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slicerCaches/slicerCache18.xml" ContentType="application/vnd.ms-excel.slicerCache+xml"/>
  <Override PartName="/xl/slicerCaches/slicerCache19.xml" ContentType="application/vnd.ms-excel.slicerCache+xml"/>
  <Override PartName="/xl/slicerCaches/slicerCache20.xml" ContentType="application/vnd.ms-excel.slicerCache+xml"/>
  <Override PartName="/xl/slicerCaches/slicerCache21.xml" ContentType="application/vnd.ms-excel.slicerCache+xml"/>
  <Override PartName="/xl/slicerCaches/slicerCache22.xml" ContentType="application/vnd.ms-excel.slicerCache+xml"/>
  <Override PartName="/xl/slicerCaches/slicerCache23.xml" ContentType="application/vnd.ms-excel.slicerCache+xml"/>
  <Override PartName="/xl/slicerCaches/slicerCache24.xml" ContentType="application/vnd.ms-excel.slicerCache+xml"/>
  <Override PartName="/xl/slicerCaches/slicerCache25.xml" ContentType="application/vnd.ms-excel.slicerCache+xml"/>
  <Override PartName="/xl/slicerCaches/slicerCache26.xml" ContentType="application/vnd.ms-excel.slicerCache+xml"/>
  <Override PartName="/xl/slicerCaches/slicerCache27.xml" ContentType="application/vnd.ms-excel.slicerCache+xml"/>
  <Override PartName="/xl/slicerCaches/slicerCache28.xml" ContentType="application/vnd.ms-excel.slicerCache+xml"/>
  <Override PartName="/xl/slicerCaches/slicerCache29.xml" ContentType="application/vnd.ms-excel.slicerCache+xml"/>
  <Override PartName="/xl/slicerCaches/slicerCache30.xml" ContentType="application/vnd.ms-excel.slicerCache+xml"/>
  <Override PartName="/xl/slicerCaches/slicerCache31.xml" ContentType="application/vnd.ms-excel.slicerCache+xml"/>
  <Override PartName="/xl/slicerCaches/slicerCache32.xml" ContentType="application/vnd.ms-excel.slicerCache+xml"/>
  <Override PartName="/xl/slicerCaches/slicerCache33.xml" ContentType="application/vnd.ms-excel.slicerCache+xml"/>
  <Override PartName="/xl/slicerCaches/slicerCache34.xml" ContentType="application/vnd.ms-excel.slicerCache+xml"/>
  <Override PartName="/xl/slicerCaches/slicerCache35.xml" ContentType="application/vnd.ms-excel.slicerCache+xml"/>
  <Override PartName="/xl/slicerCaches/slicerCache36.xml" ContentType="application/vnd.ms-excel.slicerCache+xml"/>
  <Override PartName="/xl/slicerCaches/slicerCache37.xml" ContentType="application/vnd.ms-excel.slicerCache+xml"/>
  <Override PartName="/xl/slicerCaches/slicerCache38.xml" ContentType="application/vnd.ms-excel.slicerCache+xml"/>
  <Override PartName="/xl/slicerCaches/slicerCache39.xml" ContentType="application/vnd.ms-excel.slicerCache+xml"/>
  <Override PartName="/xl/slicerCaches/slicerCache40.xml" ContentType="application/vnd.ms-excel.slicerCache+xml"/>
  <Override PartName="/xl/slicerCaches/slicerCache41.xml" ContentType="application/vnd.ms-excel.slicerCache+xml"/>
  <Override PartName="/xl/slicerCaches/slicerCache42.xml" ContentType="application/vnd.ms-excel.slicerCache+xml"/>
  <Override PartName="/xl/slicerCaches/slicerCache43.xml" ContentType="application/vnd.ms-excel.slicerCache+xml"/>
  <Override PartName="/xl/slicerCaches/slicerCache4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1.xml" ContentType="application/vnd.openxmlformats-officedocument.drawingml.chart+xml"/>
  <Override PartName="/xl/charts/chart2.xml" ContentType="application/vnd.openxmlformats-officedocument.drawingml.chart+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pivotTables/pivotTable5.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pivotTables/pivotTable6.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drawings/drawing7.xml" ContentType="application/vnd.openxmlformats-officedocument.drawing+xml"/>
  <Override PartName="/xl/slicers/slicer7.xml" ContentType="application/vnd.ms-excel.slicer+xml"/>
  <Override PartName="/xl/charts/chart3.xml" ContentType="application/vnd.openxmlformats-officedocument.drawingml.chart+xml"/>
  <Override PartName="/xl/charts/chart4.xml" ContentType="application/vnd.openxmlformats-officedocument.drawingml.chart+xml"/>
  <Override PartName="/xl/drawings/drawing8.xml" ContentType="application/vnd.openxmlformats-officedocument.drawing+xml"/>
  <Override PartName="/xl/slicers/slicer8.xml" ContentType="application/vnd.ms-excel.slicer+xml"/>
  <Override PartName="/xl/charts/chart5.xml" ContentType="application/vnd.openxmlformats-officedocument.drawingml.chart+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8.xml" ContentType="application/vnd.openxmlformats-officedocument.spreadsheetml.table+xml"/>
  <Override PartName="/xl/queryTables/queryTable8.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sgate\Documents\Codex\2026-10-26\lo\outputs\"/>
    </mc:Choice>
  </mc:AlternateContent>
  <xr:revisionPtr revIDLastSave="0" documentId="8_{D687E426-F4B0-415A-92FF-C05C773AD1FC}" xr6:coauthVersionLast="47" xr6:coauthVersionMax="47" xr10:uidLastSave="{00000000-0000-0000-0000-000000000000}"/>
  <bookViews>
    <workbookView xWindow="2567" yWindow="2567" windowWidth="14400" windowHeight="8180" firstSheet="1" activeTab="1" xr2:uid="{00000000-000D-0000-FFFF-FFFF00000000}"/>
  </bookViews>
  <sheets>
    <sheet name="Utilisation - Detail by Theatre" sheetId="1" r:id="rId1"/>
    <sheet name="Utilisation - Detail" sheetId="6" r:id="rId2"/>
    <sheet name="Utilisation - Start Finish Time" sheetId="8" r:id="rId3"/>
    <sheet name="Specialty Utilisation" sheetId="10" r:id="rId4"/>
    <sheet name="Consultant Utilisation" sheetId="11" r:id="rId5"/>
    <sheet name="Scheduled Workload" sheetId="12" r:id="rId6"/>
    <sheet name="Weekly Review" sheetId="14" r:id="rId7"/>
    <sheet name="Session Timeline" sheetId="15" r:id="rId8"/>
    <sheet name="Sessions" sheetId="2" r:id="rId9"/>
    <sheet name="Pivot Data" sheetId="5" r:id="rId10"/>
    <sheet name="Overview Data" sheetId="7" r:id="rId11"/>
    <sheet name="Start Finish Data" sheetId="9" r:id="rId12"/>
    <sheet name="Import Issues" sheetId="3" r:id="rId13"/>
    <sheet name="Review Data" sheetId="13" r:id="rId14"/>
    <sheet name="Setup" sheetId="4" r:id="rId15"/>
  </sheets>
  <definedNames>
    <definedName name="ExternalData_1" localSheetId="12" hidden="1">'Import Issues'!$B$5:$AE$6</definedName>
    <definedName name="ExternalData_1" localSheetId="10" hidden="1">'Overview Data'!$B$5:$AG$1019</definedName>
    <definedName name="ExternalData_1" localSheetId="9" hidden="1">'Pivot Data'!$B$9:$AC$5073</definedName>
    <definedName name="ExternalData_1" localSheetId="13" hidden="1">'Review Data'!$B$5:$BH$1019</definedName>
    <definedName name="ExternalData_1" localSheetId="8" hidden="1">Sessions!$B$5:$T$1019</definedName>
    <definedName name="ExternalData_1" localSheetId="14" hidden="1">Setup!$B$5:$C$6</definedName>
    <definedName name="ExternalData_1" localSheetId="11" hidden="1">'Start Finish Data'!$B$5:$AL$1019</definedName>
    <definedName name="ExternalData_2" localSheetId="11" hidden="1">'Start Finish Data'!$AO$5:$AY$785</definedName>
    <definedName name="_xlnm.Print_Area" localSheetId="4">'Consultant Utilisation'!$B$2:$N$488</definedName>
    <definedName name="_xlnm.Print_Area" localSheetId="12">'Import Issues'!$B$2:$H$8</definedName>
    <definedName name="_xlnm.Print_Area" localSheetId="9">'Pivot Data'!$B$2:$O$17,'Pivot Data'!$P$9:$AB$17</definedName>
    <definedName name="_xlnm.Print_Area" localSheetId="5">'Scheduled Workload'!$B$2:$N$152</definedName>
    <definedName name="_xlnm.Print_Area" localSheetId="7">'Session Timeline'!$B$2:$Q$68</definedName>
    <definedName name="_xlnm.Print_Area" localSheetId="8">Sessions!$B$2:$K$6</definedName>
    <definedName name="_xlnm.Print_Area" localSheetId="14">Setup!$B$2:$C$21</definedName>
    <definedName name="_xlnm.Print_Area" localSheetId="3">'Specialty Utilisation'!$B$2:$N$2072</definedName>
    <definedName name="_xlnm.Print_Area" localSheetId="1">'Utilisation - Detail'!$B$2:$H$48</definedName>
    <definedName name="_xlnm.Print_Area" localSheetId="0">'Utilisation - Detail by Theatre'!$B$2:$K$409</definedName>
    <definedName name="_xlnm.Print_Area" localSheetId="2">'Utilisation - Start Finish Time'!$B$2:$R$44</definedName>
    <definedName name="_xlnm.Print_Area" localSheetId="6">'Weekly Review'!$B$2:$Q$61</definedName>
    <definedName name="_xlnm.Print_Titles" localSheetId="4">'Consultant Utilisation'!$18:$20</definedName>
    <definedName name="_xlnm.Print_Titles" localSheetId="5">'Scheduled Workload'!$18:$20</definedName>
    <definedName name="_xlnm.Print_Titles" localSheetId="3">'Specialty Utilisation'!$18:$20</definedName>
    <definedName name="_xlnm.Print_Titles" localSheetId="0">'Utilisation - Detail by Theatre'!$18:$19</definedName>
    <definedName name="Slicer_Financial_Year">#N/A</definedName>
    <definedName name="Slicer_Financial_Year1">#N/A</definedName>
    <definedName name="Slicer_Financial_Year2">#N/A</definedName>
    <definedName name="Slicer_Hospital">#N/A</definedName>
    <definedName name="Slicer_Hospital1">#N/A</definedName>
    <definedName name="Slicer_Hospital2">#N/A</definedName>
    <definedName name="Slicer_Hospital3">#N/A</definedName>
    <definedName name="Slicer_Operating_Theatre">#N/A</definedName>
    <definedName name="Slicer_Responsible_Consultant">#N/A</definedName>
    <definedName name="Slicer_ReviewConFinancialYear">#N/A</definedName>
    <definedName name="Slicer_ReviewConHospital">#N/A</definedName>
    <definedName name="Slicer_ReviewConMonth">#N/A</definedName>
    <definedName name="Slicer_ReviewConOperatingTheatre">#N/A</definedName>
    <definedName name="Slicer_ReviewConResponsibleConsultant">#N/A</definedName>
    <definedName name="Slicer_ReviewConServiceArea">#N/A</definedName>
    <definedName name="Slicer_ReviewConSessionSpecialty">#N/A</definedName>
    <definedName name="Slicer_ReviewConTheatreType">#N/A</definedName>
    <definedName name="Slicer_ReviewLoadFinancialYear">#N/A</definedName>
    <definedName name="Slicer_ReviewLoadHospital">#N/A</definedName>
    <definedName name="Slicer_ReviewLoadMonth">#N/A</definedName>
    <definedName name="Slicer_ReviewLoadOperatingTheatre">#N/A</definedName>
    <definedName name="Slicer_ReviewLoadResponsibleConsultant">#N/A</definedName>
    <definedName name="Slicer_ReviewLoadServiceArea">#N/A</definedName>
    <definedName name="Slicer_ReviewLoadSessionSpecialty">#N/A</definedName>
    <definedName name="Slicer_ReviewLoadTheatreType">#N/A</definedName>
    <definedName name="Slicer_ReviewSpecFinancialYear">#N/A</definedName>
    <definedName name="Slicer_ReviewSpecHospital">#N/A</definedName>
    <definedName name="Slicer_ReviewSpecMonth">#N/A</definedName>
    <definedName name="Slicer_ReviewSpecOperatingTheatre">#N/A</definedName>
    <definedName name="Slicer_ReviewSpecResponsibleConsultant">#N/A</definedName>
    <definedName name="Slicer_ReviewSpecServiceArea">#N/A</definedName>
    <definedName name="Slicer_ReviewSpecSessionSpecialty">#N/A</definedName>
    <definedName name="Slicer_ReviewSpecTheatreType">#N/A</definedName>
    <definedName name="Slicer_Service_Area">#N/A</definedName>
    <definedName name="Slicer_Service_Area1">#N/A</definedName>
    <definedName name="Slicer_Service_Area2">#N/A</definedName>
    <definedName name="Slicer_Session_Specialty">#N/A</definedName>
    <definedName name="Slicer_Session_Specialty1">#N/A</definedName>
    <definedName name="Slicer_Session_Specialty2">#N/A</definedName>
    <definedName name="Slicer_Session_Specialty3">#N/A</definedName>
    <definedName name="Slicer_Theatre_Type">#N/A</definedName>
    <definedName name="Slicer_Theatre_Type1">#N/A</definedName>
    <definedName name="Slicer_Theatre_Type2">#N/A</definedName>
    <definedName name="Slicer_Theatre_Type3">#N/A</definedName>
    <definedName name="WeeklyEnd">IF('Weekly Review'!$E$19="",TODAY()-1,INT('Weekly Review'!$E$19))</definedName>
    <definedName name="WeeklyMask">SUBTOTAL(103,OFFSET(INDEX(SessionReviewTable[Procedure Date],1,1),(ROW(SessionReviewTable[Procedure Date])-ROW(INDEX(SessionReviewTable[Procedure Date],1,1))+1)-1,0,1,1))*(SessionReviewTable[Procedure Date]&gt;=WeeklyStart)*(SessionReviewTable[Procedure Date]&lt;WeeklyEnd+1)</definedName>
    <definedName name="WeeklyPageCount">Setup!$V$28</definedName>
    <definedName name="WeeklyStart">WeeklyEnd-6</definedName>
  </definedNames>
  <calcPr calcId="191029"/>
  <pivotCaches>
    <pivotCache cacheId="14" r:id="rId16"/>
    <pivotCache cacheId="26" r:id="rId17"/>
    <pivotCache cacheId="49" r:id="rId18"/>
    <pivotCache cacheId="60" r:id="rId19"/>
  </pivotCaches>
  <extLst>
    <ext xmlns:x14="http://schemas.microsoft.com/office/spreadsheetml/2009/9/main" uri="{BBE1A952-AA13-448e-AADC-164F8A28A991}">
      <x14:slicerCaches>
        <x14:slicerCache r:id="rId20"/>
        <x14:slicerCache r:id="rId21"/>
        <x14:slicerCache r:id="rId22"/>
        <x14:slicerCache r:id="rId23"/>
        <x14:slicerCache r:id="rId24"/>
        <x14:slicerCache r:id="rId25"/>
        <x14:slicerCache r:id="rId26"/>
        <x14:slicerCache r:id="rId27"/>
        <x14:slicerCache r:id="rId28"/>
        <x14:slicerCache r:id="rId29"/>
        <x14:slicerCache r:id="rId30"/>
        <x14:slicerCache r:id="rId31"/>
        <x14:slicerCache r:id="rId32"/>
        <x14:slicerCache r:id="rId33"/>
        <x14:slicerCache r:id="rId34"/>
        <x14:slicerCache r:id="rId35"/>
        <x14:slicerCache r:id="rId36"/>
        <x14:slicerCache r:id="rId37"/>
        <x14:slicerCache r:id="rId38"/>
        <x14:slicerCache r:id="rId39"/>
        <x14:slicerCache r:id="rId40"/>
        <x14:slicerCache r:id="rId41"/>
        <x14:slicerCache r:id="rId42"/>
        <x14:slicerCache r:id="rId43"/>
        <x14:slicerCache r:id="rId44"/>
        <x14:slicerCache r:id="rId45"/>
        <x14:slicerCache r:id="rId46"/>
        <x14:slicerCache r:id="rId47"/>
        <x14:slicerCache r:id="rId48"/>
        <x14:slicerCache r:id="rId49"/>
        <x14:slicerCache r:id="rId50"/>
        <x14:slicerCache r:id="rId51"/>
        <x14:slicerCache r:id="rId52"/>
        <x14:slicerCache r:id="rId53"/>
        <x14:slicerCache r:id="rId54"/>
        <x14:slicerCache r:id="rId55"/>
        <x14:slicerCache r:id="rId56"/>
        <x14:slicerCache r:id="rId57"/>
        <x14:slicerCache r:id="rId58"/>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59"/>
        <x14:slicerCache r:id="rId60"/>
        <x14:slicerCache r:id="rId61"/>
        <x14:slicerCache r:id="rId62"/>
        <x14:slicerCache r:id="rId63"/>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30" i="4" l="1"/>
  <c r="AG92" i="4"/>
  <c r="AF93" i="4"/>
  <c r="AG90" i="4"/>
  <c r="AF91" i="4"/>
  <c r="AG88" i="4"/>
  <c r="AF89" i="4"/>
  <c r="AG86" i="4"/>
  <c r="AF87" i="4"/>
  <c r="AG84" i="4"/>
  <c r="AF85" i="4"/>
  <c r="AG82" i="4"/>
  <c r="AF83" i="4"/>
  <c r="AG80" i="4"/>
  <c r="AF81" i="4"/>
  <c r="AG78" i="4"/>
  <c r="AF79" i="4"/>
  <c r="AG76" i="4"/>
  <c r="AF77" i="4"/>
  <c r="AG74" i="4"/>
  <c r="AF75" i="4"/>
  <c r="AG72" i="4"/>
  <c r="AF73" i="4"/>
  <c r="AG70" i="4"/>
  <c r="AF71" i="4"/>
  <c r="B36" i="14"/>
  <c r="C36" i="14" s="1"/>
  <c r="V41" i="4" s="1"/>
  <c r="B35" i="14"/>
  <c r="C35" i="14" s="1"/>
  <c r="V40" i="4" s="1"/>
  <c r="B34" i="14"/>
  <c r="D34" i="14" s="1"/>
  <c r="W39" i="4" s="1"/>
  <c r="B33" i="14"/>
  <c r="C33" i="14" s="1"/>
  <c r="V38" i="4" s="1"/>
  <c r="B32" i="14"/>
  <c r="C32" i="14" s="1"/>
  <c r="V37" i="4" s="1"/>
  <c r="B31" i="14"/>
  <c r="C31" i="14" s="1"/>
  <c r="V36" i="4" s="1"/>
  <c r="B30" i="14"/>
  <c r="C30" i="14" s="1"/>
  <c r="V35" i="4" s="1"/>
  <c r="B3" i="15"/>
  <c r="B3" i="14"/>
  <c r="V2" i="4"/>
  <c r="V3" i="4"/>
  <c r="V4" i="4"/>
  <c r="B4" i="14" s="1"/>
  <c r="V5" i="4"/>
  <c r="B23" i="14" s="1"/>
  <c r="V6" i="4"/>
  <c r="V7" i="4"/>
  <c r="E23" i="14" s="1"/>
  <c r="V8" i="4"/>
  <c r="H23" i="14" s="1"/>
  <c r="V9" i="4"/>
  <c r="V10" i="4"/>
  <c r="V11" i="4"/>
  <c r="V12" i="4"/>
  <c r="E26" i="14" s="1"/>
  <c r="V13" i="4"/>
  <c r="H26" i="14" s="1"/>
  <c r="V14" i="4"/>
  <c r="C54" i="14" s="1"/>
  <c r="V15" i="4"/>
  <c r="C55" i="14" s="1"/>
  <c r="V16" i="4"/>
  <c r="D54" i="14" s="1"/>
  <c r="V17" i="4"/>
  <c r="D55" i="14" s="1"/>
  <c r="V18" i="4"/>
  <c r="K26" i="14" s="1"/>
  <c r="V19" i="4"/>
  <c r="O53" i="14" s="1"/>
  <c r="V20" i="4"/>
  <c r="O55" i="14" s="1"/>
  <c r="V21" i="4"/>
  <c r="O54" i="14" s="1"/>
  <c r="B4" i="3"/>
  <c r="B4" i="10"/>
  <c r="B4" i="8"/>
  <c r="B4" i="11"/>
  <c r="B4" i="6"/>
  <c r="B4" i="12"/>
  <c r="B3" i="1"/>
  <c r="B4" i="15" l="1"/>
  <c r="D35" i="14"/>
  <c r="W40" i="4" s="1"/>
  <c r="D56" i="14"/>
  <c r="L34" i="14"/>
  <c r="C56" i="14"/>
  <c r="U41" i="4"/>
  <c r="U40" i="4"/>
  <c r="U39" i="4"/>
  <c r="U38" i="4"/>
  <c r="U37" i="4"/>
  <c r="U36" i="4"/>
  <c r="U35" i="4"/>
  <c r="M36" i="14"/>
  <c r="N36" i="14" s="1"/>
  <c r="L36" i="14"/>
  <c r="K36" i="14"/>
  <c r="H36" i="14"/>
  <c r="G36" i="14"/>
  <c r="F36" i="14"/>
  <c r="E36" i="14"/>
  <c r="D36" i="14"/>
  <c r="W41" i="4" s="1"/>
  <c r="M35" i="14"/>
  <c r="N35" i="14" s="1"/>
  <c r="K34" i="14"/>
  <c r="L35" i="14"/>
  <c r="K35" i="14"/>
  <c r="C34" i="14"/>
  <c r="H35" i="14"/>
  <c r="G35" i="14"/>
  <c r="F35" i="14"/>
  <c r="E35" i="14"/>
  <c r="F34" i="14"/>
  <c r="M34" i="14"/>
  <c r="H34" i="14"/>
  <c r="G34" i="14"/>
  <c r="E34" i="14"/>
  <c r="M33" i="14"/>
  <c r="N33" i="14" s="1"/>
  <c r="L33" i="14"/>
  <c r="K33" i="14"/>
  <c r="H33" i="14"/>
  <c r="G33" i="14"/>
  <c r="F33" i="14"/>
  <c r="E30" i="14"/>
  <c r="E33" i="14"/>
  <c r="D33" i="14"/>
  <c r="W38" i="4" s="1"/>
  <c r="M32" i="14"/>
  <c r="N32" i="14" s="1"/>
  <c r="L32" i="14"/>
  <c r="K32" i="14"/>
  <c r="H32" i="14"/>
  <c r="G32" i="14"/>
  <c r="F32" i="14"/>
  <c r="E32" i="14"/>
  <c r="D32" i="14"/>
  <c r="W37" i="4" s="1"/>
  <c r="M31" i="14"/>
  <c r="N31" i="14" s="1"/>
  <c r="L31" i="14"/>
  <c r="K31" i="14"/>
  <c r="H31" i="14"/>
  <c r="G31" i="14"/>
  <c r="F31" i="14"/>
  <c r="E31" i="14"/>
  <c r="D31" i="14"/>
  <c r="W36" i="4" s="1"/>
  <c r="G30" i="14"/>
  <c r="H30" i="14"/>
  <c r="L30" i="14"/>
  <c r="M30" i="14"/>
  <c r="K30" i="14"/>
  <c r="F30" i="14"/>
  <c r="D30" i="14"/>
  <c r="W35" i="4" s="1"/>
  <c r="V27" i="4"/>
  <c r="V26" i="4"/>
  <c r="V28" i="4"/>
  <c r="V24" i="4"/>
  <c r="B26" i="14" s="1"/>
  <c r="V22" i="4"/>
  <c r="K23" i="14" s="1"/>
  <c r="V23" i="4"/>
  <c r="N23" i="14" s="1"/>
  <c r="V25" i="4"/>
  <c r="N26" i="14" s="1"/>
  <c r="V29" i="4" l="1"/>
  <c r="B28" i="14"/>
  <c r="O56" i="14"/>
  <c r="C57" i="14"/>
  <c r="D57" i="14"/>
  <c r="C37" i="14"/>
  <c r="V39" i="4"/>
  <c r="K37" i="14"/>
  <c r="L37" i="14"/>
  <c r="N30" i="14"/>
  <c r="M37" i="14"/>
  <c r="H37" i="14"/>
  <c r="G37" i="14"/>
  <c r="F37" i="14"/>
  <c r="E37" i="14"/>
  <c r="D37" i="14"/>
  <c r="I36" i="14"/>
  <c r="X41" i="4" s="1"/>
  <c r="J36" i="14"/>
  <c r="Y41" i="4" s="1"/>
  <c r="N34" i="14"/>
  <c r="J35" i="14"/>
  <c r="Y40" i="4" s="1"/>
  <c r="I35" i="14"/>
  <c r="X40" i="4" s="1"/>
  <c r="I34" i="14"/>
  <c r="X39" i="4" s="1"/>
  <c r="J34" i="14"/>
  <c r="Y39" i="4" s="1"/>
  <c r="I33" i="14"/>
  <c r="X38" i="4" s="1"/>
  <c r="J33" i="14"/>
  <c r="Y38" i="4" s="1"/>
  <c r="I32" i="14"/>
  <c r="X37" i="4" s="1"/>
  <c r="J32" i="14"/>
  <c r="Y37" i="4" s="1"/>
  <c r="I31" i="14"/>
  <c r="X36" i="4" s="1"/>
  <c r="J31" i="14"/>
  <c r="Y36" i="4" s="1"/>
  <c r="I30" i="14"/>
  <c r="X35" i="4" s="1"/>
  <c r="J30" i="14"/>
  <c r="Y35" i="4" s="1"/>
  <c r="U57" i="4" l="1"/>
  <c r="Q64" i="15" s="1"/>
  <c r="F19" i="15"/>
  <c r="U48" i="4"/>
  <c r="Q55" i="15" s="1"/>
  <c r="U47" i="4"/>
  <c r="Q54" i="15" s="1"/>
  <c r="U50" i="4"/>
  <c r="Q57" i="15" s="1"/>
  <c r="U49" i="4"/>
  <c r="Q56" i="15" s="1"/>
  <c r="U52" i="4"/>
  <c r="Q59" i="15" s="1"/>
  <c r="U51" i="4"/>
  <c r="Q58" i="15" s="1"/>
  <c r="U54" i="4"/>
  <c r="Q61" i="15" s="1"/>
  <c r="U53" i="4"/>
  <c r="Q60" i="15" s="1"/>
  <c r="U56" i="4"/>
  <c r="Q63" i="15" s="1"/>
  <c r="U55" i="4"/>
  <c r="Q62" i="15" s="1"/>
  <c r="B20" i="15"/>
  <c r="U46" i="4"/>
  <c r="Q53" i="15" s="1"/>
  <c r="I37" i="14"/>
  <c r="J37" i="14"/>
  <c r="J64" i="15" l="1"/>
  <c r="O64" i="15"/>
  <c r="C63" i="15"/>
  <c r="O63" i="15"/>
  <c r="O62" i="15"/>
  <c r="C61" i="15"/>
  <c r="O61" i="15"/>
  <c r="O60" i="15"/>
  <c r="C59" i="15"/>
  <c r="O59" i="15"/>
  <c r="O58" i="15"/>
  <c r="C57" i="15"/>
  <c r="O57" i="15"/>
  <c r="O56" i="15"/>
  <c r="C55" i="15"/>
  <c r="O55" i="15"/>
  <c r="O54" i="15"/>
  <c r="C53" i="15"/>
  <c r="O53" i="15"/>
  <c r="M64" i="15"/>
  <c r="E64" i="15"/>
  <c r="I64" i="15"/>
  <c r="F64" i="15"/>
  <c r="P64" i="15"/>
  <c r="L64" i="15"/>
  <c r="Z57" i="4"/>
  <c r="AG93" i="4" s="1"/>
  <c r="V57" i="4"/>
  <c r="W57" i="4" s="1"/>
  <c r="AE92" i="4" s="1"/>
  <c r="AB57" i="4"/>
  <c r="AD93" i="4" s="1"/>
  <c r="D64" i="15"/>
  <c r="X57" i="4"/>
  <c r="AF92" i="4" s="1"/>
  <c r="G64" i="15"/>
  <c r="N64" i="15"/>
  <c r="H64" i="15"/>
  <c r="C64" i="15"/>
  <c r="K64" i="15"/>
  <c r="B64" i="15"/>
  <c r="V49" i="4"/>
  <c r="W49" i="4" s="1"/>
  <c r="AE76" i="4" s="1"/>
  <c r="G53" i="15"/>
  <c r="G55" i="15"/>
  <c r="G57" i="15"/>
  <c r="F58" i="15"/>
  <c r="F60" i="15"/>
  <c r="G61" i="15"/>
  <c r="G63" i="15"/>
  <c r="F61" i="15"/>
  <c r="AB48" i="4"/>
  <c r="AD75" i="4" s="1"/>
  <c r="X53" i="4"/>
  <c r="AF84" i="4" s="1"/>
  <c r="B53" i="15"/>
  <c r="AB47" i="4"/>
  <c r="AD73" i="4" s="1"/>
  <c r="B55" i="15"/>
  <c r="AB49" i="4"/>
  <c r="AD77" i="4" s="1"/>
  <c r="B57" i="15"/>
  <c r="AB51" i="4"/>
  <c r="AD81" i="4" s="1"/>
  <c r="B59" i="15"/>
  <c r="AB53" i="4"/>
  <c r="AD85" i="4" s="1"/>
  <c r="B61" i="15"/>
  <c r="AB55" i="4"/>
  <c r="AD89" i="4" s="1"/>
  <c r="B63" i="15"/>
  <c r="Z49" i="4"/>
  <c r="AG77" i="4" s="1"/>
  <c r="V54" i="4"/>
  <c r="W54" i="4" s="1"/>
  <c r="AE86" i="4" s="1"/>
  <c r="X54" i="4"/>
  <c r="AF86" i="4" s="1"/>
  <c r="F56" i="15"/>
  <c r="G59" i="15"/>
  <c r="F62" i="15"/>
  <c r="X50" i="4"/>
  <c r="AF78" i="4" s="1"/>
  <c r="I53" i="15"/>
  <c r="H60" i="15"/>
  <c r="V53" i="4"/>
  <c r="W53" i="4" s="1"/>
  <c r="AE84" i="4" s="1"/>
  <c r="E53" i="15"/>
  <c r="D54" i="15"/>
  <c r="E55" i="15"/>
  <c r="D56" i="15"/>
  <c r="E57" i="15"/>
  <c r="D58" i="15"/>
  <c r="E59" i="15"/>
  <c r="D60" i="15"/>
  <c r="E61" i="15"/>
  <c r="D62" i="15"/>
  <c r="E63" i="15"/>
  <c r="X49" i="4"/>
  <c r="AF76" i="4" s="1"/>
  <c r="D53" i="15"/>
  <c r="C54" i="15"/>
  <c r="D55" i="15"/>
  <c r="C56" i="15"/>
  <c r="D57" i="15"/>
  <c r="C58" i="15"/>
  <c r="D59" i="15"/>
  <c r="C60" i="15"/>
  <c r="D61" i="15"/>
  <c r="C62" i="15"/>
  <c r="D63" i="15"/>
  <c r="F54" i="15"/>
  <c r="V50" i="4"/>
  <c r="W50" i="4" s="1"/>
  <c r="AE78" i="4" s="1"/>
  <c r="F53" i="15"/>
  <c r="F55" i="15"/>
  <c r="F57" i="15"/>
  <c r="F59" i="15"/>
  <c r="E62" i="15"/>
  <c r="Z54" i="4"/>
  <c r="AG87" i="4" s="1"/>
  <c r="E54" i="15"/>
  <c r="E56" i="15"/>
  <c r="E58" i="15"/>
  <c r="E60" i="15"/>
  <c r="F63" i="15"/>
  <c r="AB54" i="4"/>
  <c r="AD87" i="4" s="1"/>
  <c r="H54" i="15"/>
  <c r="I55" i="15"/>
  <c r="H56" i="15"/>
  <c r="I57" i="15"/>
  <c r="H58" i="15"/>
  <c r="I59" i="15"/>
  <c r="I61" i="15"/>
  <c r="H62" i="15"/>
  <c r="I63" i="15"/>
  <c r="V46" i="4"/>
  <c r="W46" i="4" s="1"/>
  <c r="AE70" i="4" s="1"/>
  <c r="Z50" i="4"/>
  <c r="AG79" i="4" s="1"/>
  <c r="Z55" i="4"/>
  <c r="AG89" i="4" s="1"/>
  <c r="H53" i="15"/>
  <c r="G54" i="15"/>
  <c r="H55" i="15"/>
  <c r="G56" i="15"/>
  <c r="H57" i="15"/>
  <c r="G58" i="15"/>
  <c r="H59" i="15"/>
  <c r="G60" i="15"/>
  <c r="H61" i="15"/>
  <c r="G62" i="15"/>
  <c r="H63" i="15"/>
  <c r="X51" i="4"/>
  <c r="AF80" i="4" s="1"/>
  <c r="L54" i="15"/>
  <c r="L56" i="15"/>
  <c r="L58" i="15"/>
  <c r="M63" i="15"/>
  <c r="Z47" i="4"/>
  <c r="AG73" i="4" s="1"/>
  <c r="V51" i="4"/>
  <c r="W51" i="4" s="1"/>
  <c r="AE80" i="4" s="1"/>
  <c r="L53" i="15"/>
  <c r="L55" i="15"/>
  <c r="K56" i="15"/>
  <c r="L57" i="15"/>
  <c r="K58" i="15"/>
  <c r="L59" i="15"/>
  <c r="K60" i="15"/>
  <c r="L61" i="15"/>
  <c r="K62" i="15"/>
  <c r="L63" i="15"/>
  <c r="V52" i="4"/>
  <c r="W52" i="4" s="1"/>
  <c r="AE82" i="4" s="1"/>
  <c r="N58" i="15"/>
  <c r="N60" i="15"/>
  <c r="V47" i="4"/>
  <c r="W47" i="4" s="1"/>
  <c r="AE72" i="4" s="1"/>
  <c r="N53" i="15"/>
  <c r="N55" i="15"/>
  <c r="N57" i="15"/>
  <c r="M58" i="15"/>
  <c r="N59" i="15"/>
  <c r="M60" i="15"/>
  <c r="N61" i="15"/>
  <c r="M62" i="15"/>
  <c r="N63" i="15"/>
  <c r="Z56" i="4"/>
  <c r="AG91" i="4" s="1"/>
  <c r="N56" i="15"/>
  <c r="N62" i="15"/>
  <c r="X52" i="4"/>
  <c r="AF82" i="4" s="1"/>
  <c r="M56" i="15"/>
  <c r="P54" i="15"/>
  <c r="P56" i="15"/>
  <c r="P58" i="15"/>
  <c r="P60" i="15"/>
  <c r="P62" i="15"/>
  <c r="X47" i="4"/>
  <c r="AF72" i="4" s="1"/>
  <c r="N54" i="15"/>
  <c r="AB56" i="4"/>
  <c r="AD91" i="4" s="1"/>
  <c r="M54" i="15"/>
  <c r="V48" i="4"/>
  <c r="W48" i="4" s="1"/>
  <c r="AE74" i="4" s="1"/>
  <c r="Z52" i="4"/>
  <c r="AG83" i="4" s="1"/>
  <c r="X48" i="4"/>
  <c r="AF74" i="4" s="1"/>
  <c r="AB52" i="4"/>
  <c r="AD83" i="4" s="1"/>
  <c r="P53" i="15"/>
  <c r="P55" i="15"/>
  <c r="P57" i="15"/>
  <c r="P59" i="15"/>
  <c r="P61" i="15"/>
  <c r="P63" i="15"/>
  <c r="X46" i="4"/>
  <c r="AF70" i="4" s="1"/>
  <c r="AB50" i="4"/>
  <c r="AD79" i="4" s="1"/>
  <c r="X55" i="4"/>
  <c r="AF88" i="4" s="1"/>
  <c r="K53" i="15"/>
  <c r="J54" i="15"/>
  <c r="K55" i="15"/>
  <c r="J56" i="15"/>
  <c r="K57" i="15"/>
  <c r="J58" i="15"/>
  <c r="K59" i="15"/>
  <c r="J60" i="15"/>
  <c r="K61" i="15"/>
  <c r="J62" i="15"/>
  <c r="K63" i="15"/>
  <c r="Z46" i="4"/>
  <c r="AG71" i="4" s="1"/>
  <c r="Z51" i="4"/>
  <c r="AG81" i="4" s="1"/>
  <c r="V55" i="4"/>
  <c r="W55" i="4" s="1"/>
  <c r="AE88" i="4" s="1"/>
  <c r="J53" i="15"/>
  <c r="I54" i="15"/>
  <c r="J55" i="15"/>
  <c r="I56" i="15"/>
  <c r="J57" i="15"/>
  <c r="I58" i="15"/>
  <c r="J59" i="15"/>
  <c r="I60" i="15"/>
  <c r="J61" i="15"/>
  <c r="I62" i="15"/>
  <c r="J63" i="15"/>
  <c r="AB46" i="4"/>
  <c r="AD71" i="4" s="1"/>
  <c r="V56" i="4"/>
  <c r="W56" i="4" s="1"/>
  <c r="AE90" i="4" s="1"/>
  <c r="M53" i="15"/>
  <c r="M55" i="15"/>
  <c r="M57" i="15"/>
  <c r="M59" i="15"/>
  <c r="L60" i="15"/>
  <c r="M61" i="15"/>
  <c r="L62" i="15"/>
  <c r="X56" i="4"/>
  <c r="AF90" i="4" s="1"/>
  <c r="K54" i="15"/>
  <c r="Z48" i="4"/>
  <c r="AG75" i="4" s="1"/>
  <c r="Z53" i="4"/>
  <c r="AG85" i="4" s="1"/>
  <c r="B54" i="15"/>
  <c r="B56" i="15"/>
  <c r="B58" i="15"/>
  <c r="B60" i="15"/>
  <c r="B62" i="15"/>
  <c r="AA57" i="4" l="1"/>
  <c r="AD92" i="4" s="1"/>
  <c r="AA49" i="4"/>
  <c r="AD76" i="4" s="1"/>
  <c r="Y49" i="4"/>
  <c r="AE77" i="4" s="1"/>
  <c r="AA51" i="4"/>
  <c r="AD80" i="4" s="1"/>
  <c r="Y47" i="4"/>
  <c r="AE73" i="4" s="1"/>
  <c r="Y51" i="4"/>
  <c r="AE81" i="4" s="1"/>
  <c r="AA50" i="4"/>
  <c r="AD78" i="4" s="1"/>
  <c r="Y56" i="4"/>
  <c r="AE91" i="4" s="1"/>
  <c r="Y57" i="4"/>
  <c r="AE93" i="4" s="1"/>
  <c r="Y54" i="4"/>
  <c r="AE87" i="4" s="1"/>
  <c r="AA54" i="4"/>
  <c r="AD86" i="4" s="1"/>
  <c r="AA47" i="4"/>
  <c r="AD72" i="4" s="1"/>
  <c r="AA55" i="4"/>
  <c r="AD88" i="4" s="1"/>
  <c r="Y52" i="4"/>
  <c r="AE83" i="4" s="1"/>
  <c r="Y53" i="4"/>
  <c r="AE85" i="4" s="1"/>
  <c r="Y48" i="4"/>
  <c r="AE75" i="4" s="1"/>
  <c r="AA52" i="4"/>
  <c r="AD82" i="4" s="1"/>
  <c r="AA48" i="4"/>
  <c r="AD74" i="4" s="1"/>
  <c r="AA56" i="4"/>
  <c r="AD90" i="4" s="1"/>
  <c r="Y46" i="4"/>
  <c r="AE71" i="4" s="1"/>
  <c r="AA46" i="4"/>
  <c r="AD70" i="4" s="1"/>
  <c r="Y55" i="4"/>
  <c r="AE89" i="4" s="1"/>
  <c r="AA53" i="4"/>
  <c r="AD84" i="4" s="1"/>
  <c r="Y50" i="4"/>
  <c r="AE79" i="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F707681-6954-44DB-9B54-2563E614D4D8}" keepAlive="1" name="Connection" type="5" refreshedVersion="8" saveData="1">
    <dbPr connection="Provider=Microsoft.Mashup.OleDb.1;Data Source=$Workbook$;Location=Sessions;Extended Properties=&quot;&quot;" command="SELECT * FROM [Sessions]"/>
  </connection>
  <connection id="2" xr16:uid="{B5ED5173-AA57-44A1-A6AF-701BB70697D6}" keepAlive="1" name="Connection1" type="5" refreshedVersion="8" saveData="1">
    <dbPr connection="Provider=Microsoft.Mashup.OleDb.1;Data Source=$Workbook$;Location=ImportIssues;Extended Properties=&quot;&quot;" command="SELECT * FROM [ImportIssues]"/>
  </connection>
  <connection id="3" xr16:uid="{77BF580C-4F7F-4D9B-9A78-906405FB91AE}" keepAlive="1" name="Connection2" type="5" refreshedVersion="8" saveData="1">
    <dbPr connection="Provider=Microsoft.Mashup.OleDb.1;Data Source=$Workbook$;Location=SourceSettings;Extended Properties=&quot;&quot;" command="SELECT * FROM [SourceSettings]"/>
  </connection>
  <connection id="4" xr16:uid="{2F49E780-193A-47EC-87C7-ACE935A16664}" keepAlive="1" name="Connection3" type="5" refreshedVersion="8" saveData="1">
    <dbPr connection="Provider=Microsoft.Mashup.OleDb.1;Data Source=$Workbook$;Location=DrilldownData;Extended Properties=&quot;&quot;" command="SELECT * FROM [DrilldownData]"/>
  </connection>
  <connection id="5" xr16:uid="{EACFD0C9-2D35-4F41-9B5E-DB4B9ED23AC6}" keepAlive="1" name="Connection4" type="5" refreshedVersion="8" saveData="1">
    <dbPr connection="Provider=Microsoft.Mashup.OleDb.1;Data Source=$Workbook$;Location=OverviewSessions;Extended Properties=&quot;&quot;" command="SELECT * FROM [OverviewSessions]"/>
  </connection>
  <connection id="6" xr16:uid="{7CF8BB96-D4B4-4582-9F2F-8898C394F6C3}" keepAlive="1" name="Connection5" type="5" refreshedVersion="8" saveData="1">
    <dbPr connection="Provider=Microsoft.Mashup.OleDb.1;Data Source=$Workbook$;Location=StartFinishSessions;Extended Properties=&quot;&quot;" command="SELECT * FROM [StartFinishSessions]"/>
  </connection>
  <connection id="7" xr16:uid="{56E7DD33-7818-4353-9A3B-9E4ED6F3DFCF}" keepAlive="1" name="Connection6" type="5" refreshedVersion="8" saveData="1">
    <dbPr connection="Provider=Microsoft.Mashup.OleDb.1;Data Source=$Workbook$;Location=StartFinishSummary;Extended Properties=&quot;&quot;" command="SELECT * FROM [StartFinishSummary]"/>
  </connection>
  <connection id="8" xr16:uid="{FDE0C9B5-DCA2-4B6D-83A4-C17E40779FAA}" keepAlive="1" name="Connection7" type="5" refreshedVersion="8" saveData="1">
    <dbPr connection="Provider=Microsoft.Mashup.OleDb.1;Data Source=$Workbook$;Location=SessionReview;Extended Properties=&quot;&quot;" command="SELECT * FROM [SessionReview]"/>
  </connection>
</connections>
</file>

<file path=xl/sharedStrings.xml><?xml version="1.0" encoding="utf-8"?>
<sst xmlns="http://schemas.openxmlformats.org/spreadsheetml/2006/main" count="123764" uniqueCount="8626">
  <si>
    <t>Sessions | one row per theatre slot</t>
  </si>
  <si>
    <t>Import issues</t>
  </si>
  <si>
    <t>Invalid session keys are excluded from session totals. Missing patient IDs remain in sessions but do not count as patients.</t>
  </si>
  <si>
    <t>Source folder and counting rules</t>
  </si>
  <si>
    <t>Parameter</t>
  </si>
  <si>
    <t>Value</t>
  </si>
  <si>
    <t>SourceFolder</t>
  </si>
  <si>
    <t>C:\Users\sgate\Documents\Codex\2026-10-26\lo\outputs\august-dummy-data</t>
  </si>
  <si>
    <t>How to update</t>
  </si>
  <si>
    <t>Source selection</t>
  </si>
  <si>
    <t>Session identity</t>
  </si>
  <si>
    <t>Service Area + Location + Operating Theatre + Procedure Date + Slot Start Time + Slot End Time. Patient rows with the same six values form one session.</t>
  </si>
  <si>
    <t>Patient count</t>
  </si>
  <si>
    <t>Session duration</t>
  </si>
  <si>
    <t>Full slot end datetime minus slot start datetime, in minutes. Full dates preserve overnight and 24-hour slots.</t>
  </si>
  <si>
    <t>Session specialty</t>
  </si>
  <si>
    <t>Taken from Session. If a session contains several different labels, it is shown as Mixed / multiple so it is counted once.</t>
  </si>
  <si>
    <t>Important assumption</t>
  </si>
  <si>
    <t>This infers sessions from slots. If real data has a reliable Session ID, use it instead. Separate sessions with identical keys cannot be distinguished; inconsistent slot values can split one session.</t>
  </si>
  <si>
    <t>Missing or invalid values</t>
  </si>
  <si>
    <t>Repeated files or rows</t>
  </si>
  <si>
    <t>A repeated record for the same session and CSN does not increase the session or patient totals. Procedure Rows on Sessions still shows imported row counts.</t>
  </si>
  <si>
    <t>Financial year</t>
  </si>
  <si>
    <t>April to March. June, July and August 2026 belong to 26/27.</t>
  </si>
  <si>
    <t>Original August examples</t>
  </si>
  <si>
    <t>The two example rows share a 1,440-minute slot. This is retained as one session with two patients.</t>
  </si>
  <si>
    <t>Query inspection</t>
  </si>
  <si>
    <t>Data &gt; Queries &amp; Connections &gt; right-click a query &gt; Edit. All folder-combination and counting logic is stored in this workbook.</t>
  </si>
  <si>
    <t>Source functions</t>
  </si>
  <si>
    <t>https://learn.microsoft.com/en-us/powerquery-m/table-group  |  https://learn.microsoft.com/en-us/powerquery-m/duration-totalminutes</t>
  </si>
  <si>
    <t>Save each monthly file in the folder shown above, then use Data &gt; Refresh All. To change folders, edit pFolderPath in Power Query &gt; Manage Parameters.</t>
  </si>
  <si>
    <t>Hospital</t>
  </si>
  <si>
    <t>Theatre Type</t>
  </si>
  <si>
    <t>Operating Theatre</t>
  </si>
  <si>
    <t>Session Duration</t>
  </si>
  <si>
    <t>Month</t>
  </si>
  <si>
    <t>Financial Year</t>
  </si>
  <si>
    <t>Service Area</t>
  </si>
  <si>
    <t>Session Specialty</t>
  </si>
  <si>
    <t>No of Sessions</t>
  </si>
  <si>
    <t>No of Patients</t>
  </si>
  <si>
    <t>Location</t>
  </si>
  <si>
    <t>Procedure Date</t>
  </si>
  <si>
    <t>Slot Start Time</t>
  </si>
  <si>
    <t>Slot End Time</t>
  </si>
  <si>
    <t>Source Files</t>
  </si>
  <si>
    <t>Procedure Rows</t>
  </si>
  <si>
    <t>Missing Patient IDs</t>
  </si>
  <si>
    <t>Mixed Session Specialty</t>
  </si>
  <si>
    <t>Craigavon</t>
  </si>
  <si>
    <t>DPU</t>
  </si>
  <si>
    <t>CAH DPU 1</t>
  </si>
  <si>
    <t>26/27</t>
  </si>
  <si>
    <t>Hsc Southern Trust</t>
  </si>
  <si>
    <t>Gynaecology</t>
  </si>
  <si>
    <t>St Cah Day Procedure Unit</t>
  </si>
  <si>
    <t>JUNE-26-dummy-data.xlsx</t>
  </si>
  <si>
    <t>Urology</t>
  </si>
  <si>
    <t>JULY-26-dummy-data.xlsx</t>
  </si>
  <si>
    <t>ENT</t>
  </si>
  <si>
    <t>AUGUST-26-dummy-data.xlsx</t>
  </si>
  <si>
    <t>Oral and Maxillofacial Surgery</t>
  </si>
  <si>
    <t>General Surgery</t>
  </si>
  <si>
    <t>Ophthalmology</t>
  </si>
  <si>
    <t>Main</t>
  </si>
  <si>
    <t>ST CAH MAIN THEATRE 1</t>
  </si>
  <si>
    <t>St Cah Main Theatre</t>
  </si>
  <si>
    <t>Trauma and Orthopaedics</t>
  </si>
  <si>
    <t>Plastic Surgery</t>
  </si>
  <si>
    <t>Emergency Surgery</t>
  </si>
  <si>
    <t>ST CAH MAIN THEATRE 2</t>
  </si>
  <si>
    <t>ST CAH MAIN THEATRE 3</t>
  </si>
  <si>
    <t>ST CAH MAIN THEATRE 4</t>
  </si>
  <si>
    <t>ST CAH MAIN THEATRE 5</t>
  </si>
  <si>
    <t>ST CAH MAIN THEATRE 6</t>
  </si>
  <si>
    <t>ST CAH MAIN THEATRE 7</t>
  </si>
  <si>
    <t>ST CAH MAIN THEATRE 8</t>
  </si>
  <si>
    <t>Maternity</t>
  </si>
  <si>
    <t>ST CAH MATERNITY THEATRE 1</t>
  </si>
  <si>
    <t>Obstetrics</t>
  </si>
  <si>
    <t>St Cah Maternity Theatre</t>
  </si>
  <si>
    <t>ST CAH MATERNITY THEATRE 2</t>
  </si>
  <si>
    <t>Daisy Hill</t>
  </si>
  <si>
    <t>ST DHH MAIN THEATRE 1</t>
  </si>
  <si>
    <t>St Dhh Main Theatre</t>
  </si>
  <si>
    <t>ST DHH MAIN THEATRE 2</t>
  </si>
  <si>
    <t>ST DHH MAIN THEATRE 3</t>
  </si>
  <si>
    <t>ST DHH MAIN THEATRE 4</t>
  </si>
  <si>
    <t>ST DHH MAIN THEATRE 5</t>
  </si>
  <si>
    <t>ST DHH MAIN THEATRE 6</t>
  </si>
  <si>
    <t>ST DHH MATERNITY THEATRE 1</t>
  </si>
  <si>
    <t>St Dhh Maternity Theatre</t>
  </si>
  <si>
    <t>Paediatric</t>
  </si>
  <si>
    <t>ST DHH PAEDS THEATRE</t>
  </si>
  <si>
    <t>Paediatric Surgery</t>
  </si>
  <si>
    <t>South Tyrone</t>
  </si>
  <si>
    <t>ST STY THEATRE 1</t>
  </si>
  <si>
    <t>St Sty Day Procedure Unit</t>
  </si>
  <si>
    <t>ST STY THEATRE 2</t>
  </si>
  <si>
    <t>STY DPU 1</t>
  </si>
  <si>
    <t>Source File</t>
  </si>
  <si>
    <t>Input Row</t>
  </si>
  <si>
    <t>Include in Sessions</t>
  </si>
  <si>
    <t>Issue Type</t>
  </si>
  <si>
    <t>Issue Detail</t>
  </si>
  <si>
    <t>Patient CSN</t>
  </si>
  <si>
    <t>Log ID</t>
  </si>
  <si>
    <t>Primary Procedure</t>
  </si>
  <si>
    <t>Other Procedures</t>
  </si>
  <si>
    <t>Start Time</t>
  </si>
  <si>
    <t>End Time</t>
  </si>
  <si>
    <t>Operation Time Minutes (Performed)</t>
  </si>
  <si>
    <t>Overlap Minutes (Performed)</t>
  </si>
  <si>
    <t>Non-Overlap Operation Time Minutes (Performed)</t>
  </si>
  <si>
    <t>Start Time (Scheduled)</t>
  </si>
  <si>
    <t>End Time (Scheduled)</t>
  </si>
  <si>
    <t>Operation Time minutes (Scheduled)</t>
  </si>
  <si>
    <t>Procedure Specialty</t>
  </si>
  <si>
    <t>Session</t>
  </si>
  <si>
    <t>Session Period</t>
  </si>
  <si>
    <t>Emergency?</t>
  </si>
  <si>
    <t>Funding Stream</t>
  </si>
  <si>
    <t>Performed in Session</t>
  </si>
  <si>
    <t>Session [Responsible Consultant]</t>
  </si>
  <si>
    <t>Grand Total</t>
  </si>
  <si>
    <t>No. of sessions</t>
  </si>
  <si>
    <t>No. of patients</t>
  </si>
  <si>
    <t>Counts by theatre, slot duration (minutes), and month</t>
  </si>
  <si>
    <t>Files directly inside the folder are combined. Temporary and hidden files are excluded. Each workbook must have one matching table or sheet. The three supplied real-extract heading variants are mapped automatically.</t>
  </si>
  <si>
    <t>Records for the drill-down report</t>
  </si>
  <si>
    <t>Record Type identifies session or patient detail. Count these separately; mixed totals have no meaning.</t>
  </si>
  <si>
    <t>Patient records are distinct CSNs within each session. Procedure descriptions and log IDs are combined when an encounter has several procedure rows.</t>
  </si>
  <si>
    <t>Record Type</t>
  </si>
  <si>
    <t>Count</t>
  </si>
  <si>
    <t>Log IDs</t>
  </si>
  <si>
    <t>Primary Procedures</t>
  </si>
  <si>
    <t>Responsible Consultants</t>
  </si>
  <si>
    <t>First Procedure Start</t>
  </si>
  <si>
    <t>Last Procedure End</t>
  </si>
  <si>
    <t>Patients in Session</t>
  </si>
  <si>
    <t>602375781675</t>
  </si>
  <si>
    <t>60214801</t>
  </si>
  <si>
    <t>Cervical polypectomy</t>
  </si>
  <si>
    <t>Dr Dummy 05</t>
  </si>
  <si>
    <t>609119249647</t>
  </si>
  <si>
    <t>60127878</t>
  </si>
  <si>
    <t>Hysteroscopy</t>
  </si>
  <si>
    <t>663727251393</t>
  </si>
  <si>
    <t>60080198</t>
  </si>
  <si>
    <t>Diagnostic laparoscopy</t>
  </si>
  <si>
    <t>685064878639</t>
  </si>
  <si>
    <t>60122178</t>
  </si>
  <si>
    <t>Wound closure</t>
  </si>
  <si>
    <t>733070540241</t>
  </si>
  <si>
    <t>70193808</t>
  </si>
  <si>
    <t>Ureteroscopy</t>
  </si>
  <si>
    <t>Local anaesthetic infiltration</t>
  </si>
  <si>
    <t>739040074543</t>
  </si>
  <si>
    <t>70011061</t>
  </si>
  <si>
    <t>Bladder biopsy</t>
  </si>
  <si>
    <t>Tissue biopsy</t>
  </si>
  <si>
    <t>786597332334</t>
  </si>
  <si>
    <t>70144635</t>
  </si>
  <si>
    <t>790061170024</t>
  </si>
  <si>
    <t>70277930</t>
  </si>
  <si>
    <t>Ureteric stent insertion</t>
  </si>
  <si>
    <t>722831100411</t>
  </si>
  <si>
    <t>70183058</t>
  </si>
  <si>
    <t>Adenoidectomy</t>
  </si>
  <si>
    <t>Dr Dummy 24</t>
  </si>
  <si>
    <t>731211612745</t>
  </si>
  <si>
    <t>70099938</t>
  </si>
  <si>
    <t>731577400979</t>
  </si>
  <si>
    <t>70290916</t>
  </si>
  <si>
    <t>Tonsillectomy</t>
  </si>
  <si>
    <t>775551324127</t>
  </si>
  <si>
    <t>70274202</t>
  </si>
  <si>
    <t>702607326279</t>
  </si>
  <si>
    <t>70250145</t>
  </si>
  <si>
    <t>Dr Dummy 06</t>
  </si>
  <si>
    <t>765542487147</t>
  </si>
  <si>
    <t>70096081</t>
  </si>
  <si>
    <t>Flexible cystoscopy</t>
  </si>
  <si>
    <t>775965433078</t>
  </si>
  <si>
    <t>70258306</t>
  </si>
  <si>
    <t>Circumcision</t>
  </si>
  <si>
    <t>781501584033</t>
  </si>
  <si>
    <t>70143314</t>
  </si>
  <si>
    <t>916693267552</t>
  </si>
  <si>
    <t>954336</t>
  </si>
  <si>
    <t>Endometrial biopsy</t>
  </si>
  <si>
    <t>Dr Dummy 03</t>
  </si>
  <si>
    <t>923189390520</t>
  </si>
  <si>
    <t>831588</t>
  </si>
  <si>
    <t>956440181168</t>
  </si>
  <si>
    <t>748499</t>
  </si>
  <si>
    <t>962143963341</t>
  </si>
  <si>
    <t>712568</t>
  </si>
  <si>
    <t>Wound dressing</t>
  </si>
  <si>
    <t>625944485887</t>
  </si>
  <si>
    <t>60206937</t>
  </si>
  <si>
    <t>Oral lesion biopsy</t>
  </si>
  <si>
    <t>Dr Dummy 07</t>
  </si>
  <si>
    <t>643037214991</t>
  </si>
  <si>
    <t>60131671</t>
  </si>
  <si>
    <t>Wisdom tooth extraction</t>
  </si>
  <si>
    <t>662056552059</t>
  </si>
  <si>
    <t>60017773</t>
  </si>
  <si>
    <t>Surgical tooth extraction</t>
  </si>
  <si>
    <t>694231553304</t>
  </si>
  <si>
    <t>60299618</t>
  </si>
  <si>
    <t>614495146320</t>
  </si>
  <si>
    <t>60171110</t>
  </si>
  <si>
    <t>Diagnostic examination</t>
  </si>
  <si>
    <t>Dr Dummy 21</t>
  </si>
  <si>
    <t>660190297685</t>
  </si>
  <si>
    <t>60236589</t>
  </si>
  <si>
    <t>Septoplasty</t>
  </si>
  <si>
    <t>686527586191</t>
  </si>
  <si>
    <t>60162042</t>
  </si>
  <si>
    <t>690826563932</t>
  </si>
  <si>
    <t>60029811</t>
  </si>
  <si>
    <t>703623374528</t>
  </si>
  <si>
    <t>70063280</t>
  </si>
  <si>
    <t>Dr Dummy 09</t>
  </si>
  <si>
    <t>754138406714</t>
  </si>
  <si>
    <t>70165133</t>
  </si>
  <si>
    <t>771145456074</t>
  </si>
  <si>
    <t>70041638</t>
  </si>
  <si>
    <t>788981109274</t>
  </si>
  <si>
    <t>70013570</t>
  </si>
  <si>
    <t>711017996515</t>
  </si>
  <si>
    <t>70162767</t>
  </si>
  <si>
    <t>715204429882</t>
  </si>
  <si>
    <t>70231770</t>
  </si>
  <si>
    <t>717684973100</t>
  </si>
  <si>
    <t>70010373</t>
  </si>
  <si>
    <t>796803683670</t>
  </si>
  <si>
    <t>70225507</t>
  </si>
  <si>
    <t>906903097149</t>
  </si>
  <si>
    <t>704170</t>
  </si>
  <si>
    <t>917930466495</t>
  </si>
  <si>
    <t>800050</t>
  </si>
  <si>
    <t>937186931375</t>
  </si>
  <si>
    <t>701668</t>
  </si>
  <si>
    <t>964104730379</t>
  </si>
  <si>
    <t>849826</t>
  </si>
  <si>
    <t>923200094955</t>
  </si>
  <si>
    <t>884989</t>
  </si>
  <si>
    <t>Laparoscopic appendicectomy</t>
  </si>
  <si>
    <t>Dr Dummy 01</t>
  </si>
  <si>
    <t>935581648419</t>
  </si>
  <si>
    <t>900826</t>
  </si>
  <si>
    <t>Laparoscopic cholecystectomy</t>
  </si>
  <si>
    <t>943666142108</t>
  </si>
  <si>
    <t>726401</t>
  </si>
  <si>
    <t>Inguinal hernia repair</t>
  </si>
  <si>
    <t>981059342319</t>
  </si>
  <si>
    <t>776146</t>
  </si>
  <si>
    <t>945955989462</t>
  </si>
  <si>
    <t>750904</t>
  </si>
  <si>
    <t>958224247721</t>
  </si>
  <si>
    <t>818638</t>
  </si>
  <si>
    <t>964013965194</t>
  </si>
  <si>
    <t>907068</t>
  </si>
  <si>
    <t>981002656672</t>
  </si>
  <si>
    <t>912115</t>
  </si>
  <si>
    <t>643498533707</t>
  </si>
  <si>
    <t>60061281</t>
  </si>
  <si>
    <t>Dr Dummy 18</t>
  </si>
  <si>
    <t>681191262415</t>
  </si>
  <si>
    <t>60029041</t>
  </si>
  <si>
    <t>688030272698</t>
  </si>
  <si>
    <t>60039812</t>
  </si>
  <si>
    <t>693275628540</t>
  </si>
  <si>
    <t>60117614</t>
  </si>
  <si>
    <t>710887400037</t>
  </si>
  <si>
    <t>70219462</t>
  </si>
  <si>
    <t>Dr Dummy 04</t>
  </si>
  <si>
    <t>737775982333</t>
  </si>
  <si>
    <t>70271804</t>
  </si>
  <si>
    <t>Grommet insertion</t>
  </si>
  <si>
    <t>761715364991</t>
  </si>
  <si>
    <t>70274557</t>
  </si>
  <si>
    <t>Nasal polypectomy</t>
  </si>
  <si>
    <t>765738812437</t>
  </si>
  <si>
    <t>70061141</t>
  </si>
  <si>
    <t>703054283256</t>
  </si>
  <si>
    <t>70163333</t>
  </si>
  <si>
    <t>715394056867</t>
  </si>
  <si>
    <t>70048343</t>
  </si>
  <si>
    <t>752183453249</t>
  </si>
  <si>
    <t>70258381</t>
  </si>
  <si>
    <t>786674185562</t>
  </si>
  <si>
    <t>70216991</t>
  </si>
  <si>
    <t>750735899037</t>
  </si>
  <si>
    <t>70287856</t>
  </si>
  <si>
    <t>Dr Dummy 20</t>
  </si>
  <si>
    <t>771798388822</t>
  </si>
  <si>
    <t>70110286</t>
  </si>
  <si>
    <t>774950428655</t>
  </si>
  <si>
    <t>70257596</t>
  </si>
  <si>
    <t>785522918937</t>
  </si>
  <si>
    <t>70180758</t>
  </si>
  <si>
    <t>904578460822</t>
  </si>
  <si>
    <t>958322</t>
  </si>
  <si>
    <t>939385624113</t>
  </si>
  <si>
    <t>938752</t>
  </si>
  <si>
    <t>943048686859</t>
  </si>
  <si>
    <t>817307</t>
  </si>
  <si>
    <t>996960691128</t>
  </si>
  <si>
    <t>754028</t>
  </si>
  <si>
    <t>904025840479</t>
  </si>
  <si>
    <t>807194</t>
  </si>
  <si>
    <t>Dr Dummy 08</t>
  </si>
  <si>
    <t>941990829864</t>
  </si>
  <si>
    <t>729060</t>
  </si>
  <si>
    <t>947483301744</t>
  </si>
  <si>
    <t>899329</t>
  </si>
  <si>
    <t>982330553512</t>
  </si>
  <si>
    <t>964578</t>
  </si>
  <si>
    <t>906139293662</t>
  </si>
  <si>
    <t>794169</t>
  </si>
  <si>
    <t>Excision of skin lesion</t>
  </si>
  <si>
    <t>953886453038</t>
  </si>
  <si>
    <t>915553</t>
  </si>
  <si>
    <t>968368745384</t>
  </si>
  <si>
    <t>728559</t>
  </si>
  <si>
    <t>Incision and drainage of abscess</t>
  </si>
  <si>
    <t>968562042875</t>
  </si>
  <si>
    <t>874075</t>
  </si>
  <si>
    <t>936670411261</t>
  </si>
  <si>
    <t>819736</t>
  </si>
  <si>
    <t>946696070162</t>
  </si>
  <si>
    <t>999381</t>
  </si>
  <si>
    <t>975283324484</t>
  </si>
  <si>
    <t>997887</t>
  </si>
  <si>
    <t>975513220717</t>
  </si>
  <si>
    <t>901967</t>
  </si>
  <si>
    <t>732904179719</t>
  </si>
  <si>
    <t>70160066</t>
  </si>
  <si>
    <t>Dr Dummy 02</t>
  </si>
  <si>
    <t>784899573842</t>
  </si>
  <si>
    <t>70260272</t>
  </si>
  <si>
    <t>924406502139</t>
  </si>
  <si>
    <t>869742</t>
  </si>
  <si>
    <t>958339377259</t>
  </si>
  <si>
    <t>926619</t>
  </si>
  <si>
    <t>981790290725</t>
  </si>
  <si>
    <t>721834</t>
  </si>
  <si>
    <t>993817407776</t>
  </si>
  <si>
    <t>832862</t>
  </si>
  <si>
    <t>932087715970</t>
  </si>
  <si>
    <t>787101</t>
  </si>
  <si>
    <t>935964902559</t>
  </si>
  <si>
    <t>709122</t>
  </si>
  <si>
    <t>974994339676</t>
  </si>
  <si>
    <t>930574</t>
  </si>
  <si>
    <t>979250421816</t>
  </si>
  <si>
    <t>795946</t>
  </si>
  <si>
    <t>918700353358</t>
  </si>
  <si>
    <t>787844</t>
  </si>
  <si>
    <t>945405077677</t>
  </si>
  <si>
    <t>731586</t>
  </si>
  <si>
    <t>959290374745</t>
  </si>
  <si>
    <t>803890</t>
  </si>
  <si>
    <t>966405930485</t>
  </si>
  <si>
    <t>865149</t>
  </si>
  <si>
    <t>921030739112</t>
  </si>
  <si>
    <t>743885</t>
  </si>
  <si>
    <t>958895331969</t>
  </si>
  <si>
    <t>928163</t>
  </si>
  <si>
    <t>965317573933</t>
  </si>
  <si>
    <t>875076</t>
  </si>
  <si>
    <t>992797404503</t>
  </si>
  <si>
    <t>770018</t>
  </si>
  <si>
    <t>605713342572</t>
  </si>
  <si>
    <t>60075456</t>
  </si>
  <si>
    <t>631227986770</t>
  </si>
  <si>
    <t>60264857</t>
  </si>
  <si>
    <t>643863241653</t>
  </si>
  <si>
    <t>60257761</t>
  </si>
  <si>
    <t>691995017299</t>
  </si>
  <si>
    <t>60089335</t>
  </si>
  <si>
    <t>622677319752</t>
  </si>
  <si>
    <t>60267805</t>
  </si>
  <si>
    <t>666168284112</t>
  </si>
  <si>
    <t>60260161</t>
  </si>
  <si>
    <t>698745596291</t>
  </si>
  <si>
    <t>60111825</t>
  </si>
  <si>
    <t>699788859951</t>
  </si>
  <si>
    <t>60227155</t>
  </si>
  <si>
    <t>719797947234</t>
  </si>
  <si>
    <t>70005181</t>
  </si>
  <si>
    <t>Dr Dummy 15</t>
  </si>
  <si>
    <t>766675840853</t>
  </si>
  <si>
    <t>70082811</t>
  </si>
  <si>
    <t>770748919294</t>
  </si>
  <si>
    <t>70205488</t>
  </si>
  <si>
    <t>780674172052</t>
  </si>
  <si>
    <t>70299529</t>
  </si>
  <si>
    <t>716175063047</t>
  </si>
  <si>
    <t>70061277</t>
  </si>
  <si>
    <t>719986769207</t>
  </si>
  <si>
    <t>70001866</t>
  </si>
  <si>
    <t>741106056840</t>
  </si>
  <si>
    <t>70248609</t>
  </si>
  <si>
    <t>774254626267</t>
  </si>
  <si>
    <t>70016189</t>
  </si>
  <si>
    <t>752816314692</t>
  </si>
  <si>
    <t>70299460</t>
  </si>
  <si>
    <t>Dr Dummy 22</t>
  </si>
  <si>
    <t>758618886651</t>
  </si>
  <si>
    <t>70077735</t>
  </si>
  <si>
    <t>779119874606</t>
  </si>
  <si>
    <t>70098659</t>
  </si>
  <si>
    <t>779719741222</t>
  </si>
  <si>
    <t>70077599</t>
  </si>
  <si>
    <t>722644216706</t>
  </si>
  <si>
    <t>70265262</t>
  </si>
  <si>
    <t>Dr Dummy 14</t>
  </si>
  <si>
    <t>728696114266</t>
  </si>
  <si>
    <t>70069622</t>
  </si>
  <si>
    <t>744597062794</t>
  </si>
  <si>
    <t>70148663</t>
  </si>
  <si>
    <t>766186557662</t>
  </si>
  <si>
    <t>70010505</t>
  </si>
  <si>
    <t>734379777242</t>
  </si>
  <si>
    <t>70066963</t>
  </si>
  <si>
    <t>Cataract extraction with lens implant</t>
  </si>
  <si>
    <t>Dr Dummy 11</t>
  </si>
  <si>
    <t>761964960139</t>
  </si>
  <si>
    <t>70146651</t>
  </si>
  <si>
    <t>Pterygium excision</t>
  </si>
  <si>
    <t>765631743519</t>
  </si>
  <si>
    <t>70004470</t>
  </si>
  <si>
    <t>782284827669</t>
  </si>
  <si>
    <t>70229152</t>
  </si>
  <si>
    <t>920464608119</t>
  </si>
  <si>
    <t>926311</t>
  </si>
  <si>
    <t>923841456183</t>
  </si>
  <si>
    <t>770384</t>
  </si>
  <si>
    <t>926703683705</t>
  </si>
  <si>
    <t>918181</t>
  </si>
  <si>
    <t>956271599255</t>
  </si>
  <si>
    <t>722077</t>
  </si>
  <si>
    <t>919691367121</t>
  </si>
  <si>
    <t>989392</t>
  </si>
  <si>
    <t>981317472503</t>
  </si>
  <si>
    <t>968580</t>
  </si>
  <si>
    <t>984713591657</t>
  </si>
  <si>
    <t>744286</t>
  </si>
  <si>
    <t>984817821391</t>
  </si>
  <si>
    <t>723281</t>
  </si>
  <si>
    <t>904779213690</t>
  </si>
  <si>
    <t>832822</t>
  </si>
  <si>
    <t>958254783064</t>
  </si>
  <si>
    <t>899163</t>
  </si>
  <si>
    <t>967492029465</t>
  </si>
  <si>
    <t>981863</t>
  </si>
  <si>
    <t>979875494375</t>
  </si>
  <si>
    <t>942651</t>
  </si>
  <si>
    <t>611878808168</t>
  </si>
  <si>
    <t>60290320</t>
  </si>
  <si>
    <t>612948849936</t>
  </si>
  <si>
    <t>60024144</t>
  </si>
  <si>
    <t>657075397436</t>
  </si>
  <si>
    <t>60148578</t>
  </si>
  <si>
    <t>658194190961</t>
  </si>
  <si>
    <t>60027954</t>
  </si>
  <si>
    <t>625480756140</t>
  </si>
  <si>
    <t>60237662</t>
  </si>
  <si>
    <t>635261001065</t>
  </si>
  <si>
    <t>60124214</t>
  </si>
  <si>
    <t>649776655598</t>
  </si>
  <si>
    <t>60033800</t>
  </si>
  <si>
    <t>692249029664</t>
  </si>
  <si>
    <t>60119130</t>
  </si>
  <si>
    <t>720609587686</t>
  </si>
  <si>
    <t>70292653</t>
  </si>
  <si>
    <t>Dr Dummy 13</t>
  </si>
  <si>
    <t>753187132160</t>
  </si>
  <si>
    <t>70104301</t>
  </si>
  <si>
    <t>765437467116</t>
  </si>
  <si>
    <t>70070678</t>
  </si>
  <si>
    <t>793506850883</t>
  </si>
  <si>
    <t>70043724</t>
  </si>
  <si>
    <t>911837488342</t>
  </si>
  <si>
    <t>756672</t>
  </si>
  <si>
    <t>935577551764</t>
  </si>
  <si>
    <t>843872</t>
  </si>
  <si>
    <t>948329954593</t>
  </si>
  <si>
    <t>823833</t>
  </si>
  <si>
    <t>972418292913</t>
  </si>
  <si>
    <t>947860</t>
  </si>
  <si>
    <t>905913450824</t>
  </si>
  <si>
    <t>731023</t>
  </si>
  <si>
    <t>Dr Dummy 19</t>
  </si>
  <si>
    <t>923546188603</t>
  </si>
  <si>
    <t>829578</t>
  </si>
  <si>
    <t>938174463575</t>
  </si>
  <si>
    <t>917769</t>
  </si>
  <si>
    <t>966143751609</t>
  </si>
  <si>
    <t>855266</t>
  </si>
  <si>
    <t>935787914110</t>
  </si>
  <si>
    <t>704028</t>
  </si>
  <si>
    <t>936702798353</t>
  </si>
  <si>
    <t>847108</t>
  </si>
  <si>
    <t>986387942730</t>
  </si>
  <si>
    <t>741945</t>
  </si>
  <si>
    <t>987235091113</t>
  </si>
  <si>
    <t>740931</t>
  </si>
  <si>
    <t>936804934637</t>
  </si>
  <si>
    <t>872302</t>
  </si>
  <si>
    <t>Dr Dummy 17</t>
  </si>
  <si>
    <t>967529002972</t>
  </si>
  <si>
    <t>811840</t>
  </si>
  <si>
    <t>991966545045</t>
  </si>
  <si>
    <t>810999</t>
  </si>
  <si>
    <t>998649681381</t>
  </si>
  <si>
    <t>953530</t>
  </si>
  <si>
    <t>606381692434</t>
  </si>
  <si>
    <t>60030619</t>
  </si>
  <si>
    <t>625857456912</t>
  </si>
  <si>
    <t>60021225</t>
  </si>
  <si>
    <t>638747056084</t>
  </si>
  <si>
    <t>60201407</t>
  </si>
  <si>
    <t>652887680264</t>
  </si>
  <si>
    <t>60268799</t>
  </si>
  <si>
    <t>600723817036</t>
  </si>
  <si>
    <t>60105478</t>
  </si>
  <si>
    <t>604257308156</t>
  </si>
  <si>
    <t>60058396</t>
  </si>
  <si>
    <t>628934732475</t>
  </si>
  <si>
    <t>60027540</t>
  </si>
  <si>
    <t>649935066722</t>
  </si>
  <si>
    <t>60271632</t>
  </si>
  <si>
    <t>607642337097</t>
  </si>
  <si>
    <t>60254292</t>
  </si>
  <si>
    <t>656195258325</t>
  </si>
  <si>
    <t>60107914</t>
  </si>
  <si>
    <t>663881276896</t>
  </si>
  <si>
    <t>60018102</t>
  </si>
  <si>
    <t>693873723385</t>
  </si>
  <si>
    <t>60249080</t>
  </si>
  <si>
    <t>603381138737</t>
  </si>
  <si>
    <t>60040690</t>
  </si>
  <si>
    <t>Dr Dummy 16</t>
  </si>
  <si>
    <t>618396423663</t>
  </si>
  <si>
    <t>60092117</t>
  </si>
  <si>
    <t>664120152126</t>
  </si>
  <si>
    <t>60059477</t>
  </si>
  <si>
    <t>677545485365</t>
  </si>
  <si>
    <t>60067907</t>
  </si>
  <si>
    <t>707487754314</t>
  </si>
  <si>
    <t>70233569</t>
  </si>
  <si>
    <t>731386013305</t>
  </si>
  <si>
    <t>70082213</t>
  </si>
  <si>
    <t>750046023586</t>
  </si>
  <si>
    <t>70243051</t>
  </si>
  <si>
    <t>786729004279</t>
  </si>
  <si>
    <t>70058370</t>
  </si>
  <si>
    <t>759075443678</t>
  </si>
  <si>
    <t>70229491</t>
  </si>
  <si>
    <t>761794965760</t>
  </si>
  <si>
    <t>70266968</t>
  </si>
  <si>
    <t>766213437378</t>
  </si>
  <si>
    <t>70136381</t>
  </si>
  <si>
    <t>791699887461</t>
  </si>
  <si>
    <t>70236357</t>
  </si>
  <si>
    <t>700589053682</t>
  </si>
  <si>
    <t>70054560</t>
  </si>
  <si>
    <t>705363610573</t>
  </si>
  <si>
    <t>70262487</t>
  </si>
  <si>
    <t>761432927077</t>
  </si>
  <si>
    <t>70199656</t>
  </si>
  <si>
    <t>782964732287</t>
  </si>
  <si>
    <t>70283856</t>
  </si>
  <si>
    <t>718895018519</t>
  </si>
  <si>
    <t>70162925</t>
  </si>
  <si>
    <t>Dr Dummy 12</t>
  </si>
  <si>
    <t>743620331072</t>
  </si>
  <si>
    <t>70165558</t>
  </si>
  <si>
    <t>771770739414</t>
  </si>
  <si>
    <t>70040897</t>
  </si>
  <si>
    <t>784427855512</t>
  </si>
  <si>
    <t>70299413</t>
  </si>
  <si>
    <t>941186643624</t>
  </si>
  <si>
    <t>764758</t>
  </si>
  <si>
    <t>965783127256</t>
  </si>
  <si>
    <t>950514</t>
  </si>
  <si>
    <t>986843606502</t>
  </si>
  <si>
    <t>933166</t>
  </si>
  <si>
    <t>996238972292</t>
  </si>
  <si>
    <t>996888</t>
  </si>
  <si>
    <t>745047779264</t>
  </si>
  <si>
    <t>70235162</t>
  </si>
  <si>
    <t>752097303862</t>
  </si>
  <si>
    <t>70264955</t>
  </si>
  <si>
    <t>786888319462</t>
  </si>
  <si>
    <t>70010685</t>
  </si>
  <si>
    <t>793826967383</t>
  </si>
  <si>
    <t>70169477</t>
  </si>
  <si>
    <t>706171462917</t>
  </si>
  <si>
    <t>70233758</t>
  </si>
  <si>
    <t>Knee arthroscopy</t>
  </si>
  <si>
    <t>731926249013</t>
  </si>
  <si>
    <t>70189740</t>
  </si>
  <si>
    <t>Carpal tunnel release</t>
  </si>
  <si>
    <t>761430427827</t>
  </si>
  <si>
    <t>70019460</t>
  </si>
  <si>
    <t>Wrist fracture fixation</t>
  </si>
  <si>
    <t>766871431888</t>
  </si>
  <si>
    <t>70281314</t>
  </si>
  <si>
    <t>710000376379</t>
  </si>
  <si>
    <t>70000302</t>
  </si>
  <si>
    <t>Dr Dummy 10</t>
  </si>
  <si>
    <t>723168817534</t>
  </si>
  <si>
    <t>70298841</t>
  </si>
  <si>
    <t>737385260499</t>
  </si>
  <si>
    <t>70073021</t>
  </si>
  <si>
    <t>743833328596</t>
  </si>
  <si>
    <t>70284669</t>
  </si>
  <si>
    <t>902480160677</t>
  </si>
  <si>
    <t>739176</t>
  </si>
  <si>
    <t>949241857625</t>
  </si>
  <si>
    <t>780017</t>
  </si>
  <si>
    <t>950570103129</t>
  </si>
  <si>
    <t>773559</t>
  </si>
  <si>
    <t>973382973879</t>
  </si>
  <si>
    <t>754615</t>
  </si>
  <si>
    <t>927064250642</t>
  </si>
  <si>
    <t>836221</t>
  </si>
  <si>
    <t>Skin graft</t>
  </si>
  <si>
    <t>967209057485</t>
  </si>
  <si>
    <t>940058</t>
  </si>
  <si>
    <t>Scar revision</t>
  </si>
  <si>
    <t>992923881275</t>
  </si>
  <si>
    <t>841265</t>
  </si>
  <si>
    <t>993625592485</t>
  </si>
  <si>
    <t>888822</t>
  </si>
  <si>
    <t>907946732267</t>
  </si>
  <si>
    <t>874403</t>
  </si>
  <si>
    <t>959033811650</t>
  </si>
  <si>
    <t>936835</t>
  </si>
  <si>
    <t>962679151607</t>
  </si>
  <si>
    <t>815313</t>
  </si>
  <si>
    <t>969480185210</t>
  </si>
  <si>
    <t>786683</t>
  </si>
  <si>
    <t>606359265977</t>
  </si>
  <si>
    <t>60242423</t>
  </si>
  <si>
    <t>633289724448</t>
  </si>
  <si>
    <t>60006584</t>
  </si>
  <si>
    <t>640098623907</t>
  </si>
  <si>
    <t>60256701</t>
  </si>
  <si>
    <t>641388320223</t>
  </si>
  <si>
    <t>60051984</t>
  </si>
  <si>
    <t>639192354934</t>
  </si>
  <si>
    <t>60234615</t>
  </si>
  <si>
    <t>655068947094</t>
  </si>
  <si>
    <t>60188311</t>
  </si>
  <si>
    <t>656525773251</t>
  </si>
  <si>
    <t>60258988</t>
  </si>
  <si>
    <t>677466565998</t>
  </si>
  <si>
    <t>60178129</t>
  </si>
  <si>
    <t>700562920304</t>
  </si>
  <si>
    <t>70055581</t>
  </si>
  <si>
    <t>715419335919</t>
  </si>
  <si>
    <t>70281183</t>
  </si>
  <si>
    <t>787348176980</t>
  </si>
  <si>
    <t>70143689</t>
  </si>
  <si>
    <t>790614291419</t>
  </si>
  <si>
    <t>70231098</t>
  </si>
  <si>
    <t>712991926842</t>
  </si>
  <si>
    <t>70031902</t>
  </si>
  <si>
    <t>728874068543</t>
  </si>
  <si>
    <t>70097650</t>
  </si>
  <si>
    <t>734102380694</t>
  </si>
  <si>
    <t>70266497</t>
  </si>
  <si>
    <t>740801191189</t>
  </si>
  <si>
    <t>70079118</t>
  </si>
  <si>
    <t>722848494280</t>
  </si>
  <si>
    <t>70040649</t>
  </si>
  <si>
    <t>725609963875</t>
  </si>
  <si>
    <t>70146182</t>
  </si>
  <si>
    <t>745990017172</t>
  </si>
  <si>
    <t>70170823</t>
  </si>
  <si>
    <t>Removal of metalwork</t>
  </si>
  <si>
    <t>780570917133</t>
  </si>
  <si>
    <t>70088348</t>
  </si>
  <si>
    <t>901801896747</t>
  </si>
  <si>
    <t>777369</t>
  </si>
  <si>
    <t>935940193268</t>
  </si>
  <si>
    <t>921420</t>
  </si>
  <si>
    <t>961851155477</t>
  </si>
  <si>
    <t>754538</t>
  </si>
  <si>
    <t>990256925019</t>
  </si>
  <si>
    <t>795178</t>
  </si>
  <si>
    <t>906431872094</t>
  </si>
  <si>
    <t>806516</t>
  </si>
  <si>
    <t>945557880657</t>
  </si>
  <si>
    <t>864725</t>
  </si>
  <si>
    <t>945847225258</t>
  </si>
  <si>
    <t>928692</t>
  </si>
  <si>
    <t>975153814208</t>
  </si>
  <si>
    <t>778611</t>
  </si>
  <si>
    <t>618317767162</t>
  </si>
  <si>
    <t>60014980</t>
  </si>
  <si>
    <t>645133255421</t>
  </si>
  <si>
    <t>60166764</t>
  </si>
  <si>
    <t>668147083557</t>
  </si>
  <si>
    <t>60143598</t>
  </si>
  <si>
    <t>674832415952</t>
  </si>
  <si>
    <t>60152313</t>
  </si>
  <si>
    <t>961344847990</t>
  </si>
  <si>
    <t>870127</t>
  </si>
  <si>
    <t>987456796852</t>
  </si>
  <si>
    <t>845169</t>
  </si>
  <si>
    <t>992110243857</t>
  </si>
  <si>
    <t>781797</t>
  </si>
  <si>
    <t>999466003080</t>
  </si>
  <si>
    <t>917158</t>
  </si>
  <si>
    <t>602528760046</t>
  </si>
  <si>
    <t>60023770</t>
  </si>
  <si>
    <t>605898903333</t>
  </si>
  <si>
    <t>60287033</t>
  </si>
  <si>
    <t>628743360633</t>
  </si>
  <si>
    <t>60197897</t>
  </si>
  <si>
    <t>656711658741</t>
  </si>
  <si>
    <t>60292123</t>
  </si>
  <si>
    <t>Shoulder arthroscopy</t>
  </si>
  <si>
    <t>631825293483</t>
  </si>
  <si>
    <t>60060730</t>
  </si>
  <si>
    <t>665345544623</t>
  </si>
  <si>
    <t>60048816</t>
  </si>
  <si>
    <t>670119614223</t>
  </si>
  <si>
    <t>60223418</t>
  </si>
  <si>
    <t>679786111110</t>
  </si>
  <si>
    <t>60000615</t>
  </si>
  <si>
    <t>714934850367</t>
  </si>
  <si>
    <t>70166244</t>
  </si>
  <si>
    <t>737160054174</t>
  </si>
  <si>
    <t>70188347</t>
  </si>
  <si>
    <t>753700631041</t>
  </si>
  <si>
    <t>70199475</t>
  </si>
  <si>
    <t>766014970233</t>
  </si>
  <si>
    <t>70275804</t>
  </si>
  <si>
    <t>663340381276</t>
  </si>
  <si>
    <t>60215253</t>
  </si>
  <si>
    <t>Hand wound repair</t>
  </si>
  <si>
    <t>676507896300</t>
  </si>
  <si>
    <t>60089093</t>
  </si>
  <si>
    <t>690199990872</t>
  </si>
  <si>
    <t>60190244</t>
  </si>
  <si>
    <t>695190741633</t>
  </si>
  <si>
    <t>60278474</t>
  </si>
  <si>
    <t>636903712479</t>
  </si>
  <si>
    <t>60226863</t>
  </si>
  <si>
    <t>656447944137</t>
  </si>
  <si>
    <t>60113469</t>
  </si>
  <si>
    <t>671226841839</t>
  </si>
  <si>
    <t>60247560</t>
  </si>
  <si>
    <t>689006728817</t>
  </si>
  <si>
    <t>60146680</t>
  </si>
  <si>
    <t>607622333965</t>
  </si>
  <si>
    <t>60267150</t>
  </si>
  <si>
    <t>645786493434</t>
  </si>
  <si>
    <t>60259772</t>
  </si>
  <si>
    <t>668819686746</t>
  </si>
  <si>
    <t>60038068</t>
  </si>
  <si>
    <t>668822747258</t>
  </si>
  <si>
    <t>60020966</t>
  </si>
  <si>
    <t>754484284831</t>
  </si>
  <si>
    <t>70233450</t>
  </si>
  <si>
    <t>755747581063</t>
  </si>
  <si>
    <t>70197930</t>
  </si>
  <si>
    <t>771763030415</t>
  </si>
  <si>
    <t>70245430</t>
  </si>
  <si>
    <t>773262731334</t>
  </si>
  <si>
    <t>70214446</t>
  </si>
  <si>
    <t>702516933274</t>
  </si>
  <si>
    <t>70065896</t>
  </si>
  <si>
    <t>759154465747</t>
  </si>
  <si>
    <t>70032117</t>
  </si>
  <si>
    <t>762947595631</t>
  </si>
  <si>
    <t>70210676</t>
  </si>
  <si>
    <t>781503152241</t>
  </si>
  <si>
    <t>70174276</t>
  </si>
  <si>
    <t>711790289427</t>
  </si>
  <si>
    <t>70165346</t>
  </si>
  <si>
    <t>751683881016</t>
  </si>
  <si>
    <t>70106971</t>
  </si>
  <si>
    <t>773190501052</t>
  </si>
  <si>
    <t>70127115</t>
  </si>
  <si>
    <t>785265119629</t>
  </si>
  <si>
    <t>70140575</t>
  </si>
  <si>
    <t>905453582527</t>
  </si>
  <si>
    <t>844187</t>
  </si>
  <si>
    <t>959160382905</t>
  </si>
  <si>
    <t>879889</t>
  </si>
  <si>
    <t>978354468428</t>
  </si>
  <si>
    <t>985507</t>
  </si>
  <si>
    <t>992873955563</t>
  </si>
  <si>
    <t>833478</t>
  </si>
  <si>
    <t>901472554192</t>
  </si>
  <si>
    <t>780623</t>
  </si>
  <si>
    <t>990425481180</t>
  </si>
  <si>
    <t>993010</t>
  </si>
  <si>
    <t>992456228611</t>
  </si>
  <si>
    <t>782611</t>
  </si>
  <si>
    <t>997513462671</t>
  </si>
  <si>
    <t>760187</t>
  </si>
  <si>
    <t>917487008450</t>
  </si>
  <si>
    <t>959042</t>
  </si>
  <si>
    <t>939661033334</t>
  </si>
  <si>
    <t>715356</t>
  </si>
  <si>
    <t>985480470651</t>
  </si>
  <si>
    <t>712059</t>
  </si>
  <si>
    <t>987345604737</t>
  </si>
  <si>
    <t>899000</t>
  </si>
  <si>
    <t>908563333027</t>
  </si>
  <si>
    <t>716545</t>
  </si>
  <si>
    <t>909772970201</t>
  </si>
  <si>
    <t>930493</t>
  </si>
  <si>
    <t>939922988996</t>
  </si>
  <si>
    <t>810599</t>
  </si>
  <si>
    <t>980030848480</t>
  </si>
  <si>
    <t>915026</t>
  </si>
  <si>
    <t>945731166330</t>
  </si>
  <si>
    <t>979731</t>
  </si>
  <si>
    <t>953837771713</t>
  </si>
  <si>
    <t>821705</t>
  </si>
  <si>
    <t>978455548662</t>
  </si>
  <si>
    <t>837237</t>
  </si>
  <si>
    <t>983769966055</t>
  </si>
  <si>
    <t>779071</t>
  </si>
  <si>
    <t>926348362001</t>
  </si>
  <si>
    <t>792602</t>
  </si>
  <si>
    <t>946637484873</t>
  </si>
  <si>
    <t>949347</t>
  </si>
  <si>
    <t>954985276120</t>
  </si>
  <si>
    <t>971023</t>
  </si>
  <si>
    <t>978010920504</t>
  </si>
  <si>
    <t>853180</t>
  </si>
  <si>
    <t>916788113838</t>
  </si>
  <si>
    <t>876383</t>
  </si>
  <si>
    <t>934991417312</t>
  </si>
  <si>
    <t>737529</t>
  </si>
  <si>
    <t>990116725279</t>
  </si>
  <si>
    <t>897259</t>
  </si>
  <si>
    <t>992687953611</t>
  </si>
  <si>
    <t>818781</t>
  </si>
  <si>
    <t>912228659586</t>
  </si>
  <si>
    <t>799617</t>
  </si>
  <si>
    <t>937569096660</t>
  </si>
  <si>
    <t>772679</t>
  </si>
  <si>
    <t>960119758406</t>
  </si>
  <si>
    <t>893405</t>
  </si>
  <si>
    <t>960619604377</t>
  </si>
  <si>
    <t>911751</t>
  </si>
  <si>
    <t>921151539194</t>
  </si>
  <si>
    <t>968152</t>
  </si>
  <si>
    <t>983997044664</t>
  </si>
  <si>
    <t>713137</t>
  </si>
  <si>
    <t>990013238111</t>
  </si>
  <si>
    <t>726327</t>
  </si>
  <si>
    <t>998825338179</t>
  </si>
  <si>
    <t>908922</t>
  </si>
  <si>
    <t>611577359912</t>
  </si>
  <si>
    <t>60085847</t>
  </si>
  <si>
    <t>657871650275</t>
  </si>
  <si>
    <t>60096845</t>
  </si>
  <si>
    <t>665841950615</t>
  </si>
  <si>
    <t>60289366</t>
  </si>
  <si>
    <t>675655868578</t>
  </si>
  <si>
    <t>60024762</t>
  </si>
  <si>
    <t>626984180137</t>
  </si>
  <si>
    <t>60198149</t>
  </si>
  <si>
    <t>643838176317</t>
  </si>
  <si>
    <t>60192124</t>
  </si>
  <si>
    <t>668421935103</t>
  </si>
  <si>
    <t>60135406</t>
  </si>
  <si>
    <t>672721373289</t>
  </si>
  <si>
    <t>60202445</t>
  </si>
  <si>
    <t>620609784894</t>
  </si>
  <si>
    <t>60077425</t>
  </si>
  <si>
    <t>649052621144</t>
  </si>
  <si>
    <t>60113453</t>
  </si>
  <si>
    <t>666551645681</t>
  </si>
  <si>
    <t>60004907</t>
  </si>
  <si>
    <t>672726390160</t>
  </si>
  <si>
    <t>60054571</t>
  </si>
  <si>
    <t>721136410254</t>
  </si>
  <si>
    <t>70020659</t>
  </si>
  <si>
    <t>736828585620</t>
  </si>
  <si>
    <t>70075262</t>
  </si>
  <si>
    <t>753487569861</t>
  </si>
  <si>
    <t>70062494</t>
  </si>
  <si>
    <t>783645058119</t>
  </si>
  <si>
    <t>70041924</t>
  </si>
  <si>
    <t>919790319772</t>
  </si>
  <si>
    <t>716877</t>
  </si>
  <si>
    <t>927731696376</t>
  </si>
  <si>
    <t>776553</t>
  </si>
  <si>
    <t>928369532548</t>
  </si>
  <si>
    <t>759317</t>
  </si>
  <si>
    <t>984700792864</t>
  </si>
  <si>
    <t>732550</t>
  </si>
  <si>
    <t>934960592514</t>
  </si>
  <si>
    <t>711587</t>
  </si>
  <si>
    <t>953871021582</t>
  </si>
  <si>
    <t>957419</t>
  </si>
  <si>
    <t>959006226411</t>
  </si>
  <si>
    <t>887875</t>
  </si>
  <si>
    <t>973719713626</t>
  </si>
  <si>
    <t>789796</t>
  </si>
  <si>
    <t>912488733208</t>
  </si>
  <si>
    <t>796752</t>
  </si>
  <si>
    <t>976606305105</t>
  </si>
  <si>
    <t>800842</t>
  </si>
  <si>
    <t>982671876786</t>
  </si>
  <si>
    <t>787947</t>
  </si>
  <si>
    <t>983025728514</t>
  </si>
  <si>
    <t>773091</t>
  </si>
  <si>
    <t>937461315025</t>
  </si>
  <si>
    <t>756999</t>
  </si>
  <si>
    <t>962760225682</t>
  </si>
  <si>
    <t>964786</t>
  </si>
  <si>
    <t>975192874296</t>
  </si>
  <si>
    <t>828090</t>
  </si>
  <si>
    <t>978694524056</t>
  </si>
  <si>
    <t>778789</t>
  </si>
  <si>
    <t>122553434223</t>
  </si>
  <si>
    <t>160027</t>
  </si>
  <si>
    <t>Incision And Drainage of Ischiorectal Abscess</t>
  </si>
  <si>
    <t>Dr David Strong</t>
  </si>
  <si>
    <t>122553434252</t>
  </si>
  <si>
    <t>160023</t>
  </si>
  <si>
    <t>Repair Of Paraumbilical Hernia +/- Proceed</t>
  </si>
  <si>
    <t>601311777718</t>
  </si>
  <si>
    <t>60031240</t>
  </si>
  <si>
    <t>611337497946</t>
  </si>
  <si>
    <t>60217129</t>
  </si>
  <si>
    <t>681962591758</t>
  </si>
  <si>
    <t>60019962</t>
  </si>
  <si>
    <t>696514145074</t>
  </si>
  <si>
    <t>60092814</t>
  </si>
  <si>
    <t>605436412175</t>
  </si>
  <si>
    <t>60202747</t>
  </si>
  <si>
    <t>607653643679</t>
  </si>
  <si>
    <t>60014558</t>
  </si>
  <si>
    <t>651225292053</t>
  </si>
  <si>
    <t>60008588</t>
  </si>
  <si>
    <t>690291041437</t>
  </si>
  <si>
    <t>60058071</t>
  </si>
  <si>
    <t>637865391885</t>
  </si>
  <si>
    <t>60045106</t>
  </si>
  <si>
    <t>646477465470</t>
  </si>
  <si>
    <t>60080460</t>
  </si>
  <si>
    <t>649619182152</t>
  </si>
  <si>
    <t>60278337</t>
  </si>
  <si>
    <t>659463412640</t>
  </si>
  <si>
    <t>60181596</t>
  </si>
  <si>
    <t>718092432920</t>
  </si>
  <si>
    <t>70091542</t>
  </si>
  <si>
    <t>728029250097</t>
  </si>
  <si>
    <t>70033375</t>
  </si>
  <si>
    <t>734855121303</t>
  </si>
  <si>
    <t>70133186</t>
  </si>
  <si>
    <t>776486052688</t>
  </si>
  <si>
    <t>70211376</t>
  </si>
  <si>
    <t>701938077900</t>
  </si>
  <si>
    <t>70008172</t>
  </si>
  <si>
    <t>754029170819</t>
  </si>
  <si>
    <t>70087495</t>
  </si>
  <si>
    <t>774133216798</t>
  </si>
  <si>
    <t>70048898</t>
  </si>
  <si>
    <t>794226000736</t>
  </si>
  <si>
    <t>70172452</t>
  </si>
  <si>
    <t>918868524813</t>
  </si>
  <si>
    <t>864618</t>
  </si>
  <si>
    <t>922087349206</t>
  </si>
  <si>
    <t>905636</t>
  </si>
  <si>
    <t>947823555813</t>
  </si>
  <si>
    <t>783544</t>
  </si>
  <si>
    <t>971501125999</t>
  </si>
  <si>
    <t>806088</t>
  </si>
  <si>
    <t>618059274740</t>
  </si>
  <si>
    <t>60113682</t>
  </si>
  <si>
    <t>624662732332</t>
  </si>
  <si>
    <t>60174429</t>
  </si>
  <si>
    <t>661436678096</t>
  </si>
  <si>
    <t>60030646</t>
  </si>
  <si>
    <t>684331424347</t>
  </si>
  <si>
    <t>60263158</t>
  </si>
  <si>
    <t>618236149544</t>
  </si>
  <si>
    <t>60151283</t>
  </si>
  <si>
    <t>646804924564</t>
  </si>
  <si>
    <t>60272005</t>
  </si>
  <si>
    <t>656145311775</t>
  </si>
  <si>
    <t>60296069</t>
  </si>
  <si>
    <t>673663778672</t>
  </si>
  <si>
    <t>60074406</t>
  </si>
  <si>
    <t>619066328881</t>
  </si>
  <si>
    <t>60014063</t>
  </si>
  <si>
    <t>635230377828</t>
  </si>
  <si>
    <t>60204785</t>
  </si>
  <si>
    <t>647919150394</t>
  </si>
  <si>
    <t>60142255</t>
  </si>
  <si>
    <t>670845167477</t>
  </si>
  <si>
    <t>60228011</t>
  </si>
  <si>
    <t>605288405436</t>
  </si>
  <si>
    <t>60020000</t>
  </si>
  <si>
    <t>619003202812</t>
  </si>
  <si>
    <t>60089305</t>
  </si>
  <si>
    <t>649000565870</t>
  </si>
  <si>
    <t>60271537</t>
  </si>
  <si>
    <t>682943911127</t>
  </si>
  <si>
    <t>60111834</t>
  </si>
  <si>
    <t>701059030275</t>
  </si>
  <si>
    <t>70017929</t>
  </si>
  <si>
    <t>Dr Dummy 23</t>
  </si>
  <si>
    <t>736805190238</t>
  </si>
  <si>
    <t>70248667</t>
  </si>
  <si>
    <t>765440196450</t>
  </si>
  <si>
    <t>70199811</t>
  </si>
  <si>
    <t>777143698650</t>
  </si>
  <si>
    <t>70115812</t>
  </si>
  <si>
    <t>702277673780</t>
  </si>
  <si>
    <t>70205670</t>
  </si>
  <si>
    <t>720936350128</t>
  </si>
  <si>
    <t>70005413</t>
  </si>
  <si>
    <t>743215871764</t>
  </si>
  <si>
    <t>70067670</t>
  </si>
  <si>
    <t>746954811899</t>
  </si>
  <si>
    <t>70245652</t>
  </si>
  <si>
    <t>708719027391</t>
  </si>
  <si>
    <t>70188026</t>
  </si>
  <si>
    <t>723821694403</t>
  </si>
  <si>
    <t>70088452</t>
  </si>
  <si>
    <t>738449554331</t>
  </si>
  <si>
    <t>70204091</t>
  </si>
  <si>
    <t>799229588917</t>
  </si>
  <si>
    <t>70165302</t>
  </si>
  <si>
    <t>902337886136</t>
  </si>
  <si>
    <t>980585</t>
  </si>
  <si>
    <t>937389460135</t>
  </si>
  <si>
    <t>744219</t>
  </si>
  <si>
    <t>943221795861</t>
  </si>
  <si>
    <t>950089</t>
  </si>
  <si>
    <t>948986421641</t>
  </si>
  <si>
    <t>841270</t>
  </si>
  <si>
    <t>901029031374</t>
  </si>
  <si>
    <t>916165</t>
  </si>
  <si>
    <t>919330413918</t>
  </si>
  <si>
    <t>942504</t>
  </si>
  <si>
    <t>990089586958</t>
  </si>
  <si>
    <t>980019</t>
  </si>
  <si>
    <t>991555900940</t>
  </si>
  <si>
    <t>728864</t>
  </si>
  <si>
    <t>611605030461</t>
  </si>
  <si>
    <t>60260804</t>
  </si>
  <si>
    <t>619494494772</t>
  </si>
  <si>
    <t>60292553</t>
  </si>
  <si>
    <t>638905133679</t>
  </si>
  <si>
    <t>60273733</t>
  </si>
  <si>
    <t>657565355114</t>
  </si>
  <si>
    <t>60288986</t>
  </si>
  <si>
    <t>613251721602</t>
  </si>
  <si>
    <t>60136522</t>
  </si>
  <si>
    <t>631419354816</t>
  </si>
  <si>
    <t>60075549</t>
  </si>
  <si>
    <t>652672806265</t>
  </si>
  <si>
    <t>60079368</t>
  </si>
  <si>
    <t>677135874260</t>
  </si>
  <si>
    <t>60044133</t>
  </si>
  <si>
    <t>631863385904</t>
  </si>
  <si>
    <t>60078088</t>
  </si>
  <si>
    <t>635977855603</t>
  </si>
  <si>
    <t>60191118</t>
  </si>
  <si>
    <t>686798515263</t>
  </si>
  <si>
    <t>60066679</t>
  </si>
  <si>
    <t>687254328931</t>
  </si>
  <si>
    <t>60106419</t>
  </si>
  <si>
    <t>739547489047</t>
  </si>
  <si>
    <t>70023443</t>
  </si>
  <si>
    <t>769894171552</t>
  </si>
  <si>
    <t>70058531</t>
  </si>
  <si>
    <t>773626684420</t>
  </si>
  <si>
    <t>70241475</t>
  </si>
  <si>
    <t>786947984154</t>
  </si>
  <si>
    <t>70050798</t>
  </si>
  <si>
    <t>769422238296</t>
  </si>
  <si>
    <t>70224422</t>
  </si>
  <si>
    <t>784367051137</t>
  </si>
  <si>
    <t>70268208</t>
  </si>
  <si>
    <t>791591542026</t>
  </si>
  <si>
    <t>70105301</t>
  </si>
  <si>
    <t>794647925695</t>
  </si>
  <si>
    <t>70186378</t>
  </si>
  <si>
    <t>915556862810</t>
  </si>
  <si>
    <t>732029</t>
  </si>
  <si>
    <t>926534376525</t>
  </si>
  <si>
    <t>870081</t>
  </si>
  <si>
    <t>963821073667</t>
  </si>
  <si>
    <t>988761</t>
  </si>
  <si>
    <t>974003830970</t>
  </si>
  <si>
    <t>851061</t>
  </si>
  <si>
    <t>902544704824</t>
  </si>
  <si>
    <t>845214</t>
  </si>
  <si>
    <t>939092761440</t>
  </si>
  <si>
    <t>707033</t>
  </si>
  <si>
    <t>976550030521</t>
  </si>
  <si>
    <t>889483</t>
  </si>
  <si>
    <t>994199881305</t>
  </si>
  <si>
    <t>943116</t>
  </si>
  <si>
    <t>938541045435</t>
  </si>
  <si>
    <t>871781</t>
  </si>
  <si>
    <t>954411249490</t>
  </si>
  <si>
    <t>725999</t>
  </si>
  <si>
    <t>957071195006</t>
  </si>
  <si>
    <t>863428</t>
  </si>
  <si>
    <t>981724335345</t>
  </si>
  <si>
    <t>768697</t>
  </si>
  <si>
    <t>903987549967</t>
  </si>
  <si>
    <t>700647</t>
  </si>
  <si>
    <t>925412961258</t>
  </si>
  <si>
    <t>798836</t>
  </si>
  <si>
    <t>945475461566</t>
  </si>
  <si>
    <t>898813</t>
  </si>
  <si>
    <t>966607454465</t>
  </si>
  <si>
    <t>990252</t>
  </si>
  <si>
    <t>939911482040</t>
  </si>
  <si>
    <t>949751</t>
  </si>
  <si>
    <t>955859219096</t>
  </si>
  <si>
    <t>970819</t>
  </si>
  <si>
    <t>978796350186</t>
  </si>
  <si>
    <t>755208</t>
  </si>
  <si>
    <t>996885996054</t>
  </si>
  <si>
    <t>958573</t>
  </si>
  <si>
    <t>900283229537</t>
  </si>
  <si>
    <t>898756</t>
  </si>
  <si>
    <t>957383082922</t>
  </si>
  <si>
    <t>999129</t>
  </si>
  <si>
    <t>975916685512</t>
  </si>
  <si>
    <t>833681</t>
  </si>
  <si>
    <t>988893770216</t>
  </si>
  <si>
    <t>779431</t>
  </si>
  <si>
    <t>913904153322</t>
  </si>
  <si>
    <t>803248</t>
  </si>
  <si>
    <t>923368256096</t>
  </si>
  <si>
    <t>910257</t>
  </si>
  <si>
    <t>972172990068</t>
  </si>
  <si>
    <t>909702</t>
  </si>
  <si>
    <t>975388231989</t>
  </si>
  <si>
    <t>761379</t>
  </si>
  <si>
    <t>708018379378</t>
  </si>
  <si>
    <t>70049628</t>
  </si>
  <si>
    <t>757737110088</t>
  </si>
  <si>
    <t>70260334</t>
  </si>
  <si>
    <t>780740207339</t>
  </si>
  <si>
    <t>70051690</t>
  </si>
  <si>
    <t>784875914546</t>
  </si>
  <si>
    <t>70015807</t>
  </si>
  <si>
    <t>604419661872</t>
  </si>
  <si>
    <t>60183852</t>
  </si>
  <si>
    <t>655699948942</t>
  </si>
  <si>
    <t>60243363</t>
  </si>
  <si>
    <t>693991509451</t>
  </si>
  <si>
    <t>60122634</t>
  </si>
  <si>
    <t>697912084496</t>
  </si>
  <si>
    <t>60108164</t>
  </si>
  <si>
    <t>720712422556</t>
  </si>
  <si>
    <t>70206285</t>
  </si>
  <si>
    <t>739105304120</t>
  </si>
  <si>
    <t>70239845</t>
  </si>
  <si>
    <t>757696566171</t>
  </si>
  <si>
    <t>70001242</t>
  </si>
  <si>
    <t>795248545332</t>
  </si>
  <si>
    <t>70025585</t>
  </si>
  <si>
    <t>607790343114</t>
  </si>
  <si>
    <t>60133436</t>
  </si>
  <si>
    <t>658196055353</t>
  </si>
  <si>
    <t>60037932</t>
  </si>
  <si>
    <t>673280998155</t>
  </si>
  <si>
    <t>60231188</t>
  </si>
  <si>
    <t>676272166542</t>
  </si>
  <si>
    <t>60154868</t>
  </si>
  <si>
    <t>734127226424</t>
  </si>
  <si>
    <t>70135516</t>
  </si>
  <si>
    <t>770262931542</t>
  </si>
  <si>
    <t>70089201</t>
  </si>
  <si>
    <t>789198004593</t>
  </si>
  <si>
    <t>70096610</t>
  </si>
  <si>
    <t>791132145071</t>
  </si>
  <si>
    <t>70172149</t>
  </si>
  <si>
    <t>724168922286</t>
  </si>
  <si>
    <t>70296926</t>
  </si>
  <si>
    <t>733715447503</t>
  </si>
  <si>
    <t>70086590</t>
  </si>
  <si>
    <t>745189601089</t>
  </si>
  <si>
    <t>70133081</t>
  </si>
  <si>
    <t>750127340200</t>
  </si>
  <si>
    <t>70103665</t>
  </si>
  <si>
    <t>920409312587</t>
  </si>
  <si>
    <t>803927</t>
  </si>
  <si>
    <t>939409525249</t>
  </si>
  <si>
    <t>890870</t>
  </si>
  <si>
    <t>944269037944</t>
  </si>
  <si>
    <t>831977</t>
  </si>
  <si>
    <t>957281689275</t>
  </si>
  <si>
    <t>782346</t>
  </si>
  <si>
    <t>621811755746</t>
  </si>
  <si>
    <t>60109022</t>
  </si>
  <si>
    <t>624562984890</t>
  </si>
  <si>
    <t>60078098</t>
  </si>
  <si>
    <t>674222846887</t>
  </si>
  <si>
    <t>60023469</t>
  </si>
  <si>
    <t>695395050569</t>
  </si>
  <si>
    <t>60210471</t>
  </si>
  <si>
    <t>741030709165</t>
  </si>
  <si>
    <t>70194343</t>
  </si>
  <si>
    <t>759796556177</t>
  </si>
  <si>
    <t>70258838</t>
  </si>
  <si>
    <t>765114394085</t>
  </si>
  <si>
    <t>70181269</t>
  </si>
  <si>
    <t>791397580782</t>
  </si>
  <si>
    <t>70245282</t>
  </si>
  <si>
    <t>705482829897</t>
  </si>
  <si>
    <t>70093126</t>
  </si>
  <si>
    <t>738476971885</t>
  </si>
  <si>
    <t>70015706</t>
  </si>
  <si>
    <t>743611671193</t>
  </si>
  <si>
    <t>70121800</t>
  </si>
  <si>
    <t>787684445058</t>
  </si>
  <si>
    <t>70223559</t>
  </si>
  <si>
    <t>934077041851</t>
  </si>
  <si>
    <t>735087</t>
  </si>
  <si>
    <t>972046613389</t>
  </si>
  <si>
    <t>738282</t>
  </si>
  <si>
    <t>972417962433</t>
  </si>
  <si>
    <t>797584</t>
  </si>
  <si>
    <t>977697125216</t>
  </si>
  <si>
    <t>792875</t>
  </si>
  <si>
    <t>924984878999</t>
  </si>
  <si>
    <t>937972</t>
  </si>
  <si>
    <t>967822805186</t>
  </si>
  <si>
    <t>935229</t>
  </si>
  <si>
    <t>970745938526</t>
  </si>
  <si>
    <t>720802</t>
  </si>
  <si>
    <t>994681744043</t>
  </si>
  <si>
    <t>860837</t>
  </si>
  <si>
    <t>606865104078</t>
  </si>
  <si>
    <t>60182917</t>
  </si>
  <si>
    <t>611505910172</t>
  </si>
  <si>
    <t>60296207</t>
  </si>
  <si>
    <t>613035821146</t>
  </si>
  <si>
    <t>60221400</t>
  </si>
  <si>
    <t>684634803583</t>
  </si>
  <si>
    <t>60210130</t>
  </si>
  <si>
    <t>644628027337</t>
  </si>
  <si>
    <t>60272431</t>
  </si>
  <si>
    <t>650942025030</t>
  </si>
  <si>
    <t>60293463</t>
  </si>
  <si>
    <t>663634918024</t>
  </si>
  <si>
    <t>60106595</t>
  </si>
  <si>
    <t>690363122475</t>
  </si>
  <si>
    <t>60000139</t>
  </si>
  <si>
    <t>702549805701</t>
  </si>
  <si>
    <t>70116826</t>
  </si>
  <si>
    <t>702909417101</t>
  </si>
  <si>
    <t>70063321</t>
  </si>
  <si>
    <t>775716339842</t>
  </si>
  <si>
    <t>70192552</t>
  </si>
  <si>
    <t>795034543447</t>
  </si>
  <si>
    <t>70291118</t>
  </si>
  <si>
    <t>643425976694</t>
  </si>
  <si>
    <t>60142392</t>
  </si>
  <si>
    <t>673432537214</t>
  </si>
  <si>
    <t>60052842</t>
  </si>
  <si>
    <t>673502747364</t>
  </si>
  <si>
    <t>60252494</t>
  </si>
  <si>
    <t>687060614162</t>
  </si>
  <si>
    <t>60277188</t>
  </si>
  <si>
    <t>647112628793</t>
  </si>
  <si>
    <t>60216151</t>
  </si>
  <si>
    <t>652272936934</t>
  </si>
  <si>
    <t>60101873</t>
  </si>
  <si>
    <t>661284703178</t>
  </si>
  <si>
    <t>60132498</t>
  </si>
  <si>
    <t>666377708664</t>
  </si>
  <si>
    <t>60237366</t>
  </si>
  <si>
    <t>706233072304</t>
  </si>
  <si>
    <t>70084851</t>
  </si>
  <si>
    <t>707143517979</t>
  </si>
  <si>
    <t>70263613</t>
  </si>
  <si>
    <t>709990493417</t>
  </si>
  <si>
    <t>70148988</t>
  </si>
  <si>
    <t>719064910546</t>
  </si>
  <si>
    <t>70131504</t>
  </si>
  <si>
    <t>911785236885</t>
  </si>
  <si>
    <t>835101</t>
  </si>
  <si>
    <t>930856268806</t>
  </si>
  <si>
    <t>863324</t>
  </si>
  <si>
    <t>974336666193</t>
  </si>
  <si>
    <t>888713</t>
  </si>
  <si>
    <t>999337056045</t>
  </si>
  <si>
    <t>810466</t>
  </si>
  <si>
    <t>921081561269</t>
  </si>
  <si>
    <t>728135</t>
  </si>
  <si>
    <t>961019230284</t>
  </si>
  <si>
    <t>873688</t>
  </si>
  <si>
    <t>976671542016</t>
  </si>
  <si>
    <t>766251</t>
  </si>
  <si>
    <t>981211857101</t>
  </si>
  <si>
    <t>970147</t>
  </si>
  <si>
    <t>613876354973</t>
  </si>
  <si>
    <t>60190107</t>
  </si>
  <si>
    <t>628338069934</t>
  </si>
  <si>
    <t>60148392</t>
  </si>
  <si>
    <t>656420829984</t>
  </si>
  <si>
    <t>60016914</t>
  </si>
  <si>
    <t>686202105040</t>
  </si>
  <si>
    <t>60247502</t>
  </si>
  <si>
    <t>621558733726</t>
  </si>
  <si>
    <t>60224589</t>
  </si>
  <si>
    <t>625484814634</t>
  </si>
  <si>
    <t>60104058</t>
  </si>
  <si>
    <t>654917877865</t>
  </si>
  <si>
    <t>60012784</t>
  </si>
  <si>
    <t>675629042577</t>
  </si>
  <si>
    <t>60167110</t>
  </si>
  <si>
    <t>728000156208</t>
  </si>
  <si>
    <t>70250860</t>
  </si>
  <si>
    <t>729753196425</t>
  </si>
  <si>
    <t>70188661</t>
  </si>
  <si>
    <t>774019457957</t>
  </si>
  <si>
    <t>70185595</t>
  </si>
  <si>
    <t>797762122004</t>
  </si>
  <si>
    <t>70059212</t>
  </si>
  <si>
    <t>706899852421</t>
  </si>
  <si>
    <t>70001378</t>
  </si>
  <si>
    <t>729511495982</t>
  </si>
  <si>
    <t>70139369</t>
  </si>
  <si>
    <t>761059503000</t>
  </si>
  <si>
    <t>70278518</t>
  </si>
  <si>
    <t>780948685784</t>
  </si>
  <si>
    <t>70104437</t>
  </si>
  <si>
    <t>730817676242</t>
  </si>
  <si>
    <t>70048462</t>
  </si>
  <si>
    <t>732332694250</t>
  </si>
  <si>
    <t>70004515</t>
  </si>
  <si>
    <t>750902648362</t>
  </si>
  <si>
    <t>70163120</t>
  </si>
  <si>
    <t>785131364338</t>
  </si>
  <si>
    <t>70023499</t>
  </si>
  <si>
    <t>720458636339</t>
  </si>
  <si>
    <t>70105780</t>
  </si>
  <si>
    <t>725300677562</t>
  </si>
  <si>
    <t>70101782</t>
  </si>
  <si>
    <t>736744476318</t>
  </si>
  <si>
    <t>70069156</t>
  </si>
  <si>
    <t>798698564501</t>
  </si>
  <si>
    <t>70155054</t>
  </si>
  <si>
    <t>702406048611</t>
  </si>
  <si>
    <t>70155016</t>
  </si>
  <si>
    <t>737501038261</t>
  </si>
  <si>
    <t>70117957</t>
  </si>
  <si>
    <t>747408597194</t>
  </si>
  <si>
    <t>70056556</t>
  </si>
  <si>
    <t>754178055584</t>
  </si>
  <si>
    <t>70154739</t>
  </si>
  <si>
    <t>900325654912</t>
  </si>
  <si>
    <t>953050</t>
  </si>
  <si>
    <t>923364674951</t>
  </si>
  <si>
    <t>727543</t>
  </si>
  <si>
    <t>946472562872</t>
  </si>
  <si>
    <t>898967</t>
  </si>
  <si>
    <t>949779435828</t>
  </si>
  <si>
    <t>817091</t>
  </si>
  <si>
    <t>912835501227</t>
  </si>
  <si>
    <t>808862</t>
  </si>
  <si>
    <t>922035101707</t>
  </si>
  <si>
    <t>703832</t>
  </si>
  <si>
    <t>962505712825</t>
  </si>
  <si>
    <t>835744</t>
  </si>
  <si>
    <t>980285199265</t>
  </si>
  <si>
    <t>834744</t>
  </si>
  <si>
    <t>616726142633</t>
  </si>
  <si>
    <t>60018522</t>
  </si>
  <si>
    <t>655889740283</t>
  </si>
  <si>
    <t>60280656</t>
  </si>
  <si>
    <t>673847959143</t>
  </si>
  <si>
    <t>60293402</t>
  </si>
  <si>
    <t>678350300992</t>
  </si>
  <si>
    <t>60175104</t>
  </si>
  <si>
    <t>602146351244</t>
  </si>
  <si>
    <t>60236734</t>
  </si>
  <si>
    <t>637903220299</t>
  </si>
  <si>
    <t>60244127</t>
  </si>
  <si>
    <t>664123963284</t>
  </si>
  <si>
    <t>60190781</t>
  </si>
  <si>
    <t>676636616419</t>
  </si>
  <si>
    <t>60262659</t>
  </si>
  <si>
    <t>915492605999</t>
  </si>
  <si>
    <t>860826</t>
  </si>
  <si>
    <t>918531528324</t>
  </si>
  <si>
    <t>747374</t>
  </si>
  <si>
    <t>944889991008</t>
  </si>
  <si>
    <t>807671</t>
  </si>
  <si>
    <t>965120716788</t>
  </si>
  <si>
    <t>954158</t>
  </si>
  <si>
    <t>908948636799</t>
  </si>
  <si>
    <t>859828</t>
  </si>
  <si>
    <t>939356127450</t>
  </si>
  <si>
    <t>944956</t>
  </si>
  <si>
    <t>954193146456</t>
  </si>
  <si>
    <t>912138</t>
  </si>
  <si>
    <t>990257849869</t>
  </si>
  <si>
    <t>913485</t>
  </si>
  <si>
    <t>612088502291</t>
  </si>
  <si>
    <t>60113650</t>
  </si>
  <si>
    <t>642724298336</t>
  </si>
  <si>
    <t>60258885</t>
  </si>
  <si>
    <t>649356021265</t>
  </si>
  <si>
    <t>60164715</t>
  </si>
  <si>
    <t>650470036477</t>
  </si>
  <si>
    <t>60183224</t>
  </si>
  <si>
    <t>606774634099</t>
  </si>
  <si>
    <t>60214293</t>
  </si>
  <si>
    <t>624964567832</t>
  </si>
  <si>
    <t>60212634</t>
  </si>
  <si>
    <t>641035861125</t>
  </si>
  <si>
    <t>60121042</t>
  </si>
  <si>
    <t>687748065752</t>
  </si>
  <si>
    <t>60218266</t>
  </si>
  <si>
    <t>614569728937</t>
  </si>
  <si>
    <t>60005001</t>
  </si>
  <si>
    <t>686797216277</t>
  </si>
  <si>
    <t>60180097</t>
  </si>
  <si>
    <t>691105443052</t>
  </si>
  <si>
    <t>60033613</t>
  </si>
  <si>
    <t>697363514754</t>
  </si>
  <si>
    <t>60084017</t>
  </si>
  <si>
    <t>707288248836</t>
  </si>
  <si>
    <t>70288005</t>
  </si>
  <si>
    <t>715378933772</t>
  </si>
  <si>
    <t>70130032</t>
  </si>
  <si>
    <t>720116773806</t>
  </si>
  <si>
    <t>70289580</t>
  </si>
  <si>
    <t>745392341329</t>
  </si>
  <si>
    <t>70031675</t>
  </si>
  <si>
    <t>775061809480</t>
  </si>
  <si>
    <t>70246099</t>
  </si>
  <si>
    <t>777145786605</t>
  </si>
  <si>
    <t>70042174</t>
  </si>
  <si>
    <t>785829666093</t>
  </si>
  <si>
    <t>70145684</t>
  </si>
  <si>
    <t>790922729320</t>
  </si>
  <si>
    <t>70238892</t>
  </si>
  <si>
    <t>706802870635</t>
  </si>
  <si>
    <t>70215555</t>
  </si>
  <si>
    <t>738188538443</t>
  </si>
  <si>
    <t>70001682</t>
  </si>
  <si>
    <t>739357470650</t>
  </si>
  <si>
    <t>70052327</t>
  </si>
  <si>
    <t>762197969806</t>
  </si>
  <si>
    <t>70297899</t>
  </si>
  <si>
    <t>943916150670</t>
  </si>
  <si>
    <t>862908</t>
  </si>
  <si>
    <t>971342260343</t>
  </si>
  <si>
    <t>998516</t>
  </si>
  <si>
    <t>981706106359</t>
  </si>
  <si>
    <t>940886</t>
  </si>
  <si>
    <t>993613804433</t>
  </si>
  <si>
    <t>824298</t>
  </si>
  <si>
    <t>631458287476</t>
  </si>
  <si>
    <t>60088705</t>
  </si>
  <si>
    <t>632484100386</t>
  </si>
  <si>
    <t>60062407</t>
  </si>
  <si>
    <t>649415560787</t>
  </si>
  <si>
    <t>60179784</t>
  </si>
  <si>
    <t>682165665038</t>
  </si>
  <si>
    <t>60081621</t>
  </si>
  <si>
    <t>625948651204</t>
  </si>
  <si>
    <t>60006760</t>
  </si>
  <si>
    <t>641930258227</t>
  </si>
  <si>
    <t>60260047</t>
  </si>
  <si>
    <t>684993121539</t>
  </si>
  <si>
    <t>60297714</t>
  </si>
  <si>
    <t>691088021871</t>
  </si>
  <si>
    <t>60039642</t>
  </si>
  <si>
    <t>928784301085</t>
  </si>
  <si>
    <t>737112</t>
  </si>
  <si>
    <t>979275452857</t>
  </si>
  <si>
    <t>990323</t>
  </si>
  <si>
    <t>993692043748</t>
  </si>
  <si>
    <t>918186</t>
  </si>
  <si>
    <t>996035765250</t>
  </si>
  <si>
    <t>867283</t>
  </si>
  <si>
    <t>645853611407</t>
  </si>
  <si>
    <t>60018406</t>
  </si>
  <si>
    <t>656196799571</t>
  </si>
  <si>
    <t>60004241</t>
  </si>
  <si>
    <t>668126481910</t>
  </si>
  <si>
    <t>60167729</t>
  </si>
  <si>
    <t>673788168909</t>
  </si>
  <si>
    <t>60226384</t>
  </si>
  <si>
    <t>736413567815</t>
  </si>
  <si>
    <t>70052726</t>
  </si>
  <si>
    <t>745325151946</t>
  </si>
  <si>
    <t>70216455</t>
  </si>
  <si>
    <t>771445061009</t>
  </si>
  <si>
    <t>70041354</t>
  </si>
  <si>
    <t>788238730955</t>
  </si>
  <si>
    <t>70291757</t>
  </si>
  <si>
    <t>700531059480</t>
  </si>
  <si>
    <t>70256163</t>
  </si>
  <si>
    <t>701299549499</t>
  </si>
  <si>
    <t>70168711</t>
  </si>
  <si>
    <t>725263328151</t>
  </si>
  <si>
    <t>70194695</t>
  </si>
  <si>
    <t>758118214993</t>
  </si>
  <si>
    <t>70136257</t>
  </si>
  <si>
    <t>923735684412</t>
  </si>
  <si>
    <t>891110</t>
  </si>
  <si>
    <t>939683616789</t>
  </si>
  <si>
    <t>987531</t>
  </si>
  <si>
    <t>981221271002</t>
  </si>
  <si>
    <t>879171</t>
  </si>
  <si>
    <t>996394641021</t>
  </si>
  <si>
    <t>740362</t>
  </si>
  <si>
    <t>629313328372</t>
  </si>
  <si>
    <t>60274550</t>
  </si>
  <si>
    <t>629405800206</t>
  </si>
  <si>
    <t>60039586</t>
  </si>
  <si>
    <t>638855720823</t>
  </si>
  <si>
    <t>60126931</t>
  </si>
  <si>
    <t>654142892499</t>
  </si>
  <si>
    <t>60065237</t>
  </si>
  <si>
    <t>614547533518</t>
  </si>
  <si>
    <t>60170510</t>
  </si>
  <si>
    <t>618130699707</t>
  </si>
  <si>
    <t>60079615</t>
  </si>
  <si>
    <t>630704228067</t>
  </si>
  <si>
    <t>60236493</t>
  </si>
  <si>
    <t>683391730533</t>
  </si>
  <si>
    <t>60131620</t>
  </si>
  <si>
    <t>726352412951</t>
  </si>
  <si>
    <t>70221326</t>
  </si>
  <si>
    <t>733052204851</t>
  </si>
  <si>
    <t>70134663</t>
  </si>
  <si>
    <t>737140855448</t>
  </si>
  <si>
    <t>70018070</t>
  </si>
  <si>
    <t>772100966190</t>
  </si>
  <si>
    <t>70253066</t>
  </si>
  <si>
    <t>743884597089</t>
  </si>
  <si>
    <t>70097734</t>
  </si>
  <si>
    <t>753772797365</t>
  </si>
  <si>
    <t>70267424</t>
  </si>
  <si>
    <t>765047132525</t>
  </si>
  <si>
    <t>70005626</t>
  </si>
  <si>
    <t>773417371883</t>
  </si>
  <si>
    <t>70223625</t>
  </si>
  <si>
    <t>700422294577</t>
  </si>
  <si>
    <t>70130465</t>
  </si>
  <si>
    <t>706175300409</t>
  </si>
  <si>
    <t>70196560</t>
  </si>
  <si>
    <t>749060089629</t>
  </si>
  <si>
    <t>70207894</t>
  </si>
  <si>
    <t>770047019304</t>
  </si>
  <si>
    <t>70115249</t>
  </si>
  <si>
    <t>905715652112</t>
  </si>
  <si>
    <t>908319</t>
  </si>
  <si>
    <t>906997007247</t>
  </si>
  <si>
    <t>751288</t>
  </si>
  <si>
    <t>941949795116</t>
  </si>
  <si>
    <t>718970</t>
  </si>
  <si>
    <t>984732202183</t>
  </si>
  <si>
    <t>977342</t>
  </si>
  <si>
    <t>614646717021</t>
  </si>
  <si>
    <t>60150769</t>
  </si>
  <si>
    <t>619871962605</t>
  </si>
  <si>
    <t>60006490</t>
  </si>
  <si>
    <t>626706184493</t>
  </si>
  <si>
    <t>60106051</t>
  </si>
  <si>
    <t>665810116798</t>
  </si>
  <si>
    <t>60024817</t>
  </si>
  <si>
    <t>616905390866</t>
  </si>
  <si>
    <t>60208018</t>
  </si>
  <si>
    <t>624217250616</t>
  </si>
  <si>
    <t>60128070</t>
  </si>
  <si>
    <t>629939577215</t>
  </si>
  <si>
    <t>60295117</t>
  </si>
  <si>
    <t>687169943842</t>
  </si>
  <si>
    <t>60223145</t>
  </si>
  <si>
    <t>722032956965</t>
  </si>
  <si>
    <t>70093897</t>
  </si>
  <si>
    <t>723404860729</t>
  </si>
  <si>
    <t>70298235</t>
  </si>
  <si>
    <t>755964577546</t>
  </si>
  <si>
    <t>70186145</t>
  </si>
  <si>
    <t>792236217971</t>
  </si>
  <si>
    <t>70042983</t>
  </si>
  <si>
    <t>716746945842</t>
  </si>
  <si>
    <t>70100903</t>
  </si>
  <si>
    <t>720948122790</t>
  </si>
  <si>
    <t>70293085</t>
  </si>
  <si>
    <t>772392137883</t>
  </si>
  <si>
    <t>70140754</t>
  </si>
  <si>
    <t>792615436738</t>
  </si>
  <si>
    <t>70100335</t>
  </si>
  <si>
    <t>714278395753</t>
  </si>
  <si>
    <t>70210893</t>
  </si>
  <si>
    <t>724869199353</t>
  </si>
  <si>
    <t>70082980</t>
  </si>
  <si>
    <t>787406196910</t>
  </si>
  <si>
    <t>70070559</t>
  </si>
  <si>
    <t>797779805305</t>
  </si>
  <si>
    <t>70162102</t>
  </si>
  <si>
    <t>910518065024</t>
  </si>
  <si>
    <t>717378</t>
  </si>
  <si>
    <t>953370193764</t>
  </si>
  <si>
    <t>836147</t>
  </si>
  <si>
    <t>968480382975</t>
  </si>
  <si>
    <t>799240</t>
  </si>
  <si>
    <t>992772519890</t>
  </si>
  <si>
    <t>706835</t>
  </si>
  <si>
    <t>917279671015</t>
  </si>
  <si>
    <t>904014</t>
  </si>
  <si>
    <t>978402321109</t>
  </si>
  <si>
    <t>841459</t>
  </si>
  <si>
    <t>984231512503</t>
  </si>
  <si>
    <t>945874</t>
  </si>
  <si>
    <t>996041594142</t>
  </si>
  <si>
    <t>874292</t>
  </si>
  <si>
    <t>913539850944</t>
  </si>
  <si>
    <t>832000</t>
  </si>
  <si>
    <t>942404265561</t>
  </si>
  <si>
    <t>951223</t>
  </si>
  <si>
    <t>979765833214</t>
  </si>
  <si>
    <t>841420</t>
  </si>
  <si>
    <t>995475373625</t>
  </si>
  <si>
    <t>909677</t>
  </si>
  <si>
    <t>921016089571</t>
  </si>
  <si>
    <t>790302</t>
  </si>
  <si>
    <t>926613560644</t>
  </si>
  <si>
    <t>881917</t>
  </si>
  <si>
    <t>955846894671</t>
  </si>
  <si>
    <t>927882</t>
  </si>
  <si>
    <t>966466760401</t>
  </si>
  <si>
    <t>723897</t>
  </si>
  <si>
    <t>924042638973</t>
  </si>
  <si>
    <t>991730</t>
  </si>
  <si>
    <t>926443861075</t>
  </si>
  <si>
    <t>974390</t>
  </si>
  <si>
    <t>987725286720</t>
  </si>
  <si>
    <t>869458</t>
  </si>
  <si>
    <t>993527061910</t>
  </si>
  <si>
    <t>869003</t>
  </si>
  <si>
    <t>702898659091</t>
  </si>
  <si>
    <t>70042392</t>
  </si>
  <si>
    <t>714842647220</t>
  </si>
  <si>
    <t>70242915</t>
  </si>
  <si>
    <t>720078012067</t>
  </si>
  <si>
    <t>70229931</t>
  </si>
  <si>
    <t>786959112527</t>
  </si>
  <si>
    <t>70121165</t>
  </si>
  <si>
    <t>705156015464</t>
  </si>
  <si>
    <t>70120745</t>
  </si>
  <si>
    <t>742031752736</t>
  </si>
  <si>
    <t>70080494</t>
  </si>
  <si>
    <t>779590026521</t>
  </si>
  <si>
    <t>70037510</t>
  </si>
  <si>
    <t>794958345637</t>
  </si>
  <si>
    <t>70191641</t>
  </si>
  <si>
    <t>729755908180</t>
  </si>
  <si>
    <t>70230014</t>
  </si>
  <si>
    <t>738486841623</t>
  </si>
  <si>
    <t>70100980</t>
  </si>
  <si>
    <t>769930769618</t>
  </si>
  <si>
    <t>70113722</t>
  </si>
  <si>
    <t>788724700849</t>
  </si>
  <si>
    <t>70018869</t>
  </si>
  <si>
    <t>917626332561</t>
  </si>
  <si>
    <t>984440</t>
  </si>
  <si>
    <t>923203968512</t>
  </si>
  <si>
    <t>727886</t>
  </si>
  <si>
    <t>953683424693</t>
  </si>
  <si>
    <t>778288</t>
  </si>
  <si>
    <t>963625818187</t>
  </si>
  <si>
    <t>965879</t>
  </si>
  <si>
    <t>925649045780</t>
  </si>
  <si>
    <t>704602</t>
  </si>
  <si>
    <t>927763029932</t>
  </si>
  <si>
    <t>943017</t>
  </si>
  <si>
    <t>956550736165</t>
  </si>
  <si>
    <t>813172</t>
  </si>
  <si>
    <t>974474792740</t>
  </si>
  <si>
    <t>933982</t>
  </si>
  <si>
    <t>605682616447</t>
  </si>
  <si>
    <t>60242249</t>
  </si>
  <si>
    <t>648305293498</t>
  </si>
  <si>
    <t>60276801</t>
  </si>
  <si>
    <t>659847137401</t>
  </si>
  <si>
    <t>60239970</t>
  </si>
  <si>
    <t>697828121435</t>
  </si>
  <si>
    <t>60232323</t>
  </si>
  <si>
    <t>717300576832</t>
  </si>
  <si>
    <t>70198778</t>
  </si>
  <si>
    <t>738732418906</t>
  </si>
  <si>
    <t>70009563</t>
  </si>
  <si>
    <t>751055525917</t>
  </si>
  <si>
    <t>70068658</t>
  </si>
  <si>
    <t>769610401544</t>
  </si>
  <si>
    <t>70231717</t>
  </si>
  <si>
    <t>907172899413</t>
  </si>
  <si>
    <t>982009</t>
  </si>
  <si>
    <t>943511965707</t>
  </si>
  <si>
    <t>934979</t>
  </si>
  <si>
    <t>968464368487</t>
  </si>
  <si>
    <t>929695</t>
  </si>
  <si>
    <t>985349173866</t>
  </si>
  <si>
    <t>871713</t>
  </si>
  <si>
    <t>653128168568</t>
  </si>
  <si>
    <t>60265181</t>
  </si>
  <si>
    <t>668812383780</t>
  </si>
  <si>
    <t>60170159</t>
  </si>
  <si>
    <t>673125682630</t>
  </si>
  <si>
    <t>60151466</t>
  </si>
  <si>
    <t>694781948904</t>
  </si>
  <si>
    <t>60141325</t>
  </si>
  <si>
    <t>619852061918</t>
  </si>
  <si>
    <t>60230916</t>
  </si>
  <si>
    <t>625286917504</t>
  </si>
  <si>
    <t>60089899</t>
  </si>
  <si>
    <t>629584533488</t>
  </si>
  <si>
    <t>60057634</t>
  </si>
  <si>
    <t>696015447563</t>
  </si>
  <si>
    <t>60109391</t>
  </si>
  <si>
    <t>733543724473</t>
  </si>
  <si>
    <t>70274757</t>
  </si>
  <si>
    <t>741384599078</t>
  </si>
  <si>
    <t>70070163</t>
  </si>
  <si>
    <t>747375693451</t>
  </si>
  <si>
    <t>70149247</t>
  </si>
  <si>
    <t>779534114989</t>
  </si>
  <si>
    <t>70139083</t>
  </si>
  <si>
    <t>947557401330</t>
  </si>
  <si>
    <t>721172</t>
  </si>
  <si>
    <t>947658669063</t>
  </si>
  <si>
    <t>909190</t>
  </si>
  <si>
    <t>981939315818</t>
  </si>
  <si>
    <t>889811</t>
  </si>
  <si>
    <t>982702164397</t>
  </si>
  <si>
    <t>831406</t>
  </si>
  <si>
    <t>936980013525</t>
  </si>
  <si>
    <t>941862</t>
  </si>
  <si>
    <t>945884386077</t>
  </si>
  <si>
    <t>794027</t>
  </si>
  <si>
    <t>979419816820</t>
  </si>
  <si>
    <t>982600</t>
  </si>
  <si>
    <t>979740430576</t>
  </si>
  <si>
    <t>891441</t>
  </si>
  <si>
    <t>904059320082</t>
  </si>
  <si>
    <t>890102</t>
  </si>
  <si>
    <t>925435568880</t>
  </si>
  <si>
    <t>891695</t>
  </si>
  <si>
    <t>966333925723</t>
  </si>
  <si>
    <t>703967</t>
  </si>
  <si>
    <t>997346969506</t>
  </si>
  <si>
    <t>964078</t>
  </si>
  <si>
    <t>621689895423</t>
  </si>
  <si>
    <t>60290361</t>
  </si>
  <si>
    <t>665489627071</t>
  </si>
  <si>
    <t>60135324</t>
  </si>
  <si>
    <t>680987542959</t>
  </si>
  <si>
    <t>60040660</t>
  </si>
  <si>
    <t>687862368881</t>
  </si>
  <si>
    <t>60099513</t>
  </si>
  <si>
    <t>711848279065</t>
  </si>
  <si>
    <t>70240953</t>
  </si>
  <si>
    <t>715585176809</t>
  </si>
  <si>
    <t>70120107</t>
  </si>
  <si>
    <t>718351932219</t>
  </si>
  <si>
    <t>70220751</t>
  </si>
  <si>
    <t>766210036514</t>
  </si>
  <si>
    <t>70253911</t>
  </si>
  <si>
    <t>708913950784</t>
  </si>
  <si>
    <t>70052611</t>
  </si>
  <si>
    <t>746617610728</t>
  </si>
  <si>
    <t>70006317</t>
  </si>
  <si>
    <t>753927196794</t>
  </si>
  <si>
    <t>70272555</t>
  </si>
  <si>
    <t>791285028354</t>
  </si>
  <si>
    <t>70106288</t>
  </si>
  <si>
    <t>929369478462</t>
  </si>
  <si>
    <t>864236</t>
  </si>
  <si>
    <t>947396536520</t>
  </si>
  <si>
    <t>830676</t>
  </si>
  <si>
    <t>950797363346</t>
  </si>
  <si>
    <t>714497</t>
  </si>
  <si>
    <t>993595998151</t>
  </si>
  <si>
    <t>707293</t>
  </si>
  <si>
    <t>623470337246</t>
  </si>
  <si>
    <t>60260135</t>
  </si>
  <si>
    <t>627907753688</t>
  </si>
  <si>
    <t>60231948</t>
  </si>
  <si>
    <t>670808767782</t>
  </si>
  <si>
    <t>60263403</t>
  </si>
  <si>
    <t>687709194118</t>
  </si>
  <si>
    <t>60209842</t>
  </si>
  <si>
    <t>616797902434</t>
  </si>
  <si>
    <t>60156472</t>
  </si>
  <si>
    <t>618090200610</t>
  </si>
  <si>
    <t>60044333</t>
  </si>
  <si>
    <t>628277544304</t>
  </si>
  <si>
    <t>60009121</t>
  </si>
  <si>
    <t>634765039919</t>
  </si>
  <si>
    <t>60005038</t>
  </si>
  <si>
    <t>615701240603</t>
  </si>
  <si>
    <t>60093368</t>
  </si>
  <si>
    <t>676476189423</t>
  </si>
  <si>
    <t>60158424</t>
  </si>
  <si>
    <t>678007112023</t>
  </si>
  <si>
    <t>60035247</t>
  </si>
  <si>
    <t>679864113148</t>
  </si>
  <si>
    <t>60109639</t>
  </si>
  <si>
    <t>625369231891</t>
  </si>
  <si>
    <t>60132964</t>
  </si>
  <si>
    <t>663367936526</t>
  </si>
  <si>
    <t>60114464</t>
  </si>
  <si>
    <t>676499042216</t>
  </si>
  <si>
    <t>60275561</t>
  </si>
  <si>
    <t>680303771909</t>
  </si>
  <si>
    <t>60178636</t>
  </si>
  <si>
    <t>706284326640</t>
  </si>
  <si>
    <t>70127225</t>
  </si>
  <si>
    <t>706829939107</t>
  </si>
  <si>
    <t>70083998</t>
  </si>
  <si>
    <t>767147285769</t>
  </si>
  <si>
    <t>70178361</t>
  </si>
  <si>
    <t>775957709643</t>
  </si>
  <si>
    <t>70090755</t>
  </si>
  <si>
    <t>717392281791</t>
  </si>
  <si>
    <t>70034370</t>
  </si>
  <si>
    <t>724111165106</t>
  </si>
  <si>
    <t>70182115</t>
  </si>
  <si>
    <t>753438056795</t>
  </si>
  <si>
    <t>70015284</t>
  </si>
  <si>
    <t>766019665635</t>
  </si>
  <si>
    <t>70022649</t>
  </si>
  <si>
    <t>914169767522</t>
  </si>
  <si>
    <t>867674</t>
  </si>
  <si>
    <t>922878876002</t>
  </si>
  <si>
    <t>954053</t>
  </si>
  <si>
    <t>931628179200</t>
  </si>
  <si>
    <t>755773</t>
  </si>
  <si>
    <t>992879043355</t>
  </si>
  <si>
    <t>739749</t>
  </si>
  <si>
    <t>936594226187</t>
  </si>
  <si>
    <t>783856</t>
  </si>
  <si>
    <t>940154195017</t>
  </si>
  <si>
    <t>955207</t>
  </si>
  <si>
    <t>977344324043</t>
  </si>
  <si>
    <t>953757</t>
  </si>
  <si>
    <t>991474591730</t>
  </si>
  <si>
    <t>905223</t>
  </si>
  <si>
    <t>908397369854</t>
  </si>
  <si>
    <t>866993</t>
  </si>
  <si>
    <t>940463220793</t>
  </si>
  <si>
    <t>898594</t>
  </si>
  <si>
    <t>977390753174</t>
  </si>
  <si>
    <t>901106</t>
  </si>
  <si>
    <t>986974840121</t>
  </si>
  <si>
    <t>758083</t>
  </si>
  <si>
    <t>755318300541</t>
  </si>
  <si>
    <t>70053451</t>
  </si>
  <si>
    <t>779046770859</t>
  </si>
  <si>
    <t>70149619</t>
  </si>
  <si>
    <t>790898997824</t>
  </si>
  <si>
    <t>70233886</t>
  </si>
  <si>
    <t>794993137869</t>
  </si>
  <si>
    <t>70229263</t>
  </si>
  <si>
    <t>931801011506</t>
  </si>
  <si>
    <t>706853</t>
  </si>
  <si>
    <t>940601311344</t>
  </si>
  <si>
    <t>764118</t>
  </si>
  <si>
    <t>968092472757</t>
  </si>
  <si>
    <t>840473</t>
  </si>
  <si>
    <t>973403981606</t>
  </si>
  <si>
    <t>958274</t>
  </si>
  <si>
    <t>611995376925</t>
  </si>
  <si>
    <t>60085152</t>
  </si>
  <si>
    <t>627074823435</t>
  </si>
  <si>
    <t>60132256</t>
  </si>
  <si>
    <t>633725507999</t>
  </si>
  <si>
    <t>60224429</t>
  </si>
  <si>
    <t>682769700604</t>
  </si>
  <si>
    <t>60178520</t>
  </si>
  <si>
    <t>604452193737</t>
  </si>
  <si>
    <t>60034165</t>
  </si>
  <si>
    <t>612900707777</t>
  </si>
  <si>
    <t>60222660</t>
  </si>
  <si>
    <t>627221097820</t>
  </si>
  <si>
    <t>60064368</t>
  </si>
  <si>
    <t>676634876522</t>
  </si>
  <si>
    <t>60274353</t>
  </si>
  <si>
    <t>704660310386</t>
  </si>
  <si>
    <t>70080259</t>
  </si>
  <si>
    <t>712531701335</t>
  </si>
  <si>
    <t>70161317</t>
  </si>
  <si>
    <t>732726162508</t>
  </si>
  <si>
    <t>70117771</t>
  </si>
  <si>
    <t>750043254321</t>
  </si>
  <si>
    <t>70214522</t>
  </si>
  <si>
    <t>902435923810</t>
  </si>
  <si>
    <t>939059</t>
  </si>
  <si>
    <t>914422054099</t>
  </si>
  <si>
    <t>979621</t>
  </si>
  <si>
    <t>951285253930</t>
  </si>
  <si>
    <t>732717</t>
  </si>
  <si>
    <t>982394112529</t>
  </si>
  <si>
    <t>951297</t>
  </si>
  <si>
    <t>659306278870</t>
  </si>
  <si>
    <t>60022335</t>
  </si>
  <si>
    <t>674934883834</t>
  </si>
  <si>
    <t>60033365</t>
  </si>
  <si>
    <t>691105826058</t>
  </si>
  <si>
    <t>60146184</t>
  </si>
  <si>
    <t>695942916952</t>
  </si>
  <si>
    <t>60022348</t>
  </si>
  <si>
    <t>920811770716</t>
  </si>
  <si>
    <t>808776</t>
  </si>
  <si>
    <t>924298476963</t>
  </si>
  <si>
    <t>837921</t>
  </si>
  <si>
    <t>967566834808</t>
  </si>
  <si>
    <t>727952</t>
  </si>
  <si>
    <t>993264117440</t>
  </si>
  <si>
    <t>936070</t>
  </si>
  <si>
    <t>609583841427</t>
  </si>
  <si>
    <t>60201774</t>
  </si>
  <si>
    <t>615001867525</t>
  </si>
  <si>
    <t>60021447</t>
  </si>
  <si>
    <t>625263919681</t>
  </si>
  <si>
    <t>60148542</t>
  </si>
  <si>
    <t>638667239597</t>
  </si>
  <si>
    <t>60031795</t>
  </si>
  <si>
    <t>620178106124</t>
  </si>
  <si>
    <t>60257110</t>
  </si>
  <si>
    <t>644899806449</t>
  </si>
  <si>
    <t>60221813</t>
  </si>
  <si>
    <t>661950107919</t>
  </si>
  <si>
    <t>60080976</t>
  </si>
  <si>
    <t>695327535154</t>
  </si>
  <si>
    <t>60267182</t>
  </si>
  <si>
    <t>620547274313</t>
  </si>
  <si>
    <t>60226151</t>
  </si>
  <si>
    <t>652189598208</t>
  </si>
  <si>
    <t>60043697</t>
  </si>
  <si>
    <t>666732533578</t>
  </si>
  <si>
    <t>60282185</t>
  </si>
  <si>
    <t>679194062574</t>
  </si>
  <si>
    <t>60061846</t>
  </si>
  <si>
    <t>760880946902</t>
  </si>
  <si>
    <t>70245253</t>
  </si>
  <si>
    <t>766531768044</t>
  </si>
  <si>
    <t>70044437</t>
  </si>
  <si>
    <t>769668792047</t>
  </si>
  <si>
    <t>70209073</t>
  </si>
  <si>
    <t>792287150001</t>
  </si>
  <si>
    <t>70275891</t>
  </si>
  <si>
    <t>707426158548</t>
  </si>
  <si>
    <t>70150492</t>
  </si>
  <si>
    <t>716270467289</t>
  </si>
  <si>
    <t>70069516</t>
  </si>
  <si>
    <t>729293935768</t>
  </si>
  <si>
    <t>70036129</t>
  </si>
  <si>
    <t>780489636048</t>
  </si>
  <si>
    <t>70105156</t>
  </si>
  <si>
    <t>951967763783</t>
  </si>
  <si>
    <t>896859</t>
  </si>
  <si>
    <t>957577478582</t>
  </si>
  <si>
    <t>928434</t>
  </si>
  <si>
    <t>963867608177</t>
  </si>
  <si>
    <t>862329</t>
  </si>
  <si>
    <t>996304302917</t>
  </si>
  <si>
    <t>830267</t>
  </si>
  <si>
    <t>922712773713</t>
  </si>
  <si>
    <t>709815</t>
  </si>
  <si>
    <t>938376857991</t>
  </si>
  <si>
    <t>889468</t>
  </si>
  <si>
    <t>949672052356</t>
  </si>
  <si>
    <t>989669</t>
  </si>
  <si>
    <t>998850452363</t>
  </si>
  <si>
    <t>918485</t>
  </si>
  <si>
    <t>621044153137</t>
  </si>
  <si>
    <t>60127826</t>
  </si>
  <si>
    <t>657777687883</t>
  </si>
  <si>
    <t>60088595</t>
  </si>
  <si>
    <t>689274126080</t>
  </si>
  <si>
    <t>60114968</t>
  </si>
  <si>
    <t>696252057304</t>
  </si>
  <si>
    <t>60237879</t>
  </si>
  <si>
    <t>605161915509</t>
  </si>
  <si>
    <t>60183062</t>
  </si>
  <si>
    <t>627914453646</t>
  </si>
  <si>
    <t>60088690</t>
  </si>
  <si>
    <t>645421884371</t>
  </si>
  <si>
    <t>60257071</t>
  </si>
  <si>
    <t>697701717143</t>
  </si>
  <si>
    <t>60223011</t>
  </si>
  <si>
    <t>717343633901</t>
  </si>
  <si>
    <t>70107478</t>
  </si>
  <si>
    <t>719009431870</t>
  </si>
  <si>
    <t>70294572</t>
  </si>
  <si>
    <t>744137256987</t>
  </si>
  <si>
    <t>70273884</t>
  </si>
  <si>
    <t>768343512806</t>
  </si>
  <si>
    <t>70027785</t>
  </si>
  <si>
    <t>708685657894</t>
  </si>
  <si>
    <t>70054939</t>
  </si>
  <si>
    <t>750346457911</t>
  </si>
  <si>
    <t>70184385</t>
  </si>
  <si>
    <t>759182871458</t>
  </si>
  <si>
    <t>70278165</t>
  </si>
  <si>
    <t>791424831141</t>
  </si>
  <si>
    <t>70121993</t>
  </si>
  <si>
    <t>713638891698</t>
  </si>
  <si>
    <t>70299434</t>
  </si>
  <si>
    <t>742108663403</t>
  </si>
  <si>
    <t>70139679</t>
  </si>
  <si>
    <t>788187519320</t>
  </si>
  <si>
    <t>70162614</t>
  </si>
  <si>
    <t>796228441641</t>
  </si>
  <si>
    <t>70211295</t>
  </si>
  <si>
    <t>709916711947</t>
  </si>
  <si>
    <t>70115685</t>
  </si>
  <si>
    <t>711236439435</t>
  </si>
  <si>
    <t>70173875</t>
  </si>
  <si>
    <t>726859494484</t>
  </si>
  <si>
    <t>70070992</t>
  </si>
  <si>
    <t>794213555752</t>
  </si>
  <si>
    <t>70127490</t>
  </si>
  <si>
    <t>905212101340</t>
  </si>
  <si>
    <t>989769</t>
  </si>
  <si>
    <t>942132883099</t>
  </si>
  <si>
    <t>882545</t>
  </si>
  <si>
    <t>972391987521</t>
  </si>
  <si>
    <t>989910</t>
  </si>
  <si>
    <t>988113918224</t>
  </si>
  <si>
    <t>830021</t>
  </si>
  <si>
    <t>924433198710</t>
  </si>
  <si>
    <t>981072</t>
  </si>
  <si>
    <t>925213577365</t>
  </si>
  <si>
    <t>860412</t>
  </si>
  <si>
    <t>931904953298</t>
  </si>
  <si>
    <t>747990</t>
  </si>
  <si>
    <t>946842019212</t>
  </si>
  <si>
    <t>806913</t>
  </si>
  <si>
    <t>910244532604</t>
  </si>
  <si>
    <t>712721</t>
  </si>
  <si>
    <t>967397383483</t>
  </si>
  <si>
    <t>860051</t>
  </si>
  <si>
    <t>980675504425</t>
  </si>
  <si>
    <t>752836</t>
  </si>
  <si>
    <t>990847522345</t>
  </si>
  <si>
    <t>987219</t>
  </si>
  <si>
    <t>912305791675</t>
  </si>
  <si>
    <t>764488</t>
  </si>
  <si>
    <t>933864217437</t>
  </si>
  <si>
    <t>880411</t>
  </si>
  <si>
    <t>995505562982</t>
  </si>
  <si>
    <t>762495</t>
  </si>
  <si>
    <t>997832397114</t>
  </si>
  <si>
    <t>983245</t>
  </si>
  <si>
    <t>609659730130</t>
  </si>
  <si>
    <t>60257707</t>
  </si>
  <si>
    <t>625611056550</t>
  </si>
  <si>
    <t>60202533</t>
  </si>
  <si>
    <t>628698151162</t>
  </si>
  <si>
    <t>60041013</t>
  </si>
  <si>
    <t>689245979463</t>
  </si>
  <si>
    <t>60262724</t>
  </si>
  <si>
    <t>616380795603</t>
  </si>
  <si>
    <t>60202226</t>
  </si>
  <si>
    <t>627273332630</t>
  </si>
  <si>
    <t>60202808</t>
  </si>
  <si>
    <t>649940299195</t>
  </si>
  <si>
    <t>60000378</t>
  </si>
  <si>
    <t>689739174883</t>
  </si>
  <si>
    <t>60071045</t>
  </si>
  <si>
    <t>619334932509</t>
  </si>
  <si>
    <t>60006428</t>
  </si>
  <si>
    <t>619445249717</t>
  </si>
  <si>
    <t>60083679</t>
  </si>
  <si>
    <t>654885033983</t>
  </si>
  <si>
    <t>60104395</t>
  </si>
  <si>
    <t>673775356169</t>
  </si>
  <si>
    <t>60145005</t>
  </si>
  <si>
    <t>676046564219</t>
  </si>
  <si>
    <t>60092747</t>
  </si>
  <si>
    <t>678768284245</t>
  </si>
  <si>
    <t>60005825</t>
  </si>
  <si>
    <t>690123774226</t>
  </si>
  <si>
    <t>60296708</t>
  </si>
  <si>
    <t>690258243865</t>
  </si>
  <si>
    <t>60080934</t>
  </si>
  <si>
    <t>644162386329</t>
  </si>
  <si>
    <t>60059137</t>
  </si>
  <si>
    <t>665447223977</t>
  </si>
  <si>
    <t>60192296</t>
  </si>
  <si>
    <t>681650746100</t>
  </si>
  <si>
    <t>60095283</t>
  </si>
  <si>
    <t>684377286000</t>
  </si>
  <si>
    <t>60076763</t>
  </si>
  <si>
    <t>609356166911</t>
  </si>
  <si>
    <t>60292003</t>
  </si>
  <si>
    <t>625897495564</t>
  </si>
  <si>
    <t>60157235</t>
  </si>
  <si>
    <t>628552860323</t>
  </si>
  <si>
    <t>60220313</t>
  </si>
  <si>
    <t>650682178814</t>
  </si>
  <si>
    <t>60231895</t>
  </si>
  <si>
    <t>745040998328</t>
  </si>
  <si>
    <t>70274047</t>
  </si>
  <si>
    <t>745523415272</t>
  </si>
  <si>
    <t>70259241</t>
  </si>
  <si>
    <t>752943682181</t>
  </si>
  <si>
    <t>70018570</t>
  </si>
  <si>
    <t>790650654536</t>
  </si>
  <si>
    <t>70013052</t>
  </si>
  <si>
    <t>739921988080</t>
  </si>
  <si>
    <t>70212452</t>
  </si>
  <si>
    <t>758595915603</t>
  </si>
  <si>
    <t>70270083</t>
  </si>
  <si>
    <t>775026166531</t>
  </si>
  <si>
    <t>70160360</t>
  </si>
  <si>
    <t>799484889860</t>
  </si>
  <si>
    <t>70029708</t>
  </si>
  <si>
    <t>701747268834</t>
  </si>
  <si>
    <t>70288787</t>
  </si>
  <si>
    <t>770094193727</t>
  </si>
  <si>
    <t>70184263</t>
  </si>
  <si>
    <t>773325720451</t>
  </si>
  <si>
    <t>70055329</t>
  </si>
  <si>
    <t>791638906345</t>
  </si>
  <si>
    <t>70222579</t>
  </si>
  <si>
    <t>720234928047</t>
  </si>
  <si>
    <t>70201643</t>
  </si>
  <si>
    <t>735881562786</t>
  </si>
  <si>
    <t>70245714</t>
  </si>
  <si>
    <t>749421782860</t>
  </si>
  <si>
    <t>70050172</t>
  </si>
  <si>
    <t>781499720992</t>
  </si>
  <si>
    <t>70140079</t>
  </si>
  <si>
    <t>910407046694</t>
  </si>
  <si>
    <t>739016</t>
  </si>
  <si>
    <t>922571178618</t>
  </si>
  <si>
    <t>744091</t>
  </si>
  <si>
    <t>941866371314</t>
  </si>
  <si>
    <t>835959</t>
  </si>
  <si>
    <t>966735602821</t>
  </si>
  <si>
    <t>708683</t>
  </si>
  <si>
    <t>912358075938</t>
  </si>
  <si>
    <t>849877</t>
  </si>
  <si>
    <t>923525143391</t>
  </si>
  <si>
    <t>738731</t>
  </si>
  <si>
    <t>926396511541</t>
  </si>
  <si>
    <t>930941</t>
  </si>
  <si>
    <t>953918819734</t>
  </si>
  <si>
    <t>841077</t>
  </si>
  <si>
    <t>604602422215</t>
  </si>
  <si>
    <t>60211336</t>
  </si>
  <si>
    <t>617671053390</t>
  </si>
  <si>
    <t>60101256</t>
  </si>
  <si>
    <t>654691172227</t>
  </si>
  <si>
    <t>60141179</t>
  </si>
  <si>
    <t>686120905400</t>
  </si>
  <si>
    <t>60071008</t>
  </si>
  <si>
    <t>621282189804</t>
  </si>
  <si>
    <t>60181775</t>
  </si>
  <si>
    <t>636434556636</t>
  </si>
  <si>
    <t>60161978</t>
  </si>
  <si>
    <t>663416654522</t>
  </si>
  <si>
    <t>60091432</t>
  </si>
  <si>
    <t>671596370916</t>
  </si>
  <si>
    <t>60218720</t>
  </si>
  <si>
    <t>730800492479</t>
  </si>
  <si>
    <t>70040053</t>
  </si>
  <si>
    <t>769819040595</t>
  </si>
  <si>
    <t>70186466</t>
  </si>
  <si>
    <t>772556958696</t>
  </si>
  <si>
    <t>70285843</t>
  </si>
  <si>
    <t>774263019649</t>
  </si>
  <si>
    <t>70229169</t>
  </si>
  <si>
    <t>959165539102</t>
  </si>
  <si>
    <t>827749</t>
  </si>
  <si>
    <t>988296957196</t>
  </si>
  <si>
    <t>748858</t>
  </si>
  <si>
    <t>996777452597</t>
  </si>
  <si>
    <t>738678</t>
  </si>
  <si>
    <t>997222999249</t>
  </si>
  <si>
    <t>809302</t>
  </si>
  <si>
    <t>603229411342</t>
  </si>
  <si>
    <t>60178562</t>
  </si>
  <si>
    <t>604605844826</t>
  </si>
  <si>
    <t>60202398</t>
  </si>
  <si>
    <t>624616188392</t>
  </si>
  <si>
    <t>60253773</t>
  </si>
  <si>
    <t>635079538100</t>
  </si>
  <si>
    <t>60275289</t>
  </si>
  <si>
    <t>715997209329</t>
  </si>
  <si>
    <t>70235400</t>
  </si>
  <si>
    <t>755457831872</t>
  </si>
  <si>
    <t>70213613</t>
  </si>
  <si>
    <t>768120305542</t>
  </si>
  <si>
    <t>70225570</t>
  </si>
  <si>
    <t>781390452873</t>
  </si>
  <si>
    <t>70201529</t>
  </si>
  <si>
    <t>711118075856</t>
  </si>
  <si>
    <t>70116467</t>
  </si>
  <si>
    <t>716329049900</t>
  </si>
  <si>
    <t>70106179</t>
  </si>
  <si>
    <t>745713717769</t>
  </si>
  <si>
    <t>70149032</t>
  </si>
  <si>
    <t>757642255047</t>
  </si>
  <si>
    <t>70067634</t>
  </si>
  <si>
    <t>904691267246</t>
  </si>
  <si>
    <t>865659</t>
  </si>
  <si>
    <t>956843334109</t>
  </si>
  <si>
    <t>922950</t>
  </si>
  <si>
    <t>970110075780</t>
  </si>
  <si>
    <t>992488</t>
  </si>
  <si>
    <t>988044095830</t>
  </si>
  <si>
    <t>766659</t>
  </si>
  <si>
    <t>900189221790</t>
  </si>
  <si>
    <t>964019</t>
  </si>
  <si>
    <t>934362626704</t>
  </si>
  <si>
    <t>924465</t>
  </si>
  <si>
    <t>944415887351</t>
  </si>
  <si>
    <t>935503</t>
  </si>
  <si>
    <t>963413146230</t>
  </si>
  <si>
    <t>972511</t>
  </si>
  <si>
    <t>901013940549</t>
  </si>
  <si>
    <t>858999</t>
  </si>
  <si>
    <t>902332678600</t>
  </si>
  <si>
    <t>776361</t>
  </si>
  <si>
    <t>977015585055</t>
  </si>
  <si>
    <t>970968</t>
  </si>
  <si>
    <t>987228491691</t>
  </si>
  <si>
    <t>786224</t>
  </si>
  <si>
    <t>941866573364</t>
  </si>
  <si>
    <t>944912</t>
  </si>
  <si>
    <t>947947283694</t>
  </si>
  <si>
    <t>927994</t>
  </si>
  <si>
    <t>959818628662</t>
  </si>
  <si>
    <t>779446</t>
  </si>
  <si>
    <t>999062384710</t>
  </si>
  <si>
    <t>818556</t>
  </si>
  <si>
    <t>617954381648</t>
  </si>
  <si>
    <t>60122160</t>
  </si>
  <si>
    <t>634544274094</t>
  </si>
  <si>
    <t>60094331</t>
  </si>
  <si>
    <t>658626452343</t>
  </si>
  <si>
    <t>60057586</t>
  </si>
  <si>
    <t>662880316445</t>
  </si>
  <si>
    <t>60247019</t>
  </si>
  <si>
    <t>601942365406</t>
  </si>
  <si>
    <t>60118157</t>
  </si>
  <si>
    <t>650945146730</t>
  </si>
  <si>
    <t>60281907</t>
  </si>
  <si>
    <t>676171382492</t>
  </si>
  <si>
    <t>60282153</t>
  </si>
  <si>
    <t>699108511394</t>
  </si>
  <si>
    <t>60055613</t>
  </si>
  <si>
    <t>708621957735</t>
  </si>
  <si>
    <t>70263416</t>
  </si>
  <si>
    <t>775230829067</t>
  </si>
  <si>
    <t>70058085</t>
  </si>
  <si>
    <t>785944402985</t>
  </si>
  <si>
    <t>70092961</t>
  </si>
  <si>
    <t>794567357957</t>
  </si>
  <si>
    <t>70165336</t>
  </si>
  <si>
    <t>944987980392</t>
  </si>
  <si>
    <t>825009</t>
  </si>
  <si>
    <t>948065229434</t>
  </si>
  <si>
    <t>998897</t>
  </si>
  <si>
    <t>953411906514</t>
  </si>
  <si>
    <t>931896</t>
  </si>
  <si>
    <t>960515238087</t>
  </si>
  <si>
    <t>850857</t>
  </si>
  <si>
    <t>730511659197</t>
  </si>
  <si>
    <t>70129397</t>
  </si>
  <si>
    <t>757983525469</t>
  </si>
  <si>
    <t>70154018</t>
  </si>
  <si>
    <t>796950326113</t>
  </si>
  <si>
    <t>70195548</t>
  </si>
  <si>
    <t>798750979755</t>
  </si>
  <si>
    <t>70294554</t>
  </si>
  <si>
    <t>908464116626</t>
  </si>
  <si>
    <t>872002</t>
  </si>
  <si>
    <t>955296033084</t>
  </si>
  <si>
    <t>859233</t>
  </si>
  <si>
    <t>970551492855</t>
  </si>
  <si>
    <t>841757</t>
  </si>
  <si>
    <t>993249615187</t>
  </si>
  <si>
    <t>817985</t>
  </si>
  <si>
    <t>912600249959</t>
  </si>
  <si>
    <t>864014</t>
  </si>
  <si>
    <t>924511416046</t>
  </si>
  <si>
    <t>965205</t>
  </si>
  <si>
    <t>932105205556</t>
  </si>
  <si>
    <t>822660</t>
  </si>
  <si>
    <t>982424662983</t>
  </si>
  <si>
    <t>807280</t>
  </si>
  <si>
    <t>905985201382</t>
  </si>
  <si>
    <t>822816</t>
  </si>
  <si>
    <t>924201363743</t>
  </si>
  <si>
    <t>995778</t>
  </si>
  <si>
    <t>940034951315</t>
  </si>
  <si>
    <t>702839</t>
  </si>
  <si>
    <t>993870664549</t>
  </si>
  <si>
    <t>974554</t>
  </si>
  <si>
    <t>632415720913</t>
  </si>
  <si>
    <t>60004381</t>
  </si>
  <si>
    <t>650721580069</t>
  </si>
  <si>
    <t>60185015</t>
  </si>
  <si>
    <t>681745984311</t>
  </si>
  <si>
    <t>60174431</t>
  </si>
  <si>
    <t>692277373093</t>
  </si>
  <si>
    <t>60054168</t>
  </si>
  <si>
    <t>721641908562</t>
  </si>
  <si>
    <t>70064371</t>
  </si>
  <si>
    <t>736376900761</t>
  </si>
  <si>
    <t>70253039</t>
  </si>
  <si>
    <t>789916336395</t>
  </si>
  <si>
    <t>70040342</t>
  </si>
  <si>
    <t>790622680470</t>
  </si>
  <si>
    <t>70122454</t>
  </si>
  <si>
    <t>703140048123</t>
  </si>
  <si>
    <t>70036630</t>
  </si>
  <si>
    <t>732432277872</t>
  </si>
  <si>
    <t>70182800</t>
  </si>
  <si>
    <t>748257988504</t>
  </si>
  <si>
    <t>70155769</t>
  </si>
  <si>
    <t>754914647340</t>
  </si>
  <si>
    <t>70080914</t>
  </si>
  <si>
    <t>751831914903</t>
  </si>
  <si>
    <t>70125284</t>
  </si>
  <si>
    <t>758264474849</t>
  </si>
  <si>
    <t>70295819</t>
  </si>
  <si>
    <t>797732188202</t>
  </si>
  <si>
    <t>70282527</t>
  </si>
  <si>
    <t>799067199811</t>
  </si>
  <si>
    <t>70163122</t>
  </si>
  <si>
    <t>907028701645</t>
  </si>
  <si>
    <t>919638</t>
  </si>
  <si>
    <t>924010679870</t>
  </si>
  <si>
    <t>701556</t>
  </si>
  <si>
    <t>929177313856</t>
  </si>
  <si>
    <t>975861</t>
  </si>
  <si>
    <t>937850137240</t>
  </si>
  <si>
    <t>769894</t>
  </si>
  <si>
    <t>932324365665</t>
  </si>
  <si>
    <t>815101</t>
  </si>
  <si>
    <t>957806914066</t>
  </si>
  <si>
    <t>931731</t>
  </si>
  <si>
    <t>974529704031</t>
  </si>
  <si>
    <t>937633</t>
  </si>
  <si>
    <t>979648692858</t>
  </si>
  <si>
    <t>892264</t>
  </si>
  <si>
    <t>924373908922</t>
  </si>
  <si>
    <t>713070</t>
  </si>
  <si>
    <t>948375880182</t>
  </si>
  <si>
    <t>956702</t>
  </si>
  <si>
    <t>987338221840</t>
  </si>
  <si>
    <t>931951</t>
  </si>
  <si>
    <t>999218163289</t>
  </si>
  <si>
    <t>810571</t>
  </si>
  <si>
    <t>706940188025</t>
  </si>
  <si>
    <t>70120242</t>
  </si>
  <si>
    <t>707041150447</t>
  </si>
  <si>
    <t>70283667</t>
  </si>
  <si>
    <t>743891127709</t>
  </si>
  <si>
    <t>70008875</t>
  </si>
  <si>
    <t>750909655913</t>
  </si>
  <si>
    <t>70055849</t>
  </si>
  <si>
    <t>727385707222</t>
  </si>
  <si>
    <t>70053765</t>
  </si>
  <si>
    <t>770040429243</t>
  </si>
  <si>
    <t>70207280</t>
  </si>
  <si>
    <t>783116656587</t>
  </si>
  <si>
    <t>70229242</t>
  </si>
  <si>
    <t>788123775691</t>
  </si>
  <si>
    <t>70154024</t>
  </si>
  <si>
    <t>933764996542</t>
  </si>
  <si>
    <t>713430</t>
  </si>
  <si>
    <t>944238431378</t>
  </si>
  <si>
    <t>995793</t>
  </si>
  <si>
    <t>955957024520</t>
  </si>
  <si>
    <t>969542</t>
  </si>
  <si>
    <t>998518492815</t>
  </si>
  <si>
    <t>753588</t>
  </si>
  <si>
    <t>911860827333</t>
  </si>
  <si>
    <t>901670</t>
  </si>
  <si>
    <t>920680333091</t>
  </si>
  <si>
    <t>865139</t>
  </si>
  <si>
    <t>942781794606</t>
  </si>
  <si>
    <t>970822</t>
  </si>
  <si>
    <t>971926581486</t>
  </si>
  <si>
    <t>749969</t>
  </si>
  <si>
    <t>900413505244</t>
  </si>
  <si>
    <t>740269</t>
  </si>
  <si>
    <t>907943783583</t>
  </si>
  <si>
    <t>849930</t>
  </si>
  <si>
    <t>936833499068</t>
  </si>
  <si>
    <t>710935</t>
  </si>
  <si>
    <t>939849285850</t>
  </si>
  <si>
    <t>868414</t>
  </si>
  <si>
    <t>951292126858</t>
  </si>
  <si>
    <t>853197</t>
  </si>
  <si>
    <t>976445347279</t>
  </si>
  <si>
    <t>745865</t>
  </si>
  <si>
    <t>984368037594</t>
  </si>
  <si>
    <t>794155</t>
  </si>
  <si>
    <t>986403745458</t>
  </si>
  <si>
    <t>754052</t>
  </si>
  <si>
    <t>632709373556</t>
  </si>
  <si>
    <t>60280879</t>
  </si>
  <si>
    <t>671063339919</t>
  </si>
  <si>
    <t>60088460</t>
  </si>
  <si>
    <t>671736598060</t>
  </si>
  <si>
    <t>60253483</t>
  </si>
  <si>
    <t>671790749439</t>
  </si>
  <si>
    <t>60062454</t>
  </si>
  <si>
    <t>765021456009</t>
  </si>
  <si>
    <t>70188013</t>
  </si>
  <si>
    <t>770247333356</t>
  </si>
  <si>
    <t>70198488</t>
  </si>
  <si>
    <t>771032164035</t>
  </si>
  <si>
    <t>70109347</t>
  </si>
  <si>
    <t>791552432998</t>
  </si>
  <si>
    <t>70111433</t>
  </si>
  <si>
    <t>719448043429</t>
  </si>
  <si>
    <t>70234287</t>
  </si>
  <si>
    <t>732414335617</t>
  </si>
  <si>
    <t>70286802</t>
  </si>
  <si>
    <t>751541003421</t>
  </si>
  <si>
    <t>70036982</t>
  </si>
  <si>
    <t>782658195704</t>
  </si>
  <si>
    <t>70170438</t>
  </si>
  <si>
    <t>924026492028</t>
  </si>
  <si>
    <t>760751</t>
  </si>
  <si>
    <t>935767681337</t>
  </si>
  <si>
    <t>770157</t>
  </si>
  <si>
    <t>941539289475</t>
  </si>
  <si>
    <t>728267</t>
  </si>
  <si>
    <t>995276986434</t>
  </si>
  <si>
    <t>848357</t>
  </si>
  <si>
    <t>922716210293</t>
  </si>
  <si>
    <t>770636</t>
  </si>
  <si>
    <t>928726780251</t>
  </si>
  <si>
    <t>902514</t>
  </si>
  <si>
    <t>931179637740</t>
  </si>
  <si>
    <t>730354</t>
  </si>
  <si>
    <t>972051479387</t>
  </si>
  <si>
    <t>737005</t>
  </si>
  <si>
    <t>651138083775</t>
  </si>
  <si>
    <t>60127513</t>
  </si>
  <si>
    <t>652341226254</t>
  </si>
  <si>
    <t>60009719</t>
  </si>
  <si>
    <t>657795066711</t>
  </si>
  <si>
    <t>60171078</t>
  </si>
  <si>
    <t>676441284221</t>
  </si>
  <si>
    <t>60156681</t>
  </si>
  <si>
    <t>601414414728</t>
  </si>
  <si>
    <t>60156845</t>
  </si>
  <si>
    <t>609734174818</t>
  </si>
  <si>
    <t>60002840</t>
  </si>
  <si>
    <t>638011381076</t>
  </si>
  <si>
    <t>60053080</t>
  </si>
  <si>
    <t>692318252333</t>
  </si>
  <si>
    <t>60187720</t>
  </si>
  <si>
    <t>619935461832</t>
  </si>
  <si>
    <t>60294638</t>
  </si>
  <si>
    <t>622463857079</t>
  </si>
  <si>
    <t>60225937</t>
  </si>
  <si>
    <t>647418169746</t>
  </si>
  <si>
    <t>60157814</t>
  </si>
  <si>
    <t>665660767512</t>
  </si>
  <si>
    <t>60037955</t>
  </si>
  <si>
    <t>957171199796</t>
  </si>
  <si>
    <t>744845</t>
  </si>
  <si>
    <t>961814017732</t>
  </si>
  <si>
    <t>704424</t>
  </si>
  <si>
    <t>965467743691</t>
  </si>
  <si>
    <t>759026</t>
  </si>
  <si>
    <t>985073930536</t>
  </si>
  <si>
    <t>723503</t>
  </si>
  <si>
    <t>924563153530</t>
  </si>
  <si>
    <t>720211</t>
  </si>
  <si>
    <t>937419011583</t>
  </si>
  <si>
    <t>711588</t>
  </si>
  <si>
    <t>941265950258</t>
  </si>
  <si>
    <t>788383</t>
  </si>
  <si>
    <t>964985271426</t>
  </si>
  <si>
    <t>797585</t>
  </si>
  <si>
    <t>920542231178</t>
  </si>
  <si>
    <t>942878</t>
  </si>
  <si>
    <t>930676555423</t>
  </si>
  <si>
    <t>751071</t>
  </si>
  <si>
    <t>959207760705</t>
  </si>
  <si>
    <t>764485</t>
  </si>
  <si>
    <t>986071028908</t>
  </si>
  <si>
    <t>709007</t>
  </si>
  <si>
    <t>911217199545</t>
  </si>
  <si>
    <t>798039</t>
  </si>
  <si>
    <t>924906502011</t>
  </si>
  <si>
    <t>756605</t>
  </si>
  <si>
    <t>944394534546</t>
  </si>
  <si>
    <t>808669</t>
  </si>
  <si>
    <t>989862123037</t>
  </si>
  <si>
    <t>921872</t>
  </si>
  <si>
    <t>908874521031</t>
  </si>
  <si>
    <t>957181</t>
  </si>
  <si>
    <t>926547270454</t>
  </si>
  <si>
    <t>756879</t>
  </si>
  <si>
    <t>934696877863</t>
  </si>
  <si>
    <t>832700</t>
  </si>
  <si>
    <t>996480887312</t>
  </si>
  <si>
    <t>917685</t>
  </si>
  <si>
    <t>605778625840</t>
  </si>
  <si>
    <t>60272350</t>
  </si>
  <si>
    <t>616211489192</t>
  </si>
  <si>
    <t>60157962</t>
  </si>
  <si>
    <t>638744981772</t>
  </si>
  <si>
    <t>60043178</t>
  </si>
  <si>
    <t>667921480209</t>
  </si>
  <si>
    <t>60076362</t>
  </si>
  <si>
    <t>632033928576</t>
  </si>
  <si>
    <t>60295712</t>
  </si>
  <si>
    <t>653034544456</t>
  </si>
  <si>
    <t>60146155</t>
  </si>
  <si>
    <t>654564925911</t>
  </si>
  <si>
    <t>60020730</t>
  </si>
  <si>
    <t>693324436153</t>
  </si>
  <si>
    <t>60242088</t>
  </si>
  <si>
    <t>620358431176</t>
  </si>
  <si>
    <t>60123781</t>
  </si>
  <si>
    <t>641951299854</t>
  </si>
  <si>
    <t>60032991</t>
  </si>
  <si>
    <t>663522192299</t>
  </si>
  <si>
    <t>60002236</t>
  </si>
  <si>
    <t>676747248344</t>
  </si>
  <si>
    <t>60111474</t>
  </si>
  <si>
    <t>727637714217</t>
  </si>
  <si>
    <t>70269592</t>
  </si>
  <si>
    <t>735100893629</t>
  </si>
  <si>
    <t>70115727</t>
  </si>
  <si>
    <t>768483072099</t>
  </si>
  <si>
    <t>70027583</t>
  </si>
  <si>
    <t>784635247801</t>
  </si>
  <si>
    <t>70028364</t>
  </si>
  <si>
    <t>718643151456</t>
  </si>
  <si>
    <t>70045854</t>
  </si>
  <si>
    <t>723936953604</t>
  </si>
  <si>
    <t>70243918</t>
  </si>
  <si>
    <t>739377242163</t>
  </si>
  <si>
    <t>70082857</t>
  </si>
  <si>
    <t>761810297914</t>
  </si>
  <si>
    <t>70029230</t>
  </si>
  <si>
    <t>714317179797</t>
  </si>
  <si>
    <t>70081926</t>
  </si>
  <si>
    <t>721722886268</t>
  </si>
  <si>
    <t>70032620</t>
  </si>
  <si>
    <t>766399083053</t>
  </si>
  <si>
    <t>70171979</t>
  </si>
  <si>
    <t>771565289911</t>
  </si>
  <si>
    <t>70113391</t>
  </si>
  <si>
    <t>908387483330</t>
  </si>
  <si>
    <t>997891</t>
  </si>
  <si>
    <t>925853590317</t>
  </si>
  <si>
    <t>913091</t>
  </si>
  <si>
    <t>944935973779</t>
  </si>
  <si>
    <t>926089</t>
  </si>
  <si>
    <t>989642770820</t>
  </si>
  <si>
    <t>870123</t>
  </si>
  <si>
    <t>931601609731</t>
  </si>
  <si>
    <t>979137</t>
  </si>
  <si>
    <t>946113764075</t>
  </si>
  <si>
    <t>810263</t>
  </si>
  <si>
    <t>962957104434</t>
  </si>
  <si>
    <t>993599</t>
  </si>
  <si>
    <t>985800087404</t>
  </si>
  <si>
    <t>742285</t>
  </si>
  <si>
    <t>920820058719</t>
  </si>
  <si>
    <t>795539</t>
  </si>
  <si>
    <t>960478043788</t>
  </si>
  <si>
    <t>818333</t>
  </si>
  <si>
    <t>989668844103</t>
  </si>
  <si>
    <t>869020</t>
  </si>
  <si>
    <t>990044715650</t>
  </si>
  <si>
    <t>711778</t>
  </si>
  <si>
    <t>620975591195</t>
  </si>
  <si>
    <t>60058625</t>
  </si>
  <si>
    <t>633505711401</t>
  </si>
  <si>
    <t>60053633</t>
  </si>
  <si>
    <t>639743593590</t>
  </si>
  <si>
    <t>60086187</t>
  </si>
  <si>
    <t>666498449513</t>
  </si>
  <si>
    <t>60165854</t>
  </si>
  <si>
    <t>727856112294</t>
  </si>
  <si>
    <t>70056772</t>
  </si>
  <si>
    <t>740146151044</t>
  </si>
  <si>
    <t>70287025</t>
  </si>
  <si>
    <t>781686004087</t>
  </si>
  <si>
    <t>70058685</t>
  </si>
  <si>
    <t>784526423038</t>
  </si>
  <si>
    <t>70203746</t>
  </si>
  <si>
    <t>739647660427</t>
  </si>
  <si>
    <t>70136740</t>
  </si>
  <si>
    <t>764033143803</t>
  </si>
  <si>
    <t>70276892</t>
  </si>
  <si>
    <t>771706533850</t>
  </si>
  <si>
    <t>70125595</t>
  </si>
  <si>
    <t>792850119270</t>
  </si>
  <si>
    <t>70205159</t>
  </si>
  <si>
    <t>615766967017</t>
  </si>
  <si>
    <t>60103147</t>
  </si>
  <si>
    <t>629468821477</t>
  </si>
  <si>
    <t>60041032</t>
  </si>
  <si>
    <t>633156336960</t>
  </si>
  <si>
    <t>60226156</t>
  </si>
  <si>
    <t>681961813870</t>
  </si>
  <si>
    <t>60035524</t>
  </si>
  <si>
    <t>617304595326</t>
  </si>
  <si>
    <t>60165429</t>
  </si>
  <si>
    <t>618493744870</t>
  </si>
  <si>
    <t>60072862</t>
  </si>
  <si>
    <t>625798297626</t>
  </si>
  <si>
    <t>60104892</t>
  </si>
  <si>
    <t>653481101570</t>
  </si>
  <si>
    <t>60162595</t>
  </si>
  <si>
    <t>902919593662</t>
  </si>
  <si>
    <t>880745</t>
  </si>
  <si>
    <t>912052726023</t>
  </si>
  <si>
    <t>962173</t>
  </si>
  <si>
    <t>955476171359</t>
  </si>
  <si>
    <t>993220</t>
  </si>
  <si>
    <t>956176872946</t>
  </si>
  <si>
    <t>799147</t>
  </si>
  <si>
    <t>612144717783</t>
  </si>
  <si>
    <t>60029926</t>
  </si>
  <si>
    <t>658836343301</t>
  </si>
  <si>
    <t>60263825</t>
  </si>
  <si>
    <t>696842297398</t>
  </si>
  <si>
    <t>60146056</t>
  </si>
  <si>
    <t>699070748732</t>
  </si>
  <si>
    <t>60184925</t>
  </si>
  <si>
    <t>719578726240</t>
  </si>
  <si>
    <t>70008706</t>
  </si>
  <si>
    <t>764158155978</t>
  </si>
  <si>
    <t>70234560</t>
  </si>
  <si>
    <t>784335528895</t>
  </si>
  <si>
    <t>70059527</t>
  </si>
  <si>
    <t>793610743455</t>
  </si>
  <si>
    <t>70139075</t>
  </si>
  <si>
    <t>909671584051</t>
  </si>
  <si>
    <t>751148</t>
  </si>
  <si>
    <t>920097195263</t>
  </si>
  <si>
    <t>722660</t>
  </si>
  <si>
    <t>939775941986</t>
  </si>
  <si>
    <t>920325</t>
  </si>
  <si>
    <t>987292044445</t>
  </si>
  <si>
    <t>741668</t>
  </si>
  <si>
    <t>647974868397</t>
  </si>
  <si>
    <t>60274280</t>
  </si>
  <si>
    <t>664719357038</t>
  </si>
  <si>
    <t>60034145</t>
  </si>
  <si>
    <t>679766758041</t>
  </si>
  <si>
    <t>60259611</t>
  </si>
  <si>
    <t>687671044188</t>
  </si>
  <si>
    <t>60205308</t>
  </si>
  <si>
    <t>601322609675</t>
  </si>
  <si>
    <t>60121428</t>
  </si>
  <si>
    <t>615634821657</t>
  </si>
  <si>
    <t>60225380</t>
  </si>
  <si>
    <t>630688531649</t>
  </si>
  <si>
    <t>60155255</t>
  </si>
  <si>
    <t>688211508769</t>
  </si>
  <si>
    <t>60255728</t>
  </si>
  <si>
    <t>622273449902</t>
  </si>
  <si>
    <t>60113416</t>
  </si>
  <si>
    <t>645745491003</t>
  </si>
  <si>
    <t>60111058</t>
  </si>
  <si>
    <t>668323806043</t>
  </si>
  <si>
    <t>60020589</t>
  </si>
  <si>
    <t>692662966739</t>
  </si>
  <si>
    <t>60144960</t>
  </si>
  <si>
    <t>608847334608</t>
  </si>
  <si>
    <t>60099737</t>
  </si>
  <si>
    <t>614187551289</t>
  </si>
  <si>
    <t>60172251</t>
  </si>
  <si>
    <t>621694706566</t>
  </si>
  <si>
    <t>60015163</t>
  </si>
  <si>
    <t>685628688893</t>
  </si>
  <si>
    <t>60050965</t>
  </si>
  <si>
    <t>614690184849</t>
  </si>
  <si>
    <t>60010629</t>
  </si>
  <si>
    <t>649694037506</t>
  </si>
  <si>
    <t>60274164</t>
  </si>
  <si>
    <t>659221631171</t>
  </si>
  <si>
    <t>60027700</t>
  </si>
  <si>
    <t>667113107139</t>
  </si>
  <si>
    <t>60204807</t>
  </si>
  <si>
    <t>705123694217</t>
  </si>
  <si>
    <t>70122173</t>
  </si>
  <si>
    <t>718646438023</t>
  </si>
  <si>
    <t>70257575</t>
  </si>
  <si>
    <t>731802205904</t>
  </si>
  <si>
    <t>70271168</t>
  </si>
  <si>
    <t>751270524947</t>
  </si>
  <si>
    <t>70282436</t>
  </si>
  <si>
    <t>710430746571</t>
  </si>
  <si>
    <t>70186133</t>
  </si>
  <si>
    <t>747466812305</t>
  </si>
  <si>
    <t>70058081</t>
  </si>
  <si>
    <t>793361553013</t>
  </si>
  <si>
    <t>70187912</t>
  </si>
  <si>
    <t>797743953414</t>
  </si>
  <si>
    <t>70232994</t>
  </si>
  <si>
    <t>711878560762</t>
  </si>
  <si>
    <t>70254880</t>
  </si>
  <si>
    <t>752938204723</t>
  </si>
  <si>
    <t>70266475</t>
  </si>
  <si>
    <t>761229591513</t>
  </si>
  <si>
    <t>70028264</t>
  </si>
  <si>
    <t>767652248101</t>
  </si>
  <si>
    <t>70245636</t>
  </si>
  <si>
    <t>714112441311</t>
  </si>
  <si>
    <t>70104942</t>
  </si>
  <si>
    <t>717272780719</t>
  </si>
  <si>
    <t>70296799</t>
  </si>
  <si>
    <t>730740884947</t>
  </si>
  <si>
    <t>70285371</t>
  </si>
  <si>
    <t>754043279285</t>
  </si>
  <si>
    <t>70039178</t>
  </si>
  <si>
    <t>947386947040</t>
  </si>
  <si>
    <t>944891</t>
  </si>
  <si>
    <t>953671021293</t>
  </si>
  <si>
    <t>940977</t>
  </si>
  <si>
    <t>980755398491</t>
  </si>
  <si>
    <t>709846</t>
  </si>
  <si>
    <t>982146737979</t>
  </si>
  <si>
    <t>767931</t>
  </si>
  <si>
    <t>700873861415</t>
  </si>
  <si>
    <t>70263336</t>
  </si>
  <si>
    <t>709869849425</t>
  </si>
  <si>
    <t>70104166</t>
  </si>
  <si>
    <t>743546823714</t>
  </si>
  <si>
    <t>70001052</t>
  </si>
  <si>
    <t>782226438586</t>
  </si>
  <si>
    <t>70258889</t>
  </si>
  <si>
    <t>910072303493</t>
  </si>
  <si>
    <t>773737</t>
  </si>
  <si>
    <t>939170643058</t>
  </si>
  <si>
    <t>814731</t>
  </si>
  <si>
    <t>957563235749</t>
  </si>
  <si>
    <t>905782</t>
  </si>
  <si>
    <t>984912972477</t>
  </si>
  <si>
    <t>967362</t>
  </si>
  <si>
    <t>969905147188</t>
  </si>
  <si>
    <t>966195</t>
  </si>
  <si>
    <t>986490402951</t>
  </si>
  <si>
    <t>884744</t>
  </si>
  <si>
    <t>995424809725</t>
  </si>
  <si>
    <t>715047</t>
  </si>
  <si>
    <t>998572208591</t>
  </si>
  <si>
    <t>787343</t>
  </si>
  <si>
    <t>611666560708</t>
  </si>
  <si>
    <t>60016710</t>
  </si>
  <si>
    <t>657333334395</t>
  </si>
  <si>
    <t>60276124</t>
  </si>
  <si>
    <t>673339358693</t>
  </si>
  <si>
    <t>60058910</t>
  </si>
  <si>
    <t>677432409277</t>
  </si>
  <si>
    <t>60013981</t>
  </si>
  <si>
    <t>613716371008</t>
  </si>
  <si>
    <t>60198176</t>
  </si>
  <si>
    <t>673308160364</t>
  </si>
  <si>
    <t>60267716</t>
  </si>
  <si>
    <t>688261102371</t>
  </si>
  <si>
    <t>60105101</t>
  </si>
  <si>
    <t>699933904245</t>
  </si>
  <si>
    <t>60016717</t>
  </si>
  <si>
    <t>605727847199</t>
  </si>
  <si>
    <t>60205400</t>
  </si>
  <si>
    <t>638556156074</t>
  </si>
  <si>
    <t>60027890</t>
  </si>
  <si>
    <t>643454499798</t>
  </si>
  <si>
    <t>60074653</t>
  </si>
  <si>
    <t>686488094645</t>
  </si>
  <si>
    <t>60058044</t>
  </si>
  <si>
    <t>711312843463</t>
  </si>
  <si>
    <t>70103117</t>
  </si>
  <si>
    <t>739710471941</t>
  </si>
  <si>
    <t>70290747</t>
  </si>
  <si>
    <t>755956674343</t>
  </si>
  <si>
    <t>70020907</t>
  </si>
  <si>
    <t>767750844894</t>
  </si>
  <si>
    <t>70296115</t>
  </si>
  <si>
    <t>707455663708</t>
  </si>
  <si>
    <t>70186725</t>
  </si>
  <si>
    <t>781877420399</t>
  </si>
  <si>
    <t>70110395</t>
  </si>
  <si>
    <t>787124634463</t>
  </si>
  <si>
    <t>70167364</t>
  </si>
  <si>
    <t>795960065092</t>
  </si>
  <si>
    <t>70152870</t>
  </si>
  <si>
    <t>922699804603</t>
  </si>
  <si>
    <t>747595</t>
  </si>
  <si>
    <t>969099789042</t>
  </si>
  <si>
    <t>849890</t>
  </si>
  <si>
    <t>971970517350</t>
  </si>
  <si>
    <t>847002</t>
  </si>
  <si>
    <t>999917779466</t>
  </si>
  <si>
    <t>896422</t>
  </si>
  <si>
    <t>916170935518</t>
  </si>
  <si>
    <t>850154</t>
  </si>
  <si>
    <t>923828515037</t>
  </si>
  <si>
    <t>947799</t>
  </si>
  <si>
    <t>969475329643</t>
  </si>
  <si>
    <t>840047</t>
  </si>
  <si>
    <t>989773268065</t>
  </si>
  <si>
    <t>917904</t>
  </si>
  <si>
    <t>903864395664</t>
  </si>
  <si>
    <t>720403</t>
  </si>
  <si>
    <t>911617406271</t>
  </si>
  <si>
    <t>960341</t>
  </si>
  <si>
    <t>952428144821</t>
  </si>
  <si>
    <t>944098</t>
  </si>
  <si>
    <t>959430047100</t>
  </si>
  <si>
    <t>768274</t>
  </si>
  <si>
    <t>620880492776</t>
  </si>
  <si>
    <t>60077537</t>
  </si>
  <si>
    <t>627318508666</t>
  </si>
  <si>
    <t>60192736</t>
  </si>
  <si>
    <t>682453128624</t>
  </si>
  <si>
    <t>60052596</t>
  </si>
  <si>
    <t>688473653350</t>
  </si>
  <si>
    <t>60094352</t>
  </si>
  <si>
    <t>601335635664</t>
  </si>
  <si>
    <t>60067685</t>
  </si>
  <si>
    <t>640909412200</t>
  </si>
  <si>
    <t>60188849</t>
  </si>
  <si>
    <t>665042123267</t>
  </si>
  <si>
    <t>60191519</t>
  </si>
  <si>
    <t>665512952463</t>
  </si>
  <si>
    <t>60212423</t>
  </si>
  <si>
    <t>712369323475</t>
  </si>
  <si>
    <t>70215292</t>
  </si>
  <si>
    <t>717630420392</t>
  </si>
  <si>
    <t>70297330</t>
  </si>
  <si>
    <t>744087597867</t>
  </si>
  <si>
    <t>70097341</t>
  </si>
  <si>
    <t>766828250465</t>
  </si>
  <si>
    <t>70051640</t>
  </si>
  <si>
    <t>704832064593</t>
  </si>
  <si>
    <t>70047771</t>
  </si>
  <si>
    <t>770786354736</t>
  </si>
  <si>
    <t>70242177</t>
  </si>
  <si>
    <t>774121980228</t>
  </si>
  <si>
    <t>70038244</t>
  </si>
  <si>
    <t>775893943430</t>
  </si>
  <si>
    <t>70269387</t>
  </si>
  <si>
    <t>910659470013</t>
  </si>
  <si>
    <t>933791</t>
  </si>
  <si>
    <t>936149893863</t>
  </si>
  <si>
    <t>777072</t>
  </si>
  <si>
    <t>938505711406</t>
  </si>
  <si>
    <t>828656</t>
  </si>
  <si>
    <t>993314357333</t>
  </si>
  <si>
    <t>712748</t>
  </si>
  <si>
    <t>964960187253</t>
  </si>
  <si>
    <t>937888</t>
  </si>
  <si>
    <t>978107727457</t>
  </si>
  <si>
    <t>965964</t>
  </si>
  <si>
    <t>984616796624</t>
  </si>
  <si>
    <t>991029</t>
  </si>
  <si>
    <t>986348797892</t>
  </si>
  <si>
    <t>869259</t>
  </si>
  <si>
    <t>926058781449</t>
  </si>
  <si>
    <t>750397</t>
  </si>
  <si>
    <t>936581860598</t>
  </si>
  <si>
    <t>835361</t>
  </si>
  <si>
    <t>975129094649</t>
  </si>
  <si>
    <t>939636</t>
  </si>
  <si>
    <t>984262017485</t>
  </si>
  <si>
    <t>874790</t>
  </si>
  <si>
    <t>604973836941</t>
  </si>
  <si>
    <t>60298625</t>
  </si>
  <si>
    <t>677087323506</t>
  </si>
  <si>
    <t>60002303</t>
  </si>
  <si>
    <t>696968300336</t>
  </si>
  <si>
    <t>60251179</t>
  </si>
  <si>
    <t>698494977828</t>
  </si>
  <si>
    <t>60229736</t>
  </si>
  <si>
    <t>713164040911</t>
  </si>
  <si>
    <t>70296416</t>
  </si>
  <si>
    <t>753947537834</t>
  </si>
  <si>
    <t>70147063</t>
  </si>
  <si>
    <t>756007844092</t>
  </si>
  <si>
    <t>70240887</t>
  </si>
  <si>
    <t>770093452440</t>
  </si>
  <si>
    <t>70082595</t>
  </si>
  <si>
    <t>708765929657</t>
  </si>
  <si>
    <t>70098011</t>
  </si>
  <si>
    <t>716387544851</t>
  </si>
  <si>
    <t>70005103</t>
  </si>
  <si>
    <t>733170994021</t>
  </si>
  <si>
    <t>70217292</t>
  </si>
  <si>
    <t>776750916823</t>
  </si>
  <si>
    <t>70130302</t>
  </si>
  <si>
    <t>735159482131</t>
  </si>
  <si>
    <t>70181805</t>
  </si>
  <si>
    <t>749264029180</t>
  </si>
  <si>
    <t>70095335</t>
  </si>
  <si>
    <t>751846267561</t>
  </si>
  <si>
    <t>70096362</t>
  </si>
  <si>
    <t>767960013704</t>
  </si>
  <si>
    <t>70196258</t>
  </si>
  <si>
    <t>900578603707</t>
  </si>
  <si>
    <t>771827</t>
  </si>
  <si>
    <t>930597255378</t>
  </si>
  <si>
    <t>760349</t>
  </si>
  <si>
    <t>975519629008</t>
  </si>
  <si>
    <t>802249</t>
  </si>
  <si>
    <t>991124462707</t>
  </si>
  <si>
    <t>909690</t>
  </si>
  <si>
    <t>902819847664</t>
  </si>
  <si>
    <t>791622</t>
  </si>
  <si>
    <t>910151003859</t>
  </si>
  <si>
    <t>769920</t>
  </si>
  <si>
    <t>940624871849</t>
  </si>
  <si>
    <t>815268</t>
  </si>
  <si>
    <t>954038394428</t>
  </si>
  <si>
    <t>946279</t>
  </si>
  <si>
    <t>615962193370</t>
  </si>
  <si>
    <t>60280581</t>
  </si>
  <si>
    <t>623253703908</t>
  </si>
  <si>
    <t>60285316</t>
  </si>
  <si>
    <t>638483333820</t>
  </si>
  <si>
    <t>60284502</t>
  </si>
  <si>
    <t>652745852036</t>
  </si>
  <si>
    <t>60038907</t>
  </si>
  <si>
    <t>602441550651</t>
  </si>
  <si>
    <t>60137114</t>
  </si>
  <si>
    <t>612950714910</t>
  </si>
  <si>
    <t>60037028</t>
  </si>
  <si>
    <t>642636866168</t>
  </si>
  <si>
    <t>60159799</t>
  </si>
  <si>
    <t>693614091397</t>
  </si>
  <si>
    <t>60057273</t>
  </si>
  <si>
    <t>713592430832</t>
  </si>
  <si>
    <t>70193615</t>
  </si>
  <si>
    <t>742069140332</t>
  </si>
  <si>
    <t>70178256</t>
  </si>
  <si>
    <t>771469488809</t>
  </si>
  <si>
    <t>70223403</t>
  </si>
  <si>
    <t>785539826447</t>
  </si>
  <si>
    <t>70009675</t>
  </si>
  <si>
    <t>702830791217</t>
  </si>
  <si>
    <t>70139072</t>
  </si>
  <si>
    <t>718401421536</t>
  </si>
  <si>
    <t>70149369</t>
  </si>
  <si>
    <t>759002241608</t>
  </si>
  <si>
    <t>70089461</t>
  </si>
  <si>
    <t>777590147707</t>
  </si>
  <si>
    <t>70192663</t>
  </si>
  <si>
    <t>702243591425</t>
  </si>
  <si>
    <t>70112874</t>
  </si>
  <si>
    <t>707989647192</t>
  </si>
  <si>
    <t>70273300</t>
  </si>
  <si>
    <t>723874686797</t>
  </si>
  <si>
    <t>70109947</t>
  </si>
  <si>
    <t>775783166800</t>
  </si>
  <si>
    <t>70297980</t>
  </si>
  <si>
    <t>741814525983</t>
  </si>
  <si>
    <t>70142411</t>
  </si>
  <si>
    <t>771227520121</t>
  </si>
  <si>
    <t>70034614</t>
  </si>
  <si>
    <t>777933394954</t>
  </si>
  <si>
    <t>70023535</t>
  </si>
  <si>
    <t>779387470310</t>
  </si>
  <si>
    <t>70157880</t>
  </si>
  <si>
    <t>619280925369</t>
  </si>
  <si>
    <t>60017723</t>
  </si>
  <si>
    <t>625132702151</t>
  </si>
  <si>
    <t>60103965</t>
  </si>
  <si>
    <t>630699664167</t>
  </si>
  <si>
    <t>60246317</t>
  </si>
  <si>
    <t>681781836225</t>
  </si>
  <si>
    <t>60103655</t>
  </si>
  <si>
    <t>962419243947</t>
  </si>
  <si>
    <t>746920</t>
  </si>
  <si>
    <t>966314352326</t>
  </si>
  <si>
    <t>762741</t>
  </si>
  <si>
    <t>966508701303</t>
  </si>
  <si>
    <t>758934</t>
  </si>
  <si>
    <t>971775686204</t>
  </si>
  <si>
    <t>843062</t>
  </si>
  <si>
    <t>643210823903</t>
  </si>
  <si>
    <t>60060795</t>
  </si>
  <si>
    <t>644670249218</t>
  </si>
  <si>
    <t>60210563</t>
  </si>
  <si>
    <t>653541326429</t>
  </si>
  <si>
    <t>60299945</t>
  </si>
  <si>
    <t>694876851024</t>
  </si>
  <si>
    <t>60042177</t>
  </si>
  <si>
    <t>649925161734</t>
  </si>
  <si>
    <t>60010331</t>
  </si>
  <si>
    <t>667387888230</t>
  </si>
  <si>
    <t>60144794</t>
  </si>
  <si>
    <t>691418236516</t>
  </si>
  <si>
    <t>60191236</t>
  </si>
  <si>
    <t>692342536360</t>
  </si>
  <si>
    <t>60251828</t>
  </si>
  <si>
    <t>602160404878</t>
  </si>
  <si>
    <t>60214611</t>
  </si>
  <si>
    <t>613754324498</t>
  </si>
  <si>
    <t>60121778</t>
  </si>
  <si>
    <t>629161564702</t>
  </si>
  <si>
    <t>60231281</t>
  </si>
  <si>
    <t>678081511030</t>
  </si>
  <si>
    <t>60152266</t>
  </si>
  <si>
    <t>619232879532</t>
  </si>
  <si>
    <t>60097231</t>
  </si>
  <si>
    <t>682280111568</t>
  </si>
  <si>
    <t>60078948</t>
  </si>
  <si>
    <t>682580061768</t>
  </si>
  <si>
    <t>60002769</t>
  </si>
  <si>
    <t>693835020134</t>
  </si>
  <si>
    <t>60181491</t>
  </si>
  <si>
    <t>755302605544</t>
  </si>
  <si>
    <t>70279304</t>
  </si>
  <si>
    <t>773640013811</t>
  </si>
  <si>
    <t>70202791</t>
  </si>
  <si>
    <t>783236980390</t>
  </si>
  <si>
    <t>70175179</t>
  </si>
  <si>
    <t>793295094672</t>
  </si>
  <si>
    <t>70123204</t>
  </si>
  <si>
    <t>622486151917</t>
  </si>
  <si>
    <t>60256882</t>
  </si>
  <si>
    <t>640356304286</t>
  </si>
  <si>
    <t>60003000</t>
  </si>
  <si>
    <t>681826298287</t>
  </si>
  <si>
    <t>60128293</t>
  </si>
  <si>
    <t>681917303031</t>
  </si>
  <si>
    <t>60067309</t>
  </si>
  <si>
    <t>709918700298</t>
  </si>
  <si>
    <t>70144661</t>
  </si>
  <si>
    <t>717345429654</t>
  </si>
  <si>
    <t>70074705</t>
  </si>
  <si>
    <t>730498857306</t>
  </si>
  <si>
    <t>70102198</t>
  </si>
  <si>
    <t>772741927904</t>
  </si>
  <si>
    <t>70243457</t>
  </si>
  <si>
    <t>754758642380</t>
  </si>
  <si>
    <t>70158447</t>
  </si>
  <si>
    <t>762386786261</t>
  </si>
  <si>
    <t>70267030</t>
  </si>
  <si>
    <t>790142690645</t>
  </si>
  <si>
    <t>70257264</t>
  </si>
  <si>
    <t>799131887288</t>
  </si>
  <si>
    <t>70084892</t>
  </si>
  <si>
    <t>705422376654</t>
  </si>
  <si>
    <t>70015325</t>
  </si>
  <si>
    <t>726767674088</t>
  </si>
  <si>
    <t>70258955</t>
  </si>
  <si>
    <t>761098214401</t>
  </si>
  <si>
    <t>70086801</t>
  </si>
  <si>
    <t>777973631070</t>
  </si>
  <si>
    <t>70245594</t>
  </si>
  <si>
    <t>914969677105</t>
  </si>
  <si>
    <t>776172</t>
  </si>
  <si>
    <t>975964562594</t>
  </si>
  <si>
    <t>811479</t>
  </si>
  <si>
    <t>980502095258</t>
  </si>
  <si>
    <t>921156</t>
  </si>
  <si>
    <t>989036179146</t>
  </si>
  <si>
    <t>909106</t>
  </si>
  <si>
    <t>930016127112</t>
  </si>
  <si>
    <t>752765</t>
  </si>
  <si>
    <t>951106169516</t>
  </si>
  <si>
    <t>761266</t>
  </si>
  <si>
    <t>951611837325</t>
  </si>
  <si>
    <t>751393</t>
  </si>
  <si>
    <t>953685841033</t>
  </si>
  <si>
    <t>844462</t>
  </si>
  <si>
    <t>953997220424</t>
  </si>
  <si>
    <t>840803</t>
  </si>
  <si>
    <t>977445035124</t>
  </si>
  <si>
    <t>762095</t>
  </si>
  <si>
    <t>988017051549</t>
  </si>
  <si>
    <t>719016</t>
  </si>
  <si>
    <t>998722206870</t>
  </si>
  <si>
    <t>714996</t>
  </si>
  <si>
    <t>921658338256</t>
  </si>
  <si>
    <t>907281</t>
  </si>
  <si>
    <t>921821887325</t>
  </si>
  <si>
    <t>701821</t>
  </si>
  <si>
    <t>963320431927</t>
  </si>
  <si>
    <t>896685</t>
  </si>
  <si>
    <t>974909448459</t>
  </si>
  <si>
    <t>919916</t>
  </si>
  <si>
    <t>737654191651</t>
  </si>
  <si>
    <t>70200895</t>
  </si>
  <si>
    <t>744364682118</t>
  </si>
  <si>
    <t>70138334</t>
  </si>
  <si>
    <t>768823494854</t>
  </si>
  <si>
    <t>70154142</t>
  </si>
  <si>
    <t>798573422850</t>
  </si>
  <si>
    <t>70150833</t>
  </si>
  <si>
    <t>617625573905</t>
  </si>
  <si>
    <t>60096038</t>
  </si>
  <si>
    <t>626750224921</t>
  </si>
  <si>
    <t>60125234</t>
  </si>
  <si>
    <t>657763933296</t>
  </si>
  <si>
    <t>60104034</t>
  </si>
  <si>
    <t>680585690796</t>
  </si>
  <si>
    <t>60061743</t>
  </si>
  <si>
    <t>654373808274</t>
  </si>
  <si>
    <t>60260476</t>
  </si>
  <si>
    <t>670790226104</t>
  </si>
  <si>
    <t>60074145</t>
  </si>
  <si>
    <t>682454706611</t>
  </si>
  <si>
    <t>60132390</t>
  </si>
  <si>
    <t>699939633485</t>
  </si>
  <si>
    <t>60126108</t>
  </si>
  <si>
    <t>741789688355</t>
  </si>
  <si>
    <t>70013853</t>
  </si>
  <si>
    <t>746727124601</t>
  </si>
  <si>
    <t>70272051</t>
  </si>
  <si>
    <t>753599118999</t>
  </si>
  <si>
    <t>70291480</t>
  </si>
  <si>
    <t>799520796163</t>
  </si>
  <si>
    <t>70230528</t>
  </si>
  <si>
    <t>700951922265</t>
  </si>
  <si>
    <t>70066048</t>
  </si>
  <si>
    <t>723463880223</t>
  </si>
  <si>
    <t>70116510</t>
  </si>
  <si>
    <t>744437381391</t>
  </si>
  <si>
    <t>70167606</t>
  </si>
  <si>
    <t>749254583869</t>
  </si>
  <si>
    <t>70029469</t>
  </si>
  <si>
    <t>726847697142</t>
  </si>
  <si>
    <t>70260077</t>
  </si>
  <si>
    <t>763753201346</t>
  </si>
  <si>
    <t>70063235</t>
  </si>
  <si>
    <t>773035293723</t>
  </si>
  <si>
    <t>70287679</t>
  </si>
  <si>
    <t>797809156495</t>
  </si>
  <si>
    <t>70029470</t>
  </si>
  <si>
    <t>916499249660</t>
  </si>
  <si>
    <t>811443</t>
  </si>
  <si>
    <t>921923947171</t>
  </si>
  <si>
    <t>945315</t>
  </si>
  <si>
    <t>931274307914</t>
  </si>
  <si>
    <t>972966</t>
  </si>
  <si>
    <t>983534821331</t>
  </si>
  <si>
    <t>766255</t>
  </si>
  <si>
    <t>938216846691</t>
  </si>
  <si>
    <t>761042</t>
  </si>
  <si>
    <t>948457411396</t>
  </si>
  <si>
    <t>988937</t>
  </si>
  <si>
    <t>950561138521</t>
  </si>
  <si>
    <t>708114</t>
  </si>
  <si>
    <t>966313882264</t>
  </si>
  <si>
    <t>815452</t>
  </si>
  <si>
    <t>907639466435</t>
  </si>
  <si>
    <t>719426</t>
  </si>
  <si>
    <t>920353709999</t>
  </si>
  <si>
    <t>948230</t>
  </si>
  <si>
    <t>953730738185</t>
  </si>
  <si>
    <t>941758</t>
  </si>
  <si>
    <t>996136920060</t>
  </si>
  <si>
    <t>791413</t>
  </si>
  <si>
    <t>608892291854</t>
  </si>
  <si>
    <t>60197115</t>
  </si>
  <si>
    <t>629665732662</t>
  </si>
  <si>
    <t>60231802</t>
  </si>
  <si>
    <t>657321514770</t>
  </si>
  <si>
    <t>60053944</t>
  </si>
  <si>
    <t>694120458163</t>
  </si>
  <si>
    <t>60237697</t>
  </si>
  <si>
    <t>606402223603</t>
  </si>
  <si>
    <t>60254551</t>
  </si>
  <si>
    <t>607715237559</t>
  </si>
  <si>
    <t>60088217</t>
  </si>
  <si>
    <t>634285337710</t>
  </si>
  <si>
    <t>60076079</t>
  </si>
  <si>
    <t>699712967731</t>
  </si>
  <si>
    <t>60153666</t>
  </si>
  <si>
    <t>600266139884</t>
  </si>
  <si>
    <t>60060293</t>
  </si>
  <si>
    <t>637312760506</t>
  </si>
  <si>
    <t>60138867</t>
  </si>
  <si>
    <t>641548107307</t>
  </si>
  <si>
    <t>60260771</t>
  </si>
  <si>
    <t>692422712709</t>
  </si>
  <si>
    <t>60118444</t>
  </si>
  <si>
    <t>728134757443</t>
  </si>
  <si>
    <t>70092220</t>
  </si>
  <si>
    <t>738835749378</t>
  </si>
  <si>
    <t>70298026</t>
  </si>
  <si>
    <t>743920478946</t>
  </si>
  <si>
    <t>70176475</t>
  </si>
  <si>
    <t>751648659049</t>
  </si>
  <si>
    <t>70023433</t>
  </si>
  <si>
    <t>707433893042</t>
  </si>
  <si>
    <t>70073270</t>
  </si>
  <si>
    <t>719116468424</t>
  </si>
  <si>
    <t>70189634</t>
  </si>
  <si>
    <t>723737289081</t>
  </si>
  <si>
    <t>70104144</t>
  </si>
  <si>
    <t>768398959817</t>
  </si>
  <si>
    <t>70006595</t>
  </si>
  <si>
    <t>924409980722</t>
  </si>
  <si>
    <t>840307</t>
  </si>
  <si>
    <t>957965390732</t>
  </si>
  <si>
    <t>896851</t>
  </si>
  <si>
    <t>974581472248</t>
  </si>
  <si>
    <t>846109</t>
  </si>
  <si>
    <t>987949548893</t>
  </si>
  <si>
    <t>839440</t>
  </si>
  <si>
    <t>923940153117</t>
  </si>
  <si>
    <t>720923</t>
  </si>
  <si>
    <t>926729919085</t>
  </si>
  <si>
    <t>826520</t>
  </si>
  <si>
    <t>952580554666</t>
  </si>
  <si>
    <t>914090</t>
  </si>
  <si>
    <t>963377135898</t>
  </si>
  <si>
    <t>852216</t>
  </si>
  <si>
    <t>612810439057</t>
  </si>
  <si>
    <t>60059037</t>
  </si>
  <si>
    <t>623768158606</t>
  </si>
  <si>
    <t>60053432</t>
  </si>
  <si>
    <t>631979923066</t>
  </si>
  <si>
    <t>60015148</t>
  </si>
  <si>
    <t>665258007286</t>
  </si>
  <si>
    <t>60024558</t>
  </si>
  <si>
    <t>723733664816</t>
  </si>
  <si>
    <t>70006105</t>
  </si>
  <si>
    <t>778073623286</t>
  </si>
  <si>
    <t>70064228</t>
  </si>
  <si>
    <t>778815451962</t>
  </si>
  <si>
    <t>70041355</t>
  </si>
  <si>
    <t>785713055053</t>
  </si>
  <si>
    <t>70139714</t>
  </si>
  <si>
    <t>914587746094</t>
  </si>
  <si>
    <t>975025</t>
  </si>
  <si>
    <t>948885592910</t>
  </si>
  <si>
    <t>745442</t>
  </si>
  <si>
    <t>982046390393</t>
  </si>
  <si>
    <t>974734</t>
  </si>
  <si>
    <t>988282003159</t>
  </si>
  <si>
    <t>774752</t>
  </si>
  <si>
    <t>923708223644</t>
  </si>
  <si>
    <t>863706</t>
  </si>
  <si>
    <t>924039704818</t>
  </si>
  <si>
    <t>739808</t>
  </si>
  <si>
    <t>960834169666</t>
  </si>
  <si>
    <t>759616</t>
  </si>
  <si>
    <t>965449806208</t>
  </si>
  <si>
    <t>886863</t>
  </si>
  <si>
    <t>610504937590</t>
  </si>
  <si>
    <t>60164550</t>
  </si>
  <si>
    <t>622035593772</t>
  </si>
  <si>
    <t>60060991</t>
  </si>
  <si>
    <t>623804318764</t>
  </si>
  <si>
    <t>60021898</t>
  </si>
  <si>
    <t>663426156387</t>
  </si>
  <si>
    <t>60139708</t>
  </si>
  <si>
    <t>615672795940</t>
  </si>
  <si>
    <t>60252806</t>
  </si>
  <si>
    <t>643361563863</t>
  </si>
  <si>
    <t>60092093</t>
  </si>
  <si>
    <t>676904160970</t>
  </si>
  <si>
    <t>60066444</t>
  </si>
  <si>
    <t>691929703856</t>
  </si>
  <si>
    <t>60041761</t>
  </si>
  <si>
    <t>914319409429</t>
  </si>
  <si>
    <t>815764</t>
  </si>
  <si>
    <t>930391728318</t>
  </si>
  <si>
    <t>745561</t>
  </si>
  <si>
    <t>938973305187</t>
  </si>
  <si>
    <t>893274</t>
  </si>
  <si>
    <t>971818790327</t>
  </si>
  <si>
    <t>986735</t>
  </si>
  <si>
    <t>609912923141</t>
  </si>
  <si>
    <t>60095995</t>
  </si>
  <si>
    <t>637319904914</t>
  </si>
  <si>
    <t>60115006</t>
  </si>
  <si>
    <t>641087394929</t>
  </si>
  <si>
    <t>60058955</t>
  </si>
  <si>
    <t>647942480258</t>
  </si>
  <si>
    <t>60241677</t>
  </si>
  <si>
    <t>608640625793</t>
  </si>
  <si>
    <t>60183766</t>
  </si>
  <si>
    <t>623393479641</t>
  </si>
  <si>
    <t>60165920</t>
  </si>
  <si>
    <t>659773000352</t>
  </si>
  <si>
    <t>60231057</t>
  </si>
  <si>
    <t>670050968671</t>
  </si>
  <si>
    <t>60036707</t>
  </si>
  <si>
    <t>710871014604</t>
  </si>
  <si>
    <t>70297572</t>
  </si>
  <si>
    <t>721469257445</t>
  </si>
  <si>
    <t>70118070</t>
  </si>
  <si>
    <t>767678211977</t>
  </si>
  <si>
    <t>70298200</t>
  </si>
  <si>
    <t>768809311324</t>
  </si>
  <si>
    <t>70127618</t>
  </si>
  <si>
    <t>607469761953</t>
  </si>
  <si>
    <t>60087367</t>
  </si>
  <si>
    <t>643821189016</t>
  </si>
  <si>
    <t>60264765</t>
  </si>
  <si>
    <t>651525645236</t>
  </si>
  <si>
    <t>60144736</t>
  </si>
  <si>
    <t>698507644630</t>
  </si>
  <si>
    <t>60182362</t>
  </si>
  <si>
    <t>605502726044</t>
  </si>
  <si>
    <t>60146027</t>
  </si>
  <si>
    <t>652717030513</t>
  </si>
  <si>
    <t>60116469</t>
  </si>
  <si>
    <t>672452765236</t>
  </si>
  <si>
    <t>60187990</t>
  </si>
  <si>
    <t>681573744955</t>
  </si>
  <si>
    <t>60184290</t>
  </si>
  <si>
    <t>604991943924</t>
  </si>
  <si>
    <t>60117203</t>
  </si>
  <si>
    <t>666456888219</t>
  </si>
  <si>
    <t>60226414</t>
  </si>
  <si>
    <t>685157082950</t>
  </si>
  <si>
    <t>60051320</t>
  </si>
  <si>
    <t>691008634282</t>
  </si>
  <si>
    <t>60211760</t>
  </si>
  <si>
    <t>618214596109</t>
  </si>
  <si>
    <t>60222586</t>
  </si>
  <si>
    <t>642053144890</t>
  </si>
  <si>
    <t>60103818</t>
  </si>
  <si>
    <t>677460157148</t>
  </si>
  <si>
    <t>60275057</t>
  </si>
  <si>
    <t>679838318982</t>
  </si>
  <si>
    <t>60004536</t>
  </si>
  <si>
    <t>720788327301</t>
  </si>
  <si>
    <t>70042326</t>
  </si>
  <si>
    <t>755872056888</t>
  </si>
  <si>
    <t>70177301</t>
  </si>
  <si>
    <t>769810537131</t>
  </si>
  <si>
    <t>70023781</t>
  </si>
  <si>
    <t>796247074821</t>
  </si>
  <si>
    <t>70257478</t>
  </si>
  <si>
    <t>728828575205</t>
  </si>
  <si>
    <t>70023254</t>
  </si>
  <si>
    <t>776350724067</t>
  </si>
  <si>
    <t>70037760</t>
  </si>
  <si>
    <t>787021652538</t>
  </si>
  <si>
    <t>70119398</t>
  </si>
  <si>
    <t>799029296938</t>
  </si>
  <si>
    <t>70192283</t>
  </si>
  <si>
    <t>916887955367</t>
  </si>
  <si>
    <t>842544</t>
  </si>
  <si>
    <t>928981906547</t>
  </si>
  <si>
    <t>794811</t>
  </si>
  <si>
    <t>930192806757</t>
  </si>
  <si>
    <t>715826</t>
  </si>
  <si>
    <t>960079328528</t>
  </si>
  <si>
    <t>903781</t>
  </si>
  <si>
    <t>900011095916</t>
  </si>
  <si>
    <t>979112</t>
  </si>
  <si>
    <t>912282391148</t>
  </si>
  <si>
    <t>772956</t>
  </si>
  <si>
    <t>979806372825</t>
  </si>
  <si>
    <t>779004</t>
  </si>
  <si>
    <t>999242162656</t>
  </si>
  <si>
    <t>953213</t>
  </si>
  <si>
    <t>916113137733</t>
  </si>
  <si>
    <t>832575</t>
  </si>
  <si>
    <t>949781130346</t>
  </si>
  <si>
    <t>878794</t>
  </si>
  <si>
    <t>979056197869</t>
  </si>
  <si>
    <t>824101</t>
  </si>
  <si>
    <t>997742123807</t>
  </si>
  <si>
    <t>796718</t>
  </si>
  <si>
    <t>911380941141</t>
  </si>
  <si>
    <t>953979</t>
  </si>
  <si>
    <t>938020705710</t>
  </si>
  <si>
    <t>816341</t>
  </si>
  <si>
    <t>977433632406</t>
  </si>
  <si>
    <t>821768</t>
  </si>
  <si>
    <t>978817629464</t>
  </si>
  <si>
    <t>814875</t>
  </si>
  <si>
    <t>630934901116</t>
  </si>
  <si>
    <t>60119662</t>
  </si>
  <si>
    <t>645977941457</t>
  </si>
  <si>
    <t>60169836</t>
  </si>
  <si>
    <t>651588004780</t>
  </si>
  <si>
    <t>60141793</t>
  </si>
  <si>
    <t>695643261586</t>
  </si>
  <si>
    <t>60070800</t>
  </si>
  <si>
    <t>718827471369</t>
  </si>
  <si>
    <t>70061166</t>
  </si>
  <si>
    <t>732838353863</t>
  </si>
  <si>
    <t>70253715</t>
  </si>
  <si>
    <t>733972541242</t>
  </si>
  <si>
    <t>70203456</t>
  </si>
  <si>
    <t>761513437516</t>
  </si>
  <si>
    <t>70234568</t>
  </si>
  <si>
    <t>745027487980</t>
  </si>
  <si>
    <t>70009115</t>
  </si>
  <si>
    <t>769328796746</t>
  </si>
  <si>
    <t>70117036</t>
  </si>
  <si>
    <t>769348835641</t>
  </si>
  <si>
    <t>70282762</t>
  </si>
  <si>
    <t>790075162517</t>
  </si>
  <si>
    <t>70250494</t>
  </si>
  <si>
    <t>913214663113</t>
  </si>
  <si>
    <t>882176</t>
  </si>
  <si>
    <t>953818580763</t>
  </si>
  <si>
    <t>990259</t>
  </si>
  <si>
    <t>987296649882</t>
  </si>
  <si>
    <t>939261</t>
  </si>
  <si>
    <t>990973368914</t>
  </si>
  <si>
    <t>911503</t>
  </si>
  <si>
    <t>903017041808</t>
  </si>
  <si>
    <t>895370</t>
  </si>
  <si>
    <t>951018402329</t>
  </si>
  <si>
    <t>789233</t>
  </si>
  <si>
    <t>974769956408</t>
  </si>
  <si>
    <t>955894</t>
  </si>
  <si>
    <t>990743512077</t>
  </si>
  <si>
    <t>904145</t>
  </si>
  <si>
    <t>937177427275</t>
  </si>
  <si>
    <t>942229</t>
  </si>
  <si>
    <t>959672699146</t>
  </si>
  <si>
    <t>769462</t>
  </si>
  <si>
    <t>988519297516</t>
  </si>
  <si>
    <t>721918</t>
  </si>
  <si>
    <t>999939184681</t>
  </si>
  <si>
    <t>984970</t>
  </si>
  <si>
    <t>605743814282</t>
  </si>
  <si>
    <t>60138228</t>
  </si>
  <si>
    <t>Repair of perineal tear</t>
  </si>
  <si>
    <t>615916680754</t>
  </si>
  <si>
    <t>60109916</t>
  </si>
  <si>
    <t>622727231331</t>
  </si>
  <si>
    <t>60205018</t>
  </si>
  <si>
    <t>643318613664</t>
  </si>
  <si>
    <t>60117053</t>
  </si>
  <si>
    <t>Manual removal of placenta</t>
  </si>
  <si>
    <t>729107102029</t>
  </si>
  <si>
    <t>70067839</t>
  </si>
  <si>
    <t>744280139193</t>
  </si>
  <si>
    <t>70066895</t>
  </si>
  <si>
    <t>761123351612</t>
  </si>
  <si>
    <t>70211350</t>
  </si>
  <si>
    <t>769837543344</t>
  </si>
  <si>
    <t>70181329</t>
  </si>
  <si>
    <t>707342952908</t>
  </si>
  <si>
    <t>70156892</t>
  </si>
  <si>
    <t>Caesarean section</t>
  </si>
  <si>
    <t>734090102999</t>
  </si>
  <si>
    <t>70156905</t>
  </si>
  <si>
    <t>755005699255</t>
  </si>
  <si>
    <t>70255483</t>
  </si>
  <si>
    <t>759456459059</t>
  </si>
  <si>
    <t>70258371</t>
  </si>
  <si>
    <t>744604904483</t>
  </si>
  <si>
    <t>70006729</t>
  </si>
  <si>
    <t>780163310187</t>
  </si>
  <si>
    <t>70172495</t>
  </si>
  <si>
    <t>791942845935</t>
  </si>
  <si>
    <t>70267718</t>
  </si>
  <si>
    <t>797623092028</t>
  </si>
  <si>
    <t>70002600</t>
  </si>
  <si>
    <t>907014779769</t>
  </si>
  <si>
    <t>999708</t>
  </si>
  <si>
    <t>921041431929</t>
  </si>
  <si>
    <t>739269</t>
  </si>
  <si>
    <t>921423470810</t>
  </si>
  <si>
    <t>779075</t>
  </si>
  <si>
    <t>960055807441</t>
  </si>
  <si>
    <t>749469</t>
  </si>
  <si>
    <t>610041347099</t>
  </si>
  <si>
    <t>60290661</t>
  </si>
  <si>
    <t>640886402641</t>
  </si>
  <si>
    <t>60188894</t>
  </si>
  <si>
    <t>664676486839</t>
  </si>
  <si>
    <t>60158594</t>
  </si>
  <si>
    <t>676502846436</t>
  </si>
  <si>
    <t>60072219</t>
  </si>
  <si>
    <t>621612031594</t>
  </si>
  <si>
    <t>60271490</t>
  </si>
  <si>
    <t>643413066886</t>
  </si>
  <si>
    <t>60176301</t>
  </si>
  <si>
    <t>661777726769</t>
  </si>
  <si>
    <t>60282776</t>
  </si>
  <si>
    <t>669247218616</t>
  </si>
  <si>
    <t>60150526</t>
  </si>
  <si>
    <t>716099754720</t>
  </si>
  <si>
    <t>70203500</t>
  </si>
  <si>
    <t>758262191013</t>
  </si>
  <si>
    <t>70291313</t>
  </si>
  <si>
    <t>771089577487</t>
  </si>
  <si>
    <t>70007728</t>
  </si>
  <si>
    <t>798984557552</t>
  </si>
  <si>
    <t>70282803</t>
  </si>
  <si>
    <t>713155289529</t>
  </si>
  <si>
    <t>70095733</t>
  </si>
  <si>
    <t>714331075735</t>
  </si>
  <si>
    <t>70172335</t>
  </si>
  <si>
    <t>722955691045</t>
  </si>
  <si>
    <t>70135735</t>
  </si>
  <si>
    <t>799148331930</t>
  </si>
  <si>
    <t>70002446</t>
  </si>
  <si>
    <t>720020186598</t>
  </si>
  <si>
    <t>70074113</t>
  </si>
  <si>
    <t>720389628293</t>
  </si>
  <si>
    <t>70208927</t>
  </si>
  <si>
    <t>735236388025</t>
  </si>
  <si>
    <t>70217155</t>
  </si>
  <si>
    <t>770972317526</t>
  </si>
  <si>
    <t>70061315</t>
  </si>
  <si>
    <t>907599970302</t>
  </si>
  <si>
    <t>892523</t>
  </si>
  <si>
    <t>977459746388</t>
  </si>
  <si>
    <t>723898</t>
  </si>
  <si>
    <t>996781227922</t>
  </si>
  <si>
    <t>991049</t>
  </si>
  <si>
    <t>999599336948</t>
  </si>
  <si>
    <t>729826</t>
  </si>
  <si>
    <t>947427438199</t>
  </si>
  <si>
    <t>940526</t>
  </si>
  <si>
    <t>953200016705</t>
  </si>
  <si>
    <t>944243</t>
  </si>
  <si>
    <t>992068384004</t>
  </si>
  <si>
    <t>851481</t>
  </si>
  <si>
    <t>992248941561</t>
  </si>
  <si>
    <t>979180</t>
  </si>
  <si>
    <t>927858532080</t>
  </si>
  <si>
    <t>840153</t>
  </si>
  <si>
    <t>933397506712</t>
  </si>
  <si>
    <t>725404</t>
  </si>
  <si>
    <t>988218642444</t>
  </si>
  <si>
    <t>878268</t>
  </si>
  <si>
    <t>998947599366</t>
  </si>
  <si>
    <t>929329</t>
  </si>
  <si>
    <t>633550417027</t>
  </si>
  <si>
    <t>60094527</t>
  </si>
  <si>
    <t>638704140344</t>
  </si>
  <si>
    <t>60098441</t>
  </si>
  <si>
    <t>655113550810</t>
  </si>
  <si>
    <t>60020311</t>
  </si>
  <si>
    <t>660373469115</t>
  </si>
  <si>
    <t>60216861</t>
  </si>
  <si>
    <t>624451187019</t>
  </si>
  <si>
    <t>60107044</t>
  </si>
  <si>
    <t>669363393028</t>
  </si>
  <si>
    <t>60076165</t>
  </si>
  <si>
    <t>676810090941</t>
  </si>
  <si>
    <t>60120697</t>
  </si>
  <si>
    <t>689656437676</t>
  </si>
  <si>
    <t>60016594</t>
  </si>
  <si>
    <t>630741147836</t>
  </si>
  <si>
    <t>60098128</t>
  </si>
  <si>
    <t>645711167039</t>
  </si>
  <si>
    <t>60011773</t>
  </si>
  <si>
    <t>653419489855</t>
  </si>
  <si>
    <t>60299876</t>
  </si>
  <si>
    <t>694176071788</t>
  </si>
  <si>
    <t>60148504</t>
  </si>
  <si>
    <t>719134050141</t>
  </si>
  <si>
    <t>70085258</t>
  </si>
  <si>
    <t>735386932361</t>
  </si>
  <si>
    <t>70171588</t>
  </si>
  <si>
    <t>753431596862</t>
  </si>
  <si>
    <t>70157125</t>
  </si>
  <si>
    <t>784898714813</t>
  </si>
  <si>
    <t>70170648</t>
  </si>
  <si>
    <t>941764093003</t>
  </si>
  <si>
    <t>701543</t>
  </si>
  <si>
    <t>948442618851</t>
  </si>
  <si>
    <t>921251</t>
  </si>
  <si>
    <t>951574197527</t>
  </si>
  <si>
    <t>894240</t>
  </si>
  <si>
    <t>985287990792</t>
  </si>
  <si>
    <t>749447</t>
  </si>
  <si>
    <t>923508784943</t>
  </si>
  <si>
    <t>951592</t>
  </si>
  <si>
    <t>937360177654</t>
  </si>
  <si>
    <t>919952</t>
  </si>
  <si>
    <t>964595722313</t>
  </si>
  <si>
    <t>754874</t>
  </si>
  <si>
    <t>991600886428</t>
  </si>
  <si>
    <t>967272</t>
  </si>
  <si>
    <t>648395612998</t>
  </si>
  <si>
    <t>60094000</t>
  </si>
  <si>
    <t>652262181275</t>
  </si>
  <si>
    <t>60092687</t>
  </si>
  <si>
    <t>689981428742</t>
  </si>
  <si>
    <t>60183856</t>
  </si>
  <si>
    <t>699203915194</t>
  </si>
  <si>
    <t>60061642</t>
  </si>
  <si>
    <t>613267149170</t>
  </si>
  <si>
    <t>60075241</t>
  </si>
  <si>
    <t>658130125584</t>
  </si>
  <si>
    <t>60212687</t>
  </si>
  <si>
    <t>662679086136</t>
  </si>
  <si>
    <t>60088374</t>
  </si>
  <si>
    <t>675582043523</t>
  </si>
  <si>
    <t>60073810</t>
  </si>
  <si>
    <t>613497419748</t>
  </si>
  <si>
    <t>60048640</t>
  </si>
  <si>
    <t>631309109204</t>
  </si>
  <si>
    <t>60055815</t>
  </si>
  <si>
    <t>658519411738</t>
  </si>
  <si>
    <t>60142294</t>
  </si>
  <si>
    <t>671583131909</t>
  </si>
  <si>
    <t>60108749</t>
  </si>
  <si>
    <t>610623346571</t>
  </si>
  <si>
    <t>60148677</t>
  </si>
  <si>
    <t>618738074553</t>
  </si>
  <si>
    <t>60051461</t>
  </si>
  <si>
    <t>649080070480</t>
  </si>
  <si>
    <t>60083770</t>
  </si>
  <si>
    <t>696512097678</t>
  </si>
  <si>
    <t>60068987</t>
  </si>
  <si>
    <t>721997545473</t>
  </si>
  <si>
    <t>70263956</t>
  </si>
  <si>
    <t>753045090473</t>
  </si>
  <si>
    <t>70008485</t>
  </si>
  <si>
    <t>758497894182</t>
  </si>
  <si>
    <t>70092763</t>
  </si>
  <si>
    <t>791432248055</t>
  </si>
  <si>
    <t>70258905</t>
  </si>
  <si>
    <t>927118785655</t>
  </si>
  <si>
    <t>760902</t>
  </si>
  <si>
    <t>950960199348</t>
  </si>
  <si>
    <t>848282</t>
  </si>
  <si>
    <t>970561629905</t>
  </si>
  <si>
    <t>761879</t>
  </si>
  <si>
    <t>990452723367</t>
  </si>
  <si>
    <t>828912</t>
  </si>
  <si>
    <t>910378500260</t>
  </si>
  <si>
    <t>990257</t>
  </si>
  <si>
    <t>950268302671</t>
  </si>
  <si>
    <t>910333</t>
  </si>
  <si>
    <t>971594167127</t>
  </si>
  <si>
    <t>713937</t>
  </si>
  <si>
    <t>978900029509</t>
  </si>
  <si>
    <t>985681</t>
  </si>
  <si>
    <t>903515050047</t>
  </si>
  <si>
    <t>736863</t>
  </si>
  <si>
    <t>904443921754</t>
  </si>
  <si>
    <t>827393</t>
  </si>
  <si>
    <t>931895354063</t>
  </si>
  <si>
    <t>813491</t>
  </si>
  <si>
    <t>949298784485</t>
  </si>
  <si>
    <t>948559</t>
  </si>
  <si>
    <t>703982903785</t>
  </si>
  <si>
    <t>70199588</t>
  </si>
  <si>
    <t>709829949750</t>
  </si>
  <si>
    <t>70062145</t>
  </si>
  <si>
    <t>738634517392</t>
  </si>
  <si>
    <t>70131011</t>
  </si>
  <si>
    <t>750470202648</t>
  </si>
  <si>
    <t>70113013</t>
  </si>
  <si>
    <t>713400660338</t>
  </si>
  <si>
    <t>70173271</t>
  </si>
  <si>
    <t>716801218758</t>
  </si>
  <si>
    <t>70216780</t>
  </si>
  <si>
    <t>797699616545</t>
  </si>
  <si>
    <t>70233517</t>
  </si>
  <si>
    <t>798780725476</t>
  </si>
  <si>
    <t>70032045</t>
  </si>
  <si>
    <t>721833869674</t>
  </si>
  <si>
    <t>70136583</t>
  </si>
  <si>
    <t>734260077448</t>
  </si>
  <si>
    <t>70237064</t>
  </si>
  <si>
    <t>750259175197</t>
  </si>
  <si>
    <t>70231609</t>
  </si>
  <si>
    <t>767261542612</t>
  </si>
  <si>
    <t>70128472</t>
  </si>
  <si>
    <t>737811909708</t>
  </si>
  <si>
    <t>70277845</t>
  </si>
  <si>
    <t>756429612286</t>
  </si>
  <si>
    <t>70071997</t>
  </si>
  <si>
    <t>773524471441</t>
  </si>
  <si>
    <t>70133302</t>
  </si>
  <si>
    <t>797036864491</t>
  </si>
  <si>
    <t>70031426</t>
  </si>
  <si>
    <t>906845724605</t>
  </si>
  <si>
    <t>710069</t>
  </si>
  <si>
    <t>973597090946</t>
  </si>
  <si>
    <t>764248</t>
  </si>
  <si>
    <t>976642659771</t>
  </si>
  <si>
    <t>840591</t>
  </si>
  <si>
    <t>993606965289</t>
  </si>
  <si>
    <t>872519</t>
  </si>
  <si>
    <t>606637979252</t>
  </si>
  <si>
    <t>60018064</t>
  </si>
  <si>
    <t>656644391593</t>
  </si>
  <si>
    <t>60088576</t>
  </si>
  <si>
    <t>665468106930</t>
  </si>
  <si>
    <t>60072888</t>
  </si>
  <si>
    <t>670578238507</t>
  </si>
  <si>
    <t>60198175</t>
  </si>
  <si>
    <t>604352611047</t>
  </si>
  <si>
    <t>60160529</t>
  </si>
  <si>
    <t>624480850924</t>
  </si>
  <si>
    <t>60035976</t>
  </si>
  <si>
    <t>684655676338</t>
  </si>
  <si>
    <t>60039798</t>
  </si>
  <si>
    <t>697346338000</t>
  </si>
  <si>
    <t>60110603</t>
  </si>
  <si>
    <t>616951492451</t>
  </si>
  <si>
    <t>60019741</t>
  </si>
  <si>
    <t>637088419706</t>
  </si>
  <si>
    <t>60076256</t>
  </si>
  <si>
    <t>638624932476</t>
  </si>
  <si>
    <t>60268014</t>
  </si>
  <si>
    <t>694940419540</t>
  </si>
  <si>
    <t>60076332</t>
  </si>
  <si>
    <t>713435247237</t>
  </si>
  <si>
    <t>70085545</t>
  </si>
  <si>
    <t>716291233408</t>
  </si>
  <si>
    <t>70266686</t>
  </si>
  <si>
    <t>751229592482</t>
  </si>
  <si>
    <t>70183100</t>
  </si>
  <si>
    <t>772813191892</t>
  </si>
  <si>
    <t>70005530</t>
  </si>
  <si>
    <t>701117604831</t>
  </si>
  <si>
    <t>70014365</t>
  </si>
  <si>
    <t>762264682142</t>
  </si>
  <si>
    <t>70130952</t>
  </si>
  <si>
    <t>780449563683</t>
  </si>
  <si>
    <t>70100793</t>
  </si>
  <si>
    <t>791427122847</t>
  </si>
  <si>
    <t>70165796</t>
  </si>
  <si>
    <t>748144750343</t>
  </si>
  <si>
    <t>70192516</t>
  </si>
  <si>
    <t>748326975828</t>
  </si>
  <si>
    <t>70249144</t>
  </si>
  <si>
    <t>755722260497</t>
  </si>
  <si>
    <t>70057788</t>
  </si>
  <si>
    <t>758633545948</t>
  </si>
  <si>
    <t>70080033</t>
  </si>
  <si>
    <t>700570598337</t>
  </si>
  <si>
    <t>70296414</t>
  </si>
  <si>
    <t>726833550166</t>
  </si>
  <si>
    <t>70116091</t>
  </si>
  <si>
    <t>740706596918</t>
  </si>
  <si>
    <t>70215531</t>
  </si>
  <si>
    <t>776872776913</t>
  </si>
  <si>
    <t>70247799</t>
  </si>
  <si>
    <t>946607784134</t>
  </si>
  <si>
    <t>836483</t>
  </si>
  <si>
    <t>946652534184</t>
  </si>
  <si>
    <t>799212</t>
  </si>
  <si>
    <t>964032184099</t>
  </si>
  <si>
    <t>984535</t>
  </si>
  <si>
    <t>964777112146</t>
  </si>
  <si>
    <t>838608</t>
  </si>
  <si>
    <t>919936050101</t>
  </si>
  <si>
    <t>932208</t>
  </si>
  <si>
    <t>938176855747</t>
  </si>
  <si>
    <t>863259</t>
  </si>
  <si>
    <t>979583643934</t>
  </si>
  <si>
    <t>965585</t>
  </si>
  <si>
    <t>988091357167</t>
  </si>
  <si>
    <t>969693</t>
  </si>
  <si>
    <t>926437142002</t>
  </si>
  <si>
    <t>722194</t>
  </si>
  <si>
    <t>947488900902</t>
  </si>
  <si>
    <t>959144</t>
  </si>
  <si>
    <t>965601956983</t>
  </si>
  <si>
    <t>763166</t>
  </si>
  <si>
    <t>998640855843</t>
  </si>
  <si>
    <t>982541</t>
  </si>
  <si>
    <t>923163382569</t>
  </si>
  <si>
    <t>858933</t>
  </si>
  <si>
    <t>928577646845</t>
  </si>
  <si>
    <t>793668</t>
  </si>
  <si>
    <t>980054798395</t>
  </si>
  <si>
    <t>810721</t>
  </si>
  <si>
    <t>985246381954</t>
  </si>
  <si>
    <t>872591</t>
  </si>
  <si>
    <t>603626070753</t>
  </si>
  <si>
    <t>60027084</t>
  </si>
  <si>
    <t>653740305662</t>
  </si>
  <si>
    <t>60017671</t>
  </si>
  <si>
    <t>665145134575</t>
  </si>
  <si>
    <t>60086213</t>
  </si>
  <si>
    <t>692386551968</t>
  </si>
  <si>
    <t>60147071</t>
  </si>
  <si>
    <t>603416845505</t>
  </si>
  <si>
    <t>60145113</t>
  </si>
  <si>
    <t>646691223023</t>
  </si>
  <si>
    <t>60094834</t>
  </si>
  <si>
    <t>672668267413</t>
  </si>
  <si>
    <t>60214271</t>
  </si>
  <si>
    <t>672902893972</t>
  </si>
  <si>
    <t>60039594</t>
  </si>
  <si>
    <t>621545113459</t>
  </si>
  <si>
    <t>60010767</t>
  </si>
  <si>
    <t>631814255844</t>
  </si>
  <si>
    <t>60143450</t>
  </si>
  <si>
    <t>637741076270</t>
  </si>
  <si>
    <t>60265759</t>
  </si>
  <si>
    <t>645584260927</t>
  </si>
  <si>
    <t>60196585</t>
  </si>
  <si>
    <t>742594472877</t>
  </si>
  <si>
    <t>70265719</t>
  </si>
  <si>
    <t>742690998501</t>
  </si>
  <si>
    <t>70173664</t>
  </si>
  <si>
    <t>766679271309</t>
  </si>
  <si>
    <t>70113054</t>
  </si>
  <si>
    <t>797770244254</t>
  </si>
  <si>
    <t>70118278</t>
  </si>
  <si>
    <t>709341887663</t>
  </si>
  <si>
    <t>70087512</t>
  </si>
  <si>
    <t>712990358564</t>
  </si>
  <si>
    <t>70000591</t>
  </si>
  <si>
    <t>773806484694</t>
  </si>
  <si>
    <t>70187633</t>
  </si>
  <si>
    <t>783549566286</t>
  </si>
  <si>
    <t>70196294</t>
  </si>
  <si>
    <t>639006825466</t>
  </si>
  <si>
    <t>60179299</t>
  </si>
  <si>
    <t>660684984479</t>
  </si>
  <si>
    <t>60292194</t>
  </si>
  <si>
    <t>680751538648</t>
  </si>
  <si>
    <t>60235429</t>
  </si>
  <si>
    <t>681998149421</t>
  </si>
  <si>
    <t>60279819</t>
  </si>
  <si>
    <t>609004118107</t>
  </si>
  <si>
    <t>60009897</t>
  </si>
  <si>
    <t>646095434762</t>
  </si>
  <si>
    <t>60081464</t>
  </si>
  <si>
    <t>667035454510</t>
  </si>
  <si>
    <t>60040583</t>
  </si>
  <si>
    <t>667928786947</t>
  </si>
  <si>
    <t>60263104</t>
  </si>
  <si>
    <t>629910804796</t>
  </si>
  <si>
    <t>60017884</t>
  </si>
  <si>
    <t>632364768813</t>
  </si>
  <si>
    <t>60271251</t>
  </si>
  <si>
    <t>656119933630</t>
  </si>
  <si>
    <t>60168402</t>
  </si>
  <si>
    <t>691215247008</t>
  </si>
  <si>
    <t>60247902</t>
  </si>
  <si>
    <t>610294867167</t>
  </si>
  <si>
    <t>60262134</t>
  </si>
  <si>
    <t>616521826223</t>
  </si>
  <si>
    <t>60049204</t>
  </si>
  <si>
    <t>662643320881</t>
  </si>
  <si>
    <t>60291891</t>
  </si>
  <si>
    <t>669430476635</t>
  </si>
  <si>
    <t>60263190</t>
  </si>
  <si>
    <t>705031783413</t>
  </si>
  <si>
    <t>70158677</t>
  </si>
  <si>
    <t>707484994153</t>
  </si>
  <si>
    <t>70250499</t>
  </si>
  <si>
    <t>772671543712</t>
  </si>
  <si>
    <t>70074720</t>
  </si>
  <si>
    <t>785107618662</t>
  </si>
  <si>
    <t>70247686</t>
  </si>
  <si>
    <t>735174541780</t>
  </si>
  <si>
    <t>70083292</t>
  </si>
  <si>
    <t>737342446716</t>
  </si>
  <si>
    <t>70179182</t>
  </si>
  <si>
    <t>770922440313</t>
  </si>
  <si>
    <t>70295709</t>
  </si>
  <si>
    <t>782835339055</t>
  </si>
  <si>
    <t>70049048</t>
  </si>
  <si>
    <t>935262209851</t>
  </si>
  <si>
    <t>860382</t>
  </si>
  <si>
    <t>956204665637</t>
  </si>
  <si>
    <t>984035</t>
  </si>
  <si>
    <t>974768393229</t>
  </si>
  <si>
    <t>950046</t>
  </si>
  <si>
    <t>988607183097</t>
  </si>
  <si>
    <t>985161</t>
  </si>
  <si>
    <t>914504944253</t>
  </si>
  <si>
    <t>897821</t>
  </si>
  <si>
    <t>976228994968</t>
  </si>
  <si>
    <t>974373</t>
  </si>
  <si>
    <t>976437473203</t>
  </si>
  <si>
    <t>726074</t>
  </si>
  <si>
    <t>998248804988</t>
  </si>
  <si>
    <t>747194</t>
  </si>
  <si>
    <t>908386036567</t>
  </si>
  <si>
    <t>973371</t>
  </si>
  <si>
    <t>913509785011</t>
  </si>
  <si>
    <t>995507</t>
  </si>
  <si>
    <t>929060045047</t>
  </si>
  <si>
    <t>985268</t>
  </si>
  <si>
    <t>968562591820</t>
  </si>
  <si>
    <t>915272</t>
  </si>
  <si>
    <t>642213339660</t>
  </si>
  <si>
    <t>60248418</t>
  </si>
  <si>
    <t>650267058424</t>
  </si>
  <si>
    <t>60297092</t>
  </si>
  <si>
    <t>657472250610</t>
  </si>
  <si>
    <t>60064662</t>
  </si>
  <si>
    <t>669966438155</t>
  </si>
  <si>
    <t>60027237</t>
  </si>
  <si>
    <t>644049342581</t>
  </si>
  <si>
    <t>60166703</t>
  </si>
  <si>
    <t>660664173634</t>
  </si>
  <si>
    <t>60171677</t>
  </si>
  <si>
    <t>671211577997</t>
  </si>
  <si>
    <t>60226423</t>
  </si>
  <si>
    <t>694904813192</t>
  </si>
  <si>
    <t>60173363</t>
  </si>
  <si>
    <t>631877864640</t>
  </si>
  <si>
    <t>60078745</t>
  </si>
  <si>
    <t>657700638356</t>
  </si>
  <si>
    <t>60236001</t>
  </si>
  <si>
    <t>685340370376</t>
  </si>
  <si>
    <t>60010828</t>
  </si>
  <si>
    <t>694413725728</t>
  </si>
  <si>
    <t>60091277</t>
  </si>
  <si>
    <t>618351336684</t>
  </si>
  <si>
    <t>60246906</t>
  </si>
  <si>
    <t>635506992367</t>
  </si>
  <si>
    <t>60000234</t>
  </si>
  <si>
    <t>640393736352</t>
  </si>
  <si>
    <t>60022829</t>
  </si>
  <si>
    <t>681922663514</t>
  </si>
  <si>
    <t>60135284</t>
  </si>
  <si>
    <t>630881730816</t>
  </si>
  <si>
    <t>60109781</t>
  </si>
  <si>
    <t>631523043336</t>
  </si>
  <si>
    <t>60051948</t>
  </si>
  <si>
    <t>650604933360</t>
  </si>
  <si>
    <t>60000926</t>
  </si>
  <si>
    <t>699371124593</t>
  </si>
  <si>
    <t>60134316</t>
  </si>
  <si>
    <t>728290165657</t>
  </si>
  <si>
    <t>70034796</t>
  </si>
  <si>
    <t>731043584155</t>
  </si>
  <si>
    <t>70136570</t>
  </si>
  <si>
    <t>776160089205</t>
  </si>
  <si>
    <t>70288276</t>
  </si>
  <si>
    <t>781211065220</t>
  </si>
  <si>
    <t>70215833</t>
  </si>
  <si>
    <t>723309748386</t>
  </si>
  <si>
    <t>70247621</t>
  </si>
  <si>
    <t>752410940220</t>
  </si>
  <si>
    <t>70131631</t>
  </si>
  <si>
    <t>778219183859</t>
  </si>
  <si>
    <t>70031865</t>
  </si>
  <si>
    <t>784992225420</t>
  </si>
  <si>
    <t>70022879</t>
  </si>
  <si>
    <t>704274746240</t>
  </si>
  <si>
    <t>70136775</t>
  </si>
  <si>
    <t>713823311822</t>
  </si>
  <si>
    <t>70215153</t>
  </si>
  <si>
    <t>743198363715</t>
  </si>
  <si>
    <t>70239911</t>
  </si>
  <si>
    <t>788988275988</t>
  </si>
  <si>
    <t>70101091</t>
  </si>
  <si>
    <t>729806522885</t>
  </si>
  <si>
    <t>70078337</t>
  </si>
  <si>
    <t>744196379230</t>
  </si>
  <si>
    <t>70005240</t>
  </si>
  <si>
    <t>790870916330</t>
  </si>
  <si>
    <t>70106838</t>
  </si>
  <si>
    <t>794863550783</t>
  </si>
  <si>
    <t>70226426</t>
  </si>
  <si>
    <t>916221225051</t>
  </si>
  <si>
    <t>874709</t>
  </si>
  <si>
    <t>929521738388</t>
  </si>
  <si>
    <t>985593</t>
  </si>
  <si>
    <t>930825423123</t>
  </si>
  <si>
    <t>733093</t>
  </si>
  <si>
    <t>978530860784</t>
  </si>
  <si>
    <t>713966</t>
  </si>
  <si>
    <t>623201140644</t>
  </si>
  <si>
    <t>60006716</t>
  </si>
  <si>
    <t>633629294926</t>
  </si>
  <si>
    <t>60077236</t>
  </si>
  <si>
    <t>636213162610</t>
  </si>
  <si>
    <t>60114306</t>
  </si>
  <si>
    <t>651266625779</t>
  </si>
  <si>
    <t>60011648</t>
  </si>
  <si>
    <t>627284122421</t>
  </si>
  <si>
    <t>60082440</t>
  </si>
  <si>
    <t>641029776422</t>
  </si>
  <si>
    <t>60036622</t>
  </si>
  <si>
    <t>667063621780</t>
  </si>
  <si>
    <t>60295953</t>
  </si>
  <si>
    <t>678017381554</t>
  </si>
  <si>
    <t>60016920</t>
  </si>
  <si>
    <t>635639593610</t>
  </si>
  <si>
    <t>60054483</t>
  </si>
  <si>
    <t>640629502059</t>
  </si>
  <si>
    <t>60136568</t>
  </si>
  <si>
    <t>684412518189</t>
  </si>
  <si>
    <t>60211341</t>
  </si>
  <si>
    <t>686948814475</t>
  </si>
  <si>
    <t>60297065</t>
  </si>
  <si>
    <t>644592037866</t>
  </si>
  <si>
    <t>60256310</t>
  </si>
  <si>
    <t>672735926950</t>
  </si>
  <si>
    <t>60277245</t>
  </si>
  <si>
    <t>675096950562</t>
  </si>
  <si>
    <t>60225730</t>
  </si>
  <si>
    <t>689488259213</t>
  </si>
  <si>
    <t>60204824</t>
  </si>
  <si>
    <t>700621664267</t>
  </si>
  <si>
    <t>70297966</t>
  </si>
  <si>
    <t>749406482208</t>
  </si>
  <si>
    <t>70145218</t>
  </si>
  <si>
    <t>759940499811</t>
  </si>
  <si>
    <t>70252170</t>
  </si>
  <si>
    <t>781192712042</t>
  </si>
  <si>
    <t>70067862</t>
  </si>
  <si>
    <t>707201862032</t>
  </si>
  <si>
    <t>70009019</t>
  </si>
  <si>
    <t>716676443326</t>
  </si>
  <si>
    <t>70241302</t>
  </si>
  <si>
    <t>739504759828</t>
  </si>
  <si>
    <t>70251880</t>
  </si>
  <si>
    <t>741916167619</t>
  </si>
  <si>
    <t>70097541</t>
  </si>
  <si>
    <t>727066134358</t>
  </si>
  <si>
    <t>70242700</t>
  </si>
  <si>
    <t>735911017050</t>
  </si>
  <si>
    <t>70027790</t>
  </si>
  <si>
    <t>782206480460</t>
  </si>
  <si>
    <t>70196488</t>
  </si>
  <si>
    <t>790747701259</t>
  </si>
  <si>
    <t>70123140</t>
  </si>
  <si>
    <t>700190144241</t>
  </si>
  <si>
    <t>70070352</t>
  </si>
  <si>
    <t>720360936457</t>
  </si>
  <si>
    <t>70034089</t>
  </si>
  <si>
    <t>765079651423</t>
  </si>
  <si>
    <t>70091178</t>
  </si>
  <si>
    <t>786450036218</t>
  </si>
  <si>
    <t>70210433</t>
  </si>
  <si>
    <t>920016016461</t>
  </si>
  <si>
    <t>950223</t>
  </si>
  <si>
    <t>936603991966</t>
  </si>
  <si>
    <t>950004</t>
  </si>
  <si>
    <t>971611809450</t>
  </si>
  <si>
    <t>912199</t>
  </si>
  <si>
    <t>976374188902</t>
  </si>
  <si>
    <t>911174</t>
  </si>
  <si>
    <t>937078483262</t>
  </si>
  <si>
    <t>957879</t>
  </si>
  <si>
    <t>942189737082</t>
  </si>
  <si>
    <t>987175</t>
  </si>
  <si>
    <t>955513245448</t>
  </si>
  <si>
    <t>725465</t>
  </si>
  <si>
    <t>980463670961</t>
  </si>
  <si>
    <t>746546</t>
  </si>
  <si>
    <t>629926423192</t>
  </si>
  <si>
    <t>60009516</t>
  </si>
  <si>
    <t>643715745443</t>
  </si>
  <si>
    <t>60224372</t>
  </si>
  <si>
    <t>666677517047</t>
  </si>
  <si>
    <t>60053013</t>
  </si>
  <si>
    <t>685068646235</t>
  </si>
  <si>
    <t>60035949</t>
  </si>
  <si>
    <t>628478083735</t>
  </si>
  <si>
    <t>60017813</t>
  </si>
  <si>
    <t>634407762251</t>
  </si>
  <si>
    <t>60012206</t>
  </si>
  <si>
    <t>675690419389</t>
  </si>
  <si>
    <t>60056824</t>
  </si>
  <si>
    <t>688752334936</t>
  </si>
  <si>
    <t>60011755</t>
  </si>
  <si>
    <t>713155809976</t>
  </si>
  <si>
    <t>70294621</t>
  </si>
  <si>
    <t>737277601426</t>
  </si>
  <si>
    <t>70069363</t>
  </si>
  <si>
    <t>783331431773</t>
  </si>
  <si>
    <t>70225242</t>
  </si>
  <si>
    <t>789901011552</t>
  </si>
  <si>
    <t>70014589</t>
  </si>
  <si>
    <t>946661085425</t>
  </si>
  <si>
    <t>900475</t>
  </si>
  <si>
    <t>959612641087</t>
  </si>
  <si>
    <t>865039</t>
  </si>
  <si>
    <t>967884285165</t>
  </si>
  <si>
    <t>740117</t>
  </si>
  <si>
    <t>988705549364</t>
  </si>
  <si>
    <t>784494</t>
  </si>
  <si>
    <t>917069145617</t>
  </si>
  <si>
    <t>829649</t>
  </si>
  <si>
    <t>923489680583</t>
  </si>
  <si>
    <t>952539</t>
  </si>
  <si>
    <t>938004086119</t>
  </si>
  <si>
    <t>925166</t>
  </si>
  <si>
    <t>963276952644</t>
  </si>
  <si>
    <t>979622</t>
  </si>
  <si>
    <t>607193047390</t>
  </si>
  <si>
    <t>60092442</t>
  </si>
  <si>
    <t>618246977054</t>
  </si>
  <si>
    <t>60219264</t>
  </si>
  <si>
    <t>650249567836</t>
  </si>
  <si>
    <t>60256533</t>
  </si>
  <si>
    <t>672753520705</t>
  </si>
  <si>
    <t>60232977</t>
  </si>
  <si>
    <t>661503109032</t>
  </si>
  <si>
    <t>60258510</t>
  </si>
  <si>
    <t>662717058765</t>
  </si>
  <si>
    <t>60107545</t>
  </si>
  <si>
    <t>675162474018</t>
  </si>
  <si>
    <t>60122021</t>
  </si>
  <si>
    <t>685863234916</t>
  </si>
  <si>
    <t>60074123</t>
  </si>
  <si>
    <t>720580071140</t>
  </si>
  <si>
    <t>70199567</t>
  </si>
  <si>
    <t>727212183922</t>
  </si>
  <si>
    <t>70252150</t>
  </si>
  <si>
    <t>767352895181</t>
  </si>
  <si>
    <t>70004381</t>
  </si>
  <si>
    <t>779925552196</t>
  </si>
  <si>
    <t>70010131</t>
  </si>
  <si>
    <t>723919348721</t>
  </si>
  <si>
    <t>70232611</t>
  </si>
  <si>
    <t>727029140223</t>
  </si>
  <si>
    <t>70009713</t>
  </si>
  <si>
    <t>729263833281</t>
  </si>
  <si>
    <t>70017099</t>
  </si>
  <si>
    <t>737589528783</t>
  </si>
  <si>
    <t>70102018</t>
  </si>
  <si>
    <t>751065121730</t>
  </si>
  <si>
    <t>70286066</t>
  </si>
  <si>
    <t>770621694204</t>
  </si>
  <si>
    <t>70297460</t>
  </si>
  <si>
    <t>778354308520</t>
  </si>
  <si>
    <t>70086994</t>
  </si>
  <si>
    <t>791599428606</t>
  </si>
  <si>
    <t>70187526</t>
  </si>
  <si>
    <t>703320575435</t>
  </si>
  <si>
    <t>70013301</t>
  </si>
  <si>
    <t>756530105065</t>
  </si>
  <si>
    <t>70290226</t>
  </si>
  <si>
    <t>767192038893</t>
  </si>
  <si>
    <t>70156438</t>
  </si>
  <si>
    <t>777644542161</t>
  </si>
  <si>
    <t>70015448</t>
  </si>
  <si>
    <t>704015652695</t>
  </si>
  <si>
    <t>70233729</t>
  </si>
  <si>
    <t>762746296123</t>
  </si>
  <si>
    <t>70006490</t>
  </si>
  <si>
    <t>785638589620</t>
  </si>
  <si>
    <t>70290988</t>
  </si>
  <si>
    <t>795449814432</t>
  </si>
  <si>
    <t>70077928</t>
  </si>
  <si>
    <t>968037530336</t>
  </si>
  <si>
    <t>981374</t>
  </si>
  <si>
    <t>983009601942</t>
  </si>
  <si>
    <t>943843</t>
  </si>
  <si>
    <t>988464467971</t>
  </si>
  <si>
    <t>826475</t>
  </si>
  <si>
    <t>990833250059</t>
  </si>
  <si>
    <t>817491</t>
  </si>
  <si>
    <t>905623722798</t>
  </si>
  <si>
    <t>852391</t>
  </si>
  <si>
    <t>955098709999</t>
  </si>
  <si>
    <t>711606</t>
  </si>
  <si>
    <t>968740249028</t>
  </si>
  <si>
    <t>959866</t>
  </si>
  <si>
    <t>995910570932</t>
  </si>
  <si>
    <t>900068</t>
  </si>
  <si>
    <t>915620614238</t>
  </si>
  <si>
    <t>779568</t>
  </si>
  <si>
    <t>953947777579</t>
  </si>
  <si>
    <t>844251</t>
  </si>
  <si>
    <t>966370126068</t>
  </si>
  <si>
    <t>873107</t>
  </si>
  <si>
    <t>981133305862</t>
  </si>
  <si>
    <t>818647</t>
  </si>
  <si>
    <t>913882446638</t>
  </si>
  <si>
    <t>709292</t>
  </si>
  <si>
    <t>917857468360</t>
  </si>
  <si>
    <t>778391</t>
  </si>
  <si>
    <t>932734220893</t>
  </si>
  <si>
    <t>857920</t>
  </si>
  <si>
    <t>939835421926</t>
  </si>
  <si>
    <t>937870</t>
  </si>
  <si>
    <t>723677291651</t>
  </si>
  <si>
    <t>70202477</t>
  </si>
  <si>
    <t>777217624475</t>
  </si>
  <si>
    <t>70269963</t>
  </si>
  <si>
    <t>793615628731</t>
  </si>
  <si>
    <t>70234066</t>
  </si>
  <si>
    <t>799899697791</t>
  </si>
  <si>
    <t>70204224</t>
  </si>
  <si>
    <t>942890356527</t>
  </si>
  <si>
    <t>982916</t>
  </si>
  <si>
    <t>946369390794</t>
  </si>
  <si>
    <t>801459</t>
  </si>
  <si>
    <t>961737010860</t>
  </si>
  <si>
    <t>764829</t>
  </si>
  <si>
    <t>980390017897</t>
  </si>
  <si>
    <t>754448</t>
  </si>
  <si>
    <t>946513386140</t>
  </si>
  <si>
    <t>753017</t>
  </si>
  <si>
    <t>955913624679</t>
  </si>
  <si>
    <t>849179</t>
  </si>
  <si>
    <t>962993027152</t>
  </si>
  <si>
    <t>976387</t>
  </si>
  <si>
    <t>997716970996</t>
  </si>
  <si>
    <t>894270</t>
  </si>
  <si>
    <t>923448188323</t>
  </si>
  <si>
    <t>757827</t>
  </si>
  <si>
    <t>942026033089</t>
  </si>
  <si>
    <t>719005</t>
  </si>
  <si>
    <t>955304761882</t>
  </si>
  <si>
    <t>947138</t>
  </si>
  <si>
    <t>966342694334</t>
  </si>
  <si>
    <t>990686</t>
  </si>
  <si>
    <t>928660022164</t>
  </si>
  <si>
    <t>841000</t>
  </si>
  <si>
    <t>970143346767</t>
  </si>
  <si>
    <t>933655</t>
  </si>
  <si>
    <t>994816767889</t>
  </si>
  <si>
    <t>712536</t>
  </si>
  <si>
    <t>999042106325</t>
  </si>
  <si>
    <t>956919</t>
  </si>
  <si>
    <t>930553715582</t>
  </si>
  <si>
    <t>841111</t>
  </si>
  <si>
    <t>939359915349</t>
  </si>
  <si>
    <t>960111</t>
  </si>
  <si>
    <t>951998199056</t>
  </si>
  <si>
    <t>777675</t>
  </si>
  <si>
    <t>996173377799</t>
  </si>
  <si>
    <t>745871</t>
  </si>
  <si>
    <t>614858917868</t>
  </si>
  <si>
    <t>60191615</t>
  </si>
  <si>
    <t>680359329072</t>
  </si>
  <si>
    <t>60107499</t>
  </si>
  <si>
    <t>681465653678</t>
  </si>
  <si>
    <t>60122391</t>
  </si>
  <si>
    <t>696619273884</t>
  </si>
  <si>
    <t>60061411</t>
  </si>
  <si>
    <t>716290317545</t>
  </si>
  <si>
    <t>70193257</t>
  </si>
  <si>
    <t>721974459220</t>
  </si>
  <si>
    <t>70181022</t>
  </si>
  <si>
    <t>745333568634</t>
  </si>
  <si>
    <t>70245818</t>
  </si>
  <si>
    <t>746666483161</t>
  </si>
  <si>
    <t>70154475</t>
  </si>
  <si>
    <t>724143757740</t>
  </si>
  <si>
    <t>70035881</t>
  </si>
  <si>
    <t>742322068009</t>
  </si>
  <si>
    <t>70191580</t>
  </si>
  <si>
    <t>782859978730</t>
  </si>
  <si>
    <t>70089115</t>
  </si>
  <si>
    <t>793042846651</t>
  </si>
  <si>
    <t>70203793</t>
  </si>
  <si>
    <t>657621319894</t>
  </si>
  <si>
    <t>60153312</t>
  </si>
  <si>
    <t>666729150641</t>
  </si>
  <si>
    <t>60189240</t>
  </si>
  <si>
    <t>683309489604</t>
  </si>
  <si>
    <t>60155374</t>
  </si>
  <si>
    <t>699096673353</t>
  </si>
  <si>
    <t>60041466</t>
  </si>
  <si>
    <t>603165199374</t>
  </si>
  <si>
    <t>60231287</t>
  </si>
  <si>
    <t>630863824626</t>
  </si>
  <si>
    <t>60093879</t>
  </si>
  <si>
    <t>681615608510</t>
  </si>
  <si>
    <t>60133092</t>
  </si>
  <si>
    <t>690342182618</t>
  </si>
  <si>
    <t>60135394</t>
  </si>
  <si>
    <t>742635317402</t>
  </si>
  <si>
    <t>70225919</t>
  </si>
  <si>
    <t>747808060561</t>
  </si>
  <si>
    <t>70106842</t>
  </si>
  <si>
    <t>771355445961</t>
  </si>
  <si>
    <t>70141891</t>
  </si>
  <si>
    <t>785011353808</t>
  </si>
  <si>
    <t>70141918</t>
  </si>
  <si>
    <t>709612725907</t>
  </si>
  <si>
    <t>70138595</t>
  </si>
  <si>
    <t>751185063691</t>
  </si>
  <si>
    <t>70125244</t>
  </si>
  <si>
    <t>772244508214</t>
  </si>
  <si>
    <t>70040931</t>
  </si>
  <si>
    <t>775862193199</t>
  </si>
  <si>
    <t>70122232</t>
  </si>
  <si>
    <t>935598944825</t>
  </si>
  <si>
    <t>871729</t>
  </si>
  <si>
    <t>937136995349</t>
  </si>
  <si>
    <t>942374</t>
  </si>
  <si>
    <t>939389894599</t>
  </si>
  <si>
    <t>963746</t>
  </si>
  <si>
    <t>983904070033</t>
  </si>
  <si>
    <t>837343</t>
  </si>
  <si>
    <t>910037367045</t>
  </si>
  <si>
    <t>915965</t>
  </si>
  <si>
    <t>922631874307</t>
  </si>
  <si>
    <t>832567</t>
  </si>
  <si>
    <t>962717142141</t>
  </si>
  <si>
    <t>923893</t>
  </si>
  <si>
    <t>992862248978</t>
  </si>
  <si>
    <t>875767</t>
  </si>
  <si>
    <t>900718177924</t>
  </si>
  <si>
    <t>846151</t>
  </si>
  <si>
    <t>968216658639</t>
  </si>
  <si>
    <t>871986</t>
  </si>
  <si>
    <t>976485998625</t>
  </si>
  <si>
    <t>941407</t>
  </si>
  <si>
    <t>987374706449</t>
  </si>
  <si>
    <t>720580</t>
  </si>
  <si>
    <t>625347244529</t>
  </si>
  <si>
    <t>60137423</t>
  </si>
  <si>
    <t>629524109349</t>
  </si>
  <si>
    <t>60125165</t>
  </si>
  <si>
    <t>685273538389</t>
  </si>
  <si>
    <t>60180286</t>
  </si>
  <si>
    <t>689206221675</t>
  </si>
  <si>
    <t>60029228</t>
  </si>
  <si>
    <t>677479680766</t>
  </si>
  <si>
    <t>60267706</t>
  </si>
  <si>
    <t>685228178416</t>
  </si>
  <si>
    <t>60171860</t>
  </si>
  <si>
    <t>689421283033</t>
  </si>
  <si>
    <t>60254249</t>
  </si>
  <si>
    <t>691874635172</t>
  </si>
  <si>
    <t>60152153</t>
  </si>
  <si>
    <t>625825749453</t>
  </si>
  <si>
    <t>60087650</t>
  </si>
  <si>
    <t>639592625340</t>
  </si>
  <si>
    <t>60114904</t>
  </si>
  <si>
    <t>643125273030</t>
  </si>
  <si>
    <t>60056096</t>
  </si>
  <si>
    <t>663060727645</t>
  </si>
  <si>
    <t>60243872</t>
  </si>
  <si>
    <t>704663375508</t>
  </si>
  <si>
    <t>70086177</t>
  </si>
  <si>
    <t>712206066516</t>
  </si>
  <si>
    <t>70079423</t>
  </si>
  <si>
    <t>737323968787</t>
  </si>
  <si>
    <t>70008259</t>
  </si>
  <si>
    <t>787038436088</t>
  </si>
  <si>
    <t>70229315</t>
  </si>
  <si>
    <t>615922506665</t>
  </si>
  <si>
    <t>60102043</t>
  </si>
  <si>
    <t>628865251433</t>
  </si>
  <si>
    <t>60168749</t>
  </si>
  <si>
    <t>677685119513</t>
  </si>
  <si>
    <t>60141498</t>
  </si>
  <si>
    <t>689279699441</t>
  </si>
  <si>
    <t>60045961</t>
  </si>
  <si>
    <t>700912005640</t>
  </si>
  <si>
    <t>70239386</t>
  </si>
  <si>
    <t>716909640095</t>
  </si>
  <si>
    <t>70126862</t>
  </si>
  <si>
    <t>719519242644</t>
  </si>
  <si>
    <t>70272907</t>
  </si>
  <si>
    <t>786798674984</t>
  </si>
  <si>
    <t>70264261</t>
  </si>
  <si>
    <t>906778446840</t>
  </si>
  <si>
    <t>753504</t>
  </si>
  <si>
    <t>932466458482</t>
  </si>
  <si>
    <t>866237</t>
  </si>
  <si>
    <t>942189071769</t>
  </si>
  <si>
    <t>964882</t>
  </si>
  <si>
    <t>973598205600</t>
  </si>
  <si>
    <t>930352</t>
  </si>
  <si>
    <t>708708878932</t>
  </si>
  <si>
    <t>70210935</t>
  </si>
  <si>
    <t>721688383957</t>
  </si>
  <si>
    <t>70242739</t>
  </si>
  <si>
    <t>761610660072</t>
  </si>
  <si>
    <t>70022696</t>
  </si>
  <si>
    <t>783375935767</t>
  </si>
  <si>
    <t>70159276</t>
  </si>
  <si>
    <t>606820353073</t>
  </si>
  <si>
    <t>60215421</t>
  </si>
  <si>
    <t>639425882254</t>
  </si>
  <si>
    <t>60270799</t>
  </si>
  <si>
    <t>673162932390</t>
  </si>
  <si>
    <t>60160935</t>
  </si>
  <si>
    <t>697167423739</t>
  </si>
  <si>
    <t>60088822</t>
  </si>
  <si>
    <t>623394293198</t>
  </si>
  <si>
    <t>60028478</t>
  </si>
  <si>
    <t>628393836668</t>
  </si>
  <si>
    <t>60223762</t>
  </si>
  <si>
    <t>653842883346</t>
  </si>
  <si>
    <t>60147032</t>
  </si>
  <si>
    <t>659982224529</t>
  </si>
  <si>
    <t>60107680</t>
  </si>
  <si>
    <t>601737208827</t>
  </si>
  <si>
    <t>60153390</t>
  </si>
  <si>
    <t>620538528798</t>
  </si>
  <si>
    <t>60054768</t>
  </si>
  <si>
    <t>622501801303</t>
  </si>
  <si>
    <t>60103264</t>
  </si>
  <si>
    <t>680366753017</t>
  </si>
  <si>
    <t>60279523</t>
  </si>
  <si>
    <t>618876900733</t>
  </si>
  <si>
    <t>60290399</t>
  </si>
  <si>
    <t>644037830922</t>
  </si>
  <si>
    <t>60282369</t>
  </si>
  <si>
    <t>653244412969</t>
  </si>
  <si>
    <t>60240315</t>
  </si>
  <si>
    <t>692911379690</t>
  </si>
  <si>
    <t>60113661</t>
  </si>
  <si>
    <t>725416258722</t>
  </si>
  <si>
    <t>70064970</t>
  </si>
  <si>
    <t>738328511057</t>
  </si>
  <si>
    <t>70265427</t>
  </si>
  <si>
    <t>744684451981</t>
  </si>
  <si>
    <t>70033123</t>
  </si>
  <si>
    <t>792006919136</t>
  </si>
  <si>
    <t>70122050</t>
  </si>
  <si>
    <t>717798103485</t>
  </si>
  <si>
    <t>70035431</t>
  </si>
  <si>
    <t>728837313782</t>
  </si>
  <si>
    <t>70159990</t>
  </si>
  <si>
    <t>748368069994</t>
  </si>
  <si>
    <t>70255945</t>
  </si>
  <si>
    <t>776559299881</t>
  </si>
  <si>
    <t>70276730</t>
  </si>
  <si>
    <t>702101840218</t>
  </si>
  <si>
    <t>70267588</t>
  </si>
  <si>
    <t>751712778140</t>
  </si>
  <si>
    <t>70106924</t>
  </si>
  <si>
    <t>758374665793</t>
  </si>
  <si>
    <t>70042562</t>
  </si>
  <si>
    <t>761278716800</t>
  </si>
  <si>
    <t>70239067</t>
  </si>
  <si>
    <t>702206706139</t>
  </si>
  <si>
    <t>70123429</t>
  </si>
  <si>
    <t>715808933297</t>
  </si>
  <si>
    <t>70264913</t>
  </si>
  <si>
    <t>720804424676</t>
  </si>
  <si>
    <t>70025776</t>
  </si>
  <si>
    <t>767526667820</t>
  </si>
  <si>
    <t>70151085</t>
  </si>
  <si>
    <t>713519096933</t>
  </si>
  <si>
    <t>70295288</t>
  </si>
  <si>
    <t>715160179626</t>
  </si>
  <si>
    <t>70064801</t>
  </si>
  <si>
    <t>767399563825</t>
  </si>
  <si>
    <t>70247755</t>
  </si>
  <si>
    <t>796400849520</t>
  </si>
  <si>
    <t>70142967</t>
  </si>
  <si>
    <t>720282746525</t>
  </si>
  <si>
    <t>70186800</t>
  </si>
  <si>
    <t>743435998493</t>
  </si>
  <si>
    <t>70086998</t>
  </si>
  <si>
    <t>756198112316</t>
  </si>
  <si>
    <t>70259534</t>
  </si>
  <si>
    <t>765907927648</t>
  </si>
  <si>
    <t>70050630</t>
  </si>
  <si>
    <t>700738556380</t>
  </si>
  <si>
    <t>70207496</t>
  </si>
  <si>
    <t>726609951164</t>
  </si>
  <si>
    <t>70157706</t>
  </si>
  <si>
    <t>761964460415</t>
  </si>
  <si>
    <t>70051240</t>
  </si>
  <si>
    <t>795277898152</t>
  </si>
  <si>
    <t>70201090</t>
  </si>
  <si>
    <t>712543730670</t>
  </si>
  <si>
    <t>70230702</t>
  </si>
  <si>
    <t>733101857849</t>
  </si>
  <si>
    <t>70280629</t>
  </si>
  <si>
    <t>774861345858</t>
  </si>
  <si>
    <t>70015969</t>
  </si>
  <si>
    <t>792634302469</t>
  </si>
  <si>
    <t>70107780</t>
  </si>
  <si>
    <t>909824115666</t>
  </si>
  <si>
    <t>729209</t>
  </si>
  <si>
    <t>910640478948</t>
  </si>
  <si>
    <t>900487</t>
  </si>
  <si>
    <t>934742185799</t>
  </si>
  <si>
    <t>881273</t>
  </si>
  <si>
    <t>942914515500</t>
  </si>
  <si>
    <t>722562</t>
  </si>
  <si>
    <t>948697421675</t>
  </si>
  <si>
    <t>998267</t>
  </si>
  <si>
    <t>980596063634</t>
  </si>
  <si>
    <t>959287</t>
  </si>
  <si>
    <t>993709821416</t>
  </si>
  <si>
    <t>892302</t>
  </si>
  <si>
    <t>996584732620</t>
  </si>
  <si>
    <t>777017</t>
  </si>
  <si>
    <t>602827840857</t>
  </si>
  <si>
    <t>60106228</t>
  </si>
  <si>
    <t>602915570884</t>
  </si>
  <si>
    <t>60192701</t>
  </si>
  <si>
    <t>640149040706</t>
  </si>
  <si>
    <t>60016766</t>
  </si>
  <si>
    <t>645206824293</t>
  </si>
  <si>
    <t>60038445</t>
  </si>
  <si>
    <t>639412943971</t>
  </si>
  <si>
    <t>60162516</t>
  </si>
  <si>
    <t>664885151827</t>
  </si>
  <si>
    <t>60242862</t>
  </si>
  <si>
    <t>698827775473</t>
  </si>
  <si>
    <t>60079735</t>
  </si>
  <si>
    <t>699222559946</t>
  </si>
  <si>
    <t>60165609</t>
  </si>
  <si>
    <t>640313488570</t>
  </si>
  <si>
    <t>60099510</t>
  </si>
  <si>
    <t>647472981502</t>
  </si>
  <si>
    <t>60264429</t>
  </si>
  <si>
    <t>689853444461</t>
  </si>
  <si>
    <t>60084752</t>
  </si>
  <si>
    <t>690192969095</t>
  </si>
  <si>
    <t>60226477</t>
  </si>
  <si>
    <t>600297171249</t>
  </si>
  <si>
    <t>60217744</t>
  </si>
  <si>
    <t>602877768129</t>
  </si>
  <si>
    <t>60121805</t>
  </si>
  <si>
    <t>668170563689</t>
  </si>
  <si>
    <t>60093400</t>
  </si>
  <si>
    <t>679428893513</t>
  </si>
  <si>
    <t>60007749</t>
  </si>
  <si>
    <t>642240426386</t>
  </si>
  <si>
    <t>60208013</t>
  </si>
  <si>
    <t>644246249552</t>
  </si>
  <si>
    <t>60036430</t>
  </si>
  <si>
    <t>644488439242</t>
  </si>
  <si>
    <t>60128814</t>
  </si>
  <si>
    <t>655529038328</t>
  </si>
  <si>
    <t>60288391</t>
  </si>
  <si>
    <t>918277826648</t>
  </si>
  <si>
    <t>769029</t>
  </si>
  <si>
    <t>957776951905</t>
  </si>
  <si>
    <t>713435</t>
  </si>
  <si>
    <t>961531950835</t>
  </si>
  <si>
    <t>982215</t>
  </si>
  <si>
    <t>985380153287</t>
  </si>
  <si>
    <t>769775</t>
  </si>
  <si>
    <t>943222252185</t>
  </si>
  <si>
    <t>828781</t>
  </si>
  <si>
    <t>973971655102</t>
  </si>
  <si>
    <t>978452</t>
  </si>
  <si>
    <t>978706206822</t>
  </si>
  <si>
    <t>917559</t>
  </si>
  <si>
    <t>998310061613</t>
  </si>
  <si>
    <t>936743</t>
  </si>
  <si>
    <t>613834669161</t>
  </si>
  <si>
    <t>60228878</t>
  </si>
  <si>
    <t>634982457663</t>
  </si>
  <si>
    <t>60296848</t>
  </si>
  <si>
    <t>680623120161</t>
  </si>
  <si>
    <t>60068086</t>
  </si>
  <si>
    <t>692199582885</t>
  </si>
  <si>
    <t>60102929</t>
  </si>
  <si>
    <t>719803633913</t>
  </si>
  <si>
    <t>70202038</t>
  </si>
  <si>
    <t>724545139795</t>
  </si>
  <si>
    <t>70067277</t>
  </si>
  <si>
    <t>776176706863</t>
  </si>
  <si>
    <t>70169800</t>
  </si>
  <si>
    <t>789964226422</t>
  </si>
  <si>
    <t>70082784</t>
  </si>
  <si>
    <t>916269852802</t>
  </si>
  <si>
    <t>701031</t>
  </si>
  <si>
    <t>928648248710</t>
  </si>
  <si>
    <t>849375</t>
  </si>
  <si>
    <t>982278929859</t>
  </si>
  <si>
    <t>877997</t>
  </si>
  <si>
    <t>987905418895</t>
  </si>
  <si>
    <t>972983</t>
  </si>
  <si>
    <t>901218509185</t>
  </si>
  <si>
    <t>887823</t>
  </si>
  <si>
    <t>932158970157</t>
  </si>
  <si>
    <t>800224</t>
  </si>
  <si>
    <t>966894870134</t>
  </si>
  <si>
    <t>721954</t>
  </si>
  <si>
    <t>986543160373</t>
  </si>
  <si>
    <t>932885</t>
  </si>
  <si>
    <t>632629604427</t>
  </si>
  <si>
    <t>60047752</t>
  </si>
  <si>
    <t>652668629562</t>
  </si>
  <si>
    <t>60222691</t>
  </si>
  <si>
    <t>669730384810</t>
  </si>
  <si>
    <t>60277151</t>
  </si>
  <si>
    <t>687203865543</t>
  </si>
  <si>
    <t>60113708</t>
  </si>
  <si>
    <t>644912135949</t>
  </si>
  <si>
    <t>60290097</t>
  </si>
  <si>
    <t>657527500064</t>
  </si>
  <si>
    <t>60256956</t>
  </si>
  <si>
    <t>675802228389</t>
  </si>
  <si>
    <t>60083453</t>
  </si>
  <si>
    <t>692943653626</t>
  </si>
  <si>
    <t>60175981</t>
  </si>
  <si>
    <t>617253801924</t>
  </si>
  <si>
    <t>60024768</t>
  </si>
  <si>
    <t>638651385716</t>
  </si>
  <si>
    <t>60064252</t>
  </si>
  <si>
    <t>685696331713</t>
  </si>
  <si>
    <t>60030460</t>
  </si>
  <si>
    <t>692209863405</t>
  </si>
  <si>
    <t>60139480</t>
  </si>
  <si>
    <t>614349436154</t>
  </si>
  <si>
    <t>60056465</t>
  </si>
  <si>
    <t>623867760854</t>
  </si>
  <si>
    <t>60024730</t>
  </si>
  <si>
    <t>674935262346</t>
  </si>
  <si>
    <t>60123497</t>
  </si>
  <si>
    <t>680975799890</t>
  </si>
  <si>
    <t>60200761</t>
  </si>
  <si>
    <t>900984213082</t>
  </si>
  <si>
    <t>912661</t>
  </si>
  <si>
    <t>919178192456</t>
  </si>
  <si>
    <t>713219</t>
  </si>
  <si>
    <t>937925454182</t>
  </si>
  <si>
    <t>970689</t>
  </si>
  <si>
    <t>966401415829</t>
  </si>
  <si>
    <t>820875</t>
  </si>
  <si>
    <t>925310231605</t>
  </si>
  <si>
    <t>810609</t>
  </si>
  <si>
    <t>980168122285</t>
  </si>
  <si>
    <t>902063</t>
  </si>
  <si>
    <t>984165555214</t>
  </si>
  <si>
    <t>983204</t>
  </si>
  <si>
    <t>994178337649</t>
  </si>
  <si>
    <t>763252</t>
  </si>
  <si>
    <t>928187306644</t>
  </si>
  <si>
    <t>700597</t>
  </si>
  <si>
    <t>929680474498</t>
  </si>
  <si>
    <t>746263</t>
  </si>
  <si>
    <t>963665089848</t>
  </si>
  <si>
    <t>871864</t>
  </si>
  <si>
    <t>975565871386</t>
  </si>
  <si>
    <t>717030</t>
  </si>
  <si>
    <t>901470962492</t>
  </si>
  <si>
    <t>932349</t>
  </si>
  <si>
    <t>928948521380</t>
  </si>
  <si>
    <t>883476</t>
  </si>
  <si>
    <t>935964312357</t>
  </si>
  <si>
    <t>761902</t>
  </si>
  <si>
    <t>986898917773</t>
  </si>
  <si>
    <t>834146</t>
  </si>
  <si>
    <t>909985343110</t>
  </si>
  <si>
    <t>930543</t>
  </si>
  <si>
    <t>935716701438</t>
  </si>
  <si>
    <t>898206</t>
  </si>
  <si>
    <t>965004861982</t>
  </si>
  <si>
    <t>824499</t>
  </si>
  <si>
    <t>970530248129</t>
  </si>
  <si>
    <t>954628</t>
  </si>
  <si>
    <t>603318217652</t>
  </si>
  <si>
    <t>60239535</t>
  </si>
  <si>
    <t>633941087009</t>
  </si>
  <si>
    <t>60034387</t>
  </si>
  <si>
    <t>643708535725</t>
  </si>
  <si>
    <t>60222108</t>
  </si>
  <si>
    <t>668756392667</t>
  </si>
  <si>
    <t>60174336</t>
  </si>
  <si>
    <t>747402889653</t>
  </si>
  <si>
    <t>70055524</t>
  </si>
  <si>
    <t>770430808513</t>
  </si>
  <si>
    <t>70195446</t>
  </si>
  <si>
    <t>775195134989</t>
  </si>
  <si>
    <t>70017027</t>
  </si>
  <si>
    <t>788171413726</t>
  </si>
  <si>
    <t>70138122</t>
  </si>
  <si>
    <t>727399441855</t>
  </si>
  <si>
    <t>70238685</t>
  </si>
  <si>
    <t>768338642291</t>
  </si>
  <si>
    <t>70006506</t>
  </si>
  <si>
    <t>776565025466</t>
  </si>
  <si>
    <t>70037557</t>
  </si>
  <si>
    <t>788645487324</t>
  </si>
  <si>
    <t>70160190</t>
  </si>
  <si>
    <t>710745692602</t>
  </si>
  <si>
    <t>70292756</t>
  </si>
  <si>
    <t>760028347907</t>
  </si>
  <si>
    <t>70028227</t>
  </si>
  <si>
    <t>777379697234</t>
  </si>
  <si>
    <t>70192441</t>
  </si>
  <si>
    <t>779867878206</t>
  </si>
  <si>
    <t>70010737</t>
  </si>
  <si>
    <t>708496934012</t>
  </si>
  <si>
    <t>70248081</t>
  </si>
  <si>
    <t>770300904683</t>
  </si>
  <si>
    <t>70110930</t>
  </si>
  <si>
    <t>780476803727</t>
  </si>
  <si>
    <t>70225997</t>
  </si>
  <si>
    <t>792589726507</t>
  </si>
  <si>
    <t>70114370</t>
  </si>
  <si>
    <t>965663207810</t>
  </si>
  <si>
    <t>923765</t>
  </si>
  <si>
    <t>968080216203</t>
  </si>
  <si>
    <t>836449</t>
  </si>
  <si>
    <t>971605294150</t>
  </si>
  <si>
    <t>777561</t>
  </si>
  <si>
    <t>995931723480</t>
  </si>
  <si>
    <t>926901</t>
  </si>
  <si>
    <t>907059621438</t>
  </si>
  <si>
    <t>819944</t>
  </si>
  <si>
    <t>921788497455</t>
  </si>
  <si>
    <t>767001</t>
  </si>
  <si>
    <t>926824752217</t>
  </si>
  <si>
    <t>982876</t>
  </si>
  <si>
    <t>965501341781</t>
  </si>
  <si>
    <t>833611</t>
  </si>
  <si>
    <t>911199046485</t>
  </si>
  <si>
    <t>749372</t>
  </si>
  <si>
    <t>922080385125</t>
  </si>
  <si>
    <t>929976</t>
  </si>
  <si>
    <t>935295430197</t>
  </si>
  <si>
    <t>848672</t>
  </si>
  <si>
    <t>976996583607</t>
  </si>
  <si>
    <t>885809</t>
  </si>
  <si>
    <t>608012837869</t>
  </si>
  <si>
    <t>60277686</t>
  </si>
  <si>
    <t>623476151888</t>
  </si>
  <si>
    <t>60195989</t>
  </si>
  <si>
    <t>678084176358</t>
  </si>
  <si>
    <t>60261784</t>
  </si>
  <si>
    <t>690557947893</t>
  </si>
  <si>
    <t>60275477</t>
  </si>
  <si>
    <t>732056570239</t>
  </si>
  <si>
    <t>70258552</t>
  </si>
  <si>
    <t>735378304053</t>
  </si>
  <si>
    <t>70285486</t>
  </si>
  <si>
    <t>735402943938</t>
  </si>
  <si>
    <t>70026600</t>
  </si>
  <si>
    <t>759456946304</t>
  </si>
  <si>
    <t>70291464</t>
  </si>
  <si>
    <t>752128227892</t>
  </si>
  <si>
    <t>70186421</t>
  </si>
  <si>
    <t>762525749601</t>
  </si>
  <si>
    <t>70290890</t>
  </si>
  <si>
    <t>774280247370</t>
  </si>
  <si>
    <t>70157088</t>
  </si>
  <si>
    <t>788639182270</t>
  </si>
  <si>
    <t>70175430</t>
  </si>
  <si>
    <t>708849090430</t>
  </si>
  <si>
    <t>70167568</t>
  </si>
  <si>
    <t>731067500728</t>
  </si>
  <si>
    <t>70165773</t>
  </si>
  <si>
    <t>755548790376</t>
  </si>
  <si>
    <t>70221724</t>
  </si>
  <si>
    <t>785062383766</t>
  </si>
  <si>
    <t>70263839</t>
  </si>
  <si>
    <t>729813845501</t>
  </si>
  <si>
    <t>70044373</t>
  </si>
  <si>
    <t>746000501024</t>
  </si>
  <si>
    <t>70022723</t>
  </si>
  <si>
    <t>752120223664</t>
  </si>
  <si>
    <t>70116706</t>
  </si>
  <si>
    <t>794378036725</t>
  </si>
  <si>
    <t>70075565</t>
  </si>
  <si>
    <t>736552342096</t>
  </si>
  <si>
    <t>70032508</t>
  </si>
  <si>
    <t>737410720693</t>
  </si>
  <si>
    <t>70010409</t>
  </si>
  <si>
    <t>755553896491</t>
  </si>
  <si>
    <t>70219496</t>
  </si>
  <si>
    <t>783362808194</t>
  </si>
  <si>
    <t>70005752</t>
  </si>
  <si>
    <t>971696917316</t>
  </si>
  <si>
    <t>804710</t>
  </si>
  <si>
    <t>981549483955</t>
  </si>
  <si>
    <t>935169</t>
  </si>
  <si>
    <t>984309197449</t>
  </si>
  <si>
    <t>971476</t>
  </si>
  <si>
    <t>996789973833</t>
  </si>
  <si>
    <t>864410</t>
  </si>
  <si>
    <t>916465791943</t>
  </si>
  <si>
    <t>837824</t>
  </si>
  <si>
    <t>943634155462</t>
  </si>
  <si>
    <t>898683</t>
  </si>
  <si>
    <t>967969610867</t>
  </si>
  <si>
    <t>820410</t>
  </si>
  <si>
    <t>994646784359</t>
  </si>
  <si>
    <t>887032</t>
  </si>
  <si>
    <t>900394670548</t>
  </si>
  <si>
    <t>887805</t>
  </si>
  <si>
    <t>914197067613</t>
  </si>
  <si>
    <t>992728</t>
  </si>
  <si>
    <t>939819882320</t>
  </si>
  <si>
    <t>739682</t>
  </si>
  <si>
    <t>986906478622</t>
  </si>
  <si>
    <t>789814</t>
  </si>
  <si>
    <t>612939723650</t>
  </si>
  <si>
    <t>60051350</t>
  </si>
  <si>
    <t>627223681006</t>
  </si>
  <si>
    <t>60063702</t>
  </si>
  <si>
    <t>643872622306</t>
  </si>
  <si>
    <t>60000759</t>
  </si>
  <si>
    <t>653179182740</t>
  </si>
  <si>
    <t>60008275</t>
  </si>
  <si>
    <t>615041824197</t>
  </si>
  <si>
    <t>60048086</t>
  </si>
  <si>
    <t>615149966231</t>
  </si>
  <si>
    <t>60063444</t>
  </si>
  <si>
    <t>632244511134</t>
  </si>
  <si>
    <t>60055510</t>
  </si>
  <si>
    <t>676219117757</t>
  </si>
  <si>
    <t>60151777</t>
  </si>
  <si>
    <t>749044342431</t>
  </si>
  <si>
    <t>70173080</t>
  </si>
  <si>
    <t>778801344962</t>
  </si>
  <si>
    <t>70096997</t>
  </si>
  <si>
    <t>791588347660</t>
  </si>
  <si>
    <t>70053993</t>
  </si>
  <si>
    <t>799682014504</t>
  </si>
  <si>
    <t>70086403</t>
  </si>
  <si>
    <t>709517861204</t>
  </si>
  <si>
    <t>70124582</t>
  </si>
  <si>
    <t>724058683076</t>
  </si>
  <si>
    <t>70009165</t>
  </si>
  <si>
    <t>726148825557</t>
  </si>
  <si>
    <t>70292404</t>
  </si>
  <si>
    <t>755513024562</t>
  </si>
  <si>
    <t>70122452</t>
  </si>
  <si>
    <t>616819940903</t>
  </si>
  <si>
    <t>60107215</t>
  </si>
  <si>
    <t>618611476407</t>
  </si>
  <si>
    <t>60274120</t>
  </si>
  <si>
    <t>635646230191</t>
  </si>
  <si>
    <t>60194750</t>
  </si>
  <si>
    <t>679542177402</t>
  </si>
  <si>
    <t>60199346</t>
  </si>
  <si>
    <t>664932944578</t>
  </si>
  <si>
    <t>60099546</t>
  </si>
  <si>
    <t>673956663230</t>
  </si>
  <si>
    <t>60115415</t>
  </si>
  <si>
    <t>675519980186</t>
  </si>
  <si>
    <t>60055885</t>
  </si>
  <si>
    <t>675561911868</t>
  </si>
  <si>
    <t>60044880</t>
  </si>
  <si>
    <t>600764564378</t>
  </si>
  <si>
    <t>60180384</t>
  </si>
  <si>
    <t>622869942639</t>
  </si>
  <si>
    <t>60044638</t>
  </si>
  <si>
    <t>656829648953</t>
  </si>
  <si>
    <t>60285094</t>
  </si>
  <si>
    <t>672629351843</t>
  </si>
  <si>
    <t>60286454</t>
  </si>
  <si>
    <t>630537271871</t>
  </si>
  <si>
    <t>60228208</t>
  </si>
  <si>
    <t>677754210097</t>
  </si>
  <si>
    <t>60150513</t>
  </si>
  <si>
    <t>678663645474</t>
  </si>
  <si>
    <t>60084273</t>
  </si>
  <si>
    <t>679018546616</t>
  </si>
  <si>
    <t>60209745</t>
  </si>
  <si>
    <t>705610751383</t>
  </si>
  <si>
    <t>70178661</t>
  </si>
  <si>
    <t>735414996952</t>
  </si>
  <si>
    <t>70214228</t>
  </si>
  <si>
    <t>780470353946</t>
  </si>
  <si>
    <t>70118530</t>
  </si>
  <si>
    <t>797275181509</t>
  </si>
  <si>
    <t>70285330</t>
  </si>
  <si>
    <t>722654865239</t>
  </si>
  <si>
    <t>70039509</t>
  </si>
  <si>
    <t>722785063017</t>
  </si>
  <si>
    <t>70091880</t>
  </si>
  <si>
    <t>727025290694</t>
  </si>
  <si>
    <t>70286801</t>
  </si>
  <si>
    <t>791919594746</t>
  </si>
  <si>
    <t>70261158</t>
  </si>
  <si>
    <t>900085389683</t>
  </si>
  <si>
    <t>870610</t>
  </si>
  <si>
    <t>906511056679</t>
  </si>
  <si>
    <t>820677</t>
  </si>
  <si>
    <t>929273518011</t>
  </si>
  <si>
    <t>778526</t>
  </si>
  <si>
    <t>988740772287</t>
  </si>
  <si>
    <t>872799</t>
  </si>
  <si>
    <t>604001808818</t>
  </si>
  <si>
    <t>60103290</t>
  </si>
  <si>
    <t>609045730973</t>
  </si>
  <si>
    <t>60206866</t>
  </si>
  <si>
    <t>637638144474</t>
  </si>
  <si>
    <t>60168113</t>
  </si>
  <si>
    <t>673707592207</t>
  </si>
  <si>
    <t>60160579</t>
  </si>
  <si>
    <t>630899313464</t>
  </si>
  <si>
    <t>60010055</t>
  </si>
  <si>
    <t>631345843709</t>
  </si>
  <si>
    <t>60192323</t>
  </si>
  <si>
    <t>634631038992</t>
  </si>
  <si>
    <t>60161357</t>
  </si>
  <si>
    <t>662856595194</t>
  </si>
  <si>
    <t>60293169</t>
  </si>
  <si>
    <t>726597134745</t>
  </si>
  <si>
    <t>70057957</t>
  </si>
  <si>
    <t>730631936504</t>
  </si>
  <si>
    <t>70143150</t>
  </si>
  <si>
    <t>778986812917</t>
  </si>
  <si>
    <t>70145139</t>
  </si>
  <si>
    <t>798635236522</t>
  </si>
  <si>
    <t>70122040</t>
  </si>
  <si>
    <t>700310999783</t>
  </si>
  <si>
    <t>70271564</t>
  </si>
  <si>
    <t>704329771245</t>
  </si>
  <si>
    <t>70108268</t>
  </si>
  <si>
    <t>732645154813</t>
  </si>
  <si>
    <t>70299770</t>
  </si>
  <si>
    <t>756038703675</t>
  </si>
  <si>
    <t>70140530</t>
  </si>
  <si>
    <t>919410666543</t>
  </si>
  <si>
    <t>890007</t>
  </si>
  <si>
    <t>941883663134</t>
  </si>
  <si>
    <t>783957</t>
  </si>
  <si>
    <t>944657887774</t>
  </si>
  <si>
    <t>982763</t>
  </si>
  <si>
    <t>966791119449</t>
  </si>
  <si>
    <t>735126</t>
  </si>
  <si>
    <t>919986888184</t>
  </si>
  <si>
    <t>995983</t>
  </si>
  <si>
    <t>954868173202</t>
  </si>
  <si>
    <t>908824</t>
  </si>
  <si>
    <t>988627942441</t>
  </si>
  <si>
    <t>848499</t>
  </si>
  <si>
    <t>995584487145</t>
  </si>
  <si>
    <t>976223</t>
  </si>
  <si>
    <t>901748026837</t>
  </si>
  <si>
    <t>873935</t>
  </si>
  <si>
    <t>955025498126</t>
  </si>
  <si>
    <t>822627</t>
  </si>
  <si>
    <t>967743434872</t>
  </si>
  <si>
    <t>893617</t>
  </si>
  <si>
    <t>986322355013</t>
  </si>
  <si>
    <t>824760</t>
  </si>
  <si>
    <t>611077031888</t>
  </si>
  <si>
    <t>60060335</t>
  </si>
  <si>
    <t>656474220216</t>
  </si>
  <si>
    <t>60225040</t>
  </si>
  <si>
    <t>661029072687</t>
  </si>
  <si>
    <t>60122467</t>
  </si>
  <si>
    <t>692271126084</t>
  </si>
  <si>
    <t>60059259</t>
  </si>
  <si>
    <t>686676874383</t>
  </si>
  <si>
    <t>60143823</t>
  </si>
  <si>
    <t>689159411912</t>
  </si>
  <si>
    <t>60281166</t>
  </si>
  <si>
    <t>695099578983</t>
  </si>
  <si>
    <t>60150945</t>
  </si>
  <si>
    <t>698030189214</t>
  </si>
  <si>
    <t>60072930</t>
  </si>
  <si>
    <t>702352391183</t>
  </si>
  <si>
    <t>70112623</t>
  </si>
  <si>
    <t>709923405013</t>
  </si>
  <si>
    <t>70238012</t>
  </si>
  <si>
    <t>717062817816</t>
  </si>
  <si>
    <t>70031298</t>
  </si>
  <si>
    <t>768852004035</t>
  </si>
  <si>
    <t>70016875</t>
  </si>
  <si>
    <t>944998744106</t>
  </si>
  <si>
    <t>874423</t>
  </si>
  <si>
    <t>947593429288</t>
  </si>
  <si>
    <t>929480</t>
  </si>
  <si>
    <t>949197017936</t>
  </si>
  <si>
    <t>969664</t>
  </si>
  <si>
    <t>959154462231</t>
  </si>
  <si>
    <t>714561</t>
  </si>
  <si>
    <t>937658801022</t>
  </si>
  <si>
    <t>818138</t>
  </si>
  <si>
    <t>951713234651</t>
  </si>
  <si>
    <t>986545</t>
  </si>
  <si>
    <t>959486837591</t>
  </si>
  <si>
    <t>855848</t>
  </si>
  <si>
    <t>999706911574</t>
  </si>
  <si>
    <t>911788</t>
  </si>
  <si>
    <t>915881648729</t>
  </si>
  <si>
    <t>774874</t>
  </si>
  <si>
    <t>940473960851</t>
  </si>
  <si>
    <t>829882</t>
  </si>
  <si>
    <t>977164974388</t>
  </si>
  <si>
    <t>857807</t>
  </si>
  <si>
    <t>978710779826</t>
  </si>
  <si>
    <t>953194</t>
  </si>
  <si>
    <t>941558771999</t>
  </si>
  <si>
    <t>815707</t>
  </si>
  <si>
    <t>948214841121</t>
  </si>
  <si>
    <t>796074</t>
  </si>
  <si>
    <t>953046704129</t>
  </si>
  <si>
    <t>966396</t>
  </si>
  <si>
    <t>968294868035</t>
  </si>
  <si>
    <t>816473</t>
  </si>
  <si>
    <t>921455217432</t>
  </si>
  <si>
    <t>908208</t>
  </si>
  <si>
    <t>964048716192</t>
  </si>
  <si>
    <t>738784</t>
  </si>
  <si>
    <t>964444951037</t>
  </si>
  <si>
    <t>867198</t>
  </si>
  <si>
    <t>989851129380</t>
  </si>
  <si>
    <t>924218</t>
  </si>
  <si>
    <t>610958105488</t>
  </si>
  <si>
    <t>60192435</t>
  </si>
  <si>
    <t>627995523414</t>
  </si>
  <si>
    <t>60216654</t>
  </si>
  <si>
    <t>637231749086</t>
  </si>
  <si>
    <t>60002265</t>
  </si>
  <si>
    <t>697410497045</t>
  </si>
  <si>
    <t>60093606</t>
  </si>
  <si>
    <t>609359279530</t>
  </si>
  <si>
    <t>60235103</t>
  </si>
  <si>
    <t>613233962724</t>
  </si>
  <si>
    <t>60256233</t>
  </si>
  <si>
    <t>686431240056</t>
  </si>
  <si>
    <t>60250390</t>
  </si>
  <si>
    <t>688704575550</t>
  </si>
  <si>
    <t>60021680</t>
  </si>
  <si>
    <t>618368148989</t>
  </si>
  <si>
    <t>60200412</t>
  </si>
  <si>
    <t>625023637828</t>
  </si>
  <si>
    <t>60283088</t>
  </si>
  <si>
    <t>678074840827</t>
  </si>
  <si>
    <t>60144111</t>
  </si>
  <si>
    <t>679845133353</t>
  </si>
  <si>
    <t>60132607</t>
  </si>
  <si>
    <t>633445892156</t>
  </si>
  <si>
    <t>60141747</t>
  </si>
  <si>
    <t>644493321561</t>
  </si>
  <si>
    <t>60209039</t>
  </si>
  <si>
    <t>659164695487</t>
  </si>
  <si>
    <t>60115092</t>
  </si>
  <si>
    <t>681441756942</t>
  </si>
  <si>
    <t>60192247</t>
  </si>
  <si>
    <t>632836509681</t>
  </si>
  <si>
    <t>60044656</t>
  </si>
  <si>
    <t>674333848919</t>
  </si>
  <si>
    <t>60220443</t>
  </si>
  <si>
    <t>676804668967</t>
  </si>
  <si>
    <t>60045664</t>
  </si>
  <si>
    <t>694549344805</t>
  </si>
  <si>
    <t>60215309</t>
  </si>
  <si>
    <t>715011370484</t>
  </si>
  <si>
    <t>70075188</t>
  </si>
  <si>
    <t>716783877205</t>
  </si>
  <si>
    <t>70020439</t>
  </si>
  <si>
    <t>789647510600</t>
  </si>
  <si>
    <t>70138570</t>
  </si>
  <si>
    <t>791759884868</t>
  </si>
  <si>
    <t>70137908</t>
  </si>
  <si>
    <t>708125664712</t>
  </si>
  <si>
    <t>70286987</t>
  </si>
  <si>
    <t>719422019109</t>
  </si>
  <si>
    <t>70179897</t>
  </si>
  <si>
    <t>737411500908</t>
  </si>
  <si>
    <t>70006473</t>
  </si>
  <si>
    <t>767968826763</t>
  </si>
  <si>
    <t>70104929</t>
  </si>
  <si>
    <t>711529133957</t>
  </si>
  <si>
    <t>70165923</t>
  </si>
  <si>
    <t>734255325724</t>
  </si>
  <si>
    <t>70208973</t>
  </si>
  <si>
    <t>761438189586</t>
  </si>
  <si>
    <t>70078385</t>
  </si>
  <si>
    <t>780726565303</t>
  </si>
  <si>
    <t>70029159</t>
  </si>
  <si>
    <t>900040611485</t>
  </si>
  <si>
    <t>767316</t>
  </si>
  <si>
    <t>987923814937</t>
  </si>
  <si>
    <t>735001</t>
  </si>
  <si>
    <t>994250745348</t>
  </si>
  <si>
    <t>836528</t>
  </si>
  <si>
    <t>998754780948</t>
  </si>
  <si>
    <t>776098</t>
  </si>
  <si>
    <t>921674527413</t>
  </si>
  <si>
    <t>749052</t>
  </si>
  <si>
    <t>925194925605</t>
  </si>
  <si>
    <t>721449</t>
  </si>
  <si>
    <t>931032985075</t>
  </si>
  <si>
    <t>709272</t>
  </si>
  <si>
    <t>935653559118</t>
  </si>
  <si>
    <t>892294</t>
  </si>
  <si>
    <t>909906796621</t>
  </si>
  <si>
    <t>802762</t>
  </si>
  <si>
    <t>921205864543</t>
  </si>
  <si>
    <t>745860</t>
  </si>
  <si>
    <t>938325594248</t>
  </si>
  <si>
    <t>800122</t>
  </si>
  <si>
    <t>963542787799</t>
  </si>
  <si>
    <t>947410</t>
  </si>
  <si>
    <t>700775689678</t>
  </si>
  <si>
    <t>70235404</t>
  </si>
  <si>
    <t>756346910469</t>
  </si>
  <si>
    <t>70194270</t>
  </si>
  <si>
    <t>764459916599</t>
  </si>
  <si>
    <t>70198855</t>
  </si>
  <si>
    <t>793924323678</t>
  </si>
  <si>
    <t>70025435</t>
  </si>
  <si>
    <t>957595353340</t>
  </si>
  <si>
    <t>787378</t>
  </si>
  <si>
    <t>970562574522</t>
  </si>
  <si>
    <t>978895</t>
  </si>
  <si>
    <t>984747234870</t>
  </si>
  <si>
    <t>744194</t>
  </si>
  <si>
    <t>989073438894</t>
  </si>
  <si>
    <t>968453</t>
  </si>
  <si>
    <t>905452658864</t>
  </si>
  <si>
    <t>731810</t>
  </si>
  <si>
    <t>946509810792</t>
  </si>
  <si>
    <t>899251</t>
  </si>
  <si>
    <t>988745685735</t>
  </si>
  <si>
    <t>808472</t>
  </si>
  <si>
    <t>991188488992</t>
  </si>
  <si>
    <t>829747</t>
  </si>
  <si>
    <t>918937220494</t>
  </si>
  <si>
    <t>701650</t>
  </si>
  <si>
    <t>921388860675</t>
  </si>
  <si>
    <t>750767</t>
  </si>
  <si>
    <t>959889777446</t>
  </si>
  <si>
    <t>866235</t>
  </si>
  <si>
    <t>985361410932</t>
  </si>
  <si>
    <t>778422</t>
  </si>
  <si>
    <t>900346210598</t>
  </si>
  <si>
    <t>999411</t>
  </si>
  <si>
    <t>938856715638</t>
  </si>
  <si>
    <t>994617</t>
  </si>
  <si>
    <t>995297094573</t>
  </si>
  <si>
    <t>759858</t>
  </si>
  <si>
    <t>996065764617</t>
  </si>
  <si>
    <t>971372</t>
  </si>
  <si>
    <t>629636681452</t>
  </si>
  <si>
    <t>60062403</t>
  </si>
  <si>
    <t>633640025369</t>
  </si>
  <si>
    <t>60260505</t>
  </si>
  <si>
    <t>673135628550</t>
  </si>
  <si>
    <t>60017163</t>
  </si>
  <si>
    <t>679017099178</t>
  </si>
  <si>
    <t>60181854</t>
  </si>
  <si>
    <t>730739720561</t>
  </si>
  <si>
    <t>70170922</t>
  </si>
  <si>
    <t>773081392631</t>
  </si>
  <si>
    <t>70086031</t>
  </si>
  <si>
    <t>773338844859</t>
  </si>
  <si>
    <t>70193041</t>
  </si>
  <si>
    <t>773905399650</t>
  </si>
  <si>
    <t>70026883</t>
  </si>
  <si>
    <t>627525711129</t>
  </si>
  <si>
    <t>60173772</t>
  </si>
  <si>
    <t>664462051190</t>
  </si>
  <si>
    <t>60058098</t>
  </si>
  <si>
    <t>669338779988</t>
  </si>
  <si>
    <t>60169106</t>
  </si>
  <si>
    <t>693729787947</t>
  </si>
  <si>
    <t>60296674</t>
  </si>
  <si>
    <t>710487198270</t>
  </si>
  <si>
    <t>70081925</t>
  </si>
  <si>
    <t>712876513972</t>
  </si>
  <si>
    <t>70009082</t>
  </si>
  <si>
    <t>787792946397</t>
  </si>
  <si>
    <t>70233130</t>
  </si>
  <si>
    <t>799367389640</t>
  </si>
  <si>
    <t>70083550</t>
  </si>
  <si>
    <t>715703288698</t>
  </si>
  <si>
    <t>70120682</t>
  </si>
  <si>
    <t>731031057657</t>
  </si>
  <si>
    <t>70284562</t>
  </si>
  <si>
    <t>745377185241</t>
  </si>
  <si>
    <t>70248615</t>
  </si>
  <si>
    <t>774408468463</t>
  </si>
  <si>
    <t>70238731</t>
  </si>
  <si>
    <t>904477020818</t>
  </si>
  <si>
    <t>810054</t>
  </si>
  <si>
    <t>914121155533</t>
  </si>
  <si>
    <t>820065</t>
  </si>
  <si>
    <t>941853890474</t>
  </si>
  <si>
    <t>911947</t>
  </si>
  <si>
    <t>966675426833</t>
  </si>
  <si>
    <t>815373</t>
  </si>
  <si>
    <t>918364501837</t>
  </si>
  <si>
    <t>988083</t>
  </si>
  <si>
    <t>930701441946</t>
  </si>
  <si>
    <t>823787</t>
  </si>
  <si>
    <t>954733644821</t>
  </si>
  <si>
    <t>831260</t>
  </si>
  <si>
    <t>964251898647</t>
  </si>
  <si>
    <t>745612</t>
  </si>
  <si>
    <t>602110683754</t>
  </si>
  <si>
    <t>60028452</t>
  </si>
  <si>
    <t>653987521957</t>
  </si>
  <si>
    <t>60010779</t>
  </si>
  <si>
    <t>662211658525</t>
  </si>
  <si>
    <t>60253544</t>
  </si>
  <si>
    <t>673500610538</t>
  </si>
  <si>
    <t>60082091</t>
  </si>
  <si>
    <t>624631593981</t>
  </si>
  <si>
    <t>60082737</t>
  </si>
  <si>
    <t>627843131404</t>
  </si>
  <si>
    <t>60035722</t>
  </si>
  <si>
    <t>632961775432</t>
  </si>
  <si>
    <t>60068574</t>
  </si>
  <si>
    <t>691638503059</t>
  </si>
  <si>
    <t>60008741</t>
  </si>
  <si>
    <t>637677934928</t>
  </si>
  <si>
    <t>60264731</t>
  </si>
  <si>
    <t>662525349831</t>
  </si>
  <si>
    <t>60094608</t>
  </si>
  <si>
    <t>690618806680</t>
  </si>
  <si>
    <t>60278394</t>
  </si>
  <si>
    <t>694229784397</t>
  </si>
  <si>
    <t>60166446</t>
  </si>
  <si>
    <t>606066565588</t>
  </si>
  <si>
    <t>60221076</t>
  </si>
  <si>
    <t>662905717826</t>
  </si>
  <si>
    <t>60190719</t>
  </si>
  <si>
    <t>672812575776</t>
  </si>
  <si>
    <t>60228905</t>
  </si>
  <si>
    <t>677959003415</t>
  </si>
  <si>
    <t>60101302</t>
  </si>
  <si>
    <t>626144333858</t>
  </si>
  <si>
    <t>60062770</t>
  </si>
  <si>
    <t>630196188389</t>
  </si>
  <si>
    <t>60102260</t>
  </si>
  <si>
    <t>634598871506</t>
  </si>
  <si>
    <t>60030604</t>
  </si>
  <si>
    <t>645180422556</t>
  </si>
  <si>
    <t>60199387</t>
  </si>
  <si>
    <t>710102810826</t>
  </si>
  <si>
    <t>70014396</t>
  </si>
  <si>
    <t>729447404597</t>
  </si>
  <si>
    <t>70194234</t>
  </si>
  <si>
    <t>742011585644</t>
  </si>
  <si>
    <t>70174608</t>
  </si>
  <si>
    <t>768807768564</t>
  </si>
  <si>
    <t>70223734</t>
  </si>
  <si>
    <t>743728800583</t>
  </si>
  <si>
    <t>70016194</t>
  </si>
  <si>
    <t>749889154382</t>
  </si>
  <si>
    <t>70204917</t>
  </si>
  <si>
    <t>769417005613</t>
  </si>
  <si>
    <t>70194630</t>
  </si>
  <si>
    <t>779473303280</t>
  </si>
  <si>
    <t>70071255</t>
  </si>
  <si>
    <t>713151178485</t>
  </si>
  <si>
    <t>70266926</t>
  </si>
  <si>
    <t>719249766692</t>
  </si>
  <si>
    <t>70124531</t>
  </si>
  <si>
    <t>758010510168</t>
  </si>
  <si>
    <t>70204136</t>
  </si>
  <si>
    <t>793340046120</t>
  </si>
  <si>
    <t>70191632</t>
  </si>
  <si>
    <t>923281966265</t>
  </si>
  <si>
    <t>815517</t>
  </si>
  <si>
    <t>926146522094</t>
  </si>
  <si>
    <t>889887</t>
  </si>
  <si>
    <t>939147591776</t>
  </si>
  <si>
    <t>906428</t>
  </si>
  <si>
    <t>964729098555</t>
  </si>
  <si>
    <t>779144</t>
  </si>
  <si>
    <t>967954882233</t>
  </si>
  <si>
    <t>771873</t>
  </si>
  <si>
    <t>970723658985</t>
  </si>
  <si>
    <t>766243</t>
  </si>
  <si>
    <t>990071936509</t>
  </si>
  <si>
    <t>741180</t>
  </si>
  <si>
    <t>992134795709</t>
  </si>
  <si>
    <t>983309</t>
  </si>
  <si>
    <t>623730460274</t>
  </si>
  <si>
    <t>60203987</t>
  </si>
  <si>
    <t>651597806461</t>
  </si>
  <si>
    <t>60187223</t>
  </si>
  <si>
    <t>661151799093</t>
  </si>
  <si>
    <t>60065980</t>
  </si>
  <si>
    <t>692306430473</t>
  </si>
  <si>
    <t>60254378</t>
  </si>
  <si>
    <t>607131399540</t>
  </si>
  <si>
    <t>60049279</t>
  </si>
  <si>
    <t>614864037697</t>
  </si>
  <si>
    <t>60257867</t>
  </si>
  <si>
    <t>642172444564</t>
  </si>
  <si>
    <t>60035690</t>
  </si>
  <si>
    <t>677394902100</t>
  </si>
  <si>
    <t>60219077</t>
  </si>
  <si>
    <t>615989456348</t>
  </si>
  <si>
    <t>60220307</t>
  </si>
  <si>
    <t>647133396286</t>
  </si>
  <si>
    <t>60120181</t>
  </si>
  <si>
    <t>666018187160</t>
  </si>
  <si>
    <t>60139775</t>
  </si>
  <si>
    <t>676295093143</t>
  </si>
  <si>
    <t>60040568</t>
  </si>
  <si>
    <t>610275324224</t>
  </si>
  <si>
    <t>60172984</t>
  </si>
  <si>
    <t>639088013814</t>
  </si>
  <si>
    <t>60299404</t>
  </si>
  <si>
    <t>655260585969</t>
  </si>
  <si>
    <t>60151406</t>
  </si>
  <si>
    <t>684610649360</t>
  </si>
  <si>
    <t>60194203</t>
  </si>
  <si>
    <t>738863863609</t>
  </si>
  <si>
    <t>70288544</t>
  </si>
  <si>
    <t>746938306092</t>
  </si>
  <si>
    <t>70022669</t>
  </si>
  <si>
    <t>747791842743</t>
  </si>
  <si>
    <t>70121949</t>
  </si>
  <si>
    <t>774694800562</t>
  </si>
  <si>
    <t>70259541</t>
  </si>
  <si>
    <t>756450436449</t>
  </si>
  <si>
    <t>70259018</t>
  </si>
  <si>
    <t>759501712442</t>
  </si>
  <si>
    <t>70034534</t>
  </si>
  <si>
    <t>761500975093</t>
  </si>
  <si>
    <t>70102524</t>
  </si>
  <si>
    <t>799221693956</t>
  </si>
  <si>
    <t>70041222</t>
  </si>
  <si>
    <t>709597433963</t>
  </si>
  <si>
    <t>70277125</t>
  </si>
  <si>
    <t>728164461045</t>
  </si>
  <si>
    <t>70219385</t>
  </si>
  <si>
    <t>741203095437</t>
  </si>
  <si>
    <t>70018121</t>
  </si>
  <si>
    <t>767049592336</t>
  </si>
  <si>
    <t>70138877</t>
  </si>
  <si>
    <t>734025697898</t>
  </si>
  <si>
    <t>70145206</t>
  </si>
  <si>
    <t>738385412399</t>
  </si>
  <si>
    <t>70006543</t>
  </si>
  <si>
    <t>746310841105</t>
  </si>
  <si>
    <t>70229194</t>
  </si>
  <si>
    <t>780802369070</t>
  </si>
  <si>
    <t>70260954</t>
  </si>
  <si>
    <t>707524976017</t>
  </si>
  <si>
    <t>70102938</t>
  </si>
  <si>
    <t>720645137969</t>
  </si>
  <si>
    <t>70215655</t>
  </si>
  <si>
    <t>780923152108</t>
  </si>
  <si>
    <t>70100115</t>
  </si>
  <si>
    <t>791677237953</t>
  </si>
  <si>
    <t>70234335</t>
  </si>
  <si>
    <t>916159613709</t>
  </si>
  <si>
    <t>713851</t>
  </si>
  <si>
    <t>942839552042</t>
  </si>
  <si>
    <t>786913</t>
  </si>
  <si>
    <t>987324867163</t>
  </si>
  <si>
    <t>844371</t>
  </si>
  <si>
    <t>993550677666</t>
  </si>
  <si>
    <t>896052</t>
  </si>
  <si>
    <t>633984714746</t>
  </si>
  <si>
    <t>60092760</t>
  </si>
  <si>
    <t>635889772511</t>
  </si>
  <si>
    <t>60141591</t>
  </si>
  <si>
    <t>659582847169</t>
  </si>
  <si>
    <t>60186879</t>
  </si>
  <si>
    <t>686610682680</t>
  </si>
  <si>
    <t>60210589</t>
  </si>
  <si>
    <t>614896333869</t>
  </si>
  <si>
    <t>60131222</t>
  </si>
  <si>
    <t>635330342966</t>
  </si>
  <si>
    <t>60188201</t>
  </si>
  <si>
    <t>679969297977</t>
  </si>
  <si>
    <t>60057971</t>
  </si>
  <si>
    <t>696767925167</t>
  </si>
  <si>
    <t>60162742</t>
  </si>
  <si>
    <t>722173950122</t>
  </si>
  <si>
    <t>70053804</t>
  </si>
  <si>
    <t>775591958918</t>
  </si>
  <si>
    <t>70087081</t>
  </si>
  <si>
    <t>781904193245</t>
  </si>
  <si>
    <t>70002612</t>
  </si>
  <si>
    <t>785485126496</t>
  </si>
  <si>
    <t>70161368</t>
  </si>
  <si>
    <t>612291609099</t>
  </si>
  <si>
    <t>60042732</t>
  </si>
  <si>
    <t>634500725729</t>
  </si>
  <si>
    <t>60132308</t>
  </si>
  <si>
    <t>667195936082</t>
  </si>
  <si>
    <t>60117344</t>
  </si>
  <si>
    <t>698523412620</t>
  </si>
  <si>
    <t>60021002</t>
  </si>
  <si>
    <t>600825605262</t>
  </si>
  <si>
    <t>60192616</t>
  </si>
  <si>
    <t>660077880229</t>
  </si>
  <si>
    <t>60171588</t>
  </si>
  <si>
    <t>668828624369</t>
  </si>
  <si>
    <t>60268760</t>
  </si>
  <si>
    <t>693296020570</t>
  </si>
  <si>
    <t>60246743</t>
  </si>
  <si>
    <t>703950022347</t>
  </si>
  <si>
    <t>70103662</t>
  </si>
  <si>
    <t>742153621464</t>
  </si>
  <si>
    <t>70241126</t>
  </si>
  <si>
    <t>780417574009</t>
  </si>
  <si>
    <t>70257960</t>
  </si>
  <si>
    <t>782647755368</t>
  </si>
  <si>
    <t>70235839</t>
  </si>
  <si>
    <t>750888568930</t>
  </si>
  <si>
    <t>70056421</t>
  </si>
  <si>
    <t>762562316911</t>
  </si>
  <si>
    <t>70192494</t>
  </si>
  <si>
    <t>763708956259</t>
  </si>
  <si>
    <t>70222076</t>
  </si>
  <si>
    <t>785923256561</t>
  </si>
  <si>
    <t>70096707</t>
  </si>
  <si>
    <t>705353264161</t>
  </si>
  <si>
    <t>70196904</t>
  </si>
  <si>
    <t>717829877347</t>
  </si>
  <si>
    <t>70000596</t>
  </si>
  <si>
    <t>737818565801</t>
  </si>
  <si>
    <t>70215542</t>
  </si>
  <si>
    <t>793560726962</t>
  </si>
  <si>
    <t>70277968</t>
  </si>
  <si>
    <t>713095238781</t>
  </si>
  <si>
    <t>70227818</t>
  </si>
  <si>
    <t>724850749387</t>
  </si>
  <si>
    <t>70051692</t>
  </si>
  <si>
    <t>762445905408</t>
  </si>
  <si>
    <t>70282921</t>
  </si>
  <si>
    <t>786203729895</t>
  </si>
  <si>
    <t>70261338</t>
  </si>
  <si>
    <t>714839057111</t>
  </si>
  <si>
    <t>70015438</t>
  </si>
  <si>
    <t>757980165304</t>
  </si>
  <si>
    <t>70174780</t>
  </si>
  <si>
    <t>770292596564</t>
  </si>
  <si>
    <t>70023715</t>
  </si>
  <si>
    <t>794197770812</t>
  </si>
  <si>
    <t>70204209</t>
  </si>
  <si>
    <t>953869725251</t>
  </si>
  <si>
    <t>784093</t>
  </si>
  <si>
    <t>962729013873</t>
  </si>
  <si>
    <t>806276</t>
  </si>
  <si>
    <t>980382777796</t>
  </si>
  <si>
    <t>900457</t>
  </si>
  <si>
    <t>981435219174</t>
  </si>
  <si>
    <t>945412</t>
  </si>
  <si>
    <t>921445760805</t>
  </si>
  <si>
    <t>785837</t>
  </si>
  <si>
    <t>927580671873</t>
  </si>
  <si>
    <t>824372</t>
  </si>
  <si>
    <t>956304021668</t>
  </si>
  <si>
    <t>925823</t>
  </si>
  <si>
    <t>979486750950</t>
  </si>
  <si>
    <t>723200</t>
  </si>
  <si>
    <t>910744975763</t>
  </si>
  <si>
    <t>713167</t>
  </si>
  <si>
    <t>931893706624</t>
  </si>
  <si>
    <t>986876</t>
  </si>
  <si>
    <t>946190920425</t>
  </si>
  <si>
    <t>896283</t>
  </si>
  <si>
    <t>977256465469</t>
  </si>
  <si>
    <t>825381</t>
  </si>
  <si>
    <t>620841573970</t>
  </si>
  <si>
    <t>60133559</t>
  </si>
  <si>
    <t>645214444258</t>
  </si>
  <si>
    <t>60289310</t>
  </si>
  <si>
    <t>664254139595</t>
  </si>
  <si>
    <t>60135956</t>
  </si>
  <si>
    <t>666657990635</t>
  </si>
  <si>
    <t>60046411</t>
  </si>
  <si>
    <t>634883853955</t>
  </si>
  <si>
    <t>60211838</t>
  </si>
  <si>
    <t>638402637629</t>
  </si>
  <si>
    <t>60222021</t>
  </si>
  <si>
    <t>665657496800</t>
  </si>
  <si>
    <t>60205410</t>
  </si>
  <si>
    <t>679213881468</t>
  </si>
  <si>
    <t>60028978</t>
  </si>
  <si>
    <t>636178700811</t>
  </si>
  <si>
    <t>60226727</t>
  </si>
  <si>
    <t>644241019710</t>
  </si>
  <si>
    <t>60020823</t>
  </si>
  <si>
    <t>648542172274</t>
  </si>
  <si>
    <t>60248740</t>
  </si>
  <si>
    <t>652552960812</t>
  </si>
  <si>
    <t>60122111</t>
  </si>
  <si>
    <t>625700620957</t>
  </si>
  <si>
    <t>60149118</t>
  </si>
  <si>
    <t>668656340077</t>
  </si>
  <si>
    <t>60054227</t>
  </si>
  <si>
    <t>684898828923</t>
  </si>
  <si>
    <t>60140467</t>
  </si>
  <si>
    <t>696423197559</t>
  </si>
  <si>
    <t>60139580</t>
  </si>
  <si>
    <t>712970384769</t>
  </si>
  <si>
    <t>70159943</t>
  </si>
  <si>
    <t>727974656386</t>
  </si>
  <si>
    <t>70115588</t>
  </si>
  <si>
    <t>777107102027</t>
  </si>
  <si>
    <t>70067830</t>
  </si>
  <si>
    <t>785763508057</t>
  </si>
  <si>
    <t>70080571</t>
  </si>
  <si>
    <t>707901533692</t>
  </si>
  <si>
    <t>70071931</t>
  </si>
  <si>
    <t>742669238382</t>
  </si>
  <si>
    <t>70112878</t>
  </si>
  <si>
    <t>753019316843</t>
  </si>
  <si>
    <t>70005928</t>
  </si>
  <si>
    <t>782713157123</t>
  </si>
  <si>
    <t>70124409</t>
  </si>
  <si>
    <t>721157926902</t>
  </si>
  <si>
    <t>70065655</t>
  </si>
  <si>
    <t>738163648009</t>
  </si>
  <si>
    <t>70209432</t>
  </si>
  <si>
    <t>755331908934</t>
  </si>
  <si>
    <t>70207978</t>
  </si>
  <si>
    <t>789591994531</t>
  </si>
  <si>
    <t>70114917</t>
  </si>
  <si>
    <t>714087855932</t>
  </si>
  <si>
    <t>70036007</t>
  </si>
  <si>
    <t>742448033694</t>
  </si>
  <si>
    <t>70110679</t>
  </si>
  <si>
    <t>768469965038</t>
  </si>
  <si>
    <t>70276488</t>
  </si>
  <si>
    <t>796248476136</t>
  </si>
  <si>
    <t>70055048</t>
  </si>
  <si>
    <t>915519035118</t>
  </si>
  <si>
    <t>836612</t>
  </si>
  <si>
    <t>938132471125</t>
  </si>
  <si>
    <t>925320</t>
  </si>
  <si>
    <t>968045671865</t>
  </si>
  <si>
    <t>836709</t>
  </si>
  <si>
    <t>999695479938</t>
  </si>
  <si>
    <t>827059</t>
  </si>
  <si>
    <t>933853274420</t>
  </si>
  <si>
    <t>835635</t>
  </si>
  <si>
    <t>940715085202</t>
  </si>
  <si>
    <t>702412</t>
  </si>
  <si>
    <t>993602517851</t>
  </si>
  <si>
    <t>863905</t>
  </si>
  <si>
    <t>995531670422</t>
  </si>
  <si>
    <t>931953</t>
  </si>
  <si>
    <t>960344669804</t>
  </si>
  <si>
    <t>805341</t>
  </si>
  <si>
    <t>968911479831</t>
  </si>
  <si>
    <t>713725</t>
  </si>
  <si>
    <t>969091306486</t>
  </si>
  <si>
    <t>791611</t>
  </si>
  <si>
    <t>969375049857</t>
  </si>
  <si>
    <t>785416</t>
  </si>
  <si>
    <t>925879621109</t>
  </si>
  <si>
    <t>999803</t>
  </si>
  <si>
    <t>974979659332</t>
  </si>
  <si>
    <t>823173</t>
  </si>
  <si>
    <t>982446035532</t>
  </si>
  <si>
    <t>732708</t>
  </si>
  <si>
    <t>985771012282</t>
  </si>
  <si>
    <t>753480</t>
  </si>
  <si>
    <t>933430404401</t>
  </si>
  <si>
    <t>902483</t>
  </si>
  <si>
    <t>938637023768</t>
  </si>
  <si>
    <t>746784</t>
  </si>
  <si>
    <t>948113757348</t>
  </si>
  <si>
    <t>926671</t>
  </si>
  <si>
    <t>975705948261</t>
  </si>
  <si>
    <t>901414</t>
  </si>
  <si>
    <t>906376575212</t>
  </si>
  <si>
    <t>977388</t>
  </si>
  <si>
    <t>956990461493</t>
  </si>
  <si>
    <t>914573</t>
  </si>
  <si>
    <t>968247681576</t>
  </si>
  <si>
    <t>987349</t>
  </si>
  <si>
    <t>987496632988</t>
  </si>
  <si>
    <t>869900</t>
  </si>
  <si>
    <t>944184115039</t>
  </si>
  <si>
    <t>963080</t>
  </si>
  <si>
    <t>945150115410</t>
  </si>
  <si>
    <t>758382</t>
  </si>
  <si>
    <t>955192538978</t>
  </si>
  <si>
    <t>953653</t>
  </si>
  <si>
    <t>974915966088</t>
  </si>
  <si>
    <t>766182</t>
  </si>
  <si>
    <t>616010244958</t>
  </si>
  <si>
    <t>60229790</t>
  </si>
  <si>
    <t>654415924311</t>
  </si>
  <si>
    <t>60270063</t>
  </si>
  <si>
    <t>683534299977</t>
  </si>
  <si>
    <t>60162832</t>
  </si>
  <si>
    <t>687538567766</t>
  </si>
  <si>
    <t>60174359</t>
  </si>
  <si>
    <t>625695522408</t>
  </si>
  <si>
    <t>60189132</t>
  </si>
  <si>
    <t>648267824295</t>
  </si>
  <si>
    <t>60071528</t>
  </si>
  <si>
    <t>659483876544</t>
  </si>
  <si>
    <t>60069638</t>
  </si>
  <si>
    <t>670752004440</t>
  </si>
  <si>
    <t>60011396</t>
  </si>
  <si>
    <t>610378608759</t>
  </si>
  <si>
    <t>60232055</t>
  </si>
  <si>
    <t>639974184962</t>
  </si>
  <si>
    <t>60161496</t>
  </si>
  <si>
    <t>683116027432</t>
  </si>
  <si>
    <t>60087510</t>
  </si>
  <si>
    <t>698874358924</t>
  </si>
  <si>
    <t>60197693</t>
  </si>
  <si>
    <t>628637128066</t>
  </si>
  <si>
    <t>60117608</t>
  </si>
  <si>
    <t>643004319374</t>
  </si>
  <si>
    <t>60264939</t>
  </si>
  <si>
    <t>654028363641</t>
  </si>
  <si>
    <t>60256794</t>
  </si>
  <si>
    <t>693158960271</t>
  </si>
  <si>
    <t>60125863</t>
  </si>
  <si>
    <t>717504331096</t>
  </si>
  <si>
    <t>70060977</t>
  </si>
  <si>
    <t>783402485399</t>
  </si>
  <si>
    <t>70136853</t>
  </si>
  <si>
    <t>785084407216</t>
  </si>
  <si>
    <t>70139592</t>
  </si>
  <si>
    <t>796492395339</t>
  </si>
  <si>
    <t>70083882</t>
  </si>
  <si>
    <t>705783257936</t>
  </si>
  <si>
    <t>70003068</t>
  </si>
  <si>
    <t>705989590077</t>
  </si>
  <si>
    <t>70138091</t>
  </si>
  <si>
    <t>722757424833</t>
  </si>
  <si>
    <t>70078531</t>
  </si>
  <si>
    <t>760418938472</t>
  </si>
  <si>
    <t>70171504</t>
  </si>
  <si>
    <t>928038339479</t>
  </si>
  <si>
    <t>821887</t>
  </si>
  <si>
    <t>958764378539</t>
  </si>
  <si>
    <t>702389</t>
  </si>
  <si>
    <t>975580317153</t>
  </si>
  <si>
    <t>853054</t>
  </si>
  <si>
    <t>998723658173</t>
  </si>
  <si>
    <t>762187</t>
  </si>
  <si>
    <t>914899627258</t>
  </si>
  <si>
    <t>777010</t>
  </si>
  <si>
    <t>917394046997</t>
  </si>
  <si>
    <t>849056</t>
  </si>
  <si>
    <t>967117829573</t>
  </si>
  <si>
    <t>786636</t>
  </si>
  <si>
    <t>972330087911</t>
  </si>
  <si>
    <t>889566</t>
  </si>
  <si>
    <t>734408600022</t>
  </si>
  <si>
    <t>70295679</t>
  </si>
  <si>
    <t>748446712223</t>
  </si>
  <si>
    <t>70261812</t>
  </si>
  <si>
    <t>755177055973</t>
  </si>
  <si>
    <t>70038108</t>
  </si>
  <si>
    <t>787281690490</t>
  </si>
  <si>
    <t>70238415</t>
  </si>
  <si>
    <t>605880996375</t>
  </si>
  <si>
    <t>60267294</t>
  </si>
  <si>
    <t>651841986528</t>
  </si>
  <si>
    <t>60018699</t>
  </si>
  <si>
    <t>661468470072</t>
  </si>
  <si>
    <t>60086266</t>
  </si>
  <si>
    <t>679754027886</t>
  </si>
  <si>
    <t>60290626</t>
  </si>
  <si>
    <t>605897563090</t>
  </si>
  <si>
    <t>60194429</t>
  </si>
  <si>
    <t>617292339121</t>
  </si>
  <si>
    <t>60163150</t>
  </si>
  <si>
    <t>636515375924</t>
  </si>
  <si>
    <t>60239155</t>
  </si>
  <si>
    <t>676613424298</t>
  </si>
  <si>
    <t>60251064</t>
  </si>
  <si>
    <t>727720493357</t>
  </si>
  <si>
    <t>70233437</t>
  </si>
  <si>
    <t>733501819194</t>
  </si>
  <si>
    <t>70117607</t>
  </si>
  <si>
    <t>770538585725</t>
  </si>
  <si>
    <t>70189037</t>
  </si>
  <si>
    <t>780961797036</t>
  </si>
  <si>
    <t>70176459</t>
  </si>
  <si>
    <t>754943049349</t>
  </si>
  <si>
    <t>70008477</t>
  </si>
  <si>
    <t>763490461394</t>
  </si>
  <si>
    <t>70251580</t>
  </si>
  <si>
    <t>769871433288</t>
  </si>
  <si>
    <t>70213304</t>
  </si>
  <si>
    <t>784741792105</t>
  </si>
  <si>
    <t>70165335</t>
  </si>
  <si>
    <t>919649164448</t>
  </si>
  <si>
    <t>847180</t>
  </si>
  <si>
    <t>923502342658</t>
  </si>
  <si>
    <t>881563</t>
  </si>
  <si>
    <t>975440709571</t>
  </si>
  <si>
    <t>912122</t>
  </si>
  <si>
    <t>980454586887</t>
  </si>
  <si>
    <t>984542</t>
  </si>
  <si>
    <t>755087517597</t>
  </si>
  <si>
    <t>70221507</t>
  </si>
  <si>
    <t>760740512818</t>
  </si>
  <si>
    <t>70077120</t>
  </si>
  <si>
    <t>790295699074</t>
  </si>
  <si>
    <t>70216332</t>
  </si>
  <si>
    <t>797962375007</t>
  </si>
  <si>
    <t>70137603</t>
  </si>
  <si>
    <t>715006965654</t>
  </si>
  <si>
    <t>70279339</t>
  </si>
  <si>
    <t>720162253035</t>
  </si>
  <si>
    <t>70284781</t>
  </si>
  <si>
    <t>732812064955</t>
  </si>
  <si>
    <t>70078082</t>
  </si>
  <si>
    <t>785361052000</t>
  </si>
  <si>
    <t>70086070</t>
  </si>
  <si>
    <t>913768855715</t>
  </si>
  <si>
    <t>784497</t>
  </si>
  <si>
    <t>950965137383</t>
  </si>
  <si>
    <t>906731</t>
  </si>
  <si>
    <t>982211772514</t>
  </si>
  <si>
    <t>922758</t>
  </si>
  <si>
    <t>992194769204</t>
  </si>
  <si>
    <t>765455</t>
  </si>
  <si>
    <t>610437959036</t>
  </si>
  <si>
    <t>60202116</t>
  </si>
  <si>
    <t>627248856634</t>
  </si>
  <si>
    <t>60080090</t>
  </si>
  <si>
    <t>668769165360</t>
  </si>
  <si>
    <t>60055739</t>
  </si>
  <si>
    <t>692245676018</t>
  </si>
  <si>
    <t>60172447</t>
  </si>
  <si>
    <t>617026856215</t>
  </si>
  <si>
    <t>60154347</t>
  </si>
  <si>
    <t>627897912799</t>
  </si>
  <si>
    <t>60290726</t>
  </si>
  <si>
    <t>666454097977</t>
  </si>
  <si>
    <t>60093129</t>
  </si>
  <si>
    <t>667710520512</t>
  </si>
  <si>
    <t>60233292</t>
  </si>
  <si>
    <t>736106417886</t>
  </si>
  <si>
    <t>70176519</t>
  </si>
  <si>
    <t>763246671482</t>
  </si>
  <si>
    <t>70268369</t>
  </si>
  <si>
    <t>781105363554</t>
  </si>
  <si>
    <t>70086635</t>
  </si>
  <si>
    <t>792026581614</t>
  </si>
  <si>
    <t>70208108</t>
  </si>
  <si>
    <t>627520475513</t>
  </si>
  <si>
    <t>60129331</t>
  </si>
  <si>
    <t>679622926003</t>
  </si>
  <si>
    <t>60223541</t>
  </si>
  <si>
    <t>690162781438</t>
  </si>
  <si>
    <t>60082147</t>
  </si>
  <si>
    <t>699580138548</t>
  </si>
  <si>
    <t>60161175</t>
  </si>
  <si>
    <t>609247008175</t>
  </si>
  <si>
    <t>60299669</t>
  </si>
  <si>
    <t>625919051863</t>
  </si>
  <si>
    <t>60100232</t>
  </si>
  <si>
    <t>665663169603</t>
  </si>
  <si>
    <t>60032974</t>
  </si>
  <si>
    <t>667905575618</t>
  </si>
  <si>
    <t>60155591</t>
  </si>
  <si>
    <t>604765458079</t>
  </si>
  <si>
    <t>60143147</t>
  </si>
  <si>
    <t>626229778956</t>
  </si>
  <si>
    <t>60139273</t>
  </si>
  <si>
    <t>632887822994</t>
  </si>
  <si>
    <t>60081532</t>
  </si>
  <si>
    <t>658408543303</t>
  </si>
  <si>
    <t>60012452</t>
  </si>
  <si>
    <t>605358803365</t>
  </si>
  <si>
    <t>60257334</t>
  </si>
  <si>
    <t>637762015219</t>
  </si>
  <si>
    <t>60125971</t>
  </si>
  <si>
    <t>658086503575</t>
  </si>
  <si>
    <t>60182916</t>
  </si>
  <si>
    <t>686606220620</t>
  </si>
  <si>
    <t>60128960</t>
  </si>
  <si>
    <t>761159570724</t>
  </si>
  <si>
    <t>70174201</t>
  </si>
  <si>
    <t>766201783762</t>
  </si>
  <si>
    <t>70143175</t>
  </si>
  <si>
    <t>777136166998</t>
  </si>
  <si>
    <t>70005942</t>
  </si>
  <si>
    <t>795271922134</t>
  </si>
  <si>
    <t>70059399</t>
  </si>
  <si>
    <t>710815206868</t>
  </si>
  <si>
    <t>70017459</t>
  </si>
  <si>
    <t>728730219346</t>
  </si>
  <si>
    <t>70275892</t>
  </si>
  <si>
    <t>760672291926</t>
  </si>
  <si>
    <t>70210979</t>
  </si>
  <si>
    <t>762714467499</t>
  </si>
  <si>
    <t>70067868</t>
  </si>
  <si>
    <t>916152305458</t>
  </si>
  <si>
    <t>819550</t>
  </si>
  <si>
    <t>964785025198</t>
  </si>
  <si>
    <t>753028</t>
  </si>
  <si>
    <t>975396688770</t>
  </si>
  <si>
    <t>990951</t>
  </si>
  <si>
    <t>996057646837</t>
  </si>
  <si>
    <t>934628</t>
  </si>
  <si>
    <t>909890633239</t>
  </si>
  <si>
    <t>789698</t>
  </si>
  <si>
    <t>981653063533</t>
  </si>
  <si>
    <t>967560</t>
  </si>
  <si>
    <t>985699637582</t>
  </si>
  <si>
    <t>738566</t>
  </si>
  <si>
    <t>989436920708</t>
  </si>
  <si>
    <t>742149</t>
  </si>
  <si>
    <t>917803739569</t>
  </si>
  <si>
    <t>979643</t>
  </si>
  <si>
    <t>921709765121</t>
  </si>
  <si>
    <t>911185</t>
  </si>
  <si>
    <t>922242582775</t>
  </si>
  <si>
    <t>876103</t>
  </si>
  <si>
    <t>960352650284</t>
  </si>
  <si>
    <t>756465</t>
  </si>
  <si>
    <t>615144296781</t>
  </si>
  <si>
    <t>60252623</t>
  </si>
  <si>
    <t>630582181038</t>
  </si>
  <si>
    <t>60085498</t>
  </si>
  <si>
    <t>651392415025</t>
  </si>
  <si>
    <t>60249684</t>
  </si>
  <si>
    <t>680710993194</t>
  </si>
  <si>
    <t>60268662</t>
  </si>
  <si>
    <t>726122892973</t>
  </si>
  <si>
    <t>70096102</t>
  </si>
  <si>
    <t>732308841938</t>
  </si>
  <si>
    <t>70296205</t>
  </si>
  <si>
    <t>745183005136</t>
  </si>
  <si>
    <t>70195698</t>
  </si>
  <si>
    <t>786411748965</t>
  </si>
  <si>
    <t>70120163</t>
  </si>
  <si>
    <t>702453864389</t>
  </si>
  <si>
    <t>70126686</t>
  </si>
  <si>
    <t>703795006731</t>
  </si>
  <si>
    <t>70021559</t>
  </si>
  <si>
    <t>715942084253</t>
  </si>
  <si>
    <t>70064197</t>
  </si>
  <si>
    <t>756081958696</t>
  </si>
  <si>
    <t>70137721</t>
  </si>
  <si>
    <t>762423555831</t>
  </si>
  <si>
    <t>70278635</t>
  </si>
  <si>
    <t>765356127986</t>
  </si>
  <si>
    <t>70097635</t>
  </si>
  <si>
    <t>783462880993</t>
  </si>
  <si>
    <t>70226780</t>
  </si>
  <si>
    <t>795894639449</t>
  </si>
  <si>
    <t>70145012</t>
  </si>
  <si>
    <t>708013191982</t>
  </si>
  <si>
    <t>70245971</t>
  </si>
  <si>
    <t>749576228833</t>
  </si>
  <si>
    <t>70287717</t>
  </si>
  <si>
    <t>762310746847</t>
  </si>
  <si>
    <t>70058509</t>
  </si>
  <si>
    <t>767597526660</t>
  </si>
  <si>
    <t>70290016</t>
  </si>
  <si>
    <t>941275191749</t>
  </si>
  <si>
    <t>736460</t>
  </si>
  <si>
    <t>960673523228</t>
  </si>
  <si>
    <t>759576</t>
  </si>
  <si>
    <t>965613372343</t>
  </si>
  <si>
    <t>766625</t>
  </si>
  <si>
    <t>984255834574</t>
  </si>
  <si>
    <t>899961</t>
  </si>
  <si>
    <t>909035386470</t>
  </si>
  <si>
    <t>850817</t>
  </si>
  <si>
    <t>936022674431</t>
  </si>
  <si>
    <t>897296</t>
  </si>
  <si>
    <t>949989212257</t>
  </si>
  <si>
    <t>751420</t>
  </si>
  <si>
    <t>994883106415</t>
  </si>
  <si>
    <t>778941</t>
  </si>
  <si>
    <t>907459000055</t>
  </si>
  <si>
    <t>747023</t>
  </si>
  <si>
    <t>923219715547</t>
  </si>
  <si>
    <t>761886</t>
  </si>
  <si>
    <t>929480630089</t>
  </si>
  <si>
    <t>908219</t>
  </si>
  <si>
    <t>995221592601</t>
  </si>
  <si>
    <t>835099</t>
  </si>
  <si>
    <t>600887437141</t>
  </si>
  <si>
    <t>60254743</t>
  </si>
  <si>
    <t>616932873218</t>
  </si>
  <si>
    <t>60043201</t>
  </si>
  <si>
    <t>649445423343</t>
  </si>
  <si>
    <t>60200695</t>
  </si>
  <si>
    <t>681123895546</t>
  </si>
  <si>
    <t>60227527</t>
  </si>
  <si>
    <t>712974174762</t>
  </si>
  <si>
    <t>70185562</t>
  </si>
  <si>
    <t>756926777352</t>
  </si>
  <si>
    <t>70203042</t>
  </si>
  <si>
    <t>765472345379</t>
  </si>
  <si>
    <t>70237901</t>
  </si>
  <si>
    <t>799833732795</t>
  </si>
  <si>
    <t>70203070</t>
  </si>
  <si>
    <t>723655621707</t>
  </si>
  <si>
    <t>70291987</t>
  </si>
  <si>
    <t>746492032496</t>
  </si>
  <si>
    <t>70221996</t>
  </si>
  <si>
    <t>762275309464</t>
  </si>
  <si>
    <t>70099281</t>
  </si>
  <si>
    <t>765556398941</t>
  </si>
  <si>
    <t>70265666</t>
  </si>
  <si>
    <t>922780759306</t>
  </si>
  <si>
    <t>900974</t>
  </si>
  <si>
    <t>955797285027</t>
  </si>
  <si>
    <t>998402</t>
  </si>
  <si>
    <t>964277129410</t>
  </si>
  <si>
    <t>737317</t>
  </si>
  <si>
    <t>965970705076</t>
  </si>
  <si>
    <t>734425</t>
  </si>
  <si>
    <t>614625982707</t>
  </si>
  <si>
    <t>60112417</t>
  </si>
  <si>
    <t>624100654641</t>
  </si>
  <si>
    <t>60197324</t>
  </si>
  <si>
    <t>638125606206</t>
  </si>
  <si>
    <t>60144835</t>
  </si>
  <si>
    <t>676511000724</t>
  </si>
  <si>
    <t>60291266</t>
  </si>
  <si>
    <t>728332680952</t>
  </si>
  <si>
    <t>70238108</t>
  </si>
  <si>
    <t>744838725332</t>
  </si>
  <si>
    <t>70008675</t>
  </si>
  <si>
    <t>749407819774</t>
  </si>
  <si>
    <t>70224452</t>
  </si>
  <si>
    <t>767825110931</t>
  </si>
  <si>
    <t>70049141</t>
  </si>
  <si>
    <t>910225132712</t>
  </si>
  <si>
    <t>737908</t>
  </si>
  <si>
    <t>917632147157</t>
  </si>
  <si>
    <t>920061</t>
  </si>
  <si>
    <t>936750933574</t>
  </si>
  <si>
    <t>913944</t>
  </si>
  <si>
    <t>969195105553</t>
  </si>
  <si>
    <t>720039</t>
  </si>
  <si>
    <t>924311539646</t>
  </si>
  <si>
    <t>967413</t>
  </si>
  <si>
    <t>928853033785</t>
  </si>
  <si>
    <t>759006</t>
  </si>
  <si>
    <t>936549998749</t>
  </si>
  <si>
    <t>730828</t>
  </si>
  <si>
    <t>977883589010</t>
  </si>
  <si>
    <t>713819</t>
  </si>
  <si>
    <t>625755076855</t>
  </si>
  <si>
    <t>60278727</t>
  </si>
  <si>
    <t>658031113072</t>
  </si>
  <si>
    <t>60186284</t>
  </si>
  <si>
    <t>669142596981</t>
  </si>
  <si>
    <t>60014546</t>
  </si>
  <si>
    <t>695122268981</t>
  </si>
  <si>
    <t>60055153</t>
  </si>
  <si>
    <t>620242354110</t>
  </si>
  <si>
    <t>60084249</t>
  </si>
  <si>
    <t>642214117594</t>
  </si>
  <si>
    <t>60233089</t>
  </si>
  <si>
    <t>643152552307</t>
  </si>
  <si>
    <t>60077209</t>
  </si>
  <si>
    <t>669121138285</t>
  </si>
  <si>
    <t>60258935</t>
  </si>
  <si>
    <t>614661637786</t>
  </si>
  <si>
    <t>60258730</t>
  </si>
  <si>
    <t>656339805107</t>
  </si>
  <si>
    <t>60113110</t>
  </si>
  <si>
    <t>679143643099</t>
  </si>
  <si>
    <t>60288411</t>
  </si>
  <si>
    <t>696672738249</t>
  </si>
  <si>
    <t>60039728</t>
  </si>
  <si>
    <t>704224536730</t>
  </si>
  <si>
    <t>70211825</t>
  </si>
  <si>
    <t>715571794449</t>
  </si>
  <si>
    <t>70194287</t>
  </si>
  <si>
    <t>777798009639</t>
  </si>
  <si>
    <t>70166810</t>
  </si>
  <si>
    <t>784026981493</t>
  </si>
  <si>
    <t>70104935</t>
  </si>
  <si>
    <t>706820619874</t>
  </si>
  <si>
    <t>70047710</t>
  </si>
  <si>
    <t>725937011698</t>
  </si>
  <si>
    <t>70084011</t>
  </si>
  <si>
    <t>767303486959</t>
  </si>
  <si>
    <t>70180716</t>
  </si>
  <si>
    <t>777232515275</t>
  </si>
  <si>
    <t>70228291</t>
  </si>
  <si>
    <t>940024625835</t>
  </si>
  <si>
    <t>741778</t>
  </si>
  <si>
    <t>944799126986</t>
  </si>
  <si>
    <t>971365</t>
  </si>
  <si>
    <t>945688192476</t>
  </si>
  <si>
    <t>886565</t>
  </si>
  <si>
    <t>976848495122</t>
  </si>
  <si>
    <t>894853</t>
  </si>
  <si>
    <t>924714600690</t>
  </si>
  <si>
    <t>982963</t>
  </si>
  <si>
    <t>958785089128</t>
  </si>
  <si>
    <t>922265</t>
  </si>
  <si>
    <t>983439122232</t>
  </si>
  <si>
    <t>785627</t>
  </si>
  <si>
    <t>995673281908</t>
  </si>
  <si>
    <t>979528</t>
  </si>
  <si>
    <t>952287487289</t>
  </si>
  <si>
    <t>860163</t>
  </si>
  <si>
    <t>957707572890</t>
  </si>
  <si>
    <t>764121</t>
  </si>
  <si>
    <t>974759663128</t>
  </si>
  <si>
    <t>855630</t>
  </si>
  <si>
    <t>991628698235</t>
  </si>
  <si>
    <t>947614</t>
  </si>
  <si>
    <t>907850034790</t>
  </si>
  <si>
    <t>708302</t>
  </si>
  <si>
    <t>931506980838</t>
  </si>
  <si>
    <t>942663</t>
  </si>
  <si>
    <t>932001227978</t>
  </si>
  <si>
    <t>902823</t>
  </si>
  <si>
    <t>981692607769</t>
  </si>
  <si>
    <t>734668</t>
  </si>
  <si>
    <t>602998206531</t>
  </si>
  <si>
    <t>60040001</t>
  </si>
  <si>
    <t>607165297260</t>
  </si>
  <si>
    <t>60120087</t>
  </si>
  <si>
    <t>633022769051</t>
  </si>
  <si>
    <t>60144786</t>
  </si>
  <si>
    <t>667348062944</t>
  </si>
  <si>
    <t>60174243</t>
  </si>
  <si>
    <t>615763575606</t>
  </si>
  <si>
    <t>60267881</t>
  </si>
  <si>
    <t>621648635552</t>
  </si>
  <si>
    <t>60056098</t>
  </si>
  <si>
    <t>645710178371</t>
  </si>
  <si>
    <t>60174781</t>
  </si>
  <si>
    <t>656964261549</t>
  </si>
  <si>
    <t>60183191</t>
  </si>
  <si>
    <t>631959679955</t>
  </si>
  <si>
    <t>60029654</t>
  </si>
  <si>
    <t>645958766014</t>
  </si>
  <si>
    <t>60115824</t>
  </si>
  <si>
    <t>656427141138</t>
  </si>
  <si>
    <t>60032134</t>
  </si>
  <si>
    <t>670579436769</t>
  </si>
  <si>
    <t>60181791</t>
  </si>
  <si>
    <t>660670161386</t>
  </si>
  <si>
    <t>60071967</t>
  </si>
  <si>
    <t>681583538161</t>
  </si>
  <si>
    <t>60187399</t>
  </si>
  <si>
    <t>686440679127</t>
  </si>
  <si>
    <t>60285097</t>
  </si>
  <si>
    <t>687851819278</t>
  </si>
  <si>
    <t>60219278</t>
  </si>
  <si>
    <t>606816333159</t>
  </si>
  <si>
    <t>60241678</t>
  </si>
  <si>
    <t>616277041053</t>
  </si>
  <si>
    <t>60196097</t>
  </si>
  <si>
    <t>641457349177</t>
  </si>
  <si>
    <t>60053243</t>
  </si>
  <si>
    <t>679625685814</t>
  </si>
  <si>
    <t>60204866</t>
  </si>
  <si>
    <t>624040457396</t>
  </si>
  <si>
    <t>60197864</t>
  </si>
  <si>
    <t>631847171857</t>
  </si>
  <si>
    <t>60112030</t>
  </si>
  <si>
    <t>636085168574</t>
  </si>
  <si>
    <t>60266486</t>
  </si>
  <si>
    <t>646668183779</t>
  </si>
  <si>
    <t>60246640</t>
  </si>
  <si>
    <t>907506916788</t>
  </si>
  <si>
    <t>922821</t>
  </si>
  <si>
    <t>918828094494</t>
  </si>
  <si>
    <t>872785</t>
  </si>
  <si>
    <t>930026559834</t>
  </si>
  <si>
    <t>949344</t>
  </si>
  <si>
    <t>970970632810</t>
  </si>
  <si>
    <t>748559</t>
  </si>
  <si>
    <t>618960082181</t>
  </si>
  <si>
    <t>60163200</t>
  </si>
  <si>
    <t>627175591722</t>
  </si>
  <si>
    <t>60226258</t>
  </si>
  <si>
    <t>648623902559</t>
  </si>
  <si>
    <t>60075047</t>
  </si>
  <si>
    <t>673299613617</t>
  </si>
  <si>
    <t>60188893</t>
  </si>
  <si>
    <t>721016698772</t>
  </si>
  <si>
    <t>70132395</t>
  </si>
  <si>
    <t>764646015036</t>
  </si>
  <si>
    <t>70095357</t>
  </si>
  <si>
    <t>775526402796</t>
  </si>
  <si>
    <t>70027670</t>
  </si>
  <si>
    <t>786977365146</t>
  </si>
  <si>
    <t>70066985</t>
  </si>
  <si>
    <t>605298590334</t>
  </si>
  <si>
    <t>60179047</t>
  </si>
  <si>
    <t>609627884859</t>
  </si>
  <si>
    <t>60235955</t>
  </si>
  <si>
    <t>614174458035</t>
  </si>
  <si>
    <t>60190103</t>
  </si>
  <si>
    <t>658655484113</t>
  </si>
  <si>
    <t>60129903</t>
  </si>
  <si>
    <t>631352758872</t>
  </si>
  <si>
    <t>60223710</t>
  </si>
  <si>
    <t>640325511898</t>
  </si>
  <si>
    <t>60138900</t>
  </si>
  <si>
    <t>690115203009</t>
  </si>
  <si>
    <t>60095690</t>
  </si>
  <si>
    <t>693008507275</t>
  </si>
  <si>
    <t>60209520</t>
  </si>
  <si>
    <t>601045534340</t>
  </si>
  <si>
    <t>60124965</t>
  </si>
  <si>
    <t>629130260785</t>
  </si>
  <si>
    <t>60212824</t>
  </si>
  <si>
    <t>637175017362</t>
  </si>
  <si>
    <t>60208145</t>
  </si>
  <si>
    <t>642204304737</t>
  </si>
  <si>
    <t>60131851</t>
  </si>
  <si>
    <t>611734290444</t>
  </si>
  <si>
    <t>60130225</t>
  </si>
  <si>
    <t>621463722199</t>
  </si>
  <si>
    <t>60077405</t>
  </si>
  <si>
    <t>656672773346</t>
  </si>
  <si>
    <t>60214987</t>
  </si>
  <si>
    <t>665203427173</t>
  </si>
  <si>
    <t>60174670</t>
  </si>
  <si>
    <t>612919288803</t>
  </si>
  <si>
    <t>60008408</t>
  </si>
  <si>
    <t>639492909353</t>
  </si>
  <si>
    <t>60175647</t>
  </si>
  <si>
    <t>651802235096</t>
  </si>
  <si>
    <t>60116942</t>
  </si>
  <si>
    <t>693740990943</t>
  </si>
  <si>
    <t>60139674</t>
  </si>
  <si>
    <t>711702487361</t>
  </si>
  <si>
    <t>70019147</t>
  </si>
  <si>
    <t>713978821923</t>
  </si>
  <si>
    <t>70066509</t>
  </si>
  <si>
    <t>727017624047</t>
  </si>
  <si>
    <t>70102823</t>
  </si>
  <si>
    <t>756724034924</t>
  </si>
  <si>
    <t>70293519</t>
  </si>
  <si>
    <t>735465177683</t>
  </si>
  <si>
    <t>70295473</t>
  </si>
  <si>
    <t>756447709397</t>
  </si>
  <si>
    <t>70141278</t>
  </si>
  <si>
    <t>767239973111</t>
  </si>
  <si>
    <t>70119552</t>
  </si>
  <si>
    <t>797902703260</t>
  </si>
  <si>
    <t>70062261</t>
  </si>
  <si>
    <t>717144412221</t>
  </si>
  <si>
    <t>70079078</t>
  </si>
  <si>
    <t>749994839215</t>
  </si>
  <si>
    <t>70250055</t>
  </si>
  <si>
    <t>783793174311</t>
  </si>
  <si>
    <t>70171237</t>
  </si>
  <si>
    <t>796396351255</t>
  </si>
  <si>
    <t>70180545</t>
  </si>
  <si>
    <t>906333001982</t>
  </si>
  <si>
    <t>891194</t>
  </si>
  <si>
    <t>934834300586</t>
  </si>
  <si>
    <t>963373</t>
  </si>
  <si>
    <t>975754101410</t>
  </si>
  <si>
    <t>757775</t>
  </si>
  <si>
    <t>996911221066</t>
  </si>
  <si>
    <t>921561</t>
  </si>
  <si>
    <t>630038279411</t>
  </si>
  <si>
    <t>60271931</t>
  </si>
  <si>
    <t>635214303363</t>
  </si>
  <si>
    <t>60035741</t>
  </si>
  <si>
    <t>661390133504</t>
  </si>
  <si>
    <t>60106736</t>
  </si>
  <si>
    <t>679174789529</t>
  </si>
  <si>
    <t>60120448</t>
  </si>
  <si>
    <t>601898228819</t>
  </si>
  <si>
    <t>60218796</t>
  </si>
  <si>
    <t>608042580587</t>
  </si>
  <si>
    <t>60000179</t>
  </si>
  <si>
    <t>618955799680</t>
  </si>
  <si>
    <t>60078212</t>
  </si>
  <si>
    <t>634508207579</t>
  </si>
  <si>
    <t>60293486</t>
  </si>
  <si>
    <t>614094480732</t>
  </si>
  <si>
    <t>60117443</t>
  </si>
  <si>
    <t>634198970370</t>
  </si>
  <si>
    <t>60194289</t>
  </si>
  <si>
    <t>638921206653</t>
  </si>
  <si>
    <t>60135337</t>
  </si>
  <si>
    <t>661198761150</t>
  </si>
  <si>
    <t>60274534</t>
  </si>
  <si>
    <t>707065430912</t>
  </si>
  <si>
    <t>70029987</t>
  </si>
  <si>
    <t>737388883041</t>
  </si>
  <si>
    <t>70162457</t>
  </si>
  <si>
    <t>756127319554</t>
  </si>
  <si>
    <t>70150565</t>
  </si>
  <si>
    <t>772255341405</t>
  </si>
  <si>
    <t>70137281</t>
  </si>
  <si>
    <t>705701482016</t>
  </si>
  <si>
    <t>70248880</t>
  </si>
  <si>
    <t>711428686929</t>
  </si>
  <si>
    <t>70176155</t>
  </si>
  <si>
    <t>738556580501</t>
  </si>
  <si>
    <t>70047298</t>
  </si>
  <si>
    <t>778085166727</t>
  </si>
  <si>
    <t>70107264</t>
  </si>
  <si>
    <t>747963647497</t>
  </si>
  <si>
    <t>70041874</t>
  </si>
  <si>
    <t>771662691374</t>
  </si>
  <si>
    <t>70194903</t>
  </si>
  <si>
    <t>778759461221</t>
  </si>
  <si>
    <t>70047392</t>
  </si>
  <si>
    <t>784693588827</t>
  </si>
  <si>
    <t>70058655</t>
  </si>
  <si>
    <t>916878934763</t>
  </si>
  <si>
    <t>797481</t>
  </si>
  <si>
    <t>944406628654</t>
  </si>
  <si>
    <t>901506</t>
  </si>
  <si>
    <t>947326522483</t>
  </si>
  <si>
    <t>710330</t>
  </si>
  <si>
    <t>953118690079</t>
  </si>
  <si>
    <t>733636</t>
  </si>
  <si>
    <t>909114256221</t>
  </si>
  <si>
    <t>792832</t>
  </si>
  <si>
    <t>944539259466</t>
  </si>
  <si>
    <t>803414</t>
  </si>
  <si>
    <t>961881398688</t>
  </si>
  <si>
    <t>876278</t>
  </si>
  <si>
    <t>997617033774</t>
  </si>
  <si>
    <t>750257</t>
  </si>
  <si>
    <t>625819451571</t>
  </si>
  <si>
    <t>60138700</t>
  </si>
  <si>
    <t>634131452673</t>
  </si>
  <si>
    <t>60239606</t>
  </si>
  <si>
    <t>653913199551</t>
  </si>
  <si>
    <t>60276274</t>
  </si>
  <si>
    <t>683009001961</t>
  </si>
  <si>
    <t>60247791</t>
  </si>
  <si>
    <t>607455897959</t>
  </si>
  <si>
    <t>60156474</t>
  </si>
  <si>
    <t>636518347705</t>
  </si>
  <si>
    <t>60078964</t>
  </si>
  <si>
    <t>653654724615</t>
  </si>
  <si>
    <t>60162292</t>
  </si>
  <si>
    <t>686989837953</t>
  </si>
  <si>
    <t>60250884</t>
  </si>
  <si>
    <t>917789705935</t>
  </si>
  <si>
    <t>801638</t>
  </si>
  <si>
    <t>929668617713</t>
  </si>
  <si>
    <t>938521</t>
  </si>
  <si>
    <t>937873853649</t>
  </si>
  <si>
    <t>999559</t>
  </si>
  <si>
    <t>956734022776</t>
  </si>
  <si>
    <t>768611</t>
  </si>
  <si>
    <t>973899988806</t>
  </si>
  <si>
    <t>707426</t>
  </si>
  <si>
    <t>985599614841</t>
  </si>
  <si>
    <t>767508</t>
  </si>
  <si>
    <t>991229929564</t>
  </si>
  <si>
    <t>766349</t>
  </si>
  <si>
    <t>999726824810</t>
  </si>
  <si>
    <t>750029</t>
  </si>
  <si>
    <t>945545199629</t>
  </si>
  <si>
    <t>841061</t>
  </si>
  <si>
    <t>969693217728</t>
  </si>
  <si>
    <t>780542</t>
  </si>
  <si>
    <t>993403976898</t>
  </si>
  <si>
    <t>934765</t>
  </si>
  <si>
    <t>995988424051</t>
  </si>
  <si>
    <t>865457</t>
  </si>
  <si>
    <t>731320855044</t>
  </si>
  <si>
    <t>70209549</t>
  </si>
  <si>
    <t>772748711215</t>
  </si>
  <si>
    <t>70216431</t>
  </si>
  <si>
    <t>796278466329</t>
  </si>
  <si>
    <t>70113328</t>
  </si>
  <si>
    <t>797300339209</t>
  </si>
  <si>
    <t>70212194</t>
  </si>
  <si>
    <t>970115564949</t>
  </si>
  <si>
    <t>803064</t>
  </si>
  <si>
    <t>976218250509</t>
  </si>
  <si>
    <t>721112</t>
  </si>
  <si>
    <t>983234198320</t>
  </si>
  <si>
    <t>782703</t>
  </si>
  <si>
    <t>991110661252</t>
  </si>
  <si>
    <t>991087</t>
  </si>
  <si>
    <t>650917979236</t>
  </si>
  <si>
    <t>60218986</t>
  </si>
  <si>
    <t>654071942995</t>
  </si>
  <si>
    <t>60073567</t>
  </si>
  <si>
    <t>666393692115</t>
  </si>
  <si>
    <t>60251928</t>
  </si>
  <si>
    <t>667825928422</t>
  </si>
  <si>
    <t>60231347</t>
  </si>
  <si>
    <t>921578462770</t>
  </si>
  <si>
    <t>743052</t>
  </si>
  <si>
    <t>923869329876</t>
  </si>
  <si>
    <t>759761</t>
  </si>
  <si>
    <t>957841794727</t>
  </si>
  <si>
    <t>810930</t>
  </si>
  <si>
    <t>985531441982</t>
  </si>
  <si>
    <t>841224</t>
  </si>
  <si>
    <t>922484852303</t>
  </si>
  <si>
    <t>767162</t>
  </si>
  <si>
    <t>922635682997</t>
  </si>
  <si>
    <t>951547</t>
  </si>
  <si>
    <t>937720474670</t>
  </si>
  <si>
    <t>990122</t>
  </si>
  <si>
    <t>999224206920</t>
  </si>
  <si>
    <t>989898</t>
  </si>
  <si>
    <t>923728563007</t>
  </si>
  <si>
    <t>729842</t>
  </si>
  <si>
    <t>943501523439</t>
  </si>
  <si>
    <t>990730</t>
  </si>
  <si>
    <t>963275378010</t>
  </si>
  <si>
    <t>916571</t>
  </si>
  <si>
    <t>990476424618</t>
  </si>
  <si>
    <t>982889</t>
  </si>
  <si>
    <t>626902840402</t>
  </si>
  <si>
    <t>60222084</t>
  </si>
  <si>
    <t>656162250530</t>
  </si>
  <si>
    <t>60281014</t>
  </si>
  <si>
    <t>658944282819</t>
  </si>
  <si>
    <t>60167904</t>
  </si>
  <si>
    <t>684247782010</t>
  </si>
  <si>
    <t>60188877</t>
  </si>
  <si>
    <t>606974601605</t>
  </si>
  <si>
    <t>60067034</t>
  </si>
  <si>
    <t>624330885498</t>
  </si>
  <si>
    <t>60272374</t>
  </si>
  <si>
    <t>658361423434</t>
  </si>
  <si>
    <t>60215847</t>
  </si>
  <si>
    <t>686738214268</t>
  </si>
  <si>
    <t>60149139</t>
  </si>
  <si>
    <t>622229393967</t>
  </si>
  <si>
    <t>60016801</t>
  </si>
  <si>
    <t>628617568150</t>
  </si>
  <si>
    <t>60243699</t>
  </si>
  <si>
    <t>689667919742</t>
  </si>
  <si>
    <t>60053154</t>
  </si>
  <si>
    <t>689783426652</t>
  </si>
  <si>
    <t>60245571</t>
  </si>
  <si>
    <t>625347548140</t>
  </si>
  <si>
    <t>60153528</t>
  </si>
  <si>
    <t>636590918129</t>
  </si>
  <si>
    <t>60064822</t>
  </si>
  <si>
    <t>652668389281</t>
  </si>
  <si>
    <t>60222829</t>
  </si>
  <si>
    <t>654010002850</t>
  </si>
  <si>
    <t>60070804</t>
  </si>
  <si>
    <t>622169276373</t>
  </si>
  <si>
    <t>60115086</t>
  </si>
  <si>
    <t>660914574725</t>
  </si>
  <si>
    <t>60168309</t>
  </si>
  <si>
    <t>692026247059</t>
  </si>
  <si>
    <t>60037487</t>
  </si>
  <si>
    <t>693810506396</t>
  </si>
  <si>
    <t>60170305</t>
  </si>
  <si>
    <t>619200171273</t>
  </si>
  <si>
    <t>60266089</t>
  </si>
  <si>
    <t>634991301735</t>
  </si>
  <si>
    <t>60060385</t>
  </si>
  <si>
    <t>674313619662</t>
  </si>
  <si>
    <t>60004129</t>
  </si>
  <si>
    <t>684385936659</t>
  </si>
  <si>
    <t>60074480</t>
  </si>
  <si>
    <t>613601929414</t>
  </si>
  <si>
    <t>60225498</t>
  </si>
  <si>
    <t>639313764776</t>
  </si>
  <si>
    <t>60203766</t>
  </si>
  <si>
    <t>641637347731</t>
  </si>
  <si>
    <t>60089519</t>
  </si>
  <si>
    <t>648930811415</t>
  </si>
  <si>
    <t>60247438</t>
  </si>
  <si>
    <t>745960979023</t>
  </si>
  <si>
    <t>70066649</t>
  </si>
  <si>
    <t>746311751589</t>
  </si>
  <si>
    <t>70275766</t>
  </si>
  <si>
    <t>766544601297</t>
  </si>
  <si>
    <t>70228245</t>
  </si>
  <si>
    <t>789900311104</t>
  </si>
  <si>
    <t>70116850</t>
  </si>
  <si>
    <t>704979285551</t>
  </si>
  <si>
    <t>70206666</t>
  </si>
  <si>
    <t>730193402361</t>
  </si>
  <si>
    <t>70290019</t>
  </si>
  <si>
    <t>748833912913</t>
  </si>
  <si>
    <t>70277497</t>
  </si>
  <si>
    <t>782032722746</t>
  </si>
  <si>
    <t>70124311</t>
  </si>
  <si>
    <t>719912172411</t>
  </si>
  <si>
    <t>70097170</t>
  </si>
  <si>
    <t>741216604318</t>
  </si>
  <si>
    <t>70275729</t>
  </si>
  <si>
    <t>746159171754</t>
  </si>
  <si>
    <t>70056918</t>
  </si>
  <si>
    <t>790658730966</t>
  </si>
  <si>
    <t>70143308</t>
  </si>
  <si>
    <t>930943374498</t>
  </si>
  <si>
    <t>832132</t>
  </si>
  <si>
    <t>958766205957</t>
  </si>
  <si>
    <t>827737</t>
  </si>
  <si>
    <t>985966555587</t>
  </si>
  <si>
    <t>713640</t>
  </si>
  <si>
    <t>993270500748</t>
  </si>
  <si>
    <t>711599</t>
  </si>
  <si>
    <t>906212355964</t>
  </si>
  <si>
    <t>836256</t>
  </si>
  <si>
    <t>928476935275</t>
  </si>
  <si>
    <t>707697</t>
  </si>
  <si>
    <t>951007462501</t>
  </si>
  <si>
    <t>760385</t>
  </si>
  <si>
    <t>988567558721</t>
  </si>
  <si>
    <t>817868</t>
  </si>
  <si>
    <t>903187697986</t>
  </si>
  <si>
    <t>779791</t>
  </si>
  <si>
    <t>936402989714</t>
  </si>
  <si>
    <t>730183</t>
  </si>
  <si>
    <t>950365196959</t>
  </si>
  <si>
    <t>859229</t>
  </si>
  <si>
    <t>962614566506</t>
  </si>
  <si>
    <t>804764</t>
  </si>
  <si>
    <t>652880739466</t>
  </si>
  <si>
    <t>60109405</t>
  </si>
  <si>
    <t>655680134356</t>
  </si>
  <si>
    <t>60297740</t>
  </si>
  <si>
    <t>673372773103</t>
  </si>
  <si>
    <t>60116274</t>
  </si>
  <si>
    <t>699179012723</t>
  </si>
  <si>
    <t>60209283</t>
  </si>
  <si>
    <t>635501348389</t>
  </si>
  <si>
    <t>60016608</t>
  </si>
  <si>
    <t>650390353775</t>
  </si>
  <si>
    <t>60081675</t>
  </si>
  <si>
    <t>692518543986</t>
  </si>
  <si>
    <t>60159112</t>
  </si>
  <si>
    <t>692821922501</t>
  </si>
  <si>
    <t>60102480</t>
  </si>
  <si>
    <t>600067024980</t>
  </si>
  <si>
    <t>60265087</t>
  </si>
  <si>
    <t>617896781372</t>
  </si>
  <si>
    <t>60190863</t>
  </si>
  <si>
    <t>619640986318</t>
  </si>
  <si>
    <t>60109076</t>
  </si>
  <si>
    <t>643203156394</t>
  </si>
  <si>
    <t>60172514</t>
  </si>
  <si>
    <t>702750226622</t>
  </si>
  <si>
    <t>70133726</t>
  </si>
  <si>
    <t>703372506308</t>
  </si>
  <si>
    <t>70134008</t>
  </si>
  <si>
    <t>717486269911</t>
  </si>
  <si>
    <t>70171094</t>
  </si>
  <si>
    <t>763412772816</t>
  </si>
  <si>
    <t>70207842</t>
  </si>
  <si>
    <t>710893153515</t>
  </si>
  <si>
    <t>70149886</t>
  </si>
  <si>
    <t>746616573957</t>
  </si>
  <si>
    <t>70229120</t>
  </si>
  <si>
    <t>747568219224</t>
  </si>
  <si>
    <t>70041136</t>
  </si>
  <si>
    <t>771390418474</t>
  </si>
  <si>
    <t>70179758</t>
  </si>
  <si>
    <t>919603597442</t>
  </si>
  <si>
    <t>704919</t>
  </si>
  <si>
    <t>922853459510</t>
  </si>
  <si>
    <t>934897</t>
  </si>
  <si>
    <t>932218756107</t>
  </si>
  <si>
    <t>845849</t>
  </si>
  <si>
    <t>961519139143</t>
  </si>
  <si>
    <t>906068</t>
  </si>
  <si>
    <t>946358816418</t>
  </si>
  <si>
    <t>797518</t>
  </si>
  <si>
    <t>948949554073</t>
  </si>
  <si>
    <t>940302</t>
  </si>
  <si>
    <t>978012325683</t>
  </si>
  <si>
    <t>970049</t>
  </si>
  <si>
    <t>990286153088</t>
  </si>
  <si>
    <t>947732</t>
  </si>
  <si>
    <t>626157980342</t>
  </si>
  <si>
    <t>60107508</t>
  </si>
  <si>
    <t>634414974343</t>
  </si>
  <si>
    <t>60026329</t>
  </si>
  <si>
    <t>641339519177</t>
  </si>
  <si>
    <t>60260296</t>
  </si>
  <si>
    <t>675759697821</t>
  </si>
  <si>
    <t>60103871</t>
  </si>
  <si>
    <t>614635635074</t>
  </si>
  <si>
    <t>60012236</t>
  </si>
  <si>
    <t>631610230076</t>
  </si>
  <si>
    <t>60125477</t>
  </si>
  <si>
    <t>660645289811</t>
  </si>
  <si>
    <t>60073894</t>
  </si>
  <si>
    <t>691622587571</t>
  </si>
  <si>
    <t>60033559</t>
  </si>
  <si>
    <t>700956765934</t>
  </si>
  <si>
    <t>70253272</t>
  </si>
  <si>
    <t>703170514409</t>
  </si>
  <si>
    <t>70072312</t>
  </si>
  <si>
    <t>722985814627</t>
  </si>
  <si>
    <t>70260101</t>
  </si>
  <si>
    <t>799613404785</t>
  </si>
  <si>
    <t>70078625</t>
  </si>
  <si>
    <t>925860314722</t>
  </si>
  <si>
    <t>891913</t>
  </si>
  <si>
    <t>968749221506</t>
  </si>
  <si>
    <t>764609</t>
  </si>
  <si>
    <t>983710536639</t>
  </si>
  <si>
    <t>713823</t>
  </si>
  <si>
    <t>984233252423</t>
  </si>
  <si>
    <t>934296</t>
  </si>
  <si>
    <t>640368719910</t>
  </si>
  <si>
    <t>60201350</t>
  </si>
  <si>
    <t>654203688678</t>
  </si>
  <si>
    <t>60055516</t>
  </si>
  <si>
    <t>663758598220</t>
  </si>
  <si>
    <t>60012934</t>
  </si>
  <si>
    <t>673771555115</t>
  </si>
  <si>
    <t>60064160</t>
  </si>
  <si>
    <t>710294147324</t>
  </si>
  <si>
    <t>70267546</t>
  </si>
  <si>
    <t>749615848366</t>
  </si>
  <si>
    <t>70130829</t>
  </si>
  <si>
    <t>755765205621</t>
  </si>
  <si>
    <t>70007482</t>
  </si>
  <si>
    <t>774994907457</t>
  </si>
  <si>
    <t>70065831</t>
  </si>
  <si>
    <t>916532097523</t>
  </si>
  <si>
    <t>739713</t>
  </si>
  <si>
    <t>954547213832</t>
  </si>
  <si>
    <t>774135</t>
  </si>
  <si>
    <t>958937168819</t>
  </si>
  <si>
    <t>743609</t>
  </si>
  <si>
    <t>980311681655</t>
  </si>
  <si>
    <t>776546</t>
  </si>
  <si>
    <t>931955747655</t>
  </si>
  <si>
    <t>893419</t>
  </si>
  <si>
    <t>931978826201</t>
  </si>
  <si>
    <t>937868</t>
  </si>
  <si>
    <t>933964682928</t>
  </si>
  <si>
    <t>962377</t>
  </si>
  <si>
    <t>994388748867</t>
  </si>
  <si>
    <t>867450</t>
  </si>
  <si>
    <t>608187849633</t>
  </si>
  <si>
    <t>60012053</t>
  </si>
  <si>
    <t>612038827803</t>
  </si>
  <si>
    <t>60160370</t>
  </si>
  <si>
    <t>628576558269</t>
  </si>
  <si>
    <t>60057781</t>
  </si>
  <si>
    <t>698497268929</t>
  </si>
  <si>
    <t>60270517</t>
  </si>
  <si>
    <t>600386864226</t>
  </si>
  <si>
    <t>60206348</t>
  </si>
  <si>
    <t>613811168470</t>
  </si>
  <si>
    <t>60176414</t>
  </si>
  <si>
    <t>615269188792</t>
  </si>
  <si>
    <t>60210243</t>
  </si>
  <si>
    <t>689572983327</t>
  </si>
  <si>
    <t>60281042</t>
  </si>
  <si>
    <t>721199370175</t>
  </si>
  <si>
    <t>70015744</t>
  </si>
  <si>
    <t>757591090653</t>
  </si>
  <si>
    <t>70101332</t>
  </si>
  <si>
    <t>766772039164</t>
  </si>
  <si>
    <t>70156292</t>
  </si>
  <si>
    <t>769033783417</t>
  </si>
  <si>
    <t>70245851</t>
  </si>
  <si>
    <t>917038851254</t>
  </si>
  <si>
    <t>752474</t>
  </si>
  <si>
    <t>959431160846</t>
  </si>
  <si>
    <t>929844</t>
  </si>
  <si>
    <t>963961714482</t>
  </si>
  <si>
    <t>989218</t>
  </si>
  <si>
    <t>991268838033</t>
  </si>
  <si>
    <t>958705</t>
  </si>
  <si>
    <t>902730575017</t>
  </si>
  <si>
    <t>801963</t>
  </si>
  <si>
    <t>924561131349</t>
  </si>
  <si>
    <t>822299</t>
  </si>
  <si>
    <t>982052335305</t>
  </si>
  <si>
    <t>961095</t>
  </si>
  <si>
    <t>985875236963</t>
  </si>
  <si>
    <t>707246</t>
  </si>
  <si>
    <t>620196190825</t>
  </si>
  <si>
    <t>60264421</t>
  </si>
  <si>
    <t>627558851777</t>
  </si>
  <si>
    <t>60064085</t>
  </si>
  <si>
    <t>640342176123</t>
  </si>
  <si>
    <t>60252955</t>
  </si>
  <si>
    <t>694737949943</t>
  </si>
  <si>
    <t>60029212</t>
  </si>
  <si>
    <t>603134164609</t>
  </si>
  <si>
    <t>60056862</t>
  </si>
  <si>
    <t>621179709816</t>
  </si>
  <si>
    <t>60240265</t>
  </si>
  <si>
    <t>680191855341</t>
  </si>
  <si>
    <t>60214859</t>
  </si>
  <si>
    <t>683869772496</t>
  </si>
  <si>
    <t>60170019</t>
  </si>
  <si>
    <t>606909373262</t>
  </si>
  <si>
    <t>60144411</t>
  </si>
  <si>
    <t>678628314634</t>
  </si>
  <si>
    <t>60057077</t>
  </si>
  <si>
    <t>693738327407</t>
  </si>
  <si>
    <t>60039107</t>
  </si>
  <si>
    <t>694859210074</t>
  </si>
  <si>
    <t>60150774</t>
  </si>
  <si>
    <t>625180619442</t>
  </si>
  <si>
    <t>60282553</t>
  </si>
  <si>
    <t>663411878467</t>
  </si>
  <si>
    <t>60241842</t>
  </si>
  <si>
    <t>673301881597</t>
  </si>
  <si>
    <t>60114222</t>
  </si>
  <si>
    <t>690729461469</t>
  </si>
  <si>
    <t>60241382</t>
  </si>
  <si>
    <t>600936163356</t>
  </si>
  <si>
    <t>60272752</t>
  </si>
  <si>
    <t>601691143168</t>
  </si>
  <si>
    <t>60221065</t>
  </si>
  <si>
    <t>604168933210</t>
  </si>
  <si>
    <t>60051478</t>
  </si>
  <si>
    <t>639612414454</t>
  </si>
  <si>
    <t>60233331</t>
  </si>
  <si>
    <t>720995258400</t>
  </si>
  <si>
    <t>70168285</t>
  </si>
  <si>
    <t>734462487371</t>
  </si>
  <si>
    <t>70286196</t>
  </si>
  <si>
    <t>759775582933</t>
  </si>
  <si>
    <t>70227368</t>
  </si>
  <si>
    <t>783278362498</t>
  </si>
  <si>
    <t>70119838</t>
  </si>
  <si>
    <t>706060958537</t>
  </si>
  <si>
    <t>70121847</t>
  </si>
  <si>
    <t>729468501056</t>
  </si>
  <si>
    <t>70240983</t>
  </si>
  <si>
    <t>736065668682</t>
  </si>
  <si>
    <t>70092311</t>
  </si>
  <si>
    <t>780940993781</t>
  </si>
  <si>
    <t>70093845</t>
  </si>
  <si>
    <t>931727275112</t>
  </si>
  <si>
    <t>898640</t>
  </si>
  <si>
    <t>943428780720</t>
  </si>
  <si>
    <t>744506</t>
  </si>
  <si>
    <t>958475132262</t>
  </si>
  <si>
    <t>829411</t>
  </si>
  <si>
    <t>986852116160</t>
  </si>
  <si>
    <t>826778</t>
  </si>
  <si>
    <t>909201628505</t>
  </si>
  <si>
    <t>892882</t>
  </si>
  <si>
    <t>951098198606</t>
  </si>
  <si>
    <t>857926</t>
  </si>
  <si>
    <t>965824720984</t>
  </si>
  <si>
    <t>751914</t>
  </si>
  <si>
    <t>983075043907</t>
  </si>
  <si>
    <t>733204</t>
  </si>
  <si>
    <t>902941594575</t>
  </si>
  <si>
    <t>943952</t>
  </si>
  <si>
    <t>924600530927</t>
  </si>
  <si>
    <t>767048</t>
  </si>
  <si>
    <t>963856896128</t>
  </si>
  <si>
    <t>770909</t>
  </si>
  <si>
    <t>981225412827</t>
  </si>
  <si>
    <t>861682</t>
  </si>
  <si>
    <t>909301609499</t>
  </si>
  <si>
    <t>955475</t>
  </si>
  <si>
    <t>926597034744</t>
  </si>
  <si>
    <t>858596</t>
  </si>
  <si>
    <t>928378631546</t>
  </si>
  <si>
    <t>895847</t>
  </si>
  <si>
    <t>977191926095</t>
  </si>
  <si>
    <t>743177</t>
  </si>
  <si>
    <t>720416729757</t>
  </si>
  <si>
    <t>70242118</t>
  </si>
  <si>
    <t>770230704568</t>
  </si>
  <si>
    <t>70261388</t>
  </si>
  <si>
    <t>778310232073</t>
  </si>
  <si>
    <t>70187948</t>
  </si>
  <si>
    <t>784108792291</t>
  </si>
  <si>
    <t>70033289</t>
  </si>
  <si>
    <t>901679318677</t>
  </si>
  <si>
    <t>974585</t>
  </si>
  <si>
    <t>909180001751</t>
  </si>
  <si>
    <t>898066</t>
  </si>
  <si>
    <t>921584632503</t>
  </si>
  <si>
    <t>952074</t>
  </si>
  <si>
    <t>939849544036</t>
  </si>
  <si>
    <t>957684</t>
  </si>
  <si>
    <t>610698290727</t>
  </si>
  <si>
    <t>60287941</t>
  </si>
  <si>
    <t>636771544068</t>
  </si>
  <si>
    <t>60233994</t>
  </si>
  <si>
    <t>660423499531</t>
  </si>
  <si>
    <t>60147495</t>
  </si>
  <si>
    <t>670979533716</t>
  </si>
  <si>
    <t>60095901</t>
  </si>
  <si>
    <t>708796421438</t>
  </si>
  <si>
    <t>70261004</t>
  </si>
  <si>
    <t>751013983971</t>
  </si>
  <si>
    <t>70225834</t>
  </si>
  <si>
    <t>777999287423</t>
  </si>
  <si>
    <t>70262520</t>
  </si>
  <si>
    <t>792216573584</t>
  </si>
  <si>
    <t>70047263</t>
  </si>
  <si>
    <t>930438547557</t>
  </si>
  <si>
    <t>840942</t>
  </si>
  <si>
    <t>945780243514</t>
  </si>
  <si>
    <t>950330</t>
  </si>
  <si>
    <t>958596211275</t>
  </si>
  <si>
    <t>946542</t>
  </si>
  <si>
    <t>981499006761</t>
  </si>
  <si>
    <t>873512</t>
  </si>
  <si>
    <t>643122584954</t>
  </si>
  <si>
    <t>60132985</t>
  </si>
  <si>
    <t>662307058879</t>
  </si>
  <si>
    <t>60242366</t>
  </si>
  <si>
    <t>663242672592</t>
  </si>
  <si>
    <t>60099615</t>
  </si>
  <si>
    <t>693886327765</t>
  </si>
  <si>
    <t>60189997</t>
  </si>
  <si>
    <t>601736997347</t>
  </si>
  <si>
    <t>60297348</t>
  </si>
  <si>
    <t>614612655783</t>
  </si>
  <si>
    <t>60163426</t>
  </si>
  <si>
    <t>666246337349</t>
  </si>
  <si>
    <t>60024855</t>
  </si>
  <si>
    <t>680766612011</t>
  </si>
  <si>
    <t>60205397</t>
  </si>
  <si>
    <t>702634447626</t>
  </si>
  <si>
    <t>70082627</t>
  </si>
  <si>
    <t>721032765484</t>
  </si>
  <si>
    <t>70262723</t>
  </si>
  <si>
    <t>781969292018</t>
  </si>
  <si>
    <t>70178216</t>
  </si>
  <si>
    <t>796756615977</t>
  </si>
  <si>
    <t>70089455</t>
  </si>
  <si>
    <t>707503735041</t>
  </si>
  <si>
    <t>70234528</t>
  </si>
  <si>
    <t>711871799710</t>
  </si>
  <si>
    <t>70093057</t>
  </si>
  <si>
    <t>745157411763</t>
  </si>
  <si>
    <t>70193271</t>
  </si>
  <si>
    <t>799058869061</t>
  </si>
  <si>
    <t>70262895</t>
  </si>
  <si>
    <t>717395131196</t>
  </si>
  <si>
    <t>70163086</t>
  </si>
  <si>
    <t>724999677482</t>
  </si>
  <si>
    <t>70035307</t>
  </si>
  <si>
    <t>771050846599</t>
  </si>
  <si>
    <t>70102130</t>
  </si>
  <si>
    <t>794828044086</t>
  </si>
  <si>
    <t>70221074</t>
  </si>
  <si>
    <t>908449930627</t>
  </si>
  <si>
    <t>833154</t>
  </si>
  <si>
    <t>918408528016</t>
  </si>
  <si>
    <t>936111</t>
  </si>
  <si>
    <t>952141953445</t>
  </si>
  <si>
    <t>849781</t>
  </si>
  <si>
    <t>953943350910</t>
  </si>
  <si>
    <t>939345</t>
  </si>
  <si>
    <t>905286401580</t>
  </si>
  <si>
    <t>913589</t>
  </si>
  <si>
    <t>917785702575</t>
  </si>
  <si>
    <t>910560</t>
  </si>
  <si>
    <t>924325614748</t>
  </si>
  <si>
    <t>752488</t>
  </si>
  <si>
    <t>947863203403</t>
  </si>
  <si>
    <t>766756</t>
  </si>
  <si>
    <t>628103178762</t>
  </si>
  <si>
    <t>60201710</t>
  </si>
  <si>
    <t>656658309371</t>
  </si>
  <si>
    <t>60288042</t>
  </si>
  <si>
    <t>676510311499</t>
  </si>
  <si>
    <t>60149569</t>
  </si>
  <si>
    <t>697106352098</t>
  </si>
  <si>
    <t>60223003</t>
  </si>
  <si>
    <t>611554693290</t>
  </si>
  <si>
    <t>60298369</t>
  </si>
  <si>
    <t>630293833883</t>
  </si>
  <si>
    <t>60202354</t>
  </si>
  <si>
    <t>653732854360</t>
  </si>
  <si>
    <t>60009034</t>
  </si>
  <si>
    <t>692785412863</t>
  </si>
  <si>
    <t>60188865</t>
  </si>
  <si>
    <t>740128456591</t>
  </si>
  <si>
    <t>70128444</t>
  </si>
  <si>
    <t>751869822153</t>
  </si>
  <si>
    <t>70117981</t>
  </si>
  <si>
    <t>758600880554</t>
  </si>
  <si>
    <t>70162936</t>
  </si>
  <si>
    <t>759359266585</t>
  </si>
  <si>
    <t>70020460</t>
  </si>
  <si>
    <t>762530699278</t>
  </si>
  <si>
    <t>70107472</t>
  </si>
  <si>
    <t>774534968728</t>
  </si>
  <si>
    <t>70127291</t>
  </si>
  <si>
    <t>778608603309</t>
  </si>
  <si>
    <t>70027093</t>
  </si>
  <si>
    <t>779394843149</t>
  </si>
  <si>
    <t>70074702</t>
  </si>
  <si>
    <t>716281891125</t>
  </si>
  <si>
    <t>70115295</t>
  </si>
  <si>
    <t>753883701841</t>
  </si>
  <si>
    <t>70277246</t>
  </si>
  <si>
    <t>759074217522</t>
  </si>
  <si>
    <t>70106589</t>
  </si>
  <si>
    <t>791939891594</t>
  </si>
  <si>
    <t>70214993</t>
  </si>
  <si>
    <t>720290504488</t>
  </si>
  <si>
    <t>70226773</t>
  </si>
  <si>
    <t>746186544629</t>
  </si>
  <si>
    <t>70245419</t>
  </si>
  <si>
    <t>752586408960</t>
  </si>
  <si>
    <t>70047945</t>
  </si>
  <si>
    <t>756401415983</t>
  </si>
  <si>
    <t>70271642</t>
  </si>
  <si>
    <t>714773540384</t>
  </si>
  <si>
    <t>70152748</t>
  </si>
  <si>
    <t>760526975616</t>
  </si>
  <si>
    <t>70263085</t>
  </si>
  <si>
    <t>765581163879</t>
  </si>
  <si>
    <t>70031244</t>
  </si>
  <si>
    <t>766896237362</t>
  </si>
  <si>
    <t>70249310</t>
  </si>
  <si>
    <t>710635613463</t>
  </si>
  <si>
    <t>70204322</t>
  </si>
  <si>
    <t>750528253055</t>
  </si>
  <si>
    <t>70192074</t>
  </si>
  <si>
    <t>753438925346</t>
  </si>
  <si>
    <t>70152460</t>
  </si>
  <si>
    <t>790991988777</t>
  </si>
  <si>
    <t>70191182</t>
  </si>
  <si>
    <t>902068586880</t>
  </si>
  <si>
    <t>814551</t>
  </si>
  <si>
    <t>960806099720</t>
  </si>
  <si>
    <t>990234</t>
  </si>
  <si>
    <t>966904866159</t>
  </si>
  <si>
    <t>837854</t>
  </si>
  <si>
    <t>981043389275</t>
  </si>
  <si>
    <t>913426</t>
  </si>
  <si>
    <t>725554646970</t>
  </si>
  <si>
    <t>70217066</t>
  </si>
  <si>
    <t>Paediatric hernia repair</t>
  </si>
  <si>
    <t>769596211890</t>
  </si>
  <si>
    <t>70174616</t>
  </si>
  <si>
    <t>Orchidopexy</t>
  </si>
  <si>
    <t>784678043820</t>
  </si>
  <si>
    <t>70133492</t>
  </si>
  <si>
    <t>Paediatric skin lesion excision</t>
  </si>
  <si>
    <t>795461074355</t>
  </si>
  <si>
    <t>70205196</t>
  </si>
  <si>
    <t>603544660215</t>
  </si>
  <si>
    <t>60297453</t>
  </si>
  <si>
    <t>609964469564</t>
  </si>
  <si>
    <t>60096923</t>
  </si>
  <si>
    <t>624760072608</t>
  </si>
  <si>
    <t>60250395</t>
  </si>
  <si>
    <t>643389552947</t>
  </si>
  <si>
    <t>60057682</t>
  </si>
  <si>
    <t>609239676268</t>
  </si>
  <si>
    <t>60287243</t>
  </si>
  <si>
    <t>613095590821</t>
  </si>
  <si>
    <t>60185756</t>
  </si>
  <si>
    <t>622454184456</t>
  </si>
  <si>
    <t>60224968</t>
  </si>
  <si>
    <t>Paediatric circumcision</t>
  </si>
  <si>
    <t>650176999205</t>
  </si>
  <si>
    <t>60279628</t>
  </si>
  <si>
    <t>719774009287</t>
  </si>
  <si>
    <t>70169246</t>
  </si>
  <si>
    <t>731456934590</t>
  </si>
  <si>
    <t>70232968</t>
  </si>
  <si>
    <t>738751108338</t>
  </si>
  <si>
    <t>70036644</t>
  </si>
  <si>
    <t>741003105532</t>
  </si>
  <si>
    <t>70053533</t>
  </si>
  <si>
    <t>915723454020</t>
  </si>
  <si>
    <t>717732</t>
  </si>
  <si>
    <t>942594742727</t>
  </si>
  <si>
    <t>813239</t>
  </si>
  <si>
    <t>963620500754</t>
  </si>
  <si>
    <t>812880</t>
  </si>
  <si>
    <t>987961980094</t>
  </si>
  <si>
    <t>815573</t>
  </si>
  <si>
    <t>914100961596</t>
  </si>
  <si>
    <t>780125</t>
  </si>
  <si>
    <t>978829386480</t>
  </si>
  <si>
    <t>724417</t>
  </si>
  <si>
    <t>980401696100</t>
  </si>
  <si>
    <t>870431</t>
  </si>
  <si>
    <t>988550120614</t>
  </si>
  <si>
    <t>739372</t>
  </si>
  <si>
    <t>742386972135</t>
  </si>
  <si>
    <t>70295202</t>
  </si>
  <si>
    <t>760829392121</t>
  </si>
  <si>
    <t>70202585</t>
  </si>
  <si>
    <t>793375142825</t>
  </si>
  <si>
    <t>70249660</t>
  </si>
  <si>
    <t>798946606180</t>
  </si>
  <si>
    <t>70069783</t>
  </si>
  <si>
    <t>727854082477</t>
  </si>
  <si>
    <t>70120726</t>
  </si>
  <si>
    <t>776897565251</t>
  </si>
  <si>
    <t>70130223</t>
  </si>
  <si>
    <t>794904408416</t>
  </si>
  <si>
    <t>70252083</t>
  </si>
  <si>
    <t>795798934413</t>
  </si>
  <si>
    <t>70134736</t>
  </si>
  <si>
    <t>737142930179</t>
  </si>
  <si>
    <t>70178392</t>
  </si>
  <si>
    <t>748017495683</t>
  </si>
  <si>
    <t>70136831</t>
  </si>
  <si>
    <t>761551820858</t>
  </si>
  <si>
    <t>70204667</t>
  </si>
  <si>
    <t>787620647436</t>
  </si>
  <si>
    <t>70245349</t>
  </si>
  <si>
    <t>711143431346</t>
  </si>
  <si>
    <t>70131007</t>
  </si>
  <si>
    <t>720434375316</t>
  </si>
  <si>
    <t>70156542</t>
  </si>
  <si>
    <t>749971829936</t>
  </si>
  <si>
    <t>70251496</t>
  </si>
  <si>
    <t>760238886274</t>
  </si>
  <si>
    <t>70167352</t>
  </si>
  <si>
    <t>914526186627</t>
  </si>
  <si>
    <t>773207</t>
  </si>
  <si>
    <t>914558002538</t>
  </si>
  <si>
    <t>948348</t>
  </si>
  <si>
    <t>961961936205</t>
  </si>
  <si>
    <t>746408</t>
  </si>
  <si>
    <t>966751813818</t>
  </si>
  <si>
    <t>959509</t>
  </si>
  <si>
    <t>910472707520</t>
  </si>
  <si>
    <t>721275</t>
  </si>
  <si>
    <t>920709058595</t>
  </si>
  <si>
    <t>908097</t>
  </si>
  <si>
    <t>926148014026</t>
  </si>
  <si>
    <t>839963</t>
  </si>
  <si>
    <t>948230492020</t>
  </si>
  <si>
    <t>950013</t>
  </si>
  <si>
    <t>912202362948</t>
  </si>
  <si>
    <t>885382</t>
  </si>
  <si>
    <t>963127578445</t>
  </si>
  <si>
    <t>868356</t>
  </si>
  <si>
    <t>984403925434</t>
  </si>
  <si>
    <t>902776</t>
  </si>
  <si>
    <t>997426208317</t>
  </si>
  <si>
    <t>949022</t>
  </si>
  <si>
    <t>627330041001</t>
  </si>
  <si>
    <t>60180314</t>
  </si>
  <si>
    <t>654803300159</t>
  </si>
  <si>
    <t>60260415</t>
  </si>
  <si>
    <t>674759179632</t>
  </si>
  <si>
    <t>60141256</t>
  </si>
  <si>
    <t>681843215668</t>
  </si>
  <si>
    <t>60006507</t>
  </si>
  <si>
    <t>711434374377</t>
  </si>
  <si>
    <t>70076850</t>
  </si>
  <si>
    <t>736732715880</t>
  </si>
  <si>
    <t>70142522</t>
  </si>
  <si>
    <t>747232407633</t>
  </si>
  <si>
    <t>70140771</t>
  </si>
  <si>
    <t>762969224270</t>
  </si>
  <si>
    <t>70214910</t>
  </si>
  <si>
    <t>701554914191</t>
  </si>
  <si>
    <t>70051453</t>
  </si>
  <si>
    <t>704326239204</t>
  </si>
  <si>
    <t>70170757</t>
  </si>
  <si>
    <t>719148737005</t>
  </si>
  <si>
    <t>70225213</t>
  </si>
  <si>
    <t>761051053855</t>
  </si>
  <si>
    <t>70206016</t>
  </si>
  <si>
    <t>604719073511</t>
  </si>
  <si>
    <t>60118330</t>
  </si>
  <si>
    <t>649937638639</t>
  </si>
  <si>
    <t>60214693</t>
  </si>
  <si>
    <t>656610428168</t>
  </si>
  <si>
    <t>60289665</t>
  </si>
  <si>
    <t>672376864216</t>
  </si>
  <si>
    <t>60070553</t>
  </si>
  <si>
    <t>702016868139</t>
  </si>
  <si>
    <t>70153140</t>
  </si>
  <si>
    <t>730723478528</t>
  </si>
  <si>
    <t>70065113</t>
  </si>
  <si>
    <t>759164031105</t>
  </si>
  <si>
    <t>70097450</t>
  </si>
  <si>
    <t>777897198567</t>
  </si>
  <si>
    <t>70174159</t>
  </si>
  <si>
    <t>950432124291</t>
  </si>
  <si>
    <t>865878</t>
  </si>
  <si>
    <t>954056107927</t>
  </si>
  <si>
    <t>899966</t>
  </si>
  <si>
    <t>959013451006</t>
  </si>
  <si>
    <t>964432</t>
  </si>
  <si>
    <t>990112112205</t>
  </si>
  <si>
    <t>961530</t>
  </si>
  <si>
    <t>918081383523</t>
  </si>
  <si>
    <t>815548</t>
  </si>
  <si>
    <t>921928796102</t>
  </si>
  <si>
    <t>858816</t>
  </si>
  <si>
    <t>940152412955</t>
  </si>
  <si>
    <t>756345</t>
  </si>
  <si>
    <t>979390687983</t>
  </si>
  <si>
    <t>725572</t>
  </si>
  <si>
    <t>909575634566</t>
  </si>
  <si>
    <t>720198</t>
  </si>
  <si>
    <t>924790945392</t>
  </si>
  <si>
    <t>915960</t>
  </si>
  <si>
    <t>994063071835</t>
  </si>
  <si>
    <t>874766</t>
  </si>
  <si>
    <t>995839650485</t>
  </si>
  <si>
    <t>753498</t>
  </si>
  <si>
    <t>620914488029</t>
  </si>
  <si>
    <t>60035383</t>
  </si>
  <si>
    <t>632302088220</t>
  </si>
  <si>
    <t>60171006</t>
  </si>
  <si>
    <t>648093311045</t>
  </si>
  <si>
    <t>60126527</t>
  </si>
  <si>
    <t>683300414051</t>
  </si>
  <si>
    <t>60135923</t>
  </si>
  <si>
    <t>616982162045</t>
  </si>
  <si>
    <t>60170655</t>
  </si>
  <si>
    <t>624826618260</t>
  </si>
  <si>
    <t>60151101</t>
  </si>
  <si>
    <t>670719402445</t>
  </si>
  <si>
    <t>60110891</t>
  </si>
  <si>
    <t>694364249193</t>
  </si>
  <si>
    <t>60226488</t>
  </si>
  <si>
    <t>712270433897</t>
  </si>
  <si>
    <t>70202772</t>
  </si>
  <si>
    <t>745134378294</t>
  </si>
  <si>
    <t>70073911</t>
  </si>
  <si>
    <t>787011070432</t>
  </si>
  <si>
    <t>70076857</t>
  </si>
  <si>
    <t>799035883950</t>
  </si>
  <si>
    <t>70085020</t>
  </si>
  <si>
    <t>733980254432</t>
  </si>
  <si>
    <t>70019851</t>
  </si>
  <si>
    <t>747009138739</t>
  </si>
  <si>
    <t>70030802</t>
  </si>
  <si>
    <t>767225825227</t>
  </si>
  <si>
    <t>70271031</t>
  </si>
  <si>
    <t>785216153947</t>
  </si>
  <si>
    <t>70126773</t>
  </si>
  <si>
    <t>743476383224</t>
  </si>
  <si>
    <t>70151182</t>
  </si>
  <si>
    <t>759272608183</t>
  </si>
  <si>
    <t>70185233</t>
  </si>
  <si>
    <t>784549816557</t>
  </si>
  <si>
    <t>70021039</t>
  </si>
  <si>
    <t>798269120579</t>
  </si>
  <si>
    <t>70094622</t>
  </si>
  <si>
    <t>617119768145</t>
  </si>
  <si>
    <t>60017037</t>
  </si>
  <si>
    <t>631654175626</t>
  </si>
  <si>
    <t>60270876</t>
  </si>
  <si>
    <t>652443590457</t>
  </si>
  <si>
    <t>60273038</t>
  </si>
  <si>
    <t>688742417235</t>
  </si>
  <si>
    <t>60286972</t>
  </si>
  <si>
    <t>602396369026</t>
  </si>
  <si>
    <t>60119283</t>
  </si>
  <si>
    <t>639841003389</t>
  </si>
  <si>
    <t>60209323</t>
  </si>
  <si>
    <t>662251829588</t>
  </si>
  <si>
    <t>60150758</t>
  </si>
  <si>
    <t>688818318256</t>
  </si>
  <si>
    <t>60104410</t>
  </si>
  <si>
    <t>611497812974</t>
  </si>
  <si>
    <t>60062243</t>
  </si>
  <si>
    <t>649997761984</t>
  </si>
  <si>
    <t>60145125</t>
  </si>
  <si>
    <t>687251750891</t>
  </si>
  <si>
    <t>60132780</t>
  </si>
  <si>
    <t>691513854962</t>
  </si>
  <si>
    <t>60069120</t>
  </si>
  <si>
    <t>611880673374</t>
  </si>
  <si>
    <t>60004368</t>
  </si>
  <si>
    <t>623071282636</t>
  </si>
  <si>
    <t>60151010</t>
  </si>
  <si>
    <t>639534354675</t>
  </si>
  <si>
    <t>60135968</t>
  </si>
  <si>
    <t>658452256861</t>
  </si>
  <si>
    <t>60199379</t>
  </si>
  <si>
    <t>757629690528</t>
  </si>
  <si>
    <t>70252702</t>
  </si>
  <si>
    <t>771033897645</t>
  </si>
  <si>
    <t>70066261</t>
  </si>
  <si>
    <t>789836490386</t>
  </si>
  <si>
    <t>70023305</t>
  </si>
  <si>
    <t>789985049561</t>
  </si>
  <si>
    <t>70264688</t>
  </si>
  <si>
    <t>719247904862</t>
  </si>
  <si>
    <t>70127342</t>
  </si>
  <si>
    <t>727481444133</t>
  </si>
  <si>
    <t>70223208</t>
  </si>
  <si>
    <t>739684413675</t>
  </si>
  <si>
    <t>70066843</t>
  </si>
  <si>
    <t>746519779320</t>
  </si>
  <si>
    <t>70177841</t>
  </si>
  <si>
    <t>703432640456</t>
  </si>
  <si>
    <t>70118388</t>
  </si>
  <si>
    <t>720000263396</t>
  </si>
  <si>
    <t>70186110</t>
  </si>
  <si>
    <t>731151903071</t>
  </si>
  <si>
    <t>70135199</t>
  </si>
  <si>
    <t>797606928855</t>
  </si>
  <si>
    <t>70290582</t>
  </si>
  <si>
    <t>928005204605</t>
  </si>
  <si>
    <t>960409</t>
  </si>
  <si>
    <t>934356481860</t>
  </si>
  <si>
    <t>839730</t>
  </si>
  <si>
    <t>955793585348</t>
  </si>
  <si>
    <t>823778</t>
  </si>
  <si>
    <t>979488709335</t>
  </si>
  <si>
    <t>902542</t>
  </si>
  <si>
    <t>906652761786</t>
  </si>
  <si>
    <t>735757</t>
  </si>
  <si>
    <t>917014121101</t>
  </si>
  <si>
    <t>860597</t>
  </si>
  <si>
    <t>926593387522</t>
  </si>
  <si>
    <t>945918</t>
  </si>
  <si>
    <t>944237000168</t>
  </si>
  <si>
    <t>748940</t>
  </si>
  <si>
    <t>908165656425</t>
  </si>
  <si>
    <t>888607</t>
  </si>
  <si>
    <t>928332588658</t>
  </si>
  <si>
    <t>777231</t>
  </si>
  <si>
    <t>940870117069</t>
  </si>
  <si>
    <t>865668</t>
  </si>
  <si>
    <t>961701800207</t>
  </si>
  <si>
    <t>737796</t>
  </si>
  <si>
    <t>905194545094</t>
  </si>
  <si>
    <t>921341</t>
  </si>
  <si>
    <t>907591750286</t>
  </si>
  <si>
    <t>945256</t>
  </si>
  <si>
    <t>924661437794</t>
  </si>
  <si>
    <t>710055</t>
  </si>
  <si>
    <t>937535785254</t>
  </si>
  <si>
    <t>929674</t>
  </si>
  <si>
    <t>936515728709</t>
  </si>
  <si>
    <t>900813</t>
  </si>
  <si>
    <t>950263498839</t>
  </si>
  <si>
    <t>922039</t>
  </si>
  <si>
    <t>957716797361</t>
  </si>
  <si>
    <t>927206</t>
  </si>
  <si>
    <t>969980242777</t>
  </si>
  <si>
    <t>961652</t>
  </si>
  <si>
    <t>909661499503</t>
  </si>
  <si>
    <t>793205</t>
  </si>
  <si>
    <t>929293666802</t>
  </si>
  <si>
    <t>893026</t>
  </si>
  <si>
    <t>967524704545</t>
  </si>
  <si>
    <t>947326</t>
  </si>
  <si>
    <t>999426194931</t>
  </si>
  <si>
    <t>732179</t>
  </si>
  <si>
    <t>603239115094</t>
  </si>
  <si>
    <t>60034979</t>
  </si>
  <si>
    <t>606450389278</t>
  </si>
  <si>
    <t>60173463</t>
  </si>
  <si>
    <t>616927980957</t>
  </si>
  <si>
    <t>60213329</t>
  </si>
  <si>
    <t>625569410016</t>
  </si>
  <si>
    <t>60137444</t>
  </si>
  <si>
    <t>705982021149</t>
  </si>
  <si>
    <t>70142080</t>
  </si>
  <si>
    <t>718592395516</t>
  </si>
  <si>
    <t>70092264</t>
  </si>
  <si>
    <t>758585812593</t>
  </si>
  <si>
    <t>70219942</t>
  </si>
  <si>
    <t>766327967959</t>
  </si>
  <si>
    <t>70253427</t>
  </si>
  <si>
    <t>706390223000</t>
  </si>
  <si>
    <t>70028638</t>
  </si>
  <si>
    <t>723178039025</t>
  </si>
  <si>
    <t>70147046</t>
  </si>
  <si>
    <t>756849318649</t>
  </si>
  <si>
    <t>70107195</t>
  </si>
  <si>
    <t>798037784266</t>
  </si>
  <si>
    <t>70199391</t>
  </si>
  <si>
    <t>701268811710</t>
  </si>
  <si>
    <t>70277255</t>
  </si>
  <si>
    <t>704459059354</t>
  </si>
  <si>
    <t>70118137</t>
  </si>
  <si>
    <t>713313565216</t>
  </si>
  <si>
    <t>70257247</t>
  </si>
  <si>
    <t>726784991845</t>
  </si>
  <si>
    <t>70036475</t>
  </si>
  <si>
    <t>915110750961</t>
  </si>
  <si>
    <t>839055</t>
  </si>
  <si>
    <t>961816404782</t>
  </si>
  <si>
    <t>924334</t>
  </si>
  <si>
    <t>979866796568</t>
  </si>
  <si>
    <t>709497</t>
  </si>
  <si>
    <t>988628212617</t>
  </si>
  <si>
    <t>997646</t>
  </si>
  <si>
    <t>906286141206</t>
  </si>
  <si>
    <t>888395</t>
  </si>
  <si>
    <t>960571175999</t>
  </si>
  <si>
    <t>881013</t>
  </si>
  <si>
    <t>975531251471</t>
  </si>
  <si>
    <t>939890</t>
  </si>
  <si>
    <t>988592521961</t>
  </si>
  <si>
    <t>973679</t>
  </si>
  <si>
    <t>914191544870</t>
  </si>
  <si>
    <t>714498</t>
  </si>
  <si>
    <t>952141130971</t>
  </si>
  <si>
    <t>818912</t>
  </si>
  <si>
    <t>980241244797</t>
  </si>
  <si>
    <t>944814</t>
  </si>
  <si>
    <t>983298200996</t>
  </si>
  <si>
    <t>884865</t>
  </si>
  <si>
    <t>919675398850</t>
  </si>
  <si>
    <t>750636</t>
  </si>
  <si>
    <t>982197602697</t>
  </si>
  <si>
    <t>964715</t>
  </si>
  <si>
    <t>989479161844</t>
  </si>
  <si>
    <t>776432</t>
  </si>
  <si>
    <t>990323969394</t>
  </si>
  <si>
    <t>786295</t>
  </si>
  <si>
    <t>947744906367</t>
  </si>
  <si>
    <t>741635</t>
  </si>
  <si>
    <t>980067038395</t>
  </si>
  <si>
    <t>732080</t>
  </si>
  <si>
    <t>982183964037</t>
  </si>
  <si>
    <t>959041</t>
  </si>
  <si>
    <t>984117205486</t>
  </si>
  <si>
    <t>745212</t>
  </si>
  <si>
    <t>711986515601</t>
  </si>
  <si>
    <t>70235462</t>
  </si>
  <si>
    <t>719372862577</t>
  </si>
  <si>
    <t>70113065</t>
  </si>
  <si>
    <t>726164158177</t>
  </si>
  <si>
    <t>70056991</t>
  </si>
  <si>
    <t>796333634270</t>
  </si>
  <si>
    <t>70198575</t>
  </si>
  <si>
    <t>904623479954</t>
  </si>
  <si>
    <t>764735</t>
  </si>
  <si>
    <t>935706817358</t>
  </si>
  <si>
    <t>741312</t>
  </si>
  <si>
    <t>944625053181</t>
  </si>
  <si>
    <t>820764</t>
  </si>
  <si>
    <t>950198259506</t>
  </si>
  <si>
    <t>944538</t>
  </si>
  <si>
    <t>604825566429</t>
  </si>
  <si>
    <t>60298703</t>
  </si>
  <si>
    <t>636070138308</t>
  </si>
  <si>
    <t>60211726</t>
  </si>
  <si>
    <t>680767098697</t>
  </si>
  <si>
    <t>60235699</t>
  </si>
  <si>
    <t>696422301883</t>
  </si>
  <si>
    <t>60166953</t>
  </si>
  <si>
    <t>907614201353</t>
  </si>
  <si>
    <t>856345</t>
  </si>
  <si>
    <t>908211756357</t>
  </si>
  <si>
    <t>992074</t>
  </si>
  <si>
    <t>943262511700</t>
  </si>
  <si>
    <t>867688</t>
  </si>
  <si>
    <t>987174671375</t>
  </si>
  <si>
    <t>830436</t>
  </si>
  <si>
    <t>921363302762</t>
  </si>
  <si>
    <t>925412</t>
  </si>
  <si>
    <t>941860899212</t>
  </si>
  <si>
    <t>810606</t>
  </si>
  <si>
    <t>978929974044</t>
  </si>
  <si>
    <t>815964</t>
  </si>
  <si>
    <t>998786795603</t>
  </si>
  <si>
    <t>743683</t>
  </si>
  <si>
    <t>608128840918</t>
  </si>
  <si>
    <t>60247609</t>
  </si>
  <si>
    <t>634090305375</t>
  </si>
  <si>
    <t>60267486</t>
  </si>
  <si>
    <t>676831103185</t>
  </si>
  <si>
    <t>60046912</t>
  </si>
  <si>
    <t>683988983066</t>
  </si>
  <si>
    <t>60256941</t>
  </si>
  <si>
    <t>605188563885</t>
  </si>
  <si>
    <t>60053723</t>
  </si>
  <si>
    <t>621926425443</t>
  </si>
  <si>
    <t>60020756</t>
  </si>
  <si>
    <t>629967074701</t>
  </si>
  <si>
    <t>60205872</t>
  </si>
  <si>
    <t>640239785098</t>
  </si>
  <si>
    <t>60155697</t>
  </si>
  <si>
    <t>707044103345</t>
  </si>
  <si>
    <t>70029185</t>
  </si>
  <si>
    <t>729611300839</t>
  </si>
  <si>
    <t>70222411</t>
  </si>
  <si>
    <t>766454373834</t>
  </si>
  <si>
    <t>70270645</t>
  </si>
  <si>
    <t>785927035635</t>
  </si>
  <si>
    <t>70067797</t>
  </si>
  <si>
    <t>703135752049</t>
  </si>
  <si>
    <t>70183859</t>
  </si>
  <si>
    <t>727913812477</t>
  </si>
  <si>
    <t>70186964</t>
  </si>
  <si>
    <t>736057902429</t>
  </si>
  <si>
    <t>70010948</t>
  </si>
  <si>
    <t>792227634530</t>
  </si>
  <si>
    <t>70080925</t>
  </si>
  <si>
    <t>701725181285</t>
  </si>
  <si>
    <t>70092956</t>
  </si>
  <si>
    <t>720053450483</t>
  </si>
  <si>
    <t>70279819</t>
  </si>
  <si>
    <t>755332125629</t>
  </si>
  <si>
    <t>70090064</t>
  </si>
  <si>
    <t>784417209307</t>
  </si>
  <si>
    <t>70236792</t>
  </si>
  <si>
    <t>700946186459</t>
  </si>
  <si>
    <t>70223869</t>
  </si>
  <si>
    <t>721004818728</t>
  </si>
  <si>
    <t>70208504</t>
  </si>
  <si>
    <t>722957940213</t>
  </si>
  <si>
    <t>70267120</t>
  </si>
  <si>
    <t>724608512385</t>
  </si>
  <si>
    <t>70023056</t>
  </si>
  <si>
    <t>701157906674</t>
  </si>
  <si>
    <t>70264643</t>
  </si>
  <si>
    <t>727569971815</t>
  </si>
  <si>
    <t>70092829</t>
  </si>
  <si>
    <t>752155620324</t>
  </si>
  <si>
    <t>70172586</t>
  </si>
  <si>
    <t>784323366986</t>
  </si>
  <si>
    <t>70228124</t>
  </si>
  <si>
    <t>615986188710</t>
  </si>
  <si>
    <t>60103110</t>
  </si>
  <si>
    <t>646542558841</t>
  </si>
  <si>
    <t>60229090</t>
  </si>
  <si>
    <t>652088022068</t>
  </si>
  <si>
    <t>60115623</t>
  </si>
  <si>
    <t>697481931395</t>
  </si>
  <si>
    <t>60106394</t>
  </si>
  <si>
    <t>614621236570</t>
  </si>
  <si>
    <t>60112230</t>
  </si>
  <si>
    <t>650249868654</t>
  </si>
  <si>
    <t>60258686</t>
  </si>
  <si>
    <t>653720249072</t>
  </si>
  <si>
    <t>60063583</t>
  </si>
  <si>
    <t>698841617464</t>
  </si>
  <si>
    <t>60200757</t>
  </si>
  <si>
    <t>620522113283</t>
  </si>
  <si>
    <t>60282662</t>
  </si>
  <si>
    <t>Eyelid lesion excision</t>
  </si>
  <si>
    <t>622182933497</t>
  </si>
  <si>
    <t>60212958</t>
  </si>
  <si>
    <t>677351151289</t>
  </si>
  <si>
    <t>60146124</t>
  </si>
  <si>
    <t>686474631423</t>
  </si>
  <si>
    <t>60028433</t>
  </si>
  <si>
    <t>735192383150</t>
  </si>
  <si>
    <t>70075511</t>
  </si>
  <si>
    <t>743606294202</t>
  </si>
  <si>
    <t>70271392</t>
  </si>
  <si>
    <t>767797955078</t>
  </si>
  <si>
    <t>70044353</t>
  </si>
  <si>
    <t>780750222200</t>
  </si>
  <si>
    <t>70261649</t>
  </si>
  <si>
    <t>766346676344</t>
  </si>
  <si>
    <t>70075149</t>
  </si>
  <si>
    <t>787997108603</t>
  </si>
  <si>
    <t>70032421</t>
  </si>
  <si>
    <t>798087841480</t>
  </si>
  <si>
    <t>70263847</t>
  </si>
  <si>
    <t>798312862239</t>
  </si>
  <si>
    <t>70121883</t>
  </si>
  <si>
    <t>935710476291</t>
  </si>
  <si>
    <t>712471</t>
  </si>
  <si>
    <t>983624682318</t>
  </si>
  <si>
    <t>993832</t>
  </si>
  <si>
    <t>987411769245</t>
  </si>
  <si>
    <t>996435</t>
  </si>
  <si>
    <t>992714781452</t>
  </si>
  <si>
    <t>985617</t>
  </si>
  <si>
    <t>724616707255</t>
  </si>
  <si>
    <t>70144756</t>
  </si>
  <si>
    <t>767517536063</t>
  </si>
  <si>
    <t>70150969</t>
  </si>
  <si>
    <t>774412544070</t>
  </si>
  <si>
    <t>70190582</t>
  </si>
  <si>
    <t>781954875913</t>
  </si>
  <si>
    <t>70190313</t>
  </si>
  <si>
    <t>632093477551</t>
  </si>
  <si>
    <t>60057986</t>
  </si>
  <si>
    <t>658050218177</t>
  </si>
  <si>
    <t>60189057</t>
  </si>
  <si>
    <t>687391238356</t>
  </si>
  <si>
    <t>60073898</t>
  </si>
  <si>
    <t>689136313157</t>
  </si>
  <si>
    <t>60135798</t>
  </si>
  <si>
    <t>626732532935</t>
  </si>
  <si>
    <t>60278976</t>
  </si>
  <si>
    <t>630800866032</t>
  </si>
  <si>
    <t>60105420</t>
  </si>
  <si>
    <t>636603109608</t>
  </si>
  <si>
    <t>60043883</t>
  </si>
  <si>
    <t>677248399238</t>
  </si>
  <si>
    <t>60046050</t>
  </si>
  <si>
    <t>645114513043</t>
  </si>
  <si>
    <t>60175294</t>
  </si>
  <si>
    <t>664668930018</t>
  </si>
  <si>
    <t>60223040</t>
  </si>
  <si>
    <t>678644612919</t>
  </si>
  <si>
    <t>60143784</t>
  </si>
  <si>
    <t>694810526025</t>
  </si>
  <si>
    <t>60043322</t>
  </si>
  <si>
    <t>900985486898</t>
  </si>
  <si>
    <t>973559</t>
  </si>
  <si>
    <t>901795693882</t>
  </si>
  <si>
    <t>702900</t>
  </si>
  <si>
    <t>912101165414</t>
  </si>
  <si>
    <t>747906</t>
  </si>
  <si>
    <t>949700754158</t>
  </si>
  <si>
    <t>914269</t>
  </si>
  <si>
    <t>953856478537</t>
  </si>
  <si>
    <t>935636</t>
  </si>
  <si>
    <t>969364536506</t>
  </si>
  <si>
    <t>786208</t>
  </si>
  <si>
    <t>969460877915</t>
  </si>
  <si>
    <t>974258</t>
  </si>
  <si>
    <t>970377248222</t>
  </si>
  <si>
    <t>738115</t>
  </si>
  <si>
    <t>914323258912</t>
  </si>
  <si>
    <t>838442</t>
  </si>
  <si>
    <t>933725665579</t>
  </si>
  <si>
    <t>811316</t>
  </si>
  <si>
    <t>953770104003</t>
  </si>
  <si>
    <t>717922</t>
  </si>
  <si>
    <t>996230004982</t>
  </si>
  <si>
    <t>917957</t>
  </si>
  <si>
    <t>732313784118</t>
  </si>
  <si>
    <t>70075350</t>
  </si>
  <si>
    <t>753106239530</t>
  </si>
  <si>
    <t>70260886</t>
  </si>
  <si>
    <t>754735393542</t>
  </si>
  <si>
    <t>70163630</t>
  </si>
  <si>
    <t>763918698112</t>
  </si>
  <si>
    <t>70283751</t>
  </si>
  <si>
    <t>633937542629</t>
  </si>
  <si>
    <t>60035256</t>
  </si>
  <si>
    <t>654939111461</t>
  </si>
  <si>
    <t>60144338</t>
  </si>
  <si>
    <t>687214314890</t>
  </si>
  <si>
    <t>60093302</t>
  </si>
  <si>
    <t>687636517546</t>
  </si>
  <si>
    <t>60293929</t>
  </si>
  <si>
    <t>612397544598</t>
  </si>
  <si>
    <t>60139586</t>
  </si>
  <si>
    <t>645202000392</t>
  </si>
  <si>
    <t>60249930</t>
  </si>
  <si>
    <t>691517576830</t>
  </si>
  <si>
    <t>60054546</t>
  </si>
  <si>
    <t>699607406276</t>
  </si>
  <si>
    <t>60124620</t>
  </si>
  <si>
    <t>643712315707</t>
  </si>
  <si>
    <t>60197733</t>
  </si>
  <si>
    <t>678112661465</t>
  </si>
  <si>
    <t>60004300</t>
  </si>
  <si>
    <t>685660369879</t>
  </si>
  <si>
    <t>60152345</t>
  </si>
  <si>
    <t>698532912692</t>
  </si>
  <si>
    <t>60060325</t>
  </si>
  <si>
    <t>609663170436</t>
  </si>
  <si>
    <t>60037132</t>
  </si>
  <si>
    <t>640414959610</t>
  </si>
  <si>
    <t>60102761</t>
  </si>
  <si>
    <t>653118287817</t>
  </si>
  <si>
    <t>60124913</t>
  </si>
  <si>
    <t>688507772469</t>
  </si>
  <si>
    <t>60070731</t>
  </si>
  <si>
    <t>604951847577</t>
  </si>
  <si>
    <t>60293086</t>
  </si>
  <si>
    <t>615062316926</t>
  </si>
  <si>
    <t>60080064</t>
  </si>
  <si>
    <t>621727122412</t>
  </si>
  <si>
    <t>60186123</t>
  </si>
  <si>
    <t>669656821199</t>
  </si>
  <si>
    <t>60131746</t>
  </si>
  <si>
    <t>606698572379</t>
  </si>
  <si>
    <t>60194389</t>
  </si>
  <si>
    <t>624078244715</t>
  </si>
  <si>
    <t>60191677</t>
  </si>
  <si>
    <t>657405874295</t>
  </si>
  <si>
    <t>60109558</t>
  </si>
  <si>
    <t>690312173775</t>
  </si>
  <si>
    <t>60283984</t>
  </si>
  <si>
    <t>707321056071</t>
  </si>
  <si>
    <t>70013393</t>
  </si>
  <si>
    <t>724180165002</t>
  </si>
  <si>
    <t>70038275</t>
  </si>
  <si>
    <t>759981390716</t>
  </si>
  <si>
    <t>70143971</t>
  </si>
  <si>
    <t>765160788501</t>
  </si>
  <si>
    <t>70255266</t>
  </si>
  <si>
    <t>709921356895</t>
  </si>
  <si>
    <t>70210581</t>
  </si>
  <si>
    <t>722660126024</t>
  </si>
  <si>
    <t>70209634</t>
  </si>
  <si>
    <t>771208753482</t>
  </si>
  <si>
    <t>70221995</t>
  </si>
  <si>
    <t>782112701213</t>
  </si>
  <si>
    <t>70202784</t>
  </si>
  <si>
    <t>718585930112</t>
  </si>
  <si>
    <t>70206782</t>
  </si>
  <si>
    <t>723415471752</t>
  </si>
  <si>
    <t>70185179</t>
  </si>
  <si>
    <t>751034226919</t>
  </si>
  <si>
    <t>70210514</t>
  </si>
  <si>
    <t>759631244721</t>
  </si>
  <si>
    <t>70063681</t>
  </si>
  <si>
    <t>736776456376</t>
  </si>
  <si>
    <t>70163970</t>
  </si>
  <si>
    <t>773108947974</t>
  </si>
  <si>
    <t>70285706</t>
  </si>
  <si>
    <t>776320161250</t>
  </si>
  <si>
    <t>70120040</t>
  </si>
  <si>
    <t>790280674164</t>
  </si>
  <si>
    <t>70188313</t>
  </si>
  <si>
    <t>718058031145</t>
  </si>
  <si>
    <t>70203697</t>
  </si>
  <si>
    <t>739523074426</t>
  </si>
  <si>
    <t>70207199</t>
  </si>
  <si>
    <t>739943498395</t>
  </si>
  <si>
    <t>70225824</t>
  </si>
  <si>
    <t>757738678366</t>
  </si>
  <si>
    <t>70291645</t>
  </si>
  <si>
    <t>758745653856</t>
  </si>
  <si>
    <t>70213437</t>
  </si>
  <si>
    <t>775293539649</t>
  </si>
  <si>
    <t>70008081</t>
  </si>
  <si>
    <t>783141303806</t>
  </si>
  <si>
    <t>70006980</t>
  </si>
  <si>
    <t>787114423256</t>
  </si>
  <si>
    <t>70176936</t>
  </si>
  <si>
    <t>913408115575</t>
  </si>
  <si>
    <t>901557</t>
  </si>
  <si>
    <t>930832483945</t>
  </si>
  <si>
    <t>891837</t>
  </si>
  <si>
    <t>992633184673</t>
  </si>
  <si>
    <t>925979</t>
  </si>
  <si>
    <t>996658026193</t>
  </si>
  <si>
    <t>773972</t>
  </si>
  <si>
    <t>926765833724</t>
  </si>
  <si>
    <t>768964</t>
  </si>
  <si>
    <t>926953813177</t>
  </si>
  <si>
    <t>758458</t>
  </si>
  <si>
    <t>941082531329</t>
  </si>
  <si>
    <t>772207</t>
  </si>
  <si>
    <t>965637672994</t>
  </si>
  <si>
    <t>913746</t>
  </si>
  <si>
    <t>604353309376</t>
  </si>
  <si>
    <t>60047688</t>
  </si>
  <si>
    <t>652316545764</t>
  </si>
  <si>
    <t>60065838</t>
  </si>
  <si>
    <t>681892996722</t>
  </si>
  <si>
    <t>60191934</t>
  </si>
  <si>
    <t>688293504225</t>
  </si>
  <si>
    <t>60206185</t>
  </si>
  <si>
    <t>638042153697</t>
  </si>
  <si>
    <t>60118469</t>
  </si>
  <si>
    <t>656375834065</t>
  </si>
  <si>
    <t>60026418</t>
  </si>
  <si>
    <t>664945243694</t>
  </si>
  <si>
    <t>60016103</t>
  </si>
  <si>
    <t>665340218529</t>
  </si>
  <si>
    <t>60152566</t>
  </si>
  <si>
    <t>633232176652</t>
  </si>
  <si>
    <t>60037350</t>
  </si>
  <si>
    <t>651575428991</t>
  </si>
  <si>
    <t>60043651</t>
  </si>
  <si>
    <t>673072795755</t>
  </si>
  <si>
    <t>60056888</t>
  </si>
  <si>
    <t>683533978694</t>
  </si>
  <si>
    <t>60058482</t>
  </si>
  <si>
    <t>703160782926</t>
  </si>
  <si>
    <t>70077423</t>
  </si>
  <si>
    <t>709289927245</t>
  </si>
  <si>
    <t>70119263</t>
  </si>
  <si>
    <t>797163973584</t>
  </si>
  <si>
    <t>70260217</t>
  </si>
  <si>
    <t>798282646782</t>
  </si>
  <si>
    <t>70138732</t>
  </si>
  <si>
    <t>749241060576</t>
  </si>
  <si>
    <t>70299891</t>
  </si>
  <si>
    <t>786586722171</t>
  </si>
  <si>
    <t>70261993</t>
  </si>
  <si>
    <t>791399587294</t>
  </si>
  <si>
    <t>70064946</t>
  </si>
  <si>
    <t>796710024773</t>
  </si>
  <si>
    <t>70232780</t>
  </si>
  <si>
    <t>701887231669</t>
  </si>
  <si>
    <t>70203703</t>
  </si>
  <si>
    <t>751513507379</t>
  </si>
  <si>
    <t>70133435</t>
  </si>
  <si>
    <t>753587808994</t>
  </si>
  <si>
    <t>70214124</t>
  </si>
  <si>
    <t>793491973401</t>
  </si>
  <si>
    <t>70151900</t>
  </si>
  <si>
    <t>900098879239</t>
  </si>
  <si>
    <t>731718</t>
  </si>
  <si>
    <t>909908060147</t>
  </si>
  <si>
    <t>812270</t>
  </si>
  <si>
    <t>946597908646</t>
  </si>
  <si>
    <t>722491</t>
  </si>
  <si>
    <t>970653633260</t>
  </si>
  <si>
    <t>887531</t>
  </si>
  <si>
    <t>924611131031</t>
  </si>
  <si>
    <t>899462</t>
  </si>
  <si>
    <t>941285260347</t>
  </si>
  <si>
    <t>914760</t>
  </si>
  <si>
    <t>970079622603</t>
  </si>
  <si>
    <t>722264</t>
  </si>
  <si>
    <t>993366014327</t>
  </si>
  <si>
    <t>965821</t>
  </si>
  <si>
    <t>909713001572</t>
  </si>
  <si>
    <t>872647</t>
  </si>
  <si>
    <t>937574127153</t>
  </si>
  <si>
    <t>992819</t>
  </si>
  <si>
    <t>974145137727</t>
  </si>
  <si>
    <t>876950</t>
  </si>
  <si>
    <t>985672561474</t>
  </si>
  <si>
    <t>831987</t>
  </si>
  <si>
    <t>606312412745</t>
  </si>
  <si>
    <t>60277294</t>
  </si>
  <si>
    <t>634866264997</t>
  </si>
  <si>
    <t>60280056</t>
  </si>
  <si>
    <t>674496714187</t>
  </si>
  <si>
    <t>60200374</t>
  </si>
  <si>
    <t>677375809894</t>
  </si>
  <si>
    <t>60280715</t>
  </si>
  <si>
    <t>930316471773</t>
  </si>
  <si>
    <t>846359</t>
  </si>
  <si>
    <t>947876084502</t>
  </si>
  <si>
    <t>889490</t>
  </si>
  <si>
    <t>967407606983</t>
  </si>
  <si>
    <t>911867</t>
  </si>
  <si>
    <t>990766297908</t>
  </si>
  <si>
    <t>986902</t>
  </si>
  <si>
    <t>607012874935</t>
  </si>
  <si>
    <t>60087777</t>
  </si>
  <si>
    <t>629444852214</t>
  </si>
  <si>
    <t>60048720</t>
  </si>
  <si>
    <t>633579496969</t>
  </si>
  <si>
    <t>60107399</t>
  </si>
  <si>
    <t>678042793389</t>
  </si>
  <si>
    <t>60012824</t>
  </si>
  <si>
    <t>723704221541</t>
  </si>
  <si>
    <t>70278906</t>
  </si>
  <si>
    <t>724598702369</t>
  </si>
  <si>
    <t>70236003</t>
  </si>
  <si>
    <t>760829931636</t>
  </si>
  <si>
    <t>70196695</t>
  </si>
  <si>
    <t>799189343931</t>
  </si>
  <si>
    <t>70198945</t>
  </si>
  <si>
    <t>707728353468</t>
  </si>
  <si>
    <t>70183492</t>
  </si>
  <si>
    <t>725929390033</t>
  </si>
  <si>
    <t>70124657</t>
  </si>
  <si>
    <t>769013085169</t>
  </si>
  <si>
    <t>70087596</t>
  </si>
  <si>
    <t>794817423586</t>
  </si>
  <si>
    <t>70286811</t>
  </si>
  <si>
    <t>715371339325</t>
  </si>
  <si>
    <t>70006594</t>
  </si>
  <si>
    <t>734424567711</t>
  </si>
  <si>
    <t>70231529</t>
  </si>
  <si>
    <t>761851550591</t>
  </si>
  <si>
    <t>70227567</t>
  </si>
  <si>
    <t>790984568441</t>
  </si>
  <si>
    <t>70037179</t>
  </si>
  <si>
    <t>734403272508</t>
  </si>
  <si>
    <t>70092337</t>
  </si>
  <si>
    <t>761376030905</t>
  </si>
  <si>
    <t>70184351</t>
  </si>
  <si>
    <t>783844827859</t>
  </si>
  <si>
    <t>70107103</t>
  </si>
  <si>
    <t>799176679899</t>
  </si>
  <si>
    <t>70260155</t>
  </si>
  <si>
    <t>704228190472</t>
  </si>
  <si>
    <t>70157057</t>
  </si>
  <si>
    <t>759052975428</t>
  </si>
  <si>
    <t>70232598</t>
  </si>
  <si>
    <t>762541047180</t>
  </si>
  <si>
    <t>70180496</t>
  </si>
  <si>
    <t>797610384550</t>
  </si>
  <si>
    <t>70146858</t>
  </si>
  <si>
    <t>901740071247</t>
  </si>
  <si>
    <t>747099</t>
  </si>
  <si>
    <t>907013985770</t>
  </si>
  <si>
    <t>934814</t>
  </si>
  <si>
    <t>934546704543</t>
  </si>
  <si>
    <t>930961</t>
  </si>
  <si>
    <t>995225528324</t>
  </si>
  <si>
    <t>988424</t>
  </si>
  <si>
    <t>600664101238</t>
  </si>
  <si>
    <t>60110161</t>
  </si>
  <si>
    <t>635447405161</t>
  </si>
  <si>
    <t>60047053</t>
  </si>
  <si>
    <t>649435834097</t>
  </si>
  <si>
    <t>60016074</t>
  </si>
  <si>
    <t>673703940351</t>
  </si>
  <si>
    <t>60224765</t>
  </si>
  <si>
    <t>624071830860</t>
  </si>
  <si>
    <t>60263607</t>
  </si>
  <si>
    <t>625962785421</t>
  </si>
  <si>
    <t>60087033</t>
  </si>
  <si>
    <t>636997261806</t>
  </si>
  <si>
    <t>60272444</t>
  </si>
  <si>
    <t>643367541580</t>
  </si>
  <si>
    <t>60242271</t>
  </si>
  <si>
    <t>634580131293</t>
  </si>
  <si>
    <t>60049947</t>
  </si>
  <si>
    <t>644767394149</t>
  </si>
  <si>
    <t>60211060</t>
  </si>
  <si>
    <t>657836492219</t>
  </si>
  <si>
    <t>60032457</t>
  </si>
  <si>
    <t>688105884240</t>
  </si>
  <si>
    <t>60211718</t>
  </si>
  <si>
    <t>613353246729</t>
  </si>
  <si>
    <t>60109858</t>
  </si>
  <si>
    <t>620757650909</t>
  </si>
  <si>
    <t>60157462</t>
  </si>
  <si>
    <t>673363292286</t>
  </si>
  <si>
    <t>60173102</t>
  </si>
  <si>
    <t>686675184312</t>
  </si>
  <si>
    <t>60104326</t>
  </si>
  <si>
    <t>716938606975</t>
  </si>
  <si>
    <t>70175147</t>
  </si>
  <si>
    <t>756404784251</t>
  </si>
  <si>
    <t>70291340</t>
  </si>
  <si>
    <t>771023367461</t>
  </si>
  <si>
    <t>70282992</t>
  </si>
  <si>
    <t>795029033859</t>
  </si>
  <si>
    <t>70078578</t>
  </si>
  <si>
    <t>929863150324</t>
  </si>
  <si>
    <t>951702</t>
  </si>
  <si>
    <t>968594903218</t>
  </si>
  <si>
    <t>864664</t>
  </si>
  <si>
    <t>983422604225</t>
  </si>
  <si>
    <t>801720</t>
  </si>
  <si>
    <t>991431644255</t>
  </si>
  <si>
    <t>943786</t>
  </si>
  <si>
    <t>639426091895</t>
  </si>
  <si>
    <t>60117656</t>
  </si>
  <si>
    <t>640261733741</t>
  </si>
  <si>
    <t>60257887</t>
  </si>
  <si>
    <t>653897183038</t>
  </si>
  <si>
    <t>60096615</t>
  </si>
  <si>
    <t>689799451314</t>
  </si>
  <si>
    <t>60165924</t>
  </si>
  <si>
    <t>661452225222</t>
  </si>
  <si>
    <t>60266388</t>
  </si>
  <si>
    <t>668372695124</t>
  </si>
  <si>
    <t>60251876</t>
  </si>
  <si>
    <t>672730173332</t>
  </si>
  <si>
    <t>60046124</t>
  </si>
  <si>
    <t>682430769292</t>
  </si>
  <si>
    <t>60299594</t>
  </si>
  <si>
    <t>745240927859</t>
  </si>
  <si>
    <t>70237158</t>
  </si>
  <si>
    <t>754980003064</t>
  </si>
  <si>
    <t>70039627</t>
  </si>
  <si>
    <t>757828374741</t>
  </si>
  <si>
    <t>70297224</t>
  </si>
  <si>
    <t>780820163501</t>
  </si>
  <si>
    <t>70018781</t>
  </si>
  <si>
    <t>910339063242</t>
  </si>
  <si>
    <t>858553</t>
  </si>
  <si>
    <t>932431581080</t>
  </si>
  <si>
    <t>703316</t>
  </si>
  <si>
    <t>977289254613</t>
  </si>
  <si>
    <t>760430</t>
  </si>
  <si>
    <t>979247356484</t>
  </si>
  <si>
    <t>788982</t>
  </si>
  <si>
    <t>929407529066</t>
  </si>
  <si>
    <t>972781</t>
  </si>
  <si>
    <t>956345330643</t>
  </si>
  <si>
    <t>805292</t>
  </si>
  <si>
    <t>963821466918</t>
  </si>
  <si>
    <t>852490</t>
  </si>
  <si>
    <t>980359771940</t>
  </si>
  <si>
    <t>918989</t>
  </si>
  <si>
    <t>921636372990</t>
  </si>
  <si>
    <t>722078</t>
  </si>
  <si>
    <t>936747868707</t>
  </si>
  <si>
    <t>909304</t>
  </si>
  <si>
    <t>938119690655</t>
  </si>
  <si>
    <t>705086</t>
  </si>
  <si>
    <t>961206574411</t>
  </si>
  <si>
    <t>990639</t>
  </si>
  <si>
    <t>635988210700</t>
  </si>
  <si>
    <t>60000068</t>
  </si>
  <si>
    <t>657011446542</t>
  </si>
  <si>
    <t>60004991</t>
  </si>
  <si>
    <t>672639597579</t>
  </si>
  <si>
    <t>60149304</t>
  </si>
  <si>
    <t>697940197586</t>
  </si>
  <si>
    <t>60092985</t>
  </si>
  <si>
    <t>608323172153</t>
  </si>
  <si>
    <t>60155208</t>
  </si>
  <si>
    <t>619188871839</t>
  </si>
  <si>
    <t>60241518</t>
  </si>
  <si>
    <t>645874545955</t>
  </si>
  <si>
    <t>60156642</t>
  </si>
  <si>
    <t>699851115629</t>
  </si>
  <si>
    <t>60005552</t>
  </si>
  <si>
    <t>927856017625</t>
  </si>
  <si>
    <t>884035</t>
  </si>
  <si>
    <t>929864278295</t>
  </si>
  <si>
    <t>884311</t>
  </si>
  <si>
    <t>955522356717</t>
  </si>
  <si>
    <t>923266</t>
  </si>
  <si>
    <t>992997034684</t>
  </si>
  <si>
    <t>738300</t>
  </si>
  <si>
    <t>942328782542</t>
  </si>
  <si>
    <t>821105</t>
  </si>
  <si>
    <t>948736952221</t>
  </si>
  <si>
    <t>997011</t>
  </si>
  <si>
    <t>976160877243</t>
  </si>
  <si>
    <t>723406</t>
  </si>
  <si>
    <t>992525522642</t>
  </si>
  <si>
    <t>907555</t>
  </si>
  <si>
    <t>917700452892</t>
  </si>
  <si>
    <t>909875</t>
  </si>
  <si>
    <t>923213696898</t>
  </si>
  <si>
    <t>707312</t>
  </si>
  <si>
    <t>950823828950</t>
  </si>
  <si>
    <t>872471</t>
  </si>
  <si>
    <t>974443375923</t>
  </si>
  <si>
    <t>951752</t>
  </si>
  <si>
    <t>715008483221</t>
  </si>
  <si>
    <t>70057424</t>
  </si>
  <si>
    <t>771110238087</t>
  </si>
  <si>
    <t>70277981</t>
  </si>
  <si>
    <t>778750670281</t>
  </si>
  <si>
    <t>70249173</t>
  </si>
  <si>
    <t>780546065931</t>
  </si>
  <si>
    <t>70192006</t>
  </si>
  <si>
    <t>920449674362</t>
  </si>
  <si>
    <t>753474</t>
  </si>
  <si>
    <t>931498170247</t>
  </si>
  <si>
    <t>746317</t>
  </si>
  <si>
    <t>967614326834</t>
  </si>
  <si>
    <t>882947</t>
  </si>
  <si>
    <t>978651895769</t>
  </si>
  <si>
    <t>911238</t>
  </si>
  <si>
    <t>649513941397</t>
  </si>
  <si>
    <t>60050736</t>
  </si>
  <si>
    <t>676875910115</t>
  </si>
  <si>
    <t>60293678</t>
  </si>
  <si>
    <t>677294071343</t>
  </si>
  <si>
    <t>60113134</t>
  </si>
  <si>
    <t>687099665914</t>
  </si>
  <si>
    <t>60285043</t>
  </si>
  <si>
    <t>646447579864</t>
  </si>
  <si>
    <t>60244445</t>
  </si>
  <si>
    <t>672440505515</t>
  </si>
  <si>
    <t>60168155</t>
  </si>
  <si>
    <t>692601657471</t>
  </si>
  <si>
    <t>60292532</t>
  </si>
  <si>
    <t>698312847315</t>
  </si>
  <si>
    <t>60047357</t>
  </si>
  <si>
    <t>646900429320</t>
  </si>
  <si>
    <t>60182164</t>
  </si>
  <si>
    <t>660465701482</t>
  </si>
  <si>
    <t>60286103</t>
  </si>
  <si>
    <t>666665981150</t>
  </si>
  <si>
    <t>60047647</t>
  </si>
  <si>
    <t>692220830916</t>
  </si>
  <si>
    <t>60006568</t>
  </si>
  <si>
    <t>607053839438</t>
  </si>
  <si>
    <t>60047094</t>
  </si>
  <si>
    <t>671694023068</t>
  </si>
  <si>
    <t>60052066</t>
  </si>
  <si>
    <t>680924854636</t>
  </si>
  <si>
    <t>60201814</t>
  </si>
  <si>
    <t>695878667220</t>
  </si>
  <si>
    <t>60186489</t>
  </si>
  <si>
    <t>609190050372</t>
  </si>
  <si>
    <t>60276610</t>
  </si>
  <si>
    <t>645920358621</t>
  </si>
  <si>
    <t>60025623</t>
  </si>
  <si>
    <t>655821114009</t>
  </si>
  <si>
    <t>60190213</t>
  </si>
  <si>
    <t>686186966345</t>
  </si>
  <si>
    <t>60251293</t>
  </si>
  <si>
    <t>619369618198</t>
  </si>
  <si>
    <t>60112017</t>
  </si>
  <si>
    <t>638992048799</t>
  </si>
  <si>
    <t>60190906</t>
  </si>
  <si>
    <t>656464826245</t>
  </si>
  <si>
    <t>60115540</t>
  </si>
  <si>
    <t>659432577527</t>
  </si>
  <si>
    <t>60104149</t>
  </si>
  <si>
    <t>616909606149</t>
  </si>
  <si>
    <t>60257347</t>
  </si>
  <si>
    <t>619374524010</t>
  </si>
  <si>
    <t>60009555</t>
  </si>
  <si>
    <t>620302865397</t>
  </si>
  <si>
    <t>60151900</t>
  </si>
  <si>
    <t>649911510128</t>
  </si>
  <si>
    <t>60240014</t>
  </si>
  <si>
    <t>648494340688</t>
  </si>
  <si>
    <t>60198125</t>
  </si>
  <si>
    <t>652110634580</t>
  </si>
  <si>
    <t>60232898</t>
  </si>
  <si>
    <t>658754515298</t>
  </si>
  <si>
    <t>60249551</t>
  </si>
  <si>
    <t>682874777935</t>
  </si>
  <si>
    <t>60190053</t>
  </si>
  <si>
    <t>744552896520</t>
  </si>
  <si>
    <t>70101065</t>
  </si>
  <si>
    <t>782160217849</t>
  </si>
  <si>
    <t>70180672</t>
  </si>
  <si>
    <t>790344876958</t>
  </si>
  <si>
    <t>70089780</t>
  </si>
  <si>
    <t>794807574873</t>
  </si>
  <si>
    <t>70006525</t>
  </si>
  <si>
    <t>922683213930</t>
  </si>
  <si>
    <t>700823</t>
  </si>
  <si>
    <t>932593192252</t>
  </si>
  <si>
    <t>720826</t>
  </si>
  <si>
    <t>939176196511</t>
  </si>
  <si>
    <t>946316</t>
  </si>
  <si>
    <t>953241759258</t>
  </si>
  <si>
    <t>888812</t>
  </si>
  <si>
    <t>906251153116</t>
  </si>
  <si>
    <t>772746</t>
  </si>
  <si>
    <t>909412097139</t>
  </si>
  <si>
    <t>983791</t>
  </si>
  <si>
    <t>941439501451</t>
  </si>
  <si>
    <t>729284</t>
  </si>
  <si>
    <t>952024213293</t>
  </si>
  <si>
    <t>781722</t>
  </si>
  <si>
    <t>906773806223</t>
  </si>
  <si>
    <t>980232</t>
  </si>
  <si>
    <t>922661846922</t>
  </si>
  <si>
    <t>803067</t>
  </si>
  <si>
    <t>945226491661</t>
  </si>
  <si>
    <t>848919</t>
  </si>
  <si>
    <t>998903043799</t>
  </si>
  <si>
    <t>737768</t>
  </si>
  <si>
    <t>747174357762</t>
  </si>
  <si>
    <t>70064384</t>
  </si>
  <si>
    <t>753474047732</t>
  </si>
  <si>
    <t>70038730</t>
  </si>
  <si>
    <t>755105007206</t>
  </si>
  <si>
    <t>70257183</t>
  </si>
  <si>
    <t>791194395300</t>
  </si>
  <si>
    <t>70223339</t>
  </si>
  <si>
    <t>909972236677</t>
  </si>
  <si>
    <t>882589</t>
  </si>
  <si>
    <t>921246105734</t>
  </si>
  <si>
    <t>993266</t>
  </si>
  <si>
    <t>929488738439</t>
  </si>
  <si>
    <t>897875</t>
  </si>
  <si>
    <t>959743313607</t>
  </si>
  <si>
    <t>888068</t>
  </si>
  <si>
    <t>902211357373</t>
  </si>
  <si>
    <t>949717</t>
  </si>
  <si>
    <t>930737050459</t>
  </si>
  <si>
    <t>737569</t>
  </si>
  <si>
    <t>964302084245</t>
  </si>
  <si>
    <t>851157</t>
  </si>
  <si>
    <t>983527344743</t>
  </si>
  <si>
    <t>931352</t>
  </si>
  <si>
    <t>625539436447</t>
  </si>
  <si>
    <t>60162177</t>
  </si>
  <si>
    <t>644298081192</t>
  </si>
  <si>
    <t>60261613</t>
  </si>
  <si>
    <t>646218647877</t>
  </si>
  <si>
    <t>60055396</t>
  </si>
  <si>
    <t>651188140641</t>
  </si>
  <si>
    <t>60190225</t>
  </si>
  <si>
    <t>924966597603</t>
  </si>
  <si>
    <t>848448</t>
  </si>
  <si>
    <t>955539906233</t>
  </si>
  <si>
    <t>958094</t>
  </si>
  <si>
    <t>957305294880</t>
  </si>
  <si>
    <t>758703</t>
  </si>
  <si>
    <t>969569372617</t>
  </si>
  <si>
    <t>950693</t>
  </si>
  <si>
    <t>929790047835</t>
  </si>
  <si>
    <t>708940</t>
  </si>
  <si>
    <t>971361751201</t>
  </si>
  <si>
    <t>827580</t>
  </si>
  <si>
    <t>975295662786</t>
  </si>
  <si>
    <t>810120</t>
  </si>
  <si>
    <t>987718449997</t>
  </si>
  <si>
    <t>929771</t>
  </si>
  <si>
    <t>618373909708</t>
  </si>
  <si>
    <t>60166995</t>
  </si>
  <si>
    <t>626270620827</t>
  </si>
  <si>
    <t>60086219</t>
  </si>
  <si>
    <t>630131907690</t>
  </si>
  <si>
    <t>60111769</t>
  </si>
  <si>
    <t>651913357269</t>
  </si>
  <si>
    <t>60013849</t>
  </si>
  <si>
    <t>723711717407</t>
  </si>
  <si>
    <t>70210076</t>
  </si>
  <si>
    <t>765703346346</t>
  </si>
  <si>
    <t>70258556</t>
  </si>
  <si>
    <t>784117275731</t>
  </si>
  <si>
    <t>70095986</t>
  </si>
  <si>
    <t>795678097078</t>
  </si>
  <si>
    <t>70024444</t>
  </si>
  <si>
    <t>600198288401</t>
  </si>
  <si>
    <t>60238824</t>
  </si>
  <si>
    <t>613669688021</t>
  </si>
  <si>
    <t>60183183</t>
  </si>
  <si>
    <t>687914631840</t>
  </si>
  <si>
    <t>60078519</t>
  </si>
  <si>
    <t>690405389619</t>
  </si>
  <si>
    <t>60164291</t>
  </si>
  <si>
    <t>700750086759</t>
  </si>
  <si>
    <t>70185308</t>
  </si>
  <si>
    <t>704999404889</t>
  </si>
  <si>
    <t>70174091</t>
  </si>
  <si>
    <t>740356297720</t>
  </si>
  <si>
    <t>70270212</t>
  </si>
  <si>
    <t>790424009528</t>
  </si>
  <si>
    <t>70144203</t>
  </si>
  <si>
    <t>740665790391</t>
  </si>
  <si>
    <t>70145077</t>
  </si>
  <si>
    <t>748810154711</t>
  </si>
  <si>
    <t>70139135</t>
  </si>
  <si>
    <t>758960555074</t>
  </si>
  <si>
    <t>70124627</t>
  </si>
  <si>
    <t>760666827926</t>
  </si>
  <si>
    <t>70226086</t>
  </si>
  <si>
    <t>939138512219</t>
  </si>
  <si>
    <t>866979</t>
  </si>
  <si>
    <t>962358044296</t>
  </si>
  <si>
    <t>841872</t>
  </si>
  <si>
    <t>977950429938</t>
  </si>
  <si>
    <t>889005</t>
  </si>
  <si>
    <t>981276042595</t>
  </si>
  <si>
    <t>785228</t>
  </si>
  <si>
    <t>900534261390</t>
  </si>
  <si>
    <t>745143</t>
  </si>
  <si>
    <t>936881360597</t>
  </si>
  <si>
    <t>911067</t>
  </si>
  <si>
    <t>940351331163</t>
  </si>
  <si>
    <t>769338</t>
  </si>
  <si>
    <t>972415863721</t>
  </si>
  <si>
    <t>817508</t>
  </si>
  <si>
    <t>612915060296</t>
  </si>
  <si>
    <t>60193040</t>
  </si>
  <si>
    <t>623649735538</t>
  </si>
  <si>
    <t>60298964</t>
  </si>
  <si>
    <t>664443685812</t>
  </si>
  <si>
    <t>60149202</t>
  </si>
  <si>
    <t>680944636020</t>
  </si>
  <si>
    <t>60281641</t>
  </si>
  <si>
    <t>600378279387</t>
  </si>
  <si>
    <t>60237314</t>
  </si>
  <si>
    <t>608297145855</t>
  </si>
  <si>
    <t>60090936</t>
  </si>
  <si>
    <t>634591329656</t>
  </si>
  <si>
    <t>60169809</t>
  </si>
  <si>
    <t>657169561390</t>
  </si>
  <si>
    <t>60263341</t>
  </si>
  <si>
    <t>635728062921</t>
  </si>
  <si>
    <t>60232626</t>
  </si>
  <si>
    <t>659721215417</t>
  </si>
  <si>
    <t>60239103</t>
  </si>
  <si>
    <t>690530247659</t>
  </si>
  <si>
    <t>60252280</t>
  </si>
  <si>
    <t>694375879176</t>
  </si>
  <si>
    <t>60101685</t>
  </si>
  <si>
    <t>742381710605</t>
  </si>
  <si>
    <t>70121357</t>
  </si>
  <si>
    <t>756884576239</t>
  </si>
  <si>
    <t>70068620</t>
  </si>
  <si>
    <t>764099573762</t>
  </si>
  <si>
    <t>70199873</t>
  </si>
  <si>
    <t>777129429810</t>
  </si>
  <si>
    <t>70263291</t>
  </si>
  <si>
    <t>706696311756</t>
  </si>
  <si>
    <t>70005802</t>
  </si>
  <si>
    <t>737164569203</t>
  </si>
  <si>
    <t>70234481</t>
  </si>
  <si>
    <t>751466742110</t>
  </si>
  <si>
    <t>70007559</t>
  </si>
  <si>
    <t>752242591045</t>
  </si>
  <si>
    <t>70067401</t>
  </si>
  <si>
    <t>729305474902</t>
  </si>
  <si>
    <t>70057656</t>
  </si>
  <si>
    <t>731442814203</t>
  </si>
  <si>
    <t>70221757</t>
  </si>
  <si>
    <t>749809843953</t>
  </si>
  <si>
    <t>70162340</t>
  </si>
  <si>
    <t>785541282057</t>
  </si>
  <si>
    <t>70078376</t>
  </si>
  <si>
    <t>737670348235</t>
  </si>
  <si>
    <t>70180009</t>
  </si>
  <si>
    <t>745459033571</t>
  </si>
  <si>
    <t>70064390</t>
  </si>
  <si>
    <t>746079215243</t>
  </si>
  <si>
    <t>70088084</t>
  </si>
  <si>
    <t>769189797806</t>
  </si>
  <si>
    <t>70215406</t>
  </si>
  <si>
    <t>717034935415</t>
  </si>
  <si>
    <t>70298437</t>
  </si>
  <si>
    <t>733067135163</t>
  </si>
  <si>
    <t>70290293</t>
  </si>
  <si>
    <t>758626308873</t>
  </si>
  <si>
    <t>70241156</t>
  </si>
  <si>
    <t>774764443211</t>
  </si>
  <si>
    <t>70025333</t>
  </si>
  <si>
    <t>745902210636</t>
  </si>
  <si>
    <t>70002302</t>
  </si>
  <si>
    <t>767941656382</t>
  </si>
  <si>
    <t>70027591</t>
  </si>
  <si>
    <t>795474204769</t>
  </si>
  <si>
    <t>70072905</t>
  </si>
  <si>
    <t>795540127390</t>
  </si>
  <si>
    <t>70162456</t>
  </si>
  <si>
    <t>933181506837</t>
  </si>
  <si>
    <t>913826</t>
  </si>
  <si>
    <t>946196963544</t>
  </si>
  <si>
    <t>773054</t>
  </si>
  <si>
    <t>946218091528</t>
  </si>
  <si>
    <t>977225</t>
  </si>
  <si>
    <t>978037251251</t>
  </si>
  <si>
    <t>937743</t>
  </si>
  <si>
    <t>602711042156</t>
  </si>
  <si>
    <t>60063156</t>
  </si>
  <si>
    <t>684556208876</t>
  </si>
  <si>
    <t>60141562</t>
  </si>
  <si>
    <t>745362188317</t>
  </si>
  <si>
    <t>70060349</t>
  </si>
  <si>
    <t>752008130074</t>
  </si>
  <si>
    <t>70168961</t>
  </si>
  <si>
    <t>774402996384</t>
  </si>
  <si>
    <t>70213495</t>
  </si>
  <si>
    <t>783641716883</t>
  </si>
  <si>
    <t>70157211</t>
  </si>
  <si>
    <t>600420904299</t>
  </si>
  <si>
    <t>60088006</t>
  </si>
  <si>
    <t>608246838068</t>
  </si>
  <si>
    <t>60275227</t>
  </si>
  <si>
    <t>626049641472</t>
  </si>
  <si>
    <t>60009239</t>
  </si>
  <si>
    <t>686960175213</t>
  </si>
  <si>
    <t>60027766</t>
  </si>
  <si>
    <t>642711872490</t>
  </si>
  <si>
    <t>60009494</t>
  </si>
  <si>
    <t>651755744660</t>
  </si>
  <si>
    <t>60163466</t>
  </si>
  <si>
    <t>672379387425</t>
  </si>
  <si>
    <t>60070386</t>
  </si>
  <si>
    <t>684217704156</t>
  </si>
  <si>
    <t>60292856</t>
  </si>
  <si>
    <t>700718618440</t>
  </si>
  <si>
    <t>70245898</t>
  </si>
  <si>
    <t>726461682747</t>
  </si>
  <si>
    <t>70168248</t>
  </si>
  <si>
    <t>734058476308</t>
  </si>
  <si>
    <t>70026656</t>
  </si>
  <si>
    <t>784988172048</t>
  </si>
  <si>
    <t>70182062</t>
  </si>
  <si>
    <t>710882596229</t>
  </si>
  <si>
    <t>70231284</t>
  </si>
  <si>
    <t>739182861568</t>
  </si>
  <si>
    <t>70228776</t>
  </si>
  <si>
    <t>778226106240</t>
  </si>
  <si>
    <t>70099294</t>
  </si>
  <si>
    <t>795658239511</t>
  </si>
  <si>
    <t>70164194</t>
  </si>
  <si>
    <t>700695958873</t>
  </si>
  <si>
    <t>70193650</t>
  </si>
  <si>
    <t>705526489717</t>
  </si>
  <si>
    <t>70011713</t>
  </si>
  <si>
    <t>754826038656</t>
  </si>
  <si>
    <t>70106805</t>
  </si>
  <si>
    <t>787859394167</t>
  </si>
  <si>
    <t>70245054</t>
  </si>
  <si>
    <t>710166451870</t>
  </si>
  <si>
    <t>70110719</t>
  </si>
  <si>
    <t>719892105622</t>
  </si>
  <si>
    <t>70092157</t>
  </si>
  <si>
    <t>777961051812</t>
  </si>
  <si>
    <t>70130128</t>
  </si>
  <si>
    <t>798640454536</t>
  </si>
  <si>
    <t>70078585</t>
  </si>
  <si>
    <t>956902884737</t>
  </si>
  <si>
    <t>993477</t>
  </si>
  <si>
    <t>980839894943</t>
  </si>
  <si>
    <t>849218</t>
  </si>
  <si>
    <t>995431641907</t>
  </si>
  <si>
    <t>932062</t>
  </si>
  <si>
    <t>995502287008</t>
  </si>
  <si>
    <t>903674</t>
  </si>
  <si>
    <t>930472940602</t>
  </si>
  <si>
    <t>985187</t>
  </si>
  <si>
    <t>942128464043</t>
  </si>
  <si>
    <t>715659</t>
  </si>
  <si>
    <t>946837589912</t>
  </si>
  <si>
    <t>888869</t>
  </si>
  <si>
    <t>948554997727</t>
  </si>
  <si>
    <t>793600</t>
  </si>
  <si>
    <t>915714789181</t>
  </si>
  <si>
    <t>949208</t>
  </si>
  <si>
    <t>928846644237</t>
  </si>
  <si>
    <t>952318</t>
  </si>
  <si>
    <t>962158641032</t>
  </si>
  <si>
    <t>806715</t>
  </si>
  <si>
    <t>971897390647</t>
  </si>
  <si>
    <t>783324</t>
  </si>
  <si>
    <t>950227782548</t>
  </si>
  <si>
    <t>770063</t>
  </si>
  <si>
    <t>956483597657</t>
  </si>
  <si>
    <t>951992</t>
  </si>
  <si>
    <t>964740542857</t>
  </si>
  <si>
    <t>927121</t>
  </si>
  <si>
    <t>968480505979</t>
  </si>
  <si>
    <t>813471</t>
  </si>
  <si>
    <t>904990145540</t>
  </si>
  <si>
    <t>836838</t>
  </si>
  <si>
    <t>919680255814</t>
  </si>
  <si>
    <t>704249</t>
  </si>
  <si>
    <t>922807079343</t>
  </si>
  <si>
    <t>932055</t>
  </si>
  <si>
    <t>975782844027</t>
  </si>
  <si>
    <t>886189</t>
  </si>
  <si>
    <t>600211458024</t>
  </si>
  <si>
    <t>60002325</t>
  </si>
  <si>
    <t>638086007162</t>
  </si>
  <si>
    <t>60104038</t>
  </si>
  <si>
    <t>639507371489</t>
  </si>
  <si>
    <t>60093407</t>
  </si>
  <si>
    <t>697212915657</t>
  </si>
  <si>
    <t>60156126</t>
  </si>
  <si>
    <t>613788094022</t>
  </si>
  <si>
    <t>60152427</t>
  </si>
  <si>
    <t>624036574084</t>
  </si>
  <si>
    <t>60006253</t>
  </si>
  <si>
    <t>687391226761</t>
  </si>
  <si>
    <t>60015998</t>
  </si>
  <si>
    <t>687505841836</t>
  </si>
  <si>
    <t>60254972</t>
  </si>
  <si>
    <t>614002181752</t>
  </si>
  <si>
    <t>60015565</t>
  </si>
  <si>
    <t>616711430228</t>
  </si>
  <si>
    <t>60051022</t>
  </si>
  <si>
    <t>652636532834</t>
  </si>
  <si>
    <t>60145270</t>
  </si>
  <si>
    <t>689456774107</t>
  </si>
  <si>
    <t>60181586</t>
  </si>
  <si>
    <t>605665471428</t>
  </si>
  <si>
    <t>60127306</t>
  </si>
  <si>
    <t>638990888651</t>
  </si>
  <si>
    <t>60097617</t>
  </si>
  <si>
    <t>652454595360</t>
  </si>
  <si>
    <t>60026849</t>
  </si>
  <si>
    <t>668547460156</t>
  </si>
  <si>
    <t>60254175</t>
  </si>
  <si>
    <t>724164899461</t>
  </si>
  <si>
    <t>70008650</t>
  </si>
  <si>
    <t>734457022905</t>
  </si>
  <si>
    <t>70298978</t>
  </si>
  <si>
    <t>737454239115</t>
  </si>
  <si>
    <t>70122913</t>
  </si>
  <si>
    <t>768112998105</t>
  </si>
  <si>
    <t>70035340</t>
  </si>
  <si>
    <t>767286675818</t>
  </si>
  <si>
    <t>70233023</t>
  </si>
  <si>
    <t>778296717674</t>
  </si>
  <si>
    <t>70202785</t>
  </si>
  <si>
    <t>779678929386</t>
  </si>
  <si>
    <t>70280636</t>
  </si>
  <si>
    <t>793419396503</t>
  </si>
  <si>
    <t>70133721</t>
  </si>
  <si>
    <t>712777917412</t>
  </si>
  <si>
    <t>70259765</t>
  </si>
  <si>
    <t>757246033055</t>
  </si>
  <si>
    <t>70230335</t>
  </si>
  <si>
    <t>777956940000</t>
  </si>
  <si>
    <t>70297484</t>
  </si>
  <si>
    <t>798156681050</t>
  </si>
  <si>
    <t>70219401</t>
  </si>
  <si>
    <t>709384381584</t>
  </si>
  <si>
    <t>70184092</t>
  </si>
  <si>
    <t>715269325114</t>
  </si>
  <si>
    <t>70290979</t>
  </si>
  <si>
    <t>721370293572</t>
  </si>
  <si>
    <t>70034546</t>
  </si>
  <si>
    <t>774359539895</t>
  </si>
  <si>
    <t>70110257</t>
  </si>
  <si>
    <t>715805123257</t>
  </si>
  <si>
    <t>70139190</t>
  </si>
  <si>
    <t>735918703442</t>
  </si>
  <si>
    <t>70010362</t>
  </si>
  <si>
    <t>737125728348</t>
  </si>
  <si>
    <t>70079761</t>
  </si>
  <si>
    <t>782415218184</t>
  </si>
  <si>
    <t>70043971</t>
  </si>
  <si>
    <t>917105395765</t>
  </si>
  <si>
    <t>947481</t>
  </si>
  <si>
    <t>931512016663</t>
  </si>
  <si>
    <t>889429</t>
  </si>
  <si>
    <t>941626893961</t>
  </si>
  <si>
    <t>787835</t>
  </si>
  <si>
    <t>979257166431</t>
  </si>
  <si>
    <t>875686</t>
  </si>
  <si>
    <t>908275125292</t>
  </si>
  <si>
    <t>929600</t>
  </si>
  <si>
    <t>949117482196</t>
  </si>
  <si>
    <t>701984</t>
  </si>
  <si>
    <t>952120862295</t>
  </si>
  <si>
    <t>705759</t>
  </si>
  <si>
    <t>978332927007</t>
  </si>
  <si>
    <t>816804</t>
  </si>
  <si>
    <t>902119429293</t>
  </si>
  <si>
    <t>899951</t>
  </si>
  <si>
    <t>948097122529</t>
  </si>
  <si>
    <t>959459</t>
  </si>
  <si>
    <t>984011406893</t>
  </si>
  <si>
    <t>732000</t>
  </si>
  <si>
    <t>994462693737</t>
  </si>
  <si>
    <t>816706</t>
  </si>
  <si>
    <t>938712845043</t>
  </si>
  <si>
    <t>766011</t>
  </si>
  <si>
    <t>945083865499</t>
  </si>
  <si>
    <t>834484</t>
  </si>
  <si>
    <t>969074123887</t>
  </si>
  <si>
    <t>789015</t>
  </si>
  <si>
    <t>981054264469</t>
  </si>
  <si>
    <t>919520</t>
  </si>
  <si>
    <t>Number</t>
  </si>
  <si>
    <t>Drill-down</t>
  </si>
  <si>
    <t>Subtotals and the bottom combined grand total are disabled because they would add sessions and patients together. Across-month totals stay enabled. The top totals use a small linked pivot on Pivot Data and respond to the same slicers.</t>
  </si>
  <si>
    <t>Hospital overview session measures</t>
  </si>
  <si>
    <t>Trust</t>
  </si>
  <si>
    <t>Run Minutes</t>
  </si>
  <si>
    <t>Op Minutes</t>
  </si>
  <si>
    <t>Run Timing Issues</t>
  </si>
  <si>
    <t>Op Timing Issues</t>
  </si>
  <si>
    <t>First Actual Start</t>
  </si>
  <si>
    <t>Last Actual End</t>
  </si>
  <si>
    <t>Timed Operations</t>
  </si>
  <si>
    <t>Repeated Timing Rows</t>
  </si>
  <si>
    <t>Timing Notes</t>
  </si>
  <si>
    <t>Southern</t>
  </si>
  <si>
    <t>No. of Sessions</t>
  </si>
  <si>
    <t>Total No. of Sessions</t>
  </si>
  <si>
    <t>Total No. of Patients</t>
  </si>
  <si>
    <t>No. of Patients</t>
  </si>
  <si>
    <t>Total Session Duration (Mins)</t>
  </si>
  <si>
    <t>Session Duration (Mins)</t>
  </si>
  <si>
    <t>Total Run Time (Mins)</t>
  </si>
  <si>
    <t>Run Time (Mins)</t>
  </si>
  <si>
    <t>Total Op Time (Mins)</t>
  </si>
  <si>
    <t>Op Time (Mins)</t>
  </si>
  <si>
    <t>Total % Run Time</t>
  </si>
  <si>
    <t>% Run Time</t>
  </si>
  <si>
    <t>Total % Op Time</t>
  </si>
  <si>
    <t>% Op Time</t>
  </si>
  <si>
    <t>Values</t>
  </si>
  <si>
    <t>Total</t>
  </si>
  <si>
    <t>Actual timing assumption</t>
  </si>
  <si>
    <t>Start Time is provisionally treated as anaesthesia commencement (or procedure start without anaesthesia). End Time is provisionally treated as ready for discharge from theatre. Confirm those event meanings with the source system before interpreting real utilisation.</t>
  </si>
  <si>
    <t>Run time</t>
  </si>
  <si>
    <t>For each session: last actual End Time minus first actual Start Time, including gaps. Full elapsed minutes are retained, including overruns outside the planned slot.</t>
  </si>
  <si>
    <t>Operation time</t>
  </si>
  <si>
    <t>Sum of each procedure / theatre attendance End Time minus Start Time. Repeated rows for the same Log ID count once. Separate Log IDs are retained when the same patient has more than one procedure. This does not use the non-overlap minutes field.</t>
  </si>
  <si>
    <t>Utilisation percentages</t>
  </si>
  <si>
    <t>Timing completeness</t>
  </si>
  <si>
    <t>Repeated timing rows</t>
  </si>
  <si>
    <t>Reference calculation</t>
  </si>
  <si>
    <t>Sessions Used for Timing</t>
  </si>
  <si>
    <t>Sessions Excluded from Timing</t>
  </si>
  <si>
    <t>Session Duration Used for Timing</t>
  </si>
  <si>
    <t>All sessions</t>
  </si>
  <si>
    <t>Timing sessions</t>
  </si>
  <si>
    <t>Excluded sessions</t>
  </si>
  <si>
    <t>All planned minutes</t>
  </si>
  <si>
    <t>Timing planned minutes</t>
  </si>
  <si>
    <t>Overview coverage for slicer selection</t>
  </si>
  <si>
    <t>Missing or invalid start/end times and conflicting patient/timing values exclude that whole session from timing minutes and the matching planned-duration denominator. The original timing notes, issue counts and null values remain on Overview Data. Complete sessions still produce numeric hospital/month totals.</t>
  </si>
  <si>
    <t>Within each session, a nonblank Log ID identifies a theatre attendance. Without a Log ID, identical CSN, start and end identify a timing record. Full datetimes are preserved. Time-only values use the procedure date; for overnight slots, the start date closest to the planned interval is used, allowing an overrun after midnight.</t>
  </si>
  <si>
    <t>Timing coverage</t>
  </si>
  <si>
    <t>Overlap and no usable times</t>
  </si>
  <si>
    <t>Overlap warnings alone do not exclude a session: operation time sums patient intervals and can exceed elapsed run time. If no sessions have usable timings in a view, timing results are left blank and coverage shows zero. Valid measured zero durations still display 0 and 0%.</t>
  </si>
  <si>
    <t>One row per session. Diagnostics and all planned minutes are retained. Added eligibility columns identify sessions used by the timing measures.</t>
  </si>
  <si>
    <t>THEATRE UTILISATION — START AND FINISH TIMES</t>
  </si>
  <si>
    <t>Session start and finish classifications</t>
  </si>
  <si>
    <t>Aggregated counts for charts and the combination pivot</t>
  </si>
  <si>
    <t>One row per session. Positive differences mean late; negative differences mean early. Incomplete timing sessions are unclassified.</t>
  </si>
  <si>
    <t>Each filter combination has nine classified cells and one unclassified count. Zero counts preserve absent categories; always sum Session Count.</t>
  </si>
  <si>
    <t>Start Type</t>
  </si>
  <si>
    <t>Finish Type</t>
  </si>
  <si>
    <t>Classification Status</t>
  </si>
  <si>
    <t>Start Difference Minutes</t>
  </si>
  <si>
    <t>Finish Difference Minutes</t>
  </si>
  <si>
    <t>Late Start</t>
  </si>
  <si>
    <t>Early Finish</t>
  </si>
  <si>
    <t>Classified</t>
  </si>
  <si>
    <t>Session Count</t>
  </si>
  <si>
    <t>Early Start</t>
  </si>
  <si>
    <t>Late Finish</t>
  </si>
  <si>
    <t>On Time</t>
  </si>
  <si>
    <t>Unclassified</t>
  </si>
  <si>
    <t>Sessions</t>
  </si>
  <si>
    <t>Session counts by start and finish type</t>
  </si>
  <si>
    <t>Start chart counts</t>
  </si>
  <si>
    <t>Finish chart counts</t>
  </si>
  <si>
    <t>Classification coverage</t>
  </si>
  <si>
    <t>Start / finish basis</t>
  </si>
  <si>
    <t>Each session compares First Actual Start with Slot Start Time and Last Actual End with Slot End Time. These are session boundaries; scheduled procedure start/end fields are not used.</t>
  </si>
  <si>
    <t>Classification population</t>
  </si>
  <si>
    <t>Both charts and the combination pivot use the same complete-timing sessions. Missing, reversed or conflicting actual times leave a session Unclassified. Overlap warnings alone remain eligible. Coverage includes all sessions and shows exclusions.</t>
  </si>
  <si>
    <t>Start / finish charts</t>
  </si>
  <si>
    <t>Two native 100% stacked PivotCharts show monthly start and finish distributions. Bar heights are proportions; labels show session counts. The three category series remain available even when counts are zero.</t>
  </si>
  <si>
    <t>Combination counts</t>
  </si>
  <si>
    <t>StartFinishSummary aggregates by month and the supported filter dimensions. Nine start/finish cells plus one Unclassified count reconcile to all actual sessions. Zero cells preserve absent categories and do not represent additional sessions.</t>
  </si>
  <si>
    <t>Start / finish detail</t>
  </si>
  <si>
    <t>Start / finish filters</t>
  </si>
  <si>
    <t>Five slicers control both charts, the combination table and its coverage line. They are independent of the earlier reports. Direct pivot field filters do not change the separate coverage line; use slicers for coordinated filtering.</t>
  </si>
  <si>
    <t>HSCB allowance: On Time includes 10 minutes either side; Early/Late are outside. After Refresh All finishes, refresh this PivotTable.</t>
  </si>
  <si>
    <t>10-minute classification</t>
  </si>
  <si>
    <t>Regional HSCB definitions supplied by the user: On Time includes exactly 10 minutes early through exactly 10 minutes late. Early is more than 10 minutes before plan; Late is more than 10 minutes after plan. Full timestamps and seconds are compared, including overnight sessions.</t>
  </si>
  <si>
    <t>Refresh the pivots</t>
  </si>
  <si>
    <t>Performance</t>
  </si>
  <si>
    <t>Opening the workbook</t>
  </si>
  <si>
    <t>The three pivot caches refresh from their local worksheet tables when the workbook opens. This does not import new extracts. After a folder change or source update, still run Refresh All and then refresh the three report pivots when loading is complete.</t>
  </si>
  <si>
    <t>Local comparison using three dummy source files / 4,050 input rows: original Refresh All 560.6 seconds; updated Refresh All 327.9 seconds, plus 0.7 seconds for the three pivot caches. Network-share performance can differ. Counts, full detail and validation rules are retained.</t>
  </si>
  <si>
    <t>THEATRE UTILISATION — SPECIALTY</t>
  </si>
  <si>
    <t>THEATRE UTILISATION — RESPONSIBLE CONSULTANT</t>
  </si>
  <si>
    <t>Sessions are attributed to the recorded responsible consultant. Shared or incomplete attribution is shown separately.</t>
  </si>
  <si>
    <t>THEATRE UTILISATION — SCHEDULED WORKLOAD</t>
  </si>
  <si>
    <t>Session review data</t>
  </si>
  <si>
    <t>One row per session. Source extracts and pFolderPath are shared with the existing reports. Full timings and issue notes remain available.</t>
  </si>
  <si>
    <t>Responsible Consultant</t>
  </si>
  <si>
    <t>Consultant Attribution</t>
  </si>
  <si>
    <t>Early Starts</t>
  </si>
  <si>
    <t>On-Time Starts</t>
  </si>
  <si>
    <t>Late Starts</t>
  </si>
  <si>
    <t>Scheduled Operations</t>
  </si>
  <si>
    <t>Repeated Scheduled Rows</t>
  </si>
  <si>
    <t>Early Finishes</t>
  </si>
  <si>
    <t>On-Time Finishes</t>
  </si>
  <si>
    <t>Late Finishes</t>
  </si>
  <si>
    <t>Scheduled Minutes</t>
  </si>
  <si>
    <t>Sessions Used for Scheduling</t>
  </si>
  <si>
    <t>Sessions Excluded from Scheduling</t>
  </si>
  <si>
    <t>Session Duration Used for Scheduling</t>
  </si>
  <si>
    <t>Scheduled Load Status</t>
  </si>
  <si>
    <t>Below Planned Load</t>
  </si>
  <si>
    <t>At Planned Load</t>
  </si>
  <si>
    <t>Above Planned Load</t>
  </si>
  <si>
    <t>Consultant Names</t>
  </si>
  <si>
    <t>Missing Consultant Rows</t>
  </si>
  <si>
    <t>Scheduling Issues</t>
  </si>
  <si>
    <t>Scheduling Notes</t>
  </si>
  <si>
    <t>Single consultant</t>
  </si>
  <si>
    <t>Below planned</t>
  </si>
  <si>
    <t>Total Planned Time (Mins)</t>
  </si>
  <si>
    <t>Planned Time (Mins)</t>
  </si>
  <si>
    <t>Total Planned Time - Timed (Mins)</t>
  </si>
  <si>
    <t>Planned Time - Timed (Mins)</t>
  </si>
  <si>
    <t>Total Timed Sessions</t>
  </si>
  <si>
    <t>Timed Sessions</t>
  </si>
  <si>
    <t>Total % Timing Coverage</t>
  </si>
  <si>
    <t>% Timing Coverage</t>
  </si>
  <si>
    <t>Total Early Start Sessions</t>
  </si>
  <si>
    <t>Early Start Sessions</t>
  </si>
  <si>
    <t>Total On-Time Start Sessions</t>
  </si>
  <si>
    <t>On-Time Start Sessions</t>
  </si>
  <si>
    <t>Total Late Start Sessions</t>
  </si>
  <si>
    <t>Late Start Sessions</t>
  </si>
  <si>
    <t>Total Early Finish Sessions</t>
  </si>
  <si>
    <t>Early Finish Sessions</t>
  </si>
  <si>
    <t>Total On-Time Finish Sessions</t>
  </si>
  <si>
    <t>On-Time Finish Sessions</t>
  </si>
  <si>
    <t>Total Late Finish Sessions</t>
  </si>
  <si>
    <t>Late Finish Sessions</t>
  </si>
  <si>
    <t>Total % On-Time Starts</t>
  </si>
  <si>
    <t>% On-Time Starts</t>
  </si>
  <si>
    <t>Total % On-Time Finishes</t>
  </si>
  <si>
    <t>% On-Time Finishes</t>
  </si>
  <si>
    <t>—</t>
  </si>
  <si>
    <t>Total Assessed Sessions</t>
  </si>
  <si>
    <t>Assessed Sessions</t>
  </si>
  <si>
    <t>Total Unassessed Sessions</t>
  </si>
  <si>
    <t>Unassessed Sessions</t>
  </si>
  <si>
    <t>Total % Workload Coverage</t>
  </si>
  <si>
    <t>% Workload Coverage</t>
  </si>
  <si>
    <t>Total Planned Time - Assessed (Mins)</t>
  </si>
  <si>
    <t>Planned Time - Assessed (Mins)</t>
  </si>
  <si>
    <t>Total Scheduled Patient Time (Mins)</t>
  </si>
  <si>
    <t>Scheduled Patient Time (Mins)</t>
  </si>
  <si>
    <t>Total % Recorded Scheduled Load</t>
  </si>
  <si>
    <t>% Recorded Scheduled Load</t>
  </si>
  <si>
    <t>Total Sessions Below 100% Load</t>
  </si>
  <si>
    <t>Sessions Below 100% Load</t>
  </si>
  <si>
    <t>Total Sessions At 100% Load</t>
  </si>
  <si>
    <t>Sessions At 100% Load</t>
  </si>
  <si>
    <t>Total Sessions Above 100% Load</t>
  </si>
  <si>
    <t>Sessions Above 100% Load</t>
  </si>
  <si>
    <t>Specialty Utilisation, Consultant Utilisation and Scheduled Workload share one SessionReview query and one pivot cache. Each sheet has independent slicers. After Refresh All finishes, refresh a pivot on any one of these three sheets to update their shared cache.</t>
  </si>
  <si>
    <t>Consultant attribution</t>
  </si>
  <si>
    <t>Responsible Consultant means Session (Responsible Consultant), not necessarily the operating surgeon. A single known consultant with no missing source labels owns the session. Mixed / multiple, Incomplete attribution and Unspecified remain separate groups. Consultant Names retains recorded names. Whole-session capacity is never duplicated across consultants.</t>
  </si>
  <si>
    <t>Review drilldown</t>
  </si>
  <si>
    <t>Review timing</t>
  </si>
  <si>
    <t>Recorded scheduled load</t>
  </si>
  <si>
    <t>Scheduled Patient Time is the sum of supplied Operation Time Minutes (Scheduled), counted once per operation. Recorded Scheduled Load divides this by planned session minutes for the same assessed sessions. Rates use summed numerators and denominators, not averages of session percentages.</t>
  </si>
  <si>
    <t>Workload completeness</t>
  </si>
  <si>
    <t>A missing, invalid, negative or conflicting scheduled-minute value excludes the entire session from workload assessment. Valid zero minutes remain zero. Missing or inconsistent scheduled timestamps warn without replacing valid supplied minutes. Coverage and Unassessed Sessions expose exclusions.</t>
  </si>
  <si>
    <t>Log ID identifies an operation within a session. Without Log ID, matching patient plus complete scheduled start/end times identify repeats; differing minutes conflict. If patient/timing identity is incomplete, source rows remain separate with a warning. Review Scheduling Notes when identifiers are missing.</t>
  </si>
  <si>
    <t>Interpreting workload</t>
  </si>
  <si>
    <t>Below/at/above 100% compares recorded scheduled patient minutes with the represented session length. It is not a booking target or proof another patient could fit. Planned turnaround, earlier booking positions, cancelled patients and empty allocated blocks are not established by these extracts.</t>
  </si>
  <si>
    <t>Added refresh work</t>
  </si>
  <si>
    <t>The three new reports share one extra loaded query. Existing source parameters and reports remain in place. This adds refresh work; the earlier performance timing applies to the prior workbook, not this expanded version.</t>
  </si>
  <si>
    <t>Monthly use by specialty, hospital and theatre. Timing measures use complete sessions.</t>
  </si>
  <si>
    <t>Recorded scheduled patient minutes compared with planned session minutes. This reflects the available extract.</t>
  </si>
  <si>
    <t>Review reports</t>
  </si>
  <si>
    <t>Operation identity</t>
  </si>
  <si>
    <t>Double-click a value for the contributing sessions. Patient-level drilldown remains on Utilisation - Detail by Theatre. Refresh this pivot after Refresh All finishes.</t>
  </si>
  <si>
    <t>One row per session. The Utilisation - Detail by Theatre uses Pivot Data to return session or patient records when you double-click a count.</t>
  </si>
  <si>
    <t>Utilisation - Detail by Theatre totals</t>
  </si>
  <si>
    <t>The hospital overview uses one row per session from OverviewSessions. Its five slicers are independent of the original Utilisation - Detail by Theatre. All queries use pFolderPath.</t>
  </si>
  <si>
    <t>Start Finish Data has one row per actual session on the left and the aggregate grid on the right. Double-clicking the new combination pivot returns aggregate count rows. Use the left-hand session table for session-level timings. Existing Utilisation - Detail by Theatre drill-down remains unchanged.</t>
  </si>
  <si>
    <t>First run Data &gt; Refresh All and wait for every query to finish. Then right-click a PivotTable &gt; Refresh on Utilisation - Detail by Theatre, Utilisation - Detail and Utilisation - Start Finish Time. The three reports have separate caches. Their linked charts, slicers and drill-downs then use the newly loaded worksheet data.</t>
  </si>
  <si>
    <t>THEATRE UTILISATION — DETAIL BY THEATRE</t>
  </si>
  <si>
    <t>THEATRE UTILISATION — DETAIL</t>
  </si>
  <si>
    <t>After Refresh All finishes, refresh this pivot. Patient counts require both first start and last end. Double-click counts for session or patient detail.</t>
  </si>
  <si>
    <t>Utilisation detail</t>
  </si>
  <si>
    <t>Patient count rule</t>
  </si>
  <si>
    <t>No. of Patients counts distinct nonblank Patient CSNs within each session only when First Procedure Start and Last Procedure End both exist as parsed datetimes. These are the earliest available start and latest available end across the patient rows in the session. A missing or unparseable boundary excludes that patient encounter. The same patient in different sessions counts separately.</t>
  </si>
  <si>
    <t>Patient exclusions</t>
  </si>
  <si>
    <t>Patients Excluded - Missing Times is available in Sessions, Overview Data, Review Data and session-level drilldown records. It counts identified patient encounters omitted by the new rule. Missing Patient IDs is a separate existing warning. Source rows remain in the extracts; session counts and timing-quality rules are retained.</t>
  </si>
  <si>
    <t>Time precision</t>
  </si>
  <si>
    <t>Run time and operation time continue to use full Start Time / End Time datetimes, including seconds. They are not replaced by the supplied integer Operation Time Minutes (Performed). Formatting the report to whole minutes does not round each operation in the query.</t>
  </si>
  <si>
    <t>Count scope</t>
  </si>
  <si>
    <t>The patient-count rule applies across the theatre detail, utilisation detail, consultant, specialty and scheduled workload reports. It checks aggregate patient boundary presence. Other patients in a session with a timing issue can still count. Reversed or conflicting intervals continue to be diagnosed by the existing timing checks.</t>
  </si>
  <si>
    <t>Distinct nonblank Patient CSNs within each session, counted only when First Procedure Start and Last Procedure End are both available as parsed datetimes. These are patient encounters, summed across sessions. Missing-time exclusions appear separately in the session data.</t>
  </si>
  <si>
    <t>Import Issues identifies invalid session keys and missing IDs. Rows without valid session keys are excluded. Missing CSNs do not count as patients. Patients Excluded - Missing Times in the session data identifies the additional count exclusion. Sessions are retained.</t>
  </si>
  <si>
    <t>Utilisation - Detail by Theatre uses Record Type and Sum of Count. Sessions drill into session records; patients drill into distinct CSNs with both first start and last end available. Both drill sheets have the same columns, with patient-only fields blank on session records.</t>
  </si>
  <si>
    <t>New report values drill into contributing sessions with timestamps, attribution and quality notes. Patient counts require both first start and last end. Use Utilisation - Detail by Theatre for counted patient records. Excluded-patient counts remain visible in session data.</t>
  </si>
  <si>
    <t>The utilisation reports reuse the existing run/op definitions and complete-timing eligibility. Session counts and total planned time include all represented sessions. Patient counts require both first start and last end. Run/op rates use Planned Time - Timed. Punctuality percentages use Timed Sessions with the inclusive ten-minute allowance.</t>
  </si>
  <si>
    <t>Timing coverage controls</t>
  </si>
  <si>
    <t>Theatre count controls</t>
  </si>
  <si>
    <t>Start chart controls</t>
  </si>
  <si>
    <t>Finish chart controls</t>
  </si>
  <si>
    <t>Patients Excluded - Missing Times</t>
  </si>
  <si>
    <t>THEATRE UTILISATION — SEVEN-DAY REVIEW</t>
  </si>
  <si>
    <t>THEATRE UTILISATION — SESSION TIMELINE</t>
  </si>
  <si>
    <t>Historical week ending</t>
  </si>
  <si>
    <t>Clear the yellow date for the seven completed days ending yesterday.</t>
  </si>
  <si>
    <t>Weekly review calculations</t>
  </si>
  <si>
    <t>Active timeline page</t>
  </si>
  <si>
    <t>Timeline pages</t>
  </si>
  <si>
    <t>Unclassified timing sessions</t>
  </si>
  <si>
    <t>Scheduled coverage</t>
  </si>
  <si>
    <t>Op utilisation</t>
  </si>
  <si>
    <t>Run utilisation</t>
  </si>
  <si>
    <t>Scheduled minutes</t>
  </si>
  <si>
    <t>Assessed planned minutes</t>
  </si>
  <si>
    <t>Assessed scheduled sessions</t>
  </si>
  <si>
    <t>Excluded patients - missing times</t>
  </si>
  <si>
    <t>On-time finishes</t>
  </si>
  <si>
    <t>Early finishes</t>
  </si>
  <si>
    <t>On-time starts</t>
  </si>
  <si>
    <t>Early starts</t>
  </si>
  <si>
    <t>Late finishes</t>
  </si>
  <si>
    <t>Late starts</t>
  </si>
  <si>
    <t>Op minutes</t>
  </si>
  <si>
    <t>Run minutes</t>
  </si>
  <si>
    <t>Timed planned minutes</t>
  </si>
  <si>
    <t>Planned minutes</t>
  </si>
  <si>
    <t>Patients</t>
  </si>
  <si>
    <t>Timed sessions</t>
  </si>
  <si>
    <t>Latest recorded activity</t>
  </si>
  <si>
    <t>Review end</t>
  </si>
  <si>
    <t>Review start</t>
  </si>
  <si>
    <t>Slicers are shared by these two tabs and filter Review Data. Existing report pivots keep their own selections.</t>
  </si>
  <si>
    <t>Run/op rates use matched complete-timing sessions. On Time includes ±10 minutes. Responsible consultant is the recorded list owner.</t>
  </si>
  <si>
    <t>Patient encounters</t>
  </si>
  <si>
    <t>Planned time (mins)</t>
  </si>
  <si>
    <t>Late start sessions</t>
  </si>
  <si>
    <t>Late finish sessions</t>
  </si>
  <si>
    <t>Patients excluded: times</t>
  </si>
  <si>
    <t>Date</t>
  </si>
  <si>
    <t>Planned mins</t>
  </si>
  <si>
    <t>Timed planned mins</t>
  </si>
  <si>
    <t>Run mins</t>
  </si>
  <si>
    <t>Op mins</t>
  </si>
  <si>
    <t>Run %</t>
  </si>
  <si>
    <t>Op %</t>
  </si>
  <si>
    <t>Recorded activity</t>
  </si>
  <si>
    <t>Day</t>
  </si>
  <si>
    <t>Session punctuality</t>
  </si>
  <si>
    <t>Scheduled workload and coverage</t>
  </si>
  <si>
    <t>Classification</t>
  </si>
  <si>
    <t>Start</t>
  </si>
  <si>
    <t>Finish</t>
  </si>
  <si>
    <t>Assessed sessions</t>
  </si>
  <si>
    <t>Scheduled patient minutes</t>
  </si>
  <si>
    <t>Workload coverage</t>
  </si>
  <si>
    <t>Recorded scheduled load compares supplied patient minutes with planned minutes for assessed sessions. It does not establish spare booking capacity.</t>
  </si>
  <si>
    <t>Use Session Timeline to compare planned and actual spans, inspect exact times, and review timing notes for each selected session.</t>
  </si>
  <si>
    <t>Open Session Timeline</t>
  </si>
  <si>
    <t>Timeline page</t>
  </si>
  <si>
    <t>Planned = green. Actual run = blue, including gaps. Op minutes are separate totals, not continuous clock-time bars.</t>
  </si>
  <si>
    <t>Each row starts at midnight on its labelled date. 24:00 means the next day. Invalid actual timing has no blue bar.</t>
  </si>
  <si>
    <t>Selected row</t>
  </si>
  <si>
    <t>Origin date</t>
  </si>
  <si>
    <t>Planned offset</t>
  </si>
  <si>
    <t>Planned span</t>
  </si>
  <si>
    <t>Actual offset</t>
  </si>
  <si>
    <t>Actual span</t>
  </si>
  <si>
    <t>Session label</t>
  </si>
  <si>
    <t>Session details for this page — full-second timing is retained in the source; minutes below show one decimal.</t>
  </si>
  <si>
    <t>Theatre</t>
  </si>
  <si>
    <t>Specialty</t>
  </si>
  <si>
    <t>Consultant</t>
  </si>
  <si>
    <t>Planned start</t>
  </si>
  <si>
    <t>Planned end</t>
  </si>
  <si>
    <t>Actual start</t>
  </si>
  <si>
    <t>Actual end</t>
  </si>
  <si>
    <t>Start type</t>
  </si>
  <si>
    <t>Finish type</t>
  </si>
  <si>
    <t>Timing notes</t>
  </si>
  <si>
    <t>Patients excluded</t>
  </si>
  <si>
    <t>Scheduling notes</t>
  </si>
  <si>
    <t>Return to Weekly Review</t>
  </si>
  <si>
    <t>Seven-day review</t>
  </si>
  <si>
    <t>Weekly Review and Session Timeline reuse the loaded SessionReviewTable, with no additional Power Query branch. Their five table slicers share selections and also filter Review Data. Existing PivotTable slicers remain independent. New views recalculate after the existing SessionReview load finishes.</t>
  </si>
  <si>
    <t>Review dates</t>
  </si>
  <si>
    <t>Clear Weekly Review E19 for the seven completed calendar days ending yesterday. A date in that cell selects a historical seven-day period. The delivered example uses 31 August 2026 for the dummy data. Latest recorded activity is shown separately; it is not evidence of complete capture or a refresh timestamp.</t>
  </si>
  <si>
    <t>Session timeline</t>
  </si>
  <si>
    <t>The page control exposes every selected session in groups of 12, ordered by procedure date and then the source order. Planned slots and eligible actual run spans use exact datetimes, with midnight as the labelled origin. Op minutes are separate summed patient intervals, not a contiguous bar. Missing timing retains the planned slot and session with no actual bar. Page numbers clamp to the available range after filtering.</t>
  </si>
  <si>
    <t>Weekly calculations</t>
  </si>
  <si>
    <t>The new summaries use the existing patient, timing, scheduled-load and ten-minute HSCB definitions. Ratios divide summed eligible minutes by matched planned minutes. Days with no supplied matching activity are labelled No recorded activity. Clearing a slicer restores that dimension; use each slicer clear-filter icon to remove all selections.</t>
  </si>
  <si>
    <t>Early</t>
  </si>
  <si>
    <t>Late</t>
  </si>
  <si>
    <t>Valid page entry</t>
  </si>
  <si>
    <t>Every selected session is available through the page control. Open notes links to the complete timing or scheduling notes on Review Data.</t>
  </si>
  <si>
    <t>Session Duration includes all recorded sessions with valid planned slots. Run/op percentages use complete-timing planned minutes; see coverage below. Refresh this pivot after Refresh All.</t>
  </si>
  <si>
    <t>Session Duration (Mins) on Utilisation - Detail sums the full Session Duration for every represented session with a valid planned slot, including sessions with missing or invalid patient times. Run/op percentages still use Session Duration Used for Timing as their matched denominator. Patient counts still require both first procedure start and last procedure end.</t>
  </si>
  <si>
    <t>The seven-measure layout is retained. Session Duration (Mins) now includes all represented planned session minutes. Run/op percentages divide summed timing minutes by summed Session Duration Used for Timing, so the displayed full planned duration is not their denominator when timing is incomplete.</t>
  </si>
  <si>
    <t>The overview coverage line responds to its five slicers and reports included and excluded timing sessions plus the share of planned minutes covered. Session Duration on Overview Data is the full planned total now displayed on the report. Session Duration Used for Timing remains the percentage denominator. Direct field filters on the main pivot do not filter this separate coverage 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</si>
</sst>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mmm\ yyyy"/>
    <numFmt numFmtId="165" formatCode="mmm"/>
    <numFmt numFmtId="166" formatCode="dd/mm/yyyy\ hh:mm:ss"/>
    <numFmt numFmtId="167" formatCode="0.0000"/>
    <numFmt numFmtId="168" formatCode="dd\ mmm\ yyyy"/>
    <numFmt numFmtId="169" formatCode="0.0%"/>
    <numFmt numFmtId="170" formatCode="ddd\ dd\ mmm"/>
    <numFmt numFmtId="171" formatCode="dd\ mmm\ hh:mm:ss"/>
    <numFmt numFmtId="172" formatCode="0.0"/>
  </numFmts>
  <fonts count="25">
    <font>
      <sz val="11"/>
      <name val="Carlito"/>
    </font>
    <font>
      <sz val="10"/>
      <color rgb="FF1E3028"/>
      <name val="Arial"/>
    </font>
    <font>
      <b/>
      <sz val="16"/>
      <color rgb="FF315B30"/>
      <name val="Arial"/>
    </font>
    <font>
      <sz val="10"/>
      <color rgb="FF5D695F"/>
      <name val="Arial"/>
    </font>
    <font>
      <b/>
      <sz val="14"/>
      <color rgb="FF315B30"/>
      <name val="Arial"/>
    </font>
    <font>
      <b/>
      <sz val="10"/>
      <color rgb="FF315B30"/>
      <name val="Arial"/>
    </font>
    <font>
      <sz val="8"/>
      <name val="Carlito"/>
    </font>
    <font>
      <sz val="10"/>
      <color rgb="FF1E3028"/>
      <name val="Arial"/>
      <family val="2"/>
    </font>
    <font>
      <b/>
      <sz val="10"/>
      <color rgb="FF1E3028"/>
      <name val="Arial"/>
      <family val="2"/>
    </font>
    <font>
      <b/>
      <sz val="12"/>
      <color rgb="FF1E3028"/>
      <name val="Arial"/>
      <family val="2"/>
    </font>
    <font>
      <b/>
      <sz val="10"/>
      <color rgb="FF315330"/>
      <name val="Arial"/>
      <family val="2"/>
    </font>
    <font>
      <sz val="10"/>
      <name val="Arial"/>
      <family val="2"/>
    </font>
    <font>
      <sz val="10"/>
      <color rgb="FFFFFFFF"/>
      <name val="Arial"/>
      <family val="2"/>
    </font>
    <font>
      <b/>
      <sz val="10"/>
      <color rgb="FFFFFFFF"/>
      <name val="Arial"/>
      <family val="2"/>
    </font>
    <font>
      <b/>
      <sz val="14"/>
      <name val="Arial"/>
      <family val="2"/>
    </font>
    <font>
      <sz val="10"/>
      <color rgb="FF707E58"/>
      <name val="Arial"/>
    </font>
    <font>
      <sz val="11"/>
      <name val="Arial"/>
      <family val="2"/>
    </font>
    <font>
      <b/>
      <sz val="11"/>
      <name val="Carlito"/>
    </font>
    <font>
      <b/>
      <sz val="9"/>
      <color rgb="FF5D695F"/>
      <name val="Arial"/>
      <family val="2"/>
    </font>
    <font>
      <sz val="9"/>
      <color rgb="FF5D695F"/>
      <name val="Arial"/>
      <family val="2"/>
    </font>
    <font>
      <b/>
      <sz val="10"/>
      <color rgb="FF5D695F"/>
      <name val="Arial"/>
      <family val="2"/>
    </font>
    <font>
      <b/>
      <sz val="16"/>
      <color rgb="FF1E3028"/>
      <name val="Arial"/>
      <family val="2"/>
    </font>
    <font>
      <sz val="9"/>
      <color rgb="FF1E3028"/>
      <name val="Arial"/>
      <family val="2"/>
    </font>
    <font>
      <u/>
      <sz val="11"/>
      <color theme="10"/>
      <name val="Carlito"/>
    </font>
    <font>
      <b/>
      <sz val="10"/>
      <name val="Arial"/>
      <family val="2"/>
    </font>
  </fonts>
  <fills count="7">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rgb="FFFFF2CC"/>
        <bgColor indexed="64"/>
      </patternFill>
    </fill>
    <fill>
      <patternFill patternType="solid">
        <fgColor rgb="FF486850"/>
        <bgColor indexed="64"/>
      </patternFill>
    </fill>
    <fill>
      <patternFill patternType="solid">
        <fgColor rgb="FFE4F0E6"/>
        <bgColor indexed="64"/>
      </patternFill>
    </fill>
  </fills>
  <borders count="4">
    <border>
      <left/>
      <right/>
      <top/>
      <bottom/>
      <diagonal/>
    </border>
    <border>
      <left/>
      <right/>
      <top/>
      <bottom style="medium">
        <color rgb="FF73925B"/>
      </bottom>
      <diagonal/>
    </border>
    <border>
      <left/>
      <right style="thin">
        <color theme="4" tint="0.39997558519241921"/>
      </right>
      <top style="thin">
        <color theme="4" tint="0.39997558519241921"/>
      </top>
      <bottom/>
      <diagonal/>
    </border>
    <border>
      <left/>
      <right/>
      <top style="thin">
        <color theme="4" tint="0.39997558519241921"/>
      </top>
      <bottom/>
      <diagonal/>
    </border>
  </borders>
  <cellStyleXfs count="2">
    <xf numFmtId="0" fontId="0" fillId="0" borderId="0"/>
    <xf numFmtId="0" fontId="23" fillId="0" borderId="0" applyNumberFormat="0" applyFill="0" applyBorder="0" applyAlignment="0" applyProtection="0"/>
  </cellStyleXfs>
  <cellXfs count="100">
    <xf numFmtId="0" fontId="0" fillId="0" borderId="0" xfId="0"/>
    <xf numFmtId="0" fontId="1" fillId="0" borderId="0" xfId="0" applyFont="1"/>
    <xf numFmtId="0" fontId="2" fillId="0" borderId="1" xfId="0" applyFont="1" applyBorder="1"/>
    <xf numFmtId="0" fontId="1" fillId="0" borderId="1" xfId="0" applyFont="1" applyBorder="1"/>
    <xf numFmtId="0" fontId="3" fillId="0" borderId="0" xfId="0" applyFont="1"/>
    <xf numFmtId="0" fontId="4" fillId="0" borderId="0" xfId="0" applyFont="1"/>
    <xf numFmtId="0" fontId="5" fillId="0" borderId="0" xfId="0" applyFont="1" applyAlignment="1">
      <alignment vertical="top" wrapText="1"/>
    </xf>
    <xf numFmtId="0" fontId="1" fillId="0" borderId="0" xfId="0" applyFont="1" applyAlignment="1">
      <alignment vertical="top" wrapText="1"/>
    </xf>
    <xf numFmtId="0" fontId="7" fillId="0" borderId="0" xfId="0" applyFont="1"/>
    <xf numFmtId="14" fontId="7" fillId="0" borderId="0" xfId="0" applyNumberFormat="1" applyFont="1"/>
    <xf numFmtId="22" fontId="7" fillId="0" borderId="0" xfId="0" applyNumberFormat="1" applyFont="1"/>
    <xf numFmtId="0" fontId="7" fillId="3" borderId="0" xfId="0" applyFont="1" applyFill="1"/>
    <xf numFmtId="0" fontId="7" fillId="3" borderId="3" xfId="0" applyFont="1" applyFill="1" applyBorder="1"/>
    <xf numFmtId="0" fontId="9" fillId="0" borderId="0" xfId="0" applyFont="1"/>
    <xf numFmtId="0" fontId="10" fillId="0" borderId="0" xfId="0" applyFont="1"/>
    <xf numFmtId="3" fontId="11" fillId="0" borderId="0" xfId="0" applyNumberFormat="1" applyFont="1"/>
    <xf numFmtId="0" fontId="11" fillId="0" borderId="0" xfId="0" applyFont="1" applyAlignment="1">
      <alignment horizontal="center"/>
    </xf>
    <xf numFmtId="0" fontId="11" fillId="0" borderId="0" xfId="0" pivotButton="1" applyFont="1" applyAlignment="1">
      <alignment horizontal="center"/>
    </xf>
    <xf numFmtId="0" fontId="11" fillId="0" borderId="0" xfId="0" applyFont="1" applyAlignment="1">
      <alignment horizontal="center" vertical="center" wrapText="1"/>
    </xf>
    <xf numFmtId="164" fontId="11" fillId="0" borderId="0" xfId="0" applyNumberFormat="1" applyFont="1" applyAlignment="1">
      <alignment horizontal="center" vertical="center" wrapText="1"/>
    </xf>
    <xf numFmtId="0" fontId="8" fillId="0" borderId="0" xfId="0" applyFont="1"/>
    <xf numFmtId="0" fontId="12" fillId="0" borderId="0" xfId="0" applyFont="1" applyAlignment="1">
      <alignment horizontal="center" vertical="center" wrapText="1"/>
    </xf>
    <xf numFmtId="0" fontId="13" fillId="2" borderId="0" xfId="0" applyFont="1" applyFill="1" applyAlignment="1">
      <alignment horizontal="center" vertical="center" wrapText="1"/>
    </xf>
    <xf numFmtId="0" fontId="13" fillId="2" borderId="2" xfId="0" applyFont="1" applyFill="1" applyBorder="1" applyAlignment="1">
      <alignment horizontal="center" vertical="center" wrapText="1"/>
    </xf>
    <xf numFmtId="0" fontId="11" fillId="0" borderId="0" xfId="0" applyFont="1"/>
    <xf numFmtId="0" fontId="14" fillId="0" borderId="0" xfId="0" applyFont="1"/>
    <xf numFmtId="14" fontId="11" fillId="0" borderId="0" xfId="0" applyNumberFormat="1" applyFont="1"/>
    <xf numFmtId="22" fontId="11" fillId="0" borderId="0" xfId="0" applyNumberFormat="1" applyFont="1"/>
    <xf numFmtId="0" fontId="12" fillId="0" borderId="0" xfId="0" applyFont="1" applyAlignment="1">
      <alignment vertical="center" wrapText="1"/>
    </xf>
    <xf numFmtId="0" fontId="0" fillId="0" borderId="0" xfId="0" pivotButton="1"/>
    <xf numFmtId="0" fontId="8" fillId="0" borderId="0" xfId="0" applyFont="1" applyAlignment="1">
      <alignment vertical="top" wrapText="1"/>
    </xf>
    <xf numFmtId="0" fontId="2" fillId="0" borderId="0" xfId="0" applyFont="1"/>
    <xf numFmtId="0" fontId="15" fillId="0" borderId="0" xfId="0" applyFont="1"/>
    <xf numFmtId="0" fontId="7" fillId="0" borderId="0" xfId="0" applyFont="1" applyAlignment="1">
      <alignment vertical="center" wrapText="1"/>
    </xf>
    <xf numFmtId="4" fontId="7" fillId="0" borderId="0" xfId="0" applyNumberFormat="1" applyFont="1"/>
    <xf numFmtId="0" fontId="16" fillId="0" borderId="0" xfId="0" applyFont="1" applyAlignment="1">
      <alignment horizontal="center" vertical="center" wrapText="1"/>
    </xf>
    <xf numFmtId="165" fontId="16" fillId="0" borderId="0" xfId="0" applyNumberFormat="1" applyFont="1" applyAlignment="1">
      <alignment horizontal="center" vertical="center" wrapText="1"/>
    </xf>
    <xf numFmtId="0" fontId="16" fillId="0" borderId="0" xfId="0" applyFont="1" applyAlignment="1">
      <alignment horizontal="center" vertical="center"/>
    </xf>
    <xf numFmtId="0" fontId="16" fillId="0" borderId="0" xfId="0" pivotButton="1" applyFont="1" applyAlignment="1">
      <alignment horizontal="center" vertical="center"/>
    </xf>
    <xf numFmtId="3" fontId="16" fillId="0" borderId="0" xfId="0" applyNumberFormat="1" applyFont="1" applyAlignment="1">
      <alignment vertical="center"/>
    </xf>
    <xf numFmtId="9" fontId="16" fillId="0" borderId="0" xfId="0" applyNumberFormat="1" applyFont="1" applyAlignment="1">
      <alignment vertical="center"/>
    </xf>
    <xf numFmtId="4" fontId="0" fillId="0" borderId="0" xfId="0" applyNumberFormat="1"/>
    <xf numFmtId="0" fontId="11" fillId="0" borderId="0" xfId="0" pivotButton="1" applyFont="1"/>
    <xf numFmtId="0" fontId="17" fillId="0" borderId="0" xfId="0" applyFont="1"/>
    <xf numFmtId="0" fontId="18" fillId="0" borderId="0" xfId="0" applyFont="1"/>
    <xf numFmtId="0" fontId="0" fillId="0" borderId="0" xfId="0" applyAlignment="1">
      <alignment wrapText="1"/>
    </xf>
    <xf numFmtId="1" fontId="0" fillId="0" borderId="0" xfId="0" applyNumberFormat="1"/>
    <xf numFmtId="166" fontId="7" fillId="0" borderId="0" xfId="0" applyNumberFormat="1" applyFont="1"/>
    <xf numFmtId="167" fontId="7" fillId="0" borderId="0" xfId="0" applyNumberFormat="1" applyFont="1"/>
    <xf numFmtId="164" fontId="11" fillId="0" borderId="0" xfId="0" applyNumberFormat="1" applyFont="1"/>
    <xf numFmtId="165" fontId="0" fillId="0" borderId="0" xfId="0" applyNumberFormat="1"/>
    <xf numFmtId="0" fontId="13" fillId="0" borderId="0" xfId="0" applyFont="1" applyAlignment="1">
      <alignment vertical="center" wrapText="1"/>
    </xf>
    <xf numFmtId="0" fontId="7" fillId="0" borderId="0" xfId="0" applyFont="1" applyAlignment="1">
      <alignment vertical="top" wrapText="1"/>
    </xf>
    <xf numFmtId="0" fontId="13" fillId="0" borderId="0" xfId="0" applyFont="1" applyAlignment="1">
      <alignment wrapText="1"/>
    </xf>
    <xf numFmtId="2" fontId="7" fillId="0" borderId="0" xfId="0" applyNumberFormat="1" applyFont="1"/>
    <xf numFmtId="0" fontId="19" fillId="0" borderId="0" xfId="0" applyFont="1"/>
    <xf numFmtId="164" fontId="7" fillId="0" borderId="0" xfId="0" applyNumberFormat="1" applyFont="1"/>
    <xf numFmtId="0" fontId="16" fillId="0" borderId="0" xfId="0" applyFont="1" applyAlignment="1">
      <alignment horizontal="left" vertical="top"/>
    </xf>
    <xf numFmtId="0" fontId="16" fillId="0" borderId="0" xfId="0" applyFont="1" applyAlignment="1">
      <alignment vertical="center"/>
    </xf>
    <xf numFmtId="0" fontId="16" fillId="0" borderId="0" xfId="0" pivotButton="1" applyFont="1" applyAlignment="1">
      <alignment vertical="center"/>
    </xf>
    <xf numFmtId="165" fontId="16" fillId="0" borderId="0" xfId="0" applyNumberFormat="1" applyFont="1" applyAlignment="1">
      <alignment vertical="center"/>
    </xf>
    <xf numFmtId="3" fontId="0" fillId="0" borderId="0" xfId="0" applyNumberFormat="1"/>
    <xf numFmtId="168" fontId="11" fillId="0" borderId="0" xfId="0" applyNumberFormat="1" applyFont="1"/>
    <xf numFmtId="169" fontId="11" fillId="0" borderId="0" xfId="0" applyNumberFormat="1" applyFont="1"/>
    <xf numFmtId="169" fontId="1" fillId="0" borderId="0" xfId="0" applyNumberFormat="1" applyFont="1"/>
    <xf numFmtId="0" fontId="12" fillId="5" borderId="0" xfId="0" applyFont="1" applyFill="1" applyAlignment="1">
      <alignment wrapText="1"/>
    </xf>
    <xf numFmtId="0" fontId="12" fillId="5" borderId="0" xfId="0" applyFont="1" applyFill="1" applyAlignment="1">
      <alignment horizontal="center" wrapText="1"/>
    </xf>
    <xf numFmtId="170" fontId="1" fillId="0" borderId="0" xfId="0" applyNumberFormat="1" applyFont="1"/>
    <xf numFmtId="3" fontId="1" fillId="0" borderId="0" xfId="0" applyNumberFormat="1" applyFont="1"/>
    <xf numFmtId="0" fontId="8" fillId="6" borderId="0" xfId="0" applyFont="1" applyFill="1"/>
    <xf numFmtId="3" fontId="8" fillId="6" borderId="0" xfId="0" applyNumberFormat="1" applyFont="1" applyFill="1"/>
    <xf numFmtId="169" fontId="8" fillId="6" borderId="0" xfId="0" applyNumberFormat="1" applyFont="1" applyFill="1"/>
    <xf numFmtId="0" fontId="23" fillId="0" borderId="0" xfId="1"/>
    <xf numFmtId="0" fontId="1" fillId="4" borderId="0" xfId="0" applyFont="1" applyFill="1"/>
    <xf numFmtId="168" fontId="22" fillId="0" borderId="0" xfId="0" applyNumberFormat="1" applyFont="1" applyAlignment="1">
      <alignment vertical="top" wrapText="1"/>
    </xf>
    <xf numFmtId="0" fontId="22" fillId="0" borderId="0" xfId="0" applyFont="1" applyAlignment="1">
      <alignment vertical="top" wrapText="1"/>
    </xf>
    <xf numFmtId="171" fontId="22" fillId="0" borderId="0" xfId="0" applyNumberFormat="1" applyFont="1" applyAlignment="1">
      <alignment vertical="top" wrapText="1"/>
    </xf>
    <xf numFmtId="172" fontId="22" fillId="0" borderId="0" xfId="0" applyNumberFormat="1" applyFont="1" applyAlignment="1">
      <alignment vertical="top" wrapText="1"/>
    </xf>
    <xf numFmtId="0" fontId="11" fillId="0" borderId="0" xfId="0" applyFont="1" applyAlignment="1">
      <alignment wrapText="1"/>
    </xf>
    <xf numFmtId="0" fontId="24" fillId="0" borderId="0" xfId="0" applyFont="1" applyAlignment="1">
      <alignment wrapText="1"/>
    </xf>
    <xf numFmtId="0" fontId="1" fillId="0" borderId="0" xfId="0" applyFont="1"/>
    <xf numFmtId="168" fontId="1" fillId="4" borderId="0" xfId="0" applyNumberFormat="1" applyFont="1" applyFill="1"/>
    <xf numFmtId="0" fontId="2" fillId="0" borderId="1" xfId="0" applyFont="1" applyBorder="1"/>
    <xf numFmtId="0" fontId="20" fillId="0" borderId="0" xfId="0" applyFont="1"/>
    <xf numFmtId="0" fontId="3" fillId="0" borderId="0" xfId="0" applyFont="1"/>
    <xf numFmtId="0" fontId="19" fillId="0" borderId="0" xfId="0" applyFont="1"/>
    <xf numFmtId="0" fontId="13" fillId="5" borderId="0" xfId="0" applyFont="1" applyFill="1"/>
    <xf numFmtId="169" fontId="21" fillId="6" borderId="0" xfId="0" applyNumberFormat="1" applyFont="1" applyFill="1"/>
    <xf numFmtId="3" fontId="21" fillId="6" borderId="0" xfId="0" applyNumberFormat="1" applyFont="1" applyFill="1"/>
    <xf numFmtId="0" fontId="22" fillId="0" borderId="0" xfId="0" applyFont="1"/>
    <xf numFmtId="0" fontId="12" fillId="5" borderId="0" xfId="0" applyFont="1" applyFill="1" applyAlignment="1">
      <alignment horizontal="center" wrapText="1"/>
    </xf>
    <xf numFmtId="3" fontId="1" fillId="0" borderId="0" xfId="0" applyNumberFormat="1" applyFont="1"/>
    <xf numFmtId="169" fontId="1" fillId="0" borderId="0" xfId="0" applyNumberFormat="1" applyFont="1"/>
    <xf numFmtId="0" fontId="11" fillId="0" borderId="0" xfId="0" applyFont="1" applyAlignment="1">
      <alignment horizontal="center" vertical="center" wrapText="1"/>
    </xf>
    <xf numFmtId="0" fontId="11" fillId="0" borderId="0" xfId="0" applyFont="1" applyAlignment="1">
      <alignment horizontal="center" vertical="top"/>
    </xf>
    <xf numFmtId="0" fontId="16" fillId="0" borderId="0" xfId="0" applyFont="1" applyAlignment="1">
      <alignment horizontal="center" vertical="center" wrapText="1"/>
    </xf>
    <xf numFmtId="0" fontId="16" fillId="0" borderId="0" xfId="0" applyFont="1" applyAlignment="1">
      <alignment horizontal="center" vertical="center"/>
    </xf>
    <xf numFmtId="0" fontId="8" fillId="0" borderId="0" xfId="0" applyFont="1"/>
    <xf numFmtId="0" fontId="11" fillId="0" borderId="0" xfId="0" applyFont="1"/>
    <xf numFmtId="0" fontId="0" fillId="0" borderId="0" xfId="0" applyNumberFormat="1"/>
  </cellXfs>
  <cellStyles count="2">
    <cellStyle name="Hyperlink" xfId="1" builtinId="8"/>
    <cellStyle name="Normal" xfId="0" builtinId="0"/>
  </cellStyles>
  <dxfs count="1387">
    <dxf>
      <fill>
        <patternFill>
          <bgColor rgb="FFEEECD9"/>
        </patternFill>
      </fill>
    </dxf>
    <dxf>
      <fill>
        <patternFill>
          <bgColor rgb="FFE4F0E6"/>
        </patternFill>
      </fill>
    </dxf>
    <dxf>
      <fill>
        <patternFill>
          <bgColor rgb="FFE4F0E6"/>
        </patternFill>
      </fill>
    </dxf>
    <dxf>
      <fill>
        <patternFill>
          <bgColor rgb="FFDDDDDD"/>
        </patternFill>
      </fill>
    </dxf>
    <dxf>
      <fill>
        <patternFill>
          <bgColor rgb="FFEEECD9"/>
        </patternFill>
      </fill>
    </dxf>
    <dxf>
      <fill>
        <patternFill>
          <bgColor rgb="FFEEECD9"/>
        </patternFill>
      </fill>
    </dxf>
    <dxf>
      <fill>
        <patternFill>
          <bgColor rgb="FFE4F0E6"/>
        </patternFill>
      </fill>
    </dxf>
    <dxf>
      <fill>
        <patternFill>
          <bgColor rgb="FFE4F0E6"/>
        </patternFill>
      </fill>
    </dxf>
    <dxf>
      <fill>
        <patternFill>
          <bgColor rgb="FFDDDDDD"/>
        </patternFill>
      </fill>
    </dxf>
    <dxf>
      <fill>
        <patternFill>
          <bgColor rgb="FFEEECD9"/>
        </patternFill>
      </fill>
    </dxf>
    <dxf>
      <fill>
        <patternFill>
          <bgColor rgb="FFE4F0E6"/>
        </patternFill>
      </fill>
    </dxf>
    <dxf>
      <fill>
        <patternFill>
          <bgColor rgb="FFE4F0E6"/>
        </patternFill>
      </fill>
    </dxf>
    <dxf>
      <fill>
        <patternFill>
          <bgColor rgb="FFDDDDDD"/>
        </patternFill>
      </fill>
    </dxf>
    <dxf>
      <fill>
        <patternFill>
          <bgColor rgb="FFEEECD9"/>
        </patternFill>
      </fill>
    </dxf>
    <dxf>
      <fill>
        <patternFill>
          <bgColor rgb="FFEEECD9"/>
        </patternFill>
      </fill>
    </dxf>
    <dxf>
      <fill>
        <patternFill>
          <bgColor rgb="FFE4F0E6"/>
        </patternFill>
      </fill>
    </dxf>
    <dxf>
      <fill>
        <patternFill>
          <bgColor rgb="FFE4F0E6"/>
        </patternFill>
      </fill>
    </dxf>
    <dxf>
      <fill>
        <patternFill>
          <bgColor rgb="FFDDDDDD"/>
        </patternFill>
      </fill>
    </dxf>
    <dxf>
      <fill>
        <patternFill>
          <bgColor rgb="FFEEECD9"/>
        </patternFill>
      </fill>
    </dxf>
    <dxf>
      <font>
        <b val="0"/>
        <i val="0"/>
        <strike val="0"/>
        <condense val="0"/>
        <extend val="0"/>
        <outline val="0"/>
        <shadow val="0"/>
        <u val="none"/>
        <vertAlign val="baseline"/>
        <sz val="10"/>
        <color rgb="FF1E3028"/>
        <name val="Arial"/>
        <family val="2"/>
        <scheme val="none"/>
      </font>
      <numFmt numFmtId="0" formatCode="General"/>
      <fill>
        <patternFill patternType="solid">
          <fgColor theme="4" tint="0.79998168889431442"/>
          <bgColor theme="4" tint="0.79998168889431442"/>
        </patternFill>
      </fill>
    </dxf>
    <dxf>
      <font>
        <b val="0"/>
        <i val="0"/>
        <strike val="0"/>
        <condense val="0"/>
        <extend val="0"/>
        <outline val="0"/>
        <shadow val="0"/>
        <u val="none"/>
        <vertAlign val="baseline"/>
        <sz val="10"/>
        <color rgb="FF1E3028"/>
        <name val="Arial"/>
        <family val="2"/>
        <scheme val="none"/>
      </font>
      <numFmt numFmtId="0" formatCode="General"/>
      <fill>
        <patternFill patternType="solid">
          <fgColor theme="4" tint="0.79998168889431442"/>
          <bgColor theme="4" tint="0.79998168889431442"/>
        </patternFill>
      </fill>
      <border diagonalUp="0" diagonalDown="0">
        <left/>
        <right/>
        <top style="thin">
          <color theme="4" tint="0.39997558519241921"/>
        </top>
        <bottom/>
        <vertical/>
        <horizontal/>
      </border>
    </dxf>
    <dxf>
      <border outline="0">
        <left style="thin">
          <color theme="4" tint="0.39997558519241921"/>
        </left>
        <top style="thin">
          <color theme="4" tint="0.39997558519241921"/>
        </top>
        <bottom style="thin">
          <color theme="4" tint="0.39997558519241921"/>
        </bottom>
      </border>
    </dxf>
    <dxf>
      <font>
        <b val="0"/>
        <i val="0"/>
        <strike val="0"/>
        <condense val="0"/>
        <extend val="0"/>
        <outline val="0"/>
        <shadow val="0"/>
        <u val="none"/>
        <vertAlign val="baseline"/>
        <sz val="10"/>
        <color rgb="FF1E3028"/>
        <name val="Arial"/>
        <family val="2"/>
        <scheme val="none"/>
      </font>
      <fill>
        <patternFill patternType="solid">
          <fgColor theme="4" tint="0.79998168889431442"/>
          <bgColor theme="4" tint="0.79998168889431442"/>
        </patternFill>
      </fill>
    </dxf>
    <dxf>
      <font>
        <b/>
        <i val="0"/>
        <strike val="0"/>
        <condense val="0"/>
        <extend val="0"/>
        <outline val="0"/>
        <shadow val="0"/>
        <u val="none"/>
        <vertAlign val="baseline"/>
        <sz val="10"/>
        <color rgb="FFFFFFFF"/>
        <name val="Arial"/>
        <family val="2"/>
        <scheme val="none"/>
      </font>
      <fill>
        <patternFill patternType="solid">
          <fgColor theme="4"/>
          <bgColor theme="4"/>
        </patternFill>
      </fill>
      <alignment horizontal="center" vertical="center" textRotation="0" wrapText="1" indent="0" justifyLastLine="0" shrinkToFit="0" readingOrder="0"/>
    </dxf>
    <dxf>
      <font>
        <sz val="10"/>
      </font>
    </dxf>
    <dxf>
      <font>
        <sz val="10"/>
      </font>
    </dxf>
    <dxf>
      <font>
        <sz val="10"/>
      </font>
    </dxf>
    <dxf>
      <font>
        <sz val="10"/>
      </font>
    </dxf>
    <dxf>
      <font>
        <sz val="10"/>
      </font>
    </dxf>
    <dxf>
      <font>
        <name val="Arial"/>
        <family val="2"/>
      </font>
    </dxf>
    <dxf>
      <font>
        <name val="Arial"/>
        <family val="2"/>
      </font>
    </dxf>
    <dxf>
      <font>
        <name val="Arial"/>
        <family val="2"/>
      </font>
    </dxf>
    <dxf>
      <font>
        <name val="Arial"/>
        <family val="2"/>
      </font>
    </dxf>
    <dxf>
      <font>
        <name val="Arial"/>
        <family val="2"/>
      </font>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numFmt numFmtId="166" formatCode="dd/mm/yyyy\ hh:mm:ss"/>
    </dxf>
    <dxf>
      <font>
        <b val="0"/>
        <i val="0"/>
        <strike val="0"/>
        <condense val="0"/>
        <extend val="0"/>
        <outline val="0"/>
        <shadow val="0"/>
        <u val="none"/>
        <vertAlign val="baseline"/>
        <sz val="10"/>
        <color rgb="FF1E3028"/>
        <name val="Arial"/>
        <family val="2"/>
        <scheme val="none"/>
      </font>
      <numFmt numFmtId="166" formatCode="dd/mm/yyyy\ hh:mm:ss"/>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numFmt numFmtId="166" formatCode="dd/mm/yyyy\ hh:mm:ss"/>
    </dxf>
    <dxf>
      <font>
        <b val="0"/>
        <i val="0"/>
        <strike val="0"/>
        <condense val="0"/>
        <extend val="0"/>
        <outline val="0"/>
        <shadow val="0"/>
        <u val="none"/>
        <vertAlign val="baseline"/>
        <sz val="10"/>
        <color rgb="FF1E3028"/>
        <name val="Arial"/>
        <family val="2"/>
        <scheme val="none"/>
      </font>
      <numFmt numFmtId="166" formatCode="dd/mm/yyyy\ hh:mm:ss"/>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numFmt numFmtId="2" formatCode="0.00"/>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numFmt numFmtId="2" formatCode="0.00"/>
    </dxf>
    <dxf>
      <font>
        <b val="0"/>
        <i val="0"/>
        <strike val="0"/>
        <condense val="0"/>
        <extend val="0"/>
        <outline val="0"/>
        <shadow val="0"/>
        <u val="none"/>
        <vertAlign val="baseline"/>
        <sz val="10"/>
        <color rgb="FF1E3028"/>
        <name val="Arial"/>
        <family val="2"/>
        <scheme val="none"/>
      </font>
      <numFmt numFmtId="2" formatCode="0.00"/>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numFmt numFmtId="2" formatCode="0.00"/>
    </dxf>
    <dxf>
      <font>
        <b val="0"/>
        <i val="0"/>
        <strike val="0"/>
        <condense val="0"/>
        <extend val="0"/>
        <outline val="0"/>
        <shadow val="0"/>
        <u val="none"/>
        <vertAlign val="baseline"/>
        <sz val="10"/>
        <color rgb="FF1E3028"/>
        <name val="Arial"/>
        <family val="2"/>
        <scheme val="none"/>
      </font>
      <numFmt numFmtId="2" formatCode="0.00"/>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numFmt numFmtId="164" formatCode="mmm\ yyyy"/>
    </dxf>
    <dxf>
      <numFmt numFmtId="3" formatCode="#,##0"/>
    </dxf>
    <dxf>
      <font>
        <b val="0"/>
        <i val="0"/>
        <strike val="0"/>
        <condense val="0"/>
        <extend val="0"/>
        <outline val="0"/>
        <shadow val="0"/>
        <u val="none"/>
        <vertAlign val="baseline"/>
        <sz val="10"/>
        <color rgb="FF1E3028"/>
        <name val="Arial"/>
        <family val="2"/>
        <scheme val="none"/>
      </font>
      <numFmt numFmtId="19" formatCode="dd/mm/yyyy"/>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dxf>
    <dxf>
      <font>
        <b/>
        <i val="0"/>
        <strike val="0"/>
        <condense val="0"/>
        <extend val="0"/>
        <outline val="0"/>
        <shadow val="0"/>
        <u val="none"/>
        <vertAlign val="baseline"/>
        <sz val="10"/>
        <color rgb="FFFFFFFF"/>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FFFFFF"/>
        <name val="Arial"/>
        <family val="2"/>
        <scheme val="none"/>
      </font>
      <alignment horizontal="center" vertical="center" textRotation="0" wrapText="1" indent="0" justifyLastLine="0" shrinkToFit="0" readingOrder="0"/>
    </dxf>
    <dxf>
      <font>
        <b val="0"/>
        <i val="0"/>
        <strike val="0"/>
        <outline val="0"/>
        <shadow val="0"/>
        <u val="none"/>
        <vertAlign val="baseline"/>
        <sz val="10"/>
        <color auto="1"/>
        <name val="Arial"/>
        <family val="2"/>
        <scheme val="none"/>
      </font>
    </dxf>
    <dxf>
      <font>
        <b val="0"/>
        <i val="0"/>
        <strike val="0"/>
        <outline val="0"/>
        <shadow val="0"/>
        <u val="none"/>
        <vertAlign val="baseline"/>
        <sz val="10"/>
        <color auto="1"/>
        <name val="Arial"/>
        <family val="2"/>
        <scheme val="none"/>
      </font>
      <numFmt numFmtId="0" formatCode="General"/>
    </dxf>
    <dxf>
      <font>
        <b val="0"/>
        <i val="0"/>
        <strike val="0"/>
        <outline val="0"/>
        <shadow val="0"/>
        <u val="none"/>
        <vertAlign val="baseline"/>
        <sz val="10"/>
        <color auto="1"/>
        <name val="Arial"/>
        <family val="2"/>
        <scheme val="none"/>
      </font>
      <numFmt numFmtId="0" formatCode="General"/>
    </dxf>
    <dxf>
      <font>
        <b val="0"/>
        <i val="0"/>
        <strike val="0"/>
        <outline val="0"/>
        <shadow val="0"/>
        <u val="none"/>
        <vertAlign val="baseline"/>
        <sz val="10"/>
        <color auto="1"/>
        <name val="Arial"/>
        <family val="2"/>
        <scheme val="none"/>
      </font>
      <numFmt numFmtId="0" formatCode="General"/>
    </dxf>
    <dxf>
      <font>
        <b val="0"/>
        <i val="0"/>
        <strike val="0"/>
        <outline val="0"/>
        <shadow val="0"/>
        <u val="none"/>
        <vertAlign val="baseline"/>
        <sz val="10"/>
        <color auto="1"/>
        <name val="Arial"/>
        <family val="2"/>
        <scheme val="none"/>
      </font>
      <numFmt numFmtId="164" formatCode="mmm\ yyyy"/>
    </dxf>
    <dxf>
      <font>
        <b val="0"/>
        <i val="0"/>
        <strike val="0"/>
        <outline val="0"/>
        <shadow val="0"/>
        <u val="none"/>
        <vertAlign val="baseline"/>
        <sz val="10"/>
        <color auto="1"/>
        <name val="Arial"/>
        <family val="2"/>
        <scheme val="none"/>
      </font>
      <numFmt numFmtId="0" formatCode="General"/>
    </dxf>
    <dxf>
      <font>
        <b val="0"/>
        <i val="0"/>
        <strike val="0"/>
        <outline val="0"/>
        <shadow val="0"/>
        <u val="none"/>
        <vertAlign val="baseline"/>
        <sz val="10"/>
        <color auto="1"/>
        <name val="Arial"/>
        <family val="2"/>
        <scheme val="none"/>
      </font>
      <numFmt numFmtId="0" formatCode="General"/>
    </dxf>
    <dxf>
      <font>
        <b val="0"/>
        <i val="0"/>
        <strike val="0"/>
        <outline val="0"/>
        <shadow val="0"/>
        <u val="none"/>
        <vertAlign val="baseline"/>
        <sz val="10"/>
        <color auto="1"/>
        <name val="Arial"/>
        <family val="2"/>
        <scheme val="none"/>
      </font>
      <numFmt numFmtId="0" formatCode="General"/>
    </dxf>
    <dxf>
      <font>
        <b val="0"/>
        <i val="0"/>
        <strike val="0"/>
        <outline val="0"/>
        <shadow val="0"/>
        <u val="none"/>
        <vertAlign val="baseline"/>
        <sz val="10"/>
        <color auto="1"/>
        <name val="Arial"/>
        <family val="2"/>
        <scheme val="none"/>
      </font>
      <numFmt numFmtId="0" formatCode="General"/>
    </dxf>
    <dxf>
      <font>
        <b val="0"/>
        <i val="0"/>
        <strike val="0"/>
        <outline val="0"/>
        <shadow val="0"/>
        <u val="none"/>
        <vertAlign val="baseline"/>
        <sz val="10"/>
        <color auto="1"/>
        <name val="Arial"/>
        <family val="2"/>
        <scheme val="none"/>
      </font>
      <numFmt numFmtId="0" formatCode="General"/>
    </dxf>
    <dxf>
      <font>
        <b val="0"/>
        <i val="0"/>
        <strike val="0"/>
        <outline val="0"/>
        <shadow val="0"/>
        <u val="none"/>
        <vertAlign val="baseline"/>
        <sz val="10"/>
        <color auto="1"/>
        <name val="Arial"/>
        <family val="2"/>
        <scheme val="none"/>
      </font>
      <numFmt numFmtId="0" formatCode="General"/>
    </dxf>
    <dxf>
      <font>
        <b val="0"/>
        <i val="0"/>
        <strike val="0"/>
        <outline val="0"/>
        <shadow val="0"/>
        <u val="none"/>
        <vertAlign val="baseline"/>
        <sz val="10"/>
        <color auto="1"/>
        <name val="Arial"/>
        <family val="2"/>
        <scheme val="none"/>
      </font>
    </dxf>
    <dxf>
      <font>
        <b/>
        <i val="0"/>
        <strike val="0"/>
        <outline val="0"/>
        <shadow val="0"/>
        <u val="none"/>
        <vertAlign val="baseline"/>
        <sz val="10"/>
        <color rgb="FFFFFFFF"/>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1E3028"/>
        <name val="Arial"/>
        <family val="2"/>
        <scheme val="none"/>
      </font>
      <numFmt numFmtId="166" formatCode="dd/mm/yyyy\ hh:mm:ss"/>
    </dxf>
    <dxf>
      <font>
        <b val="0"/>
        <i val="0"/>
        <strike val="0"/>
        <condense val="0"/>
        <extend val="0"/>
        <outline val="0"/>
        <shadow val="0"/>
        <u val="none"/>
        <vertAlign val="baseline"/>
        <sz val="10"/>
        <color rgb="FF1E3028"/>
        <name val="Arial"/>
        <family val="2"/>
        <scheme val="none"/>
      </font>
      <numFmt numFmtId="166" formatCode="dd/mm/yyyy\ hh:mm:ss"/>
    </dxf>
    <dxf>
      <font>
        <b val="0"/>
        <i val="0"/>
        <strike val="0"/>
        <condense val="0"/>
        <extend val="0"/>
        <outline val="0"/>
        <shadow val="0"/>
        <u val="none"/>
        <vertAlign val="baseline"/>
        <sz val="10"/>
        <color rgb="FF1E3028"/>
        <name val="Arial"/>
        <family val="2"/>
        <scheme val="none"/>
      </font>
      <numFmt numFmtId="166" formatCode="dd/mm/yyyy\ hh:mm:ss"/>
    </dxf>
    <dxf>
      <font>
        <b val="0"/>
        <i val="0"/>
        <strike val="0"/>
        <condense val="0"/>
        <extend val="0"/>
        <outline val="0"/>
        <shadow val="0"/>
        <u val="none"/>
        <vertAlign val="baseline"/>
        <sz val="10"/>
        <color rgb="FF1E3028"/>
        <name val="Arial"/>
        <family val="2"/>
        <scheme val="none"/>
      </font>
      <numFmt numFmtId="166" formatCode="dd/mm/yyyy\ hh:mm:ss"/>
    </dxf>
    <dxf>
      <font>
        <b val="0"/>
        <i val="0"/>
        <strike val="0"/>
        <condense val="0"/>
        <extend val="0"/>
        <outline val="0"/>
        <shadow val="0"/>
        <u val="none"/>
        <vertAlign val="baseline"/>
        <sz val="10"/>
        <color rgb="FF1E3028"/>
        <name val="Arial"/>
        <family val="2"/>
        <scheme val="none"/>
      </font>
      <numFmt numFmtId="19" formatCode="dd/mm/yyyy"/>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numFmt numFmtId="167" formatCode="0.0000"/>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numFmt numFmtId="167" formatCode="0.0000"/>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numFmt numFmtId="3" formatCode="#,##0"/>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numFmt numFmtId="19" formatCode="dd/mm/yyyy"/>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dxf>
    <dxf>
      <font>
        <b/>
        <i val="0"/>
        <strike val="0"/>
        <condense val="0"/>
        <extend val="0"/>
        <outline val="0"/>
        <shadow val="0"/>
        <u val="none"/>
        <vertAlign val="baseline"/>
        <sz val="10"/>
        <color rgb="FFFFFFFF"/>
        <name val="Arial"/>
        <family val="2"/>
        <scheme val="none"/>
      </font>
      <alignment horizontal="general" vertical="center" textRotation="0" wrapText="1" indent="0" justifyLastLine="0" shrinkToFit="0" readingOrder="0"/>
    </dxf>
    <dxf>
      <numFmt numFmtId="4" formatCode="#,##0.00"/>
    </dxf>
    <dxf>
      <numFmt numFmtId="1" formatCode="0"/>
    </dxf>
    <dxf>
      <numFmt numFmtId="1" formatCode="0"/>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numFmt numFmtId="27" formatCode="dd/mm/yyyy\ hh:mm"/>
    </dxf>
    <dxf>
      <font>
        <b val="0"/>
        <i val="0"/>
        <strike val="0"/>
        <condense val="0"/>
        <extend val="0"/>
        <outline val="0"/>
        <shadow val="0"/>
        <u val="none"/>
        <vertAlign val="baseline"/>
        <sz val="10"/>
        <color rgb="FF1E3028"/>
        <name val="Arial"/>
        <family val="2"/>
        <scheme val="none"/>
      </font>
      <numFmt numFmtId="27" formatCode="dd/mm/yyyy\ hh:mm"/>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numFmt numFmtId="4" formatCode="#,##0.00"/>
    </dxf>
    <dxf>
      <font>
        <b val="0"/>
        <i val="0"/>
        <strike val="0"/>
        <condense val="0"/>
        <extend val="0"/>
        <outline val="0"/>
        <shadow val="0"/>
        <u val="none"/>
        <vertAlign val="baseline"/>
        <sz val="10"/>
        <color rgb="FF1E3028"/>
        <name val="Arial"/>
        <family val="2"/>
        <scheme val="none"/>
      </font>
      <numFmt numFmtId="4" formatCode="#,##0.00"/>
    </dxf>
    <dxf>
      <font>
        <b val="0"/>
        <i val="0"/>
        <strike val="0"/>
        <condense val="0"/>
        <extend val="0"/>
        <outline val="0"/>
        <shadow val="0"/>
        <u val="none"/>
        <vertAlign val="baseline"/>
        <sz val="10"/>
        <color rgb="FF1E3028"/>
        <name val="Arial"/>
        <family val="2"/>
        <scheme val="none"/>
      </font>
      <numFmt numFmtId="4" formatCode="#,##0.00"/>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numFmt numFmtId="27" formatCode="dd/mm/yyyy\ hh:mm"/>
    </dxf>
    <dxf>
      <font>
        <b val="0"/>
        <i val="0"/>
        <strike val="0"/>
        <condense val="0"/>
        <extend val="0"/>
        <outline val="0"/>
        <shadow val="0"/>
        <u val="none"/>
        <vertAlign val="baseline"/>
        <sz val="10"/>
        <color rgb="FF1E3028"/>
        <name val="Arial"/>
        <family val="2"/>
        <scheme val="none"/>
      </font>
      <numFmt numFmtId="27" formatCode="dd/mm/yyyy\ hh:mm"/>
    </dxf>
    <dxf>
      <font>
        <b val="0"/>
        <i val="0"/>
        <strike val="0"/>
        <condense val="0"/>
        <extend val="0"/>
        <outline val="0"/>
        <shadow val="0"/>
        <u val="none"/>
        <vertAlign val="baseline"/>
        <sz val="10"/>
        <color rgb="FF1E3028"/>
        <name val="Arial"/>
        <family val="2"/>
        <scheme val="none"/>
      </font>
      <numFmt numFmtId="19" formatCode="dd/mm/yyyy"/>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numFmt numFmtId="3" formatCode="#,##0"/>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numFmt numFmtId="19" formatCode="dd/mm/yyyy"/>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alignment horizontal="general" vertical="center" textRotation="0" wrapText="1" indent="0" justifyLastLine="0" shrinkToFit="0" readingOrder="0"/>
    </dxf>
    <dxf>
      <numFmt numFmtId="3" formatCode="#,##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0" formatCode="General"/>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27" formatCode="dd/mm/yyyy\ hh:mm"/>
    </dxf>
    <dxf>
      <font>
        <b val="0"/>
        <i val="0"/>
        <strike val="0"/>
        <condense val="0"/>
        <extend val="0"/>
        <outline val="0"/>
        <shadow val="0"/>
        <u val="none"/>
        <vertAlign val="baseline"/>
        <sz val="10"/>
        <color auto="1"/>
        <name val="Arial"/>
        <family val="2"/>
        <scheme val="none"/>
      </font>
      <numFmt numFmtId="27" formatCode="dd/mm/yyyy\ hh:mm"/>
    </dxf>
    <dxf>
      <font>
        <b val="0"/>
        <i val="0"/>
        <strike val="0"/>
        <condense val="0"/>
        <extend val="0"/>
        <outline val="0"/>
        <shadow val="0"/>
        <u val="none"/>
        <vertAlign val="baseline"/>
        <sz val="10"/>
        <color auto="1"/>
        <name val="Arial"/>
        <family val="2"/>
        <scheme val="none"/>
      </font>
      <numFmt numFmtId="0" formatCode="General"/>
    </dxf>
    <dxf>
      <font>
        <b val="0"/>
        <i val="0"/>
        <strike val="0"/>
        <condense val="0"/>
        <extend val="0"/>
        <outline val="0"/>
        <shadow val="0"/>
        <u val="none"/>
        <vertAlign val="baseline"/>
        <sz val="10"/>
        <color auto="1"/>
        <name val="Arial"/>
        <family val="2"/>
        <scheme val="none"/>
      </font>
      <numFmt numFmtId="0" formatCode="General"/>
    </dxf>
    <dxf>
      <font>
        <b val="0"/>
        <i val="0"/>
        <strike val="0"/>
        <condense val="0"/>
        <extend val="0"/>
        <outline val="0"/>
        <shadow val="0"/>
        <u val="none"/>
        <vertAlign val="baseline"/>
        <sz val="10"/>
        <color auto="1"/>
        <name val="Arial"/>
        <family val="2"/>
        <scheme val="none"/>
      </font>
      <numFmt numFmtId="0" formatCode="General"/>
    </dxf>
    <dxf>
      <font>
        <b val="0"/>
        <i val="0"/>
        <strike val="0"/>
        <condense val="0"/>
        <extend val="0"/>
        <outline val="0"/>
        <shadow val="0"/>
        <u val="none"/>
        <vertAlign val="baseline"/>
        <sz val="10"/>
        <color auto="1"/>
        <name val="Arial"/>
        <family val="2"/>
        <scheme val="none"/>
      </font>
      <numFmt numFmtId="0" formatCode="General"/>
    </dxf>
    <dxf>
      <font>
        <b val="0"/>
        <i val="0"/>
        <strike val="0"/>
        <condense val="0"/>
        <extend val="0"/>
        <outline val="0"/>
        <shadow val="0"/>
        <u val="none"/>
        <vertAlign val="baseline"/>
        <sz val="10"/>
        <color auto="1"/>
        <name val="Arial"/>
        <family val="2"/>
        <scheme val="none"/>
      </font>
      <numFmt numFmtId="0" formatCode="General"/>
    </dxf>
    <dxf>
      <font>
        <b val="0"/>
        <i val="0"/>
        <strike val="0"/>
        <condense val="0"/>
        <extend val="0"/>
        <outline val="0"/>
        <shadow val="0"/>
        <u val="none"/>
        <vertAlign val="baseline"/>
        <sz val="10"/>
        <color auto="1"/>
        <name val="Arial"/>
        <family val="2"/>
        <scheme val="none"/>
      </font>
      <numFmt numFmtId="0" formatCode="General"/>
    </dxf>
    <dxf>
      <font>
        <b val="0"/>
        <i val="0"/>
        <strike val="0"/>
        <condense val="0"/>
        <extend val="0"/>
        <outline val="0"/>
        <shadow val="0"/>
        <u val="none"/>
        <vertAlign val="baseline"/>
        <sz val="10"/>
        <color auto="1"/>
        <name val="Arial"/>
        <family val="2"/>
        <scheme val="none"/>
      </font>
      <numFmt numFmtId="27" formatCode="dd/mm/yyyy\ hh:mm"/>
    </dxf>
    <dxf>
      <font>
        <b val="0"/>
        <i val="0"/>
        <strike val="0"/>
        <condense val="0"/>
        <extend val="0"/>
        <outline val="0"/>
        <shadow val="0"/>
        <u val="none"/>
        <vertAlign val="baseline"/>
        <sz val="10"/>
        <color auto="1"/>
        <name val="Arial"/>
        <family val="2"/>
        <scheme val="none"/>
      </font>
      <numFmt numFmtId="27" formatCode="dd/mm/yyyy\ hh:mm"/>
    </dxf>
    <dxf>
      <font>
        <b val="0"/>
        <i val="0"/>
        <strike val="0"/>
        <condense val="0"/>
        <extend val="0"/>
        <outline val="0"/>
        <shadow val="0"/>
        <u val="none"/>
        <vertAlign val="baseline"/>
        <sz val="10"/>
        <color auto="1"/>
        <name val="Arial"/>
        <family val="2"/>
        <scheme val="none"/>
      </font>
      <numFmt numFmtId="19" formatCode="dd/mm/yyyy"/>
    </dxf>
    <dxf>
      <font>
        <b val="0"/>
        <i val="0"/>
        <strike val="0"/>
        <condense val="0"/>
        <extend val="0"/>
        <outline val="0"/>
        <shadow val="0"/>
        <u val="none"/>
        <vertAlign val="baseline"/>
        <sz val="10"/>
        <color auto="1"/>
        <name val="Arial"/>
        <family val="2"/>
        <scheme val="none"/>
      </font>
      <numFmt numFmtId="0" formatCode="General"/>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0" formatCode="General"/>
    </dxf>
    <dxf>
      <font>
        <b val="0"/>
        <i val="0"/>
        <strike val="0"/>
        <condense val="0"/>
        <extend val="0"/>
        <outline val="0"/>
        <shadow val="0"/>
        <u val="none"/>
        <vertAlign val="baseline"/>
        <sz val="10"/>
        <color auto="1"/>
        <name val="Arial"/>
        <family val="2"/>
        <scheme val="none"/>
      </font>
      <numFmt numFmtId="0" formatCode="General"/>
    </dxf>
    <dxf>
      <font>
        <b val="0"/>
        <i val="0"/>
        <strike val="0"/>
        <condense val="0"/>
        <extend val="0"/>
        <outline val="0"/>
        <shadow val="0"/>
        <u val="none"/>
        <vertAlign val="baseline"/>
        <sz val="10"/>
        <color auto="1"/>
        <name val="Arial"/>
        <family val="2"/>
        <scheme val="none"/>
      </font>
      <numFmt numFmtId="0" formatCode="General"/>
    </dxf>
    <dxf>
      <font>
        <b val="0"/>
        <i val="0"/>
        <strike val="0"/>
        <condense val="0"/>
        <extend val="0"/>
        <outline val="0"/>
        <shadow val="0"/>
        <u val="none"/>
        <vertAlign val="baseline"/>
        <sz val="10"/>
        <color auto="1"/>
        <name val="Arial"/>
        <family val="2"/>
        <scheme val="none"/>
      </font>
      <numFmt numFmtId="0" formatCode="General"/>
    </dxf>
    <dxf>
      <font>
        <b val="0"/>
        <i val="0"/>
        <strike val="0"/>
        <condense val="0"/>
        <extend val="0"/>
        <outline val="0"/>
        <shadow val="0"/>
        <u val="none"/>
        <vertAlign val="baseline"/>
        <sz val="10"/>
        <color auto="1"/>
        <name val="Arial"/>
        <family val="2"/>
        <scheme val="none"/>
      </font>
      <numFmt numFmtId="19" formatCode="dd/mm/yyyy"/>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0" formatCode="General"/>
    </dxf>
    <dxf>
      <font>
        <b val="0"/>
        <i val="0"/>
        <strike val="0"/>
        <condense val="0"/>
        <extend val="0"/>
        <outline val="0"/>
        <shadow val="0"/>
        <u val="none"/>
        <vertAlign val="baseline"/>
        <sz val="10"/>
        <color auto="1"/>
        <name val="Arial"/>
        <family val="2"/>
        <scheme val="none"/>
      </font>
      <numFmt numFmtId="0" formatCode="General"/>
    </dxf>
    <dxf>
      <font>
        <b val="0"/>
        <i val="0"/>
        <strike val="0"/>
        <condense val="0"/>
        <extend val="0"/>
        <outline val="0"/>
        <shadow val="0"/>
        <u val="none"/>
        <vertAlign val="baseline"/>
        <sz val="10"/>
        <color auto="1"/>
        <name val="Arial"/>
        <family val="2"/>
        <scheme val="none"/>
      </font>
      <numFmt numFmtId="0" formatCode="General"/>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rgb="FFFFFFFF"/>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numFmt numFmtId="27" formatCode="dd/mm/yyyy\ hh:mm"/>
    </dxf>
    <dxf>
      <font>
        <b val="0"/>
        <i val="0"/>
        <strike val="0"/>
        <condense val="0"/>
        <extend val="0"/>
        <outline val="0"/>
        <shadow val="0"/>
        <u val="none"/>
        <vertAlign val="baseline"/>
        <sz val="10"/>
        <color rgb="FF1E3028"/>
        <name val="Arial"/>
        <family val="2"/>
        <scheme val="none"/>
      </font>
      <numFmt numFmtId="27" formatCode="dd/mm/yyyy\ hh:mm"/>
    </dxf>
    <dxf>
      <font>
        <b val="0"/>
        <i val="0"/>
        <strike val="0"/>
        <condense val="0"/>
        <extend val="0"/>
        <outline val="0"/>
        <shadow val="0"/>
        <u val="none"/>
        <vertAlign val="baseline"/>
        <sz val="10"/>
        <color rgb="FF1E3028"/>
        <name val="Arial"/>
        <family val="2"/>
        <scheme val="none"/>
      </font>
      <numFmt numFmtId="19" formatCode="dd/mm/yyyy"/>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numFmt numFmtId="3" formatCode="#,##0"/>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numFmt numFmtId="19" formatCode="dd/mm/yyyy"/>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FFFFFF"/>
        <name val="Arial"/>
        <family val="2"/>
        <scheme val="none"/>
      </font>
      <alignment horizontal="center" vertical="center" textRotation="0" wrapText="1" indent="0" justifyLastLine="0" shrinkToFit="0" readingOrder="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numFmt numFmtId="3" formatCode="#,##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ill>
        <patternFill>
          <bgColor rgb="FFDDDDDD"/>
        </patternFill>
      </fill>
    </dxf>
    <dxf>
      <fill>
        <patternFill>
          <bgColor rgb="FFEEECD9"/>
        </patternFill>
      </fill>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numFmt numFmtId="3" formatCode="#,##0"/>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7.xml"/><Relationship Id="rId21" Type="http://schemas.microsoft.com/office/2007/relationships/slicerCache" Target="slicerCaches/slicerCache2.xml"/><Relationship Id="rId42" Type="http://schemas.microsoft.com/office/2007/relationships/slicerCache" Target="slicerCaches/slicerCache23.xml"/><Relationship Id="rId47" Type="http://schemas.microsoft.com/office/2007/relationships/slicerCache" Target="slicerCaches/slicerCache28.xml"/><Relationship Id="rId63" Type="http://schemas.microsoft.com/office/2007/relationships/slicerCache" Target="slicerCaches/slicerCache44.xml"/><Relationship Id="rId68"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9" Type="http://schemas.microsoft.com/office/2007/relationships/slicerCache" Target="slicerCaches/slicerCache10.xml"/><Relationship Id="rId11" Type="http://schemas.openxmlformats.org/officeDocument/2006/relationships/worksheet" Target="worksheets/sheet11.xml"/><Relationship Id="rId24" Type="http://schemas.microsoft.com/office/2007/relationships/slicerCache" Target="slicerCaches/slicerCache5.xml"/><Relationship Id="rId32" Type="http://schemas.microsoft.com/office/2007/relationships/slicerCache" Target="slicerCaches/slicerCache13.xml"/><Relationship Id="rId37" Type="http://schemas.microsoft.com/office/2007/relationships/slicerCache" Target="slicerCaches/slicerCache18.xml"/><Relationship Id="rId40" Type="http://schemas.microsoft.com/office/2007/relationships/slicerCache" Target="slicerCaches/slicerCache21.xml"/><Relationship Id="rId45" Type="http://schemas.microsoft.com/office/2007/relationships/slicerCache" Target="slicerCaches/slicerCache26.xml"/><Relationship Id="rId53" Type="http://schemas.microsoft.com/office/2007/relationships/slicerCache" Target="slicerCaches/slicerCache34.xml"/><Relationship Id="rId58" Type="http://schemas.microsoft.com/office/2007/relationships/slicerCache" Target="slicerCaches/slicerCache39.xml"/><Relationship Id="rId66" Type="http://schemas.openxmlformats.org/officeDocument/2006/relationships/styles" Target="styles.xml"/><Relationship Id="rId5" Type="http://schemas.openxmlformats.org/officeDocument/2006/relationships/worksheet" Target="worksheets/sheet5.xml"/><Relationship Id="rId61" Type="http://schemas.microsoft.com/office/2007/relationships/slicerCache" Target="slicerCaches/slicerCache42.xml"/><Relationship Id="rId19" Type="http://schemas.openxmlformats.org/officeDocument/2006/relationships/pivotCacheDefinition" Target="pivotCache/pivotCacheDefinition4.xml"/><Relationship Id="rId14" Type="http://schemas.openxmlformats.org/officeDocument/2006/relationships/worksheet" Target="worksheets/sheet14.xml"/><Relationship Id="rId22" Type="http://schemas.microsoft.com/office/2007/relationships/slicerCache" Target="slicerCaches/slicerCache3.xml"/><Relationship Id="rId27" Type="http://schemas.microsoft.com/office/2007/relationships/slicerCache" Target="slicerCaches/slicerCache8.xml"/><Relationship Id="rId30" Type="http://schemas.microsoft.com/office/2007/relationships/slicerCache" Target="slicerCaches/slicerCache11.xml"/><Relationship Id="rId35" Type="http://schemas.microsoft.com/office/2007/relationships/slicerCache" Target="slicerCaches/slicerCache16.xml"/><Relationship Id="rId43" Type="http://schemas.microsoft.com/office/2007/relationships/slicerCache" Target="slicerCaches/slicerCache24.xml"/><Relationship Id="rId48" Type="http://schemas.microsoft.com/office/2007/relationships/slicerCache" Target="slicerCaches/slicerCache29.xml"/><Relationship Id="rId56" Type="http://schemas.microsoft.com/office/2007/relationships/slicerCache" Target="slicerCaches/slicerCache37.xml"/><Relationship Id="rId64" Type="http://schemas.openxmlformats.org/officeDocument/2006/relationships/theme" Target="theme/theme1.xml"/><Relationship Id="rId69" Type="http://schemas.openxmlformats.org/officeDocument/2006/relationships/customXml" Target="../customXml/item1.xml"/><Relationship Id="rId8" Type="http://schemas.openxmlformats.org/officeDocument/2006/relationships/worksheet" Target="worksheets/sheet8.xml"/><Relationship Id="rId51" Type="http://schemas.microsoft.com/office/2007/relationships/slicerCache" Target="slicerCaches/slicerCache3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microsoft.com/office/2007/relationships/slicerCache" Target="slicerCaches/slicerCache6.xml"/><Relationship Id="rId33" Type="http://schemas.microsoft.com/office/2007/relationships/slicerCache" Target="slicerCaches/slicerCache14.xml"/><Relationship Id="rId38" Type="http://schemas.microsoft.com/office/2007/relationships/slicerCache" Target="slicerCaches/slicerCache19.xml"/><Relationship Id="rId46" Type="http://schemas.microsoft.com/office/2007/relationships/slicerCache" Target="slicerCaches/slicerCache27.xml"/><Relationship Id="rId59" Type="http://schemas.microsoft.com/office/2007/relationships/slicerCache" Target="slicerCaches/slicerCache40.xml"/><Relationship Id="rId67" Type="http://schemas.openxmlformats.org/officeDocument/2006/relationships/sharedStrings" Target="sharedStrings.xml"/><Relationship Id="rId20" Type="http://schemas.microsoft.com/office/2007/relationships/slicerCache" Target="slicerCaches/slicerCache1.xml"/><Relationship Id="rId41" Type="http://schemas.microsoft.com/office/2007/relationships/slicerCache" Target="slicerCaches/slicerCache22.xml"/><Relationship Id="rId54" Type="http://schemas.microsoft.com/office/2007/relationships/slicerCache" Target="slicerCaches/slicerCache35.xml"/><Relationship Id="rId62" Type="http://schemas.microsoft.com/office/2007/relationships/slicerCache" Target="slicerCaches/slicerCache4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microsoft.com/office/2007/relationships/slicerCache" Target="slicerCaches/slicerCache4.xml"/><Relationship Id="rId28" Type="http://schemas.microsoft.com/office/2007/relationships/slicerCache" Target="slicerCaches/slicerCache9.xml"/><Relationship Id="rId36" Type="http://schemas.microsoft.com/office/2007/relationships/slicerCache" Target="slicerCaches/slicerCache17.xml"/><Relationship Id="rId49" Type="http://schemas.microsoft.com/office/2007/relationships/slicerCache" Target="slicerCaches/slicerCache30.xml"/><Relationship Id="rId57" Type="http://schemas.microsoft.com/office/2007/relationships/slicerCache" Target="slicerCaches/slicerCache38.xml"/><Relationship Id="rId10" Type="http://schemas.openxmlformats.org/officeDocument/2006/relationships/worksheet" Target="worksheets/sheet10.xml"/><Relationship Id="rId31" Type="http://schemas.microsoft.com/office/2007/relationships/slicerCache" Target="slicerCaches/slicerCache12.xml"/><Relationship Id="rId44" Type="http://schemas.microsoft.com/office/2007/relationships/slicerCache" Target="slicerCaches/slicerCache25.xml"/><Relationship Id="rId52" Type="http://schemas.microsoft.com/office/2007/relationships/slicerCache" Target="slicerCaches/slicerCache33.xml"/><Relationship Id="rId60" Type="http://schemas.microsoft.com/office/2007/relationships/slicerCache" Target="slicerCaches/slicerCache41.xml"/><Relationship Id="rId65"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39" Type="http://schemas.microsoft.com/office/2007/relationships/slicerCache" Target="slicerCaches/slicerCache20.xml"/><Relationship Id="rId34" Type="http://schemas.microsoft.com/office/2007/relationships/slicerCache" Target="slicerCaches/slicerCache15.xml"/><Relationship Id="rId50" Type="http://schemas.microsoft.com/office/2007/relationships/slicerCache" Target="slicerCaches/slicerCache31.xml"/><Relationship Id="rId55" Type="http://schemas.microsoft.com/office/2007/relationships/slicerCache" Target="slicerCaches/slicerCache3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[Theatre-Utilisation-All-Session-Minutes.xlsx]Setup!StartTimeCounts</c:name>
    <c:fmtId val="0"/>
  </c:pivotSource>
  <c:chart>
    <c:title>
      <c:tx>
        <c:rich>
          <a:bodyPr/>
          <a:lstStyle/>
          <a:p>
            <a:pPr>
              <a:defRPr/>
            </a:pPr>
            <a:r>
              <a:rPr lang="en-GB"/>
              <a:t>Number of sessions: START TIME</a:t>
            </a:r>
          </a:p>
        </c:rich>
      </c:tx>
      <c:overlay val="0"/>
    </c:title>
    <c:autoTitleDeleted val="0"/>
    <c:pivotFmts>
      <c:pivotFmt>
        <c:idx val="0"/>
        <c:spPr>
          <a:solidFill>
            <a:srgbClr val="D9AD6B"/>
          </a:solidFill>
          <a:ln>
            <a:noFill/>
          </a:ln>
          <a:effectLst/>
          <a:extLst>
            <a:ext uri="{91240B29-F687-4F45-9708-019B960494DF}">
              <a14:hiddenLine xmlns:a14="http://schemas.microsoft.com/office/drawing/2010/main">
                <a:noFill/>
              </a14:hiddenLine>
            </a:ext>
          </a:extLst>
        </c:spPr>
        <c:marker>
          <c:symbol val="none"/>
        </c:marker>
        <c:dLbl>
          <c:idx val="0"/>
          <c:numFmt formatCode="#,##0;;" sourceLinked="0"/>
          <c:spPr>
            <a:noFill/>
            <a:ln>
              <a:noFill/>
            </a:ln>
            <a:effectLst/>
          </c:spPr>
          <c:txPr>
            <a:bodyPr wrap="square" lIns="38100" tIns="19050" rIns="38100" bIns="19050" anchor="ctr">
              <a:spAutoFit/>
            </a:bodyPr>
            <a:lstStyle/>
            <a:p>
              <a:pPr>
                <a:defRPr sz="1100">
                  <a:solidFill>
                    <a:srgbClr val="000000"/>
                  </a:solidFill>
                  <a:latin typeface="Arial"/>
                  <a:ea typeface="Arial"/>
                  <a:cs typeface="Aria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FA9C4"/>
          </a:solidFill>
          <a:ln>
            <a:noFill/>
          </a:ln>
          <a:effectLst/>
          <a:extLst>
            <a:ext uri="{91240B29-F687-4F45-9708-019B960494DF}">
              <a14:hiddenLine xmlns:a14="http://schemas.microsoft.com/office/drawing/2010/main">
                <a:noFill/>
              </a14:hiddenLine>
            </a:ext>
          </a:extLst>
        </c:spPr>
        <c:marker>
          <c:symbol val="none"/>
        </c:marker>
        <c:dLbl>
          <c:idx val="0"/>
          <c:numFmt formatCode="#,##0;;" sourceLinked="0"/>
          <c:spPr>
            <a:noFill/>
            <a:ln>
              <a:noFill/>
            </a:ln>
            <a:effectLst/>
          </c:spPr>
          <c:txPr>
            <a:bodyPr wrap="square" lIns="38100" tIns="19050" rIns="38100" bIns="19050" anchor="ctr">
              <a:spAutoFit/>
            </a:bodyPr>
            <a:lstStyle/>
            <a:p>
              <a:pPr>
                <a:defRPr sz="1100">
                  <a:solidFill>
                    <a:srgbClr val="000000"/>
                  </a:solidFill>
                  <a:latin typeface="Arial"/>
                  <a:ea typeface="Arial"/>
                  <a:cs typeface="Aria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77D86"/>
          </a:solidFill>
          <a:ln>
            <a:noFill/>
          </a:ln>
          <a:effectLst/>
          <a:extLst>
            <a:ext uri="{91240B29-F687-4F45-9708-019B960494DF}">
              <a14:hiddenLine xmlns:a14="http://schemas.microsoft.com/office/drawing/2010/main">
                <a:noFill/>
              </a14:hiddenLine>
            </a:ext>
          </a:extLst>
        </c:spPr>
        <c:marker>
          <c:symbol val="none"/>
        </c:marker>
        <c:dLbl>
          <c:idx val="0"/>
          <c:numFmt formatCode="#,##0;;" sourceLinked="0"/>
          <c:spPr>
            <a:noFill/>
            <a:ln>
              <a:noFill/>
            </a:ln>
            <a:effectLst/>
          </c:spPr>
          <c:txPr>
            <a:bodyPr wrap="square" lIns="38100" tIns="19050" rIns="38100" bIns="19050" anchor="ctr">
              <a:spAutoFit/>
            </a:bodyPr>
            <a:lstStyle/>
            <a:p>
              <a:pPr>
                <a:defRPr sz="1100">
                  <a:solidFill>
                    <a:srgbClr val="000000"/>
                  </a:solidFill>
                  <a:latin typeface="Arial"/>
                  <a:ea typeface="Arial"/>
                  <a:cs typeface="Aria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Setup!$K$2:$K$3</c:f>
              <c:strCache>
                <c:ptCount val="1"/>
                <c:pt idx="0">
                  <c:v>Early Start</c:v>
                </c:pt>
              </c:strCache>
            </c:strRef>
          </c:tx>
          <c:spPr>
            <a:solidFill>
              <a:srgbClr val="D9AD6B"/>
            </a:solidFill>
            <a:ln>
              <a:noFill/>
            </a:ln>
            <a:effectLst/>
            <a:extLst>
              <a:ext uri="{91240B29-F687-4F45-9708-019B960494DF}">
                <a14:hiddenLine xmlns:a14="http://schemas.microsoft.com/office/drawing/2010/main">
                  <a:noFill/>
                </a14:hiddenLine>
              </a:ext>
            </a:extLst>
          </c:spPr>
          <c:invertIfNegative val="0"/>
          <c:dLbls>
            <c:numFmt formatCode="#,##0;;" sourceLinked="0"/>
            <c:spPr>
              <a:noFill/>
              <a:ln>
                <a:noFill/>
              </a:ln>
              <a:effectLst/>
            </c:spPr>
            <c:txPr>
              <a:bodyPr wrap="square" lIns="38100" tIns="19050" rIns="38100" bIns="19050" anchor="ctr">
                <a:spAutoFit/>
              </a:bodyPr>
              <a:lstStyle/>
              <a:p>
                <a:pPr>
                  <a:defRPr sz="1100">
                    <a:solidFill>
                      <a:srgbClr val="000000"/>
                    </a:solidFill>
                    <a:latin typeface="Arial"/>
                    <a:ea typeface="Arial"/>
                    <a:cs typeface="Aria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multiLvlStrRef>
              <c:f>Setup!$I$4:$J$6</c:f>
              <c:multiLvlStrCache>
                <c:ptCount val="3"/>
                <c:lvl>
                  <c:pt idx="0">
                    <c:v>Jun</c:v>
                  </c:pt>
                  <c:pt idx="1">
                    <c:v>Jul</c:v>
                  </c:pt>
                  <c:pt idx="2">
                    <c:v>Aug</c:v>
                  </c:pt>
                </c:lvl>
                <c:lvl>
                  <c:pt idx="0">
                    <c:v>26/27</c:v>
                  </c:pt>
                </c:lvl>
              </c:multiLvlStrCache>
            </c:multiLvlStrRef>
          </c:cat>
          <c:val>
            <c:numRef>
              <c:f>Setup!$K$4:$K$6</c:f>
              <c:numCache>
                <c:formatCode>General</c:formatCode>
                <c:ptCount val="3"/>
                <c:pt idx="0">
                  <c:v>0</c:v>
                </c:pt>
                <c:pt idx="1">
                  <c:v>0</c:v>
                </c:pt>
                <c:pt idx="2">
                  <c:v>0</c:v>
                </c:pt>
              </c:numCache>
            </c:numRef>
          </c:val>
          <c:extLst>
            <c:ext xmlns:c16="http://schemas.microsoft.com/office/drawing/2014/chart" uri="{C3380CC4-5D6E-409C-BE32-E72D297353CC}">
              <c16:uniqueId val="{00000001-0141-4E5B-AC5B-554E079F0B04}"/>
            </c:ext>
          </c:extLst>
        </c:ser>
        <c:ser>
          <c:idx val="1"/>
          <c:order val="1"/>
          <c:tx>
            <c:strRef>
              <c:f>Setup!$L$2:$L$3</c:f>
              <c:strCache>
                <c:ptCount val="1"/>
                <c:pt idx="0">
                  <c:v>On Time</c:v>
                </c:pt>
              </c:strCache>
            </c:strRef>
          </c:tx>
          <c:spPr>
            <a:solidFill>
              <a:srgbClr val="5FA9C4"/>
            </a:solidFill>
            <a:ln>
              <a:noFill/>
            </a:ln>
            <a:effectLst/>
            <a:extLst>
              <a:ext uri="{91240B29-F687-4F45-9708-019B960494DF}">
                <a14:hiddenLine xmlns:a14="http://schemas.microsoft.com/office/drawing/2010/main">
                  <a:noFill/>
                </a14:hiddenLine>
              </a:ext>
            </a:extLst>
          </c:spPr>
          <c:invertIfNegative val="0"/>
          <c:dLbls>
            <c:numFmt formatCode="#,##0;;" sourceLinked="0"/>
            <c:spPr>
              <a:noFill/>
              <a:ln>
                <a:noFill/>
              </a:ln>
              <a:effectLst/>
            </c:spPr>
            <c:txPr>
              <a:bodyPr wrap="square" lIns="38100" tIns="19050" rIns="38100" bIns="19050" anchor="ctr">
                <a:spAutoFit/>
              </a:bodyPr>
              <a:lstStyle/>
              <a:p>
                <a:pPr>
                  <a:defRPr sz="1100">
                    <a:solidFill>
                      <a:srgbClr val="000000"/>
                    </a:solidFill>
                    <a:latin typeface="Arial"/>
                    <a:ea typeface="Arial"/>
                    <a:cs typeface="Aria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multiLvlStrRef>
              <c:f>Setup!$I$4:$J$6</c:f>
              <c:multiLvlStrCache>
                <c:ptCount val="3"/>
                <c:lvl>
                  <c:pt idx="0">
                    <c:v>Jun</c:v>
                  </c:pt>
                  <c:pt idx="1">
                    <c:v>Jul</c:v>
                  </c:pt>
                  <c:pt idx="2">
                    <c:v>Aug</c:v>
                  </c:pt>
                </c:lvl>
                <c:lvl>
                  <c:pt idx="0">
                    <c:v>26/27</c:v>
                  </c:pt>
                </c:lvl>
              </c:multiLvlStrCache>
            </c:multiLvlStrRef>
          </c:cat>
          <c:val>
            <c:numRef>
              <c:f>Setup!$L$4:$L$6</c:f>
              <c:numCache>
                <c:formatCode>General</c:formatCode>
                <c:ptCount val="3"/>
                <c:pt idx="0">
                  <c:v>282</c:v>
                </c:pt>
                <c:pt idx="1">
                  <c:v>276</c:v>
                </c:pt>
                <c:pt idx="2">
                  <c:v>277</c:v>
                </c:pt>
              </c:numCache>
            </c:numRef>
          </c:val>
          <c:extLst>
            <c:ext xmlns:c16="http://schemas.microsoft.com/office/drawing/2014/chart" uri="{C3380CC4-5D6E-409C-BE32-E72D297353CC}">
              <c16:uniqueId val="{00000002-0141-4E5B-AC5B-554E079F0B04}"/>
            </c:ext>
          </c:extLst>
        </c:ser>
        <c:ser>
          <c:idx val="2"/>
          <c:order val="2"/>
          <c:tx>
            <c:strRef>
              <c:f>Setup!$M$2:$M$3</c:f>
              <c:strCache>
                <c:ptCount val="1"/>
                <c:pt idx="0">
                  <c:v>Late Start</c:v>
                </c:pt>
              </c:strCache>
            </c:strRef>
          </c:tx>
          <c:spPr>
            <a:solidFill>
              <a:srgbClr val="C77D86"/>
            </a:solidFill>
            <a:ln>
              <a:noFill/>
            </a:ln>
            <a:effectLst/>
            <a:extLst>
              <a:ext uri="{91240B29-F687-4F45-9708-019B960494DF}">
                <a14:hiddenLine xmlns:a14="http://schemas.microsoft.com/office/drawing/2010/main">
                  <a:noFill/>
                </a14:hiddenLine>
              </a:ext>
            </a:extLst>
          </c:spPr>
          <c:invertIfNegative val="0"/>
          <c:dLbls>
            <c:numFmt formatCode="#,##0;;" sourceLinked="0"/>
            <c:spPr>
              <a:noFill/>
              <a:ln>
                <a:noFill/>
              </a:ln>
              <a:effectLst/>
            </c:spPr>
            <c:txPr>
              <a:bodyPr wrap="square" lIns="38100" tIns="19050" rIns="38100" bIns="19050" anchor="ctr">
                <a:spAutoFit/>
              </a:bodyPr>
              <a:lstStyle/>
              <a:p>
                <a:pPr>
                  <a:defRPr sz="1100">
                    <a:solidFill>
                      <a:srgbClr val="000000"/>
                    </a:solidFill>
                    <a:latin typeface="Arial"/>
                    <a:ea typeface="Arial"/>
                    <a:cs typeface="Aria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multiLvlStrRef>
              <c:f>Setup!$I$4:$J$6</c:f>
              <c:multiLvlStrCache>
                <c:ptCount val="3"/>
                <c:lvl>
                  <c:pt idx="0">
                    <c:v>Jun</c:v>
                  </c:pt>
                  <c:pt idx="1">
                    <c:v>Jul</c:v>
                  </c:pt>
                  <c:pt idx="2">
                    <c:v>Aug</c:v>
                  </c:pt>
                </c:lvl>
                <c:lvl>
                  <c:pt idx="0">
                    <c:v>26/27</c:v>
                  </c:pt>
                </c:lvl>
              </c:multiLvlStrCache>
            </c:multiLvlStrRef>
          </c:cat>
          <c:val>
            <c:numRef>
              <c:f>Setup!$M$4:$M$6</c:f>
              <c:numCache>
                <c:formatCode>General</c:formatCode>
                <c:ptCount val="3"/>
                <c:pt idx="0">
                  <c:v>56</c:v>
                </c:pt>
                <c:pt idx="1">
                  <c:v>62</c:v>
                </c:pt>
                <c:pt idx="2">
                  <c:v>61</c:v>
                </c:pt>
              </c:numCache>
            </c:numRef>
          </c:val>
          <c:extLst>
            <c:ext xmlns:c16="http://schemas.microsoft.com/office/drawing/2014/chart" uri="{C3380CC4-5D6E-409C-BE32-E72D297353CC}">
              <c16:uniqueId val="{00000003-0141-4E5B-AC5B-554E079F0B04}"/>
            </c:ext>
          </c:extLst>
        </c:ser>
        <c:dLbls>
          <c:showLegendKey val="0"/>
          <c:showVal val="0"/>
          <c:showCatName val="0"/>
          <c:showSerName val="0"/>
          <c:showPercent val="0"/>
          <c:showBubbleSize val="0"/>
        </c:dLbls>
        <c:gapWidth val="35"/>
        <c:overlap val="100"/>
        <c:axId val="122550320"/>
        <c:axId val="122545520"/>
      </c:barChart>
      <c:catAx>
        <c:axId val="122550320"/>
        <c:scaling>
          <c:orientation val="minMax"/>
        </c:scaling>
        <c:delete val="0"/>
        <c:axPos val="b"/>
        <c:numFmt formatCode="General" sourceLinked="1"/>
        <c:majorTickMark val="out"/>
        <c:minorTickMark val="none"/>
        <c:tickLblPos val="nextTo"/>
        <c:txPr>
          <a:bodyPr/>
          <a:lstStyle/>
          <a:p>
            <a:pPr>
              <a:defRPr sz="1000"/>
            </a:pPr>
            <a:endParaRPr lang="en-US"/>
          </a:p>
        </c:txPr>
        <c:crossAx val="122545520"/>
        <c:crosses val="autoZero"/>
        <c:auto val="1"/>
        <c:lblAlgn val="ctr"/>
        <c:lblOffset val="100"/>
        <c:noMultiLvlLbl val="0"/>
      </c:catAx>
      <c:valAx>
        <c:axId val="122545520"/>
        <c:scaling>
          <c:orientation val="minMax"/>
          <c:max val="1"/>
          <c:min val="0"/>
        </c:scaling>
        <c:delete val="0"/>
        <c:axPos val="l"/>
        <c:majorGridlines>
          <c:spPr>
            <a:ln>
              <a:solidFill>
                <a:srgbClr val="E6E6E6"/>
              </a:solidFill>
            </a:ln>
          </c:spPr>
        </c:majorGridlines>
        <c:numFmt formatCode="0%" sourceLinked="0"/>
        <c:majorTickMark val="out"/>
        <c:minorTickMark val="none"/>
        <c:tickLblPos val="nextTo"/>
        <c:crossAx val="122550320"/>
        <c:crosses val="autoZero"/>
        <c:crossBetween val="between"/>
        <c:majorUnit val="0.2"/>
      </c:valAx>
    </c:plotArea>
    <c:legend>
      <c:legendPos val="t"/>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12700">
      <a:noFill/>
      <a:prstDash val="solid"/>
      <a:round/>
    </a:ln>
    <a:effectLst/>
    <a:extLst>
      <a:ext uri="{91240B29-F687-4F45-9708-019B960494DF}">
        <a14:hiddenLine xmlns:a14="http://schemas.microsoft.com/office/drawing/2010/main" w="12700">
          <a:solidFill>
            <a:sysClr val="windowText" lastClr="000000">
              <a:tint val="75000"/>
            </a:sysClr>
          </a:solidFill>
          <a:prstDash val="solid"/>
          <a:round/>
        </a14:hiddenLine>
      </a:ext>
    </a:extLst>
  </c:spPr>
  <c:txPr>
    <a:bodyPr/>
    <a:lstStyle/>
    <a:p>
      <a:pPr>
        <a:defRPr sz="1000">
          <a:latin typeface="Arial"/>
          <a:ea typeface="Arial"/>
          <a:cs typeface="Aria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[Theatre-Utilisation-All-Session-Minutes.xlsx]Setup!FinishTimeCounts</c:name>
    <c:fmtId val="0"/>
  </c:pivotSource>
  <c:chart>
    <c:title>
      <c:tx>
        <c:rich>
          <a:bodyPr/>
          <a:lstStyle/>
          <a:p>
            <a:pPr>
              <a:defRPr/>
            </a:pPr>
            <a:r>
              <a:rPr lang="en-GB"/>
              <a:t>Number of sessions: FINISH TIME</a:t>
            </a:r>
          </a:p>
        </c:rich>
      </c:tx>
      <c:overlay val="0"/>
    </c:title>
    <c:autoTitleDeleted val="0"/>
    <c:pivotFmts>
      <c:pivotFmt>
        <c:idx val="0"/>
        <c:spPr>
          <a:solidFill>
            <a:srgbClr val="D9AD6B"/>
          </a:solidFill>
          <a:ln>
            <a:noFill/>
          </a:ln>
          <a:effectLst/>
          <a:extLst>
            <a:ext uri="{91240B29-F687-4F45-9708-019B960494DF}">
              <a14:hiddenLine xmlns:a14="http://schemas.microsoft.com/office/drawing/2010/main">
                <a:noFill/>
              </a14:hiddenLine>
            </a:ext>
          </a:extLst>
        </c:spPr>
        <c:marker>
          <c:symbol val="none"/>
        </c:marker>
        <c:dLbl>
          <c:idx val="0"/>
          <c:numFmt formatCode="#,##0;;" sourceLinked="0"/>
          <c:spPr>
            <a:noFill/>
            <a:ln>
              <a:noFill/>
            </a:ln>
            <a:effectLst/>
          </c:spPr>
          <c:txPr>
            <a:bodyPr wrap="square" lIns="38100" tIns="19050" rIns="38100" bIns="19050" anchor="ctr">
              <a:spAutoFit/>
            </a:bodyPr>
            <a:lstStyle/>
            <a:p>
              <a:pPr>
                <a:defRPr sz="1100">
                  <a:solidFill>
                    <a:srgbClr val="000000"/>
                  </a:solidFill>
                  <a:latin typeface="Arial"/>
                  <a:ea typeface="Arial"/>
                  <a:cs typeface="Aria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FA9C4"/>
          </a:solidFill>
          <a:ln>
            <a:noFill/>
          </a:ln>
          <a:effectLst/>
          <a:extLst>
            <a:ext uri="{91240B29-F687-4F45-9708-019B960494DF}">
              <a14:hiddenLine xmlns:a14="http://schemas.microsoft.com/office/drawing/2010/main">
                <a:noFill/>
              </a14:hiddenLine>
            </a:ext>
          </a:extLst>
        </c:spPr>
        <c:marker>
          <c:symbol val="none"/>
        </c:marker>
        <c:dLbl>
          <c:idx val="0"/>
          <c:numFmt formatCode="#,##0;;" sourceLinked="0"/>
          <c:spPr>
            <a:noFill/>
            <a:ln>
              <a:noFill/>
            </a:ln>
            <a:effectLst/>
          </c:spPr>
          <c:txPr>
            <a:bodyPr wrap="square" lIns="38100" tIns="19050" rIns="38100" bIns="19050" anchor="ctr">
              <a:spAutoFit/>
            </a:bodyPr>
            <a:lstStyle/>
            <a:p>
              <a:pPr>
                <a:defRPr sz="1100">
                  <a:solidFill>
                    <a:srgbClr val="000000"/>
                  </a:solidFill>
                  <a:latin typeface="Arial"/>
                  <a:ea typeface="Arial"/>
                  <a:cs typeface="Aria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77D86"/>
          </a:solidFill>
          <a:ln>
            <a:noFill/>
          </a:ln>
          <a:effectLst/>
          <a:extLst>
            <a:ext uri="{91240B29-F687-4F45-9708-019B960494DF}">
              <a14:hiddenLine xmlns:a14="http://schemas.microsoft.com/office/drawing/2010/main">
                <a:noFill/>
              </a14:hiddenLine>
            </a:ext>
          </a:extLst>
        </c:spPr>
        <c:marker>
          <c:symbol val="none"/>
        </c:marker>
        <c:dLbl>
          <c:idx val="0"/>
          <c:numFmt formatCode="#,##0;;" sourceLinked="0"/>
          <c:spPr>
            <a:noFill/>
            <a:ln>
              <a:noFill/>
            </a:ln>
            <a:effectLst/>
          </c:spPr>
          <c:txPr>
            <a:bodyPr wrap="square" lIns="38100" tIns="19050" rIns="38100" bIns="19050" anchor="ctr">
              <a:spAutoFit/>
            </a:bodyPr>
            <a:lstStyle/>
            <a:p>
              <a:pPr>
                <a:defRPr sz="1100">
                  <a:solidFill>
                    <a:srgbClr val="000000"/>
                  </a:solidFill>
                  <a:latin typeface="Arial"/>
                  <a:ea typeface="Arial"/>
                  <a:cs typeface="Aria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Setup!$Q$2:$Q$3</c:f>
              <c:strCache>
                <c:ptCount val="1"/>
                <c:pt idx="0">
                  <c:v>Early Finish</c:v>
                </c:pt>
              </c:strCache>
            </c:strRef>
          </c:tx>
          <c:spPr>
            <a:solidFill>
              <a:srgbClr val="D9AD6B"/>
            </a:solidFill>
            <a:ln>
              <a:noFill/>
            </a:ln>
            <a:effectLst/>
            <a:extLst>
              <a:ext uri="{91240B29-F687-4F45-9708-019B960494DF}">
                <a14:hiddenLine xmlns:a14="http://schemas.microsoft.com/office/drawing/2010/main">
                  <a:noFill/>
                </a14:hiddenLine>
              </a:ext>
            </a:extLst>
          </c:spPr>
          <c:invertIfNegative val="0"/>
          <c:dLbls>
            <c:numFmt formatCode="#,##0;;" sourceLinked="0"/>
            <c:spPr>
              <a:noFill/>
              <a:ln>
                <a:noFill/>
              </a:ln>
              <a:effectLst/>
            </c:spPr>
            <c:txPr>
              <a:bodyPr wrap="square" lIns="38100" tIns="19050" rIns="38100" bIns="19050" anchor="ctr">
                <a:spAutoFit/>
              </a:bodyPr>
              <a:lstStyle/>
              <a:p>
                <a:pPr>
                  <a:defRPr sz="1100">
                    <a:solidFill>
                      <a:srgbClr val="000000"/>
                    </a:solidFill>
                    <a:latin typeface="Arial"/>
                    <a:ea typeface="Arial"/>
                    <a:cs typeface="Aria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multiLvlStrRef>
              <c:f>Setup!$O$4:$P$6</c:f>
              <c:multiLvlStrCache>
                <c:ptCount val="3"/>
                <c:lvl>
                  <c:pt idx="0">
                    <c:v>Jun</c:v>
                  </c:pt>
                  <c:pt idx="1">
                    <c:v>Jul</c:v>
                  </c:pt>
                  <c:pt idx="2">
                    <c:v>Aug</c:v>
                  </c:pt>
                </c:lvl>
                <c:lvl>
                  <c:pt idx="0">
                    <c:v>26/27</c:v>
                  </c:pt>
                </c:lvl>
              </c:multiLvlStrCache>
            </c:multiLvlStrRef>
          </c:cat>
          <c:val>
            <c:numRef>
              <c:f>Setup!$Q$4:$Q$6</c:f>
              <c:numCache>
                <c:formatCode>General</c:formatCode>
                <c:ptCount val="3"/>
                <c:pt idx="0">
                  <c:v>325</c:v>
                </c:pt>
                <c:pt idx="1">
                  <c:v>329</c:v>
                </c:pt>
                <c:pt idx="2">
                  <c:v>324</c:v>
                </c:pt>
              </c:numCache>
            </c:numRef>
          </c:val>
          <c:extLst>
            <c:ext xmlns:c16="http://schemas.microsoft.com/office/drawing/2014/chart" uri="{C3380CC4-5D6E-409C-BE32-E72D297353CC}">
              <c16:uniqueId val="{00000001-7124-46F5-83AD-96995727CDD5}"/>
            </c:ext>
          </c:extLst>
        </c:ser>
        <c:ser>
          <c:idx val="1"/>
          <c:order val="1"/>
          <c:tx>
            <c:strRef>
              <c:f>Setup!$R$2:$R$3</c:f>
              <c:strCache>
                <c:ptCount val="1"/>
                <c:pt idx="0">
                  <c:v>On Time</c:v>
                </c:pt>
              </c:strCache>
            </c:strRef>
          </c:tx>
          <c:spPr>
            <a:solidFill>
              <a:srgbClr val="5FA9C4"/>
            </a:solidFill>
            <a:ln>
              <a:noFill/>
            </a:ln>
            <a:effectLst/>
            <a:extLst>
              <a:ext uri="{91240B29-F687-4F45-9708-019B960494DF}">
                <a14:hiddenLine xmlns:a14="http://schemas.microsoft.com/office/drawing/2010/main">
                  <a:noFill/>
                </a14:hiddenLine>
              </a:ext>
            </a:extLst>
          </c:spPr>
          <c:invertIfNegative val="0"/>
          <c:dLbls>
            <c:numFmt formatCode="#,##0;;" sourceLinked="0"/>
            <c:spPr>
              <a:noFill/>
              <a:ln>
                <a:noFill/>
              </a:ln>
              <a:effectLst/>
            </c:spPr>
            <c:txPr>
              <a:bodyPr wrap="square" lIns="38100" tIns="19050" rIns="38100" bIns="19050" anchor="ctr">
                <a:spAutoFit/>
              </a:bodyPr>
              <a:lstStyle/>
              <a:p>
                <a:pPr>
                  <a:defRPr sz="1100">
                    <a:solidFill>
                      <a:srgbClr val="000000"/>
                    </a:solidFill>
                    <a:latin typeface="Arial"/>
                    <a:ea typeface="Arial"/>
                    <a:cs typeface="Aria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multiLvlStrRef>
              <c:f>Setup!$O$4:$P$6</c:f>
              <c:multiLvlStrCache>
                <c:ptCount val="3"/>
                <c:lvl>
                  <c:pt idx="0">
                    <c:v>Jun</c:v>
                  </c:pt>
                  <c:pt idx="1">
                    <c:v>Jul</c:v>
                  </c:pt>
                  <c:pt idx="2">
                    <c:v>Aug</c:v>
                  </c:pt>
                </c:lvl>
                <c:lvl>
                  <c:pt idx="0">
                    <c:v>26/27</c:v>
                  </c:pt>
                </c:lvl>
              </c:multiLvlStrCache>
            </c:multiLvlStrRef>
          </c:cat>
          <c:val>
            <c:numRef>
              <c:f>Setup!$R$4:$R$6</c:f>
              <c:numCache>
                <c:formatCode>General</c:formatCode>
                <c:ptCount val="3"/>
                <c:pt idx="0">
                  <c:v>13</c:v>
                </c:pt>
                <c:pt idx="1">
                  <c:v>9</c:v>
                </c:pt>
                <c:pt idx="2">
                  <c:v>14</c:v>
                </c:pt>
              </c:numCache>
            </c:numRef>
          </c:val>
          <c:extLst>
            <c:ext xmlns:c16="http://schemas.microsoft.com/office/drawing/2014/chart" uri="{C3380CC4-5D6E-409C-BE32-E72D297353CC}">
              <c16:uniqueId val="{00000002-7124-46F5-83AD-96995727CDD5}"/>
            </c:ext>
          </c:extLst>
        </c:ser>
        <c:ser>
          <c:idx val="2"/>
          <c:order val="2"/>
          <c:tx>
            <c:strRef>
              <c:f>Setup!$S$2:$S$3</c:f>
              <c:strCache>
                <c:ptCount val="1"/>
                <c:pt idx="0">
                  <c:v>Late Finish</c:v>
                </c:pt>
              </c:strCache>
            </c:strRef>
          </c:tx>
          <c:spPr>
            <a:solidFill>
              <a:srgbClr val="C77D86"/>
            </a:solidFill>
            <a:ln>
              <a:noFill/>
            </a:ln>
            <a:effectLst/>
            <a:extLst>
              <a:ext uri="{91240B29-F687-4F45-9708-019B960494DF}">
                <a14:hiddenLine xmlns:a14="http://schemas.microsoft.com/office/drawing/2010/main">
                  <a:noFill/>
                </a14:hiddenLine>
              </a:ext>
            </a:extLst>
          </c:spPr>
          <c:invertIfNegative val="0"/>
          <c:dLbls>
            <c:numFmt formatCode="#,##0;;" sourceLinked="0"/>
            <c:spPr>
              <a:noFill/>
              <a:ln>
                <a:noFill/>
              </a:ln>
              <a:effectLst/>
            </c:spPr>
            <c:txPr>
              <a:bodyPr wrap="square" lIns="38100" tIns="19050" rIns="38100" bIns="19050" anchor="ctr">
                <a:spAutoFit/>
              </a:bodyPr>
              <a:lstStyle/>
              <a:p>
                <a:pPr>
                  <a:defRPr sz="1100">
                    <a:solidFill>
                      <a:srgbClr val="000000"/>
                    </a:solidFill>
                    <a:latin typeface="Arial"/>
                    <a:ea typeface="Arial"/>
                    <a:cs typeface="Aria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multiLvlStrRef>
              <c:f>Setup!$O$4:$P$6</c:f>
              <c:multiLvlStrCache>
                <c:ptCount val="3"/>
                <c:lvl>
                  <c:pt idx="0">
                    <c:v>Jun</c:v>
                  </c:pt>
                  <c:pt idx="1">
                    <c:v>Jul</c:v>
                  </c:pt>
                  <c:pt idx="2">
                    <c:v>Aug</c:v>
                  </c:pt>
                </c:lvl>
                <c:lvl>
                  <c:pt idx="0">
                    <c:v>26/27</c:v>
                  </c:pt>
                </c:lvl>
              </c:multiLvlStrCache>
            </c:multiLvlStrRef>
          </c:cat>
          <c:val>
            <c:numRef>
              <c:f>Setup!$S$4:$S$6</c:f>
              <c:numCache>
                <c:formatCode>General</c:formatCode>
                <c:ptCount val="3"/>
                <c:pt idx="0">
                  <c:v>0</c:v>
                </c:pt>
                <c:pt idx="1">
                  <c:v>0</c:v>
                </c:pt>
                <c:pt idx="2">
                  <c:v>0</c:v>
                </c:pt>
              </c:numCache>
            </c:numRef>
          </c:val>
          <c:extLst>
            <c:ext xmlns:c16="http://schemas.microsoft.com/office/drawing/2014/chart" uri="{C3380CC4-5D6E-409C-BE32-E72D297353CC}">
              <c16:uniqueId val="{00000003-7124-46F5-83AD-96995727CDD5}"/>
            </c:ext>
          </c:extLst>
        </c:ser>
        <c:dLbls>
          <c:showLegendKey val="0"/>
          <c:showVal val="0"/>
          <c:showCatName val="0"/>
          <c:showSerName val="0"/>
          <c:showPercent val="0"/>
          <c:showBubbleSize val="0"/>
        </c:dLbls>
        <c:gapWidth val="35"/>
        <c:overlap val="100"/>
        <c:axId val="122548400"/>
        <c:axId val="122540240"/>
      </c:barChart>
      <c:catAx>
        <c:axId val="122548400"/>
        <c:scaling>
          <c:orientation val="minMax"/>
        </c:scaling>
        <c:delete val="0"/>
        <c:axPos val="b"/>
        <c:numFmt formatCode="General" sourceLinked="1"/>
        <c:majorTickMark val="out"/>
        <c:minorTickMark val="none"/>
        <c:tickLblPos val="nextTo"/>
        <c:txPr>
          <a:bodyPr/>
          <a:lstStyle/>
          <a:p>
            <a:pPr>
              <a:defRPr sz="1000"/>
            </a:pPr>
            <a:endParaRPr lang="en-US"/>
          </a:p>
        </c:txPr>
        <c:crossAx val="122540240"/>
        <c:crosses val="autoZero"/>
        <c:auto val="1"/>
        <c:lblAlgn val="ctr"/>
        <c:lblOffset val="100"/>
        <c:noMultiLvlLbl val="0"/>
      </c:catAx>
      <c:valAx>
        <c:axId val="122540240"/>
        <c:scaling>
          <c:orientation val="minMax"/>
          <c:max val="1"/>
          <c:min val="0"/>
        </c:scaling>
        <c:delete val="0"/>
        <c:axPos val="l"/>
        <c:majorGridlines>
          <c:spPr>
            <a:ln>
              <a:solidFill>
                <a:srgbClr val="E6E6E6"/>
              </a:solidFill>
            </a:ln>
          </c:spPr>
        </c:majorGridlines>
        <c:numFmt formatCode="0%" sourceLinked="0"/>
        <c:majorTickMark val="out"/>
        <c:minorTickMark val="none"/>
        <c:tickLblPos val="nextTo"/>
        <c:crossAx val="122548400"/>
        <c:crosses val="autoZero"/>
        <c:crossBetween val="between"/>
        <c:majorUnit val="0.2"/>
      </c:valAx>
    </c:plotArea>
    <c:legend>
      <c:legendPos val="t"/>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12700">
      <a:noFill/>
      <a:prstDash val="solid"/>
      <a:round/>
    </a:ln>
    <a:effectLst/>
    <a:extLst>
      <a:ext uri="{91240B29-F687-4F45-9708-019B960494DF}">
        <a14:hiddenLine xmlns:a14="http://schemas.microsoft.com/office/drawing/2010/main" w="12700">
          <a:solidFill>
            <a:sysClr val="windowText" lastClr="000000">
              <a:tint val="75000"/>
            </a:sysClr>
          </a:solidFill>
          <a:prstDash val="solid"/>
          <a:round/>
        </a14:hiddenLine>
      </a:ext>
    </a:extLst>
  </c:spPr>
  <c:txPr>
    <a:bodyPr/>
    <a:lstStyle/>
    <a:p>
      <a:pPr>
        <a:defRPr sz="1000">
          <a:latin typeface="Arial"/>
          <a:ea typeface="Arial"/>
          <a:cs typeface="Aria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GB"/>
              <a:t>Daily activity (counts)</a:t>
            </a:r>
          </a:p>
        </c:rich>
      </c:tx>
      <c:overlay val="0"/>
    </c:title>
    <c:autoTitleDeleted val="0"/>
    <c:plotArea>
      <c:layout/>
      <c:barChart>
        <c:barDir val="col"/>
        <c:grouping val="clustered"/>
        <c:varyColors val="0"/>
        <c:ser>
          <c:idx val="0"/>
          <c:order val="0"/>
          <c:tx>
            <c:v>Sessions</c:v>
          </c:tx>
          <c:spPr>
            <a:solidFill>
              <a:srgbClr val="31725F"/>
            </a:solidFill>
            <a:ln>
              <a:noFill/>
            </a:ln>
            <a:effectLst/>
            <a:extLst>
              <a:ext uri="{91240B29-F687-4F45-9708-019B960494DF}">
                <a14:hiddenLine xmlns:a14="http://schemas.microsoft.com/office/drawing/2010/main">
                  <a:noFill/>
                </a14:hiddenLine>
              </a:ext>
            </a:extLst>
          </c:spPr>
          <c:invertIfNegative val="0"/>
          <c:cat>
            <c:strRef>
              <c:f>Setup!$U$35:$U$41</c:f>
              <c:strCache>
                <c:ptCount val="7"/>
                <c:pt idx="0">
                  <c:v>Tue 25</c:v>
                </c:pt>
                <c:pt idx="1">
                  <c:v>Wed 26</c:v>
                </c:pt>
                <c:pt idx="2">
                  <c:v>Thu 27</c:v>
                </c:pt>
                <c:pt idx="3">
                  <c:v>Fri 28</c:v>
                </c:pt>
                <c:pt idx="4">
                  <c:v>Sat 29</c:v>
                </c:pt>
                <c:pt idx="5">
                  <c:v>Sun 30</c:v>
                </c:pt>
                <c:pt idx="6">
                  <c:v>Mon 31</c:v>
                </c:pt>
              </c:strCache>
            </c:strRef>
          </c:cat>
          <c:val>
            <c:numRef>
              <c:f>Setup!$V$35:$V$41</c:f>
              <c:numCache>
                <c:formatCode>#,##0</c:formatCode>
                <c:ptCount val="7"/>
                <c:pt idx="0">
                  <c:v>9</c:v>
                </c:pt>
                <c:pt idx="1">
                  <c:v>13</c:v>
                </c:pt>
                <c:pt idx="2">
                  <c:v>10</c:v>
                </c:pt>
                <c:pt idx="3">
                  <c:v>12</c:v>
                </c:pt>
                <c:pt idx="4">
                  <c:v>11</c:v>
                </c:pt>
                <c:pt idx="5">
                  <c:v>11</c:v>
                </c:pt>
                <c:pt idx="6">
                  <c:v>10</c:v>
                </c:pt>
              </c:numCache>
            </c:numRef>
          </c:val>
          <c:extLst>
            <c:ext xmlns:c16="http://schemas.microsoft.com/office/drawing/2014/chart" uri="{C3380CC4-5D6E-409C-BE32-E72D297353CC}">
              <c16:uniqueId val="{00000005-4DC7-40D7-8A69-13A2595A4F84}"/>
            </c:ext>
          </c:extLst>
        </c:ser>
        <c:ser>
          <c:idx val="1"/>
          <c:order val="1"/>
          <c:tx>
            <c:v>Patients</c:v>
          </c:tx>
          <c:spPr>
            <a:solidFill>
              <a:srgbClr val="4388A5"/>
            </a:solidFill>
            <a:ln>
              <a:noFill/>
            </a:ln>
            <a:effectLst/>
            <a:extLst>
              <a:ext uri="{91240B29-F687-4F45-9708-019B960494DF}">
                <a14:hiddenLine xmlns:a14="http://schemas.microsoft.com/office/drawing/2010/main">
                  <a:noFill/>
                </a14:hiddenLine>
              </a:ext>
            </a:extLst>
          </c:spPr>
          <c:invertIfNegative val="0"/>
          <c:cat>
            <c:strRef>
              <c:f>Setup!$U$35:$U$41</c:f>
              <c:strCache>
                <c:ptCount val="7"/>
                <c:pt idx="0">
                  <c:v>Tue 25</c:v>
                </c:pt>
                <c:pt idx="1">
                  <c:v>Wed 26</c:v>
                </c:pt>
                <c:pt idx="2">
                  <c:v>Thu 27</c:v>
                </c:pt>
                <c:pt idx="3">
                  <c:v>Fri 28</c:v>
                </c:pt>
                <c:pt idx="4">
                  <c:v>Sat 29</c:v>
                </c:pt>
                <c:pt idx="5">
                  <c:v>Sun 30</c:v>
                </c:pt>
                <c:pt idx="6">
                  <c:v>Mon 31</c:v>
                </c:pt>
              </c:strCache>
            </c:strRef>
          </c:cat>
          <c:val>
            <c:numRef>
              <c:f>Setup!$W$35:$W$41</c:f>
              <c:numCache>
                <c:formatCode>#,##0</c:formatCode>
                <c:ptCount val="7"/>
                <c:pt idx="0">
                  <c:v>36</c:v>
                </c:pt>
                <c:pt idx="1">
                  <c:v>52</c:v>
                </c:pt>
                <c:pt idx="2">
                  <c:v>40</c:v>
                </c:pt>
                <c:pt idx="3">
                  <c:v>48</c:v>
                </c:pt>
                <c:pt idx="4">
                  <c:v>44</c:v>
                </c:pt>
                <c:pt idx="5">
                  <c:v>44</c:v>
                </c:pt>
                <c:pt idx="6">
                  <c:v>40</c:v>
                </c:pt>
              </c:numCache>
            </c:numRef>
          </c:val>
          <c:extLst>
            <c:ext xmlns:c16="http://schemas.microsoft.com/office/drawing/2014/chart" uri="{C3380CC4-5D6E-409C-BE32-E72D297353CC}">
              <c16:uniqueId val="{00000006-4DC7-40D7-8A69-13A2595A4F84}"/>
            </c:ext>
          </c:extLst>
        </c:ser>
        <c:dLbls>
          <c:showLegendKey val="0"/>
          <c:showVal val="0"/>
          <c:showCatName val="0"/>
          <c:showSerName val="0"/>
          <c:showPercent val="0"/>
          <c:showBubbleSize val="0"/>
        </c:dLbls>
        <c:gapWidth val="150"/>
        <c:axId val="482973599"/>
        <c:axId val="482990399"/>
      </c:barChart>
      <c:catAx>
        <c:axId val="482973599"/>
        <c:scaling>
          <c:orientation val="minMax"/>
        </c:scaling>
        <c:delete val="0"/>
        <c:axPos val="b"/>
        <c:numFmt formatCode="General" sourceLinked="1"/>
        <c:majorTickMark val="out"/>
        <c:minorTickMark val="none"/>
        <c:tickLblPos val="nextTo"/>
        <c:crossAx val="482990399"/>
        <c:crosses val="autoZero"/>
        <c:auto val="1"/>
        <c:lblAlgn val="ctr"/>
        <c:lblOffset val="100"/>
        <c:noMultiLvlLbl val="0"/>
      </c:catAx>
      <c:valAx>
        <c:axId val="482990399"/>
        <c:scaling>
          <c:orientation val="minMax"/>
          <c:min val="0"/>
        </c:scaling>
        <c:delete val="0"/>
        <c:axPos val="l"/>
        <c:majorGridlines/>
        <c:numFmt formatCode="0" sourceLinked="0"/>
        <c:majorTickMark val="out"/>
        <c:minorTickMark val="none"/>
        <c:tickLblPos val="nextTo"/>
        <c:crossAx val="482973599"/>
        <c:crosses val="autoZero"/>
        <c:crossBetween val="between"/>
      </c:valAx>
    </c:plotArea>
    <c:legend>
      <c:legendPos val="t"/>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12700">
      <a:noFill/>
      <a:prstDash val="solid"/>
      <a:round/>
    </a:ln>
    <a:effectLst/>
    <a:extLst>
      <a:ext uri="{91240B29-F687-4F45-9708-019B960494DF}">
        <a14:hiddenLine xmlns:a14="http://schemas.microsoft.com/office/drawing/2010/main" w="12700">
          <a:solidFill>
            <a:sysClr val="windowText" lastClr="000000">
              <a:tint val="75000"/>
            </a:sysClr>
          </a:solidFill>
          <a:prstDash val="solid"/>
          <a:round/>
        </a14:hiddenLine>
      </a:ext>
    </a:extLst>
  </c:spPr>
  <c:txPr>
    <a:bodyPr/>
    <a:lstStyle/>
    <a:p>
      <a:pPr>
        <a:defRPr sz="1000">
          <a:latin typeface="Arial"/>
          <a:ea typeface="Arial"/>
          <a:cs typeface="Aria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GB"/>
              <a:t>Daily utilisation of timed planned minutes</a:t>
            </a:r>
          </a:p>
        </c:rich>
      </c:tx>
      <c:overlay val="0"/>
    </c:title>
    <c:autoTitleDeleted val="0"/>
    <c:plotArea>
      <c:layout/>
      <c:barChart>
        <c:barDir val="col"/>
        <c:grouping val="clustered"/>
        <c:varyColors val="0"/>
        <c:ser>
          <c:idx val="0"/>
          <c:order val="0"/>
          <c:tx>
            <c:v>Run</c:v>
          </c:tx>
          <c:spPr>
            <a:solidFill>
              <a:srgbClr val="4388A5"/>
            </a:solidFill>
            <a:ln>
              <a:noFill/>
            </a:ln>
            <a:effectLst/>
            <a:extLst>
              <a:ext uri="{91240B29-F687-4F45-9708-019B960494DF}">
                <a14:hiddenLine xmlns:a14="http://schemas.microsoft.com/office/drawing/2010/main">
                  <a:noFill/>
                </a14:hiddenLine>
              </a:ext>
            </a:extLst>
          </c:spPr>
          <c:invertIfNegative val="0"/>
          <c:cat>
            <c:strRef>
              <c:f>Setup!$U$35:$U$41</c:f>
              <c:strCache>
                <c:ptCount val="7"/>
                <c:pt idx="0">
                  <c:v>Tue 25</c:v>
                </c:pt>
                <c:pt idx="1">
                  <c:v>Wed 26</c:v>
                </c:pt>
                <c:pt idx="2">
                  <c:v>Thu 27</c:v>
                </c:pt>
                <c:pt idx="3">
                  <c:v>Fri 28</c:v>
                </c:pt>
                <c:pt idx="4">
                  <c:v>Sat 29</c:v>
                </c:pt>
                <c:pt idx="5">
                  <c:v>Sun 30</c:v>
                </c:pt>
                <c:pt idx="6">
                  <c:v>Mon 31</c:v>
                </c:pt>
              </c:strCache>
            </c:strRef>
          </c:cat>
          <c:val>
            <c:numRef>
              <c:f>Setup!$X$35:$X$41</c:f>
              <c:numCache>
                <c:formatCode>General</c:formatCode>
                <c:ptCount val="7"/>
                <c:pt idx="0">
                  <c:v>0.92649572649572653</c:v>
                </c:pt>
                <c:pt idx="1">
                  <c:v>0.89703196347031966</c:v>
                </c:pt>
                <c:pt idx="2">
                  <c:v>0.91960784313725485</c:v>
                </c:pt>
                <c:pt idx="3">
                  <c:v>0.91192214111922143</c:v>
                </c:pt>
                <c:pt idx="4">
                  <c:v>0.9067204301075269</c:v>
                </c:pt>
                <c:pt idx="5">
                  <c:v>0.9</c:v>
                </c:pt>
                <c:pt idx="6">
                  <c:v>0.90940860215053765</c:v>
                </c:pt>
              </c:numCache>
            </c:numRef>
          </c:val>
          <c:extLst>
            <c:ext xmlns:c16="http://schemas.microsoft.com/office/drawing/2014/chart" uri="{C3380CC4-5D6E-409C-BE32-E72D297353CC}">
              <c16:uniqueId val="{00000005-9CDA-4E38-A360-C95FFA6EF873}"/>
            </c:ext>
          </c:extLst>
        </c:ser>
        <c:ser>
          <c:idx val="1"/>
          <c:order val="1"/>
          <c:tx>
            <c:v>Op</c:v>
          </c:tx>
          <c:spPr>
            <a:solidFill>
              <a:srgbClr val="31725F"/>
            </a:solidFill>
            <a:ln>
              <a:noFill/>
            </a:ln>
            <a:effectLst/>
            <a:extLst>
              <a:ext uri="{91240B29-F687-4F45-9708-019B960494DF}">
                <a14:hiddenLine xmlns:a14="http://schemas.microsoft.com/office/drawing/2010/main">
                  <a:noFill/>
                </a14:hiddenLine>
              </a:ext>
            </a:extLst>
          </c:spPr>
          <c:invertIfNegative val="0"/>
          <c:cat>
            <c:strRef>
              <c:f>Setup!$U$35:$U$41</c:f>
              <c:strCache>
                <c:ptCount val="7"/>
                <c:pt idx="0">
                  <c:v>Tue 25</c:v>
                </c:pt>
                <c:pt idx="1">
                  <c:v>Wed 26</c:v>
                </c:pt>
                <c:pt idx="2">
                  <c:v>Thu 27</c:v>
                </c:pt>
                <c:pt idx="3">
                  <c:v>Fri 28</c:v>
                </c:pt>
                <c:pt idx="4">
                  <c:v>Sat 29</c:v>
                </c:pt>
                <c:pt idx="5">
                  <c:v>Sun 30</c:v>
                </c:pt>
                <c:pt idx="6">
                  <c:v>Mon 31</c:v>
                </c:pt>
              </c:strCache>
            </c:strRef>
          </c:cat>
          <c:val>
            <c:numRef>
              <c:f>Setup!$Y$35:$Y$41</c:f>
              <c:numCache>
                <c:formatCode>General</c:formatCode>
                <c:ptCount val="7"/>
                <c:pt idx="0">
                  <c:v>0.64928774928774924</c:v>
                </c:pt>
                <c:pt idx="1">
                  <c:v>0.61894977168949772</c:v>
                </c:pt>
                <c:pt idx="2">
                  <c:v>0.63496732026143787</c:v>
                </c:pt>
                <c:pt idx="3">
                  <c:v>0.63722627737226278</c:v>
                </c:pt>
                <c:pt idx="4">
                  <c:v>0.62715053763440864</c:v>
                </c:pt>
                <c:pt idx="5">
                  <c:v>0.60250000000000004</c:v>
                </c:pt>
                <c:pt idx="6">
                  <c:v>0.63494623655913973</c:v>
                </c:pt>
              </c:numCache>
            </c:numRef>
          </c:val>
          <c:extLst>
            <c:ext xmlns:c16="http://schemas.microsoft.com/office/drawing/2014/chart" uri="{C3380CC4-5D6E-409C-BE32-E72D297353CC}">
              <c16:uniqueId val="{00000006-9CDA-4E38-A360-C95FFA6EF873}"/>
            </c:ext>
          </c:extLst>
        </c:ser>
        <c:dLbls>
          <c:showLegendKey val="0"/>
          <c:showVal val="0"/>
          <c:showCatName val="0"/>
          <c:showSerName val="0"/>
          <c:showPercent val="0"/>
          <c:showBubbleSize val="0"/>
        </c:dLbls>
        <c:gapWidth val="150"/>
        <c:axId val="482995679"/>
        <c:axId val="482993759"/>
      </c:barChart>
      <c:catAx>
        <c:axId val="482995679"/>
        <c:scaling>
          <c:orientation val="minMax"/>
        </c:scaling>
        <c:delete val="0"/>
        <c:axPos val="b"/>
        <c:numFmt formatCode="General" sourceLinked="1"/>
        <c:majorTickMark val="out"/>
        <c:minorTickMark val="none"/>
        <c:tickLblPos val="nextTo"/>
        <c:crossAx val="482993759"/>
        <c:crosses val="autoZero"/>
        <c:auto val="1"/>
        <c:lblAlgn val="ctr"/>
        <c:lblOffset val="100"/>
        <c:noMultiLvlLbl val="0"/>
      </c:catAx>
      <c:valAx>
        <c:axId val="482993759"/>
        <c:scaling>
          <c:orientation val="minMax"/>
          <c:min val="0"/>
        </c:scaling>
        <c:delete val="0"/>
        <c:axPos val="l"/>
        <c:majorGridlines/>
        <c:numFmt formatCode="0%" sourceLinked="0"/>
        <c:majorTickMark val="out"/>
        <c:minorTickMark val="none"/>
        <c:tickLblPos val="nextTo"/>
        <c:crossAx val="482995679"/>
        <c:crosses val="autoZero"/>
        <c:crossBetween val="between"/>
      </c:valAx>
    </c:plotArea>
    <c:legend>
      <c:legendPos val="t"/>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12700">
      <a:noFill/>
      <a:prstDash val="solid"/>
      <a:round/>
    </a:ln>
    <a:effectLst/>
    <a:extLst>
      <a:ext uri="{91240B29-F687-4F45-9708-019B960494DF}">
        <a14:hiddenLine xmlns:a14="http://schemas.microsoft.com/office/drawing/2010/main" w="12700">
          <a:solidFill>
            <a:sysClr val="windowText" lastClr="000000">
              <a:tint val="75000"/>
            </a:sysClr>
          </a:solidFill>
          <a:prstDash val="solid"/>
          <a:round/>
        </a14:hiddenLine>
      </a:ext>
    </a:extLst>
  </c:spPr>
  <c:txPr>
    <a:bodyPr/>
    <a:lstStyle/>
    <a:p>
      <a:pPr>
        <a:defRPr sz="1000">
          <a:latin typeface="Arial"/>
          <a:ea typeface="Arial"/>
          <a:cs typeface="Aria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GB"/>
              <a:t>Planned slot and actual run</a:t>
            </a:r>
          </a:p>
        </c:rich>
      </c:tx>
      <c:overlay val="0"/>
    </c:title>
    <c:autoTitleDeleted val="0"/>
    <c:plotArea>
      <c:layout/>
      <c:barChart>
        <c:barDir val="bar"/>
        <c:grouping val="stacked"/>
        <c:varyColors val="0"/>
        <c:ser>
          <c:idx val="0"/>
          <c:order val="0"/>
          <c:tx>
            <c:v>Offset</c:v>
          </c:tx>
          <c:spPr>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a:noFill/>
                </a14:hiddenLine>
              </a:ext>
            </a:extLst>
          </c:spPr>
          <c:invertIfNegative val="0"/>
          <c:cat>
            <c:strRef>
              <c:f>Setup!$AD$70:$AD$93</c:f>
              <c:strCache>
                <c:ptCount val="24"/>
                <c:pt idx="0">
                  <c:v>25 Aug CAH MAIN TH 7  Planned</c:v>
                </c:pt>
                <c:pt idx="1">
                  <c:v>Actual run  (op 375.0m)</c:v>
                </c:pt>
                <c:pt idx="2">
                  <c:v>25 Aug CAH MAIN TH 3  Planned</c:v>
                </c:pt>
                <c:pt idx="3">
                  <c:v>Actual run  (op 317.0m)</c:v>
                </c:pt>
                <c:pt idx="4">
                  <c:v>25 Aug CAH MAIN TH 2  Planned</c:v>
                </c:pt>
                <c:pt idx="5">
                  <c:v>Actual run  (op 292.0m)</c:v>
                </c:pt>
                <c:pt idx="6">
                  <c:v>25 Aug CAH MAIN TH 1  Planned</c:v>
                </c:pt>
                <c:pt idx="7">
                  <c:v>Actual run  (op 400.0m)</c:v>
                </c:pt>
                <c:pt idx="8">
                  <c:v>25 Aug DHH MAIN TH 3  Planned</c:v>
                </c:pt>
                <c:pt idx="9">
                  <c:v>Actual run  (op 153.0m)</c:v>
                </c:pt>
                <c:pt idx="10">
                  <c:v>25 Aug DHH MATERNITY TH 1  Planned</c:v>
                </c:pt>
                <c:pt idx="11">
                  <c:v>Actual run  (op 80.0m)</c:v>
                </c:pt>
                <c:pt idx="12">
                  <c:v>25 Aug STY DPU 1  Planned</c:v>
                </c:pt>
                <c:pt idx="13">
                  <c:v>Actual run  (op 85.0m)</c:v>
                </c:pt>
                <c:pt idx="14">
                  <c:v>25 Aug STY TH 1  Planned</c:v>
                </c:pt>
                <c:pt idx="15">
                  <c:v>Actual run  (op 316.0m)</c:v>
                </c:pt>
                <c:pt idx="16">
                  <c:v>25 Aug STY TH 2  Planned</c:v>
                </c:pt>
                <c:pt idx="17">
                  <c:v>Actual run  (op 261.0m)</c:v>
                </c:pt>
                <c:pt idx="18">
                  <c:v>26 Aug CAH MAIN TH 7  Planned</c:v>
                </c:pt>
                <c:pt idx="19">
                  <c:v>Actual run  (op 105.0m)</c:v>
                </c:pt>
                <c:pt idx="20">
                  <c:v>26 Aug CAH MAIN TH 2  Planned</c:v>
                </c:pt>
                <c:pt idx="21">
                  <c:v>Actual run  (op 327.0m)</c:v>
                </c:pt>
                <c:pt idx="22">
                  <c:v>26 Aug CAH DPU 1  Planned</c:v>
                </c:pt>
                <c:pt idx="23">
                  <c:v>Actual run  (op 129.0m)</c:v>
                </c:pt>
              </c:strCache>
            </c:strRef>
          </c:cat>
          <c:val>
            <c:numRef>
              <c:f>Setup!$AE$70:$AE$93</c:f>
              <c:numCache>
                <c:formatCode>General</c:formatCode>
                <c:ptCount val="24"/>
                <c:pt idx="0">
                  <c:v>0.3125</c:v>
                </c:pt>
                <c:pt idx="1">
                  <c:v>0.31597222221898846</c:v>
                </c:pt>
                <c:pt idx="2">
                  <c:v>0.3125</c:v>
                </c:pt>
                <c:pt idx="3">
                  <c:v>0.32083333333139308</c:v>
                </c:pt>
                <c:pt idx="4">
                  <c:v>0.3125</c:v>
                </c:pt>
                <c:pt idx="5">
                  <c:v>0.32083333333139308</c:v>
                </c:pt>
                <c:pt idx="6">
                  <c:v>0.35416666666424135</c:v>
                </c:pt>
                <c:pt idx="7">
                  <c:v>0.3555555555576575</c:v>
                </c:pt>
                <c:pt idx="8">
                  <c:v>0.5625</c:v>
                </c:pt>
                <c:pt idx="9">
                  <c:v>0.56388888888614019</c:v>
                </c:pt>
                <c:pt idx="10">
                  <c:v>0.35416666666424135</c:v>
                </c:pt>
                <c:pt idx="11">
                  <c:v>0.35833333332993789</c:v>
                </c:pt>
                <c:pt idx="12">
                  <c:v>0.35416666666424135</c:v>
                </c:pt>
                <c:pt idx="13">
                  <c:v>0.36180555555620231</c:v>
                </c:pt>
                <c:pt idx="14">
                  <c:v>0.35416666666424135</c:v>
                </c:pt>
                <c:pt idx="15">
                  <c:v>0.35972222222335404</c:v>
                </c:pt>
                <c:pt idx="16">
                  <c:v>0.33333333333575865</c:v>
                </c:pt>
                <c:pt idx="17">
                  <c:v>0.33888888888759539</c:v>
                </c:pt>
                <c:pt idx="18">
                  <c:v>0.33333333333575865</c:v>
                </c:pt>
                <c:pt idx="19">
                  <c:v>0.33680555555474712</c:v>
                </c:pt>
                <c:pt idx="20">
                  <c:v>0.3125</c:v>
                </c:pt>
                <c:pt idx="21">
                  <c:v>0.31944444444525288</c:v>
                </c:pt>
                <c:pt idx="22">
                  <c:v>0.5625</c:v>
                </c:pt>
                <c:pt idx="23">
                  <c:v>0.56944444444525288</c:v>
                </c:pt>
              </c:numCache>
            </c:numRef>
          </c:val>
          <c:extLst>
            <c:ext xmlns:c16="http://schemas.microsoft.com/office/drawing/2014/chart" uri="{C3380CC4-5D6E-409C-BE32-E72D297353CC}">
              <c16:uniqueId val="{00000005-4B7F-493B-962D-C4568C89F1ED}"/>
            </c:ext>
          </c:extLst>
        </c:ser>
        <c:ser>
          <c:idx val="1"/>
          <c:order val="1"/>
          <c:tx>
            <c:v>Planned</c:v>
          </c:tx>
          <c:spPr>
            <a:solidFill>
              <a:srgbClr val="31725F"/>
            </a:solidFill>
            <a:ln>
              <a:noFill/>
            </a:ln>
            <a:effectLst/>
            <a:extLst>
              <a:ext uri="{91240B29-F687-4F45-9708-019B960494DF}">
                <a14:hiddenLine xmlns:a14="http://schemas.microsoft.com/office/drawing/2010/main">
                  <a:noFill/>
                </a14:hiddenLine>
              </a:ext>
            </a:extLst>
          </c:spPr>
          <c:invertIfNegative val="0"/>
          <c:cat>
            <c:strRef>
              <c:f>Setup!$AD$70:$AD$93</c:f>
              <c:strCache>
                <c:ptCount val="24"/>
                <c:pt idx="0">
                  <c:v>25 Aug CAH MAIN TH 7  Planned</c:v>
                </c:pt>
                <c:pt idx="1">
                  <c:v>Actual run  (op 375.0m)</c:v>
                </c:pt>
                <c:pt idx="2">
                  <c:v>25 Aug CAH MAIN TH 3  Planned</c:v>
                </c:pt>
                <c:pt idx="3">
                  <c:v>Actual run  (op 317.0m)</c:v>
                </c:pt>
                <c:pt idx="4">
                  <c:v>25 Aug CAH MAIN TH 2  Planned</c:v>
                </c:pt>
                <c:pt idx="5">
                  <c:v>Actual run  (op 292.0m)</c:v>
                </c:pt>
                <c:pt idx="6">
                  <c:v>25 Aug CAH MAIN TH 1  Planned</c:v>
                </c:pt>
                <c:pt idx="7">
                  <c:v>Actual run  (op 400.0m)</c:v>
                </c:pt>
                <c:pt idx="8">
                  <c:v>25 Aug DHH MAIN TH 3  Planned</c:v>
                </c:pt>
                <c:pt idx="9">
                  <c:v>Actual run  (op 153.0m)</c:v>
                </c:pt>
                <c:pt idx="10">
                  <c:v>25 Aug DHH MATERNITY TH 1  Planned</c:v>
                </c:pt>
                <c:pt idx="11">
                  <c:v>Actual run  (op 80.0m)</c:v>
                </c:pt>
                <c:pt idx="12">
                  <c:v>25 Aug STY DPU 1  Planned</c:v>
                </c:pt>
                <c:pt idx="13">
                  <c:v>Actual run  (op 85.0m)</c:v>
                </c:pt>
                <c:pt idx="14">
                  <c:v>25 Aug STY TH 1  Planned</c:v>
                </c:pt>
                <c:pt idx="15">
                  <c:v>Actual run  (op 316.0m)</c:v>
                </c:pt>
                <c:pt idx="16">
                  <c:v>25 Aug STY TH 2  Planned</c:v>
                </c:pt>
                <c:pt idx="17">
                  <c:v>Actual run  (op 261.0m)</c:v>
                </c:pt>
                <c:pt idx="18">
                  <c:v>26 Aug CAH MAIN TH 7  Planned</c:v>
                </c:pt>
                <c:pt idx="19">
                  <c:v>Actual run  (op 105.0m)</c:v>
                </c:pt>
                <c:pt idx="20">
                  <c:v>26 Aug CAH MAIN TH 2  Planned</c:v>
                </c:pt>
                <c:pt idx="21">
                  <c:v>Actual run  (op 327.0m)</c:v>
                </c:pt>
                <c:pt idx="22">
                  <c:v>26 Aug CAH DPU 1  Planned</c:v>
                </c:pt>
                <c:pt idx="23">
                  <c:v>Actual run  (op 129.0m)</c:v>
                </c:pt>
              </c:strCache>
            </c:strRef>
          </c:cat>
          <c:val>
            <c:numRef>
              <c:f>Setup!$AF$70:$AF$93</c:f>
              <c:numCache>
                <c:formatCode>General</c:formatCode>
                <c:ptCount val="24"/>
                <c:pt idx="0">
                  <c:v>0.375</c:v>
                </c:pt>
                <c:pt idx="1">
                  <c:v>#N/A</c:v>
                </c:pt>
                <c:pt idx="2">
                  <c:v>0.33333333333575865</c:v>
                </c:pt>
                <c:pt idx="3">
                  <c:v>#N/A</c:v>
                </c:pt>
                <c:pt idx="4">
                  <c:v>0.29166666666424135</c:v>
                </c:pt>
                <c:pt idx="5">
                  <c:v>#N/A</c:v>
                </c:pt>
                <c:pt idx="6">
                  <c:v>0.375</c:v>
                </c:pt>
                <c:pt idx="7">
                  <c:v>#N/A</c:v>
                </c:pt>
                <c:pt idx="8">
                  <c:v>0.1875</c:v>
                </c:pt>
                <c:pt idx="9">
                  <c:v>#N/A</c:v>
                </c:pt>
                <c:pt idx="10">
                  <c:v>0.125</c:v>
                </c:pt>
                <c:pt idx="11">
                  <c:v>#N/A</c:v>
                </c:pt>
                <c:pt idx="12">
                  <c:v>0.125</c:v>
                </c:pt>
                <c:pt idx="13">
                  <c:v>#N/A</c:v>
                </c:pt>
                <c:pt idx="14">
                  <c:v>0.33333333333575865</c:v>
                </c:pt>
                <c:pt idx="15">
                  <c:v>#N/A</c:v>
                </c:pt>
                <c:pt idx="16">
                  <c:v>0.29166666666424135</c:v>
                </c:pt>
                <c:pt idx="17">
                  <c:v>#N/A</c:v>
                </c:pt>
                <c:pt idx="18">
                  <c:v>0.14583333332848269</c:v>
                </c:pt>
                <c:pt idx="19">
                  <c:v>#N/A</c:v>
                </c:pt>
                <c:pt idx="20">
                  <c:v>0.33333333333575865</c:v>
                </c:pt>
                <c:pt idx="21">
                  <c:v>#N/A</c:v>
                </c:pt>
                <c:pt idx="22">
                  <c:v>0.16666666666424135</c:v>
                </c:pt>
                <c:pt idx="23">
                  <c:v>#N/A</c:v>
                </c:pt>
              </c:numCache>
            </c:numRef>
          </c:val>
          <c:extLst>
            <c:ext xmlns:c16="http://schemas.microsoft.com/office/drawing/2014/chart" uri="{C3380CC4-5D6E-409C-BE32-E72D297353CC}">
              <c16:uniqueId val="{00000006-4B7F-493B-962D-C4568C89F1ED}"/>
            </c:ext>
          </c:extLst>
        </c:ser>
        <c:ser>
          <c:idx val="2"/>
          <c:order val="2"/>
          <c:tx>
            <c:v>Actual run</c:v>
          </c:tx>
          <c:spPr>
            <a:solidFill>
              <a:srgbClr val="4388A5"/>
            </a:solidFill>
            <a:ln>
              <a:noFill/>
            </a:ln>
            <a:effectLst/>
            <a:extLst>
              <a:ext uri="{91240B29-F687-4F45-9708-019B960494DF}">
                <a14:hiddenLine xmlns:a14="http://schemas.microsoft.com/office/drawing/2010/main">
                  <a:noFill/>
                </a14:hiddenLine>
              </a:ext>
            </a:extLst>
          </c:spPr>
          <c:invertIfNegative val="0"/>
          <c:cat>
            <c:strRef>
              <c:f>Setup!$AD$70:$AD$93</c:f>
              <c:strCache>
                <c:ptCount val="24"/>
                <c:pt idx="0">
                  <c:v>25 Aug CAH MAIN TH 7  Planned</c:v>
                </c:pt>
                <c:pt idx="1">
                  <c:v>Actual run  (op 375.0m)</c:v>
                </c:pt>
                <c:pt idx="2">
                  <c:v>25 Aug CAH MAIN TH 3  Planned</c:v>
                </c:pt>
                <c:pt idx="3">
                  <c:v>Actual run  (op 317.0m)</c:v>
                </c:pt>
                <c:pt idx="4">
                  <c:v>25 Aug CAH MAIN TH 2  Planned</c:v>
                </c:pt>
                <c:pt idx="5">
                  <c:v>Actual run  (op 292.0m)</c:v>
                </c:pt>
                <c:pt idx="6">
                  <c:v>25 Aug CAH MAIN TH 1  Planned</c:v>
                </c:pt>
                <c:pt idx="7">
                  <c:v>Actual run  (op 400.0m)</c:v>
                </c:pt>
                <c:pt idx="8">
                  <c:v>25 Aug DHH MAIN TH 3  Planned</c:v>
                </c:pt>
                <c:pt idx="9">
                  <c:v>Actual run  (op 153.0m)</c:v>
                </c:pt>
                <c:pt idx="10">
                  <c:v>25 Aug DHH MATERNITY TH 1  Planned</c:v>
                </c:pt>
                <c:pt idx="11">
                  <c:v>Actual run  (op 80.0m)</c:v>
                </c:pt>
                <c:pt idx="12">
                  <c:v>25 Aug STY DPU 1  Planned</c:v>
                </c:pt>
                <c:pt idx="13">
                  <c:v>Actual run  (op 85.0m)</c:v>
                </c:pt>
                <c:pt idx="14">
                  <c:v>25 Aug STY TH 1  Planned</c:v>
                </c:pt>
                <c:pt idx="15">
                  <c:v>Actual run  (op 316.0m)</c:v>
                </c:pt>
                <c:pt idx="16">
                  <c:v>25 Aug STY TH 2  Planned</c:v>
                </c:pt>
                <c:pt idx="17">
                  <c:v>Actual run  (op 261.0m)</c:v>
                </c:pt>
                <c:pt idx="18">
                  <c:v>26 Aug CAH MAIN TH 7  Planned</c:v>
                </c:pt>
                <c:pt idx="19">
                  <c:v>Actual run  (op 105.0m)</c:v>
                </c:pt>
                <c:pt idx="20">
                  <c:v>26 Aug CAH MAIN TH 2  Planned</c:v>
                </c:pt>
                <c:pt idx="21">
                  <c:v>Actual run  (op 327.0m)</c:v>
                </c:pt>
                <c:pt idx="22">
                  <c:v>26 Aug CAH DPU 1  Planned</c:v>
                </c:pt>
                <c:pt idx="23">
                  <c:v>Actual run  (op 129.0m)</c:v>
                </c:pt>
              </c:strCache>
            </c:strRef>
          </c:cat>
          <c:val>
            <c:numRef>
              <c:f>Setup!$AG$70:$AG$93</c:f>
              <c:numCache>
                <c:formatCode>General</c:formatCode>
                <c:ptCount val="24"/>
                <c:pt idx="0">
                  <c:v>#N/A</c:v>
                </c:pt>
                <c:pt idx="1">
                  <c:v>0.34513888888888888</c:v>
                </c:pt>
                <c:pt idx="2">
                  <c:v>#N/A</c:v>
                </c:pt>
                <c:pt idx="3">
                  <c:v>0.30208333333333331</c:v>
                </c:pt>
                <c:pt idx="4">
                  <c:v>#N/A</c:v>
                </c:pt>
                <c:pt idx="5">
                  <c:v>0.2722222222222222</c:v>
                </c:pt>
                <c:pt idx="6">
                  <c:v>#N/A</c:v>
                </c:pt>
                <c:pt idx="7">
                  <c:v>0.3576388888888889</c:v>
                </c:pt>
                <c:pt idx="8">
                  <c:v>#N/A</c:v>
                </c:pt>
                <c:pt idx="9">
                  <c:v>0.1763888888888889</c:v>
                </c:pt>
                <c:pt idx="10">
                  <c:v>#N/A</c:v>
                </c:pt>
                <c:pt idx="11">
                  <c:v>0.11527777777777778</c:v>
                </c:pt>
                <c:pt idx="12">
                  <c:v>#N/A</c:v>
                </c:pt>
                <c:pt idx="13">
                  <c:v>0.10902777777777778</c:v>
                </c:pt>
                <c:pt idx="14">
                  <c:v>#N/A</c:v>
                </c:pt>
                <c:pt idx="15">
                  <c:v>0.30972222222222223</c:v>
                </c:pt>
                <c:pt idx="16">
                  <c:v>#N/A</c:v>
                </c:pt>
                <c:pt idx="17">
                  <c:v>0.27083333333333331</c:v>
                </c:pt>
                <c:pt idx="18">
                  <c:v>#N/A</c:v>
                </c:pt>
                <c:pt idx="19">
                  <c:v>0.12361111111111112</c:v>
                </c:pt>
                <c:pt idx="20">
                  <c:v>#N/A</c:v>
                </c:pt>
                <c:pt idx="21">
                  <c:v>0.29652777777777778</c:v>
                </c:pt>
                <c:pt idx="22">
                  <c:v>#N/A</c:v>
                </c:pt>
                <c:pt idx="23">
                  <c:v>0.15069444444444444</c:v>
                </c:pt>
              </c:numCache>
            </c:numRef>
          </c:val>
          <c:extLst>
            <c:ext xmlns:c16="http://schemas.microsoft.com/office/drawing/2014/chart" uri="{C3380CC4-5D6E-409C-BE32-E72D297353CC}">
              <c16:uniqueId val="{00000007-4B7F-493B-962D-C4568C89F1ED}"/>
            </c:ext>
          </c:extLst>
        </c:ser>
        <c:dLbls>
          <c:showLegendKey val="0"/>
          <c:showVal val="0"/>
          <c:showCatName val="0"/>
          <c:showSerName val="0"/>
          <c:showPercent val="0"/>
          <c:showBubbleSize val="0"/>
        </c:dLbls>
        <c:gapWidth val="35"/>
        <c:overlap val="100"/>
        <c:axId val="482993279"/>
        <c:axId val="482992799"/>
      </c:barChart>
      <c:catAx>
        <c:axId val="482993279"/>
        <c:scaling>
          <c:orientation val="maxMin"/>
        </c:scaling>
        <c:delete val="0"/>
        <c:axPos val="l"/>
        <c:numFmt formatCode="General" sourceLinked="1"/>
        <c:majorTickMark val="out"/>
        <c:minorTickMark val="none"/>
        <c:tickLblPos val="nextTo"/>
        <c:crossAx val="482992799"/>
        <c:crosses val="autoZero"/>
        <c:auto val="1"/>
        <c:lblAlgn val="ctr"/>
        <c:lblOffset val="100"/>
        <c:noMultiLvlLbl val="0"/>
      </c:catAx>
      <c:valAx>
        <c:axId val="482992799"/>
        <c:scaling>
          <c:orientation val="minMax"/>
          <c:min val="0"/>
        </c:scaling>
        <c:delete val="0"/>
        <c:axPos val="t"/>
        <c:majorGridlines/>
        <c:numFmt formatCode="[h]:mm" sourceLinked="0"/>
        <c:majorTickMark val="out"/>
        <c:minorTickMark val="none"/>
        <c:tickLblPos val="nextTo"/>
        <c:crossAx val="482993279"/>
        <c:crosses val="autoZero"/>
        <c:crossBetween val="between"/>
        <c:majorUnit val="0.125"/>
      </c:valAx>
    </c:plotArea>
    <c:legend>
      <c:legendPos val="t"/>
      <c:legendEntry>
        <c:idx val="0"/>
        <c:delete val="1"/>
      </c:legendEntry>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12700">
      <a:noFill/>
      <a:prstDash val="solid"/>
      <a:round/>
    </a:ln>
    <a:effectLst/>
    <a:extLst>
      <a:ext uri="{91240B29-F687-4F45-9708-019B960494DF}">
        <a14:hiddenLine xmlns:a14="http://schemas.microsoft.com/office/drawing/2010/main" w="12700">
          <a:solidFill>
            <a:sysClr val="windowText" lastClr="000000">
              <a:tint val="75000"/>
            </a:sysClr>
          </a:solidFill>
          <a:prstDash val="solid"/>
          <a:round/>
        </a14:hiddenLine>
      </a:ext>
    </a:extLst>
  </c:spPr>
  <c:txPr>
    <a:bodyPr/>
    <a:lstStyle/>
    <a:p>
      <a:pPr>
        <a:defRPr sz="1000">
          <a:latin typeface="Arial"/>
          <a:ea typeface="Arial"/>
          <a:cs typeface="Arial"/>
        </a:defRPr>
      </a:pPr>
      <a:endParaRPr lang="en-US"/>
    </a:p>
  </c:txPr>
  <c:printSettings>
    <c:headerFooter/>
    <c:pageMargins b="0.75" l="0.7" r="0.7" t="0.75" header="0.3" footer="0.3"/>
    <c:pageSetup/>
  </c:printSettings>
</c:chartSpace>
</file>

<file path=xl/drawings/_rels/drawing3.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1</xdr:col>
      <xdr:colOff>24902</xdr:colOff>
      <xdr:row>4</xdr:row>
      <xdr:rowOff>124509</xdr:rowOff>
    </xdr:from>
    <xdr:to>
      <xdr:col>2</xdr:col>
      <xdr:colOff>739588</xdr:colOff>
      <xdr:row>8</xdr:row>
      <xdr:rowOff>61009</xdr:rowOff>
    </xdr:to>
    <mc:AlternateContent xmlns:mc="http://schemas.openxmlformats.org/markup-compatibility/2006" xmlns:a14="http://schemas.microsoft.com/office/drawing/2010/main">
      <mc:Choice Requires="a14">
        <xdr:graphicFrame macro="">
          <xdr:nvGraphicFramePr>
            <xdr:cNvPr id="7" name="ServiceAreaFilter">
              <a:extLst>
                <a:ext uri="{FF2B5EF4-FFF2-40B4-BE49-F238E27FC236}">
                  <a16:creationId xmlns:a16="http://schemas.microsoft.com/office/drawing/2014/main" id="{0FD17D67-E12A-9610-03D6-A82AB3AFB10B}"/>
                </a:ext>
              </a:extLst>
            </xdr:cNvPr>
            <xdr:cNvGraphicFramePr/>
          </xdr:nvGraphicFramePr>
          <xdr:xfrm>
            <a:off x="0" y="0"/>
            <a:ext cx="0" cy="0"/>
          </xdr:xfrm>
          <a:graphic>
            <a:graphicData uri="http://schemas.microsoft.com/office/drawing/2010/slicer">
              <sle:slicer xmlns:sle="http://schemas.microsoft.com/office/drawing/2010/slicer" name="ServiceAreaFilter"/>
            </a:graphicData>
          </a:graphic>
        </xdr:graphicFrame>
      </mc:Choice>
      <mc:Fallback xmlns="">
        <xdr:sp macro="" textlink="">
          <xdr:nvSpPr>
            <xdr:cNvPr id="0" name=""/>
            <xdr:cNvSpPr>
              <a:spLocks noTextEdit="1"/>
            </xdr:cNvSpPr>
          </xdr:nvSpPr>
          <xdr:spPr>
            <a:xfrm>
              <a:off x="254000" y="1270000"/>
              <a:ext cx="1905000" cy="952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866588</xdr:colOff>
      <xdr:row>4</xdr:row>
      <xdr:rowOff>124509</xdr:rowOff>
    </xdr:from>
    <xdr:to>
      <xdr:col>4</xdr:col>
      <xdr:colOff>506755</xdr:colOff>
      <xdr:row>8</xdr:row>
      <xdr:rowOff>61009</xdr:rowOff>
    </xdr:to>
    <mc:AlternateContent xmlns:mc="http://schemas.openxmlformats.org/markup-compatibility/2006" xmlns:a14="http://schemas.microsoft.com/office/drawing/2010/main">
      <mc:Choice Requires="a14">
        <xdr:graphicFrame macro="">
          <xdr:nvGraphicFramePr>
            <xdr:cNvPr id="8" name="HospitalFilter">
              <a:extLst>
                <a:ext uri="{FF2B5EF4-FFF2-40B4-BE49-F238E27FC236}">
                  <a16:creationId xmlns:a16="http://schemas.microsoft.com/office/drawing/2014/main" id="{33763AC4-5A58-EA85-DED9-C5F53F55CBCF}"/>
                </a:ext>
              </a:extLst>
            </xdr:cNvPr>
            <xdr:cNvGraphicFramePr/>
          </xdr:nvGraphicFramePr>
          <xdr:xfrm>
            <a:off x="0" y="0"/>
            <a:ext cx="0" cy="0"/>
          </xdr:xfrm>
          <a:graphic>
            <a:graphicData uri="http://schemas.microsoft.com/office/drawing/2010/slicer">
              <sle:slicer xmlns:sle="http://schemas.microsoft.com/office/drawing/2010/slicer" name="HospitalFilter"/>
            </a:graphicData>
          </a:graphic>
        </xdr:graphicFrame>
      </mc:Choice>
      <mc:Fallback xmlns="">
        <xdr:sp macro="" textlink="">
          <xdr:nvSpPr>
            <xdr:cNvPr id="0" name=""/>
            <xdr:cNvSpPr>
              <a:spLocks noTextEdit="1"/>
            </xdr:cNvSpPr>
          </xdr:nvSpPr>
          <xdr:spPr>
            <a:xfrm>
              <a:off x="2286000" y="1270000"/>
              <a:ext cx="3619500" cy="952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633755</xdr:colOff>
      <xdr:row>4</xdr:row>
      <xdr:rowOff>124509</xdr:rowOff>
    </xdr:from>
    <xdr:to>
      <xdr:col>6</xdr:col>
      <xdr:colOff>8715</xdr:colOff>
      <xdr:row>8</xdr:row>
      <xdr:rowOff>61009</xdr:rowOff>
    </xdr:to>
    <mc:AlternateContent xmlns:mc="http://schemas.openxmlformats.org/markup-compatibility/2006" xmlns:a14="http://schemas.microsoft.com/office/drawing/2010/main">
      <mc:Choice Requires="a14">
        <xdr:graphicFrame macro="">
          <xdr:nvGraphicFramePr>
            <xdr:cNvPr id="9" name="FinancialYearFilter">
              <a:extLst>
                <a:ext uri="{FF2B5EF4-FFF2-40B4-BE49-F238E27FC236}">
                  <a16:creationId xmlns:a16="http://schemas.microsoft.com/office/drawing/2014/main" id="{370B5CC6-CD46-DD5A-629B-AB16B0B7A346}"/>
                </a:ext>
              </a:extLst>
            </xdr:cNvPr>
            <xdr:cNvGraphicFramePr/>
          </xdr:nvGraphicFramePr>
          <xdr:xfrm>
            <a:off x="0" y="0"/>
            <a:ext cx="0" cy="0"/>
          </xdr:xfrm>
          <a:graphic>
            <a:graphicData uri="http://schemas.microsoft.com/office/drawing/2010/slicer">
              <sle:slicer xmlns:sle="http://schemas.microsoft.com/office/drawing/2010/slicer" name="FinancialYearFilter"/>
            </a:graphicData>
          </a:graphic>
        </xdr:graphicFrame>
      </mc:Choice>
      <mc:Fallback xmlns="">
        <xdr:sp macro="" textlink="">
          <xdr:nvSpPr>
            <xdr:cNvPr id="0" name=""/>
            <xdr:cNvSpPr>
              <a:spLocks noTextEdit="1"/>
            </xdr:cNvSpPr>
          </xdr:nvSpPr>
          <xdr:spPr>
            <a:xfrm>
              <a:off x="6032500" y="1270000"/>
              <a:ext cx="1905000" cy="952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24902</xdr:colOff>
      <xdr:row>8</xdr:row>
      <xdr:rowOff>188009</xdr:rowOff>
    </xdr:from>
    <xdr:to>
      <xdr:col>2</xdr:col>
      <xdr:colOff>1882588</xdr:colOff>
      <xdr:row>14</xdr:row>
      <xdr:rowOff>251509</xdr:rowOff>
    </xdr:to>
    <mc:AlternateContent xmlns:mc="http://schemas.openxmlformats.org/markup-compatibility/2006" xmlns:a14="http://schemas.microsoft.com/office/drawing/2010/main">
      <mc:Choice Requires="a14">
        <xdr:graphicFrame macro="">
          <xdr:nvGraphicFramePr>
            <xdr:cNvPr id="10" name="TheatreTypeFilter">
              <a:extLst>
                <a:ext uri="{FF2B5EF4-FFF2-40B4-BE49-F238E27FC236}">
                  <a16:creationId xmlns:a16="http://schemas.microsoft.com/office/drawing/2014/main" id="{2903007F-E937-6EA6-4B62-EB8050ED142A}"/>
                </a:ext>
              </a:extLst>
            </xdr:cNvPr>
            <xdr:cNvGraphicFramePr/>
          </xdr:nvGraphicFramePr>
          <xdr:xfrm>
            <a:off x="0" y="0"/>
            <a:ext cx="0" cy="0"/>
          </xdr:xfrm>
          <a:graphic>
            <a:graphicData uri="http://schemas.microsoft.com/office/drawing/2010/slicer">
              <sle:slicer xmlns:sle="http://schemas.microsoft.com/office/drawing/2010/slicer" name="TheatreTypeFilter"/>
            </a:graphicData>
          </a:graphic>
        </xdr:graphicFrame>
      </mc:Choice>
      <mc:Fallback xmlns="">
        <xdr:sp macro="" textlink="">
          <xdr:nvSpPr>
            <xdr:cNvPr id="0" name=""/>
            <xdr:cNvSpPr>
              <a:spLocks noTextEdit="1"/>
            </xdr:cNvSpPr>
          </xdr:nvSpPr>
          <xdr:spPr>
            <a:xfrm>
              <a:off x="254000" y="2349500"/>
              <a:ext cx="3048000" cy="1587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2009588</xdr:colOff>
      <xdr:row>8</xdr:row>
      <xdr:rowOff>188009</xdr:rowOff>
    </xdr:from>
    <xdr:to>
      <xdr:col>9</xdr:col>
      <xdr:colOff>871568</xdr:colOff>
      <xdr:row>14</xdr:row>
      <xdr:rowOff>251509</xdr:rowOff>
    </xdr:to>
    <mc:AlternateContent xmlns:mc="http://schemas.openxmlformats.org/markup-compatibility/2006" xmlns:a14="http://schemas.microsoft.com/office/drawing/2010/main">
      <mc:Choice Requires="a14">
        <xdr:graphicFrame macro="">
          <xdr:nvGraphicFramePr>
            <xdr:cNvPr id="11" name="SessionSpecialtyFilter">
              <a:extLst>
                <a:ext uri="{FF2B5EF4-FFF2-40B4-BE49-F238E27FC236}">
                  <a16:creationId xmlns:a16="http://schemas.microsoft.com/office/drawing/2014/main" id="{F74AF87D-387F-863C-6203-8F498A22B2D2}"/>
                </a:ext>
              </a:extLst>
            </xdr:cNvPr>
            <xdr:cNvGraphicFramePr/>
          </xdr:nvGraphicFramePr>
          <xdr:xfrm>
            <a:off x="0" y="0"/>
            <a:ext cx="0" cy="0"/>
          </xdr:xfrm>
          <a:graphic>
            <a:graphicData uri="http://schemas.microsoft.com/office/drawing/2010/slicer">
              <sle:slicer xmlns:sle="http://schemas.microsoft.com/office/drawing/2010/slicer" name="SessionSpecialtyFilter"/>
            </a:graphicData>
          </a:graphic>
        </xdr:graphicFrame>
      </mc:Choice>
      <mc:Fallback xmlns="">
        <xdr:sp macro="" textlink="">
          <xdr:nvSpPr>
            <xdr:cNvPr id="0" name=""/>
            <xdr:cNvSpPr>
              <a:spLocks noTextEdit="1"/>
            </xdr:cNvSpPr>
          </xdr:nvSpPr>
          <xdr:spPr>
            <a:xfrm>
              <a:off x="3429000" y="2349500"/>
              <a:ext cx="8255000" cy="1587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275166</xdr:colOff>
      <xdr:row>4</xdr:row>
      <xdr:rowOff>63500</xdr:rowOff>
    </xdr:from>
    <xdr:to>
      <xdr:col>2</xdr:col>
      <xdr:colOff>55033</xdr:colOff>
      <xdr:row>7</xdr:row>
      <xdr:rowOff>152400</xdr:rowOff>
    </xdr:to>
    <mc:AlternateContent xmlns:mc="http://schemas.openxmlformats.org/markup-compatibility/2006" xmlns:a14="http://schemas.microsoft.com/office/drawing/2010/main">
      <mc:Choice Requires="a14">
        <xdr:graphicFrame macro="">
          <xdr:nvGraphicFramePr>
            <xdr:cNvPr id="2" name="OverviewServiceArea">
              <a:extLst>
                <a:ext uri="{FF2B5EF4-FFF2-40B4-BE49-F238E27FC236}">
                  <a16:creationId xmlns:a16="http://schemas.microsoft.com/office/drawing/2014/main" id="{039FC48B-12C2-A48C-0C8A-E83BC8CE16E7}"/>
                </a:ext>
              </a:extLst>
            </xdr:cNvPr>
            <xdr:cNvGraphicFramePr/>
          </xdr:nvGraphicFramePr>
          <xdr:xfrm>
            <a:off x="0" y="0"/>
            <a:ext cx="0" cy="0"/>
          </xdr:xfrm>
          <a:graphic>
            <a:graphicData uri="http://schemas.microsoft.com/office/drawing/2010/slicer">
              <sle:slicer xmlns:sle="http://schemas.microsoft.com/office/drawing/2010/slicer" name="OverviewServiceArea"/>
            </a:graphicData>
          </a:graphic>
        </xdr:graphicFrame>
      </mc:Choice>
      <mc:Fallback xmlns="">
        <xdr:sp macro="" textlink="">
          <xdr:nvSpPr>
            <xdr:cNvPr id="0" name=""/>
            <xdr:cNvSpPr>
              <a:spLocks noTextEdit="1"/>
            </xdr:cNvSpPr>
          </xdr:nvSpPr>
          <xdr:spPr>
            <a:xfrm>
              <a:off x="275166" y="1238250"/>
              <a:ext cx="1780117" cy="8826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182033</xdr:colOff>
      <xdr:row>4</xdr:row>
      <xdr:rowOff>63500</xdr:rowOff>
    </xdr:from>
    <xdr:to>
      <xdr:col>4</xdr:col>
      <xdr:colOff>50799</xdr:colOff>
      <xdr:row>7</xdr:row>
      <xdr:rowOff>152400</xdr:rowOff>
    </xdr:to>
    <mc:AlternateContent xmlns:mc="http://schemas.openxmlformats.org/markup-compatibility/2006" xmlns:a14="http://schemas.microsoft.com/office/drawing/2010/main">
      <mc:Choice Requires="a14">
        <xdr:graphicFrame macro="">
          <xdr:nvGraphicFramePr>
            <xdr:cNvPr id="3" name="OverviewHospital">
              <a:extLst>
                <a:ext uri="{FF2B5EF4-FFF2-40B4-BE49-F238E27FC236}">
                  <a16:creationId xmlns:a16="http://schemas.microsoft.com/office/drawing/2014/main" id="{49735633-D0B5-07E0-89F3-A7481F7764E0}"/>
                </a:ext>
              </a:extLst>
            </xdr:cNvPr>
            <xdr:cNvGraphicFramePr/>
          </xdr:nvGraphicFramePr>
          <xdr:xfrm>
            <a:off x="0" y="0"/>
            <a:ext cx="0" cy="0"/>
          </xdr:xfrm>
          <a:graphic>
            <a:graphicData uri="http://schemas.microsoft.com/office/drawing/2010/slicer">
              <sle:slicer xmlns:sle="http://schemas.microsoft.com/office/drawing/2010/slicer" name="OverviewHospital"/>
            </a:graphicData>
          </a:graphic>
        </xdr:graphicFrame>
      </mc:Choice>
      <mc:Fallback xmlns="">
        <xdr:sp macro="" textlink="">
          <xdr:nvSpPr>
            <xdr:cNvPr id="0" name=""/>
            <xdr:cNvSpPr>
              <a:spLocks noTextEdit="1"/>
            </xdr:cNvSpPr>
          </xdr:nvSpPr>
          <xdr:spPr>
            <a:xfrm>
              <a:off x="2182283" y="1238250"/>
              <a:ext cx="3620557" cy="8826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177799</xdr:colOff>
      <xdr:row>4</xdr:row>
      <xdr:rowOff>63500</xdr:rowOff>
    </xdr:from>
    <xdr:to>
      <xdr:col>5</xdr:col>
      <xdr:colOff>893233</xdr:colOff>
      <xdr:row>7</xdr:row>
      <xdr:rowOff>152400</xdr:rowOff>
    </xdr:to>
    <mc:AlternateContent xmlns:mc="http://schemas.openxmlformats.org/markup-compatibility/2006" xmlns:a14="http://schemas.microsoft.com/office/drawing/2010/main">
      <mc:Choice Requires="a14">
        <xdr:graphicFrame macro="">
          <xdr:nvGraphicFramePr>
            <xdr:cNvPr id="4" name="OverviewFinancialYear">
              <a:extLst>
                <a:ext uri="{FF2B5EF4-FFF2-40B4-BE49-F238E27FC236}">
                  <a16:creationId xmlns:a16="http://schemas.microsoft.com/office/drawing/2014/main" id="{9E9CEE0D-40FF-D663-BB08-EC51FA6D418B}"/>
                </a:ext>
              </a:extLst>
            </xdr:cNvPr>
            <xdr:cNvGraphicFramePr/>
          </xdr:nvGraphicFramePr>
          <xdr:xfrm>
            <a:off x="0" y="0"/>
            <a:ext cx="0" cy="0"/>
          </xdr:xfrm>
          <a:graphic>
            <a:graphicData uri="http://schemas.microsoft.com/office/drawing/2010/slicer">
              <sle:slicer xmlns:sle="http://schemas.microsoft.com/office/drawing/2010/slicer" name="OverviewFinancialYear"/>
            </a:graphicData>
          </a:graphic>
        </xdr:graphicFrame>
      </mc:Choice>
      <mc:Fallback xmlns="">
        <xdr:sp macro="" textlink="">
          <xdr:nvSpPr>
            <xdr:cNvPr id="0" name=""/>
            <xdr:cNvSpPr>
              <a:spLocks noTextEdit="1"/>
            </xdr:cNvSpPr>
          </xdr:nvSpPr>
          <xdr:spPr>
            <a:xfrm>
              <a:off x="5929840" y="1238250"/>
              <a:ext cx="1906059" cy="8826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275166</xdr:colOff>
      <xdr:row>8</xdr:row>
      <xdr:rowOff>25400</xdr:rowOff>
    </xdr:from>
    <xdr:to>
      <xdr:col>2</xdr:col>
      <xdr:colOff>944033</xdr:colOff>
      <xdr:row>14</xdr:row>
      <xdr:rowOff>101600</xdr:rowOff>
    </xdr:to>
    <mc:AlternateContent xmlns:mc="http://schemas.openxmlformats.org/markup-compatibility/2006" xmlns:a14="http://schemas.microsoft.com/office/drawing/2010/main">
      <mc:Choice Requires="a14">
        <xdr:graphicFrame macro="">
          <xdr:nvGraphicFramePr>
            <xdr:cNvPr id="5" name="OverviewTheatreType">
              <a:extLst>
                <a:ext uri="{FF2B5EF4-FFF2-40B4-BE49-F238E27FC236}">
                  <a16:creationId xmlns:a16="http://schemas.microsoft.com/office/drawing/2014/main" id="{67E935F7-E68E-676F-FC48-37D248F5D20A}"/>
                </a:ext>
              </a:extLst>
            </xdr:cNvPr>
            <xdr:cNvGraphicFramePr/>
          </xdr:nvGraphicFramePr>
          <xdr:xfrm>
            <a:off x="0" y="0"/>
            <a:ext cx="0" cy="0"/>
          </xdr:xfrm>
          <a:graphic>
            <a:graphicData uri="http://schemas.microsoft.com/office/drawing/2010/slicer">
              <sle:slicer xmlns:sle="http://schemas.microsoft.com/office/drawing/2010/slicer" name="OverviewTheatreType"/>
            </a:graphicData>
          </a:graphic>
        </xdr:graphicFrame>
      </mc:Choice>
      <mc:Fallback xmlns="">
        <xdr:sp macro="" textlink="">
          <xdr:nvSpPr>
            <xdr:cNvPr id="0" name=""/>
            <xdr:cNvSpPr>
              <a:spLocks noTextEdit="1"/>
            </xdr:cNvSpPr>
          </xdr:nvSpPr>
          <xdr:spPr>
            <a:xfrm>
              <a:off x="275166" y="2258484"/>
              <a:ext cx="2669117" cy="16637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1071033</xdr:colOff>
      <xdr:row>8</xdr:row>
      <xdr:rowOff>25400</xdr:rowOff>
    </xdr:from>
    <xdr:to>
      <xdr:col>7</xdr:col>
      <xdr:colOff>1189565</xdr:colOff>
      <xdr:row>14</xdr:row>
      <xdr:rowOff>101600</xdr:rowOff>
    </xdr:to>
    <mc:AlternateContent xmlns:mc="http://schemas.openxmlformats.org/markup-compatibility/2006" xmlns:a14="http://schemas.microsoft.com/office/drawing/2010/main">
      <mc:Choice Requires="a14">
        <xdr:graphicFrame macro="">
          <xdr:nvGraphicFramePr>
            <xdr:cNvPr id="6" name="OverviewSessionSpecialty">
              <a:extLst>
                <a:ext uri="{FF2B5EF4-FFF2-40B4-BE49-F238E27FC236}">
                  <a16:creationId xmlns:a16="http://schemas.microsoft.com/office/drawing/2014/main" id="{99DA4C74-B6BD-17A2-7C94-507E27842637}"/>
                </a:ext>
              </a:extLst>
            </xdr:cNvPr>
            <xdr:cNvGraphicFramePr/>
          </xdr:nvGraphicFramePr>
          <xdr:xfrm>
            <a:off x="0" y="0"/>
            <a:ext cx="0" cy="0"/>
          </xdr:xfrm>
          <a:graphic>
            <a:graphicData uri="http://schemas.microsoft.com/office/drawing/2010/slicer">
              <sle:slicer xmlns:sle="http://schemas.microsoft.com/office/drawing/2010/slicer" name="OverviewSessionSpecialty"/>
            </a:graphicData>
          </a:graphic>
        </xdr:graphicFrame>
      </mc:Choice>
      <mc:Fallback xmlns="">
        <xdr:sp macro="" textlink="">
          <xdr:nvSpPr>
            <xdr:cNvPr id="0" name=""/>
            <xdr:cNvSpPr>
              <a:spLocks noTextEdit="1"/>
            </xdr:cNvSpPr>
          </xdr:nvSpPr>
          <xdr:spPr>
            <a:xfrm>
              <a:off x="3071283" y="2258484"/>
              <a:ext cx="7442198" cy="16637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4</xdr:row>
      <xdr:rowOff>101600</xdr:rowOff>
    </xdr:from>
    <xdr:to>
      <xdr:col>2</xdr:col>
      <xdr:colOff>643467</xdr:colOff>
      <xdr:row>7</xdr:row>
      <xdr:rowOff>228600</xdr:rowOff>
    </xdr:to>
    <mc:AlternateContent xmlns:mc="http://schemas.openxmlformats.org/markup-compatibility/2006" xmlns:a14="http://schemas.microsoft.com/office/drawing/2010/main">
      <mc:Choice Requires="a14">
        <xdr:graphicFrame macro="">
          <xdr:nvGraphicFramePr>
            <xdr:cNvPr id="2" name="StartFinishServiceArea">
              <a:extLst>
                <a:ext uri="{FF2B5EF4-FFF2-40B4-BE49-F238E27FC236}">
                  <a16:creationId xmlns:a16="http://schemas.microsoft.com/office/drawing/2014/main" id="{F44B030A-76C9-2E87-5C74-A4D59F8E5AB0}"/>
                </a:ext>
              </a:extLst>
            </xdr:cNvPr>
            <xdr:cNvGraphicFramePr/>
          </xdr:nvGraphicFramePr>
          <xdr:xfrm>
            <a:off x="0" y="0"/>
            <a:ext cx="0" cy="0"/>
          </xdr:xfrm>
          <a:graphic>
            <a:graphicData uri="http://schemas.microsoft.com/office/drawing/2010/slicer">
              <sle:slicer xmlns:sle="http://schemas.microsoft.com/office/drawing/2010/slicer" name="StartFinishServiceArea"/>
            </a:graphicData>
          </a:graphic>
        </xdr:graphicFrame>
      </mc:Choice>
      <mc:Fallback xmlns="">
        <xdr:sp macro="" textlink="">
          <xdr:nvSpPr>
            <xdr:cNvPr id="0" name=""/>
            <xdr:cNvSpPr>
              <a:spLocks noTextEdit="1"/>
            </xdr:cNvSpPr>
          </xdr:nvSpPr>
          <xdr:spPr>
            <a:xfrm>
              <a:off x="227541" y="1244600"/>
              <a:ext cx="1902885" cy="889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770467</xdr:colOff>
      <xdr:row>4</xdr:row>
      <xdr:rowOff>101600</xdr:rowOff>
    </xdr:from>
    <xdr:to>
      <xdr:col>6</xdr:col>
      <xdr:colOff>33867</xdr:colOff>
      <xdr:row>7</xdr:row>
      <xdr:rowOff>228600</xdr:rowOff>
    </xdr:to>
    <mc:AlternateContent xmlns:mc="http://schemas.openxmlformats.org/markup-compatibility/2006" xmlns:a14="http://schemas.microsoft.com/office/drawing/2010/main">
      <mc:Choice Requires="a14">
        <xdr:graphicFrame macro="">
          <xdr:nvGraphicFramePr>
            <xdr:cNvPr id="3" name="StartFinishHospital">
              <a:extLst>
                <a:ext uri="{FF2B5EF4-FFF2-40B4-BE49-F238E27FC236}">
                  <a16:creationId xmlns:a16="http://schemas.microsoft.com/office/drawing/2014/main" id="{5D96EEE6-252E-F896-9808-C505650BCDE0}"/>
                </a:ext>
              </a:extLst>
            </xdr:cNvPr>
            <xdr:cNvGraphicFramePr/>
          </xdr:nvGraphicFramePr>
          <xdr:xfrm>
            <a:off x="0" y="0"/>
            <a:ext cx="0" cy="0"/>
          </xdr:xfrm>
          <a:graphic>
            <a:graphicData uri="http://schemas.microsoft.com/office/drawing/2010/slicer">
              <sle:slicer xmlns:sle="http://schemas.microsoft.com/office/drawing/2010/slicer" name="StartFinishHospital"/>
            </a:graphicData>
          </a:graphic>
        </xdr:graphicFrame>
      </mc:Choice>
      <mc:Fallback xmlns="">
        <xdr:sp macro="" textlink="">
          <xdr:nvSpPr>
            <xdr:cNvPr id="0" name=""/>
            <xdr:cNvSpPr>
              <a:spLocks noTextEdit="1"/>
            </xdr:cNvSpPr>
          </xdr:nvSpPr>
          <xdr:spPr>
            <a:xfrm>
              <a:off x="2257426" y="1244600"/>
              <a:ext cx="3999441" cy="889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160867</xdr:colOff>
      <xdr:row>4</xdr:row>
      <xdr:rowOff>101600</xdr:rowOff>
    </xdr:from>
    <xdr:to>
      <xdr:col>7</xdr:col>
      <xdr:colOff>837142</xdr:colOff>
      <xdr:row>7</xdr:row>
      <xdr:rowOff>228600</xdr:rowOff>
    </xdr:to>
    <mc:AlternateContent xmlns:mc="http://schemas.openxmlformats.org/markup-compatibility/2006" xmlns:a14="http://schemas.microsoft.com/office/drawing/2010/main">
      <mc:Choice Requires="a14">
        <xdr:graphicFrame macro="">
          <xdr:nvGraphicFramePr>
            <xdr:cNvPr id="4" name="StartFinishFinancialYear">
              <a:extLst>
                <a:ext uri="{FF2B5EF4-FFF2-40B4-BE49-F238E27FC236}">
                  <a16:creationId xmlns:a16="http://schemas.microsoft.com/office/drawing/2014/main" id="{96E0939C-66BD-B9CA-C965-2E1B45FCB5BE}"/>
                </a:ext>
              </a:extLst>
            </xdr:cNvPr>
            <xdr:cNvGraphicFramePr/>
          </xdr:nvGraphicFramePr>
          <xdr:xfrm>
            <a:off x="0" y="0"/>
            <a:ext cx="0" cy="0"/>
          </xdr:xfrm>
          <a:graphic>
            <a:graphicData uri="http://schemas.microsoft.com/office/drawing/2010/slicer">
              <sle:slicer xmlns:sle="http://schemas.microsoft.com/office/drawing/2010/slicer" name="StartFinishFinancialYear"/>
            </a:graphicData>
          </a:graphic>
        </xdr:graphicFrame>
      </mc:Choice>
      <mc:Fallback xmlns="">
        <xdr:sp macro="" textlink="">
          <xdr:nvSpPr>
            <xdr:cNvPr id="0" name=""/>
            <xdr:cNvSpPr>
              <a:spLocks noTextEdit="1"/>
            </xdr:cNvSpPr>
          </xdr:nvSpPr>
          <xdr:spPr>
            <a:xfrm>
              <a:off x="6383867" y="1244600"/>
              <a:ext cx="1903941" cy="889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8</xdr:row>
      <xdr:rowOff>114300</xdr:rowOff>
    </xdr:from>
    <xdr:to>
      <xdr:col>3</xdr:col>
      <xdr:colOff>198967</xdr:colOff>
      <xdr:row>15</xdr:row>
      <xdr:rowOff>12700</xdr:rowOff>
    </xdr:to>
    <mc:AlternateContent xmlns:mc="http://schemas.openxmlformats.org/markup-compatibility/2006" xmlns:a14="http://schemas.microsoft.com/office/drawing/2010/main">
      <mc:Choice Requires="a14">
        <xdr:graphicFrame macro="">
          <xdr:nvGraphicFramePr>
            <xdr:cNvPr id="5" name="StartFinishTheatreType">
              <a:extLst>
                <a:ext uri="{FF2B5EF4-FFF2-40B4-BE49-F238E27FC236}">
                  <a16:creationId xmlns:a16="http://schemas.microsoft.com/office/drawing/2014/main" id="{A8890D9F-A2C5-5F6C-D035-C6EB2ADC5ED7}"/>
                </a:ext>
              </a:extLst>
            </xdr:cNvPr>
            <xdr:cNvGraphicFramePr/>
          </xdr:nvGraphicFramePr>
          <xdr:xfrm>
            <a:off x="0" y="0"/>
            <a:ext cx="0" cy="0"/>
          </xdr:xfrm>
          <a:graphic>
            <a:graphicData uri="http://schemas.microsoft.com/office/drawing/2010/slicer">
              <sle:slicer xmlns:sle="http://schemas.microsoft.com/office/drawing/2010/slicer" name="StartFinishTheatreType"/>
            </a:graphicData>
          </a:graphic>
        </xdr:graphicFrame>
      </mc:Choice>
      <mc:Fallback xmlns="">
        <xdr:sp macro="" textlink="">
          <xdr:nvSpPr>
            <xdr:cNvPr id="0" name=""/>
            <xdr:cNvSpPr>
              <a:spLocks noTextEdit="1"/>
            </xdr:cNvSpPr>
          </xdr:nvSpPr>
          <xdr:spPr>
            <a:xfrm>
              <a:off x="227541" y="2273300"/>
              <a:ext cx="2664885" cy="1676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325967</xdr:colOff>
      <xdr:row>8</xdr:row>
      <xdr:rowOff>114300</xdr:rowOff>
    </xdr:from>
    <xdr:to>
      <xdr:col>18</xdr:col>
      <xdr:colOff>23283</xdr:colOff>
      <xdr:row>15</xdr:row>
      <xdr:rowOff>12700</xdr:rowOff>
    </xdr:to>
    <mc:AlternateContent xmlns:mc="http://schemas.openxmlformats.org/markup-compatibility/2006" xmlns:a14="http://schemas.microsoft.com/office/drawing/2010/main">
      <mc:Choice Requires="a14">
        <xdr:graphicFrame macro="">
          <xdr:nvGraphicFramePr>
            <xdr:cNvPr id="6" name="StartFinishSessionSpecialty">
              <a:extLst>
                <a:ext uri="{FF2B5EF4-FFF2-40B4-BE49-F238E27FC236}">
                  <a16:creationId xmlns:a16="http://schemas.microsoft.com/office/drawing/2014/main" id="{9DD9C1ED-42FE-A837-62A0-980626F5A206}"/>
                </a:ext>
              </a:extLst>
            </xdr:cNvPr>
            <xdr:cNvGraphicFramePr/>
          </xdr:nvGraphicFramePr>
          <xdr:xfrm>
            <a:off x="0" y="0"/>
            <a:ext cx="0" cy="0"/>
          </xdr:xfrm>
          <a:graphic>
            <a:graphicData uri="http://schemas.microsoft.com/office/drawing/2010/slicer">
              <sle:slicer xmlns:sle="http://schemas.microsoft.com/office/drawing/2010/slicer" name="StartFinishSessionSpecialty"/>
            </a:graphicData>
          </a:graphic>
        </xdr:graphicFrame>
      </mc:Choice>
      <mc:Fallback xmlns="">
        <xdr:sp macro="" textlink="">
          <xdr:nvSpPr>
            <xdr:cNvPr id="0" name=""/>
            <xdr:cNvSpPr>
              <a:spLocks noTextEdit="1"/>
            </xdr:cNvSpPr>
          </xdr:nvSpPr>
          <xdr:spPr>
            <a:xfrm>
              <a:off x="3019426" y="2273300"/>
              <a:ext cx="13188949" cy="1676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16</xdr:row>
      <xdr:rowOff>0</xdr:rowOff>
    </xdr:from>
    <xdr:to>
      <xdr:col>8</xdr:col>
      <xdr:colOff>8466</xdr:colOff>
      <xdr:row>28</xdr:row>
      <xdr:rowOff>0</xdr:rowOff>
    </xdr:to>
    <xdr:graphicFrame macro="">
      <xdr:nvGraphicFramePr>
        <xdr:cNvPr id="7" name="Chart 6">
          <a:extLst>
            <a:ext uri="{FF2B5EF4-FFF2-40B4-BE49-F238E27FC236}">
              <a16:creationId xmlns:a16="http://schemas.microsoft.com/office/drawing/2014/main" id="{60BCB96D-F790-3881-4659-FA328B7705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262466</xdr:colOff>
      <xdr:row>16</xdr:row>
      <xdr:rowOff>0</xdr:rowOff>
    </xdr:from>
    <xdr:to>
      <xdr:col>17</xdr:col>
      <xdr:colOff>838199</xdr:colOff>
      <xdr:row>28</xdr:row>
      <xdr:rowOff>0</xdr:rowOff>
    </xdr:to>
    <xdr:graphicFrame macro="">
      <xdr:nvGraphicFramePr>
        <xdr:cNvPr id="8" name="Chart 7">
          <a:extLst>
            <a:ext uri="{FF2B5EF4-FFF2-40B4-BE49-F238E27FC236}">
              <a16:creationId xmlns:a16="http://schemas.microsoft.com/office/drawing/2014/main" id="{865D219A-FE6E-96F8-8A69-D8E27D2BF7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2381</xdr:colOff>
      <xdr:row>5</xdr:row>
      <xdr:rowOff>2110</xdr:rowOff>
    </xdr:from>
    <xdr:to>
      <xdr:col>1</xdr:col>
      <xdr:colOff>1907381</xdr:colOff>
      <xdr:row>9</xdr:row>
      <xdr:rowOff>128</xdr:rowOff>
    </xdr:to>
    <mc:AlternateContent xmlns:mc="http://schemas.openxmlformats.org/markup-compatibility/2006" xmlns:a14="http://schemas.microsoft.com/office/drawing/2010/main">
      <mc:Choice Requires="a14">
        <xdr:graphicFrame macro="">
          <xdr:nvGraphicFramePr>
            <xdr:cNvPr id="2" name="ReviewSpecServiceArea">
              <a:extLst>
                <a:ext uri="{FF2B5EF4-FFF2-40B4-BE49-F238E27FC236}">
                  <a16:creationId xmlns:a16="http://schemas.microsoft.com/office/drawing/2014/main" id="{C590B259-2ABD-1E58-5821-7B43C71F0B22}"/>
                </a:ext>
              </a:extLst>
            </xdr:cNvPr>
            <xdr:cNvGraphicFramePr/>
          </xdr:nvGraphicFramePr>
          <xdr:xfrm>
            <a:off x="0" y="0"/>
            <a:ext cx="0" cy="0"/>
          </xdr:xfrm>
          <a:graphic>
            <a:graphicData uri="http://schemas.microsoft.com/office/drawing/2010/slicer">
              <sle:slicer xmlns:sle="http://schemas.microsoft.com/office/drawing/2010/slicer" name="ReviewSpecServiceArea"/>
            </a:graphicData>
          </a:graphic>
        </xdr:graphicFrame>
      </mc:Choice>
      <mc:Fallback xmlns="">
        <xdr:sp macro="" textlink="">
          <xdr:nvSpPr>
            <xdr:cNvPr id="0" name=""/>
            <xdr:cNvSpPr>
              <a:spLocks noTextEdit="1"/>
            </xdr:cNvSpPr>
          </xdr:nvSpPr>
          <xdr:spPr>
            <a:xfrm>
              <a:off x="228600" y="1460500"/>
              <a:ext cx="1905000" cy="1041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2021675</xdr:colOff>
      <xdr:row>5</xdr:row>
      <xdr:rowOff>2110</xdr:rowOff>
    </xdr:from>
    <xdr:to>
      <xdr:col>3</xdr:col>
      <xdr:colOff>1678376</xdr:colOff>
      <xdr:row>9</xdr:row>
      <xdr:rowOff>128</xdr:rowOff>
    </xdr:to>
    <mc:AlternateContent xmlns:mc="http://schemas.openxmlformats.org/markup-compatibility/2006" xmlns:a14="http://schemas.microsoft.com/office/drawing/2010/main">
      <mc:Choice Requires="a14">
        <xdr:graphicFrame macro="">
          <xdr:nvGraphicFramePr>
            <xdr:cNvPr id="3" name="ReviewSpecHospital">
              <a:extLst>
                <a:ext uri="{FF2B5EF4-FFF2-40B4-BE49-F238E27FC236}">
                  <a16:creationId xmlns:a16="http://schemas.microsoft.com/office/drawing/2014/main" id="{FE2890C4-78C9-022E-D77B-B5ABE08700EA}"/>
                </a:ext>
              </a:extLst>
            </xdr:cNvPr>
            <xdr:cNvGraphicFramePr/>
          </xdr:nvGraphicFramePr>
          <xdr:xfrm>
            <a:off x="0" y="0"/>
            <a:ext cx="0" cy="0"/>
          </xdr:xfrm>
          <a:graphic>
            <a:graphicData uri="http://schemas.microsoft.com/office/drawing/2010/slicer">
              <sle:slicer xmlns:sle="http://schemas.microsoft.com/office/drawing/2010/slicer" name="ReviewSpecHospital"/>
            </a:graphicData>
          </a:graphic>
        </xdr:graphicFrame>
      </mc:Choice>
      <mc:Fallback xmlns="">
        <xdr:sp macro="" textlink="">
          <xdr:nvSpPr>
            <xdr:cNvPr id="0" name=""/>
            <xdr:cNvSpPr>
              <a:spLocks noTextEdit="1"/>
            </xdr:cNvSpPr>
          </xdr:nvSpPr>
          <xdr:spPr>
            <a:xfrm>
              <a:off x="2260600" y="1460500"/>
              <a:ext cx="3619500" cy="1041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3</xdr:col>
      <xdr:colOff>1826546</xdr:colOff>
      <xdr:row>5</xdr:row>
      <xdr:rowOff>2110</xdr:rowOff>
    </xdr:from>
    <xdr:to>
      <xdr:col>4</xdr:col>
      <xdr:colOff>988745</xdr:colOff>
      <xdr:row>9</xdr:row>
      <xdr:rowOff>128</xdr:rowOff>
    </xdr:to>
    <mc:AlternateContent xmlns:mc="http://schemas.openxmlformats.org/markup-compatibility/2006" xmlns:a14="http://schemas.microsoft.com/office/drawing/2010/main">
      <mc:Choice Requires="a14">
        <xdr:graphicFrame macro="">
          <xdr:nvGraphicFramePr>
            <xdr:cNvPr id="4" name="ReviewSpecFinancialYear">
              <a:extLst>
                <a:ext uri="{FF2B5EF4-FFF2-40B4-BE49-F238E27FC236}">
                  <a16:creationId xmlns:a16="http://schemas.microsoft.com/office/drawing/2014/main" id="{60D7EEF6-09DA-0A4F-E269-782DDFCA6C34}"/>
                </a:ext>
              </a:extLst>
            </xdr:cNvPr>
            <xdr:cNvGraphicFramePr/>
          </xdr:nvGraphicFramePr>
          <xdr:xfrm>
            <a:off x="0" y="0"/>
            <a:ext cx="0" cy="0"/>
          </xdr:xfrm>
          <a:graphic>
            <a:graphicData uri="http://schemas.microsoft.com/office/drawing/2010/slicer">
              <sle:slicer xmlns:sle="http://schemas.microsoft.com/office/drawing/2010/slicer" name="ReviewSpecFinancialYear"/>
            </a:graphicData>
          </a:graphic>
        </xdr:graphicFrame>
      </mc:Choice>
      <mc:Fallback xmlns="">
        <xdr:sp macro="" textlink="">
          <xdr:nvSpPr>
            <xdr:cNvPr id="0" name=""/>
            <xdr:cNvSpPr>
              <a:spLocks noTextEdit="1"/>
            </xdr:cNvSpPr>
          </xdr:nvSpPr>
          <xdr:spPr>
            <a:xfrm>
              <a:off x="6007100" y="1460500"/>
              <a:ext cx="1651000" cy="1041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4</xdr:col>
      <xdr:colOff>1105694</xdr:colOff>
      <xdr:row>5</xdr:row>
      <xdr:rowOff>2110</xdr:rowOff>
    </xdr:from>
    <xdr:to>
      <xdr:col>6</xdr:col>
      <xdr:colOff>36247</xdr:colOff>
      <xdr:row>9</xdr:row>
      <xdr:rowOff>128</xdr:rowOff>
    </xdr:to>
    <mc:AlternateContent xmlns:mc="http://schemas.openxmlformats.org/markup-compatibility/2006" xmlns:a14="http://schemas.microsoft.com/office/drawing/2010/main">
      <mc:Choice Requires="a14">
        <xdr:graphicFrame macro="">
          <xdr:nvGraphicFramePr>
            <xdr:cNvPr id="5" name="ReviewSpecTheatreType">
              <a:extLst>
                <a:ext uri="{FF2B5EF4-FFF2-40B4-BE49-F238E27FC236}">
                  <a16:creationId xmlns:a16="http://schemas.microsoft.com/office/drawing/2014/main" id="{EBF8F3C4-A9A8-AA22-8C50-05DF04A6722E}"/>
                </a:ext>
              </a:extLst>
            </xdr:cNvPr>
            <xdr:cNvGraphicFramePr/>
          </xdr:nvGraphicFramePr>
          <xdr:xfrm>
            <a:off x="0" y="0"/>
            <a:ext cx="0" cy="0"/>
          </xdr:xfrm>
          <a:graphic>
            <a:graphicData uri="http://schemas.microsoft.com/office/drawing/2010/slicer">
              <sle:slicer xmlns:sle="http://schemas.microsoft.com/office/drawing/2010/slicer" name="ReviewSpecTheatreType"/>
            </a:graphicData>
          </a:graphic>
        </xdr:graphicFrame>
      </mc:Choice>
      <mc:Fallback xmlns="">
        <xdr:sp macro="" textlink="">
          <xdr:nvSpPr>
            <xdr:cNvPr id="0" name=""/>
            <xdr:cNvSpPr>
              <a:spLocks noTextEdit="1"/>
            </xdr:cNvSpPr>
          </xdr:nvSpPr>
          <xdr:spPr>
            <a:xfrm>
              <a:off x="7785100" y="1460500"/>
              <a:ext cx="2667000" cy="1041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6</xdr:col>
      <xdr:colOff>154775</xdr:colOff>
      <xdr:row>5</xdr:row>
      <xdr:rowOff>2110</xdr:rowOff>
    </xdr:from>
    <xdr:to>
      <xdr:col>8</xdr:col>
      <xdr:colOff>569645</xdr:colOff>
      <xdr:row>9</xdr:row>
      <xdr:rowOff>128</xdr:rowOff>
    </xdr:to>
    <mc:AlternateContent xmlns:mc="http://schemas.openxmlformats.org/markup-compatibility/2006" xmlns:a14="http://schemas.microsoft.com/office/drawing/2010/main">
      <mc:Choice Requires="a14">
        <xdr:graphicFrame macro="">
          <xdr:nvGraphicFramePr>
            <xdr:cNvPr id="6" name="ReviewSpecMonth">
              <a:extLst>
                <a:ext uri="{FF2B5EF4-FFF2-40B4-BE49-F238E27FC236}">
                  <a16:creationId xmlns:a16="http://schemas.microsoft.com/office/drawing/2014/main" id="{6C82FC00-1828-2216-C799-0C08C1AA17B3}"/>
                </a:ext>
              </a:extLst>
            </xdr:cNvPr>
            <xdr:cNvGraphicFramePr/>
          </xdr:nvGraphicFramePr>
          <xdr:xfrm>
            <a:off x="0" y="0"/>
            <a:ext cx="0" cy="0"/>
          </xdr:xfrm>
          <a:graphic>
            <a:graphicData uri="http://schemas.microsoft.com/office/drawing/2010/slicer">
              <sle:slicer xmlns:sle="http://schemas.microsoft.com/office/drawing/2010/slicer" name="ReviewSpecMonth"/>
            </a:graphicData>
          </a:graphic>
        </xdr:graphicFrame>
      </mc:Choice>
      <mc:Fallback xmlns="">
        <xdr:sp macro="" textlink="">
          <xdr:nvSpPr>
            <xdr:cNvPr id="0" name=""/>
            <xdr:cNvSpPr>
              <a:spLocks noTextEdit="1"/>
            </xdr:cNvSpPr>
          </xdr:nvSpPr>
          <xdr:spPr>
            <a:xfrm>
              <a:off x="10579100" y="1460500"/>
              <a:ext cx="2603500" cy="1041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2381</xdr:colOff>
      <xdr:row>9</xdr:row>
      <xdr:rowOff>150280</xdr:rowOff>
    </xdr:from>
    <xdr:to>
      <xdr:col>3</xdr:col>
      <xdr:colOff>226349</xdr:colOff>
      <xdr:row>15</xdr:row>
      <xdr:rowOff>116675</xdr:rowOff>
    </xdr:to>
    <mc:AlternateContent xmlns:mc="http://schemas.openxmlformats.org/markup-compatibility/2006" xmlns:a14="http://schemas.microsoft.com/office/drawing/2010/main">
      <mc:Choice Requires="a14">
        <xdr:graphicFrame macro="">
          <xdr:nvGraphicFramePr>
            <xdr:cNvPr id="7" name="ReviewSpecSessionSpecialty">
              <a:extLst>
                <a:ext uri="{FF2B5EF4-FFF2-40B4-BE49-F238E27FC236}">
                  <a16:creationId xmlns:a16="http://schemas.microsoft.com/office/drawing/2014/main" id="{C31F1D62-9E9F-1EC6-40EE-B355A262C3F7}"/>
                </a:ext>
              </a:extLst>
            </xdr:cNvPr>
            <xdr:cNvGraphicFramePr/>
          </xdr:nvGraphicFramePr>
          <xdr:xfrm>
            <a:off x="0" y="0"/>
            <a:ext cx="0" cy="0"/>
          </xdr:xfrm>
          <a:graphic>
            <a:graphicData uri="http://schemas.microsoft.com/office/drawing/2010/slicer">
              <sle:slicer xmlns:sle="http://schemas.microsoft.com/office/drawing/2010/slicer" name="ReviewSpecSessionSpecialty"/>
            </a:graphicData>
          </a:graphic>
        </xdr:graphicFrame>
      </mc:Choice>
      <mc:Fallback xmlns="">
        <xdr:sp macro="" textlink="">
          <xdr:nvSpPr>
            <xdr:cNvPr id="0" name=""/>
            <xdr:cNvSpPr>
              <a:spLocks noTextEdit="1"/>
            </xdr:cNvSpPr>
          </xdr:nvSpPr>
          <xdr:spPr>
            <a:xfrm>
              <a:off x="228600" y="2654300"/>
              <a:ext cx="4191000" cy="1600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3</xdr:col>
      <xdr:colOff>344876</xdr:colOff>
      <xdr:row>9</xdr:row>
      <xdr:rowOff>150280</xdr:rowOff>
    </xdr:from>
    <xdr:to>
      <xdr:col>4</xdr:col>
      <xdr:colOff>2555076</xdr:colOff>
      <xdr:row>15</xdr:row>
      <xdr:rowOff>116675</xdr:rowOff>
    </xdr:to>
    <mc:AlternateContent xmlns:mc="http://schemas.openxmlformats.org/markup-compatibility/2006" xmlns:a14="http://schemas.microsoft.com/office/drawing/2010/main">
      <mc:Choice Requires="a14">
        <xdr:graphicFrame macro="">
          <xdr:nvGraphicFramePr>
            <xdr:cNvPr id="8" name="ReviewSpecOperatingTheatre">
              <a:extLst>
                <a:ext uri="{FF2B5EF4-FFF2-40B4-BE49-F238E27FC236}">
                  <a16:creationId xmlns:a16="http://schemas.microsoft.com/office/drawing/2014/main" id="{BB2EA002-CED5-D2A8-9ADB-9B3B6975FBFA}"/>
                </a:ext>
              </a:extLst>
            </xdr:cNvPr>
            <xdr:cNvGraphicFramePr/>
          </xdr:nvGraphicFramePr>
          <xdr:xfrm>
            <a:off x="0" y="0"/>
            <a:ext cx="0" cy="0"/>
          </xdr:xfrm>
          <a:graphic>
            <a:graphicData uri="http://schemas.microsoft.com/office/drawing/2010/slicer">
              <sle:slicer xmlns:sle="http://schemas.microsoft.com/office/drawing/2010/slicer" name="ReviewSpecOperatingTheatre"/>
            </a:graphicData>
          </a:graphic>
        </xdr:graphicFrame>
      </mc:Choice>
      <mc:Fallback xmlns="">
        <xdr:sp macro="" textlink="">
          <xdr:nvSpPr>
            <xdr:cNvPr id="0" name=""/>
            <xdr:cNvSpPr>
              <a:spLocks noTextEdit="1"/>
            </xdr:cNvSpPr>
          </xdr:nvSpPr>
          <xdr:spPr>
            <a:xfrm>
              <a:off x="4546600" y="2654300"/>
              <a:ext cx="4699000" cy="1600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5</xdr:col>
      <xdr:colOff>74079</xdr:colOff>
      <xdr:row>9</xdr:row>
      <xdr:rowOff>150280</xdr:rowOff>
    </xdr:from>
    <xdr:to>
      <xdr:col>8</xdr:col>
      <xdr:colOff>569645</xdr:colOff>
      <xdr:row>15</xdr:row>
      <xdr:rowOff>116675</xdr:rowOff>
    </xdr:to>
    <mc:AlternateContent xmlns:mc="http://schemas.openxmlformats.org/markup-compatibility/2006" xmlns:a14="http://schemas.microsoft.com/office/drawing/2010/main">
      <mc:Choice Requires="a14">
        <xdr:graphicFrame macro="">
          <xdr:nvGraphicFramePr>
            <xdr:cNvPr id="9" name="ReviewSpecResponsibleConsultant">
              <a:extLst>
                <a:ext uri="{FF2B5EF4-FFF2-40B4-BE49-F238E27FC236}">
                  <a16:creationId xmlns:a16="http://schemas.microsoft.com/office/drawing/2014/main" id="{E6A56E9F-2930-69EA-447A-B3C11C0A5C25}"/>
                </a:ext>
              </a:extLst>
            </xdr:cNvPr>
            <xdr:cNvGraphicFramePr/>
          </xdr:nvGraphicFramePr>
          <xdr:xfrm>
            <a:off x="0" y="0"/>
            <a:ext cx="0" cy="0"/>
          </xdr:xfrm>
          <a:graphic>
            <a:graphicData uri="http://schemas.microsoft.com/office/drawing/2010/slicer">
              <sle:slicer xmlns:sle="http://schemas.microsoft.com/office/drawing/2010/slicer" name="ReviewSpecResponsibleConsultant"/>
            </a:graphicData>
          </a:graphic>
        </xdr:graphicFrame>
      </mc:Choice>
      <mc:Fallback xmlns="">
        <xdr:sp macro="" textlink="">
          <xdr:nvSpPr>
            <xdr:cNvPr id="0" name=""/>
            <xdr:cNvSpPr>
              <a:spLocks noTextEdit="1"/>
            </xdr:cNvSpPr>
          </xdr:nvSpPr>
          <xdr:spPr>
            <a:xfrm>
              <a:off x="9372600" y="2654300"/>
              <a:ext cx="3810000" cy="1600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2381</xdr:colOff>
      <xdr:row>5</xdr:row>
      <xdr:rowOff>2110</xdr:rowOff>
    </xdr:from>
    <xdr:to>
      <xdr:col>1</xdr:col>
      <xdr:colOff>1907381</xdr:colOff>
      <xdr:row>9</xdr:row>
      <xdr:rowOff>128</xdr:rowOff>
    </xdr:to>
    <mc:AlternateContent xmlns:mc="http://schemas.openxmlformats.org/markup-compatibility/2006" xmlns:a14="http://schemas.microsoft.com/office/drawing/2010/main">
      <mc:Choice Requires="a14">
        <xdr:graphicFrame macro="">
          <xdr:nvGraphicFramePr>
            <xdr:cNvPr id="2" name="ReviewConServiceArea">
              <a:extLst>
                <a:ext uri="{FF2B5EF4-FFF2-40B4-BE49-F238E27FC236}">
                  <a16:creationId xmlns:a16="http://schemas.microsoft.com/office/drawing/2014/main" id="{CCF74A08-4A23-D728-A125-0E50508A0F39}"/>
                </a:ext>
              </a:extLst>
            </xdr:cNvPr>
            <xdr:cNvGraphicFramePr/>
          </xdr:nvGraphicFramePr>
          <xdr:xfrm>
            <a:off x="0" y="0"/>
            <a:ext cx="0" cy="0"/>
          </xdr:xfrm>
          <a:graphic>
            <a:graphicData uri="http://schemas.microsoft.com/office/drawing/2010/slicer">
              <sle:slicer xmlns:sle="http://schemas.microsoft.com/office/drawing/2010/slicer" name="ReviewConServiceArea"/>
            </a:graphicData>
          </a:graphic>
        </xdr:graphicFrame>
      </mc:Choice>
      <mc:Fallback xmlns="">
        <xdr:sp macro="" textlink="">
          <xdr:nvSpPr>
            <xdr:cNvPr id="0" name=""/>
            <xdr:cNvSpPr>
              <a:spLocks noTextEdit="1"/>
            </xdr:cNvSpPr>
          </xdr:nvSpPr>
          <xdr:spPr>
            <a:xfrm>
              <a:off x="228600" y="1460500"/>
              <a:ext cx="1905000" cy="1041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2021675</xdr:colOff>
      <xdr:row>5</xdr:row>
      <xdr:rowOff>2110</xdr:rowOff>
    </xdr:from>
    <xdr:to>
      <xdr:col>3</xdr:col>
      <xdr:colOff>535376</xdr:colOff>
      <xdr:row>9</xdr:row>
      <xdr:rowOff>128</xdr:rowOff>
    </xdr:to>
    <mc:AlternateContent xmlns:mc="http://schemas.openxmlformats.org/markup-compatibility/2006" xmlns:a14="http://schemas.microsoft.com/office/drawing/2010/main">
      <mc:Choice Requires="a14">
        <xdr:graphicFrame macro="">
          <xdr:nvGraphicFramePr>
            <xdr:cNvPr id="3" name="ReviewConHospital">
              <a:extLst>
                <a:ext uri="{FF2B5EF4-FFF2-40B4-BE49-F238E27FC236}">
                  <a16:creationId xmlns:a16="http://schemas.microsoft.com/office/drawing/2014/main" id="{822ABBF2-B12A-00A1-497E-5E54BFDCC163}"/>
                </a:ext>
              </a:extLst>
            </xdr:cNvPr>
            <xdr:cNvGraphicFramePr/>
          </xdr:nvGraphicFramePr>
          <xdr:xfrm>
            <a:off x="0" y="0"/>
            <a:ext cx="0" cy="0"/>
          </xdr:xfrm>
          <a:graphic>
            <a:graphicData uri="http://schemas.microsoft.com/office/drawing/2010/slicer">
              <sle:slicer xmlns:sle="http://schemas.microsoft.com/office/drawing/2010/slicer" name="ReviewConHospital"/>
            </a:graphicData>
          </a:graphic>
        </xdr:graphicFrame>
      </mc:Choice>
      <mc:Fallback xmlns="">
        <xdr:sp macro="" textlink="">
          <xdr:nvSpPr>
            <xdr:cNvPr id="0" name=""/>
            <xdr:cNvSpPr>
              <a:spLocks noTextEdit="1"/>
            </xdr:cNvSpPr>
          </xdr:nvSpPr>
          <xdr:spPr>
            <a:xfrm>
              <a:off x="2260600" y="1460500"/>
              <a:ext cx="3619500" cy="1041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3</xdr:col>
      <xdr:colOff>683546</xdr:colOff>
      <xdr:row>5</xdr:row>
      <xdr:rowOff>2110</xdr:rowOff>
    </xdr:from>
    <xdr:to>
      <xdr:col>5</xdr:col>
      <xdr:colOff>112048</xdr:colOff>
      <xdr:row>9</xdr:row>
      <xdr:rowOff>128</xdr:rowOff>
    </xdr:to>
    <mc:AlternateContent xmlns:mc="http://schemas.openxmlformats.org/markup-compatibility/2006" xmlns:a14="http://schemas.microsoft.com/office/drawing/2010/main">
      <mc:Choice Requires="a14">
        <xdr:graphicFrame macro="">
          <xdr:nvGraphicFramePr>
            <xdr:cNvPr id="4" name="ReviewConFinancialYear">
              <a:extLst>
                <a:ext uri="{FF2B5EF4-FFF2-40B4-BE49-F238E27FC236}">
                  <a16:creationId xmlns:a16="http://schemas.microsoft.com/office/drawing/2014/main" id="{0CD67198-D6CB-04F1-59D1-65C539D27817}"/>
                </a:ext>
              </a:extLst>
            </xdr:cNvPr>
            <xdr:cNvGraphicFramePr/>
          </xdr:nvGraphicFramePr>
          <xdr:xfrm>
            <a:off x="0" y="0"/>
            <a:ext cx="0" cy="0"/>
          </xdr:xfrm>
          <a:graphic>
            <a:graphicData uri="http://schemas.microsoft.com/office/drawing/2010/slicer">
              <sle:slicer xmlns:sle="http://schemas.microsoft.com/office/drawing/2010/slicer" name="ReviewConFinancialYear"/>
            </a:graphicData>
          </a:graphic>
        </xdr:graphicFrame>
      </mc:Choice>
      <mc:Fallback xmlns="">
        <xdr:sp macro="" textlink="">
          <xdr:nvSpPr>
            <xdr:cNvPr id="0" name=""/>
            <xdr:cNvSpPr>
              <a:spLocks noTextEdit="1"/>
            </xdr:cNvSpPr>
          </xdr:nvSpPr>
          <xdr:spPr>
            <a:xfrm>
              <a:off x="6007100" y="1460500"/>
              <a:ext cx="1651000" cy="1041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5</xdr:col>
      <xdr:colOff>230584</xdr:colOff>
      <xdr:row>5</xdr:row>
      <xdr:rowOff>2110</xdr:rowOff>
    </xdr:from>
    <xdr:to>
      <xdr:col>7</xdr:col>
      <xdr:colOff>683550</xdr:colOff>
      <xdr:row>9</xdr:row>
      <xdr:rowOff>128</xdr:rowOff>
    </xdr:to>
    <mc:AlternateContent xmlns:mc="http://schemas.openxmlformats.org/markup-compatibility/2006" xmlns:a14="http://schemas.microsoft.com/office/drawing/2010/main">
      <mc:Choice Requires="a14">
        <xdr:graphicFrame macro="">
          <xdr:nvGraphicFramePr>
            <xdr:cNvPr id="5" name="ReviewConTheatreType">
              <a:extLst>
                <a:ext uri="{FF2B5EF4-FFF2-40B4-BE49-F238E27FC236}">
                  <a16:creationId xmlns:a16="http://schemas.microsoft.com/office/drawing/2014/main" id="{2DBD34A7-2D87-E4C4-3DA7-49CE168E392E}"/>
                </a:ext>
              </a:extLst>
            </xdr:cNvPr>
            <xdr:cNvGraphicFramePr/>
          </xdr:nvGraphicFramePr>
          <xdr:xfrm>
            <a:off x="0" y="0"/>
            <a:ext cx="0" cy="0"/>
          </xdr:xfrm>
          <a:graphic>
            <a:graphicData uri="http://schemas.microsoft.com/office/drawing/2010/slicer">
              <sle:slicer xmlns:sle="http://schemas.microsoft.com/office/drawing/2010/slicer" name="ReviewConTheatreType"/>
            </a:graphicData>
          </a:graphic>
        </xdr:graphicFrame>
      </mc:Choice>
      <mc:Fallback xmlns="">
        <xdr:sp macro="" textlink="">
          <xdr:nvSpPr>
            <xdr:cNvPr id="0" name=""/>
            <xdr:cNvSpPr>
              <a:spLocks noTextEdit="1"/>
            </xdr:cNvSpPr>
          </xdr:nvSpPr>
          <xdr:spPr>
            <a:xfrm>
              <a:off x="7785100" y="1460500"/>
              <a:ext cx="2667000" cy="1041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7</xdr:col>
      <xdr:colOff>802077</xdr:colOff>
      <xdr:row>5</xdr:row>
      <xdr:rowOff>2110</xdr:rowOff>
    </xdr:from>
    <xdr:to>
      <xdr:col>10</xdr:col>
      <xdr:colOff>305990</xdr:colOff>
      <xdr:row>9</xdr:row>
      <xdr:rowOff>128</xdr:rowOff>
    </xdr:to>
    <mc:AlternateContent xmlns:mc="http://schemas.openxmlformats.org/markup-compatibility/2006" xmlns:a14="http://schemas.microsoft.com/office/drawing/2010/main">
      <mc:Choice Requires="a14">
        <xdr:graphicFrame macro="">
          <xdr:nvGraphicFramePr>
            <xdr:cNvPr id="6" name="ReviewConMonth">
              <a:extLst>
                <a:ext uri="{FF2B5EF4-FFF2-40B4-BE49-F238E27FC236}">
                  <a16:creationId xmlns:a16="http://schemas.microsoft.com/office/drawing/2014/main" id="{A25BC7A4-F301-5565-45B1-183851321DF7}"/>
                </a:ext>
              </a:extLst>
            </xdr:cNvPr>
            <xdr:cNvGraphicFramePr/>
          </xdr:nvGraphicFramePr>
          <xdr:xfrm>
            <a:off x="0" y="0"/>
            <a:ext cx="0" cy="0"/>
          </xdr:xfrm>
          <a:graphic>
            <a:graphicData uri="http://schemas.microsoft.com/office/drawing/2010/slicer">
              <sle:slicer xmlns:sle="http://schemas.microsoft.com/office/drawing/2010/slicer" name="ReviewConMonth"/>
            </a:graphicData>
          </a:graphic>
        </xdr:graphicFrame>
      </mc:Choice>
      <mc:Fallback xmlns="">
        <xdr:sp macro="" textlink="">
          <xdr:nvSpPr>
            <xdr:cNvPr id="0" name=""/>
            <xdr:cNvSpPr>
              <a:spLocks noTextEdit="1"/>
            </xdr:cNvSpPr>
          </xdr:nvSpPr>
          <xdr:spPr>
            <a:xfrm>
              <a:off x="10579100" y="1460500"/>
              <a:ext cx="2603500" cy="1041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2381</xdr:colOff>
      <xdr:row>9</xdr:row>
      <xdr:rowOff>150280</xdr:rowOff>
    </xdr:from>
    <xdr:to>
      <xdr:col>2</xdr:col>
      <xdr:colOff>1712514</xdr:colOff>
      <xdr:row>15</xdr:row>
      <xdr:rowOff>116675</xdr:rowOff>
    </xdr:to>
    <mc:AlternateContent xmlns:mc="http://schemas.openxmlformats.org/markup-compatibility/2006" xmlns:a14="http://schemas.microsoft.com/office/drawing/2010/main">
      <mc:Choice Requires="a14">
        <xdr:graphicFrame macro="">
          <xdr:nvGraphicFramePr>
            <xdr:cNvPr id="7" name="ReviewConSessionSpecialty">
              <a:extLst>
                <a:ext uri="{FF2B5EF4-FFF2-40B4-BE49-F238E27FC236}">
                  <a16:creationId xmlns:a16="http://schemas.microsoft.com/office/drawing/2014/main" id="{2BDB4849-339C-DA81-BAF9-A28AB9B341EB}"/>
                </a:ext>
              </a:extLst>
            </xdr:cNvPr>
            <xdr:cNvGraphicFramePr/>
          </xdr:nvGraphicFramePr>
          <xdr:xfrm>
            <a:off x="0" y="0"/>
            <a:ext cx="0" cy="0"/>
          </xdr:xfrm>
          <a:graphic>
            <a:graphicData uri="http://schemas.microsoft.com/office/drawing/2010/slicer">
              <sle:slicer xmlns:sle="http://schemas.microsoft.com/office/drawing/2010/slicer" name="ReviewConSessionSpecialty"/>
            </a:graphicData>
          </a:graphic>
        </xdr:graphicFrame>
      </mc:Choice>
      <mc:Fallback xmlns="">
        <xdr:sp macro="" textlink="">
          <xdr:nvSpPr>
            <xdr:cNvPr id="0" name=""/>
            <xdr:cNvSpPr>
              <a:spLocks noTextEdit="1"/>
            </xdr:cNvSpPr>
          </xdr:nvSpPr>
          <xdr:spPr>
            <a:xfrm>
              <a:off x="228600" y="2654300"/>
              <a:ext cx="4191000" cy="1600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xdr:col>
      <xdr:colOff>1831041</xdr:colOff>
      <xdr:row>9</xdr:row>
      <xdr:rowOff>150280</xdr:rowOff>
    </xdr:from>
    <xdr:to>
      <xdr:col>6</xdr:col>
      <xdr:colOff>573742</xdr:colOff>
      <xdr:row>15</xdr:row>
      <xdr:rowOff>116675</xdr:rowOff>
    </xdr:to>
    <mc:AlternateContent xmlns:mc="http://schemas.openxmlformats.org/markup-compatibility/2006" xmlns:a14="http://schemas.microsoft.com/office/drawing/2010/main">
      <mc:Choice Requires="a14">
        <xdr:graphicFrame macro="">
          <xdr:nvGraphicFramePr>
            <xdr:cNvPr id="8" name="ReviewConOperatingTheatre">
              <a:extLst>
                <a:ext uri="{FF2B5EF4-FFF2-40B4-BE49-F238E27FC236}">
                  <a16:creationId xmlns:a16="http://schemas.microsoft.com/office/drawing/2014/main" id="{5169CC59-6E53-830A-703D-BD95ADDB12A7}"/>
                </a:ext>
              </a:extLst>
            </xdr:cNvPr>
            <xdr:cNvGraphicFramePr/>
          </xdr:nvGraphicFramePr>
          <xdr:xfrm>
            <a:off x="0" y="0"/>
            <a:ext cx="0" cy="0"/>
          </xdr:xfrm>
          <a:graphic>
            <a:graphicData uri="http://schemas.microsoft.com/office/drawing/2010/slicer">
              <sle:slicer xmlns:sle="http://schemas.microsoft.com/office/drawing/2010/slicer" name="ReviewConOperatingTheatre"/>
            </a:graphicData>
          </a:graphic>
        </xdr:graphicFrame>
      </mc:Choice>
      <mc:Fallback xmlns="">
        <xdr:sp macro="" textlink="">
          <xdr:nvSpPr>
            <xdr:cNvPr id="0" name=""/>
            <xdr:cNvSpPr>
              <a:spLocks noTextEdit="1"/>
            </xdr:cNvSpPr>
          </xdr:nvSpPr>
          <xdr:spPr>
            <a:xfrm>
              <a:off x="4546600" y="2654300"/>
              <a:ext cx="4699000" cy="1600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6</xdr:col>
      <xdr:colOff>721911</xdr:colOff>
      <xdr:row>9</xdr:row>
      <xdr:rowOff>150280</xdr:rowOff>
    </xdr:from>
    <xdr:to>
      <xdr:col>10</xdr:col>
      <xdr:colOff>305990</xdr:colOff>
      <xdr:row>15</xdr:row>
      <xdr:rowOff>116675</xdr:rowOff>
    </xdr:to>
    <mc:AlternateContent xmlns:mc="http://schemas.openxmlformats.org/markup-compatibility/2006" xmlns:a14="http://schemas.microsoft.com/office/drawing/2010/main">
      <mc:Choice Requires="a14">
        <xdr:graphicFrame macro="">
          <xdr:nvGraphicFramePr>
            <xdr:cNvPr id="9" name="ReviewConResponsibleConsultant">
              <a:extLst>
                <a:ext uri="{FF2B5EF4-FFF2-40B4-BE49-F238E27FC236}">
                  <a16:creationId xmlns:a16="http://schemas.microsoft.com/office/drawing/2014/main" id="{7BFBA5CB-A6C1-D010-3A87-343E9AF40096}"/>
                </a:ext>
              </a:extLst>
            </xdr:cNvPr>
            <xdr:cNvGraphicFramePr/>
          </xdr:nvGraphicFramePr>
          <xdr:xfrm>
            <a:off x="0" y="0"/>
            <a:ext cx="0" cy="0"/>
          </xdr:xfrm>
          <a:graphic>
            <a:graphicData uri="http://schemas.microsoft.com/office/drawing/2010/slicer">
              <sle:slicer xmlns:sle="http://schemas.microsoft.com/office/drawing/2010/slicer" name="ReviewConResponsibleConsultant"/>
            </a:graphicData>
          </a:graphic>
        </xdr:graphicFrame>
      </mc:Choice>
      <mc:Fallback xmlns="">
        <xdr:sp macro="" textlink="">
          <xdr:nvSpPr>
            <xdr:cNvPr id="0" name=""/>
            <xdr:cNvSpPr>
              <a:spLocks noTextEdit="1"/>
            </xdr:cNvSpPr>
          </xdr:nvSpPr>
          <xdr:spPr>
            <a:xfrm>
              <a:off x="9372600" y="2654300"/>
              <a:ext cx="3810000" cy="1600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absolute">
    <xdr:from>
      <xdr:col>1</xdr:col>
      <xdr:colOff>2381</xdr:colOff>
      <xdr:row>5</xdr:row>
      <xdr:rowOff>2110</xdr:rowOff>
    </xdr:from>
    <xdr:to>
      <xdr:col>1</xdr:col>
      <xdr:colOff>1907381</xdr:colOff>
      <xdr:row>9</xdr:row>
      <xdr:rowOff>128</xdr:rowOff>
    </xdr:to>
    <mc:AlternateContent xmlns:mc="http://schemas.openxmlformats.org/markup-compatibility/2006" xmlns:a14="http://schemas.microsoft.com/office/drawing/2010/main">
      <mc:Choice Requires="a14">
        <xdr:graphicFrame macro="">
          <xdr:nvGraphicFramePr>
            <xdr:cNvPr id="2" name="ReviewLoadServiceArea">
              <a:extLst>
                <a:ext uri="{FF2B5EF4-FFF2-40B4-BE49-F238E27FC236}">
                  <a16:creationId xmlns:a16="http://schemas.microsoft.com/office/drawing/2014/main" id="{804E1084-D4AE-A5B4-FCC7-8935BBED6D59}"/>
                </a:ext>
              </a:extLst>
            </xdr:cNvPr>
            <xdr:cNvGraphicFramePr/>
          </xdr:nvGraphicFramePr>
          <xdr:xfrm>
            <a:off x="0" y="0"/>
            <a:ext cx="0" cy="0"/>
          </xdr:xfrm>
          <a:graphic>
            <a:graphicData uri="http://schemas.microsoft.com/office/drawing/2010/slicer">
              <sle:slicer xmlns:sle="http://schemas.microsoft.com/office/drawing/2010/slicer" name="ReviewLoadServiceArea"/>
            </a:graphicData>
          </a:graphic>
        </xdr:graphicFrame>
      </mc:Choice>
      <mc:Fallback xmlns="">
        <xdr:sp macro="" textlink="">
          <xdr:nvSpPr>
            <xdr:cNvPr id="0" name=""/>
            <xdr:cNvSpPr>
              <a:spLocks noTextEdit="1"/>
            </xdr:cNvSpPr>
          </xdr:nvSpPr>
          <xdr:spPr>
            <a:xfrm>
              <a:off x="228600" y="1460500"/>
              <a:ext cx="1905000" cy="1041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2021675</xdr:colOff>
      <xdr:row>5</xdr:row>
      <xdr:rowOff>2110</xdr:rowOff>
    </xdr:from>
    <xdr:to>
      <xdr:col>3</xdr:col>
      <xdr:colOff>535376</xdr:colOff>
      <xdr:row>9</xdr:row>
      <xdr:rowOff>128</xdr:rowOff>
    </xdr:to>
    <mc:AlternateContent xmlns:mc="http://schemas.openxmlformats.org/markup-compatibility/2006" xmlns:a14="http://schemas.microsoft.com/office/drawing/2010/main">
      <mc:Choice Requires="a14">
        <xdr:graphicFrame macro="">
          <xdr:nvGraphicFramePr>
            <xdr:cNvPr id="3" name="ReviewLoadHospital">
              <a:extLst>
                <a:ext uri="{FF2B5EF4-FFF2-40B4-BE49-F238E27FC236}">
                  <a16:creationId xmlns:a16="http://schemas.microsoft.com/office/drawing/2014/main" id="{FD2C132C-F57D-62FA-73A2-260F0B06F202}"/>
                </a:ext>
              </a:extLst>
            </xdr:cNvPr>
            <xdr:cNvGraphicFramePr/>
          </xdr:nvGraphicFramePr>
          <xdr:xfrm>
            <a:off x="0" y="0"/>
            <a:ext cx="0" cy="0"/>
          </xdr:xfrm>
          <a:graphic>
            <a:graphicData uri="http://schemas.microsoft.com/office/drawing/2010/slicer">
              <sle:slicer xmlns:sle="http://schemas.microsoft.com/office/drawing/2010/slicer" name="ReviewLoadHospital"/>
            </a:graphicData>
          </a:graphic>
        </xdr:graphicFrame>
      </mc:Choice>
      <mc:Fallback xmlns="">
        <xdr:sp macro="" textlink="">
          <xdr:nvSpPr>
            <xdr:cNvPr id="0" name=""/>
            <xdr:cNvSpPr>
              <a:spLocks noTextEdit="1"/>
            </xdr:cNvSpPr>
          </xdr:nvSpPr>
          <xdr:spPr>
            <a:xfrm>
              <a:off x="2260600" y="1460500"/>
              <a:ext cx="3619500" cy="1041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3</xdr:col>
      <xdr:colOff>683546</xdr:colOff>
      <xdr:row>5</xdr:row>
      <xdr:rowOff>2110</xdr:rowOff>
    </xdr:from>
    <xdr:to>
      <xdr:col>5</xdr:col>
      <xdr:colOff>112048</xdr:colOff>
      <xdr:row>9</xdr:row>
      <xdr:rowOff>128</xdr:rowOff>
    </xdr:to>
    <mc:AlternateContent xmlns:mc="http://schemas.openxmlformats.org/markup-compatibility/2006" xmlns:a14="http://schemas.microsoft.com/office/drawing/2010/main">
      <mc:Choice Requires="a14">
        <xdr:graphicFrame macro="">
          <xdr:nvGraphicFramePr>
            <xdr:cNvPr id="4" name="ReviewLoadFinancialYear">
              <a:extLst>
                <a:ext uri="{FF2B5EF4-FFF2-40B4-BE49-F238E27FC236}">
                  <a16:creationId xmlns:a16="http://schemas.microsoft.com/office/drawing/2014/main" id="{5AAF529C-C4C7-1C33-75C3-CBCFCE161C4D}"/>
                </a:ext>
              </a:extLst>
            </xdr:cNvPr>
            <xdr:cNvGraphicFramePr/>
          </xdr:nvGraphicFramePr>
          <xdr:xfrm>
            <a:off x="0" y="0"/>
            <a:ext cx="0" cy="0"/>
          </xdr:xfrm>
          <a:graphic>
            <a:graphicData uri="http://schemas.microsoft.com/office/drawing/2010/slicer">
              <sle:slicer xmlns:sle="http://schemas.microsoft.com/office/drawing/2010/slicer" name="ReviewLoadFinancialYear"/>
            </a:graphicData>
          </a:graphic>
        </xdr:graphicFrame>
      </mc:Choice>
      <mc:Fallback xmlns="">
        <xdr:sp macro="" textlink="">
          <xdr:nvSpPr>
            <xdr:cNvPr id="0" name=""/>
            <xdr:cNvSpPr>
              <a:spLocks noTextEdit="1"/>
            </xdr:cNvSpPr>
          </xdr:nvSpPr>
          <xdr:spPr>
            <a:xfrm>
              <a:off x="6007100" y="1460500"/>
              <a:ext cx="1651000" cy="1041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5</xdr:col>
      <xdr:colOff>230584</xdr:colOff>
      <xdr:row>5</xdr:row>
      <xdr:rowOff>2110</xdr:rowOff>
    </xdr:from>
    <xdr:to>
      <xdr:col>7</xdr:col>
      <xdr:colOff>683550</xdr:colOff>
      <xdr:row>9</xdr:row>
      <xdr:rowOff>128</xdr:rowOff>
    </xdr:to>
    <mc:AlternateContent xmlns:mc="http://schemas.openxmlformats.org/markup-compatibility/2006" xmlns:a14="http://schemas.microsoft.com/office/drawing/2010/main">
      <mc:Choice Requires="a14">
        <xdr:graphicFrame macro="">
          <xdr:nvGraphicFramePr>
            <xdr:cNvPr id="5" name="ReviewLoadTheatreType">
              <a:extLst>
                <a:ext uri="{FF2B5EF4-FFF2-40B4-BE49-F238E27FC236}">
                  <a16:creationId xmlns:a16="http://schemas.microsoft.com/office/drawing/2014/main" id="{DA3E4F8F-33ED-00CC-3CE5-D3B19A25C270}"/>
                </a:ext>
              </a:extLst>
            </xdr:cNvPr>
            <xdr:cNvGraphicFramePr/>
          </xdr:nvGraphicFramePr>
          <xdr:xfrm>
            <a:off x="0" y="0"/>
            <a:ext cx="0" cy="0"/>
          </xdr:xfrm>
          <a:graphic>
            <a:graphicData uri="http://schemas.microsoft.com/office/drawing/2010/slicer">
              <sle:slicer xmlns:sle="http://schemas.microsoft.com/office/drawing/2010/slicer" name="ReviewLoadTheatreType"/>
            </a:graphicData>
          </a:graphic>
        </xdr:graphicFrame>
      </mc:Choice>
      <mc:Fallback xmlns="">
        <xdr:sp macro="" textlink="">
          <xdr:nvSpPr>
            <xdr:cNvPr id="0" name=""/>
            <xdr:cNvSpPr>
              <a:spLocks noTextEdit="1"/>
            </xdr:cNvSpPr>
          </xdr:nvSpPr>
          <xdr:spPr>
            <a:xfrm>
              <a:off x="7785100" y="1460500"/>
              <a:ext cx="2667000" cy="1041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7</xdr:col>
      <xdr:colOff>802077</xdr:colOff>
      <xdr:row>5</xdr:row>
      <xdr:rowOff>2110</xdr:rowOff>
    </xdr:from>
    <xdr:to>
      <xdr:col>8</xdr:col>
      <xdr:colOff>1221441</xdr:colOff>
      <xdr:row>9</xdr:row>
      <xdr:rowOff>128</xdr:rowOff>
    </xdr:to>
    <mc:AlternateContent xmlns:mc="http://schemas.openxmlformats.org/markup-compatibility/2006" xmlns:a14="http://schemas.microsoft.com/office/drawing/2010/main">
      <mc:Choice Requires="a14">
        <xdr:graphicFrame macro="">
          <xdr:nvGraphicFramePr>
            <xdr:cNvPr id="6" name="ReviewLoadMonth">
              <a:extLst>
                <a:ext uri="{FF2B5EF4-FFF2-40B4-BE49-F238E27FC236}">
                  <a16:creationId xmlns:a16="http://schemas.microsoft.com/office/drawing/2014/main" id="{47AAD882-CF2F-22A9-CF6D-870C1D9BE025}"/>
                </a:ext>
              </a:extLst>
            </xdr:cNvPr>
            <xdr:cNvGraphicFramePr/>
          </xdr:nvGraphicFramePr>
          <xdr:xfrm>
            <a:off x="0" y="0"/>
            <a:ext cx="0" cy="0"/>
          </xdr:xfrm>
          <a:graphic>
            <a:graphicData uri="http://schemas.microsoft.com/office/drawing/2010/slicer">
              <sle:slicer xmlns:sle="http://schemas.microsoft.com/office/drawing/2010/slicer" name="ReviewLoadMonth"/>
            </a:graphicData>
          </a:graphic>
        </xdr:graphicFrame>
      </mc:Choice>
      <mc:Fallback xmlns="">
        <xdr:sp macro="" textlink="">
          <xdr:nvSpPr>
            <xdr:cNvPr id="0" name=""/>
            <xdr:cNvSpPr>
              <a:spLocks noTextEdit="1"/>
            </xdr:cNvSpPr>
          </xdr:nvSpPr>
          <xdr:spPr>
            <a:xfrm>
              <a:off x="10579100" y="1460500"/>
              <a:ext cx="2603500" cy="1041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2381</xdr:colOff>
      <xdr:row>9</xdr:row>
      <xdr:rowOff>150280</xdr:rowOff>
    </xdr:from>
    <xdr:to>
      <xdr:col>2</xdr:col>
      <xdr:colOff>1712514</xdr:colOff>
      <xdr:row>15</xdr:row>
      <xdr:rowOff>116675</xdr:rowOff>
    </xdr:to>
    <mc:AlternateContent xmlns:mc="http://schemas.openxmlformats.org/markup-compatibility/2006" xmlns:a14="http://schemas.microsoft.com/office/drawing/2010/main">
      <mc:Choice Requires="a14">
        <xdr:graphicFrame macro="">
          <xdr:nvGraphicFramePr>
            <xdr:cNvPr id="7" name="ReviewLoadSessionSpecialty">
              <a:extLst>
                <a:ext uri="{FF2B5EF4-FFF2-40B4-BE49-F238E27FC236}">
                  <a16:creationId xmlns:a16="http://schemas.microsoft.com/office/drawing/2014/main" id="{DFBAFAD2-8947-E2BB-9D4E-AA8ACB97F754}"/>
                </a:ext>
              </a:extLst>
            </xdr:cNvPr>
            <xdr:cNvGraphicFramePr/>
          </xdr:nvGraphicFramePr>
          <xdr:xfrm>
            <a:off x="0" y="0"/>
            <a:ext cx="0" cy="0"/>
          </xdr:xfrm>
          <a:graphic>
            <a:graphicData uri="http://schemas.microsoft.com/office/drawing/2010/slicer">
              <sle:slicer xmlns:sle="http://schemas.microsoft.com/office/drawing/2010/slicer" name="ReviewLoadSessionSpecialty"/>
            </a:graphicData>
          </a:graphic>
        </xdr:graphicFrame>
      </mc:Choice>
      <mc:Fallback xmlns="">
        <xdr:sp macro="" textlink="">
          <xdr:nvSpPr>
            <xdr:cNvPr id="0" name=""/>
            <xdr:cNvSpPr>
              <a:spLocks noTextEdit="1"/>
            </xdr:cNvSpPr>
          </xdr:nvSpPr>
          <xdr:spPr>
            <a:xfrm>
              <a:off x="228600" y="2654300"/>
              <a:ext cx="4191000" cy="1600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xdr:col>
      <xdr:colOff>1831041</xdr:colOff>
      <xdr:row>9</xdr:row>
      <xdr:rowOff>150280</xdr:rowOff>
    </xdr:from>
    <xdr:to>
      <xdr:col>6</xdr:col>
      <xdr:colOff>573742</xdr:colOff>
      <xdr:row>15</xdr:row>
      <xdr:rowOff>116675</xdr:rowOff>
    </xdr:to>
    <mc:AlternateContent xmlns:mc="http://schemas.openxmlformats.org/markup-compatibility/2006" xmlns:a14="http://schemas.microsoft.com/office/drawing/2010/main">
      <mc:Choice Requires="a14">
        <xdr:graphicFrame macro="">
          <xdr:nvGraphicFramePr>
            <xdr:cNvPr id="8" name="ReviewLoadOperatingTheatre">
              <a:extLst>
                <a:ext uri="{FF2B5EF4-FFF2-40B4-BE49-F238E27FC236}">
                  <a16:creationId xmlns:a16="http://schemas.microsoft.com/office/drawing/2014/main" id="{BD92F8FC-A8B2-CDE0-2646-59B304084AE5}"/>
                </a:ext>
              </a:extLst>
            </xdr:cNvPr>
            <xdr:cNvGraphicFramePr/>
          </xdr:nvGraphicFramePr>
          <xdr:xfrm>
            <a:off x="0" y="0"/>
            <a:ext cx="0" cy="0"/>
          </xdr:xfrm>
          <a:graphic>
            <a:graphicData uri="http://schemas.microsoft.com/office/drawing/2010/slicer">
              <sle:slicer xmlns:sle="http://schemas.microsoft.com/office/drawing/2010/slicer" name="ReviewLoadOperatingTheatre"/>
            </a:graphicData>
          </a:graphic>
        </xdr:graphicFrame>
      </mc:Choice>
      <mc:Fallback xmlns="">
        <xdr:sp macro="" textlink="">
          <xdr:nvSpPr>
            <xdr:cNvPr id="0" name=""/>
            <xdr:cNvSpPr>
              <a:spLocks noTextEdit="1"/>
            </xdr:cNvSpPr>
          </xdr:nvSpPr>
          <xdr:spPr>
            <a:xfrm>
              <a:off x="4546600" y="2654300"/>
              <a:ext cx="4699000" cy="1600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6</xdr:col>
      <xdr:colOff>721911</xdr:colOff>
      <xdr:row>9</xdr:row>
      <xdr:rowOff>150280</xdr:rowOff>
    </xdr:from>
    <xdr:to>
      <xdr:col>8</xdr:col>
      <xdr:colOff>1221441</xdr:colOff>
      <xdr:row>15</xdr:row>
      <xdr:rowOff>116675</xdr:rowOff>
    </xdr:to>
    <mc:AlternateContent xmlns:mc="http://schemas.openxmlformats.org/markup-compatibility/2006" xmlns:a14="http://schemas.microsoft.com/office/drawing/2010/main">
      <mc:Choice Requires="a14">
        <xdr:graphicFrame macro="">
          <xdr:nvGraphicFramePr>
            <xdr:cNvPr id="9" name="ReviewLoadResponsibleConsultant">
              <a:extLst>
                <a:ext uri="{FF2B5EF4-FFF2-40B4-BE49-F238E27FC236}">
                  <a16:creationId xmlns:a16="http://schemas.microsoft.com/office/drawing/2014/main" id="{0DFF3897-D3BC-C769-CF3C-73E86EC23426}"/>
                </a:ext>
              </a:extLst>
            </xdr:cNvPr>
            <xdr:cNvGraphicFramePr/>
          </xdr:nvGraphicFramePr>
          <xdr:xfrm>
            <a:off x="0" y="0"/>
            <a:ext cx="0" cy="0"/>
          </xdr:xfrm>
          <a:graphic>
            <a:graphicData uri="http://schemas.microsoft.com/office/drawing/2010/slicer">
              <sle:slicer xmlns:sle="http://schemas.microsoft.com/office/drawing/2010/slicer" name="ReviewLoadResponsibleConsultant"/>
            </a:graphicData>
          </a:graphic>
        </xdr:graphicFrame>
      </mc:Choice>
      <mc:Fallback xmlns="">
        <xdr:sp macro="" textlink="">
          <xdr:nvSpPr>
            <xdr:cNvPr id="0" name=""/>
            <xdr:cNvSpPr>
              <a:spLocks noTextEdit="1"/>
            </xdr:cNvSpPr>
          </xdr:nvSpPr>
          <xdr:spPr>
            <a:xfrm>
              <a:off x="9372600" y="2654300"/>
              <a:ext cx="3810000" cy="1600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absolute">
    <xdr:from>
      <xdr:col>1</xdr:col>
      <xdr:colOff>0</xdr:colOff>
      <xdr:row>6</xdr:row>
      <xdr:rowOff>0</xdr:rowOff>
    </xdr:from>
    <xdr:to>
      <xdr:col>5</xdr:col>
      <xdr:colOff>293624</xdr:colOff>
      <xdr:row>10</xdr:row>
      <xdr:rowOff>139700</xdr:rowOff>
    </xdr:to>
    <mc:AlternateContent xmlns:mc="http://schemas.openxmlformats.org/markup-compatibility/2006" xmlns:sle15="http://schemas.microsoft.com/office/drawing/2012/slicer">
      <mc:Choice Requires="sle15">
        <xdr:graphicFrame macro="">
          <xdr:nvGraphicFramePr>
            <xdr:cNvPr id="2" name="WeeklyHospitalWeeklyReview">
              <a:extLst>
                <a:ext uri="{FF2B5EF4-FFF2-40B4-BE49-F238E27FC236}">
                  <a16:creationId xmlns:a16="http://schemas.microsoft.com/office/drawing/2014/main" id="{FB9FB5B3-88CC-FFE8-1A8E-2CFCC289E826}"/>
                </a:ext>
              </a:extLst>
            </xdr:cNvPr>
            <xdr:cNvGraphicFramePr/>
          </xdr:nvGraphicFramePr>
          <xdr:xfrm>
            <a:off x="0" y="0"/>
            <a:ext cx="0" cy="0"/>
          </xdr:xfrm>
          <a:graphic>
            <a:graphicData uri="http://schemas.microsoft.com/office/drawing/2010/slicer">
              <sle:slicer xmlns:sle="http://schemas.microsoft.com/office/drawing/2010/slicer" name="WeeklyHospitalWeeklyReview"/>
            </a:graphicData>
          </a:graphic>
        </xdr:graphicFrame>
      </mc:Choice>
      <mc:Fallback xmlns="">
        <xdr:sp macro="" textlink="">
          <xdr:nvSpPr>
            <xdr:cNvPr id="0" name=""/>
            <xdr:cNvSpPr>
              <a:spLocks noTextEdit="1"/>
            </xdr:cNvSpPr>
          </xdr:nvSpPr>
          <xdr:spPr>
            <a:xfrm>
              <a:off x="227541" y="1703916"/>
              <a:ext cx="3807292" cy="1198034"/>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560832</xdr:colOff>
      <xdr:row>6</xdr:row>
      <xdr:rowOff>0</xdr:rowOff>
    </xdr:from>
    <xdr:to>
      <xdr:col>10</xdr:col>
      <xdr:colOff>819404</xdr:colOff>
      <xdr:row>10</xdr:row>
      <xdr:rowOff>139700</xdr:rowOff>
    </xdr:to>
    <mc:AlternateContent xmlns:mc="http://schemas.openxmlformats.org/markup-compatibility/2006" xmlns:sle15="http://schemas.microsoft.com/office/drawing/2012/slicer">
      <mc:Choice Requires="sle15">
        <xdr:graphicFrame macro="">
          <xdr:nvGraphicFramePr>
            <xdr:cNvPr id="3" name="WeeklySessionSpecialtyWeeklyReview">
              <a:extLst>
                <a:ext uri="{FF2B5EF4-FFF2-40B4-BE49-F238E27FC236}">
                  <a16:creationId xmlns:a16="http://schemas.microsoft.com/office/drawing/2014/main" id="{8293D437-2E11-9F5D-18B9-84B60B6801C9}"/>
                </a:ext>
              </a:extLst>
            </xdr:cNvPr>
            <xdr:cNvGraphicFramePr/>
          </xdr:nvGraphicFramePr>
          <xdr:xfrm>
            <a:off x="0" y="0"/>
            <a:ext cx="0" cy="0"/>
          </xdr:xfrm>
          <a:graphic>
            <a:graphicData uri="http://schemas.microsoft.com/office/drawing/2010/slicer">
              <sle:slicer xmlns:sle="http://schemas.microsoft.com/office/drawing/2010/slicer" name="WeeklySessionSpecialtyWeeklyReview"/>
            </a:graphicData>
          </a:graphic>
        </xdr:graphicFrame>
      </mc:Choice>
      <mc:Fallback xmlns="">
        <xdr:sp macro="" textlink="">
          <xdr:nvSpPr>
            <xdr:cNvPr id="0" name=""/>
            <xdr:cNvSpPr>
              <a:spLocks noTextEdit="1"/>
            </xdr:cNvSpPr>
          </xdr:nvSpPr>
          <xdr:spPr>
            <a:xfrm>
              <a:off x="4302041" y="1703916"/>
              <a:ext cx="4650654" cy="1198034"/>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11</xdr:col>
      <xdr:colOff>210312</xdr:colOff>
      <xdr:row>6</xdr:row>
      <xdr:rowOff>0</xdr:rowOff>
    </xdr:from>
    <xdr:to>
      <xdr:col>16</xdr:col>
      <xdr:colOff>749300</xdr:colOff>
      <xdr:row>10</xdr:row>
      <xdr:rowOff>139700</xdr:rowOff>
    </xdr:to>
    <mc:AlternateContent xmlns:mc="http://schemas.openxmlformats.org/markup-compatibility/2006" xmlns:sle15="http://schemas.microsoft.com/office/drawing/2012/slicer">
      <mc:Choice Requires="sle15">
        <xdr:graphicFrame macro="">
          <xdr:nvGraphicFramePr>
            <xdr:cNvPr id="4" name="WeeklyOperatingTheatreWeeklyReview">
              <a:extLst>
                <a:ext uri="{FF2B5EF4-FFF2-40B4-BE49-F238E27FC236}">
                  <a16:creationId xmlns:a16="http://schemas.microsoft.com/office/drawing/2014/main" id="{121C192A-CBB8-EBD1-4558-BD31F52FA17E}"/>
                </a:ext>
              </a:extLst>
            </xdr:cNvPr>
            <xdr:cNvGraphicFramePr/>
          </xdr:nvGraphicFramePr>
          <xdr:xfrm>
            <a:off x="0" y="0"/>
            <a:ext cx="0" cy="0"/>
          </xdr:xfrm>
          <a:graphic>
            <a:graphicData uri="http://schemas.microsoft.com/office/drawing/2010/slicer">
              <sle:slicer xmlns:sle="http://schemas.microsoft.com/office/drawing/2010/slicer" name="WeeklyOperatingTheatreWeeklyReview"/>
            </a:graphicData>
          </a:graphic>
        </xdr:graphicFrame>
      </mc:Choice>
      <mc:Fallback xmlns="">
        <xdr:sp macro="" textlink="">
          <xdr:nvSpPr>
            <xdr:cNvPr id="0" name=""/>
            <xdr:cNvSpPr>
              <a:spLocks noTextEdit="1"/>
            </xdr:cNvSpPr>
          </xdr:nvSpPr>
          <xdr:spPr>
            <a:xfrm>
              <a:off x="9222021" y="1703916"/>
              <a:ext cx="4931070" cy="1198034"/>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0</xdr:colOff>
      <xdr:row>11</xdr:row>
      <xdr:rowOff>0</xdr:rowOff>
    </xdr:from>
    <xdr:to>
      <xdr:col>5</xdr:col>
      <xdr:colOff>293624</xdr:colOff>
      <xdr:row>15</xdr:row>
      <xdr:rowOff>139700</xdr:rowOff>
    </xdr:to>
    <mc:AlternateContent xmlns:mc="http://schemas.openxmlformats.org/markup-compatibility/2006" xmlns:sle15="http://schemas.microsoft.com/office/drawing/2012/slicer">
      <mc:Choice Requires="sle15">
        <xdr:graphicFrame macro="">
          <xdr:nvGraphicFramePr>
            <xdr:cNvPr id="5" name="WeeklyTheatreTypeWeeklyReview">
              <a:extLst>
                <a:ext uri="{FF2B5EF4-FFF2-40B4-BE49-F238E27FC236}">
                  <a16:creationId xmlns:a16="http://schemas.microsoft.com/office/drawing/2014/main" id="{29A7F88B-5BCF-C096-4B9A-1E5C286A6A89}"/>
                </a:ext>
              </a:extLst>
            </xdr:cNvPr>
            <xdr:cNvGraphicFramePr/>
          </xdr:nvGraphicFramePr>
          <xdr:xfrm>
            <a:off x="0" y="0"/>
            <a:ext cx="0" cy="0"/>
          </xdr:xfrm>
          <a:graphic>
            <a:graphicData uri="http://schemas.microsoft.com/office/drawing/2010/slicer">
              <sle:slicer xmlns:sle="http://schemas.microsoft.com/office/drawing/2010/slicer" name="WeeklyTheatreTypeWeeklyReview"/>
            </a:graphicData>
          </a:graphic>
        </xdr:graphicFrame>
      </mc:Choice>
      <mc:Fallback xmlns="">
        <xdr:sp macro="" textlink="">
          <xdr:nvSpPr>
            <xdr:cNvPr id="0" name=""/>
            <xdr:cNvSpPr>
              <a:spLocks noTextEdit="1"/>
            </xdr:cNvSpPr>
          </xdr:nvSpPr>
          <xdr:spPr>
            <a:xfrm>
              <a:off x="227541" y="3026834"/>
              <a:ext cx="3807292" cy="1198032"/>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560832</xdr:colOff>
      <xdr:row>11</xdr:row>
      <xdr:rowOff>0</xdr:rowOff>
    </xdr:from>
    <xdr:to>
      <xdr:col>16</xdr:col>
      <xdr:colOff>749299</xdr:colOff>
      <xdr:row>15</xdr:row>
      <xdr:rowOff>139700</xdr:rowOff>
    </xdr:to>
    <mc:AlternateContent xmlns:mc="http://schemas.openxmlformats.org/markup-compatibility/2006" xmlns:sle15="http://schemas.microsoft.com/office/drawing/2012/slicer">
      <mc:Choice Requires="sle15">
        <xdr:graphicFrame macro="">
          <xdr:nvGraphicFramePr>
            <xdr:cNvPr id="6" name="WeeklyResponsibleConsultantWeeklyReview">
              <a:extLst>
                <a:ext uri="{FF2B5EF4-FFF2-40B4-BE49-F238E27FC236}">
                  <a16:creationId xmlns:a16="http://schemas.microsoft.com/office/drawing/2014/main" id="{1AEB6BF7-8896-DE7C-9CA5-9C786773CC3C}"/>
                </a:ext>
              </a:extLst>
            </xdr:cNvPr>
            <xdr:cNvGraphicFramePr/>
          </xdr:nvGraphicFramePr>
          <xdr:xfrm>
            <a:off x="0" y="0"/>
            <a:ext cx="0" cy="0"/>
          </xdr:xfrm>
          <a:graphic>
            <a:graphicData uri="http://schemas.microsoft.com/office/drawing/2010/slicer">
              <sle:slicer xmlns:sle="http://schemas.microsoft.com/office/drawing/2010/slicer" name="WeeklyResponsibleConsultantWeeklyReview"/>
            </a:graphicData>
          </a:graphic>
        </xdr:graphicFrame>
      </mc:Choice>
      <mc:Fallback xmlns="">
        <xdr:sp macro="" textlink="">
          <xdr:nvSpPr>
            <xdr:cNvPr id="0" name=""/>
            <xdr:cNvSpPr>
              <a:spLocks noTextEdit="1"/>
            </xdr:cNvSpPr>
          </xdr:nvSpPr>
          <xdr:spPr>
            <a:xfrm>
              <a:off x="4302041" y="3026834"/>
              <a:ext cx="9851049" cy="1198032"/>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0</xdr:colOff>
      <xdr:row>38</xdr:row>
      <xdr:rowOff>0</xdr:rowOff>
    </xdr:from>
    <xdr:to>
      <xdr:col>8</xdr:col>
      <xdr:colOff>774700</xdr:colOff>
      <xdr:row>49</xdr:row>
      <xdr:rowOff>114300</xdr:rowOff>
    </xdr:to>
    <xdr:graphicFrame macro="">
      <xdr:nvGraphicFramePr>
        <xdr:cNvPr id="7" name="WeeklyActivity">
          <a:extLst>
            <a:ext uri="{FF2B5EF4-FFF2-40B4-BE49-F238E27FC236}">
              <a16:creationId xmlns:a16="http://schemas.microsoft.com/office/drawing/2014/main" id="{75CC149B-969C-379E-12B9-34C5DB9ECC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9</xdr:col>
      <xdr:colOff>101600</xdr:colOff>
      <xdr:row>38</xdr:row>
      <xdr:rowOff>0</xdr:rowOff>
    </xdr:from>
    <xdr:to>
      <xdr:col>17</xdr:col>
      <xdr:colOff>0</xdr:colOff>
      <xdr:row>49</xdr:row>
      <xdr:rowOff>114300</xdr:rowOff>
    </xdr:to>
    <xdr:graphicFrame macro="">
      <xdr:nvGraphicFramePr>
        <xdr:cNvPr id="8" name="WeeklyUtilisation">
          <a:extLst>
            <a:ext uri="{FF2B5EF4-FFF2-40B4-BE49-F238E27FC236}">
              <a16:creationId xmlns:a16="http://schemas.microsoft.com/office/drawing/2014/main" id="{FE242FF6-DF74-65D8-009F-E5AE279F37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absolute">
    <xdr:from>
      <xdr:col>1</xdr:col>
      <xdr:colOff>0</xdr:colOff>
      <xdr:row>6</xdr:row>
      <xdr:rowOff>0</xdr:rowOff>
    </xdr:from>
    <xdr:to>
      <xdr:col>5</xdr:col>
      <xdr:colOff>293624</xdr:colOff>
      <xdr:row>10</xdr:row>
      <xdr:rowOff>139700</xdr:rowOff>
    </xdr:to>
    <mc:AlternateContent xmlns:mc="http://schemas.openxmlformats.org/markup-compatibility/2006" xmlns:sle15="http://schemas.microsoft.com/office/drawing/2012/slicer">
      <mc:Choice Requires="sle15">
        <xdr:graphicFrame macro="">
          <xdr:nvGraphicFramePr>
            <xdr:cNvPr id="2" name="WeeklyHospitalSessionTimeline">
              <a:extLst>
                <a:ext uri="{FF2B5EF4-FFF2-40B4-BE49-F238E27FC236}">
                  <a16:creationId xmlns:a16="http://schemas.microsoft.com/office/drawing/2014/main" id="{7C13E19C-1FB8-D076-4F51-08DE47F14EF0}"/>
                </a:ext>
              </a:extLst>
            </xdr:cNvPr>
            <xdr:cNvGraphicFramePr/>
          </xdr:nvGraphicFramePr>
          <xdr:xfrm>
            <a:off x="0" y="0"/>
            <a:ext cx="0" cy="0"/>
          </xdr:xfrm>
          <a:graphic>
            <a:graphicData uri="http://schemas.microsoft.com/office/drawing/2010/slicer">
              <sle:slicer xmlns:sle="http://schemas.microsoft.com/office/drawing/2010/slicer" name="WeeklyHospitalSessionTimeline"/>
            </a:graphicData>
          </a:graphic>
        </xdr:graphicFrame>
      </mc:Choice>
      <mc:Fallback xmlns="">
        <xdr:sp macro="" textlink="">
          <xdr:nvSpPr>
            <xdr:cNvPr id="0" name=""/>
            <xdr:cNvSpPr>
              <a:spLocks noTextEdit="1"/>
            </xdr:cNvSpPr>
          </xdr:nvSpPr>
          <xdr:spPr>
            <a:xfrm>
              <a:off x="227541" y="1703916"/>
              <a:ext cx="3807292" cy="1198034"/>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560832</xdr:colOff>
      <xdr:row>6</xdr:row>
      <xdr:rowOff>0</xdr:rowOff>
    </xdr:from>
    <xdr:to>
      <xdr:col>10</xdr:col>
      <xdr:colOff>819404</xdr:colOff>
      <xdr:row>10</xdr:row>
      <xdr:rowOff>139700</xdr:rowOff>
    </xdr:to>
    <mc:AlternateContent xmlns:mc="http://schemas.openxmlformats.org/markup-compatibility/2006" xmlns:sle15="http://schemas.microsoft.com/office/drawing/2012/slicer">
      <mc:Choice Requires="sle15">
        <xdr:graphicFrame macro="">
          <xdr:nvGraphicFramePr>
            <xdr:cNvPr id="3" name="WeeklySessionSpecialtySessionTimeline">
              <a:extLst>
                <a:ext uri="{FF2B5EF4-FFF2-40B4-BE49-F238E27FC236}">
                  <a16:creationId xmlns:a16="http://schemas.microsoft.com/office/drawing/2014/main" id="{03D3B67B-40F6-6977-30EB-1A6E907CB353}"/>
                </a:ext>
              </a:extLst>
            </xdr:cNvPr>
            <xdr:cNvGraphicFramePr/>
          </xdr:nvGraphicFramePr>
          <xdr:xfrm>
            <a:off x="0" y="0"/>
            <a:ext cx="0" cy="0"/>
          </xdr:xfrm>
          <a:graphic>
            <a:graphicData uri="http://schemas.microsoft.com/office/drawing/2010/slicer">
              <sle:slicer xmlns:sle="http://schemas.microsoft.com/office/drawing/2010/slicer" name="WeeklySessionSpecialtySessionTimeline"/>
            </a:graphicData>
          </a:graphic>
        </xdr:graphicFrame>
      </mc:Choice>
      <mc:Fallback xmlns="">
        <xdr:sp macro="" textlink="">
          <xdr:nvSpPr>
            <xdr:cNvPr id="0" name=""/>
            <xdr:cNvSpPr>
              <a:spLocks noTextEdit="1"/>
            </xdr:cNvSpPr>
          </xdr:nvSpPr>
          <xdr:spPr>
            <a:xfrm>
              <a:off x="4302041" y="1703916"/>
              <a:ext cx="4650654" cy="1198034"/>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11</xdr:col>
      <xdr:colOff>210312</xdr:colOff>
      <xdr:row>6</xdr:row>
      <xdr:rowOff>0</xdr:rowOff>
    </xdr:from>
    <xdr:to>
      <xdr:col>16</xdr:col>
      <xdr:colOff>749300</xdr:colOff>
      <xdr:row>10</xdr:row>
      <xdr:rowOff>139700</xdr:rowOff>
    </xdr:to>
    <mc:AlternateContent xmlns:mc="http://schemas.openxmlformats.org/markup-compatibility/2006" xmlns:sle15="http://schemas.microsoft.com/office/drawing/2012/slicer">
      <mc:Choice Requires="sle15">
        <xdr:graphicFrame macro="">
          <xdr:nvGraphicFramePr>
            <xdr:cNvPr id="4" name="WeeklyOperatingTheatreSessionTimeline">
              <a:extLst>
                <a:ext uri="{FF2B5EF4-FFF2-40B4-BE49-F238E27FC236}">
                  <a16:creationId xmlns:a16="http://schemas.microsoft.com/office/drawing/2014/main" id="{900C9479-C341-E59E-7A7B-AE539C8F71FC}"/>
                </a:ext>
              </a:extLst>
            </xdr:cNvPr>
            <xdr:cNvGraphicFramePr/>
          </xdr:nvGraphicFramePr>
          <xdr:xfrm>
            <a:off x="0" y="0"/>
            <a:ext cx="0" cy="0"/>
          </xdr:xfrm>
          <a:graphic>
            <a:graphicData uri="http://schemas.microsoft.com/office/drawing/2010/slicer">
              <sle:slicer xmlns:sle="http://schemas.microsoft.com/office/drawing/2010/slicer" name="WeeklyOperatingTheatreSessionTimeline"/>
            </a:graphicData>
          </a:graphic>
        </xdr:graphicFrame>
      </mc:Choice>
      <mc:Fallback xmlns="">
        <xdr:sp macro="" textlink="">
          <xdr:nvSpPr>
            <xdr:cNvPr id="0" name=""/>
            <xdr:cNvSpPr>
              <a:spLocks noTextEdit="1"/>
            </xdr:cNvSpPr>
          </xdr:nvSpPr>
          <xdr:spPr>
            <a:xfrm>
              <a:off x="9222021" y="1703916"/>
              <a:ext cx="4931070" cy="1198034"/>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0</xdr:colOff>
      <xdr:row>11</xdr:row>
      <xdr:rowOff>0</xdr:rowOff>
    </xdr:from>
    <xdr:to>
      <xdr:col>5</xdr:col>
      <xdr:colOff>293624</xdr:colOff>
      <xdr:row>15</xdr:row>
      <xdr:rowOff>139700</xdr:rowOff>
    </xdr:to>
    <mc:AlternateContent xmlns:mc="http://schemas.openxmlformats.org/markup-compatibility/2006" xmlns:sle15="http://schemas.microsoft.com/office/drawing/2012/slicer">
      <mc:Choice Requires="sle15">
        <xdr:graphicFrame macro="">
          <xdr:nvGraphicFramePr>
            <xdr:cNvPr id="5" name="WeeklyTheatreTypeSessionTimeline">
              <a:extLst>
                <a:ext uri="{FF2B5EF4-FFF2-40B4-BE49-F238E27FC236}">
                  <a16:creationId xmlns:a16="http://schemas.microsoft.com/office/drawing/2014/main" id="{C5DEA664-E163-B415-9C9B-24D354C3FBFB}"/>
                </a:ext>
              </a:extLst>
            </xdr:cNvPr>
            <xdr:cNvGraphicFramePr/>
          </xdr:nvGraphicFramePr>
          <xdr:xfrm>
            <a:off x="0" y="0"/>
            <a:ext cx="0" cy="0"/>
          </xdr:xfrm>
          <a:graphic>
            <a:graphicData uri="http://schemas.microsoft.com/office/drawing/2010/slicer">
              <sle:slicer xmlns:sle="http://schemas.microsoft.com/office/drawing/2010/slicer" name="WeeklyTheatreTypeSessionTimeline"/>
            </a:graphicData>
          </a:graphic>
        </xdr:graphicFrame>
      </mc:Choice>
      <mc:Fallback xmlns="">
        <xdr:sp macro="" textlink="">
          <xdr:nvSpPr>
            <xdr:cNvPr id="0" name=""/>
            <xdr:cNvSpPr>
              <a:spLocks noTextEdit="1"/>
            </xdr:cNvSpPr>
          </xdr:nvSpPr>
          <xdr:spPr>
            <a:xfrm>
              <a:off x="227541" y="3026834"/>
              <a:ext cx="3807292" cy="1198032"/>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560832</xdr:colOff>
      <xdr:row>11</xdr:row>
      <xdr:rowOff>0</xdr:rowOff>
    </xdr:from>
    <xdr:to>
      <xdr:col>16</xdr:col>
      <xdr:colOff>749299</xdr:colOff>
      <xdr:row>15</xdr:row>
      <xdr:rowOff>139700</xdr:rowOff>
    </xdr:to>
    <mc:AlternateContent xmlns:mc="http://schemas.openxmlformats.org/markup-compatibility/2006" xmlns:sle15="http://schemas.microsoft.com/office/drawing/2012/slicer">
      <mc:Choice Requires="sle15">
        <xdr:graphicFrame macro="">
          <xdr:nvGraphicFramePr>
            <xdr:cNvPr id="6" name="WeeklyResponsibleConsultantSessionTimeline">
              <a:extLst>
                <a:ext uri="{FF2B5EF4-FFF2-40B4-BE49-F238E27FC236}">
                  <a16:creationId xmlns:a16="http://schemas.microsoft.com/office/drawing/2014/main" id="{DBC123E1-FD22-9C10-DB43-DA927D5EA511}"/>
                </a:ext>
              </a:extLst>
            </xdr:cNvPr>
            <xdr:cNvGraphicFramePr/>
          </xdr:nvGraphicFramePr>
          <xdr:xfrm>
            <a:off x="0" y="0"/>
            <a:ext cx="0" cy="0"/>
          </xdr:xfrm>
          <a:graphic>
            <a:graphicData uri="http://schemas.microsoft.com/office/drawing/2010/slicer">
              <sle:slicer xmlns:sle="http://schemas.microsoft.com/office/drawing/2010/slicer" name="WeeklyResponsibleConsultantSessionTimeline"/>
            </a:graphicData>
          </a:graphic>
        </xdr:graphicFrame>
      </mc:Choice>
      <mc:Fallback xmlns="">
        <xdr:sp macro="" textlink="">
          <xdr:nvSpPr>
            <xdr:cNvPr id="0" name=""/>
            <xdr:cNvSpPr>
              <a:spLocks noTextEdit="1"/>
            </xdr:cNvSpPr>
          </xdr:nvSpPr>
          <xdr:spPr>
            <a:xfrm>
              <a:off x="4302041" y="3026834"/>
              <a:ext cx="9851049" cy="1198032"/>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0</xdr:colOff>
      <xdr:row>23</xdr:row>
      <xdr:rowOff>0</xdr:rowOff>
    </xdr:from>
    <xdr:to>
      <xdr:col>17</xdr:col>
      <xdr:colOff>0</xdr:colOff>
      <xdr:row>49</xdr:row>
      <xdr:rowOff>50800</xdr:rowOff>
    </xdr:to>
    <xdr:graphicFrame macro="">
      <xdr:nvGraphicFramePr>
        <xdr:cNvPr id="7" name="SessionGantt">
          <a:extLst>
            <a:ext uri="{FF2B5EF4-FFF2-40B4-BE49-F238E27FC236}">
              <a16:creationId xmlns:a16="http://schemas.microsoft.com/office/drawing/2014/main" id="{42368FA7-B2EF-A43A-9B7E-85987D7DC6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Stephen Gately" refreshedDate="46323.961766203705" missingItemsLimit="0" createdVersion="6" refreshedVersion="8" minRefreshableVersion="3" recordCount="1014" xr:uid="{A1B2B9D8-6EE5-4EB4-9EC1-8B4D3173B50E}">
  <cacheSource type="worksheet">
    <worksheetSource name="SessionReviewTable"/>
  </cacheSource>
  <cacheFields count="69">
    <cacheField name="Trust" numFmtId="0">
      <sharedItems/>
    </cacheField>
    <cacheField name="Hospital" numFmtId="0">
      <sharedItems count="3">
        <s v="Craigavon"/>
        <s v="Daisy Hill"/>
        <s v="South Tyrone"/>
      </sharedItems>
    </cacheField>
    <cacheField name="Session Specialty" numFmtId="0">
      <sharedItems count="11">
        <s v="ENT"/>
        <s v="Emergency Surgery"/>
        <s v="General Surgery"/>
        <s v="Gynaecology"/>
        <s v="Obstetrics"/>
        <s v="Ophthalmology"/>
        <s v="Oral and Maxillofacial Surgery"/>
        <s v="Plastic Surgery"/>
        <s v="Trauma and Orthopaedics"/>
        <s v="Urology"/>
        <s v="Paediatric Surgery"/>
      </sharedItems>
    </cacheField>
    <cacheField name="Responsible Consultant" numFmtId="0">
      <sharedItems count="25">
        <s v="Dr Dummy 01"/>
        <s v="Dr Dummy 02"/>
        <s v="Dr Dummy 03"/>
        <s v="Dr Dummy 04"/>
        <s v="Dr Dummy 05"/>
        <s v="Dr Dummy 06"/>
        <s v="Dr Dummy 07"/>
        <s v="Dr Dummy 08"/>
        <s v="Dr Dummy 09"/>
        <s v="Dr Dummy 10"/>
        <s v="Dr Dummy 12"/>
        <s v="Dr Dummy 13"/>
        <s v="Dr Dummy 14"/>
        <s v="Dr Dummy 15"/>
        <s v="Dr Dummy 16"/>
        <s v="Dr Dummy 17"/>
        <s v="Dr Dummy 18"/>
        <s v="Dr Dummy 19"/>
        <s v="Dr Dummy 20"/>
        <s v="Dr Dummy 21"/>
        <s v="Dr Dummy 22"/>
        <s v="Dr Dummy 23"/>
        <s v="Dr Dummy 24"/>
        <s v="Dr David Strong"/>
        <s v="Dr Dummy 11"/>
      </sharedItems>
    </cacheField>
    <cacheField name="Consultant Attribution" numFmtId="0">
      <sharedItems/>
    </cacheField>
    <cacheField name="Operating Theatre" numFmtId="0">
      <sharedItems count="22">
        <s v="ST CAH MAIN THEATRE 4"/>
        <s v="ST CAH MAIN THEATRE 7"/>
        <s v="ST CAH MAIN THEATRE 3"/>
        <s v="ST CAH MAIN THEATRE 6"/>
        <s v="ST CAH MAIN THEATRE 8"/>
        <s v="CAH DPU 1"/>
        <s v="ST CAH MAIN THEATRE 1"/>
        <s v="ST CAH MAIN THEATRE 5"/>
        <s v="ST CAH MAIN THEATRE 2"/>
        <s v="ST CAH MATERNITY THEATRE 2"/>
        <s v="ST CAH MATERNITY THEATRE 1"/>
        <s v="ST DHH MAIN THEATRE 1"/>
        <s v="ST DHH MAIN THEATRE 2"/>
        <s v="ST DHH MAIN THEATRE 5"/>
        <s v="ST DHH MAIN THEATRE 3"/>
        <s v="ST DHH MAIN THEATRE 6"/>
        <s v="ST DHH MAIN THEATRE 4"/>
        <s v="ST DHH MATERNITY THEATRE 1"/>
        <s v="ST DHH PAEDS THEATRE"/>
        <s v="ST STY THEATRE 1"/>
        <s v="STY DPU 1"/>
        <s v="ST STY THEATRE 2"/>
      </sharedItems>
    </cacheField>
    <cacheField name="Service Area" numFmtId="0">
      <sharedItems count="1">
        <s v="Hsc Southern Trust"/>
      </sharedItems>
    </cacheField>
    <cacheField name="Procedure Date" numFmtId="14">
      <sharedItems containsSemiMixedTypes="0" containsNonDate="0" containsDate="1" containsString="0" minDate="2026-06-01T00:00:00" maxDate="2026-09-01T00:00:00"/>
    </cacheField>
    <cacheField name="Patients Excluded - Missing Times" numFmtId="3">
      <sharedItems containsSemiMixedTypes="0" containsString="0" containsNumber="1" containsInteger="1" minValue="0" maxValue="0"/>
    </cacheField>
    <cacheField name="Month" numFmtId="164">
      <sharedItems containsSemiMixedTypes="0" containsNonDate="0" containsDate="1" containsString="0" minDate="2026-06-01T00:00:00" maxDate="2026-08-02T00:00:00" count="3">
        <d v="2026-06-01T00:00:00"/>
        <d v="2026-07-01T00:00:00"/>
        <d v="2026-08-01T00:00:00"/>
      </sharedItems>
    </cacheField>
    <cacheField name="Financial Year" numFmtId="0">
      <sharedItems count="1">
        <s v="26/27"/>
      </sharedItems>
    </cacheField>
    <cacheField name="Location" numFmtId="0">
      <sharedItems/>
    </cacheField>
    <cacheField name="Theatre Type" numFmtId="0">
      <sharedItems count="4">
        <s v="Main"/>
        <s v="DPU"/>
        <s v="Maternity"/>
        <s v="Paediatric"/>
      </sharedItems>
    </cacheField>
    <cacheField name="No of Sessions" numFmtId="0">
      <sharedItems containsSemiMixedTypes="0" containsString="0" containsNumber="1" containsInteger="1" minValue="1" maxValue="1"/>
    </cacheField>
    <cacheField name="No of Patients" numFmtId="0">
      <sharedItems containsSemiMixedTypes="0" containsString="0" containsNumber="1" containsInteger="1" minValue="2" maxValue="4"/>
    </cacheField>
    <cacheField name="Source Files" numFmtId="0">
      <sharedItems/>
    </cacheField>
    <cacheField name="Procedure Rows" numFmtId="0">
      <sharedItems containsSemiMixedTypes="0" containsString="0" containsNumber="1" containsInteger="1" minValue="2" maxValue="4"/>
    </cacheField>
    <cacheField name="Missing Patient IDs" numFmtId="0">
      <sharedItems containsSemiMixedTypes="0" containsString="0" containsNumber="1" containsInteger="1" minValue="0" maxValue="0"/>
    </cacheField>
    <cacheField name="Mixed Session Specialty" numFmtId="0">
      <sharedItems/>
    </cacheField>
    <cacheField name="Session Duration" numFmtId="0">
      <sharedItems containsSemiMixedTypes="0" containsString="0" containsNumber="1" containsInteger="1" minValue="180" maxValue="1440"/>
    </cacheField>
    <cacheField name="Run Minutes" numFmtId="2">
      <sharedItems containsSemiMixedTypes="0" containsString="0" containsNumber="1" containsInteger="1" minValue="113" maxValue="527"/>
    </cacheField>
    <cacheField name="Op Minutes" numFmtId="2">
      <sharedItems containsSemiMixedTypes="0" containsString="0" containsNumber="1" containsInteger="1" minValue="64" maxValue="425"/>
    </cacheField>
    <cacheField name="Run Timing Issues" numFmtId="0">
      <sharedItems containsSemiMixedTypes="0" containsString="0" containsNumber="1" containsInteger="1" minValue="0" maxValue="0"/>
    </cacheField>
    <cacheField name="Op Timing Issues" numFmtId="0">
      <sharedItems containsSemiMixedTypes="0" containsString="0" containsNumber="1" containsInteger="1" minValue="0" maxValue="0"/>
    </cacheField>
    <cacheField name="Sessions Used for Timing" numFmtId="0">
      <sharedItems containsSemiMixedTypes="0" containsString="0" containsNumber="1" containsInteger="1" minValue="1" maxValue="1"/>
    </cacheField>
    <cacheField name="Sessions Excluded from Timing" numFmtId="0">
      <sharedItems containsSemiMixedTypes="0" containsString="0" containsNumber="1" containsInteger="1" minValue="0" maxValue="0"/>
    </cacheField>
    <cacheField name="Timed Operations" numFmtId="0">
      <sharedItems containsSemiMixedTypes="0" containsString="0" containsNumber="1" containsInteger="1" minValue="2" maxValue="4"/>
    </cacheField>
    <cacheField name="Repeated Timing Rows" numFmtId="0">
      <sharedItems containsSemiMixedTypes="0" containsString="0" containsNumber="1" containsInteger="1" minValue="0" maxValue="0"/>
    </cacheField>
    <cacheField name="Timing Notes" numFmtId="0">
      <sharedItems containsNonDate="0" containsString="0" containsBlank="1"/>
    </cacheField>
    <cacheField name="Session Duration Used for Timing" numFmtId="0">
      <sharedItems containsSemiMixedTypes="0" containsString="0" containsNumber="1" containsInteger="1" minValue="180" maxValue="1440"/>
    </cacheField>
    <cacheField name="Start Type" numFmtId="0">
      <sharedItems/>
    </cacheField>
    <cacheField name="Finish Type" numFmtId="0">
      <sharedItems/>
    </cacheField>
    <cacheField name="Start Difference Minutes" numFmtId="2">
      <sharedItems containsSemiMixedTypes="0" containsString="0" containsNumber="1" containsInteger="1" minValue="2" maxValue="571"/>
    </cacheField>
    <cacheField name="Finish Difference Minutes" numFmtId="2">
      <sharedItems containsSemiMixedTypes="0" containsString="0" containsNumber="1" containsInteger="1" minValue="-511" maxValue="-6"/>
    </cacheField>
    <cacheField name="Early Starts" numFmtId="0">
      <sharedItems containsSemiMixedTypes="0" containsString="0" containsNumber="1" containsInteger="1" minValue="0" maxValue="0"/>
    </cacheField>
    <cacheField name="On-Time Starts" numFmtId="0">
      <sharedItems containsSemiMixedTypes="0" containsString="0" containsNumber="1" containsInteger="1" minValue="0" maxValue="1"/>
    </cacheField>
    <cacheField name="Late Starts" numFmtId="0">
      <sharedItems containsSemiMixedTypes="0" containsString="0" containsNumber="1" containsInteger="1" minValue="0" maxValue="1"/>
    </cacheField>
    <cacheField name="Scheduled Operations" numFmtId="0">
      <sharedItems containsSemiMixedTypes="0" containsString="0" containsNumber="1" containsInteger="1" minValue="2" maxValue="4"/>
    </cacheField>
    <cacheField name="Repeated Scheduled Rows" numFmtId="0">
      <sharedItems containsSemiMixedTypes="0" containsString="0" containsNumber="1" containsInteger="1" minValue="0" maxValue="0"/>
    </cacheField>
    <cacheField name="Early Finishes" numFmtId="0">
      <sharedItems containsSemiMixedTypes="0" containsString="0" containsNumber="1" containsInteger="1" minValue="0" maxValue="1"/>
    </cacheField>
    <cacheField name="On-Time Finishes" numFmtId="0">
      <sharedItems containsSemiMixedTypes="0" containsString="0" containsNumber="1" containsInteger="1" minValue="0" maxValue="1"/>
    </cacheField>
    <cacheField name="Late Finishes" numFmtId="0">
      <sharedItems containsSemiMixedTypes="0" containsString="0" containsNumber="1" containsInteger="1" minValue="0" maxValue="0"/>
    </cacheField>
    <cacheField name="Scheduled Minutes" numFmtId="2">
      <sharedItems containsSemiMixedTypes="0" containsString="0" containsNumber="1" containsInteger="1" minValue="75" maxValue="425"/>
    </cacheField>
    <cacheField name="Sessions Used for Scheduling" numFmtId="0">
      <sharedItems containsSemiMixedTypes="0" containsString="0" containsNumber="1" containsInteger="1" minValue="1" maxValue="1"/>
    </cacheField>
    <cacheField name="Sessions Excluded from Scheduling" numFmtId="0">
      <sharedItems containsSemiMixedTypes="0" containsString="0" containsNumber="1" containsInteger="1" minValue="0" maxValue="0"/>
    </cacheField>
    <cacheField name="Session Duration Used for Scheduling" numFmtId="0">
      <sharedItems containsSemiMixedTypes="0" containsString="0" containsNumber="1" containsInteger="1" minValue="180" maxValue="1440"/>
    </cacheField>
    <cacheField name="Scheduled Load Status" numFmtId="0">
      <sharedItems/>
    </cacheField>
    <cacheField name="Below Planned Load" numFmtId="0">
      <sharedItems containsSemiMixedTypes="0" containsString="0" containsNumber="1" containsInteger="1" minValue="1" maxValue="1"/>
    </cacheField>
    <cacheField name="At Planned Load" numFmtId="0">
      <sharedItems containsSemiMixedTypes="0" containsString="0" containsNumber="1" containsInteger="1" minValue="0" maxValue="0"/>
    </cacheField>
    <cacheField name="Above Planned Load" numFmtId="0">
      <sharedItems containsSemiMixedTypes="0" containsString="0" containsNumber="1" containsInteger="1" minValue="0" maxValue="0"/>
    </cacheField>
    <cacheField name="Slot Start Time" numFmtId="166">
      <sharedItems containsSemiMixedTypes="0" containsNonDate="0" containsDate="1" containsString="0" minDate="2026-06-01T08:00:00" maxDate="2026-08-31T13:00:00"/>
    </cacheField>
    <cacheField name="Slot End Time" numFmtId="166">
      <sharedItems containsSemiMixedTypes="0" containsNonDate="0" containsDate="1" containsString="0" minDate="2026-06-01T11:30:00" maxDate="2026-08-31T18:00:00"/>
    </cacheField>
    <cacheField name="Classification Status" numFmtId="0">
      <sharedItems/>
    </cacheField>
    <cacheField name="First Actual Start" numFmtId="166">
      <sharedItems containsSemiMixedTypes="0" containsNonDate="0" containsDate="1" containsString="0" minDate="2026-06-01T08:03:00" maxDate="2026-08-31T13:05:00"/>
    </cacheField>
    <cacheField name="Last Actual End" numFmtId="166">
      <sharedItems containsSemiMixedTypes="0" containsNonDate="0" containsDate="1" containsString="0" minDate="2026-06-01T11:02:00" maxDate="2026-08-31T17:47:00"/>
    </cacheField>
    <cacheField name="Consultant Names" numFmtId="0">
      <sharedItems/>
    </cacheField>
    <cacheField name="Missing Consultant Rows" numFmtId="0">
      <sharedItems containsSemiMixedTypes="0" containsString="0" containsNumber="1" containsInteger="1" minValue="0" maxValue="0"/>
    </cacheField>
    <cacheField name="Scheduling Issues" numFmtId="0">
      <sharedItems containsSemiMixedTypes="0" containsString="0" containsNumber="1" containsInteger="1" minValue="0" maxValue="0"/>
    </cacheField>
    <cacheField name="Scheduling Notes" numFmtId="0">
      <sharedItems containsNonDate="0" containsString="0" containsBlank="1"/>
    </cacheField>
    <cacheField name="Review Run Rate" numFmtId="0" formula="IF('Session Duration Used for Timing'=0,0/0,'Run Minutes'/'Session Duration Used for Timing')" databaseField="0"/>
    <cacheField name="Review Op Rate" numFmtId="0" formula="IF('Session Duration Used for Timing'=0,0/0,'Op Minutes'/'Session Duration Used for Timing')" databaseField="0"/>
    <cacheField name="Review Timing Coverage" numFmtId="0" formula="IF('No of Sessions'=0,0/0,'Sessions Used for Timing'/'No of Sessions')" databaseField="0"/>
    <cacheField name="Review Start Rate" numFmtId="0" formula="IF('Sessions Used for Timing'=0,0/0,'On-Time Starts'/'Sessions Used for Timing')" databaseField="0"/>
    <cacheField name="Review Finish Rate" numFmtId="0" formula="IF('Sessions Used for Timing'=0,0/0,'On-Time Finishes'/'Sessions Used for Timing')" databaseField="0"/>
    <cacheField name="Review Scheduled Rate" numFmtId="0" formula="IF('Session Duration Used for Scheduling'=0,0/0,'Scheduled Minutes'/'Session Duration Used for Scheduling')" databaseField="0"/>
    <cacheField name="Review Scheduling Coverage" numFmtId="0" formula="IF('No of Sessions'=0,0/0,'Sessions Used for Scheduling'/'No of Sessions')" databaseField="0"/>
    <cacheField name="Review Run Minutes" numFmtId="0" formula="IF('Sessions Used for Timing'=0,0/0,'Run Minutes')" databaseField="0"/>
    <cacheField name="Review Op Minutes" numFmtId="0" formula="IF('Sessions Used for Timing'=0,0/0,'Op Minutes')" databaseField="0"/>
    <cacheField name="Review Scheduled Minutes" numFmtId="0" formula="IF('Sessions Used for Scheduling'=0,0/0,'Scheduled Minutes')" databaseField="0"/>
  </cacheFields>
  <extLst>
    <ext xmlns:x14="http://schemas.microsoft.com/office/spreadsheetml/2009/9/main" uri="{725AE2AE-9491-48be-B2B4-4EB974FC3084}">
      <x14:pivotCacheDefinition pivotCacheId="167325642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Stephen Gately" refreshedDate="46323.961772337963" missingItemsLimit="0" createdVersion="6" refreshedVersion="8" minRefreshableVersion="3" recordCount="5064" xr:uid="{78B7747F-14BA-4B84-B09A-67FB63D88D70}">
  <cacheSource type="worksheet">
    <worksheetSource name="DrilldownTable"/>
  </cacheSource>
  <cacheFields count="28">
    <cacheField name="Hospital" numFmtId="0">
      <sharedItems count="3">
        <s v="Craigavon"/>
        <s v="Daisy Hill"/>
        <s v="South Tyrone"/>
      </sharedItems>
    </cacheField>
    <cacheField name="Theatre Type" numFmtId="0">
      <sharedItems count="4">
        <s v="DPU"/>
        <s v="Main"/>
        <s v="Maternity"/>
        <s v="Paediatric"/>
      </sharedItems>
    </cacheField>
    <cacheField name="Operating Theatre" numFmtId="0">
      <sharedItems count="22">
        <s v="CAH DPU 1"/>
        <s v="ST CAH MAIN THEATRE 1"/>
        <s v="ST CAH MAIN THEATRE 2"/>
        <s v="ST CAH MAIN THEATRE 3"/>
        <s v="ST CAH MAIN THEATRE 4"/>
        <s v="ST CAH MAIN THEATRE 5"/>
        <s v="ST CAH MAIN THEATRE 6"/>
        <s v="ST CAH MAIN THEATRE 7"/>
        <s v="ST CAH MAIN THEATRE 8"/>
        <s v="ST CAH MATERNITY THEATRE 1"/>
        <s v="ST CAH MATERNITY THEATRE 2"/>
        <s v="ST DHH MAIN THEATRE 1"/>
        <s v="ST DHH MAIN THEATRE 2"/>
        <s v="ST DHH MAIN THEATRE 3"/>
        <s v="ST DHH MAIN THEATRE 4"/>
        <s v="ST DHH MAIN THEATRE 5"/>
        <s v="ST DHH MAIN THEATRE 6"/>
        <s v="ST DHH MATERNITY THEATRE 1"/>
        <s v="ST DHH PAEDS THEATRE"/>
        <s v="ST STY THEATRE 1"/>
        <s v="ST STY THEATRE 2"/>
        <s v="STY DPU 1"/>
      </sharedItems>
    </cacheField>
    <cacheField name="Session Duration" numFmtId="0">
      <sharedItems containsSemiMixedTypes="0" containsString="0" containsNumber="1" containsInteger="1" minValue="180" maxValue="1440" count="10">
        <n v="180"/>
        <n v="210"/>
        <n v="240"/>
        <n v="270"/>
        <n v="300"/>
        <n v="360"/>
        <n v="420"/>
        <n v="480"/>
        <n v="540"/>
        <n v="1440"/>
      </sharedItems>
    </cacheField>
    <cacheField name="Month" numFmtId="14">
      <sharedItems containsSemiMixedTypes="0" containsNonDate="0" containsDate="1" containsString="0" minDate="2026-06-01T00:00:00" maxDate="2026-08-02T00:00:00" count="3">
        <d v="2026-06-01T00:00:00"/>
        <d v="2026-07-01T00:00:00"/>
        <d v="2026-08-01T00:00:00"/>
      </sharedItems>
    </cacheField>
    <cacheField name="Financial Year" numFmtId="0">
      <sharedItems count="1">
        <s v="26/27"/>
      </sharedItems>
    </cacheField>
    <cacheField name="Service Area" numFmtId="0">
      <sharedItems count="1">
        <s v="Hsc Southern Trust"/>
      </sharedItems>
    </cacheField>
    <cacheField name="Session Specialty" numFmtId="0">
      <sharedItems count="11">
        <s v="Gynaecology"/>
        <s v="Urology"/>
        <s v="ENT"/>
        <s v="Oral and Maxillofacial Surgery"/>
        <s v="General Surgery"/>
        <s v="Ophthalmology"/>
        <s v="Trauma and Orthopaedics"/>
        <s v="Plastic Surgery"/>
        <s v="Emergency Surgery"/>
        <s v="Obstetrics"/>
        <s v="Paediatric Surgery"/>
      </sharedItems>
    </cacheField>
    <cacheField name="Record Type" numFmtId="0">
      <sharedItems count="2">
        <s v="No. of sessions"/>
        <s v="No. of patients"/>
      </sharedItems>
    </cacheField>
    <cacheField name="Count" numFmtId="0">
      <sharedItems containsSemiMixedTypes="0" containsString="0" containsNumber="1" containsInteger="1" minValue="1" maxValue="1"/>
    </cacheField>
    <cacheField name="Location" numFmtId="0">
      <sharedItems/>
    </cacheField>
    <cacheField name="Procedure Date" numFmtId="14">
      <sharedItems containsSemiMixedTypes="0" containsNonDate="0" containsDate="1" containsString="0" minDate="2026-06-01T00:00:00" maxDate="2026-09-01T00:00:00"/>
    </cacheField>
    <cacheField name="Slot Start Time" numFmtId="22">
      <sharedItems containsSemiMixedTypes="0" containsNonDate="0" containsDate="1" containsString="0" minDate="2026-06-01T08:00:00" maxDate="2026-08-31T13:00:00"/>
    </cacheField>
    <cacheField name="Slot End Time" numFmtId="22">
      <sharedItems containsSemiMixedTypes="0" containsNonDate="0" containsDate="1" containsString="0" minDate="2026-06-01T11:30:00" maxDate="2026-08-31T18:00:00"/>
    </cacheField>
    <cacheField name="Patient CSN" numFmtId="0">
      <sharedItems containsBlank="1"/>
    </cacheField>
    <cacheField name="Log IDs" numFmtId="0">
      <sharedItems containsBlank="1"/>
    </cacheField>
    <cacheField name="Primary Procedures" numFmtId="0">
      <sharedItems containsBlank="1"/>
    </cacheField>
    <cacheField name="Other Procedures" numFmtId="0">
      <sharedItems containsBlank="1"/>
    </cacheField>
    <cacheField name="Procedure Specialty" numFmtId="0">
      <sharedItems containsBlank="1"/>
    </cacheField>
    <cacheField name="Responsible Consultants" numFmtId="0">
      <sharedItems containsBlank="1"/>
    </cacheField>
    <cacheField name="First Procedure Start" numFmtId="22">
      <sharedItems containsNonDate="0" containsDate="1" containsString="0" containsBlank="1" minDate="2026-06-01T08:03:00" maxDate="2026-08-31T16:26:00"/>
    </cacheField>
    <cacheField name="Last Procedure End" numFmtId="22">
      <sharedItems containsNonDate="0" containsDate="1" containsString="0" containsBlank="1" minDate="2026-06-01T08:27:00" maxDate="2026-08-31T17:47:00"/>
    </cacheField>
    <cacheField name="Patients in Session" numFmtId="0">
      <sharedItems containsString="0" containsBlank="1" containsNumber="1" containsInteger="1" minValue="2" maxValue="4"/>
    </cacheField>
    <cacheField name="Missing Patient IDs" numFmtId="0">
      <sharedItems containsString="0" containsBlank="1" containsNumber="1" containsInteger="1" minValue="0" maxValue="0"/>
    </cacheField>
    <cacheField name="Procedure Rows" numFmtId="0">
      <sharedItems containsSemiMixedTypes="0" containsString="0" containsNumber="1" containsInteger="1" minValue="1" maxValue="4"/>
    </cacheField>
    <cacheField name="Source Files" numFmtId="0">
      <sharedItems/>
    </cacheField>
    <cacheField name="Mixed Session Specialty" numFmtId="0">
      <sharedItems/>
    </cacheField>
    <cacheField name="Patients Excluded - Missing Times" numFmtId="3">
      <sharedItems containsString="0" containsBlank="1" containsNumber="1" containsInteger="1" minValue="0" maxValue="0"/>
    </cacheField>
  </cacheFields>
  <extLst>
    <ext xmlns:x14="http://schemas.microsoft.com/office/spreadsheetml/2009/9/main" uri="{725AE2AE-9491-48be-B2B4-4EB974FC3084}">
      <x14:pivotCacheDefinition pivotCacheId="174099675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Stephen Gately" refreshedDate="46323.961774074072" missingItemsLimit="0" createdVersion="6" refreshedVersion="8" minRefreshableVersion="3" recordCount="780" xr:uid="{1E3EC364-F05C-4F4D-9A5E-23E03F436F58}">
  <cacheSource type="worksheet">
    <worksheetSource name="StartFinishSummaryTable"/>
  </cacheSource>
  <cacheFields count="11">
    <cacheField name="Trust" numFmtId="0">
      <sharedItems count="1">
        <s v="Southern"/>
      </sharedItems>
    </cacheField>
    <cacheField name="Service Area" numFmtId="0">
      <sharedItems count="1">
        <s v="Hsc Southern Trust"/>
      </sharedItems>
    </cacheField>
    <cacheField name="Hospital" numFmtId="0">
      <sharedItems count="3">
        <s v="Craigavon"/>
        <s v="Daisy Hill"/>
        <s v="South Tyrone"/>
      </sharedItems>
    </cacheField>
    <cacheField name="Theatre Type" numFmtId="0">
      <sharedItems count="4">
        <s v="DPU"/>
        <s v="Main"/>
        <s v="Maternity"/>
        <s v="Paediatric"/>
      </sharedItems>
    </cacheField>
    <cacheField name="Session Specialty" numFmtId="0">
      <sharedItems count="11">
        <s v="Gynaecology"/>
        <s v="Urology"/>
        <s v="Plastic Surgery"/>
        <s v="Trauma and Orthopaedics"/>
        <s v="ENT"/>
        <s v="General Surgery"/>
        <s v="Oral and Maxillofacial Surgery"/>
        <s v="Obstetrics"/>
        <s v="Paediatric Surgery"/>
        <s v="Ophthalmology"/>
        <s v="Emergency Surgery"/>
      </sharedItems>
    </cacheField>
    <cacheField name="Financial Year" numFmtId="0">
      <sharedItems count="1">
        <s v="26/27"/>
      </sharedItems>
    </cacheField>
    <cacheField name="Month" numFmtId="164">
      <sharedItems containsSemiMixedTypes="0" containsNonDate="0" containsDate="1" containsString="0" minDate="2026-06-01T00:00:00" maxDate="2026-08-02T00:00:00" count="3">
        <d v="2026-06-01T00:00:00"/>
        <d v="2026-07-01T00:00:00"/>
        <d v="2026-08-01T00:00:00"/>
      </sharedItems>
    </cacheField>
    <cacheField name="Start Type" numFmtId="0">
      <sharedItems count="4">
        <s v="Early Start"/>
        <s v="Late Start"/>
        <s v="On Time"/>
        <s v="Unclassified"/>
      </sharedItems>
    </cacheField>
    <cacheField name="Finish Type" numFmtId="0">
      <sharedItems count="4">
        <s v="Early Finish"/>
        <s v="Late Finish"/>
        <s v="On Time"/>
        <s v="Unclassified"/>
      </sharedItems>
    </cacheField>
    <cacheField name="Classification Status" numFmtId="0">
      <sharedItems count="2">
        <s v="Classified"/>
        <s v="Unclassified"/>
      </sharedItems>
    </cacheField>
    <cacheField name="Session Count" numFmtId="0">
      <sharedItems containsSemiMixedTypes="0" containsString="0" containsNumber="1" containsInteger="1" minValue="0" maxValue="28"/>
    </cacheField>
  </cacheFields>
  <extLst>
    <ext xmlns:x14="http://schemas.microsoft.com/office/spreadsheetml/2009/9/main" uri="{725AE2AE-9491-48be-B2B4-4EB974FC3084}">
      <x14:pivotCacheDefinition pivotCacheId="879584579"/>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Stephen Gately" refreshedDate="46323.96178229167" missingItemsLimit="0" createdVersion="6" refreshedVersion="8" minRefreshableVersion="3" recordCount="1014" xr:uid="{E1871137-FBB1-4BAC-AC1F-CF022A1B4BCB}">
  <cacheSource type="worksheet">
    <worksheetSource name="OverviewSessionsTable"/>
  </cacheSource>
  <cacheFields count="37">
    <cacheField name="Trust" numFmtId="0">
      <sharedItems count="1">
        <s v="Southern"/>
      </sharedItems>
    </cacheField>
    <cacheField name="Hospital" numFmtId="0">
      <sharedItems count="3">
        <s v="Craigavon"/>
        <s v="Daisy Hill"/>
        <s v="South Tyrone"/>
      </sharedItems>
    </cacheField>
    <cacheField name="Operating Theatre" numFmtId="0">
      <sharedItems/>
    </cacheField>
    <cacheField name="Month" numFmtId="14">
      <sharedItems containsSemiMixedTypes="0" containsNonDate="0" containsDate="1" containsString="0" minDate="2026-06-01T00:00:00" maxDate="2026-08-02T00:00:00" count="3">
        <d v="2026-06-01T00:00:00"/>
        <d v="2026-07-01T00:00:00"/>
        <d v="2026-08-01T00:00:00"/>
      </sharedItems>
    </cacheField>
    <cacheField name="Financial Year" numFmtId="0">
      <sharedItems count="1">
        <s v="26/27"/>
      </sharedItems>
    </cacheField>
    <cacheField name="Theatre Type" numFmtId="0">
      <sharedItems count="4">
        <s v="DPU"/>
        <s v="Main"/>
        <s v="Maternity"/>
        <s v="Paediatric"/>
      </sharedItems>
    </cacheField>
    <cacheField name="Service Area" numFmtId="0">
      <sharedItems count="1">
        <s v="Hsc Southern Trust"/>
      </sharedItems>
    </cacheField>
    <cacheField name="Session Specialty" numFmtId="0">
      <sharedItems count="11">
        <s v="Gynaecology"/>
        <s v="Oral and Maxillofacial Surgery"/>
        <s v="ENT"/>
        <s v="Urology"/>
        <s v="General Surgery"/>
        <s v="Trauma and Orthopaedics"/>
        <s v="Plastic Surgery"/>
        <s v="Obstetrics"/>
        <s v="Ophthalmology"/>
        <s v="Emergency Surgery"/>
        <s v="Paediatric Surgery"/>
      </sharedItems>
    </cacheField>
    <cacheField name="Patients Excluded - Missing Times" numFmtId="3">
      <sharedItems containsSemiMixedTypes="0" containsString="0" containsNumber="1" containsInteger="1" minValue="0" maxValue="0"/>
    </cacheField>
    <cacheField name="No of Sessions" numFmtId="0">
      <sharedItems containsSemiMixedTypes="0" containsString="0" containsNumber="1" containsInteger="1" minValue="1" maxValue="1"/>
    </cacheField>
    <cacheField name="No of Patients" numFmtId="0">
      <sharedItems containsSemiMixedTypes="0" containsString="0" containsNumber="1" containsInteger="1" minValue="2" maxValue="4"/>
    </cacheField>
    <cacheField name="Location" numFmtId="0">
      <sharedItems/>
    </cacheField>
    <cacheField name="Procedure Date" numFmtId="14">
      <sharedItems containsSemiMixedTypes="0" containsNonDate="0" containsDate="1" containsString="0" minDate="2026-06-01T00:00:00" maxDate="2026-09-01T00:00:00"/>
    </cacheField>
    <cacheField name="Slot Start Time" numFmtId="22">
      <sharedItems containsSemiMixedTypes="0" containsNonDate="0" containsDate="1" containsString="0" minDate="2026-06-01T08:00:00" maxDate="2026-08-31T13:00:00"/>
    </cacheField>
    <cacheField name="Slot End Time" numFmtId="22">
      <sharedItems containsSemiMixedTypes="0" containsNonDate="0" containsDate="1" containsString="0" minDate="2026-06-01T11:30:00" maxDate="2026-08-31T18:00:00"/>
    </cacheField>
    <cacheField name="Source Files" numFmtId="0">
      <sharedItems/>
    </cacheField>
    <cacheField name="Procedure Rows" numFmtId="0">
      <sharedItems containsSemiMixedTypes="0" containsString="0" containsNumber="1" containsInteger="1" minValue="2" maxValue="4"/>
    </cacheField>
    <cacheField name="Missing Patient IDs" numFmtId="0">
      <sharedItems containsSemiMixedTypes="0" containsString="0" containsNumber="1" containsInteger="1" minValue="0" maxValue="0"/>
    </cacheField>
    <cacheField name="Mixed Session Specialty" numFmtId="0">
      <sharedItems/>
    </cacheField>
    <cacheField name="Session Duration" numFmtId="4">
      <sharedItems containsSemiMixedTypes="0" containsString="0" containsNumber="1" containsInteger="1" minValue="180" maxValue="1440"/>
    </cacheField>
    <cacheField name="Run Minutes" numFmtId="4">
      <sharedItems containsSemiMixedTypes="0" containsString="0" containsNumber="1" containsInteger="1" minValue="113" maxValue="527"/>
    </cacheField>
    <cacheField name="Op Minutes" numFmtId="4">
      <sharedItems containsSemiMixedTypes="0" containsString="0" containsNumber="1" containsInteger="1" minValue="64" maxValue="425"/>
    </cacheField>
    <cacheField name="Run Timing Issues" numFmtId="0">
      <sharedItems containsSemiMixedTypes="0" containsString="0" containsNumber="1" containsInteger="1" minValue="0" maxValue="0"/>
    </cacheField>
    <cacheField name="Op Timing Issues" numFmtId="0">
      <sharedItems containsSemiMixedTypes="0" containsString="0" containsNumber="1" containsInteger="1" minValue="0" maxValue="0"/>
    </cacheField>
    <cacheField name="First Actual Start" numFmtId="22">
      <sharedItems containsSemiMixedTypes="0" containsNonDate="0" containsDate="1" containsString="0" minDate="2026-06-01T08:03:00" maxDate="2026-08-31T13:05:00"/>
    </cacheField>
    <cacheField name="Last Actual End" numFmtId="22">
      <sharedItems containsSemiMixedTypes="0" containsNonDate="0" containsDate="1" containsString="0" minDate="2026-06-01T11:02:00" maxDate="2026-08-31T17:47:00"/>
    </cacheField>
    <cacheField name="Timed Operations" numFmtId="0">
      <sharedItems containsSemiMixedTypes="0" containsString="0" containsNumber="1" containsInteger="1" minValue="2" maxValue="4"/>
    </cacheField>
    <cacheField name="Repeated Timing Rows" numFmtId="0">
      <sharedItems containsSemiMixedTypes="0" containsString="0" containsNumber="1" containsInteger="1" minValue="0" maxValue="0"/>
    </cacheField>
    <cacheField name="Timing Notes" numFmtId="0">
      <sharedItems containsNonDate="0" containsString="0" containsBlank="1"/>
    </cacheField>
    <cacheField name="Sessions Used for Timing" numFmtId="1">
      <sharedItems containsSemiMixedTypes="0" containsString="0" containsNumber="1" containsInteger="1" minValue="1" maxValue="1"/>
    </cacheField>
    <cacheField name="Sessions Excluded from Timing" numFmtId="1">
      <sharedItems containsSemiMixedTypes="0" containsString="0" containsNumber="1" containsInteger="1" minValue="0" maxValue="0"/>
    </cacheField>
    <cacheField name="Session Duration Used for Timing" numFmtId="4">
      <sharedItems containsSemiMixedTypes="0" containsString="0" containsNumber="1" containsInteger="1" minValue="180" maxValue="1440"/>
    </cacheField>
    <cacheField name="Reported Run Minutes" numFmtId="0" formula="IF('Sessions Used for Timing'=0,0/0,'Run Minutes')" databaseField="0"/>
    <cacheField name="Reported Op Minutes" numFmtId="0" formula="IF('Sessions Used for Timing'=0,0/0,'Op Minutes')" databaseField="0"/>
    <cacheField name="Run Rate" numFmtId="0" formula="IF('Session Duration Used for Timing'=0,0/0,'Run Minutes'/'Session Duration Used for Timing')" databaseField="0"/>
    <cacheField name="Op Rate" numFmtId="0" formula="IF('Session Duration Used for Timing'=0,0/0,'Op Minutes'/'Session Duration Used for Timing')" databaseField="0"/>
    <cacheField name="Reported Session Minutes" numFmtId="0" formula="'Session Duration'" databaseField="0"/>
  </cacheFields>
  <extLst>
    <ext xmlns:x14="http://schemas.microsoft.com/office/spreadsheetml/2009/9/main" uri="{725AE2AE-9491-48be-B2B4-4EB974FC3084}">
      <x14:pivotCacheDefinition pivotCacheId="9779065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4">
  <r>
    <s v="Southern"/>
    <x v="0"/>
    <x v="0"/>
    <x v="0"/>
    <s v="Single consultant"/>
    <x v="0"/>
    <x v="0"/>
    <d v="2026-06-19T00:00:00"/>
    <n v="0"/>
    <x v="0"/>
    <x v="0"/>
    <s v="St Cah Main Theatre"/>
    <x v="0"/>
    <n v="1"/>
    <n v="4"/>
    <s v="JUNE-26-dummy-data.xlsx"/>
    <n v="4"/>
    <n v="0"/>
    <b v="0"/>
    <n v="180"/>
    <n v="156"/>
    <n v="93"/>
    <n v="0"/>
    <n v="0"/>
    <n v="1"/>
    <n v="0"/>
    <n v="4"/>
    <n v="0"/>
    <m/>
    <n v="180"/>
    <s v="On Time"/>
    <s v="Early Finish"/>
    <n v="10"/>
    <n v="-14"/>
    <n v="0"/>
    <n v="1"/>
    <n v="0"/>
    <n v="4"/>
    <n v="0"/>
    <n v="1"/>
    <n v="0"/>
    <n v="0"/>
    <n v="85"/>
    <n v="1"/>
    <n v="0"/>
    <n v="180"/>
    <s v="Below planned"/>
    <n v="1"/>
    <n v="0"/>
    <n v="0"/>
    <d v="2026-06-19T13:00:00"/>
    <d v="2026-06-19T16:00:00"/>
    <s v="Classified"/>
    <d v="2026-06-19T13:10:00"/>
    <d v="2026-06-19T15:46:00"/>
    <s v="Dr Dummy 01"/>
    <n v="0"/>
    <n v="0"/>
    <m/>
  </r>
  <r>
    <s v="Southern"/>
    <x v="0"/>
    <x v="0"/>
    <x v="0"/>
    <s v="Single consultant"/>
    <x v="1"/>
    <x v="0"/>
    <d v="2026-06-16T00:00:00"/>
    <n v="0"/>
    <x v="0"/>
    <x v="0"/>
    <s v="St Cah Main Theatre"/>
    <x v="0"/>
    <n v="1"/>
    <n v="4"/>
    <s v="JUNE-26-dummy-data.xlsx"/>
    <n v="4"/>
    <n v="0"/>
    <b v="0"/>
    <n v="240"/>
    <n v="214"/>
    <n v="141"/>
    <n v="0"/>
    <n v="0"/>
    <n v="1"/>
    <n v="0"/>
    <n v="4"/>
    <n v="0"/>
    <m/>
    <n v="240"/>
    <s v="On Time"/>
    <s v="Early Finish"/>
    <n v="7"/>
    <n v="-19"/>
    <n v="0"/>
    <n v="1"/>
    <n v="0"/>
    <n v="4"/>
    <n v="0"/>
    <n v="1"/>
    <n v="0"/>
    <n v="0"/>
    <n v="140"/>
    <n v="1"/>
    <n v="0"/>
    <n v="240"/>
    <s v="Below planned"/>
    <n v="1"/>
    <n v="0"/>
    <n v="0"/>
    <d v="2026-06-16T09:00:00"/>
    <d v="2026-06-16T13:00:00"/>
    <s v="Classified"/>
    <d v="2026-06-16T09:07:00"/>
    <d v="2026-06-16T12:41:00"/>
    <s v="Dr Dummy 01"/>
    <n v="0"/>
    <n v="0"/>
    <m/>
  </r>
  <r>
    <s v="Southern"/>
    <x v="0"/>
    <x v="0"/>
    <x v="1"/>
    <s v="Single consultant"/>
    <x v="2"/>
    <x v="0"/>
    <d v="2026-07-03T00:00:00"/>
    <n v="0"/>
    <x v="1"/>
    <x v="0"/>
    <s v="St Cah Main Theatre"/>
    <x v="0"/>
    <n v="1"/>
    <n v="4"/>
    <s v="JULY-26-dummy-data.xlsx"/>
    <n v="4"/>
    <n v="0"/>
    <b v="0"/>
    <n v="480"/>
    <n v="457"/>
    <n v="330"/>
    <n v="0"/>
    <n v="0"/>
    <n v="1"/>
    <n v="0"/>
    <n v="4"/>
    <n v="0"/>
    <m/>
    <n v="480"/>
    <s v="On Time"/>
    <s v="Early Finish"/>
    <n v="8"/>
    <n v="-15"/>
    <n v="0"/>
    <n v="1"/>
    <n v="0"/>
    <n v="4"/>
    <n v="0"/>
    <n v="1"/>
    <n v="0"/>
    <n v="0"/>
    <n v="325"/>
    <n v="1"/>
    <n v="0"/>
    <n v="480"/>
    <s v="Below planned"/>
    <n v="1"/>
    <n v="0"/>
    <n v="0"/>
    <d v="2026-07-03T09:00:00"/>
    <d v="2026-07-03T17:00:00"/>
    <s v="Classified"/>
    <d v="2026-07-03T09:08:00"/>
    <d v="2026-07-03T16:45:00"/>
    <s v="Dr Dummy 02"/>
    <n v="0"/>
    <n v="0"/>
    <m/>
  </r>
  <r>
    <s v="Southern"/>
    <x v="0"/>
    <x v="0"/>
    <x v="1"/>
    <s v="Single consultant"/>
    <x v="2"/>
    <x v="0"/>
    <d v="2026-08-17T00:00:00"/>
    <n v="0"/>
    <x v="2"/>
    <x v="0"/>
    <s v="St Cah Main Theatre"/>
    <x v="0"/>
    <n v="1"/>
    <n v="4"/>
    <s v="AUGUST-26-dummy-data.xlsx"/>
    <n v="4"/>
    <n v="0"/>
    <b v="0"/>
    <n v="210"/>
    <n v="178"/>
    <n v="110"/>
    <n v="0"/>
    <n v="0"/>
    <n v="1"/>
    <n v="0"/>
    <n v="4"/>
    <n v="0"/>
    <m/>
    <n v="210"/>
    <s v="On Time"/>
    <s v="Early Finish"/>
    <n v="5"/>
    <n v="-27"/>
    <n v="0"/>
    <n v="1"/>
    <n v="0"/>
    <n v="4"/>
    <n v="0"/>
    <n v="1"/>
    <n v="0"/>
    <n v="0"/>
    <n v="110"/>
    <n v="1"/>
    <n v="0"/>
    <n v="210"/>
    <s v="Below planned"/>
    <n v="1"/>
    <n v="0"/>
    <n v="0"/>
    <d v="2026-08-17T13:30:00"/>
    <d v="2026-08-17T17:00:00"/>
    <s v="Classified"/>
    <d v="2026-08-17T13:35:00"/>
    <d v="2026-08-17T16:33:00"/>
    <s v="Dr Dummy 02"/>
    <n v="0"/>
    <n v="0"/>
    <m/>
  </r>
  <r>
    <s v="Southern"/>
    <x v="0"/>
    <x v="0"/>
    <x v="1"/>
    <s v="Single consultant"/>
    <x v="3"/>
    <x v="0"/>
    <d v="2026-06-13T00:00:00"/>
    <n v="0"/>
    <x v="0"/>
    <x v="0"/>
    <s v="St Cah Main Theatre"/>
    <x v="0"/>
    <n v="1"/>
    <n v="4"/>
    <s v="JUNE-26-dummy-data.xlsx"/>
    <n v="4"/>
    <n v="0"/>
    <b v="0"/>
    <n v="300"/>
    <n v="275"/>
    <n v="198"/>
    <n v="0"/>
    <n v="0"/>
    <n v="1"/>
    <n v="0"/>
    <n v="4"/>
    <n v="0"/>
    <m/>
    <n v="300"/>
    <s v="On Time"/>
    <s v="Early Finish"/>
    <n v="9"/>
    <n v="-16"/>
    <n v="0"/>
    <n v="1"/>
    <n v="0"/>
    <n v="4"/>
    <n v="0"/>
    <n v="1"/>
    <n v="0"/>
    <n v="0"/>
    <n v="195"/>
    <n v="1"/>
    <n v="0"/>
    <n v="300"/>
    <s v="Below planned"/>
    <n v="1"/>
    <n v="0"/>
    <n v="0"/>
    <d v="2026-06-13T13:30:00"/>
    <d v="2026-06-13T18:30:00"/>
    <s v="Classified"/>
    <d v="2026-06-13T13:39:00"/>
    <d v="2026-06-13T18:14:00"/>
    <s v="Dr Dummy 02"/>
    <n v="0"/>
    <n v="0"/>
    <m/>
  </r>
  <r>
    <s v="Southern"/>
    <x v="0"/>
    <x v="0"/>
    <x v="1"/>
    <s v="Single consultant"/>
    <x v="3"/>
    <x v="0"/>
    <d v="2026-07-31T00:00:00"/>
    <n v="0"/>
    <x v="1"/>
    <x v="0"/>
    <s v="St Cah Main Theatre"/>
    <x v="0"/>
    <n v="1"/>
    <n v="4"/>
    <s v="JULY-26-dummy-data.xlsx"/>
    <n v="4"/>
    <n v="0"/>
    <b v="0"/>
    <n v="270"/>
    <n v="228"/>
    <n v="137"/>
    <n v="0"/>
    <n v="0"/>
    <n v="1"/>
    <n v="0"/>
    <n v="4"/>
    <n v="0"/>
    <m/>
    <n v="270"/>
    <s v="On Time"/>
    <s v="Early Finish"/>
    <n v="8"/>
    <n v="-34"/>
    <n v="0"/>
    <n v="1"/>
    <n v="0"/>
    <n v="4"/>
    <n v="0"/>
    <n v="1"/>
    <n v="0"/>
    <n v="0"/>
    <n v="150"/>
    <n v="1"/>
    <n v="0"/>
    <n v="270"/>
    <s v="Below planned"/>
    <n v="1"/>
    <n v="0"/>
    <n v="0"/>
    <d v="2026-07-31T13:00:00"/>
    <d v="2026-07-31T17:30:00"/>
    <s v="Classified"/>
    <d v="2026-07-31T13:08:00"/>
    <d v="2026-07-31T16:56:00"/>
    <s v="Dr Dummy 02"/>
    <n v="0"/>
    <n v="0"/>
    <m/>
  </r>
  <r>
    <s v="Southern"/>
    <x v="0"/>
    <x v="0"/>
    <x v="1"/>
    <s v="Single consultant"/>
    <x v="4"/>
    <x v="0"/>
    <d v="2026-07-19T00:00:00"/>
    <n v="0"/>
    <x v="1"/>
    <x v="0"/>
    <s v="St Cah Main Theatre"/>
    <x v="0"/>
    <n v="1"/>
    <n v="4"/>
    <s v="JULY-26-dummy-data.xlsx"/>
    <n v="4"/>
    <n v="0"/>
    <b v="0"/>
    <n v="210"/>
    <n v="187"/>
    <n v="109"/>
    <n v="0"/>
    <n v="0"/>
    <n v="1"/>
    <n v="0"/>
    <n v="4"/>
    <n v="0"/>
    <m/>
    <n v="210"/>
    <s v="On Time"/>
    <s v="Early Finish"/>
    <n v="10"/>
    <n v="-13"/>
    <n v="0"/>
    <n v="1"/>
    <n v="0"/>
    <n v="4"/>
    <n v="0"/>
    <n v="1"/>
    <n v="0"/>
    <n v="0"/>
    <n v="110"/>
    <n v="1"/>
    <n v="0"/>
    <n v="210"/>
    <s v="Below planned"/>
    <n v="1"/>
    <n v="0"/>
    <n v="0"/>
    <d v="2026-07-19T08:00:00"/>
    <d v="2026-07-19T11:30:00"/>
    <s v="Classified"/>
    <d v="2026-07-19T08:10:00"/>
    <d v="2026-07-19T11:17:00"/>
    <s v="Dr Dummy 02"/>
    <n v="0"/>
    <n v="0"/>
    <m/>
  </r>
  <r>
    <s v="Southern"/>
    <x v="0"/>
    <x v="0"/>
    <x v="2"/>
    <s v="Single consultant"/>
    <x v="0"/>
    <x v="0"/>
    <d v="2026-08-17T00:00:00"/>
    <n v="0"/>
    <x v="2"/>
    <x v="0"/>
    <s v="St Cah Main Theatre"/>
    <x v="0"/>
    <n v="1"/>
    <n v="4"/>
    <s v="AUGUST-26-dummy-data.xlsx"/>
    <n v="4"/>
    <n v="0"/>
    <b v="0"/>
    <n v="480"/>
    <n v="449"/>
    <n v="353"/>
    <n v="0"/>
    <n v="0"/>
    <n v="1"/>
    <n v="0"/>
    <n v="4"/>
    <n v="0"/>
    <m/>
    <n v="480"/>
    <s v="Late Start"/>
    <s v="Early Finish"/>
    <n v="12"/>
    <n v="-19"/>
    <n v="0"/>
    <n v="0"/>
    <n v="1"/>
    <n v="4"/>
    <n v="0"/>
    <n v="1"/>
    <n v="0"/>
    <n v="0"/>
    <n v="345"/>
    <n v="1"/>
    <n v="0"/>
    <n v="480"/>
    <s v="Below planned"/>
    <n v="1"/>
    <n v="0"/>
    <n v="0"/>
    <d v="2026-08-17T08:30:00"/>
    <d v="2026-08-17T16:30:00"/>
    <s v="Classified"/>
    <d v="2026-08-17T08:42:00"/>
    <d v="2026-08-17T16:11:00"/>
    <s v="Dr Dummy 03"/>
    <n v="0"/>
    <n v="0"/>
    <m/>
  </r>
  <r>
    <s v="Southern"/>
    <x v="0"/>
    <x v="0"/>
    <x v="3"/>
    <s v="Single consultant"/>
    <x v="5"/>
    <x v="0"/>
    <d v="2026-07-09T00:00:00"/>
    <n v="0"/>
    <x v="1"/>
    <x v="0"/>
    <s v="St Cah Day Procedure Unit"/>
    <x v="1"/>
    <n v="1"/>
    <n v="4"/>
    <s v="JULY-26-dummy-data.xlsx"/>
    <n v="4"/>
    <n v="0"/>
    <b v="0"/>
    <n v="270"/>
    <n v="249"/>
    <n v="171"/>
    <n v="0"/>
    <n v="0"/>
    <n v="1"/>
    <n v="0"/>
    <n v="4"/>
    <n v="0"/>
    <m/>
    <n v="270"/>
    <s v="Late Start"/>
    <s v="On Time"/>
    <n v="11"/>
    <n v="-10"/>
    <n v="0"/>
    <n v="0"/>
    <n v="1"/>
    <n v="4"/>
    <n v="0"/>
    <n v="0"/>
    <n v="1"/>
    <n v="0"/>
    <n v="160"/>
    <n v="1"/>
    <n v="0"/>
    <n v="270"/>
    <s v="Below planned"/>
    <n v="1"/>
    <n v="0"/>
    <n v="0"/>
    <d v="2026-07-09T09:00:00"/>
    <d v="2026-07-09T13:30:00"/>
    <s v="Classified"/>
    <d v="2026-07-09T09:11:00"/>
    <d v="2026-07-09T13:20:00"/>
    <s v="Dr Dummy 04"/>
    <n v="0"/>
    <n v="0"/>
    <m/>
  </r>
  <r>
    <s v="Southern"/>
    <x v="0"/>
    <x v="0"/>
    <x v="3"/>
    <s v="Single consultant"/>
    <x v="5"/>
    <x v="0"/>
    <d v="2026-08-20T00:00:00"/>
    <n v="0"/>
    <x v="2"/>
    <x v="0"/>
    <s v="St Cah Day Procedure Unit"/>
    <x v="1"/>
    <n v="1"/>
    <n v="4"/>
    <s v="AUGUST-26-dummy-data.xlsx"/>
    <n v="4"/>
    <n v="0"/>
    <b v="0"/>
    <n v="540"/>
    <n v="491"/>
    <n v="367"/>
    <n v="0"/>
    <n v="0"/>
    <n v="1"/>
    <n v="0"/>
    <n v="4"/>
    <n v="0"/>
    <m/>
    <n v="540"/>
    <s v="Late Start"/>
    <s v="Early Finish"/>
    <n v="12"/>
    <n v="-37"/>
    <n v="0"/>
    <n v="0"/>
    <n v="1"/>
    <n v="4"/>
    <n v="0"/>
    <n v="1"/>
    <n v="0"/>
    <n v="0"/>
    <n v="370"/>
    <n v="1"/>
    <n v="0"/>
    <n v="540"/>
    <s v="Below planned"/>
    <n v="1"/>
    <n v="0"/>
    <n v="0"/>
    <d v="2026-08-20T07:30:00"/>
    <d v="2026-08-20T16:30:00"/>
    <s v="Classified"/>
    <d v="2026-08-20T07:42:00"/>
    <d v="2026-08-20T15:53:00"/>
    <s v="Dr Dummy 04"/>
    <n v="0"/>
    <n v="0"/>
    <m/>
  </r>
  <r>
    <s v="Southern"/>
    <x v="0"/>
    <x v="0"/>
    <x v="3"/>
    <s v="Single consultant"/>
    <x v="6"/>
    <x v="0"/>
    <d v="2026-08-12T00:00:00"/>
    <n v="0"/>
    <x v="2"/>
    <x v="0"/>
    <s v="St Cah Main Theatre"/>
    <x v="0"/>
    <n v="1"/>
    <n v="4"/>
    <s v="AUGUST-26-dummy-data.xlsx"/>
    <n v="4"/>
    <n v="0"/>
    <b v="0"/>
    <n v="210"/>
    <n v="172"/>
    <n v="117"/>
    <n v="0"/>
    <n v="0"/>
    <n v="1"/>
    <n v="0"/>
    <n v="4"/>
    <n v="0"/>
    <m/>
    <n v="210"/>
    <s v="On Time"/>
    <s v="Early Finish"/>
    <n v="7"/>
    <n v="-31"/>
    <n v="0"/>
    <n v="1"/>
    <n v="0"/>
    <n v="4"/>
    <n v="0"/>
    <n v="1"/>
    <n v="0"/>
    <n v="0"/>
    <n v="115"/>
    <n v="1"/>
    <n v="0"/>
    <n v="210"/>
    <s v="Below planned"/>
    <n v="1"/>
    <n v="0"/>
    <n v="0"/>
    <d v="2026-08-12T08:30:00"/>
    <d v="2026-08-12T12:00:00"/>
    <s v="Classified"/>
    <d v="2026-08-12T08:37:00"/>
    <d v="2026-08-12T11:29:00"/>
    <s v="Dr Dummy 04"/>
    <n v="0"/>
    <n v="0"/>
    <m/>
  </r>
  <r>
    <s v="Southern"/>
    <x v="0"/>
    <x v="0"/>
    <x v="4"/>
    <s v="Single consultant"/>
    <x v="5"/>
    <x v="0"/>
    <d v="2026-06-26T00:00:00"/>
    <n v="0"/>
    <x v="0"/>
    <x v="0"/>
    <s v="St Cah Day Procedure Unit"/>
    <x v="1"/>
    <n v="1"/>
    <n v="4"/>
    <s v="JUNE-26-dummy-data.xlsx"/>
    <n v="4"/>
    <n v="0"/>
    <b v="0"/>
    <n v="540"/>
    <n v="507"/>
    <n v="403"/>
    <n v="0"/>
    <n v="0"/>
    <n v="1"/>
    <n v="0"/>
    <n v="4"/>
    <n v="0"/>
    <m/>
    <n v="540"/>
    <s v="On Time"/>
    <s v="Early Finish"/>
    <n v="2"/>
    <n v="-31"/>
    <n v="0"/>
    <n v="1"/>
    <n v="0"/>
    <n v="4"/>
    <n v="0"/>
    <n v="1"/>
    <n v="0"/>
    <n v="0"/>
    <n v="400"/>
    <n v="1"/>
    <n v="0"/>
    <n v="540"/>
    <s v="Below planned"/>
    <n v="1"/>
    <n v="0"/>
    <n v="0"/>
    <d v="2026-06-26T08:30:00"/>
    <d v="2026-06-26T17:30:00"/>
    <s v="Classified"/>
    <d v="2026-06-26T08:32:00"/>
    <d v="2026-06-26T16:59:00"/>
    <s v="Dr Dummy 05"/>
    <n v="0"/>
    <n v="0"/>
    <m/>
  </r>
  <r>
    <s v="Southern"/>
    <x v="0"/>
    <x v="0"/>
    <x v="5"/>
    <s v="Single consultant"/>
    <x v="0"/>
    <x v="0"/>
    <d v="2026-07-02T00:00:00"/>
    <n v="0"/>
    <x v="1"/>
    <x v="0"/>
    <s v="St Cah Main Theatre"/>
    <x v="0"/>
    <n v="1"/>
    <n v="4"/>
    <s v="JULY-26-dummy-data.xlsx"/>
    <n v="4"/>
    <n v="0"/>
    <b v="0"/>
    <n v="270"/>
    <n v="229"/>
    <n v="157"/>
    <n v="0"/>
    <n v="0"/>
    <n v="1"/>
    <n v="0"/>
    <n v="4"/>
    <n v="0"/>
    <m/>
    <n v="270"/>
    <s v="On Time"/>
    <s v="Early Finish"/>
    <n v="8"/>
    <n v="-33"/>
    <n v="0"/>
    <n v="1"/>
    <n v="0"/>
    <n v="4"/>
    <n v="0"/>
    <n v="1"/>
    <n v="0"/>
    <n v="0"/>
    <n v="155"/>
    <n v="1"/>
    <n v="0"/>
    <n v="270"/>
    <s v="Below planned"/>
    <n v="1"/>
    <n v="0"/>
    <n v="0"/>
    <d v="2026-07-02T13:00:00"/>
    <d v="2026-07-02T17:30:00"/>
    <s v="Classified"/>
    <d v="2026-07-02T13:08:00"/>
    <d v="2026-07-02T16:57:00"/>
    <s v="Dr Dummy 06"/>
    <n v="0"/>
    <n v="0"/>
    <m/>
  </r>
  <r>
    <s v="Southern"/>
    <x v="0"/>
    <x v="0"/>
    <x v="5"/>
    <s v="Single consultant"/>
    <x v="1"/>
    <x v="0"/>
    <d v="2026-06-11T00:00:00"/>
    <n v="0"/>
    <x v="0"/>
    <x v="0"/>
    <s v="St Cah Main Theatre"/>
    <x v="0"/>
    <n v="1"/>
    <n v="4"/>
    <s v="JUNE-26-dummy-data.xlsx"/>
    <n v="4"/>
    <n v="0"/>
    <b v="0"/>
    <n v="240"/>
    <n v="215"/>
    <n v="132"/>
    <n v="0"/>
    <n v="0"/>
    <n v="1"/>
    <n v="0"/>
    <n v="4"/>
    <n v="0"/>
    <m/>
    <n v="240"/>
    <s v="On Time"/>
    <s v="Early Finish"/>
    <n v="3"/>
    <n v="-22"/>
    <n v="0"/>
    <n v="1"/>
    <n v="0"/>
    <n v="4"/>
    <n v="0"/>
    <n v="1"/>
    <n v="0"/>
    <n v="0"/>
    <n v="130"/>
    <n v="1"/>
    <n v="0"/>
    <n v="240"/>
    <s v="Below planned"/>
    <n v="1"/>
    <n v="0"/>
    <n v="0"/>
    <d v="2026-06-11T08:00:00"/>
    <d v="2026-06-11T12:00:00"/>
    <s v="Classified"/>
    <d v="2026-06-11T08:03:00"/>
    <d v="2026-06-11T11:38:00"/>
    <s v="Dr Dummy 06"/>
    <n v="0"/>
    <n v="0"/>
    <m/>
  </r>
  <r>
    <s v="Southern"/>
    <x v="0"/>
    <x v="0"/>
    <x v="5"/>
    <s v="Single consultant"/>
    <x v="1"/>
    <x v="0"/>
    <d v="2026-06-17T00:00:00"/>
    <n v="0"/>
    <x v="0"/>
    <x v="0"/>
    <s v="St Cah Main Theatre"/>
    <x v="0"/>
    <n v="1"/>
    <n v="4"/>
    <s v="JUNE-26-dummy-data.xlsx"/>
    <n v="4"/>
    <n v="0"/>
    <b v="0"/>
    <n v="300"/>
    <n v="267"/>
    <n v="186"/>
    <n v="0"/>
    <n v="0"/>
    <n v="1"/>
    <n v="0"/>
    <n v="4"/>
    <n v="0"/>
    <m/>
    <n v="300"/>
    <s v="On Time"/>
    <s v="Early Finish"/>
    <n v="8"/>
    <n v="-25"/>
    <n v="0"/>
    <n v="1"/>
    <n v="0"/>
    <n v="4"/>
    <n v="0"/>
    <n v="1"/>
    <n v="0"/>
    <n v="0"/>
    <n v="180"/>
    <n v="1"/>
    <n v="0"/>
    <n v="300"/>
    <s v="Below planned"/>
    <n v="1"/>
    <n v="0"/>
    <n v="0"/>
    <d v="2026-06-17T08:00:00"/>
    <d v="2026-06-17T13:00:00"/>
    <s v="Classified"/>
    <d v="2026-06-17T08:08:00"/>
    <d v="2026-06-17T12:35:00"/>
    <s v="Dr Dummy 06"/>
    <n v="0"/>
    <n v="0"/>
    <m/>
  </r>
  <r>
    <s v="Southern"/>
    <x v="0"/>
    <x v="0"/>
    <x v="5"/>
    <s v="Single consultant"/>
    <x v="1"/>
    <x v="0"/>
    <d v="2026-07-31T00:00:00"/>
    <n v="0"/>
    <x v="1"/>
    <x v="0"/>
    <s v="St Cah Main Theatre"/>
    <x v="0"/>
    <n v="1"/>
    <n v="4"/>
    <s v="JULY-26-dummy-data.xlsx"/>
    <n v="4"/>
    <n v="0"/>
    <b v="0"/>
    <n v="300"/>
    <n v="271"/>
    <n v="186"/>
    <n v="0"/>
    <n v="0"/>
    <n v="1"/>
    <n v="0"/>
    <n v="4"/>
    <n v="0"/>
    <m/>
    <n v="300"/>
    <s v="On Time"/>
    <s v="Early Finish"/>
    <n v="9"/>
    <n v="-20"/>
    <n v="0"/>
    <n v="1"/>
    <n v="0"/>
    <n v="4"/>
    <n v="0"/>
    <n v="1"/>
    <n v="0"/>
    <n v="0"/>
    <n v="195"/>
    <n v="1"/>
    <n v="0"/>
    <n v="300"/>
    <s v="Below planned"/>
    <n v="1"/>
    <n v="0"/>
    <n v="0"/>
    <d v="2026-07-31T08:30:00"/>
    <d v="2026-07-31T13:30:00"/>
    <s v="Classified"/>
    <d v="2026-07-31T08:39:00"/>
    <d v="2026-07-31T13:10:00"/>
    <s v="Dr Dummy 06"/>
    <n v="0"/>
    <n v="0"/>
    <m/>
  </r>
  <r>
    <s v="Southern"/>
    <x v="0"/>
    <x v="0"/>
    <x v="6"/>
    <s v="Single consultant"/>
    <x v="0"/>
    <x v="0"/>
    <d v="2026-08-20T00:00:00"/>
    <n v="0"/>
    <x v="2"/>
    <x v="0"/>
    <s v="St Cah Main Theatre"/>
    <x v="0"/>
    <n v="1"/>
    <n v="4"/>
    <s v="AUGUST-26-dummy-data.xlsx"/>
    <n v="4"/>
    <n v="0"/>
    <b v="0"/>
    <n v="540"/>
    <n v="509"/>
    <n v="386"/>
    <n v="0"/>
    <n v="0"/>
    <n v="1"/>
    <n v="0"/>
    <n v="4"/>
    <n v="0"/>
    <m/>
    <n v="540"/>
    <s v="On Time"/>
    <s v="Early Finish"/>
    <n v="8"/>
    <n v="-23"/>
    <n v="0"/>
    <n v="1"/>
    <n v="0"/>
    <n v="4"/>
    <n v="0"/>
    <n v="1"/>
    <n v="0"/>
    <n v="0"/>
    <n v="380"/>
    <n v="1"/>
    <n v="0"/>
    <n v="540"/>
    <s v="Below planned"/>
    <n v="1"/>
    <n v="0"/>
    <n v="0"/>
    <d v="2026-08-20T09:00:00"/>
    <d v="2026-08-20T18:00:00"/>
    <s v="Classified"/>
    <d v="2026-08-20T09:08:00"/>
    <d v="2026-08-20T17:37:00"/>
    <s v="Dr Dummy 07"/>
    <n v="0"/>
    <n v="0"/>
    <m/>
  </r>
  <r>
    <s v="Southern"/>
    <x v="0"/>
    <x v="0"/>
    <x v="6"/>
    <s v="Single consultant"/>
    <x v="4"/>
    <x v="0"/>
    <d v="2026-06-03T00:00:00"/>
    <n v="0"/>
    <x v="0"/>
    <x v="0"/>
    <s v="St Cah Main Theatre"/>
    <x v="0"/>
    <n v="1"/>
    <n v="4"/>
    <s v="JUNE-26-dummy-data.xlsx"/>
    <n v="4"/>
    <n v="0"/>
    <b v="0"/>
    <n v="240"/>
    <n v="216"/>
    <n v="124"/>
    <n v="0"/>
    <n v="0"/>
    <n v="1"/>
    <n v="0"/>
    <n v="4"/>
    <n v="0"/>
    <m/>
    <n v="240"/>
    <s v="On Time"/>
    <s v="Early Finish"/>
    <n v="4"/>
    <n v="-20"/>
    <n v="0"/>
    <n v="1"/>
    <n v="0"/>
    <n v="4"/>
    <n v="0"/>
    <n v="1"/>
    <n v="0"/>
    <n v="0"/>
    <n v="130"/>
    <n v="1"/>
    <n v="0"/>
    <n v="240"/>
    <s v="Below planned"/>
    <n v="1"/>
    <n v="0"/>
    <n v="0"/>
    <d v="2026-06-03T13:30:00"/>
    <d v="2026-06-03T17:30:00"/>
    <s v="Classified"/>
    <d v="2026-06-03T13:34:00"/>
    <d v="2026-06-03T17:10:00"/>
    <s v="Dr Dummy 07"/>
    <n v="0"/>
    <n v="0"/>
    <m/>
  </r>
  <r>
    <s v="Southern"/>
    <x v="0"/>
    <x v="0"/>
    <x v="6"/>
    <s v="Single consultant"/>
    <x v="4"/>
    <x v="0"/>
    <d v="2026-07-01T00:00:00"/>
    <n v="0"/>
    <x v="1"/>
    <x v="0"/>
    <s v="St Cah Main Theatre"/>
    <x v="0"/>
    <n v="1"/>
    <n v="4"/>
    <s v="JULY-26-dummy-data.xlsx"/>
    <n v="4"/>
    <n v="0"/>
    <b v="0"/>
    <n v="210"/>
    <n v="190"/>
    <n v="108"/>
    <n v="0"/>
    <n v="0"/>
    <n v="1"/>
    <n v="0"/>
    <n v="4"/>
    <n v="0"/>
    <m/>
    <n v="210"/>
    <s v="On Time"/>
    <s v="Early Finish"/>
    <n v="3"/>
    <n v="-17"/>
    <n v="0"/>
    <n v="1"/>
    <n v="0"/>
    <n v="4"/>
    <n v="0"/>
    <n v="1"/>
    <n v="0"/>
    <n v="0"/>
    <n v="105"/>
    <n v="1"/>
    <n v="0"/>
    <n v="210"/>
    <s v="Below planned"/>
    <n v="1"/>
    <n v="0"/>
    <n v="0"/>
    <d v="2026-07-01T09:00:00"/>
    <d v="2026-07-01T12:30:00"/>
    <s v="Classified"/>
    <d v="2026-07-01T09:03:00"/>
    <d v="2026-07-01T12:13:00"/>
    <s v="Dr Dummy 07"/>
    <n v="0"/>
    <n v="0"/>
    <m/>
  </r>
  <r>
    <s v="Southern"/>
    <x v="0"/>
    <x v="0"/>
    <x v="7"/>
    <s v="Single consultant"/>
    <x v="1"/>
    <x v="0"/>
    <d v="2026-08-21T00:00:00"/>
    <n v="0"/>
    <x v="2"/>
    <x v="0"/>
    <s v="St Cah Main Theatre"/>
    <x v="0"/>
    <n v="1"/>
    <n v="4"/>
    <s v="AUGUST-26-dummy-data.xlsx"/>
    <n v="4"/>
    <n v="0"/>
    <b v="0"/>
    <n v="420"/>
    <n v="383"/>
    <n v="265"/>
    <n v="0"/>
    <n v="0"/>
    <n v="1"/>
    <n v="0"/>
    <n v="4"/>
    <n v="0"/>
    <m/>
    <n v="420"/>
    <s v="On Time"/>
    <s v="Early Finish"/>
    <n v="3"/>
    <n v="-34"/>
    <n v="0"/>
    <n v="1"/>
    <n v="0"/>
    <n v="4"/>
    <n v="0"/>
    <n v="1"/>
    <n v="0"/>
    <n v="0"/>
    <n v="280"/>
    <n v="1"/>
    <n v="0"/>
    <n v="420"/>
    <s v="Below planned"/>
    <n v="1"/>
    <n v="0"/>
    <n v="0"/>
    <d v="2026-08-21T08:00:00"/>
    <d v="2026-08-21T15:00:00"/>
    <s v="Classified"/>
    <d v="2026-08-21T08:03:00"/>
    <d v="2026-08-21T14:26:00"/>
    <s v="Dr Dummy 08"/>
    <n v="0"/>
    <n v="0"/>
    <m/>
  </r>
  <r>
    <s v="Southern"/>
    <x v="0"/>
    <x v="0"/>
    <x v="8"/>
    <s v="Single consultant"/>
    <x v="7"/>
    <x v="0"/>
    <d v="2026-08-09T00:00:00"/>
    <n v="0"/>
    <x v="2"/>
    <x v="0"/>
    <s v="St Cah Main Theatre"/>
    <x v="0"/>
    <n v="1"/>
    <n v="4"/>
    <s v="AUGUST-26-dummy-data.xlsx"/>
    <n v="4"/>
    <n v="0"/>
    <b v="0"/>
    <n v="480"/>
    <n v="449"/>
    <n v="369"/>
    <n v="0"/>
    <n v="0"/>
    <n v="1"/>
    <n v="0"/>
    <n v="4"/>
    <n v="0"/>
    <m/>
    <n v="480"/>
    <s v="On Time"/>
    <s v="Early Finish"/>
    <n v="10"/>
    <n v="-21"/>
    <n v="0"/>
    <n v="1"/>
    <n v="0"/>
    <n v="4"/>
    <n v="0"/>
    <n v="1"/>
    <n v="0"/>
    <n v="0"/>
    <n v="375"/>
    <n v="1"/>
    <n v="0"/>
    <n v="480"/>
    <s v="Below planned"/>
    <n v="1"/>
    <n v="0"/>
    <n v="0"/>
    <d v="2026-08-09T08:30:00"/>
    <d v="2026-08-09T16:30:00"/>
    <s v="Classified"/>
    <d v="2026-08-09T08:40:00"/>
    <d v="2026-08-09T16:09:00"/>
    <s v="Dr Dummy 09"/>
    <n v="0"/>
    <n v="0"/>
    <m/>
  </r>
  <r>
    <s v="Southern"/>
    <x v="0"/>
    <x v="0"/>
    <x v="8"/>
    <s v="Single consultant"/>
    <x v="3"/>
    <x v="0"/>
    <d v="2026-08-13T00:00:00"/>
    <n v="0"/>
    <x v="2"/>
    <x v="0"/>
    <s v="St Cah Main Theatre"/>
    <x v="0"/>
    <n v="1"/>
    <n v="4"/>
    <s v="AUGUST-26-dummy-data.xlsx"/>
    <n v="4"/>
    <n v="0"/>
    <b v="0"/>
    <n v="180"/>
    <n v="160"/>
    <n v="79"/>
    <n v="0"/>
    <n v="0"/>
    <n v="1"/>
    <n v="0"/>
    <n v="4"/>
    <n v="0"/>
    <m/>
    <n v="180"/>
    <s v="On Time"/>
    <s v="Early Finish"/>
    <n v="6"/>
    <n v="-14"/>
    <n v="0"/>
    <n v="1"/>
    <n v="0"/>
    <n v="4"/>
    <n v="0"/>
    <n v="1"/>
    <n v="0"/>
    <n v="0"/>
    <n v="85"/>
    <n v="1"/>
    <n v="0"/>
    <n v="180"/>
    <s v="Below planned"/>
    <n v="1"/>
    <n v="0"/>
    <n v="0"/>
    <d v="2026-08-13T09:00:00"/>
    <d v="2026-08-13T12:00:00"/>
    <s v="Classified"/>
    <d v="2026-08-13T09:06:00"/>
    <d v="2026-08-13T11:46:00"/>
    <s v="Dr Dummy 09"/>
    <n v="0"/>
    <n v="0"/>
    <m/>
  </r>
  <r>
    <s v="Southern"/>
    <x v="0"/>
    <x v="0"/>
    <x v="9"/>
    <s v="Single consultant"/>
    <x v="2"/>
    <x v="0"/>
    <d v="2026-08-30T00:00:00"/>
    <n v="0"/>
    <x v="2"/>
    <x v="0"/>
    <s v="St Cah Main Theatre"/>
    <x v="0"/>
    <n v="1"/>
    <n v="4"/>
    <s v="AUGUST-26-dummy-data.xlsx"/>
    <n v="4"/>
    <n v="0"/>
    <b v="0"/>
    <n v="210"/>
    <n v="180"/>
    <n v="95"/>
    <n v="0"/>
    <n v="0"/>
    <n v="1"/>
    <n v="0"/>
    <n v="4"/>
    <n v="0"/>
    <m/>
    <n v="210"/>
    <s v="On Time"/>
    <s v="Early Finish"/>
    <n v="4"/>
    <n v="-26"/>
    <n v="0"/>
    <n v="1"/>
    <n v="0"/>
    <n v="4"/>
    <n v="0"/>
    <n v="1"/>
    <n v="0"/>
    <n v="0"/>
    <n v="105"/>
    <n v="1"/>
    <n v="0"/>
    <n v="210"/>
    <s v="Below planned"/>
    <n v="1"/>
    <n v="0"/>
    <n v="0"/>
    <d v="2026-08-30T09:00:00"/>
    <d v="2026-08-30T12:30:00"/>
    <s v="Classified"/>
    <d v="2026-08-30T09:04:00"/>
    <d v="2026-08-30T12:04:00"/>
    <s v="Dr Dummy 10"/>
    <n v="0"/>
    <n v="0"/>
    <m/>
  </r>
  <r>
    <s v="Southern"/>
    <x v="0"/>
    <x v="0"/>
    <x v="9"/>
    <s v="Single consultant"/>
    <x v="7"/>
    <x v="0"/>
    <d v="2026-06-27T00:00:00"/>
    <n v="0"/>
    <x v="0"/>
    <x v="0"/>
    <s v="St Cah Main Theatre"/>
    <x v="0"/>
    <n v="1"/>
    <n v="4"/>
    <s v="JUNE-26-dummy-data.xlsx"/>
    <n v="4"/>
    <n v="0"/>
    <b v="0"/>
    <n v="300"/>
    <n v="261"/>
    <n v="172"/>
    <n v="0"/>
    <n v="0"/>
    <n v="1"/>
    <n v="0"/>
    <n v="4"/>
    <n v="0"/>
    <m/>
    <n v="300"/>
    <s v="On Time"/>
    <s v="Early Finish"/>
    <n v="4"/>
    <n v="-35"/>
    <n v="0"/>
    <n v="1"/>
    <n v="0"/>
    <n v="4"/>
    <n v="0"/>
    <n v="1"/>
    <n v="0"/>
    <n v="0"/>
    <n v="175"/>
    <n v="1"/>
    <n v="0"/>
    <n v="300"/>
    <s v="Below planned"/>
    <n v="1"/>
    <n v="0"/>
    <n v="0"/>
    <d v="2026-06-27T13:30:00"/>
    <d v="2026-06-27T18:30:00"/>
    <s v="Classified"/>
    <d v="2026-06-27T13:34:00"/>
    <d v="2026-06-27T17:55:00"/>
    <s v="Dr Dummy 10"/>
    <n v="0"/>
    <n v="0"/>
    <m/>
  </r>
  <r>
    <s v="Southern"/>
    <x v="0"/>
    <x v="0"/>
    <x v="9"/>
    <s v="Single consultant"/>
    <x v="3"/>
    <x v="0"/>
    <d v="2026-07-21T00:00:00"/>
    <n v="0"/>
    <x v="1"/>
    <x v="0"/>
    <s v="St Cah Main Theatre"/>
    <x v="0"/>
    <n v="1"/>
    <n v="4"/>
    <s v="JULY-26-dummy-data.xlsx"/>
    <n v="4"/>
    <n v="0"/>
    <b v="0"/>
    <n v="210"/>
    <n v="174"/>
    <n v="96"/>
    <n v="0"/>
    <n v="0"/>
    <n v="1"/>
    <n v="0"/>
    <n v="4"/>
    <n v="0"/>
    <m/>
    <n v="210"/>
    <s v="On Time"/>
    <s v="Early Finish"/>
    <n v="7"/>
    <n v="-29"/>
    <n v="0"/>
    <n v="1"/>
    <n v="0"/>
    <n v="4"/>
    <n v="0"/>
    <n v="1"/>
    <n v="0"/>
    <n v="0"/>
    <n v="105"/>
    <n v="1"/>
    <n v="0"/>
    <n v="210"/>
    <s v="Below planned"/>
    <n v="1"/>
    <n v="0"/>
    <n v="0"/>
    <d v="2026-07-21T08:30:00"/>
    <d v="2026-07-21T12:00:00"/>
    <s v="Classified"/>
    <d v="2026-07-21T08:37:00"/>
    <d v="2026-07-21T11:31:00"/>
    <s v="Dr Dummy 10"/>
    <n v="0"/>
    <n v="0"/>
    <m/>
  </r>
  <r>
    <s v="Southern"/>
    <x v="0"/>
    <x v="0"/>
    <x v="9"/>
    <s v="Single consultant"/>
    <x v="1"/>
    <x v="0"/>
    <d v="2026-07-23T00:00:00"/>
    <n v="0"/>
    <x v="1"/>
    <x v="0"/>
    <s v="St Cah Main Theatre"/>
    <x v="0"/>
    <n v="1"/>
    <n v="4"/>
    <s v="JULY-26-dummy-data.xlsx"/>
    <n v="4"/>
    <n v="0"/>
    <b v="0"/>
    <n v="300"/>
    <n v="275"/>
    <n v="186"/>
    <n v="0"/>
    <n v="0"/>
    <n v="1"/>
    <n v="0"/>
    <n v="4"/>
    <n v="0"/>
    <m/>
    <n v="300"/>
    <s v="On Time"/>
    <s v="Early Finish"/>
    <n v="3"/>
    <n v="-22"/>
    <n v="0"/>
    <n v="1"/>
    <n v="0"/>
    <n v="4"/>
    <n v="0"/>
    <n v="1"/>
    <n v="0"/>
    <n v="0"/>
    <n v="185"/>
    <n v="1"/>
    <n v="0"/>
    <n v="300"/>
    <s v="Below planned"/>
    <n v="1"/>
    <n v="0"/>
    <n v="0"/>
    <d v="2026-07-23T08:00:00"/>
    <d v="2026-07-23T13:00:00"/>
    <s v="Classified"/>
    <d v="2026-07-23T08:03:00"/>
    <d v="2026-07-23T12:38:00"/>
    <s v="Dr Dummy 10"/>
    <n v="0"/>
    <n v="0"/>
    <m/>
  </r>
  <r>
    <s v="Southern"/>
    <x v="0"/>
    <x v="0"/>
    <x v="10"/>
    <s v="Single consultant"/>
    <x v="2"/>
    <x v="0"/>
    <d v="2026-08-31T00:00:00"/>
    <n v="0"/>
    <x v="2"/>
    <x v="0"/>
    <s v="St Cah Main Theatre"/>
    <x v="0"/>
    <n v="1"/>
    <n v="4"/>
    <s v="AUGUST-26-dummy-data.xlsx"/>
    <n v="4"/>
    <n v="0"/>
    <b v="0"/>
    <n v="420"/>
    <n v="400"/>
    <n v="280"/>
    <n v="0"/>
    <n v="0"/>
    <n v="1"/>
    <n v="0"/>
    <n v="4"/>
    <n v="0"/>
    <m/>
    <n v="420"/>
    <s v="On Time"/>
    <s v="Early Finish"/>
    <n v="8"/>
    <n v="-12"/>
    <n v="0"/>
    <n v="1"/>
    <n v="0"/>
    <n v="4"/>
    <n v="0"/>
    <n v="1"/>
    <n v="0"/>
    <n v="0"/>
    <n v="275"/>
    <n v="1"/>
    <n v="0"/>
    <n v="420"/>
    <s v="Below planned"/>
    <n v="1"/>
    <n v="0"/>
    <n v="0"/>
    <d v="2026-08-31T08:30:00"/>
    <d v="2026-08-31T15:30:00"/>
    <s v="Classified"/>
    <d v="2026-08-31T08:38:00"/>
    <d v="2026-08-31T15:18:00"/>
    <s v="Dr Dummy 12"/>
    <n v="0"/>
    <n v="0"/>
    <m/>
  </r>
  <r>
    <s v="Southern"/>
    <x v="0"/>
    <x v="0"/>
    <x v="10"/>
    <s v="Single consultant"/>
    <x v="0"/>
    <x v="0"/>
    <d v="2026-07-17T00:00:00"/>
    <n v="0"/>
    <x v="1"/>
    <x v="0"/>
    <s v="St Cah Main Theatre"/>
    <x v="0"/>
    <n v="1"/>
    <n v="4"/>
    <s v="JULY-26-dummy-data.xlsx"/>
    <n v="4"/>
    <n v="0"/>
    <b v="0"/>
    <n v="480"/>
    <n v="435"/>
    <n v="305"/>
    <n v="0"/>
    <n v="0"/>
    <n v="1"/>
    <n v="0"/>
    <n v="4"/>
    <n v="0"/>
    <m/>
    <n v="480"/>
    <s v="On Time"/>
    <s v="Early Finish"/>
    <n v="4"/>
    <n v="-41"/>
    <n v="0"/>
    <n v="1"/>
    <n v="0"/>
    <n v="4"/>
    <n v="0"/>
    <n v="1"/>
    <n v="0"/>
    <n v="0"/>
    <n v="310"/>
    <n v="1"/>
    <n v="0"/>
    <n v="480"/>
    <s v="Below planned"/>
    <n v="1"/>
    <n v="0"/>
    <n v="0"/>
    <d v="2026-07-17T07:30:00"/>
    <d v="2026-07-17T15:30:00"/>
    <s v="Classified"/>
    <d v="2026-07-17T07:34:00"/>
    <d v="2026-07-17T14:49:00"/>
    <s v="Dr Dummy 12"/>
    <n v="0"/>
    <n v="0"/>
    <m/>
  </r>
  <r>
    <s v="Southern"/>
    <x v="0"/>
    <x v="0"/>
    <x v="10"/>
    <s v="Single consultant"/>
    <x v="7"/>
    <x v="0"/>
    <d v="2026-08-05T00:00:00"/>
    <n v="0"/>
    <x v="2"/>
    <x v="0"/>
    <s v="St Cah Main Theatre"/>
    <x v="0"/>
    <n v="1"/>
    <n v="4"/>
    <s v="AUGUST-26-dummy-data.xlsx"/>
    <n v="4"/>
    <n v="0"/>
    <b v="0"/>
    <n v="210"/>
    <n v="186"/>
    <n v="112"/>
    <n v="0"/>
    <n v="0"/>
    <n v="1"/>
    <n v="0"/>
    <n v="4"/>
    <n v="0"/>
    <m/>
    <n v="210"/>
    <s v="On Time"/>
    <s v="Early Finish"/>
    <n v="2"/>
    <n v="-22"/>
    <n v="0"/>
    <n v="1"/>
    <n v="0"/>
    <n v="4"/>
    <n v="0"/>
    <n v="1"/>
    <n v="0"/>
    <n v="0"/>
    <n v="115"/>
    <n v="1"/>
    <n v="0"/>
    <n v="210"/>
    <s v="Below planned"/>
    <n v="1"/>
    <n v="0"/>
    <n v="0"/>
    <d v="2026-08-05T08:30:00"/>
    <d v="2026-08-05T12:00:00"/>
    <s v="Classified"/>
    <d v="2026-08-05T08:32:00"/>
    <d v="2026-08-05T11:38:00"/>
    <s v="Dr Dummy 12"/>
    <n v="0"/>
    <n v="0"/>
    <m/>
  </r>
  <r>
    <s v="Southern"/>
    <x v="0"/>
    <x v="0"/>
    <x v="10"/>
    <s v="Single consultant"/>
    <x v="3"/>
    <x v="0"/>
    <d v="2026-07-16T00:00:00"/>
    <n v="0"/>
    <x v="1"/>
    <x v="0"/>
    <s v="St Cah Main Theatre"/>
    <x v="0"/>
    <n v="1"/>
    <n v="4"/>
    <s v="JULY-26-dummy-data.xlsx"/>
    <n v="4"/>
    <n v="0"/>
    <b v="0"/>
    <n v="540"/>
    <n v="500"/>
    <n v="351"/>
    <n v="0"/>
    <n v="0"/>
    <n v="1"/>
    <n v="0"/>
    <n v="4"/>
    <n v="0"/>
    <m/>
    <n v="540"/>
    <s v="On Time"/>
    <s v="Early Finish"/>
    <n v="6"/>
    <n v="-34"/>
    <n v="0"/>
    <n v="1"/>
    <n v="0"/>
    <n v="4"/>
    <n v="0"/>
    <n v="1"/>
    <n v="0"/>
    <n v="0"/>
    <n v="345"/>
    <n v="1"/>
    <n v="0"/>
    <n v="540"/>
    <s v="Below planned"/>
    <n v="1"/>
    <n v="0"/>
    <n v="0"/>
    <d v="2026-07-16T07:30:00"/>
    <d v="2026-07-16T16:30:00"/>
    <s v="Classified"/>
    <d v="2026-07-16T07:36:00"/>
    <d v="2026-07-16T15:56:00"/>
    <s v="Dr Dummy 12"/>
    <n v="0"/>
    <n v="0"/>
    <m/>
  </r>
  <r>
    <s v="Southern"/>
    <x v="0"/>
    <x v="0"/>
    <x v="10"/>
    <s v="Single consultant"/>
    <x v="1"/>
    <x v="0"/>
    <d v="2026-07-11T00:00:00"/>
    <n v="0"/>
    <x v="1"/>
    <x v="0"/>
    <s v="St Cah Main Theatre"/>
    <x v="0"/>
    <n v="1"/>
    <n v="4"/>
    <s v="JULY-26-dummy-data.xlsx"/>
    <n v="4"/>
    <n v="0"/>
    <b v="0"/>
    <n v="210"/>
    <n v="182"/>
    <n v="79"/>
    <n v="0"/>
    <n v="0"/>
    <n v="1"/>
    <n v="0"/>
    <n v="4"/>
    <n v="0"/>
    <m/>
    <n v="210"/>
    <s v="On Time"/>
    <s v="Early Finish"/>
    <n v="4"/>
    <n v="-24"/>
    <n v="0"/>
    <n v="1"/>
    <n v="0"/>
    <n v="4"/>
    <n v="0"/>
    <n v="1"/>
    <n v="0"/>
    <n v="0"/>
    <n v="95"/>
    <n v="1"/>
    <n v="0"/>
    <n v="210"/>
    <s v="Below planned"/>
    <n v="1"/>
    <n v="0"/>
    <n v="0"/>
    <d v="2026-07-11T08:30:00"/>
    <d v="2026-07-11T12:00:00"/>
    <s v="Classified"/>
    <d v="2026-07-11T08:34:00"/>
    <d v="2026-07-11T11:36:00"/>
    <s v="Dr Dummy 12"/>
    <n v="0"/>
    <n v="0"/>
    <m/>
  </r>
  <r>
    <s v="Southern"/>
    <x v="0"/>
    <x v="0"/>
    <x v="10"/>
    <s v="Single consultant"/>
    <x v="4"/>
    <x v="0"/>
    <d v="2026-07-27T00:00:00"/>
    <n v="0"/>
    <x v="1"/>
    <x v="0"/>
    <s v="St Cah Main Theatre"/>
    <x v="0"/>
    <n v="1"/>
    <n v="4"/>
    <s v="JULY-26-dummy-data.xlsx"/>
    <n v="4"/>
    <n v="0"/>
    <b v="0"/>
    <n v="210"/>
    <n v="175"/>
    <n v="87"/>
    <n v="0"/>
    <n v="0"/>
    <n v="1"/>
    <n v="0"/>
    <n v="4"/>
    <n v="0"/>
    <m/>
    <n v="210"/>
    <s v="On Time"/>
    <s v="Early Finish"/>
    <n v="10"/>
    <n v="-25"/>
    <n v="0"/>
    <n v="1"/>
    <n v="0"/>
    <n v="4"/>
    <n v="0"/>
    <n v="1"/>
    <n v="0"/>
    <n v="0"/>
    <n v="100"/>
    <n v="1"/>
    <n v="0"/>
    <n v="210"/>
    <s v="Below planned"/>
    <n v="1"/>
    <n v="0"/>
    <n v="0"/>
    <d v="2026-07-27T08:00:00"/>
    <d v="2026-07-27T11:30:00"/>
    <s v="Classified"/>
    <d v="2026-07-27T08:10:00"/>
    <d v="2026-07-27T11:05:00"/>
    <s v="Dr Dummy 12"/>
    <n v="0"/>
    <n v="0"/>
    <m/>
  </r>
  <r>
    <s v="Southern"/>
    <x v="0"/>
    <x v="0"/>
    <x v="11"/>
    <s v="Single consultant"/>
    <x v="6"/>
    <x v="0"/>
    <d v="2026-06-02T00:00:00"/>
    <n v="0"/>
    <x v="0"/>
    <x v="0"/>
    <s v="St Cah Main Theatre"/>
    <x v="0"/>
    <n v="1"/>
    <n v="4"/>
    <s v="JUNE-26-dummy-data.xlsx"/>
    <n v="4"/>
    <n v="0"/>
    <b v="0"/>
    <n v="540"/>
    <n v="498"/>
    <n v="354"/>
    <n v="0"/>
    <n v="0"/>
    <n v="1"/>
    <n v="0"/>
    <n v="4"/>
    <n v="0"/>
    <m/>
    <n v="540"/>
    <s v="On Time"/>
    <s v="Early Finish"/>
    <n v="4"/>
    <n v="-38"/>
    <n v="0"/>
    <n v="1"/>
    <n v="0"/>
    <n v="4"/>
    <n v="0"/>
    <n v="1"/>
    <n v="0"/>
    <n v="0"/>
    <n v="350"/>
    <n v="1"/>
    <n v="0"/>
    <n v="540"/>
    <s v="Below planned"/>
    <n v="1"/>
    <n v="0"/>
    <n v="0"/>
    <d v="2026-06-02T08:00:00"/>
    <d v="2026-06-02T17:00:00"/>
    <s v="Classified"/>
    <d v="2026-06-02T08:04:00"/>
    <d v="2026-06-02T16:22:00"/>
    <s v="Dr Dummy 13"/>
    <n v="0"/>
    <n v="0"/>
    <m/>
  </r>
  <r>
    <s v="Southern"/>
    <x v="0"/>
    <x v="0"/>
    <x v="11"/>
    <s v="Single consultant"/>
    <x v="2"/>
    <x v="0"/>
    <d v="2026-08-22T00:00:00"/>
    <n v="0"/>
    <x v="2"/>
    <x v="0"/>
    <s v="St Cah Main Theatre"/>
    <x v="0"/>
    <n v="1"/>
    <n v="4"/>
    <s v="AUGUST-26-dummy-data.xlsx"/>
    <n v="4"/>
    <n v="0"/>
    <b v="0"/>
    <n v="540"/>
    <n v="487"/>
    <n v="363"/>
    <n v="0"/>
    <n v="0"/>
    <n v="1"/>
    <n v="0"/>
    <n v="4"/>
    <n v="0"/>
    <m/>
    <n v="540"/>
    <s v="Late Start"/>
    <s v="Early Finish"/>
    <n v="11"/>
    <n v="-42"/>
    <n v="0"/>
    <n v="0"/>
    <n v="1"/>
    <n v="4"/>
    <n v="0"/>
    <n v="1"/>
    <n v="0"/>
    <n v="0"/>
    <n v="365"/>
    <n v="1"/>
    <n v="0"/>
    <n v="540"/>
    <s v="Below planned"/>
    <n v="1"/>
    <n v="0"/>
    <n v="0"/>
    <d v="2026-08-22T08:00:00"/>
    <d v="2026-08-22T17:00:00"/>
    <s v="Classified"/>
    <d v="2026-08-22T08:11:00"/>
    <d v="2026-08-22T16:18:00"/>
    <s v="Dr Dummy 13"/>
    <n v="0"/>
    <n v="0"/>
    <m/>
  </r>
  <r>
    <s v="Southern"/>
    <x v="0"/>
    <x v="0"/>
    <x v="11"/>
    <s v="Single consultant"/>
    <x v="7"/>
    <x v="0"/>
    <d v="2026-07-09T00:00:00"/>
    <n v="0"/>
    <x v="1"/>
    <x v="0"/>
    <s v="St Cah Main Theatre"/>
    <x v="0"/>
    <n v="1"/>
    <n v="4"/>
    <s v="JULY-26-dummy-data.xlsx"/>
    <n v="4"/>
    <n v="0"/>
    <b v="0"/>
    <n v="270"/>
    <n v="237"/>
    <n v="158"/>
    <n v="0"/>
    <n v="0"/>
    <n v="1"/>
    <n v="0"/>
    <n v="4"/>
    <n v="0"/>
    <m/>
    <n v="270"/>
    <s v="On Time"/>
    <s v="Early Finish"/>
    <n v="5"/>
    <n v="-28"/>
    <n v="0"/>
    <n v="1"/>
    <n v="0"/>
    <n v="4"/>
    <n v="0"/>
    <n v="1"/>
    <n v="0"/>
    <n v="0"/>
    <n v="165"/>
    <n v="1"/>
    <n v="0"/>
    <n v="270"/>
    <s v="Below planned"/>
    <n v="1"/>
    <n v="0"/>
    <n v="0"/>
    <d v="2026-07-09T13:00:00"/>
    <d v="2026-07-09T17:30:00"/>
    <s v="Classified"/>
    <d v="2026-07-09T13:05:00"/>
    <d v="2026-07-09T17:02:00"/>
    <s v="Dr Dummy 13"/>
    <n v="0"/>
    <n v="0"/>
    <m/>
  </r>
  <r>
    <s v="Southern"/>
    <x v="0"/>
    <x v="0"/>
    <x v="12"/>
    <s v="Single consultant"/>
    <x v="6"/>
    <x v="0"/>
    <d v="2026-08-22T00:00:00"/>
    <n v="0"/>
    <x v="2"/>
    <x v="0"/>
    <s v="St Cah Main Theatre"/>
    <x v="0"/>
    <n v="1"/>
    <n v="4"/>
    <s v="AUGUST-26-dummy-data.xlsx"/>
    <n v="4"/>
    <n v="0"/>
    <b v="0"/>
    <n v="300"/>
    <n v="273"/>
    <n v="185"/>
    <n v="0"/>
    <n v="0"/>
    <n v="1"/>
    <n v="0"/>
    <n v="4"/>
    <n v="0"/>
    <m/>
    <n v="300"/>
    <s v="On Time"/>
    <s v="Early Finish"/>
    <n v="4"/>
    <n v="-23"/>
    <n v="0"/>
    <n v="1"/>
    <n v="0"/>
    <n v="4"/>
    <n v="0"/>
    <n v="1"/>
    <n v="0"/>
    <n v="0"/>
    <n v="190"/>
    <n v="1"/>
    <n v="0"/>
    <n v="300"/>
    <s v="Below planned"/>
    <n v="1"/>
    <n v="0"/>
    <n v="0"/>
    <d v="2026-08-22T13:30:00"/>
    <d v="2026-08-22T18:30:00"/>
    <s v="Classified"/>
    <d v="2026-08-22T13:34:00"/>
    <d v="2026-08-22T18:07:00"/>
    <s v="Dr Dummy 14"/>
    <n v="0"/>
    <n v="0"/>
    <m/>
  </r>
  <r>
    <s v="Southern"/>
    <x v="0"/>
    <x v="0"/>
    <x v="12"/>
    <s v="Single consultant"/>
    <x v="3"/>
    <x v="0"/>
    <d v="2026-08-21T00:00:00"/>
    <n v="0"/>
    <x v="2"/>
    <x v="0"/>
    <s v="St Cah Main Theatre"/>
    <x v="0"/>
    <n v="1"/>
    <n v="4"/>
    <s v="AUGUST-26-dummy-data.xlsx"/>
    <n v="4"/>
    <n v="0"/>
    <b v="0"/>
    <n v="240"/>
    <n v="217"/>
    <n v="126"/>
    <n v="0"/>
    <n v="0"/>
    <n v="1"/>
    <n v="0"/>
    <n v="4"/>
    <n v="0"/>
    <m/>
    <n v="240"/>
    <s v="On Time"/>
    <s v="Early Finish"/>
    <n v="5"/>
    <n v="-18"/>
    <n v="0"/>
    <n v="1"/>
    <n v="0"/>
    <n v="4"/>
    <n v="0"/>
    <n v="1"/>
    <n v="0"/>
    <n v="0"/>
    <n v="120"/>
    <n v="1"/>
    <n v="0"/>
    <n v="240"/>
    <s v="Below planned"/>
    <n v="1"/>
    <n v="0"/>
    <n v="0"/>
    <d v="2026-08-21T08:30:00"/>
    <d v="2026-08-21T12:30:00"/>
    <s v="Classified"/>
    <d v="2026-08-21T08:35:00"/>
    <d v="2026-08-21T12:12:00"/>
    <s v="Dr Dummy 14"/>
    <n v="0"/>
    <n v="0"/>
    <m/>
  </r>
  <r>
    <s v="Southern"/>
    <x v="0"/>
    <x v="0"/>
    <x v="13"/>
    <s v="Single consultant"/>
    <x v="8"/>
    <x v="0"/>
    <d v="2026-08-03T00:00:00"/>
    <n v="0"/>
    <x v="2"/>
    <x v="0"/>
    <s v="St Cah Main Theatre"/>
    <x v="0"/>
    <n v="1"/>
    <n v="4"/>
    <s v="AUGUST-26-dummy-data.xlsx"/>
    <n v="4"/>
    <n v="0"/>
    <b v="0"/>
    <n v="240"/>
    <n v="211"/>
    <n v="122"/>
    <n v="0"/>
    <n v="0"/>
    <n v="1"/>
    <n v="0"/>
    <n v="4"/>
    <n v="0"/>
    <m/>
    <n v="240"/>
    <s v="On Time"/>
    <s v="Early Finish"/>
    <n v="5"/>
    <n v="-24"/>
    <n v="0"/>
    <n v="1"/>
    <n v="0"/>
    <n v="4"/>
    <n v="0"/>
    <n v="1"/>
    <n v="0"/>
    <n v="0"/>
    <n v="120"/>
    <n v="1"/>
    <n v="0"/>
    <n v="240"/>
    <s v="Below planned"/>
    <n v="1"/>
    <n v="0"/>
    <n v="0"/>
    <d v="2026-08-03T08:30:00"/>
    <d v="2026-08-03T12:30:00"/>
    <s v="Classified"/>
    <d v="2026-08-03T08:35:00"/>
    <d v="2026-08-03T12:06:00"/>
    <s v="Dr Dummy 15"/>
    <n v="0"/>
    <n v="0"/>
    <m/>
  </r>
  <r>
    <s v="Southern"/>
    <x v="0"/>
    <x v="0"/>
    <x v="13"/>
    <s v="Single consultant"/>
    <x v="2"/>
    <x v="0"/>
    <d v="2026-07-06T00:00:00"/>
    <n v="0"/>
    <x v="1"/>
    <x v="0"/>
    <s v="St Cah Main Theatre"/>
    <x v="0"/>
    <n v="1"/>
    <n v="4"/>
    <s v="JULY-26-dummy-data.xlsx"/>
    <n v="4"/>
    <n v="0"/>
    <b v="0"/>
    <n v="360"/>
    <n v="330"/>
    <n v="225"/>
    <n v="0"/>
    <n v="0"/>
    <n v="1"/>
    <n v="0"/>
    <n v="4"/>
    <n v="0"/>
    <m/>
    <n v="360"/>
    <s v="On Time"/>
    <s v="Early Finish"/>
    <n v="2"/>
    <n v="-28"/>
    <n v="0"/>
    <n v="1"/>
    <n v="0"/>
    <n v="4"/>
    <n v="0"/>
    <n v="1"/>
    <n v="0"/>
    <n v="0"/>
    <n v="230"/>
    <n v="1"/>
    <n v="0"/>
    <n v="360"/>
    <s v="Below planned"/>
    <n v="1"/>
    <n v="0"/>
    <n v="0"/>
    <d v="2026-07-06T09:00:00"/>
    <d v="2026-07-06T15:00:00"/>
    <s v="Classified"/>
    <d v="2026-07-06T09:02:00"/>
    <d v="2026-07-06T14:32:00"/>
    <s v="Dr Dummy 15"/>
    <n v="0"/>
    <n v="0"/>
    <m/>
  </r>
  <r>
    <s v="Southern"/>
    <x v="0"/>
    <x v="0"/>
    <x v="13"/>
    <s v="Single consultant"/>
    <x v="7"/>
    <x v="0"/>
    <d v="2026-07-31T00:00:00"/>
    <n v="0"/>
    <x v="1"/>
    <x v="0"/>
    <s v="St Cah Main Theatre"/>
    <x v="0"/>
    <n v="1"/>
    <n v="4"/>
    <s v="JULY-26-dummy-data.xlsx"/>
    <n v="4"/>
    <n v="0"/>
    <b v="0"/>
    <n v="210"/>
    <n v="192"/>
    <n v="105"/>
    <n v="0"/>
    <n v="0"/>
    <n v="1"/>
    <n v="0"/>
    <n v="4"/>
    <n v="0"/>
    <m/>
    <n v="210"/>
    <s v="On Time"/>
    <s v="Early Finish"/>
    <n v="5"/>
    <n v="-13"/>
    <n v="0"/>
    <n v="1"/>
    <n v="0"/>
    <n v="4"/>
    <n v="0"/>
    <n v="1"/>
    <n v="0"/>
    <n v="0"/>
    <n v="110"/>
    <n v="1"/>
    <n v="0"/>
    <n v="210"/>
    <s v="Below planned"/>
    <n v="1"/>
    <n v="0"/>
    <n v="0"/>
    <d v="2026-07-31T08:00:00"/>
    <d v="2026-07-31T11:30:00"/>
    <s v="Classified"/>
    <d v="2026-07-31T08:05:00"/>
    <d v="2026-07-31T11:17:00"/>
    <s v="Dr Dummy 15"/>
    <n v="0"/>
    <n v="0"/>
    <m/>
  </r>
  <r>
    <s v="Southern"/>
    <x v="0"/>
    <x v="0"/>
    <x v="14"/>
    <s v="Single consultant"/>
    <x v="2"/>
    <x v="0"/>
    <d v="2026-07-30T00:00:00"/>
    <n v="0"/>
    <x v="1"/>
    <x v="0"/>
    <s v="St Cah Main Theatre"/>
    <x v="0"/>
    <n v="1"/>
    <n v="4"/>
    <s v="JULY-26-dummy-data.xlsx"/>
    <n v="4"/>
    <n v="0"/>
    <b v="0"/>
    <n v="420"/>
    <n v="374"/>
    <n v="256"/>
    <n v="0"/>
    <n v="0"/>
    <n v="1"/>
    <n v="0"/>
    <n v="4"/>
    <n v="0"/>
    <m/>
    <n v="420"/>
    <s v="On Time"/>
    <s v="Early Finish"/>
    <n v="9"/>
    <n v="-37"/>
    <n v="0"/>
    <n v="1"/>
    <n v="0"/>
    <n v="4"/>
    <n v="0"/>
    <n v="1"/>
    <n v="0"/>
    <n v="0"/>
    <n v="260"/>
    <n v="1"/>
    <n v="0"/>
    <n v="420"/>
    <s v="Below planned"/>
    <n v="1"/>
    <n v="0"/>
    <n v="0"/>
    <d v="2026-07-30T08:00:00"/>
    <d v="2026-07-30T15:00:00"/>
    <s v="Classified"/>
    <d v="2026-07-30T08:09:00"/>
    <d v="2026-07-30T14:23:00"/>
    <s v="Dr Dummy 16"/>
    <n v="0"/>
    <n v="0"/>
    <m/>
  </r>
  <r>
    <s v="Southern"/>
    <x v="0"/>
    <x v="0"/>
    <x v="14"/>
    <s v="Single consultant"/>
    <x v="0"/>
    <x v="0"/>
    <d v="2026-08-01T00:00:00"/>
    <n v="0"/>
    <x v="2"/>
    <x v="0"/>
    <s v="St Cah Main Theatre"/>
    <x v="0"/>
    <n v="1"/>
    <n v="4"/>
    <s v="AUGUST-26-dummy-data.xlsx"/>
    <n v="4"/>
    <n v="0"/>
    <b v="0"/>
    <n v="420"/>
    <n v="368"/>
    <n v="263"/>
    <n v="0"/>
    <n v="0"/>
    <n v="1"/>
    <n v="0"/>
    <n v="4"/>
    <n v="0"/>
    <m/>
    <n v="420"/>
    <s v="On Time"/>
    <s v="Early Finish"/>
    <n v="9"/>
    <n v="-43"/>
    <n v="0"/>
    <n v="1"/>
    <n v="0"/>
    <n v="4"/>
    <n v="0"/>
    <n v="1"/>
    <n v="0"/>
    <n v="0"/>
    <n v="265"/>
    <n v="1"/>
    <n v="0"/>
    <n v="420"/>
    <s v="Below planned"/>
    <n v="1"/>
    <n v="0"/>
    <n v="0"/>
    <d v="2026-08-01T09:00:00"/>
    <d v="2026-08-01T16:00:00"/>
    <s v="Classified"/>
    <d v="2026-08-01T09:09:00"/>
    <d v="2026-08-01T15:17:00"/>
    <s v="Dr Dummy 16"/>
    <n v="0"/>
    <n v="0"/>
    <m/>
  </r>
  <r>
    <s v="Southern"/>
    <x v="0"/>
    <x v="0"/>
    <x v="14"/>
    <s v="Single consultant"/>
    <x v="7"/>
    <x v="0"/>
    <d v="2026-08-16T00:00:00"/>
    <n v="0"/>
    <x v="2"/>
    <x v="0"/>
    <s v="St Cah Main Theatre"/>
    <x v="0"/>
    <n v="1"/>
    <n v="4"/>
    <s v="AUGUST-26-dummy-data.xlsx"/>
    <n v="4"/>
    <n v="0"/>
    <b v="0"/>
    <n v="270"/>
    <n v="251"/>
    <n v="180"/>
    <n v="0"/>
    <n v="0"/>
    <n v="1"/>
    <n v="0"/>
    <n v="4"/>
    <n v="0"/>
    <m/>
    <n v="270"/>
    <s v="On Time"/>
    <s v="Early Finish"/>
    <n v="5"/>
    <n v="-14"/>
    <n v="0"/>
    <n v="1"/>
    <n v="0"/>
    <n v="4"/>
    <n v="0"/>
    <n v="1"/>
    <n v="0"/>
    <n v="0"/>
    <n v="180"/>
    <n v="1"/>
    <n v="0"/>
    <n v="270"/>
    <s v="Below planned"/>
    <n v="1"/>
    <n v="0"/>
    <n v="0"/>
    <d v="2026-08-16T08:30:00"/>
    <d v="2026-08-16T13:00:00"/>
    <s v="Classified"/>
    <d v="2026-08-16T08:35:00"/>
    <d v="2026-08-16T12:46:00"/>
    <s v="Dr Dummy 16"/>
    <n v="0"/>
    <n v="0"/>
    <m/>
  </r>
  <r>
    <s v="Southern"/>
    <x v="0"/>
    <x v="0"/>
    <x v="14"/>
    <s v="Single consultant"/>
    <x v="3"/>
    <x v="0"/>
    <d v="2026-08-14T00:00:00"/>
    <n v="0"/>
    <x v="2"/>
    <x v="0"/>
    <s v="St Cah Main Theatre"/>
    <x v="0"/>
    <n v="1"/>
    <n v="4"/>
    <s v="AUGUST-26-dummy-data.xlsx"/>
    <n v="4"/>
    <n v="0"/>
    <b v="0"/>
    <n v="480"/>
    <n v="433"/>
    <n v="346"/>
    <n v="0"/>
    <n v="0"/>
    <n v="1"/>
    <n v="0"/>
    <n v="4"/>
    <n v="0"/>
    <m/>
    <n v="480"/>
    <s v="Late Start"/>
    <s v="Early Finish"/>
    <n v="11"/>
    <n v="-36"/>
    <n v="0"/>
    <n v="0"/>
    <n v="1"/>
    <n v="4"/>
    <n v="0"/>
    <n v="1"/>
    <n v="0"/>
    <n v="0"/>
    <n v="340"/>
    <n v="1"/>
    <n v="0"/>
    <n v="480"/>
    <s v="Below planned"/>
    <n v="1"/>
    <n v="0"/>
    <n v="0"/>
    <d v="2026-08-14T08:30:00"/>
    <d v="2026-08-14T16:30:00"/>
    <s v="Classified"/>
    <d v="2026-08-14T08:41:00"/>
    <d v="2026-08-14T15:54:00"/>
    <s v="Dr Dummy 16"/>
    <n v="0"/>
    <n v="0"/>
    <m/>
  </r>
  <r>
    <s v="Southern"/>
    <x v="0"/>
    <x v="0"/>
    <x v="14"/>
    <s v="Single consultant"/>
    <x v="1"/>
    <x v="0"/>
    <d v="2026-06-06T00:00:00"/>
    <n v="0"/>
    <x v="0"/>
    <x v="0"/>
    <s v="St Cah Main Theatre"/>
    <x v="0"/>
    <n v="1"/>
    <n v="4"/>
    <s v="JUNE-26-dummy-data.xlsx"/>
    <n v="4"/>
    <n v="0"/>
    <b v="0"/>
    <n v="210"/>
    <n v="187"/>
    <n v="112"/>
    <n v="0"/>
    <n v="0"/>
    <n v="1"/>
    <n v="0"/>
    <n v="4"/>
    <n v="0"/>
    <m/>
    <n v="210"/>
    <s v="On Time"/>
    <s v="Early Finish"/>
    <n v="6"/>
    <n v="-17"/>
    <n v="0"/>
    <n v="1"/>
    <n v="0"/>
    <n v="4"/>
    <n v="0"/>
    <n v="1"/>
    <n v="0"/>
    <n v="0"/>
    <n v="110"/>
    <n v="1"/>
    <n v="0"/>
    <n v="210"/>
    <s v="Below planned"/>
    <n v="1"/>
    <n v="0"/>
    <n v="0"/>
    <d v="2026-06-06T13:30:00"/>
    <d v="2026-06-06T17:00:00"/>
    <s v="Classified"/>
    <d v="2026-06-06T13:36:00"/>
    <d v="2026-06-06T16:43:00"/>
    <s v="Dr Dummy 16"/>
    <n v="0"/>
    <n v="0"/>
    <m/>
  </r>
  <r>
    <s v="Southern"/>
    <x v="0"/>
    <x v="0"/>
    <x v="15"/>
    <s v="Single consultant"/>
    <x v="6"/>
    <x v="0"/>
    <d v="2026-08-07T00:00:00"/>
    <n v="0"/>
    <x v="2"/>
    <x v="0"/>
    <s v="St Cah Main Theatre"/>
    <x v="0"/>
    <n v="1"/>
    <n v="4"/>
    <s v="AUGUST-26-dummy-data.xlsx"/>
    <n v="4"/>
    <n v="0"/>
    <b v="0"/>
    <n v="480"/>
    <n v="443"/>
    <n v="322"/>
    <n v="0"/>
    <n v="0"/>
    <n v="1"/>
    <n v="0"/>
    <n v="4"/>
    <n v="0"/>
    <m/>
    <n v="480"/>
    <s v="On Time"/>
    <s v="Early Finish"/>
    <n v="10"/>
    <n v="-27"/>
    <n v="0"/>
    <n v="1"/>
    <n v="0"/>
    <n v="4"/>
    <n v="0"/>
    <n v="1"/>
    <n v="0"/>
    <n v="0"/>
    <n v="310"/>
    <n v="1"/>
    <n v="0"/>
    <n v="480"/>
    <s v="Below planned"/>
    <n v="1"/>
    <n v="0"/>
    <n v="0"/>
    <d v="2026-08-07T09:00:00"/>
    <d v="2026-08-07T17:00:00"/>
    <s v="Classified"/>
    <d v="2026-08-07T09:10:00"/>
    <d v="2026-08-07T16:33:00"/>
    <s v="Dr Dummy 17"/>
    <n v="0"/>
    <n v="0"/>
    <m/>
  </r>
  <r>
    <s v="Southern"/>
    <x v="0"/>
    <x v="0"/>
    <x v="15"/>
    <s v="Single consultant"/>
    <x v="6"/>
    <x v="0"/>
    <d v="2026-08-27T00:00:00"/>
    <n v="0"/>
    <x v="2"/>
    <x v="0"/>
    <s v="St Cah Main Theatre"/>
    <x v="0"/>
    <n v="1"/>
    <n v="4"/>
    <s v="AUGUST-26-dummy-data.xlsx"/>
    <n v="4"/>
    <n v="0"/>
    <b v="0"/>
    <n v="180"/>
    <n v="161"/>
    <n v="81"/>
    <n v="0"/>
    <n v="0"/>
    <n v="1"/>
    <n v="0"/>
    <n v="4"/>
    <n v="0"/>
    <m/>
    <n v="180"/>
    <s v="On Time"/>
    <s v="Early Finish"/>
    <n v="4"/>
    <n v="-15"/>
    <n v="0"/>
    <n v="1"/>
    <n v="0"/>
    <n v="4"/>
    <n v="0"/>
    <n v="1"/>
    <n v="0"/>
    <n v="0"/>
    <n v="85"/>
    <n v="1"/>
    <n v="0"/>
    <n v="180"/>
    <s v="Below planned"/>
    <n v="1"/>
    <n v="0"/>
    <n v="0"/>
    <d v="2026-08-27T13:00:00"/>
    <d v="2026-08-27T16:00:00"/>
    <s v="Classified"/>
    <d v="2026-08-27T13:04:00"/>
    <d v="2026-08-27T15:45:00"/>
    <s v="Dr Dummy 17"/>
    <n v="0"/>
    <n v="0"/>
    <m/>
  </r>
  <r>
    <s v="Southern"/>
    <x v="0"/>
    <x v="0"/>
    <x v="15"/>
    <s v="Single consultant"/>
    <x v="2"/>
    <x v="0"/>
    <d v="2026-06-30T00:00:00"/>
    <n v="0"/>
    <x v="0"/>
    <x v="0"/>
    <s v="St Cah Main Theatre"/>
    <x v="0"/>
    <n v="1"/>
    <n v="4"/>
    <s v="JUNE-26-dummy-data.xlsx"/>
    <n v="4"/>
    <n v="0"/>
    <b v="0"/>
    <n v="180"/>
    <n v="168"/>
    <n v="90"/>
    <n v="0"/>
    <n v="0"/>
    <n v="1"/>
    <n v="0"/>
    <n v="4"/>
    <n v="0"/>
    <m/>
    <n v="180"/>
    <s v="On Time"/>
    <s v="On Time"/>
    <n v="2"/>
    <n v="-10"/>
    <n v="0"/>
    <n v="1"/>
    <n v="0"/>
    <n v="4"/>
    <n v="0"/>
    <n v="0"/>
    <n v="1"/>
    <n v="0"/>
    <n v="85"/>
    <n v="1"/>
    <n v="0"/>
    <n v="180"/>
    <s v="Below planned"/>
    <n v="1"/>
    <n v="0"/>
    <n v="0"/>
    <d v="2026-06-30T13:00:00"/>
    <d v="2026-06-30T16:00:00"/>
    <s v="Classified"/>
    <d v="2026-06-30T13:02:00"/>
    <d v="2026-06-30T15:50:00"/>
    <s v="Dr Dummy 17"/>
    <n v="0"/>
    <n v="0"/>
    <m/>
  </r>
  <r>
    <s v="Southern"/>
    <x v="0"/>
    <x v="0"/>
    <x v="16"/>
    <s v="Single consultant"/>
    <x v="5"/>
    <x v="0"/>
    <d v="2026-08-06T00:00:00"/>
    <n v="0"/>
    <x v="2"/>
    <x v="0"/>
    <s v="St Cah Day Procedure Unit"/>
    <x v="1"/>
    <n v="1"/>
    <n v="4"/>
    <s v="AUGUST-26-dummy-data.xlsx"/>
    <n v="4"/>
    <n v="0"/>
    <b v="0"/>
    <n v="300"/>
    <n v="259"/>
    <n v="158"/>
    <n v="0"/>
    <n v="0"/>
    <n v="1"/>
    <n v="0"/>
    <n v="4"/>
    <n v="0"/>
    <m/>
    <n v="300"/>
    <s v="Late Start"/>
    <s v="Early Finish"/>
    <n v="12"/>
    <n v="-29"/>
    <n v="0"/>
    <n v="0"/>
    <n v="1"/>
    <n v="4"/>
    <n v="0"/>
    <n v="1"/>
    <n v="0"/>
    <n v="0"/>
    <n v="165"/>
    <n v="1"/>
    <n v="0"/>
    <n v="300"/>
    <s v="Below planned"/>
    <n v="1"/>
    <n v="0"/>
    <n v="0"/>
    <d v="2026-08-06T13:30:00"/>
    <d v="2026-08-06T18:30:00"/>
    <s v="Classified"/>
    <d v="2026-08-06T13:42:00"/>
    <d v="2026-08-06T18:01:00"/>
    <s v="Dr Dummy 18"/>
    <n v="0"/>
    <n v="0"/>
    <m/>
  </r>
  <r>
    <s v="Southern"/>
    <x v="0"/>
    <x v="0"/>
    <x v="16"/>
    <s v="Single consultant"/>
    <x v="8"/>
    <x v="0"/>
    <d v="2026-08-06T00:00:00"/>
    <n v="0"/>
    <x v="2"/>
    <x v="0"/>
    <s v="St Cah Main Theatre"/>
    <x v="0"/>
    <n v="1"/>
    <n v="4"/>
    <s v="AUGUST-26-dummy-data.xlsx"/>
    <n v="4"/>
    <n v="0"/>
    <b v="0"/>
    <n v="270"/>
    <n v="249"/>
    <n v="173"/>
    <n v="0"/>
    <n v="0"/>
    <n v="1"/>
    <n v="0"/>
    <n v="4"/>
    <n v="0"/>
    <m/>
    <n v="270"/>
    <s v="On Time"/>
    <s v="Early Finish"/>
    <n v="6"/>
    <n v="-15"/>
    <n v="0"/>
    <n v="1"/>
    <n v="0"/>
    <n v="4"/>
    <n v="0"/>
    <n v="1"/>
    <n v="0"/>
    <n v="0"/>
    <n v="170"/>
    <n v="1"/>
    <n v="0"/>
    <n v="270"/>
    <s v="Below planned"/>
    <n v="1"/>
    <n v="0"/>
    <n v="0"/>
    <d v="2026-08-06T13:00:00"/>
    <d v="2026-08-06T17:30:00"/>
    <s v="Classified"/>
    <d v="2026-08-06T13:06:00"/>
    <d v="2026-08-06T17:15:00"/>
    <s v="Dr Dummy 18"/>
    <n v="0"/>
    <n v="0"/>
    <m/>
  </r>
  <r>
    <s v="Southern"/>
    <x v="0"/>
    <x v="0"/>
    <x v="17"/>
    <s v="Single consultant"/>
    <x v="8"/>
    <x v="0"/>
    <d v="2026-06-02T00:00:00"/>
    <n v="0"/>
    <x v="0"/>
    <x v="0"/>
    <s v="St Cah Main Theatre"/>
    <x v="0"/>
    <n v="1"/>
    <n v="4"/>
    <s v="JUNE-26-dummy-data.xlsx"/>
    <n v="4"/>
    <n v="0"/>
    <b v="0"/>
    <n v="210"/>
    <n v="187"/>
    <n v="110"/>
    <n v="0"/>
    <n v="0"/>
    <n v="1"/>
    <n v="0"/>
    <n v="4"/>
    <n v="0"/>
    <m/>
    <n v="210"/>
    <s v="On Time"/>
    <s v="Early Finish"/>
    <n v="10"/>
    <n v="-13"/>
    <n v="0"/>
    <n v="1"/>
    <n v="0"/>
    <n v="4"/>
    <n v="0"/>
    <n v="1"/>
    <n v="0"/>
    <n v="0"/>
    <n v="110"/>
    <n v="1"/>
    <n v="0"/>
    <n v="210"/>
    <s v="Below planned"/>
    <n v="1"/>
    <n v="0"/>
    <n v="0"/>
    <d v="2026-06-02T13:00:00"/>
    <d v="2026-06-02T16:30:00"/>
    <s v="Classified"/>
    <d v="2026-06-02T13:10:00"/>
    <d v="2026-06-02T16:17:00"/>
    <s v="Dr Dummy 19"/>
    <n v="0"/>
    <n v="0"/>
    <m/>
  </r>
  <r>
    <s v="Southern"/>
    <x v="0"/>
    <x v="0"/>
    <x v="17"/>
    <s v="Single consultant"/>
    <x v="1"/>
    <x v="0"/>
    <d v="2026-08-07T00:00:00"/>
    <n v="0"/>
    <x v="2"/>
    <x v="0"/>
    <s v="St Cah Main Theatre"/>
    <x v="0"/>
    <n v="1"/>
    <n v="4"/>
    <s v="AUGUST-26-dummy-data.xlsx"/>
    <n v="4"/>
    <n v="0"/>
    <b v="0"/>
    <n v="240"/>
    <n v="212"/>
    <n v="142"/>
    <n v="0"/>
    <n v="0"/>
    <n v="1"/>
    <n v="0"/>
    <n v="4"/>
    <n v="0"/>
    <m/>
    <n v="240"/>
    <s v="On Time"/>
    <s v="Early Finish"/>
    <n v="2"/>
    <n v="-26"/>
    <n v="0"/>
    <n v="1"/>
    <n v="0"/>
    <n v="4"/>
    <n v="0"/>
    <n v="1"/>
    <n v="0"/>
    <n v="0"/>
    <n v="135"/>
    <n v="1"/>
    <n v="0"/>
    <n v="240"/>
    <s v="Below planned"/>
    <n v="1"/>
    <n v="0"/>
    <n v="0"/>
    <d v="2026-08-07T09:00:00"/>
    <d v="2026-08-07T13:00:00"/>
    <s v="Classified"/>
    <d v="2026-08-07T09:02:00"/>
    <d v="2026-08-07T12:34:00"/>
    <s v="Dr Dummy 19"/>
    <n v="0"/>
    <n v="0"/>
    <m/>
  </r>
  <r>
    <s v="Southern"/>
    <x v="0"/>
    <x v="0"/>
    <x v="18"/>
    <s v="Single consultant"/>
    <x v="6"/>
    <x v="0"/>
    <d v="2026-08-06T00:00:00"/>
    <n v="0"/>
    <x v="2"/>
    <x v="0"/>
    <s v="St Cah Main Theatre"/>
    <x v="0"/>
    <n v="1"/>
    <n v="4"/>
    <s v="AUGUST-26-dummy-data.xlsx"/>
    <n v="4"/>
    <n v="0"/>
    <b v="0"/>
    <n v="540"/>
    <n v="486"/>
    <n v="356"/>
    <n v="0"/>
    <n v="0"/>
    <n v="1"/>
    <n v="0"/>
    <n v="4"/>
    <n v="0"/>
    <m/>
    <n v="540"/>
    <s v="On Time"/>
    <s v="Early Finish"/>
    <n v="5"/>
    <n v="-49"/>
    <n v="0"/>
    <n v="1"/>
    <n v="0"/>
    <n v="4"/>
    <n v="0"/>
    <n v="1"/>
    <n v="0"/>
    <n v="0"/>
    <n v="360"/>
    <n v="1"/>
    <n v="0"/>
    <n v="540"/>
    <s v="Below planned"/>
    <n v="1"/>
    <n v="0"/>
    <n v="0"/>
    <d v="2026-08-06T09:00:00"/>
    <d v="2026-08-06T18:00:00"/>
    <s v="Classified"/>
    <d v="2026-08-06T09:05:00"/>
    <d v="2026-08-06T17:11:00"/>
    <s v="Dr Dummy 20"/>
    <n v="0"/>
    <n v="0"/>
    <m/>
  </r>
  <r>
    <s v="Southern"/>
    <x v="0"/>
    <x v="0"/>
    <x v="18"/>
    <s v="Single consultant"/>
    <x v="6"/>
    <x v="0"/>
    <d v="2026-08-29T00:00:00"/>
    <n v="0"/>
    <x v="2"/>
    <x v="0"/>
    <s v="St Cah Main Theatre"/>
    <x v="0"/>
    <n v="1"/>
    <n v="4"/>
    <s v="AUGUST-26-dummy-data.xlsx"/>
    <n v="4"/>
    <n v="0"/>
    <b v="0"/>
    <n v="540"/>
    <n v="505"/>
    <n v="375"/>
    <n v="0"/>
    <n v="0"/>
    <n v="1"/>
    <n v="0"/>
    <n v="4"/>
    <n v="0"/>
    <m/>
    <n v="540"/>
    <s v="On Time"/>
    <s v="Early Finish"/>
    <n v="7"/>
    <n v="-28"/>
    <n v="0"/>
    <n v="1"/>
    <n v="0"/>
    <n v="4"/>
    <n v="0"/>
    <n v="1"/>
    <n v="0"/>
    <n v="0"/>
    <n v="375"/>
    <n v="1"/>
    <n v="0"/>
    <n v="540"/>
    <s v="Below planned"/>
    <n v="1"/>
    <n v="0"/>
    <n v="0"/>
    <d v="2026-08-29T08:30:00"/>
    <d v="2026-08-29T17:30:00"/>
    <s v="Classified"/>
    <d v="2026-08-29T08:37:00"/>
    <d v="2026-08-29T17:02:00"/>
    <s v="Dr Dummy 20"/>
    <n v="0"/>
    <n v="0"/>
    <m/>
  </r>
  <r>
    <s v="Southern"/>
    <x v="0"/>
    <x v="0"/>
    <x v="18"/>
    <s v="Single consultant"/>
    <x v="1"/>
    <x v="0"/>
    <d v="2026-08-26T00:00:00"/>
    <n v="0"/>
    <x v="2"/>
    <x v="0"/>
    <s v="St Cah Main Theatre"/>
    <x v="0"/>
    <n v="1"/>
    <n v="4"/>
    <s v="AUGUST-26-dummy-data.xlsx"/>
    <n v="4"/>
    <n v="0"/>
    <b v="0"/>
    <n v="210"/>
    <n v="178"/>
    <n v="105"/>
    <n v="0"/>
    <n v="0"/>
    <n v="1"/>
    <n v="0"/>
    <n v="4"/>
    <n v="0"/>
    <m/>
    <n v="210"/>
    <s v="On Time"/>
    <s v="Early Finish"/>
    <n v="5"/>
    <n v="-27"/>
    <n v="0"/>
    <n v="1"/>
    <n v="0"/>
    <n v="4"/>
    <n v="0"/>
    <n v="1"/>
    <n v="0"/>
    <n v="0"/>
    <n v="110"/>
    <n v="1"/>
    <n v="0"/>
    <n v="210"/>
    <s v="Below planned"/>
    <n v="1"/>
    <n v="0"/>
    <n v="0"/>
    <d v="2026-08-26T08:00:00"/>
    <d v="2026-08-26T11:30:00"/>
    <s v="Classified"/>
    <d v="2026-08-26T08:05:00"/>
    <d v="2026-08-26T11:03:00"/>
    <s v="Dr Dummy 20"/>
    <n v="0"/>
    <n v="0"/>
    <m/>
  </r>
  <r>
    <s v="Southern"/>
    <x v="0"/>
    <x v="0"/>
    <x v="19"/>
    <s v="Single consultant"/>
    <x v="5"/>
    <x v="0"/>
    <d v="2026-06-03T00:00:00"/>
    <n v="0"/>
    <x v="0"/>
    <x v="0"/>
    <s v="St Cah Day Procedure Unit"/>
    <x v="1"/>
    <n v="1"/>
    <n v="4"/>
    <s v="JUNE-26-dummy-data.xlsx"/>
    <n v="4"/>
    <n v="0"/>
    <b v="0"/>
    <n v="240"/>
    <n v="207"/>
    <n v="132"/>
    <n v="0"/>
    <n v="0"/>
    <n v="1"/>
    <n v="0"/>
    <n v="4"/>
    <n v="0"/>
    <m/>
    <n v="240"/>
    <s v="Late Start"/>
    <s v="Early Finish"/>
    <n v="12"/>
    <n v="-21"/>
    <n v="0"/>
    <n v="0"/>
    <n v="1"/>
    <n v="4"/>
    <n v="0"/>
    <n v="1"/>
    <n v="0"/>
    <n v="0"/>
    <n v="130"/>
    <n v="1"/>
    <n v="0"/>
    <n v="240"/>
    <s v="Below planned"/>
    <n v="1"/>
    <n v="0"/>
    <n v="0"/>
    <d v="2026-06-03T09:00:00"/>
    <d v="2026-06-03T13:00:00"/>
    <s v="Classified"/>
    <d v="2026-06-03T09:12:00"/>
    <d v="2026-06-03T12:39:00"/>
    <s v="Dr Dummy 21"/>
    <n v="0"/>
    <n v="0"/>
    <m/>
  </r>
  <r>
    <s v="Southern"/>
    <x v="0"/>
    <x v="0"/>
    <x v="19"/>
    <s v="Single consultant"/>
    <x v="4"/>
    <x v="0"/>
    <d v="2026-08-06T00:00:00"/>
    <n v="0"/>
    <x v="2"/>
    <x v="0"/>
    <s v="St Cah Main Theatre"/>
    <x v="0"/>
    <n v="1"/>
    <n v="4"/>
    <s v="AUGUST-26-dummy-data.xlsx"/>
    <n v="4"/>
    <n v="0"/>
    <b v="0"/>
    <n v="540"/>
    <n v="509"/>
    <n v="391"/>
    <n v="0"/>
    <n v="0"/>
    <n v="1"/>
    <n v="0"/>
    <n v="4"/>
    <n v="0"/>
    <m/>
    <n v="540"/>
    <s v="On Time"/>
    <s v="Early Finish"/>
    <n v="3"/>
    <n v="-28"/>
    <n v="0"/>
    <n v="1"/>
    <n v="0"/>
    <n v="4"/>
    <n v="0"/>
    <n v="1"/>
    <n v="0"/>
    <n v="0"/>
    <n v="400"/>
    <n v="1"/>
    <n v="0"/>
    <n v="540"/>
    <s v="Below planned"/>
    <n v="1"/>
    <n v="0"/>
    <n v="0"/>
    <d v="2026-08-06T09:00:00"/>
    <d v="2026-08-06T18:00:00"/>
    <s v="Classified"/>
    <d v="2026-08-06T09:03:00"/>
    <d v="2026-08-06T17:32:00"/>
    <s v="Dr Dummy 21"/>
    <n v="0"/>
    <n v="0"/>
    <m/>
  </r>
  <r>
    <s v="Southern"/>
    <x v="0"/>
    <x v="0"/>
    <x v="20"/>
    <s v="Single consultant"/>
    <x v="2"/>
    <x v="0"/>
    <d v="2026-07-17T00:00:00"/>
    <n v="0"/>
    <x v="1"/>
    <x v="0"/>
    <s v="St Cah Main Theatre"/>
    <x v="0"/>
    <n v="1"/>
    <n v="4"/>
    <s v="JULY-26-dummy-data.xlsx"/>
    <n v="4"/>
    <n v="0"/>
    <b v="0"/>
    <n v="270"/>
    <n v="231"/>
    <n v="147"/>
    <n v="0"/>
    <n v="0"/>
    <n v="1"/>
    <n v="0"/>
    <n v="4"/>
    <n v="0"/>
    <m/>
    <n v="270"/>
    <s v="On Time"/>
    <s v="Early Finish"/>
    <n v="8"/>
    <n v="-31"/>
    <n v="0"/>
    <n v="1"/>
    <n v="0"/>
    <n v="4"/>
    <n v="0"/>
    <n v="1"/>
    <n v="0"/>
    <n v="0"/>
    <n v="150"/>
    <n v="1"/>
    <n v="0"/>
    <n v="270"/>
    <s v="Below planned"/>
    <n v="1"/>
    <n v="0"/>
    <n v="0"/>
    <d v="2026-07-17T13:00:00"/>
    <d v="2026-07-17T17:30:00"/>
    <s v="Classified"/>
    <d v="2026-07-17T13:08:00"/>
    <d v="2026-07-17T16:59:00"/>
    <s v="Dr Dummy 22"/>
    <n v="0"/>
    <n v="0"/>
    <m/>
  </r>
  <r>
    <s v="Southern"/>
    <x v="0"/>
    <x v="0"/>
    <x v="20"/>
    <s v="Single consultant"/>
    <x v="3"/>
    <x v="0"/>
    <d v="2026-06-15T00:00:00"/>
    <n v="0"/>
    <x v="0"/>
    <x v="0"/>
    <s v="St Cah Main Theatre"/>
    <x v="0"/>
    <n v="1"/>
    <n v="4"/>
    <s v="JUNE-26-dummy-data.xlsx"/>
    <n v="4"/>
    <n v="0"/>
    <b v="0"/>
    <n v="270"/>
    <n v="236"/>
    <n v="154"/>
    <n v="0"/>
    <n v="0"/>
    <n v="1"/>
    <n v="0"/>
    <n v="4"/>
    <n v="0"/>
    <m/>
    <n v="270"/>
    <s v="On Time"/>
    <s v="Early Finish"/>
    <n v="6"/>
    <n v="-28"/>
    <n v="0"/>
    <n v="1"/>
    <n v="0"/>
    <n v="4"/>
    <n v="0"/>
    <n v="1"/>
    <n v="0"/>
    <n v="0"/>
    <n v="150"/>
    <n v="1"/>
    <n v="0"/>
    <n v="270"/>
    <s v="Below planned"/>
    <n v="1"/>
    <n v="0"/>
    <n v="0"/>
    <d v="2026-06-15T13:00:00"/>
    <d v="2026-06-15T17:30:00"/>
    <s v="Classified"/>
    <d v="2026-06-15T13:06:00"/>
    <d v="2026-06-15T17:02:00"/>
    <s v="Dr Dummy 22"/>
    <n v="0"/>
    <n v="0"/>
    <m/>
  </r>
  <r>
    <s v="Southern"/>
    <x v="0"/>
    <x v="0"/>
    <x v="21"/>
    <s v="Single consultant"/>
    <x v="2"/>
    <x v="0"/>
    <d v="2026-06-04T00:00:00"/>
    <n v="0"/>
    <x v="0"/>
    <x v="0"/>
    <s v="St Cah Main Theatre"/>
    <x v="0"/>
    <n v="1"/>
    <n v="4"/>
    <s v="JUNE-26-dummy-data.xlsx"/>
    <n v="4"/>
    <n v="0"/>
    <b v="0"/>
    <n v="210"/>
    <n v="180"/>
    <n v="103"/>
    <n v="0"/>
    <n v="0"/>
    <n v="1"/>
    <n v="0"/>
    <n v="4"/>
    <n v="0"/>
    <m/>
    <n v="210"/>
    <s v="On Time"/>
    <s v="Early Finish"/>
    <n v="8"/>
    <n v="-22"/>
    <n v="0"/>
    <n v="1"/>
    <n v="0"/>
    <n v="4"/>
    <n v="0"/>
    <n v="1"/>
    <n v="0"/>
    <n v="0"/>
    <n v="110"/>
    <n v="1"/>
    <n v="0"/>
    <n v="210"/>
    <s v="Below planned"/>
    <n v="1"/>
    <n v="0"/>
    <n v="0"/>
    <d v="2026-06-04T13:30:00"/>
    <d v="2026-06-04T17:00:00"/>
    <s v="Classified"/>
    <d v="2026-06-04T13:38:00"/>
    <d v="2026-06-04T16:38:00"/>
    <s v="Dr Dummy 23"/>
    <n v="0"/>
    <n v="0"/>
    <m/>
  </r>
  <r>
    <s v="Southern"/>
    <x v="0"/>
    <x v="0"/>
    <x v="21"/>
    <s v="Single consultant"/>
    <x v="7"/>
    <x v="0"/>
    <d v="2026-08-18T00:00:00"/>
    <n v="0"/>
    <x v="2"/>
    <x v="0"/>
    <s v="St Cah Main Theatre"/>
    <x v="0"/>
    <n v="1"/>
    <n v="4"/>
    <s v="AUGUST-26-dummy-data.xlsx"/>
    <n v="4"/>
    <n v="0"/>
    <b v="0"/>
    <n v="540"/>
    <n v="513"/>
    <n v="393"/>
    <n v="0"/>
    <n v="0"/>
    <n v="1"/>
    <n v="0"/>
    <n v="4"/>
    <n v="0"/>
    <m/>
    <n v="540"/>
    <s v="On Time"/>
    <s v="Early Finish"/>
    <n v="5"/>
    <n v="-22"/>
    <n v="0"/>
    <n v="1"/>
    <n v="0"/>
    <n v="4"/>
    <n v="0"/>
    <n v="1"/>
    <n v="0"/>
    <n v="0"/>
    <n v="385"/>
    <n v="1"/>
    <n v="0"/>
    <n v="540"/>
    <s v="Below planned"/>
    <n v="1"/>
    <n v="0"/>
    <n v="0"/>
    <d v="2026-08-18T08:00:00"/>
    <d v="2026-08-18T17:00:00"/>
    <s v="Classified"/>
    <d v="2026-08-18T08:05:00"/>
    <d v="2026-08-18T16:38:00"/>
    <s v="Dr Dummy 23"/>
    <n v="0"/>
    <n v="0"/>
    <m/>
  </r>
  <r>
    <s v="Southern"/>
    <x v="0"/>
    <x v="0"/>
    <x v="21"/>
    <s v="Single consultant"/>
    <x v="3"/>
    <x v="0"/>
    <d v="2026-06-08T00:00:00"/>
    <n v="0"/>
    <x v="0"/>
    <x v="0"/>
    <s v="St Cah Main Theatre"/>
    <x v="0"/>
    <n v="1"/>
    <n v="4"/>
    <s v="JUNE-26-dummy-data.xlsx"/>
    <n v="4"/>
    <n v="0"/>
    <b v="0"/>
    <n v="240"/>
    <n v="198"/>
    <n v="131"/>
    <n v="0"/>
    <n v="0"/>
    <n v="1"/>
    <n v="0"/>
    <n v="4"/>
    <n v="0"/>
    <m/>
    <n v="240"/>
    <s v="Late Start"/>
    <s v="Early Finish"/>
    <n v="12"/>
    <n v="-30"/>
    <n v="0"/>
    <n v="0"/>
    <n v="1"/>
    <n v="4"/>
    <n v="0"/>
    <n v="1"/>
    <n v="0"/>
    <n v="0"/>
    <n v="130"/>
    <n v="1"/>
    <n v="0"/>
    <n v="240"/>
    <s v="Below planned"/>
    <n v="1"/>
    <n v="0"/>
    <n v="0"/>
    <d v="2026-06-08T13:00:00"/>
    <d v="2026-06-08T17:00:00"/>
    <s v="Classified"/>
    <d v="2026-06-08T13:12:00"/>
    <d v="2026-06-08T16:30:00"/>
    <s v="Dr Dummy 23"/>
    <n v="0"/>
    <n v="0"/>
    <m/>
  </r>
  <r>
    <s v="Southern"/>
    <x v="0"/>
    <x v="0"/>
    <x v="21"/>
    <s v="Single consultant"/>
    <x v="1"/>
    <x v="0"/>
    <d v="2026-06-05T00:00:00"/>
    <n v="0"/>
    <x v="0"/>
    <x v="0"/>
    <s v="St Cah Main Theatre"/>
    <x v="0"/>
    <n v="1"/>
    <n v="4"/>
    <s v="JUNE-26-dummy-data.xlsx"/>
    <n v="4"/>
    <n v="0"/>
    <b v="0"/>
    <n v="480"/>
    <n v="445"/>
    <n v="314"/>
    <n v="0"/>
    <n v="0"/>
    <n v="1"/>
    <n v="0"/>
    <n v="4"/>
    <n v="0"/>
    <m/>
    <n v="480"/>
    <s v="On Time"/>
    <s v="Early Finish"/>
    <n v="7"/>
    <n v="-28"/>
    <n v="0"/>
    <n v="1"/>
    <n v="0"/>
    <n v="4"/>
    <n v="0"/>
    <n v="1"/>
    <n v="0"/>
    <n v="0"/>
    <n v="310"/>
    <n v="1"/>
    <n v="0"/>
    <n v="480"/>
    <s v="Below planned"/>
    <n v="1"/>
    <n v="0"/>
    <n v="0"/>
    <d v="2026-06-05T07:30:00"/>
    <d v="2026-06-05T15:30:00"/>
    <s v="Classified"/>
    <d v="2026-06-05T07:37:00"/>
    <d v="2026-06-05T15:02:00"/>
    <s v="Dr Dummy 23"/>
    <n v="0"/>
    <n v="0"/>
    <m/>
  </r>
  <r>
    <s v="Southern"/>
    <x v="0"/>
    <x v="0"/>
    <x v="21"/>
    <s v="Single consultant"/>
    <x v="1"/>
    <x v="0"/>
    <d v="2026-07-03T00:00:00"/>
    <n v="0"/>
    <x v="1"/>
    <x v="0"/>
    <s v="St Cah Main Theatre"/>
    <x v="0"/>
    <n v="1"/>
    <n v="4"/>
    <s v="JULY-26-dummy-data.xlsx"/>
    <n v="4"/>
    <n v="0"/>
    <b v="0"/>
    <n v="360"/>
    <n v="333"/>
    <n v="228"/>
    <n v="0"/>
    <n v="0"/>
    <n v="1"/>
    <n v="0"/>
    <n v="4"/>
    <n v="0"/>
    <m/>
    <n v="360"/>
    <s v="On Time"/>
    <s v="Early Finish"/>
    <n v="7"/>
    <n v="-20"/>
    <n v="0"/>
    <n v="1"/>
    <n v="0"/>
    <n v="4"/>
    <n v="0"/>
    <n v="1"/>
    <n v="0"/>
    <n v="0"/>
    <n v="220"/>
    <n v="1"/>
    <n v="0"/>
    <n v="360"/>
    <s v="Below planned"/>
    <n v="1"/>
    <n v="0"/>
    <n v="0"/>
    <d v="2026-07-03T08:00:00"/>
    <d v="2026-07-03T14:00:00"/>
    <s v="Classified"/>
    <d v="2026-07-03T08:07:00"/>
    <d v="2026-07-03T13:40:00"/>
    <s v="Dr Dummy 23"/>
    <n v="0"/>
    <n v="0"/>
    <m/>
  </r>
  <r>
    <s v="Southern"/>
    <x v="0"/>
    <x v="0"/>
    <x v="22"/>
    <s v="Single consultant"/>
    <x v="5"/>
    <x v="0"/>
    <d v="2026-07-14T00:00:00"/>
    <n v="0"/>
    <x v="1"/>
    <x v="0"/>
    <s v="St Cah Day Procedure Unit"/>
    <x v="1"/>
    <n v="1"/>
    <n v="4"/>
    <s v="JULY-26-dummy-data.xlsx"/>
    <n v="4"/>
    <n v="0"/>
    <b v="0"/>
    <n v="210"/>
    <n v="186"/>
    <n v="103"/>
    <n v="0"/>
    <n v="0"/>
    <n v="1"/>
    <n v="0"/>
    <n v="4"/>
    <n v="0"/>
    <m/>
    <n v="210"/>
    <s v="On Time"/>
    <s v="Early Finish"/>
    <n v="4"/>
    <n v="-20"/>
    <n v="0"/>
    <n v="1"/>
    <n v="0"/>
    <n v="4"/>
    <n v="0"/>
    <n v="1"/>
    <n v="0"/>
    <n v="0"/>
    <n v="110"/>
    <n v="1"/>
    <n v="0"/>
    <n v="210"/>
    <s v="Below planned"/>
    <n v="1"/>
    <n v="0"/>
    <n v="0"/>
    <d v="2026-07-14T13:30:00"/>
    <d v="2026-07-14T17:00:00"/>
    <s v="Classified"/>
    <d v="2026-07-14T13:34:00"/>
    <d v="2026-07-14T16:40:00"/>
    <s v="Dr Dummy 24"/>
    <n v="0"/>
    <n v="0"/>
    <m/>
  </r>
  <r>
    <s v="Southern"/>
    <x v="0"/>
    <x v="0"/>
    <x v="22"/>
    <s v="Single consultant"/>
    <x v="5"/>
    <x v="0"/>
    <d v="2026-08-22T00:00:00"/>
    <n v="0"/>
    <x v="2"/>
    <x v="0"/>
    <s v="St Cah Day Procedure Unit"/>
    <x v="1"/>
    <n v="1"/>
    <n v="4"/>
    <s v="AUGUST-26-dummy-data.xlsx"/>
    <n v="4"/>
    <n v="0"/>
    <b v="0"/>
    <n v="480"/>
    <n v="430"/>
    <n v="351"/>
    <n v="0"/>
    <n v="0"/>
    <n v="1"/>
    <n v="0"/>
    <n v="4"/>
    <n v="0"/>
    <m/>
    <n v="480"/>
    <s v="On Time"/>
    <s v="Early Finish"/>
    <n v="5"/>
    <n v="-45"/>
    <n v="0"/>
    <n v="1"/>
    <n v="0"/>
    <n v="4"/>
    <n v="0"/>
    <n v="1"/>
    <n v="0"/>
    <n v="0"/>
    <n v="350"/>
    <n v="1"/>
    <n v="0"/>
    <n v="480"/>
    <s v="Below planned"/>
    <n v="1"/>
    <n v="0"/>
    <n v="0"/>
    <d v="2026-08-22T07:30:00"/>
    <d v="2026-08-22T15:30:00"/>
    <s v="Classified"/>
    <d v="2026-08-22T07:35:00"/>
    <d v="2026-08-22T14:45:00"/>
    <s v="Dr Dummy 24"/>
    <n v="0"/>
    <n v="0"/>
    <m/>
  </r>
  <r>
    <s v="Southern"/>
    <x v="0"/>
    <x v="0"/>
    <x v="22"/>
    <s v="Single consultant"/>
    <x v="8"/>
    <x v="0"/>
    <d v="2026-08-15T00:00:00"/>
    <n v="0"/>
    <x v="2"/>
    <x v="0"/>
    <s v="St Cah Main Theatre"/>
    <x v="0"/>
    <n v="1"/>
    <n v="4"/>
    <s v="AUGUST-26-dummy-data.xlsx"/>
    <n v="4"/>
    <n v="0"/>
    <b v="0"/>
    <n v="270"/>
    <n v="234"/>
    <n v="146"/>
    <n v="0"/>
    <n v="0"/>
    <n v="1"/>
    <n v="0"/>
    <n v="4"/>
    <n v="0"/>
    <m/>
    <n v="270"/>
    <s v="On Time"/>
    <s v="Early Finish"/>
    <n v="9"/>
    <n v="-27"/>
    <n v="0"/>
    <n v="1"/>
    <n v="0"/>
    <n v="4"/>
    <n v="0"/>
    <n v="1"/>
    <n v="0"/>
    <n v="0"/>
    <n v="155"/>
    <n v="1"/>
    <n v="0"/>
    <n v="270"/>
    <s v="Below planned"/>
    <n v="1"/>
    <n v="0"/>
    <n v="0"/>
    <d v="2026-08-15T09:00:00"/>
    <d v="2026-08-15T13:30:00"/>
    <s v="Classified"/>
    <d v="2026-08-15T09:09:00"/>
    <d v="2026-08-15T13:03:00"/>
    <s v="Dr Dummy 24"/>
    <n v="0"/>
    <n v="0"/>
    <m/>
  </r>
  <r>
    <s v="Southern"/>
    <x v="0"/>
    <x v="0"/>
    <x v="22"/>
    <s v="Single consultant"/>
    <x v="8"/>
    <x v="0"/>
    <d v="2026-08-26T00:00:00"/>
    <n v="0"/>
    <x v="2"/>
    <x v="0"/>
    <s v="St Cah Main Theatre"/>
    <x v="0"/>
    <n v="1"/>
    <n v="4"/>
    <s v="AUGUST-26-dummy-data.xlsx"/>
    <n v="4"/>
    <n v="0"/>
    <b v="0"/>
    <n v="480"/>
    <n v="427"/>
    <n v="327"/>
    <n v="0"/>
    <n v="0"/>
    <n v="1"/>
    <n v="0"/>
    <n v="4"/>
    <n v="0"/>
    <m/>
    <n v="480"/>
    <s v="On Time"/>
    <s v="Early Finish"/>
    <n v="10"/>
    <n v="-43"/>
    <n v="0"/>
    <n v="1"/>
    <n v="0"/>
    <n v="4"/>
    <n v="0"/>
    <n v="1"/>
    <n v="0"/>
    <n v="0"/>
    <n v="325"/>
    <n v="1"/>
    <n v="0"/>
    <n v="480"/>
    <s v="Below planned"/>
    <n v="1"/>
    <n v="0"/>
    <n v="0"/>
    <d v="2026-08-26T07:30:00"/>
    <d v="2026-08-26T15:30:00"/>
    <s v="Classified"/>
    <d v="2026-08-26T07:40:00"/>
    <d v="2026-08-26T14:47:00"/>
    <s v="Dr Dummy 24"/>
    <n v="0"/>
    <n v="0"/>
    <m/>
  </r>
  <r>
    <s v="Southern"/>
    <x v="0"/>
    <x v="0"/>
    <x v="22"/>
    <s v="Single consultant"/>
    <x v="0"/>
    <x v="0"/>
    <d v="2026-08-31T00:00:00"/>
    <n v="0"/>
    <x v="2"/>
    <x v="0"/>
    <s v="St Cah Main Theatre"/>
    <x v="0"/>
    <n v="1"/>
    <n v="4"/>
    <s v="AUGUST-26-dummy-data.xlsx"/>
    <n v="4"/>
    <n v="0"/>
    <b v="0"/>
    <n v="480"/>
    <n v="418"/>
    <n v="314"/>
    <n v="0"/>
    <n v="0"/>
    <n v="1"/>
    <n v="0"/>
    <n v="4"/>
    <n v="0"/>
    <m/>
    <n v="480"/>
    <s v="On Time"/>
    <s v="Early Finish"/>
    <n v="10"/>
    <n v="-52"/>
    <n v="0"/>
    <n v="1"/>
    <n v="0"/>
    <n v="4"/>
    <n v="0"/>
    <n v="1"/>
    <n v="0"/>
    <n v="0"/>
    <n v="315"/>
    <n v="1"/>
    <n v="0"/>
    <n v="480"/>
    <s v="Below planned"/>
    <n v="1"/>
    <n v="0"/>
    <n v="0"/>
    <d v="2026-08-31T09:00:00"/>
    <d v="2026-08-31T17:00:00"/>
    <s v="Classified"/>
    <d v="2026-08-31T09:10:00"/>
    <d v="2026-08-31T16:08:00"/>
    <s v="Dr Dummy 24"/>
    <n v="0"/>
    <n v="0"/>
    <m/>
  </r>
  <r>
    <s v="Southern"/>
    <x v="0"/>
    <x v="1"/>
    <x v="23"/>
    <s v="Single consultant"/>
    <x v="6"/>
    <x v="0"/>
    <d v="2026-08-01T00:00:00"/>
    <n v="0"/>
    <x v="2"/>
    <x v="0"/>
    <s v="St Cah Main Theatre"/>
    <x v="0"/>
    <n v="1"/>
    <n v="2"/>
    <s v="AUGUST-26-dummy-data.xlsx"/>
    <n v="2"/>
    <n v="0"/>
    <b v="0"/>
    <n v="1440"/>
    <n v="358"/>
    <n v="95"/>
    <n v="0"/>
    <n v="0"/>
    <n v="1"/>
    <n v="0"/>
    <n v="2"/>
    <n v="0"/>
    <m/>
    <n v="1440"/>
    <s v="Late Start"/>
    <s v="Early Finish"/>
    <n v="571"/>
    <n v="-511"/>
    <n v="0"/>
    <n v="0"/>
    <n v="1"/>
    <n v="2"/>
    <n v="0"/>
    <n v="1"/>
    <n v="0"/>
    <n v="0"/>
    <n v="176"/>
    <n v="1"/>
    <n v="0"/>
    <n v="1440"/>
    <s v="Below planned"/>
    <n v="1"/>
    <n v="0"/>
    <n v="0"/>
    <d v="2026-08-01T00:00:00"/>
    <d v="2026-08-02T00:00:00"/>
    <s v="Classified"/>
    <d v="2026-08-01T09:31:00"/>
    <d v="2026-08-01T15:29:00"/>
    <s v="Dr David Strong"/>
    <n v="0"/>
    <n v="0"/>
    <m/>
  </r>
  <r>
    <s v="Southern"/>
    <x v="0"/>
    <x v="2"/>
    <x v="0"/>
    <s v="Single consultant"/>
    <x v="5"/>
    <x v="0"/>
    <d v="2026-08-16T00:00:00"/>
    <n v="0"/>
    <x v="2"/>
    <x v="0"/>
    <s v="St Cah Day Procedure Unit"/>
    <x v="1"/>
    <n v="1"/>
    <n v="4"/>
    <s v="AUGUST-26-dummy-data.xlsx"/>
    <n v="4"/>
    <n v="0"/>
    <b v="0"/>
    <n v="240"/>
    <n v="214"/>
    <n v="136"/>
    <n v="0"/>
    <n v="0"/>
    <n v="1"/>
    <n v="0"/>
    <n v="4"/>
    <n v="0"/>
    <m/>
    <n v="240"/>
    <s v="On Time"/>
    <s v="Early Finish"/>
    <n v="6"/>
    <n v="-20"/>
    <n v="0"/>
    <n v="1"/>
    <n v="0"/>
    <n v="4"/>
    <n v="0"/>
    <n v="1"/>
    <n v="0"/>
    <n v="0"/>
    <n v="135"/>
    <n v="1"/>
    <n v="0"/>
    <n v="240"/>
    <s v="Below planned"/>
    <n v="1"/>
    <n v="0"/>
    <n v="0"/>
    <d v="2026-08-16T13:30:00"/>
    <d v="2026-08-16T17:30:00"/>
    <s v="Classified"/>
    <d v="2026-08-16T13:36:00"/>
    <d v="2026-08-16T17:10:00"/>
    <s v="Dr Dummy 01"/>
    <n v="0"/>
    <n v="0"/>
    <m/>
  </r>
  <r>
    <s v="Southern"/>
    <x v="0"/>
    <x v="2"/>
    <x v="0"/>
    <s v="Single consultant"/>
    <x v="2"/>
    <x v="0"/>
    <d v="2026-07-08T00:00:00"/>
    <n v="0"/>
    <x v="1"/>
    <x v="0"/>
    <s v="St Cah Main Theatre"/>
    <x v="0"/>
    <n v="1"/>
    <n v="4"/>
    <s v="JULY-26-dummy-data.xlsx"/>
    <n v="4"/>
    <n v="0"/>
    <b v="0"/>
    <n v="270"/>
    <n v="253"/>
    <n v="184"/>
    <n v="0"/>
    <n v="0"/>
    <n v="1"/>
    <n v="0"/>
    <n v="4"/>
    <n v="0"/>
    <m/>
    <n v="270"/>
    <s v="On Time"/>
    <s v="Early Finish"/>
    <n v="2"/>
    <n v="-15"/>
    <n v="0"/>
    <n v="1"/>
    <n v="0"/>
    <n v="4"/>
    <n v="0"/>
    <n v="1"/>
    <n v="0"/>
    <n v="0"/>
    <n v="170"/>
    <n v="1"/>
    <n v="0"/>
    <n v="270"/>
    <s v="Below planned"/>
    <n v="1"/>
    <n v="0"/>
    <n v="0"/>
    <d v="2026-07-08T13:00:00"/>
    <d v="2026-07-08T17:30:00"/>
    <s v="Classified"/>
    <d v="2026-07-08T13:02:00"/>
    <d v="2026-07-08T17:15:00"/>
    <s v="Dr Dummy 01"/>
    <n v="0"/>
    <n v="0"/>
    <m/>
  </r>
  <r>
    <s v="Southern"/>
    <x v="0"/>
    <x v="2"/>
    <x v="0"/>
    <s v="Single consultant"/>
    <x v="0"/>
    <x v="0"/>
    <d v="2026-08-19T00:00:00"/>
    <n v="0"/>
    <x v="2"/>
    <x v="0"/>
    <s v="St Cah Main Theatre"/>
    <x v="0"/>
    <n v="1"/>
    <n v="4"/>
    <s v="AUGUST-26-dummy-data.xlsx"/>
    <n v="4"/>
    <n v="0"/>
    <b v="0"/>
    <n v="180"/>
    <n v="160"/>
    <n v="104"/>
    <n v="0"/>
    <n v="0"/>
    <n v="1"/>
    <n v="0"/>
    <n v="4"/>
    <n v="0"/>
    <m/>
    <n v="180"/>
    <s v="On Time"/>
    <s v="Early Finish"/>
    <n v="5"/>
    <n v="-15"/>
    <n v="0"/>
    <n v="1"/>
    <n v="0"/>
    <n v="4"/>
    <n v="0"/>
    <n v="1"/>
    <n v="0"/>
    <n v="0"/>
    <n v="95"/>
    <n v="1"/>
    <n v="0"/>
    <n v="180"/>
    <s v="Below planned"/>
    <n v="1"/>
    <n v="0"/>
    <n v="0"/>
    <d v="2026-08-19T13:30:00"/>
    <d v="2026-08-19T16:30:00"/>
    <s v="Classified"/>
    <d v="2026-08-19T13:35:00"/>
    <d v="2026-08-19T16:15:00"/>
    <s v="Dr Dummy 01"/>
    <n v="0"/>
    <n v="0"/>
    <m/>
  </r>
  <r>
    <s v="Southern"/>
    <x v="0"/>
    <x v="2"/>
    <x v="0"/>
    <s v="Single consultant"/>
    <x v="7"/>
    <x v="0"/>
    <d v="2026-06-12T00:00:00"/>
    <n v="0"/>
    <x v="0"/>
    <x v="0"/>
    <s v="St Cah Main Theatre"/>
    <x v="0"/>
    <n v="1"/>
    <n v="4"/>
    <s v="JUNE-26-dummy-data.xlsx"/>
    <n v="4"/>
    <n v="0"/>
    <b v="0"/>
    <n v="180"/>
    <n v="150"/>
    <n v="83"/>
    <n v="0"/>
    <n v="0"/>
    <n v="1"/>
    <n v="0"/>
    <n v="4"/>
    <n v="0"/>
    <m/>
    <n v="180"/>
    <s v="Late Start"/>
    <s v="Early Finish"/>
    <n v="12"/>
    <n v="-18"/>
    <n v="0"/>
    <n v="0"/>
    <n v="1"/>
    <n v="4"/>
    <n v="0"/>
    <n v="1"/>
    <n v="0"/>
    <n v="0"/>
    <n v="90"/>
    <n v="1"/>
    <n v="0"/>
    <n v="180"/>
    <s v="Below planned"/>
    <n v="1"/>
    <n v="0"/>
    <n v="0"/>
    <d v="2026-06-12T08:00:00"/>
    <d v="2026-06-12T11:00:00"/>
    <s v="Classified"/>
    <d v="2026-06-12T08:12:00"/>
    <d v="2026-06-12T10:42:00"/>
    <s v="Dr Dummy 01"/>
    <n v="0"/>
    <n v="0"/>
    <m/>
  </r>
  <r>
    <s v="Southern"/>
    <x v="0"/>
    <x v="2"/>
    <x v="1"/>
    <s v="Single consultant"/>
    <x v="2"/>
    <x v="0"/>
    <d v="2026-06-10T00:00:00"/>
    <n v="0"/>
    <x v="0"/>
    <x v="0"/>
    <s v="St Cah Main Theatre"/>
    <x v="0"/>
    <n v="1"/>
    <n v="4"/>
    <s v="JUNE-26-dummy-data.xlsx"/>
    <n v="4"/>
    <n v="0"/>
    <b v="0"/>
    <n v="480"/>
    <n v="427"/>
    <n v="330"/>
    <n v="0"/>
    <n v="0"/>
    <n v="1"/>
    <n v="0"/>
    <n v="4"/>
    <n v="0"/>
    <m/>
    <n v="480"/>
    <s v="On Time"/>
    <s v="Early Finish"/>
    <n v="10"/>
    <n v="-43"/>
    <n v="0"/>
    <n v="1"/>
    <n v="0"/>
    <n v="4"/>
    <n v="0"/>
    <n v="1"/>
    <n v="0"/>
    <n v="0"/>
    <n v="325"/>
    <n v="1"/>
    <n v="0"/>
    <n v="480"/>
    <s v="Below planned"/>
    <n v="1"/>
    <n v="0"/>
    <n v="0"/>
    <d v="2026-06-10T08:00:00"/>
    <d v="2026-06-10T16:00:00"/>
    <s v="Classified"/>
    <d v="2026-06-10T08:10:00"/>
    <d v="2026-06-10T15:17:00"/>
    <s v="Dr Dummy 02"/>
    <n v="0"/>
    <n v="0"/>
    <m/>
  </r>
  <r>
    <s v="Southern"/>
    <x v="0"/>
    <x v="2"/>
    <x v="1"/>
    <s v="Single consultant"/>
    <x v="2"/>
    <x v="0"/>
    <d v="2026-07-28T00:00:00"/>
    <n v="0"/>
    <x v="1"/>
    <x v="0"/>
    <s v="St Cah Main Theatre"/>
    <x v="0"/>
    <n v="1"/>
    <n v="4"/>
    <s v="JULY-26-dummy-data.xlsx"/>
    <n v="4"/>
    <n v="0"/>
    <b v="0"/>
    <n v="210"/>
    <n v="195"/>
    <n v="124"/>
    <n v="0"/>
    <n v="0"/>
    <n v="1"/>
    <n v="0"/>
    <n v="4"/>
    <n v="0"/>
    <m/>
    <n v="210"/>
    <s v="On Time"/>
    <s v="Early Finish"/>
    <n v="2"/>
    <n v="-13"/>
    <n v="0"/>
    <n v="1"/>
    <n v="0"/>
    <n v="4"/>
    <n v="0"/>
    <n v="1"/>
    <n v="0"/>
    <n v="0"/>
    <n v="125"/>
    <n v="1"/>
    <n v="0"/>
    <n v="210"/>
    <s v="Below planned"/>
    <n v="1"/>
    <n v="0"/>
    <n v="0"/>
    <d v="2026-07-28T08:30:00"/>
    <d v="2026-07-28T12:00:00"/>
    <s v="Classified"/>
    <d v="2026-07-28T08:32:00"/>
    <d v="2026-07-28T11:47:00"/>
    <s v="Dr Dummy 02"/>
    <n v="0"/>
    <n v="0"/>
    <m/>
  </r>
  <r>
    <s v="Southern"/>
    <x v="0"/>
    <x v="2"/>
    <x v="1"/>
    <s v="Single consultant"/>
    <x v="3"/>
    <x v="0"/>
    <d v="2026-08-07T00:00:00"/>
    <n v="0"/>
    <x v="2"/>
    <x v="0"/>
    <s v="St Cah Main Theatre"/>
    <x v="0"/>
    <n v="1"/>
    <n v="4"/>
    <s v="AUGUST-26-dummy-data.xlsx"/>
    <n v="4"/>
    <n v="0"/>
    <b v="0"/>
    <n v="240"/>
    <n v="229"/>
    <n v="146"/>
    <n v="0"/>
    <n v="0"/>
    <n v="1"/>
    <n v="0"/>
    <n v="4"/>
    <n v="0"/>
    <m/>
    <n v="240"/>
    <s v="On Time"/>
    <s v="On Time"/>
    <n v="3"/>
    <n v="-8"/>
    <n v="0"/>
    <n v="1"/>
    <n v="0"/>
    <n v="4"/>
    <n v="0"/>
    <n v="0"/>
    <n v="1"/>
    <n v="0"/>
    <n v="145"/>
    <n v="1"/>
    <n v="0"/>
    <n v="240"/>
    <s v="Below planned"/>
    <n v="1"/>
    <n v="0"/>
    <n v="0"/>
    <d v="2026-08-07T13:00:00"/>
    <d v="2026-08-07T17:00:00"/>
    <s v="Classified"/>
    <d v="2026-08-07T13:03:00"/>
    <d v="2026-08-07T16:52:00"/>
    <s v="Dr Dummy 02"/>
    <n v="0"/>
    <n v="0"/>
    <m/>
  </r>
  <r>
    <s v="Southern"/>
    <x v="0"/>
    <x v="2"/>
    <x v="1"/>
    <s v="Single consultant"/>
    <x v="1"/>
    <x v="0"/>
    <d v="2026-08-31T00:00:00"/>
    <n v="0"/>
    <x v="2"/>
    <x v="0"/>
    <s v="St Cah Main Theatre"/>
    <x v="0"/>
    <n v="1"/>
    <n v="4"/>
    <s v="AUGUST-26-dummy-data.xlsx"/>
    <n v="4"/>
    <n v="0"/>
    <b v="0"/>
    <n v="270"/>
    <n v="236"/>
    <n v="159"/>
    <n v="0"/>
    <n v="0"/>
    <n v="1"/>
    <n v="0"/>
    <n v="4"/>
    <n v="0"/>
    <m/>
    <n v="270"/>
    <s v="On Time"/>
    <s v="Early Finish"/>
    <n v="5"/>
    <n v="-29"/>
    <n v="0"/>
    <n v="1"/>
    <n v="0"/>
    <n v="4"/>
    <n v="0"/>
    <n v="1"/>
    <n v="0"/>
    <n v="0"/>
    <n v="160"/>
    <n v="1"/>
    <n v="0"/>
    <n v="270"/>
    <s v="Below planned"/>
    <n v="1"/>
    <n v="0"/>
    <n v="0"/>
    <d v="2026-08-31T13:00:00"/>
    <d v="2026-08-31T17:30:00"/>
    <s v="Classified"/>
    <d v="2026-08-31T13:05:00"/>
    <d v="2026-08-31T17:01:00"/>
    <s v="Dr Dummy 02"/>
    <n v="0"/>
    <n v="0"/>
    <m/>
  </r>
  <r>
    <s v="Southern"/>
    <x v="0"/>
    <x v="2"/>
    <x v="1"/>
    <s v="Single consultant"/>
    <x v="4"/>
    <x v="0"/>
    <d v="2026-07-03T00:00:00"/>
    <n v="0"/>
    <x v="1"/>
    <x v="0"/>
    <s v="St Cah Main Theatre"/>
    <x v="0"/>
    <n v="1"/>
    <n v="4"/>
    <s v="JULY-26-dummy-data.xlsx"/>
    <n v="4"/>
    <n v="0"/>
    <b v="0"/>
    <n v="270"/>
    <n v="230"/>
    <n v="148"/>
    <n v="0"/>
    <n v="0"/>
    <n v="1"/>
    <n v="0"/>
    <n v="4"/>
    <n v="0"/>
    <m/>
    <n v="270"/>
    <s v="Late Start"/>
    <s v="Early Finish"/>
    <n v="11"/>
    <n v="-29"/>
    <n v="0"/>
    <n v="0"/>
    <n v="1"/>
    <n v="4"/>
    <n v="0"/>
    <n v="1"/>
    <n v="0"/>
    <n v="0"/>
    <n v="155"/>
    <n v="1"/>
    <n v="0"/>
    <n v="270"/>
    <s v="Below planned"/>
    <n v="1"/>
    <n v="0"/>
    <n v="0"/>
    <d v="2026-07-03T08:00:00"/>
    <d v="2026-07-03T12:30:00"/>
    <s v="Classified"/>
    <d v="2026-07-03T08:11:00"/>
    <d v="2026-07-03T12:01:00"/>
    <s v="Dr Dummy 02"/>
    <n v="0"/>
    <n v="0"/>
    <m/>
  </r>
  <r>
    <s v="Southern"/>
    <x v="0"/>
    <x v="2"/>
    <x v="2"/>
    <s v="Single consultant"/>
    <x v="5"/>
    <x v="0"/>
    <d v="2026-08-13T00:00:00"/>
    <n v="0"/>
    <x v="2"/>
    <x v="0"/>
    <s v="St Cah Day Procedure Unit"/>
    <x v="1"/>
    <n v="1"/>
    <n v="4"/>
    <s v="AUGUST-26-dummy-data.xlsx"/>
    <n v="4"/>
    <n v="0"/>
    <b v="0"/>
    <n v="360"/>
    <n v="325"/>
    <n v="228"/>
    <n v="0"/>
    <n v="0"/>
    <n v="1"/>
    <n v="0"/>
    <n v="4"/>
    <n v="0"/>
    <m/>
    <n v="360"/>
    <s v="Late Start"/>
    <s v="Early Finish"/>
    <n v="11"/>
    <n v="-24"/>
    <n v="0"/>
    <n v="0"/>
    <n v="1"/>
    <n v="4"/>
    <n v="0"/>
    <n v="1"/>
    <n v="0"/>
    <n v="0"/>
    <n v="230"/>
    <n v="1"/>
    <n v="0"/>
    <n v="360"/>
    <s v="Below planned"/>
    <n v="1"/>
    <n v="0"/>
    <n v="0"/>
    <d v="2026-08-13T07:30:00"/>
    <d v="2026-08-13T13:30:00"/>
    <s v="Classified"/>
    <d v="2026-08-13T07:41:00"/>
    <d v="2026-08-13T13:06:00"/>
    <s v="Dr Dummy 03"/>
    <n v="0"/>
    <n v="0"/>
    <m/>
  </r>
  <r>
    <s v="Southern"/>
    <x v="0"/>
    <x v="2"/>
    <x v="2"/>
    <s v="Single consultant"/>
    <x v="6"/>
    <x v="0"/>
    <d v="2026-06-15T00:00:00"/>
    <n v="0"/>
    <x v="0"/>
    <x v="0"/>
    <s v="St Cah Main Theatre"/>
    <x v="0"/>
    <n v="1"/>
    <n v="4"/>
    <s v="JUNE-26-dummy-data.xlsx"/>
    <n v="4"/>
    <n v="0"/>
    <b v="0"/>
    <n v="210"/>
    <n v="190"/>
    <n v="114"/>
    <n v="0"/>
    <n v="0"/>
    <n v="1"/>
    <n v="0"/>
    <n v="4"/>
    <n v="0"/>
    <m/>
    <n v="210"/>
    <s v="On Time"/>
    <s v="Early Finish"/>
    <n v="6"/>
    <n v="-14"/>
    <n v="0"/>
    <n v="1"/>
    <n v="0"/>
    <n v="4"/>
    <n v="0"/>
    <n v="1"/>
    <n v="0"/>
    <n v="0"/>
    <n v="115"/>
    <n v="1"/>
    <n v="0"/>
    <n v="210"/>
    <s v="Below planned"/>
    <n v="1"/>
    <n v="0"/>
    <n v="0"/>
    <d v="2026-06-15T13:30:00"/>
    <d v="2026-06-15T17:00:00"/>
    <s v="Classified"/>
    <d v="2026-06-15T13:36:00"/>
    <d v="2026-06-15T16:46:00"/>
    <s v="Dr Dummy 03"/>
    <n v="0"/>
    <n v="0"/>
    <m/>
  </r>
  <r>
    <s v="Southern"/>
    <x v="0"/>
    <x v="2"/>
    <x v="2"/>
    <s v="Single consultant"/>
    <x v="0"/>
    <x v="0"/>
    <d v="2026-07-04T00:00:00"/>
    <n v="0"/>
    <x v="1"/>
    <x v="0"/>
    <s v="St Cah Main Theatre"/>
    <x v="0"/>
    <n v="1"/>
    <n v="4"/>
    <s v="JULY-26-dummy-data.xlsx"/>
    <n v="4"/>
    <n v="0"/>
    <b v="0"/>
    <n v="240"/>
    <n v="222"/>
    <n v="139"/>
    <n v="0"/>
    <n v="0"/>
    <n v="1"/>
    <n v="0"/>
    <n v="4"/>
    <n v="0"/>
    <m/>
    <n v="240"/>
    <s v="On Time"/>
    <s v="On Time"/>
    <n v="9"/>
    <n v="-9"/>
    <n v="0"/>
    <n v="1"/>
    <n v="0"/>
    <n v="4"/>
    <n v="0"/>
    <n v="0"/>
    <n v="1"/>
    <n v="0"/>
    <n v="140"/>
    <n v="1"/>
    <n v="0"/>
    <n v="240"/>
    <s v="Below planned"/>
    <n v="1"/>
    <n v="0"/>
    <n v="0"/>
    <d v="2026-07-04T13:00:00"/>
    <d v="2026-07-04T17:00:00"/>
    <s v="Classified"/>
    <d v="2026-07-04T13:09:00"/>
    <d v="2026-07-04T16:51:00"/>
    <s v="Dr Dummy 03"/>
    <n v="0"/>
    <n v="0"/>
    <m/>
  </r>
  <r>
    <s v="Southern"/>
    <x v="0"/>
    <x v="2"/>
    <x v="2"/>
    <s v="Single consultant"/>
    <x v="0"/>
    <x v="0"/>
    <d v="2026-07-19T00:00:00"/>
    <n v="0"/>
    <x v="1"/>
    <x v="0"/>
    <s v="St Cah Main Theatre"/>
    <x v="0"/>
    <n v="1"/>
    <n v="4"/>
    <s v="JULY-26-dummy-data.xlsx"/>
    <n v="4"/>
    <n v="0"/>
    <b v="0"/>
    <n v="540"/>
    <n v="510"/>
    <n v="410"/>
    <n v="0"/>
    <n v="0"/>
    <n v="1"/>
    <n v="0"/>
    <n v="4"/>
    <n v="0"/>
    <m/>
    <n v="540"/>
    <s v="On Time"/>
    <s v="Early Finish"/>
    <n v="9"/>
    <n v="-21"/>
    <n v="0"/>
    <n v="1"/>
    <n v="0"/>
    <n v="4"/>
    <n v="0"/>
    <n v="1"/>
    <n v="0"/>
    <n v="0"/>
    <n v="400"/>
    <n v="1"/>
    <n v="0"/>
    <n v="540"/>
    <s v="Below planned"/>
    <n v="1"/>
    <n v="0"/>
    <n v="0"/>
    <d v="2026-07-19T07:30:00"/>
    <d v="2026-07-19T16:30:00"/>
    <s v="Classified"/>
    <d v="2026-07-19T07:39:00"/>
    <d v="2026-07-19T16:09:00"/>
    <s v="Dr Dummy 03"/>
    <n v="0"/>
    <n v="0"/>
    <m/>
  </r>
  <r>
    <s v="Southern"/>
    <x v="0"/>
    <x v="2"/>
    <x v="2"/>
    <s v="Single consultant"/>
    <x v="1"/>
    <x v="0"/>
    <d v="2026-08-25T00:00:00"/>
    <n v="0"/>
    <x v="2"/>
    <x v="0"/>
    <s v="St Cah Main Theatre"/>
    <x v="0"/>
    <n v="1"/>
    <n v="4"/>
    <s v="AUGUST-26-dummy-data.xlsx"/>
    <n v="4"/>
    <n v="0"/>
    <b v="0"/>
    <n v="540"/>
    <n v="497"/>
    <n v="375"/>
    <n v="0"/>
    <n v="0"/>
    <n v="1"/>
    <n v="0"/>
    <n v="4"/>
    <n v="0"/>
    <m/>
    <n v="540"/>
    <s v="On Time"/>
    <s v="Early Finish"/>
    <n v="5"/>
    <n v="-38"/>
    <n v="0"/>
    <n v="1"/>
    <n v="0"/>
    <n v="4"/>
    <n v="0"/>
    <n v="1"/>
    <n v="0"/>
    <n v="0"/>
    <n v="370"/>
    <n v="1"/>
    <n v="0"/>
    <n v="540"/>
    <s v="Below planned"/>
    <n v="1"/>
    <n v="0"/>
    <n v="0"/>
    <d v="2026-08-25T07:30:00"/>
    <d v="2026-08-25T16:30:00"/>
    <s v="Classified"/>
    <d v="2026-08-25T07:35:00"/>
    <d v="2026-08-25T15:52:00"/>
    <s v="Dr Dummy 03"/>
    <n v="0"/>
    <n v="0"/>
    <m/>
  </r>
  <r>
    <s v="Southern"/>
    <x v="0"/>
    <x v="2"/>
    <x v="2"/>
    <s v="Single consultant"/>
    <x v="4"/>
    <x v="0"/>
    <d v="2026-08-14T00:00:00"/>
    <n v="0"/>
    <x v="2"/>
    <x v="0"/>
    <s v="St Cah Main Theatre"/>
    <x v="0"/>
    <n v="1"/>
    <n v="4"/>
    <s v="AUGUST-26-dummy-data.xlsx"/>
    <n v="4"/>
    <n v="0"/>
    <b v="0"/>
    <n v="240"/>
    <n v="222"/>
    <n v="141"/>
    <n v="0"/>
    <n v="0"/>
    <n v="1"/>
    <n v="0"/>
    <n v="4"/>
    <n v="0"/>
    <m/>
    <n v="240"/>
    <s v="On Time"/>
    <s v="Early Finish"/>
    <n v="6"/>
    <n v="-12"/>
    <n v="0"/>
    <n v="1"/>
    <n v="0"/>
    <n v="4"/>
    <n v="0"/>
    <n v="1"/>
    <n v="0"/>
    <n v="0"/>
    <n v="145"/>
    <n v="1"/>
    <n v="0"/>
    <n v="240"/>
    <s v="Below planned"/>
    <n v="1"/>
    <n v="0"/>
    <n v="0"/>
    <d v="2026-08-14T13:00:00"/>
    <d v="2026-08-14T17:00:00"/>
    <s v="Classified"/>
    <d v="2026-08-14T13:06:00"/>
    <d v="2026-08-14T16:48:00"/>
    <s v="Dr Dummy 03"/>
    <n v="0"/>
    <n v="0"/>
    <m/>
  </r>
  <r>
    <s v="Southern"/>
    <x v="0"/>
    <x v="2"/>
    <x v="3"/>
    <s v="Single consultant"/>
    <x v="6"/>
    <x v="0"/>
    <d v="2026-07-15T00:00:00"/>
    <n v="0"/>
    <x v="1"/>
    <x v="0"/>
    <s v="St Cah Main Theatre"/>
    <x v="0"/>
    <n v="1"/>
    <n v="4"/>
    <s v="JULY-26-dummy-data.xlsx"/>
    <n v="4"/>
    <n v="0"/>
    <b v="0"/>
    <n v="270"/>
    <n v="247"/>
    <n v="165"/>
    <n v="0"/>
    <n v="0"/>
    <n v="1"/>
    <n v="0"/>
    <n v="4"/>
    <n v="0"/>
    <m/>
    <n v="270"/>
    <s v="On Time"/>
    <s v="Early Finish"/>
    <n v="4"/>
    <n v="-19"/>
    <n v="0"/>
    <n v="1"/>
    <n v="0"/>
    <n v="4"/>
    <n v="0"/>
    <n v="1"/>
    <n v="0"/>
    <n v="0"/>
    <n v="160"/>
    <n v="1"/>
    <n v="0"/>
    <n v="270"/>
    <s v="Below planned"/>
    <n v="1"/>
    <n v="0"/>
    <n v="0"/>
    <d v="2026-07-15T13:00:00"/>
    <d v="2026-07-15T17:30:00"/>
    <s v="Classified"/>
    <d v="2026-07-15T13:04:00"/>
    <d v="2026-07-15T17:11:00"/>
    <s v="Dr Dummy 04"/>
    <n v="0"/>
    <n v="0"/>
    <m/>
  </r>
  <r>
    <s v="Southern"/>
    <x v="0"/>
    <x v="2"/>
    <x v="3"/>
    <s v="Single consultant"/>
    <x v="8"/>
    <x v="0"/>
    <d v="2026-06-20T00:00:00"/>
    <n v="0"/>
    <x v="0"/>
    <x v="0"/>
    <s v="St Cah Main Theatre"/>
    <x v="0"/>
    <n v="1"/>
    <n v="4"/>
    <s v="JUNE-26-dummy-data.xlsx"/>
    <n v="4"/>
    <n v="0"/>
    <b v="0"/>
    <n v="420"/>
    <n v="372"/>
    <n v="287"/>
    <n v="0"/>
    <n v="0"/>
    <n v="1"/>
    <n v="0"/>
    <n v="4"/>
    <n v="0"/>
    <m/>
    <n v="420"/>
    <s v="Late Start"/>
    <s v="Early Finish"/>
    <n v="11"/>
    <n v="-37"/>
    <n v="0"/>
    <n v="0"/>
    <n v="1"/>
    <n v="4"/>
    <n v="0"/>
    <n v="1"/>
    <n v="0"/>
    <n v="0"/>
    <n v="280"/>
    <n v="1"/>
    <n v="0"/>
    <n v="420"/>
    <s v="Below planned"/>
    <n v="1"/>
    <n v="0"/>
    <n v="0"/>
    <d v="2026-06-20T08:30:00"/>
    <d v="2026-06-20T15:30:00"/>
    <s v="Classified"/>
    <d v="2026-06-20T08:41:00"/>
    <d v="2026-06-20T14:53:00"/>
    <s v="Dr Dummy 04"/>
    <n v="0"/>
    <n v="0"/>
    <m/>
  </r>
  <r>
    <s v="Southern"/>
    <x v="0"/>
    <x v="2"/>
    <x v="3"/>
    <s v="Single consultant"/>
    <x v="0"/>
    <x v="0"/>
    <d v="2026-07-06T00:00:00"/>
    <n v="0"/>
    <x v="1"/>
    <x v="0"/>
    <s v="St Cah Main Theatre"/>
    <x v="0"/>
    <n v="1"/>
    <n v="4"/>
    <s v="JULY-26-dummy-data.xlsx"/>
    <n v="4"/>
    <n v="0"/>
    <b v="0"/>
    <n v="210"/>
    <n v="182"/>
    <n v="110"/>
    <n v="0"/>
    <n v="0"/>
    <n v="1"/>
    <n v="0"/>
    <n v="4"/>
    <n v="0"/>
    <m/>
    <n v="210"/>
    <s v="On Time"/>
    <s v="Early Finish"/>
    <n v="7"/>
    <n v="-21"/>
    <n v="0"/>
    <n v="1"/>
    <n v="0"/>
    <n v="4"/>
    <n v="0"/>
    <n v="1"/>
    <n v="0"/>
    <n v="0"/>
    <n v="105"/>
    <n v="1"/>
    <n v="0"/>
    <n v="210"/>
    <s v="Below planned"/>
    <n v="1"/>
    <n v="0"/>
    <n v="0"/>
    <d v="2026-07-06T08:30:00"/>
    <d v="2026-07-06T12:00:00"/>
    <s v="Classified"/>
    <d v="2026-07-06T08:37:00"/>
    <d v="2026-07-06T11:39:00"/>
    <s v="Dr Dummy 04"/>
    <n v="0"/>
    <n v="0"/>
    <m/>
  </r>
  <r>
    <s v="Southern"/>
    <x v="0"/>
    <x v="2"/>
    <x v="3"/>
    <s v="Single consultant"/>
    <x v="4"/>
    <x v="0"/>
    <d v="2026-07-28T00:00:00"/>
    <n v="0"/>
    <x v="1"/>
    <x v="0"/>
    <s v="St Cah Main Theatre"/>
    <x v="0"/>
    <n v="1"/>
    <n v="4"/>
    <s v="JULY-26-dummy-data.xlsx"/>
    <n v="4"/>
    <n v="0"/>
    <b v="0"/>
    <n v="420"/>
    <n v="395"/>
    <n v="293"/>
    <n v="0"/>
    <n v="0"/>
    <n v="1"/>
    <n v="0"/>
    <n v="4"/>
    <n v="0"/>
    <m/>
    <n v="420"/>
    <s v="On Time"/>
    <s v="Early Finish"/>
    <n v="2"/>
    <n v="-23"/>
    <n v="0"/>
    <n v="1"/>
    <n v="0"/>
    <n v="4"/>
    <n v="0"/>
    <n v="1"/>
    <n v="0"/>
    <n v="0"/>
    <n v="300"/>
    <n v="1"/>
    <n v="0"/>
    <n v="420"/>
    <s v="Below planned"/>
    <n v="1"/>
    <n v="0"/>
    <n v="0"/>
    <d v="2026-07-28T09:00:00"/>
    <d v="2026-07-28T16:00:00"/>
    <s v="Classified"/>
    <d v="2026-07-28T09:02:00"/>
    <d v="2026-07-28T15:37:00"/>
    <s v="Dr Dummy 04"/>
    <n v="0"/>
    <n v="0"/>
    <m/>
  </r>
  <r>
    <s v="Southern"/>
    <x v="0"/>
    <x v="2"/>
    <x v="4"/>
    <s v="Single consultant"/>
    <x v="0"/>
    <x v="0"/>
    <d v="2026-07-22T00:00:00"/>
    <n v="0"/>
    <x v="1"/>
    <x v="0"/>
    <s v="St Cah Main Theatre"/>
    <x v="0"/>
    <n v="1"/>
    <n v="4"/>
    <s v="JULY-26-dummy-data.xlsx"/>
    <n v="4"/>
    <n v="0"/>
    <b v="0"/>
    <n v="180"/>
    <n v="165"/>
    <n v="94"/>
    <n v="0"/>
    <n v="0"/>
    <n v="1"/>
    <n v="0"/>
    <n v="4"/>
    <n v="0"/>
    <m/>
    <n v="180"/>
    <s v="On Time"/>
    <s v="Early Finish"/>
    <n v="3"/>
    <n v="-12"/>
    <n v="0"/>
    <n v="1"/>
    <n v="0"/>
    <n v="4"/>
    <n v="0"/>
    <n v="1"/>
    <n v="0"/>
    <n v="0"/>
    <n v="90"/>
    <n v="1"/>
    <n v="0"/>
    <n v="180"/>
    <s v="Below planned"/>
    <n v="1"/>
    <n v="0"/>
    <n v="0"/>
    <d v="2026-07-22T08:30:00"/>
    <d v="2026-07-22T11:30:00"/>
    <s v="Classified"/>
    <d v="2026-07-22T08:33:00"/>
    <d v="2026-07-22T11:18:00"/>
    <s v="Dr Dummy 05"/>
    <n v="0"/>
    <n v="0"/>
    <m/>
  </r>
  <r>
    <s v="Southern"/>
    <x v="0"/>
    <x v="2"/>
    <x v="4"/>
    <s v="Single consultant"/>
    <x v="7"/>
    <x v="0"/>
    <d v="2026-06-18T00:00:00"/>
    <n v="0"/>
    <x v="0"/>
    <x v="0"/>
    <s v="St Cah Main Theatre"/>
    <x v="0"/>
    <n v="1"/>
    <n v="4"/>
    <s v="JUNE-26-dummy-data.xlsx"/>
    <n v="4"/>
    <n v="0"/>
    <b v="0"/>
    <n v="240"/>
    <n v="208"/>
    <n v="118"/>
    <n v="0"/>
    <n v="0"/>
    <n v="1"/>
    <n v="0"/>
    <n v="4"/>
    <n v="0"/>
    <m/>
    <n v="240"/>
    <s v="On Time"/>
    <s v="Early Finish"/>
    <n v="7"/>
    <n v="-25"/>
    <n v="0"/>
    <n v="1"/>
    <n v="0"/>
    <n v="4"/>
    <n v="0"/>
    <n v="1"/>
    <n v="0"/>
    <n v="0"/>
    <n v="115"/>
    <n v="1"/>
    <n v="0"/>
    <n v="240"/>
    <s v="Below planned"/>
    <n v="1"/>
    <n v="0"/>
    <n v="0"/>
    <d v="2026-06-18T13:30:00"/>
    <d v="2026-06-18T17:30:00"/>
    <s v="Classified"/>
    <d v="2026-06-18T13:37:00"/>
    <d v="2026-06-18T17:05:00"/>
    <s v="Dr Dummy 05"/>
    <n v="0"/>
    <n v="0"/>
    <m/>
  </r>
  <r>
    <s v="Southern"/>
    <x v="0"/>
    <x v="2"/>
    <x v="4"/>
    <s v="Single consultant"/>
    <x v="4"/>
    <x v="0"/>
    <d v="2026-07-12T00:00:00"/>
    <n v="0"/>
    <x v="1"/>
    <x v="0"/>
    <s v="St Cah Main Theatre"/>
    <x v="0"/>
    <n v="1"/>
    <n v="4"/>
    <s v="JULY-26-dummy-data.xlsx"/>
    <n v="4"/>
    <n v="0"/>
    <b v="0"/>
    <n v="480"/>
    <n v="434"/>
    <n v="340"/>
    <n v="0"/>
    <n v="0"/>
    <n v="1"/>
    <n v="0"/>
    <n v="4"/>
    <n v="0"/>
    <m/>
    <n v="480"/>
    <s v="On Time"/>
    <s v="Early Finish"/>
    <n v="3"/>
    <n v="-43"/>
    <n v="0"/>
    <n v="1"/>
    <n v="0"/>
    <n v="4"/>
    <n v="0"/>
    <n v="1"/>
    <n v="0"/>
    <n v="0"/>
    <n v="335"/>
    <n v="1"/>
    <n v="0"/>
    <n v="480"/>
    <s v="Below planned"/>
    <n v="1"/>
    <n v="0"/>
    <n v="0"/>
    <d v="2026-07-12T09:00:00"/>
    <d v="2026-07-12T17:00:00"/>
    <s v="Classified"/>
    <d v="2026-07-12T09:03:00"/>
    <d v="2026-07-12T16:17:00"/>
    <s v="Dr Dummy 05"/>
    <n v="0"/>
    <n v="0"/>
    <m/>
  </r>
  <r>
    <s v="Southern"/>
    <x v="0"/>
    <x v="2"/>
    <x v="5"/>
    <s v="Single consultant"/>
    <x v="5"/>
    <x v="0"/>
    <d v="2026-08-19T00:00:00"/>
    <n v="0"/>
    <x v="2"/>
    <x v="0"/>
    <s v="St Cah Day Procedure Unit"/>
    <x v="1"/>
    <n v="1"/>
    <n v="4"/>
    <s v="AUGUST-26-dummy-data.xlsx"/>
    <n v="4"/>
    <n v="0"/>
    <b v="0"/>
    <n v="480"/>
    <n v="445"/>
    <n v="305"/>
    <n v="0"/>
    <n v="0"/>
    <n v="1"/>
    <n v="0"/>
    <n v="4"/>
    <n v="0"/>
    <m/>
    <n v="480"/>
    <s v="On Time"/>
    <s v="Early Finish"/>
    <n v="6"/>
    <n v="-29"/>
    <n v="0"/>
    <n v="1"/>
    <n v="0"/>
    <n v="4"/>
    <n v="0"/>
    <n v="1"/>
    <n v="0"/>
    <n v="0"/>
    <n v="305"/>
    <n v="1"/>
    <n v="0"/>
    <n v="480"/>
    <s v="Below planned"/>
    <n v="1"/>
    <n v="0"/>
    <n v="0"/>
    <d v="2026-08-19T08:00:00"/>
    <d v="2026-08-19T16:00:00"/>
    <s v="Classified"/>
    <d v="2026-08-19T08:06:00"/>
    <d v="2026-08-19T15:31:00"/>
    <s v="Dr Dummy 06"/>
    <n v="0"/>
    <n v="0"/>
    <m/>
  </r>
  <r>
    <s v="Southern"/>
    <x v="0"/>
    <x v="2"/>
    <x v="5"/>
    <s v="Single consultant"/>
    <x v="2"/>
    <x v="0"/>
    <d v="2026-06-29T00:00:00"/>
    <n v="0"/>
    <x v="0"/>
    <x v="0"/>
    <s v="St Cah Main Theatre"/>
    <x v="0"/>
    <n v="1"/>
    <n v="4"/>
    <s v="JUNE-26-dummy-data.xlsx"/>
    <n v="4"/>
    <n v="0"/>
    <b v="0"/>
    <n v="210"/>
    <n v="174"/>
    <n v="109"/>
    <n v="0"/>
    <n v="0"/>
    <n v="1"/>
    <n v="0"/>
    <n v="4"/>
    <n v="0"/>
    <m/>
    <n v="210"/>
    <s v="Late Start"/>
    <s v="Early Finish"/>
    <n v="11"/>
    <n v="-25"/>
    <n v="0"/>
    <n v="0"/>
    <n v="1"/>
    <n v="4"/>
    <n v="0"/>
    <n v="1"/>
    <n v="0"/>
    <n v="0"/>
    <n v="105"/>
    <n v="1"/>
    <n v="0"/>
    <n v="210"/>
    <s v="Below planned"/>
    <n v="1"/>
    <n v="0"/>
    <n v="0"/>
    <d v="2026-06-29T13:00:00"/>
    <d v="2026-06-29T16:30:00"/>
    <s v="Classified"/>
    <d v="2026-06-29T13:11:00"/>
    <d v="2026-06-29T16:05:00"/>
    <s v="Dr Dummy 06"/>
    <n v="0"/>
    <n v="0"/>
    <m/>
  </r>
  <r>
    <s v="Southern"/>
    <x v="0"/>
    <x v="2"/>
    <x v="5"/>
    <s v="Single consultant"/>
    <x v="0"/>
    <x v="0"/>
    <d v="2026-08-02T00:00:00"/>
    <n v="0"/>
    <x v="2"/>
    <x v="0"/>
    <s v="St Cah Main Theatre"/>
    <x v="0"/>
    <n v="1"/>
    <n v="4"/>
    <s v="AUGUST-26-dummy-data.xlsx"/>
    <n v="4"/>
    <n v="0"/>
    <b v="0"/>
    <n v="300"/>
    <n v="270"/>
    <n v="193"/>
    <n v="0"/>
    <n v="0"/>
    <n v="1"/>
    <n v="0"/>
    <n v="4"/>
    <n v="0"/>
    <m/>
    <n v="300"/>
    <s v="Late Start"/>
    <s v="Early Finish"/>
    <n v="11"/>
    <n v="-19"/>
    <n v="0"/>
    <n v="0"/>
    <n v="1"/>
    <n v="4"/>
    <n v="0"/>
    <n v="1"/>
    <n v="0"/>
    <n v="0"/>
    <n v="185"/>
    <n v="1"/>
    <n v="0"/>
    <n v="300"/>
    <s v="Below planned"/>
    <n v="1"/>
    <n v="0"/>
    <n v="0"/>
    <d v="2026-08-02T08:30:00"/>
    <d v="2026-08-02T13:30:00"/>
    <s v="Classified"/>
    <d v="2026-08-02T08:41:00"/>
    <d v="2026-08-02T13:11:00"/>
    <s v="Dr Dummy 06"/>
    <n v="0"/>
    <n v="0"/>
    <m/>
  </r>
  <r>
    <s v="Southern"/>
    <x v="0"/>
    <x v="2"/>
    <x v="5"/>
    <s v="Single consultant"/>
    <x v="4"/>
    <x v="0"/>
    <d v="2026-06-26T00:00:00"/>
    <n v="0"/>
    <x v="0"/>
    <x v="0"/>
    <s v="St Cah Main Theatre"/>
    <x v="0"/>
    <n v="1"/>
    <n v="4"/>
    <s v="JUNE-26-dummy-data.xlsx"/>
    <n v="4"/>
    <n v="0"/>
    <b v="0"/>
    <n v="210"/>
    <n v="169"/>
    <n v="113"/>
    <n v="0"/>
    <n v="0"/>
    <n v="1"/>
    <n v="0"/>
    <n v="4"/>
    <n v="0"/>
    <m/>
    <n v="210"/>
    <s v="Late Start"/>
    <s v="Early Finish"/>
    <n v="12"/>
    <n v="-29"/>
    <n v="0"/>
    <n v="0"/>
    <n v="1"/>
    <n v="4"/>
    <n v="0"/>
    <n v="1"/>
    <n v="0"/>
    <n v="0"/>
    <n v="115"/>
    <n v="1"/>
    <n v="0"/>
    <n v="210"/>
    <s v="Below planned"/>
    <n v="1"/>
    <n v="0"/>
    <n v="0"/>
    <d v="2026-06-26T08:30:00"/>
    <d v="2026-06-26T12:00:00"/>
    <s v="Classified"/>
    <d v="2026-06-26T08:42:00"/>
    <d v="2026-06-26T11:31:00"/>
    <s v="Dr Dummy 06"/>
    <n v="0"/>
    <n v="0"/>
    <m/>
  </r>
  <r>
    <s v="Southern"/>
    <x v="0"/>
    <x v="2"/>
    <x v="6"/>
    <s v="Single consultant"/>
    <x v="8"/>
    <x v="0"/>
    <d v="2026-08-11T00:00:00"/>
    <n v="0"/>
    <x v="2"/>
    <x v="0"/>
    <s v="St Cah Main Theatre"/>
    <x v="0"/>
    <n v="1"/>
    <n v="4"/>
    <s v="AUGUST-26-dummy-data.xlsx"/>
    <n v="4"/>
    <n v="0"/>
    <b v="0"/>
    <n v="210"/>
    <n v="188"/>
    <n v="99"/>
    <n v="0"/>
    <n v="0"/>
    <n v="1"/>
    <n v="0"/>
    <n v="4"/>
    <n v="0"/>
    <m/>
    <n v="210"/>
    <s v="On Time"/>
    <s v="Early Finish"/>
    <n v="7"/>
    <n v="-15"/>
    <n v="0"/>
    <n v="1"/>
    <n v="0"/>
    <n v="4"/>
    <n v="0"/>
    <n v="1"/>
    <n v="0"/>
    <n v="0"/>
    <n v="105"/>
    <n v="1"/>
    <n v="0"/>
    <n v="210"/>
    <s v="Below planned"/>
    <n v="1"/>
    <n v="0"/>
    <n v="0"/>
    <d v="2026-08-11T09:00:00"/>
    <d v="2026-08-11T12:30:00"/>
    <s v="Classified"/>
    <d v="2026-08-11T09:07:00"/>
    <d v="2026-08-11T12:15:00"/>
    <s v="Dr Dummy 07"/>
    <n v="0"/>
    <n v="0"/>
    <m/>
  </r>
  <r>
    <s v="Southern"/>
    <x v="0"/>
    <x v="2"/>
    <x v="6"/>
    <s v="Single consultant"/>
    <x v="4"/>
    <x v="0"/>
    <d v="2026-06-16T00:00:00"/>
    <n v="0"/>
    <x v="0"/>
    <x v="0"/>
    <s v="St Cah Main Theatre"/>
    <x v="0"/>
    <n v="1"/>
    <n v="4"/>
    <s v="JUNE-26-dummy-data.xlsx"/>
    <n v="4"/>
    <n v="0"/>
    <b v="0"/>
    <n v="540"/>
    <n v="527"/>
    <n v="415"/>
    <n v="0"/>
    <n v="0"/>
    <n v="1"/>
    <n v="0"/>
    <n v="4"/>
    <n v="0"/>
    <m/>
    <n v="540"/>
    <s v="On Time"/>
    <s v="Early Finish"/>
    <n v="2"/>
    <n v="-11"/>
    <n v="0"/>
    <n v="1"/>
    <n v="0"/>
    <n v="4"/>
    <n v="0"/>
    <n v="1"/>
    <n v="0"/>
    <n v="0"/>
    <n v="410"/>
    <n v="1"/>
    <n v="0"/>
    <n v="540"/>
    <s v="Below planned"/>
    <n v="1"/>
    <n v="0"/>
    <n v="0"/>
    <d v="2026-06-16T08:00:00"/>
    <d v="2026-06-16T17:00:00"/>
    <s v="Classified"/>
    <d v="2026-06-16T08:02:00"/>
    <d v="2026-06-16T16:49:00"/>
    <s v="Dr Dummy 07"/>
    <n v="0"/>
    <n v="0"/>
    <m/>
  </r>
  <r>
    <s v="Southern"/>
    <x v="0"/>
    <x v="2"/>
    <x v="7"/>
    <s v="Single consultant"/>
    <x v="6"/>
    <x v="0"/>
    <d v="2026-06-05T00:00:00"/>
    <n v="0"/>
    <x v="0"/>
    <x v="0"/>
    <s v="St Cah Main Theatre"/>
    <x v="0"/>
    <n v="1"/>
    <n v="4"/>
    <s v="JUNE-26-dummy-data.xlsx"/>
    <n v="4"/>
    <n v="0"/>
    <b v="0"/>
    <n v="420"/>
    <n v="364"/>
    <n v="273"/>
    <n v="0"/>
    <n v="0"/>
    <n v="1"/>
    <n v="0"/>
    <n v="4"/>
    <n v="0"/>
    <m/>
    <n v="420"/>
    <s v="On Time"/>
    <s v="Early Finish"/>
    <n v="8"/>
    <n v="-48"/>
    <n v="0"/>
    <n v="1"/>
    <n v="0"/>
    <n v="4"/>
    <n v="0"/>
    <n v="1"/>
    <n v="0"/>
    <n v="0"/>
    <n v="275"/>
    <n v="1"/>
    <n v="0"/>
    <n v="420"/>
    <s v="Below planned"/>
    <n v="1"/>
    <n v="0"/>
    <n v="0"/>
    <d v="2026-06-05T08:00:00"/>
    <d v="2026-06-05T15:00:00"/>
    <s v="Classified"/>
    <d v="2026-06-05T08:08:00"/>
    <d v="2026-06-05T14:12:00"/>
    <s v="Dr Dummy 08"/>
    <n v="0"/>
    <n v="0"/>
    <m/>
  </r>
  <r>
    <s v="Southern"/>
    <x v="0"/>
    <x v="2"/>
    <x v="7"/>
    <s v="Single consultant"/>
    <x v="6"/>
    <x v="0"/>
    <d v="2026-07-17T00:00:00"/>
    <n v="0"/>
    <x v="1"/>
    <x v="0"/>
    <s v="St Cah Main Theatre"/>
    <x v="0"/>
    <n v="1"/>
    <n v="4"/>
    <s v="JULY-26-dummy-data.xlsx"/>
    <n v="4"/>
    <n v="0"/>
    <b v="0"/>
    <n v="270"/>
    <n v="245"/>
    <n v="161"/>
    <n v="0"/>
    <n v="0"/>
    <n v="1"/>
    <n v="0"/>
    <n v="4"/>
    <n v="0"/>
    <m/>
    <n v="270"/>
    <s v="Late Start"/>
    <s v="Early Finish"/>
    <n v="12"/>
    <n v="-13"/>
    <n v="0"/>
    <n v="0"/>
    <n v="1"/>
    <n v="4"/>
    <n v="0"/>
    <n v="1"/>
    <n v="0"/>
    <n v="0"/>
    <n v="165"/>
    <n v="1"/>
    <n v="0"/>
    <n v="270"/>
    <s v="Below planned"/>
    <n v="1"/>
    <n v="0"/>
    <n v="0"/>
    <d v="2026-07-17T08:00:00"/>
    <d v="2026-07-17T12:30:00"/>
    <s v="Classified"/>
    <d v="2026-07-17T08:12:00"/>
    <d v="2026-07-17T12:17:00"/>
    <s v="Dr Dummy 08"/>
    <n v="0"/>
    <n v="0"/>
    <m/>
  </r>
  <r>
    <s v="Southern"/>
    <x v="0"/>
    <x v="2"/>
    <x v="7"/>
    <s v="Single consultant"/>
    <x v="2"/>
    <x v="0"/>
    <d v="2026-07-21T00:00:00"/>
    <n v="0"/>
    <x v="1"/>
    <x v="0"/>
    <s v="St Cah Main Theatre"/>
    <x v="0"/>
    <n v="1"/>
    <n v="4"/>
    <s v="JULY-26-dummy-data.xlsx"/>
    <n v="4"/>
    <n v="0"/>
    <b v="0"/>
    <n v="540"/>
    <n v="500"/>
    <n v="400"/>
    <n v="0"/>
    <n v="0"/>
    <n v="1"/>
    <n v="0"/>
    <n v="4"/>
    <n v="0"/>
    <m/>
    <n v="540"/>
    <s v="On Time"/>
    <s v="Early Finish"/>
    <n v="7"/>
    <n v="-33"/>
    <n v="0"/>
    <n v="1"/>
    <n v="0"/>
    <n v="4"/>
    <n v="0"/>
    <n v="1"/>
    <n v="0"/>
    <n v="0"/>
    <n v="400"/>
    <n v="1"/>
    <n v="0"/>
    <n v="540"/>
    <s v="Below planned"/>
    <n v="1"/>
    <n v="0"/>
    <n v="0"/>
    <d v="2026-07-21T07:30:00"/>
    <d v="2026-07-21T16:30:00"/>
    <s v="Classified"/>
    <d v="2026-07-21T07:37:00"/>
    <d v="2026-07-21T15:57:00"/>
    <s v="Dr Dummy 08"/>
    <n v="0"/>
    <n v="0"/>
    <m/>
  </r>
  <r>
    <s v="Southern"/>
    <x v="0"/>
    <x v="2"/>
    <x v="8"/>
    <s v="Single consultant"/>
    <x v="6"/>
    <x v="0"/>
    <d v="2026-08-31T00:00:00"/>
    <n v="0"/>
    <x v="2"/>
    <x v="0"/>
    <s v="St Cah Main Theatre"/>
    <x v="0"/>
    <n v="1"/>
    <n v="4"/>
    <s v="AUGUST-26-dummy-data.xlsx"/>
    <n v="4"/>
    <n v="0"/>
    <b v="0"/>
    <n v="540"/>
    <n v="517"/>
    <n v="382"/>
    <n v="0"/>
    <n v="0"/>
    <n v="1"/>
    <n v="0"/>
    <n v="4"/>
    <n v="0"/>
    <m/>
    <n v="540"/>
    <s v="On Time"/>
    <s v="Early Finish"/>
    <n v="10"/>
    <n v="-13"/>
    <n v="0"/>
    <n v="1"/>
    <n v="0"/>
    <n v="4"/>
    <n v="0"/>
    <n v="1"/>
    <n v="0"/>
    <n v="0"/>
    <n v="375"/>
    <n v="1"/>
    <n v="0"/>
    <n v="540"/>
    <s v="Below planned"/>
    <n v="1"/>
    <n v="0"/>
    <n v="0"/>
    <d v="2026-08-31T09:00:00"/>
    <d v="2026-08-31T18:00:00"/>
    <s v="Classified"/>
    <d v="2026-08-31T09:10:00"/>
    <d v="2026-08-31T17:47:00"/>
    <s v="Dr Dummy 09"/>
    <n v="0"/>
    <n v="0"/>
    <m/>
  </r>
  <r>
    <s v="Southern"/>
    <x v="0"/>
    <x v="2"/>
    <x v="9"/>
    <s v="Single consultant"/>
    <x v="7"/>
    <x v="0"/>
    <d v="2026-07-05T00:00:00"/>
    <n v="0"/>
    <x v="1"/>
    <x v="0"/>
    <s v="St Cah Main Theatre"/>
    <x v="0"/>
    <n v="1"/>
    <n v="4"/>
    <s v="JULY-26-dummy-data.xlsx"/>
    <n v="4"/>
    <n v="0"/>
    <b v="0"/>
    <n v="210"/>
    <n v="177"/>
    <n v="115"/>
    <n v="0"/>
    <n v="0"/>
    <n v="1"/>
    <n v="0"/>
    <n v="4"/>
    <n v="0"/>
    <m/>
    <n v="210"/>
    <s v="On Time"/>
    <s v="Early Finish"/>
    <n v="8"/>
    <n v="-25"/>
    <n v="0"/>
    <n v="1"/>
    <n v="0"/>
    <n v="4"/>
    <n v="0"/>
    <n v="1"/>
    <n v="0"/>
    <n v="0"/>
    <n v="115"/>
    <n v="1"/>
    <n v="0"/>
    <n v="210"/>
    <s v="Below planned"/>
    <n v="1"/>
    <n v="0"/>
    <n v="0"/>
    <d v="2026-07-05T13:00:00"/>
    <d v="2026-07-05T16:30:00"/>
    <s v="Classified"/>
    <d v="2026-07-05T13:08:00"/>
    <d v="2026-07-05T16:05:00"/>
    <s v="Dr Dummy 10"/>
    <n v="0"/>
    <n v="0"/>
    <m/>
  </r>
  <r>
    <s v="Southern"/>
    <x v="0"/>
    <x v="2"/>
    <x v="24"/>
    <s v="Single consultant"/>
    <x v="7"/>
    <x v="0"/>
    <d v="2026-08-30T00:00:00"/>
    <n v="0"/>
    <x v="2"/>
    <x v="0"/>
    <s v="St Cah Main Theatre"/>
    <x v="0"/>
    <n v="1"/>
    <n v="4"/>
    <s v="AUGUST-26-dummy-data.xlsx"/>
    <n v="4"/>
    <n v="0"/>
    <b v="0"/>
    <n v="540"/>
    <n v="489"/>
    <n v="332"/>
    <n v="0"/>
    <n v="0"/>
    <n v="1"/>
    <n v="0"/>
    <n v="4"/>
    <n v="0"/>
    <m/>
    <n v="540"/>
    <s v="On Time"/>
    <s v="Early Finish"/>
    <n v="3"/>
    <n v="-48"/>
    <n v="0"/>
    <n v="1"/>
    <n v="0"/>
    <n v="4"/>
    <n v="0"/>
    <n v="1"/>
    <n v="0"/>
    <n v="0"/>
    <n v="325"/>
    <n v="1"/>
    <n v="0"/>
    <n v="540"/>
    <s v="Below planned"/>
    <n v="1"/>
    <n v="0"/>
    <n v="0"/>
    <d v="2026-08-30T07:30:00"/>
    <d v="2026-08-30T16:30:00"/>
    <s v="Classified"/>
    <d v="2026-08-30T07:33:00"/>
    <d v="2026-08-30T15:42:00"/>
    <s v="Dr Dummy 11"/>
    <n v="0"/>
    <n v="0"/>
    <m/>
  </r>
  <r>
    <s v="Southern"/>
    <x v="0"/>
    <x v="2"/>
    <x v="24"/>
    <s v="Single consultant"/>
    <x v="4"/>
    <x v="0"/>
    <d v="2026-07-25T00:00:00"/>
    <n v="0"/>
    <x v="1"/>
    <x v="0"/>
    <s v="St Cah Main Theatre"/>
    <x v="0"/>
    <n v="1"/>
    <n v="4"/>
    <s v="JULY-26-dummy-data.xlsx"/>
    <n v="4"/>
    <n v="0"/>
    <b v="0"/>
    <n v="540"/>
    <n v="507"/>
    <n v="425"/>
    <n v="0"/>
    <n v="0"/>
    <n v="1"/>
    <n v="0"/>
    <n v="4"/>
    <n v="0"/>
    <m/>
    <n v="540"/>
    <s v="On Time"/>
    <s v="Early Finish"/>
    <n v="9"/>
    <n v="-24"/>
    <n v="0"/>
    <n v="1"/>
    <n v="0"/>
    <n v="4"/>
    <n v="0"/>
    <n v="1"/>
    <n v="0"/>
    <n v="0"/>
    <n v="425"/>
    <n v="1"/>
    <n v="0"/>
    <n v="540"/>
    <s v="Below planned"/>
    <n v="1"/>
    <n v="0"/>
    <n v="0"/>
    <d v="2026-07-25T08:30:00"/>
    <d v="2026-07-25T17:30:00"/>
    <s v="Classified"/>
    <d v="2026-07-25T08:39:00"/>
    <d v="2026-07-25T17:06:00"/>
    <s v="Dr Dummy 11"/>
    <n v="0"/>
    <n v="0"/>
    <m/>
  </r>
  <r>
    <s v="Southern"/>
    <x v="0"/>
    <x v="2"/>
    <x v="10"/>
    <s v="Single consultant"/>
    <x v="6"/>
    <x v="0"/>
    <d v="2026-07-27T00:00:00"/>
    <n v="0"/>
    <x v="1"/>
    <x v="0"/>
    <s v="St Cah Main Theatre"/>
    <x v="0"/>
    <n v="1"/>
    <n v="4"/>
    <s v="JULY-26-dummy-data.xlsx"/>
    <n v="4"/>
    <n v="0"/>
    <b v="0"/>
    <n v="210"/>
    <n v="190"/>
    <n v="110"/>
    <n v="0"/>
    <n v="0"/>
    <n v="1"/>
    <n v="0"/>
    <n v="4"/>
    <n v="0"/>
    <m/>
    <n v="210"/>
    <s v="On Time"/>
    <s v="Early Finish"/>
    <n v="9"/>
    <n v="-11"/>
    <n v="0"/>
    <n v="1"/>
    <n v="0"/>
    <n v="4"/>
    <n v="0"/>
    <n v="1"/>
    <n v="0"/>
    <n v="0"/>
    <n v="115"/>
    <n v="1"/>
    <n v="0"/>
    <n v="210"/>
    <s v="Below planned"/>
    <n v="1"/>
    <n v="0"/>
    <n v="0"/>
    <d v="2026-07-27T13:30:00"/>
    <d v="2026-07-27T17:00:00"/>
    <s v="Classified"/>
    <d v="2026-07-27T13:39:00"/>
    <d v="2026-07-27T16:49:00"/>
    <s v="Dr Dummy 12"/>
    <n v="0"/>
    <n v="0"/>
    <m/>
  </r>
  <r>
    <s v="Southern"/>
    <x v="0"/>
    <x v="2"/>
    <x v="12"/>
    <s v="Single consultant"/>
    <x v="2"/>
    <x v="0"/>
    <d v="2026-06-07T00:00:00"/>
    <n v="0"/>
    <x v="0"/>
    <x v="0"/>
    <s v="St Cah Main Theatre"/>
    <x v="0"/>
    <n v="1"/>
    <n v="4"/>
    <s v="JUNE-26-dummy-data.xlsx"/>
    <n v="4"/>
    <n v="0"/>
    <b v="0"/>
    <n v="300"/>
    <n v="272"/>
    <n v="189"/>
    <n v="0"/>
    <n v="0"/>
    <n v="1"/>
    <n v="0"/>
    <n v="4"/>
    <n v="0"/>
    <m/>
    <n v="300"/>
    <s v="Late Start"/>
    <s v="Early Finish"/>
    <n v="12"/>
    <n v="-16"/>
    <n v="0"/>
    <n v="0"/>
    <n v="1"/>
    <n v="4"/>
    <n v="0"/>
    <n v="1"/>
    <n v="0"/>
    <n v="0"/>
    <n v="200"/>
    <n v="1"/>
    <n v="0"/>
    <n v="300"/>
    <s v="Below planned"/>
    <n v="1"/>
    <n v="0"/>
    <n v="0"/>
    <d v="2026-06-07T09:00:00"/>
    <d v="2026-06-07T14:00:00"/>
    <s v="Classified"/>
    <d v="2026-06-07T09:12:00"/>
    <d v="2026-06-07T13:44:00"/>
    <s v="Dr Dummy 14"/>
    <n v="0"/>
    <n v="0"/>
    <m/>
  </r>
  <r>
    <s v="Southern"/>
    <x v="0"/>
    <x v="2"/>
    <x v="13"/>
    <s v="Single consultant"/>
    <x v="2"/>
    <x v="0"/>
    <d v="2026-08-23T00:00:00"/>
    <n v="0"/>
    <x v="2"/>
    <x v="0"/>
    <s v="St Cah Main Theatre"/>
    <x v="0"/>
    <n v="1"/>
    <n v="4"/>
    <s v="AUGUST-26-dummy-data.xlsx"/>
    <n v="4"/>
    <n v="0"/>
    <b v="0"/>
    <n v="360"/>
    <n v="318"/>
    <n v="208"/>
    <n v="0"/>
    <n v="0"/>
    <n v="1"/>
    <n v="0"/>
    <n v="4"/>
    <n v="0"/>
    <m/>
    <n v="360"/>
    <s v="On Time"/>
    <s v="Early Finish"/>
    <n v="10"/>
    <n v="-32"/>
    <n v="0"/>
    <n v="1"/>
    <n v="0"/>
    <n v="4"/>
    <n v="0"/>
    <n v="1"/>
    <n v="0"/>
    <n v="0"/>
    <n v="210"/>
    <n v="1"/>
    <n v="0"/>
    <n v="360"/>
    <s v="Below planned"/>
    <n v="1"/>
    <n v="0"/>
    <n v="0"/>
    <d v="2026-08-23T08:30:00"/>
    <d v="2026-08-23T14:30:00"/>
    <s v="Classified"/>
    <d v="2026-08-23T08:40:00"/>
    <d v="2026-08-23T13:58:00"/>
    <s v="Dr Dummy 15"/>
    <n v="0"/>
    <n v="0"/>
    <m/>
  </r>
  <r>
    <s v="Southern"/>
    <x v="0"/>
    <x v="2"/>
    <x v="13"/>
    <s v="Single consultant"/>
    <x v="0"/>
    <x v="0"/>
    <d v="2026-08-13T00:00:00"/>
    <n v="0"/>
    <x v="2"/>
    <x v="0"/>
    <s v="St Cah Main Theatre"/>
    <x v="0"/>
    <n v="1"/>
    <n v="4"/>
    <s v="AUGUST-26-dummy-data.xlsx"/>
    <n v="4"/>
    <n v="0"/>
    <b v="0"/>
    <n v="240"/>
    <n v="212"/>
    <n v="126"/>
    <n v="0"/>
    <n v="0"/>
    <n v="1"/>
    <n v="0"/>
    <n v="4"/>
    <n v="0"/>
    <m/>
    <n v="240"/>
    <s v="On Time"/>
    <s v="Early Finish"/>
    <n v="5"/>
    <n v="-23"/>
    <n v="0"/>
    <n v="1"/>
    <n v="0"/>
    <n v="4"/>
    <n v="0"/>
    <n v="1"/>
    <n v="0"/>
    <n v="0"/>
    <n v="120"/>
    <n v="1"/>
    <n v="0"/>
    <n v="240"/>
    <s v="Below planned"/>
    <n v="1"/>
    <n v="0"/>
    <n v="0"/>
    <d v="2026-08-13T13:30:00"/>
    <d v="2026-08-13T17:30:00"/>
    <s v="Classified"/>
    <d v="2026-08-13T13:35:00"/>
    <d v="2026-08-13T17:07:00"/>
    <s v="Dr Dummy 15"/>
    <n v="0"/>
    <n v="0"/>
    <m/>
  </r>
  <r>
    <s v="Southern"/>
    <x v="0"/>
    <x v="2"/>
    <x v="13"/>
    <s v="Single consultant"/>
    <x v="0"/>
    <x v="0"/>
    <d v="2026-08-23T00:00:00"/>
    <n v="0"/>
    <x v="2"/>
    <x v="0"/>
    <s v="St Cah Main Theatre"/>
    <x v="0"/>
    <n v="1"/>
    <n v="4"/>
    <s v="AUGUST-26-dummy-data.xlsx"/>
    <n v="4"/>
    <n v="0"/>
    <b v="0"/>
    <n v="540"/>
    <n v="500"/>
    <n v="383"/>
    <n v="0"/>
    <n v="0"/>
    <n v="1"/>
    <n v="0"/>
    <n v="4"/>
    <n v="0"/>
    <m/>
    <n v="540"/>
    <s v="On Time"/>
    <s v="Early Finish"/>
    <n v="4"/>
    <n v="-36"/>
    <n v="0"/>
    <n v="1"/>
    <n v="0"/>
    <n v="4"/>
    <n v="0"/>
    <n v="1"/>
    <n v="0"/>
    <n v="0"/>
    <n v="380"/>
    <n v="1"/>
    <n v="0"/>
    <n v="540"/>
    <s v="Below planned"/>
    <n v="1"/>
    <n v="0"/>
    <n v="0"/>
    <d v="2026-08-23T08:00:00"/>
    <d v="2026-08-23T17:00:00"/>
    <s v="Classified"/>
    <d v="2026-08-23T08:04:00"/>
    <d v="2026-08-23T16:24:00"/>
    <s v="Dr Dummy 15"/>
    <n v="0"/>
    <n v="0"/>
    <m/>
  </r>
  <r>
    <s v="Southern"/>
    <x v="0"/>
    <x v="2"/>
    <x v="14"/>
    <s v="Single consultant"/>
    <x v="3"/>
    <x v="0"/>
    <d v="2026-08-08T00:00:00"/>
    <n v="0"/>
    <x v="2"/>
    <x v="0"/>
    <s v="St Cah Main Theatre"/>
    <x v="0"/>
    <n v="1"/>
    <n v="4"/>
    <s v="AUGUST-26-dummy-data.xlsx"/>
    <n v="4"/>
    <n v="0"/>
    <b v="0"/>
    <n v="270"/>
    <n v="246"/>
    <n v="167"/>
    <n v="0"/>
    <n v="0"/>
    <n v="1"/>
    <n v="0"/>
    <n v="4"/>
    <n v="0"/>
    <m/>
    <n v="270"/>
    <s v="On Time"/>
    <s v="Early Finish"/>
    <n v="7"/>
    <n v="-17"/>
    <n v="0"/>
    <n v="1"/>
    <n v="0"/>
    <n v="4"/>
    <n v="0"/>
    <n v="1"/>
    <n v="0"/>
    <n v="0"/>
    <n v="165"/>
    <n v="1"/>
    <n v="0"/>
    <n v="270"/>
    <s v="Below planned"/>
    <n v="1"/>
    <n v="0"/>
    <n v="0"/>
    <d v="2026-08-08T09:00:00"/>
    <d v="2026-08-08T13:30:00"/>
    <s v="Classified"/>
    <d v="2026-08-08T09:07:00"/>
    <d v="2026-08-08T13:13:00"/>
    <s v="Dr Dummy 16"/>
    <n v="0"/>
    <n v="0"/>
    <m/>
  </r>
  <r>
    <s v="Southern"/>
    <x v="0"/>
    <x v="2"/>
    <x v="14"/>
    <s v="Single consultant"/>
    <x v="4"/>
    <x v="0"/>
    <d v="2026-06-19T00:00:00"/>
    <n v="0"/>
    <x v="0"/>
    <x v="0"/>
    <s v="St Cah Main Theatre"/>
    <x v="0"/>
    <n v="1"/>
    <n v="4"/>
    <s v="JUNE-26-dummy-data.xlsx"/>
    <n v="4"/>
    <n v="0"/>
    <b v="0"/>
    <n v="420"/>
    <n v="397"/>
    <n v="312"/>
    <n v="0"/>
    <n v="0"/>
    <n v="1"/>
    <n v="0"/>
    <n v="4"/>
    <n v="0"/>
    <m/>
    <n v="420"/>
    <s v="On Time"/>
    <s v="Early Finish"/>
    <n v="6"/>
    <n v="-17"/>
    <n v="0"/>
    <n v="1"/>
    <n v="0"/>
    <n v="4"/>
    <n v="0"/>
    <n v="1"/>
    <n v="0"/>
    <n v="0"/>
    <n v="310"/>
    <n v="1"/>
    <n v="0"/>
    <n v="420"/>
    <s v="Below planned"/>
    <n v="1"/>
    <n v="0"/>
    <n v="0"/>
    <d v="2026-06-19T09:00:00"/>
    <d v="2026-06-19T16:00:00"/>
    <s v="Classified"/>
    <d v="2026-06-19T09:06:00"/>
    <d v="2026-06-19T15:43:00"/>
    <s v="Dr Dummy 16"/>
    <n v="0"/>
    <n v="0"/>
    <m/>
  </r>
  <r>
    <s v="Southern"/>
    <x v="0"/>
    <x v="2"/>
    <x v="14"/>
    <s v="Single consultant"/>
    <x v="4"/>
    <x v="0"/>
    <d v="2026-07-11T00:00:00"/>
    <n v="0"/>
    <x v="1"/>
    <x v="0"/>
    <s v="St Cah Main Theatre"/>
    <x v="0"/>
    <n v="1"/>
    <n v="4"/>
    <s v="JULY-26-dummy-data.xlsx"/>
    <n v="4"/>
    <n v="0"/>
    <b v="0"/>
    <n v="540"/>
    <n v="501"/>
    <n v="390"/>
    <n v="0"/>
    <n v="0"/>
    <n v="1"/>
    <n v="0"/>
    <n v="4"/>
    <n v="0"/>
    <m/>
    <n v="540"/>
    <s v="Late Start"/>
    <s v="Early Finish"/>
    <n v="11"/>
    <n v="-28"/>
    <n v="0"/>
    <n v="0"/>
    <n v="1"/>
    <n v="4"/>
    <n v="0"/>
    <n v="1"/>
    <n v="0"/>
    <n v="0"/>
    <n v="380"/>
    <n v="1"/>
    <n v="0"/>
    <n v="540"/>
    <s v="Below planned"/>
    <n v="1"/>
    <n v="0"/>
    <n v="0"/>
    <d v="2026-07-11T09:00:00"/>
    <d v="2026-07-11T18:00:00"/>
    <s v="Classified"/>
    <d v="2026-07-11T09:11:00"/>
    <d v="2026-07-11T17:32:00"/>
    <s v="Dr Dummy 16"/>
    <n v="0"/>
    <n v="0"/>
    <m/>
  </r>
  <r>
    <s v="Southern"/>
    <x v="0"/>
    <x v="2"/>
    <x v="15"/>
    <s v="Single consultant"/>
    <x v="1"/>
    <x v="0"/>
    <d v="2026-06-26T00:00:00"/>
    <n v="0"/>
    <x v="0"/>
    <x v="0"/>
    <s v="St Cah Main Theatre"/>
    <x v="0"/>
    <n v="1"/>
    <n v="4"/>
    <s v="JUNE-26-dummy-data.xlsx"/>
    <n v="4"/>
    <n v="0"/>
    <b v="0"/>
    <n v="480"/>
    <n v="446"/>
    <n v="337"/>
    <n v="0"/>
    <n v="0"/>
    <n v="1"/>
    <n v="0"/>
    <n v="4"/>
    <n v="0"/>
    <m/>
    <n v="480"/>
    <s v="On Time"/>
    <s v="Early Finish"/>
    <n v="5"/>
    <n v="-29"/>
    <n v="0"/>
    <n v="1"/>
    <n v="0"/>
    <n v="4"/>
    <n v="0"/>
    <n v="1"/>
    <n v="0"/>
    <n v="0"/>
    <n v="340"/>
    <n v="1"/>
    <n v="0"/>
    <n v="480"/>
    <s v="Below planned"/>
    <n v="1"/>
    <n v="0"/>
    <n v="0"/>
    <d v="2026-06-26T09:00:00"/>
    <d v="2026-06-26T17:00:00"/>
    <s v="Classified"/>
    <d v="2026-06-26T09:05:00"/>
    <d v="2026-06-26T16:31:00"/>
    <s v="Dr Dummy 17"/>
    <n v="0"/>
    <n v="0"/>
    <m/>
  </r>
  <r>
    <s v="Southern"/>
    <x v="0"/>
    <x v="2"/>
    <x v="15"/>
    <s v="Single consultant"/>
    <x v="4"/>
    <x v="0"/>
    <d v="2026-08-09T00:00:00"/>
    <n v="0"/>
    <x v="2"/>
    <x v="0"/>
    <s v="St Cah Main Theatre"/>
    <x v="0"/>
    <n v="1"/>
    <n v="4"/>
    <s v="AUGUST-26-dummy-data.xlsx"/>
    <n v="4"/>
    <n v="0"/>
    <b v="0"/>
    <n v="270"/>
    <n v="240"/>
    <n v="143"/>
    <n v="0"/>
    <n v="0"/>
    <n v="1"/>
    <n v="0"/>
    <n v="4"/>
    <n v="0"/>
    <m/>
    <n v="270"/>
    <s v="On Time"/>
    <s v="Early Finish"/>
    <n v="8"/>
    <n v="-22"/>
    <n v="0"/>
    <n v="1"/>
    <n v="0"/>
    <n v="4"/>
    <n v="0"/>
    <n v="1"/>
    <n v="0"/>
    <n v="0"/>
    <n v="140"/>
    <n v="1"/>
    <n v="0"/>
    <n v="270"/>
    <s v="Below planned"/>
    <n v="1"/>
    <n v="0"/>
    <n v="0"/>
    <d v="2026-08-09T13:30:00"/>
    <d v="2026-08-09T18:00:00"/>
    <s v="Classified"/>
    <d v="2026-08-09T13:38:00"/>
    <d v="2026-08-09T17:38:00"/>
    <s v="Dr Dummy 17"/>
    <n v="0"/>
    <n v="0"/>
    <m/>
  </r>
  <r>
    <s v="Southern"/>
    <x v="0"/>
    <x v="2"/>
    <x v="16"/>
    <s v="Single consultant"/>
    <x v="6"/>
    <x v="0"/>
    <d v="2026-07-28T00:00:00"/>
    <n v="0"/>
    <x v="1"/>
    <x v="0"/>
    <s v="St Cah Main Theatre"/>
    <x v="0"/>
    <n v="1"/>
    <n v="4"/>
    <s v="JULY-26-dummy-data.xlsx"/>
    <n v="4"/>
    <n v="0"/>
    <b v="0"/>
    <n v="480"/>
    <n v="433"/>
    <n v="311"/>
    <n v="0"/>
    <n v="0"/>
    <n v="1"/>
    <n v="0"/>
    <n v="4"/>
    <n v="0"/>
    <m/>
    <n v="480"/>
    <s v="On Time"/>
    <s v="Early Finish"/>
    <n v="8"/>
    <n v="-39"/>
    <n v="0"/>
    <n v="1"/>
    <n v="0"/>
    <n v="4"/>
    <n v="0"/>
    <n v="1"/>
    <n v="0"/>
    <n v="0"/>
    <n v="315"/>
    <n v="1"/>
    <n v="0"/>
    <n v="480"/>
    <s v="Below planned"/>
    <n v="1"/>
    <n v="0"/>
    <n v="0"/>
    <d v="2026-07-28T08:30:00"/>
    <d v="2026-07-28T16:30:00"/>
    <s v="Classified"/>
    <d v="2026-07-28T08:38:00"/>
    <d v="2026-07-28T15:51:00"/>
    <s v="Dr Dummy 18"/>
    <n v="0"/>
    <n v="0"/>
    <m/>
  </r>
  <r>
    <s v="Southern"/>
    <x v="0"/>
    <x v="2"/>
    <x v="16"/>
    <s v="Single consultant"/>
    <x v="2"/>
    <x v="0"/>
    <d v="2026-06-25T00:00:00"/>
    <n v="0"/>
    <x v="0"/>
    <x v="0"/>
    <s v="St Cah Main Theatre"/>
    <x v="0"/>
    <n v="1"/>
    <n v="4"/>
    <s v="JUNE-26-dummy-data.xlsx"/>
    <n v="4"/>
    <n v="0"/>
    <b v="0"/>
    <n v="300"/>
    <n v="267"/>
    <n v="173"/>
    <n v="0"/>
    <n v="0"/>
    <n v="1"/>
    <n v="0"/>
    <n v="4"/>
    <n v="0"/>
    <m/>
    <n v="300"/>
    <s v="Late Start"/>
    <s v="Early Finish"/>
    <n v="11"/>
    <n v="-22"/>
    <n v="0"/>
    <n v="0"/>
    <n v="1"/>
    <n v="4"/>
    <n v="0"/>
    <n v="1"/>
    <n v="0"/>
    <n v="0"/>
    <n v="180"/>
    <n v="1"/>
    <n v="0"/>
    <n v="300"/>
    <s v="Below planned"/>
    <n v="1"/>
    <n v="0"/>
    <n v="0"/>
    <d v="2026-06-25T13:30:00"/>
    <d v="2026-06-25T18:30:00"/>
    <s v="Classified"/>
    <d v="2026-06-25T13:41:00"/>
    <d v="2026-06-25T18:08:00"/>
    <s v="Dr Dummy 18"/>
    <n v="0"/>
    <n v="0"/>
    <m/>
  </r>
  <r>
    <s v="Southern"/>
    <x v="0"/>
    <x v="2"/>
    <x v="16"/>
    <s v="Single consultant"/>
    <x v="2"/>
    <x v="0"/>
    <d v="2026-07-24T00:00:00"/>
    <n v="0"/>
    <x v="1"/>
    <x v="0"/>
    <s v="St Cah Main Theatre"/>
    <x v="0"/>
    <n v="1"/>
    <n v="4"/>
    <s v="JULY-26-dummy-data.xlsx"/>
    <n v="4"/>
    <n v="0"/>
    <b v="0"/>
    <n v="210"/>
    <n v="179"/>
    <n v="106"/>
    <n v="0"/>
    <n v="0"/>
    <n v="1"/>
    <n v="0"/>
    <n v="4"/>
    <n v="0"/>
    <m/>
    <n v="210"/>
    <s v="On Time"/>
    <s v="Early Finish"/>
    <n v="7"/>
    <n v="-24"/>
    <n v="0"/>
    <n v="1"/>
    <n v="0"/>
    <n v="4"/>
    <n v="0"/>
    <n v="1"/>
    <n v="0"/>
    <n v="0"/>
    <n v="110"/>
    <n v="1"/>
    <n v="0"/>
    <n v="210"/>
    <s v="Below planned"/>
    <n v="1"/>
    <n v="0"/>
    <n v="0"/>
    <d v="2026-07-24T13:30:00"/>
    <d v="2026-07-24T17:00:00"/>
    <s v="Classified"/>
    <d v="2026-07-24T13:37:00"/>
    <d v="2026-07-24T16:36:00"/>
    <s v="Dr Dummy 18"/>
    <n v="0"/>
    <n v="0"/>
    <m/>
  </r>
  <r>
    <s v="Southern"/>
    <x v="0"/>
    <x v="2"/>
    <x v="16"/>
    <s v="Single consultant"/>
    <x v="2"/>
    <x v="0"/>
    <d v="2026-08-04T00:00:00"/>
    <n v="0"/>
    <x v="2"/>
    <x v="0"/>
    <s v="St Cah Main Theatre"/>
    <x v="0"/>
    <n v="1"/>
    <n v="4"/>
    <s v="AUGUST-26-dummy-data.xlsx"/>
    <n v="4"/>
    <n v="0"/>
    <b v="0"/>
    <n v="300"/>
    <n v="267"/>
    <n v="198"/>
    <n v="0"/>
    <n v="0"/>
    <n v="1"/>
    <n v="0"/>
    <n v="4"/>
    <n v="0"/>
    <m/>
    <n v="300"/>
    <s v="On Time"/>
    <s v="Early Finish"/>
    <n v="8"/>
    <n v="-25"/>
    <n v="0"/>
    <n v="1"/>
    <n v="0"/>
    <n v="4"/>
    <n v="0"/>
    <n v="1"/>
    <n v="0"/>
    <n v="0"/>
    <n v="195"/>
    <n v="1"/>
    <n v="0"/>
    <n v="300"/>
    <s v="Below planned"/>
    <n v="1"/>
    <n v="0"/>
    <n v="0"/>
    <d v="2026-08-04T08:00:00"/>
    <d v="2026-08-04T13:00:00"/>
    <s v="Classified"/>
    <d v="2026-08-04T08:08:00"/>
    <d v="2026-08-04T12:35:00"/>
    <s v="Dr Dummy 18"/>
    <n v="0"/>
    <n v="0"/>
    <m/>
  </r>
  <r>
    <s v="Southern"/>
    <x v="0"/>
    <x v="2"/>
    <x v="16"/>
    <s v="Single consultant"/>
    <x v="4"/>
    <x v="0"/>
    <d v="2026-06-23T00:00:00"/>
    <n v="0"/>
    <x v="0"/>
    <x v="0"/>
    <s v="St Cah Main Theatre"/>
    <x v="0"/>
    <n v="1"/>
    <n v="4"/>
    <s v="JUNE-26-dummy-data.xlsx"/>
    <n v="4"/>
    <n v="0"/>
    <b v="0"/>
    <n v="300"/>
    <n v="274"/>
    <n v="184"/>
    <n v="0"/>
    <n v="0"/>
    <n v="1"/>
    <n v="0"/>
    <n v="4"/>
    <n v="0"/>
    <m/>
    <n v="300"/>
    <s v="On Time"/>
    <s v="Early Finish"/>
    <n v="10"/>
    <n v="-16"/>
    <n v="0"/>
    <n v="1"/>
    <n v="0"/>
    <n v="4"/>
    <n v="0"/>
    <n v="1"/>
    <n v="0"/>
    <n v="0"/>
    <n v="180"/>
    <n v="1"/>
    <n v="0"/>
    <n v="300"/>
    <s v="Below planned"/>
    <n v="1"/>
    <n v="0"/>
    <n v="0"/>
    <d v="2026-06-23T09:00:00"/>
    <d v="2026-06-23T14:00:00"/>
    <s v="Classified"/>
    <d v="2026-06-23T09:10:00"/>
    <d v="2026-06-23T13:44:00"/>
    <s v="Dr Dummy 18"/>
    <n v="0"/>
    <n v="0"/>
    <m/>
  </r>
  <r>
    <s v="Southern"/>
    <x v="0"/>
    <x v="2"/>
    <x v="17"/>
    <s v="Single consultant"/>
    <x v="5"/>
    <x v="0"/>
    <d v="2026-08-04T00:00:00"/>
    <n v="0"/>
    <x v="2"/>
    <x v="0"/>
    <s v="St Cah Day Procedure Unit"/>
    <x v="1"/>
    <n v="1"/>
    <n v="4"/>
    <s v="AUGUST-26-dummy-data.xlsx"/>
    <n v="4"/>
    <n v="0"/>
    <b v="0"/>
    <n v="540"/>
    <n v="487"/>
    <n v="391"/>
    <n v="0"/>
    <n v="0"/>
    <n v="1"/>
    <n v="0"/>
    <n v="4"/>
    <n v="0"/>
    <m/>
    <n v="540"/>
    <s v="On Time"/>
    <s v="Early Finish"/>
    <n v="7"/>
    <n v="-46"/>
    <n v="0"/>
    <n v="1"/>
    <n v="0"/>
    <n v="4"/>
    <n v="0"/>
    <n v="1"/>
    <n v="0"/>
    <n v="0"/>
    <n v="390"/>
    <n v="1"/>
    <n v="0"/>
    <n v="540"/>
    <s v="Below planned"/>
    <n v="1"/>
    <n v="0"/>
    <n v="0"/>
    <d v="2026-08-04T07:30:00"/>
    <d v="2026-08-04T16:30:00"/>
    <s v="Classified"/>
    <d v="2026-08-04T07:37:00"/>
    <d v="2026-08-04T15:44:00"/>
    <s v="Dr Dummy 19"/>
    <n v="0"/>
    <n v="0"/>
    <m/>
  </r>
  <r>
    <s v="Southern"/>
    <x v="0"/>
    <x v="2"/>
    <x v="17"/>
    <s v="Single consultant"/>
    <x v="2"/>
    <x v="0"/>
    <d v="2026-07-19T00:00:00"/>
    <n v="0"/>
    <x v="1"/>
    <x v="0"/>
    <s v="St Cah Main Theatre"/>
    <x v="0"/>
    <n v="1"/>
    <n v="4"/>
    <s v="JULY-26-dummy-data.xlsx"/>
    <n v="4"/>
    <n v="0"/>
    <b v="0"/>
    <n v="480"/>
    <n v="448"/>
    <n v="351"/>
    <n v="0"/>
    <n v="0"/>
    <n v="1"/>
    <n v="0"/>
    <n v="4"/>
    <n v="0"/>
    <m/>
    <n v="480"/>
    <s v="On Time"/>
    <s v="Early Finish"/>
    <n v="2"/>
    <n v="-30"/>
    <n v="0"/>
    <n v="1"/>
    <n v="0"/>
    <n v="4"/>
    <n v="0"/>
    <n v="1"/>
    <n v="0"/>
    <n v="0"/>
    <n v="340"/>
    <n v="1"/>
    <n v="0"/>
    <n v="480"/>
    <s v="Below planned"/>
    <n v="1"/>
    <n v="0"/>
    <n v="0"/>
    <d v="2026-07-19T08:00:00"/>
    <d v="2026-07-19T16:00:00"/>
    <s v="Classified"/>
    <d v="2026-07-19T08:02:00"/>
    <d v="2026-07-19T15:30:00"/>
    <s v="Dr Dummy 19"/>
    <n v="0"/>
    <n v="0"/>
    <m/>
  </r>
  <r>
    <s v="Southern"/>
    <x v="0"/>
    <x v="2"/>
    <x v="17"/>
    <s v="Single consultant"/>
    <x v="7"/>
    <x v="0"/>
    <d v="2026-06-03T00:00:00"/>
    <n v="0"/>
    <x v="0"/>
    <x v="0"/>
    <s v="St Cah Main Theatre"/>
    <x v="0"/>
    <n v="1"/>
    <n v="4"/>
    <s v="JUNE-26-dummy-data.xlsx"/>
    <n v="4"/>
    <n v="0"/>
    <b v="0"/>
    <n v="480"/>
    <n v="447"/>
    <n v="308"/>
    <n v="0"/>
    <n v="0"/>
    <n v="1"/>
    <n v="0"/>
    <n v="4"/>
    <n v="0"/>
    <m/>
    <n v="480"/>
    <s v="Late Start"/>
    <s v="Early Finish"/>
    <n v="11"/>
    <n v="-22"/>
    <n v="0"/>
    <n v="0"/>
    <n v="1"/>
    <n v="4"/>
    <n v="0"/>
    <n v="1"/>
    <n v="0"/>
    <n v="0"/>
    <n v="315"/>
    <n v="1"/>
    <n v="0"/>
    <n v="480"/>
    <s v="Below planned"/>
    <n v="1"/>
    <n v="0"/>
    <n v="0"/>
    <d v="2026-06-03T07:30:00"/>
    <d v="2026-06-03T15:30:00"/>
    <s v="Classified"/>
    <d v="2026-06-03T07:41:00"/>
    <d v="2026-06-03T15:08:00"/>
    <s v="Dr Dummy 19"/>
    <n v="0"/>
    <n v="0"/>
    <m/>
  </r>
  <r>
    <s v="Southern"/>
    <x v="0"/>
    <x v="2"/>
    <x v="17"/>
    <s v="Single consultant"/>
    <x v="4"/>
    <x v="0"/>
    <d v="2026-08-21T00:00:00"/>
    <n v="0"/>
    <x v="2"/>
    <x v="0"/>
    <s v="St Cah Main Theatre"/>
    <x v="0"/>
    <n v="1"/>
    <n v="4"/>
    <s v="AUGUST-26-dummy-data.xlsx"/>
    <n v="4"/>
    <n v="0"/>
    <b v="0"/>
    <n v="210"/>
    <n v="194"/>
    <n v="128"/>
    <n v="0"/>
    <n v="0"/>
    <n v="1"/>
    <n v="0"/>
    <n v="4"/>
    <n v="0"/>
    <m/>
    <n v="210"/>
    <s v="On Time"/>
    <s v="On Time"/>
    <n v="6"/>
    <n v="-10"/>
    <n v="0"/>
    <n v="1"/>
    <n v="0"/>
    <n v="4"/>
    <n v="0"/>
    <n v="0"/>
    <n v="1"/>
    <n v="0"/>
    <n v="115"/>
    <n v="1"/>
    <n v="0"/>
    <n v="210"/>
    <s v="Below planned"/>
    <n v="1"/>
    <n v="0"/>
    <n v="0"/>
    <d v="2026-08-21T08:30:00"/>
    <d v="2026-08-21T12:00:00"/>
    <s v="Classified"/>
    <d v="2026-08-21T08:36:00"/>
    <d v="2026-08-21T11:50:00"/>
    <s v="Dr Dummy 19"/>
    <n v="0"/>
    <n v="0"/>
    <m/>
  </r>
  <r>
    <s v="Southern"/>
    <x v="0"/>
    <x v="2"/>
    <x v="18"/>
    <s v="Single consultant"/>
    <x v="6"/>
    <x v="0"/>
    <d v="2026-08-18T00:00:00"/>
    <n v="0"/>
    <x v="2"/>
    <x v="0"/>
    <s v="St Cah Main Theatre"/>
    <x v="0"/>
    <n v="1"/>
    <n v="4"/>
    <s v="AUGUST-26-dummy-data.xlsx"/>
    <n v="4"/>
    <n v="0"/>
    <b v="0"/>
    <n v="480"/>
    <n v="429"/>
    <n v="312"/>
    <n v="0"/>
    <n v="0"/>
    <n v="1"/>
    <n v="0"/>
    <n v="4"/>
    <n v="0"/>
    <m/>
    <n v="480"/>
    <s v="On Time"/>
    <s v="Early Finish"/>
    <n v="8"/>
    <n v="-43"/>
    <n v="0"/>
    <n v="1"/>
    <n v="0"/>
    <n v="4"/>
    <n v="0"/>
    <n v="1"/>
    <n v="0"/>
    <n v="0"/>
    <n v="315"/>
    <n v="1"/>
    <n v="0"/>
    <n v="480"/>
    <s v="Below planned"/>
    <n v="1"/>
    <n v="0"/>
    <n v="0"/>
    <d v="2026-08-18T08:30:00"/>
    <d v="2026-08-18T16:30:00"/>
    <s v="Classified"/>
    <d v="2026-08-18T08:38:00"/>
    <d v="2026-08-18T15:47:00"/>
    <s v="Dr Dummy 20"/>
    <n v="0"/>
    <n v="0"/>
    <m/>
  </r>
  <r>
    <s v="Southern"/>
    <x v="0"/>
    <x v="2"/>
    <x v="18"/>
    <s v="Single consultant"/>
    <x v="2"/>
    <x v="0"/>
    <d v="2026-06-24T00:00:00"/>
    <n v="0"/>
    <x v="0"/>
    <x v="0"/>
    <s v="St Cah Main Theatre"/>
    <x v="0"/>
    <n v="1"/>
    <n v="4"/>
    <s v="JUNE-26-dummy-data.xlsx"/>
    <n v="4"/>
    <n v="0"/>
    <b v="0"/>
    <n v="420"/>
    <n v="387"/>
    <n v="269"/>
    <n v="0"/>
    <n v="0"/>
    <n v="1"/>
    <n v="0"/>
    <n v="4"/>
    <n v="0"/>
    <m/>
    <n v="420"/>
    <s v="On Time"/>
    <s v="Early Finish"/>
    <n v="6"/>
    <n v="-27"/>
    <n v="0"/>
    <n v="1"/>
    <n v="0"/>
    <n v="4"/>
    <n v="0"/>
    <n v="1"/>
    <n v="0"/>
    <n v="0"/>
    <n v="270"/>
    <n v="1"/>
    <n v="0"/>
    <n v="420"/>
    <s v="Below planned"/>
    <n v="1"/>
    <n v="0"/>
    <n v="0"/>
    <d v="2026-06-24T07:30:00"/>
    <d v="2026-06-24T14:30:00"/>
    <s v="Classified"/>
    <d v="2026-06-24T07:36:00"/>
    <d v="2026-06-24T14:03:00"/>
    <s v="Dr Dummy 20"/>
    <n v="0"/>
    <n v="0"/>
    <m/>
  </r>
  <r>
    <s v="Southern"/>
    <x v="0"/>
    <x v="2"/>
    <x v="19"/>
    <s v="Single consultant"/>
    <x v="5"/>
    <x v="0"/>
    <d v="2026-08-11T00:00:00"/>
    <n v="0"/>
    <x v="2"/>
    <x v="0"/>
    <s v="St Cah Day Procedure Unit"/>
    <x v="1"/>
    <n v="1"/>
    <n v="4"/>
    <s v="AUGUST-26-dummy-data.xlsx"/>
    <n v="4"/>
    <n v="0"/>
    <b v="0"/>
    <n v="480"/>
    <n v="440"/>
    <n v="314"/>
    <n v="0"/>
    <n v="0"/>
    <n v="1"/>
    <n v="0"/>
    <n v="4"/>
    <n v="0"/>
    <m/>
    <n v="480"/>
    <s v="On Time"/>
    <s v="Early Finish"/>
    <n v="10"/>
    <n v="-30"/>
    <n v="0"/>
    <n v="1"/>
    <n v="0"/>
    <n v="4"/>
    <n v="0"/>
    <n v="1"/>
    <n v="0"/>
    <n v="0"/>
    <n v="320"/>
    <n v="1"/>
    <n v="0"/>
    <n v="480"/>
    <s v="Below planned"/>
    <n v="1"/>
    <n v="0"/>
    <n v="0"/>
    <d v="2026-08-11T08:00:00"/>
    <d v="2026-08-11T16:00:00"/>
    <s v="Classified"/>
    <d v="2026-08-11T08:10:00"/>
    <d v="2026-08-11T15:30:00"/>
    <s v="Dr Dummy 21"/>
    <n v="0"/>
    <n v="0"/>
    <m/>
  </r>
  <r>
    <s v="Southern"/>
    <x v="0"/>
    <x v="2"/>
    <x v="19"/>
    <s v="Single consultant"/>
    <x v="5"/>
    <x v="0"/>
    <d v="2026-08-28T00:00:00"/>
    <n v="0"/>
    <x v="2"/>
    <x v="0"/>
    <s v="St Cah Day Procedure Unit"/>
    <x v="1"/>
    <n v="1"/>
    <n v="4"/>
    <s v="AUGUST-26-dummy-data.xlsx"/>
    <n v="4"/>
    <n v="0"/>
    <b v="0"/>
    <n v="270"/>
    <n v="232"/>
    <n v="152"/>
    <n v="0"/>
    <n v="0"/>
    <n v="1"/>
    <n v="0"/>
    <n v="4"/>
    <n v="0"/>
    <m/>
    <n v="270"/>
    <s v="On Time"/>
    <s v="Early Finish"/>
    <n v="10"/>
    <n v="-28"/>
    <n v="0"/>
    <n v="1"/>
    <n v="0"/>
    <n v="4"/>
    <n v="0"/>
    <n v="1"/>
    <n v="0"/>
    <n v="0"/>
    <n v="155"/>
    <n v="1"/>
    <n v="0"/>
    <n v="270"/>
    <s v="Below planned"/>
    <n v="1"/>
    <n v="0"/>
    <n v="0"/>
    <d v="2026-08-28T08:30:00"/>
    <d v="2026-08-28T13:00:00"/>
    <s v="Classified"/>
    <d v="2026-08-28T08:40:00"/>
    <d v="2026-08-28T12:32:00"/>
    <s v="Dr Dummy 21"/>
    <n v="0"/>
    <n v="0"/>
    <m/>
  </r>
  <r>
    <s v="Southern"/>
    <x v="0"/>
    <x v="2"/>
    <x v="20"/>
    <s v="Single consultant"/>
    <x v="2"/>
    <x v="0"/>
    <d v="2026-07-02T00:00:00"/>
    <n v="0"/>
    <x v="1"/>
    <x v="0"/>
    <s v="St Cah Main Theatre"/>
    <x v="0"/>
    <n v="1"/>
    <n v="4"/>
    <s v="JULY-26-dummy-data.xlsx"/>
    <n v="4"/>
    <n v="0"/>
    <b v="0"/>
    <n v="270"/>
    <n v="230"/>
    <n v="133"/>
    <n v="0"/>
    <n v="0"/>
    <n v="1"/>
    <n v="0"/>
    <n v="4"/>
    <n v="0"/>
    <m/>
    <n v="270"/>
    <s v="On Time"/>
    <s v="Early Finish"/>
    <n v="4"/>
    <n v="-36"/>
    <n v="0"/>
    <n v="1"/>
    <n v="0"/>
    <n v="4"/>
    <n v="0"/>
    <n v="1"/>
    <n v="0"/>
    <n v="0"/>
    <n v="135"/>
    <n v="1"/>
    <n v="0"/>
    <n v="270"/>
    <s v="Below planned"/>
    <n v="1"/>
    <n v="0"/>
    <n v="0"/>
    <d v="2026-07-02T08:30:00"/>
    <d v="2026-07-02T13:00:00"/>
    <s v="Classified"/>
    <d v="2026-07-02T08:34:00"/>
    <d v="2026-07-02T12:24:00"/>
    <s v="Dr Dummy 22"/>
    <n v="0"/>
    <n v="0"/>
    <m/>
  </r>
  <r>
    <s v="Southern"/>
    <x v="0"/>
    <x v="2"/>
    <x v="20"/>
    <s v="Single consultant"/>
    <x v="4"/>
    <x v="0"/>
    <d v="2026-08-17T00:00:00"/>
    <n v="0"/>
    <x v="2"/>
    <x v="0"/>
    <s v="St Cah Main Theatre"/>
    <x v="0"/>
    <n v="1"/>
    <n v="4"/>
    <s v="AUGUST-26-dummy-data.xlsx"/>
    <n v="4"/>
    <n v="0"/>
    <b v="0"/>
    <n v="300"/>
    <n v="269"/>
    <n v="177"/>
    <n v="0"/>
    <n v="0"/>
    <n v="1"/>
    <n v="0"/>
    <n v="4"/>
    <n v="0"/>
    <m/>
    <n v="300"/>
    <s v="On Time"/>
    <s v="Early Finish"/>
    <n v="8"/>
    <n v="-23"/>
    <n v="0"/>
    <n v="1"/>
    <n v="0"/>
    <n v="4"/>
    <n v="0"/>
    <n v="1"/>
    <n v="0"/>
    <n v="0"/>
    <n v="185"/>
    <n v="1"/>
    <n v="0"/>
    <n v="300"/>
    <s v="Below planned"/>
    <n v="1"/>
    <n v="0"/>
    <n v="0"/>
    <d v="2026-08-17T08:00:00"/>
    <d v="2026-08-17T13:00:00"/>
    <s v="Classified"/>
    <d v="2026-08-17T08:08:00"/>
    <d v="2026-08-17T12:37:00"/>
    <s v="Dr Dummy 22"/>
    <n v="0"/>
    <n v="0"/>
    <m/>
  </r>
  <r>
    <s v="Southern"/>
    <x v="0"/>
    <x v="2"/>
    <x v="21"/>
    <s v="Single consultant"/>
    <x v="2"/>
    <x v="0"/>
    <d v="2026-07-10T00:00:00"/>
    <n v="0"/>
    <x v="1"/>
    <x v="0"/>
    <s v="St Cah Main Theatre"/>
    <x v="0"/>
    <n v="1"/>
    <n v="4"/>
    <s v="JULY-26-dummy-data.xlsx"/>
    <n v="4"/>
    <n v="0"/>
    <b v="0"/>
    <n v="210"/>
    <n v="183"/>
    <n v="107"/>
    <n v="0"/>
    <n v="0"/>
    <n v="1"/>
    <n v="0"/>
    <n v="4"/>
    <n v="0"/>
    <m/>
    <n v="210"/>
    <s v="On Time"/>
    <s v="Early Finish"/>
    <n v="10"/>
    <n v="-17"/>
    <n v="0"/>
    <n v="1"/>
    <n v="0"/>
    <n v="4"/>
    <n v="0"/>
    <n v="1"/>
    <n v="0"/>
    <n v="0"/>
    <n v="110"/>
    <n v="1"/>
    <n v="0"/>
    <n v="210"/>
    <s v="Below planned"/>
    <n v="1"/>
    <n v="0"/>
    <n v="0"/>
    <d v="2026-07-10T09:00:00"/>
    <d v="2026-07-10T12:30:00"/>
    <s v="Classified"/>
    <d v="2026-07-10T09:10:00"/>
    <d v="2026-07-10T12:13:00"/>
    <s v="Dr Dummy 23"/>
    <n v="0"/>
    <n v="0"/>
    <m/>
  </r>
  <r>
    <s v="Southern"/>
    <x v="0"/>
    <x v="2"/>
    <x v="21"/>
    <s v="Single consultant"/>
    <x v="0"/>
    <x v="0"/>
    <d v="2026-07-10T00:00:00"/>
    <n v="0"/>
    <x v="1"/>
    <x v="0"/>
    <s v="St Cah Main Theatre"/>
    <x v="0"/>
    <n v="1"/>
    <n v="4"/>
    <s v="JULY-26-dummy-data.xlsx"/>
    <n v="4"/>
    <n v="0"/>
    <b v="0"/>
    <n v="240"/>
    <n v="217"/>
    <n v="146"/>
    <n v="0"/>
    <n v="0"/>
    <n v="1"/>
    <n v="0"/>
    <n v="4"/>
    <n v="0"/>
    <m/>
    <n v="240"/>
    <s v="On Time"/>
    <s v="Early Finish"/>
    <n v="4"/>
    <n v="-19"/>
    <n v="0"/>
    <n v="1"/>
    <n v="0"/>
    <n v="4"/>
    <n v="0"/>
    <n v="1"/>
    <n v="0"/>
    <n v="0"/>
    <n v="140"/>
    <n v="1"/>
    <n v="0"/>
    <n v="240"/>
    <s v="Below planned"/>
    <n v="1"/>
    <n v="0"/>
    <n v="0"/>
    <d v="2026-07-10T08:30:00"/>
    <d v="2026-07-10T12:30:00"/>
    <s v="Classified"/>
    <d v="2026-07-10T08:34:00"/>
    <d v="2026-07-10T12:11:00"/>
    <s v="Dr Dummy 23"/>
    <n v="0"/>
    <n v="0"/>
    <m/>
  </r>
  <r>
    <s v="Southern"/>
    <x v="0"/>
    <x v="2"/>
    <x v="21"/>
    <s v="Single consultant"/>
    <x v="7"/>
    <x v="0"/>
    <d v="2026-07-06T00:00:00"/>
    <n v="0"/>
    <x v="1"/>
    <x v="0"/>
    <s v="St Cah Main Theatre"/>
    <x v="0"/>
    <n v="1"/>
    <n v="4"/>
    <s v="JULY-26-dummy-data.xlsx"/>
    <n v="4"/>
    <n v="0"/>
    <b v="0"/>
    <n v="540"/>
    <n v="513"/>
    <n v="363"/>
    <n v="0"/>
    <n v="0"/>
    <n v="1"/>
    <n v="0"/>
    <n v="4"/>
    <n v="0"/>
    <m/>
    <n v="540"/>
    <s v="Late Start"/>
    <s v="Early Finish"/>
    <n v="12"/>
    <n v="-15"/>
    <n v="0"/>
    <n v="0"/>
    <n v="1"/>
    <n v="4"/>
    <n v="0"/>
    <n v="1"/>
    <n v="0"/>
    <n v="0"/>
    <n v="360"/>
    <n v="1"/>
    <n v="0"/>
    <n v="540"/>
    <s v="Below planned"/>
    <n v="1"/>
    <n v="0"/>
    <n v="0"/>
    <d v="2026-07-06T09:00:00"/>
    <d v="2026-07-06T18:00:00"/>
    <s v="Classified"/>
    <d v="2026-07-06T09:12:00"/>
    <d v="2026-07-06T17:45:00"/>
    <s v="Dr Dummy 23"/>
    <n v="0"/>
    <n v="0"/>
    <m/>
  </r>
  <r>
    <s v="Southern"/>
    <x v="0"/>
    <x v="2"/>
    <x v="21"/>
    <s v="Single consultant"/>
    <x v="3"/>
    <x v="0"/>
    <d v="2026-06-09T00:00:00"/>
    <n v="0"/>
    <x v="0"/>
    <x v="0"/>
    <s v="St Cah Main Theatre"/>
    <x v="0"/>
    <n v="1"/>
    <n v="4"/>
    <s v="JUNE-26-dummy-data.xlsx"/>
    <n v="4"/>
    <n v="0"/>
    <b v="0"/>
    <n v="540"/>
    <n v="493"/>
    <n v="350"/>
    <n v="0"/>
    <n v="0"/>
    <n v="1"/>
    <n v="0"/>
    <n v="4"/>
    <n v="0"/>
    <m/>
    <n v="540"/>
    <s v="On Time"/>
    <s v="Early Finish"/>
    <n v="10"/>
    <n v="-37"/>
    <n v="0"/>
    <n v="1"/>
    <n v="0"/>
    <n v="4"/>
    <n v="0"/>
    <n v="1"/>
    <n v="0"/>
    <n v="0"/>
    <n v="350"/>
    <n v="1"/>
    <n v="0"/>
    <n v="540"/>
    <s v="Below planned"/>
    <n v="1"/>
    <n v="0"/>
    <n v="0"/>
    <d v="2026-06-09T08:30:00"/>
    <d v="2026-06-09T17:30:00"/>
    <s v="Classified"/>
    <d v="2026-06-09T08:40:00"/>
    <d v="2026-06-09T16:53:00"/>
    <s v="Dr Dummy 23"/>
    <n v="0"/>
    <n v="0"/>
    <m/>
  </r>
  <r>
    <s v="Southern"/>
    <x v="0"/>
    <x v="2"/>
    <x v="21"/>
    <s v="Single consultant"/>
    <x v="1"/>
    <x v="0"/>
    <d v="2026-08-28T00:00:00"/>
    <n v="0"/>
    <x v="2"/>
    <x v="0"/>
    <s v="St Cah Main Theatre"/>
    <x v="0"/>
    <n v="1"/>
    <n v="4"/>
    <s v="AUGUST-26-dummy-data.xlsx"/>
    <n v="4"/>
    <n v="0"/>
    <b v="0"/>
    <n v="540"/>
    <n v="520"/>
    <n v="406"/>
    <n v="0"/>
    <n v="0"/>
    <n v="1"/>
    <n v="0"/>
    <n v="4"/>
    <n v="0"/>
    <m/>
    <n v="540"/>
    <s v="On Time"/>
    <s v="Early Finish"/>
    <n v="5"/>
    <n v="-15"/>
    <n v="0"/>
    <n v="1"/>
    <n v="0"/>
    <n v="4"/>
    <n v="0"/>
    <n v="1"/>
    <n v="0"/>
    <n v="0"/>
    <n v="405"/>
    <n v="1"/>
    <n v="0"/>
    <n v="540"/>
    <s v="Below planned"/>
    <n v="1"/>
    <n v="0"/>
    <n v="0"/>
    <d v="2026-08-28T08:00:00"/>
    <d v="2026-08-28T17:00:00"/>
    <s v="Classified"/>
    <d v="2026-08-28T08:05:00"/>
    <d v="2026-08-28T16:45:00"/>
    <s v="Dr Dummy 23"/>
    <n v="0"/>
    <n v="0"/>
    <m/>
  </r>
  <r>
    <s v="Southern"/>
    <x v="0"/>
    <x v="2"/>
    <x v="21"/>
    <s v="Single consultant"/>
    <x v="4"/>
    <x v="0"/>
    <d v="2026-06-01T00:00:00"/>
    <n v="0"/>
    <x v="0"/>
    <x v="0"/>
    <s v="St Cah Main Theatre"/>
    <x v="0"/>
    <n v="1"/>
    <n v="4"/>
    <s v="JUNE-26-dummy-data.xlsx"/>
    <n v="4"/>
    <n v="0"/>
    <b v="0"/>
    <n v="360"/>
    <n v="332"/>
    <n v="212"/>
    <n v="0"/>
    <n v="0"/>
    <n v="1"/>
    <n v="0"/>
    <n v="4"/>
    <n v="0"/>
    <m/>
    <n v="360"/>
    <s v="On Time"/>
    <s v="Early Finish"/>
    <n v="4"/>
    <n v="-24"/>
    <n v="0"/>
    <n v="1"/>
    <n v="0"/>
    <n v="4"/>
    <n v="0"/>
    <n v="1"/>
    <n v="0"/>
    <n v="0"/>
    <n v="210"/>
    <n v="1"/>
    <n v="0"/>
    <n v="360"/>
    <s v="Below planned"/>
    <n v="1"/>
    <n v="0"/>
    <n v="0"/>
    <d v="2026-06-01T08:00:00"/>
    <d v="2026-06-01T14:00:00"/>
    <s v="Classified"/>
    <d v="2026-06-01T08:04:00"/>
    <d v="2026-06-01T13:36:00"/>
    <s v="Dr Dummy 23"/>
    <n v="0"/>
    <n v="0"/>
    <m/>
  </r>
  <r>
    <s v="Southern"/>
    <x v="0"/>
    <x v="2"/>
    <x v="22"/>
    <s v="Single consultant"/>
    <x v="6"/>
    <x v="0"/>
    <d v="2026-06-01T00:00:00"/>
    <n v="0"/>
    <x v="0"/>
    <x v="0"/>
    <s v="St Cah Main Theatre"/>
    <x v="0"/>
    <n v="1"/>
    <n v="4"/>
    <s v="JUNE-26-dummy-data.xlsx"/>
    <n v="4"/>
    <n v="0"/>
    <b v="0"/>
    <n v="270"/>
    <n v="242"/>
    <n v="156"/>
    <n v="0"/>
    <n v="0"/>
    <n v="1"/>
    <n v="0"/>
    <n v="4"/>
    <n v="0"/>
    <m/>
    <n v="270"/>
    <s v="On Time"/>
    <s v="Early Finish"/>
    <n v="6"/>
    <n v="-22"/>
    <n v="0"/>
    <n v="1"/>
    <n v="0"/>
    <n v="4"/>
    <n v="0"/>
    <n v="1"/>
    <n v="0"/>
    <n v="0"/>
    <n v="160"/>
    <n v="1"/>
    <n v="0"/>
    <n v="270"/>
    <s v="Below planned"/>
    <n v="1"/>
    <n v="0"/>
    <n v="0"/>
    <d v="2026-06-01T08:00:00"/>
    <d v="2026-06-01T12:30:00"/>
    <s v="Classified"/>
    <d v="2026-06-01T08:06:00"/>
    <d v="2026-06-01T12:08:00"/>
    <s v="Dr Dummy 24"/>
    <n v="0"/>
    <n v="0"/>
    <m/>
  </r>
  <r>
    <s v="Southern"/>
    <x v="0"/>
    <x v="2"/>
    <x v="22"/>
    <s v="Single consultant"/>
    <x v="1"/>
    <x v="0"/>
    <d v="2026-07-06T00:00:00"/>
    <n v="0"/>
    <x v="1"/>
    <x v="0"/>
    <s v="St Cah Main Theatre"/>
    <x v="0"/>
    <n v="1"/>
    <n v="4"/>
    <s v="JULY-26-dummy-data.xlsx"/>
    <n v="4"/>
    <n v="0"/>
    <b v="0"/>
    <n v="210"/>
    <n v="180"/>
    <n v="116"/>
    <n v="0"/>
    <n v="0"/>
    <n v="1"/>
    <n v="0"/>
    <n v="4"/>
    <n v="0"/>
    <m/>
    <n v="210"/>
    <s v="On Time"/>
    <s v="Early Finish"/>
    <n v="7"/>
    <n v="-23"/>
    <n v="0"/>
    <n v="1"/>
    <n v="0"/>
    <n v="4"/>
    <n v="0"/>
    <n v="1"/>
    <n v="0"/>
    <n v="0"/>
    <n v="110"/>
    <n v="1"/>
    <n v="0"/>
    <n v="210"/>
    <s v="Below planned"/>
    <n v="1"/>
    <n v="0"/>
    <n v="0"/>
    <d v="2026-07-06T08:30:00"/>
    <d v="2026-07-06T12:00:00"/>
    <s v="Classified"/>
    <d v="2026-07-06T08:37:00"/>
    <d v="2026-07-06T11:37:00"/>
    <s v="Dr Dummy 24"/>
    <n v="0"/>
    <n v="0"/>
    <m/>
  </r>
  <r>
    <s v="Southern"/>
    <x v="0"/>
    <x v="2"/>
    <x v="22"/>
    <s v="Single consultant"/>
    <x v="1"/>
    <x v="0"/>
    <d v="2026-07-19T00:00:00"/>
    <n v="0"/>
    <x v="1"/>
    <x v="0"/>
    <s v="St Cah Main Theatre"/>
    <x v="0"/>
    <n v="1"/>
    <n v="4"/>
    <s v="JULY-26-dummy-data.xlsx"/>
    <n v="4"/>
    <n v="0"/>
    <b v="0"/>
    <n v="540"/>
    <n v="498"/>
    <n v="383"/>
    <n v="0"/>
    <n v="0"/>
    <n v="1"/>
    <n v="0"/>
    <n v="4"/>
    <n v="0"/>
    <m/>
    <n v="540"/>
    <s v="On Time"/>
    <s v="Early Finish"/>
    <n v="10"/>
    <n v="-32"/>
    <n v="0"/>
    <n v="1"/>
    <n v="0"/>
    <n v="4"/>
    <n v="0"/>
    <n v="1"/>
    <n v="0"/>
    <n v="0"/>
    <n v="380"/>
    <n v="1"/>
    <n v="0"/>
    <n v="540"/>
    <s v="Below planned"/>
    <n v="1"/>
    <n v="0"/>
    <n v="0"/>
    <d v="2026-07-19T08:00:00"/>
    <d v="2026-07-19T17:00:00"/>
    <s v="Classified"/>
    <d v="2026-07-19T08:10:00"/>
    <d v="2026-07-19T16:28:00"/>
    <s v="Dr Dummy 24"/>
    <n v="0"/>
    <n v="0"/>
    <m/>
  </r>
  <r>
    <s v="Southern"/>
    <x v="0"/>
    <x v="3"/>
    <x v="0"/>
    <s v="Single consultant"/>
    <x v="6"/>
    <x v="0"/>
    <d v="2026-08-08T00:00:00"/>
    <n v="0"/>
    <x v="2"/>
    <x v="0"/>
    <s v="St Cah Main Theatre"/>
    <x v="0"/>
    <n v="1"/>
    <n v="4"/>
    <s v="AUGUST-26-dummy-data.xlsx"/>
    <n v="4"/>
    <n v="0"/>
    <b v="0"/>
    <n v="240"/>
    <n v="215"/>
    <n v="149"/>
    <n v="0"/>
    <n v="0"/>
    <n v="1"/>
    <n v="0"/>
    <n v="4"/>
    <n v="0"/>
    <m/>
    <n v="240"/>
    <s v="On Time"/>
    <s v="Early Finish"/>
    <n v="3"/>
    <n v="-22"/>
    <n v="0"/>
    <n v="1"/>
    <n v="0"/>
    <n v="4"/>
    <n v="0"/>
    <n v="1"/>
    <n v="0"/>
    <n v="0"/>
    <n v="140"/>
    <n v="1"/>
    <n v="0"/>
    <n v="240"/>
    <s v="Below planned"/>
    <n v="1"/>
    <n v="0"/>
    <n v="0"/>
    <d v="2026-08-08T08:00:00"/>
    <d v="2026-08-08T12:00:00"/>
    <s v="Classified"/>
    <d v="2026-08-08T08:03:00"/>
    <d v="2026-08-08T11:38:00"/>
    <s v="Dr Dummy 01"/>
    <n v="0"/>
    <n v="0"/>
    <m/>
  </r>
  <r>
    <s v="Southern"/>
    <x v="0"/>
    <x v="3"/>
    <x v="0"/>
    <s v="Single consultant"/>
    <x v="7"/>
    <x v="0"/>
    <d v="2026-06-24T00:00:00"/>
    <n v="0"/>
    <x v="0"/>
    <x v="0"/>
    <s v="St Cah Main Theatre"/>
    <x v="0"/>
    <n v="1"/>
    <n v="4"/>
    <s v="JUNE-26-dummy-data.xlsx"/>
    <n v="4"/>
    <n v="0"/>
    <b v="0"/>
    <n v="270"/>
    <n v="233"/>
    <n v="153"/>
    <n v="0"/>
    <n v="0"/>
    <n v="1"/>
    <n v="0"/>
    <n v="4"/>
    <n v="0"/>
    <m/>
    <n v="270"/>
    <s v="On Time"/>
    <s v="Early Finish"/>
    <n v="9"/>
    <n v="-28"/>
    <n v="0"/>
    <n v="1"/>
    <n v="0"/>
    <n v="4"/>
    <n v="0"/>
    <n v="1"/>
    <n v="0"/>
    <n v="0"/>
    <n v="155"/>
    <n v="1"/>
    <n v="0"/>
    <n v="270"/>
    <s v="Below planned"/>
    <n v="1"/>
    <n v="0"/>
    <n v="0"/>
    <d v="2026-06-24T08:30:00"/>
    <d v="2026-06-24T13:00:00"/>
    <s v="Classified"/>
    <d v="2026-06-24T08:39:00"/>
    <d v="2026-06-24T12:32:00"/>
    <s v="Dr Dummy 01"/>
    <n v="0"/>
    <n v="0"/>
    <m/>
  </r>
  <r>
    <s v="Southern"/>
    <x v="0"/>
    <x v="3"/>
    <x v="0"/>
    <s v="Single consultant"/>
    <x v="1"/>
    <x v="0"/>
    <d v="2026-08-10T00:00:00"/>
    <n v="0"/>
    <x v="2"/>
    <x v="0"/>
    <s v="St Cah Main Theatre"/>
    <x v="0"/>
    <n v="1"/>
    <n v="4"/>
    <s v="AUGUST-26-dummy-data.xlsx"/>
    <n v="4"/>
    <n v="0"/>
    <b v="0"/>
    <n v="540"/>
    <n v="505"/>
    <n v="410"/>
    <n v="0"/>
    <n v="0"/>
    <n v="1"/>
    <n v="0"/>
    <n v="4"/>
    <n v="0"/>
    <m/>
    <n v="540"/>
    <s v="On Time"/>
    <s v="Early Finish"/>
    <n v="2"/>
    <n v="-33"/>
    <n v="0"/>
    <n v="1"/>
    <n v="0"/>
    <n v="4"/>
    <n v="0"/>
    <n v="1"/>
    <n v="0"/>
    <n v="0"/>
    <n v="420"/>
    <n v="1"/>
    <n v="0"/>
    <n v="540"/>
    <s v="Below planned"/>
    <n v="1"/>
    <n v="0"/>
    <n v="0"/>
    <d v="2026-08-10T08:30:00"/>
    <d v="2026-08-10T17:30:00"/>
    <s v="Classified"/>
    <d v="2026-08-10T08:32:00"/>
    <d v="2026-08-10T16:57:00"/>
    <s v="Dr Dummy 01"/>
    <n v="0"/>
    <n v="0"/>
    <m/>
  </r>
  <r>
    <s v="Southern"/>
    <x v="0"/>
    <x v="3"/>
    <x v="1"/>
    <s v="Single consultant"/>
    <x v="1"/>
    <x v="0"/>
    <d v="2026-06-09T00:00:00"/>
    <n v="0"/>
    <x v="0"/>
    <x v="0"/>
    <s v="St Cah Main Theatre"/>
    <x v="0"/>
    <n v="1"/>
    <n v="4"/>
    <s v="JUNE-26-dummy-data.xlsx"/>
    <n v="4"/>
    <n v="0"/>
    <b v="0"/>
    <n v="300"/>
    <n v="274"/>
    <n v="181"/>
    <n v="0"/>
    <n v="0"/>
    <n v="1"/>
    <n v="0"/>
    <n v="4"/>
    <n v="0"/>
    <m/>
    <n v="300"/>
    <s v="On Time"/>
    <s v="Early Finish"/>
    <n v="2"/>
    <n v="-24"/>
    <n v="0"/>
    <n v="1"/>
    <n v="0"/>
    <n v="4"/>
    <n v="0"/>
    <n v="1"/>
    <n v="0"/>
    <n v="0"/>
    <n v="180"/>
    <n v="1"/>
    <n v="0"/>
    <n v="300"/>
    <s v="Below planned"/>
    <n v="1"/>
    <n v="0"/>
    <n v="0"/>
    <d v="2026-06-09T09:00:00"/>
    <d v="2026-06-09T14:00:00"/>
    <s v="Classified"/>
    <d v="2026-06-09T09:02:00"/>
    <d v="2026-06-09T13:36:00"/>
    <s v="Dr Dummy 02"/>
    <n v="0"/>
    <n v="0"/>
    <m/>
  </r>
  <r>
    <s v="Southern"/>
    <x v="0"/>
    <x v="3"/>
    <x v="2"/>
    <s v="Single consultant"/>
    <x v="5"/>
    <x v="0"/>
    <d v="2026-08-05T00:00:00"/>
    <n v="0"/>
    <x v="2"/>
    <x v="0"/>
    <s v="St Cah Day Procedure Unit"/>
    <x v="1"/>
    <n v="1"/>
    <n v="4"/>
    <s v="AUGUST-26-dummy-data.xlsx"/>
    <n v="4"/>
    <n v="0"/>
    <b v="0"/>
    <n v="210"/>
    <n v="178"/>
    <n v="102"/>
    <n v="0"/>
    <n v="0"/>
    <n v="1"/>
    <n v="0"/>
    <n v="4"/>
    <n v="0"/>
    <m/>
    <n v="210"/>
    <s v="Late Start"/>
    <s v="Early Finish"/>
    <n v="11"/>
    <n v="-21"/>
    <n v="0"/>
    <n v="0"/>
    <n v="1"/>
    <n v="4"/>
    <n v="0"/>
    <n v="1"/>
    <n v="0"/>
    <n v="0"/>
    <n v="105"/>
    <n v="1"/>
    <n v="0"/>
    <n v="210"/>
    <s v="Below planned"/>
    <n v="1"/>
    <n v="0"/>
    <n v="0"/>
    <d v="2026-08-05T08:30:00"/>
    <d v="2026-08-05T12:00:00"/>
    <s v="Classified"/>
    <d v="2026-08-05T08:41:00"/>
    <d v="2026-08-05T11:39:00"/>
    <s v="Dr Dummy 03"/>
    <n v="0"/>
    <n v="0"/>
    <m/>
  </r>
  <r>
    <s v="Southern"/>
    <x v="0"/>
    <x v="3"/>
    <x v="2"/>
    <s v="Single consultant"/>
    <x v="5"/>
    <x v="0"/>
    <d v="2026-08-10T00:00:00"/>
    <n v="0"/>
    <x v="2"/>
    <x v="0"/>
    <s v="St Cah Day Procedure Unit"/>
    <x v="1"/>
    <n v="1"/>
    <n v="4"/>
    <s v="AUGUST-26-dummy-data.xlsx"/>
    <n v="4"/>
    <n v="0"/>
    <b v="0"/>
    <n v="360"/>
    <n v="340"/>
    <n v="214"/>
    <n v="0"/>
    <n v="0"/>
    <n v="1"/>
    <n v="0"/>
    <n v="4"/>
    <n v="0"/>
    <m/>
    <n v="360"/>
    <s v="On Time"/>
    <s v="Early Finish"/>
    <n v="3"/>
    <n v="-17"/>
    <n v="0"/>
    <n v="1"/>
    <n v="0"/>
    <n v="4"/>
    <n v="0"/>
    <n v="1"/>
    <n v="0"/>
    <n v="0"/>
    <n v="225"/>
    <n v="1"/>
    <n v="0"/>
    <n v="360"/>
    <s v="Below planned"/>
    <n v="1"/>
    <n v="0"/>
    <n v="0"/>
    <d v="2026-08-10T08:30:00"/>
    <d v="2026-08-10T14:30:00"/>
    <s v="Classified"/>
    <d v="2026-08-10T08:33:00"/>
    <d v="2026-08-10T14:13:00"/>
    <s v="Dr Dummy 03"/>
    <n v="0"/>
    <n v="0"/>
    <m/>
  </r>
  <r>
    <s v="Southern"/>
    <x v="0"/>
    <x v="3"/>
    <x v="2"/>
    <s v="Single consultant"/>
    <x v="1"/>
    <x v="0"/>
    <d v="2026-06-30T00:00:00"/>
    <n v="0"/>
    <x v="0"/>
    <x v="0"/>
    <s v="St Cah Main Theatre"/>
    <x v="0"/>
    <n v="1"/>
    <n v="4"/>
    <s v="JUNE-26-dummy-data.xlsx"/>
    <n v="4"/>
    <n v="0"/>
    <b v="0"/>
    <n v="480"/>
    <n v="428"/>
    <n v="303"/>
    <n v="0"/>
    <n v="0"/>
    <n v="1"/>
    <n v="0"/>
    <n v="4"/>
    <n v="0"/>
    <m/>
    <n v="480"/>
    <s v="Late Start"/>
    <s v="Early Finish"/>
    <n v="12"/>
    <n v="-40"/>
    <n v="0"/>
    <n v="0"/>
    <n v="1"/>
    <n v="4"/>
    <n v="0"/>
    <n v="1"/>
    <n v="0"/>
    <n v="0"/>
    <n v="310"/>
    <n v="1"/>
    <n v="0"/>
    <n v="480"/>
    <s v="Below planned"/>
    <n v="1"/>
    <n v="0"/>
    <n v="0"/>
    <d v="2026-06-30T08:00:00"/>
    <d v="2026-06-30T16:00:00"/>
    <s v="Classified"/>
    <d v="2026-06-30T08:12:00"/>
    <d v="2026-06-30T15:20:00"/>
    <s v="Dr Dummy 03"/>
    <n v="0"/>
    <n v="0"/>
    <m/>
  </r>
  <r>
    <s v="Southern"/>
    <x v="0"/>
    <x v="3"/>
    <x v="2"/>
    <s v="Single consultant"/>
    <x v="4"/>
    <x v="0"/>
    <d v="2026-07-09T00:00:00"/>
    <n v="0"/>
    <x v="1"/>
    <x v="0"/>
    <s v="St Cah Main Theatre"/>
    <x v="0"/>
    <n v="1"/>
    <n v="4"/>
    <s v="JULY-26-dummy-data.xlsx"/>
    <n v="4"/>
    <n v="0"/>
    <b v="0"/>
    <n v="240"/>
    <n v="209"/>
    <n v="134"/>
    <n v="0"/>
    <n v="0"/>
    <n v="1"/>
    <n v="0"/>
    <n v="4"/>
    <n v="0"/>
    <m/>
    <n v="240"/>
    <s v="On Time"/>
    <s v="Early Finish"/>
    <n v="8"/>
    <n v="-23"/>
    <n v="0"/>
    <n v="1"/>
    <n v="0"/>
    <n v="4"/>
    <n v="0"/>
    <n v="1"/>
    <n v="0"/>
    <n v="0"/>
    <n v="145"/>
    <n v="1"/>
    <n v="0"/>
    <n v="240"/>
    <s v="Below planned"/>
    <n v="1"/>
    <n v="0"/>
    <n v="0"/>
    <d v="2026-07-09T13:00:00"/>
    <d v="2026-07-09T17:00:00"/>
    <s v="Classified"/>
    <d v="2026-07-09T13:08:00"/>
    <d v="2026-07-09T16:37:00"/>
    <s v="Dr Dummy 03"/>
    <n v="0"/>
    <n v="0"/>
    <m/>
  </r>
  <r>
    <s v="Southern"/>
    <x v="0"/>
    <x v="3"/>
    <x v="3"/>
    <s v="Single consultant"/>
    <x v="6"/>
    <x v="0"/>
    <d v="2026-08-19T00:00:00"/>
    <n v="0"/>
    <x v="2"/>
    <x v="0"/>
    <s v="St Cah Main Theatre"/>
    <x v="0"/>
    <n v="1"/>
    <n v="4"/>
    <s v="AUGUST-26-dummy-data.xlsx"/>
    <n v="4"/>
    <n v="0"/>
    <b v="0"/>
    <n v="480"/>
    <n v="436"/>
    <n v="333"/>
    <n v="0"/>
    <n v="0"/>
    <n v="1"/>
    <n v="0"/>
    <n v="4"/>
    <n v="0"/>
    <m/>
    <n v="480"/>
    <s v="Late Start"/>
    <s v="Early Finish"/>
    <n v="11"/>
    <n v="-33"/>
    <n v="0"/>
    <n v="0"/>
    <n v="1"/>
    <n v="4"/>
    <n v="0"/>
    <n v="1"/>
    <n v="0"/>
    <n v="0"/>
    <n v="325"/>
    <n v="1"/>
    <n v="0"/>
    <n v="480"/>
    <s v="Below planned"/>
    <n v="1"/>
    <n v="0"/>
    <n v="0"/>
    <d v="2026-08-19T09:00:00"/>
    <d v="2026-08-19T17:00:00"/>
    <s v="Classified"/>
    <d v="2026-08-19T09:11:00"/>
    <d v="2026-08-19T16:27:00"/>
    <s v="Dr Dummy 04"/>
    <n v="0"/>
    <n v="0"/>
    <m/>
  </r>
  <r>
    <s v="Southern"/>
    <x v="0"/>
    <x v="3"/>
    <x v="4"/>
    <s v="Single consultant"/>
    <x v="5"/>
    <x v="0"/>
    <d v="2026-06-01T00:00:00"/>
    <n v="0"/>
    <x v="0"/>
    <x v="0"/>
    <s v="St Cah Day Procedure Unit"/>
    <x v="1"/>
    <n v="1"/>
    <n v="4"/>
    <s v="JUNE-26-dummy-data.xlsx"/>
    <n v="4"/>
    <n v="0"/>
    <b v="0"/>
    <n v="180"/>
    <n v="156"/>
    <n v="86"/>
    <n v="0"/>
    <n v="0"/>
    <n v="1"/>
    <n v="0"/>
    <n v="4"/>
    <n v="0"/>
    <m/>
    <n v="180"/>
    <s v="On Time"/>
    <s v="Early Finish"/>
    <n v="7"/>
    <n v="-17"/>
    <n v="0"/>
    <n v="1"/>
    <n v="0"/>
    <n v="4"/>
    <n v="0"/>
    <n v="1"/>
    <n v="0"/>
    <n v="0"/>
    <n v="85"/>
    <n v="1"/>
    <n v="0"/>
    <n v="180"/>
    <s v="Below planned"/>
    <n v="1"/>
    <n v="0"/>
    <n v="0"/>
    <d v="2026-06-01T13:00:00"/>
    <d v="2026-06-01T16:00:00"/>
    <s v="Classified"/>
    <d v="2026-06-01T13:07:00"/>
    <d v="2026-06-01T15:43:00"/>
    <s v="Dr Dummy 05"/>
    <n v="0"/>
    <n v="0"/>
    <m/>
  </r>
  <r>
    <s v="Southern"/>
    <x v="0"/>
    <x v="3"/>
    <x v="4"/>
    <s v="Single consultant"/>
    <x v="5"/>
    <x v="0"/>
    <d v="2026-07-17T00:00:00"/>
    <n v="0"/>
    <x v="1"/>
    <x v="0"/>
    <s v="St Cah Day Procedure Unit"/>
    <x v="1"/>
    <n v="1"/>
    <n v="4"/>
    <s v="JULY-26-dummy-data.xlsx"/>
    <n v="4"/>
    <n v="0"/>
    <b v="0"/>
    <n v="240"/>
    <n v="209"/>
    <n v="125"/>
    <n v="0"/>
    <n v="0"/>
    <n v="1"/>
    <n v="0"/>
    <n v="4"/>
    <n v="0"/>
    <m/>
    <n v="240"/>
    <s v="Late Start"/>
    <s v="Early Finish"/>
    <n v="12"/>
    <n v="-19"/>
    <n v="0"/>
    <n v="0"/>
    <n v="1"/>
    <n v="4"/>
    <n v="0"/>
    <n v="1"/>
    <n v="0"/>
    <n v="0"/>
    <n v="130"/>
    <n v="1"/>
    <n v="0"/>
    <n v="240"/>
    <s v="Below planned"/>
    <n v="1"/>
    <n v="0"/>
    <n v="0"/>
    <d v="2026-07-17T08:00:00"/>
    <d v="2026-07-17T12:00:00"/>
    <s v="Classified"/>
    <d v="2026-07-17T08:12:00"/>
    <d v="2026-07-17T11:41:00"/>
    <s v="Dr Dummy 05"/>
    <n v="0"/>
    <n v="0"/>
    <m/>
  </r>
  <r>
    <s v="Southern"/>
    <x v="0"/>
    <x v="3"/>
    <x v="4"/>
    <s v="Single consultant"/>
    <x v="6"/>
    <x v="0"/>
    <d v="2026-06-19T00:00:00"/>
    <n v="0"/>
    <x v="0"/>
    <x v="0"/>
    <s v="St Cah Main Theatre"/>
    <x v="0"/>
    <n v="1"/>
    <n v="4"/>
    <s v="JUNE-26-dummy-data.xlsx"/>
    <n v="4"/>
    <n v="0"/>
    <b v="0"/>
    <n v="270"/>
    <n v="243"/>
    <n v="150"/>
    <n v="0"/>
    <n v="0"/>
    <n v="1"/>
    <n v="0"/>
    <n v="4"/>
    <n v="0"/>
    <m/>
    <n v="270"/>
    <s v="On Time"/>
    <s v="Early Finish"/>
    <n v="3"/>
    <n v="-24"/>
    <n v="0"/>
    <n v="1"/>
    <n v="0"/>
    <n v="4"/>
    <n v="0"/>
    <n v="1"/>
    <n v="0"/>
    <n v="0"/>
    <n v="150"/>
    <n v="1"/>
    <n v="0"/>
    <n v="270"/>
    <s v="Below planned"/>
    <n v="1"/>
    <n v="0"/>
    <n v="0"/>
    <d v="2026-06-19T08:00:00"/>
    <d v="2026-06-19T12:30:00"/>
    <s v="Classified"/>
    <d v="2026-06-19T08:03:00"/>
    <d v="2026-06-19T12:06:00"/>
    <s v="Dr Dummy 05"/>
    <n v="0"/>
    <n v="0"/>
    <m/>
  </r>
  <r>
    <s v="Southern"/>
    <x v="0"/>
    <x v="3"/>
    <x v="4"/>
    <s v="Single consultant"/>
    <x v="7"/>
    <x v="0"/>
    <d v="2026-08-02T00:00:00"/>
    <n v="0"/>
    <x v="2"/>
    <x v="0"/>
    <s v="St Cah Main Theatre"/>
    <x v="0"/>
    <n v="1"/>
    <n v="4"/>
    <s v="AUGUST-26-dummy-data.xlsx"/>
    <n v="4"/>
    <n v="0"/>
    <b v="0"/>
    <n v="240"/>
    <n v="216"/>
    <n v="132"/>
    <n v="0"/>
    <n v="0"/>
    <n v="1"/>
    <n v="0"/>
    <n v="4"/>
    <n v="0"/>
    <m/>
    <n v="240"/>
    <s v="On Time"/>
    <s v="Early Finish"/>
    <n v="3"/>
    <n v="-21"/>
    <n v="0"/>
    <n v="1"/>
    <n v="0"/>
    <n v="4"/>
    <n v="0"/>
    <n v="1"/>
    <n v="0"/>
    <n v="0"/>
    <n v="125"/>
    <n v="1"/>
    <n v="0"/>
    <n v="240"/>
    <s v="Below planned"/>
    <n v="1"/>
    <n v="0"/>
    <n v="0"/>
    <d v="2026-08-02T08:30:00"/>
    <d v="2026-08-02T12:30:00"/>
    <s v="Classified"/>
    <d v="2026-08-02T08:33:00"/>
    <d v="2026-08-02T12:09:00"/>
    <s v="Dr Dummy 05"/>
    <n v="0"/>
    <n v="0"/>
    <m/>
  </r>
  <r>
    <s v="Southern"/>
    <x v="0"/>
    <x v="3"/>
    <x v="5"/>
    <s v="Single consultant"/>
    <x v="8"/>
    <x v="0"/>
    <d v="2026-07-09T00:00:00"/>
    <n v="0"/>
    <x v="1"/>
    <x v="0"/>
    <s v="St Cah Main Theatre"/>
    <x v="0"/>
    <n v="1"/>
    <n v="4"/>
    <s v="JULY-26-dummy-data.xlsx"/>
    <n v="4"/>
    <n v="0"/>
    <b v="0"/>
    <n v="300"/>
    <n v="266"/>
    <n v="175"/>
    <n v="0"/>
    <n v="0"/>
    <n v="1"/>
    <n v="0"/>
    <n v="4"/>
    <n v="0"/>
    <m/>
    <n v="300"/>
    <s v="Late Start"/>
    <s v="Early Finish"/>
    <n v="11"/>
    <n v="-23"/>
    <n v="0"/>
    <n v="0"/>
    <n v="1"/>
    <n v="4"/>
    <n v="0"/>
    <n v="1"/>
    <n v="0"/>
    <n v="0"/>
    <n v="170"/>
    <n v="1"/>
    <n v="0"/>
    <n v="300"/>
    <s v="Below planned"/>
    <n v="1"/>
    <n v="0"/>
    <n v="0"/>
    <d v="2026-07-09T13:30:00"/>
    <d v="2026-07-09T18:30:00"/>
    <s v="Classified"/>
    <d v="2026-07-09T13:41:00"/>
    <d v="2026-07-09T18:07:00"/>
    <s v="Dr Dummy 06"/>
    <n v="0"/>
    <n v="0"/>
    <m/>
  </r>
  <r>
    <s v="Southern"/>
    <x v="0"/>
    <x v="3"/>
    <x v="5"/>
    <s v="Single consultant"/>
    <x v="1"/>
    <x v="0"/>
    <d v="2026-07-18T00:00:00"/>
    <n v="0"/>
    <x v="1"/>
    <x v="0"/>
    <s v="St Cah Main Theatre"/>
    <x v="0"/>
    <n v="1"/>
    <n v="4"/>
    <s v="JULY-26-dummy-data.xlsx"/>
    <n v="4"/>
    <n v="0"/>
    <b v="0"/>
    <n v="240"/>
    <n v="225"/>
    <n v="152"/>
    <n v="0"/>
    <n v="0"/>
    <n v="1"/>
    <n v="0"/>
    <n v="4"/>
    <n v="0"/>
    <m/>
    <n v="240"/>
    <s v="On Time"/>
    <s v="On Time"/>
    <n v="5"/>
    <n v="-10"/>
    <n v="0"/>
    <n v="1"/>
    <n v="0"/>
    <n v="4"/>
    <n v="0"/>
    <n v="0"/>
    <n v="1"/>
    <n v="0"/>
    <n v="150"/>
    <n v="1"/>
    <n v="0"/>
    <n v="240"/>
    <s v="Below planned"/>
    <n v="1"/>
    <n v="0"/>
    <n v="0"/>
    <d v="2026-07-18T09:00:00"/>
    <d v="2026-07-18T13:00:00"/>
    <s v="Classified"/>
    <d v="2026-07-18T09:05:00"/>
    <d v="2026-07-18T12:50:00"/>
    <s v="Dr Dummy 06"/>
    <n v="0"/>
    <n v="0"/>
    <m/>
  </r>
  <r>
    <s v="Southern"/>
    <x v="0"/>
    <x v="3"/>
    <x v="6"/>
    <s v="Single consultant"/>
    <x v="5"/>
    <x v="0"/>
    <d v="2026-08-14T00:00:00"/>
    <n v="0"/>
    <x v="2"/>
    <x v="0"/>
    <s v="St Cah Day Procedure Unit"/>
    <x v="1"/>
    <n v="1"/>
    <n v="4"/>
    <s v="AUGUST-26-dummy-data.xlsx"/>
    <n v="4"/>
    <n v="0"/>
    <b v="0"/>
    <n v="240"/>
    <n v="225"/>
    <n v="149"/>
    <n v="0"/>
    <n v="0"/>
    <n v="1"/>
    <n v="0"/>
    <n v="4"/>
    <n v="0"/>
    <m/>
    <n v="240"/>
    <s v="On Time"/>
    <s v="On Time"/>
    <n v="7"/>
    <n v="-8"/>
    <n v="0"/>
    <n v="1"/>
    <n v="0"/>
    <n v="4"/>
    <n v="0"/>
    <n v="0"/>
    <n v="1"/>
    <n v="0"/>
    <n v="145"/>
    <n v="1"/>
    <n v="0"/>
    <n v="240"/>
    <s v="Below planned"/>
    <n v="1"/>
    <n v="0"/>
    <n v="0"/>
    <d v="2026-08-14T08:30:00"/>
    <d v="2026-08-14T12:30:00"/>
    <s v="Classified"/>
    <d v="2026-08-14T08:37:00"/>
    <d v="2026-08-14T12:22:00"/>
    <s v="Dr Dummy 07"/>
    <n v="0"/>
    <n v="0"/>
    <m/>
  </r>
  <r>
    <s v="Southern"/>
    <x v="0"/>
    <x v="3"/>
    <x v="6"/>
    <s v="Single consultant"/>
    <x v="6"/>
    <x v="0"/>
    <d v="2026-07-06T00:00:00"/>
    <n v="0"/>
    <x v="1"/>
    <x v="0"/>
    <s v="St Cah Main Theatre"/>
    <x v="0"/>
    <n v="1"/>
    <n v="4"/>
    <s v="JULY-26-dummy-data.xlsx"/>
    <n v="4"/>
    <n v="0"/>
    <b v="0"/>
    <n v="210"/>
    <n v="191"/>
    <n v="102"/>
    <n v="0"/>
    <n v="0"/>
    <n v="1"/>
    <n v="0"/>
    <n v="4"/>
    <n v="0"/>
    <m/>
    <n v="210"/>
    <s v="On Time"/>
    <s v="Early Finish"/>
    <n v="3"/>
    <n v="-16"/>
    <n v="0"/>
    <n v="1"/>
    <n v="0"/>
    <n v="4"/>
    <n v="0"/>
    <n v="1"/>
    <n v="0"/>
    <n v="0"/>
    <n v="95"/>
    <n v="1"/>
    <n v="0"/>
    <n v="210"/>
    <s v="Below planned"/>
    <n v="1"/>
    <n v="0"/>
    <n v="0"/>
    <d v="2026-07-06T13:00:00"/>
    <d v="2026-07-06T16:30:00"/>
    <s v="Classified"/>
    <d v="2026-07-06T13:03:00"/>
    <d v="2026-07-06T16:14:00"/>
    <s v="Dr Dummy 07"/>
    <n v="0"/>
    <n v="0"/>
    <m/>
  </r>
  <r>
    <s v="Southern"/>
    <x v="0"/>
    <x v="3"/>
    <x v="6"/>
    <s v="Single consultant"/>
    <x v="8"/>
    <x v="0"/>
    <d v="2026-07-26T00:00:00"/>
    <n v="0"/>
    <x v="1"/>
    <x v="0"/>
    <s v="St Cah Main Theatre"/>
    <x v="0"/>
    <n v="1"/>
    <n v="4"/>
    <s v="JULY-26-dummy-data.xlsx"/>
    <n v="4"/>
    <n v="0"/>
    <b v="0"/>
    <n v="210"/>
    <n v="186"/>
    <n v="121"/>
    <n v="0"/>
    <n v="0"/>
    <n v="1"/>
    <n v="0"/>
    <n v="4"/>
    <n v="0"/>
    <m/>
    <n v="210"/>
    <s v="On Time"/>
    <s v="Early Finish"/>
    <n v="7"/>
    <n v="-17"/>
    <n v="0"/>
    <n v="1"/>
    <n v="0"/>
    <n v="4"/>
    <n v="0"/>
    <n v="1"/>
    <n v="0"/>
    <n v="0"/>
    <n v="110"/>
    <n v="1"/>
    <n v="0"/>
    <n v="210"/>
    <s v="Below planned"/>
    <n v="1"/>
    <n v="0"/>
    <n v="0"/>
    <d v="2026-07-26T13:30:00"/>
    <d v="2026-07-26T17:00:00"/>
    <s v="Classified"/>
    <d v="2026-07-26T13:37:00"/>
    <d v="2026-07-26T16:43:00"/>
    <s v="Dr Dummy 07"/>
    <n v="0"/>
    <n v="0"/>
    <m/>
  </r>
  <r>
    <s v="Southern"/>
    <x v="0"/>
    <x v="3"/>
    <x v="6"/>
    <s v="Single consultant"/>
    <x v="2"/>
    <x v="0"/>
    <d v="2026-06-20T00:00:00"/>
    <n v="0"/>
    <x v="0"/>
    <x v="0"/>
    <s v="St Cah Main Theatre"/>
    <x v="0"/>
    <n v="1"/>
    <n v="4"/>
    <s v="JUNE-26-dummy-data.xlsx"/>
    <n v="4"/>
    <n v="0"/>
    <b v="0"/>
    <n v="480"/>
    <n v="447"/>
    <n v="322"/>
    <n v="0"/>
    <n v="0"/>
    <n v="1"/>
    <n v="0"/>
    <n v="4"/>
    <n v="0"/>
    <m/>
    <n v="480"/>
    <s v="On Time"/>
    <s v="Early Finish"/>
    <n v="2"/>
    <n v="-31"/>
    <n v="0"/>
    <n v="1"/>
    <n v="0"/>
    <n v="4"/>
    <n v="0"/>
    <n v="1"/>
    <n v="0"/>
    <n v="0"/>
    <n v="320"/>
    <n v="1"/>
    <n v="0"/>
    <n v="480"/>
    <s v="Below planned"/>
    <n v="1"/>
    <n v="0"/>
    <n v="0"/>
    <d v="2026-06-20T09:00:00"/>
    <d v="2026-06-20T17:00:00"/>
    <s v="Classified"/>
    <d v="2026-06-20T09:02:00"/>
    <d v="2026-06-20T16:29:00"/>
    <s v="Dr Dummy 07"/>
    <n v="0"/>
    <n v="0"/>
    <m/>
  </r>
  <r>
    <s v="Southern"/>
    <x v="0"/>
    <x v="3"/>
    <x v="6"/>
    <s v="Single consultant"/>
    <x v="3"/>
    <x v="0"/>
    <d v="2026-06-19T00:00:00"/>
    <n v="0"/>
    <x v="0"/>
    <x v="0"/>
    <s v="St Cah Main Theatre"/>
    <x v="0"/>
    <n v="1"/>
    <n v="4"/>
    <s v="JUNE-26-dummy-data.xlsx"/>
    <n v="4"/>
    <n v="0"/>
    <b v="0"/>
    <n v="540"/>
    <n v="491"/>
    <n v="391"/>
    <n v="0"/>
    <n v="0"/>
    <n v="1"/>
    <n v="0"/>
    <n v="4"/>
    <n v="0"/>
    <m/>
    <n v="540"/>
    <s v="On Time"/>
    <s v="Early Finish"/>
    <n v="10"/>
    <n v="-39"/>
    <n v="0"/>
    <n v="1"/>
    <n v="0"/>
    <n v="4"/>
    <n v="0"/>
    <n v="1"/>
    <n v="0"/>
    <n v="0"/>
    <n v="380"/>
    <n v="1"/>
    <n v="0"/>
    <n v="540"/>
    <s v="Below planned"/>
    <n v="1"/>
    <n v="0"/>
    <n v="0"/>
    <d v="2026-06-19T08:00:00"/>
    <d v="2026-06-19T17:00:00"/>
    <s v="Classified"/>
    <d v="2026-06-19T08:10:00"/>
    <d v="2026-06-19T16:21:00"/>
    <s v="Dr Dummy 07"/>
    <n v="0"/>
    <n v="0"/>
    <m/>
  </r>
  <r>
    <s v="Southern"/>
    <x v="0"/>
    <x v="3"/>
    <x v="7"/>
    <s v="Single consultant"/>
    <x v="8"/>
    <x v="0"/>
    <d v="2026-08-10T00:00:00"/>
    <n v="0"/>
    <x v="2"/>
    <x v="0"/>
    <s v="St Cah Main Theatre"/>
    <x v="0"/>
    <n v="1"/>
    <n v="4"/>
    <s v="AUGUST-26-dummy-data.xlsx"/>
    <n v="4"/>
    <n v="0"/>
    <b v="0"/>
    <n v="270"/>
    <n v="237"/>
    <n v="160"/>
    <n v="0"/>
    <n v="0"/>
    <n v="1"/>
    <n v="0"/>
    <n v="4"/>
    <n v="0"/>
    <m/>
    <n v="270"/>
    <s v="On Time"/>
    <s v="Early Finish"/>
    <n v="8"/>
    <n v="-25"/>
    <n v="0"/>
    <n v="1"/>
    <n v="0"/>
    <n v="4"/>
    <n v="0"/>
    <n v="1"/>
    <n v="0"/>
    <n v="0"/>
    <n v="160"/>
    <n v="1"/>
    <n v="0"/>
    <n v="270"/>
    <s v="Below planned"/>
    <n v="1"/>
    <n v="0"/>
    <n v="0"/>
    <d v="2026-08-10T13:00:00"/>
    <d v="2026-08-10T17:30:00"/>
    <s v="Classified"/>
    <d v="2026-08-10T13:08:00"/>
    <d v="2026-08-10T17:05:00"/>
    <s v="Dr Dummy 08"/>
    <n v="0"/>
    <n v="0"/>
    <m/>
  </r>
  <r>
    <s v="Southern"/>
    <x v="0"/>
    <x v="3"/>
    <x v="7"/>
    <s v="Single consultant"/>
    <x v="1"/>
    <x v="0"/>
    <d v="2026-07-13T00:00:00"/>
    <n v="0"/>
    <x v="1"/>
    <x v="0"/>
    <s v="St Cah Main Theatre"/>
    <x v="0"/>
    <n v="1"/>
    <n v="4"/>
    <s v="JULY-26-dummy-data.xlsx"/>
    <n v="4"/>
    <n v="0"/>
    <b v="0"/>
    <n v="540"/>
    <n v="508"/>
    <n v="401"/>
    <n v="0"/>
    <n v="0"/>
    <n v="1"/>
    <n v="0"/>
    <n v="4"/>
    <n v="0"/>
    <m/>
    <n v="540"/>
    <s v="On Time"/>
    <s v="Early Finish"/>
    <n v="10"/>
    <n v="-22"/>
    <n v="0"/>
    <n v="1"/>
    <n v="0"/>
    <n v="4"/>
    <n v="0"/>
    <n v="1"/>
    <n v="0"/>
    <n v="0"/>
    <n v="390"/>
    <n v="1"/>
    <n v="0"/>
    <n v="540"/>
    <s v="Below planned"/>
    <n v="1"/>
    <n v="0"/>
    <n v="0"/>
    <d v="2026-07-13T07:30:00"/>
    <d v="2026-07-13T16:30:00"/>
    <s v="Classified"/>
    <d v="2026-07-13T07:40:00"/>
    <d v="2026-07-13T16:08:00"/>
    <s v="Dr Dummy 08"/>
    <n v="0"/>
    <n v="0"/>
    <m/>
  </r>
  <r>
    <s v="Southern"/>
    <x v="0"/>
    <x v="3"/>
    <x v="8"/>
    <s v="Single consultant"/>
    <x v="5"/>
    <x v="0"/>
    <d v="2026-08-26T00:00:00"/>
    <n v="0"/>
    <x v="2"/>
    <x v="0"/>
    <s v="St Cah Day Procedure Unit"/>
    <x v="1"/>
    <n v="1"/>
    <n v="4"/>
    <s v="AUGUST-26-dummy-data.xlsx"/>
    <n v="4"/>
    <n v="0"/>
    <b v="0"/>
    <n v="240"/>
    <n v="217"/>
    <n v="129"/>
    <n v="0"/>
    <n v="0"/>
    <n v="1"/>
    <n v="0"/>
    <n v="4"/>
    <n v="0"/>
    <m/>
    <n v="240"/>
    <s v="On Time"/>
    <s v="Early Finish"/>
    <n v="10"/>
    <n v="-13"/>
    <n v="0"/>
    <n v="1"/>
    <n v="0"/>
    <n v="4"/>
    <n v="0"/>
    <n v="1"/>
    <n v="0"/>
    <n v="0"/>
    <n v="125"/>
    <n v="1"/>
    <n v="0"/>
    <n v="240"/>
    <s v="Below planned"/>
    <n v="1"/>
    <n v="0"/>
    <n v="0"/>
    <d v="2026-08-26T13:30:00"/>
    <d v="2026-08-26T17:30:00"/>
    <s v="Classified"/>
    <d v="2026-08-26T13:40:00"/>
    <d v="2026-08-26T17:17:00"/>
    <s v="Dr Dummy 09"/>
    <n v="0"/>
    <n v="0"/>
    <m/>
  </r>
  <r>
    <s v="Southern"/>
    <x v="0"/>
    <x v="3"/>
    <x v="8"/>
    <s v="Single consultant"/>
    <x v="2"/>
    <x v="0"/>
    <d v="2026-08-02T00:00:00"/>
    <n v="0"/>
    <x v="2"/>
    <x v="0"/>
    <s v="St Cah Main Theatre"/>
    <x v="0"/>
    <n v="1"/>
    <n v="4"/>
    <s v="AUGUST-26-dummy-data.xlsx"/>
    <n v="4"/>
    <n v="0"/>
    <b v="0"/>
    <n v="480"/>
    <n v="448"/>
    <n v="346"/>
    <n v="0"/>
    <n v="0"/>
    <n v="1"/>
    <n v="0"/>
    <n v="4"/>
    <n v="0"/>
    <m/>
    <n v="480"/>
    <s v="On Time"/>
    <s v="Early Finish"/>
    <n v="2"/>
    <n v="-30"/>
    <n v="0"/>
    <n v="1"/>
    <n v="0"/>
    <n v="4"/>
    <n v="0"/>
    <n v="1"/>
    <n v="0"/>
    <n v="0"/>
    <n v="340"/>
    <n v="1"/>
    <n v="0"/>
    <n v="480"/>
    <s v="Below planned"/>
    <n v="1"/>
    <n v="0"/>
    <n v="0"/>
    <d v="2026-08-02T09:00:00"/>
    <d v="2026-08-02T17:00:00"/>
    <s v="Classified"/>
    <d v="2026-08-02T09:02:00"/>
    <d v="2026-08-02T16:30:00"/>
    <s v="Dr Dummy 09"/>
    <n v="0"/>
    <n v="0"/>
    <m/>
  </r>
  <r>
    <s v="Southern"/>
    <x v="0"/>
    <x v="3"/>
    <x v="8"/>
    <s v="Single consultant"/>
    <x v="2"/>
    <x v="0"/>
    <d v="2026-08-25T00:00:00"/>
    <n v="0"/>
    <x v="2"/>
    <x v="0"/>
    <s v="St Cah Main Theatre"/>
    <x v="0"/>
    <n v="1"/>
    <n v="4"/>
    <s v="AUGUST-26-dummy-data.xlsx"/>
    <n v="4"/>
    <n v="0"/>
    <b v="0"/>
    <n v="480"/>
    <n v="435"/>
    <n v="317"/>
    <n v="0"/>
    <n v="0"/>
    <n v="1"/>
    <n v="0"/>
    <n v="4"/>
    <n v="0"/>
    <m/>
    <n v="480"/>
    <s v="Late Start"/>
    <s v="Early Finish"/>
    <n v="12"/>
    <n v="-33"/>
    <n v="0"/>
    <n v="0"/>
    <n v="1"/>
    <n v="4"/>
    <n v="0"/>
    <n v="1"/>
    <n v="0"/>
    <n v="0"/>
    <n v="315"/>
    <n v="1"/>
    <n v="0"/>
    <n v="480"/>
    <s v="Below planned"/>
    <n v="1"/>
    <n v="0"/>
    <n v="0"/>
    <d v="2026-08-25T07:30:00"/>
    <d v="2026-08-25T15:30:00"/>
    <s v="Classified"/>
    <d v="2026-08-25T07:42:00"/>
    <d v="2026-08-25T14:57:00"/>
    <s v="Dr Dummy 09"/>
    <n v="0"/>
    <n v="0"/>
    <m/>
  </r>
  <r>
    <s v="Southern"/>
    <x v="0"/>
    <x v="3"/>
    <x v="8"/>
    <s v="Single consultant"/>
    <x v="3"/>
    <x v="0"/>
    <d v="2026-06-14T00:00:00"/>
    <n v="0"/>
    <x v="0"/>
    <x v="0"/>
    <s v="St Cah Main Theatre"/>
    <x v="0"/>
    <n v="1"/>
    <n v="4"/>
    <s v="JUNE-26-dummy-data.xlsx"/>
    <n v="4"/>
    <n v="0"/>
    <b v="0"/>
    <n v="540"/>
    <n v="482"/>
    <n v="340"/>
    <n v="0"/>
    <n v="0"/>
    <n v="1"/>
    <n v="0"/>
    <n v="4"/>
    <n v="0"/>
    <m/>
    <n v="540"/>
    <s v="On Time"/>
    <s v="Early Finish"/>
    <n v="7"/>
    <n v="-51"/>
    <n v="0"/>
    <n v="1"/>
    <n v="0"/>
    <n v="4"/>
    <n v="0"/>
    <n v="1"/>
    <n v="0"/>
    <n v="0"/>
    <n v="340"/>
    <n v="1"/>
    <n v="0"/>
    <n v="540"/>
    <s v="Below planned"/>
    <n v="1"/>
    <n v="0"/>
    <n v="0"/>
    <d v="2026-06-14T08:30:00"/>
    <d v="2026-06-14T17:30:00"/>
    <s v="Classified"/>
    <d v="2026-06-14T08:37:00"/>
    <d v="2026-06-14T16:39:00"/>
    <s v="Dr Dummy 09"/>
    <n v="0"/>
    <n v="0"/>
    <m/>
  </r>
  <r>
    <s v="Southern"/>
    <x v="0"/>
    <x v="3"/>
    <x v="9"/>
    <s v="Single consultant"/>
    <x v="0"/>
    <x v="0"/>
    <d v="2026-06-09T00:00:00"/>
    <n v="0"/>
    <x v="0"/>
    <x v="0"/>
    <s v="St Cah Main Theatre"/>
    <x v="0"/>
    <n v="1"/>
    <n v="4"/>
    <s v="JUNE-26-dummy-data.xlsx"/>
    <n v="4"/>
    <n v="0"/>
    <b v="0"/>
    <n v="480"/>
    <n v="460"/>
    <n v="341"/>
    <n v="0"/>
    <n v="0"/>
    <n v="1"/>
    <n v="0"/>
    <n v="4"/>
    <n v="0"/>
    <m/>
    <n v="480"/>
    <s v="Late Start"/>
    <s v="On Time"/>
    <n v="12"/>
    <n v="-8"/>
    <n v="0"/>
    <n v="0"/>
    <n v="1"/>
    <n v="4"/>
    <n v="0"/>
    <n v="0"/>
    <n v="1"/>
    <n v="0"/>
    <n v="330"/>
    <n v="1"/>
    <n v="0"/>
    <n v="480"/>
    <s v="Below planned"/>
    <n v="1"/>
    <n v="0"/>
    <n v="0"/>
    <d v="2026-06-09T08:30:00"/>
    <d v="2026-06-09T16:30:00"/>
    <s v="Classified"/>
    <d v="2026-06-09T08:42:00"/>
    <d v="2026-06-09T16:22:00"/>
    <s v="Dr Dummy 10"/>
    <n v="0"/>
    <n v="0"/>
    <m/>
  </r>
  <r>
    <s v="Southern"/>
    <x v="0"/>
    <x v="3"/>
    <x v="9"/>
    <s v="Single consultant"/>
    <x v="7"/>
    <x v="0"/>
    <d v="2026-07-12T00:00:00"/>
    <n v="0"/>
    <x v="1"/>
    <x v="0"/>
    <s v="St Cah Main Theatre"/>
    <x v="0"/>
    <n v="1"/>
    <n v="4"/>
    <s v="JULY-26-dummy-data.xlsx"/>
    <n v="4"/>
    <n v="0"/>
    <b v="0"/>
    <n v="480"/>
    <n v="449"/>
    <n v="342"/>
    <n v="0"/>
    <n v="0"/>
    <n v="1"/>
    <n v="0"/>
    <n v="4"/>
    <n v="0"/>
    <m/>
    <n v="480"/>
    <s v="On Time"/>
    <s v="Early Finish"/>
    <n v="7"/>
    <n v="-24"/>
    <n v="0"/>
    <n v="1"/>
    <n v="0"/>
    <n v="4"/>
    <n v="0"/>
    <n v="1"/>
    <n v="0"/>
    <n v="0"/>
    <n v="340"/>
    <n v="1"/>
    <n v="0"/>
    <n v="480"/>
    <s v="Below planned"/>
    <n v="1"/>
    <n v="0"/>
    <n v="0"/>
    <d v="2026-07-12T08:30:00"/>
    <d v="2026-07-12T16:30:00"/>
    <s v="Classified"/>
    <d v="2026-07-12T08:37:00"/>
    <d v="2026-07-12T16:06:00"/>
    <s v="Dr Dummy 10"/>
    <n v="0"/>
    <n v="0"/>
    <m/>
  </r>
  <r>
    <s v="Southern"/>
    <x v="0"/>
    <x v="3"/>
    <x v="9"/>
    <s v="Single consultant"/>
    <x v="4"/>
    <x v="0"/>
    <d v="2026-07-23T00:00:00"/>
    <n v="0"/>
    <x v="1"/>
    <x v="0"/>
    <s v="St Cah Main Theatre"/>
    <x v="0"/>
    <n v="1"/>
    <n v="4"/>
    <s v="JULY-26-dummy-data.xlsx"/>
    <n v="4"/>
    <n v="0"/>
    <b v="0"/>
    <n v="480"/>
    <n v="425"/>
    <n v="277"/>
    <n v="0"/>
    <n v="0"/>
    <n v="1"/>
    <n v="0"/>
    <n v="4"/>
    <n v="0"/>
    <m/>
    <n v="480"/>
    <s v="On Time"/>
    <s v="Early Finish"/>
    <n v="5"/>
    <n v="-50"/>
    <n v="0"/>
    <n v="1"/>
    <n v="0"/>
    <n v="4"/>
    <n v="0"/>
    <n v="1"/>
    <n v="0"/>
    <n v="0"/>
    <n v="280"/>
    <n v="1"/>
    <n v="0"/>
    <n v="480"/>
    <s v="Below planned"/>
    <n v="1"/>
    <n v="0"/>
    <n v="0"/>
    <d v="2026-07-23T08:00:00"/>
    <d v="2026-07-23T16:00:00"/>
    <s v="Classified"/>
    <d v="2026-07-23T08:05:00"/>
    <d v="2026-07-23T15:10:00"/>
    <s v="Dr Dummy 10"/>
    <n v="0"/>
    <n v="0"/>
    <m/>
  </r>
  <r>
    <s v="Southern"/>
    <x v="0"/>
    <x v="3"/>
    <x v="9"/>
    <s v="Single consultant"/>
    <x v="4"/>
    <x v="0"/>
    <d v="2026-08-02T00:00:00"/>
    <n v="0"/>
    <x v="2"/>
    <x v="0"/>
    <s v="St Cah Main Theatre"/>
    <x v="0"/>
    <n v="1"/>
    <n v="4"/>
    <s v="AUGUST-26-dummy-data.xlsx"/>
    <n v="4"/>
    <n v="0"/>
    <b v="0"/>
    <n v="270"/>
    <n v="246"/>
    <n v="150"/>
    <n v="0"/>
    <n v="0"/>
    <n v="1"/>
    <n v="0"/>
    <n v="4"/>
    <n v="0"/>
    <m/>
    <n v="270"/>
    <s v="On Time"/>
    <s v="Early Finish"/>
    <n v="10"/>
    <n v="-14"/>
    <n v="0"/>
    <n v="1"/>
    <n v="0"/>
    <n v="4"/>
    <n v="0"/>
    <n v="1"/>
    <n v="0"/>
    <n v="0"/>
    <n v="155"/>
    <n v="1"/>
    <n v="0"/>
    <n v="270"/>
    <s v="Below planned"/>
    <n v="1"/>
    <n v="0"/>
    <n v="0"/>
    <d v="2026-08-02T13:00:00"/>
    <d v="2026-08-02T17:30:00"/>
    <s v="Classified"/>
    <d v="2026-08-02T13:10:00"/>
    <d v="2026-08-02T17:16:00"/>
    <s v="Dr Dummy 10"/>
    <n v="0"/>
    <n v="0"/>
    <m/>
  </r>
  <r>
    <s v="Southern"/>
    <x v="0"/>
    <x v="3"/>
    <x v="10"/>
    <s v="Single consultant"/>
    <x v="6"/>
    <x v="0"/>
    <d v="2026-08-10T00:00:00"/>
    <n v="0"/>
    <x v="2"/>
    <x v="0"/>
    <s v="St Cah Main Theatre"/>
    <x v="0"/>
    <n v="1"/>
    <n v="4"/>
    <s v="AUGUST-26-dummy-data.xlsx"/>
    <n v="4"/>
    <n v="0"/>
    <b v="0"/>
    <n v="270"/>
    <n v="241"/>
    <n v="152"/>
    <n v="0"/>
    <n v="0"/>
    <n v="1"/>
    <n v="0"/>
    <n v="4"/>
    <n v="0"/>
    <m/>
    <n v="270"/>
    <s v="On Time"/>
    <s v="Early Finish"/>
    <n v="7"/>
    <n v="-22"/>
    <n v="0"/>
    <n v="1"/>
    <n v="0"/>
    <n v="4"/>
    <n v="0"/>
    <n v="1"/>
    <n v="0"/>
    <n v="0"/>
    <n v="160"/>
    <n v="1"/>
    <n v="0"/>
    <n v="270"/>
    <s v="Below planned"/>
    <n v="1"/>
    <n v="0"/>
    <n v="0"/>
    <d v="2026-08-10T13:30:00"/>
    <d v="2026-08-10T18:00:00"/>
    <s v="Classified"/>
    <d v="2026-08-10T13:37:00"/>
    <d v="2026-08-10T17:38:00"/>
    <s v="Dr Dummy 12"/>
    <n v="0"/>
    <n v="0"/>
    <m/>
  </r>
  <r>
    <s v="Southern"/>
    <x v="0"/>
    <x v="3"/>
    <x v="10"/>
    <s v="Single consultant"/>
    <x v="8"/>
    <x v="0"/>
    <d v="2026-07-16T00:00:00"/>
    <n v="0"/>
    <x v="1"/>
    <x v="0"/>
    <s v="St Cah Main Theatre"/>
    <x v="0"/>
    <n v="1"/>
    <n v="4"/>
    <s v="JULY-26-dummy-data.xlsx"/>
    <n v="4"/>
    <n v="0"/>
    <b v="0"/>
    <n v="420"/>
    <n v="394"/>
    <n v="281"/>
    <n v="0"/>
    <n v="0"/>
    <n v="1"/>
    <n v="0"/>
    <n v="4"/>
    <n v="0"/>
    <m/>
    <n v="420"/>
    <s v="On Time"/>
    <s v="Early Finish"/>
    <n v="3"/>
    <n v="-23"/>
    <n v="0"/>
    <n v="1"/>
    <n v="0"/>
    <n v="4"/>
    <n v="0"/>
    <n v="1"/>
    <n v="0"/>
    <n v="0"/>
    <n v="285"/>
    <n v="1"/>
    <n v="0"/>
    <n v="420"/>
    <s v="Below planned"/>
    <n v="1"/>
    <n v="0"/>
    <n v="0"/>
    <d v="2026-07-16T09:00:00"/>
    <d v="2026-07-16T16:00:00"/>
    <s v="Classified"/>
    <d v="2026-07-16T09:03:00"/>
    <d v="2026-07-16T15:37:00"/>
    <s v="Dr Dummy 12"/>
    <n v="0"/>
    <n v="0"/>
    <m/>
  </r>
  <r>
    <s v="Southern"/>
    <x v="0"/>
    <x v="3"/>
    <x v="10"/>
    <s v="Single consultant"/>
    <x v="8"/>
    <x v="0"/>
    <d v="2026-08-25T00:00:00"/>
    <n v="0"/>
    <x v="2"/>
    <x v="0"/>
    <s v="St Cah Main Theatre"/>
    <x v="0"/>
    <n v="1"/>
    <n v="4"/>
    <s v="AUGUST-26-dummy-data.xlsx"/>
    <n v="4"/>
    <n v="0"/>
    <b v="0"/>
    <n v="420"/>
    <n v="392"/>
    <n v="292"/>
    <n v="0"/>
    <n v="0"/>
    <n v="1"/>
    <n v="0"/>
    <n v="4"/>
    <n v="0"/>
    <m/>
    <n v="420"/>
    <s v="Late Start"/>
    <s v="Early Finish"/>
    <n v="12"/>
    <n v="-16"/>
    <n v="0"/>
    <n v="0"/>
    <n v="1"/>
    <n v="4"/>
    <n v="0"/>
    <n v="1"/>
    <n v="0"/>
    <n v="0"/>
    <n v="300"/>
    <n v="1"/>
    <n v="0"/>
    <n v="420"/>
    <s v="Below planned"/>
    <n v="1"/>
    <n v="0"/>
    <n v="0"/>
    <d v="2026-08-25T07:30:00"/>
    <d v="2026-08-25T14:30:00"/>
    <s v="Classified"/>
    <d v="2026-08-25T07:42:00"/>
    <d v="2026-08-25T14:14:00"/>
    <s v="Dr Dummy 12"/>
    <n v="0"/>
    <n v="0"/>
    <m/>
  </r>
  <r>
    <s v="Southern"/>
    <x v="0"/>
    <x v="3"/>
    <x v="10"/>
    <s v="Single consultant"/>
    <x v="3"/>
    <x v="0"/>
    <d v="2026-06-20T00:00:00"/>
    <n v="0"/>
    <x v="0"/>
    <x v="0"/>
    <s v="St Cah Main Theatre"/>
    <x v="0"/>
    <n v="1"/>
    <n v="4"/>
    <s v="JUNE-26-dummy-data.xlsx"/>
    <n v="4"/>
    <n v="0"/>
    <b v="0"/>
    <n v="480"/>
    <n v="443"/>
    <n v="314"/>
    <n v="0"/>
    <n v="0"/>
    <n v="1"/>
    <n v="0"/>
    <n v="4"/>
    <n v="0"/>
    <m/>
    <n v="480"/>
    <s v="On Time"/>
    <s v="Early Finish"/>
    <n v="4"/>
    <n v="-33"/>
    <n v="0"/>
    <n v="1"/>
    <n v="0"/>
    <n v="4"/>
    <n v="0"/>
    <n v="1"/>
    <n v="0"/>
    <n v="0"/>
    <n v="310"/>
    <n v="1"/>
    <n v="0"/>
    <n v="480"/>
    <s v="Below planned"/>
    <n v="1"/>
    <n v="0"/>
    <n v="0"/>
    <d v="2026-06-20T09:00:00"/>
    <d v="2026-06-20T17:00:00"/>
    <s v="Classified"/>
    <d v="2026-06-20T09:04:00"/>
    <d v="2026-06-20T16:27:00"/>
    <s v="Dr Dummy 12"/>
    <n v="0"/>
    <n v="0"/>
    <m/>
  </r>
  <r>
    <s v="Southern"/>
    <x v="0"/>
    <x v="3"/>
    <x v="10"/>
    <s v="Single consultant"/>
    <x v="4"/>
    <x v="0"/>
    <d v="2026-08-07T00:00:00"/>
    <n v="0"/>
    <x v="2"/>
    <x v="0"/>
    <s v="St Cah Main Theatre"/>
    <x v="0"/>
    <n v="1"/>
    <n v="4"/>
    <s v="AUGUST-26-dummy-data.xlsx"/>
    <n v="4"/>
    <n v="0"/>
    <b v="0"/>
    <n v="210"/>
    <n v="186"/>
    <n v="110"/>
    <n v="0"/>
    <n v="0"/>
    <n v="1"/>
    <n v="0"/>
    <n v="4"/>
    <n v="0"/>
    <m/>
    <n v="210"/>
    <s v="On Time"/>
    <s v="Early Finish"/>
    <n v="2"/>
    <n v="-22"/>
    <n v="0"/>
    <n v="1"/>
    <n v="0"/>
    <n v="4"/>
    <n v="0"/>
    <n v="1"/>
    <n v="0"/>
    <n v="0"/>
    <n v="105"/>
    <n v="1"/>
    <n v="0"/>
    <n v="210"/>
    <s v="Below planned"/>
    <n v="1"/>
    <n v="0"/>
    <n v="0"/>
    <d v="2026-08-07T13:30:00"/>
    <d v="2026-08-07T17:00:00"/>
    <s v="Classified"/>
    <d v="2026-08-07T13:32:00"/>
    <d v="2026-08-07T16:38:00"/>
    <s v="Dr Dummy 12"/>
    <n v="0"/>
    <n v="0"/>
    <m/>
  </r>
  <r>
    <s v="Southern"/>
    <x v="0"/>
    <x v="3"/>
    <x v="11"/>
    <s v="Single consultant"/>
    <x v="2"/>
    <x v="0"/>
    <d v="2026-06-08T00:00:00"/>
    <n v="0"/>
    <x v="0"/>
    <x v="0"/>
    <s v="St Cah Main Theatre"/>
    <x v="0"/>
    <n v="1"/>
    <n v="4"/>
    <s v="JUNE-26-dummy-data.xlsx"/>
    <n v="4"/>
    <n v="0"/>
    <b v="0"/>
    <n v="180"/>
    <n v="153"/>
    <n v="80"/>
    <n v="0"/>
    <n v="0"/>
    <n v="1"/>
    <n v="0"/>
    <n v="4"/>
    <n v="0"/>
    <m/>
    <n v="180"/>
    <s v="On Time"/>
    <s v="Early Finish"/>
    <n v="10"/>
    <n v="-17"/>
    <n v="0"/>
    <n v="1"/>
    <n v="0"/>
    <n v="4"/>
    <n v="0"/>
    <n v="1"/>
    <n v="0"/>
    <n v="0"/>
    <n v="80"/>
    <n v="1"/>
    <n v="0"/>
    <n v="180"/>
    <s v="Below planned"/>
    <n v="1"/>
    <n v="0"/>
    <n v="0"/>
    <d v="2026-06-08T13:30:00"/>
    <d v="2026-06-08T16:30:00"/>
    <s v="Classified"/>
    <d v="2026-06-08T13:40:00"/>
    <d v="2026-06-08T16:13:00"/>
    <s v="Dr Dummy 13"/>
    <n v="0"/>
    <n v="0"/>
    <m/>
  </r>
  <r>
    <s v="Southern"/>
    <x v="0"/>
    <x v="3"/>
    <x v="11"/>
    <s v="Single consultant"/>
    <x v="4"/>
    <x v="0"/>
    <d v="2026-08-20T00:00:00"/>
    <n v="0"/>
    <x v="2"/>
    <x v="0"/>
    <s v="St Cah Main Theatre"/>
    <x v="0"/>
    <n v="1"/>
    <n v="4"/>
    <s v="AUGUST-26-dummy-data.xlsx"/>
    <n v="4"/>
    <n v="0"/>
    <b v="0"/>
    <n v="540"/>
    <n v="495"/>
    <n v="399"/>
    <n v="0"/>
    <n v="0"/>
    <n v="1"/>
    <n v="0"/>
    <n v="4"/>
    <n v="0"/>
    <m/>
    <n v="540"/>
    <s v="On Time"/>
    <s v="Early Finish"/>
    <n v="7"/>
    <n v="-38"/>
    <n v="0"/>
    <n v="1"/>
    <n v="0"/>
    <n v="4"/>
    <n v="0"/>
    <n v="1"/>
    <n v="0"/>
    <n v="0"/>
    <n v="395"/>
    <n v="1"/>
    <n v="0"/>
    <n v="540"/>
    <s v="Below planned"/>
    <n v="1"/>
    <n v="0"/>
    <n v="0"/>
    <d v="2026-08-20T08:30:00"/>
    <d v="2026-08-20T17:30:00"/>
    <s v="Classified"/>
    <d v="2026-08-20T08:37:00"/>
    <d v="2026-08-20T16:52:00"/>
    <s v="Dr Dummy 13"/>
    <n v="0"/>
    <n v="0"/>
    <m/>
  </r>
  <r>
    <s v="Southern"/>
    <x v="0"/>
    <x v="3"/>
    <x v="12"/>
    <s v="Single consultant"/>
    <x v="7"/>
    <x v="0"/>
    <d v="2026-07-24T00:00:00"/>
    <n v="0"/>
    <x v="1"/>
    <x v="0"/>
    <s v="St Cah Main Theatre"/>
    <x v="0"/>
    <n v="1"/>
    <n v="4"/>
    <s v="JULY-26-dummy-data.xlsx"/>
    <n v="4"/>
    <n v="0"/>
    <b v="0"/>
    <n v="210"/>
    <n v="183"/>
    <n v="95"/>
    <n v="0"/>
    <n v="0"/>
    <n v="1"/>
    <n v="0"/>
    <n v="4"/>
    <n v="0"/>
    <m/>
    <n v="210"/>
    <s v="On Time"/>
    <s v="Early Finish"/>
    <n v="5"/>
    <n v="-22"/>
    <n v="0"/>
    <n v="1"/>
    <n v="0"/>
    <n v="4"/>
    <n v="0"/>
    <n v="1"/>
    <n v="0"/>
    <n v="0"/>
    <n v="95"/>
    <n v="1"/>
    <n v="0"/>
    <n v="210"/>
    <s v="Below planned"/>
    <n v="1"/>
    <n v="0"/>
    <n v="0"/>
    <d v="2026-07-24T08:30:00"/>
    <d v="2026-07-24T12:00:00"/>
    <s v="Classified"/>
    <d v="2026-07-24T08:35:00"/>
    <d v="2026-07-24T11:38:00"/>
    <s v="Dr Dummy 14"/>
    <n v="0"/>
    <n v="0"/>
    <m/>
  </r>
  <r>
    <s v="Southern"/>
    <x v="0"/>
    <x v="3"/>
    <x v="12"/>
    <s v="Single consultant"/>
    <x v="1"/>
    <x v="0"/>
    <d v="2026-07-07T00:00:00"/>
    <n v="0"/>
    <x v="1"/>
    <x v="0"/>
    <s v="St Cah Main Theatre"/>
    <x v="0"/>
    <n v="1"/>
    <n v="4"/>
    <s v="JULY-26-dummy-data.xlsx"/>
    <n v="4"/>
    <n v="0"/>
    <b v="0"/>
    <n v="300"/>
    <n v="282"/>
    <n v="212"/>
    <n v="0"/>
    <n v="0"/>
    <n v="1"/>
    <n v="0"/>
    <n v="4"/>
    <n v="0"/>
    <m/>
    <n v="300"/>
    <s v="Late Start"/>
    <s v="On Time"/>
    <n v="12"/>
    <n v="-6"/>
    <n v="0"/>
    <n v="0"/>
    <n v="1"/>
    <n v="4"/>
    <n v="0"/>
    <n v="0"/>
    <n v="1"/>
    <n v="0"/>
    <n v="210"/>
    <n v="1"/>
    <n v="0"/>
    <n v="300"/>
    <s v="Below planned"/>
    <n v="1"/>
    <n v="0"/>
    <n v="0"/>
    <d v="2026-07-07T08:30:00"/>
    <d v="2026-07-07T13:30:00"/>
    <s v="Classified"/>
    <d v="2026-07-07T08:42:00"/>
    <d v="2026-07-07T13:24:00"/>
    <s v="Dr Dummy 14"/>
    <n v="0"/>
    <n v="0"/>
    <m/>
  </r>
  <r>
    <s v="Southern"/>
    <x v="0"/>
    <x v="3"/>
    <x v="12"/>
    <s v="Single consultant"/>
    <x v="1"/>
    <x v="0"/>
    <d v="2026-08-01T00:00:00"/>
    <n v="0"/>
    <x v="2"/>
    <x v="0"/>
    <s v="St Cah Main Theatre"/>
    <x v="0"/>
    <n v="1"/>
    <n v="4"/>
    <s v="AUGUST-26-dummy-data.xlsx"/>
    <n v="4"/>
    <n v="0"/>
    <b v="0"/>
    <n v="270"/>
    <n v="248"/>
    <n v="188"/>
    <n v="0"/>
    <n v="0"/>
    <n v="1"/>
    <n v="0"/>
    <n v="4"/>
    <n v="0"/>
    <m/>
    <n v="270"/>
    <s v="On Time"/>
    <s v="Early Finish"/>
    <n v="7"/>
    <n v="-15"/>
    <n v="0"/>
    <n v="1"/>
    <n v="0"/>
    <n v="4"/>
    <n v="0"/>
    <n v="1"/>
    <n v="0"/>
    <n v="0"/>
    <n v="180"/>
    <n v="1"/>
    <n v="0"/>
    <n v="270"/>
    <s v="Below planned"/>
    <n v="1"/>
    <n v="0"/>
    <n v="0"/>
    <d v="2026-08-01T08:00:00"/>
    <d v="2026-08-01T12:30:00"/>
    <s v="Classified"/>
    <d v="2026-08-01T08:07:00"/>
    <d v="2026-08-01T12:15:00"/>
    <s v="Dr Dummy 14"/>
    <n v="0"/>
    <n v="0"/>
    <m/>
  </r>
  <r>
    <s v="Southern"/>
    <x v="0"/>
    <x v="3"/>
    <x v="13"/>
    <s v="Single consultant"/>
    <x v="5"/>
    <x v="0"/>
    <d v="2026-07-07T00:00:00"/>
    <n v="0"/>
    <x v="1"/>
    <x v="0"/>
    <s v="St Cah Day Procedure Unit"/>
    <x v="1"/>
    <n v="1"/>
    <n v="4"/>
    <s v="JULY-26-dummy-data.xlsx"/>
    <n v="4"/>
    <n v="0"/>
    <b v="0"/>
    <n v="480"/>
    <n v="441"/>
    <n v="337"/>
    <n v="0"/>
    <n v="0"/>
    <n v="1"/>
    <n v="0"/>
    <n v="4"/>
    <n v="0"/>
    <m/>
    <n v="480"/>
    <s v="On Time"/>
    <s v="Early Finish"/>
    <n v="5"/>
    <n v="-34"/>
    <n v="0"/>
    <n v="1"/>
    <n v="0"/>
    <n v="4"/>
    <n v="0"/>
    <n v="1"/>
    <n v="0"/>
    <n v="0"/>
    <n v="335"/>
    <n v="1"/>
    <n v="0"/>
    <n v="480"/>
    <s v="Below planned"/>
    <n v="1"/>
    <n v="0"/>
    <n v="0"/>
    <d v="2026-07-07T08:30:00"/>
    <d v="2026-07-07T16:30:00"/>
    <s v="Classified"/>
    <d v="2026-07-07T08:35:00"/>
    <d v="2026-07-07T15:56:00"/>
    <s v="Dr Dummy 15"/>
    <n v="0"/>
    <n v="0"/>
    <m/>
  </r>
  <r>
    <s v="Southern"/>
    <x v="0"/>
    <x v="3"/>
    <x v="13"/>
    <s v="Single consultant"/>
    <x v="0"/>
    <x v="0"/>
    <d v="2026-08-07T00:00:00"/>
    <n v="0"/>
    <x v="2"/>
    <x v="0"/>
    <s v="St Cah Main Theatre"/>
    <x v="0"/>
    <n v="1"/>
    <n v="4"/>
    <s v="AUGUST-26-dummy-data.xlsx"/>
    <n v="4"/>
    <n v="0"/>
    <b v="0"/>
    <n v="210"/>
    <n v="183"/>
    <n v="113"/>
    <n v="0"/>
    <n v="0"/>
    <n v="1"/>
    <n v="0"/>
    <n v="4"/>
    <n v="0"/>
    <m/>
    <n v="210"/>
    <s v="On Time"/>
    <s v="Early Finish"/>
    <n v="4"/>
    <n v="-23"/>
    <n v="0"/>
    <n v="1"/>
    <n v="0"/>
    <n v="4"/>
    <n v="0"/>
    <n v="1"/>
    <n v="0"/>
    <n v="0"/>
    <n v="105"/>
    <n v="1"/>
    <n v="0"/>
    <n v="210"/>
    <s v="Below planned"/>
    <n v="1"/>
    <n v="0"/>
    <n v="0"/>
    <d v="2026-08-07T13:30:00"/>
    <d v="2026-08-07T17:00:00"/>
    <s v="Classified"/>
    <d v="2026-08-07T13:34:00"/>
    <d v="2026-08-07T16:37:00"/>
    <s v="Dr Dummy 15"/>
    <n v="0"/>
    <n v="0"/>
    <m/>
  </r>
  <r>
    <s v="Southern"/>
    <x v="0"/>
    <x v="3"/>
    <x v="13"/>
    <s v="Single consultant"/>
    <x v="4"/>
    <x v="0"/>
    <d v="2026-08-15T00:00:00"/>
    <n v="0"/>
    <x v="2"/>
    <x v="0"/>
    <s v="St Cah Main Theatre"/>
    <x v="0"/>
    <n v="1"/>
    <n v="4"/>
    <s v="AUGUST-26-dummy-data.xlsx"/>
    <n v="4"/>
    <n v="0"/>
    <b v="0"/>
    <n v="480"/>
    <n v="454"/>
    <n v="367"/>
    <n v="0"/>
    <n v="0"/>
    <n v="1"/>
    <n v="0"/>
    <n v="4"/>
    <n v="0"/>
    <m/>
    <n v="480"/>
    <s v="On Time"/>
    <s v="Early Finish"/>
    <n v="8"/>
    <n v="-18"/>
    <n v="0"/>
    <n v="1"/>
    <n v="0"/>
    <n v="4"/>
    <n v="0"/>
    <n v="1"/>
    <n v="0"/>
    <n v="0"/>
    <n v="360"/>
    <n v="1"/>
    <n v="0"/>
    <n v="480"/>
    <s v="Below planned"/>
    <n v="1"/>
    <n v="0"/>
    <n v="0"/>
    <d v="2026-08-15T08:00:00"/>
    <d v="2026-08-15T16:00:00"/>
    <s v="Classified"/>
    <d v="2026-08-15T08:08:00"/>
    <d v="2026-08-15T15:42:00"/>
    <s v="Dr Dummy 15"/>
    <n v="0"/>
    <n v="0"/>
    <m/>
  </r>
  <r>
    <s v="Southern"/>
    <x v="0"/>
    <x v="3"/>
    <x v="14"/>
    <s v="Single consultant"/>
    <x v="6"/>
    <x v="0"/>
    <d v="2026-08-15T00:00:00"/>
    <n v="0"/>
    <x v="2"/>
    <x v="0"/>
    <s v="St Cah Main Theatre"/>
    <x v="0"/>
    <n v="1"/>
    <n v="4"/>
    <s v="AUGUST-26-dummy-data.xlsx"/>
    <n v="4"/>
    <n v="0"/>
    <b v="0"/>
    <n v="480"/>
    <n v="438"/>
    <n v="322"/>
    <n v="0"/>
    <n v="0"/>
    <n v="1"/>
    <n v="0"/>
    <n v="4"/>
    <n v="0"/>
    <m/>
    <n v="480"/>
    <s v="On Time"/>
    <s v="Early Finish"/>
    <n v="9"/>
    <n v="-33"/>
    <n v="0"/>
    <n v="1"/>
    <n v="0"/>
    <n v="4"/>
    <n v="0"/>
    <n v="1"/>
    <n v="0"/>
    <n v="0"/>
    <n v="320"/>
    <n v="1"/>
    <n v="0"/>
    <n v="480"/>
    <s v="Below planned"/>
    <n v="1"/>
    <n v="0"/>
    <n v="0"/>
    <d v="2026-08-15T08:30:00"/>
    <d v="2026-08-15T16:30:00"/>
    <s v="Classified"/>
    <d v="2026-08-15T08:39:00"/>
    <d v="2026-08-15T15:57:00"/>
    <s v="Dr Dummy 16"/>
    <n v="0"/>
    <n v="0"/>
    <m/>
  </r>
  <r>
    <s v="Southern"/>
    <x v="0"/>
    <x v="3"/>
    <x v="14"/>
    <s v="Single consultant"/>
    <x v="0"/>
    <x v="0"/>
    <d v="2026-06-15T00:00:00"/>
    <n v="0"/>
    <x v="0"/>
    <x v="0"/>
    <s v="St Cah Main Theatre"/>
    <x v="0"/>
    <n v="1"/>
    <n v="4"/>
    <s v="JUNE-26-dummy-data.xlsx"/>
    <n v="4"/>
    <n v="0"/>
    <b v="0"/>
    <n v="420"/>
    <n v="393"/>
    <n v="270"/>
    <n v="0"/>
    <n v="0"/>
    <n v="1"/>
    <n v="0"/>
    <n v="4"/>
    <n v="0"/>
    <m/>
    <n v="420"/>
    <s v="On Time"/>
    <s v="Early Finish"/>
    <n v="9"/>
    <n v="-18"/>
    <n v="0"/>
    <n v="1"/>
    <n v="0"/>
    <n v="4"/>
    <n v="0"/>
    <n v="1"/>
    <n v="0"/>
    <n v="0"/>
    <n v="275"/>
    <n v="1"/>
    <n v="0"/>
    <n v="420"/>
    <s v="Below planned"/>
    <n v="1"/>
    <n v="0"/>
    <n v="0"/>
    <d v="2026-06-15T07:30:00"/>
    <d v="2026-06-15T14:30:00"/>
    <s v="Classified"/>
    <d v="2026-06-15T07:39:00"/>
    <d v="2026-06-15T14:12:00"/>
    <s v="Dr Dummy 16"/>
    <n v="0"/>
    <n v="0"/>
    <m/>
  </r>
  <r>
    <s v="Southern"/>
    <x v="0"/>
    <x v="3"/>
    <x v="14"/>
    <s v="Single consultant"/>
    <x v="7"/>
    <x v="0"/>
    <d v="2026-08-26T00:00:00"/>
    <n v="0"/>
    <x v="2"/>
    <x v="0"/>
    <s v="St Cah Main Theatre"/>
    <x v="0"/>
    <n v="1"/>
    <n v="4"/>
    <s v="AUGUST-26-dummy-data.xlsx"/>
    <n v="4"/>
    <n v="0"/>
    <b v="0"/>
    <n v="420"/>
    <n v="369"/>
    <n v="248"/>
    <n v="0"/>
    <n v="0"/>
    <n v="1"/>
    <n v="0"/>
    <n v="4"/>
    <n v="0"/>
    <m/>
    <n v="420"/>
    <s v="On Time"/>
    <s v="Early Finish"/>
    <n v="7"/>
    <n v="-44"/>
    <n v="0"/>
    <n v="1"/>
    <n v="0"/>
    <n v="4"/>
    <n v="0"/>
    <n v="1"/>
    <n v="0"/>
    <n v="0"/>
    <n v="255"/>
    <n v="1"/>
    <n v="0"/>
    <n v="420"/>
    <s v="Below planned"/>
    <n v="1"/>
    <n v="0"/>
    <n v="0"/>
    <d v="2026-08-26T08:30:00"/>
    <d v="2026-08-26T15:30:00"/>
    <s v="Classified"/>
    <d v="2026-08-26T08:37:00"/>
    <d v="2026-08-26T14:46:00"/>
    <s v="Dr Dummy 16"/>
    <n v="0"/>
    <n v="0"/>
    <m/>
  </r>
  <r>
    <s v="Southern"/>
    <x v="0"/>
    <x v="3"/>
    <x v="16"/>
    <s v="Single consultant"/>
    <x v="8"/>
    <x v="0"/>
    <d v="2026-06-16T00:00:00"/>
    <n v="0"/>
    <x v="0"/>
    <x v="0"/>
    <s v="St Cah Main Theatre"/>
    <x v="0"/>
    <n v="1"/>
    <n v="4"/>
    <s v="JUNE-26-dummy-data.xlsx"/>
    <n v="4"/>
    <n v="0"/>
    <b v="0"/>
    <n v="240"/>
    <n v="216"/>
    <n v="147"/>
    <n v="0"/>
    <n v="0"/>
    <n v="1"/>
    <n v="0"/>
    <n v="4"/>
    <n v="0"/>
    <m/>
    <n v="240"/>
    <s v="On Time"/>
    <s v="Early Finish"/>
    <n v="6"/>
    <n v="-18"/>
    <n v="0"/>
    <n v="1"/>
    <n v="0"/>
    <n v="4"/>
    <n v="0"/>
    <n v="1"/>
    <n v="0"/>
    <n v="0"/>
    <n v="145"/>
    <n v="1"/>
    <n v="0"/>
    <n v="240"/>
    <s v="Below planned"/>
    <n v="1"/>
    <n v="0"/>
    <n v="0"/>
    <d v="2026-06-16T08:30:00"/>
    <d v="2026-06-16T12:30:00"/>
    <s v="Classified"/>
    <d v="2026-06-16T08:36:00"/>
    <d v="2026-06-16T12:12:00"/>
    <s v="Dr Dummy 18"/>
    <n v="0"/>
    <n v="0"/>
    <m/>
  </r>
  <r>
    <s v="Southern"/>
    <x v="0"/>
    <x v="3"/>
    <x v="16"/>
    <s v="Single consultant"/>
    <x v="8"/>
    <x v="0"/>
    <d v="2026-06-29T00:00:00"/>
    <n v="0"/>
    <x v="0"/>
    <x v="0"/>
    <s v="St Cah Main Theatre"/>
    <x v="0"/>
    <n v="1"/>
    <n v="4"/>
    <s v="JUNE-26-dummy-data.xlsx"/>
    <n v="4"/>
    <n v="0"/>
    <b v="0"/>
    <n v="270"/>
    <n v="237"/>
    <n v="142"/>
    <n v="0"/>
    <n v="0"/>
    <n v="1"/>
    <n v="0"/>
    <n v="4"/>
    <n v="0"/>
    <m/>
    <n v="270"/>
    <s v="Late Start"/>
    <s v="Early Finish"/>
    <n v="11"/>
    <n v="-22"/>
    <n v="0"/>
    <n v="0"/>
    <n v="1"/>
    <n v="4"/>
    <n v="0"/>
    <n v="1"/>
    <n v="0"/>
    <n v="0"/>
    <n v="140"/>
    <n v="1"/>
    <n v="0"/>
    <n v="270"/>
    <s v="Below planned"/>
    <n v="1"/>
    <n v="0"/>
    <n v="0"/>
    <d v="2026-06-29T08:00:00"/>
    <d v="2026-06-29T12:30:00"/>
    <s v="Classified"/>
    <d v="2026-06-29T08:11:00"/>
    <d v="2026-06-29T12:08:00"/>
    <s v="Dr Dummy 18"/>
    <n v="0"/>
    <n v="0"/>
    <m/>
  </r>
  <r>
    <s v="Southern"/>
    <x v="0"/>
    <x v="3"/>
    <x v="16"/>
    <s v="Single consultant"/>
    <x v="7"/>
    <x v="0"/>
    <d v="2026-08-31T00:00:00"/>
    <n v="0"/>
    <x v="2"/>
    <x v="0"/>
    <s v="St Cah Main Theatre"/>
    <x v="0"/>
    <n v="1"/>
    <n v="4"/>
    <s v="AUGUST-26-dummy-data.xlsx"/>
    <n v="4"/>
    <n v="0"/>
    <b v="0"/>
    <n v="270"/>
    <n v="237"/>
    <n v="165"/>
    <n v="0"/>
    <n v="0"/>
    <n v="1"/>
    <n v="0"/>
    <n v="4"/>
    <n v="0"/>
    <m/>
    <n v="270"/>
    <s v="Late Start"/>
    <s v="Early Finish"/>
    <n v="12"/>
    <n v="-21"/>
    <n v="0"/>
    <n v="0"/>
    <n v="1"/>
    <n v="4"/>
    <n v="0"/>
    <n v="1"/>
    <n v="0"/>
    <n v="0"/>
    <n v="170"/>
    <n v="1"/>
    <n v="0"/>
    <n v="270"/>
    <s v="Below planned"/>
    <n v="1"/>
    <n v="0"/>
    <n v="0"/>
    <d v="2026-08-31T09:00:00"/>
    <d v="2026-08-31T13:30:00"/>
    <s v="Classified"/>
    <d v="2026-08-31T09:12:00"/>
    <d v="2026-08-31T13:09:00"/>
    <s v="Dr Dummy 18"/>
    <n v="0"/>
    <n v="0"/>
    <m/>
  </r>
  <r>
    <s v="Southern"/>
    <x v="0"/>
    <x v="3"/>
    <x v="16"/>
    <s v="Single consultant"/>
    <x v="3"/>
    <x v="0"/>
    <d v="2026-08-12T00:00:00"/>
    <n v="0"/>
    <x v="2"/>
    <x v="0"/>
    <s v="St Cah Main Theatre"/>
    <x v="0"/>
    <n v="1"/>
    <n v="4"/>
    <s v="AUGUST-26-dummy-data.xlsx"/>
    <n v="4"/>
    <n v="0"/>
    <b v="0"/>
    <n v="270"/>
    <n v="252"/>
    <n v="176"/>
    <n v="0"/>
    <n v="0"/>
    <n v="1"/>
    <n v="0"/>
    <n v="4"/>
    <n v="0"/>
    <m/>
    <n v="270"/>
    <s v="On Time"/>
    <s v="Early Finish"/>
    <n v="5"/>
    <n v="-13"/>
    <n v="0"/>
    <n v="1"/>
    <n v="0"/>
    <n v="4"/>
    <n v="0"/>
    <n v="1"/>
    <n v="0"/>
    <n v="0"/>
    <n v="165"/>
    <n v="1"/>
    <n v="0"/>
    <n v="270"/>
    <s v="Below planned"/>
    <n v="1"/>
    <n v="0"/>
    <n v="0"/>
    <d v="2026-08-12T08:30:00"/>
    <d v="2026-08-12T13:00:00"/>
    <s v="Classified"/>
    <d v="2026-08-12T08:35:00"/>
    <d v="2026-08-12T12:47:00"/>
    <s v="Dr Dummy 18"/>
    <n v="0"/>
    <n v="0"/>
    <m/>
  </r>
  <r>
    <s v="Southern"/>
    <x v="0"/>
    <x v="3"/>
    <x v="17"/>
    <s v="Single consultant"/>
    <x v="6"/>
    <x v="0"/>
    <d v="2026-07-16T00:00:00"/>
    <n v="0"/>
    <x v="1"/>
    <x v="0"/>
    <s v="St Cah Main Theatre"/>
    <x v="0"/>
    <n v="1"/>
    <n v="4"/>
    <s v="JULY-26-dummy-data.xlsx"/>
    <n v="4"/>
    <n v="0"/>
    <b v="0"/>
    <n v="210"/>
    <n v="181"/>
    <n v="108"/>
    <n v="0"/>
    <n v="0"/>
    <n v="1"/>
    <n v="0"/>
    <n v="4"/>
    <n v="0"/>
    <m/>
    <n v="210"/>
    <s v="Late Start"/>
    <s v="Early Finish"/>
    <n v="12"/>
    <n v="-17"/>
    <n v="0"/>
    <n v="0"/>
    <n v="1"/>
    <n v="4"/>
    <n v="0"/>
    <n v="1"/>
    <n v="0"/>
    <n v="0"/>
    <n v="115"/>
    <n v="1"/>
    <n v="0"/>
    <n v="210"/>
    <s v="Below planned"/>
    <n v="1"/>
    <n v="0"/>
    <n v="0"/>
    <d v="2026-07-16T13:30:00"/>
    <d v="2026-07-16T17:00:00"/>
    <s v="Classified"/>
    <d v="2026-07-16T13:42:00"/>
    <d v="2026-07-16T16:43:00"/>
    <s v="Dr Dummy 19"/>
    <n v="0"/>
    <n v="0"/>
    <m/>
  </r>
  <r>
    <s v="Southern"/>
    <x v="0"/>
    <x v="3"/>
    <x v="17"/>
    <s v="Single consultant"/>
    <x v="2"/>
    <x v="0"/>
    <d v="2026-07-20T00:00:00"/>
    <n v="0"/>
    <x v="1"/>
    <x v="0"/>
    <s v="St Cah Main Theatre"/>
    <x v="0"/>
    <n v="1"/>
    <n v="4"/>
    <s v="JULY-26-dummy-data.xlsx"/>
    <n v="4"/>
    <n v="0"/>
    <b v="0"/>
    <n v="540"/>
    <n v="488"/>
    <n v="358"/>
    <n v="0"/>
    <n v="0"/>
    <n v="1"/>
    <n v="0"/>
    <n v="4"/>
    <n v="0"/>
    <m/>
    <n v="540"/>
    <s v="Late Start"/>
    <s v="Early Finish"/>
    <n v="11"/>
    <n v="-41"/>
    <n v="0"/>
    <n v="0"/>
    <n v="1"/>
    <n v="4"/>
    <n v="0"/>
    <n v="1"/>
    <n v="0"/>
    <n v="0"/>
    <n v="355"/>
    <n v="1"/>
    <n v="0"/>
    <n v="540"/>
    <s v="Below planned"/>
    <n v="1"/>
    <n v="0"/>
    <n v="0"/>
    <d v="2026-07-20T08:00:00"/>
    <d v="2026-07-20T17:00:00"/>
    <s v="Classified"/>
    <d v="2026-07-20T08:11:00"/>
    <d v="2026-07-20T16:19:00"/>
    <s v="Dr Dummy 19"/>
    <n v="0"/>
    <n v="0"/>
    <m/>
  </r>
  <r>
    <s v="Southern"/>
    <x v="0"/>
    <x v="3"/>
    <x v="17"/>
    <s v="Single consultant"/>
    <x v="2"/>
    <x v="0"/>
    <d v="2026-08-06T00:00:00"/>
    <n v="0"/>
    <x v="2"/>
    <x v="0"/>
    <s v="St Cah Main Theatre"/>
    <x v="0"/>
    <n v="1"/>
    <n v="4"/>
    <s v="AUGUST-26-dummy-data.xlsx"/>
    <n v="4"/>
    <n v="0"/>
    <b v="0"/>
    <n v="480"/>
    <n v="434"/>
    <n v="290"/>
    <n v="0"/>
    <n v="0"/>
    <n v="1"/>
    <n v="0"/>
    <n v="4"/>
    <n v="0"/>
    <m/>
    <n v="480"/>
    <s v="On Time"/>
    <s v="Early Finish"/>
    <n v="8"/>
    <n v="-38"/>
    <n v="0"/>
    <n v="1"/>
    <n v="0"/>
    <n v="4"/>
    <n v="0"/>
    <n v="1"/>
    <n v="0"/>
    <n v="0"/>
    <n v="295"/>
    <n v="1"/>
    <n v="0"/>
    <n v="480"/>
    <s v="Below planned"/>
    <n v="1"/>
    <n v="0"/>
    <n v="0"/>
    <d v="2026-08-06T08:00:00"/>
    <d v="2026-08-06T16:00:00"/>
    <s v="Classified"/>
    <d v="2026-08-06T08:08:00"/>
    <d v="2026-08-06T15:22:00"/>
    <s v="Dr Dummy 19"/>
    <n v="0"/>
    <n v="0"/>
    <m/>
  </r>
  <r>
    <s v="Southern"/>
    <x v="0"/>
    <x v="3"/>
    <x v="17"/>
    <s v="Single consultant"/>
    <x v="7"/>
    <x v="0"/>
    <d v="2026-07-01T00:00:00"/>
    <n v="0"/>
    <x v="1"/>
    <x v="0"/>
    <s v="St Cah Main Theatre"/>
    <x v="0"/>
    <n v="1"/>
    <n v="4"/>
    <s v="JULY-26-dummy-data.xlsx"/>
    <n v="4"/>
    <n v="0"/>
    <b v="0"/>
    <n v="360"/>
    <n v="328"/>
    <n v="238"/>
    <n v="0"/>
    <n v="0"/>
    <n v="1"/>
    <n v="0"/>
    <n v="4"/>
    <n v="0"/>
    <m/>
    <n v="360"/>
    <s v="On Time"/>
    <s v="Early Finish"/>
    <n v="4"/>
    <n v="-28"/>
    <n v="0"/>
    <n v="1"/>
    <n v="0"/>
    <n v="4"/>
    <n v="0"/>
    <n v="1"/>
    <n v="0"/>
    <n v="0"/>
    <n v="230"/>
    <n v="1"/>
    <n v="0"/>
    <n v="360"/>
    <s v="Below planned"/>
    <n v="1"/>
    <n v="0"/>
    <n v="0"/>
    <d v="2026-07-01T09:00:00"/>
    <d v="2026-07-01T15:00:00"/>
    <s v="Classified"/>
    <d v="2026-07-01T09:04:00"/>
    <d v="2026-07-01T14:32:00"/>
    <s v="Dr Dummy 19"/>
    <n v="0"/>
    <n v="0"/>
    <m/>
  </r>
  <r>
    <s v="Southern"/>
    <x v="0"/>
    <x v="3"/>
    <x v="18"/>
    <s v="Single consultant"/>
    <x v="5"/>
    <x v="0"/>
    <d v="2026-07-19T00:00:00"/>
    <n v="0"/>
    <x v="1"/>
    <x v="0"/>
    <s v="St Cah Day Procedure Unit"/>
    <x v="1"/>
    <n v="1"/>
    <n v="4"/>
    <s v="JULY-26-dummy-data.xlsx"/>
    <n v="4"/>
    <n v="0"/>
    <b v="0"/>
    <n v="270"/>
    <n v="245"/>
    <n v="176"/>
    <n v="0"/>
    <n v="0"/>
    <n v="1"/>
    <n v="0"/>
    <n v="4"/>
    <n v="0"/>
    <m/>
    <n v="270"/>
    <s v="On Time"/>
    <s v="Early Finish"/>
    <n v="3"/>
    <n v="-22"/>
    <n v="0"/>
    <n v="1"/>
    <n v="0"/>
    <n v="4"/>
    <n v="0"/>
    <n v="1"/>
    <n v="0"/>
    <n v="0"/>
    <n v="170"/>
    <n v="1"/>
    <n v="0"/>
    <n v="270"/>
    <s v="Below planned"/>
    <n v="1"/>
    <n v="0"/>
    <n v="0"/>
    <d v="2026-07-19T13:30:00"/>
    <d v="2026-07-19T18:00:00"/>
    <s v="Classified"/>
    <d v="2026-07-19T13:33:00"/>
    <d v="2026-07-19T17:38:00"/>
    <s v="Dr Dummy 20"/>
    <n v="0"/>
    <n v="0"/>
    <m/>
  </r>
  <r>
    <s v="Southern"/>
    <x v="0"/>
    <x v="3"/>
    <x v="18"/>
    <s v="Single consultant"/>
    <x v="5"/>
    <x v="0"/>
    <d v="2026-08-08T00:00:00"/>
    <n v="0"/>
    <x v="2"/>
    <x v="0"/>
    <s v="St Cah Day Procedure Unit"/>
    <x v="1"/>
    <n v="1"/>
    <n v="4"/>
    <s v="AUGUST-26-dummy-data.xlsx"/>
    <n v="4"/>
    <n v="0"/>
    <b v="0"/>
    <n v="270"/>
    <n v="242"/>
    <n v="141"/>
    <n v="0"/>
    <n v="0"/>
    <n v="1"/>
    <n v="0"/>
    <n v="4"/>
    <n v="0"/>
    <m/>
    <n v="270"/>
    <s v="On Time"/>
    <s v="Early Finish"/>
    <n v="8"/>
    <n v="-20"/>
    <n v="0"/>
    <n v="1"/>
    <n v="0"/>
    <n v="4"/>
    <n v="0"/>
    <n v="1"/>
    <n v="0"/>
    <n v="0"/>
    <n v="140"/>
    <n v="1"/>
    <n v="0"/>
    <n v="270"/>
    <s v="Below planned"/>
    <n v="1"/>
    <n v="0"/>
    <n v="0"/>
    <d v="2026-08-08T09:00:00"/>
    <d v="2026-08-08T13:30:00"/>
    <s v="Classified"/>
    <d v="2026-08-08T09:08:00"/>
    <d v="2026-08-08T13:10:00"/>
    <s v="Dr Dummy 20"/>
    <n v="0"/>
    <n v="0"/>
    <m/>
  </r>
  <r>
    <s v="Southern"/>
    <x v="0"/>
    <x v="3"/>
    <x v="18"/>
    <s v="Single consultant"/>
    <x v="7"/>
    <x v="0"/>
    <d v="2026-08-23T00:00:00"/>
    <n v="0"/>
    <x v="2"/>
    <x v="0"/>
    <s v="St Cah Main Theatre"/>
    <x v="0"/>
    <n v="1"/>
    <n v="4"/>
    <s v="AUGUST-26-dummy-data.xlsx"/>
    <n v="4"/>
    <n v="0"/>
    <b v="0"/>
    <n v="420"/>
    <n v="392"/>
    <n v="289"/>
    <n v="0"/>
    <n v="0"/>
    <n v="1"/>
    <n v="0"/>
    <n v="4"/>
    <n v="0"/>
    <m/>
    <n v="420"/>
    <s v="On Time"/>
    <s v="Early Finish"/>
    <n v="5"/>
    <n v="-23"/>
    <n v="0"/>
    <n v="1"/>
    <n v="0"/>
    <n v="4"/>
    <n v="0"/>
    <n v="1"/>
    <n v="0"/>
    <n v="0"/>
    <n v="290"/>
    <n v="1"/>
    <n v="0"/>
    <n v="420"/>
    <s v="Below planned"/>
    <n v="1"/>
    <n v="0"/>
    <n v="0"/>
    <d v="2026-08-23T09:00:00"/>
    <d v="2026-08-23T16:00:00"/>
    <s v="Classified"/>
    <d v="2026-08-23T09:05:00"/>
    <d v="2026-08-23T15:37:00"/>
    <s v="Dr Dummy 20"/>
    <n v="0"/>
    <n v="0"/>
    <m/>
  </r>
  <r>
    <s v="Southern"/>
    <x v="0"/>
    <x v="3"/>
    <x v="19"/>
    <s v="Single consultant"/>
    <x v="0"/>
    <x v="0"/>
    <d v="2026-07-12T00:00:00"/>
    <n v="0"/>
    <x v="1"/>
    <x v="0"/>
    <s v="St Cah Main Theatre"/>
    <x v="0"/>
    <n v="1"/>
    <n v="4"/>
    <s v="JULY-26-dummy-data.xlsx"/>
    <n v="4"/>
    <n v="0"/>
    <b v="0"/>
    <n v="540"/>
    <n v="485"/>
    <n v="391"/>
    <n v="0"/>
    <n v="0"/>
    <n v="1"/>
    <n v="0"/>
    <n v="4"/>
    <n v="0"/>
    <m/>
    <n v="540"/>
    <s v="On Time"/>
    <s v="Early Finish"/>
    <n v="9"/>
    <n v="-46"/>
    <n v="0"/>
    <n v="1"/>
    <n v="0"/>
    <n v="4"/>
    <n v="0"/>
    <n v="1"/>
    <n v="0"/>
    <n v="0"/>
    <n v="385"/>
    <n v="1"/>
    <n v="0"/>
    <n v="540"/>
    <s v="Below planned"/>
    <n v="1"/>
    <n v="0"/>
    <n v="0"/>
    <d v="2026-07-12T08:30:00"/>
    <d v="2026-07-12T17:30:00"/>
    <s v="Classified"/>
    <d v="2026-07-12T08:39:00"/>
    <d v="2026-07-12T16:44:00"/>
    <s v="Dr Dummy 21"/>
    <n v="0"/>
    <n v="0"/>
    <m/>
  </r>
  <r>
    <s v="Southern"/>
    <x v="0"/>
    <x v="3"/>
    <x v="19"/>
    <s v="Single consultant"/>
    <x v="3"/>
    <x v="0"/>
    <d v="2026-08-03T00:00:00"/>
    <n v="0"/>
    <x v="2"/>
    <x v="0"/>
    <s v="St Cah Main Theatre"/>
    <x v="0"/>
    <n v="1"/>
    <n v="4"/>
    <s v="AUGUST-26-dummy-data.xlsx"/>
    <n v="4"/>
    <n v="0"/>
    <b v="0"/>
    <n v="240"/>
    <n v="214"/>
    <n v="133"/>
    <n v="0"/>
    <n v="0"/>
    <n v="1"/>
    <n v="0"/>
    <n v="4"/>
    <n v="0"/>
    <m/>
    <n v="240"/>
    <s v="On Time"/>
    <s v="Early Finish"/>
    <n v="6"/>
    <n v="-20"/>
    <n v="0"/>
    <n v="1"/>
    <n v="0"/>
    <n v="4"/>
    <n v="0"/>
    <n v="1"/>
    <n v="0"/>
    <n v="0"/>
    <n v="130"/>
    <n v="1"/>
    <n v="0"/>
    <n v="240"/>
    <s v="Below planned"/>
    <n v="1"/>
    <n v="0"/>
    <n v="0"/>
    <d v="2026-08-03T09:00:00"/>
    <d v="2026-08-03T13:00:00"/>
    <s v="Classified"/>
    <d v="2026-08-03T09:06:00"/>
    <d v="2026-08-03T12:40:00"/>
    <s v="Dr Dummy 21"/>
    <n v="0"/>
    <n v="0"/>
    <m/>
  </r>
  <r>
    <s v="Southern"/>
    <x v="0"/>
    <x v="3"/>
    <x v="20"/>
    <s v="Single consultant"/>
    <x v="5"/>
    <x v="0"/>
    <d v="2026-07-18T00:00:00"/>
    <n v="0"/>
    <x v="1"/>
    <x v="0"/>
    <s v="St Cah Day Procedure Unit"/>
    <x v="1"/>
    <n v="1"/>
    <n v="4"/>
    <s v="JULY-26-dummy-data.xlsx"/>
    <n v="4"/>
    <n v="0"/>
    <b v="0"/>
    <n v="480"/>
    <n v="455"/>
    <n v="319"/>
    <n v="0"/>
    <n v="0"/>
    <n v="1"/>
    <n v="0"/>
    <n v="4"/>
    <n v="0"/>
    <m/>
    <n v="480"/>
    <s v="On Time"/>
    <s v="Early Finish"/>
    <n v="3"/>
    <n v="-22"/>
    <n v="0"/>
    <n v="1"/>
    <n v="0"/>
    <n v="4"/>
    <n v="0"/>
    <n v="1"/>
    <n v="0"/>
    <n v="0"/>
    <n v="320"/>
    <n v="1"/>
    <n v="0"/>
    <n v="480"/>
    <s v="Below planned"/>
    <n v="1"/>
    <n v="0"/>
    <n v="0"/>
    <d v="2026-07-18T07:30:00"/>
    <d v="2026-07-18T15:30:00"/>
    <s v="Classified"/>
    <d v="2026-07-18T07:33:00"/>
    <d v="2026-07-18T15:08:00"/>
    <s v="Dr Dummy 22"/>
    <n v="0"/>
    <n v="0"/>
    <m/>
  </r>
  <r>
    <s v="Southern"/>
    <x v="0"/>
    <x v="3"/>
    <x v="20"/>
    <s v="Single consultant"/>
    <x v="0"/>
    <x v="0"/>
    <d v="2026-06-24T00:00:00"/>
    <n v="0"/>
    <x v="0"/>
    <x v="0"/>
    <s v="St Cah Main Theatre"/>
    <x v="0"/>
    <n v="1"/>
    <n v="4"/>
    <s v="JUNE-26-dummy-data.xlsx"/>
    <n v="4"/>
    <n v="0"/>
    <b v="0"/>
    <n v="210"/>
    <n v="180"/>
    <n v="114"/>
    <n v="0"/>
    <n v="0"/>
    <n v="1"/>
    <n v="0"/>
    <n v="4"/>
    <n v="0"/>
    <m/>
    <n v="210"/>
    <s v="On Time"/>
    <s v="Early Finish"/>
    <n v="8"/>
    <n v="-22"/>
    <n v="0"/>
    <n v="1"/>
    <n v="0"/>
    <n v="4"/>
    <n v="0"/>
    <n v="1"/>
    <n v="0"/>
    <n v="0"/>
    <n v="110"/>
    <n v="1"/>
    <n v="0"/>
    <n v="210"/>
    <s v="Below planned"/>
    <n v="1"/>
    <n v="0"/>
    <n v="0"/>
    <d v="2026-06-24T09:00:00"/>
    <d v="2026-06-24T12:30:00"/>
    <s v="Classified"/>
    <d v="2026-06-24T09:08:00"/>
    <d v="2026-06-24T12:08:00"/>
    <s v="Dr Dummy 22"/>
    <n v="0"/>
    <n v="0"/>
    <m/>
  </r>
  <r>
    <s v="Southern"/>
    <x v="0"/>
    <x v="3"/>
    <x v="20"/>
    <s v="Single consultant"/>
    <x v="7"/>
    <x v="0"/>
    <d v="2026-07-07T00:00:00"/>
    <n v="0"/>
    <x v="1"/>
    <x v="0"/>
    <s v="St Cah Main Theatre"/>
    <x v="0"/>
    <n v="1"/>
    <n v="4"/>
    <s v="JULY-26-dummy-data.xlsx"/>
    <n v="4"/>
    <n v="0"/>
    <b v="0"/>
    <n v="300"/>
    <n v="270"/>
    <n v="189"/>
    <n v="0"/>
    <n v="0"/>
    <n v="1"/>
    <n v="0"/>
    <n v="4"/>
    <n v="0"/>
    <m/>
    <n v="300"/>
    <s v="On Time"/>
    <s v="Early Finish"/>
    <n v="8"/>
    <n v="-22"/>
    <n v="0"/>
    <n v="1"/>
    <n v="0"/>
    <n v="4"/>
    <n v="0"/>
    <n v="1"/>
    <n v="0"/>
    <n v="0"/>
    <n v="190"/>
    <n v="1"/>
    <n v="0"/>
    <n v="300"/>
    <s v="Below planned"/>
    <n v="1"/>
    <n v="0"/>
    <n v="0"/>
    <d v="2026-07-07T08:30:00"/>
    <d v="2026-07-07T13:30:00"/>
    <s v="Classified"/>
    <d v="2026-07-07T08:38:00"/>
    <d v="2026-07-07T13:08:00"/>
    <s v="Dr Dummy 22"/>
    <n v="0"/>
    <n v="0"/>
    <m/>
  </r>
  <r>
    <s v="Southern"/>
    <x v="0"/>
    <x v="3"/>
    <x v="20"/>
    <s v="Single consultant"/>
    <x v="7"/>
    <x v="0"/>
    <d v="2026-08-19T00:00:00"/>
    <n v="0"/>
    <x v="2"/>
    <x v="0"/>
    <s v="St Cah Main Theatre"/>
    <x v="0"/>
    <n v="1"/>
    <n v="4"/>
    <s v="AUGUST-26-dummy-data.xlsx"/>
    <n v="4"/>
    <n v="0"/>
    <b v="0"/>
    <n v="480"/>
    <n v="435"/>
    <n v="300"/>
    <n v="0"/>
    <n v="0"/>
    <n v="1"/>
    <n v="0"/>
    <n v="4"/>
    <n v="0"/>
    <m/>
    <n v="480"/>
    <s v="On Time"/>
    <s v="Early Finish"/>
    <n v="3"/>
    <n v="-42"/>
    <n v="0"/>
    <n v="1"/>
    <n v="0"/>
    <n v="4"/>
    <n v="0"/>
    <n v="1"/>
    <n v="0"/>
    <n v="0"/>
    <n v="305"/>
    <n v="1"/>
    <n v="0"/>
    <n v="480"/>
    <s v="Below planned"/>
    <n v="1"/>
    <n v="0"/>
    <n v="0"/>
    <d v="2026-08-19T08:00:00"/>
    <d v="2026-08-19T16:00:00"/>
    <s v="Classified"/>
    <d v="2026-08-19T08:03:00"/>
    <d v="2026-08-19T15:18:00"/>
    <s v="Dr Dummy 22"/>
    <n v="0"/>
    <n v="0"/>
    <m/>
  </r>
  <r>
    <s v="Southern"/>
    <x v="0"/>
    <x v="3"/>
    <x v="20"/>
    <s v="Single consultant"/>
    <x v="1"/>
    <x v="0"/>
    <d v="2026-06-08T00:00:00"/>
    <n v="0"/>
    <x v="0"/>
    <x v="0"/>
    <s v="St Cah Main Theatre"/>
    <x v="0"/>
    <n v="1"/>
    <n v="4"/>
    <s v="JUNE-26-dummy-data.xlsx"/>
    <n v="4"/>
    <n v="0"/>
    <b v="0"/>
    <n v="480"/>
    <n v="433"/>
    <n v="329"/>
    <n v="0"/>
    <n v="0"/>
    <n v="1"/>
    <n v="0"/>
    <n v="4"/>
    <n v="0"/>
    <m/>
    <n v="480"/>
    <s v="On Time"/>
    <s v="Early Finish"/>
    <n v="10"/>
    <n v="-37"/>
    <n v="0"/>
    <n v="1"/>
    <n v="0"/>
    <n v="4"/>
    <n v="0"/>
    <n v="1"/>
    <n v="0"/>
    <n v="0"/>
    <n v="325"/>
    <n v="1"/>
    <n v="0"/>
    <n v="480"/>
    <s v="Below planned"/>
    <n v="1"/>
    <n v="0"/>
    <n v="0"/>
    <d v="2026-06-08T07:30:00"/>
    <d v="2026-06-08T15:30:00"/>
    <s v="Classified"/>
    <d v="2026-06-08T07:40:00"/>
    <d v="2026-06-08T14:53:00"/>
    <s v="Dr Dummy 22"/>
    <n v="0"/>
    <n v="0"/>
    <m/>
  </r>
  <r>
    <s v="Southern"/>
    <x v="0"/>
    <x v="3"/>
    <x v="20"/>
    <s v="Single consultant"/>
    <x v="1"/>
    <x v="0"/>
    <d v="2026-08-06T00:00:00"/>
    <n v="0"/>
    <x v="2"/>
    <x v="0"/>
    <s v="St Cah Main Theatre"/>
    <x v="0"/>
    <n v="1"/>
    <n v="4"/>
    <s v="AUGUST-26-dummy-data.xlsx"/>
    <n v="4"/>
    <n v="0"/>
    <b v="0"/>
    <n v="210"/>
    <n v="172"/>
    <n v="88"/>
    <n v="0"/>
    <n v="0"/>
    <n v="1"/>
    <n v="0"/>
    <n v="4"/>
    <n v="0"/>
    <m/>
    <n v="210"/>
    <s v="On Time"/>
    <s v="Early Finish"/>
    <n v="7"/>
    <n v="-31"/>
    <n v="0"/>
    <n v="1"/>
    <n v="0"/>
    <n v="4"/>
    <n v="0"/>
    <n v="1"/>
    <n v="0"/>
    <n v="0"/>
    <n v="100"/>
    <n v="1"/>
    <n v="0"/>
    <n v="210"/>
    <s v="Below planned"/>
    <n v="1"/>
    <n v="0"/>
    <n v="0"/>
    <d v="2026-08-06T09:00:00"/>
    <d v="2026-08-06T12:30:00"/>
    <s v="Classified"/>
    <d v="2026-08-06T09:07:00"/>
    <d v="2026-08-06T11:59:00"/>
    <s v="Dr Dummy 22"/>
    <n v="0"/>
    <n v="0"/>
    <m/>
  </r>
  <r>
    <s v="Southern"/>
    <x v="0"/>
    <x v="3"/>
    <x v="20"/>
    <s v="Single consultant"/>
    <x v="4"/>
    <x v="0"/>
    <d v="2026-06-05T00:00:00"/>
    <n v="0"/>
    <x v="0"/>
    <x v="0"/>
    <s v="St Cah Main Theatre"/>
    <x v="0"/>
    <n v="1"/>
    <n v="4"/>
    <s v="JUNE-26-dummy-data.xlsx"/>
    <n v="4"/>
    <n v="0"/>
    <b v="0"/>
    <n v="300"/>
    <n v="278"/>
    <n v="186"/>
    <n v="0"/>
    <n v="0"/>
    <n v="1"/>
    <n v="0"/>
    <n v="4"/>
    <n v="0"/>
    <m/>
    <n v="300"/>
    <s v="On Time"/>
    <s v="Early Finish"/>
    <n v="7"/>
    <n v="-15"/>
    <n v="0"/>
    <n v="1"/>
    <n v="0"/>
    <n v="4"/>
    <n v="0"/>
    <n v="1"/>
    <n v="0"/>
    <n v="0"/>
    <n v="175"/>
    <n v="1"/>
    <n v="0"/>
    <n v="300"/>
    <s v="Below planned"/>
    <n v="1"/>
    <n v="0"/>
    <n v="0"/>
    <d v="2026-06-05T13:30:00"/>
    <d v="2026-06-05T18:30:00"/>
    <s v="Classified"/>
    <d v="2026-06-05T13:37:00"/>
    <d v="2026-06-05T18:15:00"/>
    <s v="Dr Dummy 22"/>
    <n v="0"/>
    <n v="0"/>
    <m/>
  </r>
  <r>
    <s v="Southern"/>
    <x v="0"/>
    <x v="3"/>
    <x v="20"/>
    <s v="Single consultant"/>
    <x v="4"/>
    <x v="0"/>
    <d v="2026-06-27T00:00:00"/>
    <n v="0"/>
    <x v="0"/>
    <x v="0"/>
    <s v="St Cah Main Theatre"/>
    <x v="0"/>
    <n v="1"/>
    <n v="4"/>
    <s v="JUNE-26-dummy-data.xlsx"/>
    <n v="4"/>
    <n v="0"/>
    <b v="0"/>
    <n v="240"/>
    <n v="221"/>
    <n v="138"/>
    <n v="0"/>
    <n v="0"/>
    <n v="1"/>
    <n v="0"/>
    <n v="4"/>
    <n v="0"/>
    <m/>
    <n v="240"/>
    <s v="On Time"/>
    <s v="Early Finish"/>
    <n v="6"/>
    <n v="-13"/>
    <n v="0"/>
    <n v="1"/>
    <n v="0"/>
    <n v="4"/>
    <n v="0"/>
    <n v="1"/>
    <n v="0"/>
    <n v="0"/>
    <n v="140"/>
    <n v="1"/>
    <n v="0"/>
    <n v="240"/>
    <s v="Below planned"/>
    <n v="1"/>
    <n v="0"/>
    <n v="0"/>
    <d v="2026-06-27T13:00:00"/>
    <d v="2026-06-27T17:00:00"/>
    <s v="Classified"/>
    <d v="2026-06-27T13:06:00"/>
    <d v="2026-06-27T16:47:00"/>
    <s v="Dr Dummy 22"/>
    <n v="0"/>
    <n v="0"/>
    <m/>
  </r>
  <r>
    <s v="Southern"/>
    <x v="0"/>
    <x v="3"/>
    <x v="21"/>
    <s v="Single consultant"/>
    <x v="8"/>
    <x v="0"/>
    <d v="2026-07-12T00:00:00"/>
    <n v="0"/>
    <x v="1"/>
    <x v="0"/>
    <s v="St Cah Main Theatre"/>
    <x v="0"/>
    <n v="1"/>
    <n v="4"/>
    <s v="JULY-26-dummy-data.xlsx"/>
    <n v="4"/>
    <n v="0"/>
    <b v="0"/>
    <n v="240"/>
    <n v="207"/>
    <n v="140"/>
    <n v="0"/>
    <n v="0"/>
    <n v="1"/>
    <n v="0"/>
    <n v="4"/>
    <n v="0"/>
    <m/>
    <n v="240"/>
    <s v="On Time"/>
    <s v="Early Finish"/>
    <n v="9"/>
    <n v="-24"/>
    <n v="0"/>
    <n v="1"/>
    <n v="0"/>
    <n v="4"/>
    <n v="0"/>
    <n v="1"/>
    <n v="0"/>
    <n v="0"/>
    <n v="140"/>
    <n v="1"/>
    <n v="0"/>
    <n v="240"/>
    <s v="Below planned"/>
    <n v="1"/>
    <n v="0"/>
    <n v="0"/>
    <d v="2026-07-12T08:00:00"/>
    <d v="2026-07-12T12:00:00"/>
    <s v="Classified"/>
    <d v="2026-07-12T08:09:00"/>
    <d v="2026-07-12T11:36:00"/>
    <s v="Dr Dummy 23"/>
    <n v="0"/>
    <n v="0"/>
    <m/>
  </r>
  <r>
    <s v="Southern"/>
    <x v="0"/>
    <x v="3"/>
    <x v="21"/>
    <s v="Single consultant"/>
    <x v="2"/>
    <x v="0"/>
    <d v="2026-06-28T00:00:00"/>
    <n v="0"/>
    <x v="0"/>
    <x v="0"/>
    <s v="St Cah Main Theatre"/>
    <x v="0"/>
    <n v="1"/>
    <n v="4"/>
    <s v="JUNE-26-dummy-data.xlsx"/>
    <n v="4"/>
    <n v="0"/>
    <b v="0"/>
    <n v="360"/>
    <n v="322"/>
    <n v="251"/>
    <n v="0"/>
    <n v="0"/>
    <n v="1"/>
    <n v="0"/>
    <n v="4"/>
    <n v="0"/>
    <m/>
    <n v="360"/>
    <s v="On Time"/>
    <s v="Early Finish"/>
    <n v="10"/>
    <n v="-28"/>
    <n v="0"/>
    <n v="1"/>
    <n v="0"/>
    <n v="4"/>
    <n v="0"/>
    <n v="1"/>
    <n v="0"/>
    <n v="0"/>
    <n v="250"/>
    <n v="1"/>
    <n v="0"/>
    <n v="360"/>
    <s v="Below planned"/>
    <n v="1"/>
    <n v="0"/>
    <n v="0"/>
    <d v="2026-06-28T09:00:00"/>
    <d v="2026-06-28T15:00:00"/>
    <s v="Classified"/>
    <d v="2026-06-28T09:10:00"/>
    <d v="2026-06-28T14:32:00"/>
    <s v="Dr Dummy 23"/>
    <n v="0"/>
    <n v="0"/>
    <m/>
  </r>
  <r>
    <s v="Southern"/>
    <x v="0"/>
    <x v="3"/>
    <x v="22"/>
    <s v="Single consultant"/>
    <x v="5"/>
    <x v="0"/>
    <d v="2026-07-10T00:00:00"/>
    <n v="0"/>
    <x v="1"/>
    <x v="0"/>
    <s v="St Cah Day Procedure Unit"/>
    <x v="1"/>
    <n v="1"/>
    <n v="4"/>
    <s v="JULY-26-dummy-data.xlsx"/>
    <n v="4"/>
    <n v="0"/>
    <b v="0"/>
    <n v="480"/>
    <n v="447"/>
    <n v="359"/>
    <n v="0"/>
    <n v="0"/>
    <n v="1"/>
    <n v="0"/>
    <n v="4"/>
    <n v="0"/>
    <m/>
    <n v="480"/>
    <s v="On Time"/>
    <s v="Early Finish"/>
    <n v="9"/>
    <n v="-24"/>
    <n v="0"/>
    <n v="1"/>
    <n v="0"/>
    <n v="4"/>
    <n v="0"/>
    <n v="1"/>
    <n v="0"/>
    <n v="0"/>
    <n v="370"/>
    <n v="1"/>
    <n v="0"/>
    <n v="480"/>
    <s v="Below planned"/>
    <n v="1"/>
    <n v="0"/>
    <n v="0"/>
    <d v="2026-07-10T08:30:00"/>
    <d v="2026-07-10T16:30:00"/>
    <s v="Classified"/>
    <d v="2026-07-10T08:39:00"/>
    <d v="2026-07-10T16:06:00"/>
    <s v="Dr Dummy 24"/>
    <n v="0"/>
    <n v="0"/>
    <m/>
  </r>
  <r>
    <s v="Southern"/>
    <x v="0"/>
    <x v="3"/>
    <x v="22"/>
    <s v="Single consultant"/>
    <x v="6"/>
    <x v="0"/>
    <d v="2026-07-03T00:00:00"/>
    <n v="0"/>
    <x v="1"/>
    <x v="0"/>
    <s v="St Cah Main Theatre"/>
    <x v="0"/>
    <n v="1"/>
    <n v="4"/>
    <s v="JULY-26-dummy-data.xlsx"/>
    <n v="4"/>
    <n v="0"/>
    <b v="0"/>
    <n v="420"/>
    <n v="376"/>
    <n v="259"/>
    <n v="0"/>
    <n v="0"/>
    <n v="1"/>
    <n v="0"/>
    <n v="4"/>
    <n v="0"/>
    <m/>
    <n v="420"/>
    <s v="On Time"/>
    <s v="Early Finish"/>
    <n v="8"/>
    <n v="-36"/>
    <n v="0"/>
    <n v="1"/>
    <n v="0"/>
    <n v="4"/>
    <n v="0"/>
    <n v="1"/>
    <n v="0"/>
    <n v="0"/>
    <n v="255"/>
    <n v="1"/>
    <n v="0"/>
    <n v="420"/>
    <s v="Below planned"/>
    <n v="1"/>
    <n v="0"/>
    <n v="0"/>
    <d v="2026-07-03T09:00:00"/>
    <d v="2026-07-03T16:00:00"/>
    <s v="Classified"/>
    <d v="2026-07-03T09:08:00"/>
    <d v="2026-07-03T15:24:00"/>
    <s v="Dr Dummy 24"/>
    <n v="0"/>
    <n v="0"/>
    <m/>
  </r>
  <r>
    <s v="Southern"/>
    <x v="0"/>
    <x v="4"/>
    <x v="0"/>
    <s v="Single consultant"/>
    <x v="9"/>
    <x v="0"/>
    <d v="2026-06-29T00:00:00"/>
    <n v="0"/>
    <x v="0"/>
    <x v="0"/>
    <s v="St Cah Maternity Theatre"/>
    <x v="2"/>
    <n v="1"/>
    <n v="4"/>
    <s v="JUNE-26-dummy-data.xlsx"/>
    <n v="4"/>
    <n v="0"/>
    <b v="0"/>
    <n v="270"/>
    <n v="235"/>
    <n v="163"/>
    <n v="0"/>
    <n v="0"/>
    <n v="1"/>
    <n v="0"/>
    <n v="4"/>
    <n v="0"/>
    <m/>
    <n v="270"/>
    <s v="Late Start"/>
    <s v="Early Finish"/>
    <n v="11"/>
    <n v="-24"/>
    <n v="0"/>
    <n v="0"/>
    <n v="1"/>
    <n v="4"/>
    <n v="0"/>
    <n v="1"/>
    <n v="0"/>
    <n v="0"/>
    <n v="160"/>
    <n v="1"/>
    <n v="0"/>
    <n v="270"/>
    <s v="Below planned"/>
    <n v="1"/>
    <n v="0"/>
    <n v="0"/>
    <d v="2026-06-29T08:00:00"/>
    <d v="2026-06-29T12:30:00"/>
    <s v="Classified"/>
    <d v="2026-06-29T08:11:00"/>
    <d v="2026-06-29T12:06:00"/>
    <s v="Dr Dummy 01"/>
    <n v="0"/>
    <n v="0"/>
    <m/>
  </r>
  <r>
    <s v="Southern"/>
    <x v="0"/>
    <x v="4"/>
    <x v="0"/>
    <s v="Single consultant"/>
    <x v="9"/>
    <x v="0"/>
    <d v="2026-07-16T00:00:00"/>
    <n v="0"/>
    <x v="1"/>
    <x v="0"/>
    <s v="St Cah Maternity Theatre"/>
    <x v="2"/>
    <n v="1"/>
    <n v="4"/>
    <s v="JULY-26-dummy-data.xlsx"/>
    <n v="4"/>
    <n v="0"/>
    <b v="0"/>
    <n v="180"/>
    <n v="169"/>
    <n v="78"/>
    <n v="0"/>
    <n v="0"/>
    <n v="1"/>
    <n v="0"/>
    <n v="4"/>
    <n v="0"/>
    <m/>
    <n v="180"/>
    <s v="On Time"/>
    <s v="On Time"/>
    <n v="2"/>
    <n v="-9"/>
    <n v="0"/>
    <n v="1"/>
    <n v="0"/>
    <n v="4"/>
    <n v="0"/>
    <n v="0"/>
    <n v="1"/>
    <n v="0"/>
    <n v="85"/>
    <n v="1"/>
    <n v="0"/>
    <n v="180"/>
    <s v="Below planned"/>
    <n v="1"/>
    <n v="0"/>
    <n v="0"/>
    <d v="2026-07-16T13:30:00"/>
    <d v="2026-07-16T16:30:00"/>
    <s v="Classified"/>
    <d v="2026-07-16T13:32:00"/>
    <d v="2026-07-16T16:21:00"/>
    <s v="Dr Dummy 01"/>
    <n v="0"/>
    <n v="0"/>
    <m/>
  </r>
  <r>
    <s v="Southern"/>
    <x v="0"/>
    <x v="4"/>
    <x v="0"/>
    <s v="Single consultant"/>
    <x v="9"/>
    <x v="0"/>
    <d v="2026-07-26T00:00:00"/>
    <n v="0"/>
    <x v="1"/>
    <x v="0"/>
    <s v="St Cah Maternity Theatre"/>
    <x v="2"/>
    <n v="1"/>
    <n v="4"/>
    <s v="JULY-26-dummy-data.xlsx"/>
    <n v="4"/>
    <n v="0"/>
    <b v="0"/>
    <n v="480"/>
    <n v="448"/>
    <n v="328"/>
    <n v="0"/>
    <n v="0"/>
    <n v="1"/>
    <n v="0"/>
    <n v="4"/>
    <n v="0"/>
    <m/>
    <n v="480"/>
    <s v="Late Start"/>
    <s v="Early Finish"/>
    <n v="12"/>
    <n v="-20"/>
    <n v="0"/>
    <n v="0"/>
    <n v="1"/>
    <n v="4"/>
    <n v="0"/>
    <n v="1"/>
    <n v="0"/>
    <n v="0"/>
    <n v="330"/>
    <n v="1"/>
    <n v="0"/>
    <n v="480"/>
    <s v="Below planned"/>
    <n v="1"/>
    <n v="0"/>
    <n v="0"/>
    <d v="2026-07-26T07:30:00"/>
    <d v="2026-07-26T15:30:00"/>
    <s v="Classified"/>
    <d v="2026-07-26T07:42:00"/>
    <d v="2026-07-26T15:10:00"/>
    <s v="Dr Dummy 01"/>
    <n v="0"/>
    <n v="0"/>
    <m/>
  </r>
  <r>
    <s v="Southern"/>
    <x v="0"/>
    <x v="4"/>
    <x v="1"/>
    <s v="Single consultant"/>
    <x v="10"/>
    <x v="0"/>
    <d v="2026-07-01T00:00:00"/>
    <n v="0"/>
    <x v="1"/>
    <x v="0"/>
    <s v="St Cah Maternity Theatre"/>
    <x v="2"/>
    <n v="1"/>
    <n v="4"/>
    <s v="JULY-26-dummy-data.xlsx"/>
    <n v="4"/>
    <n v="0"/>
    <b v="0"/>
    <n v="480"/>
    <n v="449"/>
    <n v="316"/>
    <n v="0"/>
    <n v="0"/>
    <n v="1"/>
    <n v="0"/>
    <n v="4"/>
    <n v="0"/>
    <m/>
    <n v="480"/>
    <s v="Late Start"/>
    <s v="Early Finish"/>
    <n v="12"/>
    <n v="-19"/>
    <n v="0"/>
    <n v="0"/>
    <n v="1"/>
    <n v="4"/>
    <n v="0"/>
    <n v="1"/>
    <n v="0"/>
    <n v="0"/>
    <n v="320"/>
    <n v="1"/>
    <n v="0"/>
    <n v="480"/>
    <s v="Below planned"/>
    <n v="1"/>
    <n v="0"/>
    <n v="0"/>
    <d v="2026-07-01T09:00:00"/>
    <d v="2026-07-01T17:00:00"/>
    <s v="Classified"/>
    <d v="2026-07-01T09:12:00"/>
    <d v="2026-07-01T16:41:00"/>
    <s v="Dr Dummy 02"/>
    <n v="0"/>
    <n v="0"/>
    <m/>
  </r>
  <r>
    <s v="Southern"/>
    <x v="0"/>
    <x v="4"/>
    <x v="1"/>
    <s v="Single consultant"/>
    <x v="10"/>
    <x v="0"/>
    <d v="2026-07-09T00:00:00"/>
    <n v="0"/>
    <x v="1"/>
    <x v="0"/>
    <s v="St Cah Maternity Theatre"/>
    <x v="2"/>
    <n v="1"/>
    <n v="4"/>
    <s v="JULY-26-dummy-data.xlsx"/>
    <n v="4"/>
    <n v="0"/>
    <b v="0"/>
    <n v="300"/>
    <n v="273"/>
    <n v="180"/>
    <n v="0"/>
    <n v="0"/>
    <n v="1"/>
    <n v="0"/>
    <n v="4"/>
    <n v="0"/>
    <m/>
    <n v="300"/>
    <s v="On Time"/>
    <s v="Early Finish"/>
    <n v="4"/>
    <n v="-23"/>
    <n v="0"/>
    <n v="1"/>
    <n v="0"/>
    <n v="4"/>
    <n v="0"/>
    <n v="1"/>
    <n v="0"/>
    <n v="0"/>
    <n v="180"/>
    <n v="1"/>
    <n v="0"/>
    <n v="300"/>
    <s v="Below planned"/>
    <n v="1"/>
    <n v="0"/>
    <n v="0"/>
    <d v="2026-07-09T08:30:00"/>
    <d v="2026-07-09T13:30:00"/>
    <s v="Classified"/>
    <d v="2026-07-09T08:34:00"/>
    <d v="2026-07-09T13:07:00"/>
    <s v="Dr Dummy 02"/>
    <n v="0"/>
    <n v="0"/>
    <m/>
  </r>
  <r>
    <s v="Southern"/>
    <x v="0"/>
    <x v="4"/>
    <x v="1"/>
    <s v="Single consultant"/>
    <x v="10"/>
    <x v="0"/>
    <d v="2026-08-29T00:00:00"/>
    <n v="0"/>
    <x v="2"/>
    <x v="0"/>
    <s v="St Cah Maternity Theatre"/>
    <x v="2"/>
    <n v="1"/>
    <n v="4"/>
    <s v="AUGUST-26-dummy-data.xlsx"/>
    <n v="4"/>
    <n v="0"/>
    <b v="0"/>
    <n v="210"/>
    <n v="193"/>
    <n v="106"/>
    <n v="0"/>
    <n v="0"/>
    <n v="1"/>
    <n v="0"/>
    <n v="4"/>
    <n v="0"/>
    <m/>
    <n v="210"/>
    <s v="On Time"/>
    <s v="On Time"/>
    <n v="10"/>
    <n v="-7"/>
    <n v="0"/>
    <n v="1"/>
    <n v="0"/>
    <n v="4"/>
    <n v="0"/>
    <n v="0"/>
    <n v="1"/>
    <n v="0"/>
    <n v="105"/>
    <n v="1"/>
    <n v="0"/>
    <n v="210"/>
    <s v="Below planned"/>
    <n v="1"/>
    <n v="0"/>
    <n v="0"/>
    <d v="2026-08-29T08:30:00"/>
    <d v="2026-08-29T12:00:00"/>
    <s v="Classified"/>
    <d v="2026-08-29T08:40:00"/>
    <d v="2026-08-29T11:53:00"/>
    <s v="Dr Dummy 02"/>
    <n v="0"/>
    <n v="0"/>
    <m/>
  </r>
  <r>
    <s v="Southern"/>
    <x v="0"/>
    <x v="4"/>
    <x v="1"/>
    <s v="Single consultant"/>
    <x v="9"/>
    <x v="0"/>
    <d v="2026-06-24T00:00:00"/>
    <n v="0"/>
    <x v="0"/>
    <x v="0"/>
    <s v="St Cah Maternity Theatre"/>
    <x v="2"/>
    <n v="1"/>
    <n v="4"/>
    <s v="JUNE-26-dummy-data.xlsx"/>
    <n v="4"/>
    <n v="0"/>
    <b v="0"/>
    <n v="210"/>
    <n v="182"/>
    <n v="100"/>
    <n v="0"/>
    <n v="0"/>
    <n v="1"/>
    <n v="0"/>
    <n v="4"/>
    <n v="0"/>
    <m/>
    <n v="210"/>
    <s v="On Time"/>
    <s v="Early Finish"/>
    <n v="2"/>
    <n v="-26"/>
    <n v="0"/>
    <n v="1"/>
    <n v="0"/>
    <n v="4"/>
    <n v="0"/>
    <n v="1"/>
    <n v="0"/>
    <n v="0"/>
    <n v="95"/>
    <n v="1"/>
    <n v="0"/>
    <n v="210"/>
    <s v="Below planned"/>
    <n v="1"/>
    <n v="0"/>
    <n v="0"/>
    <d v="2026-06-24T09:00:00"/>
    <d v="2026-06-24T12:30:00"/>
    <s v="Classified"/>
    <d v="2026-06-24T09:02:00"/>
    <d v="2026-06-24T12:04:00"/>
    <s v="Dr Dummy 02"/>
    <n v="0"/>
    <n v="0"/>
    <m/>
  </r>
  <r>
    <s v="Southern"/>
    <x v="0"/>
    <x v="4"/>
    <x v="1"/>
    <s v="Single consultant"/>
    <x v="9"/>
    <x v="0"/>
    <d v="2026-07-18T00:00:00"/>
    <n v="0"/>
    <x v="1"/>
    <x v="0"/>
    <s v="St Cah Maternity Theatre"/>
    <x v="2"/>
    <n v="1"/>
    <n v="4"/>
    <s v="JULY-26-dummy-data.xlsx"/>
    <n v="4"/>
    <n v="0"/>
    <b v="0"/>
    <n v="210"/>
    <n v="188"/>
    <n v="107"/>
    <n v="0"/>
    <n v="0"/>
    <n v="1"/>
    <n v="0"/>
    <n v="4"/>
    <n v="0"/>
    <m/>
    <n v="210"/>
    <s v="On Time"/>
    <s v="Early Finish"/>
    <n v="5"/>
    <n v="-17"/>
    <n v="0"/>
    <n v="1"/>
    <n v="0"/>
    <n v="4"/>
    <n v="0"/>
    <n v="1"/>
    <n v="0"/>
    <n v="0"/>
    <n v="105"/>
    <n v="1"/>
    <n v="0"/>
    <n v="210"/>
    <s v="Below planned"/>
    <n v="1"/>
    <n v="0"/>
    <n v="0"/>
    <d v="2026-07-18T13:00:00"/>
    <d v="2026-07-18T16:30:00"/>
    <s v="Classified"/>
    <d v="2026-07-18T13:05:00"/>
    <d v="2026-07-18T16:13:00"/>
    <s v="Dr Dummy 02"/>
    <n v="0"/>
    <n v="0"/>
    <m/>
  </r>
  <r>
    <s v="Southern"/>
    <x v="0"/>
    <x v="4"/>
    <x v="1"/>
    <s v="Single consultant"/>
    <x v="9"/>
    <x v="0"/>
    <d v="2026-08-24T00:00:00"/>
    <n v="0"/>
    <x v="2"/>
    <x v="0"/>
    <s v="St Cah Maternity Theatre"/>
    <x v="2"/>
    <n v="1"/>
    <n v="4"/>
    <s v="AUGUST-26-dummy-data.xlsx"/>
    <n v="4"/>
    <n v="0"/>
    <b v="0"/>
    <n v="240"/>
    <n v="209"/>
    <n v="136"/>
    <n v="0"/>
    <n v="0"/>
    <n v="1"/>
    <n v="0"/>
    <n v="4"/>
    <n v="0"/>
    <m/>
    <n v="240"/>
    <s v="Late Start"/>
    <s v="Early Finish"/>
    <n v="11"/>
    <n v="-20"/>
    <n v="0"/>
    <n v="0"/>
    <n v="1"/>
    <n v="4"/>
    <n v="0"/>
    <n v="1"/>
    <n v="0"/>
    <n v="0"/>
    <n v="135"/>
    <n v="1"/>
    <n v="0"/>
    <n v="240"/>
    <s v="Below planned"/>
    <n v="1"/>
    <n v="0"/>
    <n v="0"/>
    <d v="2026-08-24T08:30:00"/>
    <d v="2026-08-24T12:30:00"/>
    <s v="Classified"/>
    <d v="2026-08-24T08:41:00"/>
    <d v="2026-08-24T12:10:00"/>
    <s v="Dr Dummy 02"/>
    <n v="0"/>
    <n v="0"/>
    <m/>
  </r>
  <r>
    <s v="Southern"/>
    <x v="0"/>
    <x v="4"/>
    <x v="2"/>
    <s v="Single consultant"/>
    <x v="10"/>
    <x v="0"/>
    <d v="2026-07-10T00:00:00"/>
    <n v="0"/>
    <x v="1"/>
    <x v="0"/>
    <s v="St Cah Maternity Theatre"/>
    <x v="2"/>
    <n v="1"/>
    <n v="4"/>
    <s v="JULY-26-dummy-data.xlsx"/>
    <n v="4"/>
    <n v="0"/>
    <b v="0"/>
    <n v="360"/>
    <n v="339"/>
    <n v="243"/>
    <n v="0"/>
    <n v="0"/>
    <n v="1"/>
    <n v="0"/>
    <n v="4"/>
    <n v="0"/>
    <m/>
    <n v="360"/>
    <s v="On Time"/>
    <s v="Early Finish"/>
    <n v="6"/>
    <n v="-15"/>
    <n v="0"/>
    <n v="1"/>
    <n v="0"/>
    <n v="4"/>
    <n v="0"/>
    <n v="1"/>
    <n v="0"/>
    <n v="0"/>
    <n v="240"/>
    <n v="1"/>
    <n v="0"/>
    <n v="360"/>
    <s v="Below planned"/>
    <n v="1"/>
    <n v="0"/>
    <n v="0"/>
    <d v="2026-07-10T08:00:00"/>
    <d v="2026-07-10T14:00:00"/>
    <s v="Classified"/>
    <d v="2026-07-10T08:06:00"/>
    <d v="2026-07-10T13:45:00"/>
    <s v="Dr Dummy 03"/>
    <n v="0"/>
    <n v="0"/>
    <m/>
  </r>
  <r>
    <s v="Southern"/>
    <x v="0"/>
    <x v="4"/>
    <x v="2"/>
    <s v="Single consultant"/>
    <x v="10"/>
    <x v="0"/>
    <d v="2026-08-11T00:00:00"/>
    <n v="0"/>
    <x v="2"/>
    <x v="0"/>
    <s v="St Cah Maternity Theatre"/>
    <x v="2"/>
    <n v="1"/>
    <n v="4"/>
    <s v="AUGUST-26-dummy-data.xlsx"/>
    <n v="4"/>
    <n v="0"/>
    <b v="0"/>
    <n v="210"/>
    <n v="191"/>
    <n v="120"/>
    <n v="0"/>
    <n v="0"/>
    <n v="1"/>
    <n v="0"/>
    <n v="4"/>
    <n v="0"/>
    <m/>
    <n v="210"/>
    <s v="On Time"/>
    <s v="Early Finish"/>
    <n v="2"/>
    <n v="-17"/>
    <n v="0"/>
    <n v="1"/>
    <n v="0"/>
    <n v="4"/>
    <n v="0"/>
    <n v="1"/>
    <n v="0"/>
    <n v="0"/>
    <n v="115"/>
    <n v="1"/>
    <n v="0"/>
    <n v="210"/>
    <s v="Below planned"/>
    <n v="1"/>
    <n v="0"/>
    <n v="0"/>
    <d v="2026-08-11T08:30:00"/>
    <d v="2026-08-11T12:00:00"/>
    <s v="Classified"/>
    <d v="2026-08-11T08:32:00"/>
    <d v="2026-08-11T11:43:00"/>
    <s v="Dr Dummy 03"/>
    <n v="0"/>
    <n v="0"/>
    <m/>
  </r>
  <r>
    <s v="Southern"/>
    <x v="0"/>
    <x v="4"/>
    <x v="2"/>
    <s v="Single consultant"/>
    <x v="9"/>
    <x v="0"/>
    <d v="2026-06-19T00:00:00"/>
    <n v="0"/>
    <x v="0"/>
    <x v="0"/>
    <s v="St Cah Maternity Theatre"/>
    <x v="2"/>
    <n v="1"/>
    <n v="4"/>
    <s v="JUNE-26-dummy-data.xlsx"/>
    <n v="4"/>
    <n v="0"/>
    <b v="0"/>
    <n v="360"/>
    <n v="334"/>
    <n v="255"/>
    <n v="0"/>
    <n v="0"/>
    <n v="1"/>
    <n v="0"/>
    <n v="4"/>
    <n v="0"/>
    <m/>
    <n v="360"/>
    <s v="On Time"/>
    <s v="Early Finish"/>
    <n v="9"/>
    <n v="-17"/>
    <n v="0"/>
    <n v="1"/>
    <n v="0"/>
    <n v="4"/>
    <n v="0"/>
    <n v="1"/>
    <n v="0"/>
    <n v="0"/>
    <n v="245"/>
    <n v="1"/>
    <n v="0"/>
    <n v="360"/>
    <s v="Below planned"/>
    <n v="1"/>
    <n v="0"/>
    <n v="0"/>
    <d v="2026-06-19T08:00:00"/>
    <d v="2026-06-19T14:00:00"/>
    <s v="Classified"/>
    <d v="2026-06-19T08:09:00"/>
    <d v="2026-06-19T13:43:00"/>
    <s v="Dr Dummy 03"/>
    <n v="0"/>
    <n v="0"/>
    <m/>
  </r>
  <r>
    <s v="Southern"/>
    <x v="0"/>
    <x v="4"/>
    <x v="2"/>
    <s v="Single consultant"/>
    <x v="9"/>
    <x v="0"/>
    <d v="2026-08-26T00:00:00"/>
    <n v="0"/>
    <x v="2"/>
    <x v="0"/>
    <s v="St Cah Maternity Theatre"/>
    <x v="2"/>
    <n v="1"/>
    <n v="4"/>
    <s v="AUGUST-26-dummy-data.xlsx"/>
    <n v="4"/>
    <n v="0"/>
    <b v="0"/>
    <n v="540"/>
    <n v="493"/>
    <n v="389"/>
    <n v="0"/>
    <n v="0"/>
    <n v="1"/>
    <n v="0"/>
    <n v="4"/>
    <n v="0"/>
    <m/>
    <n v="540"/>
    <s v="On Time"/>
    <s v="Early Finish"/>
    <n v="9"/>
    <n v="-38"/>
    <n v="0"/>
    <n v="1"/>
    <n v="0"/>
    <n v="4"/>
    <n v="0"/>
    <n v="1"/>
    <n v="0"/>
    <n v="0"/>
    <n v="385"/>
    <n v="1"/>
    <n v="0"/>
    <n v="540"/>
    <s v="Below planned"/>
    <n v="1"/>
    <n v="0"/>
    <n v="0"/>
    <d v="2026-08-26T08:00:00"/>
    <d v="2026-08-26T17:00:00"/>
    <s v="Classified"/>
    <d v="2026-08-26T08:09:00"/>
    <d v="2026-08-26T16:22:00"/>
    <s v="Dr Dummy 03"/>
    <n v="0"/>
    <n v="0"/>
    <m/>
  </r>
  <r>
    <s v="Southern"/>
    <x v="0"/>
    <x v="4"/>
    <x v="3"/>
    <s v="Single consultant"/>
    <x v="10"/>
    <x v="0"/>
    <d v="2026-06-01T00:00:00"/>
    <n v="0"/>
    <x v="0"/>
    <x v="0"/>
    <s v="St Cah Maternity Theatre"/>
    <x v="2"/>
    <n v="1"/>
    <n v="4"/>
    <s v="JUNE-26-dummy-data.xlsx"/>
    <n v="4"/>
    <n v="0"/>
    <b v="0"/>
    <n v="270"/>
    <n v="245"/>
    <n v="159"/>
    <n v="0"/>
    <n v="0"/>
    <n v="1"/>
    <n v="0"/>
    <n v="4"/>
    <n v="0"/>
    <m/>
    <n v="270"/>
    <s v="On Time"/>
    <s v="Early Finish"/>
    <n v="3"/>
    <n v="-22"/>
    <n v="0"/>
    <n v="1"/>
    <n v="0"/>
    <n v="4"/>
    <n v="0"/>
    <n v="1"/>
    <n v="0"/>
    <n v="0"/>
    <n v="160"/>
    <n v="1"/>
    <n v="0"/>
    <n v="270"/>
    <s v="Below planned"/>
    <n v="1"/>
    <n v="0"/>
    <n v="0"/>
    <d v="2026-06-01T08:00:00"/>
    <d v="2026-06-01T12:30:00"/>
    <s v="Classified"/>
    <d v="2026-06-01T08:03:00"/>
    <d v="2026-06-01T12:08:00"/>
    <s v="Dr Dummy 04"/>
    <n v="0"/>
    <n v="0"/>
    <m/>
  </r>
  <r>
    <s v="Southern"/>
    <x v="0"/>
    <x v="4"/>
    <x v="3"/>
    <s v="Single consultant"/>
    <x v="10"/>
    <x v="0"/>
    <d v="2026-06-24T00:00:00"/>
    <n v="0"/>
    <x v="0"/>
    <x v="0"/>
    <s v="St Cah Maternity Theatre"/>
    <x v="2"/>
    <n v="1"/>
    <n v="4"/>
    <s v="JUNE-26-dummy-data.xlsx"/>
    <n v="4"/>
    <n v="0"/>
    <b v="0"/>
    <n v="480"/>
    <n v="437"/>
    <n v="331"/>
    <n v="0"/>
    <n v="0"/>
    <n v="1"/>
    <n v="0"/>
    <n v="4"/>
    <n v="0"/>
    <m/>
    <n v="480"/>
    <s v="On Time"/>
    <s v="Early Finish"/>
    <n v="5"/>
    <n v="-38"/>
    <n v="0"/>
    <n v="1"/>
    <n v="0"/>
    <n v="4"/>
    <n v="0"/>
    <n v="1"/>
    <n v="0"/>
    <n v="0"/>
    <n v="340"/>
    <n v="1"/>
    <n v="0"/>
    <n v="480"/>
    <s v="Below planned"/>
    <n v="1"/>
    <n v="0"/>
    <n v="0"/>
    <d v="2026-06-24T08:00:00"/>
    <d v="2026-06-24T16:00:00"/>
    <s v="Classified"/>
    <d v="2026-06-24T08:05:00"/>
    <d v="2026-06-24T15:22:00"/>
    <s v="Dr Dummy 04"/>
    <n v="0"/>
    <n v="0"/>
    <m/>
  </r>
  <r>
    <s v="Southern"/>
    <x v="0"/>
    <x v="4"/>
    <x v="3"/>
    <s v="Single consultant"/>
    <x v="10"/>
    <x v="0"/>
    <d v="2026-06-25T00:00:00"/>
    <n v="0"/>
    <x v="0"/>
    <x v="0"/>
    <s v="St Cah Maternity Theatre"/>
    <x v="2"/>
    <n v="1"/>
    <n v="4"/>
    <s v="JUNE-26-dummy-data.xlsx"/>
    <n v="4"/>
    <n v="0"/>
    <b v="0"/>
    <n v="480"/>
    <n v="451"/>
    <n v="325"/>
    <n v="0"/>
    <n v="0"/>
    <n v="1"/>
    <n v="0"/>
    <n v="4"/>
    <n v="0"/>
    <m/>
    <n v="480"/>
    <s v="On Time"/>
    <s v="Early Finish"/>
    <n v="2"/>
    <n v="-27"/>
    <n v="0"/>
    <n v="1"/>
    <n v="0"/>
    <n v="4"/>
    <n v="0"/>
    <n v="1"/>
    <n v="0"/>
    <n v="0"/>
    <n v="325"/>
    <n v="1"/>
    <n v="0"/>
    <n v="480"/>
    <s v="Below planned"/>
    <n v="1"/>
    <n v="0"/>
    <n v="0"/>
    <d v="2026-06-25T08:30:00"/>
    <d v="2026-06-25T16:30:00"/>
    <s v="Classified"/>
    <d v="2026-06-25T08:32:00"/>
    <d v="2026-06-25T16:03:00"/>
    <s v="Dr Dummy 04"/>
    <n v="0"/>
    <n v="0"/>
    <m/>
  </r>
  <r>
    <s v="Southern"/>
    <x v="0"/>
    <x v="4"/>
    <x v="3"/>
    <s v="Single consultant"/>
    <x v="10"/>
    <x v="0"/>
    <d v="2026-07-30T00:00:00"/>
    <n v="0"/>
    <x v="1"/>
    <x v="0"/>
    <s v="St Cah Maternity Theatre"/>
    <x v="2"/>
    <n v="1"/>
    <n v="4"/>
    <s v="JULY-26-dummy-data.xlsx"/>
    <n v="4"/>
    <n v="0"/>
    <b v="0"/>
    <n v="210"/>
    <n v="178"/>
    <n v="79"/>
    <n v="0"/>
    <n v="0"/>
    <n v="1"/>
    <n v="0"/>
    <n v="4"/>
    <n v="0"/>
    <m/>
    <n v="210"/>
    <s v="On Time"/>
    <s v="Early Finish"/>
    <n v="10"/>
    <n v="-22"/>
    <n v="0"/>
    <n v="1"/>
    <n v="0"/>
    <n v="4"/>
    <n v="0"/>
    <n v="1"/>
    <n v="0"/>
    <n v="0"/>
    <n v="95"/>
    <n v="1"/>
    <n v="0"/>
    <n v="210"/>
    <s v="Below planned"/>
    <n v="1"/>
    <n v="0"/>
    <n v="0"/>
    <d v="2026-07-30T13:00:00"/>
    <d v="2026-07-30T16:30:00"/>
    <s v="Classified"/>
    <d v="2026-07-30T13:10:00"/>
    <d v="2026-07-30T16:08:00"/>
    <s v="Dr Dummy 04"/>
    <n v="0"/>
    <n v="0"/>
    <m/>
  </r>
  <r>
    <s v="Southern"/>
    <x v="0"/>
    <x v="4"/>
    <x v="3"/>
    <s v="Single consultant"/>
    <x v="9"/>
    <x v="0"/>
    <d v="2026-06-23T00:00:00"/>
    <n v="0"/>
    <x v="0"/>
    <x v="0"/>
    <s v="St Cah Maternity Theatre"/>
    <x v="2"/>
    <n v="1"/>
    <n v="4"/>
    <s v="JUNE-26-dummy-data.xlsx"/>
    <n v="4"/>
    <n v="0"/>
    <b v="0"/>
    <n v="270"/>
    <n v="237"/>
    <n v="138"/>
    <n v="0"/>
    <n v="0"/>
    <n v="1"/>
    <n v="0"/>
    <n v="4"/>
    <n v="0"/>
    <m/>
    <n v="270"/>
    <s v="On Time"/>
    <s v="Early Finish"/>
    <n v="8"/>
    <n v="-25"/>
    <n v="0"/>
    <n v="1"/>
    <n v="0"/>
    <n v="4"/>
    <n v="0"/>
    <n v="1"/>
    <n v="0"/>
    <n v="0"/>
    <n v="145"/>
    <n v="1"/>
    <n v="0"/>
    <n v="270"/>
    <s v="Below planned"/>
    <n v="1"/>
    <n v="0"/>
    <n v="0"/>
    <d v="2026-06-23T13:00:00"/>
    <d v="2026-06-23T17:30:00"/>
    <s v="Classified"/>
    <d v="2026-06-23T13:08:00"/>
    <d v="2026-06-23T17:05:00"/>
    <s v="Dr Dummy 04"/>
    <n v="0"/>
    <n v="0"/>
    <m/>
  </r>
  <r>
    <s v="Southern"/>
    <x v="0"/>
    <x v="4"/>
    <x v="3"/>
    <s v="Single consultant"/>
    <x v="9"/>
    <x v="0"/>
    <d v="2026-08-17T00:00:00"/>
    <n v="0"/>
    <x v="2"/>
    <x v="0"/>
    <s v="St Cah Maternity Theatre"/>
    <x v="2"/>
    <n v="1"/>
    <n v="4"/>
    <s v="AUGUST-26-dummy-data.xlsx"/>
    <n v="4"/>
    <n v="0"/>
    <b v="0"/>
    <n v="210"/>
    <n v="180"/>
    <n v="107"/>
    <n v="0"/>
    <n v="0"/>
    <n v="1"/>
    <n v="0"/>
    <n v="4"/>
    <n v="0"/>
    <m/>
    <n v="210"/>
    <s v="On Time"/>
    <s v="Early Finish"/>
    <n v="9"/>
    <n v="-21"/>
    <n v="0"/>
    <n v="1"/>
    <n v="0"/>
    <n v="4"/>
    <n v="0"/>
    <n v="1"/>
    <n v="0"/>
    <n v="0"/>
    <n v="110"/>
    <n v="1"/>
    <n v="0"/>
    <n v="210"/>
    <s v="Below planned"/>
    <n v="1"/>
    <n v="0"/>
    <n v="0"/>
    <d v="2026-08-17T13:30:00"/>
    <d v="2026-08-17T17:00:00"/>
    <s v="Classified"/>
    <d v="2026-08-17T13:39:00"/>
    <d v="2026-08-17T16:39:00"/>
    <s v="Dr Dummy 04"/>
    <n v="0"/>
    <n v="0"/>
    <m/>
  </r>
  <r>
    <s v="Southern"/>
    <x v="0"/>
    <x v="4"/>
    <x v="4"/>
    <s v="Single consultant"/>
    <x v="10"/>
    <x v="0"/>
    <d v="2026-06-05T00:00:00"/>
    <n v="0"/>
    <x v="0"/>
    <x v="0"/>
    <s v="St Cah Maternity Theatre"/>
    <x v="2"/>
    <n v="1"/>
    <n v="4"/>
    <s v="JUNE-26-dummy-data.xlsx"/>
    <n v="4"/>
    <n v="0"/>
    <b v="0"/>
    <n v="270"/>
    <n v="235"/>
    <n v="142"/>
    <n v="0"/>
    <n v="0"/>
    <n v="1"/>
    <n v="0"/>
    <n v="4"/>
    <n v="0"/>
    <m/>
    <n v="270"/>
    <s v="Late Start"/>
    <s v="Early Finish"/>
    <n v="12"/>
    <n v="-23"/>
    <n v="0"/>
    <n v="0"/>
    <n v="1"/>
    <n v="4"/>
    <n v="0"/>
    <n v="1"/>
    <n v="0"/>
    <n v="0"/>
    <n v="145"/>
    <n v="1"/>
    <n v="0"/>
    <n v="270"/>
    <s v="Below planned"/>
    <n v="1"/>
    <n v="0"/>
    <n v="0"/>
    <d v="2026-06-05T09:00:00"/>
    <d v="2026-06-05T13:30:00"/>
    <s v="Classified"/>
    <d v="2026-06-05T09:12:00"/>
    <d v="2026-06-05T13:07:00"/>
    <s v="Dr Dummy 05"/>
    <n v="0"/>
    <n v="0"/>
    <m/>
  </r>
  <r>
    <s v="Southern"/>
    <x v="0"/>
    <x v="4"/>
    <x v="4"/>
    <s v="Single consultant"/>
    <x v="10"/>
    <x v="0"/>
    <d v="2026-07-27T00:00:00"/>
    <n v="0"/>
    <x v="1"/>
    <x v="0"/>
    <s v="St Cah Maternity Theatre"/>
    <x v="2"/>
    <n v="1"/>
    <n v="4"/>
    <s v="JULY-26-dummy-data.xlsx"/>
    <n v="4"/>
    <n v="0"/>
    <b v="0"/>
    <n v="540"/>
    <n v="507"/>
    <n v="415"/>
    <n v="0"/>
    <n v="0"/>
    <n v="1"/>
    <n v="0"/>
    <n v="4"/>
    <n v="0"/>
    <m/>
    <n v="540"/>
    <s v="Late Start"/>
    <s v="Early Finish"/>
    <n v="12"/>
    <n v="-21"/>
    <n v="0"/>
    <n v="0"/>
    <n v="1"/>
    <n v="4"/>
    <n v="0"/>
    <n v="1"/>
    <n v="0"/>
    <n v="0"/>
    <n v="410"/>
    <n v="1"/>
    <n v="0"/>
    <n v="540"/>
    <s v="Below planned"/>
    <n v="1"/>
    <n v="0"/>
    <n v="0"/>
    <d v="2026-07-27T09:00:00"/>
    <d v="2026-07-27T18:00:00"/>
    <s v="Classified"/>
    <d v="2026-07-27T09:12:00"/>
    <d v="2026-07-27T17:39:00"/>
    <s v="Dr Dummy 05"/>
    <n v="0"/>
    <n v="0"/>
    <m/>
  </r>
  <r>
    <s v="Southern"/>
    <x v="0"/>
    <x v="4"/>
    <x v="4"/>
    <s v="Single consultant"/>
    <x v="9"/>
    <x v="0"/>
    <d v="2026-06-17T00:00:00"/>
    <n v="0"/>
    <x v="0"/>
    <x v="0"/>
    <s v="St Cah Maternity Theatre"/>
    <x v="2"/>
    <n v="1"/>
    <n v="4"/>
    <s v="JUNE-26-dummy-data.xlsx"/>
    <n v="4"/>
    <n v="0"/>
    <b v="0"/>
    <n v="240"/>
    <n v="219"/>
    <n v="129"/>
    <n v="0"/>
    <n v="0"/>
    <n v="1"/>
    <n v="0"/>
    <n v="4"/>
    <n v="0"/>
    <m/>
    <n v="240"/>
    <s v="Late Start"/>
    <s v="On Time"/>
    <n v="11"/>
    <n v="-10"/>
    <n v="0"/>
    <n v="0"/>
    <n v="1"/>
    <n v="4"/>
    <n v="0"/>
    <n v="0"/>
    <n v="1"/>
    <n v="0"/>
    <n v="125"/>
    <n v="1"/>
    <n v="0"/>
    <n v="240"/>
    <s v="Below planned"/>
    <n v="1"/>
    <n v="0"/>
    <n v="0"/>
    <d v="2026-06-17T08:00:00"/>
    <d v="2026-06-17T12:00:00"/>
    <s v="Classified"/>
    <d v="2026-06-17T08:11:00"/>
    <d v="2026-06-17T11:50:00"/>
    <s v="Dr Dummy 05"/>
    <n v="0"/>
    <n v="0"/>
    <m/>
  </r>
  <r>
    <s v="Southern"/>
    <x v="0"/>
    <x v="4"/>
    <x v="5"/>
    <s v="Single consultant"/>
    <x v="10"/>
    <x v="0"/>
    <d v="2026-08-17T00:00:00"/>
    <n v="0"/>
    <x v="2"/>
    <x v="0"/>
    <s v="St Cah Maternity Theatre"/>
    <x v="2"/>
    <n v="1"/>
    <n v="4"/>
    <s v="AUGUST-26-dummy-data.xlsx"/>
    <n v="4"/>
    <n v="0"/>
    <b v="0"/>
    <n v="270"/>
    <n v="235"/>
    <n v="155"/>
    <n v="0"/>
    <n v="0"/>
    <n v="1"/>
    <n v="0"/>
    <n v="4"/>
    <n v="0"/>
    <m/>
    <n v="270"/>
    <s v="Late Start"/>
    <s v="Early Finish"/>
    <n v="12"/>
    <n v="-23"/>
    <n v="0"/>
    <n v="0"/>
    <n v="1"/>
    <n v="4"/>
    <n v="0"/>
    <n v="1"/>
    <n v="0"/>
    <n v="0"/>
    <n v="165"/>
    <n v="1"/>
    <n v="0"/>
    <n v="270"/>
    <s v="Below planned"/>
    <n v="1"/>
    <n v="0"/>
    <n v="0"/>
    <d v="2026-08-17T09:00:00"/>
    <d v="2026-08-17T13:30:00"/>
    <s v="Classified"/>
    <d v="2026-08-17T09:12:00"/>
    <d v="2026-08-17T13:07:00"/>
    <s v="Dr Dummy 06"/>
    <n v="0"/>
    <n v="0"/>
    <m/>
  </r>
  <r>
    <s v="Southern"/>
    <x v="0"/>
    <x v="4"/>
    <x v="5"/>
    <s v="Single consultant"/>
    <x v="10"/>
    <x v="0"/>
    <d v="2026-08-27T00:00:00"/>
    <n v="0"/>
    <x v="2"/>
    <x v="0"/>
    <s v="St Cah Maternity Theatre"/>
    <x v="2"/>
    <n v="1"/>
    <n v="4"/>
    <s v="AUGUST-26-dummy-data.xlsx"/>
    <n v="4"/>
    <n v="0"/>
    <b v="0"/>
    <n v="240"/>
    <n v="202"/>
    <n v="131"/>
    <n v="0"/>
    <n v="0"/>
    <n v="1"/>
    <n v="0"/>
    <n v="4"/>
    <n v="0"/>
    <m/>
    <n v="240"/>
    <s v="On Time"/>
    <s v="Early Finish"/>
    <n v="2"/>
    <n v="-36"/>
    <n v="0"/>
    <n v="1"/>
    <n v="0"/>
    <n v="4"/>
    <n v="0"/>
    <n v="1"/>
    <n v="0"/>
    <n v="0"/>
    <n v="130"/>
    <n v="1"/>
    <n v="0"/>
    <n v="240"/>
    <s v="Below planned"/>
    <n v="1"/>
    <n v="0"/>
    <n v="0"/>
    <d v="2026-08-27T13:00:00"/>
    <d v="2026-08-27T17:00:00"/>
    <s v="Classified"/>
    <d v="2026-08-27T13:02:00"/>
    <d v="2026-08-27T16:24:00"/>
    <s v="Dr Dummy 06"/>
    <n v="0"/>
    <n v="0"/>
    <m/>
  </r>
  <r>
    <s v="Southern"/>
    <x v="0"/>
    <x v="4"/>
    <x v="5"/>
    <s v="Single consultant"/>
    <x v="9"/>
    <x v="0"/>
    <d v="2026-08-11T00:00:00"/>
    <n v="0"/>
    <x v="2"/>
    <x v="0"/>
    <s v="St Cah Maternity Theatre"/>
    <x v="2"/>
    <n v="1"/>
    <n v="4"/>
    <s v="AUGUST-26-dummy-data.xlsx"/>
    <n v="4"/>
    <n v="0"/>
    <b v="0"/>
    <n v="270"/>
    <n v="236"/>
    <n v="145"/>
    <n v="0"/>
    <n v="0"/>
    <n v="1"/>
    <n v="0"/>
    <n v="4"/>
    <n v="0"/>
    <m/>
    <n v="270"/>
    <s v="On Time"/>
    <s v="Early Finish"/>
    <n v="5"/>
    <n v="-29"/>
    <n v="0"/>
    <n v="1"/>
    <n v="0"/>
    <n v="4"/>
    <n v="0"/>
    <n v="1"/>
    <n v="0"/>
    <n v="0"/>
    <n v="150"/>
    <n v="1"/>
    <n v="0"/>
    <n v="270"/>
    <s v="Below planned"/>
    <n v="1"/>
    <n v="0"/>
    <n v="0"/>
    <d v="2026-08-11T13:00:00"/>
    <d v="2026-08-11T17:30:00"/>
    <s v="Classified"/>
    <d v="2026-08-11T13:05:00"/>
    <d v="2026-08-11T17:01:00"/>
    <s v="Dr Dummy 06"/>
    <n v="0"/>
    <n v="0"/>
    <m/>
  </r>
  <r>
    <s v="Southern"/>
    <x v="0"/>
    <x v="4"/>
    <x v="5"/>
    <s v="Single consultant"/>
    <x v="9"/>
    <x v="0"/>
    <d v="2026-08-12T00:00:00"/>
    <n v="0"/>
    <x v="2"/>
    <x v="0"/>
    <s v="St Cah Maternity Theatre"/>
    <x v="2"/>
    <n v="1"/>
    <n v="4"/>
    <s v="AUGUST-26-dummy-data.xlsx"/>
    <n v="4"/>
    <n v="0"/>
    <b v="0"/>
    <n v="300"/>
    <n v="257"/>
    <n v="173"/>
    <n v="0"/>
    <n v="0"/>
    <n v="1"/>
    <n v="0"/>
    <n v="4"/>
    <n v="0"/>
    <m/>
    <n v="300"/>
    <s v="On Time"/>
    <s v="Early Finish"/>
    <n v="9"/>
    <n v="-34"/>
    <n v="0"/>
    <n v="1"/>
    <n v="0"/>
    <n v="4"/>
    <n v="0"/>
    <n v="1"/>
    <n v="0"/>
    <n v="0"/>
    <n v="175"/>
    <n v="1"/>
    <n v="0"/>
    <n v="300"/>
    <s v="Below planned"/>
    <n v="1"/>
    <n v="0"/>
    <n v="0"/>
    <d v="2026-08-12T08:30:00"/>
    <d v="2026-08-12T13:30:00"/>
    <s v="Classified"/>
    <d v="2026-08-12T08:39:00"/>
    <d v="2026-08-12T12:56:00"/>
    <s v="Dr Dummy 06"/>
    <n v="0"/>
    <n v="0"/>
    <m/>
  </r>
  <r>
    <s v="Southern"/>
    <x v="0"/>
    <x v="4"/>
    <x v="6"/>
    <s v="Single consultant"/>
    <x v="10"/>
    <x v="0"/>
    <d v="2026-06-06T00:00:00"/>
    <n v="0"/>
    <x v="0"/>
    <x v="0"/>
    <s v="St Cah Maternity Theatre"/>
    <x v="2"/>
    <n v="1"/>
    <n v="4"/>
    <s v="JUNE-26-dummy-data.xlsx"/>
    <n v="4"/>
    <n v="0"/>
    <b v="0"/>
    <n v="240"/>
    <n v="209"/>
    <n v="123"/>
    <n v="0"/>
    <n v="0"/>
    <n v="1"/>
    <n v="0"/>
    <n v="4"/>
    <n v="0"/>
    <m/>
    <n v="240"/>
    <s v="On Time"/>
    <s v="Early Finish"/>
    <n v="2"/>
    <n v="-29"/>
    <n v="0"/>
    <n v="1"/>
    <n v="0"/>
    <n v="4"/>
    <n v="0"/>
    <n v="1"/>
    <n v="0"/>
    <n v="0"/>
    <n v="120"/>
    <n v="1"/>
    <n v="0"/>
    <n v="240"/>
    <s v="Below planned"/>
    <n v="1"/>
    <n v="0"/>
    <n v="0"/>
    <d v="2026-06-06T08:30:00"/>
    <d v="2026-06-06T12:30:00"/>
    <s v="Classified"/>
    <d v="2026-06-06T08:32:00"/>
    <d v="2026-06-06T12:01:00"/>
    <s v="Dr Dummy 07"/>
    <n v="0"/>
    <n v="0"/>
    <m/>
  </r>
  <r>
    <s v="Southern"/>
    <x v="0"/>
    <x v="4"/>
    <x v="6"/>
    <s v="Single consultant"/>
    <x v="10"/>
    <x v="0"/>
    <d v="2026-07-29T00:00:00"/>
    <n v="0"/>
    <x v="1"/>
    <x v="0"/>
    <s v="St Cah Maternity Theatre"/>
    <x v="2"/>
    <n v="1"/>
    <n v="4"/>
    <s v="JULY-26-dummy-data.xlsx"/>
    <n v="4"/>
    <n v="0"/>
    <b v="0"/>
    <n v="240"/>
    <n v="212"/>
    <n v="130"/>
    <n v="0"/>
    <n v="0"/>
    <n v="1"/>
    <n v="0"/>
    <n v="4"/>
    <n v="0"/>
    <m/>
    <n v="240"/>
    <s v="On Time"/>
    <s v="Early Finish"/>
    <n v="4"/>
    <n v="-24"/>
    <n v="0"/>
    <n v="1"/>
    <n v="0"/>
    <n v="4"/>
    <n v="0"/>
    <n v="1"/>
    <n v="0"/>
    <n v="0"/>
    <n v="130"/>
    <n v="1"/>
    <n v="0"/>
    <n v="240"/>
    <s v="Below planned"/>
    <n v="1"/>
    <n v="0"/>
    <n v="0"/>
    <d v="2026-07-29T13:00:00"/>
    <d v="2026-07-29T17:00:00"/>
    <s v="Classified"/>
    <d v="2026-07-29T13:04:00"/>
    <d v="2026-07-29T16:36:00"/>
    <s v="Dr Dummy 07"/>
    <n v="0"/>
    <n v="0"/>
    <m/>
  </r>
  <r>
    <s v="Southern"/>
    <x v="0"/>
    <x v="4"/>
    <x v="6"/>
    <s v="Single consultant"/>
    <x v="9"/>
    <x v="0"/>
    <d v="2026-07-21T00:00:00"/>
    <n v="0"/>
    <x v="1"/>
    <x v="0"/>
    <s v="St Cah Maternity Theatre"/>
    <x v="2"/>
    <n v="1"/>
    <n v="4"/>
    <s v="JULY-26-dummy-data.xlsx"/>
    <n v="4"/>
    <n v="0"/>
    <b v="0"/>
    <n v="540"/>
    <n v="492"/>
    <n v="332"/>
    <n v="0"/>
    <n v="0"/>
    <n v="1"/>
    <n v="0"/>
    <n v="4"/>
    <n v="0"/>
    <m/>
    <n v="540"/>
    <s v="On Time"/>
    <s v="Early Finish"/>
    <n v="6"/>
    <n v="-42"/>
    <n v="0"/>
    <n v="1"/>
    <n v="0"/>
    <n v="4"/>
    <n v="0"/>
    <n v="1"/>
    <n v="0"/>
    <n v="0"/>
    <n v="335"/>
    <n v="1"/>
    <n v="0"/>
    <n v="540"/>
    <s v="Below planned"/>
    <n v="1"/>
    <n v="0"/>
    <n v="0"/>
    <d v="2026-07-21T07:30:00"/>
    <d v="2026-07-21T16:30:00"/>
    <s v="Classified"/>
    <d v="2026-07-21T07:36:00"/>
    <d v="2026-07-21T15:48:00"/>
    <s v="Dr Dummy 07"/>
    <n v="0"/>
    <n v="0"/>
    <m/>
  </r>
  <r>
    <s v="Southern"/>
    <x v="0"/>
    <x v="4"/>
    <x v="7"/>
    <s v="Single consultant"/>
    <x v="10"/>
    <x v="0"/>
    <d v="2026-06-07T00:00:00"/>
    <n v="0"/>
    <x v="0"/>
    <x v="0"/>
    <s v="St Cah Maternity Theatre"/>
    <x v="2"/>
    <n v="1"/>
    <n v="4"/>
    <s v="JUNE-26-dummy-data.xlsx"/>
    <n v="4"/>
    <n v="0"/>
    <b v="0"/>
    <n v="540"/>
    <n v="510"/>
    <n v="385"/>
    <n v="0"/>
    <n v="0"/>
    <n v="1"/>
    <n v="0"/>
    <n v="4"/>
    <n v="0"/>
    <m/>
    <n v="540"/>
    <s v="On Time"/>
    <s v="Early Finish"/>
    <n v="9"/>
    <n v="-21"/>
    <n v="0"/>
    <n v="1"/>
    <n v="0"/>
    <n v="4"/>
    <n v="0"/>
    <n v="1"/>
    <n v="0"/>
    <n v="0"/>
    <n v="385"/>
    <n v="1"/>
    <n v="0"/>
    <n v="540"/>
    <s v="Below planned"/>
    <n v="1"/>
    <n v="0"/>
    <n v="0"/>
    <d v="2026-06-07T07:30:00"/>
    <d v="2026-06-07T16:30:00"/>
    <s v="Classified"/>
    <d v="2026-06-07T07:39:00"/>
    <d v="2026-06-07T16:09:00"/>
    <s v="Dr Dummy 08"/>
    <n v="0"/>
    <n v="0"/>
    <m/>
  </r>
  <r>
    <s v="Southern"/>
    <x v="0"/>
    <x v="4"/>
    <x v="7"/>
    <s v="Single consultant"/>
    <x v="10"/>
    <x v="0"/>
    <d v="2026-06-12T00:00:00"/>
    <n v="0"/>
    <x v="0"/>
    <x v="0"/>
    <s v="St Cah Maternity Theatre"/>
    <x v="2"/>
    <n v="1"/>
    <n v="4"/>
    <s v="JUNE-26-dummy-data.xlsx"/>
    <n v="4"/>
    <n v="0"/>
    <b v="0"/>
    <n v="270"/>
    <n v="254"/>
    <n v="163"/>
    <n v="0"/>
    <n v="0"/>
    <n v="1"/>
    <n v="0"/>
    <n v="4"/>
    <n v="0"/>
    <m/>
    <n v="270"/>
    <s v="On Time"/>
    <s v="Early Finish"/>
    <n v="5"/>
    <n v="-11"/>
    <n v="0"/>
    <n v="1"/>
    <n v="0"/>
    <n v="4"/>
    <n v="0"/>
    <n v="1"/>
    <n v="0"/>
    <n v="0"/>
    <n v="155"/>
    <n v="1"/>
    <n v="0"/>
    <n v="270"/>
    <s v="Below planned"/>
    <n v="1"/>
    <n v="0"/>
    <n v="0"/>
    <d v="2026-06-12T08:30:00"/>
    <d v="2026-06-12T13:00:00"/>
    <s v="Classified"/>
    <d v="2026-06-12T08:35:00"/>
    <d v="2026-06-12T12:49:00"/>
    <s v="Dr Dummy 08"/>
    <n v="0"/>
    <n v="0"/>
    <m/>
  </r>
  <r>
    <s v="Southern"/>
    <x v="0"/>
    <x v="4"/>
    <x v="7"/>
    <s v="Single consultant"/>
    <x v="10"/>
    <x v="0"/>
    <d v="2026-08-30T00:00:00"/>
    <n v="0"/>
    <x v="2"/>
    <x v="0"/>
    <s v="St Cah Maternity Theatre"/>
    <x v="2"/>
    <n v="1"/>
    <n v="4"/>
    <s v="AUGUST-26-dummy-data.xlsx"/>
    <n v="4"/>
    <n v="0"/>
    <b v="0"/>
    <n v="420"/>
    <n v="377"/>
    <n v="261"/>
    <n v="0"/>
    <n v="0"/>
    <n v="1"/>
    <n v="0"/>
    <n v="4"/>
    <n v="0"/>
    <m/>
    <n v="420"/>
    <s v="On Time"/>
    <s v="Early Finish"/>
    <n v="3"/>
    <n v="-40"/>
    <n v="0"/>
    <n v="1"/>
    <n v="0"/>
    <n v="4"/>
    <n v="0"/>
    <n v="1"/>
    <n v="0"/>
    <n v="0"/>
    <n v="265"/>
    <n v="1"/>
    <n v="0"/>
    <n v="420"/>
    <s v="Below planned"/>
    <n v="1"/>
    <n v="0"/>
    <n v="0"/>
    <d v="2026-08-30T08:00:00"/>
    <d v="2026-08-30T15:00:00"/>
    <s v="Classified"/>
    <d v="2026-08-30T08:03:00"/>
    <d v="2026-08-30T14:20:00"/>
    <s v="Dr Dummy 08"/>
    <n v="0"/>
    <n v="0"/>
    <m/>
  </r>
  <r>
    <s v="Southern"/>
    <x v="0"/>
    <x v="4"/>
    <x v="7"/>
    <s v="Single consultant"/>
    <x v="9"/>
    <x v="0"/>
    <d v="2026-08-04T00:00:00"/>
    <n v="0"/>
    <x v="2"/>
    <x v="0"/>
    <s v="St Cah Maternity Theatre"/>
    <x v="2"/>
    <n v="1"/>
    <n v="4"/>
    <s v="AUGUST-26-dummy-data.xlsx"/>
    <n v="4"/>
    <n v="0"/>
    <b v="0"/>
    <n v="210"/>
    <n v="166"/>
    <n v="98"/>
    <n v="0"/>
    <n v="0"/>
    <n v="1"/>
    <n v="0"/>
    <n v="4"/>
    <n v="0"/>
    <m/>
    <n v="210"/>
    <s v="On Time"/>
    <s v="Early Finish"/>
    <n v="9"/>
    <n v="-35"/>
    <n v="0"/>
    <n v="1"/>
    <n v="0"/>
    <n v="4"/>
    <n v="0"/>
    <n v="1"/>
    <n v="0"/>
    <n v="0"/>
    <n v="105"/>
    <n v="1"/>
    <n v="0"/>
    <n v="210"/>
    <s v="Below planned"/>
    <n v="1"/>
    <n v="0"/>
    <n v="0"/>
    <d v="2026-08-04T08:00:00"/>
    <d v="2026-08-04T11:30:00"/>
    <s v="Classified"/>
    <d v="2026-08-04T08:09:00"/>
    <d v="2026-08-04T10:55:00"/>
    <s v="Dr Dummy 08"/>
    <n v="0"/>
    <n v="0"/>
    <m/>
  </r>
  <r>
    <s v="Southern"/>
    <x v="0"/>
    <x v="4"/>
    <x v="7"/>
    <s v="Single consultant"/>
    <x v="9"/>
    <x v="0"/>
    <d v="2026-08-18T00:00:00"/>
    <n v="0"/>
    <x v="2"/>
    <x v="0"/>
    <s v="St Cah Maternity Theatre"/>
    <x v="2"/>
    <n v="1"/>
    <n v="4"/>
    <s v="AUGUST-26-dummy-data.xlsx"/>
    <n v="4"/>
    <n v="0"/>
    <b v="0"/>
    <n v="540"/>
    <n v="486"/>
    <n v="394"/>
    <n v="0"/>
    <n v="0"/>
    <n v="1"/>
    <n v="0"/>
    <n v="4"/>
    <n v="0"/>
    <m/>
    <n v="540"/>
    <s v="On Time"/>
    <s v="Early Finish"/>
    <n v="6"/>
    <n v="-48"/>
    <n v="0"/>
    <n v="1"/>
    <n v="0"/>
    <n v="4"/>
    <n v="0"/>
    <n v="1"/>
    <n v="0"/>
    <n v="0"/>
    <n v="395"/>
    <n v="1"/>
    <n v="0"/>
    <n v="540"/>
    <s v="Below planned"/>
    <n v="1"/>
    <n v="0"/>
    <n v="0"/>
    <d v="2026-08-18T09:00:00"/>
    <d v="2026-08-18T18:00:00"/>
    <s v="Classified"/>
    <d v="2026-08-18T09:06:00"/>
    <d v="2026-08-18T17:12:00"/>
    <s v="Dr Dummy 08"/>
    <n v="0"/>
    <n v="0"/>
    <m/>
  </r>
  <r>
    <s v="Southern"/>
    <x v="0"/>
    <x v="4"/>
    <x v="8"/>
    <s v="Single consultant"/>
    <x v="10"/>
    <x v="0"/>
    <d v="2026-06-09T00:00:00"/>
    <n v="0"/>
    <x v="0"/>
    <x v="0"/>
    <s v="St Cah Maternity Theatre"/>
    <x v="2"/>
    <n v="1"/>
    <n v="4"/>
    <s v="JUNE-26-dummy-data.xlsx"/>
    <n v="4"/>
    <n v="0"/>
    <b v="0"/>
    <n v="180"/>
    <n v="167"/>
    <n v="95"/>
    <n v="0"/>
    <n v="0"/>
    <n v="1"/>
    <n v="0"/>
    <n v="4"/>
    <n v="0"/>
    <m/>
    <n v="180"/>
    <s v="On Time"/>
    <s v="On Time"/>
    <n v="6"/>
    <n v="-7"/>
    <n v="0"/>
    <n v="1"/>
    <n v="0"/>
    <n v="4"/>
    <n v="0"/>
    <n v="0"/>
    <n v="1"/>
    <n v="0"/>
    <n v="90"/>
    <n v="1"/>
    <n v="0"/>
    <n v="180"/>
    <s v="Below planned"/>
    <n v="1"/>
    <n v="0"/>
    <n v="0"/>
    <d v="2026-06-09T08:30:00"/>
    <d v="2026-06-09T11:30:00"/>
    <s v="Classified"/>
    <d v="2026-06-09T08:36:00"/>
    <d v="2026-06-09T11:23:00"/>
    <s v="Dr Dummy 09"/>
    <n v="0"/>
    <n v="0"/>
    <m/>
  </r>
  <r>
    <s v="Southern"/>
    <x v="0"/>
    <x v="4"/>
    <x v="8"/>
    <s v="Single consultant"/>
    <x v="10"/>
    <x v="0"/>
    <d v="2026-06-11T00:00:00"/>
    <n v="0"/>
    <x v="0"/>
    <x v="0"/>
    <s v="St Cah Maternity Theatre"/>
    <x v="2"/>
    <n v="1"/>
    <n v="4"/>
    <s v="JUNE-26-dummy-data.xlsx"/>
    <n v="4"/>
    <n v="0"/>
    <b v="0"/>
    <n v="540"/>
    <n v="506"/>
    <n v="368"/>
    <n v="0"/>
    <n v="0"/>
    <n v="1"/>
    <n v="0"/>
    <n v="4"/>
    <n v="0"/>
    <m/>
    <n v="540"/>
    <s v="On Time"/>
    <s v="Early Finish"/>
    <n v="5"/>
    <n v="-29"/>
    <n v="0"/>
    <n v="1"/>
    <n v="0"/>
    <n v="4"/>
    <n v="0"/>
    <n v="1"/>
    <n v="0"/>
    <n v="0"/>
    <n v="360"/>
    <n v="1"/>
    <n v="0"/>
    <n v="540"/>
    <s v="Below planned"/>
    <n v="1"/>
    <n v="0"/>
    <n v="0"/>
    <d v="2026-06-11T09:00:00"/>
    <d v="2026-06-11T18:00:00"/>
    <s v="Classified"/>
    <d v="2026-06-11T09:05:00"/>
    <d v="2026-06-11T17:31:00"/>
    <s v="Dr Dummy 09"/>
    <n v="0"/>
    <n v="0"/>
    <m/>
  </r>
  <r>
    <s v="Southern"/>
    <x v="0"/>
    <x v="4"/>
    <x v="8"/>
    <s v="Single consultant"/>
    <x v="10"/>
    <x v="0"/>
    <d v="2026-07-14T00:00:00"/>
    <n v="0"/>
    <x v="1"/>
    <x v="0"/>
    <s v="St Cah Maternity Theatre"/>
    <x v="2"/>
    <n v="1"/>
    <n v="4"/>
    <s v="JULY-26-dummy-data.xlsx"/>
    <n v="4"/>
    <n v="0"/>
    <b v="0"/>
    <n v="180"/>
    <n v="155"/>
    <n v="75"/>
    <n v="0"/>
    <n v="0"/>
    <n v="1"/>
    <n v="0"/>
    <n v="4"/>
    <n v="0"/>
    <m/>
    <n v="180"/>
    <s v="On Time"/>
    <s v="Early Finish"/>
    <n v="2"/>
    <n v="-23"/>
    <n v="0"/>
    <n v="1"/>
    <n v="0"/>
    <n v="4"/>
    <n v="0"/>
    <n v="1"/>
    <n v="0"/>
    <n v="0"/>
    <n v="80"/>
    <n v="1"/>
    <n v="0"/>
    <n v="180"/>
    <s v="Below planned"/>
    <n v="1"/>
    <n v="0"/>
    <n v="0"/>
    <d v="2026-07-14T08:00:00"/>
    <d v="2026-07-14T11:00:00"/>
    <s v="Classified"/>
    <d v="2026-07-14T08:02:00"/>
    <d v="2026-07-14T10:37:00"/>
    <s v="Dr Dummy 09"/>
    <n v="0"/>
    <n v="0"/>
    <m/>
  </r>
  <r>
    <s v="Southern"/>
    <x v="0"/>
    <x v="4"/>
    <x v="8"/>
    <s v="Single consultant"/>
    <x v="10"/>
    <x v="0"/>
    <d v="2026-07-24T00:00:00"/>
    <n v="0"/>
    <x v="1"/>
    <x v="0"/>
    <s v="St Cah Maternity Theatre"/>
    <x v="2"/>
    <n v="1"/>
    <n v="4"/>
    <s v="JULY-26-dummy-data.xlsx"/>
    <n v="4"/>
    <n v="0"/>
    <b v="0"/>
    <n v="480"/>
    <n v="433"/>
    <n v="323"/>
    <n v="0"/>
    <n v="0"/>
    <n v="1"/>
    <n v="0"/>
    <n v="4"/>
    <n v="0"/>
    <m/>
    <n v="480"/>
    <s v="On Time"/>
    <s v="Early Finish"/>
    <n v="2"/>
    <n v="-45"/>
    <n v="0"/>
    <n v="1"/>
    <n v="0"/>
    <n v="4"/>
    <n v="0"/>
    <n v="1"/>
    <n v="0"/>
    <n v="0"/>
    <n v="325"/>
    <n v="1"/>
    <n v="0"/>
    <n v="480"/>
    <s v="Below planned"/>
    <n v="1"/>
    <n v="0"/>
    <n v="0"/>
    <d v="2026-07-24T08:30:00"/>
    <d v="2026-07-24T16:30:00"/>
    <s v="Classified"/>
    <d v="2026-07-24T08:32:00"/>
    <d v="2026-07-24T15:45:00"/>
    <s v="Dr Dummy 09"/>
    <n v="0"/>
    <n v="0"/>
    <m/>
  </r>
  <r>
    <s v="Southern"/>
    <x v="0"/>
    <x v="4"/>
    <x v="8"/>
    <s v="Single consultant"/>
    <x v="10"/>
    <x v="0"/>
    <d v="2026-08-02T00:00:00"/>
    <n v="0"/>
    <x v="2"/>
    <x v="0"/>
    <s v="St Cah Maternity Theatre"/>
    <x v="2"/>
    <n v="1"/>
    <n v="4"/>
    <s v="AUGUST-26-dummy-data.xlsx"/>
    <n v="4"/>
    <n v="0"/>
    <b v="0"/>
    <n v="270"/>
    <n v="240"/>
    <n v="161"/>
    <n v="0"/>
    <n v="0"/>
    <n v="1"/>
    <n v="0"/>
    <n v="4"/>
    <n v="0"/>
    <m/>
    <n v="270"/>
    <s v="On Time"/>
    <s v="Early Finish"/>
    <n v="4"/>
    <n v="-26"/>
    <n v="0"/>
    <n v="1"/>
    <n v="0"/>
    <n v="4"/>
    <n v="0"/>
    <n v="1"/>
    <n v="0"/>
    <n v="0"/>
    <n v="160"/>
    <n v="1"/>
    <n v="0"/>
    <n v="270"/>
    <s v="Below planned"/>
    <n v="1"/>
    <n v="0"/>
    <n v="0"/>
    <d v="2026-08-02T08:00:00"/>
    <d v="2026-08-02T12:30:00"/>
    <s v="Classified"/>
    <d v="2026-08-02T08:04:00"/>
    <d v="2026-08-02T12:04:00"/>
    <s v="Dr Dummy 09"/>
    <n v="0"/>
    <n v="0"/>
    <m/>
  </r>
  <r>
    <s v="Southern"/>
    <x v="0"/>
    <x v="4"/>
    <x v="8"/>
    <s v="Single consultant"/>
    <x v="10"/>
    <x v="0"/>
    <d v="2026-08-26T00:00:00"/>
    <n v="0"/>
    <x v="2"/>
    <x v="0"/>
    <s v="St Cah Maternity Theatre"/>
    <x v="2"/>
    <n v="1"/>
    <n v="4"/>
    <s v="AUGUST-26-dummy-data.xlsx"/>
    <n v="4"/>
    <n v="0"/>
    <b v="0"/>
    <n v="180"/>
    <n v="155"/>
    <n v="107"/>
    <n v="0"/>
    <n v="0"/>
    <n v="1"/>
    <n v="0"/>
    <n v="4"/>
    <n v="0"/>
    <m/>
    <n v="180"/>
    <s v="On Time"/>
    <s v="Early Finish"/>
    <n v="8"/>
    <n v="-17"/>
    <n v="0"/>
    <n v="1"/>
    <n v="0"/>
    <n v="4"/>
    <n v="0"/>
    <n v="1"/>
    <n v="0"/>
    <n v="0"/>
    <n v="95"/>
    <n v="1"/>
    <n v="0"/>
    <n v="180"/>
    <s v="Below planned"/>
    <n v="1"/>
    <n v="0"/>
    <n v="0"/>
    <d v="2026-08-26T13:30:00"/>
    <d v="2026-08-26T16:30:00"/>
    <s v="Classified"/>
    <d v="2026-08-26T13:38:00"/>
    <d v="2026-08-26T16:13:00"/>
    <s v="Dr Dummy 09"/>
    <n v="0"/>
    <n v="0"/>
    <m/>
  </r>
  <r>
    <s v="Southern"/>
    <x v="0"/>
    <x v="4"/>
    <x v="8"/>
    <s v="Single consultant"/>
    <x v="9"/>
    <x v="0"/>
    <d v="2026-07-01T00:00:00"/>
    <n v="0"/>
    <x v="1"/>
    <x v="0"/>
    <s v="St Cah Maternity Theatre"/>
    <x v="2"/>
    <n v="1"/>
    <n v="4"/>
    <s v="JULY-26-dummy-data.xlsx"/>
    <n v="4"/>
    <n v="0"/>
    <b v="0"/>
    <n v="270"/>
    <n v="233"/>
    <n v="143"/>
    <n v="0"/>
    <n v="0"/>
    <n v="1"/>
    <n v="0"/>
    <n v="4"/>
    <n v="0"/>
    <m/>
    <n v="270"/>
    <s v="On Time"/>
    <s v="Early Finish"/>
    <n v="2"/>
    <n v="-35"/>
    <n v="0"/>
    <n v="1"/>
    <n v="0"/>
    <n v="4"/>
    <n v="0"/>
    <n v="1"/>
    <n v="0"/>
    <n v="0"/>
    <n v="145"/>
    <n v="1"/>
    <n v="0"/>
    <n v="270"/>
    <s v="Below planned"/>
    <n v="1"/>
    <n v="0"/>
    <n v="0"/>
    <d v="2026-07-01T09:00:00"/>
    <d v="2026-07-01T13:30:00"/>
    <s v="Classified"/>
    <d v="2026-07-01T09:02:00"/>
    <d v="2026-07-01T12:55:00"/>
    <s v="Dr Dummy 09"/>
    <n v="0"/>
    <n v="0"/>
    <m/>
  </r>
  <r>
    <s v="Southern"/>
    <x v="0"/>
    <x v="4"/>
    <x v="9"/>
    <s v="Single consultant"/>
    <x v="9"/>
    <x v="0"/>
    <d v="2026-07-03T00:00:00"/>
    <n v="0"/>
    <x v="1"/>
    <x v="0"/>
    <s v="St Cah Maternity Theatre"/>
    <x v="2"/>
    <n v="1"/>
    <n v="4"/>
    <s v="JULY-26-dummy-data.xlsx"/>
    <n v="4"/>
    <n v="0"/>
    <b v="0"/>
    <n v="240"/>
    <n v="218"/>
    <n v="136"/>
    <n v="0"/>
    <n v="0"/>
    <n v="1"/>
    <n v="0"/>
    <n v="4"/>
    <n v="0"/>
    <m/>
    <n v="240"/>
    <s v="On Time"/>
    <s v="Early Finish"/>
    <n v="5"/>
    <n v="-17"/>
    <n v="0"/>
    <n v="1"/>
    <n v="0"/>
    <n v="4"/>
    <n v="0"/>
    <n v="1"/>
    <n v="0"/>
    <n v="0"/>
    <n v="150"/>
    <n v="1"/>
    <n v="0"/>
    <n v="240"/>
    <s v="Below planned"/>
    <n v="1"/>
    <n v="0"/>
    <n v="0"/>
    <d v="2026-07-03T08:30:00"/>
    <d v="2026-07-03T12:30:00"/>
    <s v="Classified"/>
    <d v="2026-07-03T08:35:00"/>
    <d v="2026-07-03T12:13:00"/>
    <s v="Dr Dummy 10"/>
    <n v="0"/>
    <n v="0"/>
    <m/>
  </r>
  <r>
    <s v="Southern"/>
    <x v="0"/>
    <x v="4"/>
    <x v="24"/>
    <s v="Single consultant"/>
    <x v="10"/>
    <x v="0"/>
    <d v="2026-07-25T00:00:00"/>
    <n v="0"/>
    <x v="1"/>
    <x v="0"/>
    <s v="St Cah Maternity Theatre"/>
    <x v="2"/>
    <n v="1"/>
    <n v="4"/>
    <s v="JULY-26-dummy-data.xlsx"/>
    <n v="4"/>
    <n v="0"/>
    <b v="0"/>
    <n v="480"/>
    <n v="447"/>
    <n v="326"/>
    <n v="0"/>
    <n v="0"/>
    <n v="1"/>
    <n v="0"/>
    <n v="4"/>
    <n v="0"/>
    <m/>
    <n v="480"/>
    <s v="On Time"/>
    <s v="Early Finish"/>
    <n v="10"/>
    <n v="-23"/>
    <n v="0"/>
    <n v="1"/>
    <n v="0"/>
    <n v="4"/>
    <n v="0"/>
    <n v="1"/>
    <n v="0"/>
    <n v="0"/>
    <n v="320"/>
    <n v="1"/>
    <n v="0"/>
    <n v="480"/>
    <s v="Below planned"/>
    <n v="1"/>
    <n v="0"/>
    <n v="0"/>
    <d v="2026-07-25T08:00:00"/>
    <d v="2026-07-25T16:00:00"/>
    <s v="Classified"/>
    <d v="2026-07-25T08:10:00"/>
    <d v="2026-07-25T15:37:00"/>
    <s v="Dr Dummy 11"/>
    <n v="0"/>
    <n v="0"/>
    <m/>
  </r>
  <r>
    <s v="Southern"/>
    <x v="0"/>
    <x v="4"/>
    <x v="24"/>
    <s v="Single consultant"/>
    <x v="10"/>
    <x v="0"/>
    <d v="2026-08-14T00:00:00"/>
    <n v="0"/>
    <x v="2"/>
    <x v="0"/>
    <s v="St Cah Maternity Theatre"/>
    <x v="2"/>
    <n v="1"/>
    <n v="4"/>
    <s v="AUGUST-26-dummy-data.xlsx"/>
    <n v="4"/>
    <n v="0"/>
    <b v="0"/>
    <n v="240"/>
    <n v="226"/>
    <n v="137"/>
    <n v="0"/>
    <n v="0"/>
    <n v="1"/>
    <n v="0"/>
    <n v="4"/>
    <n v="0"/>
    <m/>
    <n v="240"/>
    <s v="On Time"/>
    <s v="Early Finish"/>
    <n v="3"/>
    <n v="-11"/>
    <n v="0"/>
    <n v="1"/>
    <n v="0"/>
    <n v="4"/>
    <n v="0"/>
    <n v="1"/>
    <n v="0"/>
    <n v="0"/>
    <n v="135"/>
    <n v="1"/>
    <n v="0"/>
    <n v="240"/>
    <s v="Below planned"/>
    <n v="1"/>
    <n v="0"/>
    <n v="0"/>
    <d v="2026-08-14T13:00:00"/>
    <d v="2026-08-14T17:00:00"/>
    <s v="Classified"/>
    <d v="2026-08-14T13:03:00"/>
    <d v="2026-08-14T16:49:00"/>
    <s v="Dr Dummy 11"/>
    <n v="0"/>
    <n v="0"/>
    <m/>
  </r>
  <r>
    <s v="Southern"/>
    <x v="0"/>
    <x v="4"/>
    <x v="24"/>
    <s v="Single consultant"/>
    <x v="9"/>
    <x v="0"/>
    <d v="2026-06-30T00:00:00"/>
    <n v="0"/>
    <x v="0"/>
    <x v="0"/>
    <s v="St Cah Maternity Theatre"/>
    <x v="2"/>
    <n v="1"/>
    <n v="4"/>
    <s v="JUNE-26-dummy-data.xlsx"/>
    <n v="4"/>
    <n v="0"/>
    <b v="0"/>
    <n v="480"/>
    <n v="439"/>
    <n v="357"/>
    <n v="0"/>
    <n v="0"/>
    <n v="1"/>
    <n v="0"/>
    <n v="4"/>
    <n v="0"/>
    <m/>
    <n v="480"/>
    <s v="On Time"/>
    <s v="Early Finish"/>
    <n v="3"/>
    <n v="-38"/>
    <n v="0"/>
    <n v="1"/>
    <n v="0"/>
    <n v="4"/>
    <n v="0"/>
    <n v="1"/>
    <n v="0"/>
    <n v="0"/>
    <n v="355"/>
    <n v="1"/>
    <n v="0"/>
    <n v="480"/>
    <s v="Below planned"/>
    <n v="1"/>
    <n v="0"/>
    <n v="0"/>
    <d v="2026-06-30T07:30:00"/>
    <d v="2026-06-30T15:30:00"/>
    <s v="Classified"/>
    <d v="2026-06-30T07:33:00"/>
    <d v="2026-06-30T14:52:00"/>
    <s v="Dr Dummy 11"/>
    <n v="0"/>
    <n v="0"/>
    <m/>
  </r>
  <r>
    <s v="Southern"/>
    <x v="0"/>
    <x v="4"/>
    <x v="10"/>
    <s v="Single consultant"/>
    <x v="10"/>
    <x v="0"/>
    <d v="2026-06-13T00:00:00"/>
    <n v="0"/>
    <x v="0"/>
    <x v="0"/>
    <s v="St Cah Maternity Theatre"/>
    <x v="2"/>
    <n v="1"/>
    <n v="4"/>
    <s v="JUNE-26-dummy-data.xlsx"/>
    <n v="4"/>
    <n v="0"/>
    <b v="0"/>
    <n v="210"/>
    <n v="192"/>
    <n v="107"/>
    <n v="0"/>
    <n v="0"/>
    <n v="1"/>
    <n v="0"/>
    <n v="4"/>
    <n v="0"/>
    <m/>
    <n v="210"/>
    <s v="On Time"/>
    <s v="On Time"/>
    <n v="8"/>
    <n v="-10"/>
    <n v="0"/>
    <n v="1"/>
    <n v="0"/>
    <n v="4"/>
    <n v="0"/>
    <n v="0"/>
    <n v="1"/>
    <n v="0"/>
    <n v="105"/>
    <n v="1"/>
    <n v="0"/>
    <n v="210"/>
    <s v="Below planned"/>
    <n v="1"/>
    <n v="0"/>
    <n v="0"/>
    <d v="2026-06-13T08:30:00"/>
    <d v="2026-06-13T12:00:00"/>
    <s v="Classified"/>
    <d v="2026-06-13T08:38:00"/>
    <d v="2026-06-13T11:50:00"/>
    <s v="Dr Dummy 12"/>
    <n v="0"/>
    <n v="0"/>
    <m/>
  </r>
  <r>
    <s v="Southern"/>
    <x v="0"/>
    <x v="4"/>
    <x v="10"/>
    <s v="Single consultant"/>
    <x v="10"/>
    <x v="0"/>
    <d v="2026-08-01T00:00:00"/>
    <n v="0"/>
    <x v="2"/>
    <x v="0"/>
    <s v="St Cah Maternity Theatre"/>
    <x v="2"/>
    <n v="1"/>
    <n v="4"/>
    <s v="AUGUST-26-dummy-data.xlsx"/>
    <n v="4"/>
    <n v="0"/>
    <b v="0"/>
    <n v="480"/>
    <n v="430"/>
    <n v="341"/>
    <n v="0"/>
    <n v="0"/>
    <n v="1"/>
    <n v="0"/>
    <n v="4"/>
    <n v="0"/>
    <m/>
    <n v="480"/>
    <s v="Late Start"/>
    <s v="Early Finish"/>
    <n v="12"/>
    <n v="-38"/>
    <n v="0"/>
    <n v="0"/>
    <n v="1"/>
    <n v="4"/>
    <n v="0"/>
    <n v="1"/>
    <n v="0"/>
    <n v="0"/>
    <n v="345"/>
    <n v="1"/>
    <n v="0"/>
    <n v="480"/>
    <s v="Below planned"/>
    <n v="1"/>
    <n v="0"/>
    <n v="0"/>
    <d v="2026-08-01T08:30:00"/>
    <d v="2026-08-01T16:30:00"/>
    <s v="Classified"/>
    <d v="2026-08-01T08:42:00"/>
    <d v="2026-08-01T15:52:00"/>
    <s v="Dr Dummy 12"/>
    <n v="0"/>
    <n v="0"/>
    <m/>
  </r>
  <r>
    <s v="Southern"/>
    <x v="0"/>
    <x v="4"/>
    <x v="10"/>
    <s v="Single consultant"/>
    <x v="9"/>
    <x v="0"/>
    <d v="2026-06-05T00:00:00"/>
    <n v="0"/>
    <x v="0"/>
    <x v="0"/>
    <s v="St Cah Maternity Theatre"/>
    <x v="2"/>
    <n v="1"/>
    <n v="4"/>
    <s v="JUNE-26-dummy-data.xlsx"/>
    <n v="4"/>
    <n v="0"/>
    <b v="0"/>
    <n v="420"/>
    <n v="393"/>
    <n v="275"/>
    <n v="0"/>
    <n v="0"/>
    <n v="1"/>
    <n v="0"/>
    <n v="4"/>
    <n v="0"/>
    <m/>
    <n v="420"/>
    <s v="On Time"/>
    <s v="Early Finish"/>
    <n v="5"/>
    <n v="-22"/>
    <n v="0"/>
    <n v="1"/>
    <n v="0"/>
    <n v="4"/>
    <n v="0"/>
    <n v="1"/>
    <n v="0"/>
    <n v="0"/>
    <n v="270"/>
    <n v="1"/>
    <n v="0"/>
    <n v="420"/>
    <s v="Below planned"/>
    <n v="1"/>
    <n v="0"/>
    <n v="0"/>
    <d v="2026-06-05T09:00:00"/>
    <d v="2026-06-05T16:00:00"/>
    <s v="Classified"/>
    <d v="2026-06-05T09:05:00"/>
    <d v="2026-06-05T15:38:00"/>
    <s v="Dr Dummy 12"/>
    <n v="0"/>
    <n v="0"/>
    <m/>
  </r>
  <r>
    <s v="Southern"/>
    <x v="0"/>
    <x v="4"/>
    <x v="10"/>
    <s v="Single consultant"/>
    <x v="9"/>
    <x v="0"/>
    <d v="2026-08-13T00:00:00"/>
    <n v="0"/>
    <x v="2"/>
    <x v="0"/>
    <s v="St Cah Maternity Theatre"/>
    <x v="2"/>
    <n v="1"/>
    <n v="4"/>
    <s v="AUGUST-26-dummy-data.xlsx"/>
    <n v="4"/>
    <n v="0"/>
    <b v="0"/>
    <n v="540"/>
    <n v="494"/>
    <n v="371"/>
    <n v="0"/>
    <n v="0"/>
    <n v="1"/>
    <n v="0"/>
    <n v="4"/>
    <n v="0"/>
    <m/>
    <n v="540"/>
    <s v="Late Start"/>
    <s v="Early Finish"/>
    <n v="12"/>
    <n v="-34"/>
    <n v="0"/>
    <n v="0"/>
    <n v="1"/>
    <n v="4"/>
    <n v="0"/>
    <n v="1"/>
    <n v="0"/>
    <n v="0"/>
    <n v="370"/>
    <n v="1"/>
    <n v="0"/>
    <n v="540"/>
    <s v="Below planned"/>
    <n v="1"/>
    <n v="0"/>
    <n v="0"/>
    <d v="2026-08-13T08:30:00"/>
    <d v="2026-08-13T17:30:00"/>
    <s v="Classified"/>
    <d v="2026-08-13T08:42:00"/>
    <d v="2026-08-13T16:56:00"/>
    <s v="Dr Dummy 12"/>
    <n v="0"/>
    <n v="0"/>
    <m/>
  </r>
  <r>
    <s v="Southern"/>
    <x v="0"/>
    <x v="4"/>
    <x v="11"/>
    <s v="Single consultant"/>
    <x v="10"/>
    <x v="0"/>
    <d v="2026-06-04T00:00:00"/>
    <n v="0"/>
    <x v="0"/>
    <x v="0"/>
    <s v="St Cah Maternity Theatre"/>
    <x v="2"/>
    <n v="1"/>
    <n v="4"/>
    <s v="JUNE-26-dummy-data.xlsx"/>
    <n v="4"/>
    <n v="0"/>
    <b v="0"/>
    <n v="240"/>
    <n v="221"/>
    <n v="142"/>
    <n v="0"/>
    <n v="0"/>
    <n v="1"/>
    <n v="0"/>
    <n v="4"/>
    <n v="0"/>
    <m/>
    <n v="240"/>
    <s v="On Time"/>
    <s v="On Time"/>
    <n v="9"/>
    <n v="-10"/>
    <n v="0"/>
    <n v="1"/>
    <n v="0"/>
    <n v="4"/>
    <n v="0"/>
    <n v="0"/>
    <n v="1"/>
    <n v="0"/>
    <n v="145"/>
    <n v="1"/>
    <n v="0"/>
    <n v="240"/>
    <s v="Below planned"/>
    <n v="1"/>
    <n v="0"/>
    <n v="0"/>
    <d v="2026-06-04T13:00:00"/>
    <d v="2026-06-04T17:00:00"/>
    <s v="Classified"/>
    <d v="2026-06-04T13:09:00"/>
    <d v="2026-06-04T16:50:00"/>
    <s v="Dr Dummy 13"/>
    <n v="0"/>
    <n v="0"/>
    <m/>
  </r>
  <r>
    <s v="Southern"/>
    <x v="0"/>
    <x v="4"/>
    <x v="11"/>
    <s v="Single consultant"/>
    <x v="10"/>
    <x v="0"/>
    <d v="2026-07-22T00:00:00"/>
    <n v="0"/>
    <x v="1"/>
    <x v="0"/>
    <s v="St Cah Maternity Theatre"/>
    <x v="2"/>
    <n v="1"/>
    <n v="4"/>
    <s v="JULY-26-dummy-data.xlsx"/>
    <n v="4"/>
    <n v="0"/>
    <b v="0"/>
    <n v="180"/>
    <n v="150"/>
    <n v="94"/>
    <n v="0"/>
    <n v="0"/>
    <n v="1"/>
    <n v="0"/>
    <n v="4"/>
    <n v="0"/>
    <m/>
    <n v="180"/>
    <s v="On Time"/>
    <s v="Early Finish"/>
    <n v="6"/>
    <n v="-24"/>
    <n v="0"/>
    <n v="1"/>
    <n v="0"/>
    <n v="4"/>
    <n v="0"/>
    <n v="1"/>
    <n v="0"/>
    <n v="0"/>
    <n v="90"/>
    <n v="1"/>
    <n v="0"/>
    <n v="180"/>
    <s v="Below planned"/>
    <n v="1"/>
    <n v="0"/>
    <n v="0"/>
    <d v="2026-07-22T13:30:00"/>
    <d v="2026-07-22T16:30:00"/>
    <s v="Classified"/>
    <d v="2026-07-22T13:36:00"/>
    <d v="2026-07-22T16:06:00"/>
    <s v="Dr Dummy 13"/>
    <n v="0"/>
    <n v="0"/>
    <m/>
  </r>
  <r>
    <s v="Southern"/>
    <x v="0"/>
    <x v="4"/>
    <x v="11"/>
    <s v="Single consultant"/>
    <x v="9"/>
    <x v="0"/>
    <d v="2026-07-31T00:00:00"/>
    <n v="0"/>
    <x v="1"/>
    <x v="0"/>
    <s v="St Cah Maternity Theatre"/>
    <x v="2"/>
    <n v="1"/>
    <n v="4"/>
    <s v="JULY-26-dummy-data.xlsx"/>
    <n v="4"/>
    <n v="0"/>
    <b v="0"/>
    <n v="240"/>
    <n v="212"/>
    <n v="140"/>
    <n v="0"/>
    <n v="0"/>
    <n v="1"/>
    <n v="0"/>
    <n v="4"/>
    <n v="0"/>
    <m/>
    <n v="240"/>
    <s v="On Time"/>
    <s v="Early Finish"/>
    <n v="9"/>
    <n v="-19"/>
    <n v="0"/>
    <n v="1"/>
    <n v="0"/>
    <n v="4"/>
    <n v="0"/>
    <n v="1"/>
    <n v="0"/>
    <n v="0"/>
    <n v="140"/>
    <n v="1"/>
    <n v="0"/>
    <n v="240"/>
    <s v="Below planned"/>
    <n v="1"/>
    <n v="0"/>
    <n v="0"/>
    <d v="2026-07-31T08:00:00"/>
    <d v="2026-07-31T12:00:00"/>
    <s v="Classified"/>
    <d v="2026-07-31T08:09:00"/>
    <d v="2026-07-31T11:41:00"/>
    <s v="Dr Dummy 13"/>
    <n v="0"/>
    <n v="0"/>
    <m/>
  </r>
  <r>
    <s v="Southern"/>
    <x v="0"/>
    <x v="4"/>
    <x v="12"/>
    <s v="Single consultant"/>
    <x v="10"/>
    <x v="0"/>
    <d v="2026-07-17T00:00:00"/>
    <n v="0"/>
    <x v="1"/>
    <x v="0"/>
    <s v="St Cah Maternity Theatre"/>
    <x v="2"/>
    <n v="1"/>
    <n v="4"/>
    <s v="JULY-26-dummy-data.xlsx"/>
    <n v="4"/>
    <n v="0"/>
    <b v="0"/>
    <n v="210"/>
    <n v="186"/>
    <n v="124"/>
    <n v="0"/>
    <n v="0"/>
    <n v="1"/>
    <n v="0"/>
    <n v="4"/>
    <n v="0"/>
    <m/>
    <n v="210"/>
    <s v="On Time"/>
    <s v="Early Finish"/>
    <n v="9"/>
    <n v="-15"/>
    <n v="0"/>
    <n v="1"/>
    <n v="0"/>
    <n v="4"/>
    <n v="0"/>
    <n v="1"/>
    <n v="0"/>
    <n v="0"/>
    <n v="110"/>
    <n v="1"/>
    <n v="0"/>
    <n v="210"/>
    <s v="Below planned"/>
    <n v="1"/>
    <n v="0"/>
    <n v="0"/>
    <d v="2026-07-17T08:00:00"/>
    <d v="2026-07-17T11:30:00"/>
    <s v="Classified"/>
    <d v="2026-07-17T08:09:00"/>
    <d v="2026-07-17T11:15:00"/>
    <s v="Dr Dummy 14"/>
    <n v="0"/>
    <n v="0"/>
    <m/>
  </r>
  <r>
    <s v="Southern"/>
    <x v="0"/>
    <x v="4"/>
    <x v="12"/>
    <s v="Single consultant"/>
    <x v="10"/>
    <x v="0"/>
    <d v="2026-07-21T00:00:00"/>
    <n v="0"/>
    <x v="1"/>
    <x v="0"/>
    <s v="St Cah Maternity Theatre"/>
    <x v="2"/>
    <n v="1"/>
    <n v="4"/>
    <s v="JULY-26-dummy-data.xlsx"/>
    <n v="4"/>
    <n v="0"/>
    <b v="0"/>
    <n v="300"/>
    <n v="276"/>
    <n v="180"/>
    <n v="0"/>
    <n v="0"/>
    <n v="1"/>
    <n v="0"/>
    <n v="4"/>
    <n v="0"/>
    <m/>
    <n v="300"/>
    <s v="On Time"/>
    <s v="Early Finish"/>
    <n v="9"/>
    <n v="-15"/>
    <n v="0"/>
    <n v="1"/>
    <n v="0"/>
    <n v="4"/>
    <n v="0"/>
    <n v="1"/>
    <n v="0"/>
    <n v="0"/>
    <n v="185"/>
    <n v="1"/>
    <n v="0"/>
    <n v="300"/>
    <s v="Below planned"/>
    <n v="1"/>
    <n v="0"/>
    <n v="0"/>
    <d v="2026-07-21T13:30:00"/>
    <d v="2026-07-21T18:30:00"/>
    <s v="Classified"/>
    <d v="2026-07-21T13:39:00"/>
    <d v="2026-07-21T18:15:00"/>
    <s v="Dr Dummy 14"/>
    <n v="0"/>
    <n v="0"/>
    <m/>
  </r>
  <r>
    <s v="Southern"/>
    <x v="0"/>
    <x v="4"/>
    <x v="12"/>
    <s v="Single consultant"/>
    <x v="10"/>
    <x v="0"/>
    <d v="2026-08-09T00:00:00"/>
    <n v="0"/>
    <x v="2"/>
    <x v="0"/>
    <s v="St Cah Maternity Theatre"/>
    <x v="2"/>
    <n v="1"/>
    <n v="4"/>
    <s v="AUGUST-26-dummy-data.xlsx"/>
    <n v="4"/>
    <n v="0"/>
    <b v="0"/>
    <n v="480"/>
    <n v="445"/>
    <n v="329"/>
    <n v="0"/>
    <n v="0"/>
    <n v="1"/>
    <n v="0"/>
    <n v="4"/>
    <n v="0"/>
    <m/>
    <n v="480"/>
    <s v="On Time"/>
    <s v="Early Finish"/>
    <n v="2"/>
    <n v="-33"/>
    <n v="0"/>
    <n v="1"/>
    <n v="0"/>
    <n v="4"/>
    <n v="0"/>
    <n v="1"/>
    <n v="0"/>
    <n v="0"/>
    <n v="325"/>
    <n v="1"/>
    <n v="0"/>
    <n v="480"/>
    <s v="Below planned"/>
    <n v="1"/>
    <n v="0"/>
    <n v="0"/>
    <d v="2026-08-09T08:00:00"/>
    <d v="2026-08-09T16:00:00"/>
    <s v="Classified"/>
    <d v="2026-08-09T08:02:00"/>
    <d v="2026-08-09T15:27:00"/>
    <s v="Dr Dummy 14"/>
    <n v="0"/>
    <n v="0"/>
    <m/>
  </r>
  <r>
    <s v="Southern"/>
    <x v="0"/>
    <x v="4"/>
    <x v="12"/>
    <s v="Single consultant"/>
    <x v="10"/>
    <x v="0"/>
    <d v="2026-08-24T00:00:00"/>
    <n v="0"/>
    <x v="2"/>
    <x v="0"/>
    <s v="St Cah Maternity Theatre"/>
    <x v="2"/>
    <n v="1"/>
    <n v="4"/>
    <s v="AUGUST-26-dummy-data.xlsx"/>
    <n v="4"/>
    <n v="0"/>
    <b v="0"/>
    <n v="480"/>
    <n v="442"/>
    <n v="326"/>
    <n v="0"/>
    <n v="0"/>
    <n v="1"/>
    <n v="0"/>
    <n v="4"/>
    <n v="0"/>
    <m/>
    <n v="480"/>
    <s v="On Time"/>
    <s v="Early Finish"/>
    <n v="8"/>
    <n v="-30"/>
    <n v="0"/>
    <n v="1"/>
    <n v="0"/>
    <n v="4"/>
    <n v="0"/>
    <n v="1"/>
    <n v="0"/>
    <n v="0"/>
    <n v="325"/>
    <n v="1"/>
    <n v="0"/>
    <n v="480"/>
    <s v="Below planned"/>
    <n v="1"/>
    <n v="0"/>
    <n v="0"/>
    <d v="2026-08-24T07:30:00"/>
    <d v="2026-08-24T15:30:00"/>
    <s v="Classified"/>
    <d v="2026-08-24T07:38:00"/>
    <d v="2026-08-24T15:00:00"/>
    <s v="Dr Dummy 14"/>
    <n v="0"/>
    <n v="0"/>
    <m/>
  </r>
  <r>
    <s v="Southern"/>
    <x v="0"/>
    <x v="4"/>
    <x v="12"/>
    <s v="Single consultant"/>
    <x v="9"/>
    <x v="0"/>
    <d v="2026-06-07T00:00:00"/>
    <n v="0"/>
    <x v="0"/>
    <x v="0"/>
    <s v="St Cah Maternity Theatre"/>
    <x v="2"/>
    <n v="1"/>
    <n v="4"/>
    <s v="JUNE-26-dummy-data.xlsx"/>
    <n v="4"/>
    <n v="0"/>
    <b v="0"/>
    <n v="240"/>
    <n v="212"/>
    <n v="141"/>
    <n v="0"/>
    <n v="0"/>
    <n v="1"/>
    <n v="0"/>
    <n v="4"/>
    <n v="0"/>
    <m/>
    <n v="240"/>
    <s v="On Time"/>
    <s v="Early Finish"/>
    <n v="9"/>
    <n v="-19"/>
    <n v="0"/>
    <n v="1"/>
    <n v="0"/>
    <n v="4"/>
    <n v="0"/>
    <n v="1"/>
    <n v="0"/>
    <n v="0"/>
    <n v="135"/>
    <n v="1"/>
    <n v="0"/>
    <n v="240"/>
    <s v="Below planned"/>
    <n v="1"/>
    <n v="0"/>
    <n v="0"/>
    <d v="2026-06-07T13:30:00"/>
    <d v="2026-06-07T17:30:00"/>
    <s v="Classified"/>
    <d v="2026-06-07T13:39:00"/>
    <d v="2026-06-07T17:11:00"/>
    <s v="Dr Dummy 14"/>
    <n v="0"/>
    <n v="0"/>
    <m/>
  </r>
  <r>
    <s v="Southern"/>
    <x v="0"/>
    <x v="4"/>
    <x v="12"/>
    <s v="Single consultant"/>
    <x v="9"/>
    <x v="0"/>
    <d v="2026-06-22T00:00:00"/>
    <n v="0"/>
    <x v="0"/>
    <x v="0"/>
    <s v="St Cah Maternity Theatre"/>
    <x v="2"/>
    <n v="1"/>
    <n v="4"/>
    <s v="JUNE-26-dummy-data.xlsx"/>
    <n v="4"/>
    <n v="0"/>
    <b v="0"/>
    <n v="210"/>
    <n v="187"/>
    <n v="105"/>
    <n v="0"/>
    <n v="0"/>
    <n v="1"/>
    <n v="0"/>
    <n v="4"/>
    <n v="0"/>
    <m/>
    <n v="210"/>
    <s v="On Time"/>
    <s v="Early Finish"/>
    <n v="10"/>
    <n v="-13"/>
    <n v="0"/>
    <n v="1"/>
    <n v="0"/>
    <n v="4"/>
    <n v="0"/>
    <n v="1"/>
    <n v="0"/>
    <n v="0"/>
    <n v="110"/>
    <n v="1"/>
    <n v="0"/>
    <n v="210"/>
    <s v="Below planned"/>
    <n v="1"/>
    <n v="0"/>
    <n v="0"/>
    <d v="2026-06-22T13:30:00"/>
    <d v="2026-06-22T17:00:00"/>
    <s v="Classified"/>
    <d v="2026-06-22T13:40:00"/>
    <d v="2026-06-22T16:47:00"/>
    <s v="Dr Dummy 14"/>
    <n v="0"/>
    <n v="0"/>
    <m/>
  </r>
  <r>
    <s v="Southern"/>
    <x v="0"/>
    <x v="4"/>
    <x v="12"/>
    <s v="Single consultant"/>
    <x v="9"/>
    <x v="0"/>
    <d v="2026-08-16T00:00:00"/>
    <n v="0"/>
    <x v="2"/>
    <x v="0"/>
    <s v="St Cah Maternity Theatre"/>
    <x v="2"/>
    <n v="1"/>
    <n v="4"/>
    <s v="AUGUST-26-dummy-data.xlsx"/>
    <n v="4"/>
    <n v="0"/>
    <b v="0"/>
    <n v="480"/>
    <n v="434"/>
    <n v="323"/>
    <n v="0"/>
    <n v="0"/>
    <n v="1"/>
    <n v="0"/>
    <n v="4"/>
    <n v="0"/>
    <m/>
    <n v="480"/>
    <s v="On Time"/>
    <s v="Early Finish"/>
    <n v="10"/>
    <n v="-36"/>
    <n v="0"/>
    <n v="1"/>
    <n v="0"/>
    <n v="4"/>
    <n v="0"/>
    <n v="1"/>
    <n v="0"/>
    <n v="0"/>
    <n v="325"/>
    <n v="1"/>
    <n v="0"/>
    <n v="480"/>
    <s v="Below planned"/>
    <n v="1"/>
    <n v="0"/>
    <n v="0"/>
    <d v="2026-08-16T08:00:00"/>
    <d v="2026-08-16T16:00:00"/>
    <s v="Classified"/>
    <d v="2026-08-16T08:10:00"/>
    <d v="2026-08-16T15:24:00"/>
    <s v="Dr Dummy 14"/>
    <n v="0"/>
    <n v="0"/>
    <m/>
  </r>
  <r>
    <s v="Southern"/>
    <x v="0"/>
    <x v="4"/>
    <x v="13"/>
    <s v="Single consultant"/>
    <x v="9"/>
    <x v="0"/>
    <d v="2026-06-03T00:00:00"/>
    <n v="0"/>
    <x v="0"/>
    <x v="0"/>
    <s v="St Cah Maternity Theatre"/>
    <x v="2"/>
    <n v="1"/>
    <n v="4"/>
    <s v="JUNE-26-dummy-data.xlsx"/>
    <n v="4"/>
    <n v="0"/>
    <b v="0"/>
    <n v="210"/>
    <n v="185"/>
    <n v="124"/>
    <n v="0"/>
    <n v="0"/>
    <n v="1"/>
    <n v="0"/>
    <n v="4"/>
    <n v="0"/>
    <m/>
    <n v="210"/>
    <s v="On Time"/>
    <s v="Early Finish"/>
    <n v="6"/>
    <n v="-19"/>
    <n v="0"/>
    <n v="1"/>
    <n v="0"/>
    <n v="4"/>
    <n v="0"/>
    <n v="1"/>
    <n v="0"/>
    <n v="0"/>
    <n v="120"/>
    <n v="1"/>
    <n v="0"/>
    <n v="210"/>
    <s v="Below planned"/>
    <n v="1"/>
    <n v="0"/>
    <n v="0"/>
    <d v="2026-06-03T13:30:00"/>
    <d v="2026-06-03T17:00:00"/>
    <s v="Classified"/>
    <d v="2026-06-03T13:36:00"/>
    <d v="2026-06-03T16:41:00"/>
    <s v="Dr Dummy 15"/>
    <n v="0"/>
    <n v="0"/>
    <m/>
  </r>
  <r>
    <s v="Southern"/>
    <x v="0"/>
    <x v="4"/>
    <x v="13"/>
    <s v="Single consultant"/>
    <x v="9"/>
    <x v="0"/>
    <d v="2026-06-13T00:00:00"/>
    <n v="0"/>
    <x v="0"/>
    <x v="0"/>
    <s v="St Cah Maternity Theatre"/>
    <x v="2"/>
    <n v="1"/>
    <n v="4"/>
    <s v="JUNE-26-dummy-data.xlsx"/>
    <n v="4"/>
    <n v="0"/>
    <b v="0"/>
    <n v="480"/>
    <n v="423"/>
    <n v="292"/>
    <n v="0"/>
    <n v="0"/>
    <n v="1"/>
    <n v="0"/>
    <n v="4"/>
    <n v="0"/>
    <m/>
    <n v="480"/>
    <s v="On Time"/>
    <s v="Early Finish"/>
    <n v="8"/>
    <n v="-49"/>
    <n v="0"/>
    <n v="1"/>
    <n v="0"/>
    <n v="4"/>
    <n v="0"/>
    <n v="1"/>
    <n v="0"/>
    <n v="0"/>
    <n v="305"/>
    <n v="1"/>
    <n v="0"/>
    <n v="480"/>
    <s v="Below planned"/>
    <n v="1"/>
    <n v="0"/>
    <n v="0"/>
    <d v="2026-06-13T08:00:00"/>
    <d v="2026-06-13T16:00:00"/>
    <s v="Classified"/>
    <d v="2026-06-13T08:08:00"/>
    <d v="2026-06-13T15:11:00"/>
    <s v="Dr Dummy 15"/>
    <n v="0"/>
    <n v="0"/>
    <m/>
  </r>
  <r>
    <s v="Southern"/>
    <x v="0"/>
    <x v="4"/>
    <x v="13"/>
    <s v="Single consultant"/>
    <x v="9"/>
    <x v="0"/>
    <d v="2026-08-22T00:00:00"/>
    <n v="0"/>
    <x v="2"/>
    <x v="0"/>
    <s v="St Cah Maternity Theatre"/>
    <x v="2"/>
    <n v="1"/>
    <n v="4"/>
    <s v="AUGUST-26-dummy-data.xlsx"/>
    <n v="4"/>
    <n v="0"/>
    <b v="0"/>
    <n v="480"/>
    <n v="450"/>
    <n v="359"/>
    <n v="0"/>
    <n v="0"/>
    <n v="1"/>
    <n v="0"/>
    <n v="4"/>
    <n v="0"/>
    <m/>
    <n v="480"/>
    <s v="On Time"/>
    <s v="Early Finish"/>
    <n v="10"/>
    <n v="-20"/>
    <n v="0"/>
    <n v="1"/>
    <n v="0"/>
    <n v="4"/>
    <n v="0"/>
    <n v="1"/>
    <n v="0"/>
    <n v="0"/>
    <n v="345"/>
    <n v="1"/>
    <n v="0"/>
    <n v="480"/>
    <s v="Below planned"/>
    <n v="1"/>
    <n v="0"/>
    <n v="0"/>
    <d v="2026-08-22T09:00:00"/>
    <d v="2026-08-22T17:00:00"/>
    <s v="Classified"/>
    <d v="2026-08-22T09:10:00"/>
    <d v="2026-08-22T16:40:00"/>
    <s v="Dr Dummy 15"/>
    <n v="0"/>
    <n v="0"/>
    <m/>
  </r>
  <r>
    <s v="Southern"/>
    <x v="0"/>
    <x v="4"/>
    <x v="13"/>
    <s v="Single consultant"/>
    <x v="9"/>
    <x v="0"/>
    <d v="2026-08-23T00:00:00"/>
    <n v="0"/>
    <x v="2"/>
    <x v="0"/>
    <s v="St Cah Maternity Theatre"/>
    <x v="2"/>
    <n v="1"/>
    <n v="4"/>
    <s v="AUGUST-26-dummy-data.xlsx"/>
    <n v="4"/>
    <n v="0"/>
    <b v="0"/>
    <n v="210"/>
    <n v="186"/>
    <n v="105"/>
    <n v="0"/>
    <n v="0"/>
    <n v="1"/>
    <n v="0"/>
    <n v="4"/>
    <n v="0"/>
    <m/>
    <n v="210"/>
    <s v="On Time"/>
    <s v="Early Finish"/>
    <n v="4"/>
    <n v="-20"/>
    <n v="0"/>
    <n v="1"/>
    <n v="0"/>
    <n v="4"/>
    <n v="0"/>
    <n v="1"/>
    <n v="0"/>
    <n v="0"/>
    <n v="110"/>
    <n v="1"/>
    <n v="0"/>
    <n v="210"/>
    <s v="Below planned"/>
    <n v="1"/>
    <n v="0"/>
    <n v="0"/>
    <d v="2026-08-23T13:00:00"/>
    <d v="2026-08-23T16:30:00"/>
    <s v="Classified"/>
    <d v="2026-08-23T13:04:00"/>
    <d v="2026-08-23T16:10:00"/>
    <s v="Dr Dummy 15"/>
    <n v="0"/>
    <n v="0"/>
    <m/>
  </r>
  <r>
    <s v="Southern"/>
    <x v="0"/>
    <x v="4"/>
    <x v="14"/>
    <s v="Single consultant"/>
    <x v="10"/>
    <x v="0"/>
    <d v="2026-07-23T00:00:00"/>
    <n v="0"/>
    <x v="1"/>
    <x v="0"/>
    <s v="St Cah Maternity Theatre"/>
    <x v="2"/>
    <n v="1"/>
    <n v="4"/>
    <s v="JULY-26-dummy-data.xlsx"/>
    <n v="4"/>
    <n v="0"/>
    <b v="0"/>
    <n v="270"/>
    <n v="230"/>
    <n v="165"/>
    <n v="0"/>
    <n v="0"/>
    <n v="1"/>
    <n v="0"/>
    <n v="4"/>
    <n v="0"/>
    <m/>
    <n v="270"/>
    <s v="On Time"/>
    <s v="Early Finish"/>
    <n v="10"/>
    <n v="-30"/>
    <n v="0"/>
    <n v="1"/>
    <n v="0"/>
    <n v="4"/>
    <n v="0"/>
    <n v="1"/>
    <n v="0"/>
    <n v="0"/>
    <n v="170"/>
    <n v="1"/>
    <n v="0"/>
    <n v="270"/>
    <s v="Below planned"/>
    <n v="1"/>
    <n v="0"/>
    <n v="0"/>
    <d v="2026-07-23T13:00:00"/>
    <d v="2026-07-23T17:30:00"/>
    <s v="Classified"/>
    <d v="2026-07-23T13:10:00"/>
    <d v="2026-07-23T17:00:00"/>
    <s v="Dr Dummy 16"/>
    <n v="0"/>
    <n v="0"/>
    <m/>
  </r>
  <r>
    <s v="Southern"/>
    <x v="0"/>
    <x v="4"/>
    <x v="14"/>
    <s v="Single consultant"/>
    <x v="9"/>
    <x v="0"/>
    <d v="2026-06-18T00:00:00"/>
    <n v="0"/>
    <x v="0"/>
    <x v="0"/>
    <s v="St Cah Maternity Theatre"/>
    <x v="2"/>
    <n v="1"/>
    <n v="4"/>
    <s v="JUNE-26-dummy-data.xlsx"/>
    <n v="4"/>
    <n v="0"/>
    <b v="0"/>
    <n v="270"/>
    <n v="238"/>
    <n v="169"/>
    <n v="0"/>
    <n v="0"/>
    <n v="1"/>
    <n v="0"/>
    <n v="4"/>
    <n v="0"/>
    <m/>
    <n v="270"/>
    <s v="Late Start"/>
    <s v="Early Finish"/>
    <n v="12"/>
    <n v="-20"/>
    <n v="0"/>
    <n v="0"/>
    <n v="1"/>
    <n v="4"/>
    <n v="0"/>
    <n v="1"/>
    <n v="0"/>
    <n v="0"/>
    <n v="165"/>
    <n v="1"/>
    <n v="0"/>
    <n v="270"/>
    <s v="Below planned"/>
    <n v="1"/>
    <n v="0"/>
    <n v="0"/>
    <d v="2026-06-18T09:00:00"/>
    <d v="2026-06-18T13:30:00"/>
    <s v="Classified"/>
    <d v="2026-06-18T09:12:00"/>
    <d v="2026-06-18T13:10:00"/>
    <s v="Dr Dummy 16"/>
    <n v="0"/>
    <n v="0"/>
    <m/>
  </r>
  <r>
    <s v="Southern"/>
    <x v="0"/>
    <x v="4"/>
    <x v="14"/>
    <s v="Single consultant"/>
    <x v="9"/>
    <x v="0"/>
    <d v="2026-07-15T00:00:00"/>
    <n v="0"/>
    <x v="1"/>
    <x v="0"/>
    <s v="St Cah Maternity Theatre"/>
    <x v="2"/>
    <n v="1"/>
    <n v="4"/>
    <s v="JULY-26-dummy-data.xlsx"/>
    <n v="4"/>
    <n v="0"/>
    <b v="0"/>
    <n v="480"/>
    <n v="445"/>
    <n v="327"/>
    <n v="0"/>
    <n v="0"/>
    <n v="1"/>
    <n v="0"/>
    <n v="4"/>
    <n v="0"/>
    <m/>
    <n v="480"/>
    <s v="Late Start"/>
    <s v="Early Finish"/>
    <n v="12"/>
    <n v="-23"/>
    <n v="0"/>
    <n v="0"/>
    <n v="1"/>
    <n v="4"/>
    <n v="0"/>
    <n v="1"/>
    <n v="0"/>
    <n v="0"/>
    <n v="320"/>
    <n v="1"/>
    <n v="0"/>
    <n v="480"/>
    <s v="Below planned"/>
    <n v="1"/>
    <n v="0"/>
    <n v="0"/>
    <d v="2026-07-15T09:00:00"/>
    <d v="2026-07-15T17:00:00"/>
    <s v="Classified"/>
    <d v="2026-07-15T09:12:00"/>
    <d v="2026-07-15T16:37:00"/>
    <s v="Dr Dummy 16"/>
    <n v="0"/>
    <n v="0"/>
    <m/>
  </r>
  <r>
    <s v="Southern"/>
    <x v="0"/>
    <x v="4"/>
    <x v="14"/>
    <s v="Single consultant"/>
    <x v="9"/>
    <x v="0"/>
    <d v="2026-08-10T00:00:00"/>
    <n v="0"/>
    <x v="2"/>
    <x v="0"/>
    <s v="St Cah Maternity Theatre"/>
    <x v="2"/>
    <n v="1"/>
    <n v="4"/>
    <s v="AUGUST-26-dummy-data.xlsx"/>
    <n v="4"/>
    <n v="0"/>
    <b v="0"/>
    <n v="420"/>
    <n v="392"/>
    <n v="300"/>
    <n v="0"/>
    <n v="0"/>
    <n v="1"/>
    <n v="0"/>
    <n v="4"/>
    <n v="0"/>
    <m/>
    <n v="420"/>
    <s v="On Time"/>
    <s v="Early Finish"/>
    <n v="6"/>
    <n v="-22"/>
    <n v="0"/>
    <n v="1"/>
    <n v="0"/>
    <n v="4"/>
    <n v="0"/>
    <n v="1"/>
    <n v="0"/>
    <n v="0"/>
    <n v="295"/>
    <n v="1"/>
    <n v="0"/>
    <n v="420"/>
    <s v="Below planned"/>
    <n v="1"/>
    <n v="0"/>
    <n v="0"/>
    <d v="2026-08-10T09:00:00"/>
    <d v="2026-08-10T16:00:00"/>
    <s v="Classified"/>
    <d v="2026-08-10T09:06:00"/>
    <d v="2026-08-10T15:38:00"/>
    <s v="Dr Dummy 16"/>
    <n v="0"/>
    <n v="0"/>
    <m/>
  </r>
  <r>
    <s v="Southern"/>
    <x v="0"/>
    <x v="4"/>
    <x v="14"/>
    <s v="Single consultant"/>
    <x v="9"/>
    <x v="0"/>
    <d v="2026-08-27T00:00:00"/>
    <n v="0"/>
    <x v="2"/>
    <x v="0"/>
    <s v="St Cah Maternity Theatre"/>
    <x v="2"/>
    <n v="1"/>
    <n v="4"/>
    <s v="AUGUST-26-dummy-data.xlsx"/>
    <n v="4"/>
    <n v="0"/>
    <b v="0"/>
    <n v="480"/>
    <n v="451"/>
    <n v="317"/>
    <n v="0"/>
    <n v="0"/>
    <n v="1"/>
    <n v="0"/>
    <n v="4"/>
    <n v="0"/>
    <m/>
    <n v="480"/>
    <s v="Late Start"/>
    <s v="Early Finish"/>
    <n v="11"/>
    <n v="-18"/>
    <n v="0"/>
    <n v="0"/>
    <n v="1"/>
    <n v="4"/>
    <n v="0"/>
    <n v="1"/>
    <n v="0"/>
    <n v="0"/>
    <n v="305"/>
    <n v="1"/>
    <n v="0"/>
    <n v="480"/>
    <s v="Below planned"/>
    <n v="1"/>
    <n v="0"/>
    <n v="0"/>
    <d v="2026-08-27T08:00:00"/>
    <d v="2026-08-27T16:00:00"/>
    <s v="Classified"/>
    <d v="2026-08-27T08:11:00"/>
    <d v="2026-08-27T15:42:00"/>
    <s v="Dr Dummy 16"/>
    <n v="0"/>
    <n v="0"/>
    <m/>
  </r>
  <r>
    <s v="Southern"/>
    <x v="0"/>
    <x v="4"/>
    <x v="15"/>
    <s v="Single consultant"/>
    <x v="10"/>
    <x v="0"/>
    <d v="2026-07-28T00:00:00"/>
    <n v="0"/>
    <x v="1"/>
    <x v="0"/>
    <s v="St Cah Maternity Theatre"/>
    <x v="2"/>
    <n v="1"/>
    <n v="4"/>
    <s v="JULY-26-dummy-data.xlsx"/>
    <n v="4"/>
    <n v="0"/>
    <b v="0"/>
    <n v="180"/>
    <n v="164"/>
    <n v="92"/>
    <n v="0"/>
    <n v="0"/>
    <n v="1"/>
    <n v="0"/>
    <n v="4"/>
    <n v="0"/>
    <m/>
    <n v="180"/>
    <s v="On Time"/>
    <s v="Early Finish"/>
    <n v="4"/>
    <n v="-12"/>
    <n v="0"/>
    <n v="1"/>
    <n v="0"/>
    <n v="4"/>
    <n v="0"/>
    <n v="1"/>
    <n v="0"/>
    <n v="0"/>
    <n v="100"/>
    <n v="1"/>
    <n v="0"/>
    <n v="180"/>
    <s v="Below planned"/>
    <n v="1"/>
    <n v="0"/>
    <n v="0"/>
    <d v="2026-07-28T13:30:00"/>
    <d v="2026-07-28T16:30:00"/>
    <s v="Classified"/>
    <d v="2026-07-28T13:34:00"/>
    <d v="2026-07-28T16:18:00"/>
    <s v="Dr Dummy 17"/>
    <n v="0"/>
    <n v="0"/>
    <m/>
  </r>
  <r>
    <s v="Southern"/>
    <x v="0"/>
    <x v="4"/>
    <x v="15"/>
    <s v="Single consultant"/>
    <x v="10"/>
    <x v="0"/>
    <d v="2026-08-12T00:00:00"/>
    <n v="0"/>
    <x v="2"/>
    <x v="0"/>
    <s v="St Cah Maternity Theatre"/>
    <x v="2"/>
    <n v="1"/>
    <n v="4"/>
    <s v="AUGUST-26-dummy-data.xlsx"/>
    <n v="4"/>
    <n v="0"/>
    <b v="0"/>
    <n v="480"/>
    <n v="438"/>
    <n v="305"/>
    <n v="0"/>
    <n v="0"/>
    <n v="1"/>
    <n v="0"/>
    <n v="4"/>
    <n v="0"/>
    <m/>
    <n v="480"/>
    <s v="On Time"/>
    <s v="Early Finish"/>
    <n v="7"/>
    <n v="-35"/>
    <n v="0"/>
    <n v="1"/>
    <n v="0"/>
    <n v="4"/>
    <n v="0"/>
    <n v="1"/>
    <n v="0"/>
    <n v="0"/>
    <n v="315"/>
    <n v="1"/>
    <n v="0"/>
    <n v="480"/>
    <s v="Below planned"/>
    <n v="1"/>
    <n v="0"/>
    <n v="0"/>
    <d v="2026-08-12T09:00:00"/>
    <d v="2026-08-12T17:00:00"/>
    <s v="Classified"/>
    <d v="2026-08-12T09:07:00"/>
    <d v="2026-08-12T16:25:00"/>
    <s v="Dr Dummy 17"/>
    <n v="0"/>
    <n v="0"/>
    <m/>
  </r>
  <r>
    <s v="Southern"/>
    <x v="0"/>
    <x v="4"/>
    <x v="15"/>
    <s v="Single consultant"/>
    <x v="10"/>
    <x v="0"/>
    <d v="2026-08-19T00:00:00"/>
    <n v="0"/>
    <x v="2"/>
    <x v="0"/>
    <s v="St Cah Maternity Theatre"/>
    <x v="2"/>
    <n v="1"/>
    <n v="4"/>
    <s v="AUGUST-26-dummy-data.xlsx"/>
    <n v="4"/>
    <n v="0"/>
    <b v="0"/>
    <n v="270"/>
    <n v="248"/>
    <n v="171"/>
    <n v="0"/>
    <n v="0"/>
    <n v="1"/>
    <n v="0"/>
    <n v="4"/>
    <n v="0"/>
    <m/>
    <n v="270"/>
    <s v="On Time"/>
    <s v="Early Finish"/>
    <n v="7"/>
    <n v="-15"/>
    <n v="0"/>
    <n v="1"/>
    <n v="0"/>
    <n v="4"/>
    <n v="0"/>
    <n v="1"/>
    <n v="0"/>
    <n v="0"/>
    <n v="165"/>
    <n v="1"/>
    <n v="0"/>
    <n v="270"/>
    <s v="Below planned"/>
    <n v="1"/>
    <n v="0"/>
    <n v="0"/>
    <d v="2026-08-19T13:30:00"/>
    <d v="2026-08-19T18:00:00"/>
    <s v="Classified"/>
    <d v="2026-08-19T13:37:00"/>
    <d v="2026-08-19T17:45:00"/>
    <s v="Dr Dummy 17"/>
    <n v="0"/>
    <n v="0"/>
    <m/>
  </r>
  <r>
    <s v="Southern"/>
    <x v="0"/>
    <x v="4"/>
    <x v="15"/>
    <s v="Single consultant"/>
    <x v="9"/>
    <x v="0"/>
    <d v="2026-07-23T00:00:00"/>
    <n v="0"/>
    <x v="1"/>
    <x v="0"/>
    <s v="St Cah Maternity Theatre"/>
    <x v="2"/>
    <n v="1"/>
    <n v="4"/>
    <s v="JULY-26-dummy-data.xlsx"/>
    <n v="4"/>
    <n v="0"/>
    <b v="0"/>
    <n v="240"/>
    <n v="208"/>
    <n v="134"/>
    <n v="0"/>
    <n v="0"/>
    <n v="1"/>
    <n v="0"/>
    <n v="4"/>
    <n v="0"/>
    <m/>
    <n v="240"/>
    <s v="On Time"/>
    <s v="Early Finish"/>
    <n v="10"/>
    <n v="-22"/>
    <n v="0"/>
    <n v="1"/>
    <n v="0"/>
    <n v="4"/>
    <n v="0"/>
    <n v="1"/>
    <n v="0"/>
    <n v="0"/>
    <n v="135"/>
    <n v="1"/>
    <n v="0"/>
    <n v="240"/>
    <s v="Below planned"/>
    <n v="1"/>
    <n v="0"/>
    <n v="0"/>
    <d v="2026-07-23T13:30:00"/>
    <d v="2026-07-23T17:30:00"/>
    <s v="Classified"/>
    <d v="2026-07-23T13:40:00"/>
    <d v="2026-07-23T17:08:00"/>
    <s v="Dr Dummy 17"/>
    <n v="0"/>
    <n v="0"/>
    <m/>
  </r>
  <r>
    <s v="Southern"/>
    <x v="0"/>
    <x v="4"/>
    <x v="15"/>
    <s v="Single consultant"/>
    <x v="9"/>
    <x v="0"/>
    <d v="2026-08-31T00:00:00"/>
    <n v="0"/>
    <x v="2"/>
    <x v="0"/>
    <s v="St Cah Maternity Theatre"/>
    <x v="2"/>
    <n v="1"/>
    <n v="4"/>
    <s v="AUGUST-26-dummy-data.xlsx"/>
    <n v="4"/>
    <n v="0"/>
    <b v="0"/>
    <n v="540"/>
    <n v="492"/>
    <n v="373"/>
    <n v="0"/>
    <n v="0"/>
    <n v="1"/>
    <n v="0"/>
    <n v="4"/>
    <n v="0"/>
    <m/>
    <n v="540"/>
    <s v="On Time"/>
    <s v="Early Finish"/>
    <n v="4"/>
    <n v="-44"/>
    <n v="0"/>
    <n v="1"/>
    <n v="0"/>
    <n v="4"/>
    <n v="0"/>
    <n v="1"/>
    <n v="0"/>
    <n v="0"/>
    <n v="375"/>
    <n v="1"/>
    <n v="0"/>
    <n v="540"/>
    <s v="Below planned"/>
    <n v="1"/>
    <n v="0"/>
    <n v="0"/>
    <d v="2026-08-31T09:00:00"/>
    <d v="2026-08-31T18:00:00"/>
    <s v="Classified"/>
    <d v="2026-08-31T09:04:00"/>
    <d v="2026-08-31T17:16:00"/>
    <s v="Dr Dummy 17"/>
    <n v="0"/>
    <n v="0"/>
    <m/>
  </r>
  <r>
    <s v="Southern"/>
    <x v="0"/>
    <x v="4"/>
    <x v="16"/>
    <s v="Single consultant"/>
    <x v="10"/>
    <x v="0"/>
    <d v="2026-06-30T00:00:00"/>
    <n v="0"/>
    <x v="0"/>
    <x v="0"/>
    <s v="St Cah Maternity Theatre"/>
    <x v="2"/>
    <n v="1"/>
    <n v="4"/>
    <s v="JUNE-26-dummy-data.xlsx"/>
    <n v="4"/>
    <n v="0"/>
    <b v="0"/>
    <n v="210"/>
    <n v="187"/>
    <n v="113"/>
    <n v="0"/>
    <n v="0"/>
    <n v="1"/>
    <n v="0"/>
    <n v="4"/>
    <n v="0"/>
    <m/>
    <n v="210"/>
    <s v="On Time"/>
    <s v="Early Finish"/>
    <n v="6"/>
    <n v="-17"/>
    <n v="0"/>
    <n v="1"/>
    <n v="0"/>
    <n v="4"/>
    <n v="0"/>
    <n v="1"/>
    <n v="0"/>
    <n v="0"/>
    <n v="110"/>
    <n v="1"/>
    <n v="0"/>
    <n v="210"/>
    <s v="Below planned"/>
    <n v="1"/>
    <n v="0"/>
    <n v="0"/>
    <d v="2026-06-30T08:30:00"/>
    <d v="2026-06-30T12:00:00"/>
    <s v="Classified"/>
    <d v="2026-06-30T08:36:00"/>
    <d v="2026-06-30T11:43:00"/>
    <s v="Dr Dummy 18"/>
    <n v="0"/>
    <n v="0"/>
    <m/>
  </r>
  <r>
    <s v="Southern"/>
    <x v="0"/>
    <x v="4"/>
    <x v="16"/>
    <s v="Single consultant"/>
    <x v="10"/>
    <x v="0"/>
    <d v="2026-07-19T00:00:00"/>
    <n v="0"/>
    <x v="1"/>
    <x v="0"/>
    <s v="St Cah Maternity Theatre"/>
    <x v="2"/>
    <n v="1"/>
    <n v="4"/>
    <s v="JULY-26-dummy-data.xlsx"/>
    <n v="4"/>
    <n v="0"/>
    <b v="0"/>
    <n v="210"/>
    <n v="183"/>
    <n v="118"/>
    <n v="0"/>
    <n v="0"/>
    <n v="1"/>
    <n v="0"/>
    <n v="4"/>
    <n v="0"/>
    <m/>
    <n v="210"/>
    <s v="On Time"/>
    <s v="Early Finish"/>
    <n v="3"/>
    <n v="-24"/>
    <n v="0"/>
    <n v="1"/>
    <n v="0"/>
    <n v="4"/>
    <n v="0"/>
    <n v="1"/>
    <n v="0"/>
    <n v="0"/>
    <n v="110"/>
    <n v="1"/>
    <n v="0"/>
    <n v="210"/>
    <s v="Below planned"/>
    <n v="1"/>
    <n v="0"/>
    <n v="0"/>
    <d v="2026-07-19T08:00:00"/>
    <d v="2026-07-19T11:30:00"/>
    <s v="Classified"/>
    <d v="2026-07-19T08:03:00"/>
    <d v="2026-07-19T11:06:00"/>
    <s v="Dr Dummy 18"/>
    <n v="0"/>
    <n v="0"/>
    <m/>
  </r>
  <r>
    <s v="Southern"/>
    <x v="0"/>
    <x v="4"/>
    <x v="16"/>
    <s v="Single consultant"/>
    <x v="9"/>
    <x v="0"/>
    <d v="2026-06-04T00:00:00"/>
    <n v="0"/>
    <x v="0"/>
    <x v="0"/>
    <s v="St Cah Maternity Theatre"/>
    <x v="2"/>
    <n v="1"/>
    <n v="4"/>
    <s v="JUNE-26-dummy-data.xlsx"/>
    <n v="4"/>
    <n v="0"/>
    <b v="0"/>
    <n v="240"/>
    <n v="223"/>
    <n v="125"/>
    <n v="0"/>
    <n v="0"/>
    <n v="1"/>
    <n v="0"/>
    <n v="4"/>
    <n v="0"/>
    <m/>
    <n v="240"/>
    <s v="On Time"/>
    <s v="On Time"/>
    <n v="7"/>
    <n v="-10"/>
    <n v="0"/>
    <n v="1"/>
    <n v="0"/>
    <n v="4"/>
    <n v="0"/>
    <n v="0"/>
    <n v="1"/>
    <n v="0"/>
    <n v="130"/>
    <n v="1"/>
    <n v="0"/>
    <n v="240"/>
    <s v="Below planned"/>
    <n v="1"/>
    <n v="0"/>
    <n v="0"/>
    <d v="2026-06-04T09:00:00"/>
    <d v="2026-06-04T13:00:00"/>
    <s v="Classified"/>
    <d v="2026-06-04T09:07:00"/>
    <d v="2026-06-04T12:50:00"/>
    <s v="Dr Dummy 18"/>
    <n v="0"/>
    <n v="0"/>
    <m/>
  </r>
  <r>
    <s v="Southern"/>
    <x v="0"/>
    <x v="4"/>
    <x v="16"/>
    <s v="Single consultant"/>
    <x v="9"/>
    <x v="0"/>
    <d v="2026-07-05T00:00:00"/>
    <n v="0"/>
    <x v="1"/>
    <x v="0"/>
    <s v="St Cah Maternity Theatre"/>
    <x v="2"/>
    <n v="1"/>
    <n v="4"/>
    <s v="JULY-26-dummy-data.xlsx"/>
    <n v="4"/>
    <n v="0"/>
    <b v="0"/>
    <n v="270"/>
    <n v="245"/>
    <n v="173"/>
    <n v="0"/>
    <n v="0"/>
    <n v="1"/>
    <n v="0"/>
    <n v="4"/>
    <n v="0"/>
    <m/>
    <n v="270"/>
    <s v="On Time"/>
    <s v="Early Finish"/>
    <n v="5"/>
    <n v="-20"/>
    <n v="0"/>
    <n v="1"/>
    <n v="0"/>
    <n v="4"/>
    <n v="0"/>
    <n v="1"/>
    <n v="0"/>
    <n v="0"/>
    <n v="160"/>
    <n v="1"/>
    <n v="0"/>
    <n v="270"/>
    <s v="Below planned"/>
    <n v="1"/>
    <n v="0"/>
    <n v="0"/>
    <d v="2026-07-05T13:30:00"/>
    <d v="2026-07-05T18:00:00"/>
    <s v="Classified"/>
    <d v="2026-07-05T13:35:00"/>
    <d v="2026-07-05T17:40:00"/>
    <s v="Dr Dummy 18"/>
    <n v="0"/>
    <n v="0"/>
    <m/>
  </r>
  <r>
    <s v="Southern"/>
    <x v="0"/>
    <x v="4"/>
    <x v="16"/>
    <s v="Single consultant"/>
    <x v="9"/>
    <x v="0"/>
    <d v="2026-07-20T00:00:00"/>
    <n v="0"/>
    <x v="1"/>
    <x v="0"/>
    <s v="St Cah Maternity Theatre"/>
    <x v="2"/>
    <n v="1"/>
    <n v="4"/>
    <s v="JULY-26-dummy-data.xlsx"/>
    <n v="4"/>
    <n v="0"/>
    <b v="0"/>
    <n v="240"/>
    <n v="215"/>
    <n v="135"/>
    <n v="0"/>
    <n v="0"/>
    <n v="1"/>
    <n v="0"/>
    <n v="4"/>
    <n v="0"/>
    <m/>
    <n v="240"/>
    <s v="On Time"/>
    <s v="Early Finish"/>
    <n v="6"/>
    <n v="-19"/>
    <n v="0"/>
    <n v="1"/>
    <n v="0"/>
    <n v="4"/>
    <n v="0"/>
    <n v="1"/>
    <n v="0"/>
    <n v="0"/>
    <n v="130"/>
    <n v="1"/>
    <n v="0"/>
    <n v="240"/>
    <s v="Below planned"/>
    <n v="1"/>
    <n v="0"/>
    <n v="0"/>
    <d v="2026-07-20T09:00:00"/>
    <d v="2026-07-20T13:00:00"/>
    <s v="Classified"/>
    <d v="2026-07-20T09:06:00"/>
    <d v="2026-07-20T12:41:00"/>
    <s v="Dr Dummy 18"/>
    <n v="0"/>
    <n v="0"/>
    <m/>
  </r>
  <r>
    <s v="Southern"/>
    <x v="0"/>
    <x v="4"/>
    <x v="17"/>
    <s v="Single consultant"/>
    <x v="10"/>
    <x v="0"/>
    <d v="2026-06-20T00:00:00"/>
    <n v="0"/>
    <x v="0"/>
    <x v="0"/>
    <s v="St Cah Maternity Theatre"/>
    <x v="2"/>
    <n v="1"/>
    <n v="4"/>
    <s v="JUNE-26-dummy-data.xlsx"/>
    <n v="4"/>
    <n v="0"/>
    <b v="0"/>
    <n v="240"/>
    <n v="222"/>
    <n v="132"/>
    <n v="0"/>
    <n v="0"/>
    <n v="1"/>
    <n v="0"/>
    <n v="4"/>
    <n v="0"/>
    <m/>
    <n v="240"/>
    <s v="On Time"/>
    <s v="Early Finish"/>
    <n v="7"/>
    <n v="-11"/>
    <n v="0"/>
    <n v="1"/>
    <n v="0"/>
    <n v="4"/>
    <n v="0"/>
    <n v="1"/>
    <n v="0"/>
    <n v="0"/>
    <n v="135"/>
    <n v="1"/>
    <n v="0"/>
    <n v="240"/>
    <s v="Below planned"/>
    <n v="1"/>
    <n v="0"/>
    <n v="0"/>
    <d v="2026-06-20T08:00:00"/>
    <d v="2026-06-20T12:00:00"/>
    <s v="Classified"/>
    <d v="2026-06-20T08:07:00"/>
    <d v="2026-06-20T11:49:00"/>
    <s v="Dr Dummy 19"/>
    <n v="0"/>
    <n v="0"/>
    <m/>
  </r>
  <r>
    <s v="Southern"/>
    <x v="0"/>
    <x v="4"/>
    <x v="17"/>
    <s v="Single consultant"/>
    <x v="10"/>
    <x v="0"/>
    <d v="2026-07-03T00:00:00"/>
    <n v="0"/>
    <x v="1"/>
    <x v="0"/>
    <s v="St Cah Maternity Theatre"/>
    <x v="2"/>
    <n v="1"/>
    <n v="4"/>
    <s v="JULY-26-dummy-data.xlsx"/>
    <n v="4"/>
    <n v="0"/>
    <b v="0"/>
    <n v="360"/>
    <n v="320"/>
    <n v="238"/>
    <n v="0"/>
    <n v="0"/>
    <n v="1"/>
    <n v="0"/>
    <n v="4"/>
    <n v="0"/>
    <m/>
    <n v="360"/>
    <s v="Late Start"/>
    <s v="Early Finish"/>
    <n v="12"/>
    <n v="-28"/>
    <n v="0"/>
    <n v="0"/>
    <n v="1"/>
    <n v="4"/>
    <n v="0"/>
    <n v="1"/>
    <n v="0"/>
    <n v="0"/>
    <n v="230"/>
    <n v="1"/>
    <n v="0"/>
    <n v="360"/>
    <s v="Below planned"/>
    <n v="1"/>
    <n v="0"/>
    <n v="0"/>
    <d v="2026-07-03T08:00:00"/>
    <d v="2026-07-03T14:00:00"/>
    <s v="Classified"/>
    <d v="2026-07-03T08:12:00"/>
    <d v="2026-07-03T13:32:00"/>
    <s v="Dr Dummy 19"/>
    <n v="0"/>
    <n v="0"/>
    <m/>
  </r>
  <r>
    <s v="Southern"/>
    <x v="0"/>
    <x v="4"/>
    <x v="17"/>
    <s v="Single consultant"/>
    <x v="10"/>
    <x v="0"/>
    <d v="2026-08-18T00:00:00"/>
    <n v="0"/>
    <x v="2"/>
    <x v="0"/>
    <s v="St Cah Maternity Theatre"/>
    <x v="2"/>
    <n v="1"/>
    <n v="4"/>
    <s v="AUGUST-26-dummy-data.xlsx"/>
    <n v="4"/>
    <n v="0"/>
    <b v="0"/>
    <n v="210"/>
    <n v="188"/>
    <n v="118"/>
    <n v="0"/>
    <n v="0"/>
    <n v="1"/>
    <n v="0"/>
    <n v="4"/>
    <n v="0"/>
    <m/>
    <n v="210"/>
    <s v="Late Start"/>
    <s v="On Time"/>
    <n v="12"/>
    <n v="-10"/>
    <n v="0"/>
    <n v="0"/>
    <n v="1"/>
    <n v="4"/>
    <n v="0"/>
    <n v="0"/>
    <n v="1"/>
    <n v="0"/>
    <n v="120"/>
    <n v="1"/>
    <n v="0"/>
    <n v="210"/>
    <s v="Below planned"/>
    <n v="1"/>
    <n v="0"/>
    <n v="0"/>
    <d v="2026-08-18T09:00:00"/>
    <d v="2026-08-18T12:30:00"/>
    <s v="Classified"/>
    <d v="2026-08-18T09:12:00"/>
    <d v="2026-08-18T12:20:00"/>
    <s v="Dr Dummy 19"/>
    <n v="0"/>
    <n v="0"/>
    <m/>
  </r>
  <r>
    <s v="Southern"/>
    <x v="0"/>
    <x v="4"/>
    <x v="17"/>
    <s v="Single consultant"/>
    <x v="9"/>
    <x v="0"/>
    <d v="2026-07-02T00:00:00"/>
    <n v="0"/>
    <x v="1"/>
    <x v="0"/>
    <s v="St Cah Maternity Theatre"/>
    <x v="2"/>
    <n v="1"/>
    <n v="4"/>
    <s v="JULY-26-dummy-data.xlsx"/>
    <n v="4"/>
    <n v="0"/>
    <b v="0"/>
    <n v="210"/>
    <n v="181"/>
    <n v="104"/>
    <n v="0"/>
    <n v="0"/>
    <n v="1"/>
    <n v="0"/>
    <n v="4"/>
    <n v="0"/>
    <m/>
    <n v="210"/>
    <s v="On Time"/>
    <s v="Early Finish"/>
    <n v="8"/>
    <n v="-21"/>
    <n v="0"/>
    <n v="1"/>
    <n v="0"/>
    <n v="4"/>
    <n v="0"/>
    <n v="1"/>
    <n v="0"/>
    <n v="0"/>
    <n v="105"/>
    <n v="1"/>
    <n v="0"/>
    <n v="210"/>
    <s v="Below planned"/>
    <n v="1"/>
    <n v="0"/>
    <n v="0"/>
    <d v="2026-07-02T08:00:00"/>
    <d v="2026-07-02T11:30:00"/>
    <s v="Classified"/>
    <d v="2026-07-02T08:08:00"/>
    <d v="2026-07-02T11:09:00"/>
    <s v="Dr Dummy 19"/>
    <n v="0"/>
    <n v="0"/>
    <m/>
  </r>
  <r>
    <s v="Southern"/>
    <x v="0"/>
    <x v="4"/>
    <x v="17"/>
    <s v="Single consultant"/>
    <x v="9"/>
    <x v="0"/>
    <d v="2026-07-30T00:00:00"/>
    <n v="0"/>
    <x v="1"/>
    <x v="0"/>
    <s v="St Cah Maternity Theatre"/>
    <x v="2"/>
    <n v="1"/>
    <n v="4"/>
    <s v="JULY-26-dummy-data.xlsx"/>
    <n v="4"/>
    <n v="0"/>
    <b v="0"/>
    <n v="480"/>
    <n v="430"/>
    <n v="325"/>
    <n v="0"/>
    <n v="0"/>
    <n v="1"/>
    <n v="0"/>
    <n v="4"/>
    <n v="0"/>
    <m/>
    <n v="480"/>
    <s v="Late Start"/>
    <s v="Early Finish"/>
    <n v="12"/>
    <n v="-38"/>
    <n v="0"/>
    <n v="0"/>
    <n v="1"/>
    <n v="4"/>
    <n v="0"/>
    <n v="1"/>
    <n v="0"/>
    <n v="0"/>
    <n v="315"/>
    <n v="1"/>
    <n v="0"/>
    <n v="480"/>
    <s v="Below planned"/>
    <n v="1"/>
    <n v="0"/>
    <n v="0"/>
    <d v="2026-07-30T08:30:00"/>
    <d v="2026-07-30T16:30:00"/>
    <s v="Classified"/>
    <d v="2026-07-30T08:42:00"/>
    <d v="2026-07-30T15:52:00"/>
    <s v="Dr Dummy 19"/>
    <n v="0"/>
    <n v="0"/>
    <m/>
  </r>
  <r>
    <s v="Southern"/>
    <x v="0"/>
    <x v="4"/>
    <x v="18"/>
    <s v="Single consultant"/>
    <x v="9"/>
    <x v="0"/>
    <d v="2026-07-25T00:00:00"/>
    <n v="0"/>
    <x v="1"/>
    <x v="0"/>
    <s v="St Cah Maternity Theatre"/>
    <x v="2"/>
    <n v="1"/>
    <n v="4"/>
    <s v="JULY-26-dummy-data.xlsx"/>
    <n v="4"/>
    <n v="0"/>
    <b v="0"/>
    <n v="420"/>
    <n v="390"/>
    <n v="251"/>
    <n v="0"/>
    <n v="0"/>
    <n v="1"/>
    <n v="0"/>
    <n v="4"/>
    <n v="0"/>
    <m/>
    <n v="420"/>
    <s v="On Time"/>
    <s v="Early Finish"/>
    <n v="10"/>
    <n v="-20"/>
    <n v="0"/>
    <n v="1"/>
    <n v="0"/>
    <n v="4"/>
    <n v="0"/>
    <n v="1"/>
    <n v="0"/>
    <n v="0"/>
    <n v="250"/>
    <n v="1"/>
    <n v="0"/>
    <n v="420"/>
    <s v="Below planned"/>
    <n v="1"/>
    <n v="0"/>
    <n v="0"/>
    <d v="2026-07-25T09:00:00"/>
    <d v="2026-07-25T16:00:00"/>
    <s v="Classified"/>
    <d v="2026-07-25T09:10:00"/>
    <d v="2026-07-25T15:40:00"/>
    <s v="Dr Dummy 20"/>
    <n v="0"/>
    <n v="0"/>
    <m/>
  </r>
  <r>
    <s v="Southern"/>
    <x v="0"/>
    <x v="4"/>
    <x v="18"/>
    <s v="Single consultant"/>
    <x v="9"/>
    <x v="0"/>
    <d v="2026-08-30T00:00:00"/>
    <n v="0"/>
    <x v="2"/>
    <x v="0"/>
    <s v="St Cah Maternity Theatre"/>
    <x v="2"/>
    <n v="1"/>
    <n v="4"/>
    <s v="AUGUST-26-dummy-data.xlsx"/>
    <n v="4"/>
    <n v="0"/>
    <b v="0"/>
    <n v="420"/>
    <n v="394"/>
    <n v="292"/>
    <n v="0"/>
    <n v="0"/>
    <n v="1"/>
    <n v="0"/>
    <n v="4"/>
    <n v="0"/>
    <m/>
    <n v="420"/>
    <s v="On Time"/>
    <s v="Early Finish"/>
    <n v="3"/>
    <n v="-23"/>
    <n v="0"/>
    <n v="1"/>
    <n v="0"/>
    <n v="4"/>
    <n v="0"/>
    <n v="1"/>
    <n v="0"/>
    <n v="0"/>
    <n v="285"/>
    <n v="1"/>
    <n v="0"/>
    <n v="420"/>
    <s v="Below planned"/>
    <n v="1"/>
    <n v="0"/>
    <n v="0"/>
    <d v="2026-08-30T09:00:00"/>
    <d v="2026-08-30T16:00:00"/>
    <s v="Classified"/>
    <d v="2026-08-30T09:03:00"/>
    <d v="2026-08-30T15:37:00"/>
    <s v="Dr Dummy 20"/>
    <n v="0"/>
    <n v="0"/>
    <m/>
  </r>
  <r>
    <s v="Southern"/>
    <x v="0"/>
    <x v="4"/>
    <x v="19"/>
    <s v="Single consultant"/>
    <x v="10"/>
    <x v="0"/>
    <d v="2026-06-16T00:00:00"/>
    <n v="0"/>
    <x v="0"/>
    <x v="0"/>
    <s v="St Cah Maternity Theatre"/>
    <x v="2"/>
    <n v="1"/>
    <n v="4"/>
    <s v="JUNE-26-dummy-data.xlsx"/>
    <n v="4"/>
    <n v="0"/>
    <b v="0"/>
    <n v="540"/>
    <n v="501"/>
    <n v="352"/>
    <n v="0"/>
    <n v="0"/>
    <n v="1"/>
    <n v="0"/>
    <n v="4"/>
    <n v="0"/>
    <m/>
    <n v="540"/>
    <s v="On Time"/>
    <s v="Early Finish"/>
    <n v="8"/>
    <n v="-31"/>
    <n v="0"/>
    <n v="1"/>
    <n v="0"/>
    <n v="4"/>
    <n v="0"/>
    <n v="1"/>
    <n v="0"/>
    <n v="0"/>
    <n v="365"/>
    <n v="1"/>
    <n v="0"/>
    <n v="540"/>
    <s v="Below planned"/>
    <n v="1"/>
    <n v="0"/>
    <n v="0"/>
    <d v="2026-06-16T08:30:00"/>
    <d v="2026-06-16T17:30:00"/>
    <s v="Classified"/>
    <d v="2026-06-16T08:38:00"/>
    <d v="2026-06-16T16:59:00"/>
    <s v="Dr Dummy 21"/>
    <n v="0"/>
    <n v="0"/>
    <m/>
  </r>
  <r>
    <s v="Southern"/>
    <x v="0"/>
    <x v="4"/>
    <x v="19"/>
    <s v="Single consultant"/>
    <x v="10"/>
    <x v="0"/>
    <d v="2026-06-23T00:00:00"/>
    <n v="0"/>
    <x v="0"/>
    <x v="0"/>
    <s v="St Cah Maternity Theatre"/>
    <x v="2"/>
    <n v="1"/>
    <n v="4"/>
    <s v="JUNE-26-dummy-data.xlsx"/>
    <n v="4"/>
    <n v="0"/>
    <b v="0"/>
    <n v="270"/>
    <n v="229"/>
    <n v="130"/>
    <n v="0"/>
    <n v="0"/>
    <n v="1"/>
    <n v="0"/>
    <n v="4"/>
    <n v="0"/>
    <m/>
    <n v="270"/>
    <s v="On Time"/>
    <s v="Early Finish"/>
    <n v="7"/>
    <n v="-34"/>
    <n v="0"/>
    <n v="1"/>
    <n v="0"/>
    <n v="4"/>
    <n v="0"/>
    <n v="1"/>
    <n v="0"/>
    <n v="0"/>
    <n v="135"/>
    <n v="1"/>
    <n v="0"/>
    <n v="270"/>
    <s v="Below planned"/>
    <n v="1"/>
    <n v="0"/>
    <n v="0"/>
    <d v="2026-06-23T13:30:00"/>
    <d v="2026-06-23T18:00:00"/>
    <s v="Classified"/>
    <d v="2026-06-23T13:37:00"/>
    <d v="2026-06-23T17:26:00"/>
    <s v="Dr Dummy 21"/>
    <n v="0"/>
    <n v="0"/>
    <m/>
  </r>
  <r>
    <s v="Southern"/>
    <x v="0"/>
    <x v="4"/>
    <x v="19"/>
    <s v="Single consultant"/>
    <x v="9"/>
    <x v="0"/>
    <d v="2026-06-06T00:00:00"/>
    <n v="0"/>
    <x v="0"/>
    <x v="0"/>
    <s v="St Cah Maternity Theatre"/>
    <x v="2"/>
    <n v="1"/>
    <n v="4"/>
    <s v="JUNE-26-dummy-data.xlsx"/>
    <n v="4"/>
    <n v="0"/>
    <b v="0"/>
    <n v="240"/>
    <n v="204"/>
    <n v="123"/>
    <n v="0"/>
    <n v="0"/>
    <n v="1"/>
    <n v="0"/>
    <n v="4"/>
    <n v="0"/>
    <m/>
    <n v="240"/>
    <s v="On Time"/>
    <s v="Early Finish"/>
    <n v="9"/>
    <n v="-27"/>
    <n v="0"/>
    <n v="1"/>
    <n v="0"/>
    <n v="4"/>
    <n v="0"/>
    <n v="1"/>
    <n v="0"/>
    <n v="0"/>
    <n v="120"/>
    <n v="1"/>
    <n v="0"/>
    <n v="240"/>
    <s v="Below planned"/>
    <n v="1"/>
    <n v="0"/>
    <n v="0"/>
    <d v="2026-06-06T13:30:00"/>
    <d v="2026-06-06T17:30:00"/>
    <s v="Classified"/>
    <d v="2026-06-06T13:39:00"/>
    <d v="2026-06-06T17:03:00"/>
    <s v="Dr Dummy 21"/>
    <n v="0"/>
    <n v="0"/>
    <m/>
  </r>
  <r>
    <s v="Southern"/>
    <x v="0"/>
    <x v="4"/>
    <x v="19"/>
    <s v="Single consultant"/>
    <x v="9"/>
    <x v="0"/>
    <d v="2026-06-12T00:00:00"/>
    <n v="0"/>
    <x v="0"/>
    <x v="0"/>
    <s v="St Cah Maternity Theatre"/>
    <x v="2"/>
    <n v="1"/>
    <n v="4"/>
    <s v="JUNE-26-dummy-data.xlsx"/>
    <n v="4"/>
    <n v="0"/>
    <b v="0"/>
    <n v="270"/>
    <n v="243"/>
    <n v="159"/>
    <n v="0"/>
    <n v="0"/>
    <n v="1"/>
    <n v="0"/>
    <n v="4"/>
    <n v="0"/>
    <m/>
    <n v="270"/>
    <s v="On Time"/>
    <s v="Early Finish"/>
    <n v="8"/>
    <n v="-19"/>
    <n v="0"/>
    <n v="1"/>
    <n v="0"/>
    <n v="4"/>
    <n v="0"/>
    <n v="1"/>
    <n v="0"/>
    <n v="0"/>
    <n v="155"/>
    <n v="1"/>
    <n v="0"/>
    <n v="270"/>
    <s v="Below planned"/>
    <n v="1"/>
    <n v="0"/>
    <n v="0"/>
    <d v="2026-06-12T08:30:00"/>
    <d v="2026-06-12T13:00:00"/>
    <s v="Classified"/>
    <d v="2026-06-12T08:38:00"/>
    <d v="2026-06-12T12:41:00"/>
    <s v="Dr Dummy 21"/>
    <n v="0"/>
    <n v="0"/>
    <m/>
  </r>
  <r>
    <s v="Southern"/>
    <x v="0"/>
    <x v="4"/>
    <x v="19"/>
    <s v="Single consultant"/>
    <x v="9"/>
    <x v="0"/>
    <d v="2026-07-07T00:00:00"/>
    <n v="0"/>
    <x v="1"/>
    <x v="0"/>
    <s v="St Cah Maternity Theatre"/>
    <x v="2"/>
    <n v="1"/>
    <n v="4"/>
    <s v="JULY-26-dummy-data.xlsx"/>
    <n v="4"/>
    <n v="0"/>
    <b v="0"/>
    <n v="270"/>
    <n v="250"/>
    <n v="165"/>
    <n v="0"/>
    <n v="0"/>
    <n v="1"/>
    <n v="0"/>
    <n v="4"/>
    <n v="0"/>
    <m/>
    <n v="270"/>
    <s v="On Time"/>
    <s v="Early Finish"/>
    <n v="7"/>
    <n v="-13"/>
    <n v="0"/>
    <n v="1"/>
    <n v="0"/>
    <n v="4"/>
    <n v="0"/>
    <n v="1"/>
    <n v="0"/>
    <n v="0"/>
    <n v="165"/>
    <n v="1"/>
    <n v="0"/>
    <n v="270"/>
    <s v="Below planned"/>
    <n v="1"/>
    <n v="0"/>
    <n v="0"/>
    <d v="2026-07-07T08:00:00"/>
    <d v="2026-07-07T12:30:00"/>
    <s v="Classified"/>
    <d v="2026-07-07T08:07:00"/>
    <d v="2026-07-07T12:17:00"/>
    <s v="Dr Dummy 21"/>
    <n v="0"/>
    <n v="0"/>
    <m/>
  </r>
  <r>
    <s v="Southern"/>
    <x v="0"/>
    <x v="4"/>
    <x v="19"/>
    <s v="Single consultant"/>
    <x v="9"/>
    <x v="0"/>
    <d v="2026-07-09T00:00:00"/>
    <n v="0"/>
    <x v="1"/>
    <x v="0"/>
    <s v="St Cah Maternity Theatre"/>
    <x v="2"/>
    <n v="1"/>
    <n v="4"/>
    <s v="JULY-26-dummy-data.xlsx"/>
    <n v="4"/>
    <n v="0"/>
    <b v="0"/>
    <n v="480"/>
    <n v="444"/>
    <n v="312"/>
    <n v="0"/>
    <n v="0"/>
    <n v="1"/>
    <n v="0"/>
    <n v="4"/>
    <n v="0"/>
    <m/>
    <n v="480"/>
    <s v="On Time"/>
    <s v="Early Finish"/>
    <n v="7"/>
    <n v="-29"/>
    <n v="0"/>
    <n v="1"/>
    <n v="0"/>
    <n v="4"/>
    <n v="0"/>
    <n v="1"/>
    <n v="0"/>
    <n v="0"/>
    <n v="310"/>
    <n v="1"/>
    <n v="0"/>
    <n v="480"/>
    <s v="Below planned"/>
    <n v="1"/>
    <n v="0"/>
    <n v="0"/>
    <d v="2026-07-09T09:00:00"/>
    <d v="2026-07-09T17:00:00"/>
    <s v="Classified"/>
    <d v="2026-07-09T09:07:00"/>
    <d v="2026-07-09T16:31:00"/>
    <s v="Dr Dummy 21"/>
    <n v="0"/>
    <n v="0"/>
    <m/>
  </r>
  <r>
    <s v="Southern"/>
    <x v="0"/>
    <x v="4"/>
    <x v="19"/>
    <s v="Single consultant"/>
    <x v="9"/>
    <x v="0"/>
    <d v="2026-08-02T00:00:00"/>
    <n v="0"/>
    <x v="2"/>
    <x v="0"/>
    <s v="St Cah Maternity Theatre"/>
    <x v="2"/>
    <n v="1"/>
    <n v="4"/>
    <s v="AUGUST-26-dummy-data.xlsx"/>
    <n v="4"/>
    <n v="0"/>
    <b v="0"/>
    <n v="540"/>
    <n v="498"/>
    <n v="375"/>
    <n v="0"/>
    <n v="0"/>
    <n v="1"/>
    <n v="0"/>
    <n v="4"/>
    <n v="0"/>
    <m/>
    <n v="540"/>
    <s v="Late Start"/>
    <s v="Early Finish"/>
    <n v="11"/>
    <n v="-31"/>
    <n v="0"/>
    <n v="0"/>
    <n v="1"/>
    <n v="4"/>
    <n v="0"/>
    <n v="1"/>
    <n v="0"/>
    <n v="0"/>
    <n v="380"/>
    <n v="1"/>
    <n v="0"/>
    <n v="540"/>
    <s v="Below planned"/>
    <n v="1"/>
    <n v="0"/>
    <n v="0"/>
    <d v="2026-08-02T09:00:00"/>
    <d v="2026-08-02T18:00:00"/>
    <s v="Classified"/>
    <d v="2026-08-02T09:11:00"/>
    <d v="2026-08-02T17:29:00"/>
    <s v="Dr Dummy 21"/>
    <n v="0"/>
    <n v="0"/>
    <m/>
  </r>
  <r>
    <s v="Southern"/>
    <x v="0"/>
    <x v="4"/>
    <x v="20"/>
    <s v="Single consultant"/>
    <x v="9"/>
    <x v="0"/>
    <d v="2026-06-16T00:00:00"/>
    <n v="0"/>
    <x v="0"/>
    <x v="0"/>
    <s v="St Cah Maternity Theatre"/>
    <x v="2"/>
    <n v="1"/>
    <n v="4"/>
    <s v="JUNE-26-dummy-data.xlsx"/>
    <n v="4"/>
    <n v="0"/>
    <b v="0"/>
    <n v="240"/>
    <n v="219"/>
    <n v="140"/>
    <n v="0"/>
    <n v="0"/>
    <n v="1"/>
    <n v="0"/>
    <n v="4"/>
    <n v="0"/>
    <m/>
    <n v="240"/>
    <s v="On Time"/>
    <s v="Early Finish"/>
    <n v="10"/>
    <n v="-11"/>
    <n v="0"/>
    <n v="1"/>
    <n v="0"/>
    <n v="4"/>
    <n v="0"/>
    <n v="1"/>
    <n v="0"/>
    <n v="0"/>
    <n v="145"/>
    <n v="1"/>
    <n v="0"/>
    <n v="240"/>
    <s v="Below planned"/>
    <n v="1"/>
    <n v="0"/>
    <n v="0"/>
    <d v="2026-06-16T13:30:00"/>
    <d v="2026-06-16T17:30:00"/>
    <s v="Classified"/>
    <d v="2026-06-16T13:40:00"/>
    <d v="2026-06-16T17:19:00"/>
    <s v="Dr Dummy 22"/>
    <n v="0"/>
    <n v="0"/>
    <m/>
  </r>
  <r>
    <s v="Southern"/>
    <x v="0"/>
    <x v="4"/>
    <x v="20"/>
    <s v="Single consultant"/>
    <x v="9"/>
    <x v="0"/>
    <d v="2026-06-20T00:00:00"/>
    <n v="0"/>
    <x v="0"/>
    <x v="0"/>
    <s v="St Cah Maternity Theatre"/>
    <x v="2"/>
    <n v="1"/>
    <n v="4"/>
    <s v="JUNE-26-dummy-data.xlsx"/>
    <n v="4"/>
    <n v="0"/>
    <b v="0"/>
    <n v="210"/>
    <n v="183"/>
    <n v="117"/>
    <n v="0"/>
    <n v="0"/>
    <n v="1"/>
    <n v="0"/>
    <n v="4"/>
    <n v="0"/>
    <m/>
    <n v="210"/>
    <s v="On Time"/>
    <s v="Early Finish"/>
    <n v="10"/>
    <n v="-17"/>
    <n v="0"/>
    <n v="1"/>
    <n v="0"/>
    <n v="4"/>
    <n v="0"/>
    <n v="1"/>
    <n v="0"/>
    <n v="0"/>
    <n v="110"/>
    <n v="1"/>
    <n v="0"/>
    <n v="210"/>
    <s v="Below planned"/>
    <n v="1"/>
    <n v="0"/>
    <n v="0"/>
    <d v="2026-06-20T08:30:00"/>
    <d v="2026-06-20T12:00:00"/>
    <s v="Classified"/>
    <d v="2026-06-20T08:40:00"/>
    <d v="2026-06-20T11:43:00"/>
    <s v="Dr Dummy 22"/>
    <n v="0"/>
    <n v="0"/>
    <m/>
  </r>
  <r>
    <s v="Southern"/>
    <x v="0"/>
    <x v="4"/>
    <x v="20"/>
    <s v="Single consultant"/>
    <x v="9"/>
    <x v="0"/>
    <d v="2026-07-19T00:00:00"/>
    <n v="0"/>
    <x v="1"/>
    <x v="0"/>
    <s v="St Cah Maternity Theatre"/>
    <x v="2"/>
    <n v="1"/>
    <n v="4"/>
    <s v="JULY-26-dummy-data.xlsx"/>
    <n v="4"/>
    <n v="0"/>
    <b v="0"/>
    <n v="270"/>
    <n v="248"/>
    <n v="176"/>
    <n v="0"/>
    <n v="0"/>
    <n v="1"/>
    <n v="0"/>
    <n v="4"/>
    <n v="0"/>
    <m/>
    <n v="270"/>
    <s v="On Time"/>
    <s v="Early Finish"/>
    <n v="10"/>
    <n v="-12"/>
    <n v="0"/>
    <n v="1"/>
    <n v="0"/>
    <n v="4"/>
    <n v="0"/>
    <n v="1"/>
    <n v="0"/>
    <n v="0"/>
    <n v="170"/>
    <n v="1"/>
    <n v="0"/>
    <n v="270"/>
    <s v="Below planned"/>
    <n v="1"/>
    <n v="0"/>
    <n v="0"/>
    <d v="2026-07-19T09:00:00"/>
    <d v="2026-07-19T13:30:00"/>
    <s v="Classified"/>
    <d v="2026-07-19T09:10:00"/>
    <d v="2026-07-19T13:18:00"/>
    <s v="Dr Dummy 22"/>
    <n v="0"/>
    <n v="0"/>
    <m/>
  </r>
  <r>
    <s v="Southern"/>
    <x v="0"/>
    <x v="4"/>
    <x v="21"/>
    <s v="Single consultant"/>
    <x v="10"/>
    <x v="0"/>
    <d v="2026-06-19T00:00:00"/>
    <n v="0"/>
    <x v="0"/>
    <x v="0"/>
    <s v="St Cah Maternity Theatre"/>
    <x v="2"/>
    <n v="1"/>
    <n v="4"/>
    <s v="JUNE-26-dummy-data.xlsx"/>
    <n v="4"/>
    <n v="0"/>
    <b v="0"/>
    <n v="480"/>
    <n v="446"/>
    <n v="326"/>
    <n v="0"/>
    <n v="0"/>
    <n v="1"/>
    <n v="0"/>
    <n v="4"/>
    <n v="0"/>
    <m/>
    <n v="480"/>
    <s v="Late Start"/>
    <s v="Early Finish"/>
    <n v="12"/>
    <n v="-22"/>
    <n v="0"/>
    <n v="0"/>
    <n v="1"/>
    <n v="4"/>
    <n v="0"/>
    <n v="1"/>
    <n v="0"/>
    <n v="0"/>
    <n v="320"/>
    <n v="1"/>
    <n v="0"/>
    <n v="480"/>
    <s v="Below planned"/>
    <n v="1"/>
    <n v="0"/>
    <n v="0"/>
    <d v="2026-06-19T08:00:00"/>
    <d v="2026-06-19T16:00:00"/>
    <s v="Classified"/>
    <d v="2026-06-19T08:12:00"/>
    <d v="2026-06-19T15:38:00"/>
    <s v="Dr Dummy 23"/>
    <n v="0"/>
    <n v="0"/>
    <m/>
  </r>
  <r>
    <s v="Southern"/>
    <x v="0"/>
    <x v="4"/>
    <x v="21"/>
    <s v="Single consultant"/>
    <x v="10"/>
    <x v="0"/>
    <d v="2026-07-15T00:00:00"/>
    <n v="0"/>
    <x v="1"/>
    <x v="0"/>
    <s v="St Cah Maternity Theatre"/>
    <x v="2"/>
    <n v="1"/>
    <n v="4"/>
    <s v="JULY-26-dummy-data.xlsx"/>
    <n v="4"/>
    <n v="0"/>
    <b v="0"/>
    <n v="480"/>
    <n v="446"/>
    <n v="323"/>
    <n v="0"/>
    <n v="0"/>
    <n v="1"/>
    <n v="0"/>
    <n v="4"/>
    <n v="0"/>
    <m/>
    <n v="480"/>
    <s v="On Time"/>
    <s v="Early Finish"/>
    <n v="9"/>
    <n v="-25"/>
    <n v="0"/>
    <n v="1"/>
    <n v="0"/>
    <n v="4"/>
    <n v="0"/>
    <n v="1"/>
    <n v="0"/>
    <n v="0"/>
    <n v="325"/>
    <n v="1"/>
    <n v="0"/>
    <n v="480"/>
    <s v="Below planned"/>
    <n v="1"/>
    <n v="0"/>
    <n v="0"/>
    <d v="2026-07-15T08:30:00"/>
    <d v="2026-07-15T16:30:00"/>
    <s v="Classified"/>
    <d v="2026-07-15T08:39:00"/>
    <d v="2026-07-15T16:05:00"/>
    <s v="Dr Dummy 23"/>
    <n v="0"/>
    <n v="0"/>
    <m/>
  </r>
  <r>
    <s v="Southern"/>
    <x v="0"/>
    <x v="4"/>
    <x v="21"/>
    <s v="Single consultant"/>
    <x v="9"/>
    <x v="0"/>
    <d v="2026-07-11T00:00:00"/>
    <n v="0"/>
    <x v="1"/>
    <x v="0"/>
    <s v="St Cah Maternity Theatre"/>
    <x v="2"/>
    <n v="1"/>
    <n v="4"/>
    <s v="JULY-26-dummy-data.xlsx"/>
    <n v="4"/>
    <n v="0"/>
    <b v="0"/>
    <n v="480"/>
    <n v="440"/>
    <n v="358"/>
    <n v="0"/>
    <n v="0"/>
    <n v="1"/>
    <n v="0"/>
    <n v="4"/>
    <n v="0"/>
    <m/>
    <n v="480"/>
    <s v="On Time"/>
    <s v="Early Finish"/>
    <n v="6"/>
    <n v="-34"/>
    <n v="0"/>
    <n v="1"/>
    <n v="0"/>
    <n v="4"/>
    <n v="0"/>
    <n v="1"/>
    <n v="0"/>
    <n v="0"/>
    <n v="355"/>
    <n v="1"/>
    <n v="0"/>
    <n v="480"/>
    <s v="Below planned"/>
    <n v="1"/>
    <n v="0"/>
    <n v="0"/>
    <d v="2026-07-11T09:00:00"/>
    <d v="2026-07-11T17:00:00"/>
    <s v="Classified"/>
    <d v="2026-07-11T09:06:00"/>
    <d v="2026-07-11T16:26:00"/>
    <s v="Dr Dummy 23"/>
    <n v="0"/>
    <n v="0"/>
    <m/>
  </r>
  <r>
    <s v="Southern"/>
    <x v="0"/>
    <x v="4"/>
    <x v="21"/>
    <s v="Single consultant"/>
    <x v="9"/>
    <x v="0"/>
    <d v="2026-08-20T00:00:00"/>
    <n v="0"/>
    <x v="2"/>
    <x v="0"/>
    <s v="St Cah Maternity Theatre"/>
    <x v="2"/>
    <n v="1"/>
    <n v="4"/>
    <s v="AUGUST-26-dummy-data.xlsx"/>
    <n v="4"/>
    <n v="0"/>
    <b v="0"/>
    <n v="480"/>
    <n v="444"/>
    <n v="310"/>
    <n v="0"/>
    <n v="0"/>
    <n v="1"/>
    <n v="0"/>
    <n v="4"/>
    <n v="0"/>
    <m/>
    <n v="480"/>
    <s v="On Time"/>
    <s v="Early Finish"/>
    <n v="9"/>
    <n v="-27"/>
    <n v="0"/>
    <n v="1"/>
    <n v="0"/>
    <n v="4"/>
    <n v="0"/>
    <n v="1"/>
    <n v="0"/>
    <n v="0"/>
    <n v="315"/>
    <n v="1"/>
    <n v="0"/>
    <n v="480"/>
    <s v="Below planned"/>
    <n v="1"/>
    <n v="0"/>
    <n v="0"/>
    <d v="2026-08-20T09:00:00"/>
    <d v="2026-08-20T17:00:00"/>
    <s v="Classified"/>
    <d v="2026-08-20T09:09:00"/>
    <d v="2026-08-20T16:33:00"/>
    <s v="Dr Dummy 23"/>
    <n v="0"/>
    <n v="0"/>
    <m/>
  </r>
  <r>
    <s v="Southern"/>
    <x v="0"/>
    <x v="5"/>
    <x v="24"/>
    <s v="Single consultant"/>
    <x v="5"/>
    <x v="0"/>
    <d v="2026-07-26T00:00:00"/>
    <n v="0"/>
    <x v="1"/>
    <x v="0"/>
    <s v="St Cah Day Procedure Unit"/>
    <x v="1"/>
    <n v="1"/>
    <n v="4"/>
    <s v="JULY-26-dummy-data.xlsx"/>
    <n v="4"/>
    <n v="0"/>
    <b v="0"/>
    <n v="480"/>
    <n v="432"/>
    <n v="336"/>
    <n v="0"/>
    <n v="0"/>
    <n v="1"/>
    <n v="0"/>
    <n v="4"/>
    <n v="0"/>
    <m/>
    <n v="480"/>
    <s v="On Time"/>
    <s v="Early Finish"/>
    <n v="8"/>
    <n v="-40"/>
    <n v="0"/>
    <n v="1"/>
    <n v="0"/>
    <n v="4"/>
    <n v="0"/>
    <n v="1"/>
    <n v="0"/>
    <n v="0"/>
    <n v="350"/>
    <n v="1"/>
    <n v="0"/>
    <n v="480"/>
    <s v="Below planned"/>
    <n v="1"/>
    <n v="0"/>
    <n v="0"/>
    <d v="2026-07-26T09:00:00"/>
    <d v="2026-07-26T17:00:00"/>
    <s v="Classified"/>
    <d v="2026-07-26T09:08:00"/>
    <d v="2026-07-26T16:20:00"/>
    <s v="Dr Dummy 11"/>
    <n v="0"/>
    <n v="0"/>
    <m/>
  </r>
  <r>
    <s v="Southern"/>
    <x v="0"/>
    <x v="6"/>
    <x v="3"/>
    <s v="Single consultant"/>
    <x v="5"/>
    <x v="0"/>
    <d v="2026-06-13T00:00:00"/>
    <n v="0"/>
    <x v="0"/>
    <x v="0"/>
    <s v="St Cah Day Procedure Unit"/>
    <x v="1"/>
    <n v="1"/>
    <n v="4"/>
    <s v="JUNE-26-dummy-data.xlsx"/>
    <n v="4"/>
    <n v="0"/>
    <b v="0"/>
    <n v="540"/>
    <n v="473"/>
    <n v="334"/>
    <n v="0"/>
    <n v="0"/>
    <n v="1"/>
    <n v="0"/>
    <n v="4"/>
    <n v="0"/>
    <m/>
    <n v="540"/>
    <s v="Late Start"/>
    <s v="Early Finish"/>
    <n v="12"/>
    <n v="-55"/>
    <n v="0"/>
    <n v="0"/>
    <n v="1"/>
    <n v="4"/>
    <n v="0"/>
    <n v="1"/>
    <n v="0"/>
    <n v="0"/>
    <n v="335"/>
    <n v="1"/>
    <n v="0"/>
    <n v="540"/>
    <s v="Below planned"/>
    <n v="1"/>
    <n v="0"/>
    <n v="0"/>
    <d v="2026-06-13T09:00:00"/>
    <d v="2026-06-13T18:00:00"/>
    <s v="Classified"/>
    <d v="2026-06-13T09:12:00"/>
    <d v="2026-06-13T17:05:00"/>
    <s v="Dr Dummy 04"/>
    <n v="0"/>
    <n v="0"/>
    <m/>
  </r>
  <r>
    <s v="Southern"/>
    <x v="0"/>
    <x v="6"/>
    <x v="6"/>
    <s v="Single consultant"/>
    <x v="5"/>
    <x v="0"/>
    <d v="2026-06-02T00:00:00"/>
    <n v="0"/>
    <x v="0"/>
    <x v="0"/>
    <s v="St Cah Day Procedure Unit"/>
    <x v="1"/>
    <n v="1"/>
    <n v="4"/>
    <s v="JUNE-26-dummy-data.xlsx"/>
    <n v="4"/>
    <n v="0"/>
    <b v="0"/>
    <n v="240"/>
    <n v="216"/>
    <n v="134"/>
    <n v="0"/>
    <n v="0"/>
    <n v="1"/>
    <n v="0"/>
    <n v="4"/>
    <n v="0"/>
    <m/>
    <n v="240"/>
    <s v="On Time"/>
    <s v="Early Finish"/>
    <n v="9"/>
    <n v="-15"/>
    <n v="0"/>
    <n v="1"/>
    <n v="0"/>
    <n v="4"/>
    <n v="0"/>
    <n v="1"/>
    <n v="0"/>
    <n v="0"/>
    <n v="145"/>
    <n v="1"/>
    <n v="0"/>
    <n v="240"/>
    <s v="Below planned"/>
    <n v="1"/>
    <n v="0"/>
    <n v="0"/>
    <d v="2026-06-02T09:00:00"/>
    <d v="2026-06-02T13:00:00"/>
    <s v="Classified"/>
    <d v="2026-06-02T09:09:00"/>
    <d v="2026-06-02T12:45:00"/>
    <s v="Dr Dummy 07"/>
    <n v="0"/>
    <n v="0"/>
    <m/>
  </r>
  <r>
    <s v="Southern"/>
    <x v="0"/>
    <x v="6"/>
    <x v="7"/>
    <s v="Single consultant"/>
    <x v="5"/>
    <x v="0"/>
    <d v="2026-08-23T00:00:00"/>
    <n v="0"/>
    <x v="2"/>
    <x v="0"/>
    <s v="St Cah Day Procedure Unit"/>
    <x v="1"/>
    <n v="1"/>
    <n v="4"/>
    <s v="AUGUST-26-dummy-data.xlsx"/>
    <n v="4"/>
    <n v="0"/>
    <b v="0"/>
    <n v="270"/>
    <n v="241"/>
    <n v="145"/>
    <n v="0"/>
    <n v="0"/>
    <n v="1"/>
    <n v="0"/>
    <n v="4"/>
    <n v="0"/>
    <m/>
    <n v="270"/>
    <s v="On Time"/>
    <s v="Early Finish"/>
    <n v="3"/>
    <n v="-26"/>
    <n v="0"/>
    <n v="1"/>
    <n v="0"/>
    <n v="4"/>
    <n v="0"/>
    <n v="1"/>
    <n v="0"/>
    <n v="0"/>
    <n v="150"/>
    <n v="1"/>
    <n v="0"/>
    <n v="270"/>
    <s v="Below planned"/>
    <n v="1"/>
    <n v="0"/>
    <n v="0"/>
    <d v="2026-08-23T08:30:00"/>
    <d v="2026-08-23T13:00:00"/>
    <s v="Classified"/>
    <d v="2026-08-23T08:33:00"/>
    <d v="2026-08-23T12:34:00"/>
    <s v="Dr Dummy 08"/>
    <n v="0"/>
    <n v="0"/>
    <m/>
  </r>
  <r>
    <s v="Southern"/>
    <x v="0"/>
    <x v="6"/>
    <x v="11"/>
    <s v="Single consultant"/>
    <x v="5"/>
    <x v="0"/>
    <d v="2026-08-02T00:00:00"/>
    <n v="0"/>
    <x v="2"/>
    <x v="0"/>
    <s v="St Cah Day Procedure Unit"/>
    <x v="1"/>
    <n v="1"/>
    <n v="4"/>
    <s v="AUGUST-26-dummy-data.xlsx"/>
    <n v="4"/>
    <n v="0"/>
    <b v="0"/>
    <n v="540"/>
    <n v="511"/>
    <n v="405"/>
    <n v="0"/>
    <n v="0"/>
    <n v="1"/>
    <n v="0"/>
    <n v="4"/>
    <n v="0"/>
    <m/>
    <n v="540"/>
    <s v="On Time"/>
    <s v="Early Finish"/>
    <n v="10"/>
    <n v="-19"/>
    <n v="0"/>
    <n v="1"/>
    <n v="0"/>
    <n v="4"/>
    <n v="0"/>
    <n v="1"/>
    <n v="0"/>
    <n v="0"/>
    <n v="415"/>
    <n v="1"/>
    <n v="0"/>
    <n v="540"/>
    <s v="Below planned"/>
    <n v="1"/>
    <n v="0"/>
    <n v="0"/>
    <d v="2026-08-02T08:30:00"/>
    <d v="2026-08-02T17:30:00"/>
    <s v="Classified"/>
    <d v="2026-08-02T08:40:00"/>
    <d v="2026-08-02T17:11:00"/>
    <s v="Dr Dummy 13"/>
    <n v="0"/>
    <n v="0"/>
    <m/>
  </r>
  <r>
    <s v="Southern"/>
    <x v="0"/>
    <x v="6"/>
    <x v="12"/>
    <s v="Single consultant"/>
    <x v="5"/>
    <x v="0"/>
    <d v="2026-07-21T00:00:00"/>
    <n v="0"/>
    <x v="1"/>
    <x v="0"/>
    <s v="St Cah Day Procedure Unit"/>
    <x v="1"/>
    <n v="1"/>
    <n v="4"/>
    <s v="JULY-26-dummy-data.xlsx"/>
    <n v="4"/>
    <n v="0"/>
    <b v="0"/>
    <n v="480"/>
    <n v="428"/>
    <n v="299"/>
    <n v="0"/>
    <n v="0"/>
    <n v="1"/>
    <n v="0"/>
    <n v="4"/>
    <n v="0"/>
    <m/>
    <n v="480"/>
    <s v="On Time"/>
    <s v="Early Finish"/>
    <n v="5"/>
    <n v="-47"/>
    <n v="0"/>
    <n v="1"/>
    <n v="0"/>
    <n v="4"/>
    <n v="0"/>
    <n v="1"/>
    <n v="0"/>
    <n v="0"/>
    <n v="310"/>
    <n v="1"/>
    <n v="0"/>
    <n v="480"/>
    <s v="Below planned"/>
    <n v="1"/>
    <n v="0"/>
    <n v="0"/>
    <d v="2026-07-21T08:00:00"/>
    <d v="2026-07-21T16:00:00"/>
    <s v="Classified"/>
    <d v="2026-07-21T08:05:00"/>
    <d v="2026-07-21T15:13:00"/>
    <s v="Dr Dummy 14"/>
    <n v="0"/>
    <n v="0"/>
    <m/>
  </r>
  <r>
    <s v="Southern"/>
    <x v="0"/>
    <x v="6"/>
    <x v="18"/>
    <s v="Single consultant"/>
    <x v="5"/>
    <x v="0"/>
    <d v="2026-08-30T00:00:00"/>
    <n v="0"/>
    <x v="2"/>
    <x v="0"/>
    <s v="St Cah Day Procedure Unit"/>
    <x v="1"/>
    <n v="1"/>
    <n v="4"/>
    <s v="AUGUST-26-dummy-data.xlsx"/>
    <n v="4"/>
    <n v="0"/>
    <b v="0"/>
    <n v="270"/>
    <n v="248"/>
    <n v="147"/>
    <n v="0"/>
    <n v="0"/>
    <n v="1"/>
    <n v="0"/>
    <n v="4"/>
    <n v="0"/>
    <m/>
    <n v="270"/>
    <s v="On Time"/>
    <s v="Early Finish"/>
    <n v="4"/>
    <n v="-18"/>
    <n v="0"/>
    <n v="1"/>
    <n v="0"/>
    <n v="4"/>
    <n v="0"/>
    <n v="1"/>
    <n v="0"/>
    <n v="0"/>
    <n v="150"/>
    <n v="1"/>
    <n v="0"/>
    <n v="270"/>
    <s v="Below planned"/>
    <n v="1"/>
    <n v="0"/>
    <n v="0"/>
    <d v="2026-08-30T13:30:00"/>
    <d v="2026-08-30T18:00:00"/>
    <s v="Classified"/>
    <d v="2026-08-30T13:34:00"/>
    <d v="2026-08-30T17:42:00"/>
    <s v="Dr Dummy 20"/>
    <n v="0"/>
    <n v="0"/>
    <m/>
  </r>
  <r>
    <s v="Southern"/>
    <x v="0"/>
    <x v="6"/>
    <x v="19"/>
    <s v="Single consultant"/>
    <x v="5"/>
    <x v="0"/>
    <d v="2026-06-19T00:00:00"/>
    <n v="0"/>
    <x v="0"/>
    <x v="0"/>
    <s v="St Cah Day Procedure Unit"/>
    <x v="1"/>
    <n v="1"/>
    <n v="4"/>
    <s v="JUNE-26-dummy-data.xlsx"/>
    <n v="4"/>
    <n v="0"/>
    <b v="0"/>
    <n v="480"/>
    <n v="460"/>
    <n v="361"/>
    <n v="0"/>
    <n v="0"/>
    <n v="1"/>
    <n v="0"/>
    <n v="4"/>
    <n v="0"/>
    <m/>
    <n v="480"/>
    <s v="On Time"/>
    <s v="Early Finish"/>
    <n v="6"/>
    <n v="-14"/>
    <n v="0"/>
    <n v="1"/>
    <n v="0"/>
    <n v="4"/>
    <n v="0"/>
    <n v="1"/>
    <n v="0"/>
    <n v="0"/>
    <n v="355"/>
    <n v="1"/>
    <n v="0"/>
    <n v="480"/>
    <s v="Below planned"/>
    <n v="1"/>
    <n v="0"/>
    <n v="0"/>
    <d v="2026-06-19T08:30:00"/>
    <d v="2026-06-19T16:30:00"/>
    <s v="Classified"/>
    <d v="2026-06-19T08:36:00"/>
    <d v="2026-06-19T16:16:00"/>
    <s v="Dr Dummy 21"/>
    <n v="0"/>
    <n v="0"/>
    <m/>
  </r>
  <r>
    <s v="Southern"/>
    <x v="0"/>
    <x v="6"/>
    <x v="22"/>
    <s v="Single consultant"/>
    <x v="5"/>
    <x v="0"/>
    <d v="2026-06-15T00:00:00"/>
    <n v="0"/>
    <x v="0"/>
    <x v="0"/>
    <s v="St Cah Day Procedure Unit"/>
    <x v="1"/>
    <n v="1"/>
    <n v="4"/>
    <s v="JUNE-26-dummy-data.xlsx"/>
    <n v="4"/>
    <n v="0"/>
    <b v="0"/>
    <n v="420"/>
    <n v="391"/>
    <n v="301"/>
    <n v="0"/>
    <n v="0"/>
    <n v="1"/>
    <n v="0"/>
    <n v="4"/>
    <n v="0"/>
    <m/>
    <n v="420"/>
    <s v="On Time"/>
    <s v="Early Finish"/>
    <n v="3"/>
    <n v="-26"/>
    <n v="0"/>
    <n v="1"/>
    <n v="0"/>
    <n v="4"/>
    <n v="0"/>
    <n v="1"/>
    <n v="0"/>
    <n v="0"/>
    <n v="300"/>
    <n v="1"/>
    <n v="0"/>
    <n v="420"/>
    <s v="Below planned"/>
    <n v="1"/>
    <n v="0"/>
    <n v="0"/>
    <d v="2026-06-15T08:30:00"/>
    <d v="2026-06-15T15:30:00"/>
    <s v="Classified"/>
    <d v="2026-06-15T08:33:00"/>
    <d v="2026-06-15T15:04:00"/>
    <s v="Dr Dummy 24"/>
    <n v="0"/>
    <n v="0"/>
    <m/>
  </r>
  <r>
    <s v="Southern"/>
    <x v="0"/>
    <x v="7"/>
    <x v="0"/>
    <s v="Single consultant"/>
    <x v="2"/>
    <x v="0"/>
    <d v="2026-06-22T00:00:00"/>
    <n v="0"/>
    <x v="0"/>
    <x v="0"/>
    <s v="St Cah Main Theatre"/>
    <x v="0"/>
    <n v="1"/>
    <n v="4"/>
    <s v="JUNE-26-dummy-data.xlsx"/>
    <n v="4"/>
    <n v="0"/>
    <b v="0"/>
    <n v="240"/>
    <n v="206"/>
    <n v="139"/>
    <n v="0"/>
    <n v="0"/>
    <n v="1"/>
    <n v="0"/>
    <n v="4"/>
    <n v="0"/>
    <m/>
    <n v="240"/>
    <s v="Late Start"/>
    <s v="Early Finish"/>
    <n v="12"/>
    <n v="-22"/>
    <n v="0"/>
    <n v="0"/>
    <n v="1"/>
    <n v="4"/>
    <n v="0"/>
    <n v="1"/>
    <n v="0"/>
    <n v="0"/>
    <n v="135"/>
    <n v="1"/>
    <n v="0"/>
    <n v="240"/>
    <s v="Below planned"/>
    <n v="1"/>
    <n v="0"/>
    <n v="0"/>
    <d v="2026-06-22T13:00:00"/>
    <d v="2026-06-22T17:00:00"/>
    <s v="Classified"/>
    <d v="2026-06-22T13:12:00"/>
    <d v="2026-06-22T16:38:00"/>
    <s v="Dr Dummy 01"/>
    <n v="0"/>
    <n v="0"/>
    <m/>
  </r>
  <r>
    <s v="Southern"/>
    <x v="0"/>
    <x v="7"/>
    <x v="0"/>
    <s v="Single consultant"/>
    <x v="2"/>
    <x v="0"/>
    <d v="2026-07-31T00:00:00"/>
    <n v="0"/>
    <x v="1"/>
    <x v="0"/>
    <s v="St Cah Main Theatre"/>
    <x v="0"/>
    <n v="1"/>
    <n v="4"/>
    <s v="JULY-26-dummy-data.xlsx"/>
    <n v="4"/>
    <n v="0"/>
    <b v="0"/>
    <n v="180"/>
    <n v="155"/>
    <n v="86"/>
    <n v="0"/>
    <n v="0"/>
    <n v="1"/>
    <n v="0"/>
    <n v="4"/>
    <n v="0"/>
    <m/>
    <n v="180"/>
    <s v="Late Start"/>
    <s v="Early Finish"/>
    <n v="12"/>
    <n v="-13"/>
    <n v="0"/>
    <n v="0"/>
    <n v="1"/>
    <n v="4"/>
    <n v="0"/>
    <n v="1"/>
    <n v="0"/>
    <n v="0"/>
    <n v="80"/>
    <n v="1"/>
    <n v="0"/>
    <n v="180"/>
    <s v="Below planned"/>
    <n v="1"/>
    <n v="0"/>
    <n v="0"/>
    <d v="2026-07-31T13:00:00"/>
    <d v="2026-07-31T16:00:00"/>
    <s v="Classified"/>
    <d v="2026-07-31T13:12:00"/>
    <d v="2026-07-31T15:47:00"/>
    <s v="Dr Dummy 01"/>
    <n v="0"/>
    <n v="0"/>
    <m/>
  </r>
  <r>
    <s v="Southern"/>
    <x v="0"/>
    <x v="7"/>
    <x v="0"/>
    <s v="Single consultant"/>
    <x v="2"/>
    <x v="0"/>
    <d v="2026-08-15T00:00:00"/>
    <n v="0"/>
    <x v="2"/>
    <x v="0"/>
    <s v="St Cah Main Theatre"/>
    <x v="0"/>
    <n v="1"/>
    <n v="4"/>
    <s v="AUGUST-26-dummy-data.xlsx"/>
    <n v="4"/>
    <n v="0"/>
    <b v="0"/>
    <n v="180"/>
    <n v="160"/>
    <n v="98"/>
    <n v="0"/>
    <n v="0"/>
    <n v="1"/>
    <n v="0"/>
    <n v="4"/>
    <n v="0"/>
    <m/>
    <n v="180"/>
    <s v="On Time"/>
    <s v="Early Finish"/>
    <n v="8"/>
    <n v="-12"/>
    <n v="0"/>
    <n v="1"/>
    <n v="0"/>
    <n v="4"/>
    <n v="0"/>
    <n v="1"/>
    <n v="0"/>
    <n v="0"/>
    <n v="90"/>
    <n v="1"/>
    <n v="0"/>
    <n v="180"/>
    <s v="Below planned"/>
    <n v="1"/>
    <n v="0"/>
    <n v="0"/>
    <d v="2026-08-15T08:00:00"/>
    <d v="2026-08-15T11:00:00"/>
    <s v="Classified"/>
    <d v="2026-08-15T08:08:00"/>
    <d v="2026-08-15T10:48:00"/>
    <s v="Dr Dummy 01"/>
    <n v="0"/>
    <n v="0"/>
    <m/>
  </r>
  <r>
    <s v="Southern"/>
    <x v="0"/>
    <x v="7"/>
    <x v="0"/>
    <s v="Single consultant"/>
    <x v="0"/>
    <x v="0"/>
    <d v="2026-07-24T00:00:00"/>
    <n v="0"/>
    <x v="1"/>
    <x v="0"/>
    <s v="St Cah Main Theatre"/>
    <x v="0"/>
    <n v="1"/>
    <n v="4"/>
    <s v="JULY-26-dummy-data.xlsx"/>
    <n v="4"/>
    <n v="0"/>
    <b v="0"/>
    <n v="270"/>
    <n v="227"/>
    <n v="141"/>
    <n v="0"/>
    <n v="0"/>
    <n v="1"/>
    <n v="0"/>
    <n v="4"/>
    <n v="0"/>
    <m/>
    <n v="270"/>
    <s v="On Time"/>
    <s v="Early Finish"/>
    <n v="10"/>
    <n v="-33"/>
    <n v="0"/>
    <n v="1"/>
    <n v="0"/>
    <n v="4"/>
    <n v="0"/>
    <n v="1"/>
    <n v="0"/>
    <n v="0"/>
    <n v="145"/>
    <n v="1"/>
    <n v="0"/>
    <n v="270"/>
    <s v="Below planned"/>
    <n v="1"/>
    <n v="0"/>
    <n v="0"/>
    <d v="2026-07-24T09:00:00"/>
    <d v="2026-07-24T13:30:00"/>
    <s v="Classified"/>
    <d v="2026-07-24T09:10:00"/>
    <d v="2026-07-24T12:57:00"/>
    <s v="Dr Dummy 01"/>
    <n v="0"/>
    <n v="0"/>
    <m/>
  </r>
  <r>
    <s v="Southern"/>
    <x v="0"/>
    <x v="7"/>
    <x v="1"/>
    <s v="Single consultant"/>
    <x v="8"/>
    <x v="0"/>
    <d v="2026-08-19T00:00:00"/>
    <n v="0"/>
    <x v="2"/>
    <x v="0"/>
    <s v="St Cah Main Theatre"/>
    <x v="0"/>
    <n v="1"/>
    <n v="4"/>
    <s v="AUGUST-26-dummy-data.xlsx"/>
    <n v="4"/>
    <n v="0"/>
    <b v="0"/>
    <n v="480"/>
    <n v="430"/>
    <n v="281"/>
    <n v="0"/>
    <n v="0"/>
    <n v="1"/>
    <n v="0"/>
    <n v="4"/>
    <n v="0"/>
    <m/>
    <n v="480"/>
    <s v="Late Start"/>
    <s v="Early Finish"/>
    <n v="12"/>
    <n v="-38"/>
    <n v="0"/>
    <n v="0"/>
    <n v="1"/>
    <n v="4"/>
    <n v="0"/>
    <n v="1"/>
    <n v="0"/>
    <n v="0"/>
    <n v="275"/>
    <n v="1"/>
    <n v="0"/>
    <n v="480"/>
    <s v="Below planned"/>
    <n v="1"/>
    <n v="0"/>
    <n v="0"/>
    <d v="2026-08-19T08:30:00"/>
    <d v="2026-08-19T16:30:00"/>
    <s v="Classified"/>
    <d v="2026-08-19T08:42:00"/>
    <d v="2026-08-19T15:52:00"/>
    <s v="Dr Dummy 02"/>
    <n v="0"/>
    <n v="0"/>
    <m/>
  </r>
  <r>
    <s v="Southern"/>
    <x v="0"/>
    <x v="7"/>
    <x v="2"/>
    <s v="Single consultant"/>
    <x v="1"/>
    <x v="0"/>
    <d v="2026-08-02T00:00:00"/>
    <n v="0"/>
    <x v="2"/>
    <x v="0"/>
    <s v="St Cah Main Theatre"/>
    <x v="0"/>
    <n v="1"/>
    <n v="4"/>
    <s v="AUGUST-26-dummy-data.xlsx"/>
    <n v="4"/>
    <n v="0"/>
    <b v="0"/>
    <n v="210"/>
    <n v="176"/>
    <n v="87"/>
    <n v="0"/>
    <n v="0"/>
    <n v="1"/>
    <n v="0"/>
    <n v="4"/>
    <n v="0"/>
    <m/>
    <n v="210"/>
    <s v="On Time"/>
    <s v="Early Finish"/>
    <n v="10"/>
    <n v="-24"/>
    <n v="0"/>
    <n v="1"/>
    <n v="0"/>
    <n v="4"/>
    <n v="0"/>
    <n v="1"/>
    <n v="0"/>
    <n v="0"/>
    <n v="100"/>
    <n v="1"/>
    <n v="0"/>
    <n v="210"/>
    <s v="Below planned"/>
    <n v="1"/>
    <n v="0"/>
    <n v="0"/>
    <d v="2026-08-02T08:00:00"/>
    <d v="2026-08-02T11:30:00"/>
    <s v="Classified"/>
    <d v="2026-08-02T08:10:00"/>
    <d v="2026-08-02T11:06:00"/>
    <s v="Dr Dummy 03"/>
    <n v="0"/>
    <n v="0"/>
    <m/>
  </r>
  <r>
    <s v="Southern"/>
    <x v="0"/>
    <x v="7"/>
    <x v="3"/>
    <s v="Single consultant"/>
    <x v="8"/>
    <x v="0"/>
    <d v="2026-08-13T00:00:00"/>
    <n v="0"/>
    <x v="2"/>
    <x v="0"/>
    <s v="St Cah Main Theatre"/>
    <x v="0"/>
    <n v="1"/>
    <n v="4"/>
    <s v="AUGUST-26-dummy-data.xlsx"/>
    <n v="4"/>
    <n v="0"/>
    <b v="0"/>
    <n v="270"/>
    <n v="236"/>
    <n v="170"/>
    <n v="0"/>
    <n v="0"/>
    <n v="1"/>
    <n v="0"/>
    <n v="4"/>
    <n v="0"/>
    <m/>
    <n v="270"/>
    <s v="Late Start"/>
    <s v="Early Finish"/>
    <n v="12"/>
    <n v="-22"/>
    <n v="0"/>
    <n v="0"/>
    <n v="1"/>
    <n v="4"/>
    <n v="0"/>
    <n v="1"/>
    <n v="0"/>
    <n v="0"/>
    <n v="170"/>
    <n v="1"/>
    <n v="0"/>
    <n v="270"/>
    <s v="Below planned"/>
    <n v="1"/>
    <n v="0"/>
    <n v="0"/>
    <d v="2026-08-13T08:30:00"/>
    <d v="2026-08-13T13:00:00"/>
    <s v="Classified"/>
    <d v="2026-08-13T08:42:00"/>
    <d v="2026-08-13T12:38:00"/>
    <s v="Dr Dummy 04"/>
    <n v="0"/>
    <n v="0"/>
    <m/>
  </r>
  <r>
    <s v="Southern"/>
    <x v="0"/>
    <x v="7"/>
    <x v="3"/>
    <s v="Single consultant"/>
    <x v="8"/>
    <x v="0"/>
    <d v="2026-08-28T00:00:00"/>
    <n v="0"/>
    <x v="2"/>
    <x v="0"/>
    <s v="St Cah Main Theatre"/>
    <x v="0"/>
    <n v="1"/>
    <n v="4"/>
    <s v="AUGUST-26-dummy-data.xlsx"/>
    <n v="4"/>
    <n v="0"/>
    <b v="0"/>
    <n v="270"/>
    <n v="240"/>
    <n v="163"/>
    <n v="0"/>
    <n v="0"/>
    <n v="1"/>
    <n v="0"/>
    <n v="4"/>
    <n v="0"/>
    <m/>
    <n v="270"/>
    <s v="Late Start"/>
    <s v="Early Finish"/>
    <n v="11"/>
    <n v="-19"/>
    <n v="0"/>
    <n v="0"/>
    <n v="1"/>
    <n v="4"/>
    <n v="0"/>
    <n v="1"/>
    <n v="0"/>
    <n v="0"/>
    <n v="150"/>
    <n v="1"/>
    <n v="0"/>
    <n v="270"/>
    <s v="Below planned"/>
    <n v="1"/>
    <n v="0"/>
    <n v="0"/>
    <d v="2026-08-28T08:30:00"/>
    <d v="2026-08-28T13:00:00"/>
    <s v="Classified"/>
    <d v="2026-08-28T08:41:00"/>
    <d v="2026-08-28T12:41:00"/>
    <s v="Dr Dummy 04"/>
    <n v="0"/>
    <n v="0"/>
    <m/>
  </r>
  <r>
    <s v="Southern"/>
    <x v="0"/>
    <x v="7"/>
    <x v="4"/>
    <s v="Single consultant"/>
    <x v="6"/>
    <x v="0"/>
    <d v="2026-06-11T00:00:00"/>
    <n v="0"/>
    <x v="0"/>
    <x v="0"/>
    <s v="St Cah Main Theatre"/>
    <x v="0"/>
    <n v="1"/>
    <n v="4"/>
    <s v="JUNE-26-dummy-data.xlsx"/>
    <n v="4"/>
    <n v="0"/>
    <b v="0"/>
    <n v="540"/>
    <n v="495"/>
    <n v="368"/>
    <n v="0"/>
    <n v="0"/>
    <n v="1"/>
    <n v="0"/>
    <n v="4"/>
    <n v="0"/>
    <m/>
    <n v="540"/>
    <s v="On Time"/>
    <s v="Early Finish"/>
    <n v="6"/>
    <n v="-39"/>
    <n v="0"/>
    <n v="1"/>
    <n v="0"/>
    <n v="4"/>
    <n v="0"/>
    <n v="1"/>
    <n v="0"/>
    <n v="0"/>
    <n v="365"/>
    <n v="1"/>
    <n v="0"/>
    <n v="540"/>
    <s v="Below planned"/>
    <n v="1"/>
    <n v="0"/>
    <n v="0"/>
    <d v="2026-06-11T08:00:00"/>
    <d v="2026-06-11T17:00:00"/>
    <s v="Classified"/>
    <d v="2026-06-11T08:06:00"/>
    <d v="2026-06-11T16:21:00"/>
    <s v="Dr Dummy 05"/>
    <n v="0"/>
    <n v="0"/>
    <m/>
  </r>
  <r>
    <s v="Southern"/>
    <x v="0"/>
    <x v="7"/>
    <x v="4"/>
    <s v="Single consultant"/>
    <x v="8"/>
    <x v="0"/>
    <d v="2026-08-09T00:00:00"/>
    <n v="0"/>
    <x v="2"/>
    <x v="0"/>
    <s v="St Cah Main Theatre"/>
    <x v="0"/>
    <n v="1"/>
    <n v="4"/>
    <s v="AUGUST-26-dummy-data.xlsx"/>
    <n v="4"/>
    <n v="0"/>
    <b v="0"/>
    <n v="240"/>
    <n v="222"/>
    <n v="159"/>
    <n v="0"/>
    <n v="0"/>
    <n v="1"/>
    <n v="0"/>
    <n v="4"/>
    <n v="0"/>
    <m/>
    <n v="240"/>
    <s v="On Time"/>
    <s v="Early Finish"/>
    <n v="5"/>
    <n v="-13"/>
    <n v="0"/>
    <n v="1"/>
    <n v="0"/>
    <n v="4"/>
    <n v="0"/>
    <n v="1"/>
    <n v="0"/>
    <n v="0"/>
    <n v="150"/>
    <n v="1"/>
    <n v="0"/>
    <n v="240"/>
    <s v="Below planned"/>
    <n v="1"/>
    <n v="0"/>
    <n v="0"/>
    <d v="2026-08-09T08:00:00"/>
    <d v="2026-08-09T12:00:00"/>
    <s v="Classified"/>
    <d v="2026-08-09T08:05:00"/>
    <d v="2026-08-09T11:47:00"/>
    <s v="Dr Dummy 05"/>
    <n v="0"/>
    <n v="0"/>
    <m/>
  </r>
  <r>
    <s v="Southern"/>
    <x v="0"/>
    <x v="7"/>
    <x v="4"/>
    <s v="Single consultant"/>
    <x v="0"/>
    <x v="0"/>
    <d v="2026-08-28T00:00:00"/>
    <n v="0"/>
    <x v="2"/>
    <x v="0"/>
    <s v="St Cah Main Theatre"/>
    <x v="0"/>
    <n v="1"/>
    <n v="4"/>
    <s v="AUGUST-26-dummy-data.xlsx"/>
    <n v="4"/>
    <n v="0"/>
    <b v="0"/>
    <n v="270"/>
    <n v="248"/>
    <n v="177"/>
    <n v="0"/>
    <n v="0"/>
    <n v="1"/>
    <n v="0"/>
    <n v="4"/>
    <n v="0"/>
    <m/>
    <n v="270"/>
    <s v="On Time"/>
    <s v="Early Finish"/>
    <n v="3"/>
    <n v="-19"/>
    <n v="0"/>
    <n v="1"/>
    <n v="0"/>
    <n v="4"/>
    <n v="0"/>
    <n v="1"/>
    <n v="0"/>
    <n v="0"/>
    <n v="170"/>
    <n v="1"/>
    <n v="0"/>
    <n v="270"/>
    <s v="Below planned"/>
    <n v="1"/>
    <n v="0"/>
    <n v="0"/>
    <d v="2026-08-28T08:30:00"/>
    <d v="2026-08-28T13:00:00"/>
    <s v="Classified"/>
    <d v="2026-08-28T08:33:00"/>
    <d v="2026-08-28T12:41:00"/>
    <s v="Dr Dummy 05"/>
    <n v="0"/>
    <n v="0"/>
    <m/>
  </r>
  <r>
    <s v="Southern"/>
    <x v="0"/>
    <x v="7"/>
    <x v="5"/>
    <s v="Single consultant"/>
    <x v="6"/>
    <x v="0"/>
    <d v="2026-06-06T00:00:00"/>
    <n v="0"/>
    <x v="0"/>
    <x v="0"/>
    <s v="St Cah Main Theatre"/>
    <x v="0"/>
    <n v="1"/>
    <n v="4"/>
    <s v="JUNE-26-dummy-data.xlsx"/>
    <n v="4"/>
    <n v="0"/>
    <b v="0"/>
    <n v="480"/>
    <n v="450"/>
    <n v="331"/>
    <n v="0"/>
    <n v="0"/>
    <n v="1"/>
    <n v="0"/>
    <n v="4"/>
    <n v="0"/>
    <m/>
    <n v="480"/>
    <s v="On Time"/>
    <s v="Early Finish"/>
    <n v="7"/>
    <n v="-23"/>
    <n v="0"/>
    <n v="1"/>
    <n v="0"/>
    <n v="4"/>
    <n v="0"/>
    <n v="1"/>
    <n v="0"/>
    <n v="0"/>
    <n v="325"/>
    <n v="1"/>
    <n v="0"/>
    <n v="480"/>
    <s v="Below planned"/>
    <n v="1"/>
    <n v="0"/>
    <n v="0"/>
    <d v="2026-06-06T08:00:00"/>
    <d v="2026-06-06T16:00:00"/>
    <s v="Classified"/>
    <d v="2026-06-06T08:07:00"/>
    <d v="2026-06-06T15:37:00"/>
    <s v="Dr Dummy 06"/>
    <n v="0"/>
    <n v="0"/>
    <m/>
  </r>
  <r>
    <s v="Southern"/>
    <x v="0"/>
    <x v="7"/>
    <x v="5"/>
    <s v="Single consultant"/>
    <x v="6"/>
    <x v="0"/>
    <d v="2026-08-26T00:00:00"/>
    <n v="0"/>
    <x v="2"/>
    <x v="0"/>
    <s v="St Cah Main Theatre"/>
    <x v="0"/>
    <n v="1"/>
    <n v="4"/>
    <s v="AUGUST-26-dummy-data.xlsx"/>
    <n v="4"/>
    <n v="0"/>
    <b v="0"/>
    <n v="240"/>
    <n v="218"/>
    <n v="133"/>
    <n v="0"/>
    <n v="0"/>
    <n v="1"/>
    <n v="0"/>
    <n v="4"/>
    <n v="0"/>
    <m/>
    <n v="240"/>
    <s v="On Time"/>
    <s v="Early Finish"/>
    <n v="6"/>
    <n v="-16"/>
    <n v="0"/>
    <n v="1"/>
    <n v="0"/>
    <n v="4"/>
    <n v="0"/>
    <n v="1"/>
    <n v="0"/>
    <n v="0"/>
    <n v="130"/>
    <n v="1"/>
    <n v="0"/>
    <n v="240"/>
    <s v="Below planned"/>
    <n v="1"/>
    <n v="0"/>
    <n v="0"/>
    <d v="2026-08-26T13:00:00"/>
    <d v="2026-08-26T17:00:00"/>
    <s v="Classified"/>
    <d v="2026-08-26T13:06:00"/>
    <d v="2026-08-26T16:44:00"/>
    <s v="Dr Dummy 06"/>
    <n v="0"/>
    <n v="0"/>
    <m/>
  </r>
  <r>
    <s v="Southern"/>
    <x v="0"/>
    <x v="7"/>
    <x v="5"/>
    <s v="Single consultant"/>
    <x v="2"/>
    <x v="0"/>
    <d v="2026-07-05T00:00:00"/>
    <n v="0"/>
    <x v="1"/>
    <x v="0"/>
    <s v="St Cah Main Theatre"/>
    <x v="0"/>
    <n v="1"/>
    <n v="4"/>
    <s v="JULY-26-dummy-data.xlsx"/>
    <n v="4"/>
    <n v="0"/>
    <b v="0"/>
    <n v="210"/>
    <n v="179"/>
    <n v="117"/>
    <n v="0"/>
    <n v="0"/>
    <n v="1"/>
    <n v="0"/>
    <n v="4"/>
    <n v="0"/>
    <m/>
    <n v="210"/>
    <s v="Late Start"/>
    <s v="Early Finish"/>
    <n v="11"/>
    <n v="-20"/>
    <n v="0"/>
    <n v="0"/>
    <n v="1"/>
    <n v="4"/>
    <n v="0"/>
    <n v="1"/>
    <n v="0"/>
    <n v="0"/>
    <n v="110"/>
    <n v="1"/>
    <n v="0"/>
    <n v="210"/>
    <s v="Below planned"/>
    <n v="1"/>
    <n v="0"/>
    <n v="0"/>
    <d v="2026-07-05T13:30:00"/>
    <d v="2026-07-05T17:00:00"/>
    <s v="Classified"/>
    <d v="2026-07-05T13:41:00"/>
    <d v="2026-07-05T16:40:00"/>
    <s v="Dr Dummy 06"/>
    <n v="0"/>
    <n v="0"/>
    <m/>
  </r>
  <r>
    <s v="Southern"/>
    <x v="0"/>
    <x v="7"/>
    <x v="5"/>
    <s v="Single consultant"/>
    <x v="3"/>
    <x v="0"/>
    <d v="2026-06-01T00:00:00"/>
    <n v="0"/>
    <x v="0"/>
    <x v="0"/>
    <s v="St Cah Main Theatre"/>
    <x v="0"/>
    <n v="1"/>
    <n v="4"/>
    <s v="JUNE-26-dummy-data.xlsx"/>
    <n v="4"/>
    <n v="0"/>
    <b v="0"/>
    <n v="270"/>
    <n v="239"/>
    <n v="158"/>
    <n v="0"/>
    <n v="0"/>
    <n v="1"/>
    <n v="0"/>
    <n v="4"/>
    <n v="0"/>
    <m/>
    <n v="270"/>
    <s v="On Time"/>
    <s v="Early Finish"/>
    <n v="5"/>
    <n v="-26"/>
    <n v="0"/>
    <n v="1"/>
    <n v="0"/>
    <n v="4"/>
    <n v="0"/>
    <n v="1"/>
    <n v="0"/>
    <n v="0"/>
    <n v="170"/>
    <n v="1"/>
    <n v="0"/>
    <n v="270"/>
    <s v="Below planned"/>
    <n v="1"/>
    <n v="0"/>
    <n v="0"/>
    <d v="2026-06-01T13:30:00"/>
    <d v="2026-06-01T18:00:00"/>
    <s v="Classified"/>
    <d v="2026-06-01T13:35:00"/>
    <d v="2026-06-01T17:34:00"/>
    <s v="Dr Dummy 06"/>
    <n v="0"/>
    <n v="0"/>
    <m/>
  </r>
  <r>
    <s v="Southern"/>
    <x v="0"/>
    <x v="7"/>
    <x v="5"/>
    <s v="Single consultant"/>
    <x v="3"/>
    <x v="0"/>
    <d v="2026-07-09T00:00:00"/>
    <n v="0"/>
    <x v="1"/>
    <x v="0"/>
    <s v="St Cah Main Theatre"/>
    <x v="0"/>
    <n v="1"/>
    <n v="4"/>
    <s v="JULY-26-dummy-data.xlsx"/>
    <n v="4"/>
    <n v="0"/>
    <b v="0"/>
    <n v="270"/>
    <n v="245"/>
    <n v="168"/>
    <n v="0"/>
    <n v="0"/>
    <n v="1"/>
    <n v="0"/>
    <n v="4"/>
    <n v="0"/>
    <m/>
    <n v="270"/>
    <s v="On Time"/>
    <s v="Early Finish"/>
    <n v="6"/>
    <n v="-19"/>
    <n v="0"/>
    <n v="1"/>
    <n v="0"/>
    <n v="4"/>
    <n v="0"/>
    <n v="1"/>
    <n v="0"/>
    <n v="0"/>
    <n v="175"/>
    <n v="1"/>
    <n v="0"/>
    <n v="270"/>
    <s v="Below planned"/>
    <n v="1"/>
    <n v="0"/>
    <n v="0"/>
    <d v="2026-07-09T08:00:00"/>
    <d v="2026-07-09T12:30:00"/>
    <s v="Classified"/>
    <d v="2026-07-09T08:06:00"/>
    <d v="2026-07-09T12:11:00"/>
    <s v="Dr Dummy 06"/>
    <n v="0"/>
    <n v="0"/>
    <m/>
  </r>
  <r>
    <s v="Southern"/>
    <x v="0"/>
    <x v="7"/>
    <x v="5"/>
    <s v="Single consultant"/>
    <x v="1"/>
    <x v="0"/>
    <d v="2026-07-24T00:00:00"/>
    <n v="0"/>
    <x v="1"/>
    <x v="0"/>
    <s v="St Cah Main Theatre"/>
    <x v="0"/>
    <n v="1"/>
    <n v="4"/>
    <s v="JULY-26-dummy-data.xlsx"/>
    <n v="4"/>
    <n v="0"/>
    <b v="0"/>
    <n v="240"/>
    <n v="210"/>
    <n v="132"/>
    <n v="0"/>
    <n v="0"/>
    <n v="1"/>
    <n v="0"/>
    <n v="4"/>
    <n v="0"/>
    <m/>
    <n v="240"/>
    <s v="On Time"/>
    <s v="Early Finish"/>
    <n v="5"/>
    <n v="-25"/>
    <n v="0"/>
    <n v="1"/>
    <n v="0"/>
    <n v="4"/>
    <n v="0"/>
    <n v="1"/>
    <n v="0"/>
    <n v="0"/>
    <n v="135"/>
    <n v="1"/>
    <n v="0"/>
    <n v="240"/>
    <s v="Below planned"/>
    <n v="1"/>
    <n v="0"/>
    <n v="0"/>
    <d v="2026-07-24T08:30:00"/>
    <d v="2026-07-24T12:30:00"/>
    <s v="Classified"/>
    <d v="2026-07-24T08:35:00"/>
    <d v="2026-07-24T12:05:00"/>
    <s v="Dr Dummy 06"/>
    <n v="0"/>
    <n v="0"/>
    <m/>
  </r>
  <r>
    <s v="Southern"/>
    <x v="0"/>
    <x v="7"/>
    <x v="6"/>
    <s v="Single consultant"/>
    <x v="6"/>
    <x v="0"/>
    <d v="2026-08-11T00:00:00"/>
    <n v="0"/>
    <x v="2"/>
    <x v="0"/>
    <s v="St Cah Main Theatre"/>
    <x v="0"/>
    <n v="1"/>
    <n v="4"/>
    <s v="AUGUST-26-dummy-data.xlsx"/>
    <n v="4"/>
    <n v="0"/>
    <b v="0"/>
    <n v="480"/>
    <n v="426"/>
    <n v="300"/>
    <n v="0"/>
    <n v="0"/>
    <n v="1"/>
    <n v="0"/>
    <n v="4"/>
    <n v="0"/>
    <m/>
    <n v="480"/>
    <s v="Late Start"/>
    <s v="Early Finish"/>
    <n v="12"/>
    <n v="-42"/>
    <n v="0"/>
    <n v="0"/>
    <n v="1"/>
    <n v="4"/>
    <n v="0"/>
    <n v="1"/>
    <n v="0"/>
    <n v="0"/>
    <n v="300"/>
    <n v="1"/>
    <n v="0"/>
    <n v="480"/>
    <s v="Below planned"/>
    <n v="1"/>
    <n v="0"/>
    <n v="0"/>
    <d v="2026-08-11T08:00:00"/>
    <d v="2026-08-11T16:00:00"/>
    <s v="Classified"/>
    <d v="2026-08-11T08:12:00"/>
    <d v="2026-08-11T15:18:00"/>
    <s v="Dr Dummy 07"/>
    <n v="0"/>
    <n v="0"/>
    <m/>
  </r>
  <r>
    <s v="Southern"/>
    <x v="0"/>
    <x v="7"/>
    <x v="6"/>
    <s v="Single consultant"/>
    <x v="0"/>
    <x v="0"/>
    <d v="2026-07-20T00:00:00"/>
    <n v="0"/>
    <x v="1"/>
    <x v="0"/>
    <s v="St Cah Main Theatre"/>
    <x v="0"/>
    <n v="1"/>
    <n v="4"/>
    <s v="JULY-26-dummy-data.xlsx"/>
    <n v="4"/>
    <n v="0"/>
    <b v="0"/>
    <n v="360"/>
    <n v="326"/>
    <n v="220"/>
    <n v="0"/>
    <n v="0"/>
    <n v="1"/>
    <n v="0"/>
    <n v="4"/>
    <n v="0"/>
    <m/>
    <n v="360"/>
    <s v="Late Start"/>
    <s v="Early Finish"/>
    <n v="11"/>
    <n v="-23"/>
    <n v="0"/>
    <n v="0"/>
    <n v="1"/>
    <n v="4"/>
    <n v="0"/>
    <n v="1"/>
    <n v="0"/>
    <n v="0"/>
    <n v="220"/>
    <n v="1"/>
    <n v="0"/>
    <n v="360"/>
    <s v="Below planned"/>
    <n v="1"/>
    <n v="0"/>
    <n v="0"/>
    <d v="2026-07-20T08:30:00"/>
    <d v="2026-07-20T14:30:00"/>
    <s v="Classified"/>
    <d v="2026-07-20T08:41:00"/>
    <d v="2026-07-20T14:07:00"/>
    <s v="Dr Dummy 07"/>
    <n v="0"/>
    <n v="0"/>
    <m/>
  </r>
  <r>
    <s v="Southern"/>
    <x v="0"/>
    <x v="7"/>
    <x v="6"/>
    <s v="Single consultant"/>
    <x v="7"/>
    <x v="0"/>
    <d v="2026-06-21T00:00:00"/>
    <n v="0"/>
    <x v="0"/>
    <x v="0"/>
    <s v="St Cah Main Theatre"/>
    <x v="0"/>
    <n v="1"/>
    <n v="4"/>
    <s v="JUNE-26-dummy-data.xlsx"/>
    <n v="4"/>
    <n v="0"/>
    <b v="0"/>
    <n v="210"/>
    <n v="189"/>
    <n v="108"/>
    <n v="0"/>
    <n v="0"/>
    <n v="1"/>
    <n v="0"/>
    <n v="4"/>
    <n v="0"/>
    <m/>
    <n v="210"/>
    <s v="On Time"/>
    <s v="Early Finish"/>
    <n v="2"/>
    <n v="-19"/>
    <n v="0"/>
    <n v="1"/>
    <n v="0"/>
    <n v="4"/>
    <n v="0"/>
    <n v="1"/>
    <n v="0"/>
    <n v="0"/>
    <n v="105"/>
    <n v="1"/>
    <n v="0"/>
    <n v="210"/>
    <s v="Below planned"/>
    <n v="1"/>
    <n v="0"/>
    <n v="0"/>
    <d v="2026-06-21T08:30:00"/>
    <d v="2026-06-21T12:00:00"/>
    <s v="Classified"/>
    <d v="2026-06-21T08:32:00"/>
    <d v="2026-06-21T11:41:00"/>
    <s v="Dr Dummy 07"/>
    <n v="0"/>
    <n v="0"/>
    <m/>
  </r>
  <r>
    <s v="Southern"/>
    <x v="0"/>
    <x v="7"/>
    <x v="7"/>
    <s v="Single consultant"/>
    <x v="8"/>
    <x v="0"/>
    <d v="2026-06-08T00:00:00"/>
    <n v="0"/>
    <x v="0"/>
    <x v="0"/>
    <s v="St Cah Main Theatre"/>
    <x v="0"/>
    <n v="1"/>
    <n v="4"/>
    <s v="JUNE-26-dummy-data.xlsx"/>
    <n v="4"/>
    <n v="0"/>
    <b v="0"/>
    <n v="270"/>
    <n v="233"/>
    <n v="145"/>
    <n v="0"/>
    <n v="0"/>
    <n v="1"/>
    <n v="0"/>
    <n v="4"/>
    <n v="0"/>
    <m/>
    <n v="270"/>
    <s v="On Time"/>
    <s v="Early Finish"/>
    <n v="9"/>
    <n v="-28"/>
    <n v="0"/>
    <n v="1"/>
    <n v="0"/>
    <n v="4"/>
    <n v="0"/>
    <n v="1"/>
    <n v="0"/>
    <n v="0"/>
    <n v="145"/>
    <n v="1"/>
    <n v="0"/>
    <n v="270"/>
    <s v="Below planned"/>
    <n v="1"/>
    <n v="0"/>
    <n v="0"/>
    <d v="2026-06-08T08:00:00"/>
    <d v="2026-06-08T12:30:00"/>
    <s v="Classified"/>
    <d v="2026-06-08T08:09:00"/>
    <d v="2026-06-08T12:02:00"/>
    <s v="Dr Dummy 08"/>
    <n v="0"/>
    <n v="0"/>
    <m/>
  </r>
  <r>
    <s v="Southern"/>
    <x v="0"/>
    <x v="7"/>
    <x v="7"/>
    <s v="Single consultant"/>
    <x v="4"/>
    <x v="0"/>
    <d v="2026-08-28T00:00:00"/>
    <n v="0"/>
    <x v="2"/>
    <x v="0"/>
    <s v="St Cah Main Theatre"/>
    <x v="0"/>
    <n v="1"/>
    <n v="4"/>
    <s v="AUGUST-26-dummy-data.xlsx"/>
    <n v="4"/>
    <n v="0"/>
    <b v="0"/>
    <n v="480"/>
    <n v="458"/>
    <n v="344"/>
    <n v="0"/>
    <n v="0"/>
    <n v="1"/>
    <n v="0"/>
    <n v="4"/>
    <n v="0"/>
    <m/>
    <n v="480"/>
    <s v="On Time"/>
    <s v="Early Finish"/>
    <n v="7"/>
    <n v="-15"/>
    <n v="0"/>
    <n v="1"/>
    <n v="0"/>
    <n v="4"/>
    <n v="0"/>
    <n v="1"/>
    <n v="0"/>
    <n v="0"/>
    <n v="350"/>
    <n v="1"/>
    <n v="0"/>
    <n v="480"/>
    <s v="Below planned"/>
    <n v="1"/>
    <n v="0"/>
    <n v="0"/>
    <d v="2026-08-28T08:00:00"/>
    <d v="2026-08-28T16:00:00"/>
    <s v="Classified"/>
    <d v="2026-08-28T08:07:00"/>
    <d v="2026-08-28T15:45:00"/>
    <s v="Dr Dummy 08"/>
    <n v="0"/>
    <n v="0"/>
    <m/>
  </r>
  <r>
    <s v="Southern"/>
    <x v="0"/>
    <x v="7"/>
    <x v="8"/>
    <s v="Single consultant"/>
    <x v="4"/>
    <x v="0"/>
    <d v="2026-06-14T00:00:00"/>
    <n v="0"/>
    <x v="0"/>
    <x v="0"/>
    <s v="St Cah Main Theatre"/>
    <x v="0"/>
    <n v="1"/>
    <n v="4"/>
    <s v="JUNE-26-dummy-data.xlsx"/>
    <n v="4"/>
    <n v="0"/>
    <b v="0"/>
    <n v="270"/>
    <n v="235"/>
    <n v="161"/>
    <n v="0"/>
    <n v="0"/>
    <n v="1"/>
    <n v="0"/>
    <n v="4"/>
    <n v="0"/>
    <m/>
    <n v="270"/>
    <s v="On Time"/>
    <s v="Early Finish"/>
    <n v="6"/>
    <n v="-29"/>
    <n v="0"/>
    <n v="1"/>
    <n v="0"/>
    <n v="4"/>
    <n v="0"/>
    <n v="1"/>
    <n v="0"/>
    <n v="0"/>
    <n v="155"/>
    <n v="1"/>
    <n v="0"/>
    <n v="270"/>
    <s v="Below planned"/>
    <n v="1"/>
    <n v="0"/>
    <n v="0"/>
    <d v="2026-06-14T08:30:00"/>
    <d v="2026-06-14T13:00:00"/>
    <s v="Classified"/>
    <d v="2026-06-14T08:36:00"/>
    <d v="2026-06-14T12:31:00"/>
    <s v="Dr Dummy 09"/>
    <n v="0"/>
    <n v="0"/>
    <m/>
  </r>
  <r>
    <s v="Southern"/>
    <x v="0"/>
    <x v="7"/>
    <x v="9"/>
    <s v="Single consultant"/>
    <x v="2"/>
    <x v="0"/>
    <d v="2026-08-18T00:00:00"/>
    <n v="0"/>
    <x v="2"/>
    <x v="0"/>
    <s v="St Cah Main Theatre"/>
    <x v="0"/>
    <n v="1"/>
    <n v="4"/>
    <s v="AUGUST-26-dummy-data.xlsx"/>
    <n v="4"/>
    <n v="0"/>
    <b v="0"/>
    <n v="270"/>
    <n v="236"/>
    <n v="179"/>
    <n v="0"/>
    <n v="0"/>
    <n v="1"/>
    <n v="0"/>
    <n v="4"/>
    <n v="0"/>
    <m/>
    <n v="270"/>
    <s v="On Time"/>
    <s v="Early Finish"/>
    <n v="6"/>
    <n v="-28"/>
    <n v="0"/>
    <n v="1"/>
    <n v="0"/>
    <n v="4"/>
    <n v="0"/>
    <n v="1"/>
    <n v="0"/>
    <n v="0"/>
    <n v="170"/>
    <n v="1"/>
    <n v="0"/>
    <n v="270"/>
    <s v="Below planned"/>
    <n v="1"/>
    <n v="0"/>
    <n v="0"/>
    <d v="2026-08-18T08:30:00"/>
    <d v="2026-08-18T13:00:00"/>
    <s v="Classified"/>
    <d v="2026-08-18T08:36:00"/>
    <d v="2026-08-18T12:32:00"/>
    <s v="Dr Dummy 10"/>
    <n v="0"/>
    <n v="0"/>
    <m/>
  </r>
  <r>
    <s v="Southern"/>
    <x v="0"/>
    <x v="7"/>
    <x v="9"/>
    <s v="Single consultant"/>
    <x v="2"/>
    <x v="0"/>
    <d v="2026-08-20T00:00:00"/>
    <n v="0"/>
    <x v="2"/>
    <x v="0"/>
    <s v="St Cah Main Theatre"/>
    <x v="0"/>
    <n v="1"/>
    <n v="4"/>
    <s v="AUGUST-26-dummy-data.xlsx"/>
    <n v="4"/>
    <n v="0"/>
    <b v="0"/>
    <n v="480"/>
    <n v="455"/>
    <n v="330"/>
    <n v="0"/>
    <n v="0"/>
    <n v="1"/>
    <n v="0"/>
    <n v="4"/>
    <n v="0"/>
    <m/>
    <n v="480"/>
    <s v="On Time"/>
    <s v="Early Finish"/>
    <n v="6"/>
    <n v="-19"/>
    <n v="0"/>
    <n v="1"/>
    <n v="0"/>
    <n v="4"/>
    <n v="0"/>
    <n v="1"/>
    <n v="0"/>
    <n v="0"/>
    <n v="315"/>
    <n v="1"/>
    <n v="0"/>
    <n v="480"/>
    <s v="Below planned"/>
    <n v="1"/>
    <n v="0"/>
    <n v="0"/>
    <d v="2026-08-20T08:00:00"/>
    <d v="2026-08-20T16:00:00"/>
    <s v="Classified"/>
    <d v="2026-08-20T08:06:00"/>
    <d v="2026-08-20T15:41:00"/>
    <s v="Dr Dummy 10"/>
    <n v="0"/>
    <n v="0"/>
    <m/>
  </r>
  <r>
    <s v="Southern"/>
    <x v="0"/>
    <x v="7"/>
    <x v="9"/>
    <s v="Single consultant"/>
    <x v="1"/>
    <x v="0"/>
    <d v="2026-07-15T00:00:00"/>
    <n v="0"/>
    <x v="1"/>
    <x v="0"/>
    <s v="St Cah Main Theatre"/>
    <x v="0"/>
    <n v="1"/>
    <n v="4"/>
    <s v="JULY-26-dummy-data.xlsx"/>
    <n v="4"/>
    <n v="0"/>
    <b v="0"/>
    <n v="270"/>
    <n v="238"/>
    <n v="167"/>
    <n v="0"/>
    <n v="0"/>
    <n v="1"/>
    <n v="0"/>
    <n v="4"/>
    <n v="0"/>
    <m/>
    <n v="270"/>
    <s v="On Time"/>
    <s v="Early Finish"/>
    <n v="9"/>
    <n v="-23"/>
    <n v="0"/>
    <n v="1"/>
    <n v="0"/>
    <n v="4"/>
    <n v="0"/>
    <n v="1"/>
    <n v="0"/>
    <n v="0"/>
    <n v="165"/>
    <n v="1"/>
    <n v="0"/>
    <n v="270"/>
    <s v="Below planned"/>
    <n v="1"/>
    <n v="0"/>
    <n v="0"/>
    <d v="2026-07-15T08:30:00"/>
    <d v="2026-07-15T13:00:00"/>
    <s v="Classified"/>
    <d v="2026-07-15T08:39:00"/>
    <d v="2026-07-15T12:37:00"/>
    <s v="Dr Dummy 10"/>
    <n v="0"/>
    <n v="0"/>
    <m/>
  </r>
  <r>
    <s v="Southern"/>
    <x v="0"/>
    <x v="7"/>
    <x v="24"/>
    <s v="Single consultant"/>
    <x v="8"/>
    <x v="0"/>
    <d v="2026-07-27T00:00:00"/>
    <n v="0"/>
    <x v="1"/>
    <x v="0"/>
    <s v="St Cah Main Theatre"/>
    <x v="0"/>
    <n v="1"/>
    <n v="4"/>
    <s v="JULY-26-dummy-data.xlsx"/>
    <n v="4"/>
    <n v="0"/>
    <b v="0"/>
    <n v="360"/>
    <n v="328"/>
    <n v="240"/>
    <n v="0"/>
    <n v="0"/>
    <n v="1"/>
    <n v="0"/>
    <n v="4"/>
    <n v="0"/>
    <m/>
    <n v="360"/>
    <s v="On Time"/>
    <s v="Early Finish"/>
    <n v="9"/>
    <n v="-23"/>
    <n v="0"/>
    <n v="1"/>
    <n v="0"/>
    <n v="4"/>
    <n v="0"/>
    <n v="1"/>
    <n v="0"/>
    <n v="0"/>
    <n v="240"/>
    <n v="1"/>
    <n v="0"/>
    <n v="360"/>
    <s v="Below planned"/>
    <n v="1"/>
    <n v="0"/>
    <n v="0"/>
    <d v="2026-07-27T08:00:00"/>
    <d v="2026-07-27T14:00:00"/>
    <s v="Classified"/>
    <d v="2026-07-27T08:09:00"/>
    <d v="2026-07-27T13:37:00"/>
    <s v="Dr Dummy 11"/>
    <n v="0"/>
    <n v="0"/>
    <m/>
  </r>
  <r>
    <s v="Southern"/>
    <x v="0"/>
    <x v="7"/>
    <x v="24"/>
    <s v="Single consultant"/>
    <x v="7"/>
    <x v="0"/>
    <d v="2026-08-29T00:00:00"/>
    <n v="0"/>
    <x v="2"/>
    <x v="0"/>
    <s v="St Cah Main Theatre"/>
    <x v="0"/>
    <n v="1"/>
    <n v="4"/>
    <s v="AUGUST-26-dummy-data.xlsx"/>
    <n v="4"/>
    <n v="0"/>
    <b v="0"/>
    <n v="360"/>
    <n v="318"/>
    <n v="222"/>
    <n v="0"/>
    <n v="0"/>
    <n v="1"/>
    <n v="0"/>
    <n v="4"/>
    <n v="0"/>
    <m/>
    <n v="360"/>
    <s v="On Time"/>
    <s v="Early Finish"/>
    <n v="10"/>
    <n v="-32"/>
    <n v="0"/>
    <n v="1"/>
    <n v="0"/>
    <n v="4"/>
    <n v="0"/>
    <n v="1"/>
    <n v="0"/>
    <n v="0"/>
    <n v="225"/>
    <n v="1"/>
    <n v="0"/>
    <n v="360"/>
    <s v="Below planned"/>
    <n v="1"/>
    <n v="0"/>
    <n v="0"/>
    <d v="2026-08-29T07:30:00"/>
    <d v="2026-08-29T13:30:00"/>
    <s v="Classified"/>
    <d v="2026-08-29T07:40:00"/>
    <d v="2026-08-29T12:58:00"/>
    <s v="Dr Dummy 11"/>
    <n v="0"/>
    <n v="0"/>
    <m/>
  </r>
  <r>
    <s v="Southern"/>
    <x v="0"/>
    <x v="7"/>
    <x v="10"/>
    <s v="Single consultant"/>
    <x v="2"/>
    <x v="0"/>
    <d v="2026-07-12T00:00:00"/>
    <n v="0"/>
    <x v="1"/>
    <x v="0"/>
    <s v="St Cah Main Theatre"/>
    <x v="0"/>
    <n v="1"/>
    <n v="4"/>
    <s v="JULY-26-dummy-data.xlsx"/>
    <n v="4"/>
    <n v="0"/>
    <b v="0"/>
    <n v="420"/>
    <n v="383"/>
    <n v="254"/>
    <n v="0"/>
    <n v="0"/>
    <n v="1"/>
    <n v="0"/>
    <n v="4"/>
    <n v="0"/>
    <m/>
    <n v="420"/>
    <s v="Late Start"/>
    <s v="Early Finish"/>
    <n v="12"/>
    <n v="-25"/>
    <n v="0"/>
    <n v="0"/>
    <n v="1"/>
    <n v="4"/>
    <n v="0"/>
    <n v="1"/>
    <n v="0"/>
    <n v="0"/>
    <n v="255"/>
    <n v="1"/>
    <n v="0"/>
    <n v="420"/>
    <s v="Below planned"/>
    <n v="1"/>
    <n v="0"/>
    <n v="0"/>
    <d v="2026-07-12T07:30:00"/>
    <d v="2026-07-12T14:30:00"/>
    <s v="Classified"/>
    <d v="2026-07-12T07:42:00"/>
    <d v="2026-07-12T14:05:00"/>
    <s v="Dr Dummy 12"/>
    <n v="0"/>
    <n v="0"/>
    <m/>
  </r>
  <r>
    <s v="Southern"/>
    <x v="0"/>
    <x v="7"/>
    <x v="10"/>
    <s v="Single consultant"/>
    <x v="2"/>
    <x v="0"/>
    <d v="2026-07-14T00:00:00"/>
    <n v="0"/>
    <x v="1"/>
    <x v="0"/>
    <s v="St Cah Main Theatre"/>
    <x v="0"/>
    <n v="1"/>
    <n v="4"/>
    <s v="JULY-26-dummy-data.xlsx"/>
    <n v="4"/>
    <n v="0"/>
    <b v="0"/>
    <n v="420"/>
    <n v="376"/>
    <n v="272"/>
    <n v="0"/>
    <n v="0"/>
    <n v="1"/>
    <n v="0"/>
    <n v="4"/>
    <n v="0"/>
    <m/>
    <n v="420"/>
    <s v="On Time"/>
    <s v="Early Finish"/>
    <n v="5"/>
    <n v="-39"/>
    <n v="0"/>
    <n v="1"/>
    <n v="0"/>
    <n v="4"/>
    <n v="0"/>
    <n v="1"/>
    <n v="0"/>
    <n v="0"/>
    <n v="270"/>
    <n v="1"/>
    <n v="0"/>
    <n v="420"/>
    <s v="Below planned"/>
    <n v="1"/>
    <n v="0"/>
    <n v="0"/>
    <d v="2026-07-14T09:00:00"/>
    <d v="2026-07-14T16:00:00"/>
    <s v="Classified"/>
    <d v="2026-07-14T09:05:00"/>
    <d v="2026-07-14T15:21:00"/>
    <s v="Dr Dummy 12"/>
    <n v="0"/>
    <n v="0"/>
    <m/>
  </r>
  <r>
    <s v="Southern"/>
    <x v="0"/>
    <x v="7"/>
    <x v="11"/>
    <s v="Single consultant"/>
    <x v="8"/>
    <x v="0"/>
    <d v="2026-06-07T00:00:00"/>
    <n v="0"/>
    <x v="0"/>
    <x v="0"/>
    <s v="St Cah Main Theatre"/>
    <x v="0"/>
    <n v="1"/>
    <n v="4"/>
    <s v="JUNE-26-dummy-data.xlsx"/>
    <n v="4"/>
    <n v="0"/>
    <b v="0"/>
    <n v="540"/>
    <n v="497"/>
    <n v="375"/>
    <n v="0"/>
    <n v="0"/>
    <n v="1"/>
    <n v="0"/>
    <n v="4"/>
    <n v="0"/>
    <m/>
    <n v="540"/>
    <s v="On Time"/>
    <s v="Early Finish"/>
    <n v="4"/>
    <n v="-39"/>
    <n v="0"/>
    <n v="1"/>
    <n v="0"/>
    <n v="4"/>
    <n v="0"/>
    <n v="1"/>
    <n v="0"/>
    <n v="0"/>
    <n v="385"/>
    <n v="1"/>
    <n v="0"/>
    <n v="540"/>
    <s v="Below planned"/>
    <n v="1"/>
    <n v="0"/>
    <n v="0"/>
    <d v="2026-06-07T09:00:00"/>
    <d v="2026-06-07T18:00:00"/>
    <s v="Classified"/>
    <d v="2026-06-07T09:04:00"/>
    <d v="2026-06-07T17:21:00"/>
    <s v="Dr Dummy 13"/>
    <n v="0"/>
    <n v="0"/>
    <m/>
  </r>
  <r>
    <s v="Southern"/>
    <x v="0"/>
    <x v="7"/>
    <x v="11"/>
    <s v="Single consultant"/>
    <x v="1"/>
    <x v="0"/>
    <d v="2026-07-10T00:00:00"/>
    <n v="0"/>
    <x v="1"/>
    <x v="0"/>
    <s v="St Cah Main Theatre"/>
    <x v="0"/>
    <n v="1"/>
    <n v="4"/>
    <s v="JULY-26-dummy-data.xlsx"/>
    <n v="4"/>
    <n v="0"/>
    <b v="0"/>
    <n v="540"/>
    <n v="513"/>
    <n v="363"/>
    <n v="0"/>
    <n v="0"/>
    <n v="1"/>
    <n v="0"/>
    <n v="4"/>
    <n v="0"/>
    <m/>
    <n v="540"/>
    <s v="On Time"/>
    <s v="Early Finish"/>
    <n v="4"/>
    <n v="-23"/>
    <n v="0"/>
    <n v="1"/>
    <n v="0"/>
    <n v="4"/>
    <n v="0"/>
    <n v="1"/>
    <n v="0"/>
    <n v="0"/>
    <n v="365"/>
    <n v="1"/>
    <n v="0"/>
    <n v="540"/>
    <s v="Below planned"/>
    <n v="1"/>
    <n v="0"/>
    <n v="0"/>
    <d v="2026-07-10T09:00:00"/>
    <d v="2026-07-10T18:00:00"/>
    <s v="Classified"/>
    <d v="2026-07-10T09:04:00"/>
    <d v="2026-07-10T17:37:00"/>
    <s v="Dr Dummy 13"/>
    <n v="0"/>
    <n v="0"/>
    <m/>
  </r>
  <r>
    <s v="Southern"/>
    <x v="0"/>
    <x v="7"/>
    <x v="11"/>
    <s v="Single consultant"/>
    <x v="4"/>
    <x v="0"/>
    <d v="2026-07-20T00:00:00"/>
    <n v="0"/>
    <x v="1"/>
    <x v="0"/>
    <s v="St Cah Main Theatre"/>
    <x v="0"/>
    <n v="1"/>
    <n v="4"/>
    <s v="JULY-26-dummy-data.xlsx"/>
    <n v="4"/>
    <n v="0"/>
    <b v="0"/>
    <n v="240"/>
    <n v="209"/>
    <n v="129"/>
    <n v="0"/>
    <n v="0"/>
    <n v="1"/>
    <n v="0"/>
    <n v="4"/>
    <n v="0"/>
    <m/>
    <n v="240"/>
    <s v="On Time"/>
    <s v="Early Finish"/>
    <n v="6"/>
    <n v="-25"/>
    <n v="0"/>
    <n v="1"/>
    <n v="0"/>
    <n v="4"/>
    <n v="0"/>
    <n v="1"/>
    <n v="0"/>
    <n v="0"/>
    <n v="135"/>
    <n v="1"/>
    <n v="0"/>
    <n v="240"/>
    <s v="Below planned"/>
    <n v="1"/>
    <n v="0"/>
    <n v="0"/>
    <d v="2026-07-20T09:00:00"/>
    <d v="2026-07-20T13:00:00"/>
    <s v="Classified"/>
    <d v="2026-07-20T09:06:00"/>
    <d v="2026-07-20T12:35:00"/>
    <s v="Dr Dummy 13"/>
    <n v="0"/>
    <n v="0"/>
    <m/>
  </r>
  <r>
    <s v="Southern"/>
    <x v="0"/>
    <x v="7"/>
    <x v="12"/>
    <s v="Single consultant"/>
    <x v="7"/>
    <x v="0"/>
    <d v="2026-08-03T00:00:00"/>
    <n v="0"/>
    <x v="2"/>
    <x v="0"/>
    <s v="St Cah Main Theatre"/>
    <x v="0"/>
    <n v="1"/>
    <n v="4"/>
    <s v="AUGUST-26-dummy-data.xlsx"/>
    <n v="4"/>
    <n v="0"/>
    <b v="0"/>
    <n v="210"/>
    <n v="182"/>
    <n v="99"/>
    <n v="0"/>
    <n v="0"/>
    <n v="1"/>
    <n v="0"/>
    <n v="4"/>
    <n v="0"/>
    <m/>
    <n v="210"/>
    <s v="On Time"/>
    <s v="Early Finish"/>
    <n v="2"/>
    <n v="-26"/>
    <n v="0"/>
    <n v="1"/>
    <n v="0"/>
    <n v="4"/>
    <n v="0"/>
    <n v="1"/>
    <n v="0"/>
    <n v="0"/>
    <n v="100"/>
    <n v="1"/>
    <n v="0"/>
    <n v="210"/>
    <s v="Below planned"/>
    <n v="1"/>
    <n v="0"/>
    <n v="0"/>
    <d v="2026-08-03T13:30:00"/>
    <d v="2026-08-03T17:00:00"/>
    <s v="Classified"/>
    <d v="2026-08-03T13:32:00"/>
    <d v="2026-08-03T16:34:00"/>
    <s v="Dr Dummy 14"/>
    <n v="0"/>
    <n v="0"/>
    <m/>
  </r>
  <r>
    <s v="Southern"/>
    <x v="0"/>
    <x v="7"/>
    <x v="13"/>
    <s v="Single consultant"/>
    <x v="6"/>
    <x v="0"/>
    <d v="2026-07-10T00:00:00"/>
    <n v="0"/>
    <x v="1"/>
    <x v="0"/>
    <s v="St Cah Main Theatre"/>
    <x v="0"/>
    <n v="1"/>
    <n v="4"/>
    <s v="JULY-26-dummy-data.xlsx"/>
    <n v="4"/>
    <n v="0"/>
    <b v="0"/>
    <n v="480"/>
    <n v="438"/>
    <n v="300"/>
    <n v="0"/>
    <n v="0"/>
    <n v="1"/>
    <n v="0"/>
    <n v="4"/>
    <n v="0"/>
    <m/>
    <n v="480"/>
    <s v="On Time"/>
    <s v="Early Finish"/>
    <n v="2"/>
    <n v="-40"/>
    <n v="0"/>
    <n v="1"/>
    <n v="0"/>
    <n v="4"/>
    <n v="0"/>
    <n v="1"/>
    <n v="0"/>
    <n v="0"/>
    <n v="300"/>
    <n v="1"/>
    <n v="0"/>
    <n v="480"/>
    <s v="Below planned"/>
    <n v="1"/>
    <n v="0"/>
    <n v="0"/>
    <d v="2026-07-10T08:30:00"/>
    <d v="2026-07-10T16:30:00"/>
    <s v="Classified"/>
    <d v="2026-07-10T08:32:00"/>
    <d v="2026-07-10T15:50:00"/>
    <s v="Dr Dummy 15"/>
    <n v="0"/>
    <n v="0"/>
    <m/>
  </r>
  <r>
    <s v="Southern"/>
    <x v="0"/>
    <x v="7"/>
    <x v="13"/>
    <s v="Single consultant"/>
    <x v="0"/>
    <x v="0"/>
    <d v="2026-06-11T00:00:00"/>
    <n v="0"/>
    <x v="0"/>
    <x v="0"/>
    <s v="St Cah Main Theatre"/>
    <x v="0"/>
    <n v="1"/>
    <n v="4"/>
    <s v="JUNE-26-dummy-data.xlsx"/>
    <n v="4"/>
    <n v="0"/>
    <b v="0"/>
    <n v="360"/>
    <n v="332"/>
    <n v="250"/>
    <n v="0"/>
    <n v="0"/>
    <n v="1"/>
    <n v="0"/>
    <n v="4"/>
    <n v="0"/>
    <m/>
    <n v="360"/>
    <s v="On Time"/>
    <s v="Early Finish"/>
    <n v="3"/>
    <n v="-25"/>
    <n v="0"/>
    <n v="1"/>
    <n v="0"/>
    <n v="4"/>
    <n v="0"/>
    <n v="1"/>
    <n v="0"/>
    <n v="0"/>
    <n v="250"/>
    <n v="1"/>
    <n v="0"/>
    <n v="360"/>
    <s v="Below planned"/>
    <n v="1"/>
    <n v="0"/>
    <n v="0"/>
    <d v="2026-06-11T07:30:00"/>
    <d v="2026-06-11T13:30:00"/>
    <s v="Classified"/>
    <d v="2026-06-11T07:33:00"/>
    <d v="2026-06-11T13:05:00"/>
    <s v="Dr Dummy 15"/>
    <n v="0"/>
    <n v="0"/>
    <m/>
  </r>
  <r>
    <s v="Southern"/>
    <x v="0"/>
    <x v="7"/>
    <x v="14"/>
    <s v="Single consultant"/>
    <x v="0"/>
    <x v="0"/>
    <d v="2026-08-14T00:00:00"/>
    <n v="0"/>
    <x v="2"/>
    <x v="0"/>
    <s v="St Cah Main Theatre"/>
    <x v="0"/>
    <n v="1"/>
    <n v="4"/>
    <s v="AUGUST-26-dummy-data.xlsx"/>
    <n v="4"/>
    <n v="0"/>
    <b v="0"/>
    <n v="540"/>
    <n v="484"/>
    <n v="408"/>
    <n v="0"/>
    <n v="0"/>
    <n v="1"/>
    <n v="0"/>
    <n v="4"/>
    <n v="0"/>
    <m/>
    <n v="540"/>
    <s v="Late Start"/>
    <s v="Early Finish"/>
    <n v="12"/>
    <n v="-44"/>
    <n v="0"/>
    <n v="0"/>
    <n v="1"/>
    <n v="4"/>
    <n v="0"/>
    <n v="1"/>
    <n v="0"/>
    <n v="0"/>
    <n v="410"/>
    <n v="1"/>
    <n v="0"/>
    <n v="540"/>
    <s v="Below planned"/>
    <n v="1"/>
    <n v="0"/>
    <n v="0"/>
    <d v="2026-08-14T08:00:00"/>
    <d v="2026-08-14T17:00:00"/>
    <s v="Classified"/>
    <d v="2026-08-14T08:12:00"/>
    <d v="2026-08-14T16:16:00"/>
    <s v="Dr Dummy 16"/>
    <n v="0"/>
    <n v="0"/>
    <m/>
  </r>
  <r>
    <s v="Southern"/>
    <x v="0"/>
    <x v="7"/>
    <x v="14"/>
    <s v="Single consultant"/>
    <x v="0"/>
    <x v="0"/>
    <d v="2026-08-18T00:00:00"/>
    <n v="0"/>
    <x v="2"/>
    <x v="0"/>
    <s v="St Cah Main Theatre"/>
    <x v="0"/>
    <n v="1"/>
    <n v="4"/>
    <s v="AUGUST-26-dummy-data.xlsx"/>
    <n v="4"/>
    <n v="0"/>
    <b v="0"/>
    <n v="210"/>
    <n v="180"/>
    <n v="114"/>
    <n v="0"/>
    <n v="0"/>
    <n v="1"/>
    <n v="0"/>
    <n v="4"/>
    <n v="0"/>
    <m/>
    <n v="210"/>
    <s v="Late Start"/>
    <s v="Early Finish"/>
    <n v="11"/>
    <n v="-19"/>
    <n v="0"/>
    <n v="0"/>
    <n v="1"/>
    <n v="4"/>
    <n v="0"/>
    <n v="1"/>
    <n v="0"/>
    <n v="0"/>
    <n v="110"/>
    <n v="1"/>
    <n v="0"/>
    <n v="210"/>
    <s v="Below planned"/>
    <n v="1"/>
    <n v="0"/>
    <n v="0"/>
    <d v="2026-08-18T13:30:00"/>
    <d v="2026-08-18T17:00:00"/>
    <s v="Classified"/>
    <d v="2026-08-18T13:41:00"/>
    <d v="2026-08-18T16:41:00"/>
    <s v="Dr Dummy 16"/>
    <n v="0"/>
    <n v="0"/>
    <m/>
  </r>
  <r>
    <s v="Southern"/>
    <x v="0"/>
    <x v="7"/>
    <x v="14"/>
    <s v="Single consultant"/>
    <x v="7"/>
    <x v="0"/>
    <d v="2026-07-03T00:00:00"/>
    <n v="0"/>
    <x v="1"/>
    <x v="0"/>
    <s v="St Cah Main Theatre"/>
    <x v="0"/>
    <n v="1"/>
    <n v="4"/>
    <s v="JULY-26-dummy-data.xlsx"/>
    <n v="4"/>
    <n v="0"/>
    <b v="0"/>
    <n v="270"/>
    <n v="236"/>
    <n v="148"/>
    <n v="0"/>
    <n v="0"/>
    <n v="1"/>
    <n v="0"/>
    <n v="4"/>
    <n v="0"/>
    <m/>
    <n v="270"/>
    <s v="On Time"/>
    <s v="Early Finish"/>
    <n v="7"/>
    <n v="-27"/>
    <n v="0"/>
    <n v="1"/>
    <n v="0"/>
    <n v="4"/>
    <n v="0"/>
    <n v="1"/>
    <n v="0"/>
    <n v="0"/>
    <n v="150"/>
    <n v="1"/>
    <n v="0"/>
    <n v="270"/>
    <s v="Below planned"/>
    <n v="1"/>
    <n v="0"/>
    <n v="0"/>
    <d v="2026-07-03T08:30:00"/>
    <d v="2026-07-03T13:00:00"/>
    <s v="Classified"/>
    <d v="2026-07-03T08:37:00"/>
    <d v="2026-07-03T12:33:00"/>
    <s v="Dr Dummy 16"/>
    <n v="0"/>
    <n v="0"/>
    <m/>
  </r>
  <r>
    <s v="Southern"/>
    <x v="0"/>
    <x v="7"/>
    <x v="14"/>
    <s v="Single consultant"/>
    <x v="4"/>
    <x v="0"/>
    <d v="2026-06-06T00:00:00"/>
    <n v="0"/>
    <x v="0"/>
    <x v="0"/>
    <s v="St Cah Main Theatre"/>
    <x v="0"/>
    <n v="1"/>
    <n v="4"/>
    <s v="JUNE-26-dummy-data.xlsx"/>
    <n v="4"/>
    <n v="0"/>
    <b v="0"/>
    <n v="480"/>
    <n v="454"/>
    <n v="334"/>
    <n v="0"/>
    <n v="0"/>
    <n v="1"/>
    <n v="0"/>
    <n v="4"/>
    <n v="0"/>
    <m/>
    <n v="480"/>
    <s v="On Time"/>
    <s v="Early Finish"/>
    <n v="4"/>
    <n v="-22"/>
    <n v="0"/>
    <n v="1"/>
    <n v="0"/>
    <n v="4"/>
    <n v="0"/>
    <n v="1"/>
    <n v="0"/>
    <n v="0"/>
    <n v="340"/>
    <n v="1"/>
    <n v="0"/>
    <n v="480"/>
    <s v="Below planned"/>
    <n v="1"/>
    <n v="0"/>
    <n v="0"/>
    <d v="2026-06-06T08:00:00"/>
    <d v="2026-06-06T16:00:00"/>
    <s v="Classified"/>
    <d v="2026-06-06T08:04:00"/>
    <d v="2026-06-06T15:38:00"/>
    <s v="Dr Dummy 16"/>
    <n v="0"/>
    <n v="0"/>
    <m/>
  </r>
  <r>
    <s v="Southern"/>
    <x v="0"/>
    <x v="7"/>
    <x v="15"/>
    <s v="Single consultant"/>
    <x v="4"/>
    <x v="0"/>
    <d v="2026-08-23T00:00:00"/>
    <n v="0"/>
    <x v="2"/>
    <x v="0"/>
    <s v="St Cah Main Theatre"/>
    <x v="0"/>
    <n v="1"/>
    <n v="4"/>
    <s v="AUGUST-26-dummy-data.xlsx"/>
    <n v="4"/>
    <n v="0"/>
    <b v="0"/>
    <n v="480"/>
    <n v="451"/>
    <n v="335"/>
    <n v="0"/>
    <n v="0"/>
    <n v="1"/>
    <n v="0"/>
    <n v="4"/>
    <n v="0"/>
    <m/>
    <n v="480"/>
    <s v="On Time"/>
    <s v="Early Finish"/>
    <n v="6"/>
    <n v="-23"/>
    <n v="0"/>
    <n v="1"/>
    <n v="0"/>
    <n v="4"/>
    <n v="0"/>
    <n v="1"/>
    <n v="0"/>
    <n v="0"/>
    <n v="325"/>
    <n v="1"/>
    <n v="0"/>
    <n v="480"/>
    <s v="Below planned"/>
    <n v="1"/>
    <n v="0"/>
    <n v="0"/>
    <d v="2026-08-23T08:00:00"/>
    <d v="2026-08-23T16:00:00"/>
    <s v="Classified"/>
    <d v="2026-08-23T08:06:00"/>
    <d v="2026-08-23T15:37:00"/>
    <s v="Dr Dummy 17"/>
    <n v="0"/>
    <n v="0"/>
    <m/>
  </r>
  <r>
    <s v="Southern"/>
    <x v="0"/>
    <x v="7"/>
    <x v="17"/>
    <s v="Single consultant"/>
    <x v="8"/>
    <x v="0"/>
    <d v="2026-06-30T00:00:00"/>
    <n v="0"/>
    <x v="0"/>
    <x v="0"/>
    <s v="St Cah Main Theatre"/>
    <x v="0"/>
    <n v="1"/>
    <n v="4"/>
    <s v="JUNE-26-dummy-data.xlsx"/>
    <n v="4"/>
    <n v="0"/>
    <b v="0"/>
    <n v="360"/>
    <n v="330"/>
    <n v="236"/>
    <n v="0"/>
    <n v="0"/>
    <n v="1"/>
    <n v="0"/>
    <n v="4"/>
    <n v="0"/>
    <m/>
    <n v="360"/>
    <s v="On Time"/>
    <s v="Early Finish"/>
    <n v="5"/>
    <n v="-25"/>
    <n v="0"/>
    <n v="1"/>
    <n v="0"/>
    <n v="4"/>
    <n v="0"/>
    <n v="1"/>
    <n v="0"/>
    <n v="0"/>
    <n v="240"/>
    <n v="1"/>
    <n v="0"/>
    <n v="360"/>
    <s v="Below planned"/>
    <n v="1"/>
    <n v="0"/>
    <n v="0"/>
    <d v="2026-06-30T09:00:00"/>
    <d v="2026-06-30T15:00:00"/>
    <s v="Classified"/>
    <d v="2026-06-30T09:05:00"/>
    <d v="2026-06-30T14:35:00"/>
    <s v="Dr Dummy 19"/>
    <n v="0"/>
    <n v="0"/>
    <m/>
  </r>
  <r>
    <s v="Southern"/>
    <x v="0"/>
    <x v="7"/>
    <x v="17"/>
    <s v="Single consultant"/>
    <x v="1"/>
    <x v="0"/>
    <d v="2026-06-18T00:00:00"/>
    <n v="0"/>
    <x v="0"/>
    <x v="0"/>
    <s v="St Cah Main Theatre"/>
    <x v="0"/>
    <n v="1"/>
    <n v="4"/>
    <s v="JUNE-26-dummy-data.xlsx"/>
    <n v="4"/>
    <n v="0"/>
    <b v="0"/>
    <n v="540"/>
    <n v="510"/>
    <n v="384"/>
    <n v="0"/>
    <n v="0"/>
    <n v="1"/>
    <n v="0"/>
    <n v="4"/>
    <n v="0"/>
    <m/>
    <n v="540"/>
    <s v="On Time"/>
    <s v="Early Finish"/>
    <n v="3"/>
    <n v="-27"/>
    <n v="0"/>
    <n v="1"/>
    <n v="0"/>
    <n v="4"/>
    <n v="0"/>
    <n v="1"/>
    <n v="0"/>
    <n v="0"/>
    <n v="385"/>
    <n v="1"/>
    <n v="0"/>
    <n v="540"/>
    <s v="Below planned"/>
    <n v="1"/>
    <n v="0"/>
    <n v="0"/>
    <d v="2026-06-18T08:30:00"/>
    <d v="2026-06-18T17:30:00"/>
    <s v="Classified"/>
    <d v="2026-06-18T08:33:00"/>
    <d v="2026-06-18T17:03:00"/>
    <s v="Dr Dummy 19"/>
    <n v="0"/>
    <n v="0"/>
    <m/>
  </r>
  <r>
    <s v="Southern"/>
    <x v="0"/>
    <x v="7"/>
    <x v="17"/>
    <s v="Single consultant"/>
    <x v="4"/>
    <x v="0"/>
    <d v="2026-06-17T00:00:00"/>
    <n v="0"/>
    <x v="0"/>
    <x v="0"/>
    <s v="St Cah Main Theatre"/>
    <x v="0"/>
    <n v="1"/>
    <n v="4"/>
    <s v="JUNE-26-dummy-data.xlsx"/>
    <n v="4"/>
    <n v="0"/>
    <b v="0"/>
    <n v="480"/>
    <n v="441"/>
    <n v="336"/>
    <n v="0"/>
    <n v="0"/>
    <n v="1"/>
    <n v="0"/>
    <n v="4"/>
    <n v="0"/>
    <m/>
    <n v="480"/>
    <s v="On Time"/>
    <s v="Early Finish"/>
    <n v="8"/>
    <n v="-31"/>
    <n v="0"/>
    <n v="1"/>
    <n v="0"/>
    <n v="4"/>
    <n v="0"/>
    <n v="1"/>
    <n v="0"/>
    <n v="0"/>
    <n v="335"/>
    <n v="1"/>
    <n v="0"/>
    <n v="480"/>
    <s v="Below planned"/>
    <n v="1"/>
    <n v="0"/>
    <n v="0"/>
    <d v="2026-06-17T09:00:00"/>
    <d v="2026-06-17T17:00:00"/>
    <s v="Classified"/>
    <d v="2026-06-17T09:08:00"/>
    <d v="2026-06-17T16:29:00"/>
    <s v="Dr Dummy 19"/>
    <n v="0"/>
    <n v="0"/>
    <m/>
  </r>
  <r>
    <s v="Southern"/>
    <x v="0"/>
    <x v="7"/>
    <x v="18"/>
    <s v="Single consultant"/>
    <x v="6"/>
    <x v="0"/>
    <d v="2026-08-09T00:00:00"/>
    <n v="0"/>
    <x v="2"/>
    <x v="0"/>
    <s v="St Cah Main Theatre"/>
    <x v="0"/>
    <n v="1"/>
    <n v="4"/>
    <s v="AUGUST-26-dummy-data.xlsx"/>
    <n v="4"/>
    <n v="0"/>
    <b v="0"/>
    <n v="480"/>
    <n v="447"/>
    <n v="314"/>
    <n v="0"/>
    <n v="0"/>
    <n v="1"/>
    <n v="0"/>
    <n v="4"/>
    <n v="0"/>
    <m/>
    <n v="480"/>
    <s v="On Time"/>
    <s v="Early Finish"/>
    <n v="6"/>
    <n v="-27"/>
    <n v="0"/>
    <n v="1"/>
    <n v="0"/>
    <n v="4"/>
    <n v="0"/>
    <n v="1"/>
    <n v="0"/>
    <n v="0"/>
    <n v="315"/>
    <n v="1"/>
    <n v="0"/>
    <n v="480"/>
    <s v="Below planned"/>
    <n v="1"/>
    <n v="0"/>
    <n v="0"/>
    <d v="2026-08-09T08:30:00"/>
    <d v="2026-08-09T16:30:00"/>
    <s v="Classified"/>
    <d v="2026-08-09T08:36:00"/>
    <d v="2026-08-09T16:03:00"/>
    <s v="Dr Dummy 20"/>
    <n v="0"/>
    <n v="0"/>
    <m/>
  </r>
  <r>
    <s v="Southern"/>
    <x v="0"/>
    <x v="7"/>
    <x v="18"/>
    <s v="Single consultant"/>
    <x v="6"/>
    <x v="0"/>
    <d v="2026-08-16T00:00:00"/>
    <n v="0"/>
    <x v="2"/>
    <x v="0"/>
    <s v="St Cah Main Theatre"/>
    <x v="0"/>
    <n v="1"/>
    <n v="4"/>
    <s v="AUGUST-26-dummy-data.xlsx"/>
    <n v="4"/>
    <n v="0"/>
    <b v="0"/>
    <n v="270"/>
    <n v="237"/>
    <n v="151"/>
    <n v="0"/>
    <n v="0"/>
    <n v="1"/>
    <n v="0"/>
    <n v="4"/>
    <n v="0"/>
    <m/>
    <n v="270"/>
    <s v="On Time"/>
    <s v="Early Finish"/>
    <n v="5"/>
    <n v="-28"/>
    <n v="0"/>
    <n v="1"/>
    <n v="0"/>
    <n v="4"/>
    <n v="0"/>
    <n v="1"/>
    <n v="0"/>
    <n v="0"/>
    <n v="150"/>
    <n v="1"/>
    <n v="0"/>
    <n v="270"/>
    <s v="Below planned"/>
    <n v="1"/>
    <n v="0"/>
    <n v="0"/>
    <d v="2026-08-16T13:00:00"/>
    <d v="2026-08-16T17:30:00"/>
    <s v="Classified"/>
    <d v="2026-08-16T13:05:00"/>
    <d v="2026-08-16T17:02:00"/>
    <s v="Dr Dummy 20"/>
    <n v="0"/>
    <n v="0"/>
    <m/>
  </r>
  <r>
    <s v="Southern"/>
    <x v="0"/>
    <x v="7"/>
    <x v="18"/>
    <s v="Single consultant"/>
    <x v="8"/>
    <x v="0"/>
    <d v="2026-07-17T00:00:00"/>
    <n v="0"/>
    <x v="1"/>
    <x v="0"/>
    <s v="St Cah Main Theatre"/>
    <x v="0"/>
    <n v="1"/>
    <n v="4"/>
    <s v="JULY-26-dummy-data.xlsx"/>
    <n v="4"/>
    <n v="0"/>
    <b v="0"/>
    <n v="480"/>
    <n v="434"/>
    <n v="312"/>
    <n v="0"/>
    <n v="0"/>
    <n v="1"/>
    <n v="0"/>
    <n v="4"/>
    <n v="0"/>
    <m/>
    <n v="480"/>
    <s v="On Time"/>
    <s v="Early Finish"/>
    <n v="7"/>
    <n v="-39"/>
    <n v="0"/>
    <n v="1"/>
    <n v="0"/>
    <n v="4"/>
    <n v="0"/>
    <n v="1"/>
    <n v="0"/>
    <n v="0"/>
    <n v="315"/>
    <n v="1"/>
    <n v="0"/>
    <n v="480"/>
    <s v="Below planned"/>
    <n v="1"/>
    <n v="0"/>
    <n v="0"/>
    <d v="2026-07-17T07:30:00"/>
    <d v="2026-07-17T15:30:00"/>
    <s v="Classified"/>
    <d v="2026-07-17T07:37:00"/>
    <d v="2026-07-17T14:51:00"/>
    <s v="Dr Dummy 20"/>
    <n v="0"/>
    <n v="0"/>
    <m/>
  </r>
  <r>
    <s v="Southern"/>
    <x v="0"/>
    <x v="7"/>
    <x v="18"/>
    <s v="Single consultant"/>
    <x v="8"/>
    <x v="0"/>
    <d v="2026-07-28T00:00:00"/>
    <n v="0"/>
    <x v="1"/>
    <x v="0"/>
    <s v="St Cah Main Theatre"/>
    <x v="0"/>
    <n v="1"/>
    <n v="4"/>
    <s v="JULY-26-dummy-data.xlsx"/>
    <n v="4"/>
    <n v="0"/>
    <b v="0"/>
    <n v="420"/>
    <n v="371"/>
    <n v="279"/>
    <n v="0"/>
    <n v="0"/>
    <n v="1"/>
    <n v="0"/>
    <n v="4"/>
    <n v="0"/>
    <m/>
    <n v="420"/>
    <s v="On Time"/>
    <s v="Early Finish"/>
    <n v="7"/>
    <n v="-42"/>
    <n v="0"/>
    <n v="1"/>
    <n v="0"/>
    <n v="4"/>
    <n v="0"/>
    <n v="1"/>
    <n v="0"/>
    <n v="0"/>
    <n v="275"/>
    <n v="1"/>
    <n v="0"/>
    <n v="420"/>
    <s v="Below planned"/>
    <n v="1"/>
    <n v="0"/>
    <n v="0"/>
    <d v="2026-07-28T09:00:00"/>
    <d v="2026-07-28T16:00:00"/>
    <s v="Classified"/>
    <d v="2026-07-28T09:07:00"/>
    <d v="2026-07-28T15:18:00"/>
    <s v="Dr Dummy 20"/>
    <n v="0"/>
    <n v="0"/>
    <m/>
  </r>
  <r>
    <s v="Southern"/>
    <x v="0"/>
    <x v="7"/>
    <x v="18"/>
    <s v="Single consultant"/>
    <x v="3"/>
    <x v="0"/>
    <d v="2026-07-10T00:00:00"/>
    <n v="0"/>
    <x v="1"/>
    <x v="0"/>
    <s v="St Cah Main Theatre"/>
    <x v="0"/>
    <n v="1"/>
    <n v="4"/>
    <s v="JULY-26-dummy-data.xlsx"/>
    <n v="4"/>
    <n v="0"/>
    <b v="0"/>
    <n v="210"/>
    <n v="185"/>
    <n v="100"/>
    <n v="0"/>
    <n v="0"/>
    <n v="1"/>
    <n v="0"/>
    <n v="4"/>
    <n v="0"/>
    <m/>
    <n v="210"/>
    <s v="On Time"/>
    <s v="Early Finish"/>
    <n v="3"/>
    <n v="-22"/>
    <n v="0"/>
    <n v="1"/>
    <n v="0"/>
    <n v="4"/>
    <n v="0"/>
    <n v="1"/>
    <n v="0"/>
    <n v="0"/>
    <n v="105"/>
    <n v="1"/>
    <n v="0"/>
    <n v="210"/>
    <s v="Below planned"/>
    <n v="1"/>
    <n v="0"/>
    <n v="0"/>
    <d v="2026-07-10T13:30:00"/>
    <d v="2026-07-10T17:00:00"/>
    <s v="Classified"/>
    <d v="2026-07-10T13:33:00"/>
    <d v="2026-07-10T16:38:00"/>
    <s v="Dr Dummy 20"/>
    <n v="0"/>
    <n v="0"/>
    <m/>
  </r>
  <r>
    <s v="Southern"/>
    <x v="0"/>
    <x v="7"/>
    <x v="19"/>
    <s v="Single consultant"/>
    <x v="6"/>
    <x v="0"/>
    <d v="2026-08-03T00:00:00"/>
    <n v="0"/>
    <x v="2"/>
    <x v="0"/>
    <s v="St Cah Main Theatre"/>
    <x v="0"/>
    <n v="1"/>
    <n v="4"/>
    <s v="AUGUST-26-dummy-data.xlsx"/>
    <n v="4"/>
    <n v="0"/>
    <b v="0"/>
    <n v="480"/>
    <n v="460"/>
    <n v="348"/>
    <n v="0"/>
    <n v="0"/>
    <n v="1"/>
    <n v="0"/>
    <n v="4"/>
    <n v="0"/>
    <m/>
    <n v="480"/>
    <s v="On Time"/>
    <s v="Early Finish"/>
    <n v="4"/>
    <n v="-16"/>
    <n v="0"/>
    <n v="1"/>
    <n v="0"/>
    <n v="4"/>
    <n v="0"/>
    <n v="1"/>
    <n v="0"/>
    <n v="0"/>
    <n v="345"/>
    <n v="1"/>
    <n v="0"/>
    <n v="480"/>
    <s v="Below planned"/>
    <n v="1"/>
    <n v="0"/>
    <n v="0"/>
    <d v="2026-08-03T07:30:00"/>
    <d v="2026-08-03T15:30:00"/>
    <s v="Classified"/>
    <d v="2026-08-03T07:34:00"/>
    <d v="2026-08-03T15:14:00"/>
    <s v="Dr Dummy 21"/>
    <n v="0"/>
    <n v="0"/>
    <m/>
  </r>
  <r>
    <s v="Southern"/>
    <x v="0"/>
    <x v="7"/>
    <x v="19"/>
    <s v="Single consultant"/>
    <x v="8"/>
    <x v="0"/>
    <d v="2026-07-20T00:00:00"/>
    <n v="0"/>
    <x v="1"/>
    <x v="0"/>
    <s v="St Cah Main Theatre"/>
    <x v="0"/>
    <n v="1"/>
    <n v="4"/>
    <s v="JULY-26-dummy-data.xlsx"/>
    <n v="4"/>
    <n v="0"/>
    <b v="0"/>
    <n v="540"/>
    <n v="499"/>
    <n v="344"/>
    <n v="0"/>
    <n v="0"/>
    <n v="1"/>
    <n v="0"/>
    <n v="4"/>
    <n v="0"/>
    <m/>
    <n v="540"/>
    <s v="On Time"/>
    <s v="Early Finish"/>
    <n v="9"/>
    <n v="-32"/>
    <n v="0"/>
    <n v="1"/>
    <n v="0"/>
    <n v="4"/>
    <n v="0"/>
    <n v="1"/>
    <n v="0"/>
    <n v="0"/>
    <n v="350"/>
    <n v="1"/>
    <n v="0"/>
    <n v="540"/>
    <s v="Below planned"/>
    <n v="1"/>
    <n v="0"/>
    <n v="0"/>
    <d v="2026-07-20T07:30:00"/>
    <d v="2026-07-20T16:30:00"/>
    <s v="Classified"/>
    <d v="2026-07-20T07:39:00"/>
    <d v="2026-07-20T15:58:00"/>
    <s v="Dr Dummy 21"/>
    <n v="0"/>
    <n v="0"/>
    <m/>
  </r>
  <r>
    <s v="Southern"/>
    <x v="0"/>
    <x v="7"/>
    <x v="19"/>
    <s v="Single consultant"/>
    <x v="0"/>
    <x v="0"/>
    <d v="2026-06-25T00:00:00"/>
    <n v="0"/>
    <x v="0"/>
    <x v="0"/>
    <s v="St Cah Main Theatre"/>
    <x v="0"/>
    <n v="1"/>
    <n v="4"/>
    <s v="JUNE-26-dummy-data.xlsx"/>
    <n v="4"/>
    <n v="0"/>
    <b v="0"/>
    <n v="270"/>
    <n v="234"/>
    <n v="172"/>
    <n v="0"/>
    <n v="0"/>
    <n v="1"/>
    <n v="0"/>
    <n v="4"/>
    <n v="0"/>
    <m/>
    <n v="270"/>
    <s v="On Time"/>
    <s v="Early Finish"/>
    <n v="10"/>
    <n v="-26"/>
    <n v="0"/>
    <n v="1"/>
    <n v="0"/>
    <n v="4"/>
    <n v="0"/>
    <n v="1"/>
    <n v="0"/>
    <n v="0"/>
    <n v="165"/>
    <n v="1"/>
    <n v="0"/>
    <n v="270"/>
    <s v="Below planned"/>
    <n v="1"/>
    <n v="0"/>
    <n v="0"/>
    <d v="2026-06-25T09:00:00"/>
    <d v="2026-06-25T13:30:00"/>
    <s v="Classified"/>
    <d v="2026-06-25T09:10:00"/>
    <d v="2026-06-25T13:04:00"/>
    <s v="Dr Dummy 21"/>
    <n v="0"/>
    <n v="0"/>
    <m/>
  </r>
  <r>
    <s v="Southern"/>
    <x v="0"/>
    <x v="7"/>
    <x v="19"/>
    <s v="Single consultant"/>
    <x v="0"/>
    <x v="0"/>
    <d v="2026-08-11T00:00:00"/>
    <n v="0"/>
    <x v="2"/>
    <x v="0"/>
    <s v="St Cah Main Theatre"/>
    <x v="0"/>
    <n v="1"/>
    <n v="4"/>
    <s v="AUGUST-26-dummy-data.xlsx"/>
    <n v="4"/>
    <n v="0"/>
    <b v="0"/>
    <n v="270"/>
    <n v="228"/>
    <n v="134"/>
    <n v="0"/>
    <n v="0"/>
    <n v="1"/>
    <n v="0"/>
    <n v="4"/>
    <n v="0"/>
    <m/>
    <n v="270"/>
    <s v="On Time"/>
    <s v="Early Finish"/>
    <n v="7"/>
    <n v="-35"/>
    <n v="0"/>
    <n v="1"/>
    <n v="0"/>
    <n v="4"/>
    <n v="0"/>
    <n v="1"/>
    <n v="0"/>
    <n v="0"/>
    <n v="140"/>
    <n v="1"/>
    <n v="0"/>
    <n v="270"/>
    <s v="Below planned"/>
    <n v="1"/>
    <n v="0"/>
    <n v="0"/>
    <d v="2026-08-11T08:00:00"/>
    <d v="2026-08-11T12:30:00"/>
    <s v="Classified"/>
    <d v="2026-08-11T08:07:00"/>
    <d v="2026-08-11T11:55:00"/>
    <s v="Dr Dummy 21"/>
    <n v="0"/>
    <n v="0"/>
    <m/>
  </r>
  <r>
    <s v="Southern"/>
    <x v="0"/>
    <x v="7"/>
    <x v="20"/>
    <s v="Single consultant"/>
    <x v="8"/>
    <x v="0"/>
    <d v="2026-07-31T00:00:00"/>
    <n v="0"/>
    <x v="1"/>
    <x v="0"/>
    <s v="St Cah Main Theatre"/>
    <x v="0"/>
    <n v="1"/>
    <n v="4"/>
    <s v="JULY-26-dummy-data.xlsx"/>
    <n v="4"/>
    <n v="0"/>
    <b v="0"/>
    <n v="240"/>
    <n v="205"/>
    <n v="132"/>
    <n v="0"/>
    <n v="0"/>
    <n v="1"/>
    <n v="0"/>
    <n v="4"/>
    <n v="0"/>
    <m/>
    <n v="240"/>
    <s v="On Time"/>
    <s v="Early Finish"/>
    <n v="6"/>
    <n v="-29"/>
    <n v="0"/>
    <n v="1"/>
    <n v="0"/>
    <n v="4"/>
    <n v="0"/>
    <n v="1"/>
    <n v="0"/>
    <n v="0"/>
    <n v="140"/>
    <n v="1"/>
    <n v="0"/>
    <n v="240"/>
    <s v="Below planned"/>
    <n v="1"/>
    <n v="0"/>
    <n v="0"/>
    <d v="2026-07-31T13:00:00"/>
    <d v="2026-07-31T17:00:00"/>
    <s v="Classified"/>
    <d v="2026-07-31T13:06:00"/>
    <d v="2026-07-31T16:31:00"/>
    <s v="Dr Dummy 22"/>
    <n v="0"/>
    <n v="0"/>
    <m/>
  </r>
  <r>
    <s v="Southern"/>
    <x v="0"/>
    <x v="7"/>
    <x v="20"/>
    <s v="Single consultant"/>
    <x v="2"/>
    <x v="0"/>
    <d v="2026-06-06T00:00:00"/>
    <n v="0"/>
    <x v="0"/>
    <x v="0"/>
    <s v="St Cah Main Theatre"/>
    <x v="0"/>
    <n v="1"/>
    <n v="4"/>
    <s v="JUNE-26-dummy-data.xlsx"/>
    <n v="4"/>
    <n v="0"/>
    <b v="0"/>
    <n v="270"/>
    <n v="238"/>
    <n v="159"/>
    <n v="0"/>
    <n v="0"/>
    <n v="1"/>
    <n v="0"/>
    <n v="4"/>
    <n v="0"/>
    <m/>
    <n v="270"/>
    <s v="Late Start"/>
    <s v="Early Finish"/>
    <n v="11"/>
    <n v="-21"/>
    <n v="0"/>
    <n v="0"/>
    <n v="1"/>
    <n v="4"/>
    <n v="0"/>
    <n v="1"/>
    <n v="0"/>
    <n v="0"/>
    <n v="165"/>
    <n v="1"/>
    <n v="0"/>
    <n v="270"/>
    <s v="Below planned"/>
    <n v="1"/>
    <n v="0"/>
    <n v="0"/>
    <d v="2026-06-06T09:00:00"/>
    <d v="2026-06-06T13:30:00"/>
    <s v="Classified"/>
    <d v="2026-06-06T09:11:00"/>
    <d v="2026-06-06T13:09:00"/>
    <s v="Dr Dummy 22"/>
    <n v="0"/>
    <n v="0"/>
    <m/>
  </r>
  <r>
    <s v="Southern"/>
    <x v="0"/>
    <x v="7"/>
    <x v="21"/>
    <s v="Single consultant"/>
    <x v="0"/>
    <x v="0"/>
    <d v="2026-07-03T00:00:00"/>
    <n v="0"/>
    <x v="1"/>
    <x v="0"/>
    <s v="St Cah Main Theatre"/>
    <x v="0"/>
    <n v="1"/>
    <n v="4"/>
    <s v="JULY-26-dummy-data.xlsx"/>
    <n v="4"/>
    <n v="0"/>
    <b v="0"/>
    <n v="540"/>
    <n v="496"/>
    <n v="338"/>
    <n v="0"/>
    <n v="0"/>
    <n v="1"/>
    <n v="0"/>
    <n v="4"/>
    <n v="0"/>
    <m/>
    <n v="540"/>
    <s v="On Time"/>
    <s v="Early Finish"/>
    <n v="9"/>
    <n v="-35"/>
    <n v="0"/>
    <n v="1"/>
    <n v="0"/>
    <n v="4"/>
    <n v="0"/>
    <n v="1"/>
    <n v="0"/>
    <n v="0"/>
    <n v="345"/>
    <n v="1"/>
    <n v="0"/>
    <n v="540"/>
    <s v="Below planned"/>
    <n v="1"/>
    <n v="0"/>
    <n v="0"/>
    <d v="2026-07-03T08:00:00"/>
    <d v="2026-07-03T17:00:00"/>
    <s v="Classified"/>
    <d v="2026-07-03T08:09:00"/>
    <d v="2026-07-03T16:25:00"/>
    <s v="Dr Dummy 23"/>
    <n v="0"/>
    <n v="0"/>
    <m/>
  </r>
  <r>
    <s v="Southern"/>
    <x v="0"/>
    <x v="7"/>
    <x v="21"/>
    <s v="Single consultant"/>
    <x v="1"/>
    <x v="0"/>
    <d v="2026-06-29T00:00:00"/>
    <n v="0"/>
    <x v="0"/>
    <x v="0"/>
    <s v="St Cah Main Theatre"/>
    <x v="0"/>
    <n v="1"/>
    <n v="4"/>
    <s v="JUNE-26-dummy-data.xlsx"/>
    <n v="4"/>
    <n v="0"/>
    <b v="0"/>
    <n v="210"/>
    <n v="184"/>
    <n v="109"/>
    <n v="0"/>
    <n v="0"/>
    <n v="1"/>
    <n v="0"/>
    <n v="4"/>
    <n v="0"/>
    <m/>
    <n v="210"/>
    <s v="Late Start"/>
    <s v="Early Finish"/>
    <n v="11"/>
    <n v="-15"/>
    <n v="0"/>
    <n v="0"/>
    <n v="1"/>
    <n v="4"/>
    <n v="0"/>
    <n v="1"/>
    <n v="0"/>
    <n v="0"/>
    <n v="105"/>
    <n v="1"/>
    <n v="0"/>
    <n v="210"/>
    <s v="Below planned"/>
    <n v="1"/>
    <n v="0"/>
    <n v="0"/>
    <d v="2026-06-29T09:00:00"/>
    <d v="2026-06-29T12:30:00"/>
    <s v="Classified"/>
    <d v="2026-06-29T09:11:00"/>
    <d v="2026-06-29T12:15:00"/>
    <s v="Dr Dummy 23"/>
    <n v="0"/>
    <n v="0"/>
    <m/>
  </r>
  <r>
    <s v="Southern"/>
    <x v="0"/>
    <x v="7"/>
    <x v="21"/>
    <s v="Single consultant"/>
    <x v="4"/>
    <x v="0"/>
    <d v="2026-06-24T00:00:00"/>
    <n v="0"/>
    <x v="0"/>
    <x v="0"/>
    <s v="St Cah Main Theatre"/>
    <x v="0"/>
    <n v="1"/>
    <n v="4"/>
    <s v="JUNE-26-dummy-data.xlsx"/>
    <n v="4"/>
    <n v="0"/>
    <b v="0"/>
    <n v="240"/>
    <n v="206"/>
    <n v="120"/>
    <n v="0"/>
    <n v="0"/>
    <n v="1"/>
    <n v="0"/>
    <n v="4"/>
    <n v="0"/>
    <m/>
    <n v="240"/>
    <s v="On Time"/>
    <s v="Early Finish"/>
    <n v="8"/>
    <n v="-26"/>
    <n v="0"/>
    <n v="1"/>
    <n v="0"/>
    <n v="4"/>
    <n v="0"/>
    <n v="1"/>
    <n v="0"/>
    <n v="0"/>
    <n v="120"/>
    <n v="1"/>
    <n v="0"/>
    <n v="240"/>
    <s v="Below planned"/>
    <n v="1"/>
    <n v="0"/>
    <n v="0"/>
    <d v="2026-06-24T09:00:00"/>
    <d v="2026-06-24T13:00:00"/>
    <s v="Classified"/>
    <d v="2026-06-24T09:08:00"/>
    <d v="2026-06-24T12:34:00"/>
    <s v="Dr Dummy 23"/>
    <n v="0"/>
    <n v="0"/>
    <m/>
  </r>
  <r>
    <s v="Southern"/>
    <x v="0"/>
    <x v="7"/>
    <x v="21"/>
    <s v="Single consultant"/>
    <x v="4"/>
    <x v="0"/>
    <d v="2026-08-29T00:00:00"/>
    <n v="0"/>
    <x v="2"/>
    <x v="0"/>
    <s v="St Cah Main Theatre"/>
    <x v="0"/>
    <n v="1"/>
    <n v="4"/>
    <s v="AUGUST-26-dummy-data.xlsx"/>
    <n v="4"/>
    <n v="0"/>
    <b v="0"/>
    <n v="240"/>
    <n v="211"/>
    <n v="137"/>
    <n v="0"/>
    <n v="0"/>
    <n v="1"/>
    <n v="0"/>
    <n v="4"/>
    <n v="0"/>
    <m/>
    <n v="240"/>
    <s v="On Time"/>
    <s v="Early Finish"/>
    <n v="5"/>
    <n v="-24"/>
    <n v="0"/>
    <n v="1"/>
    <n v="0"/>
    <n v="4"/>
    <n v="0"/>
    <n v="1"/>
    <n v="0"/>
    <n v="0"/>
    <n v="130"/>
    <n v="1"/>
    <n v="0"/>
    <n v="240"/>
    <s v="Below planned"/>
    <n v="1"/>
    <n v="0"/>
    <n v="0"/>
    <d v="2026-08-29T08:00:00"/>
    <d v="2026-08-29T12:00:00"/>
    <s v="Classified"/>
    <d v="2026-08-29T08:05:00"/>
    <d v="2026-08-29T11:36:00"/>
    <s v="Dr Dummy 23"/>
    <n v="0"/>
    <n v="0"/>
    <m/>
  </r>
  <r>
    <s v="Southern"/>
    <x v="0"/>
    <x v="8"/>
    <x v="0"/>
    <s v="Single consultant"/>
    <x v="8"/>
    <x v="0"/>
    <d v="2026-06-19T00:00:00"/>
    <n v="0"/>
    <x v="0"/>
    <x v="0"/>
    <s v="St Cah Main Theatre"/>
    <x v="0"/>
    <n v="1"/>
    <n v="4"/>
    <s v="JUNE-26-dummy-data.xlsx"/>
    <n v="4"/>
    <n v="0"/>
    <b v="0"/>
    <n v="480"/>
    <n v="439"/>
    <n v="327"/>
    <n v="0"/>
    <n v="0"/>
    <n v="1"/>
    <n v="0"/>
    <n v="4"/>
    <n v="0"/>
    <m/>
    <n v="480"/>
    <s v="On Time"/>
    <s v="Early Finish"/>
    <n v="6"/>
    <n v="-35"/>
    <n v="0"/>
    <n v="1"/>
    <n v="0"/>
    <n v="4"/>
    <n v="0"/>
    <n v="1"/>
    <n v="0"/>
    <n v="0"/>
    <n v="320"/>
    <n v="1"/>
    <n v="0"/>
    <n v="480"/>
    <s v="Below planned"/>
    <n v="1"/>
    <n v="0"/>
    <n v="0"/>
    <d v="2026-06-19T08:00:00"/>
    <d v="2026-06-19T16:00:00"/>
    <s v="Classified"/>
    <d v="2026-06-19T08:06:00"/>
    <d v="2026-06-19T15:25:00"/>
    <s v="Dr Dummy 01"/>
    <n v="0"/>
    <n v="0"/>
    <m/>
  </r>
  <r>
    <s v="Southern"/>
    <x v="0"/>
    <x v="8"/>
    <x v="0"/>
    <s v="Single consultant"/>
    <x v="1"/>
    <x v="0"/>
    <d v="2026-08-19T00:00:00"/>
    <n v="0"/>
    <x v="2"/>
    <x v="0"/>
    <s v="St Cah Main Theatre"/>
    <x v="0"/>
    <n v="1"/>
    <n v="4"/>
    <s v="AUGUST-26-dummy-data.xlsx"/>
    <n v="4"/>
    <n v="0"/>
    <b v="0"/>
    <n v="180"/>
    <n v="150"/>
    <n v="74"/>
    <n v="0"/>
    <n v="0"/>
    <n v="1"/>
    <n v="0"/>
    <n v="4"/>
    <n v="0"/>
    <m/>
    <n v="180"/>
    <s v="On Time"/>
    <s v="Early Finish"/>
    <n v="2"/>
    <n v="-28"/>
    <n v="0"/>
    <n v="1"/>
    <n v="0"/>
    <n v="4"/>
    <n v="0"/>
    <n v="1"/>
    <n v="0"/>
    <n v="0"/>
    <n v="80"/>
    <n v="1"/>
    <n v="0"/>
    <n v="180"/>
    <s v="Below planned"/>
    <n v="1"/>
    <n v="0"/>
    <n v="0"/>
    <d v="2026-08-19T08:30:00"/>
    <d v="2026-08-19T11:30:00"/>
    <s v="Classified"/>
    <d v="2026-08-19T08:32:00"/>
    <d v="2026-08-19T11:02:00"/>
    <s v="Dr Dummy 01"/>
    <n v="0"/>
    <n v="0"/>
    <m/>
  </r>
  <r>
    <s v="Southern"/>
    <x v="0"/>
    <x v="8"/>
    <x v="1"/>
    <s v="Single consultant"/>
    <x v="7"/>
    <x v="0"/>
    <d v="2026-08-24T00:00:00"/>
    <n v="0"/>
    <x v="2"/>
    <x v="0"/>
    <s v="St Cah Main Theatre"/>
    <x v="0"/>
    <n v="1"/>
    <n v="4"/>
    <s v="AUGUST-26-dummy-data.xlsx"/>
    <n v="4"/>
    <n v="0"/>
    <b v="0"/>
    <n v="270"/>
    <n v="245"/>
    <n v="164"/>
    <n v="0"/>
    <n v="0"/>
    <n v="1"/>
    <n v="0"/>
    <n v="4"/>
    <n v="0"/>
    <m/>
    <n v="270"/>
    <s v="On Time"/>
    <s v="Early Finish"/>
    <n v="5"/>
    <n v="-20"/>
    <n v="0"/>
    <n v="1"/>
    <n v="0"/>
    <n v="4"/>
    <n v="0"/>
    <n v="1"/>
    <n v="0"/>
    <n v="0"/>
    <n v="155"/>
    <n v="1"/>
    <n v="0"/>
    <n v="270"/>
    <s v="Below planned"/>
    <n v="1"/>
    <n v="0"/>
    <n v="0"/>
    <d v="2026-08-24T09:00:00"/>
    <d v="2026-08-24T13:30:00"/>
    <s v="Classified"/>
    <d v="2026-08-24T09:05:00"/>
    <d v="2026-08-24T13:10:00"/>
    <s v="Dr Dummy 02"/>
    <n v="0"/>
    <n v="0"/>
    <m/>
  </r>
  <r>
    <s v="Southern"/>
    <x v="0"/>
    <x v="8"/>
    <x v="1"/>
    <s v="Single consultant"/>
    <x v="3"/>
    <x v="0"/>
    <d v="2026-08-27T00:00:00"/>
    <n v="0"/>
    <x v="2"/>
    <x v="0"/>
    <s v="St Cah Main Theatre"/>
    <x v="0"/>
    <n v="1"/>
    <n v="4"/>
    <s v="AUGUST-26-dummy-data.xlsx"/>
    <n v="4"/>
    <n v="0"/>
    <b v="0"/>
    <n v="240"/>
    <n v="216"/>
    <n v="149"/>
    <n v="0"/>
    <n v="0"/>
    <n v="1"/>
    <n v="0"/>
    <n v="4"/>
    <n v="0"/>
    <m/>
    <n v="240"/>
    <s v="On Time"/>
    <s v="Early Finish"/>
    <n v="3"/>
    <n v="-21"/>
    <n v="0"/>
    <n v="1"/>
    <n v="0"/>
    <n v="4"/>
    <n v="0"/>
    <n v="1"/>
    <n v="0"/>
    <n v="0"/>
    <n v="150"/>
    <n v="1"/>
    <n v="0"/>
    <n v="240"/>
    <s v="Below planned"/>
    <n v="1"/>
    <n v="0"/>
    <n v="0"/>
    <d v="2026-08-27T09:00:00"/>
    <d v="2026-08-27T13:00:00"/>
    <s v="Classified"/>
    <d v="2026-08-27T09:03:00"/>
    <d v="2026-08-27T12:39:00"/>
    <s v="Dr Dummy 02"/>
    <n v="0"/>
    <n v="0"/>
    <m/>
  </r>
  <r>
    <s v="Southern"/>
    <x v="0"/>
    <x v="8"/>
    <x v="1"/>
    <s v="Single consultant"/>
    <x v="4"/>
    <x v="0"/>
    <d v="2026-08-30T00:00:00"/>
    <n v="0"/>
    <x v="2"/>
    <x v="0"/>
    <s v="St Cah Main Theatre"/>
    <x v="0"/>
    <n v="1"/>
    <n v="4"/>
    <s v="AUGUST-26-dummy-data.xlsx"/>
    <n v="4"/>
    <n v="0"/>
    <b v="0"/>
    <n v="210"/>
    <n v="178"/>
    <n v="85"/>
    <n v="0"/>
    <n v="0"/>
    <n v="1"/>
    <n v="0"/>
    <n v="4"/>
    <n v="0"/>
    <m/>
    <n v="210"/>
    <s v="On Time"/>
    <s v="Early Finish"/>
    <n v="4"/>
    <n v="-28"/>
    <n v="0"/>
    <n v="1"/>
    <n v="0"/>
    <n v="4"/>
    <n v="0"/>
    <n v="1"/>
    <n v="0"/>
    <n v="0"/>
    <n v="95"/>
    <n v="1"/>
    <n v="0"/>
    <n v="210"/>
    <s v="Below planned"/>
    <n v="1"/>
    <n v="0"/>
    <n v="0"/>
    <d v="2026-08-30T13:00:00"/>
    <d v="2026-08-30T16:30:00"/>
    <s v="Classified"/>
    <d v="2026-08-30T13:04:00"/>
    <d v="2026-08-30T16:02:00"/>
    <s v="Dr Dummy 02"/>
    <n v="0"/>
    <n v="0"/>
    <m/>
  </r>
  <r>
    <s v="Southern"/>
    <x v="0"/>
    <x v="8"/>
    <x v="2"/>
    <s v="Single consultant"/>
    <x v="6"/>
    <x v="0"/>
    <d v="2026-06-14T00:00:00"/>
    <n v="0"/>
    <x v="0"/>
    <x v="0"/>
    <s v="St Cah Main Theatre"/>
    <x v="0"/>
    <n v="1"/>
    <n v="4"/>
    <s v="JUNE-26-dummy-data.xlsx"/>
    <n v="4"/>
    <n v="0"/>
    <b v="0"/>
    <n v="540"/>
    <n v="503"/>
    <n v="383"/>
    <n v="0"/>
    <n v="0"/>
    <n v="1"/>
    <n v="0"/>
    <n v="4"/>
    <n v="0"/>
    <m/>
    <n v="540"/>
    <s v="On Time"/>
    <s v="Early Finish"/>
    <n v="2"/>
    <n v="-35"/>
    <n v="0"/>
    <n v="1"/>
    <n v="0"/>
    <n v="4"/>
    <n v="0"/>
    <n v="1"/>
    <n v="0"/>
    <n v="0"/>
    <n v="390"/>
    <n v="1"/>
    <n v="0"/>
    <n v="540"/>
    <s v="Below planned"/>
    <n v="1"/>
    <n v="0"/>
    <n v="0"/>
    <d v="2026-06-14T09:00:00"/>
    <d v="2026-06-14T18:00:00"/>
    <s v="Classified"/>
    <d v="2026-06-14T09:02:00"/>
    <d v="2026-06-14T17:25:00"/>
    <s v="Dr Dummy 03"/>
    <n v="0"/>
    <n v="0"/>
    <m/>
  </r>
  <r>
    <s v="Southern"/>
    <x v="0"/>
    <x v="8"/>
    <x v="2"/>
    <s v="Single consultant"/>
    <x v="2"/>
    <x v="0"/>
    <d v="2026-06-18T00:00:00"/>
    <n v="0"/>
    <x v="0"/>
    <x v="0"/>
    <s v="St Cah Main Theatre"/>
    <x v="0"/>
    <n v="1"/>
    <n v="4"/>
    <s v="JUNE-26-dummy-data.xlsx"/>
    <n v="4"/>
    <n v="0"/>
    <b v="0"/>
    <n v="240"/>
    <n v="210"/>
    <n v="144"/>
    <n v="0"/>
    <n v="0"/>
    <n v="1"/>
    <n v="0"/>
    <n v="4"/>
    <n v="0"/>
    <m/>
    <n v="240"/>
    <s v="On Time"/>
    <s v="Early Finish"/>
    <n v="9"/>
    <n v="-21"/>
    <n v="0"/>
    <n v="1"/>
    <n v="0"/>
    <n v="4"/>
    <n v="0"/>
    <n v="1"/>
    <n v="0"/>
    <n v="0"/>
    <n v="145"/>
    <n v="1"/>
    <n v="0"/>
    <n v="240"/>
    <s v="Below planned"/>
    <n v="1"/>
    <n v="0"/>
    <n v="0"/>
    <d v="2026-06-18T13:00:00"/>
    <d v="2026-06-18T17:00:00"/>
    <s v="Classified"/>
    <d v="2026-06-18T13:09:00"/>
    <d v="2026-06-18T16:39:00"/>
    <s v="Dr Dummy 03"/>
    <n v="0"/>
    <n v="0"/>
    <m/>
  </r>
  <r>
    <s v="Southern"/>
    <x v="0"/>
    <x v="8"/>
    <x v="2"/>
    <s v="Single consultant"/>
    <x v="0"/>
    <x v="0"/>
    <d v="2026-06-03T00:00:00"/>
    <n v="0"/>
    <x v="0"/>
    <x v="0"/>
    <s v="St Cah Main Theatre"/>
    <x v="0"/>
    <n v="1"/>
    <n v="4"/>
    <s v="JUNE-26-dummy-data.xlsx"/>
    <n v="4"/>
    <n v="0"/>
    <b v="0"/>
    <n v="540"/>
    <n v="487"/>
    <n v="383"/>
    <n v="0"/>
    <n v="0"/>
    <n v="1"/>
    <n v="0"/>
    <n v="4"/>
    <n v="0"/>
    <m/>
    <n v="540"/>
    <s v="Late Start"/>
    <s v="Early Finish"/>
    <n v="11"/>
    <n v="-42"/>
    <n v="0"/>
    <n v="0"/>
    <n v="1"/>
    <n v="4"/>
    <n v="0"/>
    <n v="1"/>
    <n v="0"/>
    <n v="0"/>
    <n v="375"/>
    <n v="1"/>
    <n v="0"/>
    <n v="540"/>
    <s v="Below planned"/>
    <n v="1"/>
    <n v="0"/>
    <n v="0"/>
    <d v="2026-06-03T08:00:00"/>
    <d v="2026-06-03T17:00:00"/>
    <s v="Classified"/>
    <d v="2026-06-03T08:11:00"/>
    <d v="2026-06-03T16:18:00"/>
    <s v="Dr Dummy 03"/>
    <n v="0"/>
    <n v="0"/>
    <m/>
  </r>
  <r>
    <s v="Southern"/>
    <x v="0"/>
    <x v="8"/>
    <x v="2"/>
    <s v="Single consultant"/>
    <x v="7"/>
    <x v="0"/>
    <d v="2026-06-15T00:00:00"/>
    <n v="0"/>
    <x v="0"/>
    <x v="0"/>
    <s v="St Cah Main Theatre"/>
    <x v="0"/>
    <n v="1"/>
    <n v="4"/>
    <s v="JUNE-26-dummy-data.xlsx"/>
    <n v="4"/>
    <n v="0"/>
    <b v="0"/>
    <n v="210"/>
    <n v="187"/>
    <n v="96"/>
    <n v="0"/>
    <n v="0"/>
    <n v="1"/>
    <n v="0"/>
    <n v="4"/>
    <n v="0"/>
    <m/>
    <n v="210"/>
    <s v="On Time"/>
    <s v="Early Finish"/>
    <n v="3"/>
    <n v="-20"/>
    <n v="0"/>
    <n v="1"/>
    <n v="0"/>
    <n v="4"/>
    <n v="0"/>
    <n v="1"/>
    <n v="0"/>
    <n v="0"/>
    <n v="100"/>
    <n v="1"/>
    <n v="0"/>
    <n v="210"/>
    <s v="Below planned"/>
    <n v="1"/>
    <n v="0"/>
    <n v="0"/>
    <d v="2026-06-15T13:30:00"/>
    <d v="2026-06-15T17:00:00"/>
    <s v="Classified"/>
    <d v="2026-06-15T13:33:00"/>
    <d v="2026-06-15T16:40:00"/>
    <s v="Dr Dummy 03"/>
    <n v="0"/>
    <n v="0"/>
    <m/>
  </r>
  <r>
    <s v="Southern"/>
    <x v="0"/>
    <x v="8"/>
    <x v="2"/>
    <s v="Single consultant"/>
    <x v="7"/>
    <x v="0"/>
    <d v="2026-06-23T00:00:00"/>
    <n v="0"/>
    <x v="0"/>
    <x v="0"/>
    <s v="St Cah Main Theatre"/>
    <x v="0"/>
    <n v="1"/>
    <n v="4"/>
    <s v="JUNE-26-dummy-data.xlsx"/>
    <n v="4"/>
    <n v="0"/>
    <b v="0"/>
    <n v="240"/>
    <n v="206"/>
    <n v="151"/>
    <n v="0"/>
    <n v="0"/>
    <n v="1"/>
    <n v="0"/>
    <n v="4"/>
    <n v="0"/>
    <m/>
    <n v="240"/>
    <s v="On Time"/>
    <s v="Early Finish"/>
    <n v="7"/>
    <n v="-27"/>
    <n v="0"/>
    <n v="1"/>
    <n v="0"/>
    <n v="4"/>
    <n v="0"/>
    <n v="1"/>
    <n v="0"/>
    <n v="0"/>
    <n v="140"/>
    <n v="1"/>
    <n v="0"/>
    <n v="240"/>
    <s v="Below planned"/>
    <n v="1"/>
    <n v="0"/>
    <n v="0"/>
    <d v="2026-06-23T08:30:00"/>
    <d v="2026-06-23T12:30:00"/>
    <s v="Classified"/>
    <d v="2026-06-23T08:37:00"/>
    <d v="2026-06-23T12:03:00"/>
    <s v="Dr Dummy 03"/>
    <n v="0"/>
    <n v="0"/>
    <m/>
  </r>
  <r>
    <s v="Southern"/>
    <x v="0"/>
    <x v="8"/>
    <x v="2"/>
    <s v="Single consultant"/>
    <x v="3"/>
    <x v="0"/>
    <d v="2026-07-19T00:00:00"/>
    <n v="0"/>
    <x v="1"/>
    <x v="0"/>
    <s v="St Cah Main Theatre"/>
    <x v="0"/>
    <n v="1"/>
    <n v="4"/>
    <s v="JULY-26-dummy-data.xlsx"/>
    <n v="4"/>
    <n v="0"/>
    <b v="0"/>
    <n v="540"/>
    <n v="516"/>
    <n v="376"/>
    <n v="0"/>
    <n v="0"/>
    <n v="1"/>
    <n v="0"/>
    <n v="4"/>
    <n v="0"/>
    <m/>
    <n v="540"/>
    <s v="Late Start"/>
    <s v="Early Finish"/>
    <n v="11"/>
    <n v="-13"/>
    <n v="0"/>
    <n v="0"/>
    <n v="1"/>
    <n v="4"/>
    <n v="0"/>
    <n v="1"/>
    <n v="0"/>
    <n v="0"/>
    <n v="380"/>
    <n v="1"/>
    <n v="0"/>
    <n v="540"/>
    <s v="Below planned"/>
    <n v="1"/>
    <n v="0"/>
    <n v="0"/>
    <d v="2026-07-19T07:30:00"/>
    <d v="2026-07-19T16:30:00"/>
    <s v="Classified"/>
    <d v="2026-07-19T07:41:00"/>
    <d v="2026-07-19T16:17:00"/>
    <s v="Dr Dummy 03"/>
    <n v="0"/>
    <n v="0"/>
    <m/>
  </r>
  <r>
    <s v="Southern"/>
    <x v="0"/>
    <x v="8"/>
    <x v="3"/>
    <s v="Single consultant"/>
    <x v="0"/>
    <x v="0"/>
    <d v="2026-06-10T00:00:00"/>
    <n v="0"/>
    <x v="0"/>
    <x v="0"/>
    <s v="St Cah Main Theatre"/>
    <x v="0"/>
    <n v="1"/>
    <n v="4"/>
    <s v="JUNE-26-dummy-data.xlsx"/>
    <n v="4"/>
    <n v="0"/>
    <b v="0"/>
    <n v="270"/>
    <n v="248"/>
    <n v="151"/>
    <n v="0"/>
    <n v="0"/>
    <n v="1"/>
    <n v="0"/>
    <n v="4"/>
    <n v="0"/>
    <m/>
    <n v="270"/>
    <s v="On Time"/>
    <s v="Early Finish"/>
    <n v="6"/>
    <n v="-16"/>
    <n v="0"/>
    <n v="1"/>
    <n v="0"/>
    <n v="4"/>
    <n v="0"/>
    <n v="1"/>
    <n v="0"/>
    <n v="0"/>
    <n v="150"/>
    <n v="1"/>
    <n v="0"/>
    <n v="270"/>
    <s v="Below planned"/>
    <n v="1"/>
    <n v="0"/>
    <n v="0"/>
    <d v="2026-06-10T13:00:00"/>
    <d v="2026-06-10T17:30:00"/>
    <s v="Classified"/>
    <d v="2026-06-10T13:06:00"/>
    <d v="2026-06-10T17:14:00"/>
    <s v="Dr Dummy 04"/>
    <n v="0"/>
    <n v="0"/>
    <m/>
  </r>
  <r>
    <s v="Southern"/>
    <x v="0"/>
    <x v="8"/>
    <x v="3"/>
    <s v="Single consultant"/>
    <x v="3"/>
    <x v="0"/>
    <d v="2026-06-04T00:00:00"/>
    <n v="0"/>
    <x v="0"/>
    <x v="0"/>
    <s v="St Cah Main Theatre"/>
    <x v="0"/>
    <n v="1"/>
    <n v="4"/>
    <s v="JUNE-26-dummy-data.xlsx"/>
    <n v="4"/>
    <n v="0"/>
    <b v="0"/>
    <n v="540"/>
    <n v="513"/>
    <n v="408"/>
    <n v="0"/>
    <n v="0"/>
    <n v="1"/>
    <n v="0"/>
    <n v="4"/>
    <n v="0"/>
    <m/>
    <n v="540"/>
    <s v="On Time"/>
    <s v="Early Finish"/>
    <n v="8"/>
    <n v="-19"/>
    <n v="0"/>
    <n v="1"/>
    <n v="0"/>
    <n v="4"/>
    <n v="0"/>
    <n v="1"/>
    <n v="0"/>
    <n v="0"/>
    <n v="410"/>
    <n v="1"/>
    <n v="0"/>
    <n v="540"/>
    <s v="Below planned"/>
    <n v="1"/>
    <n v="0"/>
    <n v="0"/>
    <d v="2026-06-04T08:00:00"/>
    <d v="2026-06-04T17:00:00"/>
    <s v="Classified"/>
    <d v="2026-06-04T08:08:00"/>
    <d v="2026-06-04T16:41:00"/>
    <s v="Dr Dummy 04"/>
    <n v="0"/>
    <n v="0"/>
    <m/>
  </r>
  <r>
    <s v="Southern"/>
    <x v="0"/>
    <x v="8"/>
    <x v="3"/>
    <s v="Single consultant"/>
    <x v="3"/>
    <x v="0"/>
    <d v="2026-07-24T00:00:00"/>
    <n v="0"/>
    <x v="1"/>
    <x v="0"/>
    <s v="St Cah Main Theatre"/>
    <x v="0"/>
    <n v="1"/>
    <n v="4"/>
    <s v="JULY-26-dummy-data.xlsx"/>
    <n v="4"/>
    <n v="0"/>
    <b v="0"/>
    <n v="540"/>
    <n v="510"/>
    <n v="385"/>
    <n v="0"/>
    <n v="0"/>
    <n v="1"/>
    <n v="0"/>
    <n v="4"/>
    <n v="0"/>
    <m/>
    <n v="540"/>
    <s v="On Time"/>
    <s v="Early Finish"/>
    <n v="3"/>
    <n v="-27"/>
    <n v="0"/>
    <n v="1"/>
    <n v="0"/>
    <n v="4"/>
    <n v="0"/>
    <n v="1"/>
    <n v="0"/>
    <n v="0"/>
    <n v="400"/>
    <n v="1"/>
    <n v="0"/>
    <n v="540"/>
    <s v="Below planned"/>
    <n v="1"/>
    <n v="0"/>
    <n v="0"/>
    <d v="2026-07-24T08:00:00"/>
    <d v="2026-07-24T17:00:00"/>
    <s v="Classified"/>
    <d v="2026-07-24T08:03:00"/>
    <d v="2026-07-24T16:33:00"/>
    <s v="Dr Dummy 04"/>
    <n v="0"/>
    <n v="0"/>
    <m/>
  </r>
  <r>
    <s v="Southern"/>
    <x v="0"/>
    <x v="8"/>
    <x v="4"/>
    <s v="Single consultant"/>
    <x v="6"/>
    <x v="0"/>
    <d v="2026-07-21T00:00:00"/>
    <n v="0"/>
    <x v="1"/>
    <x v="0"/>
    <s v="St Cah Main Theatre"/>
    <x v="0"/>
    <n v="1"/>
    <n v="4"/>
    <s v="JULY-26-dummy-data.xlsx"/>
    <n v="4"/>
    <n v="0"/>
    <b v="0"/>
    <n v="240"/>
    <n v="209"/>
    <n v="149"/>
    <n v="0"/>
    <n v="0"/>
    <n v="1"/>
    <n v="0"/>
    <n v="4"/>
    <n v="0"/>
    <m/>
    <n v="240"/>
    <s v="On Time"/>
    <s v="Early Finish"/>
    <n v="5"/>
    <n v="-26"/>
    <n v="0"/>
    <n v="1"/>
    <n v="0"/>
    <n v="4"/>
    <n v="0"/>
    <n v="1"/>
    <n v="0"/>
    <n v="0"/>
    <n v="145"/>
    <n v="1"/>
    <n v="0"/>
    <n v="240"/>
    <s v="Below planned"/>
    <n v="1"/>
    <n v="0"/>
    <n v="0"/>
    <d v="2026-07-21T08:30:00"/>
    <d v="2026-07-21T12:30:00"/>
    <s v="Classified"/>
    <d v="2026-07-21T08:35:00"/>
    <d v="2026-07-21T12:04:00"/>
    <s v="Dr Dummy 05"/>
    <n v="0"/>
    <n v="0"/>
    <m/>
  </r>
  <r>
    <s v="Southern"/>
    <x v="0"/>
    <x v="8"/>
    <x v="4"/>
    <s v="Single consultant"/>
    <x v="2"/>
    <x v="0"/>
    <d v="2026-08-16T00:00:00"/>
    <n v="0"/>
    <x v="2"/>
    <x v="0"/>
    <s v="St Cah Main Theatre"/>
    <x v="0"/>
    <n v="1"/>
    <n v="4"/>
    <s v="AUGUST-26-dummy-data.xlsx"/>
    <n v="4"/>
    <n v="0"/>
    <b v="0"/>
    <n v="540"/>
    <n v="513"/>
    <n v="364"/>
    <n v="0"/>
    <n v="0"/>
    <n v="1"/>
    <n v="0"/>
    <n v="4"/>
    <n v="0"/>
    <m/>
    <n v="540"/>
    <s v="On Time"/>
    <s v="Early Finish"/>
    <n v="5"/>
    <n v="-22"/>
    <n v="0"/>
    <n v="1"/>
    <n v="0"/>
    <n v="4"/>
    <n v="0"/>
    <n v="1"/>
    <n v="0"/>
    <n v="0"/>
    <n v="360"/>
    <n v="1"/>
    <n v="0"/>
    <n v="540"/>
    <s v="Below planned"/>
    <n v="1"/>
    <n v="0"/>
    <n v="0"/>
    <d v="2026-08-16T08:00:00"/>
    <d v="2026-08-16T17:00:00"/>
    <s v="Classified"/>
    <d v="2026-08-16T08:05:00"/>
    <d v="2026-08-16T16:38:00"/>
    <s v="Dr Dummy 05"/>
    <n v="0"/>
    <n v="0"/>
    <m/>
  </r>
  <r>
    <s v="Southern"/>
    <x v="0"/>
    <x v="8"/>
    <x v="4"/>
    <s v="Single consultant"/>
    <x v="3"/>
    <x v="0"/>
    <d v="2026-07-20T00:00:00"/>
    <n v="0"/>
    <x v="1"/>
    <x v="0"/>
    <s v="St Cah Main Theatre"/>
    <x v="0"/>
    <n v="1"/>
    <n v="4"/>
    <s v="JULY-26-dummy-data.xlsx"/>
    <n v="4"/>
    <n v="0"/>
    <b v="0"/>
    <n v="540"/>
    <n v="492"/>
    <n v="376"/>
    <n v="0"/>
    <n v="0"/>
    <n v="1"/>
    <n v="0"/>
    <n v="4"/>
    <n v="0"/>
    <m/>
    <n v="540"/>
    <s v="On Time"/>
    <s v="Early Finish"/>
    <n v="9"/>
    <n v="-39"/>
    <n v="0"/>
    <n v="1"/>
    <n v="0"/>
    <n v="4"/>
    <n v="0"/>
    <n v="1"/>
    <n v="0"/>
    <n v="0"/>
    <n v="375"/>
    <n v="1"/>
    <n v="0"/>
    <n v="540"/>
    <s v="Below planned"/>
    <n v="1"/>
    <n v="0"/>
    <n v="0"/>
    <d v="2026-07-20T07:30:00"/>
    <d v="2026-07-20T16:30:00"/>
    <s v="Classified"/>
    <d v="2026-07-20T07:39:00"/>
    <d v="2026-07-20T15:51:00"/>
    <s v="Dr Dummy 05"/>
    <n v="0"/>
    <n v="0"/>
    <m/>
  </r>
  <r>
    <s v="Southern"/>
    <x v="0"/>
    <x v="8"/>
    <x v="5"/>
    <s v="Single consultant"/>
    <x v="4"/>
    <x v="0"/>
    <d v="2026-06-04T00:00:00"/>
    <n v="0"/>
    <x v="0"/>
    <x v="0"/>
    <s v="St Cah Main Theatre"/>
    <x v="0"/>
    <n v="1"/>
    <n v="4"/>
    <s v="JUNE-26-dummy-data.xlsx"/>
    <n v="4"/>
    <n v="0"/>
    <b v="0"/>
    <n v="210"/>
    <n v="185"/>
    <n v="112"/>
    <n v="0"/>
    <n v="0"/>
    <n v="1"/>
    <n v="0"/>
    <n v="4"/>
    <n v="0"/>
    <m/>
    <n v="210"/>
    <s v="On Time"/>
    <s v="Early Finish"/>
    <n v="10"/>
    <n v="-15"/>
    <n v="0"/>
    <n v="1"/>
    <n v="0"/>
    <n v="4"/>
    <n v="0"/>
    <n v="1"/>
    <n v="0"/>
    <n v="0"/>
    <n v="110"/>
    <n v="1"/>
    <n v="0"/>
    <n v="210"/>
    <s v="Below planned"/>
    <n v="1"/>
    <n v="0"/>
    <n v="0"/>
    <d v="2026-06-04T08:00:00"/>
    <d v="2026-06-04T11:30:00"/>
    <s v="Classified"/>
    <d v="2026-06-04T08:10:00"/>
    <d v="2026-06-04T11:15:00"/>
    <s v="Dr Dummy 06"/>
    <n v="0"/>
    <n v="0"/>
    <m/>
  </r>
  <r>
    <s v="Southern"/>
    <x v="0"/>
    <x v="8"/>
    <x v="6"/>
    <s v="Single consultant"/>
    <x v="0"/>
    <x v="0"/>
    <d v="2026-07-21T00:00:00"/>
    <n v="0"/>
    <x v="1"/>
    <x v="0"/>
    <s v="St Cah Main Theatre"/>
    <x v="0"/>
    <n v="1"/>
    <n v="4"/>
    <s v="JULY-26-dummy-data.xlsx"/>
    <n v="4"/>
    <n v="0"/>
    <b v="0"/>
    <n v="480"/>
    <n v="456"/>
    <n v="333"/>
    <n v="0"/>
    <n v="0"/>
    <n v="1"/>
    <n v="0"/>
    <n v="4"/>
    <n v="0"/>
    <m/>
    <n v="480"/>
    <s v="On Time"/>
    <s v="Early Finish"/>
    <n v="9"/>
    <n v="-15"/>
    <n v="0"/>
    <n v="1"/>
    <n v="0"/>
    <n v="4"/>
    <n v="0"/>
    <n v="1"/>
    <n v="0"/>
    <n v="0"/>
    <n v="330"/>
    <n v="1"/>
    <n v="0"/>
    <n v="480"/>
    <s v="Below planned"/>
    <n v="1"/>
    <n v="0"/>
    <n v="0"/>
    <d v="2026-07-21T07:30:00"/>
    <d v="2026-07-21T15:30:00"/>
    <s v="Classified"/>
    <d v="2026-07-21T07:39:00"/>
    <d v="2026-07-21T15:15:00"/>
    <s v="Dr Dummy 07"/>
    <n v="0"/>
    <n v="0"/>
    <m/>
  </r>
  <r>
    <s v="Southern"/>
    <x v="0"/>
    <x v="8"/>
    <x v="6"/>
    <s v="Single consultant"/>
    <x v="1"/>
    <x v="0"/>
    <d v="2026-06-14T00:00:00"/>
    <n v="0"/>
    <x v="0"/>
    <x v="0"/>
    <s v="St Cah Main Theatre"/>
    <x v="0"/>
    <n v="1"/>
    <n v="4"/>
    <s v="JUNE-26-dummy-data.xlsx"/>
    <n v="4"/>
    <n v="0"/>
    <b v="0"/>
    <n v="210"/>
    <n v="189"/>
    <n v="99"/>
    <n v="0"/>
    <n v="0"/>
    <n v="1"/>
    <n v="0"/>
    <n v="4"/>
    <n v="0"/>
    <m/>
    <n v="210"/>
    <s v="On Time"/>
    <s v="Early Finish"/>
    <n v="2"/>
    <n v="-19"/>
    <n v="0"/>
    <n v="1"/>
    <n v="0"/>
    <n v="4"/>
    <n v="0"/>
    <n v="1"/>
    <n v="0"/>
    <n v="0"/>
    <n v="100"/>
    <n v="1"/>
    <n v="0"/>
    <n v="210"/>
    <s v="Below planned"/>
    <n v="1"/>
    <n v="0"/>
    <n v="0"/>
    <d v="2026-06-14T08:30:00"/>
    <d v="2026-06-14T12:00:00"/>
    <s v="Classified"/>
    <d v="2026-06-14T08:32:00"/>
    <d v="2026-06-14T11:41:00"/>
    <s v="Dr Dummy 07"/>
    <n v="0"/>
    <n v="0"/>
    <m/>
  </r>
  <r>
    <s v="Southern"/>
    <x v="0"/>
    <x v="8"/>
    <x v="6"/>
    <s v="Single consultant"/>
    <x v="4"/>
    <x v="0"/>
    <d v="2026-06-07T00:00:00"/>
    <n v="0"/>
    <x v="0"/>
    <x v="0"/>
    <s v="St Cah Main Theatre"/>
    <x v="0"/>
    <n v="1"/>
    <n v="4"/>
    <s v="JUNE-26-dummy-data.xlsx"/>
    <n v="4"/>
    <n v="0"/>
    <b v="0"/>
    <n v="480"/>
    <n v="433"/>
    <n v="327"/>
    <n v="0"/>
    <n v="0"/>
    <n v="1"/>
    <n v="0"/>
    <n v="4"/>
    <n v="0"/>
    <m/>
    <n v="480"/>
    <s v="On Time"/>
    <s v="Early Finish"/>
    <n v="2"/>
    <n v="-45"/>
    <n v="0"/>
    <n v="1"/>
    <n v="0"/>
    <n v="4"/>
    <n v="0"/>
    <n v="1"/>
    <n v="0"/>
    <n v="0"/>
    <n v="315"/>
    <n v="1"/>
    <n v="0"/>
    <n v="480"/>
    <s v="Below planned"/>
    <n v="1"/>
    <n v="0"/>
    <n v="0"/>
    <d v="2026-06-07T09:00:00"/>
    <d v="2026-06-07T17:00:00"/>
    <s v="Classified"/>
    <d v="2026-06-07T09:02:00"/>
    <d v="2026-06-07T16:15:00"/>
    <s v="Dr Dummy 07"/>
    <n v="0"/>
    <n v="0"/>
    <m/>
  </r>
  <r>
    <s v="Southern"/>
    <x v="0"/>
    <x v="8"/>
    <x v="7"/>
    <s v="Single consultant"/>
    <x v="8"/>
    <x v="0"/>
    <d v="2026-06-01T00:00:00"/>
    <n v="0"/>
    <x v="0"/>
    <x v="0"/>
    <s v="St Cah Main Theatre"/>
    <x v="0"/>
    <n v="1"/>
    <n v="4"/>
    <s v="JUNE-26-dummy-data.xlsx"/>
    <n v="4"/>
    <n v="0"/>
    <b v="0"/>
    <n v="210"/>
    <n v="183"/>
    <n v="115"/>
    <n v="0"/>
    <n v="0"/>
    <n v="1"/>
    <n v="0"/>
    <n v="4"/>
    <n v="0"/>
    <m/>
    <n v="210"/>
    <s v="On Time"/>
    <s v="Early Finish"/>
    <n v="5"/>
    <n v="-22"/>
    <n v="0"/>
    <n v="1"/>
    <n v="0"/>
    <n v="4"/>
    <n v="0"/>
    <n v="1"/>
    <n v="0"/>
    <n v="0"/>
    <n v="115"/>
    <n v="1"/>
    <n v="0"/>
    <n v="210"/>
    <s v="Below planned"/>
    <n v="1"/>
    <n v="0"/>
    <n v="0"/>
    <d v="2026-06-01T13:00:00"/>
    <d v="2026-06-01T16:30:00"/>
    <s v="Classified"/>
    <d v="2026-06-01T13:05:00"/>
    <d v="2026-06-01T16:08:00"/>
    <s v="Dr Dummy 08"/>
    <n v="0"/>
    <n v="0"/>
    <m/>
  </r>
  <r>
    <s v="Southern"/>
    <x v="0"/>
    <x v="8"/>
    <x v="7"/>
    <s v="Single consultant"/>
    <x v="8"/>
    <x v="0"/>
    <d v="2026-07-07T00:00:00"/>
    <n v="0"/>
    <x v="1"/>
    <x v="0"/>
    <s v="St Cah Main Theatre"/>
    <x v="0"/>
    <n v="1"/>
    <n v="4"/>
    <s v="JULY-26-dummy-data.xlsx"/>
    <n v="4"/>
    <n v="0"/>
    <b v="0"/>
    <n v="270"/>
    <n v="232"/>
    <n v="156"/>
    <n v="0"/>
    <n v="0"/>
    <n v="1"/>
    <n v="0"/>
    <n v="4"/>
    <n v="0"/>
    <m/>
    <n v="270"/>
    <s v="Late Start"/>
    <s v="Early Finish"/>
    <n v="11"/>
    <n v="-27"/>
    <n v="0"/>
    <n v="0"/>
    <n v="1"/>
    <n v="4"/>
    <n v="0"/>
    <n v="1"/>
    <n v="0"/>
    <n v="0"/>
    <n v="155"/>
    <n v="1"/>
    <n v="0"/>
    <n v="270"/>
    <s v="Below planned"/>
    <n v="1"/>
    <n v="0"/>
    <n v="0"/>
    <d v="2026-07-07T08:00:00"/>
    <d v="2026-07-07T12:30:00"/>
    <s v="Classified"/>
    <d v="2026-07-07T08:11:00"/>
    <d v="2026-07-07T12:03:00"/>
    <s v="Dr Dummy 08"/>
    <n v="0"/>
    <n v="0"/>
    <m/>
  </r>
  <r>
    <s v="Southern"/>
    <x v="0"/>
    <x v="8"/>
    <x v="7"/>
    <s v="Single consultant"/>
    <x v="3"/>
    <x v="0"/>
    <d v="2026-06-27T00:00:00"/>
    <n v="0"/>
    <x v="0"/>
    <x v="0"/>
    <s v="St Cah Main Theatre"/>
    <x v="0"/>
    <n v="1"/>
    <n v="4"/>
    <s v="JUNE-26-dummy-data.xlsx"/>
    <n v="4"/>
    <n v="0"/>
    <b v="0"/>
    <n v="420"/>
    <n v="392"/>
    <n v="294"/>
    <n v="0"/>
    <n v="0"/>
    <n v="1"/>
    <n v="0"/>
    <n v="4"/>
    <n v="0"/>
    <m/>
    <n v="420"/>
    <s v="On Time"/>
    <s v="Early Finish"/>
    <n v="10"/>
    <n v="-18"/>
    <n v="0"/>
    <n v="1"/>
    <n v="0"/>
    <n v="4"/>
    <n v="0"/>
    <n v="1"/>
    <n v="0"/>
    <n v="0"/>
    <n v="295"/>
    <n v="1"/>
    <n v="0"/>
    <n v="420"/>
    <s v="Below planned"/>
    <n v="1"/>
    <n v="0"/>
    <n v="0"/>
    <d v="2026-06-27T08:30:00"/>
    <d v="2026-06-27T15:30:00"/>
    <s v="Classified"/>
    <d v="2026-06-27T08:40:00"/>
    <d v="2026-06-27T15:12:00"/>
    <s v="Dr Dummy 08"/>
    <n v="0"/>
    <n v="0"/>
    <m/>
  </r>
  <r>
    <s v="Southern"/>
    <x v="0"/>
    <x v="8"/>
    <x v="7"/>
    <s v="Single consultant"/>
    <x v="1"/>
    <x v="0"/>
    <d v="2026-07-30T00:00:00"/>
    <n v="0"/>
    <x v="1"/>
    <x v="0"/>
    <s v="St Cah Main Theatre"/>
    <x v="0"/>
    <n v="1"/>
    <n v="4"/>
    <s v="JULY-26-dummy-data.xlsx"/>
    <n v="4"/>
    <n v="0"/>
    <b v="0"/>
    <n v="270"/>
    <n v="240"/>
    <n v="157"/>
    <n v="0"/>
    <n v="0"/>
    <n v="1"/>
    <n v="0"/>
    <n v="4"/>
    <n v="0"/>
    <m/>
    <n v="270"/>
    <s v="On Time"/>
    <s v="Early Finish"/>
    <n v="9"/>
    <n v="-21"/>
    <n v="0"/>
    <n v="1"/>
    <n v="0"/>
    <n v="4"/>
    <n v="0"/>
    <n v="1"/>
    <n v="0"/>
    <n v="0"/>
    <n v="155"/>
    <n v="1"/>
    <n v="0"/>
    <n v="270"/>
    <s v="Below planned"/>
    <n v="1"/>
    <n v="0"/>
    <n v="0"/>
    <d v="2026-07-30T13:30:00"/>
    <d v="2026-07-30T18:00:00"/>
    <s v="Classified"/>
    <d v="2026-07-30T13:39:00"/>
    <d v="2026-07-30T17:39:00"/>
    <s v="Dr Dummy 08"/>
    <n v="0"/>
    <n v="0"/>
    <m/>
  </r>
  <r>
    <s v="Southern"/>
    <x v="0"/>
    <x v="8"/>
    <x v="8"/>
    <s v="Single consultant"/>
    <x v="0"/>
    <x v="0"/>
    <d v="2026-08-26T00:00:00"/>
    <n v="0"/>
    <x v="2"/>
    <x v="0"/>
    <s v="St Cah Main Theatre"/>
    <x v="0"/>
    <n v="1"/>
    <n v="4"/>
    <s v="AUGUST-26-dummy-data.xlsx"/>
    <n v="4"/>
    <n v="0"/>
    <b v="0"/>
    <n v="270"/>
    <n v="244"/>
    <n v="154"/>
    <n v="0"/>
    <n v="0"/>
    <n v="1"/>
    <n v="0"/>
    <n v="4"/>
    <n v="0"/>
    <m/>
    <n v="270"/>
    <s v="On Time"/>
    <s v="Early Finish"/>
    <n v="9"/>
    <n v="-17"/>
    <n v="0"/>
    <n v="1"/>
    <n v="0"/>
    <n v="4"/>
    <n v="0"/>
    <n v="1"/>
    <n v="0"/>
    <n v="0"/>
    <n v="155"/>
    <n v="1"/>
    <n v="0"/>
    <n v="270"/>
    <s v="Below planned"/>
    <n v="1"/>
    <n v="0"/>
    <n v="0"/>
    <d v="2026-08-26T09:00:00"/>
    <d v="2026-08-26T13:30:00"/>
    <s v="Classified"/>
    <d v="2026-08-26T09:09:00"/>
    <d v="2026-08-26T13:13:00"/>
    <s v="Dr Dummy 09"/>
    <n v="0"/>
    <n v="0"/>
    <m/>
  </r>
  <r>
    <s v="Southern"/>
    <x v="0"/>
    <x v="8"/>
    <x v="8"/>
    <s v="Single consultant"/>
    <x v="3"/>
    <x v="0"/>
    <d v="2026-08-16T00:00:00"/>
    <n v="0"/>
    <x v="2"/>
    <x v="0"/>
    <s v="St Cah Main Theatre"/>
    <x v="0"/>
    <n v="1"/>
    <n v="4"/>
    <s v="AUGUST-26-dummy-data.xlsx"/>
    <n v="4"/>
    <n v="0"/>
    <b v="0"/>
    <n v="270"/>
    <n v="239"/>
    <n v="168"/>
    <n v="0"/>
    <n v="0"/>
    <n v="1"/>
    <n v="0"/>
    <n v="4"/>
    <n v="0"/>
    <m/>
    <n v="270"/>
    <s v="On Time"/>
    <s v="Early Finish"/>
    <n v="5"/>
    <n v="-26"/>
    <n v="0"/>
    <n v="1"/>
    <n v="0"/>
    <n v="4"/>
    <n v="0"/>
    <n v="1"/>
    <n v="0"/>
    <n v="0"/>
    <n v="170"/>
    <n v="1"/>
    <n v="0"/>
    <n v="270"/>
    <s v="Below planned"/>
    <n v="1"/>
    <n v="0"/>
    <n v="0"/>
    <d v="2026-08-16T13:00:00"/>
    <d v="2026-08-16T17:30:00"/>
    <s v="Classified"/>
    <d v="2026-08-16T13:05:00"/>
    <d v="2026-08-16T17:04:00"/>
    <s v="Dr Dummy 09"/>
    <n v="0"/>
    <n v="0"/>
    <m/>
  </r>
  <r>
    <s v="Southern"/>
    <x v="0"/>
    <x v="8"/>
    <x v="8"/>
    <s v="Single consultant"/>
    <x v="4"/>
    <x v="0"/>
    <d v="2026-07-31T00:00:00"/>
    <n v="0"/>
    <x v="1"/>
    <x v="0"/>
    <s v="St Cah Main Theatre"/>
    <x v="0"/>
    <n v="1"/>
    <n v="4"/>
    <s v="JULY-26-dummy-data.xlsx"/>
    <n v="4"/>
    <n v="0"/>
    <b v="0"/>
    <n v="180"/>
    <n v="158"/>
    <n v="80"/>
    <n v="0"/>
    <n v="0"/>
    <n v="1"/>
    <n v="0"/>
    <n v="4"/>
    <n v="0"/>
    <m/>
    <n v="180"/>
    <s v="Late Start"/>
    <s v="Early Finish"/>
    <n v="11"/>
    <n v="-11"/>
    <n v="0"/>
    <n v="0"/>
    <n v="1"/>
    <n v="4"/>
    <n v="0"/>
    <n v="1"/>
    <n v="0"/>
    <n v="0"/>
    <n v="80"/>
    <n v="1"/>
    <n v="0"/>
    <n v="180"/>
    <s v="Below planned"/>
    <n v="1"/>
    <n v="0"/>
    <n v="0"/>
    <d v="2026-07-31T13:00:00"/>
    <d v="2026-07-31T16:00:00"/>
    <s v="Classified"/>
    <d v="2026-07-31T13:11:00"/>
    <d v="2026-07-31T15:49:00"/>
    <s v="Dr Dummy 09"/>
    <n v="0"/>
    <n v="0"/>
    <m/>
  </r>
  <r>
    <s v="Southern"/>
    <x v="0"/>
    <x v="8"/>
    <x v="9"/>
    <s v="Single consultant"/>
    <x v="2"/>
    <x v="0"/>
    <d v="2026-06-03T00:00:00"/>
    <n v="0"/>
    <x v="0"/>
    <x v="0"/>
    <s v="St Cah Main Theatre"/>
    <x v="0"/>
    <n v="1"/>
    <n v="4"/>
    <s v="JUNE-26-dummy-data.xlsx"/>
    <n v="4"/>
    <n v="0"/>
    <b v="0"/>
    <n v="270"/>
    <n v="229"/>
    <n v="166"/>
    <n v="0"/>
    <n v="0"/>
    <n v="1"/>
    <n v="0"/>
    <n v="4"/>
    <n v="0"/>
    <m/>
    <n v="270"/>
    <s v="Late Start"/>
    <s v="Early Finish"/>
    <n v="12"/>
    <n v="-29"/>
    <n v="0"/>
    <n v="0"/>
    <n v="1"/>
    <n v="4"/>
    <n v="0"/>
    <n v="1"/>
    <n v="0"/>
    <n v="0"/>
    <n v="165"/>
    <n v="1"/>
    <n v="0"/>
    <n v="270"/>
    <s v="Below planned"/>
    <n v="1"/>
    <n v="0"/>
    <n v="0"/>
    <d v="2026-06-03T09:00:00"/>
    <d v="2026-06-03T13:30:00"/>
    <s v="Classified"/>
    <d v="2026-06-03T09:12:00"/>
    <d v="2026-06-03T13:01:00"/>
    <s v="Dr Dummy 10"/>
    <n v="0"/>
    <n v="0"/>
    <m/>
  </r>
  <r>
    <s v="Southern"/>
    <x v="0"/>
    <x v="8"/>
    <x v="9"/>
    <s v="Single consultant"/>
    <x v="2"/>
    <x v="0"/>
    <d v="2026-08-01T00:00:00"/>
    <n v="0"/>
    <x v="2"/>
    <x v="0"/>
    <s v="St Cah Main Theatre"/>
    <x v="0"/>
    <n v="1"/>
    <n v="4"/>
    <s v="AUGUST-26-dummy-data.xlsx"/>
    <n v="4"/>
    <n v="0"/>
    <b v="0"/>
    <n v="240"/>
    <n v="214"/>
    <n v="144"/>
    <n v="0"/>
    <n v="0"/>
    <n v="1"/>
    <n v="0"/>
    <n v="4"/>
    <n v="0"/>
    <m/>
    <n v="240"/>
    <s v="On Time"/>
    <s v="Early Finish"/>
    <n v="6"/>
    <n v="-20"/>
    <n v="0"/>
    <n v="1"/>
    <n v="0"/>
    <n v="4"/>
    <n v="0"/>
    <n v="1"/>
    <n v="0"/>
    <n v="0"/>
    <n v="150"/>
    <n v="1"/>
    <n v="0"/>
    <n v="240"/>
    <s v="Below planned"/>
    <n v="1"/>
    <n v="0"/>
    <n v="0"/>
    <d v="2026-08-01T13:30:00"/>
    <d v="2026-08-01T17:30:00"/>
    <s v="Classified"/>
    <d v="2026-08-01T13:36:00"/>
    <d v="2026-08-01T17:10:00"/>
    <s v="Dr Dummy 10"/>
    <n v="0"/>
    <n v="0"/>
    <m/>
  </r>
  <r>
    <s v="Southern"/>
    <x v="0"/>
    <x v="8"/>
    <x v="24"/>
    <s v="Single consultant"/>
    <x v="0"/>
    <x v="0"/>
    <d v="2026-06-28T00:00:00"/>
    <n v="0"/>
    <x v="0"/>
    <x v="0"/>
    <s v="St Cah Main Theatre"/>
    <x v="0"/>
    <n v="1"/>
    <n v="4"/>
    <s v="JUNE-26-dummy-data.xlsx"/>
    <n v="4"/>
    <n v="0"/>
    <b v="0"/>
    <n v="360"/>
    <n v="339"/>
    <n v="266"/>
    <n v="0"/>
    <n v="0"/>
    <n v="1"/>
    <n v="0"/>
    <n v="4"/>
    <n v="0"/>
    <m/>
    <n v="360"/>
    <s v="On Time"/>
    <s v="Early Finish"/>
    <n v="2"/>
    <n v="-19"/>
    <n v="0"/>
    <n v="1"/>
    <n v="0"/>
    <n v="4"/>
    <n v="0"/>
    <n v="1"/>
    <n v="0"/>
    <n v="0"/>
    <n v="255"/>
    <n v="1"/>
    <n v="0"/>
    <n v="360"/>
    <s v="Below planned"/>
    <n v="1"/>
    <n v="0"/>
    <n v="0"/>
    <d v="2026-06-28T08:30:00"/>
    <d v="2026-06-28T14:30:00"/>
    <s v="Classified"/>
    <d v="2026-06-28T08:32:00"/>
    <d v="2026-06-28T14:11:00"/>
    <s v="Dr Dummy 11"/>
    <n v="0"/>
    <n v="0"/>
    <m/>
  </r>
  <r>
    <s v="Southern"/>
    <x v="0"/>
    <x v="8"/>
    <x v="24"/>
    <s v="Single consultant"/>
    <x v="7"/>
    <x v="0"/>
    <d v="2026-07-18T00:00:00"/>
    <n v="0"/>
    <x v="1"/>
    <x v="0"/>
    <s v="St Cah Main Theatre"/>
    <x v="0"/>
    <n v="1"/>
    <n v="4"/>
    <s v="JULY-26-dummy-data.xlsx"/>
    <n v="4"/>
    <n v="0"/>
    <b v="0"/>
    <n v="240"/>
    <n v="215"/>
    <n v="142"/>
    <n v="0"/>
    <n v="0"/>
    <n v="1"/>
    <n v="0"/>
    <n v="4"/>
    <n v="0"/>
    <m/>
    <n v="240"/>
    <s v="On Time"/>
    <s v="Early Finish"/>
    <n v="3"/>
    <n v="-22"/>
    <n v="0"/>
    <n v="1"/>
    <n v="0"/>
    <n v="4"/>
    <n v="0"/>
    <n v="1"/>
    <n v="0"/>
    <n v="0"/>
    <n v="140"/>
    <n v="1"/>
    <n v="0"/>
    <n v="240"/>
    <s v="Below planned"/>
    <n v="1"/>
    <n v="0"/>
    <n v="0"/>
    <d v="2026-07-18T08:30:00"/>
    <d v="2026-07-18T12:30:00"/>
    <s v="Classified"/>
    <d v="2026-07-18T08:33:00"/>
    <d v="2026-07-18T12:08:00"/>
    <s v="Dr Dummy 11"/>
    <n v="0"/>
    <n v="0"/>
    <m/>
  </r>
  <r>
    <s v="Southern"/>
    <x v="0"/>
    <x v="8"/>
    <x v="24"/>
    <s v="Single consultant"/>
    <x v="3"/>
    <x v="0"/>
    <d v="2026-08-17T00:00:00"/>
    <n v="0"/>
    <x v="2"/>
    <x v="0"/>
    <s v="St Cah Main Theatre"/>
    <x v="0"/>
    <n v="1"/>
    <n v="4"/>
    <s v="AUGUST-26-dummy-data.xlsx"/>
    <n v="4"/>
    <n v="0"/>
    <b v="0"/>
    <n v="210"/>
    <n v="185"/>
    <n v="104"/>
    <n v="0"/>
    <n v="0"/>
    <n v="1"/>
    <n v="0"/>
    <n v="4"/>
    <n v="0"/>
    <m/>
    <n v="210"/>
    <s v="On Time"/>
    <s v="Early Finish"/>
    <n v="2"/>
    <n v="-23"/>
    <n v="0"/>
    <n v="1"/>
    <n v="0"/>
    <n v="4"/>
    <n v="0"/>
    <n v="1"/>
    <n v="0"/>
    <n v="0"/>
    <n v="115"/>
    <n v="1"/>
    <n v="0"/>
    <n v="210"/>
    <s v="Below planned"/>
    <n v="1"/>
    <n v="0"/>
    <n v="0"/>
    <d v="2026-08-17T13:00:00"/>
    <d v="2026-08-17T16:30:00"/>
    <s v="Classified"/>
    <d v="2026-08-17T13:02:00"/>
    <d v="2026-08-17T16:07:00"/>
    <s v="Dr Dummy 11"/>
    <n v="0"/>
    <n v="0"/>
    <m/>
  </r>
  <r>
    <s v="Southern"/>
    <x v="0"/>
    <x v="8"/>
    <x v="10"/>
    <s v="Single consultant"/>
    <x v="6"/>
    <x v="0"/>
    <d v="2026-07-22T00:00:00"/>
    <n v="0"/>
    <x v="1"/>
    <x v="0"/>
    <s v="St Cah Main Theatre"/>
    <x v="0"/>
    <n v="1"/>
    <n v="4"/>
    <s v="JULY-26-dummy-data.xlsx"/>
    <n v="4"/>
    <n v="0"/>
    <b v="0"/>
    <n v="270"/>
    <n v="238"/>
    <n v="136"/>
    <n v="0"/>
    <n v="0"/>
    <n v="1"/>
    <n v="0"/>
    <n v="4"/>
    <n v="0"/>
    <m/>
    <n v="270"/>
    <s v="On Time"/>
    <s v="Early Finish"/>
    <n v="4"/>
    <n v="-28"/>
    <n v="0"/>
    <n v="1"/>
    <n v="0"/>
    <n v="4"/>
    <n v="0"/>
    <n v="1"/>
    <n v="0"/>
    <n v="0"/>
    <n v="140"/>
    <n v="1"/>
    <n v="0"/>
    <n v="270"/>
    <s v="Below planned"/>
    <n v="1"/>
    <n v="0"/>
    <n v="0"/>
    <d v="2026-07-22T08:30:00"/>
    <d v="2026-07-22T13:00:00"/>
    <s v="Classified"/>
    <d v="2026-07-22T08:34:00"/>
    <d v="2026-07-22T12:32:00"/>
    <s v="Dr Dummy 12"/>
    <n v="0"/>
    <n v="0"/>
    <m/>
  </r>
  <r>
    <s v="Southern"/>
    <x v="0"/>
    <x v="8"/>
    <x v="10"/>
    <s v="Single consultant"/>
    <x v="8"/>
    <x v="0"/>
    <d v="2026-08-04T00:00:00"/>
    <n v="0"/>
    <x v="2"/>
    <x v="0"/>
    <s v="St Cah Main Theatre"/>
    <x v="0"/>
    <n v="1"/>
    <n v="4"/>
    <s v="AUGUST-26-dummy-data.xlsx"/>
    <n v="4"/>
    <n v="0"/>
    <b v="0"/>
    <n v="270"/>
    <n v="236"/>
    <n v="153"/>
    <n v="0"/>
    <n v="0"/>
    <n v="1"/>
    <n v="0"/>
    <n v="4"/>
    <n v="0"/>
    <m/>
    <n v="270"/>
    <s v="On Time"/>
    <s v="Early Finish"/>
    <n v="4"/>
    <n v="-30"/>
    <n v="0"/>
    <n v="1"/>
    <n v="0"/>
    <n v="4"/>
    <n v="0"/>
    <n v="1"/>
    <n v="0"/>
    <n v="0"/>
    <n v="160"/>
    <n v="1"/>
    <n v="0"/>
    <n v="270"/>
    <s v="Below planned"/>
    <n v="1"/>
    <n v="0"/>
    <n v="0"/>
    <d v="2026-08-04T08:30:00"/>
    <d v="2026-08-04T13:00:00"/>
    <s v="Classified"/>
    <d v="2026-08-04T08:34:00"/>
    <d v="2026-08-04T12:30:00"/>
    <s v="Dr Dummy 12"/>
    <n v="0"/>
    <n v="0"/>
    <m/>
  </r>
  <r>
    <s v="Southern"/>
    <x v="0"/>
    <x v="8"/>
    <x v="11"/>
    <s v="Single consultant"/>
    <x v="2"/>
    <x v="0"/>
    <d v="2026-08-12T00:00:00"/>
    <n v="0"/>
    <x v="2"/>
    <x v="0"/>
    <s v="St Cah Main Theatre"/>
    <x v="0"/>
    <n v="1"/>
    <n v="4"/>
    <s v="AUGUST-26-dummy-data.xlsx"/>
    <n v="4"/>
    <n v="0"/>
    <b v="0"/>
    <n v="180"/>
    <n v="148"/>
    <n v="80"/>
    <n v="0"/>
    <n v="0"/>
    <n v="1"/>
    <n v="0"/>
    <n v="4"/>
    <n v="0"/>
    <m/>
    <n v="180"/>
    <s v="On Time"/>
    <s v="Early Finish"/>
    <n v="5"/>
    <n v="-27"/>
    <n v="0"/>
    <n v="1"/>
    <n v="0"/>
    <n v="4"/>
    <n v="0"/>
    <n v="1"/>
    <n v="0"/>
    <n v="0"/>
    <n v="80"/>
    <n v="1"/>
    <n v="0"/>
    <n v="180"/>
    <s v="Below planned"/>
    <n v="1"/>
    <n v="0"/>
    <n v="0"/>
    <d v="2026-08-12T08:00:00"/>
    <d v="2026-08-12T11:00:00"/>
    <s v="Classified"/>
    <d v="2026-08-12T08:05:00"/>
    <d v="2026-08-12T10:33:00"/>
    <s v="Dr Dummy 13"/>
    <n v="0"/>
    <n v="0"/>
    <m/>
  </r>
  <r>
    <s v="Southern"/>
    <x v="0"/>
    <x v="8"/>
    <x v="11"/>
    <s v="Single consultant"/>
    <x v="1"/>
    <x v="0"/>
    <d v="2026-07-16T00:00:00"/>
    <n v="0"/>
    <x v="1"/>
    <x v="0"/>
    <s v="St Cah Main Theatre"/>
    <x v="0"/>
    <n v="1"/>
    <n v="4"/>
    <s v="JULY-26-dummy-data.xlsx"/>
    <n v="4"/>
    <n v="0"/>
    <b v="0"/>
    <n v="180"/>
    <n v="159"/>
    <n v="98"/>
    <n v="0"/>
    <n v="0"/>
    <n v="1"/>
    <n v="0"/>
    <n v="4"/>
    <n v="0"/>
    <m/>
    <n v="180"/>
    <s v="On Time"/>
    <s v="Early Finish"/>
    <n v="3"/>
    <n v="-18"/>
    <n v="0"/>
    <n v="1"/>
    <n v="0"/>
    <n v="4"/>
    <n v="0"/>
    <n v="1"/>
    <n v="0"/>
    <n v="0"/>
    <n v="95"/>
    <n v="1"/>
    <n v="0"/>
    <n v="180"/>
    <s v="Below planned"/>
    <n v="1"/>
    <n v="0"/>
    <n v="0"/>
    <d v="2026-07-16T13:00:00"/>
    <d v="2026-07-16T16:00:00"/>
    <s v="Classified"/>
    <d v="2026-07-16T13:03:00"/>
    <d v="2026-07-16T15:42:00"/>
    <s v="Dr Dummy 13"/>
    <n v="0"/>
    <n v="0"/>
    <m/>
  </r>
  <r>
    <s v="Southern"/>
    <x v="0"/>
    <x v="8"/>
    <x v="12"/>
    <s v="Single consultant"/>
    <x v="8"/>
    <x v="0"/>
    <d v="2026-07-03T00:00:00"/>
    <n v="0"/>
    <x v="1"/>
    <x v="0"/>
    <s v="St Cah Main Theatre"/>
    <x v="0"/>
    <n v="1"/>
    <n v="4"/>
    <s v="JULY-26-dummy-data.xlsx"/>
    <n v="4"/>
    <n v="0"/>
    <b v="0"/>
    <n v="270"/>
    <n v="246"/>
    <n v="161"/>
    <n v="0"/>
    <n v="0"/>
    <n v="1"/>
    <n v="0"/>
    <n v="4"/>
    <n v="0"/>
    <m/>
    <n v="270"/>
    <s v="On Time"/>
    <s v="Early Finish"/>
    <n v="6"/>
    <n v="-18"/>
    <n v="0"/>
    <n v="1"/>
    <n v="0"/>
    <n v="4"/>
    <n v="0"/>
    <n v="1"/>
    <n v="0"/>
    <n v="0"/>
    <n v="160"/>
    <n v="1"/>
    <n v="0"/>
    <n v="270"/>
    <s v="Below planned"/>
    <n v="1"/>
    <n v="0"/>
    <n v="0"/>
    <d v="2026-07-03T08:00:00"/>
    <d v="2026-07-03T12:30:00"/>
    <s v="Classified"/>
    <d v="2026-07-03T08:06:00"/>
    <d v="2026-07-03T12:12:00"/>
    <s v="Dr Dummy 14"/>
    <n v="0"/>
    <n v="0"/>
    <m/>
  </r>
  <r>
    <s v="Southern"/>
    <x v="0"/>
    <x v="8"/>
    <x v="12"/>
    <s v="Single consultant"/>
    <x v="2"/>
    <x v="0"/>
    <d v="2026-07-09T00:00:00"/>
    <n v="0"/>
    <x v="1"/>
    <x v="0"/>
    <s v="St Cah Main Theatre"/>
    <x v="0"/>
    <n v="1"/>
    <n v="4"/>
    <s v="JULY-26-dummy-data.xlsx"/>
    <n v="4"/>
    <n v="0"/>
    <b v="0"/>
    <n v="210"/>
    <n v="193"/>
    <n v="119"/>
    <n v="0"/>
    <n v="0"/>
    <n v="1"/>
    <n v="0"/>
    <n v="4"/>
    <n v="0"/>
    <m/>
    <n v="210"/>
    <s v="On Time"/>
    <s v="Early Finish"/>
    <n v="2"/>
    <n v="-15"/>
    <n v="0"/>
    <n v="1"/>
    <n v="0"/>
    <n v="4"/>
    <n v="0"/>
    <n v="1"/>
    <n v="0"/>
    <n v="0"/>
    <n v="115"/>
    <n v="1"/>
    <n v="0"/>
    <n v="210"/>
    <s v="Below planned"/>
    <n v="1"/>
    <n v="0"/>
    <n v="0"/>
    <d v="2026-07-09T08:00:00"/>
    <d v="2026-07-09T11:30:00"/>
    <s v="Classified"/>
    <d v="2026-07-09T08:02:00"/>
    <d v="2026-07-09T11:15:00"/>
    <s v="Dr Dummy 14"/>
    <n v="0"/>
    <n v="0"/>
    <m/>
  </r>
  <r>
    <s v="Southern"/>
    <x v="0"/>
    <x v="8"/>
    <x v="12"/>
    <s v="Single consultant"/>
    <x v="7"/>
    <x v="0"/>
    <d v="2026-06-01T00:00:00"/>
    <n v="0"/>
    <x v="0"/>
    <x v="0"/>
    <s v="St Cah Main Theatre"/>
    <x v="0"/>
    <n v="1"/>
    <n v="4"/>
    <s v="JUNE-26-dummy-data.xlsx"/>
    <n v="4"/>
    <n v="0"/>
    <b v="0"/>
    <n v="210"/>
    <n v="175"/>
    <n v="88"/>
    <n v="0"/>
    <n v="0"/>
    <n v="1"/>
    <n v="0"/>
    <n v="4"/>
    <n v="0"/>
    <m/>
    <n v="210"/>
    <s v="On Time"/>
    <s v="Early Finish"/>
    <n v="7"/>
    <n v="-28"/>
    <n v="0"/>
    <n v="1"/>
    <n v="0"/>
    <n v="4"/>
    <n v="0"/>
    <n v="1"/>
    <n v="0"/>
    <n v="0"/>
    <n v="95"/>
    <n v="1"/>
    <n v="0"/>
    <n v="210"/>
    <s v="Below planned"/>
    <n v="1"/>
    <n v="0"/>
    <n v="0"/>
    <d v="2026-06-01T08:00:00"/>
    <d v="2026-06-01T11:30:00"/>
    <s v="Classified"/>
    <d v="2026-06-01T08:07:00"/>
    <d v="2026-06-01T11:02:00"/>
    <s v="Dr Dummy 14"/>
    <n v="0"/>
    <n v="0"/>
    <m/>
  </r>
  <r>
    <s v="Southern"/>
    <x v="0"/>
    <x v="8"/>
    <x v="13"/>
    <s v="Single consultant"/>
    <x v="2"/>
    <x v="0"/>
    <d v="2026-07-13T00:00:00"/>
    <n v="0"/>
    <x v="1"/>
    <x v="0"/>
    <s v="St Cah Main Theatre"/>
    <x v="0"/>
    <n v="1"/>
    <n v="4"/>
    <s v="JULY-26-dummy-data.xlsx"/>
    <n v="4"/>
    <n v="0"/>
    <b v="0"/>
    <n v="360"/>
    <n v="325"/>
    <n v="229"/>
    <n v="0"/>
    <n v="0"/>
    <n v="1"/>
    <n v="0"/>
    <n v="4"/>
    <n v="0"/>
    <m/>
    <n v="360"/>
    <s v="On Time"/>
    <s v="Early Finish"/>
    <n v="6"/>
    <n v="-29"/>
    <n v="0"/>
    <n v="1"/>
    <n v="0"/>
    <n v="4"/>
    <n v="0"/>
    <n v="1"/>
    <n v="0"/>
    <n v="0"/>
    <n v="220"/>
    <n v="1"/>
    <n v="0"/>
    <n v="360"/>
    <s v="Below planned"/>
    <n v="1"/>
    <n v="0"/>
    <n v="0"/>
    <d v="2026-07-13T08:30:00"/>
    <d v="2026-07-13T14:30:00"/>
    <s v="Classified"/>
    <d v="2026-07-13T08:36:00"/>
    <d v="2026-07-13T14:01:00"/>
    <s v="Dr Dummy 15"/>
    <n v="0"/>
    <n v="0"/>
    <m/>
  </r>
  <r>
    <s v="Southern"/>
    <x v="0"/>
    <x v="8"/>
    <x v="15"/>
    <s v="Single consultant"/>
    <x v="0"/>
    <x v="0"/>
    <d v="2026-06-05T00:00:00"/>
    <n v="0"/>
    <x v="0"/>
    <x v="0"/>
    <s v="St Cah Main Theatre"/>
    <x v="0"/>
    <n v="1"/>
    <n v="4"/>
    <s v="JUNE-26-dummy-data.xlsx"/>
    <n v="4"/>
    <n v="0"/>
    <b v="0"/>
    <n v="540"/>
    <n v="503"/>
    <n v="381"/>
    <n v="0"/>
    <n v="0"/>
    <n v="1"/>
    <n v="0"/>
    <n v="4"/>
    <n v="0"/>
    <m/>
    <n v="540"/>
    <s v="On Time"/>
    <s v="Early Finish"/>
    <n v="9"/>
    <n v="-28"/>
    <n v="0"/>
    <n v="1"/>
    <n v="0"/>
    <n v="4"/>
    <n v="0"/>
    <n v="1"/>
    <n v="0"/>
    <n v="0"/>
    <n v="390"/>
    <n v="1"/>
    <n v="0"/>
    <n v="540"/>
    <s v="Below planned"/>
    <n v="1"/>
    <n v="0"/>
    <n v="0"/>
    <d v="2026-06-05T07:30:00"/>
    <d v="2026-06-05T16:30:00"/>
    <s v="Classified"/>
    <d v="2026-06-05T07:39:00"/>
    <d v="2026-06-05T16:02:00"/>
    <s v="Dr Dummy 17"/>
    <n v="0"/>
    <n v="0"/>
    <m/>
  </r>
  <r>
    <s v="Southern"/>
    <x v="0"/>
    <x v="8"/>
    <x v="15"/>
    <s v="Single consultant"/>
    <x v="3"/>
    <x v="0"/>
    <d v="2026-06-16T00:00:00"/>
    <n v="0"/>
    <x v="0"/>
    <x v="0"/>
    <s v="St Cah Main Theatre"/>
    <x v="0"/>
    <n v="1"/>
    <n v="4"/>
    <s v="JUNE-26-dummy-data.xlsx"/>
    <n v="4"/>
    <n v="0"/>
    <b v="0"/>
    <n v="540"/>
    <n v="511"/>
    <n v="407"/>
    <n v="0"/>
    <n v="0"/>
    <n v="1"/>
    <n v="0"/>
    <n v="4"/>
    <n v="0"/>
    <m/>
    <n v="540"/>
    <s v="Late Start"/>
    <s v="Early Finish"/>
    <n v="12"/>
    <n v="-17"/>
    <n v="0"/>
    <n v="0"/>
    <n v="1"/>
    <n v="4"/>
    <n v="0"/>
    <n v="1"/>
    <n v="0"/>
    <n v="0"/>
    <n v="410"/>
    <n v="1"/>
    <n v="0"/>
    <n v="540"/>
    <s v="Below planned"/>
    <n v="1"/>
    <n v="0"/>
    <n v="0"/>
    <d v="2026-06-16T08:00:00"/>
    <d v="2026-06-16T17:00:00"/>
    <s v="Classified"/>
    <d v="2026-06-16T08:12:00"/>
    <d v="2026-06-16T16:43:00"/>
    <s v="Dr Dummy 17"/>
    <n v="0"/>
    <n v="0"/>
    <m/>
  </r>
  <r>
    <s v="Southern"/>
    <x v="0"/>
    <x v="8"/>
    <x v="15"/>
    <s v="Single consultant"/>
    <x v="1"/>
    <x v="0"/>
    <d v="2026-08-16T00:00:00"/>
    <n v="0"/>
    <x v="2"/>
    <x v="0"/>
    <s v="St Cah Main Theatre"/>
    <x v="0"/>
    <n v="1"/>
    <n v="4"/>
    <s v="AUGUST-26-dummy-data.xlsx"/>
    <n v="4"/>
    <n v="0"/>
    <b v="0"/>
    <n v="540"/>
    <n v="515"/>
    <n v="369"/>
    <n v="0"/>
    <n v="0"/>
    <n v="1"/>
    <n v="0"/>
    <n v="4"/>
    <n v="0"/>
    <m/>
    <n v="540"/>
    <s v="On Time"/>
    <s v="Early Finish"/>
    <n v="4"/>
    <n v="-21"/>
    <n v="0"/>
    <n v="1"/>
    <n v="0"/>
    <n v="4"/>
    <n v="0"/>
    <n v="1"/>
    <n v="0"/>
    <n v="0"/>
    <n v="375"/>
    <n v="1"/>
    <n v="0"/>
    <n v="540"/>
    <s v="Below planned"/>
    <n v="1"/>
    <n v="0"/>
    <n v="0"/>
    <d v="2026-08-16T08:00:00"/>
    <d v="2026-08-16T17:00:00"/>
    <s v="Classified"/>
    <d v="2026-08-16T08:04:00"/>
    <d v="2026-08-16T16:39:00"/>
    <s v="Dr Dummy 17"/>
    <n v="0"/>
    <n v="0"/>
    <m/>
  </r>
  <r>
    <s v="Southern"/>
    <x v="0"/>
    <x v="8"/>
    <x v="15"/>
    <s v="Single consultant"/>
    <x v="1"/>
    <x v="0"/>
    <d v="2026-08-27T00:00:00"/>
    <n v="0"/>
    <x v="2"/>
    <x v="0"/>
    <s v="St Cah Main Theatre"/>
    <x v="0"/>
    <n v="1"/>
    <n v="4"/>
    <s v="AUGUST-26-dummy-data.xlsx"/>
    <n v="4"/>
    <n v="0"/>
    <b v="0"/>
    <n v="240"/>
    <n v="231"/>
    <n v="144"/>
    <n v="0"/>
    <n v="0"/>
    <n v="1"/>
    <n v="0"/>
    <n v="4"/>
    <n v="0"/>
    <m/>
    <n v="240"/>
    <s v="On Time"/>
    <s v="On Time"/>
    <n v="3"/>
    <n v="-6"/>
    <n v="0"/>
    <n v="1"/>
    <n v="0"/>
    <n v="4"/>
    <n v="0"/>
    <n v="0"/>
    <n v="1"/>
    <n v="0"/>
    <n v="145"/>
    <n v="1"/>
    <n v="0"/>
    <n v="240"/>
    <s v="Below planned"/>
    <n v="1"/>
    <n v="0"/>
    <n v="0"/>
    <d v="2026-08-27T08:00:00"/>
    <d v="2026-08-27T12:00:00"/>
    <s v="Classified"/>
    <d v="2026-08-27T08:03:00"/>
    <d v="2026-08-27T11:54:00"/>
    <s v="Dr Dummy 17"/>
    <n v="0"/>
    <n v="0"/>
    <m/>
  </r>
  <r>
    <s v="Southern"/>
    <x v="0"/>
    <x v="8"/>
    <x v="16"/>
    <s v="Single consultant"/>
    <x v="8"/>
    <x v="0"/>
    <d v="2026-06-27T00:00:00"/>
    <n v="0"/>
    <x v="0"/>
    <x v="0"/>
    <s v="St Cah Main Theatre"/>
    <x v="0"/>
    <n v="1"/>
    <n v="4"/>
    <s v="JUNE-26-dummy-data.xlsx"/>
    <n v="4"/>
    <n v="0"/>
    <b v="0"/>
    <n v="240"/>
    <n v="214"/>
    <n v="126"/>
    <n v="0"/>
    <n v="0"/>
    <n v="1"/>
    <n v="0"/>
    <n v="4"/>
    <n v="0"/>
    <m/>
    <n v="240"/>
    <s v="On Time"/>
    <s v="Early Finish"/>
    <n v="7"/>
    <n v="-19"/>
    <n v="0"/>
    <n v="1"/>
    <n v="0"/>
    <n v="4"/>
    <n v="0"/>
    <n v="1"/>
    <n v="0"/>
    <n v="0"/>
    <n v="130"/>
    <n v="1"/>
    <n v="0"/>
    <n v="240"/>
    <s v="Below planned"/>
    <n v="1"/>
    <n v="0"/>
    <n v="0"/>
    <d v="2026-06-27T13:00:00"/>
    <d v="2026-06-27T17:00:00"/>
    <s v="Classified"/>
    <d v="2026-06-27T13:07:00"/>
    <d v="2026-06-27T16:41:00"/>
    <s v="Dr Dummy 18"/>
    <n v="0"/>
    <n v="0"/>
    <m/>
  </r>
  <r>
    <s v="Southern"/>
    <x v="0"/>
    <x v="8"/>
    <x v="16"/>
    <s v="Single consultant"/>
    <x v="0"/>
    <x v="0"/>
    <d v="2026-06-02T00:00:00"/>
    <n v="0"/>
    <x v="0"/>
    <x v="0"/>
    <s v="St Cah Main Theatre"/>
    <x v="0"/>
    <n v="1"/>
    <n v="4"/>
    <s v="JUNE-26-dummy-data.xlsx"/>
    <n v="4"/>
    <n v="0"/>
    <b v="0"/>
    <n v="480"/>
    <n v="422"/>
    <n v="321"/>
    <n v="0"/>
    <n v="0"/>
    <n v="1"/>
    <n v="0"/>
    <n v="4"/>
    <n v="0"/>
    <m/>
    <n v="480"/>
    <s v="On Time"/>
    <s v="Early Finish"/>
    <n v="10"/>
    <n v="-48"/>
    <n v="0"/>
    <n v="1"/>
    <n v="0"/>
    <n v="4"/>
    <n v="0"/>
    <n v="1"/>
    <n v="0"/>
    <n v="0"/>
    <n v="325"/>
    <n v="1"/>
    <n v="0"/>
    <n v="480"/>
    <s v="Below planned"/>
    <n v="1"/>
    <n v="0"/>
    <n v="0"/>
    <d v="2026-06-02T08:30:00"/>
    <d v="2026-06-02T16:30:00"/>
    <s v="Classified"/>
    <d v="2026-06-02T08:40:00"/>
    <d v="2026-06-02T15:42:00"/>
    <s v="Dr Dummy 18"/>
    <n v="0"/>
    <n v="0"/>
    <m/>
  </r>
  <r>
    <s v="Southern"/>
    <x v="0"/>
    <x v="8"/>
    <x v="16"/>
    <s v="Single consultant"/>
    <x v="3"/>
    <x v="0"/>
    <d v="2026-07-29T00:00:00"/>
    <n v="0"/>
    <x v="1"/>
    <x v="0"/>
    <s v="St Cah Main Theatre"/>
    <x v="0"/>
    <n v="1"/>
    <n v="4"/>
    <s v="JULY-26-dummy-data.xlsx"/>
    <n v="4"/>
    <n v="0"/>
    <b v="0"/>
    <n v="300"/>
    <n v="270"/>
    <n v="167"/>
    <n v="0"/>
    <n v="0"/>
    <n v="1"/>
    <n v="0"/>
    <n v="4"/>
    <n v="0"/>
    <m/>
    <n v="300"/>
    <s v="On Time"/>
    <s v="Early Finish"/>
    <n v="9"/>
    <n v="-21"/>
    <n v="0"/>
    <n v="1"/>
    <n v="0"/>
    <n v="4"/>
    <n v="0"/>
    <n v="1"/>
    <n v="0"/>
    <n v="0"/>
    <n v="175"/>
    <n v="1"/>
    <n v="0"/>
    <n v="300"/>
    <s v="Below planned"/>
    <n v="1"/>
    <n v="0"/>
    <n v="0"/>
    <d v="2026-07-29T13:30:00"/>
    <d v="2026-07-29T18:30:00"/>
    <s v="Classified"/>
    <d v="2026-07-29T13:39:00"/>
    <d v="2026-07-29T18:09:00"/>
    <s v="Dr Dummy 18"/>
    <n v="0"/>
    <n v="0"/>
    <m/>
  </r>
  <r>
    <s v="Southern"/>
    <x v="0"/>
    <x v="8"/>
    <x v="17"/>
    <s v="Single consultant"/>
    <x v="6"/>
    <x v="0"/>
    <d v="2026-06-04T00:00:00"/>
    <n v="0"/>
    <x v="0"/>
    <x v="0"/>
    <s v="St Cah Main Theatre"/>
    <x v="0"/>
    <n v="1"/>
    <n v="4"/>
    <s v="JUNE-26-dummy-data.xlsx"/>
    <n v="4"/>
    <n v="0"/>
    <b v="0"/>
    <n v="360"/>
    <n v="324"/>
    <n v="249"/>
    <n v="0"/>
    <n v="0"/>
    <n v="1"/>
    <n v="0"/>
    <n v="4"/>
    <n v="0"/>
    <m/>
    <n v="360"/>
    <s v="On Time"/>
    <s v="Early Finish"/>
    <n v="7"/>
    <n v="-29"/>
    <n v="0"/>
    <n v="1"/>
    <n v="0"/>
    <n v="4"/>
    <n v="0"/>
    <n v="1"/>
    <n v="0"/>
    <n v="0"/>
    <n v="245"/>
    <n v="1"/>
    <n v="0"/>
    <n v="360"/>
    <s v="Below planned"/>
    <n v="1"/>
    <n v="0"/>
    <n v="0"/>
    <d v="2026-06-04T08:30:00"/>
    <d v="2026-06-04T14:30:00"/>
    <s v="Classified"/>
    <d v="2026-06-04T08:37:00"/>
    <d v="2026-06-04T14:01:00"/>
    <s v="Dr Dummy 19"/>
    <n v="0"/>
    <n v="0"/>
    <m/>
  </r>
  <r>
    <s v="Southern"/>
    <x v="0"/>
    <x v="8"/>
    <x v="17"/>
    <s v="Single consultant"/>
    <x v="8"/>
    <x v="0"/>
    <d v="2026-06-09T00:00:00"/>
    <n v="0"/>
    <x v="0"/>
    <x v="0"/>
    <s v="St Cah Main Theatre"/>
    <x v="0"/>
    <n v="1"/>
    <n v="4"/>
    <s v="JUNE-26-dummy-data.xlsx"/>
    <n v="4"/>
    <n v="0"/>
    <b v="0"/>
    <n v="240"/>
    <n v="222"/>
    <n v="136"/>
    <n v="0"/>
    <n v="0"/>
    <n v="1"/>
    <n v="0"/>
    <n v="4"/>
    <n v="0"/>
    <m/>
    <n v="240"/>
    <s v="On Time"/>
    <s v="Early Finish"/>
    <n v="2"/>
    <n v="-16"/>
    <n v="0"/>
    <n v="1"/>
    <n v="0"/>
    <n v="4"/>
    <n v="0"/>
    <n v="1"/>
    <n v="0"/>
    <n v="0"/>
    <n v="135"/>
    <n v="1"/>
    <n v="0"/>
    <n v="240"/>
    <s v="Below planned"/>
    <n v="1"/>
    <n v="0"/>
    <n v="0"/>
    <d v="2026-06-09T08:00:00"/>
    <d v="2026-06-09T12:00:00"/>
    <s v="Classified"/>
    <d v="2026-06-09T08:02:00"/>
    <d v="2026-06-09T11:44:00"/>
    <s v="Dr Dummy 19"/>
    <n v="0"/>
    <n v="0"/>
    <m/>
  </r>
  <r>
    <s v="Southern"/>
    <x v="0"/>
    <x v="8"/>
    <x v="18"/>
    <s v="Single consultant"/>
    <x v="2"/>
    <x v="0"/>
    <d v="2026-06-05T00:00:00"/>
    <n v="0"/>
    <x v="0"/>
    <x v="0"/>
    <s v="St Cah Main Theatre"/>
    <x v="0"/>
    <n v="1"/>
    <n v="4"/>
    <s v="JUNE-26-dummy-data.xlsx"/>
    <n v="4"/>
    <n v="0"/>
    <b v="0"/>
    <n v="420"/>
    <n v="363"/>
    <n v="260"/>
    <n v="0"/>
    <n v="0"/>
    <n v="1"/>
    <n v="0"/>
    <n v="4"/>
    <n v="0"/>
    <m/>
    <n v="420"/>
    <s v="Late Start"/>
    <s v="Early Finish"/>
    <n v="12"/>
    <n v="-45"/>
    <n v="0"/>
    <n v="0"/>
    <n v="1"/>
    <n v="4"/>
    <n v="0"/>
    <n v="1"/>
    <n v="0"/>
    <n v="0"/>
    <n v="265"/>
    <n v="1"/>
    <n v="0"/>
    <n v="420"/>
    <s v="Below planned"/>
    <n v="1"/>
    <n v="0"/>
    <n v="0"/>
    <d v="2026-06-05T08:30:00"/>
    <d v="2026-06-05T15:30:00"/>
    <s v="Classified"/>
    <d v="2026-06-05T08:42:00"/>
    <d v="2026-06-05T14:45:00"/>
    <s v="Dr Dummy 20"/>
    <n v="0"/>
    <n v="0"/>
    <m/>
  </r>
  <r>
    <s v="Southern"/>
    <x v="0"/>
    <x v="8"/>
    <x v="18"/>
    <s v="Single consultant"/>
    <x v="0"/>
    <x v="0"/>
    <d v="2026-06-04T00:00:00"/>
    <n v="0"/>
    <x v="0"/>
    <x v="0"/>
    <s v="St Cah Main Theatre"/>
    <x v="0"/>
    <n v="1"/>
    <n v="4"/>
    <s v="JUNE-26-dummy-data.xlsx"/>
    <n v="4"/>
    <n v="0"/>
    <b v="0"/>
    <n v="210"/>
    <n v="181"/>
    <n v="97"/>
    <n v="0"/>
    <n v="0"/>
    <n v="1"/>
    <n v="0"/>
    <n v="4"/>
    <n v="0"/>
    <m/>
    <n v="210"/>
    <s v="On Time"/>
    <s v="Early Finish"/>
    <n v="4"/>
    <n v="-25"/>
    <n v="0"/>
    <n v="1"/>
    <n v="0"/>
    <n v="4"/>
    <n v="0"/>
    <n v="1"/>
    <n v="0"/>
    <n v="0"/>
    <n v="100"/>
    <n v="1"/>
    <n v="0"/>
    <n v="210"/>
    <s v="Below planned"/>
    <n v="1"/>
    <n v="0"/>
    <n v="0"/>
    <d v="2026-06-04T08:30:00"/>
    <d v="2026-06-04T12:00:00"/>
    <s v="Classified"/>
    <d v="2026-06-04T08:34:00"/>
    <d v="2026-06-04T11:35:00"/>
    <s v="Dr Dummy 20"/>
    <n v="0"/>
    <n v="0"/>
    <m/>
  </r>
  <r>
    <s v="Southern"/>
    <x v="0"/>
    <x v="8"/>
    <x v="18"/>
    <s v="Single consultant"/>
    <x v="3"/>
    <x v="0"/>
    <d v="2026-06-12T00:00:00"/>
    <n v="0"/>
    <x v="0"/>
    <x v="0"/>
    <s v="St Cah Main Theatre"/>
    <x v="0"/>
    <n v="1"/>
    <n v="4"/>
    <s v="JUNE-26-dummy-data.xlsx"/>
    <n v="4"/>
    <n v="0"/>
    <b v="0"/>
    <n v="210"/>
    <n v="176"/>
    <n v="104"/>
    <n v="0"/>
    <n v="0"/>
    <n v="1"/>
    <n v="0"/>
    <n v="4"/>
    <n v="0"/>
    <m/>
    <n v="210"/>
    <s v="On Time"/>
    <s v="Early Finish"/>
    <n v="4"/>
    <n v="-30"/>
    <n v="0"/>
    <n v="1"/>
    <n v="0"/>
    <n v="4"/>
    <n v="0"/>
    <n v="1"/>
    <n v="0"/>
    <n v="0"/>
    <n v="105"/>
    <n v="1"/>
    <n v="0"/>
    <n v="210"/>
    <s v="Below planned"/>
    <n v="1"/>
    <n v="0"/>
    <n v="0"/>
    <d v="2026-06-12T13:30:00"/>
    <d v="2026-06-12T17:00:00"/>
    <s v="Classified"/>
    <d v="2026-06-12T13:34:00"/>
    <d v="2026-06-12T16:30:00"/>
    <s v="Dr Dummy 20"/>
    <n v="0"/>
    <n v="0"/>
    <m/>
  </r>
  <r>
    <s v="Southern"/>
    <x v="0"/>
    <x v="8"/>
    <x v="19"/>
    <s v="Single consultant"/>
    <x v="2"/>
    <x v="0"/>
    <d v="2026-07-26T00:00:00"/>
    <n v="0"/>
    <x v="1"/>
    <x v="0"/>
    <s v="St Cah Main Theatre"/>
    <x v="0"/>
    <n v="1"/>
    <n v="4"/>
    <s v="JULY-26-dummy-data.xlsx"/>
    <n v="4"/>
    <n v="0"/>
    <b v="0"/>
    <n v="480"/>
    <n v="461"/>
    <n v="318"/>
    <n v="0"/>
    <n v="0"/>
    <n v="1"/>
    <n v="0"/>
    <n v="4"/>
    <n v="0"/>
    <m/>
    <n v="480"/>
    <s v="On Time"/>
    <s v="Early Finish"/>
    <n v="2"/>
    <n v="-17"/>
    <n v="0"/>
    <n v="1"/>
    <n v="0"/>
    <n v="4"/>
    <n v="0"/>
    <n v="1"/>
    <n v="0"/>
    <n v="0"/>
    <n v="310"/>
    <n v="1"/>
    <n v="0"/>
    <n v="480"/>
    <s v="Below planned"/>
    <n v="1"/>
    <n v="0"/>
    <n v="0"/>
    <d v="2026-07-26T08:30:00"/>
    <d v="2026-07-26T16:30:00"/>
    <s v="Classified"/>
    <d v="2026-07-26T08:32:00"/>
    <d v="2026-07-26T16:13:00"/>
    <s v="Dr Dummy 21"/>
    <n v="0"/>
    <n v="0"/>
    <m/>
  </r>
  <r>
    <s v="Southern"/>
    <x v="0"/>
    <x v="8"/>
    <x v="20"/>
    <s v="Single consultant"/>
    <x v="8"/>
    <x v="0"/>
    <d v="2026-07-10T00:00:00"/>
    <n v="0"/>
    <x v="1"/>
    <x v="0"/>
    <s v="St Cah Main Theatre"/>
    <x v="0"/>
    <n v="1"/>
    <n v="4"/>
    <s v="JULY-26-dummy-data.xlsx"/>
    <n v="4"/>
    <n v="0"/>
    <b v="0"/>
    <n v="210"/>
    <n v="191"/>
    <n v="115"/>
    <n v="0"/>
    <n v="0"/>
    <n v="1"/>
    <n v="0"/>
    <n v="4"/>
    <n v="0"/>
    <m/>
    <n v="210"/>
    <s v="On Time"/>
    <s v="Early Finish"/>
    <n v="6"/>
    <n v="-13"/>
    <n v="0"/>
    <n v="1"/>
    <n v="0"/>
    <n v="4"/>
    <n v="0"/>
    <n v="1"/>
    <n v="0"/>
    <n v="0"/>
    <n v="115"/>
    <n v="1"/>
    <n v="0"/>
    <n v="210"/>
    <s v="Below planned"/>
    <n v="1"/>
    <n v="0"/>
    <n v="0"/>
    <d v="2026-07-10T13:30:00"/>
    <d v="2026-07-10T17:00:00"/>
    <s v="Classified"/>
    <d v="2026-07-10T13:36:00"/>
    <d v="2026-07-10T16:47:00"/>
    <s v="Dr Dummy 22"/>
    <n v="0"/>
    <n v="0"/>
    <m/>
  </r>
  <r>
    <s v="Southern"/>
    <x v="0"/>
    <x v="8"/>
    <x v="20"/>
    <s v="Single consultant"/>
    <x v="3"/>
    <x v="0"/>
    <d v="2026-08-10T00:00:00"/>
    <n v="0"/>
    <x v="2"/>
    <x v="0"/>
    <s v="St Cah Main Theatre"/>
    <x v="0"/>
    <n v="1"/>
    <n v="4"/>
    <s v="AUGUST-26-dummy-data.xlsx"/>
    <n v="4"/>
    <n v="0"/>
    <b v="0"/>
    <n v="240"/>
    <n v="213"/>
    <n v="129"/>
    <n v="0"/>
    <n v="0"/>
    <n v="1"/>
    <n v="0"/>
    <n v="4"/>
    <n v="0"/>
    <m/>
    <n v="240"/>
    <s v="On Time"/>
    <s v="Early Finish"/>
    <n v="2"/>
    <n v="-25"/>
    <n v="0"/>
    <n v="1"/>
    <n v="0"/>
    <n v="4"/>
    <n v="0"/>
    <n v="1"/>
    <n v="0"/>
    <n v="0"/>
    <n v="140"/>
    <n v="1"/>
    <n v="0"/>
    <n v="240"/>
    <s v="Below planned"/>
    <n v="1"/>
    <n v="0"/>
    <n v="0"/>
    <d v="2026-08-10T08:00:00"/>
    <d v="2026-08-10T12:00:00"/>
    <s v="Classified"/>
    <d v="2026-08-10T08:02:00"/>
    <d v="2026-08-10T11:35:00"/>
    <s v="Dr Dummy 22"/>
    <n v="0"/>
    <n v="0"/>
    <m/>
  </r>
  <r>
    <s v="Southern"/>
    <x v="0"/>
    <x v="8"/>
    <x v="21"/>
    <s v="Single consultant"/>
    <x v="1"/>
    <x v="0"/>
    <d v="2026-08-22T00:00:00"/>
    <n v="0"/>
    <x v="2"/>
    <x v="0"/>
    <s v="St Cah Main Theatre"/>
    <x v="0"/>
    <n v="1"/>
    <n v="4"/>
    <s v="AUGUST-26-dummy-data.xlsx"/>
    <n v="4"/>
    <n v="0"/>
    <b v="0"/>
    <n v="240"/>
    <n v="207"/>
    <n v="121"/>
    <n v="0"/>
    <n v="0"/>
    <n v="1"/>
    <n v="0"/>
    <n v="4"/>
    <n v="0"/>
    <m/>
    <n v="240"/>
    <s v="On Time"/>
    <s v="Early Finish"/>
    <n v="6"/>
    <n v="-27"/>
    <n v="0"/>
    <n v="1"/>
    <n v="0"/>
    <n v="4"/>
    <n v="0"/>
    <n v="1"/>
    <n v="0"/>
    <n v="0"/>
    <n v="125"/>
    <n v="1"/>
    <n v="0"/>
    <n v="240"/>
    <s v="Below planned"/>
    <n v="1"/>
    <n v="0"/>
    <n v="0"/>
    <d v="2026-08-22T13:30:00"/>
    <d v="2026-08-22T17:30:00"/>
    <s v="Classified"/>
    <d v="2026-08-22T13:36:00"/>
    <d v="2026-08-22T17:03:00"/>
    <s v="Dr Dummy 23"/>
    <n v="0"/>
    <n v="0"/>
    <m/>
  </r>
  <r>
    <s v="Southern"/>
    <x v="0"/>
    <x v="9"/>
    <x v="0"/>
    <s v="Single consultant"/>
    <x v="6"/>
    <x v="0"/>
    <d v="2026-06-18T00:00:00"/>
    <n v="0"/>
    <x v="0"/>
    <x v="0"/>
    <s v="St Cah Main Theatre"/>
    <x v="0"/>
    <n v="1"/>
    <n v="4"/>
    <s v="JUNE-26-dummy-data.xlsx"/>
    <n v="4"/>
    <n v="0"/>
    <b v="0"/>
    <n v="480"/>
    <n v="436"/>
    <n v="298"/>
    <n v="0"/>
    <n v="0"/>
    <n v="1"/>
    <n v="0"/>
    <n v="4"/>
    <n v="0"/>
    <m/>
    <n v="480"/>
    <s v="On Time"/>
    <s v="Early Finish"/>
    <n v="7"/>
    <n v="-37"/>
    <n v="0"/>
    <n v="1"/>
    <n v="0"/>
    <n v="4"/>
    <n v="0"/>
    <n v="1"/>
    <n v="0"/>
    <n v="0"/>
    <n v="310"/>
    <n v="1"/>
    <n v="0"/>
    <n v="480"/>
    <s v="Below planned"/>
    <n v="1"/>
    <n v="0"/>
    <n v="0"/>
    <d v="2026-06-18T09:00:00"/>
    <d v="2026-06-18T17:00:00"/>
    <s v="Classified"/>
    <d v="2026-06-18T09:07:00"/>
    <d v="2026-06-18T16:23:00"/>
    <s v="Dr Dummy 01"/>
    <n v="0"/>
    <n v="0"/>
    <m/>
  </r>
  <r>
    <s v="Southern"/>
    <x v="0"/>
    <x v="9"/>
    <x v="0"/>
    <s v="Single consultant"/>
    <x v="8"/>
    <x v="0"/>
    <d v="2026-06-23T00:00:00"/>
    <n v="0"/>
    <x v="0"/>
    <x v="0"/>
    <s v="St Cah Main Theatre"/>
    <x v="0"/>
    <n v="1"/>
    <n v="4"/>
    <s v="JUNE-26-dummy-data.xlsx"/>
    <n v="4"/>
    <n v="0"/>
    <b v="0"/>
    <n v="240"/>
    <n v="203"/>
    <n v="121"/>
    <n v="0"/>
    <n v="0"/>
    <n v="1"/>
    <n v="0"/>
    <n v="4"/>
    <n v="0"/>
    <m/>
    <n v="240"/>
    <s v="On Time"/>
    <s v="Early Finish"/>
    <n v="6"/>
    <n v="-31"/>
    <n v="0"/>
    <n v="1"/>
    <n v="0"/>
    <n v="4"/>
    <n v="0"/>
    <n v="1"/>
    <n v="0"/>
    <n v="0"/>
    <n v="120"/>
    <n v="1"/>
    <n v="0"/>
    <n v="240"/>
    <s v="Below planned"/>
    <n v="1"/>
    <n v="0"/>
    <n v="0"/>
    <d v="2026-06-23T08:00:00"/>
    <d v="2026-06-23T12:00:00"/>
    <s v="Classified"/>
    <d v="2026-06-23T08:06:00"/>
    <d v="2026-06-23T11:29:00"/>
    <s v="Dr Dummy 01"/>
    <n v="0"/>
    <n v="0"/>
    <m/>
  </r>
  <r>
    <s v="Southern"/>
    <x v="0"/>
    <x v="9"/>
    <x v="0"/>
    <s v="Single consultant"/>
    <x v="2"/>
    <x v="0"/>
    <d v="2026-08-14T00:00:00"/>
    <n v="0"/>
    <x v="2"/>
    <x v="0"/>
    <s v="St Cah Main Theatre"/>
    <x v="0"/>
    <n v="1"/>
    <n v="4"/>
    <s v="AUGUST-26-dummy-data.xlsx"/>
    <n v="4"/>
    <n v="0"/>
    <b v="0"/>
    <n v="480"/>
    <n v="449"/>
    <n v="328"/>
    <n v="0"/>
    <n v="0"/>
    <n v="1"/>
    <n v="0"/>
    <n v="4"/>
    <n v="0"/>
    <m/>
    <n v="480"/>
    <s v="On Time"/>
    <s v="Early Finish"/>
    <n v="4"/>
    <n v="-27"/>
    <n v="0"/>
    <n v="1"/>
    <n v="0"/>
    <n v="4"/>
    <n v="0"/>
    <n v="1"/>
    <n v="0"/>
    <n v="0"/>
    <n v="330"/>
    <n v="1"/>
    <n v="0"/>
    <n v="480"/>
    <s v="Below planned"/>
    <n v="1"/>
    <n v="0"/>
    <n v="0"/>
    <d v="2026-08-14T08:00:00"/>
    <d v="2026-08-14T16:00:00"/>
    <s v="Classified"/>
    <d v="2026-08-14T08:04:00"/>
    <d v="2026-08-14T15:33:00"/>
    <s v="Dr Dummy 01"/>
    <n v="0"/>
    <n v="0"/>
    <m/>
  </r>
  <r>
    <s v="Southern"/>
    <x v="0"/>
    <x v="9"/>
    <x v="1"/>
    <s v="Single consultant"/>
    <x v="5"/>
    <x v="0"/>
    <d v="2026-07-23T00:00:00"/>
    <n v="0"/>
    <x v="1"/>
    <x v="0"/>
    <s v="St Cah Day Procedure Unit"/>
    <x v="1"/>
    <n v="1"/>
    <n v="2"/>
    <s v="JULY-26-dummy-data.xlsx"/>
    <n v="2"/>
    <n v="0"/>
    <b v="0"/>
    <n v="300"/>
    <n v="113"/>
    <n v="98"/>
    <n v="0"/>
    <n v="0"/>
    <n v="1"/>
    <n v="0"/>
    <n v="2"/>
    <n v="0"/>
    <m/>
    <n v="300"/>
    <s v="On Time"/>
    <s v="Early Finish"/>
    <n v="10"/>
    <n v="-177"/>
    <n v="0"/>
    <n v="1"/>
    <n v="0"/>
    <n v="2"/>
    <n v="0"/>
    <n v="1"/>
    <n v="0"/>
    <n v="0"/>
    <n v="95"/>
    <n v="1"/>
    <n v="0"/>
    <n v="300"/>
    <s v="Below planned"/>
    <n v="1"/>
    <n v="0"/>
    <n v="0"/>
    <d v="2026-07-23T08:30:00"/>
    <d v="2026-07-23T13:30:00"/>
    <s v="Classified"/>
    <d v="2026-07-23T08:40:00"/>
    <d v="2026-07-23T10:33:00"/>
    <s v="Dr Dummy 02"/>
    <n v="0"/>
    <n v="0"/>
    <m/>
  </r>
  <r>
    <s v="Southern"/>
    <x v="0"/>
    <x v="9"/>
    <x v="1"/>
    <s v="Single consultant"/>
    <x v="5"/>
    <x v="0"/>
    <d v="2026-08-12T00:00:00"/>
    <n v="0"/>
    <x v="2"/>
    <x v="0"/>
    <s v="St Cah Day Procedure Unit"/>
    <x v="1"/>
    <n v="1"/>
    <n v="4"/>
    <s v="AUGUST-26-dummy-data.xlsx"/>
    <n v="4"/>
    <n v="0"/>
    <b v="0"/>
    <n v="300"/>
    <n v="278"/>
    <n v="192"/>
    <n v="0"/>
    <n v="0"/>
    <n v="1"/>
    <n v="0"/>
    <n v="4"/>
    <n v="0"/>
    <m/>
    <n v="300"/>
    <s v="On Time"/>
    <s v="Early Finish"/>
    <n v="5"/>
    <n v="-17"/>
    <n v="0"/>
    <n v="1"/>
    <n v="0"/>
    <n v="4"/>
    <n v="0"/>
    <n v="1"/>
    <n v="0"/>
    <n v="0"/>
    <n v="190"/>
    <n v="1"/>
    <n v="0"/>
    <n v="300"/>
    <s v="Below planned"/>
    <n v="1"/>
    <n v="0"/>
    <n v="0"/>
    <d v="2026-08-12T08:00:00"/>
    <d v="2026-08-12T13:00:00"/>
    <s v="Classified"/>
    <d v="2026-08-12T08:05:00"/>
    <d v="2026-08-12T12:43:00"/>
    <s v="Dr Dummy 02"/>
    <n v="0"/>
    <n v="0"/>
    <m/>
  </r>
  <r>
    <s v="Southern"/>
    <x v="0"/>
    <x v="9"/>
    <x v="1"/>
    <s v="Single consultant"/>
    <x v="7"/>
    <x v="0"/>
    <d v="2026-08-04T00:00:00"/>
    <n v="0"/>
    <x v="2"/>
    <x v="0"/>
    <s v="St Cah Main Theatre"/>
    <x v="0"/>
    <n v="1"/>
    <n v="4"/>
    <s v="AUGUST-26-dummy-data.xlsx"/>
    <n v="4"/>
    <n v="0"/>
    <b v="0"/>
    <n v="270"/>
    <n v="244"/>
    <n v="155"/>
    <n v="0"/>
    <n v="0"/>
    <n v="1"/>
    <n v="0"/>
    <n v="4"/>
    <n v="0"/>
    <m/>
    <n v="270"/>
    <s v="On Time"/>
    <s v="Early Finish"/>
    <n v="4"/>
    <n v="-22"/>
    <n v="0"/>
    <n v="1"/>
    <n v="0"/>
    <n v="4"/>
    <n v="0"/>
    <n v="1"/>
    <n v="0"/>
    <n v="0"/>
    <n v="150"/>
    <n v="1"/>
    <n v="0"/>
    <n v="270"/>
    <s v="Below planned"/>
    <n v="1"/>
    <n v="0"/>
    <n v="0"/>
    <d v="2026-08-04T08:00:00"/>
    <d v="2026-08-04T12:30:00"/>
    <s v="Classified"/>
    <d v="2026-08-04T08:04:00"/>
    <d v="2026-08-04T12:08:00"/>
    <s v="Dr Dummy 02"/>
    <n v="0"/>
    <n v="0"/>
    <m/>
  </r>
  <r>
    <s v="Southern"/>
    <x v="0"/>
    <x v="9"/>
    <x v="1"/>
    <s v="Single consultant"/>
    <x v="4"/>
    <x v="0"/>
    <d v="2026-08-05T00:00:00"/>
    <n v="0"/>
    <x v="2"/>
    <x v="0"/>
    <s v="St Cah Main Theatre"/>
    <x v="0"/>
    <n v="1"/>
    <n v="4"/>
    <s v="AUGUST-26-dummy-data.xlsx"/>
    <n v="4"/>
    <n v="0"/>
    <b v="0"/>
    <n v="480"/>
    <n v="453"/>
    <n v="343"/>
    <n v="0"/>
    <n v="0"/>
    <n v="1"/>
    <n v="0"/>
    <n v="4"/>
    <n v="0"/>
    <m/>
    <n v="480"/>
    <s v="On Time"/>
    <s v="Early Finish"/>
    <n v="8"/>
    <n v="-19"/>
    <n v="0"/>
    <n v="1"/>
    <n v="0"/>
    <n v="4"/>
    <n v="0"/>
    <n v="1"/>
    <n v="0"/>
    <n v="0"/>
    <n v="350"/>
    <n v="1"/>
    <n v="0"/>
    <n v="480"/>
    <s v="Below planned"/>
    <n v="1"/>
    <n v="0"/>
    <n v="0"/>
    <d v="2026-08-05T07:30:00"/>
    <d v="2026-08-05T15:30:00"/>
    <s v="Classified"/>
    <d v="2026-08-05T07:38:00"/>
    <d v="2026-08-05T15:11:00"/>
    <s v="Dr Dummy 02"/>
    <n v="0"/>
    <n v="0"/>
    <m/>
  </r>
  <r>
    <s v="Southern"/>
    <x v="0"/>
    <x v="9"/>
    <x v="2"/>
    <s v="Single consultant"/>
    <x v="3"/>
    <x v="0"/>
    <d v="2026-08-05T00:00:00"/>
    <n v="0"/>
    <x v="2"/>
    <x v="0"/>
    <s v="St Cah Main Theatre"/>
    <x v="0"/>
    <n v="1"/>
    <n v="4"/>
    <s v="AUGUST-26-dummy-data.xlsx"/>
    <n v="4"/>
    <n v="0"/>
    <b v="0"/>
    <n v="540"/>
    <n v="484"/>
    <n v="335"/>
    <n v="0"/>
    <n v="0"/>
    <n v="1"/>
    <n v="0"/>
    <n v="4"/>
    <n v="0"/>
    <m/>
    <n v="540"/>
    <s v="On Time"/>
    <s v="Early Finish"/>
    <n v="4"/>
    <n v="-52"/>
    <n v="0"/>
    <n v="1"/>
    <n v="0"/>
    <n v="4"/>
    <n v="0"/>
    <n v="1"/>
    <n v="0"/>
    <n v="0"/>
    <n v="335"/>
    <n v="1"/>
    <n v="0"/>
    <n v="540"/>
    <s v="Below planned"/>
    <n v="1"/>
    <n v="0"/>
    <n v="0"/>
    <d v="2026-08-05T09:00:00"/>
    <d v="2026-08-05T18:00:00"/>
    <s v="Classified"/>
    <d v="2026-08-05T09:04:00"/>
    <d v="2026-08-05T17:08:00"/>
    <s v="Dr Dummy 03"/>
    <n v="0"/>
    <n v="0"/>
    <m/>
  </r>
  <r>
    <s v="Southern"/>
    <x v="0"/>
    <x v="9"/>
    <x v="3"/>
    <s v="Single consultant"/>
    <x v="6"/>
    <x v="0"/>
    <d v="2026-06-29T00:00:00"/>
    <n v="0"/>
    <x v="0"/>
    <x v="0"/>
    <s v="St Cah Main Theatre"/>
    <x v="0"/>
    <n v="1"/>
    <n v="4"/>
    <s v="JUNE-26-dummy-data.xlsx"/>
    <n v="4"/>
    <n v="0"/>
    <b v="0"/>
    <n v="210"/>
    <n v="183"/>
    <n v="121"/>
    <n v="0"/>
    <n v="0"/>
    <n v="1"/>
    <n v="0"/>
    <n v="4"/>
    <n v="0"/>
    <m/>
    <n v="210"/>
    <s v="On Time"/>
    <s v="Early Finish"/>
    <n v="5"/>
    <n v="-22"/>
    <n v="0"/>
    <n v="1"/>
    <n v="0"/>
    <n v="4"/>
    <n v="0"/>
    <n v="1"/>
    <n v="0"/>
    <n v="0"/>
    <n v="115"/>
    <n v="1"/>
    <n v="0"/>
    <n v="210"/>
    <s v="Below planned"/>
    <n v="1"/>
    <n v="0"/>
    <n v="0"/>
    <d v="2026-06-29T13:00:00"/>
    <d v="2026-06-29T16:30:00"/>
    <s v="Classified"/>
    <d v="2026-06-29T13:05:00"/>
    <d v="2026-06-29T16:08:00"/>
    <s v="Dr Dummy 04"/>
    <n v="0"/>
    <n v="0"/>
    <m/>
  </r>
  <r>
    <s v="Southern"/>
    <x v="0"/>
    <x v="9"/>
    <x v="3"/>
    <s v="Single consultant"/>
    <x v="3"/>
    <x v="0"/>
    <d v="2026-08-29T00:00:00"/>
    <n v="0"/>
    <x v="2"/>
    <x v="0"/>
    <s v="St Cah Main Theatre"/>
    <x v="0"/>
    <n v="1"/>
    <n v="4"/>
    <s v="AUGUST-26-dummy-data.xlsx"/>
    <n v="4"/>
    <n v="0"/>
    <b v="0"/>
    <n v="420"/>
    <n v="390"/>
    <n v="310"/>
    <n v="0"/>
    <n v="0"/>
    <n v="1"/>
    <n v="0"/>
    <n v="4"/>
    <n v="0"/>
    <m/>
    <n v="420"/>
    <s v="On Time"/>
    <s v="Early Finish"/>
    <n v="2"/>
    <n v="-28"/>
    <n v="0"/>
    <n v="1"/>
    <n v="0"/>
    <n v="4"/>
    <n v="0"/>
    <n v="1"/>
    <n v="0"/>
    <n v="0"/>
    <n v="310"/>
    <n v="1"/>
    <n v="0"/>
    <n v="420"/>
    <s v="Below planned"/>
    <n v="1"/>
    <n v="0"/>
    <n v="0"/>
    <d v="2026-08-29T08:00:00"/>
    <d v="2026-08-29T15:00:00"/>
    <s v="Classified"/>
    <d v="2026-08-29T08:02:00"/>
    <d v="2026-08-29T14:32:00"/>
    <s v="Dr Dummy 04"/>
    <n v="0"/>
    <n v="0"/>
    <m/>
  </r>
  <r>
    <s v="Southern"/>
    <x v="0"/>
    <x v="9"/>
    <x v="4"/>
    <s v="Single consultant"/>
    <x v="5"/>
    <x v="0"/>
    <d v="2026-07-01T00:00:00"/>
    <n v="0"/>
    <x v="1"/>
    <x v="0"/>
    <s v="St Cah Day Procedure Unit"/>
    <x v="1"/>
    <n v="1"/>
    <n v="4"/>
    <s v="JULY-26-dummy-data.xlsx"/>
    <n v="4"/>
    <n v="0"/>
    <b v="0"/>
    <n v="180"/>
    <n v="154"/>
    <n v="93"/>
    <n v="0"/>
    <n v="0"/>
    <n v="1"/>
    <n v="0"/>
    <n v="4"/>
    <n v="0"/>
    <m/>
    <n v="180"/>
    <s v="Late Start"/>
    <s v="Early Finish"/>
    <n v="12"/>
    <n v="-14"/>
    <n v="0"/>
    <n v="0"/>
    <n v="1"/>
    <n v="4"/>
    <n v="0"/>
    <n v="1"/>
    <n v="0"/>
    <n v="0"/>
    <n v="85"/>
    <n v="1"/>
    <n v="0"/>
    <n v="180"/>
    <s v="Below planned"/>
    <n v="1"/>
    <n v="0"/>
    <n v="0"/>
    <d v="2026-07-01T13:00:00"/>
    <d v="2026-07-01T16:00:00"/>
    <s v="Classified"/>
    <d v="2026-07-01T13:12:00"/>
    <d v="2026-07-01T15:46:00"/>
    <s v="Dr Dummy 05"/>
    <n v="0"/>
    <n v="0"/>
    <m/>
  </r>
  <r>
    <s v="Southern"/>
    <x v="0"/>
    <x v="9"/>
    <x v="4"/>
    <s v="Single consultant"/>
    <x v="0"/>
    <x v="0"/>
    <d v="2026-06-22T00:00:00"/>
    <n v="0"/>
    <x v="0"/>
    <x v="0"/>
    <s v="St Cah Main Theatre"/>
    <x v="0"/>
    <n v="1"/>
    <n v="4"/>
    <s v="JUNE-26-dummy-data.xlsx"/>
    <n v="4"/>
    <n v="0"/>
    <b v="0"/>
    <n v="270"/>
    <n v="248"/>
    <n v="169"/>
    <n v="0"/>
    <n v="0"/>
    <n v="1"/>
    <n v="0"/>
    <n v="4"/>
    <n v="0"/>
    <m/>
    <n v="270"/>
    <s v="On Time"/>
    <s v="Early Finish"/>
    <n v="4"/>
    <n v="-18"/>
    <n v="0"/>
    <n v="1"/>
    <n v="0"/>
    <n v="4"/>
    <n v="0"/>
    <n v="1"/>
    <n v="0"/>
    <n v="0"/>
    <n v="160"/>
    <n v="1"/>
    <n v="0"/>
    <n v="270"/>
    <s v="Below planned"/>
    <n v="1"/>
    <n v="0"/>
    <n v="0"/>
    <d v="2026-06-22T08:30:00"/>
    <d v="2026-06-22T13:00:00"/>
    <s v="Classified"/>
    <d v="2026-06-22T08:34:00"/>
    <d v="2026-06-22T12:42:00"/>
    <s v="Dr Dummy 05"/>
    <n v="0"/>
    <n v="0"/>
    <m/>
  </r>
  <r>
    <s v="Southern"/>
    <x v="0"/>
    <x v="9"/>
    <x v="4"/>
    <s v="Single consultant"/>
    <x v="1"/>
    <x v="0"/>
    <d v="2026-08-18T00:00:00"/>
    <n v="0"/>
    <x v="2"/>
    <x v="0"/>
    <s v="St Cah Main Theatre"/>
    <x v="0"/>
    <n v="1"/>
    <n v="4"/>
    <s v="AUGUST-26-dummy-data.xlsx"/>
    <n v="4"/>
    <n v="0"/>
    <b v="0"/>
    <n v="180"/>
    <n v="156"/>
    <n v="88"/>
    <n v="0"/>
    <n v="0"/>
    <n v="1"/>
    <n v="0"/>
    <n v="4"/>
    <n v="0"/>
    <m/>
    <n v="180"/>
    <s v="On Time"/>
    <s v="Early Finish"/>
    <n v="5"/>
    <n v="-19"/>
    <n v="0"/>
    <n v="1"/>
    <n v="0"/>
    <n v="4"/>
    <n v="0"/>
    <n v="1"/>
    <n v="0"/>
    <n v="0"/>
    <n v="90"/>
    <n v="1"/>
    <n v="0"/>
    <n v="180"/>
    <s v="Below planned"/>
    <n v="1"/>
    <n v="0"/>
    <n v="0"/>
    <d v="2026-08-18T13:30:00"/>
    <d v="2026-08-18T16:30:00"/>
    <s v="Classified"/>
    <d v="2026-08-18T13:35:00"/>
    <d v="2026-08-18T16:11:00"/>
    <s v="Dr Dummy 05"/>
    <n v="0"/>
    <n v="0"/>
    <m/>
  </r>
  <r>
    <s v="Southern"/>
    <x v="0"/>
    <x v="9"/>
    <x v="5"/>
    <s v="Single consultant"/>
    <x v="5"/>
    <x v="0"/>
    <d v="2026-07-30T00:00:00"/>
    <n v="0"/>
    <x v="1"/>
    <x v="0"/>
    <s v="St Cah Day Procedure Unit"/>
    <x v="1"/>
    <n v="1"/>
    <n v="4"/>
    <s v="JULY-26-dummy-data.xlsx"/>
    <n v="4"/>
    <n v="0"/>
    <b v="0"/>
    <n v="210"/>
    <n v="181"/>
    <n v="117"/>
    <n v="0"/>
    <n v="0"/>
    <n v="1"/>
    <n v="0"/>
    <n v="4"/>
    <n v="0"/>
    <m/>
    <n v="210"/>
    <s v="Late Start"/>
    <s v="Early Finish"/>
    <n v="11"/>
    <n v="-18"/>
    <n v="0"/>
    <n v="0"/>
    <n v="1"/>
    <n v="4"/>
    <n v="0"/>
    <n v="1"/>
    <n v="0"/>
    <n v="0"/>
    <n v="115"/>
    <n v="1"/>
    <n v="0"/>
    <n v="210"/>
    <s v="Below planned"/>
    <n v="1"/>
    <n v="0"/>
    <n v="0"/>
    <d v="2026-07-30T13:30:00"/>
    <d v="2026-07-30T17:00:00"/>
    <s v="Classified"/>
    <d v="2026-07-30T13:41:00"/>
    <d v="2026-07-30T16:42:00"/>
    <s v="Dr Dummy 06"/>
    <n v="0"/>
    <n v="0"/>
    <m/>
  </r>
  <r>
    <s v="Southern"/>
    <x v="0"/>
    <x v="9"/>
    <x v="5"/>
    <s v="Single consultant"/>
    <x v="6"/>
    <x v="0"/>
    <d v="2026-06-20T00:00:00"/>
    <n v="0"/>
    <x v="0"/>
    <x v="0"/>
    <s v="St Cah Main Theatre"/>
    <x v="0"/>
    <n v="1"/>
    <n v="4"/>
    <s v="JUNE-26-dummy-data.xlsx"/>
    <n v="4"/>
    <n v="0"/>
    <b v="0"/>
    <n v="300"/>
    <n v="269"/>
    <n v="189"/>
    <n v="0"/>
    <n v="0"/>
    <n v="1"/>
    <n v="0"/>
    <n v="4"/>
    <n v="0"/>
    <m/>
    <n v="300"/>
    <s v="On Time"/>
    <s v="Early Finish"/>
    <n v="10"/>
    <n v="-21"/>
    <n v="0"/>
    <n v="1"/>
    <n v="0"/>
    <n v="4"/>
    <n v="0"/>
    <n v="1"/>
    <n v="0"/>
    <n v="0"/>
    <n v="195"/>
    <n v="1"/>
    <n v="0"/>
    <n v="300"/>
    <s v="Below planned"/>
    <n v="1"/>
    <n v="0"/>
    <n v="0"/>
    <d v="2026-06-20T13:30:00"/>
    <d v="2026-06-20T18:30:00"/>
    <s v="Classified"/>
    <d v="2026-06-20T13:40:00"/>
    <d v="2026-06-20T18:09:00"/>
    <s v="Dr Dummy 06"/>
    <n v="0"/>
    <n v="0"/>
    <m/>
  </r>
  <r>
    <s v="Southern"/>
    <x v="0"/>
    <x v="9"/>
    <x v="5"/>
    <s v="Single consultant"/>
    <x v="7"/>
    <x v="0"/>
    <d v="2026-08-20T00:00:00"/>
    <n v="0"/>
    <x v="2"/>
    <x v="0"/>
    <s v="St Cah Main Theatre"/>
    <x v="0"/>
    <n v="1"/>
    <n v="4"/>
    <s v="AUGUST-26-dummy-data.xlsx"/>
    <n v="4"/>
    <n v="0"/>
    <b v="0"/>
    <n v="480"/>
    <n v="454"/>
    <n v="335"/>
    <n v="0"/>
    <n v="0"/>
    <n v="1"/>
    <n v="0"/>
    <n v="4"/>
    <n v="0"/>
    <m/>
    <n v="480"/>
    <s v="On Time"/>
    <s v="Early Finish"/>
    <n v="7"/>
    <n v="-19"/>
    <n v="0"/>
    <n v="1"/>
    <n v="0"/>
    <n v="4"/>
    <n v="0"/>
    <n v="1"/>
    <n v="0"/>
    <n v="0"/>
    <n v="330"/>
    <n v="1"/>
    <n v="0"/>
    <n v="480"/>
    <s v="Below planned"/>
    <n v="1"/>
    <n v="0"/>
    <n v="0"/>
    <d v="2026-08-20T08:00:00"/>
    <d v="2026-08-20T16:00:00"/>
    <s v="Classified"/>
    <d v="2026-08-20T08:07:00"/>
    <d v="2026-08-20T15:41:00"/>
    <s v="Dr Dummy 06"/>
    <n v="0"/>
    <n v="0"/>
    <m/>
  </r>
  <r>
    <s v="Southern"/>
    <x v="0"/>
    <x v="9"/>
    <x v="6"/>
    <s v="Single consultant"/>
    <x v="2"/>
    <x v="0"/>
    <d v="2026-08-24T00:00:00"/>
    <n v="0"/>
    <x v="2"/>
    <x v="0"/>
    <s v="St Cah Main Theatre"/>
    <x v="0"/>
    <n v="1"/>
    <n v="4"/>
    <s v="AUGUST-26-dummy-data.xlsx"/>
    <n v="4"/>
    <n v="0"/>
    <b v="0"/>
    <n v="240"/>
    <n v="197"/>
    <n v="122"/>
    <n v="0"/>
    <n v="0"/>
    <n v="1"/>
    <n v="0"/>
    <n v="4"/>
    <n v="0"/>
    <m/>
    <n v="240"/>
    <s v="On Time"/>
    <s v="Early Finish"/>
    <n v="10"/>
    <n v="-33"/>
    <n v="0"/>
    <n v="1"/>
    <n v="0"/>
    <n v="4"/>
    <n v="0"/>
    <n v="1"/>
    <n v="0"/>
    <n v="0"/>
    <n v="125"/>
    <n v="1"/>
    <n v="0"/>
    <n v="240"/>
    <s v="Below planned"/>
    <n v="1"/>
    <n v="0"/>
    <n v="0"/>
    <d v="2026-08-24T08:30:00"/>
    <d v="2026-08-24T12:30:00"/>
    <s v="Classified"/>
    <d v="2026-08-24T08:40:00"/>
    <d v="2026-08-24T11:57:00"/>
    <s v="Dr Dummy 07"/>
    <n v="0"/>
    <n v="0"/>
    <m/>
  </r>
  <r>
    <s v="Southern"/>
    <x v="0"/>
    <x v="9"/>
    <x v="6"/>
    <s v="Single consultant"/>
    <x v="3"/>
    <x v="0"/>
    <d v="2026-07-02T00:00:00"/>
    <n v="0"/>
    <x v="1"/>
    <x v="0"/>
    <s v="St Cah Main Theatre"/>
    <x v="0"/>
    <n v="1"/>
    <n v="4"/>
    <s v="JULY-26-dummy-data.xlsx"/>
    <n v="4"/>
    <n v="0"/>
    <b v="0"/>
    <n v="360"/>
    <n v="325"/>
    <n v="213"/>
    <n v="0"/>
    <n v="0"/>
    <n v="1"/>
    <n v="0"/>
    <n v="4"/>
    <n v="0"/>
    <m/>
    <n v="360"/>
    <s v="On Time"/>
    <s v="Early Finish"/>
    <n v="6"/>
    <n v="-29"/>
    <n v="0"/>
    <n v="1"/>
    <n v="0"/>
    <n v="4"/>
    <n v="0"/>
    <n v="1"/>
    <n v="0"/>
    <n v="0"/>
    <n v="215"/>
    <n v="1"/>
    <n v="0"/>
    <n v="360"/>
    <s v="Below planned"/>
    <n v="1"/>
    <n v="0"/>
    <n v="0"/>
    <d v="2026-07-02T09:00:00"/>
    <d v="2026-07-02T15:00:00"/>
    <s v="Classified"/>
    <d v="2026-07-02T09:06:00"/>
    <d v="2026-07-02T14:31:00"/>
    <s v="Dr Dummy 07"/>
    <n v="0"/>
    <n v="0"/>
    <m/>
  </r>
  <r>
    <s v="Southern"/>
    <x v="0"/>
    <x v="9"/>
    <x v="7"/>
    <s v="Single consultant"/>
    <x v="0"/>
    <x v="0"/>
    <d v="2026-08-10T00:00:00"/>
    <n v="0"/>
    <x v="2"/>
    <x v="0"/>
    <s v="St Cah Main Theatre"/>
    <x v="0"/>
    <n v="1"/>
    <n v="4"/>
    <s v="AUGUST-26-dummy-data.xlsx"/>
    <n v="4"/>
    <n v="0"/>
    <b v="0"/>
    <n v="210"/>
    <n v="178"/>
    <n v="97"/>
    <n v="0"/>
    <n v="0"/>
    <n v="1"/>
    <n v="0"/>
    <n v="4"/>
    <n v="0"/>
    <m/>
    <n v="210"/>
    <s v="On Time"/>
    <s v="Early Finish"/>
    <n v="9"/>
    <n v="-23"/>
    <n v="0"/>
    <n v="1"/>
    <n v="0"/>
    <n v="4"/>
    <n v="0"/>
    <n v="1"/>
    <n v="0"/>
    <n v="0"/>
    <n v="95"/>
    <n v="1"/>
    <n v="0"/>
    <n v="210"/>
    <s v="Below planned"/>
    <n v="1"/>
    <n v="0"/>
    <n v="0"/>
    <d v="2026-08-10T08:00:00"/>
    <d v="2026-08-10T11:30:00"/>
    <s v="Classified"/>
    <d v="2026-08-10T08:09:00"/>
    <d v="2026-08-10T11:07:00"/>
    <s v="Dr Dummy 08"/>
    <n v="0"/>
    <n v="0"/>
    <m/>
  </r>
  <r>
    <s v="Southern"/>
    <x v="0"/>
    <x v="9"/>
    <x v="7"/>
    <s v="Single consultant"/>
    <x v="7"/>
    <x v="0"/>
    <d v="2026-07-10T00:00:00"/>
    <n v="0"/>
    <x v="1"/>
    <x v="0"/>
    <s v="St Cah Main Theatre"/>
    <x v="0"/>
    <n v="1"/>
    <n v="4"/>
    <s v="JULY-26-dummy-data.xlsx"/>
    <n v="4"/>
    <n v="0"/>
    <b v="0"/>
    <n v="480"/>
    <n v="447"/>
    <n v="327"/>
    <n v="0"/>
    <n v="0"/>
    <n v="1"/>
    <n v="0"/>
    <n v="4"/>
    <n v="0"/>
    <m/>
    <n v="480"/>
    <s v="On Time"/>
    <s v="Early Finish"/>
    <n v="7"/>
    <n v="-26"/>
    <n v="0"/>
    <n v="1"/>
    <n v="0"/>
    <n v="4"/>
    <n v="0"/>
    <n v="1"/>
    <n v="0"/>
    <n v="0"/>
    <n v="320"/>
    <n v="1"/>
    <n v="0"/>
    <n v="480"/>
    <s v="Below planned"/>
    <n v="1"/>
    <n v="0"/>
    <n v="0"/>
    <d v="2026-07-10T09:00:00"/>
    <d v="2026-07-10T17:00:00"/>
    <s v="Classified"/>
    <d v="2026-07-10T09:07:00"/>
    <d v="2026-07-10T16:34:00"/>
    <s v="Dr Dummy 08"/>
    <n v="0"/>
    <n v="0"/>
    <m/>
  </r>
  <r>
    <s v="Southern"/>
    <x v="0"/>
    <x v="9"/>
    <x v="7"/>
    <s v="Single consultant"/>
    <x v="3"/>
    <x v="0"/>
    <d v="2026-08-11T00:00:00"/>
    <n v="0"/>
    <x v="2"/>
    <x v="0"/>
    <s v="St Cah Main Theatre"/>
    <x v="0"/>
    <n v="1"/>
    <n v="4"/>
    <s v="AUGUST-26-dummy-data.xlsx"/>
    <n v="4"/>
    <n v="0"/>
    <b v="0"/>
    <n v="210"/>
    <n v="177"/>
    <n v="107"/>
    <n v="0"/>
    <n v="0"/>
    <n v="1"/>
    <n v="0"/>
    <n v="4"/>
    <n v="0"/>
    <m/>
    <n v="210"/>
    <s v="On Time"/>
    <s v="Early Finish"/>
    <n v="5"/>
    <n v="-28"/>
    <n v="0"/>
    <n v="1"/>
    <n v="0"/>
    <n v="4"/>
    <n v="0"/>
    <n v="1"/>
    <n v="0"/>
    <n v="0"/>
    <n v="100"/>
    <n v="1"/>
    <n v="0"/>
    <n v="210"/>
    <s v="Below planned"/>
    <n v="1"/>
    <n v="0"/>
    <n v="0"/>
    <d v="2026-08-11T13:30:00"/>
    <d v="2026-08-11T17:00:00"/>
    <s v="Classified"/>
    <d v="2026-08-11T13:35:00"/>
    <d v="2026-08-11T16:32:00"/>
    <s v="Dr Dummy 08"/>
    <n v="0"/>
    <n v="0"/>
    <m/>
  </r>
  <r>
    <s v="Southern"/>
    <x v="0"/>
    <x v="9"/>
    <x v="7"/>
    <s v="Single consultant"/>
    <x v="4"/>
    <x v="0"/>
    <d v="2026-08-16T00:00:00"/>
    <n v="0"/>
    <x v="2"/>
    <x v="0"/>
    <s v="St Cah Main Theatre"/>
    <x v="0"/>
    <n v="1"/>
    <n v="4"/>
    <s v="AUGUST-26-dummy-data.xlsx"/>
    <n v="4"/>
    <n v="0"/>
    <b v="0"/>
    <n v="540"/>
    <n v="502"/>
    <n v="368"/>
    <n v="0"/>
    <n v="0"/>
    <n v="1"/>
    <n v="0"/>
    <n v="4"/>
    <n v="0"/>
    <m/>
    <n v="540"/>
    <s v="On Time"/>
    <s v="Early Finish"/>
    <n v="7"/>
    <n v="-31"/>
    <n v="0"/>
    <n v="1"/>
    <n v="0"/>
    <n v="4"/>
    <n v="0"/>
    <n v="1"/>
    <n v="0"/>
    <n v="0"/>
    <n v="375"/>
    <n v="1"/>
    <n v="0"/>
    <n v="540"/>
    <s v="Below planned"/>
    <n v="1"/>
    <n v="0"/>
    <n v="0"/>
    <d v="2026-08-16T07:30:00"/>
    <d v="2026-08-16T16:30:00"/>
    <s v="Classified"/>
    <d v="2026-08-16T07:37:00"/>
    <d v="2026-08-16T15:59:00"/>
    <s v="Dr Dummy 08"/>
    <n v="0"/>
    <n v="0"/>
    <m/>
  </r>
  <r>
    <s v="Southern"/>
    <x v="0"/>
    <x v="9"/>
    <x v="8"/>
    <s v="Single consultant"/>
    <x v="5"/>
    <x v="0"/>
    <d v="2026-07-11T00:00:00"/>
    <n v="0"/>
    <x v="1"/>
    <x v="0"/>
    <s v="St Cah Day Procedure Unit"/>
    <x v="1"/>
    <n v="1"/>
    <n v="4"/>
    <s v="JULY-26-dummy-data.xlsx"/>
    <n v="4"/>
    <n v="0"/>
    <b v="0"/>
    <n v="240"/>
    <n v="224"/>
    <n v="153"/>
    <n v="0"/>
    <n v="0"/>
    <n v="1"/>
    <n v="0"/>
    <n v="4"/>
    <n v="0"/>
    <m/>
    <n v="240"/>
    <s v="On Time"/>
    <s v="On Time"/>
    <n v="6"/>
    <n v="-10"/>
    <n v="0"/>
    <n v="1"/>
    <n v="0"/>
    <n v="4"/>
    <n v="0"/>
    <n v="0"/>
    <n v="1"/>
    <n v="0"/>
    <n v="150"/>
    <n v="1"/>
    <n v="0"/>
    <n v="240"/>
    <s v="Below planned"/>
    <n v="1"/>
    <n v="0"/>
    <n v="0"/>
    <d v="2026-07-11T08:00:00"/>
    <d v="2026-07-11T12:00:00"/>
    <s v="Classified"/>
    <d v="2026-07-11T08:06:00"/>
    <d v="2026-07-11T11:50:00"/>
    <s v="Dr Dummy 09"/>
    <n v="0"/>
    <n v="0"/>
    <m/>
  </r>
  <r>
    <s v="Southern"/>
    <x v="0"/>
    <x v="9"/>
    <x v="8"/>
    <s v="Single consultant"/>
    <x v="5"/>
    <x v="0"/>
    <d v="2026-07-13T00:00:00"/>
    <n v="0"/>
    <x v="1"/>
    <x v="0"/>
    <s v="St Cah Day Procedure Unit"/>
    <x v="1"/>
    <n v="1"/>
    <n v="4"/>
    <s v="JULY-26-dummy-data.xlsx"/>
    <n v="4"/>
    <n v="0"/>
    <b v="0"/>
    <n v="270"/>
    <n v="242"/>
    <n v="166"/>
    <n v="0"/>
    <n v="0"/>
    <n v="1"/>
    <n v="0"/>
    <n v="4"/>
    <n v="0"/>
    <m/>
    <n v="270"/>
    <s v="On Time"/>
    <s v="Early Finish"/>
    <n v="9"/>
    <n v="-19"/>
    <n v="0"/>
    <n v="1"/>
    <n v="0"/>
    <n v="4"/>
    <n v="0"/>
    <n v="1"/>
    <n v="0"/>
    <n v="0"/>
    <n v="165"/>
    <n v="1"/>
    <n v="0"/>
    <n v="270"/>
    <s v="Below planned"/>
    <n v="1"/>
    <n v="0"/>
    <n v="0"/>
    <d v="2026-07-13T09:00:00"/>
    <d v="2026-07-13T13:30:00"/>
    <s v="Classified"/>
    <d v="2026-07-13T09:09:00"/>
    <d v="2026-07-13T13:11:00"/>
    <s v="Dr Dummy 09"/>
    <n v="0"/>
    <n v="0"/>
    <m/>
  </r>
  <r>
    <s v="Southern"/>
    <x v="0"/>
    <x v="9"/>
    <x v="8"/>
    <s v="Single consultant"/>
    <x v="6"/>
    <x v="0"/>
    <d v="2026-07-14T00:00:00"/>
    <n v="0"/>
    <x v="1"/>
    <x v="0"/>
    <s v="St Cah Main Theatre"/>
    <x v="0"/>
    <n v="1"/>
    <n v="4"/>
    <s v="JULY-26-dummy-data.xlsx"/>
    <n v="4"/>
    <n v="0"/>
    <b v="0"/>
    <n v="240"/>
    <n v="213"/>
    <n v="140"/>
    <n v="0"/>
    <n v="0"/>
    <n v="1"/>
    <n v="0"/>
    <n v="4"/>
    <n v="0"/>
    <m/>
    <n v="240"/>
    <s v="Late Start"/>
    <s v="Early Finish"/>
    <n v="12"/>
    <n v="-15"/>
    <n v="0"/>
    <n v="0"/>
    <n v="1"/>
    <n v="4"/>
    <n v="0"/>
    <n v="1"/>
    <n v="0"/>
    <n v="0"/>
    <n v="145"/>
    <n v="1"/>
    <n v="0"/>
    <n v="240"/>
    <s v="Below planned"/>
    <n v="1"/>
    <n v="0"/>
    <n v="0"/>
    <d v="2026-07-14T08:30:00"/>
    <d v="2026-07-14T12:30:00"/>
    <s v="Classified"/>
    <d v="2026-07-14T08:42:00"/>
    <d v="2026-07-14T12:15:00"/>
    <s v="Dr Dummy 09"/>
    <n v="0"/>
    <n v="0"/>
    <m/>
  </r>
  <r>
    <s v="Southern"/>
    <x v="0"/>
    <x v="9"/>
    <x v="8"/>
    <s v="Single consultant"/>
    <x v="2"/>
    <x v="0"/>
    <d v="2026-06-21T00:00:00"/>
    <n v="0"/>
    <x v="0"/>
    <x v="0"/>
    <s v="St Cah Main Theatre"/>
    <x v="0"/>
    <n v="1"/>
    <n v="4"/>
    <s v="JUNE-26-dummy-data.xlsx"/>
    <n v="4"/>
    <n v="0"/>
    <b v="0"/>
    <n v="270"/>
    <n v="228"/>
    <n v="159"/>
    <n v="0"/>
    <n v="0"/>
    <n v="1"/>
    <n v="0"/>
    <n v="4"/>
    <n v="0"/>
    <m/>
    <n v="270"/>
    <s v="On Time"/>
    <s v="Early Finish"/>
    <n v="9"/>
    <n v="-33"/>
    <n v="0"/>
    <n v="1"/>
    <n v="0"/>
    <n v="4"/>
    <n v="0"/>
    <n v="1"/>
    <n v="0"/>
    <n v="0"/>
    <n v="150"/>
    <n v="1"/>
    <n v="0"/>
    <n v="270"/>
    <s v="Below planned"/>
    <n v="1"/>
    <n v="0"/>
    <n v="0"/>
    <d v="2026-06-21T08:30:00"/>
    <d v="2026-06-21T13:00:00"/>
    <s v="Classified"/>
    <d v="2026-06-21T08:39:00"/>
    <d v="2026-06-21T12:27:00"/>
    <s v="Dr Dummy 09"/>
    <n v="0"/>
    <n v="0"/>
    <m/>
  </r>
  <r>
    <s v="Southern"/>
    <x v="0"/>
    <x v="9"/>
    <x v="8"/>
    <s v="Single consultant"/>
    <x v="0"/>
    <x v="0"/>
    <d v="2026-06-06T00:00:00"/>
    <n v="0"/>
    <x v="0"/>
    <x v="0"/>
    <s v="St Cah Main Theatre"/>
    <x v="0"/>
    <n v="1"/>
    <n v="4"/>
    <s v="JUNE-26-dummy-data.xlsx"/>
    <n v="4"/>
    <n v="0"/>
    <b v="0"/>
    <n v="240"/>
    <n v="216"/>
    <n v="121"/>
    <n v="0"/>
    <n v="0"/>
    <n v="1"/>
    <n v="0"/>
    <n v="4"/>
    <n v="0"/>
    <m/>
    <n v="240"/>
    <s v="On Time"/>
    <s v="Early Finish"/>
    <n v="2"/>
    <n v="-22"/>
    <n v="0"/>
    <n v="1"/>
    <n v="0"/>
    <n v="4"/>
    <n v="0"/>
    <n v="1"/>
    <n v="0"/>
    <n v="0"/>
    <n v="125"/>
    <n v="1"/>
    <n v="0"/>
    <n v="240"/>
    <s v="Below planned"/>
    <n v="1"/>
    <n v="0"/>
    <n v="0"/>
    <d v="2026-06-06T08:30:00"/>
    <d v="2026-06-06T12:30:00"/>
    <s v="Classified"/>
    <d v="2026-06-06T08:32:00"/>
    <d v="2026-06-06T12:08:00"/>
    <s v="Dr Dummy 09"/>
    <n v="0"/>
    <n v="0"/>
    <m/>
  </r>
  <r>
    <s v="Southern"/>
    <x v="0"/>
    <x v="9"/>
    <x v="8"/>
    <s v="Single consultant"/>
    <x v="0"/>
    <x v="0"/>
    <d v="2026-07-27T00:00:00"/>
    <n v="0"/>
    <x v="1"/>
    <x v="0"/>
    <s v="St Cah Main Theatre"/>
    <x v="0"/>
    <n v="1"/>
    <n v="4"/>
    <s v="JULY-26-dummy-data.xlsx"/>
    <n v="4"/>
    <n v="0"/>
    <b v="0"/>
    <n v="540"/>
    <n v="511"/>
    <n v="378"/>
    <n v="0"/>
    <n v="0"/>
    <n v="1"/>
    <n v="0"/>
    <n v="4"/>
    <n v="0"/>
    <m/>
    <n v="540"/>
    <s v="Late Start"/>
    <s v="Early Finish"/>
    <n v="12"/>
    <n v="-17"/>
    <n v="0"/>
    <n v="0"/>
    <n v="1"/>
    <n v="4"/>
    <n v="0"/>
    <n v="1"/>
    <n v="0"/>
    <n v="0"/>
    <n v="380"/>
    <n v="1"/>
    <n v="0"/>
    <n v="540"/>
    <s v="Below planned"/>
    <n v="1"/>
    <n v="0"/>
    <n v="0"/>
    <d v="2026-07-27T09:00:00"/>
    <d v="2026-07-27T18:00:00"/>
    <s v="Classified"/>
    <d v="2026-07-27T09:12:00"/>
    <d v="2026-07-27T17:43:00"/>
    <s v="Dr Dummy 09"/>
    <n v="0"/>
    <n v="0"/>
    <m/>
  </r>
  <r>
    <s v="Southern"/>
    <x v="0"/>
    <x v="9"/>
    <x v="8"/>
    <s v="Single consultant"/>
    <x v="7"/>
    <x v="0"/>
    <d v="2026-07-11T00:00:00"/>
    <n v="0"/>
    <x v="1"/>
    <x v="0"/>
    <s v="St Cah Main Theatre"/>
    <x v="0"/>
    <n v="1"/>
    <n v="4"/>
    <s v="JULY-26-dummy-data.xlsx"/>
    <n v="4"/>
    <n v="0"/>
    <b v="0"/>
    <n v="540"/>
    <n v="489"/>
    <n v="383"/>
    <n v="0"/>
    <n v="0"/>
    <n v="1"/>
    <n v="0"/>
    <n v="4"/>
    <n v="0"/>
    <m/>
    <n v="540"/>
    <s v="On Time"/>
    <s v="Early Finish"/>
    <n v="10"/>
    <n v="-41"/>
    <n v="0"/>
    <n v="1"/>
    <n v="0"/>
    <n v="4"/>
    <n v="0"/>
    <n v="1"/>
    <n v="0"/>
    <n v="0"/>
    <n v="380"/>
    <n v="1"/>
    <n v="0"/>
    <n v="540"/>
    <s v="Below planned"/>
    <n v="1"/>
    <n v="0"/>
    <n v="0"/>
    <d v="2026-07-11T09:00:00"/>
    <d v="2026-07-11T18:00:00"/>
    <s v="Classified"/>
    <d v="2026-07-11T09:10:00"/>
    <d v="2026-07-11T17:19:00"/>
    <s v="Dr Dummy 09"/>
    <n v="0"/>
    <n v="0"/>
    <m/>
  </r>
  <r>
    <s v="Southern"/>
    <x v="0"/>
    <x v="9"/>
    <x v="8"/>
    <s v="Single consultant"/>
    <x v="4"/>
    <x v="0"/>
    <d v="2026-06-11T00:00:00"/>
    <n v="0"/>
    <x v="0"/>
    <x v="0"/>
    <s v="St Cah Main Theatre"/>
    <x v="0"/>
    <n v="1"/>
    <n v="4"/>
    <s v="JUNE-26-dummy-data.xlsx"/>
    <n v="4"/>
    <n v="0"/>
    <b v="0"/>
    <n v="480"/>
    <n v="442"/>
    <n v="308"/>
    <n v="0"/>
    <n v="0"/>
    <n v="1"/>
    <n v="0"/>
    <n v="4"/>
    <n v="0"/>
    <m/>
    <n v="480"/>
    <s v="On Time"/>
    <s v="Early Finish"/>
    <n v="3"/>
    <n v="-35"/>
    <n v="0"/>
    <n v="1"/>
    <n v="0"/>
    <n v="4"/>
    <n v="0"/>
    <n v="1"/>
    <n v="0"/>
    <n v="0"/>
    <n v="300"/>
    <n v="1"/>
    <n v="0"/>
    <n v="480"/>
    <s v="Below planned"/>
    <n v="1"/>
    <n v="0"/>
    <n v="0"/>
    <d v="2026-06-11T08:00:00"/>
    <d v="2026-06-11T16:00:00"/>
    <s v="Classified"/>
    <d v="2026-06-11T08:03:00"/>
    <d v="2026-06-11T15:25:00"/>
    <s v="Dr Dummy 09"/>
    <n v="0"/>
    <n v="0"/>
    <m/>
  </r>
  <r>
    <s v="Southern"/>
    <x v="0"/>
    <x v="9"/>
    <x v="9"/>
    <s v="Single consultant"/>
    <x v="6"/>
    <x v="0"/>
    <d v="2026-07-26T00:00:00"/>
    <n v="0"/>
    <x v="1"/>
    <x v="0"/>
    <s v="St Cah Main Theatre"/>
    <x v="0"/>
    <n v="1"/>
    <n v="4"/>
    <s v="JULY-26-dummy-data.xlsx"/>
    <n v="4"/>
    <n v="0"/>
    <b v="0"/>
    <n v="240"/>
    <n v="227"/>
    <n v="151"/>
    <n v="0"/>
    <n v="0"/>
    <n v="1"/>
    <n v="0"/>
    <n v="4"/>
    <n v="0"/>
    <m/>
    <n v="240"/>
    <s v="On Time"/>
    <s v="On Time"/>
    <n v="4"/>
    <n v="-9"/>
    <n v="0"/>
    <n v="1"/>
    <n v="0"/>
    <n v="4"/>
    <n v="0"/>
    <n v="0"/>
    <n v="1"/>
    <n v="0"/>
    <n v="150"/>
    <n v="1"/>
    <n v="0"/>
    <n v="240"/>
    <s v="Below planned"/>
    <n v="1"/>
    <n v="0"/>
    <n v="0"/>
    <d v="2026-07-26T13:00:00"/>
    <d v="2026-07-26T17:00:00"/>
    <s v="Classified"/>
    <d v="2026-07-26T13:04:00"/>
    <d v="2026-07-26T16:51:00"/>
    <s v="Dr Dummy 10"/>
    <n v="0"/>
    <n v="0"/>
    <m/>
  </r>
  <r>
    <s v="Southern"/>
    <x v="0"/>
    <x v="9"/>
    <x v="9"/>
    <s v="Single consultant"/>
    <x v="6"/>
    <x v="0"/>
    <d v="2026-08-05T00:00:00"/>
    <n v="0"/>
    <x v="2"/>
    <x v="0"/>
    <s v="St Cah Main Theatre"/>
    <x v="0"/>
    <n v="1"/>
    <n v="4"/>
    <s v="AUGUST-26-dummy-data.xlsx"/>
    <n v="4"/>
    <n v="0"/>
    <b v="0"/>
    <n v="480"/>
    <n v="425"/>
    <n v="315"/>
    <n v="0"/>
    <n v="0"/>
    <n v="1"/>
    <n v="0"/>
    <n v="4"/>
    <n v="0"/>
    <m/>
    <n v="480"/>
    <s v="Late Start"/>
    <s v="Early Finish"/>
    <n v="12"/>
    <n v="-43"/>
    <n v="0"/>
    <n v="0"/>
    <n v="1"/>
    <n v="4"/>
    <n v="0"/>
    <n v="1"/>
    <n v="0"/>
    <n v="0"/>
    <n v="315"/>
    <n v="1"/>
    <n v="0"/>
    <n v="480"/>
    <s v="Below planned"/>
    <n v="1"/>
    <n v="0"/>
    <n v="0"/>
    <d v="2026-08-05T08:00:00"/>
    <d v="2026-08-05T16:00:00"/>
    <s v="Classified"/>
    <d v="2026-08-05T08:12:00"/>
    <d v="2026-08-05T15:17:00"/>
    <s v="Dr Dummy 10"/>
    <n v="0"/>
    <n v="0"/>
    <m/>
  </r>
  <r>
    <s v="Southern"/>
    <x v="0"/>
    <x v="9"/>
    <x v="9"/>
    <s v="Single consultant"/>
    <x v="8"/>
    <x v="0"/>
    <d v="2026-08-22T00:00:00"/>
    <n v="0"/>
    <x v="2"/>
    <x v="0"/>
    <s v="St Cah Main Theatre"/>
    <x v="0"/>
    <n v="1"/>
    <n v="4"/>
    <s v="AUGUST-26-dummy-data.xlsx"/>
    <n v="4"/>
    <n v="0"/>
    <b v="0"/>
    <n v="270"/>
    <n v="247"/>
    <n v="165"/>
    <n v="0"/>
    <n v="0"/>
    <n v="1"/>
    <n v="0"/>
    <n v="4"/>
    <n v="0"/>
    <m/>
    <n v="270"/>
    <s v="On Time"/>
    <s v="Early Finish"/>
    <n v="10"/>
    <n v="-13"/>
    <n v="0"/>
    <n v="1"/>
    <n v="0"/>
    <n v="4"/>
    <n v="0"/>
    <n v="1"/>
    <n v="0"/>
    <n v="0"/>
    <n v="160"/>
    <n v="1"/>
    <n v="0"/>
    <n v="270"/>
    <s v="Below planned"/>
    <n v="1"/>
    <n v="0"/>
    <n v="0"/>
    <d v="2026-08-22T08:00:00"/>
    <d v="2026-08-22T12:30:00"/>
    <s v="Classified"/>
    <d v="2026-08-22T08:10:00"/>
    <d v="2026-08-22T12:17:00"/>
    <s v="Dr Dummy 10"/>
    <n v="0"/>
    <n v="0"/>
    <m/>
  </r>
  <r>
    <s v="Southern"/>
    <x v="0"/>
    <x v="9"/>
    <x v="9"/>
    <s v="Single consultant"/>
    <x v="0"/>
    <x v="0"/>
    <d v="2026-06-16T00:00:00"/>
    <n v="0"/>
    <x v="0"/>
    <x v="0"/>
    <s v="St Cah Main Theatre"/>
    <x v="0"/>
    <n v="1"/>
    <n v="4"/>
    <s v="JUNE-26-dummy-data.xlsx"/>
    <n v="4"/>
    <n v="0"/>
    <b v="0"/>
    <n v="480"/>
    <n v="450"/>
    <n v="310"/>
    <n v="0"/>
    <n v="0"/>
    <n v="1"/>
    <n v="0"/>
    <n v="4"/>
    <n v="0"/>
    <m/>
    <n v="480"/>
    <s v="On Time"/>
    <s v="Early Finish"/>
    <n v="2"/>
    <n v="-28"/>
    <n v="0"/>
    <n v="1"/>
    <n v="0"/>
    <n v="4"/>
    <n v="0"/>
    <n v="1"/>
    <n v="0"/>
    <n v="0"/>
    <n v="320"/>
    <n v="1"/>
    <n v="0"/>
    <n v="480"/>
    <s v="Below planned"/>
    <n v="1"/>
    <n v="0"/>
    <n v="0"/>
    <d v="2026-06-16T07:30:00"/>
    <d v="2026-06-16T15:30:00"/>
    <s v="Classified"/>
    <d v="2026-06-16T07:32:00"/>
    <d v="2026-06-16T15:02:00"/>
    <s v="Dr Dummy 10"/>
    <n v="0"/>
    <n v="0"/>
    <m/>
  </r>
  <r>
    <s v="Southern"/>
    <x v="0"/>
    <x v="9"/>
    <x v="9"/>
    <s v="Single consultant"/>
    <x v="7"/>
    <x v="0"/>
    <d v="2026-06-16T00:00:00"/>
    <n v="0"/>
    <x v="0"/>
    <x v="0"/>
    <s v="St Cah Main Theatre"/>
    <x v="0"/>
    <n v="1"/>
    <n v="4"/>
    <s v="JUNE-26-dummy-data.xlsx"/>
    <n v="4"/>
    <n v="0"/>
    <b v="0"/>
    <n v="210"/>
    <n v="174"/>
    <n v="99"/>
    <n v="0"/>
    <n v="0"/>
    <n v="1"/>
    <n v="0"/>
    <n v="4"/>
    <n v="0"/>
    <m/>
    <n v="210"/>
    <s v="Late Start"/>
    <s v="Early Finish"/>
    <n v="11"/>
    <n v="-25"/>
    <n v="0"/>
    <n v="0"/>
    <n v="1"/>
    <n v="4"/>
    <n v="0"/>
    <n v="1"/>
    <n v="0"/>
    <n v="0"/>
    <n v="100"/>
    <n v="1"/>
    <n v="0"/>
    <n v="210"/>
    <s v="Below planned"/>
    <n v="1"/>
    <n v="0"/>
    <n v="0"/>
    <d v="2026-06-16T13:30:00"/>
    <d v="2026-06-16T17:00:00"/>
    <s v="Classified"/>
    <d v="2026-06-16T13:41:00"/>
    <d v="2026-06-16T16:35:00"/>
    <s v="Dr Dummy 10"/>
    <n v="0"/>
    <n v="0"/>
    <m/>
  </r>
  <r>
    <s v="Southern"/>
    <x v="0"/>
    <x v="9"/>
    <x v="9"/>
    <s v="Single consultant"/>
    <x v="7"/>
    <x v="0"/>
    <d v="2026-08-27T00:00:00"/>
    <n v="0"/>
    <x v="2"/>
    <x v="0"/>
    <s v="St Cah Main Theatre"/>
    <x v="0"/>
    <n v="1"/>
    <n v="4"/>
    <s v="AUGUST-26-dummy-data.xlsx"/>
    <n v="4"/>
    <n v="0"/>
    <b v="0"/>
    <n v="300"/>
    <n v="270"/>
    <n v="186"/>
    <n v="0"/>
    <n v="0"/>
    <n v="1"/>
    <n v="0"/>
    <n v="4"/>
    <n v="0"/>
    <m/>
    <n v="300"/>
    <s v="On Time"/>
    <s v="Early Finish"/>
    <n v="9"/>
    <n v="-21"/>
    <n v="0"/>
    <n v="1"/>
    <n v="0"/>
    <n v="4"/>
    <n v="0"/>
    <n v="1"/>
    <n v="0"/>
    <n v="0"/>
    <n v="185"/>
    <n v="1"/>
    <n v="0"/>
    <n v="300"/>
    <s v="Below planned"/>
    <n v="1"/>
    <n v="0"/>
    <n v="0"/>
    <d v="2026-08-27T13:30:00"/>
    <d v="2026-08-27T18:30:00"/>
    <s v="Classified"/>
    <d v="2026-08-27T13:39:00"/>
    <d v="2026-08-27T18:09:00"/>
    <s v="Dr Dummy 10"/>
    <n v="0"/>
    <n v="0"/>
    <m/>
  </r>
  <r>
    <s v="Southern"/>
    <x v="0"/>
    <x v="9"/>
    <x v="9"/>
    <s v="Single consultant"/>
    <x v="3"/>
    <x v="0"/>
    <d v="2026-06-23T00:00:00"/>
    <n v="0"/>
    <x v="0"/>
    <x v="0"/>
    <s v="St Cah Main Theatre"/>
    <x v="0"/>
    <n v="1"/>
    <n v="4"/>
    <s v="JUNE-26-dummy-data.xlsx"/>
    <n v="4"/>
    <n v="0"/>
    <b v="0"/>
    <n v="240"/>
    <n v="201"/>
    <n v="127"/>
    <n v="0"/>
    <n v="0"/>
    <n v="1"/>
    <n v="0"/>
    <n v="4"/>
    <n v="0"/>
    <m/>
    <n v="240"/>
    <s v="On Time"/>
    <s v="Early Finish"/>
    <n v="10"/>
    <n v="-29"/>
    <n v="0"/>
    <n v="1"/>
    <n v="0"/>
    <n v="4"/>
    <n v="0"/>
    <n v="1"/>
    <n v="0"/>
    <n v="0"/>
    <n v="140"/>
    <n v="1"/>
    <n v="0"/>
    <n v="240"/>
    <s v="Below planned"/>
    <n v="1"/>
    <n v="0"/>
    <n v="0"/>
    <d v="2026-06-23T09:00:00"/>
    <d v="2026-06-23T13:00:00"/>
    <s v="Classified"/>
    <d v="2026-06-23T09:10:00"/>
    <d v="2026-06-23T12:31:00"/>
    <s v="Dr Dummy 10"/>
    <n v="0"/>
    <n v="0"/>
    <m/>
  </r>
  <r>
    <s v="Southern"/>
    <x v="0"/>
    <x v="9"/>
    <x v="24"/>
    <s v="Single consultant"/>
    <x v="7"/>
    <x v="0"/>
    <d v="2026-06-25T00:00:00"/>
    <n v="0"/>
    <x v="0"/>
    <x v="0"/>
    <s v="St Cah Main Theatre"/>
    <x v="0"/>
    <n v="1"/>
    <n v="4"/>
    <s v="JUNE-26-dummy-data.xlsx"/>
    <n v="4"/>
    <n v="0"/>
    <b v="0"/>
    <n v="210"/>
    <n v="180"/>
    <n v="125"/>
    <n v="0"/>
    <n v="0"/>
    <n v="1"/>
    <n v="0"/>
    <n v="4"/>
    <n v="0"/>
    <m/>
    <n v="210"/>
    <s v="On Time"/>
    <s v="Early Finish"/>
    <n v="9"/>
    <n v="-21"/>
    <n v="0"/>
    <n v="1"/>
    <n v="0"/>
    <n v="4"/>
    <n v="0"/>
    <n v="1"/>
    <n v="0"/>
    <n v="0"/>
    <n v="110"/>
    <n v="1"/>
    <n v="0"/>
    <n v="210"/>
    <s v="Below planned"/>
    <n v="1"/>
    <n v="0"/>
    <n v="0"/>
    <d v="2026-06-25T09:00:00"/>
    <d v="2026-06-25T12:30:00"/>
    <s v="Classified"/>
    <d v="2026-06-25T09:09:00"/>
    <d v="2026-06-25T12:09:00"/>
    <s v="Dr Dummy 11"/>
    <n v="0"/>
    <n v="0"/>
    <m/>
  </r>
  <r>
    <s v="Southern"/>
    <x v="0"/>
    <x v="9"/>
    <x v="10"/>
    <s v="Single consultant"/>
    <x v="6"/>
    <x v="0"/>
    <d v="2026-08-24T00:00:00"/>
    <n v="0"/>
    <x v="2"/>
    <x v="0"/>
    <s v="St Cah Main Theatre"/>
    <x v="0"/>
    <n v="1"/>
    <n v="4"/>
    <s v="AUGUST-26-dummy-data.xlsx"/>
    <n v="4"/>
    <n v="0"/>
    <b v="0"/>
    <n v="480"/>
    <n v="443"/>
    <n v="317"/>
    <n v="0"/>
    <n v="0"/>
    <n v="1"/>
    <n v="0"/>
    <n v="4"/>
    <n v="0"/>
    <m/>
    <n v="480"/>
    <s v="On Time"/>
    <s v="Early Finish"/>
    <n v="5"/>
    <n v="-32"/>
    <n v="0"/>
    <n v="1"/>
    <n v="0"/>
    <n v="4"/>
    <n v="0"/>
    <n v="1"/>
    <n v="0"/>
    <n v="0"/>
    <n v="320"/>
    <n v="1"/>
    <n v="0"/>
    <n v="480"/>
    <s v="Below planned"/>
    <n v="1"/>
    <n v="0"/>
    <n v="0"/>
    <d v="2026-08-24T08:00:00"/>
    <d v="2026-08-24T16:00:00"/>
    <s v="Classified"/>
    <d v="2026-08-24T08:05:00"/>
    <d v="2026-08-24T15:28:00"/>
    <s v="Dr Dummy 12"/>
    <n v="0"/>
    <n v="0"/>
    <m/>
  </r>
  <r>
    <s v="Southern"/>
    <x v="0"/>
    <x v="9"/>
    <x v="10"/>
    <s v="Single consultant"/>
    <x v="0"/>
    <x v="0"/>
    <d v="2026-06-08T00:00:00"/>
    <n v="0"/>
    <x v="0"/>
    <x v="0"/>
    <s v="St Cah Main Theatre"/>
    <x v="0"/>
    <n v="1"/>
    <n v="4"/>
    <s v="JUNE-26-dummy-data.xlsx"/>
    <n v="4"/>
    <n v="0"/>
    <b v="0"/>
    <n v="270"/>
    <n v="238"/>
    <n v="155"/>
    <n v="0"/>
    <n v="0"/>
    <n v="1"/>
    <n v="0"/>
    <n v="4"/>
    <n v="0"/>
    <m/>
    <n v="270"/>
    <s v="Late Start"/>
    <s v="Early Finish"/>
    <n v="11"/>
    <n v="-21"/>
    <n v="0"/>
    <n v="0"/>
    <n v="1"/>
    <n v="4"/>
    <n v="0"/>
    <n v="1"/>
    <n v="0"/>
    <n v="0"/>
    <n v="155"/>
    <n v="1"/>
    <n v="0"/>
    <n v="270"/>
    <s v="Below planned"/>
    <n v="1"/>
    <n v="0"/>
    <n v="0"/>
    <d v="2026-06-08T13:30:00"/>
    <d v="2026-06-08T18:00:00"/>
    <s v="Classified"/>
    <d v="2026-06-08T13:41:00"/>
    <d v="2026-06-08T17:39:00"/>
    <s v="Dr Dummy 12"/>
    <n v="0"/>
    <n v="0"/>
    <m/>
  </r>
  <r>
    <s v="Southern"/>
    <x v="0"/>
    <x v="9"/>
    <x v="10"/>
    <s v="Single consultant"/>
    <x v="3"/>
    <x v="0"/>
    <d v="2026-06-18T00:00:00"/>
    <n v="0"/>
    <x v="0"/>
    <x v="0"/>
    <s v="St Cah Main Theatre"/>
    <x v="0"/>
    <n v="1"/>
    <n v="4"/>
    <s v="JUNE-26-dummy-data.xlsx"/>
    <n v="4"/>
    <n v="0"/>
    <b v="0"/>
    <n v="420"/>
    <n v="396"/>
    <n v="299"/>
    <n v="0"/>
    <n v="0"/>
    <n v="1"/>
    <n v="0"/>
    <n v="4"/>
    <n v="0"/>
    <m/>
    <n v="420"/>
    <s v="On Time"/>
    <s v="Early Finish"/>
    <n v="6"/>
    <n v="-18"/>
    <n v="0"/>
    <n v="1"/>
    <n v="0"/>
    <n v="4"/>
    <n v="0"/>
    <n v="1"/>
    <n v="0"/>
    <n v="0"/>
    <n v="295"/>
    <n v="1"/>
    <n v="0"/>
    <n v="420"/>
    <s v="Below planned"/>
    <n v="1"/>
    <n v="0"/>
    <n v="0"/>
    <d v="2026-06-18T09:00:00"/>
    <d v="2026-06-18T16:00:00"/>
    <s v="Classified"/>
    <d v="2026-06-18T09:06:00"/>
    <d v="2026-06-18T15:42:00"/>
    <s v="Dr Dummy 12"/>
    <n v="0"/>
    <n v="0"/>
    <m/>
  </r>
  <r>
    <s v="Southern"/>
    <x v="0"/>
    <x v="9"/>
    <x v="10"/>
    <s v="Single consultant"/>
    <x v="1"/>
    <x v="0"/>
    <d v="2026-06-13T00:00:00"/>
    <n v="0"/>
    <x v="0"/>
    <x v="0"/>
    <s v="St Cah Main Theatre"/>
    <x v="0"/>
    <n v="1"/>
    <n v="4"/>
    <s v="JUNE-26-dummy-data.xlsx"/>
    <n v="4"/>
    <n v="0"/>
    <b v="0"/>
    <n v="420"/>
    <n v="381"/>
    <n v="262"/>
    <n v="0"/>
    <n v="0"/>
    <n v="1"/>
    <n v="0"/>
    <n v="4"/>
    <n v="0"/>
    <m/>
    <n v="420"/>
    <s v="On Time"/>
    <s v="Early Finish"/>
    <n v="8"/>
    <n v="-31"/>
    <n v="0"/>
    <n v="1"/>
    <n v="0"/>
    <n v="4"/>
    <n v="0"/>
    <n v="1"/>
    <n v="0"/>
    <n v="0"/>
    <n v="260"/>
    <n v="1"/>
    <n v="0"/>
    <n v="420"/>
    <s v="Below planned"/>
    <n v="1"/>
    <n v="0"/>
    <n v="0"/>
    <d v="2026-06-13T08:30:00"/>
    <d v="2026-06-13T15:30:00"/>
    <s v="Classified"/>
    <d v="2026-06-13T08:38:00"/>
    <d v="2026-06-13T14:59:00"/>
    <s v="Dr Dummy 12"/>
    <n v="0"/>
    <n v="0"/>
    <m/>
  </r>
  <r>
    <s v="Southern"/>
    <x v="0"/>
    <x v="9"/>
    <x v="11"/>
    <s v="Single consultant"/>
    <x v="5"/>
    <x v="0"/>
    <d v="2026-07-02T00:00:00"/>
    <n v="0"/>
    <x v="1"/>
    <x v="0"/>
    <s v="St Cah Day Procedure Unit"/>
    <x v="1"/>
    <n v="1"/>
    <n v="4"/>
    <s v="JULY-26-dummy-data.xlsx"/>
    <n v="4"/>
    <n v="0"/>
    <b v="0"/>
    <n v="540"/>
    <n v="504"/>
    <n v="380"/>
    <n v="0"/>
    <n v="0"/>
    <n v="1"/>
    <n v="0"/>
    <n v="4"/>
    <n v="0"/>
    <m/>
    <n v="540"/>
    <s v="On Time"/>
    <s v="Early Finish"/>
    <n v="7"/>
    <n v="-29"/>
    <n v="0"/>
    <n v="1"/>
    <n v="0"/>
    <n v="4"/>
    <n v="0"/>
    <n v="1"/>
    <n v="0"/>
    <n v="0"/>
    <n v="380"/>
    <n v="1"/>
    <n v="0"/>
    <n v="540"/>
    <s v="Below planned"/>
    <n v="1"/>
    <n v="0"/>
    <n v="0"/>
    <d v="2026-07-02T08:30:00"/>
    <d v="2026-07-02T17:30:00"/>
    <s v="Classified"/>
    <d v="2026-07-02T08:37:00"/>
    <d v="2026-07-02T17:01:00"/>
    <s v="Dr Dummy 13"/>
    <n v="0"/>
    <n v="0"/>
    <m/>
  </r>
  <r>
    <s v="Southern"/>
    <x v="0"/>
    <x v="9"/>
    <x v="12"/>
    <s v="Single consultant"/>
    <x v="6"/>
    <x v="0"/>
    <d v="2026-07-23T00:00:00"/>
    <n v="0"/>
    <x v="1"/>
    <x v="0"/>
    <s v="St Cah Main Theatre"/>
    <x v="0"/>
    <n v="1"/>
    <n v="4"/>
    <s v="JULY-26-dummy-data.xlsx"/>
    <n v="4"/>
    <n v="0"/>
    <b v="0"/>
    <n v="480"/>
    <n v="433"/>
    <n v="298"/>
    <n v="0"/>
    <n v="0"/>
    <n v="1"/>
    <n v="0"/>
    <n v="4"/>
    <n v="0"/>
    <m/>
    <n v="480"/>
    <s v="On Time"/>
    <s v="Early Finish"/>
    <n v="7"/>
    <n v="-40"/>
    <n v="0"/>
    <n v="1"/>
    <n v="0"/>
    <n v="4"/>
    <n v="0"/>
    <n v="1"/>
    <n v="0"/>
    <n v="0"/>
    <n v="295"/>
    <n v="1"/>
    <n v="0"/>
    <n v="480"/>
    <s v="Below planned"/>
    <n v="1"/>
    <n v="0"/>
    <n v="0"/>
    <d v="2026-07-23T08:00:00"/>
    <d v="2026-07-23T16:00:00"/>
    <s v="Classified"/>
    <d v="2026-07-23T08:07:00"/>
    <d v="2026-07-23T15:20:00"/>
    <s v="Dr Dummy 14"/>
    <n v="0"/>
    <n v="0"/>
    <m/>
  </r>
  <r>
    <s v="Southern"/>
    <x v="0"/>
    <x v="9"/>
    <x v="12"/>
    <s v="Single consultant"/>
    <x v="1"/>
    <x v="0"/>
    <d v="2026-06-10T00:00:00"/>
    <n v="0"/>
    <x v="0"/>
    <x v="0"/>
    <s v="St Cah Main Theatre"/>
    <x v="0"/>
    <n v="1"/>
    <n v="4"/>
    <s v="JUNE-26-dummy-data.xlsx"/>
    <n v="4"/>
    <n v="0"/>
    <b v="0"/>
    <n v="270"/>
    <n v="236"/>
    <n v="141"/>
    <n v="0"/>
    <n v="0"/>
    <n v="1"/>
    <n v="0"/>
    <n v="4"/>
    <n v="0"/>
    <m/>
    <n v="270"/>
    <s v="On Time"/>
    <s v="Early Finish"/>
    <n v="7"/>
    <n v="-27"/>
    <n v="0"/>
    <n v="1"/>
    <n v="0"/>
    <n v="4"/>
    <n v="0"/>
    <n v="1"/>
    <n v="0"/>
    <n v="0"/>
    <n v="150"/>
    <n v="1"/>
    <n v="0"/>
    <n v="270"/>
    <s v="Below planned"/>
    <n v="1"/>
    <n v="0"/>
    <n v="0"/>
    <d v="2026-06-10T13:30:00"/>
    <d v="2026-06-10T18:00:00"/>
    <s v="Classified"/>
    <d v="2026-06-10T13:37:00"/>
    <d v="2026-06-10T17:33:00"/>
    <s v="Dr Dummy 14"/>
    <n v="0"/>
    <n v="0"/>
    <m/>
  </r>
  <r>
    <s v="Southern"/>
    <x v="0"/>
    <x v="9"/>
    <x v="13"/>
    <s v="Single consultant"/>
    <x v="6"/>
    <x v="0"/>
    <d v="2026-06-16T00:00:00"/>
    <n v="0"/>
    <x v="0"/>
    <x v="0"/>
    <s v="St Cah Main Theatre"/>
    <x v="0"/>
    <n v="1"/>
    <n v="4"/>
    <s v="JUNE-26-dummy-data.xlsx"/>
    <n v="4"/>
    <n v="0"/>
    <b v="0"/>
    <n v="210"/>
    <n v="188"/>
    <n v="123"/>
    <n v="0"/>
    <n v="0"/>
    <n v="1"/>
    <n v="0"/>
    <n v="4"/>
    <n v="0"/>
    <m/>
    <n v="210"/>
    <s v="On Time"/>
    <s v="Early Finish"/>
    <n v="3"/>
    <n v="-19"/>
    <n v="0"/>
    <n v="1"/>
    <n v="0"/>
    <n v="4"/>
    <n v="0"/>
    <n v="1"/>
    <n v="0"/>
    <n v="0"/>
    <n v="115"/>
    <n v="1"/>
    <n v="0"/>
    <n v="210"/>
    <s v="Below planned"/>
    <n v="1"/>
    <n v="0"/>
    <n v="0"/>
    <d v="2026-06-16T08:00:00"/>
    <d v="2026-06-16T11:30:00"/>
    <s v="Classified"/>
    <d v="2026-06-16T08:03:00"/>
    <d v="2026-06-16T11:11:00"/>
    <s v="Dr Dummy 15"/>
    <n v="0"/>
    <n v="0"/>
    <m/>
  </r>
  <r>
    <s v="Southern"/>
    <x v="0"/>
    <x v="9"/>
    <x v="13"/>
    <s v="Single consultant"/>
    <x v="6"/>
    <x v="0"/>
    <d v="2026-07-31T00:00:00"/>
    <n v="0"/>
    <x v="1"/>
    <x v="0"/>
    <s v="St Cah Main Theatre"/>
    <x v="0"/>
    <n v="1"/>
    <n v="4"/>
    <s v="JULY-26-dummy-data.xlsx"/>
    <n v="4"/>
    <n v="0"/>
    <b v="0"/>
    <n v="540"/>
    <n v="506"/>
    <n v="415"/>
    <n v="0"/>
    <n v="0"/>
    <n v="1"/>
    <n v="0"/>
    <n v="4"/>
    <n v="0"/>
    <m/>
    <n v="540"/>
    <s v="On Time"/>
    <s v="Early Finish"/>
    <n v="7"/>
    <n v="-27"/>
    <n v="0"/>
    <n v="1"/>
    <n v="0"/>
    <n v="4"/>
    <n v="0"/>
    <n v="1"/>
    <n v="0"/>
    <n v="0"/>
    <n v="415"/>
    <n v="1"/>
    <n v="0"/>
    <n v="540"/>
    <s v="Below planned"/>
    <n v="1"/>
    <n v="0"/>
    <n v="0"/>
    <d v="2026-07-31T07:30:00"/>
    <d v="2026-07-31T16:30:00"/>
    <s v="Classified"/>
    <d v="2026-07-31T07:37:00"/>
    <d v="2026-07-31T16:03:00"/>
    <s v="Dr Dummy 15"/>
    <n v="0"/>
    <n v="0"/>
    <m/>
  </r>
  <r>
    <s v="Southern"/>
    <x v="0"/>
    <x v="9"/>
    <x v="14"/>
    <s v="Single consultant"/>
    <x v="6"/>
    <x v="0"/>
    <d v="2026-06-30T00:00:00"/>
    <n v="0"/>
    <x v="0"/>
    <x v="0"/>
    <s v="St Cah Main Theatre"/>
    <x v="0"/>
    <n v="1"/>
    <n v="4"/>
    <s v="JUNE-26-dummy-data.xlsx"/>
    <n v="4"/>
    <n v="0"/>
    <b v="0"/>
    <n v="210"/>
    <n v="178"/>
    <n v="110"/>
    <n v="0"/>
    <n v="0"/>
    <n v="1"/>
    <n v="0"/>
    <n v="4"/>
    <n v="0"/>
    <m/>
    <n v="210"/>
    <s v="On Time"/>
    <s v="Early Finish"/>
    <n v="5"/>
    <n v="-27"/>
    <n v="0"/>
    <n v="1"/>
    <n v="0"/>
    <n v="4"/>
    <n v="0"/>
    <n v="1"/>
    <n v="0"/>
    <n v="0"/>
    <n v="110"/>
    <n v="1"/>
    <n v="0"/>
    <n v="210"/>
    <s v="Below planned"/>
    <n v="1"/>
    <n v="0"/>
    <n v="0"/>
    <d v="2026-06-30T09:00:00"/>
    <d v="2026-06-30T12:30:00"/>
    <s v="Classified"/>
    <d v="2026-06-30T09:05:00"/>
    <d v="2026-06-30T12:03:00"/>
    <s v="Dr Dummy 16"/>
    <n v="0"/>
    <n v="0"/>
    <m/>
  </r>
  <r>
    <s v="Southern"/>
    <x v="0"/>
    <x v="9"/>
    <x v="15"/>
    <s v="Single consultant"/>
    <x v="6"/>
    <x v="0"/>
    <d v="2026-08-28T00:00:00"/>
    <n v="0"/>
    <x v="2"/>
    <x v="0"/>
    <s v="St Cah Main Theatre"/>
    <x v="0"/>
    <n v="1"/>
    <n v="4"/>
    <s v="AUGUST-26-dummy-data.xlsx"/>
    <n v="4"/>
    <n v="0"/>
    <b v="0"/>
    <n v="240"/>
    <n v="210"/>
    <n v="137"/>
    <n v="0"/>
    <n v="0"/>
    <n v="1"/>
    <n v="0"/>
    <n v="4"/>
    <n v="0"/>
    <m/>
    <n v="240"/>
    <s v="Late Start"/>
    <s v="Early Finish"/>
    <n v="11"/>
    <n v="-19"/>
    <n v="0"/>
    <n v="0"/>
    <n v="1"/>
    <n v="4"/>
    <n v="0"/>
    <n v="1"/>
    <n v="0"/>
    <n v="0"/>
    <n v="135"/>
    <n v="1"/>
    <n v="0"/>
    <n v="240"/>
    <s v="Below planned"/>
    <n v="1"/>
    <n v="0"/>
    <n v="0"/>
    <d v="2026-08-28T13:00:00"/>
    <d v="2026-08-28T17:00:00"/>
    <s v="Classified"/>
    <d v="2026-08-28T13:11:00"/>
    <d v="2026-08-28T16:41:00"/>
    <s v="Dr Dummy 17"/>
    <n v="0"/>
    <n v="0"/>
    <m/>
  </r>
  <r>
    <s v="Southern"/>
    <x v="0"/>
    <x v="9"/>
    <x v="15"/>
    <s v="Single consultant"/>
    <x v="8"/>
    <x v="0"/>
    <d v="2026-07-24T00:00:00"/>
    <n v="0"/>
    <x v="1"/>
    <x v="0"/>
    <s v="St Cah Main Theatre"/>
    <x v="0"/>
    <n v="1"/>
    <n v="4"/>
    <s v="JULY-26-dummy-data.xlsx"/>
    <n v="4"/>
    <n v="0"/>
    <b v="0"/>
    <n v="240"/>
    <n v="205"/>
    <n v="118"/>
    <n v="0"/>
    <n v="0"/>
    <n v="1"/>
    <n v="0"/>
    <n v="4"/>
    <n v="0"/>
    <m/>
    <n v="240"/>
    <s v="On Time"/>
    <s v="Early Finish"/>
    <n v="9"/>
    <n v="-26"/>
    <n v="0"/>
    <n v="1"/>
    <n v="0"/>
    <n v="4"/>
    <n v="0"/>
    <n v="1"/>
    <n v="0"/>
    <n v="0"/>
    <n v="125"/>
    <n v="1"/>
    <n v="0"/>
    <n v="240"/>
    <s v="Below planned"/>
    <n v="1"/>
    <n v="0"/>
    <n v="0"/>
    <d v="2026-07-24T13:30:00"/>
    <d v="2026-07-24T17:30:00"/>
    <s v="Classified"/>
    <d v="2026-07-24T13:39:00"/>
    <d v="2026-07-24T17:04:00"/>
    <s v="Dr Dummy 17"/>
    <n v="0"/>
    <n v="0"/>
    <m/>
  </r>
  <r>
    <s v="Southern"/>
    <x v="0"/>
    <x v="9"/>
    <x v="15"/>
    <s v="Single consultant"/>
    <x v="3"/>
    <x v="0"/>
    <d v="2026-06-02T00:00:00"/>
    <n v="0"/>
    <x v="0"/>
    <x v="0"/>
    <s v="St Cah Main Theatre"/>
    <x v="0"/>
    <n v="1"/>
    <n v="4"/>
    <s v="JUNE-26-dummy-data.xlsx"/>
    <n v="4"/>
    <n v="0"/>
    <b v="0"/>
    <n v="270"/>
    <n v="247"/>
    <n v="141"/>
    <n v="0"/>
    <n v="0"/>
    <n v="1"/>
    <n v="0"/>
    <n v="4"/>
    <n v="0"/>
    <m/>
    <n v="270"/>
    <s v="On Time"/>
    <s v="Early Finish"/>
    <n v="2"/>
    <n v="-21"/>
    <n v="0"/>
    <n v="1"/>
    <n v="0"/>
    <n v="4"/>
    <n v="0"/>
    <n v="1"/>
    <n v="0"/>
    <n v="0"/>
    <n v="150"/>
    <n v="1"/>
    <n v="0"/>
    <n v="270"/>
    <s v="Below planned"/>
    <n v="1"/>
    <n v="0"/>
    <n v="0"/>
    <d v="2026-06-02T08:00:00"/>
    <d v="2026-06-02T12:30:00"/>
    <s v="Classified"/>
    <d v="2026-06-02T08:02:00"/>
    <d v="2026-06-02T12:09:00"/>
    <s v="Dr Dummy 17"/>
    <n v="0"/>
    <n v="0"/>
    <m/>
  </r>
  <r>
    <s v="Southern"/>
    <x v="0"/>
    <x v="9"/>
    <x v="15"/>
    <s v="Single consultant"/>
    <x v="1"/>
    <x v="0"/>
    <d v="2026-07-05T00:00:00"/>
    <n v="0"/>
    <x v="1"/>
    <x v="0"/>
    <s v="St Cah Main Theatre"/>
    <x v="0"/>
    <n v="1"/>
    <n v="4"/>
    <s v="JULY-26-dummy-data.xlsx"/>
    <n v="4"/>
    <n v="0"/>
    <b v="0"/>
    <n v="270"/>
    <n v="237"/>
    <n v="160"/>
    <n v="0"/>
    <n v="0"/>
    <n v="1"/>
    <n v="0"/>
    <n v="4"/>
    <n v="0"/>
    <m/>
    <n v="270"/>
    <s v="On Time"/>
    <s v="Early Finish"/>
    <n v="7"/>
    <n v="-26"/>
    <n v="0"/>
    <n v="1"/>
    <n v="0"/>
    <n v="4"/>
    <n v="0"/>
    <n v="1"/>
    <n v="0"/>
    <n v="0"/>
    <n v="160"/>
    <n v="1"/>
    <n v="0"/>
    <n v="270"/>
    <s v="Below planned"/>
    <n v="1"/>
    <n v="0"/>
    <n v="0"/>
    <d v="2026-07-05T13:00:00"/>
    <d v="2026-07-05T17:30:00"/>
    <s v="Classified"/>
    <d v="2026-07-05T13:07:00"/>
    <d v="2026-07-05T17:04:00"/>
    <s v="Dr Dummy 17"/>
    <n v="0"/>
    <n v="0"/>
    <m/>
  </r>
  <r>
    <s v="Southern"/>
    <x v="0"/>
    <x v="9"/>
    <x v="16"/>
    <s v="Single consultant"/>
    <x v="5"/>
    <x v="0"/>
    <d v="2026-06-04T00:00:00"/>
    <n v="0"/>
    <x v="0"/>
    <x v="0"/>
    <s v="St Cah Day Procedure Unit"/>
    <x v="1"/>
    <n v="1"/>
    <n v="4"/>
    <s v="JUNE-26-dummy-data.xlsx"/>
    <n v="4"/>
    <n v="0"/>
    <b v="0"/>
    <n v="270"/>
    <n v="240"/>
    <n v="167"/>
    <n v="0"/>
    <n v="0"/>
    <n v="1"/>
    <n v="0"/>
    <n v="4"/>
    <n v="0"/>
    <m/>
    <n v="270"/>
    <s v="Late Start"/>
    <s v="Early Finish"/>
    <n v="11"/>
    <n v="-19"/>
    <n v="0"/>
    <n v="0"/>
    <n v="1"/>
    <n v="4"/>
    <n v="0"/>
    <n v="1"/>
    <n v="0"/>
    <n v="0"/>
    <n v="165"/>
    <n v="1"/>
    <n v="0"/>
    <n v="270"/>
    <s v="Below planned"/>
    <n v="1"/>
    <n v="0"/>
    <n v="0"/>
    <d v="2026-06-04T08:30:00"/>
    <d v="2026-06-04T13:00:00"/>
    <s v="Classified"/>
    <d v="2026-06-04T08:41:00"/>
    <d v="2026-06-04T12:41:00"/>
    <s v="Dr Dummy 18"/>
    <n v="0"/>
    <n v="0"/>
    <m/>
  </r>
  <r>
    <s v="Southern"/>
    <x v="0"/>
    <x v="9"/>
    <x v="16"/>
    <s v="Single consultant"/>
    <x v="0"/>
    <x v="0"/>
    <d v="2026-07-28T00:00:00"/>
    <n v="0"/>
    <x v="1"/>
    <x v="0"/>
    <s v="St Cah Main Theatre"/>
    <x v="0"/>
    <n v="1"/>
    <n v="4"/>
    <s v="JULY-26-dummy-data.xlsx"/>
    <n v="4"/>
    <n v="0"/>
    <b v="0"/>
    <n v="300"/>
    <n v="264"/>
    <n v="178"/>
    <n v="0"/>
    <n v="0"/>
    <n v="1"/>
    <n v="0"/>
    <n v="4"/>
    <n v="0"/>
    <m/>
    <n v="300"/>
    <s v="Late Start"/>
    <s v="Early Finish"/>
    <n v="11"/>
    <n v="-25"/>
    <n v="0"/>
    <n v="0"/>
    <n v="1"/>
    <n v="4"/>
    <n v="0"/>
    <n v="1"/>
    <n v="0"/>
    <n v="0"/>
    <n v="175"/>
    <n v="1"/>
    <n v="0"/>
    <n v="300"/>
    <s v="Below planned"/>
    <n v="1"/>
    <n v="0"/>
    <n v="0"/>
    <d v="2026-07-28T08:30:00"/>
    <d v="2026-07-28T13:30:00"/>
    <s v="Classified"/>
    <d v="2026-07-28T08:41:00"/>
    <d v="2026-07-28T13:05:00"/>
    <s v="Dr Dummy 18"/>
    <n v="0"/>
    <n v="0"/>
    <m/>
  </r>
  <r>
    <s v="Southern"/>
    <x v="0"/>
    <x v="9"/>
    <x v="17"/>
    <s v="Single consultant"/>
    <x v="8"/>
    <x v="0"/>
    <d v="2026-07-23T00:00:00"/>
    <n v="0"/>
    <x v="1"/>
    <x v="0"/>
    <s v="St Cah Main Theatre"/>
    <x v="0"/>
    <n v="1"/>
    <n v="4"/>
    <s v="JULY-26-dummy-data.xlsx"/>
    <n v="4"/>
    <n v="0"/>
    <b v="0"/>
    <n v="480"/>
    <n v="452"/>
    <n v="341"/>
    <n v="0"/>
    <n v="0"/>
    <n v="1"/>
    <n v="0"/>
    <n v="4"/>
    <n v="0"/>
    <m/>
    <n v="480"/>
    <s v="On Time"/>
    <s v="Early Finish"/>
    <n v="7"/>
    <n v="-21"/>
    <n v="0"/>
    <n v="1"/>
    <n v="0"/>
    <n v="4"/>
    <n v="0"/>
    <n v="1"/>
    <n v="0"/>
    <n v="0"/>
    <n v="335"/>
    <n v="1"/>
    <n v="0"/>
    <n v="480"/>
    <s v="Below planned"/>
    <n v="1"/>
    <n v="0"/>
    <n v="0"/>
    <d v="2026-07-23T07:30:00"/>
    <d v="2026-07-23T15:30:00"/>
    <s v="Classified"/>
    <d v="2026-07-23T07:37:00"/>
    <d v="2026-07-23T15:09:00"/>
    <s v="Dr Dummy 19"/>
    <n v="0"/>
    <n v="0"/>
    <m/>
  </r>
  <r>
    <s v="Southern"/>
    <x v="0"/>
    <x v="9"/>
    <x v="17"/>
    <s v="Single consultant"/>
    <x v="0"/>
    <x v="0"/>
    <d v="2026-08-04T00:00:00"/>
    <n v="0"/>
    <x v="2"/>
    <x v="0"/>
    <s v="St Cah Main Theatre"/>
    <x v="0"/>
    <n v="1"/>
    <n v="4"/>
    <s v="AUGUST-26-dummy-data.xlsx"/>
    <n v="4"/>
    <n v="0"/>
    <b v="0"/>
    <n v="360"/>
    <n v="328"/>
    <n v="218"/>
    <n v="0"/>
    <n v="0"/>
    <n v="1"/>
    <n v="0"/>
    <n v="4"/>
    <n v="0"/>
    <m/>
    <n v="360"/>
    <s v="On Time"/>
    <s v="Early Finish"/>
    <n v="10"/>
    <n v="-22"/>
    <n v="0"/>
    <n v="1"/>
    <n v="0"/>
    <n v="4"/>
    <n v="0"/>
    <n v="1"/>
    <n v="0"/>
    <n v="0"/>
    <n v="220"/>
    <n v="1"/>
    <n v="0"/>
    <n v="360"/>
    <s v="Below planned"/>
    <n v="1"/>
    <n v="0"/>
    <n v="0"/>
    <d v="2026-08-04T08:00:00"/>
    <d v="2026-08-04T14:00:00"/>
    <s v="Classified"/>
    <d v="2026-08-04T08:10:00"/>
    <d v="2026-08-04T13:38:00"/>
    <s v="Dr Dummy 19"/>
    <n v="0"/>
    <n v="0"/>
    <m/>
  </r>
  <r>
    <s v="Southern"/>
    <x v="0"/>
    <x v="9"/>
    <x v="18"/>
    <s v="Single consultant"/>
    <x v="8"/>
    <x v="0"/>
    <d v="2026-06-14T00:00:00"/>
    <n v="0"/>
    <x v="0"/>
    <x v="0"/>
    <s v="St Cah Main Theatre"/>
    <x v="0"/>
    <n v="1"/>
    <n v="4"/>
    <s v="JUNE-26-dummy-data.xlsx"/>
    <n v="4"/>
    <n v="0"/>
    <b v="0"/>
    <n v="540"/>
    <n v="502"/>
    <n v="372"/>
    <n v="0"/>
    <n v="0"/>
    <n v="1"/>
    <n v="0"/>
    <n v="4"/>
    <n v="0"/>
    <m/>
    <n v="540"/>
    <s v="On Time"/>
    <s v="Early Finish"/>
    <n v="6"/>
    <n v="-32"/>
    <n v="0"/>
    <n v="1"/>
    <n v="0"/>
    <n v="4"/>
    <n v="0"/>
    <n v="1"/>
    <n v="0"/>
    <n v="0"/>
    <n v="365"/>
    <n v="1"/>
    <n v="0"/>
    <n v="540"/>
    <s v="Below planned"/>
    <n v="1"/>
    <n v="0"/>
    <n v="0"/>
    <d v="2026-06-14T08:30:00"/>
    <d v="2026-06-14T17:30:00"/>
    <s v="Classified"/>
    <d v="2026-06-14T08:36:00"/>
    <d v="2026-06-14T16:58:00"/>
    <s v="Dr Dummy 20"/>
    <n v="0"/>
    <n v="0"/>
    <m/>
  </r>
  <r>
    <s v="Southern"/>
    <x v="0"/>
    <x v="9"/>
    <x v="18"/>
    <s v="Single consultant"/>
    <x v="2"/>
    <x v="0"/>
    <d v="2026-07-29T00:00:00"/>
    <n v="0"/>
    <x v="1"/>
    <x v="0"/>
    <s v="St Cah Main Theatre"/>
    <x v="0"/>
    <n v="1"/>
    <n v="4"/>
    <s v="JULY-26-dummy-data.xlsx"/>
    <n v="4"/>
    <n v="0"/>
    <b v="0"/>
    <n v="540"/>
    <n v="488"/>
    <n v="396"/>
    <n v="0"/>
    <n v="0"/>
    <n v="1"/>
    <n v="0"/>
    <n v="4"/>
    <n v="0"/>
    <m/>
    <n v="540"/>
    <s v="Late Start"/>
    <s v="Early Finish"/>
    <n v="12"/>
    <n v="-40"/>
    <n v="0"/>
    <n v="0"/>
    <n v="1"/>
    <n v="4"/>
    <n v="0"/>
    <n v="1"/>
    <n v="0"/>
    <n v="0"/>
    <n v="405"/>
    <n v="1"/>
    <n v="0"/>
    <n v="540"/>
    <s v="Below planned"/>
    <n v="1"/>
    <n v="0"/>
    <n v="0"/>
    <d v="2026-07-29T08:30:00"/>
    <d v="2026-07-29T17:30:00"/>
    <s v="Classified"/>
    <d v="2026-07-29T08:42:00"/>
    <d v="2026-07-29T16:50:00"/>
    <s v="Dr Dummy 20"/>
    <n v="0"/>
    <n v="0"/>
    <m/>
  </r>
  <r>
    <s v="Southern"/>
    <x v="0"/>
    <x v="9"/>
    <x v="18"/>
    <s v="Single consultant"/>
    <x v="0"/>
    <x v="0"/>
    <d v="2026-08-21T00:00:00"/>
    <n v="0"/>
    <x v="2"/>
    <x v="0"/>
    <s v="St Cah Main Theatre"/>
    <x v="0"/>
    <n v="1"/>
    <n v="4"/>
    <s v="AUGUST-26-dummy-data.xlsx"/>
    <n v="4"/>
    <n v="0"/>
    <b v="0"/>
    <n v="540"/>
    <n v="516"/>
    <n v="370"/>
    <n v="0"/>
    <n v="0"/>
    <n v="1"/>
    <n v="0"/>
    <n v="4"/>
    <n v="0"/>
    <m/>
    <n v="540"/>
    <s v="On Time"/>
    <s v="Early Finish"/>
    <n v="7"/>
    <n v="-17"/>
    <n v="0"/>
    <n v="1"/>
    <n v="0"/>
    <n v="4"/>
    <n v="0"/>
    <n v="1"/>
    <n v="0"/>
    <n v="0"/>
    <n v="380"/>
    <n v="1"/>
    <n v="0"/>
    <n v="540"/>
    <s v="Below planned"/>
    <n v="1"/>
    <n v="0"/>
    <n v="0"/>
    <d v="2026-08-21T08:30:00"/>
    <d v="2026-08-21T17:30:00"/>
    <s v="Classified"/>
    <d v="2026-08-21T08:37:00"/>
    <d v="2026-08-21T17:13:00"/>
    <s v="Dr Dummy 20"/>
    <n v="0"/>
    <n v="0"/>
    <m/>
  </r>
  <r>
    <s v="Southern"/>
    <x v="0"/>
    <x v="9"/>
    <x v="18"/>
    <s v="Single consultant"/>
    <x v="7"/>
    <x v="0"/>
    <d v="2026-07-19T00:00:00"/>
    <n v="0"/>
    <x v="1"/>
    <x v="0"/>
    <s v="St Cah Main Theatre"/>
    <x v="0"/>
    <n v="1"/>
    <n v="4"/>
    <s v="JULY-26-dummy-data.xlsx"/>
    <n v="4"/>
    <n v="0"/>
    <b v="0"/>
    <n v="210"/>
    <n v="167"/>
    <n v="92"/>
    <n v="0"/>
    <n v="0"/>
    <n v="1"/>
    <n v="0"/>
    <n v="4"/>
    <n v="0"/>
    <m/>
    <n v="210"/>
    <s v="On Time"/>
    <s v="Early Finish"/>
    <n v="10"/>
    <n v="-33"/>
    <n v="0"/>
    <n v="1"/>
    <n v="0"/>
    <n v="4"/>
    <n v="0"/>
    <n v="1"/>
    <n v="0"/>
    <n v="0"/>
    <n v="95"/>
    <n v="1"/>
    <n v="0"/>
    <n v="210"/>
    <s v="Below planned"/>
    <n v="1"/>
    <n v="0"/>
    <n v="0"/>
    <d v="2026-07-19T08:30:00"/>
    <d v="2026-07-19T12:00:00"/>
    <s v="Classified"/>
    <d v="2026-07-19T08:40:00"/>
    <d v="2026-07-19T11:27:00"/>
    <s v="Dr Dummy 20"/>
    <n v="0"/>
    <n v="0"/>
    <m/>
  </r>
  <r>
    <s v="Southern"/>
    <x v="0"/>
    <x v="9"/>
    <x v="18"/>
    <s v="Single consultant"/>
    <x v="1"/>
    <x v="0"/>
    <d v="2026-07-14T00:00:00"/>
    <n v="0"/>
    <x v="1"/>
    <x v="0"/>
    <s v="St Cah Main Theatre"/>
    <x v="0"/>
    <n v="1"/>
    <n v="4"/>
    <s v="JULY-26-dummy-data.xlsx"/>
    <n v="4"/>
    <n v="0"/>
    <b v="0"/>
    <n v="480"/>
    <n v="445"/>
    <n v="369"/>
    <n v="0"/>
    <n v="0"/>
    <n v="1"/>
    <n v="0"/>
    <n v="4"/>
    <n v="0"/>
    <m/>
    <n v="480"/>
    <s v="Late Start"/>
    <s v="Early Finish"/>
    <n v="11"/>
    <n v="-24"/>
    <n v="0"/>
    <n v="0"/>
    <n v="1"/>
    <n v="4"/>
    <n v="0"/>
    <n v="1"/>
    <n v="0"/>
    <n v="0"/>
    <n v="360"/>
    <n v="1"/>
    <n v="0"/>
    <n v="480"/>
    <s v="Below planned"/>
    <n v="1"/>
    <n v="0"/>
    <n v="0"/>
    <d v="2026-07-14T09:00:00"/>
    <d v="2026-07-14T17:00:00"/>
    <s v="Classified"/>
    <d v="2026-07-14T09:11:00"/>
    <d v="2026-07-14T16:36:00"/>
    <s v="Dr Dummy 20"/>
    <n v="0"/>
    <n v="0"/>
    <m/>
  </r>
  <r>
    <s v="Southern"/>
    <x v="0"/>
    <x v="9"/>
    <x v="19"/>
    <s v="Single consultant"/>
    <x v="3"/>
    <x v="0"/>
    <d v="2026-08-23T00:00:00"/>
    <n v="0"/>
    <x v="2"/>
    <x v="0"/>
    <s v="St Cah Main Theatre"/>
    <x v="0"/>
    <n v="1"/>
    <n v="4"/>
    <s v="AUGUST-26-dummy-data.xlsx"/>
    <n v="4"/>
    <n v="0"/>
    <b v="0"/>
    <n v="180"/>
    <n v="156"/>
    <n v="86"/>
    <n v="0"/>
    <n v="0"/>
    <n v="1"/>
    <n v="0"/>
    <n v="4"/>
    <n v="0"/>
    <m/>
    <n v="180"/>
    <s v="On Time"/>
    <s v="Early Finish"/>
    <n v="9"/>
    <n v="-15"/>
    <n v="0"/>
    <n v="1"/>
    <n v="0"/>
    <n v="4"/>
    <n v="0"/>
    <n v="1"/>
    <n v="0"/>
    <n v="0"/>
    <n v="85"/>
    <n v="1"/>
    <n v="0"/>
    <n v="180"/>
    <s v="Below planned"/>
    <n v="1"/>
    <n v="0"/>
    <n v="0"/>
    <d v="2026-08-23T09:00:00"/>
    <d v="2026-08-23T12:00:00"/>
    <s v="Classified"/>
    <d v="2026-08-23T09:09:00"/>
    <d v="2026-08-23T11:45:00"/>
    <s v="Dr Dummy 21"/>
    <n v="0"/>
    <n v="0"/>
    <m/>
  </r>
  <r>
    <s v="Southern"/>
    <x v="0"/>
    <x v="9"/>
    <x v="20"/>
    <s v="Single consultant"/>
    <x v="6"/>
    <x v="0"/>
    <d v="2026-06-25T00:00:00"/>
    <n v="0"/>
    <x v="0"/>
    <x v="0"/>
    <s v="St Cah Main Theatre"/>
    <x v="0"/>
    <n v="1"/>
    <n v="4"/>
    <s v="JUNE-26-dummy-data.xlsx"/>
    <n v="4"/>
    <n v="0"/>
    <b v="0"/>
    <n v="480"/>
    <n v="454"/>
    <n v="334"/>
    <n v="0"/>
    <n v="0"/>
    <n v="1"/>
    <n v="0"/>
    <n v="4"/>
    <n v="0"/>
    <m/>
    <n v="480"/>
    <s v="On Time"/>
    <s v="Early Finish"/>
    <n v="6"/>
    <n v="-20"/>
    <n v="0"/>
    <n v="1"/>
    <n v="0"/>
    <n v="4"/>
    <n v="0"/>
    <n v="1"/>
    <n v="0"/>
    <n v="0"/>
    <n v="325"/>
    <n v="1"/>
    <n v="0"/>
    <n v="480"/>
    <s v="Below planned"/>
    <n v="1"/>
    <n v="0"/>
    <n v="0"/>
    <d v="2026-06-25T08:30:00"/>
    <d v="2026-06-25T16:30:00"/>
    <s v="Classified"/>
    <d v="2026-06-25T08:36:00"/>
    <d v="2026-06-25T16:10:00"/>
    <s v="Dr Dummy 22"/>
    <n v="0"/>
    <n v="0"/>
    <m/>
  </r>
  <r>
    <s v="Southern"/>
    <x v="0"/>
    <x v="9"/>
    <x v="20"/>
    <s v="Single consultant"/>
    <x v="6"/>
    <x v="0"/>
    <d v="2026-07-11T00:00:00"/>
    <n v="0"/>
    <x v="1"/>
    <x v="0"/>
    <s v="St Cah Main Theatre"/>
    <x v="0"/>
    <n v="1"/>
    <n v="4"/>
    <s v="JULY-26-dummy-data.xlsx"/>
    <n v="4"/>
    <n v="0"/>
    <b v="0"/>
    <n v="210"/>
    <n v="186"/>
    <n v="118"/>
    <n v="0"/>
    <n v="0"/>
    <n v="1"/>
    <n v="0"/>
    <n v="4"/>
    <n v="0"/>
    <m/>
    <n v="210"/>
    <s v="On Time"/>
    <s v="Early Finish"/>
    <n v="5"/>
    <n v="-19"/>
    <n v="0"/>
    <n v="1"/>
    <n v="0"/>
    <n v="4"/>
    <n v="0"/>
    <n v="1"/>
    <n v="0"/>
    <n v="0"/>
    <n v="115"/>
    <n v="1"/>
    <n v="0"/>
    <n v="210"/>
    <s v="Below planned"/>
    <n v="1"/>
    <n v="0"/>
    <n v="0"/>
    <d v="2026-07-11T08:30:00"/>
    <d v="2026-07-11T12:00:00"/>
    <s v="Classified"/>
    <d v="2026-07-11T08:35:00"/>
    <d v="2026-07-11T11:41:00"/>
    <s v="Dr Dummy 22"/>
    <n v="0"/>
    <n v="0"/>
    <m/>
  </r>
  <r>
    <s v="Southern"/>
    <x v="0"/>
    <x v="9"/>
    <x v="20"/>
    <s v="Single consultant"/>
    <x v="7"/>
    <x v="0"/>
    <d v="2026-06-13T00:00:00"/>
    <n v="0"/>
    <x v="0"/>
    <x v="0"/>
    <s v="St Cah Main Theatre"/>
    <x v="0"/>
    <n v="1"/>
    <n v="4"/>
    <s v="JUNE-26-dummy-data.xlsx"/>
    <n v="4"/>
    <n v="0"/>
    <b v="0"/>
    <n v="300"/>
    <n v="278"/>
    <n v="188"/>
    <n v="0"/>
    <n v="0"/>
    <n v="1"/>
    <n v="0"/>
    <n v="4"/>
    <n v="0"/>
    <m/>
    <n v="300"/>
    <s v="On Time"/>
    <s v="Early Finish"/>
    <n v="4"/>
    <n v="-18"/>
    <n v="0"/>
    <n v="1"/>
    <n v="0"/>
    <n v="4"/>
    <n v="0"/>
    <n v="1"/>
    <n v="0"/>
    <n v="0"/>
    <n v="185"/>
    <n v="1"/>
    <n v="0"/>
    <n v="300"/>
    <s v="Below planned"/>
    <n v="1"/>
    <n v="0"/>
    <n v="0"/>
    <d v="2026-06-13T08:30:00"/>
    <d v="2026-06-13T13:30:00"/>
    <s v="Classified"/>
    <d v="2026-06-13T08:34:00"/>
    <d v="2026-06-13T13:12:00"/>
    <s v="Dr Dummy 22"/>
    <n v="0"/>
    <n v="0"/>
    <m/>
  </r>
  <r>
    <s v="Southern"/>
    <x v="0"/>
    <x v="9"/>
    <x v="20"/>
    <s v="Single consultant"/>
    <x v="7"/>
    <x v="0"/>
    <d v="2026-07-08T00:00:00"/>
    <n v="0"/>
    <x v="1"/>
    <x v="0"/>
    <s v="St Cah Main Theatre"/>
    <x v="0"/>
    <n v="1"/>
    <n v="4"/>
    <s v="JULY-26-dummy-data.xlsx"/>
    <n v="4"/>
    <n v="0"/>
    <b v="0"/>
    <n v="480"/>
    <n v="462"/>
    <n v="344"/>
    <n v="0"/>
    <n v="0"/>
    <n v="1"/>
    <n v="0"/>
    <n v="4"/>
    <n v="0"/>
    <m/>
    <n v="480"/>
    <s v="On Time"/>
    <s v="Early Finish"/>
    <n v="3"/>
    <n v="-15"/>
    <n v="0"/>
    <n v="1"/>
    <n v="0"/>
    <n v="4"/>
    <n v="0"/>
    <n v="1"/>
    <n v="0"/>
    <n v="0"/>
    <n v="335"/>
    <n v="1"/>
    <n v="0"/>
    <n v="480"/>
    <s v="Below planned"/>
    <n v="1"/>
    <n v="0"/>
    <n v="0"/>
    <d v="2026-07-08T07:30:00"/>
    <d v="2026-07-08T15:30:00"/>
    <s v="Classified"/>
    <d v="2026-07-08T07:33:00"/>
    <d v="2026-07-08T15:15:00"/>
    <s v="Dr Dummy 22"/>
    <n v="0"/>
    <n v="0"/>
    <m/>
  </r>
  <r>
    <s v="Southern"/>
    <x v="0"/>
    <x v="9"/>
    <x v="20"/>
    <s v="Single consultant"/>
    <x v="3"/>
    <x v="0"/>
    <d v="2026-07-03T00:00:00"/>
    <n v="0"/>
    <x v="1"/>
    <x v="0"/>
    <s v="St Cah Main Theatre"/>
    <x v="0"/>
    <n v="1"/>
    <n v="4"/>
    <s v="JULY-26-dummy-data.xlsx"/>
    <n v="4"/>
    <n v="0"/>
    <b v="0"/>
    <n v="480"/>
    <n v="436"/>
    <n v="345"/>
    <n v="0"/>
    <n v="0"/>
    <n v="1"/>
    <n v="0"/>
    <n v="4"/>
    <n v="0"/>
    <m/>
    <n v="480"/>
    <s v="On Time"/>
    <s v="Early Finish"/>
    <n v="4"/>
    <n v="-40"/>
    <n v="0"/>
    <n v="1"/>
    <n v="0"/>
    <n v="4"/>
    <n v="0"/>
    <n v="1"/>
    <n v="0"/>
    <n v="0"/>
    <n v="340"/>
    <n v="1"/>
    <n v="0"/>
    <n v="480"/>
    <s v="Below planned"/>
    <n v="1"/>
    <n v="0"/>
    <n v="0"/>
    <d v="2026-07-03T08:00:00"/>
    <d v="2026-07-03T16:00:00"/>
    <s v="Classified"/>
    <d v="2026-07-03T08:04:00"/>
    <d v="2026-07-03T15:20:00"/>
    <s v="Dr Dummy 22"/>
    <n v="0"/>
    <n v="0"/>
    <m/>
  </r>
  <r>
    <s v="Southern"/>
    <x v="0"/>
    <x v="9"/>
    <x v="21"/>
    <s v="Single consultant"/>
    <x v="3"/>
    <x v="0"/>
    <d v="2026-06-06T00:00:00"/>
    <n v="0"/>
    <x v="0"/>
    <x v="0"/>
    <s v="St Cah Main Theatre"/>
    <x v="0"/>
    <n v="1"/>
    <n v="4"/>
    <s v="JUNE-26-dummy-data.xlsx"/>
    <n v="4"/>
    <n v="0"/>
    <b v="0"/>
    <n v="240"/>
    <n v="213"/>
    <n v="132"/>
    <n v="0"/>
    <n v="0"/>
    <n v="1"/>
    <n v="0"/>
    <n v="4"/>
    <n v="0"/>
    <m/>
    <n v="240"/>
    <s v="On Time"/>
    <s v="Early Finish"/>
    <n v="4"/>
    <n v="-23"/>
    <n v="0"/>
    <n v="1"/>
    <n v="0"/>
    <n v="4"/>
    <n v="0"/>
    <n v="1"/>
    <n v="0"/>
    <n v="0"/>
    <n v="145"/>
    <n v="1"/>
    <n v="0"/>
    <n v="240"/>
    <s v="Below planned"/>
    <n v="1"/>
    <n v="0"/>
    <n v="0"/>
    <d v="2026-06-06T08:00:00"/>
    <d v="2026-06-06T12:00:00"/>
    <s v="Classified"/>
    <d v="2026-06-06T08:04:00"/>
    <d v="2026-06-06T11:37:00"/>
    <s v="Dr Dummy 23"/>
    <n v="0"/>
    <n v="0"/>
    <m/>
  </r>
  <r>
    <s v="Southern"/>
    <x v="0"/>
    <x v="9"/>
    <x v="22"/>
    <s v="Single consultant"/>
    <x v="6"/>
    <x v="0"/>
    <d v="2026-08-25T00:00:00"/>
    <n v="0"/>
    <x v="2"/>
    <x v="0"/>
    <s v="St Cah Main Theatre"/>
    <x v="0"/>
    <n v="1"/>
    <n v="4"/>
    <s v="AUGUST-26-dummy-data.xlsx"/>
    <n v="4"/>
    <n v="0"/>
    <b v="0"/>
    <n v="540"/>
    <n v="515"/>
    <n v="400"/>
    <n v="0"/>
    <n v="0"/>
    <n v="1"/>
    <n v="0"/>
    <n v="4"/>
    <n v="0"/>
    <m/>
    <n v="540"/>
    <s v="On Time"/>
    <s v="Early Finish"/>
    <n v="2"/>
    <n v="-23"/>
    <n v="0"/>
    <n v="1"/>
    <n v="0"/>
    <n v="4"/>
    <n v="0"/>
    <n v="1"/>
    <n v="0"/>
    <n v="0"/>
    <n v="395"/>
    <n v="1"/>
    <n v="0"/>
    <n v="540"/>
    <s v="Below planned"/>
    <n v="1"/>
    <n v="0"/>
    <n v="0"/>
    <d v="2026-08-25T08:30:00"/>
    <d v="2026-08-25T17:30:00"/>
    <s v="Classified"/>
    <d v="2026-08-25T08:32:00"/>
    <d v="2026-08-25T17:07:00"/>
    <s v="Dr Dummy 24"/>
    <n v="0"/>
    <n v="0"/>
    <m/>
  </r>
  <r>
    <s v="Southern"/>
    <x v="0"/>
    <x v="9"/>
    <x v="22"/>
    <s v="Single consultant"/>
    <x v="8"/>
    <x v="0"/>
    <d v="2026-06-11T00:00:00"/>
    <n v="0"/>
    <x v="0"/>
    <x v="0"/>
    <s v="St Cah Main Theatre"/>
    <x v="0"/>
    <n v="1"/>
    <n v="4"/>
    <s v="JUNE-26-dummy-data.xlsx"/>
    <n v="4"/>
    <n v="0"/>
    <b v="0"/>
    <n v="210"/>
    <n v="188"/>
    <n v="114"/>
    <n v="0"/>
    <n v="0"/>
    <n v="1"/>
    <n v="0"/>
    <n v="4"/>
    <n v="0"/>
    <m/>
    <n v="210"/>
    <s v="On Time"/>
    <s v="Early Finish"/>
    <n v="7"/>
    <n v="-15"/>
    <n v="0"/>
    <n v="1"/>
    <n v="0"/>
    <n v="4"/>
    <n v="0"/>
    <n v="1"/>
    <n v="0"/>
    <n v="0"/>
    <n v="115"/>
    <n v="1"/>
    <n v="0"/>
    <n v="210"/>
    <s v="Below planned"/>
    <n v="1"/>
    <n v="0"/>
    <n v="0"/>
    <d v="2026-06-11T13:00:00"/>
    <d v="2026-06-11T16:30:00"/>
    <s v="Classified"/>
    <d v="2026-06-11T13:07:00"/>
    <d v="2026-06-11T16:15:00"/>
    <s v="Dr Dummy 24"/>
    <n v="0"/>
    <n v="0"/>
    <m/>
  </r>
  <r>
    <s v="Southern"/>
    <x v="0"/>
    <x v="9"/>
    <x v="22"/>
    <s v="Single consultant"/>
    <x v="8"/>
    <x v="0"/>
    <d v="2026-06-15T00:00:00"/>
    <n v="0"/>
    <x v="0"/>
    <x v="0"/>
    <s v="St Cah Main Theatre"/>
    <x v="0"/>
    <n v="1"/>
    <n v="4"/>
    <s v="JUNE-26-dummy-data.xlsx"/>
    <n v="4"/>
    <n v="0"/>
    <b v="0"/>
    <n v="270"/>
    <n v="242"/>
    <n v="167"/>
    <n v="0"/>
    <n v="0"/>
    <n v="1"/>
    <n v="0"/>
    <n v="4"/>
    <n v="0"/>
    <m/>
    <n v="270"/>
    <s v="On Time"/>
    <s v="Early Finish"/>
    <n v="7"/>
    <n v="-21"/>
    <n v="0"/>
    <n v="1"/>
    <n v="0"/>
    <n v="4"/>
    <n v="0"/>
    <n v="1"/>
    <n v="0"/>
    <n v="0"/>
    <n v="160"/>
    <n v="1"/>
    <n v="0"/>
    <n v="270"/>
    <s v="Below planned"/>
    <n v="1"/>
    <n v="0"/>
    <n v="0"/>
    <d v="2026-06-15T13:30:00"/>
    <d v="2026-06-15T18:00:00"/>
    <s v="Classified"/>
    <d v="2026-06-15T13:37:00"/>
    <d v="2026-06-15T17:39:00"/>
    <s v="Dr Dummy 24"/>
    <n v="0"/>
    <n v="0"/>
    <m/>
  </r>
  <r>
    <s v="Southern"/>
    <x v="0"/>
    <x v="9"/>
    <x v="22"/>
    <s v="Single consultant"/>
    <x v="3"/>
    <x v="0"/>
    <d v="2026-07-05T00:00:00"/>
    <n v="0"/>
    <x v="1"/>
    <x v="0"/>
    <s v="St Cah Main Theatre"/>
    <x v="0"/>
    <n v="1"/>
    <n v="4"/>
    <s v="JULY-26-dummy-data.xlsx"/>
    <n v="4"/>
    <n v="0"/>
    <b v="0"/>
    <n v="270"/>
    <n v="240"/>
    <n v="173"/>
    <n v="0"/>
    <n v="0"/>
    <n v="1"/>
    <n v="0"/>
    <n v="4"/>
    <n v="0"/>
    <m/>
    <n v="270"/>
    <s v="On Time"/>
    <s v="Early Finish"/>
    <n v="6"/>
    <n v="-24"/>
    <n v="0"/>
    <n v="1"/>
    <n v="0"/>
    <n v="4"/>
    <n v="0"/>
    <n v="1"/>
    <n v="0"/>
    <n v="0"/>
    <n v="160"/>
    <n v="1"/>
    <n v="0"/>
    <n v="270"/>
    <s v="Below planned"/>
    <n v="1"/>
    <n v="0"/>
    <n v="0"/>
    <d v="2026-07-05T08:30:00"/>
    <d v="2026-07-05T13:00:00"/>
    <s v="Classified"/>
    <d v="2026-07-05T08:36:00"/>
    <d v="2026-07-05T12:36:00"/>
    <s v="Dr Dummy 24"/>
    <n v="0"/>
    <n v="0"/>
    <m/>
  </r>
  <r>
    <s v="Southern"/>
    <x v="1"/>
    <x v="0"/>
    <x v="0"/>
    <s v="Single consultant"/>
    <x v="11"/>
    <x v="0"/>
    <d v="2026-07-25T00:00:00"/>
    <n v="0"/>
    <x v="1"/>
    <x v="0"/>
    <s v="St Dhh Main Theatre"/>
    <x v="0"/>
    <n v="1"/>
    <n v="4"/>
    <s v="JULY-26-dummy-data.xlsx"/>
    <n v="4"/>
    <n v="0"/>
    <b v="0"/>
    <n v="480"/>
    <n v="421"/>
    <n v="320"/>
    <n v="0"/>
    <n v="0"/>
    <n v="1"/>
    <n v="0"/>
    <n v="4"/>
    <n v="0"/>
    <m/>
    <n v="480"/>
    <s v="On Time"/>
    <s v="Early Finish"/>
    <n v="10"/>
    <n v="-49"/>
    <n v="0"/>
    <n v="1"/>
    <n v="0"/>
    <n v="4"/>
    <n v="0"/>
    <n v="1"/>
    <n v="0"/>
    <n v="0"/>
    <n v="325"/>
    <n v="1"/>
    <n v="0"/>
    <n v="480"/>
    <s v="Below planned"/>
    <n v="1"/>
    <n v="0"/>
    <n v="0"/>
    <d v="2026-07-25T09:00:00"/>
    <d v="2026-07-25T17:00:00"/>
    <s v="Classified"/>
    <d v="2026-07-25T09:10:00"/>
    <d v="2026-07-25T16:11:00"/>
    <s v="Dr Dummy 01"/>
    <n v="0"/>
    <n v="0"/>
    <m/>
  </r>
  <r>
    <s v="Southern"/>
    <x v="1"/>
    <x v="0"/>
    <x v="0"/>
    <s v="Single consultant"/>
    <x v="12"/>
    <x v="0"/>
    <d v="2026-08-07T00:00:00"/>
    <n v="0"/>
    <x v="2"/>
    <x v="0"/>
    <s v="St Dhh Main Theatre"/>
    <x v="0"/>
    <n v="1"/>
    <n v="4"/>
    <s v="AUGUST-26-dummy-data.xlsx"/>
    <n v="4"/>
    <n v="0"/>
    <b v="0"/>
    <n v="240"/>
    <n v="214"/>
    <n v="135"/>
    <n v="0"/>
    <n v="0"/>
    <n v="1"/>
    <n v="0"/>
    <n v="4"/>
    <n v="0"/>
    <m/>
    <n v="240"/>
    <s v="On Time"/>
    <s v="Early Finish"/>
    <n v="9"/>
    <n v="-17"/>
    <n v="0"/>
    <n v="1"/>
    <n v="0"/>
    <n v="4"/>
    <n v="0"/>
    <n v="1"/>
    <n v="0"/>
    <n v="0"/>
    <n v="140"/>
    <n v="1"/>
    <n v="0"/>
    <n v="240"/>
    <s v="Below planned"/>
    <n v="1"/>
    <n v="0"/>
    <n v="0"/>
    <d v="2026-08-07T13:30:00"/>
    <d v="2026-08-07T17:30:00"/>
    <s v="Classified"/>
    <d v="2026-08-07T13:39:00"/>
    <d v="2026-08-07T17:13:00"/>
    <s v="Dr Dummy 01"/>
    <n v="0"/>
    <n v="0"/>
    <m/>
  </r>
  <r>
    <s v="Southern"/>
    <x v="1"/>
    <x v="0"/>
    <x v="0"/>
    <s v="Single consultant"/>
    <x v="13"/>
    <x v="0"/>
    <d v="2026-07-31T00:00:00"/>
    <n v="0"/>
    <x v="1"/>
    <x v="0"/>
    <s v="St Dhh Main Theatre"/>
    <x v="0"/>
    <n v="1"/>
    <n v="4"/>
    <s v="JULY-26-dummy-data.xlsx"/>
    <n v="4"/>
    <n v="0"/>
    <b v="0"/>
    <n v="240"/>
    <n v="209"/>
    <n v="152"/>
    <n v="0"/>
    <n v="0"/>
    <n v="1"/>
    <n v="0"/>
    <n v="4"/>
    <n v="0"/>
    <m/>
    <n v="240"/>
    <s v="On Time"/>
    <s v="Early Finish"/>
    <n v="8"/>
    <n v="-23"/>
    <n v="0"/>
    <n v="1"/>
    <n v="0"/>
    <n v="4"/>
    <n v="0"/>
    <n v="1"/>
    <n v="0"/>
    <n v="0"/>
    <n v="145"/>
    <n v="1"/>
    <n v="0"/>
    <n v="240"/>
    <s v="Below planned"/>
    <n v="1"/>
    <n v="0"/>
    <n v="0"/>
    <d v="2026-07-31T13:00:00"/>
    <d v="2026-07-31T17:00:00"/>
    <s v="Classified"/>
    <d v="2026-07-31T13:08:00"/>
    <d v="2026-07-31T16:37:00"/>
    <s v="Dr Dummy 01"/>
    <n v="0"/>
    <n v="0"/>
    <m/>
  </r>
  <r>
    <s v="Southern"/>
    <x v="1"/>
    <x v="0"/>
    <x v="1"/>
    <s v="Single consultant"/>
    <x v="11"/>
    <x v="0"/>
    <d v="2026-06-11T00:00:00"/>
    <n v="0"/>
    <x v="0"/>
    <x v="0"/>
    <s v="St Dhh Main Theatre"/>
    <x v="0"/>
    <n v="1"/>
    <n v="4"/>
    <s v="JUNE-26-dummy-data.xlsx"/>
    <n v="4"/>
    <n v="0"/>
    <b v="0"/>
    <n v="270"/>
    <n v="232"/>
    <n v="148"/>
    <n v="0"/>
    <n v="0"/>
    <n v="1"/>
    <n v="0"/>
    <n v="4"/>
    <n v="0"/>
    <m/>
    <n v="270"/>
    <s v="On Time"/>
    <s v="Early Finish"/>
    <n v="8"/>
    <n v="-30"/>
    <n v="0"/>
    <n v="1"/>
    <n v="0"/>
    <n v="4"/>
    <n v="0"/>
    <n v="1"/>
    <n v="0"/>
    <n v="0"/>
    <n v="145"/>
    <n v="1"/>
    <n v="0"/>
    <n v="270"/>
    <s v="Below planned"/>
    <n v="1"/>
    <n v="0"/>
    <n v="0"/>
    <d v="2026-06-11T13:00:00"/>
    <d v="2026-06-11T17:30:00"/>
    <s v="Classified"/>
    <d v="2026-06-11T13:08:00"/>
    <d v="2026-06-11T17:00:00"/>
    <s v="Dr Dummy 02"/>
    <n v="0"/>
    <n v="0"/>
    <m/>
  </r>
  <r>
    <s v="Southern"/>
    <x v="1"/>
    <x v="0"/>
    <x v="1"/>
    <s v="Single consultant"/>
    <x v="14"/>
    <x v="0"/>
    <d v="2026-07-09T00:00:00"/>
    <n v="0"/>
    <x v="1"/>
    <x v="0"/>
    <s v="St Dhh Main Theatre"/>
    <x v="0"/>
    <n v="1"/>
    <n v="4"/>
    <s v="JULY-26-dummy-data.xlsx"/>
    <n v="4"/>
    <n v="0"/>
    <b v="0"/>
    <n v="480"/>
    <n v="431"/>
    <n v="325"/>
    <n v="0"/>
    <n v="0"/>
    <n v="1"/>
    <n v="0"/>
    <n v="4"/>
    <n v="0"/>
    <m/>
    <n v="480"/>
    <s v="On Time"/>
    <s v="Early Finish"/>
    <n v="9"/>
    <n v="-40"/>
    <n v="0"/>
    <n v="1"/>
    <n v="0"/>
    <n v="4"/>
    <n v="0"/>
    <n v="1"/>
    <n v="0"/>
    <n v="0"/>
    <n v="320"/>
    <n v="1"/>
    <n v="0"/>
    <n v="480"/>
    <s v="Below planned"/>
    <n v="1"/>
    <n v="0"/>
    <n v="0"/>
    <d v="2026-07-09T08:00:00"/>
    <d v="2026-07-09T16:00:00"/>
    <s v="Classified"/>
    <d v="2026-07-09T08:09:00"/>
    <d v="2026-07-09T15:20:00"/>
    <s v="Dr Dummy 02"/>
    <n v="0"/>
    <n v="0"/>
    <m/>
  </r>
  <r>
    <s v="Southern"/>
    <x v="1"/>
    <x v="0"/>
    <x v="3"/>
    <s v="Single consultant"/>
    <x v="11"/>
    <x v="0"/>
    <d v="2026-07-14T00:00:00"/>
    <n v="0"/>
    <x v="1"/>
    <x v="0"/>
    <s v="St Dhh Main Theatre"/>
    <x v="0"/>
    <n v="1"/>
    <n v="4"/>
    <s v="JULY-26-dummy-data.xlsx"/>
    <n v="4"/>
    <n v="0"/>
    <b v="0"/>
    <n v="480"/>
    <n v="431"/>
    <n v="319"/>
    <n v="0"/>
    <n v="0"/>
    <n v="1"/>
    <n v="0"/>
    <n v="4"/>
    <n v="0"/>
    <m/>
    <n v="480"/>
    <s v="On Time"/>
    <s v="Early Finish"/>
    <n v="9"/>
    <n v="-40"/>
    <n v="0"/>
    <n v="1"/>
    <n v="0"/>
    <n v="4"/>
    <n v="0"/>
    <n v="1"/>
    <n v="0"/>
    <n v="0"/>
    <n v="315"/>
    <n v="1"/>
    <n v="0"/>
    <n v="480"/>
    <s v="Below planned"/>
    <n v="1"/>
    <n v="0"/>
    <n v="0"/>
    <d v="2026-07-14T08:00:00"/>
    <d v="2026-07-14T16:00:00"/>
    <s v="Classified"/>
    <d v="2026-07-14T08:09:00"/>
    <d v="2026-07-14T15:20:00"/>
    <s v="Dr Dummy 04"/>
    <n v="0"/>
    <n v="0"/>
    <m/>
  </r>
  <r>
    <s v="Southern"/>
    <x v="1"/>
    <x v="0"/>
    <x v="3"/>
    <s v="Single consultant"/>
    <x v="14"/>
    <x v="0"/>
    <d v="2026-06-20T00:00:00"/>
    <n v="0"/>
    <x v="0"/>
    <x v="0"/>
    <s v="St Dhh Main Theatre"/>
    <x v="0"/>
    <n v="1"/>
    <n v="4"/>
    <s v="JUNE-26-dummy-data.xlsx"/>
    <n v="4"/>
    <n v="0"/>
    <b v="0"/>
    <n v="480"/>
    <n v="445"/>
    <n v="336"/>
    <n v="0"/>
    <n v="0"/>
    <n v="1"/>
    <n v="0"/>
    <n v="4"/>
    <n v="0"/>
    <m/>
    <n v="480"/>
    <s v="On Time"/>
    <s v="Early Finish"/>
    <n v="5"/>
    <n v="-30"/>
    <n v="0"/>
    <n v="1"/>
    <n v="0"/>
    <n v="4"/>
    <n v="0"/>
    <n v="1"/>
    <n v="0"/>
    <n v="0"/>
    <n v="325"/>
    <n v="1"/>
    <n v="0"/>
    <n v="480"/>
    <s v="Below planned"/>
    <n v="1"/>
    <n v="0"/>
    <n v="0"/>
    <d v="2026-06-20T08:00:00"/>
    <d v="2026-06-20T16:00:00"/>
    <s v="Classified"/>
    <d v="2026-06-20T08:05:00"/>
    <d v="2026-06-20T15:30:00"/>
    <s v="Dr Dummy 04"/>
    <n v="0"/>
    <n v="0"/>
    <m/>
  </r>
  <r>
    <s v="Southern"/>
    <x v="1"/>
    <x v="0"/>
    <x v="3"/>
    <s v="Single consultant"/>
    <x v="14"/>
    <x v="0"/>
    <d v="2026-08-16T00:00:00"/>
    <n v="0"/>
    <x v="2"/>
    <x v="0"/>
    <s v="St Dhh Main Theatre"/>
    <x v="0"/>
    <n v="1"/>
    <n v="4"/>
    <s v="AUGUST-26-dummy-data.xlsx"/>
    <n v="4"/>
    <n v="0"/>
    <b v="0"/>
    <n v="210"/>
    <n v="185"/>
    <n v="112"/>
    <n v="0"/>
    <n v="0"/>
    <n v="1"/>
    <n v="0"/>
    <n v="4"/>
    <n v="0"/>
    <m/>
    <n v="210"/>
    <s v="Late Start"/>
    <s v="Early Finish"/>
    <n v="11"/>
    <n v="-14"/>
    <n v="0"/>
    <n v="0"/>
    <n v="1"/>
    <n v="4"/>
    <n v="0"/>
    <n v="1"/>
    <n v="0"/>
    <n v="0"/>
    <n v="110"/>
    <n v="1"/>
    <n v="0"/>
    <n v="210"/>
    <s v="Below planned"/>
    <n v="1"/>
    <n v="0"/>
    <n v="0"/>
    <d v="2026-08-16T08:00:00"/>
    <d v="2026-08-16T11:30:00"/>
    <s v="Classified"/>
    <d v="2026-08-16T08:11:00"/>
    <d v="2026-08-16T11:16:00"/>
    <s v="Dr Dummy 04"/>
    <n v="0"/>
    <n v="0"/>
    <m/>
  </r>
  <r>
    <s v="Southern"/>
    <x v="1"/>
    <x v="0"/>
    <x v="3"/>
    <s v="Single consultant"/>
    <x v="13"/>
    <x v="0"/>
    <d v="2026-07-19T00:00:00"/>
    <n v="0"/>
    <x v="1"/>
    <x v="0"/>
    <s v="St Dhh Main Theatre"/>
    <x v="0"/>
    <n v="1"/>
    <n v="4"/>
    <s v="JULY-26-dummy-data.xlsx"/>
    <n v="4"/>
    <n v="0"/>
    <b v="0"/>
    <n v="480"/>
    <n v="425"/>
    <n v="315"/>
    <n v="0"/>
    <n v="0"/>
    <n v="1"/>
    <n v="0"/>
    <n v="4"/>
    <n v="0"/>
    <m/>
    <n v="480"/>
    <s v="On Time"/>
    <s v="Early Finish"/>
    <n v="7"/>
    <n v="-48"/>
    <n v="0"/>
    <n v="1"/>
    <n v="0"/>
    <n v="4"/>
    <n v="0"/>
    <n v="1"/>
    <n v="0"/>
    <n v="0"/>
    <n v="330"/>
    <n v="1"/>
    <n v="0"/>
    <n v="480"/>
    <s v="Below planned"/>
    <n v="1"/>
    <n v="0"/>
    <n v="0"/>
    <d v="2026-07-19T08:00:00"/>
    <d v="2026-07-19T16:00:00"/>
    <s v="Classified"/>
    <d v="2026-07-19T08:07:00"/>
    <d v="2026-07-19T15:12:00"/>
    <s v="Dr Dummy 04"/>
    <n v="0"/>
    <n v="0"/>
    <m/>
  </r>
  <r>
    <s v="Southern"/>
    <x v="1"/>
    <x v="0"/>
    <x v="5"/>
    <s v="Single consultant"/>
    <x v="12"/>
    <x v="0"/>
    <d v="2026-08-24T00:00:00"/>
    <n v="0"/>
    <x v="2"/>
    <x v="0"/>
    <s v="St Dhh Main Theatre"/>
    <x v="0"/>
    <n v="1"/>
    <n v="4"/>
    <s v="AUGUST-26-dummy-data.xlsx"/>
    <n v="4"/>
    <n v="0"/>
    <b v="0"/>
    <n v="210"/>
    <n v="182"/>
    <n v="116"/>
    <n v="0"/>
    <n v="0"/>
    <n v="1"/>
    <n v="0"/>
    <n v="4"/>
    <n v="0"/>
    <m/>
    <n v="210"/>
    <s v="Late Start"/>
    <s v="Early Finish"/>
    <n v="11"/>
    <n v="-17"/>
    <n v="0"/>
    <n v="0"/>
    <n v="1"/>
    <n v="4"/>
    <n v="0"/>
    <n v="1"/>
    <n v="0"/>
    <n v="0"/>
    <n v="120"/>
    <n v="1"/>
    <n v="0"/>
    <n v="210"/>
    <s v="Below planned"/>
    <n v="1"/>
    <n v="0"/>
    <n v="0"/>
    <d v="2026-08-24T13:00:00"/>
    <d v="2026-08-24T16:30:00"/>
    <s v="Classified"/>
    <d v="2026-08-24T13:11:00"/>
    <d v="2026-08-24T16:13:00"/>
    <s v="Dr Dummy 06"/>
    <n v="0"/>
    <n v="0"/>
    <m/>
  </r>
  <r>
    <s v="Southern"/>
    <x v="1"/>
    <x v="0"/>
    <x v="6"/>
    <s v="Single consultant"/>
    <x v="11"/>
    <x v="0"/>
    <d v="2026-08-17T00:00:00"/>
    <n v="0"/>
    <x v="2"/>
    <x v="0"/>
    <s v="St Dhh Main Theatre"/>
    <x v="0"/>
    <n v="1"/>
    <n v="4"/>
    <s v="AUGUST-26-dummy-data.xlsx"/>
    <n v="4"/>
    <n v="0"/>
    <b v="0"/>
    <n v="360"/>
    <n v="328"/>
    <n v="250"/>
    <n v="0"/>
    <n v="0"/>
    <n v="1"/>
    <n v="0"/>
    <n v="4"/>
    <n v="0"/>
    <m/>
    <n v="360"/>
    <s v="Late Start"/>
    <s v="Early Finish"/>
    <n v="11"/>
    <n v="-21"/>
    <n v="0"/>
    <n v="0"/>
    <n v="1"/>
    <n v="4"/>
    <n v="0"/>
    <n v="1"/>
    <n v="0"/>
    <n v="0"/>
    <n v="250"/>
    <n v="1"/>
    <n v="0"/>
    <n v="360"/>
    <s v="Below planned"/>
    <n v="1"/>
    <n v="0"/>
    <n v="0"/>
    <d v="2026-08-17T08:30:00"/>
    <d v="2026-08-17T14:30:00"/>
    <s v="Classified"/>
    <d v="2026-08-17T08:41:00"/>
    <d v="2026-08-17T14:09:00"/>
    <s v="Dr Dummy 07"/>
    <n v="0"/>
    <n v="0"/>
    <m/>
  </r>
  <r>
    <s v="Southern"/>
    <x v="1"/>
    <x v="0"/>
    <x v="7"/>
    <s v="Single consultant"/>
    <x v="15"/>
    <x v="0"/>
    <d v="2026-06-05T00:00:00"/>
    <n v="0"/>
    <x v="0"/>
    <x v="0"/>
    <s v="St Dhh Main Theatre"/>
    <x v="0"/>
    <n v="1"/>
    <n v="4"/>
    <s v="JUNE-26-dummy-data.xlsx"/>
    <n v="4"/>
    <n v="0"/>
    <b v="0"/>
    <n v="540"/>
    <n v="488"/>
    <n v="382"/>
    <n v="0"/>
    <n v="0"/>
    <n v="1"/>
    <n v="0"/>
    <n v="4"/>
    <n v="0"/>
    <m/>
    <n v="540"/>
    <s v="On Time"/>
    <s v="Early Finish"/>
    <n v="4"/>
    <n v="-48"/>
    <n v="0"/>
    <n v="1"/>
    <n v="0"/>
    <n v="4"/>
    <n v="0"/>
    <n v="1"/>
    <n v="0"/>
    <n v="0"/>
    <n v="365"/>
    <n v="1"/>
    <n v="0"/>
    <n v="540"/>
    <s v="Below planned"/>
    <n v="1"/>
    <n v="0"/>
    <n v="0"/>
    <d v="2026-06-05T08:30:00"/>
    <d v="2026-06-05T17:30:00"/>
    <s v="Classified"/>
    <d v="2026-06-05T08:34:00"/>
    <d v="2026-06-05T16:42:00"/>
    <s v="Dr Dummy 08"/>
    <n v="0"/>
    <n v="0"/>
    <m/>
  </r>
  <r>
    <s v="Southern"/>
    <x v="1"/>
    <x v="0"/>
    <x v="7"/>
    <s v="Single consultant"/>
    <x v="15"/>
    <x v="0"/>
    <d v="2026-07-08T00:00:00"/>
    <n v="0"/>
    <x v="1"/>
    <x v="0"/>
    <s v="St Dhh Main Theatre"/>
    <x v="0"/>
    <n v="1"/>
    <n v="4"/>
    <s v="JULY-26-dummy-data.xlsx"/>
    <n v="4"/>
    <n v="0"/>
    <b v="0"/>
    <n v="480"/>
    <n v="461"/>
    <n v="300"/>
    <n v="0"/>
    <n v="0"/>
    <n v="1"/>
    <n v="0"/>
    <n v="4"/>
    <n v="0"/>
    <m/>
    <n v="480"/>
    <s v="On Time"/>
    <s v="Early Finish"/>
    <n v="5"/>
    <n v="-14"/>
    <n v="0"/>
    <n v="1"/>
    <n v="0"/>
    <n v="4"/>
    <n v="0"/>
    <n v="1"/>
    <n v="0"/>
    <n v="0"/>
    <n v="310"/>
    <n v="1"/>
    <n v="0"/>
    <n v="480"/>
    <s v="Below planned"/>
    <n v="1"/>
    <n v="0"/>
    <n v="0"/>
    <d v="2026-07-08T08:00:00"/>
    <d v="2026-07-08T16:00:00"/>
    <s v="Classified"/>
    <d v="2026-07-08T08:05:00"/>
    <d v="2026-07-08T15:46:00"/>
    <s v="Dr Dummy 08"/>
    <n v="0"/>
    <n v="0"/>
    <m/>
  </r>
  <r>
    <s v="Southern"/>
    <x v="1"/>
    <x v="0"/>
    <x v="8"/>
    <s v="Single consultant"/>
    <x v="13"/>
    <x v="0"/>
    <d v="2026-06-09T00:00:00"/>
    <n v="0"/>
    <x v="0"/>
    <x v="0"/>
    <s v="St Dhh Main Theatre"/>
    <x v="0"/>
    <n v="1"/>
    <n v="4"/>
    <s v="JUNE-26-dummy-data.xlsx"/>
    <n v="4"/>
    <n v="0"/>
    <b v="0"/>
    <n v="180"/>
    <n v="159"/>
    <n v="80"/>
    <n v="0"/>
    <n v="0"/>
    <n v="1"/>
    <n v="0"/>
    <n v="4"/>
    <n v="0"/>
    <m/>
    <n v="180"/>
    <s v="On Time"/>
    <s v="Early Finish"/>
    <n v="2"/>
    <n v="-19"/>
    <n v="0"/>
    <n v="1"/>
    <n v="0"/>
    <n v="4"/>
    <n v="0"/>
    <n v="1"/>
    <n v="0"/>
    <n v="0"/>
    <n v="85"/>
    <n v="1"/>
    <n v="0"/>
    <n v="180"/>
    <s v="Below planned"/>
    <n v="1"/>
    <n v="0"/>
    <n v="0"/>
    <d v="2026-06-09T13:00:00"/>
    <d v="2026-06-09T16:00:00"/>
    <s v="Classified"/>
    <d v="2026-06-09T13:02:00"/>
    <d v="2026-06-09T15:41:00"/>
    <s v="Dr Dummy 09"/>
    <n v="0"/>
    <n v="0"/>
    <m/>
  </r>
  <r>
    <s v="Southern"/>
    <x v="1"/>
    <x v="0"/>
    <x v="9"/>
    <s v="Single consultant"/>
    <x v="11"/>
    <x v="0"/>
    <d v="2026-06-23T00:00:00"/>
    <n v="0"/>
    <x v="0"/>
    <x v="0"/>
    <s v="St Dhh Main Theatre"/>
    <x v="0"/>
    <n v="1"/>
    <n v="4"/>
    <s v="JUNE-26-dummy-data.xlsx"/>
    <n v="4"/>
    <n v="0"/>
    <b v="0"/>
    <n v="300"/>
    <n v="285"/>
    <n v="213"/>
    <n v="0"/>
    <n v="0"/>
    <n v="1"/>
    <n v="0"/>
    <n v="4"/>
    <n v="0"/>
    <m/>
    <n v="300"/>
    <s v="On Time"/>
    <s v="On Time"/>
    <n v="6"/>
    <n v="-9"/>
    <n v="0"/>
    <n v="1"/>
    <n v="0"/>
    <n v="4"/>
    <n v="0"/>
    <n v="0"/>
    <n v="1"/>
    <n v="0"/>
    <n v="205"/>
    <n v="1"/>
    <n v="0"/>
    <n v="300"/>
    <s v="Below planned"/>
    <n v="1"/>
    <n v="0"/>
    <n v="0"/>
    <d v="2026-06-23T08:00:00"/>
    <d v="2026-06-23T13:00:00"/>
    <s v="Classified"/>
    <d v="2026-06-23T08:06:00"/>
    <d v="2026-06-23T12:51:00"/>
    <s v="Dr Dummy 10"/>
    <n v="0"/>
    <n v="0"/>
    <m/>
  </r>
  <r>
    <s v="Southern"/>
    <x v="1"/>
    <x v="0"/>
    <x v="9"/>
    <s v="Single consultant"/>
    <x v="14"/>
    <x v="0"/>
    <d v="2026-06-18T00:00:00"/>
    <n v="0"/>
    <x v="0"/>
    <x v="0"/>
    <s v="St Dhh Main Theatre"/>
    <x v="0"/>
    <n v="1"/>
    <n v="4"/>
    <s v="JUNE-26-dummy-data.xlsx"/>
    <n v="4"/>
    <n v="0"/>
    <b v="0"/>
    <n v="300"/>
    <n v="257"/>
    <n v="188"/>
    <n v="0"/>
    <n v="0"/>
    <n v="1"/>
    <n v="0"/>
    <n v="4"/>
    <n v="0"/>
    <m/>
    <n v="300"/>
    <s v="Late Start"/>
    <s v="Early Finish"/>
    <n v="12"/>
    <n v="-31"/>
    <n v="0"/>
    <n v="0"/>
    <n v="1"/>
    <n v="4"/>
    <n v="0"/>
    <n v="1"/>
    <n v="0"/>
    <n v="0"/>
    <n v="180"/>
    <n v="1"/>
    <n v="0"/>
    <n v="300"/>
    <s v="Below planned"/>
    <n v="1"/>
    <n v="0"/>
    <n v="0"/>
    <d v="2026-06-18T08:30:00"/>
    <d v="2026-06-18T13:30:00"/>
    <s v="Classified"/>
    <d v="2026-06-18T08:42:00"/>
    <d v="2026-06-18T12:59:00"/>
    <s v="Dr Dummy 10"/>
    <n v="0"/>
    <n v="0"/>
    <m/>
  </r>
  <r>
    <s v="Southern"/>
    <x v="1"/>
    <x v="0"/>
    <x v="9"/>
    <s v="Single consultant"/>
    <x v="16"/>
    <x v="0"/>
    <d v="2026-07-31T00:00:00"/>
    <n v="0"/>
    <x v="1"/>
    <x v="0"/>
    <s v="St Dhh Main Theatre"/>
    <x v="0"/>
    <n v="1"/>
    <n v="4"/>
    <s v="JULY-26-dummy-data.xlsx"/>
    <n v="4"/>
    <n v="0"/>
    <b v="0"/>
    <n v="270"/>
    <n v="247"/>
    <n v="143"/>
    <n v="0"/>
    <n v="0"/>
    <n v="1"/>
    <n v="0"/>
    <n v="4"/>
    <n v="0"/>
    <m/>
    <n v="270"/>
    <s v="On Time"/>
    <s v="Early Finish"/>
    <n v="3"/>
    <n v="-20"/>
    <n v="0"/>
    <n v="1"/>
    <n v="0"/>
    <n v="4"/>
    <n v="0"/>
    <n v="1"/>
    <n v="0"/>
    <n v="0"/>
    <n v="150"/>
    <n v="1"/>
    <n v="0"/>
    <n v="270"/>
    <s v="Below planned"/>
    <n v="1"/>
    <n v="0"/>
    <n v="0"/>
    <d v="2026-07-31T09:00:00"/>
    <d v="2026-07-31T13:30:00"/>
    <s v="Classified"/>
    <d v="2026-07-31T09:03:00"/>
    <d v="2026-07-31T13:10:00"/>
    <s v="Dr Dummy 10"/>
    <n v="0"/>
    <n v="0"/>
    <m/>
  </r>
  <r>
    <s v="Southern"/>
    <x v="1"/>
    <x v="0"/>
    <x v="24"/>
    <s v="Single consultant"/>
    <x v="12"/>
    <x v="0"/>
    <d v="2026-08-05T00:00:00"/>
    <n v="0"/>
    <x v="2"/>
    <x v="0"/>
    <s v="St Dhh Main Theatre"/>
    <x v="0"/>
    <n v="1"/>
    <n v="4"/>
    <s v="AUGUST-26-dummy-data.xlsx"/>
    <n v="4"/>
    <n v="0"/>
    <b v="0"/>
    <n v="240"/>
    <n v="219"/>
    <n v="148"/>
    <n v="0"/>
    <n v="0"/>
    <n v="1"/>
    <n v="0"/>
    <n v="4"/>
    <n v="0"/>
    <m/>
    <n v="240"/>
    <s v="On Time"/>
    <s v="Early Finish"/>
    <n v="4"/>
    <n v="-17"/>
    <n v="0"/>
    <n v="1"/>
    <n v="0"/>
    <n v="4"/>
    <n v="0"/>
    <n v="1"/>
    <n v="0"/>
    <n v="0"/>
    <n v="145"/>
    <n v="1"/>
    <n v="0"/>
    <n v="240"/>
    <s v="Below planned"/>
    <n v="1"/>
    <n v="0"/>
    <n v="0"/>
    <d v="2026-08-05T13:00:00"/>
    <d v="2026-08-05T17:00:00"/>
    <s v="Classified"/>
    <d v="2026-08-05T13:04:00"/>
    <d v="2026-08-05T16:43:00"/>
    <s v="Dr Dummy 11"/>
    <n v="0"/>
    <n v="0"/>
    <m/>
  </r>
  <r>
    <s v="Southern"/>
    <x v="1"/>
    <x v="0"/>
    <x v="24"/>
    <s v="Single consultant"/>
    <x v="16"/>
    <x v="0"/>
    <d v="2026-06-21T00:00:00"/>
    <n v="0"/>
    <x v="0"/>
    <x v="0"/>
    <s v="St Dhh Main Theatre"/>
    <x v="0"/>
    <n v="1"/>
    <n v="4"/>
    <s v="JUNE-26-dummy-data.xlsx"/>
    <n v="4"/>
    <n v="0"/>
    <b v="0"/>
    <n v="540"/>
    <n v="507"/>
    <n v="412"/>
    <n v="0"/>
    <n v="0"/>
    <n v="1"/>
    <n v="0"/>
    <n v="4"/>
    <n v="0"/>
    <m/>
    <n v="540"/>
    <s v="On Time"/>
    <s v="Early Finish"/>
    <n v="2"/>
    <n v="-31"/>
    <n v="0"/>
    <n v="1"/>
    <n v="0"/>
    <n v="4"/>
    <n v="0"/>
    <n v="1"/>
    <n v="0"/>
    <n v="0"/>
    <n v="405"/>
    <n v="1"/>
    <n v="0"/>
    <n v="540"/>
    <s v="Below planned"/>
    <n v="1"/>
    <n v="0"/>
    <n v="0"/>
    <d v="2026-06-21T09:00:00"/>
    <d v="2026-06-21T18:00:00"/>
    <s v="Classified"/>
    <d v="2026-06-21T09:02:00"/>
    <d v="2026-06-21T17:29:00"/>
    <s v="Dr Dummy 11"/>
    <n v="0"/>
    <n v="0"/>
    <m/>
  </r>
  <r>
    <s v="Southern"/>
    <x v="1"/>
    <x v="0"/>
    <x v="11"/>
    <s v="Single consultant"/>
    <x v="13"/>
    <x v="0"/>
    <d v="2026-08-12T00:00:00"/>
    <n v="0"/>
    <x v="2"/>
    <x v="0"/>
    <s v="St Dhh Main Theatre"/>
    <x v="0"/>
    <n v="1"/>
    <n v="4"/>
    <s v="AUGUST-26-dummy-data.xlsx"/>
    <n v="4"/>
    <n v="0"/>
    <b v="0"/>
    <n v="270"/>
    <n v="249"/>
    <n v="148"/>
    <n v="0"/>
    <n v="0"/>
    <n v="1"/>
    <n v="0"/>
    <n v="4"/>
    <n v="0"/>
    <m/>
    <n v="270"/>
    <s v="On Time"/>
    <s v="Early Finish"/>
    <n v="5"/>
    <n v="-16"/>
    <n v="0"/>
    <n v="1"/>
    <n v="0"/>
    <n v="4"/>
    <n v="0"/>
    <n v="1"/>
    <n v="0"/>
    <n v="0"/>
    <n v="155"/>
    <n v="1"/>
    <n v="0"/>
    <n v="270"/>
    <s v="Below planned"/>
    <n v="1"/>
    <n v="0"/>
    <n v="0"/>
    <d v="2026-08-12T08:30:00"/>
    <d v="2026-08-12T13:00:00"/>
    <s v="Classified"/>
    <d v="2026-08-12T08:35:00"/>
    <d v="2026-08-12T12:44:00"/>
    <s v="Dr Dummy 13"/>
    <n v="0"/>
    <n v="0"/>
    <m/>
  </r>
  <r>
    <s v="Southern"/>
    <x v="1"/>
    <x v="0"/>
    <x v="13"/>
    <s v="Single consultant"/>
    <x v="12"/>
    <x v="0"/>
    <d v="2026-07-30T00:00:00"/>
    <n v="0"/>
    <x v="1"/>
    <x v="0"/>
    <s v="St Dhh Main Theatre"/>
    <x v="0"/>
    <n v="1"/>
    <n v="4"/>
    <s v="JULY-26-dummy-data.xlsx"/>
    <n v="4"/>
    <n v="0"/>
    <b v="0"/>
    <n v="240"/>
    <n v="213"/>
    <n v="134"/>
    <n v="0"/>
    <n v="0"/>
    <n v="1"/>
    <n v="0"/>
    <n v="4"/>
    <n v="0"/>
    <m/>
    <n v="240"/>
    <s v="On Time"/>
    <s v="Early Finish"/>
    <n v="3"/>
    <n v="-24"/>
    <n v="0"/>
    <n v="1"/>
    <n v="0"/>
    <n v="4"/>
    <n v="0"/>
    <n v="1"/>
    <n v="0"/>
    <n v="0"/>
    <n v="135"/>
    <n v="1"/>
    <n v="0"/>
    <n v="240"/>
    <s v="Below planned"/>
    <n v="1"/>
    <n v="0"/>
    <n v="0"/>
    <d v="2026-07-30T09:00:00"/>
    <d v="2026-07-30T13:00:00"/>
    <s v="Classified"/>
    <d v="2026-07-30T09:03:00"/>
    <d v="2026-07-30T12:36:00"/>
    <s v="Dr Dummy 15"/>
    <n v="0"/>
    <n v="0"/>
    <m/>
  </r>
  <r>
    <s v="Southern"/>
    <x v="1"/>
    <x v="0"/>
    <x v="13"/>
    <s v="Single consultant"/>
    <x v="14"/>
    <x v="0"/>
    <d v="2026-07-20T00:00:00"/>
    <n v="0"/>
    <x v="1"/>
    <x v="0"/>
    <s v="St Dhh Main Theatre"/>
    <x v="0"/>
    <n v="1"/>
    <n v="4"/>
    <s v="JULY-26-dummy-data.xlsx"/>
    <n v="4"/>
    <n v="0"/>
    <b v="0"/>
    <n v="360"/>
    <n v="315"/>
    <n v="212"/>
    <n v="0"/>
    <n v="0"/>
    <n v="1"/>
    <n v="0"/>
    <n v="4"/>
    <n v="0"/>
    <m/>
    <n v="360"/>
    <s v="Late Start"/>
    <s v="Early Finish"/>
    <n v="12"/>
    <n v="-33"/>
    <n v="0"/>
    <n v="0"/>
    <n v="1"/>
    <n v="4"/>
    <n v="0"/>
    <n v="1"/>
    <n v="0"/>
    <n v="0"/>
    <n v="215"/>
    <n v="1"/>
    <n v="0"/>
    <n v="360"/>
    <s v="Below planned"/>
    <n v="1"/>
    <n v="0"/>
    <n v="0"/>
    <d v="2026-07-20T07:30:00"/>
    <d v="2026-07-20T13:30:00"/>
    <s v="Classified"/>
    <d v="2026-07-20T07:42:00"/>
    <d v="2026-07-20T12:57:00"/>
    <s v="Dr Dummy 15"/>
    <n v="0"/>
    <n v="0"/>
    <m/>
  </r>
  <r>
    <s v="Southern"/>
    <x v="1"/>
    <x v="0"/>
    <x v="15"/>
    <s v="Single consultant"/>
    <x v="11"/>
    <x v="0"/>
    <d v="2026-06-30T00:00:00"/>
    <n v="0"/>
    <x v="0"/>
    <x v="0"/>
    <s v="St Dhh Main Theatre"/>
    <x v="0"/>
    <n v="1"/>
    <n v="4"/>
    <s v="JUNE-26-dummy-data.xlsx"/>
    <n v="4"/>
    <n v="0"/>
    <b v="0"/>
    <n v="480"/>
    <n v="451"/>
    <n v="352"/>
    <n v="0"/>
    <n v="0"/>
    <n v="1"/>
    <n v="0"/>
    <n v="4"/>
    <n v="0"/>
    <m/>
    <n v="480"/>
    <s v="On Time"/>
    <s v="Early Finish"/>
    <n v="4"/>
    <n v="-25"/>
    <n v="0"/>
    <n v="1"/>
    <n v="0"/>
    <n v="4"/>
    <n v="0"/>
    <n v="1"/>
    <n v="0"/>
    <n v="0"/>
    <n v="355"/>
    <n v="1"/>
    <n v="0"/>
    <n v="480"/>
    <s v="Below planned"/>
    <n v="1"/>
    <n v="0"/>
    <n v="0"/>
    <d v="2026-06-30T08:30:00"/>
    <d v="2026-06-30T16:30:00"/>
    <s v="Classified"/>
    <d v="2026-06-30T08:34:00"/>
    <d v="2026-06-30T16:05:00"/>
    <s v="Dr Dummy 17"/>
    <n v="0"/>
    <n v="0"/>
    <m/>
  </r>
  <r>
    <s v="Southern"/>
    <x v="1"/>
    <x v="0"/>
    <x v="15"/>
    <s v="Single consultant"/>
    <x v="14"/>
    <x v="0"/>
    <d v="2026-06-01T00:00:00"/>
    <n v="0"/>
    <x v="0"/>
    <x v="0"/>
    <s v="St Dhh Main Theatre"/>
    <x v="0"/>
    <n v="1"/>
    <n v="4"/>
    <s v="JUNE-26-dummy-data.xlsx"/>
    <n v="4"/>
    <n v="0"/>
    <b v="0"/>
    <n v="240"/>
    <n v="217"/>
    <n v="130"/>
    <n v="0"/>
    <n v="0"/>
    <n v="1"/>
    <n v="0"/>
    <n v="4"/>
    <n v="0"/>
    <m/>
    <n v="240"/>
    <s v="On Time"/>
    <s v="Early Finish"/>
    <n v="5"/>
    <n v="-18"/>
    <n v="0"/>
    <n v="1"/>
    <n v="0"/>
    <n v="4"/>
    <n v="0"/>
    <n v="1"/>
    <n v="0"/>
    <n v="0"/>
    <n v="140"/>
    <n v="1"/>
    <n v="0"/>
    <n v="240"/>
    <s v="Below planned"/>
    <n v="1"/>
    <n v="0"/>
    <n v="0"/>
    <d v="2026-06-01T13:30:00"/>
    <d v="2026-06-01T17:30:00"/>
    <s v="Classified"/>
    <d v="2026-06-01T13:35:00"/>
    <d v="2026-06-01T17:12:00"/>
    <s v="Dr Dummy 17"/>
    <n v="0"/>
    <n v="0"/>
    <m/>
  </r>
  <r>
    <s v="Southern"/>
    <x v="1"/>
    <x v="0"/>
    <x v="16"/>
    <s v="Single consultant"/>
    <x v="16"/>
    <x v="0"/>
    <d v="2026-08-23T00:00:00"/>
    <n v="0"/>
    <x v="2"/>
    <x v="0"/>
    <s v="St Dhh Main Theatre"/>
    <x v="0"/>
    <n v="1"/>
    <n v="4"/>
    <s v="AUGUST-26-dummy-data.xlsx"/>
    <n v="4"/>
    <n v="0"/>
    <b v="0"/>
    <n v="240"/>
    <n v="220"/>
    <n v="149"/>
    <n v="0"/>
    <n v="0"/>
    <n v="1"/>
    <n v="0"/>
    <n v="4"/>
    <n v="0"/>
    <m/>
    <n v="240"/>
    <s v="On Time"/>
    <s v="Early Finish"/>
    <n v="6"/>
    <n v="-14"/>
    <n v="0"/>
    <n v="1"/>
    <n v="0"/>
    <n v="4"/>
    <n v="0"/>
    <n v="1"/>
    <n v="0"/>
    <n v="0"/>
    <n v="140"/>
    <n v="1"/>
    <n v="0"/>
    <n v="240"/>
    <s v="Below planned"/>
    <n v="1"/>
    <n v="0"/>
    <n v="0"/>
    <d v="2026-08-23T09:00:00"/>
    <d v="2026-08-23T13:00:00"/>
    <s v="Classified"/>
    <d v="2026-08-23T09:06:00"/>
    <d v="2026-08-23T12:46:00"/>
    <s v="Dr Dummy 18"/>
    <n v="0"/>
    <n v="0"/>
    <m/>
  </r>
  <r>
    <s v="Southern"/>
    <x v="1"/>
    <x v="0"/>
    <x v="17"/>
    <s v="Single consultant"/>
    <x v="12"/>
    <x v="0"/>
    <d v="2026-08-26T00:00:00"/>
    <n v="0"/>
    <x v="2"/>
    <x v="0"/>
    <s v="St Dhh Main Theatre"/>
    <x v="0"/>
    <n v="1"/>
    <n v="4"/>
    <s v="AUGUST-26-dummy-data.xlsx"/>
    <n v="4"/>
    <n v="0"/>
    <b v="0"/>
    <n v="540"/>
    <n v="485"/>
    <n v="361"/>
    <n v="0"/>
    <n v="0"/>
    <n v="1"/>
    <n v="0"/>
    <n v="4"/>
    <n v="0"/>
    <m/>
    <n v="540"/>
    <s v="On Time"/>
    <s v="Early Finish"/>
    <n v="10"/>
    <n v="-45"/>
    <n v="0"/>
    <n v="1"/>
    <n v="0"/>
    <n v="4"/>
    <n v="0"/>
    <n v="1"/>
    <n v="0"/>
    <n v="0"/>
    <n v="360"/>
    <n v="1"/>
    <n v="0"/>
    <n v="540"/>
    <s v="Below planned"/>
    <n v="1"/>
    <n v="0"/>
    <n v="0"/>
    <d v="2026-08-26T08:00:00"/>
    <d v="2026-08-26T17:00:00"/>
    <s v="Classified"/>
    <d v="2026-08-26T08:10:00"/>
    <d v="2026-08-26T16:15:00"/>
    <s v="Dr Dummy 19"/>
    <n v="0"/>
    <n v="0"/>
    <m/>
  </r>
  <r>
    <s v="Southern"/>
    <x v="1"/>
    <x v="0"/>
    <x v="18"/>
    <s v="Single consultant"/>
    <x v="16"/>
    <x v="0"/>
    <d v="2026-06-04T00:00:00"/>
    <n v="0"/>
    <x v="0"/>
    <x v="0"/>
    <s v="St Dhh Main Theatre"/>
    <x v="0"/>
    <n v="1"/>
    <n v="4"/>
    <s v="JUNE-26-dummy-data.xlsx"/>
    <n v="4"/>
    <n v="0"/>
    <b v="0"/>
    <n v="270"/>
    <n v="242"/>
    <n v="158"/>
    <n v="0"/>
    <n v="0"/>
    <n v="1"/>
    <n v="0"/>
    <n v="4"/>
    <n v="0"/>
    <m/>
    <n v="270"/>
    <s v="On Time"/>
    <s v="Early Finish"/>
    <n v="4"/>
    <n v="-24"/>
    <n v="0"/>
    <n v="1"/>
    <n v="0"/>
    <n v="4"/>
    <n v="0"/>
    <n v="1"/>
    <n v="0"/>
    <n v="0"/>
    <n v="155"/>
    <n v="1"/>
    <n v="0"/>
    <n v="270"/>
    <s v="Below planned"/>
    <n v="1"/>
    <n v="0"/>
    <n v="0"/>
    <d v="2026-06-04T08:30:00"/>
    <d v="2026-06-04T13:00:00"/>
    <s v="Classified"/>
    <d v="2026-06-04T08:34:00"/>
    <d v="2026-06-04T12:36:00"/>
    <s v="Dr Dummy 20"/>
    <n v="0"/>
    <n v="0"/>
    <m/>
  </r>
  <r>
    <s v="Southern"/>
    <x v="1"/>
    <x v="0"/>
    <x v="19"/>
    <s v="Single consultant"/>
    <x v="13"/>
    <x v="0"/>
    <d v="2026-06-05T00:00:00"/>
    <n v="0"/>
    <x v="0"/>
    <x v="0"/>
    <s v="St Dhh Main Theatre"/>
    <x v="0"/>
    <n v="1"/>
    <n v="4"/>
    <s v="JUNE-26-dummy-data.xlsx"/>
    <n v="4"/>
    <n v="0"/>
    <b v="0"/>
    <n v="540"/>
    <n v="473"/>
    <n v="378"/>
    <n v="0"/>
    <n v="0"/>
    <n v="1"/>
    <n v="0"/>
    <n v="4"/>
    <n v="0"/>
    <m/>
    <n v="540"/>
    <s v="Late Start"/>
    <s v="Early Finish"/>
    <n v="11"/>
    <n v="-56"/>
    <n v="0"/>
    <n v="0"/>
    <n v="1"/>
    <n v="4"/>
    <n v="0"/>
    <n v="1"/>
    <n v="0"/>
    <n v="0"/>
    <n v="375"/>
    <n v="1"/>
    <n v="0"/>
    <n v="540"/>
    <s v="Below planned"/>
    <n v="1"/>
    <n v="0"/>
    <n v="0"/>
    <d v="2026-06-05T07:30:00"/>
    <d v="2026-06-05T16:30:00"/>
    <s v="Classified"/>
    <d v="2026-06-05T07:41:00"/>
    <d v="2026-06-05T15:34:00"/>
    <s v="Dr Dummy 21"/>
    <n v="0"/>
    <n v="0"/>
    <m/>
  </r>
  <r>
    <s v="Southern"/>
    <x v="1"/>
    <x v="0"/>
    <x v="20"/>
    <s v="Single consultant"/>
    <x v="11"/>
    <x v="0"/>
    <d v="2026-06-17T00:00:00"/>
    <n v="0"/>
    <x v="0"/>
    <x v="0"/>
    <s v="St Dhh Main Theatre"/>
    <x v="0"/>
    <n v="1"/>
    <n v="4"/>
    <s v="JUNE-26-dummy-data.xlsx"/>
    <n v="4"/>
    <n v="0"/>
    <b v="0"/>
    <n v="240"/>
    <n v="214"/>
    <n v="118"/>
    <n v="0"/>
    <n v="0"/>
    <n v="1"/>
    <n v="0"/>
    <n v="4"/>
    <n v="0"/>
    <m/>
    <n v="240"/>
    <s v="On Time"/>
    <s v="Early Finish"/>
    <n v="2"/>
    <n v="-24"/>
    <n v="0"/>
    <n v="1"/>
    <n v="0"/>
    <n v="4"/>
    <n v="0"/>
    <n v="1"/>
    <n v="0"/>
    <n v="0"/>
    <n v="125"/>
    <n v="1"/>
    <n v="0"/>
    <n v="240"/>
    <s v="Below planned"/>
    <n v="1"/>
    <n v="0"/>
    <n v="0"/>
    <d v="2026-06-17T13:30:00"/>
    <d v="2026-06-17T17:30:00"/>
    <s v="Classified"/>
    <d v="2026-06-17T13:32:00"/>
    <d v="2026-06-17T17:06:00"/>
    <s v="Dr Dummy 22"/>
    <n v="0"/>
    <n v="0"/>
    <m/>
  </r>
  <r>
    <s v="Southern"/>
    <x v="1"/>
    <x v="0"/>
    <x v="20"/>
    <s v="Single consultant"/>
    <x v="14"/>
    <x v="0"/>
    <d v="2026-07-12T00:00:00"/>
    <n v="0"/>
    <x v="1"/>
    <x v="0"/>
    <s v="St Dhh Main Theatre"/>
    <x v="0"/>
    <n v="1"/>
    <n v="4"/>
    <s v="JULY-26-dummy-data.xlsx"/>
    <n v="4"/>
    <n v="0"/>
    <b v="0"/>
    <n v="240"/>
    <n v="215"/>
    <n v="128"/>
    <n v="0"/>
    <n v="0"/>
    <n v="1"/>
    <n v="0"/>
    <n v="4"/>
    <n v="0"/>
    <m/>
    <n v="240"/>
    <s v="On Time"/>
    <s v="Early Finish"/>
    <n v="5"/>
    <n v="-20"/>
    <n v="0"/>
    <n v="1"/>
    <n v="0"/>
    <n v="4"/>
    <n v="0"/>
    <n v="1"/>
    <n v="0"/>
    <n v="0"/>
    <n v="135"/>
    <n v="1"/>
    <n v="0"/>
    <n v="240"/>
    <s v="Below planned"/>
    <n v="1"/>
    <n v="0"/>
    <n v="0"/>
    <d v="2026-07-12T09:00:00"/>
    <d v="2026-07-12T13:00:00"/>
    <s v="Classified"/>
    <d v="2026-07-12T09:05:00"/>
    <d v="2026-07-12T12:40:00"/>
    <s v="Dr Dummy 22"/>
    <n v="0"/>
    <n v="0"/>
    <m/>
  </r>
  <r>
    <s v="Southern"/>
    <x v="1"/>
    <x v="0"/>
    <x v="20"/>
    <s v="Single consultant"/>
    <x v="14"/>
    <x v="0"/>
    <d v="2026-08-25T00:00:00"/>
    <n v="0"/>
    <x v="2"/>
    <x v="0"/>
    <s v="St Dhh Main Theatre"/>
    <x v="0"/>
    <n v="1"/>
    <n v="4"/>
    <s v="AUGUST-26-dummy-data.xlsx"/>
    <n v="4"/>
    <n v="0"/>
    <b v="0"/>
    <n v="270"/>
    <n v="254"/>
    <n v="153"/>
    <n v="0"/>
    <n v="0"/>
    <n v="1"/>
    <n v="0"/>
    <n v="4"/>
    <n v="0"/>
    <m/>
    <n v="270"/>
    <s v="On Time"/>
    <s v="Early Finish"/>
    <n v="2"/>
    <n v="-14"/>
    <n v="0"/>
    <n v="1"/>
    <n v="0"/>
    <n v="4"/>
    <n v="0"/>
    <n v="1"/>
    <n v="0"/>
    <n v="0"/>
    <n v="150"/>
    <n v="1"/>
    <n v="0"/>
    <n v="270"/>
    <s v="Below planned"/>
    <n v="1"/>
    <n v="0"/>
    <n v="0"/>
    <d v="2026-08-25T13:30:00"/>
    <d v="2026-08-25T18:00:00"/>
    <s v="Classified"/>
    <d v="2026-08-25T13:32:00"/>
    <d v="2026-08-25T17:46:00"/>
    <s v="Dr Dummy 22"/>
    <n v="0"/>
    <n v="0"/>
    <m/>
  </r>
  <r>
    <s v="Southern"/>
    <x v="1"/>
    <x v="0"/>
    <x v="20"/>
    <s v="Single consultant"/>
    <x v="13"/>
    <x v="0"/>
    <d v="2026-07-20T00:00:00"/>
    <n v="0"/>
    <x v="1"/>
    <x v="0"/>
    <s v="St Dhh Main Theatre"/>
    <x v="0"/>
    <n v="1"/>
    <n v="4"/>
    <s v="JULY-26-dummy-data.xlsx"/>
    <n v="4"/>
    <n v="0"/>
    <b v="0"/>
    <n v="240"/>
    <n v="214"/>
    <n v="112"/>
    <n v="0"/>
    <n v="0"/>
    <n v="1"/>
    <n v="0"/>
    <n v="4"/>
    <n v="0"/>
    <m/>
    <n v="240"/>
    <s v="On Time"/>
    <s v="Early Finish"/>
    <n v="8"/>
    <n v="-18"/>
    <n v="0"/>
    <n v="1"/>
    <n v="0"/>
    <n v="4"/>
    <n v="0"/>
    <n v="1"/>
    <n v="0"/>
    <n v="0"/>
    <n v="120"/>
    <n v="1"/>
    <n v="0"/>
    <n v="240"/>
    <s v="Below planned"/>
    <n v="1"/>
    <n v="0"/>
    <n v="0"/>
    <d v="2026-07-20T09:00:00"/>
    <d v="2026-07-20T13:00:00"/>
    <s v="Classified"/>
    <d v="2026-07-20T09:08:00"/>
    <d v="2026-07-20T12:42:00"/>
    <s v="Dr Dummy 22"/>
    <n v="0"/>
    <n v="0"/>
    <m/>
  </r>
  <r>
    <s v="Southern"/>
    <x v="1"/>
    <x v="0"/>
    <x v="20"/>
    <s v="Single consultant"/>
    <x v="15"/>
    <x v="0"/>
    <d v="2026-08-14T00:00:00"/>
    <n v="0"/>
    <x v="2"/>
    <x v="0"/>
    <s v="St Dhh Main Theatre"/>
    <x v="0"/>
    <n v="1"/>
    <n v="4"/>
    <s v="AUGUST-26-dummy-data.xlsx"/>
    <n v="4"/>
    <n v="0"/>
    <b v="0"/>
    <n v="210"/>
    <n v="180"/>
    <n v="109"/>
    <n v="0"/>
    <n v="0"/>
    <n v="1"/>
    <n v="0"/>
    <n v="4"/>
    <n v="0"/>
    <m/>
    <n v="210"/>
    <s v="On Time"/>
    <s v="Early Finish"/>
    <n v="10"/>
    <n v="-20"/>
    <n v="0"/>
    <n v="1"/>
    <n v="0"/>
    <n v="4"/>
    <n v="0"/>
    <n v="1"/>
    <n v="0"/>
    <n v="0"/>
    <n v="115"/>
    <n v="1"/>
    <n v="0"/>
    <n v="210"/>
    <s v="Below planned"/>
    <n v="1"/>
    <n v="0"/>
    <n v="0"/>
    <d v="2026-08-14T13:30:00"/>
    <d v="2026-08-14T17:00:00"/>
    <s v="Classified"/>
    <d v="2026-08-14T13:40:00"/>
    <d v="2026-08-14T16:40:00"/>
    <s v="Dr Dummy 22"/>
    <n v="0"/>
    <n v="0"/>
    <m/>
  </r>
  <r>
    <s v="Southern"/>
    <x v="1"/>
    <x v="0"/>
    <x v="21"/>
    <s v="Single consultant"/>
    <x v="15"/>
    <x v="0"/>
    <d v="2026-08-31T00:00:00"/>
    <n v="0"/>
    <x v="2"/>
    <x v="0"/>
    <s v="St Dhh Main Theatre"/>
    <x v="0"/>
    <n v="1"/>
    <n v="4"/>
    <s v="AUGUST-26-dummy-data.xlsx"/>
    <n v="4"/>
    <n v="0"/>
    <b v="0"/>
    <n v="240"/>
    <n v="225"/>
    <n v="138"/>
    <n v="0"/>
    <n v="0"/>
    <n v="1"/>
    <n v="0"/>
    <n v="4"/>
    <n v="0"/>
    <m/>
    <n v="240"/>
    <s v="On Time"/>
    <s v="On Time"/>
    <n v="5"/>
    <n v="-10"/>
    <n v="0"/>
    <n v="1"/>
    <n v="0"/>
    <n v="4"/>
    <n v="0"/>
    <n v="0"/>
    <n v="1"/>
    <n v="0"/>
    <n v="135"/>
    <n v="1"/>
    <n v="0"/>
    <n v="240"/>
    <s v="Below planned"/>
    <n v="1"/>
    <n v="0"/>
    <n v="0"/>
    <d v="2026-08-31T08:00:00"/>
    <d v="2026-08-31T12:00:00"/>
    <s v="Classified"/>
    <d v="2026-08-31T08:05:00"/>
    <d v="2026-08-31T11:50:00"/>
    <s v="Dr Dummy 23"/>
    <n v="0"/>
    <n v="0"/>
    <m/>
  </r>
  <r>
    <s v="Southern"/>
    <x v="1"/>
    <x v="2"/>
    <x v="0"/>
    <s v="Single consultant"/>
    <x v="11"/>
    <x v="0"/>
    <d v="2026-06-16T00:00:00"/>
    <n v="0"/>
    <x v="0"/>
    <x v="0"/>
    <s v="St Dhh Main Theatre"/>
    <x v="0"/>
    <n v="1"/>
    <n v="4"/>
    <s v="JUNE-26-dummy-data.xlsx"/>
    <n v="4"/>
    <n v="0"/>
    <b v="0"/>
    <n v="540"/>
    <n v="495"/>
    <n v="399"/>
    <n v="0"/>
    <n v="0"/>
    <n v="1"/>
    <n v="0"/>
    <n v="4"/>
    <n v="0"/>
    <m/>
    <n v="540"/>
    <s v="On Time"/>
    <s v="Early Finish"/>
    <n v="7"/>
    <n v="-38"/>
    <n v="0"/>
    <n v="1"/>
    <n v="0"/>
    <n v="4"/>
    <n v="0"/>
    <n v="1"/>
    <n v="0"/>
    <n v="0"/>
    <n v="390"/>
    <n v="1"/>
    <n v="0"/>
    <n v="540"/>
    <s v="Below planned"/>
    <n v="1"/>
    <n v="0"/>
    <n v="0"/>
    <d v="2026-06-16T09:00:00"/>
    <d v="2026-06-16T18:00:00"/>
    <s v="Classified"/>
    <d v="2026-06-16T09:07:00"/>
    <d v="2026-06-16T17:22:00"/>
    <s v="Dr Dummy 01"/>
    <n v="0"/>
    <n v="0"/>
    <m/>
  </r>
  <r>
    <s v="Southern"/>
    <x v="1"/>
    <x v="2"/>
    <x v="0"/>
    <s v="Single consultant"/>
    <x v="16"/>
    <x v="0"/>
    <d v="2026-07-18T00:00:00"/>
    <n v="0"/>
    <x v="1"/>
    <x v="0"/>
    <s v="St Dhh Main Theatre"/>
    <x v="0"/>
    <n v="1"/>
    <n v="4"/>
    <s v="JULY-26-dummy-data.xlsx"/>
    <n v="4"/>
    <n v="0"/>
    <b v="0"/>
    <n v="240"/>
    <n v="218"/>
    <n v="142"/>
    <n v="0"/>
    <n v="0"/>
    <n v="1"/>
    <n v="0"/>
    <n v="4"/>
    <n v="0"/>
    <m/>
    <n v="240"/>
    <s v="On Time"/>
    <s v="Early Finish"/>
    <n v="4"/>
    <n v="-18"/>
    <n v="0"/>
    <n v="1"/>
    <n v="0"/>
    <n v="4"/>
    <n v="0"/>
    <n v="1"/>
    <n v="0"/>
    <n v="0"/>
    <n v="145"/>
    <n v="1"/>
    <n v="0"/>
    <n v="240"/>
    <s v="Below planned"/>
    <n v="1"/>
    <n v="0"/>
    <n v="0"/>
    <d v="2026-07-18T13:00:00"/>
    <d v="2026-07-18T17:00:00"/>
    <s v="Classified"/>
    <d v="2026-07-18T13:04:00"/>
    <d v="2026-07-18T16:42:00"/>
    <s v="Dr Dummy 01"/>
    <n v="0"/>
    <n v="0"/>
    <m/>
  </r>
  <r>
    <s v="Southern"/>
    <x v="1"/>
    <x v="2"/>
    <x v="0"/>
    <s v="Single consultant"/>
    <x v="13"/>
    <x v="0"/>
    <d v="2026-06-22T00:00:00"/>
    <n v="0"/>
    <x v="0"/>
    <x v="0"/>
    <s v="St Dhh Main Theatre"/>
    <x v="0"/>
    <n v="1"/>
    <n v="4"/>
    <s v="JUNE-26-dummy-data.xlsx"/>
    <n v="4"/>
    <n v="0"/>
    <b v="0"/>
    <n v="270"/>
    <n v="232"/>
    <n v="135"/>
    <n v="0"/>
    <n v="0"/>
    <n v="1"/>
    <n v="0"/>
    <n v="4"/>
    <n v="0"/>
    <m/>
    <n v="270"/>
    <s v="On Time"/>
    <s v="Early Finish"/>
    <n v="6"/>
    <n v="-32"/>
    <n v="0"/>
    <n v="1"/>
    <n v="0"/>
    <n v="4"/>
    <n v="0"/>
    <n v="1"/>
    <n v="0"/>
    <n v="0"/>
    <n v="130"/>
    <n v="1"/>
    <n v="0"/>
    <n v="270"/>
    <s v="Below planned"/>
    <n v="1"/>
    <n v="0"/>
    <n v="0"/>
    <d v="2026-06-22T08:30:00"/>
    <d v="2026-06-22T13:00:00"/>
    <s v="Classified"/>
    <d v="2026-06-22T08:36:00"/>
    <d v="2026-06-22T12:28:00"/>
    <s v="Dr Dummy 01"/>
    <n v="0"/>
    <n v="0"/>
    <m/>
  </r>
  <r>
    <s v="Southern"/>
    <x v="1"/>
    <x v="2"/>
    <x v="2"/>
    <s v="Single consultant"/>
    <x v="14"/>
    <x v="0"/>
    <d v="2026-06-02T00:00:00"/>
    <n v="0"/>
    <x v="0"/>
    <x v="0"/>
    <s v="St Dhh Main Theatre"/>
    <x v="0"/>
    <n v="1"/>
    <n v="4"/>
    <s v="JUNE-26-dummy-data.xlsx"/>
    <n v="4"/>
    <n v="0"/>
    <b v="0"/>
    <n v="540"/>
    <n v="485"/>
    <n v="386"/>
    <n v="0"/>
    <n v="0"/>
    <n v="1"/>
    <n v="0"/>
    <n v="4"/>
    <n v="0"/>
    <m/>
    <n v="540"/>
    <s v="On Time"/>
    <s v="Early Finish"/>
    <n v="2"/>
    <n v="-53"/>
    <n v="0"/>
    <n v="1"/>
    <n v="0"/>
    <n v="4"/>
    <n v="0"/>
    <n v="1"/>
    <n v="0"/>
    <n v="0"/>
    <n v="385"/>
    <n v="1"/>
    <n v="0"/>
    <n v="540"/>
    <s v="Below planned"/>
    <n v="1"/>
    <n v="0"/>
    <n v="0"/>
    <d v="2026-06-02T08:30:00"/>
    <d v="2026-06-02T17:30:00"/>
    <s v="Classified"/>
    <d v="2026-06-02T08:32:00"/>
    <d v="2026-06-02T16:37:00"/>
    <s v="Dr Dummy 03"/>
    <n v="0"/>
    <n v="0"/>
    <m/>
  </r>
  <r>
    <s v="Southern"/>
    <x v="1"/>
    <x v="2"/>
    <x v="2"/>
    <s v="Single consultant"/>
    <x v="14"/>
    <x v="0"/>
    <d v="2026-06-04T00:00:00"/>
    <n v="0"/>
    <x v="0"/>
    <x v="0"/>
    <s v="St Dhh Main Theatre"/>
    <x v="0"/>
    <n v="1"/>
    <n v="4"/>
    <s v="JUNE-26-dummy-data.xlsx"/>
    <n v="4"/>
    <n v="0"/>
    <b v="0"/>
    <n v="240"/>
    <n v="217"/>
    <n v="140"/>
    <n v="0"/>
    <n v="0"/>
    <n v="1"/>
    <n v="0"/>
    <n v="4"/>
    <n v="0"/>
    <m/>
    <n v="240"/>
    <s v="On Time"/>
    <s v="Early Finish"/>
    <n v="5"/>
    <n v="-18"/>
    <n v="0"/>
    <n v="1"/>
    <n v="0"/>
    <n v="4"/>
    <n v="0"/>
    <n v="1"/>
    <n v="0"/>
    <n v="0"/>
    <n v="145"/>
    <n v="1"/>
    <n v="0"/>
    <n v="240"/>
    <s v="Below planned"/>
    <n v="1"/>
    <n v="0"/>
    <n v="0"/>
    <d v="2026-06-04T08:00:00"/>
    <d v="2026-06-04T12:00:00"/>
    <s v="Classified"/>
    <d v="2026-06-04T08:05:00"/>
    <d v="2026-06-04T11:42:00"/>
    <s v="Dr Dummy 03"/>
    <n v="0"/>
    <n v="0"/>
    <m/>
  </r>
  <r>
    <s v="Southern"/>
    <x v="1"/>
    <x v="2"/>
    <x v="3"/>
    <s v="Single consultant"/>
    <x v="13"/>
    <x v="0"/>
    <d v="2026-08-14T00:00:00"/>
    <n v="0"/>
    <x v="2"/>
    <x v="0"/>
    <s v="St Dhh Main Theatre"/>
    <x v="0"/>
    <n v="1"/>
    <n v="4"/>
    <s v="AUGUST-26-dummy-data.xlsx"/>
    <n v="4"/>
    <n v="0"/>
    <b v="0"/>
    <n v="480"/>
    <n v="441"/>
    <n v="350"/>
    <n v="0"/>
    <n v="0"/>
    <n v="1"/>
    <n v="0"/>
    <n v="4"/>
    <n v="0"/>
    <m/>
    <n v="480"/>
    <s v="On Time"/>
    <s v="Early Finish"/>
    <n v="7"/>
    <n v="-32"/>
    <n v="0"/>
    <n v="1"/>
    <n v="0"/>
    <n v="4"/>
    <n v="0"/>
    <n v="1"/>
    <n v="0"/>
    <n v="0"/>
    <n v="345"/>
    <n v="1"/>
    <n v="0"/>
    <n v="480"/>
    <s v="Below planned"/>
    <n v="1"/>
    <n v="0"/>
    <n v="0"/>
    <d v="2026-08-14T08:30:00"/>
    <d v="2026-08-14T16:30:00"/>
    <s v="Classified"/>
    <d v="2026-08-14T08:37:00"/>
    <d v="2026-08-14T15:58:00"/>
    <s v="Dr Dummy 04"/>
    <n v="0"/>
    <n v="0"/>
    <m/>
  </r>
  <r>
    <s v="Southern"/>
    <x v="1"/>
    <x v="2"/>
    <x v="4"/>
    <s v="Single consultant"/>
    <x v="14"/>
    <x v="0"/>
    <d v="2026-08-10T00:00:00"/>
    <n v="0"/>
    <x v="2"/>
    <x v="0"/>
    <s v="St Dhh Main Theatre"/>
    <x v="0"/>
    <n v="1"/>
    <n v="4"/>
    <s v="AUGUST-26-dummy-data.xlsx"/>
    <n v="4"/>
    <n v="0"/>
    <b v="0"/>
    <n v="180"/>
    <n v="158"/>
    <n v="98"/>
    <n v="0"/>
    <n v="0"/>
    <n v="1"/>
    <n v="0"/>
    <n v="4"/>
    <n v="0"/>
    <m/>
    <n v="180"/>
    <s v="On Time"/>
    <s v="Early Finish"/>
    <n v="7"/>
    <n v="-15"/>
    <n v="0"/>
    <n v="1"/>
    <n v="0"/>
    <n v="4"/>
    <n v="0"/>
    <n v="1"/>
    <n v="0"/>
    <n v="0"/>
    <n v="90"/>
    <n v="1"/>
    <n v="0"/>
    <n v="180"/>
    <s v="Below planned"/>
    <n v="1"/>
    <n v="0"/>
    <n v="0"/>
    <d v="2026-08-10T08:30:00"/>
    <d v="2026-08-10T11:30:00"/>
    <s v="Classified"/>
    <d v="2026-08-10T08:37:00"/>
    <d v="2026-08-10T11:15:00"/>
    <s v="Dr Dummy 05"/>
    <n v="0"/>
    <n v="0"/>
    <m/>
  </r>
  <r>
    <s v="Southern"/>
    <x v="1"/>
    <x v="2"/>
    <x v="5"/>
    <s v="Single consultant"/>
    <x v="12"/>
    <x v="0"/>
    <d v="2026-06-02T00:00:00"/>
    <n v="0"/>
    <x v="0"/>
    <x v="0"/>
    <s v="St Dhh Main Theatre"/>
    <x v="0"/>
    <n v="1"/>
    <n v="4"/>
    <s v="JUNE-26-dummy-data.xlsx"/>
    <n v="4"/>
    <n v="0"/>
    <b v="0"/>
    <n v="240"/>
    <n v="208"/>
    <n v="127"/>
    <n v="0"/>
    <n v="0"/>
    <n v="1"/>
    <n v="0"/>
    <n v="4"/>
    <n v="0"/>
    <m/>
    <n v="240"/>
    <s v="Late Start"/>
    <s v="Early Finish"/>
    <n v="11"/>
    <n v="-21"/>
    <n v="0"/>
    <n v="0"/>
    <n v="1"/>
    <n v="4"/>
    <n v="0"/>
    <n v="1"/>
    <n v="0"/>
    <n v="0"/>
    <n v="130"/>
    <n v="1"/>
    <n v="0"/>
    <n v="240"/>
    <s v="Below planned"/>
    <n v="1"/>
    <n v="0"/>
    <n v="0"/>
    <d v="2026-06-02T09:00:00"/>
    <d v="2026-06-02T13:00:00"/>
    <s v="Classified"/>
    <d v="2026-06-02T09:11:00"/>
    <d v="2026-06-02T12:39:00"/>
    <s v="Dr Dummy 06"/>
    <n v="0"/>
    <n v="0"/>
    <m/>
  </r>
  <r>
    <s v="Southern"/>
    <x v="1"/>
    <x v="2"/>
    <x v="5"/>
    <s v="Single consultant"/>
    <x v="12"/>
    <x v="0"/>
    <d v="2026-07-25T00:00:00"/>
    <n v="0"/>
    <x v="1"/>
    <x v="0"/>
    <s v="St Dhh Main Theatre"/>
    <x v="0"/>
    <n v="1"/>
    <n v="4"/>
    <s v="JULY-26-dummy-data.xlsx"/>
    <n v="4"/>
    <n v="0"/>
    <b v="0"/>
    <n v="270"/>
    <n v="241"/>
    <n v="157"/>
    <n v="0"/>
    <n v="0"/>
    <n v="1"/>
    <n v="0"/>
    <n v="4"/>
    <n v="0"/>
    <m/>
    <n v="270"/>
    <s v="On Time"/>
    <s v="Early Finish"/>
    <n v="6"/>
    <n v="-23"/>
    <n v="0"/>
    <n v="1"/>
    <n v="0"/>
    <n v="4"/>
    <n v="0"/>
    <n v="1"/>
    <n v="0"/>
    <n v="0"/>
    <n v="150"/>
    <n v="1"/>
    <n v="0"/>
    <n v="270"/>
    <s v="Below planned"/>
    <n v="1"/>
    <n v="0"/>
    <n v="0"/>
    <d v="2026-07-25T08:00:00"/>
    <d v="2026-07-25T12:30:00"/>
    <s v="Classified"/>
    <d v="2026-07-25T08:06:00"/>
    <d v="2026-07-25T12:07:00"/>
    <s v="Dr Dummy 06"/>
    <n v="0"/>
    <n v="0"/>
    <m/>
  </r>
  <r>
    <s v="Southern"/>
    <x v="1"/>
    <x v="2"/>
    <x v="5"/>
    <s v="Single consultant"/>
    <x v="13"/>
    <x v="0"/>
    <d v="2026-06-28T00:00:00"/>
    <n v="0"/>
    <x v="0"/>
    <x v="0"/>
    <s v="St Dhh Main Theatre"/>
    <x v="0"/>
    <n v="1"/>
    <n v="4"/>
    <s v="JUNE-26-dummy-data.xlsx"/>
    <n v="4"/>
    <n v="0"/>
    <b v="0"/>
    <n v="300"/>
    <n v="253"/>
    <n v="178"/>
    <n v="0"/>
    <n v="0"/>
    <n v="1"/>
    <n v="0"/>
    <n v="4"/>
    <n v="0"/>
    <m/>
    <n v="300"/>
    <s v="On Time"/>
    <s v="Early Finish"/>
    <n v="9"/>
    <n v="-38"/>
    <n v="0"/>
    <n v="1"/>
    <n v="0"/>
    <n v="4"/>
    <n v="0"/>
    <n v="1"/>
    <n v="0"/>
    <n v="0"/>
    <n v="175"/>
    <n v="1"/>
    <n v="0"/>
    <n v="300"/>
    <s v="Below planned"/>
    <n v="1"/>
    <n v="0"/>
    <n v="0"/>
    <d v="2026-06-28T08:00:00"/>
    <d v="2026-06-28T13:00:00"/>
    <s v="Classified"/>
    <d v="2026-06-28T08:09:00"/>
    <d v="2026-06-28T12:22:00"/>
    <s v="Dr Dummy 06"/>
    <n v="0"/>
    <n v="0"/>
    <m/>
  </r>
  <r>
    <s v="Southern"/>
    <x v="1"/>
    <x v="2"/>
    <x v="5"/>
    <s v="Single consultant"/>
    <x v="15"/>
    <x v="0"/>
    <d v="2026-07-02T00:00:00"/>
    <n v="0"/>
    <x v="1"/>
    <x v="0"/>
    <s v="St Dhh Main Theatre"/>
    <x v="0"/>
    <n v="1"/>
    <n v="4"/>
    <s v="JULY-26-dummy-data.xlsx"/>
    <n v="4"/>
    <n v="0"/>
    <b v="0"/>
    <n v="300"/>
    <n v="270"/>
    <n v="188"/>
    <n v="0"/>
    <n v="0"/>
    <n v="1"/>
    <n v="0"/>
    <n v="4"/>
    <n v="0"/>
    <m/>
    <n v="300"/>
    <s v="On Time"/>
    <s v="Early Finish"/>
    <n v="9"/>
    <n v="-21"/>
    <n v="0"/>
    <n v="1"/>
    <n v="0"/>
    <n v="4"/>
    <n v="0"/>
    <n v="1"/>
    <n v="0"/>
    <n v="0"/>
    <n v="185"/>
    <n v="1"/>
    <n v="0"/>
    <n v="300"/>
    <s v="Below planned"/>
    <n v="1"/>
    <n v="0"/>
    <n v="0"/>
    <d v="2026-07-02T08:00:00"/>
    <d v="2026-07-02T13:00:00"/>
    <s v="Classified"/>
    <d v="2026-07-02T08:09:00"/>
    <d v="2026-07-02T12:39:00"/>
    <s v="Dr Dummy 06"/>
    <n v="0"/>
    <n v="0"/>
    <m/>
  </r>
  <r>
    <s v="Southern"/>
    <x v="1"/>
    <x v="2"/>
    <x v="6"/>
    <s v="Single consultant"/>
    <x v="14"/>
    <x v="0"/>
    <d v="2026-07-13T00:00:00"/>
    <n v="0"/>
    <x v="1"/>
    <x v="0"/>
    <s v="St Dhh Main Theatre"/>
    <x v="0"/>
    <n v="1"/>
    <n v="4"/>
    <s v="JULY-26-dummy-data.xlsx"/>
    <n v="4"/>
    <n v="0"/>
    <b v="0"/>
    <n v="360"/>
    <n v="321"/>
    <n v="211"/>
    <n v="0"/>
    <n v="0"/>
    <n v="1"/>
    <n v="0"/>
    <n v="4"/>
    <n v="0"/>
    <m/>
    <n v="360"/>
    <s v="On Time"/>
    <s v="Early Finish"/>
    <n v="7"/>
    <n v="-32"/>
    <n v="0"/>
    <n v="1"/>
    <n v="0"/>
    <n v="4"/>
    <n v="0"/>
    <n v="1"/>
    <n v="0"/>
    <n v="0"/>
    <n v="205"/>
    <n v="1"/>
    <n v="0"/>
    <n v="360"/>
    <s v="Below planned"/>
    <n v="1"/>
    <n v="0"/>
    <n v="0"/>
    <d v="2026-07-13T08:00:00"/>
    <d v="2026-07-13T14:00:00"/>
    <s v="Classified"/>
    <d v="2026-07-13T08:07:00"/>
    <d v="2026-07-13T13:28:00"/>
    <s v="Dr Dummy 07"/>
    <n v="0"/>
    <n v="0"/>
    <m/>
  </r>
  <r>
    <s v="Southern"/>
    <x v="1"/>
    <x v="2"/>
    <x v="7"/>
    <s v="Single consultant"/>
    <x v="11"/>
    <x v="0"/>
    <d v="2026-07-06T00:00:00"/>
    <n v="0"/>
    <x v="1"/>
    <x v="0"/>
    <s v="St Dhh Main Theatre"/>
    <x v="0"/>
    <n v="1"/>
    <n v="4"/>
    <s v="JULY-26-dummy-data.xlsx"/>
    <n v="4"/>
    <n v="0"/>
    <b v="0"/>
    <n v="420"/>
    <n v="396"/>
    <n v="262"/>
    <n v="0"/>
    <n v="0"/>
    <n v="1"/>
    <n v="0"/>
    <n v="4"/>
    <n v="0"/>
    <m/>
    <n v="420"/>
    <s v="On Time"/>
    <s v="Early Finish"/>
    <n v="4"/>
    <n v="-20"/>
    <n v="0"/>
    <n v="1"/>
    <n v="0"/>
    <n v="4"/>
    <n v="0"/>
    <n v="1"/>
    <n v="0"/>
    <n v="0"/>
    <n v="265"/>
    <n v="1"/>
    <n v="0"/>
    <n v="420"/>
    <s v="Below planned"/>
    <n v="1"/>
    <n v="0"/>
    <n v="0"/>
    <d v="2026-07-06T09:00:00"/>
    <d v="2026-07-06T16:00:00"/>
    <s v="Classified"/>
    <d v="2026-07-06T09:04:00"/>
    <d v="2026-07-06T15:40:00"/>
    <s v="Dr Dummy 08"/>
    <n v="0"/>
    <n v="0"/>
    <m/>
  </r>
  <r>
    <s v="Southern"/>
    <x v="1"/>
    <x v="2"/>
    <x v="7"/>
    <s v="Single consultant"/>
    <x v="16"/>
    <x v="0"/>
    <d v="2026-08-21T00:00:00"/>
    <n v="0"/>
    <x v="2"/>
    <x v="0"/>
    <s v="St Dhh Main Theatre"/>
    <x v="0"/>
    <n v="1"/>
    <n v="4"/>
    <s v="AUGUST-26-dummy-data.xlsx"/>
    <n v="4"/>
    <n v="0"/>
    <b v="0"/>
    <n v="270"/>
    <n v="244"/>
    <n v="163"/>
    <n v="0"/>
    <n v="0"/>
    <n v="1"/>
    <n v="0"/>
    <n v="4"/>
    <n v="0"/>
    <m/>
    <n v="270"/>
    <s v="On Time"/>
    <s v="Early Finish"/>
    <n v="5"/>
    <n v="-21"/>
    <n v="0"/>
    <n v="1"/>
    <n v="0"/>
    <n v="4"/>
    <n v="0"/>
    <n v="1"/>
    <n v="0"/>
    <n v="0"/>
    <n v="165"/>
    <n v="1"/>
    <n v="0"/>
    <n v="270"/>
    <s v="Below planned"/>
    <n v="1"/>
    <n v="0"/>
    <n v="0"/>
    <d v="2026-08-21T13:00:00"/>
    <d v="2026-08-21T17:30:00"/>
    <s v="Classified"/>
    <d v="2026-08-21T13:05:00"/>
    <d v="2026-08-21T17:09:00"/>
    <s v="Dr Dummy 08"/>
    <n v="0"/>
    <n v="0"/>
    <m/>
  </r>
  <r>
    <s v="Southern"/>
    <x v="1"/>
    <x v="2"/>
    <x v="8"/>
    <s v="Single consultant"/>
    <x v="13"/>
    <x v="0"/>
    <d v="2026-08-23T00:00:00"/>
    <n v="0"/>
    <x v="2"/>
    <x v="0"/>
    <s v="St Dhh Main Theatre"/>
    <x v="0"/>
    <n v="1"/>
    <n v="4"/>
    <s v="AUGUST-26-dummy-data.xlsx"/>
    <n v="4"/>
    <n v="0"/>
    <b v="0"/>
    <n v="240"/>
    <n v="211"/>
    <n v="121"/>
    <n v="0"/>
    <n v="0"/>
    <n v="1"/>
    <n v="0"/>
    <n v="4"/>
    <n v="0"/>
    <m/>
    <n v="240"/>
    <s v="On Time"/>
    <s v="Early Finish"/>
    <n v="3"/>
    <n v="-26"/>
    <n v="0"/>
    <n v="1"/>
    <n v="0"/>
    <n v="4"/>
    <n v="0"/>
    <n v="1"/>
    <n v="0"/>
    <n v="0"/>
    <n v="135"/>
    <n v="1"/>
    <n v="0"/>
    <n v="240"/>
    <s v="Below planned"/>
    <n v="1"/>
    <n v="0"/>
    <n v="0"/>
    <d v="2026-08-23T08:00:00"/>
    <d v="2026-08-23T12:00:00"/>
    <s v="Classified"/>
    <d v="2026-08-23T08:03:00"/>
    <d v="2026-08-23T11:34:00"/>
    <s v="Dr Dummy 09"/>
    <n v="0"/>
    <n v="0"/>
    <m/>
  </r>
  <r>
    <s v="Southern"/>
    <x v="1"/>
    <x v="2"/>
    <x v="24"/>
    <s v="Single consultant"/>
    <x v="12"/>
    <x v="0"/>
    <d v="2026-06-17T00:00:00"/>
    <n v="0"/>
    <x v="0"/>
    <x v="0"/>
    <s v="St Dhh Main Theatre"/>
    <x v="0"/>
    <n v="1"/>
    <n v="4"/>
    <s v="JUNE-26-dummy-data.xlsx"/>
    <n v="4"/>
    <n v="0"/>
    <b v="0"/>
    <n v="210"/>
    <n v="184"/>
    <n v="109"/>
    <n v="0"/>
    <n v="0"/>
    <n v="1"/>
    <n v="0"/>
    <n v="4"/>
    <n v="0"/>
    <m/>
    <n v="210"/>
    <s v="On Time"/>
    <s v="Early Finish"/>
    <n v="3"/>
    <n v="-23"/>
    <n v="0"/>
    <n v="1"/>
    <n v="0"/>
    <n v="4"/>
    <n v="0"/>
    <n v="1"/>
    <n v="0"/>
    <n v="0"/>
    <n v="110"/>
    <n v="1"/>
    <n v="0"/>
    <n v="210"/>
    <s v="Below planned"/>
    <n v="1"/>
    <n v="0"/>
    <n v="0"/>
    <d v="2026-06-17T13:30:00"/>
    <d v="2026-06-17T17:00:00"/>
    <s v="Classified"/>
    <d v="2026-06-17T13:33:00"/>
    <d v="2026-06-17T16:37:00"/>
    <s v="Dr Dummy 11"/>
    <n v="0"/>
    <n v="0"/>
    <m/>
  </r>
  <r>
    <s v="Southern"/>
    <x v="1"/>
    <x v="2"/>
    <x v="24"/>
    <s v="Single consultant"/>
    <x v="13"/>
    <x v="0"/>
    <d v="2026-06-18T00:00:00"/>
    <n v="0"/>
    <x v="0"/>
    <x v="0"/>
    <s v="St Dhh Main Theatre"/>
    <x v="0"/>
    <n v="1"/>
    <n v="4"/>
    <s v="JUNE-26-dummy-data.xlsx"/>
    <n v="4"/>
    <n v="0"/>
    <b v="0"/>
    <n v="210"/>
    <n v="185"/>
    <n v="121"/>
    <n v="0"/>
    <n v="0"/>
    <n v="1"/>
    <n v="0"/>
    <n v="4"/>
    <n v="0"/>
    <m/>
    <n v="210"/>
    <s v="On Time"/>
    <s v="Early Finish"/>
    <n v="6"/>
    <n v="-19"/>
    <n v="0"/>
    <n v="1"/>
    <n v="0"/>
    <n v="4"/>
    <n v="0"/>
    <n v="1"/>
    <n v="0"/>
    <n v="0"/>
    <n v="110"/>
    <n v="1"/>
    <n v="0"/>
    <n v="210"/>
    <s v="Below planned"/>
    <n v="1"/>
    <n v="0"/>
    <n v="0"/>
    <d v="2026-06-18T13:30:00"/>
    <d v="2026-06-18T17:00:00"/>
    <s v="Classified"/>
    <d v="2026-06-18T13:36:00"/>
    <d v="2026-06-18T16:41:00"/>
    <s v="Dr Dummy 11"/>
    <n v="0"/>
    <n v="0"/>
    <m/>
  </r>
  <r>
    <s v="Southern"/>
    <x v="1"/>
    <x v="2"/>
    <x v="24"/>
    <s v="Single consultant"/>
    <x v="15"/>
    <x v="0"/>
    <d v="2026-06-27T00:00:00"/>
    <n v="0"/>
    <x v="0"/>
    <x v="0"/>
    <s v="St Dhh Main Theatre"/>
    <x v="0"/>
    <n v="1"/>
    <n v="4"/>
    <s v="JUNE-26-dummy-data.xlsx"/>
    <n v="4"/>
    <n v="0"/>
    <b v="0"/>
    <n v="240"/>
    <n v="218"/>
    <n v="151"/>
    <n v="0"/>
    <n v="0"/>
    <n v="1"/>
    <n v="0"/>
    <n v="4"/>
    <n v="0"/>
    <m/>
    <n v="240"/>
    <s v="On Time"/>
    <s v="Early Finish"/>
    <n v="9"/>
    <n v="-13"/>
    <n v="0"/>
    <n v="1"/>
    <n v="0"/>
    <n v="4"/>
    <n v="0"/>
    <n v="1"/>
    <n v="0"/>
    <n v="0"/>
    <n v="155"/>
    <n v="1"/>
    <n v="0"/>
    <n v="240"/>
    <s v="Below planned"/>
    <n v="1"/>
    <n v="0"/>
    <n v="0"/>
    <d v="2026-06-27T08:00:00"/>
    <d v="2026-06-27T12:00:00"/>
    <s v="Classified"/>
    <d v="2026-06-27T08:09:00"/>
    <d v="2026-06-27T11:47:00"/>
    <s v="Dr Dummy 11"/>
    <n v="0"/>
    <n v="0"/>
    <m/>
  </r>
  <r>
    <s v="Southern"/>
    <x v="1"/>
    <x v="2"/>
    <x v="10"/>
    <s v="Single consultant"/>
    <x v="12"/>
    <x v="0"/>
    <d v="2026-08-21T00:00:00"/>
    <n v="0"/>
    <x v="2"/>
    <x v="0"/>
    <s v="St Dhh Main Theatre"/>
    <x v="0"/>
    <n v="1"/>
    <n v="4"/>
    <s v="AUGUST-26-dummy-data.xlsx"/>
    <n v="4"/>
    <n v="0"/>
    <b v="0"/>
    <n v="210"/>
    <n v="201"/>
    <n v="114"/>
    <n v="0"/>
    <n v="0"/>
    <n v="1"/>
    <n v="0"/>
    <n v="4"/>
    <n v="0"/>
    <m/>
    <n v="210"/>
    <s v="On Time"/>
    <s v="On Time"/>
    <n v="2"/>
    <n v="-7"/>
    <n v="0"/>
    <n v="1"/>
    <n v="0"/>
    <n v="4"/>
    <n v="0"/>
    <n v="0"/>
    <n v="1"/>
    <n v="0"/>
    <n v="115"/>
    <n v="1"/>
    <n v="0"/>
    <n v="210"/>
    <s v="Below planned"/>
    <n v="1"/>
    <n v="0"/>
    <n v="0"/>
    <d v="2026-08-21T13:30:00"/>
    <d v="2026-08-21T17:00:00"/>
    <s v="Classified"/>
    <d v="2026-08-21T13:32:00"/>
    <d v="2026-08-21T16:53:00"/>
    <s v="Dr Dummy 12"/>
    <n v="0"/>
    <n v="0"/>
    <m/>
  </r>
  <r>
    <s v="Southern"/>
    <x v="1"/>
    <x v="2"/>
    <x v="10"/>
    <s v="Single consultant"/>
    <x v="14"/>
    <x v="0"/>
    <d v="2026-07-18T00:00:00"/>
    <n v="0"/>
    <x v="1"/>
    <x v="0"/>
    <s v="St Dhh Main Theatre"/>
    <x v="0"/>
    <n v="1"/>
    <n v="4"/>
    <s v="JULY-26-dummy-data.xlsx"/>
    <n v="4"/>
    <n v="0"/>
    <b v="0"/>
    <n v="480"/>
    <n v="448"/>
    <n v="352"/>
    <n v="0"/>
    <n v="0"/>
    <n v="1"/>
    <n v="0"/>
    <n v="4"/>
    <n v="0"/>
    <m/>
    <n v="480"/>
    <s v="Late Start"/>
    <s v="Early Finish"/>
    <n v="11"/>
    <n v="-21"/>
    <n v="0"/>
    <n v="0"/>
    <n v="1"/>
    <n v="4"/>
    <n v="0"/>
    <n v="1"/>
    <n v="0"/>
    <n v="0"/>
    <n v="335"/>
    <n v="1"/>
    <n v="0"/>
    <n v="480"/>
    <s v="Below planned"/>
    <n v="1"/>
    <n v="0"/>
    <n v="0"/>
    <d v="2026-07-18T08:30:00"/>
    <d v="2026-07-18T16:30:00"/>
    <s v="Classified"/>
    <d v="2026-07-18T08:41:00"/>
    <d v="2026-07-18T16:09:00"/>
    <s v="Dr Dummy 12"/>
    <n v="0"/>
    <n v="0"/>
    <m/>
  </r>
  <r>
    <s v="Southern"/>
    <x v="1"/>
    <x v="2"/>
    <x v="10"/>
    <s v="Single consultant"/>
    <x v="13"/>
    <x v="0"/>
    <d v="2026-06-04T00:00:00"/>
    <n v="0"/>
    <x v="0"/>
    <x v="0"/>
    <s v="St Dhh Main Theatre"/>
    <x v="0"/>
    <n v="1"/>
    <n v="4"/>
    <s v="JUNE-26-dummy-data.xlsx"/>
    <n v="4"/>
    <n v="0"/>
    <b v="0"/>
    <n v="540"/>
    <n v="488"/>
    <n v="363"/>
    <n v="0"/>
    <n v="0"/>
    <n v="1"/>
    <n v="0"/>
    <n v="4"/>
    <n v="0"/>
    <m/>
    <n v="540"/>
    <s v="On Time"/>
    <s v="Early Finish"/>
    <n v="5"/>
    <n v="-47"/>
    <n v="0"/>
    <n v="1"/>
    <n v="0"/>
    <n v="4"/>
    <n v="0"/>
    <n v="1"/>
    <n v="0"/>
    <n v="0"/>
    <n v="350"/>
    <n v="1"/>
    <n v="0"/>
    <n v="540"/>
    <s v="Below planned"/>
    <n v="1"/>
    <n v="0"/>
    <n v="0"/>
    <d v="2026-06-04T07:30:00"/>
    <d v="2026-06-04T16:30:00"/>
    <s v="Classified"/>
    <d v="2026-06-04T07:35:00"/>
    <d v="2026-06-04T15:43:00"/>
    <s v="Dr Dummy 12"/>
    <n v="0"/>
    <n v="0"/>
    <m/>
  </r>
  <r>
    <s v="Southern"/>
    <x v="1"/>
    <x v="2"/>
    <x v="10"/>
    <s v="Single consultant"/>
    <x v="15"/>
    <x v="0"/>
    <d v="2026-08-07T00:00:00"/>
    <n v="0"/>
    <x v="2"/>
    <x v="0"/>
    <s v="St Dhh Main Theatre"/>
    <x v="0"/>
    <n v="1"/>
    <n v="4"/>
    <s v="AUGUST-26-dummy-data.xlsx"/>
    <n v="4"/>
    <n v="0"/>
    <b v="0"/>
    <n v="420"/>
    <n v="384"/>
    <n v="277"/>
    <n v="0"/>
    <n v="0"/>
    <n v="1"/>
    <n v="0"/>
    <n v="4"/>
    <n v="0"/>
    <m/>
    <n v="420"/>
    <s v="On Time"/>
    <s v="Early Finish"/>
    <n v="4"/>
    <n v="-32"/>
    <n v="0"/>
    <n v="1"/>
    <n v="0"/>
    <n v="4"/>
    <n v="0"/>
    <n v="1"/>
    <n v="0"/>
    <n v="0"/>
    <n v="285"/>
    <n v="1"/>
    <n v="0"/>
    <n v="420"/>
    <s v="Below planned"/>
    <n v="1"/>
    <n v="0"/>
    <n v="0"/>
    <d v="2026-08-07T09:00:00"/>
    <d v="2026-08-07T16:00:00"/>
    <s v="Classified"/>
    <d v="2026-08-07T09:04:00"/>
    <d v="2026-08-07T15:28:00"/>
    <s v="Dr Dummy 12"/>
    <n v="0"/>
    <n v="0"/>
    <m/>
  </r>
  <r>
    <s v="Southern"/>
    <x v="1"/>
    <x v="2"/>
    <x v="10"/>
    <s v="Single consultant"/>
    <x v="15"/>
    <x v="0"/>
    <d v="2026-08-26T00:00:00"/>
    <n v="0"/>
    <x v="2"/>
    <x v="0"/>
    <s v="St Dhh Main Theatre"/>
    <x v="0"/>
    <n v="1"/>
    <n v="4"/>
    <s v="AUGUST-26-dummy-data.xlsx"/>
    <n v="4"/>
    <n v="0"/>
    <b v="0"/>
    <n v="540"/>
    <n v="492"/>
    <n v="375"/>
    <n v="0"/>
    <n v="0"/>
    <n v="1"/>
    <n v="0"/>
    <n v="4"/>
    <n v="0"/>
    <m/>
    <n v="540"/>
    <s v="On Time"/>
    <s v="Early Finish"/>
    <n v="7"/>
    <n v="-41"/>
    <n v="0"/>
    <n v="1"/>
    <n v="0"/>
    <n v="4"/>
    <n v="0"/>
    <n v="1"/>
    <n v="0"/>
    <n v="0"/>
    <n v="370"/>
    <n v="1"/>
    <n v="0"/>
    <n v="540"/>
    <s v="Below planned"/>
    <n v="1"/>
    <n v="0"/>
    <n v="0"/>
    <d v="2026-08-26T08:00:00"/>
    <d v="2026-08-26T17:00:00"/>
    <s v="Classified"/>
    <d v="2026-08-26T08:07:00"/>
    <d v="2026-08-26T16:19:00"/>
    <s v="Dr Dummy 12"/>
    <n v="0"/>
    <n v="0"/>
    <m/>
  </r>
  <r>
    <s v="Southern"/>
    <x v="1"/>
    <x v="2"/>
    <x v="12"/>
    <s v="Single consultant"/>
    <x v="12"/>
    <x v="0"/>
    <d v="2026-07-12T00:00:00"/>
    <n v="0"/>
    <x v="1"/>
    <x v="0"/>
    <s v="St Dhh Main Theatre"/>
    <x v="0"/>
    <n v="1"/>
    <n v="4"/>
    <s v="JULY-26-dummy-data.xlsx"/>
    <n v="4"/>
    <n v="0"/>
    <b v="0"/>
    <n v="240"/>
    <n v="216"/>
    <n v="130"/>
    <n v="0"/>
    <n v="0"/>
    <n v="1"/>
    <n v="0"/>
    <n v="4"/>
    <n v="0"/>
    <m/>
    <n v="240"/>
    <s v="On Time"/>
    <s v="Early Finish"/>
    <n v="5"/>
    <n v="-19"/>
    <n v="0"/>
    <n v="1"/>
    <n v="0"/>
    <n v="4"/>
    <n v="0"/>
    <n v="1"/>
    <n v="0"/>
    <n v="0"/>
    <n v="130"/>
    <n v="1"/>
    <n v="0"/>
    <n v="240"/>
    <s v="Below planned"/>
    <n v="1"/>
    <n v="0"/>
    <n v="0"/>
    <d v="2026-07-12T13:30:00"/>
    <d v="2026-07-12T17:30:00"/>
    <s v="Classified"/>
    <d v="2026-07-12T13:35:00"/>
    <d v="2026-07-12T17:11:00"/>
    <s v="Dr Dummy 14"/>
    <n v="0"/>
    <n v="0"/>
    <m/>
  </r>
  <r>
    <s v="Southern"/>
    <x v="1"/>
    <x v="2"/>
    <x v="12"/>
    <s v="Single consultant"/>
    <x v="14"/>
    <x v="0"/>
    <d v="2026-06-09T00:00:00"/>
    <n v="0"/>
    <x v="0"/>
    <x v="0"/>
    <s v="St Dhh Main Theatre"/>
    <x v="0"/>
    <n v="1"/>
    <n v="4"/>
    <s v="JUNE-26-dummy-data.xlsx"/>
    <n v="4"/>
    <n v="0"/>
    <b v="0"/>
    <n v="240"/>
    <n v="217"/>
    <n v="149"/>
    <n v="0"/>
    <n v="0"/>
    <n v="1"/>
    <n v="0"/>
    <n v="4"/>
    <n v="0"/>
    <m/>
    <n v="240"/>
    <s v="On Time"/>
    <s v="Early Finish"/>
    <n v="7"/>
    <n v="-16"/>
    <n v="0"/>
    <n v="1"/>
    <n v="0"/>
    <n v="4"/>
    <n v="0"/>
    <n v="1"/>
    <n v="0"/>
    <n v="0"/>
    <n v="140"/>
    <n v="1"/>
    <n v="0"/>
    <n v="240"/>
    <s v="Below planned"/>
    <n v="1"/>
    <n v="0"/>
    <n v="0"/>
    <d v="2026-06-09T08:30:00"/>
    <d v="2026-06-09T12:30:00"/>
    <s v="Classified"/>
    <d v="2026-06-09T08:37:00"/>
    <d v="2026-06-09T12:14:00"/>
    <s v="Dr Dummy 14"/>
    <n v="0"/>
    <n v="0"/>
    <m/>
  </r>
  <r>
    <s v="Southern"/>
    <x v="1"/>
    <x v="2"/>
    <x v="12"/>
    <s v="Single consultant"/>
    <x v="14"/>
    <x v="0"/>
    <d v="2026-06-23T00:00:00"/>
    <n v="0"/>
    <x v="0"/>
    <x v="0"/>
    <s v="St Dhh Main Theatre"/>
    <x v="0"/>
    <n v="1"/>
    <n v="4"/>
    <s v="JUNE-26-dummy-data.xlsx"/>
    <n v="4"/>
    <n v="0"/>
    <b v="0"/>
    <n v="480"/>
    <n v="444"/>
    <n v="311"/>
    <n v="0"/>
    <n v="0"/>
    <n v="1"/>
    <n v="0"/>
    <n v="4"/>
    <n v="0"/>
    <m/>
    <n v="480"/>
    <s v="On Time"/>
    <s v="Early Finish"/>
    <n v="7"/>
    <n v="-29"/>
    <n v="0"/>
    <n v="1"/>
    <n v="0"/>
    <n v="4"/>
    <n v="0"/>
    <n v="1"/>
    <n v="0"/>
    <n v="0"/>
    <n v="310"/>
    <n v="1"/>
    <n v="0"/>
    <n v="480"/>
    <s v="Below planned"/>
    <n v="1"/>
    <n v="0"/>
    <n v="0"/>
    <d v="2026-06-23T08:00:00"/>
    <d v="2026-06-23T16:00:00"/>
    <s v="Classified"/>
    <d v="2026-06-23T08:07:00"/>
    <d v="2026-06-23T15:31:00"/>
    <s v="Dr Dummy 14"/>
    <n v="0"/>
    <n v="0"/>
    <m/>
  </r>
  <r>
    <s v="Southern"/>
    <x v="1"/>
    <x v="2"/>
    <x v="12"/>
    <s v="Single consultant"/>
    <x v="13"/>
    <x v="0"/>
    <d v="2026-07-14T00:00:00"/>
    <n v="0"/>
    <x v="1"/>
    <x v="0"/>
    <s v="St Dhh Main Theatre"/>
    <x v="0"/>
    <n v="1"/>
    <n v="4"/>
    <s v="JULY-26-dummy-data.xlsx"/>
    <n v="4"/>
    <n v="0"/>
    <b v="0"/>
    <n v="240"/>
    <n v="211"/>
    <n v="157"/>
    <n v="0"/>
    <n v="0"/>
    <n v="1"/>
    <n v="0"/>
    <n v="4"/>
    <n v="0"/>
    <m/>
    <n v="240"/>
    <s v="On Time"/>
    <s v="Early Finish"/>
    <n v="8"/>
    <n v="-21"/>
    <n v="0"/>
    <n v="1"/>
    <n v="0"/>
    <n v="4"/>
    <n v="0"/>
    <n v="1"/>
    <n v="0"/>
    <n v="0"/>
    <n v="155"/>
    <n v="1"/>
    <n v="0"/>
    <n v="240"/>
    <s v="Below planned"/>
    <n v="1"/>
    <n v="0"/>
    <n v="0"/>
    <d v="2026-07-14T09:00:00"/>
    <d v="2026-07-14T13:00:00"/>
    <s v="Classified"/>
    <d v="2026-07-14T09:08:00"/>
    <d v="2026-07-14T12:39:00"/>
    <s v="Dr Dummy 14"/>
    <n v="0"/>
    <n v="0"/>
    <m/>
  </r>
  <r>
    <s v="Southern"/>
    <x v="1"/>
    <x v="2"/>
    <x v="12"/>
    <s v="Single consultant"/>
    <x v="15"/>
    <x v="0"/>
    <d v="2026-06-01T00:00:00"/>
    <n v="0"/>
    <x v="0"/>
    <x v="0"/>
    <s v="St Dhh Main Theatre"/>
    <x v="0"/>
    <n v="1"/>
    <n v="4"/>
    <s v="JUNE-26-dummy-data.xlsx"/>
    <n v="4"/>
    <n v="0"/>
    <b v="0"/>
    <n v="480"/>
    <n v="447"/>
    <n v="297"/>
    <n v="0"/>
    <n v="0"/>
    <n v="1"/>
    <n v="0"/>
    <n v="4"/>
    <n v="0"/>
    <m/>
    <n v="480"/>
    <s v="On Time"/>
    <s v="Early Finish"/>
    <n v="4"/>
    <n v="-29"/>
    <n v="0"/>
    <n v="1"/>
    <n v="0"/>
    <n v="4"/>
    <n v="0"/>
    <n v="1"/>
    <n v="0"/>
    <n v="0"/>
    <n v="305"/>
    <n v="1"/>
    <n v="0"/>
    <n v="480"/>
    <s v="Below planned"/>
    <n v="1"/>
    <n v="0"/>
    <n v="0"/>
    <d v="2026-06-01T08:00:00"/>
    <d v="2026-06-01T16:00:00"/>
    <s v="Classified"/>
    <d v="2026-06-01T08:04:00"/>
    <d v="2026-06-01T15:31:00"/>
    <s v="Dr Dummy 14"/>
    <n v="0"/>
    <n v="0"/>
    <m/>
  </r>
  <r>
    <s v="Southern"/>
    <x v="1"/>
    <x v="2"/>
    <x v="13"/>
    <s v="Single consultant"/>
    <x v="12"/>
    <x v="0"/>
    <d v="2026-06-27T00:00:00"/>
    <n v="0"/>
    <x v="0"/>
    <x v="0"/>
    <s v="St Dhh Main Theatre"/>
    <x v="0"/>
    <n v="1"/>
    <n v="4"/>
    <s v="JUNE-26-dummy-data.xlsx"/>
    <n v="4"/>
    <n v="0"/>
    <b v="0"/>
    <n v="480"/>
    <n v="445"/>
    <n v="315"/>
    <n v="0"/>
    <n v="0"/>
    <n v="1"/>
    <n v="0"/>
    <n v="4"/>
    <n v="0"/>
    <m/>
    <n v="480"/>
    <s v="On Time"/>
    <s v="Early Finish"/>
    <n v="10"/>
    <n v="-25"/>
    <n v="0"/>
    <n v="1"/>
    <n v="0"/>
    <n v="4"/>
    <n v="0"/>
    <n v="1"/>
    <n v="0"/>
    <n v="0"/>
    <n v="325"/>
    <n v="1"/>
    <n v="0"/>
    <n v="480"/>
    <s v="Below planned"/>
    <n v="1"/>
    <n v="0"/>
    <n v="0"/>
    <d v="2026-06-27T08:00:00"/>
    <d v="2026-06-27T16:00:00"/>
    <s v="Classified"/>
    <d v="2026-06-27T08:10:00"/>
    <d v="2026-06-27T15:35:00"/>
    <s v="Dr Dummy 15"/>
    <n v="0"/>
    <n v="0"/>
    <m/>
  </r>
  <r>
    <s v="Southern"/>
    <x v="1"/>
    <x v="2"/>
    <x v="13"/>
    <s v="Single consultant"/>
    <x v="14"/>
    <x v="0"/>
    <d v="2026-08-12T00:00:00"/>
    <n v="0"/>
    <x v="2"/>
    <x v="0"/>
    <s v="St Dhh Main Theatre"/>
    <x v="0"/>
    <n v="1"/>
    <n v="4"/>
    <s v="AUGUST-26-dummy-data.xlsx"/>
    <n v="4"/>
    <n v="0"/>
    <b v="0"/>
    <n v="240"/>
    <n v="219"/>
    <n v="126"/>
    <n v="0"/>
    <n v="0"/>
    <n v="1"/>
    <n v="0"/>
    <n v="4"/>
    <n v="0"/>
    <m/>
    <n v="240"/>
    <s v="On Time"/>
    <s v="Early Finish"/>
    <n v="4"/>
    <n v="-17"/>
    <n v="0"/>
    <n v="1"/>
    <n v="0"/>
    <n v="4"/>
    <n v="0"/>
    <n v="1"/>
    <n v="0"/>
    <n v="0"/>
    <n v="125"/>
    <n v="1"/>
    <n v="0"/>
    <n v="240"/>
    <s v="Below planned"/>
    <n v="1"/>
    <n v="0"/>
    <n v="0"/>
    <d v="2026-08-12T08:00:00"/>
    <d v="2026-08-12T12:00:00"/>
    <s v="Classified"/>
    <d v="2026-08-12T08:04:00"/>
    <d v="2026-08-12T11:43:00"/>
    <s v="Dr Dummy 15"/>
    <n v="0"/>
    <n v="0"/>
    <m/>
  </r>
  <r>
    <s v="Southern"/>
    <x v="1"/>
    <x v="2"/>
    <x v="13"/>
    <s v="Single consultant"/>
    <x v="14"/>
    <x v="0"/>
    <d v="2026-08-19T00:00:00"/>
    <n v="0"/>
    <x v="2"/>
    <x v="0"/>
    <s v="St Dhh Main Theatre"/>
    <x v="0"/>
    <n v="1"/>
    <n v="4"/>
    <s v="AUGUST-26-dummy-data.xlsx"/>
    <n v="4"/>
    <n v="0"/>
    <b v="0"/>
    <n v="210"/>
    <n v="199"/>
    <n v="105"/>
    <n v="0"/>
    <n v="0"/>
    <n v="1"/>
    <n v="0"/>
    <n v="4"/>
    <n v="0"/>
    <m/>
    <n v="210"/>
    <s v="On Time"/>
    <s v="On Time"/>
    <n v="2"/>
    <n v="-9"/>
    <n v="0"/>
    <n v="1"/>
    <n v="0"/>
    <n v="4"/>
    <n v="0"/>
    <n v="0"/>
    <n v="1"/>
    <n v="0"/>
    <n v="100"/>
    <n v="1"/>
    <n v="0"/>
    <n v="210"/>
    <s v="Below planned"/>
    <n v="1"/>
    <n v="0"/>
    <n v="0"/>
    <d v="2026-08-19T09:00:00"/>
    <d v="2026-08-19T12:30:00"/>
    <s v="Classified"/>
    <d v="2026-08-19T09:02:00"/>
    <d v="2026-08-19T12:21:00"/>
    <s v="Dr Dummy 15"/>
    <n v="0"/>
    <n v="0"/>
    <m/>
  </r>
  <r>
    <s v="Southern"/>
    <x v="1"/>
    <x v="2"/>
    <x v="13"/>
    <s v="Single consultant"/>
    <x v="13"/>
    <x v="0"/>
    <d v="2026-06-07T00:00:00"/>
    <n v="0"/>
    <x v="0"/>
    <x v="0"/>
    <s v="St Dhh Main Theatre"/>
    <x v="0"/>
    <n v="1"/>
    <n v="4"/>
    <s v="JUNE-26-dummy-data.xlsx"/>
    <n v="4"/>
    <n v="0"/>
    <b v="0"/>
    <n v="240"/>
    <n v="219"/>
    <n v="129"/>
    <n v="0"/>
    <n v="0"/>
    <n v="1"/>
    <n v="0"/>
    <n v="4"/>
    <n v="0"/>
    <m/>
    <n v="240"/>
    <s v="On Time"/>
    <s v="Early Finish"/>
    <n v="6"/>
    <n v="-15"/>
    <n v="0"/>
    <n v="1"/>
    <n v="0"/>
    <n v="4"/>
    <n v="0"/>
    <n v="1"/>
    <n v="0"/>
    <n v="0"/>
    <n v="125"/>
    <n v="1"/>
    <n v="0"/>
    <n v="240"/>
    <s v="Below planned"/>
    <n v="1"/>
    <n v="0"/>
    <n v="0"/>
    <d v="2026-06-07T13:00:00"/>
    <d v="2026-06-07T17:00:00"/>
    <s v="Classified"/>
    <d v="2026-06-07T13:06:00"/>
    <d v="2026-06-07T16:45:00"/>
    <s v="Dr Dummy 15"/>
    <n v="0"/>
    <n v="0"/>
    <m/>
  </r>
  <r>
    <s v="Southern"/>
    <x v="1"/>
    <x v="2"/>
    <x v="13"/>
    <s v="Single consultant"/>
    <x v="15"/>
    <x v="0"/>
    <d v="2026-07-26T00:00:00"/>
    <n v="0"/>
    <x v="1"/>
    <x v="0"/>
    <s v="St Dhh Main Theatre"/>
    <x v="0"/>
    <n v="1"/>
    <n v="4"/>
    <s v="JULY-26-dummy-data.xlsx"/>
    <n v="4"/>
    <n v="0"/>
    <b v="0"/>
    <n v="210"/>
    <n v="176"/>
    <n v="104"/>
    <n v="0"/>
    <n v="0"/>
    <n v="1"/>
    <n v="0"/>
    <n v="4"/>
    <n v="0"/>
    <m/>
    <n v="210"/>
    <s v="On Time"/>
    <s v="Early Finish"/>
    <n v="8"/>
    <n v="-26"/>
    <n v="0"/>
    <n v="1"/>
    <n v="0"/>
    <n v="4"/>
    <n v="0"/>
    <n v="1"/>
    <n v="0"/>
    <n v="0"/>
    <n v="110"/>
    <n v="1"/>
    <n v="0"/>
    <n v="210"/>
    <s v="Below planned"/>
    <n v="1"/>
    <n v="0"/>
    <n v="0"/>
    <d v="2026-07-26T13:30:00"/>
    <d v="2026-07-26T17:00:00"/>
    <s v="Classified"/>
    <d v="2026-07-26T13:38:00"/>
    <d v="2026-07-26T16:34:00"/>
    <s v="Dr Dummy 15"/>
    <n v="0"/>
    <n v="0"/>
    <m/>
  </r>
  <r>
    <s v="Southern"/>
    <x v="1"/>
    <x v="2"/>
    <x v="14"/>
    <s v="Single consultant"/>
    <x v="11"/>
    <x v="0"/>
    <d v="2026-06-29T00:00:00"/>
    <n v="0"/>
    <x v="0"/>
    <x v="0"/>
    <s v="St Dhh Main Theatre"/>
    <x v="0"/>
    <n v="1"/>
    <n v="4"/>
    <s v="JUNE-26-dummy-data.xlsx"/>
    <n v="4"/>
    <n v="0"/>
    <b v="0"/>
    <n v="540"/>
    <n v="502"/>
    <n v="393"/>
    <n v="0"/>
    <n v="0"/>
    <n v="1"/>
    <n v="0"/>
    <n v="4"/>
    <n v="0"/>
    <m/>
    <n v="540"/>
    <s v="On Time"/>
    <s v="Early Finish"/>
    <n v="10"/>
    <n v="-28"/>
    <n v="0"/>
    <n v="1"/>
    <n v="0"/>
    <n v="4"/>
    <n v="0"/>
    <n v="1"/>
    <n v="0"/>
    <n v="0"/>
    <n v="400"/>
    <n v="1"/>
    <n v="0"/>
    <n v="540"/>
    <s v="Below planned"/>
    <n v="1"/>
    <n v="0"/>
    <n v="0"/>
    <d v="2026-06-29T08:30:00"/>
    <d v="2026-06-29T17:30:00"/>
    <s v="Classified"/>
    <d v="2026-06-29T08:40:00"/>
    <d v="2026-06-29T17:02:00"/>
    <s v="Dr Dummy 16"/>
    <n v="0"/>
    <n v="0"/>
    <m/>
  </r>
  <r>
    <s v="Southern"/>
    <x v="1"/>
    <x v="2"/>
    <x v="14"/>
    <s v="Single consultant"/>
    <x v="16"/>
    <x v="0"/>
    <d v="2026-07-10T00:00:00"/>
    <n v="0"/>
    <x v="1"/>
    <x v="0"/>
    <s v="St Dhh Main Theatre"/>
    <x v="0"/>
    <n v="1"/>
    <n v="4"/>
    <s v="JULY-26-dummy-data.xlsx"/>
    <n v="4"/>
    <n v="0"/>
    <b v="0"/>
    <n v="420"/>
    <n v="384"/>
    <n v="275"/>
    <n v="0"/>
    <n v="0"/>
    <n v="1"/>
    <n v="0"/>
    <n v="4"/>
    <n v="0"/>
    <m/>
    <n v="420"/>
    <s v="On Time"/>
    <s v="Early Finish"/>
    <n v="5"/>
    <n v="-31"/>
    <n v="0"/>
    <n v="1"/>
    <n v="0"/>
    <n v="4"/>
    <n v="0"/>
    <n v="1"/>
    <n v="0"/>
    <n v="0"/>
    <n v="270"/>
    <n v="1"/>
    <n v="0"/>
    <n v="420"/>
    <s v="Below planned"/>
    <n v="1"/>
    <n v="0"/>
    <n v="0"/>
    <d v="2026-07-10T09:00:00"/>
    <d v="2026-07-10T16:00:00"/>
    <s v="Classified"/>
    <d v="2026-07-10T09:05:00"/>
    <d v="2026-07-10T15:29:00"/>
    <s v="Dr Dummy 16"/>
    <n v="0"/>
    <n v="0"/>
    <m/>
  </r>
  <r>
    <s v="Southern"/>
    <x v="1"/>
    <x v="2"/>
    <x v="14"/>
    <s v="Single consultant"/>
    <x v="16"/>
    <x v="0"/>
    <d v="2026-08-30T00:00:00"/>
    <n v="0"/>
    <x v="2"/>
    <x v="0"/>
    <s v="St Dhh Main Theatre"/>
    <x v="0"/>
    <n v="1"/>
    <n v="4"/>
    <s v="AUGUST-26-dummy-data.xlsx"/>
    <n v="4"/>
    <n v="0"/>
    <b v="0"/>
    <n v="210"/>
    <n v="177"/>
    <n v="119"/>
    <n v="0"/>
    <n v="0"/>
    <n v="1"/>
    <n v="0"/>
    <n v="4"/>
    <n v="0"/>
    <m/>
    <n v="210"/>
    <s v="Late Start"/>
    <s v="Early Finish"/>
    <n v="12"/>
    <n v="-21"/>
    <n v="0"/>
    <n v="0"/>
    <n v="1"/>
    <n v="4"/>
    <n v="0"/>
    <n v="1"/>
    <n v="0"/>
    <n v="0"/>
    <n v="120"/>
    <n v="1"/>
    <n v="0"/>
    <n v="210"/>
    <s v="Below planned"/>
    <n v="1"/>
    <n v="0"/>
    <n v="0"/>
    <d v="2026-08-30T08:00:00"/>
    <d v="2026-08-30T11:30:00"/>
    <s v="Classified"/>
    <d v="2026-08-30T08:12:00"/>
    <d v="2026-08-30T11:09:00"/>
    <s v="Dr Dummy 16"/>
    <n v="0"/>
    <n v="0"/>
    <m/>
  </r>
  <r>
    <s v="Southern"/>
    <x v="1"/>
    <x v="2"/>
    <x v="14"/>
    <s v="Single consultant"/>
    <x v="13"/>
    <x v="0"/>
    <d v="2026-07-15T00:00:00"/>
    <n v="0"/>
    <x v="1"/>
    <x v="0"/>
    <s v="St Dhh Main Theatre"/>
    <x v="0"/>
    <n v="1"/>
    <n v="4"/>
    <s v="JULY-26-dummy-data.xlsx"/>
    <n v="4"/>
    <n v="0"/>
    <b v="0"/>
    <n v="210"/>
    <n v="186"/>
    <n v="122"/>
    <n v="0"/>
    <n v="0"/>
    <n v="1"/>
    <n v="0"/>
    <n v="4"/>
    <n v="0"/>
    <m/>
    <n v="210"/>
    <s v="On Time"/>
    <s v="Early Finish"/>
    <n v="8"/>
    <n v="-16"/>
    <n v="0"/>
    <n v="1"/>
    <n v="0"/>
    <n v="4"/>
    <n v="0"/>
    <n v="1"/>
    <n v="0"/>
    <n v="0"/>
    <n v="115"/>
    <n v="1"/>
    <n v="0"/>
    <n v="210"/>
    <s v="Below planned"/>
    <n v="1"/>
    <n v="0"/>
    <n v="0"/>
    <d v="2026-07-15T13:30:00"/>
    <d v="2026-07-15T17:00:00"/>
    <s v="Classified"/>
    <d v="2026-07-15T13:38:00"/>
    <d v="2026-07-15T16:44:00"/>
    <s v="Dr Dummy 16"/>
    <n v="0"/>
    <n v="0"/>
    <m/>
  </r>
  <r>
    <s v="Southern"/>
    <x v="1"/>
    <x v="2"/>
    <x v="15"/>
    <s v="Single consultant"/>
    <x v="11"/>
    <x v="0"/>
    <d v="2026-06-13T00:00:00"/>
    <n v="0"/>
    <x v="0"/>
    <x v="0"/>
    <s v="St Dhh Main Theatre"/>
    <x v="0"/>
    <n v="1"/>
    <n v="4"/>
    <s v="JUNE-26-dummy-data.xlsx"/>
    <n v="4"/>
    <n v="0"/>
    <b v="0"/>
    <n v="480"/>
    <n v="448"/>
    <n v="320"/>
    <n v="0"/>
    <n v="0"/>
    <n v="1"/>
    <n v="0"/>
    <n v="4"/>
    <n v="0"/>
    <m/>
    <n v="480"/>
    <s v="On Time"/>
    <s v="Early Finish"/>
    <n v="2"/>
    <n v="-30"/>
    <n v="0"/>
    <n v="1"/>
    <n v="0"/>
    <n v="4"/>
    <n v="0"/>
    <n v="1"/>
    <n v="0"/>
    <n v="0"/>
    <n v="315"/>
    <n v="1"/>
    <n v="0"/>
    <n v="480"/>
    <s v="Below planned"/>
    <n v="1"/>
    <n v="0"/>
    <n v="0"/>
    <d v="2026-06-13T07:30:00"/>
    <d v="2026-06-13T15:30:00"/>
    <s v="Classified"/>
    <d v="2026-06-13T07:32:00"/>
    <d v="2026-06-13T15:00:00"/>
    <s v="Dr Dummy 17"/>
    <n v="0"/>
    <n v="0"/>
    <m/>
  </r>
  <r>
    <s v="Southern"/>
    <x v="1"/>
    <x v="2"/>
    <x v="17"/>
    <s v="Single consultant"/>
    <x v="14"/>
    <x v="0"/>
    <d v="2026-08-30T00:00:00"/>
    <n v="0"/>
    <x v="2"/>
    <x v="0"/>
    <s v="St Dhh Main Theatre"/>
    <x v="0"/>
    <n v="1"/>
    <n v="4"/>
    <s v="AUGUST-26-dummy-data.xlsx"/>
    <n v="4"/>
    <n v="0"/>
    <b v="0"/>
    <n v="540"/>
    <n v="498"/>
    <n v="377"/>
    <n v="0"/>
    <n v="0"/>
    <n v="1"/>
    <n v="0"/>
    <n v="4"/>
    <n v="0"/>
    <m/>
    <n v="540"/>
    <s v="On Time"/>
    <s v="Early Finish"/>
    <n v="4"/>
    <n v="-38"/>
    <n v="0"/>
    <n v="1"/>
    <n v="0"/>
    <n v="4"/>
    <n v="0"/>
    <n v="1"/>
    <n v="0"/>
    <n v="0"/>
    <n v="370"/>
    <n v="1"/>
    <n v="0"/>
    <n v="540"/>
    <s v="Below planned"/>
    <n v="1"/>
    <n v="0"/>
    <n v="0"/>
    <d v="2026-08-30T08:30:00"/>
    <d v="2026-08-30T17:30:00"/>
    <s v="Classified"/>
    <d v="2026-08-30T08:34:00"/>
    <d v="2026-08-30T16:52:00"/>
    <s v="Dr Dummy 19"/>
    <n v="0"/>
    <n v="0"/>
    <m/>
  </r>
  <r>
    <s v="Southern"/>
    <x v="1"/>
    <x v="2"/>
    <x v="18"/>
    <s v="Single consultant"/>
    <x v="12"/>
    <x v="0"/>
    <d v="2026-07-06T00:00:00"/>
    <n v="0"/>
    <x v="1"/>
    <x v="0"/>
    <s v="St Dhh Main Theatre"/>
    <x v="0"/>
    <n v="1"/>
    <n v="4"/>
    <s v="JULY-26-dummy-data.xlsx"/>
    <n v="4"/>
    <n v="0"/>
    <b v="0"/>
    <n v="540"/>
    <n v="473"/>
    <n v="371"/>
    <n v="0"/>
    <n v="0"/>
    <n v="1"/>
    <n v="0"/>
    <n v="4"/>
    <n v="0"/>
    <m/>
    <n v="540"/>
    <s v="Late Start"/>
    <s v="Early Finish"/>
    <n v="11"/>
    <n v="-56"/>
    <n v="0"/>
    <n v="0"/>
    <n v="1"/>
    <n v="4"/>
    <n v="0"/>
    <n v="1"/>
    <n v="0"/>
    <n v="0"/>
    <n v="375"/>
    <n v="1"/>
    <n v="0"/>
    <n v="540"/>
    <s v="Below planned"/>
    <n v="1"/>
    <n v="0"/>
    <n v="0"/>
    <d v="2026-07-06T07:30:00"/>
    <d v="2026-07-06T16:30:00"/>
    <s v="Classified"/>
    <d v="2026-07-06T07:41:00"/>
    <d v="2026-07-06T15:34:00"/>
    <s v="Dr Dummy 20"/>
    <n v="0"/>
    <n v="0"/>
    <m/>
  </r>
  <r>
    <s v="Southern"/>
    <x v="1"/>
    <x v="2"/>
    <x v="19"/>
    <s v="Single consultant"/>
    <x v="12"/>
    <x v="0"/>
    <d v="2026-07-20T00:00:00"/>
    <n v="0"/>
    <x v="1"/>
    <x v="0"/>
    <s v="St Dhh Main Theatre"/>
    <x v="0"/>
    <n v="1"/>
    <n v="4"/>
    <s v="JULY-26-dummy-data.xlsx"/>
    <n v="4"/>
    <n v="0"/>
    <b v="0"/>
    <n v="180"/>
    <n v="154"/>
    <n v="79"/>
    <n v="0"/>
    <n v="0"/>
    <n v="1"/>
    <n v="0"/>
    <n v="4"/>
    <n v="0"/>
    <m/>
    <n v="180"/>
    <s v="On Time"/>
    <s v="Early Finish"/>
    <n v="10"/>
    <n v="-16"/>
    <n v="0"/>
    <n v="1"/>
    <n v="0"/>
    <n v="4"/>
    <n v="0"/>
    <n v="1"/>
    <n v="0"/>
    <n v="0"/>
    <n v="85"/>
    <n v="1"/>
    <n v="0"/>
    <n v="180"/>
    <s v="Below planned"/>
    <n v="1"/>
    <n v="0"/>
    <n v="0"/>
    <d v="2026-07-20T08:00:00"/>
    <d v="2026-07-20T11:00:00"/>
    <s v="Classified"/>
    <d v="2026-07-20T08:10:00"/>
    <d v="2026-07-20T10:44:00"/>
    <s v="Dr Dummy 21"/>
    <n v="0"/>
    <n v="0"/>
    <m/>
  </r>
  <r>
    <s v="Southern"/>
    <x v="1"/>
    <x v="2"/>
    <x v="19"/>
    <s v="Single consultant"/>
    <x v="16"/>
    <x v="0"/>
    <d v="2026-07-04T00:00:00"/>
    <n v="0"/>
    <x v="1"/>
    <x v="0"/>
    <s v="St Dhh Main Theatre"/>
    <x v="0"/>
    <n v="1"/>
    <n v="4"/>
    <s v="JULY-26-dummy-data.xlsx"/>
    <n v="4"/>
    <n v="0"/>
    <b v="0"/>
    <n v="480"/>
    <n v="456"/>
    <n v="383"/>
    <n v="0"/>
    <n v="0"/>
    <n v="1"/>
    <n v="0"/>
    <n v="4"/>
    <n v="0"/>
    <m/>
    <n v="480"/>
    <s v="On Time"/>
    <s v="Early Finish"/>
    <n v="10"/>
    <n v="-14"/>
    <n v="0"/>
    <n v="1"/>
    <n v="0"/>
    <n v="4"/>
    <n v="0"/>
    <n v="1"/>
    <n v="0"/>
    <n v="0"/>
    <n v="375"/>
    <n v="1"/>
    <n v="0"/>
    <n v="480"/>
    <s v="Below planned"/>
    <n v="1"/>
    <n v="0"/>
    <n v="0"/>
    <d v="2026-07-04T09:00:00"/>
    <d v="2026-07-04T17:00:00"/>
    <s v="Classified"/>
    <d v="2026-07-04T09:10:00"/>
    <d v="2026-07-04T16:46:00"/>
    <s v="Dr Dummy 21"/>
    <n v="0"/>
    <n v="0"/>
    <m/>
  </r>
  <r>
    <s v="Southern"/>
    <x v="1"/>
    <x v="2"/>
    <x v="20"/>
    <s v="Single consultant"/>
    <x v="14"/>
    <x v="0"/>
    <d v="2026-08-28T00:00:00"/>
    <n v="0"/>
    <x v="2"/>
    <x v="0"/>
    <s v="St Dhh Main Theatre"/>
    <x v="0"/>
    <n v="1"/>
    <n v="4"/>
    <s v="AUGUST-26-dummy-data.xlsx"/>
    <n v="4"/>
    <n v="0"/>
    <b v="0"/>
    <n v="270"/>
    <n v="246"/>
    <n v="153"/>
    <n v="0"/>
    <n v="0"/>
    <n v="1"/>
    <n v="0"/>
    <n v="4"/>
    <n v="0"/>
    <m/>
    <n v="270"/>
    <s v="Late Start"/>
    <s v="Early Finish"/>
    <n v="11"/>
    <n v="-13"/>
    <n v="0"/>
    <n v="0"/>
    <n v="1"/>
    <n v="4"/>
    <n v="0"/>
    <n v="1"/>
    <n v="0"/>
    <n v="0"/>
    <n v="155"/>
    <n v="1"/>
    <n v="0"/>
    <n v="270"/>
    <s v="Below planned"/>
    <n v="1"/>
    <n v="0"/>
    <n v="0"/>
    <d v="2026-08-28T09:00:00"/>
    <d v="2026-08-28T13:30:00"/>
    <s v="Classified"/>
    <d v="2026-08-28T09:11:00"/>
    <d v="2026-08-28T13:17:00"/>
    <s v="Dr Dummy 22"/>
    <n v="0"/>
    <n v="0"/>
    <m/>
  </r>
  <r>
    <s v="Southern"/>
    <x v="1"/>
    <x v="2"/>
    <x v="20"/>
    <s v="Single consultant"/>
    <x v="16"/>
    <x v="0"/>
    <d v="2026-08-16T00:00:00"/>
    <n v="0"/>
    <x v="2"/>
    <x v="0"/>
    <s v="St Dhh Main Theatre"/>
    <x v="0"/>
    <n v="1"/>
    <n v="4"/>
    <s v="AUGUST-26-dummy-data.xlsx"/>
    <n v="4"/>
    <n v="0"/>
    <b v="0"/>
    <n v="210"/>
    <n v="176"/>
    <n v="113"/>
    <n v="0"/>
    <n v="0"/>
    <n v="1"/>
    <n v="0"/>
    <n v="4"/>
    <n v="0"/>
    <m/>
    <n v="210"/>
    <s v="On Time"/>
    <s v="Early Finish"/>
    <n v="6"/>
    <n v="-28"/>
    <n v="0"/>
    <n v="1"/>
    <n v="0"/>
    <n v="4"/>
    <n v="0"/>
    <n v="1"/>
    <n v="0"/>
    <n v="0"/>
    <n v="105"/>
    <n v="1"/>
    <n v="0"/>
    <n v="210"/>
    <s v="Below planned"/>
    <n v="1"/>
    <n v="0"/>
    <n v="0"/>
    <d v="2026-08-16T13:30:00"/>
    <d v="2026-08-16T17:00:00"/>
    <s v="Classified"/>
    <d v="2026-08-16T13:36:00"/>
    <d v="2026-08-16T16:32:00"/>
    <s v="Dr Dummy 22"/>
    <n v="0"/>
    <n v="0"/>
    <m/>
  </r>
  <r>
    <s v="Southern"/>
    <x v="1"/>
    <x v="2"/>
    <x v="20"/>
    <s v="Single consultant"/>
    <x v="13"/>
    <x v="0"/>
    <d v="2026-06-21T00:00:00"/>
    <n v="0"/>
    <x v="0"/>
    <x v="0"/>
    <s v="St Dhh Main Theatre"/>
    <x v="0"/>
    <n v="1"/>
    <n v="4"/>
    <s v="JUNE-26-dummy-data.xlsx"/>
    <n v="4"/>
    <n v="0"/>
    <b v="0"/>
    <n v="480"/>
    <n v="449"/>
    <n v="330"/>
    <n v="0"/>
    <n v="0"/>
    <n v="1"/>
    <n v="0"/>
    <n v="4"/>
    <n v="0"/>
    <m/>
    <n v="480"/>
    <s v="On Time"/>
    <s v="Early Finish"/>
    <n v="2"/>
    <n v="-29"/>
    <n v="0"/>
    <n v="1"/>
    <n v="0"/>
    <n v="4"/>
    <n v="0"/>
    <n v="1"/>
    <n v="0"/>
    <n v="0"/>
    <n v="335"/>
    <n v="1"/>
    <n v="0"/>
    <n v="480"/>
    <s v="Below planned"/>
    <n v="1"/>
    <n v="0"/>
    <n v="0"/>
    <d v="2026-06-21T07:30:00"/>
    <d v="2026-06-21T15:30:00"/>
    <s v="Classified"/>
    <d v="2026-06-21T07:32:00"/>
    <d v="2026-06-21T15:01:00"/>
    <s v="Dr Dummy 22"/>
    <n v="0"/>
    <n v="0"/>
    <m/>
  </r>
  <r>
    <s v="Southern"/>
    <x v="1"/>
    <x v="2"/>
    <x v="22"/>
    <s v="Single consultant"/>
    <x v="12"/>
    <x v="0"/>
    <d v="2026-06-07T00:00:00"/>
    <n v="0"/>
    <x v="0"/>
    <x v="0"/>
    <s v="St Dhh Main Theatre"/>
    <x v="0"/>
    <n v="1"/>
    <n v="4"/>
    <s v="JUNE-26-dummy-data.xlsx"/>
    <n v="4"/>
    <n v="0"/>
    <b v="0"/>
    <n v="480"/>
    <n v="431"/>
    <n v="319"/>
    <n v="0"/>
    <n v="0"/>
    <n v="1"/>
    <n v="0"/>
    <n v="4"/>
    <n v="0"/>
    <m/>
    <n v="480"/>
    <s v="On Time"/>
    <s v="Early Finish"/>
    <n v="3"/>
    <n v="-46"/>
    <n v="0"/>
    <n v="1"/>
    <n v="0"/>
    <n v="4"/>
    <n v="0"/>
    <n v="1"/>
    <n v="0"/>
    <n v="0"/>
    <n v="320"/>
    <n v="1"/>
    <n v="0"/>
    <n v="480"/>
    <s v="Below planned"/>
    <n v="1"/>
    <n v="0"/>
    <n v="0"/>
    <d v="2026-06-07T08:30:00"/>
    <d v="2026-06-07T16:30:00"/>
    <s v="Classified"/>
    <d v="2026-06-07T08:33:00"/>
    <d v="2026-06-07T15:44:00"/>
    <s v="Dr Dummy 24"/>
    <n v="0"/>
    <n v="0"/>
    <m/>
  </r>
  <r>
    <s v="Southern"/>
    <x v="1"/>
    <x v="2"/>
    <x v="22"/>
    <s v="Single consultant"/>
    <x v="12"/>
    <x v="0"/>
    <d v="2026-07-04T00:00:00"/>
    <n v="0"/>
    <x v="1"/>
    <x v="0"/>
    <s v="St Dhh Main Theatre"/>
    <x v="0"/>
    <n v="1"/>
    <n v="4"/>
    <s v="JULY-26-dummy-data.xlsx"/>
    <n v="4"/>
    <n v="0"/>
    <b v="0"/>
    <n v="480"/>
    <n v="437"/>
    <n v="311"/>
    <n v="0"/>
    <n v="0"/>
    <n v="1"/>
    <n v="0"/>
    <n v="4"/>
    <n v="0"/>
    <m/>
    <n v="480"/>
    <s v="On Time"/>
    <s v="Early Finish"/>
    <n v="8"/>
    <n v="-35"/>
    <n v="0"/>
    <n v="1"/>
    <n v="0"/>
    <n v="4"/>
    <n v="0"/>
    <n v="1"/>
    <n v="0"/>
    <n v="0"/>
    <n v="320"/>
    <n v="1"/>
    <n v="0"/>
    <n v="480"/>
    <s v="Below planned"/>
    <n v="1"/>
    <n v="0"/>
    <n v="0"/>
    <d v="2026-07-04T09:00:00"/>
    <d v="2026-07-04T17:00:00"/>
    <s v="Classified"/>
    <d v="2026-07-04T09:08:00"/>
    <d v="2026-07-04T16:25:00"/>
    <s v="Dr Dummy 24"/>
    <n v="0"/>
    <n v="0"/>
    <m/>
  </r>
  <r>
    <s v="Southern"/>
    <x v="1"/>
    <x v="2"/>
    <x v="22"/>
    <s v="Single consultant"/>
    <x v="15"/>
    <x v="0"/>
    <d v="2026-08-11T00:00:00"/>
    <n v="0"/>
    <x v="2"/>
    <x v="0"/>
    <s v="St Dhh Main Theatre"/>
    <x v="0"/>
    <n v="1"/>
    <n v="4"/>
    <s v="AUGUST-26-dummy-data.xlsx"/>
    <n v="4"/>
    <n v="0"/>
    <b v="0"/>
    <n v="420"/>
    <n v="391"/>
    <n v="299"/>
    <n v="0"/>
    <n v="0"/>
    <n v="1"/>
    <n v="0"/>
    <n v="4"/>
    <n v="0"/>
    <m/>
    <n v="420"/>
    <s v="Late Start"/>
    <s v="Early Finish"/>
    <n v="12"/>
    <n v="-17"/>
    <n v="0"/>
    <n v="0"/>
    <n v="1"/>
    <n v="4"/>
    <n v="0"/>
    <n v="1"/>
    <n v="0"/>
    <n v="0"/>
    <n v="290"/>
    <n v="1"/>
    <n v="0"/>
    <n v="420"/>
    <s v="Below planned"/>
    <n v="1"/>
    <n v="0"/>
    <n v="0"/>
    <d v="2026-08-11T09:00:00"/>
    <d v="2026-08-11T16:00:00"/>
    <s v="Classified"/>
    <d v="2026-08-11T09:12:00"/>
    <d v="2026-08-11T15:43:00"/>
    <s v="Dr Dummy 24"/>
    <n v="0"/>
    <n v="0"/>
    <m/>
  </r>
  <r>
    <s v="Southern"/>
    <x v="1"/>
    <x v="3"/>
    <x v="0"/>
    <s v="Single consultant"/>
    <x v="16"/>
    <x v="0"/>
    <d v="2026-08-20T00:00:00"/>
    <n v="0"/>
    <x v="2"/>
    <x v="0"/>
    <s v="St Dhh Main Theatre"/>
    <x v="0"/>
    <n v="1"/>
    <n v="4"/>
    <s v="AUGUST-26-dummy-data.xlsx"/>
    <n v="4"/>
    <n v="0"/>
    <b v="0"/>
    <n v="480"/>
    <n v="436"/>
    <n v="337"/>
    <n v="0"/>
    <n v="0"/>
    <n v="1"/>
    <n v="0"/>
    <n v="4"/>
    <n v="0"/>
    <m/>
    <n v="480"/>
    <s v="On Time"/>
    <s v="Early Finish"/>
    <n v="5"/>
    <n v="-39"/>
    <n v="0"/>
    <n v="1"/>
    <n v="0"/>
    <n v="4"/>
    <n v="0"/>
    <n v="1"/>
    <n v="0"/>
    <n v="0"/>
    <n v="340"/>
    <n v="1"/>
    <n v="0"/>
    <n v="480"/>
    <s v="Below planned"/>
    <n v="1"/>
    <n v="0"/>
    <n v="0"/>
    <d v="2026-08-20T08:30:00"/>
    <d v="2026-08-20T16:30:00"/>
    <s v="Classified"/>
    <d v="2026-08-20T08:35:00"/>
    <d v="2026-08-20T15:51:00"/>
    <s v="Dr Dummy 01"/>
    <n v="0"/>
    <n v="0"/>
    <m/>
  </r>
  <r>
    <s v="Southern"/>
    <x v="1"/>
    <x v="3"/>
    <x v="1"/>
    <s v="Single consultant"/>
    <x v="13"/>
    <x v="0"/>
    <d v="2026-07-18T00:00:00"/>
    <n v="0"/>
    <x v="1"/>
    <x v="0"/>
    <s v="St Dhh Main Theatre"/>
    <x v="0"/>
    <n v="1"/>
    <n v="4"/>
    <s v="JULY-26-dummy-data.xlsx"/>
    <n v="4"/>
    <n v="0"/>
    <b v="0"/>
    <n v="240"/>
    <n v="208"/>
    <n v="132"/>
    <n v="0"/>
    <n v="0"/>
    <n v="1"/>
    <n v="0"/>
    <n v="4"/>
    <n v="0"/>
    <m/>
    <n v="240"/>
    <s v="Late Start"/>
    <s v="Early Finish"/>
    <n v="12"/>
    <n v="-20"/>
    <n v="0"/>
    <n v="0"/>
    <n v="1"/>
    <n v="4"/>
    <n v="0"/>
    <n v="1"/>
    <n v="0"/>
    <n v="0"/>
    <n v="140"/>
    <n v="1"/>
    <n v="0"/>
    <n v="240"/>
    <s v="Below planned"/>
    <n v="1"/>
    <n v="0"/>
    <n v="0"/>
    <d v="2026-07-18T13:30:00"/>
    <d v="2026-07-18T17:30:00"/>
    <s v="Classified"/>
    <d v="2026-07-18T13:42:00"/>
    <d v="2026-07-18T17:10:00"/>
    <s v="Dr Dummy 02"/>
    <n v="0"/>
    <n v="0"/>
    <m/>
  </r>
  <r>
    <s v="Southern"/>
    <x v="1"/>
    <x v="3"/>
    <x v="2"/>
    <s v="Single consultant"/>
    <x v="11"/>
    <x v="0"/>
    <d v="2026-07-18T00:00:00"/>
    <n v="0"/>
    <x v="1"/>
    <x v="0"/>
    <s v="St Dhh Main Theatre"/>
    <x v="0"/>
    <n v="1"/>
    <n v="4"/>
    <s v="JULY-26-dummy-data.xlsx"/>
    <n v="4"/>
    <n v="0"/>
    <b v="0"/>
    <n v="480"/>
    <n v="436"/>
    <n v="300"/>
    <n v="0"/>
    <n v="0"/>
    <n v="1"/>
    <n v="0"/>
    <n v="4"/>
    <n v="0"/>
    <m/>
    <n v="480"/>
    <s v="Late Start"/>
    <s v="Early Finish"/>
    <n v="12"/>
    <n v="-32"/>
    <n v="0"/>
    <n v="0"/>
    <n v="1"/>
    <n v="4"/>
    <n v="0"/>
    <n v="1"/>
    <n v="0"/>
    <n v="0"/>
    <n v="305"/>
    <n v="1"/>
    <n v="0"/>
    <n v="480"/>
    <s v="Below planned"/>
    <n v="1"/>
    <n v="0"/>
    <n v="0"/>
    <d v="2026-07-18T07:30:00"/>
    <d v="2026-07-18T15:30:00"/>
    <s v="Classified"/>
    <d v="2026-07-18T07:42:00"/>
    <d v="2026-07-18T14:58:00"/>
    <s v="Dr Dummy 03"/>
    <n v="0"/>
    <n v="0"/>
    <m/>
  </r>
  <r>
    <s v="Southern"/>
    <x v="1"/>
    <x v="3"/>
    <x v="2"/>
    <s v="Single consultant"/>
    <x v="15"/>
    <x v="0"/>
    <d v="2026-06-25T00:00:00"/>
    <n v="0"/>
    <x v="0"/>
    <x v="0"/>
    <s v="St Dhh Main Theatre"/>
    <x v="0"/>
    <n v="1"/>
    <n v="4"/>
    <s v="JUNE-26-dummy-data.xlsx"/>
    <n v="4"/>
    <n v="0"/>
    <b v="0"/>
    <n v="210"/>
    <n v="189"/>
    <n v="111"/>
    <n v="0"/>
    <n v="0"/>
    <n v="1"/>
    <n v="0"/>
    <n v="4"/>
    <n v="0"/>
    <m/>
    <n v="210"/>
    <s v="On Time"/>
    <s v="Early Finish"/>
    <n v="8"/>
    <n v="-13"/>
    <n v="0"/>
    <n v="1"/>
    <n v="0"/>
    <n v="4"/>
    <n v="0"/>
    <n v="1"/>
    <n v="0"/>
    <n v="0"/>
    <n v="110"/>
    <n v="1"/>
    <n v="0"/>
    <n v="210"/>
    <s v="Below planned"/>
    <n v="1"/>
    <n v="0"/>
    <n v="0"/>
    <d v="2026-06-25T08:00:00"/>
    <d v="2026-06-25T11:30:00"/>
    <s v="Classified"/>
    <d v="2026-06-25T08:08:00"/>
    <d v="2026-06-25T11:17:00"/>
    <s v="Dr Dummy 03"/>
    <n v="0"/>
    <n v="0"/>
    <m/>
  </r>
  <r>
    <s v="Southern"/>
    <x v="1"/>
    <x v="3"/>
    <x v="3"/>
    <s v="Single consultant"/>
    <x v="14"/>
    <x v="0"/>
    <d v="2026-07-30T00:00:00"/>
    <n v="0"/>
    <x v="1"/>
    <x v="0"/>
    <s v="St Dhh Main Theatre"/>
    <x v="0"/>
    <n v="1"/>
    <n v="4"/>
    <s v="JULY-26-dummy-data.xlsx"/>
    <n v="4"/>
    <n v="0"/>
    <b v="0"/>
    <n v="540"/>
    <n v="519"/>
    <n v="373"/>
    <n v="0"/>
    <n v="0"/>
    <n v="1"/>
    <n v="0"/>
    <n v="4"/>
    <n v="0"/>
    <m/>
    <n v="540"/>
    <s v="On Time"/>
    <s v="Early Finish"/>
    <n v="3"/>
    <n v="-18"/>
    <n v="0"/>
    <n v="1"/>
    <n v="0"/>
    <n v="4"/>
    <n v="0"/>
    <n v="1"/>
    <n v="0"/>
    <n v="0"/>
    <n v="375"/>
    <n v="1"/>
    <n v="0"/>
    <n v="540"/>
    <s v="Below planned"/>
    <n v="1"/>
    <n v="0"/>
    <n v="0"/>
    <d v="2026-07-30T08:30:00"/>
    <d v="2026-07-30T17:30:00"/>
    <s v="Classified"/>
    <d v="2026-07-30T08:33:00"/>
    <d v="2026-07-30T17:12:00"/>
    <s v="Dr Dummy 04"/>
    <n v="0"/>
    <n v="0"/>
    <m/>
  </r>
  <r>
    <s v="Southern"/>
    <x v="1"/>
    <x v="3"/>
    <x v="3"/>
    <s v="Single consultant"/>
    <x v="15"/>
    <x v="0"/>
    <d v="2026-06-22T00:00:00"/>
    <n v="0"/>
    <x v="0"/>
    <x v="0"/>
    <s v="St Dhh Main Theatre"/>
    <x v="0"/>
    <n v="1"/>
    <n v="4"/>
    <s v="JUNE-26-dummy-data.xlsx"/>
    <n v="4"/>
    <n v="0"/>
    <b v="0"/>
    <n v="210"/>
    <n v="185"/>
    <n v="123"/>
    <n v="0"/>
    <n v="0"/>
    <n v="1"/>
    <n v="0"/>
    <n v="4"/>
    <n v="0"/>
    <m/>
    <n v="210"/>
    <s v="On Time"/>
    <s v="Early Finish"/>
    <n v="8"/>
    <n v="-17"/>
    <n v="0"/>
    <n v="1"/>
    <n v="0"/>
    <n v="4"/>
    <n v="0"/>
    <n v="1"/>
    <n v="0"/>
    <n v="0"/>
    <n v="115"/>
    <n v="1"/>
    <n v="0"/>
    <n v="210"/>
    <s v="Below planned"/>
    <n v="1"/>
    <n v="0"/>
    <n v="0"/>
    <d v="2026-06-22T09:00:00"/>
    <d v="2026-06-22T12:30:00"/>
    <s v="Classified"/>
    <d v="2026-06-22T09:08:00"/>
    <d v="2026-06-22T12:13:00"/>
    <s v="Dr Dummy 04"/>
    <n v="0"/>
    <n v="0"/>
    <m/>
  </r>
  <r>
    <s v="Southern"/>
    <x v="1"/>
    <x v="3"/>
    <x v="4"/>
    <s v="Single consultant"/>
    <x v="15"/>
    <x v="0"/>
    <d v="2026-08-10T00:00:00"/>
    <n v="0"/>
    <x v="2"/>
    <x v="0"/>
    <s v="St Dhh Main Theatre"/>
    <x v="0"/>
    <n v="1"/>
    <n v="4"/>
    <s v="AUGUST-26-dummy-data.xlsx"/>
    <n v="4"/>
    <n v="0"/>
    <b v="0"/>
    <n v="270"/>
    <n v="239"/>
    <n v="163"/>
    <n v="0"/>
    <n v="0"/>
    <n v="1"/>
    <n v="0"/>
    <n v="4"/>
    <n v="0"/>
    <m/>
    <n v="270"/>
    <s v="On Time"/>
    <s v="Early Finish"/>
    <n v="6"/>
    <n v="-25"/>
    <n v="0"/>
    <n v="1"/>
    <n v="0"/>
    <n v="4"/>
    <n v="0"/>
    <n v="1"/>
    <n v="0"/>
    <n v="0"/>
    <n v="160"/>
    <n v="1"/>
    <n v="0"/>
    <n v="270"/>
    <s v="Below planned"/>
    <n v="1"/>
    <n v="0"/>
    <n v="0"/>
    <d v="2026-08-10T09:00:00"/>
    <d v="2026-08-10T13:30:00"/>
    <s v="Classified"/>
    <d v="2026-08-10T09:06:00"/>
    <d v="2026-08-10T13:05:00"/>
    <s v="Dr Dummy 05"/>
    <n v="0"/>
    <n v="0"/>
    <m/>
  </r>
  <r>
    <s v="Southern"/>
    <x v="1"/>
    <x v="3"/>
    <x v="5"/>
    <s v="Single consultant"/>
    <x v="16"/>
    <x v="0"/>
    <d v="2026-08-01T00:00:00"/>
    <n v="0"/>
    <x v="2"/>
    <x v="0"/>
    <s v="St Dhh Main Theatre"/>
    <x v="0"/>
    <n v="1"/>
    <n v="4"/>
    <s v="AUGUST-26-dummy-data.xlsx"/>
    <n v="4"/>
    <n v="0"/>
    <b v="0"/>
    <n v="210"/>
    <n v="183"/>
    <n v="115"/>
    <n v="0"/>
    <n v="0"/>
    <n v="1"/>
    <n v="0"/>
    <n v="4"/>
    <n v="0"/>
    <m/>
    <n v="210"/>
    <s v="On Time"/>
    <s v="Early Finish"/>
    <n v="10"/>
    <n v="-17"/>
    <n v="0"/>
    <n v="1"/>
    <n v="0"/>
    <n v="4"/>
    <n v="0"/>
    <n v="1"/>
    <n v="0"/>
    <n v="0"/>
    <n v="110"/>
    <n v="1"/>
    <n v="0"/>
    <n v="210"/>
    <s v="Below planned"/>
    <n v="1"/>
    <n v="0"/>
    <n v="0"/>
    <d v="2026-08-01T13:30:00"/>
    <d v="2026-08-01T17:00:00"/>
    <s v="Classified"/>
    <d v="2026-08-01T13:40:00"/>
    <d v="2026-08-01T16:43:00"/>
    <s v="Dr Dummy 06"/>
    <n v="0"/>
    <n v="0"/>
    <m/>
  </r>
  <r>
    <s v="Southern"/>
    <x v="1"/>
    <x v="3"/>
    <x v="6"/>
    <s v="Single consultant"/>
    <x v="11"/>
    <x v="0"/>
    <d v="2026-08-30T00:00:00"/>
    <n v="0"/>
    <x v="2"/>
    <x v="0"/>
    <s v="St Dhh Main Theatre"/>
    <x v="0"/>
    <n v="1"/>
    <n v="4"/>
    <s v="AUGUST-26-dummy-data.xlsx"/>
    <n v="4"/>
    <n v="0"/>
    <b v="0"/>
    <n v="210"/>
    <n v="190"/>
    <n v="112"/>
    <n v="0"/>
    <n v="0"/>
    <n v="1"/>
    <n v="0"/>
    <n v="4"/>
    <n v="0"/>
    <m/>
    <n v="210"/>
    <s v="On Time"/>
    <s v="Early Finish"/>
    <n v="4"/>
    <n v="-16"/>
    <n v="0"/>
    <n v="1"/>
    <n v="0"/>
    <n v="4"/>
    <n v="0"/>
    <n v="1"/>
    <n v="0"/>
    <n v="0"/>
    <n v="110"/>
    <n v="1"/>
    <n v="0"/>
    <n v="210"/>
    <s v="Below planned"/>
    <n v="1"/>
    <n v="0"/>
    <n v="0"/>
    <d v="2026-08-30T08:30:00"/>
    <d v="2026-08-30T12:00:00"/>
    <s v="Classified"/>
    <d v="2026-08-30T08:34:00"/>
    <d v="2026-08-30T11:44:00"/>
    <s v="Dr Dummy 07"/>
    <n v="0"/>
    <n v="0"/>
    <m/>
  </r>
  <r>
    <s v="Southern"/>
    <x v="1"/>
    <x v="3"/>
    <x v="6"/>
    <s v="Single consultant"/>
    <x v="13"/>
    <x v="0"/>
    <d v="2026-08-30T00:00:00"/>
    <n v="0"/>
    <x v="2"/>
    <x v="0"/>
    <s v="St Dhh Main Theatre"/>
    <x v="0"/>
    <n v="1"/>
    <n v="4"/>
    <s v="AUGUST-26-dummy-data.xlsx"/>
    <n v="4"/>
    <n v="0"/>
    <b v="0"/>
    <n v="360"/>
    <n v="326"/>
    <n v="236"/>
    <n v="0"/>
    <n v="0"/>
    <n v="1"/>
    <n v="0"/>
    <n v="4"/>
    <n v="0"/>
    <m/>
    <n v="360"/>
    <s v="Late Start"/>
    <s v="Early Finish"/>
    <n v="11"/>
    <n v="-23"/>
    <n v="0"/>
    <n v="0"/>
    <n v="1"/>
    <n v="4"/>
    <n v="0"/>
    <n v="1"/>
    <n v="0"/>
    <n v="0"/>
    <n v="230"/>
    <n v="1"/>
    <n v="0"/>
    <n v="360"/>
    <s v="Below planned"/>
    <n v="1"/>
    <n v="0"/>
    <n v="0"/>
    <d v="2026-08-30T07:30:00"/>
    <d v="2026-08-30T13:30:00"/>
    <s v="Classified"/>
    <d v="2026-08-30T07:41:00"/>
    <d v="2026-08-30T13:07:00"/>
    <s v="Dr Dummy 07"/>
    <n v="0"/>
    <n v="0"/>
    <m/>
  </r>
  <r>
    <s v="Southern"/>
    <x v="1"/>
    <x v="3"/>
    <x v="7"/>
    <s v="Single consultant"/>
    <x v="16"/>
    <x v="0"/>
    <d v="2026-07-13T00:00:00"/>
    <n v="0"/>
    <x v="1"/>
    <x v="0"/>
    <s v="St Dhh Main Theatre"/>
    <x v="0"/>
    <n v="1"/>
    <n v="4"/>
    <s v="JULY-26-dummy-data.xlsx"/>
    <n v="4"/>
    <n v="0"/>
    <b v="0"/>
    <n v="420"/>
    <n v="377"/>
    <n v="266"/>
    <n v="0"/>
    <n v="0"/>
    <n v="1"/>
    <n v="0"/>
    <n v="4"/>
    <n v="0"/>
    <m/>
    <n v="420"/>
    <s v="Late Start"/>
    <s v="Early Finish"/>
    <n v="11"/>
    <n v="-32"/>
    <n v="0"/>
    <n v="0"/>
    <n v="1"/>
    <n v="4"/>
    <n v="0"/>
    <n v="1"/>
    <n v="0"/>
    <n v="0"/>
    <n v="270"/>
    <n v="1"/>
    <n v="0"/>
    <n v="420"/>
    <s v="Below planned"/>
    <n v="1"/>
    <n v="0"/>
    <n v="0"/>
    <d v="2026-07-13T07:30:00"/>
    <d v="2026-07-13T14:30:00"/>
    <s v="Classified"/>
    <d v="2026-07-13T07:41:00"/>
    <d v="2026-07-13T13:58:00"/>
    <s v="Dr Dummy 08"/>
    <n v="0"/>
    <n v="0"/>
    <m/>
  </r>
  <r>
    <s v="Southern"/>
    <x v="1"/>
    <x v="3"/>
    <x v="7"/>
    <s v="Single consultant"/>
    <x v="15"/>
    <x v="0"/>
    <d v="2026-08-19T00:00:00"/>
    <n v="0"/>
    <x v="2"/>
    <x v="0"/>
    <s v="St Dhh Main Theatre"/>
    <x v="0"/>
    <n v="1"/>
    <n v="4"/>
    <s v="AUGUST-26-dummy-data.xlsx"/>
    <n v="4"/>
    <n v="0"/>
    <b v="0"/>
    <n v="480"/>
    <n v="435"/>
    <n v="320"/>
    <n v="0"/>
    <n v="0"/>
    <n v="1"/>
    <n v="0"/>
    <n v="4"/>
    <n v="0"/>
    <m/>
    <n v="480"/>
    <s v="On Time"/>
    <s v="Early Finish"/>
    <n v="9"/>
    <n v="-36"/>
    <n v="0"/>
    <n v="1"/>
    <n v="0"/>
    <n v="4"/>
    <n v="0"/>
    <n v="1"/>
    <n v="0"/>
    <n v="0"/>
    <n v="315"/>
    <n v="1"/>
    <n v="0"/>
    <n v="480"/>
    <s v="Below planned"/>
    <n v="1"/>
    <n v="0"/>
    <n v="0"/>
    <d v="2026-08-19T08:30:00"/>
    <d v="2026-08-19T16:30:00"/>
    <s v="Classified"/>
    <d v="2026-08-19T08:39:00"/>
    <d v="2026-08-19T15:54:00"/>
    <s v="Dr Dummy 08"/>
    <n v="0"/>
    <n v="0"/>
    <m/>
  </r>
  <r>
    <s v="Southern"/>
    <x v="1"/>
    <x v="3"/>
    <x v="8"/>
    <s v="Single consultant"/>
    <x v="12"/>
    <x v="0"/>
    <d v="2026-07-19T00:00:00"/>
    <n v="0"/>
    <x v="1"/>
    <x v="0"/>
    <s v="St Dhh Main Theatre"/>
    <x v="0"/>
    <n v="1"/>
    <n v="4"/>
    <s v="JULY-26-dummy-data.xlsx"/>
    <n v="4"/>
    <n v="0"/>
    <b v="0"/>
    <n v="480"/>
    <n v="429"/>
    <n v="340"/>
    <n v="0"/>
    <n v="0"/>
    <n v="1"/>
    <n v="0"/>
    <n v="4"/>
    <n v="0"/>
    <m/>
    <n v="480"/>
    <s v="On Time"/>
    <s v="Early Finish"/>
    <n v="9"/>
    <n v="-42"/>
    <n v="0"/>
    <n v="1"/>
    <n v="0"/>
    <n v="4"/>
    <n v="0"/>
    <n v="1"/>
    <n v="0"/>
    <n v="0"/>
    <n v="335"/>
    <n v="1"/>
    <n v="0"/>
    <n v="480"/>
    <s v="Below planned"/>
    <n v="1"/>
    <n v="0"/>
    <n v="0"/>
    <d v="2026-07-19T08:00:00"/>
    <d v="2026-07-19T16:00:00"/>
    <s v="Classified"/>
    <d v="2026-07-19T08:09:00"/>
    <d v="2026-07-19T15:18:00"/>
    <s v="Dr Dummy 09"/>
    <n v="0"/>
    <n v="0"/>
    <m/>
  </r>
  <r>
    <s v="Southern"/>
    <x v="1"/>
    <x v="3"/>
    <x v="9"/>
    <s v="Single consultant"/>
    <x v="11"/>
    <x v="0"/>
    <d v="2026-07-19T00:00:00"/>
    <n v="0"/>
    <x v="1"/>
    <x v="0"/>
    <s v="St Dhh Main Theatre"/>
    <x v="0"/>
    <n v="1"/>
    <n v="4"/>
    <s v="JULY-26-dummy-data.xlsx"/>
    <n v="4"/>
    <n v="0"/>
    <b v="0"/>
    <n v="300"/>
    <n v="275"/>
    <n v="192"/>
    <n v="0"/>
    <n v="0"/>
    <n v="1"/>
    <n v="0"/>
    <n v="4"/>
    <n v="0"/>
    <m/>
    <n v="300"/>
    <s v="On Time"/>
    <s v="Early Finish"/>
    <n v="6"/>
    <n v="-19"/>
    <n v="0"/>
    <n v="1"/>
    <n v="0"/>
    <n v="4"/>
    <n v="0"/>
    <n v="1"/>
    <n v="0"/>
    <n v="0"/>
    <n v="200"/>
    <n v="1"/>
    <n v="0"/>
    <n v="300"/>
    <s v="Below planned"/>
    <n v="1"/>
    <n v="0"/>
    <n v="0"/>
    <d v="2026-07-19T09:00:00"/>
    <d v="2026-07-19T14:00:00"/>
    <s v="Classified"/>
    <d v="2026-07-19T09:06:00"/>
    <d v="2026-07-19T13:41:00"/>
    <s v="Dr Dummy 10"/>
    <n v="0"/>
    <n v="0"/>
    <m/>
  </r>
  <r>
    <s v="Southern"/>
    <x v="1"/>
    <x v="3"/>
    <x v="9"/>
    <s v="Single consultant"/>
    <x v="16"/>
    <x v="0"/>
    <d v="2026-06-17T00:00:00"/>
    <n v="0"/>
    <x v="0"/>
    <x v="0"/>
    <s v="St Dhh Main Theatre"/>
    <x v="0"/>
    <n v="1"/>
    <n v="4"/>
    <s v="JUNE-26-dummy-data.xlsx"/>
    <n v="4"/>
    <n v="0"/>
    <b v="0"/>
    <n v="270"/>
    <n v="239"/>
    <n v="154"/>
    <n v="0"/>
    <n v="0"/>
    <n v="1"/>
    <n v="0"/>
    <n v="4"/>
    <n v="0"/>
    <m/>
    <n v="270"/>
    <s v="Late Start"/>
    <s v="Early Finish"/>
    <n v="12"/>
    <n v="-19"/>
    <n v="0"/>
    <n v="0"/>
    <n v="1"/>
    <n v="4"/>
    <n v="0"/>
    <n v="1"/>
    <n v="0"/>
    <n v="0"/>
    <n v="145"/>
    <n v="1"/>
    <n v="0"/>
    <n v="270"/>
    <s v="Below planned"/>
    <n v="1"/>
    <n v="0"/>
    <n v="0"/>
    <d v="2026-06-17T08:00:00"/>
    <d v="2026-06-17T12:30:00"/>
    <s v="Classified"/>
    <d v="2026-06-17T08:12:00"/>
    <d v="2026-06-17T12:11:00"/>
    <s v="Dr Dummy 10"/>
    <n v="0"/>
    <n v="0"/>
    <m/>
  </r>
  <r>
    <s v="Southern"/>
    <x v="1"/>
    <x v="3"/>
    <x v="9"/>
    <s v="Single consultant"/>
    <x v="16"/>
    <x v="0"/>
    <d v="2026-08-09T00:00:00"/>
    <n v="0"/>
    <x v="2"/>
    <x v="0"/>
    <s v="St Dhh Main Theatre"/>
    <x v="0"/>
    <n v="1"/>
    <n v="4"/>
    <s v="AUGUST-26-dummy-data.xlsx"/>
    <n v="4"/>
    <n v="0"/>
    <b v="0"/>
    <n v="240"/>
    <n v="224"/>
    <n v="143"/>
    <n v="0"/>
    <n v="0"/>
    <n v="1"/>
    <n v="0"/>
    <n v="4"/>
    <n v="0"/>
    <m/>
    <n v="240"/>
    <s v="On Time"/>
    <s v="Early Finish"/>
    <n v="4"/>
    <n v="-12"/>
    <n v="0"/>
    <n v="1"/>
    <n v="0"/>
    <n v="4"/>
    <n v="0"/>
    <n v="1"/>
    <n v="0"/>
    <n v="0"/>
    <n v="135"/>
    <n v="1"/>
    <n v="0"/>
    <n v="240"/>
    <s v="Below planned"/>
    <n v="1"/>
    <n v="0"/>
    <n v="0"/>
    <d v="2026-08-09T09:00:00"/>
    <d v="2026-08-09T13:00:00"/>
    <s v="Classified"/>
    <d v="2026-08-09T09:04:00"/>
    <d v="2026-08-09T12:48:00"/>
    <s v="Dr Dummy 10"/>
    <n v="0"/>
    <n v="0"/>
    <m/>
  </r>
  <r>
    <s v="Southern"/>
    <x v="1"/>
    <x v="3"/>
    <x v="9"/>
    <s v="Single consultant"/>
    <x v="15"/>
    <x v="0"/>
    <d v="2026-07-12T00:00:00"/>
    <n v="0"/>
    <x v="1"/>
    <x v="0"/>
    <s v="St Dhh Main Theatre"/>
    <x v="0"/>
    <n v="1"/>
    <n v="4"/>
    <s v="JULY-26-dummy-data.xlsx"/>
    <n v="4"/>
    <n v="0"/>
    <b v="0"/>
    <n v="210"/>
    <n v="178"/>
    <n v="92"/>
    <n v="0"/>
    <n v="0"/>
    <n v="1"/>
    <n v="0"/>
    <n v="4"/>
    <n v="0"/>
    <m/>
    <n v="210"/>
    <s v="On Time"/>
    <s v="Early Finish"/>
    <n v="6"/>
    <n v="-26"/>
    <n v="0"/>
    <n v="1"/>
    <n v="0"/>
    <n v="4"/>
    <n v="0"/>
    <n v="1"/>
    <n v="0"/>
    <n v="0"/>
    <n v="100"/>
    <n v="1"/>
    <n v="0"/>
    <n v="210"/>
    <s v="Below planned"/>
    <n v="1"/>
    <n v="0"/>
    <n v="0"/>
    <d v="2026-07-12T13:00:00"/>
    <d v="2026-07-12T16:30:00"/>
    <s v="Classified"/>
    <d v="2026-07-12T13:06:00"/>
    <d v="2026-07-12T16:04:00"/>
    <s v="Dr Dummy 10"/>
    <n v="0"/>
    <n v="0"/>
    <m/>
  </r>
  <r>
    <s v="Southern"/>
    <x v="1"/>
    <x v="3"/>
    <x v="24"/>
    <s v="Single consultant"/>
    <x v="11"/>
    <x v="0"/>
    <d v="2026-08-21T00:00:00"/>
    <n v="0"/>
    <x v="2"/>
    <x v="0"/>
    <s v="St Dhh Main Theatre"/>
    <x v="0"/>
    <n v="1"/>
    <n v="4"/>
    <s v="AUGUST-26-dummy-data.xlsx"/>
    <n v="4"/>
    <n v="0"/>
    <b v="0"/>
    <n v="480"/>
    <n v="437"/>
    <n v="297"/>
    <n v="0"/>
    <n v="0"/>
    <n v="1"/>
    <n v="0"/>
    <n v="4"/>
    <n v="0"/>
    <m/>
    <n v="480"/>
    <s v="On Time"/>
    <s v="Early Finish"/>
    <n v="9"/>
    <n v="-34"/>
    <n v="0"/>
    <n v="1"/>
    <n v="0"/>
    <n v="4"/>
    <n v="0"/>
    <n v="1"/>
    <n v="0"/>
    <n v="0"/>
    <n v="295"/>
    <n v="1"/>
    <n v="0"/>
    <n v="480"/>
    <s v="Below planned"/>
    <n v="1"/>
    <n v="0"/>
    <n v="0"/>
    <d v="2026-08-21T08:30:00"/>
    <d v="2026-08-21T16:30:00"/>
    <s v="Classified"/>
    <d v="2026-08-21T08:39:00"/>
    <d v="2026-08-21T15:56:00"/>
    <s v="Dr Dummy 11"/>
    <n v="0"/>
    <n v="0"/>
    <m/>
  </r>
  <r>
    <s v="Southern"/>
    <x v="1"/>
    <x v="3"/>
    <x v="24"/>
    <s v="Single consultant"/>
    <x v="11"/>
    <x v="0"/>
    <d v="2026-08-22T00:00:00"/>
    <n v="0"/>
    <x v="2"/>
    <x v="0"/>
    <s v="St Dhh Main Theatre"/>
    <x v="0"/>
    <n v="1"/>
    <n v="4"/>
    <s v="AUGUST-26-dummy-data.xlsx"/>
    <n v="4"/>
    <n v="0"/>
    <b v="0"/>
    <n v="480"/>
    <n v="436"/>
    <n v="302"/>
    <n v="0"/>
    <n v="0"/>
    <n v="1"/>
    <n v="0"/>
    <n v="4"/>
    <n v="0"/>
    <m/>
    <n v="480"/>
    <s v="On Time"/>
    <s v="Early Finish"/>
    <n v="3"/>
    <n v="-41"/>
    <n v="0"/>
    <n v="1"/>
    <n v="0"/>
    <n v="4"/>
    <n v="0"/>
    <n v="1"/>
    <n v="0"/>
    <n v="0"/>
    <n v="310"/>
    <n v="1"/>
    <n v="0"/>
    <n v="480"/>
    <s v="Below planned"/>
    <n v="1"/>
    <n v="0"/>
    <n v="0"/>
    <d v="2026-08-22T08:30:00"/>
    <d v="2026-08-22T16:30:00"/>
    <s v="Classified"/>
    <d v="2026-08-22T08:33:00"/>
    <d v="2026-08-22T15:49:00"/>
    <s v="Dr Dummy 11"/>
    <n v="0"/>
    <n v="0"/>
    <m/>
  </r>
  <r>
    <s v="Southern"/>
    <x v="1"/>
    <x v="3"/>
    <x v="24"/>
    <s v="Single consultant"/>
    <x v="14"/>
    <x v="0"/>
    <d v="2026-06-28T00:00:00"/>
    <n v="0"/>
    <x v="0"/>
    <x v="0"/>
    <s v="St Dhh Main Theatre"/>
    <x v="0"/>
    <n v="1"/>
    <n v="4"/>
    <s v="JUNE-26-dummy-data.xlsx"/>
    <n v="4"/>
    <n v="0"/>
    <b v="0"/>
    <n v="360"/>
    <n v="329"/>
    <n v="207"/>
    <n v="0"/>
    <n v="0"/>
    <n v="1"/>
    <n v="0"/>
    <n v="4"/>
    <n v="0"/>
    <m/>
    <n v="360"/>
    <s v="On Time"/>
    <s v="Early Finish"/>
    <n v="6"/>
    <n v="-25"/>
    <n v="0"/>
    <n v="1"/>
    <n v="0"/>
    <n v="4"/>
    <n v="0"/>
    <n v="1"/>
    <n v="0"/>
    <n v="0"/>
    <n v="210"/>
    <n v="1"/>
    <n v="0"/>
    <n v="360"/>
    <s v="Below planned"/>
    <n v="1"/>
    <n v="0"/>
    <n v="0"/>
    <d v="2026-06-28T07:30:00"/>
    <d v="2026-06-28T13:30:00"/>
    <s v="Classified"/>
    <d v="2026-06-28T07:36:00"/>
    <d v="2026-06-28T13:05:00"/>
    <s v="Dr Dummy 11"/>
    <n v="0"/>
    <n v="0"/>
    <m/>
  </r>
  <r>
    <s v="Southern"/>
    <x v="1"/>
    <x v="3"/>
    <x v="24"/>
    <s v="Single consultant"/>
    <x v="15"/>
    <x v="0"/>
    <d v="2026-07-24T00:00:00"/>
    <n v="0"/>
    <x v="1"/>
    <x v="0"/>
    <s v="St Dhh Main Theatre"/>
    <x v="0"/>
    <n v="1"/>
    <n v="4"/>
    <s v="JULY-26-dummy-data.xlsx"/>
    <n v="4"/>
    <n v="0"/>
    <b v="0"/>
    <n v="540"/>
    <n v="485"/>
    <n v="351"/>
    <n v="0"/>
    <n v="0"/>
    <n v="1"/>
    <n v="0"/>
    <n v="4"/>
    <n v="0"/>
    <m/>
    <n v="540"/>
    <s v="On Time"/>
    <s v="Early Finish"/>
    <n v="9"/>
    <n v="-46"/>
    <n v="0"/>
    <n v="1"/>
    <n v="0"/>
    <n v="4"/>
    <n v="0"/>
    <n v="1"/>
    <n v="0"/>
    <n v="0"/>
    <n v="350"/>
    <n v="1"/>
    <n v="0"/>
    <n v="540"/>
    <s v="Below planned"/>
    <n v="1"/>
    <n v="0"/>
    <n v="0"/>
    <d v="2026-07-24T08:00:00"/>
    <d v="2026-07-24T17:00:00"/>
    <s v="Classified"/>
    <d v="2026-07-24T08:09:00"/>
    <d v="2026-07-24T16:14:00"/>
    <s v="Dr Dummy 11"/>
    <n v="0"/>
    <n v="0"/>
    <m/>
  </r>
  <r>
    <s v="Southern"/>
    <x v="1"/>
    <x v="3"/>
    <x v="10"/>
    <s v="Single consultant"/>
    <x v="13"/>
    <x v="0"/>
    <d v="2026-06-17T00:00:00"/>
    <n v="0"/>
    <x v="0"/>
    <x v="0"/>
    <s v="St Dhh Main Theatre"/>
    <x v="0"/>
    <n v="1"/>
    <n v="4"/>
    <s v="JUNE-26-dummy-data.xlsx"/>
    <n v="4"/>
    <n v="0"/>
    <b v="0"/>
    <n v="210"/>
    <n v="193"/>
    <n v="100"/>
    <n v="0"/>
    <n v="0"/>
    <n v="1"/>
    <n v="0"/>
    <n v="4"/>
    <n v="0"/>
    <m/>
    <n v="210"/>
    <s v="On Time"/>
    <s v="Early Finish"/>
    <n v="5"/>
    <n v="-12"/>
    <n v="0"/>
    <n v="1"/>
    <n v="0"/>
    <n v="4"/>
    <n v="0"/>
    <n v="1"/>
    <n v="0"/>
    <n v="0"/>
    <n v="110"/>
    <n v="1"/>
    <n v="0"/>
    <n v="210"/>
    <s v="Below planned"/>
    <n v="1"/>
    <n v="0"/>
    <n v="0"/>
    <d v="2026-06-17T13:00:00"/>
    <d v="2026-06-17T16:30:00"/>
    <s v="Classified"/>
    <d v="2026-06-17T13:05:00"/>
    <d v="2026-06-17T16:18:00"/>
    <s v="Dr Dummy 12"/>
    <n v="0"/>
    <n v="0"/>
    <m/>
  </r>
  <r>
    <s v="Southern"/>
    <x v="1"/>
    <x v="3"/>
    <x v="10"/>
    <s v="Single consultant"/>
    <x v="13"/>
    <x v="0"/>
    <d v="2026-08-11T00:00:00"/>
    <n v="0"/>
    <x v="2"/>
    <x v="0"/>
    <s v="St Dhh Main Theatre"/>
    <x v="0"/>
    <n v="1"/>
    <n v="4"/>
    <s v="AUGUST-26-dummy-data.xlsx"/>
    <n v="4"/>
    <n v="0"/>
    <b v="0"/>
    <n v="480"/>
    <n v="434"/>
    <n v="305"/>
    <n v="0"/>
    <n v="0"/>
    <n v="1"/>
    <n v="0"/>
    <n v="4"/>
    <n v="0"/>
    <m/>
    <n v="480"/>
    <s v="On Time"/>
    <s v="Early Finish"/>
    <n v="4"/>
    <n v="-42"/>
    <n v="0"/>
    <n v="1"/>
    <n v="0"/>
    <n v="4"/>
    <n v="0"/>
    <n v="1"/>
    <n v="0"/>
    <n v="0"/>
    <n v="310"/>
    <n v="1"/>
    <n v="0"/>
    <n v="480"/>
    <s v="Below planned"/>
    <n v="1"/>
    <n v="0"/>
    <n v="0"/>
    <d v="2026-08-11T08:30:00"/>
    <d v="2026-08-11T16:30:00"/>
    <s v="Classified"/>
    <d v="2026-08-11T08:34:00"/>
    <d v="2026-08-11T15:48:00"/>
    <s v="Dr Dummy 12"/>
    <n v="0"/>
    <n v="0"/>
    <m/>
  </r>
  <r>
    <s v="Southern"/>
    <x v="1"/>
    <x v="3"/>
    <x v="10"/>
    <s v="Single consultant"/>
    <x v="15"/>
    <x v="0"/>
    <d v="2026-07-19T00:00:00"/>
    <n v="0"/>
    <x v="1"/>
    <x v="0"/>
    <s v="St Dhh Main Theatre"/>
    <x v="0"/>
    <n v="1"/>
    <n v="4"/>
    <s v="JULY-26-dummy-data.xlsx"/>
    <n v="4"/>
    <n v="0"/>
    <b v="0"/>
    <n v="480"/>
    <n v="445"/>
    <n v="313"/>
    <n v="0"/>
    <n v="0"/>
    <n v="1"/>
    <n v="0"/>
    <n v="4"/>
    <n v="0"/>
    <m/>
    <n v="480"/>
    <s v="On Time"/>
    <s v="Early Finish"/>
    <n v="6"/>
    <n v="-29"/>
    <n v="0"/>
    <n v="1"/>
    <n v="0"/>
    <n v="4"/>
    <n v="0"/>
    <n v="1"/>
    <n v="0"/>
    <n v="0"/>
    <n v="310"/>
    <n v="1"/>
    <n v="0"/>
    <n v="480"/>
    <s v="Below planned"/>
    <n v="1"/>
    <n v="0"/>
    <n v="0"/>
    <d v="2026-07-19T07:30:00"/>
    <d v="2026-07-19T15:30:00"/>
    <s v="Classified"/>
    <d v="2026-07-19T07:36:00"/>
    <d v="2026-07-19T15:01:00"/>
    <s v="Dr Dummy 12"/>
    <n v="0"/>
    <n v="0"/>
    <m/>
  </r>
  <r>
    <s v="Southern"/>
    <x v="1"/>
    <x v="3"/>
    <x v="11"/>
    <s v="Single consultant"/>
    <x v="14"/>
    <x v="0"/>
    <d v="2026-06-08T00:00:00"/>
    <n v="0"/>
    <x v="0"/>
    <x v="0"/>
    <s v="St Dhh Main Theatre"/>
    <x v="0"/>
    <n v="1"/>
    <n v="4"/>
    <s v="JUNE-26-dummy-data.xlsx"/>
    <n v="4"/>
    <n v="0"/>
    <b v="0"/>
    <n v="240"/>
    <n v="219"/>
    <n v="132"/>
    <n v="0"/>
    <n v="0"/>
    <n v="1"/>
    <n v="0"/>
    <n v="4"/>
    <n v="0"/>
    <m/>
    <n v="240"/>
    <s v="Late Start"/>
    <s v="On Time"/>
    <n v="12"/>
    <n v="-9"/>
    <n v="0"/>
    <n v="0"/>
    <n v="1"/>
    <n v="4"/>
    <n v="0"/>
    <n v="0"/>
    <n v="1"/>
    <n v="0"/>
    <n v="130"/>
    <n v="1"/>
    <n v="0"/>
    <n v="240"/>
    <s v="Below planned"/>
    <n v="1"/>
    <n v="0"/>
    <n v="0"/>
    <d v="2026-06-08T13:00:00"/>
    <d v="2026-06-08T17:00:00"/>
    <s v="Classified"/>
    <d v="2026-06-08T13:12:00"/>
    <d v="2026-06-08T16:51:00"/>
    <s v="Dr Dummy 13"/>
    <n v="0"/>
    <n v="0"/>
    <m/>
  </r>
  <r>
    <s v="Southern"/>
    <x v="1"/>
    <x v="3"/>
    <x v="11"/>
    <s v="Single consultant"/>
    <x v="13"/>
    <x v="0"/>
    <d v="2026-08-07T00:00:00"/>
    <n v="0"/>
    <x v="2"/>
    <x v="0"/>
    <s v="St Dhh Main Theatre"/>
    <x v="0"/>
    <n v="1"/>
    <n v="4"/>
    <s v="AUGUST-26-dummy-data.xlsx"/>
    <n v="4"/>
    <n v="0"/>
    <b v="0"/>
    <n v="480"/>
    <n v="439"/>
    <n v="307"/>
    <n v="0"/>
    <n v="0"/>
    <n v="1"/>
    <n v="0"/>
    <n v="4"/>
    <n v="0"/>
    <m/>
    <n v="480"/>
    <s v="On Time"/>
    <s v="Early Finish"/>
    <n v="9"/>
    <n v="-32"/>
    <n v="0"/>
    <n v="1"/>
    <n v="0"/>
    <n v="4"/>
    <n v="0"/>
    <n v="1"/>
    <n v="0"/>
    <n v="0"/>
    <n v="305"/>
    <n v="1"/>
    <n v="0"/>
    <n v="480"/>
    <s v="Below planned"/>
    <n v="1"/>
    <n v="0"/>
    <n v="0"/>
    <d v="2026-08-07T07:30:00"/>
    <d v="2026-08-07T15:30:00"/>
    <s v="Classified"/>
    <d v="2026-08-07T07:39:00"/>
    <d v="2026-08-07T14:58:00"/>
    <s v="Dr Dummy 13"/>
    <n v="0"/>
    <n v="0"/>
    <m/>
  </r>
  <r>
    <s v="Southern"/>
    <x v="1"/>
    <x v="3"/>
    <x v="12"/>
    <s v="Single consultant"/>
    <x v="16"/>
    <x v="0"/>
    <d v="2026-06-30T00:00:00"/>
    <n v="0"/>
    <x v="0"/>
    <x v="0"/>
    <s v="St Dhh Main Theatre"/>
    <x v="0"/>
    <n v="1"/>
    <n v="4"/>
    <s v="JUNE-26-dummy-data.xlsx"/>
    <n v="4"/>
    <n v="0"/>
    <b v="0"/>
    <n v="240"/>
    <n v="208"/>
    <n v="125"/>
    <n v="0"/>
    <n v="0"/>
    <n v="1"/>
    <n v="0"/>
    <n v="4"/>
    <n v="0"/>
    <m/>
    <n v="240"/>
    <s v="On Time"/>
    <s v="Early Finish"/>
    <n v="7"/>
    <n v="-25"/>
    <n v="0"/>
    <n v="1"/>
    <n v="0"/>
    <n v="4"/>
    <n v="0"/>
    <n v="1"/>
    <n v="0"/>
    <n v="0"/>
    <n v="135"/>
    <n v="1"/>
    <n v="0"/>
    <n v="240"/>
    <s v="Below planned"/>
    <n v="1"/>
    <n v="0"/>
    <n v="0"/>
    <d v="2026-06-30T09:00:00"/>
    <d v="2026-06-30T13:00:00"/>
    <s v="Classified"/>
    <d v="2026-06-30T09:07:00"/>
    <d v="2026-06-30T12:35:00"/>
    <s v="Dr Dummy 14"/>
    <n v="0"/>
    <n v="0"/>
    <m/>
  </r>
  <r>
    <s v="Southern"/>
    <x v="1"/>
    <x v="3"/>
    <x v="13"/>
    <s v="Single consultant"/>
    <x v="16"/>
    <x v="0"/>
    <d v="2026-07-09T00:00:00"/>
    <n v="0"/>
    <x v="1"/>
    <x v="0"/>
    <s v="St Dhh Main Theatre"/>
    <x v="0"/>
    <n v="1"/>
    <n v="4"/>
    <s v="JULY-26-dummy-data.xlsx"/>
    <n v="4"/>
    <n v="0"/>
    <b v="0"/>
    <n v="540"/>
    <n v="507"/>
    <n v="381"/>
    <n v="0"/>
    <n v="0"/>
    <n v="1"/>
    <n v="0"/>
    <n v="4"/>
    <n v="0"/>
    <m/>
    <n v="540"/>
    <s v="Late Start"/>
    <s v="Early Finish"/>
    <n v="11"/>
    <n v="-22"/>
    <n v="0"/>
    <n v="0"/>
    <n v="1"/>
    <n v="4"/>
    <n v="0"/>
    <n v="1"/>
    <n v="0"/>
    <n v="0"/>
    <n v="385"/>
    <n v="1"/>
    <n v="0"/>
    <n v="540"/>
    <s v="Below planned"/>
    <n v="1"/>
    <n v="0"/>
    <n v="0"/>
    <d v="2026-07-09T08:00:00"/>
    <d v="2026-07-09T17:00:00"/>
    <s v="Classified"/>
    <d v="2026-07-09T08:11:00"/>
    <d v="2026-07-09T16:38:00"/>
    <s v="Dr Dummy 15"/>
    <n v="0"/>
    <n v="0"/>
    <m/>
  </r>
  <r>
    <s v="Southern"/>
    <x v="1"/>
    <x v="3"/>
    <x v="13"/>
    <s v="Single consultant"/>
    <x v="15"/>
    <x v="0"/>
    <d v="2026-07-07T00:00:00"/>
    <n v="0"/>
    <x v="1"/>
    <x v="0"/>
    <s v="St Dhh Main Theatre"/>
    <x v="0"/>
    <n v="1"/>
    <n v="4"/>
    <s v="JULY-26-dummy-data.xlsx"/>
    <n v="4"/>
    <n v="0"/>
    <b v="0"/>
    <n v="240"/>
    <n v="202"/>
    <n v="110"/>
    <n v="0"/>
    <n v="0"/>
    <n v="1"/>
    <n v="0"/>
    <n v="4"/>
    <n v="0"/>
    <m/>
    <n v="240"/>
    <s v="Late Start"/>
    <s v="Early Finish"/>
    <n v="11"/>
    <n v="-27"/>
    <n v="0"/>
    <n v="0"/>
    <n v="1"/>
    <n v="4"/>
    <n v="0"/>
    <n v="1"/>
    <n v="0"/>
    <n v="0"/>
    <n v="120"/>
    <n v="1"/>
    <n v="0"/>
    <n v="240"/>
    <s v="Below planned"/>
    <n v="1"/>
    <n v="0"/>
    <n v="0"/>
    <d v="2026-07-07T08:30:00"/>
    <d v="2026-07-07T12:30:00"/>
    <s v="Classified"/>
    <d v="2026-07-07T08:41:00"/>
    <d v="2026-07-07T12:03:00"/>
    <s v="Dr Dummy 15"/>
    <n v="0"/>
    <n v="0"/>
    <m/>
  </r>
  <r>
    <s v="Southern"/>
    <x v="1"/>
    <x v="3"/>
    <x v="14"/>
    <s v="Single consultant"/>
    <x v="11"/>
    <x v="0"/>
    <d v="2026-08-08T00:00:00"/>
    <n v="0"/>
    <x v="2"/>
    <x v="0"/>
    <s v="St Dhh Main Theatre"/>
    <x v="0"/>
    <n v="1"/>
    <n v="4"/>
    <s v="AUGUST-26-dummy-data.xlsx"/>
    <n v="4"/>
    <n v="0"/>
    <b v="0"/>
    <n v="210"/>
    <n v="179"/>
    <n v="97"/>
    <n v="0"/>
    <n v="0"/>
    <n v="1"/>
    <n v="0"/>
    <n v="4"/>
    <n v="0"/>
    <m/>
    <n v="210"/>
    <s v="On Time"/>
    <s v="Early Finish"/>
    <n v="9"/>
    <n v="-22"/>
    <n v="0"/>
    <n v="1"/>
    <n v="0"/>
    <n v="4"/>
    <n v="0"/>
    <n v="1"/>
    <n v="0"/>
    <n v="0"/>
    <n v="100"/>
    <n v="1"/>
    <n v="0"/>
    <n v="210"/>
    <s v="Below planned"/>
    <n v="1"/>
    <n v="0"/>
    <n v="0"/>
    <d v="2026-08-08T13:00:00"/>
    <d v="2026-08-08T16:30:00"/>
    <s v="Classified"/>
    <d v="2026-08-08T13:09:00"/>
    <d v="2026-08-08T16:08:00"/>
    <s v="Dr Dummy 16"/>
    <n v="0"/>
    <n v="0"/>
    <m/>
  </r>
  <r>
    <s v="Southern"/>
    <x v="1"/>
    <x v="3"/>
    <x v="15"/>
    <s v="Single consultant"/>
    <x v="16"/>
    <x v="0"/>
    <d v="2026-06-06T00:00:00"/>
    <n v="0"/>
    <x v="0"/>
    <x v="0"/>
    <s v="St Dhh Main Theatre"/>
    <x v="0"/>
    <n v="1"/>
    <n v="4"/>
    <s v="JUNE-26-dummy-data.xlsx"/>
    <n v="4"/>
    <n v="0"/>
    <b v="0"/>
    <n v="180"/>
    <n v="163"/>
    <n v="77"/>
    <n v="0"/>
    <n v="0"/>
    <n v="1"/>
    <n v="0"/>
    <n v="4"/>
    <n v="0"/>
    <m/>
    <n v="180"/>
    <s v="On Time"/>
    <s v="Early Finish"/>
    <n v="4"/>
    <n v="-13"/>
    <n v="0"/>
    <n v="1"/>
    <n v="0"/>
    <n v="4"/>
    <n v="0"/>
    <n v="1"/>
    <n v="0"/>
    <n v="0"/>
    <n v="85"/>
    <n v="1"/>
    <n v="0"/>
    <n v="180"/>
    <s v="Below planned"/>
    <n v="1"/>
    <n v="0"/>
    <n v="0"/>
    <d v="2026-06-06T09:00:00"/>
    <d v="2026-06-06T12:00:00"/>
    <s v="Classified"/>
    <d v="2026-06-06T09:04:00"/>
    <d v="2026-06-06T11:47:00"/>
    <s v="Dr Dummy 17"/>
    <n v="0"/>
    <n v="0"/>
    <m/>
  </r>
  <r>
    <s v="Southern"/>
    <x v="1"/>
    <x v="3"/>
    <x v="15"/>
    <s v="Single consultant"/>
    <x v="16"/>
    <x v="0"/>
    <d v="2026-07-12T00:00:00"/>
    <n v="0"/>
    <x v="1"/>
    <x v="0"/>
    <s v="St Dhh Main Theatre"/>
    <x v="0"/>
    <n v="1"/>
    <n v="4"/>
    <s v="JULY-26-dummy-data.xlsx"/>
    <n v="4"/>
    <n v="0"/>
    <b v="0"/>
    <n v="270"/>
    <n v="240"/>
    <n v="130"/>
    <n v="0"/>
    <n v="0"/>
    <n v="1"/>
    <n v="0"/>
    <n v="4"/>
    <n v="0"/>
    <m/>
    <n v="270"/>
    <s v="On Time"/>
    <s v="Early Finish"/>
    <n v="5"/>
    <n v="-25"/>
    <n v="0"/>
    <n v="1"/>
    <n v="0"/>
    <n v="4"/>
    <n v="0"/>
    <n v="1"/>
    <n v="0"/>
    <n v="0"/>
    <n v="140"/>
    <n v="1"/>
    <n v="0"/>
    <n v="270"/>
    <s v="Below planned"/>
    <n v="1"/>
    <n v="0"/>
    <n v="0"/>
    <d v="2026-07-12T08:00:00"/>
    <d v="2026-07-12T12:30:00"/>
    <s v="Classified"/>
    <d v="2026-07-12T08:05:00"/>
    <d v="2026-07-12T12:05:00"/>
    <s v="Dr Dummy 17"/>
    <n v="0"/>
    <n v="0"/>
    <m/>
  </r>
  <r>
    <s v="Southern"/>
    <x v="1"/>
    <x v="3"/>
    <x v="16"/>
    <s v="Single consultant"/>
    <x v="11"/>
    <x v="0"/>
    <d v="2026-07-24T00:00:00"/>
    <n v="0"/>
    <x v="1"/>
    <x v="0"/>
    <s v="St Dhh Main Theatre"/>
    <x v="0"/>
    <n v="1"/>
    <n v="4"/>
    <s v="JULY-26-dummy-data.xlsx"/>
    <n v="4"/>
    <n v="0"/>
    <b v="0"/>
    <n v="480"/>
    <n v="450"/>
    <n v="315"/>
    <n v="0"/>
    <n v="0"/>
    <n v="1"/>
    <n v="0"/>
    <n v="4"/>
    <n v="0"/>
    <m/>
    <n v="480"/>
    <s v="On Time"/>
    <s v="Early Finish"/>
    <n v="4"/>
    <n v="-26"/>
    <n v="0"/>
    <n v="1"/>
    <n v="0"/>
    <n v="4"/>
    <n v="0"/>
    <n v="1"/>
    <n v="0"/>
    <n v="0"/>
    <n v="320"/>
    <n v="1"/>
    <n v="0"/>
    <n v="480"/>
    <s v="Below planned"/>
    <n v="1"/>
    <n v="0"/>
    <n v="0"/>
    <d v="2026-07-24T08:00:00"/>
    <d v="2026-07-24T16:00:00"/>
    <s v="Classified"/>
    <d v="2026-07-24T08:04:00"/>
    <d v="2026-07-24T15:34:00"/>
    <s v="Dr Dummy 18"/>
    <n v="0"/>
    <n v="0"/>
    <m/>
  </r>
  <r>
    <s v="Southern"/>
    <x v="1"/>
    <x v="3"/>
    <x v="16"/>
    <s v="Single consultant"/>
    <x v="12"/>
    <x v="0"/>
    <d v="2026-08-22T00:00:00"/>
    <n v="0"/>
    <x v="2"/>
    <x v="0"/>
    <s v="St Dhh Main Theatre"/>
    <x v="0"/>
    <n v="1"/>
    <n v="4"/>
    <s v="AUGUST-26-dummy-data.xlsx"/>
    <n v="4"/>
    <n v="0"/>
    <b v="0"/>
    <n v="210"/>
    <n v="186"/>
    <n v="109"/>
    <n v="0"/>
    <n v="0"/>
    <n v="1"/>
    <n v="0"/>
    <n v="4"/>
    <n v="0"/>
    <m/>
    <n v="210"/>
    <s v="On Time"/>
    <s v="Early Finish"/>
    <n v="4"/>
    <n v="-20"/>
    <n v="0"/>
    <n v="1"/>
    <n v="0"/>
    <n v="4"/>
    <n v="0"/>
    <n v="1"/>
    <n v="0"/>
    <n v="0"/>
    <n v="105"/>
    <n v="1"/>
    <n v="0"/>
    <n v="210"/>
    <s v="Below planned"/>
    <n v="1"/>
    <n v="0"/>
    <n v="0"/>
    <d v="2026-08-22T13:30:00"/>
    <d v="2026-08-22T17:00:00"/>
    <s v="Classified"/>
    <d v="2026-08-22T13:34:00"/>
    <d v="2026-08-22T16:40:00"/>
    <s v="Dr Dummy 18"/>
    <n v="0"/>
    <n v="0"/>
    <m/>
  </r>
  <r>
    <s v="Southern"/>
    <x v="1"/>
    <x v="3"/>
    <x v="16"/>
    <s v="Single consultant"/>
    <x v="14"/>
    <x v="0"/>
    <d v="2026-07-26T00:00:00"/>
    <n v="0"/>
    <x v="1"/>
    <x v="0"/>
    <s v="St Dhh Main Theatre"/>
    <x v="0"/>
    <n v="1"/>
    <n v="4"/>
    <s v="JULY-26-dummy-data.xlsx"/>
    <n v="4"/>
    <n v="0"/>
    <b v="0"/>
    <n v="240"/>
    <n v="211"/>
    <n v="125"/>
    <n v="0"/>
    <n v="0"/>
    <n v="1"/>
    <n v="0"/>
    <n v="4"/>
    <n v="0"/>
    <m/>
    <n v="240"/>
    <s v="On Time"/>
    <s v="Early Finish"/>
    <n v="10"/>
    <n v="-19"/>
    <n v="0"/>
    <n v="1"/>
    <n v="0"/>
    <n v="4"/>
    <n v="0"/>
    <n v="1"/>
    <n v="0"/>
    <n v="0"/>
    <n v="120"/>
    <n v="1"/>
    <n v="0"/>
    <n v="240"/>
    <s v="Below planned"/>
    <n v="1"/>
    <n v="0"/>
    <n v="0"/>
    <d v="2026-07-26T13:00:00"/>
    <d v="2026-07-26T17:00:00"/>
    <s v="Classified"/>
    <d v="2026-07-26T13:10:00"/>
    <d v="2026-07-26T16:41:00"/>
    <s v="Dr Dummy 18"/>
    <n v="0"/>
    <n v="0"/>
    <m/>
  </r>
  <r>
    <s v="Southern"/>
    <x v="1"/>
    <x v="3"/>
    <x v="17"/>
    <s v="Single consultant"/>
    <x v="14"/>
    <x v="0"/>
    <d v="2026-07-08T00:00:00"/>
    <n v="0"/>
    <x v="1"/>
    <x v="0"/>
    <s v="St Dhh Main Theatre"/>
    <x v="0"/>
    <n v="1"/>
    <n v="4"/>
    <s v="JULY-26-dummy-data.xlsx"/>
    <n v="4"/>
    <n v="0"/>
    <b v="0"/>
    <n v="540"/>
    <n v="502"/>
    <n v="376"/>
    <n v="0"/>
    <n v="0"/>
    <n v="1"/>
    <n v="0"/>
    <n v="4"/>
    <n v="0"/>
    <m/>
    <n v="540"/>
    <s v="On Time"/>
    <s v="Early Finish"/>
    <n v="10"/>
    <n v="-28"/>
    <n v="0"/>
    <n v="1"/>
    <n v="0"/>
    <n v="4"/>
    <n v="0"/>
    <n v="1"/>
    <n v="0"/>
    <n v="0"/>
    <n v="385"/>
    <n v="1"/>
    <n v="0"/>
    <n v="540"/>
    <s v="Below planned"/>
    <n v="1"/>
    <n v="0"/>
    <n v="0"/>
    <d v="2026-07-08T07:30:00"/>
    <d v="2026-07-08T16:30:00"/>
    <s v="Classified"/>
    <d v="2026-07-08T07:40:00"/>
    <d v="2026-07-08T16:02:00"/>
    <s v="Dr Dummy 19"/>
    <n v="0"/>
    <n v="0"/>
    <m/>
  </r>
  <r>
    <s v="Southern"/>
    <x v="1"/>
    <x v="3"/>
    <x v="17"/>
    <s v="Single consultant"/>
    <x v="15"/>
    <x v="0"/>
    <d v="2026-06-07T00:00:00"/>
    <n v="0"/>
    <x v="0"/>
    <x v="0"/>
    <s v="St Dhh Main Theatre"/>
    <x v="0"/>
    <n v="1"/>
    <n v="4"/>
    <s v="JUNE-26-dummy-data.xlsx"/>
    <n v="4"/>
    <n v="0"/>
    <b v="0"/>
    <n v="240"/>
    <n v="215"/>
    <n v="142"/>
    <n v="0"/>
    <n v="0"/>
    <n v="1"/>
    <n v="0"/>
    <n v="4"/>
    <n v="0"/>
    <m/>
    <n v="240"/>
    <s v="On Time"/>
    <s v="Early Finish"/>
    <n v="10"/>
    <n v="-15"/>
    <n v="0"/>
    <n v="1"/>
    <n v="0"/>
    <n v="4"/>
    <n v="0"/>
    <n v="1"/>
    <n v="0"/>
    <n v="0"/>
    <n v="140"/>
    <n v="1"/>
    <n v="0"/>
    <n v="240"/>
    <s v="Below planned"/>
    <n v="1"/>
    <n v="0"/>
    <n v="0"/>
    <d v="2026-06-07T08:00:00"/>
    <d v="2026-06-07T12:00:00"/>
    <s v="Classified"/>
    <d v="2026-06-07T08:10:00"/>
    <d v="2026-06-07T11:45:00"/>
    <s v="Dr Dummy 19"/>
    <n v="0"/>
    <n v="0"/>
    <m/>
  </r>
  <r>
    <s v="Southern"/>
    <x v="1"/>
    <x v="3"/>
    <x v="18"/>
    <s v="Single consultant"/>
    <x v="15"/>
    <x v="0"/>
    <d v="2026-06-30T00:00:00"/>
    <n v="0"/>
    <x v="0"/>
    <x v="0"/>
    <s v="St Dhh Main Theatre"/>
    <x v="0"/>
    <n v="1"/>
    <n v="4"/>
    <s v="JUNE-26-dummy-data.xlsx"/>
    <n v="4"/>
    <n v="0"/>
    <b v="0"/>
    <n v="540"/>
    <n v="500"/>
    <n v="350"/>
    <n v="0"/>
    <n v="0"/>
    <n v="1"/>
    <n v="0"/>
    <n v="4"/>
    <n v="0"/>
    <m/>
    <n v="540"/>
    <s v="On Time"/>
    <s v="Early Finish"/>
    <n v="9"/>
    <n v="-31"/>
    <n v="0"/>
    <n v="1"/>
    <n v="0"/>
    <n v="4"/>
    <n v="0"/>
    <n v="1"/>
    <n v="0"/>
    <n v="0"/>
    <n v="345"/>
    <n v="1"/>
    <n v="0"/>
    <n v="540"/>
    <s v="Below planned"/>
    <n v="1"/>
    <n v="0"/>
    <n v="0"/>
    <d v="2026-06-30T07:30:00"/>
    <d v="2026-06-30T16:30:00"/>
    <s v="Classified"/>
    <d v="2026-06-30T07:39:00"/>
    <d v="2026-06-30T15:59:00"/>
    <s v="Dr Dummy 20"/>
    <n v="0"/>
    <n v="0"/>
    <m/>
  </r>
  <r>
    <s v="Southern"/>
    <x v="1"/>
    <x v="3"/>
    <x v="18"/>
    <s v="Single consultant"/>
    <x v="15"/>
    <x v="0"/>
    <d v="2026-08-23T00:00:00"/>
    <n v="0"/>
    <x v="2"/>
    <x v="0"/>
    <s v="St Dhh Main Theatre"/>
    <x v="0"/>
    <n v="1"/>
    <n v="4"/>
    <s v="AUGUST-26-dummy-data.xlsx"/>
    <n v="4"/>
    <n v="0"/>
    <b v="0"/>
    <n v="420"/>
    <n v="394"/>
    <n v="297"/>
    <n v="0"/>
    <n v="0"/>
    <n v="1"/>
    <n v="0"/>
    <n v="4"/>
    <n v="0"/>
    <m/>
    <n v="420"/>
    <s v="On Time"/>
    <s v="Early Finish"/>
    <n v="5"/>
    <n v="-21"/>
    <n v="0"/>
    <n v="1"/>
    <n v="0"/>
    <n v="4"/>
    <n v="0"/>
    <n v="1"/>
    <n v="0"/>
    <n v="0"/>
    <n v="300"/>
    <n v="1"/>
    <n v="0"/>
    <n v="420"/>
    <s v="Below planned"/>
    <n v="1"/>
    <n v="0"/>
    <n v="0"/>
    <d v="2026-08-23T08:00:00"/>
    <d v="2026-08-23T15:00:00"/>
    <s v="Classified"/>
    <d v="2026-08-23T08:05:00"/>
    <d v="2026-08-23T14:39:00"/>
    <s v="Dr Dummy 20"/>
    <n v="0"/>
    <n v="0"/>
    <m/>
  </r>
  <r>
    <s v="Southern"/>
    <x v="1"/>
    <x v="3"/>
    <x v="19"/>
    <s v="Single consultant"/>
    <x v="14"/>
    <x v="0"/>
    <d v="2026-06-21T00:00:00"/>
    <n v="0"/>
    <x v="0"/>
    <x v="0"/>
    <s v="St Dhh Main Theatre"/>
    <x v="0"/>
    <n v="1"/>
    <n v="4"/>
    <s v="JUNE-26-dummy-data.xlsx"/>
    <n v="4"/>
    <n v="0"/>
    <b v="0"/>
    <n v="480"/>
    <n v="445"/>
    <n v="366"/>
    <n v="0"/>
    <n v="0"/>
    <n v="1"/>
    <n v="0"/>
    <n v="4"/>
    <n v="0"/>
    <m/>
    <n v="480"/>
    <s v="Late Start"/>
    <s v="Early Finish"/>
    <n v="12"/>
    <n v="-23"/>
    <n v="0"/>
    <n v="0"/>
    <n v="1"/>
    <n v="4"/>
    <n v="0"/>
    <n v="1"/>
    <n v="0"/>
    <n v="0"/>
    <n v="370"/>
    <n v="1"/>
    <n v="0"/>
    <n v="480"/>
    <s v="Below planned"/>
    <n v="1"/>
    <n v="0"/>
    <n v="0"/>
    <d v="2026-06-21T08:30:00"/>
    <d v="2026-06-21T16:30:00"/>
    <s v="Classified"/>
    <d v="2026-06-21T08:42:00"/>
    <d v="2026-06-21T16:07:00"/>
    <s v="Dr Dummy 21"/>
    <n v="0"/>
    <n v="0"/>
    <m/>
  </r>
  <r>
    <s v="Southern"/>
    <x v="1"/>
    <x v="3"/>
    <x v="19"/>
    <s v="Single consultant"/>
    <x v="16"/>
    <x v="0"/>
    <d v="2026-07-07T00:00:00"/>
    <n v="0"/>
    <x v="1"/>
    <x v="0"/>
    <s v="St Dhh Main Theatre"/>
    <x v="0"/>
    <n v="1"/>
    <n v="4"/>
    <s v="JULY-26-dummy-data.xlsx"/>
    <n v="4"/>
    <n v="0"/>
    <b v="0"/>
    <n v="240"/>
    <n v="213"/>
    <n v="147"/>
    <n v="0"/>
    <n v="0"/>
    <n v="1"/>
    <n v="0"/>
    <n v="4"/>
    <n v="0"/>
    <m/>
    <n v="240"/>
    <s v="On Time"/>
    <s v="Early Finish"/>
    <n v="8"/>
    <n v="-19"/>
    <n v="0"/>
    <n v="1"/>
    <n v="0"/>
    <n v="4"/>
    <n v="0"/>
    <n v="1"/>
    <n v="0"/>
    <n v="0"/>
    <n v="140"/>
    <n v="1"/>
    <n v="0"/>
    <n v="240"/>
    <s v="Below planned"/>
    <n v="1"/>
    <n v="0"/>
    <n v="0"/>
    <d v="2026-07-07T09:00:00"/>
    <d v="2026-07-07T13:00:00"/>
    <s v="Classified"/>
    <d v="2026-07-07T09:08:00"/>
    <d v="2026-07-07T12:41:00"/>
    <s v="Dr Dummy 21"/>
    <n v="0"/>
    <n v="0"/>
    <m/>
  </r>
  <r>
    <s v="Southern"/>
    <x v="1"/>
    <x v="3"/>
    <x v="19"/>
    <s v="Single consultant"/>
    <x v="13"/>
    <x v="0"/>
    <d v="2026-08-03T00:00:00"/>
    <n v="0"/>
    <x v="2"/>
    <x v="0"/>
    <s v="St Dhh Main Theatre"/>
    <x v="0"/>
    <n v="1"/>
    <n v="4"/>
    <s v="AUGUST-26-dummy-data.xlsx"/>
    <n v="4"/>
    <n v="0"/>
    <b v="0"/>
    <n v="240"/>
    <n v="205"/>
    <n v="128"/>
    <n v="0"/>
    <n v="0"/>
    <n v="1"/>
    <n v="0"/>
    <n v="4"/>
    <n v="0"/>
    <m/>
    <n v="240"/>
    <s v="On Time"/>
    <s v="Early Finish"/>
    <n v="10"/>
    <n v="-25"/>
    <n v="0"/>
    <n v="1"/>
    <n v="0"/>
    <n v="4"/>
    <n v="0"/>
    <n v="1"/>
    <n v="0"/>
    <n v="0"/>
    <n v="140"/>
    <n v="1"/>
    <n v="0"/>
    <n v="240"/>
    <s v="Below planned"/>
    <n v="1"/>
    <n v="0"/>
    <n v="0"/>
    <d v="2026-08-03T13:00:00"/>
    <d v="2026-08-03T17:00:00"/>
    <s v="Classified"/>
    <d v="2026-08-03T13:10:00"/>
    <d v="2026-08-03T16:35:00"/>
    <s v="Dr Dummy 21"/>
    <n v="0"/>
    <n v="0"/>
    <m/>
  </r>
  <r>
    <s v="Southern"/>
    <x v="1"/>
    <x v="3"/>
    <x v="20"/>
    <s v="Single consultant"/>
    <x v="11"/>
    <x v="0"/>
    <d v="2026-06-08T00:00:00"/>
    <n v="0"/>
    <x v="0"/>
    <x v="0"/>
    <s v="St Dhh Main Theatre"/>
    <x v="0"/>
    <n v="1"/>
    <n v="4"/>
    <s v="JUNE-26-dummy-data.xlsx"/>
    <n v="4"/>
    <n v="0"/>
    <b v="0"/>
    <n v="210"/>
    <n v="180"/>
    <n v="106"/>
    <n v="0"/>
    <n v="0"/>
    <n v="1"/>
    <n v="0"/>
    <n v="4"/>
    <n v="0"/>
    <m/>
    <n v="210"/>
    <s v="On Time"/>
    <s v="Early Finish"/>
    <n v="10"/>
    <n v="-20"/>
    <n v="0"/>
    <n v="1"/>
    <n v="0"/>
    <n v="4"/>
    <n v="0"/>
    <n v="1"/>
    <n v="0"/>
    <n v="0"/>
    <n v="105"/>
    <n v="1"/>
    <n v="0"/>
    <n v="210"/>
    <s v="Below planned"/>
    <n v="1"/>
    <n v="0"/>
    <n v="0"/>
    <d v="2026-06-08T08:00:00"/>
    <d v="2026-06-08T11:30:00"/>
    <s v="Classified"/>
    <d v="2026-06-08T08:10:00"/>
    <d v="2026-06-08T11:10:00"/>
    <s v="Dr Dummy 22"/>
    <n v="0"/>
    <n v="0"/>
    <m/>
  </r>
  <r>
    <s v="Southern"/>
    <x v="1"/>
    <x v="3"/>
    <x v="20"/>
    <s v="Single consultant"/>
    <x v="12"/>
    <x v="0"/>
    <d v="2026-07-21T00:00:00"/>
    <n v="0"/>
    <x v="1"/>
    <x v="0"/>
    <s v="St Dhh Main Theatre"/>
    <x v="0"/>
    <n v="1"/>
    <n v="4"/>
    <s v="JULY-26-dummy-data.xlsx"/>
    <n v="4"/>
    <n v="0"/>
    <b v="0"/>
    <n v="300"/>
    <n v="268"/>
    <n v="198"/>
    <n v="0"/>
    <n v="0"/>
    <n v="1"/>
    <n v="0"/>
    <n v="4"/>
    <n v="0"/>
    <m/>
    <n v="300"/>
    <s v="On Time"/>
    <s v="Early Finish"/>
    <n v="6"/>
    <n v="-26"/>
    <n v="0"/>
    <n v="1"/>
    <n v="0"/>
    <n v="4"/>
    <n v="0"/>
    <n v="1"/>
    <n v="0"/>
    <n v="0"/>
    <n v="185"/>
    <n v="1"/>
    <n v="0"/>
    <n v="300"/>
    <s v="Below planned"/>
    <n v="1"/>
    <n v="0"/>
    <n v="0"/>
    <d v="2026-07-21T13:30:00"/>
    <d v="2026-07-21T18:30:00"/>
    <s v="Classified"/>
    <d v="2026-07-21T13:36:00"/>
    <d v="2026-07-21T18:04:00"/>
    <s v="Dr Dummy 22"/>
    <n v="0"/>
    <n v="0"/>
    <m/>
  </r>
  <r>
    <s v="Southern"/>
    <x v="1"/>
    <x v="3"/>
    <x v="20"/>
    <s v="Single consultant"/>
    <x v="14"/>
    <x v="0"/>
    <d v="2026-08-01T00:00:00"/>
    <n v="0"/>
    <x v="2"/>
    <x v="0"/>
    <s v="St Dhh Main Theatre"/>
    <x v="0"/>
    <n v="1"/>
    <n v="4"/>
    <s v="AUGUST-26-dummy-data.xlsx"/>
    <n v="4"/>
    <n v="0"/>
    <b v="0"/>
    <n v="240"/>
    <n v="216"/>
    <n v="121"/>
    <n v="0"/>
    <n v="0"/>
    <n v="1"/>
    <n v="0"/>
    <n v="4"/>
    <n v="0"/>
    <m/>
    <n v="240"/>
    <s v="On Time"/>
    <s v="Early Finish"/>
    <n v="8"/>
    <n v="-16"/>
    <n v="0"/>
    <n v="1"/>
    <n v="0"/>
    <n v="4"/>
    <n v="0"/>
    <n v="1"/>
    <n v="0"/>
    <n v="0"/>
    <n v="130"/>
    <n v="1"/>
    <n v="0"/>
    <n v="240"/>
    <s v="Below planned"/>
    <n v="1"/>
    <n v="0"/>
    <n v="0"/>
    <d v="2026-08-01T13:30:00"/>
    <d v="2026-08-01T17:30:00"/>
    <s v="Classified"/>
    <d v="2026-08-01T13:38:00"/>
    <d v="2026-08-01T17:14:00"/>
    <s v="Dr Dummy 22"/>
    <n v="0"/>
    <n v="0"/>
    <m/>
  </r>
  <r>
    <s v="Southern"/>
    <x v="1"/>
    <x v="3"/>
    <x v="20"/>
    <s v="Single consultant"/>
    <x v="14"/>
    <x v="0"/>
    <d v="2026-08-05T00:00:00"/>
    <n v="0"/>
    <x v="2"/>
    <x v="0"/>
    <s v="St Dhh Main Theatre"/>
    <x v="0"/>
    <n v="1"/>
    <n v="4"/>
    <s v="AUGUST-26-dummy-data.xlsx"/>
    <n v="4"/>
    <n v="0"/>
    <b v="0"/>
    <n v="240"/>
    <n v="216"/>
    <n v="154"/>
    <n v="0"/>
    <n v="0"/>
    <n v="1"/>
    <n v="0"/>
    <n v="4"/>
    <n v="0"/>
    <m/>
    <n v="240"/>
    <s v="Late Start"/>
    <s v="Early Finish"/>
    <n v="12"/>
    <n v="-12"/>
    <n v="0"/>
    <n v="0"/>
    <n v="1"/>
    <n v="4"/>
    <n v="0"/>
    <n v="1"/>
    <n v="0"/>
    <n v="0"/>
    <n v="150"/>
    <n v="1"/>
    <n v="0"/>
    <n v="240"/>
    <s v="Below planned"/>
    <n v="1"/>
    <n v="0"/>
    <n v="0"/>
    <d v="2026-08-05T13:30:00"/>
    <d v="2026-08-05T17:30:00"/>
    <s v="Classified"/>
    <d v="2026-08-05T13:42:00"/>
    <d v="2026-08-05T17:18:00"/>
    <s v="Dr Dummy 22"/>
    <n v="0"/>
    <n v="0"/>
    <m/>
  </r>
  <r>
    <s v="Southern"/>
    <x v="1"/>
    <x v="3"/>
    <x v="21"/>
    <s v="Single consultant"/>
    <x v="14"/>
    <x v="0"/>
    <d v="2026-07-02T00:00:00"/>
    <n v="0"/>
    <x v="1"/>
    <x v="0"/>
    <s v="St Dhh Main Theatre"/>
    <x v="0"/>
    <n v="1"/>
    <n v="4"/>
    <s v="JULY-26-dummy-data.xlsx"/>
    <n v="4"/>
    <n v="0"/>
    <b v="0"/>
    <n v="480"/>
    <n v="448"/>
    <n v="336"/>
    <n v="0"/>
    <n v="0"/>
    <n v="1"/>
    <n v="0"/>
    <n v="4"/>
    <n v="0"/>
    <m/>
    <n v="480"/>
    <s v="On Time"/>
    <s v="Early Finish"/>
    <n v="8"/>
    <n v="-24"/>
    <n v="0"/>
    <n v="1"/>
    <n v="0"/>
    <n v="4"/>
    <n v="0"/>
    <n v="1"/>
    <n v="0"/>
    <n v="0"/>
    <n v="345"/>
    <n v="1"/>
    <n v="0"/>
    <n v="480"/>
    <s v="Below planned"/>
    <n v="1"/>
    <n v="0"/>
    <n v="0"/>
    <d v="2026-07-02T07:30:00"/>
    <d v="2026-07-02T15:30:00"/>
    <s v="Classified"/>
    <d v="2026-07-02T07:38:00"/>
    <d v="2026-07-02T15:06:00"/>
    <s v="Dr Dummy 23"/>
    <n v="0"/>
    <n v="0"/>
    <m/>
  </r>
  <r>
    <s v="Southern"/>
    <x v="1"/>
    <x v="4"/>
    <x v="0"/>
    <s v="Single consultant"/>
    <x v="17"/>
    <x v="0"/>
    <d v="2026-06-16T00:00:00"/>
    <n v="0"/>
    <x v="0"/>
    <x v="0"/>
    <s v="St Dhh Maternity Theatre"/>
    <x v="2"/>
    <n v="1"/>
    <n v="4"/>
    <s v="JUNE-26-dummy-data.xlsx"/>
    <n v="4"/>
    <n v="0"/>
    <b v="0"/>
    <n v="480"/>
    <n v="446"/>
    <n v="349"/>
    <n v="0"/>
    <n v="0"/>
    <n v="1"/>
    <n v="0"/>
    <n v="4"/>
    <n v="0"/>
    <m/>
    <n v="480"/>
    <s v="On Time"/>
    <s v="Early Finish"/>
    <n v="6"/>
    <n v="-28"/>
    <n v="0"/>
    <n v="1"/>
    <n v="0"/>
    <n v="4"/>
    <n v="0"/>
    <n v="1"/>
    <n v="0"/>
    <n v="0"/>
    <n v="350"/>
    <n v="1"/>
    <n v="0"/>
    <n v="480"/>
    <s v="Below planned"/>
    <n v="1"/>
    <n v="0"/>
    <n v="0"/>
    <d v="2026-06-16T08:30:00"/>
    <d v="2026-06-16T16:30:00"/>
    <s v="Classified"/>
    <d v="2026-06-16T08:36:00"/>
    <d v="2026-06-16T16:02:00"/>
    <s v="Dr Dummy 01"/>
    <n v="0"/>
    <n v="0"/>
    <m/>
  </r>
  <r>
    <s v="Southern"/>
    <x v="1"/>
    <x v="4"/>
    <x v="1"/>
    <s v="Single consultant"/>
    <x v="17"/>
    <x v="0"/>
    <d v="2026-06-05T00:00:00"/>
    <n v="0"/>
    <x v="0"/>
    <x v="0"/>
    <s v="St Dhh Maternity Theatre"/>
    <x v="2"/>
    <n v="1"/>
    <n v="4"/>
    <s v="JUNE-26-dummy-data.xlsx"/>
    <n v="4"/>
    <n v="0"/>
    <b v="0"/>
    <n v="240"/>
    <n v="213"/>
    <n v="149"/>
    <n v="0"/>
    <n v="0"/>
    <n v="1"/>
    <n v="0"/>
    <n v="4"/>
    <n v="0"/>
    <m/>
    <n v="240"/>
    <s v="On Time"/>
    <s v="Early Finish"/>
    <n v="8"/>
    <n v="-19"/>
    <n v="0"/>
    <n v="1"/>
    <n v="0"/>
    <n v="4"/>
    <n v="0"/>
    <n v="1"/>
    <n v="0"/>
    <n v="0"/>
    <n v="145"/>
    <n v="1"/>
    <n v="0"/>
    <n v="240"/>
    <s v="Below planned"/>
    <n v="1"/>
    <n v="0"/>
    <n v="0"/>
    <d v="2026-06-05T13:30:00"/>
    <d v="2026-06-05T17:30:00"/>
    <s v="Classified"/>
    <d v="2026-06-05T13:38:00"/>
    <d v="2026-06-05T17:11:00"/>
    <s v="Dr Dummy 02"/>
    <n v="0"/>
    <n v="0"/>
    <m/>
  </r>
  <r>
    <s v="Southern"/>
    <x v="1"/>
    <x v="4"/>
    <x v="1"/>
    <s v="Single consultant"/>
    <x v="17"/>
    <x v="0"/>
    <d v="2026-08-03T00:00:00"/>
    <n v="0"/>
    <x v="2"/>
    <x v="0"/>
    <s v="St Dhh Maternity Theatre"/>
    <x v="2"/>
    <n v="1"/>
    <n v="4"/>
    <s v="AUGUST-26-dummy-data.xlsx"/>
    <n v="4"/>
    <n v="0"/>
    <b v="0"/>
    <n v="300"/>
    <n v="264"/>
    <n v="164"/>
    <n v="0"/>
    <n v="0"/>
    <n v="1"/>
    <n v="0"/>
    <n v="4"/>
    <n v="0"/>
    <m/>
    <n v="300"/>
    <s v="On Time"/>
    <s v="Early Finish"/>
    <n v="2"/>
    <n v="-34"/>
    <n v="0"/>
    <n v="1"/>
    <n v="0"/>
    <n v="4"/>
    <n v="0"/>
    <n v="1"/>
    <n v="0"/>
    <n v="0"/>
    <n v="170"/>
    <n v="1"/>
    <n v="0"/>
    <n v="300"/>
    <s v="Below planned"/>
    <n v="1"/>
    <n v="0"/>
    <n v="0"/>
    <d v="2026-08-03T08:30:00"/>
    <d v="2026-08-03T13:30:00"/>
    <s v="Classified"/>
    <d v="2026-08-03T08:32:00"/>
    <d v="2026-08-03T12:56:00"/>
    <s v="Dr Dummy 02"/>
    <n v="0"/>
    <n v="0"/>
    <m/>
  </r>
  <r>
    <s v="Southern"/>
    <x v="1"/>
    <x v="4"/>
    <x v="2"/>
    <s v="Single consultant"/>
    <x v="17"/>
    <x v="0"/>
    <d v="2026-07-22T00:00:00"/>
    <n v="0"/>
    <x v="1"/>
    <x v="0"/>
    <s v="St Dhh Maternity Theatre"/>
    <x v="2"/>
    <n v="1"/>
    <n v="4"/>
    <s v="JULY-26-dummy-data.xlsx"/>
    <n v="4"/>
    <n v="0"/>
    <b v="0"/>
    <n v="210"/>
    <n v="182"/>
    <n v="119"/>
    <n v="0"/>
    <n v="0"/>
    <n v="1"/>
    <n v="0"/>
    <n v="4"/>
    <n v="0"/>
    <m/>
    <n v="210"/>
    <s v="Late Start"/>
    <s v="Early Finish"/>
    <n v="12"/>
    <n v="-16"/>
    <n v="0"/>
    <n v="0"/>
    <n v="1"/>
    <n v="4"/>
    <n v="0"/>
    <n v="1"/>
    <n v="0"/>
    <n v="0"/>
    <n v="115"/>
    <n v="1"/>
    <n v="0"/>
    <n v="210"/>
    <s v="Below planned"/>
    <n v="1"/>
    <n v="0"/>
    <n v="0"/>
    <d v="2026-07-22T13:00:00"/>
    <d v="2026-07-22T16:30:00"/>
    <s v="Classified"/>
    <d v="2026-07-22T13:12:00"/>
    <d v="2026-07-22T16:14:00"/>
    <s v="Dr Dummy 03"/>
    <n v="0"/>
    <n v="0"/>
    <m/>
  </r>
  <r>
    <s v="Southern"/>
    <x v="1"/>
    <x v="4"/>
    <x v="3"/>
    <s v="Single consultant"/>
    <x v="17"/>
    <x v="0"/>
    <d v="2026-07-24T00:00:00"/>
    <n v="0"/>
    <x v="1"/>
    <x v="0"/>
    <s v="St Dhh Maternity Theatre"/>
    <x v="2"/>
    <n v="1"/>
    <n v="4"/>
    <s v="JULY-26-dummy-data.xlsx"/>
    <n v="4"/>
    <n v="0"/>
    <b v="0"/>
    <n v="540"/>
    <n v="505"/>
    <n v="363"/>
    <n v="0"/>
    <n v="0"/>
    <n v="1"/>
    <n v="0"/>
    <n v="4"/>
    <n v="0"/>
    <m/>
    <n v="540"/>
    <s v="On Time"/>
    <s v="Early Finish"/>
    <n v="10"/>
    <n v="-25"/>
    <n v="0"/>
    <n v="1"/>
    <n v="0"/>
    <n v="4"/>
    <n v="0"/>
    <n v="1"/>
    <n v="0"/>
    <n v="0"/>
    <n v="370"/>
    <n v="1"/>
    <n v="0"/>
    <n v="540"/>
    <s v="Below planned"/>
    <n v="1"/>
    <n v="0"/>
    <n v="0"/>
    <d v="2026-07-24T08:00:00"/>
    <d v="2026-07-24T17:00:00"/>
    <s v="Classified"/>
    <d v="2026-07-24T08:10:00"/>
    <d v="2026-07-24T16:35:00"/>
    <s v="Dr Dummy 04"/>
    <n v="0"/>
    <n v="0"/>
    <m/>
  </r>
  <r>
    <s v="Southern"/>
    <x v="1"/>
    <x v="4"/>
    <x v="3"/>
    <s v="Single consultant"/>
    <x v="17"/>
    <x v="0"/>
    <d v="2026-08-07T00:00:00"/>
    <n v="0"/>
    <x v="2"/>
    <x v="0"/>
    <s v="St Dhh Maternity Theatre"/>
    <x v="2"/>
    <n v="1"/>
    <n v="4"/>
    <s v="AUGUST-26-dummy-data.xlsx"/>
    <n v="4"/>
    <n v="0"/>
    <b v="0"/>
    <n v="540"/>
    <n v="504"/>
    <n v="376"/>
    <n v="0"/>
    <n v="0"/>
    <n v="1"/>
    <n v="0"/>
    <n v="4"/>
    <n v="0"/>
    <m/>
    <n v="540"/>
    <s v="On Time"/>
    <s v="Early Finish"/>
    <n v="10"/>
    <n v="-26"/>
    <n v="0"/>
    <n v="1"/>
    <n v="0"/>
    <n v="4"/>
    <n v="0"/>
    <n v="1"/>
    <n v="0"/>
    <n v="0"/>
    <n v="375"/>
    <n v="1"/>
    <n v="0"/>
    <n v="540"/>
    <s v="Below planned"/>
    <n v="1"/>
    <n v="0"/>
    <n v="0"/>
    <d v="2026-08-07T09:00:00"/>
    <d v="2026-08-07T18:00:00"/>
    <s v="Classified"/>
    <d v="2026-08-07T09:10:00"/>
    <d v="2026-08-07T17:34:00"/>
    <s v="Dr Dummy 04"/>
    <n v="0"/>
    <n v="0"/>
    <m/>
  </r>
  <r>
    <s v="Southern"/>
    <x v="1"/>
    <x v="4"/>
    <x v="5"/>
    <s v="Single consultant"/>
    <x v="17"/>
    <x v="0"/>
    <d v="2026-06-09T00:00:00"/>
    <n v="0"/>
    <x v="0"/>
    <x v="0"/>
    <s v="St Dhh Maternity Theatre"/>
    <x v="2"/>
    <n v="1"/>
    <n v="4"/>
    <s v="JUNE-26-dummy-data.xlsx"/>
    <n v="4"/>
    <n v="0"/>
    <b v="0"/>
    <n v="270"/>
    <n v="238"/>
    <n v="161"/>
    <n v="0"/>
    <n v="0"/>
    <n v="1"/>
    <n v="0"/>
    <n v="4"/>
    <n v="0"/>
    <m/>
    <n v="270"/>
    <s v="On Time"/>
    <s v="Early Finish"/>
    <n v="6"/>
    <n v="-26"/>
    <n v="0"/>
    <n v="1"/>
    <n v="0"/>
    <n v="4"/>
    <n v="0"/>
    <n v="1"/>
    <n v="0"/>
    <n v="0"/>
    <n v="155"/>
    <n v="1"/>
    <n v="0"/>
    <n v="270"/>
    <s v="Below planned"/>
    <n v="1"/>
    <n v="0"/>
    <n v="0"/>
    <d v="2026-06-09T09:00:00"/>
    <d v="2026-06-09T13:30:00"/>
    <s v="Classified"/>
    <d v="2026-06-09T09:06:00"/>
    <d v="2026-06-09T13:04:00"/>
    <s v="Dr Dummy 06"/>
    <n v="0"/>
    <n v="0"/>
    <m/>
  </r>
  <r>
    <s v="Southern"/>
    <x v="1"/>
    <x v="4"/>
    <x v="5"/>
    <s v="Single consultant"/>
    <x v="17"/>
    <x v="0"/>
    <d v="2026-08-18T00:00:00"/>
    <n v="0"/>
    <x v="2"/>
    <x v="0"/>
    <s v="St Dhh Maternity Theatre"/>
    <x v="2"/>
    <n v="1"/>
    <n v="4"/>
    <s v="AUGUST-26-dummy-data.xlsx"/>
    <n v="4"/>
    <n v="0"/>
    <b v="0"/>
    <n v="270"/>
    <n v="237"/>
    <n v="156"/>
    <n v="0"/>
    <n v="0"/>
    <n v="1"/>
    <n v="0"/>
    <n v="4"/>
    <n v="0"/>
    <m/>
    <n v="270"/>
    <s v="On Time"/>
    <s v="Early Finish"/>
    <n v="6"/>
    <n v="-27"/>
    <n v="0"/>
    <n v="1"/>
    <n v="0"/>
    <n v="4"/>
    <n v="0"/>
    <n v="1"/>
    <n v="0"/>
    <n v="0"/>
    <n v="155"/>
    <n v="1"/>
    <n v="0"/>
    <n v="270"/>
    <s v="Below planned"/>
    <n v="1"/>
    <n v="0"/>
    <n v="0"/>
    <d v="2026-08-18T13:00:00"/>
    <d v="2026-08-18T17:30:00"/>
    <s v="Classified"/>
    <d v="2026-08-18T13:06:00"/>
    <d v="2026-08-18T17:03:00"/>
    <s v="Dr Dummy 06"/>
    <n v="0"/>
    <n v="0"/>
    <m/>
  </r>
  <r>
    <s v="Southern"/>
    <x v="1"/>
    <x v="4"/>
    <x v="6"/>
    <s v="Single consultant"/>
    <x v="17"/>
    <x v="0"/>
    <d v="2026-07-26T00:00:00"/>
    <n v="0"/>
    <x v="1"/>
    <x v="0"/>
    <s v="St Dhh Maternity Theatre"/>
    <x v="2"/>
    <n v="1"/>
    <n v="4"/>
    <s v="JULY-26-dummy-data.xlsx"/>
    <n v="4"/>
    <n v="0"/>
    <b v="0"/>
    <n v="540"/>
    <n v="503"/>
    <n v="353"/>
    <n v="0"/>
    <n v="0"/>
    <n v="1"/>
    <n v="0"/>
    <n v="4"/>
    <n v="0"/>
    <m/>
    <n v="540"/>
    <s v="On Time"/>
    <s v="Early Finish"/>
    <n v="7"/>
    <n v="-30"/>
    <n v="0"/>
    <n v="1"/>
    <n v="0"/>
    <n v="4"/>
    <n v="0"/>
    <n v="1"/>
    <n v="0"/>
    <n v="0"/>
    <n v="360"/>
    <n v="1"/>
    <n v="0"/>
    <n v="540"/>
    <s v="Below planned"/>
    <n v="1"/>
    <n v="0"/>
    <n v="0"/>
    <d v="2026-07-26T07:30:00"/>
    <d v="2026-07-26T16:30:00"/>
    <s v="Classified"/>
    <d v="2026-07-26T07:37:00"/>
    <d v="2026-07-26T16:00:00"/>
    <s v="Dr Dummy 07"/>
    <n v="0"/>
    <n v="0"/>
    <m/>
  </r>
  <r>
    <s v="Southern"/>
    <x v="1"/>
    <x v="4"/>
    <x v="7"/>
    <s v="Single consultant"/>
    <x v="17"/>
    <x v="0"/>
    <d v="2026-06-06T00:00:00"/>
    <n v="0"/>
    <x v="0"/>
    <x v="0"/>
    <s v="St Dhh Maternity Theatre"/>
    <x v="2"/>
    <n v="1"/>
    <n v="4"/>
    <s v="JUNE-26-dummy-data.xlsx"/>
    <n v="4"/>
    <n v="0"/>
    <b v="0"/>
    <n v="270"/>
    <n v="230"/>
    <n v="174"/>
    <n v="0"/>
    <n v="0"/>
    <n v="1"/>
    <n v="0"/>
    <n v="4"/>
    <n v="0"/>
    <m/>
    <n v="270"/>
    <s v="On Time"/>
    <s v="Early Finish"/>
    <n v="3"/>
    <n v="-37"/>
    <n v="0"/>
    <n v="1"/>
    <n v="0"/>
    <n v="4"/>
    <n v="0"/>
    <n v="1"/>
    <n v="0"/>
    <n v="0"/>
    <n v="170"/>
    <n v="1"/>
    <n v="0"/>
    <n v="270"/>
    <s v="Below planned"/>
    <n v="1"/>
    <n v="0"/>
    <n v="0"/>
    <d v="2026-06-06T13:30:00"/>
    <d v="2026-06-06T18:00:00"/>
    <s v="Classified"/>
    <d v="2026-06-06T13:33:00"/>
    <d v="2026-06-06T17:23:00"/>
    <s v="Dr Dummy 08"/>
    <n v="0"/>
    <n v="0"/>
    <m/>
  </r>
  <r>
    <s v="Southern"/>
    <x v="1"/>
    <x v="4"/>
    <x v="7"/>
    <s v="Single consultant"/>
    <x v="17"/>
    <x v="0"/>
    <d v="2026-06-13T00:00:00"/>
    <n v="0"/>
    <x v="0"/>
    <x v="0"/>
    <s v="St Dhh Maternity Theatre"/>
    <x v="2"/>
    <n v="1"/>
    <n v="4"/>
    <s v="JUNE-26-dummy-data.xlsx"/>
    <n v="4"/>
    <n v="0"/>
    <b v="0"/>
    <n v="420"/>
    <n v="389"/>
    <n v="308"/>
    <n v="0"/>
    <n v="0"/>
    <n v="1"/>
    <n v="0"/>
    <n v="4"/>
    <n v="0"/>
    <m/>
    <n v="420"/>
    <s v="On Time"/>
    <s v="Early Finish"/>
    <n v="10"/>
    <n v="-21"/>
    <n v="0"/>
    <n v="1"/>
    <n v="0"/>
    <n v="4"/>
    <n v="0"/>
    <n v="1"/>
    <n v="0"/>
    <n v="0"/>
    <n v="295"/>
    <n v="1"/>
    <n v="0"/>
    <n v="420"/>
    <s v="Below planned"/>
    <n v="1"/>
    <n v="0"/>
    <n v="0"/>
    <d v="2026-06-13T08:30:00"/>
    <d v="2026-06-13T15:30:00"/>
    <s v="Classified"/>
    <d v="2026-06-13T08:40:00"/>
    <d v="2026-06-13T15:09:00"/>
    <s v="Dr Dummy 08"/>
    <n v="0"/>
    <n v="0"/>
    <m/>
  </r>
  <r>
    <s v="Southern"/>
    <x v="1"/>
    <x v="4"/>
    <x v="7"/>
    <s v="Single consultant"/>
    <x v="17"/>
    <x v="0"/>
    <d v="2026-07-12T00:00:00"/>
    <n v="0"/>
    <x v="1"/>
    <x v="0"/>
    <s v="St Dhh Maternity Theatre"/>
    <x v="2"/>
    <n v="1"/>
    <n v="4"/>
    <s v="JULY-26-dummy-data.xlsx"/>
    <n v="4"/>
    <n v="0"/>
    <b v="0"/>
    <n v="540"/>
    <n v="511"/>
    <n v="402"/>
    <n v="0"/>
    <n v="0"/>
    <n v="1"/>
    <n v="0"/>
    <n v="4"/>
    <n v="0"/>
    <m/>
    <n v="540"/>
    <s v="Late Start"/>
    <s v="Early Finish"/>
    <n v="12"/>
    <n v="-17"/>
    <n v="0"/>
    <n v="0"/>
    <n v="1"/>
    <n v="4"/>
    <n v="0"/>
    <n v="1"/>
    <n v="0"/>
    <n v="0"/>
    <n v="385"/>
    <n v="1"/>
    <n v="0"/>
    <n v="540"/>
    <s v="Below planned"/>
    <n v="1"/>
    <n v="0"/>
    <n v="0"/>
    <d v="2026-07-12T08:00:00"/>
    <d v="2026-07-12T17:00:00"/>
    <s v="Classified"/>
    <d v="2026-07-12T08:12:00"/>
    <d v="2026-07-12T16:43:00"/>
    <s v="Dr Dummy 08"/>
    <n v="0"/>
    <n v="0"/>
    <m/>
  </r>
  <r>
    <s v="Southern"/>
    <x v="1"/>
    <x v="4"/>
    <x v="8"/>
    <s v="Single consultant"/>
    <x v="17"/>
    <x v="0"/>
    <d v="2026-08-25T00:00:00"/>
    <n v="0"/>
    <x v="2"/>
    <x v="0"/>
    <s v="St Dhh Maternity Theatre"/>
    <x v="2"/>
    <n v="1"/>
    <n v="4"/>
    <s v="AUGUST-26-dummy-data.xlsx"/>
    <n v="4"/>
    <n v="0"/>
    <b v="0"/>
    <n v="180"/>
    <n v="166"/>
    <n v="80"/>
    <n v="0"/>
    <n v="0"/>
    <n v="1"/>
    <n v="0"/>
    <n v="4"/>
    <n v="0"/>
    <m/>
    <n v="180"/>
    <s v="On Time"/>
    <s v="On Time"/>
    <n v="6"/>
    <n v="-8"/>
    <n v="0"/>
    <n v="1"/>
    <n v="0"/>
    <n v="4"/>
    <n v="0"/>
    <n v="0"/>
    <n v="1"/>
    <n v="0"/>
    <n v="80"/>
    <n v="1"/>
    <n v="0"/>
    <n v="180"/>
    <s v="Below planned"/>
    <n v="1"/>
    <n v="0"/>
    <n v="0"/>
    <d v="2026-08-25T08:30:00"/>
    <d v="2026-08-25T11:30:00"/>
    <s v="Classified"/>
    <d v="2026-08-25T08:36:00"/>
    <d v="2026-08-25T11:22:00"/>
    <s v="Dr Dummy 09"/>
    <n v="0"/>
    <n v="0"/>
    <m/>
  </r>
  <r>
    <s v="Southern"/>
    <x v="1"/>
    <x v="4"/>
    <x v="9"/>
    <s v="Single consultant"/>
    <x v="17"/>
    <x v="0"/>
    <d v="2026-08-22T00:00:00"/>
    <n v="0"/>
    <x v="2"/>
    <x v="0"/>
    <s v="St Dhh Maternity Theatre"/>
    <x v="2"/>
    <n v="1"/>
    <n v="4"/>
    <s v="AUGUST-26-dummy-data.xlsx"/>
    <n v="4"/>
    <n v="0"/>
    <b v="0"/>
    <n v="210"/>
    <n v="188"/>
    <n v="112"/>
    <n v="0"/>
    <n v="0"/>
    <n v="1"/>
    <n v="0"/>
    <n v="4"/>
    <n v="0"/>
    <m/>
    <n v="210"/>
    <s v="On Time"/>
    <s v="Early Finish"/>
    <n v="3"/>
    <n v="-19"/>
    <n v="0"/>
    <n v="1"/>
    <n v="0"/>
    <n v="4"/>
    <n v="0"/>
    <n v="1"/>
    <n v="0"/>
    <n v="0"/>
    <n v="110"/>
    <n v="1"/>
    <n v="0"/>
    <n v="210"/>
    <s v="Below planned"/>
    <n v="1"/>
    <n v="0"/>
    <n v="0"/>
    <d v="2026-08-22T13:00:00"/>
    <d v="2026-08-22T16:30:00"/>
    <s v="Classified"/>
    <d v="2026-08-22T13:03:00"/>
    <d v="2026-08-22T16:11:00"/>
    <s v="Dr Dummy 10"/>
    <n v="0"/>
    <n v="0"/>
    <m/>
  </r>
  <r>
    <s v="Southern"/>
    <x v="1"/>
    <x v="4"/>
    <x v="10"/>
    <s v="Single consultant"/>
    <x v="17"/>
    <x v="0"/>
    <d v="2026-06-19T00:00:00"/>
    <n v="0"/>
    <x v="0"/>
    <x v="0"/>
    <s v="St Dhh Maternity Theatre"/>
    <x v="2"/>
    <n v="1"/>
    <n v="4"/>
    <s v="JUNE-26-dummy-data.xlsx"/>
    <n v="4"/>
    <n v="0"/>
    <b v="0"/>
    <n v="270"/>
    <n v="234"/>
    <n v="159"/>
    <n v="0"/>
    <n v="0"/>
    <n v="1"/>
    <n v="0"/>
    <n v="4"/>
    <n v="0"/>
    <m/>
    <n v="270"/>
    <s v="On Time"/>
    <s v="Early Finish"/>
    <n v="10"/>
    <n v="-26"/>
    <n v="0"/>
    <n v="1"/>
    <n v="0"/>
    <n v="4"/>
    <n v="0"/>
    <n v="1"/>
    <n v="0"/>
    <n v="0"/>
    <n v="150"/>
    <n v="1"/>
    <n v="0"/>
    <n v="270"/>
    <s v="Below planned"/>
    <n v="1"/>
    <n v="0"/>
    <n v="0"/>
    <d v="2026-06-19T08:30:00"/>
    <d v="2026-06-19T13:00:00"/>
    <s v="Classified"/>
    <d v="2026-06-19T08:40:00"/>
    <d v="2026-06-19T12:34:00"/>
    <s v="Dr Dummy 12"/>
    <n v="0"/>
    <n v="0"/>
    <m/>
  </r>
  <r>
    <s v="Southern"/>
    <x v="1"/>
    <x v="4"/>
    <x v="10"/>
    <s v="Single consultant"/>
    <x v="17"/>
    <x v="0"/>
    <d v="2026-07-05T00:00:00"/>
    <n v="0"/>
    <x v="1"/>
    <x v="0"/>
    <s v="St Dhh Maternity Theatre"/>
    <x v="2"/>
    <n v="1"/>
    <n v="4"/>
    <s v="JULY-26-dummy-data.xlsx"/>
    <n v="4"/>
    <n v="0"/>
    <b v="0"/>
    <n v="540"/>
    <n v="492"/>
    <n v="361"/>
    <n v="0"/>
    <n v="0"/>
    <n v="1"/>
    <n v="0"/>
    <n v="4"/>
    <n v="0"/>
    <m/>
    <n v="540"/>
    <s v="Late Start"/>
    <s v="Early Finish"/>
    <n v="11"/>
    <n v="-37"/>
    <n v="0"/>
    <n v="0"/>
    <n v="1"/>
    <n v="4"/>
    <n v="0"/>
    <n v="1"/>
    <n v="0"/>
    <n v="0"/>
    <n v="365"/>
    <n v="1"/>
    <n v="0"/>
    <n v="540"/>
    <s v="Below planned"/>
    <n v="1"/>
    <n v="0"/>
    <n v="0"/>
    <d v="2026-07-05T08:30:00"/>
    <d v="2026-07-05T17:30:00"/>
    <s v="Classified"/>
    <d v="2026-07-05T08:41:00"/>
    <d v="2026-07-05T16:53:00"/>
    <s v="Dr Dummy 12"/>
    <n v="0"/>
    <n v="0"/>
    <m/>
  </r>
  <r>
    <s v="Southern"/>
    <x v="1"/>
    <x v="4"/>
    <x v="11"/>
    <s v="Single consultant"/>
    <x v="17"/>
    <x v="0"/>
    <d v="2026-06-10T00:00:00"/>
    <n v="0"/>
    <x v="0"/>
    <x v="0"/>
    <s v="St Dhh Maternity Theatre"/>
    <x v="2"/>
    <n v="1"/>
    <n v="4"/>
    <s v="JUNE-26-dummy-data.xlsx"/>
    <n v="4"/>
    <n v="0"/>
    <b v="0"/>
    <n v="180"/>
    <n v="165"/>
    <n v="85"/>
    <n v="0"/>
    <n v="0"/>
    <n v="1"/>
    <n v="0"/>
    <n v="4"/>
    <n v="0"/>
    <m/>
    <n v="180"/>
    <s v="On Time"/>
    <s v="On Time"/>
    <n v="6"/>
    <n v="-9"/>
    <n v="0"/>
    <n v="1"/>
    <n v="0"/>
    <n v="4"/>
    <n v="0"/>
    <n v="0"/>
    <n v="1"/>
    <n v="0"/>
    <n v="90"/>
    <n v="1"/>
    <n v="0"/>
    <n v="180"/>
    <s v="Below planned"/>
    <n v="1"/>
    <n v="0"/>
    <n v="0"/>
    <d v="2026-06-10T08:00:00"/>
    <d v="2026-06-10T11:00:00"/>
    <s v="Classified"/>
    <d v="2026-06-10T08:06:00"/>
    <d v="2026-06-10T10:51:00"/>
    <s v="Dr Dummy 13"/>
    <n v="0"/>
    <n v="0"/>
    <m/>
  </r>
  <r>
    <s v="Southern"/>
    <x v="1"/>
    <x v="4"/>
    <x v="11"/>
    <s v="Single consultant"/>
    <x v="17"/>
    <x v="0"/>
    <d v="2026-06-11T00:00:00"/>
    <n v="0"/>
    <x v="0"/>
    <x v="0"/>
    <s v="St Dhh Maternity Theatre"/>
    <x v="2"/>
    <n v="1"/>
    <n v="4"/>
    <s v="JUNE-26-dummy-data.xlsx"/>
    <n v="4"/>
    <n v="0"/>
    <b v="0"/>
    <n v="270"/>
    <n v="242"/>
    <n v="165"/>
    <n v="0"/>
    <n v="0"/>
    <n v="1"/>
    <n v="0"/>
    <n v="4"/>
    <n v="0"/>
    <m/>
    <n v="270"/>
    <s v="Late Start"/>
    <s v="Early Finish"/>
    <n v="12"/>
    <n v="-16"/>
    <n v="0"/>
    <n v="0"/>
    <n v="1"/>
    <n v="4"/>
    <n v="0"/>
    <n v="1"/>
    <n v="0"/>
    <n v="0"/>
    <n v="165"/>
    <n v="1"/>
    <n v="0"/>
    <n v="270"/>
    <s v="Below planned"/>
    <n v="1"/>
    <n v="0"/>
    <n v="0"/>
    <d v="2026-06-11T08:30:00"/>
    <d v="2026-06-11T13:00:00"/>
    <s v="Classified"/>
    <d v="2026-06-11T08:42:00"/>
    <d v="2026-06-11T12:44:00"/>
    <s v="Dr Dummy 13"/>
    <n v="0"/>
    <n v="0"/>
    <m/>
  </r>
  <r>
    <s v="Southern"/>
    <x v="1"/>
    <x v="4"/>
    <x v="11"/>
    <s v="Single consultant"/>
    <x v="17"/>
    <x v="0"/>
    <d v="2026-07-03T00:00:00"/>
    <n v="0"/>
    <x v="1"/>
    <x v="0"/>
    <s v="St Dhh Maternity Theatre"/>
    <x v="2"/>
    <n v="1"/>
    <n v="4"/>
    <s v="JULY-26-dummy-data.xlsx"/>
    <n v="4"/>
    <n v="0"/>
    <b v="0"/>
    <n v="480"/>
    <n v="431"/>
    <n v="298"/>
    <n v="0"/>
    <n v="0"/>
    <n v="1"/>
    <n v="0"/>
    <n v="4"/>
    <n v="0"/>
    <m/>
    <n v="480"/>
    <s v="On Time"/>
    <s v="Early Finish"/>
    <n v="5"/>
    <n v="-44"/>
    <n v="0"/>
    <n v="1"/>
    <n v="0"/>
    <n v="4"/>
    <n v="0"/>
    <n v="1"/>
    <n v="0"/>
    <n v="0"/>
    <n v="305"/>
    <n v="1"/>
    <n v="0"/>
    <n v="480"/>
    <s v="Below planned"/>
    <n v="1"/>
    <n v="0"/>
    <n v="0"/>
    <d v="2026-07-03T08:00:00"/>
    <d v="2026-07-03T16:00:00"/>
    <s v="Classified"/>
    <d v="2026-07-03T08:05:00"/>
    <d v="2026-07-03T15:16:00"/>
    <s v="Dr Dummy 13"/>
    <n v="0"/>
    <n v="0"/>
    <m/>
  </r>
  <r>
    <s v="Southern"/>
    <x v="1"/>
    <x v="4"/>
    <x v="11"/>
    <s v="Single consultant"/>
    <x v="17"/>
    <x v="0"/>
    <d v="2026-08-10T00:00:00"/>
    <n v="0"/>
    <x v="2"/>
    <x v="0"/>
    <s v="St Dhh Maternity Theatre"/>
    <x v="2"/>
    <n v="1"/>
    <n v="4"/>
    <s v="AUGUST-26-dummy-data.xlsx"/>
    <n v="4"/>
    <n v="0"/>
    <b v="0"/>
    <n v="240"/>
    <n v="216"/>
    <n v="133"/>
    <n v="0"/>
    <n v="0"/>
    <n v="1"/>
    <n v="0"/>
    <n v="4"/>
    <n v="0"/>
    <m/>
    <n v="240"/>
    <s v="On Time"/>
    <s v="Early Finish"/>
    <n v="9"/>
    <n v="-15"/>
    <n v="0"/>
    <n v="1"/>
    <n v="0"/>
    <n v="4"/>
    <n v="0"/>
    <n v="1"/>
    <n v="0"/>
    <n v="0"/>
    <n v="130"/>
    <n v="1"/>
    <n v="0"/>
    <n v="240"/>
    <s v="Below planned"/>
    <n v="1"/>
    <n v="0"/>
    <n v="0"/>
    <d v="2026-08-10T08:30:00"/>
    <d v="2026-08-10T12:30:00"/>
    <s v="Classified"/>
    <d v="2026-08-10T08:39:00"/>
    <d v="2026-08-10T12:15:00"/>
    <s v="Dr Dummy 13"/>
    <n v="0"/>
    <n v="0"/>
    <m/>
  </r>
  <r>
    <s v="Southern"/>
    <x v="1"/>
    <x v="4"/>
    <x v="11"/>
    <s v="Single consultant"/>
    <x v="17"/>
    <x v="0"/>
    <d v="2026-08-16T00:00:00"/>
    <n v="0"/>
    <x v="2"/>
    <x v="0"/>
    <s v="St Dhh Maternity Theatre"/>
    <x v="2"/>
    <n v="1"/>
    <n v="4"/>
    <s v="AUGUST-26-dummy-data.xlsx"/>
    <n v="4"/>
    <n v="0"/>
    <b v="0"/>
    <n v="480"/>
    <n v="450"/>
    <n v="312"/>
    <n v="0"/>
    <n v="0"/>
    <n v="1"/>
    <n v="0"/>
    <n v="4"/>
    <n v="0"/>
    <m/>
    <n v="480"/>
    <s v="On Time"/>
    <s v="Early Finish"/>
    <n v="6"/>
    <n v="-24"/>
    <n v="0"/>
    <n v="1"/>
    <n v="0"/>
    <n v="4"/>
    <n v="0"/>
    <n v="1"/>
    <n v="0"/>
    <n v="0"/>
    <n v="305"/>
    <n v="1"/>
    <n v="0"/>
    <n v="480"/>
    <s v="Below planned"/>
    <n v="1"/>
    <n v="0"/>
    <n v="0"/>
    <d v="2026-08-16T08:30:00"/>
    <d v="2026-08-16T16:30:00"/>
    <s v="Classified"/>
    <d v="2026-08-16T08:36:00"/>
    <d v="2026-08-16T16:06:00"/>
    <s v="Dr Dummy 13"/>
    <n v="0"/>
    <n v="0"/>
    <m/>
  </r>
  <r>
    <s v="Southern"/>
    <x v="1"/>
    <x v="4"/>
    <x v="13"/>
    <s v="Single consultant"/>
    <x v="17"/>
    <x v="0"/>
    <d v="2026-06-01T00:00:00"/>
    <n v="0"/>
    <x v="0"/>
    <x v="0"/>
    <s v="St Dhh Maternity Theatre"/>
    <x v="2"/>
    <n v="1"/>
    <n v="4"/>
    <s v="JUNE-26-dummy-data.xlsx"/>
    <n v="4"/>
    <n v="0"/>
    <b v="0"/>
    <n v="480"/>
    <n v="447"/>
    <n v="324"/>
    <n v="0"/>
    <n v="0"/>
    <n v="1"/>
    <n v="0"/>
    <n v="4"/>
    <n v="0"/>
    <m/>
    <n v="480"/>
    <s v="On Time"/>
    <s v="Early Finish"/>
    <n v="7"/>
    <n v="-26"/>
    <n v="0"/>
    <n v="1"/>
    <n v="0"/>
    <n v="4"/>
    <n v="0"/>
    <n v="1"/>
    <n v="0"/>
    <n v="0"/>
    <n v="320"/>
    <n v="1"/>
    <n v="0"/>
    <n v="480"/>
    <s v="Below planned"/>
    <n v="1"/>
    <n v="0"/>
    <n v="0"/>
    <d v="2026-06-01T08:30:00"/>
    <d v="2026-06-01T16:30:00"/>
    <s v="Classified"/>
    <d v="2026-06-01T08:37:00"/>
    <d v="2026-06-01T16:04:00"/>
    <s v="Dr Dummy 15"/>
    <n v="0"/>
    <n v="0"/>
    <m/>
  </r>
  <r>
    <s v="Southern"/>
    <x v="1"/>
    <x v="4"/>
    <x v="13"/>
    <s v="Single consultant"/>
    <x v="17"/>
    <x v="0"/>
    <d v="2026-06-12T00:00:00"/>
    <n v="0"/>
    <x v="0"/>
    <x v="0"/>
    <s v="St Dhh Maternity Theatre"/>
    <x v="2"/>
    <n v="1"/>
    <n v="4"/>
    <s v="JUNE-26-dummy-data.xlsx"/>
    <n v="4"/>
    <n v="0"/>
    <b v="0"/>
    <n v="210"/>
    <n v="184"/>
    <n v="113"/>
    <n v="0"/>
    <n v="0"/>
    <n v="1"/>
    <n v="0"/>
    <n v="4"/>
    <n v="0"/>
    <m/>
    <n v="210"/>
    <s v="On Time"/>
    <s v="Early Finish"/>
    <n v="9"/>
    <n v="-17"/>
    <n v="0"/>
    <n v="1"/>
    <n v="0"/>
    <n v="4"/>
    <n v="0"/>
    <n v="1"/>
    <n v="0"/>
    <n v="0"/>
    <n v="110"/>
    <n v="1"/>
    <n v="0"/>
    <n v="210"/>
    <s v="Below planned"/>
    <n v="1"/>
    <n v="0"/>
    <n v="0"/>
    <d v="2026-06-12T08:00:00"/>
    <d v="2026-06-12T11:30:00"/>
    <s v="Classified"/>
    <d v="2026-06-12T08:09:00"/>
    <d v="2026-06-12T11:13:00"/>
    <s v="Dr Dummy 15"/>
    <n v="0"/>
    <n v="0"/>
    <m/>
  </r>
  <r>
    <s v="Southern"/>
    <x v="1"/>
    <x v="4"/>
    <x v="14"/>
    <s v="Single consultant"/>
    <x v="17"/>
    <x v="0"/>
    <d v="2026-07-18T00:00:00"/>
    <n v="0"/>
    <x v="1"/>
    <x v="0"/>
    <s v="St Dhh Maternity Theatre"/>
    <x v="2"/>
    <n v="1"/>
    <n v="4"/>
    <s v="JULY-26-dummy-data.xlsx"/>
    <n v="4"/>
    <n v="0"/>
    <b v="0"/>
    <n v="540"/>
    <n v="485"/>
    <n v="357"/>
    <n v="0"/>
    <n v="0"/>
    <n v="1"/>
    <n v="0"/>
    <n v="4"/>
    <n v="0"/>
    <m/>
    <n v="540"/>
    <s v="Late Start"/>
    <s v="Early Finish"/>
    <n v="12"/>
    <n v="-43"/>
    <n v="0"/>
    <n v="0"/>
    <n v="1"/>
    <n v="4"/>
    <n v="0"/>
    <n v="1"/>
    <n v="0"/>
    <n v="0"/>
    <n v="370"/>
    <n v="1"/>
    <n v="0"/>
    <n v="540"/>
    <s v="Below planned"/>
    <n v="1"/>
    <n v="0"/>
    <n v="0"/>
    <d v="2026-07-18T08:00:00"/>
    <d v="2026-07-18T17:00:00"/>
    <s v="Classified"/>
    <d v="2026-07-18T08:12:00"/>
    <d v="2026-07-18T16:17:00"/>
    <s v="Dr Dummy 16"/>
    <n v="0"/>
    <n v="0"/>
    <m/>
  </r>
  <r>
    <s v="Southern"/>
    <x v="1"/>
    <x v="4"/>
    <x v="15"/>
    <s v="Single consultant"/>
    <x v="17"/>
    <x v="0"/>
    <d v="2026-06-04T00:00:00"/>
    <n v="0"/>
    <x v="0"/>
    <x v="0"/>
    <s v="St Dhh Maternity Theatre"/>
    <x v="2"/>
    <n v="1"/>
    <n v="4"/>
    <s v="JUNE-26-dummy-data.xlsx"/>
    <n v="4"/>
    <n v="0"/>
    <b v="0"/>
    <n v="270"/>
    <n v="244"/>
    <n v="152"/>
    <n v="0"/>
    <n v="0"/>
    <n v="1"/>
    <n v="0"/>
    <n v="4"/>
    <n v="0"/>
    <m/>
    <n v="270"/>
    <s v="On Time"/>
    <s v="Early Finish"/>
    <n v="9"/>
    <n v="-17"/>
    <n v="0"/>
    <n v="1"/>
    <n v="0"/>
    <n v="4"/>
    <n v="0"/>
    <n v="1"/>
    <n v="0"/>
    <n v="0"/>
    <n v="160"/>
    <n v="1"/>
    <n v="0"/>
    <n v="270"/>
    <s v="Below planned"/>
    <n v="1"/>
    <n v="0"/>
    <n v="0"/>
    <d v="2026-06-04T13:00:00"/>
    <d v="2026-06-04T17:30:00"/>
    <s v="Classified"/>
    <d v="2026-06-04T13:09:00"/>
    <d v="2026-06-04T17:13:00"/>
    <s v="Dr Dummy 17"/>
    <n v="0"/>
    <n v="0"/>
    <m/>
  </r>
  <r>
    <s v="Southern"/>
    <x v="1"/>
    <x v="4"/>
    <x v="15"/>
    <s v="Single consultant"/>
    <x v="17"/>
    <x v="0"/>
    <d v="2026-06-21T00:00:00"/>
    <n v="0"/>
    <x v="0"/>
    <x v="0"/>
    <s v="St Dhh Maternity Theatre"/>
    <x v="2"/>
    <n v="1"/>
    <n v="4"/>
    <s v="JUNE-26-dummy-data.xlsx"/>
    <n v="4"/>
    <n v="0"/>
    <b v="0"/>
    <n v="240"/>
    <n v="218"/>
    <n v="127"/>
    <n v="0"/>
    <n v="0"/>
    <n v="1"/>
    <n v="0"/>
    <n v="4"/>
    <n v="0"/>
    <m/>
    <n v="240"/>
    <s v="On Time"/>
    <s v="Early Finish"/>
    <n v="8"/>
    <n v="-14"/>
    <n v="0"/>
    <n v="1"/>
    <n v="0"/>
    <n v="4"/>
    <n v="0"/>
    <n v="1"/>
    <n v="0"/>
    <n v="0"/>
    <n v="125"/>
    <n v="1"/>
    <n v="0"/>
    <n v="240"/>
    <s v="Below planned"/>
    <n v="1"/>
    <n v="0"/>
    <n v="0"/>
    <d v="2026-06-21T08:30:00"/>
    <d v="2026-06-21T12:30:00"/>
    <s v="Classified"/>
    <d v="2026-06-21T08:38:00"/>
    <d v="2026-06-21T12:16:00"/>
    <s v="Dr Dummy 17"/>
    <n v="0"/>
    <n v="0"/>
    <m/>
  </r>
  <r>
    <s v="Southern"/>
    <x v="1"/>
    <x v="4"/>
    <x v="15"/>
    <s v="Single consultant"/>
    <x v="17"/>
    <x v="0"/>
    <d v="2026-07-01T00:00:00"/>
    <n v="0"/>
    <x v="1"/>
    <x v="0"/>
    <s v="St Dhh Maternity Theatre"/>
    <x v="2"/>
    <n v="1"/>
    <n v="4"/>
    <s v="JULY-26-dummy-data.xlsx"/>
    <n v="4"/>
    <n v="0"/>
    <b v="0"/>
    <n v="480"/>
    <n v="436"/>
    <n v="340"/>
    <n v="0"/>
    <n v="0"/>
    <n v="1"/>
    <n v="0"/>
    <n v="4"/>
    <n v="0"/>
    <m/>
    <n v="480"/>
    <s v="On Time"/>
    <s v="Early Finish"/>
    <n v="6"/>
    <n v="-38"/>
    <n v="0"/>
    <n v="1"/>
    <n v="0"/>
    <n v="4"/>
    <n v="0"/>
    <n v="1"/>
    <n v="0"/>
    <n v="0"/>
    <n v="340"/>
    <n v="1"/>
    <n v="0"/>
    <n v="480"/>
    <s v="Below planned"/>
    <n v="1"/>
    <n v="0"/>
    <n v="0"/>
    <d v="2026-07-01T09:00:00"/>
    <d v="2026-07-01T17:00:00"/>
    <s v="Classified"/>
    <d v="2026-07-01T09:06:00"/>
    <d v="2026-07-01T16:22:00"/>
    <s v="Dr Dummy 17"/>
    <n v="0"/>
    <n v="0"/>
    <m/>
  </r>
  <r>
    <s v="Southern"/>
    <x v="1"/>
    <x v="4"/>
    <x v="15"/>
    <s v="Single consultant"/>
    <x v="17"/>
    <x v="0"/>
    <d v="2026-07-04T00:00:00"/>
    <n v="0"/>
    <x v="1"/>
    <x v="0"/>
    <s v="St Dhh Maternity Theatre"/>
    <x v="2"/>
    <n v="1"/>
    <n v="4"/>
    <s v="JULY-26-dummy-data.xlsx"/>
    <n v="4"/>
    <n v="0"/>
    <b v="0"/>
    <n v="270"/>
    <n v="242"/>
    <n v="153"/>
    <n v="0"/>
    <n v="0"/>
    <n v="1"/>
    <n v="0"/>
    <n v="4"/>
    <n v="0"/>
    <m/>
    <n v="270"/>
    <s v="On Time"/>
    <s v="Early Finish"/>
    <n v="7"/>
    <n v="-21"/>
    <n v="0"/>
    <n v="1"/>
    <n v="0"/>
    <n v="4"/>
    <n v="0"/>
    <n v="1"/>
    <n v="0"/>
    <n v="0"/>
    <n v="150"/>
    <n v="1"/>
    <n v="0"/>
    <n v="270"/>
    <s v="Below planned"/>
    <n v="1"/>
    <n v="0"/>
    <n v="0"/>
    <d v="2026-07-04T13:00:00"/>
    <d v="2026-07-04T17:30:00"/>
    <s v="Classified"/>
    <d v="2026-07-04T13:07:00"/>
    <d v="2026-07-04T17:09:00"/>
    <s v="Dr Dummy 17"/>
    <n v="0"/>
    <n v="0"/>
    <m/>
  </r>
  <r>
    <s v="Southern"/>
    <x v="1"/>
    <x v="4"/>
    <x v="15"/>
    <s v="Single consultant"/>
    <x v="17"/>
    <x v="0"/>
    <d v="2026-08-31T00:00:00"/>
    <n v="0"/>
    <x v="2"/>
    <x v="0"/>
    <s v="St Dhh Maternity Theatre"/>
    <x v="2"/>
    <n v="1"/>
    <n v="4"/>
    <s v="AUGUST-26-dummy-data.xlsx"/>
    <n v="4"/>
    <n v="0"/>
    <b v="0"/>
    <n v="240"/>
    <n v="206"/>
    <n v="131"/>
    <n v="0"/>
    <n v="0"/>
    <n v="1"/>
    <n v="0"/>
    <n v="4"/>
    <n v="0"/>
    <m/>
    <n v="240"/>
    <s v="On Time"/>
    <s v="Early Finish"/>
    <n v="10"/>
    <n v="-24"/>
    <n v="0"/>
    <n v="1"/>
    <n v="0"/>
    <n v="4"/>
    <n v="0"/>
    <n v="1"/>
    <n v="0"/>
    <n v="0"/>
    <n v="130"/>
    <n v="1"/>
    <n v="0"/>
    <n v="240"/>
    <s v="Below planned"/>
    <n v="1"/>
    <n v="0"/>
    <n v="0"/>
    <d v="2026-08-31T09:00:00"/>
    <d v="2026-08-31T13:00:00"/>
    <s v="Classified"/>
    <d v="2026-08-31T09:10:00"/>
    <d v="2026-08-31T12:36:00"/>
    <s v="Dr Dummy 17"/>
    <n v="0"/>
    <n v="0"/>
    <m/>
  </r>
  <r>
    <s v="Southern"/>
    <x v="1"/>
    <x v="4"/>
    <x v="16"/>
    <s v="Single consultant"/>
    <x v="17"/>
    <x v="0"/>
    <d v="2026-08-08T00:00:00"/>
    <n v="0"/>
    <x v="2"/>
    <x v="0"/>
    <s v="St Dhh Maternity Theatre"/>
    <x v="2"/>
    <n v="1"/>
    <n v="4"/>
    <s v="AUGUST-26-dummy-data.xlsx"/>
    <n v="4"/>
    <n v="0"/>
    <b v="0"/>
    <n v="480"/>
    <n v="453"/>
    <n v="344"/>
    <n v="0"/>
    <n v="0"/>
    <n v="1"/>
    <n v="0"/>
    <n v="4"/>
    <n v="0"/>
    <m/>
    <n v="480"/>
    <s v="On Time"/>
    <s v="Early Finish"/>
    <n v="2"/>
    <n v="-25"/>
    <n v="0"/>
    <n v="1"/>
    <n v="0"/>
    <n v="4"/>
    <n v="0"/>
    <n v="1"/>
    <n v="0"/>
    <n v="0"/>
    <n v="355"/>
    <n v="1"/>
    <n v="0"/>
    <n v="480"/>
    <s v="Below planned"/>
    <n v="1"/>
    <n v="0"/>
    <n v="0"/>
    <d v="2026-08-08T08:30:00"/>
    <d v="2026-08-08T16:30:00"/>
    <s v="Classified"/>
    <d v="2026-08-08T08:32:00"/>
    <d v="2026-08-08T16:05:00"/>
    <s v="Dr Dummy 18"/>
    <n v="0"/>
    <n v="0"/>
    <m/>
  </r>
  <r>
    <s v="Southern"/>
    <x v="1"/>
    <x v="4"/>
    <x v="16"/>
    <s v="Single consultant"/>
    <x v="17"/>
    <x v="0"/>
    <d v="2026-08-27T00:00:00"/>
    <n v="0"/>
    <x v="2"/>
    <x v="0"/>
    <s v="St Dhh Maternity Theatre"/>
    <x v="2"/>
    <n v="1"/>
    <n v="4"/>
    <s v="AUGUST-26-dummy-data.xlsx"/>
    <n v="4"/>
    <n v="0"/>
    <b v="0"/>
    <n v="300"/>
    <n v="271"/>
    <n v="173"/>
    <n v="0"/>
    <n v="0"/>
    <n v="1"/>
    <n v="0"/>
    <n v="4"/>
    <n v="0"/>
    <m/>
    <n v="300"/>
    <s v="On Time"/>
    <s v="Early Finish"/>
    <n v="4"/>
    <n v="-25"/>
    <n v="0"/>
    <n v="1"/>
    <n v="0"/>
    <n v="4"/>
    <n v="0"/>
    <n v="1"/>
    <n v="0"/>
    <n v="0"/>
    <n v="165"/>
    <n v="1"/>
    <n v="0"/>
    <n v="300"/>
    <s v="Below planned"/>
    <n v="1"/>
    <n v="0"/>
    <n v="0"/>
    <d v="2026-08-27T08:00:00"/>
    <d v="2026-08-27T13:00:00"/>
    <s v="Classified"/>
    <d v="2026-08-27T08:04:00"/>
    <d v="2026-08-27T12:35:00"/>
    <s v="Dr Dummy 18"/>
    <n v="0"/>
    <n v="0"/>
    <m/>
  </r>
  <r>
    <s v="Southern"/>
    <x v="1"/>
    <x v="4"/>
    <x v="17"/>
    <s v="Single consultant"/>
    <x v="17"/>
    <x v="0"/>
    <d v="2026-07-17T00:00:00"/>
    <n v="0"/>
    <x v="1"/>
    <x v="0"/>
    <s v="St Dhh Maternity Theatre"/>
    <x v="2"/>
    <n v="1"/>
    <n v="4"/>
    <s v="JULY-26-dummy-data.xlsx"/>
    <n v="4"/>
    <n v="0"/>
    <b v="0"/>
    <n v="360"/>
    <n v="340"/>
    <n v="232"/>
    <n v="0"/>
    <n v="0"/>
    <n v="1"/>
    <n v="0"/>
    <n v="4"/>
    <n v="0"/>
    <m/>
    <n v="360"/>
    <s v="On Time"/>
    <s v="Early Finish"/>
    <n v="4"/>
    <n v="-16"/>
    <n v="0"/>
    <n v="1"/>
    <n v="0"/>
    <n v="4"/>
    <n v="0"/>
    <n v="1"/>
    <n v="0"/>
    <n v="0"/>
    <n v="230"/>
    <n v="1"/>
    <n v="0"/>
    <n v="360"/>
    <s v="Below planned"/>
    <n v="1"/>
    <n v="0"/>
    <n v="0"/>
    <d v="2026-07-17T08:00:00"/>
    <d v="2026-07-17T14:00:00"/>
    <s v="Classified"/>
    <d v="2026-07-17T08:04:00"/>
    <d v="2026-07-17T13:44:00"/>
    <s v="Dr Dummy 19"/>
    <n v="0"/>
    <n v="0"/>
    <m/>
  </r>
  <r>
    <s v="Southern"/>
    <x v="1"/>
    <x v="4"/>
    <x v="17"/>
    <s v="Single consultant"/>
    <x v="17"/>
    <x v="0"/>
    <d v="2026-07-28T00:00:00"/>
    <n v="0"/>
    <x v="1"/>
    <x v="0"/>
    <s v="St Dhh Maternity Theatre"/>
    <x v="2"/>
    <n v="1"/>
    <n v="4"/>
    <s v="JULY-26-dummy-data.xlsx"/>
    <n v="4"/>
    <n v="0"/>
    <b v="0"/>
    <n v="240"/>
    <n v="221"/>
    <n v="149"/>
    <n v="0"/>
    <n v="0"/>
    <n v="1"/>
    <n v="0"/>
    <n v="4"/>
    <n v="0"/>
    <m/>
    <n v="240"/>
    <s v="On Time"/>
    <s v="Early Finish"/>
    <n v="2"/>
    <n v="-17"/>
    <n v="0"/>
    <n v="1"/>
    <n v="0"/>
    <n v="4"/>
    <n v="0"/>
    <n v="1"/>
    <n v="0"/>
    <n v="0"/>
    <n v="145"/>
    <n v="1"/>
    <n v="0"/>
    <n v="240"/>
    <s v="Below planned"/>
    <n v="1"/>
    <n v="0"/>
    <n v="0"/>
    <d v="2026-07-28T08:00:00"/>
    <d v="2026-07-28T12:00:00"/>
    <s v="Classified"/>
    <d v="2026-07-28T08:02:00"/>
    <d v="2026-07-28T11:43:00"/>
    <s v="Dr Dummy 19"/>
    <n v="0"/>
    <n v="0"/>
    <m/>
  </r>
  <r>
    <s v="Southern"/>
    <x v="1"/>
    <x v="4"/>
    <x v="18"/>
    <s v="Single consultant"/>
    <x v="17"/>
    <x v="0"/>
    <d v="2026-07-27T00:00:00"/>
    <n v="0"/>
    <x v="1"/>
    <x v="0"/>
    <s v="St Dhh Maternity Theatre"/>
    <x v="2"/>
    <n v="1"/>
    <n v="4"/>
    <s v="JULY-26-dummy-data.xlsx"/>
    <n v="4"/>
    <n v="0"/>
    <b v="0"/>
    <n v="420"/>
    <n v="379"/>
    <n v="265"/>
    <n v="0"/>
    <n v="0"/>
    <n v="1"/>
    <n v="0"/>
    <n v="4"/>
    <n v="0"/>
    <m/>
    <n v="420"/>
    <s v="On Time"/>
    <s v="Early Finish"/>
    <n v="7"/>
    <n v="-34"/>
    <n v="0"/>
    <n v="1"/>
    <n v="0"/>
    <n v="4"/>
    <n v="0"/>
    <n v="1"/>
    <n v="0"/>
    <n v="0"/>
    <n v="265"/>
    <n v="1"/>
    <n v="0"/>
    <n v="420"/>
    <s v="Below planned"/>
    <n v="1"/>
    <n v="0"/>
    <n v="0"/>
    <d v="2026-07-27T08:30:00"/>
    <d v="2026-07-27T15:30:00"/>
    <s v="Classified"/>
    <d v="2026-07-27T08:37:00"/>
    <d v="2026-07-27T14:56:00"/>
    <s v="Dr Dummy 20"/>
    <n v="0"/>
    <n v="0"/>
    <m/>
  </r>
  <r>
    <s v="Southern"/>
    <x v="1"/>
    <x v="4"/>
    <x v="18"/>
    <s v="Single consultant"/>
    <x v="17"/>
    <x v="0"/>
    <d v="2026-08-02T00:00:00"/>
    <n v="0"/>
    <x v="2"/>
    <x v="0"/>
    <s v="St Dhh Maternity Theatre"/>
    <x v="2"/>
    <n v="1"/>
    <n v="4"/>
    <s v="AUGUST-26-dummy-data.xlsx"/>
    <n v="4"/>
    <n v="0"/>
    <b v="0"/>
    <n v="210"/>
    <n v="180"/>
    <n v="98"/>
    <n v="0"/>
    <n v="0"/>
    <n v="1"/>
    <n v="0"/>
    <n v="4"/>
    <n v="0"/>
    <m/>
    <n v="210"/>
    <s v="On Time"/>
    <s v="Early Finish"/>
    <n v="3"/>
    <n v="-27"/>
    <n v="0"/>
    <n v="1"/>
    <n v="0"/>
    <n v="4"/>
    <n v="0"/>
    <n v="1"/>
    <n v="0"/>
    <n v="0"/>
    <n v="105"/>
    <n v="1"/>
    <n v="0"/>
    <n v="210"/>
    <s v="Below planned"/>
    <n v="1"/>
    <n v="0"/>
    <n v="0"/>
    <d v="2026-08-02T13:00:00"/>
    <d v="2026-08-02T16:30:00"/>
    <s v="Classified"/>
    <d v="2026-08-02T13:03:00"/>
    <d v="2026-08-02T16:03:00"/>
    <s v="Dr Dummy 20"/>
    <n v="0"/>
    <n v="0"/>
    <m/>
  </r>
  <r>
    <s v="Southern"/>
    <x v="1"/>
    <x v="4"/>
    <x v="19"/>
    <s v="Single consultant"/>
    <x v="17"/>
    <x v="0"/>
    <d v="2026-06-02T00:00:00"/>
    <n v="0"/>
    <x v="0"/>
    <x v="0"/>
    <s v="St Dhh Maternity Theatre"/>
    <x v="2"/>
    <n v="1"/>
    <n v="4"/>
    <s v="JUNE-26-dummy-data.xlsx"/>
    <n v="4"/>
    <n v="0"/>
    <b v="0"/>
    <n v="180"/>
    <n v="152"/>
    <n v="75"/>
    <n v="0"/>
    <n v="0"/>
    <n v="1"/>
    <n v="0"/>
    <n v="4"/>
    <n v="0"/>
    <m/>
    <n v="180"/>
    <s v="Late Start"/>
    <s v="Early Finish"/>
    <n v="11"/>
    <n v="-17"/>
    <n v="0"/>
    <n v="0"/>
    <n v="1"/>
    <n v="4"/>
    <n v="0"/>
    <n v="1"/>
    <n v="0"/>
    <n v="0"/>
    <n v="85"/>
    <n v="1"/>
    <n v="0"/>
    <n v="180"/>
    <s v="Below planned"/>
    <n v="1"/>
    <n v="0"/>
    <n v="0"/>
    <d v="2026-06-02T13:00:00"/>
    <d v="2026-06-02T16:00:00"/>
    <s v="Classified"/>
    <d v="2026-06-02T13:11:00"/>
    <d v="2026-06-02T15:43:00"/>
    <s v="Dr Dummy 21"/>
    <n v="0"/>
    <n v="0"/>
    <m/>
  </r>
  <r>
    <s v="Southern"/>
    <x v="1"/>
    <x v="4"/>
    <x v="19"/>
    <s v="Single consultant"/>
    <x v="17"/>
    <x v="0"/>
    <d v="2026-06-20T00:00:00"/>
    <n v="0"/>
    <x v="0"/>
    <x v="0"/>
    <s v="St Dhh Maternity Theatre"/>
    <x v="2"/>
    <n v="1"/>
    <n v="4"/>
    <s v="JUNE-26-dummy-data.xlsx"/>
    <n v="4"/>
    <n v="0"/>
    <b v="0"/>
    <n v="540"/>
    <n v="523"/>
    <n v="389"/>
    <n v="0"/>
    <n v="0"/>
    <n v="1"/>
    <n v="0"/>
    <n v="4"/>
    <n v="0"/>
    <m/>
    <n v="540"/>
    <s v="On Time"/>
    <s v="Early Finish"/>
    <n v="3"/>
    <n v="-14"/>
    <n v="0"/>
    <n v="1"/>
    <n v="0"/>
    <n v="4"/>
    <n v="0"/>
    <n v="1"/>
    <n v="0"/>
    <n v="0"/>
    <n v="390"/>
    <n v="1"/>
    <n v="0"/>
    <n v="540"/>
    <s v="Below planned"/>
    <n v="1"/>
    <n v="0"/>
    <n v="0"/>
    <d v="2026-06-20T08:00:00"/>
    <d v="2026-06-20T17:00:00"/>
    <s v="Classified"/>
    <d v="2026-06-20T08:03:00"/>
    <d v="2026-06-20T16:46:00"/>
    <s v="Dr Dummy 21"/>
    <n v="0"/>
    <n v="0"/>
    <m/>
  </r>
  <r>
    <s v="Southern"/>
    <x v="1"/>
    <x v="4"/>
    <x v="19"/>
    <s v="Single consultant"/>
    <x v="17"/>
    <x v="0"/>
    <d v="2026-07-10T00:00:00"/>
    <n v="0"/>
    <x v="1"/>
    <x v="0"/>
    <s v="St Dhh Maternity Theatre"/>
    <x v="2"/>
    <n v="1"/>
    <n v="4"/>
    <s v="JULY-26-dummy-data.xlsx"/>
    <n v="4"/>
    <n v="0"/>
    <b v="0"/>
    <n v="270"/>
    <n v="232"/>
    <n v="149"/>
    <n v="0"/>
    <n v="0"/>
    <n v="1"/>
    <n v="0"/>
    <n v="4"/>
    <n v="0"/>
    <m/>
    <n v="270"/>
    <s v="On Time"/>
    <s v="Early Finish"/>
    <n v="6"/>
    <n v="-32"/>
    <n v="0"/>
    <n v="1"/>
    <n v="0"/>
    <n v="4"/>
    <n v="0"/>
    <n v="1"/>
    <n v="0"/>
    <n v="0"/>
    <n v="145"/>
    <n v="1"/>
    <n v="0"/>
    <n v="270"/>
    <s v="Below planned"/>
    <n v="1"/>
    <n v="0"/>
    <n v="0"/>
    <d v="2026-07-10T13:00:00"/>
    <d v="2026-07-10T17:30:00"/>
    <s v="Classified"/>
    <d v="2026-07-10T13:06:00"/>
    <d v="2026-07-10T16:58:00"/>
    <s v="Dr Dummy 21"/>
    <n v="0"/>
    <n v="0"/>
    <m/>
  </r>
  <r>
    <s v="Southern"/>
    <x v="1"/>
    <x v="4"/>
    <x v="19"/>
    <s v="Single consultant"/>
    <x v="17"/>
    <x v="0"/>
    <d v="2026-07-13T00:00:00"/>
    <n v="0"/>
    <x v="1"/>
    <x v="0"/>
    <s v="St Dhh Maternity Theatre"/>
    <x v="2"/>
    <n v="1"/>
    <n v="4"/>
    <s v="JULY-26-dummy-data.xlsx"/>
    <n v="4"/>
    <n v="0"/>
    <b v="0"/>
    <n v="180"/>
    <n v="151"/>
    <n v="76"/>
    <n v="0"/>
    <n v="0"/>
    <n v="1"/>
    <n v="0"/>
    <n v="4"/>
    <n v="0"/>
    <m/>
    <n v="180"/>
    <s v="On Time"/>
    <s v="Early Finish"/>
    <n v="3"/>
    <n v="-26"/>
    <n v="0"/>
    <n v="1"/>
    <n v="0"/>
    <n v="4"/>
    <n v="0"/>
    <n v="1"/>
    <n v="0"/>
    <n v="0"/>
    <n v="85"/>
    <n v="1"/>
    <n v="0"/>
    <n v="180"/>
    <s v="Below planned"/>
    <n v="1"/>
    <n v="0"/>
    <n v="0"/>
    <d v="2026-07-13T08:30:00"/>
    <d v="2026-07-13T11:30:00"/>
    <s v="Classified"/>
    <d v="2026-07-13T08:33:00"/>
    <d v="2026-07-13T11:04:00"/>
    <s v="Dr Dummy 21"/>
    <n v="0"/>
    <n v="0"/>
    <m/>
  </r>
  <r>
    <s v="Southern"/>
    <x v="1"/>
    <x v="4"/>
    <x v="21"/>
    <s v="Single consultant"/>
    <x v="17"/>
    <x v="0"/>
    <d v="2026-07-21T00:00:00"/>
    <n v="0"/>
    <x v="1"/>
    <x v="0"/>
    <s v="St Dhh Maternity Theatre"/>
    <x v="2"/>
    <n v="1"/>
    <n v="4"/>
    <s v="JULY-26-dummy-data.xlsx"/>
    <n v="4"/>
    <n v="0"/>
    <b v="0"/>
    <n v="540"/>
    <n v="491"/>
    <n v="410"/>
    <n v="0"/>
    <n v="0"/>
    <n v="1"/>
    <n v="0"/>
    <n v="4"/>
    <n v="0"/>
    <m/>
    <n v="540"/>
    <s v="Late Start"/>
    <s v="Early Finish"/>
    <n v="12"/>
    <n v="-37"/>
    <n v="0"/>
    <n v="0"/>
    <n v="1"/>
    <n v="4"/>
    <n v="0"/>
    <n v="1"/>
    <n v="0"/>
    <n v="0"/>
    <n v="410"/>
    <n v="1"/>
    <n v="0"/>
    <n v="540"/>
    <s v="Below planned"/>
    <n v="1"/>
    <n v="0"/>
    <n v="0"/>
    <d v="2026-07-21T08:00:00"/>
    <d v="2026-07-21T17:00:00"/>
    <s v="Classified"/>
    <d v="2026-07-21T08:12:00"/>
    <d v="2026-07-21T16:23:00"/>
    <s v="Dr Dummy 23"/>
    <n v="0"/>
    <n v="0"/>
    <m/>
  </r>
  <r>
    <s v="Southern"/>
    <x v="1"/>
    <x v="4"/>
    <x v="21"/>
    <s v="Single consultant"/>
    <x v="17"/>
    <x v="0"/>
    <d v="2026-08-04T00:00:00"/>
    <n v="0"/>
    <x v="2"/>
    <x v="0"/>
    <s v="St Dhh Maternity Theatre"/>
    <x v="2"/>
    <n v="1"/>
    <n v="4"/>
    <s v="AUGUST-26-dummy-data.xlsx"/>
    <n v="4"/>
    <n v="0"/>
    <b v="0"/>
    <n v="360"/>
    <n v="328"/>
    <n v="247"/>
    <n v="0"/>
    <n v="0"/>
    <n v="1"/>
    <n v="0"/>
    <n v="4"/>
    <n v="0"/>
    <m/>
    <n v="360"/>
    <s v="On Time"/>
    <s v="Early Finish"/>
    <n v="2"/>
    <n v="-30"/>
    <n v="0"/>
    <n v="1"/>
    <n v="0"/>
    <n v="4"/>
    <n v="0"/>
    <n v="1"/>
    <n v="0"/>
    <n v="0"/>
    <n v="240"/>
    <n v="1"/>
    <n v="0"/>
    <n v="360"/>
    <s v="Below planned"/>
    <n v="1"/>
    <n v="0"/>
    <n v="0"/>
    <d v="2026-08-04T07:30:00"/>
    <d v="2026-08-04T13:30:00"/>
    <s v="Classified"/>
    <d v="2026-08-04T07:32:00"/>
    <d v="2026-08-04T13:00:00"/>
    <s v="Dr Dummy 23"/>
    <n v="0"/>
    <n v="0"/>
    <m/>
  </r>
  <r>
    <s v="Southern"/>
    <x v="1"/>
    <x v="4"/>
    <x v="22"/>
    <s v="Single consultant"/>
    <x v="17"/>
    <x v="0"/>
    <d v="2026-06-07T00:00:00"/>
    <n v="0"/>
    <x v="0"/>
    <x v="0"/>
    <s v="St Dhh Maternity Theatre"/>
    <x v="2"/>
    <n v="1"/>
    <n v="4"/>
    <s v="JUNE-26-dummy-data.xlsx"/>
    <n v="4"/>
    <n v="0"/>
    <b v="0"/>
    <n v="540"/>
    <n v="484"/>
    <n v="344"/>
    <n v="0"/>
    <n v="0"/>
    <n v="1"/>
    <n v="0"/>
    <n v="4"/>
    <n v="0"/>
    <m/>
    <n v="540"/>
    <s v="On Time"/>
    <s v="Early Finish"/>
    <n v="10"/>
    <n v="-46"/>
    <n v="0"/>
    <n v="1"/>
    <n v="0"/>
    <n v="4"/>
    <n v="0"/>
    <n v="1"/>
    <n v="0"/>
    <n v="0"/>
    <n v="345"/>
    <n v="1"/>
    <n v="0"/>
    <n v="540"/>
    <s v="Below planned"/>
    <n v="1"/>
    <n v="0"/>
    <n v="0"/>
    <d v="2026-06-07T07:30:00"/>
    <d v="2026-06-07T16:30:00"/>
    <s v="Classified"/>
    <d v="2026-06-07T07:40:00"/>
    <d v="2026-06-07T15:44:00"/>
    <s v="Dr Dummy 24"/>
    <n v="0"/>
    <n v="0"/>
    <m/>
  </r>
  <r>
    <s v="Southern"/>
    <x v="1"/>
    <x v="4"/>
    <x v="22"/>
    <s v="Single consultant"/>
    <x v="17"/>
    <x v="0"/>
    <d v="2026-07-02T00:00:00"/>
    <n v="0"/>
    <x v="1"/>
    <x v="0"/>
    <s v="St Dhh Maternity Theatre"/>
    <x v="2"/>
    <n v="1"/>
    <n v="4"/>
    <s v="JULY-26-dummy-data.xlsx"/>
    <n v="4"/>
    <n v="0"/>
    <b v="0"/>
    <n v="480"/>
    <n v="445"/>
    <n v="346"/>
    <n v="0"/>
    <n v="0"/>
    <n v="1"/>
    <n v="0"/>
    <n v="4"/>
    <n v="0"/>
    <m/>
    <n v="480"/>
    <s v="On Time"/>
    <s v="Early Finish"/>
    <n v="8"/>
    <n v="-27"/>
    <n v="0"/>
    <n v="1"/>
    <n v="0"/>
    <n v="4"/>
    <n v="0"/>
    <n v="1"/>
    <n v="0"/>
    <n v="0"/>
    <n v="340"/>
    <n v="1"/>
    <n v="0"/>
    <n v="480"/>
    <s v="Below planned"/>
    <n v="1"/>
    <n v="0"/>
    <n v="0"/>
    <d v="2026-07-02T08:00:00"/>
    <d v="2026-07-02T16:00:00"/>
    <s v="Classified"/>
    <d v="2026-07-02T08:08:00"/>
    <d v="2026-07-02T15:33:00"/>
    <s v="Dr Dummy 24"/>
    <n v="0"/>
    <n v="0"/>
    <m/>
  </r>
  <r>
    <s v="Southern"/>
    <x v="1"/>
    <x v="4"/>
    <x v="22"/>
    <s v="Single consultant"/>
    <x v="17"/>
    <x v="0"/>
    <d v="2026-08-28T00:00:00"/>
    <n v="0"/>
    <x v="2"/>
    <x v="0"/>
    <s v="St Dhh Maternity Theatre"/>
    <x v="2"/>
    <n v="1"/>
    <n v="4"/>
    <s v="AUGUST-26-dummy-data.xlsx"/>
    <n v="4"/>
    <n v="0"/>
    <b v="0"/>
    <n v="270"/>
    <n v="231"/>
    <n v="148"/>
    <n v="0"/>
    <n v="0"/>
    <n v="1"/>
    <n v="0"/>
    <n v="4"/>
    <n v="0"/>
    <m/>
    <n v="270"/>
    <s v="On Time"/>
    <s v="Early Finish"/>
    <n v="5"/>
    <n v="-34"/>
    <n v="0"/>
    <n v="1"/>
    <n v="0"/>
    <n v="4"/>
    <n v="0"/>
    <n v="1"/>
    <n v="0"/>
    <n v="0"/>
    <n v="145"/>
    <n v="1"/>
    <n v="0"/>
    <n v="270"/>
    <s v="Below planned"/>
    <n v="1"/>
    <n v="0"/>
    <n v="0"/>
    <d v="2026-08-28T08:00:00"/>
    <d v="2026-08-28T12:30:00"/>
    <s v="Classified"/>
    <d v="2026-08-28T08:05:00"/>
    <d v="2026-08-28T11:56:00"/>
    <s v="Dr Dummy 24"/>
    <n v="0"/>
    <n v="0"/>
    <m/>
  </r>
  <r>
    <s v="Southern"/>
    <x v="1"/>
    <x v="4"/>
    <x v="22"/>
    <s v="Single consultant"/>
    <x v="17"/>
    <x v="0"/>
    <d v="2026-08-29T00:00:00"/>
    <n v="0"/>
    <x v="2"/>
    <x v="0"/>
    <s v="St Dhh Maternity Theatre"/>
    <x v="2"/>
    <n v="1"/>
    <n v="4"/>
    <s v="AUGUST-26-dummy-data.xlsx"/>
    <n v="4"/>
    <n v="0"/>
    <b v="0"/>
    <n v="420"/>
    <n v="396"/>
    <n v="293"/>
    <n v="0"/>
    <n v="0"/>
    <n v="1"/>
    <n v="0"/>
    <n v="4"/>
    <n v="0"/>
    <m/>
    <n v="420"/>
    <s v="On Time"/>
    <s v="Early Finish"/>
    <n v="7"/>
    <n v="-17"/>
    <n v="0"/>
    <n v="1"/>
    <n v="0"/>
    <n v="4"/>
    <n v="0"/>
    <n v="1"/>
    <n v="0"/>
    <n v="0"/>
    <n v="295"/>
    <n v="1"/>
    <n v="0"/>
    <n v="420"/>
    <s v="Below planned"/>
    <n v="1"/>
    <n v="0"/>
    <n v="0"/>
    <d v="2026-08-29T08:30:00"/>
    <d v="2026-08-29T15:30:00"/>
    <s v="Classified"/>
    <d v="2026-08-29T08:37:00"/>
    <d v="2026-08-29T15:13:00"/>
    <s v="Dr Dummy 24"/>
    <n v="0"/>
    <n v="0"/>
    <m/>
  </r>
  <r>
    <s v="Southern"/>
    <x v="1"/>
    <x v="10"/>
    <x v="0"/>
    <s v="Single consultant"/>
    <x v="18"/>
    <x v="0"/>
    <d v="2026-08-27T00:00:00"/>
    <n v="0"/>
    <x v="2"/>
    <x v="0"/>
    <s v="St Dhh Main Theatre"/>
    <x v="3"/>
    <n v="1"/>
    <n v="4"/>
    <s v="AUGUST-26-dummy-data.xlsx"/>
    <n v="4"/>
    <n v="0"/>
    <b v="0"/>
    <n v="480"/>
    <n v="456"/>
    <n v="369"/>
    <n v="0"/>
    <n v="0"/>
    <n v="1"/>
    <n v="0"/>
    <n v="4"/>
    <n v="0"/>
    <m/>
    <n v="480"/>
    <s v="On Time"/>
    <s v="Early Finish"/>
    <n v="6"/>
    <n v="-18"/>
    <n v="0"/>
    <n v="1"/>
    <n v="0"/>
    <n v="4"/>
    <n v="0"/>
    <n v="1"/>
    <n v="0"/>
    <n v="0"/>
    <n v="355"/>
    <n v="1"/>
    <n v="0"/>
    <n v="480"/>
    <s v="Below planned"/>
    <n v="1"/>
    <n v="0"/>
    <n v="0"/>
    <d v="2026-08-27T08:30:00"/>
    <d v="2026-08-27T16:30:00"/>
    <s v="Classified"/>
    <d v="2026-08-27T08:36:00"/>
    <d v="2026-08-27T16:12:00"/>
    <s v="Dr Dummy 01"/>
    <n v="0"/>
    <n v="0"/>
    <m/>
  </r>
  <r>
    <s v="Southern"/>
    <x v="1"/>
    <x v="10"/>
    <x v="1"/>
    <s v="Single consultant"/>
    <x v="18"/>
    <x v="0"/>
    <d v="2026-06-07T00:00:00"/>
    <n v="0"/>
    <x v="0"/>
    <x v="0"/>
    <s v="St Dhh Main Theatre"/>
    <x v="3"/>
    <n v="1"/>
    <n v="4"/>
    <s v="JUNE-26-dummy-data.xlsx"/>
    <n v="4"/>
    <n v="0"/>
    <b v="0"/>
    <n v="210"/>
    <n v="174"/>
    <n v="108"/>
    <n v="0"/>
    <n v="0"/>
    <n v="1"/>
    <n v="0"/>
    <n v="4"/>
    <n v="0"/>
    <m/>
    <n v="210"/>
    <s v="On Time"/>
    <s v="Early Finish"/>
    <n v="7"/>
    <n v="-29"/>
    <n v="0"/>
    <n v="1"/>
    <n v="0"/>
    <n v="4"/>
    <n v="0"/>
    <n v="1"/>
    <n v="0"/>
    <n v="0"/>
    <n v="115"/>
    <n v="1"/>
    <n v="0"/>
    <n v="210"/>
    <s v="Below planned"/>
    <n v="1"/>
    <n v="0"/>
    <n v="0"/>
    <d v="2026-06-07T13:00:00"/>
    <d v="2026-06-07T16:30:00"/>
    <s v="Classified"/>
    <d v="2026-06-07T13:07:00"/>
    <d v="2026-06-07T16:01:00"/>
    <s v="Dr Dummy 02"/>
    <n v="0"/>
    <n v="0"/>
    <m/>
  </r>
  <r>
    <s v="Southern"/>
    <x v="1"/>
    <x v="10"/>
    <x v="1"/>
    <s v="Single consultant"/>
    <x v="18"/>
    <x v="0"/>
    <d v="2026-06-09T00:00:00"/>
    <n v="0"/>
    <x v="0"/>
    <x v="0"/>
    <s v="St Dhh Main Theatre"/>
    <x v="3"/>
    <n v="1"/>
    <n v="4"/>
    <s v="JUNE-26-dummy-data.xlsx"/>
    <n v="4"/>
    <n v="0"/>
    <b v="0"/>
    <n v="480"/>
    <n v="431"/>
    <n v="295"/>
    <n v="0"/>
    <n v="0"/>
    <n v="1"/>
    <n v="0"/>
    <n v="4"/>
    <n v="0"/>
    <m/>
    <n v="480"/>
    <s v="On Time"/>
    <s v="Early Finish"/>
    <n v="6"/>
    <n v="-43"/>
    <n v="0"/>
    <n v="1"/>
    <n v="0"/>
    <n v="4"/>
    <n v="0"/>
    <n v="1"/>
    <n v="0"/>
    <n v="0"/>
    <n v="295"/>
    <n v="1"/>
    <n v="0"/>
    <n v="480"/>
    <s v="Below planned"/>
    <n v="1"/>
    <n v="0"/>
    <n v="0"/>
    <d v="2026-06-09T09:00:00"/>
    <d v="2026-06-09T17:00:00"/>
    <s v="Classified"/>
    <d v="2026-06-09T09:06:00"/>
    <d v="2026-06-09T16:17:00"/>
    <s v="Dr Dummy 02"/>
    <n v="0"/>
    <n v="0"/>
    <m/>
  </r>
  <r>
    <s v="Southern"/>
    <x v="1"/>
    <x v="10"/>
    <x v="2"/>
    <s v="Single consultant"/>
    <x v="18"/>
    <x v="0"/>
    <d v="2026-06-20T00:00:00"/>
    <n v="0"/>
    <x v="0"/>
    <x v="0"/>
    <s v="St Dhh Main Theatre"/>
    <x v="3"/>
    <n v="1"/>
    <n v="4"/>
    <s v="JUNE-26-dummy-data.xlsx"/>
    <n v="4"/>
    <n v="0"/>
    <b v="0"/>
    <n v="480"/>
    <n v="428"/>
    <n v="319"/>
    <n v="0"/>
    <n v="0"/>
    <n v="1"/>
    <n v="0"/>
    <n v="4"/>
    <n v="0"/>
    <m/>
    <n v="480"/>
    <s v="On Time"/>
    <s v="Early Finish"/>
    <n v="6"/>
    <n v="-46"/>
    <n v="0"/>
    <n v="1"/>
    <n v="0"/>
    <n v="4"/>
    <n v="0"/>
    <n v="1"/>
    <n v="0"/>
    <n v="0"/>
    <n v="325"/>
    <n v="1"/>
    <n v="0"/>
    <n v="480"/>
    <s v="Below planned"/>
    <n v="1"/>
    <n v="0"/>
    <n v="0"/>
    <d v="2026-06-20T09:00:00"/>
    <d v="2026-06-20T17:00:00"/>
    <s v="Classified"/>
    <d v="2026-06-20T09:06:00"/>
    <d v="2026-06-20T16:14:00"/>
    <s v="Dr Dummy 03"/>
    <n v="0"/>
    <n v="0"/>
    <m/>
  </r>
  <r>
    <s v="Southern"/>
    <x v="1"/>
    <x v="10"/>
    <x v="2"/>
    <s v="Single consultant"/>
    <x v="18"/>
    <x v="0"/>
    <d v="2026-07-06T00:00:00"/>
    <n v="0"/>
    <x v="1"/>
    <x v="0"/>
    <s v="St Dhh Main Theatre"/>
    <x v="3"/>
    <n v="1"/>
    <n v="4"/>
    <s v="JULY-26-dummy-data.xlsx"/>
    <n v="4"/>
    <n v="0"/>
    <b v="0"/>
    <n v="360"/>
    <n v="326"/>
    <n v="208"/>
    <n v="0"/>
    <n v="0"/>
    <n v="1"/>
    <n v="0"/>
    <n v="4"/>
    <n v="0"/>
    <m/>
    <n v="360"/>
    <s v="On Time"/>
    <s v="Early Finish"/>
    <n v="8"/>
    <n v="-26"/>
    <n v="0"/>
    <n v="1"/>
    <n v="0"/>
    <n v="4"/>
    <n v="0"/>
    <n v="1"/>
    <n v="0"/>
    <n v="0"/>
    <n v="200"/>
    <n v="1"/>
    <n v="0"/>
    <n v="360"/>
    <s v="Below planned"/>
    <n v="1"/>
    <n v="0"/>
    <n v="0"/>
    <d v="2026-07-06T08:00:00"/>
    <d v="2026-07-06T14:00:00"/>
    <s v="Classified"/>
    <d v="2026-07-06T08:08:00"/>
    <d v="2026-07-06T13:34:00"/>
    <s v="Dr Dummy 03"/>
    <n v="0"/>
    <n v="0"/>
    <m/>
  </r>
  <r>
    <s v="Southern"/>
    <x v="1"/>
    <x v="10"/>
    <x v="3"/>
    <s v="Single consultant"/>
    <x v="18"/>
    <x v="0"/>
    <d v="2026-06-25T00:00:00"/>
    <n v="0"/>
    <x v="0"/>
    <x v="0"/>
    <s v="St Dhh Main Theatre"/>
    <x v="3"/>
    <n v="1"/>
    <n v="4"/>
    <s v="JUNE-26-dummy-data.xlsx"/>
    <n v="4"/>
    <n v="0"/>
    <b v="0"/>
    <n v="540"/>
    <n v="506"/>
    <n v="384"/>
    <n v="0"/>
    <n v="0"/>
    <n v="1"/>
    <n v="0"/>
    <n v="4"/>
    <n v="0"/>
    <m/>
    <n v="540"/>
    <s v="On Time"/>
    <s v="Early Finish"/>
    <n v="8"/>
    <n v="-26"/>
    <n v="0"/>
    <n v="1"/>
    <n v="0"/>
    <n v="4"/>
    <n v="0"/>
    <n v="1"/>
    <n v="0"/>
    <n v="0"/>
    <n v="380"/>
    <n v="1"/>
    <n v="0"/>
    <n v="540"/>
    <s v="Below planned"/>
    <n v="1"/>
    <n v="0"/>
    <n v="0"/>
    <d v="2026-06-25T08:00:00"/>
    <d v="2026-06-25T17:00:00"/>
    <s v="Classified"/>
    <d v="2026-06-25T08:08:00"/>
    <d v="2026-06-25T16:34:00"/>
    <s v="Dr Dummy 04"/>
    <n v="0"/>
    <n v="0"/>
    <m/>
  </r>
  <r>
    <s v="Southern"/>
    <x v="1"/>
    <x v="10"/>
    <x v="3"/>
    <s v="Single consultant"/>
    <x v="18"/>
    <x v="0"/>
    <d v="2026-07-07T00:00:00"/>
    <n v="0"/>
    <x v="1"/>
    <x v="0"/>
    <s v="St Dhh Main Theatre"/>
    <x v="3"/>
    <n v="1"/>
    <n v="4"/>
    <s v="JULY-26-dummy-data.xlsx"/>
    <n v="4"/>
    <n v="0"/>
    <b v="0"/>
    <n v="420"/>
    <n v="393"/>
    <n v="286"/>
    <n v="0"/>
    <n v="0"/>
    <n v="1"/>
    <n v="0"/>
    <n v="4"/>
    <n v="0"/>
    <m/>
    <n v="420"/>
    <s v="On Time"/>
    <s v="Early Finish"/>
    <n v="3"/>
    <n v="-24"/>
    <n v="0"/>
    <n v="1"/>
    <n v="0"/>
    <n v="4"/>
    <n v="0"/>
    <n v="1"/>
    <n v="0"/>
    <n v="0"/>
    <n v="290"/>
    <n v="1"/>
    <n v="0"/>
    <n v="420"/>
    <s v="Below planned"/>
    <n v="1"/>
    <n v="0"/>
    <n v="0"/>
    <d v="2026-07-07T07:30:00"/>
    <d v="2026-07-07T14:30:00"/>
    <s v="Classified"/>
    <d v="2026-07-07T07:33:00"/>
    <d v="2026-07-07T14:06:00"/>
    <s v="Dr Dummy 04"/>
    <n v="0"/>
    <n v="0"/>
    <m/>
  </r>
  <r>
    <s v="Southern"/>
    <x v="1"/>
    <x v="10"/>
    <x v="4"/>
    <s v="Single consultant"/>
    <x v="18"/>
    <x v="0"/>
    <d v="2026-08-17T00:00:00"/>
    <n v="0"/>
    <x v="2"/>
    <x v="0"/>
    <s v="St Dhh Main Theatre"/>
    <x v="3"/>
    <n v="1"/>
    <n v="4"/>
    <s v="AUGUST-26-dummy-data.xlsx"/>
    <n v="4"/>
    <n v="0"/>
    <b v="0"/>
    <n v="540"/>
    <n v="500"/>
    <n v="384"/>
    <n v="0"/>
    <n v="0"/>
    <n v="1"/>
    <n v="0"/>
    <n v="4"/>
    <n v="0"/>
    <m/>
    <n v="540"/>
    <s v="On Time"/>
    <s v="Early Finish"/>
    <n v="8"/>
    <n v="-32"/>
    <n v="0"/>
    <n v="1"/>
    <n v="0"/>
    <n v="4"/>
    <n v="0"/>
    <n v="1"/>
    <n v="0"/>
    <n v="0"/>
    <n v="385"/>
    <n v="1"/>
    <n v="0"/>
    <n v="540"/>
    <s v="Below planned"/>
    <n v="1"/>
    <n v="0"/>
    <n v="0"/>
    <d v="2026-08-17T08:30:00"/>
    <d v="2026-08-17T17:30:00"/>
    <s v="Classified"/>
    <d v="2026-08-17T08:38:00"/>
    <d v="2026-08-17T16:58:00"/>
    <s v="Dr Dummy 05"/>
    <n v="0"/>
    <n v="0"/>
    <m/>
  </r>
  <r>
    <s v="Southern"/>
    <x v="1"/>
    <x v="10"/>
    <x v="4"/>
    <s v="Single consultant"/>
    <x v="18"/>
    <x v="0"/>
    <d v="2026-08-24T00:00:00"/>
    <n v="0"/>
    <x v="2"/>
    <x v="0"/>
    <s v="St Dhh Main Theatre"/>
    <x v="3"/>
    <n v="1"/>
    <n v="4"/>
    <s v="AUGUST-26-dummy-data.xlsx"/>
    <n v="4"/>
    <n v="0"/>
    <b v="0"/>
    <n v="480"/>
    <n v="438"/>
    <n v="323"/>
    <n v="0"/>
    <n v="0"/>
    <n v="1"/>
    <n v="0"/>
    <n v="4"/>
    <n v="0"/>
    <m/>
    <n v="480"/>
    <s v="On Time"/>
    <s v="Early Finish"/>
    <n v="3"/>
    <n v="-39"/>
    <n v="0"/>
    <n v="1"/>
    <n v="0"/>
    <n v="4"/>
    <n v="0"/>
    <n v="1"/>
    <n v="0"/>
    <n v="0"/>
    <n v="320"/>
    <n v="1"/>
    <n v="0"/>
    <n v="480"/>
    <s v="Below planned"/>
    <n v="1"/>
    <n v="0"/>
    <n v="0"/>
    <d v="2026-08-24T08:30:00"/>
    <d v="2026-08-24T16:30:00"/>
    <s v="Classified"/>
    <d v="2026-08-24T08:33:00"/>
    <d v="2026-08-24T15:51:00"/>
    <s v="Dr Dummy 05"/>
    <n v="0"/>
    <n v="0"/>
    <m/>
  </r>
  <r>
    <s v="Southern"/>
    <x v="1"/>
    <x v="10"/>
    <x v="5"/>
    <s v="Single consultant"/>
    <x v="18"/>
    <x v="0"/>
    <d v="2026-07-12T00:00:00"/>
    <n v="0"/>
    <x v="1"/>
    <x v="0"/>
    <s v="St Dhh Main Theatre"/>
    <x v="3"/>
    <n v="1"/>
    <n v="4"/>
    <s v="JULY-26-dummy-data.xlsx"/>
    <n v="4"/>
    <n v="0"/>
    <b v="0"/>
    <n v="240"/>
    <n v="210"/>
    <n v="136"/>
    <n v="0"/>
    <n v="0"/>
    <n v="1"/>
    <n v="0"/>
    <n v="4"/>
    <n v="0"/>
    <m/>
    <n v="240"/>
    <s v="On Time"/>
    <s v="Early Finish"/>
    <n v="10"/>
    <n v="-20"/>
    <n v="0"/>
    <n v="1"/>
    <n v="0"/>
    <n v="4"/>
    <n v="0"/>
    <n v="1"/>
    <n v="0"/>
    <n v="0"/>
    <n v="130"/>
    <n v="1"/>
    <n v="0"/>
    <n v="240"/>
    <s v="Below planned"/>
    <n v="1"/>
    <n v="0"/>
    <n v="0"/>
    <d v="2026-07-12T08:00:00"/>
    <d v="2026-07-12T12:00:00"/>
    <s v="Classified"/>
    <d v="2026-07-12T08:10:00"/>
    <d v="2026-07-12T11:40:00"/>
    <s v="Dr Dummy 06"/>
    <n v="0"/>
    <n v="0"/>
    <m/>
  </r>
  <r>
    <s v="Southern"/>
    <x v="1"/>
    <x v="10"/>
    <x v="5"/>
    <s v="Single consultant"/>
    <x v="18"/>
    <x v="0"/>
    <d v="2026-08-11T00:00:00"/>
    <n v="0"/>
    <x v="2"/>
    <x v="0"/>
    <s v="St Dhh Main Theatre"/>
    <x v="3"/>
    <n v="1"/>
    <n v="4"/>
    <s v="AUGUST-26-dummy-data.xlsx"/>
    <n v="4"/>
    <n v="0"/>
    <b v="0"/>
    <n v="240"/>
    <n v="209"/>
    <n v="129"/>
    <n v="0"/>
    <n v="0"/>
    <n v="1"/>
    <n v="0"/>
    <n v="4"/>
    <n v="0"/>
    <m/>
    <n v="240"/>
    <s v="On Time"/>
    <s v="Early Finish"/>
    <n v="6"/>
    <n v="-25"/>
    <n v="0"/>
    <n v="1"/>
    <n v="0"/>
    <n v="4"/>
    <n v="0"/>
    <n v="1"/>
    <n v="0"/>
    <n v="0"/>
    <n v="135"/>
    <n v="1"/>
    <n v="0"/>
    <n v="240"/>
    <s v="Below planned"/>
    <n v="1"/>
    <n v="0"/>
    <n v="0"/>
    <d v="2026-08-11T13:30:00"/>
    <d v="2026-08-11T17:30:00"/>
    <s v="Classified"/>
    <d v="2026-08-11T13:36:00"/>
    <d v="2026-08-11T17:05:00"/>
    <s v="Dr Dummy 06"/>
    <n v="0"/>
    <n v="0"/>
    <m/>
  </r>
  <r>
    <s v="Southern"/>
    <x v="1"/>
    <x v="10"/>
    <x v="6"/>
    <s v="Single consultant"/>
    <x v="18"/>
    <x v="0"/>
    <d v="2026-06-30T00:00:00"/>
    <n v="0"/>
    <x v="0"/>
    <x v="0"/>
    <s v="St Dhh Main Theatre"/>
    <x v="3"/>
    <n v="1"/>
    <n v="4"/>
    <s v="JUNE-26-dummy-data.xlsx"/>
    <n v="4"/>
    <n v="0"/>
    <b v="0"/>
    <n v="360"/>
    <n v="328"/>
    <n v="245"/>
    <n v="0"/>
    <n v="0"/>
    <n v="1"/>
    <n v="0"/>
    <n v="4"/>
    <n v="0"/>
    <m/>
    <n v="360"/>
    <s v="On Time"/>
    <s v="Early Finish"/>
    <n v="4"/>
    <n v="-28"/>
    <n v="0"/>
    <n v="1"/>
    <n v="0"/>
    <n v="4"/>
    <n v="0"/>
    <n v="1"/>
    <n v="0"/>
    <n v="0"/>
    <n v="235"/>
    <n v="1"/>
    <n v="0"/>
    <n v="360"/>
    <s v="Below planned"/>
    <n v="1"/>
    <n v="0"/>
    <n v="0"/>
    <d v="2026-06-30T09:00:00"/>
    <d v="2026-06-30T15:00:00"/>
    <s v="Classified"/>
    <d v="2026-06-30T09:04:00"/>
    <d v="2026-06-30T14:32:00"/>
    <s v="Dr Dummy 07"/>
    <n v="0"/>
    <n v="0"/>
    <m/>
  </r>
  <r>
    <s v="Southern"/>
    <x v="1"/>
    <x v="10"/>
    <x v="6"/>
    <s v="Single consultant"/>
    <x v="18"/>
    <x v="0"/>
    <d v="2026-07-15T00:00:00"/>
    <n v="0"/>
    <x v="1"/>
    <x v="0"/>
    <s v="St Dhh Main Theatre"/>
    <x v="3"/>
    <n v="1"/>
    <n v="4"/>
    <s v="JULY-26-dummy-data.xlsx"/>
    <n v="4"/>
    <n v="0"/>
    <b v="0"/>
    <n v="240"/>
    <n v="217"/>
    <n v="130"/>
    <n v="0"/>
    <n v="0"/>
    <n v="1"/>
    <n v="0"/>
    <n v="4"/>
    <n v="0"/>
    <m/>
    <n v="240"/>
    <s v="On Time"/>
    <s v="Early Finish"/>
    <n v="4"/>
    <n v="-19"/>
    <n v="0"/>
    <n v="1"/>
    <n v="0"/>
    <n v="4"/>
    <n v="0"/>
    <n v="1"/>
    <n v="0"/>
    <n v="0"/>
    <n v="130"/>
    <n v="1"/>
    <n v="0"/>
    <n v="240"/>
    <s v="Below planned"/>
    <n v="1"/>
    <n v="0"/>
    <n v="0"/>
    <d v="2026-07-15T13:00:00"/>
    <d v="2026-07-15T17:00:00"/>
    <s v="Classified"/>
    <d v="2026-07-15T13:04:00"/>
    <d v="2026-07-15T16:41:00"/>
    <s v="Dr Dummy 07"/>
    <n v="0"/>
    <n v="0"/>
    <m/>
  </r>
  <r>
    <s v="Southern"/>
    <x v="1"/>
    <x v="10"/>
    <x v="6"/>
    <s v="Single consultant"/>
    <x v="18"/>
    <x v="0"/>
    <d v="2026-08-06T00:00:00"/>
    <n v="0"/>
    <x v="2"/>
    <x v="0"/>
    <s v="St Dhh Main Theatre"/>
    <x v="3"/>
    <n v="1"/>
    <n v="4"/>
    <s v="AUGUST-26-dummy-data.xlsx"/>
    <n v="4"/>
    <n v="0"/>
    <b v="0"/>
    <n v="540"/>
    <n v="485"/>
    <n v="349"/>
    <n v="0"/>
    <n v="0"/>
    <n v="1"/>
    <n v="0"/>
    <n v="4"/>
    <n v="0"/>
    <m/>
    <n v="540"/>
    <s v="On Time"/>
    <s v="Early Finish"/>
    <n v="6"/>
    <n v="-49"/>
    <n v="0"/>
    <n v="1"/>
    <n v="0"/>
    <n v="4"/>
    <n v="0"/>
    <n v="1"/>
    <n v="0"/>
    <n v="0"/>
    <n v="360"/>
    <n v="1"/>
    <n v="0"/>
    <n v="540"/>
    <s v="Below planned"/>
    <n v="1"/>
    <n v="0"/>
    <n v="0"/>
    <d v="2026-08-06T09:00:00"/>
    <d v="2026-08-06T18:00:00"/>
    <s v="Classified"/>
    <d v="2026-08-06T09:06:00"/>
    <d v="2026-08-06T17:11:00"/>
    <s v="Dr Dummy 07"/>
    <n v="0"/>
    <n v="0"/>
    <m/>
  </r>
  <r>
    <s v="Southern"/>
    <x v="1"/>
    <x v="10"/>
    <x v="6"/>
    <s v="Single consultant"/>
    <x v="18"/>
    <x v="0"/>
    <d v="2026-08-31T00:00:00"/>
    <n v="0"/>
    <x v="2"/>
    <x v="0"/>
    <s v="St Dhh Main Theatre"/>
    <x v="3"/>
    <n v="1"/>
    <n v="4"/>
    <s v="AUGUST-26-dummy-data.xlsx"/>
    <n v="4"/>
    <n v="0"/>
    <b v="0"/>
    <n v="240"/>
    <n v="209"/>
    <n v="111"/>
    <n v="0"/>
    <n v="0"/>
    <n v="1"/>
    <n v="0"/>
    <n v="4"/>
    <n v="0"/>
    <m/>
    <n v="240"/>
    <s v="On Time"/>
    <s v="Early Finish"/>
    <n v="3"/>
    <n v="-28"/>
    <n v="0"/>
    <n v="1"/>
    <n v="0"/>
    <n v="4"/>
    <n v="0"/>
    <n v="1"/>
    <n v="0"/>
    <n v="0"/>
    <n v="120"/>
    <n v="1"/>
    <n v="0"/>
    <n v="240"/>
    <s v="Below planned"/>
    <n v="1"/>
    <n v="0"/>
    <n v="0"/>
    <d v="2026-08-31T13:00:00"/>
    <d v="2026-08-31T17:00:00"/>
    <s v="Classified"/>
    <d v="2026-08-31T13:03:00"/>
    <d v="2026-08-31T16:32:00"/>
    <s v="Dr Dummy 07"/>
    <n v="0"/>
    <n v="0"/>
    <m/>
  </r>
  <r>
    <s v="Southern"/>
    <x v="1"/>
    <x v="10"/>
    <x v="7"/>
    <s v="Single consultant"/>
    <x v="18"/>
    <x v="0"/>
    <d v="2026-07-14T00:00:00"/>
    <n v="0"/>
    <x v="1"/>
    <x v="0"/>
    <s v="St Dhh Main Theatre"/>
    <x v="3"/>
    <n v="1"/>
    <n v="4"/>
    <s v="JULY-26-dummy-data.xlsx"/>
    <n v="4"/>
    <n v="0"/>
    <b v="0"/>
    <n v="210"/>
    <n v="185"/>
    <n v="111"/>
    <n v="0"/>
    <n v="0"/>
    <n v="1"/>
    <n v="0"/>
    <n v="4"/>
    <n v="0"/>
    <m/>
    <n v="210"/>
    <s v="On Time"/>
    <s v="Early Finish"/>
    <n v="5"/>
    <n v="-20"/>
    <n v="0"/>
    <n v="1"/>
    <n v="0"/>
    <n v="4"/>
    <n v="0"/>
    <n v="1"/>
    <n v="0"/>
    <n v="0"/>
    <n v="120"/>
    <n v="1"/>
    <n v="0"/>
    <n v="210"/>
    <s v="Below planned"/>
    <n v="1"/>
    <n v="0"/>
    <n v="0"/>
    <d v="2026-07-14T08:30:00"/>
    <d v="2026-07-14T12:00:00"/>
    <s v="Classified"/>
    <d v="2026-07-14T08:35:00"/>
    <d v="2026-07-14T11:40:00"/>
    <s v="Dr Dummy 08"/>
    <n v="0"/>
    <n v="0"/>
    <m/>
  </r>
  <r>
    <s v="Southern"/>
    <x v="1"/>
    <x v="10"/>
    <x v="9"/>
    <s v="Single consultant"/>
    <x v="18"/>
    <x v="0"/>
    <d v="2026-07-10T00:00:00"/>
    <n v="0"/>
    <x v="1"/>
    <x v="0"/>
    <s v="St Dhh Main Theatre"/>
    <x v="3"/>
    <n v="1"/>
    <n v="4"/>
    <s v="JULY-26-dummy-data.xlsx"/>
    <n v="4"/>
    <n v="0"/>
    <b v="0"/>
    <n v="300"/>
    <n v="269"/>
    <n v="182"/>
    <n v="0"/>
    <n v="0"/>
    <n v="1"/>
    <n v="0"/>
    <n v="4"/>
    <n v="0"/>
    <m/>
    <n v="300"/>
    <s v="On Time"/>
    <s v="Early Finish"/>
    <n v="4"/>
    <n v="-27"/>
    <n v="0"/>
    <n v="1"/>
    <n v="0"/>
    <n v="4"/>
    <n v="0"/>
    <n v="1"/>
    <n v="0"/>
    <n v="0"/>
    <n v="185"/>
    <n v="1"/>
    <n v="0"/>
    <n v="300"/>
    <s v="Below planned"/>
    <n v="1"/>
    <n v="0"/>
    <n v="0"/>
    <d v="2026-07-10T13:00:00"/>
    <d v="2026-07-10T18:00:00"/>
    <s v="Classified"/>
    <d v="2026-07-10T13:04:00"/>
    <d v="2026-07-10T17:33:00"/>
    <s v="Dr Dummy 10"/>
    <n v="0"/>
    <n v="0"/>
    <m/>
  </r>
  <r>
    <s v="Southern"/>
    <x v="1"/>
    <x v="10"/>
    <x v="9"/>
    <s v="Single consultant"/>
    <x v="18"/>
    <x v="0"/>
    <d v="2026-08-07T00:00:00"/>
    <n v="0"/>
    <x v="2"/>
    <x v="0"/>
    <s v="St Dhh Main Theatre"/>
    <x v="3"/>
    <n v="1"/>
    <n v="4"/>
    <s v="AUGUST-26-dummy-data.xlsx"/>
    <n v="4"/>
    <n v="0"/>
    <b v="0"/>
    <n v="300"/>
    <n v="274"/>
    <n v="177"/>
    <n v="0"/>
    <n v="0"/>
    <n v="1"/>
    <n v="0"/>
    <n v="4"/>
    <n v="0"/>
    <m/>
    <n v="300"/>
    <s v="On Time"/>
    <s v="Early Finish"/>
    <n v="2"/>
    <n v="-24"/>
    <n v="0"/>
    <n v="1"/>
    <n v="0"/>
    <n v="4"/>
    <n v="0"/>
    <n v="1"/>
    <n v="0"/>
    <n v="0"/>
    <n v="180"/>
    <n v="1"/>
    <n v="0"/>
    <n v="300"/>
    <s v="Below planned"/>
    <n v="1"/>
    <n v="0"/>
    <n v="0"/>
    <d v="2026-08-07T09:00:00"/>
    <d v="2026-08-07T14:00:00"/>
    <s v="Classified"/>
    <d v="2026-08-07T09:02:00"/>
    <d v="2026-08-07T13:36:00"/>
    <s v="Dr Dummy 10"/>
    <n v="0"/>
    <n v="0"/>
    <m/>
  </r>
  <r>
    <s v="Southern"/>
    <x v="1"/>
    <x v="10"/>
    <x v="24"/>
    <s v="Single consultant"/>
    <x v="18"/>
    <x v="0"/>
    <d v="2026-08-05T00:00:00"/>
    <n v="0"/>
    <x v="2"/>
    <x v="0"/>
    <s v="St Dhh Main Theatre"/>
    <x v="3"/>
    <n v="1"/>
    <n v="4"/>
    <s v="AUGUST-26-dummy-data.xlsx"/>
    <n v="4"/>
    <n v="0"/>
    <b v="0"/>
    <n v="210"/>
    <n v="180"/>
    <n v="103"/>
    <n v="0"/>
    <n v="0"/>
    <n v="1"/>
    <n v="0"/>
    <n v="4"/>
    <n v="0"/>
    <m/>
    <n v="210"/>
    <s v="On Time"/>
    <s v="Early Finish"/>
    <n v="10"/>
    <n v="-20"/>
    <n v="0"/>
    <n v="1"/>
    <n v="0"/>
    <n v="4"/>
    <n v="0"/>
    <n v="1"/>
    <n v="0"/>
    <n v="0"/>
    <n v="100"/>
    <n v="1"/>
    <n v="0"/>
    <n v="210"/>
    <s v="Below planned"/>
    <n v="1"/>
    <n v="0"/>
    <n v="0"/>
    <d v="2026-08-05T09:00:00"/>
    <d v="2026-08-05T12:30:00"/>
    <s v="Classified"/>
    <d v="2026-08-05T09:10:00"/>
    <d v="2026-08-05T12:10:00"/>
    <s v="Dr Dummy 11"/>
    <n v="0"/>
    <n v="0"/>
    <m/>
  </r>
  <r>
    <s v="Southern"/>
    <x v="1"/>
    <x v="10"/>
    <x v="24"/>
    <s v="Single consultant"/>
    <x v="18"/>
    <x v="0"/>
    <d v="2026-08-13T00:00:00"/>
    <n v="0"/>
    <x v="2"/>
    <x v="0"/>
    <s v="St Dhh Main Theatre"/>
    <x v="3"/>
    <n v="1"/>
    <n v="4"/>
    <s v="AUGUST-26-dummy-data.xlsx"/>
    <n v="4"/>
    <n v="0"/>
    <b v="0"/>
    <n v="480"/>
    <n v="442"/>
    <n v="345"/>
    <n v="0"/>
    <n v="0"/>
    <n v="1"/>
    <n v="0"/>
    <n v="4"/>
    <n v="0"/>
    <m/>
    <n v="480"/>
    <s v="On Time"/>
    <s v="Early Finish"/>
    <n v="6"/>
    <n v="-32"/>
    <n v="0"/>
    <n v="1"/>
    <n v="0"/>
    <n v="4"/>
    <n v="0"/>
    <n v="1"/>
    <n v="0"/>
    <n v="0"/>
    <n v="340"/>
    <n v="1"/>
    <n v="0"/>
    <n v="480"/>
    <s v="Below planned"/>
    <n v="1"/>
    <n v="0"/>
    <n v="0"/>
    <d v="2026-08-13T09:00:00"/>
    <d v="2026-08-13T17:00:00"/>
    <s v="Classified"/>
    <d v="2026-08-13T09:06:00"/>
    <d v="2026-08-13T16:28:00"/>
    <s v="Dr Dummy 11"/>
    <n v="0"/>
    <n v="0"/>
    <m/>
  </r>
  <r>
    <s v="Southern"/>
    <x v="1"/>
    <x v="10"/>
    <x v="10"/>
    <s v="Single consultant"/>
    <x v="18"/>
    <x v="0"/>
    <d v="2026-06-03T00:00:00"/>
    <n v="0"/>
    <x v="0"/>
    <x v="0"/>
    <s v="St Dhh Main Theatre"/>
    <x v="3"/>
    <n v="1"/>
    <n v="4"/>
    <s v="JUNE-26-dummy-data.xlsx"/>
    <n v="4"/>
    <n v="0"/>
    <b v="0"/>
    <n v="480"/>
    <n v="454"/>
    <n v="333"/>
    <n v="0"/>
    <n v="0"/>
    <n v="1"/>
    <n v="0"/>
    <n v="4"/>
    <n v="0"/>
    <m/>
    <n v="480"/>
    <s v="On Time"/>
    <s v="Early Finish"/>
    <n v="10"/>
    <n v="-16"/>
    <n v="0"/>
    <n v="1"/>
    <n v="0"/>
    <n v="4"/>
    <n v="0"/>
    <n v="1"/>
    <n v="0"/>
    <n v="0"/>
    <n v="325"/>
    <n v="1"/>
    <n v="0"/>
    <n v="480"/>
    <s v="Below planned"/>
    <n v="1"/>
    <n v="0"/>
    <n v="0"/>
    <d v="2026-06-03T07:30:00"/>
    <d v="2026-06-03T15:30:00"/>
    <s v="Classified"/>
    <d v="2026-06-03T07:40:00"/>
    <d v="2026-06-03T15:14:00"/>
    <s v="Dr Dummy 12"/>
    <n v="0"/>
    <n v="0"/>
    <m/>
  </r>
  <r>
    <s v="Southern"/>
    <x v="1"/>
    <x v="10"/>
    <x v="11"/>
    <s v="Single consultant"/>
    <x v="18"/>
    <x v="0"/>
    <d v="2026-07-01T00:00:00"/>
    <n v="0"/>
    <x v="1"/>
    <x v="0"/>
    <s v="St Dhh Main Theatre"/>
    <x v="3"/>
    <n v="1"/>
    <n v="4"/>
    <s v="JULY-26-dummy-data.xlsx"/>
    <n v="4"/>
    <n v="0"/>
    <b v="0"/>
    <n v="480"/>
    <n v="428"/>
    <n v="300"/>
    <n v="0"/>
    <n v="0"/>
    <n v="1"/>
    <n v="0"/>
    <n v="4"/>
    <n v="0"/>
    <m/>
    <n v="480"/>
    <s v="On Time"/>
    <s v="Early Finish"/>
    <n v="4"/>
    <n v="-48"/>
    <n v="0"/>
    <n v="1"/>
    <n v="0"/>
    <n v="4"/>
    <n v="0"/>
    <n v="1"/>
    <n v="0"/>
    <n v="0"/>
    <n v="295"/>
    <n v="1"/>
    <n v="0"/>
    <n v="480"/>
    <s v="Below planned"/>
    <n v="1"/>
    <n v="0"/>
    <n v="0"/>
    <d v="2026-07-01T09:00:00"/>
    <d v="2026-07-01T17:00:00"/>
    <s v="Classified"/>
    <d v="2026-07-01T09:04:00"/>
    <d v="2026-07-01T16:12:00"/>
    <s v="Dr Dummy 13"/>
    <n v="0"/>
    <n v="0"/>
    <m/>
  </r>
  <r>
    <s v="Southern"/>
    <x v="1"/>
    <x v="10"/>
    <x v="11"/>
    <s v="Single consultant"/>
    <x v="18"/>
    <x v="0"/>
    <d v="2026-07-30T00:00:00"/>
    <n v="0"/>
    <x v="1"/>
    <x v="0"/>
    <s v="St Dhh Main Theatre"/>
    <x v="3"/>
    <n v="1"/>
    <n v="4"/>
    <s v="JULY-26-dummy-data.xlsx"/>
    <n v="4"/>
    <n v="0"/>
    <b v="0"/>
    <n v="540"/>
    <n v="517"/>
    <n v="387"/>
    <n v="0"/>
    <n v="0"/>
    <n v="1"/>
    <n v="0"/>
    <n v="4"/>
    <n v="0"/>
    <m/>
    <n v="540"/>
    <s v="On Time"/>
    <s v="Early Finish"/>
    <n v="4"/>
    <n v="-19"/>
    <n v="0"/>
    <n v="1"/>
    <n v="0"/>
    <n v="4"/>
    <n v="0"/>
    <n v="1"/>
    <n v="0"/>
    <n v="0"/>
    <n v="390"/>
    <n v="1"/>
    <n v="0"/>
    <n v="540"/>
    <s v="Below planned"/>
    <n v="1"/>
    <n v="0"/>
    <n v="0"/>
    <d v="2026-07-30T08:30:00"/>
    <d v="2026-07-30T17:30:00"/>
    <s v="Classified"/>
    <d v="2026-07-30T08:34:00"/>
    <d v="2026-07-30T17:11:00"/>
    <s v="Dr Dummy 13"/>
    <n v="0"/>
    <n v="0"/>
    <m/>
  </r>
  <r>
    <s v="Southern"/>
    <x v="1"/>
    <x v="10"/>
    <x v="11"/>
    <s v="Single consultant"/>
    <x v="18"/>
    <x v="0"/>
    <d v="2026-08-14T00:00:00"/>
    <n v="0"/>
    <x v="2"/>
    <x v="0"/>
    <s v="St Dhh Main Theatre"/>
    <x v="3"/>
    <n v="1"/>
    <n v="4"/>
    <s v="AUGUST-26-dummy-data.xlsx"/>
    <n v="4"/>
    <n v="0"/>
    <b v="0"/>
    <n v="480"/>
    <n v="452"/>
    <n v="356"/>
    <n v="0"/>
    <n v="0"/>
    <n v="1"/>
    <n v="0"/>
    <n v="4"/>
    <n v="0"/>
    <m/>
    <n v="480"/>
    <s v="On Time"/>
    <s v="Early Finish"/>
    <n v="3"/>
    <n v="-25"/>
    <n v="0"/>
    <n v="1"/>
    <n v="0"/>
    <n v="4"/>
    <n v="0"/>
    <n v="1"/>
    <n v="0"/>
    <n v="0"/>
    <n v="355"/>
    <n v="1"/>
    <n v="0"/>
    <n v="480"/>
    <s v="Below planned"/>
    <n v="1"/>
    <n v="0"/>
    <n v="0"/>
    <d v="2026-08-14T08:00:00"/>
    <d v="2026-08-14T16:00:00"/>
    <s v="Classified"/>
    <d v="2026-08-14T08:03:00"/>
    <d v="2026-08-14T15:35:00"/>
    <s v="Dr Dummy 13"/>
    <n v="0"/>
    <n v="0"/>
    <m/>
  </r>
  <r>
    <s v="Southern"/>
    <x v="1"/>
    <x v="10"/>
    <x v="12"/>
    <s v="Single consultant"/>
    <x v="18"/>
    <x v="0"/>
    <d v="2026-07-05T00:00:00"/>
    <n v="0"/>
    <x v="1"/>
    <x v="0"/>
    <s v="St Dhh Main Theatre"/>
    <x v="3"/>
    <n v="1"/>
    <n v="4"/>
    <s v="JULY-26-dummy-data.xlsx"/>
    <n v="4"/>
    <n v="0"/>
    <b v="0"/>
    <n v="240"/>
    <n v="216"/>
    <n v="126"/>
    <n v="0"/>
    <n v="0"/>
    <n v="1"/>
    <n v="0"/>
    <n v="4"/>
    <n v="0"/>
    <m/>
    <n v="240"/>
    <s v="On Time"/>
    <s v="Early Finish"/>
    <n v="3"/>
    <n v="-21"/>
    <n v="0"/>
    <n v="1"/>
    <n v="0"/>
    <n v="4"/>
    <n v="0"/>
    <n v="1"/>
    <n v="0"/>
    <n v="0"/>
    <n v="130"/>
    <n v="1"/>
    <n v="0"/>
    <n v="240"/>
    <s v="Below planned"/>
    <n v="1"/>
    <n v="0"/>
    <n v="0"/>
    <d v="2026-07-05T08:30:00"/>
    <d v="2026-07-05T12:30:00"/>
    <s v="Classified"/>
    <d v="2026-07-05T08:33:00"/>
    <d v="2026-07-05T12:09:00"/>
    <s v="Dr Dummy 14"/>
    <n v="0"/>
    <n v="0"/>
    <m/>
  </r>
  <r>
    <s v="Southern"/>
    <x v="1"/>
    <x v="10"/>
    <x v="12"/>
    <s v="Single consultant"/>
    <x v="18"/>
    <x v="0"/>
    <d v="2026-07-19T00:00:00"/>
    <n v="0"/>
    <x v="1"/>
    <x v="0"/>
    <s v="St Dhh Main Theatre"/>
    <x v="3"/>
    <n v="1"/>
    <n v="4"/>
    <s v="JULY-26-dummy-data.xlsx"/>
    <n v="4"/>
    <n v="0"/>
    <b v="0"/>
    <n v="270"/>
    <n v="239"/>
    <n v="170"/>
    <n v="0"/>
    <n v="0"/>
    <n v="1"/>
    <n v="0"/>
    <n v="4"/>
    <n v="0"/>
    <m/>
    <n v="270"/>
    <s v="On Time"/>
    <s v="Early Finish"/>
    <n v="9"/>
    <n v="-22"/>
    <n v="0"/>
    <n v="1"/>
    <n v="0"/>
    <n v="4"/>
    <n v="0"/>
    <n v="1"/>
    <n v="0"/>
    <n v="0"/>
    <n v="165"/>
    <n v="1"/>
    <n v="0"/>
    <n v="270"/>
    <s v="Below planned"/>
    <n v="1"/>
    <n v="0"/>
    <n v="0"/>
    <d v="2026-07-19T13:30:00"/>
    <d v="2026-07-19T18:00:00"/>
    <s v="Classified"/>
    <d v="2026-07-19T13:39:00"/>
    <d v="2026-07-19T17:38:00"/>
    <s v="Dr Dummy 14"/>
    <n v="0"/>
    <n v="0"/>
    <m/>
  </r>
  <r>
    <s v="Southern"/>
    <x v="1"/>
    <x v="10"/>
    <x v="12"/>
    <s v="Single consultant"/>
    <x v="18"/>
    <x v="0"/>
    <d v="2026-08-16T00:00:00"/>
    <n v="0"/>
    <x v="2"/>
    <x v="0"/>
    <s v="St Dhh Main Theatre"/>
    <x v="3"/>
    <n v="1"/>
    <n v="4"/>
    <s v="AUGUST-26-dummy-data.xlsx"/>
    <n v="4"/>
    <n v="0"/>
    <b v="0"/>
    <n v="300"/>
    <n v="274"/>
    <n v="189"/>
    <n v="0"/>
    <n v="0"/>
    <n v="1"/>
    <n v="0"/>
    <n v="4"/>
    <n v="0"/>
    <m/>
    <n v="300"/>
    <s v="On Time"/>
    <s v="Early Finish"/>
    <n v="3"/>
    <n v="-23"/>
    <n v="0"/>
    <n v="1"/>
    <n v="0"/>
    <n v="4"/>
    <n v="0"/>
    <n v="1"/>
    <n v="0"/>
    <n v="0"/>
    <n v="185"/>
    <n v="1"/>
    <n v="0"/>
    <n v="300"/>
    <s v="Below planned"/>
    <n v="1"/>
    <n v="0"/>
    <n v="0"/>
    <d v="2026-08-16T09:00:00"/>
    <d v="2026-08-16T14:00:00"/>
    <s v="Classified"/>
    <d v="2026-08-16T09:03:00"/>
    <d v="2026-08-16T13:37:00"/>
    <s v="Dr Dummy 14"/>
    <n v="0"/>
    <n v="0"/>
    <m/>
  </r>
  <r>
    <s v="Southern"/>
    <x v="1"/>
    <x v="10"/>
    <x v="12"/>
    <s v="Single consultant"/>
    <x v="18"/>
    <x v="0"/>
    <d v="2026-08-29T00:00:00"/>
    <n v="0"/>
    <x v="2"/>
    <x v="0"/>
    <s v="St Dhh Main Theatre"/>
    <x v="3"/>
    <n v="1"/>
    <n v="4"/>
    <s v="AUGUST-26-dummy-data.xlsx"/>
    <n v="4"/>
    <n v="0"/>
    <b v="0"/>
    <n v="240"/>
    <n v="215"/>
    <n v="144"/>
    <n v="0"/>
    <n v="0"/>
    <n v="1"/>
    <n v="0"/>
    <n v="4"/>
    <n v="0"/>
    <m/>
    <n v="240"/>
    <s v="On Time"/>
    <s v="Early Finish"/>
    <n v="8"/>
    <n v="-17"/>
    <n v="0"/>
    <n v="1"/>
    <n v="0"/>
    <n v="4"/>
    <n v="0"/>
    <n v="1"/>
    <n v="0"/>
    <n v="0"/>
    <n v="135"/>
    <n v="1"/>
    <n v="0"/>
    <n v="240"/>
    <s v="Below planned"/>
    <n v="1"/>
    <n v="0"/>
    <n v="0"/>
    <d v="2026-08-29T08:00:00"/>
    <d v="2026-08-29T12:00:00"/>
    <s v="Classified"/>
    <d v="2026-08-29T08:08:00"/>
    <d v="2026-08-29T11:43:00"/>
    <s v="Dr Dummy 14"/>
    <n v="0"/>
    <n v="0"/>
    <m/>
  </r>
  <r>
    <s v="Southern"/>
    <x v="1"/>
    <x v="10"/>
    <x v="13"/>
    <s v="Single consultant"/>
    <x v="18"/>
    <x v="0"/>
    <d v="2026-06-13T00:00:00"/>
    <n v="0"/>
    <x v="0"/>
    <x v="0"/>
    <s v="St Dhh Main Theatre"/>
    <x v="3"/>
    <n v="1"/>
    <n v="4"/>
    <s v="JUNE-26-dummy-data.xlsx"/>
    <n v="4"/>
    <n v="0"/>
    <b v="0"/>
    <n v="360"/>
    <n v="312"/>
    <n v="237"/>
    <n v="0"/>
    <n v="0"/>
    <n v="1"/>
    <n v="0"/>
    <n v="4"/>
    <n v="0"/>
    <m/>
    <n v="360"/>
    <s v="On Time"/>
    <s v="Early Finish"/>
    <n v="9"/>
    <n v="-39"/>
    <n v="0"/>
    <n v="1"/>
    <n v="0"/>
    <n v="4"/>
    <n v="0"/>
    <n v="1"/>
    <n v="0"/>
    <n v="0"/>
    <n v="230"/>
    <n v="1"/>
    <n v="0"/>
    <n v="360"/>
    <s v="Below planned"/>
    <n v="1"/>
    <n v="0"/>
    <n v="0"/>
    <d v="2026-06-13T07:30:00"/>
    <d v="2026-06-13T13:30:00"/>
    <s v="Classified"/>
    <d v="2026-06-13T07:39:00"/>
    <d v="2026-06-13T12:51:00"/>
    <s v="Dr Dummy 15"/>
    <n v="0"/>
    <n v="0"/>
    <m/>
  </r>
  <r>
    <s v="Southern"/>
    <x v="1"/>
    <x v="10"/>
    <x v="13"/>
    <s v="Single consultant"/>
    <x v="18"/>
    <x v="0"/>
    <d v="2026-08-20T00:00:00"/>
    <n v="0"/>
    <x v="2"/>
    <x v="0"/>
    <s v="St Dhh Main Theatre"/>
    <x v="3"/>
    <n v="1"/>
    <n v="4"/>
    <s v="AUGUST-26-dummy-data.xlsx"/>
    <n v="4"/>
    <n v="0"/>
    <b v="0"/>
    <n v="540"/>
    <n v="497"/>
    <n v="406"/>
    <n v="0"/>
    <n v="0"/>
    <n v="1"/>
    <n v="0"/>
    <n v="4"/>
    <n v="0"/>
    <m/>
    <n v="540"/>
    <s v="On Time"/>
    <s v="Early Finish"/>
    <n v="5"/>
    <n v="-38"/>
    <n v="0"/>
    <n v="1"/>
    <n v="0"/>
    <n v="4"/>
    <n v="0"/>
    <n v="1"/>
    <n v="0"/>
    <n v="0"/>
    <n v="400"/>
    <n v="1"/>
    <n v="0"/>
    <n v="540"/>
    <s v="Below planned"/>
    <n v="1"/>
    <n v="0"/>
    <n v="0"/>
    <d v="2026-08-20T08:30:00"/>
    <d v="2026-08-20T17:30:00"/>
    <s v="Classified"/>
    <d v="2026-08-20T08:35:00"/>
    <d v="2026-08-20T16:52:00"/>
    <s v="Dr Dummy 15"/>
    <n v="0"/>
    <n v="0"/>
    <m/>
  </r>
  <r>
    <s v="Southern"/>
    <x v="1"/>
    <x v="10"/>
    <x v="14"/>
    <s v="Single consultant"/>
    <x v="18"/>
    <x v="0"/>
    <d v="2026-06-01T00:00:00"/>
    <n v="0"/>
    <x v="0"/>
    <x v="0"/>
    <s v="St Dhh Main Theatre"/>
    <x v="3"/>
    <n v="1"/>
    <n v="4"/>
    <s v="JUNE-26-dummy-data.xlsx"/>
    <n v="4"/>
    <n v="0"/>
    <b v="0"/>
    <n v="270"/>
    <n v="247"/>
    <n v="164"/>
    <n v="0"/>
    <n v="0"/>
    <n v="1"/>
    <n v="0"/>
    <n v="4"/>
    <n v="0"/>
    <m/>
    <n v="270"/>
    <s v="On Time"/>
    <s v="Early Finish"/>
    <n v="8"/>
    <n v="-15"/>
    <n v="0"/>
    <n v="1"/>
    <n v="0"/>
    <n v="4"/>
    <n v="0"/>
    <n v="1"/>
    <n v="0"/>
    <n v="0"/>
    <n v="165"/>
    <n v="1"/>
    <n v="0"/>
    <n v="270"/>
    <s v="Below planned"/>
    <n v="1"/>
    <n v="0"/>
    <n v="0"/>
    <d v="2026-06-01T13:30:00"/>
    <d v="2026-06-01T18:00:00"/>
    <s v="Classified"/>
    <d v="2026-06-01T13:38:00"/>
    <d v="2026-06-01T17:45:00"/>
    <s v="Dr Dummy 16"/>
    <n v="0"/>
    <n v="0"/>
    <m/>
  </r>
  <r>
    <s v="Southern"/>
    <x v="1"/>
    <x v="10"/>
    <x v="14"/>
    <s v="Single consultant"/>
    <x v="18"/>
    <x v="0"/>
    <d v="2026-06-16T00:00:00"/>
    <n v="0"/>
    <x v="0"/>
    <x v="0"/>
    <s v="St Dhh Main Theatre"/>
    <x v="3"/>
    <n v="1"/>
    <n v="4"/>
    <s v="JUNE-26-dummy-data.xlsx"/>
    <n v="4"/>
    <n v="0"/>
    <b v="0"/>
    <n v="480"/>
    <n v="443"/>
    <n v="327"/>
    <n v="0"/>
    <n v="0"/>
    <n v="1"/>
    <n v="0"/>
    <n v="4"/>
    <n v="0"/>
    <m/>
    <n v="480"/>
    <s v="On Time"/>
    <s v="Early Finish"/>
    <n v="8"/>
    <n v="-29"/>
    <n v="0"/>
    <n v="1"/>
    <n v="0"/>
    <n v="4"/>
    <n v="0"/>
    <n v="1"/>
    <n v="0"/>
    <n v="0"/>
    <n v="320"/>
    <n v="1"/>
    <n v="0"/>
    <n v="480"/>
    <s v="Below planned"/>
    <n v="1"/>
    <n v="0"/>
    <n v="0"/>
    <d v="2026-06-16T09:00:00"/>
    <d v="2026-06-16T17:00:00"/>
    <s v="Classified"/>
    <d v="2026-06-16T09:08:00"/>
    <d v="2026-06-16T16:31:00"/>
    <s v="Dr Dummy 16"/>
    <n v="0"/>
    <n v="0"/>
    <m/>
  </r>
  <r>
    <s v="Southern"/>
    <x v="1"/>
    <x v="10"/>
    <x v="14"/>
    <s v="Single consultant"/>
    <x v="18"/>
    <x v="0"/>
    <d v="2026-07-13T00:00:00"/>
    <n v="0"/>
    <x v="1"/>
    <x v="0"/>
    <s v="St Dhh Main Theatre"/>
    <x v="3"/>
    <n v="1"/>
    <n v="4"/>
    <s v="JULY-26-dummy-data.xlsx"/>
    <n v="4"/>
    <n v="0"/>
    <b v="0"/>
    <n v="480"/>
    <n v="454"/>
    <n v="364"/>
    <n v="0"/>
    <n v="0"/>
    <n v="1"/>
    <n v="0"/>
    <n v="4"/>
    <n v="0"/>
    <m/>
    <n v="480"/>
    <s v="On Time"/>
    <s v="Early Finish"/>
    <n v="5"/>
    <n v="-21"/>
    <n v="0"/>
    <n v="1"/>
    <n v="0"/>
    <n v="4"/>
    <n v="0"/>
    <n v="1"/>
    <n v="0"/>
    <n v="0"/>
    <n v="365"/>
    <n v="1"/>
    <n v="0"/>
    <n v="480"/>
    <s v="Below planned"/>
    <n v="1"/>
    <n v="0"/>
    <n v="0"/>
    <d v="2026-07-13T08:30:00"/>
    <d v="2026-07-13T16:30:00"/>
    <s v="Classified"/>
    <d v="2026-07-13T08:35:00"/>
    <d v="2026-07-13T16:09:00"/>
    <s v="Dr Dummy 16"/>
    <n v="0"/>
    <n v="0"/>
    <m/>
  </r>
  <r>
    <s v="Southern"/>
    <x v="1"/>
    <x v="10"/>
    <x v="14"/>
    <s v="Single consultant"/>
    <x v="18"/>
    <x v="0"/>
    <d v="2026-08-23T00:00:00"/>
    <n v="0"/>
    <x v="2"/>
    <x v="0"/>
    <s v="St Dhh Main Theatre"/>
    <x v="3"/>
    <n v="1"/>
    <n v="4"/>
    <s v="AUGUST-26-dummy-data.xlsx"/>
    <n v="4"/>
    <n v="0"/>
    <b v="0"/>
    <n v="540"/>
    <n v="506"/>
    <n v="424"/>
    <n v="0"/>
    <n v="0"/>
    <n v="1"/>
    <n v="0"/>
    <n v="4"/>
    <n v="0"/>
    <m/>
    <n v="540"/>
    <s v="On Time"/>
    <s v="Early Finish"/>
    <n v="8"/>
    <n v="-26"/>
    <n v="0"/>
    <n v="1"/>
    <n v="0"/>
    <n v="4"/>
    <n v="0"/>
    <n v="1"/>
    <n v="0"/>
    <n v="0"/>
    <n v="410"/>
    <n v="1"/>
    <n v="0"/>
    <n v="540"/>
    <s v="Below planned"/>
    <n v="1"/>
    <n v="0"/>
    <n v="0"/>
    <d v="2026-08-23T09:00:00"/>
    <d v="2026-08-23T18:00:00"/>
    <s v="Classified"/>
    <d v="2026-08-23T09:08:00"/>
    <d v="2026-08-23T17:34:00"/>
    <s v="Dr Dummy 16"/>
    <n v="0"/>
    <n v="0"/>
    <m/>
  </r>
  <r>
    <s v="Southern"/>
    <x v="1"/>
    <x v="10"/>
    <x v="15"/>
    <s v="Single consultant"/>
    <x v="18"/>
    <x v="0"/>
    <d v="2026-07-04T00:00:00"/>
    <n v="0"/>
    <x v="1"/>
    <x v="0"/>
    <s v="St Dhh Main Theatre"/>
    <x v="3"/>
    <n v="1"/>
    <n v="4"/>
    <s v="JULY-26-dummy-data.xlsx"/>
    <n v="4"/>
    <n v="0"/>
    <b v="0"/>
    <n v="180"/>
    <n v="159"/>
    <n v="94"/>
    <n v="0"/>
    <n v="0"/>
    <n v="1"/>
    <n v="0"/>
    <n v="4"/>
    <n v="0"/>
    <m/>
    <n v="180"/>
    <s v="Late Start"/>
    <s v="On Time"/>
    <n v="11"/>
    <n v="-10"/>
    <n v="0"/>
    <n v="0"/>
    <n v="1"/>
    <n v="4"/>
    <n v="0"/>
    <n v="0"/>
    <n v="1"/>
    <n v="0"/>
    <n v="95"/>
    <n v="1"/>
    <n v="0"/>
    <n v="180"/>
    <s v="Below planned"/>
    <n v="1"/>
    <n v="0"/>
    <n v="0"/>
    <d v="2026-07-04T09:00:00"/>
    <d v="2026-07-04T12:00:00"/>
    <s v="Classified"/>
    <d v="2026-07-04T09:11:00"/>
    <d v="2026-07-04T11:50:00"/>
    <s v="Dr Dummy 17"/>
    <n v="0"/>
    <n v="0"/>
    <m/>
  </r>
  <r>
    <s v="Southern"/>
    <x v="1"/>
    <x v="10"/>
    <x v="15"/>
    <s v="Single consultant"/>
    <x v="18"/>
    <x v="0"/>
    <d v="2026-07-20T00:00:00"/>
    <n v="0"/>
    <x v="1"/>
    <x v="0"/>
    <s v="St Dhh Main Theatre"/>
    <x v="3"/>
    <n v="1"/>
    <n v="4"/>
    <s v="JULY-26-dummy-data.xlsx"/>
    <n v="4"/>
    <n v="0"/>
    <b v="0"/>
    <n v="540"/>
    <n v="496"/>
    <n v="378"/>
    <n v="0"/>
    <n v="0"/>
    <n v="1"/>
    <n v="0"/>
    <n v="4"/>
    <n v="0"/>
    <m/>
    <n v="540"/>
    <s v="On Time"/>
    <s v="Early Finish"/>
    <n v="9"/>
    <n v="-35"/>
    <n v="0"/>
    <n v="1"/>
    <n v="0"/>
    <n v="4"/>
    <n v="0"/>
    <n v="1"/>
    <n v="0"/>
    <n v="0"/>
    <n v="375"/>
    <n v="1"/>
    <n v="0"/>
    <n v="540"/>
    <s v="Below planned"/>
    <n v="1"/>
    <n v="0"/>
    <n v="0"/>
    <d v="2026-07-20T08:30:00"/>
    <d v="2026-07-20T17:30:00"/>
    <s v="Classified"/>
    <d v="2026-07-20T08:39:00"/>
    <d v="2026-07-20T16:55:00"/>
    <s v="Dr Dummy 17"/>
    <n v="0"/>
    <n v="0"/>
    <m/>
  </r>
  <r>
    <s v="Southern"/>
    <x v="1"/>
    <x v="10"/>
    <x v="15"/>
    <s v="Single consultant"/>
    <x v="18"/>
    <x v="0"/>
    <d v="2026-07-31T00:00:00"/>
    <n v="0"/>
    <x v="1"/>
    <x v="0"/>
    <s v="St Dhh Main Theatre"/>
    <x v="3"/>
    <n v="1"/>
    <n v="4"/>
    <s v="JULY-26-dummy-data.xlsx"/>
    <n v="4"/>
    <n v="0"/>
    <b v="0"/>
    <n v="540"/>
    <n v="503"/>
    <n v="369"/>
    <n v="0"/>
    <n v="0"/>
    <n v="1"/>
    <n v="0"/>
    <n v="4"/>
    <n v="0"/>
    <m/>
    <n v="540"/>
    <s v="Late Start"/>
    <s v="Early Finish"/>
    <n v="12"/>
    <n v="-25"/>
    <n v="0"/>
    <n v="0"/>
    <n v="1"/>
    <n v="4"/>
    <n v="0"/>
    <n v="1"/>
    <n v="0"/>
    <n v="0"/>
    <n v="380"/>
    <n v="1"/>
    <n v="0"/>
    <n v="540"/>
    <s v="Below planned"/>
    <n v="1"/>
    <n v="0"/>
    <n v="0"/>
    <d v="2026-07-31T08:00:00"/>
    <d v="2026-07-31T17:00:00"/>
    <s v="Classified"/>
    <d v="2026-07-31T08:12:00"/>
    <d v="2026-07-31T16:35:00"/>
    <s v="Dr Dummy 17"/>
    <n v="0"/>
    <n v="0"/>
    <m/>
  </r>
  <r>
    <s v="Southern"/>
    <x v="1"/>
    <x v="10"/>
    <x v="16"/>
    <s v="Single consultant"/>
    <x v="18"/>
    <x v="0"/>
    <d v="2026-06-12T00:00:00"/>
    <n v="0"/>
    <x v="0"/>
    <x v="0"/>
    <s v="St Dhh Main Theatre"/>
    <x v="3"/>
    <n v="1"/>
    <n v="4"/>
    <s v="JUNE-26-dummy-data.xlsx"/>
    <n v="4"/>
    <n v="0"/>
    <b v="0"/>
    <n v="300"/>
    <n v="269"/>
    <n v="194"/>
    <n v="0"/>
    <n v="0"/>
    <n v="1"/>
    <n v="0"/>
    <n v="4"/>
    <n v="0"/>
    <m/>
    <n v="300"/>
    <s v="Late Start"/>
    <s v="Early Finish"/>
    <n v="11"/>
    <n v="-20"/>
    <n v="0"/>
    <n v="0"/>
    <n v="1"/>
    <n v="4"/>
    <n v="0"/>
    <n v="1"/>
    <n v="0"/>
    <n v="0"/>
    <n v="200"/>
    <n v="1"/>
    <n v="0"/>
    <n v="300"/>
    <s v="Below planned"/>
    <n v="1"/>
    <n v="0"/>
    <n v="0"/>
    <d v="2026-06-12T08:00:00"/>
    <d v="2026-06-12T13:00:00"/>
    <s v="Classified"/>
    <d v="2026-06-12T08:11:00"/>
    <d v="2026-06-12T12:40:00"/>
    <s v="Dr Dummy 18"/>
    <n v="0"/>
    <n v="0"/>
    <m/>
  </r>
  <r>
    <s v="Southern"/>
    <x v="1"/>
    <x v="10"/>
    <x v="16"/>
    <s v="Single consultant"/>
    <x v="18"/>
    <x v="0"/>
    <d v="2026-07-21T00:00:00"/>
    <n v="0"/>
    <x v="1"/>
    <x v="0"/>
    <s v="St Dhh Main Theatre"/>
    <x v="3"/>
    <n v="1"/>
    <n v="4"/>
    <s v="JULY-26-dummy-data.xlsx"/>
    <n v="4"/>
    <n v="0"/>
    <b v="0"/>
    <n v="240"/>
    <n v="213"/>
    <n v="113"/>
    <n v="0"/>
    <n v="0"/>
    <n v="1"/>
    <n v="0"/>
    <n v="4"/>
    <n v="0"/>
    <m/>
    <n v="240"/>
    <s v="On Time"/>
    <s v="Early Finish"/>
    <n v="4"/>
    <n v="-23"/>
    <n v="0"/>
    <n v="1"/>
    <n v="0"/>
    <n v="4"/>
    <n v="0"/>
    <n v="1"/>
    <n v="0"/>
    <n v="0"/>
    <n v="120"/>
    <n v="1"/>
    <n v="0"/>
    <n v="240"/>
    <s v="Below planned"/>
    <n v="1"/>
    <n v="0"/>
    <n v="0"/>
    <d v="2026-07-21T08:30:00"/>
    <d v="2026-07-21T12:30:00"/>
    <s v="Classified"/>
    <d v="2026-07-21T08:34:00"/>
    <d v="2026-07-21T12:07:00"/>
    <s v="Dr Dummy 18"/>
    <n v="0"/>
    <n v="0"/>
    <m/>
  </r>
  <r>
    <s v="Southern"/>
    <x v="1"/>
    <x v="10"/>
    <x v="16"/>
    <s v="Single consultant"/>
    <x v="18"/>
    <x v="0"/>
    <d v="2026-07-27T00:00:00"/>
    <n v="0"/>
    <x v="1"/>
    <x v="0"/>
    <s v="St Dhh Main Theatre"/>
    <x v="3"/>
    <n v="1"/>
    <n v="4"/>
    <s v="JULY-26-dummy-data.xlsx"/>
    <n v="4"/>
    <n v="0"/>
    <b v="0"/>
    <n v="270"/>
    <n v="242"/>
    <n v="168"/>
    <n v="0"/>
    <n v="0"/>
    <n v="1"/>
    <n v="0"/>
    <n v="4"/>
    <n v="0"/>
    <m/>
    <n v="270"/>
    <s v="On Time"/>
    <s v="Early Finish"/>
    <n v="10"/>
    <n v="-18"/>
    <n v="0"/>
    <n v="1"/>
    <n v="0"/>
    <n v="4"/>
    <n v="0"/>
    <n v="1"/>
    <n v="0"/>
    <n v="0"/>
    <n v="165"/>
    <n v="1"/>
    <n v="0"/>
    <n v="270"/>
    <s v="Below planned"/>
    <n v="1"/>
    <n v="0"/>
    <n v="0"/>
    <d v="2026-07-27T08:00:00"/>
    <d v="2026-07-27T12:30:00"/>
    <s v="Classified"/>
    <d v="2026-07-27T08:10:00"/>
    <d v="2026-07-27T12:12:00"/>
    <s v="Dr Dummy 18"/>
    <n v="0"/>
    <n v="0"/>
    <m/>
  </r>
  <r>
    <s v="Southern"/>
    <x v="1"/>
    <x v="10"/>
    <x v="17"/>
    <s v="Single consultant"/>
    <x v="18"/>
    <x v="0"/>
    <d v="2026-08-04T00:00:00"/>
    <n v="0"/>
    <x v="2"/>
    <x v="0"/>
    <s v="St Dhh Main Theatre"/>
    <x v="3"/>
    <n v="1"/>
    <n v="4"/>
    <s v="AUGUST-26-dummy-data.xlsx"/>
    <n v="4"/>
    <n v="0"/>
    <b v="0"/>
    <n v="480"/>
    <n v="454"/>
    <n v="359"/>
    <n v="0"/>
    <n v="0"/>
    <n v="1"/>
    <n v="0"/>
    <n v="4"/>
    <n v="0"/>
    <m/>
    <n v="480"/>
    <s v="On Time"/>
    <s v="Early Finish"/>
    <n v="9"/>
    <n v="-17"/>
    <n v="0"/>
    <n v="1"/>
    <n v="0"/>
    <n v="4"/>
    <n v="0"/>
    <n v="1"/>
    <n v="0"/>
    <n v="0"/>
    <n v="350"/>
    <n v="1"/>
    <n v="0"/>
    <n v="480"/>
    <s v="Below planned"/>
    <n v="1"/>
    <n v="0"/>
    <n v="0"/>
    <d v="2026-08-04T08:00:00"/>
    <d v="2026-08-04T16:00:00"/>
    <s v="Classified"/>
    <d v="2026-08-04T08:09:00"/>
    <d v="2026-08-04T15:43:00"/>
    <s v="Dr Dummy 19"/>
    <n v="0"/>
    <n v="0"/>
    <m/>
  </r>
  <r>
    <s v="Southern"/>
    <x v="1"/>
    <x v="10"/>
    <x v="18"/>
    <s v="Single consultant"/>
    <x v="18"/>
    <x v="0"/>
    <d v="2026-07-08T00:00:00"/>
    <n v="0"/>
    <x v="1"/>
    <x v="0"/>
    <s v="St Dhh Main Theatre"/>
    <x v="3"/>
    <n v="1"/>
    <n v="4"/>
    <s v="JULY-26-dummy-data.xlsx"/>
    <n v="4"/>
    <n v="0"/>
    <b v="0"/>
    <n v="480"/>
    <n v="453"/>
    <n v="338"/>
    <n v="0"/>
    <n v="0"/>
    <n v="1"/>
    <n v="0"/>
    <n v="4"/>
    <n v="0"/>
    <m/>
    <n v="480"/>
    <s v="On Time"/>
    <s v="Early Finish"/>
    <n v="6"/>
    <n v="-21"/>
    <n v="0"/>
    <n v="1"/>
    <n v="0"/>
    <n v="4"/>
    <n v="0"/>
    <n v="1"/>
    <n v="0"/>
    <n v="0"/>
    <n v="340"/>
    <n v="1"/>
    <n v="0"/>
    <n v="480"/>
    <s v="Below planned"/>
    <n v="1"/>
    <n v="0"/>
    <n v="0"/>
    <d v="2026-07-08T08:30:00"/>
    <d v="2026-07-08T16:30:00"/>
    <s v="Classified"/>
    <d v="2026-07-08T08:36:00"/>
    <d v="2026-07-08T16:09:00"/>
    <s v="Dr Dummy 20"/>
    <n v="0"/>
    <n v="0"/>
    <m/>
  </r>
  <r>
    <s v="Southern"/>
    <x v="1"/>
    <x v="10"/>
    <x v="20"/>
    <s v="Single consultant"/>
    <x v="18"/>
    <x v="0"/>
    <d v="2026-08-03T00:00:00"/>
    <n v="0"/>
    <x v="2"/>
    <x v="0"/>
    <s v="St Dhh Main Theatre"/>
    <x v="3"/>
    <n v="1"/>
    <n v="4"/>
    <s v="AUGUST-26-dummy-data.xlsx"/>
    <n v="4"/>
    <n v="0"/>
    <b v="0"/>
    <n v="300"/>
    <n v="265"/>
    <n v="158"/>
    <n v="0"/>
    <n v="0"/>
    <n v="1"/>
    <n v="0"/>
    <n v="4"/>
    <n v="0"/>
    <m/>
    <n v="300"/>
    <s v="On Time"/>
    <s v="Early Finish"/>
    <n v="8"/>
    <n v="-27"/>
    <n v="0"/>
    <n v="1"/>
    <n v="0"/>
    <n v="4"/>
    <n v="0"/>
    <n v="1"/>
    <n v="0"/>
    <n v="0"/>
    <n v="165"/>
    <n v="1"/>
    <n v="0"/>
    <n v="300"/>
    <s v="Below planned"/>
    <n v="1"/>
    <n v="0"/>
    <n v="0"/>
    <d v="2026-08-03T13:30:00"/>
    <d v="2026-08-03T18:30:00"/>
    <s v="Classified"/>
    <d v="2026-08-03T13:38:00"/>
    <d v="2026-08-03T18:03:00"/>
    <s v="Dr Dummy 22"/>
    <n v="0"/>
    <n v="0"/>
    <m/>
  </r>
  <r>
    <s v="Southern"/>
    <x v="1"/>
    <x v="10"/>
    <x v="21"/>
    <s v="Single consultant"/>
    <x v="18"/>
    <x v="0"/>
    <d v="2026-08-21T00:00:00"/>
    <n v="0"/>
    <x v="2"/>
    <x v="0"/>
    <s v="St Dhh Main Theatre"/>
    <x v="3"/>
    <n v="1"/>
    <n v="4"/>
    <s v="AUGUST-26-dummy-data.xlsx"/>
    <n v="4"/>
    <n v="0"/>
    <b v="0"/>
    <n v="480"/>
    <n v="428"/>
    <n v="315"/>
    <n v="0"/>
    <n v="0"/>
    <n v="1"/>
    <n v="0"/>
    <n v="4"/>
    <n v="0"/>
    <m/>
    <n v="480"/>
    <s v="On Time"/>
    <s v="Early Finish"/>
    <n v="9"/>
    <n v="-43"/>
    <n v="0"/>
    <n v="1"/>
    <n v="0"/>
    <n v="4"/>
    <n v="0"/>
    <n v="1"/>
    <n v="0"/>
    <n v="0"/>
    <n v="310"/>
    <n v="1"/>
    <n v="0"/>
    <n v="480"/>
    <s v="Below planned"/>
    <n v="1"/>
    <n v="0"/>
    <n v="0"/>
    <d v="2026-08-21T07:30:00"/>
    <d v="2026-08-21T15:30:00"/>
    <s v="Classified"/>
    <d v="2026-08-21T07:39:00"/>
    <d v="2026-08-21T14:47:00"/>
    <s v="Dr Dummy 23"/>
    <n v="0"/>
    <n v="0"/>
    <m/>
  </r>
  <r>
    <s v="Southern"/>
    <x v="1"/>
    <x v="10"/>
    <x v="21"/>
    <s v="Single consultant"/>
    <x v="18"/>
    <x v="0"/>
    <d v="2026-08-28T00:00:00"/>
    <n v="0"/>
    <x v="2"/>
    <x v="0"/>
    <s v="St Dhh Main Theatre"/>
    <x v="3"/>
    <n v="1"/>
    <n v="4"/>
    <s v="AUGUST-26-dummy-data.xlsx"/>
    <n v="4"/>
    <n v="0"/>
    <b v="0"/>
    <n v="210"/>
    <n v="177"/>
    <n v="102"/>
    <n v="0"/>
    <n v="0"/>
    <n v="1"/>
    <n v="0"/>
    <n v="4"/>
    <n v="0"/>
    <m/>
    <n v="210"/>
    <s v="On Time"/>
    <s v="Early Finish"/>
    <n v="3"/>
    <n v="-30"/>
    <n v="0"/>
    <n v="1"/>
    <n v="0"/>
    <n v="4"/>
    <n v="0"/>
    <n v="1"/>
    <n v="0"/>
    <n v="0"/>
    <n v="105"/>
    <n v="1"/>
    <n v="0"/>
    <n v="210"/>
    <s v="Below planned"/>
    <n v="1"/>
    <n v="0"/>
    <n v="0"/>
    <d v="2026-08-28T08:30:00"/>
    <d v="2026-08-28T12:00:00"/>
    <s v="Classified"/>
    <d v="2026-08-28T08:33:00"/>
    <d v="2026-08-28T11:30:00"/>
    <s v="Dr Dummy 23"/>
    <n v="0"/>
    <n v="0"/>
    <m/>
  </r>
  <r>
    <s v="Southern"/>
    <x v="1"/>
    <x v="10"/>
    <x v="22"/>
    <s v="Single consultant"/>
    <x v="18"/>
    <x v="0"/>
    <d v="2026-06-04T00:00:00"/>
    <n v="0"/>
    <x v="0"/>
    <x v="0"/>
    <s v="St Dhh Main Theatre"/>
    <x v="3"/>
    <n v="1"/>
    <n v="4"/>
    <s v="JUNE-26-dummy-data.xlsx"/>
    <n v="4"/>
    <n v="0"/>
    <b v="0"/>
    <n v="210"/>
    <n v="182"/>
    <n v="117"/>
    <n v="0"/>
    <n v="0"/>
    <n v="1"/>
    <n v="0"/>
    <n v="4"/>
    <n v="0"/>
    <m/>
    <n v="210"/>
    <s v="On Time"/>
    <s v="Early Finish"/>
    <n v="8"/>
    <n v="-20"/>
    <n v="0"/>
    <n v="1"/>
    <n v="0"/>
    <n v="4"/>
    <n v="0"/>
    <n v="1"/>
    <n v="0"/>
    <n v="0"/>
    <n v="110"/>
    <n v="1"/>
    <n v="0"/>
    <n v="210"/>
    <s v="Below planned"/>
    <n v="1"/>
    <n v="0"/>
    <n v="0"/>
    <d v="2026-06-04T08:00:00"/>
    <d v="2026-06-04T11:30:00"/>
    <s v="Classified"/>
    <d v="2026-06-04T08:08:00"/>
    <d v="2026-06-04T11:10:00"/>
    <s v="Dr Dummy 24"/>
    <n v="0"/>
    <n v="0"/>
    <m/>
  </r>
  <r>
    <s v="Southern"/>
    <x v="1"/>
    <x v="10"/>
    <x v="22"/>
    <s v="Single consultant"/>
    <x v="18"/>
    <x v="0"/>
    <d v="2026-07-09T00:00:00"/>
    <n v="0"/>
    <x v="1"/>
    <x v="0"/>
    <s v="St Dhh Main Theatre"/>
    <x v="3"/>
    <n v="1"/>
    <n v="4"/>
    <s v="JULY-26-dummy-data.xlsx"/>
    <n v="4"/>
    <n v="0"/>
    <b v="0"/>
    <n v="420"/>
    <n v="390"/>
    <n v="282"/>
    <n v="0"/>
    <n v="0"/>
    <n v="1"/>
    <n v="0"/>
    <n v="4"/>
    <n v="0"/>
    <m/>
    <n v="420"/>
    <s v="On Time"/>
    <s v="Early Finish"/>
    <n v="5"/>
    <n v="-25"/>
    <n v="0"/>
    <n v="1"/>
    <n v="0"/>
    <n v="4"/>
    <n v="0"/>
    <n v="1"/>
    <n v="0"/>
    <n v="0"/>
    <n v="280"/>
    <n v="1"/>
    <n v="0"/>
    <n v="420"/>
    <s v="Below planned"/>
    <n v="1"/>
    <n v="0"/>
    <n v="0"/>
    <d v="2026-07-09T07:30:00"/>
    <d v="2026-07-09T14:30:00"/>
    <s v="Classified"/>
    <d v="2026-07-09T07:35:00"/>
    <d v="2026-07-09T14:05:00"/>
    <s v="Dr Dummy 24"/>
    <n v="0"/>
    <n v="0"/>
    <m/>
  </r>
  <r>
    <s v="Southern"/>
    <x v="1"/>
    <x v="10"/>
    <x v="22"/>
    <s v="Single consultant"/>
    <x v="18"/>
    <x v="0"/>
    <d v="2026-08-01T00:00:00"/>
    <n v="0"/>
    <x v="2"/>
    <x v="0"/>
    <s v="St Dhh Main Theatre"/>
    <x v="3"/>
    <n v="1"/>
    <n v="4"/>
    <s v="AUGUST-26-dummy-data.xlsx"/>
    <n v="4"/>
    <n v="0"/>
    <b v="0"/>
    <n v="540"/>
    <n v="495"/>
    <n v="357"/>
    <n v="0"/>
    <n v="0"/>
    <n v="1"/>
    <n v="0"/>
    <n v="4"/>
    <n v="0"/>
    <m/>
    <n v="540"/>
    <s v="On Time"/>
    <s v="Early Finish"/>
    <n v="4"/>
    <n v="-41"/>
    <n v="0"/>
    <n v="1"/>
    <n v="0"/>
    <n v="4"/>
    <n v="0"/>
    <n v="1"/>
    <n v="0"/>
    <n v="0"/>
    <n v="355"/>
    <n v="1"/>
    <n v="0"/>
    <n v="540"/>
    <s v="Below planned"/>
    <n v="1"/>
    <n v="0"/>
    <n v="0"/>
    <d v="2026-08-01T08:30:00"/>
    <d v="2026-08-01T17:30:00"/>
    <s v="Classified"/>
    <d v="2026-08-01T08:34:00"/>
    <d v="2026-08-01T16:49:00"/>
    <s v="Dr Dummy 24"/>
    <n v="0"/>
    <n v="0"/>
    <m/>
  </r>
  <r>
    <s v="Southern"/>
    <x v="1"/>
    <x v="7"/>
    <x v="0"/>
    <s v="Single consultant"/>
    <x v="12"/>
    <x v="0"/>
    <d v="2026-08-23T00:00:00"/>
    <n v="0"/>
    <x v="2"/>
    <x v="0"/>
    <s v="St Dhh Main Theatre"/>
    <x v="0"/>
    <n v="1"/>
    <n v="4"/>
    <s v="AUGUST-26-dummy-data.xlsx"/>
    <n v="4"/>
    <n v="0"/>
    <b v="0"/>
    <n v="270"/>
    <n v="233"/>
    <n v="159"/>
    <n v="0"/>
    <n v="0"/>
    <n v="1"/>
    <n v="0"/>
    <n v="4"/>
    <n v="0"/>
    <m/>
    <n v="270"/>
    <s v="On Time"/>
    <s v="Early Finish"/>
    <n v="10"/>
    <n v="-27"/>
    <n v="0"/>
    <n v="1"/>
    <n v="0"/>
    <n v="4"/>
    <n v="0"/>
    <n v="1"/>
    <n v="0"/>
    <n v="0"/>
    <n v="150"/>
    <n v="1"/>
    <n v="0"/>
    <n v="270"/>
    <s v="Below planned"/>
    <n v="1"/>
    <n v="0"/>
    <n v="0"/>
    <d v="2026-08-23T08:30:00"/>
    <d v="2026-08-23T13:00:00"/>
    <s v="Classified"/>
    <d v="2026-08-23T08:40:00"/>
    <d v="2026-08-23T12:33:00"/>
    <s v="Dr Dummy 01"/>
    <n v="0"/>
    <n v="0"/>
    <m/>
  </r>
  <r>
    <s v="Southern"/>
    <x v="1"/>
    <x v="7"/>
    <x v="0"/>
    <s v="Single consultant"/>
    <x v="14"/>
    <x v="0"/>
    <d v="2026-08-13T00:00:00"/>
    <n v="0"/>
    <x v="2"/>
    <x v="0"/>
    <s v="St Dhh Main Theatre"/>
    <x v="0"/>
    <n v="1"/>
    <n v="4"/>
    <s v="AUGUST-26-dummy-data.xlsx"/>
    <n v="4"/>
    <n v="0"/>
    <b v="0"/>
    <n v="270"/>
    <n v="255"/>
    <n v="172"/>
    <n v="0"/>
    <n v="0"/>
    <n v="1"/>
    <n v="0"/>
    <n v="4"/>
    <n v="0"/>
    <m/>
    <n v="270"/>
    <s v="On Time"/>
    <s v="Early Finish"/>
    <n v="2"/>
    <n v="-13"/>
    <n v="0"/>
    <n v="1"/>
    <n v="0"/>
    <n v="4"/>
    <n v="0"/>
    <n v="1"/>
    <n v="0"/>
    <n v="0"/>
    <n v="165"/>
    <n v="1"/>
    <n v="0"/>
    <n v="270"/>
    <s v="Below planned"/>
    <n v="1"/>
    <n v="0"/>
    <n v="0"/>
    <d v="2026-08-13T13:30:00"/>
    <d v="2026-08-13T18:00:00"/>
    <s v="Classified"/>
    <d v="2026-08-13T13:32:00"/>
    <d v="2026-08-13T17:47:00"/>
    <s v="Dr Dummy 01"/>
    <n v="0"/>
    <n v="0"/>
    <m/>
  </r>
  <r>
    <s v="Southern"/>
    <x v="1"/>
    <x v="7"/>
    <x v="0"/>
    <s v="Single consultant"/>
    <x v="15"/>
    <x v="0"/>
    <d v="2026-06-18T00:00:00"/>
    <n v="0"/>
    <x v="0"/>
    <x v="0"/>
    <s v="St Dhh Main Theatre"/>
    <x v="0"/>
    <n v="1"/>
    <n v="4"/>
    <s v="JUNE-26-dummy-data.xlsx"/>
    <n v="4"/>
    <n v="0"/>
    <b v="0"/>
    <n v="180"/>
    <n v="167"/>
    <n v="95"/>
    <n v="0"/>
    <n v="0"/>
    <n v="1"/>
    <n v="0"/>
    <n v="4"/>
    <n v="0"/>
    <m/>
    <n v="180"/>
    <s v="On Time"/>
    <s v="On Time"/>
    <n v="6"/>
    <n v="-7"/>
    <n v="0"/>
    <n v="1"/>
    <n v="0"/>
    <n v="4"/>
    <n v="0"/>
    <n v="0"/>
    <n v="1"/>
    <n v="0"/>
    <n v="95"/>
    <n v="1"/>
    <n v="0"/>
    <n v="180"/>
    <s v="Below planned"/>
    <n v="1"/>
    <n v="0"/>
    <n v="0"/>
    <d v="2026-06-18T13:00:00"/>
    <d v="2026-06-18T16:00:00"/>
    <s v="Classified"/>
    <d v="2026-06-18T13:06:00"/>
    <d v="2026-06-18T15:53:00"/>
    <s v="Dr Dummy 01"/>
    <n v="0"/>
    <n v="0"/>
    <m/>
  </r>
  <r>
    <s v="Southern"/>
    <x v="1"/>
    <x v="7"/>
    <x v="1"/>
    <s v="Single consultant"/>
    <x v="12"/>
    <x v="0"/>
    <d v="2026-06-06T00:00:00"/>
    <n v="0"/>
    <x v="0"/>
    <x v="0"/>
    <s v="St Dhh Main Theatre"/>
    <x v="0"/>
    <n v="1"/>
    <n v="4"/>
    <s v="JUNE-26-dummy-data.xlsx"/>
    <n v="4"/>
    <n v="0"/>
    <b v="0"/>
    <n v="270"/>
    <n v="232"/>
    <n v="155"/>
    <n v="0"/>
    <n v="0"/>
    <n v="1"/>
    <n v="0"/>
    <n v="4"/>
    <n v="0"/>
    <m/>
    <n v="270"/>
    <s v="Late Start"/>
    <s v="Early Finish"/>
    <n v="12"/>
    <n v="-26"/>
    <n v="0"/>
    <n v="0"/>
    <n v="1"/>
    <n v="4"/>
    <n v="0"/>
    <n v="1"/>
    <n v="0"/>
    <n v="0"/>
    <n v="150"/>
    <n v="1"/>
    <n v="0"/>
    <n v="270"/>
    <s v="Below planned"/>
    <n v="1"/>
    <n v="0"/>
    <n v="0"/>
    <d v="2026-06-06T08:30:00"/>
    <d v="2026-06-06T13:00:00"/>
    <s v="Classified"/>
    <d v="2026-06-06T08:42:00"/>
    <d v="2026-06-06T12:34:00"/>
    <s v="Dr Dummy 02"/>
    <n v="0"/>
    <n v="0"/>
    <m/>
  </r>
  <r>
    <s v="Southern"/>
    <x v="1"/>
    <x v="7"/>
    <x v="1"/>
    <s v="Single consultant"/>
    <x v="16"/>
    <x v="0"/>
    <d v="2026-06-08T00:00:00"/>
    <n v="0"/>
    <x v="0"/>
    <x v="0"/>
    <s v="St Dhh Main Theatre"/>
    <x v="0"/>
    <n v="1"/>
    <n v="4"/>
    <s v="JUNE-26-dummy-data.xlsx"/>
    <n v="4"/>
    <n v="0"/>
    <b v="0"/>
    <n v="240"/>
    <n v="203"/>
    <n v="123"/>
    <n v="0"/>
    <n v="0"/>
    <n v="1"/>
    <n v="0"/>
    <n v="4"/>
    <n v="0"/>
    <m/>
    <n v="240"/>
    <s v="On Time"/>
    <s v="Early Finish"/>
    <n v="10"/>
    <n v="-27"/>
    <n v="0"/>
    <n v="1"/>
    <n v="0"/>
    <n v="4"/>
    <n v="0"/>
    <n v="1"/>
    <n v="0"/>
    <n v="0"/>
    <n v="130"/>
    <n v="1"/>
    <n v="0"/>
    <n v="240"/>
    <s v="Below planned"/>
    <n v="1"/>
    <n v="0"/>
    <n v="0"/>
    <d v="2026-06-08T08:00:00"/>
    <d v="2026-06-08T12:00:00"/>
    <s v="Classified"/>
    <d v="2026-06-08T08:10:00"/>
    <d v="2026-06-08T11:33:00"/>
    <s v="Dr Dummy 02"/>
    <n v="0"/>
    <n v="0"/>
    <m/>
  </r>
  <r>
    <s v="Southern"/>
    <x v="1"/>
    <x v="7"/>
    <x v="1"/>
    <s v="Single consultant"/>
    <x v="16"/>
    <x v="0"/>
    <d v="2026-06-20T00:00:00"/>
    <n v="0"/>
    <x v="0"/>
    <x v="0"/>
    <s v="St Dhh Main Theatre"/>
    <x v="0"/>
    <n v="1"/>
    <n v="4"/>
    <s v="JUNE-26-dummy-data.xlsx"/>
    <n v="4"/>
    <n v="0"/>
    <b v="0"/>
    <n v="240"/>
    <n v="209"/>
    <n v="122"/>
    <n v="0"/>
    <n v="0"/>
    <n v="1"/>
    <n v="0"/>
    <n v="4"/>
    <n v="0"/>
    <m/>
    <n v="240"/>
    <s v="On Time"/>
    <s v="Early Finish"/>
    <n v="2"/>
    <n v="-29"/>
    <n v="0"/>
    <n v="1"/>
    <n v="0"/>
    <n v="4"/>
    <n v="0"/>
    <n v="1"/>
    <n v="0"/>
    <n v="0"/>
    <n v="125"/>
    <n v="1"/>
    <n v="0"/>
    <n v="240"/>
    <s v="Below planned"/>
    <n v="1"/>
    <n v="0"/>
    <n v="0"/>
    <d v="2026-06-20T09:00:00"/>
    <d v="2026-06-20T13:00:00"/>
    <s v="Classified"/>
    <d v="2026-06-20T09:02:00"/>
    <d v="2026-06-20T12:31:00"/>
    <s v="Dr Dummy 02"/>
    <n v="0"/>
    <n v="0"/>
    <m/>
  </r>
  <r>
    <s v="Southern"/>
    <x v="1"/>
    <x v="7"/>
    <x v="1"/>
    <s v="Single consultant"/>
    <x v="15"/>
    <x v="0"/>
    <d v="2026-06-29T00:00:00"/>
    <n v="0"/>
    <x v="0"/>
    <x v="0"/>
    <s v="St Dhh Main Theatre"/>
    <x v="0"/>
    <n v="1"/>
    <n v="4"/>
    <s v="JUNE-26-dummy-data.xlsx"/>
    <n v="4"/>
    <n v="0"/>
    <b v="0"/>
    <n v="210"/>
    <n v="187"/>
    <n v="108"/>
    <n v="0"/>
    <n v="0"/>
    <n v="1"/>
    <n v="0"/>
    <n v="4"/>
    <n v="0"/>
    <m/>
    <n v="210"/>
    <s v="On Time"/>
    <s v="Early Finish"/>
    <n v="2"/>
    <n v="-21"/>
    <n v="0"/>
    <n v="1"/>
    <n v="0"/>
    <n v="4"/>
    <n v="0"/>
    <n v="1"/>
    <n v="0"/>
    <n v="0"/>
    <n v="100"/>
    <n v="1"/>
    <n v="0"/>
    <n v="210"/>
    <s v="Below planned"/>
    <n v="1"/>
    <n v="0"/>
    <n v="0"/>
    <d v="2026-06-29T13:30:00"/>
    <d v="2026-06-29T17:00:00"/>
    <s v="Classified"/>
    <d v="2026-06-29T13:32:00"/>
    <d v="2026-06-29T16:39:00"/>
    <s v="Dr Dummy 02"/>
    <n v="0"/>
    <n v="0"/>
    <m/>
  </r>
  <r>
    <s v="Southern"/>
    <x v="1"/>
    <x v="7"/>
    <x v="2"/>
    <s v="Single consultant"/>
    <x v="12"/>
    <x v="0"/>
    <d v="2026-07-02T00:00:00"/>
    <n v="0"/>
    <x v="1"/>
    <x v="0"/>
    <s v="St Dhh Main Theatre"/>
    <x v="0"/>
    <n v="1"/>
    <n v="4"/>
    <s v="JULY-26-dummy-data.xlsx"/>
    <n v="4"/>
    <n v="0"/>
    <b v="0"/>
    <n v="540"/>
    <n v="498"/>
    <n v="357"/>
    <n v="0"/>
    <n v="0"/>
    <n v="1"/>
    <n v="0"/>
    <n v="4"/>
    <n v="0"/>
    <m/>
    <n v="540"/>
    <s v="On Time"/>
    <s v="Early Finish"/>
    <n v="7"/>
    <n v="-35"/>
    <n v="0"/>
    <n v="1"/>
    <n v="0"/>
    <n v="4"/>
    <n v="0"/>
    <n v="1"/>
    <n v="0"/>
    <n v="0"/>
    <n v="360"/>
    <n v="1"/>
    <n v="0"/>
    <n v="540"/>
    <s v="Below planned"/>
    <n v="1"/>
    <n v="0"/>
    <n v="0"/>
    <d v="2026-07-02T07:30:00"/>
    <d v="2026-07-02T16:30:00"/>
    <s v="Classified"/>
    <d v="2026-07-02T07:37:00"/>
    <d v="2026-07-02T15:55:00"/>
    <s v="Dr Dummy 03"/>
    <n v="0"/>
    <n v="0"/>
    <m/>
  </r>
  <r>
    <s v="Southern"/>
    <x v="1"/>
    <x v="7"/>
    <x v="2"/>
    <s v="Single consultant"/>
    <x v="12"/>
    <x v="0"/>
    <d v="2026-08-03T00:00:00"/>
    <n v="0"/>
    <x v="2"/>
    <x v="0"/>
    <s v="St Dhh Main Theatre"/>
    <x v="0"/>
    <n v="1"/>
    <n v="4"/>
    <s v="AUGUST-26-dummy-data.xlsx"/>
    <n v="4"/>
    <n v="0"/>
    <b v="0"/>
    <n v="480"/>
    <n v="431"/>
    <n v="354"/>
    <n v="0"/>
    <n v="0"/>
    <n v="1"/>
    <n v="0"/>
    <n v="4"/>
    <n v="0"/>
    <m/>
    <n v="480"/>
    <s v="Late Start"/>
    <s v="Early Finish"/>
    <n v="12"/>
    <n v="-37"/>
    <n v="0"/>
    <n v="0"/>
    <n v="1"/>
    <n v="4"/>
    <n v="0"/>
    <n v="1"/>
    <n v="0"/>
    <n v="0"/>
    <n v="350"/>
    <n v="1"/>
    <n v="0"/>
    <n v="480"/>
    <s v="Below planned"/>
    <n v="1"/>
    <n v="0"/>
    <n v="0"/>
    <d v="2026-08-03T09:00:00"/>
    <d v="2026-08-03T17:00:00"/>
    <s v="Classified"/>
    <d v="2026-08-03T09:12:00"/>
    <d v="2026-08-03T16:23:00"/>
    <s v="Dr Dummy 03"/>
    <n v="0"/>
    <n v="0"/>
    <m/>
  </r>
  <r>
    <s v="Southern"/>
    <x v="1"/>
    <x v="7"/>
    <x v="2"/>
    <s v="Single consultant"/>
    <x v="12"/>
    <x v="0"/>
    <d v="2026-08-27T00:00:00"/>
    <n v="0"/>
    <x v="2"/>
    <x v="0"/>
    <s v="St Dhh Main Theatre"/>
    <x v="0"/>
    <n v="1"/>
    <n v="4"/>
    <s v="AUGUST-26-dummy-data.xlsx"/>
    <n v="4"/>
    <n v="0"/>
    <b v="0"/>
    <n v="240"/>
    <n v="224"/>
    <n v="149"/>
    <n v="0"/>
    <n v="0"/>
    <n v="1"/>
    <n v="0"/>
    <n v="4"/>
    <n v="0"/>
    <m/>
    <n v="240"/>
    <s v="On Time"/>
    <s v="Early Finish"/>
    <n v="5"/>
    <n v="-11"/>
    <n v="0"/>
    <n v="1"/>
    <n v="0"/>
    <n v="4"/>
    <n v="0"/>
    <n v="1"/>
    <n v="0"/>
    <n v="0"/>
    <n v="145"/>
    <n v="1"/>
    <n v="0"/>
    <n v="240"/>
    <s v="Below planned"/>
    <n v="1"/>
    <n v="0"/>
    <n v="0"/>
    <d v="2026-08-27T08:30:00"/>
    <d v="2026-08-27T12:30:00"/>
    <s v="Classified"/>
    <d v="2026-08-27T08:35:00"/>
    <d v="2026-08-27T12:19:00"/>
    <s v="Dr Dummy 03"/>
    <n v="0"/>
    <n v="0"/>
    <m/>
  </r>
  <r>
    <s v="Southern"/>
    <x v="1"/>
    <x v="7"/>
    <x v="2"/>
    <s v="Single consultant"/>
    <x v="14"/>
    <x v="0"/>
    <d v="2026-07-27T00:00:00"/>
    <n v="0"/>
    <x v="1"/>
    <x v="0"/>
    <s v="St Dhh Main Theatre"/>
    <x v="0"/>
    <n v="1"/>
    <n v="4"/>
    <s v="JULY-26-dummy-data.xlsx"/>
    <n v="4"/>
    <n v="0"/>
    <b v="0"/>
    <n v="210"/>
    <n v="187"/>
    <n v="108"/>
    <n v="0"/>
    <n v="0"/>
    <n v="1"/>
    <n v="0"/>
    <n v="4"/>
    <n v="0"/>
    <m/>
    <n v="210"/>
    <s v="On Time"/>
    <s v="Early Finish"/>
    <n v="5"/>
    <n v="-18"/>
    <n v="0"/>
    <n v="1"/>
    <n v="0"/>
    <n v="4"/>
    <n v="0"/>
    <n v="1"/>
    <n v="0"/>
    <n v="0"/>
    <n v="110"/>
    <n v="1"/>
    <n v="0"/>
    <n v="210"/>
    <s v="Below planned"/>
    <n v="1"/>
    <n v="0"/>
    <n v="0"/>
    <d v="2026-07-27T08:00:00"/>
    <d v="2026-07-27T11:30:00"/>
    <s v="Classified"/>
    <d v="2026-07-27T08:05:00"/>
    <d v="2026-07-27T11:12:00"/>
    <s v="Dr Dummy 03"/>
    <n v="0"/>
    <n v="0"/>
    <m/>
  </r>
  <r>
    <s v="Southern"/>
    <x v="1"/>
    <x v="7"/>
    <x v="3"/>
    <s v="Single consultant"/>
    <x v="16"/>
    <x v="0"/>
    <d v="2026-06-25T00:00:00"/>
    <n v="0"/>
    <x v="0"/>
    <x v="0"/>
    <s v="St Dhh Main Theatre"/>
    <x v="0"/>
    <n v="1"/>
    <n v="4"/>
    <s v="JUNE-26-dummy-data.xlsx"/>
    <n v="4"/>
    <n v="0"/>
    <b v="0"/>
    <n v="420"/>
    <n v="392"/>
    <n v="295"/>
    <n v="0"/>
    <n v="0"/>
    <n v="1"/>
    <n v="0"/>
    <n v="4"/>
    <n v="0"/>
    <m/>
    <n v="420"/>
    <s v="On Time"/>
    <s v="Early Finish"/>
    <n v="4"/>
    <n v="-24"/>
    <n v="0"/>
    <n v="1"/>
    <n v="0"/>
    <n v="4"/>
    <n v="0"/>
    <n v="1"/>
    <n v="0"/>
    <n v="0"/>
    <n v="290"/>
    <n v="1"/>
    <n v="0"/>
    <n v="420"/>
    <s v="Below planned"/>
    <n v="1"/>
    <n v="0"/>
    <n v="0"/>
    <d v="2026-06-25T09:00:00"/>
    <d v="2026-06-25T16:00:00"/>
    <s v="Classified"/>
    <d v="2026-06-25T09:04:00"/>
    <d v="2026-06-25T15:36:00"/>
    <s v="Dr Dummy 04"/>
    <n v="0"/>
    <n v="0"/>
    <m/>
  </r>
  <r>
    <s v="Southern"/>
    <x v="1"/>
    <x v="7"/>
    <x v="4"/>
    <s v="Single consultant"/>
    <x v="11"/>
    <x v="0"/>
    <d v="2026-07-22T00:00:00"/>
    <n v="0"/>
    <x v="1"/>
    <x v="0"/>
    <s v="St Dhh Main Theatre"/>
    <x v="0"/>
    <n v="1"/>
    <n v="4"/>
    <s v="JULY-26-dummy-data.xlsx"/>
    <n v="4"/>
    <n v="0"/>
    <b v="0"/>
    <n v="270"/>
    <n v="247"/>
    <n v="144"/>
    <n v="0"/>
    <n v="0"/>
    <n v="1"/>
    <n v="0"/>
    <n v="4"/>
    <n v="0"/>
    <m/>
    <n v="270"/>
    <s v="On Time"/>
    <s v="Early Finish"/>
    <n v="3"/>
    <n v="-20"/>
    <n v="0"/>
    <n v="1"/>
    <n v="0"/>
    <n v="4"/>
    <n v="0"/>
    <n v="1"/>
    <n v="0"/>
    <n v="0"/>
    <n v="145"/>
    <n v="1"/>
    <n v="0"/>
    <n v="270"/>
    <s v="Below planned"/>
    <n v="1"/>
    <n v="0"/>
    <n v="0"/>
    <d v="2026-07-22T08:00:00"/>
    <d v="2026-07-22T12:30:00"/>
    <s v="Classified"/>
    <d v="2026-07-22T08:03:00"/>
    <d v="2026-07-22T12:10:00"/>
    <s v="Dr Dummy 05"/>
    <n v="0"/>
    <n v="0"/>
    <m/>
  </r>
  <r>
    <s v="Southern"/>
    <x v="1"/>
    <x v="7"/>
    <x v="4"/>
    <s v="Single consultant"/>
    <x v="12"/>
    <x v="0"/>
    <d v="2026-08-29T00:00:00"/>
    <n v="0"/>
    <x v="2"/>
    <x v="0"/>
    <s v="St Dhh Main Theatre"/>
    <x v="0"/>
    <n v="1"/>
    <n v="4"/>
    <s v="AUGUST-26-dummy-data.xlsx"/>
    <n v="4"/>
    <n v="0"/>
    <b v="0"/>
    <n v="270"/>
    <n v="234"/>
    <n v="154"/>
    <n v="0"/>
    <n v="0"/>
    <n v="1"/>
    <n v="0"/>
    <n v="4"/>
    <n v="0"/>
    <m/>
    <n v="270"/>
    <s v="On Time"/>
    <s v="Early Finish"/>
    <n v="6"/>
    <n v="-30"/>
    <n v="0"/>
    <n v="1"/>
    <n v="0"/>
    <n v="4"/>
    <n v="0"/>
    <n v="1"/>
    <n v="0"/>
    <n v="0"/>
    <n v="165"/>
    <n v="1"/>
    <n v="0"/>
    <n v="270"/>
    <s v="Below planned"/>
    <n v="1"/>
    <n v="0"/>
    <n v="0"/>
    <d v="2026-08-29T08:00:00"/>
    <d v="2026-08-29T12:30:00"/>
    <s v="Classified"/>
    <d v="2026-08-29T08:06:00"/>
    <d v="2026-08-29T12:00:00"/>
    <s v="Dr Dummy 05"/>
    <n v="0"/>
    <n v="0"/>
    <m/>
  </r>
  <r>
    <s v="Southern"/>
    <x v="1"/>
    <x v="7"/>
    <x v="5"/>
    <s v="Single consultant"/>
    <x v="16"/>
    <x v="0"/>
    <d v="2026-07-14T00:00:00"/>
    <n v="0"/>
    <x v="1"/>
    <x v="0"/>
    <s v="St Dhh Main Theatre"/>
    <x v="0"/>
    <n v="1"/>
    <n v="4"/>
    <s v="JULY-26-dummy-data.xlsx"/>
    <n v="4"/>
    <n v="0"/>
    <b v="0"/>
    <n v="210"/>
    <n v="189"/>
    <n v="120"/>
    <n v="0"/>
    <n v="0"/>
    <n v="1"/>
    <n v="0"/>
    <n v="4"/>
    <n v="0"/>
    <m/>
    <n v="210"/>
    <s v="On Time"/>
    <s v="Early Finish"/>
    <n v="2"/>
    <n v="-19"/>
    <n v="0"/>
    <n v="1"/>
    <n v="0"/>
    <n v="4"/>
    <n v="0"/>
    <n v="1"/>
    <n v="0"/>
    <n v="0"/>
    <n v="120"/>
    <n v="1"/>
    <n v="0"/>
    <n v="210"/>
    <s v="Below planned"/>
    <n v="1"/>
    <n v="0"/>
    <n v="0"/>
    <d v="2026-07-14T09:00:00"/>
    <d v="2026-07-14T12:30:00"/>
    <s v="Classified"/>
    <d v="2026-07-14T09:02:00"/>
    <d v="2026-07-14T12:11:00"/>
    <s v="Dr Dummy 06"/>
    <n v="0"/>
    <n v="0"/>
    <m/>
  </r>
  <r>
    <s v="Southern"/>
    <x v="1"/>
    <x v="7"/>
    <x v="6"/>
    <s v="Single consultant"/>
    <x v="14"/>
    <x v="0"/>
    <d v="2026-07-28T00:00:00"/>
    <n v="0"/>
    <x v="1"/>
    <x v="0"/>
    <s v="St Dhh Main Theatre"/>
    <x v="0"/>
    <n v="1"/>
    <n v="4"/>
    <s v="JULY-26-dummy-data.xlsx"/>
    <n v="4"/>
    <n v="0"/>
    <b v="0"/>
    <n v="240"/>
    <n v="208"/>
    <n v="146"/>
    <n v="0"/>
    <n v="0"/>
    <n v="1"/>
    <n v="0"/>
    <n v="4"/>
    <n v="0"/>
    <m/>
    <n v="240"/>
    <s v="On Time"/>
    <s v="Early Finish"/>
    <n v="9"/>
    <n v="-23"/>
    <n v="0"/>
    <n v="1"/>
    <n v="0"/>
    <n v="4"/>
    <n v="0"/>
    <n v="1"/>
    <n v="0"/>
    <n v="0"/>
    <n v="140"/>
    <n v="1"/>
    <n v="0"/>
    <n v="240"/>
    <s v="Below planned"/>
    <n v="1"/>
    <n v="0"/>
    <n v="0"/>
    <d v="2026-07-28T09:00:00"/>
    <d v="2026-07-28T13:00:00"/>
    <s v="Classified"/>
    <d v="2026-07-28T09:09:00"/>
    <d v="2026-07-28T12:37:00"/>
    <s v="Dr Dummy 07"/>
    <n v="0"/>
    <n v="0"/>
    <m/>
  </r>
  <r>
    <s v="Southern"/>
    <x v="1"/>
    <x v="7"/>
    <x v="7"/>
    <s v="Single consultant"/>
    <x v="11"/>
    <x v="0"/>
    <d v="2026-07-03T00:00:00"/>
    <n v="0"/>
    <x v="1"/>
    <x v="0"/>
    <s v="St Dhh Main Theatre"/>
    <x v="0"/>
    <n v="1"/>
    <n v="4"/>
    <s v="JULY-26-dummy-data.xlsx"/>
    <n v="4"/>
    <n v="0"/>
    <b v="0"/>
    <n v="210"/>
    <n v="179"/>
    <n v="114"/>
    <n v="0"/>
    <n v="0"/>
    <n v="1"/>
    <n v="0"/>
    <n v="4"/>
    <n v="0"/>
    <m/>
    <n v="210"/>
    <s v="Late Start"/>
    <s v="Early Finish"/>
    <n v="12"/>
    <n v="-19"/>
    <n v="0"/>
    <n v="0"/>
    <n v="1"/>
    <n v="4"/>
    <n v="0"/>
    <n v="1"/>
    <n v="0"/>
    <n v="0"/>
    <n v="125"/>
    <n v="1"/>
    <n v="0"/>
    <n v="210"/>
    <s v="Below planned"/>
    <n v="1"/>
    <n v="0"/>
    <n v="0"/>
    <d v="2026-07-03T13:00:00"/>
    <d v="2026-07-03T16:30:00"/>
    <s v="Classified"/>
    <d v="2026-07-03T13:12:00"/>
    <d v="2026-07-03T16:11:00"/>
    <s v="Dr Dummy 08"/>
    <n v="0"/>
    <n v="0"/>
    <m/>
  </r>
  <r>
    <s v="Southern"/>
    <x v="1"/>
    <x v="7"/>
    <x v="8"/>
    <s v="Single consultant"/>
    <x v="11"/>
    <x v="0"/>
    <d v="2026-08-28T00:00:00"/>
    <n v="0"/>
    <x v="2"/>
    <x v="0"/>
    <s v="St Dhh Main Theatre"/>
    <x v="0"/>
    <n v="1"/>
    <n v="4"/>
    <s v="AUGUST-26-dummy-data.xlsx"/>
    <n v="4"/>
    <n v="0"/>
    <b v="0"/>
    <n v="540"/>
    <n v="505"/>
    <n v="341"/>
    <n v="0"/>
    <n v="0"/>
    <n v="1"/>
    <n v="0"/>
    <n v="4"/>
    <n v="0"/>
    <m/>
    <n v="540"/>
    <s v="On Time"/>
    <s v="Early Finish"/>
    <n v="5"/>
    <n v="-30"/>
    <n v="0"/>
    <n v="1"/>
    <n v="0"/>
    <n v="4"/>
    <n v="0"/>
    <n v="1"/>
    <n v="0"/>
    <n v="0"/>
    <n v="345"/>
    <n v="1"/>
    <n v="0"/>
    <n v="540"/>
    <s v="Below planned"/>
    <n v="1"/>
    <n v="0"/>
    <n v="0"/>
    <d v="2026-08-28T07:30:00"/>
    <d v="2026-08-28T16:30:00"/>
    <s v="Classified"/>
    <d v="2026-08-28T07:35:00"/>
    <d v="2026-08-28T16:00:00"/>
    <s v="Dr Dummy 09"/>
    <n v="0"/>
    <n v="0"/>
    <m/>
  </r>
  <r>
    <s v="Southern"/>
    <x v="1"/>
    <x v="7"/>
    <x v="8"/>
    <s v="Single consultant"/>
    <x v="12"/>
    <x v="0"/>
    <d v="2026-07-18T00:00:00"/>
    <n v="0"/>
    <x v="1"/>
    <x v="0"/>
    <s v="St Dhh Main Theatre"/>
    <x v="0"/>
    <n v="1"/>
    <n v="4"/>
    <s v="JULY-26-dummy-data.xlsx"/>
    <n v="4"/>
    <n v="0"/>
    <b v="0"/>
    <n v="270"/>
    <n v="242"/>
    <n v="153"/>
    <n v="0"/>
    <n v="0"/>
    <n v="1"/>
    <n v="0"/>
    <n v="4"/>
    <n v="0"/>
    <m/>
    <n v="270"/>
    <s v="On Time"/>
    <s v="Early Finish"/>
    <n v="2"/>
    <n v="-26"/>
    <n v="0"/>
    <n v="1"/>
    <n v="0"/>
    <n v="4"/>
    <n v="0"/>
    <n v="1"/>
    <n v="0"/>
    <n v="0"/>
    <n v="155"/>
    <n v="1"/>
    <n v="0"/>
    <n v="270"/>
    <s v="Below planned"/>
    <n v="1"/>
    <n v="0"/>
    <n v="0"/>
    <d v="2026-07-18T09:00:00"/>
    <d v="2026-07-18T13:30:00"/>
    <s v="Classified"/>
    <d v="2026-07-18T09:02:00"/>
    <d v="2026-07-18T13:04:00"/>
    <s v="Dr Dummy 09"/>
    <n v="0"/>
    <n v="0"/>
    <m/>
  </r>
  <r>
    <s v="Southern"/>
    <x v="1"/>
    <x v="7"/>
    <x v="8"/>
    <s v="Single consultant"/>
    <x v="15"/>
    <x v="0"/>
    <d v="2026-07-28T00:00:00"/>
    <n v="0"/>
    <x v="1"/>
    <x v="0"/>
    <s v="St Dhh Main Theatre"/>
    <x v="0"/>
    <n v="1"/>
    <n v="4"/>
    <s v="JULY-26-dummy-data.xlsx"/>
    <n v="4"/>
    <n v="0"/>
    <b v="0"/>
    <n v="540"/>
    <n v="518"/>
    <n v="379"/>
    <n v="0"/>
    <n v="0"/>
    <n v="1"/>
    <n v="0"/>
    <n v="4"/>
    <n v="0"/>
    <m/>
    <n v="540"/>
    <s v="Late Start"/>
    <s v="Early Finish"/>
    <n v="11"/>
    <n v="-11"/>
    <n v="0"/>
    <n v="0"/>
    <n v="1"/>
    <n v="4"/>
    <n v="0"/>
    <n v="1"/>
    <n v="0"/>
    <n v="0"/>
    <n v="385"/>
    <n v="1"/>
    <n v="0"/>
    <n v="540"/>
    <s v="Below planned"/>
    <n v="1"/>
    <n v="0"/>
    <n v="0"/>
    <d v="2026-07-28T07:30:00"/>
    <d v="2026-07-28T16:30:00"/>
    <s v="Classified"/>
    <d v="2026-07-28T07:41:00"/>
    <d v="2026-07-28T16:19:00"/>
    <s v="Dr Dummy 09"/>
    <n v="0"/>
    <n v="0"/>
    <m/>
  </r>
  <r>
    <s v="Southern"/>
    <x v="1"/>
    <x v="7"/>
    <x v="9"/>
    <s v="Single consultant"/>
    <x v="11"/>
    <x v="0"/>
    <d v="2026-07-04T00:00:00"/>
    <n v="0"/>
    <x v="1"/>
    <x v="0"/>
    <s v="St Dhh Main Theatre"/>
    <x v="0"/>
    <n v="1"/>
    <n v="4"/>
    <s v="JULY-26-dummy-data.xlsx"/>
    <n v="4"/>
    <n v="0"/>
    <b v="0"/>
    <n v="480"/>
    <n v="453"/>
    <n v="348"/>
    <n v="0"/>
    <n v="0"/>
    <n v="1"/>
    <n v="0"/>
    <n v="4"/>
    <n v="0"/>
    <m/>
    <n v="480"/>
    <s v="On Time"/>
    <s v="Early Finish"/>
    <n v="9"/>
    <n v="-18"/>
    <n v="0"/>
    <n v="1"/>
    <n v="0"/>
    <n v="4"/>
    <n v="0"/>
    <n v="1"/>
    <n v="0"/>
    <n v="0"/>
    <n v="355"/>
    <n v="1"/>
    <n v="0"/>
    <n v="480"/>
    <s v="Below planned"/>
    <n v="1"/>
    <n v="0"/>
    <n v="0"/>
    <d v="2026-07-04T08:30:00"/>
    <d v="2026-07-04T16:30:00"/>
    <s v="Classified"/>
    <d v="2026-07-04T08:39:00"/>
    <d v="2026-07-04T16:12:00"/>
    <s v="Dr Dummy 10"/>
    <n v="0"/>
    <n v="0"/>
    <m/>
  </r>
  <r>
    <s v="Southern"/>
    <x v="1"/>
    <x v="7"/>
    <x v="9"/>
    <s v="Single consultant"/>
    <x v="15"/>
    <x v="0"/>
    <d v="2026-08-20T00:00:00"/>
    <n v="0"/>
    <x v="2"/>
    <x v="0"/>
    <s v="St Dhh Main Theatre"/>
    <x v="0"/>
    <n v="1"/>
    <n v="4"/>
    <s v="AUGUST-26-dummy-data.xlsx"/>
    <n v="4"/>
    <n v="0"/>
    <b v="0"/>
    <n v="300"/>
    <n v="280"/>
    <n v="176"/>
    <n v="0"/>
    <n v="0"/>
    <n v="1"/>
    <n v="0"/>
    <n v="4"/>
    <n v="0"/>
    <m/>
    <n v="300"/>
    <s v="Late Start"/>
    <s v="On Time"/>
    <n v="12"/>
    <n v="-8"/>
    <n v="0"/>
    <n v="0"/>
    <n v="1"/>
    <n v="4"/>
    <n v="0"/>
    <n v="0"/>
    <n v="1"/>
    <n v="0"/>
    <n v="180"/>
    <n v="1"/>
    <n v="0"/>
    <n v="300"/>
    <s v="Below planned"/>
    <n v="1"/>
    <n v="0"/>
    <n v="0"/>
    <d v="2026-08-20T08:00:00"/>
    <d v="2026-08-20T13:00:00"/>
    <s v="Classified"/>
    <d v="2026-08-20T08:12:00"/>
    <d v="2026-08-20T12:52:00"/>
    <s v="Dr Dummy 10"/>
    <n v="0"/>
    <n v="0"/>
    <m/>
  </r>
  <r>
    <s v="Southern"/>
    <x v="1"/>
    <x v="7"/>
    <x v="24"/>
    <s v="Single consultant"/>
    <x v="12"/>
    <x v="0"/>
    <d v="2026-07-05T00:00:00"/>
    <n v="0"/>
    <x v="1"/>
    <x v="0"/>
    <s v="St Dhh Main Theatre"/>
    <x v="0"/>
    <n v="1"/>
    <n v="4"/>
    <s v="JULY-26-dummy-data.xlsx"/>
    <n v="4"/>
    <n v="0"/>
    <b v="0"/>
    <n v="360"/>
    <n v="334"/>
    <n v="245"/>
    <n v="0"/>
    <n v="0"/>
    <n v="1"/>
    <n v="0"/>
    <n v="4"/>
    <n v="0"/>
    <m/>
    <n v="360"/>
    <s v="On Time"/>
    <s v="Early Finish"/>
    <n v="10"/>
    <n v="-16"/>
    <n v="0"/>
    <n v="1"/>
    <n v="0"/>
    <n v="4"/>
    <n v="0"/>
    <n v="1"/>
    <n v="0"/>
    <n v="0"/>
    <n v="235"/>
    <n v="1"/>
    <n v="0"/>
    <n v="360"/>
    <s v="Below planned"/>
    <n v="1"/>
    <n v="0"/>
    <n v="0"/>
    <d v="2026-07-05T07:30:00"/>
    <d v="2026-07-05T13:30:00"/>
    <s v="Classified"/>
    <d v="2026-07-05T07:40:00"/>
    <d v="2026-07-05T13:14:00"/>
    <s v="Dr Dummy 11"/>
    <n v="0"/>
    <n v="0"/>
    <m/>
  </r>
  <r>
    <s v="Southern"/>
    <x v="1"/>
    <x v="7"/>
    <x v="24"/>
    <s v="Single consultant"/>
    <x v="13"/>
    <x v="0"/>
    <d v="2026-07-01T00:00:00"/>
    <n v="0"/>
    <x v="1"/>
    <x v="0"/>
    <s v="St Dhh Main Theatre"/>
    <x v="0"/>
    <n v="1"/>
    <n v="4"/>
    <s v="JULY-26-dummy-data.xlsx"/>
    <n v="4"/>
    <n v="0"/>
    <b v="0"/>
    <n v="210"/>
    <n v="186"/>
    <n v="97"/>
    <n v="0"/>
    <n v="0"/>
    <n v="1"/>
    <n v="0"/>
    <n v="4"/>
    <n v="0"/>
    <m/>
    <n v="210"/>
    <s v="On Time"/>
    <s v="Early Finish"/>
    <n v="6"/>
    <n v="-18"/>
    <n v="0"/>
    <n v="1"/>
    <n v="0"/>
    <n v="4"/>
    <n v="0"/>
    <n v="1"/>
    <n v="0"/>
    <n v="0"/>
    <n v="105"/>
    <n v="1"/>
    <n v="0"/>
    <n v="210"/>
    <s v="Below planned"/>
    <n v="1"/>
    <n v="0"/>
    <n v="0"/>
    <d v="2026-07-01T13:30:00"/>
    <d v="2026-07-01T17:00:00"/>
    <s v="Classified"/>
    <d v="2026-07-01T13:36:00"/>
    <d v="2026-07-01T16:42:00"/>
    <s v="Dr Dummy 11"/>
    <n v="0"/>
    <n v="0"/>
    <m/>
  </r>
  <r>
    <s v="Southern"/>
    <x v="1"/>
    <x v="7"/>
    <x v="10"/>
    <s v="Single consultant"/>
    <x v="12"/>
    <x v="0"/>
    <d v="2026-07-28T00:00:00"/>
    <n v="0"/>
    <x v="1"/>
    <x v="0"/>
    <s v="St Dhh Main Theatre"/>
    <x v="0"/>
    <n v="1"/>
    <n v="4"/>
    <s v="JULY-26-dummy-data.xlsx"/>
    <n v="4"/>
    <n v="0"/>
    <b v="0"/>
    <n v="270"/>
    <n v="237"/>
    <n v="143"/>
    <n v="0"/>
    <n v="0"/>
    <n v="1"/>
    <n v="0"/>
    <n v="4"/>
    <n v="0"/>
    <m/>
    <n v="270"/>
    <s v="On Time"/>
    <s v="Early Finish"/>
    <n v="6"/>
    <n v="-27"/>
    <n v="0"/>
    <n v="1"/>
    <n v="0"/>
    <n v="4"/>
    <n v="0"/>
    <n v="1"/>
    <n v="0"/>
    <n v="0"/>
    <n v="145"/>
    <n v="1"/>
    <n v="0"/>
    <n v="270"/>
    <s v="Below planned"/>
    <n v="1"/>
    <n v="0"/>
    <n v="0"/>
    <d v="2026-07-28T13:00:00"/>
    <d v="2026-07-28T17:30:00"/>
    <s v="Classified"/>
    <d v="2026-07-28T13:06:00"/>
    <d v="2026-07-28T17:03:00"/>
    <s v="Dr Dummy 12"/>
    <n v="0"/>
    <n v="0"/>
    <m/>
  </r>
  <r>
    <s v="Southern"/>
    <x v="1"/>
    <x v="7"/>
    <x v="11"/>
    <s v="Single consultant"/>
    <x v="12"/>
    <x v="0"/>
    <d v="2026-08-18T00:00:00"/>
    <n v="0"/>
    <x v="2"/>
    <x v="0"/>
    <s v="St Dhh Main Theatre"/>
    <x v="0"/>
    <n v="1"/>
    <n v="4"/>
    <s v="AUGUST-26-dummy-data.xlsx"/>
    <n v="4"/>
    <n v="0"/>
    <b v="0"/>
    <n v="180"/>
    <n v="145"/>
    <n v="75"/>
    <n v="0"/>
    <n v="0"/>
    <n v="1"/>
    <n v="0"/>
    <n v="4"/>
    <n v="0"/>
    <m/>
    <n v="180"/>
    <s v="Late Start"/>
    <s v="Early Finish"/>
    <n v="12"/>
    <n v="-23"/>
    <n v="0"/>
    <n v="0"/>
    <n v="1"/>
    <n v="4"/>
    <n v="0"/>
    <n v="1"/>
    <n v="0"/>
    <n v="0"/>
    <n v="80"/>
    <n v="1"/>
    <n v="0"/>
    <n v="180"/>
    <s v="Below planned"/>
    <n v="1"/>
    <n v="0"/>
    <n v="0"/>
    <d v="2026-08-18T08:00:00"/>
    <d v="2026-08-18T11:00:00"/>
    <s v="Classified"/>
    <d v="2026-08-18T08:12:00"/>
    <d v="2026-08-18T10:37:00"/>
    <s v="Dr Dummy 13"/>
    <n v="0"/>
    <n v="0"/>
    <m/>
  </r>
  <r>
    <s v="Southern"/>
    <x v="1"/>
    <x v="7"/>
    <x v="11"/>
    <s v="Single consultant"/>
    <x v="16"/>
    <x v="0"/>
    <d v="2026-06-16T00:00:00"/>
    <n v="0"/>
    <x v="0"/>
    <x v="0"/>
    <s v="St Dhh Main Theatre"/>
    <x v="0"/>
    <n v="1"/>
    <n v="4"/>
    <s v="JUNE-26-dummy-data.xlsx"/>
    <n v="4"/>
    <n v="0"/>
    <b v="0"/>
    <n v="540"/>
    <n v="514"/>
    <n v="376"/>
    <n v="0"/>
    <n v="0"/>
    <n v="1"/>
    <n v="0"/>
    <n v="4"/>
    <n v="0"/>
    <m/>
    <n v="540"/>
    <s v="Late Start"/>
    <s v="Early Finish"/>
    <n v="11"/>
    <n v="-15"/>
    <n v="0"/>
    <n v="0"/>
    <n v="1"/>
    <n v="4"/>
    <n v="0"/>
    <n v="1"/>
    <n v="0"/>
    <n v="0"/>
    <n v="370"/>
    <n v="1"/>
    <n v="0"/>
    <n v="540"/>
    <s v="Below planned"/>
    <n v="1"/>
    <n v="0"/>
    <n v="0"/>
    <d v="2026-06-16T09:00:00"/>
    <d v="2026-06-16T18:00:00"/>
    <s v="Classified"/>
    <d v="2026-06-16T09:11:00"/>
    <d v="2026-06-16T17:45:00"/>
    <s v="Dr Dummy 13"/>
    <n v="0"/>
    <n v="0"/>
    <m/>
  </r>
  <r>
    <s v="Southern"/>
    <x v="1"/>
    <x v="7"/>
    <x v="11"/>
    <s v="Single consultant"/>
    <x v="16"/>
    <x v="0"/>
    <d v="2026-08-18T00:00:00"/>
    <n v="0"/>
    <x v="2"/>
    <x v="0"/>
    <s v="St Dhh Main Theatre"/>
    <x v="0"/>
    <n v="1"/>
    <n v="4"/>
    <s v="AUGUST-26-dummy-data.xlsx"/>
    <n v="4"/>
    <n v="0"/>
    <b v="0"/>
    <n v="240"/>
    <n v="214"/>
    <n v="133"/>
    <n v="0"/>
    <n v="0"/>
    <n v="1"/>
    <n v="0"/>
    <n v="4"/>
    <n v="0"/>
    <m/>
    <n v="240"/>
    <s v="On Time"/>
    <s v="Early Finish"/>
    <n v="4"/>
    <n v="-22"/>
    <n v="0"/>
    <n v="1"/>
    <n v="0"/>
    <n v="4"/>
    <n v="0"/>
    <n v="1"/>
    <n v="0"/>
    <n v="0"/>
    <n v="135"/>
    <n v="1"/>
    <n v="0"/>
    <n v="240"/>
    <s v="Below planned"/>
    <n v="1"/>
    <n v="0"/>
    <n v="0"/>
    <d v="2026-08-18T09:00:00"/>
    <d v="2026-08-18T13:00:00"/>
    <s v="Classified"/>
    <d v="2026-08-18T09:04:00"/>
    <d v="2026-08-18T12:38:00"/>
    <s v="Dr Dummy 13"/>
    <n v="0"/>
    <n v="0"/>
    <m/>
  </r>
  <r>
    <s v="Southern"/>
    <x v="1"/>
    <x v="7"/>
    <x v="11"/>
    <s v="Single consultant"/>
    <x v="13"/>
    <x v="0"/>
    <d v="2026-06-03T00:00:00"/>
    <n v="0"/>
    <x v="0"/>
    <x v="0"/>
    <s v="St Dhh Main Theatre"/>
    <x v="0"/>
    <n v="1"/>
    <n v="4"/>
    <s v="JUNE-26-dummy-data.xlsx"/>
    <n v="4"/>
    <n v="0"/>
    <b v="0"/>
    <n v="180"/>
    <n v="153"/>
    <n v="87"/>
    <n v="0"/>
    <n v="0"/>
    <n v="1"/>
    <n v="0"/>
    <n v="4"/>
    <n v="0"/>
    <m/>
    <n v="180"/>
    <s v="On Time"/>
    <s v="Early Finish"/>
    <n v="2"/>
    <n v="-25"/>
    <n v="0"/>
    <n v="1"/>
    <n v="0"/>
    <n v="4"/>
    <n v="0"/>
    <n v="1"/>
    <n v="0"/>
    <n v="0"/>
    <n v="85"/>
    <n v="1"/>
    <n v="0"/>
    <n v="180"/>
    <s v="Below planned"/>
    <n v="1"/>
    <n v="0"/>
    <n v="0"/>
    <d v="2026-06-03T08:00:00"/>
    <d v="2026-06-03T11:00:00"/>
    <s v="Classified"/>
    <d v="2026-06-03T08:02:00"/>
    <d v="2026-06-03T10:35:00"/>
    <s v="Dr Dummy 13"/>
    <n v="0"/>
    <n v="0"/>
    <m/>
  </r>
  <r>
    <s v="Southern"/>
    <x v="1"/>
    <x v="7"/>
    <x v="11"/>
    <s v="Single consultant"/>
    <x v="15"/>
    <x v="0"/>
    <d v="2026-06-23T00:00:00"/>
    <n v="0"/>
    <x v="0"/>
    <x v="0"/>
    <s v="St Dhh Main Theatre"/>
    <x v="0"/>
    <n v="1"/>
    <n v="4"/>
    <s v="JUNE-26-dummy-data.xlsx"/>
    <n v="4"/>
    <n v="0"/>
    <b v="0"/>
    <n v="270"/>
    <n v="232"/>
    <n v="154"/>
    <n v="0"/>
    <n v="0"/>
    <n v="1"/>
    <n v="0"/>
    <n v="4"/>
    <n v="0"/>
    <m/>
    <n v="270"/>
    <s v="On Time"/>
    <s v="Early Finish"/>
    <n v="10"/>
    <n v="-28"/>
    <n v="0"/>
    <n v="1"/>
    <n v="0"/>
    <n v="4"/>
    <n v="0"/>
    <n v="1"/>
    <n v="0"/>
    <n v="0"/>
    <n v="160"/>
    <n v="1"/>
    <n v="0"/>
    <n v="270"/>
    <s v="Below planned"/>
    <n v="1"/>
    <n v="0"/>
    <n v="0"/>
    <d v="2026-06-23T13:00:00"/>
    <d v="2026-06-23T17:30:00"/>
    <s v="Classified"/>
    <d v="2026-06-23T13:10:00"/>
    <d v="2026-06-23T17:02:00"/>
    <s v="Dr Dummy 13"/>
    <n v="0"/>
    <n v="0"/>
    <m/>
  </r>
  <r>
    <s v="Southern"/>
    <x v="1"/>
    <x v="7"/>
    <x v="12"/>
    <s v="Single consultant"/>
    <x v="11"/>
    <x v="0"/>
    <d v="2026-06-06T00:00:00"/>
    <n v="0"/>
    <x v="0"/>
    <x v="0"/>
    <s v="St Dhh Main Theatre"/>
    <x v="0"/>
    <n v="1"/>
    <n v="4"/>
    <s v="JUNE-26-dummy-data.xlsx"/>
    <n v="4"/>
    <n v="0"/>
    <b v="0"/>
    <n v="270"/>
    <n v="240"/>
    <n v="151"/>
    <n v="0"/>
    <n v="0"/>
    <n v="1"/>
    <n v="0"/>
    <n v="4"/>
    <n v="0"/>
    <m/>
    <n v="270"/>
    <s v="On Time"/>
    <s v="Early Finish"/>
    <n v="8"/>
    <n v="-22"/>
    <n v="0"/>
    <n v="1"/>
    <n v="0"/>
    <n v="4"/>
    <n v="0"/>
    <n v="1"/>
    <n v="0"/>
    <n v="0"/>
    <n v="155"/>
    <n v="1"/>
    <n v="0"/>
    <n v="270"/>
    <s v="Below planned"/>
    <n v="1"/>
    <n v="0"/>
    <n v="0"/>
    <d v="2026-06-06T08:00:00"/>
    <d v="2026-06-06T12:30:00"/>
    <s v="Classified"/>
    <d v="2026-06-06T08:08:00"/>
    <d v="2026-06-06T12:08:00"/>
    <s v="Dr Dummy 14"/>
    <n v="0"/>
    <n v="0"/>
    <m/>
  </r>
  <r>
    <s v="Southern"/>
    <x v="1"/>
    <x v="7"/>
    <x v="12"/>
    <s v="Single consultant"/>
    <x v="14"/>
    <x v="0"/>
    <d v="2026-06-05T00:00:00"/>
    <n v="0"/>
    <x v="0"/>
    <x v="0"/>
    <s v="St Dhh Main Theatre"/>
    <x v="0"/>
    <n v="1"/>
    <n v="4"/>
    <s v="JUNE-26-dummy-data.xlsx"/>
    <n v="4"/>
    <n v="0"/>
    <b v="0"/>
    <n v="210"/>
    <n v="180"/>
    <n v="116"/>
    <n v="0"/>
    <n v="0"/>
    <n v="1"/>
    <n v="0"/>
    <n v="4"/>
    <n v="0"/>
    <m/>
    <n v="210"/>
    <s v="Late Start"/>
    <s v="Early Finish"/>
    <n v="11"/>
    <n v="-19"/>
    <n v="0"/>
    <n v="0"/>
    <n v="1"/>
    <n v="4"/>
    <n v="0"/>
    <n v="1"/>
    <n v="0"/>
    <n v="0"/>
    <n v="110"/>
    <n v="1"/>
    <n v="0"/>
    <n v="210"/>
    <s v="Below planned"/>
    <n v="1"/>
    <n v="0"/>
    <n v="0"/>
    <d v="2026-06-05T13:30:00"/>
    <d v="2026-06-05T17:00:00"/>
    <s v="Classified"/>
    <d v="2026-06-05T13:41:00"/>
    <d v="2026-06-05T16:41:00"/>
    <s v="Dr Dummy 14"/>
    <n v="0"/>
    <n v="0"/>
    <m/>
  </r>
  <r>
    <s v="Southern"/>
    <x v="1"/>
    <x v="7"/>
    <x v="12"/>
    <s v="Single consultant"/>
    <x v="14"/>
    <x v="0"/>
    <d v="2026-08-22T00:00:00"/>
    <n v="0"/>
    <x v="2"/>
    <x v="0"/>
    <s v="St Dhh Main Theatre"/>
    <x v="0"/>
    <n v="1"/>
    <n v="4"/>
    <s v="AUGUST-26-dummy-data.xlsx"/>
    <n v="4"/>
    <n v="0"/>
    <b v="0"/>
    <n v="210"/>
    <n v="188"/>
    <n v="90"/>
    <n v="0"/>
    <n v="0"/>
    <n v="1"/>
    <n v="0"/>
    <n v="4"/>
    <n v="0"/>
    <m/>
    <n v="210"/>
    <s v="On Time"/>
    <s v="Early Finish"/>
    <n v="7"/>
    <n v="-15"/>
    <n v="0"/>
    <n v="1"/>
    <n v="0"/>
    <n v="4"/>
    <n v="0"/>
    <n v="1"/>
    <n v="0"/>
    <n v="0"/>
    <n v="100"/>
    <n v="1"/>
    <n v="0"/>
    <n v="210"/>
    <s v="Below planned"/>
    <n v="1"/>
    <n v="0"/>
    <n v="0"/>
    <d v="2026-08-22T08:30:00"/>
    <d v="2026-08-22T12:00:00"/>
    <s v="Classified"/>
    <d v="2026-08-22T08:37:00"/>
    <d v="2026-08-22T11:45:00"/>
    <s v="Dr Dummy 14"/>
    <n v="0"/>
    <n v="0"/>
    <m/>
  </r>
  <r>
    <s v="Southern"/>
    <x v="1"/>
    <x v="7"/>
    <x v="12"/>
    <s v="Single consultant"/>
    <x v="16"/>
    <x v="0"/>
    <d v="2026-08-22T00:00:00"/>
    <n v="0"/>
    <x v="2"/>
    <x v="0"/>
    <s v="St Dhh Main Theatre"/>
    <x v="0"/>
    <n v="1"/>
    <n v="4"/>
    <s v="AUGUST-26-dummy-data.xlsx"/>
    <n v="4"/>
    <n v="0"/>
    <b v="0"/>
    <n v="240"/>
    <n v="211"/>
    <n v="144"/>
    <n v="0"/>
    <n v="0"/>
    <n v="1"/>
    <n v="0"/>
    <n v="4"/>
    <n v="0"/>
    <m/>
    <n v="240"/>
    <s v="Late Start"/>
    <s v="Early Finish"/>
    <n v="11"/>
    <n v="-18"/>
    <n v="0"/>
    <n v="0"/>
    <n v="1"/>
    <n v="4"/>
    <n v="0"/>
    <n v="1"/>
    <n v="0"/>
    <n v="0"/>
    <n v="150"/>
    <n v="1"/>
    <n v="0"/>
    <n v="240"/>
    <s v="Below planned"/>
    <n v="1"/>
    <n v="0"/>
    <n v="0"/>
    <d v="2026-08-22T09:00:00"/>
    <d v="2026-08-22T13:00:00"/>
    <s v="Classified"/>
    <d v="2026-08-22T09:11:00"/>
    <d v="2026-08-22T12:42:00"/>
    <s v="Dr Dummy 14"/>
    <n v="0"/>
    <n v="0"/>
    <m/>
  </r>
  <r>
    <s v="Southern"/>
    <x v="1"/>
    <x v="7"/>
    <x v="14"/>
    <s v="Single consultant"/>
    <x v="13"/>
    <x v="0"/>
    <d v="2026-06-26T00:00:00"/>
    <n v="0"/>
    <x v="0"/>
    <x v="0"/>
    <s v="St Dhh Main Theatre"/>
    <x v="0"/>
    <n v="1"/>
    <n v="4"/>
    <s v="JUNE-26-dummy-data.xlsx"/>
    <n v="4"/>
    <n v="0"/>
    <b v="0"/>
    <n v="420"/>
    <n v="383"/>
    <n v="301"/>
    <n v="0"/>
    <n v="0"/>
    <n v="1"/>
    <n v="0"/>
    <n v="4"/>
    <n v="0"/>
    <m/>
    <n v="420"/>
    <s v="On Time"/>
    <s v="Early Finish"/>
    <n v="10"/>
    <n v="-27"/>
    <n v="0"/>
    <n v="1"/>
    <n v="0"/>
    <n v="4"/>
    <n v="0"/>
    <n v="1"/>
    <n v="0"/>
    <n v="0"/>
    <n v="300"/>
    <n v="1"/>
    <n v="0"/>
    <n v="420"/>
    <s v="Below planned"/>
    <n v="1"/>
    <n v="0"/>
    <n v="0"/>
    <d v="2026-06-26T08:30:00"/>
    <d v="2026-06-26T15:30:00"/>
    <s v="Classified"/>
    <d v="2026-06-26T08:40:00"/>
    <d v="2026-06-26T15:03:00"/>
    <s v="Dr Dummy 16"/>
    <n v="0"/>
    <n v="0"/>
    <m/>
  </r>
  <r>
    <s v="Southern"/>
    <x v="1"/>
    <x v="7"/>
    <x v="14"/>
    <s v="Single consultant"/>
    <x v="15"/>
    <x v="0"/>
    <d v="2026-06-20T00:00:00"/>
    <n v="0"/>
    <x v="0"/>
    <x v="0"/>
    <s v="St Dhh Main Theatre"/>
    <x v="0"/>
    <n v="1"/>
    <n v="4"/>
    <s v="JUNE-26-dummy-data.xlsx"/>
    <n v="4"/>
    <n v="0"/>
    <b v="0"/>
    <n v="480"/>
    <n v="453"/>
    <n v="353"/>
    <n v="0"/>
    <n v="0"/>
    <n v="1"/>
    <n v="0"/>
    <n v="4"/>
    <n v="0"/>
    <m/>
    <n v="480"/>
    <s v="Late Start"/>
    <s v="Early Finish"/>
    <n v="11"/>
    <n v="-16"/>
    <n v="0"/>
    <n v="0"/>
    <n v="1"/>
    <n v="4"/>
    <n v="0"/>
    <n v="1"/>
    <n v="0"/>
    <n v="0"/>
    <n v="345"/>
    <n v="1"/>
    <n v="0"/>
    <n v="480"/>
    <s v="Below planned"/>
    <n v="1"/>
    <n v="0"/>
    <n v="0"/>
    <d v="2026-06-20T08:30:00"/>
    <d v="2026-06-20T16:30:00"/>
    <s v="Classified"/>
    <d v="2026-06-20T08:41:00"/>
    <d v="2026-06-20T16:14:00"/>
    <s v="Dr Dummy 16"/>
    <n v="0"/>
    <n v="0"/>
    <m/>
  </r>
  <r>
    <s v="Southern"/>
    <x v="1"/>
    <x v="7"/>
    <x v="14"/>
    <s v="Single consultant"/>
    <x v="15"/>
    <x v="0"/>
    <d v="2026-07-14T00:00:00"/>
    <n v="0"/>
    <x v="1"/>
    <x v="0"/>
    <s v="St Dhh Main Theatre"/>
    <x v="0"/>
    <n v="1"/>
    <n v="4"/>
    <s v="JULY-26-dummy-data.xlsx"/>
    <n v="4"/>
    <n v="0"/>
    <b v="0"/>
    <n v="210"/>
    <n v="186"/>
    <n v="95"/>
    <n v="0"/>
    <n v="0"/>
    <n v="1"/>
    <n v="0"/>
    <n v="4"/>
    <n v="0"/>
    <m/>
    <n v="210"/>
    <s v="On Time"/>
    <s v="Early Finish"/>
    <n v="4"/>
    <n v="-20"/>
    <n v="0"/>
    <n v="1"/>
    <n v="0"/>
    <n v="4"/>
    <n v="0"/>
    <n v="1"/>
    <n v="0"/>
    <n v="0"/>
    <n v="100"/>
    <n v="1"/>
    <n v="0"/>
    <n v="210"/>
    <s v="Below planned"/>
    <n v="1"/>
    <n v="0"/>
    <n v="0"/>
    <d v="2026-07-14T09:00:00"/>
    <d v="2026-07-14T12:30:00"/>
    <s v="Classified"/>
    <d v="2026-07-14T09:04:00"/>
    <d v="2026-07-14T12:10:00"/>
    <s v="Dr Dummy 16"/>
    <n v="0"/>
    <n v="0"/>
    <m/>
  </r>
  <r>
    <s v="Southern"/>
    <x v="1"/>
    <x v="7"/>
    <x v="15"/>
    <s v="Single consultant"/>
    <x v="11"/>
    <x v="0"/>
    <d v="2026-07-15T00:00:00"/>
    <n v="0"/>
    <x v="1"/>
    <x v="0"/>
    <s v="St Dhh Main Theatre"/>
    <x v="0"/>
    <n v="1"/>
    <n v="4"/>
    <s v="JULY-26-dummy-data.xlsx"/>
    <n v="4"/>
    <n v="0"/>
    <b v="0"/>
    <n v="180"/>
    <n v="155"/>
    <n v="91"/>
    <n v="0"/>
    <n v="0"/>
    <n v="1"/>
    <n v="0"/>
    <n v="4"/>
    <n v="0"/>
    <m/>
    <n v="180"/>
    <s v="Late Start"/>
    <s v="Early Finish"/>
    <n v="11"/>
    <n v="-14"/>
    <n v="0"/>
    <n v="0"/>
    <n v="1"/>
    <n v="4"/>
    <n v="0"/>
    <n v="1"/>
    <n v="0"/>
    <n v="0"/>
    <n v="90"/>
    <n v="1"/>
    <n v="0"/>
    <n v="180"/>
    <s v="Below planned"/>
    <n v="1"/>
    <n v="0"/>
    <n v="0"/>
    <d v="2026-07-15T13:30:00"/>
    <d v="2026-07-15T16:30:00"/>
    <s v="Classified"/>
    <d v="2026-07-15T13:41:00"/>
    <d v="2026-07-15T16:16:00"/>
    <s v="Dr Dummy 17"/>
    <n v="0"/>
    <n v="0"/>
    <m/>
  </r>
  <r>
    <s v="Southern"/>
    <x v="1"/>
    <x v="7"/>
    <x v="16"/>
    <s v="Single consultant"/>
    <x v="11"/>
    <x v="0"/>
    <d v="2026-08-15T00:00:00"/>
    <n v="0"/>
    <x v="2"/>
    <x v="0"/>
    <s v="St Dhh Main Theatre"/>
    <x v="0"/>
    <n v="1"/>
    <n v="4"/>
    <s v="AUGUST-26-dummy-data.xlsx"/>
    <n v="4"/>
    <n v="0"/>
    <b v="0"/>
    <n v="210"/>
    <n v="183"/>
    <n v="115"/>
    <n v="0"/>
    <n v="0"/>
    <n v="1"/>
    <n v="0"/>
    <n v="4"/>
    <n v="0"/>
    <m/>
    <n v="210"/>
    <s v="Late Start"/>
    <s v="Early Finish"/>
    <n v="11"/>
    <n v="-16"/>
    <n v="0"/>
    <n v="0"/>
    <n v="1"/>
    <n v="4"/>
    <n v="0"/>
    <n v="1"/>
    <n v="0"/>
    <n v="0"/>
    <n v="110"/>
    <n v="1"/>
    <n v="0"/>
    <n v="210"/>
    <s v="Below planned"/>
    <n v="1"/>
    <n v="0"/>
    <n v="0"/>
    <d v="2026-08-15T09:00:00"/>
    <d v="2026-08-15T12:30:00"/>
    <s v="Classified"/>
    <d v="2026-08-15T09:11:00"/>
    <d v="2026-08-15T12:14:00"/>
    <s v="Dr Dummy 18"/>
    <n v="0"/>
    <n v="0"/>
    <m/>
  </r>
  <r>
    <s v="Southern"/>
    <x v="1"/>
    <x v="7"/>
    <x v="16"/>
    <s v="Single consultant"/>
    <x v="16"/>
    <x v="0"/>
    <d v="2026-07-08T00:00:00"/>
    <n v="0"/>
    <x v="1"/>
    <x v="0"/>
    <s v="St Dhh Main Theatre"/>
    <x v="0"/>
    <n v="1"/>
    <n v="4"/>
    <s v="JULY-26-dummy-data.xlsx"/>
    <n v="4"/>
    <n v="0"/>
    <b v="0"/>
    <n v="480"/>
    <n v="443"/>
    <n v="369"/>
    <n v="0"/>
    <n v="0"/>
    <n v="1"/>
    <n v="0"/>
    <n v="4"/>
    <n v="0"/>
    <m/>
    <n v="480"/>
    <s v="On Time"/>
    <s v="Early Finish"/>
    <n v="8"/>
    <n v="-29"/>
    <n v="0"/>
    <n v="1"/>
    <n v="0"/>
    <n v="4"/>
    <n v="0"/>
    <n v="1"/>
    <n v="0"/>
    <n v="0"/>
    <n v="370"/>
    <n v="1"/>
    <n v="0"/>
    <n v="480"/>
    <s v="Below planned"/>
    <n v="1"/>
    <n v="0"/>
    <n v="0"/>
    <d v="2026-07-08T09:00:00"/>
    <d v="2026-07-08T17:00:00"/>
    <s v="Classified"/>
    <d v="2026-07-08T09:08:00"/>
    <d v="2026-07-08T16:31:00"/>
    <s v="Dr Dummy 18"/>
    <n v="0"/>
    <n v="0"/>
    <m/>
  </r>
  <r>
    <s v="Southern"/>
    <x v="1"/>
    <x v="7"/>
    <x v="16"/>
    <s v="Single consultant"/>
    <x v="15"/>
    <x v="0"/>
    <d v="2026-08-22T00:00:00"/>
    <n v="0"/>
    <x v="2"/>
    <x v="0"/>
    <s v="St Dhh Main Theatre"/>
    <x v="0"/>
    <n v="1"/>
    <n v="4"/>
    <s v="AUGUST-26-dummy-data.xlsx"/>
    <n v="4"/>
    <n v="0"/>
    <b v="0"/>
    <n v="480"/>
    <n v="427"/>
    <n v="323"/>
    <n v="0"/>
    <n v="0"/>
    <n v="1"/>
    <n v="0"/>
    <n v="4"/>
    <n v="0"/>
    <m/>
    <n v="480"/>
    <s v="Late Start"/>
    <s v="Early Finish"/>
    <n v="11"/>
    <n v="-42"/>
    <n v="0"/>
    <n v="0"/>
    <n v="1"/>
    <n v="4"/>
    <n v="0"/>
    <n v="1"/>
    <n v="0"/>
    <n v="0"/>
    <n v="325"/>
    <n v="1"/>
    <n v="0"/>
    <n v="480"/>
    <s v="Below planned"/>
    <n v="1"/>
    <n v="0"/>
    <n v="0"/>
    <d v="2026-08-22T08:00:00"/>
    <d v="2026-08-22T16:00:00"/>
    <s v="Classified"/>
    <d v="2026-08-22T08:11:00"/>
    <d v="2026-08-22T15:18:00"/>
    <s v="Dr Dummy 18"/>
    <n v="0"/>
    <n v="0"/>
    <m/>
  </r>
  <r>
    <s v="Southern"/>
    <x v="1"/>
    <x v="7"/>
    <x v="17"/>
    <s v="Single consultant"/>
    <x v="12"/>
    <x v="0"/>
    <d v="2026-07-17T00:00:00"/>
    <n v="0"/>
    <x v="1"/>
    <x v="0"/>
    <s v="St Dhh Main Theatre"/>
    <x v="0"/>
    <n v="1"/>
    <n v="4"/>
    <s v="JULY-26-dummy-data.xlsx"/>
    <n v="4"/>
    <n v="0"/>
    <b v="0"/>
    <n v="240"/>
    <n v="223"/>
    <n v="136"/>
    <n v="0"/>
    <n v="0"/>
    <n v="1"/>
    <n v="0"/>
    <n v="4"/>
    <n v="0"/>
    <m/>
    <n v="240"/>
    <s v="On Time"/>
    <s v="Early Finish"/>
    <n v="3"/>
    <n v="-14"/>
    <n v="0"/>
    <n v="1"/>
    <n v="0"/>
    <n v="4"/>
    <n v="0"/>
    <n v="1"/>
    <n v="0"/>
    <n v="0"/>
    <n v="130"/>
    <n v="1"/>
    <n v="0"/>
    <n v="240"/>
    <s v="Below planned"/>
    <n v="1"/>
    <n v="0"/>
    <n v="0"/>
    <d v="2026-07-17T08:00:00"/>
    <d v="2026-07-17T12:00:00"/>
    <s v="Classified"/>
    <d v="2026-07-17T08:03:00"/>
    <d v="2026-07-17T11:46:00"/>
    <s v="Dr Dummy 19"/>
    <n v="0"/>
    <n v="0"/>
    <m/>
  </r>
  <r>
    <s v="Southern"/>
    <x v="1"/>
    <x v="7"/>
    <x v="17"/>
    <s v="Single consultant"/>
    <x v="16"/>
    <x v="0"/>
    <d v="2026-08-10T00:00:00"/>
    <n v="0"/>
    <x v="2"/>
    <x v="0"/>
    <s v="St Dhh Main Theatre"/>
    <x v="0"/>
    <n v="1"/>
    <n v="4"/>
    <s v="AUGUST-26-dummy-data.xlsx"/>
    <n v="4"/>
    <n v="0"/>
    <b v="0"/>
    <n v="240"/>
    <n v="215"/>
    <n v="135"/>
    <n v="0"/>
    <n v="0"/>
    <n v="1"/>
    <n v="0"/>
    <n v="4"/>
    <n v="0"/>
    <m/>
    <n v="240"/>
    <s v="Late Start"/>
    <s v="Early Finish"/>
    <n v="11"/>
    <n v="-14"/>
    <n v="0"/>
    <n v="0"/>
    <n v="1"/>
    <n v="4"/>
    <n v="0"/>
    <n v="1"/>
    <n v="0"/>
    <n v="0"/>
    <n v="130"/>
    <n v="1"/>
    <n v="0"/>
    <n v="240"/>
    <s v="Below planned"/>
    <n v="1"/>
    <n v="0"/>
    <n v="0"/>
    <d v="2026-08-10T13:30:00"/>
    <d v="2026-08-10T17:30:00"/>
    <s v="Classified"/>
    <d v="2026-08-10T13:41:00"/>
    <d v="2026-08-10T17:16:00"/>
    <s v="Dr Dummy 19"/>
    <n v="0"/>
    <n v="0"/>
    <m/>
  </r>
  <r>
    <s v="Southern"/>
    <x v="1"/>
    <x v="7"/>
    <x v="19"/>
    <s v="Single consultant"/>
    <x v="12"/>
    <x v="0"/>
    <d v="2026-07-15T00:00:00"/>
    <n v="0"/>
    <x v="1"/>
    <x v="0"/>
    <s v="St Dhh Main Theatre"/>
    <x v="0"/>
    <n v="1"/>
    <n v="4"/>
    <s v="JULY-26-dummy-data.xlsx"/>
    <n v="4"/>
    <n v="0"/>
    <b v="0"/>
    <n v="240"/>
    <n v="215"/>
    <n v="141"/>
    <n v="0"/>
    <n v="0"/>
    <n v="1"/>
    <n v="0"/>
    <n v="4"/>
    <n v="0"/>
    <m/>
    <n v="240"/>
    <s v="On Time"/>
    <s v="Early Finish"/>
    <n v="8"/>
    <n v="-17"/>
    <n v="0"/>
    <n v="1"/>
    <n v="0"/>
    <n v="4"/>
    <n v="0"/>
    <n v="1"/>
    <n v="0"/>
    <n v="0"/>
    <n v="145"/>
    <n v="1"/>
    <n v="0"/>
    <n v="240"/>
    <s v="Below planned"/>
    <n v="1"/>
    <n v="0"/>
    <n v="0"/>
    <d v="2026-07-15T09:00:00"/>
    <d v="2026-07-15T13:00:00"/>
    <s v="Classified"/>
    <d v="2026-07-15T09:08:00"/>
    <d v="2026-07-15T12:43:00"/>
    <s v="Dr Dummy 21"/>
    <n v="0"/>
    <n v="0"/>
    <m/>
  </r>
  <r>
    <s v="Southern"/>
    <x v="1"/>
    <x v="7"/>
    <x v="19"/>
    <s v="Single consultant"/>
    <x v="13"/>
    <x v="0"/>
    <d v="2026-08-10T00:00:00"/>
    <n v="0"/>
    <x v="2"/>
    <x v="0"/>
    <s v="St Dhh Main Theatre"/>
    <x v="0"/>
    <n v="1"/>
    <n v="4"/>
    <s v="AUGUST-26-dummy-data.xlsx"/>
    <n v="4"/>
    <n v="0"/>
    <b v="0"/>
    <n v="240"/>
    <n v="206"/>
    <n v="119"/>
    <n v="0"/>
    <n v="0"/>
    <n v="1"/>
    <n v="0"/>
    <n v="4"/>
    <n v="0"/>
    <m/>
    <n v="240"/>
    <s v="On Time"/>
    <s v="Early Finish"/>
    <n v="2"/>
    <n v="-32"/>
    <n v="0"/>
    <n v="1"/>
    <n v="0"/>
    <n v="4"/>
    <n v="0"/>
    <n v="1"/>
    <n v="0"/>
    <n v="0"/>
    <n v="125"/>
    <n v="1"/>
    <n v="0"/>
    <n v="240"/>
    <s v="Below planned"/>
    <n v="1"/>
    <n v="0"/>
    <n v="0"/>
    <d v="2026-08-10T08:00:00"/>
    <d v="2026-08-10T12:00:00"/>
    <s v="Classified"/>
    <d v="2026-08-10T08:02:00"/>
    <d v="2026-08-10T11:28:00"/>
    <s v="Dr Dummy 21"/>
    <n v="0"/>
    <n v="0"/>
    <m/>
  </r>
  <r>
    <s v="Southern"/>
    <x v="1"/>
    <x v="7"/>
    <x v="21"/>
    <s v="Single consultant"/>
    <x v="16"/>
    <x v="0"/>
    <d v="2026-07-01T00:00:00"/>
    <n v="0"/>
    <x v="1"/>
    <x v="0"/>
    <s v="St Dhh Main Theatre"/>
    <x v="0"/>
    <n v="1"/>
    <n v="4"/>
    <s v="JULY-26-dummy-data.xlsx"/>
    <n v="4"/>
    <n v="0"/>
    <b v="0"/>
    <n v="360"/>
    <n v="313"/>
    <n v="226"/>
    <n v="0"/>
    <n v="0"/>
    <n v="1"/>
    <n v="0"/>
    <n v="4"/>
    <n v="0"/>
    <m/>
    <n v="360"/>
    <s v="On Time"/>
    <s v="Early Finish"/>
    <n v="6"/>
    <n v="-41"/>
    <n v="0"/>
    <n v="1"/>
    <n v="0"/>
    <n v="4"/>
    <n v="0"/>
    <n v="1"/>
    <n v="0"/>
    <n v="0"/>
    <n v="220"/>
    <n v="1"/>
    <n v="0"/>
    <n v="360"/>
    <s v="Below planned"/>
    <n v="1"/>
    <n v="0"/>
    <n v="0"/>
    <d v="2026-07-01T09:00:00"/>
    <d v="2026-07-01T15:00:00"/>
    <s v="Classified"/>
    <d v="2026-07-01T09:06:00"/>
    <d v="2026-07-01T14:19:00"/>
    <s v="Dr Dummy 23"/>
    <n v="0"/>
    <n v="0"/>
    <m/>
  </r>
  <r>
    <s v="Southern"/>
    <x v="1"/>
    <x v="7"/>
    <x v="21"/>
    <s v="Single consultant"/>
    <x v="13"/>
    <x v="0"/>
    <d v="2026-08-18T00:00:00"/>
    <n v="0"/>
    <x v="2"/>
    <x v="0"/>
    <s v="St Dhh Main Theatre"/>
    <x v="0"/>
    <n v="1"/>
    <n v="4"/>
    <s v="AUGUST-26-dummy-data.xlsx"/>
    <n v="4"/>
    <n v="0"/>
    <b v="0"/>
    <n v="540"/>
    <n v="507"/>
    <n v="371"/>
    <n v="0"/>
    <n v="0"/>
    <n v="1"/>
    <n v="0"/>
    <n v="4"/>
    <n v="0"/>
    <m/>
    <n v="540"/>
    <s v="On Time"/>
    <s v="Early Finish"/>
    <n v="5"/>
    <n v="-28"/>
    <n v="0"/>
    <n v="1"/>
    <n v="0"/>
    <n v="4"/>
    <n v="0"/>
    <n v="1"/>
    <n v="0"/>
    <n v="0"/>
    <n v="360"/>
    <n v="1"/>
    <n v="0"/>
    <n v="540"/>
    <s v="Below planned"/>
    <n v="1"/>
    <n v="0"/>
    <n v="0"/>
    <d v="2026-08-18T07:30:00"/>
    <d v="2026-08-18T16:30:00"/>
    <s v="Classified"/>
    <d v="2026-08-18T07:35:00"/>
    <d v="2026-08-18T16:02:00"/>
    <s v="Dr Dummy 23"/>
    <n v="0"/>
    <n v="0"/>
    <m/>
  </r>
  <r>
    <s v="Southern"/>
    <x v="1"/>
    <x v="7"/>
    <x v="22"/>
    <s v="Single consultant"/>
    <x v="12"/>
    <x v="0"/>
    <d v="2026-08-06T00:00:00"/>
    <n v="0"/>
    <x v="2"/>
    <x v="0"/>
    <s v="St Dhh Main Theatre"/>
    <x v="0"/>
    <n v="1"/>
    <n v="4"/>
    <s v="AUGUST-26-dummy-data.xlsx"/>
    <n v="4"/>
    <n v="0"/>
    <b v="0"/>
    <n v="270"/>
    <n v="251"/>
    <n v="164"/>
    <n v="0"/>
    <n v="0"/>
    <n v="1"/>
    <n v="0"/>
    <n v="4"/>
    <n v="0"/>
    <m/>
    <n v="270"/>
    <s v="Late Start"/>
    <s v="On Time"/>
    <n v="11"/>
    <n v="-8"/>
    <n v="0"/>
    <n v="0"/>
    <n v="1"/>
    <n v="4"/>
    <n v="0"/>
    <n v="0"/>
    <n v="1"/>
    <n v="0"/>
    <n v="165"/>
    <n v="1"/>
    <n v="0"/>
    <n v="270"/>
    <s v="Below planned"/>
    <n v="1"/>
    <n v="0"/>
    <n v="0"/>
    <d v="2026-08-06T13:00:00"/>
    <d v="2026-08-06T17:30:00"/>
    <s v="Classified"/>
    <d v="2026-08-06T13:11:00"/>
    <d v="2026-08-06T17:22:00"/>
    <s v="Dr Dummy 24"/>
    <n v="0"/>
    <n v="0"/>
    <m/>
  </r>
  <r>
    <s v="Southern"/>
    <x v="1"/>
    <x v="7"/>
    <x v="22"/>
    <s v="Single consultant"/>
    <x v="12"/>
    <x v="0"/>
    <d v="2026-08-10T00:00:00"/>
    <n v="0"/>
    <x v="2"/>
    <x v="0"/>
    <s v="St Dhh Main Theatre"/>
    <x v="0"/>
    <n v="1"/>
    <n v="4"/>
    <s v="AUGUST-26-dummy-data.xlsx"/>
    <n v="4"/>
    <n v="0"/>
    <b v="0"/>
    <n v="210"/>
    <n v="188"/>
    <n v="114"/>
    <n v="0"/>
    <n v="0"/>
    <n v="1"/>
    <n v="0"/>
    <n v="4"/>
    <n v="0"/>
    <m/>
    <n v="210"/>
    <s v="Late Start"/>
    <s v="On Time"/>
    <n v="12"/>
    <n v="-10"/>
    <n v="0"/>
    <n v="0"/>
    <n v="1"/>
    <n v="4"/>
    <n v="0"/>
    <n v="0"/>
    <n v="1"/>
    <n v="0"/>
    <n v="105"/>
    <n v="1"/>
    <n v="0"/>
    <n v="210"/>
    <s v="Below planned"/>
    <n v="1"/>
    <n v="0"/>
    <n v="0"/>
    <d v="2026-08-10T09:00:00"/>
    <d v="2026-08-10T12:30:00"/>
    <s v="Classified"/>
    <d v="2026-08-10T09:12:00"/>
    <d v="2026-08-10T12:20:00"/>
    <s v="Dr Dummy 24"/>
    <n v="0"/>
    <n v="0"/>
    <m/>
  </r>
  <r>
    <s v="Southern"/>
    <x v="1"/>
    <x v="7"/>
    <x v="22"/>
    <s v="Single consultant"/>
    <x v="16"/>
    <x v="0"/>
    <d v="2026-06-13T00:00:00"/>
    <n v="0"/>
    <x v="0"/>
    <x v="0"/>
    <s v="St Dhh Main Theatre"/>
    <x v="0"/>
    <n v="1"/>
    <n v="4"/>
    <s v="JUNE-26-dummy-data.xlsx"/>
    <n v="4"/>
    <n v="0"/>
    <b v="0"/>
    <n v="210"/>
    <n v="173"/>
    <n v="96"/>
    <n v="0"/>
    <n v="0"/>
    <n v="1"/>
    <n v="0"/>
    <n v="4"/>
    <n v="0"/>
    <m/>
    <n v="210"/>
    <s v="On Time"/>
    <s v="Early Finish"/>
    <n v="6"/>
    <n v="-31"/>
    <n v="0"/>
    <n v="1"/>
    <n v="0"/>
    <n v="4"/>
    <n v="0"/>
    <n v="1"/>
    <n v="0"/>
    <n v="0"/>
    <n v="100"/>
    <n v="1"/>
    <n v="0"/>
    <n v="210"/>
    <s v="Below planned"/>
    <n v="1"/>
    <n v="0"/>
    <n v="0"/>
    <d v="2026-06-13T08:00:00"/>
    <d v="2026-06-13T11:30:00"/>
    <s v="Classified"/>
    <d v="2026-06-13T08:06:00"/>
    <d v="2026-06-13T10:59:00"/>
    <s v="Dr Dummy 24"/>
    <n v="0"/>
    <n v="0"/>
    <m/>
  </r>
  <r>
    <s v="Southern"/>
    <x v="1"/>
    <x v="8"/>
    <x v="0"/>
    <s v="Single consultant"/>
    <x v="14"/>
    <x v="0"/>
    <d v="2026-08-21T00:00:00"/>
    <n v="0"/>
    <x v="2"/>
    <x v="0"/>
    <s v="St Dhh Main Theatre"/>
    <x v="0"/>
    <n v="1"/>
    <n v="4"/>
    <s v="AUGUST-26-dummy-data.xlsx"/>
    <n v="4"/>
    <n v="0"/>
    <b v="0"/>
    <n v="270"/>
    <n v="242"/>
    <n v="162"/>
    <n v="0"/>
    <n v="0"/>
    <n v="1"/>
    <n v="0"/>
    <n v="4"/>
    <n v="0"/>
    <m/>
    <n v="270"/>
    <s v="On Time"/>
    <s v="Early Finish"/>
    <n v="8"/>
    <n v="-20"/>
    <n v="0"/>
    <n v="1"/>
    <n v="0"/>
    <n v="4"/>
    <n v="0"/>
    <n v="1"/>
    <n v="0"/>
    <n v="0"/>
    <n v="160"/>
    <n v="1"/>
    <n v="0"/>
    <n v="270"/>
    <s v="Below planned"/>
    <n v="1"/>
    <n v="0"/>
    <n v="0"/>
    <d v="2026-08-21T09:00:00"/>
    <d v="2026-08-21T13:30:00"/>
    <s v="Classified"/>
    <d v="2026-08-21T09:08:00"/>
    <d v="2026-08-21T13:10:00"/>
    <s v="Dr Dummy 01"/>
    <n v="0"/>
    <n v="0"/>
    <m/>
  </r>
  <r>
    <s v="Southern"/>
    <x v="1"/>
    <x v="8"/>
    <x v="0"/>
    <s v="Single consultant"/>
    <x v="15"/>
    <x v="0"/>
    <d v="2026-07-25T00:00:00"/>
    <n v="0"/>
    <x v="1"/>
    <x v="0"/>
    <s v="St Dhh Main Theatre"/>
    <x v="0"/>
    <n v="1"/>
    <n v="4"/>
    <s v="JULY-26-dummy-data.xlsx"/>
    <n v="4"/>
    <n v="0"/>
    <b v="0"/>
    <n v="180"/>
    <n v="153"/>
    <n v="83"/>
    <n v="0"/>
    <n v="0"/>
    <n v="1"/>
    <n v="0"/>
    <n v="4"/>
    <n v="0"/>
    <m/>
    <n v="180"/>
    <s v="On Time"/>
    <s v="Early Finish"/>
    <n v="7"/>
    <n v="-20"/>
    <n v="0"/>
    <n v="1"/>
    <n v="0"/>
    <n v="4"/>
    <n v="0"/>
    <n v="1"/>
    <n v="0"/>
    <n v="0"/>
    <n v="90"/>
    <n v="1"/>
    <n v="0"/>
    <n v="180"/>
    <s v="Below planned"/>
    <n v="1"/>
    <n v="0"/>
    <n v="0"/>
    <d v="2026-07-25T09:00:00"/>
    <d v="2026-07-25T12:00:00"/>
    <s v="Classified"/>
    <d v="2026-07-25T09:07:00"/>
    <d v="2026-07-25T11:40:00"/>
    <s v="Dr Dummy 01"/>
    <n v="0"/>
    <n v="0"/>
    <m/>
  </r>
  <r>
    <s v="Southern"/>
    <x v="1"/>
    <x v="8"/>
    <x v="0"/>
    <s v="Single consultant"/>
    <x v="15"/>
    <x v="0"/>
    <d v="2026-08-09T00:00:00"/>
    <n v="0"/>
    <x v="2"/>
    <x v="0"/>
    <s v="St Dhh Main Theatre"/>
    <x v="0"/>
    <n v="1"/>
    <n v="4"/>
    <s v="AUGUST-26-dummy-data.xlsx"/>
    <n v="4"/>
    <n v="0"/>
    <b v="0"/>
    <n v="540"/>
    <n v="503"/>
    <n v="370"/>
    <n v="0"/>
    <n v="0"/>
    <n v="1"/>
    <n v="0"/>
    <n v="4"/>
    <n v="0"/>
    <m/>
    <n v="540"/>
    <s v="Late Start"/>
    <s v="Early Finish"/>
    <n v="11"/>
    <n v="-26"/>
    <n v="0"/>
    <n v="0"/>
    <n v="1"/>
    <n v="4"/>
    <n v="0"/>
    <n v="1"/>
    <n v="0"/>
    <n v="0"/>
    <n v="365"/>
    <n v="1"/>
    <n v="0"/>
    <n v="540"/>
    <s v="Below planned"/>
    <n v="1"/>
    <n v="0"/>
    <n v="0"/>
    <d v="2026-08-09T08:00:00"/>
    <d v="2026-08-09T17:00:00"/>
    <s v="Classified"/>
    <d v="2026-08-09T08:11:00"/>
    <d v="2026-08-09T16:34:00"/>
    <s v="Dr Dummy 01"/>
    <n v="0"/>
    <n v="0"/>
    <m/>
  </r>
  <r>
    <s v="Southern"/>
    <x v="1"/>
    <x v="8"/>
    <x v="1"/>
    <s v="Single consultant"/>
    <x v="15"/>
    <x v="0"/>
    <d v="2026-06-19T00:00:00"/>
    <n v="0"/>
    <x v="0"/>
    <x v="0"/>
    <s v="St Dhh Main Theatre"/>
    <x v="0"/>
    <n v="1"/>
    <n v="4"/>
    <s v="JUNE-26-dummy-data.xlsx"/>
    <n v="4"/>
    <n v="0"/>
    <b v="0"/>
    <n v="480"/>
    <n v="419"/>
    <n v="303"/>
    <n v="0"/>
    <n v="0"/>
    <n v="1"/>
    <n v="0"/>
    <n v="4"/>
    <n v="0"/>
    <m/>
    <n v="480"/>
    <s v="Late Start"/>
    <s v="Early Finish"/>
    <n v="12"/>
    <n v="-49"/>
    <n v="0"/>
    <n v="0"/>
    <n v="1"/>
    <n v="4"/>
    <n v="0"/>
    <n v="1"/>
    <n v="0"/>
    <n v="0"/>
    <n v="300"/>
    <n v="1"/>
    <n v="0"/>
    <n v="480"/>
    <s v="Below planned"/>
    <n v="1"/>
    <n v="0"/>
    <n v="0"/>
    <d v="2026-06-19T09:00:00"/>
    <d v="2026-06-19T17:00:00"/>
    <s v="Classified"/>
    <d v="2026-06-19T09:12:00"/>
    <d v="2026-06-19T16:11:00"/>
    <s v="Dr Dummy 02"/>
    <n v="0"/>
    <n v="0"/>
    <m/>
  </r>
  <r>
    <s v="Southern"/>
    <x v="1"/>
    <x v="8"/>
    <x v="1"/>
    <s v="Single consultant"/>
    <x v="15"/>
    <x v="0"/>
    <d v="2026-07-23T00:00:00"/>
    <n v="0"/>
    <x v="1"/>
    <x v="0"/>
    <s v="St Dhh Main Theatre"/>
    <x v="0"/>
    <n v="1"/>
    <n v="4"/>
    <s v="JULY-26-dummy-data.xlsx"/>
    <n v="4"/>
    <n v="0"/>
    <b v="0"/>
    <n v="240"/>
    <n v="206"/>
    <n v="113"/>
    <n v="0"/>
    <n v="0"/>
    <n v="1"/>
    <n v="0"/>
    <n v="4"/>
    <n v="0"/>
    <m/>
    <n v="240"/>
    <s v="On Time"/>
    <s v="Early Finish"/>
    <n v="10"/>
    <n v="-24"/>
    <n v="0"/>
    <n v="1"/>
    <n v="0"/>
    <n v="4"/>
    <n v="0"/>
    <n v="1"/>
    <n v="0"/>
    <n v="0"/>
    <n v="115"/>
    <n v="1"/>
    <n v="0"/>
    <n v="240"/>
    <s v="Below planned"/>
    <n v="1"/>
    <n v="0"/>
    <n v="0"/>
    <d v="2026-07-23T13:30:00"/>
    <d v="2026-07-23T17:30:00"/>
    <s v="Classified"/>
    <d v="2026-07-23T13:40:00"/>
    <d v="2026-07-23T17:06:00"/>
    <s v="Dr Dummy 02"/>
    <n v="0"/>
    <n v="0"/>
    <m/>
  </r>
  <r>
    <s v="Southern"/>
    <x v="1"/>
    <x v="8"/>
    <x v="2"/>
    <s v="Single consultant"/>
    <x v="12"/>
    <x v="0"/>
    <d v="2026-06-25T00:00:00"/>
    <n v="0"/>
    <x v="0"/>
    <x v="0"/>
    <s v="St Dhh Main Theatre"/>
    <x v="0"/>
    <n v="1"/>
    <n v="4"/>
    <s v="JUNE-26-dummy-data.xlsx"/>
    <n v="4"/>
    <n v="0"/>
    <b v="0"/>
    <n v="480"/>
    <n v="433"/>
    <n v="315"/>
    <n v="0"/>
    <n v="0"/>
    <n v="1"/>
    <n v="0"/>
    <n v="4"/>
    <n v="0"/>
    <m/>
    <n v="480"/>
    <s v="On Time"/>
    <s v="Early Finish"/>
    <n v="6"/>
    <n v="-41"/>
    <n v="0"/>
    <n v="1"/>
    <n v="0"/>
    <n v="4"/>
    <n v="0"/>
    <n v="1"/>
    <n v="0"/>
    <n v="0"/>
    <n v="330"/>
    <n v="1"/>
    <n v="0"/>
    <n v="480"/>
    <s v="Below planned"/>
    <n v="1"/>
    <n v="0"/>
    <n v="0"/>
    <d v="2026-06-25T08:30:00"/>
    <d v="2026-06-25T16:30:00"/>
    <s v="Classified"/>
    <d v="2026-06-25T08:36:00"/>
    <d v="2026-06-25T15:49:00"/>
    <s v="Dr Dummy 03"/>
    <n v="0"/>
    <n v="0"/>
    <m/>
  </r>
  <r>
    <s v="Southern"/>
    <x v="1"/>
    <x v="8"/>
    <x v="2"/>
    <s v="Single consultant"/>
    <x v="16"/>
    <x v="0"/>
    <d v="2026-07-24T00:00:00"/>
    <n v="0"/>
    <x v="1"/>
    <x v="0"/>
    <s v="St Dhh Main Theatre"/>
    <x v="0"/>
    <n v="1"/>
    <n v="4"/>
    <s v="JULY-26-dummy-data.xlsx"/>
    <n v="4"/>
    <n v="0"/>
    <b v="0"/>
    <n v="210"/>
    <n v="193"/>
    <n v="119"/>
    <n v="0"/>
    <n v="0"/>
    <n v="1"/>
    <n v="0"/>
    <n v="4"/>
    <n v="0"/>
    <m/>
    <n v="210"/>
    <s v="On Time"/>
    <s v="Early Finish"/>
    <n v="4"/>
    <n v="-13"/>
    <n v="0"/>
    <n v="1"/>
    <n v="0"/>
    <n v="4"/>
    <n v="0"/>
    <n v="1"/>
    <n v="0"/>
    <n v="0"/>
    <n v="120"/>
    <n v="1"/>
    <n v="0"/>
    <n v="210"/>
    <s v="Below planned"/>
    <n v="1"/>
    <n v="0"/>
    <n v="0"/>
    <d v="2026-07-24T08:00:00"/>
    <d v="2026-07-24T11:30:00"/>
    <s v="Classified"/>
    <d v="2026-07-24T08:04:00"/>
    <d v="2026-07-24T11:17:00"/>
    <s v="Dr Dummy 03"/>
    <n v="0"/>
    <n v="0"/>
    <m/>
  </r>
  <r>
    <s v="Southern"/>
    <x v="1"/>
    <x v="8"/>
    <x v="3"/>
    <s v="Single consultant"/>
    <x v="15"/>
    <x v="0"/>
    <d v="2026-08-03T00:00:00"/>
    <n v="0"/>
    <x v="2"/>
    <x v="0"/>
    <s v="St Dhh Main Theatre"/>
    <x v="0"/>
    <n v="1"/>
    <n v="4"/>
    <s v="AUGUST-26-dummy-data.xlsx"/>
    <n v="4"/>
    <n v="0"/>
    <b v="0"/>
    <n v="270"/>
    <n v="240"/>
    <n v="172"/>
    <n v="0"/>
    <n v="0"/>
    <n v="1"/>
    <n v="0"/>
    <n v="4"/>
    <n v="0"/>
    <m/>
    <n v="270"/>
    <s v="On Time"/>
    <s v="Early Finish"/>
    <n v="10"/>
    <n v="-20"/>
    <n v="0"/>
    <n v="1"/>
    <n v="0"/>
    <n v="4"/>
    <n v="0"/>
    <n v="1"/>
    <n v="0"/>
    <n v="0"/>
    <n v="175"/>
    <n v="1"/>
    <n v="0"/>
    <n v="270"/>
    <s v="Below planned"/>
    <n v="1"/>
    <n v="0"/>
    <n v="0"/>
    <d v="2026-08-03T08:30:00"/>
    <d v="2026-08-03T13:00:00"/>
    <s v="Classified"/>
    <d v="2026-08-03T08:40:00"/>
    <d v="2026-08-03T12:40:00"/>
    <s v="Dr Dummy 04"/>
    <n v="0"/>
    <n v="0"/>
    <m/>
  </r>
  <r>
    <s v="Southern"/>
    <x v="1"/>
    <x v="8"/>
    <x v="4"/>
    <s v="Single consultant"/>
    <x v="12"/>
    <x v="0"/>
    <d v="2026-06-20T00:00:00"/>
    <n v="0"/>
    <x v="0"/>
    <x v="0"/>
    <s v="St Dhh Main Theatre"/>
    <x v="0"/>
    <n v="1"/>
    <n v="4"/>
    <s v="JUNE-26-dummy-data.xlsx"/>
    <n v="4"/>
    <n v="0"/>
    <b v="0"/>
    <n v="180"/>
    <n v="155"/>
    <n v="91"/>
    <n v="0"/>
    <n v="0"/>
    <n v="1"/>
    <n v="0"/>
    <n v="4"/>
    <n v="0"/>
    <m/>
    <n v="180"/>
    <s v="On Time"/>
    <s v="Early Finish"/>
    <n v="7"/>
    <n v="-18"/>
    <n v="0"/>
    <n v="1"/>
    <n v="0"/>
    <n v="4"/>
    <n v="0"/>
    <n v="1"/>
    <n v="0"/>
    <n v="0"/>
    <n v="90"/>
    <n v="1"/>
    <n v="0"/>
    <n v="180"/>
    <s v="Below planned"/>
    <n v="1"/>
    <n v="0"/>
    <n v="0"/>
    <d v="2026-06-20T08:30:00"/>
    <d v="2026-06-20T11:30:00"/>
    <s v="Classified"/>
    <d v="2026-06-20T08:37:00"/>
    <d v="2026-06-20T11:12:00"/>
    <s v="Dr Dummy 05"/>
    <n v="0"/>
    <n v="0"/>
    <m/>
  </r>
  <r>
    <s v="Southern"/>
    <x v="1"/>
    <x v="8"/>
    <x v="4"/>
    <s v="Single consultant"/>
    <x v="14"/>
    <x v="0"/>
    <d v="2026-06-17T00:00:00"/>
    <n v="0"/>
    <x v="0"/>
    <x v="0"/>
    <s v="St Dhh Main Theatre"/>
    <x v="0"/>
    <n v="1"/>
    <n v="4"/>
    <s v="JUNE-26-dummy-data.xlsx"/>
    <n v="4"/>
    <n v="0"/>
    <b v="0"/>
    <n v="240"/>
    <n v="212"/>
    <n v="117"/>
    <n v="0"/>
    <n v="0"/>
    <n v="1"/>
    <n v="0"/>
    <n v="4"/>
    <n v="0"/>
    <m/>
    <n v="240"/>
    <s v="On Time"/>
    <s v="Early Finish"/>
    <n v="6"/>
    <n v="-22"/>
    <n v="0"/>
    <n v="1"/>
    <n v="0"/>
    <n v="4"/>
    <n v="0"/>
    <n v="1"/>
    <n v="0"/>
    <n v="0"/>
    <n v="125"/>
    <n v="1"/>
    <n v="0"/>
    <n v="240"/>
    <s v="Below planned"/>
    <n v="1"/>
    <n v="0"/>
    <n v="0"/>
    <d v="2026-06-17T13:30:00"/>
    <d v="2026-06-17T17:30:00"/>
    <s v="Classified"/>
    <d v="2026-06-17T13:36:00"/>
    <d v="2026-06-17T17:08:00"/>
    <s v="Dr Dummy 05"/>
    <n v="0"/>
    <n v="0"/>
    <m/>
  </r>
  <r>
    <s v="Southern"/>
    <x v="1"/>
    <x v="8"/>
    <x v="4"/>
    <s v="Single consultant"/>
    <x v="14"/>
    <x v="0"/>
    <d v="2026-07-23T00:00:00"/>
    <n v="0"/>
    <x v="1"/>
    <x v="0"/>
    <s v="St Dhh Main Theatre"/>
    <x v="0"/>
    <n v="1"/>
    <n v="4"/>
    <s v="JULY-26-dummy-data.xlsx"/>
    <n v="4"/>
    <n v="0"/>
    <b v="0"/>
    <n v="540"/>
    <n v="490"/>
    <n v="357"/>
    <n v="0"/>
    <n v="0"/>
    <n v="1"/>
    <n v="0"/>
    <n v="4"/>
    <n v="0"/>
    <m/>
    <n v="540"/>
    <s v="Late Start"/>
    <s v="Early Finish"/>
    <n v="12"/>
    <n v="-38"/>
    <n v="0"/>
    <n v="0"/>
    <n v="1"/>
    <n v="4"/>
    <n v="0"/>
    <n v="1"/>
    <n v="0"/>
    <n v="0"/>
    <n v="360"/>
    <n v="1"/>
    <n v="0"/>
    <n v="540"/>
    <s v="Below planned"/>
    <n v="1"/>
    <n v="0"/>
    <n v="0"/>
    <d v="2026-07-23T09:00:00"/>
    <d v="2026-07-23T18:00:00"/>
    <s v="Classified"/>
    <d v="2026-07-23T09:12:00"/>
    <d v="2026-07-23T17:22:00"/>
    <s v="Dr Dummy 05"/>
    <n v="0"/>
    <n v="0"/>
    <m/>
  </r>
  <r>
    <s v="Southern"/>
    <x v="1"/>
    <x v="8"/>
    <x v="4"/>
    <s v="Single consultant"/>
    <x v="14"/>
    <x v="0"/>
    <d v="2026-08-14T00:00:00"/>
    <n v="0"/>
    <x v="2"/>
    <x v="0"/>
    <s v="St Dhh Main Theatre"/>
    <x v="0"/>
    <n v="1"/>
    <n v="4"/>
    <s v="AUGUST-26-dummy-data.xlsx"/>
    <n v="4"/>
    <n v="0"/>
    <b v="0"/>
    <n v="480"/>
    <n v="449"/>
    <n v="328"/>
    <n v="0"/>
    <n v="0"/>
    <n v="1"/>
    <n v="0"/>
    <n v="4"/>
    <n v="0"/>
    <m/>
    <n v="480"/>
    <s v="On Time"/>
    <s v="Early Finish"/>
    <n v="10"/>
    <n v="-21"/>
    <n v="0"/>
    <n v="1"/>
    <n v="0"/>
    <n v="4"/>
    <n v="0"/>
    <n v="1"/>
    <n v="0"/>
    <n v="0"/>
    <n v="335"/>
    <n v="1"/>
    <n v="0"/>
    <n v="480"/>
    <s v="Below planned"/>
    <n v="1"/>
    <n v="0"/>
    <n v="0"/>
    <d v="2026-08-14T07:30:00"/>
    <d v="2026-08-14T15:30:00"/>
    <s v="Classified"/>
    <d v="2026-08-14T07:40:00"/>
    <d v="2026-08-14T15:09:00"/>
    <s v="Dr Dummy 05"/>
    <n v="0"/>
    <n v="0"/>
    <m/>
  </r>
  <r>
    <s v="Southern"/>
    <x v="1"/>
    <x v="8"/>
    <x v="5"/>
    <s v="Single consultant"/>
    <x v="13"/>
    <x v="0"/>
    <d v="2026-07-12T00:00:00"/>
    <n v="0"/>
    <x v="1"/>
    <x v="0"/>
    <s v="St Dhh Main Theatre"/>
    <x v="0"/>
    <n v="1"/>
    <n v="4"/>
    <s v="JULY-26-dummy-data.xlsx"/>
    <n v="4"/>
    <n v="0"/>
    <b v="0"/>
    <n v="480"/>
    <n v="436"/>
    <n v="313"/>
    <n v="0"/>
    <n v="0"/>
    <n v="1"/>
    <n v="0"/>
    <n v="4"/>
    <n v="0"/>
    <m/>
    <n v="480"/>
    <s v="On Time"/>
    <s v="Early Finish"/>
    <n v="2"/>
    <n v="-42"/>
    <n v="0"/>
    <n v="1"/>
    <n v="0"/>
    <n v="4"/>
    <n v="0"/>
    <n v="1"/>
    <n v="0"/>
    <n v="0"/>
    <n v="320"/>
    <n v="1"/>
    <n v="0"/>
    <n v="480"/>
    <s v="Below planned"/>
    <n v="1"/>
    <n v="0"/>
    <n v="0"/>
    <d v="2026-07-12T08:00:00"/>
    <d v="2026-07-12T16:00:00"/>
    <s v="Classified"/>
    <d v="2026-07-12T08:02:00"/>
    <d v="2026-07-12T15:18:00"/>
    <s v="Dr Dummy 06"/>
    <n v="0"/>
    <n v="0"/>
    <m/>
  </r>
  <r>
    <s v="Southern"/>
    <x v="1"/>
    <x v="8"/>
    <x v="5"/>
    <s v="Single consultant"/>
    <x v="13"/>
    <x v="0"/>
    <d v="2026-08-29T00:00:00"/>
    <n v="0"/>
    <x v="2"/>
    <x v="0"/>
    <s v="St Dhh Main Theatre"/>
    <x v="0"/>
    <n v="1"/>
    <n v="4"/>
    <s v="AUGUST-26-dummy-data.xlsx"/>
    <n v="4"/>
    <n v="0"/>
    <b v="0"/>
    <n v="300"/>
    <n v="268"/>
    <n v="185"/>
    <n v="0"/>
    <n v="0"/>
    <n v="1"/>
    <n v="0"/>
    <n v="4"/>
    <n v="0"/>
    <m/>
    <n v="300"/>
    <s v="Late Start"/>
    <s v="Early Finish"/>
    <n v="11"/>
    <n v="-21"/>
    <n v="0"/>
    <n v="0"/>
    <n v="1"/>
    <n v="4"/>
    <n v="0"/>
    <n v="1"/>
    <n v="0"/>
    <n v="0"/>
    <n v="180"/>
    <n v="1"/>
    <n v="0"/>
    <n v="300"/>
    <s v="Below planned"/>
    <n v="1"/>
    <n v="0"/>
    <n v="0"/>
    <d v="2026-08-29T09:00:00"/>
    <d v="2026-08-29T14:00:00"/>
    <s v="Classified"/>
    <d v="2026-08-29T09:11:00"/>
    <d v="2026-08-29T13:39:00"/>
    <s v="Dr Dummy 06"/>
    <n v="0"/>
    <n v="0"/>
    <m/>
  </r>
  <r>
    <s v="Southern"/>
    <x v="1"/>
    <x v="8"/>
    <x v="6"/>
    <s v="Single consultant"/>
    <x v="12"/>
    <x v="0"/>
    <d v="2026-06-13T00:00:00"/>
    <n v="0"/>
    <x v="0"/>
    <x v="0"/>
    <s v="St Dhh Main Theatre"/>
    <x v="0"/>
    <n v="1"/>
    <n v="4"/>
    <s v="JUNE-26-dummy-data.xlsx"/>
    <n v="4"/>
    <n v="0"/>
    <b v="0"/>
    <n v="210"/>
    <n v="176"/>
    <n v="110"/>
    <n v="0"/>
    <n v="0"/>
    <n v="1"/>
    <n v="0"/>
    <n v="4"/>
    <n v="0"/>
    <m/>
    <n v="210"/>
    <s v="On Time"/>
    <s v="Early Finish"/>
    <n v="8"/>
    <n v="-26"/>
    <n v="0"/>
    <n v="1"/>
    <n v="0"/>
    <n v="4"/>
    <n v="0"/>
    <n v="1"/>
    <n v="0"/>
    <n v="0"/>
    <n v="105"/>
    <n v="1"/>
    <n v="0"/>
    <n v="210"/>
    <s v="Below planned"/>
    <n v="1"/>
    <n v="0"/>
    <n v="0"/>
    <d v="2026-06-13T13:00:00"/>
    <d v="2026-06-13T16:30:00"/>
    <s v="Classified"/>
    <d v="2026-06-13T13:08:00"/>
    <d v="2026-06-13T16:04:00"/>
    <s v="Dr Dummy 07"/>
    <n v="0"/>
    <n v="0"/>
    <m/>
  </r>
  <r>
    <s v="Southern"/>
    <x v="1"/>
    <x v="8"/>
    <x v="6"/>
    <s v="Single consultant"/>
    <x v="13"/>
    <x v="0"/>
    <d v="2026-08-05T00:00:00"/>
    <n v="0"/>
    <x v="2"/>
    <x v="0"/>
    <s v="St Dhh Main Theatre"/>
    <x v="0"/>
    <n v="1"/>
    <n v="4"/>
    <s v="AUGUST-26-dummy-data.xlsx"/>
    <n v="4"/>
    <n v="0"/>
    <b v="0"/>
    <n v="480"/>
    <n v="436"/>
    <n v="317"/>
    <n v="0"/>
    <n v="0"/>
    <n v="1"/>
    <n v="0"/>
    <n v="4"/>
    <n v="0"/>
    <m/>
    <n v="480"/>
    <s v="On Time"/>
    <s v="Early Finish"/>
    <n v="10"/>
    <n v="-34"/>
    <n v="0"/>
    <n v="1"/>
    <n v="0"/>
    <n v="4"/>
    <n v="0"/>
    <n v="1"/>
    <n v="0"/>
    <n v="0"/>
    <n v="320"/>
    <n v="1"/>
    <n v="0"/>
    <n v="480"/>
    <s v="Below planned"/>
    <n v="1"/>
    <n v="0"/>
    <n v="0"/>
    <d v="2026-08-05T08:00:00"/>
    <d v="2026-08-05T16:00:00"/>
    <s v="Classified"/>
    <d v="2026-08-05T08:10:00"/>
    <d v="2026-08-05T15:26:00"/>
    <s v="Dr Dummy 07"/>
    <n v="0"/>
    <n v="0"/>
    <m/>
  </r>
  <r>
    <s v="Southern"/>
    <x v="1"/>
    <x v="8"/>
    <x v="7"/>
    <s v="Single consultant"/>
    <x v="12"/>
    <x v="0"/>
    <d v="2026-06-19T00:00:00"/>
    <n v="0"/>
    <x v="0"/>
    <x v="0"/>
    <s v="St Dhh Main Theatre"/>
    <x v="0"/>
    <n v="1"/>
    <n v="4"/>
    <s v="JUNE-26-dummy-data.xlsx"/>
    <n v="4"/>
    <n v="0"/>
    <b v="0"/>
    <n v="210"/>
    <n v="195"/>
    <n v="109"/>
    <n v="0"/>
    <n v="0"/>
    <n v="1"/>
    <n v="0"/>
    <n v="4"/>
    <n v="0"/>
    <m/>
    <n v="210"/>
    <s v="On Time"/>
    <s v="Early Finish"/>
    <n v="2"/>
    <n v="-13"/>
    <n v="0"/>
    <n v="1"/>
    <n v="0"/>
    <n v="4"/>
    <n v="0"/>
    <n v="1"/>
    <n v="0"/>
    <n v="0"/>
    <n v="105"/>
    <n v="1"/>
    <n v="0"/>
    <n v="210"/>
    <s v="Below planned"/>
    <n v="1"/>
    <n v="0"/>
    <n v="0"/>
    <d v="2026-06-19T08:00:00"/>
    <d v="2026-06-19T11:30:00"/>
    <s v="Classified"/>
    <d v="2026-06-19T08:02:00"/>
    <d v="2026-06-19T11:17:00"/>
    <s v="Dr Dummy 08"/>
    <n v="0"/>
    <n v="0"/>
    <m/>
  </r>
  <r>
    <s v="Southern"/>
    <x v="1"/>
    <x v="8"/>
    <x v="7"/>
    <s v="Single consultant"/>
    <x v="12"/>
    <x v="0"/>
    <d v="2026-06-26T00:00:00"/>
    <n v="0"/>
    <x v="0"/>
    <x v="0"/>
    <s v="St Dhh Main Theatre"/>
    <x v="0"/>
    <n v="1"/>
    <n v="4"/>
    <s v="JUNE-26-dummy-data.xlsx"/>
    <n v="4"/>
    <n v="0"/>
    <b v="0"/>
    <n v="210"/>
    <n v="187"/>
    <n v="101"/>
    <n v="0"/>
    <n v="0"/>
    <n v="1"/>
    <n v="0"/>
    <n v="4"/>
    <n v="0"/>
    <m/>
    <n v="210"/>
    <s v="On Time"/>
    <s v="Early Finish"/>
    <n v="6"/>
    <n v="-17"/>
    <n v="0"/>
    <n v="1"/>
    <n v="0"/>
    <n v="4"/>
    <n v="0"/>
    <n v="1"/>
    <n v="0"/>
    <n v="0"/>
    <n v="110"/>
    <n v="1"/>
    <n v="0"/>
    <n v="210"/>
    <s v="Below planned"/>
    <n v="1"/>
    <n v="0"/>
    <n v="0"/>
    <d v="2026-06-26T13:00:00"/>
    <d v="2026-06-26T16:30:00"/>
    <s v="Classified"/>
    <d v="2026-06-26T13:06:00"/>
    <d v="2026-06-26T16:13:00"/>
    <s v="Dr Dummy 08"/>
    <n v="0"/>
    <n v="0"/>
    <m/>
  </r>
  <r>
    <s v="Southern"/>
    <x v="1"/>
    <x v="8"/>
    <x v="8"/>
    <s v="Single consultant"/>
    <x v="12"/>
    <x v="0"/>
    <d v="2026-08-12T00:00:00"/>
    <n v="0"/>
    <x v="2"/>
    <x v="0"/>
    <s v="St Dhh Main Theatre"/>
    <x v="0"/>
    <n v="1"/>
    <n v="4"/>
    <s v="AUGUST-26-dummy-data.xlsx"/>
    <n v="4"/>
    <n v="0"/>
    <b v="0"/>
    <n v="540"/>
    <n v="492"/>
    <n v="395"/>
    <n v="0"/>
    <n v="0"/>
    <n v="1"/>
    <n v="0"/>
    <n v="4"/>
    <n v="0"/>
    <m/>
    <n v="540"/>
    <s v="On Time"/>
    <s v="Early Finish"/>
    <n v="8"/>
    <n v="-40"/>
    <n v="0"/>
    <n v="1"/>
    <n v="0"/>
    <n v="4"/>
    <n v="0"/>
    <n v="1"/>
    <n v="0"/>
    <n v="0"/>
    <n v="390"/>
    <n v="1"/>
    <n v="0"/>
    <n v="540"/>
    <s v="Below planned"/>
    <n v="1"/>
    <n v="0"/>
    <n v="0"/>
    <d v="2026-08-12T08:30:00"/>
    <d v="2026-08-12T17:30:00"/>
    <s v="Classified"/>
    <d v="2026-08-12T08:38:00"/>
    <d v="2026-08-12T16:50:00"/>
    <s v="Dr Dummy 09"/>
    <n v="0"/>
    <n v="0"/>
    <m/>
  </r>
  <r>
    <s v="Southern"/>
    <x v="1"/>
    <x v="8"/>
    <x v="8"/>
    <s v="Single consultant"/>
    <x v="16"/>
    <x v="0"/>
    <d v="2026-06-07T00:00:00"/>
    <n v="0"/>
    <x v="0"/>
    <x v="0"/>
    <s v="St Dhh Main Theatre"/>
    <x v="0"/>
    <n v="1"/>
    <n v="4"/>
    <s v="JUNE-26-dummy-data.xlsx"/>
    <n v="4"/>
    <n v="0"/>
    <b v="0"/>
    <n v="270"/>
    <n v="243"/>
    <n v="157"/>
    <n v="0"/>
    <n v="0"/>
    <n v="1"/>
    <n v="0"/>
    <n v="4"/>
    <n v="0"/>
    <m/>
    <n v="270"/>
    <s v="On Time"/>
    <s v="Early Finish"/>
    <n v="9"/>
    <n v="-18"/>
    <n v="0"/>
    <n v="1"/>
    <n v="0"/>
    <n v="4"/>
    <n v="0"/>
    <n v="1"/>
    <n v="0"/>
    <n v="0"/>
    <n v="155"/>
    <n v="1"/>
    <n v="0"/>
    <n v="270"/>
    <s v="Below planned"/>
    <n v="1"/>
    <n v="0"/>
    <n v="0"/>
    <d v="2026-06-07T09:00:00"/>
    <d v="2026-06-07T13:30:00"/>
    <s v="Classified"/>
    <d v="2026-06-07T09:09:00"/>
    <d v="2026-06-07T13:12:00"/>
    <s v="Dr Dummy 09"/>
    <n v="0"/>
    <n v="0"/>
    <m/>
  </r>
  <r>
    <s v="Southern"/>
    <x v="1"/>
    <x v="8"/>
    <x v="8"/>
    <s v="Single consultant"/>
    <x v="13"/>
    <x v="0"/>
    <d v="2026-06-06T00:00:00"/>
    <n v="0"/>
    <x v="0"/>
    <x v="0"/>
    <s v="St Dhh Main Theatre"/>
    <x v="0"/>
    <n v="1"/>
    <n v="4"/>
    <s v="JUNE-26-dummy-data.xlsx"/>
    <n v="4"/>
    <n v="0"/>
    <b v="0"/>
    <n v="480"/>
    <n v="440"/>
    <n v="322"/>
    <n v="0"/>
    <n v="0"/>
    <n v="1"/>
    <n v="0"/>
    <n v="4"/>
    <n v="0"/>
    <m/>
    <n v="480"/>
    <s v="On Time"/>
    <s v="Early Finish"/>
    <n v="7"/>
    <n v="-33"/>
    <n v="0"/>
    <n v="1"/>
    <n v="0"/>
    <n v="4"/>
    <n v="0"/>
    <n v="1"/>
    <n v="0"/>
    <n v="0"/>
    <n v="320"/>
    <n v="1"/>
    <n v="0"/>
    <n v="480"/>
    <s v="Below planned"/>
    <n v="1"/>
    <n v="0"/>
    <n v="0"/>
    <d v="2026-06-06T09:00:00"/>
    <d v="2026-06-06T17:00:00"/>
    <s v="Classified"/>
    <d v="2026-06-06T09:07:00"/>
    <d v="2026-06-06T16:27:00"/>
    <s v="Dr Dummy 09"/>
    <n v="0"/>
    <n v="0"/>
    <m/>
  </r>
  <r>
    <s v="Southern"/>
    <x v="1"/>
    <x v="8"/>
    <x v="9"/>
    <s v="Single consultant"/>
    <x v="15"/>
    <x v="0"/>
    <d v="2026-06-16T00:00:00"/>
    <n v="0"/>
    <x v="0"/>
    <x v="0"/>
    <s v="St Dhh Main Theatre"/>
    <x v="0"/>
    <n v="1"/>
    <n v="4"/>
    <s v="JUNE-26-dummy-data.xlsx"/>
    <n v="4"/>
    <n v="0"/>
    <b v="0"/>
    <n v="210"/>
    <n v="187"/>
    <n v="132"/>
    <n v="0"/>
    <n v="0"/>
    <n v="1"/>
    <n v="0"/>
    <n v="4"/>
    <n v="0"/>
    <m/>
    <n v="210"/>
    <s v="On Time"/>
    <s v="Early Finish"/>
    <n v="7"/>
    <n v="-16"/>
    <n v="0"/>
    <n v="1"/>
    <n v="0"/>
    <n v="4"/>
    <n v="0"/>
    <n v="1"/>
    <n v="0"/>
    <n v="0"/>
    <n v="120"/>
    <n v="1"/>
    <n v="0"/>
    <n v="210"/>
    <s v="Below planned"/>
    <n v="1"/>
    <n v="0"/>
    <n v="0"/>
    <d v="2026-06-16T09:00:00"/>
    <d v="2026-06-16T12:30:00"/>
    <s v="Classified"/>
    <d v="2026-06-16T09:07:00"/>
    <d v="2026-06-16T12:14:00"/>
    <s v="Dr Dummy 10"/>
    <n v="0"/>
    <n v="0"/>
    <m/>
  </r>
  <r>
    <s v="Southern"/>
    <x v="1"/>
    <x v="8"/>
    <x v="24"/>
    <s v="Single consultant"/>
    <x v="12"/>
    <x v="0"/>
    <d v="2026-06-10T00:00:00"/>
    <n v="0"/>
    <x v="0"/>
    <x v="0"/>
    <s v="St Dhh Main Theatre"/>
    <x v="0"/>
    <n v="1"/>
    <n v="4"/>
    <s v="JUNE-26-dummy-data.xlsx"/>
    <n v="4"/>
    <n v="0"/>
    <b v="0"/>
    <n v="540"/>
    <n v="492"/>
    <n v="375"/>
    <n v="0"/>
    <n v="0"/>
    <n v="1"/>
    <n v="0"/>
    <n v="4"/>
    <n v="0"/>
    <m/>
    <n v="540"/>
    <s v="On Time"/>
    <s v="Early Finish"/>
    <n v="10"/>
    <n v="-38"/>
    <n v="0"/>
    <n v="1"/>
    <n v="0"/>
    <n v="4"/>
    <n v="0"/>
    <n v="1"/>
    <n v="0"/>
    <n v="0"/>
    <n v="375"/>
    <n v="1"/>
    <n v="0"/>
    <n v="540"/>
    <s v="Below planned"/>
    <n v="1"/>
    <n v="0"/>
    <n v="0"/>
    <d v="2026-06-10T08:30:00"/>
    <d v="2026-06-10T17:30:00"/>
    <s v="Classified"/>
    <d v="2026-06-10T08:40:00"/>
    <d v="2026-06-10T16:52:00"/>
    <s v="Dr Dummy 11"/>
    <n v="0"/>
    <n v="0"/>
    <m/>
  </r>
  <r>
    <s v="Southern"/>
    <x v="1"/>
    <x v="8"/>
    <x v="24"/>
    <s v="Single consultant"/>
    <x v="14"/>
    <x v="0"/>
    <d v="2026-06-07T00:00:00"/>
    <n v="0"/>
    <x v="0"/>
    <x v="0"/>
    <s v="St Dhh Main Theatre"/>
    <x v="0"/>
    <n v="1"/>
    <n v="4"/>
    <s v="JUNE-26-dummy-data.xlsx"/>
    <n v="4"/>
    <n v="0"/>
    <b v="0"/>
    <n v="540"/>
    <n v="502"/>
    <n v="399"/>
    <n v="0"/>
    <n v="0"/>
    <n v="1"/>
    <n v="0"/>
    <n v="4"/>
    <n v="0"/>
    <m/>
    <n v="540"/>
    <s v="Late Start"/>
    <s v="Early Finish"/>
    <n v="11"/>
    <n v="-27"/>
    <n v="0"/>
    <n v="0"/>
    <n v="1"/>
    <n v="4"/>
    <n v="0"/>
    <n v="1"/>
    <n v="0"/>
    <n v="0"/>
    <n v="395"/>
    <n v="1"/>
    <n v="0"/>
    <n v="540"/>
    <s v="Below planned"/>
    <n v="1"/>
    <n v="0"/>
    <n v="0"/>
    <d v="2026-06-07T07:30:00"/>
    <d v="2026-06-07T16:30:00"/>
    <s v="Classified"/>
    <d v="2026-06-07T07:41:00"/>
    <d v="2026-06-07T16:03:00"/>
    <s v="Dr Dummy 11"/>
    <n v="0"/>
    <n v="0"/>
    <m/>
  </r>
  <r>
    <s v="Southern"/>
    <x v="1"/>
    <x v="8"/>
    <x v="24"/>
    <s v="Single consultant"/>
    <x v="14"/>
    <x v="0"/>
    <d v="2026-08-18T00:00:00"/>
    <n v="0"/>
    <x v="2"/>
    <x v="0"/>
    <s v="St Dhh Main Theatre"/>
    <x v="0"/>
    <n v="1"/>
    <n v="4"/>
    <s v="AUGUST-26-dummy-data.xlsx"/>
    <n v="4"/>
    <n v="0"/>
    <b v="0"/>
    <n v="210"/>
    <n v="181"/>
    <n v="116"/>
    <n v="0"/>
    <n v="0"/>
    <n v="1"/>
    <n v="0"/>
    <n v="4"/>
    <n v="0"/>
    <m/>
    <n v="210"/>
    <s v="Late Start"/>
    <s v="Early Finish"/>
    <n v="12"/>
    <n v="-17"/>
    <n v="0"/>
    <n v="0"/>
    <n v="1"/>
    <n v="4"/>
    <n v="0"/>
    <n v="1"/>
    <n v="0"/>
    <n v="0"/>
    <n v="110"/>
    <n v="1"/>
    <n v="0"/>
    <n v="210"/>
    <s v="Below planned"/>
    <n v="1"/>
    <n v="0"/>
    <n v="0"/>
    <d v="2026-08-18T13:00:00"/>
    <d v="2026-08-18T16:30:00"/>
    <s v="Classified"/>
    <d v="2026-08-18T13:12:00"/>
    <d v="2026-08-18T16:13:00"/>
    <s v="Dr Dummy 11"/>
    <n v="0"/>
    <n v="0"/>
    <m/>
  </r>
  <r>
    <s v="Southern"/>
    <x v="1"/>
    <x v="8"/>
    <x v="24"/>
    <s v="Single consultant"/>
    <x v="15"/>
    <x v="0"/>
    <d v="2026-06-12T00:00:00"/>
    <n v="0"/>
    <x v="0"/>
    <x v="0"/>
    <s v="St Dhh Main Theatre"/>
    <x v="0"/>
    <n v="1"/>
    <n v="4"/>
    <s v="JUNE-26-dummy-data.xlsx"/>
    <n v="4"/>
    <n v="0"/>
    <b v="0"/>
    <n v="360"/>
    <n v="335"/>
    <n v="225"/>
    <n v="0"/>
    <n v="0"/>
    <n v="1"/>
    <n v="0"/>
    <n v="4"/>
    <n v="0"/>
    <m/>
    <n v="360"/>
    <s v="On Time"/>
    <s v="Early Finish"/>
    <n v="6"/>
    <n v="-19"/>
    <n v="0"/>
    <n v="1"/>
    <n v="0"/>
    <n v="4"/>
    <n v="0"/>
    <n v="1"/>
    <n v="0"/>
    <n v="0"/>
    <n v="230"/>
    <n v="1"/>
    <n v="0"/>
    <n v="360"/>
    <s v="Below planned"/>
    <n v="1"/>
    <n v="0"/>
    <n v="0"/>
    <d v="2026-06-12T08:00:00"/>
    <d v="2026-06-12T14:00:00"/>
    <s v="Classified"/>
    <d v="2026-06-12T08:06:00"/>
    <d v="2026-06-12T13:41:00"/>
    <s v="Dr Dummy 11"/>
    <n v="0"/>
    <n v="0"/>
    <m/>
  </r>
  <r>
    <s v="Southern"/>
    <x v="1"/>
    <x v="8"/>
    <x v="10"/>
    <s v="Single consultant"/>
    <x v="14"/>
    <x v="0"/>
    <d v="2026-07-19T00:00:00"/>
    <n v="0"/>
    <x v="1"/>
    <x v="0"/>
    <s v="St Dhh Main Theatre"/>
    <x v="0"/>
    <n v="1"/>
    <n v="4"/>
    <s v="JULY-26-dummy-data.xlsx"/>
    <n v="4"/>
    <n v="0"/>
    <b v="0"/>
    <n v="540"/>
    <n v="514"/>
    <n v="387"/>
    <n v="0"/>
    <n v="0"/>
    <n v="1"/>
    <n v="0"/>
    <n v="4"/>
    <n v="0"/>
    <m/>
    <n v="540"/>
    <s v="On Time"/>
    <s v="Early Finish"/>
    <n v="8"/>
    <n v="-18"/>
    <n v="0"/>
    <n v="1"/>
    <n v="0"/>
    <n v="4"/>
    <n v="0"/>
    <n v="1"/>
    <n v="0"/>
    <n v="0"/>
    <n v="380"/>
    <n v="1"/>
    <n v="0"/>
    <n v="540"/>
    <s v="Below planned"/>
    <n v="1"/>
    <n v="0"/>
    <n v="0"/>
    <d v="2026-07-19T08:00:00"/>
    <d v="2026-07-19T17:00:00"/>
    <s v="Classified"/>
    <d v="2026-07-19T08:08:00"/>
    <d v="2026-07-19T16:42:00"/>
    <s v="Dr Dummy 12"/>
    <n v="0"/>
    <n v="0"/>
    <m/>
  </r>
  <r>
    <s v="Southern"/>
    <x v="1"/>
    <x v="8"/>
    <x v="11"/>
    <s v="Single consultant"/>
    <x v="11"/>
    <x v="0"/>
    <d v="2026-07-21T00:00:00"/>
    <n v="0"/>
    <x v="1"/>
    <x v="0"/>
    <s v="St Dhh Main Theatre"/>
    <x v="0"/>
    <n v="1"/>
    <n v="4"/>
    <s v="JULY-26-dummy-data.xlsx"/>
    <n v="4"/>
    <n v="0"/>
    <b v="0"/>
    <n v="480"/>
    <n v="456"/>
    <n v="337"/>
    <n v="0"/>
    <n v="0"/>
    <n v="1"/>
    <n v="0"/>
    <n v="4"/>
    <n v="0"/>
    <m/>
    <n v="480"/>
    <s v="Late Start"/>
    <s v="Early Finish"/>
    <n v="11"/>
    <n v="-13"/>
    <n v="0"/>
    <n v="0"/>
    <n v="1"/>
    <n v="4"/>
    <n v="0"/>
    <n v="1"/>
    <n v="0"/>
    <n v="0"/>
    <n v="330"/>
    <n v="1"/>
    <n v="0"/>
    <n v="480"/>
    <s v="Below planned"/>
    <n v="1"/>
    <n v="0"/>
    <n v="0"/>
    <d v="2026-07-21T08:00:00"/>
    <d v="2026-07-21T16:00:00"/>
    <s v="Classified"/>
    <d v="2026-07-21T08:11:00"/>
    <d v="2026-07-21T15:47:00"/>
    <s v="Dr Dummy 13"/>
    <n v="0"/>
    <n v="0"/>
    <m/>
  </r>
  <r>
    <s v="Southern"/>
    <x v="1"/>
    <x v="8"/>
    <x v="11"/>
    <s v="Single consultant"/>
    <x v="16"/>
    <x v="0"/>
    <d v="2026-07-19T00:00:00"/>
    <n v="0"/>
    <x v="1"/>
    <x v="0"/>
    <s v="St Dhh Main Theatre"/>
    <x v="0"/>
    <n v="1"/>
    <n v="4"/>
    <s v="JULY-26-dummy-data.xlsx"/>
    <n v="4"/>
    <n v="0"/>
    <b v="0"/>
    <n v="180"/>
    <n v="156"/>
    <n v="85"/>
    <n v="0"/>
    <n v="0"/>
    <n v="1"/>
    <n v="0"/>
    <n v="4"/>
    <n v="0"/>
    <m/>
    <n v="180"/>
    <s v="On Time"/>
    <s v="Early Finish"/>
    <n v="9"/>
    <n v="-15"/>
    <n v="0"/>
    <n v="1"/>
    <n v="0"/>
    <n v="4"/>
    <n v="0"/>
    <n v="1"/>
    <n v="0"/>
    <n v="0"/>
    <n v="90"/>
    <n v="1"/>
    <n v="0"/>
    <n v="180"/>
    <s v="Below planned"/>
    <n v="1"/>
    <n v="0"/>
    <n v="0"/>
    <d v="2026-07-19T08:00:00"/>
    <d v="2026-07-19T11:00:00"/>
    <s v="Classified"/>
    <d v="2026-07-19T08:09:00"/>
    <d v="2026-07-19T10:45:00"/>
    <s v="Dr Dummy 13"/>
    <n v="0"/>
    <n v="0"/>
    <m/>
  </r>
  <r>
    <s v="Southern"/>
    <x v="1"/>
    <x v="8"/>
    <x v="11"/>
    <s v="Single consultant"/>
    <x v="16"/>
    <x v="0"/>
    <d v="2026-08-26T00:00:00"/>
    <n v="0"/>
    <x v="2"/>
    <x v="0"/>
    <s v="St Dhh Main Theatre"/>
    <x v="0"/>
    <n v="1"/>
    <n v="4"/>
    <s v="AUGUST-26-dummy-data.xlsx"/>
    <n v="4"/>
    <n v="0"/>
    <b v="0"/>
    <n v="240"/>
    <n v="222"/>
    <n v="141"/>
    <n v="0"/>
    <n v="0"/>
    <n v="1"/>
    <n v="0"/>
    <n v="4"/>
    <n v="0"/>
    <m/>
    <n v="240"/>
    <s v="On Time"/>
    <s v="Early Finish"/>
    <n v="4"/>
    <n v="-14"/>
    <n v="0"/>
    <n v="1"/>
    <n v="0"/>
    <n v="4"/>
    <n v="0"/>
    <n v="1"/>
    <n v="0"/>
    <n v="0"/>
    <n v="135"/>
    <n v="1"/>
    <n v="0"/>
    <n v="240"/>
    <s v="Below planned"/>
    <n v="1"/>
    <n v="0"/>
    <n v="0"/>
    <d v="2026-08-26T09:00:00"/>
    <d v="2026-08-26T13:00:00"/>
    <s v="Classified"/>
    <d v="2026-08-26T09:04:00"/>
    <d v="2026-08-26T12:46:00"/>
    <s v="Dr Dummy 13"/>
    <n v="0"/>
    <n v="0"/>
    <m/>
  </r>
  <r>
    <s v="Southern"/>
    <x v="1"/>
    <x v="8"/>
    <x v="11"/>
    <s v="Single consultant"/>
    <x v="15"/>
    <x v="0"/>
    <d v="2026-06-26T00:00:00"/>
    <n v="0"/>
    <x v="0"/>
    <x v="0"/>
    <s v="St Dhh Main Theatre"/>
    <x v="0"/>
    <n v="1"/>
    <n v="4"/>
    <s v="JUNE-26-dummy-data.xlsx"/>
    <n v="4"/>
    <n v="0"/>
    <b v="0"/>
    <n v="480"/>
    <n v="438"/>
    <n v="333"/>
    <n v="0"/>
    <n v="0"/>
    <n v="1"/>
    <n v="0"/>
    <n v="4"/>
    <n v="0"/>
    <m/>
    <n v="480"/>
    <s v="On Time"/>
    <s v="Early Finish"/>
    <n v="3"/>
    <n v="-39"/>
    <n v="0"/>
    <n v="1"/>
    <n v="0"/>
    <n v="4"/>
    <n v="0"/>
    <n v="1"/>
    <n v="0"/>
    <n v="0"/>
    <n v="325"/>
    <n v="1"/>
    <n v="0"/>
    <n v="480"/>
    <s v="Below planned"/>
    <n v="1"/>
    <n v="0"/>
    <n v="0"/>
    <d v="2026-06-26T08:00:00"/>
    <d v="2026-06-26T16:00:00"/>
    <s v="Classified"/>
    <d v="2026-06-26T08:03:00"/>
    <d v="2026-06-26T15:21:00"/>
    <s v="Dr Dummy 13"/>
    <n v="0"/>
    <n v="0"/>
    <m/>
  </r>
  <r>
    <s v="Southern"/>
    <x v="1"/>
    <x v="8"/>
    <x v="12"/>
    <s v="Single consultant"/>
    <x v="12"/>
    <x v="0"/>
    <d v="2026-06-03T00:00:00"/>
    <n v="0"/>
    <x v="0"/>
    <x v="0"/>
    <s v="St Dhh Main Theatre"/>
    <x v="0"/>
    <n v="1"/>
    <n v="4"/>
    <s v="JUNE-26-dummy-data.xlsx"/>
    <n v="4"/>
    <n v="0"/>
    <b v="0"/>
    <n v="300"/>
    <n v="259"/>
    <n v="162"/>
    <n v="0"/>
    <n v="0"/>
    <n v="1"/>
    <n v="0"/>
    <n v="4"/>
    <n v="0"/>
    <m/>
    <n v="300"/>
    <s v="On Time"/>
    <s v="Early Finish"/>
    <n v="10"/>
    <n v="-31"/>
    <n v="0"/>
    <n v="1"/>
    <n v="0"/>
    <n v="4"/>
    <n v="0"/>
    <n v="1"/>
    <n v="0"/>
    <n v="0"/>
    <n v="160"/>
    <n v="1"/>
    <n v="0"/>
    <n v="300"/>
    <s v="Below planned"/>
    <n v="1"/>
    <n v="0"/>
    <n v="0"/>
    <d v="2026-06-03T13:00:00"/>
    <d v="2026-06-03T18:00:00"/>
    <s v="Classified"/>
    <d v="2026-06-03T13:10:00"/>
    <d v="2026-06-03T17:29:00"/>
    <s v="Dr Dummy 14"/>
    <n v="0"/>
    <n v="0"/>
    <m/>
  </r>
  <r>
    <s v="Southern"/>
    <x v="1"/>
    <x v="8"/>
    <x v="12"/>
    <s v="Single consultant"/>
    <x v="12"/>
    <x v="0"/>
    <d v="2026-06-22T00:00:00"/>
    <n v="0"/>
    <x v="0"/>
    <x v="0"/>
    <s v="St Dhh Main Theatre"/>
    <x v="0"/>
    <n v="1"/>
    <n v="4"/>
    <s v="JUNE-26-dummy-data.xlsx"/>
    <n v="4"/>
    <n v="0"/>
    <b v="0"/>
    <n v="300"/>
    <n v="268"/>
    <n v="173"/>
    <n v="0"/>
    <n v="0"/>
    <n v="1"/>
    <n v="0"/>
    <n v="4"/>
    <n v="0"/>
    <m/>
    <n v="300"/>
    <s v="Late Start"/>
    <s v="Early Finish"/>
    <n v="12"/>
    <n v="-20"/>
    <n v="0"/>
    <n v="0"/>
    <n v="1"/>
    <n v="4"/>
    <n v="0"/>
    <n v="1"/>
    <n v="0"/>
    <n v="0"/>
    <n v="185"/>
    <n v="1"/>
    <n v="0"/>
    <n v="300"/>
    <s v="Below planned"/>
    <n v="1"/>
    <n v="0"/>
    <n v="0"/>
    <d v="2026-06-22T08:30:00"/>
    <d v="2026-06-22T13:30:00"/>
    <s v="Classified"/>
    <d v="2026-06-22T08:42:00"/>
    <d v="2026-06-22T13:10:00"/>
    <s v="Dr Dummy 14"/>
    <n v="0"/>
    <n v="0"/>
    <m/>
  </r>
  <r>
    <s v="Southern"/>
    <x v="1"/>
    <x v="8"/>
    <x v="13"/>
    <s v="Single consultant"/>
    <x v="14"/>
    <x v="0"/>
    <d v="2026-06-29T00:00:00"/>
    <n v="0"/>
    <x v="0"/>
    <x v="0"/>
    <s v="St Dhh Main Theatre"/>
    <x v="0"/>
    <n v="1"/>
    <n v="4"/>
    <s v="JUNE-26-dummy-data.xlsx"/>
    <n v="4"/>
    <n v="0"/>
    <b v="0"/>
    <n v="540"/>
    <n v="499"/>
    <n v="384"/>
    <n v="0"/>
    <n v="0"/>
    <n v="1"/>
    <n v="0"/>
    <n v="4"/>
    <n v="0"/>
    <m/>
    <n v="540"/>
    <s v="On Time"/>
    <s v="Early Finish"/>
    <n v="6"/>
    <n v="-35"/>
    <n v="0"/>
    <n v="1"/>
    <n v="0"/>
    <n v="4"/>
    <n v="0"/>
    <n v="1"/>
    <n v="0"/>
    <n v="0"/>
    <n v="380"/>
    <n v="1"/>
    <n v="0"/>
    <n v="540"/>
    <s v="Below planned"/>
    <n v="1"/>
    <n v="0"/>
    <n v="0"/>
    <d v="2026-06-29T09:00:00"/>
    <d v="2026-06-29T18:00:00"/>
    <s v="Classified"/>
    <d v="2026-06-29T09:06:00"/>
    <d v="2026-06-29T17:25:00"/>
    <s v="Dr Dummy 15"/>
    <n v="0"/>
    <n v="0"/>
    <m/>
  </r>
  <r>
    <s v="Southern"/>
    <x v="1"/>
    <x v="8"/>
    <x v="13"/>
    <s v="Single consultant"/>
    <x v="15"/>
    <x v="0"/>
    <d v="2026-07-05T00:00:00"/>
    <n v="0"/>
    <x v="1"/>
    <x v="0"/>
    <s v="St Dhh Main Theatre"/>
    <x v="0"/>
    <n v="1"/>
    <n v="4"/>
    <s v="JULY-26-dummy-data.xlsx"/>
    <n v="4"/>
    <n v="0"/>
    <b v="0"/>
    <n v="480"/>
    <n v="436"/>
    <n v="289"/>
    <n v="0"/>
    <n v="0"/>
    <n v="1"/>
    <n v="0"/>
    <n v="4"/>
    <n v="0"/>
    <m/>
    <n v="480"/>
    <s v="On Time"/>
    <s v="Early Finish"/>
    <n v="7"/>
    <n v="-37"/>
    <n v="0"/>
    <n v="1"/>
    <n v="0"/>
    <n v="4"/>
    <n v="0"/>
    <n v="1"/>
    <n v="0"/>
    <n v="0"/>
    <n v="295"/>
    <n v="1"/>
    <n v="0"/>
    <n v="480"/>
    <s v="Below planned"/>
    <n v="1"/>
    <n v="0"/>
    <n v="0"/>
    <d v="2026-07-05T09:00:00"/>
    <d v="2026-07-05T17:00:00"/>
    <s v="Classified"/>
    <d v="2026-07-05T09:07:00"/>
    <d v="2026-07-05T16:23:00"/>
    <s v="Dr Dummy 15"/>
    <n v="0"/>
    <n v="0"/>
    <m/>
  </r>
  <r>
    <s v="Southern"/>
    <x v="1"/>
    <x v="8"/>
    <x v="14"/>
    <s v="Single consultant"/>
    <x v="16"/>
    <x v="0"/>
    <d v="2026-08-02T00:00:00"/>
    <n v="0"/>
    <x v="2"/>
    <x v="0"/>
    <s v="St Dhh Main Theatre"/>
    <x v="0"/>
    <n v="1"/>
    <n v="4"/>
    <s v="AUGUST-26-dummy-data.xlsx"/>
    <n v="4"/>
    <n v="0"/>
    <b v="0"/>
    <n v="270"/>
    <n v="237"/>
    <n v="155"/>
    <n v="0"/>
    <n v="0"/>
    <n v="1"/>
    <n v="0"/>
    <n v="4"/>
    <n v="0"/>
    <m/>
    <n v="270"/>
    <s v="On Time"/>
    <s v="Early Finish"/>
    <n v="4"/>
    <n v="-29"/>
    <n v="0"/>
    <n v="1"/>
    <n v="0"/>
    <n v="4"/>
    <n v="0"/>
    <n v="1"/>
    <n v="0"/>
    <n v="0"/>
    <n v="155"/>
    <n v="1"/>
    <n v="0"/>
    <n v="270"/>
    <s v="Below planned"/>
    <n v="1"/>
    <n v="0"/>
    <n v="0"/>
    <d v="2026-08-02T08:00:00"/>
    <d v="2026-08-02T12:30:00"/>
    <s v="Classified"/>
    <d v="2026-08-02T08:04:00"/>
    <d v="2026-08-02T12:01:00"/>
    <s v="Dr Dummy 16"/>
    <n v="0"/>
    <n v="0"/>
    <m/>
  </r>
  <r>
    <s v="Southern"/>
    <x v="1"/>
    <x v="8"/>
    <x v="15"/>
    <s v="Single consultant"/>
    <x v="11"/>
    <x v="0"/>
    <d v="2026-07-01T00:00:00"/>
    <n v="0"/>
    <x v="1"/>
    <x v="0"/>
    <s v="St Dhh Main Theatre"/>
    <x v="0"/>
    <n v="1"/>
    <n v="4"/>
    <s v="JULY-26-dummy-data.xlsx"/>
    <n v="4"/>
    <n v="0"/>
    <b v="0"/>
    <n v="480"/>
    <n v="443"/>
    <n v="303"/>
    <n v="0"/>
    <n v="0"/>
    <n v="1"/>
    <n v="0"/>
    <n v="4"/>
    <n v="0"/>
    <m/>
    <n v="480"/>
    <s v="Late Start"/>
    <s v="Early Finish"/>
    <n v="11"/>
    <n v="-26"/>
    <n v="0"/>
    <n v="0"/>
    <n v="1"/>
    <n v="4"/>
    <n v="0"/>
    <n v="1"/>
    <n v="0"/>
    <n v="0"/>
    <n v="305"/>
    <n v="1"/>
    <n v="0"/>
    <n v="480"/>
    <s v="Below planned"/>
    <n v="1"/>
    <n v="0"/>
    <n v="0"/>
    <d v="2026-07-01T08:00:00"/>
    <d v="2026-07-01T16:00:00"/>
    <s v="Classified"/>
    <d v="2026-07-01T08:11:00"/>
    <d v="2026-07-01T15:34:00"/>
    <s v="Dr Dummy 17"/>
    <n v="0"/>
    <n v="0"/>
    <m/>
  </r>
  <r>
    <s v="Southern"/>
    <x v="1"/>
    <x v="8"/>
    <x v="16"/>
    <s v="Single consultant"/>
    <x v="16"/>
    <x v="0"/>
    <d v="2026-06-12T00:00:00"/>
    <n v="0"/>
    <x v="0"/>
    <x v="0"/>
    <s v="St Dhh Main Theatre"/>
    <x v="0"/>
    <n v="1"/>
    <n v="4"/>
    <s v="JUNE-26-dummy-data.xlsx"/>
    <n v="4"/>
    <n v="0"/>
    <b v="0"/>
    <n v="270"/>
    <n v="243"/>
    <n v="183"/>
    <n v="0"/>
    <n v="0"/>
    <n v="1"/>
    <n v="0"/>
    <n v="4"/>
    <n v="0"/>
    <m/>
    <n v="270"/>
    <s v="On Time"/>
    <s v="Early Finish"/>
    <n v="7"/>
    <n v="-20"/>
    <n v="0"/>
    <n v="1"/>
    <n v="0"/>
    <n v="4"/>
    <n v="0"/>
    <n v="1"/>
    <n v="0"/>
    <n v="0"/>
    <n v="175"/>
    <n v="1"/>
    <n v="0"/>
    <n v="270"/>
    <s v="Below planned"/>
    <n v="1"/>
    <n v="0"/>
    <n v="0"/>
    <d v="2026-06-12T08:30:00"/>
    <d v="2026-06-12T13:00:00"/>
    <s v="Classified"/>
    <d v="2026-06-12T08:37:00"/>
    <d v="2026-06-12T12:40:00"/>
    <s v="Dr Dummy 18"/>
    <n v="0"/>
    <n v="0"/>
    <m/>
  </r>
  <r>
    <s v="Southern"/>
    <x v="1"/>
    <x v="8"/>
    <x v="16"/>
    <s v="Single consultant"/>
    <x v="16"/>
    <x v="0"/>
    <d v="2026-06-24T00:00:00"/>
    <n v="0"/>
    <x v="0"/>
    <x v="0"/>
    <s v="St Dhh Main Theatre"/>
    <x v="0"/>
    <n v="1"/>
    <n v="4"/>
    <s v="JUNE-26-dummy-data.xlsx"/>
    <n v="4"/>
    <n v="0"/>
    <b v="0"/>
    <n v="210"/>
    <n v="181"/>
    <n v="117"/>
    <n v="0"/>
    <n v="0"/>
    <n v="1"/>
    <n v="0"/>
    <n v="4"/>
    <n v="0"/>
    <m/>
    <n v="210"/>
    <s v="On Time"/>
    <s v="Early Finish"/>
    <n v="8"/>
    <n v="-21"/>
    <n v="0"/>
    <n v="1"/>
    <n v="0"/>
    <n v="4"/>
    <n v="0"/>
    <n v="1"/>
    <n v="0"/>
    <n v="0"/>
    <n v="110"/>
    <n v="1"/>
    <n v="0"/>
    <n v="210"/>
    <s v="Below planned"/>
    <n v="1"/>
    <n v="0"/>
    <n v="0"/>
    <d v="2026-06-24T08:30:00"/>
    <d v="2026-06-24T12:00:00"/>
    <s v="Classified"/>
    <d v="2026-06-24T08:38:00"/>
    <d v="2026-06-24T11:39:00"/>
    <s v="Dr Dummy 18"/>
    <n v="0"/>
    <n v="0"/>
    <m/>
  </r>
  <r>
    <s v="Southern"/>
    <x v="1"/>
    <x v="8"/>
    <x v="16"/>
    <s v="Single consultant"/>
    <x v="16"/>
    <x v="0"/>
    <d v="2026-08-08T00:00:00"/>
    <n v="0"/>
    <x v="2"/>
    <x v="0"/>
    <s v="St Dhh Main Theatre"/>
    <x v="0"/>
    <n v="1"/>
    <n v="4"/>
    <s v="AUGUST-26-dummy-data.xlsx"/>
    <n v="4"/>
    <n v="0"/>
    <b v="0"/>
    <n v="240"/>
    <n v="206"/>
    <n v="121"/>
    <n v="0"/>
    <n v="0"/>
    <n v="1"/>
    <n v="0"/>
    <n v="4"/>
    <n v="0"/>
    <m/>
    <n v="240"/>
    <s v="Late Start"/>
    <s v="Early Finish"/>
    <n v="11"/>
    <n v="-23"/>
    <n v="0"/>
    <n v="0"/>
    <n v="1"/>
    <n v="4"/>
    <n v="0"/>
    <n v="1"/>
    <n v="0"/>
    <n v="0"/>
    <n v="130"/>
    <n v="1"/>
    <n v="0"/>
    <n v="240"/>
    <s v="Below planned"/>
    <n v="1"/>
    <n v="0"/>
    <n v="0"/>
    <d v="2026-08-08T13:30:00"/>
    <d v="2026-08-08T17:30:00"/>
    <s v="Classified"/>
    <d v="2026-08-08T13:41:00"/>
    <d v="2026-08-08T17:07:00"/>
    <s v="Dr Dummy 18"/>
    <n v="0"/>
    <n v="0"/>
    <m/>
  </r>
  <r>
    <s v="Southern"/>
    <x v="1"/>
    <x v="8"/>
    <x v="17"/>
    <s v="Single consultant"/>
    <x v="14"/>
    <x v="0"/>
    <d v="2026-08-02T00:00:00"/>
    <n v="0"/>
    <x v="2"/>
    <x v="0"/>
    <s v="St Dhh Main Theatre"/>
    <x v="0"/>
    <n v="1"/>
    <n v="4"/>
    <s v="AUGUST-26-dummy-data.xlsx"/>
    <n v="4"/>
    <n v="0"/>
    <b v="0"/>
    <n v="360"/>
    <n v="313"/>
    <n v="227"/>
    <n v="0"/>
    <n v="0"/>
    <n v="1"/>
    <n v="0"/>
    <n v="4"/>
    <n v="0"/>
    <m/>
    <n v="360"/>
    <s v="On Time"/>
    <s v="Early Finish"/>
    <n v="10"/>
    <n v="-37"/>
    <n v="0"/>
    <n v="1"/>
    <n v="0"/>
    <n v="4"/>
    <n v="0"/>
    <n v="1"/>
    <n v="0"/>
    <n v="0"/>
    <n v="235"/>
    <n v="1"/>
    <n v="0"/>
    <n v="360"/>
    <s v="Below planned"/>
    <n v="1"/>
    <n v="0"/>
    <n v="0"/>
    <d v="2026-08-02T09:00:00"/>
    <d v="2026-08-02T15:00:00"/>
    <s v="Classified"/>
    <d v="2026-08-02T09:10:00"/>
    <d v="2026-08-02T14:23:00"/>
    <s v="Dr Dummy 19"/>
    <n v="0"/>
    <n v="0"/>
    <m/>
  </r>
  <r>
    <s v="Southern"/>
    <x v="1"/>
    <x v="8"/>
    <x v="17"/>
    <s v="Single consultant"/>
    <x v="15"/>
    <x v="0"/>
    <d v="2026-06-03T00:00:00"/>
    <n v="0"/>
    <x v="0"/>
    <x v="0"/>
    <s v="St Dhh Main Theatre"/>
    <x v="0"/>
    <n v="1"/>
    <n v="4"/>
    <s v="JUNE-26-dummy-data.xlsx"/>
    <n v="4"/>
    <n v="0"/>
    <b v="0"/>
    <n v="480"/>
    <n v="444"/>
    <n v="325"/>
    <n v="0"/>
    <n v="0"/>
    <n v="1"/>
    <n v="0"/>
    <n v="4"/>
    <n v="0"/>
    <m/>
    <n v="480"/>
    <s v="On Time"/>
    <s v="Early Finish"/>
    <n v="10"/>
    <n v="-26"/>
    <n v="0"/>
    <n v="1"/>
    <n v="0"/>
    <n v="4"/>
    <n v="0"/>
    <n v="1"/>
    <n v="0"/>
    <n v="0"/>
    <n v="340"/>
    <n v="1"/>
    <n v="0"/>
    <n v="480"/>
    <s v="Below planned"/>
    <n v="1"/>
    <n v="0"/>
    <n v="0"/>
    <d v="2026-06-03T07:30:00"/>
    <d v="2026-06-03T15:30:00"/>
    <s v="Classified"/>
    <d v="2026-06-03T07:40:00"/>
    <d v="2026-06-03T15:04:00"/>
    <s v="Dr Dummy 19"/>
    <n v="0"/>
    <n v="0"/>
    <m/>
  </r>
  <r>
    <s v="Southern"/>
    <x v="1"/>
    <x v="8"/>
    <x v="18"/>
    <s v="Single consultant"/>
    <x v="12"/>
    <x v="0"/>
    <d v="2026-06-28T00:00:00"/>
    <n v="0"/>
    <x v="0"/>
    <x v="0"/>
    <s v="St Dhh Main Theatre"/>
    <x v="0"/>
    <n v="1"/>
    <n v="4"/>
    <s v="JUNE-26-dummy-data.xlsx"/>
    <n v="4"/>
    <n v="0"/>
    <b v="0"/>
    <n v="480"/>
    <n v="422"/>
    <n v="316"/>
    <n v="0"/>
    <n v="0"/>
    <n v="1"/>
    <n v="0"/>
    <n v="4"/>
    <n v="0"/>
    <m/>
    <n v="480"/>
    <s v="On Time"/>
    <s v="Early Finish"/>
    <n v="6"/>
    <n v="-52"/>
    <n v="0"/>
    <n v="1"/>
    <n v="0"/>
    <n v="4"/>
    <n v="0"/>
    <n v="1"/>
    <n v="0"/>
    <n v="0"/>
    <n v="315"/>
    <n v="1"/>
    <n v="0"/>
    <n v="480"/>
    <s v="Below planned"/>
    <n v="1"/>
    <n v="0"/>
    <n v="0"/>
    <d v="2026-06-28T07:30:00"/>
    <d v="2026-06-28T15:30:00"/>
    <s v="Classified"/>
    <d v="2026-06-28T07:36:00"/>
    <d v="2026-06-28T14:38:00"/>
    <s v="Dr Dummy 20"/>
    <n v="0"/>
    <n v="0"/>
    <m/>
  </r>
  <r>
    <s v="Southern"/>
    <x v="1"/>
    <x v="8"/>
    <x v="18"/>
    <s v="Single consultant"/>
    <x v="14"/>
    <x v="0"/>
    <d v="2026-06-24T00:00:00"/>
    <n v="0"/>
    <x v="0"/>
    <x v="0"/>
    <s v="St Dhh Main Theatre"/>
    <x v="0"/>
    <n v="1"/>
    <n v="4"/>
    <s v="JUNE-26-dummy-data.xlsx"/>
    <n v="4"/>
    <n v="0"/>
    <b v="0"/>
    <n v="420"/>
    <n v="383"/>
    <n v="251"/>
    <n v="0"/>
    <n v="0"/>
    <n v="1"/>
    <n v="0"/>
    <n v="4"/>
    <n v="0"/>
    <m/>
    <n v="420"/>
    <s v="On Time"/>
    <s v="Early Finish"/>
    <n v="7"/>
    <n v="-30"/>
    <n v="0"/>
    <n v="1"/>
    <n v="0"/>
    <n v="4"/>
    <n v="0"/>
    <n v="1"/>
    <n v="0"/>
    <n v="0"/>
    <n v="255"/>
    <n v="1"/>
    <n v="0"/>
    <n v="420"/>
    <s v="Below planned"/>
    <n v="1"/>
    <n v="0"/>
    <n v="0"/>
    <d v="2026-06-24T07:30:00"/>
    <d v="2026-06-24T14:30:00"/>
    <s v="Classified"/>
    <d v="2026-06-24T07:37:00"/>
    <d v="2026-06-24T14:00:00"/>
    <s v="Dr Dummy 20"/>
    <n v="0"/>
    <n v="0"/>
    <m/>
  </r>
  <r>
    <s v="Southern"/>
    <x v="1"/>
    <x v="8"/>
    <x v="18"/>
    <s v="Single consultant"/>
    <x v="15"/>
    <x v="0"/>
    <d v="2026-08-17T00:00:00"/>
    <n v="0"/>
    <x v="2"/>
    <x v="0"/>
    <s v="St Dhh Main Theatre"/>
    <x v="0"/>
    <n v="1"/>
    <n v="4"/>
    <s v="AUGUST-26-dummy-data.xlsx"/>
    <n v="4"/>
    <n v="0"/>
    <b v="0"/>
    <n v="480"/>
    <n v="437"/>
    <n v="303"/>
    <n v="0"/>
    <n v="0"/>
    <n v="1"/>
    <n v="0"/>
    <n v="4"/>
    <n v="0"/>
    <m/>
    <n v="480"/>
    <s v="Late Start"/>
    <s v="Early Finish"/>
    <n v="11"/>
    <n v="-32"/>
    <n v="0"/>
    <n v="0"/>
    <n v="1"/>
    <n v="4"/>
    <n v="0"/>
    <n v="1"/>
    <n v="0"/>
    <n v="0"/>
    <n v="295"/>
    <n v="1"/>
    <n v="0"/>
    <n v="480"/>
    <s v="Below planned"/>
    <n v="1"/>
    <n v="0"/>
    <n v="0"/>
    <d v="2026-08-17T09:00:00"/>
    <d v="2026-08-17T17:00:00"/>
    <s v="Classified"/>
    <d v="2026-08-17T09:11:00"/>
    <d v="2026-08-17T16:28:00"/>
    <s v="Dr Dummy 20"/>
    <n v="0"/>
    <n v="0"/>
    <m/>
  </r>
  <r>
    <s v="Southern"/>
    <x v="1"/>
    <x v="8"/>
    <x v="19"/>
    <s v="Single consultant"/>
    <x v="14"/>
    <x v="0"/>
    <d v="2026-06-30T00:00:00"/>
    <n v="0"/>
    <x v="0"/>
    <x v="0"/>
    <s v="St Dhh Main Theatre"/>
    <x v="0"/>
    <n v="1"/>
    <n v="4"/>
    <s v="JUNE-26-dummy-data.xlsx"/>
    <n v="4"/>
    <n v="0"/>
    <b v="0"/>
    <n v="480"/>
    <n v="445"/>
    <n v="342"/>
    <n v="0"/>
    <n v="0"/>
    <n v="1"/>
    <n v="0"/>
    <n v="4"/>
    <n v="0"/>
    <m/>
    <n v="480"/>
    <s v="Late Start"/>
    <s v="Early Finish"/>
    <n v="12"/>
    <n v="-23"/>
    <n v="0"/>
    <n v="0"/>
    <n v="1"/>
    <n v="4"/>
    <n v="0"/>
    <n v="1"/>
    <n v="0"/>
    <n v="0"/>
    <n v="345"/>
    <n v="1"/>
    <n v="0"/>
    <n v="480"/>
    <s v="Below planned"/>
    <n v="1"/>
    <n v="0"/>
    <n v="0"/>
    <d v="2026-06-30T08:30:00"/>
    <d v="2026-06-30T16:30:00"/>
    <s v="Classified"/>
    <d v="2026-06-30T08:42:00"/>
    <d v="2026-06-30T16:07:00"/>
    <s v="Dr Dummy 21"/>
    <n v="0"/>
    <n v="0"/>
    <m/>
  </r>
  <r>
    <s v="Southern"/>
    <x v="1"/>
    <x v="8"/>
    <x v="19"/>
    <s v="Single consultant"/>
    <x v="16"/>
    <x v="0"/>
    <d v="2026-07-21T00:00:00"/>
    <n v="0"/>
    <x v="1"/>
    <x v="0"/>
    <s v="St Dhh Main Theatre"/>
    <x v="0"/>
    <n v="1"/>
    <n v="4"/>
    <s v="JULY-26-dummy-data.xlsx"/>
    <n v="4"/>
    <n v="0"/>
    <b v="0"/>
    <n v="240"/>
    <n v="221"/>
    <n v="132"/>
    <n v="0"/>
    <n v="0"/>
    <n v="1"/>
    <n v="0"/>
    <n v="4"/>
    <n v="0"/>
    <m/>
    <n v="240"/>
    <s v="On Time"/>
    <s v="Early Finish"/>
    <n v="3"/>
    <n v="-16"/>
    <n v="0"/>
    <n v="1"/>
    <n v="0"/>
    <n v="4"/>
    <n v="0"/>
    <n v="1"/>
    <n v="0"/>
    <n v="0"/>
    <n v="140"/>
    <n v="1"/>
    <n v="0"/>
    <n v="240"/>
    <s v="Below planned"/>
    <n v="1"/>
    <n v="0"/>
    <n v="0"/>
    <d v="2026-07-21T13:00:00"/>
    <d v="2026-07-21T17:00:00"/>
    <s v="Classified"/>
    <d v="2026-07-21T13:03:00"/>
    <d v="2026-07-21T16:44:00"/>
    <s v="Dr Dummy 21"/>
    <n v="0"/>
    <n v="0"/>
    <m/>
  </r>
  <r>
    <s v="Southern"/>
    <x v="1"/>
    <x v="8"/>
    <x v="21"/>
    <s v="Single consultant"/>
    <x v="11"/>
    <x v="0"/>
    <d v="2026-07-31T00:00:00"/>
    <n v="0"/>
    <x v="1"/>
    <x v="0"/>
    <s v="St Dhh Main Theatre"/>
    <x v="0"/>
    <n v="1"/>
    <n v="4"/>
    <s v="JULY-26-dummy-data.xlsx"/>
    <n v="4"/>
    <n v="0"/>
    <b v="0"/>
    <n v="210"/>
    <n v="180"/>
    <n v="103"/>
    <n v="0"/>
    <n v="0"/>
    <n v="1"/>
    <n v="0"/>
    <n v="4"/>
    <n v="0"/>
    <m/>
    <n v="210"/>
    <s v="On Time"/>
    <s v="Early Finish"/>
    <n v="5"/>
    <n v="-25"/>
    <n v="0"/>
    <n v="1"/>
    <n v="0"/>
    <n v="4"/>
    <n v="0"/>
    <n v="1"/>
    <n v="0"/>
    <n v="0"/>
    <n v="105"/>
    <n v="1"/>
    <n v="0"/>
    <n v="210"/>
    <s v="Below planned"/>
    <n v="1"/>
    <n v="0"/>
    <n v="0"/>
    <d v="2026-07-31T13:00:00"/>
    <d v="2026-07-31T16:30:00"/>
    <s v="Classified"/>
    <d v="2026-07-31T13:05:00"/>
    <d v="2026-07-31T16:05:00"/>
    <s v="Dr Dummy 23"/>
    <n v="0"/>
    <n v="0"/>
    <m/>
  </r>
  <r>
    <s v="Southern"/>
    <x v="1"/>
    <x v="8"/>
    <x v="21"/>
    <s v="Single consultant"/>
    <x v="12"/>
    <x v="0"/>
    <d v="2026-06-05T00:00:00"/>
    <n v="0"/>
    <x v="0"/>
    <x v="0"/>
    <s v="St Dhh Main Theatre"/>
    <x v="0"/>
    <n v="1"/>
    <n v="4"/>
    <s v="JUNE-26-dummy-data.xlsx"/>
    <n v="4"/>
    <n v="0"/>
    <b v="0"/>
    <n v="540"/>
    <n v="497"/>
    <n v="386"/>
    <n v="0"/>
    <n v="0"/>
    <n v="1"/>
    <n v="0"/>
    <n v="4"/>
    <n v="0"/>
    <m/>
    <n v="540"/>
    <s v="On Time"/>
    <s v="Early Finish"/>
    <n v="8"/>
    <n v="-35"/>
    <n v="0"/>
    <n v="1"/>
    <n v="0"/>
    <n v="4"/>
    <n v="0"/>
    <n v="1"/>
    <n v="0"/>
    <n v="0"/>
    <n v="395"/>
    <n v="1"/>
    <n v="0"/>
    <n v="540"/>
    <s v="Below planned"/>
    <n v="1"/>
    <n v="0"/>
    <n v="0"/>
    <d v="2026-06-05T08:30:00"/>
    <d v="2026-06-05T17:30:00"/>
    <s v="Classified"/>
    <d v="2026-06-05T08:38:00"/>
    <d v="2026-06-05T16:55:00"/>
    <s v="Dr Dummy 23"/>
    <n v="0"/>
    <n v="0"/>
    <m/>
  </r>
  <r>
    <s v="Southern"/>
    <x v="1"/>
    <x v="8"/>
    <x v="21"/>
    <s v="Single consultant"/>
    <x v="13"/>
    <x v="0"/>
    <d v="2026-08-21T00:00:00"/>
    <n v="0"/>
    <x v="2"/>
    <x v="0"/>
    <s v="St Dhh Main Theatre"/>
    <x v="0"/>
    <n v="1"/>
    <n v="4"/>
    <s v="AUGUST-26-dummy-data.xlsx"/>
    <n v="4"/>
    <n v="0"/>
    <b v="0"/>
    <n v="210"/>
    <n v="179"/>
    <n v="104"/>
    <n v="0"/>
    <n v="0"/>
    <n v="1"/>
    <n v="0"/>
    <n v="4"/>
    <n v="0"/>
    <m/>
    <n v="210"/>
    <s v="Late Start"/>
    <s v="Early Finish"/>
    <n v="12"/>
    <n v="-19"/>
    <n v="0"/>
    <n v="0"/>
    <n v="1"/>
    <n v="4"/>
    <n v="0"/>
    <n v="1"/>
    <n v="0"/>
    <n v="0"/>
    <n v="115"/>
    <n v="1"/>
    <n v="0"/>
    <n v="210"/>
    <s v="Below planned"/>
    <n v="1"/>
    <n v="0"/>
    <n v="0"/>
    <d v="2026-08-21T13:30:00"/>
    <d v="2026-08-21T17:00:00"/>
    <s v="Classified"/>
    <d v="2026-08-21T13:42:00"/>
    <d v="2026-08-21T16:41:00"/>
    <s v="Dr Dummy 23"/>
    <n v="0"/>
    <n v="0"/>
    <m/>
  </r>
  <r>
    <s v="Southern"/>
    <x v="1"/>
    <x v="8"/>
    <x v="22"/>
    <s v="Single consultant"/>
    <x v="12"/>
    <x v="0"/>
    <d v="2026-08-30T00:00:00"/>
    <n v="0"/>
    <x v="2"/>
    <x v="0"/>
    <s v="St Dhh Main Theatre"/>
    <x v="0"/>
    <n v="1"/>
    <n v="4"/>
    <s v="AUGUST-26-dummy-data.xlsx"/>
    <n v="4"/>
    <n v="0"/>
    <b v="0"/>
    <n v="210"/>
    <n v="183"/>
    <n v="113"/>
    <n v="0"/>
    <n v="0"/>
    <n v="1"/>
    <n v="0"/>
    <n v="4"/>
    <n v="0"/>
    <m/>
    <n v="210"/>
    <s v="On Time"/>
    <s v="Early Finish"/>
    <n v="10"/>
    <n v="-17"/>
    <n v="0"/>
    <n v="1"/>
    <n v="0"/>
    <n v="4"/>
    <n v="0"/>
    <n v="1"/>
    <n v="0"/>
    <n v="0"/>
    <n v="110"/>
    <n v="1"/>
    <n v="0"/>
    <n v="210"/>
    <s v="Below planned"/>
    <n v="1"/>
    <n v="0"/>
    <n v="0"/>
    <d v="2026-08-30T09:00:00"/>
    <d v="2026-08-30T12:30:00"/>
    <s v="Classified"/>
    <d v="2026-08-30T09:10:00"/>
    <d v="2026-08-30T12:13:00"/>
    <s v="Dr Dummy 24"/>
    <n v="0"/>
    <n v="0"/>
    <m/>
  </r>
  <r>
    <s v="Southern"/>
    <x v="1"/>
    <x v="8"/>
    <x v="22"/>
    <s v="Single consultant"/>
    <x v="16"/>
    <x v="0"/>
    <d v="2026-06-05T00:00:00"/>
    <n v="0"/>
    <x v="0"/>
    <x v="0"/>
    <s v="St Dhh Main Theatre"/>
    <x v="0"/>
    <n v="1"/>
    <n v="4"/>
    <s v="JUNE-26-dummy-data.xlsx"/>
    <n v="4"/>
    <n v="0"/>
    <b v="0"/>
    <n v="420"/>
    <n v="389"/>
    <n v="273"/>
    <n v="0"/>
    <n v="0"/>
    <n v="1"/>
    <n v="0"/>
    <n v="4"/>
    <n v="0"/>
    <m/>
    <n v="420"/>
    <s v="On Time"/>
    <s v="Early Finish"/>
    <n v="7"/>
    <n v="-24"/>
    <n v="0"/>
    <n v="1"/>
    <n v="0"/>
    <n v="4"/>
    <n v="0"/>
    <n v="1"/>
    <n v="0"/>
    <n v="0"/>
    <n v="265"/>
    <n v="1"/>
    <n v="0"/>
    <n v="420"/>
    <s v="Below planned"/>
    <n v="1"/>
    <n v="0"/>
    <n v="0"/>
    <d v="2026-06-05T07:30:00"/>
    <d v="2026-06-05T14:30:00"/>
    <s v="Classified"/>
    <d v="2026-06-05T07:37:00"/>
    <d v="2026-06-05T14:06:00"/>
    <s v="Dr Dummy 24"/>
    <n v="0"/>
    <n v="0"/>
    <m/>
  </r>
  <r>
    <s v="Southern"/>
    <x v="1"/>
    <x v="8"/>
    <x v="22"/>
    <s v="Single consultant"/>
    <x v="16"/>
    <x v="0"/>
    <d v="2026-07-11T00:00:00"/>
    <n v="0"/>
    <x v="1"/>
    <x v="0"/>
    <s v="St Dhh Main Theatre"/>
    <x v="0"/>
    <n v="1"/>
    <n v="4"/>
    <s v="JULY-26-dummy-data.xlsx"/>
    <n v="4"/>
    <n v="0"/>
    <b v="0"/>
    <n v="210"/>
    <n v="172"/>
    <n v="105"/>
    <n v="0"/>
    <n v="0"/>
    <n v="1"/>
    <n v="0"/>
    <n v="4"/>
    <n v="0"/>
    <m/>
    <n v="210"/>
    <s v="On Time"/>
    <s v="Early Finish"/>
    <n v="9"/>
    <n v="-29"/>
    <n v="0"/>
    <n v="1"/>
    <n v="0"/>
    <n v="4"/>
    <n v="0"/>
    <n v="1"/>
    <n v="0"/>
    <n v="0"/>
    <n v="110"/>
    <n v="1"/>
    <n v="0"/>
    <n v="210"/>
    <s v="Below planned"/>
    <n v="1"/>
    <n v="0"/>
    <n v="0"/>
    <d v="2026-07-11T13:00:00"/>
    <d v="2026-07-11T16:30:00"/>
    <s v="Classified"/>
    <d v="2026-07-11T13:09:00"/>
    <d v="2026-07-11T16:01:00"/>
    <s v="Dr Dummy 24"/>
    <n v="0"/>
    <n v="0"/>
    <m/>
  </r>
  <r>
    <s v="Southern"/>
    <x v="1"/>
    <x v="8"/>
    <x v="22"/>
    <s v="Single consultant"/>
    <x v="13"/>
    <x v="0"/>
    <d v="2026-08-06T00:00:00"/>
    <n v="0"/>
    <x v="2"/>
    <x v="0"/>
    <s v="St Dhh Main Theatre"/>
    <x v="0"/>
    <n v="1"/>
    <n v="4"/>
    <s v="AUGUST-26-dummy-data.xlsx"/>
    <n v="4"/>
    <n v="0"/>
    <b v="0"/>
    <n v="210"/>
    <n v="177"/>
    <n v="108"/>
    <n v="0"/>
    <n v="0"/>
    <n v="1"/>
    <n v="0"/>
    <n v="4"/>
    <n v="0"/>
    <m/>
    <n v="210"/>
    <s v="On Time"/>
    <s v="Early Finish"/>
    <n v="10"/>
    <n v="-23"/>
    <n v="0"/>
    <n v="1"/>
    <n v="0"/>
    <n v="4"/>
    <n v="0"/>
    <n v="1"/>
    <n v="0"/>
    <n v="0"/>
    <n v="110"/>
    <n v="1"/>
    <n v="0"/>
    <n v="210"/>
    <s v="Below planned"/>
    <n v="1"/>
    <n v="0"/>
    <n v="0"/>
    <d v="2026-08-06T13:30:00"/>
    <d v="2026-08-06T17:00:00"/>
    <s v="Classified"/>
    <d v="2026-08-06T13:40:00"/>
    <d v="2026-08-06T16:37:00"/>
    <s v="Dr Dummy 24"/>
    <n v="0"/>
    <n v="0"/>
    <m/>
  </r>
  <r>
    <s v="Southern"/>
    <x v="1"/>
    <x v="8"/>
    <x v="22"/>
    <s v="Single consultant"/>
    <x v="15"/>
    <x v="0"/>
    <d v="2026-06-02T00:00:00"/>
    <n v="0"/>
    <x v="0"/>
    <x v="0"/>
    <s v="St Dhh Main Theatre"/>
    <x v="0"/>
    <n v="1"/>
    <n v="4"/>
    <s v="JUNE-26-dummy-data.xlsx"/>
    <n v="4"/>
    <n v="0"/>
    <b v="0"/>
    <n v="480"/>
    <n v="429"/>
    <n v="328"/>
    <n v="0"/>
    <n v="0"/>
    <n v="1"/>
    <n v="0"/>
    <n v="4"/>
    <n v="0"/>
    <m/>
    <n v="480"/>
    <s v="On Time"/>
    <s v="Early Finish"/>
    <n v="7"/>
    <n v="-44"/>
    <n v="0"/>
    <n v="1"/>
    <n v="0"/>
    <n v="4"/>
    <n v="0"/>
    <n v="1"/>
    <n v="0"/>
    <n v="0"/>
    <n v="325"/>
    <n v="1"/>
    <n v="0"/>
    <n v="480"/>
    <s v="Below planned"/>
    <n v="1"/>
    <n v="0"/>
    <n v="0"/>
    <d v="2026-06-02T08:30:00"/>
    <d v="2026-06-02T16:30:00"/>
    <s v="Classified"/>
    <d v="2026-06-02T08:37:00"/>
    <d v="2026-06-02T15:46:00"/>
    <s v="Dr Dummy 24"/>
    <n v="0"/>
    <n v="0"/>
    <m/>
  </r>
  <r>
    <s v="Southern"/>
    <x v="1"/>
    <x v="9"/>
    <x v="0"/>
    <s v="Single consultant"/>
    <x v="14"/>
    <x v="0"/>
    <d v="2026-07-24T00:00:00"/>
    <n v="0"/>
    <x v="1"/>
    <x v="0"/>
    <s v="St Dhh Main Theatre"/>
    <x v="0"/>
    <n v="1"/>
    <n v="4"/>
    <s v="JULY-26-dummy-data.xlsx"/>
    <n v="4"/>
    <n v="0"/>
    <b v="0"/>
    <n v="540"/>
    <n v="495"/>
    <n v="354"/>
    <n v="0"/>
    <n v="0"/>
    <n v="1"/>
    <n v="0"/>
    <n v="4"/>
    <n v="0"/>
    <m/>
    <n v="540"/>
    <s v="Late Start"/>
    <s v="Early Finish"/>
    <n v="12"/>
    <n v="-33"/>
    <n v="0"/>
    <n v="0"/>
    <n v="1"/>
    <n v="4"/>
    <n v="0"/>
    <n v="1"/>
    <n v="0"/>
    <n v="0"/>
    <n v="355"/>
    <n v="1"/>
    <n v="0"/>
    <n v="540"/>
    <s v="Below planned"/>
    <n v="1"/>
    <n v="0"/>
    <n v="0"/>
    <d v="2026-07-24T07:30:00"/>
    <d v="2026-07-24T16:30:00"/>
    <s v="Classified"/>
    <d v="2026-07-24T07:42:00"/>
    <d v="2026-07-24T15:57:00"/>
    <s v="Dr Dummy 01"/>
    <n v="0"/>
    <n v="0"/>
    <m/>
  </r>
  <r>
    <s v="Southern"/>
    <x v="1"/>
    <x v="9"/>
    <x v="1"/>
    <s v="Single consultant"/>
    <x v="14"/>
    <x v="0"/>
    <d v="2026-08-03T00:00:00"/>
    <n v="0"/>
    <x v="2"/>
    <x v="0"/>
    <s v="St Dhh Main Theatre"/>
    <x v="0"/>
    <n v="1"/>
    <n v="4"/>
    <s v="AUGUST-26-dummy-data.xlsx"/>
    <n v="4"/>
    <n v="0"/>
    <b v="0"/>
    <n v="480"/>
    <n v="445"/>
    <n v="306"/>
    <n v="0"/>
    <n v="0"/>
    <n v="1"/>
    <n v="0"/>
    <n v="4"/>
    <n v="0"/>
    <m/>
    <n v="480"/>
    <s v="On Time"/>
    <s v="Early Finish"/>
    <n v="7"/>
    <n v="-28"/>
    <n v="0"/>
    <n v="1"/>
    <n v="0"/>
    <n v="4"/>
    <n v="0"/>
    <n v="1"/>
    <n v="0"/>
    <n v="0"/>
    <n v="300"/>
    <n v="1"/>
    <n v="0"/>
    <n v="480"/>
    <s v="Below planned"/>
    <n v="1"/>
    <n v="0"/>
    <n v="0"/>
    <d v="2026-08-03T08:00:00"/>
    <d v="2026-08-03T16:00:00"/>
    <s v="Classified"/>
    <d v="2026-08-03T08:07:00"/>
    <d v="2026-08-03T15:32:00"/>
    <s v="Dr Dummy 02"/>
    <n v="0"/>
    <n v="0"/>
    <m/>
  </r>
  <r>
    <s v="Southern"/>
    <x v="1"/>
    <x v="9"/>
    <x v="1"/>
    <s v="Single consultant"/>
    <x v="15"/>
    <x v="0"/>
    <d v="2026-07-20T00:00:00"/>
    <n v="0"/>
    <x v="1"/>
    <x v="0"/>
    <s v="St Dhh Main Theatre"/>
    <x v="0"/>
    <n v="1"/>
    <n v="4"/>
    <s v="JULY-26-dummy-data.xlsx"/>
    <n v="4"/>
    <n v="0"/>
    <b v="0"/>
    <n v="240"/>
    <n v="220"/>
    <n v="125"/>
    <n v="0"/>
    <n v="0"/>
    <n v="1"/>
    <n v="0"/>
    <n v="4"/>
    <n v="0"/>
    <m/>
    <n v="240"/>
    <s v="On Time"/>
    <s v="Early Finish"/>
    <n v="6"/>
    <n v="-14"/>
    <n v="0"/>
    <n v="1"/>
    <n v="0"/>
    <n v="4"/>
    <n v="0"/>
    <n v="1"/>
    <n v="0"/>
    <n v="0"/>
    <n v="130"/>
    <n v="1"/>
    <n v="0"/>
    <n v="240"/>
    <s v="Below planned"/>
    <n v="1"/>
    <n v="0"/>
    <n v="0"/>
    <d v="2026-07-20T08:00:00"/>
    <d v="2026-07-20T12:00:00"/>
    <s v="Classified"/>
    <d v="2026-07-20T08:06:00"/>
    <d v="2026-07-20T11:46:00"/>
    <s v="Dr Dummy 02"/>
    <n v="0"/>
    <n v="0"/>
    <m/>
  </r>
  <r>
    <s v="Southern"/>
    <x v="1"/>
    <x v="9"/>
    <x v="2"/>
    <s v="Single consultant"/>
    <x v="11"/>
    <x v="0"/>
    <d v="2026-07-07T00:00:00"/>
    <n v="0"/>
    <x v="1"/>
    <x v="0"/>
    <s v="St Dhh Main Theatre"/>
    <x v="0"/>
    <n v="1"/>
    <n v="4"/>
    <s v="JULY-26-dummy-data.xlsx"/>
    <n v="4"/>
    <n v="0"/>
    <b v="0"/>
    <n v="480"/>
    <n v="431"/>
    <n v="310"/>
    <n v="0"/>
    <n v="0"/>
    <n v="1"/>
    <n v="0"/>
    <n v="4"/>
    <n v="0"/>
    <m/>
    <n v="480"/>
    <s v="On Time"/>
    <s v="Early Finish"/>
    <n v="10"/>
    <n v="-39"/>
    <n v="0"/>
    <n v="1"/>
    <n v="0"/>
    <n v="4"/>
    <n v="0"/>
    <n v="1"/>
    <n v="0"/>
    <n v="0"/>
    <n v="305"/>
    <n v="1"/>
    <n v="0"/>
    <n v="480"/>
    <s v="Below planned"/>
    <n v="1"/>
    <n v="0"/>
    <n v="0"/>
    <d v="2026-07-07T08:00:00"/>
    <d v="2026-07-07T16:00:00"/>
    <s v="Classified"/>
    <d v="2026-07-07T08:10:00"/>
    <d v="2026-07-07T15:21:00"/>
    <s v="Dr Dummy 03"/>
    <n v="0"/>
    <n v="0"/>
    <m/>
  </r>
  <r>
    <s v="Southern"/>
    <x v="1"/>
    <x v="9"/>
    <x v="2"/>
    <s v="Single consultant"/>
    <x v="16"/>
    <x v="0"/>
    <d v="2026-07-25T00:00:00"/>
    <n v="0"/>
    <x v="1"/>
    <x v="0"/>
    <s v="St Dhh Main Theatre"/>
    <x v="0"/>
    <n v="1"/>
    <n v="4"/>
    <s v="JULY-26-dummy-data.xlsx"/>
    <n v="4"/>
    <n v="0"/>
    <b v="0"/>
    <n v="240"/>
    <n v="214"/>
    <n v="131"/>
    <n v="0"/>
    <n v="0"/>
    <n v="1"/>
    <n v="0"/>
    <n v="4"/>
    <n v="0"/>
    <m/>
    <n v="240"/>
    <s v="On Time"/>
    <s v="Early Finish"/>
    <n v="7"/>
    <n v="-19"/>
    <n v="0"/>
    <n v="1"/>
    <n v="0"/>
    <n v="4"/>
    <n v="0"/>
    <n v="1"/>
    <n v="0"/>
    <n v="0"/>
    <n v="130"/>
    <n v="1"/>
    <n v="0"/>
    <n v="240"/>
    <s v="Below planned"/>
    <n v="1"/>
    <n v="0"/>
    <n v="0"/>
    <d v="2026-07-25T13:00:00"/>
    <d v="2026-07-25T17:00:00"/>
    <s v="Classified"/>
    <d v="2026-07-25T13:07:00"/>
    <d v="2026-07-25T16:41:00"/>
    <s v="Dr Dummy 03"/>
    <n v="0"/>
    <n v="0"/>
    <m/>
  </r>
  <r>
    <s v="Southern"/>
    <x v="1"/>
    <x v="9"/>
    <x v="3"/>
    <s v="Single consultant"/>
    <x v="16"/>
    <x v="0"/>
    <d v="2026-07-16T00:00:00"/>
    <n v="0"/>
    <x v="1"/>
    <x v="0"/>
    <s v="St Dhh Main Theatre"/>
    <x v="0"/>
    <n v="1"/>
    <n v="4"/>
    <s v="JULY-26-dummy-data.xlsx"/>
    <n v="4"/>
    <n v="0"/>
    <b v="0"/>
    <n v="210"/>
    <n v="177"/>
    <n v="103"/>
    <n v="0"/>
    <n v="0"/>
    <n v="1"/>
    <n v="0"/>
    <n v="4"/>
    <n v="0"/>
    <m/>
    <n v="210"/>
    <s v="On Time"/>
    <s v="Early Finish"/>
    <n v="6"/>
    <n v="-27"/>
    <n v="0"/>
    <n v="1"/>
    <n v="0"/>
    <n v="4"/>
    <n v="0"/>
    <n v="1"/>
    <n v="0"/>
    <n v="0"/>
    <n v="100"/>
    <n v="1"/>
    <n v="0"/>
    <n v="210"/>
    <s v="Below planned"/>
    <n v="1"/>
    <n v="0"/>
    <n v="0"/>
    <d v="2026-07-16T08:30:00"/>
    <d v="2026-07-16T12:00:00"/>
    <s v="Classified"/>
    <d v="2026-07-16T08:36:00"/>
    <d v="2026-07-16T11:33:00"/>
    <s v="Dr Dummy 04"/>
    <n v="0"/>
    <n v="0"/>
    <m/>
  </r>
  <r>
    <s v="Southern"/>
    <x v="1"/>
    <x v="9"/>
    <x v="3"/>
    <s v="Single consultant"/>
    <x v="16"/>
    <x v="0"/>
    <d v="2026-08-17T00:00:00"/>
    <n v="0"/>
    <x v="2"/>
    <x v="0"/>
    <s v="St Dhh Main Theatre"/>
    <x v="0"/>
    <n v="1"/>
    <n v="4"/>
    <s v="AUGUST-26-dummy-data.xlsx"/>
    <n v="4"/>
    <n v="0"/>
    <b v="0"/>
    <n v="420"/>
    <n v="381"/>
    <n v="283"/>
    <n v="0"/>
    <n v="0"/>
    <n v="1"/>
    <n v="0"/>
    <n v="4"/>
    <n v="0"/>
    <m/>
    <n v="420"/>
    <s v="On Time"/>
    <s v="Early Finish"/>
    <n v="3"/>
    <n v="-36"/>
    <n v="0"/>
    <n v="1"/>
    <n v="0"/>
    <n v="4"/>
    <n v="0"/>
    <n v="1"/>
    <n v="0"/>
    <n v="0"/>
    <n v="275"/>
    <n v="1"/>
    <n v="0"/>
    <n v="420"/>
    <s v="Below planned"/>
    <n v="1"/>
    <n v="0"/>
    <n v="0"/>
    <d v="2026-08-17T08:00:00"/>
    <d v="2026-08-17T15:00:00"/>
    <s v="Classified"/>
    <d v="2026-08-17T08:03:00"/>
    <d v="2026-08-17T14:24:00"/>
    <s v="Dr Dummy 04"/>
    <n v="0"/>
    <n v="0"/>
    <m/>
  </r>
  <r>
    <s v="Southern"/>
    <x v="1"/>
    <x v="9"/>
    <x v="4"/>
    <s v="Single consultant"/>
    <x v="11"/>
    <x v="0"/>
    <d v="2026-06-12T00:00:00"/>
    <n v="0"/>
    <x v="0"/>
    <x v="0"/>
    <s v="St Dhh Main Theatre"/>
    <x v="0"/>
    <n v="1"/>
    <n v="4"/>
    <s v="JUNE-26-dummy-data.xlsx"/>
    <n v="4"/>
    <n v="0"/>
    <b v="0"/>
    <n v="480"/>
    <n v="445"/>
    <n v="347"/>
    <n v="0"/>
    <n v="0"/>
    <n v="1"/>
    <n v="0"/>
    <n v="4"/>
    <n v="0"/>
    <m/>
    <n v="480"/>
    <s v="Late Start"/>
    <s v="Early Finish"/>
    <n v="12"/>
    <n v="-23"/>
    <n v="0"/>
    <n v="0"/>
    <n v="1"/>
    <n v="4"/>
    <n v="0"/>
    <n v="1"/>
    <n v="0"/>
    <n v="0"/>
    <n v="345"/>
    <n v="1"/>
    <n v="0"/>
    <n v="480"/>
    <s v="Below planned"/>
    <n v="1"/>
    <n v="0"/>
    <n v="0"/>
    <d v="2026-06-12T07:30:00"/>
    <d v="2026-06-12T15:30:00"/>
    <s v="Classified"/>
    <d v="2026-06-12T07:42:00"/>
    <d v="2026-06-12T15:07:00"/>
    <s v="Dr Dummy 05"/>
    <n v="0"/>
    <n v="0"/>
    <m/>
  </r>
  <r>
    <s v="Southern"/>
    <x v="1"/>
    <x v="9"/>
    <x v="4"/>
    <s v="Single consultant"/>
    <x v="13"/>
    <x v="0"/>
    <d v="2026-06-14T00:00:00"/>
    <n v="0"/>
    <x v="0"/>
    <x v="0"/>
    <s v="St Dhh Main Theatre"/>
    <x v="0"/>
    <n v="1"/>
    <n v="4"/>
    <s v="JUNE-26-dummy-data.xlsx"/>
    <n v="4"/>
    <n v="0"/>
    <b v="0"/>
    <n v="540"/>
    <n v="488"/>
    <n v="393"/>
    <n v="0"/>
    <n v="0"/>
    <n v="1"/>
    <n v="0"/>
    <n v="4"/>
    <n v="0"/>
    <m/>
    <n v="540"/>
    <s v="Late Start"/>
    <s v="Early Finish"/>
    <n v="11"/>
    <n v="-41"/>
    <n v="0"/>
    <n v="0"/>
    <n v="1"/>
    <n v="4"/>
    <n v="0"/>
    <n v="1"/>
    <n v="0"/>
    <n v="0"/>
    <n v="385"/>
    <n v="1"/>
    <n v="0"/>
    <n v="540"/>
    <s v="Below planned"/>
    <n v="1"/>
    <n v="0"/>
    <n v="0"/>
    <d v="2026-06-14T07:30:00"/>
    <d v="2026-06-14T16:30:00"/>
    <s v="Classified"/>
    <d v="2026-06-14T07:41:00"/>
    <d v="2026-06-14T15:49:00"/>
    <s v="Dr Dummy 05"/>
    <n v="0"/>
    <n v="0"/>
    <m/>
  </r>
  <r>
    <s v="Southern"/>
    <x v="1"/>
    <x v="9"/>
    <x v="4"/>
    <s v="Single consultant"/>
    <x v="13"/>
    <x v="0"/>
    <d v="2026-07-09T00:00:00"/>
    <n v="0"/>
    <x v="1"/>
    <x v="0"/>
    <s v="St Dhh Main Theatre"/>
    <x v="0"/>
    <n v="1"/>
    <n v="4"/>
    <s v="JULY-26-dummy-data.xlsx"/>
    <n v="4"/>
    <n v="0"/>
    <b v="0"/>
    <n v="270"/>
    <n v="234"/>
    <n v="138"/>
    <n v="0"/>
    <n v="0"/>
    <n v="1"/>
    <n v="0"/>
    <n v="4"/>
    <n v="0"/>
    <m/>
    <n v="270"/>
    <s v="On Time"/>
    <s v="Early Finish"/>
    <n v="3"/>
    <n v="-33"/>
    <n v="0"/>
    <n v="1"/>
    <n v="0"/>
    <n v="4"/>
    <n v="0"/>
    <n v="1"/>
    <n v="0"/>
    <n v="0"/>
    <n v="150"/>
    <n v="1"/>
    <n v="0"/>
    <n v="270"/>
    <s v="Below planned"/>
    <n v="1"/>
    <n v="0"/>
    <n v="0"/>
    <d v="2026-07-09T08:30:00"/>
    <d v="2026-07-09T13:00:00"/>
    <s v="Classified"/>
    <d v="2026-07-09T08:33:00"/>
    <d v="2026-07-09T12:27:00"/>
    <s v="Dr Dummy 05"/>
    <n v="0"/>
    <n v="0"/>
    <m/>
  </r>
  <r>
    <s v="Southern"/>
    <x v="1"/>
    <x v="9"/>
    <x v="5"/>
    <s v="Single consultant"/>
    <x v="14"/>
    <x v="0"/>
    <d v="2026-08-08T00:00:00"/>
    <n v="0"/>
    <x v="2"/>
    <x v="0"/>
    <s v="St Dhh Main Theatre"/>
    <x v="0"/>
    <n v="1"/>
    <n v="4"/>
    <s v="AUGUST-26-dummy-data.xlsx"/>
    <n v="4"/>
    <n v="0"/>
    <b v="0"/>
    <n v="210"/>
    <n v="187"/>
    <n v="125"/>
    <n v="0"/>
    <n v="0"/>
    <n v="1"/>
    <n v="0"/>
    <n v="4"/>
    <n v="0"/>
    <m/>
    <n v="210"/>
    <s v="On Time"/>
    <s v="Early Finish"/>
    <n v="8"/>
    <n v="-15"/>
    <n v="0"/>
    <n v="1"/>
    <n v="0"/>
    <n v="4"/>
    <n v="0"/>
    <n v="1"/>
    <n v="0"/>
    <n v="0"/>
    <n v="120"/>
    <n v="1"/>
    <n v="0"/>
    <n v="210"/>
    <s v="Below planned"/>
    <n v="1"/>
    <n v="0"/>
    <n v="0"/>
    <d v="2026-08-08T13:30:00"/>
    <d v="2026-08-08T17:00:00"/>
    <s v="Classified"/>
    <d v="2026-08-08T13:38:00"/>
    <d v="2026-08-08T16:45:00"/>
    <s v="Dr Dummy 06"/>
    <n v="0"/>
    <n v="0"/>
    <m/>
  </r>
  <r>
    <s v="Southern"/>
    <x v="1"/>
    <x v="9"/>
    <x v="6"/>
    <s v="Single consultant"/>
    <x v="13"/>
    <x v="0"/>
    <d v="2026-06-24T00:00:00"/>
    <n v="0"/>
    <x v="0"/>
    <x v="0"/>
    <s v="St Dhh Main Theatre"/>
    <x v="0"/>
    <n v="1"/>
    <n v="4"/>
    <s v="JUNE-26-dummy-data.xlsx"/>
    <n v="4"/>
    <n v="0"/>
    <b v="0"/>
    <n v="540"/>
    <n v="482"/>
    <n v="396"/>
    <n v="0"/>
    <n v="0"/>
    <n v="1"/>
    <n v="0"/>
    <n v="4"/>
    <n v="0"/>
    <m/>
    <n v="540"/>
    <s v="On Time"/>
    <s v="Early Finish"/>
    <n v="8"/>
    <n v="-50"/>
    <n v="0"/>
    <n v="1"/>
    <n v="0"/>
    <n v="4"/>
    <n v="0"/>
    <n v="1"/>
    <n v="0"/>
    <n v="0"/>
    <n v="400"/>
    <n v="1"/>
    <n v="0"/>
    <n v="540"/>
    <s v="Below planned"/>
    <n v="1"/>
    <n v="0"/>
    <n v="0"/>
    <d v="2026-06-24T08:30:00"/>
    <d v="2026-06-24T17:30:00"/>
    <s v="Classified"/>
    <d v="2026-06-24T08:38:00"/>
    <d v="2026-06-24T16:40:00"/>
    <s v="Dr Dummy 07"/>
    <n v="0"/>
    <n v="0"/>
    <m/>
  </r>
  <r>
    <s v="Southern"/>
    <x v="1"/>
    <x v="9"/>
    <x v="7"/>
    <s v="Single consultant"/>
    <x v="11"/>
    <x v="0"/>
    <d v="2026-06-01T00:00:00"/>
    <n v="0"/>
    <x v="0"/>
    <x v="0"/>
    <s v="St Dhh Main Theatre"/>
    <x v="0"/>
    <n v="1"/>
    <n v="4"/>
    <s v="JUNE-26-dummy-data.xlsx"/>
    <n v="4"/>
    <n v="0"/>
    <b v="0"/>
    <n v="540"/>
    <n v="514"/>
    <n v="396"/>
    <n v="0"/>
    <n v="0"/>
    <n v="1"/>
    <n v="0"/>
    <n v="4"/>
    <n v="0"/>
    <m/>
    <n v="540"/>
    <s v="On Time"/>
    <s v="Early Finish"/>
    <n v="6"/>
    <n v="-20"/>
    <n v="0"/>
    <n v="1"/>
    <n v="0"/>
    <n v="4"/>
    <n v="0"/>
    <n v="1"/>
    <n v="0"/>
    <n v="0"/>
    <n v="405"/>
    <n v="1"/>
    <n v="0"/>
    <n v="540"/>
    <s v="Below planned"/>
    <n v="1"/>
    <n v="0"/>
    <n v="0"/>
    <d v="2026-06-01T08:00:00"/>
    <d v="2026-06-01T17:00:00"/>
    <s v="Classified"/>
    <d v="2026-06-01T08:06:00"/>
    <d v="2026-06-01T16:40:00"/>
    <s v="Dr Dummy 08"/>
    <n v="0"/>
    <n v="0"/>
    <m/>
  </r>
  <r>
    <s v="Southern"/>
    <x v="1"/>
    <x v="9"/>
    <x v="7"/>
    <s v="Single consultant"/>
    <x v="11"/>
    <x v="0"/>
    <d v="2026-08-24T00:00:00"/>
    <n v="0"/>
    <x v="2"/>
    <x v="0"/>
    <s v="St Dhh Main Theatre"/>
    <x v="0"/>
    <n v="1"/>
    <n v="4"/>
    <s v="AUGUST-26-dummy-data.xlsx"/>
    <n v="4"/>
    <n v="0"/>
    <b v="0"/>
    <n v="540"/>
    <n v="493"/>
    <n v="353"/>
    <n v="0"/>
    <n v="0"/>
    <n v="1"/>
    <n v="0"/>
    <n v="4"/>
    <n v="0"/>
    <m/>
    <n v="540"/>
    <s v="On Time"/>
    <s v="Early Finish"/>
    <n v="6"/>
    <n v="-41"/>
    <n v="0"/>
    <n v="1"/>
    <n v="0"/>
    <n v="4"/>
    <n v="0"/>
    <n v="1"/>
    <n v="0"/>
    <n v="0"/>
    <n v="355"/>
    <n v="1"/>
    <n v="0"/>
    <n v="540"/>
    <s v="Below planned"/>
    <n v="1"/>
    <n v="0"/>
    <n v="0"/>
    <d v="2026-08-24T09:00:00"/>
    <d v="2026-08-24T18:00:00"/>
    <s v="Classified"/>
    <d v="2026-08-24T09:06:00"/>
    <d v="2026-08-24T17:19:00"/>
    <s v="Dr Dummy 08"/>
    <n v="0"/>
    <n v="0"/>
    <m/>
  </r>
  <r>
    <s v="Southern"/>
    <x v="1"/>
    <x v="9"/>
    <x v="8"/>
    <s v="Single consultant"/>
    <x v="11"/>
    <x v="0"/>
    <d v="2026-07-16T00:00:00"/>
    <n v="0"/>
    <x v="1"/>
    <x v="0"/>
    <s v="St Dhh Main Theatre"/>
    <x v="0"/>
    <n v="1"/>
    <n v="4"/>
    <s v="JULY-26-dummy-data.xlsx"/>
    <n v="4"/>
    <n v="0"/>
    <b v="0"/>
    <n v="180"/>
    <n v="153"/>
    <n v="88"/>
    <n v="0"/>
    <n v="0"/>
    <n v="1"/>
    <n v="0"/>
    <n v="4"/>
    <n v="0"/>
    <m/>
    <n v="180"/>
    <s v="On Time"/>
    <s v="Early Finish"/>
    <n v="9"/>
    <n v="-18"/>
    <n v="0"/>
    <n v="1"/>
    <n v="0"/>
    <n v="4"/>
    <n v="0"/>
    <n v="1"/>
    <n v="0"/>
    <n v="0"/>
    <n v="80"/>
    <n v="1"/>
    <n v="0"/>
    <n v="180"/>
    <s v="Below planned"/>
    <n v="1"/>
    <n v="0"/>
    <n v="0"/>
    <d v="2026-07-16T08:30:00"/>
    <d v="2026-07-16T11:30:00"/>
    <s v="Classified"/>
    <d v="2026-07-16T08:39:00"/>
    <d v="2026-07-16T11:12:00"/>
    <s v="Dr Dummy 09"/>
    <n v="0"/>
    <n v="0"/>
    <m/>
  </r>
  <r>
    <s v="Southern"/>
    <x v="1"/>
    <x v="9"/>
    <x v="8"/>
    <s v="Single consultant"/>
    <x v="16"/>
    <x v="0"/>
    <d v="2026-06-10T00:00:00"/>
    <n v="0"/>
    <x v="0"/>
    <x v="0"/>
    <s v="St Dhh Main Theatre"/>
    <x v="0"/>
    <n v="1"/>
    <n v="4"/>
    <s v="JUNE-26-dummy-data.xlsx"/>
    <n v="4"/>
    <n v="0"/>
    <b v="0"/>
    <n v="180"/>
    <n v="158"/>
    <n v="74"/>
    <n v="0"/>
    <n v="0"/>
    <n v="1"/>
    <n v="0"/>
    <n v="4"/>
    <n v="0"/>
    <m/>
    <n v="180"/>
    <s v="On Time"/>
    <s v="Early Finish"/>
    <n v="4"/>
    <n v="-18"/>
    <n v="0"/>
    <n v="1"/>
    <n v="0"/>
    <n v="4"/>
    <n v="0"/>
    <n v="1"/>
    <n v="0"/>
    <n v="0"/>
    <n v="80"/>
    <n v="1"/>
    <n v="0"/>
    <n v="180"/>
    <s v="Below planned"/>
    <n v="1"/>
    <n v="0"/>
    <n v="0"/>
    <d v="2026-06-10T13:30:00"/>
    <d v="2026-06-10T16:30:00"/>
    <s v="Classified"/>
    <d v="2026-06-10T13:34:00"/>
    <d v="2026-06-10T16:12:00"/>
    <s v="Dr Dummy 09"/>
    <n v="0"/>
    <n v="0"/>
    <m/>
  </r>
  <r>
    <s v="Southern"/>
    <x v="1"/>
    <x v="9"/>
    <x v="9"/>
    <s v="Single consultant"/>
    <x v="16"/>
    <x v="0"/>
    <d v="2026-06-23T00:00:00"/>
    <n v="0"/>
    <x v="0"/>
    <x v="0"/>
    <s v="St Dhh Main Theatre"/>
    <x v="0"/>
    <n v="1"/>
    <n v="4"/>
    <s v="JUNE-26-dummy-data.xlsx"/>
    <n v="4"/>
    <n v="0"/>
    <b v="0"/>
    <n v="240"/>
    <n v="212"/>
    <n v="138"/>
    <n v="0"/>
    <n v="0"/>
    <n v="1"/>
    <n v="0"/>
    <n v="4"/>
    <n v="0"/>
    <m/>
    <n v="240"/>
    <s v="Late Start"/>
    <s v="Early Finish"/>
    <n v="12"/>
    <n v="-16"/>
    <n v="0"/>
    <n v="0"/>
    <n v="1"/>
    <n v="4"/>
    <n v="0"/>
    <n v="1"/>
    <n v="0"/>
    <n v="0"/>
    <n v="145"/>
    <n v="1"/>
    <n v="0"/>
    <n v="240"/>
    <s v="Below planned"/>
    <n v="1"/>
    <n v="0"/>
    <n v="0"/>
    <d v="2026-06-23T08:30:00"/>
    <d v="2026-06-23T12:30:00"/>
    <s v="Classified"/>
    <d v="2026-06-23T08:42:00"/>
    <d v="2026-06-23T12:14:00"/>
    <s v="Dr Dummy 10"/>
    <n v="0"/>
    <n v="0"/>
    <m/>
  </r>
  <r>
    <s v="Southern"/>
    <x v="1"/>
    <x v="9"/>
    <x v="9"/>
    <s v="Single consultant"/>
    <x v="13"/>
    <x v="0"/>
    <d v="2026-07-13T00:00:00"/>
    <n v="0"/>
    <x v="1"/>
    <x v="0"/>
    <s v="St Dhh Main Theatre"/>
    <x v="0"/>
    <n v="1"/>
    <n v="4"/>
    <s v="JULY-26-dummy-data.xlsx"/>
    <n v="4"/>
    <n v="0"/>
    <b v="0"/>
    <n v="270"/>
    <n v="239"/>
    <n v="159"/>
    <n v="0"/>
    <n v="0"/>
    <n v="1"/>
    <n v="0"/>
    <n v="4"/>
    <n v="0"/>
    <m/>
    <n v="270"/>
    <s v="On Time"/>
    <s v="Early Finish"/>
    <n v="5"/>
    <n v="-26"/>
    <n v="0"/>
    <n v="1"/>
    <n v="0"/>
    <n v="4"/>
    <n v="0"/>
    <n v="1"/>
    <n v="0"/>
    <n v="0"/>
    <n v="160"/>
    <n v="1"/>
    <n v="0"/>
    <n v="270"/>
    <s v="Below planned"/>
    <n v="1"/>
    <n v="0"/>
    <n v="0"/>
    <d v="2026-07-13T08:30:00"/>
    <d v="2026-07-13T13:00:00"/>
    <s v="Classified"/>
    <d v="2026-07-13T08:35:00"/>
    <d v="2026-07-13T12:34:00"/>
    <s v="Dr Dummy 10"/>
    <n v="0"/>
    <n v="0"/>
    <m/>
  </r>
  <r>
    <s v="Southern"/>
    <x v="1"/>
    <x v="9"/>
    <x v="9"/>
    <s v="Single consultant"/>
    <x v="13"/>
    <x v="0"/>
    <d v="2026-08-28T00:00:00"/>
    <n v="0"/>
    <x v="2"/>
    <x v="0"/>
    <s v="St Dhh Main Theatre"/>
    <x v="0"/>
    <n v="1"/>
    <n v="4"/>
    <s v="AUGUST-26-dummy-data.xlsx"/>
    <n v="4"/>
    <n v="0"/>
    <b v="0"/>
    <n v="210"/>
    <n v="187"/>
    <n v="134"/>
    <n v="0"/>
    <n v="0"/>
    <n v="1"/>
    <n v="0"/>
    <n v="4"/>
    <n v="0"/>
    <m/>
    <n v="210"/>
    <s v="On Time"/>
    <s v="Early Finish"/>
    <n v="8"/>
    <n v="-15"/>
    <n v="0"/>
    <n v="1"/>
    <n v="0"/>
    <n v="4"/>
    <n v="0"/>
    <n v="1"/>
    <n v="0"/>
    <n v="0"/>
    <n v="120"/>
    <n v="1"/>
    <n v="0"/>
    <n v="210"/>
    <s v="Below planned"/>
    <n v="1"/>
    <n v="0"/>
    <n v="0"/>
    <d v="2026-08-28T13:30:00"/>
    <d v="2026-08-28T17:00:00"/>
    <s v="Classified"/>
    <d v="2026-08-28T13:38:00"/>
    <d v="2026-08-28T16:45:00"/>
    <s v="Dr Dummy 10"/>
    <n v="0"/>
    <n v="0"/>
    <m/>
  </r>
  <r>
    <s v="Southern"/>
    <x v="1"/>
    <x v="9"/>
    <x v="9"/>
    <s v="Single consultant"/>
    <x v="15"/>
    <x v="0"/>
    <d v="2026-06-24T00:00:00"/>
    <n v="0"/>
    <x v="0"/>
    <x v="0"/>
    <s v="St Dhh Main Theatre"/>
    <x v="0"/>
    <n v="1"/>
    <n v="4"/>
    <s v="JUNE-26-dummy-data.xlsx"/>
    <n v="4"/>
    <n v="0"/>
    <b v="0"/>
    <n v="270"/>
    <n v="245"/>
    <n v="149"/>
    <n v="0"/>
    <n v="0"/>
    <n v="1"/>
    <n v="0"/>
    <n v="4"/>
    <n v="0"/>
    <m/>
    <n v="270"/>
    <s v="Late Start"/>
    <s v="Early Finish"/>
    <n v="11"/>
    <n v="-14"/>
    <n v="0"/>
    <n v="0"/>
    <n v="1"/>
    <n v="4"/>
    <n v="0"/>
    <n v="1"/>
    <n v="0"/>
    <n v="0"/>
    <n v="150"/>
    <n v="1"/>
    <n v="0"/>
    <n v="270"/>
    <s v="Below planned"/>
    <n v="1"/>
    <n v="0"/>
    <n v="0"/>
    <d v="2026-06-24T08:00:00"/>
    <d v="2026-06-24T12:30:00"/>
    <s v="Classified"/>
    <d v="2026-06-24T08:11:00"/>
    <d v="2026-06-24T12:16:00"/>
    <s v="Dr Dummy 10"/>
    <n v="0"/>
    <n v="0"/>
    <m/>
  </r>
  <r>
    <s v="Southern"/>
    <x v="1"/>
    <x v="9"/>
    <x v="24"/>
    <s v="Single consultant"/>
    <x v="16"/>
    <x v="0"/>
    <d v="2026-07-22T00:00:00"/>
    <n v="0"/>
    <x v="1"/>
    <x v="0"/>
    <s v="St Dhh Main Theatre"/>
    <x v="0"/>
    <n v="1"/>
    <n v="4"/>
    <s v="JULY-26-dummy-data.xlsx"/>
    <n v="4"/>
    <n v="0"/>
    <b v="0"/>
    <n v="210"/>
    <n v="183"/>
    <n v="104"/>
    <n v="0"/>
    <n v="0"/>
    <n v="1"/>
    <n v="0"/>
    <n v="4"/>
    <n v="0"/>
    <m/>
    <n v="210"/>
    <s v="On Time"/>
    <s v="Early Finish"/>
    <n v="3"/>
    <n v="-24"/>
    <n v="0"/>
    <n v="1"/>
    <n v="0"/>
    <n v="4"/>
    <n v="0"/>
    <n v="1"/>
    <n v="0"/>
    <n v="0"/>
    <n v="95"/>
    <n v="1"/>
    <n v="0"/>
    <n v="210"/>
    <s v="Below planned"/>
    <n v="1"/>
    <n v="0"/>
    <n v="0"/>
    <d v="2026-07-22T08:00:00"/>
    <d v="2026-07-22T11:30:00"/>
    <s v="Classified"/>
    <d v="2026-07-22T08:03:00"/>
    <d v="2026-07-22T11:06:00"/>
    <s v="Dr Dummy 11"/>
    <n v="0"/>
    <n v="0"/>
    <m/>
  </r>
  <r>
    <s v="Southern"/>
    <x v="1"/>
    <x v="9"/>
    <x v="10"/>
    <s v="Single consultant"/>
    <x v="14"/>
    <x v="0"/>
    <d v="2026-06-26T00:00:00"/>
    <n v="0"/>
    <x v="0"/>
    <x v="0"/>
    <s v="St Dhh Main Theatre"/>
    <x v="0"/>
    <n v="1"/>
    <n v="4"/>
    <s v="JUNE-26-dummy-data.xlsx"/>
    <n v="4"/>
    <n v="0"/>
    <b v="0"/>
    <n v="210"/>
    <n v="179"/>
    <n v="97"/>
    <n v="0"/>
    <n v="0"/>
    <n v="1"/>
    <n v="0"/>
    <n v="4"/>
    <n v="0"/>
    <m/>
    <n v="210"/>
    <s v="On Time"/>
    <s v="Early Finish"/>
    <n v="8"/>
    <n v="-23"/>
    <n v="0"/>
    <n v="1"/>
    <n v="0"/>
    <n v="4"/>
    <n v="0"/>
    <n v="1"/>
    <n v="0"/>
    <n v="0"/>
    <n v="105"/>
    <n v="1"/>
    <n v="0"/>
    <n v="210"/>
    <s v="Below planned"/>
    <n v="1"/>
    <n v="0"/>
    <n v="0"/>
    <d v="2026-06-26T08:30:00"/>
    <d v="2026-06-26T12:00:00"/>
    <s v="Classified"/>
    <d v="2026-06-26T08:38:00"/>
    <d v="2026-06-26T11:37:00"/>
    <s v="Dr Dummy 12"/>
    <n v="0"/>
    <n v="0"/>
    <m/>
  </r>
  <r>
    <s v="Southern"/>
    <x v="1"/>
    <x v="9"/>
    <x v="10"/>
    <s v="Single consultant"/>
    <x v="13"/>
    <x v="0"/>
    <d v="2026-06-20T00:00:00"/>
    <n v="0"/>
    <x v="0"/>
    <x v="0"/>
    <s v="St Dhh Main Theatre"/>
    <x v="0"/>
    <n v="1"/>
    <n v="4"/>
    <s v="JUNE-26-dummy-data.xlsx"/>
    <n v="4"/>
    <n v="0"/>
    <b v="0"/>
    <n v="540"/>
    <n v="522"/>
    <n v="376"/>
    <n v="0"/>
    <n v="0"/>
    <n v="1"/>
    <n v="0"/>
    <n v="4"/>
    <n v="0"/>
    <m/>
    <n v="540"/>
    <s v="On Time"/>
    <s v="Early Finish"/>
    <n v="2"/>
    <n v="-16"/>
    <n v="0"/>
    <n v="1"/>
    <n v="0"/>
    <n v="4"/>
    <n v="0"/>
    <n v="1"/>
    <n v="0"/>
    <n v="0"/>
    <n v="360"/>
    <n v="1"/>
    <n v="0"/>
    <n v="540"/>
    <s v="Below planned"/>
    <n v="1"/>
    <n v="0"/>
    <n v="0"/>
    <d v="2026-06-20T09:00:00"/>
    <d v="2026-06-20T18:00:00"/>
    <s v="Classified"/>
    <d v="2026-06-20T09:02:00"/>
    <d v="2026-06-20T17:44:00"/>
    <s v="Dr Dummy 12"/>
    <n v="0"/>
    <n v="0"/>
    <m/>
  </r>
  <r>
    <s v="Southern"/>
    <x v="1"/>
    <x v="9"/>
    <x v="11"/>
    <s v="Single consultant"/>
    <x v="11"/>
    <x v="0"/>
    <d v="2026-06-09T00:00:00"/>
    <n v="0"/>
    <x v="0"/>
    <x v="0"/>
    <s v="St Dhh Main Theatre"/>
    <x v="0"/>
    <n v="1"/>
    <n v="4"/>
    <s v="JUNE-26-dummy-data.xlsx"/>
    <n v="4"/>
    <n v="0"/>
    <b v="0"/>
    <n v="480"/>
    <n v="450"/>
    <n v="347"/>
    <n v="0"/>
    <n v="0"/>
    <n v="1"/>
    <n v="0"/>
    <n v="4"/>
    <n v="0"/>
    <m/>
    <n v="480"/>
    <s v="On Time"/>
    <s v="Early Finish"/>
    <n v="10"/>
    <n v="-20"/>
    <n v="0"/>
    <n v="1"/>
    <n v="0"/>
    <n v="4"/>
    <n v="0"/>
    <n v="1"/>
    <n v="0"/>
    <n v="0"/>
    <n v="350"/>
    <n v="1"/>
    <n v="0"/>
    <n v="480"/>
    <s v="Below planned"/>
    <n v="1"/>
    <n v="0"/>
    <n v="0"/>
    <d v="2026-06-09T08:00:00"/>
    <d v="2026-06-09T16:00:00"/>
    <s v="Classified"/>
    <d v="2026-06-09T08:10:00"/>
    <d v="2026-06-09T15:40:00"/>
    <s v="Dr Dummy 13"/>
    <n v="0"/>
    <n v="0"/>
    <m/>
  </r>
  <r>
    <s v="Southern"/>
    <x v="1"/>
    <x v="9"/>
    <x v="11"/>
    <s v="Single consultant"/>
    <x v="14"/>
    <x v="0"/>
    <d v="2026-07-07T00:00:00"/>
    <n v="0"/>
    <x v="1"/>
    <x v="0"/>
    <s v="St Dhh Main Theatre"/>
    <x v="0"/>
    <n v="1"/>
    <n v="4"/>
    <s v="JULY-26-dummy-data.xlsx"/>
    <n v="4"/>
    <n v="0"/>
    <b v="0"/>
    <n v="270"/>
    <n v="241"/>
    <n v="160"/>
    <n v="0"/>
    <n v="0"/>
    <n v="1"/>
    <n v="0"/>
    <n v="4"/>
    <n v="0"/>
    <m/>
    <n v="270"/>
    <s v="On Time"/>
    <s v="Early Finish"/>
    <n v="8"/>
    <n v="-21"/>
    <n v="0"/>
    <n v="1"/>
    <n v="0"/>
    <n v="4"/>
    <n v="0"/>
    <n v="1"/>
    <n v="0"/>
    <n v="0"/>
    <n v="145"/>
    <n v="1"/>
    <n v="0"/>
    <n v="270"/>
    <s v="Below planned"/>
    <n v="1"/>
    <n v="0"/>
    <n v="0"/>
    <d v="2026-07-07T08:00:00"/>
    <d v="2026-07-07T12:30:00"/>
    <s v="Classified"/>
    <d v="2026-07-07T08:08:00"/>
    <d v="2026-07-07T12:09:00"/>
    <s v="Dr Dummy 13"/>
    <n v="0"/>
    <n v="0"/>
    <m/>
  </r>
  <r>
    <s v="Southern"/>
    <x v="1"/>
    <x v="9"/>
    <x v="12"/>
    <s v="Single consultant"/>
    <x v="14"/>
    <x v="0"/>
    <d v="2026-07-10T00:00:00"/>
    <n v="0"/>
    <x v="1"/>
    <x v="0"/>
    <s v="St Dhh Main Theatre"/>
    <x v="0"/>
    <n v="1"/>
    <n v="4"/>
    <s v="JULY-26-dummy-data.xlsx"/>
    <n v="4"/>
    <n v="0"/>
    <b v="0"/>
    <n v="300"/>
    <n v="282"/>
    <n v="203"/>
    <n v="0"/>
    <n v="0"/>
    <n v="1"/>
    <n v="0"/>
    <n v="4"/>
    <n v="0"/>
    <m/>
    <n v="300"/>
    <s v="On Time"/>
    <s v="Early Finish"/>
    <n v="6"/>
    <n v="-12"/>
    <n v="0"/>
    <n v="1"/>
    <n v="0"/>
    <n v="4"/>
    <n v="0"/>
    <n v="1"/>
    <n v="0"/>
    <n v="0"/>
    <n v="195"/>
    <n v="1"/>
    <n v="0"/>
    <n v="300"/>
    <s v="Below planned"/>
    <n v="1"/>
    <n v="0"/>
    <n v="0"/>
    <d v="2026-07-10T08:30:00"/>
    <d v="2026-07-10T13:30:00"/>
    <s v="Classified"/>
    <d v="2026-07-10T08:36:00"/>
    <d v="2026-07-10T13:18:00"/>
    <s v="Dr Dummy 14"/>
    <n v="0"/>
    <n v="0"/>
    <m/>
  </r>
  <r>
    <s v="Southern"/>
    <x v="1"/>
    <x v="9"/>
    <x v="13"/>
    <s v="Single consultant"/>
    <x v="14"/>
    <x v="0"/>
    <d v="2026-08-27T00:00:00"/>
    <n v="0"/>
    <x v="2"/>
    <x v="0"/>
    <s v="St Dhh Main Theatre"/>
    <x v="0"/>
    <n v="1"/>
    <n v="4"/>
    <s v="AUGUST-26-dummy-data.xlsx"/>
    <n v="4"/>
    <n v="0"/>
    <b v="0"/>
    <n v="360"/>
    <n v="332"/>
    <n v="244"/>
    <n v="0"/>
    <n v="0"/>
    <n v="1"/>
    <n v="0"/>
    <n v="4"/>
    <n v="0"/>
    <m/>
    <n v="360"/>
    <s v="On Time"/>
    <s v="Early Finish"/>
    <n v="10"/>
    <n v="-18"/>
    <n v="0"/>
    <n v="1"/>
    <n v="0"/>
    <n v="4"/>
    <n v="0"/>
    <n v="1"/>
    <n v="0"/>
    <n v="0"/>
    <n v="230"/>
    <n v="1"/>
    <n v="0"/>
    <n v="360"/>
    <s v="Below planned"/>
    <n v="1"/>
    <n v="0"/>
    <n v="0"/>
    <d v="2026-08-27T09:00:00"/>
    <d v="2026-08-27T15:00:00"/>
    <s v="Classified"/>
    <d v="2026-08-27T09:10:00"/>
    <d v="2026-08-27T14:42:00"/>
    <s v="Dr Dummy 15"/>
    <n v="0"/>
    <n v="0"/>
    <m/>
  </r>
  <r>
    <s v="Southern"/>
    <x v="1"/>
    <x v="9"/>
    <x v="13"/>
    <s v="Single consultant"/>
    <x v="15"/>
    <x v="0"/>
    <d v="2026-06-08T00:00:00"/>
    <n v="0"/>
    <x v="0"/>
    <x v="0"/>
    <s v="St Dhh Main Theatre"/>
    <x v="0"/>
    <n v="1"/>
    <n v="4"/>
    <s v="JUNE-26-dummy-data.xlsx"/>
    <n v="4"/>
    <n v="0"/>
    <b v="0"/>
    <n v="240"/>
    <n v="216"/>
    <n v="135"/>
    <n v="0"/>
    <n v="0"/>
    <n v="1"/>
    <n v="0"/>
    <n v="4"/>
    <n v="0"/>
    <m/>
    <n v="240"/>
    <s v="On Time"/>
    <s v="Early Finish"/>
    <n v="2"/>
    <n v="-22"/>
    <n v="0"/>
    <n v="1"/>
    <n v="0"/>
    <n v="4"/>
    <n v="0"/>
    <n v="1"/>
    <n v="0"/>
    <n v="0"/>
    <n v="135"/>
    <n v="1"/>
    <n v="0"/>
    <n v="240"/>
    <s v="Below planned"/>
    <n v="1"/>
    <n v="0"/>
    <n v="0"/>
    <d v="2026-06-08T08:00:00"/>
    <d v="2026-06-08T12:00:00"/>
    <s v="Classified"/>
    <d v="2026-06-08T08:02:00"/>
    <d v="2026-06-08T11:38:00"/>
    <s v="Dr Dummy 15"/>
    <n v="0"/>
    <n v="0"/>
    <m/>
  </r>
  <r>
    <s v="Southern"/>
    <x v="1"/>
    <x v="9"/>
    <x v="14"/>
    <s v="Single consultant"/>
    <x v="11"/>
    <x v="0"/>
    <d v="2026-06-14T00:00:00"/>
    <n v="0"/>
    <x v="0"/>
    <x v="0"/>
    <s v="St Dhh Main Theatre"/>
    <x v="0"/>
    <n v="1"/>
    <n v="4"/>
    <s v="JUNE-26-dummy-data.xlsx"/>
    <n v="4"/>
    <n v="0"/>
    <b v="0"/>
    <n v="210"/>
    <n v="183"/>
    <n v="105"/>
    <n v="0"/>
    <n v="0"/>
    <n v="1"/>
    <n v="0"/>
    <n v="4"/>
    <n v="0"/>
    <m/>
    <n v="210"/>
    <s v="On Time"/>
    <s v="Early Finish"/>
    <n v="7"/>
    <n v="-20"/>
    <n v="0"/>
    <n v="1"/>
    <n v="0"/>
    <n v="4"/>
    <n v="0"/>
    <n v="1"/>
    <n v="0"/>
    <n v="0"/>
    <n v="110"/>
    <n v="1"/>
    <n v="0"/>
    <n v="210"/>
    <s v="Below planned"/>
    <n v="1"/>
    <n v="0"/>
    <n v="0"/>
    <d v="2026-06-14T13:00:00"/>
    <d v="2026-06-14T16:30:00"/>
    <s v="Classified"/>
    <d v="2026-06-14T13:07:00"/>
    <d v="2026-06-14T16:10:00"/>
    <s v="Dr Dummy 16"/>
    <n v="0"/>
    <n v="0"/>
    <m/>
  </r>
  <r>
    <s v="Southern"/>
    <x v="1"/>
    <x v="9"/>
    <x v="14"/>
    <s v="Single consultant"/>
    <x v="11"/>
    <x v="0"/>
    <d v="2026-06-25T00:00:00"/>
    <n v="0"/>
    <x v="0"/>
    <x v="0"/>
    <s v="St Dhh Main Theatre"/>
    <x v="0"/>
    <n v="1"/>
    <n v="4"/>
    <s v="JUNE-26-dummy-data.xlsx"/>
    <n v="4"/>
    <n v="0"/>
    <b v="0"/>
    <n v="540"/>
    <n v="506"/>
    <n v="365"/>
    <n v="0"/>
    <n v="0"/>
    <n v="1"/>
    <n v="0"/>
    <n v="4"/>
    <n v="0"/>
    <m/>
    <n v="540"/>
    <s v="On Time"/>
    <s v="Early Finish"/>
    <n v="10"/>
    <n v="-24"/>
    <n v="0"/>
    <n v="1"/>
    <n v="0"/>
    <n v="4"/>
    <n v="0"/>
    <n v="1"/>
    <n v="0"/>
    <n v="0"/>
    <n v="370"/>
    <n v="1"/>
    <n v="0"/>
    <n v="540"/>
    <s v="Below planned"/>
    <n v="1"/>
    <n v="0"/>
    <n v="0"/>
    <d v="2026-06-25T09:00:00"/>
    <d v="2026-06-25T18:00:00"/>
    <s v="Classified"/>
    <d v="2026-06-25T09:10:00"/>
    <d v="2026-06-25T17:36:00"/>
    <s v="Dr Dummy 16"/>
    <n v="0"/>
    <n v="0"/>
    <m/>
  </r>
  <r>
    <s v="Southern"/>
    <x v="1"/>
    <x v="9"/>
    <x v="14"/>
    <s v="Single consultant"/>
    <x v="12"/>
    <x v="0"/>
    <d v="2026-07-22T00:00:00"/>
    <n v="0"/>
    <x v="1"/>
    <x v="0"/>
    <s v="St Dhh Main Theatre"/>
    <x v="0"/>
    <n v="1"/>
    <n v="4"/>
    <s v="JULY-26-dummy-data.xlsx"/>
    <n v="4"/>
    <n v="0"/>
    <b v="0"/>
    <n v="270"/>
    <n v="248"/>
    <n v="153"/>
    <n v="0"/>
    <n v="0"/>
    <n v="1"/>
    <n v="0"/>
    <n v="4"/>
    <n v="0"/>
    <m/>
    <n v="270"/>
    <s v="On Time"/>
    <s v="Early Finish"/>
    <n v="6"/>
    <n v="-16"/>
    <n v="0"/>
    <n v="1"/>
    <n v="0"/>
    <n v="4"/>
    <n v="0"/>
    <n v="1"/>
    <n v="0"/>
    <n v="0"/>
    <n v="155"/>
    <n v="1"/>
    <n v="0"/>
    <n v="270"/>
    <s v="Below planned"/>
    <n v="1"/>
    <n v="0"/>
    <n v="0"/>
    <d v="2026-07-22T08:00:00"/>
    <d v="2026-07-22T12:30:00"/>
    <s v="Classified"/>
    <d v="2026-07-22T08:06:00"/>
    <d v="2026-07-22T12:14:00"/>
    <s v="Dr Dummy 16"/>
    <n v="0"/>
    <n v="0"/>
    <m/>
  </r>
  <r>
    <s v="Southern"/>
    <x v="1"/>
    <x v="9"/>
    <x v="15"/>
    <s v="Single consultant"/>
    <x v="12"/>
    <x v="0"/>
    <d v="2026-08-02T00:00:00"/>
    <n v="0"/>
    <x v="2"/>
    <x v="0"/>
    <s v="St Dhh Main Theatre"/>
    <x v="0"/>
    <n v="1"/>
    <n v="4"/>
    <s v="AUGUST-26-dummy-data.xlsx"/>
    <n v="4"/>
    <n v="0"/>
    <b v="0"/>
    <n v="180"/>
    <n v="158"/>
    <n v="86"/>
    <n v="0"/>
    <n v="0"/>
    <n v="1"/>
    <n v="0"/>
    <n v="4"/>
    <n v="0"/>
    <m/>
    <n v="180"/>
    <s v="On Time"/>
    <s v="Early Finish"/>
    <n v="9"/>
    <n v="-13"/>
    <n v="0"/>
    <n v="1"/>
    <n v="0"/>
    <n v="4"/>
    <n v="0"/>
    <n v="1"/>
    <n v="0"/>
    <n v="0"/>
    <n v="90"/>
    <n v="1"/>
    <n v="0"/>
    <n v="180"/>
    <s v="Below planned"/>
    <n v="1"/>
    <n v="0"/>
    <n v="0"/>
    <d v="2026-08-02T08:30:00"/>
    <d v="2026-08-02T11:30:00"/>
    <s v="Classified"/>
    <d v="2026-08-02T08:39:00"/>
    <d v="2026-08-02T11:17:00"/>
    <s v="Dr Dummy 17"/>
    <n v="0"/>
    <n v="0"/>
    <m/>
  </r>
  <r>
    <s v="Southern"/>
    <x v="1"/>
    <x v="9"/>
    <x v="16"/>
    <s v="Single consultant"/>
    <x v="13"/>
    <x v="0"/>
    <d v="2026-07-06T00:00:00"/>
    <n v="0"/>
    <x v="1"/>
    <x v="0"/>
    <s v="St Dhh Main Theatre"/>
    <x v="0"/>
    <n v="1"/>
    <n v="4"/>
    <s v="JULY-26-dummy-data.xlsx"/>
    <n v="4"/>
    <n v="0"/>
    <b v="0"/>
    <n v="300"/>
    <n v="278"/>
    <n v="192"/>
    <n v="0"/>
    <n v="0"/>
    <n v="1"/>
    <n v="0"/>
    <n v="4"/>
    <n v="0"/>
    <m/>
    <n v="300"/>
    <s v="On Time"/>
    <s v="Early Finish"/>
    <n v="5"/>
    <n v="-17"/>
    <n v="0"/>
    <n v="1"/>
    <n v="0"/>
    <n v="4"/>
    <n v="0"/>
    <n v="1"/>
    <n v="0"/>
    <n v="0"/>
    <n v="195"/>
    <n v="1"/>
    <n v="0"/>
    <n v="300"/>
    <s v="Below planned"/>
    <n v="1"/>
    <n v="0"/>
    <n v="0"/>
    <d v="2026-07-06T08:00:00"/>
    <d v="2026-07-06T13:00:00"/>
    <s v="Classified"/>
    <d v="2026-07-06T08:05:00"/>
    <d v="2026-07-06T12:43:00"/>
    <s v="Dr Dummy 18"/>
    <n v="0"/>
    <n v="0"/>
    <m/>
  </r>
  <r>
    <s v="Southern"/>
    <x v="1"/>
    <x v="9"/>
    <x v="17"/>
    <s v="Single consultant"/>
    <x v="13"/>
    <x v="0"/>
    <d v="2026-06-27T00:00:00"/>
    <n v="0"/>
    <x v="0"/>
    <x v="0"/>
    <s v="St Dhh Main Theatre"/>
    <x v="0"/>
    <n v="1"/>
    <n v="4"/>
    <s v="JUNE-26-dummy-data.xlsx"/>
    <n v="4"/>
    <n v="0"/>
    <b v="0"/>
    <n v="540"/>
    <n v="526"/>
    <n v="423"/>
    <n v="0"/>
    <n v="0"/>
    <n v="1"/>
    <n v="0"/>
    <n v="4"/>
    <n v="0"/>
    <m/>
    <n v="540"/>
    <s v="On Time"/>
    <s v="On Time"/>
    <n v="4"/>
    <n v="-10"/>
    <n v="0"/>
    <n v="1"/>
    <n v="0"/>
    <n v="4"/>
    <n v="0"/>
    <n v="0"/>
    <n v="1"/>
    <n v="0"/>
    <n v="415"/>
    <n v="1"/>
    <n v="0"/>
    <n v="540"/>
    <s v="Below planned"/>
    <n v="1"/>
    <n v="0"/>
    <n v="0"/>
    <d v="2026-06-27T07:30:00"/>
    <d v="2026-06-27T16:30:00"/>
    <s v="Classified"/>
    <d v="2026-06-27T07:34:00"/>
    <d v="2026-06-27T16:20:00"/>
    <s v="Dr Dummy 19"/>
    <n v="0"/>
    <n v="0"/>
    <m/>
  </r>
  <r>
    <s v="Southern"/>
    <x v="1"/>
    <x v="9"/>
    <x v="17"/>
    <s v="Single consultant"/>
    <x v="15"/>
    <x v="0"/>
    <d v="2026-08-08T00:00:00"/>
    <n v="0"/>
    <x v="2"/>
    <x v="0"/>
    <s v="St Dhh Main Theatre"/>
    <x v="0"/>
    <n v="1"/>
    <n v="4"/>
    <s v="AUGUST-26-dummy-data.xlsx"/>
    <n v="4"/>
    <n v="0"/>
    <b v="0"/>
    <n v="240"/>
    <n v="198"/>
    <n v="114"/>
    <n v="0"/>
    <n v="0"/>
    <n v="1"/>
    <n v="0"/>
    <n v="4"/>
    <n v="0"/>
    <m/>
    <n v="240"/>
    <s v="On Time"/>
    <s v="Early Finish"/>
    <n v="4"/>
    <n v="-38"/>
    <n v="0"/>
    <n v="1"/>
    <n v="0"/>
    <n v="4"/>
    <n v="0"/>
    <n v="1"/>
    <n v="0"/>
    <n v="0"/>
    <n v="125"/>
    <n v="1"/>
    <n v="0"/>
    <n v="240"/>
    <s v="Below planned"/>
    <n v="1"/>
    <n v="0"/>
    <n v="0"/>
    <d v="2026-08-08T09:00:00"/>
    <d v="2026-08-08T13:00:00"/>
    <s v="Classified"/>
    <d v="2026-08-08T09:04:00"/>
    <d v="2026-08-08T12:22:00"/>
    <s v="Dr Dummy 19"/>
    <n v="0"/>
    <n v="0"/>
    <m/>
  </r>
  <r>
    <s v="Southern"/>
    <x v="1"/>
    <x v="9"/>
    <x v="18"/>
    <s v="Single consultant"/>
    <x v="11"/>
    <x v="0"/>
    <d v="2026-06-28T00:00:00"/>
    <n v="0"/>
    <x v="0"/>
    <x v="0"/>
    <s v="St Dhh Main Theatre"/>
    <x v="0"/>
    <n v="1"/>
    <n v="4"/>
    <s v="JUNE-26-dummy-data.xlsx"/>
    <n v="4"/>
    <n v="0"/>
    <b v="0"/>
    <n v="540"/>
    <n v="508"/>
    <n v="372"/>
    <n v="0"/>
    <n v="0"/>
    <n v="1"/>
    <n v="0"/>
    <n v="4"/>
    <n v="0"/>
    <m/>
    <n v="540"/>
    <s v="On Time"/>
    <s v="Early Finish"/>
    <n v="7"/>
    <n v="-25"/>
    <n v="0"/>
    <n v="1"/>
    <n v="0"/>
    <n v="4"/>
    <n v="0"/>
    <n v="1"/>
    <n v="0"/>
    <n v="0"/>
    <n v="365"/>
    <n v="1"/>
    <n v="0"/>
    <n v="540"/>
    <s v="Below planned"/>
    <n v="1"/>
    <n v="0"/>
    <n v="0"/>
    <d v="2026-06-28T08:30:00"/>
    <d v="2026-06-28T17:30:00"/>
    <s v="Classified"/>
    <d v="2026-06-28T08:37:00"/>
    <d v="2026-06-28T17:05:00"/>
    <s v="Dr Dummy 20"/>
    <n v="0"/>
    <n v="0"/>
    <m/>
  </r>
  <r>
    <s v="Southern"/>
    <x v="1"/>
    <x v="9"/>
    <x v="18"/>
    <s v="Single consultant"/>
    <x v="12"/>
    <x v="0"/>
    <d v="2026-07-08T00:00:00"/>
    <n v="0"/>
    <x v="1"/>
    <x v="0"/>
    <s v="St Dhh Main Theatre"/>
    <x v="0"/>
    <n v="1"/>
    <n v="4"/>
    <s v="JULY-26-dummy-data.xlsx"/>
    <n v="4"/>
    <n v="0"/>
    <b v="0"/>
    <n v="270"/>
    <n v="244"/>
    <n v="170"/>
    <n v="0"/>
    <n v="0"/>
    <n v="1"/>
    <n v="0"/>
    <n v="4"/>
    <n v="0"/>
    <m/>
    <n v="270"/>
    <s v="Late Start"/>
    <s v="Early Finish"/>
    <n v="11"/>
    <n v="-15"/>
    <n v="0"/>
    <n v="0"/>
    <n v="1"/>
    <n v="4"/>
    <n v="0"/>
    <n v="1"/>
    <n v="0"/>
    <n v="0"/>
    <n v="160"/>
    <n v="1"/>
    <n v="0"/>
    <n v="270"/>
    <s v="Below planned"/>
    <n v="1"/>
    <n v="0"/>
    <n v="0"/>
    <d v="2026-07-08T09:00:00"/>
    <d v="2026-07-08T13:30:00"/>
    <s v="Classified"/>
    <d v="2026-07-08T09:11:00"/>
    <d v="2026-07-08T13:15:00"/>
    <s v="Dr Dummy 20"/>
    <n v="0"/>
    <n v="0"/>
    <m/>
  </r>
  <r>
    <s v="Southern"/>
    <x v="1"/>
    <x v="9"/>
    <x v="19"/>
    <s v="Single consultant"/>
    <x v="11"/>
    <x v="0"/>
    <d v="2026-06-27T00:00:00"/>
    <n v="0"/>
    <x v="0"/>
    <x v="0"/>
    <s v="St Dhh Main Theatre"/>
    <x v="0"/>
    <n v="1"/>
    <n v="4"/>
    <s v="JUNE-26-dummy-data.xlsx"/>
    <n v="4"/>
    <n v="0"/>
    <b v="0"/>
    <n v="180"/>
    <n v="160"/>
    <n v="99"/>
    <n v="0"/>
    <n v="0"/>
    <n v="1"/>
    <n v="0"/>
    <n v="4"/>
    <n v="0"/>
    <m/>
    <n v="180"/>
    <s v="On Time"/>
    <s v="Early Finish"/>
    <n v="3"/>
    <n v="-17"/>
    <n v="0"/>
    <n v="1"/>
    <n v="0"/>
    <n v="4"/>
    <n v="0"/>
    <n v="1"/>
    <n v="0"/>
    <n v="0"/>
    <n v="90"/>
    <n v="1"/>
    <n v="0"/>
    <n v="180"/>
    <s v="Below planned"/>
    <n v="1"/>
    <n v="0"/>
    <n v="0"/>
    <d v="2026-06-27T13:00:00"/>
    <d v="2026-06-27T16:00:00"/>
    <s v="Classified"/>
    <d v="2026-06-27T13:03:00"/>
    <d v="2026-06-27T15:43:00"/>
    <s v="Dr Dummy 21"/>
    <n v="0"/>
    <n v="0"/>
    <m/>
  </r>
  <r>
    <s v="Southern"/>
    <x v="1"/>
    <x v="9"/>
    <x v="19"/>
    <s v="Single consultant"/>
    <x v="15"/>
    <x v="0"/>
    <d v="2026-08-05T00:00:00"/>
    <n v="0"/>
    <x v="2"/>
    <x v="0"/>
    <s v="St Dhh Main Theatre"/>
    <x v="0"/>
    <n v="1"/>
    <n v="4"/>
    <s v="AUGUST-26-dummy-data.xlsx"/>
    <n v="4"/>
    <n v="0"/>
    <b v="0"/>
    <n v="270"/>
    <n v="236"/>
    <n v="139"/>
    <n v="0"/>
    <n v="0"/>
    <n v="1"/>
    <n v="0"/>
    <n v="4"/>
    <n v="0"/>
    <m/>
    <n v="270"/>
    <s v="On Time"/>
    <s v="Early Finish"/>
    <n v="5"/>
    <n v="-29"/>
    <n v="0"/>
    <n v="1"/>
    <n v="0"/>
    <n v="4"/>
    <n v="0"/>
    <n v="1"/>
    <n v="0"/>
    <n v="0"/>
    <n v="150"/>
    <n v="1"/>
    <n v="0"/>
    <n v="270"/>
    <s v="Below planned"/>
    <n v="1"/>
    <n v="0"/>
    <n v="0"/>
    <d v="2026-08-05T13:30:00"/>
    <d v="2026-08-05T18:00:00"/>
    <s v="Classified"/>
    <d v="2026-08-05T13:35:00"/>
    <d v="2026-08-05T17:31:00"/>
    <s v="Dr Dummy 21"/>
    <n v="0"/>
    <n v="0"/>
    <m/>
  </r>
  <r>
    <s v="Southern"/>
    <x v="1"/>
    <x v="9"/>
    <x v="21"/>
    <s v="Single consultant"/>
    <x v="14"/>
    <x v="0"/>
    <d v="2026-06-06T00:00:00"/>
    <n v="0"/>
    <x v="0"/>
    <x v="0"/>
    <s v="St Dhh Main Theatre"/>
    <x v="0"/>
    <n v="1"/>
    <n v="4"/>
    <s v="JUNE-26-dummy-data.xlsx"/>
    <n v="4"/>
    <n v="0"/>
    <b v="0"/>
    <n v="540"/>
    <n v="505"/>
    <n v="344"/>
    <n v="0"/>
    <n v="0"/>
    <n v="1"/>
    <n v="0"/>
    <n v="4"/>
    <n v="0"/>
    <m/>
    <n v="540"/>
    <s v="On Time"/>
    <s v="Early Finish"/>
    <n v="6"/>
    <n v="-29"/>
    <n v="0"/>
    <n v="1"/>
    <n v="0"/>
    <n v="4"/>
    <n v="0"/>
    <n v="1"/>
    <n v="0"/>
    <n v="0"/>
    <n v="345"/>
    <n v="1"/>
    <n v="0"/>
    <n v="540"/>
    <s v="Below planned"/>
    <n v="1"/>
    <n v="0"/>
    <n v="0"/>
    <d v="2026-06-06T07:30:00"/>
    <d v="2026-06-06T16:30:00"/>
    <s v="Classified"/>
    <d v="2026-06-06T07:36:00"/>
    <d v="2026-06-06T16:01:00"/>
    <s v="Dr Dummy 23"/>
    <n v="0"/>
    <n v="0"/>
    <m/>
  </r>
  <r>
    <s v="Southern"/>
    <x v="1"/>
    <x v="9"/>
    <x v="21"/>
    <s v="Single consultant"/>
    <x v="15"/>
    <x v="0"/>
    <d v="2026-06-28T00:00:00"/>
    <n v="0"/>
    <x v="0"/>
    <x v="0"/>
    <s v="St Dhh Main Theatre"/>
    <x v="0"/>
    <n v="1"/>
    <n v="4"/>
    <s v="JUNE-26-dummy-data.xlsx"/>
    <n v="4"/>
    <n v="0"/>
    <b v="0"/>
    <n v="210"/>
    <n v="187"/>
    <n v="116"/>
    <n v="0"/>
    <n v="0"/>
    <n v="1"/>
    <n v="0"/>
    <n v="4"/>
    <n v="0"/>
    <m/>
    <n v="210"/>
    <s v="On Time"/>
    <s v="Early Finish"/>
    <n v="6"/>
    <n v="-17"/>
    <n v="0"/>
    <n v="1"/>
    <n v="0"/>
    <n v="4"/>
    <n v="0"/>
    <n v="1"/>
    <n v="0"/>
    <n v="0"/>
    <n v="110"/>
    <n v="1"/>
    <n v="0"/>
    <n v="210"/>
    <s v="Below planned"/>
    <n v="1"/>
    <n v="0"/>
    <n v="0"/>
    <d v="2026-06-28T13:30:00"/>
    <d v="2026-06-28T17:00:00"/>
    <s v="Classified"/>
    <d v="2026-06-28T13:36:00"/>
    <d v="2026-06-28T16:43:00"/>
    <s v="Dr Dummy 23"/>
    <n v="0"/>
    <n v="0"/>
    <m/>
  </r>
  <r>
    <s v="Southern"/>
    <x v="1"/>
    <x v="9"/>
    <x v="22"/>
    <s v="Single consultant"/>
    <x v="15"/>
    <x v="0"/>
    <d v="2026-06-04T00:00:00"/>
    <n v="0"/>
    <x v="0"/>
    <x v="0"/>
    <s v="St Dhh Main Theatre"/>
    <x v="0"/>
    <n v="1"/>
    <n v="4"/>
    <s v="JUNE-26-dummy-data.xlsx"/>
    <n v="4"/>
    <n v="0"/>
    <b v="0"/>
    <n v="480"/>
    <n v="419"/>
    <n v="304"/>
    <n v="0"/>
    <n v="0"/>
    <n v="1"/>
    <n v="0"/>
    <n v="4"/>
    <n v="0"/>
    <m/>
    <n v="480"/>
    <s v="Late Start"/>
    <s v="Early Finish"/>
    <n v="12"/>
    <n v="-49"/>
    <n v="0"/>
    <n v="0"/>
    <n v="1"/>
    <n v="4"/>
    <n v="0"/>
    <n v="1"/>
    <n v="0"/>
    <n v="0"/>
    <n v="300"/>
    <n v="1"/>
    <n v="0"/>
    <n v="480"/>
    <s v="Below planned"/>
    <n v="1"/>
    <n v="0"/>
    <n v="0"/>
    <d v="2026-06-04T08:00:00"/>
    <d v="2026-06-04T16:00:00"/>
    <s v="Classified"/>
    <d v="2026-06-04T08:12:00"/>
    <d v="2026-06-04T15:11:00"/>
    <s v="Dr Dummy 24"/>
    <n v="0"/>
    <n v="0"/>
    <m/>
  </r>
  <r>
    <s v="Southern"/>
    <x v="1"/>
    <x v="9"/>
    <x v="22"/>
    <s v="Single consultant"/>
    <x v="15"/>
    <x v="0"/>
    <d v="2026-06-10T00:00:00"/>
    <n v="0"/>
    <x v="0"/>
    <x v="0"/>
    <s v="St Dhh Main Theatre"/>
    <x v="0"/>
    <n v="1"/>
    <n v="4"/>
    <s v="JUNE-26-dummy-data.xlsx"/>
    <n v="4"/>
    <n v="0"/>
    <b v="0"/>
    <n v="540"/>
    <n v="501"/>
    <n v="385"/>
    <n v="0"/>
    <n v="0"/>
    <n v="1"/>
    <n v="0"/>
    <n v="4"/>
    <n v="0"/>
    <m/>
    <n v="540"/>
    <s v="On Time"/>
    <s v="Early Finish"/>
    <n v="2"/>
    <n v="-37"/>
    <n v="0"/>
    <n v="1"/>
    <n v="0"/>
    <n v="4"/>
    <n v="0"/>
    <n v="1"/>
    <n v="0"/>
    <n v="0"/>
    <n v="380"/>
    <n v="1"/>
    <n v="0"/>
    <n v="540"/>
    <s v="Below planned"/>
    <n v="1"/>
    <n v="0"/>
    <n v="0"/>
    <d v="2026-06-10T07:30:00"/>
    <d v="2026-06-10T16:30:00"/>
    <s v="Classified"/>
    <d v="2026-06-10T07:32:00"/>
    <d v="2026-06-10T15:53:00"/>
    <s v="Dr Dummy 24"/>
    <n v="0"/>
    <n v="0"/>
    <m/>
  </r>
  <r>
    <s v="Southern"/>
    <x v="2"/>
    <x v="0"/>
    <x v="1"/>
    <s v="Single consultant"/>
    <x v="19"/>
    <x v="0"/>
    <d v="2026-07-22T00:00:00"/>
    <n v="0"/>
    <x v="1"/>
    <x v="0"/>
    <s v="St Sty Day Procedure Unit"/>
    <x v="1"/>
    <n v="1"/>
    <n v="4"/>
    <s v="JULY-26-dummy-data.xlsx"/>
    <n v="4"/>
    <n v="0"/>
    <b v="0"/>
    <n v="300"/>
    <n v="272"/>
    <n v="187"/>
    <n v="0"/>
    <n v="0"/>
    <n v="1"/>
    <n v="0"/>
    <n v="4"/>
    <n v="0"/>
    <m/>
    <n v="300"/>
    <s v="Late Start"/>
    <s v="Early Finish"/>
    <n v="12"/>
    <n v="-16"/>
    <n v="0"/>
    <n v="0"/>
    <n v="1"/>
    <n v="4"/>
    <n v="0"/>
    <n v="1"/>
    <n v="0"/>
    <n v="0"/>
    <n v="185"/>
    <n v="1"/>
    <n v="0"/>
    <n v="300"/>
    <s v="Below planned"/>
    <n v="1"/>
    <n v="0"/>
    <n v="0"/>
    <d v="2026-07-22T13:00:00"/>
    <d v="2026-07-22T18:00:00"/>
    <s v="Classified"/>
    <d v="2026-07-22T13:12:00"/>
    <d v="2026-07-22T17:44:00"/>
    <s v="Dr Dummy 02"/>
    <n v="0"/>
    <n v="0"/>
    <m/>
  </r>
  <r>
    <s v="Southern"/>
    <x v="2"/>
    <x v="0"/>
    <x v="2"/>
    <s v="Single consultant"/>
    <x v="20"/>
    <x v="0"/>
    <d v="2026-08-22T00:00:00"/>
    <n v="0"/>
    <x v="2"/>
    <x v="0"/>
    <s v="St Sty Day Procedure Unit"/>
    <x v="1"/>
    <n v="1"/>
    <n v="4"/>
    <s v="AUGUST-26-dummy-data.xlsx"/>
    <n v="4"/>
    <n v="0"/>
    <b v="0"/>
    <n v="480"/>
    <n v="433"/>
    <n v="308"/>
    <n v="0"/>
    <n v="0"/>
    <n v="1"/>
    <n v="0"/>
    <n v="4"/>
    <n v="0"/>
    <m/>
    <n v="480"/>
    <s v="Late Start"/>
    <s v="Early Finish"/>
    <n v="12"/>
    <n v="-35"/>
    <n v="0"/>
    <n v="0"/>
    <n v="1"/>
    <n v="4"/>
    <n v="0"/>
    <n v="1"/>
    <n v="0"/>
    <n v="0"/>
    <n v="295"/>
    <n v="1"/>
    <n v="0"/>
    <n v="480"/>
    <s v="Below planned"/>
    <n v="1"/>
    <n v="0"/>
    <n v="0"/>
    <d v="2026-08-22T07:30:00"/>
    <d v="2026-08-22T15:30:00"/>
    <s v="Classified"/>
    <d v="2026-08-22T07:42:00"/>
    <d v="2026-08-22T14:55:00"/>
    <s v="Dr Dummy 03"/>
    <n v="0"/>
    <n v="0"/>
    <m/>
  </r>
  <r>
    <s v="Southern"/>
    <x v="2"/>
    <x v="0"/>
    <x v="4"/>
    <s v="Single consultant"/>
    <x v="21"/>
    <x v="0"/>
    <d v="2026-06-09T00:00:00"/>
    <n v="0"/>
    <x v="0"/>
    <x v="0"/>
    <s v="St Sty Day Procedure Unit"/>
    <x v="1"/>
    <n v="1"/>
    <n v="4"/>
    <s v="JUNE-26-dummy-data.xlsx"/>
    <n v="4"/>
    <n v="0"/>
    <b v="0"/>
    <n v="180"/>
    <n v="157"/>
    <n v="86"/>
    <n v="0"/>
    <n v="0"/>
    <n v="1"/>
    <n v="0"/>
    <n v="4"/>
    <n v="0"/>
    <m/>
    <n v="180"/>
    <s v="On Time"/>
    <s v="Early Finish"/>
    <n v="6"/>
    <n v="-17"/>
    <n v="0"/>
    <n v="1"/>
    <n v="0"/>
    <n v="4"/>
    <n v="0"/>
    <n v="1"/>
    <n v="0"/>
    <n v="0"/>
    <n v="85"/>
    <n v="1"/>
    <n v="0"/>
    <n v="180"/>
    <s v="Below planned"/>
    <n v="1"/>
    <n v="0"/>
    <n v="0"/>
    <d v="2026-06-09T08:00:00"/>
    <d v="2026-06-09T11:00:00"/>
    <s v="Classified"/>
    <d v="2026-06-09T08:06:00"/>
    <d v="2026-06-09T10:43:00"/>
    <s v="Dr Dummy 05"/>
    <n v="0"/>
    <n v="0"/>
    <m/>
  </r>
  <r>
    <s v="Southern"/>
    <x v="2"/>
    <x v="0"/>
    <x v="5"/>
    <s v="Single consultant"/>
    <x v="20"/>
    <x v="0"/>
    <d v="2026-06-21T00:00:00"/>
    <n v="0"/>
    <x v="0"/>
    <x v="0"/>
    <s v="St Sty Day Procedure Unit"/>
    <x v="1"/>
    <n v="1"/>
    <n v="4"/>
    <s v="JUNE-26-dummy-data.xlsx"/>
    <n v="4"/>
    <n v="0"/>
    <b v="0"/>
    <n v="270"/>
    <n v="235"/>
    <n v="160"/>
    <n v="0"/>
    <n v="0"/>
    <n v="1"/>
    <n v="0"/>
    <n v="4"/>
    <n v="0"/>
    <m/>
    <n v="270"/>
    <s v="Late Start"/>
    <s v="Early Finish"/>
    <n v="12"/>
    <n v="-23"/>
    <n v="0"/>
    <n v="0"/>
    <n v="1"/>
    <n v="4"/>
    <n v="0"/>
    <n v="1"/>
    <n v="0"/>
    <n v="0"/>
    <n v="165"/>
    <n v="1"/>
    <n v="0"/>
    <n v="270"/>
    <s v="Below planned"/>
    <n v="1"/>
    <n v="0"/>
    <n v="0"/>
    <d v="2026-06-21T13:00:00"/>
    <d v="2026-06-21T17:30:00"/>
    <s v="Classified"/>
    <d v="2026-06-21T13:12:00"/>
    <d v="2026-06-21T17:07:00"/>
    <s v="Dr Dummy 06"/>
    <n v="0"/>
    <n v="0"/>
    <m/>
  </r>
  <r>
    <s v="Southern"/>
    <x v="2"/>
    <x v="0"/>
    <x v="7"/>
    <s v="Single consultant"/>
    <x v="20"/>
    <x v="0"/>
    <d v="2026-07-22T00:00:00"/>
    <n v="0"/>
    <x v="1"/>
    <x v="0"/>
    <s v="St Sty Day Procedure Unit"/>
    <x v="1"/>
    <n v="1"/>
    <n v="4"/>
    <s v="JULY-26-dummy-data.xlsx"/>
    <n v="4"/>
    <n v="0"/>
    <b v="0"/>
    <n v="210"/>
    <n v="185"/>
    <n v="123"/>
    <n v="0"/>
    <n v="0"/>
    <n v="1"/>
    <n v="0"/>
    <n v="4"/>
    <n v="0"/>
    <m/>
    <n v="210"/>
    <s v="On Time"/>
    <s v="Early Finish"/>
    <n v="7"/>
    <n v="-18"/>
    <n v="0"/>
    <n v="1"/>
    <n v="0"/>
    <n v="4"/>
    <n v="0"/>
    <n v="1"/>
    <n v="0"/>
    <n v="0"/>
    <n v="110"/>
    <n v="1"/>
    <n v="0"/>
    <n v="210"/>
    <s v="Below planned"/>
    <n v="1"/>
    <n v="0"/>
    <n v="0"/>
    <d v="2026-07-22T13:00:00"/>
    <d v="2026-07-22T16:30:00"/>
    <s v="Classified"/>
    <d v="2026-07-22T13:07:00"/>
    <d v="2026-07-22T16:12:00"/>
    <s v="Dr Dummy 08"/>
    <n v="0"/>
    <n v="0"/>
    <m/>
  </r>
  <r>
    <s v="Southern"/>
    <x v="2"/>
    <x v="0"/>
    <x v="8"/>
    <s v="Single consultant"/>
    <x v="19"/>
    <x v="0"/>
    <d v="2026-06-14T00:00:00"/>
    <n v="0"/>
    <x v="0"/>
    <x v="0"/>
    <s v="St Sty Day Procedure Unit"/>
    <x v="1"/>
    <n v="1"/>
    <n v="4"/>
    <s v="JUNE-26-dummy-data.xlsx"/>
    <n v="4"/>
    <n v="0"/>
    <b v="0"/>
    <n v="480"/>
    <n v="441"/>
    <n v="316"/>
    <n v="0"/>
    <n v="0"/>
    <n v="1"/>
    <n v="0"/>
    <n v="4"/>
    <n v="0"/>
    <m/>
    <n v="480"/>
    <s v="On Time"/>
    <s v="Early Finish"/>
    <n v="5"/>
    <n v="-34"/>
    <n v="0"/>
    <n v="1"/>
    <n v="0"/>
    <n v="4"/>
    <n v="0"/>
    <n v="1"/>
    <n v="0"/>
    <n v="0"/>
    <n v="330"/>
    <n v="1"/>
    <n v="0"/>
    <n v="480"/>
    <s v="Below planned"/>
    <n v="1"/>
    <n v="0"/>
    <n v="0"/>
    <d v="2026-06-14T08:00:00"/>
    <d v="2026-06-14T16:00:00"/>
    <s v="Classified"/>
    <d v="2026-06-14T08:05:00"/>
    <d v="2026-06-14T15:26:00"/>
    <s v="Dr Dummy 09"/>
    <n v="0"/>
    <n v="0"/>
    <m/>
  </r>
  <r>
    <s v="Southern"/>
    <x v="2"/>
    <x v="0"/>
    <x v="8"/>
    <s v="Single consultant"/>
    <x v="20"/>
    <x v="0"/>
    <d v="2026-06-28T00:00:00"/>
    <n v="0"/>
    <x v="0"/>
    <x v="0"/>
    <s v="St Sty Day Procedure Unit"/>
    <x v="1"/>
    <n v="1"/>
    <n v="4"/>
    <s v="JUNE-26-dummy-data.xlsx"/>
    <n v="4"/>
    <n v="0"/>
    <b v="0"/>
    <n v="540"/>
    <n v="484"/>
    <n v="325"/>
    <n v="0"/>
    <n v="0"/>
    <n v="1"/>
    <n v="0"/>
    <n v="4"/>
    <n v="0"/>
    <m/>
    <n v="540"/>
    <s v="On Time"/>
    <s v="Early Finish"/>
    <n v="4"/>
    <n v="-52"/>
    <n v="0"/>
    <n v="1"/>
    <n v="0"/>
    <n v="4"/>
    <n v="0"/>
    <n v="1"/>
    <n v="0"/>
    <n v="0"/>
    <n v="330"/>
    <n v="1"/>
    <n v="0"/>
    <n v="540"/>
    <s v="Below planned"/>
    <n v="1"/>
    <n v="0"/>
    <n v="0"/>
    <d v="2026-06-28T08:00:00"/>
    <d v="2026-06-28T17:00:00"/>
    <s v="Classified"/>
    <d v="2026-06-28T08:04:00"/>
    <d v="2026-06-28T16:08:00"/>
    <s v="Dr Dummy 09"/>
    <n v="0"/>
    <n v="0"/>
    <m/>
  </r>
  <r>
    <s v="Southern"/>
    <x v="2"/>
    <x v="0"/>
    <x v="24"/>
    <s v="Single consultant"/>
    <x v="19"/>
    <x v="0"/>
    <d v="2026-06-17T00:00:00"/>
    <n v="0"/>
    <x v="0"/>
    <x v="0"/>
    <s v="St Sty Day Procedure Unit"/>
    <x v="1"/>
    <n v="1"/>
    <n v="4"/>
    <s v="JUNE-26-dummy-data.xlsx"/>
    <n v="4"/>
    <n v="0"/>
    <b v="0"/>
    <n v="240"/>
    <n v="215"/>
    <n v="135"/>
    <n v="0"/>
    <n v="0"/>
    <n v="1"/>
    <n v="0"/>
    <n v="4"/>
    <n v="0"/>
    <m/>
    <n v="240"/>
    <s v="On Time"/>
    <s v="Early Finish"/>
    <n v="5"/>
    <n v="-20"/>
    <n v="0"/>
    <n v="1"/>
    <n v="0"/>
    <n v="4"/>
    <n v="0"/>
    <n v="1"/>
    <n v="0"/>
    <n v="0"/>
    <n v="135"/>
    <n v="1"/>
    <n v="0"/>
    <n v="240"/>
    <s v="Below planned"/>
    <n v="1"/>
    <n v="0"/>
    <n v="0"/>
    <d v="2026-06-17T13:00:00"/>
    <d v="2026-06-17T17:00:00"/>
    <s v="Classified"/>
    <d v="2026-06-17T13:05:00"/>
    <d v="2026-06-17T16:40:00"/>
    <s v="Dr Dummy 11"/>
    <n v="0"/>
    <n v="0"/>
    <m/>
  </r>
  <r>
    <s v="Southern"/>
    <x v="2"/>
    <x v="0"/>
    <x v="24"/>
    <s v="Single consultant"/>
    <x v="19"/>
    <x v="0"/>
    <d v="2026-07-18T00:00:00"/>
    <n v="0"/>
    <x v="1"/>
    <x v="0"/>
    <s v="St Sty Day Procedure Unit"/>
    <x v="1"/>
    <n v="1"/>
    <n v="4"/>
    <s v="JULY-26-dummy-data.xlsx"/>
    <n v="4"/>
    <n v="0"/>
    <b v="0"/>
    <n v="480"/>
    <n v="457"/>
    <n v="323"/>
    <n v="0"/>
    <n v="0"/>
    <n v="1"/>
    <n v="0"/>
    <n v="4"/>
    <n v="0"/>
    <m/>
    <n v="480"/>
    <s v="On Time"/>
    <s v="Early Finish"/>
    <n v="3"/>
    <n v="-20"/>
    <n v="0"/>
    <n v="1"/>
    <n v="0"/>
    <n v="4"/>
    <n v="0"/>
    <n v="1"/>
    <n v="0"/>
    <n v="0"/>
    <n v="315"/>
    <n v="1"/>
    <n v="0"/>
    <n v="480"/>
    <s v="Below planned"/>
    <n v="1"/>
    <n v="0"/>
    <n v="0"/>
    <d v="2026-07-18T08:30:00"/>
    <d v="2026-07-18T16:30:00"/>
    <s v="Classified"/>
    <d v="2026-07-18T08:33:00"/>
    <d v="2026-07-18T16:10:00"/>
    <s v="Dr Dummy 11"/>
    <n v="0"/>
    <n v="0"/>
    <m/>
  </r>
  <r>
    <s v="Southern"/>
    <x v="2"/>
    <x v="0"/>
    <x v="24"/>
    <s v="Single consultant"/>
    <x v="20"/>
    <x v="0"/>
    <d v="2026-07-08T00:00:00"/>
    <n v="0"/>
    <x v="1"/>
    <x v="0"/>
    <s v="St Sty Day Procedure Unit"/>
    <x v="1"/>
    <n v="1"/>
    <n v="4"/>
    <s v="JULY-26-dummy-data.xlsx"/>
    <n v="4"/>
    <n v="0"/>
    <b v="0"/>
    <n v="360"/>
    <n v="317"/>
    <n v="216"/>
    <n v="0"/>
    <n v="0"/>
    <n v="1"/>
    <n v="0"/>
    <n v="4"/>
    <n v="0"/>
    <m/>
    <n v="360"/>
    <s v="On Time"/>
    <s v="Early Finish"/>
    <n v="5"/>
    <n v="-38"/>
    <n v="0"/>
    <n v="1"/>
    <n v="0"/>
    <n v="4"/>
    <n v="0"/>
    <n v="1"/>
    <n v="0"/>
    <n v="0"/>
    <n v="220"/>
    <n v="1"/>
    <n v="0"/>
    <n v="360"/>
    <s v="Below planned"/>
    <n v="1"/>
    <n v="0"/>
    <n v="0"/>
    <d v="2026-07-08T09:00:00"/>
    <d v="2026-07-08T15:00:00"/>
    <s v="Classified"/>
    <d v="2026-07-08T09:05:00"/>
    <d v="2026-07-08T14:22:00"/>
    <s v="Dr Dummy 11"/>
    <n v="0"/>
    <n v="0"/>
    <m/>
  </r>
  <r>
    <s v="Southern"/>
    <x v="2"/>
    <x v="0"/>
    <x v="10"/>
    <s v="Single consultant"/>
    <x v="19"/>
    <x v="0"/>
    <d v="2026-06-19T00:00:00"/>
    <n v="0"/>
    <x v="0"/>
    <x v="0"/>
    <s v="St Sty Day Procedure Unit"/>
    <x v="1"/>
    <n v="1"/>
    <n v="4"/>
    <s v="JUNE-26-dummy-data.xlsx"/>
    <n v="4"/>
    <n v="0"/>
    <b v="0"/>
    <n v="540"/>
    <n v="475"/>
    <n v="341"/>
    <n v="0"/>
    <n v="0"/>
    <n v="1"/>
    <n v="0"/>
    <n v="4"/>
    <n v="0"/>
    <m/>
    <n v="540"/>
    <s v="Late Start"/>
    <s v="Early Finish"/>
    <n v="11"/>
    <n v="-54"/>
    <n v="0"/>
    <n v="0"/>
    <n v="1"/>
    <n v="4"/>
    <n v="0"/>
    <n v="1"/>
    <n v="0"/>
    <n v="0"/>
    <n v="335"/>
    <n v="1"/>
    <n v="0"/>
    <n v="540"/>
    <s v="Below planned"/>
    <n v="1"/>
    <n v="0"/>
    <n v="0"/>
    <d v="2026-06-19T08:00:00"/>
    <d v="2026-06-19T17:00:00"/>
    <s v="Classified"/>
    <d v="2026-06-19T08:11:00"/>
    <d v="2026-06-19T16:06:00"/>
    <s v="Dr Dummy 12"/>
    <n v="0"/>
    <n v="0"/>
    <m/>
  </r>
  <r>
    <s v="Southern"/>
    <x v="2"/>
    <x v="0"/>
    <x v="11"/>
    <s v="Single consultant"/>
    <x v="21"/>
    <x v="0"/>
    <d v="2026-06-17T00:00:00"/>
    <n v="0"/>
    <x v="0"/>
    <x v="0"/>
    <s v="St Sty Day Procedure Unit"/>
    <x v="1"/>
    <n v="1"/>
    <n v="4"/>
    <s v="JUNE-26-dummy-data.xlsx"/>
    <n v="4"/>
    <n v="0"/>
    <b v="0"/>
    <n v="480"/>
    <n v="423"/>
    <n v="307"/>
    <n v="0"/>
    <n v="0"/>
    <n v="1"/>
    <n v="0"/>
    <n v="4"/>
    <n v="0"/>
    <m/>
    <n v="480"/>
    <s v="On Time"/>
    <s v="Early Finish"/>
    <n v="10"/>
    <n v="-47"/>
    <n v="0"/>
    <n v="1"/>
    <n v="0"/>
    <n v="4"/>
    <n v="0"/>
    <n v="1"/>
    <n v="0"/>
    <n v="0"/>
    <n v="310"/>
    <n v="1"/>
    <n v="0"/>
    <n v="480"/>
    <s v="Below planned"/>
    <n v="1"/>
    <n v="0"/>
    <n v="0"/>
    <d v="2026-06-17T09:00:00"/>
    <d v="2026-06-17T17:00:00"/>
    <s v="Classified"/>
    <d v="2026-06-17T09:10:00"/>
    <d v="2026-06-17T16:13:00"/>
    <s v="Dr Dummy 13"/>
    <n v="0"/>
    <n v="0"/>
    <m/>
  </r>
  <r>
    <s v="Southern"/>
    <x v="2"/>
    <x v="0"/>
    <x v="12"/>
    <s v="Single consultant"/>
    <x v="19"/>
    <x v="0"/>
    <d v="2026-06-15T00:00:00"/>
    <n v="0"/>
    <x v="0"/>
    <x v="0"/>
    <s v="St Sty Day Procedure Unit"/>
    <x v="1"/>
    <n v="1"/>
    <n v="4"/>
    <s v="JUNE-26-dummy-data.xlsx"/>
    <n v="4"/>
    <n v="0"/>
    <b v="0"/>
    <n v="480"/>
    <n v="419"/>
    <n v="315"/>
    <n v="0"/>
    <n v="0"/>
    <n v="1"/>
    <n v="0"/>
    <n v="4"/>
    <n v="0"/>
    <m/>
    <n v="480"/>
    <s v="On Time"/>
    <s v="Early Finish"/>
    <n v="6"/>
    <n v="-55"/>
    <n v="0"/>
    <n v="1"/>
    <n v="0"/>
    <n v="4"/>
    <n v="0"/>
    <n v="1"/>
    <n v="0"/>
    <n v="0"/>
    <n v="315"/>
    <n v="1"/>
    <n v="0"/>
    <n v="480"/>
    <s v="Below planned"/>
    <n v="1"/>
    <n v="0"/>
    <n v="0"/>
    <d v="2026-06-15T07:30:00"/>
    <d v="2026-06-15T15:30:00"/>
    <s v="Classified"/>
    <d v="2026-06-15T07:36:00"/>
    <d v="2026-06-15T14:35:00"/>
    <s v="Dr Dummy 14"/>
    <n v="0"/>
    <n v="0"/>
    <m/>
  </r>
  <r>
    <s v="Southern"/>
    <x v="2"/>
    <x v="0"/>
    <x v="13"/>
    <s v="Single consultant"/>
    <x v="20"/>
    <x v="0"/>
    <d v="2026-08-05T00:00:00"/>
    <n v="0"/>
    <x v="2"/>
    <x v="0"/>
    <s v="St Sty Day Procedure Unit"/>
    <x v="1"/>
    <n v="1"/>
    <n v="4"/>
    <s v="AUGUST-26-dummy-data.xlsx"/>
    <n v="4"/>
    <n v="0"/>
    <b v="0"/>
    <n v="480"/>
    <n v="450"/>
    <n v="360"/>
    <n v="0"/>
    <n v="0"/>
    <n v="1"/>
    <n v="0"/>
    <n v="4"/>
    <n v="0"/>
    <m/>
    <n v="480"/>
    <s v="On Time"/>
    <s v="Early Finish"/>
    <n v="9"/>
    <n v="-21"/>
    <n v="0"/>
    <n v="1"/>
    <n v="0"/>
    <n v="4"/>
    <n v="0"/>
    <n v="1"/>
    <n v="0"/>
    <n v="0"/>
    <n v="350"/>
    <n v="1"/>
    <n v="0"/>
    <n v="480"/>
    <s v="Below planned"/>
    <n v="1"/>
    <n v="0"/>
    <n v="0"/>
    <d v="2026-08-05T09:00:00"/>
    <d v="2026-08-05T17:00:00"/>
    <s v="Classified"/>
    <d v="2026-08-05T09:09:00"/>
    <d v="2026-08-05T16:39:00"/>
    <s v="Dr Dummy 15"/>
    <n v="0"/>
    <n v="0"/>
    <m/>
  </r>
  <r>
    <s v="Southern"/>
    <x v="2"/>
    <x v="0"/>
    <x v="14"/>
    <s v="Single consultant"/>
    <x v="21"/>
    <x v="0"/>
    <d v="2026-07-19T00:00:00"/>
    <n v="0"/>
    <x v="1"/>
    <x v="0"/>
    <s v="St Sty Day Procedure Unit"/>
    <x v="1"/>
    <n v="1"/>
    <n v="4"/>
    <s v="JULY-26-dummy-data.xlsx"/>
    <n v="4"/>
    <n v="0"/>
    <b v="0"/>
    <n v="210"/>
    <n v="181"/>
    <n v="110"/>
    <n v="0"/>
    <n v="0"/>
    <n v="1"/>
    <n v="0"/>
    <n v="4"/>
    <n v="0"/>
    <m/>
    <n v="210"/>
    <s v="On Time"/>
    <s v="Early Finish"/>
    <n v="9"/>
    <n v="-20"/>
    <n v="0"/>
    <n v="1"/>
    <n v="0"/>
    <n v="4"/>
    <n v="0"/>
    <n v="1"/>
    <n v="0"/>
    <n v="0"/>
    <n v="110"/>
    <n v="1"/>
    <n v="0"/>
    <n v="210"/>
    <s v="Below planned"/>
    <n v="1"/>
    <n v="0"/>
    <n v="0"/>
    <d v="2026-07-19T08:30:00"/>
    <d v="2026-07-19T12:00:00"/>
    <s v="Classified"/>
    <d v="2026-07-19T08:39:00"/>
    <d v="2026-07-19T11:40:00"/>
    <s v="Dr Dummy 16"/>
    <n v="0"/>
    <n v="0"/>
    <m/>
  </r>
  <r>
    <s v="Southern"/>
    <x v="2"/>
    <x v="0"/>
    <x v="15"/>
    <s v="Single consultant"/>
    <x v="19"/>
    <x v="0"/>
    <d v="2026-08-01T00:00:00"/>
    <n v="0"/>
    <x v="2"/>
    <x v="0"/>
    <s v="St Sty Day Procedure Unit"/>
    <x v="1"/>
    <n v="1"/>
    <n v="4"/>
    <s v="AUGUST-26-dummy-data.xlsx"/>
    <n v="4"/>
    <n v="0"/>
    <b v="0"/>
    <n v="270"/>
    <n v="237"/>
    <n v="178"/>
    <n v="0"/>
    <n v="0"/>
    <n v="1"/>
    <n v="0"/>
    <n v="4"/>
    <n v="0"/>
    <m/>
    <n v="270"/>
    <s v="On Time"/>
    <s v="Early Finish"/>
    <n v="7"/>
    <n v="-26"/>
    <n v="0"/>
    <n v="1"/>
    <n v="0"/>
    <n v="4"/>
    <n v="0"/>
    <n v="1"/>
    <n v="0"/>
    <n v="0"/>
    <n v="175"/>
    <n v="1"/>
    <n v="0"/>
    <n v="270"/>
    <s v="Below planned"/>
    <n v="1"/>
    <n v="0"/>
    <n v="0"/>
    <d v="2026-08-01T13:00:00"/>
    <d v="2026-08-01T17:30:00"/>
    <s v="Classified"/>
    <d v="2026-08-01T13:07:00"/>
    <d v="2026-08-01T17:04:00"/>
    <s v="Dr Dummy 17"/>
    <n v="0"/>
    <n v="0"/>
    <m/>
  </r>
  <r>
    <s v="Southern"/>
    <x v="2"/>
    <x v="0"/>
    <x v="15"/>
    <s v="Single consultant"/>
    <x v="20"/>
    <x v="0"/>
    <d v="2026-06-13T00:00:00"/>
    <n v="0"/>
    <x v="0"/>
    <x v="0"/>
    <s v="St Sty Day Procedure Unit"/>
    <x v="1"/>
    <n v="1"/>
    <n v="4"/>
    <s v="JUNE-26-dummy-data.xlsx"/>
    <n v="4"/>
    <n v="0"/>
    <b v="0"/>
    <n v="180"/>
    <n v="161"/>
    <n v="76"/>
    <n v="0"/>
    <n v="0"/>
    <n v="1"/>
    <n v="0"/>
    <n v="4"/>
    <n v="0"/>
    <m/>
    <n v="180"/>
    <s v="On Time"/>
    <s v="Early Finish"/>
    <n v="4"/>
    <n v="-15"/>
    <n v="0"/>
    <n v="1"/>
    <n v="0"/>
    <n v="4"/>
    <n v="0"/>
    <n v="1"/>
    <n v="0"/>
    <n v="0"/>
    <n v="75"/>
    <n v="1"/>
    <n v="0"/>
    <n v="180"/>
    <s v="Below planned"/>
    <n v="1"/>
    <n v="0"/>
    <n v="0"/>
    <d v="2026-06-13T09:00:00"/>
    <d v="2026-06-13T12:00:00"/>
    <s v="Classified"/>
    <d v="2026-06-13T09:04:00"/>
    <d v="2026-06-13T11:45:00"/>
    <s v="Dr Dummy 17"/>
    <n v="0"/>
    <n v="0"/>
    <m/>
  </r>
  <r>
    <s v="Southern"/>
    <x v="2"/>
    <x v="0"/>
    <x v="15"/>
    <s v="Single consultant"/>
    <x v="20"/>
    <x v="0"/>
    <d v="2026-06-30T00:00:00"/>
    <n v="0"/>
    <x v="0"/>
    <x v="0"/>
    <s v="St Sty Day Procedure Unit"/>
    <x v="1"/>
    <n v="1"/>
    <n v="4"/>
    <s v="JUNE-26-dummy-data.xlsx"/>
    <n v="4"/>
    <n v="0"/>
    <b v="0"/>
    <n v="240"/>
    <n v="227"/>
    <n v="143"/>
    <n v="0"/>
    <n v="0"/>
    <n v="1"/>
    <n v="0"/>
    <n v="4"/>
    <n v="0"/>
    <m/>
    <n v="240"/>
    <s v="On Time"/>
    <s v="On Time"/>
    <n v="3"/>
    <n v="-10"/>
    <n v="0"/>
    <n v="1"/>
    <n v="0"/>
    <n v="4"/>
    <n v="0"/>
    <n v="0"/>
    <n v="1"/>
    <n v="0"/>
    <n v="140"/>
    <n v="1"/>
    <n v="0"/>
    <n v="240"/>
    <s v="Below planned"/>
    <n v="1"/>
    <n v="0"/>
    <n v="0"/>
    <d v="2026-06-30T13:30:00"/>
    <d v="2026-06-30T17:30:00"/>
    <s v="Classified"/>
    <d v="2026-06-30T13:33:00"/>
    <d v="2026-06-30T17:20:00"/>
    <s v="Dr Dummy 17"/>
    <n v="0"/>
    <n v="0"/>
    <m/>
  </r>
  <r>
    <s v="Southern"/>
    <x v="2"/>
    <x v="0"/>
    <x v="17"/>
    <s v="Single consultant"/>
    <x v="19"/>
    <x v="0"/>
    <d v="2026-08-18T00:00:00"/>
    <n v="0"/>
    <x v="2"/>
    <x v="0"/>
    <s v="St Sty Day Procedure Unit"/>
    <x v="1"/>
    <n v="1"/>
    <n v="4"/>
    <s v="AUGUST-26-dummy-data.xlsx"/>
    <n v="4"/>
    <n v="0"/>
    <b v="0"/>
    <n v="480"/>
    <n v="444"/>
    <n v="338"/>
    <n v="0"/>
    <n v="0"/>
    <n v="1"/>
    <n v="0"/>
    <n v="4"/>
    <n v="0"/>
    <m/>
    <n v="480"/>
    <s v="On Time"/>
    <s v="Early Finish"/>
    <n v="9"/>
    <n v="-27"/>
    <n v="0"/>
    <n v="1"/>
    <n v="0"/>
    <n v="4"/>
    <n v="0"/>
    <n v="1"/>
    <n v="0"/>
    <n v="0"/>
    <n v="345"/>
    <n v="1"/>
    <n v="0"/>
    <n v="480"/>
    <s v="Below planned"/>
    <n v="1"/>
    <n v="0"/>
    <n v="0"/>
    <d v="2026-08-18T08:00:00"/>
    <d v="2026-08-18T16:00:00"/>
    <s v="Classified"/>
    <d v="2026-08-18T08:09:00"/>
    <d v="2026-08-18T15:33:00"/>
    <s v="Dr Dummy 19"/>
    <n v="0"/>
    <n v="0"/>
    <m/>
  </r>
  <r>
    <s v="Southern"/>
    <x v="2"/>
    <x v="0"/>
    <x v="19"/>
    <s v="Single consultant"/>
    <x v="20"/>
    <x v="0"/>
    <d v="2026-08-25T00:00:00"/>
    <n v="0"/>
    <x v="2"/>
    <x v="0"/>
    <s v="St Sty Day Procedure Unit"/>
    <x v="1"/>
    <n v="1"/>
    <n v="4"/>
    <s v="AUGUST-26-dummy-data.xlsx"/>
    <n v="4"/>
    <n v="0"/>
    <b v="0"/>
    <n v="180"/>
    <n v="157"/>
    <n v="85"/>
    <n v="0"/>
    <n v="0"/>
    <n v="1"/>
    <n v="0"/>
    <n v="4"/>
    <n v="0"/>
    <m/>
    <n v="180"/>
    <s v="Late Start"/>
    <s v="Early Finish"/>
    <n v="11"/>
    <n v="-12"/>
    <n v="0"/>
    <n v="0"/>
    <n v="1"/>
    <n v="4"/>
    <n v="0"/>
    <n v="1"/>
    <n v="0"/>
    <n v="0"/>
    <n v="85"/>
    <n v="1"/>
    <n v="0"/>
    <n v="180"/>
    <s v="Below planned"/>
    <n v="1"/>
    <n v="0"/>
    <n v="0"/>
    <d v="2026-08-25T08:30:00"/>
    <d v="2026-08-25T11:30:00"/>
    <s v="Classified"/>
    <d v="2026-08-25T08:41:00"/>
    <d v="2026-08-25T11:18:00"/>
    <s v="Dr Dummy 21"/>
    <n v="0"/>
    <n v="0"/>
    <m/>
  </r>
  <r>
    <s v="Southern"/>
    <x v="2"/>
    <x v="0"/>
    <x v="20"/>
    <s v="Single consultant"/>
    <x v="21"/>
    <x v="0"/>
    <d v="2026-08-05T00:00:00"/>
    <n v="0"/>
    <x v="2"/>
    <x v="0"/>
    <s v="St Sty Day Procedure Unit"/>
    <x v="1"/>
    <n v="1"/>
    <n v="4"/>
    <s v="AUGUST-26-dummy-data.xlsx"/>
    <n v="4"/>
    <n v="0"/>
    <b v="0"/>
    <n v="270"/>
    <n v="243"/>
    <n v="153"/>
    <n v="0"/>
    <n v="0"/>
    <n v="1"/>
    <n v="0"/>
    <n v="4"/>
    <n v="0"/>
    <m/>
    <n v="270"/>
    <s v="On Time"/>
    <s v="Early Finish"/>
    <n v="7"/>
    <n v="-20"/>
    <n v="0"/>
    <n v="1"/>
    <n v="0"/>
    <n v="4"/>
    <n v="0"/>
    <n v="1"/>
    <n v="0"/>
    <n v="0"/>
    <n v="150"/>
    <n v="1"/>
    <n v="0"/>
    <n v="270"/>
    <s v="Below planned"/>
    <n v="1"/>
    <n v="0"/>
    <n v="0"/>
    <d v="2026-08-05T13:00:00"/>
    <d v="2026-08-05T17:30:00"/>
    <s v="Classified"/>
    <d v="2026-08-05T13:07:00"/>
    <d v="2026-08-05T17:10:00"/>
    <s v="Dr Dummy 22"/>
    <n v="0"/>
    <n v="0"/>
    <m/>
  </r>
  <r>
    <s v="Southern"/>
    <x v="2"/>
    <x v="0"/>
    <x v="21"/>
    <s v="Single consultant"/>
    <x v="19"/>
    <x v="0"/>
    <d v="2026-07-15T00:00:00"/>
    <n v="0"/>
    <x v="1"/>
    <x v="0"/>
    <s v="St Sty Day Procedure Unit"/>
    <x v="1"/>
    <n v="1"/>
    <n v="4"/>
    <s v="JULY-26-dummy-data.xlsx"/>
    <n v="4"/>
    <n v="0"/>
    <b v="0"/>
    <n v="240"/>
    <n v="216"/>
    <n v="129"/>
    <n v="0"/>
    <n v="0"/>
    <n v="1"/>
    <n v="0"/>
    <n v="4"/>
    <n v="0"/>
    <m/>
    <n v="240"/>
    <s v="Late Start"/>
    <s v="Early Finish"/>
    <n v="11"/>
    <n v="-13"/>
    <n v="0"/>
    <n v="0"/>
    <n v="1"/>
    <n v="4"/>
    <n v="0"/>
    <n v="1"/>
    <n v="0"/>
    <n v="0"/>
    <n v="125"/>
    <n v="1"/>
    <n v="0"/>
    <n v="240"/>
    <s v="Below planned"/>
    <n v="1"/>
    <n v="0"/>
    <n v="0"/>
    <d v="2026-07-15T09:00:00"/>
    <d v="2026-07-15T13:00:00"/>
    <s v="Classified"/>
    <d v="2026-07-15T09:11:00"/>
    <d v="2026-07-15T12:47:00"/>
    <s v="Dr Dummy 23"/>
    <n v="0"/>
    <n v="0"/>
    <m/>
  </r>
  <r>
    <s v="Southern"/>
    <x v="2"/>
    <x v="0"/>
    <x v="21"/>
    <s v="Single consultant"/>
    <x v="21"/>
    <x v="0"/>
    <d v="2026-08-20T00:00:00"/>
    <n v="0"/>
    <x v="2"/>
    <x v="0"/>
    <s v="St Sty Day Procedure Unit"/>
    <x v="1"/>
    <n v="1"/>
    <n v="4"/>
    <s v="AUGUST-26-dummy-data.xlsx"/>
    <n v="4"/>
    <n v="0"/>
    <b v="0"/>
    <n v="360"/>
    <n v="337"/>
    <n v="250"/>
    <n v="0"/>
    <n v="0"/>
    <n v="1"/>
    <n v="0"/>
    <n v="4"/>
    <n v="0"/>
    <m/>
    <n v="360"/>
    <s v="On Time"/>
    <s v="Early Finish"/>
    <n v="8"/>
    <n v="-15"/>
    <n v="0"/>
    <n v="1"/>
    <n v="0"/>
    <n v="4"/>
    <n v="0"/>
    <n v="1"/>
    <n v="0"/>
    <n v="0"/>
    <n v="245"/>
    <n v="1"/>
    <n v="0"/>
    <n v="360"/>
    <s v="Below planned"/>
    <n v="1"/>
    <n v="0"/>
    <n v="0"/>
    <d v="2026-08-20T09:00:00"/>
    <d v="2026-08-20T15:00:00"/>
    <s v="Classified"/>
    <d v="2026-08-20T09:08:00"/>
    <d v="2026-08-20T14:45:00"/>
    <s v="Dr Dummy 23"/>
    <n v="0"/>
    <n v="0"/>
    <m/>
  </r>
  <r>
    <s v="Southern"/>
    <x v="2"/>
    <x v="0"/>
    <x v="22"/>
    <s v="Single consultant"/>
    <x v="19"/>
    <x v="0"/>
    <d v="2026-07-04T00:00:00"/>
    <n v="0"/>
    <x v="1"/>
    <x v="0"/>
    <s v="St Sty Day Procedure Unit"/>
    <x v="1"/>
    <n v="1"/>
    <n v="4"/>
    <s v="JULY-26-dummy-data.xlsx"/>
    <n v="4"/>
    <n v="0"/>
    <b v="0"/>
    <n v="540"/>
    <n v="512"/>
    <n v="404"/>
    <n v="0"/>
    <n v="0"/>
    <n v="1"/>
    <n v="0"/>
    <n v="4"/>
    <n v="0"/>
    <m/>
    <n v="540"/>
    <s v="On Time"/>
    <s v="Early Finish"/>
    <n v="4"/>
    <n v="-24"/>
    <n v="0"/>
    <n v="1"/>
    <n v="0"/>
    <n v="4"/>
    <n v="0"/>
    <n v="1"/>
    <n v="0"/>
    <n v="0"/>
    <n v="405"/>
    <n v="1"/>
    <n v="0"/>
    <n v="540"/>
    <s v="Below planned"/>
    <n v="1"/>
    <n v="0"/>
    <n v="0"/>
    <d v="2026-07-04T07:30:00"/>
    <d v="2026-07-04T16:30:00"/>
    <s v="Classified"/>
    <d v="2026-07-04T07:34:00"/>
    <d v="2026-07-04T16:06:00"/>
    <s v="Dr Dummy 24"/>
    <n v="0"/>
    <n v="0"/>
    <m/>
  </r>
  <r>
    <s v="Southern"/>
    <x v="2"/>
    <x v="2"/>
    <x v="0"/>
    <s v="Single consultant"/>
    <x v="19"/>
    <x v="0"/>
    <d v="2026-07-11T00:00:00"/>
    <n v="0"/>
    <x v="1"/>
    <x v="0"/>
    <s v="St Sty Day Procedure Unit"/>
    <x v="1"/>
    <n v="1"/>
    <n v="4"/>
    <s v="JULY-26-dummy-data.xlsx"/>
    <n v="4"/>
    <n v="0"/>
    <b v="0"/>
    <n v="540"/>
    <n v="514"/>
    <n v="369"/>
    <n v="0"/>
    <n v="0"/>
    <n v="1"/>
    <n v="0"/>
    <n v="4"/>
    <n v="0"/>
    <m/>
    <n v="540"/>
    <s v="On Time"/>
    <s v="Early Finish"/>
    <n v="2"/>
    <n v="-24"/>
    <n v="0"/>
    <n v="1"/>
    <n v="0"/>
    <n v="4"/>
    <n v="0"/>
    <n v="1"/>
    <n v="0"/>
    <n v="0"/>
    <n v="365"/>
    <n v="1"/>
    <n v="0"/>
    <n v="540"/>
    <s v="Below planned"/>
    <n v="1"/>
    <n v="0"/>
    <n v="0"/>
    <d v="2026-07-11T08:30:00"/>
    <d v="2026-07-11T17:30:00"/>
    <s v="Classified"/>
    <d v="2026-07-11T08:32:00"/>
    <d v="2026-07-11T17:06:00"/>
    <s v="Dr Dummy 01"/>
    <n v="0"/>
    <n v="0"/>
    <m/>
  </r>
  <r>
    <s v="Southern"/>
    <x v="2"/>
    <x v="2"/>
    <x v="0"/>
    <s v="Single consultant"/>
    <x v="21"/>
    <x v="0"/>
    <d v="2026-07-20T00:00:00"/>
    <n v="0"/>
    <x v="1"/>
    <x v="0"/>
    <s v="St Sty Day Procedure Unit"/>
    <x v="1"/>
    <n v="1"/>
    <n v="4"/>
    <s v="JULY-26-dummy-data.xlsx"/>
    <n v="4"/>
    <n v="0"/>
    <b v="0"/>
    <n v="480"/>
    <n v="447"/>
    <n v="339"/>
    <n v="0"/>
    <n v="0"/>
    <n v="1"/>
    <n v="0"/>
    <n v="4"/>
    <n v="0"/>
    <m/>
    <n v="480"/>
    <s v="On Time"/>
    <s v="Early Finish"/>
    <n v="2"/>
    <n v="-31"/>
    <n v="0"/>
    <n v="1"/>
    <n v="0"/>
    <n v="4"/>
    <n v="0"/>
    <n v="1"/>
    <n v="0"/>
    <n v="0"/>
    <n v="345"/>
    <n v="1"/>
    <n v="0"/>
    <n v="480"/>
    <s v="Below planned"/>
    <n v="1"/>
    <n v="0"/>
    <n v="0"/>
    <d v="2026-07-20T07:30:00"/>
    <d v="2026-07-20T15:30:00"/>
    <s v="Classified"/>
    <d v="2026-07-20T07:32:00"/>
    <d v="2026-07-20T14:59:00"/>
    <s v="Dr Dummy 01"/>
    <n v="0"/>
    <n v="0"/>
    <m/>
  </r>
  <r>
    <s v="Southern"/>
    <x v="2"/>
    <x v="2"/>
    <x v="2"/>
    <s v="Single consultant"/>
    <x v="20"/>
    <x v="0"/>
    <d v="2026-07-14T00:00:00"/>
    <n v="0"/>
    <x v="1"/>
    <x v="0"/>
    <s v="St Sty Day Procedure Unit"/>
    <x v="1"/>
    <n v="1"/>
    <n v="4"/>
    <s v="JULY-26-dummy-data.xlsx"/>
    <n v="4"/>
    <n v="0"/>
    <b v="0"/>
    <n v="480"/>
    <n v="465"/>
    <n v="352"/>
    <n v="0"/>
    <n v="0"/>
    <n v="1"/>
    <n v="0"/>
    <n v="4"/>
    <n v="0"/>
    <m/>
    <n v="480"/>
    <s v="On Time"/>
    <s v="Early Finish"/>
    <n v="2"/>
    <n v="-13"/>
    <n v="0"/>
    <n v="1"/>
    <n v="0"/>
    <n v="4"/>
    <n v="0"/>
    <n v="1"/>
    <n v="0"/>
    <n v="0"/>
    <n v="340"/>
    <n v="1"/>
    <n v="0"/>
    <n v="480"/>
    <s v="Below planned"/>
    <n v="1"/>
    <n v="0"/>
    <n v="0"/>
    <d v="2026-07-14T08:00:00"/>
    <d v="2026-07-14T16:00:00"/>
    <s v="Classified"/>
    <d v="2026-07-14T08:02:00"/>
    <d v="2026-07-14T15:47:00"/>
    <s v="Dr Dummy 03"/>
    <n v="0"/>
    <n v="0"/>
    <m/>
  </r>
  <r>
    <s v="Southern"/>
    <x v="2"/>
    <x v="2"/>
    <x v="4"/>
    <s v="Single consultant"/>
    <x v="19"/>
    <x v="0"/>
    <d v="2026-07-20T00:00:00"/>
    <n v="0"/>
    <x v="1"/>
    <x v="0"/>
    <s v="St Sty Day Procedure Unit"/>
    <x v="1"/>
    <n v="1"/>
    <n v="4"/>
    <s v="JULY-26-dummy-data.xlsx"/>
    <n v="4"/>
    <n v="0"/>
    <b v="0"/>
    <n v="240"/>
    <n v="208"/>
    <n v="122"/>
    <n v="0"/>
    <n v="0"/>
    <n v="1"/>
    <n v="0"/>
    <n v="4"/>
    <n v="0"/>
    <m/>
    <n v="240"/>
    <s v="On Time"/>
    <s v="Early Finish"/>
    <n v="9"/>
    <n v="-23"/>
    <n v="0"/>
    <n v="1"/>
    <n v="0"/>
    <n v="4"/>
    <n v="0"/>
    <n v="1"/>
    <n v="0"/>
    <n v="0"/>
    <n v="120"/>
    <n v="1"/>
    <n v="0"/>
    <n v="240"/>
    <s v="Below planned"/>
    <n v="1"/>
    <n v="0"/>
    <n v="0"/>
    <d v="2026-07-20T13:30:00"/>
    <d v="2026-07-20T17:30:00"/>
    <s v="Classified"/>
    <d v="2026-07-20T13:39:00"/>
    <d v="2026-07-20T17:07:00"/>
    <s v="Dr Dummy 05"/>
    <n v="0"/>
    <n v="0"/>
    <m/>
  </r>
  <r>
    <s v="Southern"/>
    <x v="2"/>
    <x v="2"/>
    <x v="4"/>
    <s v="Single consultant"/>
    <x v="19"/>
    <x v="0"/>
    <d v="2026-08-26T00:00:00"/>
    <n v="0"/>
    <x v="2"/>
    <x v="0"/>
    <s v="St Sty Day Procedure Unit"/>
    <x v="1"/>
    <n v="1"/>
    <n v="4"/>
    <s v="AUGUST-26-dummy-data.xlsx"/>
    <n v="4"/>
    <n v="0"/>
    <b v="0"/>
    <n v="180"/>
    <n v="159"/>
    <n v="85"/>
    <n v="0"/>
    <n v="0"/>
    <n v="1"/>
    <n v="0"/>
    <n v="4"/>
    <n v="0"/>
    <m/>
    <n v="180"/>
    <s v="On Time"/>
    <s v="Early Finish"/>
    <n v="3"/>
    <n v="-18"/>
    <n v="0"/>
    <n v="1"/>
    <n v="0"/>
    <n v="4"/>
    <n v="0"/>
    <n v="1"/>
    <n v="0"/>
    <n v="0"/>
    <n v="90"/>
    <n v="1"/>
    <n v="0"/>
    <n v="180"/>
    <s v="Below planned"/>
    <n v="1"/>
    <n v="0"/>
    <n v="0"/>
    <d v="2026-08-26T08:00:00"/>
    <d v="2026-08-26T11:00:00"/>
    <s v="Classified"/>
    <d v="2026-08-26T08:03:00"/>
    <d v="2026-08-26T10:42:00"/>
    <s v="Dr Dummy 05"/>
    <n v="0"/>
    <n v="0"/>
    <m/>
  </r>
  <r>
    <s v="Southern"/>
    <x v="2"/>
    <x v="2"/>
    <x v="7"/>
    <s v="Single consultant"/>
    <x v="20"/>
    <x v="0"/>
    <d v="2026-06-01T00:00:00"/>
    <n v="0"/>
    <x v="0"/>
    <x v="0"/>
    <s v="St Sty Day Procedure Unit"/>
    <x v="1"/>
    <n v="1"/>
    <n v="4"/>
    <s v="JUNE-26-dummy-data.xlsx"/>
    <n v="4"/>
    <n v="0"/>
    <b v="0"/>
    <n v="480"/>
    <n v="457"/>
    <n v="337"/>
    <n v="0"/>
    <n v="0"/>
    <n v="1"/>
    <n v="0"/>
    <n v="4"/>
    <n v="0"/>
    <m/>
    <n v="480"/>
    <s v="On Time"/>
    <s v="Early Finish"/>
    <n v="4"/>
    <n v="-19"/>
    <n v="0"/>
    <n v="1"/>
    <n v="0"/>
    <n v="4"/>
    <n v="0"/>
    <n v="1"/>
    <n v="0"/>
    <n v="0"/>
    <n v="330"/>
    <n v="1"/>
    <n v="0"/>
    <n v="480"/>
    <s v="Below planned"/>
    <n v="1"/>
    <n v="0"/>
    <n v="0"/>
    <d v="2026-06-01T09:00:00"/>
    <d v="2026-06-01T17:00:00"/>
    <s v="Classified"/>
    <d v="2026-06-01T09:04:00"/>
    <d v="2026-06-01T16:41:00"/>
    <s v="Dr Dummy 08"/>
    <n v="0"/>
    <n v="0"/>
    <m/>
  </r>
  <r>
    <s v="Southern"/>
    <x v="2"/>
    <x v="2"/>
    <x v="9"/>
    <s v="Single consultant"/>
    <x v="21"/>
    <x v="0"/>
    <d v="2026-08-31T00:00:00"/>
    <n v="0"/>
    <x v="2"/>
    <x v="0"/>
    <s v="St Sty Day Procedure Unit"/>
    <x v="1"/>
    <n v="1"/>
    <n v="4"/>
    <s v="AUGUST-26-dummy-data.xlsx"/>
    <n v="4"/>
    <n v="0"/>
    <b v="0"/>
    <n v="480"/>
    <n v="443"/>
    <n v="309"/>
    <n v="0"/>
    <n v="0"/>
    <n v="1"/>
    <n v="0"/>
    <n v="4"/>
    <n v="0"/>
    <m/>
    <n v="480"/>
    <s v="On Time"/>
    <s v="Early Finish"/>
    <n v="9"/>
    <n v="-28"/>
    <n v="0"/>
    <n v="1"/>
    <n v="0"/>
    <n v="4"/>
    <n v="0"/>
    <n v="1"/>
    <n v="0"/>
    <n v="0"/>
    <n v="310"/>
    <n v="1"/>
    <n v="0"/>
    <n v="480"/>
    <s v="Below planned"/>
    <n v="1"/>
    <n v="0"/>
    <n v="0"/>
    <d v="2026-08-31T08:30:00"/>
    <d v="2026-08-31T16:30:00"/>
    <s v="Classified"/>
    <d v="2026-08-31T08:39:00"/>
    <d v="2026-08-31T16:02:00"/>
    <s v="Dr Dummy 10"/>
    <n v="0"/>
    <n v="0"/>
    <m/>
  </r>
  <r>
    <s v="Southern"/>
    <x v="2"/>
    <x v="2"/>
    <x v="24"/>
    <s v="Single consultant"/>
    <x v="21"/>
    <x v="0"/>
    <d v="2026-07-07T00:00:00"/>
    <n v="0"/>
    <x v="1"/>
    <x v="0"/>
    <s v="St Sty Day Procedure Unit"/>
    <x v="1"/>
    <n v="1"/>
    <n v="4"/>
    <s v="JULY-26-dummy-data.xlsx"/>
    <n v="4"/>
    <n v="0"/>
    <b v="0"/>
    <n v="210"/>
    <n v="183"/>
    <n v="108"/>
    <n v="0"/>
    <n v="0"/>
    <n v="1"/>
    <n v="0"/>
    <n v="4"/>
    <n v="0"/>
    <m/>
    <n v="210"/>
    <s v="On Time"/>
    <s v="Early Finish"/>
    <n v="5"/>
    <n v="-22"/>
    <n v="0"/>
    <n v="1"/>
    <n v="0"/>
    <n v="4"/>
    <n v="0"/>
    <n v="1"/>
    <n v="0"/>
    <n v="0"/>
    <n v="105"/>
    <n v="1"/>
    <n v="0"/>
    <n v="210"/>
    <s v="Below planned"/>
    <n v="1"/>
    <n v="0"/>
    <n v="0"/>
    <d v="2026-07-07T08:30:00"/>
    <d v="2026-07-07T12:00:00"/>
    <s v="Classified"/>
    <d v="2026-07-07T08:35:00"/>
    <d v="2026-07-07T11:38:00"/>
    <s v="Dr Dummy 11"/>
    <n v="0"/>
    <n v="0"/>
    <m/>
  </r>
  <r>
    <s v="Southern"/>
    <x v="2"/>
    <x v="2"/>
    <x v="11"/>
    <s v="Single consultant"/>
    <x v="20"/>
    <x v="0"/>
    <d v="2026-08-04T00:00:00"/>
    <n v="0"/>
    <x v="2"/>
    <x v="0"/>
    <s v="St Sty Day Procedure Unit"/>
    <x v="1"/>
    <n v="1"/>
    <n v="4"/>
    <s v="AUGUST-26-dummy-data.xlsx"/>
    <n v="4"/>
    <n v="0"/>
    <b v="0"/>
    <n v="270"/>
    <n v="240"/>
    <n v="146"/>
    <n v="0"/>
    <n v="0"/>
    <n v="1"/>
    <n v="0"/>
    <n v="4"/>
    <n v="0"/>
    <m/>
    <n v="270"/>
    <s v="Late Start"/>
    <s v="Early Finish"/>
    <n v="12"/>
    <n v="-18"/>
    <n v="0"/>
    <n v="0"/>
    <n v="1"/>
    <n v="4"/>
    <n v="0"/>
    <n v="1"/>
    <n v="0"/>
    <n v="0"/>
    <n v="145"/>
    <n v="1"/>
    <n v="0"/>
    <n v="270"/>
    <s v="Below planned"/>
    <n v="1"/>
    <n v="0"/>
    <n v="0"/>
    <d v="2026-08-04T08:00:00"/>
    <d v="2026-08-04T12:30:00"/>
    <s v="Classified"/>
    <d v="2026-08-04T08:12:00"/>
    <d v="2026-08-04T12:12:00"/>
    <s v="Dr Dummy 13"/>
    <n v="0"/>
    <n v="0"/>
    <m/>
  </r>
  <r>
    <s v="Southern"/>
    <x v="2"/>
    <x v="2"/>
    <x v="13"/>
    <s v="Single consultant"/>
    <x v="20"/>
    <x v="0"/>
    <d v="2026-06-25T00:00:00"/>
    <n v="0"/>
    <x v="0"/>
    <x v="0"/>
    <s v="St Sty Day Procedure Unit"/>
    <x v="1"/>
    <n v="1"/>
    <n v="4"/>
    <s v="JUNE-26-dummy-data.xlsx"/>
    <n v="4"/>
    <n v="0"/>
    <b v="0"/>
    <n v="540"/>
    <n v="488"/>
    <n v="357"/>
    <n v="0"/>
    <n v="0"/>
    <n v="1"/>
    <n v="0"/>
    <n v="4"/>
    <n v="0"/>
    <m/>
    <n v="540"/>
    <s v="On Time"/>
    <s v="Early Finish"/>
    <n v="10"/>
    <n v="-42"/>
    <n v="0"/>
    <n v="1"/>
    <n v="0"/>
    <n v="4"/>
    <n v="0"/>
    <n v="1"/>
    <n v="0"/>
    <n v="0"/>
    <n v="345"/>
    <n v="1"/>
    <n v="0"/>
    <n v="540"/>
    <s v="Below planned"/>
    <n v="1"/>
    <n v="0"/>
    <n v="0"/>
    <d v="2026-06-25T08:30:00"/>
    <d v="2026-06-25T17:30:00"/>
    <s v="Classified"/>
    <d v="2026-06-25T08:40:00"/>
    <d v="2026-06-25T16:48:00"/>
    <s v="Dr Dummy 15"/>
    <n v="0"/>
    <n v="0"/>
    <m/>
  </r>
  <r>
    <s v="Southern"/>
    <x v="2"/>
    <x v="2"/>
    <x v="14"/>
    <s v="Single consultant"/>
    <x v="21"/>
    <x v="0"/>
    <d v="2026-06-04T00:00:00"/>
    <n v="0"/>
    <x v="0"/>
    <x v="0"/>
    <s v="St Sty Day Procedure Unit"/>
    <x v="1"/>
    <n v="1"/>
    <n v="4"/>
    <s v="JUNE-26-dummy-data.xlsx"/>
    <n v="4"/>
    <n v="0"/>
    <b v="0"/>
    <n v="270"/>
    <n v="228"/>
    <n v="146"/>
    <n v="0"/>
    <n v="0"/>
    <n v="1"/>
    <n v="0"/>
    <n v="4"/>
    <n v="0"/>
    <m/>
    <n v="270"/>
    <s v="On Time"/>
    <s v="Early Finish"/>
    <n v="10"/>
    <n v="-32"/>
    <n v="0"/>
    <n v="1"/>
    <n v="0"/>
    <n v="4"/>
    <n v="0"/>
    <n v="1"/>
    <n v="0"/>
    <n v="0"/>
    <n v="150"/>
    <n v="1"/>
    <n v="0"/>
    <n v="270"/>
    <s v="Below planned"/>
    <n v="1"/>
    <n v="0"/>
    <n v="0"/>
    <d v="2026-06-04T08:30:00"/>
    <d v="2026-06-04T13:00:00"/>
    <s v="Classified"/>
    <d v="2026-06-04T08:40:00"/>
    <d v="2026-06-04T12:28:00"/>
    <s v="Dr Dummy 16"/>
    <n v="0"/>
    <n v="0"/>
    <m/>
  </r>
  <r>
    <s v="Southern"/>
    <x v="2"/>
    <x v="2"/>
    <x v="15"/>
    <s v="Single consultant"/>
    <x v="20"/>
    <x v="0"/>
    <d v="2026-06-06T00:00:00"/>
    <n v="0"/>
    <x v="0"/>
    <x v="0"/>
    <s v="St Sty Day Procedure Unit"/>
    <x v="1"/>
    <n v="1"/>
    <n v="4"/>
    <s v="JUNE-26-dummy-data.xlsx"/>
    <n v="4"/>
    <n v="0"/>
    <b v="0"/>
    <n v="270"/>
    <n v="232"/>
    <n v="133"/>
    <n v="0"/>
    <n v="0"/>
    <n v="1"/>
    <n v="0"/>
    <n v="4"/>
    <n v="0"/>
    <m/>
    <n v="270"/>
    <s v="On Time"/>
    <s v="Early Finish"/>
    <n v="6"/>
    <n v="-32"/>
    <n v="0"/>
    <n v="1"/>
    <n v="0"/>
    <n v="4"/>
    <n v="0"/>
    <n v="1"/>
    <n v="0"/>
    <n v="0"/>
    <n v="140"/>
    <n v="1"/>
    <n v="0"/>
    <n v="270"/>
    <s v="Below planned"/>
    <n v="1"/>
    <n v="0"/>
    <n v="0"/>
    <d v="2026-06-06T08:00:00"/>
    <d v="2026-06-06T12:30:00"/>
    <s v="Classified"/>
    <d v="2026-06-06T08:06:00"/>
    <d v="2026-06-06T11:58:00"/>
    <s v="Dr Dummy 17"/>
    <n v="0"/>
    <n v="0"/>
    <m/>
  </r>
  <r>
    <s v="Southern"/>
    <x v="2"/>
    <x v="2"/>
    <x v="16"/>
    <s v="Single consultant"/>
    <x v="20"/>
    <x v="0"/>
    <d v="2026-08-19T00:00:00"/>
    <n v="0"/>
    <x v="2"/>
    <x v="0"/>
    <s v="St Sty Day Procedure Unit"/>
    <x v="1"/>
    <n v="1"/>
    <n v="4"/>
    <s v="AUGUST-26-dummy-data.xlsx"/>
    <n v="4"/>
    <n v="0"/>
    <b v="0"/>
    <n v="480"/>
    <n v="441"/>
    <n v="323"/>
    <n v="0"/>
    <n v="0"/>
    <n v="1"/>
    <n v="0"/>
    <n v="4"/>
    <n v="0"/>
    <m/>
    <n v="480"/>
    <s v="Late Start"/>
    <s v="Early Finish"/>
    <n v="11"/>
    <n v="-28"/>
    <n v="0"/>
    <n v="0"/>
    <n v="1"/>
    <n v="4"/>
    <n v="0"/>
    <n v="1"/>
    <n v="0"/>
    <n v="0"/>
    <n v="325"/>
    <n v="1"/>
    <n v="0"/>
    <n v="480"/>
    <s v="Below planned"/>
    <n v="1"/>
    <n v="0"/>
    <n v="0"/>
    <d v="2026-08-19T08:00:00"/>
    <d v="2026-08-19T16:00:00"/>
    <s v="Classified"/>
    <d v="2026-08-19T08:11:00"/>
    <d v="2026-08-19T15:32:00"/>
    <s v="Dr Dummy 18"/>
    <n v="0"/>
    <n v="0"/>
    <m/>
  </r>
  <r>
    <s v="Southern"/>
    <x v="2"/>
    <x v="2"/>
    <x v="18"/>
    <s v="Single consultant"/>
    <x v="21"/>
    <x v="0"/>
    <d v="2026-06-11T00:00:00"/>
    <n v="0"/>
    <x v="0"/>
    <x v="0"/>
    <s v="St Sty Day Procedure Unit"/>
    <x v="1"/>
    <n v="1"/>
    <n v="4"/>
    <s v="JUNE-26-dummy-data.xlsx"/>
    <n v="4"/>
    <n v="0"/>
    <b v="0"/>
    <n v="270"/>
    <n v="245"/>
    <n v="181"/>
    <n v="0"/>
    <n v="0"/>
    <n v="1"/>
    <n v="0"/>
    <n v="4"/>
    <n v="0"/>
    <m/>
    <n v="270"/>
    <s v="Late Start"/>
    <s v="Early Finish"/>
    <n v="11"/>
    <n v="-14"/>
    <n v="0"/>
    <n v="0"/>
    <n v="1"/>
    <n v="4"/>
    <n v="0"/>
    <n v="1"/>
    <n v="0"/>
    <n v="0"/>
    <n v="180"/>
    <n v="1"/>
    <n v="0"/>
    <n v="270"/>
    <s v="Below planned"/>
    <n v="1"/>
    <n v="0"/>
    <n v="0"/>
    <d v="2026-06-11T13:00:00"/>
    <d v="2026-06-11T17:30:00"/>
    <s v="Classified"/>
    <d v="2026-06-11T13:11:00"/>
    <d v="2026-06-11T17:16:00"/>
    <s v="Dr Dummy 20"/>
    <n v="0"/>
    <n v="0"/>
    <m/>
  </r>
  <r>
    <s v="Southern"/>
    <x v="2"/>
    <x v="2"/>
    <x v="19"/>
    <s v="Single consultant"/>
    <x v="21"/>
    <x v="0"/>
    <d v="2026-06-30T00:00:00"/>
    <n v="0"/>
    <x v="0"/>
    <x v="0"/>
    <s v="St Sty Day Procedure Unit"/>
    <x v="1"/>
    <n v="1"/>
    <n v="4"/>
    <s v="JUNE-26-dummy-data.xlsx"/>
    <n v="4"/>
    <n v="0"/>
    <b v="0"/>
    <n v="240"/>
    <n v="225"/>
    <n v="143"/>
    <n v="0"/>
    <n v="0"/>
    <n v="1"/>
    <n v="0"/>
    <n v="4"/>
    <n v="0"/>
    <m/>
    <n v="240"/>
    <s v="On Time"/>
    <s v="Early Finish"/>
    <n v="2"/>
    <n v="-13"/>
    <n v="0"/>
    <n v="1"/>
    <n v="0"/>
    <n v="4"/>
    <n v="0"/>
    <n v="1"/>
    <n v="0"/>
    <n v="0"/>
    <n v="135"/>
    <n v="1"/>
    <n v="0"/>
    <n v="240"/>
    <s v="Below planned"/>
    <n v="1"/>
    <n v="0"/>
    <n v="0"/>
    <d v="2026-06-30T09:00:00"/>
    <d v="2026-06-30T13:00:00"/>
    <s v="Classified"/>
    <d v="2026-06-30T09:02:00"/>
    <d v="2026-06-30T12:47:00"/>
    <s v="Dr Dummy 21"/>
    <n v="0"/>
    <n v="0"/>
    <m/>
  </r>
  <r>
    <s v="Southern"/>
    <x v="2"/>
    <x v="2"/>
    <x v="20"/>
    <s v="Single consultant"/>
    <x v="21"/>
    <x v="0"/>
    <d v="2026-08-10T00:00:00"/>
    <n v="0"/>
    <x v="2"/>
    <x v="0"/>
    <s v="St Sty Day Procedure Unit"/>
    <x v="1"/>
    <n v="1"/>
    <n v="4"/>
    <s v="AUGUST-26-dummy-data.xlsx"/>
    <n v="4"/>
    <n v="0"/>
    <b v="0"/>
    <n v="480"/>
    <n v="446"/>
    <n v="328"/>
    <n v="0"/>
    <n v="0"/>
    <n v="1"/>
    <n v="0"/>
    <n v="4"/>
    <n v="0"/>
    <m/>
    <n v="480"/>
    <s v="On Time"/>
    <s v="Early Finish"/>
    <n v="5"/>
    <n v="-29"/>
    <n v="0"/>
    <n v="1"/>
    <n v="0"/>
    <n v="4"/>
    <n v="0"/>
    <n v="1"/>
    <n v="0"/>
    <n v="0"/>
    <n v="320"/>
    <n v="1"/>
    <n v="0"/>
    <n v="480"/>
    <s v="Below planned"/>
    <n v="1"/>
    <n v="0"/>
    <n v="0"/>
    <d v="2026-08-10T09:00:00"/>
    <d v="2026-08-10T17:00:00"/>
    <s v="Classified"/>
    <d v="2026-08-10T09:05:00"/>
    <d v="2026-08-10T16:31:00"/>
    <s v="Dr Dummy 22"/>
    <n v="0"/>
    <n v="0"/>
    <m/>
  </r>
  <r>
    <s v="Southern"/>
    <x v="2"/>
    <x v="2"/>
    <x v="22"/>
    <s v="Single consultant"/>
    <x v="19"/>
    <x v="0"/>
    <d v="2026-08-05T00:00:00"/>
    <n v="0"/>
    <x v="2"/>
    <x v="0"/>
    <s v="St Sty Day Procedure Unit"/>
    <x v="1"/>
    <n v="1"/>
    <n v="4"/>
    <s v="AUGUST-26-dummy-data.xlsx"/>
    <n v="4"/>
    <n v="0"/>
    <b v="0"/>
    <n v="540"/>
    <n v="511"/>
    <n v="390"/>
    <n v="0"/>
    <n v="0"/>
    <n v="1"/>
    <n v="0"/>
    <n v="4"/>
    <n v="0"/>
    <m/>
    <n v="540"/>
    <s v="On Time"/>
    <s v="Early Finish"/>
    <n v="5"/>
    <n v="-24"/>
    <n v="0"/>
    <n v="1"/>
    <n v="0"/>
    <n v="4"/>
    <n v="0"/>
    <n v="1"/>
    <n v="0"/>
    <n v="0"/>
    <n v="390"/>
    <n v="1"/>
    <n v="0"/>
    <n v="540"/>
    <s v="Below planned"/>
    <n v="1"/>
    <n v="0"/>
    <n v="0"/>
    <d v="2026-08-05T08:30:00"/>
    <d v="2026-08-05T17:30:00"/>
    <s v="Classified"/>
    <d v="2026-08-05T08:35:00"/>
    <d v="2026-08-05T17:06:00"/>
    <s v="Dr Dummy 24"/>
    <n v="0"/>
    <n v="0"/>
    <m/>
  </r>
  <r>
    <s v="Southern"/>
    <x v="2"/>
    <x v="2"/>
    <x v="22"/>
    <s v="Single consultant"/>
    <x v="20"/>
    <x v="0"/>
    <d v="2026-06-03T00:00:00"/>
    <n v="0"/>
    <x v="0"/>
    <x v="0"/>
    <s v="St Sty Day Procedure Unit"/>
    <x v="1"/>
    <n v="1"/>
    <n v="4"/>
    <s v="JUNE-26-dummy-data.xlsx"/>
    <n v="4"/>
    <n v="0"/>
    <b v="0"/>
    <n v="540"/>
    <n v="495"/>
    <n v="367"/>
    <n v="0"/>
    <n v="0"/>
    <n v="1"/>
    <n v="0"/>
    <n v="4"/>
    <n v="0"/>
    <m/>
    <n v="540"/>
    <s v="On Time"/>
    <s v="Early Finish"/>
    <n v="5"/>
    <n v="-40"/>
    <n v="0"/>
    <n v="1"/>
    <n v="0"/>
    <n v="4"/>
    <n v="0"/>
    <n v="1"/>
    <n v="0"/>
    <n v="0"/>
    <n v="370"/>
    <n v="1"/>
    <n v="0"/>
    <n v="540"/>
    <s v="Below planned"/>
    <n v="1"/>
    <n v="0"/>
    <n v="0"/>
    <d v="2026-06-03T08:00:00"/>
    <d v="2026-06-03T17:00:00"/>
    <s v="Classified"/>
    <d v="2026-06-03T08:05:00"/>
    <d v="2026-06-03T16:20:00"/>
    <s v="Dr Dummy 24"/>
    <n v="0"/>
    <n v="0"/>
    <m/>
  </r>
  <r>
    <s v="Southern"/>
    <x v="2"/>
    <x v="3"/>
    <x v="0"/>
    <s v="Single consultant"/>
    <x v="19"/>
    <x v="0"/>
    <d v="2026-06-04T00:00:00"/>
    <n v="0"/>
    <x v="0"/>
    <x v="0"/>
    <s v="St Sty Day Procedure Unit"/>
    <x v="1"/>
    <n v="1"/>
    <n v="4"/>
    <s v="JUNE-26-dummy-data.xlsx"/>
    <n v="4"/>
    <n v="0"/>
    <b v="0"/>
    <n v="540"/>
    <n v="493"/>
    <n v="378"/>
    <n v="0"/>
    <n v="0"/>
    <n v="1"/>
    <n v="0"/>
    <n v="4"/>
    <n v="0"/>
    <m/>
    <n v="540"/>
    <s v="On Time"/>
    <s v="Early Finish"/>
    <n v="8"/>
    <n v="-39"/>
    <n v="0"/>
    <n v="1"/>
    <n v="0"/>
    <n v="4"/>
    <n v="0"/>
    <n v="1"/>
    <n v="0"/>
    <n v="0"/>
    <n v="365"/>
    <n v="1"/>
    <n v="0"/>
    <n v="540"/>
    <s v="Below planned"/>
    <n v="1"/>
    <n v="0"/>
    <n v="0"/>
    <d v="2026-06-04T08:00:00"/>
    <d v="2026-06-04T17:00:00"/>
    <s v="Classified"/>
    <d v="2026-06-04T08:08:00"/>
    <d v="2026-06-04T16:21:00"/>
    <s v="Dr Dummy 01"/>
    <n v="0"/>
    <n v="0"/>
    <m/>
  </r>
  <r>
    <s v="Southern"/>
    <x v="2"/>
    <x v="3"/>
    <x v="0"/>
    <s v="Single consultant"/>
    <x v="19"/>
    <x v="0"/>
    <d v="2026-06-16T00:00:00"/>
    <n v="0"/>
    <x v="0"/>
    <x v="0"/>
    <s v="St Sty Day Procedure Unit"/>
    <x v="1"/>
    <n v="1"/>
    <n v="4"/>
    <s v="JUNE-26-dummy-data.xlsx"/>
    <n v="4"/>
    <n v="0"/>
    <b v="0"/>
    <n v="540"/>
    <n v="484"/>
    <n v="353"/>
    <n v="0"/>
    <n v="0"/>
    <n v="1"/>
    <n v="0"/>
    <n v="4"/>
    <n v="0"/>
    <m/>
    <n v="540"/>
    <s v="On Time"/>
    <s v="Early Finish"/>
    <n v="2"/>
    <n v="-54"/>
    <n v="0"/>
    <n v="1"/>
    <n v="0"/>
    <n v="4"/>
    <n v="0"/>
    <n v="1"/>
    <n v="0"/>
    <n v="0"/>
    <n v="360"/>
    <n v="1"/>
    <n v="0"/>
    <n v="540"/>
    <s v="Below planned"/>
    <n v="1"/>
    <n v="0"/>
    <n v="0"/>
    <d v="2026-06-16T08:30:00"/>
    <d v="2026-06-16T17:30:00"/>
    <s v="Classified"/>
    <d v="2026-06-16T08:32:00"/>
    <d v="2026-06-16T16:36:00"/>
    <s v="Dr Dummy 01"/>
    <n v="0"/>
    <n v="0"/>
    <m/>
  </r>
  <r>
    <s v="Southern"/>
    <x v="2"/>
    <x v="3"/>
    <x v="1"/>
    <s v="Single consultant"/>
    <x v="19"/>
    <x v="0"/>
    <d v="2026-07-23T00:00:00"/>
    <n v="0"/>
    <x v="1"/>
    <x v="0"/>
    <s v="St Sty Day Procedure Unit"/>
    <x v="1"/>
    <n v="1"/>
    <n v="4"/>
    <s v="JULY-26-dummy-data.xlsx"/>
    <n v="4"/>
    <n v="0"/>
    <b v="0"/>
    <n v="270"/>
    <n v="235"/>
    <n v="146"/>
    <n v="0"/>
    <n v="0"/>
    <n v="1"/>
    <n v="0"/>
    <n v="4"/>
    <n v="0"/>
    <m/>
    <n v="270"/>
    <s v="On Time"/>
    <s v="Early Finish"/>
    <n v="7"/>
    <n v="-28"/>
    <n v="0"/>
    <n v="1"/>
    <n v="0"/>
    <n v="4"/>
    <n v="0"/>
    <n v="1"/>
    <n v="0"/>
    <n v="0"/>
    <n v="145"/>
    <n v="1"/>
    <n v="0"/>
    <n v="270"/>
    <s v="Below planned"/>
    <n v="1"/>
    <n v="0"/>
    <n v="0"/>
    <d v="2026-07-23T13:00:00"/>
    <d v="2026-07-23T17:30:00"/>
    <s v="Classified"/>
    <d v="2026-07-23T13:07:00"/>
    <d v="2026-07-23T17:02:00"/>
    <s v="Dr Dummy 02"/>
    <n v="0"/>
    <n v="0"/>
    <m/>
  </r>
  <r>
    <s v="Southern"/>
    <x v="2"/>
    <x v="3"/>
    <x v="1"/>
    <s v="Single consultant"/>
    <x v="20"/>
    <x v="0"/>
    <d v="2026-06-08T00:00:00"/>
    <n v="0"/>
    <x v="0"/>
    <x v="0"/>
    <s v="St Sty Day Procedure Unit"/>
    <x v="1"/>
    <n v="1"/>
    <n v="4"/>
    <s v="JUNE-26-dummy-data.xlsx"/>
    <n v="4"/>
    <n v="0"/>
    <b v="0"/>
    <n v="270"/>
    <n v="227"/>
    <n v="152"/>
    <n v="0"/>
    <n v="0"/>
    <n v="1"/>
    <n v="0"/>
    <n v="4"/>
    <n v="0"/>
    <m/>
    <n v="270"/>
    <s v="On Time"/>
    <s v="Early Finish"/>
    <n v="10"/>
    <n v="-33"/>
    <n v="0"/>
    <n v="1"/>
    <n v="0"/>
    <n v="4"/>
    <n v="0"/>
    <n v="1"/>
    <n v="0"/>
    <n v="0"/>
    <n v="155"/>
    <n v="1"/>
    <n v="0"/>
    <n v="270"/>
    <s v="Below planned"/>
    <n v="1"/>
    <n v="0"/>
    <n v="0"/>
    <d v="2026-06-08T08:30:00"/>
    <d v="2026-06-08T13:00:00"/>
    <s v="Classified"/>
    <d v="2026-06-08T08:40:00"/>
    <d v="2026-06-08T12:27:00"/>
    <s v="Dr Dummy 02"/>
    <n v="0"/>
    <n v="0"/>
    <m/>
  </r>
  <r>
    <s v="Southern"/>
    <x v="2"/>
    <x v="3"/>
    <x v="1"/>
    <s v="Single consultant"/>
    <x v="20"/>
    <x v="0"/>
    <d v="2026-06-12T00:00:00"/>
    <n v="0"/>
    <x v="0"/>
    <x v="0"/>
    <s v="St Sty Day Procedure Unit"/>
    <x v="1"/>
    <n v="1"/>
    <n v="2"/>
    <s v="JUNE-26-dummy-data.xlsx"/>
    <n v="2"/>
    <n v="0"/>
    <b v="0"/>
    <n v="300"/>
    <n v="122"/>
    <n v="96"/>
    <n v="0"/>
    <n v="0"/>
    <n v="1"/>
    <n v="0"/>
    <n v="2"/>
    <n v="0"/>
    <m/>
    <n v="300"/>
    <s v="On Time"/>
    <s v="Early Finish"/>
    <n v="7"/>
    <n v="-171"/>
    <n v="0"/>
    <n v="1"/>
    <n v="0"/>
    <n v="2"/>
    <n v="0"/>
    <n v="1"/>
    <n v="0"/>
    <n v="0"/>
    <n v="100"/>
    <n v="1"/>
    <n v="0"/>
    <n v="300"/>
    <s v="Below planned"/>
    <n v="1"/>
    <n v="0"/>
    <n v="0"/>
    <d v="2026-06-12T13:30:00"/>
    <d v="2026-06-12T18:30:00"/>
    <s v="Classified"/>
    <d v="2026-06-12T13:37:00"/>
    <d v="2026-06-12T15:39:00"/>
    <s v="Dr Dummy 02"/>
    <n v="0"/>
    <n v="0"/>
    <m/>
  </r>
  <r>
    <s v="Southern"/>
    <x v="2"/>
    <x v="3"/>
    <x v="3"/>
    <s v="Single consultant"/>
    <x v="19"/>
    <x v="0"/>
    <d v="2026-07-17T00:00:00"/>
    <n v="0"/>
    <x v="1"/>
    <x v="0"/>
    <s v="St Sty Day Procedure Unit"/>
    <x v="1"/>
    <n v="1"/>
    <n v="4"/>
    <s v="JULY-26-dummy-data.xlsx"/>
    <n v="4"/>
    <n v="0"/>
    <b v="0"/>
    <n v="480"/>
    <n v="430"/>
    <n v="317"/>
    <n v="0"/>
    <n v="0"/>
    <n v="1"/>
    <n v="0"/>
    <n v="4"/>
    <n v="0"/>
    <m/>
    <n v="480"/>
    <s v="On Time"/>
    <s v="Early Finish"/>
    <n v="3"/>
    <n v="-47"/>
    <n v="0"/>
    <n v="1"/>
    <n v="0"/>
    <n v="4"/>
    <n v="0"/>
    <n v="1"/>
    <n v="0"/>
    <n v="0"/>
    <n v="310"/>
    <n v="1"/>
    <n v="0"/>
    <n v="480"/>
    <s v="Below planned"/>
    <n v="1"/>
    <n v="0"/>
    <n v="0"/>
    <d v="2026-07-17T08:00:00"/>
    <d v="2026-07-17T16:00:00"/>
    <s v="Classified"/>
    <d v="2026-07-17T08:03:00"/>
    <d v="2026-07-17T15:13:00"/>
    <s v="Dr Dummy 04"/>
    <n v="0"/>
    <n v="0"/>
    <m/>
  </r>
  <r>
    <s v="Southern"/>
    <x v="2"/>
    <x v="3"/>
    <x v="3"/>
    <s v="Single consultant"/>
    <x v="19"/>
    <x v="0"/>
    <d v="2026-08-25T00:00:00"/>
    <n v="0"/>
    <x v="2"/>
    <x v="0"/>
    <s v="St Sty Day Procedure Unit"/>
    <x v="1"/>
    <n v="1"/>
    <n v="4"/>
    <s v="AUGUST-26-dummy-data.xlsx"/>
    <n v="4"/>
    <n v="0"/>
    <b v="0"/>
    <n v="480"/>
    <n v="446"/>
    <n v="316"/>
    <n v="0"/>
    <n v="0"/>
    <n v="1"/>
    <n v="0"/>
    <n v="4"/>
    <n v="0"/>
    <m/>
    <n v="480"/>
    <s v="On Time"/>
    <s v="Early Finish"/>
    <n v="8"/>
    <n v="-26"/>
    <n v="0"/>
    <n v="1"/>
    <n v="0"/>
    <n v="4"/>
    <n v="0"/>
    <n v="1"/>
    <n v="0"/>
    <n v="0"/>
    <n v="320"/>
    <n v="1"/>
    <n v="0"/>
    <n v="480"/>
    <s v="Below planned"/>
    <n v="1"/>
    <n v="0"/>
    <n v="0"/>
    <d v="2026-08-25T08:30:00"/>
    <d v="2026-08-25T16:30:00"/>
    <s v="Classified"/>
    <d v="2026-08-25T08:38:00"/>
    <d v="2026-08-25T16:04:00"/>
    <s v="Dr Dummy 04"/>
    <n v="0"/>
    <n v="0"/>
    <m/>
  </r>
  <r>
    <s v="Southern"/>
    <x v="2"/>
    <x v="3"/>
    <x v="4"/>
    <s v="Single consultant"/>
    <x v="19"/>
    <x v="0"/>
    <d v="2026-07-02T00:00:00"/>
    <n v="0"/>
    <x v="1"/>
    <x v="0"/>
    <s v="St Sty Day Procedure Unit"/>
    <x v="1"/>
    <n v="1"/>
    <n v="4"/>
    <s v="JULY-26-dummy-data.xlsx"/>
    <n v="4"/>
    <n v="0"/>
    <b v="0"/>
    <n v="480"/>
    <n v="443"/>
    <n v="341"/>
    <n v="0"/>
    <n v="0"/>
    <n v="1"/>
    <n v="0"/>
    <n v="4"/>
    <n v="0"/>
    <m/>
    <n v="480"/>
    <s v="Late Start"/>
    <s v="Early Finish"/>
    <n v="11"/>
    <n v="-26"/>
    <n v="0"/>
    <n v="0"/>
    <n v="1"/>
    <n v="4"/>
    <n v="0"/>
    <n v="1"/>
    <n v="0"/>
    <n v="0"/>
    <n v="330"/>
    <n v="1"/>
    <n v="0"/>
    <n v="480"/>
    <s v="Below planned"/>
    <n v="1"/>
    <n v="0"/>
    <n v="0"/>
    <d v="2026-07-02T08:00:00"/>
    <d v="2026-07-02T16:00:00"/>
    <s v="Classified"/>
    <d v="2026-07-02T08:11:00"/>
    <d v="2026-07-02T15:34:00"/>
    <s v="Dr Dummy 05"/>
    <n v="0"/>
    <n v="0"/>
    <m/>
  </r>
  <r>
    <s v="Southern"/>
    <x v="2"/>
    <x v="3"/>
    <x v="4"/>
    <s v="Single consultant"/>
    <x v="19"/>
    <x v="0"/>
    <d v="2026-07-07T00:00:00"/>
    <n v="0"/>
    <x v="1"/>
    <x v="0"/>
    <s v="St Sty Day Procedure Unit"/>
    <x v="1"/>
    <n v="1"/>
    <n v="4"/>
    <s v="JULY-26-dummy-data.xlsx"/>
    <n v="4"/>
    <n v="0"/>
    <b v="0"/>
    <n v="180"/>
    <n v="144"/>
    <n v="64"/>
    <n v="0"/>
    <n v="0"/>
    <n v="1"/>
    <n v="0"/>
    <n v="4"/>
    <n v="0"/>
    <m/>
    <n v="180"/>
    <s v="Late Start"/>
    <s v="Early Finish"/>
    <n v="12"/>
    <n v="-24"/>
    <n v="0"/>
    <n v="0"/>
    <n v="1"/>
    <n v="4"/>
    <n v="0"/>
    <n v="1"/>
    <n v="0"/>
    <n v="0"/>
    <n v="75"/>
    <n v="1"/>
    <n v="0"/>
    <n v="180"/>
    <s v="Below planned"/>
    <n v="1"/>
    <n v="0"/>
    <n v="0"/>
    <d v="2026-07-07T13:30:00"/>
    <d v="2026-07-07T16:30:00"/>
    <s v="Classified"/>
    <d v="2026-07-07T13:42:00"/>
    <d v="2026-07-07T16:06:00"/>
    <s v="Dr Dummy 05"/>
    <n v="0"/>
    <n v="0"/>
    <m/>
  </r>
  <r>
    <s v="Southern"/>
    <x v="2"/>
    <x v="3"/>
    <x v="5"/>
    <s v="Single consultant"/>
    <x v="21"/>
    <x v="0"/>
    <d v="2026-06-18T00:00:00"/>
    <n v="0"/>
    <x v="0"/>
    <x v="0"/>
    <s v="St Sty Day Procedure Unit"/>
    <x v="1"/>
    <n v="1"/>
    <n v="4"/>
    <s v="JUNE-26-dummy-data.xlsx"/>
    <n v="4"/>
    <n v="0"/>
    <b v="0"/>
    <n v="480"/>
    <n v="442"/>
    <n v="347"/>
    <n v="0"/>
    <n v="0"/>
    <n v="1"/>
    <n v="0"/>
    <n v="4"/>
    <n v="0"/>
    <m/>
    <n v="480"/>
    <s v="Late Start"/>
    <s v="Early Finish"/>
    <n v="12"/>
    <n v="-26"/>
    <n v="0"/>
    <n v="0"/>
    <n v="1"/>
    <n v="4"/>
    <n v="0"/>
    <n v="1"/>
    <n v="0"/>
    <n v="0"/>
    <n v="340"/>
    <n v="1"/>
    <n v="0"/>
    <n v="480"/>
    <s v="Below planned"/>
    <n v="1"/>
    <n v="0"/>
    <n v="0"/>
    <d v="2026-06-18T07:30:00"/>
    <d v="2026-06-18T15:30:00"/>
    <s v="Classified"/>
    <d v="2026-06-18T07:42:00"/>
    <d v="2026-06-18T15:04:00"/>
    <s v="Dr Dummy 06"/>
    <n v="0"/>
    <n v="0"/>
    <m/>
  </r>
  <r>
    <s v="Southern"/>
    <x v="2"/>
    <x v="3"/>
    <x v="5"/>
    <s v="Single consultant"/>
    <x v="21"/>
    <x v="0"/>
    <d v="2026-06-29T00:00:00"/>
    <n v="0"/>
    <x v="0"/>
    <x v="0"/>
    <s v="St Sty Day Procedure Unit"/>
    <x v="1"/>
    <n v="1"/>
    <n v="4"/>
    <s v="JUNE-26-dummy-data.xlsx"/>
    <n v="4"/>
    <n v="0"/>
    <b v="0"/>
    <n v="240"/>
    <n v="210"/>
    <n v="141"/>
    <n v="0"/>
    <n v="0"/>
    <n v="1"/>
    <n v="0"/>
    <n v="4"/>
    <n v="0"/>
    <m/>
    <n v="240"/>
    <s v="On Time"/>
    <s v="Early Finish"/>
    <n v="10"/>
    <n v="-20"/>
    <n v="0"/>
    <n v="1"/>
    <n v="0"/>
    <n v="4"/>
    <n v="0"/>
    <n v="1"/>
    <n v="0"/>
    <n v="0"/>
    <n v="145"/>
    <n v="1"/>
    <n v="0"/>
    <n v="240"/>
    <s v="Below planned"/>
    <n v="1"/>
    <n v="0"/>
    <n v="0"/>
    <d v="2026-06-29T08:30:00"/>
    <d v="2026-06-29T12:30:00"/>
    <s v="Classified"/>
    <d v="2026-06-29T08:40:00"/>
    <d v="2026-06-29T12:10:00"/>
    <s v="Dr Dummy 06"/>
    <n v="0"/>
    <n v="0"/>
    <m/>
  </r>
  <r>
    <s v="Southern"/>
    <x v="2"/>
    <x v="3"/>
    <x v="6"/>
    <s v="Single consultant"/>
    <x v="19"/>
    <x v="0"/>
    <d v="2026-07-05T00:00:00"/>
    <n v="0"/>
    <x v="1"/>
    <x v="0"/>
    <s v="St Sty Day Procedure Unit"/>
    <x v="1"/>
    <n v="1"/>
    <n v="4"/>
    <s v="JULY-26-dummy-data.xlsx"/>
    <n v="4"/>
    <n v="0"/>
    <b v="0"/>
    <n v="540"/>
    <n v="497"/>
    <n v="373"/>
    <n v="0"/>
    <n v="0"/>
    <n v="1"/>
    <n v="0"/>
    <n v="4"/>
    <n v="0"/>
    <m/>
    <n v="540"/>
    <s v="On Time"/>
    <s v="Early Finish"/>
    <n v="7"/>
    <n v="-36"/>
    <n v="0"/>
    <n v="1"/>
    <n v="0"/>
    <n v="4"/>
    <n v="0"/>
    <n v="1"/>
    <n v="0"/>
    <n v="0"/>
    <n v="380"/>
    <n v="1"/>
    <n v="0"/>
    <n v="540"/>
    <s v="Below planned"/>
    <n v="1"/>
    <n v="0"/>
    <n v="0"/>
    <d v="2026-07-05T08:00:00"/>
    <d v="2026-07-05T17:00:00"/>
    <s v="Classified"/>
    <d v="2026-07-05T08:07:00"/>
    <d v="2026-07-05T16:24:00"/>
    <s v="Dr Dummy 07"/>
    <n v="0"/>
    <n v="0"/>
    <m/>
  </r>
  <r>
    <s v="Southern"/>
    <x v="2"/>
    <x v="3"/>
    <x v="6"/>
    <s v="Single consultant"/>
    <x v="21"/>
    <x v="0"/>
    <d v="2026-06-19T00:00:00"/>
    <n v="0"/>
    <x v="0"/>
    <x v="0"/>
    <s v="St Sty Day Procedure Unit"/>
    <x v="1"/>
    <n v="1"/>
    <n v="4"/>
    <s v="JUNE-26-dummy-data.xlsx"/>
    <n v="4"/>
    <n v="0"/>
    <b v="0"/>
    <n v="360"/>
    <n v="314"/>
    <n v="212"/>
    <n v="0"/>
    <n v="0"/>
    <n v="1"/>
    <n v="0"/>
    <n v="4"/>
    <n v="0"/>
    <m/>
    <n v="360"/>
    <s v="On Time"/>
    <s v="Early Finish"/>
    <n v="7"/>
    <n v="-39"/>
    <n v="0"/>
    <n v="1"/>
    <n v="0"/>
    <n v="4"/>
    <n v="0"/>
    <n v="1"/>
    <n v="0"/>
    <n v="0"/>
    <n v="215"/>
    <n v="1"/>
    <n v="0"/>
    <n v="360"/>
    <s v="Below planned"/>
    <n v="1"/>
    <n v="0"/>
    <n v="0"/>
    <d v="2026-06-19T08:00:00"/>
    <d v="2026-06-19T14:00:00"/>
    <s v="Classified"/>
    <d v="2026-06-19T08:07:00"/>
    <d v="2026-06-19T13:21:00"/>
    <s v="Dr Dummy 07"/>
    <n v="0"/>
    <n v="0"/>
    <m/>
  </r>
  <r>
    <s v="Southern"/>
    <x v="2"/>
    <x v="3"/>
    <x v="6"/>
    <s v="Single consultant"/>
    <x v="21"/>
    <x v="0"/>
    <d v="2026-08-28T00:00:00"/>
    <n v="0"/>
    <x v="2"/>
    <x v="0"/>
    <s v="St Sty Day Procedure Unit"/>
    <x v="1"/>
    <n v="1"/>
    <n v="4"/>
    <s v="AUGUST-26-dummy-data.xlsx"/>
    <n v="4"/>
    <n v="0"/>
    <b v="0"/>
    <n v="540"/>
    <n v="494"/>
    <n v="362"/>
    <n v="0"/>
    <n v="0"/>
    <n v="1"/>
    <n v="0"/>
    <n v="4"/>
    <n v="0"/>
    <m/>
    <n v="540"/>
    <s v="On Time"/>
    <s v="Early Finish"/>
    <n v="8"/>
    <n v="-38"/>
    <n v="0"/>
    <n v="1"/>
    <n v="0"/>
    <n v="4"/>
    <n v="0"/>
    <n v="1"/>
    <n v="0"/>
    <n v="0"/>
    <n v="360"/>
    <n v="1"/>
    <n v="0"/>
    <n v="540"/>
    <s v="Below planned"/>
    <n v="1"/>
    <n v="0"/>
    <n v="0"/>
    <d v="2026-08-28T07:30:00"/>
    <d v="2026-08-28T16:30:00"/>
    <s v="Classified"/>
    <d v="2026-08-28T07:38:00"/>
    <d v="2026-08-28T15:52:00"/>
    <s v="Dr Dummy 07"/>
    <n v="0"/>
    <n v="0"/>
    <m/>
  </r>
  <r>
    <s v="Southern"/>
    <x v="2"/>
    <x v="3"/>
    <x v="7"/>
    <s v="Single consultant"/>
    <x v="19"/>
    <x v="0"/>
    <d v="2026-06-03T00:00:00"/>
    <n v="0"/>
    <x v="0"/>
    <x v="0"/>
    <s v="St Sty Day Procedure Unit"/>
    <x v="1"/>
    <n v="1"/>
    <n v="4"/>
    <s v="JUNE-26-dummy-data.xlsx"/>
    <n v="4"/>
    <n v="0"/>
    <b v="0"/>
    <n v="480"/>
    <n v="447"/>
    <n v="324"/>
    <n v="0"/>
    <n v="0"/>
    <n v="1"/>
    <n v="0"/>
    <n v="4"/>
    <n v="0"/>
    <m/>
    <n v="480"/>
    <s v="On Time"/>
    <s v="Early Finish"/>
    <n v="9"/>
    <n v="-24"/>
    <n v="0"/>
    <n v="1"/>
    <n v="0"/>
    <n v="4"/>
    <n v="0"/>
    <n v="1"/>
    <n v="0"/>
    <n v="0"/>
    <n v="310"/>
    <n v="1"/>
    <n v="0"/>
    <n v="480"/>
    <s v="Below planned"/>
    <n v="1"/>
    <n v="0"/>
    <n v="0"/>
    <d v="2026-06-03T08:30:00"/>
    <d v="2026-06-03T16:30:00"/>
    <s v="Classified"/>
    <d v="2026-06-03T08:39:00"/>
    <d v="2026-06-03T16:06:00"/>
    <s v="Dr Dummy 08"/>
    <n v="0"/>
    <n v="0"/>
    <m/>
  </r>
  <r>
    <s v="Southern"/>
    <x v="2"/>
    <x v="3"/>
    <x v="8"/>
    <s v="Single consultant"/>
    <x v="20"/>
    <x v="0"/>
    <d v="2026-07-21T00:00:00"/>
    <n v="0"/>
    <x v="1"/>
    <x v="0"/>
    <s v="St Sty Day Procedure Unit"/>
    <x v="1"/>
    <n v="1"/>
    <n v="4"/>
    <s v="JULY-26-dummy-data.xlsx"/>
    <n v="4"/>
    <n v="0"/>
    <b v="0"/>
    <n v="480"/>
    <n v="437"/>
    <n v="342"/>
    <n v="0"/>
    <n v="0"/>
    <n v="1"/>
    <n v="0"/>
    <n v="4"/>
    <n v="0"/>
    <m/>
    <n v="480"/>
    <s v="On Time"/>
    <s v="Early Finish"/>
    <n v="10"/>
    <n v="-33"/>
    <n v="0"/>
    <n v="1"/>
    <n v="0"/>
    <n v="4"/>
    <n v="0"/>
    <n v="1"/>
    <n v="0"/>
    <n v="0"/>
    <n v="330"/>
    <n v="1"/>
    <n v="0"/>
    <n v="480"/>
    <s v="Below planned"/>
    <n v="1"/>
    <n v="0"/>
    <n v="0"/>
    <d v="2026-07-21T09:00:00"/>
    <d v="2026-07-21T17:00:00"/>
    <s v="Classified"/>
    <d v="2026-07-21T09:10:00"/>
    <d v="2026-07-21T16:27:00"/>
    <s v="Dr Dummy 09"/>
    <n v="0"/>
    <n v="0"/>
    <m/>
  </r>
  <r>
    <s v="Southern"/>
    <x v="2"/>
    <x v="3"/>
    <x v="24"/>
    <s v="Single consultant"/>
    <x v="19"/>
    <x v="0"/>
    <d v="2026-06-25T00:00:00"/>
    <n v="0"/>
    <x v="0"/>
    <x v="0"/>
    <s v="St Sty Day Procedure Unit"/>
    <x v="1"/>
    <n v="1"/>
    <n v="4"/>
    <s v="JUNE-26-dummy-data.xlsx"/>
    <n v="4"/>
    <n v="0"/>
    <b v="0"/>
    <n v="480"/>
    <n v="445"/>
    <n v="354"/>
    <n v="0"/>
    <n v="0"/>
    <n v="1"/>
    <n v="0"/>
    <n v="4"/>
    <n v="0"/>
    <m/>
    <n v="480"/>
    <s v="On Time"/>
    <s v="Early Finish"/>
    <n v="10"/>
    <n v="-25"/>
    <n v="0"/>
    <n v="1"/>
    <n v="0"/>
    <n v="4"/>
    <n v="0"/>
    <n v="1"/>
    <n v="0"/>
    <n v="0"/>
    <n v="355"/>
    <n v="1"/>
    <n v="0"/>
    <n v="480"/>
    <s v="Below planned"/>
    <n v="1"/>
    <n v="0"/>
    <n v="0"/>
    <d v="2026-06-25T09:00:00"/>
    <d v="2026-06-25T17:00:00"/>
    <s v="Classified"/>
    <d v="2026-06-25T09:10:00"/>
    <d v="2026-06-25T16:35:00"/>
    <s v="Dr Dummy 11"/>
    <n v="0"/>
    <n v="0"/>
    <m/>
  </r>
  <r>
    <s v="Southern"/>
    <x v="2"/>
    <x v="3"/>
    <x v="24"/>
    <s v="Single consultant"/>
    <x v="19"/>
    <x v="0"/>
    <d v="2026-08-12T00:00:00"/>
    <n v="0"/>
    <x v="2"/>
    <x v="0"/>
    <s v="St Sty Day Procedure Unit"/>
    <x v="1"/>
    <n v="1"/>
    <n v="4"/>
    <s v="AUGUST-26-dummy-data.xlsx"/>
    <n v="4"/>
    <n v="0"/>
    <b v="0"/>
    <n v="540"/>
    <n v="509"/>
    <n v="389"/>
    <n v="0"/>
    <n v="0"/>
    <n v="1"/>
    <n v="0"/>
    <n v="4"/>
    <n v="0"/>
    <m/>
    <n v="540"/>
    <s v="On Time"/>
    <s v="Early Finish"/>
    <n v="4"/>
    <n v="-27"/>
    <n v="0"/>
    <n v="1"/>
    <n v="0"/>
    <n v="4"/>
    <n v="0"/>
    <n v="1"/>
    <n v="0"/>
    <n v="0"/>
    <n v="380"/>
    <n v="1"/>
    <n v="0"/>
    <n v="540"/>
    <s v="Below planned"/>
    <n v="1"/>
    <n v="0"/>
    <n v="0"/>
    <d v="2026-08-12T07:30:00"/>
    <d v="2026-08-12T16:30:00"/>
    <s v="Classified"/>
    <d v="2026-08-12T07:34:00"/>
    <d v="2026-08-12T16:03:00"/>
    <s v="Dr Dummy 11"/>
    <n v="0"/>
    <n v="0"/>
    <m/>
  </r>
  <r>
    <s v="Southern"/>
    <x v="2"/>
    <x v="3"/>
    <x v="24"/>
    <s v="Single consultant"/>
    <x v="20"/>
    <x v="0"/>
    <d v="2026-08-24T00:00:00"/>
    <n v="0"/>
    <x v="2"/>
    <x v="0"/>
    <s v="St Sty Day Procedure Unit"/>
    <x v="1"/>
    <n v="1"/>
    <n v="4"/>
    <s v="AUGUST-26-dummy-data.xlsx"/>
    <n v="4"/>
    <n v="0"/>
    <b v="0"/>
    <n v="540"/>
    <n v="492"/>
    <n v="361"/>
    <n v="0"/>
    <n v="0"/>
    <n v="1"/>
    <n v="0"/>
    <n v="4"/>
    <n v="0"/>
    <m/>
    <n v="540"/>
    <s v="On Time"/>
    <s v="Early Finish"/>
    <n v="10"/>
    <n v="-38"/>
    <n v="0"/>
    <n v="1"/>
    <n v="0"/>
    <n v="4"/>
    <n v="0"/>
    <n v="1"/>
    <n v="0"/>
    <n v="0"/>
    <n v="350"/>
    <n v="1"/>
    <n v="0"/>
    <n v="540"/>
    <s v="Below planned"/>
    <n v="1"/>
    <n v="0"/>
    <n v="0"/>
    <d v="2026-08-24T08:00:00"/>
    <d v="2026-08-24T17:00:00"/>
    <s v="Classified"/>
    <d v="2026-08-24T08:10:00"/>
    <d v="2026-08-24T16:22:00"/>
    <s v="Dr Dummy 11"/>
    <n v="0"/>
    <n v="0"/>
    <m/>
  </r>
  <r>
    <s v="Southern"/>
    <x v="2"/>
    <x v="3"/>
    <x v="16"/>
    <s v="Single consultant"/>
    <x v="20"/>
    <x v="0"/>
    <d v="2026-07-16T00:00:00"/>
    <n v="0"/>
    <x v="1"/>
    <x v="0"/>
    <s v="St Sty Day Procedure Unit"/>
    <x v="1"/>
    <n v="1"/>
    <n v="4"/>
    <s v="JULY-26-dummy-data.xlsx"/>
    <n v="4"/>
    <n v="0"/>
    <b v="0"/>
    <n v="270"/>
    <n v="236"/>
    <n v="154"/>
    <n v="0"/>
    <n v="0"/>
    <n v="1"/>
    <n v="0"/>
    <n v="4"/>
    <n v="0"/>
    <m/>
    <n v="270"/>
    <s v="On Time"/>
    <s v="Early Finish"/>
    <n v="8"/>
    <n v="-26"/>
    <n v="0"/>
    <n v="1"/>
    <n v="0"/>
    <n v="4"/>
    <n v="0"/>
    <n v="1"/>
    <n v="0"/>
    <n v="0"/>
    <n v="165"/>
    <n v="1"/>
    <n v="0"/>
    <n v="270"/>
    <s v="Below planned"/>
    <n v="1"/>
    <n v="0"/>
    <n v="0"/>
    <d v="2026-07-16T09:00:00"/>
    <d v="2026-07-16T13:30:00"/>
    <s v="Classified"/>
    <d v="2026-07-16T09:08:00"/>
    <d v="2026-07-16T13:04:00"/>
    <s v="Dr Dummy 18"/>
    <n v="0"/>
    <n v="0"/>
    <m/>
  </r>
  <r>
    <s v="Southern"/>
    <x v="2"/>
    <x v="3"/>
    <x v="16"/>
    <s v="Single consultant"/>
    <x v="20"/>
    <x v="0"/>
    <d v="2026-08-12T00:00:00"/>
    <n v="0"/>
    <x v="2"/>
    <x v="0"/>
    <s v="St Sty Day Procedure Unit"/>
    <x v="1"/>
    <n v="1"/>
    <n v="4"/>
    <s v="AUGUST-26-dummy-data.xlsx"/>
    <n v="4"/>
    <n v="0"/>
    <b v="0"/>
    <n v="240"/>
    <n v="214"/>
    <n v="140"/>
    <n v="0"/>
    <n v="0"/>
    <n v="1"/>
    <n v="0"/>
    <n v="4"/>
    <n v="0"/>
    <m/>
    <n v="240"/>
    <s v="Late Start"/>
    <s v="Early Finish"/>
    <n v="12"/>
    <n v="-14"/>
    <n v="0"/>
    <n v="0"/>
    <n v="1"/>
    <n v="4"/>
    <n v="0"/>
    <n v="1"/>
    <n v="0"/>
    <n v="0"/>
    <n v="140"/>
    <n v="1"/>
    <n v="0"/>
    <n v="240"/>
    <s v="Below planned"/>
    <n v="1"/>
    <n v="0"/>
    <n v="0"/>
    <d v="2026-08-12T08:00:00"/>
    <d v="2026-08-12T12:00:00"/>
    <s v="Classified"/>
    <d v="2026-08-12T08:12:00"/>
    <d v="2026-08-12T11:46:00"/>
    <s v="Dr Dummy 18"/>
    <n v="0"/>
    <n v="0"/>
    <m/>
  </r>
  <r>
    <s v="Southern"/>
    <x v="2"/>
    <x v="3"/>
    <x v="17"/>
    <s v="Single consultant"/>
    <x v="21"/>
    <x v="0"/>
    <d v="2026-08-22T00:00:00"/>
    <n v="0"/>
    <x v="2"/>
    <x v="0"/>
    <s v="St Sty Day Procedure Unit"/>
    <x v="1"/>
    <n v="1"/>
    <n v="4"/>
    <s v="AUGUST-26-dummy-data.xlsx"/>
    <n v="4"/>
    <n v="0"/>
    <b v="0"/>
    <n v="360"/>
    <n v="332"/>
    <n v="239"/>
    <n v="0"/>
    <n v="0"/>
    <n v="1"/>
    <n v="0"/>
    <n v="4"/>
    <n v="0"/>
    <m/>
    <n v="360"/>
    <s v="On Time"/>
    <s v="Early Finish"/>
    <n v="4"/>
    <n v="-24"/>
    <n v="0"/>
    <n v="1"/>
    <n v="0"/>
    <n v="4"/>
    <n v="0"/>
    <n v="1"/>
    <n v="0"/>
    <n v="0"/>
    <n v="230"/>
    <n v="1"/>
    <n v="0"/>
    <n v="360"/>
    <s v="Below planned"/>
    <n v="1"/>
    <n v="0"/>
    <n v="0"/>
    <d v="2026-08-22T09:00:00"/>
    <d v="2026-08-22T15:00:00"/>
    <s v="Classified"/>
    <d v="2026-08-22T09:04:00"/>
    <d v="2026-08-22T14:36:00"/>
    <s v="Dr Dummy 19"/>
    <n v="0"/>
    <n v="0"/>
    <m/>
  </r>
  <r>
    <s v="Southern"/>
    <x v="2"/>
    <x v="3"/>
    <x v="20"/>
    <s v="Single consultant"/>
    <x v="21"/>
    <x v="0"/>
    <d v="2026-07-18T00:00:00"/>
    <n v="0"/>
    <x v="1"/>
    <x v="0"/>
    <s v="St Sty Day Procedure Unit"/>
    <x v="1"/>
    <n v="1"/>
    <n v="4"/>
    <s v="JULY-26-dummy-data.xlsx"/>
    <n v="4"/>
    <n v="0"/>
    <b v="0"/>
    <n v="210"/>
    <n v="188"/>
    <n v="114"/>
    <n v="0"/>
    <n v="0"/>
    <n v="1"/>
    <n v="0"/>
    <n v="4"/>
    <n v="0"/>
    <m/>
    <n v="210"/>
    <s v="On Time"/>
    <s v="Early Finish"/>
    <n v="6"/>
    <n v="-16"/>
    <n v="0"/>
    <n v="1"/>
    <n v="0"/>
    <n v="4"/>
    <n v="0"/>
    <n v="1"/>
    <n v="0"/>
    <n v="0"/>
    <n v="120"/>
    <n v="1"/>
    <n v="0"/>
    <n v="210"/>
    <s v="Below planned"/>
    <n v="1"/>
    <n v="0"/>
    <n v="0"/>
    <d v="2026-07-18T13:30:00"/>
    <d v="2026-07-18T17:00:00"/>
    <s v="Classified"/>
    <d v="2026-07-18T13:36:00"/>
    <d v="2026-07-18T16:44:00"/>
    <s v="Dr Dummy 22"/>
    <n v="0"/>
    <n v="0"/>
    <m/>
  </r>
  <r>
    <s v="Southern"/>
    <x v="2"/>
    <x v="3"/>
    <x v="21"/>
    <s v="Single consultant"/>
    <x v="19"/>
    <x v="0"/>
    <d v="2026-08-03T00:00:00"/>
    <n v="0"/>
    <x v="2"/>
    <x v="0"/>
    <s v="St Sty Day Procedure Unit"/>
    <x v="1"/>
    <n v="1"/>
    <n v="4"/>
    <s v="AUGUST-26-dummy-data.xlsx"/>
    <n v="4"/>
    <n v="0"/>
    <b v="0"/>
    <n v="210"/>
    <n v="191"/>
    <n v="99"/>
    <n v="0"/>
    <n v="0"/>
    <n v="1"/>
    <n v="0"/>
    <n v="4"/>
    <n v="0"/>
    <m/>
    <n v="210"/>
    <s v="On Time"/>
    <s v="Early Finish"/>
    <n v="2"/>
    <n v="-17"/>
    <n v="0"/>
    <n v="1"/>
    <n v="0"/>
    <n v="4"/>
    <n v="0"/>
    <n v="1"/>
    <n v="0"/>
    <n v="0"/>
    <n v="105"/>
    <n v="1"/>
    <n v="0"/>
    <n v="210"/>
    <s v="Below planned"/>
    <n v="1"/>
    <n v="0"/>
    <n v="0"/>
    <d v="2026-08-03T08:30:00"/>
    <d v="2026-08-03T12:00:00"/>
    <s v="Classified"/>
    <d v="2026-08-03T08:32:00"/>
    <d v="2026-08-03T11:43:00"/>
    <s v="Dr Dummy 23"/>
    <n v="0"/>
    <n v="0"/>
    <m/>
  </r>
  <r>
    <s v="Southern"/>
    <x v="2"/>
    <x v="3"/>
    <x v="21"/>
    <s v="Single consultant"/>
    <x v="21"/>
    <x v="0"/>
    <d v="2026-06-01T00:00:00"/>
    <n v="0"/>
    <x v="0"/>
    <x v="0"/>
    <s v="St Sty Day Procedure Unit"/>
    <x v="1"/>
    <n v="1"/>
    <n v="4"/>
    <s v="JUNE-26-dummy-data.xlsx"/>
    <n v="4"/>
    <n v="0"/>
    <b v="0"/>
    <n v="480"/>
    <n v="453"/>
    <n v="350"/>
    <n v="0"/>
    <n v="0"/>
    <n v="1"/>
    <n v="0"/>
    <n v="4"/>
    <n v="0"/>
    <m/>
    <n v="480"/>
    <s v="On Time"/>
    <s v="Early Finish"/>
    <n v="4"/>
    <n v="-23"/>
    <n v="0"/>
    <n v="1"/>
    <n v="0"/>
    <n v="4"/>
    <n v="0"/>
    <n v="1"/>
    <n v="0"/>
    <n v="0"/>
    <n v="355"/>
    <n v="1"/>
    <n v="0"/>
    <n v="480"/>
    <s v="Below planned"/>
    <n v="1"/>
    <n v="0"/>
    <n v="0"/>
    <d v="2026-06-01T08:00:00"/>
    <d v="2026-06-01T16:00:00"/>
    <s v="Classified"/>
    <d v="2026-06-01T08:04:00"/>
    <d v="2026-06-01T15:37:00"/>
    <s v="Dr Dummy 23"/>
    <n v="0"/>
    <n v="0"/>
    <m/>
  </r>
  <r>
    <s v="Southern"/>
    <x v="2"/>
    <x v="3"/>
    <x v="21"/>
    <s v="Single consultant"/>
    <x v="21"/>
    <x v="0"/>
    <d v="2026-07-21T00:00:00"/>
    <n v="0"/>
    <x v="1"/>
    <x v="0"/>
    <s v="St Sty Day Procedure Unit"/>
    <x v="1"/>
    <n v="1"/>
    <n v="4"/>
    <s v="JULY-26-dummy-data.xlsx"/>
    <n v="4"/>
    <n v="0"/>
    <b v="0"/>
    <n v="210"/>
    <n v="193"/>
    <n v="115"/>
    <n v="0"/>
    <n v="0"/>
    <n v="1"/>
    <n v="0"/>
    <n v="4"/>
    <n v="0"/>
    <m/>
    <n v="210"/>
    <s v="On Time"/>
    <s v="On Time"/>
    <n v="10"/>
    <n v="-7"/>
    <n v="0"/>
    <n v="1"/>
    <n v="0"/>
    <n v="4"/>
    <n v="0"/>
    <n v="0"/>
    <n v="1"/>
    <n v="0"/>
    <n v="115"/>
    <n v="1"/>
    <n v="0"/>
    <n v="210"/>
    <s v="Below planned"/>
    <n v="1"/>
    <n v="0"/>
    <n v="0"/>
    <d v="2026-07-21T08:30:00"/>
    <d v="2026-07-21T12:00:00"/>
    <s v="Classified"/>
    <d v="2026-07-21T08:40:00"/>
    <d v="2026-07-21T11:53:00"/>
    <s v="Dr Dummy 23"/>
    <n v="0"/>
    <n v="0"/>
    <m/>
  </r>
  <r>
    <s v="Southern"/>
    <x v="2"/>
    <x v="3"/>
    <x v="22"/>
    <s v="Single consultant"/>
    <x v="20"/>
    <x v="0"/>
    <d v="2026-07-09T00:00:00"/>
    <n v="0"/>
    <x v="1"/>
    <x v="0"/>
    <s v="St Sty Day Procedure Unit"/>
    <x v="1"/>
    <n v="1"/>
    <n v="4"/>
    <s v="JULY-26-dummy-data.xlsx"/>
    <n v="4"/>
    <n v="0"/>
    <b v="0"/>
    <n v="540"/>
    <n v="493"/>
    <n v="368"/>
    <n v="0"/>
    <n v="0"/>
    <n v="1"/>
    <n v="0"/>
    <n v="4"/>
    <n v="0"/>
    <m/>
    <n v="540"/>
    <s v="On Time"/>
    <s v="Early Finish"/>
    <n v="7"/>
    <n v="-40"/>
    <n v="0"/>
    <n v="1"/>
    <n v="0"/>
    <n v="4"/>
    <n v="0"/>
    <n v="1"/>
    <n v="0"/>
    <n v="0"/>
    <n v="375"/>
    <n v="1"/>
    <n v="0"/>
    <n v="540"/>
    <s v="Below planned"/>
    <n v="1"/>
    <n v="0"/>
    <n v="0"/>
    <d v="2026-07-09T08:00:00"/>
    <d v="2026-07-09T17:00:00"/>
    <s v="Classified"/>
    <d v="2026-07-09T08:07:00"/>
    <d v="2026-07-09T16:20:00"/>
    <s v="Dr Dummy 24"/>
    <n v="0"/>
    <n v="0"/>
    <m/>
  </r>
  <r>
    <s v="Southern"/>
    <x v="2"/>
    <x v="5"/>
    <x v="3"/>
    <s v="Single consultant"/>
    <x v="20"/>
    <x v="0"/>
    <d v="2026-07-19T00:00:00"/>
    <n v="0"/>
    <x v="1"/>
    <x v="0"/>
    <s v="St Sty Day Procedure Unit"/>
    <x v="1"/>
    <n v="1"/>
    <n v="4"/>
    <s v="JULY-26-dummy-data.xlsx"/>
    <n v="4"/>
    <n v="0"/>
    <b v="0"/>
    <n v="270"/>
    <n v="240"/>
    <n v="155"/>
    <n v="0"/>
    <n v="0"/>
    <n v="1"/>
    <n v="0"/>
    <n v="4"/>
    <n v="0"/>
    <m/>
    <n v="270"/>
    <s v="On Time"/>
    <s v="Early Finish"/>
    <n v="2"/>
    <n v="-28"/>
    <n v="0"/>
    <n v="1"/>
    <n v="0"/>
    <n v="4"/>
    <n v="0"/>
    <n v="1"/>
    <n v="0"/>
    <n v="0"/>
    <n v="150"/>
    <n v="1"/>
    <n v="0"/>
    <n v="270"/>
    <s v="Below planned"/>
    <n v="1"/>
    <n v="0"/>
    <n v="0"/>
    <d v="2026-07-19T08:00:00"/>
    <d v="2026-07-19T12:30:00"/>
    <s v="Classified"/>
    <d v="2026-07-19T08:02:00"/>
    <d v="2026-07-19T12:02:00"/>
    <s v="Dr Dummy 04"/>
    <n v="0"/>
    <n v="0"/>
    <m/>
  </r>
  <r>
    <s v="Southern"/>
    <x v="2"/>
    <x v="5"/>
    <x v="4"/>
    <s v="Single consultant"/>
    <x v="21"/>
    <x v="0"/>
    <d v="2026-07-24T00:00:00"/>
    <n v="0"/>
    <x v="1"/>
    <x v="0"/>
    <s v="St Sty Day Procedure Unit"/>
    <x v="1"/>
    <n v="1"/>
    <n v="4"/>
    <s v="JULY-26-dummy-data.xlsx"/>
    <n v="4"/>
    <n v="0"/>
    <b v="0"/>
    <n v="270"/>
    <n v="246"/>
    <n v="150"/>
    <n v="0"/>
    <n v="0"/>
    <n v="1"/>
    <n v="0"/>
    <n v="4"/>
    <n v="0"/>
    <m/>
    <n v="270"/>
    <s v="On Time"/>
    <s v="Early Finish"/>
    <n v="5"/>
    <n v="-19"/>
    <n v="0"/>
    <n v="1"/>
    <n v="0"/>
    <n v="4"/>
    <n v="0"/>
    <n v="1"/>
    <n v="0"/>
    <n v="0"/>
    <n v="150"/>
    <n v="1"/>
    <n v="0"/>
    <n v="270"/>
    <s v="Below planned"/>
    <n v="1"/>
    <n v="0"/>
    <n v="0"/>
    <d v="2026-07-24T13:30:00"/>
    <d v="2026-07-24T18:00:00"/>
    <s v="Classified"/>
    <d v="2026-07-24T13:35:00"/>
    <d v="2026-07-24T17:41:00"/>
    <s v="Dr Dummy 05"/>
    <n v="0"/>
    <n v="0"/>
    <m/>
  </r>
  <r>
    <s v="Southern"/>
    <x v="2"/>
    <x v="5"/>
    <x v="6"/>
    <s v="Single consultant"/>
    <x v="19"/>
    <x v="0"/>
    <d v="2026-06-11T00:00:00"/>
    <n v="0"/>
    <x v="0"/>
    <x v="0"/>
    <s v="St Sty Day Procedure Unit"/>
    <x v="1"/>
    <n v="1"/>
    <n v="4"/>
    <s v="JUNE-26-dummy-data.xlsx"/>
    <n v="4"/>
    <n v="0"/>
    <b v="0"/>
    <n v="360"/>
    <n v="323"/>
    <n v="222"/>
    <n v="0"/>
    <n v="0"/>
    <n v="1"/>
    <n v="0"/>
    <n v="4"/>
    <n v="0"/>
    <m/>
    <n v="360"/>
    <s v="Late Start"/>
    <s v="Early Finish"/>
    <n v="11"/>
    <n v="-26"/>
    <n v="0"/>
    <n v="0"/>
    <n v="1"/>
    <n v="4"/>
    <n v="0"/>
    <n v="1"/>
    <n v="0"/>
    <n v="0"/>
    <n v="215"/>
    <n v="1"/>
    <n v="0"/>
    <n v="360"/>
    <s v="Below planned"/>
    <n v="1"/>
    <n v="0"/>
    <n v="0"/>
    <d v="2026-06-11T07:30:00"/>
    <d v="2026-06-11T13:30:00"/>
    <s v="Classified"/>
    <d v="2026-06-11T07:41:00"/>
    <d v="2026-06-11T13:04:00"/>
    <s v="Dr Dummy 07"/>
    <n v="0"/>
    <n v="0"/>
    <m/>
  </r>
  <r>
    <s v="Southern"/>
    <x v="2"/>
    <x v="5"/>
    <x v="6"/>
    <s v="Single consultant"/>
    <x v="19"/>
    <x v="0"/>
    <d v="2026-08-22T00:00:00"/>
    <n v="0"/>
    <x v="2"/>
    <x v="0"/>
    <s v="St Sty Day Procedure Unit"/>
    <x v="1"/>
    <n v="1"/>
    <n v="4"/>
    <s v="AUGUST-26-dummy-data.xlsx"/>
    <n v="4"/>
    <n v="0"/>
    <b v="0"/>
    <n v="360"/>
    <n v="337"/>
    <n v="227"/>
    <n v="0"/>
    <n v="0"/>
    <n v="1"/>
    <n v="0"/>
    <n v="4"/>
    <n v="0"/>
    <m/>
    <n v="360"/>
    <s v="Late Start"/>
    <s v="Early Finish"/>
    <n v="11"/>
    <n v="-12"/>
    <n v="0"/>
    <n v="0"/>
    <n v="1"/>
    <n v="4"/>
    <n v="0"/>
    <n v="1"/>
    <n v="0"/>
    <n v="0"/>
    <n v="240"/>
    <n v="1"/>
    <n v="0"/>
    <n v="360"/>
    <s v="Below planned"/>
    <n v="1"/>
    <n v="0"/>
    <n v="0"/>
    <d v="2026-08-22T08:00:00"/>
    <d v="2026-08-22T14:00:00"/>
    <s v="Classified"/>
    <d v="2026-08-22T08:11:00"/>
    <d v="2026-08-22T13:48:00"/>
    <s v="Dr Dummy 07"/>
    <n v="0"/>
    <n v="0"/>
    <m/>
  </r>
  <r>
    <s v="Southern"/>
    <x v="2"/>
    <x v="5"/>
    <x v="8"/>
    <s v="Single consultant"/>
    <x v="21"/>
    <x v="0"/>
    <d v="2026-06-16T00:00:00"/>
    <n v="0"/>
    <x v="0"/>
    <x v="0"/>
    <s v="St Sty Day Procedure Unit"/>
    <x v="1"/>
    <n v="1"/>
    <n v="4"/>
    <s v="JUNE-26-dummy-data.xlsx"/>
    <n v="4"/>
    <n v="0"/>
    <b v="0"/>
    <n v="240"/>
    <n v="217"/>
    <n v="144"/>
    <n v="0"/>
    <n v="0"/>
    <n v="1"/>
    <n v="0"/>
    <n v="4"/>
    <n v="0"/>
    <m/>
    <n v="240"/>
    <s v="On Time"/>
    <s v="Early Finish"/>
    <n v="9"/>
    <n v="-14"/>
    <n v="0"/>
    <n v="1"/>
    <n v="0"/>
    <n v="4"/>
    <n v="0"/>
    <n v="1"/>
    <n v="0"/>
    <n v="0"/>
    <n v="150"/>
    <n v="1"/>
    <n v="0"/>
    <n v="240"/>
    <s v="Below planned"/>
    <n v="1"/>
    <n v="0"/>
    <n v="0"/>
    <d v="2026-06-16T08:00:00"/>
    <d v="2026-06-16T12:00:00"/>
    <s v="Classified"/>
    <d v="2026-06-16T08:09:00"/>
    <d v="2026-06-16T11:46:00"/>
    <s v="Dr Dummy 09"/>
    <n v="0"/>
    <n v="0"/>
    <m/>
  </r>
  <r>
    <s v="Southern"/>
    <x v="2"/>
    <x v="5"/>
    <x v="24"/>
    <s v="Single consultant"/>
    <x v="21"/>
    <x v="0"/>
    <d v="2026-06-22T00:00:00"/>
    <n v="0"/>
    <x v="0"/>
    <x v="0"/>
    <s v="St Sty Day Procedure Unit"/>
    <x v="1"/>
    <n v="1"/>
    <n v="4"/>
    <s v="JUNE-26-dummy-data.xlsx"/>
    <n v="4"/>
    <n v="0"/>
    <b v="0"/>
    <n v="480"/>
    <n v="439"/>
    <n v="345"/>
    <n v="0"/>
    <n v="0"/>
    <n v="1"/>
    <n v="0"/>
    <n v="4"/>
    <n v="0"/>
    <m/>
    <n v="480"/>
    <s v="On Time"/>
    <s v="Early Finish"/>
    <n v="10"/>
    <n v="-31"/>
    <n v="0"/>
    <n v="1"/>
    <n v="0"/>
    <n v="4"/>
    <n v="0"/>
    <n v="1"/>
    <n v="0"/>
    <n v="0"/>
    <n v="345"/>
    <n v="1"/>
    <n v="0"/>
    <n v="480"/>
    <s v="Below planned"/>
    <n v="1"/>
    <n v="0"/>
    <n v="0"/>
    <d v="2026-06-22T09:00:00"/>
    <d v="2026-06-22T17:00:00"/>
    <s v="Classified"/>
    <d v="2026-06-22T09:10:00"/>
    <d v="2026-06-22T16:29:00"/>
    <s v="Dr Dummy 11"/>
    <n v="0"/>
    <n v="0"/>
    <m/>
  </r>
  <r>
    <s v="Southern"/>
    <x v="2"/>
    <x v="5"/>
    <x v="12"/>
    <s v="Single consultant"/>
    <x v="21"/>
    <x v="0"/>
    <d v="2026-08-11T00:00:00"/>
    <n v="0"/>
    <x v="2"/>
    <x v="0"/>
    <s v="St Sty Day Procedure Unit"/>
    <x v="1"/>
    <n v="1"/>
    <n v="4"/>
    <s v="AUGUST-26-dummy-data.xlsx"/>
    <n v="4"/>
    <n v="0"/>
    <b v="0"/>
    <n v="270"/>
    <n v="244"/>
    <n v="173"/>
    <n v="0"/>
    <n v="0"/>
    <n v="1"/>
    <n v="0"/>
    <n v="4"/>
    <n v="0"/>
    <m/>
    <n v="270"/>
    <s v="Late Start"/>
    <s v="Early Finish"/>
    <n v="11"/>
    <n v="-15"/>
    <n v="0"/>
    <n v="0"/>
    <n v="1"/>
    <n v="4"/>
    <n v="0"/>
    <n v="1"/>
    <n v="0"/>
    <n v="0"/>
    <n v="170"/>
    <n v="1"/>
    <n v="0"/>
    <n v="270"/>
    <s v="Below planned"/>
    <n v="1"/>
    <n v="0"/>
    <n v="0"/>
    <d v="2026-08-11T08:00:00"/>
    <d v="2026-08-11T12:30:00"/>
    <s v="Classified"/>
    <d v="2026-08-11T08:11:00"/>
    <d v="2026-08-11T12:15:00"/>
    <s v="Dr Dummy 14"/>
    <n v="0"/>
    <n v="0"/>
    <m/>
  </r>
  <r>
    <s v="Southern"/>
    <x v="2"/>
    <x v="5"/>
    <x v="12"/>
    <s v="Single consultant"/>
    <x v="20"/>
    <x v="0"/>
    <d v="2026-07-20T00:00:00"/>
    <n v="0"/>
    <x v="1"/>
    <x v="0"/>
    <s v="St Sty Day Procedure Unit"/>
    <x v="1"/>
    <n v="1"/>
    <n v="4"/>
    <s v="JULY-26-dummy-data.xlsx"/>
    <n v="4"/>
    <n v="0"/>
    <b v="0"/>
    <n v="480"/>
    <n v="435"/>
    <n v="323"/>
    <n v="0"/>
    <n v="0"/>
    <n v="1"/>
    <n v="0"/>
    <n v="4"/>
    <n v="0"/>
    <m/>
    <n v="480"/>
    <s v="On Time"/>
    <s v="Early Finish"/>
    <n v="5"/>
    <n v="-40"/>
    <n v="0"/>
    <n v="1"/>
    <n v="0"/>
    <n v="4"/>
    <n v="0"/>
    <n v="1"/>
    <n v="0"/>
    <n v="0"/>
    <n v="330"/>
    <n v="1"/>
    <n v="0"/>
    <n v="480"/>
    <s v="Below planned"/>
    <n v="1"/>
    <n v="0"/>
    <n v="0"/>
    <d v="2026-07-20T08:30:00"/>
    <d v="2026-07-20T16:30:00"/>
    <s v="Classified"/>
    <d v="2026-07-20T08:35:00"/>
    <d v="2026-07-20T15:50:00"/>
    <s v="Dr Dummy 14"/>
    <n v="0"/>
    <n v="0"/>
    <m/>
  </r>
  <r>
    <s v="Southern"/>
    <x v="2"/>
    <x v="5"/>
    <x v="14"/>
    <s v="Single consultant"/>
    <x v="20"/>
    <x v="0"/>
    <d v="2026-07-11T00:00:00"/>
    <n v="0"/>
    <x v="1"/>
    <x v="0"/>
    <s v="St Sty Day Procedure Unit"/>
    <x v="1"/>
    <n v="1"/>
    <n v="4"/>
    <s v="JULY-26-dummy-data.xlsx"/>
    <n v="4"/>
    <n v="0"/>
    <b v="0"/>
    <n v="480"/>
    <n v="440"/>
    <n v="356"/>
    <n v="0"/>
    <n v="0"/>
    <n v="1"/>
    <n v="0"/>
    <n v="4"/>
    <n v="0"/>
    <m/>
    <n v="480"/>
    <s v="On Time"/>
    <s v="Early Finish"/>
    <n v="6"/>
    <n v="-34"/>
    <n v="0"/>
    <n v="1"/>
    <n v="0"/>
    <n v="4"/>
    <n v="0"/>
    <n v="1"/>
    <n v="0"/>
    <n v="0"/>
    <n v="355"/>
    <n v="1"/>
    <n v="0"/>
    <n v="480"/>
    <s v="Below planned"/>
    <n v="1"/>
    <n v="0"/>
    <n v="0"/>
    <d v="2026-07-11T08:00:00"/>
    <d v="2026-07-11T16:00:00"/>
    <s v="Classified"/>
    <d v="2026-07-11T08:06:00"/>
    <d v="2026-07-11T15:26:00"/>
    <s v="Dr Dummy 16"/>
    <n v="0"/>
    <n v="0"/>
    <m/>
  </r>
  <r>
    <s v="Southern"/>
    <x v="2"/>
    <x v="5"/>
    <x v="17"/>
    <s v="Single consultant"/>
    <x v="21"/>
    <x v="0"/>
    <d v="2026-06-12T00:00:00"/>
    <n v="0"/>
    <x v="0"/>
    <x v="0"/>
    <s v="St Sty Day Procedure Unit"/>
    <x v="1"/>
    <n v="1"/>
    <n v="4"/>
    <s v="JUNE-26-dummy-data.xlsx"/>
    <n v="4"/>
    <n v="0"/>
    <b v="0"/>
    <n v="360"/>
    <n v="332"/>
    <n v="237"/>
    <n v="0"/>
    <n v="0"/>
    <n v="1"/>
    <n v="0"/>
    <n v="4"/>
    <n v="0"/>
    <m/>
    <n v="360"/>
    <s v="On Time"/>
    <s v="Early Finish"/>
    <n v="6"/>
    <n v="-22"/>
    <n v="0"/>
    <n v="1"/>
    <n v="0"/>
    <n v="4"/>
    <n v="0"/>
    <n v="1"/>
    <n v="0"/>
    <n v="0"/>
    <n v="235"/>
    <n v="1"/>
    <n v="0"/>
    <n v="360"/>
    <s v="Below planned"/>
    <n v="1"/>
    <n v="0"/>
    <n v="0"/>
    <d v="2026-06-12T08:00:00"/>
    <d v="2026-06-12T14:00:00"/>
    <s v="Classified"/>
    <d v="2026-06-12T08:06:00"/>
    <d v="2026-06-12T13:38:00"/>
    <s v="Dr Dummy 19"/>
    <n v="0"/>
    <n v="0"/>
    <m/>
  </r>
  <r>
    <s v="Southern"/>
    <x v="2"/>
    <x v="5"/>
    <x v="17"/>
    <s v="Single consultant"/>
    <x v="20"/>
    <x v="0"/>
    <d v="2026-06-10T00:00:00"/>
    <n v="0"/>
    <x v="0"/>
    <x v="0"/>
    <s v="St Sty Day Procedure Unit"/>
    <x v="1"/>
    <n v="1"/>
    <n v="4"/>
    <s v="JUNE-26-dummy-data.xlsx"/>
    <n v="4"/>
    <n v="0"/>
    <b v="0"/>
    <n v="540"/>
    <n v="492"/>
    <n v="381"/>
    <n v="0"/>
    <n v="0"/>
    <n v="1"/>
    <n v="0"/>
    <n v="4"/>
    <n v="0"/>
    <m/>
    <n v="540"/>
    <s v="Late Start"/>
    <s v="Early Finish"/>
    <n v="12"/>
    <n v="-36"/>
    <n v="0"/>
    <n v="0"/>
    <n v="1"/>
    <n v="4"/>
    <n v="0"/>
    <n v="1"/>
    <n v="0"/>
    <n v="0"/>
    <n v="390"/>
    <n v="1"/>
    <n v="0"/>
    <n v="540"/>
    <s v="Below planned"/>
    <n v="1"/>
    <n v="0"/>
    <n v="0"/>
    <d v="2026-06-10T09:00:00"/>
    <d v="2026-06-10T18:00:00"/>
    <s v="Classified"/>
    <d v="2026-06-10T09:12:00"/>
    <d v="2026-06-10T17:24:00"/>
    <s v="Dr Dummy 19"/>
    <n v="0"/>
    <n v="0"/>
    <m/>
  </r>
  <r>
    <s v="Southern"/>
    <x v="2"/>
    <x v="5"/>
    <x v="17"/>
    <s v="Single consultant"/>
    <x v="20"/>
    <x v="0"/>
    <d v="2026-07-27T00:00:00"/>
    <n v="0"/>
    <x v="1"/>
    <x v="0"/>
    <s v="St Sty Day Procedure Unit"/>
    <x v="1"/>
    <n v="1"/>
    <n v="4"/>
    <s v="JULY-26-dummy-data.xlsx"/>
    <n v="4"/>
    <n v="0"/>
    <b v="0"/>
    <n v="240"/>
    <n v="206"/>
    <n v="121"/>
    <n v="0"/>
    <n v="0"/>
    <n v="1"/>
    <n v="0"/>
    <n v="4"/>
    <n v="0"/>
    <m/>
    <n v="240"/>
    <s v="On Time"/>
    <s v="Early Finish"/>
    <n v="8"/>
    <n v="-26"/>
    <n v="0"/>
    <n v="1"/>
    <n v="0"/>
    <n v="4"/>
    <n v="0"/>
    <n v="1"/>
    <n v="0"/>
    <n v="0"/>
    <n v="125"/>
    <n v="1"/>
    <n v="0"/>
    <n v="240"/>
    <s v="Below planned"/>
    <n v="1"/>
    <n v="0"/>
    <n v="0"/>
    <d v="2026-07-27T13:30:00"/>
    <d v="2026-07-27T17:30:00"/>
    <s v="Classified"/>
    <d v="2026-07-27T13:38:00"/>
    <d v="2026-07-27T17:04:00"/>
    <s v="Dr Dummy 19"/>
    <n v="0"/>
    <n v="0"/>
    <m/>
  </r>
  <r>
    <s v="Southern"/>
    <x v="2"/>
    <x v="5"/>
    <x v="18"/>
    <s v="Single consultant"/>
    <x v="21"/>
    <x v="0"/>
    <d v="2026-06-20T00:00:00"/>
    <n v="0"/>
    <x v="0"/>
    <x v="0"/>
    <s v="St Sty Day Procedure Unit"/>
    <x v="1"/>
    <n v="1"/>
    <n v="4"/>
    <s v="JUNE-26-dummy-data.xlsx"/>
    <n v="4"/>
    <n v="0"/>
    <b v="0"/>
    <n v="480"/>
    <n v="442"/>
    <n v="314"/>
    <n v="0"/>
    <n v="0"/>
    <n v="1"/>
    <n v="0"/>
    <n v="4"/>
    <n v="0"/>
    <m/>
    <n v="480"/>
    <s v="On Time"/>
    <s v="Early Finish"/>
    <n v="6"/>
    <n v="-32"/>
    <n v="0"/>
    <n v="1"/>
    <n v="0"/>
    <n v="4"/>
    <n v="0"/>
    <n v="1"/>
    <n v="0"/>
    <n v="0"/>
    <n v="320"/>
    <n v="1"/>
    <n v="0"/>
    <n v="480"/>
    <s v="Below planned"/>
    <n v="1"/>
    <n v="0"/>
    <n v="0"/>
    <d v="2026-06-20T09:00:00"/>
    <d v="2026-06-20T17:00:00"/>
    <s v="Classified"/>
    <d v="2026-06-20T09:06:00"/>
    <d v="2026-06-20T16:28:00"/>
    <s v="Dr Dummy 20"/>
    <n v="0"/>
    <n v="0"/>
    <m/>
  </r>
  <r>
    <s v="Southern"/>
    <x v="2"/>
    <x v="5"/>
    <x v="18"/>
    <s v="Single consultant"/>
    <x v="20"/>
    <x v="0"/>
    <d v="2026-07-04T00:00:00"/>
    <n v="0"/>
    <x v="1"/>
    <x v="0"/>
    <s v="St Sty Day Procedure Unit"/>
    <x v="1"/>
    <n v="1"/>
    <n v="4"/>
    <s v="JULY-26-dummy-data.xlsx"/>
    <n v="4"/>
    <n v="0"/>
    <b v="0"/>
    <n v="540"/>
    <n v="511"/>
    <n v="384"/>
    <n v="0"/>
    <n v="0"/>
    <n v="1"/>
    <n v="0"/>
    <n v="4"/>
    <n v="0"/>
    <m/>
    <n v="540"/>
    <s v="On Time"/>
    <s v="Early Finish"/>
    <n v="4"/>
    <n v="-25"/>
    <n v="0"/>
    <n v="1"/>
    <n v="0"/>
    <n v="4"/>
    <n v="0"/>
    <n v="1"/>
    <n v="0"/>
    <n v="0"/>
    <n v="380"/>
    <n v="1"/>
    <n v="0"/>
    <n v="540"/>
    <s v="Below planned"/>
    <n v="1"/>
    <n v="0"/>
    <n v="0"/>
    <d v="2026-07-04T09:00:00"/>
    <d v="2026-07-04T18:00:00"/>
    <s v="Classified"/>
    <d v="2026-07-04T09:04:00"/>
    <d v="2026-07-04T17:35:00"/>
    <s v="Dr Dummy 20"/>
    <n v="0"/>
    <n v="0"/>
    <m/>
  </r>
  <r>
    <s v="Southern"/>
    <x v="2"/>
    <x v="5"/>
    <x v="22"/>
    <s v="Single consultant"/>
    <x v="19"/>
    <x v="0"/>
    <d v="2026-06-27T00:00:00"/>
    <n v="0"/>
    <x v="0"/>
    <x v="0"/>
    <s v="St Sty Day Procedure Unit"/>
    <x v="1"/>
    <n v="1"/>
    <n v="4"/>
    <s v="JUNE-26-dummy-data.xlsx"/>
    <n v="4"/>
    <n v="0"/>
    <b v="0"/>
    <n v="270"/>
    <n v="242"/>
    <n v="153"/>
    <n v="0"/>
    <n v="0"/>
    <n v="1"/>
    <n v="0"/>
    <n v="4"/>
    <n v="0"/>
    <m/>
    <n v="270"/>
    <s v="On Time"/>
    <s v="Early Finish"/>
    <n v="5"/>
    <n v="-23"/>
    <n v="0"/>
    <n v="1"/>
    <n v="0"/>
    <n v="4"/>
    <n v="0"/>
    <n v="1"/>
    <n v="0"/>
    <n v="0"/>
    <n v="155"/>
    <n v="1"/>
    <n v="0"/>
    <n v="270"/>
    <s v="Below planned"/>
    <n v="1"/>
    <n v="0"/>
    <n v="0"/>
    <d v="2026-06-27T09:00:00"/>
    <d v="2026-06-27T13:30:00"/>
    <s v="Classified"/>
    <d v="2026-06-27T09:05:00"/>
    <d v="2026-06-27T13:07:00"/>
    <s v="Dr Dummy 24"/>
    <n v="0"/>
    <n v="0"/>
    <m/>
  </r>
  <r>
    <s v="Southern"/>
    <x v="2"/>
    <x v="6"/>
    <x v="0"/>
    <s v="Single consultant"/>
    <x v="20"/>
    <x v="0"/>
    <d v="2026-07-18T00:00:00"/>
    <n v="0"/>
    <x v="1"/>
    <x v="0"/>
    <s v="St Sty Day Procedure Unit"/>
    <x v="1"/>
    <n v="1"/>
    <n v="4"/>
    <s v="JULY-26-dummy-data.xlsx"/>
    <n v="4"/>
    <n v="0"/>
    <b v="0"/>
    <n v="540"/>
    <n v="501"/>
    <n v="370"/>
    <n v="0"/>
    <n v="0"/>
    <n v="1"/>
    <n v="0"/>
    <n v="4"/>
    <n v="0"/>
    <m/>
    <n v="540"/>
    <s v="On Time"/>
    <s v="Early Finish"/>
    <n v="9"/>
    <n v="-30"/>
    <n v="0"/>
    <n v="1"/>
    <n v="0"/>
    <n v="4"/>
    <n v="0"/>
    <n v="1"/>
    <n v="0"/>
    <n v="0"/>
    <n v="370"/>
    <n v="1"/>
    <n v="0"/>
    <n v="540"/>
    <s v="Below planned"/>
    <n v="1"/>
    <n v="0"/>
    <n v="0"/>
    <d v="2026-07-18T09:00:00"/>
    <d v="2026-07-18T18:00:00"/>
    <s v="Classified"/>
    <d v="2026-07-18T09:09:00"/>
    <d v="2026-07-18T17:30:00"/>
    <s v="Dr Dummy 01"/>
    <n v="0"/>
    <n v="0"/>
    <m/>
  </r>
  <r>
    <s v="Southern"/>
    <x v="2"/>
    <x v="6"/>
    <x v="0"/>
    <s v="Single consultant"/>
    <x v="20"/>
    <x v="0"/>
    <d v="2026-07-28T00:00:00"/>
    <n v="0"/>
    <x v="1"/>
    <x v="0"/>
    <s v="St Sty Day Procedure Unit"/>
    <x v="1"/>
    <n v="1"/>
    <n v="4"/>
    <s v="JULY-26-dummy-data.xlsx"/>
    <n v="4"/>
    <n v="0"/>
    <b v="0"/>
    <n v="270"/>
    <n v="232"/>
    <n v="157"/>
    <n v="0"/>
    <n v="0"/>
    <n v="1"/>
    <n v="0"/>
    <n v="4"/>
    <n v="0"/>
    <m/>
    <n v="270"/>
    <s v="On Time"/>
    <s v="Early Finish"/>
    <n v="10"/>
    <n v="-28"/>
    <n v="0"/>
    <n v="1"/>
    <n v="0"/>
    <n v="4"/>
    <n v="0"/>
    <n v="1"/>
    <n v="0"/>
    <n v="0"/>
    <n v="155"/>
    <n v="1"/>
    <n v="0"/>
    <n v="270"/>
    <s v="Below planned"/>
    <n v="1"/>
    <n v="0"/>
    <n v="0"/>
    <d v="2026-07-28T13:00:00"/>
    <d v="2026-07-28T17:30:00"/>
    <s v="Classified"/>
    <d v="2026-07-28T13:10:00"/>
    <d v="2026-07-28T17:02:00"/>
    <s v="Dr Dummy 01"/>
    <n v="0"/>
    <n v="0"/>
    <m/>
  </r>
  <r>
    <s v="Southern"/>
    <x v="2"/>
    <x v="6"/>
    <x v="2"/>
    <s v="Single consultant"/>
    <x v="21"/>
    <x v="0"/>
    <d v="2026-08-16T00:00:00"/>
    <n v="0"/>
    <x v="2"/>
    <x v="0"/>
    <s v="St Sty Day Procedure Unit"/>
    <x v="1"/>
    <n v="1"/>
    <n v="4"/>
    <s v="AUGUST-26-dummy-data.xlsx"/>
    <n v="4"/>
    <n v="0"/>
    <b v="0"/>
    <n v="240"/>
    <n v="207"/>
    <n v="127"/>
    <n v="0"/>
    <n v="0"/>
    <n v="1"/>
    <n v="0"/>
    <n v="4"/>
    <n v="0"/>
    <m/>
    <n v="240"/>
    <s v="On Time"/>
    <s v="Early Finish"/>
    <n v="6"/>
    <n v="-27"/>
    <n v="0"/>
    <n v="1"/>
    <n v="0"/>
    <n v="4"/>
    <n v="0"/>
    <n v="1"/>
    <n v="0"/>
    <n v="0"/>
    <n v="115"/>
    <n v="1"/>
    <n v="0"/>
    <n v="240"/>
    <s v="Below planned"/>
    <n v="1"/>
    <n v="0"/>
    <n v="0"/>
    <d v="2026-08-16T13:30:00"/>
    <d v="2026-08-16T17:30:00"/>
    <s v="Classified"/>
    <d v="2026-08-16T13:36:00"/>
    <d v="2026-08-16T17:03:00"/>
    <s v="Dr Dummy 03"/>
    <n v="0"/>
    <n v="0"/>
    <m/>
  </r>
  <r>
    <s v="Southern"/>
    <x v="2"/>
    <x v="6"/>
    <x v="3"/>
    <s v="Single consultant"/>
    <x v="21"/>
    <x v="0"/>
    <d v="2026-08-03T00:00:00"/>
    <n v="0"/>
    <x v="2"/>
    <x v="0"/>
    <s v="St Sty Day Procedure Unit"/>
    <x v="1"/>
    <n v="1"/>
    <n v="4"/>
    <s v="AUGUST-26-dummy-data.xlsx"/>
    <n v="4"/>
    <n v="0"/>
    <b v="0"/>
    <n v="540"/>
    <n v="479"/>
    <n v="342"/>
    <n v="0"/>
    <n v="0"/>
    <n v="1"/>
    <n v="0"/>
    <n v="4"/>
    <n v="0"/>
    <m/>
    <n v="540"/>
    <s v="On Time"/>
    <s v="Early Finish"/>
    <n v="8"/>
    <n v="-53"/>
    <n v="0"/>
    <n v="1"/>
    <n v="0"/>
    <n v="4"/>
    <n v="0"/>
    <n v="1"/>
    <n v="0"/>
    <n v="0"/>
    <n v="340"/>
    <n v="1"/>
    <n v="0"/>
    <n v="540"/>
    <s v="Below planned"/>
    <n v="1"/>
    <n v="0"/>
    <n v="0"/>
    <d v="2026-08-03T08:30:00"/>
    <d v="2026-08-03T17:30:00"/>
    <s v="Classified"/>
    <d v="2026-08-03T08:38:00"/>
    <d v="2026-08-03T16:37:00"/>
    <s v="Dr Dummy 04"/>
    <n v="0"/>
    <n v="0"/>
    <m/>
  </r>
  <r>
    <s v="Southern"/>
    <x v="2"/>
    <x v="6"/>
    <x v="3"/>
    <s v="Single consultant"/>
    <x v="20"/>
    <x v="0"/>
    <d v="2026-06-05T00:00:00"/>
    <n v="0"/>
    <x v="0"/>
    <x v="0"/>
    <s v="St Sty Day Procedure Unit"/>
    <x v="1"/>
    <n v="1"/>
    <n v="4"/>
    <s v="JUNE-26-dummy-data.xlsx"/>
    <n v="4"/>
    <n v="0"/>
    <b v="0"/>
    <n v="210"/>
    <n v="181"/>
    <n v="97"/>
    <n v="0"/>
    <n v="0"/>
    <n v="1"/>
    <n v="0"/>
    <n v="4"/>
    <n v="0"/>
    <m/>
    <n v="210"/>
    <s v="On Time"/>
    <s v="Early Finish"/>
    <n v="4"/>
    <n v="-25"/>
    <n v="0"/>
    <n v="1"/>
    <n v="0"/>
    <n v="4"/>
    <n v="0"/>
    <n v="1"/>
    <n v="0"/>
    <n v="0"/>
    <n v="100"/>
    <n v="1"/>
    <n v="0"/>
    <n v="210"/>
    <s v="Below planned"/>
    <n v="1"/>
    <n v="0"/>
    <n v="0"/>
    <d v="2026-06-05T08:30:00"/>
    <d v="2026-06-05T12:00:00"/>
    <s v="Classified"/>
    <d v="2026-06-05T08:34:00"/>
    <d v="2026-06-05T11:35:00"/>
    <s v="Dr Dummy 04"/>
    <n v="0"/>
    <n v="0"/>
    <m/>
  </r>
  <r>
    <s v="Southern"/>
    <x v="2"/>
    <x v="6"/>
    <x v="4"/>
    <s v="Single consultant"/>
    <x v="20"/>
    <x v="0"/>
    <d v="2026-08-29T00:00:00"/>
    <n v="0"/>
    <x v="2"/>
    <x v="0"/>
    <s v="St Sty Day Procedure Unit"/>
    <x v="1"/>
    <n v="1"/>
    <n v="4"/>
    <s v="AUGUST-26-dummy-data.xlsx"/>
    <n v="4"/>
    <n v="0"/>
    <b v="0"/>
    <n v="240"/>
    <n v="207"/>
    <n v="125"/>
    <n v="0"/>
    <n v="0"/>
    <n v="1"/>
    <n v="0"/>
    <n v="4"/>
    <n v="0"/>
    <m/>
    <n v="240"/>
    <s v="Late Start"/>
    <s v="Early Finish"/>
    <n v="11"/>
    <n v="-22"/>
    <n v="0"/>
    <n v="0"/>
    <n v="1"/>
    <n v="4"/>
    <n v="0"/>
    <n v="1"/>
    <n v="0"/>
    <n v="0"/>
    <n v="135"/>
    <n v="1"/>
    <n v="0"/>
    <n v="240"/>
    <s v="Below planned"/>
    <n v="1"/>
    <n v="0"/>
    <n v="0"/>
    <d v="2026-08-29T09:00:00"/>
    <d v="2026-08-29T13:00:00"/>
    <s v="Classified"/>
    <d v="2026-08-29T09:11:00"/>
    <d v="2026-08-29T12:38:00"/>
    <s v="Dr Dummy 05"/>
    <n v="0"/>
    <n v="0"/>
    <m/>
  </r>
  <r>
    <s v="Southern"/>
    <x v="2"/>
    <x v="6"/>
    <x v="6"/>
    <s v="Single consultant"/>
    <x v="19"/>
    <x v="0"/>
    <d v="2026-08-24T00:00:00"/>
    <n v="0"/>
    <x v="2"/>
    <x v="0"/>
    <s v="St Sty Day Procedure Unit"/>
    <x v="1"/>
    <n v="1"/>
    <n v="4"/>
    <s v="AUGUST-26-dummy-data.xlsx"/>
    <n v="4"/>
    <n v="0"/>
    <b v="0"/>
    <n v="210"/>
    <n v="181"/>
    <n v="108"/>
    <n v="0"/>
    <n v="0"/>
    <n v="1"/>
    <n v="0"/>
    <n v="4"/>
    <n v="0"/>
    <m/>
    <n v="210"/>
    <s v="On Time"/>
    <s v="Early Finish"/>
    <n v="7"/>
    <n v="-22"/>
    <n v="0"/>
    <n v="1"/>
    <n v="0"/>
    <n v="4"/>
    <n v="0"/>
    <n v="1"/>
    <n v="0"/>
    <n v="0"/>
    <n v="110"/>
    <n v="1"/>
    <n v="0"/>
    <n v="210"/>
    <s v="Below planned"/>
    <n v="1"/>
    <n v="0"/>
    <n v="0"/>
    <d v="2026-08-24T09:00:00"/>
    <d v="2026-08-24T12:30:00"/>
    <s v="Classified"/>
    <d v="2026-08-24T09:07:00"/>
    <d v="2026-08-24T12:08:00"/>
    <s v="Dr Dummy 07"/>
    <n v="0"/>
    <n v="0"/>
    <m/>
  </r>
  <r>
    <s v="Southern"/>
    <x v="2"/>
    <x v="6"/>
    <x v="7"/>
    <s v="Single consultant"/>
    <x v="21"/>
    <x v="0"/>
    <d v="2026-08-25T00:00:00"/>
    <n v="0"/>
    <x v="2"/>
    <x v="0"/>
    <s v="St Sty Day Procedure Unit"/>
    <x v="1"/>
    <n v="1"/>
    <n v="4"/>
    <s v="AUGUST-26-dummy-data.xlsx"/>
    <n v="4"/>
    <n v="0"/>
    <b v="0"/>
    <n v="420"/>
    <n v="390"/>
    <n v="261"/>
    <n v="0"/>
    <n v="0"/>
    <n v="1"/>
    <n v="0"/>
    <n v="4"/>
    <n v="0"/>
    <m/>
    <n v="420"/>
    <s v="On Time"/>
    <s v="Early Finish"/>
    <n v="8"/>
    <n v="-22"/>
    <n v="0"/>
    <n v="1"/>
    <n v="0"/>
    <n v="4"/>
    <n v="0"/>
    <n v="1"/>
    <n v="0"/>
    <n v="0"/>
    <n v="260"/>
    <n v="1"/>
    <n v="0"/>
    <n v="420"/>
    <s v="Below planned"/>
    <n v="1"/>
    <n v="0"/>
    <n v="0"/>
    <d v="2026-08-25T08:00:00"/>
    <d v="2026-08-25T15:00:00"/>
    <s v="Classified"/>
    <d v="2026-08-25T08:08:00"/>
    <d v="2026-08-25T14:38:00"/>
    <s v="Dr Dummy 08"/>
    <n v="0"/>
    <n v="0"/>
    <m/>
  </r>
  <r>
    <s v="Southern"/>
    <x v="2"/>
    <x v="6"/>
    <x v="9"/>
    <s v="Single consultant"/>
    <x v="19"/>
    <x v="0"/>
    <d v="2026-06-21T00:00:00"/>
    <n v="0"/>
    <x v="0"/>
    <x v="0"/>
    <s v="St Sty Day Procedure Unit"/>
    <x v="1"/>
    <n v="1"/>
    <n v="4"/>
    <s v="JUNE-26-dummy-data.xlsx"/>
    <n v="4"/>
    <n v="0"/>
    <b v="0"/>
    <n v="210"/>
    <n v="178"/>
    <n v="95"/>
    <n v="0"/>
    <n v="0"/>
    <n v="1"/>
    <n v="0"/>
    <n v="4"/>
    <n v="0"/>
    <m/>
    <n v="210"/>
    <s v="On Time"/>
    <s v="Early Finish"/>
    <n v="3"/>
    <n v="-29"/>
    <n v="0"/>
    <n v="1"/>
    <n v="0"/>
    <n v="4"/>
    <n v="0"/>
    <n v="1"/>
    <n v="0"/>
    <n v="0"/>
    <n v="105"/>
    <n v="1"/>
    <n v="0"/>
    <n v="210"/>
    <s v="Below planned"/>
    <n v="1"/>
    <n v="0"/>
    <n v="0"/>
    <d v="2026-06-21T08:00:00"/>
    <d v="2026-06-21T11:30:00"/>
    <s v="Classified"/>
    <d v="2026-06-21T08:03:00"/>
    <d v="2026-06-21T11:01:00"/>
    <s v="Dr Dummy 10"/>
    <n v="0"/>
    <n v="0"/>
    <m/>
  </r>
  <r>
    <s v="Southern"/>
    <x v="2"/>
    <x v="6"/>
    <x v="9"/>
    <s v="Single consultant"/>
    <x v="19"/>
    <x v="0"/>
    <d v="2026-06-22T00:00:00"/>
    <n v="0"/>
    <x v="0"/>
    <x v="0"/>
    <s v="St Sty Day Procedure Unit"/>
    <x v="1"/>
    <n v="1"/>
    <n v="4"/>
    <s v="JUNE-26-dummy-data.xlsx"/>
    <n v="4"/>
    <n v="0"/>
    <b v="0"/>
    <n v="480"/>
    <n v="444"/>
    <n v="365"/>
    <n v="0"/>
    <n v="0"/>
    <n v="1"/>
    <n v="0"/>
    <n v="4"/>
    <n v="0"/>
    <m/>
    <n v="480"/>
    <s v="On Time"/>
    <s v="Early Finish"/>
    <n v="9"/>
    <n v="-27"/>
    <n v="0"/>
    <n v="1"/>
    <n v="0"/>
    <n v="4"/>
    <n v="0"/>
    <n v="1"/>
    <n v="0"/>
    <n v="0"/>
    <n v="355"/>
    <n v="1"/>
    <n v="0"/>
    <n v="480"/>
    <s v="Below planned"/>
    <n v="1"/>
    <n v="0"/>
    <n v="0"/>
    <d v="2026-06-22T08:00:00"/>
    <d v="2026-06-22T16:00:00"/>
    <s v="Classified"/>
    <d v="2026-06-22T08:09:00"/>
    <d v="2026-06-22T15:33:00"/>
    <s v="Dr Dummy 10"/>
    <n v="0"/>
    <n v="0"/>
    <m/>
  </r>
  <r>
    <s v="Southern"/>
    <x v="2"/>
    <x v="6"/>
    <x v="24"/>
    <s v="Single consultant"/>
    <x v="19"/>
    <x v="0"/>
    <d v="2026-07-26T00:00:00"/>
    <n v="0"/>
    <x v="1"/>
    <x v="0"/>
    <s v="St Sty Day Procedure Unit"/>
    <x v="1"/>
    <n v="1"/>
    <n v="4"/>
    <s v="JULY-26-dummy-data.xlsx"/>
    <n v="4"/>
    <n v="0"/>
    <b v="0"/>
    <n v="240"/>
    <n v="218"/>
    <n v="128"/>
    <n v="0"/>
    <n v="0"/>
    <n v="1"/>
    <n v="0"/>
    <n v="4"/>
    <n v="0"/>
    <m/>
    <n v="240"/>
    <s v="On Time"/>
    <s v="Early Finish"/>
    <n v="4"/>
    <n v="-18"/>
    <n v="0"/>
    <n v="1"/>
    <n v="0"/>
    <n v="4"/>
    <n v="0"/>
    <n v="1"/>
    <n v="0"/>
    <n v="0"/>
    <n v="140"/>
    <n v="1"/>
    <n v="0"/>
    <n v="240"/>
    <s v="Below planned"/>
    <n v="1"/>
    <n v="0"/>
    <n v="0"/>
    <d v="2026-07-26T13:00:00"/>
    <d v="2026-07-26T17:00:00"/>
    <s v="Classified"/>
    <d v="2026-07-26T13:04:00"/>
    <d v="2026-07-26T16:42:00"/>
    <s v="Dr Dummy 11"/>
    <n v="0"/>
    <n v="0"/>
    <m/>
  </r>
  <r>
    <s v="Southern"/>
    <x v="2"/>
    <x v="6"/>
    <x v="24"/>
    <s v="Single consultant"/>
    <x v="19"/>
    <x v="0"/>
    <d v="2026-08-02T00:00:00"/>
    <n v="0"/>
    <x v="2"/>
    <x v="0"/>
    <s v="St Sty Day Procedure Unit"/>
    <x v="1"/>
    <n v="1"/>
    <n v="4"/>
    <s v="AUGUST-26-dummy-data.xlsx"/>
    <n v="4"/>
    <n v="0"/>
    <b v="0"/>
    <n v="360"/>
    <n v="329"/>
    <n v="241"/>
    <n v="0"/>
    <n v="0"/>
    <n v="1"/>
    <n v="0"/>
    <n v="4"/>
    <n v="0"/>
    <m/>
    <n v="360"/>
    <s v="On Time"/>
    <s v="Early Finish"/>
    <n v="4"/>
    <n v="-27"/>
    <n v="0"/>
    <n v="1"/>
    <n v="0"/>
    <n v="4"/>
    <n v="0"/>
    <n v="1"/>
    <n v="0"/>
    <n v="0"/>
    <n v="240"/>
    <n v="1"/>
    <n v="0"/>
    <n v="360"/>
    <s v="Below planned"/>
    <n v="1"/>
    <n v="0"/>
    <n v="0"/>
    <d v="2026-08-02T08:00:00"/>
    <d v="2026-08-02T14:00:00"/>
    <s v="Classified"/>
    <d v="2026-08-02T08:04:00"/>
    <d v="2026-08-02T13:33:00"/>
    <s v="Dr Dummy 11"/>
    <n v="0"/>
    <n v="0"/>
    <m/>
  </r>
  <r>
    <s v="Southern"/>
    <x v="2"/>
    <x v="6"/>
    <x v="24"/>
    <s v="Single consultant"/>
    <x v="21"/>
    <x v="0"/>
    <d v="2026-08-13T00:00:00"/>
    <n v="0"/>
    <x v="2"/>
    <x v="0"/>
    <s v="St Sty Day Procedure Unit"/>
    <x v="1"/>
    <n v="1"/>
    <n v="4"/>
    <s v="AUGUST-26-dummy-data.xlsx"/>
    <n v="4"/>
    <n v="0"/>
    <b v="0"/>
    <n v="360"/>
    <n v="327"/>
    <n v="234"/>
    <n v="0"/>
    <n v="0"/>
    <n v="1"/>
    <n v="0"/>
    <n v="4"/>
    <n v="0"/>
    <m/>
    <n v="360"/>
    <s v="On Time"/>
    <s v="Early Finish"/>
    <n v="8"/>
    <n v="-25"/>
    <n v="0"/>
    <n v="1"/>
    <n v="0"/>
    <n v="4"/>
    <n v="0"/>
    <n v="1"/>
    <n v="0"/>
    <n v="0"/>
    <n v="245"/>
    <n v="1"/>
    <n v="0"/>
    <n v="360"/>
    <s v="Below planned"/>
    <n v="1"/>
    <n v="0"/>
    <n v="0"/>
    <d v="2026-08-13T08:30:00"/>
    <d v="2026-08-13T14:30:00"/>
    <s v="Classified"/>
    <d v="2026-08-13T08:38:00"/>
    <d v="2026-08-13T14:05:00"/>
    <s v="Dr Dummy 11"/>
    <n v="0"/>
    <n v="0"/>
    <m/>
  </r>
  <r>
    <s v="Southern"/>
    <x v="2"/>
    <x v="6"/>
    <x v="11"/>
    <s v="Single consultant"/>
    <x v="19"/>
    <x v="0"/>
    <d v="2026-07-30T00:00:00"/>
    <n v="0"/>
    <x v="1"/>
    <x v="0"/>
    <s v="St Sty Day Procedure Unit"/>
    <x v="1"/>
    <n v="1"/>
    <n v="4"/>
    <s v="JULY-26-dummy-data.xlsx"/>
    <n v="4"/>
    <n v="0"/>
    <b v="0"/>
    <n v="240"/>
    <n v="212"/>
    <n v="145"/>
    <n v="0"/>
    <n v="0"/>
    <n v="1"/>
    <n v="0"/>
    <n v="4"/>
    <n v="0"/>
    <m/>
    <n v="240"/>
    <s v="On Time"/>
    <s v="Early Finish"/>
    <n v="9"/>
    <n v="-19"/>
    <n v="0"/>
    <n v="1"/>
    <n v="0"/>
    <n v="4"/>
    <n v="0"/>
    <n v="1"/>
    <n v="0"/>
    <n v="0"/>
    <n v="145"/>
    <n v="1"/>
    <n v="0"/>
    <n v="240"/>
    <s v="Below planned"/>
    <n v="1"/>
    <n v="0"/>
    <n v="0"/>
    <d v="2026-07-30T09:00:00"/>
    <d v="2026-07-30T13:00:00"/>
    <s v="Classified"/>
    <d v="2026-07-30T09:09:00"/>
    <d v="2026-07-30T12:41:00"/>
    <s v="Dr Dummy 13"/>
    <n v="0"/>
    <n v="0"/>
    <m/>
  </r>
  <r>
    <s v="Southern"/>
    <x v="2"/>
    <x v="6"/>
    <x v="11"/>
    <s v="Single consultant"/>
    <x v="21"/>
    <x v="0"/>
    <d v="2026-06-13T00:00:00"/>
    <n v="0"/>
    <x v="0"/>
    <x v="0"/>
    <s v="St Sty Day Procedure Unit"/>
    <x v="1"/>
    <n v="1"/>
    <n v="4"/>
    <s v="JUNE-26-dummy-data.xlsx"/>
    <n v="4"/>
    <n v="0"/>
    <b v="0"/>
    <n v="240"/>
    <n v="209"/>
    <n v="136"/>
    <n v="0"/>
    <n v="0"/>
    <n v="1"/>
    <n v="0"/>
    <n v="4"/>
    <n v="0"/>
    <m/>
    <n v="240"/>
    <s v="On Time"/>
    <s v="Early Finish"/>
    <n v="3"/>
    <n v="-28"/>
    <n v="0"/>
    <n v="1"/>
    <n v="0"/>
    <n v="4"/>
    <n v="0"/>
    <n v="1"/>
    <n v="0"/>
    <n v="0"/>
    <n v="140"/>
    <n v="1"/>
    <n v="0"/>
    <n v="240"/>
    <s v="Below planned"/>
    <n v="1"/>
    <n v="0"/>
    <n v="0"/>
    <d v="2026-06-13T09:00:00"/>
    <d v="2026-06-13T13:00:00"/>
    <s v="Classified"/>
    <d v="2026-06-13T09:03:00"/>
    <d v="2026-06-13T12:32:00"/>
    <s v="Dr Dummy 13"/>
    <n v="0"/>
    <n v="0"/>
    <m/>
  </r>
  <r>
    <s v="Southern"/>
    <x v="2"/>
    <x v="6"/>
    <x v="11"/>
    <s v="Single consultant"/>
    <x v="21"/>
    <x v="0"/>
    <d v="2026-08-17T00:00:00"/>
    <n v="0"/>
    <x v="2"/>
    <x v="0"/>
    <s v="St Sty Day Procedure Unit"/>
    <x v="1"/>
    <n v="1"/>
    <n v="4"/>
    <s v="AUGUST-26-dummy-data.xlsx"/>
    <n v="4"/>
    <n v="0"/>
    <b v="0"/>
    <n v="180"/>
    <n v="164"/>
    <n v="91"/>
    <n v="0"/>
    <n v="0"/>
    <n v="1"/>
    <n v="0"/>
    <n v="4"/>
    <n v="0"/>
    <m/>
    <n v="180"/>
    <s v="On Time"/>
    <s v="On Time"/>
    <n v="8"/>
    <n v="-8"/>
    <n v="0"/>
    <n v="1"/>
    <n v="0"/>
    <n v="4"/>
    <n v="0"/>
    <n v="0"/>
    <n v="1"/>
    <n v="0"/>
    <n v="90"/>
    <n v="1"/>
    <n v="0"/>
    <n v="180"/>
    <s v="Below planned"/>
    <n v="1"/>
    <n v="0"/>
    <n v="0"/>
    <d v="2026-08-17T13:30:00"/>
    <d v="2026-08-17T16:30:00"/>
    <s v="Classified"/>
    <d v="2026-08-17T13:38:00"/>
    <d v="2026-08-17T16:22:00"/>
    <s v="Dr Dummy 13"/>
    <n v="0"/>
    <n v="0"/>
    <m/>
  </r>
  <r>
    <s v="Southern"/>
    <x v="2"/>
    <x v="6"/>
    <x v="12"/>
    <s v="Single consultant"/>
    <x v="21"/>
    <x v="0"/>
    <d v="2026-08-26T00:00:00"/>
    <n v="0"/>
    <x v="2"/>
    <x v="0"/>
    <s v="St Sty Day Procedure Unit"/>
    <x v="1"/>
    <n v="1"/>
    <n v="4"/>
    <s v="AUGUST-26-dummy-data.xlsx"/>
    <n v="4"/>
    <n v="0"/>
    <b v="0"/>
    <n v="300"/>
    <n v="270"/>
    <n v="157"/>
    <n v="0"/>
    <n v="0"/>
    <n v="1"/>
    <n v="0"/>
    <n v="4"/>
    <n v="0"/>
    <m/>
    <n v="300"/>
    <s v="On Time"/>
    <s v="Early Finish"/>
    <n v="5"/>
    <n v="-25"/>
    <n v="0"/>
    <n v="1"/>
    <n v="0"/>
    <n v="4"/>
    <n v="0"/>
    <n v="1"/>
    <n v="0"/>
    <n v="0"/>
    <n v="170"/>
    <n v="1"/>
    <n v="0"/>
    <n v="300"/>
    <s v="Below planned"/>
    <n v="1"/>
    <n v="0"/>
    <n v="0"/>
    <d v="2026-08-26T09:00:00"/>
    <d v="2026-08-26T14:00:00"/>
    <s v="Classified"/>
    <d v="2026-08-26T09:05:00"/>
    <d v="2026-08-26T13:35:00"/>
    <s v="Dr Dummy 14"/>
    <n v="0"/>
    <n v="0"/>
    <m/>
  </r>
  <r>
    <s v="Southern"/>
    <x v="2"/>
    <x v="6"/>
    <x v="13"/>
    <s v="Single consultant"/>
    <x v="19"/>
    <x v="0"/>
    <d v="2026-06-08T00:00:00"/>
    <n v="0"/>
    <x v="0"/>
    <x v="0"/>
    <s v="St Sty Day Procedure Unit"/>
    <x v="1"/>
    <n v="1"/>
    <n v="4"/>
    <s v="JUNE-26-dummy-data.xlsx"/>
    <n v="4"/>
    <n v="0"/>
    <b v="0"/>
    <n v="240"/>
    <n v="218"/>
    <n v="138"/>
    <n v="0"/>
    <n v="0"/>
    <n v="1"/>
    <n v="0"/>
    <n v="4"/>
    <n v="0"/>
    <m/>
    <n v="240"/>
    <s v="On Time"/>
    <s v="Early Finish"/>
    <n v="9"/>
    <n v="-13"/>
    <n v="0"/>
    <n v="1"/>
    <n v="0"/>
    <n v="4"/>
    <n v="0"/>
    <n v="1"/>
    <n v="0"/>
    <n v="0"/>
    <n v="135"/>
    <n v="1"/>
    <n v="0"/>
    <n v="240"/>
    <s v="Below planned"/>
    <n v="1"/>
    <n v="0"/>
    <n v="0"/>
    <d v="2026-06-08T08:00:00"/>
    <d v="2026-06-08T12:00:00"/>
    <s v="Classified"/>
    <d v="2026-06-08T08:09:00"/>
    <d v="2026-06-08T11:47:00"/>
    <s v="Dr Dummy 15"/>
    <n v="0"/>
    <n v="0"/>
    <m/>
  </r>
  <r>
    <s v="Southern"/>
    <x v="2"/>
    <x v="6"/>
    <x v="15"/>
    <s v="Single consultant"/>
    <x v="20"/>
    <x v="0"/>
    <d v="2026-07-10T00:00:00"/>
    <n v="0"/>
    <x v="1"/>
    <x v="0"/>
    <s v="St Sty Day Procedure Unit"/>
    <x v="1"/>
    <n v="1"/>
    <n v="4"/>
    <s v="JULY-26-dummy-data.xlsx"/>
    <n v="4"/>
    <n v="0"/>
    <b v="0"/>
    <n v="240"/>
    <n v="216"/>
    <n v="139"/>
    <n v="0"/>
    <n v="0"/>
    <n v="1"/>
    <n v="0"/>
    <n v="4"/>
    <n v="0"/>
    <m/>
    <n v="240"/>
    <s v="On Time"/>
    <s v="Early Finish"/>
    <n v="9"/>
    <n v="-15"/>
    <n v="0"/>
    <n v="1"/>
    <n v="0"/>
    <n v="4"/>
    <n v="0"/>
    <n v="1"/>
    <n v="0"/>
    <n v="0"/>
    <n v="135"/>
    <n v="1"/>
    <n v="0"/>
    <n v="240"/>
    <s v="Below planned"/>
    <n v="1"/>
    <n v="0"/>
    <n v="0"/>
    <d v="2026-07-10T09:00:00"/>
    <d v="2026-07-10T13:00:00"/>
    <s v="Classified"/>
    <d v="2026-07-10T09:09:00"/>
    <d v="2026-07-10T12:45:00"/>
    <s v="Dr Dummy 17"/>
    <n v="0"/>
    <n v="0"/>
    <m/>
  </r>
  <r>
    <s v="Southern"/>
    <x v="2"/>
    <x v="6"/>
    <x v="17"/>
    <s v="Single consultant"/>
    <x v="21"/>
    <x v="0"/>
    <d v="2026-06-06T00:00:00"/>
    <n v="0"/>
    <x v="0"/>
    <x v="0"/>
    <s v="St Sty Day Procedure Unit"/>
    <x v="1"/>
    <n v="1"/>
    <n v="4"/>
    <s v="JUNE-26-dummy-data.xlsx"/>
    <n v="4"/>
    <n v="0"/>
    <b v="0"/>
    <n v="210"/>
    <n v="193"/>
    <n v="112"/>
    <n v="0"/>
    <n v="0"/>
    <n v="1"/>
    <n v="0"/>
    <n v="4"/>
    <n v="0"/>
    <m/>
    <n v="210"/>
    <s v="On Time"/>
    <s v="Early Finish"/>
    <n v="2"/>
    <n v="-15"/>
    <n v="0"/>
    <n v="1"/>
    <n v="0"/>
    <n v="4"/>
    <n v="0"/>
    <n v="1"/>
    <n v="0"/>
    <n v="0"/>
    <n v="120"/>
    <n v="1"/>
    <n v="0"/>
    <n v="210"/>
    <s v="Below planned"/>
    <n v="1"/>
    <n v="0"/>
    <n v="0"/>
    <d v="2026-06-06T08:30:00"/>
    <d v="2026-06-06T12:00:00"/>
    <s v="Classified"/>
    <d v="2026-06-06T08:32:00"/>
    <d v="2026-06-06T11:45:00"/>
    <s v="Dr Dummy 19"/>
    <n v="0"/>
    <n v="0"/>
    <m/>
  </r>
  <r>
    <s v="Southern"/>
    <x v="2"/>
    <x v="6"/>
    <x v="17"/>
    <s v="Single consultant"/>
    <x v="20"/>
    <x v="0"/>
    <d v="2026-07-15T00:00:00"/>
    <n v="0"/>
    <x v="1"/>
    <x v="0"/>
    <s v="St Sty Day Procedure Unit"/>
    <x v="1"/>
    <n v="1"/>
    <n v="4"/>
    <s v="JULY-26-dummy-data.xlsx"/>
    <n v="4"/>
    <n v="0"/>
    <b v="0"/>
    <n v="540"/>
    <n v="487"/>
    <n v="368"/>
    <n v="0"/>
    <n v="0"/>
    <n v="1"/>
    <n v="0"/>
    <n v="4"/>
    <n v="0"/>
    <m/>
    <n v="540"/>
    <s v="Late Start"/>
    <s v="Early Finish"/>
    <n v="12"/>
    <n v="-41"/>
    <n v="0"/>
    <n v="0"/>
    <n v="1"/>
    <n v="4"/>
    <n v="0"/>
    <n v="1"/>
    <n v="0"/>
    <n v="0"/>
    <n v="375"/>
    <n v="1"/>
    <n v="0"/>
    <n v="540"/>
    <s v="Below planned"/>
    <n v="1"/>
    <n v="0"/>
    <n v="0"/>
    <d v="2026-07-15T08:30:00"/>
    <d v="2026-07-15T17:30:00"/>
    <s v="Classified"/>
    <d v="2026-07-15T08:42:00"/>
    <d v="2026-07-15T16:49:00"/>
    <s v="Dr Dummy 19"/>
    <n v="0"/>
    <n v="0"/>
    <m/>
  </r>
  <r>
    <s v="Southern"/>
    <x v="2"/>
    <x v="6"/>
    <x v="18"/>
    <s v="Single consultant"/>
    <x v="19"/>
    <x v="0"/>
    <d v="2026-06-20T00:00:00"/>
    <n v="0"/>
    <x v="0"/>
    <x v="0"/>
    <s v="St Sty Day Procedure Unit"/>
    <x v="1"/>
    <n v="1"/>
    <n v="4"/>
    <s v="JUNE-26-dummy-data.xlsx"/>
    <n v="4"/>
    <n v="0"/>
    <b v="0"/>
    <n v="270"/>
    <n v="245"/>
    <n v="161"/>
    <n v="0"/>
    <n v="0"/>
    <n v="1"/>
    <n v="0"/>
    <n v="4"/>
    <n v="0"/>
    <m/>
    <n v="270"/>
    <s v="On Time"/>
    <s v="Early Finish"/>
    <n v="5"/>
    <n v="-20"/>
    <n v="0"/>
    <n v="1"/>
    <n v="0"/>
    <n v="4"/>
    <n v="0"/>
    <n v="1"/>
    <n v="0"/>
    <n v="0"/>
    <n v="165"/>
    <n v="1"/>
    <n v="0"/>
    <n v="270"/>
    <s v="Below planned"/>
    <n v="1"/>
    <n v="0"/>
    <n v="0"/>
    <d v="2026-06-20T09:00:00"/>
    <d v="2026-06-20T13:30:00"/>
    <s v="Classified"/>
    <d v="2026-06-20T09:05:00"/>
    <d v="2026-06-20T13:10:00"/>
    <s v="Dr Dummy 20"/>
    <n v="0"/>
    <n v="0"/>
    <m/>
  </r>
  <r>
    <s v="Southern"/>
    <x v="2"/>
    <x v="6"/>
    <x v="19"/>
    <s v="Single consultant"/>
    <x v="20"/>
    <x v="0"/>
    <d v="2026-07-07T00:00:00"/>
    <n v="0"/>
    <x v="1"/>
    <x v="0"/>
    <s v="St Sty Day Procedure Unit"/>
    <x v="1"/>
    <n v="1"/>
    <n v="4"/>
    <s v="JULY-26-dummy-data.xlsx"/>
    <n v="4"/>
    <n v="0"/>
    <b v="0"/>
    <n v="540"/>
    <n v="506"/>
    <n v="380"/>
    <n v="0"/>
    <n v="0"/>
    <n v="1"/>
    <n v="0"/>
    <n v="4"/>
    <n v="0"/>
    <m/>
    <n v="540"/>
    <s v="On Time"/>
    <s v="Early Finish"/>
    <n v="6"/>
    <n v="-28"/>
    <n v="0"/>
    <n v="1"/>
    <n v="0"/>
    <n v="4"/>
    <n v="0"/>
    <n v="1"/>
    <n v="0"/>
    <n v="0"/>
    <n v="385"/>
    <n v="1"/>
    <n v="0"/>
    <n v="540"/>
    <s v="Below planned"/>
    <n v="1"/>
    <n v="0"/>
    <n v="0"/>
    <d v="2026-07-07T08:30:00"/>
    <d v="2026-07-07T17:30:00"/>
    <s v="Classified"/>
    <d v="2026-07-07T08:36:00"/>
    <d v="2026-07-07T17:02:00"/>
    <s v="Dr Dummy 21"/>
    <n v="0"/>
    <n v="0"/>
    <m/>
  </r>
  <r>
    <s v="Southern"/>
    <x v="2"/>
    <x v="6"/>
    <x v="19"/>
    <s v="Single consultant"/>
    <x v="20"/>
    <x v="0"/>
    <d v="2026-07-25T00:00:00"/>
    <n v="0"/>
    <x v="1"/>
    <x v="0"/>
    <s v="St Sty Day Procedure Unit"/>
    <x v="1"/>
    <n v="1"/>
    <n v="4"/>
    <s v="JULY-26-dummy-data.xlsx"/>
    <n v="4"/>
    <n v="0"/>
    <b v="0"/>
    <n v="270"/>
    <n v="238"/>
    <n v="138"/>
    <n v="0"/>
    <n v="0"/>
    <n v="1"/>
    <n v="0"/>
    <n v="4"/>
    <n v="0"/>
    <m/>
    <n v="270"/>
    <s v="Late Start"/>
    <s v="Early Finish"/>
    <n v="12"/>
    <n v="-20"/>
    <n v="0"/>
    <n v="0"/>
    <n v="1"/>
    <n v="4"/>
    <n v="0"/>
    <n v="1"/>
    <n v="0"/>
    <n v="0"/>
    <n v="130"/>
    <n v="1"/>
    <n v="0"/>
    <n v="270"/>
    <s v="Below planned"/>
    <n v="1"/>
    <n v="0"/>
    <n v="0"/>
    <d v="2026-07-25T08:30:00"/>
    <d v="2026-07-25T13:00:00"/>
    <s v="Classified"/>
    <d v="2026-07-25T08:42:00"/>
    <d v="2026-07-25T12:40:00"/>
    <s v="Dr Dummy 21"/>
    <n v="0"/>
    <n v="0"/>
    <m/>
  </r>
  <r>
    <s v="Southern"/>
    <x v="2"/>
    <x v="6"/>
    <x v="20"/>
    <s v="Single consultant"/>
    <x v="19"/>
    <x v="0"/>
    <d v="2026-06-26T00:00:00"/>
    <n v="0"/>
    <x v="0"/>
    <x v="0"/>
    <s v="St Sty Day Procedure Unit"/>
    <x v="1"/>
    <n v="1"/>
    <n v="4"/>
    <s v="JUNE-26-dummy-data.xlsx"/>
    <n v="4"/>
    <n v="0"/>
    <b v="0"/>
    <n v="270"/>
    <n v="238"/>
    <n v="166"/>
    <n v="0"/>
    <n v="0"/>
    <n v="1"/>
    <n v="0"/>
    <n v="4"/>
    <n v="0"/>
    <m/>
    <n v="270"/>
    <s v="On Time"/>
    <s v="Early Finish"/>
    <n v="5"/>
    <n v="-27"/>
    <n v="0"/>
    <n v="1"/>
    <n v="0"/>
    <n v="4"/>
    <n v="0"/>
    <n v="1"/>
    <n v="0"/>
    <n v="0"/>
    <n v="165"/>
    <n v="1"/>
    <n v="0"/>
    <n v="270"/>
    <s v="Below planned"/>
    <n v="1"/>
    <n v="0"/>
    <n v="0"/>
    <d v="2026-06-26T09:00:00"/>
    <d v="2026-06-26T13:30:00"/>
    <s v="Classified"/>
    <d v="2026-06-26T09:05:00"/>
    <d v="2026-06-26T13:03:00"/>
    <s v="Dr Dummy 22"/>
    <n v="0"/>
    <n v="0"/>
    <m/>
  </r>
  <r>
    <s v="Southern"/>
    <x v="2"/>
    <x v="6"/>
    <x v="20"/>
    <s v="Single consultant"/>
    <x v="21"/>
    <x v="0"/>
    <d v="2026-08-29T00:00:00"/>
    <n v="0"/>
    <x v="2"/>
    <x v="0"/>
    <s v="St Sty Day Procedure Unit"/>
    <x v="1"/>
    <n v="1"/>
    <n v="4"/>
    <s v="AUGUST-26-dummy-data.xlsx"/>
    <n v="4"/>
    <n v="0"/>
    <b v="0"/>
    <n v="480"/>
    <n v="436"/>
    <n v="282"/>
    <n v="0"/>
    <n v="0"/>
    <n v="1"/>
    <n v="0"/>
    <n v="4"/>
    <n v="0"/>
    <m/>
    <n v="480"/>
    <s v="Late Start"/>
    <s v="Early Finish"/>
    <n v="11"/>
    <n v="-33"/>
    <n v="0"/>
    <n v="0"/>
    <n v="1"/>
    <n v="4"/>
    <n v="0"/>
    <n v="1"/>
    <n v="0"/>
    <n v="0"/>
    <n v="295"/>
    <n v="1"/>
    <n v="0"/>
    <n v="480"/>
    <s v="Below planned"/>
    <n v="1"/>
    <n v="0"/>
    <n v="0"/>
    <d v="2026-08-29T09:00:00"/>
    <d v="2026-08-29T17:00:00"/>
    <s v="Classified"/>
    <d v="2026-08-29T09:11:00"/>
    <d v="2026-08-29T16:27:00"/>
    <s v="Dr Dummy 22"/>
    <n v="0"/>
    <n v="0"/>
    <m/>
  </r>
  <r>
    <s v="Southern"/>
    <x v="2"/>
    <x v="6"/>
    <x v="22"/>
    <s v="Single consultant"/>
    <x v="20"/>
    <x v="0"/>
    <d v="2026-07-13T00:00:00"/>
    <n v="0"/>
    <x v="1"/>
    <x v="0"/>
    <s v="St Sty Day Procedure Unit"/>
    <x v="1"/>
    <n v="1"/>
    <n v="4"/>
    <s v="JULY-26-dummy-data.xlsx"/>
    <n v="4"/>
    <n v="0"/>
    <b v="0"/>
    <n v="270"/>
    <n v="240"/>
    <n v="156"/>
    <n v="0"/>
    <n v="0"/>
    <n v="1"/>
    <n v="0"/>
    <n v="4"/>
    <n v="0"/>
    <m/>
    <n v="270"/>
    <s v="Late Start"/>
    <s v="Early Finish"/>
    <n v="12"/>
    <n v="-18"/>
    <n v="0"/>
    <n v="0"/>
    <n v="1"/>
    <n v="4"/>
    <n v="0"/>
    <n v="1"/>
    <n v="0"/>
    <n v="0"/>
    <n v="160"/>
    <n v="1"/>
    <n v="0"/>
    <n v="270"/>
    <s v="Below planned"/>
    <n v="1"/>
    <n v="0"/>
    <n v="0"/>
    <d v="2026-07-13T13:30:00"/>
    <d v="2026-07-13T18:00:00"/>
    <s v="Classified"/>
    <d v="2026-07-13T13:42:00"/>
    <d v="2026-07-13T17:42:00"/>
    <s v="Dr Dummy 24"/>
    <n v="0"/>
    <n v="0"/>
    <m/>
  </r>
  <r>
    <s v="Southern"/>
    <x v="2"/>
    <x v="9"/>
    <x v="0"/>
    <s v="Single consultant"/>
    <x v="19"/>
    <x v="0"/>
    <d v="2026-08-07T00:00:00"/>
    <n v="0"/>
    <x v="2"/>
    <x v="0"/>
    <s v="St Sty Day Procedure Unit"/>
    <x v="1"/>
    <n v="1"/>
    <n v="4"/>
    <s v="AUGUST-26-dummy-data.xlsx"/>
    <n v="4"/>
    <n v="0"/>
    <b v="0"/>
    <n v="540"/>
    <n v="499"/>
    <n v="356"/>
    <n v="0"/>
    <n v="0"/>
    <n v="1"/>
    <n v="0"/>
    <n v="4"/>
    <n v="0"/>
    <m/>
    <n v="540"/>
    <s v="On Time"/>
    <s v="Early Finish"/>
    <n v="6"/>
    <n v="-35"/>
    <n v="0"/>
    <n v="1"/>
    <n v="0"/>
    <n v="4"/>
    <n v="0"/>
    <n v="1"/>
    <n v="0"/>
    <n v="0"/>
    <n v="355"/>
    <n v="1"/>
    <n v="0"/>
    <n v="540"/>
    <s v="Below planned"/>
    <n v="1"/>
    <n v="0"/>
    <n v="0"/>
    <d v="2026-08-07T07:30:00"/>
    <d v="2026-08-07T16:30:00"/>
    <s v="Classified"/>
    <d v="2026-08-07T07:36:00"/>
    <d v="2026-08-07T15:55:00"/>
    <s v="Dr Dummy 01"/>
    <n v="0"/>
    <n v="0"/>
    <m/>
  </r>
  <r>
    <s v="Southern"/>
    <x v="2"/>
    <x v="9"/>
    <x v="0"/>
    <s v="Single consultant"/>
    <x v="21"/>
    <x v="0"/>
    <d v="2026-07-27T00:00:00"/>
    <n v="0"/>
    <x v="1"/>
    <x v="0"/>
    <s v="St Sty Day Procedure Unit"/>
    <x v="1"/>
    <n v="1"/>
    <n v="4"/>
    <s v="JULY-26-dummy-data.xlsx"/>
    <n v="4"/>
    <n v="0"/>
    <b v="0"/>
    <n v="240"/>
    <n v="216"/>
    <n v="140"/>
    <n v="0"/>
    <n v="0"/>
    <n v="1"/>
    <n v="0"/>
    <n v="4"/>
    <n v="0"/>
    <m/>
    <n v="240"/>
    <s v="On Time"/>
    <s v="Early Finish"/>
    <n v="5"/>
    <n v="-19"/>
    <n v="0"/>
    <n v="1"/>
    <n v="0"/>
    <n v="4"/>
    <n v="0"/>
    <n v="1"/>
    <n v="0"/>
    <n v="0"/>
    <n v="135"/>
    <n v="1"/>
    <n v="0"/>
    <n v="240"/>
    <s v="Below planned"/>
    <n v="1"/>
    <n v="0"/>
    <n v="0"/>
    <d v="2026-07-27T08:30:00"/>
    <d v="2026-07-27T12:30:00"/>
    <s v="Classified"/>
    <d v="2026-07-27T08:35:00"/>
    <d v="2026-07-27T12:11:00"/>
    <s v="Dr Dummy 01"/>
    <n v="0"/>
    <n v="0"/>
    <m/>
  </r>
  <r>
    <s v="Southern"/>
    <x v="2"/>
    <x v="9"/>
    <x v="2"/>
    <s v="Single consultant"/>
    <x v="19"/>
    <x v="0"/>
    <d v="2026-06-05T00:00:00"/>
    <n v="0"/>
    <x v="0"/>
    <x v="0"/>
    <s v="St Sty Day Procedure Unit"/>
    <x v="1"/>
    <n v="1"/>
    <n v="4"/>
    <s v="JUNE-26-dummy-data.xlsx"/>
    <n v="4"/>
    <n v="0"/>
    <b v="0"/>
    <n v="360"/>
    <n v="323"/>
    <n v="225"/>
    <n v="0"/>
    <n v="0"/>
    <n v="1"/>
    <n v="0"/>
    <n v="4"/>
    <n v="0"/>
    <m/>
    <n v="360"/>
    <s v="On Time"/>
    <s v="Early Finish"/>
    <n v="2"/>
    <n v="-35"/>
    <n v="0"/>
    <n v="1"/>
    <n v="0"/>
    <n v="4"/>
    <n v="0"/>
    <n v="1"/>
    <n v="0"/>
    <n v="0"/>
    <n v="225"/>
    <n v="1"/>
    <n v="0"/>
    <n v="360"/>
    <s v="Below planned"/>
    <n v="1"/>
    <n v="0"/>
    <n v="0"/>
    <d v="2026-06-05T07:30:00"/>
    <d v="2026-06-05T13:30:00"/>
    <s v="Classified"/>
    <d v="2026-06-05T07:32:00"/>
    <d v="2026-06-05T12:55:00"/>
    <s v="Dr Dummy 03"/>
    <n v="0"/>
    <n v="0"/>
    <m/>
  </r>
  <r>
    <s v="Southern"/>
    <x v="2"/>
    <x v="9"/>
    <x v="4"/>
    <s v="Single consultant"/>
    <x v="20"/>
    <x v="0"/>
    <d v="2026-06-27T00:00:00"/>
    <n v="0"/>
    <x v="0"/>
    <x v="0"/>
    <s v="St Sty Day Procedure Unit"/>
    <x v="1"/>
    <n v="1"/>
    <n v="4"/>
    <s v="JUNE-26-dummy-data.xlsx"/>
    <n v="4"/>
    <n v="0"/>
    <b v="0"/>
    <n v="480"/>
    <n v="451"/>
    <n v="310"/>
    <n v="0"/>
    <n v="0"/>
    <n v="1"/>
    <n v="0"/>
    <n v="4"/>
    <n v="0"/>
    <m/>
    <n v="480"/>
    <s v="On Time"/>
    <s v="Early Finish"/>
    <n v="9"/>
    <n v="-20"/>
    <n v="0"/>
    <n v="1"/>
    <n v="0"/>
    <n v="4"/>
    <n v="0"/>
    <n v="1"/>
    <n v="0"/>
    <n v="0"/>
    <n v="310"/>
    <n v="1"/>
    <n v="0"/>
    <n v="480"/>
    <s v="Below planned"/>
    <n v="1"/>
    <n v="0"/>
    <n v="0"/>
    <d v="2026-06-27T08:30:00"/>
    <d v="2026-06-27T16:30:00"/>
    <s v="Classified"/>
    <d v="2026-06-27T08:39:00"/>
    <d v="2026-06-27T16:10:00"/>
    <s v="Dr Dummy 05"/>
    <n v="0"/>
    <n v="0"/>
    <m/>
  </r>
  <r>
    <s v="Southern"/>
    <x v="2"/>
    <x v="9"/>
    <x v="4"/>
    <s v="Single consultant"/>
    <x v="20"/>
    <x v="0"/>
    <d v="2026-08-11T00:00:00"/>
    <n v="0"/>
    <x v="2"/>
    <x v="0"/>
    <s v="St Sty Day Procedure Unit"/>
    <x v="1"/>
    <n v="1"/>
    <n v="4"/>
    <s v="AUGUST-26-dummy-data.xlsx"/>
    <n v="4"/>
    <n v="0"/>
    <b v="0"/>
    <n v="540"/>
    <n v="525"/>
    <n v="369"/>
    <n v="0"/>
    <n v="0"/>
    <n v="1"/>
    <n v="0"/>
    <n v="4"/>
    <n v="0"/>
    <m/>
    <n v="540"/>
    <s v="On Time"/>
    <s v="Early Finish"/>
    <n v="3"/>
    <n v="-12"/>
    <n v="0"/>
    <n v="1"/>
    <n v="0"/>
    <n v="4"/>
    <n v="0"/>
    <n v="1"/>
    <n v="0"/>
    <n v="0"/>
    <n v="380"/>
    <n v="1"/>
    <n v="0"/>
    <n v="540"/>
    <s v="Below planned"/>
    <n v="1"/>
    <n v="0"/>
    <n v="0"/>
    <d v="2026-08-11T07:30:00"/>
    <d v="2026-08-11T16:30:00"/>
    <s v="Classified"/>
    <d v="2026-08-11T07:33:00"/>
    <d v="2026-08-11T16:18:00"/>
    <s v="Dr Dummy 05"/>
    <n v="0"/>
    <n v="0"/>
    <m/>
  </r>
  <r>
    <s v="Southern"/>
    <x v="2"/>
    <x v="9"/>
    <x v="5"/>
    <s v="Single consultant"/>
    <x v="19"/>
    <x v="0"/>
    <d v="2026-07-31T00:00:00"/>
    <n v="0"/>
    <x v="1"/>
    <x v="0"/>
    <s v="St Sty Day Procedure Unit"/>
    <x v="1"/>
    <n v="1"/>
    <n v="4"/>
    <s v="JULY-26-dummy-data.xlsx"/>
    <n v="4"/>
    <n v="0"/>
    <b v="0"/>
    <n v="480"/>
    <n v="456"/>
    <n v="335"/>
    <n v="0"/>
    <n v="0"/>
    <n v="1"/>
    <n v="0"/>
    <n v="4"/>
    <n v="0"/>
    <m/>
    <n v="480"/>
    <s v="On Time"/>
    <s v="Early Finish"/>
    <n v="2"/>
    <n v="-22"/>
    <n v="0"/>
    <n v="1"/>
    <n v="0"/>
    <n v="4"/>
    <n v="0"/>
    <n v="1"/>
    <n v="0"/>
    <n v="0"/>
    <n v="340"/>
    <n v="1"/>
    <n v="0"/>
    <n v="480"/>
    <s v="Below planned"/>
    <n v="1"/>
    <n v="0"/>
    <n v="0"/>
    <d v="2026-07-31T08:00:00"/>
    <d v="2026-07-31T16:00:00"/>
    <s v="Classified"/>
    <d v="2026-07-31T08:02:00"/>
    <d v="2026-07-31T15:38:00"/>
    <s v="Dr Dummy 06"/>
    <n v="0"/>
    <n v="0"/>
    <m/>
  </r>
  <r>
    <s v="Southern"/>
    <x v="2"/>
    <x v="9"/>
    <x v="6"/>
    <s v="Single consultant"/>
    <x v="19"/>
    <x v="0"/>
    <d v="2026-07-24T00:00:00"/>
    <n v="0"/>
    <x v="1"/>
    <x v="0"/>
    <s v="St Sty Day Procedure Unit"/>
    <x v="1"/>
    <n v="1"/>
    <n v="4"/>
    <s v="JULY-26-dummy-data.xlsx"/>
    <n v="4"/>
    <n v="0"/>
    <b v="0"/>
    <n v="480"/>
    <n v="433"/>
    <n v="308"/>
    <n v="0"/>
    <n v="0"/>
    <n v="1"/>
    <n v="0"/>
    <n v="4"/>
    <n v="0"/>
    <m/>
    <n v="480"/>
    <s v="On Time"/>
    <s v="Early Finish"/>
    <n v="9"/>
    <n v="-38"/>
    <n v="0"/>
    <n v="1"/>
    <n v="0"/>
    <n v="4"/>
    <n v="0"/>
    <n v="1"/>
    <n v="0"/>
    <n v="0"/>
    <n v="310"/>
    <n v="1"/>
    <n v="0"/>
    <n v="480"/>
    <s v="Below planned"/>
    <n v="1"/>
    <n v="0"/>
    <n v="0"/>
    <d v="2026-07-24T08:00:00"/>
    <d v="2026-07-24T16:00:00"/>
    <s v="Classified"/>
    <d v="2026-07-24T08:09:00"/>
    <d v="2026-07-24T15:22:00"/>
    <s v="Dr Dummy 07"/>
    <n v="0"/>
    <n v="0"/>
    <m/>
  </r>
  <r>
    <s v="Southern"/>
    <x v="2"/>
    <x v="9"/>
    <x v="7"/>
    <s v="Single consultant"/>
    <x v="21"/>
    <x v="0"/>
    <d v="2026-07-12T00:00:00"/>
    <n v="0"/>
    <x v="1"/>
    <x v="0"/>
    <s v="St Sty Day Procedure Unit"/>
    <x v="1"/>
    <n v="1"/>
    <n v="4"/>
    <s v="JULY-26-dummy-data.xlsx"/>
    <n v="4"/>
    <n v="0"/>
    <b v="0"/>
    <n v="420"/>
    <n v="390"/>
    <n v="303"/>
    <n v="0"/>
    <n v="0"/>
    <n v="1"/>
    <n v="0"/>
    <n v="4"/>
    <n v="0"/>
    <m/>
    <n v="420"/>
    <s v="On Time"/>
    <s v="Early Finish"/>
    <n v="8"/>
    <n v="-22"/>
    <n v="0"/>
    <n v="1"/>
    <n v="0"/>
    <n v="4"/>
    <n v="0"/>
    <n v="1"/>
    <n v="0"/>
    <n v="0"/>
    <n v="295"/>
    <n v="1"/>
    <n v="0"/>
    <n v="420"/>
    <s v="Below planned"/>
    <n v="1"/>
    <n v="0"/>
    <n v="0"/>
    <d v="2026-07-12T08:30:00"/>
    <d v="2026-07-12T15:30:00"/>
    <s v="Classified"/>
    <d v="2026-07-12T08:38:00"/>
    <d v="2026-07-12T15:08:00"/>
    <s v="Dr Dummy 08"/>
    <n v="0"/>
    <n v="0"/>
    <m/>
  </r>
  <r>
    <s v="Southern"/>
    <x v="2"/>
    <x v="9"/>
    <x v="24"/>
    <s v="Single consultant"/>
    <x v="21"/>
    <x v="0"/>
    <d v="2026-07-30T00:00:00"/>
    <n v="0"/>
    <x v="1"/>
    <x v="0"/>
    <s v="St Sty Day Procedure Unit"/>
    <x v="1"/>
    <n v="1"/>
    <n v="4"/>
    <s v="JULY-26-dummy-data.xlsx"/>
    <n v="4"/>
    <n v="0"/>
    <b v="0"/>
    <n v="540"/>
    <n v="499"/>
    <n v="400"/>
    <n v="0"/>
    <n v="0"/>
    <n v="1"/>
    <n v="0"/>
    <n v="4"/>
    <n v="0"/>
    <m/>
    <n v="540"/>
    <s v="On Time"/>
    <s v="Early Finish"/>
    <n v="8"/>
    <n v="-33"/>
    <n v="0"/>
    <n v="1"/>
    <n v="0"/>
    <n v="4"/>
    <n v="0"/>
    <n v="1"/>
    <n v="0"/>
    <n v="0"/>
    <n v="395"/>
    <n v="1"/>
    <n v="0"/>
    <n v="540"/>
    <s v="Below planned"/>
    <n v="1"/>
    <n v="0"/>
    <n v="0"/>
    <d v="2026-07-30T08:00:00"/>
    <d v="2026-07-30T17:00:00"/>
    <s v="Classified"/>
    <d v="2026-07-30T08:08:00"/>
    <d v="2026-07-30T16:27:00"/>
    <s v="Dr Dummy 11"/>
    <n v="0"/>
    <n v="0"/>
    <m/>
  </r>
  <r>
    <s v="Southern"/>
    <x v="2"/>
    <x v="9"/>
    <x v="10"/>
    <s v="Single consultant"/>
    <x v="21"/>
    <x v="0"/>
    <d v="2026-06-14T00:00:00"/>
    <n v="0"/>
    <x v="0"/>
    <x v="0"/>
    <s v="St Sty Day Procedure Unit"/>
    <x v="1"/>
    <n v="1"/>
    <n v="4"/>
    <s v="JUNE-26-dummy-data.xlsx"/>
    <n v="4"/>
    <n v="0"/>
    <b v="0"/>
    <n v="480"/>
    <n v="440"/>
    <n v="313"/>
    <n v="0"/>
    <n v="0"/>
    <n v="1"/>
    <n v="0"/>
    <n v="4"/>
    <n v="0"/>
    <m/>
    <n v="480"/>
    <s v="On Time"/>
    <s v="Early Finish"/>
    <n v="6"/>
    <n v="-34"/>
    <n v="0"/>
    <n v="1"/>
    <n v="0"/>
    <n v="4"/>
    <n v="0"/>
    <n v="1"/>
    <n v="0"/>
    <n v="0"/>
    <n v="315"/>
    <n v="1"/>
    <n v="0"/>
    <n v="480"/>
    <s v="Below planned"/>
    <n v="1"/>
    <n v="0"/>
    <n v="0"/>
    <d v="2026-06-14T08:30:00"/>
    <d v="2026-06-14T16:30:00"/>
    <s v="Classified"/>
    <d v="2026-06-14T08:36:00"/>
    <d v="2026-06-14T15:56:00"/>
    <s v="Dr Dummy 12"/>
    <n v="0"/>
    <n v="0"/>
    <m/>
  </r>
  <r>
    <s v="Southern"/>
    <x v="2"/>
    <x v="9"/>
    <x v="10"/>
    <s v="Single consultant"/>
    <x v="20"/>
    <x v="0"/>
    <d v="2026-08-21T00:00:00"/>
    <n v="0"/>
    <x v="2"/>
    <x v="0"/>
    <s v="St Sty Day Procedure Unit"/>
    <x v="1"/>
    <n v="1"/>
    <n v="4"/>
    <s v="AUGUST-26-dummy-data.xlsx"/>
    <n v="4"/>
    <n v="0"/>
    <b v="0"/>
    <n v="540"/>
    <n v="489"/>
    <n v="382"/>
    <n v="0"/>
    <n v="0"/>
    <n v="1"/>
    <n v="0"/>
    <n v="4"/>
    <n v="0"/>
    <m/>
    <n v="540"/>
    <s v="On Time"/>
    <s v="Early Finish"/>
    <n v="7"/>
    <n v="-44"/>
    <n v="0"/>
    <n v="1"/>
    <n v="0"/>
    <n v="4"/>
    <n v="0"/>
    <n v="1"/>
    <n v="0"/>
    <n v="0"/>
    <n v="380"/>
    <n v="1"/>
    <n v="0"/>
    <n v="540"/>
    <s v="Below planned"/>
    <n v="1"/>
    <n v="0"/>
    <n v="0"/>
    <d v="2026-08-21T09:00:00"/>
    <d v="2026-08-21T18:00:00"/>
    <s v="Classified"/>
    <d v="2026-08-21T09:07:00"/>
    <d v="2026-08-21T17:16:00"/>
    <s v="Dr Dummy 12"/>
    <n v="0"/>
    <n v="0"/>
    <m/>
  </r>
  <r>
    <s v="Southern"/>
    <x v="2"/>
    <x v="9"/>
    <x v="12"/>
    <s v="Single consultant"/>
    <x v="21"/>
    <x v="0"/>
    <d v="2026-08-09T00:00:00"/>
    <n v="0"/>
    <x v="2"/>
    <x v="0"/>
    <s v="St Sty Day Procedure Unit"/>
    <x v="1"/>
    <n v="1"/>
    <n v="4"/>
    <s v="AUGUST-26-dummy-data.xlsx"/>
    <n v="4"/>
    <n v="0"/>
    <b v="0"/>
    <n v="210"/>
    <n v="184"/>
    <n v="105"/>
    <n v="0"/>
    <n v="0"/>
    <n v="1"/>
    <n v="0"/>
    <n v="4"/>
    <n v="0"/>
    <m/>
    <n v="210"/>
    <s v="On Time"/>
    <s v="Early Finish"/>
    <n v="4"/>
    <n v="-22"/>
    <n v="0"/>
    <n v="1"/>
    <n v="0"/>
    <n v="4"/>
    <n v="0"/>
    <n v="1"/>
    <n v="0"/>
    <n v="0"/>
    <n v="105"/>
    <n v="1"/>
    <n v="0"/>
    <n v="210"/>
    <s v="Below planned"/>
    <n v="1"/>
    <n v="0"/>
    <n v="0"/>
    <d v="2026-08-09T08:00:00"/>
    <d v="2026-08-09T11:30:00"/>
    <s v="Classified"/>
    <d v="2026-08-09T08:04:00"/>
    <d v="2026-08-09T11:08:00"/>
    <s v="Dr Dummy 14"/>
    <n v="0"/>
    <n v="0"/>
    <m/>
  </r>
  <r>
    <s v="Southern"/>
    <x v="2"/>
    <x v="9"/>
    <x v="13"/>
    <s v="Single consultant"/>
    <x v="19"/>
    <x v="0"/>
    <d v="2026-06-30T00:00:00"/>
    <n v="0"/>
    <x v="0"/>
    <x v="0"/>
    <s v="St Sty Day Procedure Unit"/>
    <x v="1"/>
    <n v="1"/>
    <n v="4"/>
    <s v="JUNE-26-dummy-data.xlsx"/>
    <n v="4"/>
    <n v="0"/>
    <b v="0"/>
    <n v="360"/>
    <n v="327"/>
    <n v="227"/>
    <n v="0"/>
    <n v="0"/>
    <n v="1"/>
    <n v="0"/>
    <n v="4"/>
    <n v="0"/>
    <m/>
    <n v="360"/>
    <s v="On Time"/>
    <s v="Early Finish"/>
    <n v="8"/>
    <n v="-25"/>
    <n v="0"/>
    <n v="1"/>
    <n v="0"/>
    <n v="4"/>
    <n v="0"/>
    <n v="1"/>
    <n v="0"/>
    <n v="0"/>
    <n v="235"/>
    <n v="1"/>
    <n v="0"/>
    <n v="360"/>
    <s v="Below planned"/>
    <n v="1"/>
    <n v="0"/>
    <n v="0"/>
    <d v="2026-06-30T08:30:00"/>
    <d v="2026-06-30T14:30:00"/>
    <s v="Classified"/>
    <d v="2026-06-30T08:38:00"/>
    <d v="2026-06-30T14:05:00"/>
    <s v="Dr Dummy 15"/>
    <n v="0"/>
    <n v="0"/>
    <m/>
  </r>
  <r>
    <s v="Southern"/>
    <x v="2"/>
    <x v="9"/>
    <x v="13"/>
    <s v="Single consultant"/>
    <x v="19"/>
    <x v="0"/>
    <d v="2026-07-29T00:00:00"/>
    <n v="0"/>
    <x v="1"/>
    <x v="0"/>
    <s v="St Sty Day Procedure Unit"/>
    <x v="1"/>
    <n v="1"/>
    <n v="4"/>
    <s v="JULY-26-dummy-data.xlsx"/>
    <n v="4"/>
    <n v="0"/>
    <b v="0"/>
    <n v="240"/>
    <n v="209"/>
    <n v="120"/>
    <n v="0"/>
    <n v="0"/>
    <n v="1"/>
    <n v="0"/>
    <n v="4"/>
    <n v="0"/>
    <m/>
    <n v="240"/>
    <s v="On Time"/>
    <s v="Early Finish"/>
    <n v="7"/>
    <n v="-24"/>
    <n v="0"/>
    <n v="1"/>
    <n v="0"/>
    <n v="4"/>
    <n v="0"/>
    <n v="1"/>
    <n v="0"/>
    <n v="0"/>
    <n v="125"/>
    <n v="1"/>
    <n v="0"/>
    <n v="240"/>
    <s v="Below planned"/>
    <n v="1"/>
    <n v="0"/>
    <n v="0"/>
    <d v="2026-07-29T08:30:00"/>
    <d v="2026-07-29T12:30:00"/>
    <s v="Classified"/>
    <d v="2026-07-29T08:37:00"/>
    <d v="2026-07-29T12:06:00"/>
    <s v="Dr Dummy 15"/>
    <n v="0"/>
    <n v="0"/>
    <m/>
  </r>
  <r>
    <s v="Southern"/>
    <x v="2"/>
    <x v="9"/>
    <x v="13"/>
    <s v="Single consultant"/>
    <x v="19"/>
    <x v="0"/>
    <d v="2026-08-13T00:00:00"/>
    <n v="0"/>
    <x v="2"/>
    <x v="0"/>
    <s v="St Sty Day Procedure Unit"/>
    <x v="1"/>
    <n v="1"/>
    <n v="4"/>
    <s v="AUGUST-26-dummy-data.xlsx"/>
    <n v="4"/>
    <n v="0"/>
    <b v="0"/>
    <n v="360"/>
    <n v="329"/>
    <n v="213"/>
    <n v="0"/>
    <n v="0"/>
    <n v="1"/>
    <n v="0"/>
    <n v="4"/>
    <n v="0"/>
    <m/>
    <n v="360"/>
    <s v="On Time"/>
    <s v="Early Finish"/>
    <n v="3"/>
    <n v="-28"/>
    <n v="0"/>
    <n v="1"/>
    <n v="0"/>
    <n v="4"/>
    <n v="0"/>
    <n v="1"/>
    <n v="0"/>
    <n v="0"/>
    <n v="220"/>
    <n v="1"/>
    <n v="0"/>
    <n v="360"/>
    <s v="Below planned"/>
    <n v="1"/>
    <n v="0"/>
    <n v="0"/>
    <d v="2026-08-13T07:30:00"/>
    <d v="2026-08-13T13:30:00"/>
    <s v="Classified"/>
    <d v="2026-08-13T07:33:00"/>
    <d v="2026-08-13T13:02:00"/>
    <s v="Dr Dummy 15"/>
    <n v="0"/>
    <n v="0"/>
    <m/>
  </r>
  <r>
    <s v="Southern"/>
    <x v="2"/>
    <x v="9"/>
    <x v="13"/>
    <s v="Single consultant"/>
    <x v="21"/>
    <x v="0"/>
    <d v="2026-07-03T00:00:00"/>
    <n v="0"/>
    <x v="1"/>
    <x v="0"/>
    <s v="St Sty Day Procedure Unit"/>
    <x v="1"/>
    <n v="1"/>
    <n v="4"/>
    <s v="JULY-26-dummy-data.xlsx"/>
    <n v="4"/>
    <n v="0"/>
    <b v="0"/>
    <n v="210"/>
    <n v="193"/>
    <n v="113"/>
    <n v="0"/>
    <n v="0"/>
    <n v="1"/>
    <n v="0"/>
    <n v="4"/>
    <n v="0"/>
    <m/>
    <n v="210"/>
    <s v="On Time"/>
    <s v="Early Finish"/>
    <n v="3"/>
    <n v="-14"/>
    <n v="0"/>
    <n v="1"/>
    <n v="0"/>
    <n v="4"/>
    <n v="0"/>
    <n v="1"/>
    <n v="0"/>
    <n v="0"/>
    <n v="110"/>
    <n v="1"/>
    <n v="0"/>
    <n v="210"/>
    <s v="Below planned"/>
    <n v="1"/>
    <n v="0"/>
    <n v="0"/>
    <d v="2026-07-03T13:00:00"/>
    <d v="2026-07-03T16:30:00"/>
    <s v="Classified"/>
    <d v="2026-07-03T13:03:00"/>
    <d v="2026-07-03T16:16:00"/>
    <s v="Dr Dummy 15"/>
    <n v="0"/>
    <n v="0"/>
    <m/>
  </r>
  <r>
    <s v="Southern"/>
    <x v="2"/>
    <x v="9"/>
    <x v="14"/>
    <s v="Single consultant"/>
    <x v="19"/>
    <x v="0"/>
    <d v="2026-07-19T00:00:00"/>
    <n v="0"/>
    <x v="1"/>
    <x v="0"/>
    <s v="St Sty Day Procedure Unit"/>
    <x v="1"/>
    <n v="1"/>
    <n v="4"/>
    <s v="JULY-26-dummy-data.xlsx"/>
    <n v="4"/>
    <n v="0"/>
    <b v="0"/>
    <n v="420"/>
    <n v="379"/>
    <n v="275"/>
    <n v="0"/>
    <n v="0"/>
    <n v="1"/>
    <n v="0"/>
    <n v="4"/>
    <n v="0"/>
    <m/>
    <n v="420"/>
    <s v="Late Start"/>
    <s v="Early Finish"/>
    <n v="12"/>
    <n v="-29"/>
    <n v="0"/>
    <n v="0"/>
    <n v="1"/>
    <n v="4"/>
    <n v="0"/>
    <n v="1"/>
    <n v="0"/>
    <n v="0"/>
    <n v="275"/>
    <n v="1"/>
    <n v="0"/>
    <n v="420"/>
    <s v="Below planned"/>
    <n v="1"/>
    <n v="0"/>
    <n v="0"/>
    <d v="2026-07-19T08:30:00"/>
    <d v="2026-07-19T15:30:00"/>
    <s v="Classified"/>
    <d v="2026-07-19T08:42:00"/>
    <d v="2026-07-19T15:01:00"/>
    <s v="Dr Dummy 16"/>
    <n v="0"/>
    <n v="0"/>
    <m/>
  </r>
  <r>
    <s v="Southern"/>
    <x v="2"/>
    <x v="9"/>
    <x v="15"/>
    <s v="Single consultant"/>
    <x v="19"/>
    <x v="0"/>
    <d v="2026-07-08T00:00:00"/>
    <n v="0"/>
    <x v="1"/>
    <x v="0"/>
    <s v="St Sty Day Procedure Unit"/>
    <x v="1"/>
    <n v="1"/>
    <n v="4"/>
    <s v="JULY-26-dummy-data.xlsx"/>
    <n v="4"/>
    <n v="0"/>
    <b v="0"/>
    <n v="480"/>
    <n v="448"/>
    <n v="324"/>
    <n v="0"/>
    <n v="0"/>
    <n v="1"/>
    <n v="0"/>
    <n v="4"/>
    <n v="0"/>
    <m/>
    <n v="480"/>
    <s v="On Time"/>
    <s v="Early Finish"/>
    <n v="2"/>
    <n v="-30"/>
    <n v="0"/>
    <n v="1"/>
    <n v="0"/>
    <n v="4"/>
    <n v="0"/>
    <n v="1"/>
    <n v="0"/>
    <n v="0"/>
    <n v="330"/>
    <n v="1"/>
    <n v="0"/>
    <n v="480"/>
    <s v="Below planned"/>
    <n v="1"/>
    <n v="0"/>
    <n v="0"/>
    <d v="2026-07-08T07:30:00"/>
    <d v="2026-07-08T15:30:00"/>
    <s v="Classified"/>
    <d v="2026-07-08T07:32:00"/>
    <d v="2026-07-08T15:00:00"/>
    <s v="Dr Dummy 17"/>
    <n v="0"/>
    <n v="0"/>
    <m/>
  </r>
  <r>
    <s v="Southern"/>
    <x v="2"/>
    <x v="9"/>
    <x v="15"/>
    <s v="Single consultant"/>
    <x v="20"/>
    <x v="0"/>
    <d v="2026-08-01T00:00:00"/>
    <n v="0"/>
    <x v="2"/>
    <x v="0"/>
    <s v="St Sty Day Procedure Unit"/>
    <x v="1"/>
    <n v="1"/>
    <n v="4"/>
    <s v="AUGUST-26-dummy-data.xlsx"/>
    <n v="4"/>
    <n v="0"/>
    <b v="0"/>
    <n v="180"/>
    <n v="156"/>
    <n v="80"/>
    <n v="0"/>
    <n v="0"/>
    <n v="1"/>
    <n v="0"/>
    <n v="4"/>
    <n v="0"/>
    <m/>
    <n v="180"/>
    <s v="Late Start"/>
    <s v="Early Finish"/>
    <n v="12"/>
    <n v="-12"/>
    <n v="0"/>
    <n v="0"/>
    <n v="1"/>
    <n v="4"/>
    <n v="0"/>
    <n v="1"/>
    <n v="0"/>
    <n v="0"/>
    <n v="85"/>
    <n v="1"/>
    <n v="0"/>
    <n v="180"/>
    <s v="Below planned"/>
    <n v="1"/>
    <n v="0"/>
    <n v="0"/>
    <d v="2026-08-01T08:30:00"/>
    <d v="2026-08-01T11:30:00"/>
    <s v="Classified"/>
    <d v="2026-08-01T08:42:00"/>
    <d v="2026-08-01T11:18:00"/>
    <s v="Dr Dummy 17"/>
    <n v="0"/>
    <n v="0"/>
    <m/>
  </r>
  <r>
    <s v="Southern"/>
    <x v="2"/>
    <x v="9"/>
    <x v="16"/>
    <s v="Single consultant"/>
    <x v="19"/>
    <x v="0"/>
    <d v="2026-06-13T00:00:00"/>
    <n v="0"/>
    <x v="0"/>
    <x v="0"/>
    <s v="St Sty Day Procedure Unit"/>
    <x v="1"/>
    <n v="1"/>
    <n v="4"/>
    <s v="JUNE-26-dummy-data.xlsx"/>
    <n v="4"/>
    <n v="0"/>
    <b v="0"/>
    <n v="480"/>
    <n v="443"/>
    <n v="335"/>
    <n v="0"/>
    <n v="0"/>
    <n v="1"/>
    <n v="0"/>
    <n v="4"/>
    <n v="0"/>
    <m/>
    <n v="480"/>
    <s v="On Time"/>
    <s v="Early Finish"/>
    <n v="7"/>
    <n v="-30"/>
    <n v="0"/>
    <n v="1"/>
    <n v="0"/>
    <n v="4"/>
    <n v="0"/>
    <n v="1"/>
    <n v="0"/>
    <n v="0"/>
    <n v="340"/>
    <n v="1"/>
    <n v="0"/>
    <n v="480"/>
    <s v="Below planned"/>
    <n v="1"/>
    <n v="0"/>
    <n v="0"/>
    <d v="2026-06-13T09:00:00"/>
    <d v="2026-06-13T17:00:00"/>
    <s v="Classified"/>
    <d v="2026-06-13T09:07:00"/>
    <d v="2026-06-13T16:30:00"/>
    <s v="Dr Dummy 18"/>
    <n v="0"/>
    <n v="0"/>
    <m/>
  </r>
  <r>
    <s v="Southern"/>
    <x v="2"/>
    <x v="9"/>
    <x v="16"/>
    <s v="Single consultant"/>
    <x v="21"/>
    <x v="0"/>
    <d v="2026-06-02T00:00:00"/>
    <n v="0"/>
    <x v="0"/>
    <x v="0"/>
    <s v="St Sty Day Procedure Unit"/>
    <x v="1"/>
    <n v="1"/>
    <n v="4"/>
    <s v="JUNE-26-dummy-data.xlsx"/>
    <n v="4"/>
    <n v="0"/>
    <b v="0"/>
    <n v="480"/>
    <n v="452"/>
    <n v="347"/>
    <n v="0"/>
    <n v="0"/>
    <n v="1"/>
    <n v="0"/>
    <n v="4"/>
    <n v="0"/>
    <m/>
    <n v="480"/>
    <s v="On Time"/>
    <s v="Early Finish"/>
    <n v="3"/>
    <n v="-25"/>
    <n v="0"/>
    <n v="1"/>
    <n v="0"/>
    <n v="4"/>
    <n v="0"/>
    <n v="1"/>
    <n v="0"/>
    <n v="0"/>
    <n v="355"/>
    <n v="1"/>
    <n v="0"/>
    <n v="480"/>
    <s v="Below planned"/>
    <n v="1"/>
    <n v="0"/>
    <n v="0"/>
    <d v="2026-06-02T08:30:00"/>
    <d v="2026-06-02T16:30:00"/>
    <s v="Classified"/>
    <d v="2026-06-02T08:33:00"/>
    <d v="2026-06-02T16:05:00"/>
    <s v="Dr Dummy 18"/>
    <n v="0"/>
    <n v="0"/>
    <m/>
  </r>
  <r>
    <s v="Southern"/>
    <x v="2"/>
    <x v="9"/>
    <x v="18"/>
    <s v="Single consultant"/>
    <x v="21"/>
    <x v="0"/>
    <d v="2026-06-08T00:00:00"/>
    <n v="0"/>
    <x v="0"/>
    <x v="0"/>
    <s v="St Sty Day Procedure Unit"/>
    <x v="1"/>
    <n v="1"/>
    <n v="4"/>
    <s v="JUNE-26-dummy-data.xlsx"/>
    <n v="4"/>
    <n v="0"/>
    <b v="0"/>
    <n v="480"/>
    <n v="430"/>
    <n v="354"/>
    <n v="0"/>
    <n v="0"/>
    <n v="1"/>
    <n v="0"/>
    <n v="4"/>
    <n v="0"/>
    <m/>
    <n v="480"/>
    <s v="On Time"/>
    <s v="Early Finish"/>
    <n v="7"/>
    <n v="-43"/>
    <n v="0"/>
    <n v="1"/>
    <n v="0"/>
    <n v="4"/>
    <n v="0"/>
    <n v="1"/>
    <n v="0"/>
    <n v="0"/>
    <n v="350"/>
    <n v="1"/>
    <n v="0"/>
    <n v="480"/>
    <s v="Below planned"/>
    <n v="1"/>
    <n v="0"/>
    <n v="0"/>
    <d v="2026-06-08T07:30:00"/>
    <d v="2026-06-08T15:30:00"/>
    <s v="Classified"/>
    <d v="2026-06-08T07:37:00"/>
    <d v="2026-06-08T14:47:00"/>
    <s v="Dr Dummy 20"/>
    <n v="0"/>
    <n v="0"/>
    <m/>
  </r>
  <r>
    <s v="Southern"/>
    <x v="2"/>
    <x v="9"/>
    <x v="18"/>
    <s v="Single consultant"/>
    <x v="20"/>
    <x v="0"/>
    <d v="2026-07-01T00:00:00"/>
    <n v="0"/>
    <x v="1"/>
    <x v="0"/>
    <s v="St Sty Day Procedure Unit"/>
    <x v="1"/>
    <n v="1"/>
    <n v="4"/>
    <s v="JULY-26-dummy-data.xlsx"/>
    <n v="4"/>
    <n v="0"/>
    <b v="0"/>
    <n v="270"/>
    <n v="235"/>
    <n v="151"/>
    <n v="0"/>
    <n v="0"/>
    <n v="1"/>
    <n v="0"/>
    <n v="4"/>
    <n v="0"/>
    <m/>
    <n v="270"/>
    <s v="Late Start"/>
    <s v="Early Finish"/>
    <n v="12"/>
    <n v="-23"/>
    <n v="0"/>
    <n v="0"/>
    <n v="1"/>
    <n v="4"/>
    <n v="0"/>
    <n v="1"/>
    <n v="0"/>
    <n v="0"/>
    <n v="150"/>
    <n v="1"/>
    <n v="0"/>
    <n v="270"/>
    <s v="Below planned"/>
    <n v="1"/>
    <n v="0"/>
    <n v="0"/>
    <d v="2026-07-01T09:00:00"/>
    <d v="2026-07-01T13:30:00"/>
    <s v="Classified"/>
    <d v="2026-07-01T09:12:00"/>
    <d v="2026-07-01T13:07:00"/>
    <s v="Dr Dummy 20"/>
    <n v="0"/>
    <n v="0"/>
    <m/>
  </r>
  <r>
    <s v="Southern"/>
    <x v="2"/>
    <x v="9"/>
    <x v="19"/>
    <s v="Single consultant"/>
    <x v="20"/>
    <x v="0"/>
    <d v="2026-08-10T00:00:00"/>
    <n v="0"/>
    <x v="2"/>
    <x v="0"/>
    <s v="St Sty Day Procedure Unit"/>
    <x v="1"/>
    <n v="1"/>
    <n v="4"/>
    <s v="AUGUST-26-dummy-data.xlsx"/>
    <n v="4"/>
    <n v="0"/>
    <b v="0"/>
    <n v="480"/>
    <n v="438"/>
    <n v="313"/>
    <n v="0"/>
    <n v="0"/>
    <n v="1"/>
    <n v="0"/>
    <n v="4"/>
    <n v="0"/>
    <m/>
    <n v="480"/>
    <s v="On Time"/>
    <s v="Early Finish"/>
    <n v="10"/>
    <n v="-32"/>
    <n v="0"/>
    <n v="1"/>
    <n v="0"/>
    <n v="4"/>
    <n v="0"/>
    <n v="1"/>
    <n v="0"/>
    <n v="0"/>
    <n v="315"/>
    <n v="1"/>
    <n v="0"/>
    <n v="480"/>
    <s v="Below planned"/>
    <n v="1"/>
    <n v="0"/>
    <n v="0"/>
    <d v="2026-08-10T08:30:00"/>
    <d v="2026-08-10T16:30:00"/>
    <s v="Classified"/>
    <d v="2026-08-10T08:40:00"/>
    <d v="2026-08-10T15:58:00"/>
    <s v="Dr Dummy 21"/>
    <n v="0"/>
    <n v="0"/>
    <m/>
  </r>
  <r>
    <s v="Southern"/>
    <x v="2"/>
    <x v="9"/>
    <x v="19"/>
    <s v="Single consultant"/>
    <x v="20"/>
    <x v="0"/>
    <d v="2026-08-18T00:00:00"/>
    <n v="0"/>
    <x v="2"/>
    <x v="0"/>
    <s v="St Sty Day Procedure Unit"/>
    <x v="1"/>
    <n v="1"/>
    <n v="4"/>
    <s v="AUGUST-26-dummy-data.xlsx"/>
    <n v="4"/>
    <n v="0"/>
    <b v="0"/>
    <n v="540"/>
    <n v="484"/>
    <n v="354"/>
    <n v="0"/>
    <n v="0"/>
    <n v="1"/>
    <n v="0"/>
    <n v="4"/>
    <n v="0"/>
    <m/>
    <n v="540"/>
    <s v="On Time"/>
    <s v="Early Finish"/>
    <n v="3"/>
    <n v="-53"/>
    <n v="0"/>
    <n v="1"/>
    <n v="0"/>
    <n v="4"/>
    <n v="0"/>
    <n v="1"/>
    <n v="0"/>
    <n v="0"/>
    <n v="360"/>
    <n v="1"/>
    <n v="0"/>
    <n v="540"/>
    <s v="Below planned"/>
    <n v="1"/>
    <n v="0"/>
    <n v="0"/>
    <d v="2026-08-18T08:30:00"/>
    <d v="2026-08-18T17:30:00"/>
    <s v="Classified"/>
    <d v="2026-08-18T08:33:00"/>
    <d v="2026-08-18T16:37:00"/>
    <s v="Dr Dummy 21"/>
    <n v="0"/>
    <n v="0"/>
    <m/>
  </r>
  <r>
    <s v="Southern"/>
    <x v="2"/>
    <x v="9"/>
    <x v="21"/>
    <s v="Single consultant"/>
    <x v="20"/>
    <x v="0"/>
    <d v="2026-08-20T00:00:00"/>
    <n v="0"/>
    <x v="2"/>
    <x v="0"/>
    <s v="St Sty Day Procedure Unit"/>
    <x v="1"/>
    <n v="1"/>
    <n v="4"/>
    <s v="AUGUST-26-dummy-data.xlsx"/>
    <n v="4"/>
    <n v="0"/>
    <b v="0"/>
    <n v="480"/>
    <n v="459"/>
    <n v="356"/>
    <n v="0"/>
    <n v="0"/>
    <n v="1"/>
    <n v="0"/>
    <n v="4"/>
    <n v="0"/>
    <m/>
    <n v="480"/>
    <s v="On Time"/>
    <s v="Early Finish"/>
    <n v="6"/>
    <n v="-15"/>
    <n v="0"/>
    <n v="1"/>
    <n v="0"/>
    <n v="4"/>
    <n v="0"/>
    <n v="1"/>
    <n v="0"/>
    <n v="0"/>
    <n v="350"/>
    <n v="1"/>
    <n v="0"/>
    <n v="480"/>
    <s v="Below planned"/>
    <n v="1"/>
    <n v="0"/>
    <n v="0"/>
    <d v="2026-08-20T08:00:00"/>
    <d v="2026-08-20T16:00:00"/>
    <s v="Classified"/>
    <d v="2026-08-20T08:06:00"/>
    <d v="2026-08-20T15:45:00"/>
    <s v="Dr Dummy 23"/>
    <n v="0"/>
    <n v="0"/>
    <m/>
  </r>
  <r>
    <s v="Southern"/>
    <x v="2"/>
    <x v="9"/>
    <x v="22"/>
    <s v="Single consultant"/>
    <x v="19"/>
    <x v="0"/>
    <d v="2026-07-27T00:00:00"/>
    <n v="0"/>
    <x v="1"/>
    <x v="0"/>
    <s v="St Sty Day Procedure Unit"/>
    <x v="1"/>
    <n v="1"/>
    <n v="4"/>
    <s v="JULY-26-dummy-data.xlsx"/>
    <n v="4"/>
    <n v="0"/>
    <b v="0"/>
    <n v="270"/>
    <n v="232"/>
    <n v="132"/>
    <n v="0"/>
    <n v="0"/>
    <n v="1"/>
    <n v="0"/>
    <n v="4"/>
    <n v="0"/>
    <m/>
    <n v="270"/>
    <s v="On Time"/>
    <s v="Early Finish"/>
    <n v="6"/>
    <n v="-32"/>
    <n v="0"/>
    <n v="1"/>
    <n v="0"/>
    <n v="4"/>
    <n v="0"/>
    <n v="1"/>
    <n v="0"/>
    <n v="0"/>
    <n v="135"/>
    <n v="1"/>
    <n v="0"/>
    <n v="270"/>
    <s v="Below planned"/>
    <n v="1"/>
    <n v="0"/>
    <n v="0"/>
    <d v="2026-07-27T13:00:00"/>
    <d v="2026-07-27T17:30:00"/>
    <s v="Classified"/>
    <d v="2026-07-27T13:06:00"/>
    <d v="2026-07-27T16:58:00"/>
    <s v="Dr Dummy 24"/>
    <n v="0"/>
    <n v="0"/>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64">
  <r>
    <x v="0"/>
    <x v="0"/>
    <x v="0"/>
    <x v="0"/>
    <x v="0"/>
    <x v="0"/>
    <x v="0"/>
    <x v="0"/>
    <x v="0"/>
    <n v="1"/>
    <s v="St Cah Day Procedure Unit"/>
    <d v="2026-06-01T00:00:00"/>
    <d v="2026-06-01T13:00:00"/>
    <d v="2026-06-01T16:00:00"/>
    <m/>
    <m/>
    <m/>
    <m/>
    <m/>
    <m/>
    <m/>
    <m/>
    <n v="4"/>
    <n v="0"/>
    <n v="4"/>
    <s v="JUNE-26-dummy-data.xlsx"/>
    <b v="0"/>
    <n v="0"/>
  </r>
  <r>
    <x v="0"/>
    <x v="0"/>
    <x v="0"/>
    <x v="0"/>
    <x v="0"/>
    <x v="0"/>
    <x v="0"/>
    <x v="0"/>
    <x v="1"/>
    <n v="1"/>
    <s v="St Cah Day Procedure Unit"/>
    <d v="2026-06-01T00:00:00"/>
    <d v="2026-06-01T13:00:00"/>
    <d v="2026-06-01T16:00:00"/>
    <s v="602375781675"/>
    <s v="60214801"/>
    <s v="Cervical polypectomy"/>
    <m/>
    <s v="Gynaecology"/>
    <s v="Dr Dummy 05"/>
    <d v="2026-06-01T14:36:00"/>
    <d v="2026-06-01T14:58:00"/>
    <m/>
    <m/>
    <n v="1"/>
    <s v="JUNE-26-dummy-data.xlsx"/>
    <b v="0"/>
    <m/>
  </r>
  <r>
    <x v="0"/>
    <x v="0"/>
    <x v="0"/>
    <x v="0"/>
    <x v="0"/>
    <x v="0"/>
    <x v="0"/>
    <x v="0"/>
    <x v="1"/>
    <n v="1"/>
    <s v="St Cah Day Procedure Unit"/>
    <d v="2026-06-01T00:00:00"/>
    <d v="2026-06-01T13:00:00"/>
    <d v="2026-06-01T16:00:00"/>
    <s v="609119249647"/>
    <s v="60127878"/>
    <s v="Hysteroscopy"/>
    <m/>
    <s v="Gynaecology"/>
    <s v="Dr Dummy 05"/>
    <d v="2026-06-01T13:07:00"/>
    <d v="2026-06-01T13:30:00"/>
    <m/>
    <m/>
    <n v="1"/>
    <s v="JUNE-26-dummy-data.xlsx"/>
    <b v="0"/>
    <m/>
  </r>
  <r>
    <x v="0"/>
    <x v="0"/>
    <x v="0"/>
    <x v="0"/>
    <x v="0"/>
    <x v="0"/>
    <x v="0"/>
    <x v="0"/>
    <x v="1"/>
    <n v="1"/>
    <s v="St Cah Day Procedure Unit"/>
    <d v="2026-06-01T00:00:00"/>
    <d v="2026-06-01T13:00:00"/>
    <d v="2026-06-01T16:00:00"/>
    <s v="663727251393"/>
    <s v="60080198"/>
    <s v="Diagnostic laparoscopy"/>
    <m/>
    <s v="Gynaecology"/>
    <s v="Dr Dummy 05"/>
    <d v="2026-06-01T13:49:00"/>
    <d v="2026-06-01T14:06:00"/>
    <m/>
    <m/>
    <n v="1"/>
    <s v="JUNE-26-dummy-data.xlsx"/>
    <b v="0"/>
    <m/>
  </r>
  <r>
    <x v="0"/>
    <x v="0"/>
    <x v="0"/>
    <x v="0"/>
    <x v="0"/>
    <x v="0"/>
    <x v="0"/>
    <x v="0"/>
    <x v="1"/>
    <n v="1"/>
    <s v="St Cah Day Procedure Unit"/>
    <d v="2026-06-01T00:00:00"/>
    <d v="2026-06-01T13:00:00"/>
    <d v="2026-06-01T16:00:00"/>
    <s v="685064878639"/>
    <s v="60122178"/>
    <s v="Hysteroscopy"/>
    <s v="Wound closure"/>
    <s v="Gynaecology"/>
    <s v="Dr Dummy 05"/>
    <d v="2026-06-01T15:19:00"/>
    <d v="2026-06-01T15:43:00"/>
    <m/>
    <m/>
    <n v="1"/>
    <s v="JUNE-26-dummy-data.xlsx"/>
    <b v="0"/>
    <m/>
  </r>
  <r>
    <x v="0"/>
    <x v="0"/>
    <x v="0"/>
    <x v="0"/>
    <x v="1"/>
    <x v="0"/>
    <x v="0"/>
    <x v="1"/>
    <x v="0"/>
    <n v="1"/>
    <s v="St Cah Day Procedure Unit"/>
    <d v="2026-07-01T00:00:00"/>
    <d v="2026-07-01T13:00:00"/>
    <d v="2026-07-01T16:00:00"/>
    <m/>
    <m/>
    <m/>
    <m/>
    <m/>
    <m/>
    <m/>
    <m/>
    <n v="4"/>
    <n v="0"/>
    <n v="4"/>
    <s v="JULY-26-dummy-data.xlsx"/>
    <b v="0"/>
    <n v="0"/>
  </r>
  <r>
    <x v="0"/>
    <x v="0"/>
    <x v="0"/>
    <x v="0"/>
    <x v="1"/>
    <x v="0"/>
    <x v="0"/>
    <x v="1"/>
    <x v="1"/>
    <n v="1"/>
    <s v="St Cah Day Procedure Unit"/>
    <d v="2026-07-01T00:00:00"/>
    <d v="2026-07-01T13:00:00"/>
    <d v="2026-07-01T16:00:00"/>
    <s v="733070540241"/>
    <s v="70193808"/>
    <s v="Ureteroscopy"/>
    <s v="Local anaesthetic infiltration"/>
    <s v="Urology"/>
    <s v="Dr Dummy 05"/>
    <d v="2026-07-01T13:12:00"/>
    <d v="2026-07-01T13:37:00"/>
    <m/>
    <m/>
    <n v="1"/>
    <s v="JULY-26-dummy-data.xlsx"/>
    <b v="0"/>
    <m/>
  </r>
  <r>
    <x v="0"/>
    <x v="0"/>
    <x v="0"/>
    <x v="0"/>
    <x v="1"/>
    <x v="0"/>
    <x v="0"/>
    <x v="1"/>
    <x v="1"/>
    <n v="1"/>
    <s v="St Cah Day Procedure Unit"/>
    <d v="2026-07-01T00:00:00"/>
    <d v="2026-07-01T13:00:00"/>
    <d v="2026-07-01T16:00:00"/>
    <s v="739040074543"/>
    <s v="70011061"/>
    <s v="Bladder biopsy"/>
    <s v="Tissue biopsy"/>
    <s v="Urology"/>
    <s v="Dr Dummy 05"/>
    <d v="2026-07-01T15:19:00"/>
    <d v="2026-07-01T15:46:00"/>
    <m/>
    <m/>
    <n v="1"/>
    <s v="JULY-26-dummy-data.xlsx"/>
    <b v="0"/>
    <m/>
  </r>
  <r>
    <x v="0"/>
    <x v="0"/>
    <x v="0"/>
    <x v="0"/>
    <x v="1"/>
    <x v="0"/>
    <x v="0"/>
    <x v="1"/>
    <x v="1"/>
    <n v="1"/>
    <s v="St Cah Day Procedure Unit"/>
    <d v="2026-07-01T00:00:00"/>
    <d v="2026-07-01T13:00:00"/>
    <d v="2026-07-01T16:00:00"/>
    <s v="786597332334"/>
    <s v="70144635"/>
    <s v="Ureteroscopy"/>
    <m/>
    <s v="Urology"/>
    <s v="Dr Dummy 05"/>
    <d v="2026-07-01T13:53:00"/>
    <d v="2026-07-01T14:10:00"/>
    <m/>
    <m/>
    <n v="1"/>
    <s v="JULY-26-dummy-data.xlsx"/>
    <b v="0"/>
    <m/>
  </r>
  <r>
    <x v="0"/>
    <x v="0"/>
    <x v="0"/>
    <x v="0"/>
    <x v="1"/>
    <x v="0"/>
    <x v="0"/>
    <x v="1"/>
    <x v="1"/>
    <n v="1"/>
    <s v="St Cah Day Procedure Unit"/>
    <d v="2026-07-01T00:00:00"/>
    <d v="2026-07-01T13:00:00"/>
    <d v="2026-07-01T16:00:00"/>
    <s v="790061170024"/>
    <s v="70277930"/>
    <s v="Ureteric stent insertion"/>
    <s v="Local anaesthetic infiltration"/>
    <s v="Urology"/>
    <s v="Dr Dummy 05"/>
    <d v="2026-07-01T14:40:00"/>
    <d v="2026-07-01T15:04:00"/>
    <m/>
    <m/>
    <n v="1"/>
    <s v="JULY-26-dummy-data.xlsx"/>
    <b v="0"/>
    <m/>
  </r>
  <r>
    <x v="0"/>
    <x v="0"/>
    <x v="0"/>
    <x v="1"/>
    <x v="1"/>
    <x v="0"/>
    <x v="0"/>
    <x v="2"/>
    <x v="0"/>
    <n v="1"/>
    <s v="St Cah Day Procedure Unit"/>
    <d v="2026-07-14T00:00:00"/>
    <d v="2026-07-14T13:30:00"/>
    <d v="2026-07-14T17:00:00"/>
    <m/>
    <m/>
    <m/>
    <m/>
    <m/>
    <m/>
    <m/>
    <m/>
    <n v="4"/>
    <n v="0"/>
    <n v="4"/>
    <s v="JULY-26-dummy-data.xlsx"/>
    <b v="0"/>
    <n v="0"/>
  </r>
  <r>
    <x v="0"/>
    <x v="0"/>
    <x v="0"/>
    <x v="1"/>
    <x v="1"/>
    <x v="0"/>
    <x v="0"/>
    <x v="2"/>
    <x v="1"/>
    <n v="1"/>
    <s v="St Cah Day Procedure Unit"/>
    <d v="2026-07-14T00:00:00"/>
    <d v="2026-07-14T13:30:00"/>
    <d v="2026-07-14T17:00:00"/>
    <s v="722831100411"/>
    <s v="70183058"/>
    <s v="Adenoidectomy"/>
    <m/>
    <s v="ENT"/>
    <s v="Dr Dummy 24"/>
    <d v="2026-07-14T14:27:00"/>
    <d v="2026-07-14T14:58:00"/>
    <m/>
    <m/>
    <n v="1"/>
    <s v="JULY-26-dummy-data.xlsx"/>
    <b v="0"/>
    <m/>
  </r>
  <r>
    <x v="0"/>
    <x v="0"/>
    <x v="0"/>
    <x v="1"/>
    <x v="1"/>
    <x v="0"/>
    <x v="0"/>
    <x v="2"/>
    <x v="1"/>
    <n v="1"/>
    <s v="St Cah Day Procedure Unit"/>
    <d v="2026-07-14T00:00:00"/>
    <d v="2026-07-14T13:30:00"/>
    <d v="2026-07-14T17:00:00"/>
    <s v="731211612745"/>
    <s v="70099938"/>
    <s v="Adenoidectomy"/>
    <s v="Wound closure"/>
    <s v="ENT"/>
    <s v="Dr Dummy 24"/>
    <d v="2026-07-14T15:23:00"/>
    <d v="2026-07-14T15:46:00"/>
    <m/>
    <m/>
    <n v="1"/>
    <s v="JULY-26-dummy-data.xlsx"/>
    <b v="0"/>
    <m/>
  </r>
  <r>
    <x v="0"/>
    <x v="0"/>
    <x v="0"/>
    <x v="1"/>
    <x v="1"/>
    <x v="0"/>
    <x v="0"/>
    <x v="2"/>
    <x v="1"/>
    <n v="1"/>
    <s v="St Cah Day Procedure Unit"/>
    <d v="2026-07-14T00:00:00"/>
    <d v="2026-07-14T13:30:00"/>
    <d v="2026-07-14T17:00:00"/>
    <s v="731577400979"/>
    <s v="70290916"/>
    <s v="Tonsillectomy"/>
    <s v="Tissue biopsy"/>
    <s v="ENT"/>
    <s v="Dr Dummy 24"/>
    <d v="2026-07-14T13:34:00"/>
    <d v="2026-07-14T13:56:00"/>
    <m/>
    <m/>
    <n v="1"/>
    <s v="JULY-26-dummy-data.xlsx"/>
    <b v="0"/>
    <m/>
  </r>
  <r>
    <x v="0"/>
    <x v="0"/>
    <x v="0"/>
    <x v="1"/>
    <x v="1"/>
    <x v="0"/>
    <x v="0"/>
    <x v="2"/>
    <x v="1"/>
    <n v="1"/>
    <s v="St Cah Day Procedure Unit"/>
    <d v="2026-07-14T00:00:00"/>
    <d v="2026-07-14T13:30:00"/>
    <d v="2026-07-14T17:00:00"/>
    <s v="775551324127"/>
    <s v="70274202"/>
    <s v="Adenoidectomy"/>
    <m/>
    <s v="ENT"/>
    <s v="Dr Dummy 24"/>
    <d v="2026-07-14T16:13:00"/>
    <d v="2026-07-14T16:40:00"/>
    <m/>
    <m/>
    <n v="1"/>
    <s v="JULY-26-dummy-data.xlsx"/>
    <b v="0"/>
    <m/>
  </r>
  <r>
    <x v="0"/>
    <x v="0"/>
    <x v="0"/>
    <x v="1"/>
    <x v="1"/>
    <x v="0"/>
    <x v="0"/>
    <x v="1"/>
    <x v="0"/>
    <n v="1"/>
    <s v="St Cah Day Procedure Unit"/>
    <d v="2026-07-30T00:00:00"/>
    <d v="2026-07-30T13:30:00"/>
    <d v="2026-07-30T17:00:00"/>
    <m/>
    <m/>
    <m/>
    <m/>
    <m/>
    <m/>
    <m/>
    <m/>
    <n v="4"/>
    <n v="0"/>
    <n v="4"/>
    <s v="JULY-26-dummy-data.xlsx"/>
    <b v="0"/>
    <n v="0"/>
  </r>
  <r>
    <x v="0"/>
    <x v="0"/>
    <x v="0"/>
    <x v="1"/>
    <x v="1"/>
    <x v="0"/>
    <x v="0"/>
    <x v="1"/>
    <x v="1"/>
    <n v="1"/>
    <s v="St Cah Day Procedure Unit"/>
    <d v="2026-07-30T00:00:00"/>
    <d v="2026-07-30T13:30:00"/>
    <d v="2026-07-30T17:00:00"/>
    <s v="702607326279"/>
    <s v="70250145"/>
    <s v="Bladder biopsy"/>
    <m/>
    <s v="Urology"/>
    <s v="Dr Dummy 06"/>
    <d v="2026-07-30T15:20:00"/>
    <d v="2026-07-30T15:48:00"/>
    <m/>
    <m/>
    <n v="1"/>
    <s v="JULY-26-dummy-data.xlsx"/>
    <b v="0"/>
    <m/>
  </r>
  <r>
    <x v="0"/>
    <x v="0"/>
    <x v="0"/>
    <x v="1"/>
    <x v="1"/>
    <x v="0"/>
    <x v="0"/>
    <x v="1"/>
    <x v="1"/>
    <n v="1"/>
    <s v="St Cah Day Procedure Unit"/>
    <d v="2026-07-30T00:00:00"/>
    <d v="2026-07-30T13:30:00"/>
    <d v="2026-07-30T17:00:00"/>
    <s v="765542487147"/>
    <s v="70096081"/>
    <s v="Flexible cystoscopy"/>
    <m/>
    <s v="Urology"/>
    <s v="Dr Dummy 06"/>
    <d v="2026-07-30T13:41:00"/>
    <d v="2026-07-30T14:06:00"/>
    <m/>
    <m/>
    <n v="1"/>
    <s v="JULY-26-dummy-data.xlsx"/>
    <b v="0"/>
    <m/>
  </r>
  <r>
    <x v="0"/>
    <x v="0"/>
    <x v="0"/>
    <x v="1"/>
    <x v="1"/>
    <x v="0"/>
    <x v="0"/>
    <x v="1"/>
    <x v="1"/>
    <n v="1"/>
    <s v="St Cah Day Procedure Unit"/>
    <d v="2026-07-30T00:00:00"/>
    <d v="2026-07-30T13:30:00"/>
    <d v="2026-07-30T17:00:00"/>
    <s v="775965433078"/>
    <s v="70258306"/>
    <s v="Circumcision"/>
    <s v="Wound closure"/>
    <s v="Urology"/>
    <s v="Dr Dummy 06"/>
    <d v="2026-07-30T16:08:00"/>
    <d v="2026-07-30T16:42:00"/>
    <m/>
    <m/>
    <n v="1"/>
    <s v="JULY-26-dummy-data.xlsx"/>
    <b v="0"/>
    <m/>
  </r>
  <r>
    <x v="0"/>
    <x v="0"/>
    <x v="0"/>
    <x v="1"/>
    <x v="1"/>
    <x v="0"/>
    <x v="0"/>
    <x v="1"/>
    <x v="1"/>
    <n v="1"/>
    <s v="St Cah Day Procedure Unit"/>
    <d v="2026-07-30T00:00:00"/>
    <d v="2026-07-30T13:30:00"/>
    <d v="2026-07-30T17:00:00"/>
    <s v="781501584033"/>
    <s v="70143314"/>
    <s v="Ureteric stent insertion"/>
    <s v="Local anaesthetic infiltration"/>
    <s v="Urology"/>
    <s v="Dr Dummy 06"/>
    <d v="2026-07-30T14:29:00"/>
    <d v="2026-07-30T14:59:00"/>
    <m/>
    <m/>
    <n v="1"/>
    <s v="JULY-26-dummy-data.xlsx"/>
    <b v="0"/>
    <m/>
  </r>
  <r>
    <x v="0"/>
    <x v="0"/>
    <x v="0"/>
    <x v="1"/>
    <x v="2"/>
    <x v="0"/>
    <x v="0"/>
    <x v="0"/>
    <x v="0"/>
    <n v="1"/>
    <s v="St Cah Day Procedure Unit"/>
    <d v="2026-08-05T00:00:00"/>
    <d v="2026-08-05T08:30:00"/>
    <d v="2026-08-05T12:00:00"/>
    <m/>
    <m/>
    <m/>
    <m/>
    <m/>
    <m/>
    <m/>
    <m/>
    <n v="4"/>
    <n v="0"/>
    <n v="4"/>
    <s v="AUGUST-26-dummy-data.xlsx"/>
    <b v="0"/>
    <n v="0"/>
  </r>
  <r>
    <x v="0"/>
    <x v="0"/>
    <x v="0"/>
    <x v="1"/>
    <x v="2"/>
    <x v="0"/>
    <x v="0"/>
    <x v="0"/>
    <x v="1"/>
    <n v="1"/>
    <s v="St Cah Day Procedure Unit"/>
    <d v="2026-08-05T00:00:00"/>
    <d v="2026-08-05T08:30:00"/>
    <d v="2026-08-05T12:00:00"/>
    <s v="916693267552"/>
    <s v="954336"/>
    <s v="Endometrial biopsy"/>
    <m/>
    <s v="Gynaecology"/>
    <s v="Dr Dummy 03"/>
    <d v="2026-08-05T10:17:00"/>
    <d v="2026-08-05T10:52:00"/>
    <m/>
    <m/>
    <n v="1"/>
    <s v="AUGUST-26-dummy-data.xlsx"/>
    <b v="0"/>
    <m/>
  </r>
  <r>
    <x v="0"/>
    <x v="0"/>
    <x v="0"/>
    <x v="1"/>
    <x v="2"/>
    <x v="0"/>
    <x v="0"/>
    <x v="0"/>
    <x v="1"/>
    <n v="1"/>
    <s v="St Cah Day Procedure Unit"/>
    <d v="2026-08-05T00:00:00"/>
    <d v="2026-08-05T08:30:00"/>
    <d v="2026-08-05T12:00:00"/>
    <s v="923189390520"/>
    <s v="831588"/>
    <s v="Diagnostic laparoscopy"/>
    <s v="Local anaesthetic infiltration"/>
    <s v="Gynaecology"/>
    <s v="Dr Dummy 03"/>
    <d v="2026-08-05T09:32:00"/>
    <d v="2026-08-05T09:47:00"/>
    <m/>
    <m/>
    <n v="1"/>
    <s v="AUGUST-26-dummy-data.xlsx"/>
    <b v="0"/>
    <m/>
  </r>
  <r>
    <x v="0"/>
    <x v="0"/>
    <x v="0"/>
    <x v="1"/>
    <x v="2"/>
    <x v="0"/>
    <x v="0"/>
    <x v="0"/>
    <x v="1"/>
    <n v="1"/>
    <s v="St Cah Day Procedure Unit"/>
    <d v="2026-08-05T00:00:00"/>
    <d v="2026-08-05T08:30:00"/>
    <d v="2026-08-05T12:00:00"/>
    <s v="956440181168"/>
    <s v="748499"/>
    <s v="Diagnostic laparoscopy"/>
    <m/>
    <s v="Gynaecology"/>
    <s v="Dr Dummy 03"/>
    <d v="2026-08-05T08:41:00"/>
    <d v="2026-08-05T09:08:00"/>
    <m/>
    <m/>
    <n v="1"/>
    <s v="AUGUST-26-dummy-data.xlsx"/>
    <b v="0"/>
    <m/>
  </r>
  <r>
    <x v="0"/>
    <x v="0"/>
    <x v="0"/>
    <x v="1"/>
    <x v="2"/>
    <x v="0"/>
    <x v="0"/>
    <x v="0"/>
    <x v="1"/>
    <n v="1"/>
    <s v="St Cah Day Procedure Unit"/>
    <d v="2026-08-05T00:00:00"/>
    <d v="2026-08-05T08:30:00"/>
    <d v="2026-08-05T12:00:00"/>
    <s v="962143963341"/>
    <s v="712568"/>
    <s v="Cervical polypectomy"/>
    <s v="Wound dressing"/>
    <s v="Gynaecology"/>
    <s v="Dr Dummy 03"/>
    <d v="2026-08-05T11:14:00"/>
    <d v="2026-08-05T11:39:00"/>
    <m/>
    <m/>
    <n v="1"/>
    <s v="AUGUST-26-dummy-data.xlsx"/>
    <b v="0"/>
    <m/>
  </r>
  <r>
    <x v="0"/>
    <x v="0"/>
    <x v="0"/>
    <x v="2"/>
    <x v="0"/>
    <x v="0"/>
    <x v="0"/>
    <x v="3"/>
    <x v="0"/>
    <n v="1"/>
    <s v="St Cah Day Procedure Unit"/>
    <d v="2026-06-02T00:00:00"/>
    <d v="2026-06-02T09:00:00"/>
    <d v="2026-06-02T13:00:00"/>
    <m/>
    <m/>
    <m/>
    <m/>
    <m/>
    <m/>
    <m/>
    <m/>
    <n v="4"/>
    <n v="0"/>
    <n v="4"/>
    <s v="JUNE-26-dummy-data.xlsx"/>
    <b v="0"/>
    <n v="0"/>
  </r>
  <r>
    <x v="0"/>
    <x v="0"/>
    <x v="0"/>
    <x v="2"/>
    <x v="0"/>
    <x v="0"/>
    <x v="0"/>
    <x v="3"/>
    <x v="1"/>
    <n v="1"/>
    <s v="St Cah Day Procedure Unit"/>
    <d v="2026-06-02T00:00:00"/>
    <d v="2026-06-02T09:00:00"/>
    <d v="2026-06-02T13:00:00"/>
    <s v="625944485887"/>
    <s v="60206937"/>
    <s v="Oral lesion biopsy"/>
    <m/>
    <s v="Oral and Maxillofacial Surgery"/>
    <s v="Dr Dummy 07"/>
    <d v="2026-06-02T12:12:00"/>
    <d v="2026-06-02T12:45:00"/>
    <m/>
    <m/>
    <n v="1"/>
    <s v="JUNE-26-dummy-data.xlsx"/>
    <b v="0"/>
    <m/>
  </r>
  <r>
    <x v="0"/>
    <x v="0"/>
    <x v="0"/>
    <x v="2"/>
    <x v="0"/>
    <x v="0"/>
    <x v="0"/>
    <x v="3"/>
    <x v="1"/>
    <n v="1"/>
    <s v="St Cah Day Procedure Unit"/>
    <d v="2026-06-02T00:00:00"/>
    <d v="2026-06-02T09:00:00"/>
    <d v="2026-06-02T13:00:00"/>
    <s v="643037214991"/>
    <s v="60131671"/>
    <s v="Wisdom tooth extraction"/>
    <s v="Tissue biopsy"/>
    <s v="Oral and Maxillofacial Surgery"/>
    <s v="Dr Dummy 07"/>
    <d v="2026-06-02T10:09:00"/>
    <d v="2026-06-02T10:44:00"/>
    <m/>
    <m/>
    <n v="1"/>
    <s v="JUNE-26-dummy-data.xlsx"/>
    <b v="0"/>
    <m/>
  </r>
  <r>
    <x v="0"/>
    <x v="0"/>
    <x v="0"/>
    <x v="2"/>
    <x v="0"/>
    <x v="0"/>
    <x v="0"/>
    <x v="3"/>
    <x v="1"/>
    <n v="1"/>
    <s v="St Cah Day Procedure Unit"/>
    <d v="2026-06-02T00:00:00"/>
    <d v="2026-06-02T09:00:00"/>
    <d v="2026-06-02T13:00:00"/>
    <s v="662056552059"/>
    <s v="60017773"/>
    <s v="Surgical tooth extraction"/>
    <m/>
    <s v="Oral and Maxillofacial Surgery"/>
    <s v="Dr Dummy 07"/>
    <d v="2026-06-02T11:04:00"/>
    <d v="2026-06-02T11:39:00"/>
    <m/>
    <m/>
    <n v="1"/>
    <s v="JUNE-26-dummy-data.xlsx"/>
    <b v="0"/>
    <m/>
  </r>
  <r>
    <x v="0"/>
    <x v="0"/>
    <x v="0"/>
    <x v="2"/>
    <x v="0"/>
    <x v="0"/>
    <x v="0"/>
    <x v="3"/>
    <x v="1"/>
    <n v="1"/>
    <s v="St Cah Day Procedure Unit"/>
    <d v="2026-06-02T00:00:00"/>
    <d v="2026-06-02T09:00:00"/>
    <d v="2026-06-02T13:00:00"/>
    <s v="694231553304"/>
    <s v="60299618"/>
    <s v="Oral lesion biopsy"/>
    <m/>
    <s v="Oral and Maxillofacial Surgery"/>
    <s v="Dr Dummy 07"/>
    <d v="2026-06-02T09:09:00"/>
    <d v="2026-06-02T09:40:00"/>
    <m/>
    <m/>
    <n v="1"/>
    <s v="JUNE-26-dummy-data.xlsx"/>
    <b v="0"/>
    <m/>
  </r>
  <r>
    <x v="0"/>
    <x v="0"/>
    <x v="0"/>
    <x v="2"/>
    <x v="0"/>
    <x v="0"/>
    <x v="0"/>
    <x v="2"/>
    <x v="0"/>
    <n v="1"/>
    <s v="St Cah Day Procedure Unit"/>
    <d v="2026-06-03T00:00:00"/>
    <d v="2026-06-03T09:00:00"/>
    <d v="2026-06-03T13:00:00"/>
    <m/>
    <m/>
    <m/>
    <m/>
    <m/>
    <m/>
    <m/>
    <m/>
    <n v="4"/>
    <n v="0"/>
    <n v="4"/>
    <s v="JUNE-26-dummy-data.xlsx"/>
    <b v="0"/>
    <n v="0"/>
  </r>
  <r>
    <x v="0"/>
    <x v="0"/>
    <x v="0"/>
    <x v="2"/>
    <x v="0"/>
    <x v="0"/>
    <x v="0"/>
    <x v="2"/>
    <x v="1"/>
    <n v="1"/>
    <s v="St Cah Day Procedure Unit"/>
    <d v="2026-06-03T00:00:00"/>
    <d v="2026-06-03T09:00:00"/>
    <d v="2026-06-03T13:00:00"/>
    <s v="614495146320"/>
    <s v="60171110"/>
    <s v="Tonsillectomy"/>
    <s v="Diagnostic examination"/>
    <s v="ENT"/>
    <s v="Dr Dummy 21"/>
    <d v="2026-06-03T09:12:00"/>
    <d v="2026-06-03T09:47:00"/>
    <m/>
    <m/>
    <n v="1"/>
    <s v="JUNE-26-dummy-data.xlsx"/>
    <b v="0"/>
    <m/>
  </r>
  <r>
    <x v="0"/>
    <x v="0"/>
    <x v="0"/>
    <x v="2"/>
    <x v="0"/>
    <x v="0"/>
    <x v="0"/>
    <x v="2"/>
    <x v="1"/>
    <n v="1"/>
    <s v="St Cah Day Procedure Unit"/>
    <d v="2026-06-03T00:00:00"/>
    <d v="2026-06-03T09:00:00"/>
    <d v="2026-06-03T13:00:00"/>
    <s v="660190297685"/>
    <s v="60236589"/>
    <s v="Septoplasty"/>
    <m/>
    <s v="ENT"/>
    <s v="Dr Dummy 21"/>
    <d v="2026-06-03T10:06:00"/>
    <d v="2026-06-03T10:37:00"/>
    <m/>
    <m/>
    <n v="1"/>
    <s v="JUNE-26-dummy-data.xlsx"/>
    <b v="0"/>
    <m/>
  </r>
  <r>
    <x v="0"/>
    <x v="0"/>
    <x v="0"/>
    <x v="2"/>
    <x v="0"/>
    <x v="0"/>
    <x v="0"/>
    <x v="2"/>
    <x v="1"/>
    <n v="1"/>
    <s v="St Cah Day Procedure Unit"/>
    <d v="2026-06-03T00:00:00"/>
    <d v="2026-06-03T09:00:00"/>
    <d v="2026-06-03T13:00:00"/>
    <s v="686527586191"/>
    <s v="60162042"/>
    <s v="Septoplasty"/>
    <m/>
    <s v="ENT"/>
    <s v="Dr Dummy 21"/>
    <d v="2026-06-03T11:03:00"/>
    <d v="2026-06-03T11:38:00"/>
    <m/>
    <m/>
    <n v="1"/>
    <s v="JUNE-26-dummy-data.xlsx"/>
    <b v="0"/>
    <m/>
  </r>
  <r>
    <x v="0"/>
    <x v="0"/>
    <x v="0"/>
    <x v="2"/>
    <x v="0"/>
    <x v="0"/>
    <x v="0"/>
    <x v="2"/>
    <x v="1"/>
    <n v="1"/>
    <s v="St Cah Day Procedure Unit"/>
    <d v="2026-06-03T00:00:00"/>
    <d v="2026-06-03T09:00:00"/>
    <d v="2026-06-03T13:00:00"/>
    <s v="690826563932"/>
    <s v="60029811"/>
    <s v="Septoplasty"/>
    <s v="Wound dressing"/>
    <s v="ENT"/>
    <s v="Dr Dummy 21"/>
    <d v="2026-06-03T12:08:00"/>
    <d v="2026-06-03T12:39:00"/>
    <m/>
    <m/>
    <n v="1"/>
    <s v="JUNE-26-dummy-data.xlsx"/>
    <b v="0"/>
    <m/>
  </r>
  <r>
    <x v="0"/>
    <x v="0"/>
    <x v="0"/>
    <x v="2"/>
    <x v="1"/>
    <x v="0"/>
    <x v="0"/>
    <x v="1"/>
    <x v="0"/>
    <n v="1"/>
    <s v="St Cah Day Procedure Unit"/>
    <d v="2026-07-11T00:00:00"/>
    <d v="2026-07-11T08:00:00"/>
    <d v="2026-07-11T12:00:00"/>
    <m/>
    <m/>
    <m/>
    <m/>
    <m/>
    <m/>
    <m/>
    <m/>
    <n v="4"/>
    <n v="0"/>
    <n v="4"/>
    <s v="JULY-26-dummy-data.xlsx"/>
    <b v="0"/>
    <n v="0"/>
  </r>
  <r>
    <x v="0"/>
    <x v="0"/>
    <x v="0"/>
    <x v="2"/>
    <x v="1"/>
    <x v="0"/>
    <x v="0"/>
    <x v="1"/>
    <x v="1"/>
    <n v="1"/>
    <s v="St Cah Day Procedure Unit"/>
    <d v="2026-07-11T00:00:00"/>
    <d v="2026-07-11T08:00:00"/>
    <d v="2026-07-11T12:00:00"/>
    <s v="703623374528"/>
    <s v="70063280"/>
    <s v="Ureteric stent insertion"/>
    <m/>
    <s v="Urology"/>
    <s v="Dr Dummy 09"/>
    <d v="2026-07-11T09:10:00"/>
    <d v="2026-07-11T09:45:00"/>
    <m/>
    <m/>
    <n v="1"/>
    <s v="JULY-26-dummy-data.xlsx"/>
    <b v="0"/>
    <m/>
  </r>
  <r>
    <x v="0"/>
    <x v="0"/>
    <x v="0"/>
    <x v="2"/>
    <x v="1"/>
    <x v="0"/>
    <x v="0"/>
    <x v="1"/>
    <x v="1"/>
    <n v="1"/>
    <s v="St Cah Day Procedure Unit"/>
    <d v="2026-07-11T00:00:00"/>
    <d v="2026-07-11T08:00:00"/>
    <d v="2026-07-11T12:00:00"/>
    <s v="754138406714"/>
    <s v="70165133"/>
    <s v="Ureteric stent insertion"/>
    <m/>
    <s v="Urology"/>
    <s v="Dr Dummy 09"/>
    <d v="2026-07-11T11:10:00"/>
    <d v="2026-07-11T11:50:00"/>
    <m/>
    <m/>
    <n v="1"/>
    <s v="JULY-26-dummy-data.xlsx"/>
    <b v="0"/>
    <m/>
  </r>
  <r>
    <x v="0"/>
    <x v="0"/>
    <x v="0"/>
    <x v="2"/>
    <x v="1"/>
    <x v="0"/>
    <x v="0"/>
    <x v="1"/>
    <x v="1"/>
    <n v="1"/>
    <s v="St Cah Day Procedure Unit"/>
    <d v="2026-07-11T00:00:00"/>
    <d v="2026-07-11T08:00:00"/>
    <d v="2026-07-11T12:00:00"/>
    <s v="771145456074"/>
    <s v="70041638"/>
    <s v="Ureteric stent insertion"/>
    <m/>
    <s v="Urology"/>
    <s v="Dr Dummy 09"/>
    <d v="2026-07-11T08:06:00"/>
    <d v="2026-07-11T08:49:00"/>
    <m/>
    <m/>
    <n v="1"/>
    <s v="JULY-26-dummy-data.xlsx"/>
    <b v="0"/>
    <m/>
  </r>
  <r>
    <x v="0"/>
    <x v="0"/>
    <x v="0"/>
    <x v="2"/>
    <x v="1"/>
    <x v="0"/>
    <x v="0"/>
    <x v="1"/>
    <x v="1"/>
    <n v="1"/>
    <s v="St Cah Day Procedure Unit"/>
    <d v="2026-07-11T00:00:00"/>
    <d v="2026-07-11T08:00:00"/>
    <d v="2026-07-11T12:00:00"/>
    <s v="788981109274"/>
    <s v="70013570"/>
    <s v="Flexible cystoscopy"/>
    <m/>
    <s v="Urology"/>
    <s v="Dr Dummy 09"/>
    <d v="2026-07-11T10:09:00"/>
    <d v="2026-07-11T10:44:00"/>
    <m/>
    <m/>
    <n v="1"/>
    <s v="JULY-26-dummy-data.xlsx"/>
    <b v="0"/>
    <m/>
  </r>
  <r>
    <x v="0"/>
    <x v="0"/>
    <x v="0"/>
    <x v="2"/>
    <x v="1"/>
    <x v="0"/>
    <x v="0"/>
    <x v="0"/>
    <x v="0"/>
    <n v="1"/>
    <s v="St Cah Day Procedure Unit"/>
    <d v="2026-07-17T00:00:00"/>
    <d v="2026-07-17T08:00:00"/>
    <d v="2026-07-17T12:00:00"/>
    <m/>
    <m/>
    <m/>
    <m/>
    <m/>
    <m/>
    <m/>
    <m/>
    <n v="4"/>
    <n v="0"/>
    <n v="4"/>
    <s v="JULY-26-dummy-data.xlsx"/>
    <b v="0"/>
    <n v="0"/>
  </r>
  <r>
    <x v="0"/>
    <x v="0"/>
    <x v="0"/>
    <x v="2"/>
    <x v="1"/>
    <x v="0"/>
    <x v="0"/>
    <x v="0"/>
    <x v="1"/>
    <n v="1"/>
    <s v="St Cah Day Procedure Unit"/>
    <d v="2026-07-17T00:00:00"/>
    <d v="2026-07-17T08:00:00"/>
    <d v="2026-07-17T12:00:00"/>
    <s v="711017996515"/>
    <s v="70162767"/>
    <s v="Cervical polypectomy"/>
    <m/>
    <s v="Gynaecology"/>
    <s v="Dr Dummy 05"/>
    <d v="2026-07-17T09:04:00"/>
    <d v="2026-07-17T09:37:00"/>
    <m/>
    <m/>
    <n v="1"/>
    <s v="JULY-26-dummy-data.xlsx"/>
    <b v="0"/>
    <m/>
  </r>
  <r>
    <x v="0"/>
    <x v="0"/>
    <x v="0"/>
    <x v="2"/>
    <x v="1"/>
    <x v="0"/>
    <x v="0"/>
    <x v="0"/>
    <x v="1"/>
    <n v="1"/>
    <s v="St Cah Day Procedure Unit"/>
    <d v="2026-07-17T00:00:00"/>
    <d v="2026-07-17T08:00:00"/>
    <d v="2026-07-17T12:00:00"/>
    <s v="715204429882"/>
    <s v="70231770"/>
    <s v="Cervical polypectomy"/>
    <m/>
    <s v="Gynaecology"/>
    <s v="Dr Dummy 05"/>
    <d v="2026-07-17T08:12:00"/>
    <d v="2026-07-17T08:40:00"/>
    <m/>
    <m/>
    <n v="1"/>
    <s v="JULY-26-dummy-data.xlsx"/>
    <b v="0"/>
    <m/>
  </r>
  <r>
    <x v="0"/>
    <x v="0"/>
    <x v="0"/>
    <x v="2"/>
    <x v="1"/>
    <x v="0"/>
    <x v="0"/>
    <x v="0"/>
    <x v="1"/>
    <n v="1"/>
    <s v="St Cah Day Procedure Unit"/>
    <d v="2026-07-17T00:00:00"/>
    <d v="2026-07-17T08:00:00"/>
    <d v="2026-07-17T12:00:00"/>
    <s v="717684973100"/>
    <s v="70010373"/>
    <s v="Cervical polypectomy"/>
    <m/>
    <s v="Gynaecology"/>
    <s v="Dr Dummy 05"/>
    <d v="2026-07-17T11:10:00"/>
    <d v="2026-07-17T11:41:00"/>
    <m/>
    <m/>
    <n v="1"/>
    <s v="JULY-26-dummy-data.xlsx"/>
    <b v="0"/>
    <m/>
  </r>
  <r>
    <x v="0"/>
    <x v="0"/>
    <x v="0"/>
    <x v="2"/>
    <x v="1"/>
    <x v="0"/>
    <x v="0"/>
    <x v="0"/>
    <x v="1"/>
    <n v="1"/>
    <s v="St Cah Day Procedure Unit"/>
    <d v="2026-07-17T00:00:00"/>
    <d v="2026-07-17T08:00:00"/>
    <d v="2026-07-17T12:00:00"/>
    <s v="796803683670"/>
    <s v="70225507"/>
    <s v="Hysteroscopy"/>
    <m/>
    <s v="Gynaecology"/>
    <s v="Dr Dummy 05"/>
    <d v="2026-07-17T10:11:00"/>
    <d v="2026-07-17T10:44:00"/>
    <m/>
    <m/>
    <n v="1"/>
    <s v="JULY-26-dummy-data.xlsx"/>
    <b v="0"/>
    <m/>
  </r>
  <r>
    <x v="0"/>
    <x v="0"/>
    <x v="0"/>
    <x v="2"/>
    <x v="2"/>
    <x v="0"/>
    <x v="0"/>
    <x v="0"/>
    <x v="0"/>
    <n v="1"/>
    <s v="St Cah Day Procedure Unit"/>
    <d v="2026-08-14T00:00:00"/>
    <d v="2026-08-14T08:30:00"/>
    <d v="2026-08-14T12:30:00"/>
    <m/>
    <m/>
    <m/>
    <m/>
    <m/>
    <m/>
    <m/>
    <m/>
    <n v="4"/>
    <n v="0"/>
    <n v="4"/>
    <s v="AUGUST-26-dummy-data.xlsx"/>
    <b v="0"/>
    <n v="0"/>
  </r>
  <r>
    <x v="0"/>
    <x v="0"/>
    <x v="0"/>
    <x v="2"/>
    <x v="2"/>
    <x v="0"/>
    <x v="0"/>
    <x v="0"/>
    <x v="1"/>
    <n v="1"/>
    <s v="St Cah Day Procedure Unit"/>
    <d v="2026-08-14T00:00:00"/>
    <d v="2026-08-14T08:30:00"/>
    <d v="2026-08-14T12:30:00"/>
    <s v="906903097149"/>
    <s v="704170"/>
    <s v="Endometrial biopsy"/>
    <m/>
    <s v="Gynaecology"/>
    <s v="Dr Dummy 07"/>
    <d v="2026-08-14T08:37:00"/>
    <d v="2026-08-14T09:12:00"/>
    <m/>
    <m/>
    <n v="1"/>
    <s v="AUGUST-26-dummy-data.xlsx"/>
    <b v="0"/>
    <m/>
  </r>
  <r>
    <x v="0"/>
    <x v="0"/>
    <x v="0"/>
    <x v="2"/>
    <x v="2"/>
    <x v="0"/>
    <x v="0"/>
    <x v="0"/>
    <x v="1"/>
    <n v="1"/>
    <s v="St Cah Day Procedure Unit"/>
    <d v="2026-08-14T00:00:00"/>
    <d v="2026-08-14T08:30:00"/>
    <d v="2026-08-14T12:30:00"/>
    <s v="917930466495"/>
    <s v="800050"/>
    <s v="Diagnostic laparoscopy"/>
    <m/>
    <s v="Gynaecology"/>
    <s v="Dr Dummy 07"/>
    <d v="2026-08-14T11:41:00"/>
    <d v="2026-08-14T12:22:00"/>
    <m/>
    <m/>
    <n v="1"/>
    <s v="AUGUST-26-dummy-data.xlsx"/>
    <b v="0"/>
    <m/>
  </r>
  <r>
    <x v="0"/>
    <x v="0"/>
    <x v="0"/>
    <x v="2"/>
    <x v="2"/>
    <x v="0"/>
    <x v="0"/>
    <x v="0"/>
    <x v="1"/>
    <n v="1"/>
    <s v="St Cah Day Procedure Unit"/>
    <d v="2026-08-14T00:00:00"/>
    <d v="2026-08-14T08:30:00"/>
    <d v="2026-08-14T12:30:00"/>
    <s v="937186931375"/>
    <s v="701668"/>
    <s v="Hysteroscopy"/>
    <m/>
    <s v="Gynaecology"/>
    <s v="Dr Dummy 07"/>
    <d v="2026-08-14T09:32:00"/>
    <d v="2026-08-14T10:08:00"/>
    <m/>
    <m/>
    <n v="1"/>
    <s v="AUGUST-26-dummy-data.xlsx"/>
    <b v="0"/>
    <m/>
  </r>
  <r>
    <x v="0"/>
    <x v="0"/>
    <x v="0"/>
    <x v="2"/>
    <x v="2"/>
    <x v="0"/>
    <x v="0"/>
    <x v="0"/>
    <x v="1"/>
    <n v="1"/>
    <s v="St Cah Day Procedure Unit"/>
    <d v="2026-08-14T00:00:00"/>
    <d v="2026-08-14T08:30:00"/>
    <d v="2026-08-14T12:30:00"/>
    <s v="964104730379"/>
    <s v="849826"/>
    <s v="Endometrial biopsy"/>
    <s v="Local anaesthetic infiltration"/>
    <s v="Gynaecology"/>
    <s v="Dr Dummy 07"/>
    <d v="2026-08-14T10:41:00"/>
    <d v="2026-08-14T11:18:00"/>
    <m/>
    <m/>
    <n v="1"/>
    <s v="AUGUST-26-dummy-data.xlsx"/>
    <b v="0"/>
    <m/>
  </r>
  <r>
    <x v="0"/>
    <x v="0"/>
    <x v="0"/>
    <x v="2"/>
    <x v="2"/>
    <x v="0"/>
    <x v="0"/>
    <x v="4"/>
    <x v="0"/>
    <n v="1"/>
    <s v="St Cah Day Procedure Unit"/>
    <d v="2026-08-16T00:00:00"/>
    <d v="2026-08-16T13:30:00"/>
    <d v="2026-08-16T17:30:00"/>
    <m/>
    <m/>
    <m/>
    <m/>
    <m/>
    <m/>
    <m/>
    <m/>
    <n v="4"/>
    <n v="0"/>
    <n v="4"/>
    <s v="AUGUST-26-dummy-data.xlsx"/>
    <b v="0"/>
    <n v="0"/>
  </r>
  <r>
    <x v="0"/>
    <x v="0"/>
    <x v="0"/>
    <x v="2"/>
    <x v="2"/>
    <x v="0"/>
    <x v="0"/>
    <x v="4"/>
    <x v="1"/>
    <n v="1"/>
    <s v="St Cah Day Procedure Unit"/>
    <d v="2026-08-16T00:00:00"/>
    <d v="2026-08-16T13:30:00"/>
    <d v="2026-08-16T17:30:00"/>
    <s v="923200094955"/>
    <s v="884989"/>
    <s v="Laparoscopic appendicectomy"/>
    <s v="Tissue biopsy"/>
    <s v="General Surgery"/>
    <s v="Dr Dummy 01"/>
    <d v="2026-08-16T16:40:00"/>
    <d v="2026-08-16T17:10:00"/>
    <m/>
    <m/>
    <n v="1"/>
    <s v="AUGUST-26-dummy-data.xlsx"/>
    <b v="0"/>
    <m/>
  </r>
  <r>
    <x v="0"/>
    <x v="0"/>
    <x v="0"/>
    <x v="2"/>
    <x v="2"/>
    <x v="0"/>
    <x v="0"/>
    <x v="4"/>
    <x v="1"/>
    <n v="1"/>
    <s v="St Cah Day Procedure Unit"/>
    <d v="2026-08-16T00:00:00"/>
    <d v="2026-08-16T13:30:00"/>
    <d v="2026-08-16T17:30:00"/>
    <s v="935581648419"/>
    <s v="900826"/>
    <s v="Laparoscopic cholecystectomy"/>
    <m/>
    <s v="General Surgery"/>
    <s v="Dr Dummy 01"/>
    <d v="2026-08-16T15:37:00"/>
    <d v="2026-08-16T16:10:00"/>
    <m/>
    <m/>
    <n v="1"/>
    <s v="AUGUST-26-dummy-data.xlsx"/>
    <b v="0"/>
    <m/>
  </r>
  <r>
    <x v="0"/>
    <x v="0"/>
    <x v="0"/>
    <x v="2"/>
    <x v="2"/>
    <x v="0"/>
    <x v="0"/>
    <x v="4"/>
    <x v="1"/>
    <n v="1"/>
    <s v="St Cah Day Procedure Unit"/>
    <d v="2026-08-16T00:00:00"/>
    <d v="2026-08-16T13:30:00"/>
    <d v="2026-08-16T17:30:00"/>
    <s v="943666142108"/>
    <s v="726401"/>
    <s v="Inguinal hernia repair"/>
    <m/>
    <s v="General Surgery"/>
    <s v="Dr Dummy 01"/>
    <d v="2026-08-16T14:33:00"/>
    <d v="2026-08-16T15:13:00"/>
    <m/>
    <m/>
    <n v="1"/>
    <s v="AUGUST-26-dummy-data.xlsx"/>
    <b v="0"/>
    <m/>
  </r>
  <r>
    <x v="0"/>
    <x v="0"/>
    <x v="0"/>
    <x v="2"/>
    <x v="2"/>
    <x v="0"/>
    <x v="0"/>
    <x v="4"/>
    <x v="1"/>
    <n v="1"/>
    <s v="St Cah Day Procedure Unit"/>
    <d v="2026-08-16T00:00:00"/>
    <d v="2026-08-16T13:30:00"/>
    <d v="2026-08-16T17:30:00"/>
    <s v="981059342319"/>
    <s v="776146"/>
    <s v="Laparoscopic cholecystectomy"/>
    <m/>
    <s v="General Surgery"/>
    <s v="Dr Dummy 01"/>
    <d v="2026-08-16T13:36:00"/>
    <d v="2026-08-16T14:09:00"/>
    <m/>
    <m/>
    <n v="1"/>
    <s v="AUGUST-26-dummy-data.xlsx"/>
    <b v="0"/>
    <m/>
  </r>
  <r>
    <x v="0"/>
    <x v="0"/>
    <x v="0"/>
    <x v="2"/>
    <x v="2"/>
    <x v="0"/>
    <x v="0"/>
    <x v="0"/>
    <x v="0"/>
    <n v="1"/>
    <s v="St Cah Day Procedure Unit"/>
    <d v="2026-08-26T00:00:00"/>
    <d v="2026-08-26T13:30:00"/>
    <d v="2026-08-26T17:30:00"/>
    <m/>
    <m/>
    <m/>
    <m/>
    <m/>
    <m/>
    <m/>
    <m/>
    <n v="4"/>
    <n v="0"/>
    <n v="4"/>
    <s v="AUGUST-26-dummy-data.xlsx"/>
    <b v="0"/>
    <n v="0"/>
  </r>
  <r>
    <x v="0"/>
    <x v="0"/>
    <x v="0"/>
    <x v="2"/>
    <x v="2"/>
    <x v="0"/>
    <x v="0"/>
    <x v="0"/>
    <x v="1"/>
    <n v="1"/>
    <s v="St Cah Day Procedure Unit"/>
    <d v="2026-08-26T00:00:00"/>
    <d v="2026-08-26T13:30:00"/>
    <d v="2026-08-26T17:30:00"/>
    <s v="945955989462"/>
    <s v="750904"/>
    <s v="Cervical polypectomy"/>
    <s v="Local anaesthetic infiltration"/>
    <s v="Gynaecology"/>
    <s v="Dr Dummy 09"/>
    <d v="2026-08-26T15:37:00"/>
    <d v="2026-08-26T16:02:00"/>
    <m/>
    <m/>
    <n v="1"/>
    <s v="AUGUST-26-dummy-data.xlsx"/>
    <b v="0"/>
    <m/>
  </r>
  <r>
    <x v="0"/>
    <x v="0"/>
    <x v="0"/>
    <x v="2"/>
    <x v="2"/>
    <x v="0"/>
    <x v="0"/>
    <x v="0"/>
    <x v="1"/>
    <n v="1"/>
    <s v="St Cah Day Procedure Unit"/>
    <d v="2026-08-26T00:00:00"/>
    <d v="2026-08-26T13:30:00"/>
    <d v="2026-08-26T17:30:00"/>
    <s v="958224247721"/>
    <s v="818638"/>
    <s v="Endometrial biopsy"/>
    <m/>
    <s v="Gynaecology"/>
    <s v="Dr Dummy 09"/>
    <d v="2026-08-26T13:40:00"/>
    <d v="2026-08-26T14:19:00"/>
    <m/>
    <m/>
    <n v="1"/>
    <s v="AUGUST-26-dummy-data.xlsx"/>
    <b v="0"/>
    <m/>
  </r>
  <r>
    <x v="0"/>
    <x v="0"/>
    <x v="0"/>
    <x v="2"/>
    <x v="2"/>
    <x v="0"/>
    <x v="0"/>
    <x v="0"/>
    <x v="1"/>
    <n v="1"/>
    <s v="St Cah Day Procedure Unit"/>
    <d v="2026-08-26T00:00:00"/>
    <d v="2026-08-26T13:30:00"/>
    <d v="2026-08-26T17:30:00"/>
    <s v="964013965194"/>
    <s v="907068"/>
    <s v="Diagnostic laparoscopy"/>
    <m/>
    <s v="Gynaecology"/>
    <s v="Dr Dummy 09"/>
    <d v="2026-08-26T14:32:00"/>
    <d v="2026-08-26T15:02:00"/>
    <m/>
    <m/>
    <n v="1"/>
    <s v="AUGUST-26-dummy-data.xlsx"/>
    <b v="0"/>
    <m/>
  </r>
  <r>
    <x v="0"/>
    <x v="0"/>
    <x v="0"/>
    <x v="2"/>
    <x v="2"/>
    <x v="0"/>
    <x v="0"/>
    <x v="0"/>
    <x v="1"/>
    <n v="1"/>
    <s v="St Cah Day Procedure Unit"/>
    <d v="2026-08-26T00:00:00"/>
    <d v="2026-08-26T13:30:00"/>
    <d v="2026-08-26T17:30:00"/>
    <s v="981002656672"/>
    <s v="912115"/>
    <s v="Cervical polypectomy"/>
    <s v="Diagnostic examination"/>
    <s v="Gynaecology"/>
    <s v="Dr Dummy 09"/>
    <d v="2026-08-26T16:42:00"/>
    <d v="2026-08-26T17:17:00"/>
    <m/>
    <m/>
    <n v="1"/>
    <s v="AUGUST-26-dummy-data.xlsx"/>
    <b v="0"/>
    <m/>
  </r>
  <r>
    <x v="0"/>
    <x v="0"/>
    <x v="0"/>
    <x v="3"/>
    <x v="0"/>
    <x v="0"/>
    <x v="0"/>
    <x v="1"/>
    <x v="0"/>
    <n v="1"/>
    <s v="St Cah Day Procedure Unit"/>
    <d v="2026-06-04T00:00:00"/>
    <d v="2026-06-04T08:30:00"/>
    <d v="2026-06-04T13:00:00"/>
    <m/>
    <m/>
    <m/>
    <m/>
    <m/>
    <m/>
    <m/>
    <m/>
    <n v="4"/>
    <n v="0"/>
    <n v="4"/>
    <s v="JUNE-26-dummy-data.xlsx"/>
    <b v="0"/>
    <n v="0"/>
  </r>
  <r>
    <x v="0"/>
    <x v="0"/>
    <x v="0"/>
    <x v="3"/>
    <x v="0"/>
    <x v="0"/>
    <x v="0"/>
    <x v="1"/>
    <x v="1"/>
    <n v="1"/>
    <s v="St Cah Day Procedure Unit"/>
    <d v="2026-06-04T00:00:00"/>
    <d v="2026-06-04T08:30:00"/>
    <d v="2026-06-04T13:00:00"/>
    <s v="643498533707"/>
    <s v="60061281"/>
    <s v="Ureteric stent insertion"/>
    <s v="Wound dressing"/>
    <s v="Urology"/>
    <s v="Dr Dummy 18"/>
    <d v="2026-06-04T09:48:00"/>
    <d v="2026-06-04T10:22:00"/>
    <m/>
    <m/>
    <n v="1"/>
    <s v="JUNE-26-dummy-data.xlsx"/>
    <b v="0"/>
    <m/>
  </r>
  <r>
    <x v="0"/>
    <x v="0"/>
    <x v="0"/>
    <x v="3"/>
    <x v="0"/>
    <x v="0"/>
    <x v="0"/>
    <x v="1"/>
    <x v="1"/>
    <n v="1"/>
    <s v="St Cah Day Procedure Unit"/>
    <d v="2026-06-04T00:00:00"/>
    <d v="2026-06-04T08:30:00"/>
    <d v="2026-06-04T13:00:00"/>
    <s v="681191262415"/>
    <s v="60029041"/>
    <s v="Ureteric stent insertion"/>
    <s v="Local anaesthetic infiltration"/>
    <s v="Urology"/>
    <s v="Dr Dummy 18"/>
    <d v="2026-06-04T10:49:00"/>
    <d v="2026-06-04T11:31:00"/>
    <m/>
    <m/>
    <n v="1"/>
    <s v="JUNE-26-dummy-data.xlsx"/>
    <b v="0"/>
    <m/>
  </r>
  <r>
    <x v="0"/>
    <x v="0"/>
    <x v="0"/>
    <x v="3"/>
    <x v="0"/>
    <x v="0"/>
    <x v="0"/>
    <x v="1"/>
    <x v="1"/>
    <n v="1"/>
    <s v="St Cah Day Procedure Unit"/>
    <d v="2026-06-04T00:00:00"/>
    <d v="2026-06-04T08:30:00"/>
    <d v="2026-06-04T13:00:00"/>
    <s v="688030272698"/>
    <s v="60039812"/>
    <s v="Circumcision"/>
    <m/>
    <s v="Urology"/>
    <s v="Dr Dummy 18"/>
    <d v="2026-06-04T11:57:00"/>
    <d v="2026-06-04T12:41:00"/>
    <m/>
    <m/>
    <n v="1"/>
    <s v="JUNE-26-dummy-data.xlsx"/>
    <b v="0"/>
    <m/>
  </r>
  <r>
    <x v="0"/>
    <x v="0"/>
    <x v="0"/>
    <x v="3"/>
    <x v="0"/>
    <x v="0"/>
    <x v="0"/>
    <x v="1"/>
    <x v="1"/>
    <n v="1"/>
    <s v="St Cah Day Procedure Unit"/>
    <d v="2026-06-04T00:00:00"/>
    <d v="2026-06-04T08:30:00"/>
    <d v="2026-06-04T13:00:00"/>
    <s v="693275628540"/>
    <s v="60117614"/>
    <s v="Ureteroscopy"/>
    <m/>
    <s v="Urology"/>
    <s v="Dr Dummy 18"/>
    <d v="2026-06-04T08:41:00"/>
    <d v="2026-06-04T09:28:00"/>
    <m/>
    <m/>
    <n v="1"/>
    <s v="JUNE-26-dummy-data.xlsx"/>
    <b v="0"/>
    <m/>
  </r>
  <r>
    <x v="0"/>
    <x v="0"/>
    <x v="0"/>
    <x v="3"/>
    <x v="1"/>
    <x v="0"/>
    <x v="0"/>
    <x v="2"/>
    <x v="0"/>
    <n v="1"/>
    <s v="St Cah Day Procedure Unit"/>
    <d v="2026-07-09T00:00:00"/>
    <d v="2026-07-09T09:00:00"/>
    <d v="2026-07-09T13:30:00"/>
    <m/>
    <m/>
    <m/>
    <m/>
    <m/>
    <m/>
    <m/>
    <m/>
    <n v="4"/>
    <n v="0"/>
    <n v="4"/>
    <s v="JULY-26-dummy-data.xlsx"/>
    <b v="0"/>
    <n v="0"/>
  </r>
  <r>
    <x v="0"/>
    <x v="0"/>
    <x v="0"/>
    <x v="3"/>
    <x v="1"/>
    <x v="0"/>
    <x v="0"/>
    <x v="2"/>
    <x v="1"/>
    <n v="1"/>
    <s v="St Cah Day Procedure Unit"/>
    <d v="2026-07-09T00:00:00"/>
    <d v="2026-07-09T09:00:00"/>
    <d v="2026-07-09T13:30:00"/>
    <s v="710887400037"/>
    <s v="70219462"/>
    <s v="Septoplasty"/>
    <m/>
    <s v="ENT"/>
    <s v="Dr Dummy 04"/>
    <d v="2026-07-09T11:25:00"/>
    <d v="2026-07-09T12:03:00"/>
    <m/>
    <m/>
    <n v="1"/>
    <s v="JULY-26-dummy-data.xlsx"/>
    <b v="0"/>
    <m/>
  </r>
  <r>
    <x v="0"/>
    <x v="0"/>
    <x v="0"/>
    <x v="3"/>
    <x v="1"/>
    <x v="0"/>
    <x v="0"/>
    <x v="2"/>
    <x v="1"/>
    <n v="1"/>
    <s v="St Cah Day Procedure Unit"/>
    <d v="2026-07-09T00:00:00"/>
    <d v="2026-07-09T09:00:00"/>
    <d v="2026-07-09T13:30:00"/>
    <s v="737775982333"/>
    <s v="70271804"/>
    <s v="Grommet insertion"/>
    <s v="Local anaesthetic infiltration"/>
    <s v="ENT"/>
    <s v="Dr Dummy 04"/>
    <d v="2026-07-09T12:31:00"/>
    <d v="2026-07-09T13:20:00"/>
    <m/>
    <m/>
    <n v="1"/>
    <s v="JULY-26-dummy-data.xlsx"/>
    <b v="0"/>
    <m/>
  </r>
  <r>
    <x v="0"/>
    <x v="0"/>
    <x v="0"/>
    <x v="3"/>
    <x v="1"/>
    <x v="0"/>
    <x v="0"/>
    <x v="2"/>
    <x v="1"/>
    <n v="1"/>
    <s v="St Cah Day Procedure Unit"/>
    <d v="2026-07-09T00:00:00"/>
    <d v="2026-07-09T09:00:00"/>
    <d v="2026-07-09T13:30:00"/>
    <s v="761715364991"/>
    <s v="70274557"/>
    <s v="Nasal polypectomy"/>
    <m/>
    <s v="ENT"/>
    <s v="Dr Dummy 04"/>
    <d v="2026-07-09T10:14:00"/>
    <d v="2026-07-09T10:58:00"/>
    <m/>
    <m/>
    <n v="1"/>
    <s v="JULY-26-dummy-data.xlsx"/>
    <b v="0"/>
    <m/>
  </r>
  <r>
    <x v="0"/>
    <x v="0"/>
    <x v="0"/>
    <x v="3"/>
    <x v="1"/>
    <x v="0"/>
    <x v="0"/>
    <x v="2"/>
    <x v="1"/>
    <n v="1"/>
    <s v="St Cah Day Procedure Unit"/>
    <d v="2026-07-09T00:00:00"/>
    <d v="2026-07-09T09:00:00"/>
    <d v="2026-07-09T13:30:00"/>
    <s v="765738812437"/>
    <s v="70061141"/>
    <s v="Adenoidectomy"/>
    <m/>
    <s v="ENT"/>
    <s v="Dr Dummy 04"/>
    <d v="2026-07-09T09:11:00"/>
    <d v="2026-07-09T09:51:00"/>
    <m/>
    <m/>
    <n v="1"/>
    <s v="JULY-26-dummy-data.xlsx"/>
    <b v="0"/>
    <m/>
  </r>
  <r>
    <x v="0"/>
    <x v="0"/>
    <x v="0"/>
    <x v="3"/>
    <x v="1"/>
    <x v="0"/>
    <x v="0"/>
    <x v="1"/>
    <x v="0"/>
    <n v="1"/>
    <s v="St Cah Day Procedure Unit"/>
    <d v="2026-07-13T00:00:00"/>
    <d v="2026-07-13T09:00:00"/>
    <d v="2026-07-13T13:30:00"/>
    <m/>
    <m/>
    <m/>
    <m/>
    <m/>
    <m/>
    <m/>
    <m/>
    <n v="4"/>
    <n v="0"/>
    <n v="4"/>
    <s v="JULY-26-dummy-data.xlsx"/>
    <b v="0"/>
    <n v="0"/>
  </r>
  <r>
    <x v="0"/>
    <x v="0"/>
    <x v="0"/>
    <x v="3"/>
    <x v="1"/>
    <x v="0"/>
    <x v="0"/>
    <x v="1"/>
    <x v="1"/>
    <n v="1"/>
    <s v="St Cah Day Procedure Unit"/>
    <d v="2026-07-13T00:00:00"/>
    <d v="2026-07-13T09:00:00"/>
    <d v="2026-07-13T13:30:00"/>
    <s v="703054283256"/>
    <s v="70163333"/>
    <s v="Bladder biopsy"/>
    <m/>
    <s v="Urology"/>
    <s v="Dr Dummy 09"/>
    <d v="2026-07-13T12:30:00"/>
    <d v="2026-07-13T13:11:00"/>
    <m/>
    <m/>
    <n v="1"/>
    <s v="JULY-26-dummy-data.xlsx"/>
    <b v="0"/>
    <m/>
  </r>
  <r>
    <x v="0"/>
    <x v="0"/>
    <x v="0"/>
    <x v="3"/>
    <x v="1"/>
    <x v="0"/>
    <x v="0"/>
    <x v="1"/>
    <x v="1"/>
    <n v="1"/>
    <s v="St Cah Day Procedure Unit"/>
    <d v="2026-07-13T00:00:00"/>
    <d v="2026-07-13T09:00:00"/>
    <d v="2026-07-13T13:30:00"/>
    <s v="715394056867"/>
    <s v="70048343"/>
    <s v="Ureteroscopy"/>
    <m/>
    <s v="Urology"/>
    <s v="Dr Dummy 09"/>
    <d v="2026-07-13T09:09:00"/>
    <d v="2026-07-13T09:54:00"/>
    <m/>
    <m/>
    <n v="1"/>
    <s v="JULY-26-dummy-data.xlsx"/>
    <b v="0"/>
    <m/>
  </r>
  <r>
    <x v="0"/>
    <x v="0"/>
    <x v="0"/>
    <x v="3"/>
    <x v="1"/>
    <x v="0"/>
    <x v="0"/>
    <x v="1"/>
    <x v="1"/>
    <n v="1"/>
    <s v="St Cah Day Procedure Unit"/>
    <d v="2026-07-13T00:00:00"/>
    <d v="2026-07-13T09:00:00"/>
    <d v="2026-07-13T13:30:00"/>
    <s v="752183453249"/>
    <s v="70258381"/>
    <s v="Flexible cystoscopy"/>
    <m/>
    <s v="Urology"/>
    <s v="Dr Dummy 09"/>
    <d v="2026-07-13T11:26:00"/>
    <d v="2026-07-13T12:10:00"/>
    <m/>
    <m/>
    <n v="1"/>
    <s v="JULY-26-dummy-data.xlsx"/>
    <b v="0"/>
    <m/>
  </r>
  <r>
    <x v="0"/>
    <x v="0"/>
    <x v="0"/>
    <x v="3"/>
    <x v="1"/>
    <x v="0"/>
    <x v="0"/>
    <x v="1"/>
    <x v="1"/>
    <n v="1"/>
    <s v="St Cah Day Procedure Unit"/>
    <d v="2026-07-13T00:00:00"/>
    <d v="2026-07-13T09:00:00"/>
    <d v="2026-07-13T13:30:00"/>
    <s v="786674185562"/>
    <s v="70216991"/>
    <s v="Ureteroscopy"/>
    <s v="Local anaesthetic infiltration"/>
    <s v="Urology"/>
    <s v="Dr Dummy 09"/>
    <d v="2026-07-13T10:12:00"/>
    <d v="2026-07-13T10:48:00"/>
    <m/>
    <m/>
    <n v="1"/>
    <s v="JULY-26-dummy-data.xlsx"/>
    <b v="0"/>
    <m/>
  </r>
  <r>
    <x v="0"/>
    <x v="0"/>
    <x v="0"/>
    <x v="3"/>
    <x v="1"/>
    <x v="0"/>
    <x v="0"/>
    <x v="0"/>
    <x v="0"/>
    <n v="1"/>
    <s v="St Cah Day Procedure Unit"/>
    <d v="2026-07-19T00:00:00"/>
    <d v="2026-07-19T13:30:00"/>
    <d v="2026-07-19T18:00:00"/>
    <m/>
    <m/>
    <m/>
    <m/>
    <m/>
    <m/>
    <m/>
    <m/>
    <n v="4"/>
    <n v="0"/>
    <n v="4"/>
    <s v="JULY-26-dummy-data.xlsx"/>
    <b v="0"/>
    <n v="0"/>
  </r>
  <r>
    <x v="0"/>
    <x v="0"/>
    <x v="0"/>
    <x v="3"/>
    <x v="1"/>
    <x v="0"/>
    <x v="0"/>
    <x v="0"/>
    <x v="1"/>
    <n v="1"/>
    <s v="St Cah Day Procedure Unit"/>
    <d v="2026-07-19T00:00:00"/>
    <d v="2026-07-19T13:30:00"/>
    <d v="2026-07-19T18:00:00"/>
    <s v="750735899037"/>
    <s v="70287856"/>
    <s v="Endometrial biopsy"/>
    <m/>
    <s v="Gynaecology"/>
    <s v="Dr Dummy 20"/>
    <d v="2026-07-19T16:57:00"/>
    <d v="2026-07-19T17:38:00"/>
    <m/>
    <m/>
    <n v="1"/>
    <s v="JULY-26-dummy-data.xlsx"/>
    <b v="0"/>
    <m/>
  </r>
  <r>
    <x v="0"/>
    <x v="0"/>
    <x v="0"/>
    <x v="3"/>
    <x v="1"/>
    <x v="0"/>
    <x v="0"/>
    <x v="0"/>
    <x v="1"/>
    <n v="1"/>
    <s v="St Cah Day Procedure Unit"/>
    <d v="2026-07-19T00:00:00"/>
    <d v="2026-07-19T13:30:00"/>
    <d v="2026-07-19T18:00:00"/>
    <s v="771798388822"/>
    <s v="70110286"/>
    <s v="Cervical polypectomy"/>
    <m/>
    <s v="Gynaecology"/>
    <s v="Dr Dummy 20"/>
    <d v="2026-07-19T13:33:00"/>
    <d v="2026-07-19T14:10:00"/>
    <m/>
    <m/>
    <n v="1"/>
    <s v="JULY-26-dummy-data.xlsx"/>
    <b v="0"/>
    <m/>
  </r>
  <r>
    <x v="0"/>
    <x v="0"/>
    <x v="0"/>
    <x v="3"/>
    <x v="1"/>
    <x v="0"/>
    <x v="0"/>
    <x v="0"/>
    <x v="1"/>
    <n v="1"/>
    <s v="St Cah Day Procedure Unit"/>
    <d v="2026-07-19T00:00:00"/>
    <d v="2026-07-19T13:30:00"/>
    <d v="2026-07-19T18:00:00"/>
    <s v="774950428655"/>
    <s v="70257596"/>
    <s v="Hysteroscopy"/>
    <m/>
    <s v="Gynaecology"/>
    <s v="Dr Dummy 20"/>
    <d v="2026-07-19T14:39:00"/>
    <d v="2026-07-19T15:29:00"/>
    <m/>
    <m/>
    <n v="1"/>
    <s v="JULY-26-dummy-data.xlsx"/>
    <b v="0"/>
    <m/>
  </r>
  <r>
    <x v="0"/>
    <x v="0"/>
    <x v="0"/>
    <x v="3"/>
    <x v="1"/>
    <x v="0"/>
    <x v="0"/>
    <x v="0"/>
    <x v="1"/>
    <n v="1"/>
    <s v="St Cah Day Procedure Unit"/>
    <d v="2026-07-19T00:00:00"/>
    <d v="2026-07-19T13:30:00"/>
    <d v="2026-07-19T18:00:00"/>
    <s v="785522918937"/>
    <s v="70180758"/>
    <s v="Endometrial biopsy"/>
    <m/>
    <s v="Gynaecology"/>
    <s v="Dr Dummy 20"/>
    <d v="2026-07-19T15:49:00"/>
    <d v="2026-07-19T16:37:00"/>
    <m/>
    <m/>
    <n v="1"/>
    <s v="JULY-26-dummy-data.xlsx"/>
    <b v="0"/>
    <m/>
  </r>
  <r>
    <x v="0"/>
    <x v="0"/>
    <x v="0"/>
    <x v="3"/>
    <x v="2"/>
    <x v="0"/>
    <x v="0"/>
    <x v="0"/>
    <x v="0"/>
    <n v="1"/>
    <s v="St Cah Day Procedure Unit"/>
    <d v="2026-08-08T00:00:00"/>
    <d v="2026-08-08T09:00:00"/>
    <d v="2026-08-08T13:30:00"/>
    <m/>
    <m/>
    <m/>
    <m/>
    <m/>
    <m/>
    <m/>
    <m/>
    <n v="4"/>
    <n v="0"/>
    <n v="4"/>
    <s v="AUGUST-26-dummy-data.xlsx"/>
    <b v="0"/>
    <n v="0"/>
  </r>
  <r>
    <x v="0"/>
    <x v="0"/>
    <x v="0"/>
    <x v="3"/>
    <x v="2"/>
    <x v="0"/>
    <x v="0"/>
    <x v="0"/>
    <x v="1"/>
    <n v="1"/>
    <s v="St Cah Day Procedure Unit"/>
    <d v="2026-08-08T00:00:00"/>
    <d v="2026-08-08T09:00:00"/>
    <d v="2026-08-08T13:30:00"/>
    <s v="904578460822"/>
    <s v="958322"/>
    <s v="Diagnostic laparoscopy"/>
    <s v="Tissue biopsy"/>
    <s v="Gynaecology"/>
    <s v="Dr Dummy 20"/>
    <d v="2026-08-08T10:13:00"/>
    <d v="2026-08-08T10:48:00"/>
    <m/>
    <m/>
    <n v="1"/>
    <s v="AUGUST-26-dummy-data.xlsx"/>
    <b v="0"/>
    <m/>
  </r>
  <r>
    <x v="0"/>
    <x v="0"/>
    <x v="0"/>
    <x v="3"/>
    <x v="2"/>
    <x v="0"/>
    <x v="0"/>
    <x v="0"/>
    <x v="1"/>
    <n v="1"/>
    <s v="St Cah Day Procedure Unit"/>
    <d v="2026-08-08T00:00:00"/>
    <d v="2026-08-08T09:00:00"/>
    <d v="2026-08-08T13:30:00"/>
    <s v="939385624113"/>
    <s v="938752"/>
    <s v="Cervical polypectomy"/>
    <m/>
    <s v="Gynaecology"/>
    <s v="Dr Dummy 20"/>
    <d v="2026-08-08T09:08:00"/>
    <d v="2026-08-08T09:42:00"/>
    <m/>
    <m/>
    <n v="1"/>
    <s v="AUGUST-26-dummy-data.xlsx"/>
    <b v="0"/>
    <m/>
  </r>
  <r>
    <x v="0"/>
    <x v="0"/>
    <x v="0"/>
    <x v="3"/>
    <x v="2"/>
    <x v="0"/>
    <x v="0"/>
    <x v="0"/>
    <x v="1"/>
    <n v="1"/>
    <s v="St Cah Day Procedure Unit"/>
    <d v="2026-08-08T00:00:00"/>
    <d v="2026-08-08T09:00:00"/>
    <d v="2026-08-08T13:30:00"/>
    <s v="943048686859"/>
    <s v="817307"/>
    <s v="Diagnostic laparoscopy"/>
    <m/>
    <s v="Gynaecology"/>
    <s v="Dr Dummy 20"/>
    <d v="2026-08-08T11:24:00"/>
    <d v="2026-08-08T11:53:00"/>
    <m/>
    <m/>
    <n v="1"/>
    <s v="AUGUST-26-dummy-data.xlsx"/>
    <b v="0"/>
    <m/>
  </r>
  <r>
    <x v="0"/>
    <x v="0"/>
    <x v="0"/>
    <x v="3"/>
    <x v="2"/>
    <x v="0"/>
    <x v="0"/>
    <x v="0"/>
    <x v="1"/>
    <n v="1"/>
    <s v="St Cah Day Procedure Unit"/>
    <d v="2026-08-08T00:00:00"/>
    <d v="2026-08-08T09:00:00"/>
    <d v="2026-08-08T13:30:00"/>
    <s v="996960691128"/>
    <s v="754028"/>
    <s v="Diagnostic laparoscopy"/>
    <m/>
    <s v="Gynaecology"/>
    <s v="Dr Dummy 20"/>
    <d v="2026-08-08T12:27:00"/>
    <d v="2026-08-08T13:10:00"/>
    <m/>
    <m/>
    <n v="1"/>
    <s v="AUGUST-26-dummy-data.xlsx"/>
    <b v="0"/>
    <m/>
  </r>
  <r>
    <x v="0"/>
    <x v="0"/>
    <x v="0"/>
    <x v="3"/>
    <x v="2"/>
    <x v="0"/>
    <x v="0"/>
    <x v="3"/>
    <x v="0"/>
    <n v="1"/>
    <s v="St Cah Day Procedure Unit"/>
    <d v="2026-08-23T00:00:00"/>
    <d v="2026-08-23T08:30:00"/>
    <d v="2026-08-23T13:00:00"/>
    <m/>
    <m/>
    <m/>
    <m/>
    <m/>
    <m/>
    <m/>
    <m/>
    <n v="4"/>
    <n v="0"/>
    <n v="4"/>
    <s v="AUGUST-26-dummy-data.xlsx"/>
    <b v="0"/>
    <n v="0"/>
  </r>
  <r>
    <x v="0"/>
    <x v="0"/>
    <x v="0"/>
    <x v="3"/>
    <x v="2"/>
    <x v="0"/>
    <x v="0"/>
    <x v="3"/>
    <x v="1"/>
    <n v="1"/>
    <s v="St Cah Day Procedure Unit"/>
    <d v="2026-08-23T00:00:00"/>
    <d v="2026-08-23T08:30:00"/>
    <d v="2026-08-23T13:00:00"/>
    <s v="904025840479"/>
    <s v="807194"/>
    <s v="Surgical tooth extraction"/>
    <s v="Local anaesthetic infiltration"/>
    <s v="Oral and Maxillofacial Surgery"/>
    <s v="Dr Dummy 08"/>
    <d v="2026-08-23T11:59:00"/>
    <d v="2026-08-23T12:34:00"/>
    <m/>
    <m/>
    <n v="1"/>
    <s v="AUGUST-26-dummy-data.xlsx"/>
    <b v="0"/>
    <m/>
  </r>
  <r>
    <x v="0"/>
    <x v="0"/>
    <x v="0"/>
    <x v="3"/>
    <x v="2"/>
    <x v="0"/>
    <x v="0"/>
    <x v="3"/>
    <x v="1"/>
    <n v="1"/>
    <s v="St Cah Day Procedure Unit"/>
    <d v="2026-08-23T00:00:00"/>
    <d v="2026-08-23T08:30:00"/>
    <d v="2026-08-23T13:00:00"/>
    <s v="941990829864"/>
    <s v="729060"/>
    <s v="Surgical tooth extraction"/>
    <s v="Wound dressing"/>
    <s v="Oral and Maxillofacial Surgery"/>
    <s v="Dr Dummy 08"/>
    <d v="2026-08-23T08:33:00"/>
    <d v="2026-08-23T09:16:00"/>
    <m/>
    <m/>
    <n v="1"/>
    <s v="AUGUST-26-dummy-data.xlsx"/>
    <b v="0"/>
    <m/>
  </r>
  <r>
    <x v="0"/>
    <x v="0"/>
    <x v="0"/>
    <x v="3"/>
    <x v="2"/>
    <x v="0"/>
    <x v="0"/>
    <x v="3"/>
    <x v="1"/>
    <n v="1"/>
    <s v="St Cah Day Procedure Unit"/>
    <d v="2026-08-23T00:00:00"/>
    <d v="2026-08-23T08:30:00"/>
    <d v="2026-08-23T13:00:00"/>
    <s v="947483301744"/>
    <s v="899329"/>
    <s v="Wisdom tooth extraction"/>
    <s v="Tissue biopsy"/>
    <s v="Oral and Maxillofacial Surgery"/>
    <s v="Dr Dummy 08"/>
    <d v="2026-08-23T09:44:00"/>
    <d v="2026-08-23T10:20:00"/>
    <m/>
    <m/>
    <n v="1"/>
    <s v="AUGUST-26-dummy-data.xlsx"/>
    <b v="0"/>
    <m/>
  </r>
  <r>
    <x v="0"/>
    <x v="0"/>
    <x v="0"/>
    <x v="3"/>
    <x v="2"/>
    <x v="0"/>
    <x v="0"/>
    <x v="3"/>
    <x v="1"/>
    <n v="1"/>
    <s v="St Cah Day Procedure Unit"/>
    <d v="2026-08-23T00:00:00"/>
    <d v="2026-08-23T08:30:00"/>
    <d v="2026-08-23T13:00:00"/>
    <s v="982330553512"/>
    <s v="964578"/>
    <s v="Wisdom tooth extraction"/>
    <m/>
    <s v="Oral and Maxillofacial Surgery"/>
    <s v="Dr Dummy 08"/>
    <d v="2026-08-23T10:54:00"/>
    <d v="2026-08-23T11:25:00"/>
    <m/>
    <m/>
    <n v="1"/>
    <s v="AUGUST-26-dummy-data.xlsx"/>
    <b v="0"/>
    <m/>
  </r>
  <r>
    <x v="0"/>
    <x v="0"/>
    <x v="0"/>
    <x v="3"/>
    <x v="2"/>
    <x v="0"/>
    <x v="0"/>
    <x v="4"/>
    <x v="0"/>
    <n v="1"/>
    <s v="St Cah Day Procedure Unit"/>
    <d v="2026-08-28T00:00:00"/>
    <d v="2026-08-28T08:30:00"/>
    <d v="2026-08-28T13:00:00"/>
    <m/>
    <m/>
    <m/>
    <m/>
    <m/>
    <m/>
    <m/>
    <m/>
    <n v="4"/>
    <n v="0"/>
    <n v="4"/>
    <s v="AUGUST-26-dummy-data.xlsx"/>
    <b v="0"/>
    <n v="0"/>
  </r>
  <r>
    <x v="0"/>
    <x v="0"/>
    <x v="0"/>
    <x v="3"/>
    <x v="2"/>
    <x v="0"/>
    <x v="0"/>
    <x v="4"/>
    <x v="1"/>
    <n v="1"/>
    <s v="St Cah Day Procedure Unit"/>
    <d v="2026-08-28T00:00:00"/>
    <d v="2026-08-28T08:30:00"/>
    <d v="2026-08-28T13:00:00"/>
    <s v="906139293662"/>
    <s v="794169"/>
    <s v="Excision of skin lesion"/>
    <m/>
    <s v="General Surgery"/>
    <s v="Dr Dummy 21"/>
    <d v="2026-08-28T09:44:00"/>
    <d v="2026-08-28T10:18:00"/>
    <m/>
    <m/>
    <n v="1"/>
    <s v="AUGUST-26-dummy-data.xlsx"/>
    <b v="0"/>
    <m/>
  </r>
  <r>
    <x v="0"/>
    <x v="0"/>
    <x v="0"/>
    <x v="3"/>
    <x v="2"/>
    <x v="0"/>
    <x v="0"/>
    <x v="4"/>
    <x v="1"/>
    <n v="1"/>
    <s v="St Cah Day Procedure Unit"/>
    <d v="2026-08-28T00:00:00"/>
    <d v="2026-08-28T08:30:00"/>
    <d v="2026-08-28T13:00:00"/>
    <s v="953886453038"/>
    <s v="915553"/>
    <s v="Excision of skin lesion"/>
    <s v="Diagnostic examination"/>
    <s v="General Surgery"/>
    <s v="Dr Dummy 21"/>
    <d v="2026-08-28T11:53:00"/>
    <d v="2026-08-28T12:32:00"/>
    <m/>
    <m/>
    <n v="1"/>
    <s v="AUGUST-26-dummy-data.xlsx"/>
    <b v="0"/>
    <m/>
  </r>
  <r>
    <x v="0"/>
    <x v="0"/>
    <x v="0"/>
    <x v="3"/>
    <x v="2"/>
    <x v="0"/>
    <x v="0"/>
    <x v="4"/>
    <x v="1"/>
    <n v="1"/>
    <s v="St Cah Day Procedure Unit"/>
    <d v="2026-08-28T00:00:00"/>
    <d v="2026-08-28T08:30:00"/>
    <d v="2026-08-28T13:00:00"/>
    <s v="968368745384"/>
    <s v="728559"/>
    <s v="Incision and drainage of abscess"/>
    <m/>
    <s v="General Surgery"/>
    <s v="Dr Dummy 21"/>
    <d v="2026-08-28T10:54:00"/>
    <d v="2026-08-28T11:37:00"/>
    <m/>
    <m/>
    <n v="1"/>
    <s v="AUGUST-26-dummy-data.xlsx"/>
    <b v="0"/>
    <m/>
  </r>
  <r>
    <x v="0"/>
    <x v="0"/>
    <x v="0"/>
    <x v="3"/>
    <x v="2"/>
    <x v="0"/>
    <x v="0"/>
    <x v="4"/>
    <x v="1"/>
    <n v="1"/>
    <s v="St Cah Day Procedure Unit"/>
    <d v="2026-08-28T00:00:00"/>
    <d v="2026-08-28T08:30:00"/>
    <d v="2026-08-28T13:00:00"/>
    <s v="968562042875"/>
    <s v="874075"/>
    <s v="Excision of skin lesion"/>
    <m/>
    <s v="General Surgery"/>
    <s v="Dr Dummy 21"/>
    <d v="2026-08-28T08:40:00"/>
    <d v="2026-08-28T09:16:00"/>
    <m/>
    <m/>
    <n v="1"/>
    <s v="AUGUST-26-dummy-data.xlsx"/>
    <b v="0"/>
    <m/>
  </r>
  <r>
    <x v="0"/>
    <x v="0"/>
    <x v="0"/>
    <x v="3"/>
    <x v="2"/>
    <x v="0"/>
    <x v="0"/>
    <x v="3"/>
    <x v="0"/>
    <n v="1"/>
    <s v="St Cah Day Procedure Unit"/>
    <d v="2026-08-30T00:00:00"/>
    <d v="2026-08-30T13:30:00"/>
    <d v="2026-08-30T18:00:00"/>
    <m/>
    <m/>
    <m/>
    <m/>
    <m/>
    <m/>
    <m/>
    <m/>
    <n v="4"/>
    <n v="0"/>
    <n v="4"/>
    <s v="AUGUST-26-dummy-data.xlsx"/>
    <b v="0"/>
    <n v="0"/>
  </r>
  <r>
    <x v="0"/>
    <x v="0"/>
    <x v="0"/>
    <x v="3"/>
    <x v="2"/>
    <x v="0"/>
    <x v="0"/>
    <x v="3"/>
    <x v="1"/>
    <n v="1"/>
    <s v="St Cah Day Procedure Unit"/>
    <d v="2026-08-30T00:00:00"/>
    <d v="2026-08-30T13:30:00"/>
    <d v="2026-08-30T18:00:00"/>
    <s v="936670411261"/>
    <s v="819736"/>
    <s v="Surgical tooth extraction"/>
    <s v="Local anaesthetic infiltration"/>
    <s v="Oral and Maxillofacial Surgery"/>
    <s v="Dr Dummy 20"/>
    <d v="2026-08-30T13:34:00"/>
    <d v="2026-08-30T14:05:00"/>
    <m/>
    <m/>
    <n v="1"/>
    <s v="AUGUST-26-dummy-data.xlsx"/>
    <b v="0"/>
    <m/>
  </r>
  <r>
    <x v="0"/>
    <x v="0"/>
    <x v="0"/>
    <x v="3"/>
    <x v="2"/>
    <x v="0"/>
    <x v="0"/>
    <x v="3"/>
    <x v="1"/>
    <n v="1"/>
    <s v="St Cah Day Procedure Unit"/>
    <d v="2026-08-30T00:00:00"/>
    <d v="2026-08-30T13:30:00"/>
    <d v="2026-08-30T18:00:00"/>
    <s v="946696070162"/>
    <s v="999381"/>
    <s v="Surgical tooth extraction"/>
    <m/>
    <s v="Oral and Maxillofacial Surgery"/>
    <s v="Dr Dummy 20"/>
    <d v="2026-08-30T15:49:00"/>
    <d v="2026-08-30T16:31:00"/>
    <m/>
    <m/>
    <n v="1"/>
    <s v="AUGUST-26-dummy-data.xlsx"/>
    <b v="0"/>
    <m/>
  </r>
  <r>
    <x v="0"/>
    <x v="0"/>
    <x v="0"/>
    <x v="3"/>
    <x v="2"/>
    <x v="0"/>
    <x v="0"/>
    <x v="3"/>
    <x v="1"/>
    <n v="1"/>
    <s v="St Cah Day Procedure Unit"/>
    <d v="2026-08-30T00:00:00"/>
    <d v="2026-08-30T13:30:00"/>
    <d v="2026-08-30T18:00:00"/>
    <s v="975283324484"/>
    <s v="997887"/>
    <s v="Oral lesion biopsy"/>
    <s v="Wound closure"/>
    <s v="Oral and Maxillofacial Surgery"/>
    <s v="Dr Dummy 20"/>
    <d v="2026-08-30T17:01:00"/>
    <d v="2026-08-30T17:42:00"/>
    <m/>
    <m/>
    <n v="1"/>
    <s v="AUGUST-26-dummy-data.xlsx"/>
    <b v="0"/>
    <m/>
  </r>
  <r>
    <x v="0"/>
    <x v="0"/>
    <x v="0"/>
    <x v="3"/>
    <x v="2"/>
    <x v="0"/>
    <x v="0"/>
    <x v="3"/>
    <x v="1"/>
    <n v="1"/>
    <s v="St Cah Day Procedure Unit"/>
    <d v="2026-08-30T00:00:00"/>
    <d v="2026-08-30T13:30:00"/>
    <d v="2026-08-30T18:00:00"/>
    <s v="975513220717"/>
    <s v="901967"/>
    <s v="Oral lesion biopsy"/>
    <m/>
    <s v="Oral and Maxillofacial Surgery"/>
    <s v="Dr Dummy 20"/>
    <d v="2026-08-30T14:41:00"/>
    <d v="2026-08-30T15:14:00"/>
    <m/>
    <m/>
    <n v="1"/>
    <s v="AUGUST-26-dummy-data.xlsx"/>
    <b v="0"/>
    <m/>
  </r>
  <r>
    <x v="0"/>
    <x v="0"/>
    <x v="0"/>
    <x v="4"/>
    <x v="1"/>
    <x v="0"/>
    <x v="0"/>
    <x v="1"/>
    <x v="0"/>
    <n v="1"/>
    <s v="St Cah Day Procedure Unit"/>
    <d v="2026-07-23T00:00:00"/>
    <d v="2026-07-23T08:30:00"/>
    <d v="2026-07-23T13:30:00"/>
    <m/>
    <m/>
    <m/>
    <m/>
    <m/>
    <m/>
    <m/>
    <m/>
    <n v="2"/>
    <n v="0"/>
    <n v="2"/>
    <s v="JULY-26-dummy-data.xlsx"/>
    <b v="0"/>
    <n v="0"/>
  </r>
  <r>
    <x v="0"/>
    <x v="0"/>
    <x v="0"/>
    <x v="4"/>
    <x v="1"/>
    <x v="0"/>
    <x v="0"/>
    <x v="1"/>
    <x v="1"/>
    <n v="1"/>
    <s v="St Cah Day Procedure Unit"/>
    <d v="2026-07-23T00:00:00"/>
    <d v="2026-07-23T08:30:00"/>
    <d v="2026-07-23T13:30:00"/>
    <s v="732904179719"/>
    <s v="70160066"/>
    <s v="Flexible cystoscopy"/>
    <m/>
    <s v="Urology"/>
    <s v="Dr Dummy 02"/>
    <d v="2026-07-23T09:51:00"/>
    <d v="2026-07-23T10:33:00"/>
    <m/>
    <m/>
    <n v="1"/>
    <s v="JULY-26-dummy-data.xlsx"/>
    <b v="0"/>
    <m/>
  </r>
  <r>
    <x v="0"/>
    <x v="0"/>
    <x v="0"/>
    <x v="4"/>
    <x v="1"/>
    <x v="0"/>
    <x v="0"/>
    <x v="1"/>
    <x v="1"/>
    <n v="1"/>
    <s v="St Cah Day Procedure Unit"/>
    <d v="2026-07-23T00:00:00"/>
    <d v="2026-07-23T08:30:00"/>
    <d v="2026-07-23T13:30:00"/>
    <s v="784899573842"/>
    <s v="70260272"/>
    <s v="Ureteric stent insertion"/>
    <s v="Diagnostic examination"/>
    <s v="Urology"/>
    <s v="Dr Dummy 02"/>
    <d v="2026-07-23T08:40:00"/>
    <d v="2026-07-23T09:36:00"/>
    <m/>
    <m/>
    <n v="1"/>
    <s v="JULY-26-dummy-data.xlsx"/>
    <b v="0"/>
    <m/>
  </r>
  <r>
    <x v="0"/>
    <x v="0"/>
    <x v="0"/>
    <x v="4"/>
    <x v="2"/>
    <x v="0"/>
    <x v="0"/>
    <x v="2"/>
    <x v="0"/>
    <n v="1"/>
    <s v="St Cah Day Procedure Unit"/>
    <d v="2026-08-06T00:00:00"/>
    <d v="2026-08-06T13:30:00"/>
    <d v="2026-08-06T18:30:00"/>
    <m/>
    <m/>
    <m/>
    <m/>
    <m/>
    <m/>
    <m/>
    <m/>
    <n v="4"/>
    <n v="0"/>
    <n v="4"/>
    <s v="AUGUST-26-dummy-data.xlsx"/>
    <b v="0"/>
    <n v="0"/>
  </r>
  <r>
    <x v="0"/>
    <x v="0"/>
    <x v="0"/>
    <x v="4"/>
    <x v="2"/>
    <x v="0"/>
    <x v="0"/>
    <x v="2"/>
    <x v="1"/>
    <n v="1"/>
    <s v="St Cah Day Procedure Unit"/>
    <d v="2026-08-06T00:00:00"/>
    <d v="2026-08-06T13:30:00"/>
    <d v="2026-08-06T18:30:00"/>
    <s v="924406502139"/>
    <s v="869742"/>
    <s v="Nasal polypectomy"/>
    <s v="Wound dressing"/>
    <s v="ENT"/>
    <s v="Dr Dummy 18"/>
    <d v="2026-08-06T17:21:00"/>
    <d v="2026-08-06T18:01:00"/>
    <m/>
    <m/>
    <n v="1"/>
    <s v="AUGUST-26-dummy-data.xlsx"/>
    <b v="0"/>
    <m/>
  </r>
  <r>
    <x v="0"/>
    <x v="0"/>
    <x v="0"/>
    <x v="4"/>
    <x v="2"/>
    <x v="0"/>
    <x v="0"/>
    <x v="2"/>
    <x v="1"/>
    <n v="1"/>
    <s v="St Cah Day Procedure Unit"/>
    <d v="2026-08-06T00:00:00"/>
    <d v="2026-08-06T13:30:00"/>
    <d v="2026-08-06T18:30:00"/>
    <s v="958339377259"/>
    <s v="926619"/>
    <s v="Tonsillectomy"/>
    <m/>
    <s v="ENT"/>
    <s v="Dr Dummy 18"/>
    <d v="2026-08-06T13:42:00"/>
    <d v="2026-08-06T14:17:00"/>
    <m/>
    <m/>
    <n v="1"/>
    <s v="AUGUST-26-dummy-data.xlsx"/>
    <b v="0"/>
    <m/>
  </r>
  <r>
    <x v="0"/>
    <x v="0"/>
    <x v="0"/>
    <x v="4"/>
    <x v="2"/>
    <x v="0"/>
    <x v="0"/>
    <x v="2"/>
    <x v="1"/>
    <n v="1"/>
    <s v="St Cah Day Procedure Unit"/>
    <d v="2026-08-06T00:00:00"/>
    <d v="2026-08-06T13:30:00"/>
    <d v="2026-08-06T18:30:00"/>
    <s v="981790290725"/>
    <s v="721834"/>
    <s v="Septoplasty"/>
    <m/>
    <s v="ENT"/>
    <s v="Dr Dummy 18"/>
    <d v="2026-08-06T14:55:00"/>
    <d v="2026-08-06T15:40:00"/>
    <m/>
    <m/>
    <n v="1"/>
    <s v="AUGUST-26-dummy-data.xlsx"/>
    <b v="0"/>
    <m/>
  </r>
  <r>
    <x v="0"/>
    <x v="0"/>
    <x v="0"/>
    <x v="4"/>
    <x v="2"/>
    <x v="0"/>
    <x v="0"/>
    <x v="2"/>
    <x v="1"/>
    <n v="1"/>
    <s v="St Cah Day Procedure Unit"/>
    <d v="2026-08-06T00:00:00"/>
    <d v="2026-08-06T13:30:00"/>
    <d v="2026-08-06T18:30:00"/>
    <s v="993817407776"/>
    <s v="832862"/>
    <s v="Adenoidectomy"/>
    <s v="Wound closure"/>
    <s v="ENT"/>
    <s v="Dr Dummy 18"/>
    <d v="2026-08-06T16:06:00"/>
    <d v="2026-08-06T16:44:00"/>
    <m/>
    <m/>
    <n v="1"/>
    <s v="AUGUST-26-dummy-data.xlsx"/>
    <b v="0"/>
    <m/>
  </r>
  <r>
    <x v="0"/>
    <x v="0"/>
    <x v="0"/>
    <x v="4"/>
    <x v="2"/>
    <x v="0"/>
    <x v="0"/>
    <x v="1"/>
    <x v="0"/>
    <n v="1"/>
    <s v="St Cah Day Procedure Unit"/>
    <d v="2026-08-12T00:00:00"/>
    <d v="2026-08-12T08:00:00"/>
    <d v="2026-08-12T13:00:00"/>
    <m/>
    <m/>
    <m/>
    <m/>
    <m/>
    <m/>
    <m/>
    <m/>
    <n v="4"/>
    <n v="0"/>
    <n v="4"/>
    <s v="AUGUST-26-dummy-data.xlsx"/>
    <b v="0"/>
    <n v="0"/>
  </r>
  <r>
    <x v="0"/>
    <x v="0"/>
    <x v="0"/>
    <x v="4"/>
    <x v="2"/>
    <x v="0"/>
    <x v="0"/>
    <x v="1"/>
    <x v="1"/>
    <n v="1"/>
    <s v="St Cah Day Procedure Unit"/>
    <d v="2026-08-12T00:00:00"/>
    <d v="2026-08-12T08:00:00"/>
    <d v="2026-08-12T13:00:00"/>
    <s v="932087715970"/>
    <s v="787101"/>
    <s v="Ureteric stent insertion"/>
    <m/>
    <s v="Urology"/>
    <s v="Dr Dummy 02"/>
    <d v="2026-08-12T10:34:00"/>
    <d v="2026-08-12T11:19:00"/>
    <m/>
    <m/>
    <n v="1"/>
    <s v="AUGUST-26-dummy-data.xlsx"/>
    <b v="0"/>
    <m/>
  </r>
  <r>
    <x v="0"/>
    <x v="0"/>
    <x v="0"/>
    <x v="4"/>
    <x v="2"/>
    <x v="0"/>
    <x v="0"/>
    <x v="1"/>
    <x v="1"/>
    <n v="1"/>
    <s v="St Cah Day Procedure Unit"/>
    <d v="2026-08-12T00:00:00"/>
    <d v="2026-08-12T08:00:00"/>
    <d v="2026-08-12T13:00:00"/>
    <s v="935964902559"/>
    <s v="709122"/>
    <s v="Flexible cystoscopy"/>
    <m/>
    <s v="Urology"/>
    <s v="Dr Dummy 02"/>
    <d v="2026-08-12T09:18:00"/>
    <d v="2026-08-12T09:54:00"/>
    <m/>
    <m/>
    <n v="1"/>
    <s v="AUGUST-26-dummy-data.xlsx"/>
    <b v="0"/>
    <m/>
  </r>
  <r>
    <x v="0"/>
    <x v="0"/>
    <x v="0"/>
    <x v="4"/>
    <x v="2"/>
    <x v="0"/>
    <x v="0"/>
    <x v="1"/>
    <x v="1"/>
    <n v="1"/>
    <s v="St Cah Day Procedure Unit"/>
    <d v="2026-08-12T00:00:00"/>
    <d v="2026-08-12T08:00:00"/>
    <d v="2026-08-12T13:00:00"/>
    <s v="974994339676"/>
    <s v="930574"/>
    <s v="Flexible cystoscopy"/>
    <m/>
    <s v="Urology"/>
    <s v="Dr Dummy 02"/>
    <d v="2026-08-12T08:05:00"/>
    <d v="2026-08-12T09:05:00"/>
    <m/>
    <m/>
    <n v="1"/>
    <s v="AUGUST-26-dummy-data.xlsx"/>
    <b v="0"/>
    <m/>
  </r>
  <r>
    <x v="0"/>
    <x v="0"/>
    <x v="0"/>
    <x v="4"/>
    <x v="2"/>
    <x v="0"/>
    <x v="0"/>
    <x v="1"/>
    <x v="1"/>
    <n v="1"/>
    <s v="St Cah Day Procedure Unit"/>
    <d v="2026-08-12T00:00:00"/>
    <d v="2026-08-12T08:00:00"/>
    <d v="2026-08-12T13:00:00"/>
    <s v="979250421816"/>
    <s v="795946"/>
    <s v="Ureteric stent insertion"/>
    <m/>
    <s v="Urology"/>
    <s v="Dr Dummy 02"/>
    <d v="2026-08-12T11:52:00"/>
    <d v="2026-08-12T12:43:00"/>
    <m/>
    <m/>
    <n v="1"/>
    <s v="AUGUST-26-dummy-data.xlsx"/>
    <b v="0"/>
    <m/>
  </r>
  <r>
    <x v="0"/>
    <x v="0"/>
    <x v="0"/>
    <x v="5"/>
    <x v="2"/>
    <x v="0"/>
    <x v="0"/>
    <x v="0"/>
    <x v="0"/>
    <n v="1"/>
    <s v="St Cah Day Procedure Unit"/>
    <d v="2026-08-10T00:00:00"/>
    <d v="2026-08-10T08:30:00"/>
    <d v="2026-08-10T14:30:00"/>
    <m/>
    <m/>
    <m/>
    <m/>
    <m/>
    <m/>
    <m/>
    <m/>
    <n v="4"/>
    <n v="0"/>
    <n v="4"/>
    <s v="AUGUST-26-dummy-data.xlsx"/>
    <b v="0"/>
    <n v="0"/>
  </r>
  <r>
    <x v="0"/>
    <x v="0"/>
    <x v="0"/>
    <x v="5"/>
    <x v="2"/>
    <x v="0"/>
    <x v="0"/>
    <x v="0"/>
    <x v="1"/>
    <n v="1"/>
    <s v="St Cah Day Procedure Unit"/>
    <d v="2026-08-10T00:00:00"/>
    <d v="2026-08-10T08:30:00"/>
    <d v="2026-08-10T14:30:00"/>
    <s v="918700353358"/>
    <s v="787844"/>
    <s v="Diagnostic laparoscopy"/>
    <m/>
    <s v="Gynaecology"/>
    <s v="Dr Dummy 03"/>
    <d v="2026-08-10T10:09:00"/>
    <d v="2026-08-10T10:57:00"/>
    <m/>
    <m/>
    <n v="1"/>
    <s v="AUGUST-26-dummy-data.xlsx"/>
    <b v="0"/>
    <m/>
  </r>
  <r>
    <x v="0"/>
    <x v="0"/>
    <x v="0"/>
    <x v="5"/>
    <x v="2"/>
    <x v="0"/>
    <x v="0"/>
    <x v="0"/>
    <x v="1"/>
    <n v="1"/>
    <s v="St Cah Day Procedure Unit"/>
    <d v="2026-08-10T00:00:00"/>
    <d v="2026-08-10T08:30:00"/>
    <d v="2026-08-10T14:30:00"/>
    <s v="945405077677"/>
    <s v="731586"/>
    <s v="Endometrial biopsy"/>
    <m/>
    <s v="Gynaecology"/>
    <s v="Dr Dummy 03"/>
    <d v="2026-08-10T11:34:00"/>
    <d v="2026-08-10T12:19:00"/>
    <m/>
    <m/>
    <n v="1"/>
    <s v="AUGUST-26-dummy-data.xlsx"/>
    <b v="0"/>
    <m/>
  </r>
  <r>
    <x v="0"/>
    <x v="0"/>
    <x v="0"/>
    <x v="5"/>
    <x v="2"/>
    <x v="0"/>
    <x v="0"/>
    <x v="0"/>
    <x v="1"/>
    <n v="1"/>
    <s v="St Cah Day Procedure Unit"/>
    <d v="2026-08-10T00:00:00"/>
    <d v="2026-08-10T08:30:00"/>
    <d v="2026-08-10T14:30:00"/>
    <s v="959290374745"/>
    <s v="803890"/>
    <s v="Endometrial biopsy"/>
    <s v="Local anaesthetic infiltration"/>
    <s v="Gynaecology"/>
    <s v="Dr Dummy 03"/>
    <d v="2026-08-10T13:04:00"/>
    <d v="2026-08-10T14:13:00"/>
    <m/>
    <m/>
    <n v="1"/>
    <s v="AUGUST-26-dummy-data.xlsx"/>
    <b v="0"/>
    <m/>
  </r>
  <r>
    <x v="0"/>
    <x v="0"/>
    <x v="0"/>
    <x v="5"/>
    <x v="2"/>
    <x v="0"/>
    <x v="0"/>
    <x v="0"/>
    <x v="1"/>
    <n v="1"/>
    <s v="St Cah Day Procedure Unit"/>
    <d v="2026-08-10T00:00:00"/>
    <d v="2026-08-10T08:30:00"/>
    <d v="2026-08-10T14:30:00"/>
    <s v="966405930485"/>
    <s v="865149"/>
    <s v="Cervical polypectomy"/>
    <m/>
    <s v="Gynaecology"/>
    <s v="Dr Dummy 03"/>
    <d v="2026-08-10T08:33:00"/>
    <d v="2026-08-10T09:25:00"/>
    <m/>
    <m/>
    <n v="1"/>
    <s v="AUGUST-26-dummy-data.xlsx"/>
    <b v="0"/>
    <m/>
  </r>
  <r>
    <x v="0"/>
    <x v="0"/>
    <x v="0"/>
    <x v="5"/>
    <x v="2"/>
    <x v="0"/>
    <x v="0"/>
    <x v="4"/>
    <x v="0"/>
    <n v="1"/>
    <s v="St Cah Day Procedure Unit"/>
    <d v="2026-08-13T00:00:00"/>
    <d v="2026-08-13T07:30:00"/>
    <d v="2026-08-13T13:30:00"/>
    <m/>
    <m/>
    <m/>
    <m/>
    <m/>
    <m/>
    <m/>
    <m/>
    <n v="4"/>
    <n v="0"/>
    <n v="4"/>
    <s v="AUGUST-26-dummy-data.xlsx"/>
    <b v="0"/>
    <n v="0"/>
  </r>
  <r>
    <x v="0"/>
    <x v="0"/>
    <x v="0"/>
    <x v="5"/>
    <x v="2"/>
    <x v="0"/>
    <x v="0"/>
    <x v="4"/>
    <x v="1"/>
    <n v="1"/>
    <s v="St Cah Day Procedure Unit"/>
    <d v="2026-08-13T00:00:00"/>
    <d v="2026-08-13T07:30:00"/>
    <d v="2026-08-13T13:30:00"/>
    <s v="921030739112"/>
    <s v="743885"/>
    <s v="Excision of skin lesion"/>
    <m/>
    <s v="General Surgery"/>
    <s v="Dr Dummy 03"/>
    <d v="2026-08-13T10:33:00"/>
    <d v="2026-08-13T11:26:00"/>
    <m/>
    <m/>
    <n v="1"/>
    <s v="AUGUST-26-dummy-data.xlsx"/>
    <b v="0"/>
    <m/>
  </r>
  <r>
    <x v="0"/>
    <x v="0"/>
    <x v="0"/>
    <x v="5"/>
    <x v="2"/>
    <x v="0"/>
    <x v="0"/>
    <x v="4"/>
    <x v="1"/>
    <n v="1"/>
    <s v="St Cah Day Procedure Unit"/>
    <d v="2026-08-13T00:00:00"/>
    <d v="2026-08-13T07:30:00"/>
    <d v="2026-08-13T13:30:00"/>
    <s v="958895331969"/>
    <s v="928163"/>
    <s v="Inguinal hernia repair"/>
    <m/>
    <s v="General Surgery"/>
    <s v="Dr Dummy 03"/>
    <d v="2026-08-13T12:12:00"/>
    <d v="2026-08-13T13:06:00"/>
    <m/>
    <m/>
    <n v="1"/>
    <s v="AUGUST-26-dummy-data.xlsx"/>
    <b v="0"/>
    <m/>
  </r>
  <r>
    <x v="0"/>
    <x v="0"/>
    <x v="0"/>
    <x v="5"/>
    <x v="2"/>
    <x v="0"/>
    <x v="0"/>
    <x v="4"/>
    <x v="1"/>
    <n v="1"/>
    <s v="St Cah Day Procedure Unit"/>
    <d v="2026-08-13T00:00:00"/>
    <d v="2026-08-13T07:30:00"/>
    <d v="2026-08-13T13:30:00"/>
    <s v="965317573933"/>
    <s v="875076"/>
    <s v="Inguinal hernia repair"/>
    <m/>
    <s v="General Surgery"/>
    <s v="Dr Dummy 03"/>
    <d v="2026-08-13T07:41:00"/>
    <d v="2026-08-13T08:39:00"/>
    <m/>
    <m/>
    <n v="1"/>
    <s v="AUGUST-26-dummy-data.xlsx"/>
    <b v="0"/>
    <m/>
  </r>
  <r>
    <x v="0"/>
    <x v="0"/>
    <x v="0"/>
    <x v="5"/>
    <x v="2"/>
    <x v="0"/>
    <x v="0"/>
    <x v="4"/>
    <x v="1"/>
    <n v="1"/>
    <s v="St Cah Day Procedure Unit"/>
    <d v="2026-08-13T00:00:00"/>
    <d v="2026-08-13T07:30:00"/>
    <d v="2026-08-13T13:30:00"/>
    <s v="992797404503"/>
    <s v="770018"/>
    <s v="Inguinal hernia repair"/>
    <m/>
    <s v="General Surgery"/>
    <s v="Dr Dummy 03"/>
    <d v="2026-08-13T09:09:00"/>
    <d v="2026-08-13T10:12:00"/>
    <m/>
    <m/>
    <n v="1"/>
    <s v="AUGUST-26-dummy-data.xlsx"/>
    <b v="0"/>
    <m/>
  </r>
  <r>
    <x v="0"/>
    <x v="0"/>
    <x v="0"/>
    <x v="6"/>
    <x v="0"/>
    <x v="0"/>
    <x v="0"/>
    <x v="3"/>
    <x v="0"/>
    <n v="1"/>
    <s v="St Cah Day Procedure Unit"/>
    <d v="2026-06-15T00:00:00"/>
    <d v="2026-06-15T08:30:00"/>
    <d v="2026-06-15T15:30:00"/>
    <m/>
    <m/>
    <m/>
    <m/>
    <m/>
    <m/>
    <m/>
    <m/>
    <n v="4"/>
    <n v="0"/>
    <n v="4"/>
    <s v="JUNE-26-dummy-data.xlsx"/>
    <b v="0"/>
    <n v="0"/>
  </r>
  <r>
    <x v="0"/>
    <x v="0"/>
    <x v="0"/>
    <x v="6"/>
    <x v="0"/>
    <x v="0"/>
    <x v="0"/>
    <x v="3"/>
    <x v="1"/>
    <n v="1"/>
    <s v="St Cah Day Procedure Unit"/>
    <d v="2026-06-15T00:00:00"/>
    <d v="2026-06-15T08:30:00"/>
    <d v="2026-06-15T15:30:00"/>
    <s v="605713342572"/>
    <s v="60075456"/>
    <s v="Surgical tooth extraction"/>
    <m/>
    <s v="Oral and Maxillofacial Surgery"/>
    <s v="Dr Dummy 24"/>
    <d v="2026-06-15T13:57:00"/>
    <d v="2026-06-15T15:04:00"/>
    <m/>
    <m/>
    <n v="1"/>
    <s v="JUNE-26-dummy-data.xlsx"/>
    <b v="0"/>
    <m/>
  </r>
  <r>
    <x v="0"/>
    <x v="0"/>
    <x v="0"/>
    <x v="6"/>
    <x v="0"/>
    <x v="0"/>
    <x v="0"/>
    <x v="3"/>
    <x v="1"/>
    <n v="1"/>
    <s v="St Cah Day Procedure Unit"/>
    <d v="2026-06-15T00:00:00"/>
    <d v="2026-06-15T08:30:00"/>
    <d v="2026-06-15T15:30:00"/>
    <s v="631227986770"/>
    <s v="60264857"/>
    <s v="Surgical tooth extraction"/>
    <m/>
    <s v="Oral and Maxillofacial Surgery"/>
    <s v="Dr Dummy 24"/>
    <d v="2026-06-15T12:11:00"/>
    <d v="2026-06-15T13:22:00"/>
    <m/>
    <m/>
    <n v="1"/>
    <s v="JUNE-26-dummy-data.xlsx"/>
    <b v="0"/>
    <m/>
  </r>
  <r>
    <x v="0"/>
    <x v="0"/>
    <x v="0"/>
    <x v="6"/>
    <x v="0"/>
    <x v="0"/>
    <x v="0"/>
    <x v="3"/>
    <x v="1"/>
    <n v="1"/>
    <s v="St Cah Day Procedure Unit"/>
    <d v="2026-06-15T00:00:00"/>
    <d v="2026-06-15T08:30:00"/>
    <d v="2026-06-15T15:30:00"/>
    <s v="643863241653"/>
    <s v="60257761"/>
    <s v="Oral lesion biopsy"/>
    <s v="Wound closure"/>
    <s v="Oral and Maxillofacial Surgery"/>
    <s v="Dr Dummy 24"/>
    <d v="2026-06-15T08:33:00"/>
    <d v="2026-06-15T09:52:00"/>
    <m/>
    <m/>
    <n v="1"/>
    <s v="JUNE-26-dummy-data.xlsx"/>
    <b v="0"/>
    <m/>
  </r>
  <r>
    <x v="0"/>
    <x v="0"/>
    <x v="0"/>
    <x v="6"/>
    <x v="0"/>
    <x v="0"/>
    <x v="0"/>
    <x v="3"/>
    <x v="1"/>
    <n v="1"/>
    <s v="St Cah Day Procedure Unit"/>
    <d v="2026-06-15T00:00:00"/>
    <d v="2026-06-15T08:30:00"/>
    <d v="2026-06-15T15:30:00"/>
    <s v="691995017299"/>
    <s v="60089335"/>
    <s v="Wisdom tooth extraction"/>
    <m/>
    <s v="Oral and Maxillofacial Surgery"/>
    <s v="Dr Dummy 24"/>
    <d v="2026-06-15T10:26:00"/>
    <d v="2026-06-15T11:50:00"/>
    <m/>
    <m/>
    <n v="1"/>
    <s v="JUNE-26-dummy-data.xlsx"/>
    <b v="0"/>
    <m/>
  </r>
  <r>
    <x v="0"/>
    <x v="0"/>
    <x v="0"/>
    <x v="7"/>
    <x v="0"/>
    <x v="0"/>
    <x v="0"/>
    <x v="3"/>
    <x v="0"/>
    <n v="1"/>
    <s v="St Cah Day Procedure Unit"/>
    <d v="2026-06-19T00:00:00"/>
    <d v="2026-06-19T08:30:00"/>
    <d v="2026-06-19T16:30:00"/>
    <m/>
    <m/>
    <m/>
    <m/>
    <m/>
    <m/>
    <m/>
    <m/>
    <n v="4"/>
    <n v="0"/>
    <n v="4"/>
    <s v="JUNE-26-dummy-data.xlsx"/>
    <b v="0"/>
    <n v="0"/>
  </r>
  <r>
    <x v="0"/>
    <x v="0"/>
    <x v="0"/>
    <x v="7"/>
    <x v="0"/>
    <x v="0"/>
    <x v="0"/>
    <x v="3"/>
    <x v="1"/>
    <n v="1"/>
    <s v="St Cah Day Procedure Unit"/>
    <d v="2026-06-19T00:00:00"/>
    <d v="2026-06-19T08:30:00"/>
    <d v="2026-06-19T16:30:00"/>
    <s v="622677319752"/>
    <s v="60267805"/>
    <s v="Wisdom tooth extraction"/>
    <m/>
    <s v="Oral and Maxillofacial Surgery"/>
    <s v="Dr Dummy 21"/>
    <d v="2026-06-19T10:41:00"/>
    <d v="2026-06-19T12:04:00"/>
    <m/>
    <m/>
    <n v="1"/>
    <s v="JUNE-26-dummy-data.xlsx"/>
    <b v="0"/>
    <m/>
  </r>
  <r>
    <x v="0"/>
    <x v="0"/>
    <x v="0"/>
    <x v="7"/>
    <x v="0"/>
    <x v="0"/>
    <x v="0"/>
    <x v="3"/>
    <x v="1"/>
    <n v="1"/>
    <s v="St Cah Day Procedure Unit"/>
    <d v="2026-06-19T00:00:00"/>
    <d v="2026-06-19T08:30:00"/>
    <d v="2026-06-19T16:30:00"/>
    <s v="666168284112"/>
    <s v="60260161"/>
    <s v="Oral lesion biopsy"/>
    <m/>
    <s v="Oral and Maxillofacial Surgery"/>
    <s v="Dr Dummy 21"/>
    <d v="2026-06-19T12:34:00"/>
    <d v="2026-06-19T14:03:00"/>
    <m/>
    <m/>
    <n v="1"/>
    <s v="JUNE-26-dummy-data.xlsx"/>
    <b v="0"/>
    <m/>
  </r>
  <r>
    <x v="0"/>
    <x v="0"/>
    <x v="0"/>
    <x v="7"/>
    <x v="0"/>
    <x v="0"/>
    <x v="0"/>
    <x v="3"/>
    <x v="1"/>
    <n v="1"/>
    <s v="St Cah Day Procedure Unit"/>
    <d v="2026-06-19T00:00:00"/>
    <d v="2026-06-19T08:30:00"/>
    <d v="2026-06-19T16:30:00"/>
    <s v="698745596291"/>
    <s v="60111825"/>
    <s v="Oral lesion biopsy"/>
    <s v="Tissue biopsy"/>
    <s v="Oral and Maxillofacial Surgery"/>
    <s v="Dr Dummy 21"/>
    <d v="2026-06-19T14:42:00"/>
    <d v="2026-06-19T16:16:00"/>
    <m/>
    <m/>
    <n v="1"/>
    <s v="JUNE-26-dummy-data.xlsx"/>
    <b v="0"/>
    <m/>
  </r>
  <r>
    <x v="0"/>
    <x v="0"/>
    <x v="0"/>
    <x v="7"/>
    <x v="0"/>
    <x v="0"/>
    <x v="0"/>
    <x v="3"/>
    <x v="1"/>
    <n v="1"/>
    <s v="St Cah Day Procedure Unit"/>
    <d v="2026-06-19T00:00:00"/>
    <d v="2026-06-19T08:30:00"/>
    <d v="2026-06-19T16:30:00"/>
    <s v="699788859951"/>
    <s v="60227155"/>
    <s v="Oral lesion biopsy"/>
    <s v="Wound dressing"/>
    <s v="Oral and Maxillofacial Surgery"/>
    <s v="Dr Dummy 21"/>
    <d v="2026-06-19T08:36:00"/>
    <d v="2026-06-19T10:11:00"/>
    <m/>
    <m/>
    <n v="1"/>
    <s v="JUNE-26-dummy-data.xlsx"/>
    <b v="0"/>
    <m/>
  </r>
  <r>
    <x v="0"/>
    <x v="0"/>
    <x v="0"/>
    <x v="7"/>
    <x v="1"/>
    <x v="0"/>
    <x v="0"/>
    <x v="0"/>
    <x v="0"/>
    <n v="1"/>
    <s v="St Cah Day Procedure Unit"/>
    <d v="2026-07-07T00:00:00"/>
    <d v="2026-07-07T08:30:00"/>
    <d v="2026-07-07T16:30:00"/>
    <m/>
    <m/>
    <m/>
    <m/>
    <m/>
    <m/>
    <m/>
    <m/>
    <n v="4"/>
    <n v="0"/>
    <n v="4"/>
    <s v="JULY-26-dummy-data.xlsx"/>
    <b v="0"/>
    <n v="0"/>
  </r>
  <r>
    <x v="0"/>
    <x v="0"/>
    <x v="0"/>
    <x v="7"/>
    <x v="1"/>
    <x v="0"/>
    <x v="0"/>
    <x v="0"/>
    <x v="1"/>
    <n v="1"/>
    <s v="St Cah Day Procedure Unit"/>
    <d v="2026-07-07T00:00:00"/>
    <d v="2026-07-07T08:30:00"/>
    <d v="2026-07-07T16:30:00"/>
    <s v="719797947234"/>
    <s v="70005181"/>
    <s v="Cervical polypectomy"/>
    <s v="Local anaesthetic infiltration"/>
    <s v="Gynaecology"/>
    <s v="Dr Dummy 15"/>
    <d v="2026-07-07T10:34:00"/>
    <d v="2026-07-07T12:02:00"/>
    <m/>
    <m/>
    <n v="1"/>
    <s v="JULY-26-dummy-data.xlsx"/>
    <b v="0"/>
    <m/>
  </r>
  <r>
    <x v="0"/>
    <x v="0"/>
    <x v="0"/>
    <x v="7"/>
    <x v="1"/>
    <x v="0"/>
    <x v="0"/>
    <x v="0"/>
    <x v="1"/>
    <n v="1"/>
    <s v="St Cah Day Procedure Unit"/>
    <d v="2026-07-07T00:00:00"/>
    <d v="2026-07-07T08:30:00"/>
    <d v="2026-07-07T16:30:00"/>
    <s v="766675840853"/>
    <s v="70082811"/>
    <s v="Cervical polypectomy"/>
    <m/>
    <s v="Gynaecology"/>
    <s v="Dr Dummy 15"/>
    <d v="2026-07-07T08:35:00"/>
    <d v="2026-07-07T09:52:00"/>
    <m/>
    <m/>
    <n v="1"/>
    <s v="JULY-26-dummy-data.xlsx"/>
    <b v="0"/>
    <m/>
  </r>
  <r>
    <x v="0"/>
    <x v="0"/>
    <x v="0"/>
    <x v="7"/>
    <x v="1"/>
    <x v="0"/>
    <x v="0"/>
    <x v="0"/>
    <x v="1"/>
    <n v="1"/>
    <s v="St Cah Day Procedure Unit"/>
    <d v="2026-07-07T00:00:00"/>
    <d v="2026-07-07T08:30:00"/>
    <d v="2026-07-07T16:30:00"/>
    <s v="770748919294"/>
    <s v="70205488"/>
    <s v="Endometrial biopsy"/>
    <m/>
    <s v="Gynaecology"/>
    <s v="Dr Dummy 15"/>
    <d v="2026-07-07T14:36:00"/>
    <d v="2026-07-07T15:56:00"/>
    <m/>
    <m/>
    <n v="1"/>
    <s v="JULY-26-dummy-data.xlsx"/>
    <b v="0"/>
    <m/>
  </r>
  <r>
    <x v="0"/>
    <x v="0"/>
    <x v="0"/>
    <x v="7"/>
    <x v="1"/>
    <x v="0"/>
    <x v="0"/>
    <x v="0"/>
    <x v="1"/>
    <n v="1"/>
    <s v="St Cah Day Procedure Unit"/>
    <d v="2026-07-07T00:00:00"/>
    <d v="2026-07-07T08:30:00"/>
    <d v="2026-07-07T16:30:00"/>
    <s v="780674172052"/>
    <s v="70299529"/>
    <s v="Endometrial biopsy"/>
    <m/>
    <s v="Gynaecology"/>
    <s v="Dr Dummy 15"/>
    <d v="2026-07-07T12:34:00"/>
    <d v="2026-07-07T14:06:00"/>
    <m/>
    <m/>
    <n v="1"/>
    <s v="JULY-26-dummy-data.xlsx"/>
    <b v="0"/>
    <m/>
  </r>
  <r>
    <x v="0"/>
    <x v="0"/>
    <x v="0"/>
    <x v="7"/>
    <x v="1"/>
    <x v="0"/>
    <x v="0"/>
    <x v="0"/>
    <x v="0"/>
    <n v="1"/>
    <s v="St Cah Day Procedure Unit"/>
    <d v="2026-07-10T00:00:00"/>
    <d v="2026-07-10T08:30:00"/>
    <d v="2026-07-10T16:30:00"/>
    <m/>
    <m/>
    <m/>
    <m/>
    <m/>
    <m/>
    <m/>
    <m/>
    <n v="4"/>
    <n v="0"/>
    <n v="4"/>
    <s v="JULY-26-dummy-data.xlsx"/>
    <b v="0"/>
    <n v="0"/>
  </r>
  <r>
    <x v="0"/>
    <x v="0"/>
    <x v="0"/>
    <x v="7"/>
    <x v="1"/>
    <x v="0"/>
    <x v="0"/>
    <x v="0"/>
    <x v="1"/>
    <n v="1"/>
    <s v="St Cah Day Procedure Unit"/>
    <d v="2026-07-10T00:00:00"/>
    <d v="2026-07-10T08:30:00"/>
    <d v="2026-07-10T16:30:00"/>
    <s v="716175063047"/>
    <s v="70061277"/>
    <s v="Diagnostic laparoscopy"/>
    <s v="Local anaesthetic infiltration"/>
    <s v="Gynaecology"/>
    <s v="Dr Dummy 24"/>
    <d v="2026-07-10T14:36:00"/>
    <d v="2026-07-10T16:06:00"/>
    <m/>
    <m/>
    <n v="1"/>
    <s v="JULY-26-dummy-data.xlsx"/>
    <b v="0"/>
    <m/>
  </r>
  <r>
    <x v="0"/>
    <x v="0"/>
    <x v="0"/>
    <x v="7"/>
    <x v="1"/>
    <x v="0"/>
    <x v="0"/>
    <x v="0"/>
    <x v="1"/>
    <n v="1"/>
    <s v="St Cah Day Procedure Unit"/>
    <d v="2026-07-10T00:00:00"/>
    <d v="2026-07-10T08:30:00"/>
    <d v="2026-07-10T16:30:00"/>
    <s v="719986769207"/>
    <s v="70001866"/>
    <s v="Hysteroscopy"/>
    <s v="Local anaesthetic infiltration"/>
    <s v="Gynaecology"/>
    <s v="Dr Dummy 24"/>
    <d v="2026-07-10T12:35:00"/>
    <d v="2026-07-10T14:13:00"/>
    <m/>
    <m/>
    <n v="1"/>
    <s v="JULY-26-dummy-data.xlsx"/>
    <b v="0"/>
    <m/>
  </r>
  <r>
    <x v="0"/>
    <x v="0"/>
    <x v="0"/>
    <x v="7"/>
    <x v="1"/>
    <x v="0"/>
    <x v="0"/>
    <x v="0"/>
    <x v="1"/>
    <n v="1"/>
    <s v="St Cah Day Procedure Unit"/>
    <d v="2026-07-10T00:00:00"/>
    <d v="2026-07-10T08:30:00"/>
    <d v="2026-07-10T16:30:00"/>
    <s v="741106056840"/>
    <s v="70248609"/>
    <s v="Diagnostic laparoscopy"/>
    <s v="Wound closure"/>
    <s v="Gynaecology"/>
    <s v="Dr Dummy 24"/>
    <d v="2026-07-10T10:33:00"/>
    <d v="2026-07-10T12:03:00"/>
    <m/>
    <m/>
    <n v="1"/>
    <s v="JULY-26-dummy-data.xlsx"/>
    <b v="0"/>
    <m/>
  </r>
  <r>
    <x v="0"/>
    <x v="0"/>
    <x v="0"/>
    <x v="7"/>
    <x v="1"/>
    <x v="0"/>
    <x v="0"/>
    <x v="0"/>
    <x v="1"/>
    <n v="1"/>
    <s v="St Cah Day Procedure Unit"/>
    <d v="2026-07-10T00:00:00"/>
    <d v="2026-07-10T08:30:00"/>
    <d v="2026-07-10T16:30:00"/>
    <s v="774254626267"/>
    <s v="70016189"/>
    <s v="Cervical polypectomy"/>
    <m/>
    <s v="Gynaecology"/>
    <s v="Dr Dummy 24"/>
    <d v="2026-07-10T08:39:00"/>
    <d v="2026-07-10T10:00:00"/>
    <m/>
    <m/>
    <n v="1"/>
    <s v="JULY-26-dummy-data.xlsx"/>
    <b v="0"/>
    <m/>
  </r>
  <r>
    <x v="0"/>
    <x v="0"/>
    <x v="0"/>
    <x v="7"/>
    <x v="1"/>
    <x v="0"/>
    <x v="0"/>
    <x v="0"/>
    <x v="0"/>
    <n v="1"/>
    <s v="St Cah Day Procedure Unit"/>
    <d v="2026-07-18T00:00:00"/>
    <d v="2026-07-18T07:30:00"/>
    <d v="2026-07-18T15:30:00"/>
    <m/>
    <m/>
    <m/>
    <m/>
    <m/>
    <m/>
    <m/>
    <m/>
    <n v="4"/>
    <n v="0"/>
    <n v="4"/>
    <s v="JULY-26-dummy-data.xlsx"/>
    <b v="0"/>
    <n v="0"/>
  </r>
  <r>
    <x v="0"/>
    <x v="0"/>
    <x v="0"/>
    <x v="7"/>
    <x v="1"/>
    <x v="0"/>
    <x v="0"/>
    <x v="0"/>
    <x v="1"/>
    <n v="1"/>
    <s v="St Cah Day Procedure Unit"/>
    <d v="2026-07-18T00:00:00"/>
    <d v="2026-07-18T07:30:00"/>
    <d v="2026-07-18T15:30:00"/>
    <s v="752816314692"/>
    <s v="70299460"/>
    <s v="Diagnostic laparoscopy"/>
    <m/>
    <s v="Gynaecology"/>
    <s v="Dr Dummy 22"/>
    <d v="2026-07-18T07:33:00"/>
    <d v="2026-07-18T08:38:00"/>
    <m/>
    <m/>
    <n v="1"/>
    <s v="JULY-26-dummy-data.xlsx"/>
    <b v="0"/>
    <m/>
  </r>
  <r>
    <x v="0"/>
    <x v="0"/>
    <x v="0"/>
    <x v="7"/>
    <x v="1"/>
    <x v="0"/>
    <x v="0"/>
    <x v="0"/>
    <x v="1"/>
    <n v="1"/>
    <s v="St Cah Day Procedure Unit"/>
    <d v="2026-07-18T00:00:00"/>
    <d v="2026-07-18T07:30:00"/>
    <d v="2026-07-18T15:30:00"/>
    <s v="758618886651"/>
    <s v="70077735"/>
    <s v="Hysteroscopy"/>
    <m/>
    <s v="Gynaecology"/>
    <s v="Dr Dummy 22"/>
    <d v="2026-07-18T09:35:00"/>
    <d v="2026-07-18T11:09:00"/>
    <m/>
    <m/>
    <n v="1"/>
    <s v="JULY-26-dummy-data.xlsx"/>
    <b v="0"/>
    <m/>
  </r>
  <r>
    <x v="0"/>
    <x v="0"/>
    <x v="0"/>
    <x v="7"/>
    <x v="1"/>
    <x v="0"/>
    <x v="0"/>
    <x v="0"/>
    <x v="1"/>
    <n v="1"/>
    <s v="St Cah Day Procedure Unit"/>
    <d v="2026-07-18T00:00:00"/>
    <d v="2026-07-18T07:30:00"/>
    <d v="2026-07-18T15:30:00"/>
    <s v="779119874606"/>
    <s v="70098659"/>
    <s v="Endometrial biopsy"/>
    <s v="Local anaesthetic infiltration"/>
    <s v="Gynaecology"/>
    <s v="Dr Dummy 22"/>
    <d v="2026-07-18T11:41:00"/>
    <d v="2026-07-18T12:55:00"/>
    <m/>
    <m/>
    <n v="1"/>
    <s v="JULY-26-dummy-data.xlsx"/>
    <b v="0"/>
    <m/>
  </r>
  <r>
    <x v="0"/>
    <x v="0"/>
    <x v="0"/>
    <x v="7"/>
    <x v="1"/>
    <x v="0"/>
    <x v="0"/>
    <x v="0"/>
    <x v="1"/>
    <n v="1"/>
    <s v="St Cah Day Procedure Unit"/>
    <d v="2026-07-18T00:00:00"/>
    <d v="2026-07-18T07:30:00"/>
    <d v="2026-07-18T15:30:00"/>
    <s v="779719741222"/>
    <s v="70077599"/>
    <s v="Cervical polypectomy"/>
    <m/>
    <s v="Gynaecology"/>
    <s v="Dr Dummy 22"/>
    <d v="2026-07-18T13:42:00"/>
    <d v="2026-07-18T15:08:00"/>
    <m/>
    <m/>
    <n v="1"/>
    <s v="JULY-26-dummy-data.xlsx"/>
    <b v="0"/>
    <m/>
  </r>
  <r>
    <x v="0"/>
    <x v="0"/>
    <x v="0"/>
    <x v="7"/>
    <x v="1"/>
    <x v="0"/>
    <x v="0"/>
    <x v="3"/>
    <x v="0"/>
    <n v="1"/>
    <s v="St Cah Day Procedure Unit"/>
    <d v="2026-07-21T00:00:00"/>
    <d v="2026-07-21T08:00:00"/>
    <d v="2026-07-21T16:00:00"/>
    <m/>
    <m/>
    <m/>
    <m/>
    <m/>
    <m/>
    <m/>
    <m/>
    <n v="4"/>
    <n v="0"/>
    <n v="4"/>
    <s v="JULY-26-dummy-data.xlsx"/>
    <b v="0"/>
    <n v="0"/>
  </r>
  <r>
    <x v="0"/>
    <x v="0"/>
    <x v="0"/>
    <x v="7"/>
    <x v="1"/>
    <x v="0"/>
    <x v="0"/>
    <x v="3"/>
    <x v="1"/>
    <n v="1"/>
    <s v="St Cah Day Procedure Unit"/>
    <d v="2026-07-21T00:00:00"/>
    <d v="2026-07-21T08:00:00"/>
    <d v="2026-07-21T16:00:00"/>
    <s v="722644216706"/>
    <s v="70265262"/>
    <s v="Oral lesion biopsy"/>
    <m/>
    <s v="Oral and Maxillofacial Surgery"/>
    <s v="Dr Dummy 14"/>
    <d v="2026-07-21T12:08:00"/>
    <d v="2026-07-21T13:15:00"/>
    <m/>
    <m/>
    <n v="1"/>
    <s v="JULY-26-dummy-data.xlsx"/>
    <b v="0"/>
    <m/>
  </r>
  <r>
    <x v="0"/>
    <x v="0"/>
    <x v="0"/>
    <x v="7"/>
    <x v="1"/>
    <x v="0"/>
    <x v="0"/>
    <x v="3"/>
    <x v="1"/>
    <n v="1"/>
    <s v="St Cah Day Procedure Unit"/>
    <d v="2026-07-21T00:00:00"/>
    <d v="2026-07-21T08:00:00"/>
    <d v="2026-07-21T16:00:00"/>
    <s v="728696114266"/>
    <s v="70069622"/>
    <s v="Wisdom tooth extraction"/>
    <s v="Wound closure"/>
    <s v="Oral and Maxillofacial Surgery"/>
    <s v="Dr Dummy 14"/>
    <d v="2026-07-21T08:05:00"/>
    <d v="2026-07-21T09:31:00"/>
    <m/>
    <m/>
    <n v="1"/>
    <s v="JULY-26-dummy-data.xlsx"/>
    <b v="0"/>
    <m/>
  </r>
  <r>
    <x v="0"/>
    <x v="0"/>
    <x v="0"/>
    <x v="7"/>
    <x v="1"/>
    <x v="0"/>
    <x v="0"/>
    <x v="3"/>
    <x v="1"/>
    <n v="1"/>
    <s v="St Cah Day Procedure Unit"/>
    <d v="2026-07-21T00:00:00"/>
    <d v="2026-07-21T08:00:00"/>
    <d v="2026-07-21T16:00:00"/>
    <s v="744597062794"/>
    <s v="70148663"/>
    <s v="Surgical tooth extraction"/>
    <m/>
    <s v="Oral and Maxillofacial Surgery"/>
    <s v="Dr Dummy 14"/>
    <d v="2026-07-21T14:03:00"/>
    <d v="2026-07-21T15:13:00"/>
    <m/>
    <m/>
    <n v="1"/>
    <s v="JULY-26-dummy-data.xlsx"/>
    <b v="0"/>
    <m/>
  </r>
  <r>
    <x v="0"/>
    <x v="0"/>
    <x v="0"/>
    <x v="7"/>
    <x v="1"/>
    <x v="0"/>
    <x v="0"/>
    <x v="3"/>
    <x v="1"/>
    <n v="1"/>
    <s v="St Cah Day Procedure Unit"/>
    <d v="2026-07-21T00:00:00"/>
    <d v="2026-07-21T08:00:00"/>
    <d v="2026-07-21T16:00:00"/>
    <s v="766186557662"/>
    <s v="70010505"/>
    <s v="Wisdom tooth extraction"/>
    <m/>
    <s v="Oral and Maxillofacial Surgery"/>
    <s v="Dr Dummy 14"/>
    <d v="2026-07-21T10:11:00"/>
    <d v="2026-07-21T11:27:00"/>
    <m/>
    <m/>
    <n v="1"/>
    <s v="JULY-26-dummy-data.xlsx"/>
    <b v="0"/>
    <m/>
  </r>
  <r>
    <x v="0"/>
    <x v="0"/>
    <x v="0"/>
    <x v="7"/>
    <x v="1"/>
    <x v="0"/>
    <x v="0"/>
    <x v="5"/>
    <x v="0"/>
    <n v="1"/>
    <s v="St Cah Day Procedure Unit"/>
    <d v="2026-07-26T00:00:00"/>
    <d v="2026-07-26T09:00:00"/>
    <d v="2026-07-26T17:00:00"/>
    <m/>
    <m/>
    <m/>
    <m/>
    <m/>
    <m/>
    <m/>
    <m/>
    <n v="4"/>
    <n v="0"/>
    <n v="4"/>
    <s v="JULY-26-dummy-data.xlsx"/>
    <b v="0"/>
    <n v="0"/>
  </r>
  <r>
    <x v="0"/>
    <x v="0"/>
    <x v="0"/>
    <x v="7"/>
    <x v="1"/>
    <x v="0"/>
    <x v="0"/>
    <x v="5"/>
    <x v="1"/>
    <n v="1"/>
    <s v="St Cah Day Procedure Unit"/>
    <d v="2026-07-26T00:00:00"/>
    <d v="2026-07-26T09:00:00"/>
    <d v="2026-07-26T17:00:00"/>
    <s v="734379777242"/>
    <s v="70066963"/>
    <s v="Cataract extraction with lens implant"/>
    <s v="Tissue biopsy"/>
    <s v="Ophthalmology"/>
    <s v="Dr Dummy 11"/>
    <d v="2026-07-26T13:10:00"/>
    <d v="2026-07-26T14:43:00"/>
    <m/>
    <m/>
    <n v="1"/>
    <s v="JULY-26-dummy-data.xlsx"/>
    <b v="0"/>
    <m/>
  </r>
  <r>
    <x v="0"/>
    <x v="0"/>
    <x v="0"/>
    <x v="7"/>
    <x v="1"/>
    <x v="0"/>
    <x v="0"/>
    <x v="5"/>
    <x v="1"/>
    <n v="1"/>
    <s v="St Cah Day Procedure Unit"/>
    <d v="2026-07-26T00:00:00"/>
    <d v="2026-07-26T09:00:00"/>
    <d v="2026-07-26T17:00:00"/>
    <s v="761964960139"/>
    <s v="70146651"/>
    <s v="Pterygium excision"/>
    <m/>
    <s v="Ophthalmology"/>
    <s v="Dr Dummy 11"/>
    <d v="2026-07-26T11:03:00"/>
    <d v="2026-07-26T12:28:00"/>
    <m/>
    <m/>
    <n v="1"/>
    <s v="JULY-26-dummy-data.xlsx"/>
    <b v="0"/>
    <m/>
  </r>
  <r>
    <x v="0"/>
    <x v="0"/>
    <x v="0"/>
    <x v="7"/>
    <x v="1"/>
    <x v="0"/>
    <x v="0"/>
    <x v="5"/>
    <x v="1"/>
    <n v="1"/>
    <s v="St Cah Day Procedure Unit"/>
    <d v="2026-07-26T00:00:00"/>
    <d v="2026-07-26T09:00:00"/>
    <d v="2026-07-26T17:00:00"/>
    <s v="765631743519"/>
    <s v="70004470"/>
    <s v="Pterygium excision"/>
    <s v="Diagnostic examination"/>
    <s v="Ophthalmology"/>
    <s v="Dr Dummy 11"/>
    <d v="2026-07-26T15:09:00"/>
    <d v="2026-07-26T16:20:00"/>
    <m/>
    <m/>
    <n v="1"/>
    <s v="JULY-26-dummy-data.xlsx"/>
    <b v="0"/>
    <m/>
  </r>
  <r>
    <x v="0"/>
    <x v="0"/>
    <x v="0"/>
    <x v="7"/>
    <x v="1"/>
    <x v="0"/>
    <x v="0"/>
    <x v="5"/>
    <x v="1"/>
    <n v="1"/>
    <s v="St Cah Day Procedure Unit"/>
    <d v="2026-07-26T00:00:00"/>
    <d v="2026-07-26T09:00:00"/>
    <d v="2026-07-26T17:00:00"/>
    <s v="782284827669"/>
    <s v="70229152"/>
    <s v="Pterygium excision"/>
    <s v="Wound dressing"/>
    <s v="Ophthalmology"/>
    <s v="Dr Dummy 11"/>
    <d v="2026-07-26T09:08:00"/>
    <d v="2026-07-26T10:35:00"/>
    <m/>
    <m/>
    <n v="1"/>
    <s v="JULY-26-dummy-data.xlsx"/>
    <b v="0"/>
    <m/>
  </r>
  <r>
    <x v="0"/>
    <x v="0"/>
    <x v="0"/>
    <x v="7"/>
    <x v="2"/>
    <x v="0"/>
    <x v="0"/>
    <x v="4"/>
    <x v="0"/>
    <n v="1"/>
    <s v="St Cah Day Procedure Unit"/>
    <d v="2026-08-11T00:00:00"/>
    <d v="2026-08-11T08:00:00"/>
    <d v="2026-08-11T16:00:00"/>
    <m/>
    <m/>
    <m/>
    <m/>
    <m/>
    <m/>
    <m/>
    <m/>
    <n v="4"/>
    <n v="0"/>
    <n v="4"/>
    <s v="AUGUST-26-dummy-data.xlsx"/>
    <b v="0"/>
    <n v="0"/>
  </r>
  <r>
    <x v="0"/>
    <x v="0"/>
    <x v="0"/>
    <x v="7"/>
    <x v="2"/>
    <x v="0"/>
    <x v="0"/>
    <x v="4"/>
    <x v="1"/>
    <n v="1"/>
    <s v="St Cah Day Procedure Unit"/>
    <d v="2026-08-11T00:00:00"/>
    <d v="2026-08-11T08:00:00"/>
    <d v="2026-08-11T16:00:00"/>
    <s v="920464608119"/>
    <s v="926311"/>
    <s v="Laparoscopic appendicectomy"/>
    <s v="Diagnostic examination"/>
    <s v="General Surgery"/>
    <s v="Dr Dummy 21"/>
    <d v="2026-08-11T12:07:00"/>
    <d v="2026-08-11T13:15:00"/>
    <m/>
    <m/>
    <n v="1"/>
    <s v="AUGUST-26-dummy-data.xlsx"/>
    <b v="0"/>
    <m/>
  </r>
  <r>
    <x v="0"/>
    <x v="0"/>
    <x v="0"/>
    <x v="7"/>
    <x v="2"/>
    <x v="0"/>
    <x v="0"/>
    <x v="4"/>
    <x v="1"/>
    <n v="1"/>
    <s v="St Cah Day Procedure Unit"/>
    <d v="2026-08-11T00:00:00"/>
    <d v="2026-08-11T08:00:00"/>
    <d v="2026-08-11T16:00:00"/>
    <s v="923841456183"/>
    <s v="770384"/>
    <s v="Incision and drainage of abscess"/>
    <m/>
    <s v="General Surgery"/>
    <s v="Dr Dummy 21"/>
    <d v="2026-08-11T10:06:00"/>
    <d v="2026-08-11T11:21:00"/>
    <m/>
    <m/>
    <n v="1"/>
    <s v="AUGUST-26-dummy-data.xlsx"/>
    <b v="0"/>
    <m/>
  </r>
  <r>
    <x v="0"/>
    <x v="0"/>
    <x v="0"/>
    <x v="7"/>
    <x v="2"/>
    <x v="0"/>
    <x v="0"/>
    <x v="4"/>
    <x v="1"/>
    <n v="1"/>
    <s v="St Cah Day Procedure Unit"/>
    <d v="2026-08-11T00:00:00"/>
    <d v="2026-08-11T08:00:00"/>
    <d v="2026-08-11T16:00:00"/>
    <s v="926703683705"/>
    <s v="918181"/>
    <s v="Laparoscopic cholecystectomy"/>
    <m/>
    <s v="General Surgery"/>
    <s v="Dr Dummy 21"/>
    <d v="2026-08-11T08:10:00"/>
    <d v="2026-08-11T09:35:00"/>
    <m/>
    <m/>
    <n v="1"/>
    <s v="AUGUST-26-dummy-data.xlsx"/>
    <b v="0"/>
    <m/>
  </r>
  <r>
    <x v="0"/>
    <x v="0"/>
    <x v="0"/>
    <x v="7"/>
    <x v="2"/>
    <x v="0"/>
    <x v="0"/>
    <x v="4"/>
    <x v="1"/>
    <n v="1"/>
    <s v="St Cah Day Procedure Unit"/>
    <d v="2026-08-11T00:00:00"/>
    <d v="2026-08-11T08:00:00"/>
    <d v="2026-08-11T16:00:00"/>
    <s v="956271599255"/>
    <s v="722077"/>
    <s v="Excision of skin lesion"/>
    <m/>
    <s v="General Surgery"/>
    <s v="Dr Dummy 21"/>
    <d v="2026-08-11T14:04:00"/>
    <d v="2026-08-11T15:30:00"/>
    <m/>
    <m/>
    <n v="1"/>
    <s v="AUGUST-26-dummy-data.xlsx"/>
    <b v="0"/>
    <m/>
  </r>
  <r>
    <x v="0"/>
    <x v="0"/>
    <x v="0"/>
    <x v="7"/>
    <x v="2"/>
    <x v="0"/>
    <x v="0"/>
    <x v="4"/>
    <x v="0"/>
    <n v="1"/>
    <s v="St Cah Day Procedure Unit"/>
    <d v="2026-08-19T00:00:00"/>
    <d v="2026-08-19T08:00:00"/>
    <d v="2026-08-19T16:00:00"/>
    <m/>
    <m/>
    <m/>
    <m/>
    <m/>
    <m/>
    <m/>
    <m/>
    <n v="4"/>
    <n v="0"/>
    <n v="4"/>
    <s v="AUGUST-26-dummy-data.xlsx"/>
    <b v="0"/>
    <n v="0"/>
  </r>
  <r>
    <x v="0"/>
    <x v="0"/>
    <x v="0"/>
    <x v="7"/>
    <x v="2"/>
    <x v="0"/>
    <x v="0"/>
    <x v="4"/>
    <x v="1"/>
    <n v="1"/>
    <s v="St Cah Day Procedure Unit"/>
    <d v="2026-08-19T00:00:00"/>
    <d v="2026-08-19T08:00:00"/>
    <d v="2026-08-19T16:00:00"/>
    <s v="919691367121"/>
    <s v="989392"/>
    <s v="Laparoscopic cholecystectomy"/>
    <m/>
    <s v="General Surgery"/>
    <s v="Dr Dummy 06"/>
    <d v="2026-08-19T08:06:00"/>
    <d v="2026-08-19T09:16:00"/>
    <m/>
    <m/>
    <n v="1"/>
    <s v="AUGUST-26-dummy-data.xlsx"/>
    <b v="0"/>
    <m/>
  </r>
  <r>
    <x v="0"/>
    <x v="0"/>
    <x v="0"/>
    <x v="7"/>
    <x v="2"/>
    <x v="0"/>
    <x v="0"/>
    <x v="4"/>
    <x v="1"/>
    <n v="1"/>
    <s v="St Cah Day Procedure Unit"/>
    <d v="2026-08-19T00:00:00"/>
    <d v="2026-08-19T08:00:00"/>
    <d v="2026-08-19T16:00:00"/>
    <s v="981317472503"/>
    <s v="968580"/>
    <s v="Laparoscopic cholecystectomy"/>
    <s v="Local anaesthetic infiltration"/>
    <s v="General Surgery"/>
    <s v="Dr Dummy 06"/>
    <d v="2026-08-19T12:03:00"/>
    <d v="2026-08-19T13:18:00"/>
    <m/>
    <m/>
    <n v="1"/>
    <s v="AUGUST-26-dummy-data.xlsx"/>
    <b v="0"/>
    <m/>
  </r>
  <r>
    <x v="0"/>
    <x v="0"/>
    <x v="0"/>
    <x v="7"/>
    <x v="2"/>
    <x v="0"/>
    <x v="0"/>
    <x v="4"/>
    <x v="1"/>
    <n v="1"/>
    <s v="St Cah Day Procedure Unit"/>
    <d v="2026-08-19T00:00:00"/>
    <d v="2026-08-19T08:00:00"/>
    <d v="2026-08-19T16:00:00"/>
    <s v="984713591657"/>
    <s v="744286"/>
    <s v="Inguinal hernia repair"/>
    <m/>
    <s v="General Surgery"/>
    <s v="Dr Dummy 06"/>
    <d v="2026-08-19T14:03:00"/>
    <d v="2026-08-19T15:31:00"/>
    <m/>
    <m/>
    <n v="1"/>
    <s v="AUGUST-26-dummy-data.xlsx"/>
    <b v="0"/>
    <m/>
  </r>
  <r>
    <x v="0"/>
    <x v="0"/>
    <x v="0"/>
    <x v="7"/>
    <x v="2"/>
    <x v="0"/>
    <x v="0"/>
    <x v="4"/>
    <x v="1"/>
    <n v="1"/>
    <s v="St Cah Day Procedure Unit"/>
    <d v="2026-08-19T00:00:00"/>
    <d v="2026-08-19T08:00:00"/>
    <d v="2026-08-19T16:00:00"/>
    <s v="984817821391"/>
    <s v="723281"/>
    <s v="Incision and drainage of abscess"/>
    <m/>
    <s v="General Surgery"/>
    <s v="Dr Dummy 06"/>
    <d v="2026-08-19T10:12:00"/>
    <d v="2026-08-19T11:24:00"/>
    <m/>
    <m/>
    <n v="1"/>
    <s v="AUGUST-26-dummy-data.xlsx"/>
    <b v="0"/>
    <m/>
  </r>
  <r>
    <x v="0"/>
    <x v="0"/>
    <x v="0"/>
    <x v="7"/>
    <x v="2"/>
    <x v="0"/>
    <x v="0"/>
    <x v="2"/>
    <x v="0"/>
    <n v="1"/>
    <s v="St Cah Day Procedure Unit"/>
    <d v="2026-08-22T00:00:00"/>
    <d v="2026-08-22T07:30:00"/>
    <d v="2026-08-22T15:30:00"/>
    <m/>
    <m/>
    <m/>
    <m/>
    <m/>
    <m/>
    <m/>
    <m/>
    <n v="4"/>
    <n v="0"/>
    <n v="4"/>
    <s v="AUGUST-26-dummy-data.xlsx"/>
    <b v="0"/>
    <n v="0"/>
  </r>
  <r>
    <x v="0"/>
    <x v="0"/>
    <x v="0"/>
    <x v="7"/>
    <x v="2"/>
    <x v="0"/>
    <x v="0"/>
    <x v="2"/>
    <x v="1"/>
    <n v="1"/>
    <s v="St Cah Day Procedure Unit"/>
    <d v="2026-08-22T00:00:00"/>
    <d v="2026-08-22T07:30:00"/>
    <d v="2026-08-22T15:30:00"/>
    <s v="904779213690"/>
    <s v="832822"/>
    <s v="Adenoidectomy"/>
    <m/>
    <s v="ENT"/>
    <s v="Dr Dummy 24"/>
    <d v="2026-08-22T09:39:00"/>
    <d v="2026-08-22T11:18:00"/>
    <m/>
    <m/>
    <n v="1"/>
    <s v="AUGUST-26-dummy-data.xlsx"/>
    <b v="0"/>
    <m/>
  </r>
  <r>
    <x v="0"/>
    <x v="0"/>
    <x v="0"/>
    <x v="7"/>
    <x v="2"/>
    <x v="0"/>
    <x v="0"/>
    <x v="2"/>
    <x v="1"/>
    <n v="1"/>
    <s v="St Cah Day Procedure Unit"/>
    <d v="2026-08-22T00:00:00"/>
    <d v="2026-08-22T07:30:00"/>
    <d v="2026-08-22T15:30:00"/>
    <s v="958254783064"/>
    <s v="899163"/>
    <s v="Adenoidectomy"/>
    <m/>
    <s v="ENT"/>
    <s v="Dr Dummy 24"/>
    <d v="2026-08-22T11:42:00"/>
    <d v="2026-08-22T13:16:00"/>
    <m/>
    <m/>
    <n v="1"/>
    <s v="AUGUST-26-dummy-data.xlsx"/>
    <b v="0"/>
    <m/>
  </r>
  <r>
    <x v="0"/>
    <x v="0"/>
    <x v="0"/>
    <x v="7"/>
    <x v="2"/>
    <x v="0"/>
    <x v="0"/>
    <x v="2"/>
    <x v="1"/>
    <n v="1"/>
    <s v="St Cah Day Procedure Unit"/>
    <d v="2026-08-22T00:00:00"/>
    <d v="2026-08-22T07:30:00"/>
    <d v="2026-08-22T15:30:00"/>
    <s v="967492029465"/>
    <s v="981863"/>
    <s v="Grommet insertion"/>
    <m/>
    <s v="ENT"/>
    <s v="Dr Dummy 24"/>
    <d v="2026-08-22T13:33:00"/>
    <d v="2026-08-22T14:45:00"/>
    <m/>
    <m/>
    <n v="1"/>
    <s v="AUGUST-26-dummy-data.xlsx"/>
    <b v="0"/>
    <m/>
  </r>
  <r>
    <x v="0"/>
    <x v="0"/>
    <x v="0"/>
    <x v="7"/>
    <x v="2"/>
    <x v="0"/>
    <x v="0"/>
    <x v="2"/>
    <x v="1"/>
    <n v="1"/>
    <s v="St Cah Day Procedure Unit"/>
    <d v="2026-08-22T00:00:00"/>
    <d v="2026-08-22T07:30:00"/>
    <d v="2026-08-22T15:30:00"/>
    <s v="979875494375"/>
    <s v="942651"/>
    <s v="Tonsillectomy"/>
    <m/>
    <s v="ENT"/>
    <s v="Dr Dummy 24"/>
    <d v="2026-08-22T07:35:00"/>
    <d v="2026-08-22T09:01:00"/>
    <m/>
    <m/>
    <n v="1"/>
    <s v="AUGUST-26-dummy-data.xlsx"/>
    <b v="0"/>
    <m/>
  </r>
  <r>
    <x v="0"/>
    <x v="0"/>
    <x v="0"/>
    <x v="8"/>
    <x v="0"/>
    <x v="0"/>
    <x v="0"/>
    <x v="3"/>
    <x v="0"/>
    <n v="1"/>
    <s v="St Cah Day Procedure Unit"/>
    <d v="2026-06-13T00:00:00"/>
    <d v="2026-06-13T09:00:00"/>
    <d v="2026-06-13T18:00:00"/>
    <m/>
    <m/>
    <m/>
    <m/>
    <m/>
    <m/>
    <m/>
    <m/>
    <n v="4"/>
    <n v="0"/>
    <n v="4"/>
    <s v="JUNE-26-dummy-data.xlsx"/>
    <b v="0"/>
    <n v="0"/>
  </r>
  <r>
    <x v="0"/>
    <x v="0"/>
    <x v="0"/>
    <x v="8"/>
    <x v="0"/>
    <x v="0"/>
    <x v="0"/>
    <x v="3"/>
    <x v="1"/>
    <n v="1"/>
    <s v="St Cah Day Procedure Unit"/>
    <d v="2026-06-13T00:00:00"/>
    <d v="2026-06-13T09:00:00"/>
    <d v="2026-06-13T18:00:00"/>
    <s v="611878808168"/>
    <s v="60290320"/>
    <s v="Surgical tooth extraction"/>
    <m/>
    <s v="Oral and Maxillofacial Surgery"/>
    <s v="Dr Dummy 04"/>
    <d v="2026-06-13T09:12:00"/>
    <d v="2026-06-13T10:34:00"/>
    <m/>
    <m/>
    <n v="1"/>
    <s v="JUNE-26-dummy-data.xlsx"/>
    <b v="0"/>
    <m/>
  </r>
  <r>
    <x v="0"/>
    <x v="0"/>
    <x v="0"/>
    <x v="8"/>
    <x v="0"/>
    <x v="0"/>
    <x v="0"/>
    <x v="3"/>
    <x v="1"/>
    <n v="1"/>
    <s v="St Cah Day Procedure Unit"/>
    <d v="2026-06-13T00:00:00"/>
    <d v="2026-06-13T09:00:00"/>
    <d v="2026-06-13T18:00:00"/>
    <s v="612948849936"/>
    <s v="60024144"/>
    <s v="Wisdom tooth extraction"/>
    <m/>
    <s v="Oral and Maxillofacial Surgery"/>
    <s v="Dr Dummy 04"/>
    <d v="2026-06-13T15:48:00"/>
    <d v="2026-06-13T17:05:00"/>
    <m/>
    <m/>
    <n v="1"/>
    <s v="JUNE-26-dummy-data.xlsx"/>
    <b v="0"/>
    <m/>
  </r>
  <r>
    <x v="0"/>
    <x v="0"/>
    <x v="0"/>
    <x v="8"/>
    <x v="0"/>
    <x v="0"/>
    <x v="0"/>
    <x v="3"/>
    <x v="1"/>
    <n v="1"/>
    <s v="St Cah Day Procedure Unit"/>
    <d v="2026-06-13T00:00:00"/>
    <d v="2026-06-13T09:00:00"/>
    <d v="2026-06-13T18:00:00"/>
    <s v="657075397436"/>
    <s v="60148578"/>
    <s v="Wisdom tooth extraction"/>
    <m/>
    <s v="Oral and Maxillofacial Surgery"/>
    <s v="Dr Dummy 04"/>
    <d v="2026-06-13T11:20:00"/>
    <d v="2026-06-13T13:00:00"/>
    <m/>
    <m/>
    <n v="1"/>
    <s v="JUNE-26-dummy-data.xlsx"/>
    <b v="0"/>
    <m/>
  </r>
  <r>
    <x v="0"/>
    <x v="0"/>
    <x v="0"/>
    <x v="8"/>
    <x v="0"/>
    <x v="0"/>
    <x v="0"/>
    <x v="3"/>
    <x v="1"/>
    <n v="1"/>
    <s v="St Cah Day Procedure Unit"/>
    <d v="2026-06-13T00:00:00"/>
    <d v="2026-06-13T09:00:00"/>
    <d v="2026-06-13T18:00:00"/>
    <s v="658194190961"/>
    <s v="60027954"/>
    <s v="Oral lesion biopsy"/>
    <m/>
    <s v="Oral and Maxillofacial Surgery"/>
    <s v="Dr Dummy 04"/>
    <d v="2026-06-13T13:33:00"/>
    <d v="2026-06-13T14:48:00"/>
    <m/>
    <m/>
    <n v="1"/>
    <s v="JUNE-26-dummy-data.xlsx"/>
    <b v="0"/>
    <m/>
  </r>
  <r>
    <x v="0"/>
    <x v="0"/>
    <x v="0"/>
    <x v="8"/>
    <x v="0"/>
    <x v="0"/>
    <x v="0"/>
    <x v="2"/>
    <x v="0"/>
    <n v="1"/>
    <s v="St Cah Day Procedure Unit"/>
    <d v="2026-06-26T00:00:00"/>
    <d v="2026-06-26T08:30:00"/>
    <d v="2026-06-26T17:30:00"/>
    <m/>
    <m/>
    <m/>
    <m/>
    <m/>
    <m/>
    <m/>
    <m/>
    <n v="4"/>
    <n v="0"/>
    <n v="4"/>
    <s v="JUNE-26-dummy-data.xlsx"/>
    <b v="0"/>
    <n v="0"/>
  </r>
  <r>
    <x v="0"/>
    <x v="0"/>
    <x v="0"/>
    <x v="8"/>
    <x v="0"/>
    <x v="0"/>
    <x v="0"/>
    <x v="2"/>
    <x v="1"/>
    <n v="1"/>
    <s v="St Cah Day Procedure Unit"/>
    <d v="2026-06-26T00:00:00"/>
    <d v="2026-06-26T08:30:00"/>
    <d v="2026-06-26T17:30:00"/>
    <s v="625480756140"/>
    <s v="60237662"/>
    <s v="Adenoidectomy"/>
    <m/>
    <s v="ENT"/>
    <s v="Dr Dummy 05"/>
    <d v="2026-06-26T13:12:00"/>
    <d v="2026-06-26T14:52:00"/>
    <m/>
    <m/>
    <n v="1"/>
    <s v="JUNE-26-dummy-data.xlsx"/>
    <b v="0"/>
    <m/>
  </r>
  <r>
    <x v="0"/>
    <x v="0"/>
    <x v="0"/>
    <x v="8"/>
    <x v="0"/>
    <x v="0"/>
    <x v="0"/>
    <x v="2"/>
    <x v="1"/>
    <n v="1"/>
    <s v="St Cah Day Procedure Unit"/>
    <d v="2026-06-26T00:00:00"/>
    <d v="2026-06-26T08:30:00"/>
    <d v="2026-06-26T17:30:00"/>
    <s v="635261001065"/>
    <s v="60124214"/>
    <s v="Tonsillectomy"/>
    <s v="Local anaesthetic infiltration"/>
    <s v="ENT"/>
    <s v="Dr Dummy 05"/>
    <d v="2026-06-26T08:32:00"/>
    <d v="2026-06-26T10:13:00"/>
    <m/>
    <m/>
    <n v="1"/>
    <s v="JUNE-26-dummy-data.xlsx"/>
    <b v="0"/>
    <m/>
  </r>
  <r>
    <x v="0"/>
    <x v="0"/>
    <x v="0"/>
    <x v="8"/>
    <x v="0"/>
    <x v="0"/>
    <x v="0"/>
    <x v="2"/>
    <x v="1"/>
    <n v="1"/>
    <s v="St Cah Day Procedure Unit"/>
    <d v="2026-06-26T00:00:00"/>
    <d v="2026-06-26T08:30:00"/>
    <d v="2026-06-26T17:30:00"/>
    <s v="649776655598"/>
    <s v="60033800"/>
    <s v="Nasal polypectomy"/>
    <m/>
    <s v="ENT"/>
    <s v="Dr Dummy 05"/>
    <d v="2026-06-26T15:21:00"/>
    <d v="2026-06-26T16:59:00"/>
    <m/>
    <m/>
    <n v="1"/>
    <s v="JUNE-26-dummy-data.xlsx"/>
    <b v="0"/>
    <m/>
  </r>
  <r>
    <x v="0"/>
    <x v="0"/>
    <x v="0"/>
    <x v="8"/>
    <x v="0"/>
    <x v="0"/>
    <x v="0"/>
    <x v="2"/>
    <x v="1"/>
    <n v="1"/>
    <s v="St Cah Day Procedure Unit"/>
    <d v="2026-06-26T00:00:00"/>
    <d v="2026-06-26T08:30:00"/>
    <d v="2026-06-26T17:30:00"/>
    <s v="692249029664"/>
    <s v="60119130"/>
    <s v="Tonsillectomy"/>
    <m/>
    <s v="ENT"/>
    <s v="Dr Dummy 05"/>
    <d v="2026-06-26T10:55:00"/>
    <d v="2026-06-26T12:39:00"/>
    <m/>
    <m/>
    <n v="1"/>
    <s v="JUNE-26-dummy-data.xlsx"/>
    <b v="0"/>
    <m/>
  </r>
  <r>
    <x v="0"/>
    <x v="0"/>
    <x v="0"/>
    <x v="8"/>
    <x v="1"/>
    <x v="0"/>
    <x v="0"/>
    <x v="1"/>
    <x v="0"/>
    <n v="1"/>
    <s v="St Cah Day Procedure Unit"/>
    <d v="2026-07-02T00:00:00"/>
    <d v="2026-07-02T08:30:00"/>
    <d v="2026-07-02T17:30:00"/>
    <m/>
    <m/>
    <m/>
    <m/>
    <m/>
    <m/>
    <m/>
    <m/>
    <n v="4"/>
    <n v="0"/>
    <n v="4"/>
    <s v="JULY-26-dummy-data.xlsx"/>
    <b v="0"/>
    <n v="0"/>
  </r>
  <r>
    <x v="0"/>
    <x v="0"/>
    <x v="0"/>
    <x v="8"/>
    <x v="1"/>
    <x v="0"/>
    <x v="0"/>
    <x v="1"/>
    <x v="1"/>
    <n v="1"/>
    <s v="St Cah Day Procedure Unit"/>
    <d v="2026-07-02T00:00:00"/>
    <d v="2026-07-02T08:30:00"/>
    <d v="2026-07-02T17:30:00"/>
    <s v="720609587686"/>
    <s v="70292653"/>
    <s v="Ureteroscopy"/>
    <m/>
    <s v="Urology"/>
    <s v="Dr Dummy 13"/>
    <d v="2026-07-02T15:19:00"/>
    <d v="2026-07-02T17:01:00"/>
    <m/>
    <m/>
    <n v="1"/>
    <s v="JULY-26-dummy-data.xlsx"/>
    <b v="0"/>
    <m/>
  </r>
  <r>
    <x v="0"/>
    <x v="0"/>
    <x v="0"/>
    <x v="8"/>
    <x v="1"/>
    <x v="0"/>
    <x v="0"/>
    <x v="1"/>
    <x v="1"/>
    <n v="1"/>
    <s v="St Cah Day Procedure Unit"/>
    <d v="2026-07-02T00:00:00"/>
    <d v="2026-07-02T08:30:00"/>
    <d v="2026-07-02T17:30:00"/>
    <s v="753187132160"/>
    <s v="70104301"/>
    <s v="Flexible cystoscopy"/>
    <m/>
    <s v="Urology"/>
    <s v="Dr Dummy 13"/>
    <d v="2026-07-02T10:56:00"/>
    <d v="2026-07-02T12:40:00"/>
    <m/>
    <m/>
    <n v="1"/>
    <s v="JULY-26-dummy-data.xlsx"/>
    <b v="0"/>
    <m/>
  </r>
  <r>
    <x v="0"/>
    <x v="0"/>
    <x v="0"/>
    <x v="8"/>
    <x v="1"/>
    <x v="0"/>
    <x v="0"/>
    <x v="1"/>
    <x v="1"/>
    <n v="1"/>
    <s v="St Cah Day Procedure Unit"/>
    <d v="2026-07-02T00:00:00"/>
    <d v="2026-07-02T08:30:00"/>
    <d v="2026-07-02T17:30:00"/>
    <s v="765437467116"/>
    <s v="70070678"/>
    <s v="Circumcision"/>
    <s v="Wound closure"/>
    <s v="Urology"/>
    <s v="Dr Dummy 13"/>
    <d v="2026-07-02T13:04:00"/>
    <d v="2026-07-02T14:29:00"/>
    <m/>
    <m/>
    <n v="1"/>
    <s v="JULY-26-dummy-data.xlsx"/>
    <b v="0"/>
    <m/>
  </r>
  <r>
    <x v="0"/>
    <x v="0"/>
    <x v="0"/>
    <x v="8"/>
    <x v="1"/>
    <x v="0"/>
    <x v="0"/>
    <x v="1"/>
    <x v="1"/>
    <n v="1"/>
    <s v="St Cah Day Procedure Unit"/>
    <d v="2026-07-02T00:00:00"/>
    <d v="2026-07-02T08:30:00"/>
    <d v="2026-07-02T17:30:00"/>
    <s v="793506850883"/>
    <s v="70043724"/>
    <s v="Bladder biopsy"/>
    <s v="Wound closure"/>
    <s v="Urology"/>
    <s v="Dr Dummy 13"/>
    <d v="2026-07-02T08:37:00"/>
    <d v="2026-07-02T10:06:00"/>
    <m/>
    <m/>
    <n v="1"/>
    <s v="JULY-26-dummy-data.xlsx"/>
    <b v="0"/>
    <m/>
  </r>
  <r>
    <x v="0"/>
    <x v="0"/>
    <x v="0"/>
    <x v="8"/>
    <x v="2"/>
    <x v="0"/>
    <x v="0"/>
    <x v="3"/>
    <x v="0"/>
    <n v="1"/>
    <s v="St Cah Day Procedure Unit"/>
    <d v="2026-08-02T00:00:00"/>
    <d v="2026-08-02T08:30:00"/>
    <d v="2026-08-02T17:30:00"/>
    <m/>
    <m/>
    <m/>
    <m/>
    <m/>
    <m/>
    <m/>
    <m/>
    <n v="4"/>
    <n v="0"/>
    <n v="4"/>
    <s v="AUGUST-26-dummy-data.xlsx"/>
    <b v="0"/>
    <n v="0"/>
  </r>
  <r>
    <x v="0"/>
    <x v="0"/>
    <x v="0"/>
    <x v="8"/>
    <x v="2"/>
    <x v="0"/>
    <x v="0"/>
    <x v="3"/>
    <x v="1"/>
    <n v="1"/>
    <s v="St Cah Day Procedure Unit"/>
    <d v="2026-08-02T00:00:00"/>
    <d v="2026-08-02T08:30:00"/>
    <d v="2026-08-02T17:30:00"/>
    <s v="911837488342"/>
    <s v="756672"/>
    <s v="Wisdom tooth extraction"/>
    <s v="Wound dressing"/>
    <s v="Oral and Maxillofacial Surgery"/>
    <s v="Dr Dummy 13"/>
    <d v="2026-08-02T13:02:00"/>
    <d v="2026-08-02T14:38:00"/>
    <m/>
    <m/>
    <n v="1"/>
    <s v="AUGUST-26-dummy-data.xlsx"/>
    <b v="0"/>
    <m/>
  </r>
  <r>
    <x v="0"/>
    <x v="0"/>
    <x v="0"/>
    <x v="8"/>
    <x v="2"/>
    <x v="0"/>
    <x v="0"/>
    <x v="3"/>
    <x v="1"/>
    <n v="1"/>
    <s v="St Cah Day Procedure Unit"/>
    <d v="2026-08-02T00:00:00"/>
    <d v="2026-08-02T08:30:00"/>
    <d v="2026-08-02T17:30:00"/>
    <s v="935577551764"/>
    <s v="843872"/>
    <s v="Wisdom tooth extraction"/>
    <m/>
    <s v="Oral and Maxillofacial Surgery"/>
    <s v="Dr Dummy 13"/>
    <d v="2026-08-02T10:48:00"/>
    <d v="2026-08-02T12:19:00"/>
    <m/>
    <m/>
    <n v="1"/>
    <s v="AUGUST-26-dummy-data.xlsx"/>
    <b v="0"/>
    <m/>
  </r>
  <r>
    <x v="0"/>
    <x v="0"/>
    <x v="0"/>
    <x v="8"/>
    <x v="2"/>
    <x v="0"/>
    <x v="0"/>
    <x v="3"/>
    <x v="1"/>
    <n v="1"/>
    <s v="St Cah Day Procedure Unit"/>
    <d v="2026-08-02T00:00:00"/>
    <d v="2026-08-02T08:30:00"/>
    <d v="2026-08-02T17:30:00"/>
    <s v="948329954593"/>
    <s v="823833"/>
    <s v="Wisdom tooth extraction"/>
    <s v="Diagnostic examination"/>
    <s v="Oral and Maxillofacial Surgery"/>
    <s v="Dr Dummy 13"/>
    <d v="2026-08-02T15:19:00"/>
    <d v="2026-08-02T17:11:00"/>
    <m/>
    <m/>
    <n v="1"/>
    <s v="AUGUST-26-dummy-data.xlsx"/>
    <b v="0"/>
    <m/>
  </r>
  <r>
    <x v="0"/>
    <x v="0"/>
    <x v="0"/>
    <x v="8"/>
    <x v="2"/>
    <x v="0"/>
    <x v="0"/>
    <x v="3"/>
    <x v="1"/>
    <n v="1"/>
    <s v="St Cah Day Procedure Unit"/>
    <d v="2026-08-02T00:00:00"/>
    <d v="2026-08-02T08:30:00"/>
    <d v="2026-08-02T17:30:00"/>
    <s v="972418292913"/>
    <s v="947860"/>
    <s v="Oral lesion biopsy"/>
    <m/>
    <s v="Oral and Maxillofacial Surgery"/>
    <s v="Dr Dummy 13"/>
    <d v="2026-08-02T08:40:00"/>
    <d v="2026-08-02T10:26:00"/>
    <m/>
    <m/>
    <n v="1"/>
    <s v="AUGUST-26-dummy-data.xlsx"/>
    <b v="0"/>
    <m/>
  </r>
  <r>
    <x v="0"/>
    <x v="0"/>
    <x v="0"/>
    <x v="8"/>
    <x v="2"/>
    <x v="0"/>
    <x v="0"/>
    <x v="4"/>
    <x v="0"/>
    <n v="1"/>
    <s v="St Cah Day Procedure Unit"/>
    <d v="2026-08-04T00:00:00"/>
    <d v="2026-08-04T07:30:00"/>
    <d v="2026-08-04T16:30:00"/>
    <m/>
    <m/>
    <m/>
    <m/>
    <m/>
    <m/>
    <m/>
    <m/>
    <n v="4"/>
    <n v="0"/>
    <n v="4"/>
    <s v="AUGUST-26-dummy-data.xlsx"/>
    <b v="0"/>
    <n v="0"/>
  </r>
  <r>
    <x v="0"/>
    <x v="0"/>
    <x v="0"/>
    <x v="8"/>
    <x v="2"/>
    <x v="0"/>
    <x v="0"/>
    <x v="4"/>
    <x v="1"/>
    <n v="1"/>
    <s v="St Cah Day Procedure Unit"/>
    <d v="2026-08-04T00:00:00"/>
    <d v="2026-08-04T07:30:00"/>
    <d v="2026-08-04T16:30:00"/>
    <s v="905913450824"/>
    <s v="731023"/>
    <s v="Inguinal hernia repair"/>
    <s v="Local anaesthetic infiltration"/>
    <s v="General Surgery"/>
    <s v="Dr Dummy 19"/>
    <d v="2026-08-04T12:02:00"/>
    <d v="2026-08-04T13:42:00"/>
    <m/>
    <m/>
    <n v="1"/>
    <s v="AUGUST-26-dummy-data.xlsx"/>
    <b v="0"/>
    <m/>
  </r>
  <r>
    <x v="0"/>
    <x v="0"/>
    <x v="0"/>
    <x v="8"/>
    <x v="2"/>
    <x v="0"/>
    <x v="0"/>
    <x v="4"/>
    <x v="1"/>
    <n v="1"/>
    <s v="St Cah Day Procedure Unit"/>
    <d v="2026-08-04T00:00:00"/>
    <d v="2026-08-04T07:30:00"/>
    <d v="2026-08-04T16:30:00"/>
    <s v="923546188603"/>
    <s v="829578"/>
    <s v="Laparoscopic appendicectomy"/>
    <m/>
    <s v="General Surgery"/>
    <s v="Dr Dummy 19"/>
    <d v="2026-08-04T07:37:00"/>
    <d v="2026-08-04T09:20:00"/>
    <m/>
    <m/>
    <n v="1"/>
    <s v="AUGUST-26-dummy-data.xlsx"/>
    <b v="0"/>
    <m/>
  </r>
  <r>
    <x v="0"/>
    <x v="0"/>
    <x v="0"/>
    <x v="8"/>
    <x v="2"/>
    <x v="0"/>
    <x v="0"/>
    <x v="4"/>
    <x v="1"/>
    <n v="1"/>
    <s v="St Cah Day Procedure Unit"/>
    <d v="2026-08-04T00:00:00"/>
    <d v="2026-08-04T07:30:00"/>
    <d v="2026-08-04T16:30:00"/>
    <s v="938174463575"/>
    <s v="917769"/>
    <s v="Excision of skin lesion"/>
    <s v="Wound dressing"/>
    <s v="General Surgery"/>
    <s v="Dr Dummy 19"/>
    <d v="2026-08-04T14:23:00"/>
    <d v="2026-08-04T15:44:00"/>
    <m/>
    <m/>
    <n v="1"/>
    <s v="AUGUST-26-dummy-data.xlsx"/>
    <b v="0"/>
    <m/>
  </r>
  <r>
    <x v="0"/>
    <x v="0"/>
    <x v="0"/>
    <x v="8"/>
    <x v="2"/>
    <x v="0"/>
    <x v="0"/>
    <x v="4"/>
    <x v="1"/>
    <n v="1"/>
    <s v="St Cah Day Procedure Unit"/>
    <d v="2026-08-04T00:00:00"/>
    <d v="2026-08-04T07:30:00"/>
    <d v="2026-08-04T16:30:00"/>
    <s v="966143751609"/>
    <s v="855266"/>
    <s v="Inguinal hernia repair"/>
    <s v="Wound closure"/>
    <s v="General Surgery"/>
    <s v="Dr Dummy 19"/>
    <d v="2026-08-04T09:57:00"/>
    <d v="2026-08-04T11:44:00"/>
    <m/>
    <m/>
    <n v="1"/>
    <s v="AUGUST-26-dummy-data.xlsx"/>
    <b v="0"/>
    <m/>
  </r>
  <r>
    <x v="0"/>
    <x v="0"/>
    <x v="0"/>
    <x v="8"/>
    <x v="2"/>
    <x v="0"/>
    <x v="0"/>
    <x v="2"/>
    <x v="0"/>
    <n v="1"/>
    <s v="St Cah Day Procedure Unit"/>
    <d v="2026-08-20T00:00:00"/>
    <d v="2026-08-20T07:30:00"/>
    <d v="2026-08-20T16:30:00"/>
    <m/>
    <m/>
    <m/>
    <m/>
    <m/>
    <m/>
    <m/>
    <m/>
    <n v="4"/>
    <n v="0"/>
    <n v="4"/>
    <s v="AUGUST-26-dummy-data.xlsx"/>
    <b v="0"/>
    <n v="0"/>
  </r>
  <r>
    <x v="0"/>
    <x v="0"/>
    <x v="0"/>
    <x v="8"/>
    <x v="2"/>
    <x v="0"/>
    <x v="0"/>
    <x v="2"/>
    <x v="1"/>
    <n v="1"/>
    <s v="St Cah Day Procedure Unit"/>
    <d v="2026-08-20T00:00:00"/>
    <d v="2026-08-20T07:30:00"/>
    <d v="2026-08-20T16:30:00"/>
    <s v="935787914110"/>
    <s v="704028"/>
    <s v="Nasal polypectomy"/>
    <s v="Local anaesthetic infiltration"/>
    <s v="ENT"/>
    <s v="Dr Dummy 04"/>
    <d v="2026-08-20T09:49:00"/>
    <d v="2026-08-20T11:12:00"/>
    <m/>
    <m/>
    <n v="1"/>
    <s v="AUGUST-26-dummy-data.xlsx"/>
    <b v="0"/>
    <m/>
  </r>
  <r>
    <x v="0"/>
    <x v="0"/>
    <x v="0"/>
    <x v="8"/>
    <x v="2"/>
    <x v="0"/>
    <x v="0"/>
    <x v="2"/>
    <x v="1"/>
    <n v="1"/>
    <s v="St Cah Day Procedure Unit"/>
    <d v="2026-08-20T00:00:00"/>
    <d v="2026-08-20T07:30:00"/>
    <d v="2026-08-20T16:30:00"/>
    <s v="936702798353"/>
    <s v="847108"/>
    <s v="Septoplasty"/>
    <m/>
    <s v="ENT"/>
    <s v="Dr Dummy 04"/>
    <d v="2026-08-20T12:03:00"/>
    <d v="2026-08-20T13:29:00"/>
    <m/>
    <m/>
    <n v="1"/>
    <s v="AUGUST-26-dummy-data.xlsx"/>
    <b v="0"/>
    <m/>
  </r>
  <r>
    <x v="0"/>
    <x v="0"/>
    <x v="0"/>
    <x v="8"/>
    <x v="2"/>
    <x v="0"/>
    <x v="0"/>
    <x v="2"/>
    <x v="1"/>
    <n v="1"/>
    <s v="St Cah Day Procedure Unit"/>
    <d v="2026-08-20T00:00:00"/>
    <d v="2026-08-20T07:30:00"/>
    <d v="2026-08-20T16:30:00"/>
    <s v="986387942730"/>
    <s v="741945"/>
    <s v="Adenoidectomy"/>
    <s v="Tissue biopsy"/>
    <s v="ENT"/>
    <s v="Dr Dummy 04"/>
    <d v="2026-08-20T07:42:00"/>
    <d v="2026-08-20T09:28:00"/>
    <m/>
    <m/>
    <n v="1"/>
    <s v="AUGUST-26-dummy-data.xlsx"/>
    <b v="0"/>
    <m/>
  </r>
  <r>
    <x v="0"/>
    <x v="0"/>
    <x v="0"/>
    <x v="8"/>
    <x v="2"/>
    <x v="0"/>
    <x v="0"/>
    <x v="2"/>
    <x v="1"/>
    <n v="1"/>
    <s v="St Cah Day Procedure Unit"/>
    <d v="2026-08-20T00:00:00"/>
    <d v="2026-08-20T07:30:00"/>
    <d v="2026-08-20T16:30:00"/>
    <s v="987235091113"/>
    <s v="740931"/>
    <s v="Grommet insertion"/>
    <m/>
    <s v="ENT"/>
    <s v="Dr Dummy 04"/>
    <d v="2026-08-20T14:21:00"/>
    <d v="2026-08-20T15:53:00"/>
    <m/>
    <m/>
    <n v="1"/>
    <s v="AUGUST-26-dummy-data.xlsx"/>
    <b v="0"/>
    <m/>
  </r>
  <r>
    <x v="0"/>
    <x v="1"/>
    <x v="1"/>
    <x v="0"/>
    <x v="2"/>
    <x v="0"/>
    <x v="0"/>
    <x v="2"/>
    <x v="0"/>
    <n v="1"/>
    <s v="St Cah Main Theatre"/>
    <d v="2026-08-27T00:00:00"/>
    <d v="2026-08-27T13:00:00"/>
    <d v="2026-08-27T16:00:00"/>
    <m/>
    <m/>
    <m/>
    <m/>
    <m/>
    <m/>
    <m/>
    <m/>
    <n v="4"/>
    <n v="0"/>
    <n v="4"/>
    <s v="AUGUST-26-dummy-data.xlsx"/>
    <b v="0"/>
    <n v="0"/>
  </r>
  <r>
    <x v="0"/>
    <x v="1"/>
    <x v="1"/>
    <x v="0"/>
    <x v="2"/>
    <x v="0"/>
    <x v="0"/>
    <x v="2"/>
    <x v="1"/>
    <n v="1"/>
    <s v="St Cah Main Theatre"/>
    <d v="2026-08-27T00:00:00"/>
    <d v="2026-08-27T13:00:00"/>
    <d v="2026-08-27T16:00:00"/>
    <s v="936804934637"/>
    <s v="872302"/>
    <s v="Septoplasty"/>
    <s v="Wound dressing"/>
    <s v="ENT"/>
    <s v="Dr Dummy 17"/>
    <d v="2026-08-27T13:04:00"/>
    <d v="2026-08-27T13:26:00"/>
    <m/>
    <m/>
    <n v="1"/>
    <s v="AUGUST-26-dummy-data.xlsx"/>
    <b v="0"/>
    <m/>
  </r>
  <r>
    <x v="0"/>
    <x v="1"/>
    <x v="1"/>
    <x v="0"/>
    <x v="2"/>
    <x v="0"/>
    <x v="0"/>
    <x v="2"/>
    <x v="1"/>
    <n v="1"/>
    <s v="St Cah Main Theatre"/>
    <d v="2026-08-27T00:00:00"/>
    <d v="2026-08-27T13:00:00"/>
    <d v="2026-08-27T16:00:00"/>
    <s v="967529002972"/>
    <s v="811840"/>
    <s v="Adenoidectomy"/>
    <s v="Tissue biopsy"/>
    <s v="ENT"/>
    <s v="Dr Dummy 17"/>
    <d v="2026-08-27T15:24:00"/>
    <d v="2026-08-27T15:45:00"/>
    <m/>
    <m/>
    <n v="1"/>
    <s v="AUGUST-26-dummy-data.xlsx"/>
    <b v="0"/>
    <m/>
  </r>
  <r>
    <x v="0"/>
    <x v="1"/>
    <x v="1"/>
    <x v="0"/>
    <x v="2"/>
    <x v="0"/>
    <x v="0"/>
    <x v="2"/>
    <x v="1"/>
    <n v="1"/>
    <s v="St Cah Main Theatre"/>
    <d v="2026-08-27T00:00:00"/>
    <d v="2026-08-27T13:00:00"/>
    <d v="2026-08-27T16:00:00"/>
    <s v="991966545045"/>
    <s v="810999"/>
    <s v="Septoplasty"/>
    <m/>
    <s v="ENT"/>
    <s v="Dr Dummy 17"/>
    <d v="2026-08-27T14:35:00"/>
    <d v="2026-08-27T14:54:00"/>
    <m/>
    <m/>
    <n v="1"/>
    <s v="AUGUST-26-dummy-data.xlsx"/>
    <b v="0"/>
    <m/>
  </r>
  <r>
    <x v="0"/>
    <x v="1"/>
    <x v="1"/>
    <x v="0"/>
    <x v="2"/>
    <x v="0"/>
    <x v="0"/>
    <x v="2"/>
    <x v="1"/>
    <n v="1"/>
    <s v="St Cah Main Theatre"/>
    <d v="2026-08-27T00:00:00"/>
    <d v="2026-08-27T13:00:00"/>
    <d v="2026-08-27T16:00:00"/>
    <s v="998649681381"/>
    <s v="953530"/>
    <s v="Tonsillectomy"/>
    <m/>
    <s v="ENT"/>
    <s v="Dr Dummy 17"/>
    <d v="2026-08-27T13:57:00"/>
    <d v="2026-08-27T14:16:00"/>
    <m/>
    <m/>
    <n v="1"/>
    <s v="AUGUST-26-dummy-data.xlsx"/>
    <b v="0"/>
    <m/>
  </r>
  <r>
    <x v="0"/>
    <x v="1"/>
    <x v="1"/>
    <x v="1"/>
    <x v="0"/>
    <x v="0"/>
    <x v="0"/>
    <x v="4"/>
    <x v="0"/>
    <n v="1"/>
    <s v="St Cah Main Theatre"/>
    <d v="2026-06-15T00:00:00"/>
    <d v="2026-06-15T13:30:00"/>
    <d v="2026-06-15T17:00:00"/>
    <m/>
    <m/>
    <m/>
    <m/>
    <m/>
    <m/>
    <m/>
    <m/>
    <n v="4"/>
    <n v="0"/>
    <n v="4"/>
    <s v="JUNE-26-dummy-data.xlsx"/>
    <b v="0"/>
    <n v="0"/>
  </r>
  <r>
    <x v="0"/>
    <x v="1"/>
    <x v="1"/>
    <x v="1"/>
    <x v="0"/>
    <x v="0"/>
    <x v="0"/>
    <x v="4"/>
    <x v="1"/>
    <n v="1"/>
    <s v="St Cah Main Theatre"/>
    <d v="2026-06-15T00:00:00"/>
    <d v="2026-06-15T13:30:00"/>
    <d v="2026-06-15T17:00:00"/>
    <s v="606381692434"/>
    <s v="60030619"/>
    <s v="Laparoscopic appendicectomy"/>
    <m/>
    <s v="General Surgery"/>
    <s v="Dr Dummy 03"/>
    <d v="2026-06-15T14:32:00"/>
    <d v="2026-06-15T14:59:00"/>
    <m/>
    <m/>
    <n v="1"/>
    <s v="JUNE-26-dummy-data.xlsx"/>
    <b v="0"/>
    <m/>
  </r>
  <r>
    <x v="0"/>
    <x v="1"/>
    <x v="1"/>
    <x v="1"/>
    <x v="0"/>
    <x v="0"/>
    <x v="0"/>
    <x v="4"/>
    <x v="1"/>
    <n v="1"/>
    <s v="St Cah Main Theatre"/>
    <d v="2026-06-15T00:00:00"/>
    <d v="2026-06-15T13:30:00"/>
    <d v="2026-06-15T17:00:00"/>
    <s v="625857456912"/>
    <s v="60021225"/>
    <s v="Incision and drainage of abscess"/>
    <m/>
    <s v="General Surgery"/>
    <s v="Dr Dummy 03"/>
    <d v="2026-06-15T16:14:00"/>
    <d v="2026-06-15T16:46:00"/>
    <m/>
    <m/>
    <n v="1"/>
    <s v="JUNE-26-dummy-data.xlsx"/>
    <b v="0"/>
    <m/>
  </r>
  <r>
    <x v="0"/>
    <x v="1"/>
    <x v="1"/>
    <x v="1"/>
    <x v="0"/>
    <x v="0"/>
    <x v="0"/>
    <x v="4"/>
    <x v="1"/>
    <n v="1"/>
    <s v="St Cah Main Theatre"/>
    <d v="2026-06-15T00:00:00"/>
    <d v="2026-06-15T13:30:00"/>
    <d v="2026-06-15T17:00:00"/>
    <s v="638747056084"/>
    <s v="60201407"/>
    <s v="Inguinal hernia repair"/>
    <m/>
    <s v="General Surgery"/>
    <s v="Dr Dummy 03"/>
    <d v="2026-06-15T13:36:00"/>
    <d v="2026-06-15T14:06:00"/>
    <m/>
    <m/>
    <n v="1"/>
    <s v="JUNE-26-dummy-data.xlsx"/>
    <b v="0"/>
    <m/>
  </r>
  <r>
    <x v="0"/>
    <x v="1"/>
    <x v="1"/>
    <x v="1"/>
    <x v="0"/>
    <x v="0"/>
    <x v="0"/>
    <x v="4"/>
    <x v="1"/>
    <n v="1"/>
    <s v="St Cah Main Theatre"/>
    <d v="2026-06-15T00:00:00"/>
    <d v="2026-06-15T13:30:00"/>
    <d v="2026-06-15T17:00:00"/>
    <s v="652887680264"/>
    <s v="60268799"/>
    <s v="Inguinal hernia repair"/>
    <s v="Local anaesthetic infiltration"/>
    <s v="General Surgery"/>
    <s v="Dr Dummy 03"/>
    <d v="2026-06-15T15:24:00"/>
    <d v="2026-06-15T15:49:00"/>
    <m/>
    <m/>
    <n v="1"/>
    <s v="JUNE-26-dummy-data.xlsx"/>
    <b v="0"/>
    <m/>
  </r>
  <r>
    <x v="0"/>
    <x v="1"/>
    <x v="1"/>
    <x v="1"/>
    <x v="0"/>
    <x v="0"/>
    <x v="0"/>
    <x v="1"/>
    <x v="0"/>
    <n v="1"/>
    <s v="St Cah Main Theatre"/>
    <d v="2026-06-16T00:00:00"/>
    <d v="2026-06-16T08:00:00"/>
    <d v="2026-06-16T11:30:00"/>
    <m/>
    <m/>
    <m/>
    <m/>
    <m/>
    <m/>
    <m/>
    <m/>
    <n v="4"/>
    <n v="0"/>
    <n v="4"/>
    <s v="JUNE-26-dummy-data.xlsx"/>
    <b v="0"/>
    <n v="0"/>
  </r>
  <r>
    <x v="0"/>
    <x v="1"/>
    <x v="1"/>
    <x v="1"/>
    <x v="0"/>
    <x v="0"/>
    <x v="0"/>
    <x v="1"/>
    <x v="1"/>
    <n v="1"/>
    <s v="St Cah Main Theatre"/>
    <d v="2026-06-16T00:00:00"/>
    <d v="2026-06-16T08:00:00"/>
    <d v="2026-06-16T11:30:00"/>
    <s v="600723817036"/>
    <s v="60105478"/>
    <s v="Flexible cystoscopy"/>
    <m/>
    <s v="Urology"/>
    <s v="Dr Dummy 15"/>
    <d v="2026-06-16T10:43:00"/>
    <d v="2026-06-16T11:11:00"/>
    <m/>
    <m/>
    <n v="1"/>
    <s v="JUNE-26-dummy-data.xlsx"/>
    <b v="0"/>
    <m/>
  </r>
  <r>
    <x v="0"/>
    <x v="1"/>
    <x v="1"/>
    <x v="1"/>
    <x v="0"/>
    <x v="0"/>
    <x v="0"/>
    <x v="1"/>
    <x v="1"/>
    <n v="1"/>
    <s v="St Cah Main Theatre"/>
    <d v="2026-06-16T00:00:00"/>
    <d v="2026-06-16T08:00:00"/>
    <d v="2026-06-16T11:30:00"/>
    <s v="604257308156"/>
    <s v="60058396"/>
    <s v="Flexible cystoscopy"/>
    <m/>
    <s v="Urology"/>
    <s v="Dr Dummy 15"/>
    <d v="2026-06-16T09:04:00"/>
    <d v="2026-06-16T09:35:00"/>
    <m/>
    <m/>
    <n v="1"/>
    <s v="JUNE-26-dummy-data.xlsx"/>
    <b v="0"/>
    <m/>
  </r>
  <r>
    <x v="0"/>
    <x v="1"/>
    <x v="1"/>
    <x v="1"/>
    <x v="0"/>
    <x v="0"/>
    <x v="0"/>
    <x v="1"/>
    <x v="1"/>
    <n v="1"/>
    <s v="St Cah Main Theatre"/>
    <d v="2026-06-16T00:00:00"/>
    <d v="2026-06-16T08:00:00"/>
    <d v="2026-06-16T11:30:00"/>
    <s v="628934732475"/>
    <s v="60027540"/>
    <s v="Ureteroscopy"/>
    <m/>
    <s v="Urology"/>
    <s v="Dr Dummy 15"/>
    <d v="2026-06-16T09:50:00"/>
    <d v="2026-06-16T10:22:00"/>
    <m/>
    <m/>
    <n v="1"/>
    <s v="JUNE-26-dummy-data.xlsx"/>
    <b v="0"/>
    <m/>
  </r>
  <r>
    <x v="0"/>
    <x v="1"/>
    <x v="1"/>
    <x v="1"/>
    <x v="0"/>
    <x v="0"/>
    <x v="0"/>
    <x v="1"/>
    <x v="1"/>
    <n v="1"/>
    <s v="St Cah Main Theatre"/>
    <d v="2026-06-16T00:00:00"/>
    <d v="2026-06-16T08:00:00"/>
    <d v="2026-06-16T11:30:00"/>
    <s v="649935066722"/>
    <s v="60271632"/>
    <s v="Bladder biopsy"/>
    <m/>
    <s v="Urology"/>
    <s v="Dr Dummy 15"/>
    <d v="2026-06-16T08:03:00"/>
    <d v="2026-06-16T08:35:00"/>
    <m/>
    <m/>
    <n v="1"/>
    <s v="JUNE-26-dummy-data.xlsx"/>
    <b v="0"/>
    <m/>
  </r>
  <r>
    <x v="0"/>
    <x v="1"/>
    <x v="1"/>
    <x v="1"/>
    <x v="0"/>
    <x v="0"/>
    <x v="0"/>
    <x v="1"/>
    <x v="0"/>
    <n v="1"/>
    <s v="St Cah Main Theatre"/>
    <d v="2026-06-29T00:00:00"/>
    <d v="2026-06-29T13:00:00"/>
    <d v="2026-06-29T16:30:00"/>
    <m/>
    <m/>
    <m/>
    <m/>
    <m/>
    <m/>
    <m/>
    <m/>
    <n v="4"/>
    <n v="0"/>
    <n v="4"/>
    <s v="JUNE-26-dummy-data.xlsx"/>
    <b v="0"/>
    <n v="0"/>
  </r>
  <r>
    <x v="0"/>
    <x v="1"/>
    <x v="1"/>
    <x v="1"/>
    <x v="0"/>
    <x v="0"/>
    <x v="0"/>
    <x v="1"/>
    <x v="1"/>
    <n v="1"/>
    <s v="St Cah Main Theatre"/>
    <d v="2026-06-29T00:00:00"/>
    <d v="2026-06-29T13:00:00"/>
    <d v="2026-06-29T16:30:00"/>
    <s v="607642337097"/>
    <s v="60254292"/>
    <s v="Ureteroscopy"/>
    <m/>
    <s v="Urology"/>
    <s v="Dr Dummy 04"/>
    <d v="2026-06-29T15:48:00"/>
    <d v="2026-06-29T16:08:00"/>
    <m/>
    <m/>
    <n v="1"/>
    <s v="JUNE-26-dummy-data.xlsx"/>
    <b v="0"/>
    <m/>
  </r>
  <r>
    <x v="0"/>
    <x v="1"/>
    <x v="1"/>
    <x v="1"/>
    <x v="0"/>
    <x v="0"/>
    <x v="0"/>
    <x v="1"/>
    <x v="1"/>
    <n v="1"/>
    <s v="St Cah Main Theatre"/>
    <d v="2026-06-29T00:00:00"/>
    <d v="2026-06-29T13:00:00"/>
    <d v="2026-06-29T16:30:00"/>
    <s v="656195258325"/>
    <s v="60107914"/>
    <s v="Ureteroscopy"/>
    <m/>
    <s v="Urology"/>
    <s v="Dr Dummy 04"/>
    <d v="2026-06-29T14:47:00"/>
    <d v="2026-06-29T15:19:00"/>
    <m/>
    <m/>
    <n v="1"/>
    <s v="JUNE-26-dummy-data.xlsx"/>
    <b v="0"/>
    <m/>
  </r>
  <r>
    <x v="0"/>
    <x v="1"/>
    <x v="1"/>
    <x v="1"/>
    <x v="0"/>
    <x v="0"/>
    <x v="0"/>
    <x v="1"/>
    <x v="1"/>
    <n v="1"/>
    <s v="St Cah Main Theatre"/>
    <d v="2026-06-29T00:00:00"/>
    <d v="2026-06-29T13:00:00"/>
    <d v="2026-06-29T16:30:00"/>
    <s v="663881276896"/>
    <s v="60018102"/>
    <s v="Ureteroscopy"/>
    <m/>
    <s v="Urology"/>
    <s v="Dr Dummy 04"/>
    <d v="2026-06-29T13:05:00"/>
    <d v="2026-06-29T13:39:00"/>
    <m/>
    <m/>
    <n v="1"/>
    <s v="JUNE-26-dummy-data.xlsx"/>
    <b v="0"/>
    <m/>
  </r>
  <r>
    <x v="0"/>
    <x v="1"/>
    <x v="1"/>
    <x v="1"/>
    <x v="0"/>
    <x v="0"/>
    <x v="0"/>
    <x v="1"/>
    <x v="1"/>
    <n v="1"/>
    <s v="St Cah Main Theatre"/>
    <d v="2026-06-29T00:00:00"/>
    <d v="2026-06-29T13:00:00"/>
    <d v="2026-06-29T16:30:00"/>
    <s v="693873723385"/>
    <s v="60249080"/>
    <s v="Bladder biopsy"/>
    <m/>
    <s v="Urology"/>
    <s v="Dr Dummy 04"/>
    <d v="2026-06-29T14:02:00"/>
    <d v="2026-06-29T14:37:00"/>
    <m/>
    <m/>
    <n v="1"/>
    <s v="JUNE-26-dummy-data.xlsx"/>
    <b v="0"/>
    <m/>
  </r>
  <r>
    <x v="0"/>
    <x v="1"/>
    <x v="1"/>
    <x v="1"/>
    <x v="0"/>
    <x v="0"/>
    <x v="0"/>
    <x v="1"/>
    <x v="0"/>
    <n v="1"/>
    <s v="St Cah Main Theatre"/>
    <d v="2026-06-30T00:00:00"/>
    <d v="2026-06-30T09:00:00"/>
    <d v="2026-06-30T12:30:00"/>
    <m/>
    <m/>
    <m/>
    <m/>
    <m/>
    <m/>
    <m/>
    <m/>
    <n v="4"/>
    <n v="0"/>
    <n v="4"/>
    <s v="JUNE-26-dummy-data.xlsx"/>
    <b v="0"/>
    <n v="0"/>
  </r>
  <r>
    <x v="0"/>
    <x v="1"/>
    <x v="1"/>
    <x v="1"/>
    <x v="0"/>
    <x v="0"/>
    <x v="0"/>
    <x v="1"/>
    <x v="1"/>
    <n v="1"/>
    <s v="St Cah Main Theatre"/>
    <d v="2026-06-30T00:00:00"/>
    <d v="2026-06-30T09:00:00"/>
    <d v="2026-06-30T12:30:00"/>
    <s v="603381138737"/>
    <s v="60040690"/>
    <s v="Bladder biopsy"/>
    <m/>
    <s v="Urology"/>
    <s v="Dr Dummy 16"/>
    <d v="2026-06-30T11:38:00"/>
    <d v="2026-06-30T12:03:00"/>
    <m/>
    <m/>
    <n v="1"/>
    <s v="JUNE-26-dummy-data.xlsx"/>
    <b v="0"/>
    <m/>
  </r>
  <r>
    <x v="0"/>
    <x v="1"/>
    <x v="1"/>
    <x v="1"/>
    <x v="0"/>
    <x v="0"/>
    <x v="0"/>
    <x v="1"/>
    <x v="1"/>
    <n v="1"/>
    <s v="St Cah Main Theatre"/>
    <d v="2026-06-30T00:00:00"/>
    <d v="2026-06-30T09:00:00"/>
    <d v="2026-06-30T12:30:00"/>
    <s v="618396423663"/>
    <s v="60092117"/>
    <s v="Ureteric stent insertion"/>
    <s v="Wound dressing"/>
    <s v="Urology"/>
    <s v="Dr Dummy 16"/>
    <d v="2026-06-30T10:52:00"/>
    <d v="2026-06-30T11:17:00"/>
    <m/>
    <m/>
    <n v="1"/>
    <s v="JUNE-26-dummy-data.xlsx"/>
    <b v="0"/>
    <m/>
  </r>
  <r>
    <x v="0"/>
    <x v="1"/>
    <x v="1"/>
    <x v="1"/>
    <x v="0"/>
    <x v="0"/>
    <x v="0"/>
    <x v="1"/>
    <x v="1"/>
    <n v="1"/>
    <s v="St Cah Main Theatre"/>
    <d v="2026-06-30T00:00:00"/>
    <d v="2026-06-30T09:00:00"/>
    <d v="2026-06-30T12:30:00"/>
    <s v="664120152126"/>
    <s v="60059477"/>
    <s v="Ureteric stent insertion"/>
    <m/>
    <s v="Urology"/>
    <s v="Dr Dummy 16"/>
    <d v="2026-06-30T09:05:00"/>
    <d v="2026-06-30T09:40:00"/>
    <m/>
    <m/>
    <n v="1"/>
    <s v="JUNE-26-dummy-data.xlsx"/>
    <b v="0"/>
    <m/>
  </r>
  <r>
    <x v="0"/>
    <x v="1"/>
    <x v="1"/>
    <x v="1"/>
    <x v="0"/>
    <x v="0"/>
    <x v="0"/>
    <x v="1"/>
    <x v="1"/>
    <n v="1"/>
    <s v="St Cah Main Theatre"/>
    <d v="2026-06-30T00:00:00"/>
    <d v="2026-06-30T09:00:00"/>
    <d v="2026-06-30T12:30:00"/>
    <s v="677545485365"/>
    <s v="60067907"/>
    <s v="Circumcision"/>
    <m/>
    <s v="Urology"/>
    <s v="Dr Dummy 16"/>
    <d v="2026-06-30T10:04:00"/>
    <d v="2026-06-30T10:29:00"/>
    <m/>
    <m/>
    <n v="1"/>
    <s v="JUNE-26-dummy-data.xlsx"/>
    <b v="0"/>
    <m/>
  </r>
  <r>
    <x v="0"/>
    <x v="1"/>
    <x v="1"/>
    <x v="1"/>
    <x v="1"/>
    <x v="0"/>
    <x v="0"/>
    <x v="0"/>
    <x v="0"/>
    <n v="1"/>
    <s v="St Cah Main Theatre"/>
    <d v="2026-07-06T00:00:00"/>
    <d v="2026-07-06T13:00:00"/>
    <d v="2026-07-06T16:30:00"/>
    <m/>
    <m/>
    <m/>
    <m/>
    <m/>
    <m/>
    <m/>
    <m/>
    <n v="4"/>
    <n v="0"/>
    <n v="4"/>
    <s v="JULY-26-dummy-data.xlsx"/>
    <b v="0"/>
    <n v="0"/>
  </r>
  <r>
    <x v="0"/>
    <x v="1"/>
    <x v="1"/>
    <x v="1"/>
    <x v="1"/>
    <x v="0"/>
    <x v="0"/>
    <x v="0"/>
    <x v="1"/>
    <n v="1"/>
    <s v="St Cah Main Theatre"/>
    <d v="2026-07-06T00:00:00"/>
    <d v="2026-07-06T13:00:00"/>
    <d v="2026-07-06T16:30:00"/>
    <s v="707487754314"/>
    <s v="70233569"/>
    <s v="Diagnostic laparoscopy"/>
    <m/>
    <s v="Gynaecology"/>
    <s v="Dr Dummy 07"/>
    <d v="2026-07-06T13:03:00"/>
    <d v="2026-07-06T13:22:00"/>
    <m/>
    <m/>
    <n v="1"/>
    <s v="JULY-26-dummy-data.xlsx"/>
    <b v="0"/>
    <m/>
  </r>
  <r>
    <x v="0"/>
    <x v="1"/>
    <x v="1"/>
    <x v="1"/>
    <x v="1"/>
    <x v="0"/>
    <x v="0"/>
    <x v="0"/>
    <x v="1"/>
    <n v="1"/>
    <s v="St Cah Main Theatre"/>
    <d v="2026-07-06T00:00:00"/>
    <d v="2026-07-06T13:00:00"/>
    <d v="2026-07-06T16:30:00"/>
    <s v="731386013305"/>
    <s v="70082213"/>
    <s v="Diagnostic laparoscopy"/>
    <s v="Tissue biopsy"/>
    <s v="Gynaecology"/>
    <s v="Dr Dummy 07"/>
    <d v="2026-07-06T13:59:00"/>
    <d v="2026-07-06T14:29:00"/>
    <m/>
    <m/>
    <n v="1"/>
    <s v="JULY-26-dummy-data.xlsx"/>
    <b v="0"/>
    <m/>
  </r>
  <r>
    <x v="0"/>
    <x v="1"/>
    <x v="1"/>
    <x v="1"/>
    <x v="1"/>
    <x v="0"/>
    <x v="0"/>
    <x v="0"/>
    <x v="1"/>
    <n v="1"/>
    <s v="St Cah Main Theatre"/>
    <d v="2026-07-06T00:00:00"/>
    <d v="2026-07-06T13:00:00"/>
    <d v="2026-07-06T16:30:00"/>
    <s v="750046023586"/>
    <s v="70243051"/>
    <s v="Diagnostic laparoscopy"/>
    <m/>
    <s v="Gynaecology"/>
    <s v="Dr Dummy 07"/>
    <d v="2026-07-06T14:52:00"/>
    <d v="2026-07-06T15:16:00"/>
    <m/>
    <m/>
    <n v="1"/>
    <s v="JULY-26-dummy-data.xlsx"/>
    <b v="0"/>
    <m/>
  </r>
  <r>
    <x v="0"/>
    <x v="1"/>
    <x v="1"/>
    <x v="1"/>
    <x v="1"/>
    <x v="0"/>
    <x v="0"/>
    <x v="0"/>
    <x v="1"/>
    <n v="1"/>
    <s v="St Cah Main Theatre"/>
    <d v="2026-07-06T00:00:00"/>
    <d v="2026-07-06T13:00:00"/>
    <d v="2026-07-06T16:30:00"/>
    <s v="786729004279"/>
    <s v="70058370"/>
    <s v="Endometrial biopsy"/>
    <m/>
    <s v="Gynaecology"/>
    <s v="Dr Dummy 07"/>
    <d v="2026-07-06T15:45:00"/>
    <d v="2026-07-06T16:14:00"/>
    <m/>
    <m/>
    <n v="1"/>
    <s v="JULY-26-dummy-data.xlsx"/>
    <b v="0"/>
    <m/>
  </r>
  <r>
    <x v="0"/>
    <x v="1"/>
    <x v="1"/>
    <x v="1"/>
    <x v="1"/>
    <x v="0"/>
    <x v="0"/>
    <x v="1"/>
    <x v="0"/>
    <n v="1"/>
    <s v="St Cah Main Theatre"/>
    <d v="2026-07-11T00:00:00"/>
    <d v="2026-07-11T08:30:00"/>
    <d v="2026-07-11T12:00:00"/>
    <m/>
    <m/>
    <m/>
    <m/>
    <m/>
    <m/>
    <m/>
    <m/>
    <n v="4"/>
    <n v="0"/>
    <n v="4"/>
    <s v="JULY-26-dummy-data.xlsx"/>
    <b v="0"/>
    <n v="0"/>
  </r>
  <r>
    <x v="0"/>
    <x v="1"/>
    <x v="1"/>
    <x v="1"/>
    <x v="1"/>
    <x v="0"/>
    <x v="0"/>
    <x v="1"/>
    <x v="1"/>
    <n v="1"/>
    <s v="St Cah Main Theatre"/>
    <d v="2026-07-11T00:00:00"/>
    <d v="2026-07-11T08:30:00"/>
    <d v="2026-07-11T12:00:00"/>
    <s v="759075443678"/>
    <s v="70229491"/>
    <s v="Circumcision"/>
    <s v="Diagnostic examination"/>
    <s v="Urology"/>
    <s v="Dr Dummy 22"/>
    <d v="2026-07-11T09:34:00"/>
    <d v="2026-07-11T09:58:00"/>
    <m/>
    <m/>
    <n v="1"/>
    <s v="JULY-26-dummy-data.xlsx"/>
    <b v="0"/>
    <m/>
  </r>
  <r>
    <x v="0"/>
    <x v="1"/>
    <x v="1"/>
    <x v="1"/>
    <x v="1"/>
    <x v="0"/>
    <x v="0"/>
    <x v="1"/>
    <x v="1"/>
    <n v="1"/>
    <s v="St Cah Main Theatre"/>
    <d v="2026-07-11T00:00:00"/>
    <d v="2026-07-11T08:30:00"/>
    <d v="2026-07-11T12:00:00"/>
    <s v="761794965760"/>
    <s v="70266968"/>
    <s v="Flexible cystoscopy"/>
    <m/>
    <s v="Urology"/>
    <s v="Dr Dummy 22"/>
    <d v="2026-07-11T08:35:00"/>
    <d v="2026-07-11T09:08:00"/>
    <m/>
    <m/>
    <n v="1"/>
    <s v="JULY-26-dummy-data.xlsx"/>
    <b v="0"/>
    <m/>
  </r>
  <r>
    <x v="0"/>
    <x v="1"/>
    <x v="1"/>
    <x v="1"/>
    <x v="1"/>
    <x v="0"/>
    <x v="0"/>
    <x v="1"/>
    <x v="1"/>
    <n v="1"/>
    <s v="St Cah Main Theatre"/>
    <d v="2026-07-11T00:00:00"/>
    <d v="2026-07-11T08:30:00"/>
    <d v="2026-07-11T12:00:00"/>
    <s v="766213437378"/>
    <s v="70136381"/>
    <s v="Circumcision"/>
    <m/>
    <s v="Urology"/>
    <s v="Dr Dummy 22"/>
    <d v="2026-07-11T10:18:00"/>
    <d v="2026-07-11T10:46:00"/>
    <m/>
    <m/>
    <n v="1"/>
    <s v="JULY-26-dummy-data.xlsx"/>
    <b v="0"/>
    <m/>
  </r>
  <r>
    <x v="0"/>
    <x v="1"/>
    <x v="1"/>
    <x v="1"/>
    <x v="1"/>
    <x v="0"/>
    <x v="0"/>
    <x v="1"/>
    <x v="1"/>
    <n v="1"/>
    <s v="St Cah Main Theatre"/>
    <d v="2026-07-11T00:00:00"/>
    <d v="2026-07-11T08:30:00"/>
    <d v="2026-07-11T12:00:00"/>
    <s v="791699887461"/>
    <s v="70236357"/>
    <s v="Ureteroscopy"/>
    <m/>
    <s v="Urology"/>
    <s v="Dr Dummy 22"/>
    <d v="2026-07-11T11:08:00"/>
    <d v="2026-07-11T11:41:00"/>
    <m/>
    <m/>
    <n v="1"/>
    <s v="JULY-26-dummy-data.xlsx"/>
    <b v="0"/>
    <m/>
  </r>
  <r>
    <x v="0"/>
    <x v="1"/>
    <x v="1"/>
    <x v="1"/>
    <x v="1"/>
    <x v="0"/>
    <x v="0"/>
    <x v="0"/>
    <x v="0"/>
    <n v="1"/>
    <s v="St Cah Main Theatre"/>
    <d v="2026-07-16T00:00:00"/>
    <d v="2026-07-16T13:30:00"/>
    <d v="2026-07-16T17:00:00"/>
    <m/>
    <m/>
    <m/>
    <m/>
    <m/>
    <m/>
    <m/>
    <m/>
    <n v="4"/>
    <n v="0"/>
    <n v="4"/>
    <s v="JULY-26-dummy-data.xlsx"/>
    <b v="0"/>
    <n v="0"/>
  </r>
  <r>
    <x v="0"/>
    <x v="1"/>
    <x v="1"/>
    <x v="1"/>
    <x v="1"/>
    <x v="0"/>
    <x v="0"/>
    <x v="0"/>
    <x v="1"/>
    <n v="1"/>
    <s v="St Cah Main Theatre"/>
    <d v="2026-07-16T00:00:00"/>
    <d v="2026-07-16T13:30:00"/>
    <d v="2026-07-16T17:00:00"/>
    <s v="700589053682"/>
    <s v="70054560"/>
    <s v="Cervical polypectomy"/>
    <m/>
    <s v="Gynaecology"/>
    <s v="Dr Dummy 19"/>
    <d v="2026-07-16T14:26:00"/>
    <d v="2026-07-16T15:00:00"/>
    <m/>
    <m/>
    <n v="1"/>
    <s v="JULY-26-dummy-data.xlsx"/>
    <b v="0"/>
    <m/>
  </r>
  <r>
    <x v="0"/>
    <x v="1"/>
    <x v="1"/>
    <x v="1"/>
    <x v="1"/>
    <x v="0"/>
    <x v="0"/>
    <x v="0"/>
    <x v="1"/>
    <n v="1"/>
    <s v="St Cah Main Theatre"/>
    <d v="2026-07-16T00:00:00"/>
    <d v="2026-07-16T13:30:00"/>
    <d v="2026-07-16T17:00:00"/>
    <s v="705363610573"/>
    <s v="70262487"/>
    <s v="Hysteroscopy"/>
    <s v="Wound dressing"/>
    <s v="Gynaecology"/>
    <s v="Dr Dummy 19"/>
    <d v="2026-07-16T13:42:00"/>
    <d v="2026-07-16T14:11:00"/>
    <m/>
    <m/>
    <n v="1"/>
    <s v="JULY-26-dummy-data.xlsx"/>
    <b v="0"/>
    <m/>
  </r>
  <r>
    <x v="0"/>
    <x v="1"/>
    <x v="1"/>
    <x v="1"/>
    <x v="1"/>
    <x v="0"/>
    <x v="0"/>
    <x v="0"/>
    <x v="1"/>
    <n v="1"/>
    <s v="St Cah Main Theatre"/>
    <d v="2026-07-16T00:00:00"/>
    <d v="2026-07-16T13:30:00"/>
    <d v="2026-07-16T17:00:00"/>
    <s v="761432927077"/>
    <s v="70199656"/>
    <s v="Hysteroscopy"/>
    <m/>
    <s v="Gynaecology"/>
    <s v="Dr Dummy 19"/>
    <d v="2026-07-16T16:18:00"/>
    <d v="2026-07-16T16:43:00"/>
    <m/>
    <m/>
    <n v="1"/>
    <s v="JULY-26-dummy-data.xlsx"/>
    <b v="0"/>
    <m/>
  </r>
  <r>
    <x v="0"/>
    <x v="1"/>
    <x v="1"/>
    <x v="1"/>
    <x v="1"/>
    <x v="0"/>
    <x v="0"/>
    <x v="0"/>
    <x v="1"/>
    <n v="1"/>
    <s v="St Cah Main Theatre"/>
    <d v="2026-07-16T00:00:00"/>
    <d v="2026-07-16T13:30:00"/>
    <d v="2026-07-16T17:00:00"/>
    <s v="782964732287"/>
    <s v="70283856"/>
    <s v="Hysteroscopy"/>
    <m/>
    <s v="Gynaecology"/>
    <s v="Dr Dummy 19"/>
    <d v="2026-07-16T15:22:00"/>
    <d v="2026-07-16T15:42:00"/>
    <m/>
    <m/>
    <n v="1"/>
    <s v="JULY-26-dummy-data.xlsx"/>
    <b v="0"/>
    <m/>
  </r>
  <r>
    <x v="0"/>
    <x v="1"/>
    <x v="1"/>
    <x v="1"/>
    <x v="1"/>
    <x v="0"/>
    <x v="0"/>
    <x v="4"/>
    <x v="0"/>
    <n v="1"/>
    <s v="St Cah Main Theatre"/>
    <d v="2026-07-27T00:00:00"/>
    <d v="2026-07-27T13:30:00"/>
    <d v="2026-07-27T17:00:00"/>
    <m/>
    <m/>
    <m/>
    <m/>
    <m/>
    <m/>
    <m/>
    <m/>
    <n v="4"/>
    <n v="0"/>
    <n v="4"/>
    <s v="JULY-26-dummy-data.xlsx"/>
    <b v="0"/>
    <n v="0"/>
  </r>
  <r>
    <x v="0"/>
    <x v="1"/>
    <x v="1"/>
    <x v="1"/>
    <x v="1"/>
    <x v="0"/>
    <x v="0"/>
    <x v="4"/>
    <x v="1"/>
    <n v="1"/>
    <s v="St Cah Main Theatre"/>
    <d v="2026-07-27T00:00:00"/>
    <d v="2026-07-27T13:30:00"/>
    <d v="2026-07-27T17:00:00"/>
    <s v="718895018519"/>
    <s v="70162925"/>
    <s v="Laparoscopic cholecystectomy"/>
    <m/>
    <s v="General Surgery"/>
    <s v="Dr Dummy 12"/>
    <d v="2026-07-27T15:24:00"/>
    <d v="2026-07-27T15:56:00"/>
    <m/>
    <m/>
    <n v="1"/>
    <s v="JULY-26-dummy-data.xlsx"/>
    <b v="0"/>
    <m/>
  </r>
  <r>
    <x v="0"/>
    <x v="1"/>
    <x v="1"/>
    <x v="1"/>
    <x v="1"/>
    <x v="0"/>
    <x v="0"/>
    <x v="4"/>
    <x v="1"/>
    <n v="1"/>
    <s v="St Cah Main Theatre"/>
    <d v="2026-07-27T00:00:00"/>
    <d v="2026-07-27T13:30:00"/>
    <d v="2026-07-27T17:00:00"/>
    <s v="743620331072"/>
    <s v="70165558"/>
    <s v="Inguinal hernia repair"/>
    <m/>
    <s v="General Surgery"/>
    <s v="Dr Dummy 12"/>
    <d v="2026-07-27T14:28:00"/>
    <d v="2026-07-27T14:48:00"/>
    <m/>
    <m/>
    <n v="1"/>
    <s v="JULY-26-dummy-data.xlsx"/>
    <b v="0"/>
    <m/>
  </r>
  <r>
    <x v="0"/>
    <x v="1"/>
    <x v="1"/>
    <x v="1"/>
    <x v="1"/>
    <x v="0"/>
    <x v="0"/>
    <x v="4"/>
    <x v="1"/>
    <n v="1"/>
    <s v="St Cah Main Theatre"/>
    <d v="2026-07-27T00:00:00"/>
    <d v="2026-07-27T13:30:00"/>
    <d v="2026-07-27T17:00:00"/>
    <s v="771770739414"/>
    <s v="70040897"/>
    <s v="Laparoscopic cholecystectomy"/>
    <s v="Local anaesthetic infiltration"/>
    <s v="General Surgery"/>
    <s v="Dr Dummy 12"/>
    <d v="2026-07-27T16:18:00"/>
    <d v="2026-07-27T16:49:00"/>
    <m/>
    <m/>
    <n v="1"/>
    <s v="JULY-26-dummy-data.xlsx"/>
    <b v="0"/>
    <m/>
  </r>
  <r>
    <x v="0"/>
    <x v="1"/>
    <x v="1"/>
    <x v="1"/>
    <x v="1"/>
    <x v="0"/>
    <x v="0"/>
    <x v="4"/>
    <x v="1"/>
    <n v="1"/>
    <s v="St Cah Main Theatre"/>
    <d v="2026-07-27T00:00:00"/>
    <d v="2026-07-27T13:30:00"/>
    <d v="2026-07-27T17:00:00"/>
    <s v="784427855512"/>
    <s v="70299413"/>
    <s v="Incision and drainage of abscess"/>
    <s v="Diagnostic examination"/>
    <s v="General Surgery"/>
    <s v="Dr Dummy 12"/>
    <d v="2026-07-27T13:39:00"/>
    <d v="2026-07-27T14:06:00"/>
    <m/>
    <m/>
    <n v="1"/>
    <s v="JULY-26-dummy-data.xlsx"/>
    <b v="0"/>
    <m/>
  </r>
  <r>
    <x v="0"/>
    <x v="1"/>
    <x v="1"/>
    <x v="1"/>
    <x v="2"/>
    <x v="0"/>
    <x v="0"/>
    <x v="2"/>
    <x v="0"/>
    <n v="1"/>
    <s v="St Cah Main Theatre"/>
    <d v="2026-08-12T00:00:00"/>
    <d v="2026-08-12T08:30:00"/>
    <d v="2026-08-12T12:00:00"/>
    <m/>
    <m/>
    <m/>
    <m/>
    <m/>
    <m/>
    <m/>
    <m/>
    <n v="4"/>
    <n v="0"/>
    <n v="4"/>
    <s v="AUGUST-26-dummy-data.xlsx"/>
    <b v="0"/>
    <n v="0"/>
  </r>
  <r>
    <x v="0"/>
    <x v="1"/>
    <x v="1"/>
    <x v="1"/>
    <x v="2"/>
    <x v="0"/>
    <x v="0"/>
    <x v="2"/>
    <x v="1"/>
    <n v="1"/>
    <s v="St Cah Main Theatre"/>
    <d v="2026-08-12T00:00:00"/>
    <d v="2026-08-12T08:30:00"/>
    <d v="2026-08-12T12:00:00"/>
    <s v="941186643624"/>
    <s v="764758"/>
    <s v="Grommet insertion"/>
    <s v="Tissue biopsy"/>
    <s v="ENT"/>
    <s v="Dr Dummy 04"/>
    <d v="2026-08-12T11:08:00"/>
    <d v="2026-08-12T11:29:00"/>
    <m/>
    <m/>
    <n v="1"/>
    <s v="AUGUST-26-dummy-data.xlsx"/>
    <b v="0"/>
    <m/>
  </r>
  <r>
    <x v="0"/>
    <x v="1"/>
    <x v="1"/>
    <x v="1"/>
    <x v="2"/>
    <x v="0"/>
    <x v="0"/>
    <x v="2"/>
    <x v="1"/>
    <n v="1"/>
    <s v="St Cah Main Theatre"/>
    <d v="2026-08-12T00:00:00"/>
    <d v="2026-08-12T08:30:00"/>
    <d v="2026-08-12T12:00:00"/>
    <s v="965783127256"/>
    <s v="950514"/>
    <s v="Tonsillectomy"/>
    <m/>
    <s v="ENT"/>
    <s v="Dr Dummy 04"/>
    <d v="2026-08-12T09:34:00"/>
    <d v="2026-08-12T10:13:00"/>
    <m/>
    <m/>
    <n v="1"/>
    <s v="AUGUST-26-dummy-data.xlsx"/>
    <b v="0"/>
    <m/>
  </r>
  <r>
    <x v="0"/>
    <x v="1"/>
    <x v="1"/>
    <x v="1"/>
    <x v="2"/>
    <x v="0"/>
    <x v="0"/>
    <x v="2"/>
    <x v="1"/>
    <n v="1"/>
    <s v="St Cah Main Theatre"/>
    <d v="2026-08-12T00:00:00"/>
    <d v="2026-08-12T08:30:00"/>
    <d v="2026-08-12T12:00:00"/>
    <s v="986843606502"/>
    <s v="933166"/>
    <s v="Adenoidectomy"/>
    <m/>
    <s v="ENT"/>
    <s v="Dr Dummy 04"/>
    <d v="2026-08-12T08:37:00"/>
    <d v="2026-08-12T09:07:00"/>
    <m/>
    <m/>
    <n v="1"/>
    <s v="AUGUST-26-dummy-data.xlsx"/>
    <b v="0"/>
    <m/>
  </r>
  <r>
    <x v="0"/>
    <x v="1"/>
    <x v="1"/>
    <x v="1"/>
    <x v="2"/>
    <x v="0"/>
    <x v="0"/>
    <x v="2"/>
    <x v="1"/>
    <n v="1"/>
    <s v="St Cah Main Theatre"/>
    <d v="2026-08-12T00:00:00"/>
    <d v="2026-08-12T08:30:00"/>
    <d v="2026-08-12T12:00:00"/>
    <s v="996238972292"/>
    <s v="996888"/>
    <s v="Nasal polypectomy"/>
    <m/>
    <s v="ENT"/>
    <s v="Dr Dummy 04"/>
    <d v="2026-08-12T10:25:00"/>
    <d v="2026-08-12T10:52:00"/>
    <m/>
    <m/>
    <n v="1"/>
    <s v="AUGUST-26-dummy-data.xlsx"/>
    <b v="0"/>
    <m/>
  </r>
  <r>
    <x v="0"/>
    <x v="1"/>
    <x v="1"/>
    <x v="2"/>
    <x v="1"/>
    <x v="0"/>
    <x v="0"/>
    <x v="1"/>
    <x v="0"/>
    <n v="1"/>
    <s v="St Cah Main Theatre"/>
    <d v="2026-07-14T00:00:00"/>
    <d v="2026-07-14T08:30:00"/>
    <d v="2026-07-14T12:30:00"/>
    <m/>
    <m/>
    <m/>
    <m/>
    <m/>
    <m/>
    <m/>
    <m/>
    <n v="4"/>
    <n v="0"/>
    <n v="4"/>
    <s v="JULY-26-dummy-data.xlsx"/>
    <b v="0"/>
    <n v="0"/>
  </r>
  <r>
    <x v="0"/>
    <x v="1"/>
    <x v="1"/>
    <x v="2"/>
    <x v="1"/>
    <x v="0"/>
    <x v="0"/>
    <x v="1"/>
    <x v="1"/>
    <n v="1"/>
    <s v="St Cah Main Theatre"/>
    <d v="2026-07-14T00:00:00"/>
    <d v="2026-07-14T08:30:00"/>
    <d v="2026-07-14T12:30:00"/>
    <s v="745047779264"/>
    <s v="70235162"/>
    <s v="Flexible cystoscopy"/>
    <m/>
    <s v="Urology"/>
    <s v="Dr Dummy 09"/>
    <d v="2026-07-14T11:39:00"/>
    <d v="2026-07-14T12:15:00"/>
    <m/>
    <m/>
    <n v="1"/>
    <s v="JULY-26-dummy-data.xlsx"/>
    <b v="0"/>
    <m/>
  </r>
  <r>
    <x v="0"/>
    <x v="1"/>
    <x v="1"/>
    <x v="2"/>
    <x v="1"/>
    <x v="0"/>
    <x v="0"/>
    <x v="1"/>
    <x v="1"/>
    <n v="1"/>
    <s v="St Cah Main Theatre"/>
    <d v="2026-07-14T00:00:00"/>
    <d v="2026-07-14T08:30:00"/>
    <d v="2026-07-14T12:30:00"/>
    <s v="752097303862"/>
    <s v="70264955"/>
    <s v="Ureteroscopy"/>
    <m/>
    <s v="Urology"/>
    <s v="Dr Dummy 09"/>
    <d v="2026-07-14T10:37:00"/>
    <d v="2026-07-14T11:16:00"/>
    <m/>
    <m/>
    <n v="1"/>
    <s v="JULY-26-dummy-data.xlsx"/>
    <b v="0"/>
    <m/>
  </r>
  <r>
    <x v="0"/>
    <x v="1"/>
    <x v="1"/>
    <x v="2"/>
    <x v="1"/>
    <x v="0"/>
    <x v="0"/>
    <x v="1"/>
    <x v="1"/>
    <n v="1"/>
    <s v="St Cah Main Theatre"/>
    <d v="2026-07-14T00:00:00"/>
    <d v="2026-07-14T08:30:00"/>
    <d v="2026-07-14T12:30:00"/>
    <s v="786888319462"/>
    <s v="70010685"/>
    <s v="Flexible cystoscopy"/>
    <s v="Diagnostic examination"/>
    <s v="Urology"/>
    <s v="Dr Dummy 09"/>
    <d v="2026-07-14T08:42:00"/>
    <d v="2026-07-14T09:20:00"/>
    <m/>
    <m/>
    <n v="1"/>
    <s v="JULY-26-dummy-data.xlsx"/>
    <b v="0"/>
    <m/>
  </r>
  <r>
    <x v="0"/>
    <x v="1"/>
    <x v="1"/>
    <x v="2"/>
    <x v="1"/>
    <x v="0"/>
    <x v="0"/>
    <x v="1"/>
    <x v="1"/>
    <n v="1"/>
    <s v="St Cah Main Theatre"/>
    <d v="2026-07-14T00:00:00"/>
    <d v="2026-07-14T08:30:00"/>
    <d v="2026-07-14T12:30:00"/>
    <s v="793826967383"/>
    <s v="70169477"/>
    <s v="Ureteroscopy"/>
    <s v="Tissue biopsy"/>
    <s v="Urology"/>
    <s v="Dr Dummy 09"/>
    <d v="2026-07-14T09:36:00"/>
    <d v="2026-07-14T10:03:00"/>
    <m/>
    <m/>
    <n v="1"/>
    <s v="JULY-26-dummy-data.xlsx"/>
    <b v="0"/>
    <m/>
  </r>
  <r>
    <x v="0"/>
    <x v="1"/>
    <x v="1"/>
    <x v="2"/>
    <x v="1"/>
    <x v="0"/>
    <x v="0"/>
    <x v="6"/>
    <x v="0"/>
    <n v="1"/>
    <s v="St Cah Main Theatre"/>
    <d v="2026-07-21T00:00:00"/>
    <d v="2026-07-21T08:30:00"/>
    <d v="2026-07-21T12:30:00"/>
    <m/>
    <m/>
    <m/>
    <m/>
    <m/>
    <m/>
    <m/>
    <m/>
    <n v="4"/>
    <n v="0"/>
    <n v="4"/>
    <s v="JULY-26-dummy-data.xlsx"/>
    <b v="0"/>
    <n v="0"/>
  </r>
  <r>
    <x v="0"/>
    <x v="1"/>
    <x v="1"/>
    <x v="2"/>
    <x v="1"/>
    <x v="0"/>
    <x v="0"/>
    <x v="6"/>
    <x v="1"/>
    <n v="1"/>
    <s v="St Cah Main Theatre"/>
    <d v="2026-07-21T00:00:00"/>
    <d v="2026-07-21T08:30:00"/>
    <d v="2026-07-21T12:30:00"/>
    <s v="706171462917"/>
    <s v="70233758"/>
    <s v="Knee arthroscopy"/>
    <m/>
    <s v="Trauma and Orthopaedics"/>
    <s v="Dr Dummy 05"/>
    <d v="2026-07-21T09:40:00"/>
    <d v="2026-07-21T10:20:00"/>
    <m/>
    <m/>
    <n v="1"/>
    <s v="JULY-26-dummy-data.xlsx"/>
    <b v="0"/>
    <m/>
  </r>
  <r>
    <x v="0"/>
    <x v="1"/>
    <x v="1"/>
    <x v="2"/>
    <x v="1"/>
    <x v="0"/>
    <x v="0"/>
    <x v="6"/>
    <x v="1"/>
    <n v="1"/>
    <s v="St Cah Main Theatre"/>
    <d v="2026-07-21T00:00:00"/>
    <d v="2026-07-21T08:30:00"/>
    <d v="2026-07-21T12:30:00"/>
    <s v="731926249013"/>
    <s v="70189740"/>
    <s v="Carpal tunnel release"/>
    <m/>
    <s v="Trauma and Orthopaedics"/>
    <s v="Dr Dummy 05"/>
    <d v="2026-07-21T08:35:00"/>
    <d v="2026-07-21T09:12:00"/>
    <m/>
    <m/>
    <n v="1"/>
    <s v="JULY-26-dummy-data.xlsx"/>
    <b v="0"/>
    <m/>
  </r>
  <r>
    <x v="0"/>
    <x v="1"/>
    <x v="1"/>
    <x v="2"/>
    <x v="1"/>
    <x v="0"/>
    <x v="0"/>
    <x v="6"/>
    <x v="1"/>
    <n v="1"/>
    <s v="St Cah Main Theatre"/>
    <d v="2026-07-21T00:00:00"/>
    <d v="2026-07-21T08:30:00"/>
    <d v="2026-07-21T12:30:00"/>
    <s v="761430427827"/>
    <s v="70019460"/>
    <s v="Wrist fracture fixation"/>
    <m/>
    <s v="Trauma and Orthopaedics"/>
    <s v="Dr Dummy 05"/>
    <d v="2026-07-21T11:32:00"/>
    <d v="2026-07-21T12:04:00"/>
    <m/>
    <m/>
    <n v="1"/>
    <s v="JULY-26-dummy-data.xlsx"/>
    <b v="0"/>
    <m/>
  </r>
  <r>
    <x v="0"/>
    <x v="1"/>
    <x v="1"/>
    <x v="2"/>
    <x v="1"/>
    <x v="0"/>
    <x v="0"/>
    <x v="6"/>
    <x v="1"/>
    <n v="1"/>
    <s v="St Cah Main Theatre"/>
    <d v="2026-07-21T00:00:00"/>
    <d v="2026-07-21T08:30:00"/>
    <d v="2026-07-21T12:30:00"/>
    <s v="766871431888"/>
    <s v="70281314"/>
    <s v="Carpal tunnel release"/>
    <s v="Local anaesthetic infiltration"/>
    <s v="Trauma and Orthopaedics"/>
    <s v="Dr Dummy 05"/>
    <d v="2026-07-21T10:34:00"/>
    <d v="2026-07-21T11:14:00"/>
    <m/>
    <m/>
    <n v="1"/>
    <s v="JULY-26-dummy-data.xlsx"/>
    <b v="0"/>
    <m/>
  </r>
  <r>
    <x v="0"/>
    <x v="1"/>
    <x v="1"/>
    <x v="2"/>
    <x v="1"/>
    <x v="0"/>
    <x v="0"/>
    <x v="1"/>
    <x v="0"/>
    <n v="1"/>
    <s v="St Cah Main Theatre"/>
    <d v="2026-07-26T00:00:00"/>
    <d v="2026-07-26T13:00:00"/>
    <d v="2026-07-26T17:00:00"/>
    <m/>
    <m/>
    <m/>
    <m/>
    <m/>
    <m/>
    <m/>
    <m/>
    <n v="4"/>
    <n v="0"/>
    <n v="4"/>
    <s v="JULY-26-dummy-data.xlsx"/>
    <b v="0"/>
    <n v="0"/>
  </r>
  <r>
    <x v="0"/>
    <x v="1"/>
    <x v="1"/>
    <x v="2"/>
    <x v="1"/>
    <x v="0"/>
    <x v="0"/>
    <x v="1"/>
    <x v="1"/>
    <n v="1"/>
    <s v="St Cah Main Theatre"/>
    <d v="2026-07-26T00:00:00"/>
    <d v="2026-07-26T13:00:00"/>
    <d v="2026-07-26T17:00:00"/>
    <s v="710000376379"/>
    <s v="70000302"/>
    <s v="Flexible cystoscopy"/>
    <s v="Local anaesthetic infiltration"/>
    <s v="Urology"/>
    <s v="Dr Dummy 10"/>
    <d v="2026-07-26T16:07:00"/>
    <d v="2026-07-26T16:51:00"/>
    <m/>
    <m/>
    <n v="1"/>
    <s v="JULY-26-dummy-data.xlsx"/>
    <b v="0"/>
    <m/>
  </r>
  <r>
    <x v="0"/>
    <x v="1"/>
    <x v="1"/>
    <x v="2"/>
    <x v="1"/>
    <x v="0"/>
    <x v="0"/>
    <x v="1"/>
    <x v="1"/>
    <n v="1"/>
    <s v="St Cah Main Theatre"/>
    <d v="2026-07-26T00:00:00"/>
    <d v="2026-07-26T13:00:00"/>
    <d v="2026-07-26T17:00:00"/>
    <s v="723168817534"/>
    <s v="70298841"/>
    <s v="Bladder biopsy"/>
    <m/>
    <s v="Urology"/>
    <s v="Dr Dummy 10"/>
    <d v="2026-07-26T14:11:00"/>
    <d v="2026-07-26T14:45:00"/>
    <m/>
    <m/>
    <n v="1"/>
    <s v="JULY-26-dummy-data.xlsx"/>
    <b v="0"/>
    <m/>
  </r>
  <r>
    <x v="0"/>
    <x v="1"/>
    <x v="1"/>
    <x v="2"/>
    <x v="1"/>
    <x v="0"/>
    <x v="0"/>
    <x v="1"/>
    <x v="1"/>
    <n v="1"/>
    <s v="St Cah Main Theatre"/>
    <d v="2026-07-26T00:00:00"/>
    <d v="2026-07-26T13:00:00"/>
    <d v="2026-07-26T17:00:00"/>
    <s v="737385260499"/>
    <s v="70073021"/>
    <s v="Ureteroscopy"/>
    <m/>
    <s v="Urology"/>
    <s v="Dr Dummy 10"/>
    <d v="2026-07-26T13:04:00"/>
    <d v="2026-07-26T13:37:00"/>
    <m/>
    <m/>
    <n v="1"/>
    <s v="JULY-26-dummy-data.xlsx"/>
    <b v="0"/>
    <m/>
  </r>
  <r>
    <x v="0"/>
    <x v="1"/>
    <x v="1"/>
    <x v="2"/>
    <x v="1"/>
    <x v="0"/>
    <x v="0"/>
    <x v="1"/>
    <x v="1"/>
    <n v="1"/>
    <s v="St Cah Main Theatre"/>
    <d v="2026-07-26T00:00:00"/>
    <d v="2026-07-26T13:00:00"/>
    <d v="2026-07-26T17:00:00"/>
    <s v="743833328596"/>
    <s v="70284669"/>
    <s v="Flexible cystoscopy"/>
    <s v="Wound closure"/>
    <s v="Urology"/>
    <s v="Dr Dummy 10"/>
    <d v="2026-07-26T15:03:00"/>
    <d v="2026-07-26T15:43:00"/>
    <m/>
    <m/>
    <n v="1"/>
    <s v="JULY-26-dummy-data.xlsx"/>
    <b v="0"/>
    <m/>
  </r>
  <r>
    <x v="0"/>
    <x v="1"/>
    <x v="1"/>
    <x v="2"/>
    <x v="2"/>
    <x v="0"/>
    <x v="0"/>
    <x v="0"/>
    <x v="0"/>
    <n v="1"/>
    <s v="St Cah Main Theatre"/>
    <d v="2026-08-08T00:00:00"/>
    <d v="2026-08-08T08:00:00"/>
    <d v="2026-08-08T12:00:00"/>
    <m/>
    <m/>
    <m/>
    <m/>
    <m/>
    <m/>
    <m/>
    <m/>
    <n v="4"/>
    <n v="0"/>
    <n v="4"/>
    <s v="AUGUST-26-dummy-data.xlsx"/>
    <b v="0"/>
    <n v="0"/>
  </r>
  <r>
    <x v="0"/>
    <x v="1"/>
    <x v="1"/>
    <x v="2"/>
    <x v="2"/>
    <x v="0"/>
    <x v="0"/>
    <x v="0"/>
    <x v="1"/>
    <n v="1"/>
    <s v="St Cah Main Theatre"/>
    <d v="2026-08-08T00:00:00"/>
    <d v="2026-08-08T08:00:00"/>
    <d v="2026-08-08T12:00:00"/>
    <s v="902480160677"/>
    <s v="739176"/>
    <s v="Cervical polypectomy"/>
    <s v="Wound closure"/>
    <s v="Gynaecology"/>
    <s v="Dr Dummy 01"/>
    <d v="2026-08-08T09:11:00"/>
    <d v="2026-08-08T09:37:00"/>
    <m/>
    <m/>
    <n v="1"/>
    <s v="AUGUST-26-dummy-data.xlsx"/>
    <b v="0"/>
    <m/>
  </r>
  <r>
    <x v="0"/>
    <x v="1"/>
    <x v="1"/>
    <x v="2"/>
    <x v="2"/>
    <x v="0"/>
    <x v="0"/>
    <x v="0"/>
    <x v="1"/>
    <n v="1"/>
    <s v="St Cah Main Theatre"/>
    <d v="2026-08-08T00:00:00"/>
    <d v="2026-08-08T08:00:00"/>
    <d v="2026-08-08T12:00:00"/>
    <s v="949241857625"/>
    <s v="780017"/>
    <s v="Cervical polypectomy"/>
    <s v="Tissue biopsy"/>
    <s v="Gynaecology"/>
    <s v="Dr Dummy 01"/>
    <d v="2026-08-08T11:03:00"/>
    <d v="2026-08-08T11:38:00"/>
    <m/>
    <m/>
    <n v="1"/>
    <s v="AUGUST-26-dummy-data.xlsx"/>
    <b v="0"/>
    <m/>
  </r>
  <r>
    <x v="0"/>
    <x v="1"/>
    <x v="1"/>
    <x v="2"/>
    <x v="2"/>
    <x v="0"/>
    <x v="0"/>
    <x v="0"/>
    <x v="1"/>
    <n v="1"/>
    <s v="St Cah Main Theatre"/>
    <d v="2026-08-08T00:00:00"/>
    <d v="2026-08-08T08:00:00"/>
    <d v="2026-08-08T12:00:00"/>
    <s v="950570103129"/>
    <s v="773559"/>
    <s v="Cervical polypectomy"/>
    <s v="Wound closure"/>
    <s v="Gynaecology"/>
    <s v="Dr Dummy 01"/>
    <d v="2026-08-08T08:03:00"/>
    <d v="2026-08-08T08:47:00"/>
    <m/>
    <m/>
    <n v="1"/>
    <s v="AUGUST-26-dummy-data.xlsx"/>
    <b v="0"/>
    <m/>
  </r>
  <r>
    <x v="0"/>
    <x v="1"/>
    <x v="1"/>
    <x v="2"/>
    <x v="2"/>
    <x v="0"/>
    <x v="0"/>
    <x v="0"/>
    <x v="1"/>
    <n v="1"/>
    <s v="St Cah Main Theatre"/>
    <d v="2026-08-08T00:00:00"/>
    <d v="2026-08-08T08:00:00"/>
    <d v="2026-08-08T12:00:00"/>
    <s v="973382973879"/>
    <s v="754615"/>
    <s v="Hysteroscopy"/>
    <m/>
    <s v="Gynaecology"/>
    <s v="Dr Dummy 01"/>
    <d v="2026-08-08T10:11:00"/>
    <d v="2026-08-08T10:55:00"/>
    <m/>
    <m/>
    <n v="1"/>
    <s v="AUGUST-26-dummy-data.xlsx"/>
    <b v="0"/>
    <m/>
  </r>
  <r>
    <x v="0"/>
    <x v="1"/>
    <x v="1"/>
    <x v="2"/>
    <x v="2"/>
    <x v="0"/>
    <x v="0"/>
    <x v="7"/>
    <x v="0"/>
    <n v="1"/>
    <s v="St Cah Main Theatre"/>
    <d v="2026-08-26T00:00:00"/>
    <d v="2026-08-26T13:00:00"/>
    <d v="2026-08-26T17:00:00"/>
    <m/>
    <m/>
    <m/>
    <m/>
    <m/>
    <m/>
    <m/>
    <m/>
    <n v="4"/>
    <n v="0"/>
    <n v="4"/>
    <s v="AUGUST-26-dummy-data.xlsx"/>
    <b v="0"/>
    <n v="0"/>
  </r>
  <r>
    <x v="0"/>
    <x v="1"/>
    <x v="1"/>
    <x v="2"/>
    <x v="2"/>
    <x v="0"/>
    <x v="0"/>
    <x v="7"/>
    <x v="1"/>
    <n v="1"/>
    <s v="St Cah Main Theatre"/>
    <d v="2026-08-26T00:00:00"/>
    <d v="2026-08-26T13:00:00"/>
    <d v="2026-08-26T17:00:00"/>
    <s v="927064250642"/>
    <s v="836221"/>
    <s v="Skin graft"/>
    <m/>
    <s v="Plastic Surgery"/>
    <s v="Dr Dummy 06"/>
    <d v="2026-08-26T16:12:00"/>
    <d v="2026-08-26T16:44:00"/>
    <m/>
    <m/>
    <n v="1"/>
    <s v="AUGUST-26-dummy-data.xlsx"/>
    <b v="0"/>
    <m/>
  </r>
  <r>
    <x v="0"/>
    <x v="1"/>
    <x v="1"/>
    <x v="2"/>
    <x v="2"/>
    <x v="0"/>
    <x v="0"/>
    <x v="7"/>
    <x v="1"/>
    <n v="1"/>
    <s v="St Cah Main Theatre"/>
    <d v="2026-08-26T00:00:00"/>
    <d v="2026-08-26T13:00:00"/>
    <d v="2026-08-26T17:00:00"/>
    <s v="967209057485"/>
    <s v="940058"/>
    <s v="Scar revision"/>
    <m/>
    <s v="Plastic Surgery"/>
    <s v="Dr Dummy 06"/>
    <d v="2026-08-26T13:06:00"/>
    <d v="2026-08-26T13:42:00"/>
    <m/>
    <m/>
    <n v="1"/>
    <s v="AUGUST-26-dummy-data.xlsx"/>
    <b v="0"/>
    <m/>
  </r>
  <r>
    <x v="0"/>
    <x v="1"/>
    <x v="1"/>
    <x v="2"/>
    <x v="2"/>
    <x v="0"/>
    <x v="0"/>
    <x v="7"/>
    <x v="1"/>
    <n v="1"/>
    <s v="St Cah Main Theatre"/>
    <d v="2026-08-26T00:00:00"/>
    <d v="2026-08-26T13:00:00"/>
    <d v="2026-08-26T17:00:00"/>
    <s v="992923881275"/>
    <s v="841265"/>
    <s v="Scar revision"/>
    <s v="Wound closure"/>
    <s v="Plastic Surgery"/>
    <s v="Dr Dummy 06"/>
    <d v="2026-08-26T14:09:00"/>
    <d v="2026-08-26T14:42:00"/>
    <m/>
    <m/>
    <n v="1"/>
    <s v="AUGUST-26-dummy-data.xlsx"/>
    <b v="0"/>
    <m/>
  </r>
  <r>
    <x v="0"/>
    <x v="1"/>
    <x v="1"/>
    <x v="2"/>
    <x v="2"/>
    <x v="0"/>
    <x v="0"/>
    <x v="7"/>
    <x v="1"/>
    <n v="1"/>
    <s v="St Cah Main Theatre"/>
    <d v="2026-08-26T00:00:00"/>
    <d v="2026-08-26T13:00:00"/>
    <d v="2026-08-26T17:00:00"/>
    <s v="993625592485"/>
    <s v="888822"/>
    <s v="Skin graft"/>
    <m/>
    <s v="Plastic Surgery"/>
    <s v="Dr Dummy 06"/>
    <d v="2026-08-26T15:02:00"/>
    <d v="2026-08-26T15:34:00"/>
    <m/>
    <m/>
    <n v="1"/>
    <s v="AUGUST-26-dummy-data.xlsx"/>
    <b v="0"/>
    <m/>
  </r>
  <r>
    <x v="0"/>
    <x v="1"/>
    <x v="1"/>
    <x v="2"/>
    <x v="2"/>
    <x v="0"/>
    <x v="0"/>
    <x v="1"/>
    <x v="0"/>
    <n v="1"/>
    <s v="St Cah Main Theatre"/>
    <d v="2026-08-28T00:00:00"/>
    <d v="2026-08-28T13:00:00"/>
    <d v="2026-08-28T17:00:00"/>
    <m/>
    <m/>
    <m/>
    <m/>
    <m/>
    <m/>
    <m/>
    <m/>
    <n v="4"/>
    <n v="0"/>
    <n v="4"/>
    <s v="AUGUST-26-dummy-data.xlsx"/>
    <b v="0"/>
    <n v="0"/>
  </r>
  <r>
    <x v="0"/>
    <x v="1"/>
    <x v="1"/>
    <x v="2"/>
    <x v="2"/>
    <x v="0"/>
    <x v="0"/>
    <x v="1"/>
    <x v="1"/>
    <n v="1"/>
    <s v="St Cah Main Theatre"/>
    <d v="2026-08-28T00:00:00"/>
    <d v="2026-08-28T13:00:00"/>
    <d v="2026-08-28T17:00:00"/>
    <s v="907946732267"/>
    <s v="874403"/>
    <s v="Ureteric stent insertion"/>
    <m/>
    <s v="Urology"/>
    <s v="Dr Dummy 17"/>
    <d v="2026-08-28T13:11:00"/>
    <d v="2026-08-28T13:52:00"/>
    <m/>
    <m/>
    <n v="1"/>
    <s v="AUGUST-26-dummy-data.xlsx"/>
    <b v="0"/>
    <m/>
  </r>
  <r>
    <x v="0"/>
    <x v="1"/>
    <x v="1"/>
    <x v="2"/>
    <x v="2"/>
    <x v="0"/>
    <x v="0"/>
    <x v="1"/>
    <x v="1"/>
    <n v="1"/>
    <s v="St Cah Main Theatre"/>
    <d v="2026-08-28T00:00:00"/>
    <d v="2026-08-28T13:00:00"/>
    <d v="2026-08-28T17:00:00"/>
    <s v="959033811650"/>
    <s v="936835"/>
    <s v="Flexible cystoscopy"/>
    <m/>
    <s v="Urology"/>
    <s v="Dr Dummy 17"/>
    <d v="2026-08-28T14:09:00"/>
    <d v="2026-08-28T14:41:00"/>
    <m/>
    <m/>
    <n v="1"/>
    <s v="AUGUST-26-dummy-data.xlsx"/>
    <b v="0"/>
    <m/>
  </r>
  <r>
    <x v="0"/>
    <x v="1"/>
    <x v="1"/>
    <x v="2"/>
    <x v="2"/>
    <x v="0"/>
    <x v="0"/>
    <x v="1"/>
    <x v="1"/>
    <n v="1"/>
    <s v="St Cah Main Theatre"/>
    <d v="2026-08-28T00:00:00"/>
    <d v="2026-08-28T13:00:00"/>
    <d v="2026-08-28T17:00:00"/>
    <s v="962679151607"/>
    <s v="815313"/>
    <s v="Ureteroscopy"/>
    <m/>
    <s v="Urology"/>
    <s v="Dr Dummy 17"/>
    <d v="2026-08-28T16:04:00"/>
    <d v="2026-08-28T16:41:00"/>
    <m/>
    <m/>
    <n v="1"/>
    <s v="AUGUST-26-dummy-data.xlsx"/>
    <b v="0"/>
    <m/>
  </r>
  <r>
    <x v="0"/>
    <x v="1"/>
    <x v="1"/>
    <x v="2"/>
    <x v="2"/>
    <x v="0"/>
    <x v="0"/>
    <x v="1"/>
    <x v="1"/>
    <n v="1"/>
    <s v="St Cah Main Theatre"/>
    <d v="2026-08-28T00:00:00"/>
    <d v="2026-08-28T13:00:00"/>
    <d v="2026-08-28T17:00:00"/>
    <s v="969480185210"/>
    <s v="786683"/>
    <s v="Circumcision"/>
    <s v="Wound dressing"/>
    <s v="Urology"/>
    <s v="Dr Dummy 17"/>
    <d v="2026-08-28T15:04:00"/>
    <d v="2026-08-28T15:31:00"/>
    <m/>
    <m/>
    <n v="1"/>
    <s v="AUGUST-26-dummy-data.xlsx"/>
    <b v="0"/>
    <m/>
  </r>
  <r>
    <x v="0"/>
    <x v="1"/>
    <x v="1"/>
    <x v="3"/>
    <x v="0"/>
    <x v="0"/>
    <x v="0"/>
    <x v="4"/>
    <x v="0"/>
    <n v="1"/>
    <s v="St Cah Main Theatre"/>
    <d v="2026-06-01T00:00:00"/>
    <d v="2026-06-01T08:00:00"/>
    <d v="2026-06-01T12:30:00"/>
    <m/>
    <m/>
    <m/>
    <m/>
    <m/>
    <m/>
    <m/>
    <m/>
    <n v="4"/>
    <n v="0"/>
    <n v="4"/>
    <s v="JUNE-26-dummy-data.xlsx"/>
    <b v="0"/>
    <n v="0"/>
  </r>
  <r>
    <x v="0"/>
    <x v="1"/>
    <x v="1"/>
    <x v="3"/>
    <x v="0"/>
    <x v="0"/>
    <x v="0"/>
    <x v="4"/>
    <x v="1"/>
    <n v="1"/>
    <s v="St Cah Main Theatre"/>
    <d v="2026-06-01T00:00:00"/>
    <d v="2026-06-01T08:00:00"/>
    <d v="2026-06-01T12:30:00"/>
    <s v="606359265977"/>
    <s v="60242423"/>
    <s v="Incision and drainage of abscess"/>
    <m/>
    <s v="General Surgery"/>
    <s v="Dr Dummy 24"/>
    <d v="2026-06-01T11:28:00"/>
    <d v="2026-06-01T12:08:00"/>
    <m/>
    <m/>
    <n v="1"/>
    <s v="JUNE-26-dummy-data.xlsx"/>
    <b v="0"/>
    <m/>
  </r>
  <r>
    <x v="0"/>
    <x v="1"/>
    <x v="1"/>
    <x v="3"/>
    <x v="0"/>
    <x v="0"/>
    <x v="0"/>
    <x v="4"/>
    <x v="1"/>
    <n v="1"/>
    <s v="St Cah Main Theatre"/>
    <d v="2026-06-01T00:00:00"/>
    <d v="2026-06-01T08:00:00"/>
    <d v="2026-06-01T12:30:00"/>
    <s v="633289724448"/>
    <s v="60006584"/>
    <s v="Laparoscopic appendicectomy"/>
    <m/>
    <s v="General Surgery"/>
    <s v="Dr Dummy 24"/>
    <d v="2026-06-01T09:16:00"/>
    <d v="2026-06-01T09:42:00"/>
    <m/>
    <m/>
    <n v="1"/>
    <s v="JUNE-26-dummy-data.xlsx"/>
    <b v="0"/>
    <m/>
  </r>
  <r>
    <x v="0"/>
    <x v="1"/>
    <x v="1"/>
    <x v="3"/>
    <x v="0"/>
    <x v="0"/>
    <x v="0"/>
    <x v="4"/>
    <x v="1"/>
    <n v="1"/>
    <s v="St Cah Main Theatre"/>
    <d v="2026-06-01T00:00:00"/>
    <d v="2026-06-01T08:00:00"/>
    <d v="2026-06-01T12:30:00"/>
    <s v="640098623907"/>
    <s v="60256701"/>
    <s v="Laparoscopic cholecystectomy"/>
    <s v="Wound closure"/>
    <s v="General Surgery"/>
    <s v="Dr Dummy 24"/>
    <d v="2026-06-01T08:06:00"/>
    <d v="2026-06-01T08:48:00"/>
    <m/>
    <m/>
    <n v="1"/>
    <s v="JUNE-26-dummy-data.xlsx"/>
    <b v="0"/>
    <m/>
  </r>
  <r>
    <x v="0"/>
    <x v="1"/>
    <x v="1"/>
    <x v="3"/>
    <x v="0"/>
    <x v="0"/>
    <x v="0"/>
    <x v="4"/>
    <x v="1"/>
    <n v="1"/>
    <s v="St Cah Main Theatre"/>
    <d v="2026-06-01T00:00:00"/>
    <d v="2026-06-01T08:00:00"/>
    <d v="2026-06-01T12:30:00"/>
    <s v="641388320223"/>
    <s v="60051984"/>
    <s v="Inguinal hernia repair"/>
    <m/>
    <s v="General Surgery"/>
    <s v="Dr Dummy 24"/>
    <d v="2026-06-01T10:19:00"/>
    <d v="2026-06-01T11:07:00"/>
    <m/>
    <m/>
    <n v="1"/>
    <s v="JUNE-26-dummy-data.xlsx"/>
    <b v="0"/>
    <m/>
  </r>
  <r>
    <x v="0"/>
    <x v="1"/>
    <x v="1"/>
    <x v="3"/>
    <x v="0"/>
    <x v="0"/>
    <x v="0"/>
    <x v="0"/>
    <x v="0"/>
    <n v="1"/>
    <s v="St Cah Main Theatre"/>
    <d v="2026-06-19T00:00:00"/>
    <d v="2026-06-19T08:00:00"/>
    <d v="2026-06-19T12:30:00"/>
    <m/>
    <m/>
    <m/>
    <m/>
    <m/>
    <m/>
    <m/>
    <m/>
    <n v="4"/>
    <n v="0"/>
    <n v="4"/>
    <s v="JUNE-26-dummy-data.xlsx"/>
    <b v="0"/>
    <n v="0"/>
  </r>
  <r>
    <x v="0"/>
    <x v="1"/>
    <x v="1"/>
    <x v="3"/>
    <x v="0"/>
    <x v="0"/>
    <x v="0"/>
    <x v="0"/>
    <x v="1"/>
    <n v="1"/>
    <s v="St Cah Main Theatre"/>
    <d v="2026-06-19T00:00:00"/>
    <d v="2026-06-19T08:00:00"/>
    <d v="2026-06-19T12:30:00"/>
    <s v="639192354934"/>
    <s v="60234615"/>
    <s v="Cervical polypectomy"/>
    <m/>
    <s v="Gynaecology"/>
    <s v="Dr Dummy 05"/>
    <d v="2026-06-19T09:12:00"/>
    <d v="2026-06-19T09:55:00"/>
    <m/>
    <m/>
    <n v="1"/>
    <s v="JUNE-26-dummy-data.xlsx"/>
    <b v="0"/>
    <m/>
  </r>
  <r>
    <x v="0"/>
    <x v="1"/>
    <x v="1"/>
    <x v="3"/>
    <x v="0"/>
    <x v="0"/>
    <x v="0"/>
    <x v="0"/>
    <x v="1"/>
    <n v="1"/>
    <s v="St Cah Main Theatre"/>
    <d v="2026-06-19T00:00:00"/>
    <d v="2026-06-19T08:00:00"/>
    <d v="2026-06-19T12:30:00"/>
    <s v="655068947094"/>
    <s v="60188311"/>
    <s v="Hysteroscopy"/>
    <s v="Local anaesthetic infiltration"/>
    <s v="Gynaecology"/>
    <s v="Dr Dummy 05"/>
    <d v="2026-06-19T08:03:00"/>
    <d v="2026-06-19T08:42:00"/>
    <m/>
    <m/>
    <n v="1"/>
    <s v="JUNE-26-dummy-data.xlsx"/>
    <b v="0"/>
    <m/>
  </r>
  <r>
    <x v="0"/>
    <x v="1"/>
    <x v="1"/>
    <x v="3"/>
    <x v="0"/>
    <x v="0"/>
    <x v="0"/>
    <x v="0"/>
    <x v="1"/>
    <n v="1"/>
    <s v="St Cah Main Theatre"/>
    <d v="2026-06-19T00:00:00"/>
    <d v="2026-06-19T08:00:00"/>
    <d v="2026-06-19T12:30:00"/>
    <s v="656525773251"/>
    <s v="60258988"/>
    <s v="Endometrial biopsy"/>
    <m/>
    <s v="Gynaecology"/>
    <s v="Dr Dummy 05"/>
    <d v="2026-06-19T10:17:00"/>
    <d v="2026-06-19T10:48:00"/>
    <m/>
    <m/>
    <n v="1"/>
    <s v="JUNE-26-dummy-data.xlsx"/>
    <b v="0"/>
    <m/>
  </r>
  <r>
    <x v="0"/>
    <x v="1"/>
    <x v="1"/>
    <x v="3"/>
    <x v="0"/>
    <x v="0"/>
    <x v="0"/>
    <x v="0"/>
    <x v="1"/>
    <n v="1"/>
    <s v="St Cah Main Theatre"/>
    <d v="2026-06-19T00:00:00"/>
    <d v="2026-06-19T08:00:00"/>
    <d v="2026-06-19T12:30:00"/>
    <s v="677466565998"/>
    <s v="60178129"/>
    <s v="Cervical polypectomy"/>
    <m/>
    <s v="Gynaecology"/>
    <s v="Dr Dummy 05"/>
    <d v="2026-06-19T11:29:00"/>
    <d v="2026-06-19T12:06:00"/>
    <m/>
    <m/>
    <n v="1"/>
    <s v="JUNE-26-dummy-data.xlsx"/>
    <b v="0"/>
    <m/>
  </r>
  <r>
    <x v="0"/>
    <x v="1"/>
    <x v="1"/>
    <x v="3"/>
    <x v="1"/>
    <x v="0"/>
    <x v="0"/>
    <x v="4"/>
    <x v="0"/>
    <n v="1"/>
    <s v="St Cah Main Theatre"/>
    <d v="2026-07-15T00:00:00"/>
    <d v="2026-07-15T13:00:00"/>
    <d v="2026-07-15T17:30:00"/>
    <m/>
    <m/>
    <m/>
    <m/>
    <m/>
    <m/>
    <m/>
    <m/>
    <n v="4"/>
    <n v="0"/>
    <n v="4"/>
    <s v="JULY-26-dummy-data.xlsx"/>
    <b v="0"/>
    <n v="0"/>
  </r>
  <r>
    <x v="0"/>
    <x v="1"/>
    <x v="1"/>
    <x v="3"/>
    <x v="1"/>
    <x v="0"/>
    <x v="0"/>
    <x v="4"/>
    <x v="1"/>
    <n v="1"/>
    <s v="St Cah Main Theatre"/>
    <d v="2026-07-15T00:00:00"/>
    <d v="2026-07-15T13:00:00"/>
    <d v="2026-07-15T17:30:00"/>
    <s v="700562920304"/>
    <s v="70055581"/>
    <s v="Inguinal hernia repair"/>
    <s v="Wound closure"/>
    <s v="General Surgery"/>
    <s v="Dr Dummy 04"/>
    <d v="2026-07-15T15:22:00"/>
    <d v="2026-07-15T16:01:00"/>
    <m/>
    <m/>
    <n v="1"/>
    <s v="JULY-26-dummy-data.xlsx"/>
    <b v="0"/>
    <m/>
  </r>
  <r>
    <x v="0"/>
    <x v="1"/>
    <x v="1"/>
    <x v="3"/>
    <x v="1"/>
    <x v="0"/>
    <x v="0"/>
    <x v="4"/>
    <x v="1"/>
    <n v="1"/>
    <s v="St Cah Main Theatre"/>
    <d v="2026-07-15T00:00:00"/>
    <d v="2026-07-15T13:00:00"/>
    <d v="2026-07-15T17:30:00"/>
    <s v="715419335919"/>
    <s v="70281183"/>
    <s v="Laparoscopic appendicectomy"/>
    <m/>
    <s v="General Surgery"/>
    <s v="Dr Dummy 04"/>
    <d v="2026-07-15T13:04:00"/>
    <d v="2026-07-15T13:39:00"/>
    <m/>
    <m/>
    <n v="1"/>
    <s v="JULY-26-dummy-data.xlsx"/>
    <b v="0"/>
    <m/>
  </r>
  <r>
    <x v="0"/>
    <x v="1"/>
    <x v="1"/>
    <x v="3"/>
    <x v="1"/>
    <x v="0"/>
    <x v="0"/>
    <x v="4"/>
    <x v="1"/>
    <n v="1"/>
    <s v="St Cah Main Theatre"/>
    <d v="2026-07-15T00:00:00"/>
    <d v="2026-07-15T13:00:00"/>
    <d v="2026-07-15T17:30:00"/>
    <s v="787348176980"/>
    <s v="70143689"/>
    <s v="Laparoscopic appendicectomy"/>
    <m/>
    <s v="General Surgery"/>
    <s v="Dr Dummy 04"/>
    <d v="2026-07-15T14:10:00"/>
    <d v="2026-07-15T14:57:00"/>
    <m/>
    <m/>
    <n v="1"/>
    <s v="JULY-26-dummy-data.xlsx"/>
    <b v="0"/>
    <m/>
  </r>
  <r>
    <x v="0"/>
    <x v="1"/>
    <x v="1"/>
    <x v="3"/>
    <x v="1"/>
    <x v="0"/>
    <x v="0"/>
    <x v="4"/>
    <x v="1"/>
    <n v="1"/>
    <s v="St Cah Main Theatre"/>
    <d v="2026-07-15T00:00:00"/>
    <d v="2026-07-15T13:00:00"/>
    <d v="2026-07-15T17:30:00"/>
    <s v="790614291419"/>
    <s v="70231098"/>
    <s v="Laparoscopic cholecystectomy"/>
    <m/>
    <s v="General Surgery"/>
    <s v="Dr Dummy 04"/>
    <d v="2026-07-15T16:27:00"/>
    <d v="2026-07-15T17:11:00"/>
    <m/>
    <m/>
    <n v="1"/>
    <s v="JULY-26-dummy-data.xlsx"/>
    <b v="0"/>
    <m/>
  </r>
  <r>
    <x v="0"/>
    <x v="1"/>
    <x v="1"/>
    <x v="3"/>
    <x v="1"/>
    <x v="0"/>
    <x v="0"/>
    <x v="4"/>
    <x v="0"/>
    <n v="1"/>
    <s v="St Cah Main Theatre"/>
    <d v="2026-07-17T00:00:00"/>
    <d v="2026-07-17T08:00:00"/>
    <d v="2026-07-17T12:30:00"/>
    <m/>
    <m/>
    <m/>
    <m/>
    <m/>
    <m/>
    <m/>
    <m/>
    <n v="4"/>
    <n v="0"/>
    <n v="4"/>
    <s v="JULY-26-dummy-data.xlsx"/>
    <b v="0"/>
    <n v="0"/>
  </r>
  <r>
    <x v="0"/>
    <x v="1"/>
    <x v="1"/>
    <x v="3"/>
    <x v="1"/>
    <x v="0"/>
    <x v="0"/>
    <x v="4"/>
    <x v="1"/>
    <n v="1"/>
    <s v="St Cah Main Theatre"/>
    <d v="2026-07-17T00:00:00"/>
    <d v="2026-07-17T08:00:00"/>
    <d v="2026-07-17T12:30:00"/>
    <s v="712991926842"/>
    <s v="70031902"/>
    <s v="Inguinal hernia repair"/>
    <s v="Local anaesthetic infiltration"/>
    <s v="General Surgery"/>
    <s v="Dr Dummy 08"/>
    <d v="2026-07-17T11:32:00"/>
    <d v="2026-07-17T12:17:00"/>
    <m/>
    <m/>
    <n v="1"/>
    <s v="JULY-26-dummy-data.xlsx"/>
    <b v="0"/>
    <m/>
  </r>
  <r>
    <x v="0"/>
    <x v="1"/>
    <x v="1"/>
    <x v="3"/>
    <x v="1"/>
    <x v="0"/>
    <x v="0"/>
    <x v="4"/>
    <x v="1"/>
    <n v="1"/>
    <s v="St Cah Main Theatre"/>
    <d v="2026-07-17T00:00:00"/>
    <d v="2026-07-17T08:00:00"/>
    <d v="2026-07-17T12:30:00"/>
    <s v="728874068543"/>
    <s v="70097650"/>
    <s v="Incision and drainage of abscess"/>
    <m/>
    <s v="General Surgery"/>
    <s v="Dr Dummy 08"/>
    <d v="2026-07-17T10:18:00"/>
    <d v="2026-07-17T11:02:00"/>
    <m/>
    <m/>
    <n v="1"/>
    <s v="JULY-26-dummy-data.xlsx"/>
    <b v="0"/>
    <m/>
  </r>
  <r>
    <x v="0"/>
    <x v="1"/>
    <x v="1"/>
    <x v="3"/>
    <x v="1"/>
    <x v="0"/>
    <x v="0"/>
    <x v="4"/>
    <x v="1"/>
    <n v="1"/>
    <s v="St Cah Main Theatre"/>
    <d v="2026-07-17T00:00:00"/>
    <d v="2026-07-17T08:00:00"/>
    <d v="2026-07-17T12:30:00"/>
    <s v="734102380694"/>
    <s v="70266497"/>
    <s v="Laparoscopic cholecystectomy"/>
    <m/>
    <s v="General Surgery"/>
    <s v="Dr Dummy 08"/>
    <d v="2026-07-17T08:12:00"/>
    <d v="2026-07-17T08:42:00"/>
    <m/>
    <m/>
    <n v="1"/>
    <s v="JULY-26-dummy-data.xlsx"/>
    <b v="0"/>
    <m/>
  </r>
  <r>
    <x v="0"/>
    <x v="1"/>
    <x v="1"/>
    <x v="3"/>
    <x v="1"/>
    <x v="0"/>
    <x v="0"/>
    <x v="4"/>
    <x v="1"/>
    <n v="1"/>
    <s v="St Cah Main Theatre"/>
    <d v="2026-07-17T00:00:00"/>
    <d v="2026-07-17T08:00:00"/>
    <d v="2026-07-17T12:30:00"/>
    <s v="740801191189"/>
    <s v="70079118"/>
    <s v="Excision of skin lesion"/>
    <s v="Tissue biopsy"/>
    <s v="General Surgery"/>
    <s v="Dr Dummy 08"/>
    <d v="2026-07-17T09:19:00"/>
    <d v="2026-07-17T10:01:00"/>
    <m/>
    <m/>
    <n v="1"/>
    <s v="JULY-26-dummy-data.xlsx"/>
    <b v="0"/>
    <m/>
  </r>
  <r>
    <x v="0"/>
    <x v="1"/>
    <x v="1"/>
    <x v="3"/>
    <x v="1"/>
    <x v="0"/>
    <x v="0"/>
    <x v="6"/>
    <x v="0"/>
    <n v="1"/>
    <s v="St Cah Main Theatre"/>
    <d v="2026-07-22T00:00:00"/>
    <d v="2026-07-22T08:30:00"/>
    <d v="2026-07-22T13:00:00"/>
    <m/>
    <m/>
    <m/>
    <m/>
    <m/>
    <m/>
    <m/>
    <m/>
    <n v="4"/>
    <n v="0"/>
    <n v="4"/>
    <s v="JULY-26-dummy-data.xlsx"/>
    <b v="0"/>
    <n v="0"/>
  </r>
  <r>
    <x v="0"/>
    <x v="1"/>
    <x v="1"/>
    <x v="3"/>
    <x v="1"/>
    <x v="0"/>
    <x v="0"/>
    <x v="6"/>
    <x v="1"/>
    <n v="1"/>
    <s v="St Cah Main Theatre"/>
    <d v="2026-07-22T00:00:00"/>
    <d v="2026-07-22T08:30:00"/>
    <d v="2026-07-22T13:00:00"/>
    <s v="722848494280"/>
    <s v="70040649"/>
    <s v="Knee arthroscopy"/>
    <m/>
    <s v="Trauma and Orthopaedics"/>
    <s v="Dr Dummy 12"/>
    <d v="2026-07-22T09:44:00"/>
    <d v="2026-07-22T10:20:00"/>
    <m/>
    <m/>
    <n v="1"/>
    <s v="JULY-26-dummy-data.xlsx"/>
    <b v="0"/>
    <m/>
  </r>
  <r>
    <x v="0"/>
    <x v="1"/>
    <x v="1"/>
    <x v="3"/>
    <x v="1"/>
    <x v="0"/>
    <x v="0"/>
    <x v="6"/>
    <x v="1"/>
    <n v="1"/>
    <s v="St Cah Main Theatre"/>
    <d v="2026-07-22T00:00:00"/>
    <d v="2026-07-22T08:30:00"/>
    <d v="2026-07-22T13:00:00"/>
    <s v="725609963875"/>
    <s v="70146182"/>
    <s v="Knee arthroscopy"/>
    <m/>
    <s v="Trauma and Orthopaedics"/>
    <s v="Dr Dummy 12"/>
    <d v="2026-07-22T08:34:00"/>
    <d v="2026-07-22T09:06:00"/>
    <m/>
    <m/>
    <n v="1"/>
    <s v="JULY-26-dummy-data.xlsx"/>
    <b v="0"/>
    <m/>
  </r>
  <r>
    <x v="0"/>
    <x v="1"/>
    <x v="1"/>
    <x v="3"/>
    <x v="1"/>
    <x v="0"/>
    <x v="0"/>
    <x v="6"/>
    <x v="1"/>
    <n v="1"/>
    <s v="St Cah Main Theatre"/>
    <d v="2026-07-22T00:00:00"/>
    <d v="2026-07-22T08:30:00"/>
    <d v="2026-07-22T13:00:00"/>
    <s v="745990017172"/>
    <s v="70170823"/>
    <s v="Removal of metalwork"/>
    <m/>
    <s v="Trauma and Orthopaedics"/>
    <s v="Dr Dummy 12"/>
    <d v="2026-07-22T10:49:00"/>
    <d v="2026-07-22T11:22:00"/>
    <m/>
    <m/>
    <n v="1"/>
    <s v="JULY-26-dummy-data.xlsx"/>
    <b v="0"/>
    <m/>
  </r>
  <r>
    <x v="0"/>
    <x v="1"/>
    <x v="1"/>
    <x v="3"/>
    <x v="1"/>
    <x v="0"/>
    <x v="0"/>
    <x v="6"/>
    <x v="1"/>
    <n v="1"/>
    <s v="St Cah Main Theatre"/>
    <d v="2026-07-22T00:00:00"/>
    <d v="2026-07-22T08:30:00"/>
    <d v="2026-07-22T13:00:00"/>
    <s v="780570917133"/>
    <s v="70088348"/>
    <s v="Removal of metalwork"/>
    <m/>
    <s v="Trauma and Orthopaedics"/>
    <s v="Dr Dummy 12"/>
    <d v="2026-07-22T11:57:00"/>
    <d v="2026-07-22T12:32:00"/>
    <m/>
    <m/>
    <n v="1"/>
    <s v="JULY-26-dummy-data.xlsx"/>
    <b v="0"/>
    <m/>
  </r>
  <r>
    <x v="0"/>
    <x v="1"/>
    <x v="1"/>
    <x v="3"/>
    <x v="2"/>
    <x v="0"/>
    <x v="0"/>
    <x v="0"/>
    <x v="0"/>
    <n v="1"/>
    <s v="St Cah Main Theatre"/>
    <d v="2026-08-10T00:00:00"/>
    <d v="2026-08-10T13:30:00"/>
    <d v="2026-08-10T18:00:00"/>
    <m/>
    <m/>
    <m/>
    <m/>
    <m/>
    <m/>
    <m/>
    <m/>
    <n v="4"/>
    <n v="0"/>
    <n v="4"/>
    <s v="AUGUST-26-dummy-data.xlsx"/>
    <b v="0"/>
    <n v="0"/>
  </r>
  <r>
    <x v="0"/>
    <x v="1"/>
    <x v="1"/>
    <x v="3"/>
    <x v="2"/>
    <x v="0"/>
    <x v="0"/>
    <x v="0"/>
    <x v="1"/>
    <n v="1"/>
    <s v="St Cah Main Theatre"/>
    <d v="2026-08-10T00:00:00"/>
    <d v="2026-08-10T13:30:00"/>
    <d v="2026-08-10T18:00:00"/>
    <s v="901801896747"/>
    <s v="777369"/>
    <s v="Hysteroscopy"/>
    <m/>
    <s v="Gynaecology"/>
    <s v="Dr Dummy 12"/>
    <d v="2026-08-10T14:39:00"/>
    <d v="2026-08-10T15:14:00"/>
    <m/>
    <m/>
    <n v="1"/>
    <s v="AUGUST-26-dummy-data.xlsx"/>
    <b v="0"/>
    <m/>
  </r>
  <r>
    <x v="0"/>
    <x v="1"/>
    <x v="1"/>
    <x v="3"/>
    <x v="2"/>
    <x v="0"/>
    <x v="0"/>
    <x v="0"/>
    <x v="1"/>
    <n v="1"/>
    <s v="St Cah Main Theatre"/>
    <d v="2026-08-10T00:00:00"/>
    <d v="2026-08-10T13:30:00"/>
    <d v="2026-08-10T18:00:00"/>
    <s v="935940193268"/>
    <s v="921420"/>
    <s v="Hysteroscopy"/>
    <m/>
    <s v="Gynaecology"/>
    <s v="Dr Dummy 12"/>
    <d v="2026-08-10T17:01:00"/>
    <d v="2026-08-10T17:38:00"/>
    <m/>
    <m/>
    <n v="1"/>
    <s v="AUGUST-26-dummy-data.xlsx"/>
    <b v="0"/>
    <m/>
  </r>
  <r>
    <x v="0"/>
    <x v="1"/>
    <x v="1"/>
    <x v="3"/>
    <x v="2"/>
    <x v="0"/>
    <x v="0"/>
    <x v="0"/>
    <x v="1"/>
    <n v="1"/>
    <s v="St Cah Main Theatre"/>
    <d v="2026-08-10T00:00:00"/>
    <d v="2026-08-10T13:30:00"/>
    <d v="2026-08-10T18:00:00"/>
    <s v="961851155477"/>
    <s v="754538"/>
    <s v="Hysteroscopy"/>
    <m/>
    <s v="Gynaecology"/>
    <s v="Dr Dummy 12"/>
    <d v="2026-08-10T13:37:00"/>
    <d v="2026-08-10T14:08:00"/>
    <m/>
    <m/>
    <n v="1"/>
    <s v="AUGUST-26-dummy-data.xlsx"/>
    <b v="0"/>
    <m/>
  </r>
  <r>
    <x v="0"/>
    <x v="1"/>
    <x v="1"/>
    <x v="3"/>
    <x v="2"/>
    <x v="0"/>
    <x v="0"/>
    <x v="0"/>
    <x v="1"/>
    <n v="1"/>
    <s v="St Cah Main Theatre"/>
    <d v="2026-08-10T00:00:00"/>
    <d v="2026-08-10T13:30:00"/>
    <d v="2026-08-10T18:00:00"/>
    <s v="990256925019"/>
    <s v="795178"/>
    <s v="Cervical polypectomy"/>
    <s v="Tissue biopsy"/>
    <s v="Gynaecology"/>
    <s v="Dr Dummy 12"/>
    <d v="2026-08-10T15:52:00"/>
    <d v="2026-08-10T16:41:00"/>
    <m/>
    <m/>
    <n v="1"/>
    <s v="AUGUST-26-dummy-data.xlsx"/>
    <b v="0"/>
    <m/>
  </r>
  <r>
    <x v="0"/>
    <x v="1"/>
    <x v="1"/>
    <x v="3"/>
    <x v="2"/>
    <x v="0"/>
    <x v="0"/>
    <x v="7"/>
    <x v="0"/>
    <n v="1"/>
    <s v="St Cah Main Theatre"/>
    <d v="2026-08-16T00:00:00"/>
    <d v="2026-08-16T13:00:00"/>
    <d v="2026-08-16T17:30:00"/>
    <m/>
    <m/>
    <m/>
    <m/>
    <m/>
    <m/>
    <m/>
    <m/>
    <n v="4"/>
    <n v="0"/>
    <n v="4"/>
    <s v="AUGUST-26-dummy-data.xlsx"/>
    <b v="0"/>
    <n v="0"/>
  </r>
  <r>
    <x v="0"/>
    <x v="1"/>
    <x v="1"/>
    <x v="3"/>
    <x v="2"/>
    <x v="0"/>
    <x v="0"/>
    <x v="7"/>
    <x v="1"/>
    <n v="1"/>
    <s v="St Cah Main Theatre"/>
    <d v="2026-08-16T00:00:00"/>
    <d v="2026-08-16T13:00:00"/>
    <d v="2026-08-16T17:30:00"/>
    <s v="906431872094"/>
    <s v="806516"/>
    <s v="Scar revision"/>
    <s v="Tissue biopsy"/>
    <s v="Plastic Surgery"/>
    <s v="Dr Dummy 20"/>
    <d v="2026-08-16T15:21:00"/>
    <d v="2026-08-16T15:57:00"/>
    <m/>
    <m/>
    <n v="1"/>
    <s v="AUGUST-26-dummy-data.xlsx"/>
    <b v="0"/>
    <m/>
  </r>
  <r>
    <x v="0"/>
    <x v="1"/>
    <x v="1"/>
    <x v="3"/>
    <x v="2"/>
    <x v="0"/>
    <x v="0"/>
    <x v="7"/>
    <x v="1"/>
    <n v="1"/>
    <s v="St Cah Main Theatre"/>
    <d v="2026-08-16T00:00:00"/>
    <d v="2026-08-16T13:00:00"/>
    <d v="2026-08-16T17:30:00"/>
    <s v="945557880657"/>
    <s v="864725"/>
    <s v="Skin graft"/>
    <m/>
    <s v="Plastic Surgery"/>
    <s v="Dr Dummy 20"/>
    <d v="2026-08-16T14:18:00"/>
    <d v="2026-08-16T14:59:00"/>
    <m/>
    <m/>
    <n v="1"/>
    <s v="AUGUST-26-dummy-data.xlsx"/>
    <b v="0"/>
    <m/>
  </r>
  <r>
    <x v="0"/>
    <x v="1"/>
    <x v="1"/>
    <x v="3"/>
    <x v="2"/>
    <x v="0"/>
    <x v="0"/>
    <x v="7"/>
    <x v="1"/>
    <n v="1"/>
    <s v="St Cah Main Theatre"/>
    <d v="2026-08-16T00:00:00"/>
    <d v="2026-08-16T13:00:00"/>
    <d v="2026-08-16T17:30:00"/>
    <s v="945847225258"/>
    <s v="928692"/>
    <s v="Scar revision"/>
    <m/>
    <s v="Plastic Surgery"/>
    <s v="Dr Dummy 20"/>
    <d v="2026-08-16T13:05:00"/>
    <d v="2026-08-16T13:45:00"/>
    <m/>
    <m/>
    <n v="1"/>
    <s v="AUGUST-26-dummy-data.xlsx"/>
    <b v="0"/>
    <m/>
  </r>
  <r>
    <x v="0"/>
    <x v="1"/>
    <x v="1"/>
    <x v="3"/>
    <x v="2"/>
    <x v="0"/>
    <x v="0"/>
    <x v="7"/>
    <x v="1"/>
    <n v="1"/>
    <s v="St Cah Main Theatre"/>
    <d v="2026-08-16T00:00:00"/>
    <d v="2026-08-16T13:00:00"/>
    <d v="2026-08-16T17:30:00"/>
    <s v="975153814208"/>
    <s v="778611"/>
    <s v="Skin graft"/>
    <s v="Tissue biopsy"/>
    <s v="Plastic Surgery"/>
    <s v="Dr Dummy 20"/>
    <d v="2026-08-16T16:28:00"/>
    <d v="2026-08-16T17:02:00"/>
    <m/>
    <m/>
    <n v="1"/>
    <s v="AUGUST-26-dummy-data.xlsx"/>
    <b v="0"/>
    <m/>
  </r>
  <r>
    <x v="0"/>
    <x v="1"/>
    <x v="1"/>
    <x v="4"/>
    <x v="0"/>
    <x v="0"/>
    <x v="0"/>
    <x v="1"/>
    <x v="0"/>
    <n v="1"/>
    <s v="St Cah Main Theatre"/>
    <d v="2026-06-20T00:00:00"/>
    <d v="2026-06-20T13:30:00"/>
    <d v="2026-06-20T18:30:00"/>
    <m/>
    <m/>
    <m/>
    <m/>
    <m/>
    <m/>
    <m/>
    <m/>
    <n v="4"/>
    <n v="0"/>
    <n v="4"/>
    <s v="JUNE-26-dummy-data.xlsx"/>
    <b v="0"/>
    <n v="0"/>
  </r>
  <r>
    <x v="0"/>
    <x v="1"/>
    <x v="1"/>
    <x v="4"/>
    <x v="0"/>
    <x v="0"/>
    <x v="0"/>
    <x v="1"/>
    <x v="1"/>
    <n v="1"/>
    <s v="St Cah Main Theatre"/>
    <d v="2026-06-20T00:00:00"/>
    <d v="2026-06-20T13:30:00"/>
    <d v="2026-06-20T18:30:00"/>
    <s v="618317767162"/>
    <s v="60014980"/>
    <s v="Ureteric stent insertion"/>
    <s v="Tissue biopsy"/>
    <s v="Urology"/>
    <s v="Dr Dummy 06"/>
    <d v="2026-06-20T13:40:00"/>
    <d v="2026-06-20T14:25:00"/>
    <m/>
    <m/>
    <n v="1"/>
    <s v="JUNE-26-dummy-data.xlsx"/>
    <b v="0"/>
    <m/>
  </r>
  <r>
    <x v="0"/>
    <x v="1"/>
    <x v="1"/>
    <x v="4"/>
    <x v="0"/>
    <x v="0"/>
    <x v="0"/>
    <x v="1"/>
    <x v="1"/>
    <n v="1"/>
    <s v="St Cah Main Theatre"/>
    <d v="2026-06-20T00:00:00"/>
    <d v="2026-06-20T13:30:00"/>
    <d v="2026-06-20T18:30:00"/>
    <s v="645133255421"/>
    <s v="60166764"/>
    <s v="Ureteroscopy"/>
    <m/>
    <s v="Urology"/>
    <s v="Dr Dummy 06"/>
    <d v="2026-06-20T14:48:00"/>
    <d v="2026-06-20T15:33:00"/>
    <m/>
    <m/>
    <n v="1"/>
    <s v="JUNE-26-dummy-data.xlsx"/>
    <b v="0"/>
    <m/>
  </r>
  <r>
    <x v="0"/>
    <x v="1"/>
    <x v="1"/>
    <x v="4"/>
    <x v="0"/>
    <x v="0"/>
    <x v="0"/>
    <x v="1"/>
    <x v="1"/>
    <n v="1"/>
    <s v="St Cah Main Theatre"/>
    <d v="2026-06-20T00:00:00"/>
    <d v="2026-06-20T13:30:00"/>
    <d v="2026-06-20T18:30:00"/>
    <s v="668147083557"/>
    <s v="60143598"/>
    <s v="Ureteric stent insertion"/>
    <m/>
    <s v="Urology"/>
    <s v="Dr Dummy 06"/>
    <d v="2026-06-20T16:05:00"/>
    <d v="2026-06-20T16:52:00"/>
    <m/>
    <m/>
    <n v="1"/>
    <s v="JUNE-26-dummy-data.xlsx"/>
    <b v="0"/>
    <m/>
  </r>
  <r>
    <x v="0"/>
    <x v="1"/>
    <x v="1"/>
    <x v="4"/>
    <x v="0"/>
    <x v="0"/>
    <x v="0"/>
    <x v="1"/>
    <x v="1"/>
    <n v="1"/>
    <s v="St Cah Main Theatre"/>
    <d v="2026-06-20T00:00:00"/>
    <d v="2026-06-20T13:30:00"/>
    <d v="2026-06-20T18:30:00"/>
    <s v="674832415952"/>
    <s v="60152313"/>
    <s v="Ureteroscopy"/>
    <m/>
    <s v="Urology"/>
    <s v="Dr Dummy 06"/>
    <d v="2026-06-20T17:17:00"/>
    <d v="2026-06-20T18:09:00"/>
    <m/>
    <m/>
    <n v="1"/>
    <s v="JUNE-26-dummy-data.xlsx"/>
    <b v="0"/>
    <m/>
  </r>
  <r>
    <x v="0"/>
    <x v="1"/>
    <x v="1"/>
    <x v="4"/>
    <x v="2"/>
    <x v="0"/>
    <x v="0"/>
    <x v="2"/>
    <x v="0"/>
    <n v="1"/>
    <s v="St Cah Main Theatre"/>
    <d v="2026-08-22T00:00:00"/>
    <d v="2026-08-22T13:30:00"/>
    <d v="2026-08-22T18:30:00"/>
    <m/>
    <m/>
    <m/>
    <m/>
    <m/>
    <m/>
    <m/>
    <m/>
    <n v="4"/>
    <n v="0"/>
    <n v="4"/>
    <s v="AUGUST-26-dummy-data.xlsx"/>
    <b v="0"/>
    <n v="0"/>
  </r>
  <r>
    <x v="0"/>
    <x v="1"/>
    <x v="1"/>
    <x v="4"/>
    <x v="2"/>
    <x v="0"/>
    <x v="0"/>
    <x v="2"/>
    <x v="1"/>
    <n v="1"/>
    <s v="St Cah Main Theatre"/>
    <d v="2026-08-22T00:00:00"/>
    <d v="2026-08-22T13:30:00"/>
    <d v="2026-08-22T18:30:00"/>
    <s v="961344847990"/>
    <s v="870127"/>
    <s v="Nasal polypectomy"/>
    <m/>
    <s v="ENT"/>
    <s v="Dr Dummy 14"/>
    <d v="2026-08-22T13:34:00"/>
    <d v="2026-08-22T14:23:00"/>
    <m/>
    <m/>
    <n v="1"/>
    <s v="AUGUST-26-dummy-data.xlsx"/>
    <b v="0"/>
    <m/>
  </r>
  <r>
    <x v="0"/>
    <x v="1"/>
    <x v="1"/>
    <x v="4"/>
    <x v="2"/>
    <x v="0"/>
    <x v="0"/>
    <x v="2"/>
    <x v="1"/>
    <n v="1"/>
    <s v="St Cah Main Theatre"/>
    <d v="2026-08-22T00:00:00"/>
    <d v="2026-08-22T13:30:00"/>
    <d v="2026-08-22T18:30:00"/>
    <s v="987456796852"/>
    <s v="845169"/>
    <s v="Nasal polypectomy"/>
    <s v="Tissue biopsy"/>
    <s v="ENT"/>
    <s v="Dr Dummy 14"/>
    <d v="2026-08-22T16:03:00"/>
    <d v="2026-08-22T16:43:00"/>
    <m/>
    <m/>
    <n v="1"/>
    <s v="AUGUST-26-dummy-data.xlsx"/>
    <b v="0"/>
    <m/>
  </r>
  <r>
    <x v="0"/>
    <x v="1"/>
    <x v="1"/>
    <x v="4"/>
    <x v="2"/>
    <x v="0"/>
    <x v="0"/>
    <x v="2"/>
    <x v="1"/>
    <n v="1"/>
    <s v="St Cah Main Theatre"/>
    <d v="2026-08-22T00:00:00"/>
    <d v="2026-08-22T13:30:00"/>
    <d v="2026-08-22T18:30:00"/>
    <s v="992110243857"/>
    <s v="781797"/>
    <s v="Septoplasty"/>
    <m/>
    <s v="ENT"/>
    <s v="Dr Dummy 14"/>
    <d v="2026-08-22T17:19:00"/>
    <d v="2026-08-22T18:07:00"/>
    <m/>
    <m/>
    <n v="1"/>
    <s v="AUGUST-26-dummy-data.xlsx"/>
    <b v="0"/>
    <m/>
  </r>
  <r>
    <x v="0"/>
    <x v="1"/>
    <x v="1"/>
    <x v="4"/>
    <x v="2"/>
    <x v="0"/>
    <x v="0"/>
    <x v="2"/>
    <x v="1"/>
    <n v="1"/>
    <s v="St Cah Main Theatre"/>
    <d v="2026-08-22T00:00:00"/>
    <d v="2026-08-22T13:30:00"/>
    <d v="2026-08-22T18:30:00"/>
    <s v="999466003080"/>
    <s v="917158"/>
    <s v="Tonsillectomy"/>
    <m/>
    <s v="ENT"/>
    <s v="Dr Dummy 14"/>
    <d v="2026-08-22T14:48:00"/>
    <d v="2026-08-22T15:36:00"/>
    <m/>
    <m/>
    <n v="1"/>
    <s v="AUGUST-26-dummy-data.xlsx"/>
    <b v="0"/>
    <m/>
  </r>
  <r>
    <x v="0"/>
    <x v="1"/>
    <x v="1"/>
    <x v="5"/>
    <x v="0"/>
    <x v="0"/>
    <x v="0"/>
    <x v="6"/>
    <x v="0"/>
    <n v="1"/>
    <s v="St Cah Main Theatre"/>
    <d v="2026-06-04T00:00:00"/>
    <d v="2026-06-04T08:30:00"/>
    <d v="2026-06-04T14:30:00"/>
    <m/>
    <m/>
    <m/>
    <m/>
    <m/>
    <m/>
    <m/>
    <m/>
    <n v="4"/>
    <n v="0"/>
    <n v="4"/>
    <s v="JUNE-26-dummy-data.xlsx"/>
    <b v="0"/>
    <n v="0"/>
  </r>
  <r>
    <x v="0"/>
    <x v="1"/>
    <x v="1"/>
    <x v="5"/>
    <x v="0"/>
    <x v="0"/>
    <x v="0"/>
    <x v="6"/>
    <x v="1"/>
    <n v="1"/>
    <s v="St Cah Main Theatre"/>
    <d v="2026-06-04T00:00:00"/>
    <d v="2026-06-04T08:30:00"/>
    <d v="2026-06-04T14:30:00"/>
    <s v="602528760046"/>
    <s v="60023770"/>
    <s v="Carpal tunnel release"/>
    <s v="Tissue biopsy"/>
    <s v="Trauma and Orthopaedics"/>
    <s v="Dr Dummy 19"/>
    <d v="2026-06-04T10:11:00"/>
    <d v="2026-06-04T11:14:00"/>
    <m/>
    <m/>
    <n v="1"/>
    <s v="JUNE-26-dummy-data.xlsx"/>
    <b v="0"/>
    <m/>
  </r>
  <r>
    <x v="0"/>
    <x v="1"/>
    <x v="1"/>
    <x v="5"/>
    <x v="0"/>
    <x v="0"/>
    <x v="0"/>
    <x v="6"/>
    <x v="1"/>
    <n v="1"/>
    <s v="St Cah Main Theatre"/>
    <d v="2026-06-04T00:00:00"/>
    <d v="2026-06-04T08:30:00"/>
    <d v="2026-06-04T14:30:00"/>
    <s v="605898903333"/>
    <s v="60287033"/>
    <s v="Removal of metalwork"/>
    <m/>
    <s v="Trauma and Orthopaedics"/>
    <s v="Dr Dummy 19"/>
    <d v="2026-06-04T08:37:00"/>
    <d v="2026-06-04T09:32:00"/>
    <m/>
    <m/>
    <n v="1"/>
    <s v="JUNE-26-dummy-data.xlsx"/>
    <b v="0"/>
    <m/>
  </r>
  <r>
    <x v="0"/>
    <x v="1"/>
    <x v="1"/>
    <x v="5"/>
    <x v="0"/>
    <x v="0"/>
    <x v="0"/>
    <x v="6"/>
    <x v="1"/>
    <n v="1"/>
    <s v="St Cah Main Theatre"/>
    <d v="2026-06-04T00:00:00"/>
    <d v="2026-06-04T08:30:00"/>
    <d v="2026-06-04T14:30:00"/>
    <s v="628743360633"/>
    <s v="60197897"/>
    <s v="Removal of metalwork"/>
    <s v="Tissue biopsy"/>
    <s v="Trauma and Orthopaedics"/>
    <s v="Dr Dummy 19"/>
    <d v="2026-06-04T13:02:00"/>
    <d v="2026-06-04T14:01:00"/>
    <m/>
    <m/>
    <n v="1"/>
    <s v="JUNE-26-dummy-data.xlsx"/>
    <b v="0"/>
    <m/>
  </r>
  <r>
    <x v="0"/>
    <x v="1"/>
    <x v="1"/>
    <x v="5"/>
    <x v="0"/>
    <x v="0"/>
    <x v="0"/>
    <x v="6"/>
    <x v="1"/>
    <n v="1"/>
    <s v="St Cah Main Theatre"/>
    <d v="2026-06-04T00:00:00"/>
    <d v="2026-06-04T08:30:00"/>
    <d v="2026-06-04T14:30:00"/>
    <s v="656711658741"/>
    <s v="60292123"/>
    <s v="Shoulder arthroscopy"/>
    <s v="Local anaesthetic infiltration"/>
    <s v="Trauma and Orthopaedics"/>
    <s v="Dr Dummy 19"/>
    <d v="2026-06-04T11:33:00"/>
    <d v="2026-06-04T12:45:00"/>
    <m/>
    <m/>
    <n v="1"/>
    <s v="JUNE-26-dummy-data.xlsx"/>
    <b v="0"/>
    <m/>
  </r>
  <r>
    <x v="0"/>
    <x v="1"/>
    <x v="1"/>
    <x v="6"/>
    <x v="0"/>
    <x v="0"/>
    <x v="0"/>
    <x v="4"/>
    <x v="0"/>
    <n v="1"/>
    <s v="St Cah Main Theatre"/>
    <d v="2026-06-05T00:00:00"/>
    <d v="2026-06-05T08:00:00"/>
    <d v="2026-06-05T15:00:00"/>
    <m/>
    <m/>
    <m/>
    <m/>
    <m/>
    <m/>
    <m/>
    <m/>
    <n v="4"/>
    <n v="0"/>
    <n v="4"/>
    <s v="JUNE-26-dummy-data.xlsx"/>
    <b v="0"/>
    <n v="0"/>
  </r>
  <r>
    <x v="0"/>
    <x v="1"/>
    <x v="1"/>
    <x v="6"/>
    <x v="0"/>
    <x v="0"/>
    <x v="0"/>
    <x v="4"/>
    <x v="1"/>
    <n v="1"/>
    <s v="St Cah Main Theatre"/>
    <d v="2026-06-05T00:00:00"/>
    <d v="2026-06-05T08:00:00"/>
    <d v="2026-06-05T15:00:00"/>
    <s v="631825293483"/>
    <s v="60060730"/>
    <s v="Inguinal hernia repair"/>
    <s v="Local anaesthetic infiltration"/>
    <s v="General Surgery"/>
    <s v="Dr Dummy 08"/>
    <d v="2026-06-05T13:18:00"/>
    <d v="2026-06-05T14:12:00"/>
    <m/>
    <m/>
    <n v="1"/>
    <s v="JUNE-26-dummy-data.xlsx"/>
    <b v="0"/>
    <m/>
  </r>
  <r>
    <x v="0"/>
    <x v="1"/>
    <x v="1"/>
    <x v="6"/>
    <x v="0"/>
    <x v="0"/>
    <x v="0"/>
    <x v="4"/>
    <x v="1"/>
    <n v="1"/>
    <s v="St Cah Main Theatre"/>
    <d v="2026-06-05T00:00:00"/>
    <d v="2026-06-05T08:00:00"/>
    <d v="2026-06-05T15:00:00"/>
    <s v="665345544623"/>
    <s v="60048816"/>
    <s v="Laparoscopic appendicectomy"/>
    <m/>
    <s v="General Surgery"/>
    <s v="Dr Dummy 08"/>
    <d v="2026-06-05T09:57:00"/>
    <d v="2026-06-05T11:00:00"/>
    <m/>
    <m/>
    <n v="1"/>
    <s v="JUNE-26-dummy-data.xlsx"/>
    <b v="0"/>
    <m/>
  </r>
  <r>
    <x v="0"/>
    <x v="1"/>
    <x v="1"/>
    <x v="6"/>
    <x v="0"/>
    <x v="0"/>
    <x v="0"/>
    <x v="4"/>
    <x v="1"/>
    <n v="1"/>
    <s v="St Cah Main Theatre"/>
    <d v="2026-06-05T00:00:00"/>
    <d v="2026-06-05T08:00:00"/>
    <d v="2026-06-05T15:00:00"/>
    <s v="670119614223"/>
    <s v="60223418"/>
    <s v="Excision of skin lesion"/>
    <m/>
    <s v="General Surgery"/>
    <s v="Dr Dummy 08"/>
    <d v="2026-06-05T08:08:00"/>
    <d v="2026-06-05T09:26:00"/>
    <m/>
    <m/>
    <n v="1"/>
    <s v="JUNE-26-dummy-data.xlsx"/>
    <b v="0"/>
    <m/>
  </r>
  <r>
    <x v="0"/>
    <x v="1"/>
    <x v="1"/>
    <x v="6"/>
    <x v="0"/>
    <x v="0"/>
    <x v="0"/>
    <x v="4"/>
    <x v="1"/>
    <n v="1"/>
    <s v="St Cah Main Theatre"/>
    <d v="2026-06-05T00:00:00"/>
    <d v="2026-06-05T08:00:00"/>
    <d v="2026-06-05T15:00:00"/>
    <s v="679786111110"/>
    <s v="60000615"/>
    <s v="Incision and drainage of abscess"/>
    <m/>
    <s v="General Surgery"/>
    <s v="Dr Dummy 08"/>
    <d v="2026-06-05T11:38:00"/>
    <d v="2026-06-05T12:56:00"/>
    <m/>
    <m/>
    <n v="1"/>
    <s v="JUNE-26-dummy-data.xlsx"/>
    <b v="0"/>
    <m/>
  </r>
  <r>
    <x v="0"/>
    <x v="1"/>
    <x v="1"/>
    <x v="6"/>
    <x v="1"/>
    <x v="0"/>
    <x v="0"/>
    <x v="0"/>
    <x v="0"/>
    <n v="1"/>
    <s v="St Cah Main Theatre"/>
    <d v="2026-07-03T00:00:00"/>
    <d v="2026-07-03T09:00:00"/>
    <d v="2026-07-03T16:00:00"/>
    <m/>
    <m/>
    <m/>
    <m/>
    <m/>
    <m/>
    <m/>
    <m/>
    <n v="4"/>
    <n v="0"/>
    <n v="4"/>
    <s v="JULY-26-dummy-data.xlsx"/>
    <b v="0"/>
    <n v="0"/>
  </r>
  <r>
    <x v="0"/>
    <x v="1"/>
    <x v="1"/>
    <x v="6"/>
    <x v="1"/>
    <x v="0"/>
    <x v="0"/>
    <x v="0"/>
    <x v="1"/>
    <n v="1"/>
    <s v="St Cah Main Theatre"/>
    <d v="2026-07-03T00:00:00"/>
    <d v="2026-07-03T09:00:00"/>
    <d v="2026-07-03T16:00:00"/>
    <s v="714934850367"/>
    <s v="70166244"/>
    <s v="Cervical polypectomy"/>
    <s v="Wound closure"/>
    <s v="Gynaecology"/>
    <s v="Dr Dummy 24"/>
    <d v="2026-07-03T09:08:00"/>
    <d v="2026-07-03T10:08:00"/>
    <m/>
    <m/>
    <n v="1"/>
    <s v="JULY-26-dummy-data.xlsx"/>
    <b v="0"/>
    <m/>
  </r>
  <r>
    <x v="0"/>
    <x v="1"/>
    <x v="1"/>
    <x v="6"/>
    <x v="1"/>
    <x v="0"/>
    <x v="0"/>
    <x v="0"/>
    <x v="1"/>
    <n v="1"/>
    <s v="St Cah Main Theatre"/>
    <d v="2026-07-03T00:00:00"/>
    <d v="2026-07-03T09:00:00"/>
    <d v="2026-07-03T16:00:00"/>
    <s v="737160054174"/>
    <s v="70188347"/>
    <s v="Diagnostic laparoscopy"/>
    <s v="Wound closure"/>
    <s v="Gynaecology"/>
    <s v="Dr Dummy 24"/>
    <d v="2026-07-03T12:38:00"/>
    <d v="2026-07-03T13:42:00"/>
    <m/>
    <m/>
    <n v="1"/>
    <s v="JULY-26-dummy-data.xlsx"/>
    <b v="0"/>
    <m/>
  </r>
  <r>
    <x v="0"/>
    <x v="1"/>
    <x v="1"/>
    <x v="6"/>
    <x v="1"/>
    <x v="0"/>
    <x v="0"/>
    <x v="0"/>
    <x v="1"/>
    <n v="1"/>
    <s v="St Cah Main Theatre"/>
    <d v="2026-07-03T00:00:00"/>
    <d v="2026-07-03T09:00:00"/>
    <d v="2026-07-03T16:00:00"/>
    <s v="753700631041"/>
    <s v="70199475"/>
    <s v="Hysteroscopy"/>
    <m/>
    <s v="Gynaecology"/>
    <s v="Dr Dummy 24"/>
    <d v="2026-07-03T14:20:00"/>
    <d v="2026-07-03T15:24:00"/>
    <m/>
    <m/>
    <n v="1"/>
    <s v="JULY-26-dummy-data.xlsx"/>
    <b v="0"/>
    <m/>
  </r>
  <r>
    <x v="0"/>
    <x v="1"/>
    <x v="1"/>
    <x v="6"/>
    <x v="1"/>
    <x v="0"/>
    <x v="0"/>
    <x v="0"/>
    <x v="1"/>
    <n v="1"/>
    <s v="St Cah Main Theatre"/>
    <d v="2026-07-03T00:00:00"/>
    <d v="2026-07-03T09:00:00"/>
    <d v="2026-07-03T16:00:00"/>
    <s v="766014970233"/>
    <s v="70275804"/>
    <s v="Hysteroscopy"/>
    <m/>
    <s v="Gynaecology"/>
    <s v="Dr Dummy 24"/>
    <d v="2026-07-03T10:50:00"/>
    <d v="2026-07-03T12:01:00"/>
    <m/>
    <m/>
    <n v="1"/>
    <s v="JULY-26-dummy-data.xlsx"/>
    <b v="0"/>
    <m/>
  </r>
  <r>
    <x v="0"/>
    <x v="1"/>
    <x v="1"/>
    <x v="7"/>
    <x v="0"/>
    <x v="0"/>
    <x v="0"/>
    <x v="7"/>
    <x v="0"/>
    <n v="1"/>
    <s v="St Cah Main Theatre"/>
    <d v="2026-06-06T00:00:00"/>
    <d v="2026-06-06T08:00:00"/>
    <d v="2026-06-06T16:00:00"/>
    <m/>
    <m/>
    <m/>
    <m/>
    <m/>
    <m/>
    <m/>
    <m/>
    <n v="4"/>
    <n v="0"/>
    <n v="4"/>
    <s v="JUNE-26-dummy-data.xlsx"/>
    <b v="0"/>
    <n v="0"/>
  </r>
  <r>
    <x v="0"/>
    <x v="1"/>
    <x v="1"/>
    <x v="7"/>
    <x v="0"/>
    <x v="0"/>
    <x v="0"/>
    <x v="7"/>
    <x v="1"/>
    <n v="1"/>
    <s v="St Cah Main Theatre"/>
    <d v="2026-06-06T00:00:00"/>
    <d v="2026-06-06T08:00:00"/>
    <d v="2026-06-06T16:00:00"/>
    <s v="663340381276"/>
    <s v="60215253"/>
    <s v="Hand wound repair"/>
    <m/>
    <s v="Plastic Surgery"/>
    <s v="Dr Dummy 06"/>
    <d v="2026-06-06T14:11:00"/>
    <d v="2026-06-06T15:37:00"/>
    <m/>
    <m/>
    <n v="1"/>
    <s v="JUNE-26-dummy-data.xlsx"/>
    <b v="0"/>
    <m/>
  </r>
  <r>
    <x v="0"/>
    <x v="1"/>
    <x v="1"/>
    <x v="7"/>
    <x v="0"/>
    <x v="0"/>
    <x v="0"/>
    <x v="7"/>
    <x v="1"/>
    <n v="1"/>
    <s v="St Cah Main Theatre"/>
    <d v="2026-06-06T00:00:00"/>
    <d v="2026-06-06T08:00:00"/>
    <d v="2026-06-06T16:00:00"/>
    <s v="676507896300"/>
    <s v="60089093"/>
    <s v="Excision of skin lesion"/>
    <m/>
    <s v="Plastic Surgery"/>
    <s v="Dr Dummy 06"/>
    <d v="2026-06-06T10:04:00"/>
    <d v="2026-06-06T11:26:00"/>
    <m/>
    <m/>
    <n v="1"/>
    <s v="JUNE-26-dummy-data.xlsx"/>
    <b v="0"/>
    <m/>
  </r>
  <r>
    <x v="0"/>
    <x v="1"/>
    <x v="1"/>
    <x v="7"/>
    <x v="0"/>
    <x v="0"/>
    <x v="0"/>
    <x v="7"/>
    <x v="1"/>
    <n v="1"/>
    <s v="St Cah Main Theatre"/>
    <d v="2026-06-06T00:00:00"/>
    <d v="2026-06-06T08:00:00"/>
    <d v="2026-06-06T16:00:00"/>
    <s v="690199990872"/>
    <s v="60190244"/>
    <s v="Skin graft"/>
    <m/>
    <s v="Plastic Surgery"/>
    <s v="Dr Dummy 06"/>
    <d v="2026-06-06T12:07:00"/>
    <d v="2026-06-06T13:36:00"/>
    <m/>
    <m/>
    <n v="1"/>
    <s v="JUNE-26-dummy-data.xlsx"/>
    <b v="0"/>
    <m/>
  </r>
  <r>
    <x v="0"/>
    <x v="1"/>
    <x v="1"/>
    <x v="7"/>
    <x v="0"/>
    <x v="0"/>
    <x v="0"/>
    <x v="7"/>
    <x v="1"/>
    <n v="1"/>
    <s v="St Cah Main Theatre"/>
    <d v="2026-06-06T00:00:00"/>
    <d v="2026-06-06T08:00:00"/>
    <d v="2026-06-06T16:00:00"/>
    <s v="695190741633"/>
    <s v="60278474"/>
    <s v="Skin graft"/>
    <s v="Tissue biopsy"/>
    <s v="Plastic Surgery"/>
    <s v="Dr Dummy 06"/>
    <d v="2026-06-06T08:07:00"/>
    <d v="2026-06-06T09:21:00"/>
    <m/>
    <m/>
    <n v="1"/>
    <s v="JUNE-26-dummy-data.xlsx"/>
    <b v="0"/>
    <m/>
  </r>
  <r>
    <x v="0"/>
    <x v="1"/>
    <x v="1"/>
    <x v="7"/>
    <x v="0"/>
    <x v="0"/>
    <x v="0"/>
    <x v="1"/>
    <x v="0"/>
    <n v="1"/>
    <s v="St Cah Main Theatre"/>
    <d v="2026-06-18T00:00:00"/>
    <d v="2026-06-18T09:00:00"/>
    <d v="2026-06-18T17:00:00"/>
    <m/>
    <m/>
    <m/>
    <m/>
    <m/>
    <m/>
    <m/>
    <m/>
    <n v="4"/>
    <n v="0"/>
    <n v="4"/>
    <s v="JUNE-26-dummy-data.xlsx"/>
    <b v="0"/>
    <n v="0"/>
  </r>
  <r>
    <x v="0"/>
    <x v="1"/>
    <x v="1"/>
    <x v="7"/>
    <x v="0"/>
    <x v="0"/>
    <x v="0"/>
    <x v="1"/>
    <x v="1"/>
    <n v="1"/>
    <s v="St Cah Main Theatre"/>
    <d v="2026-06-18T00:00:00"/>
    <d v="2026-06-18T09:00:00"/>
    <d v="2026-06-18T17:00:00"/>
    <s v="636903712479"/>
    <s v="60226863"/>
    <s v="Flexible cystoscopy"/>
    <m/>
    <s v="Urology"/>
    <s v="Dr Dummy 01"/>
    <d v="2026-06-18T15:03:00"/>
    <d v="2026-06-18T16:23:00"/>
    <m/>
    <m/>
    <n v="1"/>
    <s v="JUNE-26-dummy-data.xlsx"/>
    <b v="0"/>
    <m/>
  </r>
  <r>
    <x v="0"/>
    <x v="1"/>
    <x v="1"/>
    <x v="7"/>
    <x v="0"/>
    <x v="0"/>
    <x v="0"/>
    <x v="1"/>
    <x v="1"/>
    <n v="1"/>
    <s v="St Cah Main Theatre"/>
    <d v="2026-06-18T00:00:00"/>
    <d v="2026-06-18T09:00:00"/>
    <d v="2026-06-18T17:00:00"/>
    <s v="656447944137"/>
    <s v="60113469"/>
    <s v="Ureteric stent insertion"/>
    <s v="Diagnostic examination"/>
    <s v="Urology"/>
    <s v="Dr Dummy 01"/>
    <d v="2026-06-18T09:07:00"/>
    <d v="2026-06-18T10:24:00"/>
    <m/>
    <m/>
    <n v="1"/>
    <s v="JUNE-26-dummy-data.xlsx"/>
    <b v="0"/>
    <m/>
  </r>
  <r>
    <x v="0"/>
    <x v="1"/>
    <x v="1"/>
    <x v="7"/>
    <x v="0"/>
    <x v="0"/>
    <x v="0"/>
    <x v="1"/>
    <x v="1"/>
    <n v="1"/>
    <s v="St Cah Main Theatre"/>
    <d v="2026-06-18T00:00:00"/>
    <d v="2026-06-18T09:00:00"/>
    <d v="2026-06-18T17:00:00"/>
    <s v="671226841839"/>
    <s v="60247560"/>
    <s v="Circumcision"/>
    <s v="Tissue biopsy"/>
    <s v="Urology"/>
    <s v="Dr Dummy 01"/>
    <d v="2026-06-18T11:03:00"/>
    <d v="2026-06-18T12:15:00"/>
    <m/>
    <m/>
    <n v="1"/>
    <s v="JUNE-26-dummy-data.xlsx"/>
    <b v="0"/>
    <m/>
  </r>
  <r>
    <x v="0"/>
    <x v="1"/>
    <x v="1"/>
    <x v="7"/>
    <x v="0"/>
    <x v="0"/>
    <x v="0"/>
    <x v="1"/>
    <x v="1"/>
    <n v="1"/>
    <s v="St Cah Main Theatre"/>
    <d v="2026-06-18T00:00:00"/>
    <d v="2026-06-18T09:00:00"/>
    <d v="2026-06-18T17:00:00"/>
    <s v="689006728817"/>
    <s v="60146680"/>
    <s v="Flexible cystoscopy"/>
    <m/>
    <s v="Urology"/>
    <s v="Dr Dummy 01"/>
    <d v="2026-06-18T13:02:00"/>
    <d v="2026-06-18T14:11:00"/>
    <m/>
    <m/>
    <n v="1"/>
    <s v="JUNE-26-dummy-data.xlsx"/>
    <b v="0"/>
    <m/>
  </r>
  <r>
    <x v="0"/>
    <x v="1"/>
    <x v="1"/>
    <x v="7"/>
    <x v="0"/>
    <x v="0"/>
    <x v="0"/>
    <x v="1"/>
    <x v="0"/>
    <n v="1"/>
    <s v="St Cah Main Theatre"/>
    <d v="2026-06-25T00:00:00"/>
    <d v="2026-06-25T08:30:00"/>
    <d v="2026-06-25T16:30:00"/>
    <m/>
    <m/>
    <m/>
    <m/>
    <m/>
    <m/>
    <m/>
    <m/>
    <n v="4"/>
    <n v="0"/>
    <n v="4"/>
    <s v="JUNE-26-dummy-data.xlsx"/>
    <b v="0"/>
    <n v="0"/>
  </r>
  <r>
    <x v="0"/>
    <x v="1"/>
    <x v="1"/>
    <x v="7"/>
    <x v="0"/>
    <x v="0"/>
    <x v="0"/>
    <x v="1"/>
    <x v="1"/>
    <n v="1"/>
    <s v="St Cah Main Theatre"/>
    <d v="2026-06-25T00:00:00"/>
    <d v="2026-06-25T08:30:00"/>
    <d v="2026-06-25T16:30:00"/>
    <s v="607622333965"/>
    <s v="60267150"/>
    <s v="Ureteroscopy"/>
    <m/>
    <s v="Urology"/>
    <s v="Dr Dummy 22"/>
    <d v="2026-06-25T10:41:00"/>
    <d v="2026-06-25T12:01:00"/>
    <m/>
    <m/>
    <n v="1"/>
    <s v="JUNE-26-dummy-data.xlsx"/>
    <b v="0"/>
    <m/>
  </r>
  <r>
    <x v="0"/>
    <x v="1"/>
    <x v="1"/>
    <x v="7"/>
    <x v="0"/>
    <x v="0"/>
    <x v="0"/>
    <x v="1"/>
    <x v="1"/>
    <n v="1"/>
    <s v="St Cah Main Theatre"/>
    <d v="2026-06-25T00:00:00"/>
    <d v="2026-06-25T08:30:00"/>
    <d v="2026-06-25T16:30:00"/>
    <s v="645786493434"/>
    <s v="60259772"/>
    <s v="Ureteric stent insertion"/>
    <m/>
    <s v="Urology"/>
    <s v="Dr Dummy 22"/>
    <d v="2026-06-25T08:36:00"/>
    <d v="2026-06-25T10:00:00"/>
    <m/>
    <m/>
    <n v="1"/>
    <s v="JUNE-26-dummy-data.xlsx"/>
    <b v="0"/>
    <m/>
  </r>
  <r>
    <x v="0"/>
    <x v="1"/>
    <x v="1"/>
    <x v="7"/>
    <x v="0"/>
    <x v="0"/>
    <x v="0"/>
    <x v="1"/>
    <x v="1"/>
    <n v="1"/>
    <s v="St Cah Main Theatre"/>
    <d v="2026-06-25T00:00:00"/>
    <d v="2026-06-25T08:30:00"/>
    <d v="2026-06-25T16:30:00"/>
    <s v="668819686746"/>
    <s v="60038068"/>
    <s v="Circumcision"/>
    <m/>
    <s v="Urology"/>
    <s v="Dr Dummy 22"/>
    <d v="2026-06-25T14:40:00"/>
    <d v="2026-06-25T16:10:00"/>
    <m/>
    <m/>
    <n v="1"/>
    <s v="JUNE-26-dummy-data.xlsx"/>
    <b v="0"/>
    <m/>
  </r>
  <r>
    <x v="0"/>
    <x v="1"/>
    <x v="1"/>
    <x v="7"/>
    <x v="0"/>
    <x v="0"/>
    <x v="0"/>
    <x v="1"/>
    <x v="1"/>
    <n v="1"/>
    <s v="St Cah Main Theatre"/>
    <d v="2026-06-25T00:00:00"/>
    <d v="2026-06-25T08:30:00"/>
    <d v="2026-06-25T16:30:00"/>
    <s v="668822747258"/>
    <s v="60020966"/>
    <s v="Ureteric stent insertion"/>
    <m/>
    <s v="Urology"/>
    <s v="Dr Dummy 22"/>
    <d v="2026-06-25T12:42:00"/>
    <d v="2026-06-25T14:02:00"/>
    <m/>
    <m/>
    <n v="1"/>
    <s v="JUNE-26-dummy-data.xlsx"/>
    <b v="0"/>
    <m/>
  </r>
  <r>
    <x v="0"/>
    <x v="1"/>
    <x v="1"/>
    <x v="7"/>
    <x v="1"/>
    <x v="0"/>
    <x v="0"/>
    <x v="7"/>
    <x v="0"/>
    <n v="1"/>
    <s v="St Cah Main Theatre"/>
    <d v="2026-07-10T00:00:00"/>
    <d v="2026-07-10T08:30:00"/>
    <d v="2026-07-10T16:30:00"/>
    <m/>
    <m/>
    <m/>
    <m/>
    <m/>
    <m/>
    <m/>
    <m/>
    <n v="4"/>
    <n v="0"/>
    <n v="4"/>
    <s v="JULY-26-dummy-data.xlsx"/>
    <b v="0"/>
    <n v="0"/>
  </r>
  <r>
    <x v="0"/>
    <x v="1"/>
    <x v="1"/>
    <x v="7"/>
    <x v="1"/>
    <x v="0"/>
    <x v="0"/>
    <x v="7"/>
    <x v="1"/>
    <n v="1"/>
    <s v="St Cah Main Theatre"/>
    <d v="2026-07-10T00:00:00"/>
    <d v="2026-07-10T08:30:00"/>
    <d v="2026-07-10T16:30:00"/>
    <s v="754484284831"/>
    <s v="70233450"/>
    <s v="Hand wound repair"/>
    <m/>
    <s v="Plastic Surgery"/>
    <s v="Dr Dummy 15"/>
    <d v="2026-07-10T12:36:00"/>
    <d v="2026-07-10T13:39:00"/>
    <m/>
    <m/>
    <n v="1"/>
    <s v="JULY-26-dummy-data.xlsx"/>
    <b v="0"/>
    <m/>
  </r>
  <r>
    <x v="0"/>
    <x v="1"/>
    <x v="1"/>
    <x v="7"/>
    <x v="1"/>
    <x v="0"/>
    <x v="0"/>
    <x v="7"/>
    <x v="1"/>
    <n v="1"/>
    <s v="St Cah Main Theatre"/>
    <d v="2026-07-10T00:00:00"/>
    <d v="2026-07-10T08:30:00"/>
    <d v="2026-07-10T16:30:00"/>
    <s v="755747581063"/>
    <s v="70197930"/>
    <s v="Scar revision"/>
    <m/>
    <s v="Plastic Surgery"/>
    <s v="Dr Dummy 15"/>
    <d v="2026-07-10T08:32:00"/>
    <d v="2026-07-10T09:39:00"/>
    <m/>
    <m/>
    <n v="1"/>
    <s v="JULY-26-dummy-data.xlsx"/>
    <b v="0"/>
    <m/>
  </r>
  <r>
    <x v="0"/>
    <x v="1"/>
    <x v="1"/>
    <x v="7"/>
    <x v="1"/>
    <x v="0"/>
    <x v="0"/>
    <x v="7"/>
    <x v="1"/>
    <n v="1"/>
    <s v="St Cah Main Theatre"/>
    <d v="2026-07-10T00:00:00"/>
    <d v="2026-07-10T08:30:00"/>
    <d v="2026-07-10T16:30:00"/>
    <s v="771763030415"/>
    <s v="70245430"/>
    <s v="Excision of skin lesion"/>
    <m/>
    <s v="Plastic Surgery"/>
    <s v="Dr Dummy 15"/>
    <d v="2026-07-10T10:37:00"/>
    <d v="2026-07-10T12:16:00"/>
    <m/>
    <m/>
    <n v="1"/>
    <s v="JULY-26-dummy-data.xlsx"/>
    <b v="0"/>
    <m/>
  </r>
  <r>
    <x v="0"/>
    <x v="1"/>
    <x v="1"/>
    <x v="7"/>
    <x v="1"/>
    <x v="0"/>
    <x v="0"/>
    <x v="7"/>
    <x v="1"/>
    <n v="1"/>
    <s v="St Cah Main Theatre"/>
    <d v="2026-07-10T00:00:00"/>
    <d v="2026-07-10T08:30:00"/>
    <d v="2026-07-10T16:30:00"/>
    <s v="773262731334"/>
    <s v="70214446"/>
    <s v="Skin graft"/>
    <m/>
    <s v="Plastic Surgery"/>
    <s v="Dr Dummy 15"/>
    <d v="2026-07-10T14:39:00"/>
    <d v="2026-07-10T15:50:00"/>
    <m/>
    <m/>
    <n v="1"/>
    <s v="JULY-26-dummy-data.xlsx"/>
    <b v="0"/>
    <m/>
  </r>
  <r>
    <x v="0"/>
    <x v="1"/>
    <x v="1"/>
    <x v="7"/>
    <x v="1"/>
    <x v="0"/>
    <x v="0"/>
    <x v="1"/>
    <x v="0"/>
    <n v="1"/>
    <s v="St Cah Main Theatre"/>
    <d v="2026-07-23T00:00:00"/>
    <d v="2026-07-23T08:00:00"/>
    <d v="2026-07-23T16:00:00"/>
    <m/>
    <m/>
    <m/>
    <m/>
    <m/>
    <m/>
    <m/>
    <m/>
    <n v="4"/>
    <n v="0"/>
    <n v="4"/>
    <s v="JULY-26-dummy-data.xlsx"/>
    <b v="0"/>
    <n v="0"/>
  </r>
  <r>
    <x v="0"/>
    <x v="1"/>
    <x v="1"/>
    <x v="7"/>
    <x v="1"/>
    <x v="0"/>
    <x v="0"/>
    <x v="1"/>
    <x v="1"/>
    <n v="1"/>
    <s v="St Cah Main Theatre"/>
    <d v="2026-07-23T00:00:00"/>
    <d v="2026-07-23T08:00:00"/>
    <d v="2026-07-23T16:00:00"/>
    <s v="702516933274"/>
    <s v="70065896"/>
    <s v="Circumcision"/>
    <m/>
    <s v="Urology"/>
    <s v="Dr Dummy 14"/>
    <d v="2026-07-23T14:06:00"/>
    <d v="2026-07-23T15:20:00"/>
    <m/>
    <m/>
    <n v="1"/>
    <s v="JULY-26-dummy-data.xlsx"/>
    <b v="0"/>
    <m/>
  </r>
  <r>
    <x v="0"/>
    <x v="1"/>
    <x v="1"/>
    <x v="7"/>
    <x v="1"/>
    <x v="0"/>
    <x v="0"/>
    <x v="1"/>
    <x v="1"/>
    <n v="1"/>
    <s v="St Cah Main Theatre"/>
    <d v="2026-07-23T00:00:00"/>
    <d v="2026-07-23T08:00:00"/>
    <d v="2026-07-23T16:00:00"/>
    <s v="759154465747"/>
    <s v="70032117"/>
    <s v="Circumcision"/>
    <m/>
    <s v="Urology"/>
    <s v="Dr Dummy 14"/>
    <d v="2026-07-23T10:04:00"/>
    <d v="2026-07-23T11:13:00"/>
    <m/>
    <m/>
    <n v="1"/>
    <s v="JULY-26-dummy-data.xlsx"/>
    <b v="0"/>
    <m/>
  </r>
  <r>
    <x v="0"/>
    <x v="1"/>
    <x v="1"/>
    <x v="7"/>
    <x v="1"/>
    <x v="0"/>
    <x v="0"/>
    <x v="1"/>
    <x v="1"/>
    <n v="1"/>
    <s v="St Cah Main Theatre"/>
    <d v="2026-07-23T00:00:00"/>
    <d v="2026-07-23T08:00:00"/>
    <d v="2026-07-23T16:00:00"/>
    <s v="762947595631"/>
    <s v="70210676"/>
    <s v="Circumcision"/>
    <m/>
    <s v="Urology"/>
    <s v="Dr Dummy 14"/>
    <d v="2026-07-23T08:07:00"/>
    <d v="2026-07-23T09:28:00"/>
    <m/>
    <m/>
    <n v="1"/>
    <s v="JULY-26-dummy-data.xlsx"/>
    <b v="0"/>
    <m/>
  </r>
  <r>
    <x v="0"/>
    <x v="1"/>
    <x v="1"/>
    <x v="7"/>
    <x v="1"/>
    <x v="0"/>
    <x v="0"/>
    <x v="1"/>
    <x v="1"/>
    <n v="1"/>
    <s v="St Cah Main Theatre"/>
    <d v="2026-07-23T00:00:00"/>
    <d v="2026-07-23T08:00:00"/>
    <d v="2026-07-23T16:00:00"/>
    <s v="781503152241"/>
    <s v="70174276"/>
    <s v="Flexible cystoscopy"/>
    <s v="Wound closure"/>
    <s v="Urology"/>
    <s v="Dr Dummy 14"/>
    <d v="2026-07-23T12:05:00"/>
    <d v="2026-07-23T13:19:00"/>
    <m/>
    <m/>
    <n v="1"/>
    <s v="JULY-26-dummy-data.xlsx"/>
    <b v="0"/>
    <m/>
  </r>
  <r>
    <x v="0"/>
    <x v="1"/>
    <x v="1"/>
    <x v="7"/>
    <x v="1"/>
    <x v="0"/>
    <x v="0"/>
    <x v="4"/>
    <x v="0"/>
    <n v="1"/>
    <s v="St Cah Main Theatre"/>
    <d v="2026-07-28T00:00:00"/>
    <d v="2026-07-28T08:30:00"/>
    <d v="2026-07-28T16:30:00"/>
    <m/>
    <m/>
    <m/>
    <m/>
    <m/>
    <m/>
    <m/>
    <m/>
    <n v="4"/>
    <n v="0"/>
    <n v="4"/>
    <s v="JULY-26-dummy-data.xlsx"/>
    <b v="0"/>
    <n v="0"/>
  </r>
  <r>
    <x v="0"/>
    <x v="1"/>
    <x v="1"/>
    <x v="7"/>
    <x v="1"/>
    <x v="0"/>
    <x v="0"/>
    <x v="4"/>
    <x v="1"/>
    <n v="1"/>
    <s v="St Cah Main Theatre"/>
    <d v="2026-07-28T00:00:00"/>
    <d v="2026-07-28T08:30:00"/>
    <d v="2026-07-28T16:30:00"/>
    <s v="711790289427"/>
    <s v="70165346"/>
    <s v="Laparoscopic cholecystectomy"/>
    <m/>
    <s v="General Surgery"/>
    <s v="Dr Dummy 18"/>
    <d v="2026-07-28T12:38:00"/>
    <d v="2026-07-28T13:52:00"/>
    <m/>
    <m/>
    <n v="1"/>
    <s v="JULY-26-dummy-data.xlsx"/>
    <b v="0"/>
    <m/>
  </r>
  <r>
    <x v="0"/>
    <x v="1"/>
    <x v="1"/>
    <x v="7"/>
    <x v="1"/>
    <x v="0"/>
    <x v="0"/>
    <x v="4"/>
    <x v="1"/>
    <n v="1"/>
    <s v="St Cah Main Theatre"/>
    <d v="2026-07-28T00:00:00"/>
    <d v="2026-07-28T08:30:00"/>
    <d v="2026-07-28T16:30:00"/>
    <s v="751683881016"/>
    <s v="70106971"/>
    <s v="Laparoscopic cholecystectomy"/>
    <s v="Diagnostic examination"/>
    <s v="General Surgery"/>
    <s v="Dr Dummy 18"/>
    <d v="2026-07-28T14:42:00"/>
    <d v="2026-07-28T15:51:00"/>
    <m/>
    <m/>
    <n v="1"/>
    <s v="JULY-26-dummy-data.xlsx"/>
    <b v="0"/>
    <m/>
  </r>
  <r>
    <x v="0"/>
    <x v="1"/>
    <x v="1"/>
    <x v="7"/>
    <x v="1"/>
    <x v="0"/>
    <x v="0"/>
    <x v="4"/>
    <x v="1"/>
    <n v="1"/>
    <s v="St Cah Main Theatre"/>
    <d v="2026-07-28T00:00:00"/>
    <d v="2026-07-28T08:30:00"/>
    <d v="2026-07-28T16:30:00"/>
    <s v="773190501052"/>
    <s v="70127115"/>
    <s v="Inguinal hernia repair"/>
    <s v="Local anaesthetic infiltration"/>
    <s v="General Surgery"/>
    <s v="Dr Dummy 18"/>
    <d v="2026-07-28T08:38:00"/>
    <d v="2026-07-28T09:59:00"/>
    <m/>
    <m/>
    <n v="1"/>
    <s v="JULY-26-dummy-data.xlsx"/>
    <b v="0"/>
    <m/>
  </r>
  <r>
    <x v="0"/>
    <x v="1"/>
    <x v="1"/>
    <x v="7"/>
    <x v="1"/>
    <x v="0"/>
    <x v="0"/>
    <x v="4"/>
    <x v="1"/>
    <n v="1"/>
    <s v="St Cah Main Theatre"/>
    <d v="2026-07-28T00:00:00"/>
    <d v="2026-07-28T08:30:00"/>
    <d v="2026-07-28T16:30:00"/>
    <s v="785265119629"/>
    <s v="70140575"/>
    <s v="Inguinal hernia repair"/>
    <m/>
    <s v="General Surgery"/>
    <s v="Dr Dummy 18"/>
    <d v="2026-07-28T10:40:00"/>
    <d v="2026-07-28T12:07:00"/>
    <m/>
    <m/>
    <n v="1"/>
    <s v="JULY-26-dummy-data.xlsx"/>
    <b v="0"/>
    <m/>
  </r>
  <r>
    <x v="0"/>
    <x v="1"/>
    <x v="1"/>
    <x v="7"/>
    <x v="2"/>
    <x v="0"/>
    <x v="0"/>
    <x v="7"/>
    <x v="0"/>
    <n v="1"/>
    <s v="St Cah Main Theatre"/>
    <d v="2026-08-03T00:00:00"/>
    <d v="2026-08-03T07:30:00"/>
    <d v="2026-08-03T15:30:00"/>
    <m/>
    <m/>
    <m/>
    <m/>
    <m/>
    <m/>
    <m/>
    <m/>
    <n v="4"/>
    <n v="0"/>
    <n v="4"/>
    <s v="AUGUST-26-dummy-data.xlsx"/>
    <b v="0"/>
    <n v="0"/>
  </r>
  <r>
    <x v="0"/>
    <x v="1"/>
    <x v="1"/>
    <x v="7"/>
    <x v="2"/>
    <x v="0"/>
    <x v="0"/>
    <x v="7"/>
    <x v="1"/>
    <n v="1"/>
    <s v="St Cah Main Theatre"/>
    <d v="2026-08-03T00:00:00"/>
    <d v="2026-08-03T07:30:00"/>
    <d v="2026-08-03T15:30:00"/>
    <s v="905453582527"/>
    <s v="844187"/>
    <s v="Skin graft"/>
    <m/>
    <s v="Plastic Surgery"/>
    <s v="Dr Dummy 21"/>
    <d v="2026-08-03T09:41:00"/>
    <d v="2026-08-03T11:13:00"/>
    <m/>
    <m/>
    <n v="1"/>
    <s v="AUGUST-26-dummy-data.xlsx"/>
    <b v="0"/>
    <m/>
  </r>
  <r>
    <x v="0"/>
    <x v="1"/>
    <x v="1"/>
    <x v="7"/>
    <x v="2"/>
    <x v="0"/>
    <x v="0"/>
    <x v="7"/>
    <x v="1"/>
    <n v="1"/>
    <s v="St Cah Main Theatre"/>
    <d v="2026-08-03T00:00:00"/>
    <d v="2026-08-03T07:30:00"/>
    <d v="2026-08-03T15:30:00"/>
    <s v="959160382905"/>
    <s v="879889"/>
    <s v="Scar revision"/>
    <m/>
    <s v="Plastic Surgery"/>
    <s v="Dr Dummy 21"/>
    <d v="2026-08-03T11:37:00"/>
    <d v="2026-08-03T12:47:00"/>
    <m/>
    <m/>
    <n v="1"/>
    <s v="AUGUST-26-dummy-data.xlsx"/>
    <b v="0"/>
    <m/>
  </r>
  <r>
    <x v="0"/>
    <x v="1"/>
    <x v="1"/>
    <x v="7"/>
    <x v="2"/>
    <x v="0"/>
    <x v="0"/>
    <x v="7"/>
    <x v="1"/>
    <n v="1"/>
    <s v="St Cah Main Theatre"/>
    <d v="2026-08-03T00:00:00"/>
    <d v="2026-08-03T07:30:00"/>
    <d v="2026-08-03T15:30:00"/>
    <s v="978354468428"/>
    <s v="985507"/>
    <s v="Hand wound repair"/>
    <m/>
    <s v="Plastic Surgery"/>
    <s v="Dr Dummy 21"/>
    <d v="2026-08-03T07:34:00"/>
    <d v="2026-08-03T09:04:00"/>
    <m/>
    <m/>
    <n v="1"/>
    <s v="AUGUST-26-dummy-data.xlsx"/>
    <b v="0"/>
    <m/>
  </r>
  <r>
    <x v="0"/>
    <x v="1"/>
    <x v="1"/>
    <x v="7"/>
    <x v="2"/>
    <x v="0"/>
    <x v="0"/>
    <x v="7"/>
    <x v="1"/>
    <n v="1"/>
    <s v="St Cah Main Theatre"/>
    <d v="2026-08-03T00:00:00"/>
    <d v="2026-08-03T07:30:00"/>
    <d v="2026-08-03T15:30:00"/>
    <s v="992873955563"/>
    <s v="833478"/>
    <s v="Hand wound repair"/>
    <m/>
    <s v="Plastic Surgery"/>
    <s v="Dr Dummy 21"/>
    <d v="2026-08-03T13:38:00"/>
    <d v="2026-08-03T15:14:00"/>
    <m/>
    <m/>
    <n v="1"/>
    <s v="AUGUST-26-dummy-data.xlsx"/>
    <b v="0"/>
    <m/>
  </r>
  <r>
    <x v="0"/>
    <x v="1"/>
    <x v="1"/>
    <x v="7"/>
    <x v="2"/>
    <x v="0"/>
    <x v="0"/>
    <x v="1"/>
    <x v="0"/>
    <n v="1"/>
    <s v="St Cah Main Theatre"/>
    <d v="2026-08-05T00:00:00"/>
    <d v="2026-08-05T08:00:00"/>
    <d v="2026-08-05T16:00:00"/>
    <m/>
    <m/>
    <m/>
    <m/>
    <m/>
    <m/>
    <m/>
    <m/>
    <n v="4"/>
    <n v="0"/>
    <n v="4"/>
    <s v="AUGUST-26-dummy-data.xlsx"/>
    <b v="0"/>
    <n v="0"/>
  </r>
  <r>
    <x v="0"/>
    <x v="1"/>
    <x v="1"/>
    <x v="7"/>
    <x v="2"/>
    <x v="0"/>
    <x v="0"/>
    <x v="1"/>
    <x v="1"/>
    <n v="1"/>
    <s v="St Cah Main Theatre"/>
    <d v="2026-08-05T00:00:00"/>
    <d v="2026-08-05T08:00:00"/>
    <d v="2026-08-05T16:00:00"/>
    <s v="901472554192"/>
    <s v="780623"/>
    <s v="Ureteroscopy"/>
    <s v="Tissue biopsy"/>
    <s v="Urology"/>
    <s v="Dr Dummy 10"/>
    <d v="2026-08-05T08:12:00"/>
    <d v="2026-08-05T09:42:00"/>
    <m/>
    <m/>
    <n v="1"/>
    <s v="AUGUST-26-dummy-data.xlsx"/>
    <b v="0"/>
    <m/>
  </r>
  <r>
    <x v="0"/>
    <x v="1"/>
    <x v="1"/>
    <x v="7"/>
    <x v="2"/>
    <x v="0"/>
    <x v="0"/>
    <x v="1"/>
    <x v="1"/>
    <n v="1"/>
    <s v="St Cah Main Theatre"/>
    <d v="2026-08-05T00:00:00"/>
    <d v="2026-08-05T08:00:00"/>
    <d v="2026-08-05T16:00:00"/>
    <s v="990425481180"/>
    <s v="993010"/>
    <s v="Bladder biopsy"/>
    <s v="Diagnostic examination"/>
    <s v="Urology"/>
    <s v="Dr Dummy 10"/>
    <d v="2026-08-05T10:04:00"/>
    <d v="2026-08-05T11:21:00"/>
    <m/>
    <m/>
    <n v="1"/>
    <s v="AUGUST-26-dummy-data.xlsx"/>
    <b v="0"/>
    <m/>
  </r>
  <r>
    <x v="0"/>
    <x v="1"/>
    <x v="1"/>
    <x v="7"/>
    <x v="2"/>
    <x v="0"/>
    <x v="0"/>
    <x v="1"/>
    <x v="1"/>
    <n v="1"/>
    <s v="St Cah Main Theatre"/>
    <d v="2026-08-05T00:00:00"/>
    <d v="2026-08-05T08:00:00"/>
    <d v="2026-08-05T16:00:00"/>
    <s v="992456228611"/>
    <s v="782611"/>
    <s v="Ureteroscopy"/>
    <s v="Local anaesthetic infiltration"/>
    <s v="Urology"/>
    <s v="Dr Dummy 10"/>
    <d v="2026-08-05T14:07:00"/>
    <d v="2026-08-05T15:17:00"/>
    <m/>
    <m/>
    <n v="1"/>
    <s v="AUGUST-26-dummy-data.xlsx"/>
    <b v="0"/>
    <m/>
  </r>
  <r>
    <x v="0"/>
    <x v="1"/>
    <x v="1"/>
    <x v="7"/>
    <x v="2"/>
    <x v="0"/>
    <x v="0"/>
    <x v="1"/>
    <x v="1"/>
    <n v="1"/>
    <s v="St Cah Main Theatre"/>
    <d v="2026-08-05T00:00:00"/>
    <d v="2026-08-05T08:00:00"/>
    <d v="2026-08-05T16:00:00"/>
    <s v="997513462671"/>
    <s v="760187"/>
    <s v="Flexible cystoscopy"/>
    <s v="Local anaesthetic infiltration"/>
    <s v="Urology"/>
    <s v="Dr Dummy 10"/>
    <d v="2026-08-05T12:02:00"/>
    <d v="2026-08-05T13:20:00"/>
    <m/>
    <m/>
    <n v="1"/>
    <s v="AUGUST-26-dummy-data.xlsx"/>
    <b v="0"/>
    <m/>
  </r>
  <r>
    <x v="0"/>
    <x v="1"/>
    <x v="1"/>
    <x v="7"/>
    <x v="2"/>
    <x v="0"/>
    <x v="0"/>
    <x v="2"/>
    <x v="0"/>
    <n v="1"/>
    <s v="St Cah Main Theatre"/>
    <d v="2026-08-07T00:00:00"/>
    <d v="2026-08-07T09:00:00"/>
    <d v="2026-08-07T17:00:00"/>
    <m/>
    <m/>
    <m/>
    <m/>
    <m/>
    <m/>
    <m/>
    <m/>
    <n v="4"/>
    <n v="0"/>
    <n v="4"/>
    <s v="AUGUST-26-dummy-data.xlsx"/>
    <b v="0"/>
    <n v="0"/>
  </r>
  <r>
    <x v="0"/>
    <x v="1"/>
    <x v="1"/>
    <x v="7"/>
    <x v="2"/>
    <x v="0"/>
    <x v="0"/>
    <x v="2"/>
    <x v="1"/>
    <n v="1"/>
    <s v="St Cah Main Theatre"/>
    <d v="2026-08-07T00:00:00"/>
    <d v="2026-08-07T09:00:00"/>
    <d v="2026-08-07T17:00:00"/>
    <s v="917487008450"/>
    <s v="959042"/>
    <s v="Septoplasty"/>
    <m/>
    <s v="ENT"/>
    <s v="Dr Dummy 17"/>
    <d v="2026-08-07T15:10:00"/>
    <d v="2026-08-07T16:33:00"/>
    <m/>
    <m/>
    <n v="1"/>
    <s v="AUGUST-26-dummy-data.xlsx"/>
    <b v="0"/>
    <m/>
  </r>
  <r>
    <x v="0"/>
    <x v="1"/>
    <x v="1"/>
    <x v="7"/>
    <x v="2"/>
    <x v="0"/>
    <x v="0"/>
    <x v="2"/>
    <x v="1"/>
    <n v="1"/>
    <s v="St Cah Main Theatre"/>
    <d v="2026-08-07T00:00:00"/>
    <d v="2026-08-07T09:00:00"/>
    <d v="2026-08-07T17:00:00"/>
    <s v="939661033334"/>
    <s v="715356"/>
    <s v="Adenoidectomy"/>
    <s v="Local anaesthetic infiltration"/>
    <s v="ENT"/>
    <s v="Dr Dummy 17"/>
    <d v="2026-08-07T11:11:00"/>
    <d v="2026-08-07T12:24:00"/>
    <m/>
    <m/>
    <n v="1"/>
    <s v="AUGUST-26-dummy-data.xlsx"/>
    <b v="0"/>
    <m/>
  </r>
  <r>
    <x v="0"/>
    <x v="1"/>
    <x v="1"/>
    <x v="7"/>
    <x v="2"/>
    <x v="0"/>
    <x v="0"/>
    <x v="2"/>
    <x v="1"/>
    <n v="1"/>
    <s v="St Cah Main Theatre"/>
    <d v="2026-08-07T00:00:00"/>
    <d v="2026-08-07T09:00:00"/>
    <d v="2026-08-07T17:00:00"/>
    <s v="985480470651"/>
    <s v="712059"/>
    <s v="Nasal polypectomy"/>
    <m/>
    <s v="ENT"/>
    <s v="Dr Dummy 17"/>
    <d v="2026-08-07T09:10:00"/>
    <d v="2026-08-07T10:25:00"/>
    <m/>
    <m/>
    <n v="1"/>
    <s v="AUGUST-26-dummy-data.xlsx"/>
    <b v="0"/>
    <m/>
  </r>
  <r>
    <x v="0"/>
    <x v="1"/>
    <x v="1"/>
    <x v="7"/>
    <x v="2"/>
    <x v="0"/>
    <x v="0"/>
    <x v="2"/>
    <x v="1"/>
    <n v="1"/>
    <s v="St Cah Main Theatre"/>
    <d v="2026-08-07T00:00:00"/>
    <d v="2026-08-07T09:00:00"/>
    <d v="2026-08-07T17:00:00"/>
    <s v="987345604737"/>
    <s v="899000"/>
    <s v="Adenoidectomy"/>
    <m/>
    <s v="ENT"/>
    <s v="Dr Dummy 17"/>
    <d v="2026-08-07T13:05:00"/>
    <d v="2026-08-07T14:36:00"/>
    <m/>
    <m/>
    <n v="1"/>
    <s v="AUGUST-26-dummy-data.xlsx"/>
    <b v="0"/>
    <m/>
  </r>
  <r>
    <x v="0"/>
    <x v="1"/>
    <x v="1"/>
    <x v="7"/>
    <x v="2"/>
    <x v="0"/>
    <x v="0"/>
    <x v="7"/>
    <x v="0"/>
    <n v="1"/>
    <s v="St Cah Main Theatre"/>
    <d v="2026-08-09T00:00:00"/>
    <d v="2026-08-09T08:30:00"/>
    <d v="2026-08-09T16:30:00"/>
    <m/>
    <m/>
    <m/>
    <m/>
    <m/>
    <m/>
    <m/>
    <m/>
    <n v="4"/>
    <n v="0"/>
    <n v="4"/>
    <s v="AUGUST-26-dummy-data.xlsx"/>
    <b v="0"/>
    <n v="0"/>
  </r>
  <r>
    <x v="0"/>
    <x v="1"/>
    <x v="1"/>
    <x v="7"/>
    <x v="2"/>
    <x v="0"/>
    <x v="0"/>
    <x v="7"/>
    <x v="1"/>
    <n v="1"/>
    <s v="St Cah Main Theatre"/>
    <d v="2026-08-09T00:00:00"/>
    <d v="2026-08-09T08:30:00"/>
    <d v="2026-08-09T16:30:00"/>
    <s v="908563333027"/>
    <s v="716545"/>
    <s v="Scar revision"/>
    <m/>
    <s v="Plastic Surgery"/>
    <s v="Dr Dummy 20"/>
    <d v="2026-08-09T14:37:00"/>
    <d v="2026-08-09T16:03:00"/>
    <m/>
    <m/>
    <n v="1"/>
    <s v="AUGUST-26-dummy-data.xlsx"/>
    <b v="0"/>
    <m/>
  </r>
  <r>
    <x v="0"/>
    <x v="1"/>
    <x v="1"/>
    <x v="7"/>
    <x v="2"/>
    <x v="0"/>
    <x v="0"/>
    <x v="7"/>
    <x v="1"/>
    <n v="1"/>
    <s v="St Cah Main Theatre"/>
    <d v="2026-08-09T00:00:00"/>
    <d v="2026-08-09T08:30:00"/>
    <d v="2026-08-09T16:30:00"/>
    <s v="909772970201"/>
    <s v="930493"/>
    <s v="Scar revision"/>
    <s v="Tissue biopsy"/>
    <s v="Plastic Surgery"/>
    <s v="Dr Dummy 20"/>
    <d v="2026-08-09T08:36:00"/>
    <d v="2026-08-09T09:48:00"/>
    <m/>
    <m/>
    <n v="1"/>
    <s v="AUGUST-26-dummy-data.xlsx"/>
    <b v="0"/>
    <m/>
  </r>
  <r>
    <x v="0"/>
    <x v="1"/>
    <x v="1"/>
    <x v="7"/>
    <x v="2"/>
    <x v="0"/>
    <x v="0"/>
    <x v="7"/>
    <x v="1"/>
    <n v="1"/>
    <s v="St Cah Main Theatre"/>
    <d v="2026-08-09T00:00:00"/>
    <d v="2026-08-09T08:30:00"/>
    <d v="2026-08-09T16:30:00"/>
    <s v="939922988996"/>
    <s v="810599"/>
    <s v="Skin graft"/>
    <m/>
    <s v="Plastic Surgery"/>
    <s v="Dr Dummy 20"/>
    <d v="2026-08-09T12:38:00"/>
    <d v="2026-08-09T14:11:00"/>
    <m/>
    <m/>
    <n v="1"/>
    <s v="AUGUST-26-dummy-data.xlsx"/>
    <b v="0"/>
    <m/>
  </r>
  <r>
    <x v="0"/>
    <x v="1"/>
    <x v="1"/>
    <x v="7"/>
    <x v="2"/>
    <x v="0"/>
    <x v="0"/>
    <x v="7"/>
    <x v="1"/>
    <n v="1"/>
    <s v="St Cah Main Theatre"/>
    <d v="2026-08-09T00:00:00"/>
    <d v="2026-08-09T08:30:00"/>
    <d v="2026-08-09T16:30:00"/>
    <s v="980030848480"/>
    <s v="915026"/>
    <s v="Skin graft"/>
    <m/>
    <s v="Plastic Surgery"/>
    <s v="Dr Dummy 20"/>
    <d v="2026-08-09T10:34:00"/>
    <d v="2026-08-09T11:37:00"/>
    <m/>
    <m/>
    <n v="1"/>
    <s v="AUGUST-26-dummy-data.xlsx"/>
    <b v="0"/>
    <m/>
  </r>
  <r>
    <x v="0"/>
    <x v="1"/>
    <x v="1"/>
    <x v="7"/>
    <x v="2"/>
    <x v="0"/>
    <x v="0"/>
    <x v="7"/>
    <x v="0"/>
    <n v="1"/>
    <s v="St Cah Main Theatre"/>
    <d v="2026-08-11T00:00:00"/>
    <d v="2026-08-11T08:00:00"/>
    <d v="2026-08-11T16:00:00"/>
    <m/>
    <m/>
    <m/>
    <m/>
    <m/>
    <m/>
    <m/>
    <m/>
    <n v="4"/>
    <n v="0"/>
    <n v="4"/>
    <s v="AUGUST-26-dummy-data.xlsx"/>
    <b v="0"/>
    <n v="0"/>
  </r>
  <r>
    <x v="0"/>
    <x v="1"/>
    <x v="1"/>
    <x v="7"/>
    <x v="2"/>
    <x v="0"/>
    <x v="0"/>
    <x v="7"/>
    <x v="1"/>
    <n v="1"/>
    <s v="St Cah Main Theatre"/>
    <d v="2026-08-11T00:00:00"/>
    <d v="2026-08-11T08:00:00"/>
    <d v="2026-08-11T16:00:00"/>
    <s v="945731166330"/>
    <s v="979731"/>
    <s v="Excision of skin lesion"/>
    <s v="Local anaesthetic infiltration"/>
    <s v="Plastic Surgery"/>
    <s v="Dr Dummy 07"/>
    <d v="2026-08-11T10:09:00"/>
    <d v="2026-08-11T11:19:00"/>
    <m/>
    <m/>
    <n v="1"/>
    <s v="AUGUST-26-dummy-data.xlsx"/>
    <b v="0"/>
    <m/>
  </r>
  <r>
    <x v="0"/>
    <x v="1"/>
    <x v="1"/>
    <x v="7"/>
    <x v="2"/>
    <x v="0"/>
    <x v="0"/>
    <x v="7"/>
    <x v="1"/>
    <n v="1"/>
    <s v="St Cah Main Theatre"/>
    <d v="2026-08-11T00:00:00"/>
    <d v="2026-08-11T08:00:00"/>
    <d v="2026-08-11T16:00:00"/>
    <s v="953837771713"/>
    <s v="821705"/>
    <s v="Skin graft"/>
    <m/>
    <s v="Plastic Surgery"/>
    <s v="Dr Dummy 07"/>
    <d v="2026-08-11T14:07:00"/>
    <d v="2026-08-11T15:18:00"/>
    <m/>
    <m/>
    <n v="1"/>
    <s v="AUGUST-26-dummy-data.xlsx"/>
    <b v="0"/>
    <m/>
  </r>
  <r>
    <x v="0"/>
    <x v="1"/>
    <x v="1"/>
    <x v="7"/>
    <x v="2"/>
    <x v="0"/>
    <x v="0"/>
    <x v="7"/>
    <x v="1"/>
    <n v="1"/>
    <s v="St Cah Main Theatre"/>
    <d v="2026-08-11T00:00:00"/>
    <d v="2026-08-11T08:00:00"/>
    <d v="2026-08-11T16:00:00"/>
    <s v="978455548662"/>
    <s v="837237"/>
    <s v="Hand wound repair"/>
    <s v="Wound dressing"/>
    <s v="Plastic Surgery"/>
    <s v="Dr Dummy 07"/>
    <d v="2026-08-11T12:11:00"/>
    <d v="2026-08-11T13:38:00"/>
    <m/>
    <m/>
    <n v="1"/>
    <s v="AUGUST-26-dummy-data.xlsx"/>
    <b v="0"/>
    <m/>
  </r>
  <r>
    <x v="0"/>
    <x v="1"/>
    <x v="1"/>
    <x v="7"/>
    <x v="2"/>
    <x v="0"/>
    <x v="0"/>
    <x v="7"/>
    <x v="1"/>
    <n v="1"/>
    <s v="St Cah Main Theatre"/>
    <d v="2026-08-11T00:00:00"/>
    <d v="2026-08-11T08:00:00"/>
    <d v="2026-08-11T16:00:00"/>
    <s v="983769966055"/>
    <s v="779071"/>
    <s v="Hand wound repair"/>
    <m/>
    <s v="Plastic Surgery"/>
    <s v="Dr Dummy 07"/>
    <d v="2026-08-11T08:12:00"/>
    <d v="2026-08-11T09:24:00"/>
    <m/>
    <m/>
    <n v="1"/>
    <s v="AUGUST-26-dummy-data.xlsx"/>
    <b v="0"/>
    <m/>
  </r>
  <r>
    <x v="0"/>
    <x v="1"/>
    <x v="1"/>
    <x v="7"/>
    <x v="2"/>
    <x v="0"/>
    <x v="0"/>
    <x v="0"/>
    <x v="0"/>
    <n v="1"/>
    <s v="St Cah Main Theatre"/>
    <d v="2026-08-15T00:00:00"/>
    <d v="2026-08-15T08:30:00"/>
    <d v="2026-08-15T16:30:00"/>
    <m/>
    <m/>
    <m/>
    <m/>
    <m/>
    <m/>
    <m/>
    <m/>
    <n v="4"/>
    <n v="0"/>
    <n v="4"/>
    <s v="AUGUST-26-dummy-data.xlsx"/>
    <b v="0"/>
    <n v="0"/>
  </r>
  <r>
    <x v="0"/>
    <x v="1"/>
    <x v="1"/>
    <x v="7"/>
    <x v="2"/>
    <x v="0"/>
    <x v="0"/>
    <x v="0"/>
    <x v="1"/>
    <n v="1"/>
    <s v="St Cah Main Theatre"/>
    <d v="2026-08-15T00:00:00"/>
    <d v="2026-08-15T08:30:00"/>
    <d v="2026-08-15T16:30:00"/>
    <s v="926348362001"/>
    <s v="792602"/>
    <s v="Endometrial biopsy"/>
    <m/>
    <s v="Gynaecology"/>
    <s v="Dr Dummy 16"/>
    <d v="2026-08-15T12:37:00"/>
    <d v="2026-08-15T13:52:00"/>
    <m/>
    <m/>
    <n v="1"/>
    <s v="AUGUST-26-dummy-data.xlsx"/>
    <b v="0"/>
    <m/>
  </r>
  <r>
    <x v="0"/>
    <x v="1"/>
    <x v="1"/>
    <x v="7"/>
    <x v="2"/>
    <x v="0"/>
    <x v="0"/>
    <x v="0"/>
    <x v="1"/>
    <n v="1"/>
    <s v="St Cah Main Theatre"/>
    <d v="2026-08-15T00:00:00"/>
    <d v="2026-08-15T08:30:00"/>
    <d v="2026-08-15T16:30:00"/>
    <s v="946637484873"/>
    <s v="949347"/>
    <s v="Diagnostic laparoscopy"/>
    <m/>
    <s v="Gynaecology"/>
    <s v="Dr Dummy 16"/>
    <d v="2026-08-15T10:36:00"/>
    <d v="2026-08-15T11:51:00"/>
    <m/>
    <m/>
    <n v="1"/>
    <s v="AUGUST-26-dummy-data.xlsx"/>
    <b v="0"/>
    <m/>
  </r>
  <r>
    <x v="0"/>
    <x v="1"/>
    <x v="1"/>
    <x v="7"/>
    <x v="2"/>
    <x v="0"/>
    <x v="0"/>
    <x v="0"/>
    <x v="1"/>
    <n v="1"/>
    <s v="St Cah Main Theatre"/>
    <d v="2026-08-15T00:00:00"/>
    <d v="2026-08-15T08:30:00"/>
    <d v="2026-08-15T16:30:00"/>
    <s v="954985276120"/>
    <s v="971023"/>
    <s v="Endometrial biopsy"/>
    <m/>
    <s v="Gynaecology"/>
    <s v="Dr Dummy 16"/>
    <d v="2026-08-15T08:39:00"/>
    <d v="2026-08-15T10:11:00"/>
    <m/>
    <m/>
    <n v="1"/>
    <s v="AUGUST-26-dummy-data.xlsx"/>
    <b v="0"/>
    <m/>
  </r>
  <r>
    <x v="0"/>
    <x v="1"/>
    <x v="1"/>
    <x v="7"/>
    <x v="2"/>
    <x v="0"/>
    <x v="0"/>
    <x v="0"/>
    <x v="1"/>
    <n v="1"/>
    <s v="St Cah Main Theatre"/>
    <d v="2026-08-15T00:00:00"/>
    <d v="2026-08-15T08:30:00"/>
    <d v="2026-08-15T16:30:00"/>
    <s v="978010920504"/>
    <s v="853180"/>
    <s v="Hysteroscopy"/>
    <m/>
    <s v="Gynaecology"/>
    <s v="Dr Dummy 16"/>
    <d v="2026-08-15T14:37:00"/>
    <d v="2026-08-15T15:57:00"/>
    <m/>
    <m/>
    <n v="1"/>
    <s v="AUGUST-26-dummy-data.xlsx"/>
    <b v="0"/>
    <m/>
  </r>
  <r>
    <x v="0"/>
    <x v="1"/>
    <x v="1"/>
    <x v="7"/>
    <x v="2"/>
    <x v="0"/>
    <x v="0"/>
    <x v="4"/>
    <x v="0"/>
    <n v="1"/>
    <s v="St Cah Main Theatre"/>
    <d v="2026-08-18T00:00:00"/>
    <d v="2026-08-18T08:30:00"/>
    <d v="2026-08-18T16:30:00"/>
    <m/>
    <m/>
    <m/>
    <m/>
    <m/>
    <m/>
    <m/>
    <m/>
    <n v="4"/>
    <n v="0"/>
    <n v="4"/>
    <s v="AUGUST-26-dummy-data.xlsx"/>
    <b v="0"/>
    <n v="0"/>
  </r>
  <r>
    <x v="0"/>
    <x v="1"/>
    <x v="1"/>
    <x v="7"/>
    <x v="2"/>
    <x v="0"/>
    <x v="0"/>
    <x v="4"/>
    <x v="1"/>
    <n v="1"/>
    <s v="St Cah Main Theatre"/>
    <d v="2026-08-18T00:00:00"/>
    <d v="2026-08-18T08:30:00"/>
    <d v="2026-08-18T16:30:00"/>
    <s v="916788113838"/>
    <s v="876383"/>
    <s v="Incision and drainage of abscess"/>
    <m/>
    <s v="General Surgery"/>
    <s v="Dr Dummy 20"/>
    <d v="2026-08-18T08:38:00"/>
    <d v="2026-08-18T10:02:00"/>
    <m/>
    <m/>
    <n v="1"/>
    <s v="AUGUST-26-dummy-data.xlsx"/>
    <b v="0"/>
    <m/>
  </r>
  <r>
    <x v="0"/>
    <x v="1"/>
    <x v="1"/>
    <x v="7"/>
    <x v="2"/>
    <x v="0"/>
    <x v="0"/>
    <x v="4"/>
    <x v="1"/>
    <n v="1"/>
    <s v="St Cah Main Theatre"/>
    <d v="2026-08-18T00:00:00"/>
    <d v="2026-08-18T08:30:00"/>
    <d v="2026-08-18T16:30:00"/>
    <s v="934991417312"/>
    <s v="737529"/>
    <s v="Excision of skin lesion"/>
    <s v="Diagnostic examination"/>
    <s v="General Surgery"/>
    <s v="Dr Dummy 20"/>
    <d v="2026-08-18T14:42:00"/>
    <d v="2026-08-18T15:47:00"/>
    <m/>
    <m/>
    <n v="1"/>
    <s v="AUGUST-26-dummy-data.xlsx"/>
    <b v="0"/>
    <m/>
  </r>
  <r>
    <x v="0"/>
    <x v="1"/>
    <x v="1"/>
    <x v="7"/>
    <x v="2"/>
    <x v="0"/>
    <x v="0"/>
    <x v="4"/>
    <x v="1"/>
    <n v="1"/>
    <s v="St Cah Main Theatre"/>
    <d v="2026-08-18T00:00:00"/>
    <d v="2026-08-18T08:30:00"/>
    <d v="2026-08-18T16:30:00"/>
    <s v="990116725279"/>
    <s v="897259"/>
    <s v="Laparoscopic cholecystectomy"/>
    <m/>
    <s v="General Surgery"/>
    <s v="Dr Dummy 20"/>
    <d v="2026-08-18T10:35:00"/>
    <d v="2026-08-18T11:48:00"/>
    <m/>
    <m/>
    <n v="1"/>
    <s v="AUGUST-26-dummy-data.xlsx"/>
    <b v="0"/>
    <m/>
  </r>
  <r>
    <x v="0"/>
    <x v="1"/>
    <x v="1"/>
    <x v="7"/>
    <x v="2"/>
    <x v="0"/>
    <x v="0"/>
    <x v="4"/>
    <x v="1"/>
    <n v="1"/>
    <s v="St Cah Main Theatre"/>
    <d v="2026-08-18T00:00:00"/>
    <d v="2026-08-18T08:30:00"/>
    <d v="2026-08-18T16:30:00"/>
    <s v="992687953611"/>
    <s v="818781"/>
    <s v="Laparoscopic appendicectomy"/>
    <s v="Diagnostic examination"/>
    <s v="General Surgery"/>
    <s v="Dr Dummy 20"/>
    <d v="2026-08-18T12:41:00"/>
    <d v="2026-08-18T14:11:00"/>
    <m/>
    <m/>
    <n v="1"/>
    <s v="AUGUST-26-dummy-data.xlsx"/>
    <b v="0"/>
    <m/>
  </r>
  <r>
    <x v="0"/>
    <x v="1"/>
    <x v="1"/>
    <x v="7"/>
    <x v="2"/>
    <x v="0"/>
    <x v="0"/>
    <x v="0"/>
    <x v="0"/>
    <n v="1"/>
    <s v="St Cah Main Theatre"/>
    <d v="2026-08-19T00:00:00"/>
    <d v="2026-08-19T09:00:00"/>
    <d v="2026-08-19T17:00:00"/>
    <m/>
    <m/>
    <m/>
    <m/>
    <m/>
    <m/>
    <m/>
    <m/>
    <n v="4"/>
    <n v="0"/>
    <n v="4"/>
    <s v="AUGUST-26-dummy-data.xlsx"/>
    <b v="0"/>
    <n v="0"/>
  </r>
  <r>
    <x v="0"/>
    <x v="1"/>
    <x v="1"/>
    <x v="7"/>
    <x v="2"/>
    <x v="0"/>
    <x v="0"/>
    <x v="0"/>
    <x v="1"/>
    <n v="1"/>
    <s v="St Cah Main Theatre"/>
    <d v="2026-08-19T00:00:00"/>
    <d v="2026-08-19T09:00:00"/>
    <d v="2026-08-19T17:00:00"/>
    <s v="912228659586"/>
    <s v="799617"/>
    <s v="Endometrial biopsy"/>
    <m/>
    <s v="Gynaecology"/>
    <s v="Dr Dummy 04"/>
    <d v="2026-08-19T15:03:00"/>
    <d v="2026-08-19T16:27:00"/>
    <m/>
    <m/>
    <n v="1"/>
    <s v="AUGUST-26-dummy-data.xlsx"/>
    <b v="0"/>
    <m/>
  </r>
  <r>
    <x v="0"/>
    <x v="1"/>
    <x v="1"/>
    <x v="7"/>
    <x v="2"/>
    <x v="0"/>
    <x v="0"/>
    <x v="0"/>
    <x v="1"/>
    <n v="1"/>
    <s v="St Cah Main Theatre"/>
    <d v="2026-08-19T00:00:00"/>
    <d v="2026-08-19T09:00:00"/>
    <d v="2026-08-19T17:00:00"/>
    <s v="937569096660"/>
    <s v="772679"/>
    <s v="Endometrial biopsy"/>
    <s v="Wound dressing"/>
    <s v="Gynaecology"/>
    <s v="Dr Dummy 04"/>
    <d v="2026-08-19T11:05:00"/>
    <d v="2026-08-19T12:16:00"/>
    <m/>
    <m/>
    <n v="1"/>
    <s v="AUGUST-26-dummy-data.xlsx"/>
    <b v="0"/>
    <m/>
  </r>
  <r>
    <x v="0"/>
    <x v="1"/>
    <x v="1"/>
    <x v="7"/>
    <x v="2"/>
    <x v="0"/>
    <x v="0"/>
    <x v="0"/>
    <x v="1"/>
    <n v="1"/>
    <s v="St Cah Main Theatre"/>
    <d v="2026-08-19T00:00:00"/>
    <d v="2026-08-19T09:00:00"/>
    <d v="2026-08-19T17:00:00"/>
    <s v="960119758406"/>
    <s v="893405"/>
    <s v="Cervical polypectomy"/>
    <m/>
    <s v="Gynaecology"/>
    <s v="Dr Dummy 04"/>
    <d v="2026-08-19T13:10:00"/>
    <d v="2026-08-19T14:45:00"/>
    <m/>
    <m/>
    <n v="1"/>
    <s v="AUGUST-26-dummy-data.xlsx"/>
    <b v="0"/>
    <m/>
  </r>
  <r>
    <x v="0"/>
    <x v="1"/>
    <x v="1"/>
    <x v="7"/>
    <x v="2"/>
    <x v="0"/>
    <x v="0"/>
    <x v="0"/>
    <x v="1"/>
    <n v="1"/>
    <s v="St Cah Main Theatre"/>
    <d v="2026-08-19T00:00:00"/>
    <d v="2026-08-19T09:00:00"/>
    <d v="2026-08-19T17:00:00"/>
    <s v="960619604377"/>
    <s v="911751"/>
    <s v="Hysteroscopy"/>
    <m/>
    <s v="Gynaecology"/>
    <s v="Dr Dummy 04"/>
    <d v="2026-08-19T09:11:00"/>
    <d v="2026-08-19T10:34:00"/>
    <m/>
    <m/>
    <n v="1"/>
    <s v="AUGUST-26-dummy-data.xlsx"/>
    <b v="0"/>
    <m/>
  </r>
  <r>
    <x v="0"/>
    <x v="1"/>
    <x v="1"/>
    <x v="7"/>
    <x v="2"/>
    <x v="0"/>
    <x v="0"/>
    <x v="1"/>
    <x v="0"/>
    <n v="1"/>
    <s v="St Cah Main Theatre"/>
    <d v="2026-08-24T00:00:00"/>
    <d v="2026-08-24T08:00:00"/>
    <d v="2026-08-24T16:00:00"/>
    <m/>
    <m/>
    <m/>
    <m/>
    <m/>
    <m/>
    <m/>
    <m/>
    <n v="4"/>
    <n v="0"/>
    <n v="4"/>
    <s v="AUGUST-26-dummy-data.xlsx"/>
    <b v="0"/>
    <n v="0"/>
  </r>
  <r>
    <x v="0"/>
    <x v="1"/>
    <x v="1"/>
    <x v="7"/>
    <x v="2"/>
    <x v="0"/>
    <x v="0"/>
    <x v="1"/>
    <x v="1"/>
    <n v="1"/>
    <s v="St Cah Main Theatre"/>
    <d v="2026-08-24T00:00:00"/>
    <d v="2026-08-24T08:00:00"/>
    <d v="2026-08-24T16:00:00"/>
    <s v="921151539194"/>
    <s v="968152"/>
    <s v="Flexible cystoscopy"/>
    <m/>
    <s v="Urology"/>
    <s v="Dr Dummy 12"/>
    <d v="2026-08-24T10:06:00"/>
    <d v="2026-08-24T11:36:00"/>
    <m/>
    <m/>
    <n v="1"/>
    <s v="AUGUST-26-dummy-data.xlsx"/>
    <b v="0"/>
    <m/>
  </r>
  <r>
    <x v="0"/>
    <x v="1"/>
    <x v="1"/>
    <x v="7"/>
    <x v="2"/>
    <x v="0"/>
    <x v="0"/>
    <x v="1"/>
    <x v="1"/>
    <n v="1"/>
    <s v="St Cah Main Theatre"/>
    <d v="2026-08-24T00:00:00"/>
    <d v="2026-08-24T08:00:00"/>
    <d v="2026-08-24T16:00:00"/>
    <s v="983997044664"/>
    <s v="713137"/>
    <s v="Ureteroscopy"/>
    <m/>
    <s v="Urology"/>
    <s v="Dr Dummy 12"/>
    <d v="2026-08-24T14:02:00"/>
    <d v="2026-08-24T15:28:00"/>
    <m/>
    <m/>
    <n v="1"/>
    <s v="AUGUST-26-dummy-data.xlsx"/>
    <b v="0"/>
    <m/>
  </r>
  <r>
    <x v="0"/>
    <x v="1"/>
    <x v="1"/>
    <x v="7"/>
    <x v="2"/>
    <x v="0"/>
    <x v="0"/>
    <x v="1"/>
    <x v="1"/>
    <n v="1"/>
    <s v="St Cah Main Theatre"/>
    <d v="2026-08-24T00:00:00"/>
    <d v="2026-08-24T08:00:00"/>
    <d v="2026-08-24T16:00:00"/>
    <s v="990013238111"/>
    <s v="726327"/>
    <s v="Bladder biopsy"/>
    <m/>
    <s v="Urology"/>
    <s v="Dr Dummy 12"/>
    <d v="2026-08-24T08:05:00"/>
    <d v="2026-08-24T09:14:00"/>
    <m/>
    <m/>
    <n v="1"/>
    <s v="AUGUST-26-dummy-data.xlsx"/>
    <b v="0"/>
    <m/>
  </r>
  <r>
    <x v="0"/>
    <x v="1"/>
    <x v="1"/>
    <x v="7"/>
    <x v="2"/>
    <x v="0"/>
    <x v="0"/>
    <x v="1"/>
    <x v="1"/>
    <n v="1"/>
    <s v="St Cah Main Theatre"/>
    <d v="2026-08-24T00:00:00"/>
    <d v="2026-08-24T08:00:00"/>
    <d v="2026-08-24T16:00:00"/>
    <s v="998825338179"/>
    <s v="908922"/>
    <s v="Ureteric stent insertion"/>
    <s v="Wound closure"/>
    <s v="Urology"/>
    <s v="Dr Dummy 12"/>
    <d v="2026-08-24T12:04:00"/>
    <d v="2026-08-24T13:16:00"/>
    <m/>
    <m/>
    <n v="1"/>
    <s v="AUGUST-26-dummy-data.xlsx"/>
    <b v="0"/>
    <m/>
  </r>
  <r>
    <x v="0"/>
    <x v="1"/>
    <x v="1"/>
    <x v="8"/>
    <x v="0"/>
    <x v="0"/>
    <x v="0"/>
    <x v="2"/>
    <x v="0"/>
    <n v="1"/>
    <s v="St Cah Main Theatre"/>
    <d v="2026-06-02T00:00:00"/>
    <d v="2026-06-02T08:00:00"/>
    <d v="2026-06-02T17:00:00"/>
    <m/>
    <m/>
    <m/>
    <m/>
    <m/>
    <m/>
    <m/>
    <m/>
    <n v="4"/>
    <n v="0"/>
    <n v="4"/>
    <s v="JUNE-26-dummy-data.xlsx"/>
    <b v="0"/>
    <n v="0"/>
  </r>
  <r>
    <x v="0"/>
    <x v="1"/>
    <x v="1"/>
    <x v="8"/>
    <x v="0"/>
    <x v="0"/>
    <x v="0"/>
    <x v="2"/>
    <x v="1"/>
    <n v="1"/>
    <s v="St Cah Main Theatre"/>
    <d v="2026-06-02T00:00:00"/>
    <d v="2026-06-02T08:00:00"/>
    <d v="2026-06-02T17:00:00"/>
    <s v="611577359912"/>
    <s v="60085847"/>
    <s v="Tonsillectomy"/>
    <s v="Diagnostic examination"/>
    <s v="ENT"/>
    <s v="Dr Dummy 13"/>
    <d v="2026-06-02T10:22:00"/>
    <d v="2026-06-02T11:38:00"/>
    <m/>
    <m/>
    <n v="1"/>
    <s v="JUNE-26-dummy-data.xlsx"/>
    <b v="0"/>
    <m/>
  </r>
  <r>
    <x v="0"/>
    <x v="1"/>
    <x v="1"/>
    <x v="8"/>
    <x v="0"/>
    <x v="0"/>
    <x v="0"/>
    <x v="2"/>
    <x v="1"/>
    <n v="1"/>
    <s v="St Cah Main Theatre"/>
    <d v="2026-06-02T00:00:00"/>
    <d v="2026-06-02T08:00:00"/>
    <d v="2026-06-02T17:00:00"/>
    <s v="657871650275"/>
    <s v="60096845"/>
    <s v="Septoplasty"/>
    <s v="Local anaesthetic infiltration"/>
    <s v="ENT"/>
    <s v="Dr Dummy 13"/>
    <d v="2026-06-02T14:55:00"/>
    <d v="2026-06-02T16:22:00"/>
    <m/>
    <m/>
    <n v="1"/>
    <s v="JUNE-26-dummy-data.xlsx"/>
    <b v="0"/>
    <m/>
  </r>
  <r>
    <x v="0"/>
    <x v="1"/>
    <x v="1"/>
    <x v="8"/>
    <x v="0"/>
    <x v="0"/>
    <x v="0"/>
    <x v="2"/>
    <x v="1"/>
    <n v="1"/>
    <s v="St Cah Main Theatre"/>
    <d v="2026-06-02T00:00:00"/>
    <d v="2026-06-02T08:00:00"/>
    <d v="2026-06-02T17:00:00"/>
    <s v="665841950615"/>
    <s v="60289366"/>
    <s v="Tonsillectomy"/>
    <m/>
    <s v="ENT"/>
    <s v="Dr Dummy 13"/>
    <d v="2026-06-02T08:04:00"/>
    <d v="2026-06-02T09:21:00"/>
    <m/>
    <m/>
    <n v="1"/>
    <s v="JUNE-26-dummy-data.xlsx"/>
    <b v="0"/>
    <m/>
  </r>
  <r>
    <x v="0"/>
    <x v="1"/>
    <x v="1"/>
    <x v="8"/>
    <x v="0"/>
    <x v="0"/>
    <x v="0"/>
    <x v="2"/>
    <x v="1"/>
    <n v="1"/>
    <s v="St Cah Main Theatre"/>
    <d v="2026-06-02T00:00:00"/>
    <d v="2026-06-02T08:00:00"/>
    <d v="2026-06-02T17:00:00"/>
    <s v="675655868578"/>
    <s v="60024762"/>
    <s v="Grommet insertion"/>
    <m/>
    <s v="ENT"/>
    <s v="Dr Dummy 13"/>
    <d v="2026-06-02T12:39:00"/>
    <d v="2026-06-02T14:33:00"/>
    <m/>
    <m/>
    <n v="1"/>
    <s v="JUNE-26-dummy-data.xlsx"/>
    <b v="0"/>
    <m/>
  </r>
  <r>
    <x v="0"/>
    <x v="1"/>
    <x v="1"/>
    <x v="8"/>
    <x v="0"/>
    <x v="0"/>
    <x v="0"/>
    <x v="7"/>
    <x v="0"/>
    <n v="1"/>
    <s v="St Cah Main Theatre"/>
    <d v="2026-06-11T00:00:00"/>
    <d v="2026-06-11T08:00:00"/>
    <d v="2026-06-11T17:00:00"/>
    <m/>
    <m/>
    <m/>
    <m/>
    <m/>
    <m/>
    <m/>
    <m/>
    <n v="4"/>
    <n v="0"/>
    <n v="4"/>
    <s v="JUNE-26-dummy-data.xlsx"/>
    <b v="0"/>
    <n v="0"/>
  </r>
  <r>
    <x v="0"/>
    <x v="1"/>
    <x v="1"/>
    <x v="8"/>
    <x v="0"/>
    <x v="0"/>
    <x v="0"/>
    <x v="7"/>
    <x v="1"/>
    <n v="1"/>
    <s v="St Cah Main Theatre"/>
    <d v="2026-06-11T00:00:00"/>
    <d v="2026-06-11T08:00:00"/>
    <d v="2026-06-11T17:00:00"/>
    <s v="626984180137"/>
    <s v="60198149"/>
    <s v="Excision of skin lesion"/>
    <m/>
    <s v="Plastic Surgery"/>
    <s v="Dr Dummy 05"/>
    <d v="2026-06-11T12:35:00"/>
    <d v="2026-06-11T14:24:00"/>
    <m/>
    <m/>
    <n v="1"/>
    <s v="JUNE-26-dummy-data.xlsx"/>
    <b v="0"/>
    <m/>
  </r>
  <r>
    <x v="0"/>
    <x v="1"/>
    <x v="1"/>
    <x v="8"/>
    <x v="0"/>
    <x v="0"/>
    <x v="0"/>
    <x v="7"/>
    <x v="1"/>
    <n v="1"/>
    <s v="St Cah Main Theatre"/>
    <d v="2026-06-11T00:00:00"/>
    <d v="2026-06-11T08:00:00"/>
    <d v="2026-06-11T17:00:00"/>
    <s v="643838176317"/>
    <s v="60192124"/>
    <s v="Scar revision"/>
    <m/>
    <s v="Plastic Surgery"/>
    <s v="Dr Dummy 05"/>
    <d v="2026-06-11T10:20:00"/>
    <d v="2026-06-11T11:42:00"/>
    <m/>
    <m/>
    <n v="1"/>
    <s v="JUNE-26-dummy-data.xlsx"/>
    <b v="0"/>
    <m/>
  </r>
  <r>
    <x v="0"/>
    <x v="1"/>
    <x v="1"/>
    <x v="8"/>
    <x v="0"/>
    <x v="0"/>
    <x v="0"/>
    <x v="7"/>
    <x v="1"/>
    <n v="1"/>
    <s v="St Cah Main Theatre"/>
    <d v="2026-06-11T00:00:00"/>
    <d v="2026-06-11T08:00:00"/>
    <d v="2026-06-11T17:00:00"/>
    <s v="668421935103"/>
    <s v="60135406"/>
    <s v="Excision of skin lesion"/>
    <m/>
    <s v="Plastic Surgery"/>
    <s v="Dr Dummy 05"/>
    <d v="2026-06-11T14:49:00"/>
    <d v="2026-06-11T16:21:00"/>
    <m/>
    <m/>
    <n v="1"/>
    <s v="JUNE-26-dummy-data.xlsx"/>
    <b v="0"/>
    <m/>
  </r>
  <r>
    <x v="0"/>
    <x v="1"/>
    <x v="1"/>
    <x v="8"/>
    <x v="0"/>
    <x v="0"/>
    <x v="0"/>
    <x v="7"/>
    <x v="1"/>
    <n v="1"/>
    <s v="St Cah Main Theatre"/>
    <d v="2026-06-11T00:00:00"/>
    <d v="2026-06-11T08:00:00"/>
    <d v="2026-06-11T17:00:00"/>
    <s v="672721373289"/>
    <s v="60202445"/>
    <s v="Skin graft"/>
    <m/>
    <s v="Plastic Surgery"/>
    <s v="Dr Dummy 05"/>
    <d v="2026-06-11T08:06:00"/>
    <d v="2026-06-11T09:31:00"/>
    <m/>
    <m/>
    <n v="1"/>
    <s v="JUNE-26-dummy-data.xlsx"/>
    <b v="0"/>
    <m/>
  </r>
  <r>
    <x v="0"/>
    <x v="1"/>
    <x v="1"/>
    <x v="8"/>
    <x v="0"/>
    <x v="0"/>
    <x v="0"/>
    <x v="6"/>
    <x v="0"/>
    <n v="1"/>
    <s v="St Cah Main Theatre"/>
    <d v="2026-06-14T00:00:00"/>
    <d v="2026-06-14T09:00:00"/>
    <d v="2026-06-14T18:00:00"/>
    <m/>
    <m/>
    <m/>
    <m/>
    <m/>
    <m/>
    <m/>
    <m/>
    <n v="4"/>
    <n v="0"/>
    <n v="4"/>
    <s v="JUNE-26-dummy-data.xlsx"/>
    <b v="0"/>
    <n v="0"/>
  </r>
  <r>
    <x v="0"/>
    <x v="1"/>
    <x v="1"/>
    <x v="8"/>
    <x v="0"/>
    <x v="0"/>
    <x v="0"/>
    <x v="6"/>
    <x v="1"/>
    <n v="1"/>
    <s v="St Cah Main Theatre"/>
    <d v="2026-06-14T00:00:00"/>
    <d v="2026-06-14T09:00:00"/>
    <d v="2026-06-14T18:00:00"/>
    <s v="620609784894"/>
    <s v="60077425"/>
    <s v="Removal of metalwork"/>
    <s v="Wound dressing"/>
    <s v="Trauma and Orthopaedics"/>
    <s v="Dr Dummy 03"/>
    <d v="2026-06-14T13:35:00"/>
    <d v="2026-06-14T15:20:00"/>
    <m/>
    <m/>
    <n v="1"/>
    <s v="JUNE-26-dummy-data.xlsx"/>
    <b v="0"/>
    <m/>
  </r>
  <r>
    <x v="0"/>
    <x v="1"/>
    <x v="1"/>
    <x v="8"/>
    <x v="0"/>
    <x v="0"/>
    <x v="0"/>
    <x v="6"/>
    <x v="1"/>
    <n v="1"/>
    <s v="St Cah Main Theatre"/>
    <d v="2026-06-14T00:00:00"/>
    <d v="2026-06-14T09:00:00"/>
    <d v="2026-06-14T18:00:00"/>
    <s v="649052621144"/>
    <s v="60113453"/>
    <s v="Wrist fracture fixation"/>
    <m/>
    <s v="Trauma and Orthopaedics"/>
    <s v="Dr Dummy 03"/>
    <d v="2026-06-14T15:49:00"/>
    <d v="2026-06-14T17:25:00"/>
    <m/>
    <m/>
    <n v="1"/>
    <s v="JUNE-26-dummy-data.xlsx"/>
    <b v="0"/>
    <m/>
  </r>
  <r>
    <x v="0"/>
    <x v="1"/>
    <x v="1"/>
    <x v="8"/>
    <x v="0"/>
    <x v="0"/>
    <x v="0"/>
    <x v="6"/>
    <x v="1"/>
    <n v="1"/>
    <s v="St Cah Main Theatre"/>
    <d v="2026-06-14T00:00:00"/>
    <d v="2026-06-14T09:00:00"/>
    <d v="2026-06-14T18:00:00"/>
    <s v="666551645681"/>
    <s v="60004907"/>
    <s v="Knee arthroscopy"/>
    <m/>
    <s v="Trauma and Orthopaedics"/>
    <s v="Dr Dummy 03"/>
    <d v="2026-06-14T11:25:00"/>
    <d v="2026-06-14T13:00:00"/>
    <m/>
    <m/>
    <n v="1"/>
    <s v="JUNE-26-dummy-data.xlsx"/>
    <b v="0"/>
    <m/>
  </r>
  <r>
    <x v="0"/>
    <x v="1"/>
    <x v="1"/>
    <x v="8"/>
    <x v="0"/>
    <x v="0"/>
    <x v="0"/>
    <x v="6"/>
    <x v="1"/>
    <n v="1"/>
    <s v="St Cah Main Theatre"/>
    <d v="2026-06-14T00:00:00"/>
    <d v="2026-06-14T09:00:00"/>
    <d v="2026-06-14T18:00:00"/>
    <s v="672726390160"/>
    <s v="60054571"/>
    <s v="Shoulder arthroscopy"/>
    <m/>
    <s v="Trauma and Orthopaedics"/>
    <s v="Dr Dummy 03"/>
    <d v="2026-06-14T09:02:00"/>
    <d v="2026-06-14T10:29:00"/>
    <m/>
    <m/>
    <n v="1"/>
    <s v="JUNE-26-dummy-data.xlsx"/>
    <b v="0"/>
    <m/>
  </r>
  <r>
    <x v="0"/>
    <x v="1"/>
    <x v="1"/>
    <x v="8"/>
    <x v="1"/>
    <x v="0"/>
    <x v="0"/>
    <x v="1"/>
    <x v="0"/>
    <n v="1"/>
    <s v="St Cah Main Theatre"/>
    <d v="2026-07-31T00:00:00"/>
    <d v="2026-07-31T07:30:00"/>
    <d v="2026-07-31T16:30:00"/>
    <m/>
    <m/>
    <m/>
    <m/>
    <m/>
    <m/>
    <m/>
    <m/>
    <n v="4"/>
    <n v="0"/>
    <n v="4"/>
    <s v="JULY-26-dummy-data.xlsx"/>
    <b v="0"/>
    <n v="0"/>
  </r>
  <r>
    <x v="0"/>
    <x v="1"/>
    <x v="1"/>
    <x v="8"/>
    <x v="1"/>
    <x v="0"/>
    <x v="0"/>
    <x v="1"/>
    <x v="1"/>
    <n v="1"/>
    <s v="St Cah Main Theatre"/>
    <d v="2026-07-31T00:00:00"/>
    <d v="2026-07-31T07:30:00"/>
    <d v="2026-07-31T16:30:00"/>
    <s v="721136410254"/>
    <s v="70020659"/>
    <s v="Ureteroscopy"/>
    <m/>
    <s v="Urology"/>
    <s v="Dr Dummy 15"/>
    <d v="2026-07-31T09:51:00"/>
    <d v="2026-07-31T11:31:00"/>
    <m/>
    <m/>
    <n v="1"/>
    <s v="JULY-26-dummy-data.xlsx"/>
    <b v="0"/>
    <m/>
  </r>
  <r>
    <x v="0"/>
    <x v="1"/>
    <x v="1"/>
    <x v="8"/>
    <x v="1"/>
    <x v="0"/>
    <x v="0"/>
    <x v="1"/>
    <x v="1"/>
    <n v="1"/>
    <s v="St Cah Main Theatre"/>
    <d v="2026-07-31T00:00:00"/>
    <d v="2026-07-31T07:30:00"/>
    <d v="2026-07-31T16:30:00"/>
    <s v="736828585620"/>
    <s v="70075262"/>
    <s v="Ureteric stent insertion"/>
    <s v="Local anaesthetic infiltration"/>
    <s v="Urology"/>
    <s v="Dr Dummy 15"/>
    <d v="2026-07-31T12:06:00"/>
    <d v="2026-07-31T13:53:00"/>
    <m/>
    <m/>
    <n v="1"/>
    <s v="JULY-26-dummy-data.xlsx"/>
    <b v="0"/>
    <m/>
  </r>
  <r>
    <x v="0"/>
    <x v="1"/>
    <x v="1"/>
    <x v="8"/>
    <x v="1"/>
    <x v="0"/>
    <x v="0"/>
    <x v="1"/>
    <x v="1"/>
    <n v="1"/>
    <s v="St Cah Main Theatre"/>
    <d v="2026-07-31T00:00:00"/>
    <d v="2026-07-31T07:30:00"/>
    <d v="2026-07-31T16:30:00"/>
    <s v="753487569861"/>
    <s v="70062494"/>
    <s v="Bladder biopsy"/>
    <s v="Local anaesthetic infiltration"/>
    <s v="Urology"/>
    <s v="Dr Dummy 15"/>
    <d v="2026-07-31T07:37:00"/>
    <d v="2026-07-31T09:21:00"/>
    <m/>
    <m/>
    <n v="1"/>
    <s v="JULY-26-dummy-data.xlsx"/>
    <b v="0"/>
    <m/>
  </r>
  <r>
    <x v="0"/>
    <x v="1"/>
    <x v="1"/>
    <x v="8"/>
    <x v="1"/>
    <x v="0"/>
    <x v="0"/>
    <x v="1"/>
    <x v="1"/>
    <n v="1"/>
    <s v="St Cah Main Theatre"/>
    <d v="2026-07-31T00:00:00"/>
    <d v="2026-07-31T07:30:00"/>
    <d v="2026-07-31T16:30:00"/>
    <s v="783645058119"/>
    <s v="70041924"/>
    <s v="Bladder biopsy"/>
    <m/>
    <s v="Urology"/>
    <s v="Dr Dummy 15"/>
    <d v="2026-07-31T14:19:00"/>
    <d v="2026-07-31T16:03:00"/>
    <m/>
    <m/>
    <n v="1"/>
    <s v="JULY-26-dummy-data.xlsx"/>
    <b v="0"/>
    <m/>
  </r>
  <r>
    <x v="0"/>
    <x v="1"/>
    <x v="1"/>
    <x v="8"/>
    <x v="2"/>
    <x v="0"/>
    <x v="0"/>
    <x v="2"/>
    <x v="0"/>
    <n v="1"/>
    <s v="St Cah Main Theatre"/>
    <d v="2026-08-06T00:00:00"/>
    <d v="2026-08-06T09:00:00"/>
    <d v="2026-08-06T18:00:00"/>
    <m/>
    <m/>
    <m/>
    <m/>
    <m/>
    <m/>
    <m/>
    <m/>
    <n v="4"/>
    <n v="0"/>
    <n v="4"/>
    <s v="AUGUST-26-dummy-data.xlsx"/>
    <b v="0"/>
    <n v="0"/>
  </r>
  <r>
    <x v="0"/>
    <x v="1"/>
    <x v="1"/>
    <x v="8"/>
    <x v="2"/>
    <x v="0"/>
    <x v="0"/>
    <x v="2"/>
    <x v="1"/>
    <n v="1"/>
    <s v="St Cah Main Theatre"/>
    <d v="2026-08-06T00:00:00"/>
    <d v="2026-08-06T09:00:00"/>
    <d v="2026-08-06T18:00:00"/>
    <s v="919790319772"/>
    <s v="716877"/>
    <s v="Nasal polypectomy"/>
    <m/>
    <s v="ENT"/>
    <s v="Dr Dummy 20"/>
    <d v="2026-08-06T09:05:00"/>
    <d v="2026-08-06T10:32:00"/>
    <m/>
    <m/>
    <n v="1"/>
    <s v="AUGUST-26-dummy-data.xlsx"/>
    <b v="0"/>
    <m/>
  </r>
  <r>
    <x v="0"/>
    <x v="1"/>
    <x v="1"/>
    <x v="8"/>
    <x v="2"/>
    <x v="0"/>
    <x v="0"/>
    <x v="2"/>
    <x v="1"/>
    <n v="1"/>
    <s v="St Cah Main Theatre"/>
    <d v="2026-08-06T00:00:00"/>
    <d v="2026-08-06T09:00:00"/>
    <d v="2026-08-06T18:00:00"/>
    <s v="927731696376"/>
    <s v="776553"/>
    <s v="Tonsillectomy"/>
    <s v="Wound closure"/>
    <s v="ENT"/>
    <s v="Dr Dummy 20"/>
    <d v="2026-08-06T11:18:00"/>
    <d v="2026-08-06T12:46:00"/>
    <m/>
    <m/>
    <n v="1"/>
    <s v="AUGUST-26-dummy-data.xlsx"/>
    <b v="0"/>
    <m/>
  </r>
  <r>
    <x v="0"/>
    <x v="1"/>
    <x v="1"/>
    <x v="8"/>
    <x v="2"/>
    <x v="0"/>
    <x v="0"/>
    <x v="2"/>
    <x v="1"/>
    <n v="1"/>
    <s v="St Cah Main Theatre"/>
    <d v="2026-08-06T00:00:00"/>
    <d v="2026-08-06T09:00:00"/>
    <d v="2026-08-06T18:00:00"/>
    <s v="928369532548"/>
    <s v="759317"/>
    <s v="Septoplasty"/>
    <s v="Wound closure"/>
    <s v="ENT"/>
    <s v="Dr Dummy 20"/>
    <d v="2026-08-06T15:50:00"/>
    <d v="2026-08-06T17:11:00"/>
    <m/>
    <m/>
    <n v="1"/>
    <s v="AUGUST-26-dummy-data.xlsx"/>
    <b v="0"/>
    <m/>
  </r>
  <r>
    <x v="0"/>
    <x v="1"/>
    <x v="1"/>
    <x v="8"/>
    <x v="2"/>
    <x v="0"/>
    <x v="0"/>
    <x v="2"/>
    <x v="1"/>
    <n v="1"/>
    <s v="St Cah Main Theatre"/>
    <d v="2026-08-06T00:00:00"/>
    <d v="2026-08-06T09:00:00"/>
    <d v="2026-08-06T18:00:00"/>
    <s v="984700792864"/>
    <s v="732550"/>
    <s v="Tonsillectomy"/>
    <m/>
    <s v="ENT"/>
    <s v="Dr Dummy 20"/>
    <d v="2026-08-06T13:34:00"/>
    <d v="2026-08-06T15:14:00"/>
    <m/>
    <m/>
    <n v="1"/>
    <s v="AUGUST-26-dummy-data.xlsx"/>
    <b v="0"/>
    <m/>
  </r>
  <r>
    <x v="0"/>
    <x v="1"/>
    <x v="1"/>
    <x v="8"/>
    <x v="2"/>
    <x v="0"/>
    <x v="0"/>
    <x v="1"/>
    <x v="0"/>
    <n v="1"/>
    <s v="St Cah Main Theatre"/>
    <d v="2026-08-25T00:00:00"/>
    <d v="2026-08-25T08:30:00"/>
    <d v="2026-08-25T17:30:00"/>
    <m/>
    <m/>
    <m/>
    <m/>
    <m/>
    <m/>
    <m/>
    <m/>
    <n v="4"/>
    <n v="0"/>
    <n v="4"/>
    <s v="AUGUST-26-dummy-data.xlsx"/>
    <b v="0"/>
    <n v="0"/>
  </r>
  <r>
    <x v="0"/>
    <x v="1"/>
    <x v="1"/>
    <x v="8"/>
    <x v="2"/>
    <x v="0"/>
    <x v="0"/>
    <x v="1"/>
    <x v="1"/>
    <n v="1"/>
    <s v="St Cah Main Theatre"/>
    <d v="2026-08-25T00:00:00"/>
    <d v="2026-08-25T08:30:00"/>
    <d v="2026-08-25T17:30:00"/>
    <s v="934960592514"/>
    <s v="711587"/>
    <s v="Bladder biopsy"/>
    <m/>
    <s v="Urology"/>
    <s v="Dr Dummy 24"/>
    <d v="2026-08-25T13:04:00"/>
    <d v="2026-08-25T14:44:00"/>
    <m/>
    <m/>
    <n v="1"/>
    <s v="AUGUST-26-dummy-data.xlsx"/>
    <b v="0"/>
    <m/>
  </r>
  <r>
    <x v="0"/>
    <x v="1"/>
    <x v="1"/>
    <x v="8"/>
    <x v="2"/>
    <x v="0"/>
    <x v="0"/>
    <x v="1"/>
    <x v="1"/>
    <n v="1"/>
    <s v="St Cah Main Theatre"/>
    <d v="2026-08-25T00:00:00"/>
    <d v="2026-08-25T08:30:00"/>
    <d v="2026-08-25T17:30:00"/>
    <s v="953871021582"/>
    <s v="957419"/>
    <s v="Flexible cystoscopy"/>
    <m/>
    <s v="Urology"/>
    <s v="Dr Dummy 24"/>
    <d v="2026-08-25T15:22:00"/>
    <d v="2026-08-25T17:07:00"/>
    <m/>
    <m/>
    <n v="1"/>
    <s v="AUGUST-26-dummy-data.xlsx"/>
    <b v="0"/>
    <m/>
  </r>
  <r>
    <x v="0"/>
    <x v="1"/>
    <x v="1"/>
    <x v="8"/>
    <x v="2"/>
    <x v="0"/>
    <x v="0"/>
    <x v="1"/>
    <x v="1"/>
    <n v="1"/>
    <s v="St Cah Main Theatre"/>
    <d v="2026-08-25T00:00:00"/>
    <d v="2026-08-25T08:30:00"/>
    <d v="2026-08-25T17:30:00"/>
    <s v="959006226411"/>
    <s v="887875"/>
    <s v="Bladder biopsy"/>
    <m/>
    <s v="Urology"/>
    <s v="Dr Dummy 24"/>
    <d v="2026-08-25T08:32:00"/>
    <d v="2026-08-25T10:22:00"/>
    <m/>
    <m/>
    <n v="1"/>
    <s v="AUGUST-26-dummy-data.xlsx"/>
    <b v="0"/>
    <m/>
  </r>
  <r>
    <x v="0"/>
    <x v="1"/>
    <x v="1"/>
    <x v="8"/>
    <x v="2"/>
    <x v="0"/>
    <x v="0"/>
    <x v="1"/>
    <x v="1"/>
    <n v="1"/>
    <s v="St Cah Main Theatre"/>
    <d v="2026-08-25T00:00:00"/>
    <d v="2026-08-25T08:30:00"/>
    <d v="2026-08-25T17:30:00"/>
    <s v="973719713626"/>
    <s v="789796"/>
    <s v="Flexible cystoscopy"/>
    <m/>
    <s v="Urology"/>
    <s v="Dr Dummy 24"/>
    <d v="2026-08-25T10:53:00"/>
    <d v="2026-08-25T12:18:00"/>
    <m/>
    <m/>
    <n v="1"/>
    <s v="AUGUST-26-dummy-data.xlsx"/>
    <b v="0"/>
    <m/>
  </r>
  <r>
    <x v="0"/>
    <x v="1"/>
    <x v="1"/>
    <x v="8"/>
    <x v="2"/>
    <x v="0"/>
    <x v="0"/>
    <x v="2"/>
    <x v="0"/>
    <n v="1"/>
    <s v="St Cah Main Theatre"/>
    <d v="2026-08-29T00:00:00"/>
    <d v="2026-08-29T08:30:00"/>
    <d v="2026-08-29T17:30:00"/>
    <m/>
    <m/>
    <m/>
    <m/>
    <m/>
    <m/>
    <m/>
    <m/>
    <n v="4"/>
    <n v="0"/>
    <n v="4"/>
    <s v="AUGUST-26-dummy-data.xlsx"/>
    <b v="0"/>
    <n v="0"/>
  </r>
  <r>
    <x v="0"/>
    <x v="1"/>
    <x v="1"/>
    <x v="8"/>
    <x v="2"/>
    <x v="0"/>
    <x v="0"/>
    <x v="2"/>
    <x v="1"/>
    <n v="1"/>
    <s v="St Cah Main Theatre"/>
    <d v="2026-08-29T00:00:00"/>
    <d v="2026-08-29T08:30:00"/>
    <d v="2026-08-29T17:30:00"/>
    <s v="912488733208"/>
    <s v="796752"/>
    <s v="Grommet insertion"/>
    <m/>
    <s v="ENT"/>
    <s v="Dr Dummy 20"/>
    <d v="2026-08-29T08:37:00"/>
    <d v="2026-08-29T10:10:00"/>
    <m/>
    <m/>
    <n v="1"/>
    <s v="AUGUST-26-dummy-data.xlsx"/>
    <b v="0"/>
    <m/>
  </r>
  <r>
    <x v="0"/>
    <x v="1"/>
    <x v="1"/>
    <x v="8"/>
    <x v="2"/>
    <x v="0"/>
    <x v="0"/>
    <x v="2"/>
    <x v="1"/>
    <n v="1"/>
    <s v="St Cah Main Theatre"/>
    <d v="2026-08-29T00:00:00"/>
    <d v="2026-08-29T08:30:00"/>
    <d v="2026-08-29T17:30:00"/>
    <s v="976606305105"/>
    <s v="800842"/>
    <s v="Tonsillectomy"/>
    <m/>
    <s v="ENT"/>
    <s v="Dr Dummy 20"/>
    <d v="2026-08-29T10:54:00"/>
    <d v="2026-08-29T12:39:00"/>
    <m/>
    <m/>
    <n v="1"/>
    <s v="AUGUST-26-dummy-data.xlsx"/>
    <b v="0"/>
    <m/>
  </r>
  <r>
    <x v="0"/>
    <x v="1"/>
    <x v="1"/>
    <x v="8"/>
    <x v="2"/>
    <x v="0"/>
    <x v="0"/>
    <x v="2"/>
    <x v="1"/>
    <n v="1"/>
    <s v="St Cah Main Theatre"/>
    <d v="2026-08-29T00:00:00"/>
    <d v="2026-08-29T08:30:00"/>
    <d v="2026-08-29T17:30:00"/>
    <s v="982671876786"/>
    <s v="787947"/>
    <s v="Nasal polypectomy"/>
    <s v="Wound closure"/>
    <s v="ENT"/>
    <s v="Dr Dummy 20"/>
    <d v="2026-08-29T15:27:00"/>
    <d v="2026-08-29T17:02:00"/>
    <m/>
    <m/>
    <n v="1"/>
    <s v="AUGUST-26-dummy-data.xlsx"/>
    <b v="0"/>
    <m/>
  </r>
  <r>
    <x v="0"/>
    <x v="1"/>
    <x v="1"/>
    <x v="8"/>
    <x v="2"/>
    <x v="0"/>
    <x v="0"/>
    <x v="2"/>
    <x v="1"/>
    <n v="1"/>
    <s v="St Cah Main Theatre"/>
    <d v="2026-08-29T00:00:00"/>
    <d v="2026-08-29T08:30:00"/>
    <d v="2026-08-29T17:30:00"/>
    <s v="983025728514"/>
    <s v="773091"/>
    <s v="Adenoidectomy"/>
    <m/>
    <s v="ENT"/>
    <s v="Dr Dummy 20"/>
    <d v="2026-08-29T13:09:00"/>
    <d v="2026-08-29T14:31:00"/>
    <m/>
    <m/>
    <n v="1"/>
    <s v="AUGUST-26-dummy-data.xlsx"/>
    <b v="0"/>
    <m/>
  </r>
  <r>
    <x v="0"/>
    <x v="1"/>
    <x v="1"/>
    <x v="8"/>
    <x v="2"/>
    <x v="0"/>
    <x v="0"/>
    <x v="4"/>
    <x v="0"/>
    <n v="1"/>
    <s v="St Cah Main Theatre"/>
    <d v="2026-08-31T00:00:00"/>
    <d v="2026-08-31T09:00:00"/>
    <d v="2026-08-31T18:00:00"/>
    <m/>
    <m/>
    <m/>
    <m/>
    <m/>
    <m/>
    <m/>
    <m/>
    <n v="4"/>
    <n v="0"/>
    <n v="4"/>
    <s v="AUGUST-26-dummy-data.xlsx"/>
    <b v="0"/>
    <n v="0"/>
  </r>
  <r>
    <x v="0"/>
    <x v="1"/>
    <x v="1"/>
    <x v="8"/>
    <x v="2"/>
    <x v="0"/>
    <x v="0"/>
    <x v="4"/>
    <x v="1"/>
    <n v="1"/>
    <s v="St Cah Main Theatre"/>
    <d v="2026-08-31T00:00:00"/>
    <d v="2026-08-31T09:00:00"/>
    <d v="2026-08-31T18:00:00"/>
    <s v="937461315025"/>
    <s v="756999"/>
    <s v="Laparoscopic appendicectomy"/>
    <s v="Local anaesthetic infiltration"/>
    <s v="General Surgery"/>
    <s v="Dr Dummy 09"/>
    <d v="2026-08-31T09:10:00"/>
    <d v="2026-08-31T10:43:00"/>
    <m/>
    <m/>
    <n v="1"/>
    <s v="AUGUST-26-dummy-data.xlsx"/>
    <b v="0"/>
    <m/>
  </r>
  <r>
    <x v="0"/>
    <x v="1"/>
    <x v="1"/>
    <x v="8"/>
    <x v="2"/>
    <x v="0"/>
    <x v="0"/>
    <x v="4"/>
    <x v="1"/>
    <n v="1"/>
    <s v="St Cah Main Theatre"/>
    <d v="2026-08-31T00:00:00"/>
    <d v="2026-08-31T09:00:00"/>
    <d v="2026-08-31T18:00:00"/>
    <s v="962760225682"/>
    <s v="964786"/>
    <s v="Inguinal hernia repair"/>
    <m/>
    <s v="General Surgery"/>
    <s v="Dr Dummy 09"/>
    <d v="2026-08-31T11:18:00"/>
    <d v="2026-08-31T12:38:00"/>
    <m/>
    <m/>
    <n v="1"/>
    <s v="AUGUST-26-dummy-data.xlsx"/>
    <b v="0"/>
    <m/>
  </r>
  <r>
    <x v="0"/>
    <x v="1"/>
    <x v="1"/>
    <x v="8"/>
    <x v="2"/>
    <x v="0"/>
    <x v="0"/>
    <x v="4"/>
    <x v="1"/>
    <n v="1"/>
    <s v="St Cah Main Theatre"/>
    <d v="2026-08-31T00:00:00"/>
    <d v="2026-08-31T09:00:00"/>
    <d v="2026-08-31T18:00:00"/>
    <s v="975192874296"/>
    <s v="828090"/>
    <s v="Incision and drainage of abscess"/>
    <s v="Diagnostic examination"/>
    <s v="General Surgery"/>
    <s v="Dr Dummy 09"/>
    <d v="2026-08-31T15:57:00"/>
    <d v="2026-08-31T17:47:00"/>
    <m/>
    <m/>
    <n v="1"/>
    <s v="AUGUST-26-dummy-data.xlsx"/>
    <b v="0"/>
    <m/>
  </r>
  <r>
    <x v="0"/>
    <x v="1"/>
    <x v="1"/>
    <x v="8"/>
    <x v="2"/>
    <x v="0"/>
    <x v="0"/>
    <x v="4"/>
    <x v="1"/>
    <n v="1"/>
    <s v="St Cah Main Theatre"/>
    <d v="2026-08-31T00:00:00"/>
    <d v="2026-08-31T09:00:00"/>
    <d v="2026-08-31T18:00:00"/>
    <s v="978694524056"/>
    <s v="778789"/>
    <s v="Excision of skin lesion"/>
    <m/>
    <s v="General Surgery"/>
    <s v="Dr Dummy 09"/>
    <d v="2026-08-31T13:37:00"/>
    <d v="2026-08-31T15:16:00"/>
    <m/>
    <m/>
    <n v="1"/>
    <s v="AUGUST-26-dummy-data.xlsx"/>
    <b v="0"/>
    <m/>
  </r>
  <r>
    <x v="0"/>
    <x v="1"/>
    <x v="1"/>
    <x v="9"/>
    <x v="2"/>
    <x v="0"/>
    <x v="0"/>
    <x v="8"/>
    <x v="0"/>
    <n v="1"/>
    <s v="St Cah Main Theatre"/>
    <d v="2026-08-01T00:00:00"/>
    <d v="2026-08-01T00:00:00"/>
    <d v="2026-08-02T00:00:00"/>
    <m/>
    <m/>
    <m/>
    <m/>
    <m/>
    <m/>
    <m/>
    <m/>
    <n v="2"/>
    <n v="0"/>
    <n v="2"/>
    <s v="AUGUST-26-dummy-data.xlsx"/>
    <b v="0"/>
    <n v="0"/>
  </r>
  <r>
    <x v="0"/>
    <x v="1"/>
    <x v="1"/>
    <x v="9"/>
    <x v="2"/>
    <x v="0"/>
    <x v="0"/>
    <x v="8"/>
    <x v="1"/>
    <n v="1"/>
    <s v="St Cah Main Theatre"/>
    <d v="2026-08-01T00:00:00"/>
    <d v="2026-08-01T00:00:00"/>
    <d v="2026-08-02T00:00:00"/>
    <s v="122553434223"/>
    <s v="160027"/>
    <s v="Incision And Drainage of Ischiorectal Abscess"/>
    <m/>
    <s v="General Surgery"/>
    <s v="Dr David Strong"/>
    <d v="2026-08-01T09:31:00"/>
    <d v="2026-08-01T09:58:00"/>
    <m/>
    <m/>
    <n v="1"/>
    <s v="AUGUST-26-dummy-data.xlsx"/>
    <b v="0"/>
    <m/>
  </r>
  <r>
    <x v="0"/>
    <x v="1"/>
    <x v="1"/>
    <x v="9"/>
    <x v="2"/>
    <x v="0"/>
    <x v="0"/>
    <x v="8"/>
    <x v="1"/>
    <n v="1"/>
    <s v="St Cah Main Theatre"/>
    <d v="2026-08-01T00:00:00"/>
    <d v="2026-08-01T00:00:00"/>
    <d v="2026-08-02T00:00:00"/>
    <s v="122553434252"/>
    <s v="160023"/>
    <s v="Repair Of Paraumbilical Hernia +/- Proceed"/>
    <m/>
    <s v="General Surgery"/>
    <s v="Dr David Strong"/>
    <d v="2026-08-01T14:21:00"/>
    <d v="2026-08-01T15:29:00"/>
    <m/>
    <m/>
    <n v="1"/>
    <s v="AUGUST-26-dummy-data.xlsx"/>
    <b v="0"/>
    <m/>
  </r>
  <r>
    <x v="0"/>
    <x v="1"/>
    <x v="2"/>
    <x v="1"/>
    <x v="0"/>
    <x v="0"/>
    <x v="0"/>
    <x v="6"/>
    <x v="0"/>
    <n v="1"/>
    <s v="St Cah Main Theatre"/>
    <d v="2026-06-01T00:00:00"/>
    <d v="2026-06-01T13:00:00"/>
    <d v="2026-06-01T16:30:00"/>
    <m/>
    <m/>
    <m/>
    <m/>
    <m/>
    <m/>
    <m/>
    <m/>
    <n v="4"/>
    <n v="0"/>
    <n v="4"/>
    <s v="JUNE-26-dummy-data.xlsx"/>
    <b v="0"/>
    <n v="0"/>
  </r>
  <r>
    <x v="0"/>
    <x v="1"/>
    <x v="2"/>
    <x v="1"/>
    <x v="0"/>
    <x v="0"/>
    <x v="0"/>
    <x v="6"/>
    <x v="1"/>
    <n v="1"/>
    <s v="St Cah Main Theatre"/>
    <d v="2026-06-01T00:00:00"/>
    <d v="2026-06-01T13:00:00"/>
    <d v="2026-06-01T16:30:00"/>
    <s v="601311777718"/>
    <s v="60031240"/>
    <s v="Shoulder arthroscopy"/>
    <s v="Tissue biopsy"/>
    <s v="Trauma and Orthopaedics"/>
    <s v="Dr Dummy 08"/>
    <d v="2026-06-01T13:56:00"/>
    <d v="2026-06-01T14:26:00"/>
    <m/>
    <m/>
    <n v="1"/>
    <s v="JUNE-26-dummy-data.xlsx"/>
    <b v="0"/>
    <m/>
  </r>
  <r>
    <x v="0"/>
    <x v="1"/>
    <x v="2"/>
    <x v="1"/>
    <x v="0"/>
    <x v="0"/>
    <x v="0"/>
    <x v="6"/>
    <x v="1"/>
    <n v="1"/>
    <s v="St Cah Main Theatre"/>
    <d v="2026-06-01T00:00:00"/>
    <d v="2026-06-01T13:00:00"/>
    <d v="2026-06-01T16:30:00"/>
    <s v="611337497946"/>
    <s v="60217129"/>
    <s v="Removal of metalwork"/>
    <s v="Tissue biopsy"/>
    <s v="Trauma and Orthopaedics"/>
    <s v="Dr Dummy 08"/>
    <d v="2026-06-01T13:05:00"/>
    <d v="2026-06-01T13:35:00"/>
    <m/>
    <m/>
    <n v="1"/>
    <s v="JUNE-26-dummy-data.xlsx"/>
    <b v="0"/>
    <m/>
  </r>
  <r>
    <x v="0"/>
    <x v="1"/>
    <x v="2"/>
    <x v="1"/>
    <x v="0"/>
    <x v="0"/>
    <x v="0"/>
    <x v="6"/>
    <x v="1"/>
    <n v="1"/>
    <s v="St Cah Main Theatre"/>
    <d v="2026-06-01T00:00:00"/>
    <d v="2026-06-01T13:00:00"/>
    <d v="2026-06-01T16:30:00"/>
    <s v="681962591758"/>
    <s v="60019962"/>
    <s v="Carpal tunnel release"/>
    <m/>
    <s v="Trauma and Orthopaedics"/>
    <s v="Dr Dummy 08"/>
    <d v="2026-06-01T14:51:00"/>
    <d v="2026-06-01T15:26:00"/>
    <m/>
    <m/>
    <n v="1"/>
    <s v="JUNE-26-dummy-data.xlsx"/>
    <b v="0"/>
    <m/>
  </r>
  <r>
    <x v="0"/>
    <x v="1"/>
    <x v="2"/>
    <x v="1"/>
    <x v="0"/>
    <x v="0"/>
    <x v="0"/>
    <x v="6"/>
    <x v="1"/>
    <n v="1"/>
    <s v="St Cah Main Theatre"/>
    <d v="2026-06-01T00:00:00"/>
    <d v="2026-06-01T13:00:00"/>
    <d v="2026-06-01T16:30:00"/>
    <s v="696514145074"/>
    <s v="60092814"/>
    <s v="Removal of metalwork"/>
    <m/>
    <s v="Trauma and Orthopaedics"/>
    <s v="Dr Dummy 08"/>
    <d v="2026-06-01T15:48:00"/>
    <d v="2026-06-01T16:08:00"/>
    <m/>
    <m/>
    <n v="1"/>
    <s v="JUNE-26-dummy-data.xlsx"/>
    <b v="0"/>
    <m/>
  </r>
  <r>
    <x v="0"/>
    <x v="1"/>
    <x v="2"/>
    <x v="1"/>
    <x v="0"/>
    <x v="0"/>
    <x v="0"/>
    <x v="2"/>
    <x v="0"/>
    <n v="1"/>
    <s v="St Cah Main Theatre"/>
    <d v="2026-06-02T00:00:00"/>
    <d v="2026-06-02T13:00:00"/>
    <d v="2026-06-02T16:30:00"/>
    <m/>
    <m/>
    <m/>
    <m/>
    <m/>
    <m/>
    <m/>
    <m/>
    <n v="4"/>
    <n v="0"/>
    <n v="4"/>
    <s v="JUNE-26-dummy-data.xlsx"/>
    <b v="0"/>
    <n v="0"/>
  </r>
  <r>
    <x v="0"/>
    <x v="1"/>
    <x v="2"/>
    <x v="1"/>
    <x v="0"/>
    <x v="0"/>
    <x v="0"/>
    <x v="2"/>
    <x v="1"/>
    <n v="1"/>
    <s v="St Cah Main Theatre"/>
    <d v="2026-06-02T00:00:00"/>
    <d v="2026-06-02T13:00:00"/>
    <d v="2026-06-02T16:30:00"/>
    <s v="605436412175"/>
    <s v="60202747"/>
    <s v="Tonsillectomy"/>
    <m/>
    <s v="ENT"/>
    <s v="Dr Dummy 19"/>
    <d v="2026-06-02T14:48:00"/>
    <d v="2026-06-02T15:14:00"/>
    <m/>
    <m/>
    <n v="1"/>
    <s v="JUNE-26-dummy-data.xlsx"/>
    <b v="0"/>
    <m/>
  </r>
  <r>
    <x v="0"/>
    <x v="1"/>
    <x v="2"/>
    <x v="1"/>
    <x v="0"/>
    <x v="0"/>
    <x v="0"/>
    <x v="2"/>
    <x v="1"/>
    <n v="1"/>
    <s v="St Cah Main Theatre"/>
    <d v="2026-06-02T00:00:00"/>
    <d v="2026-06-02T13:00:00"/>
    <d v="2026-06-02T16:30:00"/>
    <s v="607653643679"/>
    <s v="60014558"/>
    <s v="Grommet insertion"/>
    <m/>
    <s v="ENT"/>
    <s v="Dr Dummy 19"/>
    <d v="2026-06-02T13:54:00"/>
    <d v="2026-06-02T14:20:00"/>
    <m/>
    <m/>
    <n v="1"/>
    <s v="JUNE-26-dummy-data.xlsx"/>
    <b v="0"/>
    <m/>
  </r>
  <r>
    <x v="0"/>
    <x v="1"/>
    <x v="2"/>
    <x v="1"/>
    <x v="0"/>
    <x v="0"/>
    <x v="0"/>
    <x v="2"/>
    <x v="1"/>
    <n v="1"/>
    <s v="St Cah Main Theatre"/>
    <d v="2026-06-02T00:00:00"/>
    <d v="2026-06-02T13:00:00"/>
    <d v="2026-06-02T16:30:00"/>
    <s v="651225292053"/>
    <s v="60008588"/>
    <s v="Septoplasty"/>
    <m/>
    <s v="ENT"/>
    <s v="Dr Dummy 19"/>
    <d v="2026-06-02T15:47:00"/>
    <d v="2026-06-02T16:17:00"/>
    <m/>
    <m/>
    <n v="1"/>
    <s v="JUNE-26-dummy-data.xlsx"/>
    <b v="0"/>
    <m/>
  </r>
  <r>
    <x v="0"/>
    <x v="1"/>
    <x v="2"/>
    <x v="1"/>
    <x v="0"/>
    <x v="0"/>
    <x v="0"/>
    <x v="2"/>
    <x v="1"/>
    <n v="1"/>
    <s v="St Cah Main Theatre"/>
    <d v="2026-06-02T00:00:00"/>
    <d v="2026-06-02T13:00:00"/>
    <d v="2026-06-02T16:30:00"/>
    <s v="690291041437"/>
    <s v="60058071"/>
    <s v="Tonsillectomy"/>
    <m/>
    <s v="ENT"/>
    <s v="Dr Dummy 19"/>
    <d v="2026-06-02T13:10:00"/>
    <d v="2026-06-02T13:38:00"/>
    <m/>
    <m/>
    <n v="1"/>
    <s v="JUNE-26-dummy-data.xlsx"/>
    <b v="0"/>
    <m/>
  </r>
  <r>
    <x v="0"/>
    <x v="1"/>
    <x v="2"/>
    <x v="1"/>
    <x v="0"/>
    <x v="0"/>
    <x v="0"/>
    <x v="1"/>
    <x v="0"/>
    <n v="1"/>
    <s v="St Cah Main Theatre"/>
    <d v="2026-06-11T00:00:00"/>
    <d v="2026-06-11T13:00:00"/>
    <d v="2026-06-11T16:30:00"/>
    <m/>
    <m/>
    <m/>
    <m/>
    <m/>
    <m/>
    <m/>
    <m/>
    <n v="4"/>
    <n v="0"/>
    <n v="4"/>
    <s v="JUNE-26-dummy-data.xlsx"/>
    <b v="0"/>
    <n v="0"/>
  </r>
  <r>
    <x v="0"/>
    <x v="1"/>
    <x v="2"/>
    <x v="1"/>
    <x v="0"/>
    <x v="0"/>
    <x v="0"/>
    <x v="1"/>
    <x v="1"/>
    <n v="1"/>
    <s v="St Cah Main Theatre"/>
    <d v="2026-06-11T00:00:00"/>
    <d v="2026-06-11T13:00:00"/>
    <d v="2026-06-11T16:30:00"/>
    <s v="637865391885"/>
    <s v="60045106"/>
    <s v="Ureteric stent insertion"/>
    <m/>
    <s v="Urology"/>
    <s v="Dr Dummy 24"/>
    <d v="2026-06-11T15:43:00"/>
    <d v="2026-06-11T16:15:00"/>
    <m/>
    <m/>
    <n v="1"/>
    <s v="JUNE-26-dummy-data.xlsx"/>
    <b v="0"/>
    <m/>
  </r>
  <r>
    <x v="0"/>
    <x v="1"/>
    <x v="2"/>
    <x v="1"/>
    <x v="0"/>
    <x v="0"/>
    <x v="0"/>
    <x v="1"/>
    <x v="1"/>
    <n v="1"/>
    <s v="St Cah Main Theatre"/>
    <d v="2026-06-11T00:00:00"/>
    <d v="2026-06-11T13:00:00"/>
    <d v="2026-06-11T16:30:00"/>
    <s v="646477465470"/>
    <s v="60080460"/>
    <s v="Bladder biopsy"/>
    <m/>
    <s v="Urology"/>
    <s v="Dr Dummy 24"/>
    <d v="2026-06-11T14:01:00"/>
    <d v="2026-06-11T14:24:00"/>
    <m/>
    <m/>
    <n v="1"/>
    <s v="JUNE-26-dummy-data.xlsx"/>
    <b v="0"/>
    <m/>
  </r>
  <r>
    <x v="0"/>
    <x v="1"/>
    <x v="2"/>
    <x v="1"/>
    <x v="0"/>
    <x v="0"/>
    <x v="0"/>
    <x v="1"/>
    <x v="1"/>
    <n v="1"/>
    <s v="St Cah Main Theatre"/>
    <d v="2026-06-11T00:00:00"/>
    <d v="2026-06-11T13:00:00"/>
    <d v="2026-06-11T16:30:00"/>
    <s v="649619182152"/>
    <s v="60278337"/>
    <s v="Circumcision"/>
    <m/>
    <s v="Urology"/>
    <s v="Dr Dummy 24"/>
    <d v="2026-06-11T13:07:00"/>
    <d v="2026-06-11T13:32:00"/>
    <m/>
    <m/>
    <n v="1"/>
    <s v="JUNE-26-dummy-data.xlsx"/>
    <b v="0"/>
    <m/>
  </r>
  <r>
    <x v="0"/>
    <x v="1"/>
    <x v="2"/>
    <x v="1"/>
    <x v="0"/>
    <x v="0"/>
    <x v="0"/>
    <x v="1"/>
    <x v="1"/>
    <n v="1"/>
    <s v="St Cah Main Theatre"/>
    <d v="2026-06-11T00:00:00"/>
    <d v="2026-06-11T13:00:00"/>
    <d v="2026-06-11T16:30:00"/>
    <s v="659463412640"/>
    <s v="60181596"/>
    <s v="Bladder biopsy"/>
    <m/>
    <s v="Urology"/>
    <s v="Dr Dummy 24"/>
    <d v="2026-06-11T14:50:00"/>
    <d v="2026-06-11T15:24:00"/>
    <m/>
    <m/>
    <n v="1"/>
    <s v="JUNE-26-dummy-data.xlsx"/>
    <b v="0"/>
    <m/>
  </r>
  <r>
    <x v="0"/>
    <x v="1"/>
    <x v="2"/>
    <x v="1"/>
    <x v="1"/>
    <x v="0"/>
    <x v="0"/>
    <x v="6"/>
    <x v="0"/>
    <n v="1"/>
    <s v="St Cah Main Theatre"/>
    <d v="2026-07-10T00:00:00"/>
    <d v="2026-07-10T13:30:00"/>
    <d v="2026-07-10T17:00:00"/>
    <m/>
    <m/>
    <m/>
    <m/>
    <m/>
    <m/>
    <m/>
    <m/>
    <n v="4"/>
    <n v="0"/>
    <n v="4"/>
    <s v="JULY-26-dummy-data.xlsx"/>
    <b v="0"/>
    <n v="0"/>
  </r>
  <r>
    <x v="0"/>
    <x v="1"/>
    <x v="2"/>
    <x v="1"/>
    <x v="1"/>
    <x v="0"/>
    <x v="0"/>
    <x v="6"/>
    <x v="1"/>
    <n v="1"/>
    <s v="St Cah Main Theatre"/>
    <d v="2026-07-10T00:00:00"/>
    <d v="2026-07-10T13:30:00"/>
    <d v="2026-07-10T17:00:00"/>
    <s v="718092432920"/>
    <s v="70091542"/>
    <s v="Shoulder arthroscopy"/>
    <m/>
    <s v="Trauma and Orthopaedics"/>
    <s v="Dr Dummy 22"/>
    <d v="2026-07-10T15:17:00"/>
    <d v="2026-07-10T15:45:00"/>
    <m/>
    <m/>
    <n v="1"/>
    <s v="JULY-26-dummy-data.xlsx"/>
    <b v="0"/>
    <m/>
  </r>
  <r>
    <x v="0"/>
    <x v="1"/>
    <x v="2"/>
    <x v="1"/>
    <x v="1"/>
    <x v="0"/>
    <x v="0"/>
    <x v="6"/>
    <x v="1"/>
    <n v="1"/>
    <s v="St Cah Main Theatre"/>
    <d v="2026-07-10T00:00:00"/>
    <d v="2026-07-10T13:30:00"/>
    <d v="2026-07-10T17:00:00"/>
    <s v="728029250097"/>
    <s v="70033375"/>
    <s v="Knee arthroscopy"/>
    <m/>
    <s v="Trauma and Orthopaedics"/>
    <s v="Dr Dummy 22"/>
    <d v="2026-07-10T16:12:00"/>
    <d v="2026-07-10T16:47:00"/>
    <m/>
    <m/>
    <n v="1"/>
    <s v="JULY-26-dummy-data.xlsx"/>
    <b v="0"/>
    <m/>
  </r>
  <r>
    <x v="0"/>
    <x v="1"/>
    <x v="2"/>
    <x v="1"/>
    <x v="1"/>
    <x v="0"/>
    <x v="0"/>
    <x v="6"/>
    <x v="1"/>
    <n v="1"/>
    <s v="St Cah Main Theatre"/>
    <d v="2026-07-10T00:00:00"/>
    <d v="2026-07-10T13:30:00"/>
    <d v="2026-07-10T17:00:00"/>
    <s v="734855121303"/>
    <s v="70133186"/>
    <s v="Removal of metalwork"/>
    <m/>
    <s v="Trauma and Orthopaedics"/>
    <s v="Dr Dummy 22"/>
    <d v="2026-07-10T13:36:00"/>
    <d v="2026-07-10T14:02:00"/>
    <m/>
    <m/>
    <n v="1"/>
    <s v="JULY-26-dummy-data.xlsx"/>
    <b v="0"/>
    <m/>
  </r>
  <r>
    <x v="0"/>
    <x v="1"/>
    <x v="2"/>
    <x v="1"/>
    <x v="1"/>
    <x v="0"/>
    <x v="0"/>
    <x v="6"/>
    <x v="1"/>
    <n v="1"/>
    <s v="St Cah Main Theatre"/>
    <d v="2026-07-10T00:00:00"/>
    <d v="2026-07-10T13:30:00"/>
    <d v="2026-07-10T17:00:00"/>
    <s v="776486052688"/>
    <s v="70211376"/>
    <s v="Knee arthroscopy"/>
    <m/>
    <s v="Trauma and Orthopaedics"/>
    <s v="Dr Dummy 22"/>
    <d v="2026-07-10T14:30:00"/>
    <d v="2026-07-10T14:56:00"/>
    <m/>
    <m/>
    <n v="1"/>
    <s v="JULY-26-dummy-data.xlsx"/>
    <b v="0"/>
    <m/>
  </r>
  <r>
    <x v="0"/>
    <x v="1"/>
    <x v="2"/>
    <x v="1"/>
    <x v="1"/>
    <x v="0"/>
    <x v="0"/>
    <x v="0"/>
    <x v="0"/>
    <n v="1"/>
    <s v="St Cah Main Theatre"/>
    <d v="2026-07-26T00:00:00"/>
    <d v="2026-07-26T13:30:00"/>
    <d v="2026-07-26T17:00:00"/>
    <m/>
    <m/>
    <m/>
    <m/>
    <m/>
    <m/>
    <m/>
    <m/>
    <n v="4"/>
    <n v="0"/>
    <n v="4"/>
    <s v="JULY-26-dummy-data.xlsx"/>
    <b v="0"/>
    <n v="0"/>
  </r>
  <r>
    <x v="0"/>
    <x v="1"/>
    <x v="2"/>
    <x v="1"/>
    <x v="1"/>
    <x v="0"/>
    <x v="0"/>
    <x v="0"/>
    <x v="1"/>
    <n v="1"/>
    <s v="St Cah Main Theatre"/>
    <d v="2026-07-26T00:00:00"/>
    <d v="2026-07-26T13:30:00"/>
    <d v="2026-07-26T17:00:00"/>
    <s v="701938077900"/>
    <s v="70008172"/>
    <s v="Diagnostic laparoscopy"/>
    <m/>
    <s v="Gynaecology"/>
    <s v="Dr Dummy 07"/>
    <d v="2026-07-26T15:22:00"/>
    <d v="2026-07-26T15:53:00"/>
    <m/>
    <m/>
    <n v="1"/>
    <s v="JULY-26-dummy-data.xlsx"/>
    <b v="0"/>
    <m/>
  </r>
  <r>
    <x v="0"/>
    <x v="1"/>
    <x v="2"/>
    <x v="1"/>
    <x v="1"/>
    <x v="0"/>
    <x v="0"/>
    <x v="0"/>
    <x v="1"/>
    <n v="1"/>
    <s v="St Cah Main Theatre"/>
    <d v="2026-07-26T00:00:00"/>
    <d v="2026-07-26T13:30:00"/>
    <d v="2026-07-26T17:00:00"/>
    <s v="754029170819"/>
    <s v="70087495"/>
    <s v="Diagnostic laparoscopy"/>
    <s v="Wound closure"/>
    <s v="Gynaecology"/>
    <s v="Dr Dummy 07"/>
    <d v="2026-07-26T14:24:00"/>
    <d v="2026-07-26T14:57:00"/>
    <m/>
    <m/>
    <n v="1"/>
    <s v="JULY-26-dummy-data.xlsx"/>
    <b v="0"/>
    <m/>
  </r>
  <r>
    <x v="0"/>
    <x v="1"/>
    <x v="2"/>
    <x v="1"/>
    <x v="1"/>
    <x v="0"/>
    <x v="0"/>
    <x v="0"/>
    <x v="1"/>
    <n v="1"/>
    <s v="St Cah Main Theatre"/>
    <d v="2026-07-26T00:00:00"/>
    <d v="2026-07-26T13:30:00"/>
    <d v="2026-07-26T17:00:00"/>
    <s v="774133216798"/>
    <s v="70048898"/>
    <s v="Endometrial biopsy"/>
    <m/>
    <s v="Gynaecology"/>
    <s v="Dr Dummy 07"/>
    <d v="2026-07-26T13:37:00"/>
    <d v="2026-07-26T14:05:00"/>
    <m/>
    <m/>
    <n v="1"/>
    <s v="JULY-26-dummy-data.xlsx"/>
    <b v="0"/>
    <m/>
  </r>
  <r>
    <x v="0"/>
    <x v="1"/>
    <x v="2"/>
    <x v="1"/>
    <x v="1"/>
    <x v="0"/>
    <x v="0"/>
    <x v="0"/>
    <x v="1"/>
    <n v="1"/>
    <s v="St Cah Main Theatre"/>
    <d v="2026-07-26T00:00:00"/>
    <d v="2026-07-26T13:30:00"/>
    <d v="2026-07-26T17:00:00"/>
    <s v="794226000736"/>
    <s v="70172452"/>
    <s v="Endometrial biopsy"/>
    <m/>
    <s v="Gynaecology"/>
    <s v="Dr Dummy 07"/>
    <d v="2026-07-26T16:14:00"/>
    <d v="2026-07-26T16:43:00"/>
    <m/>
    <m/>
    <n v="1"/>
    <s v="JULY-26-dummy-data.xlsx"/>
    <b v="0"/>
    <m/>
  </r>
  <r>
    <x v="0"/>
    <x v="1"/>
    <x v="2"/>
    <x v="1"/>
    <x v="2"/>
    <x v="0"/>
    <x v="0"/>
    <x v="4"/>
    <x v="0"/>
    <n v="1"/>
    <s v="St Cah Main Theatre"/>
    <d v="2026-08-11T00:00:00"/>
    <d v="2026-08-11T09:00:00"/>
    <d v="2026-08-11T12:30:00"/>
    <m/>
    <m/>
    <m/>
    <m/>
    <m/>
    <m/>
    <m/>
    <m/>
    <n v="4"/>
    <n v="0"/>
    <n v="4"/>
    <s v="AUGUST-26-dummy-data.xlsx"/>
    <b v="0"/>
    <n v="0"/>
  </r>
  <r>
    <x v="0"/>
    <x v="1"/>
    <x v="2"/>
    <x v="1"/>
    <x v="2"/>
    <x v="0"/>
    <x v="0"/>
    <x v="4"/>
    <x v="1"/>
    <n v="1"/>
    <s v="St Cah Main Theatre"/>
    <d v="2026-08-11T00:00:00"/>
    <d v="2026-08-11T09:00:00"/>
    <d v="2026-08-11T12:30:00"/>
    <s v="918868524813"/>
    <s v="864618"/>
    <s v="Laparoscopic appendicectomy"/>
    <s v="Tissue biopsy"/>
    <s v="General Surgery"/>
    <s v="Dr Dummy 07"/>
    <d v="2026-08-11T10:48:00"/>
    <d v="2026-08-11T11:10:00"/>
    <m/>
    <m/>
    <n v="1"/>
    <s v="AUGUST-26-dummy-data.xlsx"/>
    <b v="0"/>
    <m/>
  </r>
  <r>
    <x v="0"/>
    <x v="1"/>
    <x v="2"/>
    <x v="1"/>
    <x v="2"/>
    <x v="0"/>
    <x v="0"/>
    <x v="4"/>
    <x v="1"/>
    <n v="1"/>
    <s v="St Cah Main Theatre"/>
    <d v="2026-08-11T00:00:00"/>
    <d v="2026-08-11T09:00:00"/>
    <d v="2026-08-11T12:30:00"/>
    <s v="922087349206"/>
    <s v="905636"/>
    <s v="Excision of skin lesion"/>
    <s v="Diagnostic examination"/>
    <s v="General Surgery"/>
    <s v="Dr Dummy 07"/>
    <d v="2026-08-11T11:40:00"/>
    <d v="2026-08-11T12:15:00"/>
    <m/>
    <m/>
    <n v="1"/>
    <s v="AUGUST-26-dummy-data.xlsx"/>
    <b v="0"/>
    <m/>
  </r>
  <r>
    <x v="0"/>
    <x v="1"/>
    <x v="2"/>
    <x v="1"/>
    <x v="2"/>
    <x v="0"/>
    <x v="0"/>
    <x v="4"/>
    <x v="1"/>
    <n v="1"/>
    <s v="St Cah Main Theatre"/>
    <d v="2026-08-11T00:00:00"/>
    <d v="2026-08-11T09:00:00"/>
    <d v="2026-08-11T12:30:00"/>
    <s v="947823555813"/>
    <s v="783544"/>
    <s v="Excision of skin lesion"/>
    <m/>
    <s v="General Surgery"/>
    <s v="Dr Dummy 07"/>
    <d v="2026-08-11T09:58:00"/>
    <d v="2026-08-11T10:14:00"/>
    <m/>
    <m/>
    <n v="1"/>
    <s v="AUGUST-26-dummy-data.xlsx"/>
    <b v="0"/>
    <m/>
  </r>
  <r>
    <x v="0"/>
    <x v="1"/>
    <x v="2"/>
    <x v="1"/>
    <x v="2"/>
    <x v="0"/>
    <x v="0"/>
    <x v="4"/>
    <x v="1"/>
    <n v="1"/>
    <s v="St Cah Main Theatre"/>
    <d v="2026-08-11T00:00:00"/>
    <d v="2026-08-11T09:00:00"/>
    <d v="2026-08-11T12:30:00"/>
    <s v="971501125999"/>
    <s v="806088"/>
    <s v="Incision and drainage of abscess"/>
    <m/>
    <s v="General Surgery"/>
    <s v="Dr Dummy 07"/>
    <d v="2026-08-11T09:07:00"/>
    <d v="2026-08-11T09:33:00"/>
    <m/>
    <m/>
    <n v="1"/>
    <s v="AUGUST-26-dummy-data.xlsx"/>
    <b v="0"/>
    <m/>
  </r>
  <r>
    <x v="0"/>
    <x v="1"/>
    <x v="2"/>
    <x v="2"/>
    <x v="0"/>
    <x v="0"/>
    <x v="0"/>
    <x v="6"/>
    <x v="0"/>
    <n v="1"/>
    <s v="St Cah Main Theatre"/>
    <d v="2026-06-09T00:00:00"/>
    <d v="2026-06-09T08:00:00"/>
    <d v="2026-06-09T12:00:00"/>
    <m/>
    <m/>
    <m/>
    <m/>
    <m/>
    <m/>
    <m/>
    <m/>
    <n v="4"/>
    <n v="0"/>
    <n v="4"/>
    <s v="JUNE-26-dummy-data.xlsx"/>
    <b v="0"/>
    <n v="0"/>
  </r>
  <r>
    <x v="0"/>
    <x v="1"/>
    <x v="2"/>
    <x v="2"/>
    <x v="0"/>
    <x v="0"/>
    <x v="0"/>
    <x v="6"/>
    <x v="1"/>
    <n v="1"/>
    <s v="St Cah Main Theatre"/>
    <d v="2026-06-09T00:00:00"/>
    <d v="2026-06-09T08:00:00"/>
    <d v="2026-06-09T12:00:00"/>
    <s v="618059274740"/>
    <s v="60113682"/>
    <s v="Wrist fracture fixation"/>
    <m/>
    <s v="Trauma and Orthopaedics"/>
    <s v="Dr Dummy 19"/>
    <d v="2026-06-09T10:04:00"/>
    <d v="2026-06-09T10:35:00"/>
    <m/>
    <m/>
    <n v="1"/>
    <s v="JUNE-26-dummy-data.xlsx"/>
    <b v="0"/>
    <m/>
  </r>
  <r>
    <x v="0"/>
    <x v="1"/>
    <x v="2"/>
    <x v="2"/>
    <x v="0"/>
    <x v="0"/>
    <x v="0"/>
    <x v="6"/>
    <x v="1"/>
    <n v="1"/>
    <s v="St Cah Main Theatre"/>
    <d v="2026-06-09T00:00:00"/>
    <d v="2026-06-09T08:00:00"/>
    <d v="2026-06-09T12:00:00"/>
    <s v="624662732332"/>
    <s v="60174429"/>
    <s v="Shoulder arthroscopy"/>
    <m/>
    <s v="Trauma and Orthopaedics"/>
    <s v="Dr Dummy 19"/>
    <d v="2026-06-09T09:12:00"/>
    <d v="2026-06-09T09:46:00"/>
    <m/>
    <m/>
    <n v="1"/>
    <s v="JUNE-26-dummy-data.xlsx"/>
    <b v="0"/>
    <m/>
  </r>
  <r>
    <x v="0"/>
    <x v="1"/>
    <x v="2"/>
    <x v="2"/>
    <x v="0"/>
    <x v="0"/>
    <x v="0"/>
    <x v="6"/>
    <x v="1"/>
    <n v="1"/>
    <s v="St Cah Main Theatre"/>
    <d v="2026-06-09T00:00:00"/>
    <d v="2026-06-09T08:00:00"/>
    <d v="2026-06-09T12:00:00"/>
    <s v="661436678096"/>
    <s v="60030646"/>
    <s v="Shoulder arthroscopy"/>
    <s v="Wound dressing"/>
    <s v="Trauma and Orthopaedics"/>
    <s v="Dr Dummy 19"/>
    <d v="2026-06-09T11:09:00"/>
    <d v="2026-06-09T11:44:00"/>
    <m/>
    <m/>
    <n v="1"/>
    <s v="JUNE-26-dummy-data.xlsx"/>
    <b v="0"/>
    <m/>
  </r>
  <r>
    <x v="0"/>
    <x v="1"/>
    <x v="2"/>
    <x v="2"/>
    <x v="0"/>
    <x v="0"/>
    <x v="0"/>
    <x v="6"/>
    <x v="1"/>
    <n v="1"/>
    <s v="St Cah Main Theatre"/>
    <d v="2026-06-09T00:00:00"/>
    <d v="2026-06-09T08:00:00"/>
    <d v="2026-06-09T12:00:00"/>
    <s v="684331424347"/>
    <s v="60263158"/>
    <s v="Carpal tunnel release"/>
    <m/>
    <s v="Trauma and Orthopaedics"/>
    <s v="Dr Dummy 19"/>
    <d v="2026-06-09T08:02:00"/>
    <d v="2026-06-09T08:38:00"/>
    <m/>
    <m/>
    <n v="1"/>
    <s v="JUNE-26-dummy-data.xlsx"/>
    <b v="0"/>
    <m/>
  </r>
  <r>
    <x v="0"/>
    <x v="1"/>
    <x v="2"/>
    <x v="2"/>
    <x v="0"/>
    <x v="0"/>
    <x v="0"/>
    <x v="0"/>
    <x v="0"/>
    <n v="1"/>
    <s v="St Cah Main Theatre"/>
    <d v="2026-06-16T00:00:00"/>
    <d v="2026-06-16T08:30:00"/>
    <d v="2026-06-16T12:30:00"/>
    <m/>
    <m/>
    <m/>
    <m/>
    <m/>
    <m/>
    <m/>
    <m/>
    <n v="4"/>
    <n v="0"/>
    <n v="4"/>
    <s v="JUNE-26-dummy-data.xlsx"/>
    <b v="0"/>
    <n v="0"/>
  </r>
  <r>
    <x v="0"/>
    <x v="1"/>
    <x v="2"/>
    <x v="2"/>
    <x v="0"/>
    <x v="0"/>
    <x v="0"/>
    <x v="0"/>
    <x v="1"/>
    <n v="1"/>
    <s v="St Cah Main Theatre"/>
    <d v="2026-06-16T00:00:00"/>
    <d v="2026-06-16T08:30:00"/>
    <d v="2026-06-16T12:30:00"/>
    <s v="618236149544"/>
    <s v="60151283"/>
    <s v="Endometrial biopsy"/>
    <m/>
    <s v="Gynaecology"/>
    <s v="Dr Dummy 18"/>
    <d v="2026-06-16T08:36:00"/>
    <d v="2026-06-16T09:14:00"/>
    <m/>
    <m/>
    <n v="1"/>
    <s v="JUNE-26-dummy-data.xlsx"/>
    <b v="0"/>
    <m/>
  </r>
  <r>
    <x v="0"/>
    <x v="1"/>
    <x v="2"/>
    <x v="2"/>
    <x v="0"/>
    <x v="0"/>
    <x v="0"/>
    <x v="0"/>
    <x v="1"/>
    <n v="1"/>
    <s v="St Cah Main Theatre"/>
    <d v="2026-06-16T00:00:00"/>
    <d v="2026-06-16T08:30:00"/>
    <d v="2026-06-16T12:30:00"/>
    <s v="646804924564"/>
    <s v="60272005"/>
    <s v="Cervical polypectomy"/>
    <m/>
    <s v="Gynaecology"/>
    <s v="Dr Dummy 18"/>
    <d v="2026-06-16T11:38:00"/>
    <d v="2026-06-16T12:12:00"/>
    <m/>
    <m/>
    <n v="1"/>
    <s v="JUNE-26-dummy-data.xlsx"/>
    <b v="0"/>
    <m/>
  </r>
  <r>
    <x v="0"/>
    <x v="1"/>
    <x v="2"/>
    <x v="2"/>
    <x v="0"/>
    <x v="0"/>
    <x v="0"/>
    <x v="0"/>
    <x v="1"/>
    <n v="1"/>
    <s v="St Cah Main Theatre"/>
    <d v="2026-06-16T00:00:00"/>
    <d v="2026-06-16T08:30:00"/>
    <d v="2026-06-16T12:30:00"/>
    <s v="656145311775"/>
    <s v="60296069"/>
    <s v="Diagnostic laparoscopy"/>
    <m/>
    <s v="Gynaecology"/>
    <s v="Dr Dummy 18"/>
    <d v="2026-06-16T09:32:00"/>
    <d v="2026-06-16T10:06:00"/>
    <m/>
    <m/>
    <n v="1"/>
    <s v="JUNE-26-dummy-data.xlsx"/>
    <b v="0"/>
    <m/>
  </r>
  <r>
    <x v="0"/>
    <x v="1"/>
    <x v="2"/>
    <x v="2"/>
    <x v="0"/>
    <x v="0"/>
    <x v="0"/>
    <x v="0"/>
    <x v="1"/>
    <n v="1"/>
    <s v="St Cah Main Theatre"/>
    <d v="2026-06-16T00:00:00"/>
    <d v="2026-06-16T08:30:00"/>
    <d v="2026-06-16T12:30:00"/>
    <s v="673663778672"/>
    <s v="60074406"/>
    <s v="Diagnostic laparoscopy"/>
    <m/>
    <s v="Gynaecology"/>
    <s v="Dr Dummy 18"/>
    <d v="2026-06-16T10:38:00"/>
    <d v="2026-06-16T11:19:00"/>
    <m/>
    <m/>
    <n v="1"/>
    <s v="JUNE-26-dummy-data.xlsx"/>
    <b v="0"/>
    <m/>
  </r>
  <r>
    <x v="0"/>
    <x v="1"/>
    <x v="2"/>
    <x v="2"/>
    <x v="0"/>
    <x v="0"/>
    <x v="0"/>
    <x v="1"/>
    <x v="0"/>
    <n v="1"/>
    <s v="St Cah Main Theatre"/>
    <d v="2026-06-23T00:00:00"/>
    <d v="2026-06-23T08:00:00"/>
    <d v="2026-06-23T12:00:00"/>
    <m/>
    <m/>
    <m/>
    <m/>
    <m/>
    <m/>
    <m/>
    <m/>
    <n v="4"/>
    <n v="0"/>
    <n v="4"/>
    <s v="JUNE-26-dummy-data.xlsx"/>
    <b v="0"/>
    <n v="0"/>
  </r>
  <r>
    <x v="0"/>
    <x v="1"/>
    <x v="2"/>
    <x v="2"/>
    <x v="0"/>
    <x v="0"/>
    <x v="0"/>
    <x v="1"/>
    <x v="1"/>
    <n v="1"/>
    <s v="St Cah Main Theatre"/>
    <d v="2026-06-23T00:00:00"/>
    <d v="2026-06-23T08:00:00"/>
    <d v="2026-06-23T12:00:00"/>
    <s v="619066328881"/>
    <s v="60014063"/>
    <s v="Bladder biopsy"/>
    <m/>
    <s v="Urology"/>
    <s v="Dr Dummy 01"/>
    <d v="2026-06-23T10:09:00"/>
    <d v="2026-06-23T10:43:00"/>
    <m/>
    <m/>
    <n v="1"/>
    <s v="JUNE-26-dummy-data.xlsx"/>
    <b v="0"/>
    <m/>
  </r>
  <r>
    <x v="0"/>
    <x v="1"/>
    <x v="2"/>
    <x v="2"/>
    <x v="0"/>
    <x v="0"/>
    <x v="0"/>
    <x v="1"/>
    <x v="1"/>
    <n v="1"/>
    <s v="St Cah Main Theatre"/>
    <d v="2026-06-23T00:00:00"/>
    <d v="2026-06-23T08:00:00"/>
    <d v="2026-06-23T12:00:00"/>
    <s v="635230377828"/>
    <s v="60204785"/>
    <s v="Ureteroscopy"/>
    <s v="Local anaesthetic infiltration"/>
    <s v="Urology"/>
    <s v="Dr Dummy 01"/>
    <d v="2026-06-23T11:03:00"/>
    <d v="2026-06-23T11:29:00"/>
    <m/>
    <m/>
    <n v="1"/>
    <s v="JUNE-26-dummy-data.xlsx"/>
    <b v="0"/>
    <m/>
  </r>
  <r>
    <x v="0"/>
    <x v="1"/>
    <x v="2"/>
    <x v="2"/>
    <x v="0"/>
    <x v="0"/>
    <x v="0"/>
    <x v="1"/>
    <x v="1"/>
    <n v="1"/>
    <s v="St Cah Main Theatre"/>
    <d v="2026-06-23T00:00:00"/>
    <d v="2026-06-23T08:00:00"/>
    <d v="2026-06-23T12:00:00"/>
    <s v="647919150394"/>
    <s v="60142255"/>
    <s v="Flexible cystoscopy"/>
    <m/>
    <s v="Urology"/>
    <s v="Dr Dummy 01"/>
    <d v="2026-06-23T08:06:00"/>
    <d v="2026-06-23T08:41:00"/>
    <m/>
    <m/>
    <n v="1"/>
    <s v="JUNE-26-dummy-data.xlsx"/>
    <b v="0"/>
    <m/>
  </r>
  <r>
    <x v="0"/>
    <x v="1"/>
    <x v="2"/>
    <x v="2"/>
    <x v="0"/>
    <x v="0"/>
    <x v="0"/>
    <x v="1"/>
    <x v="1"/>
    <n v="1"/>
    <s v="St Cah Main Theatre"/>
    <d v="2026-06-23T00:00:00"/>
    <d v="2026-06-23T08:00:00"/>
    <d v="2026-06-23T12:00:00"/>
    <s v="670845167477"/>
    <s v="60228011"/>
    <s v="Ureteroscopy"/>
    <m/>
    <s v="Urology"/>
    <s v="Dr Dummy 01"/>
    <d v="2026-06-23T09:08:00"/>
    <d v="2026-06-23T09:34:00"/>
    <m/>
    <m/>
    <n v="1"/>
    <s v="JUNE-26-dummy-data.xlsx"/>
    <b v="0"/>
    <m/>
  </r>
  <r>
    <x v="0"/>
    <x v="1"/>
    <x v="2"/>
    <x v="2"/>
    <x v="0"/>
    <x v="0"/>
    <x v="0"/>
    <x v="6"/>
    <x v="0"/>
    <n v="1"/>
    <s v="St Cah Main Theatre"/>
    <d v="2026-06-27T00:00:00"/>
    <d v="2026-06-27T13:00:00"/>
    <d v="2026-06-27T17:00:00"/>
    <m/>
    <m/>
    <m/>
    <m/>
    <m/>
    <m/>
    <m/>
    <m/>
    <n v="4"/>
    <n v="0"/>
    <n v="4"/>
    <s v="JUNE-26-dummy-data.xlsx"/>
    <b v="0"/>
    <n v="0"/>
  </r>
  <r>
    <x v="0"/>
    <x v="1"/>
    <x v="2"/>
    <x v="2"/>
    <x v="0"/>
    <x v="0"/>
    <x v="0"/>
    <x v="6"/>
    <x v="1"/>
    <n v="1"/>
    <s v="St Cah Main Theatre"/>
    <d v="2026-06-27T00:00:00"/>
    <d v="2026-06-27T13:00:00"/>
    <d v="2026-06-27T17:00:00"/>
    <s v="605288405436"/>
    <s v="60020000"/>
    <s v="Wrist fracture fixation"/>
    <m/>
    <s v="Trauma and Orthopaedics"/>
    <s v="Dr Dummy 18"/>
    <d v="2026-06-27T16:02:00"/>
    <d v="2026-06-27T16:41:00"/>
    <m/>
    <m/>
    <n v="1"/>
    <s v="JUNE-26-dummy-data.xlsx"/>
    <b v="0"/>
    <m/>
  </r>
  <r>
    <x v="0"/>
    <x v="1"/>
    <x v="2"/>
    <x v="2"/>
    <x v="0"/>
    <x v="0"/>
    <x v="0"/>
    <x v="6"/>
    <x v="1"/>
    <n v="1"/>
    <s v="St Cah Main Theatre"/>
    <d v="2026-06-27T00:00:00"/>
    <d v="2026-06-27T13:00:00"/>
    <d v="2026-06-27T17:00:00"/>
    <s v="619003202812"/>
    <s v="60089305"/>
    <s v="Removal of metalwork"/>
    <s v="Local anaesthetic infiltration"/>
    <s v="Trauma and Orthopaedics"/>
    <s v="Dr Dummy 18"/>
    <d v="2026-06-27T14:03:00"/>
    <d v="2026-06-27T14:30:00"/>
    <m/>
    <m/>
    <n v="1"/>
    <s v="JUNE-26-dummy-data.xlsx"/>
    <b v="0"/>
    <m/>
  </r>
  <r>
    <x v="0"/>
    <x v="1"/>
    <x v="2"/>
    <x v="2"/>
    <x v="0"/>
    <x v="0"/>
    <x v="0"/>
    <x v="6"/>
    <x v="1"/>
    <n v="1"/>
    <s v="St Cah Main Theatre"/>
    <d v="2026-06-27T00:00:00"/>
    <d v="2026-06-27T13:00:00"/>
    <d v="2026-06-27T17:00:00"/>
    <s v="649000565870"/>
    <s v="60271537"/>
    <s v="Knee arthroscopy"/>
    <s v="Local anaesthetic infiltration"/>
    <s v="Trauma and Orthopaedics"/>
    <s v="Dr Dummy 18"/>
    <d v="2026-06-27T13:07:00"/>
    <d v="2026-06-27T13:36:00"/>
    <m/>
    <m/>
    <n v="1"/>
    <s v="JUNE-26-dummy-data.xlsx"/>
    <b v="0"/>
    <m/>
  </r>
  <r>
    <x v="0"/>
    <x v="1"/>
    <x v="2"/>
    <x v="2"/>
    <x v="0"/>
    <x v="0"/>
    <x v="0"/>
    <x v="6"/>
    <x v="1"/>
    <n v="1"/>
    <s v="St Cah Main Theatre"/>
    <d v="2026-06-27T00:00:00"/>
    <d v="2026-06-27T13:00:00"/>
    <d v="2026-06-27T17:00:00"/>
    <s v="682943911127"/>
    <s v="60111834"/>
    <s v="Knee arthroscopy"/>
    <s v="Tissue biopsy"/>
    <s v="Trauma and Orthopaedics"/>
    <s v="Dr Dummy 18"/>
    <d v="2026-06-27T15:07:00"/>
    <d v="2026-06-27T15:38:00"/>
    <m/>
    <m/>
    <n v="1"/>
    <s v="JUNE-26-dummy-data.xlsx"/>
    <b v="0"/>
    <m/>
  </r>
  <r>
    <x v="0"/>
    <x v="1"/>
    <x v="2"/>
    <x v="2"/>
    <x v="1"/>
    <x v="0"/>
    <x v="0"/>
    <x v="0"/>
    <x v="0"/>
    <n v="1"/>
    <s v="St Cah Main Theatre"/>
    <d v="2026-07-12T00:00:00"/>
    <d v="2026-07-12T08:00:00"/>
    <d v="2026-07-12T12:00:00"/>
    <m/>
    <m/>
    <m/>
    <m/>
    <m/>
    <m/>
    <m/>
    <m/>
    <n v="4"/>
    <n v="0"/>
    <n v="4"/>
    <s v="JULY-26-dummy-data.xlsx"/>
    <b v="0"/>
    <n v="0"/>
  </r>
  <r>
    <x v="0"/>
    <x v="1"/>
    <x v="2"/>
    <x v="2"/>
    <x v="1"/>
    <x v="0"/>
    <x v="0"/>
    <x v="0"/>
    <x v="1"/>
    <n v="1"/>
    <s v="St Cah Main Theatre"/>
    <d v="2026-07-12T00:00:00"/>
    <d v="2026-07-12T08:00:00"/>
    <d v="2026-07-12T12:00:00"/>
    <s v="701059030275"/>
    <s v="70017929"/>
    <s v="Endometrial biopsy"/>
    <m/>
    <s v="Gynaecology"/>
    <s v="Dr Dummy 23"/>
    <d v="2026-07-12T08:09:00"/>
    <d v="2026-07-12T08:39:00"/>
    <m/>
    <m/>
    <n v="1"/>
    <s v="JULY-26-dummy-data.xlsx"/>
    <b v="0"/>
    <m/>
  </r>
  <r>
    <x v="0"/>
    <x v="1"/>
    <x v="2"/>
    <x v="2"/>
    <x v="1"/>
    <x v="0"/>
    <x v="0"/>
    <x v="0"/>
    <x v="1"/>
    <n v="1"/>
    <s v="St Cah Main Theatre"/>
    <d v="2026-07-12T00:00:00"/>
    <d v="2026-07-12T08:00:00"/>
    <d v="2026-07-12T12:00:00"/>
    <s v="736805190238"/>
    <s v="70248667"/>
    <s v="Endometrial biopsy"/>
    <m/>
    <s v="Gynaecology"/>
    <s v="Dr Dummy 23"/>
    <d v="2026-07-12T11:06:00"/>
    <d v="2026-07-12T11:36:00"/>
    <m/>
    <m/>
    <n v="1"/>
    <s v="JULY-26-dummy-data.xlsx"/>
    <b v="0"/>
    <m/>
  </r>
  <r>
    <x v="0"/>
    <x v="1"/>
    <x v="2"/>
    <x v="2"/>
    <x v="1"/>
    <x v="0"/>
    <x v="0"/>
    <x v="0"/>
    <x v="1"/>
    <n v="1"/>
    <s v="St Cah Main Theatre"/>
    <d v="2026-07-12T00:00:00"/>
    <d v="2026-07-12T08:00:00"/>
    <d v="2026-07-12T12:00:00"/>
    <s v="765440196450"/>
    <s v="70199811"/>
    <s v="Diagnostic laparoscopy"/>
    <m/>
    <s v="Gynaecology"/>
    <s v="Dr Dummy 23"/>
    <d v="2026-07-12T10:04:00"/>
    <d v="2026-07-12T10:49:00"/>
    <m/>
    <m/>
    <n v="1"/>
    <s v="JULY-26-dummy-data.xlsx"/>
    <b v="0"/>
    <m/>
  </r>
  <r>
    <x v="0"/>
    <x v="1"/>
    <x v="2"/>
    <x v="2"/>
    <x v="1"/>
    <x v="0"/>
    <x v="0"/>
    <x v="0"/>
    <x v="1"/>
    <n v="1"/>
    <s v="St Cah Main Theatre"/>
    <d v="2026-07-12T00:00:00"/>
    <d v="2026-07-12T08:00:00"/>
    <d v="2026-07-12T12:00:00"/>
    <s v="777143698650"/>
    <s v="70115812"/>
    <s v="Diagnostic laparoscopy"/>
    <m/>
    <s v="Gynaecology"/>
    <s v="Dr Dummy 23"/>
    <d v="2026-07-12T09:06:00"/>
    <d v="2026-07-12T09:41:00"/>
    <m/>
    <m/>
    <n v="1"/>
    <s v="JULY-26-dummy-data.xlsx"/>
    <b v="0"/>
    <m/>
  </r>
  <r>
    <x v="0"/>
    <x v="1"/>
    <x v="2"/>
    <x v="2"/>
    <x v="1"/>
    <x v="0"/>
    <x v="0"/>
    <x v="1"/>
    <x v="0"/>
    <n v="1"/>
    <s v="St Cah Main Theatre"/>
    <d v="2026-07-24T00:00:00"/>
    <d v="2026-07-24T13:30:00"/>
    <d v="2026-07-24T17:30:00"/>
    <m/>
    <m/>
    <m/>
    <m/>
    <m/>
    <m/>
    <m/>
    <m/>
    <n v="4"/>
    <n v="0"/>
    <n v="4"/>
    <s v="JULY-26-dummy-data.xlsx"/>
    <b v="0"/>
    <n v="0"/>
  </r>
  <r>
    <x v="0"/>
    <x v="1"/>
    <x v="2"/>
    <x v="2"/>
    <x v="1"/>
    <x v="0"/>
    <x v="0"/>
    <x v="1"/>
    <x v="1"/>
    <n v="1"/>
    <s v="St Cah Main Theatre"/>
    <d v="2026-07-24T00:00:00"/>
    <d v="2026-07-24T13:30:00"/>
    <d v="2026-07-24T17:30:00"/>
    <s v="702277673780"/>
    <s v="70205670"/>
    <s v="Ureteroscopy"/>
    <s v="Wound closure"/>
    <s v="Urology"/>
    <s v="Dr Dummy 17"/>
    <d v="2026-07-24T13:39:00"/>
    <d v="2026-07-24T14:11:00"/>
    <m/>
    <m/>
    <n v="1"/>
    <s v="JULY-26-dummy-data.xlsx"/>
    <b v="0"/>
    <m/>
  </r>
  <r>
    <x v="0"/>
    <x v="1"/>
    <x v="2"/>
    <x v="2"/>
    <x v="1"/>
    <x v="0"/>
    <x v="0"/>
    <x v="1"/>
    <x v="1"/>
    <n v="1"/>
    <s v="St Cah Main Theatre"/>
    <d v="2026-07-24T00:00:00"/>
    <d v="2026-07-24T13:30:00"/>
    <d v="2026-07-24T17:30:00"/>
    <s v="720936350128"/>
    <s v="70005413"/>
    <s v="Ureteric stent insertion"/>
    <m/>
    <s v="Urology"/>
    <s v="Dr Dummy 17"/>
    <d v="2026-07-24T15:42:00"/>
    <d v="2026-07-24T16:08:00"/>
    <m/>
    <m/>
    <n v="1"/>
    <s v="JULY-26-dummy-data.xlsx"/>
    <b v="0"/>
    <m/>
  </r>
  <r>
    <x v="0"/>
    <x v="1"/>
    <x v="2"/>
    <x v="2"/>
    <x v="1"/>
    <x v="0"/>
    <x v="0"/>
    <x v="1"/>
    <x v="1"/>
    <n v="1"/>
    <s v="St Cah Main Theatre"/>
    <d v="2026-07-24T00:00:00"/>
    <d v="2026-07-24T13:30:00"/>
    <d v="2026-07-24T17:30:00"/>
    <s v="743215871764"/>
    <s v="70067670"/>
    <s v="Bladder biopsy"/>
    <m/>
    <s v="Urology"/>
    <s v="Dr Dummy 17"/>
    <d v="2026-07-24T14:35:00"/>
    <d v="2026-07-24T15:03:00"/>
    <m/>
    <m/>
    <n v="1"/>
    <s v="JULY-26-dummy-data.xlsx"/>
    <b v="0"/>
    <m/>
  </r>
  <r>
    <x v="0"/>
    <x v="1"/>
    <x v="2"/>
    <x v="2"/>
    <x v="1"/>
    <x v="0"/>
    <x v="0"/>
    <x v="1"/>
    <x v="1"/>
    <n v="1"/>
    <s v="St Cah Main Theatre"/>
    <d v="2026-07-24T00:00:00"/>
    <d v="2026-07-24T13:30:00"/>
    <d v="2026-07-24T17:30:00"/>
    <s v="746954811899"/>
    <s v="70245652"/>
    <s v="Bladder biopsy"/>
    <m/>
    <s v="Urology"/>
    <s v="Dr Dummy 17"/>
    <d v="2026-07-24T16:32:00"/>
    <d v="2026-07-24T17:04:00"/>
    <m/>
    <m/>
    <n v="1"/>
    <s v="JULY-26-dummy-data.xlsx"/>
    <b v="0"/>
    <m/>
  </r>
  <r>
    <x v="0"/>
    <x v="1"/>
    <x v="2"/>
    <x v="2"/>
    <x v="1"/>
    <x v="0"/>
    <x v="0"/>
    <x v="7"/>
    <x v="0"/>
    <n v="1"/>
    <s v="St Cah Main Theatre"/>
    <d v="2026-07-31T00:00:00"/>
    <d v="2026-07-31T13:00:00"/>
    <d v="2026-07-31T17:00:00"/>
    <m/>
    <m/>
    <m/>
    <m/>
    <m/>
    <m/>
    <m/>
    <m/>
    <n v="4"/>
    <n v="0"/>
    <n v="4"/>
    <s v="JULY-26-dummy-data.xlsx"/>
    <b v="0"/>
    <n v="0"/>
  </r>
  <r>
    <x v="0"/>
    <x v="1"/>
    <x v="2"/>
    <x v="2"/>
    <x v="1"/>
    <x v="0"/>
    <x v="0"/>
    <x v="7"/>
    <x v="1"/>
    <n v="1"/>
    <s v="St Cah Main Theatre"/>
    <d v="2026-07-31T00:00:00"/>
    <d v="2026-07-31T13:00:00"/>
    <d v="2026-07-31T17:00:00"/>
    <s v="708719027391"/>
    <s v="70188026"/>
    <s v="Skin graft"/>
    <m/>
    <s v="Plastic Surgery"/>
    <s v="Dr Dummy 22"/>
    <d v="2026-07-31T16:04:00"/>
    <d v="2026-07-31T16:31:00"/>
    <m/>
    <m/>
    <n v="1"/>
    <s v="JULY-26-dummy-data.xlsx"/>
    <b v="0"/>
    <m/>
  </r>
  <r>
    <x v="0"/>
    <x v="1"/>
    <x v="2"/>
    <x v="2"/>
    <x v="1"/>
    <x v="0"/>
    <x v="0"/>
    <x v="7"/>
    <x v="1"/>
    <n v="1"/>
    <s v="St Cah Main Theatre"/>
    <d v="2026-07-31T00:00:00"/>
    <d v="2026-07-31T13:00:00"/>
    <d v="2026-07-31T17:00:00"/>
    <s v="723821694403"/>
    <s v="70088452"/>
    <s v="Hand wound repair"/>
    <m/>
    <s v="Plastic Surgery"/>
    <s v="Dr Dummy 22"/>
    <d v="2026-07-31T14:07:00"/>
    <d v="2026-07-31T14:35:00"/>
    <m/>
    <m/>
    <n v="1"/>
    <s v="JULY-26-dummy-data.xlsx"/>
    <b v="0"/>
    <m/>
  </r>
  <r>
    <x v="0"/>
    <x v="1"/>
    <x v="2"/>
    <x v="2"/>
    <x v="1"/>
    <x v="0"/>
    <x v="0"/>
    <x v="7"/>
    <x v="1"/>
    <n v="1"/>
    <s v="St Cah Main Theatre"/>
    <d v="2026-07-31T00:00:00"/>
    <d v="2026-07-31T13:00:00"/>
    <d v="2026-07-31T17:00:00"/>
    <s v="738449554331"/>
    <s v="70204091"/>
    <s v="Skin graft"/>
    <s v="Wound closure"/>
    <s v="Plastic Surgery"/>
    <s v="Dr Dummy 22"/>
    <d v="2026-07-31T15:12:00"/>
    <d v="2026-07-31T15:51:00"/>
    <m/>
    <m/>
    <n v="1"/>
    <s v="JULY-26-dummy-data.xlsx"/>
    <b v="0"/>
    <m/>
  </r>
  <r>
    <x v="0"/>
    <x v="1"/>
    <x v="2"/>
    <x v="2"/>
    <x v="1"/>
    <x v="0"/>
    <x v="0"/>
    <x v="7"/>
    <x v="1"/>
    <n v="1"/>
    <s v="St Cah Main Theatre"/>
    <d v="2026-07-31T00:00:00"/>
    <d v="2026-07-31T13:00:00"/>
    <d v="2026-07-31T17:00:00"/>
    <s v="799229588917"/>
    <s v="70165302"/>
    <s v="Excision of skin lesion"/>
    <m/>
    <s v="Plastic Surgery"/>
    <s v="Dr Dummy 22"/>
    <d v="2026-07-31T13:06:00"/>
    <d v="2026-07-31T13:44:00"/>
    <m/>
    <m/>
    <n v="1"/>
    <s v="JULY-26-dummy-data.xlsx"/>
    <b v="0"/>
    <m/>
  </r>
  <r>
    <x v="0"/>
    <x v="1"/>
    <x v="2"/>
    <x v="2"/>
    <x v="2"/>
    <x v="0"/>
    <x v="0"/>
    <x v="2"/>
    <x v="0"/>
    <n v="1"/>
    <s v="St Cah Main Theatre"/>
    <d v="2026-08-03T00:00:00"/>
    <d v="2026-08-03T08:30:00"/>
    <d v="2026-08-03T12:30:00"/>
    <m/>
    <m/>
    <m/>
    <m/>
    <m/>
    <m/>
    <m/>
    <m/>
    <n v="4"/>
    <n v="0"/>
    <n v="4"/>
    <s v="AUGUST-26-dummy-data.xlsx"/>
    <b v="0"/>
    <n v="0"/>
  </r>
  <r>
    <x v="0"/>
    <x v="1"/>
    <x v="2"/>
    <x v="2"/>
    <x v="2"/>
    <x v="0"/>
    <x v="0"/>
    <x v="2"/>
    <x v="1"/>
    <n v="1"/>
    <s v="St Cah Main Theatre"/>
    <d v="2026-08-03T00:00:00"/>
    <d v="2026-08-03T08:30:00"/>
    <d v="2026-08-03T12:30:00"/>
    <s v="902337886136"/>
    <s v="980585"/>
    <s v="Septoplasty"/>
    <m/>
    <s v="ENT"/>
    <s v="Dr Dummy 15"/>
    <d v="2026-08-03T08:35:00"/>
    <d v="2026-08-03T09:02:00"/>
    <m/>
    <m/>
    <n v="1"/>
    <s v="AUGUST-26-dummy-data.xlsx"/>
    <b v="0"/>
    <m/>
  </r>
  <r>
    <x v="0"/>
    <x v="1"/>
    <x v="2"/>
    <x v="2"/>
    <x v="2"/>
    <x v="0"/>
    <x v="0"/>
    <x v="2"/>
    <x v="1"/>
    <n v="1"/>
    <s v="St Cah Main Theatre"/>
    <d v="2026-08-03T00:00:00"/>
    <d v="2026-08-03T08:30:00"/>
    <d v="2026-08-03T12:30:00"/>
    <s v="937389460135"/>
    <s v="744219"/>
    <s v="Adenoidectomy"/>
    <m/>
    <s v="ENT"/>
    <s v="Dr Dummy 15"/>
    <d v="2026-08-03T09:34:00"/>
    <d v="2026-08-03T10:05:00"/>
    <m/>
    <m/>
    <n v="1"/>
    <s v="AUGUST-26-dummy-data.xlsx"/>
    <b v="0"/>
    <m/>
  </r>
  <r>
    <x v="0"/>
    <x v="1"/>
    <x v="2"/>
    <x v="2"/>
    <x v="2"/>
    <x v="0"/>
    <x v="0"/>
    <x v="2"/>
    <x v="1"/>
    <n v="1"/>
    <s v="St Cah Main Theatre"/>
    <d v="2026-08-03T00:00:00"/>
    <d v="2026-08-03T08:30:00"/>
    <d v="2026-08-03T12:30:00"/>
    <s v="943221795861"/>
    <s v="950089"/>
    <s v="Adenoidectomy"/>
    <m/>
    <s v="ENT"/>
    <s v="Dr Dummy 15"/>
    <d v="2026-08-03T11:36:00"/>
    <d v="2026-08-03T12:06:00"/>
    <m/>
    <m/>
    <n v="1"/>
    <s v="AUGUST-26-dummy-data.xlsx"/>
    <b v="0"/>
    <m/>
  </r>
  <r>
    <x v="0"/>
    <x v="1"/>
    <x v="2"/>
    <x v="2"/>
    <x v="2"/>
    <x v="0"/>
    <x v="0"/>
    <x v="2"/>
    <x v="1"/>
    <n v="1"/>
    <s v="St Cah Main Theatre"/>
    <d v="2026-08-03T00:00:00"/>
    <d v="2026-08-03T08:30:00"/>
    <d v="2026-08-03T12:30:00"/>
    <s v="948986421641"/>
    <s v="841270"/>
    <s v="Septoplasty"/>
    <m/>
    <s v="ENT"/>
    <s v="Dr Dummy 15"/>
    <d v="2026-08-03T10:40:00"/>
    <d v="2026-08-03T11:14:00"/>
    <m/>
    <m/>
    <n v="1"/>
    <s v="AUGUST-26-dummy-data.xlsx"/>
    <b v="0"/>
    <m/>
  </r>
  <r>
    <x v="0"/>
    <x v="1"/>
    <x v="2"/>
    <x v="2"/>
    <x v="2"/>
    <x v="0"/>
    <x v="0"/>
    <x v="7"/>
    <x v="0"/>
    <n v="1"/>
    <s v="St Cah Main Theatre"/>
    <d v="2026-08-09T00:00:00"/>
    <d v="2026-08-09T08:00:00"/>
    <d v="2026-08-09T12:00:00"/>
    <m/>
    <m/>
    <m/>
    <m/>
    <m/>
    <m/>
    <m/>
    <m/>
    <n v="4"/>
    <n v="0"/>
    <n v="4"/>
    <s v="AUGUST-26-dummy-data.xlsx"/>
    <b v="0"/>
    <n v="0"/>
  </r>
  <r>
    <x v="0"/>
    <x v="1"/>
    <x v="2"/>
    <x v="2"/>
    <x v="2"/>
    <x v="0"/>
    <x v="0"/>
    <x v="7"/>
    <x v="1"/>
    <n v="1"/>
    <s v="St Cah Main Theatre"/>
    <d v="2026-08-09T00:00:00"/>
    <d v="2026-08-09T08:00:00"/>
    <d v="2026-08-09T12:00:00"/>
    <s v="901029031374"/>
    <s v="916165"/>
    <s v="Hand wound repair"/>
    <m/>
    <s v="Plastic Surgery"/>
    <s v="Dr Dummy 05"/>
    <d v="2026-08-09T08:05:00"/>
    <d v="2026-08-09T08:49:00"/>
    <m/>
    <m/>
    <n v="1"/>
    <s v="AUGUST-26-dummy-data.xlsx"/>
    <b v="0"/>
    <m/>
  </r>
  <r>
    <x v="0"/>
    <x v="1"/>
    <x v="2"/>
    <x v="2"/>
    <x v="2"/>
    <x v="0"/>
    <x v="0"/>
    <x v="7"/>
    <x v="1"/>
    <n v="1"/>
    <s v="St Cah Main Theatre"/>
    <d v="2026-08-09T00:00:00"/>
    <d v="2026-08-09T08:00:00"/>
    <d v="2026-08-09T12:00:00"/>
    <s v="919330413918"/>
    <s v="942504"/>
    <s v="Hand wound repair"/>
    <s v="Tissue biopsy"/>
    <s v="Plastic Surgery"/>
    <s v="Dr Dummy 05"/>
    <d v="2026-08-09T10:02:00"/>
    <d v="2026-08-09T10:37:00"/>
    <m/>
    <m/>
    <n v="1"/>
    <s v="AUGUST-26-dummy-data.xlsx"/>
    <b v="0"/>
    <m/>
  </r>
  <r>
    <x v="0"/>
    <x v="1"/>
    <x v="2"/>
    <x v="2"/>
    <x v="2"/>
    <x v="0"/>
    <x v="0"/>
    <x v="7"/>
    <x v="1"/>
    <n v="1"/>
    <s v="St Cah Main Theatre"/>
    <d v="2026-08-09T00:00:00"/>
    <d v="2026-08-09T08:00:00"/>
    <d v="2026-08-09T12:00:00"/>
    <s v="990089586958"/>
    <s v="980019"/>
    <s v="Scar revision"/>
    <s v="Tissue biopsy"/>
    <s v="Plastic Surgery"/>
    <s v="Dr Dummy 05"/>
    <d v="2026-08-09T09:08:00"/>
    <d v="2026-08-09T09:52:00"/>
    <m/>
    <m/>
    <n v="1"/>
    <s v="AUGUST-26-dummy-data.xlsx"/>
    <b v="0"/>
    <m/>
  </r>
  <r>
    <x v="0"/>
    <x v="1"/>
    <x v="2"/>
    <x v="2"/>
    <x v="2"/>
    <x v="0"/>
    <x v="0"/>
    <x v="7"/>
    <x v="1"/>
    <n v="1"/>
    <s v="St Cah Main Theatre"/>
    <d v="2026-08-09T00:00:00"/>
    <d v="2026-08-09T08:00:00"/>
    <d v="2026-08-09T12:00:00"/>
    <s v="991555900940"/>
    <s v="728864"/>
    <s v="Scar revision"/>
    <m/>
    <s v="Plastic Surgery"/>
    <s v="Dr Dummy 05"/>
    <d v="2026-08-09T11:11:00"/>
    <d v="2026-08-09T11:47:00"/>
    <m/>
    <m/>
    <n v="1"/>
    <s v="AUGUST-26-dummy-data.xlsx"/>
    <b v="0"/>
    <m/>
  </r>
  <r>
    <x v="0"/>
    <x v="1"/>
    <x v="2"/>
    <x v="3"/>
    <x v="0"/>
    <x v="0"/>
    <x v="0"/>
    <x v="7"/>
    <x v="0"/>
    <n v="1"/>
    <s v="St Cah Main Theatre"/>
    <d v="2026-06-08T00:00:00"/>
    <d v="2026-06-08T08:00:00"/>
    <d v="2026-06-08T12:30:00"/>
    <m/>
    <m/>
    <m/>
    <m/>
    <m/>
    <m/>
    <m/>
    <m/>
    <n v="4"/>
    <n v="0"/>
    <n v="4"/>
    <s v="JUNE-26-dummy-data.xlsx"/>
    <b v="0"/>
    <n v="0"/>
  </r>
  <r>
    <x v="0"/>
    <x v="1"/>
    <x v="2"/>
    <x v="3"/>
    <x v="0"/>
    <x v="0"/>
    <x v="0"/>
    <x v="7"/>
    <x v="1"/>
    <n v="1"/>
    <s v="St Cah Main Theatre"/>
    <d v="2026-06-08T00:00:00"/>
    <d v="2026-06-08T08:00:00"/>
    <d v="2026-06-08T12:30:00"/>
    <s v="611605030461"/>
    <s v="60260804"/>
    <s v="Excision of skin lesion"/>
    <m/>
    <s v="Plastic Surgery"/>
    <s v="Dr Dummy 08"/>
    <d v="2026-06-08T11:30:00"/>
    <d v="2026-06-08T12:02:00"/>
    <m/>
    <m/>
    <n v="1"/>
    <s v="JUNE-26-dummy-data.xlsx"/>
    <b v="0"/>
    <m/>
  </r>
  <r>
    <x v="0"/>
    <x v="1"/>
    <x v="2"/>
    <x v="3"/>
    <x v="0"/>
    <x v="0"/>
    <x v="0"/>
    <x v="7"/>
    <x v="1"/>
    <n v="1"/>
    <s v="St Cah Main Theatre"/>
    <d v="2026-06-08T00:00:00"/>
    <d v="2026-06-08T08:00:00"/>
    <d v="2026-06-08T12:30:00"/>
    <s v="619494494772"/>
    <s v="60292553"/>
    <s v="Excision of skin lesion"/>
    <m/>
    <s v="Plastic Surgery"/>
    <s v="Dr Dummy 08"/>
    <d v="2026-06-08T10:19:00"/>
    <d v="2026-06-08T10:55:00"/>
    <m/>
    <m/>
    <n v="1"/>
    <s v="JUNE-26-dummy-data.xlsx"/>
    <b v="0"/>
    <m/>
  </r>
  <r>
    <x v="0"/>
    <x v="1"/>
    <x v="2"/>
    <x v="3"/>
    <x v="0"/>
    <x v="0"/>
    <x v="0"/>
    <x v="7"/>
    <x v="1"/>
    <n v="1"/>
    <s v="St Cah Main Theatre"/>
    <d v="2026-06-08T00:00:00"/>
    <d v="2026-06-08T08:00:00"/>
    <d v="2026-06-08T12:30:00"/>
    <s v="638905133679"/>
    <s v="60273733"/>
    <s v="Hand wound repair"/>
    <m/>
    <s v="Plastic Surgery"/>
    <s v="Dr Dummy 08"/>
    <d v="2026-06-08T08:09:00"/>
    <d v="2026-06-08T08:46:00"/>
    <m/>
    <m/>
    <n v="1"/>
    <s v="JUNE-26-dummy-data.xlsx"/>
    <b v="0"/>
    <m/>
  </r>
  <r>
    <x v="0"/>
    <x v="1"/>
    <x v="2"/>
    <x v="3"/>
    <x v="0"/>
    <x v="0"/>
    <x v="0"/>
    <x v="7"/>
    <x v="1"/>
    <n v="1"/>
    <s v="St Cah Main Theatre"/>
    <d v="2026-06-08T00:00:00"/>
    <d v="2026-06-08T08:00:00"/>
    <d v="2026-06-08T12:30:00"/>
    <s v="657565355114"/>
    <s v="60288986"/>
    <s v="Scar revision"/>
    <s v="Tissue biopsy"/>
    <s v="Plastic Surgery"/>
    <s v="Dr Dummy 08"/>
    <d v="2026-06-08T09:17:00"/>
    <d v="2026-06-08T09:57:00"/>
    <m/>
    <m/>
    <n v="1"/>
    <s v="JUNE-26-dummy-data.xlsx"/>
    <b v="0"/>
    <m/>
  </r>
  <r>
    <x v="0"/>
    <x v="1"/>
    <x v="2"/>
    <x v="3"/>
    <x v="0"/>
    <x v="0"/>
    <x v="0"/>
    <x v="1"/>
    <x v="0"/>
    <n v="1"/>
    <s v="St Cah Main Theatre"/>
    <d v="2026-06-15T00:00:00"/>
    <d v="2026-06-15T13:30:00"/>
    <d v="2026-06-15T18:00:00"/>
    <m/>
    <m/>
    <m/>
    <m/>
    <m/>
    <m/>
    <m/>
    <m/>
    <n v="4"/>
    <n v="0"/>
    <n v="4"/>
    <s v="JUNE-26-dummy-data.xlsx"/>
    <b v="0"/>
    <n v="0"/>
  </r>
  <r>
    <x v="0"/>
    <x v="1"/>
    <x v="2"/>
    <x v="3"/>
    <x v="0"/>
    <x v="0"/>
    <x v="0"/>
    <x v="1"/>
    <x v="1"/>
    <n v="1"/>
    <s v="St Cah Main Theatre"/>
    <d v="2026-06-15T00:00:00"/>
    <d v="2026-06-15T13:30:00"/>
    <d v="2026-06-15T18:00:00"/>
    <s v="613251721602"/>
    <s v="60136522"/>
    <s v="Flexible cystoscopy"/>
    <m/>
    <s v="Urology"/>
    <s v="Dr Dummy 24"/>
    <d v="2026-06-15T15:52:00"/>
    <d v="2026-06-15T16:31:00"/>
    <m/>
    <m/>
    <n v="1"/>
    <s v="JUNE-26-dummy-data.xlsx"/>
    <b v="0"/>
    <m/>
  </r>
  <r>
    <x v="0"/>
    <x v="1"/>
    <x v="2"/>
    <x v="3"/>
    <x v="0"/>
    <x v="0"/>
    <x v="0"/>
    <x v="1"/>
    <x v="1"/>
    <n v="1"/>
    <s v="St Cah Main Theatre"/>
    <d v="2026-06-15T00:00:00"/>
    <d v="2026-06-15T13:30:00"/>
    <d v="2026-06-15T18:00:00"/>
    <s v="631419354816"/>
    <s v="60075549"/>
    <s v="Flexible cystoscopy"/>
    <s v="Local anaesthetic infiltration"/>
    <s v="Urology"/>
    <s v="Dr Dummy 24"/>
    <d v="2026-06-15T14:47:00"/>
    <d v="2026-06-15T15:27:00"/>
    <m/>
    <m/>
    <n v="1"/>
    <s v="JUNE-26-dummy-data.xlsx"/>
    <b v="0"/>
    <m/>
  </r>
  <r>
    <x v="0"/>
    <x v="1"/>
    <x v="2"/>
    <x v="3"/>
    <x v="0"/>
    <x v="0"/>
    <x v="0"/>
    <x v="1"/>
    <x v="1"/>
    <n v="1"/>
    <s v="St Cah Main Theatre"/>
    <d v="2026-06-15T00:00:00"/>
    <d v="2026-06-15T13:30:00"/>
    <d v="2026-06-15T18:00:00"/>
    <s v="652672806265"/>
    <s v="60079368"/>
    <s v="Ureteroscopy"/>
    <s v="Wound dressing"/>
    <s v="Urology"/>
    <s v="Dr Dummy 24"/>
    <d v="2026-06-15T13:37:00"/>
    <d v="2026-06-15T14:20:00"/>
    <m/>
    <m/>
    <n v="1"/>
    <s v="JUNE-26-dummy-data.xlsx"/>
    <b v="0"/>
    <m/>
  </r>
  <r>
    <x v="0"/>
    <x v="1"/>
    <x v="2"/>
    <x v="3"/>
    <x v="0"/>
    <x v="0"/>
    <x v="0"/>
    <x v="1"/>
    <x v="1"/>
    <n v="1"/>
    <s v="St Cah Main Theatre"/>
    <d v="2026-06-15T00:00:00"/>
    <d v="2026-06-15T13:30:00"/>
    <d v="2026-06-15T18:00:00"/>
    <s v="677135874260"/>
    <s v="60044133"/>
    <s v="Flexible cystoscopy"/>
    <s v="Tissue biopsy"/>
    <s v="Urology"/>
    <s v="Dr Dummy 24"/>
    <d v="2026-06-15T16:54:00"/>
    <d v="2026-06-15T17:39:00"/>
    <m/>
    <m/>
    <n v="1"/>
    <s v="JUNE-26-dummy-data.xlsx"/>
    <b v="0"/>
    <m/>
  </r>
  <r>
    <x v="0"/>
    <x v="1"/>
    <x v="2"/>
    <x v="3"/>
    <x v="0"/>
    <x v="0"/>
    <x v="0"/>
    <x v="0"/>
    <x v="0"/>
    <n v="1"/>
    <s v="St Cah Main Theatre"/>
    <d v="2026-06-29T00:00:00"/>
    <d v="2026-06-29T08:00:00"/>
    <d v="2026-06-29T12:30:00"/>
    <m/>
    <m/>
    <m/>
    <m/>
    <m/>
    <m/>
    <m/>
    <m/>
    <n v="4"/>
    <n v="0"/>
    <n v="4"/>
    <s v="JUNE-26-dummy-data.xlsx"/>
    <b v="0"/>
    <n v="0"/>
  </r>
  <r>
    <x v="0"/>
    <x v="1"/>
    <x v="2"/>
    <x v="3"/>
    <x v="0"/>
    <x v="0"/>
    <x v="0"/>
    <x v="0"/>
    <x v="1"/>
    <n v="1"/>
    <s v="St Cah Main Theatre"/>
    <d v="2026-06-29T00:00:00"/>
    <d v="2026-06-29T08:00:00"/>
    <d v="2026-06-29T12:30:00"/>
    <s v="631863385904"/>
    <s v="60078088"/>
    <s v="Cervical polypectomy"/>
    <m/>
    <s v="Gynaecology"/>
    <s v="Dr Dummy 18"/>
    <d v="2026-06-29T08:11:00"/>
    <d v="2026-06-29T08:45:00"/>
    <m/>
    <m/>
    <n v="1"/>
    <s v="JUNE-26-dummy-data.xlsx"/>
    <b v="0"/>
    <m/>
  </r>
  <r>
    <x v="0"/>
    <x v="1"/>
    <x v="2"/>
    <x v="3"/>
    <x v="0"/>
    <x v="0"/>
    <x v="0"/>
    <x v="0"/>
    <x v="1"/>
    <n v="1"/>
    <s v="St Cah Main Theatre"/>
    <d v="2026-06-29T00:00:00"/>
    <d v="2026-06-29T08:00:00"/>
    <d v="2026-06-29T12:30:00"/>
    <s v="635977855603"/>
    <s v="60191118"/>
    <s v="Hysteroscopy"/>
    <m/>
    <s v="Gynaecology"/>
    <s v="Dr Dummy 18"/>
    <d v="2026-06-29T11:31:00"/>
    <d v="2026-06-29T12:08:00"/>
    <m/>
    <m/>
    <n v="1"/>
    <s v="JUNE-26-dummy-data.xlsx"/>
    <b v="0"/>
    <m/>
  </r>
  <r>
    <x v="0"/>
    <x v="1"/>
    <x v="2"/>
    <x v="3"/>
    <x v="0"/>
    <x v="0"/>
    <x v="0"/>
    <x v="0"/>
    <x v="1"/>
    <n v="1"/>
    <s v="St Cah Main Theatre"/>
    <d v="2026-06-29T00:00:00"/>
    <d v="2026-06-29T08:00:00"/>
    <d v="2026-06-29T12:30:00"/>
    <s v="686798515263"/>
    <s v="60066679"/>
    <s v="Hysteroscopy"/>
    <m/>
    <s v="Gynaecology"/>
    <s v="Dr Dummy 18"/>
    <d v="2026-06-29T10:18:00"/>
    <d v="2026-06-29T10:58:00"/>
    <m/>
    <m/>
    <n v="1"/>
    <s v="JUNE-26-dummy-data.xlsx"/>
    <b v="0"/>
    <m/>
  </r>
  <r>
    <x v="0"/>
    <x v="1"/>
    <x v="2"/>
    <x v="3"/>
    <x v="0"/>
    <x v="0"/>
    <x v="0"/>
    <x v="0"/>
    <x v="1"/>
    <n v="1"/>
    <s v="St Cah Main Theatre"/>
    <d v="2026-06-29T00:00:00"/>
    <d v="2026-06-29T08:00:00"/>
    <d v="2026-06-29T12:30:00"/>
    <s v="687254328931"/>
    <s v="60106419"/>
    <s v="Hysteroscopy"/>
    <m/>
    <s v="Gynaecology"/>
    <s v="Dr Dummy 18"/>
    <d v="2026-06-29T09:18:00"/>
    <d v="2026-06-29T09:49:00"/>
    <m/>
    <m/>
    <n v="1"/>
    <s v="JUNE-26-dummy-data.xlsx"/>
    <b v="0"/>
    <m/>
  </r>
  <r>
    <x v="0"/>
    <x v="1"/>
    <x v="2"/>
    <x v="3"/>
    <x v="1"/>
    <x v="0"/>
    <x v="0"/>
    <x v="6"/>
    <x v="0"/>
    <n v="1"/>
    <s v="St Cah Main Theatre"/>
    <d v="2026-07-03T00:00:00"/>
    <d v="2026-07-03T08:00:00"/>
    <d v="2026-07-03T12:30:00"/>
    <m/>
    <m/>
    <m/>
    <m/>
    <m/>
    <m/>
    <m/>
    <m/>
    <n v="4"/>
    <n v="0"/>
    <n v="4"/>
    <s v="JULY-26-dummy-data.xlsx"/>
    <b v="0"/>
    <n v="0"/>
  </r>
  <r>
    <x v="0"/>
    <x v="1"/>
    <x v="2"/>
    <x v="3"/>
    <x v="1"/>
    <x v="0"/>
    <x v="0"/>
    <x v="6"/>
    <x v="1"/>
    <n v="1"/>
    <s v="St Cah Main Theatre"/>
    <d v="2026-07-03T00:00:00"/>
    <d v="2026-07-03T08:00:00"/>
    <d v="2026-07-03T12:30:00"/>
    <s v="739547489047"/>
    <s v="70023443"/>
    <s v="Wrist fracture fixation"/>
    <s v="Wound dressing"/>
    <s v="Trauma and Orthopaedics"/>
    <s v="Dr Dummy 14"/>
    <d v="2026-07-03T10:16:00"/>
    <d v="2026-07-03T10:58:00"/>
    <m/>
    <m/>
    <n v="1"/>
    <s v="JULY-26-dummy-data.xlsx"/>
    <b v="0"/>
    <m/>
  </r>
  <r>
    <x v="0"/>
    <x v="1"/>
    <x v="2"/>
    <x v="3"/>
    <x v="1"/>
    <x v="0"/>
    <x v="0"/>
    <x v="6"/>
    <x v="1"/>
    <n v="1"/>
    <s v="St Cah Main Theatre"/>
    <d v="2026-07-03T00:00:00"/>
    <d v="2026-07-03T08:00:00"/>
    <d v="2026-07-03T12:30:00"/>
    <s v="769894171552"/>
    <s v="70058531"/>
    <s v="Carpal tunnel release"/>
    <s v="Diagnostic examination"/>
    <s v="Trauma and Orthopaedics"/>
    <s v="Dr Dummy 14"/>
    <d v="2026-07-03T08:06:00"/>
    <d v="2026-07-03T08:45:00"/>
    <m/>
    <m/>
    <n v="1"/>
    <s v="JULY-26-dummy-data.xlsx"/>
    <b v="0"/>
    <m/>
  </r>
  <r>
    <x v="0"/>
    <x v="1"/>
    <x v="2"/>
    <x v="3"/>
    <x v="1"/>
    <x v="0"/>
    <x v="0"/>
    <x v="6"/>
    <x v="1"/>
    <n v="1"/>
    <s v="St Cah Main Theatre"/>
    <d v="2026-07-03T00:00:00"/>
    <d v="2026-07-03T08:00:00"/>
    <d v="2026-07-03T12:30:00"/>
    <s v="773626684420"/>
    <s v="70241475"/>
    <s v="Removal of metalwork"/>
    <m/>
    <s v="Trauma and Orthopaedics"/>
    <s v="Dr Dummy 14"/>
    <d v="2026-07-03T09:18:00"/>
    <d v="2026-07-03T09:52:00"/>
    <m/>
    <m/>
    <n v="1"/>
    <s v="JULY-26-dummy-data.xlsx"/>
    <b v="0"/>
    <m/>
  </r>
  <r>
    <x v="0"/>
    <x v="1"/>
    <x v="2"/>
    <x v="3"/>
    <x v="1"/>
    <x v="0"/>
    <x v="0"/>
    <x v="6"/>
    <x v="1"/>
    <n v="1"/>
    <s v="St Cah Main Theatre"/>
    <d v="2026-07-03T00:00:00"/>
    <d v="2026-07-03T08:00:00"/>
    <d v="2026-07-03T12:30:00"/>
    <s v="786947984154"/>
    <s v="70050798"/>
    <s v="Wrist fracture fixation"/>
    <s v="Wound closure"/>
    <s v="Trauma and Orthopaedics"/>
    <s v="Dr Dummy 14"/>
    <d v="2026-07-03T11:26:00"/>
    <d v="2026-07-03T12:12:00"/>
    <m/>
    <m/>
    <n v="1"/>
    <s v="JULY-26-dummy-data.xlsx"/>
    <b v="0"/>
    <m/>
  </r>
  <r>
    <x v="0"/>
    <x v="1"/>
    <x v="2"/>
    <x v="3"/>
    <x v="1"/>
    <x v="0"/>
    <x v="0"/>
    <x v="6"/>
    <x v="0"/>
    <n v="1"/>
    <s v="St Cah Main Theatre"/>
    <d v="2026-07-07T00:00:00"/>
    <d v="2026-07-07T08:00:00"/>
    <d v="2026-07-07T12:30:00"/>
    <m/>
    <m/>
    <m/>
    <m/>
    <m/>
    <m/>
    <m/>
    <m/>
    <n v="4"/>
    <n v="0"/>
    <n v="4"/>
    <s v="JULY-26-dummy-data.xlsx"/>
    <b v="0"/>
    <n v="0"/>
  </r>
  <r>
    <x v="0"/>
    <x v="1"/>
    <x v="2"/>
    <x v="3"/>
    <x v="1"/>
    <x v="0"/>
    <x v="0"/>
    <x v="6"/>
    <x v="1"/>
    <n v="1"/>
    <s v="St Cah Main Theatre"/>
    <d v="2026-07-07T00:00:00"/>
    <d v="2026-07-07T08:00:00"/>
    <d v="2026-07-07T12:30:00"/>
    <s v="769422238296"/>
    <s v="70224422"/>
    <s v="Carpal tunnel release"/>
    <m/>
    <s v="Trauma and Orthopaedics"/>
    <s v="Dr Dummy 08"/>
    <d v="2026-07-07T09:13:00"/>
    <d v="2026-07-07T09:49:00"/>
    <m/>
    <m/>
    <n v="1"/>
    <s v="JULY-26-dummy-data.xlsx"/>
    <b v="0"/>
    <m/>
  </r>
  <r>
    <x v="0"/>
    <x v="1"/>
    <x v="2"/>
    <x v="3"/>
    <x v="1"/>
    <x v="0"/>
    <x v="0"/>
    <x v="6"/>
    <x v="1"/>
    <n v="1"/>
    <s v="St Cah Main Theatre"/>
    <d v="2026-07-07T00:00:00"/>
    <d v="2026-07-07T08:00:00"/>
    <d v="2026-07-07T12:30:00"/>
    <s v="784367051137"/>
    <s v="70268208"/>
    <s v="Removal of metalwork"/>
    <m/>
    <s v="Trauma and Orthopaedics"/>
    <s v="Dr Dummy 08"/>
    <d v="2026-07-07T10:18:00"/>
    <d v="2026-07-07T11:02:00"/>
    <m/>
    <m/>
    <n v="1"/>
    <s v="JULY-26-dummy-data.xlsx"/>
    <b v="0"/>
    <m/>
  </r>
  <r>
    <x v="0"/>
    <x v="1"/>
    <x v="2"/>
    <x v="3"/>
    <x v="1"/>
    <x v="0"/>
    <x v="0"/>
    <x v="6"/>
    <x v="1"/>
    <n v="1"/>
    <s v="St Cah Main Theatre"/>
    <d v="2026-07-07T00:00:00"/>
    <d v="2026-07-07T08:00:00"/>
    <d v="2026-07-07T12:30:00"/>
    <s v="791591542026"/>
    <s v="70105301"/>
    <s v="Carpal tunnel release"/>
    <s v="Local anaesthetic infiltration"/>
    <s v="Trauma and Orthopaedics"/>
    <s v="Dr Dummy 08"/>
    <d v="2026-07-07T08:11:00"/>
    <d v="2026-07-07T08:52:00"/>
    <m/>
    <m/>
    <n v="1"/>
    <s v="JULY-26-dummy-data.xlsx"/>
    <b v="0"/>
    <m/>
  </r>
  <r>
    <x v="0"/>
    <x v="1"/>
    <x v="2"/>
    <x v="3"/>
    <x v="1"/>
    <x v="0"/>
    <x v="0"/>
    <x v="6"/>
    <x v="1"/>
    <n v="1"/>
    <s v="St Cah Main Theatre"/>
    <d v="2026-07-07T00:00:00"/>
    <d v="2026-07-07T08:00:00"/>
    <d v="2026-07-07T12:30:00"/>
    <s v="794647925695"/>
    <s v="70186378"/>
    <s v="Carpal tunnel release"/>
    <s v="Tissue biopsy"/>
    <s v="Trauma and Orthopaedics"/>
    <s v="Dr Dummy 08"/>
    <d v="2026-07-07T11:28:00"/>
    <d v="2026-07-07T12:03:00"/>
    <m/>
    <m/>
    <n v="1"/>
    <s v="JULY-26-dummy-data.xlsx"/>
    <b v="0"/>
    <m/>
  </r>
  <r>
    <x v="0"/>
    <x v="1"/>
    <x v="2"/>
    <x v="3"/>
    <x v="2"/>
    <x v="0"/>
    <x v="0"/>
    <x v="6"/>
    <x v="0"/>
    <n v="1"/>
    <s v="St Cah Main Theatre"/>
    <d v="2026-08-04T00:00:00"/>
    <d v="2026-08-04T08:30:00"/>
    <d v="2026-08-04T13:00:00"/>
    <m/>
    <m/>
    <m/>
    <m/>
    <m/>
    <m/>
    <m/>
    <m/>
    <n v="4"/>
    <n v="0"/>
    <n v="4"/>
    <s v="AUGUST-26-dummy-data.xlsx"/>
    <b v="0"/>
    <n v="0"/>
  </r>
  <r>
    <x v="0"/>
    <x v="1"/>
    <x v="2"/>
    <x v="3"/>
    <x v="2"/>
    <x v="0"/>
    <x v="0"/>
    <x v="6"/>
    <x v="1"/>
    <n v="1"/>
    <s v="St Cah Main Theatre"/>
    <d v="2026-08-04T00:00:00"/>
    <d v="2026-08-04T08:30:00"/>
    <d v="2026-08-04T13:00:00"/>
    <s v="915556862810"/>
    <s v="732029"/>
    <s v="Shoulder arthroscopy"/>
    <m/>
    <s v="Trauma and Orthopaedics"/>
    <s v="Dr Dummy 12"/>
    <d v="2026-08-04T10:54:00"/>
    <d v="2026-08-04T11:43:00"/>
    <m/>
    <m/>
    <n v="1"/>
    <s v="AUGUST-26-dummy-data.xlsx"/>
    <b v="0"/>
    <m/>
  </r>
  <r>
    <x v="0"/>
    <x v="1"/>
    <x v="2"/>
    <x v="3"/>
    <x v="2"/>
    <x v="0"/>
    <x v="0"/>
    <x v="6"/>
    <x v="1"/>
    <n v="1"/>
    <s v="St Cah Main Theatre"/>
    <d v="2026-08-04T00:00:00"/>
    <d v="2026-08-04T08:30:00"/>
    <d v="2026-08-04T13:00:00"/>
    <s v="926534376525"/>
    <s v="870081"/>
    <s v="Wrist fracture fixation"/>
    <m/>
    <s v="Trauma and Orthopaedics"/>
    <s v="Dr Dummy 12"/>
    <d v="2026-08-04T08:34:00"/>
    <d v="2026-08-04T09:06:00"/>
    <m/>
    <m/>
    <n v="1"/>
    <s v="AUGUST-26-dummy-data.xlsx"/>
    <b v="0"/>
    <m/>
  </r>
  <r>
    <x v="0"/>
    <x v="1"/>
    <x v="2"/>
    <x v="3"/>
    <x v="2"/>
    <x v="0"/>
    <x v="0"/>
    <x v="6"/>
    <x v="1"/>
    <n v="1"/>
    <s v="St Cah Main Theatre"/>
    <d v="2026-08-04T00:00:00"/>
    <d v="2026-08-04T08:30:00"/>
    <d v="2026-08-04T13:00:00"/>
    <s v="963821073667"/>
    <s v="988761"/>
    <s v="Wrist fracture fixation"/>
    <m/>
    <s v="Trauma and Orthopaedics"/>
    <s v="Dr Dummy 12"/>
    <d v="2026-08-04T11:54:00"/>
    <d v="2026-08-04T12:30:00"/>
    <m/>
    <m/>
    <n v="1"/>
    <s v="AUGUST-26-dummy-data.xlsx"/>
    <b v="0"/>
    <m/>
  </r>
  <r>
    <x v="0"/>
    <x v="1"/>
    <x v="2"/>
    <x v="3"/>
    <x v="2"/>
    <x v="0"/>
    <x v="0"/>
    <x v="6"/>
    <x v="1"/>
    <n v="1"/>
    <s v="St Cah Main Theatre"/>
    <d v="2026-08-04T00:00:00"/>
    <d v="2026-08-04T08:30:00"/>
    <d v="2026-08-04T13:00:00"/>
    <s v="974003830970"/>
    <s v="851061"/>
    <s v="Carpal tunnel release"/>
    <m/>
    <s v="Trauma and Orthopaedics"/>
    <s v="Dr Dummy 12"/>
    <d v="2026-08-04T09:42:00"/>
    <d v="2026-08-04T10:18:00"/>
    <m/>
    <m/>
    <n v="1"/>
    <s v="AUGUST-26-dummy-data.xlsx"/>
    <b v="0"/>
    <m/>
  </r>
  <r>
    <x v="0"/>
    <x v="1"/>
    <x v="2"/>
    <x v="3"/>
    <x v="2"/>
    <x v="0"/>
    <x v="0"/>
    <x v="2"/>
    <x v="0"/>
    <n v="1"/>
    <s v="St Cah Main Theatre"/>
    <d v="2026-08-06T00:00:00"/>
    <d v="2026-08-06T13:00:00"/>
    <d v="2026-08-06T17:30:00"/>
    <m/>
    <m/>
    <m/>
    <m/>
    <m/>
    <m/>
    <m/>
    <m/>
    <n v="4"/>
    <n v="0"/>
    <n v="4"/>
    <s v="AUGUST-26-dummy-data.xlsx"/>
    <b v="0"/>
    <n v="0"/>
  </r>
  <r>
    <x v="0"/>
    <x v="1"/>
    <x v="2"/>
    <x v="3"/>
    <x v="2"/>
    <x v="0"/>
    <x v="0"/>
    <x v="2"/>
    <x v="1"/>
    <n v="1"/>
    <s v="St Cah Main Theatre"/>
    <d v="2026-08-06T00:00:00"/>
    <d v="2026-08-06T13:00:00"/>
    <d v="2026-08-06T17:30:00"/>
    <s v="902544704824"/>
    <s v="845214"/>
    <s v="Grommet insertion"/>
    <s v="Wound closure"/>
    <s v="ENT"/>
    <s v="Dr Dummy 18"/>
    <d v="2026-08-06T14:11:00"/>
    <d v="2026-08-06T14:56:00"/>
    <m/>
    <m/>
    <n v="1"/>
    <s v="AUGUST-26-dummy-data.xlsx"/>
    <b v="0"/>
    <m/>
  </r>
  <r>
    <x v="0"/>
    <x v="1"/>
    <x v="2"/>
    <x v="3"/>
    <x v="2"/>
    <x v="0"/>
    <x v="0"/>
    <x v="2"/>
    <x v="1"/>
    <n v="1"/>
    <s v="St Cah Main Theatre"/>
    <d v="2026-08-06T00:00:00"/>
    <d v="2026-08-06T13:00:00"/>
    <d v="2026-08-06T17:30:00"/>
    <s v="939092761440"/>
    <s v="707033"/>
    <s v="Nasal polypectomy"/>
    <m/>
    <s v="ENT"/>
    <s v="Dr Dummy 18"/>
    <d v="2026-08-06T15:18:00"/>
    <d v="2026-08-06T15:56:00"/>
    <m/>
    <m/>
    <n v="1"/>
    <s v="AUGUST-26-dummy-data.xlsx"/>
    <b v="0"/>
    <m/>
  </r>
  <r>
    <x v="0"/>
    <x v="1"/>
    <x v="2"/>
    <x v="3"/>
    <x v="2"/>
    <x v="0"/>
    <x v="0"/>
    <x v="2"/>
    <x v="1"/>
    <n v="1"/>
    <s v="St Cah Main Theatre"/>
    <d v="2026-08-06T00:00:00"/>
    <d v="2026-08-06T13:00:00"/>
    <d v="2026-08-06T17:30:00"/>
    <s v="976550030521"/>
    <s v="889483"/>
    <s v="Grommet insertion"/>
    <m/>
    <s v="ENT"/>
    <s v="Dr Dummy 18"/>
    <d v="2026-08-06T13:06:00"/>
    <d v="2026-08-06T13:53:00"/>
    <m/>
    <m/>
    <n v="1"/>
    <s v="AUGUST-26-dummy-data.xlsx"/>
    <b v="0"/>
    <m/>
  </r>
  <r>
    <x v="0"/>
    <x v="1"/>
    <x v="2"/>
    <x v="3"/>
    <x v="2"/>
    <x v="0"/>
    <x v="0"/>
    <x v="2"/>
    <x v="1"/>
    <n v="1"/>
    <s v="St Cah Main Theatre"/>
    <d v="2026-08-06T00:00:00"/>
    <d v="2026-08-06T13:00:00"/>
    <d v="2026-08-06T17:30:00"/>
    <s v="994199881305"/>
    <s v="943116"/>
    <s v="Adenoidectomy"/>
    <m/>
    <s v="ENT"/>
    <s v="Dr Dummy 18"/>
    <d v="2026-08-06T16:32:00"/>
    <d v="2026-08-06T17:15:00"/>
    <m/>
    <m/>
    <n v="1"/>
    <s v="AUGUST-26-dummy-data.xlsx"/>
    <b v="0"/>
    <m/>
  </r>
  <r>
    <x v="0"/>
    <x v="1"/>
    <x v="2"/>
    <x v="3"/>
    <x v="2"/>
    <x v="0"/>
    <x v="0"/>
    <x v="0"/>
    <x v="0"/>
    <n v="1"/>
    <s v="St Cah Main Theatre"/>
    <d v="2026-08-10T00:00:00"/>
    <d v="2026-08-10T13:00:00"/>
    <d v="2026-08-10T17:30:00"/>
    <m/>
    <m/>
    <m/>
    <m/>
    <m/>
    <m/>
    <m/>
    <m/>
    <n v="4"/>
    <n v="0"/>
    <n v="4"/>
    <s v="AUGUST-26-dummy-data.xlsx"/>
    <b v="0"/>
    <n v="0"/>
  </r>
  <r>
    <x v="0"/>
    <x v="1"/>
    <x v="2"/>
    <x v="3"/>
    <x v="2"/>
    <x v="0"/>
    <x v="0"/>
    <x v="0"/>
    <x v="1"/>
    <n v="1"/>
    <s v="St Cah Main Theatre"/>
    <d v="2026-08-10T00:00:00"/>
    <d v="2026-08-10T13:00:00"/>
    <d v="2026-08-10T17:30:00"/>
    <s v="938541045435"/>
    <s v="871781"/>
    <s v="Endometrial biopsy"/>
    <s v="Tissue biopsy"/>
    <s v="Gynaecology"/>
    <s v="Dr Dummy 08"/>
    <d v="2026-08-10T14:15:00"/>
    <d v="2026-08-10T14:59:00"/>
    <m/>
    <m/>
    <n v="1"/>
    <s v="AUGUST-26-dummy-data.xlsx"/>
    <b v="0"/>
    <m/>
  </r>
  <r>
    <x v="0"/>
    <x v="1"/>
    <x v="2"/>
    <x v="3"/>
    <x v="2"/>
    <x v="0"/>
    <x v="0"/>
    <x v="0"/>
    <x v="1"/>
    <n v="1"/>
    <s v="St Cah Main Theatre"/>
    <d v="2026-08-10T00:00:00"/>
    <d v="2026-08-10T13:00:00"/>
    <d v="2026-08-10T17:30:00"/>
    <s v="954411249490"/>
    <s v="725999"/>
    <s v="Endometrial biopsy"/>
    <m/>
    <s v="Gynaecology"/>
    <s v="Dr Dummy 08"/>
    <d v="2026-08-10T16:23:00"/>
    <d v="2026-08-10T17:05:00"/>
    <m/>
    <m/>
    <n v="1"/>
    <s v="AUGUST-26-dummy-data.xlsx"/>
    <b v="0"/>
    <m/>
  </r>
  <r>
    <x v="0"/>
    <x v="1"/>
    <x v="2"/>
    <x v="3"/>
    <x v="2"/>
    <x v="0"/>
    <x v="0"/>
    <x v="0"/>
    <x v="1"/>
    <n v="1"/>
    <s v="St Cah Main Theatre"/>
    <d v="2026-08-10T00:00:00"/>
    <d v="2026-08-10T13:00:00"/>
    <d v="2026-08-10T17:30:00"/>
    <s v="957071195006"/>
    <s v="863428"/>
    <s v="Endometrial biopsy"/>
    <m/>
    <s v="Gynaecology"/>
    <s v="Dr Dummy 08"/>
    <d v="2026-08-10T13:08:00"/>
    <d v="2026-08-10T13:40:00"/>
    <m/>
    <m/>
    <n v="1"/>
    <s v="AUGUST-26-dummy-data.xlsx"/>
    <b v="0"/>
    <m/>
  </r>
  <r>
    <x v="0"/>
    <x v="1"/>
    <x v="2"/>
    <x v="3"/>
    <x v="2"/>
    <x v="0"/>
    <x v="0"/>
    <x v="0"/>
    <x v="1"/>
    <n v="1"/>
    <s v="St Cah Main Theatre"/>
    <d v="2026-08-10T00:00:00"/>
    <d v="2026-08-10T13:00:00"/>
    <d v="2026-08-10T17:30:00"/>
    <s v="981724335345"/>
    <s v="768697"/>
    <s v="Endometrial biopsy"/>
    <s v="Local anaesthetic infiltration"/>
    <s v="Gynaecology"/>
    <s v="Dr Dummy 08"/>
    <d v="2026-08-10T15:24:00"/>
    <d v="2026-08-10T16:06:00"/>
    <m/>
    <m/>
    <n v="1"/>
    <s v="AUGUST-26-dummy-data.xlsx"/>
    <b v="0"/>
    <m/>
  </r>
  <r>
    <x v="0"/>
    <x v="1"/>
    <x v="2"/>
    <x v="3"/>
    <x v="2"/>
    <x v="0"/>
    <x v="0"/>
    <x v="7"/>
    <x v="0"/>
    <n v="1"/>
    <s v="St Cah Main Theatre"/>
    <d v="2026-08-13T00:00:00"/>
    <d v="2026-08-13T08:30:00"/>
    <d v="2026-08-13T13:00:00"/>
    <m/>
    <m/>
    <m/>
    <m/>
    <m/>
    <m/>
    <m/>
    <m/>
    <n v="4"/>
    <n v="0"/>
    <n v="4"/>
    <s v="AUGUST-26-dummy-data.xlsx"/>
    <b v="0"/>
    <n v="0"/>
  </r>
  <r>
    <x v="0"/>
    <x v="1"/>
    <x v="2"/>
    <x v="3"/>
    <x v="2"/>
    <x v="0"/>
    <x v="0"/>
    <x v="7"/>
    <x v="1"/>
    <n v="1"/>
    <s v="St Cah Main Theatre"/>
    <d v="2026-08-13T00:00:00"/>
    <d v="2026-08-13T08:30:00"/>
    <d v="2026-08-13T13:00:00"/>
    <s v="903987549967"/>
    <s v="700647"/>
    <s v="Hand wound repair"/>
    <m/>
    <s v="Plastic Surgery"/>
    <s v="Dr Dummy 04"/>
    <d v="2026-08-13T08:42:00"/>
    <d v="2026-08-13T09:22:00"/>
    <m/>
    <m/>
    <n v="1"/>
    <s v="AUGUST-26-dummy-data.xlsx"/>
    <b v="0"/>
    <m/>
  </r>
  <r>
    <x v="0"/>
    <x v="1"/>
    <x v="2"/>
    <x v="3"/>
    <x v="2"/>
    <x v="0"/>
    <x v="0"/>
    <x v="7"/>
    <x v="1"/>
    <n v="1"/>
    <s v="St Cah Main Theatre"/>
    <d v="2026-08-13T00:00:00"/>
    <d v="2026-08-13T08:30:00"/>
    <d v="2026-08-13T13:00:00"/>
    <s v="925412961258"/>
    <s v="798836"/>
    <s v="Scar revision"/>
    <s v="Tissue biopsy"/>
    <s v="Plastic Surgery"/>
    <s v="Dr Dummy 04"/>
    <d v="2026-08-13T09:48:00"/>
    <d v="2026-08-13T10:27:00"/>
    <m/>
    <m/>
    <n v="1"/>
    <s v="AUGUST-26-dummy-data.xlsx"/>
    <b v="0"/>
    <m/>
  </r>
  <r>
    <x v="0"/>
    <x v="1"/>
    <x v="2"/>
    <x v="3"/>
    <x v="2"/>
    <x v="0"/>
    <x v="0"/>
    <x v="7"/>
    <x v="1"/>
    <n v="1"/>
    <s v="St Cah Main Theatre"/>
    <d v="2026-08-13T00:00:00"/>
    <d v="2026-08-13T08:30:00"/>
    <d v="2026-08-13T13:00:00"/>
    <s v="945475461566"/>
    <s v="898813"/>
    <s v="Hand wound repair"/>
    <m/>
    <s v="Plastic Surgery"/>
    <s v="Dr Dummy 04"/>
    <d v="2026-08-13T11:53:00"/>
    <d v="2026-08-13T12:38:00"/>
    <m/>
    <m/>
    <n v="1"/>
    <s v="AUGUST-26-dummy-data.xlsx"/>
    <b v="0"/>
    <m/>
  </r>
  <r>
    <x v="0"/>
    <x v="1"/>
    <x v="2"/>
    <x v="3"/>
    <x v="2"/>
    <x v="0"/>
    <x v="0"/>
    <x v="7"/>
    <x v="1"/>
    <n v="1"/>
    <s v="St Cah Main Theatre"/>
    <d v="2026-08-13T00:00:00"/>
    <d v="2026-08-13T08:30:00"/>
    <d v="2026-08-13T13:00:00"/>
    <s v="966607454465"/>
    <s v="990252"/>
    <s v="Excision of skin lesion"/>
    <m/>
    <s v="Plastic Surgery"/>
    <s v="Dr Dummy 04"/>
    <d v="2026-08-13T10:55:00"/>
    <d v="2026-08-13T11:41:00"/>
    <m/>
    <m/>
    <n v="1"/>
    <s v="AUGUST-26-dummy-data.xlsx"/>
    <b v="0"/>
    <m/>
  </r>
  <r>
    <x v="0"/>
    <x v="1"/>
    <x v="2"/>
    <x v="3"/>
    <x v="2"/>
    <x v="0"/>
    <x v="0"/>
    <x v="2"/>
    <x v="0"/>
    <n v="1"/>
    <s v="St Cah Main Theatre"/>
    <d v="2026-08-15T00:00:00"/>
    <d v="2026-08-15T09:00:00"/>
    <d v="2026-08-15T13:30:00"/>
    <m/>
    <m/>
    <m/>
    <m/>
    <m/>
    <m/>
    <m/>
    <m/>
    <n v="4"/>
    <n v="0"/>
    <n v="4"/>
    <s v="AUGUST-26-dummy-data.xlsx"/>
    <b v="0"/>
    <n v="0"/>
  </r>
  <r>
    <x v="0"/>
    <x v="1"/>
    <x v="2"/>
    <x v="3"/>
    <x v="2"/>
    <x v="0"/>
    <x v="0"/>
    <x v="2"/>
    <x v="1"/>
    <n v="1"/>
    <s v="St Cah Main Theatre"/>
    <d v="2026-08-15T00:00:00"/>
    <d v="2026-08-15T09:00:00"/>
    <d v="2026-08-15T13:30:00"/>
    <s v="939911482040"/>
    <s v="949751"/>
    <s v="Tonsillectomy"/>
    <m/>
    <s v="ENT"/>
    <s v="Dr Dummy 24"/>
    <d v="2026-08-15T09:09:00"/>
    <d v="2026-08-15T09:39:00"/>
    <m/>
    <m/>
    <n v="1"/>
    <s v="AUGUST-26-dummy-data.xlsx"/>
    <b v="0"/>
    <m/>
  </r>
  <r>
    <x v="0"/>
    <x v="1"/>
    <x v="2"/>
    <x v="3"/>
    <x v="2"/>
    <x v="0"/>
    <x v="0"/>
    <x v="2"/>
    <x v="1"/>
    <n v="1"/>
    <s v="St Cah Main Theatre"/>
    <d v="2026-08-15T00:00:00"/>
    <d v="2026-08-15T09:00:00"/>
    <d v="2026-08-15T13:30:00"/>
    <s v="955859219096"/>
    <s v="970819"/>
    <s v="Grommet insertion"/>
    <s v="Diagnostic examination"/>
    <s v="ENT"/>
    <s v="Dr Dummy 24"/>
    <d v="2026-08-15T11:16:00"/>
    <d v="2026-08-15T11:57:00"/>
    <m/>
    <m/>
    <n v="1"/>
    <s v="AUGUST-26-dummy-data.xlsx"/>
    <b v="0"/>
    <m/>
  </r>
  <r>
    <x v="0"/>
    <x v="1"/>
    <x v="2"/>
    <x v="3"/>
    <x v="2"/>
    <x v="0"/>
    <x v="0"/>
    <x v="2"/>
    <x v="1"/>
    <n v="1"/>
    <s v="St Cah Main Theatre"/>
    <d v="2026-08-15T00:00:00"/>
    <d v="2026-08-15T09:00:00"/>
    <d v="2026-08-15T13:30:00"/>
    <s v="978796350186"/>
    <s v="755208"/>
    <s v="Grommet insertion"/>
    <s v="Diagnostic examination"/>
    <s v="ENT"/>
    <s v="Dr Dummy 24"/>
    <d v="2026-08-15T12:28:00"/>
    <d v="2026-08-15T13:03:00"/>
    <m/>
    <m/>
    <n v="1"/>
    <s v="AUGUST-26-dummy-data.xlsx"/>
    <b v="0"/>
    <m/>
  </r>
  <r>
    <x v="0"/>
    <x v="1"/>
    <x v="2"/>
    <x v="3"/>
    <x v="2"/>
    <x v="0"/>
    <x v="0"/>
    <x v="2"/>
    <x v="1"/>
    <n v="1"/>
    <s v="St Cah Main Theatre"/>
    <d v="2026-08-15T00:00:00"/>
    <d v="2026-08-15T09:00:00"/>
    <d v="2026-08-15T13:30:00"/>
    <s v="996885996054"/>
    <s v="958573"/>
    <s v="Grommet insertion"/>
    <s v="Local anaesthetic infiltration"/>
    <s v="ENT"/>
    <s v="Dr Dummy 24"/>
    <d v="2026-08-15T10:18:00"/>
    <d v="2026-08-15T10:58:00"/>
    <m/>
    <m/>
    <n v="1"/>
    <s v="AUGUST-26-dummy-data.xlsx"/>
    <b v="0"/>
    <m/>
  </r>
  <r>
    <x v="0"/>
    <x v="1"/>
    <x v="2"/>
    <x v="3"/>
    <x v="2"/>
    <x v="0"/>
    <x v="0"/>
    <x v="1"/>
    <x v="0"/>
    <n v="1"/>
    <s v="St Cah Main Theatre"/>
    <d v="2026-08-22T00:00:00"/>
    <d v="2026-08-22T08:00:00"/>
    <d v="2026-08-22T12:30:00"/>
    <m/>
    <m/>
    <m/>
    <m/>
    <m/>
    <m/>
    <m/>
    <m/>
    <n v="4"/>
    <n v="0"/>
    <n v="4"/>
    <s v="AUGUST-26-dummy-data.xlsx"/>
    <b v="0"/>
    <n v="0"/>
  </r>
  <r>
    <x v="0"/>
    <x v="1"/>
    <x v="2"/>
    <x v="3"/>
    <x v="2"/>
    <x v="0"/>
    <x v="0"/>
    <x v="1"/>
    <x v="1"/>
    <n v="1"/>
    <s v="St Cah Main Theatre"/>
    <d v="2026-08-22T00:00:00"/>
    <d v="2026-08-22T08:00:00"/>
    <d v="2026-08-22T12:30:00"/>
    <s v="900283229537"/>
    <s v="898756"/>
    <s v="Ureteric stent insertion"/>
    <s v="Tissue biopsy"/>
    <s v="Urology"/>
    <s v="Dr Dummy 10"/>
    <d v="2026-08-22T09:14:00"/>
    <d v="2026-08-22T09:56:00"/>
    <m/>
    <m/>
    <n v="1"/>
    <s v="AUGUST-26-dummy-data.xlsx"/>
    <b v="0"/>
    <m/>
  </r>
  <r>
    <x v="0"/>
    <x v="1"/>
    <x v="2"/>
    <x v="3"/>
    <x v="2"/>
    <x v="0"/>
    <x v="0"/>
    <x v="1"/>
    <x v="1"/>
    <n v="1"/>
    <s v="St Cah Main Theatre"/>
    <d v="2026-08-22T00:00:00"/>
    <d v="2026-08-22T08:00:00"/>
    <d v="2026-08-22T12:30:00"/>
    <s v="957383082922"/>
    <s v="999129"/>
    <s v="Flexible cystoscopy"/>
    <s v="Wound dressing"/>
    <s v="Urology"/>
    <s v="Dr Dummy 10"/>
    <d v="2026-08-22T08:10:00"/>
    <d v="2026-08-22T08:47:00"/>
    <m/>
    <m/>
    <n v="1"/>
    <s v="AUGUST-26-dummy-data.xlsx"/>
    <b v="0"/>
    <m/>
  </r>
  <r>
    <x v="0"/>
    <x v="1"/>
    <x v="2"/>
    <x v="3"/>
    <x v="2"/>
    <x v="0"/>
    <x v="0"/>
    <x v="1"/>
    <x v="1"/>
    <n v="1"/>
    <s v="St Cah Main Theatre"/>
    <d v="2026-08-22T00:00:00"/>
    <d v="2026-08-22T08:00:00"/>
    <d v="2026-08-22T12:30:00"/>
    <s v="975916685512"/>
    <s v="833681"/>
    <s v="Flexible cystoscopy"/>
    <m/>
    <s v="Urology"/>
    <s v="Dr Dummy 10"/>
    <d v="2026-08-22T10:19:00"/>
    <d v="2026-08-22T10:55:00"/>
    <m/>
    <m/>
    <n v="1"/>
    <s v="AUGUST-26-dummy-data.xlsx"/>
    <b v="0"/>
    <m/>
  </r>
  <r>
    <x v="0"/>
    <x v="1"/>
    <x v="2"/>
    <x v="3"/>
    <x v="2"/>
    <x v="0"/>
    <x v="0"/>
    <x v="1"/>
    <x v="1"/>
    <n v="1"/>
    <s v="St Cah Main Theatre"/>
    <d v="2026-08-22T00:00:00"/>
    <d v="2026-08-22T08:00:00"/>
    <d v="2026-08-22T12:30:00"/>
    <s v="988893770216"/>
    <s v="779431"/>
    <s v="Ureteric stent insertion"/>
    <m/>
    <s v="Urology"/>
    <s v="Dr Dummy 10"/>
    <d v="2026-08-22T11:27:00"/>
    <d v="2026-08-22T12:17:00"/>
    <m/>
    <m/>
    <n v="1"/>
    <s v="AUGUST-26-dummy-data.xlsx"/>
    <b v="0"/>
    <m/>
  </r>
  <r>
    <x v="0"/>
    <x v="1"/>
    <x v="2"/>
    <x v="3"/>
    <x v="2"/>
    <x v="0"/>
    <x v="0"/>
    <x v="7"/>
    <x v="0"/>
    <n v="1"/>
    <s v="St Cah Main Theatre"/>
    <d v="2026-08-28T00:00:00"/>
    <d v="2026-08-28T08:30:00"/>
    <d v="2026-08-28T13:00:00"/>
    <m/>
    <m/>
    <m/>
    <m/>
    <m/>
    <m/>
    <m/>
    <m/>
    <n v="4"/>
    <n v="0"/>
    <n v="4"/>
    <s v="AUGUST-26-dummy-data.xlsx"/>
    <b v="0"/>
    <n v="0"/>
  </r>
  <r>
    <x v="0"/>
    <x v="1"/>
    <x v="2"/>
    <x v="3"/>
    <x v="2"/>
    <x v="0"/>
    <x v="0"/>
    <x v="7"/>
    <x v="1"/>
    <n v="1"/>
    <s v="St Cah Main Theatre"/>
    <d v="2026-08-28T00:00:00"/>
    <d v="2026-08-28T08:30:00"/>
    <d v="2026-08-28T13:00:00"/>
    <s v="913904153322"/>
    <s v="803248"/>
    <s v="Scar revision"/>
    <s v="Local anaesthetic infiltration"/>
    <s v="Plastic Surgery"/>
    <s v="Dr Dummy 04"/>
    <d v="2026-08-28T08:41:00"/>
    <d v="2026-08-28T09:14:00"/>
    <m/>
    <m/>
    <n v="1"/>
    <s v="AUGUST-26-dummy-data.xlsx"/>
    <b v="0"/>
    <m/>
  </r>
  <r>
    <x v="0"/>
    <x v="1"/>
    <x v="2"/>
    <x v="3"/>
    <x v="2"/>
    <x v="0"/>
    <x v="0"/>
    <x v="7"/>
    <x v="1"/>
    <n v="1"/>
    <s v="St Cah Main Theatre"/>
    <d v="2026-08-28T00:00:00"/>
    <d v="2026-08-28T08:30:00"/>
    <d v="2026-08-28T13:00:00"/>
    <s v="923368256096"/>
    <s v="910257"/>
    <s v="Skin graft"/>
    <s v="Diagnostic examination"/>
    <s v="Plastic Surgery"/>
    <s v="Dr Dummy 04"/>
    <d v="2026-08-28T10:47:00"/>
    <d v="2026-08-28T11:37:00"/>
    <m/>
    <m/>
    <n v="1"/>
    <s v="AUGUST-26-dummy-data.xlsx"/>
    <b v="0"/>
    <m/>
  </r>
  <r>
    <x v="0"/>
    <x v="1"/>
    <x v="2"/>
    <x v="3"/>
    <x v="2"/>
    <x v="0"/>
    <x v="0"/>
    <x v="7"/>
    <x v="1"/>
    <n v="1"/>
    <s v="St Cah Main Theatre"/>
    <d v="2026-08-28T00:00:00"/>
    <d v="2026-08-28T08:30:00"/>
    <d v="2026-08-28T13:00:00"/>
    <s v="972172990068"/>
    <s v="909702"/>
    <s v="Hand wound repair"/>
    <m/>
    <s v="Plastic Surgery"/>
    <s v="Dr Dummy 04"/>
    <d v="2026-08-28T11:59:00"/>
    <d v="2026-08-28T12:41:00"/>
    <m/>
    <m/>
    <n v="1"/>
    <s v="AUGUST-26-dummy-data.xlsx"/>
    <b v="0"/>
    <m/>
  </r>
  <r>
    <x v="0"/>
    <x v="1"/>
    <x v="2"/>
    <x v="3"/>
    <x v="2"/>
    <x v="0"/>
    <x v="0"/>
    <x v="7"/>
    <x v="1"/>
    <n v="1"/>
    <s v="St Cah Main Theatre"/>
    <d v="2026-08-28T00:00:00"/>
    <d v="2026-08-28T08:30:00"/>
    <d v="2026-08-28T13:00:00"/>
    <s v="975388231989"/>
    <s v="761379"/>
    <s v="Excision of skin lesion"/>
    <m/>
    <s v="Plastic Surgery"/>
    <s v="Dr Dummy 04"/>
    <d v="2026-08-28T09:43:00"/>
    <d v="2026-08-28T10:21:00"/>
    <m/>
    <m/>
    <n v="1"/>
    <s v="AUGUST-26-dummy-data.xlsx"/>
    <b v="0"/>
    <m/>
  </r>
  <r>
    <x v="0"/>
    <x v="1"/>
    <x v="2"/>
    <x v="4"/>
    <x v="1"/>
    <x v="0"/>
    <x v="0"/>
    <x v="0"/>
    <x v="0"/>
    <n v="1"/>
    <s v="St Cah Main Theatre"/>
    <d v="2026-07-09T00:00:00"/>
    <d v="2026-07-09T13:30:00"/>
    <d v="2026-07-09T18:30:00"/>
    <m/>
    <m/>
    <m/>
    <m/>
    <m/>
    <m/>
    <m/>
    <m/>
    <n v="4"/>
    <n v="0"/>
    <n v="4"/>
    <s v="JULY-26-dummy-data.xlsx"/>
    <b v="0"/>
    <n v="0"/>
  </r>
  <r>
    <x v="0"/>
    <x v="1"/>
    <x v="2"/>
    <x v="4"/>
    <x v="1"/>
    <x v="0"/>
    <x v="0"/>
    <x v="0"/>
    <x v="1"/>
    <n v="1"/>
    <s v="St Cah Main Theatre"/>
    <d v="2026-07-09T00:00:00"/>
    <d v="2026-07-09T13:30:00"/>
    <d v="2026-07-09T18:30:00"/>
    <s v="708018379378"/>
    <s v="70049628"/>
    <s v="Hysteroscopy"/>
    <m/>
    <s v="Gynaecology"/>
    <s v="Dr Dummy 06"/>
    <d v="2026-07-09T16:09:00"/>
    <d v="2026-07-09T16:53:00"/>
    <m/>
    <m/>
    <n v="1"/>
    <s v="JULY-26-dummy-data.xlsx"/>
    <b v="0"/>
    <m/>
  </r>
  <r>
    <x v="0"/>
    <x v="1"/>
    <x v="2"/>
    <x v="4"/>
    <x v="1"/>
    <x v="0"/>
    <x v="0"/>
    <x v="0"/>
    <x v="1"/>
    <n v="1"/>
    <s v="St Cah Main Theatre"/>
    <d v="2026-07-09T00:00:00"/>
    <d v="2026-07-09T13:30:00"/>
    <d v="2026-07-09T18:30:00"/>
    <s v="757737110088"/>
    <s v="70260334"/>
    <s v="Diagnostic laparoscopy"/>
    <m/>
    <s v="Gynaecology"/>
    <s v="Dr Dummy 06"/>
    <d v="2026-07-09T14:47:00"/>
    <d v="2026-07-09T15:25:00"/>
    <m/>
    <m/>
    <n v="1"/>
    <s v="JULY-26-dummy-data.xlsx"/>
    <b v="0"/>
    <m/>
  </r>
  <r>
    <x v="0"/>
    <x v="1"/>
    <x v="2"/>
    <x v="4"/>
    <x v="1"/>
    <x v="0"/>
    <x v="0"/>
    <x v="0"/>
    <x v="1"/>
    <n v="1"/>
    <s v="St Cah Main Theatre"/>
    <d v="2026-07-09T00:00:00"/>
    <d v="2026-07-09T13:30:00"/>
    <d v="2026-07-09T18:30:00"/>
    <s v="780740207339"/>
    <s v="70051690"/>
    <s v="Cervical polypectomy"/>
    <s v="Wound closure"/>
    <s v="Gynaecology"/>
    <s v="Dr Dummy 06"/>
    <d v="2026-07-09T17:22:00"/>
    <d v="2026-07-09T18:07:00"/>
    <m/>
    <m/>
    <n v="1"/>
    <s v="JULY-26-dummy-data.xlsx"/>
    <b v="0"/>
    <m/>
  </r>
  <r>
    <x v="0"/>
    <x v="1"/>
    <x v="2"/>
    <x v="4"/>
    <x v="1"/>
    <x v="0"/>
    <x v="0"/>
    <x v="0"/>
    <x v="1"/>
    <n v="1"/>
    <s v="St Cah Main Theatre"/>
    <d v="2026-07-09T00:00:00"/>
    <d v="2026-07-09T13:30:00"/>
    <d v="2026-07-09T18:30:00"/>
    <s v="784875914546"/>
    <s v="70015807"/>
    <s v="Hysteroscopy"/>
    <m/>
    <s v="Gynaecology"/>
    <s v="Dr Dummy 06"/>
    <d v="2026-07-09T13:41:00"/>
    <d v="2026-07-09T14:29:00"/>
    <m/>
    <m/>
    <n v="1"/>
    <s v="JULY-26-dummy-data.xlsx"/>
    <b v="0"/>
    <m/>
  </r>
  <r>
    <x v="0"/>
    <x v="1"/>
    <x v="2"/>
    <x v="5"/>
    <x v="0"/>
    <x v="0"/>
    <x v="0"/>
    <x v="7"/>
    <x v="0"/>
    <n v="1"/>
    <s v="St Cah Main Theatre"/>
    <d v="2026-06-30T00:00:00"/>
    <d v="2026-06-30T09:00:00"/>
    <d v="2026-06-30T15:00:00"/>
    <m/>
    <m/>
    <m/>
    <m/>
    <m/>
    <m/>
    <m/>
    <m/>
    <n v="4"/>
    <n v="0"/>
    <n v="4"/>
    <s v="JUNE-26-dummy-data.xlsx"/>
    <b v="0"/>
    <n v="0"/>
  </r>
  <r>
    <x v="0"/>
    <x v="1"/>
    <x v="2"/>
    <x v="5"/>
    <x v="0"/>
    <x v="0"/>
    <x v="0"/>
    <x v="7"/>
    <x v="1"/>
    <n v="1"/>
    <s v="St Cah Main Theatre"/>
    <d v="2026-06-30T00:00:00"/>
    <d v="2026-06-30T09:00:00"/>
    <d v="2026-06-30T15:00:00"/>
    <s v="604419661872"/>
    <s v="60183852"/>
    <s v="Hand wound repair"/>
    <s v="Tissue biopsy"/>
    <s v="Plastic Surgery"/>
    <s v="Dr Dummy 19"/>
    <d v="2026-06-30T12:06:00"/>
    <d v="2026-06-30T13:08:00"/>
    <m/>
    <m/>
    <n v="1"/>
    <s v="JUNE-26-dummy-data.xlsx"/>
    <b v="0"/>
    <m/>
  </r>
  <r>
    <x v="0"/>
    <x v="1"/>
    <x v="2"/>
    <x v="5"/>
    <x v="0"/>
    <x v="0"/>
    <x v="0"/>
    <x v="7"/>
    <x v="1"/>
    <n v="1"/>
    <s v="St Cah Main Theatre"/>
    <d v="2026-06-30T00:00:00"/>
    <d v="2026-06-30T09:00:00"/>
    <d v="2026-06-30T15:00:00"/>
    <s v="655699948942"/>
    <s v="60243363"/>
    <s v="Excision of skin lesion"/>
    <s v="Wound dressing"/>
    <s v="Plastic Surgery"/>
    <s v="Dr Dummy 19"/>
    <d v="2026-06-30T13:39:00"/>
    <d v="2026-06-30T14:35:00"/>
    <m/>
    <m/>
    <n v="1"/>
    <s v="JUNE-26-dummy-data.xlsx"/>
    <b v="0"/>
    <m/>
  </r>
  <r>
    <x v="0"/>
    <x v="1"/>
    <x v="2"/>
    <x v="5"/>
    <x v="0"/>
    <x v="0"/>
    <x v="0"/>
    <x v="7"/>
    <x v="1"/>
    <n v="1"/>
    <s v="St Cah Main Theatre"/>
    <d v="2026-06-30T00:00:00"/>
    <d v="2026-06-30T09:00:00"/>
    <d v="2026-06-30T15:00:00"/>
    <s v="693991509451"/>
    <s v="60122634"/>
    <s v="Scar revision"/>
    <m/>
    <s v="Plastic Surgery"/>
    <s v="Dr Dummy 19"/>
    <d v="2026-06-30T10:35:00"/>
    <d v="2026-06-30T11:38:00"/>
    <m/>
    <m/>
    <n v="1"/>
    <s v="JUNE-26-dummy-data.xlsx"/>
    <b v="0"/>
    <m/>
  </r>
  <r>
    <x v="0"/>
    <x v="1"/>
    <x v="2"/>
    <x v="5"/>
    <x v="0"/>
    <x v="0"/>
    <x v="0"/>
    <x v="7"/>
    <x v="1"/>
    <n v="1"/>
    <s v="St Cah Main Theatre"/>
    <d v="2026-06-30T00:00:00"/>
    <d v="2026-06-30T09:00:00"/>
    <d v="2026-06-30T15:00:00"/>
    <s v="697912084496"/>
    <s v="60108164"/>
    <s v="Excision of skin lesion"/>
    <m/>
    <s v="Plastic Surgery"/>
    <s v="Dr Dummy 19"/>
    <d v="2026-06-30T09:05:00"/>
    <d v="2026-06-30T10:00:00"/>
    <m/>
    <m/>
    <n v="1"/>
    <s v="JUNE-26-dummy-data.xlsx"/>
    <b v="0"/>
    <m/>
  </r>
  <r>
    <x v="0"/>
    <x v="1"/>
    <x v="2"/>
    <x v="5"/>
    <x v="1"/>
    <x v="0"/>
    <x v="0"/>
    <x v="7"/>
    <x v="0"/>
    <n v="1"/>
    <s v="St Cah Main Theatre"/>
    <d v="2026-07-27T00:00:00"/>
    <d v="2026-07-27T08:00:00"/>
    <d v="2026-07-27T14:00:00"/>
    <m/>
    <m/>
    <m/>
    <m/>
    <m/>
    <m/>
    <m/>
    <m/>
    <n v="4"/>
    <n v="0"/>
    <n v="4"/>
    <s v="JULY-26-dummy-data.xlsx"/>
    <b v="0"/>
    <n v="0"/>
  </r>
  <r>
    <x v="0"/>
    <x v="1"/>
    <x v="2"/>
    <x v="5"/>
    <x v="1"/>
    <x v="0"/>
    <x v="0"/>
    <x v="7"/>
    <x v="1"/>
    <n v="1"/>
    <s v="St Cah Main Theatre"/>
    <d v="2026-07-27T00:00:00"/>
    <d v="2026-07-27T08:00:00"/>
    <d v="2026-07-27T14:00:00"/>
    <s v="720712422556"/>
    <s v="70206285"/>
    <s v="Skin graft"/>
    <s v="Wound closure"/>
    <s v="Plastic Surgery"/>
    <s v="Dr Dummy 11"/>
    <d v="2026-07-27T12:40:00"/>
    <d v="2026-07-27T13:37:00"/>
    <m/>
    <m/>
    <n v="1"/>
    <s v="JULY-26-dummy-data.xlsx"/>
    <b v="0"/>
    <m/>
  </r>
  <r>
    <x v="0"/>
    <x v="1"/>
    <x v="2"/>
    <x v="5"/>
    <x v="1"/>
    <x v="0"/>
    <x v="0"/>
    <x v="7"/>
    <x v="1"/>
    <n v="1"/>
    <s v="St Cah Main Theatre"/>
    <d v="2026-07-27T00:00:00"/>
    <d v="2026-07-27T08:00:00"/>
    <d v="2026-07-27T14:00:00"/>
    <s v="739105304120"/>
    <s v="70239845"/>
    <s v="Excision of skin lesion"/>
    <m/>
    <s v="Plastic Surgery"/>
    <s v="Dr Dummy 11"/>
    <d v="2026-07-27T11:05:00"/>
    <d v="2026-07-27T12:14:00"/>
    <m/>
    <m/>
    <n v="1"/>
    <s v="JULY-26-dummy-data.xlsx"/>
    <b v="0"/>
    <m/>
  </r>
  <r>
    <x v="0"/>
    <x v="1"/>
    <x v="2"/>
    <x v="5"/>
    <x v="1"/>
    <x v="0"/>
    <x v="0"/>
    <x v="7"/>
    <x v="1"/>
    <n v="1"/>
    <s v="St Cah Main Theatre"/>
    <d v="2026-07-27T00:00:00"/>
    <d v="2026-07-27T08:00:00"/>
    <d v="2026-07-27T14:00:00"/>
    <s v="757696566171"/>
    <s v="70001242"/>
    <s v="Hand wound repair"/>
    <m/>
    <s v="Plastic Surgery"/>
    <s v="Dr Dummy 11"/>
    <d v="2026-07-27T08:09:00"/>
    <d v="2026-07-27T09:09:00"/>
    <m/>
    <m/>
    <n v="1"/>
    <s v="JULY-26-dummy-data.xlsx"/>
    <b v="0"/>
    <m/>
  </r>
  <r>
    <x v="0"/>
    <x v="1"/>
    <x v="2"/>
    <x v="5"/>
    <x v="1"/>
    <x v="0"/>
    <x v="0"/>
    <x v="7"/>
    <x v="1"/>
    <n v="1"/>
    <s v="St Cah Main Theatre"/>
    <d v="2026-07-27T00:00:00"/>
    <d v="2026-07-27T08:00:00"/>
    <d v="2026-07-27T14:00:00"/>
    <s v="795248545332"/>
    <s v="70025585"/>
    <s v="Scar revision"/>
    <s v="Local anaesthetic infiltration"/>
    <s v="Plastic Surgery"/>
    <s v="Dr Dummy 11"/>
    <d v="2026-07-27T09:41:00"/>
    <d v="2026-07-27T10:35:00"/>
    <m/>
    <m/>
    <n v="1"/>
    <s v="JULY-26-dummy-data.xlsx"/>
    <b v="0"/>
    <m/>
  </r>
  <r>
    <x v="0"/>
    <x v="1"/>
    <x v="2"/>
    <x v="6"/>
    <x v="0"/>
    <x v="0"/>
    <x v="0"/>
    <x v="4"/>
    <x v="0"/>
    <n v="1"/>
    <s v="St Cah Main Theatre"/>
    <d v="2026-06-20T00:00:00"/>
    <d v="2026-06-20T08:30:00"/>
    <d v="2026-06-20T15:30:00"/>
    <m/>
    <m/>
    <m/>
    <m/>
    <m/>
    <m/>
    <m/>
    <m/>
    <n v="4"/>
    <n v="0"/>
    <n v="4"/>
    <s v="JUNE-26-dummy-data.xlsx"/>
    <b v="0"/>
    <n v="0"/>
  </r>
  <r>
    <x v="0"/>
    <x v="1"/>
    <x v="2"/>
    <x v="6"/>
    <x v="0"/>
    <x v="0"/>
    <x v="0"/>
    <x v="4"/>
    <x v="1"/>
    <n v="1"/>
    <s v="St Cah Main Theatre"/>
    <d v="2026-06-20T00:00:00"/>
    <d v="2026-06-20T08:30:00"/>
    <d v="2026-06-20T15:30:00"/>
    <s v="607790343114"/>
    <s v="60133436"/>
    <s v="Incision and drainage of abscess"/>
    <m/>
    <s v="General Surgery"/>
    <s v="Dr Dummy 04"/>
    <d v="2026-06-20T13:48:00"/>
    <d v="2026-06-20T14:53:00"/>
    <m/>
    <m/>
    <n v="1"/>
    <s v="JUNE-26-dummy-data.xlsx"/>
    <b v="0"/>
    <m/>
  </r>
  <r>
    <x v="0"/>
    <x v="1"/>
    <x v="2"/>
    <x v="6"/>
    <x v="0"/>
    <x v="0"/>
    <x v="0"/>
    <x v="4"/>
    <x v="1"/>
    <n v="1"/>
    <s v="St Cah Main Theatre"/>
    <d v="2026-06-20T00:00:00"/>
    <d v="2026-06-20T08:30:00"/>
    <d v="2026-06-20T15:30:00"/>
    <s v="658196055353"/>
    <s v="60037932"/>
    <s v="Excision of skin lesion"/>
    <m/>
    <s v="General Surgery"/>
    <s v="Dr Dummy 04"/>
    <d v="2026-06-20T12:11:00"/>
    <d v="2026-06-20T13:17:00"/>
    <m/>
    <m/>
    <n v="1"/>
    <s v="JUNE-26-dummy-data.xlsx"/>
    <b v="0"/>
    <m/>
  </r>
  <r>
    <x v="0"/>
    <x v="1"/>
    <x v="2"/>
    <x v="6"/>
    <x v="0"/>
    <x v="0"/>
    <x v="0"/>
    <x v="4"/>
    <x v="1"/>
    <n v="1"/>
    <s v="St Cah Main Theatre"/>
    <d v="2026-06-20T00:00:00"/>
    <d v="2026-06-20T08:30:00"/>
    <d v="2026-06-20T15:30:00"/>
    <s v="673280998155"/>
    <s v="60231188"/>
    <s v="Laparoscopic appendicectomy"/>
    <m/>
    <s v="General Surgery"/>
    <s v="Dr Dummy 04"/>
    <d v="2026-06-20T08:41:00"/>
    <d v="2026-06-20T10:06:00"/>
    <m/>
    <m/>
    <n v="1"/>
    <s v="JUNE-26-dummy-data.xlsx"/>
    <b v="0"/>
    <m/>
  </r>
  <r>
    <x v="0"/>
    <x v="1"/>
    <x v="2"/>
    <x v="6"/>
    <x v="0"/>
    <x v="0"/>
    <x v="0"/>
    <x v="4"/>
    <x v="1"/>
    <n v="1"/>
    <s v="St Cah Main Theatre"/>
    <d v="2026-06-20T00:00:00"/>
    <d v="2026-06-20T08:30:00"/>
    <d v="2026-06-20T15:30:00"/>
    <s v="676272166542"/>
    <s v="60154868"/>
    <s v="Excision of skin lesion"/>
    <m/>
    <s v="General Surgery"/>
    <s v="Dr Dummy 04"/>
    <d v="2026-06-20T10:18:00"/>
    <d v="2026-06-20T11:29:00"/>
    <m/>
    <m/>
    <n v="1"/>
    <s v="JUNE-26-dummy-data.xlsx"/>
    <b v="0"/>
    <m/>
  </r>
  <r>
    <x v="0"/>
    <x v="1"/>
    <x v="2"/>
    <x v="6"/>
    <x v="1"/>
    <x v="0"/>
    <x v="0"/>
    <x v="0"/>
    <x v="0"/>
    <n v="1"/>
    <s v="St Cah Main Theatre"/>
    <d v="2026-07-16T00:00:00"/>
    <d v="2026-07-16T09:00:00"/>
    <d v="2026-07-16T16:00:00"/>
    <m/>
    <m/>
    <m/>
    <m/>
    <m/>
    <m/>
    <m/>
    <m/>
    <n v="4"/>
    <n v="0"/>
    <n v="4"/>
    <s v="JULY-26-dummy-data.xlsx"/>
    <b v="0"/>
    <n v="0"/>
  </r>
  <r>
    <x v="0"/>
    <x v="1"/>
    <x v="2"/>
    <x v="6"/>
    <x v="1"/>
    <x v="0"/>
    <x v="0"/>
    <x v="0"/>
    <x v="1"/>
    <n v="1"/>
    <s v="St Cah Main Theatre"/>
    <d v="2026-07-16T00:00:00"/>
    <d v="2026-07-16T09:00:00"/>
    <d v="2026-07-16T16:00:00"/>
    <s v="734127226424"/>
    <s v="70135516"/>
    <s v="Diagnostic laparoscopy"/>
    <m/>
    <s v="Gynaecology"/>
    <s v="Dr Dummy 12"/>
    <d v="2026-07-16T12:39:00"/>
    <d v="2026-07-16T13:41:00"/>
    <m/>
    <m/>
    <n v="1"/>
    <s v="JULY-26-dummy-data.xlsx"/>
    <b v="0"/>
    <m/>
  </r>
  <r>
    <x v="0"/>
    <x v="1"/>
    <x v="2"/>
    <x v="6"/>
    <x v="1"/>
    <x v="0"/>
    <x v="0"/>
    <x v="0"/>
    <x v="1"/>
    <n v="1"/>
    <s v="St Cah Main Theatre"/>
    <d v="2026-07-16T00:00:00"/>
    <d v="2026-07-16T09:00:00"/>
    <d v="2026-07-16T16:00:00"/>
    <s v="770262931542"/>
    <s v="70089201"/>
    <s v="Endometrial biopsy"/>
    <m/>
    <s v="Gynaecology"/>
    <s v="Dr Dummy 12"/>
    <d v="2026-07-16T09:03:00"/>
    <d v="2026-07-16T10:24:00"/>
    <m/>
    <m/>
    <n v="1"/>
    <s v="JULY-26-dummy-data.xlsx"/>
    <b v="0"/>
    <m/>
  </r>
  <r>
    <x v="0"/>
    <x v="1"/>
    <x v="2"/>
    <x v="6"/>
    <x v="1"/>
    <x v="0"/>
    <x v="0"/>
    <x v="0"/>
    <x v="1"/>
    <n v="1"/>
    <s v="St Cah Main Theatre"/>
    <d v="2026-07-16T00:00:00"/>
    <d v="2026-07-16T09:00:00"/>
    <d v="2026-07-16T16:00:00"/>
    <s v="789198004593"/>
    <s v="70096610"/>
    <s v="Diagnostic laparoscopy"/>
    <s v="Tissue biopsy"/>
    <s v="Gynaecology"/>
    <s v="Dr Dummy 12"/>
    <d v="2026-07-16T14:19:00"/>
    <d v="2026-07-16T15:37:00"/>
    <m/>
    <m/>
    <n v="1"/>
    <s v="JULY-26-dummy-data.xlsx"/>
    <b v="0"/>
    <m/>
  </r>
  <r>
    <x v="0"/>
    <x v="1"/>
    <x v="2"/>
    <x v="6"/>
    <x v="1"/>
    <x v="0"/>
    <x v="0"/>
    <x v="0"/>
    <x v="1"/>
    <n v="1"/>
    <s v="St Cah Main Theatre"/>
    <d v="2026-07-16T00:00:00"/>
    <d v="2026-07-16T09:00:00"/>
    <d v="2026-07-16T16:00:00"/>
    <s v="791132145071"/>
    <s v="70172149"/>
    <s v="Cervical polypectomy"/>
    <s v="Local anaesthetic infiltration"/>
    <s v="Gynaecology"/>
    <s v="Dr Dummy 12"/>
    <d v="2026-07-16T10:51:00"/>
    <d v="2026-07-16T11:51:00"/>
    <m/>
    <m/>
    <n v="1"/>
    <s v="JULY-26-dummy-data.xlsx"/>
    <b v="0"/>
    <m/>
  </r>
  <r>
    <x v="0"/>
    <x v="1"/>
    <x v="2"/>
    <x v="6"/>
    <x v="1"/>
    <x v="0"/>
    <x v="0"/>
    <x v="7"/>
    <x v="0"/>
    <n v="1"/>
    <s v="St Cah Main Theatre"/>
    <d v="2026-07-28T00:00:00"/>
    <d v="2026-07-28T09:00:00"/>
    <d v="2026-07-28T16:00:00"/>
    <m/>
    <m/>
    <m/>
    <m/>
    <m/>
    <m/>
    <m/>
    <m/>
    <n v="4"/>
    <n v="0"/>
    <n v="4"/>
    <s v="JULY-26-dummy-data.xlsx"/>
    <b v="0"/>
    <n v="0"/>
  </r>
  <r>
    <x v="0"/>
    <x v="1"/>
    <x v="2"/>
    <x v="6"/>
    <x v="1"/>
    <x v="0"/>
    <x v="0"/>
    <x v="7"/>
    <x v="1"/>
    <n v="1"/>
    <s v="St Cah Main Theatre"/>
    <d v="2026-07-28T00:00:00"/>
    <d v="2026-07-28T09:00:00"/>
    <d v="2026-07-28T16:00:00"/>
    <s v="724168922286"/>
    <s v="70296926"/>
    <s v="Skin graft"/>
    <m/>
    <s v="Plastic Surgery"/>
    <s v="Dr Dummy 20"/>
    <d v="2026-07-28T12:35:00"/>
    <d v="2026-07-28T13:42:00"/>
    <m/>
    <m/>
    <n v="1"/>
    <s v="JULY-26-dummy-data.xlsx"/>
    <b v="0"/>
    <m/>
  </r>
  <r>
    <x v="0"/>
    <x v="1"/>
    <x v="2"/>
    <x v="6"/>
    <x v="1"/>
    <x v="0"/>
    <x v="0"/>
    <x v="7"/>
    <x v="1"/>
    <n v="1"/>
    <s v="St Cah Main Theatre"/>
    <d v="2026-07-28T00:00:00"/>
    <d v="2026-07-28T09:00:00"/>
    <d v="2026-07-28T16:00:00"/>
    <s v="733715447503"/>
    <s v="70086590"/>
    <s v="Skin graft"/>
    <m/>
    <s v="Plastic Surgery"/>
    <s v="Dr Dummy 20"/>
    <d v="2026-07-28T14:20:00"/>
    <d v="2026-07-28T15:18:00"/>
    <m/>
    <m/>
    <n v="1"/>
    <s v="JULY-26-dummy-data.xlsx"/>
    <b v="0"/>
    <m/>
  </r>
  <r>
    <x v="0"/>
    <x v="1"/>
    <x v="2"/>
    <x v="6"/>
    <x v="1"/>
    <x v="0"/>
    <x v="0"/>
    <x v="7"/>
    <x v="1"/>
    <n v="1"/>
    <s v="St Cah Main Theatre"/>
    <d v="2026-07-28T00:00:00"/>
    <d v="2026-07-28T09:00:00"/>
    <d v="2026-07-28T16:00:00"/>
    <s v="745189601089"/>
    <s v="70133081"/>
    <s v="Hand wound repair"/>
    <m/>
    <s v="Plastic Surgery"/>
    <s v="Dr Dummy 20"/>
    <d v="2026-07-28T09:07:00"/>
    <d v="2026-07-28T10:21:00"/>
    <m/>
    <m/>
    <n v="1"/>
    <s v="JULY-26-dummy-data.xlsx"/>
    <b v="0"/>
    <m/>
  </r>
  <r>
    <x v="0"/>
    <x v="1"/>
    <x v="2"/>
    <x v="6"/>
    <x v="1"/>
    <x v="0"/>
    <x v="0"/>
    <x v="7"/>
    <x v="1"/>
    <n v="1"/>
    <s v="St Cah Main Theatre"/>
    <d v="2026-07-28T00:00:00"/>
    <d v="2026-07-28T09:00:00"/>
    <d v="2026-07-28T16:00:00"/>
    <s v="750127340200"/>
    <s v="70103665"/>
    <s v="Skin graft"/>
    <m/>
    <s v="Plastic Surgery"/>
    <s v="Dr Dummy 20"/>
    <d v="2026-07-28T10:53:00"/>
    <d v="2026-07-28T12:13:00"/>
    <m/>
    <m/>
    <n v="1"/>
    <s v="JULY-26-dummy-data.xlsx"/>
    <b v="0"/>
    <m/>
  </r>
  <r>
    <x v="0"/>
    <x v="1"/>
    <x v="2"/>
    <x v="6"/>
    <x v="2"/>
    <x v="0"/>
    <x v="0"/>
    <x v="0"/>
    <x v="0"/>
    <n v="1"/>
    <s v="St Cah Main Theatre"/>
    <d v="2026-08-25T00:00:00"/>
    <d v="2026-08-25T07:30:00"/>
    <d v="2026-08-25T14:30:00"/>
    <m/>
    <m/>
    <m/>
    <m/>
    <m/>
    <m/>
    <m/>
    <m/>
    <n v="4"/>
    <n v="0"/>
    <n v="4"/>
    <s v="AUGUST-26-dummy-data.xlsx"/>
    <b v="0"/>
    <n v="0"/>
  </r>
  <r>
    <x v="0"/>
    <x v="1"/>
    <x v="2"/>
    <x v="6"/>
    <x v="2"/>
    <x v="0"/>
    <x v="0"/>
    <x v="0"/>
    <x v="1"/>
    <n v="1"/>
    <s v="St Cah Main Theatre"/>
    <d v="2026-08-25T00:00:00"/>
    <d v="2026-08-25T07:30:00"/>
    <d v="2026-08-25T14:30:00"/>
    <s v="920409312587"/>
    <s v="803927"/>
    <s v="Hysteroscopy"/>
    <m/>
    <s v="Gynaecology"/>
    <s v="Dr Dummy 12"/>
    <d v="2026-08-25T11:12:00"/>
    <d v="2026-08-25T12:26:00"/>
    <m/>
    <m/>
    <n v="1"/>
    <s v="AUGUST-26-dummy-data.xlsx"/>
    <b v="0"/>
    <m/>
  </r>
  <r>
    <x v="0"/>
    <x v="1"/>
    <x v="2"/>
    <x v="6"/>
    <x v="2"/>
    <x v="0"/>
    <x v="0"/>
    <x v="0"/>
    <x v="1"/>
    <n v="1"/>
    <s v="St Cah Main Theatre"/>
    <d v="2026-08-25T00:00:00"/>
    <d v="2026-08-25T07:30:00"/>
    <d v="2026-08-25T14:30:00"/>
    <s v="939409525249"/>
    <s v="890870"/>
    <s v="Diagnostic laparoscopy"/>
    <m/>
    <s v="Gynaecology"/>
    <s v="Dr Dummy 12"/>
    <d v="2026-08-25T09:26:00"/>
    <d v="2026-08-25T10:32:00"/>
    <m/>
    <m/>
    <n v="1"/>
    <s v="AUGUST-26-dummy-data.xlsx"/>
    <b v="0"/>
    <m/>
  </r>
  <r>
    <x v="0"/>
    <x v="1"/>
    <x v="2"/>
    <x v="6"/>
    <x v="2"/>
    <x v="0"/>
    <x v="0"/>
    <x v="0"/>
    <x v="1"/>
    <n v="1"/>
    <s v="St Cah Main Theatre"/>
    <d v="2026-08-25T00:00:00"/>
    <d v="2026-08-25T07:30:00"/>
    <d v="2026-08-25T14:30:00"/>
    <s v="944269037944"/>
    <s v="831977"/>
    <s v="Cervical polypectomy"/>
    <s v="Diagnostic examination"/>
    <s v="Gynaecology"/>
    <s v="Dr Dummy 12"/>
    <d v="2026-08-25T07:42:00"/>
    <d v="2026-08-25T08:53:00"/>
    <m/>
    <m/>
    <n v="1"/>
    <s v="AUGUST-26-dummy-data.xlsx"/>
    <b v="0"/>
    <m/>
  </r>
  <r>
    <x v="0"/>
    <x v="1"/>
    <x v="2"/>
    <x v="6"/>
    <x v="2"/>
    <x v="0"/>
    <x v="0"/>
    <x v="0"/>
    <x v="1"/>
    <n v="1"/>
    <s v="St Cah Main Theatre"/>
    <d v="2026-08-25T00:00:00"/>
    <d v="2026-08-25T07:30:00"/>
    <d v="2026-08-25T14:30:00"/>
    <s v="957281689275"/>
    <s v="782346"/>
    <s v="Hysteroscopy"/>
    <s v="Diagnostic examination"/>
    <s v="Gynaecology"/>
    <s v="Dr Dummy 12"/>
    <d v="2026-08-25T12:53:00"/>
    <d v="2026-08-25T14:14:00"/>
    <m/>
    <m/>
    <n v="1"/>
    <s v="AUGUST-26-dummy-data.xlsx"/>
    <b v="0"/>
    <m/>
  </r>
  <r>
    <x v="0"/>
    <x v="1"/>
    <x v="2"/>
    <x v="7"/>
    <x v="0"/>
    <x v="0"/>
    <x v="0"/>
    <x v="6"/>
    <x v="0"/>
    <n v="1"/>
    <s v="St Cah Main Theatre"/>
    <d v="2026-06-19T00:00:00"/>
    <d v="2026-06-19T08:00:00"/>
    <d v="2026-06-19T16:00:00"/>
    <m/>
    <m/>
    <m/>
    <m/>
    <m/>
    <m/>
    <m/>
    <m/>
    <n v="4"/>
    <n v="0"/>
    <n v="4"/>
    <s v="JUNE-26-dummy-data.xlsx"/>
    <b v="0"/>
    <n v="0"/>
  </r>
  <r>
    <x v="0"/>
    <x v="1"/>
    <x v="2"/>
    <x v="7"/>
    <x v="0"/>
    <x v="0"/>
    <x v="0"/>
    <x v="6"/>
    <x v="1"/>
    <n v="1"/>
    <s v="St Cah Main Theatre"/>
    <d v="2026-06-19T00:00:00"/>
    <d v="2026-06-19T08:00:00"/>
    <d v="2026-06-19T16:00:00"/>
    <s v="621811755746"/>
    <s v="60109022"/>
    <s v="Wrist fracture fixation"/>
    <m/>
    <s v="Trauma and Orthopaedics"/>
    <s v="Dr Dummy 01"/>
    <d v="2026-06-19T08:06:00"/>
    <d v="2026-06-19T09:45:00"/>
    <m/>
    <m/>
    <n v="1"/>
    <s v="JUNE-26-dummy-data.xlsx"/>
    <b v="0"/>
    <m/>
  </r>
  <r>
    <x v="0"/>
    <x v="1"/>
    <x v="2"/>
    <x v="7"/>
    <x v="0"/>
    <x v="0"/>
    <x v="0"/>
    <x v="6"/>
    <x v="1"/>
    <n v="1"/>
    <s v="St Cah Main Theatre"/>
    <d v="2026-06-19T00:00:00"/>
    <d v="2026-06-19T08:00:00"/>
    <d v="2026-06-19T16:00:00"/>
    <s v="624562984890"/>
    <s v="60078098"/>
    <s v="Knee arthroscopy"/>
    <m/>
    <s v="Trauma and Orthopaedics"/>
    <s v="Dr Dummy 01"/>
    <d v="2026-06-19T10:03:00"/>
    <d v="2026-06-19T11:18:00"/>
    <m/>
    <m/>
    <n v="1"/>
    <s v="JUNE-26-dummy-data.xlsx"/>
    <b v="0"/>
    <m/>
  </r>
  <r>
    <x v="0"/>
    <x v="1"/>
    <x v="2"/>
    <x v="7"/>
    <x v="0"/>
    <x v="0"/>
    <x v="0"/>
    <x v="6"/>
    <x v="1"/>
    <n v="1"/>
    <s v="St Cah Main Theatre"/>
    <d v="2026-06-19T00:00:00"/>
    <d v="2026-06-19T08:00:00"/>
    <d v="2026-06-19T16:00:00"/>
    <s v="674222846887"/>
    <s v="60023469"/>
    <s v="Shoulder arthroscopy"/>
    <m/>
    <s v="Trauma and Orthopaedics"/>
    <s v="Dr Dummy 01"/>
    <d v="2026-06-19T14:10:00"/>
    <d v="2026-06-19T15:25:00"/>
    <m/>
    <m/>
    <n v="1"/>
    <s v="JUNE-26-dummy-data.xlsx"/>
    <b v="0"/>
    <m/>
  </r>
  <r>
    <x v="0"/>
    <x v="1"/>
    <x v="2"/>
    <x v="7"/>
    <x v="0"/>
    <x v="0"/>
    <x v="0"/>
    <x v="6"/>
    <x v="1"/>
    <n v="1"/>
    <s v="St Cah Main Theatre"/>
    <d v="2026-06-19T00:00:00"/>
    <d v="2026-06-19T08:00:00"/>
    <d v="2026-06-19T16:00:00"/>
    <s v="695395050569"/>
    <s v="60210471"/>
    <s v="Carpal tunnel release"/>
    <m/>
    <s v="Trauma and Orthopaedics"/>
    <s v="Dr Dummy 01"/>
    <d v="2026-06-19T12:03:00"/>
    <d v="2026-06-19T13:21:00"/>
    <m/>
    <m/>
    <n v="1"/>
    <s v="JUNE-26-dummy-data.xlsx"/>
    <b v="0"/>
    <m/>
  </r>
  <r>
    <x v="0"/>
    <x v="1"/>
    <x v="2"/>
    <x v="7"/>
    <x v="1"/>
    <x v="0"/>
    <x v="0"/>
    <x v="7"/>
    <x v="0"/>
    <n v="1"/>
    <s v="St Cah Main Theatre"/>
    <d v="2026-07-17T00:00:00"/>
    <d v="2026-07-17T07:30:00"/>
    <d v="2026-07-17T15:30:00"/>
    <m/>
    <m/>
    <m/>
    <m/>
    <m/>
    <m/>
    <m/>
    <m/>
    <n v="4"/>
    <n v="0"/>
    <n v="4"/>
    <s v="JULY-26-dummy-data.xlsx"/>
    <b v="0"/>
    <n v="0"/>
  </r>
  <r>
    <x v="0"/>
    <x v="1"/>
    <x v="2"/>
    <x v="7"/>
    <x v="1"/>
    <x v="0"/>
    <x v="0"/>
    <x v="7"/>
    <x v="1"/>
    <n v="1"/>
    <s v="St Cah Main Theatre"/>
    <d v="2026-07-17T00:00:00"/>
    <d v="2026-07-17T07:30:00"/>
    <d v="2026-07-17T15:30:00"/>
    <s v="741030709165"/>
    <s v="70194343"/>
    <s v="Hand wound repair"/>
    <s v="Tissue biopsy"/>
    <s v="Plastic Surgery"/>
    <s v="Dr Dummy 20"/>
    <d v="2026-07-17T11:32:00"/>
    <d v="2026-07-17T12:45:00"/>
    <m/>
    <m/>
    <n v="1"/>
    <s v="JULY-26-dummy-data.xlsx"/>
    <b v="0"/>
    <m/>
  </r>
  <r>
    <x v="0"/>
    <x v="1"/>
    <x v="2"/>
    <x v="7"/>
    <x v="1"/>
    <x v="0"/>
    <x v="0"/>
    <x v="7"/>
    <x v="1"/>
    <n v="1"/>
    <s v="St Cah Main Theatre"/>
    <d v="2026-07-17T00:00:00"/>
    <d v="2026-07-17T07:30:00"/>
    <d v="2026-07-17T15:30:00"/>
    <s v="759796556177"/>
    <s v="70258838"/>
    <s v="Hand wound repair"/>
    <m/>
    <s v="Plastic Surgery"/>
    <s v="Dr Dummy 20"/>
    <d v="2026-07-17T07:37:00"/>
    <d v="2026-07-17T08:51:00"/>
    <m/>
    <m/>
    <n v="1"/>
    <s v="JULY-26-dummy-data.xlsx"/>
    <b v="0"/>
    <m/>
  </r>
  <r>
    <x v="0"/>
    <x v="1"/>
    <x v="2"/>
    <x v="7"/>
    <x v="1"/>
    <x v="0"/>
    <x v="0"/>
    <x v="7"/>
    <x v="1"/>
    <n v="1"/>
    <s v="St Cah Main Theatre"/>
    <d v="2026-07-17T00:00:00"/>
    <d v="2026-07-17T07:30:00"/>
    <d v="2026-07-17T15:30:00"/>
    <s v="765114394085"/>
    <s v="70181269"/>
    <s v="Excision of skin lesion"/>
    <m/>
    <s v="Plastic Surgery"/>
    <s v="Dr Dummy 20"/>
    <d v="2026-07-17T13:36:00"/>
    <d v="2026-07-17T14:51:00"/>
    <m/>
    <m/>
    <n v="1"/>
    <s v="JULY-26-dummy-data.xlsx"/>
    <b v="0"/>
    <m/>
  </r>
  <r>
    <x v="0"/>
    <x v="1"/>
    <x v="2"/>
    <x v="7"/>
    <x v="1"/>
    <x v="0"/>
    <x v="0"/>
    <x v="7"/>
    <x v="1"/>
    <n v="1"/>
    <s v="St Cah Main Theatre"/>
    <d v="2026-07-17T00:00:00"/>
    <d v="2026-07-17T07:30:00"/>
    <d v="2026-07-17T15:30:00"/>
    <s v="791397580782"/>
    <s v="70245282"/>
    <s v="Excision of skin lesion"/>
    <m/>
    <s v="Plastic Surgery"/>
    <s v="Dr Dummy 20"/>
    <d v="2026-07-17T09:33:00"/>
    <d v="2026-07-17T11:03:00"/>
    <m/>
    <m/>
    <n v="1"/>
    <s v="JULY-26-dummy-data.xlsx"/>
    <b v="0"/>
    <m/>
  </r>
  <r>
    <x v="0"/>
    <x v="1"/>
    <x v="2"/>
    <x v="7"/>
    <x v="1"/>
    <x v="0"/>
    <x v="0"/>
    <x v="1"/>
    <x v="0"/>
    <n v="1"/>
    <s v="St Cah Main Theatre"/>
    <d v="2026-07-23T00:00:00"/>
    <d v="2026-07-23T07:30:00"/>
    <d v="2026-07-23T15:30:00"/>
    <m/>
    <m/>
    <m/>
    <m/>
    <m/>
    <m/>
    <m/>
    <m/>
    <n v="4"/>
    <n v="0"/>
    <n v="4"/>
    <s v="JULY-26-dummy-data.xlsx"/>
    <b v="0"/>
    <n v="0"/>
  </r>
  <r>
    <x v="0"/>
    <x v="1"/>
    <x v="2"/>
    <x v="7"/>
    <x v="1"/>
    <x v="0"/>
    <x v="0"/>
    <x v="1"/>
    <x v="1"/>
    <n v="1"/>
    <s v="St Cah Main Theatre"/>
    <d v="2026-07-23T00:00:00"/>
    <d v="2026-07-23T07:30:00"/>
    <d v="2026-07-23T15:30:00"/>
    <s v="705482829897"/>
    <s v="70093126"/>
    <s v="Bladder biopsy"/>
    <m/>
    <s v="Urology"/>
    <s v="Dr Dummy 19"/>
    <d v="2026-07-23T09:40:00"/>
    <d v="2026-07-23T11:06:00"/>
    <m/>
    <m/>
    <n v="1"/>
    <s v="JULY-26-dummy-data.xlsx"/>
    <b v="0"/>
    <m/>
  </r>
  <r>
    <x v="0"/>
    <x v="1"/>
    <x v="2"/>
    <x v="7"/>
    <x v="1"/>
    <x v="0"/>
    <x v="0"/>
    <x v="1"/>
    <x v="1"/>
    <n v="1"/>
    <s v="St Cah Main Theatre"/>
    <d v="2026-07-23T00:00:00"/>
    <d v="2026-07-23T07:30:00"/>
    <d v="2026-07-23T15:30:00"/>
    <s v="738476971885"/>
    <s v="70015706"/>
    <s v="Flexible cystoscopy"/>
    <m/>
    <s v="Urology"/>
    <s v="Dr Dummy 19"/>
    <d v="2026-07-23T07:37:00"/>
    <d v="2026-07-23T08:55:00"/>
    <m/>
    <m/>
    <n v="1"/>
    <s v="JULY-26-dummy-data.xlsx"/>
    <b v="0"/>
    <m/>
  </r>
  <r>
    <x v="0"/>
    <x v="1"/>
    <x v="2"/>
    <x v="7"/>
    <x v="1"/>
    <x v="0"/>
    <x v="0"/>
    <x v="1"/>
    <x v="1"/>
    <n v="1"/>
    <s v="St Cah Main Theatre"/>
    <d v="2026-07-23T00:00:00"/>
    <d v="2026-07-23T07:30:00"/>
    <d v="2026-07-23T15:30:00"/>
    <s v="743611671193"/>
    <s v="70121800"/>
    <s v="Flexible cystoscopy"/>
    <m/>
    <s v="Urology"/>
    <s v="Dr Dummy 19"/>
    <d v="2026-07-23T13:38:00"/>
    <d v="2026-07-23T15:09:00"/>
    <m/>
    <m/>
    <n v="1"/>
    <s v="JULY-26-dummy-data.xlsx"/>
    <b v="0"/>
    <m/>
  </r>
  <r>
    <x v="0"/>
    <x v="1"/>
    <x v="2"/>
    <x v="7"/>
    <x v="1"/>
    <x v="0"/>
    <x v="0"/>
    <x v="1"/>
    <x v="1"/>
    <n v="1"/>
    <s v="St Cah Main Theatre"/>
    <d v="2026-07-23T00:00:00"/>
    <d v="2026-07-23T07:30:00"/>
    <d v="2026-07-23T15:30:00"/>
    <s v="787684445058"/>
    <s v="70223559"/>
    <s v="Ureteroscopy"/>
    <m/>
    <s v="Urology"/>
    <s v="Dr Dummy 19"/>
    <d v="2026-07-23T11:39:00"/>
    <d v="2026-07-23T13:05:00"/>
    <m/>
    <m/>
    <n v="1"/>
    <s v="JULY-26-dummy-data.xlsx"/>
    <b v="0"/>
    <m/>
  </r>
  <r>
    <x v="0"/>
    <x v="1"/>
    <x v="2"/>
    <x v="7"/>
    <x v="2"/>
    <x v="0"/>
    <x v="0"/>
    <x v="7"/>
    <x v="0"/>
    <n v="1"/>
    <s v="St Cah Main Theatre"/>
    <d v="2026-08-19T00:00:00"/>
    <d v="2026-08-19T08:30:00"/>
    <d v="2026-08-19T16:30:00"/>
    <m/>
    <m/>
    <m/>
    <m/>
    <m/>
    <m/>
    <m/>
    <m/>
    <n v="4"/>
    <n v="0"/>
    <n v="4"/>
    <s v="AUGUST-26-dummy-data.xlsx"/>
    <b v="0"/>
    <n v="0"/>
  </r>
  <r>
    <x v="0"/>
    <x v="1"/>
    <x v="2"/>
    <x v="7"/>
    <x v="2"/>
    <x v="0"/>
    <x v="0"/>
    <x v="7"/>
    <x v="1"/>
    <n v="1"/>
    <s v="St Cah Main Theatre"/>
    <d v="2026-08-19T00:00:00"/>
    <d v="2026-08-19T08:30:00"/>
    <d v="2026-08-19T16:30:00"/>
    <s v="934077041851"/>
    <s v="735087"/>
    <s v="Skin graft"/>
    <m/>
    <s v="Plastic Surgery"/>
    <s v="Dr Dummy 02"/>
    <d v="2026-08-19T08:42:00"/>
    <d v="2026-08-19T09:56:00"/>
    <m/>
    <m/>
    <n v="1"/>
    <s v="AUGUST-26-dummy-data.xlsx"/>
    <b v="0"/>
    <m/>
  </r>
  <r>
    <x v="0"/>
    <x v="1"/>
    <x v="2"/>
    <x v="7"/>
    <x v="2"/>
    <x v="0"/>
    <x v="0"/>
    <x v="7"/>
    <x v="1"/>
    <n v="1"/>
    <s v="St Cah Main Theatre"/>
    <d v="2026-08-19T00:00:00"/>
    <d v="2026-08-19T08:30:00"/>
    <d v="2026-08-19T16:30:00"/>
    <s v="972046613389"/>
    <s v="738282"/>
    <s v="Skin graft"/>
    <m/>
    <s v="Plastic Surgery"/>
    <s v="Dr Dummy 02"/>
    <d v="2026-08-19T10:42:00"/>
    <d v="2026-08-19T11:50:00"/>
    <m/>
    <m/>
    <n v="1"/>
    <s v="AUGUST-26-dummy-data.xlsx"/>
    <b v="0"/>
    <m/>
  </r>
  <r>
    <x v="0"/>
    <x v="1"/>
    <x v="2"/>
    <x v="7"/>
    <x v="2"/>
    <x v="0"/>
    <x v="0"/>
    <x v="7"/>
    <x v="1"/>
    <n v="1"/>
    <s v="St Cah Main Theatre"/>
    <d v="2026-08-19T00:00:00"/>
    <d v="2026-08-19T08:30:00"/>
    <d v="2026-08-19T16:30:00"/>
    <s v="972417962433"/>
    <s v="797584"/>
    <s v="Hand wound repair"/>
    <s v="Wound dressing"/>
    <s v="Plastic Surgery"/>
    <s v="Dr Dummy 02"/>
    <d v="2026-08-19T12:34:00"/>
    <d v="2026-08-19T13:43:00"/>
    <m/>
    <m/>
    <n v="1"/>
    <s v="AUGUST-26-dummy-data.xlsx"/>
    <b v="0"/>
    <m/>
  </r>
  <r>
    <x v="0"/>
    <x v="1"/>
    <x v="2"/>
    <x v="7"/>
    <x v="2"/>
    <x v="0"/>
    <x v="0"/>
    <x v="7"/>
    <x v="1"/>
    <n v="1"/>
    <s v="St Cah Main Theatre"/>
    <d v="2026-08-19T00:00:00"/>
    <d v="2026-08-19T08:30:00"/>
    <d v="2026-08-19T16:30:00"/>
    <s v="977697125216"/>
    <s v="792875"/>
    <s v="Hand wound repair"/>
    <s v="Local anaesthetic infiltration"/>
    <s v="Plastic Surgery"/>
    <s v="Dr Dummy 02"/>
    <d v="2026-08-19T14:42:00"/>
    <d v="2026-08-19T15:52:00"/>
    <m/>
    <m/>
    <n v="1"/>
    <s v="AUGUST-26-dummy-data.xlsx"/>
    <b v="0"/>
    <m/>
  </r>
  <r>
    <x v="0"/>
    <x v="1"/>
    <x v="2"/>
    <x v="7"/>
    <x v="2"/>
    <x v="0"/>
    <x v="0"/>
    <x v="2"/>
    <x v="0"/>
    <n v="1"/>
    <s v="St Cah Main Theatre"/>
    <d v="2026-08-26T00:00:00"/>
    <d v="2026-08-26T07:30:00"/>
    <d v="2026-08-26T15:30:00"/>
    <m/>
    <m/>
    <m/>
    <m/>
    <m/>
    <m/>
    <m/>
    <m/>
    <n v="4"/>
    <n v="0"/>
    <n v="4"/>
    <s v="AUGUST-26-dummy-data.xlsx"/>
    <b v="0"/>
    <n v="0"/>
  </r>
  <r>
    <x v="0"/>
    <x v="1"/>
    <x v="2"/>
    <x v="7"/>
    <x v="2"/>
    <x v="0"/>
    <x v="0"/>
    <x v="2"/>
    <x v="1"/>
    <n v="1"/>
    <s v="St Cah Main Theatre"/>
    <d v="2026-08-26T00:00:00"/>
    <d v="2026-08-26T07:30:00"/>
    <d v="2026-08-26T15:30:00"/>
    <s v="924984878999"/>
    <s v="937972"/>
    <s v="Nasal polypectomy"/>
    <m/>
    <s v="ENT"/>
    <s v="Dr Dummy 24"/>
    <d v="2026-08-26T11:40:00"/>
    <d v="2026-08-26T13:00:00"/>
    <m/>
    <m/>
    <n v="1"/>
    <s v="AUGUST-26-dummy-data.xlsx"/>
    <b v="0"/>
    <m/>
  </r>
  <r>
    <x v="0"/>
    <x v="1"/>
    <x v="2"/>
    <x v="7"/>
    <x v="2"/>
    <x v="0"/>
    <x v="0"/>
    <x v="2"/>
    <x v="1"/>
    <n v="1"/>
    <s v="St Cah Main Theatre"/>
    <d v="2026-08-26T00:00:00"/>
    <d v="2026-08-26T07:30:00"/>
    <d v="2026-08-26T15:30:00"/>
    <s v="967822805186"/>
    <s v="935229"/>
    <s v="Grommet insertion"/>
    <m/>
    <s v="ENT"/>
    <s v="Dr Dummy 24"/>
    <d v="2026-08-26T13:32:00"/>
    <d v="2026-08-26T14:47:00"/>
    <m/>
    <m/>
    <n v="1"/>
    <s v="AUGUST-26-dummy-data.xlsx"/>
    <b v="0"/>
    <m/>
  </r>
  <r>
    <x v="0"/>
    <x v="1"/>
    <x v="2"/>
    <x v="7"/>
    <x v="2"/>
    <x v="0"/>
    <x v="0"/>
    <x v="2"/>
    <x v="1"/>
    <n v="1"/>
    <s v="St Cah Main Theatre"/>
    <d v="2026-08-26T00:00:00"/>
    <d v="2026-08-26T07:30:00"/>
    <d v="2026-08-26T15:30:00"/>
    <s v="970745938526"/>
    <s v="720802"/>
    <s v="Grommet insertion"/>
    <s v="Diagnostic examination"/>
    <s v="ENT"/>
    <s v="Dr Dummy 24"/>
    <d v="2026-08-26T07:40:00"/>
    <d v="2026-08-26T09:14:00"/>
    <m/>
    <m/>
    <n v="1"/>
    <s v="AUGUST-26-dummy-data.xlsx"/>
    <b v="0"/>
    <m/>
  </r>
  <r>
    <x v="0"/>
    <x v="1"/>
    <x v="2"/>
    <x v="7"/>
    <x v="2"/>
    <x v="0"/>
    <x v="0"/>
    <x v="2"/>
    <x v="1"/>
    <n v="1"/>
    <s v="St Cah Main Theatre"/>
    <d v="2026-08-26T00:00:00"/>
    <d v="2026-08-26T07:30:00"/>
    <d v="2026-08-26T15:30:00"/>
    <s v="994681744043"/>
    <s v="860837"/>
    <s v="Grommet insertion"/>
    <m/>
    <s v="ENT"/>
    <s v="Dr Dummy 24"/>
    <d v="2026-08-26T09:35:00"/>
    <d v="2026-08-26T10:53:00"/>
    <m/>
    <m/>
    <n v="1"/>
    <s v="AUGUST-26-dummy-data.xlsx"/>
    <b v="0"/>
    <m/>
  </r>
  <r>
    <x v="0"/>
    <x v="1"/>
    <x v="2"/>
    <x v="8"/>
    <x v="0"/>
    <x v="0"/>
    <x v="0"/>
    <x v="7"/>
    <x v="0"/>
    <n v="1"/>
    <s v="St Cah Main Theatre"/>
    <d v="2026-06-07T00:00:00"/>
    <d v="2026-06-07T09:00:00"/>
    <d v="2026-06-07T18:00:00"/>
    <m/>
    <m/>
    <m/>
    <m/>
    <m/>
    <m/>
    <m/>
    <m/>
    <n v="4"/>
    <n v="0"/>
    <n v="4"/>
    <s v="JUNE-26-dummy-data.xlsx"/>
    <b v="0"/>
    <n v="0"/>
  </r>
  <r>
    <x v="0"/>
    <x v="1"/>
    <x v="2"/>
    <x v="8"/>
    <x v="0"/>
    <x v="0"/>
    <x v="0"/>
    <x v="7"/>
    <x v="1"/>
    <n v="1"/>
    <s v="St Cah Main Theatre"/>
    <d v="2026-06-07T00:00:00"/>
    <d v="2026-06-07T09:00:00"/>
    <d v="2026-06-07T18:00:00"/>
    <s v="606865104078"/>
    <s v="60182917"/>
    <s v="Hand wound repair"/>
    <m/>
    <s v="Plastic Surgery"/>
    <s v="Dr Dummy 13"/>
    <d v="2026-06-07T11:24:00"/>
    <d v="2026-06-07T12:56:00"/>
    <m/>
    <m/>
    <n v="1"/>
    <s v="JUNE-26-dummy-data.xlsx"/>
    <b v="0"/>
    <m/>
  </r>
  <r>
    <x v="0"/>
    <x v="1"/>
    <x v="2"/>
    <x v="8"/>
    <x v="0"/>
    <x v="0"/>
    <x v="0"/>
    <x v="7"/>
    <x v="1"/>
    <n v="1"/>
    <s v="St Cah Main Theatre"/>
    <d v="2026-06-07T00:00:00"/>
    <d v="2026-06-07T09:00:00"/>
    <d v="2026-06-07T18:00:00"/>
    <s v="611505910172"/>
    <s v="60296207"/>
    <s v="Skin graft"/>
    <m/>
    <s v="Plastic Surgery"/>
    <s v="Dr Dummy 13"/>
    <d v="2026-06-07T15:51:00"/>
    <d v="2026-06-07T17:21:00"/>
    <m/>
    <m/>
    <n v="1"/>
    <s v="JUNE-26-dummy-data.xlsx"/>
    <b v="0"/>
    <m/>
  </r>
  <r>
    <x v="0"/>
    <x v="1"/>
    <x v="2"/>
    <x v="8"/>
    <x v="0"/>
    <x v="0"/>
    <x v="0"/>
    <x v="7"/>
    <x v="1"/>
    <n v="1"/>
    <s v="St Cah Main Theatre"/>
    <d v="2026-06-07T00:00:00"/>
    <d v="2026-06-07T09:00:00"/>
    <d v="2026-06-07T18:00:00"/>
    <s v="613035821146"/>
    <s v="60221400"/>
    <s v="Scar revision"/>
    <m/>
    <s v="Plastic Surgery"/>
    <s v="Dr Dummy 13"/>
    <d v="2026-06-07T13:42:00"/>
    <d v="2026-06-07T15:24:00"/>
    <m/>
    <m/>
    <n v="1"/>
    <s v="JUNE-26-dummy-data.xlsx"/>
    <b v="0"/>
    <m/>
  </r>
  <r>
    <x v="0"/>
    <x v="1"/>
    <x v="2"/>
    <x v="8"/>
    <x v="0"/>
    <x v="0"/>
    <x v="0"/>
    <x v="7"/>
    <x v="1"/>
    <n v="1"/>
    <s v="St Cah Main Theatre"/>
    <d v="2026-06-07T00:00:00"/>
    <d v="2026-06-07T09:00:00"/>
    <d v="2026-06-07T18:00:00"/>
    <s v="684634803583"/>
    <s v="60210130"/>
    <s v="Hand wound repair"/>
    <m/>
    <s v="Plastic Surgery"/>
    <s v="Dr Dummy 13"/>
    <d v="2026-06-07T09:04:00"/>
    <d v="2026-06-07T10:35:00"/>
    <m/>
    <m/>
    <n v="1"/>
    <s v="JUNE-26-dummy-data.xlsx"/>
    <b v="0"/>
    <m/>
  </r>
  <r>
    <x v="0"/>
    <x v="1"/>
    <x v="2"/>
    <x v="8"/>
    <x v="0"/>
    <x v="0"/>
    <x v="0"/>
    <x v="1"/>
    <x v="0"/>
    <n v="1"/>
    <s v="St Cah Main Theatre"/>
    <d v="2026-06-14T00:00:00"/>
    <d v="2026-06-14T08:30:00"/>
    <d v="2026-06-14T17:30:00"/>
    <m/>
    <m/>
    <m/>
    <m/>
    <m/>
    <m/>
    <m/>
    <m/>
    <n v="4"/>
    <n v="0"/>
    <n v="4"/>
    <s v="JUNE-26-dummy-data.xlsx"/>
    <b v="0"/>
    <n v="0"/>
  </r>
  <r>
    <x v="0"/>
    <x v="1"/>
    <x v="2"/>
    <x v="8"/>
    <x v="0"/>
    <x v="0"/>
    <x v="0"/>
    <x v="1"/>
    <x v="1"/>
    <n v="1"/>
    <s v="St Cah Main Theatre"/>
    <d v="2026-06-14T00:00:00"/>
    <d v="2026-06-14T08:30:00"/>
    <d v="2026-06-14T17:30:00"/>
    <s v="644628027337"/>
    <s v="60272431"/>
    <s v="Ureteric stent insertion"/>
    <m/>
    <s v="Urology"/>
    <s v="Dr Dummy 20"/>
    <d v="2026-06-14T08:36:00"/>
    <d v="2026-06-14T09:59:00"/>
    <m/>
    <m/>
    <n v="1"/>
    <s v="JUNE-26-dummy-data.xlsx"/>
    <b v="0"/>
    <m/>
  </r>
  <r>
    <x v="0"/>
    <x v="1"/>
    <x v="2"/>
    <x v="8"/>
    <x v="0"/>
    <x v="0"/>
    <x v="0"/>
    <x v="1"/>
    <x v="1"/>
    <n v="1"/>
    <s v="St Cah Main Theatre"/>
    <d v="2026-06-14T00:00:00"/>
    <d v="2026-06-14T08:30:00"/>
    <d v="2026-06-14T17:30:00"/>
    <s v="650942025030"/>
    <s v="60293463"/>
    <s v="Circumcision"/>
    <s v="Local anaesthetic infiltration"/>
    <s v="Urology"/>
    <s v="Dr Dummy 20"/>
    <d v="2026-06-14T10:50:00"/>
    <d v="2026-06-14T12:19:00"/>
    <m/>
    <m/>
    <n v="1"/>
    <s v="JUNE-26-dummy-data.xlsx"/>
    <b v="0"/>
    <m/>
  </r>
  <r>
    <x v="0"/>
    <x v="1"/>
    <x v="2"/>
    <x v="8"/>
    <x v="0"/>
    <x v="0"/>
    <x v="0"/>
    <x v="1"/>
    <x v="1"/>
    <n v="1"/>
    <s v="St Cah Main Theatre"/>
    <d v="2026-06-14T00:00:00"/>
    <d v="2026-06-14T08:30:00"/>
    <d v="2026-06-14T17:30:00"/>
    <s v="663634918024"/>
    <s v="60106595"/>
    <s v="Ureteric stent insertion"/>
    <s v="Wound closure"/>
    <s v="Urology"/>
    <s v="Dr Dummy 20"/>
    <d v="2026-06-14T15:27:00"/>
    <d v="2026-06-14T16:58:00"/>
    <m/>
    <m/>
    <n v="1"/>
    <s v="JUNE-26-dummy-data.xlsx"/>
    <b v="0"/>
    <m/>
  </r>
  <r>
    <x v="0"/>
    <x v="1"/>
    <x v="2"/>
    <x v="8"/>
    <x v="0"/>
    <x v="0"/>
    <x v="0"/>
    <x v="1"/>
    <x v="1"/>
    <n v="1"/>
    <s v="St Cah Main Theatre"/>
    <d v="2026-06-14T00:00:00"/>
    <d v="2026-06-14T08:30:00"/>
    <d v="2026-06-14T17:30:00"/>
    <s v="690363122475"/>
    <s v="60000139"/>
    <s v="Circumcision"/>
    <m/>
    <s v="Urology"/>
    <s v="Dr Dummy 20"/>
    <d v="2026-06-14T13:08:00"/>
    <d v="2026-06-14T14:57:00"/>
    <m/>
    <m/>
    <n v="1"/>
    <s v="JUNE-26-dummy-data.xlsx"/>
    <b v="0"/>
    <m/>
  </r>
  <r>
    <x v="0"/>
    <x v="1"/>
    <x v="2"/>
    <x v="8"/>
    <x v="1"/>
    <x v="0"/>
    <x v="0"/>
    <x v="7"/>
    <x v="0"/>
    <n v="1"/>
    <s v="St Cah Main Theatre"/>
    <d v="2026-07-20T00:00:00"/>
    <d v="2026-07-20T07:30:00"/>
    <d v="2026-07-20T16:30:00"/>
    <m/>
    <m/>
    <m/>
    <m/>
    <m/>
    <m/>
    <m/>
    <m/>
    <n v="4"/>
    <n v="0"/>
    <n v="4"/>
    <s v="JULY-26-dummy-data.xlsx"/>
    <b v="0"/>
    <n v="0"/>
  </r>
  <r>
    <x v="0"/>
    <x v="1"/>
    <x v="2"/>
    <x v="8"/>
    <x v="1"/>
    <x v="0"/>
    <x v="0"/>
    <x v="7"/>
    <x v="1"/>
    <n v="1"/>
    <s v="St Cah Main Theatre"/>
    <d v="2026-07-20T00:00:00"/>
    <d v="2026-07-20T07:30:00"/>
    <d v="2026-07-20T16:30:00"/>
    <s v="702549805701"/>
    <s v="70116826"/>
    <s v="Hand wound repair"/>
    <m/>
    <s v="Plastic Surgery"/>
    <s v="Dr Dummy 21"/>
    <d v="2026-07-20T12:09:00"/>
    <d v="2026-07-20T13:48:00"/>
    <m/>
    <m/>
    <n v="1"/>
    <s v="JULY-26-dummy-data.xlsx"/>
    <b v="0"/>
    <m/>
  </r>
  <r>
    <x v="0"/>
    <x v="1"/>
    <x v="2"/>
    <x v="8"/>
    <x v="1"/>
    <x v="0"/>
    <x v="0"/>
    <x v="7"/>
    <x v="1"/>
    <n v="1"/>
    <s v="St Cah Main Theatre"/>
    <d v="2026-07-20T00:00:00"/>
    <d v="2026-07-20T07:30:00"/>
    <d v="2026-07-20T16:30:00"/>
    <s v="702909417101"/>
    <s v="70063321"/>
    <s v="Hand wound repair"/>
    <m/>
    <s v="Plastic Surgery"/>
    <s v="Dr Dummy 21"/>
    <d v="2026-07-20T14:26:00"/>
    <d v="2026-07-20T15:58:00"/>
    <m/>
    <m/>
    <n v="1"/>
    <s v="JULY-26-dummy-data.xlsx"/>
    <b v="0"/>
    <m/>
  </r>
  <r>
    <x v="0"/>
    <x v="1"/>
    <x v="2"/>
    <x v="8"/>
    <x v="1"/>
    <x v="0"/>
    <x v="0"/>
    <x v="7"/>
    <x v="1"/>
    <n v="1"/>
    <s v="St Cah Main Theatre"/>
    <d v="2026-07-20T00:00:00"/>
    <d v="2026-07-20T07:30:00"/>
    <d v="2026-07-20T16:30:00"/>
    <s v="775716339842"/>
    <s v="70192552"/>
    <s v="Excision of skin lesion"/>
    <s v="Wound dressing"/>
    <s v="Plastic Surgery"/>
    <s v="Dr Dummy 21"/>
    <d v="2026-07-20T07:39:00"/>
    <d v="2026-07-20T08:54:00"/>
    <m/>
    <m/>
    <n v="1"/>
    <s v="JULY-26-dummy-data.xlsx"/>
    <b v="0"/>
    <m/>
  </r>
  <r>
    <x v="0"/>
    <x v="1"/>
    <x v="2"/>
    <x v="8"/>
    <x v="1"/>
    <x v="0"/>
    <x v="0"/>
    <x v="7"/>
    <x v="1"/>
    <n v="1"/>
    <s v="St Cah Main Theatre"/>
    <d v="2026-07-20T00:00:00"/>
    <d v="2026-07-20T07:30:00"/>
    <d v="2026-07-20T16:30:00"/>
    <s v="795034543447"/>
    <s v="70291118"/>
    <s v="Hand wound repair"/>
    <m/>
    <s v="Plastic Surgery"/>
    <s v="Dr Dummy 21"/>
    <d v="2026-07-20T09:54:00"/>
    <d v="2026-07-20T11:12:00"/>
    <m/>
    <m/>
    <n v="1"/>
    <s v="JULY-26-dummy-data.xlsx"/>
    <b v="0"/>
    <m/>
  </r>
  <r>
    <x v="0"/>
    <x v="1"/>
    <x v="3"/>
    <x v="0"/>
    <x v="0"/>
    <x v="0"/>
    <x v="0"/>
    <x v="0"/>
    <x v="0"/>
    <n v="1"/>
    <s v="St Cah Main Theatre"/>
    <d v="2026-06-08T00:00:00"/>
    <d v="2026-06-08T13:30:00"/>
    <d v="2026-06-08T16:30:00"/>
    <m/>
    <m/>
    <m/>
    <m/>
    <m/>
    <m/>
    <m/>
    <m/>
    <n v="4"/>
    <n v="0"/>
    <n v="4"/>
    <s v="JUNE-26-dummy-data.xlsx"/>
    <b v="0"/>
    <n v="0"/>
  </r>
  <r>
    <x v="0"/>
    <x v="1"/>
    <x v="3"/>
    <x v="0"/>
    <x v="0"/>
    <x v="0"/>
    <x v="0"/>
    <x v="0"/>
    <x v="1"/>
    <n v="1"/>
    <s v="St Cah Main Theatre"/>
    <d v="2026-06-08T00:00:00"/>
    <d v="2026-06-08T13:30:00"/>
    <d v="2026-06-08T16:30:00"/>
    <s v="643425976694"/>
    <s v="60142392"/>
    <s v="Diagnostic laparoscopy"/>
    <m/>
    <s v="Gynaecology"/>
    <s v="Dr Dummy 13"/>
    <d v="2026-06-08T15:11:00"/>
    <d v="2026-06-08T15:26:00"/>
    <m/>
    <m/>
    <n v="1"/>
    <s v="JUNE-26-dummy-data.xlsx"/>
    <b v="0"/>
    <m/>
  </r>
  <r>
    <x v="0"/>
    <x v="1"/>
    <x v="3"/>
    <x v="0"/>
    <x v="0"/>
    <x v="0"/>
    <x v="0"/>
    <x v="0"/>
    <x v="1"/>
    <n v="1"/>
    <s v="St Cah Main Theatre"/>
    <d v="2026-06-08T00:00:00"/>
    <d v="2026-06-08T13:30:00"/>
    <d v="2026-06-08T16:30:00"/>
    <s v="673432537214"/>
    <s v="60052842"/>
    <s v="Cervical polypectomy"/>
    <m/>
    <s v="Gynaecology"/>
    <s v="Dr Dummy 13"/>
    <d v="2026-06-08T13:40:00"/>
    <d v="2026-06-08T13:59:00"/>
    <m/>
    <m/>
    <n v="1"/>
    <s v="JUNE-26-dummy-data.xlsx"/>
    <b v="0"/>
    <m/>
  </r>
  <r>
    <x v="0"/>
    <x v="1"/>
    <x v="3"/>
    <x v="0"/>
    <x v="0"/>
    <x v="0"/>
    <x v="0"/>
    <x v="0"/>
    <x v="1"/>
    <n v="1"/>
    <s v="St Cah Main Theatre"/>
    <d v="2026-06-08T00:00:00"/>
    <d v="2026-06-08T13:30:00"/>
    <d v="2026-06-08T16:30:00"/>
    <s v="673502747364"/>
    <s v="60252494"/>
    <s v="Endometrial biopsy"/>
    <m/>
    <s v="Gynaecology"/>
    <s v="Dr Dummy 13"/>
    <d v="2026-06-08T15:52:00"/>
    <d v="2026-06-08T16:13:00"/>
    <m/>
    <m/>
    <n v="1"/>
    <s v="JUNE-26-dummy-data.xlsx"/>
    <b v="0"/>
    <m/>
  </r>
  <r>
    <x v="0"/>
    <x v="1"/>
    <x v="3"/>
    <x v="0"/>
    <x v="0"/>
    <x v="0"/>
    <x v="0"/>
    <x v="0"/>
    <x v="1"/>
    <n v="1"/>
    <s v="St Cah Main Theatre"/>
    <d v="2026-06-08T00:00:00"/>
    <d v="2026-06-08T13:30:00"/>
    <d v="2026-06-08T16:30:00"/>
    <s v="687060614162"/>
    <s v="60277188"/>
    <s v="Hysteroscopy"/>
    <s v="Local anaesthetic infiltration"/>
    <s v="Gynaecology"/>
    <s v="Dr Dummy 13"/>
    <d v="2026-06-08T14:27:00"/>
    <d v="2026-06-08T14:52:00"/>
    <m/>
    <m/>
    <n v="1"/>
    <s v="JUNE-26-dummy-data.xlsx"/>
    <b v="0"/>
    <m/>
  </r>
  <r>
    <x v="0"/>
    <x v="1"/>
    <x v="3"/>
    <x v="0"/>
    <x v="0"/>
    <x v="0"/>
    <x v="0"/>
    <x v="2"/>
    <x v="0"/>
    <n v="1"/>
    <s v="St Cah Main Theatre"/>
    <d v="2026-06-30T00:00:00"/>
    <d v="2026-06-30T13:00:00"/>
    <d v="2026-06-30T16:00:00"/>
    <m/>
    <m/>
    <m/>
    <m/>
    <m/>
    <m/>
    <m/>
    <m/>
    <n v="4"/>
    <n v="0"/>
    <n v="4"/>
    <s v="JUNE-26-dummy-data.xlsx"/>
    <b v="0"/>
    <n v="0"/>
  </r>
  <r>
    <x v="0"/>
    <x v="1"/>
    <x v="3"/>
    <x v="0"/>
    <x v="0"/>
    <x v="0"/>
    <x v="0"/>
    <x v="2"/>
    <x v="1"/>
    <n v="1"/>
    <s v="St Cah Main Theatre"/>
    <d v="2026-06-30T00:00:00"/>
    <d v="2026-06-30T13:00:00"/>
    <d v="2026-06-30T16:00:00"/>
    <s v="647112628793"/>
    <s v="60216151"/>
    <s v="Grommet insertion"/>
    <m/>
    <s v="ENT"/>
    <s v="Dr Dummy 17"/>
    <d v="2026-06-30T13:02:00"/>
    <d v="2026-06-30T13:23:00"/>
    <m/>
    <m/>
    <n v="1"/>
    <s v="JUNE-26-dummy-data.xlsx"/>
    <b v="0"/>
    <m/>
  </r>
  <r>
    <x v="0"/>
    <x v="1"/>
    <x v="3"/>
    <x v="0"/>
    <x v="0"/>
    <x v="0"/>
    <x v="0"/>
    <x v="2"/>
    <x v="1"/>
    <n v="1"/>
    <s v="St Cah Main Theatre"/>
    <d v="2026-06-30T00:00:00"/>
    <d v="2026-06-30T13:00:00"/>
    <d v="2026-06-30T16:00:00"/>
    <s v="652272936934"/>
    <s v="60101873"/>
    <s v="Septoplasty"/>
    <m/>
    <s v="ENT"/>
    <s v="Dr Dummy 17"/>
    <d v="2026-06-30T15:23:00"/>
    <d v="2026-06-30T15:50:00"/>
    <m/>
    <m/>
    <n v="1"/>
    <s v="JUNE-26-dummy-data.xlsx"/>
    <b v="0"/>
    <m/>
  </r>
  <r>
    <x v="0"/>
    <x v="1"/>
    <x v="3"/>
    <x v="0"/>
    <x v="0"/>
    <x v="0"/>
    <x v="0"/>
    <x v="2"/>
    <x v="1"/>
    <n v="1"/>
    <s v="St Cah Main Theatre"/>
    <d v="2026-06-30T00:00:00"/>
    <d v="2026-06-30T13:00:00"/>
    <d v="2026-06-30T16:00:00"/>
    <s v="661284703178"/>
    <s v="60132498"/>
    <s v="Nasal polypectomy"/>
    <m/>
    <s v="ENT"/>
    <s v="Dr Dummy 17"/>
    <d v="2026-06-30T13:52:00"/>
    <d v="2026-06-30T14:14:00"/>
    <m/>
    <m/>
    <n v="1"/>
    <s v="JUNE-26-dummy-data.xlsx"/>
    <b v="0"/>
    <m/>
  </r>
  <r>
    <x v="0"/>
    <x v="1"/>
    <x v="3"/>
    <x v="0"/>
    <x v="0"/>
    <x v="0"/>
    <x v="0"/>
    <x v="2"/>
    <x v="1"/>
    <n v="1"/>
    <s v="St Cah Main Theatre"/>
    <d v="2026-06-30T00:00:00"/>
    <d v="2026-06-30T13:00:00"/>
    <d v="2026-06-30T16:00:00"/>
    <s v="666377708664"/>
    <s v="60237366"/>
    <s v="Tonsillectomy"/>
    <s v="Wound dressing"/>
    <s v="ENT"/>
    <s v="Dr Dummy 17"/>
    <d v="2026-06-30T14:36:00"/>
    <d v="2026-06-30T14:56:00"/>
    <m/>
    <m/>
    <n v="1"/>
    <s v="JUNE-26-dummy-data.xlsx"/>
    <b v="0"/>
    <m/>
  </r>
  <r>
    <x v="0"/>
    <x v="1"/>
    <x v="3"/>
    <x v="0"/>
    <x v="1"/>
    <x v="0"/>
    <x v="0"/>
    <x v="7"/>
    <x v="0"/>
    <n v="1"/>
    <s v="St Cah Main Theatre"/>
    <d v="2026-07-31T00:00:00"/>
    <d v="2026-07-31T13:00:00"/>
    <d v="2026-07-31T16:00:00"/>
    <m/>
    <m/>
    <m/>
    <m/>
    <m/>
    <m/>
    <m/>
    <m/>
    <n v="4"/>
    <n v="0"/>
    <n v="4"/>
    <s v="JULY-26-dummy-data.xlsx"/>
    <b v="0"/>
    <n v="0"/>
  </r>
  <r>
    <x v="0"/>
    <x v="1"/>
    <x v="3"/>
    <x v="0"/>
    <x v="1"/>
    <x v="0"/>
    <x v="0"/>
    <x v="7"/>
    <x v="1"/>
    <n v="1"/>
    <s v="St Cah Main Theatre"/>
    <d v="2026-07-31T00:00:00"/>
    <d v="2026-07-31T13:00:00"/>
    <d v="2026-07-31T16:00:00"/>
    <s v="706233072304"/>
    <s v="70084851"/>
    <s v="Skin graft"/>
    <m/>
    <s v="Plastic Surgery"/>
    <s v="Dr Dummy 01"/>
    <d v="2026-07-31T15:26:00"/>
    <d v="2026-07-31T15:47:00"/>
    <m/>
    <m/>
    <n v="1"/>
    <s v="JULY-26-dummy-data.xlsx"/>
    <b v="0"/>
    <m/>
  </r>
  <r>
    <x v="0"/>
    <x v="1"/>
    <x v="3"/>
    <x v="0"/>
    <x v="1"/>
    <x v="0"/>
    <x v="0"/>
    <x v="7"/>
    <x v="1"/>
    <n v="1"/>
    <s v="St Cah Main Theatre"/>
    <d v="2026-07-31T00:00:00"/>
    <d v="2026-07-31T13:00:00"/>
    <d v="2026-07-31T16:00:00"/>
    <s v="707143517979"/>
    <s v="70263613"/>
    <s v="Excision of skin lesion"/>
    <m/>
    <s v="Plastic Surgery"/>
    <s v="Dr Dummy 01"/>
    <d v="2026-07-31T13:57:00"/>
    <d v="2026-07-31T14:19:00"/>
    <m/>
    <m/>
    <n v="1"/>
    <s v="JULY-26-dummy-data.xlsx"/>
    <b v="0"/>
    <m/>
  </r>
  <r>
    <x v="0"/>
    <x v="1"/>
    <x v="3"/>
    <x v="0"/>
    <x v="1"/>
    <x v="0"/>
    <x v="0"/>
    <x v="7"/>
    <x v="1"/>
    <n v="1"/>
    <s v="St Cah Main Theatre"/>
    <d v="2026-07-31T00:00:00"/>
    <d v="2026-07-31T13:00:00"/>
    <d v="2026-07-31T16:00:00"/>
    <s v="709990493417"/>
    <s v="70148988"/>
    <s v="Excision of skin lesion"/>
    <m/>
    <s v="Plastic Surgery"/>
    <s v="Dr Dummy 01"/>
    <d v="2026-07-31T13:12:00"/>
    <d v="2026-07-31T13:37:00"/>
    <m/>
    <m/>
    <n v="1"/>
    <s v="JULY-26-dummy-data.xlsx"/>
    <b v="0"/>
    <m/>
  </r>
  <r>
    <x v="0"/>
    <x v="1"/>
    <x v="3"/>
    <x v="0"/>
    <x v="1"/>
    <x v="0"/>
    <x v="0"/>
    <x v="7"/>
    <x v="1"/>
    <n v="1"/>
    <s v="St Cah Main Theatre"/>
    <d v="2026-07-31T00:00:00"/>
    <d v="2026-07-31T13:00:00"/>
    <d v="2026-07-31T16:00:00"/>
    <s v="719064910546"/>
    <s v="70131504"/>
    <s v="Excision of skin lesion"/>
    <m/>
    <s v="Plastic Surgery"/>
    <s v="Dr Dummy 01"/>
    <d v="2026-07-31T14:37:00"/>
    <d v="2026-07-31T14:55:00"/>
    <m/>
    <m/>
    <n v="1"/>
    <s v="JULY-26-dummy-data.xlsx"/>
    <b v="0"/>
    <m/>
  </r>
  <r>
    <x v="0"/>
    <x v="1"/>
    <x v="3"/>
    <x v="0"/>
    <x v="2"/>
    <x v="0"/>
    <x v="0"/>
    <x v="6"/>
    <x v="0"/>
    <n v="1"/>
    <s v="St Cah Main Theatre"/>
    <d v="2026-08-12T00:00:00"/>
    <d v="2026-08-12T08:00:00"/>
    <d v="2026-08-12T11:00:00"/>
    <m/>
    <m/>
    <m/>
    <m/>
    <m/>
    <m/>
    <m/>
    <m/>
    <n v="4"/>
    <n v="0"/>
    <n v="4"/>
    <s v="AUGUST-26-dummy-data.xlsx"/>
    <b v="0"/>
    <n v="0"/>
  </r>
  <r>
    <x v="0"/>
    <x v="1"/>
    <x v="3"/>
    <x v="0"/>
    <x v="2"/>
    <x v="0"/>
    <x v="0"/>
    <x v="6"/>
    <x v="1"/>
    <n v="1"/>
    <s v="St Cah Main Theatre"/>
    <d v="2026-08-12T00:00:00"/>
    <d v="2026-08-12T08:00:00"/>
    <d v="2026-08-12T11:00:00"/>
    <s v="911785236885"/>
    <s v="835101"/>
    <s v="Shoulder arthroscopy"/>
    <m/>
    <s v="Trauma and Orthopaedics"/>
    <s v="Dr Dummy 13"/>
    <d v="2026-08-12T08:05:00"/>
    <d v="2026-08-12T08:23:00"/>
    <m/>
    <m/>
    <n v="1"/>
    <s v="AUGUST-26-dummy-data.xlsx"/>
    <b v="0"/>
    <m/>
  </r>
  <r>
    <x v="0"/>
    <x v="1"/>
    <x v="3"/>
    <x v="0"/>
    <x v="2"/>
    <x v="0"/>
    <x v="0"/>
    <x v="6"/>
    <x v="1"/>
    <n v="1"/>
    <s v="St Cah Main Theatre"/>
    <d v="2026-08-12T00:00:00"/>
    <d v="2026-08-12T08:00:00"/>
    <d v="2026-08-12T11:00:00"/>
    <s v="930856268806"/>
    <s v="863324"/>
    <s v="Wrist fracture fixation"/>
    <m/>
    <s v="Trauma and Orthopaedics"/>
    <s v="Dr Dummy 13"/>
    <d v="2026-08-12T10:18:00"/>
    <d v="2026-08-12T10:33:00"/>
    <m/>
    <m/>
    <n v="1"/>
    <s v="AUGUST-26-dummy-data.xlsx"/>
    <b v="0"/>
    <m/>
  </r>
  <r>
    <x v="0"/>
    <x v="1"/>
    <x v="3"/>
    <x v="0"/>
    <x v="2"/>
    <x v="0"/>
    <x v="0"/>
    <x v="6"/>
    <x v="1"/>
    <n v="1"/>
    <s v="St Cah Main Theatre"/>
    <d v="2026-08-12T00:00:00"/>
    <d v="2026-08-12T08:00:00"/>
    <d v="2026-08-12T11:00:00"/>
    <s v="974336666193"/>
    <s v="888713"/>
    <s v="Removal of metalwork"/>
    <m/>
    <s v="Trauma and Orthopaedics"/>
    <s v="Dr Dummy 13"/>
    <d v="2026-08-12T08:57:00"/>
    <d v="2026-08-12T09:19:00"/>
    <m/>
    <m/>
    <n v="1"/>
    <s v="AUGUST-26-dummy-data.xlsx"/>
    <b v="0"/>
    <m/>
  </r>
  <r>
    <x v="0"/>
    <x v="1"/>
    <x v="3"/>
    <x v="0"/>
    <x v="2"/>
    <x v="0"/>
    <x v="0"/>
    <x v="6"/>
    <x v="1"/>
    <n v="1"/>
    <s v="St Cah Main Theatre"/>
    <d v="2026-08-12T00:00:00"/>
    <d v="2026-08-12T08:00:00"/>
    <d v="2026-08-12T11:00:00"/>
    <s v="999337056045"/>
    <s v="810466"/>
    <s v="Removal of metalwork"/>
    <m/>
    <s v="Trauma and Orthopaedics"/>
    <s v="Dr Dummy 13"/>
    <d v="2026-08-12T09:34:00"/>
    <d v="2026-08-12T09:59:00"/>
    <m/>
    <m/>
    <n v="1"/>
    <s v="AUGUST-26-dummy-data.xlsx"/>
    <b v="0"/>
    <m/>
  </r>
  <r>
    <x v="0"/>
    <x v="1"/>
    <x v="3"/>
    <x v="0"/>
    <x v="2"/>
    <x v="0"/>
    <x v="0"/>
    <x v="7"/>
    <x v="0"/>
    <n v="1"/>
    <s v="St Cah Main Theatre"/>
    <d v="2026-08-15T00:00:00"/>
    <d v="2026-08-15T08:00:00"/>
    <d v="2026-08-15T11:00:00"/>
    <m/>
    <m/>
    <m/>
    <m/>
    <m/>
    <m/>
    <m/>
    <m/>
    <n v="4"/>
    <n v="0"/>
    <n v="4"/>
    <s v="AUGUST-26-dummy-data.xlsx"/>
    <b v="0"/>
    <n v="0"/>
  </r>
  <r>
    <x v="0"/>
    <x v="1"/>
    <x v="3"/>
    <x v="0"/>
    <x v="2"/>
    <x v="0"/>
    <x v="0"/>
    <x v="7"/>
    <x v="1"/>
    <n v="1"/>
    <s v="St Cah Main Theatre"/>
    <d v="2026-08-15T00:00:00"/>
    <d v="2026-08-15T08:00:00"/>
    <d v="2026-08-15T11:00:00"/>
    <s v="921081561269"/>
    <s v="728135"/>
    <s v="Scar revision"/>
    <s v="Local anaesthetic infiltration"/>
    <s v="Plastic Surgery"/>
    <s v="Dr Dummy 01"/>
    <d v="2026-08-15T09:38:00"/>
    <d v="2026-08-15T10:03:00"/>
    <m/>
    <m/>
    <n v="1"/>
    <s v="AUGUST-26-dummy-data.xlsx"/>
    <b v="0"/>
    <m/>
  </r>
  <r>
    <x v="0"/>
    <x v="1"/>
    <x v="3"/>
    <x v="0"/>
    <x v="2"/>
    <x v="0"/>
    <x v="0"/>
    <x v="7"/>
    <x v="1"/>
    <n v="1"/>
    <s v="St Cah Main Theatre"/>
    <d v="2026-08-15T00:00:00"/>
    <d v="2026-08-15T08:00:00"/>
    <d v="2026-08-15T11:00:00"/>
    <s v="961019230284"/>
    <s v="873688"/>
    <s v="Skin graft"/>
    <m/>
    <s v="Plastic Surgery"/>
    <s v="Dr Dummy 01"/>
    <d v="2026-08-15T10:26:00"/>
    <d v="2026-08-15T10:48:00"/>
    <m/>
    <m/>
    <n v="1"/>
    <s v="AUGUST-26-dummy-data.xlsx"/>
    <b v="0"/>
    <m/>
  </r>
  <r>
    <x v="0"/>
    <x v="1"/>
    <x v="3"/>
    <x v="0"/>
    <x v="2"/>
    <x v="0"/>
    <x v="0"/>
    <x v="7"/>
    <x v="1"/>
    <n v="1"/>
    <s v="St Cah Main Theatre"/>
    <d v="2026-08-15T00:00:00"/>
    <d v="2026-08-15T08:00:00"/>
    <d v="2026-08-15T11:00:00"/>
    <s v="976671542016"/>
    <s v="766251"/>
    <s v="Scar revision"/>
    <s v="Local anaesthetic infiltration"/>
    <s v="Plastic Surgery"/>
    <s v="Dr Dummy 01"/>
    <d v="2026-08-15T08:50:00"/>
    <d v="2026-08-15T09:13:00"/>
    <m/>
    <m/>
    <n v="1"/>
    <s v="AUGUST-26-dummy-data.xlsx"/>
    <b v="0"/>
    <m/>
  </r>
  <r>
    <x v="0"/>
    <x v="1"/>
    <x v="3"/>
    <x v="0"/>
    <x v="2"/>
    <x v="0"/>
    <x v="0"/>
    <x v="7"/>
    <x v="1"/>
    <n v="1"/>
    <s v="St Cah Main Theatre"/>
    <d v="2026-08-15T00:00:00"/>
    <d v="2026-08-15T08:00:00"/>
    <d v="2026-08-15T11:00:00"/>
    <s v="981211857101"/>
    <s v="970147"/>
    <s v="Scar revision"/>
    <m/>
    <s v="Plastic Surgery"/>
    <s v="Dr Dummy 01"/>
    <d v="2026-08-15T08:08:00"/>
    <d v="2026-08-15T08:36:00"/>
    <m/>
    <m/>
    <n v="1"/>
    <s v="AUGUST-26-dummy-data.xlsx"/>
    <b v="0"/>
    <m/>
  </r>
  <r>
    <x v="0"/>
    <x v="1"/>
    <x v="3"/>
    <x v="1"/>
    <x v="0"/>
    <x v="0"/>
    <x v="0"/>
    <x v="2"/>
    <x v="0"/>
    <n v="1"/>
    <s v="St Cah Main Theatre"/>
    <d v="2026-06-04T00:00:00"/>
    <d v="2026-06-04T13:30:00"/>
    <d v="2026-06-04T17:00:00"/>
    <m/>
    <m/>
    <m/>
    <m/>
    <m/>
    <m/>
    <m/>
    <m/>
    <n v="4"/>
    <n v="0"/>
    <n v="4"/>
    <s v="JUNE-26-dummy-data.xlsx"/>
    <b v="0"/>
    <n v="0"/>
  </r>
  <r>
    <x v="0"/>
    <x v="1"/>
    <x v="3"/>
    <x v="1"/>
    <x v="0"/>
    <x v="0"/>
    <x v="0"/>
    <x v="2"/>
    <x v="1"/>
    <n v="1"/>
    <s v="St Cah Main Theatre"/>
    <d v="2026-06-04T00:00:00"/>
    <d v="2026-06-04T13:30:00"/>
    <d v="2026-06-04T17:00:00"/>
    <s v="613876354973"/>
    <s v="60190107"/>
    <s v="Septoplasty"/>
    <m/>
    <s v="ENT"/>
    <s v="Dr Dummy 23"/>
    <d v="2026-06-04T13:38:00"/>
    <d v="2026-06-04T14:00:00"/>
    <m/>
    <m/>
    <n v="1"/>
    <s v="JUNE-26-dummy-data.xlsx"/>
    <b v="0"/>
    <m/>
  </r>
  <r>
    <x v="0"/>
    <x v="1"/>
    <x v="3"/>
    <x v="1"/>
    <x v="0"/>
    <x v="0"/>
    <x v="0"/>
    <x v="2"/>
    <x v="1"/>
    <n v="1"/>
    <s v="St Cah Main Theatre"/>
    <d v="2026-06-04T00:00:00"/>
    <d v="2026-06-04T13:30:00"/>
    <d v="2026-06-04T17:00:00"/>
    <s v="628338069934"/>
    <s v="60148392"/>
    <s v="Nasal polypectomy"/>
    <m/>
    <s v="ENT"/>
    <s v="Dr Dummy 23"/>
    <d v="2026-06-04T14:34:00"/>
    <d v="2026-06-04T15:03:00"/>
    <m/>
    <m/>
    <n v="1"/>
    <s v="JUNE-26-dummy-data.xlsx"/>
    <b v="0"/>
    <m/>
  </r>
  <r>
    <x v="0"/>
    <x v="1"/>
    <x v="3"/>
    <x v="1"/>
    <x v="0"/>
    <x v="0"/>
    <x v="0"/>
    <x v="2"/>
    <x v="1"/>
    <n v="1"/>
    <s v="St Cah Main Theatre"/>
    <d v="2026-06-04T00:00:00"/>
    <d v="2026-06-04T13:30:00"/>
    <d v="2026-06-04T17:00:00"/>
    <s v="656420829984"/>
    <s v="60016914"/>
    <s v="Grommet insertion"/>
    <s v="Wound dressing"/>
    <s v="ENT"/>
    <s v="Dr Dummy 23"/>
    <d v="2026-06-04T16:11:00"/>
    <d v="2026-06-04T16:38:00"/>
    <m/>
    <m/>
    <n v="1"/>
    <s v="JUNE-26-dummy-data.xlsx"/>
    <b v="0"/>
    <m/>
  </r>
  <r>
    <x v="0"/>
    <x v="1"/>
    <x v="3"/>
    <x v="1"/>
    <x v="0"/>
    <x v="0"/>
    <x v="0"/>
    <x v="2"/>
    <x v="1"/>
    <n v="1"/>
    <s v="St Cah Main Theatre"/>
    <d v="2026-06-04T00:00:00"/>
    <d v="2026-06-04T13:30:00"/>
    <d v="2026-06-04T17:00:00"/>
    <s v="686202105040"/>
    <s v="60247502"/>
    <s v="Septoplasty"/>
    <m/>
    <s v="ENT"/>
    <s v="Dr Dummy 23"/>
    <d v="2026-06-04T15:17:00"/>
    <d v="2026-06-04T15:42:00"/>
    <m/>
    <m/>
    <n v="1"/>
    <s v="JUNE-26-dummy-data.xlsx"/>
    <b v="0"/>
    <m/>
  </r>
  <r>
    <x v="0"/>
    <x v="1"/>
    <x v="3"/>
    <x v="1"/>
    <x v="0"/>
    <x v="0"/>
    <x v="0"/>
    <x v="4"/>
    <x v="0"/>
    <n v="1"/>
    <s v="St Cah Main Theatre"/>
    <d v="2026-06-29T00:00:00"/>
    <d v="2026-06-29T13:00:00"/>
    <d v="2026-06-29T16:30:00"/>
    <m/>
    <m/>
    <m/>
    <m/>
    <m/>
    <m/>
    <m/>
    <m/>
    <n v="4"/>
    <n v="0"/>
    <n v="4"/>
    <s v="JUNE-26-dummy-data.xlsx"/>
    <b v="0"/>
    <n v="0"/>
  </r>
  <r>
    <x v="0"/>
    <x v="1"/>
    <x v="3"/>
    <x v="1"/>
    <x v="0"/>
    <x v="0"/>
    <x v="0"/>
    <x v="4"/>
    <x v="1"/>
    <n v="1"/>
    <s v="St Cah Main Theatre"/>
    <d v="2026-06-29T00:00:00"/>
    <d v="2026-06-29T13:00:00"/>
    <d v="2026-06-29T16:30:00"/>
    <s v="621558733726"/>
    <s v="60224589"/>
    <s v="Laparoscopic appendicectomy"/>
    <s v="Wound closure"/>
    <s v="General Surgery"/>
    <s v="Dr Dummy 06"/>
    <d v="2026-06-29T13:11:00"/>
    <d v="2026-06-29T13:32:00"/>
    <m/>
    <m/>
    <n v="1"/>
    <s v="JUNE-26-dummy-data.xlsx"/>
    <b v="0"/>
    <m/>
  </r>
  <r>
    <x v="0"/>
    <x v="1"/>
    <x v="3"/>
    <x v="1"/>
    <x v="0"/>
    <x v="0"/>
    <x v="0"/>
    <x v="4"/>
    <x v="1"/>
    <n v="1"/>
    <s v="St Cah Main Theatre"/>
    <d v="2026-06-29T00:00:00"/>
    <d v="2026-06-29T13:00:00"/>
    <d v="2026-06-29T16:30:00"/>
    <s v="625484814634"/>
    <s v="60104058"/>
    <s v="Excision of skin lesion"/>
    <s v="Local anaesthetic infiltration"/>
    <s v="General Surgery"/>
    <s v="Dr Dummy 06"/>
    <d v="2026-06-29T14:47:00"/>
    <d v="2026-06-29T15:16:00"/>
    <m/>
    <m/>
    <n v="1"/>
    <s v="JUNE-26-dummy-data.xlsx"/>
    <b v="0"/>
    <m/>
  </r>
  <r>
    <x v="0"/>
    <x v="1"/>
    <x v="3"/>
    <x v="1"/>
    <x v="0"/>
    <x v="0"/>
    <x v="0"/>
    <x v="4"/>
    <x v="1"/>
    <n v="1"/>
    <s v="St Cah Main Theatre"/>
    <d v="2026-06-29T00:00:00"/>
    <d v="2026-06-29T13:00:00"/>
    <d v="2026-06-29T16:30:00"/>
    <s v="654917877865"/>
    <s v="60012784"/>
    <s v="Laparoscopic cholecystectomy"/>
    <m/>
    <s v="General Surgery"/>
    <s v="Dr Dummy 06"/>
    <d v="2026-06-29T14:01:00"/>
    <d v="2026-06-29T14:35:00"/>
    <m/>
    <m/>
    <n v="1"/>
    <s v="JUNE-26-dummy-data.xlsx"/>
    <b v="0"/>
    <m/>
  </r>
  <r>
    <x v="0"/>
    <x v="1"/>
    <x v="3"/>
    <x v="1"/>
    <x v="0"/>
    <x v="0"/>
    <x v="0"/>
    <x v="4"/>
    <x v="1"/>
    <n v="1"/>
    <s v="St Cah Main Theatre"/>
    <d v="2026-06-29T00:00:00"/>
    <d v="2026-06-29T13:00:00"/>
    <d v="2026-06-29T16:30:00"/>
    <s v="675629042577"/>
    <s v="60167110"/>
    <s v="Inguinal hernia repair"/>
    <m/>
    <s v="General Surgery"/>
    <s v="Dr Dummy 06"/>
    <d v="2026-06-29T15:40:00"/>
    <d v="2026-06-29T16:05:00"/>
    <m/>
    <m/>
    <n v="1"/>
    <s v="JUNE-26-dummy-data.xlsx"/>
    <b v="0"/>
    <m/>
  </r>
  <r>
    <x v="0"/>
    <x v="1"/>
    <x v="3"/>
    <x v="1"/>
    <x v="1"/>
    <x v="0"/>
    <x v="0"/>
    <x v="7"/>
    <x v="0"/>
    <n v="1"/>
    <s v="St Cah Main Theatre"/>
    <d v="2026-07-05T00:00:00"/>
    <d v="2026-07-05T13:30:00"/>
    <d v="2026-07-05T17:00:00"/>
    <m/>
    <m/>
    <m/>
    <m/>
    <m/>
    <m/>
    <m/>
    <m/>
    <n v="4"/>
    <n v="0"/>
    <n v="4"/>
    <s v="JULY-26-dummy-data.xlsx"/>
    <b v="0"/>
    <n v="0"/>
  </r>
  <r>
    <x v="0"/>
    <x v="1"/>
    <x v="3"/>
    <x v="1"/>
    <x v="1"/>
    <x v="0"/>
    <x v="0"/>
    <x v="7"/>
    <x v="1"/>
    <n v="1"/>
    <s v="St Cah Main Theatre"/>
    <d v="2026-07-05T00:00:00"/>
    <d v="2026-07-05T13:30:00"/>
    <d v="2026-07-05T17:00:00"/>
    <s v="728000156208"/>
    <s v="70250860"/>
    <s v="Excision of skin lesion"/>
    <m/>
    <s v="Plastic Surgery"/>
    <s v="Dr Dummy 06"/>
    <d v="2026-07-05T15:20:00"/>
    <d v="2026-07-05T15:52:00"/>
    <m/>
    <m/>
    <n v="1"/>
    <s v="JULY-26-dummy-data.xlsx"/>
    <b v="0"/>
    <m/>
  </r>
  <r>
    <x v="0"/>
    <x v="1"/>
    <x v="3"/>
    <x v="1"/>
    <x v="1"/>
    <x v="0"/>
    <x v="0"/>
    <x v="7"/>
    <x v="1"/>
    <n v="1"/>
    <s v="St Cah Main Theatre"/>
    <d v="2026-07-05T00:00:00"/>
    <d v="2026-07-05T13:30:00"/>
    <d v="2026-07-05T17:00:00"/>
    <s v="729753196425"/>
    <s v="70188661"/>
    <s v="Hand wound repair"/>
    <m/>
    <s v="Plastic Surgery"/>
    <s v="Dr Dummy 06"/>
    <d v="2026-07-05T14:26:00"/>
    <d v="2026-07-05T14:54:00"/>
    <m/>
    <m/>
    <n v="1"/>
    <s v="JULY-26-dummy-data.xlsx"/>
    <b v="0"/>
    <m/>
  </r>
  <r>
    <x v="0"/>
    <x v="1"/>
    <x v="3"/>
    <x v="1"/>
    <x v="1"/>
    <x v="0"/>
    <x v="0"/>
    <x v="7"/>
    <x v="1"/>
    <n v="1"/>
    <s v="St Cah Main Theatre"/>
    <d v="2026-07-05T00:00:00"/>
    <d v="2026-07-05T13:30:00"/>
    <d v="2026-07-05T17:00:00"/>
    <s v="774019457957"/>
    <s v="70185595"/>
    <s v="Scar revision"/>
    <m/>
    <s v="Plastic Surgery"/>
    <s v="Dr Dummy 06"/>
    <d v="2026-07-05T16:18:00"/>
    <d v="2026-07-05T16:40:00"/>
    <m/>
    <m/>
    <n v="1"/>
    <s v="JULY-26-dummy-data.xlsx"/>
    <b v="0"/>
    <m/>
  </r>
  <r>
    <x v="0"/>
    <x v="1"/>
    <x v="3"/>
    <x v="1"/>
    <x v="1"/>
    <x v="0"/>
    <x v="0"/>
    <x v="7"/>
    <x v="1"/>
    <n v="1"/>
    <s v="St Cah Main Theatre"/>
    <d v="2026-07-05T00:00:00"/>
    <d v="2026-07-05T13:30:00"/>
    <d v="2026-07-05T17:00:00"/>
    <s v="797762122004"/>
    <s v="70059212"/>
    <s v="Skin graft"/>
    <m/>
    <s v="Plastic Surgery"/>
    <s v="Dr Dummy 06"/>
    <d v="2026-07-05T13:41:00"/>
    <d v="2026-07-05T14:16:00"/>
    <m/>
    <m/>
    <n v="1"/>
    <s v="JULY-26-dummy-data.xlsx"/>
    <b v="0"/>
    <m/>
  </r>
  <r>
    <x v="0"/>
    <x v="1"/>
    <x v="3"/>
    <x v="1"/>
    <x v="1"/>
    <x v="0"/>
    <x v="0"/>
    <x v="6"/>
    <x v="0"/>
    <n v="1"/>
    <s v="St Cah Main Theatre"/>
    <d v="2026-07-09T00:00:00"/>
    <d v="2026-07-09T08:00:00"/>
    <d v="2026-07-09T11:30:00"/>
    <m/>
    <m/>
    <m/>
    <m/>
    <m/>
    <m/>
    <m/>
    <m/>
    <n v="4"/>
    <n v="0"/>
    <n v="4"/>
    <s v="JULY-26-dummy-data.xlsx"/>
    <b v="0"/>
    <n v="0"/>
  </r>
  <r>
    <x v="0"/>
    <x v="1"/>
    <x v="3"/>
    <x v="1"/>
    <x v="1"/>
    <x v="0"/>
    <x v="0"/>
    <x v="6"/>
    <x v="1"/>
    <n v="1"/>
    <s v="St Cah Main Theatre"/>
    <d v="2026-07-09T00:00:00"/>
    <d v="2026-07-09T08:00:00"/>
    <d v="2026-07-09T11:30:00"/>
    <s v="706899852421"/>
    <s v="70001378"/>
    <s v="Knee arthroscopy"/>
    <m/>
    <s v="Trauma and Orthopaedics"/>
    <s v="Dr Dummy 14"/>
    <d v="2026-07-09T08:55:00"/>
    <d v="2026-07-09T09:26:00"/>
    <m/>
    <m/>
    <n v="1"/>
    <s v="JULY-26-dummy-data.xlsx"/>
    <b v="0"/>
    <m/>
  </r>
  <r>
    <x v="0"/>
    <x v="1"/>
    <x v="3"/>
    <x v="1"/>
    <x v="1"/>
    <x v="0"/>
    <x v="0"/>
    <x v="6"/>
    <x v="1"/>
    <n v="1"/>
    <s v="St Cah Main Theatre"/>
    <d v="2026-07-09T00:00:00"/>
    <d v="2026-07-09T08:00:00"/>
    <d v="2026-07-09T11:30:00"/>
    <s v="729511495982"/>
    <s v="70139369"/>
    <s v="Knee arthroscopy"/>
    <m/>
    <s v="Trauma and Orthopaedics"/>
    <s v="Dr Dummy 14"/>
    <d v="2026-07-09T09:46:00"/>
    <d v="2026-07-09T10:14:00"/>
    <m/>
    <m/>
    <n v="1"/>
    <s v="JULY-26-dummy-data.xlsx"/>
    <b v="0"/>
    <m/>
  </r>
  <r>
    <x v="0"/>
    <x v="1"/>
    <x v="3"/>
    <x v="1"/>
    <x v="1"/>
    <x v="0"/>
    <x v="0"/>
    <x v="6"/>
    <x v="1"/>
    <n v="1"/>
    <s v="St Cah Main Theatre"/>
    <d v="2026-07-09T00:00:00"/>
    <d v="2026-07-09T08:00:00"/>
    <d v="2026-07-09T11:30:00"/>
    <s v="761059503000"/>
    <s v="70278518"/>
    <s v="Shoulder arthroscopy"/>
    <m/>
    <s v="Trauma and Orthopaedics"/>
    <s v="Dr Dummy 14"/>
    <d v="2026-07-09T10:44:00"/>
    <d v="2026-07-09T11:15:00"/>
    <m/>
    <m/>
    <n v="1"/>
    <s v="JULY-26-dummy-data.xlsx"/>
    <b v="0"/>
    <m/>
  </r>
  <r>
    <x v="0"/>
    <x v="1"/>
    <x v="3"/>
    <x v="1"/>
    <x v="1"/>
    <x v="0"/>
    <x v="0"/>
    <x v="6"/>
    <x v="1"/>
    <n v="1"/>
    <s v="St Cah Main Theatre"/>
    <d v="2026-07-09T00:00:00"/>
    <d v="2026-07-09T08:00:00"/>
    <d v="2026-07-09T11:30:00"/>
    <s v="780948685784"/>
    <s v="70104437"/>
    <s v="Wrist fracture fixation"/>
    <m/>
    <s v="Trauma and Orthopaedics"/>
    <s v="Dr Dummy 14"/>
    <d v="2026-07-09T08:02:00"/>
    <d v="2026-07-09T08:31:00"/>
    <m/>
    <m/>
    <n v="1"/>
    <s v="JULY-26-dummy-data.xlsx"/>
    <b v="0"/>
    <m/>
  </r>
  <r>
    <x v="0"/>
    <x v="1"/>
    <x v="3"/>
    <x v="1"/>
    <x v="1"/>
    <x v="0"/>
    <x v="0"/>
    <x v="4"/>
    <x v="0"/>
    <n v="1"/>
    <s v="St Cah Main Theatre"/>
    <d v="2026-07-10T00:00:00"/>
    <d v="2026-07-10T09:00:00"/>
    <d v="2026-07-10T12:30:00"/>
    <m/>
    <m/>
    <m/>
    <m/>
    <m/>
    <m/>
    <m/>
    <m/>
    <n v="4"/>
    <n v="0"/>
    <n v="4"/>
    <s v="JULY-26-dummy-data.xlsx"/>
    <b v="0"/>
    <n v="0"/>
  </r>
  <r>
    <x v="0"/>
    <x v="1"/>
    <x v="3"/>
    <x v="1"/>
    <x v="1"/>
    <x v="0"/>
    <x v="0"/>
    <x v="4"/>
    <x v="1"/>
    <n v="1"/>
    <s v="St Cah Main Theatre"/>
    <d v="2026-07-10T00:00:00"/>
    <d v="2026-07-10T09:00:00"/>
    <d v="2026-07-10T12:30:00"/>
    <s v="730817676242"/>
    <s v="70048462"/>
    <s v="Laparoscopic appendicectomy"/>
    <m/>
    <s v="General Surgery"/>
    <s v="Dr Dummy 23"/>
    <d v="2026-07-10T10:52:00"/>
    <d v="2026-07-10T11:21:00"/>
    <m/>
    <m/>
    <n v="1"/>
    <s v="JULY-26-dummy-data.xlsx"/>
    <b v="0"/>
    <m/>
  </r>
  <r>
    <x v="0"/>
    <x v="1"/>
    <x v="3"/>
    <x v="1"/>
    <x v="1"/>
    <x v="0"/>
    <x v="0"/>
    <x v="4"/>
    <x v="1"/>
    <n v="1"/>
    <s v="St Cah Main Theatre"/>
    <d v="2026-07-10T00:00:00"/>
    <d v="2026-07-10T09:00:00"/>
    <d v="2026-07-10T12:30:00"/>
    <s v="732332694250"/>
    <s v="70004515"/>
    <s v="Incision and drainage of abscess"/>
    <m/>
    <s v="General Surgery"/>
    <s v="Dr Dummy 23"/>
    <d v="2026-07-10T10:00:00"/>
    <d v="2026-07-10T10:25:00"/>
    <m/>
    <m/>
    <n v="1"/>
    <s v="JULY-26-dummy-data.xlsx"/>
    <b v="0"/>
    <m/>
  </r>
  <r>
    <x v="0"/>
    <x v="1"/>
    <x v="3"/>
    <x v="1"/>
    <x v="1"/>
    <x v="0"/>
    <x v="0"/>
    <x v="4"/>
    <x v="1"/>
    <n v="1"/>
    <s v="St Cah Main Theatre"/>
    <d v="2026-07-10T00:00:00"/>
    <d v="2026-07-10T09:00:00"/>
    <d v="2026-07-10T12:30:00"/>
    <s v="750902648362"/>
    <s v="70163120"/>
    <s v="Inguinal hernia repair"/>
    <s v="Wound closure"/>
    <s v="General Surgery"/>
    <s v="Dr Dummy 23"/>
    <d v="2026-07-10T11:42:00"/>
    <d v="2026-07-10T12:13:00"/>
    <m/>
    <m/>
    <n v="1"/>
    <s v="JULY-26-dummy-data.xlsx"/>
    <b v="0"/>
    <m/>
  </r>
  <r>
    <x v="0"/>
    <x v="1"/>
    <x v="3"/>
    <x v="1"/>
    <x v="1"/>
    <x v="0"/>
    <x v="0"/>
    <x v="4"/>
    <x v="1"/>
    <n v="1"/>
    <s v="St Cah Main Theatre"/>
    <d v="2026-07-10T00:00:00"/>
    <d v="2026-07-10T09:00:00"/>
    <d v="2026-07-10T12:30:00"/>
    <s v="785131364338"/>
    <s v="70023499"/>
    <s v="Laparoscopic cholecystectomy"/>
    <s v="Diagnostic examination"/>
    <s v="General Surgery"/>
    <s v="Dr Dummy 23"/>
    <d v="2026-07-10T09:10:00"/>
    <d v="2026-07-10T09:32:00"/>
    <m/>
    <m/>
    <n v="1"/>
    <s v="JULY-26-dummy-data.xlsx"/>
    <b v="0"/>
    <m/>
  </r>
  <r>
    <x v="0"/>
    <x v="1"/>
    <x v="3"/>
    <x v="1"/>
    <x v="1"/>
    <x v="0"/>
    <x v="0"/>
    <x v="4"/>
    <x v="0"/>
    <n v="1"/>
    <s v="St Cah Main Theatre"/>
    <d v="2026-07-24T00:00:00"/>
    <d v="2026-07-24T13:30:00"/>
    <d v="2026-07-24T17:00:00"/>
    <m/>
    <m/>
    <m/>
    <m/>
    <m/>
    <m/>
    <m/>
    <m/>
    <n v="4"/>
    <n v="0"/>
    <n v="4"/>
    <s v="JULY-26-dummy-data.xlsx"/>
    <b v="0"/>
    <n v="0"/>
  </r>
  <r>
    <x v="0"/>
    <x v="1"/>
    <x v="3"/>
    <x v="1"/>
    <x v="1"/>
    <x v="0"/>
    <x v="0"/>
    <x v="4"/>
    <x v="1"/>
    <n v="1"/>
    <s v="St Cah Main Theatre"/>
    <d v="2026-07-24T00:00:00"/>
    <d v="2026-07-24T13:30:00"/>
    <d v="2026-07-24T17:00:00"/>
    <s v="720458636339"/>
    <s v="70105780"/>
    <s v="Excision of skin lesion"/>
    <s v="Wound dressing"/>
    <s v="General Surgery"/>
    <s v="Dr Dummy 18"/>
    <d v="2026-07-24T14:26:00"/>
    <d v="2026-07-24T14:51:00"/>
    <m/>
    <m/>
    <n v="1"/>
    <s v="JULY-26-dummy-data.xlsx"/>
    <b v="0"/>
    <m/>
  </r>
  <r>
    <x v="0"/>
    <x v="1"/>
    <x v="3"/>
    <x v="1"/>
    <x v="1"/>
    <x v="0"/>
    <x v="0"/>
    <x v="4"/>
    <x v="1"/>
    <n v="1"/>
    <s v="St Cah Main Theatre"/>
    <d v="2026-07-24T00:00:00"/>
    <d v="2026-07-24T13:30:00"/>
    <d v="2026-07-24T17:00:00"/>
    <s v="725300677562"/>
    <s v="70101782"/>
    <s v="Inguinal hernia repair"/>
    <m/>
    <s v="General Surgery"/>
    <s v="Dr Dummy 18"/>
    <d v="2026-07-24T15:18:00"/>
    <d v="2026-07-24T15:46:00"/>
    <m/>
    <m/>
    <n v="1"/>
    <s v="JULY-26-dummy-data.xlsx"/>
    <b v="0"/>
    <m/>
  </r>
  <r>
    <x v="0"/>
    <x v="1"/>
    <x v="3"/>
    <x v="1"/>
    <x v="1"/>
    <x v="0"/>
    <x v="0"/>
    <x v="4"/>
    <x v="1"/>
    <n v="1"/>
    <s v="St Cah Main Theatre"/>
    <d v="2026-07-24T00:00:00"/>
    <d v="2026-07-24T13:30:00"/>
    <d v="2026-07-24T17:00:00"/>
    <s v="736744476318"/>
    <s v="70069156"/>
    <s v="Inguinal hernia repair"/>
    <s v="Wound dressing"/>
    <s v="General Surgery"/>
    <s v="Dr Dummy 18"/>
    <d v="2026-07-24T13:37:00"/>
    <d v="2026-07-24T14:04:00"/>
    <m/>
    <m/>
    <n v="1"/>
    <s v="JULY-26-dummy-data.xlsx"/>
    <b v="0"/>
    <m/>
  </r>
  <r>
    <x v="0"/>
    <x v="1"/>
    <x v="3"/>
    <x v="1"/>
    <x v="1"/>
    <x v="0"/>
    <x v="0"/>
    <x v="4"/>
    <x v="1"/>
    <n v="1"/>
    <s v="St Cah Main Theatre"/>
    <d v="2026-07-24T00:00:00"/>
    <d v="2026-07-24T13:30:00"/>
    <d v="2026-07-24T17:00:00"/>
    <s v="798698564501"/>
    <s v="70155054"/>
    <s v="Incision and drainage of abscess"/>
    <m/>
    <s v="General Surgery"/>
    <s v="Dr Dummy 18"/>
    <d v="2026-07-24T16:10:00"/>
    <d v="2026-07-24T16:36:00"/>
    <m/>
    <m/>
    <n v="1"/>
    <s v="JULY-26-dummy-data.xlsx"/>
    <b v="0"/>
    <m/>
  </r>
  <r>
    <x v="0"/>
    <x v="1"/>
    <x v="3"/>
    <x v="1"/>
    <x v="1"/>
    <x v="0"/>
    <x v="0"/>
    <x v="4"/>
    <x v="0"/>
    <n v="1"/>
    <s v="St Cah Main Theatre"/>
    <d v="2026-07-28T00:00:00"/>
    <d v="2026-07-28T08:30:00"/>
    <d v="2026-07-28T12:00:00"/>
    <m/>
    <m/>
    <m/>
    <m/>
    <m/>
    <m/>
    <m/>
    <m/>
    <n v="4"/>
    <n v="0"/>
    <n v="4"/>
    <s v="JULY-26-dummy-data.xlsx"/>
    <b v="0"/>
    <n v="0"/>
  </r>
  <r>
    <x v="0"/>
    <x v="1"/>
    <x v="3"/>
    <x v="1"/>
    <x v="1"/>
    <x v="0"/>
    <x v="0"/>
    <x v="4"/>
    <x v="1"/>
    <n v="1"/>
    <s v="St Cah Main Theatre"/>
    <d v="2026-07-28T00:00:00"/>
    <d v="2026-07-28T08:30:00"/>
    <d v="2026-07-28T12:00:00"/>
    <s v="702406048611"/>
    <s v="70155016"/>
    <s v="Laparoscopic appendicectomy"/>
    <m/>
    <s v="General Surgery"/>
    <s v="Dr Dummy 02"/>
    <d v="2026-07-28T10:23:00"/>
    <d v="2026-07-28T10:57:00"/>
    <m/>
    <m/>
    <n v="1"/>
    <s v="JULY-26-dummy-data.xlsx"/>
    <b v="0"/>
    <m/>
  </r>
  <r>
    <x v="0"/>
    <x v="1"/>
    <x v="3"/>
    <x v="1"/>
    <x v="1"/>
    <x v="0"/>
    <x v="0"/>
    <x v="4"/>
    <x v="1"/>
    <n v="1"/>
    <s v="St Cah Main Theatre"/>
    <d v="2026-07-28T00:00:00"/>
    <d v="2026-07-28T08:30:00"/>
    <d v="2026-07-28T12:00:00"/>
    <s v="737501038261"/>
    <s v="70117957"/>
    <s v="Excision of skin lesion"/>
    <m/>
    <s v="General Surgery"/>
    <s v="Dr Dummy 02"/>
    <d v="2026-07-28T09:33:00"/>
    <d v="2026-07-28T10:01:00"/>
    <m/>
    <m/>
    <n v="1"/>
    <s v="JULY-26-dummy-data.xlsx"/>
    <b v="0"/>
    <m/>
  </r>
  <r>
    <x v="0"/>
    <x v="1"/>
    <x v="3"/>
    <x v="1"/>
    <x v="1"/>
    <x v="0"/>
    <x v="0"/>
    <x v="4"/>
    <x v="1"/>
    <n v="1"/>
    <s v="St Cah Main Theatre"/>
    <d v="2026-07-28T00:00:00"/>
    <d v="2026-07-28T08:30:00"/>
    <d v="2026-07-28T12:00:00"/>
    <s v="747408597194"/>
    <s v="70056556"/>
    <s v="Excision of skin lesion"/>
    <s v="Wound closure"/>
    <s v="General Surgery"/>
    <s v="Dr Dummy 02"/>
    <d v="2026-07-28T11:15:00"/>
    <d v="2026-07-28T11:47:00"/>
    <m/>
    <m/>
    <n v="1"/>
    <s v="JULY-26-dummy-data.xlsx"/>
    <b v="0"/>
    <m/>
  </r>
  <r>
    <x v="0"/>
    <x v="1"/>
    <x v="3"/>
    <x v="1"/>
    <x v="1"/>
    <x v="0"/>
    <x v="0"/>
    <x v="4"/>
    <x v="1"/>
    <n v="1"/>
    <s v="St Cah Main Theatre"/>
    <d v="2026-07-28T00:00:00"/>
    <d v="2026-07-28T08:30:00"/>
    <d v="2026-07-28T12:00:00"/>
    <s v="754178055584"/>
    <s v="70154739"/>
    <s v="Excision of skin lesion"/>
    <m/>
    <s v="General Surgery"/>
    <s v="Dr Dummy 02"/>
    <d v="2026-07-28T08:32:00"/>
    <d v="2026-07-28T09:02:00"/>
    <m/>
    <m/>
    <n v="1"/>
    <s v="JULY-26-dummy-data.xlsx"/>
    <b v="0"/>
    <m/>
  </r>
  <r>
    <x v="0"/>
    <x v="1"/>
    <x v="3"/>
    <x v="1"/>
    <x v="2"/>
    <x v="0"/>
    <x v="0"/>
    <x v="2"/>
    <x v="0"/>
    <n v="1"/>
    <s v="St Cah Main Theatre"/>
    <d v="2026-08-17T00:00:00"/>
    <d v="2026-08-17T13:30:00"/>
    <d v="2026-08-17T17:00:00"/>
    <m/>
    <m/>
    <m/>
    <m/>
    <m/>
    <m/>
    <m/>
    <m/>
    <n v="4"/>
    <n v="0"/>
    <n v="4"/>
    <s v="AUGUST-26-dummy-data.xlsx"/>
    <b v="0"/>
    <n v="0"/>
  </r>
  <r>
    <x v="0"/>
    <x v="1"/>
    <x v="3"/>
    <x v="1"/>
    <x v="2"/>
    <x v="0"/>
    <x v="0"/>
    <x v="2"/>
    <x v="1"/>
    <n v="1"/>
    <s v="St Cah Main Theatre"/>
    <d v="2026-08-17T00:00:00"/>
    <d v="2026-08-17T13:30:00"/>
    <d v="2026-08-17T17:00:00"/>
    <s v="900325654912"/>
    <s v="953050"/>
    <s v="Tonsillectomy"/>
    <m/>
    <s v="ENT"/>
    <s v="Dr Dummy 02"/>
    <d v="2026-08-17T15:22:00"/>
    <d v="2026-08-17T15:56:00"/>
    <m/>
    <m/>
    <n v="1"/>
    <s v="AUGUST-26-dummy-data.xlsx"/>
    <b v="0"/>
    <m/>
  </r>
  <r>
    <x v="0"/>
    <x v="1"/>
    <x v="3"/>
    <x v="1"/>
    <x v="2"/>
    <x v="0"/>
    <x v="0"/>
    <x v="2"/>
    <x v="1"/>
    <n v="1"/>
    <s v="St Cah Main Theatre"/>
    <d v="2026-08-17T00:00:00"/>
    <d v="2026-08-17T13:30:00"/>
    <d v="2026-08-17T17:00:00"/>
    <s v="923364674951"/>
    <s v="727543"/>
    <s v="Septoplasty"/>
    <m/>
    <s v="ENT"/>
    <s v="Dr Dummy 02"/>
    <d v="2026-08-17T16:08:00"/>
    <d v="2026-08-17T16:33:00"/>
    <m/>
    <m/>
    <n v="1"/>
    <s v="AUGUST-26-dummy-data.xlsx"/>
    <b v="0"/>
    <m/>
  </r>
  <r>
    <x v="0"/>
    <x v="1"/>
    <x v="3"/>
    <x v="1"/>
    <x v="2"/>
    <x v="0"/>
    <x v="0"/>
    <x v="2"/>
    <x v="1"/>
    <n v="1"/>
    <s v="St Cah Main Theatre"/>
    <d v="2026-08-17T00:00:00"/>
    <d v="2026-08-17T13:30:00"/>
    <d v="2026-08-17T17:00:00"/>
    <s v="946472562872"/>
    <s v="898967"/>
    <s v="Grommet insertion"/>
    <s v="Wound dressing"/>
    <s v="ENT"/>
    <s v="Dr Dummy 02"/>
    <d v="2026-08-17T14:26:00"/>
    <d v="2026-08-17T14:46:00"/>
    <m/>
    <m/>
    <n v="1"/>
    <s v="AUGUST-26-dummy-data.xlsx"/>
    <b v="0"/>
    <m/>
  </r>
  <r>
    <x v="0"/>
    <x v="1"/>
    <x v="3"/>
    <x v="1"/>
    <x v="2"/>
    <x v="0"/>
    <x v="0"/>
    <x v="2"/>
    <x v="1"/>
    <n v="1"/>
    <s v="St Cah Main Theatre"/>
    <d v="2026-08-17T00:00:00"/>
    <d v="2026-08-17T13:30:00"/>
    <d v="2026-08-17T17:00:00"/>
    <s v="949779435828"/>
    <s v="817091"/>
    <s v="Septoplasty"/>
    <m/>
    <s v="ENT"/>
    <s v="Dr Dummy 02"/>
    <d v="2026-08-17T13:35:00"/>
    <d v="2026-08-17T14:06:00"/>
    <m/>
    <m/>
    <n v="1"/>
    <s v="AUGUST-26-dummy-data.xlsx"/>
    <b v="0"/>
    <m/>
  </r>
  <r>
    <x v="0"/>
    <x v="1"/>
    <x v="3"/>
    <x v="1"/>
    <x v="2"/>
    <x v="0"/>
    <x v="0"/>
    <x v="2"/>
    <x v="0"/>
    <n v="1"/>
    <s v="St Cah Main Theatre"/>
    <d v="2026-08-30T00:00:00"/>
    <d v="2026-08-30T09:00:00"/>
    <d v="2026-08-30T12:30:00"/>
    <m/>
    <m/>
    <m/>
    <m/>
    <m/>
    <m/>
    <m/>
    <m/>
    <n v="4"/>
    <n v="0"/>
    <n v="4"/>
    <s v="AUGUST-26-dummy-data.xlsx"/>
    <b v="0"/>
    <n v="0"/>
  </r>
  <r>
    <x v="0"/>
    <x v="1"/>
    <x v="3"/>
    <x v="1"/>
    <x v="2"/>
    <x v="0"/>
    <x v="0"/>
    <x v="2"/>
    <x v="1"/>
    <n v="1"/>
    <s v="St Cah Main Theatre"/>
    <d v="2026-08-30T00:00:00"/>
    <d v="2026-08-30T09:00:00"/>
    <d v="2026-08-30T12:30:00"/>
    <s v="912835501227"/>
    <s v="808862"/>
    <s v="Septoplasty"/>
    <m/>
    <s v="ENT"/>
    <s v="Dr Dummy 10"/>
    <d v="2026-08-30T11:41:00"/>
    <d v="2026-08-30T12:04:00"/>
    <m/>
    <m/>
    <n v="1"/>
    <s v="AUGUST-26-dummy-data.xlsx"/>
    <b v="0"/>
    <m/>
  </r>
  <r>
    <x v="0"/>
    <x v="1"/>
    <x v="3"/>
    <x v="1"/>
    <x v="2"/>
    <x v="0"/>
    <x v="0"/>
    <x v="2"/>
    <x v="1"/>
    <n v="1"/>
    <s v="St Cah Main Theatre"/>
    <d v="2026-08-30T00:00:00"/>
    <d v="2026-08-30T09:00:00"/>
    <d v="2026-08-30T12:30:00"/>
    <s v="922035101707"/>
    <s v="703832"/>
    <s v="Adenoidectomy"/>
    <m/>
    <s v="ENT"/>
    <s v="Dr Dummy 10"/>
    <d v="2026-08-30T10:52:00"/>
    <d v="2026-08-30T11:16:00"/>
    <m/>
    <m/>
    <n v="1"/>
    <s v="AUGUST-26-dummy-data.xlsx"/>
    <b v="0"/>
    <m/>
  </r>
  <r>
    <x v="0"/>
    <x v="1"/>
    <x v="3"/>
    <x v="1"/>
    <x v="2"/>
    <x v="0"/>
    <x v="0"/>
    <x v="2"/>
    <x v="1"/>
    <n v="1"/>
    <s v="St Cah Main Theatre"/>
    <d v="2026-08-30T00:00:00"/>
    <d v="2026-08-30T09:00:00"/>
    <d v="2026-08-30T12:30:00"/>
    <s v="962505712825"/>
    <s v="835744"/>
    <s v="Grommet insertion"/>
    <m/>
    <s v="ENT"/>
    <s v="Dr Dummy 10"/>
    <d v="2026-08-30T10:02:00"/>
    <d v="2026-08-30T10:30:00"/>
    <m/>
    <m/>
    <n v="1"/>
    <s v="AUGUST-26-dummy-data.xlsx"/>
    <b v="0"/>
    <m/>
  </r>
  <r>
    <x v="0"/>
    <x v="1"/>
    <x v="3"/>
    <x v="1"/>
    <x v="2"/>
    <x v="0"/>
    <x v="0"/>
    <x v="2"/>
    <x v="1"/>
    <n v="1"/>
    <s v="St Cah Main Theatre"/>
    <d v="2026-08-30T00:00:00"/>
    <d v="2026-08-30T09:00:00"/>
    <d v="2026-08-30T12:30:00"/>
    <s v="980285199265"/>
    <s v="834744"/>
    <s v="Grommet insertion"/>
    <m/>
    <s v="ENT"/>
    <s v="Dr Dummy 10"/>
    <d v="2026-08-30T09:04:00"/>
    <d v="2026-08-30T09:24:00"/>
    <m/>
    <m/>
    <n v="1"/>
    <s v="AUGUST-26-dummy-data.xlsx"/>
    <b v="0"/>
    <m/>
  </r>
  <r>
    <x v="0"/>
    <x v="1"/>
    <x v="3"/>
    <x v="2"/>
    <x v="0"/>
    <x v="0"/>
    <x v="0"/>
    <x v="6"/>
    <x v="0"/>
    <n v="1"/>
    <s v="St Cah Main Theatre"/>
    <d v="2026-06-18T00:00:00"/>
    <d v="2026-06-18T13:00:00"/>
    <d v="2026-06-18T17:00:00"/>
    <m/>
    <m/>
    <m/>
    <m/>
    <m/>
    <m/>
    <m/>
    <m/>
    <n v="4"/>
    <n v="0"/>
    <n v="4"/>
    <s v="JUNE-26-dummy-data.xlsx"/>
    <b v="0"/>
    <n v="0"/>
  </r>
  <r>
    <x v="0"/>
    <x v="1"/>
    <x v="3"/>
    <x v="2"/>
    <x v="0"/>
    <x v="0"/>
    <x v="0"/>
    <x v="6"/>
    <x v="1"/>
    <n v="1"/>
    <s v="St Cah Main Theatre"/>
    <d v="2026-06-18T00:00:00"/>
    <d v="2026-06-18T13:00:00"/>
    <d v="2026-06-18T17:00:00"/>
    <s v="616726142633"/>
    <s v="60018522"/>
    <s v="Wrist fracture fixation"/>
    <m/>
    <s v="Trauma and Orthopaedics"/>
    <s v="Dr Dummy 03"/>
    <d v="2026-06-18T13:09:00"/>
    <d v="2026-06-18T13:48:00"/>
    <m/>
    <m/>
    <n v="1"/>
    <s v="JUNE-26-dummy-data.xlsx"/>
    <b v="0"/>
    <m/>
  </r>
  <r>
    <x v="0"/>
    <x v="1"/>
    <x v="3"/>
    <x v="2"/>
    <x v="0"/>
    <x v="0"/>
    <x v="0"/>
    <x v="6"/>
    <x v="1"/>
    <n v="1"/>
    <s v="St Cah Main Theatre"/>
    <d v="2026-06-18T00:00:00"/>
    <d v="2026-06-18T13:00:00"/>
    <d v="2026-06-18T17:00:00"/>
    <s v="655889740283"/>
    <s v="60280656"/>
    <s v="Wrist fracture fixation"/>
    <s v="Wound dressing"/>
    <s v="Trauma and Orthopaedics"/>
    <s v="Dr Dummy 03"/>
    <d v="2026-06-18T15:12:00"/>
    <d v="2026-06-18T15:46:00"/>
    <m/>
    <m/>
    <n v="1"/>
    <s v="JUNE-26-dummy-data.xlsx"/>
    <b v="0"/>
    <m/>
  </r>
  <r>
    <x v="0"/>
    <x v="1"/>
    <x v="3"/>
    <x v="2"/>
    <x v="0"/>
    <x v="0"/>
    <x v="0"/>
    <x v="6"/>
    <x v="1"/>
    <n v="1"/>
    <s v="St Cah Main Theatre"/>
    <d v="2026-06-18T00:00:00"/>
    <d v="2026-06-18T13:00:00"/>
    <d v="2026-06-18T17:00:00"/>
    <s v="673847959143"/>
    <s v="60293402"/>
    <s v="Shoulder arthroscopy"/>
    <s v="Diagnostic examination"/>
    <s v="Trauma and Orthopaedics"/>
    <s v="Dr Dummy 03"/>
    <d v="2026-06-18T16:04:00"/>
    <d v="2026-06-18T16:39:00"/>
    <m/>
    <m/>
    <n v="1"/>
    <s v="JUNE-26-dummy-data.xlsx"/>
    <b v="0"/>
    <m/>
  </r>
  <r>
    <x v="0"/>
    <x v="1"/>
    <x v="3"/>
    <x v="2"/>
    <x v="0"/>
    <x v="0"/>
    <x v="0"/>
    <x v="6"/>
    <x v="1"/>
    <n v="1"/>
    <s v="St Cah Main Theatre"/>
    <d v="2026-06-18T00:00:00"/>
    <d v="2026-06-18T13:00:00"/>
    <d v="2026-06-18T17:00:00"/>
    <s v="678350300992"/>
    <s v="60175104"/>
    <s v="Wrist fracture fixation"/>
    <s v="Wound dressing"/>
    <s v="Trauma and Orthopaedics"/>
    <s v="Dr Dummy 03"/>
    <d v="2026-06-18T14:12:00"/>
    <d v="2026-06-18T14:48:00"/>
    <m/>
    <m/>
    <n v="1"/>
    <s v="JUNE-26-dummy-data.xlsx"/>
    <b v="0"/>
    <m/>
  </r>
  <r>
    <x v="0"/>
    <x v="1"/>
    <x v="3"/>
    <x v="2"/>
    <x v="0"/>
    <x v="0"/>
    <x v="0"/>
    <x v="7"/>
    <x v="0"/>
    <n v="1"/>
    <s v="St Cah Main Theatre"/>
    <d v="2026-06-22T00:00:00"/>
    <d v="2026-06-22T13:00:00"/>
    <d v="2026-06-22T17:00:00"/>
    <m/>
    <m/>
    <m/>
    <m/>
    <m/>
    <m/>
    <m/>
    <m/>
    <n v="4"/>
    <n v="0"/>
    <n v="4"/>
    <s v="JUNE-26-dummy-data.xlsx"/>
    <b v="0"/>
    <n v="0"/>
  </r>
  <r>
    <x v="0"/>
    <x v="1"/>
    <x v="3"/>
    <x v="2"/>
    <x v="0"/>
    <x v="0"/>
    <x v="0"/>
    <x v="7"/>
    <x v="1"/>
    <n v="1"/>
    <s v="St Cah Main Theatre"/>
    <d v="2026-06-22T00:00:00"/>
    <d v="2026-06-22T13:00:00"/>
    <d v="2026-06-22T17:00:00"/>
    <s v="602146351244"/>
    <s v="60236734"/>
    <s v="Scar revision"/>
    <m/>
    <s v="Plastic Surgery"/>
    <s v="Dr Dummy 01"/>
    <d v="2026-06-22T15:04:00"/>
    <d v="2026-06-22T15:36:00"/>
    <m/>
    <m/>
    <n v="1"/>
    <s v="JUNE-26-dummy-data.xlsx"/>
    <b v="0"/>
    <m/>
  </r>
  <r>
    <x v="0"/>
    <x v="1"/>
    <x v="3"/>
    <x v="2"/>
    <x v="0"/>
    <x v="0"/>
    <x v="0"/>
    <x v="7"/>
    <x v="1"/>
    <n v="1"/>
    <s v="St Cah Main Theatre"/>
    <d v="2026-06-22T00:00:00"/>
    <d v="2026-06-22T13:00:00"/>
    <d v="2026-06-22T17:00:00"/>
    <s v="637903220299"/>
    <s v="60244127"/>
    <s v="Hand wound repair"/>
    <m/>
    <s v="Plastic Surgery"/>
    <s v="Dr Dummy 01"/>
    <d v="2026-06-22T16:09:00"/>
    <d v="2026-06-22T16:38:00"/>
    <m/>
    <m/>
    <n v="1"/>
    <s v="JUNE-26-dummy-data.xlsx"/>
    <b v="0"/>
    <m/>
  </r>
  <r>
    <x v="0"/>
    <x v="1"/>
    <x v="3"/>
    <x v="2"/>
    <x v="0"/>
    <x v="0"/>
    <x v="0"/>
    <x v="7"/>
    <x v="1"/>
    <n v="1"/>
    <s v="St Cah Main Theatre"/>
    <d v="2026-06-22T00:00:00"/>
    <d v="2026-06-22T13:00:00"/>
    <d v="2026-06-22T17:00:00"/>
    <s v="664123963284"/>
    <s v="60190781"/>
    <s v="Hand wound repair"/>
    <m/>
    <s v="Plastic Surgery"/>
    <s v="Dr Dummy 01"/>
    <d v="2026-06-22T14:05:00"/>
    <d v="2026-06-22T14:40:00"/>
    <m/>
    <m/>
    <n v="1"/>
    <s v="JUNE-26-dummy-data.xlsx"/>
    <b v="0"/>
    <m/>
  </r>
  <r>
    <x v="0"/>
    <x v="1"/>
    <x v="3"/>
    <x v="2"/>
    <x v="0"/>
    <x v="0"/>
    <x v="0"/>
    <x v="7"/>
    <x v="1"/>
    <n v="1"/>
    <s v="St Cah Main Theatre"/>
    <d v="2026-06-22T00:00:00"/>
    <d v="2026-06-22T13:00:00"/>
    <d v="2026-06-22T17:00:00"/>
    <s v="676636616419"/>
    <s v="60262659"/>
    <s v="Hand wound repair"/>
    <m/>
    <s v="Plastic Surgery"/>
    <s v="Dr Dummy 01"/>
    <d v="2026-06-22T13:12:00"/>
    <d v="2026-06-22T13:55:00"/>
    <m/>
    <m/>
    <n v="1"/>
    <s v="JUNE-26-dummy-data.xlsx"/>
    <b v="0"/>
    <m/>
  </r>
  <r>
    <x v="0"/>
    <x v="1"/>
    <x v="3"/>
    <x v="2"/>
    <x v="2"/>
    <x v="0"/>
    <x v="0"/>
    <x v="6"/>
    <x v="0"/>
    <n v="1"/>
    <s v="St Cah Main Theatre"/>
    <d v="2026-08-01T00:00:00"/>
    <d v="2026-08-01T13:30:00"/>
    <d v="2026-08-01T17:30:00"/>
    <m/>
    <m/>
    <m/>
    <m/>
    <m/>
    <m/>
    <m/>
    <m/>
    <n v="4"/>
    <n v="0"/>
    <n v="4"/>
    <s v="AUGUST-26-dummy-data.xlsx"/>
    <b v="0"/>
    <n v="0"/>
  </r>
  <r>
    <x v="0"/>
    <x v="1"/>
    <x v="3"/>
    <x v="2"/>
    <x v="2"/>
    <x v="0"/>
    <x v="0"/>
    <x v="6"/>
    <x v="1"/>
    <n v="1"/>
    <s v="St Cah Main Theatre"/>
    <d v="2026-08-01T00:00:00"/>
    <d v="2026-08-01T13:30:00"/>
    <d v="2026-08-01T17:30:00"/>
    <s v="915492605999"/>
    <s v="860826"/>
    <s v="Wrist fracture fixation"/>
    <m/>
    <s v="Trauma and Orthopaedics"/>
    <s v="Dr Dummy 10"/>
    <d v="2026-08-01T13:36:00"/>
    <d v="2026-08-01T14:15:00"/>
    <m/>
    <m/>
    <n v="1"/>
    <s v="AUGUST-26-dummy-data.xlsx"/>
    <b v="0"/>
    <m/>
  </r>
  <r>
    <x v="0"/>
    <x v="1"/>
    <x v="3"/>
    <x v="2"/>
    <x v="2"/>
    <x v="0"/>
    <x v="0"/>
    <x v="6"/>
    <x v="1"/>
    <n v="1"/>
    <s v="St Cah Main Theatre"/>
    <d v="2026-08-01T00:00:00"/>
    <d v="2026-08-01T13:30:00"/>
    <d v="2026-08-01T17:30:00"/>
    <s v="918531528324"/>
    <s v="747374"/>
    <s v="Removal of metalwork"/>
    <m/>
    <s v="Trauma and Orthopaedics"/>
    <s v="Dr Dummy 10"/>
    <d v="2026-08-01T15:34:00"/>
    <d v="2026-08-01T16:10:00"/>
    <m/>
    <m/>
    <n v="1"/>
    <s v="AUGUST-26-dummy-data.xlsx"/>
    <b v="0"/>
    <m/>
  </r>
  <r>
    <x v="0"/>
    <x v="1"/>
    <x v="3"/>
    <x v="2"/>
    <x v="2"/>
    <x v="0"/>
    <x v="0"/>
    <x v="6"/>
    <x v="1"/>
    <n v="1"/>
    <s v="St Cah Main Theatre"/>
    <d v="2026-08-01T00:00:00"/>
    <d v="2026-08-01T13:30:00"/>
    <d v="2026-08-01T17:30:00"/>
    <s v="944889991008"/>
    <s v="807671"/>
    <s v="Shoulder arthroscopy"/>
    <m/>
    <s v="Trauma and Orthopaedics"/>
    <s v="Dr Dummy 10"/>
    <d v="2026-08-01T14:42:00"/>
    <d v="2026-08-01T15:20:00"/>
    <m/>
    <m/>
    <n v="1"/>
    <s v="AUGUST-26-dummy-data.xlsx"/>
    <b v="0"/>
    <m/>
  </r>
  <r>
    <x v="0"/>
    <x v="1"/>
    <x v="3"/>
    <x v="2"/>
    <x v="2"/>
    <x v="0"/>
    <x v="0"/>
    <x v="6"/>
    <x v="1"/>
    <n v="1"/>
    <s v="St Cah Main Theatre"/>
    <d v="2026-08-01T00:00:00"/>
    <d v="2026-08-01T13:30:00"/>
    <d v="2026-08-01T17:30:00"/>
    <s v="965120716788"/>
    <s v="954158"/>
    <s v="Removal of metalwork"/>
    <m/>
    <s v="Trauma and Orthopaedics"/>
    <s v="Dr Dummy 10"/>
    <d v="2026-08-01T16:39:00"/>
    <d v="2026-08-01T17:10:00"/>
    <m/>
    <m/>
    <n v="1"/>
    <s v="AUGUST-26-dummy-data.xlsx"/>
    <b v="0"/>
    <m/>
  </r>
  <r>
    <x v="0"/>
    <x v="1"/>
    <x v="3"/>
    <x v="2"/>
    <x v="2"/>
    <x v="0"/>
    <x v="0"/>
    <x v="1"/>
    <x v="0"/>
    <n v="1"/>
    <s v="St Cah Main Theatre"/>
    <d v="2026-08-24T00:00:00"/>
    <d v="2026-08-24T08:30:00"/>
    <d v="2026-08-24T12:30:00"/>
    <m/>
    <m/>
    <m/>
    <m/>
    <m/>
    <m/>
    <m/>
    <m/>
    <n v="4"/>
    <n v="0"/>
    <n v="4"/>
    <s v="AUGUST-26-dummy-data.xlsx"/>
    <b v="0"/>
    <n v="0"/>
  </r>
  <r>
    <x v="0"/>
    <x v="1"/>
    <x v="3"/>
    <x v="2"/>
    <x v="2"/>
    <x v="0"/>
    <x v="0"/>
    <x v="1"/>
    <x v="1"/>
    <n v="1"/>
    <s v="St Cah Main Theatre"/>
    <d v="2026-08-24T00:00:00"/>
    <d v="2026-08-24T08:30:00"/>
    <d v="2026-08-24T12:30:00"/>
    <s v="908948636799"/>
    <s v="859828"/>
    <s v="Ureteroscopy"/>
    <m/>
    <s v="Urology"/>
    <s v="Dr Dummy 07"/>
    <d v="2026-08-24T11:32:00"/>
    <d v="2026-08-24T11:57:00"/>
    <m/>
    <m/>
    <n v="1"/>
    <s v="AUGUST-26-dummy-data.xlsx"/>
    <b v="0"/>
    <m/>
  </r>
  <r>
    <x v="0"/>
    <x v="1"/>
    <x v="3"/>
    <x v="2"/>
    <x v="2"/>
    <x v="0"/>
    <x v="0"/>
    <x v="1"/>
    <x v="1"/>
    <n v="1"/>
    <s v="St Cah Main Theatre"/>
    <d v="2026-08-24T00:00:00"/>
    <d v="2026-08-24T08:30:00"/>
    <d v="2026-08-24T12:30:00"/>
    <s v="939356127450"/>
    <s v="944956"/>
    <s v="Circumcision"/>
    <s v="Wound closure"/>
    <s v="Urology"/>
    <s v="Dr Dummy 07"/>
    <d v="2026-08-24T08:40:00"/>
    <d v="2026-08-24T09:15:00"/>
    <m/>
    <m/>
    <n v="1"/>
    <s v="AUGUST-26-dummy-data.xlsx"/>
    <b v="0"/>
    <m/>
  </r>
  <r>
    <x v="0"/>
    <x v="1"/>
    <x v="3"/>
    <x v="2"/>
    <x v="2"/>
    <x v="0"/>
    <x v="0"/>
    <x v="1"/>
    <x v="1"/>
    <n v="1"/>
    <s v="St Cah Main Theatre"/>
    <d v="2026-08-24T00:00:00"/>
    <d v="2026-08-24T08:30:00"/>
    <d v="2026-08-24T12:30:00"/>
    <s v="954193146456"/>
    <s v="912138"/>
    <s v="Flexible cystoscopy"/>
    <s v="Tissue biopsy"/>
    <s v="Urology"/>
    <s v="Dr Dummy 07"/>
    <d v="2026-08-24T10:36:00"/>
    <d v="2026-08-24T11:08:00"/>
    <m/>
    <m/>
    <n v="1"/>
    <s v="AUGUST-26-dummy-data.xlsx"/>
    <b v="0"/>
    <m/>
  </r>
  <r>
    <x v="0"/>
    <x v="1"/>
    <x v="3"/>
    <x v="2"/>
    <x v="2"/>
    <x v="0"/>
    <x v="0"/>
    <x v="1"/>
    <x v="1"/>
    <n v="1"/>
    <s v="St Cah Main Theatre"/>
    <d v="2026-08-24T00:00:00"/>
    <d v="2026-08-24T08:30:00"/>
    <d v="2026-08-24T12:30:00"/>
    <s v="990257849869"/>
    <s v="913485"/>
    <s v="Ureteric stent insertion"/>
    <s v="Diagnostic examination"/>
    <s v="Urology"/>
    <s v="Dr Dummy 07"/>
    <d v="2026-08-24T09:35:00"/>
    <d v="2026-08-24T10:05:00"/>
    <m/>
    <m/>
    <n v="1"/>
    <s v="AUGUST-26-dummy-data.xlsx"/>
    <b v="0"/>
    <m/>
  </r>
  <r>
    <x v="0"/>
    <x v="1"/>
    <x v="3"/>
    <x v="3"/>
    <x v="0"/>
    <x v="0"/>
    <x v="0"/>
    <x v="6"/>
    <x v="0"/>
    <n v="1"/>
    <s v="St Cah Main Theatre"/>
    <d v="2026-06-03T00:00:00"/>
    <d v="2026-06-03T09:00:00"/>
    <d v="2026-06-03T13:30:00"/>
    <m/>
    <m/>
    <m/>
    <m/>
    <m/>
    <m/>
    <m/>
    <m/>
    <n v="4"/>
    <n v="0"/>
    <n v="4"/>
    <s v="JUNE-26-dummy-data.xlsx"/>
    <b v="0"/>
    <n v="0"/>
  </r>
  <r>
    <x v="0"/>
    <x v="1"/>
    <x v="3"/>
    <x v="3"/>
    <x v="0"/>
    <x v="0"/>
    <x v="0"/>
    <x v="6"/>
    <x v="1"/>
    <n v="1"/>
    <s v="St Cah Main Theatre"/>
    <d v="2026-06-03T00:00:00"/>
    <d v="2026-06-03T09:00:00"/>
    <d v="2026-06-03T13:30:00"/>
    <s v="612088502291"/>
    <s v="60113650"/>
    <s v="Shoulder arthroscopy"/>
    <m/>
    <s v="Trauma and Orthopaedics"/>
    <s v="Dr Dummy 10"/>
    <d v="2026-06-03T11:23:00"/>
    <d v="2026-06-03T12:12:00"/>
    <m/>
    <m/>
    <n v="1"/>
    <s v="JUNE-26-dummy-data.xlsx"/>
    <b v="0"/>
    <m/>
  </r>
  <r>
    <x v="0"/>
    <x v="1"/>
    <x v="3"/>
    <x v="3"/>
    <x v="0"/>
    <x v="0"/>
    <x v="0"/>
    <x v="6"/>
    <x v="1"/>
    <n v="1"/>
    <s v="St Cah Main Theatre"/>
    <d v="2026-06-03T00:00:00"/>
    <d v="2026-06-03T09:00:00"/>
    <d v="2026-06-03T13:30:00"/>
    <s v="642724298336"/>
    <s v="60258885"/>
    <s v="Carpal tunnel release"/>
    <s v="Wound dressing"/>
    <s v="Trauma and Orthopaedics"/>
    <s v="Dr Dummy 10"/>
    <d v="2026-06-03T10:09:00"/>
    <d v="2026-06-03T10:54:00"/>
    <m/>
    <m/>
    <n v="1"/>
    <s v="JUNE-26-dummy-data.xlsx"/>
    <b v="0"/>
    <m/>
  </r>
  <r>
    <x v="0"/>
    <x v="1"/>
    <x v="3"/>
    <x v="3"/>
    <x v="0"/>
    <x v="0"/>
    <x v="0"/>
    <x v="6"/>
    <x v="1"/>
    <n v="1"/>
    <s v="St Cah Main Theatre"/>
    <d v="2026-06-03T00:00:00"/>
    <d v="2026-06-03T09:00:00"/>
    <d v="2026-06-03T13:30:00"/>
    <s v="649356021265"/>
    <s v="60164715"/>
    <s v="Wrist fracture fixation"/>
    <s v="Tissue biopsy"/>
    <s v="Trauma and Orthopaedics"/>
    <s v="Dr Dummy 10"/>
    <d v="2026-06-03T12:24:00"/>
    <d v="2026-06-03T13:01:00"/>
    <m/>
    <m/>
    <n v="1"/>
    <s v="JUNE-26-dummy-data.xlsx"/>
    <b v="0"/>
    <m/>
  </r>
  <r>
    <x v="0"/>
    <x v="1"/>
    <x v="3"/>
    <x v="3"/>
    <x v="0"/>
    <x v="0"/>
    <x v="0"/>
    <x v="6"/>
    <x v="1"/>
    <n v="1"/>
    <s v="St Cah Main Theatre"/>
    <d v="2026-06-03T00:00:00"/>
    <d v="2026-06-03T09:00:00"/>
    <d v="2026-06-03T13:30:00"/>
    <s v="650470036477"/>
    <s v="60183224"/>
    <s v="Removal of metalwork"/>
    <m/>
    <s v="Trauma and Orthopaedics"/>
    <s v="Dr Dummy 10"/>
    <d v="2026-06-03T09:12:00"/>
    <d v="2026-06-03T09:47:00"/>
    <m/>
    <m/>
    <n v="1"/>
    <s v="JUNE-26-dummy-data.xlsx"/>
    <b v="0"/>
    <m/>
  </r>
  <r>
    <x v="0"/>
    <x v="1"/>
    <x v="3"/>
    <x v="3"/>
    <x v="0"/>
    <x v="0"/>
    <x v="0"/>
    <x v="7"/>
    <x v="0"/>
    <n v="1"/>
    <s v="St Cah Main Theatre"/>
    <d v="2026-06-06T00:00:00"/>
    <d v="2026-06-06T09:00:00"/>
    <d v="2026-06-06T13:30:00"/>
    <m/>
    <m/>
    <m/>
    <m/>
    <m/>
    <m/>
    <m/>
    <m/>
    <n v="4"/>
    <n v="0"/>
    <n v="4"/>
    <s v="JUNE-26-dummy-data.xlsx"/>
    <b v="0"/>
    <n v="0"/>
  </r>
  <r>
    <x v="0"/>
    <x v="1"/>
    <x v="3"/>
    <x v="3"/>
    <x v="0"/>
    <x v="0"/>
    <x v="0"/>
    <x v="7"/>
    <x v="1"/>
    <n v="1"/>
    <s v="St Cah Main Theatre"/>
    <d v="2026-06-06T00:00:00"/>
    <d v="2026-06-06T09:00:00"/>
    <d v="2026-06-06T13:30:00"/>
    <s v="606774634099"/>
    <s v="60214293"/>
    <s v="Scar revision"/>
    <m/>
    <s v="Plastic Surgery"/>
    <s v="Dr Dummy 22"/>
    <d v="2026-06-06T10:13:00"/>
    <d v="2026-06-06T10:51:00"/>
    <m/>
    <m/>
    <n v="1"/>
    <s v="JUNE-26-dummy-data.xlsx"/>
    <b v="0"/>
    <m/>
  </r>
  <r>
    <x v="0"/>
    <x v="1"/>
    <x v="3"/>
    <x v="3"/>
    <x v="0"/>
    <x v="0"/>
    <x v="0"/>
    <x v="7"/>
    <x v="1"/>
    <n v="1"/>
    <s v="St Cah Main Theatre"/>
    <d v="2026-06-06T00:00:00"/>
    <d v="2026-06-06T09:00:00"/>
    <d v="2026-06-06T13:30:00"/>
    <s v="624964567832"/>
    <s v="60212634"/>
    <s v="Skin graft"/>
    <s v="Tissue biopsy"/>
    <s v="Plastic Surgery"/>
    <s v="Dr Dummy 22"/>
    <d v="2026-06-06T09:11:00"/>
    <d v="2026-06-06T10:01:00"/>
    <m/>
    <m/>
    <n v="1"/>
    <s v="JUNE-26-dummy-data.xlsx"/>
    <b v="0"/>
    <m/>
  </r>
  <r>
    <x v="0"/>
    <x v="1"/>
    <x v="3"/>
    <x v="3"/>
    <x v="0"/>
    <x v="0"/>
    <x v="0"/>
    <x v="7"/>
    <x v="1"/>
    <n v="1"/>
    <s v="St Cah Main Theatre"/>
    <d v="2026-06-06T00:00:00"/>
    <d v="2026-06-06T09:00:00"/>
    <d v="2026-06-06T13:30:00"/>
    <s v="641035861125"/>
    <s v="60121042"/>
    <s v="Scar revision"/>
    <m/>
    <s v="Plastic Surgery"/>
    <s v="Dr Dummy 22"/>
    <d v="2026-06-06T12:28:00"/>
    <d v="2026-06-06T13:09:00"/>
    <m/>
    <m/>
    <n v="1"/>
    <s v="JUNE-26-dummy-data.xlsx"/>
    <b v="0"/>
    <m/>
  </r>
  <r>
    <x v="0"/>
    <x v="1"/>
    <x v="3"/>
    <x v="3"/>
    <x v="0"/>
    <x v="0"/>
    <x v="0"/>
    <x v="7"/>
    <x v="1"/>
    <n v="1"/>
    <s v="St Cah Main Theatre"/>
    <d v="2026-06-06T00:00:00"/>
    <d v="2026-06-06T09:00:00"/>
    <d v="2026-06-06T13:30:00"/>
    <s v="687748065752"/>
    <s v="60218266"/>
    <s v="Excision of skin lesion"/>
    <m/>
    <s v="Plastic Surgery"/>
    <s v="Dr Dummy 22"/>
    <d v="2026-06-06T11:23:00"/>
    <d v="2026-06-06T11:53:00"/>
    <m/>
    <m/>
    <n v="1"/>
    <s v="JUNE-26-dummy-data.xlsx"/>
    <b v="0"/>
    <m/>
  </r>
  <r>
    <x v="0"/>
    <x v="1"/>
    <x v="3"/>
    <x v="3"/>
    <x v="0"/>
    <x v="0"/>
    <x v="0"/>
    <x v="1"/>
    <x v="0"/>
    <n v="1"/>
    <s v="St Cah Main Theatre"/>
    <d v="2026-06-21T00:00:00"/>
    <d v="2026-06-21T08:30:00"/>
    <d v="2026-06-21T13:00:00"/>
    <m/>
    <m/>
    <m/>
    <m/>
    <m/>
    <m/>
    <m/>
    <m/>
    <n v="4"/>
    <n v="0"/>
    <n v="4"/>
    <s v="JUNE-26-dummy-data.xlsx"/>
    <b v="0"/>
    <n v="0"/>
  </r>
  <r>
    <x v="0"/>
    <x v="1"/>
    <x v="3"/>
    <x v="3"/>
    <x v="0"/>
    <x v="0"/>
    <x v="0"/>
    <x v="1"/>
    <x v="1"/>
    <n v="1"/>
    <s v="St Cah Main Theatre"/>
    <d v="2026-06-21T00:00:00"/>
    <d v="2026-06-21T08:30:00"/>
    <d v="2026-06-21T13:00:00"/>
    <s v="614569728937"/>
    <s v="60005001"/>
    <s v="Ureteroscopy"/>
    <m/>
    <s v="Urology"/>
    <s v="Dr Dummy 09"/>
    <d v="2026-06-21T08:39:00"/>
    <d v="2026-06-21T09:18:00"/>
    <m/>
    <m/>
    <n v="1"/>
    <s v="JUNE-26-dummy-data.xlsx"/>
    <b v="0"/>
    <m/>
  </r>
  <r>
    <x v="0"/>
    <x v="1"/>
    <x v="3"/>
    <x v="3"/>
    <x v="0"/>
    <x v="0"/>
    <x v="0"/>
    <x v="1"/>
    <x v="1"/>
    <n v="1"/>
    <s v="St Cah Main Theatre"/>
    <d v="2026-06-21T00:00:00"/>
    <d v="2026-06-21T08:30:00"/>
    <d v="2026-06-21T13:00:00"/>
    <s v="686797216277"/>
    <s v="60180097"/>
    <s v="Ureteric stent insertion"/>
    <s v="Wound closure"/>
    <s v="Urology"/>
    <s v="Dr Dummy 09"/>
    <d v="2026-06-21T10:46:00"/>
    <d v="2026-06-21T11:34:00"/>
    <m/>
    <m/>
    <n v="1"/>
    <s v="JUNE-26-dummy-data.xlsx"/>
    <b v="0"/>
    <m/>
  </r>
  <r>
    <x v="0"/>
    <x v="1"/>
    <x v="3"/>
    <x v="3"/>
    <x v="0"/>
    <x v="0"/>
    <x v="0"/>
    <x v="1"/>
    <x v="1"/>
    <n v="1"/>
    <s v="St Cah Main Theatre"/>
    <d v="2026-06-21T00:00:00"/>
    <d v="2026-06-21T08:30:00"/>
    <d v="2026-06-21T13:00:00"/>
    <s v="691105443052"/>
    <s v="60033613"/>
    <s v="Flexible cystoscopy"/>
    <m/>
    <s v="Urology"/>
    <s v="Dr Dummy 09"/>
    <d v="2026-06-21T11:55:00"/>
    <d v="2026-06-21T12:27:00"/>
    <m/>
    <m/>
    <n v="1"/>
    <s v="JUNE-26-dummy-data.xlsx"/>
    <b v="0"/>
    <m/>
  </r>
  <r>
    <x v="0"/>
    <x v="1"/>
    <x v="3"/>
    <x v="3"/>
    <x v="0"/>
    <x v="0"/>
    <x v="0"/>
    <x v="1"/>
    <x v="1"/>
    <n v="1"/>
    <s v="St Cah Main Theatre"/>
    <d v="2026-06-21T00:00:00"/>
    <d v="2026-06-21T08:30:00"/>
    <d v="2026-06-21T13:00:00"/>
    <s v="697363514754"/>
    <s v="60084017"/>
    <s v="Bladder biopsy"/>
    <m/>
    <s v="Urology"/>
    <s v="Dr Dummy 09"/>
    <d v="2026-06-21T09:48:00"/>
    <d v="2026-06-21T10:28:00"/>
    <m/>
    <m/>
    <n v="1"/>
    <s v="JUNE-26-dummy-data.xlsx"/>
    <b v="0"/>
    <m/>
  </r>
  <r>
    <x v="0"/>
    <x v="1"/>
    <x v="3"/>
    <x v="3"/>
    <x v="1"/>
    <x v="0"/>
    <x v="0"/>
    <x v="4"/>
    <x v="0"/>
    <n v="1"/>
    <s v="St Cah Main Theatre"/>
    <d v="2026-07-02T00:00:00"/>
    <d v="2026-07-02T08:30:00"/>
    <d v="2026-07-02T13:00:00"/>
    <m/>
    <m/>
    <m/>
    <m/>
    <m/>
    <m/>
    <m/>
    <m/>
    <n v="4"/>
    <n v="0"/>
    <n v="4"/>
    <s v="JULY-26-dummy-data.xlsx"/>
    <b v="0"/>
    <n v="0"/>
  </r>
  <r>
    <x v="0"/>
    <x v="1"/>
    <x v="3"/>
    <x v="3"/>
    <x v="1"/>
    <x v="0"/>
    <x v="0"/>
    <x v="4"/>
    <x v="1"/>
    <n v="1"/>
    <s v="St Cah Main Theatre"/>
    <d v="2026-07-02T00:00:00"/>
    <d v="2026-07-02T08:30:00"/>
    <d v="2026-07-02T13:00:00"/>
    <s v="707288248836"/>
    <s v="70288005"/>
    <s v="Laparoscopic appendicectomy"/>
    <s v="Local anaesthetic infiltration"/>
    <s v="General Surgery"/>
    <s v="Dr Dummy 22"/>
    <d v="2026-07-02T10:51:00"/>
    <d v="2026-07-02T11:26:00"/>
    <m/>
    <m/>
    <n v="1"/>
    <s v="JULY-26-dummy-data.xlsx"/>
    <b v="0"/>
    <m/>
  </r>
  <r>
    <x v="0"/>
    <x v="1"/>
    <x v="3"/>
    <x v="3"/>
    <x v="1"/>
    <x v="0"/>
    <x v="0"/>
    <x v="4"/>
    <x v="1"/>
    <n v="1"/>
    <s v="St Cah Main Theatre"/>
    <d v="2026-07-02T00:00:00"/>
    <d v="2026-07-02T08:30:00"/>
    <d v="2026-07-02T13:00:00"/>
    <s v="715378933772"/>
    <s v="70130032"/>
    <s v="Inguinal hernia repair"/>
    <m/>
    <s v="General Surgery"/>
    <s v="Dr Dummy 22"/>
    <d v="2026-07-02T08:34:00"/>
    <d v="2026-07-02T09:04:00"/>
    <m/>
    <m/>
    <n v="1"/>
    <s v="JULY-26-dummy-data.xlsx"/>
    <b v="0"/>
    <m/>
  </r>
  <r>
    <x v="0"/>
    <x v="1"/>
    <x v="3"/>
    <x v="3"/>
    <x v="1"/>
    <x v="0"/>
    <x v="0"/>
    <x v="4"/>
    <x v="1"/>
    <n v="1"/>
    <s v="St Cah Main Theatre"/>
    <d v="2026-07-02T00:00:00"/>
    <d v="2026-07-02T08:30:00"/>
    <d v="2026-07-02T13:00:00"/>
    <s v="720116773806"/>
    <s v="70289580"/>
    <s v="Laparoscopic appendicectomy"/>
    <m/>
    <s v="General Surgery"/>
    <s v="Dr Dummy 22"/>
    <d v="2026-07-02T09:40:00"/>
    <d v="2026-07-02T10:18:00"/>
    <m/>
    <m/>
    <n v="1"/>
    <s v="JULY-26-dummy-data.xlsx"/>
    <b v="0"/>
    <m/>
  </r>
  <r>
    <x v="0"/>
    <x v="1"/>
    <x v="3"/>
    <x v="3"/>
    <x v="1"/>
    <x v="0"/>
    <x v="0"/>
    <x v="4"/>
    <x v="1"/>
    <n v="1"/>
    <s v="St Cah Main Theatre"/>
    <d v="2026-07-02T00:00:00"/>
    <d v="2026-07-02T08:30:00"/>
    <d v="2026-07-02T13:00:00"/>
    <s v="745392341329"/>
    <s v="70031675"/>
    <s v="Excision of skin lesion"/>
    <m/>
    <s v="General Surgery"/>
    <s v="Dr Dummy 22"/>
    <d v="2026-07-02T11:54:00"/>
    <d v="2026-07-02T12:24:00"/>
    <m/>
    <m/>
    <n v="1"/>
    <s v="JULY-26-dummy-data.xlsx"/>
    <b v="0"/>
    <m/>
  </r>
  <r>
    <x v="0"/>
    <x v="1"/>
    <x v="3"/>
    <x v="3"/>
    <x v="1"/>
    <x v="0"/>
    <x v="0"/>
    <x v="4"/>
    <x v="0"/>
    <n v="1"/>
    <s v="St Cah Main Theatre"/>
    <d v="2026-07-08T00:00:00"/>
    <d v="2026-07-08T13:00:00"/>
    <d v="2026-07-08T17:30:00"/>
    <m/>
    <m/>
    <m/>
    <m/>
    <m/>
    <m/>
    <m/>
    <m/>
    <n v="4"/>
    <n v="0"/>
    <n v="4"/>
    <s v="JULY-26-dummy-data.xlsx"/>
    <b v="0"/>
    <n v="0"/>
  </r>
  <r>
    <x v="0"/>
    <x v="1"/>
    <x v="3"/>
    <x v="3"/>
    <x v="1"/>
    <x v="0"/>
    <x v="0"/>
    <x v="4"/>
    <x v="1"/>
    <n v="1"/>
    <s v="St Cah Main Theatre"/>
    <d v="2026-07-08T00:00:00"/>
    <d v="2026-07-08T13:00:00"/>
    <d v="2026-07-08T17:30:00"/>
    <s v="775061809480"/>
    <s v="70246099"/>
    <s v="Laparoscopic cholecystectomy"/>
    <m/>
    <s v="General Surgery"/>
    <s v="Dr Dummy 01"/>
    <d v="2026-07-08T13:02:00"/>
    <d v="2026-07-08T13:50:00"/>
    <m/>
    <m/>
    <n v="1"/>
    <s v="JULY-26-dummy-data.xlsx"/>
    <b v="0"/>
    <m/>
  </r>
  <r>
    <x v="0"/>
    <x v="1"/>
    <x v="3"/>
    <x v="3"/>
    <x v="1"/>
    <x v="0"/>
    <x v="0"/>
    <x v="4"/>
    <x v="1"/>
    <n v="1"/>
    <s v="St Cah Main Theatre"/>
    <d v="2026-07-08T00:00:00"/>
    <d v="2026-07-08T13:00:00"/>
    <d v="2026-07-08T17:30:00"/>
    <s v="777145786605"/>
    <s v="70042174"/>
    <s v="Excision of skin lesion"/>
    <m/>
    <s v="General Surgery"/>
    <s v="Dr Dummy 01"/>
    <d v="2026-07-08T16:26:00"/>
    <d v="2026-07-08T17:15:00"/>
    <m/>
    <m/>
    <n v="1"/>
    <s v="JULY-26-dummy-data.xlsx"/>
    <b v="0"/>
    <m/>
  </r>
  <r>
    <x v="0"/>
    <x v="1"/>
    <x v="3"/>
    <x v="3"/>
    <x v="1"/>
    <x v="0"/>
    <x v="0"/>
    <x v="4"/>
    <x v="1"/>
    <n v="1"/>
    <s v="St Cah Main Theatre"/>
    <d v="2026-07-08T00:00:00"/>
    <d v="2026-07-08T13:00:00"/>
    <d v="2026-07-08T17:30:00"/>
    <s v="785829666093"/>
    <s v="70145684"/>
    <s v="Inguinal hernia repair"/>
    <m/>
    <s v="General Surgery"/>
    <s v="Dr Dummy 01"/>
    <d v="2026-07-08T15:16:00"/>
    <d v="2026-07-08T16:05:00"/>
    <m/>
    <m/>
    <n v="1"/>
    <s v="JULY-26-dummy-data.xlsx"/>
    <b v="0"/>
    <m/>
  </r>
  <r>
    <x v="0"/>
    <x v="1"/>
    <x v="3"/>
    <x v="3"/>
    <x v="1"/>
    <x v="0"/>
    <x v="0"/>
    <x v="4"/>
    <x v="1"/>
    <n v="1"/>
    <s v="St Cah Main Theatre"/>
    <d v="2026-07-08T00:00:00"/>
    <d v="2026-07-08T13:00:00"/>
    <d v="2026-07-08T17:30:00"/>
    <s v="790922729320"/>
    <s v="70238892"/>
    <s v="Laparoscopic appendicectomy"/>
    <m/>
    <s v="General Surgery"/>
    <s v="Dr Dummy 01"/>
    <d v="2026-07-08T14:10:00"/>
    <d v="2026-07-08T14:48:00"/>
    <m/>
    <m/>
    <n v="1"/>
    <s v="JULY-26-dummy-data.xlsx"/>
    <b v="0"/>
    <m/>
  </r>
  <r>
    <x v="0"/>
    <x v="1"/>
    <x v="3"/>
    <x v="3"/>
    <x v="1"/>
    <x v="0"/>
    <x v="0"/>
    <x v="2"/>
    <x v="0"/>
    <n v="1"/>
    <s v="St Cah Main Theatre"/>
    <d v="2026-07-17T00:00:00"/>
    <d v="2026-07-17T13:00:00"/>
    <d v="2026-07-17T17:30:00"/>
    <m/>
    <m/>
    <m/>
    <m/>
    <m/>
    <m/>
    <m/>
    <m/>
    <n v="4"/>
    <n v="0"/>
    <n v="4"/>
    <s v="JULY-26-dummy-data.xlsx"/>
    <b v="0"/>
    <n v="0"/>
  </r>
  <r>
    <x v="0"/>
    <x v="1"/>
    <x v="3"/>
    <x v="3"/>
    <x v="1"/>
    <x v="0"/>
    <x v="0"/>
    <x v="2"/>
    <x v="1"/>
    <n v="1"/>
    <s v="St Cah Main Theatre"/>
    <d v="2026-07-17T00:00:00"/>
    <d v="2026-07-17T13:00:00"/>
    <d v="2026-07-17T17:30:00"/>
    <s v="706802870635"/>
    <s v="70215555"/>
    <s v="Grommet insertion"/>
    <m/>
    <s v="ENT"/>
    <s v="Dr Dummy 22"/>
    <d v="2026-07-17T14:18:00"/>
    <d v="2026-07-17T14:55:00"/>
    <m/>
    <m/>
    <n v="1"/>
    <s v="JULY-26-dummy-data.xlsx"/>
    <b v="0"/>
    <m/>
  </r>
  <r>
    <x v="0"/>
    <x v="1"/>
    <x v="3"/>
    <x v="3"/>
    <x v="1"/>
    <x v="0"/>
    <x v="0"/>
    <x v="2"/>
    <x v="1"/>
    <n v="1"/>
    <s v="St Cah Main Theatre"/>
    <d v="2026-07-17T00:00:00"/>
    <d v="2026-07-17T13:00:00"/>
    <d v="2026-07-17T17:30:00"/>
    <s v="738188538443"/>
    <s v="70001682"/>
    <s v="Adenoidectomy"/>
    <m/>
    <s v="ENT"/>
    <s v="Dr Dummy 22"/>
    <d v="2026-07-17T15:16:00"/>
    <d v="2026-07-17T15:43:00"/>
    <m/>
    <m/>
    <n v="1"/>
    <s v="JULY-26-dummy-data.xlsx"/>
    <b v="0"/>
    <m/>
  </r>
  <r>
    <x v="0"/>
    <x v="1"/>
    <x v="3"/>
    <x v="3"/>
    <x v="1"/>
    <x v="0"/>
    <x v="0"/>
    <x v="2"/>
    <x v="1"/>
    <n v="1"/>
    <s v="St Cah Main Theatre"/>
    <d v="2026-07-17T00:00:00"/>
    <d v="2026-07-17T13:00:00"/>
    <d v="2026-07-17T17:30:00"/>
    <s v="739357470650"/>
    <s v="70052327"/>
    <s v="Septoplasty"/>
    <m/>
    <s v="ENT"/>
    <s v="Dr Dummy 22"/>
    <d v="2026-07-17T16:26:00"/>
    <d v="2026-07-17T16:59:00"/>
    <m/>
    <m/>
    <n v="1"/>
    <s v="JULY-26-dummy-data.xlsx"/>
    <b v="0"/>
    <m/>
  </r>
  <r>
    <x v="0"/>
    <x v="1"/>
    <x v="3"/>
    <x v="3"/>
    <x v="1"/>
    <x v="0"/>
    <x v="0"/>
    <x v="2"/>
    <x v="1"/>
    <n v="1"/>
    <s v="St Cah Main Theatre"/>
    <d v="2026-07-17T00:00:00"/>
    <d v="2026-07-17T13:00:00"/>
    <d v="2026-07-17T17:30:00"/>
    <s v="762197969806"/>
    <s v="70297899"/>
    <s v="Nasal polypectomy"/>
    <s v="Wound closure"/>
    <s v="ENT"/>
    <s v="Dr Dummy 22"/>
    <d v="2026-07-17T13:08:00"/>
    <d v="2026-07-17T13:58:00"/>
    <m/>
    <m/>
    <n v="1"/>
    <s v="JULY-26-dummy-data.xlsx"/>
    <b v="0"/>
    <m/>
  </r>
  <r>
    <x v="0"/>
    <x v="1"/>
    <x v="3"/>
    <x v="3"/>
    <x v="2"/>
    <x v="0"/>
    <x v="0"/>
    <x v="7"/>
    <x v="0"/>
    <n v="1"/>
    <s v="St Cah Main Theatre"/>
    <d v="2026-08-18T00:00:00"/>
    <d v="2026-08-18T08:30:00"/>
    <d v="2026-08-18T13:00:00"/>
    <m/>
    <m/>
    <m/>
    <m/>
    <m/>
    <m/>
    <m/>
    <m/>
    <n v="4"/>
    <n v="0"/>
    <n v="4"/>
    <s v="AUGUST-26-dummy-data.xlsx"/>
    <b v="0"/>
    <n v="0"/>
  </r>
  <r>
    <x v="0"/>
    <x v="1"/>
    <x v="3"/>
    <x v="3"/>
    <x v="2"/>
    <x v="0"/>
    <x v="0"/>
    <x v="7"/>
    <x v="1"/>
    <n v="1"/>
    <s v="St Cah Main Theatre"/>
    <d v="2026-08-18T00:00:00"/>
    <d v="2026-08-18T08:30:00"/>
    <d v="2026-08-18T13:00:00"/>
    <s v="943916150670"/>
    <s v="862908"/>
    <s v="Hand wound repair"/>
    <m/>
    <s v="Plastic Surgery"/>
    <s v="Dr Dummy 10"/>
    <d v="2026-08-18T11:55:00"/>
    <d v="2026-08-18T12:32:00"/>
    <m/>
    <m/>
    <n v="1"/>
    <s v="AUGUST-26-dummy-data.xlsx"/>
    <b v="0"/>
    <m/>
  </r>
  <r>
    <x v="0"/>
    <x v="1"/>
    <x v="3"/>
    <x v="3"/>
    <x v="2"/>
    <x v="0"/>
    <x v="0"/>
    <x v="7"/>
    <x v="1"/>
    <n v="1"/>
    <s v="St Cah Main Theatre"/>
    <d v="2026-08-18T00:00:00"/>
    <d v="2026-08-18T08:30:00"/>
    <d v="2026-08-18T13:00:00"/>
    <s v="971342260343"/>
    <s v="998516"/>
    <s v="Scar revision"/>
    <s v="Wound dressing"/>
    <s v="Plastic Surgery"/>
    <s v="Dr Dummy 10"/>
    <d v="2026-08-18T09:46:00"/>
    <d v="2026-08-18T10:36:00"/>
    <m/>
    <m/>
    <n v="1"/>
    <s v="AUGUST-26-dummy-data.xlsx"/>
    <b v="0"/>
    <m/>
  </r>
  <r>
    <x v="0"/>
    <x v="1"/>
    <x v="3"/>
    <x v="3"/>
    <x v="2"/>
    <x v="0"/>
    <x v="0"/>
    <x v="7"/>
    <x v="1"/>
    <n v="1"/>
    <s v="St Cah Main Theatre"/>
    <d v="2026-08-18T00:00:00"/>
    <d v="2026-08-18T08:30:00"/>
    <d v="2026-08-18T13:00:00"/>
    <s v="981706106359"/>
    <s v="940886"/>
    <s v="Hand wound repair"/>
    <s v="Diagnostic examination"/>
    <s v="Plastic Surgery"/>
    <s v="Dr Dummy 10"/>
    <d v="2026-08-18T08:36:00"/>
    <d v="2026-08-18T09:18:00"/>
    <m/>
    <m/>
    <n v="1"/>
    <s v="AUGUST-26-dummy-data.xlsx"/>
    <b v="0"/>
    <m/>
  </r>
  <r>
    <x v="0"/>
    <x v="1"/>
    <x v="3"/>
    <x v="3"/>
    <x v="2"/>
    <x v="0"/>
    <x v="0"/>
    <x v="7"/>
    <x v="1"/>
    <n v="1"/>
    <s v="St Cah Main Theatre"/>
    <d v="2026-08-18T00:00:00"/>
    <d v="2026-08-18T08:30:00"/>
    <d v="2026-08-18T13:00:00"/>
    <s v="993613804433"/>
    <s v="824298"/>
    <s v="Excision of skin lesion"/>
    <m/>
    <s v="Plastic Surgery"/>
    <s v="Dr Dummy 10"/>
    <d v="2026-08-18T10:48:00"/>
    <d v="2026-08-18T11:38:00"/>
    <m/>
    <m/>
    <n v="1"/>
    <s v="AUGUST-26-dummy-data.xlsx"/>
    <b v="0"/>
    <m/>
  </r>
  <r>
    <x v="0"/>
    <x v="1"/>
    <x v="3"/>
    <x v="4"/>
    <x v="0"/>
    <x v="0"/>
    <x v="0"/>
    <x v="4"/>
    <x v="0"/>
    <n v="1"/>
    <s v="St Cah Main Theatre"/>
    <d v="2026-06-07T00:00:00"/>
    <d v="2026-06-07T09:00:00"/>
    <d v="2026-06-07T14:00:00"/>
    <m/>
    <m/>
    <m/>
    <m/>
    <m/>
    <m/>
    <m/>
    <m/>
    <n v="4"/>
    <n v="0"/>
    <n v="4"/>
    <s v="JUNE-26-dummy-data.xlsx"/>
    <b v="0"/>
    <n v="0"/>
  </r>
  <r>
    <x v="0"/>
    <x v="1"/>
    <x v="3"/>
    <x v="4"/>
    <x v="0"/>
    <x v="0"/>
    <x v="0"/>
    <x v="4"/>
    <x v="1"/>
    <n v="1"/>
    <s v="St Cah Main Theatre"/>
    <d v="2026-06-07T00:00:00"/>
    <d v="2026-06-07T09:00:00"/>
    <d v="2026-06-07T14:00:00"/>
    <s v="631458287476"/>
    <s v="60088705"/>
    <s v="Incision and drainage of abscess"/>
    <m/>
    <s v="General Surgery"/>
    <s v="Dr Dummy 14"/>
    <d v="2026-06-07T10:21:00"/>
    <d v="2026-06-07T11:07:00"/>
    <m/>
    <m/>
    <n v="1"/>
    <s v="JUNE-26-dummy-data.xlsx"/>
    <b v="0"/>
    <m/>
  </r>
  <r>
    <x v="0"/>
    <x v="1"/>
    <x v="3"/>
    <x v="4"/>
    <x v="0"/>
    <x v="0"/>
    <x v="0"/>
    <x v="4"/>
    <x v="1"/>
    <n v="1"/>
    <s v="St Cah Main Theatre"/>
    <d v="2026-06-07T00:00:00"/>
    <d v="2026-06-07T09:00:00"/>
    <d v="2026-06-07T14:00:00"/>
    <s v="632484100386"/>
    <s v="60062407"/>
    <s v="Inguinal hernia repair"/>
    <s v="Local anaesthetic infiltration"/>
    <s v="General Surgery"/>
    <s v="Dr Dummy 14"/>
    <d v="2026-06-07T09:12:00"/>
    <d v="2026-06-07T09:52:00"/>
    <m/>
    <m/>
    <n v="1"/>
    <s v="JUNE-26-dummy-data.xlsx"/>
    <b v="0"/>
    <m/>
  </r>
  <r>
    <x v="0"/>
    <x v="1"/>
    <x v="3"/>
    <x v="4"/>
    <x v="0"/>
    <x v="0"/>
    <x v="0"/>
    <x v="4"/>
    <x v="1"/>
    <n v="1"/>
    <s v="St Cah Main Theatre"/>
    <d v="2026-06-07T00:00:00"/>
    <d v="2026-06-07T09:00:00"/>
    <d v="2026-06-07T14:00:00"/>
    <s v="649415560787"/>
    <s v="60179784"/>
    <s v="Laparoscopic appendicectomy"/>
    <s v="Diagnostic examination"/>
    <s v="General Surgery"/>
    <s v="Dr Dummy 14"/>
    <d v="2026-06-07T11:36:00"/>
    <d v="2026-06-07T12:26:00"/>
    <m/>
    <m/>
    <n v="1"/>
    <s v="JUNE-26-dummy-data.xlsx"/>
    <b v="0"/>
    <m/>
  </r>
  <r>
    <x v="0"/>
    <x v="1"/>
    <x v="3"/>
    <x v="4"/>
    <x v="0"/>
    <x v="0"/>
    <x v="0"/>
    <x v="4"/>
    <x v="1"/>
    <n v="1"/>
    <s v="St Cah Main Theatre"/>
    <d v="2026-06-07T00:00:00"/>
    <d v="2026-06-07T09:00:00"/>
    <d v="2026-06-07T14:00:00"/>
    <s v="682165665038"/>
    <s v="60081621"/>
    <s v="Laparoscopic cholecystectomy"/>
    <s v="Local anaesthetic infiltration"/>
    <s v="General Surgery"/>
    <s v="Dr Dummy 14"/>
    <d v="2026-06-07T12:51:00"/>
    <d v="2026-06-07T13:44:00"/>
    <m/>
    <m/>
    <n v="1"/>
    <s v="JUNE-26-dummy-data.xlsx"/>
    <b v="0"/>
    <m/>
  </r>
  <r>
    <x v="0"/>
    <x v="1"/>
    <x v="3"/>
    <x v="4"/>
    <x v="0"/>
    <x v="0"/>
    <x v="0"/>
    <x v="4"/>
    <x v="0"/>
    <n v="1"/>
    <s v="St Cah Main Theatre"/>
    <d v="2026-06-25T00:00:00"/>
    <d v="2026-06-25T13:30:00"/>
    <d v="2026-06-25T18:30:00"/>
    <m/>
    <m/>
    <m/>
    <m/>
    <m/>
    <m/>
    <m/>
    <m/>
    <n v="4"/>
    <n v="0"/>
    <n v="4"/>
    <s v="JUNE-26-dummy-data.xlsx"/>
    <b v="0"/>
    <n v="0"/>
  </r>
  <r>
    <x v="0"/>
    <x v="1"/>
    <x v="3"/>
    <x v="4"/>
    <x v="0"/>
    <x v="0"/>
    <x v="0"/>
    <x v="4"/>
    <x v="1"/>
    <n v="1"/>
    <s v="St Cah Main Theatre"/>
    <d v="2026-06-25T00:00:00"/>
    <d v="2026-06-25T13:30:00"/>
    <d v="2026-06-25T18:30:00"/>
    <s v="625948651204"/>
    <s v="60006760"/>
    <s v="Inguinal hernia repair"/>
    <s v="Wound closure"/>
    <s v="General Surgery"/>
    <s v="Dr Dummy 18"/>
    <d v="2026-06-25T13:41:00"/>
    <d v="2026-06-25T14:16:00"/>
    <m/>
    <m/>
    <n v="1"/>
    <s v="JUNE-26-dummy-data.xlsx"/>
    <b v="0"/>
    <m/>
  </r>
  <r>
    <x v="0"/>
    <x v="1"/>
    <x v="3"/>
    <x v="4"/>
    <x v="0"/>
    <x v="0"/>
    <x v="0"/>
    <x v="4"/>
    <x v="1"/>
    <n v="1"/>
    <s v="St Cah Main Theatre"/>
    <d v="2026-06-25T00:00:00"/>
    <d v="2026-06-25T13:30:00"/>
    <d v="2026-06-25T18:30:00"/>
    <s v="641930258227"/>
    <s v="60260047"/>
    <s v="Excision of skin lesion"/>
    <m/>
    <s v="General Surgery"/>
    <s v="Dr Dummy 18"/>
    <d v="2026-06-25T17:17:00"/>
    <d v="2026-06-25T18:08:00"/>
    <m/>
    <m/>
    <n v="1"/>
    <s v="JUNE-26-dummy-data.xlsx"/>
    <b v="0"/>
    <m/>
  </r>
  <r>
    <x v="0"/>
    <x v="1"/>
    <x v="3"/>
    <x v="4"/>
    <x v="0"/>
    <x v="0"/>
    <x v="0"/>
    <x v="4"/>
    <x v="1"/>
    <n v="1"/>
    <s v="St Cah Main Theatre"/>
    <d v="2026-06-25T00:00:00"/>
    <d v="2026-06-25T13:30:00"/>
    <d v="2026-06-25T18:30:00"/>
    <s v="684993121539"/>
    <s v="60297714"/>
    <s v="Laparoscopic cholecystectomy"/>
    <m/>
    <s v="General Surgery"/>
    <s v="Dr Dummy 18"/>
    <d v="2026-06-25T16:08:00"/>
    <d v="2026-06-25T16:56:00"/>
    <m/>
    <m/>
    <n v="1"/>
    <s v="JUNE-26-dummy-data.xlsx"/>
    <b v="0"/>
    <m/>
  </r>
  <r>
    <x v="0"/>
    <x v="1"/>
    <x v="3"/>
    <x v="4"/>
    <x v="0"/>
    <x v="0"/>
    <x v="0"/>
    <x v="4"/>
    <x v="1"/>
    <n v="1"/>
    <s v="St Cah Main Theatre"/>
    <d v="2026-06-25T00:00:00"/>
    <d v="2026-06-25T13:30:00"/>
    <d v="2026-06-25T18:30:00"/>
    <s v="691088021871"/>
    <s v="60039642"/>
    <s v="Inguinal hernia repair"/>
    <m/>
    <s v="General Surgery"/>
    <s v="Dr Dummy 18"/>
    <d v="2026-06-25T14:47:00"/>
    <d v="2026-06-25T15:26:00"/>
    <m/>
    <m/>
    <n v="1"/>
    <s v="JUNE-26-dummy-data.xlsx"/>
    <b v="0"/>
    <m/>
  </r>
  <r>
    <x v="0"/>
    <x v="1"/>
    <x v="3"/>
    <x v="4"/>
    <x v="2"/>
    <x v="0"/>
    <x v="0"/>
    <x v="4"/>
    <x v="0"/>
    <n v="1"/>
    <s v="St Cah Main Theatre"/>
    <d v="2026-08-04T00:00:00"/>
    <d v="2026-08-04T08:00:00"/>
    <d v="2026-08-04T13:00:00"/>
    <m/>
    <m/>
    <m/>
    <m/>
    <m/>
    <m/>
    <m/>
    <m/>
    <n v="4"/>
    <n v="0"/>
    <n v="4"/>
    <s v="AUGUST-26-dummy-data.xlsx"/>
    <b v="0"/>
    <n v="0"/>
  </r>
  <r>
    <x v="0"/>
    <x v="1"/>
    <x v="3"/>
    <x v="4"/>
    <x v="2"/>
    <x v="0"/>
    <x v="0"/>
    <x v="4"/>
    <x v="1"/>
    <n v="1"/>
    <s v="St Cah Main Theatre"/>
    <d v="2026-08-04T00:00:00"/>
    <d v="2026-08-04T08:00:00"/>
    <d v="2026-08-04T13:00:00"/>
    <s v="928784301085"/>
    <s v="737112"/>
    <s v="Laparoscopic cholecystectomy"/>
    <m/>
    <s v="General Surgery"/>
    <s v="Dr Dummy 18"/>
    <d v="2026-08-04T10:42:00"/>
    <d v="2026-08-04T11:32:00"/>
    <m/>
    <m/>
    <n v="1"/>
    <s v="AUGUST-26-dummy-data.xlsx"/>
    <b v="0"/>
    <m/>
  </r>
  <r>
    <x v="0"/>
    <x v="1"/>
    <x v="3"/>
    <x v="4"/>
    <x v="2"/>
    <x v="0"/>
    <x v="0"/>
    <x v="4"/>
    <x v="1"/>
    <n v="1"/>
    <s v="St Cah Main Theatre"/>
    <d v="2026-08-04T00:00:00"/>
    <d v="2026-08-04T08:00:00"/>
    <d v="2026-08-04T13:00:00"/>
    <s v="979275452857"/>
    <s v="990323"/>
    <s v="Laparoscopic cholecystectomy"/>
    <m/>
    <s v="General Surgery"/>
    <s v="Dr Dummy 18"/>
    <d v="2026-08-04T09:24:00"/>
    <d v="2026-08-04T10:12:00"/>
    <m/>
    <m/>
    <n v="1"/>
    <s v="AUGUST-26-dummy-data.xlsx"/>
    <b v="0"/>
    <m/>
  </r>
  <r>
    <x v="0"/>
    <x v="1"/>
    <x v="3"/>
    <x v="4"/>
    <x v="2"/>
    <x v="0"/>
    <x v="0"/>
    <x v="4"/>
    <x v="1"/>
    <n v="1"/>
    <s v="St Cah Main Theatre"/>
    <d v="2026-08-04T00:00:00"/>
    <d v="2026-08-04T08:00:00"/>
    <d v="2026-08-04T13:00:00"/>
    <s v="993692043748"/>
    <s v="918186"/>
    <s v="Laparoscopic appendicectomy"/>
    <m/>
    <s v="General Surgery"/>
    <s v="Dr Dummy 18"/>
    <d v="2026-08-04T08:08:00"/>
    <d v="2026-08-04T09:03:00"/>
    <m/>
    <m/>
    <n v="1"/>
    <s v="AUGUST-26-dummy-data.xlsx"/>
    <b v="0"/>
    <m/>
  </r>
  <r>
    <x v="0"/>
    <x v="1"/>
    <x v="3"/>
    <x v="4"/>
    <x v="2"/>
    <x v="0"/>
    <x v="0"/>
    <x v="4"/>
    <x v="1"/>
    <n v="1"/>
    <s v="St Cah Main Theatre"/>
    <d v="2026-08-04T00:00:00"/>
    <d v="2026-08-04T08:00:00"/>
    <d v="2026-08-04T13:00:00"/>
    <s v="996035765250"/>
    <s v="867283"/>
    <s v="Laparoscopic appendicectomy"/>
    <m/>
    <s v="General Surgery"/>
    <s v="Dr Dummy 18"/>
    <d v="2026-08-04T11:50:00"/>
    <d v="2026-08-04T12:35:00"/>
    <m/>
    <m/>
    <n v="1"/>
    <s v="AUGUST-26-dummy-data.xlsx"/>
    <b v="0"/>
    <m/>
  </r>
  <r>
    <x v="0"/>
    <x v="1"/>
    <x v="3"/>
    <x v="5"/>
    <x v="0"/>
    <x v="0"/>
    <x v="0"/>
    <x v="0"/>
    <x v="0"/>
    <n v="1"/>
    <s v="St Cah Main Theatre"/>
    <d v="2026-06-28T00:00:00"/>
    <d v="2026-06-28T09:00:00"/>
    <d v="2026-06-28T15:00:00"/>
    <m/>
    <m/>
    <m/>
    <m/>
    <m/>
    <m/>
    <m/>
    <m/>
    <n v="4"/>
    <n v="0"/>
    <n v="4"/>
    <s v="JUNE-26-dummy-data.xlsx"/>
    <b v="0"/>
    <n v="0"/>
  </r>
  <r>
    <x v="0"/>
    <x v="1"/>
    <x v="3"/>
    <x v="5"/>
    <x v="0"/>
    <x v="0"/>
    <x v="0"/>
    <x v="0"/>
    <x v="1"/>
    <n v="1"/>
    <s v="St Cah Main Theatre"/>
    <d v="2026-06-28T00:00:00"/>
    <d v="2026-06-28T09:00:00"/>
    <d v="2026-06-28T15:00:00"/>
    <s v="645853611407"/>
    <s v="60018406"/>
    <s v="Cervical polypectomy"/>
    <m/>
    <s v="Gynaecology"/>
    <s v="Dr Dummy 23"/>
    <d v="2026-06-28T13:32:00"/>
    <d v="2026-06-28T14:32:00"/>
    <m/>
    <m/>
    <n v="1"/>
    <s v="JUNE-26-dummy-data.xlsx"/>
    <b v="0"/>
    <m/>
  </r>
  <r>
    <x v="0"/>
    <x v="1"/>
    <x v="3"/>
    <x v="5"/>
    <x v="0"/>
    <x v="0"/>
    <x v="0"/>
    <x v="0"/>
    <x v="1"/>
    <n v="1"/>
    <s v="St Cah Main Theatre"/>
    <d v="2026-06-28T00:00:00"/>
    <d v="2026-06-28T09:00:00"/>
    <d v="2026-06-28T15:00:00"/>
    <s v="656196799571"/>
    <s v="60004241"/>
    <s v="Diagnostic laparoscopy"/>
    <m/>
    <s v="Gynaecology"/>
    <s v="Dr Dummy 23"/>
    <d v="2026-06-28T09:10:00"/>
    <d v="2026-06-28T10:06:00"/>
    <m/>
    <m/>
    <n v="1"/>
    <s v="JUNE-26-dummy-data.xlsx"/>
    <b v="0"/>
    <m/>
  </r>
  <r>
    <x v="0"/>
    <x v="1"/>
    <x v="3"/>
    <x v="5"/>
    <x v="0"/>
    <x v="0"/>
    <x v="0"/>
    <x v="0"/>
    <x v="1"/>
    <n v="1"/>
    <s v="St Cah Main Theatre"/>
    <d v="2026-06-28T00:00:00"/>
    <d v="2026-06-28T09:00:00"/>
    <d v="2026-06-28T15:00:00"/>
    <s v="668126481910"/>
    <s v="60167729"/>
    <s v="Cervical polypectomy"/>
    <m/>
    <s v="Gynaecology"/>
    <s v="Dr Dummy 23"/>
    <d v="2026-06-28T12:11:00"/>
    <d v="2026-06-28T13:21:00"/>
    <m/>
    <m/>
    <n v="1"/>
    <s v="JUNE-26-dummy-data.xlsx"/>
    <b v="0"/>
    <m/>
  </r>
  <r>
    <x v="0"/>
    <x v="1"/>
    <x v="3"/>
    <x v="5"/>
    <x v="0"/>
    <x v="0"/>
    <x v="0"/>
    <x v="0"/>
    <x v="1"/>
    <n v="1"/>
    <s v="St Cah Main Theatre"/>
    <d v="2026-06-28T00:00:00"/>
    <d v="2026-06-28T09:00:00"/>
    <d v="2026-06-28T15:00:00"/>
    <s v="673788168909"/>
    <s v="60226384"/>
    <s v="Hysteroscopy"/>
    <s v="Diagnostic examination"/>
    <s v="Gynaecology"/>
    <s v="Dr Dummy 23"/>
    <d v="2026-06-28T10:37:00"/>
    <d v="2026-06-28T11:42:00"/>
    <m/>
    <m/>
    <n v="1"/>
    <s v="JUNE-26-dummy-data.xlsx"/>
    <b v="0"/>
    <m/>
  </r>
  <r>
    <x v="0"/>
    <x v="1"/>
    <x v="3"/>
    <x v="5"/>
    <x v="1"/>
    <x v="0"/>
    <x v="0"/>
    <x v="2"/>
    <x v="0"/>
    <n v="1"/>
    <s v="St Cah Main Theatre"/>
    <d v="2026-07-06T00:00:00"/>
    <d v="2026-07-06T09:00:00"/>
    <d v="2026-07-06T15:00:00"/>
    <m/>
    <m/>
    <m/>
    <m/>
    <m/>
    <m/>
    <m/>
    <m/>
    <n v="4"/>
    <n v="0"/>
    <n v="4"/>
    <s v="JULY-26-dummy-data.xlsx"/>
    <b v="0"/>
    <n v="0"/>
  </r>
  <r>
    <x v="0"/>
    <x v="1"/>
    <x v="3"/>
    <x v="5"/>
    <x v="1"/>
    <x v="0"/>
    <x v="0"/>
    <x v="2"/>
    <x v="1"/>
    <n v="1"/>
    <s v="St Cah Main Theatre"/>
    <d v="2026-07-06T00:00:00"/>
    <d v="2026-07-06T09:00:00"/>
    <d v="2026-07-06T15:00:00"/>
    <s v="736413567815"/>
    <s v="70052726"/>
    <s v="Adenoidectomy"/>
    <m/>
    <s v="ENT"/>
    <s v="Dr Dummy 15"/>
    <d v="2026-07-06T10:35:00"/>
    <d v="2026-07-06T11:28:00"/>
    <m/>
    <m/>
    <n v="1"/>
    <s v="JULY-26-dummy-data.xlsx"/>
    <b v="0"/>
    <m/>
  </r>
  <r>
    <x v="0"/>
    <x v="1"/>
    <x v="3"/>
    <x v="5"/>
    <x v="1"/>
    <x v="0"/>
    <x v="0"/>
    <x v="2"/>
    <x v="1"/>
    <n v="1"/>
    <s v="St Cah Main Theatre"/>
    <d v="2026-07-06T00:00:00"/>
    <d v="2026-07-06T09:00:00"/>
    <d v="2026-07-06T15:00:00"/>
    <s v="745325151946"/>
    <s v="70216455"/>
    <s v="Tonsillectomy"/>
    <m/>
    <s v="ENT"/>
    <s v="Dr Dummy 15"/>
    <d v="2026-07-06T09:02:00"/>
    <d v="2026-07-06T10:05:00"/>
    <m/>
    <m/>
    <n v="1"/>
    <s v="JULY-26-dummy-data.xlsx"/>
    <b v="0"/>
    <m/>
  </r>
  <r>
    <x v="0"/>
    <x v="1"/>
    <x v="3"/>
    <x v="5"/>
    <x v="1"/>
    <x v="0"/>
    <x v="0"/>
    <x v="2"/>
    <x v="1"/>
    <n v="1"/>
    <s v="St Cah Main Theatre"/>
    <d v="2026-07-06T00:00:00"/>
    <d v="2026-07-06T09:00:00"/>
    <d v="2026-07-06T15:00:00"/>
    <s v="771445061009"/>
    <s v="70041354"/>
    <s v="Nasal polypectomy"/>
    <m/>
    <s v="ENT"/>
    <s v="Dr Dummy 15"/>
    <d v="2026-07-06T12:02:00"/>
    <d v="2026-07-06T13:00:00"/>
    <m/>
    <m/>
    <n v="1"/>
    <s v="JULY-26-dummy-data.xlsx"/>
    <b v="0"/>
    <m/>
  </r>
  <r>
    <x v="0"/>
    <x v="1"/>
    <x v="3"/>
    <x v="5"/>
    <x v="1"/>
    <x v="0"/>
    <x v="0"/>
    <x v="2"/>
    <x v="1"/>
    <n v="1"/>
    <s v="St Cah Main Theatre"/>
    <d v="2026-07-06T00:00:00"/>
    <d v="2026-07-06T09:00:00"/>
    <d v="2026-07-06T15:00:00"/>
    <s v="788238730955"/>
    <s v="70291757"/>
    <s v="Tonsillectomy"/>
    <m/>
    <s v="ENT"/>
    <s v="Dr Dummy 15"/>
    <d v="2026-07-06T13:41:00"/>
    <d v="2026-07-06T14:32:00"/>
    <m/>
    <m/>
    <n v="1"/>
    <s v="JULY-26-dummy-data.xlsx"/>
    <b v="0"/>
    <m/>
  </r>
  <r>
    <x v="0"/>
    <x v="1"/>
    <x v="3"/>
    <x v="5"/>
    <x v="1"/>
    <x v="0"/>
    <x v="0"/>
    <x v="6"/>
    <x v="0"/>
    <n v="1"/>
    <s v="St Cah Main Theatre"/>
    <d v="2026-07-13T00:00:00"/>
    <d v="2026-07-13T08:30:00"/>
    <d v="2026-07-13T14:30:00"/>
    <m/>
    <m/>
    <m/>
    <m/>
    <m/>
    <m/>
    <m/>
    <m/>
    <n v="4"/>
    <n v="0"/>
    <n v="4"/>
    <s v="JULY-26-dummy-data.xlsx"/>
    <b v="0"/>
    <n v="0"/>
  </r>
  <r>
    <x v="0"/>
    <x v="1"/>
    <x v="3"/>
    <x v="5"/>
    <x v="1"/>
    <x v="0"/>
    <x v="0"/>
    <x v="6"/>
    <x v="1"/>
    <n v="1"/>
    <s v="St Cah Main Theatre"/>
    <d v="2026-07-13T00:00:00"/>
    <d v="2026-07-13T08:30:00"/>
    <d v="2026-07-13T14:30:00"/>
    <s v="700531059480"/>
    <s v="70256163"/>
    <s v="Knee arthroscopy"/>
    <s v="Wound dressing"/>
    <s v="Trauma and Orthopaedics"/>
    <s v="Dr Dummy 15"/>
    <d v="2026-07-13T10:09:00"/>
    <d v="2026-07-13T11:06:00"/>
    <m/>
    <m/>
    <n v="1"/>
    <s v="JULY-26-dummy-data.xlsx"/>
    <b v="0"/>
    <m/>
  </r>
  <r>
    <x v="0"/>
    <x v="1"/>
    <x v="3"/>
    <x v="5"/>
    <x v="1"/>
    <x v="0"/>
    <x v="0"/>
    <x v="6"/>
    <x v="1"/>
    <n v="1"/>
    <s v="St Cah Main Theatre"/>
    <d v="2026-07-13T00:00:00"/>
    <d v="2026-07-13T08:30:00"/>
    <d v="2026-07-13T14:30:00"/>
    <s v="701299549499"/>
    <s v="70168711"/>
    <s v="Removal of metalwork"/>
    <m/>
    <s v="Trauma and Orthopaedics"/>
    <s v="Dr Dummy 15"/>
    <d v="2026-07-13T11:33:00"/>
    <d v="2026-07-13T12:30:00"/>
    <m/>
    <m/>
    <n v="1"/>
    <s v="JULY-26-dummy-data.xlsx"/>
    <b v="0"/>
    <m/>
  </r>
  <r>
    <x v="0"/>
    <x v="1"/>
    <x v="3"/>
    <x v="5"/>
    <x v="1"/>
    <x v="0"/>
    <x v="0"/>
    <x v="6"/>
    <x v="1"/>
    <n v="1"/>
    <s v="St Cah Main Theatre"/>
    <d v="2026-07-13T00:00:00"/>
    <d v="2026-07-13T08:30:00"/>
    <d v="2026-07-13T14:30:00"/>
    <s v="725263328151"/>
    <s v="70194695"/>
    <s v="Carpal tunnel release"/>
    <m/>
    <s v="Trauma and Orthopaedics"/>
    <s v="Dr Dummy 15"/>
    <d v="2026-07-13T13:09:00"/>
    <d v="2026-07-13T14:01:00"/>
    <m/>
    <m/>
    <n v="1"/>
    <s v="JULY-26-dummy-data.xlsx"/>
    <b v="0"/>
    <m/>
  </r>
  <r>
    <x v="0"/>
    <x v="1"/>
    <x v="3"/>
    <x v="5"/>
    <x v="1"/>
    <x v="0"/>
    <x v="0"/>
    <x v="6"/>
    <x v="1"/>
    <n v="1"/>
    <s v="St Cah Main Theatre"/>
    <d v="2026-07-13T00:00:00"/>
    <d v="2026-07-13T08:30:00"/>
    <d v="2026-07-13T14:30:00"/>
    <s v="758118214993"/>
    <s v="70136257"/>
    <s v="Shoulder arthroscopy"/>
    <m/>
    <s v="Trauma and Orthopaedics"/>
    <s v="Dr Dummy 15"/>
    <d v="2026-07-13T08:36:00"/>
    <d v="2026-07-13T09:39:00"/>
    <m/>
    <m/>
    <n v="1"/>
    <s v="JULY-26-dummy-data.xlsx"/>
    <b v="0"/>
    <m/>
  </r>
  <r>
    <x v="0"/>
    <x v="1"/>
    <x v="3"/>
    <x v="5"/>
    <x v="2"/>
    <x v="0"/>
    <x v="0"/>
    <x v="4"/>
    <x v="0"/>
    <n v="1"/>
    <s v="St Cah Main Theatre"/>
    <d v="2026-08-23T00:00:00"/>
    <d v="2026-08-23T08:30:00"/>
    <d v="2026-08-23T14:30:00"/>
    <m/>
    <m/>
    <m/>
    <m/>
    <m/>
    <m/>
    <m/>
    <m/>
    <n v="4"/>
    <n v="0"/>
    <n v="4"/>
    <s v="AUGUST-26-dummy-data.xlsx"/>
    <b v="0"/>
    <n v="0"/>
  </r>
  <r>
    <x v="0"/>
    <x v="1"/>
    <x v="3"/>
    <x v="5"/>
    <x v="2"/>
    <x v="0"/>
    <x v="0"/>
    <x v="4"/>
    <x v="1"/>
    <n v="1"/>
    <s v="St Cah Main Theatre"/>
    <d v="2026-08-23T00:00:00"/>
    <d v="2026-08-23T08:30:00"/>
    <d v="2026-08-23T14:30:00"/>
    <s v="923735684412"/>
    <s v="891110"/>
    <s v="Laparoscopic cholecystectomy"/>
    <m/>
    <s v="General Surgery"/>
    <s v="Dr Dummy 15"/>
    <d v="2026-08-23T08:40:00"/>
    <d v="2026-08-23T09:32:00"/>
    <m/>
    <m/>
    <n v="1"/>
    <s v="AUGUST-26-dummy-data.xlsx"/>
    <b v="0"/>
    <m/>
  </r>
  <r>
    <x v="0"/>
    <x v="1"/>
    <x v="3"/>
    <x v="5"/>
    <x v="2"/>
    <x v="0"/>
    <x v="0"/>
    <x v="4"/>
    <x v="1"/>
    <n v="1"/>
    <s v="St Cah Main Theatre"/>
    <d v="2026-08-23T00:00:00"/>
    <d v="2026-08-23T08:30:00"/>
    <d v="2026-08-23T14:30:00"/>
    <s v="939683616789"/>
    <s v="987531"/>
    <s v="Laparoscopic cholecystectomy"/>
    <m/>
    <s v="General Surgery"/>
    <s v="Dr Dummy 15"/>
    <d v="2026-08-23T11:40:00"/>
    <d v="2026-08-23T12:39:00"/>
    <m/>
    <m/>
    <n v="1"/>
    <s v="AUGUST-26-dummy-data.xlsx"/>
    <b v="0"/>
    <m/>
  </r>
  <r>
    <x v="0"/>
    <x v="1"/>
    <x v="3"/>
    <x v="5"/>
    <x v="2"/>
    <x v="0"/>
    <x v="0"/>
    <x v="4"/>
    <x v="1"/>
    <n v="1"/>
    <s v="St Cah Main Theatre"/>
    <d v="2026-08-23T00:00:00"/>
    <d v="2026-08-23T08:30:00"/>
    <d v="2026-08-23T14:30:00"/>
    <s v="981221271002"/>
    <s v="879171"/>
    <s v="Laparoscopic cholecystectomy"/>
    <m/>
    <s v="General Surgery"/>
    <s v="Dr Dummy 15"/>
    <d v="2026-08-23T10:07:00"/>
    <d v="2026-08-23T10:53:00"/>
    <m/>
    <m/>
    <n v="1"/>
    <s v="AUGUST-26-dummy-data.xlsx"/>
    <b v="0"/>
    <m/>
  </r>
  <r>
    <x v="0"/>
    <x v="1"/>
    <x v="3"/>
    <x v="5"/>
    <x v="2"/>
    <x v="0"/>
    <x v="0"/>
    <x v="4"/>
    <x v="1"/>
    <n v="1"/>
    <s v="St Cah Main Theatre"/>
    <d v="2026-08-23T00:00:00"/>
    <d v="2026-08-23T08:30:00"/>
    <d v="2026-08-23T14:30:00"/>
    <s v="996394641021"/>
    <s v="740362"/>
    <s v="Incision and drainage of abscess"/>
    <s v="Diagnostic examination"/>
    <s v="General Surgery"/>
    <s v="Dr Dummy 15"/>
    <d v="2026-08-23T13:07:00"/>
    <d v="2026-08-23T13:58:00"/>
    <m/>
    <m/>
    <n v="1"/>
    <s v="AUGUST-26-dummy-data.xlsx"/>
    <b v="0"/>
    <m/>
  </r>
  <r>
    <x v="0"/>
    <x v="1"/>
    <x v="3"/>
    <x v="6"/>
    <x v="0"/>
    <x v="0"/>
    <x v="0"/>
    <x v="6"/>
    <x v="0"/>
    <n v="1"/>
    <s v="St Cah Main Theatre"/>
    <d v="2026-06-05T00:00:00"/>
    <d v="2026-06-05T08:30:00"/>
    <d v="2026-06-05T15:30:00"/>
    <m/>
    <m/>
    <m/>
    <m/>
    <m/>
    <m/>
    <m/>
    <m/>
    <n v="4"/>
    <n v="0"/>
    <n v="4"/>
    <s v="JUNE-26-dummy-data.xlsx"/>
    <b v="0"/>
    <n v="0"/>
  </r>
  <r>
    <x v="0"/>
    <x v="1"/>
    <x v="3"/>
    <x v="6"/>
    <x v="0"/>
    <x v="0"/>
    <x v="0"/>
    <x v="6"/>
    <x v="1"/>
    <n v="1"/>
    <s v="St Cah Main Theatre"/>
    <d v="2026-06-05T00:00:00"/>
    <d v="2026-06-05T08:30:00"/>
    <d v="2026-06-05T15:30:00"/>
    <s v="629313328372"/>
    <s v="60274550"/>
    <s v="Knee arthroscopy"/>
    <s v="Wound closure"/>
    <s v="Trauma and Orthopaedics"/>
    <s v="Dr Dummy 20"/>
    <d v="2026-06-05T08:42:00"/>
    <d v="2026-06-05T09:48:00"/>
    <m/>
    <m/>
    <n v="1"/>
    <s v="JUNE-26-dummy-data.xlsx"/>
    <b v="0"/>
    <m/>
  </r>
  <r>
    <x v="0"/>
    <x v="1"/>
    <x v="3"/>
    <x v="6"/>
    <x v="0"/>
    <x v="0"/>
    <x v="0"/>
    <x v="6"/>
    <x v="1"/>
    <n v="1"/>
    <s v="St Cah Main Theatre"/>
    <d v="2026-06-05T00:00:00"/>
    <d v="2026-06-05T08:30:00"/>
    <d v="2026-06-05T15:30:00"/>
    <s v="629405800206"/>
    <s v="60039586"/>
    <s v="Carpal tunnel release"/>
    <m/>
    <s v="Trauma and Orthopaedics"/>
    <s v="Dr Dummy 20"/>
    <d v="2026-06-05T12:06:00"/>
    <d v="2026-06-05T13:18:00"/>
    <m/>
    <m/>
    <n v="1"/>
    <s v="JUNE-26-dummy-data.xlsx"/>
    <b v="0"/>
    <m/>
  </r>
  <r>
    <x v="0"/>
    <x v="1"/>
    <x v="3"/>
    <x v="6"/>
    <x v="0"/>
    <x v="0"/>
    <x v="0"/>
    <x v="6"/>
    <x v="1"/>
    <n v="1"/>
    <s v="St Cah Main Theatre"/>
    <d v="2026-06-05T00:00:00"/>
    <d v="2026-06-05T08:30:00"/>
    <d v="2026-06-05T15:30:00"/>
    <s v="638855720823"/>
    <s v="60126931"/>
    <s v="Carpal tunnel release"/>
    <m/>
    <s v="Trauma and Orthopaedics"/>
    <s v="Dr Dummy 20"/>
    <d v="2026-06-05T10:23:00"/>
    <d v="2026-06-05T11:27:00"/>
    <m/>
    <m/>
    <n v="1"/>
    <s v="JUNE-26-dummy-data.xlsx"/>
    <b v="0"/>
    <m/>
  </r>
  <r>
    <x v="0"/>
    <x v="1"/>
    <x v="3"/>
    <x v="6"/>
    <x v="0"/>
    <x v="0"/>
    <x v="0"/>
    <x v="6"/>
    <x v="1"/>
    <n v="1"/>
    <s v="St Cah Main Theatre"/>
    <d v="2026-06-05T00:00:00"/>
    <d v="2026-06-05T08:30:00"/>
    <d v="2026-06-05T15:30:00"/>
    <s v="654142892499"/>
    <s v="60065237"/>
    <s v="Shoulder arthroscopy"/>
    <m/>
    <s v="Trauma and Orthopaedics"/>
    <s v="Dr Dummy 20"/>
    <d v="2026-06-05T13:47:00"/>
    <d v="2026-06-05T14:45:00"/>
    <m/>
    <m/>
    <n v="1"/>
    <s v="JUNE-26-dummy-data.xlsx"/>
    <b v="0"/>
    <m/>
  </r>
  <r>
    <x v="0"/>
    <x v="1"/>
    <x v="3"/>
    <x v="6"/>
    <x v="0"/>
    <x v="0"/>
    <x v="0"/>
    <x v="4"/>
    <x v="0"/>
    <n v="1"/>
    <s v="St Cah Main Theatre"/>
    <d v="2026-06-24T00:00:00"/>
    <d v="2026-06-24T07:30:00"/>
    <d v="2026-06-24T14:30:00"/>
    <m/>
    <m/>
    <m/>
    <m/>
    <m/>
    <m/>
    <m/>
    <m/>
    <n v="4"/>
    <n v="0"/>
    <n v="4"/>
    <s v="JUNE-26-dummy-data.xlsx"/>
    <b v="0"/>
    <n v="0"/>
  </r>
  <r>
    <x v="0"/>
    <x v="1"/>
    <x v="3"/>
    <x v="6"/>
    <x v="0"/>
    <x v="0"/>
    <x v="0"/>
    <x v="4"/>
    <x v="1"/>
    <n v="1"/>
    <s v="St Cah Main Theatre"/>
    <d v="2026-06-24T00:00:00"/>
    <d v="2026-06-24T07:30:00"/>
    <d v="2026-06-24T14:30:00"/>
    <s v="614547533518"/>
    <s v="60170510"/>
    <s v="Laparoscopic appendicectomy"/>
    <m/>
    <s v="General Surgery"/>
    <s v="Dr Dummy 20"/>
    <d v="2026-06-24T07:36:00"/>
    <d v="2026-06-24T08:41:00"/>
    <m/>
    <m/>
    <n v="1"/>
    <s v="JUNE-26-dummy-data.xlsx"/>
    <b v="0"/>
    <m/>
  </r>
  <r>
    <x v="0"/>
    <x v="1"/>
    <x v="3"/>
    <x v="6"/>
    <x v="0"/>
    <x v="0"/>
    <x v="0"/>
    <x v="4"/>
    <x v="1"/>
    <n v="1"/>
    <s v="St Cah Main Theatre"/>
    <d v="2026-06-24T00:00:00"/>
    <d v="2026-06-24T07:30:00"/>
    <d v="2026-06-24T14:30:00"/>
    <s v="618130699707"/>
    <s v="60079615"/>
    <s v="Laparoscopic appendicectomy"/>
    <s v="Diagnostic examination"/>
    <s v="General Surgery"/>
    <s v="Dr Dummy 20"/>
    <d v="2026-06-24T09:23:00"/>
    <d v="2026-06-24T10:22:00"/>
    <m/>
    <m/>
    <n v="1"/>
    <s v="JUNE-26-dummy-data.xlsx"/>
    <b v="0"/>
    <m/>
  </r>
  <r>
    <x v="0"/>
    <x v="1"/>
    <x v="3"/>
    <x v="6"/>
    <x v="0"/>
    <x v="0"/>
    <x v="0"/>
    <x v="4"/>
    <x v="1"/>
    <n v="1"/>
    <s v="St Cah Main Theatre"/>
    <d v="2026-06-24T00:00:00"/>
    <d v="2026-06-24T07:30:00"/>
    <d v="2026-06-24T14:30:00"/>
    <s v="630704228067"/>
    <s v="60236493"/>
    <s v="Incision and drainage of abscess"/>
    <m/>
    <s v="General Surgery"/>
    <s v="Dr Dummy 20"/>
    <d v="2026-06-24T12:56:00"/>
    <d v="2026-06-24T14:03:00"/>
    <m/>
    <m/>
    <n v="1"/>
    <s v="JUNE-26-dummy-data.xlsx"/>
    <b v="0"/>
    <m/>
  </r>
  <r>
    <x v="0"/>
    <x v="1"/>
    <x v="3"/>
    <x v="6"/>
    <x v="0"/>
    <x v="0"/>
    <x v="0"/>
    <x v="4"/>
    <x v="1"/>
    <n v="1"/>
    <s v="St Cah Main Theatre"/>
    <d v="2026-06-24T00:00:00"/>
    <d v="2026-06-24T07:30:00"/>
    <d v="2026-06-24T14:30:00"/>
    <s v="683391730533"/>
    <s v="60131620"/>
    <s v="Incision and drainage of abscess"/>
    <m/>
    <s v="General Surgery"/>
    <s v="Dr Dummy 20"/>
    <d v="2026-06-24T11:03:00"/>
    <d v="2026-06-24T12:21:00"/>
    <m/>
    <m/>
    <n v="1"/>
    <s v="JUNE-26-dummy-data.xlsx"/>
    <b v="0"/>
    <m/>
  </r>
  <r>
    <x v="0"/>
    <x v="1"/>
    <x v="3"/>
    <x v="6"/>
    <x v="1"/>
    <x v="0"/>
    <x v="0"/>
    <x v="7"/>
    <x v="0"/>
    <n v="1"/>
    <s v="St Cah Main Theatre"/>
    <d v="2026-07-12T00:00:00"/>
    <d v="2026-07-12T07:30:00"/>
    <d v="2026-07-12T14:30:00"/>
    <m/>
    <m/>
    <m/>
    <m/>
    <m/>
    <m/>
    <m/>
    <m/>
    <n v="4"/>
    <n v="0"/>
    <n v="4"/>
    <s v="JULY-26-dummy-data.xlsx"/>
    <b v="0"/>
    <n v="0"/>
  </r>
  <r>
    <x v="0"/>
    <x v="1"/>
    <x v="3"/>
    <x v="6"/>
    <x v="1"/>
    <x v="0"/>
    <x v="0"/>
    <x v="7"/>
    <x v="1"/>
    <n v="1"/>
    <s v="St Cah Main Theatre"/>
    <d v="2026-07-12T00:00:00"/>
    <d v="2026-07-12T07:30:00"/>
    <d v="2026-07-12T14:30:00"/>
    <s v="726352412951"/>
    <s v="70221326"/>
    <s v="Skin graft"/>
    <s v="Wound closure"/>
    <s v="Plastic Surgery"/>
    <s v="Dr Dummy 12"/>
    <d v="2026-07-12T11:09:00"/>
    <d v="2026-07-12T12:07:00"/>
    <m/>
    <m/>
    <n v="1"/>
    <s v="JULY-26-dummy-data.xlsx"/>
    <b v="0"/>
    <m/>
  </r>
  <r>
    <x v="0"/>
    <x v="1"/>
    <x v="3"/>
    <x v="6"/>
    <x v="1"/>
    <x v="0"/>
    <x v="0"/>
    <x v="7"/>
    <x v="1"/>
    <n v="1"/>
    <s v="St Cah Main Theatre"/>
    <d v="2026-07-12T00:00:00"/>
    <d v="2026-07-12T07:30:00"/>
    <d v="2026-07-12T14:30:00"/>
    <s v="733052204851"/>
    <s v="70134663"/>
    <s v="Excision of skin lesion"/>
    <s v="Diagnostic examination"/>
    <s v="Plastic Surgery"/>
    <s v="Dr Dummy 12"/>
    <d v="2026-07-12T12:55:00"/>
    <d v="2026-07-12T14:05:00"/>
    <m/>
    <m/>
    <n v="1"/>
    <s v="JULY-26-dummy-data.xlsx"/>
    <b v="0"/>
    <m/>
  </r>
  <r>
    <x v="0"/>
    <x v="1"/>
    <x v="3"/>
    <x v="6"/>
    <x v="1"/>
    <x v="0"/>
    <x v="0"/>
    <x v="7"/>
    <x v="1"/>
    <n v="1"/>
    <s v="St Cah Main Theatre"/>
    <d v="2026-07-12T00:00:00"/>
    <d v="2026-07-12T07:30:00"/>
    <d v="2026-07-12T14:30:00"/>
    <s v="737140855448"/>
    <s v="70018070"/>
    <s v="Scar revision"/>
    <s v="Wound closure"/>
    <s v="Plastic Surgery"/>
    <s v="Dr Dummy 12"/>
    <d v="2026-07-12T07:42:00"/>
    <d v="2026-07-12T08:39:00"/>
    <m/>
    <m/>
    <n v="1"/>
    <s v="JULY-26-dummy-data.xlsx"/>
    <b v="0"/>
    <m/>
  </r>
  <r>
    <x v="0"/>
    <x v="1"/>
    <x v="3"/>
    <x v="6"/>
    <x v="1"/>
    <x v="0"/>
    <x v="0"/>
    <x v="7"/>
    <x v="1"/>
    <n v="1"/>
    <s v="St Cah Main Theatre"/>
    <d v="2026-07-12T00:00:00"/>
    <d v="2026-07-12T07:30:00"/>
    <d v="2026-07-12T14:30:00"/>
    <s v="772100966190"/>
    <s v="70253066"/>
    <s v="Skin graft"/>
    <m/>
    <s v="Plastic Surgery"/>
    <s v="Dr Dummy 12"/>
    <d v="2026-07-12T09:19:00"/>
    <d v="2026-07-12T10:28:00"/>
    <m/>
    <m/>
    <n v="1"/>
    <s v="JULY-26-dummy-data.xlsx"/>
    <b v="0"/>
    <m/>
  </r>
  <r>
    <x v="0"/>
    <x v="1"/>
    <x v="3"/>
    <x v="6"/>
    <x v="1"/>
    <x v="0"/>
    <x v="0"/>
    <x v="7"/>
    <x v="0"/>
    <n v="1"/>
    <s v="St Cah Main Theatre"/>
    <d v="2026-07-14T00:00:00"/>
    <d v="2026-07-14T09:00:00"/>
    <d v="2026-07-14T16:00:00"/>
    <m/>
    <m/>
    <m/>
    <m/>
    <m/>
    <m/>
    <m/>
    <m/>
    <n v="4"/>
    <n v="0"/>
    <n v="4"/>
    <s v="JULY-26-dummy-data.xlsx"/>
    <b v="0"/>
    <n v="0"/>
  </r>
  <r>
    <x v="0"/>
    <x v="1"/>
    <x v="3"/>
    <x v="6"/>
    <x v="1"/>
    <x v="0"/>
    <x v="0"/>
    <x v="7"/>
    <x v="1"/>
    <n v="1"/>
    <s v="St Cah Main Theatre"/>
    <d v="2026-07-14T00:00:00"/>
    <d v="2026-07-14T09:00:00"/>
    <d v="2026-07-14T16:00:00"/>
    <s v="743884597089"/>
    <s v="70097734"/>
    <s v="Skin graft"/>
    <m/>
    <s v="Plastic Surgery"/>
    <s v="Dr Dummy 12"/>
    <d v="2026-07-14T10:56:00"/>
    <d v="2026-07-14T12:07:00"/>
    <m/>
    <m/>
    <n v="1"/>
    <s v="JULY-26-dummy-data.xlsx"/>
    <b v="0"/>
    <m/>
  </r>
  <r>
    <x v="0"/>
    <x v="1"/>
    <x v="3"/>
    <x v="6"/>
    <x v="1"/>
    <x v="0"/>
    <x v="0"/>
    <x v="7"/>
    <x v="1"/>
    <n v="1"/>
    <s v="St Cah Main Theatre"/>
    <d v="2026-07-14T00:00:00"/>
    <d v="2026-07-14T09:00:00"/>
    <d v="2026-07-14T16:00:00"/>
    <s v="753772797365"/>
    <s v="70267424"/>
    <s v="Scar revision"/>
    <m/>
    <s v="Plastic Surgery"/>
    <s v="Dr Dummy 12"/>
    <d v="2026-07-14T09:05:00"/>
    <d v="2026-07-14T10:08:00"/>
    <m/>
    <m/>
    <n v="1"/>
    <s v="JULY-26-dummy-data.xlsx"/>
    <b v="0"/>
    <m/>
  </r>
  <r>
    <x v="0"/>
    <x v="1"/>
    <x v="3"/>
    <x v="6"/>
    <x v="1"/>
    <x v="0"/>
    <x v="0"/>
    <x v="7"/>
    <x v="1"/>
    <n v="1"/>
    <s v="St Cah Main Theatre"/>
    <d v="2026-07-14T00:00:00"/>
    <d v="2026-07-14T09:00:00"/>
    <d v="2026-07-14T16:00:00"/>
    <s v="765047132525"/>
    <s v="70005626"/>
    <s v="Skin graft"/>
    <s v="Tissue biopsy"/>
    <s v="Plastic Surgery"/>
    <s v="Dr Dummy 12"/>
    <d v="2026-07-14T12:32:00"/>
    <d v="2026-07-14T13:47:00"/>
    <m/>
    <m/>
    <n v="1"/>
    <s v="JULY-26-dummy-data.xlsx"/>
    <b v="0"/>
    <m/>
  </r>
  <r>
    <x v="0"/>
    <x v="1"/>
    <x v="3"/>
    <x v="6"/>
    <x v="1"/>
    <x v="0"/>
    <x v="0"/>
    <x v="7"/>
    <x v="1"/>
    <n v="1"/>
    <s v="St Cah Main Theatre"/>
    <d v="2026-07-14T00:00:00"/>
    <d v="2026-07-14T09:00:00"/>
    <d v="2026-07-14T16:00:00"/>
    <s v="773417371883"/>
    <s v="70223625"/>
    <s v="Scar revision"/>
    <m/>
    <s v="Plastic Surgery"/>
    <s v="Dr Dummy 12"/>
    <d v="2026-07-14T14:18:00"/>
    <d v="2026-07-14T15:21:00"/>
    <m/>
    <m/>
    <n v="1"/>
    <s v="JULY-26-dummy-data.xlsx"/>
    <b v="0"/>
    <m/>
  </r>
  <r>
    <x v="0"/>
    <x v="1"/>
    <x v="3"/>
    <x v="6"/>
    <x v="1"/>
    <x v="0"/>
    <x v="0"/>
    <x v="2"/>
    <x v="0"/>
    <n v="1"/>
    <s v="St Cah Main Theatre"/>
    <d v="2026-07-30T00:00:00"/>
    <d v="2026-07-30T08:00:00"/>
    <d v="2026-07-30T15:00:00"/>
    <m/>
    <m/>
    <m/>
    <m/>
    <m/>
    <m/>
    <m/>
    <m/>
    <n v="4"/>
    <n v="0"/>
    <n v="4"/>
    <s v="JULY-26-dummy-data.xlsx"/>
    <b v="0"/>
    <n v="0"/>
  </r>
  <r>
    <x v="0"/>
    <x v="1"/>
    <x v="3"/>
    <x v="6"/>
    <x v="1"/>
    <x v="0"/>
    <x v="0"/>
    <x v="2"/>
    <x v="1"/>
    <n v="1"/>
    <s v="St Cah Main Theatre"/>
    <d v="2026-07-30T00:00:00"/>
    <d v="2026-07-30T08:00:00"/>
    <d v="2026-07-30T15:00:00"/>
    <s v="700422294577"/>
    <s v="70130465"/>
    <s v="Tonsillectomy"/>
    <s v="Diagnostic examination"/>
    <s v="ENT"/>
    <s v="Dr Dummy 16"/>
    <d v="2026-07-30T09:57:00"/>
    <d v="2026-07-30T11:04:00"/>
    <m/>
    <m/>
    <n v="1"/>
    <s v="JULY-26-dummy-data.xlsx"/>
    <b v="0"/>
    <m/>
  </r>
  <r>
    <x v="0"/>
    <x v="1"/>
    <x v="3"/>
    <x v="6"/>
    <x v="1"/>
    <x v="0"/>
    <x v="0"/>
    <x v="2"/>
    <x v="1"/>
    <n v="1"/>
    <s v="St Cah Main Theatre"/>
    <d v="2026-07-30T00:00:00"/>
    <d v="2026-07-30T08:00:00"/>
    <d v="2026-07-30T15:00:00"/>
    <s v="706175300409"/>
    <s v="70196560"/>
    <s v="Adenoidectomy"/>
    <m/>
    <s v="ENT"/>
    <s v="Dr Dummy 16"/>
    <d v="2026-07-30T13:22:00"/>
    <d v="2026-07-30T14:23:00"/>
    <m/>
    <m/>
    <n v="1"/>
    <s v="JULY-26-dummy-data.xlsx"/>
    <b v="0"/>
    <m/>
  </r>
  <r>
    <x v="0"/>
    <x v="1"/>
    <x v="3"/>
    <x v="6"/>
    <x v="1"/>
    <x v="0"/>
    <x v="0"/>
    <x v="2"/>
    <x v="1"/>
    <n v="1"/>
    <s v="St Cah Main Theatre"/>
    <d v="2026-07-30T00:00:00"/>
    <d v="2026-07-30T08:00:00"/>
    <d v="2026-07-30T15:00:00"/>
    <s v="749060089629"/>
    <s v="70207894"/>
    <s v="Nasal polypectomy"/>
    <m/>
    <s v="ENT"/>
    <s v="Dr Dummy 16"/>
    <d v="2026-07-30T11:36:00"/>
    <d v="2026-07-30T12:33:00"/>
    <m/>
    <m/>
    <n v="1"/>
    <s v="JULY-26-dummy-data.xlsx"/>
    <b v="0"/>
    <m/>
  </r>
  <r>
    <x v="0"/>
    <x v="1"/>
    <x v="3"/>
    <x v="6"/>
    <x v="1"/>
    <x v="0"/>
    <x v="0"/>
    <x v="2"/>
    <x v="1"/>
    <n v="1"/>
    <s v="St Cah Main Theatre"/>
    <d v="2026-07-30T00:00:00"/>
    <d v="2026-07-30T08:00:00"/>
    <d v="2026-07-30T15:00:00"/>
    <s v="770047019304"/>
    <s v="70115249"/>
    <s v="Nasal polypectomy"/>
    <s v="Tissue biopsy"/>
    <s v="ENT"/>
    <s v="Dr Dummy 16"/>
    <d v="2026-07-30T08:09:00"/>
    <d v="2026-07-30T09:20:00"/>
    <m/>
    <m/>
    <n v="1"/>
    <s v="JULY-26-dummy-data.xlsx"/>
    <b v="0"/>
    <m/>
  </r>
  <r>
    <x v="0"/>
    <x v="1"/>
    <x v="3"/>
    <x v="6"/>
    <x v="2"/>
    <x v="0"/>
    <x v="0"/>
    <x v="2"/>
    <x v="0"/>
    <n v="1"/>
    <s v="St Cah Main Theatre"/>
    <d v="2026-08-31T00:00:00"/>
    <d v="2026-08-31T08:30:00"/>
    <d v="2026-08-31T15:30:00"/>
    <m/>
    <m/>
    <m/>
    <m/>
    <m/>
    <m/>
    <m/>
    <m/>
    <n v="4"/>
    <n v="0"/>
    <n v="4"/>
    <s v="AUGUST-26-dummy-data.xlsx"/>
    <b v="0"/>
    <n v="0"/>
  </r>
  <r>
    <x v="0"/>
    <x v="1"/>
    <x v="3"/>
    <x v="6"/>
    <x v="2"/>
    <x v="0"/>
    <x v="0"/>
    <x v="2"/>
    <x v="1"/>
    <n v="1"/>
    <s v="St Cah Main Theatre"/>
    <d v="2026-08-31T00:00:00"/>
    <d v="2026-08-31T08:30:00"/>
    <d v="2026-08-31T15:30:00"/>
    <s v="905715652112"/>
    <s v="908319"/>
    <s v="Grommet insertion"/>
    <m/>
    <s v="ENT"/>
    <s v="Dr Dummy 12"/>
    <d v="2026-08-31T12:02:00"/>
    <d v="2026-08-31T13:00:00"/>
    <m/>
    <m/>
    <n v="1"/>
    <s v="AUGUST-26-dummy-data.xlsx"/>
    <b v="0"/>
    <m/>
  </r>
  <r>
    <x v="0"/>
    <x v="1"/>
    <x v="3"/>
    <x v="6"/>
    <x v="2"/>
    <x v="0"/>
    <x v="0"/>
    <x v="2"/>
    <x v="1"/>
    <n v="1"/>
    <s v="St Cah Main Theatre"/>
    <d v="2026-08-31T00:00:00"/>
    <d v="2026-08-31T08:30:00"/>
    <d v="2026-08-31T15:30:00"/>
    <s v="906997007247"/>
    <s v="751288"/>
    <s v="Nasal polypectomy"/>
    <m/>
    <s v="ENT"/>
    <s v="Dr Dummy 12"/>
    <d v="2026-08-31T10:27:00"/>
    <d v="2026-08-31T11:30:00"/>
    <m/>
    <m/>
    <n v="1"/>
    <s v="AUGUST-26-dummy-data.xlsx"/>
    <b v="0"/>
    <m/>
  </r>
  <r>
    <x v="0"/>
    <x v="1"/>
    <x v="3"/>
    <x v="6"/>
    <x v="2"/>
    <x v="0"/>
    <x v="0"/>
    <x v="2"/>
    <x v="1"/>
    <n v="1"/>
    <s v="St Cah Main Theatre"/>
    <d v="2026-08-31T00:00:00"/>
    <d v="2026-08-31T08:30:00"/>
    <d v="2026-08-31T15:30:00"/>
    <s v="941949795116"/>
    <s v="718970"/>
    <s v="Grommet insertion"/>
    <m/>
    <s v="ENT"/>
    <s v="Dr Dummy 12"/>
    <d v="2026-08-31T08:38:00"/>
    <d v="2026-08-31T09:53:00"/>
    <m/>
    <m/>
    <n v="1"/>
    <s v="AUGUST-26-dummy-data.xlsx"/>
    <b v="0"/>
    <m/>
  </r>
  <r>
    <x v="0"/>
    <x v="1"/>
    <x v="3"/>
    <x v="6"/>
    <x v="2"/>
    <x v="0"/>
    <x v="0"/>
    <x v="2"/>
    <x v="1"/>
    <n v="1"/>
    <s v="St Cah Main Theatre"/>
    <d v="2026-08-31T00:00:00"/>
    <d v="2026-08-31T08:30:00"/>
    <d v="2026-08-31T15:30:00"/>
    <s v="984732202183"/>
    <s v="977342"/>
    <s v="Grommet insertion"/>
    <s v="Wound dressing"/>
    <s v="ENT"/>
    <s v="Dr Dummy 12"/>
    <d v="2026-08-31T13:54:00"/>
    <d v="2026-08-31T15:18:00"/>
    <m/>
    <m/>
    <n v="1"/>
    <s v="AUGUST-26-dummy-data.xlsx"/>
    <b v="0"/>
    <m/>
  </r>
  <r>
    <x v="0"/>
    <x v="1"/>
    <x v="3"/>
    <x v="7"/>
    <x v="0"/>
    <x v="0"/>
    <x v="0"/>
    <x v="4"/>
    <x v="0"/>
    <n v="1"/>
    <s v="St Cah Main Theatre"/>
    <d v="2026-06-10T00:00:00"/>
    <d v="2026-06-10T08:00:00"/>
    <d v="2026-06-10T16:00:00"/>
    <m/>
    <m/>
    <m/>
    <m/>
    <m/>
    <m/>
    <m/>
    <m/>
    <n v="4"/>
    <n v="0"/>
    <n v="4"/>
    <s v="JUNE-26-dummy-data.xlsx"/>
    <b v="0"/>
    <n v="0"/>
  </r>
  <r>
    <x v="0"/>
    <x v="1"/>
    <x v="3"/>
    <x v="7"/>
    <x v="0"/>
    <x v="0"/>
    <x v="0"/>
    <x v="4"/>
    <x v="1"/>
    <n v="1"/>
    <s v="St Cah Main Theatre"/>
    <d v="2026-06-10T00:00:00"/>
    <d v="2026-06-10T08:00:00"/>
    <d v="2026-06-10T16:00:00"/>
    <s v="614646717021"/>
    <s v="60150769"/>
    <s v="Excision of skin lesion"/>
    <m/>
    <s v="General Surgery"/>
    <s v="Dr Dummy 02"/>
    <d v="2026-06-10T12:05:00"/>
    <d v="2026-06-10T13:28:00"/>
    <m/>
    <m/>
    <n v="1"/>
    <s v="JUNE-26-dummy-data.xlsx"/>
    <b v="0"/>
    <m/>
  </r>
  <r>
    <x v="0"/>
    <x v="1"/>
    <x v="3"/>
    <x v="7"/>
    <x v="0"/>
    <x v="0"/>
    <x v="0"/>
    <x v="4"/>
    <x v="1"/>
    <n v="1"/>
    <s v="St Cah Main Theatre"/>
    <d v="2026-06-10T00:00:00"/>
    <d v="2026-06-10T08:00:00"/>
    <d v="2026-06-10T16:00:00"/>
    <s v="619871962605"/>
    <s v="60006490"/>
    <s v="Inguinal hernia repair"/>
    <s v="Wound dressing"/>
    <s v="General Surgery"/>
    <s v="Dr Dummy 02"/>
    <d v="2026-06-10T08:10:00"/>
    <d v="2026-06-10T09:27:00"/>
    <m/>
    <m/>
    <n v="1"/>
    <s v="JUNE-26-dummy-data.xlsx"/>
    <b v="0"/>
    <m/>
  </r>
  <r>
    <x v="0"/>
    <x v="1"/>
    <x v="3"/>
    <x v="7"/>
    <x v="0"/>
    <x v="0"/>
    <x v="0"/>
    <x v="4"/>
    <x v="1"/>
    <n v="1"/>
    <s v="St Cah Main Theatre"/>
    <d v="2026-06-10T00:00:00"/>
    <d v="2026-06-10T08:00:00"/>
    <d v="2026-06-10T16:00:00"/>
    <s v="626706184493"/>
    <s v="60106051"/>
    <s v="Excision of skin lesion"/>
    <m/>
    <s v="General Surgery"/>
    <s v="Dr Dummy 02"/>
    <d v="2026-06-10T14:06:00"/>
    <d v="2026-06-10T15:17:00"/>
    <m/>
    <m/>
    <n v="1"/>
    <s v="JUNE-26-dummy-data.xlsx"/>
    <b v="0"/>
    <m/>
  </r>
  <r>
    <x v="0"/>
    <x v="1"/>
    <x v="3"/>
    <x v="7"/>
    <x v="0"/>
    <x v="0"/>
    <x v="0"/>
    <x v="4"/>
    <x v="1"/>
    <n v="1"/>
    <s v="St Cah Main Theatre"/>
    <d v="2026-06-10T00:00:00"/>
    <d v="2026-06-10T08:00:00"/>
    <d v="2026-06-10T16:00:00"/>
    <s v="665810116798"/>
    <s v="60024817"/>
    <s v="Laparoscopic cholecystectomy"/>
    <m/>
    <s v="General Surgery"/>
    <s v="Dr Dummy 02"/>
    <d v="2026-06-10T10:05:00"/>
    <d v="2026-06-10T11:44:00"/>
    <m/>
    <m/>
    <n v="1"/>
    <s v="JUNE-26-dummy-data.xlsx"/>
    <b v="0"/>
    <m/>
  </r>
  <r>
    <x v="0"/>
    <x v="1"/>
    <x v="3"/>
    <x v="7"/>
    <x v="0"/>
    <x v="0"/>
    <x v="0"/>
    <x v="0"/>
    <x v="0"/>
    <n v="1"/>
    <s v="St Cah Main Theatre"/>
    <d v="2026-06-20T00:00:00"/>
    <d v="2026-06-20T09:00:00"/>
    <d v="2026-06-20T17:00:00"/>
    <m/>
    <m/>
    <m/>
    <m/>
    <m/>
    <m/>
    <m/>
    <m/>
    <n v="4"/>
    <n v="0"/>
    <n v="4"/>
    <s v="JUNE-26-dummy-data.xlsx"/>
    <b v="0"/>
    <n v="0"/>
  </r>
  <r>
    <x v="0"/>
    <x v="1"/>
    <x v="3"/>
    <x v="7"/>
    <x v="0"/>
    <x v="0"/>
    <x v="0"/>
    <x v="0"/>
    <x v="1"/>
    <n v="1"/>
    <s v="St Cah Main Theatre"/>
    <d v="2026-06-20T00:00:00"/>
    <d v="2026-06-20T09:00:00"/>
    <d v="2026-06-20T17:00:00"/>
    <s v="616905390866"/>
    <s v="60208018"/>
    <s v="Diagnostic laparoscopy"/>
    <s v="Diagnostic examination"/>
    <s v="Gynaecology"/>
    <s v="Dr Dummy 07"/>
    <d v="2026-06-20T13:11:00"/>
    <d v="2026-06-20T14:23:00"/>
    <m/>
    <m/>
    <n v="1"/>
    <s v="JUNE-26-dummy-data.xlsx"/>
    <b v="0"/>
    <m/>
  </r>
  <r>
    <x v="0"/>
    <x v="1"/>
    <x v="3"/>
    <x v="7"/>
    <x v="0"/>
    <x v="0"/>
    <x v="0"/>
    <x v="0"/>
    <x v="1"/>
    <n v="1"/>
    <s v="St Cah Main Theatre"/>
    <d v="2026-06-20T00:00:00"/>
    <d v="2026-06-20T09:00:00"/>
    <d v="2026-06-20T17:00:00"/>
    <s v="624217250616"/>
    <s v="60128070"/>
    <s v="Hysteroscopy"/>
    <s v="Local anaesthetic infiltration"/>
    <s v="Gynaecology"/>
    <s v="Dr Dummy 07"/>
    <d v="2026-06-20T11:06:00"/>
    <d v="2026-06-20T12:21:00"/>
    <m/>
    <m/>
    <n v="1"/>
    <s v="JUNE-26-dummy-data.xlsx"/>
    <b v="0"/>
    <m/>
  </r>
  <r>
    <x v="0"/>
    <x v="1"/>
    <x v="3"/>
    <x v="7"/>
    <x v="0"/>
    <x v="0"/>
    <x v="0"/>
    <x v="0"/>
    <x v="1"/>
    <n v="1"/>
    <s v="St Cah Main Theatre"/>
    <d v="2026-06-20T00:00:00"/>
    <d v="2026-06-20T09:00:00"/>
    <d v="2026-06-20T17:00:00"/>
    <s v="629939577215"/>
    <s v="60295117"/>
    <s v="Cervical polypectomy"/>
    <m/>
    <s v="Gynaecology"/>
    <s v="Dr Dummy 07"/>
    <d v="2026-06-20T09:02:00"/>
    <d v="2026-06-20T10:37:00"/>
    <m/>
    <m/>
    <n v="1"/>
    <s v="JUNE-26-dummy-data.xlsx"/>
    <b v="0"/>
    <m/>
  </r>
  <r>
    <x v="0"/>
    <x v="1"/>
    <x v="3"/>
    <x v="7"/>
    <x v="0"/>
    <x v="0"/>
    <x v="0"/>
    <x v="0"/>
    <x v="1"/>
    <n v="1"/>
    <s v="St Cah Main Theatre"/>
    <d v="2026-06-20T00:00:00"/>
    <d v="2026-06-20T09:00:00"/>
    <d v="2026-06-20T17:00:00"/>
    <s v="687169943842"/>
    <s v="60223145"/>
    <s v="Endometrial biopsy"/>
    <m/>
    <s v="Gynaecology"/>
    <s v="Dr Dummy 07"/>
    <d v="2026-06-20T15:09:00"/>
    <d v="2026-06-20T16:29:00"/>
    <m/>
    <m/>
    <n v="1"/>
    <s v="JUNE-26-dummy-data.xlsx"/>
    <b v="0"/>
    <m/>
  </r>
  <r>
    <x v="0"/>
    <x v="1"/>
    <x v="3"/>
    <x v="7"/>
    <x v="1"/>
    <x v="0"/>
    <x v="0"/>
    <x v="2"/>
    <x v="0"/>
    <n v="1"/>
    <s v="St Cah Main Theatre"/>
    <d v="2026-07-03T00:00:00"/>
    <d v="2026-07-03T09:00:00"/>
    <d v="2026-07-03T17:00:00"/>
    <m/>
    <m/>
    <m/>
    <m/>
    <m/>
    <m/>
    <m/>
    <m/>
    <n v="4"/>
    <n v="0"/>
    <n v="4"/>
    <s v="JULY-26-dummy-data.xlsx"/>
    <b v="0"/>
    <n v="0"/>
  </r>
  <r>
    <x v="0"/>
    <x v="1"/>
    <x v="3"/>
    <x v="7"/>
    <x v="1"/>
    <x v="0"/>
    <x v="0"/>
    <x v="2"/>
    <x v="1"/>
    <n v="1"/>
    <s v="St Cah Main Theatre"/>
    <d v="2026-07-03T00:00:00"/>
    <d v="2026-07-03T09:00:00"/>
    <d v="2026-07-03T17:00:00"/>
    <s v="722032956965"/>
    <s v="70093897"/>
    <s v="Nasal polypectomy"/>
    <s v="Diagnostic examination"/>
    <s v="ENT"/>
    <s v="Dr Dummy 02"/>
    <d v="2026-07-03T11:06:00"/>
    <d v="2026-07-03T12:19:00"/>
    <m/>
    <m/>
    <n v="1"/>
    <s v="JULY-26-dummy-data.xlsx"/>
    <b v="0"/>
    <m/>
  </r>
  <r>
    <x v="0"/>
    <x v="1"/>
    <x v="3"/>
    <x v="7"/>
    <x v="1"/>
    <x v="0"/>
    <x v="0"/>
    <x v="2"/>
    <x v="1"/>
    <n v="1"/>
    <s v="St Cah Main Theatre"/>
    <d v="2026-07-03T00:00:00"/>
    <d v="2026-07-03T09:00:00"/>
    <d v="2026-07-03T17:00:00"/>
    <s v="723404860729"/>
    <s v="70298235"/>
    <s v="Tonsillectomy"/>
    <s v="Tissue biopsy"/>
    <s v="ENT"/>
    <s v="Dr Dummy 02"/>
    <d v="2026-07-03T15:12:00"/>
    <d v="2026-07-03T16:45:00"/>
    <m/>
    <m/>
    <n v="1"/>
    <s v="JULY-26-dummy-data.xlsx"/>
    <b v="0"/>
    <m/>
  </r>
  <r>
    <x v="0"/>
    <x v="1"/>
    <x v="3"/>
    <x v="7"/>
    <x v="1"/>
    <x v="0"/>
    <x v="0"/>
    <x v="2"/>
    <x v="1"/>
    <n v="1"/>
    <s v="St Cah Main Theatre"/>
    <d v="2026-07-03T00:00:00"/>
    <d v="2026-07-03T09:00:00"/>
    <d v="2026-07-03T17:00:00"/>
    <s v="755964577546"/>
    <s v="70186145"/>
    <s v="Adenoidectomy"/>
    <s v="Diagnostic examination"/>
    <s v="ENT"/>
    <s v="Dr Dummy 02"/>
    <d v="2026-07-03T13:11:00"/>
    <d v="2026-07-03T14:24:00"/>
    <m/>
    <m/>
    <n v="1"/>
    <s v="JULY-26-dummy-data.xlsx"/>
    <b v="0"/>
    <m/>
  </r>
  <r>
    <x v="0"/>
    <x v="1"/>
    <x v="3"/>
    <x v="7"/>
    <x v="1"/>
    <x v="0"/>
    <x v="0"/>
    <x v="2"/>
    <x v="1"/>
    <n v="1"/>
    <s v="St Cah Main Theatre"/>
    <d v="2026-07-03T00:00:00"/>
    <d v="2026-07-03T09:00:00"/>
    <d v="2026-07-03T17:00:00"/>
    <s v="792236217971"/>
    <s v="70042983"/>
    <s v="Septoplasty"/>
    <s v="Local anaesthetic infiltration"/>
    <s v="ENT"/>
    <s v="Dr Dummy 02"/>
    <d v="2026-07-03T09:08:00"/>
    <d v="2026-07-03T10:39:00"/>
    <m/>
    <m/>
    <n v="1"/>
    <s v="JULY-26-dummy-data.xlsx"/>
    <b v="0"/>
    <m/>
  </r>
  <r>
    <x v="0"/>
    <x v="1"/>
    <x v="3"/>
    <x v="7"/>
    <x v="1"/>
    <x v="0"/>
    <x v="0"/>
    <x v="4"/>
    <x v="0"/>
    <n v="1"/>
    <s v="St Cah Main Theatre"/>
    <d v="2026-07-19T00:00:00"/>
    <d v="2026-07-19T08:00:00"/>
    <d v="2026-07-19T16:00:00"/>
    <m/>
    <m/>
    <m/>
    <m/>
    <m/>
    <m/>
    <m/>
    <m/>
    <n v="4"/>
    <n v="0"/>
    <n v="4"/>
    <s v="JULY-26-dummy-data.xlsx"/>
    <b v="0"/>
    <n v="0"/>
  </r>
  <r>
    <x v="0"/>
    <x v="1"/>
    <x v="3"/>
    <x v="7"/>
    <x v="1"/>
    <x v="0"/>
    <x v="0"/>
    <x v="4"/>
    <x v="1"/>
    <n v="1"/>
    <s v="St Cah Main Theatre"/>
    <d v="2026-07-19T00:00:00"/>
    <d v="2026-07-19T08:00:00"/>
    <d v="2026-07-19T16:00:00"/>
    <s v="716746945842"/>
    <s v="70100903"/>
    <s v="Laparoscopic appendicectomy"/>
    <m/>
    <s v="General Surgery"/>
    <s v="Dr Dummy 19"/>
    <d v="2026-07-19T08:02:00"/>
    <d v="2026-07-19T09:29:00"/>
    <m/>
    <m/>
    <n v="1"/>
    <s v="JULY-26-dummy-data.xlsx"/>
    <b v="0"/>
    <m/>
  </r>
  <r>
    <x v="0"/>
    <x v="1"/>
    <x v="3"/>
    <x v="7"/>
    <x v="1"/>
    <x v="0"/>
    <x v="0"/>
    <x v="4"/>
    <x v="1"/>
    <n v="1"/>
    <s v="St Cah Main Theatre"/>
    <d v="2026-07-19T00:00:00"/>
    <d v="2026-07-19T08:00:00"/>
    <d v="2026-07-19T16:00:00"/>
    <s v="720948122790"/>
    <s v="70293085"/>
    <s v="Excision of skin lesion"/>
    <m/>
    <s v="General Surgery"/>
    <s v="Dr Dummy 19"/>
    <d v="2026-07-19T10:11:00"/>
    <d v="2026-07-19T11:35:00"/>
    <m/>
    <m/>
    <n v="1"/>
    <s v="JULY-26-dummy-data.xlsx"/>
    <b v="0"/>
    <m/>
  </r>
  <r>
    <x v="0"/>
    <x v="1"/>
    <x v="3"/>
    <x v="7"/>
    <x v="1"/>
    <x v="0"/>
    <x v="0"/>
    <x v="4"/>
    <x v="1"/>
    <n v="1"/>
    <s v="St Cah Main Theatre"/>
    <d v="2026-07-19T00:00:00"/>
    <d v="2026-07-19T08:00:00"/>
    <d v="2026-07-19T16:00:00"/>
    <s v="772392137883"/>
    <s v="70140754"/>
    <s v="Inguinal hernia repair"/>
    <m/>
    <s v="General Surgery"/>
    <s v="Dr Dummy 19"/>
    <d v="2026-07-19T12:08:00"/>
    <d v="2026-07-19T13:41:00"/>
    <m/>
    <m/>
    <n v="1"/>
    <s v="JULY-26-dummy-data.xlsx"/>
    <b v="0"/>
    <m/>
  </r>
  <r>
    <x v="0"/>
    <x v="1"/>
    <x v="3"/>
    <x v="7"/>
    <x v="1"/>
    <x v="0"/>
    <x v="0"/>
    <x v="4"/>
    <x v="1"/>
    <n v="1"/>
    <s v="St Cah Main Theatre"/>
    <d v="2026-07-19T00:00:00"/>
    <d v="2026-07-19T08:00:00"/>
    <d v="2026-07-19T16:00:00"/>
    <s v="792615436738"/>
    <s v="70100335"/>
    <s v="Incision and drainage of abscess"/>
    <s v="Wound dressing"/>
    <s v="General Surgery"/>
    <s v="Dr Dummy 19"/>
    <d v="2026-07-19T14:03:00"/>
    <d v="2026-07-19T15:30:00"/>
    <m/>
    <m/>
    <n v="1"/>
    <s v="JULY-26-dummy-data.xlsx"/>
    <b v="0"/>
    <m/>
  </r>
  <r>
    <x v="0"/>
    <x v="1"/>
    <x v="3"/>
    <x v="7"/>
    <x v="1"/>
    <x v="0"/>
    <x v="0"/>
    <x v="6"/>
    <x v="0"/>
    <n v="1"/>
    <s v="St Cah Main Theatre"/>
    <d v="2026-07-26T00:00:00"/>
    <d v="2026-07-26T08:30:00"/>
    <d v="2026-07-26T16:30:00"/>
    <m/>
    <m/>
    <m/>
    <m/>
    <m/>
    <m/>
    <m/>
    <m/>
    <n v="4"/>
    <n v="0"/>
    <n v="4"/>
    <s v="JULY-26-dummy-data.xlsx"/>
    <b v="0"/>
    <n v="0"/>
  </r>
  <r>
    <x v="0"/>
    <x v="1"/>
    <x v="3"/>
    <x v="7"/>
    <x v="1"/>
    <x v="0"/>
    <x v="0"/>
    <x v="6"/>
    <x v="1"/>
    <n v="1"/>
    <s v="St Cah Main Theatre"/>
    <d v="2026-07-26T00:00:00"/>
    <d v="2026-07-26T08:30:00"/>
    <d v="2026-07-26T16:30:00"/>
    <s v="714278395753"/>
    <s v="70210893"/>
    <s v="Removal of metalwork"/>
    <m/>
    <s v="Trauma and Orthopaedics"/>
    <s v="Dr Dummy 21"/>
    <d v="2026-07-26T10:38:00"/>
    <d v="2026-07-26T11:48:00"/>
    <m/>
    <m/>
    <n v="1"/>
    <s v="JULY-26-dummy-data.xlsx"/>
    <b v="0"/>
    <m/>
  </r>
  <r>
    <x v="0"/>
    <x v="1"/>
    <x v="3"/>
    <x v="7"/>
    <x v="1"/>
    <x v="0"/>
    <x v="0"/>
    <x v="6"/>
    <x v="1"/>
    <n v="1"/>
    <s v="St Cah Main Theatre"/>
    <d v="2026-07-26T00:00:00"/>
    <d v="2026-07-26T08:30:00"/>
    <d v="2026-07-26T16:30:00"/>
    <s v="724869199353"/>
    <s v="70082980"/>
    <s v="Shoulder arthroscopy"/>
    <s v="Wound dressing"/>
    <s v="Trauma and Orthopaedics"/>
    <s v="Dr Dummy 21"/>
    <d v="2026-07-26T14:38:00"/>
    <d v="2026-07-26T16:13:00"/>
    <m/>
    <m/>
    <n v="1"/>
    <s v="JULY-26-dummy-data.xlsx"/>
    <b v="0"/>
    <m/>
  </r>
  <r>
    <x v="0"/>
    <x v="1"/>
    <x v="3"/>
    <x v="7"/>
    <x v="1"/>
    <x v="0"/>
    <x v="0"/>
    <x v="6"/>
    <x v="1"/>
    <n v="1"/>
    <s v="St Cah Main Theatre"/>
    <d v="2026-07-26T00:00:00"/>
    <d v="2026-07-26T08:30:00"/>
    <d v="2026-07-26T16:30:00"/>
    <s v="787406196910"/>
    <s v="70070559"/>
    <s v="Wrist fracture fixation"/>
    <s v="Tissue biopsy"/>
    <s v="Trauma and Orthopaedics"/>
    <s v="Dr Dummy 21"/>
    <d v="2026-07-26T12:35:00"/>
    <d v="2026-07-26T13:50:00"/>
    <m/>
    <m/>
    <n v="1"/>
    <s v="JULY-26-dummy-data.xlsx"/>
    <b v="0"/>
    <m/>
  </r>
  <r>
    <x v="0"/>
    <x v="1"/>
    <x v="3"/>
    <x v="7"/>
    <x v="1"/>
    <x v="0"/>
    <x v="0"/>
    <x v="6"/>
    <x v="1"/>
    <n v="1"/>
    <s v="St Cah Main Theatre"/>
    <d v="2026-07-26T00:00:00"/>
    <d v="2026-07-26T08:30:00"/>
    <d v="2026-07-26T16:30:00"/>
    <s v="797779805305"/>
    <s v="70162102"/>
    <s v="Carpal tunnel release"/>
    <m/>
    <s v="Trauma and Orthopaedics"/>
    <s v="Dr Dummy 21"/>
    <d v="2026-07-26T08:32:00"/>
    <d v="2026-07-26T09:50:00"/>
    <m/>
    <m/>
    <n v="1"/>
    <s v="JULY-26-dummy-data.xlsx"/>
    <b v="0"/>
    <m/>
  </r>
  <r>
    <x v="0"/>
    <x v="1"/>
    <x v="3"/>
    <x v="7"/>
    <x v="2"/>
    <x v="0"/>
    <x v="0"/>
    <x v="0"/>
    <x v="0"/>
    <n v="1"/>
    <s v="St Cah Main Theatre"/>
    <d v="2026-08-02T00:00:00"/>
    <d v="2026-08-02T09:00:00"/>
    <d v="2026-08-02T17:00:00"/>
    <m/>
    <m/>
    <m/>
    <m/>
    <m/>
    <m/>
    <m/>
    <m/>
    <n v="4"/>
    <n v="0"/>
    <n v="4"/>
    <s v="AUGUST-26-dummy-data.xlsx"/>
    <b v="0"/>
    <n v="0"/>
  </r>
  <r>
    <x v="0"/>
    <x v="1"/>
    <x v="3"/>
    <x v="7"/>
    <x v="2"/>
    <x v="0"/>
    <x v="0"/>
    <x v="0"/>
    <x v="1"/>
    <n v="1"/>
    <s v="St Cah Main Theatre"/>
    <d v="2026-08-02T00:00:00"/>
    <d v="2026-08-02T09:00:00"/>
    <d v="2026-08-02T17:00:00"/>
    <s v="910518065024"/>
    <s v="717378"/>
    <s v="Hysteroscopy"/>
    <m/>
    <s v="Gynaecology"/>
    <s v="Dr Dummy 09"/>
    <d v="2026-08-02T09:02:00"/>
    <d v="2026-08-02T10:22:00"/>
    <m/>
    <m/>
    <n v="1"/>
    <s v="AUGUST-26-dummy-data.xlsx"/>
    <b v="0"/>
    <m/>
  </r>
  <r>
    <x v="0"/>
    <x v="1"/>
    <x v="3"/>
    <x v="7"/>
    <x v="2"/>
    <x v="0"/>
    <x v="0"/>
    <x v="0"/>
    <x v="1"/>
    <n v="1"/>
    <s v="St Cah Main Theatre"/>
    <d v="2026-08-02T00:00:00"/>
    <d v="2026-08-02T09:00:00"/>
    <d v="2026-08-02T17:00:00"/>
    <s v="953370193764"/>
    <s v="836147"/>
    <s v="Diagnostic laparoscopy"/>
    <m/>
    <s v="Gynaecology"/>
    <s v="Dr Dummy 09"/>
    <d v="2026-08-02T15:12:00"/>
    <d v="2026-08-02T16:30:00"/>
    <m/>
    <m/>
    <n v="1"/>
    <s v="AUGUST-26-dummy-data.xlsx"/>
    <b v="0"/>
    <m/>
  </r>
  <r>
    <x v="0"/>
    <x v="1"/>
    <x v="3"/>
    <x v="7"/>
    <x v="2"/>
    <x v="0"/>
    <x v="0"/>
    <x v="0"/>
    <x v="1"/>
    <n v="1"/>
    <s v="St Cah Main Theatre"/>
    <d v="2026-08-02T00:00:00"/>
    <d v="2026-08-02T09:00:00"/>
    <d v="2026-08-02T17:00:00"/>
    <s v="968480382975"/>
    <s v="799240"/>
    <s v="Hysteroscopy"/>
    <m/>
    <s v="Gynaecology"/>
    <s v="Dr Dummy 09"/>
    <d v="2026-08-02T11:06:00"/>
    <d v="2026-08-02T12:40:00"/>
    <m/>
    <m/>
    <n v="1"/>
    <s v="AUGUST-26-dummy-data.xlsx"/>
    <b v="0"/>
    <m/>
  </r>
  <r>
    <x v="0"/>
    <x v="1"/>
    <x v="3"/>
    <x v="7"/>
    <x v="2"/>
    <x v="0"/>
    <x v="0"/>
    <x v="0"/>
    <x v="1"/>
    <n v="1"/>
    <s v="St Cah Main Theatre"/>
    <d v="2026-08-02T00:00:00"/>
    <d v="2026-08-02T09:00:00"/>
    <d v="2026-08-02T17:00:00"/>
    <s v="992772519890"/>
    <s v="706835"/>
    <s v="Endometrial biopsy"/>
    <s v="Diagnostic examination"/>
    <s v="Gynaecology"/>
    <s v="Dr Dummy 09"/>
    <d v="2026-08-02T13:08:00"/>
    <d v="2026-08-02T14:42:00"/>
    <m/>
    <m/>
    <n v="1"/>
    <s v="AUGUST-26-dummy-data.xlsx"/>
    <b v="0"/>
    <m/>
  </r>
  <r>
    <x v="0"/>
    <x v="1"/>
    <x v="3"/>
    <x v="7"/>
    <x v="2"/>
    <x v="0"/>
    <x v="0"/>
    <x v="0"/>
    <x v="0"/>
    <n v="1"/>
    <s v="St Cah Main Theatre"/>
    <d v="2026-08-06T00:00:00"/>
    <d v="2026-08-06T08:00:00"/>
    <d v="2026-08-06T16:00:00"/>
    <m/>
    <m/>
    <m/>
    <m/>
    <m/>
    <m/>
    <m/>
    <m/>
    <n v="4"/>
    <n v="0"/>
    <n v="4"/>
    <s v="AUGUST-26-dummy-data.xlsx"/>
    <b v="0"/>
    <n v="0"/>
  </r>
  <r>
    <x v="0"/>
    <x v="1"/>
    <x v="3"/>
    <x v="7"/>
    <x v="2"/>
    <x v="0"/>
    <x v="0"/>
    <x v="0"/>
    <x v="1"/>
    <n v="1"/>
    <s v="St Cah Main Theatre"/>
    <d v="2026-08-06T00:00:00"/>
    <d v="2026-08-06T08:00:00"/>
    <d v="2026-08-06T16:00:00"/>
    <s v="917279671015"/>
    <s v="904014"/>
    <s v="Diagnostic laparoscopy"/>
    <m/>
    <s v="Gynaecology"/>
    <s v="Dr Dummy 19"/>
    <d v="2026-08-06T10:07:00"/>
    <d v="2026-08-06T11:09:00"/>
    <m/>
    <m/>
    <n v="1"/>
    <s v="AUGUST-26-dummy-data.xlsx"/>
    <b v="0"/>
    <m/>
  </r>
  <r>
    <x v="0"/>
    <x v="1"/>
    <x v="3"/>
    <x v="7"/>
    <x v="2"/>
    <x v="0"/>
    <x v="0"/>
    <x v="0"/>
    <x v="1"/>
    <n v="1"/>
    <s v="St Cah Main Theatre"/>
    <d v="2026-08-06T00:00:00"/>
    <d v="2026-08-06T08:00:00"/>
    <d v="2026-08-06T16:00:00"/>
    <s v="978402321109"/>
    <s v="841459"/>
    <s v="Endometrial biopsy"/>
    <m/>
    <s v="Gynaecology"/>
    <s v="Dr Dummy 19"/>
    <d v="2026-08-06T12:09:00"/>
    <d v="2026-08-06T13:24:00"/>
    <m/>
    <m/>
    <n v="1"/>
    <s v="AUGUST-26-dummy-data.xlsx"/>
    <b v="0"/>
    <m/>
  </r>
  <r>
    <x v="0"/>
    <x v="1"/>
    <x v="3"/>
    <x v="7"/>
    <x v="2"/>
    <x v="0"/>
    <x v="0"/>
    <x v="0"/>
    <x v="1"/>
    <n v="1"/>
    <s v="St Cah Main Theatre"/>
    <d v="2026-08-06T00:00:00"/>
    <d v="2026-08-06T08:00:00"/>
    <d v="2026-08-06T16:00:00"/>
    <s v="984231512503"/>
    <s v="945874"/>
    <s v="Hysteroscopy"/>
    <m/>
    <s v="Gynaecology"/>
    <s v="Dr Dummy 19"/>
    <d v="2026-08-06T14:11:00"/>
    <d v="2026-08-06T15:22:00"/>
    <m/>
    <m/>
    <n v="1"/>
    <s v="AUGUST-26-dummy-data.xlsx"/>
    <b v="0"/>
    <m/>
  </r>
  <r>
    <x v="0"/>
    <x v="1"/>
    <x v="3"/>
    <x v="7"/>
    <x v="2"/>
    <x v="0"/>
    <x v="0"/>
    <x v="0"/>
    <x v="1"/>
    <n v="1"/>
    <s v="St Cah Main Theatre"/>
    <d v="2026-08-06T00:00:00"/>
    <d v="2026-08-06T08:00:00"/>
    <d v="2026-08-06T16:00:00"/>
    <s v="996041594142"/>
    <s v="874292"/>
    <s v="Endometrial biopsy"/>
    <m/>
    <s v="Gynaecology"/>
    <s v="Dr Dummy 19"/>
    <d v="2026-08-06T08:08:00"/>
    <d v="2026-08-06T09:30:00"/>
    <m/>
    <m/>
    <n v="1"/>
    <s v="AUGUST-26-dummy-data.xlsx"/>
    <b v="0"/>
    <m/>
  </r>
  <r>
    <x v="0"/>
    <x v="1"/>
    <x v="3"/>
    <x v="7"/>
    <x v="2"/>
    <x v="0"/>
    <x v="0"/>
    <x v="1"/>
    <x v="0"/>
    <n v="1"/>
    <s v="St Cah Main Theatre"/>
    <d v="2026-08-14T00:00:00"/>
    <d v="2026-08-14T08:00:00"/>
    <d v="2026-08-14T16:00:00"/>
    <m/>
    <m/>
    <m/>
    <m/>
    <m/>
    <m/>
    <m/>
    <m/>
    <n v="4"/>
    <n v="0"/>
    <n v="4"/>
    <s v="AUGUST-26-dummy-data.xlsx"/>
    <b v="0"/>
    <n v="0"/>
  </r>
  <r>
    <x v="0"/>
    <x v="1"/>
    <x v="3"/>
    <x v="7"/>
    <x v="2"/>
    <x v="0"/>
    <x v="0"/>
    <x v="1"/>
    <x v="1"/>
    <n v="1"/>
    <s v="St Cah Main Theatre"/>
    <d v="2026-08-14T00:00:00"/>
    <d v="2026-08-14T08:00:00"/>
    <d v="2026-08-14T16:00:00"/>
    <s v="913539850944"/>
    <s v="832000"/>
    <s v="Ureteric stent insertion"/>
    <s v="Wound closure"/>
    <s v="Urology"/>
    <s v="Dr Dummy 01"/>
    <d v="2026-08-14T12:02:00"/>
    <d v="2026-08-14T13:20:00"/>
    <m/>
    <m/>
    <n v="1"/>
    <s v="AUGUST-26-dummy-data.xlsx"/>
    <b v="0"/>
    <m/>
  </r>
  <r>
    <x v="0"/>
    <x v="1"/>
    <x v="3"/>
    <x v="7"/>
    <x v="2"/>
    <x v="0"/>
    <x v="0"/>
    <x v="1"/>
    <x v="1"/>
    <n v="1"/>
    <s v="St Cah Main Theatre"/>
    <d v="2026-08-14T00:00:00"/>
    <d v="2026-08-14T08:00:00"/>
    <d v="2026-08-14T16:00:00"/>
    <s v="942404265561"/>
    <s v="951223"/>
    <s v="Bladder biopsy"/>
    <m/>
    <s v="Urology"/>
    <s v="Dr Dummy 01"/>
    <d v="2026-08-14T08:04:00"/>
    <d v="2026-08-14T09:38:00"/>
    <m/>
    <m/>
    <n v="1"/>
    <s v="AUGUST-26-dummy-data.xlsx"/>
    <b v="0"/>
    <m/>
  </r>
  <r>
    <x v="0"/>
    <x v="1"/>
    <x v="3"/>
    <x v="7"/>
    <x v="2"/>
    <x v="0"/>
    <x v="0"/>
    <x v="1"/>
    <x v="1"/>
    <n v="1"/>
    <s v="St Cah Main Theatre"/>
    <d v="2026-08-14T00:00:00"/>
    <d v="2026-08-14T08:00:00"/>
    <d v="2026-08-14T16:00:00"/>
    <s v="979765833214"/>
    <s v="841420"/>
    <s v="Bladder biopsy"/>
    <m/>
    <s v="Urology"/>
    <s v="Dr Dummy 01"/>
    <d v="2026-08-14T10:05:00"/>
    <d v="2026-08-14T11:10:00"/>
    <m/>
    <m/>
    <n v="1"/>
    <s v="AUGUST-26-dummy-data.xlsx"/>
    <b v="0"/>
    <m/>
  </r>
  <r>
    <x v="0"/>
    <x v="1"/>
    <x v="3"/>
    <x v="7"/>
    <x v="2"/>
    <x v="0"/>
    <x v="0"/>
    <x v="1"/>
    <x v="1"/>
    <n v="1"/>
    <s v="St Cah Main Theatre"/>
    <d v="2026-08-14T00:00:00"/>
    <d v="2026-08-14T08:00:00"/>
    <d v="2026-08-14T16:00:00"/>
    <s v="995475373625"/>
    <s v="909677"/>
    <s v="Ureteric stent insertion"/>
    <m/>
    <s v="Urology"/>
    <s v="Dr Dummy 01"/>
    <d v="2026-08-14T14:02:00"/>
    <d v="2026-08-14T15:33:00"/>
    <m/>
    <m/>
    <n v="1"/>
    <s v="AUGUST-26-dummy-data.xlsx"/>
    <b v="0"/>
    <m/>
  </r>
  <r>
    <x v="0"/>
    <x v="1"/>
    <x v="3"/>
    <x v="7"/>
    <x v="2"/>
    <x v="0"/>
    <x v="0"/>
    <x v="7"/>
    <x v="0"/>
    <n v="1"/>
    <s v="St Cah Main Theatre"/>
    <d v="2026-08-20T00:00:00"/>
    <d v="2026-08-20T08:00:00"/>
    <d v="2026-08-20T16:00:00"/>
    <m/>
    <m/>
    <m/>
    <m/>
    <m/>
    <m/>
    <m/>
    <m/>
    <n v="4"/>
    <n v="0"/>
    <n v="4"/>
    <s v="AUGUST-26-dummy-data.xlsx"/>
    <b v="0"/>
    <n v="0"/>
  </r>
  <r>
    <x v="0"/>
    <x v="1"/>
    <x v="3"/>
    <x v="7"/>
    <x v="2"/>
    <x v="0"/>
    <x v="0"/>
    <x v="7"/>
    <x v="1"/>
    <n v="1"/>
    <s v="St Cah Main Theatre"/>
    <d v="2026-08-20T00:00:00"/>
    <d v="2026-08-20T08:00:00"/>
    <d v="2026-08-20T16:00:00"/>
    <s v="921016089571"/>
    <s v="790302"/>
    <s v="Scar revision"/>
    <m/>
    <s v="Plastic Surgery"/>
    <s v="Dr Dummy 10"/>
    <d v="2026-08-20T08:06:00"/>
    <d v="2026-08-20T09:21:00"/>
    <m/>
    <m/>
    <n v="1"/>
    <s v="AUGUST-26-dummy-data.xlsx"/>
    <b v="0"/>
    <m/>
  </r>
  <r>
    <x v="0"/>
    <x v="1"/>
    <x v="3"/>
    <x v="7"/>
    <x v="2"/>
    <x v="0"/>
    <x v="0"/>
    <x v="7"/>
    <x v="1"/>
    <n v="1"/>
    <s v="St Cah Main Theatre"/>
    <d v="2026-08-20T00:00:00"/>
    <d v="2026-08-20T08:00:00"/>
    <d v="2026-08-20T16:00:00"/>
    <s v="926613560644"/>
    <s v="881917"/>
    <s v="Hand wound repair"/>
    <m/>
    <s v="Plastic Surgery"/>
    <s v="Dr Dummy 10"/>
    <d v="2026-08-20T12:07:00"/>
    <d v="2026-08-20T13:19:00"/>
    <m/>
    <m/>
    <n v="1"/>
    <s v="AUGUST-26-dummy-data.xlsx"/>
    <b v="0"/>
    <m/>
  </r>
  <r>
    <x v="0"/>
    <x v="1"/>
    <x v="3"/>
    <x v="7"/>
    <x v="2"/>
    <x v="0"/>
    <x v="0"/>
    <x v="7"/>
    <x v="1"/>
    <n v="1"/>
    <s v="St Cah Main Theatre"/>
    <d v="2026-08-20T00:00:00"/>
    <d v="2026-08-20T08:00:00"/>
    <d v="2026-08-20T16:00:00"/>
    <s v="955846894671"/>
    <s v="927882"/>
    <s v="Excision of skin lesion"/>
    <m/>
    <s v="Plastic Surgery"/>
    <s v="Dr Dummy 10"/>
    <d v="2026-08-20T10:07:00"/>
    <d v="2026-08-20T11:32:00"/>
    <m/>
    <m/>
    <n v="1"/>
    <s v="AUGUST-26-dummy-data.xlsx"/>
    <b v="0"/>
    <m/>
  </r>
  <r>
    <x v="0"/>
    <x v="1"/>
    <x v="3"/>
    <x v="7"/>
    <x v="2"/>
    <x v="0"/>
    <x v="0"/>
    <x v="7"/>
    <x v="1"/>
    <n v="1"/>
    <s v="St Cah Main Theatre"/>
    <d v="2026-08-20T00:00:00"/>
    <d v="2026-08-20T08:00:00"/>
    <d v="2026-08-20T16:00:00"/>
    <s v="966466760401"/>
    <s v="723897"/>
    <s v="Skin graft"/>
    <m/>
    <s v="Plastic Surgery"/>
    <s v="Dr Dummy 10"/>
    <d v="2026-08-20T14:03:00"/>
    <d v="2026-08-20T15:41:00"/>
    <m/>
    <m/>
    <n v="1"/>
    <s v="AUGUST-26-dummy-data.xlsx"/>
    <b v="0"/>
    <m/>
  </r>
  <r>
    <x v="0"/>
    <x v="1"/>
    <x v="3"/>
    <x v="7"/>
    <x v="2"/>
    <x v="0"/>
    <x v="0"/>
    <x v="0"/>
    <x v="0"/>
    <n v="1"/>
    <s v="St Cah Main Theatre"/>
    <d v="2026-08-25T00:00:00"/>
    <d v="2026-08-25T07:30:00"/>
    <d v="2026-08-25T15:30:00"/>
    <m/>
    <m/>
    <m/>
    <m/>
    <m/>
    <m/>
    <m/>
    <m/>
    <n v="4"/>
    <n v="0"/>
    <n v="4"/>
    <s v="AUGUST-26-dummy-data.xlsx"/>
    <b v="0"/>
    <n v="0"/>
  </r>
  <r>
    <x v="0"/>
    <x v="1"/>
    <x v="3"/>
    <x v="7"/>
    <x v="2"/>
    <x v="0"/>
    <x v="0"/>
    <x v="0"/>
    <x v="1"/>
    <n v="1"/>
    <s v="St Cah Main Theatre"/>
    <d v="2026-08-25T00:00:00"/>
    <d v="2026-08-25T07:30:00"/>
    <d v="2026-08-25T15:30:00"/>
    <s v="924042638973"/>
    <s v="991730"/>
    <s v="Hysteroscopy"/>
    <m/>
    <s v="Gynaecology"/>
    <s v="Dr Dummy 09"/>
    <d v="2026-08-25T13:40:00"/>
    <d v="2026-08-25T14:57:00"/>
    <m/>
    <m/>
    <n v="1"/>
    <s v="AUGUST-26-dummy-data.xlsx"/>
    <b v="0"/>
    <m/>
  </r>
  <r>
    <x v="0"/>
    <x v="1"/>
    <x v="3"/>
    <x v="7"/>
    <x v="2"/>
    <x v="0"/>
    <x v="0"/>
    <x v="0"/>
    <x v="1"/>
    <n v="1"/>
    <s v="St Cah Main Theatre"/>
    <d v="2026-08-25T00:00:00"/>
    <d v="2026-08-25T07:30:00"/>
    <d v="2026-08-25T15:30:00"/>
    <s v="926443861075"/>
    <s v="974390"/>
    <s v="Cervical polypectomy"/>
    <m/>
    <s v="Gynaecology"/>
    <s v="Dr Dummy 09"/>
    <d v="2026-08-25T11:38:00"/>
    <d v="2026-08-25T12:57:00"/>
    <m/>
    <m/>
    <n v="1"/>
    <s v="AUGUST-26-dummy-data.xlsx"/>
    <b v="0"/>
    <m/>
  </r>
  <r>
    <x v="0"/>
    <x v="1"/>
    <x v="3"/>
    <x v="7"/>
    <x v="2"/>
    <x v="0"/>
    <x v="0"/>
    <x v="0"/>
    <x v="1"/>
    <n v="1"/>
    <s v="St Cah Main Theatre"/>
    <d v="2026-08-25T00:00:00"/>
    <d v="2026-08-25T07:30:00"/>
    <d v="2026-08-25T15:30:00"/>
    <s v="987725286720"/>
    <s v="869458"/>
    <s v="Cervical polypectomy"/>
    <s v="Tissue biopsy"/>
    <s v="Gynaecology"/>
    <s v="Dr Dummy 09"/>
    <d v="2026-08-25T07:42:00"/>
    <d v="2026-08-25T09:15:00"/>
    <m/>
    <m/>
    <n v="1"/>
    <s v="AUGUST-26-dummy-data.xlsx"/>
    <b v="0"/>
    <m/>
  </r>
  <r>
    <x v="0"/>
    <x v="1"/>
    <x v="3"/>
    <x v="7"/>
    <x v="2"/>
    <x v="0"/>
    <x v="0"/>
    <x v="0"/>
    <x v="1"/>
    <n v="1"/>
    <s v="St Cah Main Theatre"/>
    <d v="2026-08-25T00:00:00"/>
    <d v="2026-08-25T07:30:00"/>
    <d v="2026-08-25T15:30:00"/>
    <s v="993527061910"/>
    <s v="869003"/>
    <s v="Endometrial biopsy"/>
    <s v="Tissue biopsy"/>
    <s v="Gynaecology"/>
    <s v="Dr Dummy 09"/>
    <d v="2026-08-25T09:33:00"/>
    <d v="2026-08-25T10:41:00"/>
    <m/>
    <m/>
    <n v="1"/>
    <s v="AUGUST-26-dummy-data.xlsx"/>
    <b v="0"/>
    <m/>
  </r>
  <r>
    <x v="0"/>
    <x v="1"/>
    <x v="3"/>
    <x v="8"/>
    <x v="1"/>
    <x v="0"/>
    <x v="0"/>
    <x v="0"/>
    <x v="0"/>
    <n v="1"/>
    <s v="St Cah Main Theatre"/>
    <d v="2026-07-20T00:00:00"/>
    <d v="2026-07-20T08:00:00"/>
    <d v="2026-07-20T17:00:00"/>
    <m/>
    <m/>
    <m/>
    <m/>
    <m/>
    <m/>
    <m/>
    <m/>
    <n v="4"/>
    <n v="0"/>
    <n v="4"/>
    <s v="JULY-26-dummy-data.xlsx"/>
    <b v="0"/>
    <n v="0"/>
  </r>
  <r>
    <x v="0"/>
    <x v="1"/>
    <x v="3"/>
    <x v="8"/>
    <x v="1"/>
    <x v="0"/>
    <x v="0"/>
    <x v="0"/>
    <x v="1"/>
    <n v="1"/>
    <s v="St Cah Main Theatre"/>
    <d v="2026-07-20T00:00:00"/>
    <d v="2026-07-20T08:00:00"/>
    <d v="2026-07-20T17:00:00"/>
    <s v="702898659091"/>
    <s v="70042392"/>
    <s v="Cervical polypectomy"/>
    <m/>
    <s v="Gynaecology"/>
    <s v="Dr Dummy 19"/>
    <d v="2026-07-20T12:34:00"/>
    <d v="2026-07-20T13:52:00"/>
    <m/>
    <m/>
    <n v="1"/>
    <s v="JULY-26-dummy-data.xlsx"/>
    <b v="0"/>
    <m/>
  </r>
  <r>
    <x v="0"/>
    <x v="1"/>
    <x v="3"/>
    <x v="8"/>
    <x v="1"/>
    <x v="0"/>
    <x v="0"/>
    <x v="0"/>
    <x v="1"/>
    <n v="1"/>
    <s v="St Cah Main Theatre"/>
    <d v="2026-07-20T00:00:00"/>
    <d v="2026-07-20T08:00:00"/>
    <d v="2026-07-20T17:00:00"/>
    <s v="714842647220"/>
    <s v="70242915"/>
    <s v="Endometrial biopsy"/>
    <m/>
    <s v="Gynaecology"/>
    <s v="Dr Dummy 19"/>
    <d v="2026-07-20T08:11:00"/>
    <d v="2026-07-20T09:44:00"/>
    <m/>
    <m/>
    <n v="1"/>
    <s v="JULY-26-dummy-data.xlsx"/>
    <b v="0"/>
    <m/>
  </r>
  <r>
    <x v="0"/>
    <x v="1"/>
    <x v="3"/>
    <x v="8"/>
    <x v="1"/>
    <x v="0"/>
    <x v="0"/>
    <x v="0"/>
    <x v="1"/>
    <n v="1"/>
    <s v="St Cah Main Theatre"/>
    <d v="2026-07-20T00:00:00"/>
    <d v="2026-07-20T08:00:00"/>
    <d v="2026-07-20T17:00:00"/>
    <s v="720078012067"/>
    <s v="70229931"/>
    <s v="Diagnostic laparoscopy"/>
    <m/>
    <s v="Gynaecology"/>
    <s v="Dr Dummy 19"/>
    <d v="2026-07-20T14:54:00"/>
    <d v="2026-07-20T16:19:00"/>
    <m/>
    <m/>
    <n v="1"/>
    <s v="JULY-26-dummy-data.xlsx"/>
    <b v="0"/>
    <m/>
  </r>
  <r>
    <x v="0"/>
    <x v="1"/>
    <x v="3"/>
    <x v="8"/>
    <x v="1"/>
    <x v="0"/>
    <x v="0"/>
    <x v="0"/>
    <x v="1"/>
    <n v="1"/>
    <s v="St Cah Main Theatre"/>
    <d v="2026-07-20T00:00:00"/>
    <d v="2026-07-20T08:00:00"/>
    <d v="2026-07-20T17:00:00"/>
    <s v="786959112527"/>
    <s v="70121165"/>
    <s v="Endometrial biopsy"/>
    <m/>
    <s v="Gynaecology"/>
    <s v="Dr Dummy 19"/>
    <d v="2026-07-20T10:22:00"/>
    <d v="2026-07-20T12:04:00"/>
    <m/>
    <m/>
    <n v="1"/>
    <s v="JULY-26-dummy-data.xlsx"/>
    <b v="0"/>
    <m/>
  </r>
  <r>
    <x v="0"/>
    <x v="1"/>
    <x v="3"/>
    <x v="8"/>
    <x v="1"/>
    <x v="0"/>
    <x v="0"/>
    <x v="4"/>
    <x v="0"/>
    <n v="1"/>
    <s v="St Cah Main Theatre"/>
    <d v="2026-07-21T00:00:00"/>
    <d v="2026-07-21T07:30:00"/>
    <d v="2026-07-21T16:30:00"/>
    <m/>
    <m/>
    <m/>
    <m/>
    <m/>
    <m/>
    <m/>
    <m/>
    <n v="4"/>
    <n v="0"/>
    <n v="4"/>
    <s v="JULY-26-dummy-data.xlsx"/>
    <b v="0"/>
    <n v="0"/>
  </r>
  <r>
    <x v="0"/>
    <x v="1"/>
    <x v="3"/>
    <x v="8"/>
    <x v="1"/>
    <x v="0"/>
    <x v="0"/>
    <x v="4"/>
    <x v="1"/>
    <n v="1"/>
    <s v="St Cah Main Theatre"/>
    <d v="2026-07-21T00:00:00"/>
    <d v="2026-07-21T07:30:00"/>
    <d v="2026-07-21T16:30:00"/>
    <s v="705156015464"/>
    <s v="70120745"/>
    <s v="Excision of skin lesion"/>
    <m/>
    <s v="General Surgery"/>
    <s v="Dr Dummy 08"/>
    <d v="2026-07-21T09:56:00"/>
    <d v="2026-07-21T11:41:00"/>
    <m/>
    <m/>
    <n v="1"/>
    <s v="JULY-26-dummy-data.xlsx"/>
    <b v="0"/>
    <m/>
  </r>
  <r>
    <x v="0"/>
    <x v="1"/>
    <x v="3"/>
    <x v="8"/>
    <x v="1"/>
    <x v="0"/>
    <x v="0"/>
    <x v="4"/>
    <x v="1"/>
    <n v="1"/>
    <s v="St Cah Main Theatre"/>
    <d v="2026-07-21T00:00:00"/>
    <d v="2026-07-21T07:30:00"/>
    <d v="2026-07-21T16:30:00"/>
    <s v="742031752736"/>
    <s v="70080494"/>
    <s v="Excision of skin lesion"/>
    <m/>
    <s v="General Surgery"/>
    <s v="Dr Dummy 08"/>
    <d v="2026-07-21T07:37:00"/>
    <d v="2026-07-21T09:23:00"/>
    <m/>
    <m/>
    <n v="1"/>
    <s v="JULY-26-dummy-data.xlsx"/>
    <b v="0"/>
    <m/>
  </r>
  <r>
    <x v="0"/>
    <x v="1"/>
    <x v="3"/>
    <x v="8"/>
    <x v="1"/>
    <x v="0"/>
    <x v="0"/>
    <x v="4"/>
    <x v="1"/>
    <n v="1"/>
    <s v="St Cah Main Theatre"/>
    <d v="2026-07-21T00:00:00"/>
    <d v="2026-07-21T07:30:00"/>
    <d v="2026-07-21T16:30:00"/>
    <s v="779590026521"/>
    <s v="70037510"/>
    <s v="Incision and drainage of abscess"/>
    <m/>
    <s v="General Surgery"/>
    <s v="Dr Dummy 08"/>
    <d v="2026-07-21T14:17:00"/>
    <d v="2026-07-21T15:57:00"/>
    <m/>
    <m/>
    <n v="1"/>
    <s v="JULY-26-dummy-data.xlsx"/>
    <b v="0"/>
    <m/>
  </r>
  <r>
    <x v="0"/>
    <x v="1"/>
    <x v="3"/>
    <x v="8"/>
    <x v="1"/>
    <x v="0"/>
    <x v="0"/>
    <x v="4"/>
    <x v="1"/>
    <n v="1"/>
    <s v="St Cah Main Theatre"/>
    <d v="2026-07-21T00:00:00"/>
    <d v="2026-07-21T07:30:00"/>
    <d v="2026-07-21T16:30:00"/>
    <s v="794958345637"/>
    <s v="70191641"/>
    <s v="Inguinal hernia repair"/>
    <m/>
    <s v="General Surgery"/>
    <s v="Dr Dummy 08"/>
    <d v="2026-07-21T12:07:00"/>
    <d v="2026-07-21T13:36:00"/>
    <m/>
    <m/>
    <n v="1"/>
    <s v="JULY-26-dummy-data.xlsx"/>
    <b v="0"/>
    <m/>
  </r>
  <r>
    <x v="0"/>
    <x v="1"/>
    <x v="3"/>
    <x v="8"/>
    <x v="1"/>
    <x v="0"/>
    <x v="0"/>
    <x v="1"/>
    <x v="0"/>
    <n v="1"/>
    <s v="St Cah Main Theatre"/>
    <d v="2026-07-29T00:00:00"/>
    <d v="2026-07-29T08:30:00"/>
    <d v="2026-07-29T17:30:00"/>
    <m/>
    <m/>
    <m/>
    <m/>
    <m/>
    <m/>
    <m/>
    <m/>
    <n v="4"/>
    <n v="0"/>
    <n v="4"/>
    <s v="JULY-26-dummy-data.xlsx"/>
    <b v="0"/>
    <n v="0"/>
  </r>
  <r>
    <x v="0"/>
    <x v="1"/>
    <x v="3"/>
    <x v="8"/>
    <x v="1"/>
    <x v="0"/>
    <x v="0"/>
    <x v="1"/>
    <x v="1"/>
    <n v="1"/>
    <s v="St Cah Main Theatre"/>
    <d v="2026-07-29T00:00:00"/>
    <d v="2026-07-29T08:30:00"/>
    <d v="2026-07-29T17:30:00"/>
    <s v="729755908180"/>
    <s v="70230014"/>
    <s v="Circumcision"/>
    <m/>
    <s v="Urology"/>
    <s v="Dr Dummy 20"/>
    <d v="2026-07-29T10:54:00"/>
    <d v="2026-07-29T12:40:00"/>
    <m/>
    <m/>
    <n v="1"/>
    <s v="JULY-26-dummy-data.xlsx"/>
    <b v="0"/>
    <m/>
  </r>
  <r>
    <x v="0"/>
    <x v="1"/>
    <x v="3"/>
    <x v="8"/>
    <x v="1"/>
    <x v="0"/>
    <x v="0"/>
    <x v="1"/>
    <x v="1"/>
    <n v="1"/>
    <s v="St Cah Main Theatre"/>
    <d v="2026-07-29T00:00:00"/>
    <d v="2026-07-29T08:30:00"/>
    <d v="2026-07-29T17:30:00"/>
    <s v="738486841623"/>
    <s v="70100980"/>
    <s v="Ureteric stent insertion"/>
    <m/>
    <s v="Urology"/>
    <s v="Dr Dummy 20"/>
    <d v="2026-07-29T15:19:00"/>
    <d v="2026-07-29T16:50:00"/>
    <m/>
    <m/>
    <n v="1"/>
    <s v="JULY-26-dummy-data.xlsx"/>
    <b v="0"/>
    <m/>
  </r>
  <r>
    <x v="0"/>
    <x v="1"/>
    <x v="3"/>
    <x v="8"/>
    <x v="1"/>
    <x v="0"/>
    <x v="0"/>
    <x v="1"/>
    <x v="1"/>
    <n v="1"/>
    <s v="St Cah Main Theatre"/>
    <d v="2026-07-29T00:00:00"/>
    <d v="2026-07-29T08:30:00"/>
    <d v="2026-07-29T17:30:00"/>
    <s v="769930769618"/>
    <s v="70113722"/>
    <s v="Flexible cystoscopy"/>
    <m/>
    <s v="Urology"/>
    <s v="Dr Dummy 20"/>
    <d v="2026-07-29T13:08:00"/>
    <d v="2026-07-29T14:39:00"/>
    <m/>
    <m/>
    <n v="1"/>
    <s v="JULY-26-dummy-data.xlsx"/>
    <b v="0"/>
    <m/>
  </r>
  <r>
    <x v="0"/>
    <x v="1"/>
    <x v="3"/>
    <x v="8"/>
    <x v="1"/>
    <x v="0"/>
    <x v="0"/>
    <x v="1"/>
    <x v="1"/>
    <n v="1"/>
    <s v="St Cah Main Theatre"/>
    <d v="2026-07-29T00:00:00"/>
    <d v="2026-07-29T08:30:00"/>
    <d v="2026-07-29T17:30:00"/>
    <s v="788724700849"/>
    <s v="70018869"/>
    <s v="Ureteric stent insertion"/>
    <m/>
    <s v="Urology"/>
    <s v="Dr Dummy 20"/>
    <d v="2026-07-29T08:42:00"/>
    <d v="2026-07-29T10:30:00"/>
    <m/>
    <m/>
    <n v="1"/>
    <s v="JULY-26-dummy-data.xlsx"/>
    <b v="0"/>
    <m/>
  </r>
  <r>
    <x v="0"/>
    <x v="1"/>
    <x v="3"/>
    <x v="8"/>
    <x v="2"/>
    <x v="0"/>
    <x v="0"/>
    <x v="6"/>
    <x v="0"/>
    <n v="1"/>
    <s v="St Cah Main Theatre"/>
    <d v="2026-08-16T00:00:00"/>
    <d v="2026-08-16T08:00:00"/>
    <d v="2026-08-16T17:00:00"/>
    <m/>
    <m/>
    <m/>
    <m/>
    <m/>
    <m/>
    <m/>
    <m/>
    <n v="4"/>
    <n v="0"/>
    <n v="4"/>
    <s v="AUGUST-26-dummy-data.xlsx"/>
    <b v="0"/>
    <n v="0"/>
  </r>
  <r>
    <x v="0"/>
    <x v="1"/>
    <x v="3"/>
    <x v="8"/>
    <x v="2"/>
    <x v="0"/>
    <x v="0"/>
    <x v="6"/>
    <x v="1"/>
    <n v="1"/>
    <s v="St Cah Main Theatre"/>
    <d v="2026-08-16T00:00:00"/>
    <d v="2026-08-16T08:00:00"/>
    <d v="2026-08-16T17:00:00"/>
    <s v="917626332561"/>
    <s v="984440"/>
    <s v="Knee arthroscopy"/>
    <m/>
    <s v="Trauma and Orthopaedics"/>
    <s v="Dr Dummy 05"/>
    <d v="2026-08-16T08:05:00"/>
    <d v="2026-08-16T09:29:00"/>
    <m/>
    <m/>
    <n v="1"/>
    <s v="AUGUST-26-dummy-data.xlsx"/>
    <b v="0"/>
    <m/>
  </r>
  <r>
    <x v="0"/>
    <x v="1"/>
    <x v="3"/>
    <x v="8"/>
    <x v="2"/>
    <x v="0"/>
    <x v="0"/>
    <x v="6"/>
    <x v="1"/>
    <n v="1"/>
    <s v="St Cah Main Theatre"/>
    <d v="2026-08-16T00:00:00"/>
    <d v="2026-08-16T08:00:00"/>
    <d v="2026-08-16T17:00:00"/>
    <s v="923203968512"/>
    <s v="727886"/>
    <s v="Shoulder arthroscopy"/>
    <m/>
    <s v="Trauma and Orthopaedics"/>
    <s v="Dr Dummy 05"/>
    <d v="2026-08-16T10:25:00"/>
    <d v="2026-08-16T11:59:00"/>
    <m/>
    <m/>
    <n v="1"/>
    <s v="AUGUST-26-dummy-data.xlsx"/>
    <b v="0"/>
    <m/>
  </r>
  <r>
    <x v="0"/>
    <x v="1"/>
    <x v="3"/>
    <x v="8"/>
    <x v="2"/>
    <x v="0"/>
    <x v="0"/>
    <x v="6"/>
    <x v="1"/>
    <n v="1"/>
    <s v="St Cah Main Theatre"/>
    <d v="2026-08-16T00:00:00"/>
    <d v="2026-08-16T08:00:00"/>
    <d v="2026-08-16T17:00:00"/>
    <s v="953683424693"/>
    <s v="778288"/>
    <s v="Removal of metalwork"/>
    <m/>
    <s v="Trauma and Orthopaedics"/>
    <s v="Dr Dummy 05"/>
    <d v="2026-08-16T14:52:00"/>
    <d v="2026-08-16T16:38:00"/>
    <m/>
    <m/>
    <n v="1"/>
    <s v="AUGUST-26-dummy-data.xlsx"/>
    <b v="0"/>
    <m/>
  </r>
  <r>
    <x v="0"/>
    <x v="1"/>
    <x v="3"/>
    <x v="8"/>
    <x v="2"/>
    <x v="0"/>
    <x v="0"/>
    <x v="6"/>
    <x v="1"/>
    <n v="1"/>
    <s v="St Cah Main Theatre"/>
    <d v="2026-08-16T00:00:00"/>
    <d v="2026-08-16T08:00:00"/>
    <d v="2026-08-16T17:00:00"/>
    <s v="963625818187"/>
    <s v="965879"/>
    <s v="Removal of metalwork"/>
    <s v="Diagnostic examination"/>
    <s v="Trauma and Orthopaedics"/>
    <s v="Dr Dummy 05"/>
    <d v="2026-08-16T12:37:00"/>
    <d v="2026-08-16T13:57:00"/>
    <m/>
    <m/>
    <n v="1"/>
    <s v="AUGUST-26-dummy-data.xlsx"/>
    <b v="0"/>
    <m/>
  </r>
  <r>
    <x v="0"/>
    <x v="1"/>
    <x v="3"/>
    <x v="8"/>
    <x v="2"/>
    <x v="0"/>
    <x v="0"/>
    <x v="2"/>
    <x v="0"/>
    <n v="1"/>
    <s v="St Cah Main Theatre"/>
    <d v="2026-08-22T00:00:00"/>
    <d v="2026-08-22T08:00:00"/>
    <d v="2026-08-22T17:00:00"/>
    <m/>
    <m/>
    <m/>
    <m/>
    <m/>
    <m/>
    <m/>
    <m/>
    <n v="4"/>
    <n v="0"/>
    <n v="4"/>
    <s v="AUGUST-26-dummy-data.xlsx"/>
    <b v="0"/>
    <n v="0"/>
  </r>
  <r>
    <x v="0"/>
    <x v="1"/>
    <x v="3"/>
    <x v="8"/>
    <x v="2"/>
    <x v="0"/>
    <x v="0"/>
    <x v="2"/>
    <x v="1"/>
    <n v="1"/>
    <s v="St Cah Main Theatre"/>
    <d v="2026-08-22T00:00:00"/>
    <d v="2026-08-22T08:00:00"/>
    <d v="2026-08-22T17:00:00"/>
    <s v="925649045780"/>
    <s v="704602"/>
    <s v="Grommet insertion"/>
    <s v="Wound closure"/>
    <s v="ENT"/>
    <s v="Dr Dummy 13"/>
    <d v="2026-08-22T14:47:00"/>
    <d v="2026-08-22T16:18:00"/>
    <m/>
    <m/>
    <n v="1"/>
    <s v="AUGUST-26-dummy-data.xlsx"/>
    <b v="0"/>
    <m/>
  </r>
  <r>
    <x v="0"/>
    <x v="1"/>
    <x v="3"/>
    <x v="8"/>
    <x v="2"/>
    <x v="0"/>
    <x v="0"/>
    <x v="2"/>
    <x v="1"/>
    <n v="1"/>
    <s v="St Cah Main Theatre"/>
    <d v="2026-08-22T00:00:00"/>
    <d v="2026-08-22T08:00:00"/>
    <d v="2026-08-22T17:00:00"/>
    <s v="927763029932"/>
    <s v="943017"/>
    <s v="Tonsillectomy"/>
    <m/>
    <s v="ENT"/>
    <s v="Dr Dummy 13"/>
    <d v="2026-08-22T10:21:00"/>
    <d v="2026-08-22T12:10:00"/>
    <m/>
    <m/>
    <n v="1"/>
    <s v="AUGUST-26-dummy-data.xlsx"/>
    <b v="0"/>
    <m/>
  </r>
  <r>
    <x v="0"/>
    <x v="1"/>
    <x v="3"/>
    <x v="8"/>
    <x v="2"/>
    <x v="0"/>
    <x v="0"/>
    <x v="2"/>
    <x v="1"/>
    <n v="1"/>
    <s v="St Cah Main Theatre"/>
    <d v="2026-08-22T00:00:00"/>
    <d v="2026-08-22T08:00:00"/>
    <d v="2026-08-22T17:00:00"/>
    <s v="956550736165"/>
    <s v="813172"/>
    <s v="Grommet insertion"/>
    <m/>
    <s v="ENT"/>
    <s v="Dr Dummy 13"/>
    <d v="2026-08-22T12:39:00"/>
    <d v="2026-08-22T14:11:00"/>
    <m/>
    <m/>
    <n v="1"/>
    <s v="AUGUST-26-dummy-data.xlsx"/>
    <b v="0"/>
    <m/>
  </r>
  <r>
    <x v="0"/>
    <x v="1"/>
    <x v="3"/>
    <x v="8"/>
    <x v="2"/>
    <x v="0"/>
    <x v="0"/>
    <x v="2"/>
    <x v="1"/>
    <n v="1"/>
    <s v="St Cah Main Theatre"/>
    <d v="2026-08-22T00:00:00"/>
    <d v="2026-08-22T08:00:00"/>
    <d v="2026-08-22T17:00:00"/>
    <s v="974474792740"/>
    <s v="933982"/>
    <s v="Nasal polypectomy"/>
    <m/>
    <s v="ENT"/>
    <s v="Dr Dummy 13"/>
    <d v="2026-08-22T08:11:00"/>
    <d v="2026-08-22T09:22:00"/>
    <m/>
    <m/>
    <n v="1"/>
    <s v="AUGUST-26-dummy-data.xlsx"/>
    <b v="0"/>
    <m/>
  </r>
  <r>
    <x v="0"/>
    <x v="1"/>
    <x v="4"/>
    <x v="0"/>
    <x v="0"/>
    <x v="0"/>
    <x v="0"/>
    <x v="2"/>
    <x v="0"/>
    <n v="1"/>
    <s v="St Cah Main Theatre"/>
    <d v="2026-06-19T00:00:00"/>
    <d v="2026-06-19T13:00:00"/>
    <d v="2026-06-19T16:00:00"/>
    <m/>
    <m/>
    <m/>
    <m/>
    <m/>
    <m/>
    <m/>
    <m/>
    <n v="4"/>
    <n v="0"/>
    <n v="4"/>
    <s v="JUNE-26-dummy-data.xlsx"/>
    <b v="0"/>
    <n v="0"/>
  </r>
  <r>
    <x v="0"/>
    <x v="1"/>
    <x v="4"/>
    <x v="0"/>
    <x v="0"/>
    <x v="0"/>
    <x v="0"/>
    <x v="2"/>
    <x v="1"/>
    <n v="1"/>
    <s v="St Cah Main Theatre"/>
    <d v="2026-06-19T00:00:00"/>
    <d v="2026-06-19T13:00:00"/>
    <d v="2026-06-19T16:00:00"/>
    <s v="605682616447"/>
    <s v="60242249"/>
    <s v="Septoplasty"/>
    <m/>
    <s v="ENT"/>
    <s v="Dr Dummy 01"/>
    <d v="2026-06-19T14:42:00"/>
    <d v="2026-06-19T15:03:00"/>
    <m/>
    <m/>
    <n v="1"/>
    <s v="JUNE-26-dummy-data.xlsx"/>
    <b v="0"/>
    <m/>
  </r>
  <r>
    <x v="0"/>
    <x v="1"/>
    <x v="4"/>
    <x v="0"/>
    <x v="0"/>
    <x v="0"/>
    <x v="0"/>
    <x v="2"/>
    <x v="1"/>
    <n v="1"/>
    <s v="St Cah Main Theatre"/>
    <d v="2026-06-19T00:00:00"/>
    <d v="2026-06-19T13:00:00"/>
    <d v="2026-06-19T16:00:00"/>
    <s v="648305293498"/>
    <s v="60276801"/>
    <s v="Nasal polypectomy"/>
    <m/>
    <s v="ENT"/>
    <s v="Dr Dummy 01"/>
    <d v="2026-06-19T13:53:00"/>
    <d v="2026-06-19T14:15:00"/>
    <m/>
    <m/>
    <n v="1"/>
    <s v="JUNE-26-dummy-data.xlsx"/>
    <b v="0"/>
    <m/>
  </r>
  <r>
    <x v="0"/>
    <x v="1"/>
    <x v="4"/>
    <x v="0"/>
    <x v="0"/>
    <x v="0"/>
    <x v="0"/>
    <x v="2"/>
    <x v="1"/>
    <n v="1"/>
    <s v="St Cah Main Theatre"/>
    <d v="2026-06-19T00:00:00"/>
    <d v="2026-06-19T13:00:00"/>
    <d v="2026-06-19T16:00:00"/>
    <s v="659847137401"/>
    <s v="60239970"/>
    <s v="Adenoidectomy"/>
    <s v="Local anaesthetic infiltration"/>
    <s v="ENT"/>
    <s v="Dr Dummy 01"/>
    <d v="2026-06-19T13:10:00"/>
    <d v="2026-06-19T13:35:00"/>
    <m/>
    <m/>
    <n v="1"/>
    <s v="JUNE-26-dummy-data.xlsx"/>
    <b v="0"/>
    <m/>
  </r>
  <r>
    <x v="0"/>
    <x v="1"/>
    <x v="4"/>
    <x v="0"/>
    <x v="0"/>
    <x v="0"/>
    <x v="0"/>
    <x v="2"/>
    <x v="1"/>
    <n v="1"/>
    <s v="St Cah Main Theatre"/>
    <d v="2026-06-19T00:00:00"/>
    <d v="2026-06-19T13:00:00"/>
    <d v="2026-06-19T16:00:00"/>
    <s v="697828121435"/>
    <s v="60232323"/>
    <s v="Grommet insertion"/>
    <m/>
    <s v="ENT"/>
    <s v="Dr Dummy 01"/>
    <d v="2026-06-19T15:21:00"/>
    <d v="2026-06-19T15:46:00"/>
    <m/>
    <m/>
    <n v="1"/>
    <s v="JUNE-26-dummy-data.xlsx"/>
    <b v="0"/>
    <m/>
  </r>
  <r>
    <x v="0"/>
    <x v="1"/>
    <x v="4"/>
    <x v="0"/>
    <x v="1"/>
    <x v="0"/>
    <x v="0"/>
    <x v="4"/>
    <x v="0"/>
    <n v="1"/>
    <s v="St Cah Main Theatre"/>
    <d v="2026-07-22T00:00:00"/>
    <d v="2026-07-22T08:30:00"/>
    <d v="2026-07-22T11:30:00"/>
    <m/>
    <m/>
    <m/>
    <m/>
    <m/>
    <m/>
    <m/>
    <m/>
    <n v="4"/>
    <n v="0"/>
    <n v="4"/>
    <s v="JULY-26-dummy-data.xlsx"/>
    <b v="0"/>
    <n v="0"/>
  </r>
  <r>
    <x v="0"/>
    <x v="1"/>
    <x v="4"/>
    <x v="0"/>
    <x v="1"/>
    <x v="0"/>
    <x v="0"/>
    <x v="4"/>
    <x v="1"/>
    <n v="1"/>
    <s v="St Cah Main Theatre"/>
    <d v="2026-07-22T00:00:00"/>
    <d v="2026-07-22T08:30:00"/>
    <d v="2026-07-22T11:30:00"/>
    <s v="717300576832"/>
    <s v="70198778"/>
    <s v="Excision of skin lesion"/>
    <m/>
    <s v="General Surgery"/>
    <s v="Dr Dummy 05"/>
    <d v="2026-07-22T10:04:00"/>
    <d v="2026-07-22T10:25:00"/>
    <m/>
    <m/>
    <n v="1"/>
    <s v="JULY-26-dummy-data.xlsx"/>
    <b v="0"/>
    <m/>
  </r>
  <r>
    <x v="0"/>
    <x v="1"/>
    <x v="4"/>
    <x v="0"/>
    <x v="1"/>
    <x v="0"/>
    <x v="0"/>
    <x v="4"/>
    <x v="1"/>
    <n v="1"/>
    <s v="St Cah Main Theatre"/>
    <d v="2026-07-22T00:00:00"/>
    <d v="2026-07-22T08:30:00"/>
    <d v="2026-07-22T11:30:00"/>
    <s v="738732418906"/>
    <s v="70009563"/>
    <s v="Inguinal hernia repair"/>
    <m/>
    <s v="General Surgery"/>
    <s v="Dr Dummy 05"/>
    <d v="2026-07-22T08:33:00"/>
    <d v="2026-07-22T08:56:00"/>
    <m/>
    <m/>
    <n v="1"/>
    <s v="JULY-26-dummy-data.xlsx"/>
    <b v="0"/>
    <m/>
  </r>
  <r>
    <x v="0"/>
    <x v="1"/>
    <x v="4"/>
    <x v="0"/>
    <x v="1"/>
    <x v="0"/>
    <x v="0"/>
    <x v="4"/>
    <x v="1"/>
    <n v="1"/>
    <s v="St Cah Main Theatre"/>
    <d v="2026-07-22T00:00:00"/>
    <d v="2026-07-22T08:30:00"/>
    <d v="2026-07-22T11:30:00"/>
    <s v="751055525917"/>
    <s v="70068658"/>
    <s v="Incision and drainage of abscess"/>
    <m/>
    <s v="General Surgery"/>
    <s v="Dr Dummy 05"/>
    <d v="2026-07-22T09:21:00"/>
    <d v="2026-07-22T09:48:00"/>
    <m/>
    <m/>
    <n v="1"/>
    <s v="JULY-26-dummy-data.xlsx"/>
    <b v="0"/>
    <m/>
  </r>
  <r>
    <x v="0"/>
    <x v="1"/>
    <x v="4"/>
    <x v="0"/>
    <x v="1"/>
    <x v="0"/>
    <x v="0"/>
    <x v="4"/>
    <x v="1"/>
    <n v="1"/>
    <s v="St Cah Main Theatre"/>
    <d v="2026-07-22T00:00:00"/>
    <d v="2026-07-22T08:30:00"/>
    <d v="2026-07-22T11:30:00"/>
    <s v="769610401544"/>
    <s v="70231717"/>
    <s v="Inguinal hernia repair"/>
    <m/>
    <s v="General Surgery"/>
    <s v="Dr Dummy 05"/>
    <d v="2026-07-22T10:55:00"/>
    <d v="2026-07-22T11:18:00"/>
    <m/>
    <m/>
    <n v="1"/>
    <s v="JULY-26-dummy-data.xlsx"/>
    <b v="0"/>
    <m/>
  </r>
  <r>
    <x v="0"/>
    <x v="1"/>
    <x v="4"/>
    <x v="0"/>
    <x v="2"/>
    <x v="0"/>
    <x v="0"/>
    <x v="4"/>
    <x v="0"/>
    <n v="1"/>
    <s v="St Cah Main Theatre"/>
    <d v="2026-08-19T00:00:00"/>
    <d v="2026-08-19T13:30:00"/>
    <d v="2026-08-19T16:30:00"/>
    <m/>
    <m/>
    <m/>
    <m/>
    <m/>
    <m/>
    <m/>
    <m/>
    <n v="4"/>
    <n v="0"/>
    <n v="4"/>
    <s v="AUGUST-26-dummy-data.xlsx"/>
    <b v="0"/>
    <n v="0"/>
  </r>
  <r>
    <x v="0"/>
    <x v="1"/>
    <x v="4"/>
    <x v="0"/>
    <x v="2"/>
    <x v="0"/>
    <x v="0"/>
    <x v="4"/>
    <x v="1"/>
    <n v="1"/>
    <s v="St Cah Main Theatre"/>
    <d v="2026-08-19T00:00:00"/>
    <d v="2026-08-19T13:30:00"/>
    <d v="2026-08-19T16:30:00"/>
    <s v="907172899413"/>
    <s v="982009"/>
    <s v="Inguinal hernia repair"/>
    <m/>
    <s v="General Surgery"/>
    <s v="Dr Dummy 01"/>
    <d v="2026-08-19T15:07:00"/>
    <d v="2026-08-19T15:30:00"/>
    <m/>
    <m/>
    <n v="1"/>
    <s v="AUGUST-26-dummy-data.xlsx"/>
    <b v="0"/>
    <m/>
  </r>
  <r>
    <x v="0"/>
    <x v="1"/>
    <x v="4"/>
    <x v="0"/>
    <x v="2"/>
    <x v="0"/>
    <x v="0"/>
    <x v="4"/>
    <x v="1"/>
    <n v="1"/>
    <s v="St Cah Main Theatre"/>
    <d v="2026-08-19T00:00:00"/>
    <d v="2026-08-19T13:30:00"/>
    <d v="2026-08-19T16:30:00"/>
    <s v="943511965707"/>
    <s v="934979"/>
    <s v="Laparoscopic appendicectomy"/>
    <m/>
    <s v="General Surgery"/>
    <s v="Dr Dummy 01"/>
    <d v="2026-08-19T13:35:00"/>
    <d v="2026-08-19T14:02:00"/>
    <m/>
    <m/>
    <n v="1"/>
    <s v="AUGUST-26-dummy-data.xlsx"/>
    <b v="0"/>
    <m/>
  </r>
  <r>
    <x v="0"/>
    <x v="1"/>
    <x v="4"/>
    <x v="0"/>
    <x v="2"/>
    <x v="0"/>
    <x v="0"/>
    <x v="4"/>
    <x v="1"/>
    <n v="1"/>
    <s v="St Cah Main Theatre"/>
    <d v="2026-08-19T00:00:00"/>
    <d v="2026-08-19T13:30:00"/>
    <d v="2026-08-19T16:30:00"/>
    <s v="968464368487"/>
    <s v="929695"/>
    <s v="Laparoscopic appendicectomy"/>
    <m/>
    <s v="General Surgery"/>
    <s v="Dr Dummy 01"/>
    <d v="2026-08-19T15:47:00"/>
    <d v="2026-08-19T16:15:00"/>
    <m/>
    <m/>
    <n v="1"/>
    <s v="AUGUST-26-dummy-data.xlsx"/>
    <b v="0"/>
    <m/>
  </r>
  <r>
    <x v="0"/>
    <x v="1"/>
    <x v="4"/>
    <x v="0"/>
    <x v="2"/>
    <x v="0"/>
    <x v="0"/>
    <x v="4"/>
    <x v="1"/>
    <n v="1"/>
    <s v="St Cah Main Theatre"/>
    <d v="2026-08-19T00:00:00"/>
    <d v="2026-08-19T13:30:00"/>
    <d v="2026-08-19T16:30:00"/>
    <s v="985349173866"/>
    <s v="871713"/>
    <s v="Laparoscopic cholecystectomy"/>
    <s v="Wound closure"/>
    <s v="General Surgery"/>
    <s v="Dr Dummy 01"/>
    <d v="2026-08-19T14:19:00"/>
    <d v="2026-08-19T14:45:00"/>
    <m/>
    <m/>
    <n v="1"/>
    <s v="AUGUST-26-dummy-data.xlsx"/>
    <b v="0"/>
    <m/>
  </r>
  <r>
    <x v="0"/>
    <x v="1"/>
    <x v="4"/>
    <x v="1"/>
    <x v="0"/>
    <x v="0"/>
    <x v="0"/>
    <x v="6"/>
    <x v="0"/>
    <n v="1"/>
    <s v="St Cah Main Theatre"/>
    <d v="2026-06-04T00:00:00"/>
    <d v="2026-06-04T08:30:00"/>
    <d v="2026-06-04T12:00:00"/>
    <m/>
    <m/>
    <m/>
    <m/>
    <m/>
    <m/>
    <m/>
    <m/>
    <n v="4"/>
    <n v="0"/>
    <n v="4"/>
    <s v="JUNE-26-dummy-data.xlsx"/>
    <b v="0"/>
    <n v="0"/>
  </r>
  <r>
    <x v="0"/>
    <x v="1"/>
    <x v="4"/>
    <x v="1"/>
    <x v="0"/>
    <x v="0"/>
    <x v="0"/>
    <x v="6"/>
    <x v="1"/>
    <n v="1"/>
    <s v="St Cah Main Theatre"/>
    <d v="2026-06-04T00:00:00"/>
    <d v="2026-06-04T08:30:00"/>
    <d v="2026-06-04T12:00:00"/>
    <s v="653128168568"/>
    <s v="60265181"/>
    <s v="Shoulder arthroscopy"/>
    <s v="Wound closure"/>
    <s v="Trauma and Orthopaedics"/>
    <s v="Dr Dummy 20"/>
    <d v="2026-06-04T09:33:00"/>
    <d v="2026-06-04T09:58:00"/>
    <m/>
    <m/>
    <n v="1"/>
    <s v="JUNE-26-dummy-data.xlsx"/>
    <b v="0"/>
    <m/>
  </r>
  <r>
    <x v="0"/>
    <x v="1"/>
    <x v="4"/>
    <x v="1"/>
    <x v="0"/>
    <x v="0"/>
    <x v="0"/>
    <x v="6"/>
    <x v="1"/>
    <n v="1"/>
    <s v="St Cah Main Theatre"/>
    <d v="2026-06-04T00:00:00"/>
    <d v="2026-06-04T08:30:00"/>
    <d v="2026-06-04T12:00:00"/>
    <s v="668812383780"/>
    <s v="60170159"/>
    <s v="Wrist fracture fixation"/>
    <s v="Wound dressing"/>
    <s v="Trauma and Orthopaedics"/>
    <s v="Dr Dummy 20"/>
    <d v="2026-06-04T11:13:00"/>
    <d v="2026-06-04T11:35:00"/>
    <m/>
    <m/>
    <n v="1"/>
    <s v="JUNE-26-dummy-data.xlsx"/>
    <b v="0"/>
    <m/>
  </r>
  <r>
    <x v="0"/>
    <x v="1"/>
    <x v="4"/>
    <x v="1"/>
    <x v="0"/>
    <x v="0"/>
    <x v="0"/>
    <x v="6"/>
    <x v="1"/>
    <n v="1"/>
    <s v="St Cah Main Theatre"/>
    <d v="2026-06-04T00:00:00"/>
    <d v="2026-06-04T08:30:00"/>
    <d v="2026-06-04T12:00:00"/>
    <s v="673125682630"/>
    <s v="60151466"/>
    <s v="Carpal tunnel release"/>
    <s v="Local anaesthetic infiltration"/>
    <s v="Trauma and Orthopaedics"/>
    <s v="Dr Dummy 20"/>
    <d v="2026-06-04T08:34:00"/>
    <d v="2026-06-04T08:59:00"/>
    <m/>
    <m/>
    <n v="1"/>
    <s v="JUNE-26-dummy-data.xlsx"/>
    <b v="0"/>
    <m/>
  </r>
  <r>
    <x v="0"/>
    <x v="1"/>
    <x v="4"/>
    <x v="1"/>
    <x v="0"/>
    <x v="0"/>
    <x v="0"/>
    <x v="6"/>
    <x v="1"/>
    <n v="1"/>
    <s v="St Cah Main Theatre"/>
    <d v="2026-06-04T00:00:00"/>
    <d v="2026-06-04T08:30:00"/>
    <d v="2026-06-04T12:00:00"/>
    <s v="694781948904"/>
    <s v="60141325"/>
    <s v="Knee arthroscopy"/>
    <s v="Local anaesthetic infiltration"/>
    <s v="Trauma and Orthopaedics"/>
    <s v="Dr Dummy 20"/>
    <d v="2026-06-04T10:20:00"/>
    <d v="2026-06-04T10:45:00"/>
    <m/>
    <m/>
    <n v="1"/>
    <s v="JUNE-26-dummy-data.xlsx"/>
    <b v="0"/>
    <m/>
  </r>
  <r>
    <x v="0"/>
    <x v="1"/>
    <x v="4"/>
    <x v="1"/>
    <x v="0"/>
    <x v="0"/>
    <x v="0"/>
    <x v="0"/>
    <x v="0"/>
    <n v="1"/>
    <s v="St Cah Main Theatre"/>
    <d v="2026-06-24T00:00:00"/>
    <d v="2026-06-24T09:00:00"/>
    <d v="2026-06-24T12:30:00"/>
    <m/>
    <m/>
    <m/>
    <m/>
    <m/>
    <m/>
    <m/>
    <m/>
    <n v="4"/>
    <n v="0"/>
    <n v="4"/>
    <s v="JUNE-26-dummy-data.xlsx"/>
    <b v="0"/>
    <n v="0"/>
  </r>
  <r>
    <x v="0"/>
    <x v="1"/>
    <x v="4"/>
    <x v="1"/>
    <x v="0"/>
    <x v="0"/>
    <x v="0"/>
    <x v="0"/>
    <x v="1"/>
    <n v="1"/>
    <s v="St Cah Main Theatre"/>
    <d v="2026-06-24T00:00:00"/>
    <d v="2026-06-24T09:00:00"/>
    <d v="2026-06-24T12:30:00"/>
    <s v="619852061918"/>
    <s v="60230916"/>
    <s v="Endometrial biopsy"/>
    <m/>
    <s v="Gynaecology"/>
    <s v="Dr Dummy 22"/>
    <d v="2026-06-24T11:40:00"/>
    <d v="2026-06-24T12:08:00"/>
    <m/>
    <m/>
    <n v="1"/>
    <s v="JUNE-26-dummy-data.xlsx"/>
    <b v="0"/>
    <m/>
  </r>
  <r>
    <x v="0"/>
    <x v="1"/>
    <x v="4"/>
    <x v="1"/>
    <x v="0"/>
    <x v="0"/>
    <x v="0"/>
    <x v="0"/>
    <x v="1"/>
    <n v="1"/>
    <s v="St Cah Main Theatre"/>
    <d v="2026-06-24T00:00:00"/>
    <d v="2026-06-24T09:00:00"/>
    <d v="2026-06-24T12:30:00"/>
    <s v="625286917504"/>
    <s v="60089899"/>
    <s v="Hysteroscopy"/>
    <s v="Local anaesthetic infiltration"/>
    <s v="Gynaecology"/>
    <s v="Dr Dummy 22"/>
    <d v="2026-06-24T10:01:00"/>
    <d v="2026-06-24T10:29:00"/>
    <m/>
    <m/>
    <n v="1"/>
    <s v="JUNE-26-dummy-data.xlsx"/>
    <b v="0"/>
    <m/>
  </r>
  <r>
    <x v="0"/>
    <x v="1"/>
    <x v="4"/>
    <x v="1"/>
    <x v="0"/>
    <x v="0"/>
    <x v="0"/>
    <x v="0"/>
    <x v="1"/>
    <n v="1"/>
    <s v="St Cah Main Theatre"/>
    <d v="2026-06-24T00:00:00"/>
    <d v="2026-06-24T09:00:00"/>
    <d v="2026-06-24T12:30:00"/>
    <s v="629584533488"/>
    <s v="60057634"/>
    <s v="Hysteroscopy"/>
    <s v="Wound closure"/>
    <s v="Gynaecology"/>
    <s v="Dr Dummy 22"/>
    <d v="2026-06-24T09:08:00"/>
    <d v="2026-06-24T09:33:00"/>
    <m/>
    <m/>
    <n v="1"/>
    <s v="JUNE-26-dummy-data.xlsx"/>
    <b v="0"/>
    <m/>
  </r>
  <r>
    <x v="0"/>
    <x v="1"/>
    <x v="4"/>
    <x v="1"/>
    <x v="0"/>
    <x v="0"/>
    <x v="0"/>
    <x v="0"/>
    <x v="1"/>
    <n v="1"/>
    <s v="St Cah Main Theatre"/>
    <d v="2026-06-24T00:00:00"/>
    <d v="2026-06-24T09:00:00"/>
    <d v="2026-06-24T12:30:00"/>
    <s v="696015447563"/>
    <s v="60109391"/>
    <s v="Hysteroscopy"/>
    <s v="Tissue biopsy"/>
    <s v="Gynaecology"/>
    <s v="Dr Dummy 22"/>
    <d v="2026-06-24T10:52:00"/>
    <d v="2026-06-24T11:25:00"/>
    <m/>
    <m/>
    <n v="1"/>
    <s v="JUNE-26-dummy-data.xlsx"/>
    <b v="0"/>
    <m/>
  </r>
  <r>
    <x v="0"/>
    <x v="1"/>
    <x v="4"/>
    <x v="1"/>
    <x v="1"/>
    <x v="0"/>
    <x v="0"/>
    <x v="4"/>
    <x v="0"/>
    <n v="1"/>
    <s v="St Cah Main Theatre"/>
    <d v="2026-07-06T00:00:00"/>
    <d v="2026-07-06T08:30:00"/>
    <d v="2026-07-06T12:00:00"/>
    <m/>
    <m/>
    <m/>
    <m/>
    <m/>
    <m/>
    <m/>
    <m/>
    <n v="4"/>
    <n v="0"/>
    <n v="4"/>
    <s v="JULY-26-dummy-data.xlsx"/>
    <b v="0"/>
    <n v="0"/>
  </r>
  <r>
    <x v="0"/>
    <x v="1"/>
    <x v="4"/>
    <x v="1"/>
    <x v="1"/>
    <x v="0"/>
    <x v="0"/>
    <x v="4"/>
    <x v="1"/>
    <n v="1"/>
    <s v="St Cah Main Theatre"/>
    <d v="2026-07-06T00:00:00"/>
    <d v="2026-07-06T08:30:00"/>
    <d v="2026-07-06T12:00:00"/>
    <s v="733543724473"/>
    <s v="70274757"/>
    <s v="Laparoscopic appendicectomy"/>
    <m/>
    <s v="General Surgery"/>
    <s v="Dr Dummy 04"/>
    <d v="2026-07-06T08:37:00"/>
    <d v="2026-07-06T09:02:00"/>
    <m/>
    <m/>
    <n v="1"/>
    <s v="JULY-26-dummy-data.xlsx"/>
    <b v="0"/>
    <m/>
  </r>
  <r>
    <x v="0"/>
    <x v="1"/>
    <x v="4"/>
    <x v="1"/>
    <x v="1"/>
    <x v="0"/>
    <x v="0"/>
    <x v="4"/>
    <x v="1"/>
    <n v="1"/>
    <s v="St Cah Main Theatre"/>
    <d v="2026-07-06T00:00:00"/>
    <d v="2026-07-06T08:30:00"/>
    <d v="2026-07-06T12:00:00"/>
    <s v="741384599078"/>
    <s v="70070163"/>
    <s v="Incision and drainage of abscess"/>
    <s v="Local anaesthetic infiltration"/>
    <s v="General Surgery"/>
    <s v="Dr Dummy 04"/>
    <d v="2026-07-06T11:12:00"/>
    <d v="2026-07-06T11:39:00"/>
    <m/>
    <m/>
    <n v="1"/>
    <s v="JULY-26-dummy-data.xlsx"/>
    <b v="0"/>
    <m/>
  </r>
  <r>
    <x v="0"/>
    <x v="1"/>
    <x v="4"/>
    <x v="1"/>
    <x v="1"/>
    <x v="0"/>
    <x v="0"/>
    <x v="4"/>
    <x v="1"/>
    <n v="1"/>
    <s v="St Cah Main Theatre"/>
    <d v="2026-07-06T00:00:00"/>
    <d v="2026-07-06T08:30:00"/>
    <d v="2026-07-06T12:00:00"/>
    <s v="747375693451"/>
    <s v="70149247"/>
    <s v="Excision of skin lesion"/>
    <m/>
    <s v="General Surgery"/>
    <s v="Dr Dummy 04"/>
    <d v="2026-07-06T10:21:00"/>
    <d v="2026-07-06T10:47:00"/>
    <m/>
    <m/>
    <n v="1"/>
    <s v="JULY-26-dummy-data.xlsx"/>
    <b v="0"/>
    <m/>
  </r>
  <r>
    <x v="0"/>
    <x v="1"/>
    <x v="4"/>
    <x v="1"/>
    <x v="1"/>
    <x v="0"/>
    <x v="0"/>
    <x v="4"/>
    <x v="1"/>
    <n v="1"/>
    <s v="St Cah Main Theatre"/>
    <d v="2026-07-06T00:00:00"/>
    <d v="2026-07-06T08:30:00"/>
    <d v="2026-07-06T12:00:00"/>
    <s v="779534114989"/>
    <s v="70139083"/>
    <s v="Excision of skin lesion"/>
    <m/>
    <s v="General Surgery"/>
    <s v="Dr Dummy 04"/>
    <d v="2026-07-06T09:25:00"/>
    <d v="2026-07-06T09:57:00"/>
    <m/>
    <m/>
    <n v="1"/>
    <s v="JULY-26-dummy-data.xlsx"/>
    <b v="0"/>
    <m/>
  </r>
  <r>
    <x v="0"/>
    <x v="1"/>
    <x v="4"/>
    <x v="1"/>
    <x v="2"/>
    <x v="0"/>
    <x v="0"/>
    <x v="0"/>
    <x v="0"/>
    <n v="1"/>
    <s v="St Cah Main Theatre"/>
    <d v="2026-08-07T00:00:00"/>
    <d v="2026-08-07T13:30:00"/>
    <d v="2026-08-07T17:00:00"/>
    <m/>
    <m/>
    <m/>
    <m/>
    <m/>
    <m/>
    <m/>
    <m/>
    <n v="4"/>
    <n v="0"/>
    <n v="4"/>
    <s v="AUGUST-26-dummy-data.xlsx"/>
    <b v="0"/>
    <n v="0"/>
  </r>
  <r>
    <x v="0"/>
    <x v="1"/>
    <x v="4"/>
    <x v="1"/>
    <x v="2"/>
    <x v="0"/>
    <x v="0"/>
    <x v="0"/>
    <x v="1"/>
    <n v="1"/>
    <s v="St Cah Main Theatre"/>
    <d v="2026-08-07T00:00:00"/>
    <d v="2026-08-07T13:30:00"/>
    <d v="2026-08-07T17:00:00"/>
    <s v="947557401330"/>
    <s v="721172"/>
    <s v="Endometrial biopsy"/>
    <m/>
    <s v="Gynaecology"/>
    <s v="Dr Dummy 15"/>
    <d v="2026-08-07T13:34:00"/>
    <d v="2026-08-07T14:05:00"/>
    <m/>
    <m/>
    <n v="1"/>
    <s v="AUGUST-26-dummy-data.xlsx"/>
    <b v="0"/>
    <m/>
  </r>
  <r>
    <x v="0"/>
    <x v="1"/>
    <x v="4"/>
    <x v="1"/>
    <x v="2"/>
    <x v="0"/>
    <x v="0"/>
    <x v="0"/>
    <x v="1"/>
    <n v="1"/>
    <s v="St Cah Main Theatre"/>
    <d v="2026-08-07T00:00:00"/>
    <d v="2026-08-07T13:30:00"/>
    <d v="2026-08-07T17:00:00"/>
    <s v="947658669063"/>
    <s v="909190"/>
    <s v="Cervical polypectomy"/>
    <m/>
    <s v="Gynaecology"/>
    <s v="Dr Dummy 15"/>
    <d v="2026-08-07T14:33:00"/>
    <d v="2026-08-07T15:03:00"/>
    <m/>
    <m/>
    <n v="1"/>
    <s v="AUGUST-26-dummy-data.xlsx"/>
    <b v="0"/>
    <m/>
  </r>
  <r>
    <x v="0"/>
    <x v="1"/>
    <x v="4"/>
    <x v="1"/>
    <x v="2"/>
    <x v="0"/>
    <x v="0"/>
    <x v="0"/>
    <x v="1"/>
    <n v="1"/>
    <s v="St Cah Main Theatre"/>
    <d v="2026-08-07T00:00:00"/>
    <d v="2026-08-07T13:30:00"/>
    <d v="2026-08-07T17:00:00"/>
    <s v="981939315818"/>
    <s v="889811"/>
    <s v="Hysteroscopy"/>
    <m/>
    <s v="Gynaecology"/>
    <s v="Dr Dummy 15"/>
    <d v="2026-08-07T16:08:00"/>
    <d v="2026-08-07T16:37:00"/>
    <m/>
    <m/>
    <n v="1"/>
    <s v="AUGUST-26-dummy-data.xlsx"/>
    <b v="0"/>
    <m/>
  </r>
  <r>
    <x v="0"/>
    <x v="1"/>
    <x v="4"/>
    <x v="1"/>
    <x v="2"/>
    <x v="0"/>
    <x v="0"/>
    <x v="0"/>
    <x v="1"/>
    <n v="1"/>
    <s v="St Cah Main Theatre"/>
    <d v="2026-08-07T00:00:00"/>
    <d v="2026-08-07T13:30:00"/>
    <d v="2026-08-07T17:00:00"/>
    <s v="982702164397"/>
    <s v="831406"/>
    <s v="Hysteroscopy"/>
    <s v="Wound dressing"/>
    <s v="Gynaecology"/>
    <s v="Dr Dummy 15"/>
    <d v="2026-08-07T15:20:00"/>
    <d v="2026-08-07T15:43:00"/>
    <m/>
    <m/>
    <n v="1"/>
    <s v="AUGUST-26-dummy-data.xlsx"/>
    <b v="0"/>
    <m/>
  </r>
  <r>
    <x v="0"/>
    <x v="1"/>
    <x v="4"/>
    <x v="1"/>
    <x v="2"/>
    <x v="0"/>
    <x v="0"/>
    <x v="1"/>
    <x v="0"/>
    <n v="1"/>
    <s v="St Cah Main Theatre"/>
    <d v="2026-08-10T00:00:00"/>
    <d v="2026-08-10T08:00:00"/>
    <d v="2026-08-10T11:30:00"/>
    <m/>
    <m/>
    <m/>
    <m/>
    <m/>
    <m/>
    <m/>
    <m/>
    <n v="4"/>
    <n v="0"/>
    <n v="4"/>
    <s v="AUGUST-26-dummy-data.xlsx"/>
    <b v="0"/>
    <n v="0"/>
  </r>
  <r>
    <x v="0"/>
    <x v="1"/>
    <x v="4"/>
    <x v="1"/>
    <x v="2"/>
    <x v="0"/>
    <x v="0"/>
    <x v="1"/>
    <x v="1"/>
    <n v="1"/>
    <s v="St Cah Main Theatre"/>
    <d v="2026-08-10T00:00:00"/>
    <d v="2026-08-10T08:00:00"/>
    <d v="2026-08-10T11:30:00"/>
    <s v="936980013525"/>
    <s v="941862"/>
    <s v="Circumcision"/>
    <m/>
    <s v="Urology"/>
    <s v="Dr Dummy 08"/>
    <d v="2026-08-10T09:48:00"/>
    <d v="2026-08-10T10:08:00"/>
    <m/>
    <m/>
    <n v="1"/>
    <s v="AUGUST-26-dummy-data.xlsx"/>
    <b v="0"/>
    <m/>
  </r>
  <r>
    <x v="0"/>
    <x v="1"/>
    <x v="4"/>
    <x v="1"/>
    <x v="2"/>
    <x v="0"/>
    <x v="0"/>
    <x v="1"/>
    <x v="1"/>
    <n v="1"/>
    <s v="St Cah Main Theatre"/>
    <d v="2026-08-10T00:00:00"/>
    <d v="2026-08-10T08:00:00"/>
    <d v="2026-08-10T11:30:00"/>
    <s v="945884386077"/>
    <s v="794027"/>
    <s v="Ureteric stent insertion"/>
    <s v="Local anaesthetic infiltration"/>
    <s v="Urology"/>
    <s v="Dr Dummy 08"/>
    <d v="2026-08-10T08:09:00"/>
    <d v="2026-08-10T08:34:00"/>
    <m/>
    <m/>
    <n v="1"/>
    <s v="AUGUST-26-dummy-data.xlsx"/>
    <b v="0"/>
    <m/>
  </r>
  <r>
    <x v="0"/>
    <x v="1"/>
    <x v="4"/>
    <x v="1"/>
    <x v="2"/>
    <x v="0"/>
    <x v="0"/>
    <x v="1"/>
    <x v="1"/>
    <n v="1"/>
    <s v="St Cah Main Theatre"/>
    <d v="2026-08-10T00:00:00"/>
    <d v="2026-08-10T08:00:00"/>
    <d v="2026-08-10T11:30:00"/>
    <s v="979419816820"/>
    <s v="982600"/>
    <s v="Ureteroscopy"/>
    <m/>
    <s v="Urology"/>
    <s v="Dr Dummy 08"/>
    <d v="2026-08-10T09:00:00"/>
    <d v="2026-08-10T09:23:00"/>
    <m/>
    <m/>
    <n v="1"/>
    <s v="AUGUST-26-dummy-data.xlsx"/>
    <b v="0"/>
    <m/>
  </r>
  <r>
    <x v="0"/>
    <x v="1"/>
    <x v="4"/>
    <x v="1"/>
    <x v="2"/>
    <x v="0"/>
    <x v="0"/>
    <x v="1"/>
    <x v="1"/>
    <n v="1"/>
    <s v="St Cah Main Theatre"/>
    <d v="2026-08-10T00:00:00"/>
    <d v="2026-08-10T08:00:00"/>
    <d v="2026-08-10T11:30:00"/>
    <s v="979740430576"/>
    <s v="891441"/>
    <s v="Bladder biopsy"/>
    <m/>
    <s v="Urology"/>
    <s v="Dr Dummy 08"/>
    <d v="2026-08-10T10:38:00"/>
    <d v="2026-08-10T11:07:00"/>
    <m/>
    <m/>
    <n v="1"/>
    <s v="AUGUST-26-dummy-data.xlsx"/>
    <b v="0"/>
    <m/>
  </r>
  <r>
    <x v="0"/>
    <x v="1"/>
    <x v="4"/>
    <x v="1"/>
    <x v="2"/>
    <x v="0"/>
    <x v="0"/>
    <x v="7"/>
    <x v="0"/>
    <n v="1"/>
    <s v="St Cah Main Theatre"/>
    <d v="2026-08-18T00:00:00"/>
    <d v="2026-08-18T13:30:00"/>
    <d v="2026-08-18T17:00:00"/>
    <m/>
    <m/>
    <m/>
    <m/>
    <m/>
    <m/>
    <m/>
    <m/>
    <n v="4"/>
    <n v="0"/>
    <n v="4"/>
    <s v="AUGUST-26-dummy-data.xlsx"/>
    <b v="0"/>
    <n v="0"/>
  </r>
  <r>
    <x v="0"/>
    <x v="1"/>
    <x v="4"/>
    <x v="1"/>
    <x v="2"/>
    <x v="0"/>
    <x v="0"/>
    <x v="7"/>
    <x v="1"/>
    <n v="1"/>
    <s v="St Cah Main Theatre"/>
    <d v="2026-08-18T00:00:00"/>
    <d v="2026-08-18T13:30:00"/>
    <d v="2026-08-18T17:00:00"/>
    <s v="904059320082"/>
    <s v="890102"/>
    <s v="Skin graft"/>
    <s v="Wound closure"/>
    <s v="Plastic Surgery"/>
    <s v="Dr Dummy 16"/>
    <d v="2026-08-18T13:41:00"/>
    <d v="2026-08-18T14:07:00"/>
    <m/>
    <m/>
    <n v="1"/>
    <s v="AUGUST-26-dummy-data.xlsx"/>
    <b v="0"/>
    <m/>
  </r>
  <r>
    <x v="0"/>
    <x v="1"/>
    <x v="4"/>
    <x v="1"/>
    <x v="2"/>
    <x v="0"/>
    <x v="0"/>
    <x v="7"/>
    <x v="1"/>
    <n v="1"/>
    <s v="St Cah Main Theatre"/>
    <d v="2026-08-18T00:00:00"/>
    <d v="2026-08-18T13:30:00"/>
    <d v="2026-08-18T17:00:00"/>
    <s v="925435568880"/>
    <s v="891695"/>
    <s v="Hand wound repair"/>
    <s v="Local anaesthetic infiltration"/>
    <s v="Plastic Surgery"/>
    <s v="Dr Dummy 16"/>
    <d v="2026-08-18T14:27:00"/>
    <d v="2026-08-18T14:57:00"/>
    <m/>
    <m/>
    <n v="1"/>
    <s v="AUGUST-26-dummy-data.xlsx"/>
    <b v="0"/>
    <m/>
  </r>
  <r>
    <x v="0"/>
    <x v="1"/>
    <x v="4"/>
    <x v="1"/>
    <x v="2"/>
    <x v="0"/>
    <x v="0"/>
    <x v="7"/>
    <x v="1"/>
    <n v="1"/>
    <s v="St Cah Main Theatre"/>
    <d v="2026-08-18T00:00:00"/>
    <d v="2026-08-18T13:30:00"/>
    <d v="2026-08-18T17:00:00"/>
    <s v="966333925723"/>
    <s v="703967"/>
    <s v="Excision of skin lesion"/>
    <m/>
    <s v="Plastic Surgery"/>
    <s v="Dr Dummy 16"/>
    <d v="2026-08-18T16:18:00"/>
    <d v="2026-08-18T16:41:00"/>
    <m/>
    <m/>
    <n v="1"/>
    <s v="AUGUST-26-dummy-data.xlsx"/>
    <b v="0"/>
    <m/>
  </r>
  <r>
    <x v="0"/>
    <x v="1"/>
    <x v="4"/>
    <x v="1"/>
    <x v="2"/>
    <x v="0"/>
    <x v="0"/>
    <x v="7"/>
    <x v="1"/>
    <n v="1"/>
    <s v="St Cah Main Theatre"/>
    <d v="2026-08-18T00:00:00"/>
    <d v="2026-08-18T13:30:00"/>
    <d v="2026-08-18T17:00:00"/>
    <s v="997346969506"/>
    <s v="964078"/>
    <s v="Excision of skin lesion"/>
    <m/>
    <s v="Plastic Surgery"/>
    <s v="Dr Dummy 16"/>
    <d v="2026-08-18T15:22:00"/>
    <d v="2026-08-18T15:57:00"/>
    <m/>
    <m/>
    <n v="1"/>
    <s v="AUGUST-26-dummy-data.xlsx"/>
    <b v="0"/>
    <m/>
  </r>
  <r>
    <x v="0"/>
    <x v="1"/>
    <x v="4"/>
    <x v="2"/>
    <x v="0"/>
    <x v="0"/>
    <x v="0"/>
    <x v="1"/>
    <x v="0"/>
    <n v="1"/>
    <s v="St Cah Main Theatre"/>
    <d v="2026-06-06T00:00:00"/>
    <d v="2026-06-06T08:30:00"/>
    <d v="2026-06-06T12:30:00"/>
    <m/>
    <m/>
    <m/>
    <m/>
    <m/>
    <m/>
    <m/>
    <m/>
    <n v="4"/>
    <n v="0"/>
    <n v="4"/>
    <s v="JUNE-26-dummy-data.xlsx"/>
    <b v="0"/>
    <n v="0"/>
  </r>
  <r>
    <x v="0"/>
    <x v="1"/>
    <x v="4"/>
    <x v="2"/>
    <x v="0"/>
    <x v="0"/>
    <x v="0"/>
    <x v="1"/>
    <x v="1"/>
    <n v="1"/>
    <s v="St Cah Main Theatre"/>
    <d v="2026-06-06T00:00:00"/>
    <d v="2026-06-06T08:30:00"/>
    <d v="2026-06-06T12:30:00"/>
    <s v="621689895423"/>
    <s v="60290361"/>
    <s v="Circumcision"/>
    <m/>
    <s v="Urology"/>
    <s v="Dr Dummy 09"/>
    <d v="2026-06-06T11:38:00"/>
    <d v="2026-06-06T12:08:00"/>
    <m/>
    <m/>
    <n v="1"/>
    <s v="JUNE-26-dummy-data.xlsx"/>
    <b v="0"/>
    <m/>
  </r>
  <r>
    <x v="0"/>
    <x v="1"/>
    <x v="4"/>
    <x v="2"/>
    <x v="0"/>
    <x v="0"/>
    <x v="0"/>
    <x v="1"/>
    <x v="1"/>
    <n v="1"/>
    <s v="St Cah Main Theatre"/>
    <d v="2026-06-06T00:00:00"/>
    <d v="2026-06-06T08:30:00"/>
    <d v="2026-06-06T12:30:00"/>
    <s v="665489627071"/>
    <s v="60135324"/>
    <s v="Ureteroscopy"/>
    <s v="Tissue biopsy"/>
    <s v="Urology"/>
    <s v="Dr Dummy 09"/>
    <d v="2026-06-06T09:32:00"/>
    <d v="2026-06-06T10:06:00"/>
    <m/>
    <m/>
    <n v="1"/>
    <s v="JUNE-26-dummy-data.xlsx"/>
    <b v="0"/>
    <m/>
  </r>
  <r>
    <x v="0"/>
    <x v="1"/>
    <x v="4"/>
    <x v="2"/>
    <x v="0"/>
    <x v="0"/>
    <x v="0"/>
    <x v="1"/>
    <x v="1"/>
    <n v="1"/>
    <s v="St Cah Main Theatre"/>
    <d v="2026-06-06T00:00:00"/>
    <d v="2026-06-06T08:30:00"/>
    <d v="2026-06-06T12:30:00"/>
    <s v="680987542959"/>
    <s v="60040660"/>
    <s v="Bladder biopsy"/>
    <s v="Tissue biopsy"/>
    <s v="Urology"/>
    <s v="Dr Dummy 09"/>
    <d v="2026-06-06T10:34:00"/>
    <d v="2026-06-06T11:06:00"/>
    <m/>
    <m/>
    <n v="1"/>
    <s v="JUNE-26-dummy-data.xlsx"/>
    <b v="0"/>
    <m/>
  </r>
  <r>
    <x v="0"/>
    <x v="1"/>
    <x v="4"/>
    <x v="2"/>
    <x v="0"/>
    <x v="0"/>
    <x v="0"/>
    <x v="1"/>
    <x v="1"/>
    <n v="1"/>
    <s v="St Cah Main Theatre"/>
    <d v="2026-06-06T00:00:00"/>
    <d v="2026-06-06T08:30:00"/>
    <d v="2026-06-06T12:30:00"/>
    <s v="687862368881"/>
    <s v="60099513"/>
    <s v="Bladder biopsy"/>
    <m/>
    <s v="Urology"/>
    <s v="Dr Dummy 09"/>
    <d v="2026-06-06T08:32:00"/>
    <d v="2026-06-06T08:57:00"/>
    <m/>
    <m/>
    <n v="1"/>
    <s v="JUNE-26-dummy-data.xlsx"/>
    <b v="0"/>
    <m/>
  </r>
  <r>
    <x v="0"/>
    <x v="1"/>
    <x v="4"/>
    <x v="2"/>
    <x v="1"/>
    <x v="0"/>
    <x v="0"/>
    <x v="4"/>
    <x v="0"/>
    <n v="1"/>
    <s v="St Cah Main Theatre"/>
    <d v="2026-07-04T00:00:00"/>
    <d v="2026-07-04T13:00:00"/>
    <d v="2026-07-04T17:00:00"/>
    <m/>
    <m/>
    <m/>
    <m/>
    <m/>
    <m/>
    <m/>
    <m/>
    <n v="4"/>
    <n v="0"/>
    <n v="4"/>
    <s v="JULY-26-dummy-data.xlsx"/>
    <b v="0"/>
    <n v="0"/>
  </r>
  <r>
    <x v="0"/>
    <x v="1"/>
    <x v="4"/>
    <x v="2"/>
    <x v="1"/>
    <x v="0"/>
    <x v="0"/>
    <x v="4"/>
    <x v="1"/>
    <n v="1"/>
    <s v="St Cah Main Theatre"/>
    <d v="2026-07-04T00:00:00"/>
    <d v="2026-07-04T13:00:00"/>
    <d v="2026-07-04T17:00:00"/>
    <s v="711848279065"/>
    <s v="70240953"/>
    <s v="Laparoscopic cholecystectomy"/>
    <m/>
    <s v="General Surgery"/>
    <s v="Dr Dummy 03"/>
    <d v="2026-07-04T16:12:00"/>
    <d v="2026-07-04T16:51:00"/>
    <m/>
    <m/>
    <n v="1"/>
    <s v="JULY-26-dummy-data.xlsx"/>
    <b v="0"/>
    <m/>
  </r>
  <r>
    <x v="0"/>
    <x v="1"/>
    <x v="4"/>
    <x v="2"/>
    <x v="1"/>
    <x v="0"/>
    <x v="0"/>
    <x v="4"/>
    <x v="1"/>
    <n v="1"/>
    <s v="St Cah Main Theatre"/>
    <d v="2026-07-04T00:00:00"/>
    <d v="2026-07-04T13:00:00"/>
    <d v="2026-07-04T17:00:00"/>
    <s v="715585176809"/>
    <s v="70120107"/>
    <s v="Excision of skin lesion"/>
    <m/>
    <s v="General Surgery"/>
    <s v="Dr Dummy 03"/>
    <d v="2026-07-04T13:09:00"/>
    <d v="2026-07-04T13:41:00"/>
    <m/>
    <m/>
    <n v="1"/>
    <s v="JULY-26-dummy-data.xlsx"/>
    <b v="0"/>
    <m/>
  </r>
  <r>
    <x v="0"/>
    <x v="1"/>
    <x v="4"/>
    <x v="2"/>
    <x v="1"/>
    <x v="0"/>
    <x v="0"/>
    <x v="4"/>
    <x v="1"/>
    <n v="1"/>
    <s v="St Cah Main Theatre"/>
    <d v="2026-07-04T00:00:00"/>
    <d v="2026-07-04T13:00:00"/>
    <d v="2026-07-04T17:00:00"/>
    <s v="718351932219"/>
    <s v="70220751"/>
    <s v="Excision of skin lesion"/>
    <m/>
    <s v="General Surgery"/>
    <s v="Dr Dummy 03"/>
    <d v="2026-07-04T14:03:00"/>
    <d v="2026-07-04T14:37:00"/>
    <m/>
    <m/>
    <n v="1"/>
    <s v="JULY-26-dummy-data.xlsx"/>
    <b v="0"/>
    <m/>
  </r>
  <r>
    <x v="0"/>
    <x v="1"/>
    <x v="4"/>
    <x v="2"/>
    <x v="1"/>
    <x v="0"/>
    <x v="0"/>
    <x v="4"/>
    <x v="1"/>
    <n v="1"/>
    <s v="St Cah Main Theatre"/>
    <d v="2026-07-04T00:00:00"/>
    <d v="2026-07-04T13:00:00"/>
    <d v="2026-07-04T17:00:00"/>
    <s v="766210036514"/>
    <s v="70253911"/>
    <s v="Inguinal hernia repair"/>
    <m/>
    <s v="General Surgery"/>
    <s v="Dr Dummy 03"/>
    <d v="2026-07-04T15:08:00"/>
    <d v="2026-07-04T15:42:00"/>
    <m/>
    <m/>
    <n v="1"/>
    <s v="JULY-26-dummy-data.xlsx"/>
    <b v="0"/>
    <m/>
  </r>
  <r>
    <x v="0"/>
    <x v="1"/>
    <x v="4"/>
    <x v="2"/>
    <x v="1"/>
    <x v="0"/>
    <x v="0"/>
    <x v="4"/>
    <x v="0"/>
    <n v="1"/>
    <s v="St Cah Main Theatre"/>
    <d v="2026-07-10T00:00:00"/>
    <d v="2026-07-10T08:30:00"/>
    <d v="2026-07-10T12:30:00"/>
    <m/>
    <m/>
    <m/>
    <m/>
    <m/>
    <m/>
    <m/>
    <m/>
    <n v="4"/>
    <n v="0"/>
    <n v="4"/>
    <s v="JULY-26-dummy-data.xlsx"/>
    <b v="0"/>
    <n v="0"/>
  </r>
  <r>
    <x v="0"/>
    <x v="1"/>
    <x v="4"/>
    <x v="2"/>
    <x v="1"/>
    <x v="0"/>
    <x v="0"/>
    <x v="4"/>
    <x v="1"/>
    <n v="1"/>
    <s v="St Cah Main Theatre"/>
    <d v="2026-07-10T00:00:00"/>
    <d v="2026-07-10T08:30:00"/>
    <d v="2026-07-10T12:30:00"/>
    <s v="708913950784"/>
    <s v="70052611"/>
    <s v="Laparoscopic cholecystectomy"/>
    <s v="Tissue biopsy"/>
    <s v="General Surgery"/>
    <s v="Dr Dummy 23"/>
    <d v="2026-07-10T09:37:00"/>
    <d v="2026-07-10T10:17:00"/>
    <m/>
    <m/>
    <n v="1"/>
    <s v="JULY-26-dummy-data.xlsx"/>
    <b v="0"/>
    <m/>
  </r>
  <r>
    <x v="0"/>
    <x v="1"/>
    <x v="4"/>
    <x v="2"/>
    <x v="1"/>
    <x v="0"/>
    <x v="0"/>
    <x v="4"/>
    <x v="1"/>
    <n v="1"/>
    <s v="St Cah Main Theatre"/>
    <d v="2026-07-10T00:00:00"/>
    <d v="2026-07-10T08:30:00"/>
    <d v="2026-07-10T12:30:00"/>
    <s v="746617610728"/>
    <s v="70006317"/>
    <s v="Incision and drainage of abscess"/>
    <m/>
    <s v="General Surgery"/>
    <s v="Dr Dummy 23"/>
    <d v="2026-07-10T08:34:00"/>
    <d v="2026-07-10T09:10:00"/>
    <m/>
    <m/>
    <n v="1"/>
    <s v="JULY-26-dummy-data.xlsx"/>
    <b v="0"/>
    <m/>
  </r>
  <r>
    <x v="0"/>
    <x v="1"/>
    <x v="4"/>
    <x v="2"/>
    <x v="1"/>
    <x v="0"/>
    <x v="0"/>
    <x v="4"/>
    <x v="1"/>
    <n v="1"/>
    <s v="St Cah Main Theatre"/>
    <d v="2026-07-10T00:00:00"/>
    <d v="2026-07-10T08:30:00"/>
    <d v="2026-07-10T12:30:00"/>
    <s v="753927196794"/>
    <s v="70272555"/>
    <s v="Laparoscopic appendicectomy"/>
    <m/>
    <s v="General Surgery"/>
    <s v="Dr Dummy 23"/>
    <d v="2026-07-10T11:36:00"/>
    <d v="2026-07-10T12:11:00"/>
    <m/>
    <m/>
    <n v="1"/>
    <s v="JULY-26-dummy-data.xlsx"/>
    <b v="0"/>
    <m/>
  </r>
  <r>
    <x v="0"/>
    <x v="1"/>
    <x v="4"/>
    <x v="2"/>
    <x v="1"/>
    <x v="0"/>
    <x v="0"/>
    <x v="4"/>
    <x v="1"/>
    <n v="1"/>
    <s v="St Cah Main Theatre"/>
    <d v="2026-07-10T00:00:00"/>
    <d v="2026-07-10T08:30:00"/>
    <d v="2026-07-10T12:30:00"/>
    <s v="791285028354"/>
    <s v="70106288"/>
    <s v="Incision and drainage of abscess"/>
    <m/>
    <s v="General Surgery"/>
    <s v="Dr Dummy 23"/>
    <d v="2026-07-10T10:42:00"/>
    <d v="2026-07-10T11:17:00"/>
    <m/>
    <m/>
    <n v="1"/>
    <s v="JULY-26-dummy-data.xlsx"/>
    <b v="0"/>
    <m/>
  </r>
  <r>
    <x v="0"/>
    <x v="1"/>
    <x v="4"/>
    <x v="2"/>
    <x v="2"/>
    <x v="0"/>
    <x v="0"/>
    <x v="4"/>
    <x v="0"/>
    <n v="1"/>
    <s v="St Cah Main Theatre"/>
    <d v="2026-08-13T00:00:00"/>
    <d v="2026-08-13T13:30:00"/>
    <d v="2026-08-13T17:30:00"/>
    <m/>
    <m/>
    <m/>
    <m/>
    <m/>
    <m/>
    <m/>
    <m/>
    <n v="4"/>
    <n v="0"/>
    <n v="4"/>
    <s v="AUGUST-26-dummy-data.xlsx"/>
    <b v="0"/>
    <n v="0"/>
  </r>
  <r>
    <x v="0"/>
    <x v="1"/>
    <x v="4"/>
    <x v="2"/>
    <x v="2"/>
    <x v="0"/>
    <x v="0"/>
    <x v="4"/>
    <x v="1"/>
    <n v="1"/>
    <s v="St Cah Main Theatre"/>
    <d v="2026-08-13T00:00:00"/>
    <d v="2026-08-13T13:30:00"/>
    <d v="2026-08-13T17:30:00"/>
    <s v="929369478462"/>
    <s v="864236"/>
    <s v="Incision and drainage of abscess"/>
    <m/>
    <s v="General Surgery"/>
    <s v="Dr Dummy 15"/>
    <d v="2026-08-13T15:36:00"/>
    <d v="2026-08-13T16:11:00"/>
    <m/>
    <m/>
    <n v="1"/>
    <s v="AUGUST-26-dummy-data.xlsx"/>
    <b v="0"/>
    <m/>
  </r>
  <r>
    <x v="0"/>
    <x v="1"/>
    <x v="4"/>
    <x v="2"/>
    <x v="2"/>
    <x v="0"/>
    <x v="0"/>
    <x v="4"/>
    <x v="1"/>
    <n v="1"/>
    <s v="St Cah Main Theatre"/>
    <d v="2026-08-13T00:00:00"/>
    <d v="2026-08-13T13:30:00"/>
    <d v="2026-08-13T17:30:00"/>
    <s v="947396536520"/>
    <s v="830676"/>
    <s v="Laparoscopic appendicectomy"/>
    <m/>
    <s v="General Surgery"/>
    <s v="Dr Dummy 15"/>
    <d v="2026-08-13T14:36:00"/>
    <d v="2026-08-13T15:09:00"/>
    <m/>
    <m/>
    <n v="1"/>
    <s v="AUGUST-26-dummy-data.xlsx"/>
    <b v="0"/>
    <m/>
  </r>
  <r>
    <x v="0"/>
    <x v="1"/>
    <x v="4"/>
    <x v="2"/>
    <x v="2"/>
    <x v="0"/>
    <x v="0"/>
    <x v="4"/>
    <x v="1"/>
    <n v="1"/>
    <s v="St Cah Main Theatre"/>
    <d v="2026-08-13T00:00:00"/>
    <d v="2026-08-13T13:30:00"/>
    <d v="2026-08-13T17:30:00"/>
    <s v="950797363346"/>
    <s v="714497"/>
    <s v="Incision and drainage of abscess"/>
    <m/>
    <s v="General Surgery"/>
    <s v="Dr Dummy 15"/>
    <d v="2026-08-13T16:41:00"/>
    <d v="2026-08-13T17:07:00"/>
    <m/>
    <m/>
    <n v="1"/>
    <s v="AUGUST-26-dummy-data.xlsx"/>
    <b v="0"/>
    <m/>
  </r>
  <r>
    <x v="0"/>
    <x v="1"/>
    <x v="4"/>
    <x v="2"/>
    <x v="2"/>
    <x v="0"/>
    <x v="0"/>
    <x v="4"/>
    <x v="1"/>
    <n v="1"/>
    <s v="St Cah Main Theatre"/>
    <d v="2026-08-13T00:00:00"/>
    <d v="2026-08-13T13:30:00"/>
    <d v="2026-08-13T17:30:00"/>
    <s v="993595998151"/>
    <s v="707293"/>
    <s v="Laparoscopic cholecystectomy"/>
    <m/>
    <s v="General Surgery"/>
    <s v="Dr Dummy 15"/>
    <d v="2026-08-13T13:35:00"/>
    <d v="2026-08-13T14:07:00"/>
    <m/>
    <m/>
    <n v="1"/>
    <s v="AUGUST-26-dummy-data.xlsx"/>
    <b v="0"/>
    <m/>
  </r>
  <r>
    <x v="0"/>
    <x v="1"/>
    <x v="4"/>
    <x v="3"/>
    <x v="0"/>
    <x v="0"/>
    <x v="0"/>
    <x v="1"/>
    <x v="0"/>
    <n v="1"/>
    <s v="St Cah Main Theatre"/>
    <d v="2026-06-08T00:00:00"/>
    <d v="2026-06-08T13:30:00"/>
    <d v="2026-06-08T18:00:00"/>
    <m/>
    <m/>
    <m/>
    <m/>
    <m/>
    <m/>
    <m/>
    <m/>
    <n v="4"/>
    <n v="0"/>
    <n v="4"/>
    <s v="JUNE-26-dummy-data.xlsx"/>
    <b v="0"/>
    <n v="0"/>
  </r>
  <r>
    <x v="0"/>
    <x v="1"/>
    <x v="4"/>
    <x v="3"/>
    <x v="0"/>
    <x v="0"/>
    <x v="0"/>
    <x v="1"/>
    <x v="1"/>
    <n v="1"/>
    <s v="St Cah Main Theatre"/>
    <d v="2026-06-08T00:00:00"/>
    <d v="2026-06-08T13:30:00"/>
    <d v="2026-06-08T18:00:00"/>
    <s v="623470337246"/>
    <s v="60260135"/>
    <s v="Circumcision"/>
    <m/>
    <s v="Urology"/>
    <s v="Dr Dummy 12"/>
    <d v="2026-06-08T16:59:00"/>
    <d v="2026-06-08T17:39:00"/>
    <m/>
    <m/>
    <n v="1"/>
    <s v="JUNE-26-dummy-data.xlsx"/>
    <b v="0"/>
    <m/>
  </r>
  <r>
    <x v="0"/>
    <x v="1"/>
    <x v="4"/>
    <x v="3"/>
    <x v="0"/>
    <x v="0"/>
    <x v="0"/>
    <x v="1"/>
    <x v="1"/>
    <n v="1"/>
    <s v="St Cah Main Theatre"/>
    <d v="2026-06-08T00:00:00"/>
    <d v="2026-06-08T13:30:00"/>
    <d v="2026-06-08T18:00:00"/>
    <s v="627907753688"/>
    <s v="60231948"/>
    <s v="Circumcision"/>
    <s v="Wound closure"/>
    <s v="Urology"/>
    <s v="Dr Dummy 12"/>
    <d v="2026-06-08T15:50:00"/>
    <d v="2026-06-08T16:20:00"/>
    <m/>
    <m/>
    <n v="1"/>
    <s v="JUNE-26-dummy-data.xlsx"/>
    <b v="0"/>
    <m/>
  </r>
  <r>
    <x v="0"/>
    <x v="1"/>
    <x v="4"/>
    <x v="3"/>
    <x v="0"/>
    <x v="0"/>
    <x v="0"/>
    <x v="1"/>
    <x v="1"/>
    <n v="1"/>
    <s v="St Cah Main Theatre"/>
    <d v="2026-06-08T00:00:00"/>
    <d v="2026-06-08T13:30:00"/>
    <d v="2026-06-08T18:00:00"/>
    <s v="670808767782"/>
    <s v="60263403"/>
    <s v="Flexible cystoscopy"/>
    <m/>
    <s v="Urology"/>
    <s v="Dr Dummy 12"/>
    <d v="2026-06-08T13:41:00"/>
    <d v="2026-06-08T14:16:00"/>
    <m/>
    <m/>
    <n v="1"/>
    <s v="JUNE-26-dummy-data.xlsx"/>
    <b v="0"/>
    <m/>
  </r>
  <r>
    <x v="0"/>
    <x v="1"/>
    <x v="4"/>
    <x v="3"/>
    <x v="0"/>
    <x v="0"/>
    <x v="0"/>
    <x v="1"/>
    <x v="1"/>
    <n v="1"/>
    <s v="St Cah Main Theatre"/>
    <d v="2026-06-08T00:00:00"/>
    <d v="2026-06-08T13:30:00"/>
    <d v="2026-06-08T18:00:00"/>
    <s v="687709194118"/>
    <s v="60209842"/>
    <s v="Flexible cystoscopy"/>
    <s v="Diagnostic examination"/>
    <s v="Urology"/>
    <s v="Dr Dummy 12"/>
    <d v="2026-06-08T14:40:00"/>
    <d v="2026-06-08T15:30:00"/>
    <m/>
    <m/>
    <n v="1"/>
    <s v="JUNE-26-dummy-data.xlsx"/>
    <b v="0"/>
    <m/>
  </r>
  <r>
    <x v="0"/>
    <x v="1"/>
    <x v="4"/>
    <x v="3"/>
    <x v="0"/>
    <x v="0"/>
    <x v="0"/>
    <x v="6"/>
    <x v="0"/>
    <n v="1"/>
    <s v="St Cah Main Theatre"/>
    <d v="2026-06-10T00:00:00"/>
    <d v="2026-06-10T13:00:00"/>
    <d v="2026-06-10T17:30:00"/>
    <m/>
    <m/>
    <m/>
    <m/>
    <m/>
    <m/>
    <m/>
    <m/>
    <n v="4"/>
    <n v="0"/>
    <n v="4"/>
    <s v="JUNE-26-dummy-data.xlsx"/>
    <b v="0"/>
    <n v="0"/>
  </r>
  <r>
    <x v="0"/>
    <x v="1"/>
    <x v="4"/>
    <x v="3"/>
    <x v="0"/>
    <x v="0"/>
    <x v="0"/>
    <x v="6"/>
    <x v="1"/>
    <n v="1"/>
    <s v="St Cah Main Theatre"/>
    <d v="2026-06-10T00:00:00"/>
    <d v="2026-06-10T13:00:00"/>
    <d v="2026-06-10T17:30:00"/>
    <s v="616797902434"/>
    <s v="60156472"/>
    <s v="Carpal tunnel release"/>
    <m/>
    <s v="Trauma and Orthopaedics"/>
    <s v="Dr Dummy 04"/>
    <d v="2026-06-10T13:06:00"/>
    <d v="2026-06-10T13:37:00"/>
    <m/>
    <m/>
    <n v="1"/>
    <s v="JUNE-26-dummy-data.xlsx"/>
    <b v="0"/>
    <m/>
  </r>
  <r>
    <x v="0"/>
    <x v="1"/>
    <x v="4"/>
    <x v="3"/>
    <x v="0"/>
    <x v="0"/>
    <x v="0"/>
    <x v="6"/>
    <x v="1"/>
    <n v="1"/>
    <s v="St Cah Main Theatre"/>
    <d v="2026-06-10T00:00:00"/>
    <d v="2026-06-10T13:00:00"/>
    <d v="2026-06-10T17:30:00"/>
    <s v="618090200610"/>
    <s v="60044333"/>
    <s v="Removal of metalwork"/>
    <m/>
    <s v="Trauma and Orthopaedics"/>
    <s v="Dr Dummy 04"/>
    <d v="2026-06-10T14:16:00"/>
    <d v="2026-06-10T14:57:00"/>
    <m/>
    <m/>
    <n v="1"/>
    <s v="JUNE-26-dummy-data.xlsx"/>
    <b v="0"/>
    <m/>
  </r>
  <r>
    <x v="0"/>
    <x v="1"/>
    <x v="4"/>
    <x v="3"/>
    <x v="0"/>
    <x v="0"/>
    <x v="0"/>
    <x v="6"/>
    <x v="1"/>
    <n v="1"/>
    <s v="St Cah Main Theatre"/>
    <d v="2026-06-10T00:00:00"/>
    <d v="2026-06-10T13:00:00"/>
    <d v="2026-06-10T17:30:00"/>
    <s v="628277544304"/>
    <s v="60009121"/>
    <s v="Carpal tunnel release"/>
    <s v="Wound dressing"/>
    <s v="Trauma and Orthopaedics"/>
    <s v="Dr Dummy 04"/>
    <d v="2026-06-10T15:17:00"/>
    <d v="2026-06-10T15:46:00"/>
    <m/>
    <m/>
    <n v="1"/>
    <s v="JUNE-26-dummy-data.xlsx"/>
    <b v="0"/>
    <m/>
  </r>
  <r>
    <x v="0"/>
    <x v="1"/>
    <x v="4"/>
    <x v="3"/>
    <x v="0"/>
    <x v="0"/>
    <x v="0"/>
    <x v="6"/>
    <x v="1"/>
    <n v="1"/>
    <s v="St Cah Main Theatre"/>
    <d v="2026-06-10T00:00:00"/>
    <d v="2026-06-10T13:00:00"/>
    <d v="2026-06-10T17:30:00"/>
    <s v="634765039919"/>
    <s v="60005038"/>
    <s v="Wrist fracture fixation"/>
    <m/>
    <s v="Trauma and Orthopaedics"/>
    <s v="Dr Dummy 04"/>
    <d v="2026-06-10T16:24:00"/>
    <d v="2026-06-10T17:14:00"/>
    <m/>
    <m/>
    <n v="1"/>
    <s v="JUNE-26-dummy-data.xlsx"/>
    <b v="0"/>
    <m/>
  </r>
  <r>
    <x v="0"/>
    <x v="1"/>
    <x v="4"/>
    <x v="3"/>
    <x v="0"/>
    <x v="0"/>
    <x v="0"/>
    <x v="1"/>
    <x v="0"/>
    <n v="1"/>
    <s v="St Cah Main Theatre"/>
    <d v="2026-06-22T00:00:00"/>
    <d v="2026-06-22T08:30:00"/>
    <d v="2026-06-22T13:00:00"/>
    <m/>
    <m/>
    <m/>
    <m/>
    <m/>
    <m/>
    <m/>
    <m/>
    <n v="4"/>
    <n v="0"/>
    <n v="4"/>
    <s v="JUNE-26-dummy-data.xlsx"/>
    <b v="0"/>
    <n v="0"/>
  </r>
  <r>
    <x v="0"/>
    <x v="1"/>
    <x v="4"/>
    <x v="3"/>
    <x v="0"/>
    <x v="0"/>
    <x v="0"/>
    <x v="1"/>
    <x v="1"/>
    <n v="1"/>
    <s v="St Cah Main Theatre"/>
    <d v="2026-06-22T00:00:00"/>
    <d v="2026-06-22T08:30:00"/>
    <d v="2026-06-22T13:00:00"/>
    <s v="615701240603"/>
    <s v="60093368"/>
    <s v="Circumcision"/>
    <m/>
    <s v="Urology"/>
    <s v="Dr Dummy 05"/>
    <d v="2026-06-22T11:59:00"/>
    <d v="2026-06-22T12:42:00"/>
    <m/>
    <m/>
    <n v="1"/>
    <s v="JUNE-26-dummy-data.xlsx"/>
    <b v="0"/>
    <m/>
  </r>
  <r>
    <x v="0"/>
    <x v="1"/>
    <x v="4"/>
    <x v="3"/>
    <x v="0"/>
    <x v="0"/>
    <x v="0"/>
    <x v="1"/>
    <x v="1"/>
    <n v="1"/>
    <s v="St Cah Main Theatre"/>
    <d v="2026-06-22T00:00:00"/>
    <d v="2026-06-22T08:30:00"/>
    <d v="2026-06-22T13:00:00"/>
    <s v="676476189423"/>
    <s v="60158424"/>
    <s v="Circumcision"/>
    <m/>
    <s v="Urology"/>
    <s v="Dr Dummy 05"/>
    <d v="2026-06-22T09:49:00"/>
    <d v="2026-06-22T10:29:00"/>
    <m/>
    <m/>
    <n v="1"/>
    <s v="JUNE-26-dummy-data.xlsx"/>
    <b v="0"/>
    <m/>
  </r>
  <r>
    <x v="0"/>
    <x v="1"/>
    <x v="4"/>
    <x v="3"/>
    <x v="0"/>
    <x v="0"/>
    <x v="0"/>
    <x v="1"/>
    <x v="1"/>
    <n v="1"/>
    <s v="St Cah Main Theatre"/>
    <d v="2026-06-22T00:00:00"/>
    <d v="2026-06-22T08:30:00"/>
    <d v="2026-06-22T13:00:00"/>
    <s v="678007112023"/>
    <s v="60035247"/>
    <s v="Bladder biopsy"/>
    <s v="Diagnostic examination"/>
    <s v="Urology"/>
    <s v="Dr Dummy 05"/>
    <d v="2026-06-22T08:34:00"/>
    <d v="2026-06-22T09:13:00"/>
    <m/>
    <m/>
    <n v="1"/>
    <s v="JUNE-26-dummy-data.xlsx"/>
    <b v="0"/>
    <m/>
  </r>
  <r>
    <x v="0"/>
    <x v="1"/>
    <x v="4"/>
    <x v="3"/>
    <x v="0"/>
    <x v="0"/>
    <x v="0"/>
    <x v="1"/>
    <x v="1"/>
    <n v="1"/>
    <s v="St Cah Main Theatre"/>
    <d v="2026-06-22T00:00:00"/>
    <d v="2026-06-22T08:30:00"/>
    <d v="2026-06-22T13:00:00"/>
    <s v="679864113148"/>
    <s v="60109639"/>
    <s v="Ureteroscopy"/>
    <m/>
    <s v="Urology"/>
    <s v="Dr Dummy 05"/>
    <d v="2026-06-22T10:55:00"/>
    <d v="2026-06-22T11:42:00"/>
    <m/>
    <m/>
    <n v="1"/>
    <s v="JUNE-26-dummy-data.xlsx"/>
    <b v="0"/>
    <m/>
  </r>
  <r>
    <x v="0"/>
    <x v="1"/>
    <x v="4"/>
    <x v="3"/>
    <x v="0"/>
    <x v="0"/>
    <x v="0"/>
    <x v="7"/>
    <x v="0"/>
    <n v="1"/>
    <s v="St Cah Main Theatre"/>
    <d v="2026-06-25T00:00:00"/>
    <d v="2026-06-25T09:00:00"/>
    <d v="2026-06-25T13:30:00"/>
    <m/>
    <m/>
    <m/>
    <m/>
    <m/>
    <m/>
    <m/>
    <m/>
    <n v="4"/>
    <n v="0"/>
    <n v="4"/>
    <s v="JUNE-26-dummy-data.xlsx"/>
    <b v="0"/>
    <n v="0"/>
  </r>
  <r>
    <x v="0"/>
    <x v="1"/>
    <x v="4"/>
    <x v="3"/>
    <x v="0"/>
    <x v="0"/>
    <x v="0"/>
    <x v="7"/>
    <x v="1"/>
    <n v="1"/>
    <s v="St Cah Main Theatre"/>
    <d v="2026-06-25T00:00:00"/>
    <d v="2026-06-25T09:00:00"/>
    <d v="2026-06-25T13:30:00"/>
    <s v="625369231891"/>
    <s v="60132964"/>
    <s v="Excision of skin lesion"/>
    <s v="Diagnostic examination"/>
    <s v="Plastic Surgery"/>
    <s v="Dr Dummy 21"/>
    <d v="2026-06-25T12:23:00"/>
    <d v="2026-06-25T13:04:00"/>
    <m/>
    <m/>
    <n v="1"/>
    <s v="JUNE-26-dummy-data.xlsx"/>
    <b v="0"/>
    <m/>
  </r>
  <r>
    <x v="0"/>
    <x v="1"/>
    <x v="4"/>
    <x v="3"/>
    <x v="0"/>
    <x v="0"/>
    <x v="0"/>
    <x v="7"/>
    <x v="1"/>
    <n v="1"/>
    <s v="St Cah Main Theatre"/>
    <d v="2026-06-25T00:00:00"/>
    <d v="2026-06-25T09:00:00"/>
    <d v="2026-06-25T13:30:00"/>
    <s v="663367936526"/>
    <s v="60114464"/>
    <s v="Skin graft"/>
    <s v="Wound closure"/>
    <s v="Plastic Surgery"/>
    <s v="Dr Dummy 21"/>
    <d v="2026-06-25T09:10:00"/>
    <d v="2026-06-25T10:00:00"/>
    <m/>
    <m/>
    <n v="1"/>
    <s v="JUNE-26-dummy-data.xlsx"/>
    <b v="0"/>
    <m/>
  </r>
  <r>
    <x v="0"/>
    <x v="1"/>
    <x v="4"/>
    <x v="3"/>
    <x v="0"/>
    <x v="0"/>
    <x v="0"/>
    <x v="7"/>
    <x v="1"/>
    <n v="1"/>
    <s v="St Cah Main Theatre"/>
    <d v="2026-06-25T00:00:00"/>
    <d v="2026-06-25T09:00:00"/>
    <d v="2026-06-25T13:30:00"/>
    <s v="676499042216"/>
    <s v="60275561"/>
    <s v="Scar revision"/>
    <m/>
    <s v="Plastic Surgery"/>
    <s v="Dr Dummy 21"/>
    <d v="2026-06-25T11:21:00"/>
    <d v="2026-06-25T12:04:00"/>
    <m/>
    <m/>
    <n v="1"/>
    <s v="JUNE-26-dummy-data.xlsx"/>
    <b v="0"/>
    <m/>
  </r>
  <r>
    <x v="0"/>
    <x v="1"/>
    <x v="4"/>
    <x v="3"/>
    <x v="0"/>
    <x v="0"/>
    <x v="0"/>
    <x v="7"/>
    <x v="1"/>
    <n v="1"/>
    <s v="St Cah Main Theatre"/>
    <d v="2026-06-25T00:00:00"/>
    <d v="2026-06-25T09:00:00"/>
    <d v="2026-06-25T13:30:00"/>
    <s v="680303771909"/>
    <s v="60178636"/>
    <s v="Skin graft"/>
    <m/>
    <s v="Plastic Surgery"/>
    <s v="Dr Dummy 21"/>
    <d v="2026-06-25T10:11:00"/>
    <d v="2026-06-25T10:49:00"/>
    <m/>
    <m/>
    <n v="1"/>
    <s v="JUNE-26-dummy-data.xlsx"/>
    <b v="0"/>
    <m/>
  </r>
  <r>
    <x v="0"/>
    <x v="1"/>
    <x v="4"/>
    <x v="3"/>
    <x v="1"/>
    <x v="0"/>
    <x v="0"/>
    <x v="2"/>
    <x v="0"/>
    <n v="1"/>
    <s v="St Cah Main Theatre"/>
    <d v="2026-07-02T00:00:00"/>
    <d v="2026-07-02T13:00:00"/>
    <d v="2026-07-02T17:30:00"/>
    <m/>
    <m/>
    <m/>
    <m/>
    <m/>
    <m/>
    <m/>
    <m/>
    <n v="4"/>
    <n v="0"/>
    <n v="4"/>
    <s v="JULY-26-dummy-data.xlsx"/>
    <b v="0"/>
    <n v="0"/>
  </r>
  <r>
    <x v="0"/>
    <x v="1"/>
    <x v="4"/>
    <x v="3"/>
    <x v="1"/>
    <x v="0"/>
    <x v="0"/>
    <x v="2"/>
    <x v="1"/>
    <n v="1"/>
    <s v="St Cah Main Theatre"/>
    <d v="2026-07-02T00:00:00"/>
    <d v="2026-07-02T13:00:00"/>
    <d v="2026-07-02T17:30:00"/>
    <s v="706284326640"/>
    <s v="70127225"/>
    <s v="Tonsillectomy"/>
    <m/>
    <s v="ENT"/>
    <s v="Dr Dummy 06"/>
    <d v="2026-07-02T16:24:00"/>
    <d v="2026-07-02T16:57:00"/>
    <m/>
    <m/>
    <n v="1"/>
    <s v="JULY-26-dummy-data.xlsx"/>
    <b v="0"/>
    <m/>
  </r>
  <r>
    <x v="0"/>
    <x v="1"/>
    <x v="4"/>
    <x v="3"/>
    <x v="1"/>
    <x v="0"/>
    <x v="0"/>
    <x v="2"/>
    <x v="1"/>
    <n v="1"/>
    <s v="St Cah Main Theatre"/>
    <d v="2026-07-02T00:00:00"/>
    <d v="2026-07-02T13:00:00"/>
    <d v="2026-07-02T17:30:00"/>
    <s v="706829939107"/>
    <s v="70083998"/>
    <s v="Adenoidectomy"/>
    <s v="Tissue biopsy"/>
    <s v="ENT"/>
    <s v="Dr Dummy 06"/>
    <d v="2026-07-02T15:18:00"/>
    <d v="2026-07-02T15:57:00"/>
    <m/>
    <m/>
    <n v="1"/>
    <s v="JULY-26-dummy-data.xlsx"/>
    <b v="0"/>
    <m/>
  </r>
  <r>
    <x v="0"/>
    <x v="1"/>
    <x v="4"/>
    <x v="3"/>
    <x v="1"/>
    <x v="0"/>
    <x v="0"/>
    <x v="2"/>
    <x v="1"/>
    <n v="1"/>
    <s v="St Cah Main Theatre"/>
    <d v="2026-07-02T00:00:00"/>
    <d v="2026-07-02T13:00:00"/>
    <d v="2026-07-02T17:30:00"/>
    <s v="767147285769"/>
    <s v="70178361"/>
    <s v="Grommet insertion"/>
    <s v="Diagnostic examination"/>
    <s v="ENT"/>
    <s v="Dr Dummy 06"/>
    <d v="2026-07-02T14:17:00"/>
    <d v="2026-07-02T14:53:00"/>
    <m/>
    <m/>
    <n v="1"/>
    <s v="JULY-26-dummy-data.xlsx"/>
    <b v="0"/>
    <m/>
  </r>
  <r>
    <x v="0"/>
    <x v="1"/>
    <x v="4"/>
    <x v="3"/>
    <x v="1"/>
    <x v="0"/>
    <x v="0"/>
    <x v="2"/>
    <x v="1"/>
    <n v="1"/>
    <s v="St Cah Main Theatre"/>
    <d v="2026-07-02T00:00:00"/>
    <d v="2026-07-02T13:00:00"/>
    <d v="2026-07-02T17:30:00"/>
    <s v="775957709643"/>
    <s v="70090755"/>
    <s v="Nasal polypectomy"/>
    <m/>
    <s v="ENT"/>
    <s v="Dr Dummy 06"/>
    <d v="2026-07-02T13:08:00"/>
    <d v="2026-07-02T13:57:00"/>
    <m/>
    <m/>
    <n v="1"/>
    <s v="JULY-26-dummy-data.xlsx"/>
    <b v="0"/>
    <m/>
  </r>
  <r>
    <x v="0"/>
    <x v="1"/>
    <x v="4"/>
    <x v="3"/>
    <x v="1"/>
    <x v="0"/>
    <x v="0"/>
    <x v="7"/>
    <x v="0"/>
    <n v="1"/>
    <s v="St Cah Main Theatre"/>
    <d v="2026-07-24T00:00:00"/>
    <d v="2026-07-24T09:00:00"/>
    <d v="2026-07-24T13:30:00"/>
    <m/>
    <m/>
    <m/>
    <m/>
    <m/>
    <m/>
    <m/>
    <m/>
    <n v="4"/>
    <n v="0"/>
    <n v="4"/>
    <s v="JULY-26-dummy-data.xlsx"/>
    <b v="0"/>
    <n v="0"/>
  </r>
  <r>
    <x v="0"/>
    <x v="1"/>
    <x v="4"/>
    <x v="3"/>
    <x v="1"/>
    <x v="0"/>
    <x v="0"/>
    <x v="7"/>
    <x v="1"/>
    <n v="1"/>
    <s v="St Cah Main Theatre"/>
    <d v="2026-07-24T00:00:00"/>
    <d v="2026-07-24T09:00:00"/>
    <d v="2026-07-24T13:30:00"/>
    <s v="717392281791"/>
    <s v="70034370"/>
    <s v="Excision of skin lesion"/>
    <m/>
    <s v="Plastic Surgery"/>
    <s v="Dr Dummy 01"/>
    <d v="2026-07-24T11:26:00"/>
    <d v="2026-07-24T12:04:00"/>
    <m/>
    <m/>
    <n v="1"/>
    <s v="JULY-26-dummy-data.xlsx"/>
    <b v="0"/>
    <m/>
  </r>
  <r>
    <x v="0"/>
    <x v="1"/>
    <x v="4"/>
    <x v="3"/>
    <x v="1"/>
    <x v="0"/>
    <x v="0"/>
    <x v="7"/>
    <x v="1"/>
    <n v="1"/>
    <s v="St Cah Main Theatre"/>
    <d v="2026-07-24T00:00:00"/>
    <d v="2026-07-24T09:00:00"/>
    <d v="2026-07-24T13:30:00"/>
    <s v="724111165106"/>
    <s v="70182115"/>
    <s v="Excision of skin lesion"/>
    <m/>
    <s v="Plastic Surgery"/>
    <s v="Dr Dummy 01"/>
    <d v="2026-07-24T09:10:00"/>
    <d v="2026-07-24T09:44:00"/>
    <m/>
    <m/>
    <n v="1"/>
    <s v="JULY-26-dummy-data.xlsx"/>
    <b v="0"/>
    <m/>
  </r>
  <r>
    <x v="0"/>
    <x v="1"/>
    <x v="4"/>
    <x v="3"/>
    <x v="1"/>
    <x v="0"/>
    <x v="0"/>
    <x v="7"/>
    <x v="1"/>
    <n v="1"/>
    <s v="St Cah Main Theatre"/>
    <d v="2026-07-24T00:00:00"/>
    <d v="2026-07-24T09:00:00"/>
    <d v="2026-07-24T13:30:00"/>
    <s v="753438056795"/>
    <s v="70015284"/>
    <s v="Scar revision"/>
    <s v="Local anaesthetic infiltration"/>
    <s v="Plastic Surgery"/>
    <s v="Dr Dummy 01"/>
    <d v="2026-07-24T12:23:00"/>
    <d v="2026-07-24T12:57:00"/>
    <m/>
    <m/>
    <n v="1"/>
    <s v="JULY-26-dummy-data.xlsx"/>
    <b v="0"/>
    <m/>
  </r>
  <r>
    <x v="0"/>
    <x v="1"/>
    <x v="4"/>
    <x v="3"/>
    <x v="1"/>
    <x v="0"/>
    <x v="0"/>
    <x v="7"/>
    <x v="1"/>
    <n v="1"/>
    <s v="St Cah Main Theatre"/>
    <d v="2026-07-24T00:00:00"/>
    <d v="2026-07-24T09:00:00"/>
    <d v="2026-07-24T13:30:00"/>
    <s v="766019665635"/>
    <s v="70022649"/>
    <s v="Hand wound repair"/>
    <s v="Wound closure"/>
    <s v="Plastic Surgery"/>
    <s v="Dr Dummy 01"/>
    <d v="2026-07-24T10:18:00"/>
    <d v="2026-07-24T10:53:00"/>
    <m/>
    <m/>
    <n v="1"/>
    <s v="JULY-26-dummy-data.xlsx"/>
    <b v="0"/>
    <m/>
  </r>
  <r>
    <x v="0"/>
    <x v="1"/>
    <x v="4"/>
    <x v="3"/>
    <x v="2"/>
    <x v="0"/>
    <x v="0"/>
    <x v="7"/>
    <x v="0"/>
    <n v="1"/>
    <s v="St Cah Main Theatre"/>
    <d v="2026-08-11T00:00:00"/>
    <d v="2026-08-11T08:00:00"/>
    <d v="2026-08-11T12:30:00"/>
    <m/>
    <m/>
    <m/>
    <m/>
    <m/>
    <m/>
    <m/>
    <m/>
    <n v="4"/>
    <n v="0"/>
    <n v="4"/>
    <s v="AUGUST-26-dummy-data.xlsx"/>
    <b v="0"/>
    <n v="0"/>
  </r>
  <r>
    <x v="0"/>
    <x v="1"/>
    <x v="4"/>
    <x v="3"/>
    <x v="2"/>
    <x v="0"/>
    <x v="0"/>
    <x v="7"/>
    <x v="1"/>
    <n v="1"/>
    <s v="St Cah Main Theatre"/>
    <d v="2026-08-11T00:00:00"/>
    <d v="2026-08-11T08:00:00"/>
    <d v="2026-08-11T12:30:00"/>
    <s v="914169767522"/>
    <s v="867674"/>
    <s v="Hand wound repair"/>
    <m/>
    <s v="Plastic Surgery"/>
    <s v="Dr Dummy 21"/>
    <d v="2026-08-11T11:24:00"/>
    <d v="2026-08-11T11:55:00"/>
    <m/>
    <m/>
    <n v="1"/>
    <s v="AUGUST-26-dummy-data.xlsx"/>
    <b v="0"/>
    <m/>
  </r>
  <r>
    <x v="0"/>
    <x v="1"/>
    <x v="4"/>
    <x v="3"/>
    <x v="2"/>
    <x v="0"/>
    <x v="0"/>
    <x v="7"/>
    <x v="1"/>
    <n v="1"/>
    <s v="St Cah Main Theatre"/>
    <d v="2026-08-11T00:00:00"/>
    <d v="2026-08-11T08:00:00"/>
    <d v="2026-08-11T12:30:00"/>
    <s v="922878876002"/>
    <s v="954053"/>
    <s v="Excision of skin lesion"/>
    <s v="Tissue biopsy"/>
    <s v="Plastic Surgery"/>
    <s v="Dr Dummy 21"/>
    <d v="2026-08-11T08:07:00"/>
    <d v="2026-08-11T08:33:00"/>
    <m/>
    <m/>
    <n v="1"/>
    <s v="AUGUST-26-dummy-data.xlsx"/>
    <b v="0"/>
    <m/>
  </r>
  <r>
    <x v="0"/>
    <x v="1"/>
    <x v="4"/>
    <x v="3"/>
    <x v="2"/>
    <x v="0"/>
    <x v="0"/>
    <x v="7"/>
    <x v="1"/>
    <n v="1"/>
    <s v="St Cah Main Theatre"/>
    <d v="2026-08-11T00:00:00"/>
    <d v="2026-08-11T08:00:00"/>
    <d v="2026-08-11T12:30:00"/>
    <s v="931628179200"/>
    <s v="755773"/>
    <s v="Skin graft"/>
    <m/>
    <s v="Plastic Surgery"/>
    <s v="Dr Dummy 21"/>
    <d v="2026-08-11T09:09:00"/>
    <d v="2026-08-11T09:41:00"/>
    <m/>
    <m/>
    <n v="1"/>
    <s v="AUGUST-26-dummy-data.xlsx"/>
    <b v="0"/>
    <m/>
  </r>
  <r>
    <x v="0"/>
    <x v="1"/>
    <x v="4"/>
    <x v="3"/>
    <x v="2"/>
    <x v="0"/>
    <x v="0"/>
    <x v="7"/>
    <x v="1"/>
    <n v="1"/>
    <s v="St Cah Main Theatre"/>
    <d v="2026-08-11T00:00:00"/>
    <d v="2026-08-11T08:00:00"/>
    <d v="2026-08-11T12:30:00"/>
    <s v="992879043355"/>
    <s v="739749"/>
    <s v="Scar revision"/>
    <m/>
    <s v="Plastic Surgery"/>
    <s v="Dr Dummy 21"/>
    <d v="2026-08-11T10:22:00"/>
    <d v="2026-08-11T11:07:00"/>
    <m/>
    <m/>
    <n v="1"/>
    <s v="AUGUST-26-dummy-data.xlsx"/>
    <b v="0"/>
    <m/>
  </r>
  <r>
    <x v="0"/>
    <x v="1"/>
    <x v="4"/>
    <x v="3"/>
    <x v="2"/>
    <x v="0"/>
    <x v="0"/>
    <x v="6"/>
    <x v="0"/>
    <n v="1"/>
    <s v="St Cah Main Theatre"/>
    <d v="2026-08-26T00:00:00"/>
    <d v="2026-08-26T09:00:00"/>
    <d v="2026-08-26T13:30:00"/>
    <m/>
    <m/>
    <m/>
    <m/>
    <m/>
    <m/>
    <m/>
    <m/>
    <n v="4"/>
    <n v="0"/>
    <n v="4"/>
    <s v="AUGUST-26-dummy-data.xlsx"/>
    <b v="0"/>
    <n v="0"/>
  </r>
  <r>
    <x v="0"/>
    <x v="1"/>
    <x v="4"/>
    <x v="3"/>
    <x v="2"/>
    <x v="0"/>
    <x v="0"/>
    <x v="6"/>
    <x v="1"/>
    <n v="1"/>
    <s v="St Cah Main Theatre"/>
    <d v="2026-08-26T00:00:00"/>
    <d v="2026-08-26T09:00:00"/>
    <d v="2026-08-26T13:30:00"/>
    <s v="936594226187"/>
    <s v="783856"/>
    <s v="Carpal tunnel release"/>
    <m/>
    <s v="Trauma and Orthopaedics"/>
    <s v="Dr Dummy 09"/>
    <d v="2026-08-26T12:31:00"/>
    <d v="2026-08-26T13:13:00"/>
    <m/>
    <m/>
    <n v="1"/>
    <s v="AUGUST-26-dummy-data.xlsx"/>
    <b v="0"/>
    <m/>
  </r>
  <r>
    <x v="0"/>
    <x v="1"/>
    <x v="4"/>
    <x v="3"/>
    <x v="2"/>
    <x v="0"/>
    <x v="0"/>
    <x v="6"/>
    <x v="1"/>
    <n v="1"/>
    <s v="St Cah Main Theatre"/>
    <d v="2026-08-26T00:00:00"/>
    <d v="2026-08-26T09:00:00"/>
    <d v="2026-08-26T13:30:00"/>
    <s v="940154195017"/>
    <s v="955207"/>
    <s v="Carpal tunnel release"/>
    <s v="Wound dressing"/>
    <s v="Trauma and Orthopaedics"/>
    <s v="Dr Dummy 09"/>
    <d v="2026-08-26T09:09:00"/>
    <d v="2026-08-26T09:56:00"/>
    <m/>
    <m/>
    <n v="1"/>
    <s v="AUGUST-26-dummy-data.xlsx"/>
    <b v="0"/>
    <m/>
  </r>
  <r>
    <x v="0"/>
    <x v="1"/>
    <x v="4"/>
    <x v="3"/>
    <x v="2"/>
    <x v="0"/>
    <x v="0"/>
    <x v="6"/>
    <x v="1"/>
    <n v="1"/>
    <s v="St Cah Main Theatre"/>
    <d v="2026-08-26T00:00:00"/>
    <d v="2026-08-26T09:00:00"/>
    <d v="2026-08-26T13:30:00"/>
    <s v="977344324043"/>
    <s v="953757"/>
    <s v="Carpal tunnel release"/>
    <m/>
    <s v="Trauma and Orthopaedics"/>
    <s v="Dr Dummy 09"/>
    <d v="2026-08-26T10:09:00"/>
    <d v="2026-08-26T10:42:00"/>
    <m/>
    <m/>
    <n v="1"/>
    <s v="AUGUST-26-dummy-data.xlsx"/>
    <b v="0"/>
    <m/>
  </r>
  <r>
    <x v="0"/>
    <x v="1"/>
    <x v="4"/>
    <x v="3"/>
    <x v="2"/>
    <x v="0"/>
    <x v="0"/>
    <x v="6"/>
    <x v="1"/>
    <n v="1"/>
    <s v="St Cah Main Theatre"/>
    <d v="2026-08-26T00:00:00"/>
    <d v="2026-08-26T09:00:00"/>
    <d v="2026-08-26T13:30:00"/>
    <s v="991474591730"/>
    <s v="905223"/>
    <s v="Removal of metalwork"/>
    <m/>
    <s v="Trauma and Orthopaedics"/>
    <s v="Dr Dummy 09"/>
    <d v="2026-08-26T11:21:00"/>
    <d v="2026-08-26T11:53:00"/>
    <m/>
    <m/>
    <n v="1"/>
    <s v="AUGUST-26-dummy-data.xlsx"/>
    <b v="0"/>
    <m/>
  </r>
  <r>
    <x v="0"/>
    <x v="1"/>
    <x v="4"/>
    <x v="3"/>
    <x v="2"/>
    <x v="0"/>
    <x v="0"/>
    <x v="7"/>
    <x v="0"/>
    <n v="1"/>
    <s v="St Cah Main Theatre"/>
    <d v="2026-08-28T00:00:00"/>
    <d v="2026-08-28T08:30:00"/>
    <d v="2026-08-28T13:00:00"/>
    <m/>
    <m/>
    <m/>
    <m/>
    <m/>
    <m/>
    <m/>
    <m/>
    <n v="4"/>
    <n v="0"/>
    <n v="4"/>
    <s v="AUGUST-26-dummy-data.xlsx"/>
    <b v="0"/>
    <n v="0"/>
  </r>
  <r>
    <x v="0"/>
    <x v="1"/>
    <x v="4"/>
    <x v="3"/>
    <x v="2"/>
    <x v="0"/>
    <x v="0"/>
    <x v="7"/>
    <x v="1"/>
    <n v="1"/>
    <s v="St Cah Main Theatre"/>
    <d v="2026-08-28T00:00:00"/>
    <d v="2026-08-28T08:30:00"/>
    <d v="2026-08-28T13:00:00"/>
    <s v="908397369854"/>
    <s v="866993"/>
    <s v="Scar revision"/>
    <s v="Diagnostic examination"/>
    <s v="Plastic Surgery"/>
    <s v="Dr Dummy 05"/>
    <d v="2026-08-28T08:33:00"/>
    <d v="2026-08-28T09:18:00"/>
    <m/>
    <m/>
    <n v="1"/>
    <s v="AUGUST-26-dummy-data.xlsx"/>
    <b v="0"/>
    <m/>
  </r>
  <r>
    <x v="0"/>
    <x v="1"/>
    <x v="4"/>
    <x v="3"/>
    <x v="2"/>
    <x v="0"/>
    <x v="0"/>
    <x v="7"/>
    <x v="1"/>
    <n v="1"/>
    <s v="St Cah Main Theatre"/>
    <d v="2026-08-28T00:00:00"/>
    <d v="2026-08-28T08:30:00"/>
    <d v="2026-08-28T13:00:00"/>
    <s v="940463220793"/>
    <s v="898594"/>
    <s v="Excision of skin lesion"/>
    <s v="Wound closure"/>
    <s v="Plastic Surgery"/>
    <s v="Dr Dummy 05"/>
    <d v="2026-08-28T09:40:00"/>
    <d v="2026-08-28T10:22:00"/>
    <m/>
    <m/>
    <n v="1"/>
    <s v="AUGUST-26-dummy-data.xlsx"/>
    <b v="0"/>
    <m/>
  </r>
  <r>
    <x v="0"/>
    <x v="1"/>
    <x v="4"/>
    <x v="3"/>
    <x v="2"/>
    <x v="0"/>
    <x v="0"/>
    <x v="7"/>
    <x v="1"/>
    <n v="1"/>
    <s v="St Cah Main Theatre"/>
    <d v="2026-08-28T00:00:00"/>
    <d v="2026-08-28T08:30:00"/>
    <d v="2026-08-28T13:00:00"/>
    <s v="977390753174"/>
    <s v="901106"/>
    <s v="Excision of skin lesion"/>
    <s v="Wound closure"/>
    <s v="Plastic Surgery"/>
    <s v="Dr Dummy 05"/>
    <d v="2026-08-28T11:54:00"/>
    <d v="2026-08-28T12:41:00"/>
    <m/>
    <m/>
    <n v="1"/>
    <s v="AUGUST-26-dummy-data.xlsx"/>
    <b v="0"/>
    <m/>
  </r>
  <r>
    <x v="0"/>
    <x v="1"/>
    <x v="4"/>
    <x v="3"/>
    <x v="2"/>
    <x v="0"/>
    <x v="0"/>
    <x v="7"/>
    <x v="1"/>
    <n v="1"/>
    <s v="St Cah Main Theatre"/>
    <d v="2026-08-28T00:00:00"/>
    <d v="2026-08-28T08:30:00"/>
    <d v="2026-08-28T13:00:00"/>
    <s v="986974840121"/>
    <s v="758083"/>
    <s v="Scar revision"/>
    <m/>
    <s v="Plastic Surgery"/>
    <s v="Dr Dummy 05"/>
    <d v="2026-08-28T10:47:00"/>
    <d v="2026-08-28T11:30:00"/>
    <m/>
    <m/>
    <n v="1"/>
    <s v="AUGUST-26-dummy-data.xlsx"/>
    <b v="0"/>
    <m/>
  </r>
  <r>
    <x v="0"/>
    <x v="1"/>
    <x v="4"/>
    <x v="4"/>
    <x v="1"/>
    <x v="0"/>
    <x v="0"/>
    <x v="1"/>
    <x v="0"/>
    <n v="1"/>
    <s v="St Cah Main Theatre"/>
    <d v="2026-07-28T00:00:00"/>
    <d v="2026-07-28T08:30:00"/>
    <d v="2026-07-28T13:30:00"/>
    <m/>
    <m/>
    <m/>
    <m/>
    <m/>
    <m/>
    <m/>
    <m/>
    <n v="4"/>
    <n v="0"/>
    <n v="4"/>
    <s v="JULY-26-dummy-data.xlsx"/>
    <b v="0"/>
    <n v="0"/>
  </r>
  <r>
    <x v="0"/>
    <x v="1"/>
    <x v="4"/>
    <x v="4"/>
    <x v="1"/>
    <x v="0"/>
    <x v="0"/>
    <x v="1"/>
    <x v="1"/>
    <n v="1"/>
    <s v="St Cah Main Theatre"/>
    <d v="2026-07-28T00:00:00"/>
    <d v="2026-07-28T08:30:00"/>
    <d v="2026-07-28T13:30:00"/>
    <s v="755318300541"/>
    <s v="70053451"/>
    <s v="Bladder biopsy"/>
    <m/>
    <s v="Urology"/>
    <s v="Dr Dummy 18"/>
    <d v="2026-07-28T12:24:00"/>
    <d v="2026-07-28T13:05:00"/>
    <m/>
    <m/>
    <n v="1"/>
    <s v="JULY-26-dummy-data.xlsx"/>
    <b v="0"/>
    <m/>
  </r>
  <r>
    <x v="0"/>
    <x v="1"/>
    <x v="4"/>
    <x v="4"/>
    <x v="1"/>
    <x v="0"/>
    <x v="0"/>
    <x v="1"/>
    <x v="1"/>
    <n v="1"/>
    <s v="St Cah Main Theatre"/>
    <d v="2026-07-28T00:00:00"/>
    <d v="2026-07-28T08:30:00"/>
    <d v="2026-07-28T13:30:00"/>
    <s v="779046770859"/>
    <s v="70149619"/>
    <s v="Ureteroscopy"/>
    <m/>
    <s v="Urology"/>
    <s v="Dr Dummy 18"/>
    <d v="2026-07-28T11:04:00"/>
    <d v="2026-07-28T11:45:00"/>
    <m/>
    <m/>
    <n v="1"/>
    <s v="JULY-26-dummy-data.xlsx"/>
    <b v="0"/>
    <m/>
  </r>
  <r>
    <x v="0"/>
    <x v="1"/>
    <x v="4"/>
    <x v="4"/>
    <x v="1"/>
    <x v="0"/>
    <x v="0"/>
    <x v="1"/>
    <x v="1"/>
    <n v="1"/>
    <s v="St Cah Main Theatre"/>
    <d v="2026-07-28T00:00:00"/>
    <d v="2026-07-28T08:30:00"/>
    <d v="2026-07-28T13:30:00"/>
    <s v="790898997824"/>
    <s v="70233886"/>
    <s v="Circumcision"/>
    <m/>
    <s v="Urology"/>
    <s v="Dr Dummy 18"/>
    <d v="2026-07-28T09:53:00"/>
    <d v="2026-07-28T10:34:00"/>
    <m/>
    <m/>
    <n v="1"/>
    <s v="JULY-26-dummy-data.xlsx"/>
    <b v="0"/>
    <m/>
  </r>
  <r>
    <x v="0"/>
    <x v="1"/>
    <x v="4"/>
    <x v="4"/>
    <x v="1"/>
    <x v="0"/>
    <x v="0"/>
    <x v="1"/>
    <x v="1"/>
    <n v="1"/>
    <s v="St Cah Main Theatre"/>
    <d v="2026-07-28T00:00:00"/>
    <d v="2026-07-28T08:30:00"/>
    <d v="2026-07-28T13:30:00"/>
    <s v="794993137869"/>
    <s v="70229263"/>
    <s v="Ureteroscopy"/>
    <m/>
    <s v="Urology"/>
    <s v="Dr Dummy 18"/>
    <d v="2026-07-28T08:41:00"/>
    <d v="2026-07-28T09:36:00"/>
    <m/>
    <m/>
    <n v="1"/>
    <s v="JULY-26-dummy-data.xlsx"/>
    <b v="0"/>
    <m/>
  </r>
  <r>
    <x v="0"/>
    <x v="1"/>
    <x v="4"/>
    <x v="4"/>
    <x v="2"/>
    <x v="0"/>
    <x v="0"/>
    <x v="4"/>
    <x v="0"/>
    <n v="1"/>
    <s v="St Cah Main Theatre"/>
    <d v="2026-08-02T00:00:00"/>
    <d v="2026-08-02T08:30:00"/>
    <d v="2026-08-02T13:30:00"/>
    <m/>
    <m/>
    <m/>
    <m/>
    <m/>
    <m/>
    <m/>
    <m/>
    <n v="4"/>
    <n v="0"/>
    <n v="4"/>
    <s v="AUGUST-26-dummy-data.xlsx"/>
    <b v="0"/>
    <n v="0"/>
  </r>
  <r>
    <x v="0"/>
    <x v="1"/>
    <x v="4"/>
    <x v="4"/>
    <x v="2"/>
    <x v="0"/>
    <x v="0"/>
    <x v="4"/>
    <x v="1"/>
    <n v="1"/>
    <s v="St Cah Main Theatre"/>
    <d v="2026-08-02T00:00:00"/>
    <d v="2026-08-02T08:30:00"/>
    <d v="2026-08-02T13:30:00"/>
    <s v="931801011506"/>
    <s v="706853"/>
    <s v="Incision and drainage of abscess"/>
    <m/>
    <s v="General Surgery"/>
    <s v="Dr Dummy 06"/>
    <d v="2026-08-02T09:49:00"/>
    <d v="2026-08-02T10:44:00"/>
    <m/>
    <m/>
    <n v="1"/>
    <s v="AUGUST-26-dummy-data.xlsx"/>
    <b v="0"/>
    <m/>
  </r>
  <r>
    <x v="0"/>
    <x v="1"/>
    <x v="4"/>
    <x v="4"/>
    <x v="2"/>
    <x v="0"/>
    <x v="0"/>
    <x v="4"/>
    <x v="1"/>
    <n v="1"/>
    <s v="St Cah Main Theatre"/>
    <d v="2026-08-02T00:00:00"/>
    <d v="2026-08-02T08:30:00"/>
    <d v="2026-08-02T13:30:00"/>
    <s v="940601311344"/>
    <s v="764118"/>
    <s v="Laparoscopic cholecystectomy"/>
    <m/>
    <s v="General Surgery"/>
    <s v="Dr Dummy 06"/>
    <d v="2026-08-02T12:27:00"/>
    <d v="2026-08-02T13:11:00"/>
    <m/>
    <m/>
    <n v="1"/>
    <s v="AUGUST-26-dummy-data.xlsx"/>
    <b v="0"/>
    <m/>
  </r>
  <r>
    <x v="0"/>
    <x v="1"/>
    <x v="4"/>
    <x v="4"/>
    <x v="2"/>
    <x v="0"/>
    <x v="0"/>
    <x v="4"/>
    <x v="1"/>
    <n v="1"/>
    <s v="St Cah Main Theatre"/>
    <d v="2026-08-02T00:00:00"/>
    <d v="2026-08-02T08:30:00"/>
    <d v="2026-08-02T13:30:00"/>
    <s v="968092472757"/>
    <s v="840473"/>
    <s v="Excision of skin lesion"/>
    <m/>
    <s v="General Surgery"/>
    <s v="Dr Dummy 06"/>
    <d v="2026-08-02T08:41:00"/>
    <d v="2026-08-02T09:24:00"/>
    <m/>
    <m/>
    <n v="1"/>
    <s v="AUGUST-26-dummy-data.xlsx"/>
    <b v="0"/>
    <m/>
  </r>
  <r>
    <x v="0"/>
    <x v="1"/>
    <x v="4"/>
    <x v="4"/>
    <x v="2"/>
    <x v="0"/>
    <x v="0"/>
    <x v="4"/>
    <x v="1"/>
    <n v="1"/>
    <s v="St Cah Main Theatre"/>
    <d v="2026-08-02T00:00:00"/>
    <d v="2026-08-02T08:30:00"/>
    <d v="2026-08-02T13:30:00"/>
    <s v="973403981606"/>
    <s v="958274"/>
    <s v="Incision and drainage of abscess"/>
    <m/>
    <s v="General Surgery"/>
    <s v="Dr Dummy 06"/>
    <d v="2026-08-02T11:05:00"/>
    <d v="2026-08-02T11:56:00"/>
    <m/>
    <m/>
    <n v="1"/>
    <s v="AUGUST-26-dummy-data.xlsx"/>
    <b v="0"/>
    <m/>
  </r>
  <r>
    <x v="0"/>
    <x v="1"/>
    <x v="4"/>
    <x v="5"/>
    <x v="0"/>
    <x v="0"/>
    <x v="0"/>
    <x v="7"/>
    <x v="0"/>
    <n v="1"/>
    <s v="St Cah Main Theatre"/>
    <d v="2026-06-11T00:00:00"/>
    <d v="2026-06-11T07:30:00"/>
    <d v="2026-06-11T13:30:00"/>
    <m/>
    <m/>
    <m/>
    <m/>
    <m/>
    <m/>
    <m/>
    <m/>
    <n v="4"/>
    <n v="0"/>
    <n v="4"/>
    <s v="JUNE-26-dummy-data.xlsx"/>
    <b v="0"/>
    <n v="0"/>
  </r>
  <r>
    <x v="0"/>
    <x v="1"/>
    <x v="4"/>
    <x v="5"/>
    <x v="0"/>
    <x v="0"/>
    <x v="0"/>
    <x v="7"/>
    <x v="1"/>
    <n v="1"/>
    <s v="St Cah Main Theatre"/>
    <d v="2026-06-11T00:00:00"/>
    <d v="2026-06-11T07:30:00"/>
    <d v="2026-06-11T13:30:00"/>
    <s v="611995376925"/>
    <s v="60085152"/>
    <s v="Hand wound repair"/>
    <m/>
    <s v="Plastic Surgery"/>
    <s v="Dr Dummy 15"/>
    <d v="2026-06-11T07:33:00"/>
    <d v="2026-06-11T08:38:00"/>
    <m/>
    <m/>
    <n v="1"/>
    <s v="JUNE-26-dummy-data.xlsx"/>
    <b v="0"/>
    <m/>
  </r>
  <r>
    <x v="0"/>
    <x v="1"/>
    <x v="4"/>
    <x v="5"/>
    <x v="0"/>
    <x v="0"/>
    <x v="0"/>
    <x v="7"/>
    <x v="1"/>
    <n v="1"/>
    <s v="St Cah Main Theatre"/>
    <d v="2026-06-11T00:00:00"/>
    <d v="2026-06-11T07:30:00"/>
    <d v="2026-06-11T13:30:00"/>
    <s v="627074823435"/>
    <s v="60132256"/>
    <s v="Excision of skin lesion"/>
    <s v="Diagnostic examination"/>
    <s v="Plastic Surgery"/>
    <s v="Dr Dummy 15"/>
    <d v="2026-06-11T10:40:00"/>
    <d v="2026-06-11T11:40:00"/>
    <m/>
    <m/>
    <n v="1"/>
    <s v="JUNE-26-dummy-data.xlsx"/>
    <b v="0"/>
    <m/>
  </r>
  <r>
    <x v="0"/>
    <x v="1"/>
    <x v="4"/>
    <x v="5"/>
    <x v="0"/>
    <x v="0"/>
    <x v="0"/>
    <x v="7"/>
    <x v="1"/>
    <n v="1"/>
    <s v="St Cah Main Theatre"/>
    <d v="2026-06-11T00:00:00"/>
    <d v="2026-06-11T07:30:00"/>
    <d v="2026-06-11T13:30:00"/>
    <s v="633725507999"/>
    <s v="60224429"/>
    <s v="Scar revision"/>
    <m/>
    <s v="Plastic Surgery"/>
    <s v="Dr Dummy 15"/>
    <d v="2026-06-11T12:07:00"/>
    <d v="2026-06-11T13:05:00"/>
    <m/>
    <m/>
    <n v="1"/>
    <s v="JUNE-26-dummy-data.xlsx"/>
    <b v="0"/>
    <m/>
  </r>
  <r>
    <x v="0"/>
    <x v="1"/>
    <x v="4"/>
    <x v="5"/>
    <x v="0"/>
    <x v="0"/>
    <x v="0"/>
    <x v="7"/>
    <x v="1"/>
    <n v="1"/>
    <s v="St Cah Main Theatre"/>
    <d v="2026-06-11T00:00:00"/>
    <d v="2026-06-11T07:30:00"/>
    <d v="2026-06-11T13:30:00"/>
    <s v="682769700604"/>
    <s v="60178520"/>
    <s v="Hand wound repair"/>
    <m/>
    <s v="Plastic Surgery"/>
    <s v="Dr Dummy 15"/>
    <d v="2026-06-11T09:02:00"/>
    <d v="2026-06-11T10:09:00"/>
    <m/>
    <m/>
    <n v="1"/>
    <s v="JUNE-26-dummy-data.xlsx"/>
    <b v="0"/>
    <m/>
  </r>
  <r>
    <x v="0"/>
    <x v="1"/>
    <x v="4"/>
    <x v="5"/>
    <x v="0"/>
    <x v="0"/>
    <x v="0"/>
    <x v="6"/>
    <x v="0"/>
    <n v="1"/>
    <s v="St Cah Main Theatre"/>
    <d v="2026-06-28T00:00:00"/>
    <d v="2026-06-28T08:30:00"/>
    <d v="2026-06-28T14:30:00"/>
    <m/>
    <m/>
    <m/>
    <m/>
    <m/>
    <m/>
    <m/>
    <m/>
    <n v="4"/>
    <n v="0"/>
    <n v="4"/>
    <s v="JUNE-26-dummy-data.xlsx"/>
    <b v="0"/>
    <n v="0"/>
  </r>
  <r>
    <x v="0"/>
    <x v="1"/>
    <x v="4"/>
    <x v="5"/>
    <x v="0"/>
    <x v="0"/>
    <x v="0"/>
    <x v="6"/>
    <x v="1"/>
    <n v="1"/>
    <s v="St Cah Main Theatre"/>
    <d v="2026-06-28T00:00:00"/>
    <d v="2026-06-28T08:30:00"/>
    <d v="2026-06-28T14:30:00"/>
    <s v="604452193737"/>
    <s v="60034165"/>
    <s v="Carpal tunnel release"/>
    <s v="Diagnostic examination"/>
    <s v="Trauma and Orthopaedics"/>
    <s v="Dr Dummy 11"/>
    <d v="2026-06-28T10:10:00"/>
    <d v="2026-06-28T11:10:00"/>
    <m/>
    <m/>
    <n v="1"/>
    <s v="JUNE-26-dummy-data.xlsx"/>
    <b v="0"/>
    <m/>
  </r>
  <r>
    <x v="0"/>
    <x v="1"/>
    <x v="4"/>
    <x v="5"/>
    <x v="0"/>
    <x v="0"/>
    <x v="0"/>
    <x v="6"/>
    <x v="1"/>
    <n v="1"/>
    <s v="St Cah Main Theatre"/>
    <d v="2026-06-28T00:00:00"/>
    <d v="2026-06-28T08:30:00"/>
    <d v="2026-06-28T14:30:00"/>
    <s v="612900707777"/>
    <s v="60222660"/>
    <s v="Removal of metalwork"/>
    <m/>
    <s v="Trauma and Orthopaedics"/>
    <s v="Dr Dummy 11"/>
    <d v="2026-06-28T11:41:00"/>
    <d v="2026-06-28T12:49:00"/>
    <m/>
    <m/>
    <n v="1"/>
    <s v="JUNE-26-dummy-data.xlsx"/>
    <b v="0"/>
    <m/>
  </r>
  <r>
    <x v="0"/>
    <x v="1"/>
    <x v="4"/>
    <x v="5"/>
    <x v="0"/>
    <x v="0"/>
    <x v="0"/>
    <x v="6"/>
    <x v="1"/>
    <n v="1"/>
    <s v="St Cah Main Theatre"/>
    <d v="2026-06-28T00:00:00"/>
    <d v="2026-06-28T08:30:00"/>
    <d v="2026-06-28T14:30:00"/>
    <s v="627221097820"/>
    <s v="60064368"/>
    <s v="Wrist fracture fixation"/>
    <m/>
    <s v="Trauma and Orthopaedics"/>
    <s v="Dr Dummy 11"/>
    <d v="2026-06-28T08:32:00"/>
    <d v="2026-06-28T09:42:00"/>
    <m/>
    <m/>
    <n v="1"/>
    <s v="JUNE-26-dummy-data.xlsx"/>
    <b v="0"/>
    <m/>
  </r>
  <r>
    <x v="0"/>
    <x v="1"/>
    <x v="4"/>
    <x v="5"/>
    <x v="0"/>
    <x v="0"/>
    <x v="0"/>
    <x v="6"/>
    <x v="1"/>
    <n v="1"/>
    <s v="St Cah Main Theatre"/>
    <d v="2026-06-28T00:00:00"/>
    <d v="2026-06-28T08:30:00"/>
    <d v="2026-06-28T14:30:00"/>
    <s v="676634876522"/>
    <s v="60274353"/>
    <s v="Wrist fracture fixation"/>
    <m/>
    <s v="Trauma and Orthopaedics"/>
    <s v="Dr Dummy 11"/>
    <d v="2026-06-28T13:03:00"/>
    <d v="2026-06-28T14:11:00"/>
    <m/>
    <m/>
    <n v="1"/>
    <s v="JUNE-26-dummy-data.xlsx"/>
    <b v="0"/>
    <m/>
  </r>
  <r>
    <x v="0"/>
    <x v="1"/>
    <x v="4"/>
    <x v="5"/>
    <x v="1"/>
    <x v="0"/>
    <x v="0"/>
    <x v="7"/>
    <x v="0"/>
    <n v="1"/>
    <s v="St Cah Main Theatre"/>
    <d v="2026-07-20T00:00:00"/>
    <d v="2026-07-20T08:30:00"/>
    <d v="2026-07-20T14:30:00"/>
    <m/>
    <m/>
    <m/>
    <m/>
    <m/>
    <m/>
    <m/>
    <m/>
    <n v="4"/>
    <n v="0"/>
    <n v="4"/>
    <s v="JULY-26-dummy-data.xlsx"/>
    <b v="0"/>
    <n v="0"/>
  </r>
  <r>
    <x v="0"/>
    <x v="1"/>
    <x v="4"/>
    <x v="5"/>
    <x v="1"/>
    <x v="0"/>
    <x v="0"/>
    <x v="7"/>
    <x v="1"/>
    <n v="1"/>
    <s v="St Cah Main Theatre"/>
    <d v="2026-07-20T00:00:00"/>
    <d v="2026-07-20T08:30:00"/>
    <d v="2026-07-20T14:30:00"/>
    <s v="704660310386"/>
    <s v="70080259"/>
    <s v="Skin graft"/>
    <m/>
    <s v="Plastic Surgery"/>
    <s v="Dr Dummy 07"/>
    <d v="2026-07-20T08:41:00"/>
    <d v="2026-07-20T09:26:00"/>
    <m/>
    <m/>
    <n v="1"/>
    <s v="JULY-26-dummy-data.xlsx"/>
    <b v="0"/>
    <m/>
  </r>
  <r>
    <x v="0"/>
    <x v="1"/>
    <x v="4"/>
    <x v="5"/>
    <x v="1"/>
    <x v="0"/>
    <x v="0"/>
    <x v="7"/>
    <x v="1"/>
    <n v="1"/>
    <s v="St Cah Main Theatre"/>
    <d v="2026-07-20T00:00:00"/>
    <d v="2026-07-20T08:30:00"/>
    <d v="2026-07-20T14:30:00"/>
    <s v="712531701335"/>
    <s v="70161317"/>
    <s v="Excision of skin lesion"/>
    <s v="Diagnostic examination"/>
    <s v="Plastic Surgery"/>
    <s v="Dr Dummy 07"/>
    <d v="2026-07-20T11:40:00"/>
    <d v="2026-07-20T12:41:00"/>
    <m/>
    <m/>
    <n v="1"/>
    <s v="JULY-26-dummy-data.xlsx"/>
    <b v="0"/>
    <m/>
  </r>
  <r>
    <x v="0"/>
    <x v="1"/>
    <x v="4"/>
    <x v="5"/>
    <x v="1"/>
    <x v="0"/>
    <x v="0"/>
    <x v="7"/>
    <x v="1"/>
    <n v="1"/>
    <s v="St Cah Main Theatre"/>
    <d v="2026-07-20T00:00:00"/>
    <d v="2026-07-20T08:30:00"/>
    <d v="2026-07-20T14:30:00"/>
    <s v="732726162508"/>
    <s v="70117771"/>
    <s v="Excision of skin lesion"/>
    <s v="Wound closure"/>
    <s v="Plastic Surgery"/>
    <s v="Dr Dummy 07"/>
    <d v="2026-07-20T13:08:00"/>
    <d v="2026-07-20T14:07:00"/>
    <m/>
    <m/>
    <n v="1"/>
    <s v="JULY-26-dummy-data.xlsx"/>
    <b v="0"/>
    <m/>
  </r>
  <r>
    <x v="0"/>
    <x v="1"/>
    <x v="4"/>
    <x v="5"/>
    <x v="1"/>
    <x v="0"/>
    <x v="0"/>
    <x v="7"/>
    <x v="1"/>
    <n v="1"/>
    <s v="St Cah Main Theatre"/>
    <d v="2026-07-20T00:00:00"/>
    <d v="2026-07-20T08:30:00"/>
    <d v="2026-07-20T14:30:00"/>
    <s v="750043254321"/>
    <s v="70214522"/>
    <s v="Skin graft"/>
    <s v="Wound dressing"/>
    <s v="Plastic Surgery"/>
    <s v="Dr Dummy 07"/>
    <d v="2026-07-20T10:10:00"/>
    <d v="2026-07-20T11:05:00"/>
    <m/>
    <m/>
    <n v="1"/>
    <s v="JULY-26-dummy-data.xlsx"/>
    <b v="0"/>
    <m/>
  </r>
  <r>
    <x v="0"/>
    <x v="1"/>
    <x v="4"/>
    <x v="5"/>
    <x v="2"/>
    <x v="0"/>
    <x v="0"/>
    <x v="1"/>
    <x v="0"/>
    <n v="1"/>
    <s v="St Cah Main Theatre"/>
    <d v="2026-08-04T00:00:00"/>
    <d v="2026-08-04T08:00:00"/>
    <d v="2026-08-04T14:00:00"/>
    <m/>
    <m/>
    <m/>
    <m/>
    <m/>
    <m/>
    <m/>
    <m/>
    <n v="4"/>
    <n v="0"/>
    <n v="4"/>
    <s v="AUGUST-26-dummy-data.xlsx"/>
    <b v="0"/>
    <n v="0"/>
  </r>
  <r>
    <x v="0"/>
    <x v="1"/>
    <x v="4"/>
    <x v="5"/>
    <x v="2"/>
    <x v="0"/>
    <x v="0"/>
    <x v="1"/>
    <x v="1"/>
    <n v="1"/>
    <s v="St Cah Main Theatre"/>
    <d v="2026-08-04T00:00:00"/>
    <d v="2026-08-04T08:00:00"/>
    <d v="2026-08-04T14:00:00"/>
    <s v="902435923810"/>
    <s v="939059"/>
    <s v="Bladder biopsy"/>
    <m/>
    <s v="Urology"/>
    <s v="Dr Dummy 19"/>
    <d v="2026-08-04T11:06:00"/>
    <d v="2026-08-04T12:06:00"/>
    <m/>
    <m/>
    <n v="1"/>
    <s v="AUGUST-26-dummy-data.xlsx"/>
    <b v="0"/>
    <m/>
  </r>
  <r>
    <x v="0"/>
    <x v="1"/>
    <x v="4"/>
    <x v="5"/>
    <x v="2"/>
    <x v="0"/>
    <x v="0"/>
    <x v="1"/>
    <x v="1"/>
    <n v="1"/>
    <s v="St Cah Main Theatre"/>
    <d v="2026-08-04T00:00:00"/>
    <d v="2026-08-04T08:00:00"/>
    <d v="2026-08-04T14:00:00"/>
    <s v="914422054099"/>
    <s v="979621"/>
    <s v="Circumcision"/>
    <m/>
    <s v="Urology"/>
    <s v="Dr Dummy 19"/>
    <d v="2026-08-04T09:40:00"/>
    <d v="2026-08-04T10:35:00"/>
    <m/>
    <m/>
    <n v="1"/>
    <s v="AUGUST-26-dummy-data.xlsx"/>
    <b v="0"/>
    <m/>
  </r>
  <r>
    <x v="0"/>
    <x v="1"/>
    <x v="4"/>
    <x v="5"/>
    <x v="2"/>
    <x v="0"/>
    <x v="0"/>
    <x v="1"/>
    <x v="1"/>
    <n v="1"/>
    <s v="St Cah Main Theatre"/>
    <d v="2026-08-04T00:00:00"/>
    <d v="2026-08-04T08:00:00"/>
    <d v="2026-08-04T14:00:00"/>
    <s v="951285253930"/>
    <s v="732717"/>
    <s v="Ureteric stent insertion"/>
    <s v="Wound closure"/>
    <s v="Urology"/>
    <s v="Dr Dummy 19"/>
    <d v="2026-08-04T08:10:00"/>
    <d v="2026-08-04T08:56:00"/>
    <m/>
    <m/>
    <n v="1"/>
    <s v="AUGUST-26-dummy-data.xlsx"/>
    <b v="0"/>
    <m/>
  </r>
  <r>
    <x v="0"/>
    <x v="1"/>
    <x v="4"/>
    <x v="5"/>
    <x v="2"/>
    <x v="0"/>
    <x v="0"/>
    <x v="1"/>
    <x v="1"/>
    <n v="1"/>
    <s v="St Cah Main Theatre"/>
    <d v="2026-08-04T00:00:00"/>
    <d v="2026-08-04T08:00:00"/>
    <d v="2026-08-04T14:00:00"/>
    <s v="982394112529"/>
    <s v="951297"/>
    <s v="Ureteroscopy"/>
    <s v="Wound closure"/>
    <s v="Urology"/>
    <s v="Dr Dummy 19"/>
    <d v="2026-08-04T12:41:00"/>
    <d v="2026-08-04T13:38:00"/>
    <m/>
    <m/>
    <n v="1"/>
    <s v="AUGUST-26-dummy-data.xlsx"/>
    <b v="0"/>
    <m/>
  </r>
  <r>
    <x v="0"/>
    <x v="1"/>
    <x v="4"/>
    <x v="6"/>
    <x v="0"/>
    <x v="0"/>
    <x v="0"/>
    <x v="0"/>
    <x v="0"/>
    <n v="1"/>
    <s v="St Cah Main Theatre"/>
    <d v="2026-06-15T00:00:00"/>
    <d v="2026-06-15T07:30:00"/>
    <d v="2026-06-15T14:30:00"/>
    <m/>
    <m/>
    <m/>
    <m/>
    <m/>
    <m/>
    <m/>
    <m/>
    <n v="4"/>
    <n v="0"/>
    <n v="4"/>
    <s v="JUNE-26-dummy-data.xlsx"/>
    <b v="0"/>
    <n v="0"/>
  </r>
  <r>
    <x v="0"/>
    <x v="1"/>
    <x v="4"/>
    <x v="6"/>
    <x v="0"/>
    <x v="0"/>
    <x v="0"/>
    <x v="0"/>
    <x v="1"/>
    <n v="1"/>
    <s v="St Cah Main Theatre"/>
    <d v="2026-06-15T00:00:00"/>
    <d v="2026-06-15T07:30:00"/>
    <d v="2026-06-15T14:30:00"/>
    <s v="659306278870"/>
    <s v="60022335"/>
    <s v="Cervical polypectomy"/>
    <m/>
    <s v="Gynaecology"/>
    <s v="Dr Dummy 16"/>
    <d v="2026-06-15T07:39:00"/>
    <d v="2026-06-15T08:55:00"/>
    <m/>
    <m/>
    <n v="1"/>
    <s v="JUNE-26-dummy-data.xlsx"/>
    <b v="0"/>
    <m/>
  </r>
  <r>
    <x v="0"/>
    <x v="1"/>
    <x v="4"/>
    <x v="6"/>
    <x v="0"/>
    <x v="0"/>
    <x v="0"/>
    <x v="0"/>
    <x v="1"/>
    <n v="1"/>
    <s v="St Cah Main Theatre"/>
    <d v="2026-06-15T00:00:00"/>
    <d v="2026-06-15T07:30:00"/>
    <d v="2026-06-15T14:30:00"/>
    <s v="674934883834"/>
    <s v="60033365"/>
    <s v="Hysteroscopy"/>
    <m/>
    <s v="Gynaecology"/>
    <s v="Dr Dummy 16"/>
    <d v="2026-06-15T11:06:00"/>
    <d v="2026-06-15T12:00:00"/>
    <m/>
    <m/>
    <n v="1"/>
    <s v="JUNE-26-dummy-data.xlsx"/>
    <b v="0"/>
    <m/>
  </r>
  <r>
    <x v="0"/>
    <x v="1"/>
    <x v="4"/>
    <x v="6"/>
    <x v="0"/>
    <x v="0"/>
    <x v="0"/>
    <x v="0"/>
    <x v="1"/>
    <n v="1"/>
    <s v="St Cah Main Theatre"/>
    <d v="2026-06-15T00:00:00"/>
    <d v="2026-06-15T07:30:00"/>
    <d v="2026-06-15T14:30:00"/>
    <s v="691105826058"/>
    <s v="60146184"/>
    <s v="Hysteroscopy"/>
    <m/>
    <s v="Gynaecology"/>
    <s v="Dr Dummy 16"/>
    <d v="2026-06-15T12:57:00"/>
    <d v="2026-06-15T14:12:00"/>
    <m/>
    <m/>
    <n v="1"/>
    <s v="JUNE-26-dummy-data.xlsx"/>
    <b v="0"/>
    <m/>
  </r>
  <r>
    <x v="0"/>
    <x v="1"/>
    <x v="4"/>
    <x v="6"/>
    <x v="0"/>
    <x v="0"/>
    <x v="0"/>
    <x v="0"/>
    <x v="1"/>
    <n v="1"/>
    <s v="St Cah Main Theatre"/>
    <d v="2026-06-15T00:00:00"/>
    <d v="2026-06-15T07:30:00"/>
    <d v="2026-06-15T14:30:00"/>
    <s v="695942916952"/>
    <s v="60022348"/>
    <s v="Cervical polypectomy"/>
    <m/>
    <s v="Gynaecology"/>
    <s v="Dr Dummy 16"/>
    <d v="2026-06-15T09:22:00"/>
    <d v="2026-06-15T10:27:00"/>
    <m/>
    <m/>
    <n v="1"/>
    <s v="JUNE-26-dummy-data.xlsx"/>
    <b v="0"/>
    <m/>
  </r>
  <r>
    <x v="0"/>
    <x v="1"/>
    <x v="4"/>
    <x v="6"/>
    <x v="2"/>
    <x v="0"/>
    <x v="0"/>
    <x v="2"/>
    <x v="0"/>
    <n v="1"/>
    <s v="St Cah Main Theatre"/>
    <d v="2026-08-01T00:00:00"/>
    <d v="2026-08-01T09:00:00"/>
    <d v="2026-08-01T16:00:00"/>
    <m/>
    <m/>
    <m/>
    <m/>
    <m/>
    <m/>
    <m/>
    <m/>
    <n v="4"/>
    <n v="0"/>
    <n v="4"/>
    <s v="AUGUST-26-dummy-data.xlsx"/>
    <b v="0"/>
    <n v="0"/>
  </r>
  <r>
    <x v="0"/>
    <x v="1"/>
    <x v="4"/>
    <x v="6"/>
    <x v="2"/>
    <x v="0"/>
    <x v="0"/>
    <x v="2"/>
    <x v="1"/>
    <n v="1"/>
    <s v="St Cah Main Theatre"/>
    <d v="2026-08-01T00:00:00"/>
    <d v="2026-08-01T09:00:00"/>
    <d v="2026-08-01T16:00:00"/>
    <s v="920811770716"/>
    <s v="808776"/>
    <s v="Tonsillectomy"/>
    <m/>
    <s v="ENT"/>
    <s v="Dr Dummy 16"/>
    <d v="2026-08-01T14:18:00"/>
    <d v="2026-08-01T15:17:00"/>
    <m/>
    <m/>
    <n v="1"/>
    <s v="AUGUST-26-dummy-data.xlsx"/>
    <b v="0"/>
    <m/>
  </r>
  <r>
    <x v="0"/>
    <x v="1"/>
    <x v="4"/>
    <x v="6"/>
    <x v="2"/>
    <x v="0"/>
    <x v="0"/>
    <x v="2"/>
    <x v="1"/>
    <n v="1"/>
    <s v="St Cah Main Theatre"/>
    <d v="2026-08-01T00:00:00"/>
    <d v="2026-08-01T09:00:00"/>
    <d v="2026-08-01T16:00:00"/>
    <s v="924298476963"/>
    <s v="837921"/>
    <s v="Grommet insertion"/>
    <s v="Diagnostic examination"/>
    <s v="ENT"/>
    <s v="Dr Dummy 16"/>
    <d v="2026-08-01T10:47:00"/>
    <d v="2026-08-01T11:52:00"/>
    <m/>
    <m/>
    <n v="1"/>
    <s v="AUGUST-26-dummy-data.xlsx"/>
    <b v="0"/>
    <m/>
  </r>
  <r>
    <x v="0"/>
    <x v="1"/>
    <x v="4"/>
    <x v="6"/>
    <x v="2"/>
    <x v="0"/>
    <x v="0"/>
    <x v="2"/>
    <x v="1"/>
    <n v="1"/>
    <s v="St Cah Main Theatre"/>
    <d v="2026-08-01T00:00:00"/>
    <d v="2026-08-01T09:00:00"/>
    <d v="2026-08-01T16:00:00"/>
    <s v="967566834808"/>
    <s v="727952"/>
    <s v="Grommet insertion"/>
    <m/>
    <s v="ENT"/>
    <s v="Dr Dummy 16"/>
    <d v="2026-08-01T12:32:00"/>
    <d v="2026-08-01T13:34:00"/>
    <m/>
    <m/>
    <n v="1"/>
    <s v="AUGUST-26-dummy-data.xlsx"/>
    <b v="0"/>
    <m/>
  </r>
  <r>
    <x v="0"/>
    <x v="1"/>
    <x v="4"/>
    <x v="6"/>
    <x v="2"/>
    <x v="0"/>
    <x v="0"/>
    <x v="2"/>
    <x v="1"/>
    <n v="1"/>
    <s v="St Cah Main Theatre"/>
    <d v="2026-08-01T00:00:00"/>
    <d v="2026-08-01T09:00:00"/>
    <d v="2026-08-01T16:00:00"/>
    <s v="993264117440"/>
    <s v="936070"/>
    <s v="Septoplasty"/>
    <m/>
    <s v="ENT"/>
    <s v="Dr Dummy 16"/>
    <d v="2026-08-01T09:09:00"/>
    <d v="2026-08-01T10:26:00"/>
    <m/>
    <m/>
    <n v="1"/>
    <s v="AUGUST-26-dummy-data.xlsx"/>
    <b v="0"/>
    <m/>
  </r>
  <r>
    <x v="0"/>
    <x v="1"/>
    <x v="4"/>
    <x v="7"/>
    <x v="0"/>
    <x v="0"/>
    <x v="0"/>
    <x v="6"/>
    <x v="0"/>
    <n v="1"/>
    <s v="St Cah Main Theatre"/>
    <d v="2026-06-02T00:00:00"/>
    <d v="2026-06-02T08:30:00"/>
    <d v="2026-06-02T16:30:00"/>
    <m/>
    <m/>
    <m/>
    <m/>
    <m/>
    <m/>
    <m/>
    <m/>
    <n v="4"/>
    <n v="0"/>
    <n v="4"/>
    <s v="JUNE-26-dummy-data.xlsx"/>
    <b v="0"/>
    <n v="0"/>
  </r>
  <r>
    <x v="0"/>
    <x v="1"/>
    <x v="4"/>
    <x v="7"/>
    <x v="0"/>
    <x v="0"/>
    <x v="0"/>
    <x v="6"/>
    <x v="1"/>
    <n v="1"/>
    <s v="St Cah Main Theatre"/>
    <d v="2026-06-02T00:00:00"/>
    <d v="2026-06-02T08:30:00"/>
    <d v="2026-06-02T16:30:00"/>
    <s v="609583841427"/>
    <s v="60201774"/>
    <s v="Knee arthroscopy"/>
    <m/>
    <s v="Trauma and Orthopaedics"/>
    <s v="Dr Dummy 18"/>
    <d v="2026-06-02T12:33:00"/>
    <d v="2026-06-02T14:09:00"/>
    <m/>
    <m/>
    <n v="1"/>
    <s v="JUNE-26-dummy-data.xlsx"/>
    <b v="0"/>
    <m/>
  </r>
  <r>
    <x v="0"/>
    <x v="1"/>
    <x v="4"/>
    <x v="7"/>
    <x v="0"/>
    <x v="0"/>
    <x v="0"/>
    <x v="6"/>
    <x v="1"/>
    <n v="1"/>
    <s v="St Cah Main Theatre"/>
    <d v="2026-06-02T00:00:00"/>
    <d v="2026-06-02T08:30:00"/>
    <d v="2026-06-02T16:30:00"/>
    <s v="615001867525"/>
    <s v="60021447"/>
    <s v="Carpal tunnel release"/>
    <m/>
    <s v="Trauma and Orthopaedics"/>
    <s v="Dr Dummy 18"/>
    <d v="2026-06-02T08:40:00"/>
    <d v="2026-06-02T10:02:00"/>
    <m/>
    <m/>
    <n v="1"/>
    <s v="JUNE-26-dummy-data.xlsx"/>
    <b v="0"/>
    <m/>
  </r>
  <r>
    <x v="0"/>
    <x v="1"/>
    <x v="4"/>
    <x v="7"/>
    <x v="0"/>
    <x v="0"/>
    <x v="0"/>
    <x v="6"/>
    <x v="1"/>
    <n v="1"/>
    <s v="St Cah Main Theatre"/>
    <d v="2026-06-02T00:00:00"/>
    <d v="2026-06-02T08:30:00"/>
    <d v="2026-06-02T16:30:00"/>
    <s v="625263919681"/>
    <s v="60148542"/>
    <s v="Wrist fracture fixation"/>
    <s v="Local anaesthetic infiltration"/>
    <s v="Trauma and Orthopaedics"/>
    <s v="Dr Dummy 18"/>
    <d v="2026-06-02T10:35:00"/>
    <d v="2026-06-02T11:52:00"/>
    <m/>
    <m/>
    <n v="1"/>
    <s v="JUNE-26-dummy-data.xlsx"/>
    <b v="0"/>
    <m/>
  </r>
  <r>
    <x v="0"/>
    <x v="1"/>
    <x v="4"/>
    <x v="7"/>
    <x v="0"/>
    <x v="0"/>
    <x v="0"/>
    <x v="6"/>
    <x v="1"/>
    <n v="1"/>
    <s v="St Cah Main Theatre"/>
    <d v="2026-06-02T00:00:00"/>
    <d v="2026-06-02T08:30:00"/>
    <d v="2026-06-02T16:30:00"/>
    <s v="638667239597"/>
    <s v="60031795"/>
    <s v="Removal of metalwork"/>
    <m/>
    <s v="Trauma and Orthopaedics"/>
    <s v="Dr Dummy 18"/>
    <d v="2026-06-02T14:36:00"/>
    <d v="2026-06-02T15:42:00"/>
    <m/>
    <m/>
    <n v="1"/>
    <s v="JUNE-26-dummy-data.xlsx"/>
    <b v="0"/>
    <m/>
  </r>
  <r>
    <x v="0"/>
    <x v="1"/>
    <x v="4"/>
    <x v="7"/>
    <x v="0"/>
    <x v="0"/>
    <x v="0"/>
    <x v="0"/>
    <x v="0"/>
    <n v="1"/>
    <s v="St Cah Main Theatre"/>
    <d v="2026-06-09T00:00:00"/>
    <d v="2026-06-09T08:30:00"/>
    <d v="2026-06-09T16:30:00"/>
    <m/>
    <m/>
    <m/>
    <m/>
    <m/>
    <m/>
    <m/>
    <m/>
    <n v="4"/>
    <n v="0"/>
    <n v="4"/>
    <s v="JUNE-26-dummy-data.xlsx"/>
    <b v="0"/>
    <n v="0"/>
  </r>
  <r>
    <x v="0"/>
    <x v="1"/>
    <x v="4"/>
    <x v="7"/>
    <x v="0"/>
    <x v="0"/>
    <x v="0"/>
    <x v="0"/>
    <x v="1"/>
    <n v="1"/>
    <s v="St Cah Main Theatre"/>
    <d v="2026-06-09T00:00:00"/>
    <d v="2026-06-09T08:30:00"/>
    <d v="2026-06-09T16:30:00"/>
    <s v="620178106124"/>
    <s v="60257110"/>
    <s v="Cervical polypectomy"/>
    <m/>
    <s v="Gynaecology"/>
    <s v="Dr Dummy 10"/>
    <d v="2026-06-09T10:37:00"/>
    <d v="2026-06-09T11:53:00"/>
    <m/>
    <m/>
    <n v="1"/>
    <s v="JUNE-26-dummy-data.xlsx"/>
    <b v="0"/>
    <m/>
  </r>
  <r>
    <x v="0"/>
    <x v="1"/>
    <x v="4"/>
    <x v="7"/>
    <x v="0"/>
    <x v="0"/>
    <x v="0"/>
    <x v="0"/>
    <x v="1"/>
    <n v="1"/>
    <s v="St Cah Main Theatre"/>
    <d v="2026-06-09T00:00:00"/>
    <d v="2026-06-09T08:30:00"/>
    <d v="2026-06-09T16:30:00"/>
    <s v="644899806449"/>
    <s v="60221813"/>
    <s v="Cervical polypectomy"/>
    <m/>
    <s v="Gynaecology"/>
    <s v="Dr Dummy 10"/>
    <d v="2026-06-09T14:42:00"/>
    <d v="2026-06-09T16:22:00"/>
    <m/>
    <m/>
    <n v="1"/>
    <s v="JUNE-26-dummy-data.xlsx"/>
    <b v="0"/>
    <m/>
  </r>
  <r>
    <x v="0"/>
    <x v="1"/>
    <x v="4"/>
    <x v="7"/>
    <x v="0"/>
    <x v="0"/>
    <x v="0"/>
    <x v="0"/>
    <x v="1"/>
    <n v="1"/>
    <s v="St Cah Main Theatre"/>
    <d v="2026-06-09T00:00:00"/>
    <d v="2026-06-09T08:30:00"/>
    <d v="2026-06-09T16:30:00"/>
    <s v="661950107919"/>
    <s v="60080976"/>
    <s v="Cervical polypectomy"/>
    <m/>
    <s v="Gynaecology"/>
    <s v="Dr Dummy 10"/>
    <d v="2026-06-09T08:42:00"/>
    <d v="2026-06-09T09:57:00"/>
    <m/>
    <m/>
    <n v="1"/>
    <s v="JUNE-26-dummy-data.xlsx"/>
    <b v="0"/>
    <m/>
  </r>
  <r>
    <x v="0"/>
    <x v="1"/>
    <x v="4"/>
    <x v="7"/>
    <x v="0"/>
    <x v="0"/>
    <x v="0"/>
    <x v="0"/>
    <x v="1"/>
    <n v="1"/>
    <s v="St Cah Main Theatre"/>
    <d v="2026-06-09T00:00:00"/>
    <d v="2026-06-09T08:30:00"/>
    <d v="2026-06-09T16:30:00"/>
    <s v="695327535154"/>
    <s v="60267182"/>
    <s v="Cervical polypectomy"/>
    <m/>
    <s v="Gynaecology"/>
    <s v="Dr Dummy 10"/>
    <d v="2026-06-09T12:39:00"/>
    <d v="2026-06-09T14:09:00"/>
    <m/>
    <m/>
    <n v="1"/>
    <s v="JUNE-26-dummy-data.xlsx"/>
    <b v="0"/>
    <m/>
  </r>
  <r>
    <x v="0"/>
    <x v="1"/>
    <x v="4"/>
    <x v="7"/>
    <x v="0"/>
    <x v="0"/>
    <x v="0"/>
    <x v="1"/>
    <x v="0"/>
    <n v="1"/>
    <s v="St Cah Main Theatre"/>
    <d v="2026-06-16T00:00:00"/>
    <d v="2026-06-16T07:30:00"/>
    <d v="2026-06-16T15:30:00"/>
    <m/>
    <m/>
    <m/>
    <m/>
    <m/>
    <m/>
    <m/>
    <m/>
    <n v="4"/>
    <n v="0"/>
    <n v="4"/>
    <s v="JUNE-26-dummy-data.xlsx"/>
    <b v="0"/>
    <n v="0"/>
  </r>
  <r>
    <x v="0"/>
    <x v="1"/>
    <x v="4"/>
    <x v="7"/>
    <x v="0"/>
    <x v="0"/>
    <x v="0"/>
    <x v="1"/>
    <x v="1"/>
    <n v="1"/>
    <s v="St Cah Main Theatre"/>
    <d v="2026-06-16T00:00:00"/>
    <d v="2026-06-16T07:30:00"/>
    <d v="2026-06-16T15:30:00"/>
    <s v="620547274313"/>
    <s v="60226151"/>
    <s v="Ureteroscopy"/>
    <s v="Diagnostic examination"/>
    <s v="Urology"/>
    <s v="Dr Dummy 10"/>
    <d v="2026-06-16T11:38:00"/>
    <d v="2026-06-16T12:46:00"/>
    <m/>
    <m/>
    <n v="1"/>
    <s v="JUNE-26-dummy-data.xlsx"/>
    <b v="0"/>
    <m/>
  </r>
  <r>
    <x v="0"/>
    <x v="1"/>
    <x v="4"/>
    <x v="7"/>
    <x v="0"/>
    <x v="0"/>
    <x v="0"/>
    <x v="1"/>
    <x v="1"/>
    <n v="1"/>
    <s v="St Cah Main Theatre"/>
    <d v="2026-06-16T00:00:00"/>
    <d v="2026-06-16T07:30:00"/>
    <d v="2026-06-16T15:30:00"/>
    <s v="652189598208"/>
    <s v="60043697"/>
    <s v="Flexible cystoscopy"/>
    <m/>
    <s v="Urology"/>
    <s v="Dr Dummy 10"/>
    <d v="2026-06-16T13:33:00"/>
    <d v="2026-06-16T15:02:00"/>
    <m/>
    <m/>
    <n v="1"/>
    <s v="JUNE-26-dummy-data.xlsx"/>
    <b v="0"/>
    <m/>
  </r>
  <r>
    <x v="0"/>
    <x v="1"/>
    <x v="4"/>
    <x v="7"/>
    <x v="0"/>
    <x v="0"/>
    <x v="0"/>
    <x v="1"/>
    <x v="1"/>
    <n v="1"/>
    <s v="St Cah Main Theatre"/>
    <d v="2026-06-16T00:00:00"/>
    <d v="2026-06-16T07:30:00"/>
    <d v="2026-06-16T15:30:00"/>
    <s v="666732533578"/>
    <s v="60282185"/>
    <s v="Bladder biopsy"/>
    <s v="Diagnostic examination"/>
    <s v="Urology"/>
    <s v="Dr Dummy 10"/>
    <d v="2026-06-16T07:32:00"/>
    <d v="2026-06-16T08:38:00"/>
    <m/>
    <m/>
    <n v="1"/>
    <s v="JUNE-26-dummy-data.xlsx"/>
    <b v="0"/>
    <m/>
  </r>
  <r>
    <x v="0"/>
    <x v="1"/>
    <x v="4"/>
    <x v="7"/>
    <x v="0"/>
    <x v="0"/>
    <x v="0"/>
    <x v="1"/>
    <x v="1"/>
    <n v="1"/>
    <s v="St Cah Main Theatre"/>
    <d v="2026-06-16T00:00:00"/>
    <d v="2026-06-16T07:30:00"/>
    <d v="2026-06-16T15:30:00"/>
    <s v="679194062574"/>
    <s v="60061846"/>
    <s v="Ureteroscopy"/>
    <m/>
    <s v="Urology"/>
    <s v="Dr Dummy 10"/>
    <d v="2026-06-16T09:37:00"/>
    <d v="2026-06-16T11:04:00"/>
    <m/>
    <m/>
    <n v="1"/>
    <s v="JUNE-26-dummy-data.xlsx"/>
    <b v="0"/>
    <m/>
  </r>
  <r>
    <x v="0"/>
    <x v="1"/>
    <x v="4"/>
    <x v="7"/>
    <x v="1"/>
    <x v="0"/>
    <x v="0"/>
    <x v="2"/>
    <x v="0"/>
    <n v="1"/>
    <s v="St Cah Main Theatre"/>
    <d v="2026-07-17T00:00:00"/>
    <d v="2026-07-17T07:30:00"/>
    <d v="2026-07-17T15:30:00"/>
    <m/>
    <m/>
    <m/>
    <m/>
    <m/>
    <m/>
    <m/>
    <m/>
    <n v="4"/>
    <n v="0"/>
    <n v="4"/>
    <s v="JULY-26-dummy-data.xlsx"/>
    <b v="0"/>
    <n v="0"/>
  </r>
  <r>
    <x v="0"/>
    <x v="1"/>
    <x v="4"/>
    <x v="7"/>
    <x v="1"/>
    <x v="0"/>
    <x v="0"/>
    <x v="2"/>
    <x v="1"/>
    <n v="1"/>
    <s v="St Cah Main Theatre"/>
    <d v="2026-07-17T00:00:00"/>
    <d v="2026-07-17T07:30:00"/>
    <d v="2026-07-17T15:30:00"/>
    <s v="760880946902"/>
    <s v="70245253"/>
    <s v="Septoplasty"/>
    <m/>
    <s v="ENT"/>
    <s v="Dr Dummy 12"/>
    <d v="2026-07-17T09:33:00"/>
    <d v="2026-07-17T10:52:00"/>
    <m/>
    <m/>
    <n v="1"/>
    <s v="JULY-26-dummy-data.xlsx"/>
    <b v="0"/>
    <m/>
  </r>
  <r>
    <x v="0"/>
    <x v="1"/>
    <x v="4"/>
    <x v="7"/>
    <x v="1"/>
    <x v="0"/>
    <x v="0"/>
    <x v="2"/>
    <x v="1"/>
    <n v="1"/>
    <s v="St Cah Main Theatre"/>
    <d v="2026-07-17T00:00:00"/>
    <d v="2026-07-17T07:30:00"/>
    <d v="2026-07-17T15:30:00"/>
    <s v="766531768044"/>
    <s v="70044437"/>
    <s v="Nasal polypectomy"/>
    <m/>
    <s v="ENT"/>
    <s v="Dr Dummy 12"/>
    <d v="2026-07-17T07:34:00"/>
    <d v="2026-07-17T08:57:00"/>
    <m/>
    <m/>
    <n v="1"/>
    <s v="JULY-26-dummy-data.xlsx"/>
    <b v="0"/>
    <m/>
  </r>
  <r>
    <x v="0"/>
    <x v="1"/>
    <x v="4"/>
    <x v="7"/>
    <x v="1"/>
    <x v="0"/>
    <x v="0"/>
    <x v="2"/>
    <x v="1"/>
    <n v="1"/>
    <s v="St Cah Main Theatre"/>
    <d v="2026-07-17T00:00:00"/>
    <d v="2026-07-17T07:30:00"/>
    <d v="2026-07-17T15:30:00"/>
    <s v="769668792047"/>
    <s v="70209073"/>
    <s v="Adenoidectomy"/>
    <m/>
    <s v="ENT"/>
    <s v="Dr Dummy 12"/>
    <d v="2026-07-17T13:42:00"/>
    <d v="2026-07-17T14:49:00"/>
    <m/>
    <m/>
    <n v="1"/>
    <s v="JULY-26-dummy-data.xlsx"/>
    <b v="0"/>
    <m/>
  </r>
  <r>
    <x v="0"/>
    <x v="1"/>
    <x v="4"/>
    <x v="7"/>
    <x v="1"/>
    <x v="0"/>
    <x v="0"/>
    <x v="2"/>
    <x v="1"/>
    <n v="1"/>
    <s v="St Cah Main Theatre"/>
    <d v="2026-07-17T00:00:00"/>
    <d v="2026-07-17T07:30:00"/>
    <d v="2026-07-17T15:30:00"/>
    <s v="792287150001"/>
    <s v="70275891"/>
    <s v="Grommet insertion"/>
    <s v="Diagnostic examination"/>
    <s v="ENT"/>
    <s v="Dr Dummy 12"/>
    <d v="2026-07-17T11:40:00"/>
    <d v="2026-07-17T12:56:00"/>
    <m/>
    <m/>
    <n v="1"/>
    <s v="JULY-26-dummy-data.xlsx"/>
    <b v="0"/>
    <m/>
  </r>
  <r>
    <x v="0"/>
    <x v="1"/>
    <x v="4"/>
    <x v="7"/>
    <x v="1"/>
    <x v="0"/>
    <x v="0"/>
    <x v="6"/>
    <x v="0"/>
    <n v="1"/>
    <s v="St Cah Main Theatre"/>
    <d v="2026-07-21T00:00:00"/>
    <d v="2026-07-21T07:30:00"/>
    <d v="2026-07-21T15:30:00"/>
    <m/>
    <m/>
    <m/>
    <m/>
    <m/>
    <m/>
    <m/>
    <m/>
    <n v="4"/>
    <n v="0"/>
    <n v="4"/>
    <s v="JULY-26-dummy-data.xlsx"/>
    <b v="0"/>
    <n v="0"/>
  </r>
  <r>
    <x v="0"/>
    <x v="1"/>
    <x v="4"/>
    <x v="7"/>
    <x v="1"/>
    <x v="0"/>
    <x v="0"/>
    <x v="6"/>
    <x v="1"/>
    <n v="1"/>
    <s v="St Cah Main Theatre"/>
    <d v="2026-07-21T00:00:00"/>
    <d v="2026-07-21T07:30:00"/>
    <d v="2026-07-21T15:30:00"/>
    <s v="707426158548"/>
    <s v="70150492"/>
    <s v="Carpal tunnel release"/>
    <m/>
    <s v="Trauma and Orthopaedics"/>
    <s v="Dr Dummy 07"/>
    <d v="2026-07-21T11:38:00"/>
    <d v="2026-07-21T13:00:00"/>
    <m/>
    <m/>
    <n v="1"/>
    <s v="JULY-26-dummy-data.xlsx"/>
    <b v="0"/>
    <m/>
  </r>
  <r>
    <x v="0"/>
    <x v="1"/>
    <x v="4"/>
    <x v="7"/>
    <x v="1"/>
    <x v="0"/>
    <x v="0"/>
    <x v="6"/>
    <x v="1"/>
    <n v="1"/>
    <s v="St Cah Main Theatre"/>
    <d v="2026-07-21T00:00:00"/>
    <d v="2026-07-21T07:30:00"/>
    <d v="2026-07-21T15:30:00"/>
    <s v="716270467289"/>
    <s v="70069516"/>
    <s v="Wrist fracture fixation"/>
    <m/>
    <s v="Trauma and Orthopaedics"/>
    <s v="Dr Dummy 07"/>
    <d v="2026-07-21T13:42:00"/>
    <d v="2026-07-21T15:15:00"/>
    <m/>
    <m/>
    <n v="1"/>
    <s v="JULY-26-dummy-data.xlsx"/>
    <b v="0"/>
    <m/>
  </r>
  <r>
    <x v="0"/>
    <x v="1"/>
    <x v="4"/>
    <x v="7"/>
    <x v="1"/>
    <x v="0"/>
    <x v="0"/>
    <x v="6"/>
    <x v="1"/>
    <n v="1"/>
    <s v="St Cah Main Theatre"/>
    <d v="2026-07-21T00:00:00"/>
    <d v="2026-07-21T07:30:00"/>
    <d v="2026-07-21T15:30:00"/>
    <s v="729293935768"/>
    <s v="70036129"/>
    <s v="Removal of metalwork"/>
    <m/>
    <s v="Trauma and Orthopaedics"/>
    <s v="Dr Dummy 07"/>
    <d v="2026-07-21T09:40:00"/>
    <d v="2026-07-21T10:55:00"/>
    <m/>
    <m/>
    <n v="1"/>
    <s v="JULY-26-dummy-data.xlsx"/>
    <b v="0"/>
    <m/>
  </r>
  <r>
    <x v="0"/>
    <x v="1"/>
    <x v="4"/>
    <x v="7"/>
    <x v="1"/>
    <x v="0"/>
    <x v="0"/>
    <x v="6"/>
    <x v="1"/>
    <n v="1"/>
    <s v="St Cah Main Theatre"/>
    <d v="2026-07-21T00:00:00"/>
    <d v="2026-07-21T07:30:00"/>
    <d v="2026-07-21T15:30:00"/>
    <s v="780489636048"/>
    <s v="70105156"/>
    <s v="Shoulder arthroscopy"/>
    <m/>
    <s v="Trauma and Orthopaedics"/>
    <s v="Dr Dummy 07"/>
    <d v="2026-07-21T07:39:00"/>
    <d v="2026-07-21T09:02:00"/>
    <m/>
    <m/>
    <n v="1"/>
    <s v="JULY-26-dummy-data.xlsx"/>
    <b v="0"/>
    <m/>
  </r>
  <r>
    <x v="0"/>
    <x v="1"/>
    <x v="4"/>
    <x v="7"/>
    <x v="2"/>
    <x v="0"/>
    <x v="0"/>
    <x v="2"/>
    <x v="0"/>
    <n v="1"/>
    <s v="St Cah Main Theatre"/>
    <d v="2026-08-17T00:00:00"/>
    <d v="2026-08-17T08:30:00"/>
    <d v="2026-08-17T16:30:00"/>
    <m/>
    <m/>
    <m/>
    <m/>
    <m/>
    <m/>
    <m/>
    <m/>
    <n v="4"/>
    <n v="0"/>
    <n v="4"/>
    <s v="AUGUST-26-dummy-data.xlsx"/>
    <b v="0"/>
    <n v="0"/>
  </r>
  <r>
    <x v="0"/>
    <x v="1"/>
    <x v="4"/>
    <x v="7"/>
    <x v="2"/>
    <x v="0"/>
    <x v="0"/>
    <x v="2"/>
    <x v="1"/>
    <n v="1"/>
    <s v="St Cah Main Theatre"/>
    <d v="2026-08-17T00:00:00"/>
    <d v="2026-08-17T08:30:00"/>
    <d v="2026-08-17T16:30:00"/>
    <s v="951967763783"/>
    <s v="896859"/>
    <s v="Grommet insertion"/>
    <m/>
    <s v="ENT"/>
    <s v="Dr Dummy 03"/>
    <d v="2026-08-17T14:37:00"/>
    <d v="2026-08-17T16:11:00"/>
    <m/>
    <m/>
    <n v="1"/>
    <s v="AUGUST-26-dummy-data.xlsx"/>
    <b v="0"/>
    <m/>
  </r>
  <r>
    <x v="0"/>
    <x v="1"/>
    <x v="4"/>
    <x v="7"/>
    <x v="2"/>
    <x v="0"/>
    <x v="0"/>
    <x v="2"/>
    <x v="1"/>
    <n v="1"/>
    <s v="St Cah Main Theatre"/>
    <d v="2026-08-17T00:00:00"/>
    <d v="2026-08-17T08:30:00"/>
    <d v="2026-08-17T16:30:00"/>
    <s v="957577478582"/>
    <s v="928434"/>
    <s v="Nasal polypectomy"/>
    <m/>
    <s v="ENT"/>
    <s v="Dr Dummy 03"/>
    <d v="2026-08-17T12:38:00"/>
    <d v="2026-08-17T13:57:00"/>
    <m/>
    <m/>
    <n v="1"/>
    <s v="AUGUST-26-dummy-data.xlsx"/>
    <b v="0"/>
    <m/>
  </r>
  <r>
    <x v="0"/>
    <x v="1"/>
    <x v="4"/>
    <x v="7"/>
    <x v="2"/>
    <x v="0"/>
    <x v="0"/>
    <x v="2"/>
    <x v="1"/>
    <n v="1"/>
    <s v="St Cah Main Theatre"/>
    <d v="2026-08-17T00:00:00"/>
    <d v="2026-08-17T08:30:00"/>
    <d v="2026-08-17T16:30:00"/>
    <s v="963867608177"/>
    <s v="862329"/>
    <s v="Tonsillectomy"/>
    <s v="Tissue biopsy"/>
    <s v="ENT"/>
    <s v="Dr Dummy 03"/>
    <d v="2026-08-17T08:42:00"/>
    <d v="2026-08-17T10:19:00"/>
    <m/>
    <m/>
    <n v="1"/>
    <s v="AUGUST-26-dummy-data.xlsx"/>
    <b v="0"/>
    <m/>
  </r>
  <r>
    <x v="0"/>
    <x v="1"/>
    <x v="4"/>
    <x v="7"/>
    <x v="2"/>
    <x v="0"/>
    <x v="0"/>
    <x v="2"/>
    <x v="1"/>
    <n v="1"/>
    <s v="St Cah Main Theatre"/>
    <d v="2026-08-17T00:00:00"/>
    <d v="2026-08-17T08:30:00"/>
    <d v="2026-08-17T16:30:00"/>
    <s v="996304302917"/>
    <s v="830267"/>
    <s v="Tonsillectomy"/>
    <m/>
    <s v="ENT"/>
    <s v="Dr Dummy 03"/>
    <d v="2026-08-17T10:35:00"/>
    <d v="2026-08-17T11:58:00"/>
    <m/>
    <m/>
    <n v="1"/>
    <s v="AUGUST-26-dummy-data.xlsx"/>
    <b v="0"/>
    <m/>
  </r>
  <r>
    <x v="0"/>
    <x v="1"/>
    <x v="4"/>
    <x v="7"/>
    <x v="2"/>
    <x v="0"/>
    <x v="0"/>
    <x v="2"/>
    <x v="0"/>
    <n v="1"/>
    <s v="St Cah Main Theatre"/>
    <d v="2026-08-31T00:00:00"/>
    <d v="2026-08-31T09:00:00"/>
    <d v="2026-08-31T17:00:00"/>
    <m/>
    <m/>
    <m/>
    <m/>
    <m/>
    <m/>
    <m/>
    <m/>
    <n v="4"/>
    <n v="0"/>
    <n v="4"/>
    <s v="AUGUST-26-dummy-data.xlsx"/>
    <b v="0"/>
    <n v="0"/>
  </r>
  <r>
    <x v="0"/>
    <x v="1"/>
    <x v="4"/>
    <x v="7"/>
    <x v="2"/>
    <x v="0"/>
    <x v="0"/>
    <x v="2"/>
    <x v="1"/>
    <n v="1"/>
    <s v="St Cah Main Theatre"/>
    <d v="2026-08-31T00:00:00"/>
    <d v="2026-08-31T09:00:00"/>
    <d v="2026-08-31T17:00:00"/>
    <s v="922712773713"/>
    <s v="709815"/>
    <s v="Adenoidectomy"/>
    <m/>
    <s v="ENT"/>
    <s v="Dr Dummy 24"/>
    <d v="2026-08-31T15:02:00"/>
    <d v="2026-08-31T16:08:00"/>
    <m/>
    <m/>
    <n v="1"/>
    <s v="AUGUST-26-dummy-data.xlsx"/>
    <b v="0"/>
    <m/>
  </r>
  <r>
    <x v="0"/>
    <x v="1"/>
    <x v="4"/>
    <x v="7"/>
    <x v="2"/>
    <x v="0"/>
    <x v="0"/>
    <x v="2"/>
    <x v="1"/>
    <n v="1"/>
    <s v="St Cah Main Theatre"/>
    <d v="2026-08-31T00:00:00"/>
    <d v="2026-08-31T09:00:00"/>
    <d v="2026-08-31T17:00:00"/>
    <s v="938376857991"/>
    <s v="889468"/>
    <s v="Nasal polypectomy"/>
    <m/>
    <s v="ENT"/>
    <s v="Dr Dummy 24"/>
    <d v="2026-08-31T11:06:00"/>
    <d v="2026-08-31T12:15:00"/>
    <m/>
    <m/>
    <n v="1"/>
    <s v="AUGUST-26-dummy-data.xlsx"/>
    <b v="0"/>
    <m/>
  </r>
  <r>
    <x v="0"/>
    <x v="1"/>
    <x v="4"/>
    <x v="7"/>
    <x v="2"/>
    <x v="0"/>
    <x v="0"/>
    <x v="2"/>
    <x v="1"/>
    <n v="1"/>
    <s v="St Cah Main Theatre"/>
    <d v="2026-08-31T00:00:00"/>
    <d v="2026-08-31T09:00:00"/>
    <d v="2026-08-31T17:00:00"/>
    <s v="949672052356"/>
    <s v="989669"/>
    <s v="Tonsillectomy"/>
    <s v="Wound dressing"/>
    <s v="ENT"/>
    <s v="Dr Dummy 24"/>
    <d v="2026-08-31T13:07:00"/>
    <d v="2026-08-31T14:33:00"/>
    <m/>
    <m/>
    <n v="1"/>
    <s v="AUGUST-26-dummy-data.xlsx"/>
    <b v="0"/>
    <m/>
  </r>
  <r>
    <x v="0"/>
    <x v="1"/>
    <x v="4"/>
    <x v="7"/>
    <x v="2"/>
    <x v="0"/>
    <x v="0"/>
    <x v="2"/>
    <x v="1"/>
    <n v="1"/>
    <s v="St Cah Main Theatre"/>
    <d v="2026-08-31T00:00:00"/>
    <d v="2026-08-31T09:00:00"/>
    <d v="2026-08-31T17:00:00"/>
    <s v="998850452363"/>
    <s v="918485"/>
    <s v="Adenoidectomy"/>
    <s v="Diagnostic examination"/>
    <s v="ENT"/>
    <s v="Dr Dummy 24"/>
    <d v="2026-08-31T09:10:00"/>
    <d v="2026-08-31T10:43:00"/>
    <m/>
    <m/>
    <n v="1"/>
    <s v="AUGUST-26-dummy-data.xlsx"/>
    <b v="0"/>
    <m/>
  </r>
  <r>
    <x v="0"/>
    <x v="1"/>
    <x v="4"/>
    <x v="8"/>
    <x v="0"/>
    <x v="0"/>
    <x v="0"/>
    <x v="6"/>
    <x v="0"/>
    <n v="1"/>
    <s v="St Cah Main Theatre"/>
    <d v="2026-06-03T00:00:00"/>
    <d v="2026-06-03T08:00:00"/>
    <d v="2026-06-03T17:00:00"/>
    <m/>
    <m/>
    <m/>
    <m/>
    <m/>
    <m/>
    <m/>
    <m/>
    <n v="4"/>
    <n v="0"/>
    <n v="4"/>
    <s v="JUNE-26-dummy-data.xlsx"/>
    <b v="0"/>
    <n v="0"/>
  </r>
  <r>
    <x v="0"/>
    <x v="1"/>
    <x v="4"/>
    <x v="8"/>
    <x v="0"/>
    <x v="0"/>
    <x v="0"/>
    <x v="6"/>
    <x v="1"/>
    <n v="1"/>
    <s v="St Cah Main Theatre"/>
    <d v="2026-06-03T00:00:00"/>
    <d v="2026-06-03T08:00:00"/>
    <d v="2026-06-03T17:00:00"/>
    <s v="621044153137"/>
    <s v="60127826"/>
    <s v="Removal of metalwork"/>
    <m/>
    <s v="Trauma and Orthopaedics"/>
    <s v="Dr Dummy 03"/>
    <d v="2026-06-03T12:37:00"/>
    <d v="2026-06-03T14:07:00"/>
    <m/>
    <m/>
    <n v="1"/>
    <s v="JUNE-26-dummy-data.xlsx"/>
    <b v="0"/>
    <m/>
  </r>
  <r>
    <x v="0"/>
    <x v="1"/>
    <x v="4"/>
    <x v="8"/>
    <x v="0"/>
    <x v="0"/>
    <x v="0"/>
    <x v="6"/>
    <x v="1"/>
    <n v="1"/>
    <s v="St Cah Main Theatre"/>
    <d v="2026-06-03T00:00:00"/>
    <d v="2026-06-03T08:00:00"/>
    <d v="2026-06-03T17:00:00"/>
    <s v="657777687883"/>
    <s v="60088595"/>
    <s v="Removal of metalwork"/>
    <m/>
    <s v="Trauma and Orthopaedics"/>
    <s v="Dr Dummy 03"/>
    <d v="2026-06-03T10:17:00"/>
    <d v="2026-06-03T11:59:00"/>
    <m/>
    <m/>
    <n v="1"/>
    <s v="JUNE-26-dummy-data.xlsx"/>
    <b v="0"/>
    <m/>
  </r>
  <r>
    <x v="0"/>
    <x v="1"/>
    <x v="4"/>
    <x v="8"/>
    <x v="0"/>
    <x v="0"/>
    <x v="0"/>
    <x v="6"/>
    <x v="1"/>
    <n v="1"/>
    <s v="St Cah Main Theatre"/>
    <d v="2026-06-03T00:00:00"/>
    <d v="2026-06-03T08:00:00"/>
    <d v="2026-06-03T17:00:00"/>
    <s v="689274126080"/>
    <s v="60114968"/>
    <s v="Shoulder arthroscopy"/>
    <m/>
    <s v="Trauma and Orthopaedics"/>
    <s v="Dr Dummy 03"/>
    <d v="2026-06-03T08:11:00"/>
    <d v="2026-06-03T09:52:00"/>
    <m/>
    <m/>
    <n v="1"/>
    <s v="JUNE-26-dummy-data.xlsx"/>
    <b v="0"/>
    <m/>
  </r>
  <r>
    <x v="0"/>
    <x v="1"/>
    <x v="4"/>
    <x v="8"/>
    <x v="0"/>
    <x v="0"/>
    <x v="0"/>
    <x v="6"/>
    <x v="1"/>
    <n v="1"/>
    <s v="St Cah Main Theatre"/>
    <d v="2026-06-03T00:00:00"/>
    <d v="2026-06-03T08:00:00"/>
    <d v="2026-06-03T17:00:00"/>
    <s v="696252057304"/>
    <s v="60237879"/>
    <s v="Shoulder arthroscopy"/>
    <m/>
    <s v="Trauma and Orthopaedics"/>
    <s v="Dr Dummy 03"/>
    <d v="2026-06-03T14:48:00"/>
    <d v="2026-06-03T16:18:00"/>
    <m/>
    <m/>
    <n v="1"/>
    <s v="JUNE-26-dummy-data.xlsx"/>
    <b v="0"/>
    <m/>
  </r>
  <r>
    <x v="0"/>
    <x v="1"/>
    <x v="4"/>
    <x v="8"/>
    <x v="0"/>
    <x v="0"/>
    <x v="0"/>
    <x v="6"/>
    <x v="0"/>
    <n v="1"/>
    <s v="St Cah Main Theatre"/>
    <d v="2026-06-05T00:00:00"/>
    <d v="2026-06-05T07:30:00"/>
    <d v="2026-06-05T16:30:00"/>
    <m/>
    <m/>
    <m/>
    <m/>
    <m/>
    <m/>
    <m/>
    <m/>
    <n v="4"/>
    <n v="0"/>
    <n v="4"/>
    <s v="JUNE-26-dummy-data.xlsx"/>
    <b v="0"/>
    <n v="0"/>
  </r>
  <r>
    <x v="0"/>
    <x v="1"/>
    <x v="4"/>
    <x v="8"/>
    <x v="0"/>
    <x v="0"/>
    <x v="0"/>
    <x v="6"/>
    <x v="1"/>
    <n v="1"/>
    <s v="St Cah Main Theatre"/>
    <d v="2026-06-05T00:00:00"/>
    <d v="2026-06-05T07:30:00"/>
    <d v="2026-06-05T16:30:00"/>
    <s v="605161915509"/>
    <s v="60183062"/>
    <s v="Carpal tunnel release"/>
    <m/>
    <s v="Trauma and Orthopaedics"/>
    <s v="Dr Dummy 17"/>
    <d v="2026-06-05T14:20:00"/>
    <d v="2026-06-05T16:02:00"/>
    <m/>
    <m/>
    <n v="1"/>
    <s v="JUNE-26-dummy-data.xlsx"/>
    <b v="0"/>
    <m/>
  </r>
  <r>
    <x v="0"/>
    <x v="1"/>
    <x v="4"/>
    <x v="8"/>
    <x v="0"/>
    <x v="0"/>
    <x v="0"/>
    <x v="6"/>
    <x v="1"/>
    <n v="1"/>
    <s v="St Cah Main Theatre"/>
    <d v="2026-06-05T00:00:00"/>
    <d v="2026-06-05T07:30:00"/>
    <d v="2026-06-05T16:30:00"/>
    <s v="627914453646"/>
    <s v="60088690"/>
    <s v="Knee arthroscopy"/>
    <m/>
    <s v="Trauma and Orthopaedics"/>
    <s v="Dr Dummy 17"/>
    <d v="2026-06-05T12:05:00"/>
    <d v="2026-06-05T13:25:00"/>
    <m/>
    <m/>
    <n v="1"/>
    <s v="JUNE-26-dummy-data.xlsx"/>
    <b v="0"/>
    <m/>
  </r>
  <r>
    <x v="0"/>
    <x v="1"/>
    <x v="4"/>
    <x v="8"/>
    <x v="0"/>
    <x v="0"/>
    <x v="0"/>
    <x v="6"/>
    <x v="1"/>
    <n v="1"/>
    <s v="St Cah Main Theatre"/>
    <d v="2026-06-05T00:00:00"/>
    <d v="2026-06-05T07:30:00"/>
    <d v="2026-06-05T16:30:00"/>
    <s v="645421884371"/>
    <s v="60257071"/>
    <s v="Carpal tunnel release"/>
    <m/>
    <s v="Trauma and Orthopaedics"/>
    <s v="Dr Dummy 17"/>
    <d v="2026-06-05T09:50:00"/>
    <d v="2026-06-05T11:37:00"/>
    <m/>
    <m/>
    <n v="1"/>
    <s v="JUNE-26-dummy-data.xlsx"/>
    <b v="0"/>
    <m/>
  </r>
  <r>
    <x v="0"/>
    <x v="1"/>
    <x v="4"/>
    <x v="8"/>
    <x v="0"/>
    <x v="0"/>
    <x v="0"/>
    <x v="6"/>
    <x v="1"/>
    <n v="1"/>
    <s v="St Cah Main Theatre"/>
    <d v="2026-06-05T00:00:00"/>
    <d v="2026-06-05T07:30:00"/>
    <d v="2026-06-05T16:30:00"/>
    <s v="697701717143"/>
    <s v="60223011"/>
    <s v="Removal of metalwork"/>
    <m/>
    <s v="Trauma and Orthopaedics"/>
    <s v="Dr Dummy 17"/>
    <d v="2026-06-05T07:39:00"/>
    <d v="2026-06-05T09:11:00"/>
    <m/>
    <m/>
    <n v="1"/>
    <s v="JUNE-26-dummy-data.xlsx"/>
    <b v="0"/>
    <m/>
  </r>
  <r>
    <x v="0"/>
    <x v="1"/>
    <x v="4"/>
    <x v="8"/>
    <x v="1"/>
    <x v="0"/>
    <x v="0"/>
    <x v="7"/>
    <x v="0"/>
    <n v="1"/>
    <s v="St Cah Main Theatre"/>
    <d v="2026-07-03T00:00:00"/>
    <d v="2026-07-03T08:00:00"/>
    <d v="2026-07-03T17:00:00"/>
    <m/>
    <m/>
    <m/>
    <m/>
    <m/>
    <m/>
    <m/>
    <m/>
    <n v="4"/>
    <n v="0"/>
    <n v="4"/>
    <s v="JULY-26-dummy-data.xlsx"/>
    <b v="0"/>
    <n v="0"/>
  </r>
  <r>
    <x v="0"/>
    <x v="1"/>
    <x v="4"/>
    <x v="8"/>
    <x v="1"/>
    <x v="0"/>
    <x v="0"/>
    <x v="7"/>
    <x v="1"/>
    <n v="1"/>
    <s v="St Cah Main Theatre"/>
    <d v="2026-07-03T00:00:00"/>
    <d v="2026-07-03T08:00:00"/>
    <d v="2026-07-03T17:00:00"/>
    <s v="717343633901"/>
    <s v="70107478"/>
    <s v="Skin graft"/>
    <m/>
    <s v="Plastic Surgery"/>
    <s v="Dr Dummy 23"/>
    <d v="2026-07-03T14:53:00"/>
    <d v="2026-07-03T16:25:00"/>
    <m/>
    <m/>
    <n v="1"/>
    <s v="JULY-26-dummy-data.xlsx"/>
    <b v="0"/>
    <m/>
  </r>
  <r>
    <x v="0"/>
    <x v="1"/>
    <x v="4"/>
    <x v="8"/>
    <x v="1"/>
    <x v="0"/>
    <x v="0"/>
    <x v="7"/>
    <x v="1"/>
    <n v="1"/>
    <s v="St Cah Main Theatre"/>
    <d v="2026-07-03T00:00:00"/>
    <d v="2026-07-03T08:00:00"/>
    <d v="2026-07-03T17:00:00"/>
    <s v="719009431870"/>
    <s v="70294572"/>
    <s v="Hand wound repair"/>
    <s v="Wound closure"/>
    <s v="Plastic Surgery"/>
    <s v="Dr Dummy 23"/>
    <d v="2026-07-03T08:09:00"/>
    <d v="2026-07-03T09:44:00"/>
    <m/>
    <m/>
    <n v="1"/>
    <s v="JULY-26-dummy-data.xlsx"/>
    <b v="0"/>
    <m/>
  </r>
  <r>
    <x v="0"/>
    <x v="1"/>
    <x v="4"/>
    <x v="8"/>
    <x v="1"/>
    <x v="0"/>
    <x v="0"/>
    <x v="7"/>
    <x v="1"/>
    <n v="1"/>
    <s v="St Cah Main Theatre"/>
    <d v="2026-07-03T00:00:00"/>
    <d v="2026-07-03T08:00:00"/>
    <d v="2026-07-03T17:00:00"/>
    <s v="744137256987"/>
    <s v="70273884"/>
    <s v="Excision of skin lesion"/>
    <s v="Local anaesthetic infiltration"/>
    <s v="Plastic Surgery"/>
    <s v="Dr Dummy 23"/>
    <d v="2026-07-03T10:21:00"/>
    <d v="2026-07-03T11:36:00"/>
    <m/>
    <m/>
    <n v="1"/>
    <s v="JULY-26-dummy-data.xlsx"/>
    <b v="0"/>
    <m/>
  </r>
  <r>
    <x v="0"/>
    <x v="1"/>
    <x v="4"/>
    <x v="8"/>
    <x v="1"/>
    <x v="0"/>
    <x v="0"/>
    <x v="7"/>
    <x v="1"/>
    <n v="1"/>
    <s v="St Cah Main Theatre"/>
    <d v="2026-07-03T00:00:00"/>
    <d v="2026-07-03T08:00:00"/>
    <d v="2026-07-03T17:00:00"/>
    <s v="768343512806"/>
    <s v="70027785"/>
    <s v="Skin graft"/>
    <m/>
    <s v="Plastic Surgery"/>
    <s v="Dr Dummy 23"/>
    <d v="2026-07-03T12:34:00"/>
    <d v="2026-07-03T13:50:00"/>
    <m/>
    <m/>
    <n v="1"/>
    <s v="JULY-26-dummy-data.xlsx"/>
    <b v="0"/>
    <m/>
  </r>
  <r>
    <x v="0"/>
    <x v="1"/>
    <x v="4"/>
    <x v="8"/>
    <x v="1"/>
    <x v="0"/>
    <x v="0"/>
    <x v="0"/>
    <x v="0"/>
    <n v="1"/>
    <s v="St Cah Main Theatre"/>
    <d v="2026-07-12T00:00:00"/>
    <d v="2026-07-12T08:30:00"/>
    <d v="2026-07-12T17:30:00"/>
    <m/>
    <m/>
    <m/>
    <m/>
    <m/>
    <m/>
    <m/>
    <m/>
    <n v="4"/>
    <n v="0"/>
    <n v="4"/>
    <s v="JULY-26-dummy-data.xlsx"/>
    <b v="0"/>
    <n v="0"/>
  </r>
  <r>
    <x v="0"/>
    <x v="1"/>
    <x v="4"/>
    <x v="8"/>
    <x v="1"/>
    <x v="0"/>
    <x v="0"/>
    <x v="0"/>
    <x v="1"/>
    <n v="1"/>
    <s v="St Cah Main Theatre"/>
    <d v="2026-07-12T00:00:00"/>
    <d v="2026-07-12T08:30:00"/>
    <d v="2026-07-12T17:30:00"/>
    <s v="708685657894"/>
    <s v="70054939"/>
    <s v="Hysteroscopy"/>
    <m/>
    <s v="Gynaecology"/>
    <s v="Dr Dummy 21"/>
    <d v="2026-07-12T10:53:00"/>
    <d v="2026-07-12T12:38:00"/>
    <m/>
    <m/>
    <n v="1"/>
    <s v="JULY-26-dummy-data.xlsx"/>
    <b v="0"/>
    <m/>
  </r>
  <r>
    <x v="0"/>
    <x v="1"/>
    <x v="4"/>
    <x v="8"/>
    <x v="1"/>
    <x v="0"/>
    <x v="0"/>
    <x v="0"/>
    <x v="1"/>
    <n v="1"/>
    <s v="St Cah Main Theatre"/>
    <d v="2026-07-12T00:00:00"/>
    <d v="2026-07-12T08:30:00"/>
    <d v="2026-07-12T17:30:00"/>
    <s v="750346457911"/>
    <s v="70184385"/>
    <s v="Cervical polypectomy"/>
    <m/>
    <s v="Gynaecology"/>
    <s v="Dr Dummy 21"/>
    <d v="2026-07-12T13:11:00"/>
    <d v="2026-07-12T14:53:00"/>
    <m/>
    <m/>
    <n v="1"/>
    <s v="JULY-26-dummy-data.xlsx"/>
    <b v="0"/>
    <m/>
  </r>
  <r>
    <x v="0"/>
    <x v="1"/>
    <x v="4"/>
    <x v="8"/>
    <x v="1"/>
    <x v="0"/>
    <x v="0"/>
    <x v="0"/>
    <x v="1"/>
    <n v="1"/>
    <s v="St Cah Main Theatre"/>
    <d v="2026-07-12T00:00:00"/>
    <d v="2026-07-12T08:30:00"/>
    <d v="2026-07-12T17:30:00"/>
    <s v="759182871458"/>
    <s v="70278165"/>
    <s v="Hysteroscopy"/>
    <m/>
    <s v="Gynaecology"/>
    <s v="Dr Dummy 21"/>
    <d v="2026-07-12T08:39:00"/>
    <d v="2026-07-12T10:24:00"/>
    <m/>
    <m/>
    <n v="1"/>
    <s v="JULY-26-dummy-data.xlsx"/>
    <b v="0"/>
    <m/>
  </r>
  <r>
    <x v="0"/>
    <x v="1"/>
    <x v="4"/>
    <x v="8"/>
    <x v="1"/>
    <x v="0"/>
    <x v="0"/>
    <x v="0"/>
    <x v="1"/>
    <n v="1"/>
    <s v="St Cah Main Theatre"/>
    <d v="2026-07-12T00:00:00"/>
    <d v="2026-07-12T08:30:00"/>
    <d v="2026-07-12T17:30:00"/>
    <s v="791424831141"/>
    <s v="70121993"/>
    <s v="Endometrial biopsy"/>
    <s v="Wound closure"/>
    <s v="Gynaecology"/>
    <s v="Dr Dummy 21"/>
    <d v="2026-07-12T15:25:00"/>
    <d v="2026-07-12T16:44:00"/>
    <m/>
    <m/>
    <n v="1"/>
    <s v="JULY-26-dummy-data.xlsx"/>
    <b v="0"/>
    <m/>
  </r>
  <r>
    <x v="0"/>
    <x v="1"/>
    <x v="4"/>
    <x v="8"/>
    <x v="1"/>
    <x v="0"/>
    <x v="0"/>
    <x v="4"/>
    <x v="0"/>
    <n v="1"/>
    <s v="St Cah Main Theatre"/>
    <d v="2026-07-19T00:00:00"/>
    <d v="2026-07-19T07:30:00"/>
    <d v="2026-07-19T16:30:00"/>
    <m/>
    <m/>
    <m/>
    <m/>
    <m/>
    <m/>
    <m/>
    <m/>
    <n v="4"/>
    <n v="0"/>
    <n v="4"/>
    <s v="JULY-26-dummy-data.xlsx"/>
    <b v="0"/>
    <n v="0"/>
  </r>
  <r>
    <x v="0"/>
    <x v="1"/>
    <x v="4"/>
    <x v="8"/>
    <x v="1"/>
    <x v="0"/>
    <x v="0"/>
    <x v="4"/>
    <x v="1"/>
    <n v="1"/>
    <s v="St Cah Main Theatre"/>
    <d v="2026-07-19T00:00:00"/>
    <d v="2026-07-19T07:30:00"/>
    <d v="2026-07-19T16:30:00"/>
    <s v="713638891698"/>
    <s v="70299434"/>
    <s v="Excision of skin lesion"/>
    <m/>
    <s v="General Surgery"/>
    <s v="Dr Dummy 03"/>
    <d v="2026-07-19T14:19:00"/>
    <d v="2026-07-19T16:09:00"/>
    <m/>
    <m/>
    <n v="1"/>
    <s v="JULY-26-dummy-data.xlsx"/>
    <b v="0"/>
    <m/>
  </r>
  <r>
    <x v="0"/>
    <x v="1"/>
    <x v="4"/>
    <x v="8"/>
    <x v="1"/>
    <x v="0"/>
    <x v="0"/>
    <x v="4"/>
    <x v="1"/>
    <n v="1"/>
    <s v="St Cah Main Theatre"/>
    <d v="2026-07-19T00:00:00"/>
    <d v="2026-07-19T07:30:00"/>
    <d v="2026-07-19T16:30:00"/>
    <s v="742108663403"/>
    <s v="70139679"/>
    <s v="Laparoscopic cholecystectomy"/>
    <m/>
    <s v="General Surgery"/>
    <s v="Dr Dummy 03"/>
    <d v="2026-07-19T12:05:00"/>
    <d v="2026-07-19T13:42:00"/>
    <m/>
    <m/>
    <n v="1"/>
    <s v="JULY-26-dummy-data.xlsx"/>
    <b v="0"/>
    <m/>
  </r>
  <r>
    <x v="0"/>
    <x v="1"/>
    <x v="4"/>
    <x v="8"/>
    <x v="1"/>
    <x v="0"/>
    <x v="0"/>
    <x v="4"/>
    <x v="1"/>
    <n v="1"/>
    <s v="St Cah Main Theatre"/>
    <d v="2026-07-19T00:00:00"/>
    <d v="2026-07-19T07:30:00"/>
    <d v="2026-07-19T16:30:00"/>
    <s v="788187519320"/>
    <s v="70162614"/>
    <s v="Laparoscopic cholecystectomy"/>
    <m/>
    <s v="General Surgery"/>
    <s v="Dr Dummy 03"/>
    <d v="2026-07-19T07:39:00"/>
    <d v="2026-07-19T09:08:00"/>
    <m/>
    <m/>
    <n v="1"/>
    <s v="JULY-26-dummy-data.xlsx"/>
    <b v="0"/>
    <m/>
  </r>
  <r>
    <x v="0"/>
    <x v="1"/>
    <x v="4"/>
    <x v="8"/>
    <x v="1"/>
    <x v="0"/>
    <x v="0"/>
    <x v="4"/>
    <x v="1"/>
    <n v="1"/>
    <s v="St Cah Main Theatre"/>
    <d v="2026-07-19T00:00:00"/>
    <d v="2026-07-19T07:30:00"/>
    <d v="2026-07-19T16:30:00"/>
    <s v="796228441641"/>
    <s v="70211295"/>
    <s v="Excision of skin lesion"/>
    <m/>
    <s v="General Surgery"/>
    <s v="Dr Dummy 03"/>
    <d v="2026-07-19T09:55:00"/>
    <d v="2026-07-19T11:49:00"/>
    <m/>
    <m/>
    <n v="1"/>
    <s v="JULY-26-dummy-data.xlsx"/>
    <b v="0"/>
    <m/>
  </r>
  <r>
    <x v="0"/>
    <x v="1"/>
    <x v="4"/>
    <x v="8"/>
    <x v="1"/>
    <x v="0"/>
    <x v="0"/>
    <x v="1"/>
    <x v="0"/>
    <n v="1"/>
    <s v="St Cah Main Theatre"/>
    <d v="2026-07-27T00:00:00"/>
    <d v="2026-07-27T09:00:00"/>
    <d v="2026-07-27T18:00:00"/>
    <m/>
    <m/>
    <m/>
    <m/>
    <m/>
    <m/>
    <m/>
    <m/>
    <n v="4"/>
    <n v="0"/>
    <n v="4"/>
    <s v="JULY-26-dummy-data.xlsx"/>
    <b v="0"/>
    <n v="0"/>
  </r>
  <r>
    <x v="0"/>
    <x v="1"/>
    <x v="4"/>
    <x v="8"/>
    <x v="1"/>
    <x v="0"/>
    <x v="0"/>
    <x v="1"/>
    <x v="1"/>
    <n v="1"/>
    <s v="St Cah Main Theatre"/>
    <d v="2026-07-27T00:00:00"/>
    <d v="2026-07-27T09:00:00"/>
    <d v="2026-07-27T18:00:00"/>
    <s v="709916711947"/>
    <s v="70115685"/>
    <s v="Ureteric stent insertion"/>
    <m/>
    <s v="Urology"/>
    <s v="Dr Dummy 09"/>
    <d v="2026-07-27T13:34:00"/>
    <d v="2026-07-27T14:44:00"/>
    <m/>
    <m/>
    <n v="1"/>
    <s v="JULY-26-dummy-data.xlsx"/>
    <b v="0"/>
    <m/>
  </r>
  <r>
    <x v="0"/>
    <x v="1"/>
    <x v="4"/>
    <x v="8"/>
    <x v="1"/>
    <x v="0"/>
    <x v="0"/>
    <x v="1"/>
    <x v="1"/>
    <n v="1"/>
    <s v="St Cah Main Theatre"/>
    <d v="2026-07-27T00:00:00"/>
    <d v="2026-07-27T09:00:00"/>
    <d v="2026-07-27T18:00:00"/>
    <s v="711236439435"/>
    <s v="70173875"/>
    <s v="Ureteroscopy"/>
    <m/>
    <s v="Urology"/>
    <s v="Dr Dummy 09"/>
    <d v="2026-07-27T15:51:00"/>
    <d v="2026-07-27T17:43:00"/>
    <m/>
    <m/>
    <n v="1"/>
    <s v="JULY-26-dummy-data.xlsx"/>
    <b v="0"/>
    <m/>
  </r>
  <r>
    <x v="0"/>
    <x v="1"/>
    <x v="4"/>
    <x v="8"/>
    <x v="1"/>
    <x v="0"/>
    <x v="0"/>
    <x v="1"/>
    <x v="1"/>
    <n v="1"/>
    <s v="St Cah Main Theatre"/>
    <d v="2026-07-27T00:00:00"/>
    <d v="2026-07-27T09:00:00"/>
    <d v="2026-07-27T18:00:00"/>
    <s v="726859494484"/>
    <s v="70070992"/>
    <s v="Ureteric stent insertion"/>
    <s v="Local anaesthetic infiltration"/>
    <s v="Urology"/>
    <s v="Dr Dummy 09"/>
    <d v="2026-07-27T11:21:00"/>
    <d v="2026-07-27T13:02:00"/>
    <m/>
    <m/>
    <n v="1"/>
    <s v="JULY-26-dummy-data.xlsx"/>
    <b v="0"/>
    <m/>
  </r>
  <r>
    <x v="0"/>
    <x v="1"/>
    <x v="4"/>
    <x v="8"/>
    <x v="1"/>
    <x v="0"/>
    <x v="0"/>
    <x v="1"/>
    <x v="1"/>
    <n v="1"/>
    <s v="St Cah Main Theatre"/>
    <d v="2026-07-27T00:00:00"/>
    <d v="2026-07-27T09:00:00"/>
    <d v="2026-07-27T18:00:00"/>
    <s v="794213555752"/>
    <s v="70127490"/>
    <s v="Bladder biopsy"/>
    <m/>
    <s v="Urology"/>
    <s v="Dr Dummy 09"/>
    <d v="2026-07-27T09:12:00"/>
    <d v="2026-07-27T10:47:00"/>
    <m/>
    <m/>
    <n v="1"/>
    <s v="JULY-26-dummy-data.xlsx"/>
    <b v="0"/>
    <m/>
  </r>
  <r>
    <x v="0"/>
    <x v="1"/>
    <x v="4"/>
    <x v="8"/>
    <x v="2"/>
    <x v="0"/>
    <x v="0"/>
    <x v="7"/>
    <x v="0"/>
    <n v="1"/>
    <s v="St Cah Main Theatre"/>
    <d v="2026-08-14T00:00:00"/>
    <d v="2026-08-14T08:00:00"/>
    <d v="2026-08-14T17:00:00"/>
    <m/>
    <m/>
    <m/>
    <m/>
    <m/>
    <m/>
    <m/>
    <m/>
    <n v="4"/>
    <n v="0"/>
    <n v="4"/>
    <s v="AUGUST-26-dummy-data.xlsx"/>
    <b v="0"/>
    <n v="0"/>
  </r>
  <r>
    <x v="0"/>
    <x v="1"/>
    <x v="4"/>
    <x v="8"/>
    <x v="2"/>
    <x v="0"/>
    <x v="0"/>
    <x v="7"/>
    <x v="1"/>
    <n v="1"/>
    <s v="St Cah Main Theatre"/>
    <d v="2026-08-14T00:00:00"/>
    <d v="2026-08-14T08:00:00"/>
    <d v="2026-08-14T17:00:00"/>
    <s v="905212101340"/>
    <s v="989769"/>
    <s v="Excision of skin lesion"/>
    <s v="Local anaesthetic infiltration"/>
    <s v="Plastic Surgery"/>
    <s v="Dr Dummy 16"/>
    <d v="2026-08-14T14:47:00"/>
    <d v="2026-08-14T16:16:00"/>
    <m/>
    <m/>
    <n v="1"/>
    <s v="AUGUST-26-dummy-data.xlsx"/>
    <b v="0"/>
    <m/>
  </r>
  <r>
    <x v="0"/>
    <x v="1"/>
    <x v="4"/>
    <x v="8"/>
    <x v="2"/>
    <x v="0"/>
    <x v="0"/>
    <x v="7"/>
    <x v="1"/>
    <n v="1"/>
    <s v="St Cah Main Theatre"/>
    <d v="2026-08-14T00:00:00"/>
    <d v="2026-08-14T08:00:00"/>
    <d v="2026-08-14T17:00:00"/>
    <s v="942132883099"/>
    <s v="882545"/>
    <s v="Skin graft"/>
    <s v="Wound dressing"/>
    <s v="Plastic Surgery"/>
    <s v="Dr Dummy 16"/>
    <d v="2026-08-14T10:18:00"/>
    <d v="2026-08-14T12:02:00"/>
    <m/>
    <m/>
    <n v="1"/>
    <s v="AUGUST-26-dummy-data.xlsx"/>
    <b v="0"/>
    <m/>
  </r>
  <r>
    <x v="0"/>
    <x v="1"/>
    <x v="4"/>
    <x v="8"/>
    <x v="2"/>
    <x v="0"/>
    <x v="0"/>
    <x v="7"/>
    <x v="1"/>
    <n v="1"/>
    <s v="St Cah Main Theatre"/>
    <d v="2026-08-14T00:00:00"/>
    <d v="2026-08-14T08:00:00"/>
    <d v="2026-08-14T17:00:00"/>
    <s v="972391987521"/>
    <s v="989910"/>
    <s v="Skin graft"/>
    <s v="Wound dressing"/>
    <s v="Plastic Surgery"/>
    <s v="Dr Dummy 16"/>
    <d v="2026-08-14T12:40:00"/>
    <d v="2026-08-14T14:26:00"/>
    <m/>
    <m/>
    <n v="1"/>
    <s v="AUGUST-26-dummy-data.xlsx"/>
    <b v="0"/>
    <m/>
  </r>
  <r>
    <x v="0"/>
    <x v="1"/>
    <x v="4"/>
    <x v="8"/>
    <x v="2"/>
    <x v="0"/>
    <x v="0"/>
    <x v="7"/>
    <x v="1"/>
    <n v="1"/>
    <s v="St Cah Main Theatre"/>
    <d v="2026-08-14T00:00:00"/>
    <d v="2026-08-14T08:00:00"/>
    <d v="2026-08-14T17:00:00"/>
    <s v="988113918224"/>
    <s v="830021"/>
    <s v="Skin graft"/>
    <s v="Wound dressing"/>
    <s v="Plastic Surgery"/>
    <s v="Dr Dummy 16"/>
    <d v="2026-08-14T08:12:00"/>
    <d v="2026-08-14T10:01:00"/>
    <m/>
    <m/>
    <n v="1"/>
    <s v="AUGUST-26-dummy-data.xlsx"/>
    <b v="0"/>
    <m/>
  </r>
  <r>
    <x v="0"/>
    <x v="1"/>
    <x v="4"/>
    <x v="8"/>
    <x v="2"/>
    <x v="0"/>
    <x v="0"/>
    <x v="2"/>
    <x v="0"/>
    <n v="1"/>
    <s v="St Cah Main Theatre"/>
    <d v="2026-08-20T00:00:00"/>
    <d v="2026-08-20T09:00:00"/>
    <d v="2026-08-20T18:00:00"/>
    <m/>
    <m/>
    <m/>
    <m/>
    <m/>
    <m/>
    <m/>
    <m/>
    <n v="4"/>
    <n v="0"/>
    <n v="4"/>
    <s v="AUGUST-26-dummy-data.xlsx"/>
    <b v="0"/>
    <n v="0"/>
  </r>
  <r>
    <x v="0"/>
    <x v="1"/>
    <x v="4"/>
    <x v="8"/>
    <x v="2"/>
    <x v="0"/>
    <x v="0"/>
    <x v="2"/>
    <x v="1"/>
    <n v="1"/>
    <s v="St Cah Main Theatre"/>
    <d v="2026-08-20T00:00:00"/>
    <d v="2026-08-20T09:00:00"/>
    <d v="2026-08-20T18:00:00"/>
    <s v="924433198710"/>
    <s v="981072"/>
    <s v="Septoplasty"/>
    <m/>
    <s v="ENT"/>
    <s v="Dr Dummy 07"/>
    <d v="2026-08-20T09:08:00"/>
    <d v="2026-08-20T10:51:00"/>
    <m/>
    <m/>
    <n v="1"/>
    <s v="AUGUST-26-dummy-data.xlsx"/>
    <b v="0"/>
    <m/>
  </r>
  <r>
    <x v="0"/>
    <x v="1"/>
    <x v="4"/>
    <x v="8"/>
    <x v="2"/>
    <x v="0"/>
    <x v="0"/>
    <x v="2"/>
    <x v="1"/>
    <n v="1"/>
    <s v="St Cah Main Theatre"/>
    <d v="2026-08-20T00:00:00"/>
    <d v="2026-08-20T09:00:00"/>
    <d v="2026-08-20T18:00:00"/>
    <s v="925213577365"/>
    <s v="860412"/>
    <s v="Grommet insertion"/>
    <m/>
    <s v="ENT"/>
    <s v="Dr Dummy 07"/>
    <d v="2026-08-20T13:38:00"/>
    <d v="2026-08-20T15:04:00"/>
    <m/>
    <m/>
    <n v="1"/>
    <s v="AUGUST-26-dummy-data.xlsx"/>
    <b v="0"/>
    <m/>
  </r>
  <r>
    <x v="0"/>
    <x v="1"/>
    <x v="4"/>
    <x v="8"/>
    <x v="2"/>
    <x v="0"/>
    <x v="0"/>
    <x v="2"/>
    <x v="1"/>
    <n v="1"/>
    <s v="St Cah Main Theatre"/>
    <d v="2026-08-20T00:00:00"/>
    <d v="2026-08-20T09:00:00"/>
    <d v="2026-08-20T18:00:00"/>
    <s v="931904953298"/>
    <s v="747990"/>
    <s v="Nasal polypectomy"/>
    <m/>
    <s v="ENT"/>
    <s v="Dr Dummy 07"/>
    <d v="2026-08-20T11:26:00"/>
    <d v="2026-08-20T13:03:00"/>
    <m/>
    <m/>
    <n v="1"/>
    <s v="AUGUST-26-dummy-data.xlsx"/>
    <b v="0"/>
    <m/>
  </r>
  <r>
    <x v="0"/>
    <x v="1"/>
    <x v="4"/>
    <x v="8"/>
    <x v="2"/>
    <x v="0"/>
    <x v="0"/>
    <x v="2"/>
    <x v="1"/>
    <n v="1"/>
    <s v="St Cah Main Theatre"/>
    <d v="2026-08-20T00:00:00"/>
    <d v="2026-08-20T09:00:00"/>
    <d v="2026-08-20T18:00:00"/>
    <s v="946842019212"/>
    <s v="806913"/>
    <s v="Grommet insertion"/>
    <m/>
    <s v="ENT"/>
    <s v="Dr Dummy 07"/>
    <d v="2026-08-20T15:57:00"/>
    <d v="2026-08-20T17:37:00"/>
    <m/>
    <m/>
    <n v="1"/>
    <s v="AUGUST-26-dummy-data.xlsx"/>
    <b v="0"/>
    <m/>
  </r>
  <r>
    <x v="0"/>
    <x v="1"/>
    <x v="4"/>
    <x v="8"/>
    <x v="2"/>
    <x v="0"/>
    <x v="0"/>
    <x v="1"/>
    <x v="0"/>
    <n v="1"/>
    <s v="St Cah Main Theatre"/>
    <d v="2026-08-21T00:00:00"/>
    <d v="2026-08-21T08:30:00"/>
    <d v="2026-08-21T17:30:00"/>
    <m/>
    <m/>
    <m/>
    <m/>
    <m/>
    <m/>
    <m/>
    <m/>
    <n v="4"/>
    <n v="0"/>
    <n v="4"/>
    <s v="AUGUST-26-dummy-data.xlsx"/>
    <b v="0"/>
    <n v="0"/>
  </r>
  <r>
    <x v="0"/>
    <x v="1"/>
    <x v="4"/>
    <x v="8"/>
    <x v="2"/>
    <x v="0"/>
    <x v="0"/>
    <x v="1"/>
    <x v="1"/>
    <n v="1"/>
    <s v="St Cah Main Theatre"/>
    <d v="2026-08-21T00:00:00"/>
    <d v="2026-08-21T08:30:00"/>
    <d v="2026-08-21T17:30:00"/>
    <s v="910244532604"/>
    <s v="712721"/>
    <s v="Ureteric stent insertion"/>
    <m/>
    <s v="Urology"/>
    <s v="Dr Dummy 20"/>
    <d v="2026-08-21T15:24:00"/>
    <d v="2026-08-21T17:13:00"/>
    <m/>
    <m/>
    <n v="1"/>
    <s v="AUGUST-26-dummy-data.xlsx"/>
    <b v="0"/>
    <m/>
  </r>
  <r>
    <x v="0"/>
    <x v="1"/>
    <x v="4"/>
    <x v="8"/>
    <x v="2"/>
    <x v="0"/>
    <x v="0"/>
    <x v="1"/>
    <x v="1"/>
    <n v="1"/>
    <s v="St Cah Main Theatre"/>
    <d v="2026-08-21T00:00:00"/>
    <d v="2026-08-21T08:30:00"/>
    <d v="2026-08-21T17:30:00"/>
    <s v="967397383483"/>
    <s v="860051"/>
    <s v="Ureteroscopy"/>
    <m/>
    <s v="Urology"/>
    <s v="Dr Dummy 20"/>
    <d v="2026-08-21T08:37:00"/>
    <d v="2026-08-21T10:17:00"/>
    <m/>
    <m/>
    <n v="1"/>
    <s v="AUGUST-26-dummy-data.xlsx"/>
    <b v="0"/>
    <m/>
  </r>
  <r>
    <x v="0"/>
    <x v="1"/>
    <x v="4"/>
    <x v="8"/>
    <x v="2"/>
    <x v="0"/>
    <x v="0"/>
    <x v="1"/>
    <x v="1"/>
    <n v="1"/>
    <s v="St Cah Main Theatre"/>
    <d v="2026-08-21T00:00:00"/>
    <d v="2026-08-21T08:30:00"/>
    <d v="2026-08-21T17:30:00"/>
    <s v="980675504425"/>
    <s v="752836"/>
    <s v="Circumcision"/>
    <s v="Diagnostic examination"/>
    <s v="Urology"/>
    <s v="Dr Dummy 20"/>
    <d v="2026-08-21T10:57:00"/>
    <d v="2026-08-21T12:17:00"/>
    <m/>
    <m/>
    <n v="1"/>
    <s v="AUGUST-26-dummy-data.xlsx"/>
    <b v="0"/>
    <m/>
  </r>
  <r>
    <x v="0"/>
    <x v="1"/>
    <x v="4"/>
    <x v="8"/>
    <x v="2"/>
    <x v="0"/>
    <x v="0"/>
    <x v="1"/>
    <x v="1"/>
    <n v="1"/>
    <s v="St Cah Main Theatre"/>
    <d v="2026-08-21T00:00:00"/>
    <d v="2026-08-21T08:30:00"/>
    <d v="2026-08-21T17:30:00"/>
    <s v="990847522345"/>
    <s v="987219"/>
    <s v="Flexible cystoscopy"/>
    <s v="Local anaesthetic infiltration"/>
    <s v="Urology"/>
    <s v="Dr Dummy 20"/>
    <d v="2026-08-21T13:08:00"/>
    <d v="2026-08-21T14:29:00"/>
    <m/>
    <m/>
    <n v="1"/>
    <s v="AUGUST-26-dummy-data.xlsx"/>
    <b v="0"/>
    <m/>
  </r>
  <r>
    <x v="0"/>
    <x v="1"/>
    <x v="4"/>
    <x v="8"/>
    <x v="2"/>
    <x v="0"/>
    <x v="0"/>
    <x v="4"/>
    <x v="0"/>
    <n v="1"/>
    <s v="St Cah Main Theatre"/>
    <d v="2026-08-23T00:00:00"/>
    <d v="2026-08-23T08:00:00"/>
    <d v="2026-08-23T17:00:00"/>
    <m/>
    <m/>
    <m/>
    <m/>
    <m/>
    <m/>
    <m/>
    <m/>
    <n v="4"/>
    <n v="0"/>
    <n v="4"/>
    <s v="AUGUST-26-dummy-data.xlsx"/>
    <b v="0"/>
    <n v="0"/>
  </r>
  <r>
    <x v="0"/>
    <x v="1"/>
    <x v="4"/>
    <x v="8"/>
    <x v="2"/>
    <x v="0"/>
    <x v="0"/>
    <x v="4"/>
    <x v="1"/>
    <n v="1"/>
    <s v="St Cah Main Theatre"/>
    <d v="2026-08-23T00:00:00"/>
    <d v="2026-08-23T08:00:00"/>
    <d v="2026-08-23T17:00:00"/>
    <s v="912305791675"/>
    <s v="764488"/>
    <s v="Laparoscopic appendicectomy"/>
    <m/>
    <s v="General Surgery"/>
    <s v="Dr Dummy 15"/>
    <d v="2026-08-23T12:37:00"/>
    <d v="2026-08-23T14:24:00"/>
    <m/>
    <m/>
    <n v="1"/>
    <s v="AUGUST-26-dummy-data.xlsx"/>
    <b v="0"/>
    <m/>
  </r>
  <r>
    <x v="0"/>
    <x v="1"/>
    <x v="4"/>
    <x v="8"/>
    <x v="2"/>
    <x v="0"/>
    <x v="0"/>
    <x v="4"/>
    <x v="1"/>
    <n v="1"/>
    <s v="St Cah Main Theatre"/>
    <d v="2026-08-23T00:00:00"/>
    <d v="2026-08-23T08:00:00"/>
    <d v="2026-08-23T17:00:00"/>
    <s v="933864217437"/>
    <s v="880411"/>
    <s v="Inguinal hernia repair"/>
    <m/>
    <s v="General Surgery"/>
    <s v="Dr Dummy 15"/>
    <d v="2026-08-23T14:56:00"/>
    <d v="2026-08-23T16:24:00"/>
    <m/>
    <m/>
    <n v="1"/>
    <s v="AUGUST-26-dummy-data.xlsx"/>
    <b v="0"/>
    <m/>
  </r>
  <r>
    <x v="0"/>
    <x v="1"/>
    <x v="4"/>
    <x v="8"/>
    <x v="2"/>
    <x v="0"/>
    <x v="0"/>
    <x v="4"/>
    <x v="1"/>
    <n v="1"/>
    <s v="St Cah Main Theatre"/>
    <d v="2026-08-23T00:00:00"/>
    <d v="2026-08-23T08:00:00"/>
    <d v="2026-08-23T17:00:00"/>
    <s v="995505562982"/>
    <s v="762495"/>
    <s v="Inguinal hernia repair"/>
    <m/>
    <s v="General Surgery"/>
    <s v="Dr Dummy 15"/>
    <d v="2026-08-23T10:26:00"/>
    <d v="2026-08-23T12:05:00"/>
    <m/>
    <m/>
    <n v="1"/>
    <s v="AUGUST-26-dummy-data.xlsx"/>
    <b v="0"/>
    <m/>
  </r>
  <r>
    <x v="0"/>
    <x v="1"/>
    <x v="4"/>
    <x v="8"/>
    <x v="2"/>
    <x v="0"/>
    <x v="0"/>
    <x v="4"/>
    <x v="1"/>
    <n v="1"/>
    <s v="St Cah Main Theatre"/>
    <d v="2026-08-23T00:00:00"/>
    <d v="2026-08-23T08:00:00"/>
    <d v="2026-08-23T17:00:00"/>
    <s v="997832397114"/>
    <s v="983245"/>
    <s v="Laparoscopic cholecystectomy"/>
    <s v="Local anaesthetic infiltration"/>
    <s v="General Surgery"/>
    <s v="Dr Dummy 15"/>
    <d v="2026-08-23T08:04:00"/>
    <d v="2026-08-23T09:33:00"/>
    <m/>
    <m/>
    <n v="1"/>
    <s v="AUGUST-26-dummy-data.xlsx"/>
    <b v="0"/>
    <m/>
  </r>
  <r>
    <x v="0"/>
    <x v="1"/>
    <x v="5"/>
    <x v="0"/>
    <x v="0"/>
    <x v="0"/>
    <x v="0"/>
    <x v="4"/>
    <x v="0"/>
    <n v="1"/>
    <s v="St Cah Main Theatre"/>
    <d v="2026-06-12T00:00:00"/>
    <d v="2026-06-12T08:00:00"/>
    <d v="2026-06-12T11:00:00"/>
    <m/>
    <m/>
    <m/>
    <m/>
    <m/>
    <m/>
    <m/>
    <m/>
    <n v="4"/>
    <n v="0"/>
    <n v="4"/>
    <s v="JUNE-26-dummy-data.xlsx"/>
    <b v="0"/>
    <n v="0"/>
  </r>
  <r>
    <x v="0"/>
    <x v="1"/>
    <x v="5"/>
    <x v="0"/>
    <x v="0"/>
    <x v="0"/>
    <x v="0"/>
    <x v="4"/>
    <x v="1"/>
    <n v="1"/>
    <s v="St Cah Main Theatre"/>
    <d v="2026-06-12T00:00:00"/>
    <d v="2026-06-12T08:00:00"/>
    <d v="2026-06-12T11:00:00"/>
    <s v="609659730130"/>
    <s v="60257707"/>
    <s v="Excision of skin lesion"/>
    <m/>
    <s v="General Surgery"/>
    <s v="Dr Dummy 01"/>
    <d v="2026-06-12T10:24:00"/>
    <d v="2026-06-12T10:42:00"/>
    <m/>
    <m/>
    <n v="1"/>
    <s v="JUNE-26-dummy-data.xlsx"/>
    <b v="0"/>
    <m/>
  </r>
  <r>
    <x v="0"/>
    <x v="1"/>
    <x v="5"/>
    <x v="0"/>
    <x v="0"/>
    <x v="0"/>
    <x v="0"/>
    <x v="4"/>
    <x v="1"/>
    <n v="1"/>
    <s v="St Cah Main Theatre"/>
    <d v="2026-06-12T00:00:00"/>
    <d v="2026-06-12T08:00:00"/>
    <d v="2026-06-12T11:00:00"/>
    <s v="625611056550"/>
    <s v="60202533"/>
    <s v="Laparoscopic appendicectomy"/>
    <m/>
    <s v="General Surgery"/>
    <s v="Dr Dummy 01"/>
    <d v="2026-06-12T08:51:00"/>
    <d v="2026-06-12T09:08:00"/>
    <m/>
    <m/>
    <n v="1"/>
    <s v="JUNE-26-dummy-data.xlsx"/>
    <b v="0"/>
    <m/>
  </r>
  <r>
    <x v="0"/>
    <x v="1"/>
    <x v="5"/>
    <x v="0"/>
    <x v="0"/>
    <x v="0"/>
    <x v="0"/>
    <x v="4"/>
    <x v="1"/>
    <n v="1"/>
    <s v="St Cah Main Theatre"/>
    <d v="2026-06-12T00:00:00"/>
    <d v="2026-06-12T08:00:00"/>
    <d v="2026-06-12T11:00:00"/>
    <s v="628698151162"/>
    <s v="60041013"/>
    <s v="Laparoscopic cholecystectomy"/>
    <s v="Tissue biopsy"/>
    <s v="General Surgery"/>
    <s v="Dr Dummy 01"/>
    <d v="2026-06-12T09:38:00"/>
    <d v="2026-06-12T09:59:00"/>
    <m/>
    <m/>
    <n v="1"/>
    <s v="JUNE-26-dummy-data.xlsx"/>
    <b v="0"/>
    <m/>
  </r>
  <r>
    <x v="0"/>
    <x v="1"/>
    <x v="5"/>
    <x v="0"/>
    <x v="0"/>
    <x v="0"/>
    <x v="0"/>
    <x v="4"/>
    <x v="1"/>
    <n v="1"/>
    <s v="St Cah Main Theatre"/>
    <d v="2026-06-12T00:00:00"/>
    <d v="2026-06-12T08:00:00"/>
    <d v="2026-06-12T11:00:00"/>
    <s v="689245979463"/>
    <s v="60262724"/>
    <s v="Inguinal hernia repair"/>
    <m/>
    <s v="General Surgery"/>
    <s v="Dr Dummy 01"/>
    <d v="2026-06-12T08:12:00"/>
    <d v="2026-06-12T08:39:00"/>
    <m/>
    <m/>
    <n v="1"/>
    <s v="JUNE-26-dummy-data.xlsx"/>
    <b v="0"/>
    <m/>
  </r>
  <r>
    <x v="0"/>
    <x v="1"/>
    <x v="5"/>
    <x v="1"/>
    <x v="0"/>
    <x v="0"/>
    <x v="0"/>
    <x v="6"/>
    <x v="0"/>
    <n v="1"/>
    <s v="St Cah Main Theatre"/>
    <d v="2026-06-01T00:00:00"/>
    <d v="2026-06-01T08:00:00"/>
    <d v="2026-06-01T11:30:00"/>
    <m/>
    <m/>
    <m/>
    <m/>
    <m/>
    <m/>
    <m/>
    <m/>
    <n v="4"/>
    <n v="0"/>
    <n v="4"/>
    <s v="JUNE-26-dummy-data.xlsx"/>
    <b v="0"/>
    <n v="0"/>
  </r>
  <r>
    <x v="0"/>
    <x v="1"/>
    <x v="5"/>
    <x v="1"/>
    <x v="0"/>
    <x v="0"/>
    <x v="0"/>
    <x v="6"/>
    <x v="1"/>
    <n v="1"/>
    <s v="St Cah Main Theatre"/>
    <d v="2026-06-01T00:00:00"/>
    <d v="2026-06-01T08:00:00"/>
    <d v="2026-06-01T11:30:00"/>
    <s v="616380795603"/>
    <s v="60202226"/>
    <s v="Carpal tunnel release"/>
    <m/>
    <s v="Trauma and Orthopaedics"/>
    <s v="Dr Dummy 14"/>
    <d v="2026-06-01T08:07:00"/>
    <d v="2026-06-01T08:27:00"/>
    <m/>
    <m/>
    <n v="1"/>
    <s v="JUNE-26-dummy-data.xlsx"/>
    <b v="0"/>
    <m/>
  </r>
  <r>
    <x v="0"/>
    <x v="1"/>
    <x v="5"/>
    <x v="1"/>
    <x v="0"/>
    <x v="0"/>
    <x v="0"/>
    <x v="6"/>
    <x v="1"/>
    <n v="1"/>
    <s v="St Cah Main Theatre"/>
    <d v="2026-06-01T00:00:00"/>
    <d v="2026-06-01T08:00:00"/>
    <d v="2026-06-01T11:30:00"/>
    <s v="627273332630"/>
    <s v="60202808"/>
    <s v="Wrist fracture fixation"/>
    <m/>
    <s v="Trauma and Orthopaedics"/>
    <s v="Dr Dummy 14"/>
    <d v="2026-06-01T09:55:00"/>
    <d v="2026-06-01T10:24:00"/>
    <m/>
    <m/>
    <n v="1"/>
    <s v="JUNE-26-dummy-data.xlsx"/>
    <b v="0"/>
    <m/>
  </r>
  <r>
    <x v="0"/>
    <x v="1"/>
    <x v="5"/>
    <x v="1"/>
    <x v="0"/>
    <x v="0"/>
    <x v="0"/>
    <x v="6"/>
    <x v="1"/>
    <n v="1"/>
    <s v="St Cah Main Theatre"/>
    <d v="2026-06-01T00:00:00"/>
    <d v="2026-06-01T08:00:00"/>
    <d v="2026-06-01T11:30:00"/>
    <s v="649940299195"/>
    <s v="60000378"/>
    <s v="Removal of metalwork"/>
    <s v="Wound closure"/>
    <s v="Trauma and Orthopaedics"/>
    <s v="Dr Dummy 14"/>
    <d v="2026-06-01T08:54:00"/>
    <d v="2026-06-01T09:11:00"/>
    <m/>
    <m/>
    <n v="1"/>
    <s v="JUNE-26-dummy-data.xlsx"/>
    <b v="0"/>
    <m/>
  </r>
  <r>
    <x v="0"/>
    <x v="1"/>
    <x v="5"/>
    <x v="1"/>
    <x v="0"/>
    <x v="0"/>
    <x v="0"/>
    <x v="6"/>
    <x v="1"/>
    <n v="1"/>
    <s v="St Cah Main Theatre"/>
    <d v="2026-06-01T00:00:00"/>
    <d v="2026-06-01T08:00:00"/>
    <d v="2026-06-01T11:30:00"/>
    <s v="689739174883"/>
    <s v="60071045"/>
    <s v="Knee arthroscopy"/>
    <s v="Local anaesthetic infiltration"/>
    <s v="Trauma and Orthopaedics"/>
    <s v="Dr Dummy 14"/>
    <d v="2026-06-01T10:40:00"/>
    <d v="2026-06-01T11:02:00"/>
    <m/>
    <m/>
    <n v="1"/>
    <s v="JUNE-26-dummy-data.xlsx"/>
    <b v="0"/>
    <m/>
  </r>
  <r>
    <x v="0"/>
    <x v="1"/>
    <x v="5"/>
    <x v="1"/>
    <x v="0"/>
    <x v="0"/>
    <x v="0"/>
    <x v="6"/>
    <x v="0"/>
    <n v="1"/>
    <s v="St Cah Main Theatre"/>
    <d v="2026-06-15T00:00:00"/>
    <d v="2026-06-15T13:30:00"/>
    <d v="2026-06-15T17:00:00"/>
    <m/>
    <m/>
    <m/>
    <m/>
    <m/>
    <m/>
    <m/>
    <m/>
    <n v="4"/>
    <n v="0"/>
    <n v="4"/>
    <s v="JUNE-26-dummy-data.xlsx"/>
    <b v="0"/>
    <n v="0"/>
  </r>
  <r>
    <x v="0"/>
    <x v="1"/>
    <x v="5"/>
    <x v="1"/>
    <x v="0"/>
    <x v="0"/>
    <x v="0"/>
    <x v="6"/>
    <x v="1"/>
    <n v="1"/>
    <s v="St Cah Main Theatre"/>
    <d v="2026-06-15T00:00:00"/>
    <d v="2026-06-15T13:30:00"/>
    <d v="2026-06-15T17:00:00"/>
    <s v="619334932509"/>
    <s v="60006428"/>
    <s v="Shoulder arthroscopy"/>
    <m/>
    <s v="Trauma and Orthopaedics"/>
    <s v="Dr Dummy 03"/>
    <d v="2026-06-15T13:33:00"/>
    <d v="2026-06-15T14:00:00"/>
    <m/>
    <m/>
    <n v="1"/>
    <s v="JUNE-26-dummy-data.xlsx"/>
    <b v="0"/>
    <m/>
  </r>
  <r>
    <x v="0"/>
    <x v="1"/>
    <x v="5"/>
    <x v="1"/>
    <x v="0"/>
    <x v="0"/>
    <x v="0"/>
    <x v="6"/>
    <x v="1"/>
    <n v="1"/>
    <s v="St Cah Main Theatre"/>
    <d v="2026-06-15T00:00:00"/>
    <d v="2026-06-15T13:30:00"/>
    <d v="2026-06-15T17:00:00"/>
    <s v="619445249717"/>
    <s v="60083679"/>
    <s v="Carpal tunnel release"/>
    <m/>
    <s v="Trauma and Orthopaedics"/>
    <s v="Dr Dummy 03"/>
    <d v="2026-06-15T14:26:00"/>
    <d v="2026-06-15T14:41:00"/>
    <m/>
    <m/>
    <n v="1"/>
    <s v="JUNE-26-dummy-data.xlsx"/>
    <b v="0"/>
    <m/>
  </r>
  <r>
    <x v="0"/>
    <x v="1"/>
    <x v="5"/>
    <x v="1"/>
    <x v="0"/>
    <x v="0"/>
    <x v="0"/>
    <x v="6"/>
    <x v="1"/>
    <n v="1"/>
    <s v="St Cah Main Theatre"/>
    <d v="2026-06-15T00:00:00"/>
    <d v="2026-06-15T13:30:00"/>
    <d v="2026-06-15T17:00:00"/>
    <s v="654885033983"/>
    <s v="60104395"/>
    <s v="Carpal tunnel release"/>
    <m/>
    <s v="Trauma and Orthopaedics"/>
    <s v="Dr Dummy 03"/>
    <d v="2026-06-15T15:16:00"/>
    <d v="2026-06-15T15:46:00"/>
    <m/>
    <m/>
    <n v="1"/>
    <s v="JUNE-26-dummy-data.xlsx"/>
    <b v="0"/>
    <m/>
  </r>
  <r>
    <x v="0"/>
    <x v="1"/>
    <x v="5"/>
    <x v="1"/>
    <x v="0"/>
    <x v="0"/>
    <x v="0"/>
    <x v="6"/>
    <x v="1"/>
    <n v="1"/>
    <s v="St Cah Main Theatre"/>
    <d v="2026-06-15T00:00:00"/>
    <d v="2026-06-15T13:30:00"/>
    <d v="2026-06-15T17:00:00"/>
    <s v="673775356169"/>
    <s v="60145005"/>
    <s v="Wrist fracture fixation"/>
    <s v="Wound dressing"/>
    <s v="Trauma and Orthopaedics"/>
    <s v="Dr Dummy 03"/>
    <d v="2026-06-15T16:16:00"/>
    <d v="2026-06-15T16:40:00"/>
    <m/>
    <m/>
    <n v="1"/>
    <s v="JUNE-26-dummy-data.xlsx"/>
    <b v="0"/>
    <m/>
  </r>
  <r>
    <x v="0"/>
    <x v="1"/>
    <x v="5"/>
    <x v="1"/>
    <x v="0"/>
    <x v="0"/>
    <x v="0"/>
    <x v="1"/>
    <x v="0"/>
    <n v="1"/>
    <s v="St Cah Main Theatre"/>
    <d v="2026-06-16T00:00:00"/>
    <d v="2026-06-16T13:30:00"/>
    <d v="2026-06-16T17:00:00"/>
    <m/>
    <m/>
    <m/>
    <m/>
    <m/>
    <m/>
    <m/>
    <m/>
    <n v="4"/>
    <n v="0"/>
    <n v="4"/>
    <s v="JUNE-26-dummy-data.xlsx"/>
    <b v="0"/>
    <n v="0"/>
  </r>
  <r>
    <x v="0"/>
    <x v="1"/>
    <x v="5"/>
    <x v="1"/>
    <x v="0"/>
    <x v="0"/>
    <x v="0"/>
    <x v="1"/>
    <x v="1"/>
    <n v="1"/>
    <s v="St Cah Main Theatre"/>
    <d v="2026-06-16T00:00:00"/>
    <d v="2026-06-16T13:30:00"/>
    <d v="2026-06-16T17:00:00"/>
    <s v="676046564219"/>
    <s v="60092747"/>
    <s v="Flexible cystoscopy"/>
    <m/>
    <s v="Urology"/>
    <s v="Dr Dummy 10"/>
    <d v="2026-06-16T16:17:00"/>
    <d v="2026-06-16T16:35:00"/>
    <m/>
    <m/>
    <n v="1"/>
    <s v="JUNE-26-dummy-data.xlsx"/>
    <b v="0"/>
    <m/>
  </r>
  <r>
    <x v="0"/>
    <x v="1"/>
    <x v="5"/>
    <x v="1"/>
    <x v="0"/>
    <x v="0"/>
    <x v="0"/>
    <x v="1"/>
    <x v="1"/>
    <n v="1"/>
    <s v="St Cah Main Theatre"/>
    <d v="2026-06-16T00:00:00"/>
    <d v="2026-06-16T13:30:00"/>
    <d v="2026-06-16T17:00:00"/>
    <s v="678768284245"/>
    <s v="60005825"/>
    <s v="Circumcision"/>
    <s v="Tissue biopsy"/>
    <s v="Urology"/>
    <s v="Dr Dummy 10"/>
    <d v="2026-06-16T15:25:00"/>
    <d v="2026-06-16T15:54:00"/>
    <m/>
    <m/>
    <n v="1"/>
    <s v="JUNE-26-dummy-data.xlsx"/>
    <b v="0"/>
    <m/>
  </r>
  <r>
    <x v="0"/>
    <x v="1"/>
    <x v="5"/>
    <x v="1"/>
    <x v="0"/>
    <x v="0"/>
    <x v="0"/>
    <x v="1"/>
    <x v="1"/>
    <n v="1"/>
    <s v="St Cah Main Theatre"/>
    <d v="2026-06-16T00:00:00"/>
    <d v="2026-06-16T13:30:00"/>
    <d v="2026-06-16T17:00:00"/>
    <s v="690123774226"/>
    <s v="60296708"/>
    <s v="Ureteric stent insertion"/>
    <s v="Diagnostic examination"/>
    <s v="Urology"/>
    <s v="Dr Dummy 10"/>
    <d v="2026-06-16T13:41:00"/>
    <d v="2026-06-16T14:11:00"/>
    <m/>
    <m/>
    <n v="1"/>
    <s v="JUNE-26-dummy-data.xlsx"/>
    <b v="0"/>
    <m/>
  </r>
  <r>
    <x v="0"/>
    <x v="1"/>
    <x v="5"/>
    <x v="1"/>
    <x v="0"/>
    <x v="0"/>
    <x v="0"/>
    <x v="1"/>
    <x v="1"/>
    <n v="1"/>
    <s v="St Cah Main Theatre"/>
    <d v="2026-06-16T00:00:00"/>
    <d v="2026-06-16T13:30:00"/>
    <d v="2026-06-16T17:00:00"/>
    <s v="690258243865"/>
    <s v="60080934"/>
    <s v="Ureteric stent insertion"/>
    <m/>
    <s v="Urology"/>
    <s v="Dr Dummy 10"/>
    <d v="2026-06-16T14:29:00"/>
    <d v="2026-06-16T14:51:00"/>
    <m/>
    <m/>
    <n v="1"/>
    <s v="JUNE-26-dummy-data.xlsx"/>
    <b v="0"/>
    <m/>
  </r>
  <r>
    <x v="0"/>
    <x v="1"/>
    <x v="5"/>
    <x v="1"/>
    <x v="0"/>
    <x v="0"/>
    <x v="0"/>
    <x v="7"/>
    <x v="0"/>
    <n v="1"/>
    <s v="St Cah Main Theatre"/>
    <d v="2026-06-21T00:00:00"/>
    <d v="2026-06-21T08:30:00"/>
    <d v="2026-06-21T12:00:00"/>
    <m/>
    <m/>
    <m/>
    <m/>
    <m/>
    <m/>
    <m/>
    <m/>
    <n v="4"/>
    <n v="0"/>
    <n v="4"/>
    <s v="JUNE-26-dummy-data.xlsx"/>
    <b v="0"/>
    <n v="0"/>
  </r>
  <r>
    <x v="0"/>
    <x v="1"/>
    <x v="5"/>
    <x v="1"/>
    <x v="0"/>
    <x v="0"/>
    <x v="0"/>
    <x v="7"/>
    <x v="1"/>
    <n v="1"/>
    <s v="St Cah Main Theatre"/>
    <d v="2026-06-21T00:00:00"/>
    <d v="2026-06-21T08:30:00"/>
    <d v="2026-06-21T12:00:00"/>
    <s v="644162386329"/>
    <s v="60059137"/>
    <s v="Scar revision"/>
    <m/>
    <s v="Plastic Surgery"/>
    <s v="Dr Dummy 07"/>
    <d v="2026-06-21T11:08:00"/>
    <d v="2026-06-21T11:41:00"/>
    <m/>
    <m/>
    <n v="1"/>
    <s v="JUNE-26-dummy-data.xlsx"/>
    <b v="0"/>
    <m/>
  </r>
  <r>
    <x v="0"/>
    <x v="1"/>
    <x v="5"/>
    <x v="1"/>
    <x v="0"/>
    <x v="0"/>
    <x v="0"/>
    <x v="7"/>
    <x v="1"/>
    <n v="1"/>
    <s v="St Cah Main Theatre"/>
    <d v="2026-06-21T00:00:00"/>
    <d v="2026-06-21T08:30:00"/>
    <d v="2026-06-21T12:00:00"/>
    <s v="665447223977"/>
    <s v="60192296"/>
    <s v="Skin graft"/>
    <m/>
    <s v="Plastic Surgery"/>
    <s v="Dr Dummy 07"/>
    <d v="2026-06-21T09:24:00"/>
    <d v="2026-06-21T09:45:00"/>
    <m/>
    <m/>
    <n v="1"/>
    <s v="JUNE-26-dummy-data.xlsx"/>
    <b v="0"/>
    <m/>
  </r>
  <r>
    <x v="0"/>
    <x v="1"/>
    <x v="5"/>
    <x v="1"/>
    <x v="0"/>
    <x v="0"/>
    <x v="0"/>
    <x v="7"/>
    <x v="1"/>
    <n v="1"/>
    <s v="St Cah Main Theatre"/>
    <d v="2026-06-21T00:00:00"/>
    <d v="2026-06-21T08:30:00"/>
    <d v="2026-06-21T12:00:00"/>
    <s v="681650746100"/>
    <s v="60095283"/>
    <s v="Hand wound repair"/>
    <m/>
    <s v="Plastic Surgery"/>
    <s v="Dr Dummy 07"/>
    <d v="2026-06-21T10:16:00"/>
    <d v="2026-06-21T10:46:00"/>
    <m/>
    <m/>
    <n v="1"/>
    <s v="JUNE-26-dummy-data.xlsx"/>
    <b v="0"/>
    <m/>
  </r>
  <r>
    <x v="0"/>
    <x v="1"/>
    <x v="5"/>
    <x v="1"/>
    <x v="0"/>
    <x v="0"/>
    <x v="0"/>
    <x v="7"/>
    <x v="1"/>
    <n v="1"/>
    <s v="St Cah Main Theatre"/>
    <d v="2026-06-21T00:00:00"/>
    <d v="2026-06-21T08:30:00"/>
    <d v="2026-06-21T12:00:00"/>
    <s v="684377286000"/>
    <s v="60076763"/>
    <s v="Scar revision"/>
    <s v="Wound closure"/>
    <s v="Plastic Surgery"/>
    <s v="Dr Dummy 07"/>
    <d v="2026-06-21T08:32:00"/>
    <d v="2026-06-21T08:56:00"/>
    <m/>
    <m/>
    <n v="1"/>
    <s v="JUNE-26-dummy-data.xlsx"/>
    <b v="0"/>
    <m/>
  </r>
  <r>
    <x v="0"/>
    <x v="1"/>
    <x v="5"/>
    <x v="1"/>
    <x v="0"/>
    <x v="0"/>
    <x v="0"/>
    <x v="1"/>
    <x v="0"/>
    <n v="1"/>
    <s v="St Cah Main Theatre"/>
    <d v="2026-06-25T00:00:00"/>
    <d v="2026-06-25T09:00:00"/>
    <d v="2026-06-25T12:30:00"/>
    <m/>
    <m/>
    <m/>
    <m/>
    <m/>
    <m/>
    <m/>
    <m/>
    <n v="4"/>
    <n v="0"/>
    <n v="4"/>
    <s v="JUNE-26-dummy-data.xlsx"/>
    <b v="0"/>
    <n v="0"/>
  </r>
  <r>
    <x v="0"/>
    <x v="1"/>
    <x v="5"/>
    <x v="1"/>
    <x v="0"/>
    <x v="0"/>
    <x v="0"/>
    <x v="1"/>
    <x v="1"/>
    <n v="1"/>
    <s v="St Cah Main Theatre"/>
    <d v="2026-06-25T00:00:00"/>
    <d v="2026-06-25T09:00:00"/>
    <d v="2026-06-25T12:30:00"/>
    <s v="609356166911"/>
    <s v="60292003"/>
    <s v="Flexible cystoscopy"/>
    <m/>
    <s v="Urology"/>
    <s v="Dr Dummy 11"/>
    <d v="2026-06-25T10:48:00"/>
    <d v="2026-06-25T11:23:00"/>
    <m/>
    <m/>
    <n v="1"/>
    <s v="JUNE-26-dummy-data.xlsx"/>
    <b v="0"/>
    <m/>
  </r>
  <r>
    <x v="0"/>
    <x v="1"/>
    <x v="5"/>
    <x v="1"/>
    <x v="0"/>
    <x v="0"/>
    <x v="0"/>
    <x v="1"/>
    <x v="1"/>
    <n v="1"/>
    <s v="St Cah Main Theatre"/>
    <d v="2026-06-25T00:00:00"/>
    <d v="2026-06-25T09:00:00"/>
    <d v="2026-06-25T12:30:00"/>
    <s v="625897495564"/>
    <s v="60157235"/>
    <s v="Ureteroscopy"/>
    <m/>
    <s v="Urology"/>
    <s v="Dr Dummy 11"/>
    <d v="2026-06-25T09:09:00"/>
    <d v="2026-06-25T09:42:00"/>
    <m/>
    <m/>
    <n v="1"/>
    <s v="JUNE-26-dummy-data.xlsx"/>
    <b v="0"/>
    <m/>
  </r>
  <r>
    <x v="0"/>
    <x v="1"/>
    <x v="5"/>
    <x v="1"/>
    <x v="0"/>
    <x v="0"/>
    <x v="0"/>
    <x v="1"/>
    <x v="1"/>
    <n v="1"/>
    <s v="St Cah Main Theatre"/>
    <d v="2026-06-25T00:00:00"/>
    <d v="2026-06-25T09:00:00"/>
    <d v="2026-06-25T12:30:00"/>
    <s v="628552860323"/>
    <s v="60220313"/>
    <s v="Flexible cystoscopy"/>
    <m/>
    <s v="Urology"/>
    <s v="Dr Dummy 11"/>
    <d v="2026-06-25T09:55:00"/>
    <d v="2026-06-25T10:24:00"/>
    <m/>
    <m/>
    <n v="1"/>
    <s v="JUNE-26-dummy-data.xlsx"/>
    <b v="0"/>
    <m/>
  </r>
  <r>
    <x v="0"/>
    <x v="1"/>
    <x v="5"/>
    <x v="1"/>
    <x v="0"/>
    <x v="0"/>
    <x v="0"/>
    <x v="1"/>
    <x v="1"/>
    <n v="1"/>
    <s v="St Cah Main Theatre"/>
    <d v="2026-06-25T00:00:00"/>
    <d v="2026-06-25T09:00:00"/>
    <d v="2026-06-25T12:30:00"/>
    <s v="650682178814"/>
    <s v="60231895"/>
    <s v="Ureteric stent insertion"/>
    <m/>
    <s v="Urology"/>
    <s v="Dr Dummy 11"/>
    <d v="2026-06-25T11:41:00"/>
    <d v="2026-06-25T12:09:00"/>
    <m/>
    <m/>
    <n v="1"/>
    <s v="JUNE-26-dummy-data.xlsx"/>
    <b v="0"/>
    <m/>
  </r>
  <r>
    <x v="0"/>
    <x v="1"/>
    <x v="5"/>
    <x v="1"/>
    <x v="1"/>
    <x v="0"/>
    <x v="0"/>
    <x v="4"/>
    <x v="0"/>
    <n v="1"/>
    <s v="St Cah Main Theatre"/>
    <d v="2026-07-05T00:00:00"/>
    <d v="2026-07-05T13:00:00"/>
    <d v="2026-07-05T16:30:00"/>
    <m/>
    <m/>
    <m/>
    <m/>
    <m/>
    <m/>
    <m/>
    <m/>
    <n v="4"/>
    <n v="0"/>
    <n v="4"/>
    <s v="JULY-26-dummy-data.xlsx"/>
    <b v="0"/>
    <n v="0"/>
  </r>
  <r>
    <x v="0"/>
    <x v="1"/>
    <x v="5"/>
    <x v="1"/>
    <x v="1"/>
    <x v="0"/>
    <x v="0"/>
    <x v="4"/>
    <x v="1"/>
    <n v="1"/>
    <s v="St Cah Main Theatre"/>
    <d v="2026-07-05T00:00:00"/>
    <d v="2026-07-05T13:00:00"/>
    <d v="2026-07-05T16:30:00"/>
    <s v="745040998328"/>
    <s v="70274047"/>
    <s v="Excision of skin lesion"/>
    <s v="Diagnostic examination"/>
    <s v="General Surgery"/>
    <s v="Dr Dummy 10"/>
    <d v="2026-07-05T13:08:00"/>
    <d v="2026-07-05T13:43:00"/>
    <m/>
    <m/>
    <n v="1"/>
    <s v="JULY-26-dummy-data.xlsx"/>
    <b v="0"/>
    <m/>
  </r>
  <r>
    <x v="0"/>
    <x v="1"/>
    <x v="5"/>
    <x v="1"/>
    <x v="1"/>
    <x v="0"/>
    <x v="0"/>
    <x v="4"/>
    <x v="1"/>
    <n v="1"/>
    <s v="St Cah Main Theatre"/>
    <d v="2026-07-05T00:00:00"/>
    <d v="2026-07-05T13:00:00"/>
    <d v="2026-07-05T16:30:00"/>
    <s v="745523415272"/>
    <s v="70259241"/>
    <s v="Incision and drainage of abscess"/>
    <m/>
    <s v="General Surgery"/>
    <s v="Dr Dummy 10"/>
    <d v="2026-07-05T14:50:00"/>
    <d v="2026-07-05T15:19:00"/>
    <m/>
    <m/>
    <n v="1"/>
    <s v="JULY-26-dummy-data.xlsx"/>
    <b v="0"/>
    <m/>
  </r>
  <r>
    <x v="0"/>
    <x v="1"/>
    <x v="5"/>
    <x v="1"/>
    <x v="1"/>
    <x v="0"/>
    <x v="0"/>
    <x v="4"/>
    <x v="1"/>
    <n v="1"/>
    <s v="St Cah Main Theatre"/>
    <d v="2026-07-05T00:00:00"/>
    <d v="2026-07-05T13:00:00"/>
    <d v="2026-07-05T16:30:00"/>
    <s v="752943682181"/>
    <s v="70018570"/>
    <s v="Laparoscopic appendicectomy"/>
    <s v="Wound closure"/>
    <s v="General Surgery"/>
    <s v="Dr Dummy 10"/>
    <d v="2026-07-05T14:04:00"/>
    <d v="2026-07-05T14:31:00"/>
    <m/>
    <m/>
    <n v="1"/>
    <s v="JULY-26-dummy-data.xlsx"/>
    <b v="0"/>
    <m/>
  </r>
  <r>
    <x v="0"/>
    <x v="1"/>
    <x v="5"/>
    <x v="1"/>
    <x v="1"/>
    <x v="0"/>
    <x v="0"/>
    <x v="4"/>
    <x v="1"/>
    <n v="1"/>
    <s v="St Cah Main Theatre"/>
    <d v="2026-07-05T00:00:00"/>
    <d v="2026-07-05T13:00:00"/>
    <d v="2026-07-05T16:30:00"/>
    <s v="790650654536"/>
    <s v="70013052"/>
    <s v="Laparoscopic appendicectomy"/>
    <m/>
    <s v="General Surgery"/>
    <s v="Dr Dummy 10"/>
    <d v="2026-07-05T15:41:00"/>
    <d v="2026-07-05T16:05:00"/>
    <m/>
    <m/>
    <n v="1"/>
    <s v="JULY-26-dummy-data.xlsx"/>
    <b v="0"/>
    <m/>
  </r>
  <r>
    <x v="0"/>
    <x v="1"/>
    <x v="5"/>
    <x v="1"/>
    <x v="1"/>
    <x v="0"/>
    <x v="0"/>
    <x v="1"/>
    <x v="0"/>
    <n v="1"/>
    <s v="St Cah Main Theatre"/>
    <d v="2026-07-19T00:00:00"/>
    <d v="2026-07-19T08:30:00"/>
    <d v="2026-07-19T12:00:00"/>
    <m/>
    <m/>
    <m/>
    <m/>
    <m/>
    <m/>
    <m/>
    <m/>
    <n v="4"/>
    <n v="0"/>
    <n v="4"/>
    <s v="JULY-26-dummy-data.xlsx"/>
    <b v="0"/>
    <n v="0"/>
  </r>
  <r>
    <x v="0"/>
    <x v="1"/>
    <x v="5"/>
    <x v="1"/>
    <x v="1"/>
    <x v="0"/>
    <x v="0"/>
    <x v="1"/>
    <x v="1"/>
    <n v="1"/>
    <s v="St Cah Main Theatre"/>
    <d v="2026-07-19T00:00:00"/>
    <d v="2026-07-19T08:30:00"/>
    <d v="2026-07-19T12:00:00"/>
    <s v="739921988080"/>
    <s v="70212452"/>
    <s v="Bladder biopsy"/>
    <m/>
    <s v="Urology"/>
    <s v="Dr Dummy 20"/>
    <d v="2026-07-19T10:24:00"/>
    <d v="2026-07-19T10:49:00"/>
    <m/>
    <m/>
    <n v="1"/>
    <s v="JULY-26-dummy-data.xlsx"/>
    <b v="0"/>
    <m/>
  </r>
  <r>
    <x v="0"/>
    <x v="1"/>
    <x v="5"/>
    <x v="1"/>
    <x v="1"/>
    <x v="0"/>
    <x v="0"/>
    <x v="1"/>
    <x v="1"/>
    <n v="1"/>
    <s v="St Cah Main Theatre"/>
    <d v="2026-07-19T00:00:00"/>
    <d v="2026-07-19T08:30:00"/>
    <d v="2026-07-19T12:00:00"/>
    <s v="758595915603"/>
    <s v="70270083"/>
    <s v="Circumcision"/>
    <s v="Tissue biopsy"/>
    <s v="Urology"/>
    <s v="Dr Dummy 20"/>
    <d v="2026-07-19T11:09:00"/>
    <d v="2026-07-19T11:27:00"/>
    <m/>
    <m/>
    <n v="1"/>
    <s v="JULY-26-dummy-data.xlsx"/>
    <b v="0"/>
    <m/>
  </r>
  <r>
    <x v="0"/>
    <x v="1"/>
    <x v="5"/>
    <x v="1"/>
    <x v="1"/>
    <x v="0"/>
    <x v="0"/>
    <x v="1"/>
    <x v="1"/>
    <n v="1"/>
    <s v="St Cah Main Theatre"/>
    <d v="2026-07-19T00:00:00"/>
    <d v="2026-07-19T08:30:00"/>
    <d v="2026-07-19T12:00:00"/>
    <s v="775026166531"/>
    <s v="70160360"/>
    <s v="Circumcision"/>
    <m/>
    <s v="Urology"/>
    <s v="Dr Dummy 20"/>
    <d v="2026-07-19T09:34:00"/>
    <d v="2026-07-19T09:54:00"/>
    <m/>
    <m/>
    <n v="1"/>
    <s v="JULY-26-dummy-data.xlsx"/>
    <b v="0"/>
    <m/>
  </r>
  <r>
    <x v="0"/>
    <x v="1"/>
    <x v="5"/>
    <x v="1"/>
    <x v="1"/>
    <x v="0"/>
    <x v="0"/>
    <x v="1"/>
    <x v="1"/>
    <n v="1"/>
    <s v="St Cah Main Theatre"/>
    <d v="2026-07-19T00:00:00"/>
    <d v="2026-07-19T08:30:00"/>
    <d v="2026-07-19T12:00:00"/>
    <s v="799484889860"/>
    <s v="70029708"/>
    <s v="Ureteroscopy"/>
    <m/>
    <s v="Urology"/>
    <s v="Dr Dummy 20"/>
    <d v="2026-07-19T08:40:00"/>
    <d v="2026-07-19T09:09:00"/>
    <m/>
    <m/>
    <n v="1"/>
    <s v="JULY-26-dummy-data.xlsx"/>
    <b v="0"/>
    <m/>
  </r>
  <r>
    <x v="0"/>
    <x v="1"/>
    <x v="5"/>
    <x v="1"/>
    <x v="1"/>
    <x v="0"/>
    <x v="0"/>
    <x v="0"/>
    <x v="0"/>
    <n v="1"/>
    <s v="St Cah Main Theatre"/>
    <d v="2026-07-24T00:00:00"/>
    <d v="2026-07-24T08:30:00"/>
    <d v="2026-07-24T12:00:00"/>
    <m/>
    <m/>
    <m/>
    <m/>
    <m/>
    <m/>
    <m/>
    <m/>
    <n v="4"/>
    <n v="0"/>
    <n v="4"/>
    <s v="JULY-26-dummy-data.xlsx"/>
    <b v="0"/>
    <n v="0"/>
  </r>
  <r>
    <x v="0"/>
    <x v="1"/>
    <x v="5"/>
    <x v="1"/>
    <x v="1"/>
    <x v="0"/>
    <x v="0"/>
    <x v="0"/>
    <x v="1"/>
    <n v="1"/>
    <s v="St Cah Main Theatre"/>
    <d v="2026-07-24T00:00:00"/>
    <d v="2026-07-24T08:30:00"/>
    <d v="2026-07-24T12:00:00"/>
    <s v="701747268834"/>
    <s v="70288787"/>
    <s v="Endometrial biopsy"/>
    <m/>
    <s v="Gynaecology"/>
    <s v="Dr Dummy 14"/>
    <d v="2026-07-24T11:16:00"/>
    <d v="2026-07-24T11:38:00"/>
    <m/>
    <m/>
    <n v="1"/>
    <s v="JULY-26-dummy-data.xlsx"/>
    <b v="0"/>
    <m/>
  </r>
  <r>
    <x v="0"/>
    <x v="1"/>
    <x v="5"/>
    <x v="1"/>
    <x v="1"/>
    <x v="0"/>
    <x v="0"/>
    <x v="0"/>
    <x v="1"/>
    <n v="1"/>
    <s v="St Cah Main Theatre"/>
    <d v="2026-07-24T00:00:00"/>
    <d v="2026-07-24T08:30:00"/>
    <d v="2026-07-24T12:00:00"/>
    <s v="770094193727"/>
    <s v="70184263"/>
    <s v="Hysteroscopy"/>
    <m/>
    <s v="Gynaecology"/>
    <s v="Dr Dummy 14"/>
    <d v="2026-07-24T10:17:00"/>
    <d v="2026-07-24T10:47:00"/>
    <m/>
    <m/>
    <n v="1"/>
    <s v="JULY-26-dummy-data.xlsx"/>
    <b v="0"/>
    <m/>
  </r>
  <r>
    <x v="0"/>
    <x v="1"/>
    <x v="5"/>
    <x v="1"/>
    <x v="1"/>
    <x v="0"/>
    <x v="0"/>
    <x v="0"/>
    <x v="1"/>
    <n v="1"/>
    <s v="St Cah Main Theatre"/>
    <d v="2026-07-24T00:00:00"/>
    <d v="2026-07-24T08:30:00"/>
    <d v="2026-07-24T12:00:00"/>
    <s v="773325720451"/>
    <s v="70055329"/>
    <s v="Hysteroscopy"/>
    <m/>
    <s v="Gynaecology"/>
    <s v="Dr Dummy 14"/>
    <d v="2026-07-24T09:26:00"/>
    <d v="2026-07-24T09:42:00"/>
    <m/>
    <m/>
    <n v="1"/>
    <s v="JULY-26-dummy-data.xlsx"/>
    <b v="0"/>
    <m/>
  </r>
  <r>
    <x v="0"/>
    <x v="1"/>
    <x v="5"/>
    <x v="1"/>
    <x v="1"/>
    <x v="0"/>
    <x v="0"/>
    <x v="0"/>
    <x v="1"/>
    <n v="1"/>
    <s v="St Cah Main Theatre"/>
    <d v="2026-07-24T00:00:00"/>
    <d v="2026-07-24T08:30:00"/>
    <d v="2026-07-24T12:00:00"/>
    <s v="791638906345"/>
    <s v="70222579"/>
    <s v="Endometrial biopsy"/>
    <s v="Wound dressing"/>
    <s v="Gynaecology"/>
    <s v="Dr Dummy 14"/>
    <d v="2026-07-24T08:35:00"/>
    <d v="2026-07-24T09:02:00"/>
    <m/>
    <m/>
    <n v="1"/>
    <s v="JULY-26-dummy-data.xlsx"/>
    <b v="0"/>
    <m/>
  </r>
  <r>
    <x v="0"/>
    <x v="1"/>
    <x v="5"/>
    <x v="1"/>
    <x v="1"/>
    <x v="0"/>
    <x v="0"/>
    <x v="2"/>
    <x v="0"/>
    <n v="1"/>
    <s v="St Cah Main Theatre"/>
    <d v="2026-07-31T00:00:00"/>
    <d v="2026-07-31T08:00:00"/>
    <d v="2026-07-31T11:30:00"/>
    <m/>
    <m/>
    <m/>
    <m/>
    <m/>
    <m/>
    <m/>
    <m/>
    <n v="4"/>
    <n v="0"/>
    <n v="4"/>
    <s v="JULY-26-dummy-data.xlsx"/>
    <b v="0"/>
    <n v="0"/>
  </r>
  <r>
    <x v="0"/>
    <x v="1"/>
    <x v="5"/>
    <x v="1"/>
    <x v="1"/>
    <x v="0"/>
    <x v="0"/>
    <x v="2"/>
    <x v="1"/>
    <n v="1"/>
    <s v="St Cah Main Theatre"/>
    <d v="2026-07-31T00:00:00"/>
    <d v="2026-07-31T08:00:00"/>
    <d v="2026-07-31T11:30:00"/>
    <s v="720234928047"/>
    <s v="70201643"/>
    <s v="Nasal polypectomy"/>
    <m/>
    <s v="ENT"/>
    <s v="Dr Dummy 15"/>
    <d v="2026-07-31T10:44:00"/>
    <d v="2026-07-31T11:17:00"/>
    <m/>
    <m/>
    <n v="1"/>
    <s v="JULY-26-dummy-data.xlsx"/>
    <b v="0"/>
    <m/>
  </r>
  <r>
    <x v="0"/>
    <x v="1"/>
    <x v="5"/>
    <x v="1"/>
    <x v="1"/>
    <x v="0"/>
    <x v="0"/>
    <x v="2"/>
    <x v="1"/>
    <n v="1"/>
    <s v="St Cah Main Theatre"/>
    <d v="2026-07-31T00:00:00"/>
    <d v="2026-07-31T08:00:00"/>
    <d v="2026-07-31T11:30:00"/>
    <s v="735881562786"/>
    <s v="70245714"/>
    <s v="Septoplasty"/>
    <s v="Tissue biopsy"/>
    <s v="ENT"/>
    <s v="Dr Dummy 15"/>
    <d v="2026-07-31T09:48:00"/>
    <d v="2026-07-31T10:13:00"/>
    <m/>
    <m/>
    <n v="1"/>
    <s v="JULY-26-dummy-data.xlsx"/>
    <b v="0"/>
    <m/>
  </r>
  <r>
    <x v="0"/>
    <x v="1"/>
    <x v="5"/>
    <x v="1"/>
    <x v="1"/>
    <x v="0"/>
    <x v="0"/>
    <x v="2"/>
    <x v="1"/>
    <n v="1"/>
    <s v="St Cah Main Theatre"/>
    <d v="2026-07-31T00:00:00"/>
    <d v="2026-07-31T08:00:00"/>
    <d v="2026-07-31T11:30:00"/>
    <s v="749421782860"/>
    <s v="70050172"/>
    <s v="Adenoidectomy"/>
    <m/>
    <s v="ENT"/>
    <s v="Dr Dummy 15"/>
    <d v="2026-07-31T08:56:00"/>
    <d v="2026-07-31T09:16:00"/>
    <m/>
    <m/>
    <n v="1"/>
    <s v="JULY-26-dummy-data.xlsx"/>
    <b v="0"/>
    <m/>
  </r>
  <r>
    <x v="0"/>
    <x v="1"/>
    <x v="5"/>
    <x v="1"/>
    <x v="1"/>
    <x v="0"/>
    <x v="0"/>
    <x v="2"/>
    <x v="1"/>
    <n v="1"/>
    <s v="St Cah Main Theatre"/>
    <d v="2026-07-31T00:00:00"/>
    <d v="2026-07-31T08:00:00"/>
    <d v="2026-07-31T11:30:00"/>
    <s v="781499720992"/>
    <s v="70140079"/>
    <s v="Adenoidectomy"/>
    <m/>
    <s v="ENT"/>
    <s v="Dr Dummy 15"/>
    <d v="2026-07-31T08:05:00"/>
    <d v="2026-07-31T08:32:00"/>
    <m/>
    <m/>
    <n v="1"/>
    <s v="JULY-26-dummy-data.xlsx"/>
    <b v="0"/>
    <m/>
  </r>
  <r>
    <x v="0"/>
    <x v="1"/>
    <x v="5"/>
    <x v="1"/>
    <x v="2"/>
    <x v="0"/>
    <x v="0"/>
    <x v="7"/>
    <x v="0"/>
    <n v="1"/>
    <s v="St Cah Main Theatre"/>
    <d v="2026-08-03T00:00:00"/>
    <d v="2026-08-03T13:30:00"/>
    <d v="2026-08-03T17:00:00"/>
    <m/>
    <m/>
    <m/>
    <m/>
    <m/>
    <m/>
    <m/>
    <m/>
    <n v="4"/>
    <n v="0"/>
    <n v="4"/>
    <s v="AUGUST-26-dummy-data.xlsx"/>
    <b v="0"/>
    <n v="0"/>
  </r>
  <r>
    <x v="0"/>
    <x v="1"/>
    <x v="5"/>
    <x v="1"/>
    <x v="2"/>
    <x v="0"/>
    <x v="0"/>
    <x v="7"/>
    <x v="1"/>
    <n v="1"/>
    <s v="St Cah Main Theatre"/>
    <d v="2026-08-03T00:00:00"/>
    <d v="2026-08-03T13:30:00"/>
    <d v="2026-08-03T17:00:00"/>
    <s v="910407046694"/>
    <s v="739016"/>
    <s v="Scar revision"/>
    <s v="Wound closure"/>
    <s v="Plastic Surgery"/>
    <s v="Dr Dummy 14"/>
    <d v="2026-08-03T16:10:00"/>
    <d v="2026-08-03T16:34:00"/>
    <m/>
    <m/>
    <n v="1"/>
    <s v="AUGUST-26-dummy-data.xlsx"/>
    <b v="0"/>
    <m/>
  </r>
  <r>
    <x v="0"/>
    <x v="1"/>
    <x v="5"/>
    <x v="1"/>
    <x v="2"/>
    <x v="0"/>
    <x v="0"/>
    <x v="7"/>
    <x v="1"/>
    <n v="1"/>
    <s v="St Cah Main Theatre"/>
    <d v="2026-08-03T00:00:00"/>
    <d v="2026-08-03T13:30:00"/>
    <d v="2026-08-03T17:00:00"/>
    <s v="922571178618"/>
    <s v="744091"/>
    <s v="Excision of skin lesion"/>
    <m/>
    <s v="Plastic Surgery"/>
    <s v="Dr Dummy 14"/>
    <d v="2026-08-03T14:27:00"/>
    <d v="2026-08-03T14:53:00"/>
    <m/>
    <m/>
    <n v="1"/>
    <s v="AUGUST-26-dummy-data.xlsx"/>
    <b v="0"/>
    <m/>
  </r>
  <r>
    <x v="0"/>
    <x v="1"/>
    <x v="5"/>
    <x v="1"/>
    <x v="2"/>
    <x v="0"/>
    <x v="0"/>
    <x v="7"/>
    <x v="1"/>
    <n v="1"/>
    <s v="St Cah Main Theatre"/>
    <d v="2026-08-03T00:00:00"/>
    <d v="2026-08-03T13:30:00"/>
    <d v="2026-08-03T17:00:00"/>
    <s v="941866371314"/>
    <s v="835959"/>
    <s v="Skin graft"/>
    <m/>
    <s v="Plastic Surgery"/>
    <s v="Dr Dummy 14"/>
    <d v="2026-08-03T15:21:00"/>
    <d v="2026-08-03T15:39:00"/>
    <m/>
    <m/>
    <n v="1"/>
    <s v="AUGUST-26-dummy-data.xlsx"/>
    <b v="0"/>
    <m/>
  </r>
  <r>
    <x v="0"/>
    <x v="1"/>
    <x v="5"/>
    <x v="1"/>
    <x v="2"/>
    <x v="0"/>
    <x v="0"/>
    <x v="7"/>
    <x v="1"/>
    <n v="1"/>
    <s v="St Cah Main Theatre"/>
    <d v="2026-08-03T00:00:00"/>
    <d v="2026-08-03T13:30:00"/>
    <d v="2026-08-03T17:00:00"/>
    <s v="966735602821"/>
    <s v="708683"/>
    <s v="Scar revision"/>
    <m/>
    <s v="Plastic Surgery"/>
    <s v="Dr Dummy 14"/>
    <d v="2026-08-03T13:32:00"/>
    <d v="2026-08-03T14:03:00"/>
    <m/>
    <m/>
    <n v="1"/>
    <s v="AUGUST-26-dummy-data.xlsx"/>
    <b v="0"/>
    <m/>
  </r>
  <r>
    <x v="0"/>
    <x v="1"/>
    <x v="5"/>
    <x v="1"/>
    <x v="2"/>
    <x v="0"/>
    <x v="0"/>
    <x v="2"/>
    <x v="0"/>
    <n v="1"/>
    <s v="St Cah Main Theatre"/>
    <d v="2026-08-05T00:00:00"/>
    <d v="2026-08-05T08:30:00"/>
    <d v="2026-08-05T12:00:00"/>
    <m/>
    <m/>
    <m/>
    <m/>
    <m/>
    <m/>
    <m/>
    <m/>
    <n v="4"/>
    <n v="0"/>
    <n v="4"/>
    <s v="AUGUST-26-dummy-data.xlsx"/>
    <b v="0"/>
    <n v="0"/>
  </r>
  <r>
    <x v="0"/>
    <x v="1"/>
    <x v="5"/>
    <x v="1"/>
    <x v="2"/>
    <x v="0"/>
    <x v="0"/>
    <x v="2"/>
    <x v="1"/>
    <n v="1"/>
    <s v="St Cah Main Theatre"/>
    <d v="2026-08-05T00:00:00"/>
    <d v="2026-08-05T08:30:00"/>
    <d v="2026-08-05T12:00:00"/>
    <s v="912358075938"/>
    <s v="849877"/>
    <s v="Grommet insertion"/>
    <s v="Local anaesthetic infiltration"/>
    <s v="ENT"/>
    <s v="Dr Dummy 12"/>
    <d v="2026-08-05T08:32:00"/>
    <d v="2026-08-05T09:05:00"/>
    <m/>
    <m/>
    <n v="1"/>
    <s v="AUGUST-26-dummy-data.xlsx"/>
    <b v="0"/>
    <m/>
  </r>
  <r>
    <x v="0"/>
    <x v="1"/>
    <x v="5"/>
    <x v="1"/>
    <x v="2"/>
    <x v="0"/>
    <x v="0"/>
    <x v="2"/>
    <x v="1"/>
    <n v="1"/>
    <s v="St Cah Main Theatre"/>
    <d v="2026-08-05T00:00:00"/>
    <d v="2026-08-05T08:30:00"/>
    <d v="2026-08-05T12:00:00"/>
    <s v="923525143391"/>
    <s v="738731"/>
    <s v="Adenoidectomy"/>
    <s v="Wound dressing"/>
    <s v="ENT"/>
    <s v="Dr Dummy 12"/>
    <d v="2026-08-05T09:24:00"/>
    <d v="2026-08-05T09:45:00"/>
    <m/>
    <m/>
    <n v="1"/>
    <s v="AUGUST-26-dummy-data.xlsx"/>
    <b v="0"/>
    <m/>
  </r>
  <r>
    <x v="0"/>
    <x v="1"/>
    <x v="5"/>
    <x v="1"/>
    <x v="2"/>
    <x v="0"/>
    <x v="0"/>
    <x v="2"/>
    <x v="1"/>
    <n v="1"/>
    <s v="St Cah Main Theatre"/>
    <d v="2026-08-05T00:00:00"/>
    <d v="2026-08-05T08:30:00"/>
    <d v="2026-08-05T12:00:00"/>
    <s v="926396511541"/>
    <s v="930941"/>
    <s v="Septoplasty"/>
    <m/>
    <s v="ENT"/>
    <s v="Dr Dummy 12"/>
    <d v="2026-08-05T11:08:00"/>
    <d v="2026-08-05T11:38:00"/>
    <m/>
    <m/>
    <n v="1"/>
    <s v="AUGUST-26-dummy-data.xlsx"/>
    <b v="0"/>
    <m/>
  </r>
  <r>
    <x v="0"/>
    <x v="1"/>
    <x v="5"/>
    <x v="1"/>
    <x v="2"/>
    <x v="0"/>
    <x v="0"/>
    <x v="2"/>
    <x v="1"/>
    <n v="1"/>
    <s v="St Cah Main Theatre"/>
    <d v="2026-08-05T00:00:00"/>
    <d v="2026-08-05T08:30:00"/>
    <d v="2026-08-05T12:00:00"/>
    <s v="953918819734"/>
    <s v="841077"/>
    <s v="Grommet insertion"/>
    <m/>
    <s v="ENT"/>
    <s v="Dr Dummy 12"/>
    <d v="2026-08-05T10:19:00"/>
    <d v="2026-08-05T10:47:00"/>
    <m/>
    <m/>
    <n v="1"/>
    <s v="AUGUST-26-dummy-data.xlsx"/>
    <b v="0"/>
    <m/>
  </r>
  <r>
    <x v="0"/>
    <x v="1"/>
    <x v="5"/>
    <x v="2"/>
    <x v="0"/>
    <x v="0"/>
    <x v="0"/>
    <x v="4"/>
    <x v="0"/>
    <n v="1"/>
    <s v="St Cah Main Theatre"/>
    <d v="2026-06-18T00:00:00"/>
    <d v="2026-06-18T13:30:00"/>
    <d v="2026-06-18T17:30:00"/>
    <m/>
    <m/>
    <m/>
    <m/>
    <m/>
    <m/>
    <m/>
    <m/>
    <n v="4"/>
    <n v="0"/>
    <n v="4"/>
    <s v="JUNE-26-dummy-data.xlsx"/>
    <b v="0"/>
    <n v="0"/>
  </r>
  <r>
    <x v="0"/>
    <x v="1"/>
    <x v="5"/>
    <x v="2"/>
    <x v="0"/>
    <x v="0"/>
    <x v="0"/>
    <x v="4"/>
    <x v="1"/>
    <n v="1"/>
    <s v="St Cah Main Theatre"/>
    <d v="2026-06-18T00:00:00"/>
    <d v="2026-06-18T13:30:00"/>
    <d v="2026-06-18T17:30:00"/>
    <s v="604602422215"/>
    <s v="60211336"/>
    <s v="Incision and drainage of abscess"/>
    <m/>
    <s v="General Surgery"/>
    <s v="Dr Dummy 05"/>
    <d v="2026-06-18T14:42:00"/>
    <d v="2026-06-18T15:17:00"/>
    <m/>
    <m/>
    <n v="1"/>
    <s v="JUNE-26-dummy-data.xlsx"/>
    <b v="0"/>
    <m/>
  </r>
  <r>
    <x v="0"/>
    <x v="1"/>
    <x v="5"/>
    <x v="2"/>
    <x v="0"/>
    <x v="0"/>
    <x v="0"/>
    <x v="4"/>
    <x v="1"/>
    <n v="1"/>
    <s v="St Cah Main Theatre"/>
    <d v="2026-06-18T00:00:00"/>
    <d v="2026-06-18T13:30:00"/>
    <d v="2026-06-18T17:30:00"/>
    <s v="617671053390"/>
    <s v="60101256"/>
    <s v="Incision and drainage of abscess"/>
    <m/>
    <s v="General Surgery"/>
    <s v="Dr Dummy 05"/>
    <d v="2026-06-18T16:33:00"/>
    <d v="2026-06-18T17:05:00"/>
    <m/>
    <m/>
    <n v="1"/>
    <s v="JUNE-26-dummy-data.xlsx"/>
    <b v="0"/>
    <m/>
  </r>
  <r>
    <x v="0"/>
    <x v="1"/>
    <x v="5"/>
    <x v="2"/>
    <x v="0"/>
    <x v="0"/>
    <x v="0"/>
    <x v="4"/>
    <x v="1"/>
    <n v="1"/>
    <s v="St Cah Main Theatre"/>
    <d v="2026-06-18T00:00:00"/>
    <d v="2026-06-18T13:30:00"/>
    <d v="2026-06-18T17:30:00"/>
    <s v="654691172227"/>
    <s v="60141179"/>
    <s v="Excision of skin lesion"/>
    <s v="Wound closure"/>
    <s v="General Surgery"/>
    <s v="Dr Dummy 05"/>
    <d v="2026-06-18T15:39:00"/>
    <d v="2026-06-18T16:05:00"/>
    <m/>
    <m/>
    <n v="1"/>
    <s v="JUNE-26-dummy-data.xlsx"/>
    <b v="0"/>
    <m/>
  </r>
  <r>
    <x v="0"/>
    <x v="1"/>
    <x v="5"/>
    <x v="2"/>
    <x v="0"/>
    <x v="0"/>
    <x v="0"/>
    <x v="4"/>
    <x v="1"/>
    <n v="1"/>
    <s v="St Cah Main Theatre"/>
    <d v="2026-06-18T00:00:00"/>
    <d v="2026-06-18T13:30:00"/>
    <d v="2026-06-18T17:30:00"/>
    <s v="686120905400"/>
    <s v="60071008"/>
    <s v="Inguinal hernia repair"/>
    <s v="Wound dressing"/>
    <s v="General Surgery"/>
    <s v="Dr Dummy 05"/>
    <d v="2026-06-18T13:37:00"/>
    <d v="2026-06-18T14:02:00"/>
    <m/>
    <m/>
    <n v="1"/>
    <s v="JUNE-26-dummy-data.xlsx"/>
    <b v="0"/>
    <m/>
  </r>
  <r>
    <x v="0"/>
    <x v="1"/>
    <x v="5"/>
    <x v="2"/>
    <x v="0"/>
    <x v="0"/>
    <x v="0"/>
    <x v="6"/>
    <x v="0"/>
    <n v="1"/>
    <s v="St Cah Main Theatre"/>
    <d v="2026-06-23T00:00:00"/>
    <d v="2026-06-23T08:30:00"/>
    <d v="2026-06-23T12:30:00"/>
    <m/>
    <m/>
    <m/>
    <m/>
    <m/>
    <m/>
    <m/>
    <m/>
    <n v="4"/>
    <n v="0"/>
    <n v="4"/>
    <s v="JUNE-26-dummy-data.xlsx"/>
    <b v="0"/>
    <n v="0"/>
  </r>
  <r>
    <x v="0"/>
    <x v="1"/>
    <x v="5"/>
    <x v="2"/>
    <x v="0"/>
    <x v="0"/>
    <x v="0"/>
    <x v="6"/>
    <x v="1"/>
    <n v="1"/>
    <s v="St Cah Main Theatre"/>
    <d v="2026-06-23T00:00:00"/>
    <d v="2026-06-23T08:30:00"/>
    <d v="2026-06-23T12:30:00"/>
    <s v="621282189804"/>
    <s v="60181775"/>
    <s v="Carpal tunnel release"/>
    <m/>
    <s v="Trauma and Orthopaedics"/>
    <s v="Dr Dummy 03"/>
    <d v="2026-06-23T09:39:00"/>
    <d v="2026-06-23T10:21:00"/>
    <m/>
    <m/>
    <n v="1"/>
    <s v="JUNE-26-dummy-data.xlsx"/>
    <b v="0"/>
    <m/>
  </r>
  <r>
    <x v="0"/>
    <x v="1"/>
    <x v="5"/>
    <x v="2"/>
    <x v="0"/>
    <x v="0"/>
    <x v="0"/>
    <x v="6"/>
    <x v="1"/>
    <n v="1"/>
    <s v="St Cah Main Theatre"/>
    <d v="2026-06-23T00:00:00"/>
    <d v="2026-06-23T08:30:00"/>
    <d v="2026-06-23T12:30:00"/>
    <s v="636434556636"/>
    <s v="60161978"/>
    <s v="Knee arthroscopy"/>
    <s v="Wound dressing"/>
    <s v="Trauma and Orthopaedics"/>
    <s v="Dr Dummy 03"/>
    <d v="2026-06-23T11:32:00"/>
    <d v="2026-06-23T12:03:00"/>
    <m/>
    <m/>
    <n v="1"/>
    <s v="JUNE-26-dummy-data.xlsx"/>
    <b v="0"/>
    <m/>
  </r>
  <r>
    <x v="0"/>
    <x v="1"/>
    <x v="5"/>
    <x v="2"/>
    <x v="0"/>
    <x v="0"/>
    <x v="0"/>
    <x v="6"/>
    <x v="1"/>
    <n v="1"/>
    <s v="St Cah Main Theatre"/>
    <d v="2026-06-23T00:00:00"/>
    <d v="2026-06-23T08:30:00"/>
    <d v="2026-06-23T12:30:00"/>
    <s v="663416654522"/>
    <s v="60091432"/>
    <s v="Carpal tunnel release"/>
    <m/>
    <s v="Trauma and Orthopaedics"/>
    <s v="Dr Dummy 03"/>
    <d v="2026-06-23T10:39:00"/>
    <d v="2026-06-23T11:18:00"/>
    <m/>
    <m/>
    <n v="1"/>
    <s v="JUNE-26-dummy-data.xlsx"/>
    <b v="0"/>
    <m/>
  </r>
  <r>
    <x v="0"/>
    <x v="1"/>
    <x v="5"/>
    <x v="2"/>
    <x v="0"/>
    <x v="0"/>
    <x v="0"/>
    <x v="6"/>
    <x v="1"/>
    <n v="1"/>
    <s v="St Cah Main Theatre"/>
    <d v="2026-06-23T00:00:00"/>
    <d v="2026-06-23T08:30:00"/>
    <d v="2026-06-23T12:30:00"/>
    <s v="671596370916"/>
    <s v="60218720"/>
    <s v="Carpal tunnel release"/>
    <m/>
    <s v="Trauma and Orthopaedics"/>
    <s v="Dr Dummy 03"/>
    <d v="2026-06-23T08:37:00"/>
    <d v="2026-06-23T09:16:00"/>
    <m/>
    <m/>
    <n v="1"/>
    <s v="JUNE-26-dummy-data.xlsx"/>
    <b v="0"/>
    <m/>
  </r>
  <r>
    <x v="0"/>
    <x v="1"/>
    <x v="5"/>
    <x v="2"/>
    <x v="1"/>
    <x v="0"/>
    <x v="0"/>
    <x v="6"/>
    <x v="0"/>
    <n v="1"/>
    <s v="St Cah Main Theatre"/>
    <d v="2026-07-18T00:00:00"/>
    <d v="2026-07-18T08:30:00"/>
    <d v="2026-07-18T12:30:00"/>
    <m/>
    <m/>
    <m/>
    <m/>
    <m/>
    <m/>
    <m/>
    <m/>
    <n v="4"/>
    <n v="0"/>
    <n v="4"/>
    <s v="JULY-26-dummy-data.xlsx"/>
    <b v="0"/>
    <n v="0"/>
  </r>
  <r>
    <x v="0"/>
    <x v="1"/>
    <x v="5"/>
    <x v="2"/>
    <x v="1"/>
    <x v="0"/>
    <x v="0"/>
    <x v="6"/>
    <x v="1"/>
    <n v="1"/>
    <s v="St Cah Main Theatre"/>
    <d v="2026-07-18T00:00:00"/>
    <d v="2026-07-18T08:30:00"/>
    <d v="2026-07-18T12:30:00"/>
    <s v="730800492479"/>
    <s v="70040053"/>
    <s v="Shoulder arthroscopy"/>
    <m/>
    <s v="Trauma and Orthopaedics"/>
    <s v="Dr Dummy 11"/>
    <d v="2026-07-18T09:42:00"/>
    <d v="2026-07-18T10:09:00"/>
    <m/>
    <m/>
    <n v="1"/>
    <s v="JULY-26-dummy-data.xlsx"/>
    <b v="0"/>
    <m/>
  </r>
  <r>
    <x v="0"/>
    <x v="1"/>
    <x v="5"/>
    <x v="2"/>
    <x v="1"/>
    <x v="0"/>
    <x v="0"/>
    <x v="6"/>
    <x v="1"/>
    <n v="1"/>
    <s v="St Cah Main Theatre"/>
    <d v="2026-07-18T00:00:00"/>
    <d v="2026-07-18T08:30:00"/>
    <d v="2026-07-18T12:30:00"/>
    <s v="769819040595"/>
    <s v="70186466"/>
    <s v="Wrist fracture fixation"/>
    <s v="Wound dressing"/>
    <s v="Trauma and Orthopaedics"/>
    <s v="Dr Dummy 11"/>
    <d v="2026-07-18T08:33:00"/>
    <d v="2026-07-18T09:17:00"/>
    <m/>
    <m/>
    <n v="1"/>
    <s v="JULY-26-dummy-data.xlsx"/>
    <b v="0"/>
    <m/>
  </r>
  <r>
    <x v="0"/>
    <x v="1"/>
    <x v="5"/>
    <x v="2"/>
    <x v="1"/>
    <x v="0"/>
    <x v="0"/>
    <x v="6"/>
    <x v="1"/>
    <n v="1"/>
    <s v="St Cah Main Theatre"/>
    <d v="2026-07-18T00:00:00"/>
    <d v="2026-07-18T08:30:00"/>
    <d v="2026-07-18T12:30:00"/>
    <s v="772556958696"/>
    <s v="70285843"/>
    <s v="Carpal tunnel release"/>
    <m/>
    <s v="Trauma and Orthopaedics"/>
    <s v="Dr Dummy 11"/>
    <d v="2026-07-18T10:33:00"/>
    <d v="2026-07-18T11:11:00"/>
    <m/>
    <m/>
    <n v="1"/>
    <s v="JULY-26-dummy-data.xlsx"/>
    <b v="0"/>
    <m/>
  </r>
  <r>
    <x v="0"/>
    <x v="1"/>
    <x v="5"/>
    <x v="2"/>
    <x v="1"/>
    <x v="0"/>
    <x v="0"/>
    <x v="6"/>
    <x v="1"/>
    <n v="1"/>
    <s v="St Cah Main Theatre"/>
    <d v="2026-07-18T00:00:00"/>
    <d v="2026-07-18T08:30:00"/>
    <d v="2026-07-18T12:30:00"/>
    <s v="774263019649"/>
    <s v="70229169"/>
    <s v="Shoulder arthroscopy"/>
    <s v="Diagnostic examination"/>
    <s v="Trauma and Orthopaedics"/>
    <s v="Dr Dummy 11"/>
    <d v="2026-07-18T11:35:00"/>
    <d v="2026-07-18T12:08:00"/>
    <m/>
    <m/>
    <n v="1"/>
    <s v="JULY-26-dummy-data.xlsx"/>
    <b v="0"/>
    <m/>
  </r>
  <r>
    <x v="0"/>
    <x v="1"/>
    <x v="5"/>
    <x v="2"/>
    <x v="2"/>
    <x v="0"/>
    <x v="0"/>
    <x v="0"/>
    <x v="0"/>
    <n v="1"/>
    <s v="St Cah Main Theatre"/>
    <d v="2026-08-02T00:00:00"/>
    <d v="2026-08-02T08:30:00"/>
    <d v="2026-08-02T12:30:00"/>
    <m/>
    <m/>
    <m/>
    <m/>
    <m/>
    <m/>
    <m/>
    <m/>
    <n v="4"/>
    <n v="0"/>
    <n v="4"/>
    <s v="AUGUST-26-dummy-data.xlsx"/>
    <b v="0"/>
    <n v="0"/>
  </r>
  <r>
    <x v="0"/>
    <x v="1"/>
    <x v="5"/>
    <x v="2"/>
    <x v="2"/>
    <x v="0"/>
    <x v="0"/>
    <x v="0"/>
    <x v="1"/>
    <n v="1"/>
    <s v="St Cah Main Theatre"/>
    <d v="2026-08-02T00:00:00"/>
    <d v="2026-08-02T08:30:00"/>
    <d v="2026-08-02T12:30:00"/>
    <s v="959165539102"/>
    <s v="827749"/>
    <s v="Endometrial biopsy"/>
    <s v="Wound closure"/>
    <s v="Gynaecology"/>
    <s v="Dr Dummy 05"/>
    <d v="2026-08-02T10:39:00"/>
    <d v="2026-08-02T11:14:00"/>
    <m/>
    <m/>
    <n v="1"/>
    <s v="AUGUST-26-dummy-data.xlsx"/>
    <b v="0"/>
    <m/>
  </r>
  <r>
    <x v="0"/>
    <x v="1"/>
    <x v="5"/>
    <x v="2"/>
    <x v="2"/>
    <x v="0"/>
    <x v="0"/>
    <x v="0"/>
    <x v="1"/>
    <n v="1"/>
    <s v="St Cah Main Theatre"/>
    <d v="2026-08-02T00:00:00"/>
    <d v="2026-08-02T08:30:00"/>
    <d v="2026-08-02T12:30:00"/>
    <s v="988296957196"/>
    <s v="748858"/>
    <s v="Cervical polypectomy"/>
    <m/>
    <s v="Gynaecology"/>
    <s v="Dr Dummy 05"/>
    <d v="2026-08-02T08:33:00"/>
    <d v="2026-08-02T09:13:00"/>
    <m/>
    <m/>
    <n v="1"/>
    <s v="AUGUST-26-dummy-data.xlsx"/>
    <b v="0"/>
    <m/>
  </r>
  <r>
    <x v="0"/>
    <x v="1"/>
    <x v="5"/>
    <x v="2"/>
    <x v="2"/>
    <x v="0"/>
    <x v="0"/>
    <x v="0"/>
    <x v="1"/>
    <n v="1"/>
    <s v="St Cah Main Theatre"/>
    <d v="2026-08-02T00:00:00"/>
    <d v="2026-08-02T08:30:00"/>
    <d v="2026-08-02T12:30:00"/>
    <s v="996777452597"/>
    <s v="738678"/>
    <s v="Cervical polypectomy"/>
    <m/>
    <s v="Gynaecology"/>
    <s v="Dr Dummy 05"/>
    <d v="2026-08-02T09:41:00"/>
    <d v="2026-08-02T10:09:00"/>
    <m/>
    <m/>
    <n v="1"/>
    <s v="AUGUST-26-dummy-data.xlsx"/>
    <b v="0"/>
    <m/>
  </r>
  <r>
    <x v="0"/>
    <x v="1"/>
    <x v="5"/>
    <x v="2"/>
    <x v="2"/>
    <x v="0"/>
    <x v="0"/>
    <x v="0"/>
    <x v="1"/>
    <n v="1"/>
    <s v="St Cah Main Theatre"/>
    <d v="2026-08-02T00:00:00"/>
    <d v="2026-08-02T08:30:00"/>
    <d v="2026-08-02T12:30:00"/>
    <s v="997222999249"/>
    <s v="809302"/>
    <s v="Diagnostic laparoscopy"/>
    <m/>
    <s v="Gynaecology"/>
    <s v="Dr Dummy 05"/>
    <d v="2026-08-02T11:40:00"/>
    <d v="2026-08-02T12:09:00"/>
    <m/>
    <m/>
    <n v="1"/>
    <s v="AUGUST-26-dummy-data.xlsx"/>
    <b v="0"/>
    <m/>
  </r>
  <r>
    <x v="0"/>
    <x v="1"/>
    <x v="5"/>
    <x v="3"/>
    <x v="0"/>
    <x v="0"/>
    <x v="0"/>
    <x v="0"/>
    <x v="0"/>
    <n v="1"/>
    <s v="St Cah Main Theatre"/>
    <d v="2026-06-24T00:00:00"/>
    <d v="2026-06-24T08:30:00"/>
    <d v="2026-06-24T13:00:00"/>
    <m/>
    <m/>
    <m/>
    <m/>
    <m/>
    <m/>
    <m/>
    <m/>
    <n v="4"/>
    <n v="0"/>
    <n v="4"/>
    <s v="JUNE-26-dummy-data.xlsx"/>
    <b v="0"/>
    <n v="0"/>
  </r>
  <r>
    <x v="0"/>
    <x v="1"/>
    <x v="5"/>
    <x v="3"/>
    <x v="0"/>
    <x v="0"/>
    <x v="0"/>
    <x v="0"/>
    <x v="1"/>
    <n v="1"/>
    <s v="St Cah Main Theatre"/>
    <d v="2026-06-24T00:00:00"/>
    <d v="2026-06-24T08:30:00"/>
    <d v="2026-06-24T13:00:00"/>
    <s v="603229411342"/>
    <s v="60178562"/>
    <s v="Diagnostic laparoscopy"/>
    <m/>
    <s v="Gynaecology"/>
    <s v="Dr Dummy 01"/>
    <d v="2026-06-24T09:40:00"/>
    <d v="2026-06-24T10:15:00"/>
    <m/>
    <m/>
    <n v="1"/>
    <s v="JUNE-26-dummy-data.xlsx"/>
    <b v="0"/>
    <m/>
  </r>
  <r>
    <x v="0"/>
    <x v="1"/>
    <x v="5"/>
    <x v="3"/>
    <x v="0"/>
    <x v="0"/>
    <x v="0"/>
    <x v="0"/>
    <x v="1"/>
    <n v="1"/>
    <s v="St Cah Main Theatre"/>
    <d v="2026-06-24T00:00:00"/>
    <d v="2026-06-24T08:30:00"/>
    <d v="2026-06-24T13:00:00"/>
    <s v="604605844826"/>
    <s v="60202398"/>
    <s v="Endometrial biopsy"/>
    <m/>
    <s v="Gynaecology"/>
    <s v="Dr Dummy 01"/>
    <d v="2026-06-24T08:39:00"/>
    <d v="2026-06-24T09:21:00"/>
    <m/>
    <m/>
    <n v="1"/>
    <s v="JUNE-26-dummy-data.xlsx"/>
    <b v="0"/>
    <m/>
  </r>
  <r>
    <x v="0"/>
    <x v="1"/>
    <x v="5"/>
    <x v="3"/>
    <x v="0"/>
    <x v="0"/>
    <x v="0"/>
    <x v="0"/>
    <x v="1"/>
    <n v="1"/>
    <s v="St Cah Main Theatre"/>
    <d v="2026-06-24T00:00:00"/>
    <d v="2026-06-24T08:30:00"/>
    <d v="2026-06-24T13:00:00"/>
    <s v="624616188392"/>
    <s v="60253773"/>
    <s v="Cervical polypectomy"/>
    <m/>
    <s v="Gynaecology"/>
    <s v="Dr Dummy 01"/>
    <d v="2026-06-24T10:53:00"/>
    <d v="2026-06-24T11:30:00"/>
    <m/>
    <m/>
    <n v="1"/>
    <s v="JUNE-26-dummy-data.xlsx"/>
    <b v="0"/>
    <m/>
  </r>
  <r>
    <x v="0"/>
    <x v="1"/>
    <x v="5"/>
    <x v="3"/>
    <x v="0"/>
    <x v="0"/>
    <x v="0"/>
    <x v="0"/>
    <x v="1"/>
    <n v="1"/>
    <s v="St Cah Main Theatre"/>
    <d v="2026-06-24T00:00:00"/>
    <d v="2026-06-24T08:30:00"/>
    <d v="2026-06-24T13:00:00"/>
    <s v="635079538100"/>
    <s v="60275289"/>
    <s v="Endometrial biopsy"/>
    <m/>
    <s v="Gynaecology"/>
    <s v="Dr Dummy 01"/>
    <d v="2026-06-24T11:53:00"/>
    <d v="2026-06-24T12:32:00"/>
    <m/>
    <m/>
    <n v="1"/>
    <s v="JUNE-26-dummy-data.xlsx"/>
    <b v="0"/>
    <m/>
  </r>
  <r>
    <x v="0"/>
    <x v="1"/>
    <x v="5"/>
    <x v="3"/>
    <x v="1"/>
    <x v="0"/>
    <x v="0"/>
    <x v="7"/>
    <x v="0"/>
    <n v="1"/>
    <s v="St Cah Main Theatre"/>
    <d v="2026-07-03T00:00:00"/>
    <d v="2026-07-03T08:30:00"/>
    <d v="2026-07-03T13:00:00"/>
    <m/>
    <m/>
    <m/>
    <m/>
    <m/>
    <m/>
    <m/>
    <m/>
    <n v="4"/>
    <n v="0"/>
    <n v="4"/>
    <s v="JULY-26-dummy-data.xlsx"/>
    <b v="0"/>
    <n v="0"/>
  </r>
  <r>
    <x v="0"/>
    <x v="1"/>
    <x v="5"/>
    <x v="3"/>
    <x v="1"/>
    <x v="0"/>
    <x v="0"/>
    <x v="7"/>
    <x v="1"/>
    <n v="1"/>
    <s v="St Cah Main Theatre"/>
    <d v="2026-07-03T00:00:00"/>
    <d v="2026-07-03T08:30:00"/>
    <d v="2026-07-03T13:00:00"/>
    <s v="715997209329"/>
    <s v="70235400"/>
    <s v="Scar revision"/>
    <m/>
    <s v="Plastic Surgery"/>
    <s v="Dr Dummy 16"/>
    <d v="2026-07-03T12:00:00"/>
    <d v="2026-07-03T12:33:00"/>
    <m/>
    <m/>
    <n v="1"/>
    <s v="JULY-26-dummy-data.xlsx"/>
    <b v="0"/>
    <m/>
  </r>
  <r>
    <x v="0"/>
    <x v="1"/>
    <x v="5"/>
    <x v="3"/>
    <x v="1"/>
    <x v="0"/>
    <x v="0"/>
    <x v="7"/>
    <x v="1"/>
    <n v="1"/>
    <s v="St Cah Main Theatre"/>
    <d v="2026-07-03T00:00:00"/>
    <d v="2026-07-03T08:30:00"/>
    <d v="2026-07-03T13:00:00"/>
    <s v="755457831872"/>
    <s v="70213613"/>
    <s v="Scar revision"/>
    <s v="Local anaesthetic infiltration"/>
    <s v="Plastic Surgery"/>
    <s v="Dr Dummy 16"/>
    <d v="2026-07-03T08:37:00"/>
    <d v="2026-07-03T09:19:00"/>
    <m/>
    <m/>
    <n v="1"/>
    <s v="JULY-26-dummy-data.xlsx"/>
    <b v="0"/>
    <m/>
  </r>
  <r>
    <x v="0"/>
    <x v="1"/>
    <x v="5"/>
    <x v="3"/>
    <x v="1"/>
    <x v="0"/>
    <x v="0"/>
    <x v="7"/>
    <x v="1"/>
    <n v="1"/>
    <s v="St Cah Main Theatre"/>
    <d v="2026-07-03T00:00:00"/>
    <d v="2026-07-03T08:30:00"/>
    <d v="2026-07-03T13:00:00"/>
    <s v="768120305542"/>
    <s v="70225570"/>
    <s v="Skin graft"/>
    <m/>
    <s v="Plastic Surgery"/>
    <s v="Dr Dummy 16"/>
    <d v="2026-07-03T09:40:00"/>
    <d v="2026-07-03T10:13:00"/>
    <m/>
    <m/>
    <n v="1"/>
    <s v="JULY-26-dummy-data.xlsx"/>
    <b v="0"/>
    <m/>
  </r>
  <r>
    <x v="0"/>
    <x v="1"/>
    <x v="5"/>
    <x v="3"/>
    <x v="1"/>
    <x v="0"/>
    <x v="0"/>
    <x v="7"/>
    <x v="1"/>
    <n v="1"/>
    <s v="St Cah Main Theatre"/>
    <d v="2026-07-03T00:00:00"/>
    <d v="2026-07-03T08:30:00"/>
    <d v="2026-07-03T13:00:00"/>
    <s v="781390452873"/>
    <s v="70201529"/>
    <s v="Scar revision"/>
    <m/>
    <s v="Plastic Surgery"/>
    <s v="Dr Dummy 16"/>
    <d v="2026-07-03T10:52:00"/>
    <d v="2026-07-03T11:32:00"/>
    <m/>
    <m/>
    <n v="1"/>
    <s v="JULY-26-dummy-data.xlsx"/>
    <b v="0"/>
    <m/>
  </r>
  <r>
    <x v="0"/>
    <x v="1"/>
    <x v="5"/>
    <x v="3"/>
    <x v="1"/>
    <x v="0"/>
    <x v="0"/>
    <x v="2"/>
    <x v="0"/>
    <n v="1"/>
    <s v="St Cah Main Theatre"/>
    <d v="2026-07-09T00:00:00"/>
    <d v="2026-07-09T13:00:00"/>
    <d v="2026-07-09T17:30:00"/>
    <m/>
    <m/>
    <m/>
    <m/>
    <m/>
    <m/>
    <m/>
    <m/>
    <n v="4"/>
    <n v="0"/>
    <n v="4"/>
    <s v="JULY-26-dummy-data.xlsx"/>
    <b v="0"/>
    <n v="0"/>
  </r>
  <r>
    <x v="0"/>
    <x v="1"/>
    <x v="5"/>
    <x v="3"/>
    <x v="1"/>
    <x v="0"/>
    <x v="0"/>
    <x v="2"/>
    <x v="1"/>
    <n v="1"/>
    <s v="St Cah Main Theatre"/>
    <d v="2026-07-09T00:00:00"/>
    <d v="2026-07-09T13:00:00"/>
    <d v="2026-07-09T17:30:00"/>
    <s v="711118075856"/>
    <s v="70116467"/>
    <s v="Septoplasty"/>
    <s v="Wound closure"/>
    <s v="ENT"/>
    <s v="Dr Dummy 13"/>
    <d v="2026-07-09T13:05:00"/>
    <d v="2026-07-09T13:41:00"/>
    <m/>
    <m/>
    <n v="1"/>
    <s v="JULY-26-dummy-data.xlsx"/>
    <b v="0"/>
    <m/>
  </r>
  <r>
    <x v="0"/>
    <x v="1"/>
    <x v="5"/>
    <x v="3"/>
    <x v="1"/>
    <x v="0"/>
    <x v="0"/>
    <x v="2"/>
    <x v="1"/>
    <n v="1"/>
    <s v="St Cah Main Theatre"/>
    <d v="2026-07-09T00:00:00"/>
    <d v="2026-07-09T13:00:00"/>
    <d v="2026-07-09T17:30:00"/>
    <s v="716329049900"/>
    <s v="70106179"/>
    <s v="Adenoidectomy"/>
    <s v="Tissue biopsy"/>
    <s v="ENT"/>
    <s v="Dr Dummy 13"/>
    <d v="2026-07-09T14:10:00"/>
    <d v="2026-07-09T14:55:00"/>
    <m/>
    <m/>
    <n v="1"/>
    <s v="JULY-26-dummy-data.xlsx"/>
    <b v="0"/>
    <m/>
  </r>
  <r>
    <x v="0"/>
    <x v="1"/>
    <x v="5"/>
    <x v="3"/>
    <x v="1"/>
    <x v="0"/>
    <x v="0"/>
    <x v="2"/>
    <x v="1"/>
    <n v="1"/>
    <s v="St Cah Main Theatre"/>
    <d v="2026-07-09T00:00:00"/>
    <d v="2026-07-09T13:00:00"/>
    <d v="2026-07-09T17:30:00"/>
    <s v="745713717769"/>
    <s v="70149032"/>
    <s v="Nasal polypectomy"/>
    <s v="Wound dressing"/>
    <s v="ENT"/>
    <s v="Dr Dummy 13"/>
    <d v="2026-07-09T15:18:00"/>
    <d v="2026-07-09T16:00:00"/>
    <m/>
    <m/>
    <n v="1"/>
    <s v="JULY-26-dummy-data.xlsx"/>
    <b v="0"/>
    <m/>
  </r>
  <r>
    <x v="0"/>
    <x v="1"/>
    <x v="5"/>
    <x v="3"/>
    <x v="1"/>
    <x v="0"/>
    <x v="0"/>
    <x v="2"/>
    <x v="1"/>
    <n v="1"/>
    <s v="St Cah Main Theatre"/>
    <d v="2026-07-09T00:00:00"/>
    <d v="2026-07-09T13:00:00"/>
    <d v="2026-07-09T17:30:00"/>
    <s v="757642255047"/>
    <s v="70067634"/>
    <s v="Tonsillectomy"/>
    <s v="Local anaesthetic infiltration"/>
    <s v="ENT"/>
    <s v="Dr Dummy 13"/>
    <d v="2026-07-09T16:27:00"/>
    <d v="2026-07-09T17:02:00"/>
    <m/>
    <m/>
    <n v="1"/>
    <s v="JULY-26-dummy-data.xlsx"/>
    <b v="0"/>
    <m/>
  </r>
  <r>
    <x v="0"/>
    <x v="1"/>
    <x v="5"/>
    <x v="3"/>
    <x v="2"/>
    <x v="0"/>
    <x v="0"/>
    <x v="1"/>
    <x v="0"/>
    <n v="1"/>
    <s v="St Cah Main Theatre"/>
    <d v="2026-08-04T00:00:00"/>
    <d v="2026-08-04T08:00:00"/>
    <d v="2026-08-04T12:30:00"/>
    <m/>
    <m/>
    <m/>
    <m/>
    <m/>
    <m/>
    <m/>
    <m/>
    <n v="4"/>
    <n v="0"/>
    <n v="4"/>
    <s v="AUGUST-26-dummy-data.xlsx"/>
    <b v="0"/>
    <n v="0"/>
  </r>
  <r>
    <x v="0"/>
    <x v="1"/>
    <x v="5"/>
    <x v="3"/>
    <x v="2"/>
    <x v="0"/>
    <x v="0"/>
    <x v="1"/>
    <x v="1"/>
    <n v="1"/>
    <s v="St Cah Main Theatre"/>
    <d v="2026-08-04T00:00:00"/>
    <d v="2026-08-04T08:00:00"/>
    <d v="2026-08-04T12:30:00"/>
    <s v="904691267246"/>
    <s v="865659"/>
    <s v="Ureteroscopy"/>
    <m/>
    <s v="Urology"/>
    <s v="Dr Dummy 02"/>
    <d v="2026-08-04T09:18:00"/>
    <d v="2026-08-04T09:50:00"/>
    <m/>
    <m/>
    <n v="1"/>
    <s v="AUGUST-26-dummy-data.xlsx"/>
    <b v="0"/>
    <m/>
  </r>
  <r>
    <x v="0"/>
    <x v="1"/>
    <x v="5"/>
    <x v="3"/>
    <x v="2"/>
    <x v="0"/>
    <x v="0"/>
    <x v="1"/>
    <x v="1"/>
    <n v="1"/>
    <s v="St Cah Main Theatre"/>
    <d v="2026-08-04T00:00:00"/>
    <d v="2026-08-04T08:00:00"/>
    <d v="2026-08-04T12:30:00"/>
    <s v="956843334109"/>
    <s v="922950"/>
    <s v="Ureteroscopy"/>
    <m/>
    <s v="Urology"/>
    <s v="Dr Dummy 02"/>
    <d v="2026-08-04T10:20:00"/>
    <d v="2026-08-04T10:58:00"/>
    <m/>
    <m/>
    <n v="1"/>
    <s v="AUGUST-26-dummy-data.xlsx"/>
    <b v="0"/>
    <m/>
  </r>
  <r>
    <x v="0"/>
    <x v="1"/>
    <x v="5"/>
    <x v="3"/>
    <x v="2"/>
    <x v="0"/>
    <x v="0"/>
    <x v="1"/>
    <x v="1"/>
    <n v="1"/>
    <s v="St Cah Main Theatre"/>
    <d v="2026-08-04T00:00:00"/>
    <d v="2026-08-04T08:00:00"/>
    <d v="2026-08-04T12:30:00"/>
    <s v="970110075780"/>
    <s v="992488"/>
    <s v="Ureteric stent insertion"/>
    <m/>
    <s v="Urology"/>
    <s v="Dr Dummy 02"/>
    <d v="2026-08-04T11:23:00"/>
    <d v="2026-08-04T12:08:00"/>
    <m/>
    <m/>
    <n v="1"/>
    <s v="AUGUST-26-dummy-data.xlsx"/>
    <b v="0"/>
    <m/>
  </r>
  <r>
    <x v="0"/>
    <x v="1"/>
    <x v="5"/>
    <x v="3"/>
    <x v="2"/>
    <x v="0"/>
    <x v="0"/>
    <x v="1"/>
    <x v="1"/>
    <n v="1"/>
    <s v="St Cah Main Theatre"/>
    <d v="2026-08-04T00:00:00"/>
    <d v="2026-08-04T08:00:00"/>
    <d v="2026-08-04T12:30:00"/>
    <s v="988044095830"/>
    <s v="766659"/>
    <s v="Ureteric stent insertion"/>
    <m/>
    <s v="Urology"/>
    <s v="Dr Dummy 02"/>
    <d v="2026-08-04T08:04:00"/>
    <d v="2026-08-04T08:44:00"/>
    <m/>
    <m/>
    <n v="1"/>
    <s v="AUGUST-26-dummy-data.xlsx"/>
    <b v="0"/>
    <m/>
  </r>
  <r>
    <x v="0"/>
    <x v="1"/>
    <x v="5"/>
    <x v="3"/>
    <x v="2"/>
    <x v="0"/>
    <x v="0"/>
    <x v="2"/>
    <x v="0"/>
    <n v="1"/>
    <s v="St Cah Main Theatre"/>
    <d v="2026-08-16T00:00:00"/>
    <d v="2026-08-16T08:30:00"/>
    <d v="2026-08-16T13:00:00"/>
    <m/>
    <m/>
    <m/>
    <m/>
    <m/>
    <m/>
    <m/>
    <m/>
    <n v="4"/>
    <n v="0"/>
    <n v="4"/>
    <s v="AUGUST-26-dummy-data.xlsx"/>
    <b v="0"/>
    <n v="0"/>
  </r>
  <r>
    <x v="0"/>
    <x v="1"/>
    <x v="5"/>
    <x v="3"/>
    <x v="2"/>
    <x v="0"/>
    <x v="0"/>
    <x v="2"/>
    <x v="1"/>
    <n v="1"/>
    <s v="St Cah Main Theatre"/>
    <d v="2026-08-16T00:00:00"/>
    <d v="2026-08-16T08:30:00"/>
    <d v="2026-08-16T13:00:00"/>
    <s v="900189221790"/>
    <s v="964019"/>
    <s v="Tonsillectomy"/>
    <m/>
    <s v="ENT"/>
    <s v="Dr Dummy 16"/>
    <d v="2026-08-16T11:58:00"/>
    <d v="2026-08-16T12:46:00"/>
    <m/>
    <m/>
    <n v="1"/>
    <s v="AUGUST-26-dummy-data.xlsx"/>
    <b v="0"/>
    <m/>
  </r>
  <r>
    <x v="0"/>
    <x v="1"/>
    <x v="5"/>
    <x v="3"/>
    <x v="2"/>
    <x v="0"/>
    <x v="0"/>
    <x v="2"/>
    <x v="1"/>
    <n v="1"/>
    <s v="St Cah Main Theatre"/>
    <d v="2026-08-16T00:00:00"/>
    <d v="2026-08-16T08:30:00"/>
    <d v="2026-08-16T13:00:00"/>
    <s v="934362626704"/>
    <s v="924465"/>
    <s v="Nasal polypectomy"/>
    <s v="Diagnostic examination"/>
    <s v="ENT"/>
    <s v="Dr Dummy 16"/>
    <d v="2026-08-16T10:56:00"/>
    <d v="2026-08-16T11:40:00"/>
    <m/>
    <m/>
    <n v="1"/>
    <s v="AUGUST-26-dummy-data.xlsx"/>
    <b v="0"/>
    <m/>
  </r>
  <r>
    <x v="0"/>
    <x v="1"/>
    <x v="5"/>
    <x v="3"/>
    <x v="2"/>
    <x v="0"/>
    <x v="0"/>
    <x v="2"/>
    <x v="1"/>
    <n v="1"/>
    <s v="St Cah Main Theatre"/>
    <d v="2026-08-16T00:00:00"/>
    <d v="2026-08-16T08:30:00"/>
    <d v="2026-08-16T13:00:00"/>
    <s v="944415887351"/>
    <s v="935503"/>
    <s v="Nasal polypectomy"/>
    <m/>
    <s v="ENT"/>
    <s v="Dr Dummy 16"/>
    <d v="2026-08-16T08:35:00"/>
    <d v="2026-08-16T09:21:00"/>
    <m/>
    <m/>
    <n v="1"/>
    <s v="AUGUST-26-dummy-data.xlsx"/>
    <b v="0"/>
    <m/>
  </r>
  <r>
    <x v="0"/>
    <x v="1"/>
    <x v="5"/>
    <x v="3"/>
    <x v="2"/>
    <x v="0"/>
    <x v="0"/>
    <x v="2"/>
    <x v="1"/>
    <n v="1"/>
    <s v="St Cah Main Theatre"/>
    <d v="2026-08-16T00:00:00"/>
    <d v="2026-08-16T08:30:00"/>
    <d v="2026-08-16T13:00:00"/>
    <s v="963413146230"/>
    <s v="972511"/>
    <s v="Adenoidectomy"/>
    <s v="Tissue biopsy"/>
    <s v="ENT"/>
    <s v="Dr Dummy 16"/>
    <d v="2026-08-16T09:40:00"/>
    <d v="2026-08-16T10:22:00"/>
    <m/>
    <m/>
    <n v="1"/>
    <s v="AUGUST-26-dummy-data.xlsx"/>
    <b v="0"/>
    <m/>
  </r>
  <r>
    <x v="0"/>
    <x v="1"/>
    <x v="5"/>
    <x v="3"/>
    <x v="2"/>
    <x v="0"/>
    <x v="0"/>
    <x v="6"/>
    <x v="0"/>
    <n v="1"/>
    <s v="St Cah Main Theatre"/>
    <d v="2026-08-24T00:00:00"/>
    <d v="2026-08-24T09:00:00"/>
    <d v="2026-08-24T13:30:00"/>
    <m/>
    <m/>
    <m/>
    <m/>
    <m/>
    <m/>
    <m/>
    <m/>
    <n v="4"/>
    <n v="0"/>
    <n v="4"/>
    <s v="AUGUST-26-dummy-data.xlsx"/>
    <b v="0"/>
    <n v="0"/>
  </r>
  <r>
    <x v="0"/>
    <x v="1"/>
    <x v="5"/>
    <x v="3"/>
    <x v="2"/>
    <x v="0"/>
    <x v="0"/>
    <x v="6"/>
    <x v="1"/>
    <n v="1"/>
    <s v="St Cah Main Theatre"/>
    <d v="2026-08-24T00:00:00"/>
    <d v="2026-08-24T09:00:00"/>
    <d v="2026-08-24T13:30:00"/>
    <s v="901013940549"/>
    <s v="858999"/>
    <s v="Removal of metalwork"/>
    <m/>
    <s v="Trauma and Orthopaedics"/>
    <s v="Dr Dummy 02"/>
    <d v="2026-08-24T10:17:00"/>
    <d v="2026-08-24T10:54:00"/>
    <m/>
    <m/>
    <n v="1"/>
    <s v="AUGUST-26-dummy-data.xlsx"/>
    <b v="0"/>
    <m/>
  </r>
  <r>
    <x v="0"/>
    <x v="1"/>
    <x v="5"/>
    <x v="3"/>
    <x v="2"/>
    <x v="0"/>
    <x v="0"/>
    <x v="6"/>
    <x v="1"/>
    <n v="1"/>
    <s v="St Cah Main Theatre"/>
    <d v="2026-08-24T00:00:00"/>
    <d v="2026-08-24T09:00:00"/>
    <d v="2026-08-24T13:30:00"/>
    <s v="902332678600"/>
    <s v="776361"/>
    <s v="Removal of metalwork"/>
    <m/>
    <s v="Trauma and Orthopaedics"/>
    <s v="Dr Dummy 02"/>
    <d v="2026-08-24T11:24:00"/>
    <d v="2026-08-24T12:08:00"/>
    <m/>
    <m/>
    <n v="1"/>
    <s v="AUGUST-26-dummy-data.xlsx"/>
    <b v="0"/>
    <m/>
  </r>
  <r>
    <x v="0"/>
    <x v="1"/>
    <x v="5"/>
    <x v="3"/>
    <x v="2"/>
    <x v="0"/>
    <x v="0"/>
    <x v="6"/>
    <x v="1"/>
    <n v="1"/>
    <s v="St Cah Main Theatre"/>
    <d v="2026-08-24T00:00:00"/>
    <d v="2026-08-24T09:00:00"/>
    <d v="2026-08-24T13:30:00"/>
    <s v="977015585055"/>
    <s v="970968"/>
    <s v="Wrist fracture fixation"/>
    <m/>
    <s v="Trauma and Orthopaedics"/>
    <s v="Dr Dummy 02"/>
    <d v="2026-08-24T12:30:00"/>
    <d v="2026-08-24T13:10:00"/>
    <m/>
    <m/>
    <n v="1"/>
    <s v="AUGUST-26-dummy-data.xlsx"/>
    <b v="0"/>
    <m/>
  </r>
  <r>
    <x v="0"/>
    <x v="1"/>
    <x v="5"/>
    <x v="3"/>
    <x v="2"/>
    <x v="0"/>
    <x v="0"/>
    <x v="6"/>
    <x v="1"/>
    <n v="1"/>
    <s v="St Cah Main Theatre"/>
    <d v="2026-08-24T00:00:00"/>
    <d v="2026-08-24T09:00:00"/>
    <d v="2026-08-24T13:30:00"/>
    <s v="987228491691"/>
    <s v="786224"/>
    <s v="Knee arthroscopy"/>
    <m/>
    <s v="Trauma and Orthopaedics"/>
    <s v="Dr Dummy 02"/>
    <d v="2026-08-24T09:05:00"/>
    <d v="2026-08-24T09:48:00"/>
    <m/>
    <m/>
    <n v="1"/>
    <s v="AUGUST-26-dummy-data.xlsx"/>
    <b v="0"/>
    <m/>
  </r>
  <r>
    <x v="0"/>
    <x v="1"/>
    <x v="5"/>
    <x v="3"/>
    <x v="2"/>
    <x v="0"/>
    <x v="0"/>
    <x v="0"/>
    <x v="0"/>
    <n v="1"/>
    <s v="St Cah Main Theatre"/>
    <d v="2026-08-31T00:00:00"/>
    <d v="2026-08-31T09:00:00"/>
    <d v="2026-08-31T13:30:00"/>
    <m/>
    <m/>
    <m/>
    <m/>
    <m/>
    <m/>
    <m/>
    <m/>
    <n v="4"/>
    <n v="0"/>
    <n v="4"/>
    <s v="AUGUST-26-dummy-data.xlsx"/>
    <b v="0"/>
    <n v="0"/>
  </r>
  <r>
    <x v="0"/>
    <x v="1"/>
    <x v="5"/>
    <x v="3"/>
    <x v="2"/>
    <x v="0"/>
    <x v="0"/>
    <x v="0"/>
    <x v="1"/>
    <n v="1"/>
    <s v="St Cah Main Theatre"/>
    <d v="2026-08-31T00:00:00"/>
    <d v="2026-08-31T09:00:00"/>
    <d v="2026-08-31T13:30:00"/>
    <s v="941866573364"/>
    <s v="944912"/>
    <s v="Diagnostic laparoscopy"/>
    <m/>
    <s v="Gynaecology"/>
    <s v="Dr Dummy 18"/>
    <d v="2026-08-31T10:14:00"/>
    <d v="2026-08-31T10:56:00"/>
    <m/>
    <m/>
    <n v="1"/>
    <s v="AUGUST-26-dummy-data.xlsx"/>
    <b v="0"/>
    <m/>
  </r>
  <r>
    <x v="0"/>
    <x v="1"/>
    <x v="5"/>
    <x v="3"/>
    <x v="2"/>
    <x v="0"/>
    <x v="0"/>
    <x v="0"/>
    <x v="1"/>
    <n v="1"/>
    <s v="St Cah Main Theatre"/>
    <d v="2026-08-31T00:00:00"/>
    <d v="2026-08-31T09:00:00"/>
    <d v="2026-08-31T13:30:00"/>
    <s v="947947283694"/>
    <s v="927994"/>
    <s v="Cervical polypectomy"/>
    <m/>
    <s v="Gynaecology"/>
    <s v="Dr Dummy 18"/>
    <d v="2026-08-31T11:25:00"/>
    <d v="2026-08-31T12:04:00"/>
    <m/>
    <m/>
    <n v="1"/>
    <s v="AUGUST-26-dummy-data.xlsx"/>
    <b v="0"/>
    <m/>
  </r>
  <r>
    <x v="0"/>
    <x v="1"/>
    <x v="5"/>
    <x v="3"/>
    <x v="2"/>
    <x v="0"/>
    <x v="0"/>
    <x v="0"/>
    <x v="1"/>
    <n v="1"/>
    <s v="St Cah Main Theatre"/>
    <d v="2026-08-31T00:00:00"/>
    <d v="2026-08-31T09:00:00"/>
    <d v="2026-08-31T13:30:00"/>
    <s v="959818628662"/>
    <s v="779446"/>
    <s v="Endometrial biopsy"/>
    <m/>
    <s v="Gynaecology"/>
    <s v="Dr Dummy 18"/>
    <d v="2026-08-31T09:12:00"/>
    <d v="2026-08-31T09:56:00"/>
    <m/>
    <m/>
    <n v="1"/>
    <s v="AUGUST-26-dummy-data.xlsx"/>
    <b v="0"/>
    <m/>
  </r>
  <r>
    <x v="0"/>
    <x v="1"/>
    <x v="5"/>
    <x v="3"/>
    <x v="2"/>
    <x v="0"/>
    <x v="0"/>
    <x v="0"/>
    <x v="1"/>
    <n v="1"/>
    <s v="St Cah Main Theatre"/>
    <d v="2026-08-31T00:00:00"/>
    <d v="2026-08-31T09:00:00"/>
    <d v="2026-08-31T13:30:00"/>
    <s v="999062384710"/>
    <s v="818556"/>
    <s v="Hysteroscopy"/>
    <m/>
    <s v="Gynaecology"/>
    <s v="Dr Dummy 18"/>
    <d v="2026-08-31T12:29:00"/>
    <d v="2026-08-31T13:09:00"/>
    <m/>
    <m/>
    <n v="1"/>
    <s v="AUGUST-26-dummy-data.xlsx"/>
    <b v="0"/>
    <m/>
  </r>
  <r>
    <x v="0"/>
    <x v="1"/>
    <x v="5"/>
    <x v="4"/>
    <x v="0"/>
    <x v="0"/>
    <x v="0"/>
    <x v="1"/>
    <x v="0"/>
    <n v="1"/>
    <s v="St Cah Main Theatre"/>
    <d v="2026-06-13T00:00:00"/>
    <d v="2026-06-13T08:30:00"/>
    <d v="2026-06-13T13:30:00"/>
    <m/>
    <m/>
    <m/>
    <m/>
    <m/>
    <m/>
    <m/>
    <m/>
    <n v="4"/>
    <n v="0"/>
    <n v="4"/>
    <s v="JUNE-26-dummy-data.xlsx"/>
    <b v="0"/>
    <n v="0"/>
  </r>
  <r>
    <x v="0"/>
    <x v="1"/>
    <x v="5"/>
    <x v="4"/>
    <x v="0"/>
    <x v="0"/>
    <x v="0"/>
    <x v="1"/>
    <x v="1"/>
    <n v="1"/>
    <s v="St Cah Main Theatre"/>
    <d v="2026-06-13T00:00:00"/>
    <d v="2026-06-13T08:30:00"/>
    <d v="2026-06-13T13:30:00"/>
    <s v="617954381648"/>
    <s v="60122160"/>
    <s v="Circumcision"/>
    <s v="Wound closure"/>
    <s v="Urology"/>
    <s v="Dr Dummy 22"/>
    <d v="2026-06-13T08:34:00"/>
    <d v="2026-06-13T09:11:00"/>
    <m/>
    <m/>
    <n v="1"/>
    <s v="JUNE-26-dummy-data.xlsx"/>
    <b v="0"/>
    <m/>
  </r>
  <r>
    <x v="0"/>
    <x v="1"/>
    <x v="5"/>
    <x v="4"/>
    <x v="0"/>
    <x v="0"/>
    <x v="0"/>
    <x v="1"/>
    <x v="1"/>
    <n v="1"/>
    <s v="St Cah Main Theatre"/>
    <d v="2026-06-13T00:00:00"/>
    <d v="2026-06-13T08:30:00"/>
    <d v="2026-06-13T13:30:00"/>
    <s v="634544274094"/>
    <s v="60094331"/>
    <s v="Circumcision"/>
    <m/>
    <s v="Urology"/>
    <s v="Dr Dummy 22"/>
    <d v="2026-06-13T09:54:00"/>
    <d v="2026-06-13T10:44:00"/>
    <m/>
    <m/>
    <n v="1"/>
    <s v="JUNE-26-dummy-data.xlsx"/>
    <b v="0"/>
    <m/>
  </r>
  <r>
    <x v="0"/>
    <x v="1"/>
    <x v="5"/>
    <x v="4"/>
    <x v="0"/>
    <x v="0"/>
    <x v="0"/>
    <x v="1"/>
    <x v="1"/>
    <n v="1"/>
    <s v="St Cah Main Theatre"/>
    <d v="2026-06-13T00:00:00"/>
    <d v="2026-06-13T08:30:00"/>
    <d v="2026-06-13T13:30:00"/>
    <s v="658626452343"/>
    <s v="60057586"/>
    <s v="Ureteric stent insertion"/>
    <m/>
    <s v="Urology"/>
    <s v="Dr Dummy 22"/>
    <d v="2026-06-13T12:25:00"/>
    <d v="2026-06-13T13:12:00"/>
    <m/>
    <m/>
    <n v="1"/>
    <s v="JUNE-26-dummy-data.xlsx"/>
    <b v="0"/>
    <m/>
  </r>
  <r>
    <x v="0"/>
    <x v="1"/>
    <x v="5"/>
    <x v="4"/>
    <x v="0"/>
    <x v="0"/>
    <x v="0"/>
    <x v="1"/>
    <x v="1"/>
    <n v="1"/>
    <s v="St Cah Main Theatre"/>
    <d v="2026-06-13T00:00:00"/>
    <d v="2026-06-13T08:30:00"/>
    <d v="2026-06-13T13:30:00"/>
    <s v="662880316445"/>
    <s v="60247019"/>
    <s v="Bladder biopsy"/>
    <m/>
    <s v="Urology"/>
    <s v="Dr Dummy 22"/>
    <d v="2026-06-13T11:11:00"/>
    <d v="2026-06-13T12:05:00"/>
    <m/>
    <m/>
    <n v="1"/>
    <s v="JUNE-26-dummy-data.xlsx"/>
    <b v="0"/>
    <m/>
  </r>
  <r>
    <x v="0"/>
    <x v="1"/>
    <x v="5"/>
    <x v="4"/>
    <x v="0"/>
    <x v="0"/>
    <x v="0"/>
    <x v="2"/>
    <x v="0"/>
    <n v="1"/>
    <s v="St Cah Main Theatre"/>
    <d v="2026-06-27T00:00:00"/>
    <d v="2026-06-27T13:30:00"/>
    <d v="2026-06-27T18:30:00"/>
    <m/>
    <m/>
    <m/>
    <m/>
    <m/>
    <m/>
    <m/>
    <m/>
    <n v="4"/>
    <n v="0"/>
    <n v="4"/>
    <s v="JUNE-26-dummy-data.xlsx"/>
    <b v="0"/>
    <n v="0"/>
  </r>
  <r>
    <x v="0"/>
    <x v="1"/>
    <x v="5"/>
    <x v="4"/>
    <x v="0"/>
    <x v="0"/>
    <x v="0"/>
    <x v="2"/>
    <x v="1"/>
    <n v="1"/>
    <s v="St Cah Main Theatre"/>
    <d v="2026-06-27T00:00:00"/>
    <d v="2026-06-27T13:30:00"/>
    <d v="2026-06-27T18:30:00"/>
    <s v="601942365406"/>
    <s v="60118157"/>
    <s v="Septoplasty"/>
    <m/>
    <s v="ENT"/>
    <s v="Dr Dummy 10"/>
    <d v="2026-06-27T16:11:00"/>
    <d v="2026-06-27T16:59:00"/>
    <m/>
    <m/>
    <n v="1"/>
    <s v="JUNE-26-dummy-data.xlsx"/>
    <b v="0"/>
    <m/>
  </r>
  <r>
    <x v="0"/>
    <x v="1"/>
    <x v="5"/>
    <x v="4"/>
    <x v="0"/>
    <x v="0"/>
    <x v="0"/>
    <x v="2"/>
    <x v="1"/>
    <n v="1"/>
    <s v="St Cah Main Theatre"/>
    <d v="2026-06-27T00:00:00"/>
    <d v="2026-06-27T13:30:00"/>
    <d v="2026-06-27T18:30:00"/>
    <s v="650945146730"/>
    <s v="60281907"/>
    <s v="Tonsillectomy"/>
    <m/>
    <s v="ENT"/>
    <s v="Dr Dummy 10"/>
    <d v="2026-06-27T14:50:00"/>
    <d v="2026-06-27T15:40:00"/>
    <m/>
    <m/>
    <n v="1"/>
    <s v="JUNE-26-dummy-data.xlsx"/>
    <b v="0"/>
    <m/>
  </r>
  <r>
    <x v="0"/>
    <x v="1"/>
    <x v="5"/>
    <x v="4"/>
    <x v="0"/>
    <x v="0"/>
    <x v="0"/>
    <x v="2"/>
    <x v="1"/>
    <n v="1"/>
    <s v="St Cah Main Theatre"/>
    <d v="2026-06-27T00:00:00"/>
    <d v="2026-06-27T13:30:00"/>
    <d v="2026-06-27T18:30:00"/>
    <s v="676171382492"/>
    <s v="60282153"/>
    <s v="Grommet insertion"/>
    <m/>
    <s v="ENT"/>
    <s v="Dr Dummy 10"/>
    <d v="2026-06-27T17:20:00"/>
    <d v="2026-06-27T17:55:00"/>
    <m/>
    <m/>
    <n v="1"/>
    <s v="JUNE-26-dummy-data.xlsx"/>
    <b v="0"/>
    <m/>
  </r>
  <r>
    <x v="0"/>
    <x v="1"/>
    <x v="5"/>
    <x v="4"/>
    <x v="0"/>
    <x v="0"/>
    <x v="0"/>
    <x v="2"/>
    <x v="1"/>
    <n v="1"/>
    <s v="St Cah Main Theatre"/>
    <d v="2026-06-27T00:00:00"/>
    <d v="2026-06-27T13:30:00"/>
    <d v="2026-06-27T18:30:00"/>
    <s v="699108511394"/>
    <s v="60055613"/>
    <s v="Nasal polypectomy"/>
    <s v="Wound dressing"/>
    <s v="ENT"/>
    <s v="Dr Dummy 10"/>
    <d v="2026-06-27T13:34:00"/>
    <d v="2026-06-27T14:13:00"/>
    <m/>
    <m/>
    <n v="1"/>
    <s v="JUNE-26-dummy-data.xlsx"/>
    <b v="0"/>
    <m/>
  </r>
  <r>
    <x v="0"/>
    <x v="1"/>
    <x v="5"/>
    <x v="4"/>
    <x v="1"/>
    <x v="0"/>
    <x v="0"/>
    <x v="0"/>
    <x v="0"/>
    <n v="1"/>
    <s v="St Cah Main Theatre"/>
    <d v="2026-07-07T00:00:00"/>
    <d v="2026-07-07T08:30:00"/>
    <d v="2026-07-07T13:30:00"/>
    <m/>
    <m/>
    <m/>
    <m/>
    <m/>
    <m/>
    <m/>
    <m/>
    <n v="4"/>
    <n v="0"/>
    <n v="4"/>
    <s v="JULY-26-dummy-data.xlsx"/>
    <b v="0"/>
    <n v="0"/>
  </r>
  <r>
    <x v="0"/>
    <x v="1"/>
    <x v="5"/>
    <x v="4"/>
    <x v="1"/>
    <x v="0"/>
    <x v="0"/>
    <x v="0"/>
    <x v="1"/>
    <n v="1"/>
    <s v="St Cah Main Theatre"/>
    <d v="2026-07-07T00:00:00"/>
    <d v="2026-07-07T08:30:00"/>
    <d v="2026-07-07T13:30:00"/>
    <s v="708621957735"/>
    <s v="70263416"/>
    <s v="Diagnostic laparoscopy"/>
    <m/>
    <s v="Gynaecology"/>
    <s v="Dr Dummy 22"/>
    <d v="2026-07-07T12:23:00"/>
    <d v="2026-07-07T13:08:00"/>
    <m/>
    <m/>
    <n v="1"/>
    <s v="JULY-26-dummy-data.xlsx"/>
    <b v="0"/>
    <m/>
  </r>
  <r>
    <x v="0"/>
    <x v="1"/>
    <x v="5"/>
    <x v="4"/>
    <x v="1"/>
    <x v="0"/>
    <x v="0"/>
    <x v="0"/>
    <x v="1"/>
    <n v="1"/>
    <s v="St Cah Main Theatre"/>
    <d v="2026-07-07T00:00:00"/>
    <d v="2026-07-07T08:30:00"/>
    <d v="2026-07-07T13:30:00"/>
    <s v="775230829067"/>
    <s v="70058085"/>
    <s v="Hysteroscopy"/>
    <m/>
    <s v="Gynaecology"/>
    <s v="Dr Dummy 22"/>
    <d v="2026-07-07T11:04:00"/>
    <d v="2026-07-07T11:58:00"/>
    <m/>
    <m/>
    <n v="1"/>
    <s v="JULY-26-dummy-data.xlsx"/>
    <b v="0"/>
    <m/>
  </r>
  <r>
    <x v="0"/>
    <x v="1"/>
    <x v="5"/>
    <x v="4"/>
    <x v="1"/>
    <x v="0"/>
    <x v="0"/>
    <x v="0"/>
    <x v="1"/>
    <n v="1"/>
    <s v="St Cah Main Theatre"/>
    <d v="2026-07-07T00:00:00"/>
    <d v="2026-07-07T08:30:00"/>
    <d v="2026-07-07T13:30:00"/>
    <s v="785944402985"/>
    <s v="70092961"/>
    <s v="Endometrial biopsy"/>
    <m/>
    <s v="Gynaecology"/>
    <s v="Dr Dummy 22"/>
    <d v="2026-07-07T08:38:00"/>
    <d v="2026-07-07T09:19:00"/>
    <m/>
    <m/>
    <n v="1"/>
    <s v="JULY-26-dummy-data.xlsx"/>
    <b v="0"/>
    <m/>
  </r>
  <r>
    <x v="0"/>
    <x v="1"/>
    <x v="5"/>
    <x v="4"/>
    <x v="1"/>
    <x v="0"/>
    <x v="0"/>
    <x v="0"/>
    <x v="1"/>
    <n v="1"/>
    <s v="St Cah Main Theatre"/>
    <d v="2026-07-07T00:00:00"/>
    <d v="2026-07-07T08:30:00"/>
    <d v="2026-07-07T13:30:00"/>
    <s v="794567357957"/>
    <s v="70165336"/>
    <s v="Diagnostic laparoscopy"/>
    <m/>
    <s v="Gynaecology"/>
    <s v="Dr Dummy 22"/>
    <d v="2026-07-07T09:54:00"/>
    <d v="2026-07-07T10:43:00"/>
    <m/>
    <m/>
    <n v="1"/>
    <s v="JULY-26-dummy-data.xlsx"/>
    <b v="0"/>
    <m/>
  </r>
  <r>
    <x v="0"/>
    <x v="1"/>
    <x v="5"/>
    <x v="4"/>
    <x v="2"/>
    <x v="0"/>
    <x v="0"/>
    <x v="1"/>
    <x v="0"/>
    <n v="1"/>
    <s v="St Cah Main Theatre"/>
    <d v="2026-08-27T00:00:00"/>
    <d v="2026-08-27T13:30:00"/>
    <d v="2026-08-27T18:30:00"/>
    <m/>
    <m/>
    <m/>
    <m/>
    <m/>
    <m/>
    <m/>
    <m/>
    <n v="4"/>
    <n v="0"/>
    <n v="4"/>
    <s v="AUGUST-26-dummy-data.xlsx"/>
    <b v="0"/>
    <n v="0"/>
  </r>
  <r>
    <x v="0"/>
    <x v="1"/>
    <x v="5"/>
    <x v="4"/>
    <x v="2"/>
    <x v="0"/>
    <x v="0"/>
    <x v="1"/>
    <x v="1"/>
    <n v="1"/>
    <s v="St Cah Main Theatre"/>
    <d v="2026-08-27T00:00:00"/>
    <d v="2026-08-27T13:30:00"/>
    <d v="2026-08-27T18:30:00"/>
    <s v="944987980392"/>
    <s v="825009"/>
    <s v="Ureteric stent insertion"/>
    <m/>
    <s v="Urology"/>
    <s v="Dr Dummy 10"/>
    <d v="2026-08-27T14:54:00"/>
    <d v="2026-08-27T15:46:00"/>
    <m/>
    <m/>
    <n v="1"/>
    <s v="AUGUST-26-dummy-data.xlsx"/>
    <b v="0"/>
    <m/>
  </r>
  <r>
    <x v="0"/>
    <x v="1"/>
    <x v="5"/>
    <x v="4"/>
    <x v="2"/>
    <x v="0"/>
    <x v="0"/>
    <x v="1"/>
    <x v="1"/>
    <n v="1"/>
    <s v="St Cah Main Theatre"/>
    <d v="2026-08-27T00:00:00"/>
    <d v="2026-08-27T13:30:00"/>
    <d v="2026-08-27T18:30:00"/>
    <s v="948065229434"/>
    <s v="998897"/>
    <s v="Ureteric stent insertion"/>
    <m/>
    <s v="Urology"/>
    <s v="Dr Dummy 10"/>
    <d v="2026-08-27T13:39:00"/>
    <d v="2026-08-27T14:26:00"/>
    <m/>
    <m/>
    <n v="1"/>
    <s v="AUGUST-26-dummy-data.xlsx"/>
    <b v="0"/>
    <m/>
  </r>
  <r>
    <x v="0"/>
    <x v="1"/>
    <x v="5"/>
    <x v="4"/>
    <x v="2"/>
    <x v="0"/>
    <x v="0"/>
    <x v="1"/>
    <x v="1"/>
    <n v="1"/>
    <s v="St Cah Main Theatre"/>
    <d v="2026-08-27T00:00:00"/>
    <d v="2026-08-27T13:30:00"/>
    <d v="2026-08-27T18:30:00"/>
    <s v="953411906514"/>
    <s v="931896"/>
    <s v="Circumcision"/>
    <m/>
    <s v="Urology"/>
    <s v="Dr Dummy 10"/>
    <d v="2026-08-27T16:03:00"/>
    <d v="2026-08-27T16:45:00"/>
    <m/>
    <m/>
    <n v="1"/>
    <s v="AUGUST-26-dummy-data.xlsx"/>
    <b v="0"/>
    <m/>
  </r>
  <r>
    <x v="0"/>
    <x v="1"/>
    <x v="5"/>
    <x v="4"/>
    <x v="2"/>
    <x v="0"/>
    <x v="0"/>
    <x v="1"/>
    <x v="1"/>
    <n v="1"/>
    <s v="St Cah Main Theatre"/>
    <d v="2026-08-27T00:00:00"/>
    <d v="2026-08-27T13:30:00"/>
    <d v="2026-08-27T18:30:00"/>
    <s v="960515238087"/>
    <s v="850857"/>
    <s v="Ureteric stent insertion"/>
    <m/>
    <s v="Urology"/>
    <s v="Dr Dummy 10"/>
    <d v="2026-08-27T17:24:00"/>
    <d v="2026-08-27T18:09:00"/>
    <m/>
    <m/>
    <n v="1"/>
    <s v="AUGUST-26-dummy-data.xlsx"/>
    <b v="0"/>
    <m/>
  </r>
  <r>
    <x v="0"/>
    <x v="1"/>
    <x v="5"/>
    <x v="5"/>
    <x v="1"/>
    <x v="0"/>
    <x v="0"/>
    <x v="0"/>
    <x v="0"/>
    <n v="1"/>
    <s v="St Cah Main Theatre"/>
    <d v="2026-07-01T00:00:00"/>
    <d v="2026-07-01T09:00:00"/>
    <d v="2026-07-01T15:00:00"/>
    <m/>
    <m/>
    <m/>
    <m/>
    <m/>
    <m/>
    <m/>
    <m/>
    <n v="4"/>
    <n v="0"/>
    <n v="4"/>
    <s v="JULY-26-dummy-data.xlsx"/>
    <b v="0"/>
    <n v="0"/>
  </r>
  <r>
    <x v="0"/>
    <x v="1"/>
    <x v="5"/>
    <x v="5"/>
    <x v="1"/>
    <x v="0"/>
    <x v="0"/>
    <x v="0"/>
    <x v="1"/>
    <n v="1"/>
    <s v="St Cah Main Theatre"/>
    <d v="2026-07-01T00:00:00"/>
    <d v="2026-07-01T09:00:00"/>
    <d v="2026-07-01T15:00:00"/>
    <s v="730511659197"/>
    <s v="70129397"/>
    <s v="Hysteroscopy"/>
    <m/>
    <s v="Gynaecology"/>
    <s v="Dr Dummy 19"/>
    <d v="2026-07-01T12:10:00"/>
    <d v="2026-07-01T12:50:00"/>
    <m/>
    <m/>
    <n v="1"/>
    <s v="JULY-26-dummy-data.xlsx"/>
    <b v="0"/>
    <m/>
  </r>
  <r>
    <x v="0"/>
    <x v="1"/>
    <x v="5"/>
    <x v="5"/>
    <x v="1"/>
    <x v="0"/>
    <x v="0"/>
    <x v="0"/>
    <x v="1"/>
    <n v="1"/>
    <s v="St Cah Main Theatre"/>
    <d v="2026-07-01T00:00:00"/>
    <d v="2026-07-01T09:00:00"/>
    <d v="2026-07-01T15:00:00"/>
    <s v="757983525469"/>
    <s v="70154018"/>
    <s v="Endometrial biopsy"/>
    <m/>
    <s v="Gynaecology"/>
    <s v="Dr Dummy 19"/>
    <d v="2026-07-01T10:32:00"/>
    <d v="2026-07-01T11:42:00"/>
    <m/>
    <m/>
    <n v="1"/>
    <s v="JULY-26-dummy-data.xlsx"/>
    <b v="0"/>
    <m/>
  </r>
  <r>
    <x v="0"/>
    <x v="1"/>
    <x v="5"/>
    <x v="5"/>
    <x v="1"/>
    <x v="0"/>
    <x v="0"/>
    <x v="0"/>
    <x v="1"/>
    <n v="1"/>
    <s v="St Cah Main Theatre"/>
    <d v="2026-07-01T00:00:00"/>
    <d v="2026-07-01T09:00:00"/>
    <d v="2026-07-01T15:00:00"/>
    <s v="796950326113"/>
    <s v="70195548"/>
    <s v="Diagnostic laparoscopy"/>
    <s v="Wound dressing"/>
    <s v="Gynaecology"/>
    <s v="Dr Dummy 19"/>
    <d v="2026-07-01T13:34:00"/>
    <d v="2026-07-01T14:32:00"/>
    <m/>
    <m/>
    <n v="1"/>
    <s v="JULY-26-dummy-data.xlsx"/>
    <b v="0"/>
    <m/>
  </r>
  <r>
    <x v="0"/>
    <x v="1"/>
    <x v="5"/>
    <x v="5"/>
    <x v="1"/>
    <x v="0"/>
    <x v="0"/>
    <x v="0"/>
    <x v="1"/>
    <n v="1"/>
    <s v="St Cah Main Theatre"/>
    <d v="2026-07-01T00:00:00"/>
    <d v="2026-07-01T09:00:00"/>
    <d v="2026-07-01T15:00:00"/>
    <s v="798750979755"/>
    <s v="70294554"/>
    <s v="Cervical polypectomy"/>
    <s v="Wound closure"/>
    <s v="Gynaecology"/>
    <s v="Dr Dummy 19"/>
    <d v="2026-07-01T09:04:00"/>
    <d v="2026-07-01T10:14:00"/>
    <m/>
    <m/>
    <n v="1"/>
    <s v="JULY-26-dummy-data.xlsx"/>
    <b v="0"/>
    <m/>
  </r>
  <r>
    <x v="0"/>
    <x v="1"/>
    <x v="5"/>
    <x v="5"/>
    <x v="2"/>
    <x v="0"/>
    <x v="0"/>
    <x v="7"/>
    <x v="0"/>
    <n v="1"/>
    <s v="St Cah Main Theatre"/>
    <d v="2026-08-29T00:00:00"/>
    <d v="2026-08-29T07:30:00"/>
    <d v="2026-08-29T13:30:00"/>
    <m/>
    <m/>
    <m/>
    <m/>
    <m/>
    <m/>
    <m/>
    <m/>
    <n v="4"/>
    <n v="0"/>
    <n v="4"/>
    <s v="AUGUST-26-dummy-data.xlsx"/>
    <b v="0"/>
    <n v="0"/>
  </r>
  <r>
    <x v="0"/>
    <x v="1"/>
    <x v="5"/>
    <x v="5"/>
    <x v="2"/>
    <x v="0"/>
    <x v="0"/>
    <x v="7"/>
    <x v="1"/>
    <n v="1"/>
    <s v="St Cah Main Theatre"/>
    <d v="2026-08-29T00:00:00"/>
    <d v="2026-08-29T07:30:00"/>
    <d v="2026-08-29T13:30:00"/>
    <s v="908464116626"/>
    <s v="872002"/>
    <s v="Scar revision"/>
    <m/>
    <s v="Plastic Surgery"/>
    <s v="Dr Dummy 11"/>
    <d v="2026-08-29T09:04:00"/>
    <d v="2026-08-29T10:00:00"/>
    <m/>
    <m/>
    <n v="1"/>
    <s v="AUGUST-26-dummy-data.xlsx"/>
    <b v="0"/>
    <m/>
  </r>
  <r>
    <x v="0"/>
    <x v="1"/>
    <x v="5"/>
    <x v="5"/>
    <x v="2"/>
    <x v="0"/>
    <x v="0"/>
    <x v="7"/>
    <x v="1"/>
    <n v="1"/>
    <s v="St Cah Main Theatre"/>
    <d v="2026-08-29T00:00:00"/>
    <d v="2026-08-29T07:30:00"/>
    <d v="2026-08-29T13:30:00"/>
    <s v="955296033084"/>
    <s v="859233"/>
    <s v="Excision of skin lesion"/>
    <s v="Wound dressing"/>
    <s v="Plastic Surgery"/>
    <s v="Dr Dummy 11"/>
    <d v="2026-08-29T10:37:00"/>
    <d v="2026-08-29T11:41:00"/>
    <m/>
    <m/>
    <n v="1"/>
    <s v="AUGUST-26-dummy-data.xlsx"/>
    <b v="0"/>
    <m/>
  </r>
  <r>
    <x v="0"/>
    <x v="1"/>
    <x v="5"/>
    <x v="5"/>
    <x v="2"/>
    <x v="0"/>
    <x v="0"/>
    <x v="7"/>
    <x v="1"/>
    <n v="1"/>
    <s v="St Cah Main Theatre"/>
    <d v="2026-08-29T00:00:00"/>
    <d v="2026-08-29T07:30:00"/>
    <d v="2026-08-29T13:30:00"/>
    <s v="970551492855"/>
    <s v="841757"/>
    <s v="Hand wound repair"/>
    <m/>
    <s v="Plastic Surgery"/>
    <s v="Dr Dummy 11"/>
    <d v="2026-08-29T07:40:00"/>
    <d v="2026-08-29T08:31:00"/>
    <m/>
    <m/>
    <n v="1"/>
    <s v="AUGUST-26-dummy-data.xlsx"/>
    <b v="0"/>
    <m/>
  </r>
  <r>
    <x v="0"/>
    <x v="1"/>
    <x v="5"/>
    <x v="5"/>
    <x v="2"/>
    <x v="0"/>
    <x v="0"/>
    <x v="7"/>
    <x v="1"/>
    <n v="1"/>
    <s v="St Cah Main Theatre"/>
    <d v="2026-08-29T00:00:00"/>
    <d v="2026-08-29T07:30:00"/>
    <d v="2026-08-29T13:30:00"/>
    <s v="993249615187"/>
    <s v="817985"/>
    <s v="Excision of skin lesion"/>
    <m/>
    <s v="Plastic Surgery"/>
    <s v="Dr Dummy 11"/>
    <d v="2026-08-29T12:07:00"/>
    <d v="2026-08-29T12:58:00"/>
    <m/>
    <m/>
    <n v="1"/>
    <s v="AUGUST-26-dummy-data.xlsx"/>
    <b v="0"/>
    <m/>
  </r>
  <r>
    <x v="0"/>
    <x v="1"/>
    <x v="5"/>
    <x v="6"/>
    <x v="2"/>
    <x v="0"/>
    <x v="0"/>
    <x v="0"/>
    <x v="0"/>
    <n v="1"/>
    <s v="St Cah Main Theatre"/>
    <d v="2026-08-23T00:00:00"/>
    <d v="2026-08-23T09:00:00"/>
    <d v="2026-08-23T16:00:00"/>
    <m/>
    <m/>
    <m/>
    <m/>
    <m/>
    <m/>
    <m/>
    <m/>
    <n v="4"/>
    <n v="0"/>
    <n v="4"/>
    <s v="AUGUST-26-dummy-data.xlsx"/>
    <b v="0"/>
    <n v="0"/>
  </r>
  <r>
    <x v="0"/>
    <x v="1"/>
    <x v="5"/>
    <x v="6"/>
    <x v="2"/>
    <x v="0"/>
    <x v="0"/>
    <x v="0"/>
    <x v="1"/>
    <n v="1"/>
    <s v="St Cah Main Theatre"/>
    <d v="2026-08-23T00:00:00"/>
    <d v="2026-08-23T09:00:00"/>
    <d v="2026-08-23T16:00:00"/>
    <s v="912600249959"/>
    <s v="864014"/>
    <s v="Cervical polypectomy"/>
    <m/>
    <s v="Gynaecology"/>
    <s v="Dr Dummy 20"/>
    <d v="2026-08-23T09:05:00"/>
    <d v="2026-08-23T10:15:00"/>
    <m/>
    <m/>
    <n v="1"/>
    <s v="AUGUST-26-dummy-data.xlsx"/>
    <b v="0"/>
    <m/>
  </r>
  <r>
    <x v="0"/>
    <x v="1"/>
    <x v="5"/>
    <x v="6"/>
    <x v="2"/>
    <x v="0"/>
    <x v="0"/>
    <x v="0"/>
    <x v="1"/>
    <n v="1"/>
    <s v="St Cah Main Theatre"/>
    <d v="2026-08-23T00:00:00"/>
    <d v="2026-08-23T09:00:00"/>
    <d v="2026-08-23T16:00:00"/>
    <s v="924511416046"/>
    <s v="965205"/>
    <s v="Endometrial biopsy"/>
    <m/>
    <s v="Gynaecology"/>
    <s v="Dr Dummy 20"/>
    <d v="2026-08-23T12:32:00"/>
    <d v="2026-08-23T13:42:00"/>
    <m/>
    <m/>
    <n v="1"/>
    <s v="AUGUST-26-dummy-data.xlsx"/>
    <b v="0"/>
    <m/>
  </r>
  <r>
    <x v="0"/>
    <x v="1"/>
    <x v="5"/>
    <x v="6"/>
    <x v="2"/>
    <x v="0"/>
    <x v="0"/>
    <x v="0"/>
    <x v="1"/>
    <n v="1"/>
    <s v="St Cah Main Theatre"/>
    <d v="2026-08-23T00:00:00"/>
    <d v="2026-08-23T09:00:00"/>
    <d v="2026-08-23T16:00:00"/>
    <s v="932105205556"/>
    <s v="822660"/>
    <s v="Cervical polypectomy"/>
    <m/>
    <s v="Gynaecology"/>
    <s v="Dr Dummy 20"/>
    <d v="2026-08-23T10:54:00"/>
    <d v="2026-08-23T12:08:00"/>
    <m/>
    <m/>
    <n v="1"/>
    <s v="AUGUST-26-dummy-data.xlsx"/>
    <b v="0"/>
    <m/>
  </r>
  <r>
    <x v="0"/>
    <x v="1"/>
    <x v="5"/>
    <x v="6"/>
    <x v="2"/>
    <x v="0"/>
    <x v="0"/>
    <x v="0"/>
    <x v="1"/>
    <n v="1"/>
    <s v="St Cah Main Theatre"/>
    <d v="2026-08-23T00:00:00"/>
    <d v="2026-08-23T09:00:00"/>
    <d v="2026-08-23T16:00:00"/>
    <s v="982424662983"/>
    <s v="807280"/>
    <s v="Diagnostic laparoscopy"/>
    <m/>
    <s v="Gynaecology"/>
    <s v="Dr Dummy 20"/>
    <d v="2026-08-23T14:22:00"/>
    <d v="2026-08-23T15:37:00"/>
    <m/>
    <m/>
    <n v="1"/>
    <s v="AUGUST-26-dummy-data.xlsx"/>
    <b v="0"/>
    <m/>
  </r>
  <r>
    <x v="0"/>
    <x v="1"/>
    <x v="5"/>
    <x v="6"/>
    <x v="2"/>
    <x v="0"/>
    <x v="0"/>
    <x v="0"/>
    <x v="0"/>
    <n v="1"/>
    <s v="St Cah Main Theatre"/>
    <d v="2026-08-26T00:00:00"/>
    <d v="2026-08-26T08:30:00"/>
    <d v="2026-08-26T15:30:00"/>
    <m/>
    <m/>
    <m/>
    <m/>
    <m/>
    <m/>
    <m/>
    <m/>
    <n v="4"/>
    <n v="0"/>
    <n v="4"/>
    <s v="AUGUST-26-dummy-data.xlsx"/>
    <b v="0"/>
    <n v="0"/>
  </r>
  <r>
    <x v="0"/>
    <x v="1"/>
    <x v="5"/>
    <x v="6"/>
    <x v="2"/>
    <x v="0"/>
    <x v="0"/>
    <x v="0"/>
    <x v="1"/>
    <n v="1"/>
    <s v="St Cah Main Theatre"/>
    <d v="2026-08-26T00:00:00"/>
    <d v="2026-08-26T08:30:00"/>
    <d v="2026-08-26T15:30:00"/>
    <s v="905985201382"/>
    <s v="822816"/>
    <s v="Diagnostic laparoscopy"/>
    <m/>
    <s v="Gynaecology"/>
    <s v="Dr Dummy 16"/>
    <d v="2026-08-26T12:06:00"/>
    <d v="2026-08-26T12:59:00"/>
    <m/>
    <m/>
    <n v="1"/>
    <s v="AUGUST-26-dummy-data.xlsx"/>
    <b v="0"/>
    <m/>
  </r>
  <r>
    <x v="0"/>
    <x v="1"/>
    <x v="5"/>
    <x v="6"/>
    <x v="2"/>
    <x v="0"/>
    <x v="0"/>
    <x v="0"/>
    <x v="1"/>
    <n v="1"/>
    <s v="St Cah Main Theatre"/>
    <d v="2026-08-26T00:00:00"/>
    <d v="2026-08-26T08:30:00"/>
    <d v="2026-08-26T15:30:00"/>
    <s v="924201363743"/>
    <s v="995778"/>
    <s v="Diagnostic laparoscopy"/>
    <m/>
    <s v="Gynaecology"/>
    <s v="Dr Dummy 16"/>
    <d v="2026-08-26T13:47:00"/>
    <d v="2026-08-26T14:46:00"/>
    <m/>
    <m/>
    <n v="1"/>
    <s v="AUGUST-26-dummy-data.xlsx"/>
    <b v="0"/>
    <m/>
  </r>
  <r>
    <x v="0"/>
    <x v="1"/>
    <x v="5"/>
    <x v="6"/>
    <x v="2"/>
    <x v="0"/>
    <x v="0"/>
    <x v="0"/>
    <x v="1"/>
    <n v="1"/>
    <s v="St Cah Main Theatre"/>
    <d v="2026-08-26T00:00:00"/>
    <d v="2026-08-26T08:30:00"/>
    <d v="2026-08-26T15:30:00"/>
    <s v="940034951315"/>
    <s v="702839"/>
    <s v="Hysteroscopy"/>
    <m/>
    <s v="Gynaecology"/>
    <s v="Dr Dummy 16"/>
    <d v="2026-08-26T10:25:00"/>
    <d v="2026-08-26T11:40:00"/>
    <m/>
    <m/>
    <n v="1"/>
    <s v="AUGUST-26-dummy-data.xlsx"/>
    <b v="0"/>
    <m/>
  </r>
  <r>
    <x v="0"/>
    <x v="1"/>
    <x v="5"/>
    <x v="6"/>
    <x v="2"/>
    <x v="0"/>
    <x v="0"/>
    <x v="0"/>
    <x v="1"/>
    <n v="1"/>
    <s v="St Cah Main Theatre"/>
    <d v="2026-08-26T00:00:00"/>
    <d v="2026-08-26T08:30:00"/>
    <d v="2026-08-26T15:30:00"/>
    <s v="993870664549"/>
    <s v="974554"/>
    <s v="Endometrial biopsy"/>
    <s v="Local anaesthetic infiltration"/>
    <s v="Gynaecology"/>
    <s v="Dr Dummy 16"/>
    <d v="2026-08-26T08:37:00"/>
    <d v="2026-08-26T09:38:00"/>
    <m/>
    <m/>
    <n v="1"/>
    <s v="AUGUST-26-dummy-data.xlsx"/>
    <b v="0"/>
    <m/>
  </r>
  <r>
    <x v="0"/>
    <x v="1"/>
    <x v="5"/>
    <x v="7"/>
    <x v="0"/>
    <x v="0"/>
    <x v="0"/>
    <x v="4"/>
    <x v="0"/>
    <n v="1"/>
    <s v="St Cah Main Theatre"/>
    <d v="2026-06-03T00:00:00"/>
    <d v="2026-06-03T07:30:00"/>
    <d v="2026-06-03T15:30:00"/>
    <m/>
    <m/>
    <m/>
    <m/>
    <m/>
    <m/>
    <m/>
    <m/>
    <n v="4"/>
    <n v="0"/>
    <n v="4"/>
    <s v="JUNE-26-dummy-data.xlsx"/>
    <b v="0"/>
    <n v="0"/>
  </r>
  <r>
    <x v="0"/>
    <x v="1"/>
    <x v="5"/>
    <x v="7"/>
    <x v="0"/>
    <x v="0"/>
    <x v="0"/>
    <x v="4"/>
    <x v="1"/>
    <n v="1"/>
    <s v="St Cah Main Theatre"/>
    <d v="2026-06-03T00:00:00"/>
    <d v="2026-06-03T07:30:00"/>
    <d v="2026-06-03T15:30:00"/>
    <s v="632415720913"/>
    <s v="60004381"/>
    <s v="Laparoscopic appendicectomy"/>
    <m/>
    <s v="General Surgery"/>
    <s v="Dr Dummy 19"/>
    <d v="2026-06-03T13:42:00"/>
    <d v="2026-06-03T15:08:00"/>
    <m/>
    <m/>
    <n v="1"/>
    <s v="JUNE-26-dummy-data.xlsx"/>
    <b v="0"/>
    <m/>
  </r>
  <r>
    <x v="0"/>
    <x v="1"/>
    <x v="5"/>
    <x v="7"/>
    <x v="0"/>
    <x v="0"/>
    <x v="0"/>
    <x v="4"/>
    <x v="1"/>
    <n v="1"/>
    <s v="St Cah Main Theatre"/>
    <d v="2026-06-03T00:00:00"/>
    <d v="2026-06-03T07:30:00"/>
    <d v="2026-06-03T15:30:00"/>
    <s v="650721580069"/>
    <s v="60185015"/>
    <s v="Laparoscopic cholecystectomy"/>
    <m/>
    <s v="General Surgery"/>
    <s v="Dr Dummy 19"/>
    <d v="2026-06-03T07:41:00"/>
    <d v="2026-06-03T09:06:00"/>
    <m/>
    <m/>
    <n v="1"/>
    <s v="JUNE-26-dummy-data.xlsx"/>
    <b v="0"/>
    <m/>
  </r>
  <r>
    <x v="0"/>
    <x v="1"/>
    <x v="5"/>
    <x v="7"/>
    <x v="0"/>
    <x v="0"/>
    <x v="0"/>
    <x v="4"/>
    <x v="1"/>
    <n v="1"/>
    <s v="St Cah Main Theatre"/>
    <d v="2026-06-03T00:00:00"/>
    <d v="2026-06-03T07:30:00"/>
    <d v="2026-06-03T15:30:00"/>
    <s v="681745984311"/>
    <s v="60174431"/>
    <s v="Inguinal hernia repair"/>
    <m/>
    <s v="General Surgery"/>
    <s v="Dr Dummy 19"/>
    <d v="2026-06-03T11:32:00"/>
    <d v="2026-06-03T12:37:00"/>
    <m/>
    <m/>
    <n v="1"/>
    <s v="JUNE-26-dummy-data.xlsx"/>
    <b v="0"/>
    <m/>
  </r>
  <r>
    <x v="0"/>
    <x v="1"/>
    <x v="5"/>
    <x v="7"/>
    <x v="0"/>
    <x v="0"/>
    <x v="0"/>
    <x v="4"/>
    <x v="1"/>
    <n v="1"/>
    <s v="St Cah Main Theatre"/>
    <d v="2026-06-03T00:00:00"/>
    <d v="2026-06-03T07:30:00"/>
    <d v="2026-06-03T15:30:00"/>
    <s v="692277373093"/>
    <s v="60054168"/>
    <s v="Excision of skin lesion"/>
    <m/>
    <s v="General Surgery"/>
    <s v="Dr Dummy 19"/>
    <d v="2026-06-03T09:33:00"/>
    <d v="2026-06-03T10:45:00"/>
    <m/>
    <m/>
    <n v="1"/>
    <s v="JUNE-26-dummy-data.xlsx"/>
    <b v="0"/>
    <m/>
  </r>
  <r>
    <x v="0"/>
    <x v="1"/>
    <x v="5"/>
    <x v="7"/>
    <x v="1"/>
    <x v="0"/>
    <x v="0"/>
    <x v="1"/>
    <x v="0"/>
    <n v="1"/>
    <s v="St Cah Main Theatre"/>
    <d v="2026-07-08T00:00:00"/>
    <d v="2026-07-08T07:30:00"/>
    <d v="2026-07-08T15:30:00"/>
    <m/>
    <m/>
    <m/>
    <m/>
    <m/>
    <m/>
    <m/>
    <m/>
    <n v="4"/>
    <n v="0"/>
    <n v="4"/>
    <s v="JULY-26-dummy-data.xlsx"/>
    <b v="0"/>
    <n v="0"/>
  </r>
  <r>
    <x v="0"/>
    <x v="1"/>
    <x v="5"/>
    <x v="7"/>
    <x v="1"/>
    <x v="0"/>
    <x v="0"/>
    <x v="1"/>
    <x v="1"/>
    <n v="1"/>
    <s v="St Cah Main Theatre"/>
    <d v="2026-07-08T00:00:00"/>
    <d v="2026-07-08T07:30:00"/>
    <d v="2026-07-08T15:30:00"/>
    <s v="721641908562"/>
    <s v="70064371"/>
    <s v="Ureteric stent insertion"/>
    <s v="Local anaesthetic infiltration"/>
    <s v="Urology"/>
    <s v="Dr Dummy 22"/>
    <d v="2026-07-08T09:38:00"/>
    <d v="2026-07-08T10:56:00"/>
    <m/>
    <m/>
    <n v="1"/>
    <s v="JULY-26-dummy-data.xlsx"/>
    <b v="0"/>
    <m/>
  </r>
  <r>
    <x v="0"/>
    <x v="1"/>
    <x v="5"/>
    <x v="7"/>
    <x v="1"/>
    <x v="0"/>
    <x v="0"/>
    <x v="1"/>
    <x v="1"/>
    <n v="1"/>
    <s v="St Cah Main Theatre"/>
    <d v="2026-07-08T00:00:00"/>
    <d v="2026-07-08T07:30:00"/>
    <d v="2026-07-08T15:30:00"/>
    <s v="736376900761"/>
    <s v="70253039"/>
    <s v="Ureteroscopy"/>
    <m/>
    <s v="Urology"/>
    <s v="Dr Dummy 22"/>
    <d v="2026-07-08T07:33:00"/>
    <d v="2026-07-08T09:10:00"/>
    <m/>
    <m/>
    <n v="1"/>
    <s v="JULY-26-dummy-data.xlsx"/>
    <b v="0"/>
    <m/>
  </r>
  <r>
    <x v="0"/>
    <x v="1"/>
    <x v="5"/>
    <x v="7"/>
    <x v="1"/>
    <x v="0"/>
    <x v="0"/>
    <x v="1"/>
    <x v="1"/>
    <n v="1"/>
    <s v="St Cah Main Theatre"/>
    <d v="2026-07-08T00:00:00"/>
    <d v="2026-07-08T07:30:00"/>
    <d v="2026-07-08T15:30:00"/>
    <s v="789916336395"/>
    <s v="70040342"/>
    <s v="Ureteric stent insertion"/>
    <s v="Wound dressing"/>
    <s v="Urology"/>
    <s v="Dr Dummy 22"/>
    <d v="2026-07-08T11:32:00"/>
    <d v="2026-07-08T12:46:00"/>
    <m/>
    <m/>
    <n v="1"/>
    <s v="JULY-26-dummy-data.xlsx"/>
    <b v="0"/>
    <m/>
  </r>
  <r>
    <x v="0"/>
    <x v="1"/>
    <x v="5"/>
    <x v="7"/>
    <x v="1"/>
    <x v="0"/>
    <x v="0"/>
    <x v="1"/>
    <x v="1"/>
    <n v="1"/>
    <s v="St Cah Main Theatre"/>
    <d v="2026-07-08T00:00:00"/>
    <d v="2026-07-08T07:30:00"/>
    <d v="2026-07-08T15:30:00"/>
    <s v="790622680470"/>
    <s v="70122454"/>
    <s v="Ureteroscopy"/>
    <s v="Wound closure"/>
    <s v="Urology"/>
    <s v="Dr Dummy 22"/>
    <d v="2026-07-08T13:40:00"/>
    <d v="2026-07-08T15:15:00"/>
    <m/>
    <m/>
    <n v="1"/>
    <s v="JULY-26-dummy-data.xlsx"/>
    <b v="0"/>
    <m/>
  </r>
  <r>
    <x v="0"/>
    <x v="1"/>
    <x v="5"/>
    <x v="7"/>
    <x v="1"/>
    <x v="0"/>
    <x v="0"/>
    <x v="1"/>
    <x v="0"/>
    <n v="1"/>
    <s v="St Cah Main Theatre"/>
    <d v="2026-07-10T00:00:00"/>
    <d v="2026-07-10T09:00:00"/>
    <d v="2026-07-10T17:00:00"/>
    <m/>
    <m/>
    <m/>
    <m/>
    <m/>
    <m/>
    <m/>
    <m/>
    <n v="4"/>
    <n v="0"/>
    <n v="4"/>
    <s v="JULY-26-dummy-data.xlsx"/>
    <b v="0"/>
    <n v="0"/>
  </r>
  <r>
    <x v="0"/>
    <x v="1"/>
    <x v="5"/>
    <x v="7"/>
    <x v="1"/>
    <x v="0"/>
    <x v="0"/>
    <x v="1"/>
    <x v="1"/>
    <n v="1"/>
    <s v="St Cah Main Theatre"/>
    <d v="2026-07-10T00:00:00"/>
    <d v="2026-07-10T09:00:00"/>
    <d v="2026-07-10T17:00:00"/>
    <s v="703140048123"/>
    <s v="70036630"/>
    <s v="Bladder biopsy"/>
    <m/>
    <s v="Urology"/>
    <s v="Dr Dummy 08"/>
    <d v="2026-07-10T11:04:00"/>
    <d v="2026-07-10T12:14:00"/>
    <m/>
    <m/>
    <n v="1"/>
    <s v="JULY-26-dummy-data.xlsx"/>
    <b v="0"/>
    <m/>
  </r>
  <r>
    <x v="0"/>
    <x v="1"/>
    <x v="5"/>
    <x v="7"/>
    <x v="1"/>
    <x v="0"/>
    <x v="0"/>
    <x v="1"/>
    <x v="1"/>
    <n v="1"/>
    <s v="St Cah Main Theatre"/>
    <d v="2026-07-10T00:00:00"/>
    <d v="2026-07-10T09:00:00"/>
    <d v="2026-07-10T17:00:00"/>
    <s v="732432277872"/>
    <s v="70182800"/>
    <s v="Bladder biopsy"/>
    <m/>
    <s v="Urology"/>
    <s v="Dr Dummy 08"/>
    <d v="2026-07-10T13:11:00"/>
    <d v="2026-07-10T14:35:00"/>
    <m/>
    <m/>
    <n v="1"/>
    <s v="JULY-26-dummy-data.xlsx"/>
    <b v="0"/>
    <m/>
  </r>
  <r>
    <x v="0"/>
    <x v="1"/>
    <x v="5"/>
    <x v="7"/>
    <x v="1"/>
    <x v="0"/>
    <x v="0"/>
    <x v="1"/>
    <x v="1"/>
    <n v="1"/>
    <s v="St Cah Main Theatre"/>
    <d v="2026-07-10T00:00:00"/>
    <d v="2026-07-10T09:00:00"/>
    <d v="2026-07-10T17:00:00"/>
    <s v="748257988504"/>
    <s v="70155769"/>
    <s v="Ureteric stent insertion"/>
    <m/>
    <s v="Urology"/>
    <s v="Dr Dummy 08"/>
    <d v="2026-07-10T15:10:00"/>
    <d v="2026-07-10T16:34:00"/>
    <m/>
    <m/>
    <n v="1"/>
    <s v="JULY-26-dummy-data.xlsx"/>
    <b v="0"/>
    <m/>
  </r>
  <r>
    <x v="0"/>
    <x v="1"/>
    <x v="5"/>
    <x v="7"/>
    <x v="1"/>
    <x v="0"/>
    <x v="0"/>
    <x v="1"/>
    <x v="1"/>
    <n v="1"/>
    <s v="St Cah Main Theatre"/>
    <d v="2026-07-10T00:00:00"/>
    <d v="2026-07-10T09:00:00"/>
    <d v="2026-07-10T17:00:00"/>
    <s v="754914647340"/>
    <s v="70080914"/>
    <s v="Circumcision"/>
    <m/>
    <s v="Urology"/>
    <s v="Dr Dummy 08"/>
    <d v="2026-07-10T09:07:00"/>
    <d v="2026-07-10T10:36:00"/>
    <m/>
    <m/>
    <n v="1"/>
    <s v="JULY-26-dummy-data.xlsx"/>
    <b v="0"/>
    <m/>
  </r>
  <r>
    <x v="0"/>
    <x v="1"/>
    <x v="5"/>
    <x v="7"/>
    <x v="1"/>
    <x v="0"/>
    <x v="0"/>
    <x v="0"/>
    <x v="0"/>
    <n v="1"/>
    <s v="St Cah Main Theatre"/>
    <d v="2026-07-12T00:00:00"/>
    <d v="2026-07-12T08:30:00"/>
    <d v="2026-07-12T16:30:00"/>
    <m/>
    <m/>
    <m/>
    <m/>
    <m/>
    <m/>
    <m/>
    <m/>
    <n v="4"/>
    <n v="0"/>
    <n v="4"/>
    <s v="JULY-26-dummy-data.xlsx"/>
    <b v="0"/>
    <n v="0"/>
  </r>
  <r>
    <x v="0"/>
    <x v="1"/>
    <x v="5"/>
    <x v="7"/>
    <x v="1"/>
    <x v="0"/>
    <x v="0"/>
    <x v="0"/>
    <x v="1"/>
    <n v="1"/>
    <s v="St Cah Main Theatre"/>
    <d v="2026-07-12T00:00:00"/>
    <d v="2026-07-12T08:30:00"/>
    <d v="2026-07-12T16:30:00"/>
    <s v="751831914903"/>
    <s v="70125284"/>
    <s v="Endometrial biopsy"/>
    <s v="Wound closure"/>
    <s v="Gynaecology"/>
    <s v="Dr Dummy 10"/>
    <d v="2026-07-12T08:37:00"/>
    <d v="2026-07-12T09:53:00"/>
    <m/>
    <m/>
    <n v="1"/>
    <s v="JULY-26-dummy-data.xlsx"/>
    <b v="0"/>
    <m/>
  </r>
  <r>
    <x v="0"/>
    <x v="1"/>
    <x v="5"/>
    <x v="7"/>
    <x v="1"/>
    <x v="0"/>
    <x v="0"/>
    <x v="0"/>
    <x v="1"/>
    <n v="1"/>
    <s v="St Cah Main Theatre"/>
    <d v="2026-07-12T00:00:00"/>
    <d v="2026-07-12T08:30:00"/>
    <d v="2026-07-12T16:30:00"/>
    <s v="758264474849"/>
    <s v="70295819"/>
    <s v="Hysteroscopy"/>
    <m/>
    <s v="Gynaecology"/>
    <s v="Dr Dummy 10"/>
    <d v="2026-07-12T14:33:00"/>
    <d v="2026-07-12T16:06:00"/>
    <m/>
    <m/>
    <n v="1"/>
    <s v="JULY-26-dummy-data.xlsx"/>
    <b v="0"/>
    <m/>
  </r>
  <r>
    <x v="0"/>
    <x v="1"/>
    <x v="5"/>
    <x v="7"/>
    <x v="1"/>
    <x v="0"/>
    <x v="0"/>
    <x v="0"/>
    <x v="1"/>
    <n v="1"/>
    <s v="St Cah Main Theatre"/>
    <d v="2026-07-12T00:00:00"/>
    <d v="2026-07-12T08:30:00"/>
    <d v="2026-07-12T16:30:00"/>
    <s v="797732188202"/>
    <s v="70282527"/>
    <s v="Diagnostic laparoscopy"/>
    <m/>
    <s v="Gynaecology"/>
    <s v="Dr Dummy 10"/>
    <d v="2026-07-12T10:37:00"/>
    <d v="2026-07-12T11:57:00"/>
    <m/>
    <m/>
    <n v="1"/>
    <s v="JULY-26-dummy-data.xlsx"/>
    <b v="0"/>
    <m/>
  </r>
  <r>
    <x v="0"/>
    <x v="1"/>
    <x v="5"/>
    <x v="7"/>
    <x v="1"/>
    <x v="0"/>
    <x v="0"/>
    <x v="0"/>
    <x v="1"/>
    <n v="1"/>
    <s v="St Cah Main Theatre"/>
    <d v="2026-07-12T00:00:00"/>
    <d v="2026-07-12T08:30:00"/>
    <d v="2026-07-12T16:30:00"/>
    <s v="799067199811"/>
    <s v="70163122"/>
    <s v="Endometrial biopsy"/>
    <s v="Diagnostic examination"/>
    <s v="Gynaecology"/>
    <s v="Dr Dummy 10"/>
    <d v="2026-07-12T12:42:00"/>
    <d v="2026-07-12T14:15:00"/>
    <m/>
    <m/>
    <n v="1"/>
    <s v="JULY-26-dummy-data.xlsx"/>
    <b v="0"/>
    <m/>
  </r>
  <r>
    <x v="0"/>
    <x v="1"/>
    <x v="5"/>
    <x v="7"/>
    <x v="2"/>
    <x v="0"/>
    <x v="0"/>
    <x v="2"/>
    <x v="0"/>
    <n v="1"/>
    <s v="St Cah Main Theatre"/>
    <d v="2026-08-09T00:00:00"/>
    <d v="2026-08-09T08:30:00"/>
    <d v="2026-08-09T16:30:00"/>
    <m/>
    <m/>
    <m/>
    <m/>
    <m/>
    <m/>
    <m/>
    <m/>
    <n v="4"/>
    <n v="0"/>
    <n v="4"/>
    <s v="AUGUST-26-dummy-data.xlsx"/>
    <b v="0"/>
    <n v="0"/>
  </r>
  <r>
    <x v="0"/>
    <x v="1"/>
    <x v="5"/>
    <x v="7"/>
    <x v="2"/>
    <x v="0"/>
    <x v="0"/>
    <x v="2"/>
    <x v="1"/>
    <n v="1"/>
    <s v="St Cah Main Theatre"/>
    <d v="2026-08-09T00:00:00"/>
    <d v="2026-08-09T08:30:00"/>
    <d v="2026-08-09T16:30:00"/>
    <s v="907028701645"/>
    <s v="919638"/>
    <s v="Septoplasty"/>
    <s v="Wound closure"/>
    <s v="ENT"/>
    <s v="Dr Dummy 09"/>
    <d v="2026-08-09T08:40:00"/>
    <d v="2026-08-09T10:14:00"/>
    <m/>
    <m/>
    <n v="1"/>
    <s v="AUGUST-26-dummy-data.xlsx"/>
    <b v="0"/>
    <m/>
  </r>
  <r>
    <x v="0"/>
    <x v="1"/>
    <x v="5"/>
    <x v="7"/>
    <x v="2"/>
    <x v="0"/>
    <x v="0"/>
    <x v="2"/>
    <x v="1"/>
    <n v="1"/>
    <s v="St Cah Main Theatre"/>
    <d v="2026-08-09T00:00:00"/>
    <d v="2026-08-09T08:30:00"/>
    <d v="2026-08-09T16:30:00"/>
    <s v="924010679870"/>
    <s v="701556"/>
    <s v="Tonsillectomy"/>
    <m/>
    <s v="ENT"/>
    <s v="Dr Dummy 09"/>
    <d v="2026-08-09T12:40:00"/>
    <d v="2026-08-09T14:10:00"/>
    <m/>
    <m/>
    <n v="1"/>
    <s v="AUGUST-26-dummy-data.xlsx"/>
    <b v="0"/>
    <m/>
  </r>
  <r>
    <x v="0"/>
    <x v="1"/>
    <x v="5"/>
    <x v="7"/>
    <x v="2"/>
    <x v="0"/>
    <x v="0"/>
    <x v="2"/>
    <x v="1"/>
    <n v="1"/>
    <s v="St Cah Main Theatre"/>
    <d v="2026-08-09T00:00:00"/>
    <d v="2026-08-09T08:30:00"/>
    <d v="2026-08-09T16:30:00"/>
    <s v="929177313856"/>
    <s v="975861"/>
    <s v="Nasal polypectomy"/>
    <m/>
    <s v="ENT"/>
    <s v="Dr Dummy 09"/>
    <d v="2026-08-09T10:32:00"/>
    <d v="2026-08-09T12:03:00"/>
    <m/>
    <m/>
    <n v="1"/>
    <s v="AUGUST-26-dummy-data.xlsx"/>
    <b v="0"/>
    <m/>
  </r>
  <r>
    <x v="0"/>
    <x v="1"/>
    <x v="5"/>
    <x v="7"/>
    <x v="2"/>
    <x v="0"/>
    <x v="0"/>
    <x v="2"/>
    <x v="1"/>
    <n v="1"/>
    <s v="St Cah Main Theatre"/>
    <d v="2026-08-09T00:00:00"/>
    <d v="2026-08-09T08:30:00"/>
    <d v="2026-08-09T16:30:00"/>
    <s v="937850137240"/>
    <s v="769894"/>
    <s v="Grommet insertion"/>
    <m/>
    <s v="ENT"/>
    <s v="Dr Dummy 09"/>
    <d v="2026-08-09T14:35:00"/>
    <d v="2026-08-09T16:09:00"/>
    <m/>
    <m/>
    <n v="1"/>
    <s v="AUGUST-26-dummy-data.xlsx"/>
    <b v="0"/>
    <m/>
  </r>
  <r>
    <x v="0"/>
    <x v="1"/>
    <x v="5"/>
    <x v="7"/>
    <x v="2"/>
    <x v="0"/>
    <x v="0"/>
    <x v="0"/>
    <x v="0"/>
    <n v="1"/>
    <s v="St Cah Main Theatre"/>
    <d v="2026-08-19T00:00:00"/>
    <d v="2026-08-19T08:00:00"/>
    <d v="2026-08-19T16:00:00"/>
    <m/>
    <m/>
    <m/>
    <m/>
    <m/>
    <m/>
    <m/>
    <m/>
    <n v="4"/>
    <n v="0"/>
    <n v="4"/>
    <s v="AUGUST-26-dummy-data.xlsx"/>
    <b v="0"/>
    <n v="0"/>
  </r>
  <r>
    <x v="0"/>
    <x v="1"/>
    <x v="5"/>
    <x v="7"/>
    <x v="2"/>
    <x v="0"/>
    <x v="0"/>
    <x v="0"/>
    <x v="1"/>
    <n v="1"/>
    <s v="St Cah Main Theatre"/>
    <d v="2026-08-19T00:00:00"/>
    <d v="2026-08-19T08:00:00"/>
    <d v="2026-08-19T16:00:00"/>
    <s v="932324365665"/>
    <s v="815101"/>
    <s v="Hysteroscopy"/>
    <m/>
    <s v="Gynaecology"/>
    <s v="Dr Dummy 22"/>
    <d v="2026-08-19T14:12:00"/>
    <d v="2026-08-19T15:18:00"/>
    <m/>
    <m/>
    <n v="1"/>
    <s v="AUGUST-26-dummy-data.xlsx"/>
    <b v="0"/>
    <m/>
  </r>
  <r>
    <x v="0"/>
    <x v="1"/>
    <x v="5"/>
    <x v="7"/>
    <x v="2"/>
    <x v="0"/>
    <x v="0"/>
    <x v="0"/>
    <x v="1"/>
    <n v="1"/>
    <s v="St Cah Main Theatre"/>
    <d v="2026-08-19T00:00:00"/>
    <d v="2026-08-19T08:00:00"/>
    <d v="2026-08-19T16:00:00"/>
    <s v="957806914066"/>
    <s v="931731"/>
    <s v="Cervical polypectomy"/>
    <m/>
    <s v="Gynaecology"/>
    <s v="Dr Dummy 22"/>
    <d v="2026-08-19T10:04:00"/>
    <d v="2026-08-19T11:24:00"/>
    <m/>
    <m/>
    <n v="1"/>
    <s v="AUGUST-26-dummy-data.xlsx"/>
    <b v="0"/>
    <m/>
  </r>
  <r>
    <x v="0"/>
    <x v="1"/>
    <x v="5"/>
    <x v="7"/>
    <x v="2"/>
    <x v="0"/>
    <x v="0"/>
    <x v="0"/>
    <x v="1"/>
    <n v="1"/>
    <s v="St Cah Main Theatre"/>
    <d v="2026-08-19T00:00:00"/>
    <d v="2026-08-19T08:00:00"/>
    <d v="2026-08-19T16:00:00"/>
    <s v="974529704031"/>
    <s v="937633"/>
    <s v="Endometrial biopsy"/>
    <m/>
    <s v="Gynaecology"/>
    <s v="Dr Dummy 22"/>
    <d v="2026-08-19T08:03:00"/>
    <d v="2026-08-19T09:07:00"/>
    <m/>
    <m/>
    <n v="1"/>
    <s v="AUGUST-26-dummy-data.xlsx"/>
    <b v="0"/>
    <m/>
  </r>
  <r>
    <x v="0"/>
    <x v="1"/>
    <x v="5"/>
    <x v="7"/>
    <x v="2"/>
    <x v="0"/>
    <x v="0"/>
    <x v="0"/>
    <x v="1"/>
    <n v="1"/>
    <s v="St Cah Main Theatre"/>
    <d v="2026-08-19T00:00:00"/>
    <d v="2026-08-19T08:00:00"/>
    <d v="2026-08-19T16:00:00"/>
    <s v="979648692858"/>
    <s v="892264"/>
    <s v="Hysteroscopy"/>
    <m/>
    <s v="Gynaecology"/>
    <s v="Dr Dummy 22"/>
    <d v="2026-08-19T12:04:00"/>
    <d v="2026-08-19T13:34:00"/>
    <m/>
    <m/>
    <n v="1"/>
    <s v="AUGUST-26-dummy-data.xlsx"/>
    <b v="0"/>
    <m/>
  </r>
  <r>
    <x v="0"/>
    <x v="1"/>
    <x v="5"/>
    <x v="7"/>
    <x v="2"/>
    <x v="0"/>
    <x v="0"/>
    <x v="1"/>
    <x v="0"/>
    <n v="1"/>
    <s v="St Cah Main Theatre"/>
    <d v="2026-08-20T00:00:00"/>
    <d v="2026-08-20T08:00:00"/>
    <d v="2026-08-20T16:00:00"/>
    <m/>
    <m/>
    <m/>
    <m/>
    <m/>
    <m/>
    <m/>
    <m/>
    <n v="4"/>
    <n v="0"/>
    <n v="4"/>
    <s v="AUGUST-26-dummy-data.xlsx"/>
    <b v="0"/>
    <n v="0"/>
  </r>
  <r>
    <x v="0"/>
    <x v="1"/>
    <x v="5"/>
    <x v="7"/>
    <x v="2"/>
    <x v="0"/>
    <x v="0"/>
    <x v="1"/>
    <x v="1"/>
    <n v="1"/>
    <s v="St Cah Main Theatre"/>
    <d v="2026-08-20T00:00:00"/>
    <d v="2026-08-20T08:00:00"/>
    <d v="2026-08-20T16:00:00"/>
    <s v="924373908922"/>
    <s v="713070"/>
    <s v="Ureteroscopy"/>
    <m/>
    <s v="Urology"/>
    <s v="Dr Dummy 06"/>
    <d v="2026-08-20T10:08:00"/>
    <d v="2026-08-20T11:32:00"/>
    <m/>
    <m/>
    <n v="1"/>
    <s v="AUGUST-26-dummy-data.xlsx"/>
    <b v="0"/>
    <m/>
  </r>
  <r>
    <x v="0"/>
    <x v="1"/>
    <x v="5"/>
    <x v="7"/>
    <x v="2"/>
    <x v="0"/>
    <x v="0"/>
    <x v="1"/>
    <x v="1"/>
    <n v="1"/>
    <s v="St Cah Main Theatre"/>
    <d v="2026-08-20T00:00:00"/>
    <d v="2026-08-20T08:00:00"/>
    <d v="2026-08-20T16:00:00"/>
    <s v="948375880182"/>
    <s v="956702"/>
    <s v="Circumcision"/>
    <m/>
    <s v="Urology"/>
    <s v="Dr Dummy 06"/>
    <d v="2026-08-20T14:11:00"/>
    <d v="2026-08-20T15:41:00"/>
    <m/>
    <m/>
    <n v="1"/>
    <s v="AUGUST-26-dummy-data.xlsx"/>
    <b v="0"/>
    <m/>
  </r>
  <r>
    <x v="0"/>
    <x v="1"/>
    <x v="5"/>
    <x v="7"/>
    <x v="2"/>
    <x v="0"/>
    <x v="0"/>
    <x v="1"/>
    <x v="1"/>
    <n v="1"/>
    <s v="St Cah Main Theatre"/>
    <d v="2026-08-20T00:00:00"/>
    <d v="2026-08-20T08:00:00"/>
    <d v="2026-08-20T16:00:00"/>
    <s v="987338221840"/>
    <s v="931951"/>
    <s v="Bladder biopsy"/>
    <m/>
    <s v="Urology"/>
    <s v="Dr Dummy 06"/>
    <d v="2026-08-20T12:05:00"/>
    <d v="2026-08-20T13:34:00"/>
    <m/>
    <m/>
    <n v="1"/>
    <s v="AUGUST-26-dummy-data.xlsx"/>
    <b v="0"/>
    <m/>
  </r>
  <r>
    <x v="0"/>
    <x v="1"/>
    <x v="5"/>
    <x v="7"/>
    <x v="2"/>
    <x v="0"/>
    <x v="0"/>
    <x v="1"/>
    <x v="1"/>
    <n v="1"/>
    <s v="St Cah Main Theatre"/>
    <d v="2026-08-20T00:00:00"/>
    <d v="2026-08-20T08:00:00"/>
    <d v="2026-08-20T16:00:00"/>
    <s v="999218163289"/>
    <s v="810571"/>
    <s v="Ureteroscopy"/>
    <m/>
    <s v="Urology"/>
    <s v="Dr Dummy 06"/>
    <d v="2026-08-20T08:07:00"/>
    <d v="2026-08-20T09:19:00"/>
    <m/>
    <m/>
    <n v="1"/>
    <s v="AUGUST-26-dummy-data.xlsx"/>
    <b v="0"/>
    <m/>
  </r>
  <r>
    <x v="0"/>
    <x v="1"/>
    <x v="5"/>
    <x v="8"/>
    <x v="1"/>
    <x v="0"/>
    <x v="0"/>
    <x v="4"/>
    <x v="0"/>
    <n v="1"/>
    <s v="St Cah Main Theatre"/>
    <d v="2026-07-06T00:00:00"/>
    <d v="2026-07-06T09:00:00"/>
    <d v="2026-07-06T18:00:00"/>
    <m/>
    <m/>
    <m/>
    <m/>
    <m/>
    <m/>
    <m/>
    <m/>
    <n v="4"/>
    <n v="0"/>
    <n v="4"/>
    <s v="JULY-26-dummy-data.xlsx"/>
    <b v="0"/>
    <n v="0"/>
  </r>
  <r>
    <x v="0"/>
    <x v="1"/>
    <x v="5"/>
    <x v="8"/>
    <x v="1"/>
    <x v="0"/>
    <x v="0"/>
    <x v="4"/>
    <x v="1"/>
    <n v="1"/>
    <s v="St Cah Main Theatre"/>
    <d v="2026-07-06T00:00:00"/>
    <d v="2026-07-06T09:00:00"/>
    <d v="2026-07-06T18:00:00"/>
    <s v="706940188025"/>
    <s v="70120242"/>
    <s v="Inguinal hernia repair"/>
    <s v="Diagnostic examination"/>
    <s v="General Surgery"/>
    <s v="Dr Dummy 23"/>
    <d v="2026-07-06T09:12:00"/>
    <d v="2026-07-06T10:34:00"/>
    <m/>
    <m/>
    <n v="1"/>
    <s v="JULY-26-dummy-data.xlsx"/>
    <b v="0"/>
    <m/>
  </r>
  <r>
    <x v="0"/>
    <x v="1"/>
    <x v="5"/>
    <x v="8"/>
    <x v="1"/>
    <x v="0"/>
    <x v="0"/>
    <x v="4"/>
    <x v="1"/>
    <n v="1"/>
    <s v="St Cah Main Theatre"/>
    <d v="2026-07-06T00:00:00"/>
    <d v="2026-07-06T09:00:00"/>
    <d v="2026-07-06T18:00:00"/>
    <s v="707041150447"/>
    <s v="70283667"/>
    <s v="Inguinal hernia repair"/>
    <m/>
    <s v="General Surgery"/>
    <s v="Dr Dummy 23"/>
    <d v="2026-07-06T11:19:00"/>
    <d v="2026-07-06T12:40:00"/>
    <m/>
    <m/>
    <n v="1"/>
    <s v="JULY-26-dummy-data.xlsx"/>
    <b v="0"/>
    <m/>
  </r>
  <r>
    <x v="0"/>
    <x v="1"/>
    <x v="5"/>
    <x v="8"/>
    <x v="1"/>
    <x v="0"/>
    <x v="0"/>
    <x v="4"/>
    <x v="1"/>
    <n v="1"/>
    <s v="St Cah Main Theatre"/>
    <d v="2026-07-06T00:00:00"/>
    <d v="2026-07-06T09:00:00"/>
    <d v="2026-07-06T18:00:00"/>
    <s v="743891127709"/>
    <s v="70008875"/>
    <s v="Laparoscopic cholecystectomy"/>
    <s v="Wound dressing"/>
    <s v="General Surgery"/>
    <s v="Dr Dummy 23"/>
    <d v="2026-07-06T13:42:00"/>
    <d v="2026-07-06T15:11:00"/>
    <m/>
    <m/>
    <n v="1"/>
    <s v="JULY-26-dummy-data.xlsx"/>
    <b v="0"/>
    <m/>
  </r>
  <r>
    <x v="0"/>
    <x v="1"/>
    <x v="5"/>
    <x v="8"/>
    <x v="1"/>
    <x v="0"/>
    <x v="0"/>
    <x v="4"/>
    <x v="1"/>
    <n v="1"/>
    <s v="St Cah Main Theatre"/>
    <d v="2026-07-06T00:00:00"/>
    <d v="2026-07-06T09:00:00"/>
    <d v="2026-07-06T18:00:00"/>
    <s v="750909655913"/>
    <s v="70055849"/>
    <s v="Laparoscopic appendicectomy"/>
    <s v="Wound closure"/>
    <s v="General Surgery"/>
    <s v="Dr Dummy 23"/>
    <d v="2026-07-06T15:54:00"/>
    <d v="2026-07-06T17:45:00"/>
    <m/>
    <m/>
    <n v="1"/>
    <s v="JULY-26-dummy-data.xlsx"/>
    <b v="0"/>
    <m/>
  </r>
  <r>
    <x v="0"/>
    <x v="1"/>
    <x v="5"/>
    <x v="8"/>
    <x v="1"/>
    <x v="0"/>
    <x v="0"/>
    <x v="1"/>
    <x v="0"/>
    <n v="1"/>
    <s v="St Cah Main Theatre"/>
    <d v="2026-07-11T00:00:00"/>
    <d v="2026-07-11T09:00:00"/>
    <d v="2026-07-11T18:00:00"/>
    <m/>
    <m/>
    <m/>
    <m/>
    <m/>
    <m/>
    <m/>
    <m/>
    <n v="4"/>
    <n v="0"/>
    <n v="4"/>
    <s v="JULY-26-dummy-data.xlsx"/>
    <b v="0"/>
    <n v="0"/>
  </r>
  <r>
    <x v="0"/>
    <x v="1"/>
    <x v="5"/>
    <x v="8"/>
    <x v="1"/>
    <x v="0"/>
    <x v="0"/>
    <x v="1"/>
    <x v="1"/>
    <n v="1"/>
    <s v="St Cah Main Theatre"/>
    <d v="2026-07-11T00:00:00"/>
    <d v="2026-07-11T09:00:00"/>
    <d v="2026-07-11T18:00:00"/>
    <s v="727385707222"/>
    <s v="70053765"/>
    <s v="Flexible cystoscopy"/>
    <m/>
    <s v="Urology"/>
    <s v="Dr Dummy 09"/>
    <d v="2026-07-11T15:50:00"/>
    <d v="2026-07-11T17:19:00"/>
    <m/>
    <m/>
    <n v="1"/>
    <s v="JULY-26-dummy-data.xlsx"/>
    <b v="0"/>
    <m/>
  </r>
  <r>
    <x v="0"/>
    <x v="1"/>
    <x v="5"/>
    <x v="8"/>
    <x v="1"/>
    <x v="0"/>
    <x v="0"/>
    <x v="1"/>
    <x v="1"/>
    <n v="1"/>
    <s v="St Cah Main Theatre"/>
    <d v="2026-07-11T00:00:00"/>
    <d v="2026-07-11T09:00:00"/>
    <d v="2026-07-11T18:00:00"/>
    <s v="770040429243"/>
    <s v="70207280"/>
    <s v="Circumcision"/>
    <m/>
    <s v="Urology"/>
    <s v="Dr Dummy 09"/>
    <d v="2026-07-11T11:27:00"/>
    <d v="2026-07-11T13:17:00"/>
    <m/>
    <m/>
    <n v="1"/>
    <s v="JULY-26-dummy-data.xlsx"/>
    <b v="0"/>
    <m/>
  </r>
  <r>
    <x v="0"/>
    <x v="1"/>
    <x v="5"/>
    <x v="8"/>
    <x v="1"/>
    <x v="0"/>
    <x v="0"/>
    <x v="1"/>
    <x v="1"/>
    <n v="1"/>
    <s v="St Cah Main Theatre"/>
    <d v="2026-07-11T00:00:00"/>
    <d v="2026-07-11T09:00:00"/>
    <d v="2026-07-11T18:00:00"/>
    <s v="783116656587"/>
    <s v="70229242"/>
    <s v="Flexible cystoscopy"/>
    <s v="Wound closure"/>
    <s v="Urology"/>
    <s v="Dr Dummy 09"/>
    <d v="2026-07-11T13:37:00"/>
    <d v="2026-07-11T15:05:00"/>
    <m/>
    <m/>
    <n v="1"/>
    <s v="JULY-26-dummy-data.xlsx"/>
    <b v="0"/>
    <m/>
  </r>
  <r>
    <x v="0"/>
    <x v="1"/>
    <x v="5"/>
    <x v="8"/>
    <x v="1"/>
    <x v="0"/>
    <x v="0"/>
    <x v="1"/>
    <x v="1"/>
    <n v="1"/>
    <s v="St Cah Main Theatre"/>
    <d v="2026-07-11T00:00:00"/>
    <d v="2026-07-11T09:00:00"/>
    <d v="2026-07-11T18:00:00"/>
    <s v="788123775691"/>
    <s v="70154024"/>
    <s v="Ureteroscopy"/>
    <m/>
    <s v="Urology"/>
    <s v="Dr Dummy 09"/>
    <d v="2026-07-11T09:10:00"/>
    <d v="2026-07-11T10:46:00"/>
    <m/>
    <m/>
    <n v="1"/>
    <s v="JULY-26-dummy-data.xlsx"/>
    <b v="0"/>
    <m/>
  </r>
  <r>
    <x v="0"/>
    <x v="1"/>
    <x v="5"/>
    <x v="8"/>
    <x v="2"/>
    <x v="0"/>
    <x v="0"/>
    <x v="2"/>
    <x v="0"/>
    <n v="1"/>
    <s v="St Cah Main Theatre"/>
    <d v="2026-08-18T00:00:00"/>
    <d v="2026-08-18T08:00:00"/>
    <d v="2026-08-18T17:00:00"/>
    <m/>
    <m/>
    <m/>
    <m/>
    <m/>
    <m/>
    <m/>
    <m/>
    <n v="4"/>
    <n v="0"/>
    <n v="4"/>
    <s v="AUGUST-26-dummy-data.xlsx"/>
    <b v="0"/>
    <n v="0"/>
  </r>
  <r>
    <x v="0"/>
    <x v="1"/>
    <x v="5"/>
    <x v="8"/>
    <x v="2"/>
    <x v="0"/>
    <x v="0"/>
    <x v="2"/>
    <x v="1"/>
    <n v="1"/>
    <s v="St Cah Main Theatre"/>
    <d v="2026-08-18T00:00:00"/>
    <d v="2026-08-18T08:00:00"/>
    <d v="2026-08-18T17:00:00"/>
    <s v="933764996542"/>
    <s v="713430"/>
    <s v="Nasal polypectomy"/>
    <m/>
    <s v="ENT"/>
    <s v="Dr Dummy 23"/>
    <d v="2026-08-18T14:53:00"/>
    <d v="2026-08-18T16:38:00"/>
    <m/>
    <m/>
    <n v="1"/>
    <s v="AUGUST-26-dummy-data.xlsx"/>
    <b v="0"/>
    <m/>
  </r>
  <r>
    <x v="0"/>
    <x v="1"/>
    <x v="5"/>
    <x v="8"/>
    <x v="2"/>
    <x v="0"/>
    <x v="0"/>
    <x v="2"/>
    <x v="1"/>
    <n v="1"/>
    <s v="St Cah Main Theatre"/>
    <d v="2026-08-18T00:00:00"/>
    <d v="2026-08-18T08:00:00"/>
    <d v="2026-08-18T17:00:00"/>
    <s v="944238431378"/>
    <s v="995793"/>
    <s v="Adenoidectomy"/>
    <s v="Wound closure"/>
    <s v="ENT"/>
    <s v="Dr Dummy 23"/>
    <d v="2026-08-18T08:05:00"/>
    <d v="2026-08-18T09:55:00"/>
    <m/>
    <m/>
    <n v="1"/>
    <s v="AUGUST-26-dummy-data.xlsx"/>
    <b v="0"/>
    <m/>
  </r>
  <r>
    <x v="0"/>
    <x v="1"/>
    <x v="5"/>
    <x v="8"/>
    <x v="2"/>
    <x v="0"/>
    <x v="0"/>
    <x v="2"/>
    <x v="1"/>
    <n v="1"/>
    <s v="St Cah Main Theatre"/>
    <d v="2026-08-18T00:00:00"/>
    <d v="2026-08-18T08:00:00"/>
    <d v="2026-08-18T17:00:00"/>
    <s v="955957024520"/>
    <s v="969542"/>
    <s v="Nasal polypectomy"/>
    <m/>
    <s v="ENT"/>
    <s v="Dr Dummy 23"/>
    <d v="2026-08-18T12:42:00"/>
    <d v="2026-08-18T14:14:00"/>
    <m/>
    <m/>
    <n v="1"/>
    <s v="AUGUST-26-dummy-data.xlsx"/>
    <b v="0"/>
    <m/>
  </r>
  <r>
    <x v="0"/>
    <x v="1"/>
    <x v="5"/>
    <x v="8"/>
    <x v="2"/>
    <x v="0"/>
    <x v="0"/>
    <x v="2"/>
    <x v="1"/>
    <n v="1"/>
    <s v="St Cah Main Theatre"/>
    <d v="2026-08-18T00:00:00"/>
    <d v="2026-08-18T08:00:00"/>
    <d v="2026-08-18T17:00:00"/>
    <s v="998518492815"/>
    <s v="753588"/>
    <s v="Tonsillectomy"/>
    <m/>
    <s v="ENT"/>
    <s v="Dr Dummy 23"/>
    <d v="2026-08-18T10:23:00"/>
    <d v="2026-08-18T11:49:00"/>
    <m/>
    <m/>
    <n v="1"/>
    <s v="AUGUST-26-dummy-data.xlsx"/>
    <b v="0"/>
    <m/>
  </r>
  <r>
    <x v="0"/>
    <x v="1"/>
    <x v="5"/>
    <x v="8"/>
    <x v="2"/>
    <x v="0"/>
    <x v="0"/>
    <x v="4"/>
    <x v="0"/>
    <n v="1"/>
    <s v="St Cah Main Theatre"/>
    <d v="2026-08-30T00:00:00"/>
    <d v="2026-08-30T07:30:00"/>
    <d v="2026-08-30T16:30:00"/>
    <m/>
    <m/>
    <m/>
    <m/>
    <m/>
    <m/>
    <m/>
    <m/>
    <n v="4"/>
    <n v="0"/>
    <n v="4"/>
    <s v="AUGUST-26-dummy-data.xlsx"/>
    <b v="0"/>
    <n v="0"/>
  </r>
  <r>
    <x v="0"/>
    <x v="1"/>
    <x v="5"/>
    <x v="8"/>
    <x v="2"/>
    <x v="0"/>
    <x v="0"/>
    <x v="4"/>
    <x v="1"/>
    <n v="1"/>
    <s v="St Cah Main Theatre"/>
    <d v="2026-08-30T00:00:00"/>
    <d v="2026-08-30T07:30:00"/>
    <d v="2026-08-30T16:30:00"/>
    <s v="911860827333"/>
    <s v="901670"/>
    <s v="Inguinal hernia repair"/>
    <m/>
    <s v="General Surgery"/>
    <s v="Dr Dummy 11"/>
    <d v="2026-08-30T12:05:00"/>
    <d v="2026-08-30T13:28:00"/>
    <m/>
    <m/>
    <n v="1"/>
    <s v="AUGUST-26-dummy-data.xlsx"/>
    <b v="0"/>
    <m/>
  </r>
  <r>
    <x v="0"/>
    <x v="1"/>
    <x v="5"/>
    <x v="8"/>
    <x v="2"/>
    <x v="0"/>
    <x v="0"/>
    <x v="4"/>
    <x v="1"/>
    <n v="1"/>
    <s v="St Cah Main Theatre"/>
    <d v="2026-08-30T00:00:00"/>
    <d v="2026-08-30T07:30:00"/>
    <d v="2026-08-30T16:30:00"/>
    <s v="920680333091"/>
    <s v="865139"/>
    <s v="Incision and drainage of abscess"/>
    <m/>
    <s v="General Surgery"/>
    <s v="Dr Dummy 11"/>
    <d v="2026-08-30T14:26:00"/>
    <d v="2026-08-30T15:42:00"/>
    <m/>
    <m/>
    <n v="1"/>
    <s v="AUGUST-26-dummy-data.xlsx"/>
    <b v="0"/>
    <m/>
  </r>
  <r>
    <x v="0"/>
    <x v="1"/>
    <x v="5"/>
    <x v="8"/>
    <x v="2"/>
    <x v="0"/>
    <x v="0"/>
    <x v="4"/>
    <x v="1"/>
    <n v="1"/>
    <s v="St Cah Main Theatre"/>
    <d v="2026-08-30T00:00:00"/>
    <d v="2026-08-30T07:30:00"/>
    <d v="2026-08-30T16:30:00"/>
    <s v="942781794606"/>
    <s v="970822"/>
    <s v="Inguinal hernia repair"/>
    <m/>
    <s v="General Surgery"/>
    <s v="Dr Dummy 11"/>
    <d v="2026-08-30T09:56:00"/>
    <d v="2026-08-30T11:26:00"/>
    <m/>
    <m/>
    <n v="1"/>
    <s v="AUGUST-26-dummy-data.xlsx"/>
    <b v="0"/>
    <m/>
  </r>
  <r>
    <x v="0"/>
    <x v="1"/>
    <x v="5"/>
    <x v="8"/>
    <x v="2"/>
    <x v="0"/>
    <x v="0"/>
    <x v="4"/>
    <x v="1"/>
    <n v="1"/>
    <s v="St Cah Main Theatre"/>
    <d v="2026-08-30T00:00:00"/>
    <d v="2026-08-30T07:30:00"/>
    <d v="2026-08-30T16:30:00"/>
    <s v="971926581486"/>
    <s v="749969"/>
    <s v="Excision of skin lesion"/>
    <s v="Wound closure"/>
    <s v="General Surgery"/>
    <s v="Dr Dummy 11"/>
    <d v="2026-08-30T07:33:00"/>
    <d v="2026-08-30T08:56:00"/>
    <m/>
    <m/>
    <n v="1"/>
    <s v="AUGUST-26-dummy-data.xlsx"/>
    <b v="0"/>
    <m/>
  </r>
  <r>
    <x v="0"/>
    <x v="1"/>
    <x v="6"/>
    <x v="0"/>
    <x v="2"/>
    <x v="0"/>
    <x v="0"/>
    <x v="2"/>
    <x v="0"/>
    <n v="1"/>
    <s v="St Cah Main Theatre"/>
    <d v="2026-08-13T00:00:00"/>
    <d v="2026-08-13T09:00:00"/>
    <d v="2026-08-13T12:00:00"/>
    <m/>
    <m/>
    <m/>
    <m/>
    <m/>
    <m/>
    <m/>
    <m/>
    <n v="4"/>
    <n v="0"/>
    <n v="4"/>
    <s v="AUGUST-26-dummy-data.xlsx"/>
    <b v="0"/>
    <n v="0"/>
  </r>
  <r>
    <x v="0"/>
    <x v="1"/>
    <x v="6"/>
    <x v="0"/>
    <x v="2"/>
    <x v="0"/>
    <x v="0"/>
    <x v="2"/>
    <x v="1"/>
    <n v="1"/>
    <s v="St Cah Main Theatre"/>
    <d v="2026-08-13T00:00:00"/>
    <d v="2026-08-13T09:00:00"/>
    <d v="2026-08-13T12:00:00"/>
    <s v="900413505244"/>
    <s v="740269"/>
    <s v="Septoplasty"/>
    <m/>
    <s v="ENT"/>
    <s v="Dr Dummy 09"/>
    <d v="2026-08-13T09:06:00"/>
    <d v="2026-08-13T09:27:00"/>
    <m/>
    <m/>
    <n v="1"/>
    <s v="AUGUST-26-dummy-data.xlsx"/>
    <b v="0"/>
    <m/>
  </r>
  <r>
    <x v="0"/>
    <x v="1"/>
    <x v="6"/>
    <x v="0"/>
    <x v="2"/>
    <x v="0"/>
    <x v="0"/>
    <x v="2"/>
    <x v="1"/>
    <n v="1"/>
    <s v="St Cah Main Theatre"/>
    <d v="2026-08-13T00:00:00"/>
    <d v="2026-08-13T09:00:00"/>
    <d v="2026-08-13T12:00:00"/>
    <s v="907943783583"/>
    <s v="849930"/>
    <s v="Septoplasty"/>
    <m/>
    <s v="ENT"/>
    <s v="Dr Dummy 09"/>
    <d v="2026-08-13T10:42:00"/>
    <d v="2026-08-13T11:01:00"/>
    <m/>
    <m/>
    <n v="1"/>
    <s v="AUGUST-26-dummy-data.xlsx"/>
    <b v="0"/>
    <m/>
  </r>
  <r>
    <x v="0"/>
    <x v="1"/>
    <x v="6"/>
    <x v="0"/>
    <x v="2"/>
    <x v="0"/>
    <x v="0"/>
    <x v="2"/>
    <x v="1"/>
    <n v="1"/>
    <s v="St Cah Main Theatre"/>
    <d v="2026-08-13T00:00:00"/>
    <d v="2026-08-13T09:00:00"/>
    <d v="2026-08-13T12:00:00"/>
    <s v="936833499068"/>
    <s v="710935"/>
    <s v="Adenoidectomy"/>
    <m/>
    <s v="ENT"/>
    <s v="Dr Dummy 09"/>
    <d v="2026-08-13T09:47:00"/>
    <d v="2026-08-13T10:06:00"/>
    <m/>
    <m/>
    <n v="1"/>
    <s v="AUGUST-26-dummy-data.xlsx"/>
    <b v="0"/>
    <m/>
  </r>
  <r>
    <x v="0"/>
    <x v="1"/>
    <x v="6"/>
    <x v="0"/>
    <x v="2"/>
    <x v="0"/>
    <x v="0"/>
    <x v="2"/>
    <x v="1"/>
    <n v="1"/>
    <s v="St Cah Main Theatre"/>
    <d v="2026-08-13T00:00:00"/>
    <d v="2026-08-13T09:00:00"/>
    <d v="2026-08-13T12:00:00"/>
    <s v="939849285850"/>
    <s v="868414"/>
    <s v="Nasal polypectomy"/>
    <m/>
    <s v="ENT"/>
    <s v="Dr Dummy 09"/>
    <d v="2026-08-13T11:26:00"/>
    <d v="2026-08-13T11:46:00"/>
    <m/>
    <m/>
    <n v="1"/>
    <s v="AUGUST-26-dummy-data.xlsx"/>
    <b v="0"/>
    <m/>
  </r>
  <r>
    <x v="0"/>
    <x v="1"/>
    <x v="6"/>
    <x v="0"/>
    <x v="2"/>
    <x v="0"/>
    <x v="0"/>
    <x v="1"/>
    <x v="0"/>
    <n v="1"/>
    <s v="St Cah Main Theatre"/>
    <d v="2026-08-23T00:00:00"/>
    <d v="2026-08-23T09:00:00"/>
    <d v="2026-08-23T12:00:00"/>
    <m/>
    <m/>
    <m/>
    <m/>
    <m/>
    <m/>
    <m/>
    <m/>
    <n v="4"/>
    <n v="0"/>
    <n v="4"/>
    <s v="AUGUST-26-dummy-data.xlsx"/>
    <b v="0"/>
    <n v="0"/>
  </r>
  <r>
    <x v="0"/>
    <x v="1"/>
    <x v="6"/>
    <x v="0"/>
    <x v="2"/>
    <x v="0"/>
    <x v="0"/>
    <x v="1"/>
    <x v="1"/>
    <n v="1"/>
    <s v="St Cah Main Theatre"/>
    <d v="2026-08-23T00:00:00"/>
    <d v="2026-08-23T09:00:00"/>
    <d v="2026-08-23T12:00:00"/>
    <s v="951292126858"/>
    <s v="853197"/>
    <s v="Bladder biopsy"/>
    <s v="Local anaesthetic infiltration"/>
    <s v="Urology"/>
    <s v="Dr Dummy 21"/>
    <d v="2026-08-23T10:32:00"/>
    <d v="2026-08-23T10:52:00"/>
    <m/>
    <m/>
    <n v="1"/>
    <s v="AUGUST-26-dummy-data.xlsx"/>
    <b v="0"/>
    <m/>
  </r>
  <r>
    <x v="0"/>
    <x v="1"/>
    <x v="6"/>
    <x v="0"/>
    <x v="2"/>
    <x v="0"/>
    <x v="0"/>
    <x v="1"/>
    <x v="1"/>
    <n v="1"/>
    <s v="St Cah Main Theatre"/>
    <d v="2026-08-23T00:00:00"/>
    <d v="2026-08-23T09:00:00"/>
    <d v="2026-08-23T12:00:00"/>
    <s v="976445347279"/>
    <s v="745865"/>
    <s v="Flexible cystoscopy"/>
    <s v="Tissue biopsy"/>
    <s v="Urology"/>
    <s v="Dr Dummy 21"/>
    <d v="2026-08-23T11:23:00"/>
    <d v="2026-08-23T11:45:00"/>
    <m/>
    <m/>
    <n v="1"/>
    <s v="AUGUST-26-dummy-data.xlsx"/>
    <b v="0"/>
    <m/>
  </r>
  <r>
    <x v="0"/>
    <x v="1"/>
    <x v="6"/>
    <x v="0"/>
    <x v="2"/>
    <x v="0"/>
    <x v="0"/>
    <x v="1"/>
    <x v="1"/>
    <n v="1"/>
    <s v="St Cah Main Theatre"/>
    <d v="2026-08-23T00:00:00"/>
    <d v="2026-08-23T09:00:00"/>
    <d v="2026-08-23T12:00:00"/>
    <s v="984368037594"/>
    <s v="794155"/>
    <s v="Bladder biopsy"/>
    <s v="Diagnostic examination"/>
    <s v="Urology"/>
    <s v="Dr Dummy 21"/>
    <d v="2026-08-23T09:09:00"/>
    <d v="2026-08-23T09:33:00"/>
    <m/>
    <m/>
    <n v="1"/>
    <s v="AUGUST-26-dummy-data.xlsx"/>
    <b v="0"/>
    <m/>
  </r>
  <r>
    <x v="0"/>
    <x v="1"/>
    <x v="6"/>
    <x v="0"/>
    <x v="2"/>
    <x v="0"/>
    <x v="0"/>
    <x v="1"/>
    <x v="1"/>
    <n v="1"/>
    <s v="St Cah Main Theatre"/>
    <d v="2026-08-23T00:00:00"/>
    <d v="2026-08-23T09:00:00"/>
    <d v="2026-08-23T12:00:00"/>
    <s v="986403745458"/>
    <s v="754052"/>
    <s v="Bladder biopsy"/>
    <m/>
    <s v="Urology"/>
    <s v="Dr Dummy 21"/>
    <d v="2026-08-23T09:49:00"/>
    <d v="2026-08-23T10:09:00"/>
    <m/>
    <m/>
    <n v="1"/>
    <s v="AUGUST-26-dummy-data.xlsx"/>
    <b v="0"/>
    <m/>
  </r>
  <r>
    <x v="0"/>
    <x v="1"/>
    <x v="6"/>
    <x v="1"/>
    <x v="0"/>
    <x v="0"/>
    <x v="0"/>
    <x v="6"/>
    <x v="0"/>
    <n v="1"/>
    <s v="St Cah Main Theatre"/>
    <d v="2026-06-12T00:00:00"/>
    <d v="2026-06-12T13:30:00"/>
    <d v="2026-06-12T17:00:00"/>
    <m/>
    <m/>
    <m/>
    <m/>
    <m/>
    <m/>
    <m/>
    <m/>
    <n v="4"/>
    <n v="0"/>
    <n v="4"/>
    <s v="JUNE-26-dummy-data.xlsx"/>
    <b v="0"/>
    <n v="0"/>
  </r>
  <r>
    <x v="0"/>
    <x v="1"/>
    <x v="6"/>
    <x v="1"/>
    <x v="0"/>
    <x v="0"/>
    <x v="0"/>
    <x v="6"/>
    <x v="1"/>
    <n v="1"/>
    <s v="St Cah Main Theatre"/>
    <d v="2026-06-12T00:00:00"/>
    <d v="2026-06-12T13:30:00"/>
    <d v="2026-06-12T17:00:00"/>
    <s v="632709373556"/>
    <s v="60280879"/>
    <s v="Carpal tunnel release"/>
    <m/>
    <s v="Trauma and Orthopaedics"/>
    <s v="Dr Dummy 20"/>
    <d v="2026-06-12T15:24:00"/>
    <d v="2026-06-12T15:52:00"/>
    <m/>
    <m/>
    <n v="1"/>
    <s v="JUNE-26-dummy-data.xlsx"/>
    <b v="0"/>
    <m/>
  </r>
  <r>
    <x v="0"/>
    <x v="1"/>
    <x v="6"/>
    <x v="1"/>
    <x v="0"/>
    <x v="0"/>
    <x v="0"/>
    <x v="6"/>
    <x v="1"/>
    <n v="1"/>
    <s v="St Cah Main Theatre"/>
    <d v="2026-06-12T00:00:00"/>
    <d v="2026-06-12T13:30:00"/>
    <d v="2026-06-12T17:00:00"/>
    <s v="671063339919"/>
    <s v="60088460"/>
    <s v="Shoulder arthroscopy"/>
    <s v="Tissue biopsy"/>
    <s v="Trauma and Orthopaedics"/>
    <s v="Dr Dummy 20"/>
    <d v="2026-06-12T16:10:00"/>
    <d v="2026-06-12T16:30:00"/>
    <m/>
    <m/>
    <n v="1"/>
    <s v="JUNE-26-dummy-data.xlsx"/>
    <b v="0"/>
    <m/>
  </r>
  <r>
    <x v="0"/>
    <x v="1"/>
    <x v="6"/>
    <x v="1"/>
    <x v="0"/>
    <x v="0"/>
    <x v="0"/>
    <x v="6"/>
    <x v="1"/>
    <n v="1"/>
    <s v="St Cah Main Theatre"/>
    <d v="2026-06-12T00:00:00"/>
    <d v="2026-06-12T13:30:00"/>
    <d v="2026-06-12T17:00:00"/>
    <s v="671736598060"/>
    <s v="60253483"/>
    <s v="Wrist fracture fixation"/>
    <s v="Diagnostic examination"/>
    <s v="Trauma and Orthopaedics"/>
    <s v="Dr Dummy 20"/>
    <d v="2026-06-12T14:28:00"/>
    <d v="2026-06-12T14:56:00"/>
    <m/>
    <m/>
    <n v="1"/>
    <s v="JUNE-26-dummy-data.xlsx"/>
    <b v="0"/>
    <m/>
  </r>
  <r>
    <x v="0"/>
    <x v="1"/>
    <x v="6"/>
    <x v="1"/>
    <x v="0"/>
    <x v="0"/>
    <x v="0"/>
    <x v="6"/>
    <x v="1"/>
    <n v="1"/>
    <s v="St Cah Main Theatre"/>
    <d v="2026-06-12T00:00:00"/>
    <d v="2026-06-12T13:30:00"/>
    <d v="2026-06-12T17:00:00"/>
    <s v="671790749439"/>
    <s v="60062454"/>
    <s v="Knee arthroscopy"/>
    <m/>
    <s v="Trauma and Orthopaedics"/>
    <s v="Dr Dummy 20"/>
    <d v="2026-06-12T13:34:00"/>
    <d v="2026-06-12T14:02:00"/>
    <m/>
    <m/>
    <n v="1"/>
    <s v="JUNE-26-dummy-data.xlsx"/>
    <b v="0"/>
    <m/>
  </r>
  <r>
    <x v="0"/>
    <x v="1"/>
    <x v="6"/>
    <x v="1"/>
    <x v="1"/>
    <x v="0"/>
    <x v="0"/>
    <x v="7"/>
    <x v="0"/>
    <n v="1"/>
    <s v="St Cah Main Theatre"/>
    <d v="2026-07-10T00:00:00"/>
    <d v="2026-07-10T13:30:00"/>
    <d v="2026-07-10T17:00:00"/>
    <m/>
    <m/>
    <m/>
    <m/>
    <m/>
    <m/>
    <m/>
    <m/>
    <n v="4"/>
    <n v="0"/>
    <n v="4"/>
    <s v="JULY-26-dummy-data.xlsx"/>
    <b v="0"/>
    <n v="0"/>
  </r>
  <r>
    <x v="0"/>
    <x v="1"/>
    <x v="6"/>
    <x v="1"/>
    <x v="1"/>
    <x v="0"/>
    <x v="0"/>
    <x v="7"/>
    <x v="1"/>
    <n v="1"/>
    <s v="St Cah Main Theatre"/>
    <d v="2026-07-10T00:00:00"/>
    <d v="2026-07-10T13:30:00"/>
    <d v="2026-07-10T17:00:00"/>
    <s v="765021456009"/>
    <s v="70188013"/>
    <s v="Skin graft"/>
    <s v="Diagnostic examination"/>
    <s v="Plastic Surgery"/>
    <s v="Dr Dummy 20"/>
    <d v="2026-07-10T15:20:00"/>
    <d v="2026-07-10T15:49:00"/>
    <m/>
    <m/>
    <n v="1"/>
    <s v="JULY-26-dummy-data.xlsx"/>
    <b v="0"/>
    <m/>
  </r>
  <r>
    <x v="0"/>
    <x v="1"/>
    <x v="6"/>
    <x v="1"/>
    <x v="1"/>
    <x v="0"/>
    <x v="0"/>
    <x v="7"/>
    <x v="1"/>
    <n v="1"/>
    <s v="St Cah Main Theatre"/>
    <d v="2026-07-10T00:00:00"/>
    <d v="2026-07-10T13:30:00"/>
    <d v="2026-07-10T17:00:00"/>
    <s v="770247333356"/>
    <s v="70198488"/>
    <s v="Skin graft"/>
    <s v="Local anaesthetic infiltration"/>
    <s v="Plastic Surgery"/>
    <s v="Dr Dummy 20"/>
    <d v="2026-07-10T16:11:00"/>
    <d v="2026-07-10T16:38:00"/>
    <m/>
    <m/>
    <n v="1"/>
    <s v="JULY-26-dummy-data.xlsx"/>
    <b v="0"/>
    <m/>
  </r>
  <r>
    <x v="0"/>
    <x v="1"/>
    <x v="6"/>
    <x v="1"/>
    <x v="1"/>
    <x v="0"/>
    <x v="0"/>
    <x v="7"/>
    <x v="1"/>
    <n v="1"/>
    <s v="St Cah Main Theatre"/>
    <d v="2026-07-10T00:00:00"/>
    <d v="2026-07-10T13:30:00"/>
    <d v="2026-07-10T17:00:00"/>
    <s v="771032164035"/>
    <s v="70109347"/>
    <s v="Excision of skin lesion"/>
    <m/>
    <s v="Plastic Surgery"/>
    <s v="Dr Dummy 20"/>
    <d v="2026-07-10T14:33:00"/>
    <d v="2026-07-10T14:54:00"/>
    <m/>
    <m/>
    <n v="1"/>
    <s v="JULY-26-dummy-data.xlsx"/>
    <b v="0"/>
    <m/>
  </r>
  <r>
    <x v="0"/>
    <x v="1"/>
    <x v="6"/>
    <x v="1"/>
    <x v="1"/>
    <x v="0"/>
    <x v="0"/>
    <x v="7"/>
    <x v="1"/>
    <n v="1"/>
    <s v="St Cah Main Theatre"/>
    <d v="2026-07-10T00:00:00"/>
    <d v="2026-07-10T13:30:00"/>
    <d v="2026-07-10T17:00:00"/>
    <s v="791552432998"/>
    <s v="70111433"/>
    <s v="Scar revision"/>
    <s v="Diagnostic examination"/>
    <s v="Plastic Surgery"/>
    <s v="Dr Dummy 20"/>
    <d v="2026-07-10T13:33:00"/>
    <d v="2026-07-10T13:56:00"/>
    <m/>
    <m/>
    <n v="1"/>
    <s v="JULY-26-dummy-data.xlsx"/>
    <b v="0"/>
    <m/>
  </r>
  <r>
    <x v="0"/>
    <x v="1"/>
    <x v="6"/>
    <x v="1"/>
    <x v="1"/>
    <x v="0"/>
    <x v="0"/>
    <x v="2"/>
    <x v="0"/>
    <n v="1"/>
    <s v="St Cah Main Theatre"/>
    <d v="2026-07-21T00:00:00"/>
    <d v="2026-07-21T08:30:00"/>
    <d v="2026-07-21T12:00:00"/>
    <m/>
    <m/>
    <m/>
    <m/>
    <m/>
    <m/>
    <m/>
    <m/>
    <n v="4"/>
    <n v="0"/>
    <n v="4"/>
    <s v="JULY-26-dummy-data.xlsx"/>
    <b v="0"/>
    <n v="0"/>
  </r>
  <r>
    <x v="0"/>
    <x v="1"/>
    <x v="6"/>
    <x v="1"/>
    <x v="1"/>
    <x v="0"/>
    <x v="0"/>
    <x v="2"/>
    <x v="1"/>
    <n v="1"/>
    <s v="St Cah Main Theatre"/>
    <d v="2026-07-21T00:00:00"/>
    <d v="2026-07-21T08:30:00"/>
    <d v="2026-07-21T12:00:00"/>
    <s v="719448043429"/>
    <s v="70234287"/>
    <s v="Nasal polypectomy"/>
    <m/>
    <s v="ENT"/>
    <s v="Dr Dummy 10"/>
    <d v="2026-07-21T10:18:00"/>
    <d v="2026-07-21T10:42:00"/>
    <m/>
    <m/>
    <n v="1"/>
    <s v="JULY-26-dummy-data.xlsx"/>
    <b v="0"/>
    <m/>
  </r>
  <r>
    <x v="0"/>
    <x v="1"/>
    <x v="6"/>
    <x v="1"/>
    <x v="1"/>
    <x v="0"/>
    <x v="0"/>
    <x v="2"/>
    <x v="1"/>
    <n v="1"/>
    <s v="St Cah Main Theatre"/>
    <d v="2026-07-21T00:00:00"/>
    <d v="2026-07-21T08:30:00"/>
    <d v="2026-07-21T12:00:00"/>
    <s v="732414335617"/>
    <s v="70286802"/>
    <s v="Adenoidectomy"/>
    <s v="Wound closure"/>
    <s v="ENT"/>
    <s v="Dr Dummy 10"/>
    <d v="2026-07-21T08:37:00"/>
    <d v="2026-07-21T09:05:00"/>
    <m/>
    <m/>
    <n v="1"/>
    <s v="JULY-26-dummy-data.xlsx"/>
    <b v="0"/>
    <m/>
  </r>
  <r>
    <x v="0"/>
    <x v="1"/>
    <x v="6"/>
    <x v="1"/>
    <x v="1"/>
    <x v="0"/>
    <x v="0"/>
    <x v="2"/>
    <x v="1"/>
    <n v="1"/>
    <s v="St Cah Main Theatre"/>
    <d v="2026-07-21T00:00:00"/>
    <d v="2026-07-21T08:30:00"/>
    <d v="2026-07-21T12:00:00"/>
    <s v="751541003421"/>
    <s v="70036982"/>
    <s v="Grommet insertion"/>
    <m/>
    <s v="ENT"/>
    <s v="Dr Dummy 10"/>
    <d v="2026-07-21T09:26:00"/>
    <d v="2026-07-21T09:48:00"/>
    <m/>
    <m/>
    <n v="1"/>
    <s v="JULY-26-dummy-data.xlsx"/>
    <b v="0"/>
    <m/>
  </r>
  <r>
    <x v="0"/>
    <x v="1"/>
    <x v="6"/>
    <x v="1"/>
    <x v="1"/>
    <x v="0"/>
    <x v="0"/>
    <x v="2"/>
    <x v="1"/>
    <n v="1"/>
    <s v="St Cah Main Theatre"/>
    <d v="2026-07-21T00:00:00"/>
    <d v="2026-07-21T08:30:00"/>
    <d v="2026-07-21T12:00:00"/>
    <s v="782658195704"/>
    <s v="70170438"/>
    <s v="Septoplasty"/>
    <s v="Tissue biopsy"/>
    <s v="ENT"/>
    <s v="Dr Dummy 10"/>
    <d v="2026-07-21T11:09:00"/>
    <d v="2026-07-21T11:31:00"/>
    <m/>
    <m/>
    <n v="1"/>
    <s v="JULY-26-dummy-data.xlsx"/>
    <b v="0"/>
    <m/>
  </r>
  <r>
    <x v="0"/>
    <x v="1"/>
    <x v="6"/>
    <x v="1"/>
    <x v="2"/>
    <x v="0"/>
    <x v="0"/>
    <x v="1"/>
    <x v="0"/>
    <n v="1"/>
    <s v="St Cah Main Theatre"/>
    <d v="2026-08-11T00:00:00"/>
    <d v="2026-08-11T13:30:00"/>
    <d v="2026-08-11T17:00:00"/>
    <m/>
    <m/>
    <m/>
    <m/>
    <m/>
    <m/>
    <m/>
    <m/>
    <n v="4"/>
    <n v="0"/>
    <n v="4"/>
    <s v="AUGUST-26-dummy-data.xlsx"/>
    <b v="0"/>
    <n v="0"/>
  </r>
  <r>
    <x v="0"/>
    <x v="1"/>
    <x v="6"/>
    <x v="1"/>
    <x v="2"/>
    <x v="0"/>
    <x v="0"/>
    <x v="1"/>
    <x v="1"/>
    <n v="1"/>
    <s v="St Cah Main Theatre"/>
    <d v="2026-08-11T00:00:00"/>
    <d v="2026-08-11T13:30:00"/>
    <d v="2026-08-11T17:00:00"/>
    <s v="924026492028"/>
    <s v="760751"/>
    <s v="Ureteroscopy"/>
    <s v="Wound closure"/>
    <s v="Urology"/>
    <s v="Dr Dummy 08"/>
    <d v="2026-08-11T15:22:00"/>
    <d v="2026-08-11T15:54:00"/>
    <m/>
    <m/>
    <n v="1"/>
    <s v="AUGUST-26-dummy-data.xlsx"/>
    <b v="0"/>
    <m/>
  </r>
  <r>
    <x v="0"/>
    <x v="1"/>
    <x v="6"/>
    <x v="1"/>
    <x v="2"/>
    <x v="0"/>
    <x v="0"/>
    <x v="1"/>
    <x v="1"/>
    <n v="1"/>
    <s v="St Cah Main Theatre"/>
    <d v="2026-08-11T00:00:00"/>
    <d v="2026-08-11T13:30:00"/>
    <d v="2026-08-11T17:00:00"/>
    <s v="935767681337"/>
    <s v="770157"/>
    <s v="Circumcision"/>
    <m/>
    <s v="Urology"/>
    <s v="Dr Dummy 08"/>
    <d v="2026-08-11T13:35:00"/>
    <d v="2026-08-11T14:01:00"/>
    <m/>
    <m/>
    <n v="1"/>
    <s v="AUGUST-26-dummy-data.xlsx"/>
    <b v="0"/>
    <m/>
  </r>
  <r>
    <x v="0"/>
    <x v="1"/>
    <x v="6"/>
    <x v="1"/>
    <x v="2"/>
    <x v="0"/>
    <x v="0"/>
    <x v="1"/>
    <x v="1"/>
    <n v="1"/>
    <s v="St Cah Main Theatre"/>
    <d v="2026-08-11T00:00:00"/>
    <d v="2026-08-11T13:30:00"/>
    <d v="2026-08-11T17:00:00"/>
    <s v="941539289475"/>
    <s v="728267"/>
    <s v="Ureteric stent insertion"/>
    <m/>
    <s v="Urology"/>
    <s v="Dr Dummy 08"/>
    <d v="2026-08-11T16:11:00"/>
    <d v="2026-08-11T16:32:00"/>
    <m/>
    <m/>
    <n v="1"/>
    <s v="AUGUST-26-dummy-data.xlsx"/>
    <b v="0"/>
    <m/>
  </r>
  <r>
    <x v="0"/>
    <x v="1"/>
    <x v="6"/>
    <x v="1"/>
    <x v="2"/>
    <x v="0"/>
    <x v="0"/>
    <x v="1"/>
    <x v="1"/>
    <n v="1"/>
    <s v="St Cah Main Theatre"/>
    <d v="2026-08-11T00:00:00"/>
    <d v="2026-08-11T13:30:00"/>
    <d v="2026-08-11T17:00:00"/>
    <s v="995276986434"/>
    <s v="848357"/>
    <s v="Ureteroscopy"/>
    <s v="Diagnostic examination"/>
    <s v="Urology"/>
    <s v="Dr Dummy 08"/>
    <d v="2026-08-11T14:26:00"/>
    <d v="2026-08-11T14:54:00"/>
    <m/>
    <m/>
    <n v="1"/>
    <s v="AUGUST-26-dummy-data.xlsx"/>
    <b v="0"/>
    <m/>
  </r>
  <r>
    <x v="0"/>
    <x v="1"/>
    <x v="6"/>
    <x v="1"/>
    <x v="2"/>
    <x v="0"/>
    <x v="0"/>
    <x v="6"/>
    <x v="0"/>
    <n v="1"/>
    <s v="St Cah Main Theatre"/>
    <d v="2026-08-17T00:00:00"/>
    <d v="2026-08-17T13:00:00"/>
    <d v="2026-08-17T16:30:00"/>
    <m/>
    <m/>
    <m/>
    <m/>
    <m/>
    <m/>
    <m/>
    <m/>
    <n v="4"/>
    <n v="0"/>
    <n v="4"/>
    <s v="AUGUST-26-dummy-data.xlsx"/>
    <b v="0"/>
    <n v="0"/>
  </r>
  <r>
    <x v="0"/>
    <x v="1"/>
    <x v="6"/>
    <x v="1"/>
    <x v="2"/>
    <x v="0"/>
    <x v="0"/>
    <x v="6"/>
    <x v="1"/>
    <n v="1"/>
    <s v="St Cah Main Theatre"/>
    <d v="2026-08-17T00:00:00"/>
    <d v="2026-08-17T13:00:00"/>
    <d v="2026-08-17T16:30:00"/>
    <s v="922716210293"/>
    <s v="770636"/>
    <s v="Wrist fracture fixation"/>
    <m/>
    <s v="Trauma and Orthopaedics"/>
    <s v="Dr Dummy 11"/>
    <d v="2026-08-17T15:39:00"/>
    <d v="2026-08-17T16:07:00"/>
    <m/>
    <m/>
    <n v="1"/>
    <s v="AUGUST-26-dummy-data.xlsx"/>
    <b v="0"/>
    <m/>
  </r>
  <r>
    <x v="0"/>
    <x v="1"/>
    <x v="6"/>
    <x v="1"/>
    <x v="2"/>
    <x v="0"/>
    <x v="0"/>
    <x v="6"/>
    <x v="1"/>
    <n v="1"/>
    <s v="St Cah Main Theatre"/>
    <d v="2026-08-17T00:00:00"/>
    <d v="2026-08-17T13:00:00"/>
    <d v="2026-08-17T16:30:00"/>
    <s v="928726780251"/>
    <s v="902514"/>
    <s v="Carpal tunnel release"/>
    <s v="Wound closure"/>
    <s v="Trauma and Orthopaedics"/>
    <s v="Dr Dummy 11"/>
    <d v="2026-08-17T13:02:00"/>
    <d v="2026-08-17T13:27:00"/>
    <m/>
    <m/>
    <n v="1"/>
    <s v="AUGUST-26-dummy-data.xlsx"/>
    <b v="0"/>
    <m/>
  </r>
  <r>
    <x v="0"/>
    <x v="1"/>
    <x v="6"/>
    <x v="1"/>
    <x v="2"/>
    <x v="0"/>
    <x v="0"/>
    <x v="6"/>
    <x v="1"/>
    <n v="1"/>
    <s v="St Cah Main Theatre"/>
    <d v="2026-08-17T00:00:00"/>
    <d v="2026-08-17T13:00:00"/>
    <d v="2026-08-17T16:30:00"/>
    <s v="931179637740"/>
    <s v="730354"/>
    <s v="Knee arthroscopy"/>
    <m/>
    <s v="Trauma and Orthopaedics"/>
    <s v="Dr Dummy 11"/>
    <d v="2026-08-17T13:55:00"/>
    <d v="2026-08-17T14:21:00"/>
    <m/>
    <m/>
    <n v="1"/>
    <s v="AUGUST-26-dummy-data.xlsx"/>
    <b v="0"/>
    <m/>
  </r>
  <r>
    <x v="0"/>
    <x v="1"/>
    <x v="6"/>
    <x v="1"/>
    <x v="2"/>
    <x v="0"/>
    <x v="0"/>
    <x v="6"/>
    <x v="1"/>
    <n v="1"/>
    <s v="St Cah Main Theatre"/>
    <d v="2026-08-17T00:00:00"/>
    <d v="2026-08-17T13:00:00"/>
    <d v="2026-08-17T16:30:00"/>
    <s v="972051479387"/>
    <s v="737005"/>
    <s v="Shoulder arthroscopy"/>
    <s v="Local anaesthetic infiltration"/>
    <s v="Trauma and Orthopaedics"/>
    <s v="Dr Dummy 11"/>
    <d v="2026-08-17T14:49:00"/>
    <d v="2026-08-17T15:14:00"/>
    <m/>
    <m/>
    <n v="1"/>
    <s v="AUGUST-26-dummy-data.xlsx"/>
    <b v="0"/>
    <m/>
  </r>
  <r>
    <x v="0"/>
    <x v="1"/>
    <x v="6"/>
    <x v="2"/>
    <x v="0"/>
    <x v="0"/>
    <x v="0"/>
    <x v="1"/>
    <x v="0"/>
    <n v="1"/>
    <s v="St Cah Main Theatre"/>
    <d v="2026-06-06T00:00:00"/>
    <d v="2026-06-06T08:00:00"/>
    <d v="2026-06-06T12:00:00"/>
    <m/>
    <m/>
    <m/>
    <m/>
    <m/>
    <m/>
    <m/>
    <m/>
    <n v="4"/>
    <n v="0"/>
    <n v="4"/>
    <s v="JUNE-26-dummy-data.xlsx"/>
    <b v="0"/>
    <n v="0"/>
  </r>
  <r>
    <x v="0"/>
    <x v="1"/>
    <x v="6"/>
    <x v="2"/>
    <x v="0"/>
    <x v="0"/>
    <x v="0"/>
    <x v="1"/>
    <x v="1"/>
    <n v="1"/>
    <s v="St Cah Main Theatre"/>
    <d v="2026-06-06T00:00:00"/>
    <d v="2026-06-06T08:00:00"/>
    <d v="2026-06-06T12:00:00"/>
    <s v="651138083775"/>
    <s v="60127513"/>
    <s v="Ureteroscopy"/>
    <m/>
    <s v="Urology"/>
    <s v="Dr Dummy 23"/>
    <d v="2026-06-06T09:06:00"/>
    <d v="2026-06-06T09:37:00"/>
    <m/>
    <m/>
    <n v="1"/>
    <s v="JUNE-26-dummy-data.xlsx"/>
    <b v="0"/>
    <m/>
  </r>
  <r>
    <x v="0"/>
    <x v="1"/>
    <x v="6"/>
    <x v="2"/>
    <x v="0"/>
    <x v="0"/>
    <x v="0"/>
    <x v="1"/>
    <x v="1"/>
    <n v="1"/>
    <s v="St Cah Main Theatre"/>
    <d v="2026-06-06T00:00:00"/>
    <d v="2026-06-06T08:00:00"/>
    <d v="2026-06-06T12:00:00"/>
    <s v="652341226254"/>
    <s v="60009719"/>
    <s v="Circumcision"/>
    <m/>
    <s v="Urology"/>
    <s v="Dr Dummy 23"/>
    <d v="2026-06-06T11:02:00"/>
    <d v="2026-06-06T11:37:00"/>
    <m/>
    <m/>
    <n v="1"/>
    <s v="JUNE-26-dummy-data.xlsx"/>
    <b v="0"/>
    <m/>
  </r>
  <r>
    <x v="0"/>
    <x v="1"/>
    <x v="6"/>
    <x v="2"/>
    <x v="0"/>
    <x v="0"/>
    <x v="0"/>
    <x v="1"/>
    <x v="1"/>
    <n v="1"/>
    <s v="St Cah Main Theatre"/>
    <d v="2026-06-06T00:00:00"/>
    <d v="2026-06-06T08:00:00"/>
    <d v="2026-06-06T12:00:00"/>
    <s v="657795066711"/>
    <s v="60171078"/>
    <s v="Flexible cystoscopy"/>
    <m/>
    <s v="Urology"/>
    <s v="Dr Dummy 23"/>
    <d v="2026-06-06T10:02:00"/>
    <d v="2026-06-06T10:42:00"/>
    <m/>
    <m/>
    <n v="1"/>
    <s v="JUNE-26-dummy-data.xlsx"/>
    <b v="0"/>
    <m/>
  </r>
  <r>
    <x v="0"/>
    <x v="1"/>
    <x v="6"/>
    <x v="2"/>
    <x v="0"/>
    <x v="0"/>
    <x v="0"/>
    <x v="1"/>
    <x v="1"/>
    <n v="1"/>
    <s v="St Cah Main Theatre"/>
    <d v="2026-06-06T00:00:00"/>
    <d v="2026-06-06T08:00:00"/>
    <d v="2026-06-06T12:00:00"/>
    <s v="676441284221"/>
    <s v="60156681"/>
    <s v="Ureteric stent insertion"/>
    <m/>
    <s v="Urology"/>
    <s v="Dr Dummy 23"/>
    <d v="2026-06-06T08:04:00"/>
    <d v="2026-06-06T08:30:00"/>
    <m/>
    <m/>
    <n v="1"/>
    <s v="JUNE-26-dummy-data.xlsx"/>
    <b v="0"/>
    <m/>
  </r>
  <r>
    <x v="0"/>
    <x v="1"/>
    <x v="6"/>
    <x v="2"/>
    <x v="0"/>
    <x v="0"/>
    <x v="0"/>
    <x v="2"/>
    <x v="0"/>
    <n v="1"/>
    <s v="St Cah Main Theatre"/>
    <d v="2026-06-08T00:00:00"/>
    <d v="2026-06-08T13:00:00"/>
    <d v="2026-06-08T17:00:00"/>
    <m/>
    <m/>
    <m/>
    <m/>
    <m/>
    <m/>
    <m/>
    <m/>
    <n v="4"/>
    <n v="0"/>
    <n v="4"/>
    <s v="JUNE-26-dummy-data.xlsx"/>
    <b v="0"/>
    <n v="0"/>
  </r>
  <r>
    <x v="0"/>
    <x v="1"/>
    <x v="6"/>
    <x v="2"/>
    <x v="0"/>
    <x v="0"/>
    <x v="0"/>
    <x v="2"/>
    <x v="1"/>
    <n v="1"/>
    <s v="St Cah Main Theatre"/>
    <d v="2026-06-08T00:00:00"/>
    <d v="2026-06-08T13:00:00"/>
    <d v="2026-06-08T17:00:00"/>
    <s v="601414414728"/>
    <s v="60156845"/>
    <s v="Septoplasty"/>
    <s v="Diagnostic examination"/>
    <s v="ENT"/>
    <s v="Dr Dummy 23"/>
    <d v="2026-06-08T15:10:00"/>
    <d v="2026-06-08T15:53:00"/>
    <m/>
    <m/>
    <n v="1"/>
    <s v="JUNE-26-dummy-data.xlsx"/>
    <b v="0"/>
    <m/>
  </r>
  <r>
    <x v="0"/>
    <x v="1"/>
    <x v="6"/>
    <x v="2"/>
    <x v="0"/>
    <x v="0"/>
    <x v="0"/>
    <x v="2"/>
    <x v="1"/>
    <n v="1"/>
    <s v="St Cah Main Theatre"/>
    <d v="2026-06-08T00:00:00"/>
    <d v="2026-06-08T13:00:00"/>
    <d v="2026-06-08T17:00:00"/>
    <s v="609734174818"/>
    <s v="60002840"/>
    <s v="Septoplasty"/>
    <m/>
    <s v="ENT"/>
    <s v="Dr Dummy 23"/>
    <d v="2026-06-08T16:03:00"/>
    <d v="2026-06-08T16:30:00"/>
    <m/>
    <m/>
    <n v="1"/>
    <s v="JUNE-26-dummy-data.xlsx"/>
    <b v="0"/>
    <m/>
  </r>
  <r>
    <x v="0"/>
    <x v="1"/>
    <x v="6"/>
    <x v="2"/>
    <x v="0"/>
    <x v="0"/>
    <x v="0"/>
    <x v="2"/>
    <x v="1"/>
    <n v="1"/>
    <s v="St Cah Main Theatre"/>
    <d v="2026-06-08T00:00:00"/>
    <d v="2026-06-08T13:00:00"/>
    <d v="2026-06-08T17:00:00"/>
    <s v="638011381076"/>
    <s v="60053080"/>
    <s v="Septoplasty"/>
    <m/>
    <s v="ENT"/>
    <s v="Dr Dummy 23"/>
    <d v="2026-06-08T14:06:00"/>
    <d v="2026-06-08T14:34:00"/>
    <m/>
    <m/>
    <n v="1"/>
    <s v="JUNE-26-dummy-data.xlsx"/>
    <b v="0"/>
    <m/>
  </r>
  <r>
    <x v="0"/>
    <x v="1"/>
    <x v="6"/>
    <x v="2"/>
    <x v="0"/>
    <x v="0"/>
    <x v="0"/>
    <x v="2"/>
    <x v="1"/>
    <n v="1"/>
    <s v="St Cah Main Theatre"/>
    <d v="2026-06-08T00:00:00"/>
    <d v="2026-06-08T13:00:00"/>
    <d v="2026-06-08T17:00:00"/>
    <s v="692318252333"/>
    <s v="60187720"/>
    <s v="Septoplasty"/>
    <m/>
    <s v="ENT"/>
    <s v="Dr Dummy 23"/>
    <d v="2026-06-08T13:12:00"/>
    <d v="2026-06-08T13:45:00"/>
    <m/>
    <m/>
    <n v="1"/>
    <s v="JUNE-26-dummy-data.xlsx"/>
    <b v="0"/>
    <m/>
  </r>
  <r>
    <x v="0"/>
    <x v="1"/>
    <x v="6"/>
    <x v="2"/>
    <x v="0"/>
    <x v="0"/>
    <x v="0"/>
    <x v="1"/>
    <x v="0"/>
    <n v="1"/>
    <s v="St Cah Main Theatre"/>
    <d v="2026-06-23T00:00:00"/>
    <d v="2026-06-23T09:00:00"/>
    <d v="2026-06-23T13:00:00"/>
    <m/>
    <m/>
    <m/>
    <m/>
    <m/>
    <m/>
    <m/>
    <m/>
    <n v="4"/>
    <n v="0"/>
    <n v="4"/>
    <s v="JUNE-26-dummy-data.xlsx"/>
    <b v="0"/>
    <n v="0"/>
  </r>
  <r>
    <x v="0"/>
    <x v="1"/>
    <x v="6"/>
    <x v="2"/>
    <x v="0"/>
    <x v="0"/>
    <x v="0"/>
    <x v="1"/>
    <x v="1"/>
    <n v="1"/>
    <s v="St Cah Main Theatre"/>
    <d v="2026-06-23T00:00:00"/>
    <d v="2026-06-23T09:00:00"/>
    <d v="2026-06-23T13:00:00"/>
    <s v="619935461832"/>
    <s v="60294638"/>
    <s v="Flexible cystoscopy"/>
    <s v="Tissue biopsy"/>
    <s v="Urology"/>
    <s v="Dr Dummy 10"/>
    <d v="2026-06-23T12:06:00"/>
    <d v="2026-06-23T12:31:00"/>
    <m/>
    <m/>
    <n v="1"/>
    <s v="JUNE-26-dummy-data.xlsx"/>
    <b v="0"/>
    <m/>
  </r>
  <r>
    <x v="0"/>
    <x v="1"/>
    <x v="6"/>
    <x v="2"/>
    <x v="0"/>
    <x v="0"/>
    <x v="0"/>
    <x v="1"/>
    <x v="1"/>
    <n v="1"/>
    <s v="St Cah Main Theatre"/>
    <d v="2026-06-23T00:00:00"/>
    <d v="2026-06-23T09:00:00"/>
    <d v="2026-06-23T13:00:00"/>
    <s v="622463857079"/>
    <s v="60225937"/>
    <s v="Flexible cystoscopy"/>
    <s v="Tissue biopsy"/>
    <s v="Urology"/>
    <s v="Dr Dummy 10"/>
    <d v="2026-06-23T11:09:00"/>
    <d v="2026-06-23T11:44:00"/>
    <m/>
    <m/>
    <n v="1"/>
    <s v="JUNE-26-dummy-data.xlsx"/>
    <b v="0"/>
    <m/>
  </r>
  <r>
    <x v="0"/>
    <x v="1"/>
    <x v="6"/>
    <x v="2"/>
    <x v="0"/>
    <x v="0"/>
    <x v="0"/>
    <x v="1"/>
    <x v="1"/>
    <n v="1"/>
    <s v="St Cah Main Theatre"/>
    <d v="2026-06-23T00:00:00"/>
    <d v="2026-06-23T09:00:00"/>
    <d v="2026-06-23T13:00:00"/>
    <s v="647418169746"/>
    <s v="60157814"/>
    <s v="Ureteroscopy"/>
    <m/>
    <s v="Urology"/>
    <s v="Dr Dummy 10"/>
    <d v="2026-06-23T09:10:00"/>
    <d v="2026-06-23T09:40:00"/>
    <m/>
    <m/>
    <n v="1"/>
    <s v="JUNE-26-dummy-data.xlsx"/>
    <b v="0"/>
    <m/>
  </r>
  <r>
    <x v="0"/>
    <x v="1"/>
    <x v="6"/>
    <x v="2"/>
    <x v="0"/>
    <x v="0"/>
    <x v="0"/>
    <x v="1"/>
    <x v="1"/>
    <n v="1"/>
    <s v="St Cah Main Theatre"/>
    <d v="2026-06-23T00:00:00"/>
    <d v="2026-06-23T09:00:00"/>
    <d v="2026-06-23T13:00:00"/>
    <s v="665660767512"/>
    <s v="60037955"/>
    <s v="Bladder biopsy"/>
    <m/>
    <s v="Urology"/>
    <s v="Dr Dummy 10"/>
    <d v="2026-06-23T10:07:00"/>
    <d v="2026-06-23T10:44:00"/>
    <m/>
    <m/>
    <n v="1"/>
    <s v="JUNE-26-dummy-data.xlsx"/>
    <b v="0"/>
    <m/>
  </r>
  <r>
    <x v="0"/>
    <x v="1"/>
    <x v="6"/>
    <x v="2"/>
    <x v="2"/>
    <x v="0"/>
    <x v="0"/>
    <x v="0"/>
    <x v="0"/>
    <n v="1"/>
    <s v="St Cah Main Theatre"/>
    <d v="2026-08-03T00:00:00"/>
    <d v="2026-08-03T09:00:00"/>
    <d v="2026-08-03T13:00:00"/>
    <m/>
    <m/>
    <m/>
    <m/>
    <m/>
    <m/>
    <m/>
    <m/>
    <n v="4"/>
    <n v="0"/>
    <n v="4"/>
    <s v="AUGUST-26-dummy-data.xlsx"/>
    <b v="0"/>
    <n v="0"/>
  </r>
  <r>
    <x v="0"/>
    <x v="1"/>
    <x v="6"/>
    <x v="2"/>
    <x v="2"/>
    <x v="0"/>
    <x v="0"/>
    <x v="0"/>
    <x v="1"/>
    <n v="1"/>
    <s v="St Cah Main Theatre"/>
    <d v="2026-08-03T00:00:00"/>
    <d v="2026-08-03T09:00:00"/>
    <d v="2026-08-03T13:00:00"/>
    <s v="957171199796"/>
    <s v="744845"/>
    <s v="Diagnostic laparoscopy"/>
    <m/>
    <s v="Gynaecology"/>
    <s v="Dr Dummy 21"/>
    <d v="2026-08-03T10:10:00"/>
    <d v="2026-08-03T10:47:00"/>
    <m/>
    <m/>
    <n v="1"/>
    <s v="AUGUST-26-dummy-data.xlsx"/>
    <b v="0"/>
    <m/>
  </r>
  <r>
    <x v="0"/>
    <x v="1"/>
    <x v="6"/>
    <x v="2"/>
    <x v="2"/>
    <x v="0"/>
    <x v="0"/>
    <x v="0"/>
    <x v="1"/>
    <n v="1"/>
    <s v="St Cah Main Theatre"/>
    <d v="2026-08-03T00:00:00"/>
    <d v="2026-08-03T09:00:00"/>
    <d v="2026-08-03T13:00:00"/>
    <s v="961814017732"/>
    <s v="704424"/>
    <s v="Cervical polypectomy"/>
    <m/>
    <s v="Gynaecology"/>
    <s v="Dr Dummy 21"/>
    <d v="2026-08-03T09:06:00"/>
    <d v="2026-08-03T09:33:00"/>
    <m/>
    <m/>
    <n v="1"/>
    <s v="AUGUST-26-dummy-data.xlsx"/>
    <b v="0"/>
    <m/>
  </r>
  <r>
    <x v="0"/>
    <x v="1"/>
    <x v="6"/>
    <x v="2"/>
    <x v="2"/>
    <x v="0"/>
    <x v="0"/>
    <x v="0"/>
    <x v="1"/>
    <n v="1"/>
    <s v="St Cah Main Theatre"/>
    <d v="2026-08-03T00:00:00"/>
    <d v="2026-08-03T09:00:00"/>
    <d v="2026-08-03T13:00:00"/>
    <s v="965467743691"/>
    <s v="759026"/>
    <s v="Hysteroscopy"/>
    <m/>
    <s v="Gynaecology"/>
    <s v="Dr Dummy 21"/>
    <d v="2026-08-03T12:06:00"/>
    <d v="2026-08-03T12:40:00"/>
    <m/>
    <m/>
    <n v="1"/>
    <s v="AUGUST-26-dummy-data.xlsx"/>
    <b v="0"/>
    <m/>
  </r>
  <r>
    <x v="0"/>
    <x v="1"/>
    <x v="6"/>
    <x v="2"/>
    <x v="2"/>
    <x v="0"/>
    <x v="0"/>
    <x v="0"/>
    <x v="1"/>
    <n v="1"/>
    <s v="St Cah Main Theatre"/>
    <d v="2026-08-03T00:00:00"/>
    <d v="2026-08-03T09:00:00"/>
    <d v="2026-08-03T13:00:00"/>
    <s v="985073930536"/>
    <s v="723503"/>
    <s v="Diagnostic laparoscopy"/>
    <s v="Wound closure"/>
    <s v="Gynaecology"/>
    <s v="Dr Dummy 21"/>
    <d v="2026-08-03T11:03:00"/>
    <d v="2026-08-03T11:38:00"/>
    <m/>
    <m/>
    <n v="1"/>
    <s v="AUGUST-26-dummy-data.xlsx"/>
    <b v="0"/>
    <m/>
  </r>
  <r>
    <x v="0"/>
    <x v="1"/>
    <x v="6"/>
    <x v="2"/>
    <x v="2"/>
    <x v="0"/>
    <x v="0"/>
    <x v="4"/>
    <x v="0"/>
    <n v="1"/>
    <s v="St Cah Main Theatre"/>
    <d v="2026-08-07T00:00:00"/>
    <d v="2026-08-07T13:00:00"/>
    <d v="2026-08-07T17:00:00"/>
    <m/>
    <m/>
    <m/>
    <m/>
    <m/>
    <m/>
    <m/>
    <m/>
    <n v="4"/>
    <n v="0"/>
    <n v="4"/>
    <s v="AUGUST-26-dummy-data.xlsx"/>
    <b v="0"/>
    <n v="0"/>
  </r>
  <r>
    <x v="0"/>
    <x v="1"/>
    <x v="6"/>
    <x v="2"/>
    <x v="2"/>
    <x v="0"/>
    <x v="0"/>
    <x v="4"/>
    <x v="1"/>
    <n v="1"/>
    <s v="St Cah Main Theatre"/>
    <d v="2026-08-07T00:00:00"/>
    <d v="2026-08-07T13:00:00"/>
    <d v="2026-08-07T17:00:00"/>
    <s v="924563153530"/>
    <s v="720211"/>
    <s v="Laparoscopic cholecystectomy"/>
    <m/>
    <s v="General Surgery"/>
    <s v="Dr Dummy 02"/>
    <d v="2026-08-07T14:03:00"/>
    <d v="2026-08-07T14:29:00"/>
    <m/>
    <m/>
    <n v="1"/>
    <s v="AUGUST-26-dummy-data.xlsx"/>
    <b v="0"/>
    <m/>
  </r>
  <r>
    <x v="0"/>
    <x v="1"/>
    <x v="6"/>
    <x v="2"/>
    <x v="2"/>
    <x v="0"/>
    <x v="0"/>
    <x v="4"/>
    <x v="1"/>
    <n v="1"/>
    <s v="St Cah Main Theatre"/>
    <d v="2026-08-07T00:00:00"/>
    <d v="2026-08-07T13:00:00"/>
    <d v="2026-08-07T17:00:00"/>
    <s v="937419011583"/>
    <s v="711588"/>
    <s v="Inguinal hernia repair"/>
    <m/>
    <s v="General Surgery"/>
    <s v="Dr Dummy 02"/>
    <d v="2026-08-07T16:10:00"/>
    <d v="2026-08-07T16:52:00"/>
    <m/>
    <m/>
    <n v="1"/>
    <s v="AUGUST-26-dummy-data.xlsx"/>
    <b v="0"/>
    <m/>
  </r>
  <r>
    <x v="0"/>
    <x v="1"/>
    <x v="6"/>
    <x v="2"/>
    <x v="2"/>
    <x v="0"/>
    <x v="0"/>
    <x v="4"/>
    <x v="1"/>
    <n v="1"/>
    <s v="St Cah Main Theatre"/>
    <d v="2026-08-07T00:00:00"/>
    <d v="2026-08-07T13:00:00"/>
    <d v="2026-08-07T17:00:00"/>
    <s v="941265950258"/>
    <s v="788383"/>
    <s v="Incision and drainage of abscess"/>
    <s v="Tissue biopsy"/>
    <s v="General Surgery"/>
    <s v="Dr Dummy 02"/>
    <d v="2026-08-07T13:03:00"/>
    <d v="2026-08-07T13:43:00"/>
    <m/>
    <m/>
    <n v="1"/>
    <s v="AUGUST-26-dummy-data.xlsx"/>
    <b v="0"/>
    <m/>
  </r>
  <r>
    <x v="0"/>
    <x v="1"/>
    <x v="6"/>
    <x v="2"/>
    <x v="2"/>
    <x v="0"/>
    <x v="0"/>
    <x v="4"/>
    <x v="1"/>
    <n v="1"/>
    <s v="St Cah Main Theatre"/>
    <d v="2026-08-07T00:00:00"/>
    <d v="2026-08-07T13:00:00"/>
    <d v="2026-08-07T17:00:00"/>
    <s v="964985271426"/>
    <s v="797585"/>
    <s v="Excision of skin lesion"/>
    <s v="Wound closure"/>
    <s v="General Surgery"/>
    <s v="Dr Dummy 02"/>
    <d v="2026-08-07T15:10:00"/>
    <d v="2026-08-07T15:48:00"/>
    <m/>
    <m/>
    <n v="1"/>
    <s v="AUGUST-26-dummy-data.xlsx"/>
    <b v="0"/>
    <m/>
  </r>
  <r>
    <x v="0"/>
    <x v="1"/>
    <x v="6"/>
    <x v="2"/>
    <x v="2"/>
    <x v="0"/>
    <x v="0"/>
    <x v="6"/>
    <x v="0"/>
    <n v="1"/>
    <s v="St Cah Main Theatre"/>
    <d v="2026-08-10T00:00:00"/>
    <d v="2026-08-10T08:00:00"/>
    <d v="2026-08-10T12:00:00"/>
    <m/>
    <m/>
    <m/>
    <m/>
    <m/>
    <m/>
    <m/>
    <m/>
    <n v="4"/>
    <n v="0"/>
    <n v="4"/>
    <s v="AUGUST-26-dummy-data.xlsx"/>
    <b v="0"/>
    <n v="0"/>
  </r>
  <r>
    <x v="0"/>
    <x v="1"/>
    <x v="6"/>
    <x v="2"/>
    <x v="2"/>
    <x v="0"/>
    <x v="0"/>
    <x v="6"/>
    <x v="1"/>
    <n v="1"/>
    <s v="St Cah Main Theatre"/>
    <d v="2026-08-10T00:00:00"/>
    <d v="2026-08-10T08:00:00"/>
    <d v="2026-08-10T12:00:00"/>
    <s v="920542231178"/>
    <s v="942878"/>
    <s v="Wrist fracture fixation"/>
    <m/>
    <s v="Trauma and Orthopaedics"/>
    <s v="Dr Dummy 22"/>
    <d v="2026-08-10T11:05:00"/>
    <d v="2026-08-10T11:35:00"/>
    <m/>
    <m/>
    <n v="1"/>
    <s v="AUGUST-26-dummy-data.xlsx"/>
    <b v="0"/>
    <m/>
  </r>
  <r>
    <x v="0"/>
    <x v="1"/>
    <x v="6"/>
    <x v="2"/>
    <x v="2"/>
    <x v="0"/>
    <x v="0"/>
    <x v="6"/>
    <x v="1"/>
    <n v="1"/>
    <s v="St Cah Main Theatre"/>
    <d v="2026-08-10T00:00:00"/>
    <d v="2026-08-10T08:00:00"/>
    <d v="2026-08-10T12:00:00"/>
    <s v="930676555423"/>
    <s v="751071"/>
    <s v="Wrist fracture fixation"/>
    <m/>
    <s v="Trauma and Orthopaedics"/>
    <s v="Dr Dummy 22"/>
    <d v="2026-08-10T10:08:00"/>
    <d v="2026-08-10T10:42:00"/>
    <m/>
    <m/>
    <n v="1"/>
    <s v="AUGUST-26-dummy-data.xlsx"/>
    <b v="0"/>
    <m/>
  </r>
  <r>
    <x v="0"/>
    <x v="1"/>
    <x v="6"/>
    <x v="2"/>
    <x v="2"/>
    <x v="0"/>
    <x v="0"/>
    <x v="6"/>
    <x v="1"/>
    <n v="1"/>
    <s v="St Cah Main Theatre"/>
    <d v="2026-08-10T00:00:00"/>
    <d v="2026-08-10T08:00:00"/>
    <d v="2026-08-10T12:00:00"/>
    <s v="959207760705"/>
    <s v="764485"/>
    <s v="Shoulder arthroscopy"/>
    <m/>
    <s v="Trauma and Orthopaedics"/>
    <s v="Dr Dummy 22"/>
    <d v="2026-08-10T08:02:00"/>
    <d v="2026-08-10T08:42:00"/>
    <m/>
    <m/>
    <n v="1"/>
    <s v="AUGUST-26-dummy-data.xlsx"/>
    <b v="0"/>
    <m/>
  </r>
  <r>
    <x v="0"/>
    <x v="1"/>
    <x v="6"/>
    <x v="2"/>
    <x v="2"/>
    <x v="0"/>
    <x v="0"/>
    <x v="6"/>
    <x v="1"/>
    <n v="1"/>
    <s v="St Cah Main Theatre"/>
    <d v="2026-08-10T00:00:00"/>
    <d v="2026-08-10T08:00:00"/>
    <d v="2026-08-10T12:00:00"/>
    <s v="986071028908"/>
    <s v="709007"/>
    <s v="Wrist fracture fixation"/>
    <m/>
    <s v="Trauma and Orthopaedics"/>
    <s v="Dr Dummy 22"/>
    <d v="2026-08-10T09:04:00"/>
    <d v="2026-08-10T09:29:00"/>
    <m/>
    <m/>
    <n v="1"/>
    <s v="AUGUST-26-dummy-data.xlsx"/>
    <b v="0"/>
    <m/>
  </r>
  <r>
    <x v="0"/>
    <x v="1"/>
    <x v="6"/>
    <x v="2"/>
    <x v="2"/>
    <x v="0"/>
    <x v="0"/>
    <x v="2"/>
    <x v="0"/>
    <n v="1"/>
    <s v="St Cah Main Theatre"/>
    <d v="2026-08-21T00:00:00"/>
    <d v="2026-08-21T08:30:00"/>
    <d v="2026-08-21T12:30:00"/>
    <m/>
    <m/>
    <m/>
    <m/>
    <m/>
    <m/>
    <m/>
    <m/>
    <n v="4"/>
    <n v="0"/>
    <n v="4"/>
    <s v="AUGUST-26-dummy-data.xlsx"/>
    <b v="0"/>
    <n v="0"/>
  </r>
  <r>
    <x v="0"/>
    <x v="1"/>
    <x v="6"/>
    <x v="2"/>
    <x v="2"/>
    <x v="0"/>
    <x v="0"/>
    <x v="2"/>
    <x v="1"/>
    <n v="1"/>
    <s v="St Cah Main Theatre"/>
    <d v="2026-08-21T00:00:00"/>
    <d v="2026-08-21T08:30:00"/>
    <d v="2026-08-21T12:30:00"/>
    <s v="911217199545"/>
    <s v="798039"/>
    <s v="Septoplasty"/>
    <m/>
    <s v="ENT"/>
    <s v="Dr Dummy 14"/>
    <d v="2026-08-21T10:35:00"/>
    <d v="2026-08-21T11:13:00"/>
    <m/>
    <m/>
    <n v="1"/>
    <s v="AUGUST-26-dummy-data.xlsx"/>
    <b v="0"/>
    <m/>
  </r>
  <r>
    <x v="0"/>
    <x v="1"/>
    <x v="6"/>
    <x v="2"/>
    <x v="2"/>
    <x v="0"/>
    <x v="0"/>
    <x v="2"/>
    <x v="1"/>
    <n v="1"/>
    <s v="St Cah Main Theatre"/>
    <d v="2026-08-21T00:00:00"/>
    <d v="2026-08-21T08:30:00"/>
    <d v="2026-08-21T12:30:00"/>
    <s v="924906502011"/>
    <s v="756605"/>
    <s v="Nasal polypectomy"/>
    <m/>
    <s v="ENT"/>
    <s v="Dr Dummy 14"/>
    <d v="2026-08-21T09:36:00"/>
    <d v="2026-08-21T10:04:00"/>
    <m/>
    <m/>
    <n v="1"/>
    <s v="AUGUST-26-dummy-data.xlsx"/>
    <b v="0"/>
    <m/>
  </r>
  <r>
    <x v="0"/>
    <x v="1"/>
    <x v="6"/>
    <x v="2"/>
    <x v="2"/>
    <x v="0"/>
    <x v="0"/>
    <x v="2"/>
    <x v="1"/>
    <n v="1"/>
    <s v="St Cah Main Theatre"/>
    <d v="2026-08-21T00:00:00"/>
    <d v="2026-08-21T08:30:00"/>
    <d v="2026-08-21T12:30:00"/>
    <s v="944394534546"/>
    <s v="808669"/>
    <s v="Septoplasty"/>
    <m/>
    <s v="ENT"/>
    <s v="Dr Dummy 14"/>
    <d v="2026-08-21T11:37:00"/>
    <d v="2026-08-21T12:12:00"/>
    <m/>
    <m/>
    <n v="1"/>
    <s v="AUGUST-26-dummy-data.xlsx"/>
    <b v="0"/>
    <m/>
  </r>
  <r>
    <x v="0"/>
    <x v="1"/>
    <x v="6"/>
    <x v="2"/>
    <x v="2"/>
    <x v="0"/>
    <x v="0"/>
    <x v="2"/>
    <x v="1"/>
    <n v="1"/>
    <s v="St Cah Main Theatre"/>
    <d v="2026-08-21T00:00:00"/>
    <d v="2026-08-21T08:30:00"/>
    <d v="2026-08-21T12:30:00"/>
    <s v="989862123037"/>
    <s v="921872"/>
    <s v="Adenoidectomy"/>
    <m/>
    <s v="ENT"/>
    <s v="Dr Dummy 14"/>
    <d v="2026-08-21T08:35:00"/>
    <d v="2026-08-21T09:00:00"/>
    <m/>
    <m/>
    <n v="1"/>
    <s v="AUGUST-26-dummy-data.xlsx"/>
    <b v="0"/>
    <m/>
  </r>
  <r>
    <x v="0"/>
    <x v="1"/>
    <x v="6"/>
    <x v="2"/>
    <x v="2"/>
    <x v="0"/>
    <x v="0"/>
    <x v="6"/>
    <x v="0"/>
    <n v="1"/>
    <s v="St Cah Main Theatre"/>
    <d v="2026-08-27T00:00:00"/>
    <d v="2026-08-27T09:00:00"/>
    <d v="2026-08-27T13:00:00"/>
    <m/>
    <m/>
    <m/>
    <m/>
    <m/>
    <m/>
    <m/>
    <m/>
    <n v="4"/>
    <n v="0"/>
    <n v="4"/>
    <s v="AUGUST-26-dummy-data.xlsx"/>
    <b v="0"/>
    <n v="0"/>
  </r>
  <r>
    <x v="0"/>
    <x v="1"/>
    <x v="6"/>
    <x v="2"/>
    <x v="2"/>
    <x v="0"/>
    <x v="0"/>
    <x v="6"/>
    <x v="1"/>
    <n v="1"/>
    <s v="St Cah Main Theatre"/>
    <d v="2026-08-27T00:00:00"/>
    <d v="2026-08-27T09:00:00"/>
    <d v="2026-08-27T13:00:00"/>
    <s v="908874521031"/>
    <s v="957181"/>
    <s v="Wrist fracture fixation"/>
    <s v="Wound closure"/>
    <s v="Trauma and Orthopaedics"/>
    <s v="Dr Dummy 02"/>
    <d v="2026-08-27T12:03:00"/>
    <d v="2026-08-27T12:39:00"/>
    <m/>
    <m/>
    <n v="1"/>
    <s v="AUGUST-26-dummy-data.xlsx"/>
    <b v="0"/>
    <m/>
  </r>
  <r>
    <x v="0"/>
    <x v="1"/>
    <x v="6"/>
    <x v="2"/>
    <x v="2"/>
    <x v="0"/>
    <x v="0"/>
    <x v="6"/>
    <x v="1"/>
    <n v="1"/>
    <s v="St Cah Main Theatre"/>
    <d v="2026-08-27T00:00:00"/>
    <d v="2026-08-27T09:00:00"/>
    <d v="2026-08-27T13:00:00"/>
    <s v="926547270454"/>
    <s v="756879"/>
    <s v="Removal of metalwork"/>
    <m/>
    <s v="Trauma and Orthopaedics"/>
    <s v="Dr Dummy 02"/>
    <d v="2026-08-27T11:08:00"/>
    <d v="2026-08-27T11:43:00"/>
    <m/>
    <m/>
    <n v="1"/>
    <s v="AUGUST-26-dummy-data.xlsx"/>
    <b v="0"/>
    <m/>
  </r>
  <r>
    <x v="0"/>
    <x v="1"/>
    <x v="6"/>
    <x v="2"/>
    <x v="2"/>
    <x v="0"/>
    <x v="0"/>
    <x v="6"/>
    <x v="1"/>
    <n v="1"/>
    <s v="St Cah Main Theatre"/>
    <d v="2026-08-27T00:00:00"/>
    <d v="2026-08-27T09:00:00"/>
    <d v="2026-08-27T13:00:00"/>
    <s v="934696877863"/>
    <s v="832700"/>
    <s v="Knee arthroscopy"/>
    <s v="Local anaesthetic infiltration"/>
    <s v="Trauma and Orthopaedics"/>
    <s v="Dr Dummy 02"/>
    <d v="2026-08-27T10:10:00"/>
    <d v="2026-08-27T10:51:00"/>
    <m/>
    <m/>
    <n v="1"/>
    <s v="AUGUST-26-dummy-data.xlsx"/>
    <b v="0"/>
    <m/>
  </r>
  <r>
    <x v="0"/>
    <x v="1"/>
    <x v="6"/>
    <x v="2"/>
    <x v="2"/>
    <x v="0"/>
    <x v="0"/>
    <x v="6"/>
    <x v="1"/>
    <n v="1"/>
    <s v="St Cah Main Theatre"/>
    <d v="2026-08-27T00:00:00"/>
    <d v="2026-08-27T09:00:00"/>
    <d v="2026-08-27T13:00:00"/>
    <s v="996480887312"/>
    <s v="917685"/>
    <s v="Carpal tunnel release"/>
    <m/>
    <s v="Trauma and Orthopaedics"/>
    <s v="Dr Dummy 02"/>
    <d v="2026-08-27T09:03:00"/>
    <d v="2026-08-27T09:40:00"/>
    <m/>
    <m/>
    <n v="1"/>
    <s v="AUGUST-26-dummy-data.xlsx"/>
    <b v="0"/>
    <m/>
  </r>
  <r>
    <x v="0"/>
    <x v="1"/>
    <x v="6"/>
    <x v="3"/>
    <x v="0"/>
    <x v="0"/>
    <x v="0"/>
    <x v="7"/>
    <x v="0"/>
    <n v="1"/>
    <s v="St Cah Main Theatre"/>
    <d v="2026-06-01T00:00:00"/>
    <d v="2026-06-01T13:30:00"/>
    <d v="2026-06-01T18:00:00"/>
    <m/>
    <m/>
    <m/>
    <m/>
    <m/>
    <m/>
    <m/>
    <m/>
    <n v="4"/>
    <n v="0"/>
    <n v="4"/>
    <s v="JUNE-26-dummy-data.xlsx"/>
    <b v="0"/>
    <n v="0"/>
  </r>
  <r>
    <x v="0"/>
    <x v="1"/>
    <x v="6"/>
    <x v="3"/>
    <x v="0"/>
    <x v="0"/>
    <x v="0"/>
    <x v="7"/>
    <x v="1"/>
    <n v="1"/>
    <s v="St Cah Main Theatre"/>
    <d v="2026-06-01T00:00:00"/>
    <d v="2026-06-01T13:30:00"/>
    <d v="2026-06-01T18:00:00"/>
    <s v="605778625840"/>
    <s v="60272350"/>
    <s v="Hand wound repair"/>
    <m/>
    <s v="Plastic Surgery"/>
    <s v="Dr Dummy 06"/>
    <d v="2026-06-01T15:53:00"/>
    <d v="2026-06-01T16:30:00"/>
    <m/>
    <m/>
    <n v="1"/>
    <s v="JUNE-26-dummy-data.xlsx"/>
    <b v="0"/>
    <m/>
  </r>
  <r>
    <x v="0"/>
    <x v="1"/>
    <x v="6"/>
    <x v="3"/>
    <x v="0"/>
    <x v="0"/>
    <x v="0"/>
    <x v="7"/>
    <x v="1"/>
    <n v="1"/>
    <s v="St Cah Main Theatre"/>
    <d v="2026-06-01T00:00:00"/>
    <d v="2026-06-01T13:30:00"/>
    <d v="2026-06-01T18:00:00"/>
    <s v="616211489192"/>
    <s v="60157962"/>
    <s v="Hand wound repair"/>
    <s v="Wound dressing"/>
    <s v="Plastic Surgery"/>
    <s v="Dr Dummy 06"/>
    <d v="2026-06-01T14:47:00"/>
    <d v="2026-06-01T15:22:00"/>
    <m/>
    <m/>
    <n v="1"/>
    <s v="JUNE-26-dummy-data.xlsx"/>
    <b v="0"/>
    <m/>
  </r>
  <r>
    <x v="0"/>
    <x v="1"/>
    <x v="6"/>
    <x v="3"/>
    <x v="0"/>
    <x v="0"/>
    <x v="0"/>
    <x v="7"/>
    <x v="1"/>
    <n v="1"/>
    <s v="St Cah Main Theatre"/>
    <d v="2026-06-01T00:00:00"/>
    <d v="2026-06-01T13:30:00"/>
    <d v="2026-06-01T18:00:00"/>
    <s v="638744981772"/>
    <s v="60043178"/>
    <s v="Scar revision"/>
    <s v="Diagnostic examination"/>
    <s v="Plastic Surgery"/>
    <s v="Dr Dummy 06"/>
    <d v="2026-06-01T13:35:00"/>
    <d v="2026-06-01T14:20:00"/>
    <m/>
    <m/>
    <n v="1"/>
    <s v="JUNE-26-dummy-data.xlsx"/>
    <b v="0"/>
    <m/>
  </r>
  <r>
    <x v="0"/>
    <x v="1"/>
    <x v="6"/>
    <x v="3"/>
    <x v="0"/>
    <x v="0"/>
    <x v="0"/>
    <x v="7"/>
    <x v="1"/>
    <n v="1"/>
    <s v="St Cah Main Theatre"/>
    <d v="2026-06-01T00:00:00"/>
    <d v="2026-06-01T13:30:00"/>
    <d v="2026-06-01T18:00:00"/>
    <s v="667921480209"/>
    <s v="60076362"/>
    <s v="Scar revision"/>
    <s v="Wound dressing"/>
    <s v="Plastic Surgery"/>
    <s v="Dr Dummy 06"/>
    <d v="2026-06-01T16:53:00"/>
    <d v="2026-06-01T17:34:00"/>
    <m/>
    <m/>
    <n v="1"/>
    <s v="JUNE-26-dummy-data.xlsx"/>
    <b v="0"/>
    <m/>
  </r>
  <r>
    <x v="0"/>
    <x v="1"/>
    <x v="6"/>
    <x v="3"/>
    <x v="0"/>
    <x v="0"/>
    <x v="0"/>
    <x v="1"/>
    <x v="0"/>
    <n v="1"/>
    <s v="St Cah Main Theatre"/>
    <d v="2026-06-02T00:00:00"/>
    <d v="2026-06-02T08:00:00"/>
    <d v="2026-06-02T12:30:00"/>
    <m/>
    <m/>
    <m/>
    <m/>
    <m/>
    <m/>
    <m/>
    <m/>
    <n v="4"/>
    <n v="0"/>
    <n v="4"/>
    <s v="JUNE-26-dummy-data.xlsx"/>
    <b v="0"/>
    <n v="0"/>
  </r>
  <r>
    <x v="0"/>
    <x v="1"/>
    <x v="6"/>
    <x v="3"/>
    <x v="0"/>
    <x v="0"/>
    <x v="0"/>
    <x v="1"/>
    <x v="1"/>
    <n v="1"/>
    <s v="St Cah Main Theatre"/>
    <d v="2026-06-02T00:00:00"/>
    <d v="2026-06-02T08:00:00"/>
    <d v="2026-06-02T12:30:00"/>
    <s v="632033928576"/>
    <s v="60295712"/>
    <s v="Ureteroscopy"/>
    <s v="Wound dressing"/>
    <s v="Urology"/>
    <s v="Dr Dummy 17"/>
    <d v="2026-06-02T10:20:00"/>
    <d v="2026-06-02T11:03:00"/>
    <m/>
    <m/>
    <n v="1"/>
    <s v="JUNE-26-dummy-data.xlsx"/>
    <b v="0"/>
    <m/>
  </r>
  <r>
    <x v="0"/>
    <x v="1"/>
    <x v="6"/>
    <x v="3"/>
    <x v="0"/>
    <x v="0"/>
    <x v="0"/>
    <x v="1"/>
    <x v="1"/>
    <n v="1"/>
    <s v="St Cah Main Theatre"/>
    <d v="2026-06-02T00:00:00"/>
    <d v="2026-06-02T08:00:00"/>
    <d v="2026-06-02T12:30:00"/>
    <s v="653034544456"/>
    <s v="60146155"/>
    <s v="Ureteric stent insertion"/>
    <m/>
    <s v="Urology"/>
    <s v="Dr Dummy 17"/>
    <d v="2026-06-02T08:02:00"/>
    <d v="2026-06-02T08:28:00"/>
    <m/>
    <m/>
    <n v="1"/>
    <s v="JUNE-26-dummy-data.xlsx"/>
    <b v="0"/>
    <m/>
  </r>
  <r>
    <x v="0"/>
    <x v="1"/>
    <x v="6"/>
    <x v="3"/>
    <x v="0"/>
    <x v="0"/>
    <x v="0"/>
    <x v="1"/>
    <x v="1"/>
    <n v="1"/>
    <s v="St Cah Main Theatre"/>
    <d v="2026-06-02T00:00:00"/>
    <d v="2026-06-02T08:00:00"/>
    <d v="2026-06-02T12:30:00"/>
    <s v="654564925911"/>
    <s v="60020730"/>
    <s v="Flexible cystoscopy"/>
    <m/>
    <s v="Urology"/>
    <s v="Dr Dummy 17"/>
    <d v="2026-06-02T11:33:00"/>
    <d v="2026-06-02T12:09:00"/>
    <m/>
    <m/>
    <n v="1"/>
    <s v="JUNE-26-dummy-data.xlsx"/>
    <b v="0"/>
    <m/>
  </r>
  <r>
    <x v="0"/>
    <x v="1"/>
    <x v="6"/>
    <x v="3"/>
    <x v="0"/>
    <x v="0"/>
    <x v="0"/>
    <x v="1"/>
    <x v="1"/>
    <n v="1"/>
    <s v="St Cah Main Theatre"/>
    <d v="2026-06-02T00:00:00"/>
    <d v="2026-06-02T08:00:00"/>
    <d v="2026-06-02T12:30:00"/>
    <s v="693324436153"/>
    <s v="60242088"/>
    <s v="Circumcision"/>
    <m/>
    <s v="Urology"/>
    <s v="Dr Dummy 17"/>
    <d v="2026-06-02T09:11:00"/>
    <d v="2026-06-02T09:47:00"/>
    <m/>
    <m/>
    <n v="1"/>
    <s v="JUNE-26-dummy-data.xlsx"/>
    <b v="0"/>
    <m/>
  </r>
  <r>
    <x v="0"/>
    <x v="1"/>
    <x v="6"/>
    <x v="3"/>
    <x v="0"/>
    <x v="0"/>
    <x v="0"/>
    <x v="2"/>
    <x v="0"/>
    <n v="1"/>
    <s v="St Cah Main Theatre"/>
    <d v="2026-06-15T00:00:00"/>
    <d v="2026-06-15T13:00:00"/>
    <d v="2026-06-15T17:30:00"/>
    <m/>
    <m/>
    <m/>
    <m/>
    <m/>
    <m/>
    <m/>
    <m/>
    <n v="4"/>
    <n v="0"/>
    <n v="4"/>
    <s v="JUNE-26-dummy-data.xlsx"/>
    <b v="0"/>
    <n v="0"/>
  </r>
  <r>
    <x v="0"/>
    <x v="1"/>
    <x v="6"/>
    <x v="3"/>
    <x v="0"/>
    <x v="0"/>
    <x v="0"/>
    <x v="2"/>
    <x v="1"/>
    <n v="1"/>
    <s v="St Cah Main Theatre"/>
    <d v="2026-06-15T00:00:00"/>
    <d v="2026-06-15T13:00:00"/>
    <d v="2026-06-15T17:30:00"/>
    <s v="620358431176"/>
    <s v="60123781"/>
    <s v="Septoplasty"/>
    <m/>
    <s v="ENT"/>
    <s v="Dr Dummy 22"/>
    <d v="2026-06-15T16:23:00"/>
    <d v="2026-06-15T17:02:00"/>
    <m/>
    <m/>
    <n v="1"/>
    <s v="JUNE-26-dummy-data.xlsx"/>
    <b v="0"/>
    <m/>
  </r>
  <r>
    <x v="0"/>
    <x v="1"/>
    <x v="6"/>
    <x v="3"/>
    <x v="0"/>
    <x v="0"/>
    <x v="0"/>
    <x v="2"/>
    <x v="1"/>
    <n v="1"/>
    <s v="St Cah Main Theatre"/>
    <d v="2026-06-15T00:00:00"/>
    <d v="2026-06-15T13:00:00"/>
    <d v="2026-06-15T17:30:00"/>
    <s v="641951299854"/>
    <s v="60032991"/>
    <s v="Grommet insertion"/>
    <m/>
    <s v="ENT"/>
    <s v="Dr Dummy 22"/>
    <d v="2026-06-15T15:22:00"/>
    <d v="2026-06-15T16:11:00"/>
    <m/>
    <m/>
    <n v="1"/>
    <s v="JUNE-26-dummy-data.xlsx"/>
    <b v="0"/>
    <m/>
  </r>
  <r>
    <x v="0"/>
    <x v="1"/>
    <x v="6"/>
    <x v="3"/>
    <x v="0"/>
    <x v="0"/>
    <x v="0"/>
    <x v="2"/>
    <x v="1"/>
    <n v="1"/>
    <s v="St Cah Main Theatre"/>
    <d v="2026-06-15T00:00:00"/>
    <d v="2026-06-15T13:00:00"/>
    <d v="2026-06-15T17:30:00"/>
    <s v="663522192299"/>
    <s v="60002236"/>
    <s v="Septoplasty"/>
    <m/>
    <s v="ENT"/>
    <s v="Dr Dummy 22"/>
    <d v="2026-06-15T14:09:00"/>
    <d v="2026-06-15T14:36:00"/>
    <m/>
    <m/>
    <n v="1"/>
    <s v="JUNE-26-dummy-data.xlsx"/>
    <b v="0"/>
    <m/>
  </r>
  <r>
    <x v="0"/>
    <x v="1"/>
    <x v="6"/>
    <x v="3"/>
    <x v="0"/>
    <x v="0"/>
    <x v="0"/>
    <x v="2"/>
    <x v="1"/>
    <n v="1"/>
    <s v="St Cah Main Theatre"/>
    <d v="2026-06-15T00:00:00"/>
    <d v="2026-06-15T13:00:00"/>
    <d v="2026-06-15T17:30:00"/>
    <s v="676747248344"/>
    <s v="60111474"/>
    <s v="Grommet insertion"/>
    <m/>
    <s v="ENT"/>
    <s v="Dr Dummy 22"/>
    <d v="2026-06-15T13:06:00"/>
    <d v="2026-06-15T13:45:00"/>
    <m/>
    <m/>
    <n v="1"/>
    <s v="JUNE-26-dummy-data.xlsx"/>
    <b v="0"/>
    <m/>
  </r>
  <r>
    <x v="0"/>
    <x v="1"/>
    <x v="6"/>
    <x v="3"/>
    <x v="1"/>
    <x v="0"/>
    <x v="0"/>
    <x v="1"/>
    <x v="0"/>
    <n v="1"/>
    <s v="St Cah Main Theatre"/>
    <d v="2026-07-05T00:00:00"/>
    <d v="2026-07-05T08:30:00"/>
    <d v="2026-07-05T13:00:00"/>
    <m/>
    <m/>
    <m/>
    <m/>
    <m/>
    <m/>
    <m/>
    <m/>
    <n v="4"/>
    <n v="0"/>
    <n v="4"/>
    <s v="JULY-26-dummy-data.xlsx"/>
    <b v="0"/>
    <n v="0"/>
  </r>
  <r>
    <x v="0"/>
    <x v="1"/>
    <x v="6"/>
    <x v="3"/>
    <x v="1"/>
    <x v="0"/>
    <x v="0"/>
    <x v="1"/>
    <x v="1"/>
    <n v="1"/>
    <s v="St Cah Main Theatre"/>
    <d v="2026-07-05T00:00:00"/>
    <d v="2026-07-05T08:30:00"/>
    <d v="2026-07-05T13:00:00"/>
    <s v="727637714217"/>
    <s v="70269592"/>
    <s v="Flexible cystoscopy"/>
    <s v="Wound dressing"/>
    <s v="Urology"/>
    <s v="Dr Dummy 24"/>
    <d v="2026-07-05T08:36:00"/>
    <d v="2026-07-05T09:26:00"/>
    <m/>
    <m/>
    <n v="1"/>
    <s v="JULY-26-dummy-data.xlsx"/>
    <b v="0"/>
    <m/>
  </r>
  <r>
    <x v="0"/>
    <x v="1"/>
    <x v="6"/>
    <x v="3"/>
    <x v="1"/>
    <x v="0"/>
    <x v="0"/>
    <x v="1"/>
    <x v="1"/>
    <n v="1"/>
    <s v="St Cah Main Theatre"/>
    <d v="2026-07-05T00:00:00"/>
    <d v="2026-07-05T08:30:00"/>
    <d v="2026-07-05T13:00:00"/>
    <s v="735100893629"/>
    <s v="70115727"/>
    <s v="Flexible cystoscopy"/>
    <s v="Diagnostic examination"/>
    <s v="Urology"/>
    <s v="Dr Dummy 24"/>
    <d v="2026-07-05T11:56:00"/>
    <d v="2026-07-05T12:36:00"/>
    <m/>
    <m/>
    <n v="1"/>
    <s v="JULY-26-dummy-data.xlsx"/>
    <b v="0"/>
    <m/>
  </r>
  <r>
    <x v="0"/>
    <x v="1"/>
    <x v="6"/>
    <x v="3"/>
    <x v="1"/>
    <x v="0"/>
    <x v="0"/>
    <x v="1"/>
    <x v="1"/>
    <n v="1"/>
    <s v="St Cah Main Theatre"/>
    <d v="2026-07-05T00:00:00"/>
    <d v="2026-07-05T08:30:00"/>
    <d v="2026-07-05T13:00:00"/>
    <s v="768483072099"/>
    <s v="70027583"/>
    <s v="Ureteroscopy"/>
    <m/>
    <s v="Urology"/>
    <s v="Dr Dummy 24"/>
    <d v="2026-07-05T09:49:00"/>
    <d v="2026-07-05T10:33:00"/>
    <m/>
    <m/>
    <n v="1"/>
    <s v="JULY-26-dummy-data.xlsx"/>
    <b v="0"/>
    <m/>
  </r>
  <r>
    <x v="0"/>
    <x v="1"/>
    <x v="6"/>
    <x v="3"/>
    <x v="1"/>
    <x v="0"/>
    <x v="0"/>
    <x v="1"/>
    <x v="1"/>
    <n v="1"/>
    <s v="St Cah Main Theatre"/>
    <d v="2026-07-05T00:00:00"/>
    <d v="2026-07-05T08:30:00"/>
    <d v="2026-07-05T13:00:00"/>
    <s v="784635247801"/>
    <s v="70028364"/>
    <s v="Bladder biopsy"/>
    <m/>
    <s v="Urology"/>
    <s v="Dr Dummy 24"/>
    <d v="2026-07-05T10:56:00"/>
    <d v="2026-07-05T11:35:00"/>
    <m/>
    <m/>
    <n v="1"/>
    <s v="JULY-26-dummy-data.xlsx"/>
    <b v="0"/>
    <m/>
  </r>
  <r>
    <x v="0"/>
    <x v="1"/>
    <x v="6"/>
    <x v="3"/>
    <x v="1"/>
    <x v="0"/>
    <x v="0"/>
    <x v="7"/>
    <x v="0"/>
    <n v="1"/>
    <s v="St Cah Main Theatre"/>
    <d v="2026-07-09T00:00:00"/>
    <d v="2026-07-09T08:00:00"/>
    <d v="2026-07-09T12:30:00"/>
    <m/>
    <m/>
    <m/>
    <m/>
    <m/>
    <m/>
    <m/>
    <m/>
    <n v="4"/>
    <n v="0"/>
    <n v="4"/>
    <s v="JULY-26-dummy-data.xlsx"/>
    <b v="0"/>
    <n v="0"/>
  </r>
  <r>
    <x v="0"/>
    <x v="1"/>
    <x v="6"/>
    <x v="3"/>
    <x v="1"/>
    <x v="0"/>
    <x v="0"/>
    <x v="7"/>
    <x v="1"/>
    <n v="1"/>
    <s v="St Cah Main Theatre"/>
    <d v="2026-07-09T00:00:00"/>
    <d v="2026-07-09T08:00:00"/>
    <d v="2026-07-09T12:30:00"/>
    <s v="718643151456"/>
    <s v="70045854"/>
    <s v="Scar revision"/>
    <s v="Wound dressing"/>
    <s v="Plastic Surgery"/>
    <s v="Dr Dummy 06"/>
    <d v="2026-07-09T08:06:00"/>
    <d v="2026-07-09T08:49:00"/>
    <m/>
    <m/>
    <n v="1"/>
    <s v="JULY-26-dummy-data.xlsx"/>
    <b v="0"/>
    <m/>
  </r>
  <r>
    <x v="0"/>
    <x v="1"/>
    <x v="6"/>
    <x v="3"/>
    <x v="1"/>
    <x v="0"/>
    <x v="0"/>
    <x v="7"/>
    <x v="1"/>
    <n v="1"/>
    <s v="St Cah Main Theatre"/>
    <d v="2026-07-09T00:00:00"/>
    <d v="2026-07-09T08:00:00"/>
    <d v="2026-07-09T12:30:00"/>
    <s v="723936953604"/>
    <s v="70243918"/>
    <s v="Hand wound repair"/>
    <m/>
    <s v="Plastic Surgery"/>
    <s v="Dr Dummy 06"/>
    <d v="2026-07-09T09:19:00"/>
    <d v="2026-07-09T10:00:00"/>
    <m/>
    <m/>
    <n v="1"/>
    <s v="JULY-26-dummy-data.xlsx"/>
    <b v="0"/>
    <m/>
  </r>
  <r>
    <x v="0"/>
    <x v="1"/>
    <x v="6"/>
    <x v="3"/>
    <x v="1"/>
    <x v="0"/>
    <x v="0"/>
    <x v="7"/>
    <x v="1"/>
    <n v="1"/>
    <s v="St Cah Main Theatre"/>
    <d v="2026-07-09T00:00:00"/>
    <d v="2026-07-09T08:00:00"/>
    <d v="2026-07-09T12:30:00"/>
    <s v="739377242163"/>
    <s v="70082857"/>
    <s v="Scar revision"/>
    <m/>
    <s v="Plastic Surgery"/>
    <s v="Dr Dummy 06"/>
    <d v="2026-07-09T11:31:00"/>
    <d v="2026-07-09T12:11:00"/>
    <m/>
    <m/>
    <n v="1"/>
    <s v="JULY-26-dummy-data.xlsx"/>
    <b v="0"/>
    <m/>
  </r>
  <r>
    <x v="0"/>
    <x v="1"/>
    <x v="6"/>
    <x v="3"/>
    <x v="1"/>
    <x v="0"/>
    <x v="0"/>
    <x v="7"/>
    <x v="1"/>
    <n v="1"/>
    <s v="St Cah Main Theatre"/>
    <d v="2026-07-09T00:00:00"/>
    <d v="2026-07-09T08:00:00"/>
    <d v="2026-07-09T12:30:00"/>
    <s v="761810297914"/>
    <s v="70029230"/>
    <s v="Skin graft"/>
    <m/>
    <s v="Plastic Surgery"/>
    <s v="Dr Dummy 06"/>
    <d v="2026-07-09T10:23:00"/>
    <d v="2026-07-09T11:07:00"/>
    <m/>
    <m/>
    <n v="1"/>
    <s v="JULY-26-dummy-data.xlsx"/>
    <b v="0"/>
    <m/>
  </r>
  <r>
    <x v="0"/>
    <x v="1"/>
    <x v="6"/>
    <x v="3"/>
    <x v="1"/>
    <x v="0"/>
    <x v="0"/>
    <x v="2"/>
    <x v="0"/>
    <n v="1"/>
    <s v="St Cah Main Theatre"/>
    <d v="2026-07-31T00:00:00"/>
    <d v="2026-07-31T13:00:00"/>
    <d v="2026-07-31T17:30:00"/>
    <m/>
    <m/>
    <m/>
    <m/>
    <m/>
    <m/>
    <m/>
    <m/>
    <n v="4"/>
    <n v="0"/>
    <n v="4"/>
    <s v="JULY-26-dummy-data.xlsx"/>
    <b v="0"/>
    <n v="0"/>
  </r>
  <r>
    <x v="0"/>
    <x v="1"/>
    <x v="6"/>
    <x v="3"/>
    <x v="1"/>
    <x v="0"/>
    <x v="0"/>
    <x v="2"/>
    <x v="1"/>
    <n v="1"/>
    <s v="St Cah Main Theatre"/>
    <d v="2026-07-31T00:00:00"/>
    <d v="2026-07-31T13:00:00"/>
    <d v="2026-07-31T17:30:00"/>
    <s v="714317179797"/>
    <s v="70081926"/>
    <s v="Grommet insertion"/>
    <m/>
    <s v="ENT"/>
    <s v="Dr Dummy 02"/>
    <d v="2026-07-31T13:08:00"/>
    <d v="2026-07-31T13:48:00"/>
    <m/>
    <m/>
    <n v="1"/>
    <s v="JULY-26-dummy-data.xlsx"/>
    <b v="0"/>
    <m/>
  </r>
  <r>
    <x v="0"/>
    <x v="1"/>
    <x v="6"/>
    <x v="3"/>
    <x v="1"/>
    <x v="0"/>
    <x v="0"/>
    <x v="2"/>
    <x v="1"/>
    <n v="1"/>
    <s v="St Cah Main Theatre"/>
    <d v="2026-07-31T00:00:00"/>
    <d v="2026-07-31T13:00:00"/>
    <d v="2026-07-31T17:30:00"/>
    <s v="721722886268"/>
    <s v="70032620"/>
    <s v="Grommet insertion"/>
    <m/>
    <s v="ENT"/>
    <s v="Dr Dummy 02"/>
    <d v="2026-07-31T16:25:00"/>
    <d v="2026-07-31T16:56:00"/>
    <m/>
    <m/>
    <n v="1"/>
    <s v="JULY-26-dummy-data.xlsx"/>
    <b v="0"/>
    <m/>
  </r>
  <r>
    <x v="0"/>
    <x v="1"/>
    <x v="6"/>
    <x v="3"/>
    <x v="1"/>
    <x v="0"/>
    <x v="0"/>
    <x v="2"/>
    <x v="1"/>
    <n v="1"/>
    <s v="St Cah Main Theatre"/>
    <d v="2026-07-31T00:00:00"/>
    <d v="2026-07-31T13:00:00"/>
    <d v="2026-07-31T17:30:00"/>
    <s v="766399083053"/>
    <s v="70171979"/>
    <s v="Grommet insertion"/>
    <s v="Wound dressing"/>
    <s v="ENT"/>
    <s v="Dr Dummy 02"/>
    <d v="2026-07-31T14:16:00"/>
    <d v="2026-07-31T14:46:00"/>
    <m/>
    <m/>
    <n v="1"/>
    <s v="JULY-26-dummy-data.xlsx"/>
    <b v="0"/>
    <m/>
  </r>
  <r>
    <x v="0"/>
    <x v="1"/>
    <x v="6"/>
    <x v="3"/>
    <x v="1"/>
    <x v="0"/>
    <x v="0"/>
    <x v="2"/>
    <x v="1"/>
    <n v="1"/>
    <s v="St Cah Main Theatre"/>
    <d v="2026-07-31T00:00:00"/>
    <d v="2026-07-31T13:00:00"/>
    <d v="2026-07-31T17:30:00"/>
    <s v="771565289911"/>
    <s v="70113391"/>
    <s v="Tonsillectomy"/>
    <m/>
    <s v="ENT"/>
    <s v="Dr Dummy 02"/>
    <d v="2026-07-31T15:21:00"/>
    <d v="2026-07-31T15:57:00"/>
    <m/>
    <m/>
    <n v="1"/>
    <s v="JULY-26-dummy-data.xlsx"/>
    <b v="0"/>
    <m/>
  </r>
  <r>
    <x v="0"/>
    <x v="1"/>
    <x v="6"/>
    <x v="3"/>
    <x v="2"/>
    <x v="0"/>
    <x v="0"/>
    <x v="4"/>
    <x v="0"/>
    <n v="1"/>
    <s v="St Cah Main Theatre"/>
    <d v="2026-08-08T00:00:00"/>
    <d v="2026-08-08T09:00:00"/>
    <d v="2026-08-08T13:30:00"/>
    <m/>
    <m/>
    <m/>
    <m/>
    <m/>
    <m/>
    <m/>
    <m/>
    <n v="4"/>
    <n v="0"/>
    <n v="4"/>
    <s v="AUGUST-26-dummy-data.xlsx"/>
    <b v="0"/>
    <n v="0"/>
  </r>
  <r>
    <x v="0"/>
    <x v="1"/>
    <x v="6"/>
    <x v="3"/>
    <x v="2"/>
    <x v="0"/>
    <x v="0"/>
    <x v="4"/>
    <x v="1"/>
    <n v="1"/>
    <s v="St Cah Main Theatre"/>
    <d v="2026-08-08T00:00:00"/>
    <d v="2026-08-08T09:00:00"/>
    <d v="2026-08-08T13:30:00"/>
    <s v="908387483330"/>
    <s v="997891"/>
    <s v="Inguinal hernia repair"/>
    <s v="Diagnostic examination"/>
    <s v="General Surgery"/>
    <s v="Dr Dummy 16"/>
    <d v="2026-08-08T11:17:00"/>
    <d v="2026-08-08T12:05:00"/>
    <m/>
    <m/>
    <n v="1"/>
    <s v="AUGUST-26-dummy-data.xlsx"/>
    <b v="0"/>
    <m/>
  </r>
  <r>
    <x v="0"/>
    <x v="1"/>
    <x v="6"/>
    <x v="3"/>
    <x v="2"/>
    <x v="0"/>
    <x v="0"/>
    <x v="4"/>
    <x v="1"/>
    <n v="1"/>
    <s v="St Cah Main Theatre"/>
    <d v="2026-08-08T00:00:00"/>
    <d v="2026-08-08T09:00:00"/>
    <d v="2026-08-08T13:30:00"/>
    <s v="925853590317"/>
    <s v="913091"/>
    <s v="Incision and drainage of abscess"/>
    <s v="Wound dressing"/>
    <s v="General Surgery"/>
    <s v="Dr Dummy 16"/>
    <d v="2026-08-08T12:32:00"/>
    <d v="2026-08-08T13:13:00"/>
    <m/>
    <m/>
    <n v="1"/>
    <s v="AUGUST-26-dummy-data.xlsx"/>
    <b v="0"/>
    <m/>
  </r>
  <r>
    <x v="0"/>
    <x v="1"/>
    <x v="6"/>
    <x v="3"/>
    <x v="2"/>
    <x v="0"/>
    <x v="0"/>
    <x v="4"/>
    <x v="1"/>
    <n v="1"/>
    <s v="St Cah Main Theatre"/>
    <d v="2026-08-08T00:00:00"/>
    <d v="2026-08-08T09:00:00"/>
    <d v="2026-08-08T13:30:00"/>
    <s v="944935973779"/>
    <s v="926089"/>
    <s v="Laparoscopic appendicectomy"/>
    <m/>
    <s v="General Surgery"/>
    <s v="Dr Dummy 16"/>
    <d v="2026-08-08T09:07:00"/>
    <d v="2026-08-08T09:45:00"/>
    <m/>
    <m/>
    <n v="1"/>
    <s v="AUGUST-26-dummy-data.xlsx"/>
    <b v="0"/>
    <m/>
  </r>
  <r>
    <x v="0"/>
    <x v="1"/>
    <x v="6"/>
    <x v="3"/>
    <x v="2"/>
    <x v="0"/>
    <x v="0"/>
    <x v="4"/>
    <x v="1"/>
    <n v="1"/>
    <s v="St Cah Main Theatre"/>
    <d v="2026-08-08T00:00:00"/>
    <d v="2026-08-08T09:00:00"/>
    <d v="2026-08-08T13:30:00"/>
    <s v="989642770820"/>
    <s v="870123"/>
    <s v="Laparoscopic cholecystectomy"/>
    <m/>
    <s v="General Surgery"/>
    <s v="Dr Dummy 16"/>
    <d v="2026-08-08T10:09:00"/>
    <d v="2026-08-08T10:49:00"/>
    <m/>
    <m/>
    <n v="1"/>
    <s v="AUGUST-26-dummy-data.xlsx"/>
    <b v="0"/>
    <m/>
  </r>
  <r>
    <x v="0"/>
    <x v="1"/>
    <x v="6"/>
    <x v="3"/>
    <x v="2"/>
    <x v="0"/>
    <x v="0"/>
    <x v="0"/>
    <x v="0"/>
    <n v="1"/>
    <s v="St Cah Main Theatre"/>
    <d v="2026-08-12T00:00:00"/>
    <d v="2026-08-12T08:30:00"/>
    <d v="2026-08-12T13:00:00"/>
    <m/>
    <m/>
    <m/>
    <m/>
    <m/>
    <m/>
    <m/>
    <m/>
    <n v="4"/>
    <n v="0"/>
    <n v="4"/>
    <s v="AUGUST-26-dummy-data.xlsx"/>
    <b v="0"/>
    <n v="0"/>
  </r>
  <r>
    <x v="0"/>
    <x v="1"/>
    <x v="6"/>
    <x v="3"/>
    <x v="2"/>
    <x v="0"/>
    <x v="0"/>
    <x v="0"/>
    <x v="1"/>
    <n v="1"/>
    <s v="St Cah Main Theatre"/>
    <d v="2026-08-12T00:00:00"/>
    <d v="2026-08-12T08:30:00"/>
    <d v="2026-08-12T13:00:00"/>
    <s v="931601609731"/>
    <s v="979137"/>
    <s v="Hysteroscopy"/>
    <s v="Tissue biopsy"/>
    <s v="Gynaecology"/>
    <s v="Dr Dummy 18"/>
    <d v="2026-08-12T08:35:00"/>
    <d v="2026-08-12T09:20:00"/>
    <m/>
    <m/>
    <n v="1"/>
    <s v="AUGUST-26-dummy-data.xlsx"/>
    <b v="0"/>
    <m/>
  </r>
  <r>
    <x v="0"/>
    <x v="1"/>
    <x v="6"/>
    <x v="3"/>
    <x v="2"/>
    <x v="0"/>
    <x v="0"/>
    <x v="0"/>
    <x v="1"/>
    <n v="1"/>
    <s v="St Cah Main Theatre"/>
    <d v="2026-08-12T00:00:00"/>
    <d v="2026-08-12T08:30:00"/>
    <d v="2026-08-12T13:00:00"/>
    <s v="946113764075"/>
    <s v="810263"/>
    <s v="Cervical polypectomy"/>
    <m/>
    <s v="Gynaecology"/>
    <s v="Dr Dummy 18"/>
    <d v="2026-08-12T11:57:00"/>
    <d v="2026-08-12T12:47:00"/>
    <m/>
    <m/>
    <n v="1"/>
    <s v="AUGUST-26-dummy-data.xlsx"/>
    <b v="0"/>
    <m/>
  </r>
  <r>
    <x v="0"/>
    <x v="1"/>
    <x v="6"/>
    <x v="3"/>
    <x v="2"/>
    <x v="0"/>
    <x v="0"/>
    <x v="0"/>
    <x v="1"/>
    <n v="1"/>
    <s v="St Cah Main Theatre"/>
    <d v="2026-08-12T00:00:00"/>
    <d v="2026-08-12T08:30:00"/>
    <d v="2026-08-12T13:00:00"/>
    <s v="962957104434"/>
    <s v="993599"/>
    <s v="Endometrial biopsy"/>
    <m/>
    <s v="Gynaecology"/>
    <s v="Dr Dummy 18"/>
    <d v="2026-08-12T10:47:00"/>
    <d v="2026-08-12T11:28:00"/>
    <m/>
    <m/>
    <n v="1"/>
    <s v="AUGUST-26-dummy-data.xlsx"/>
    <b v="0"/>
    <m/>
  </r>
  <r>
    <x v="0"/>
    <x v="1"/>
    <x v="6"/>
    <x v="3"/>
    <x v="2"/>
    <x v="0"/>
    <x v="0"/>
    <x v="0"/>
    <x v="1"/>
    <n v="1"/>
    <s v="St Cah Main Theatre"/>
    <d v="2026-08-12T00:00:00"/>
    <d v="2026-08-12T08:30:00"/>
    <d v="2026-08-12T13:00:00"/>
    <s v="985800087404"/>
    <s v="742285"/>
    <s v="Diagnostic laparoscopy"/>
    <m/>
    <s v="Gynaecology"/>
    <s v="Dr Dummy 18"/>
    <d v="2026-08-12T09:45:00"/>
    <d v="2026-08-12T10:25:00"/>
    <m/>
    <m/>
    <n v="1"/>
    <s v="AUGUST-26-dummy-data.xlsx"/>
    <b v="0"/>
    <m/>
  </r>
  <r>
    <x v="0"/>
    <x v="1"/>
    <x v="6"/>
    <x v="3"/>
    <x v="2"/>
    <x v="0"/>
    <x v="0"/>
    <x v="6"/>
    <x v="0"/>
    <n v="1"/>
    <s v="St Cah Main Theatre"/>
    <d v="2026-08-16T00:00:00"/>
    <d v="2026-08-16T13:00:00"/>
    <d v="2026-08-16T17:30:00"/>
    <m/>
    <m/>
    <m/>
    <m/>
    <m/>
    <m/>
    <m/>
    <m/>
    <n v="4"/>
    <n v="0"/>
    <n v="4"/>
    <s v="AUGUST-26-dummy-data.xlsx"/>
    <b v="0"/>
    <n v="0"/>
  </r>
  <r>
    <x v="0"/>
    <x v="1"/>
    <x v="6"/>
    <x v="3"/>
    <x v="2"/>
    <x v="0"/>
    <x v="0"/>
    <x v="6"/>
    <x v="1"/>
    <n v="1"/>
    <s v="St Cah Main Theatre"/>
    <d v="2026-08-16T00:00:00"/>
    <d v="2026-08-16T13:00:00"/>
    <d v="2026-08-16T17:30:00"/>
    <s v="920820058719"/>
    <s v="795539"/>
    <s v="Wrist fracture fixation"/>
    <s v="Wound dressing"/>
    <s v="Trauma and Orthopaedics"/>
    <s v="Dr Dummy 09"/>
    <d v="2026-08-16T16:24:00"/>
    <d v="2026-08-16T17:04:00"/>
    <m/>
    <m/>
    <n v="1"/>
    <s v="AUGUST-26-dummy-data.xlsx"/>
    <b v="0"/>
    <m/>
  </r>
  <r>
    <x v="0"/>
    <x v="1"/>
    <x v="6"/>
    <x v="3"/>
    <x v="2"/>
    <x v="0"/>
    <x v="0"/>
    <x v="6"/>
    <x v="1"/>
    <n v="1"/>
    <s v="St Cah Main Theatre"/>
    <d v="2026-08-16T00:00:00"/>
    <d v="2026-08-16T13:00:00"/>
    <d v="2026-08-16T17:30:00"/>
    <s v="960478043788"/>
    <s v="818333"/>
    <s v="Knee arthroscopy"/>
    <s v="Wound dressing"/>
    <s v="Trauma and Orthopaedics"/>
    <s v="Dr Dummy 09"/>
    <d v="2026-08-16T13:05:00"/>
    <d v="2026-08-16T13:42:00"/>
    <m/>
    <m/>
    <n v="1"/>
    <s v="AUGUST-26-dummy-data.xlsx"/>
    <b v="0"/>
    <m/>
  </r>
  <r>
    <x v="0"/>
    <x v="1"/>
    <x v="6"/>
    <x v="3"/>
    <x v="2"/>
    <x v="0"/>
    <x v="0"/>
    <x v="6"/>
    <x v="1"/>
    <n v="1"/>
    <s v="St Cah Main Theatre"/>
    <d v="2026-08-16T00:00:00"/>
    <d v="2026-08-16T13:00:00"/>
    <d v="2026-08-16T17:30:00"/>
    <s v="989668844103"/>
    <s v="869020"/>
    <s v="Wrist fracture fixation"/>
    <m/>
    <s v="Trauma and Orthopaedics"/>
    <s v="Dr Dummy 09"/>
    <d v="2026-08-16T14:11:00"/>
    <d v="2026-08-16T14:54:00"/>
    <m/>
    <m/>
    <n v="1"/>
    <s v="AUGUST-26-dummy-data.xlsx"/>
    <b v="0"/>
    <m/>
  </r>
  <r>
    <x v="0"/>
    <x v="1"/>
    <x v="6"/>
    <x v="3"/>
    <x v="2"/>
    <x v="0"/>
    <x v="0"/>
    <x v="6"/>
    <x v="1"/>
    <n v="1"/>
    <s v="St Cah Main Theatre"/>
    <d v="2026-08-16T00:00:00"/>
    <d v="2026-08-16T13:00:00"/>
    <d v="2026-08-16T17:30:00"/>
    <s v="990044715650"/>
    <s v="711778"/>
    <s v="Removal of metalwork"/>
    <m/>
    <s v="Trauma and Orthopaedics"/>
    <s v="Dr Dummy 09"/>
    <d v="2026-08-16T15:25:00"/>
    <d v="2026-08-16T16:13:00"/>
    <m/>
    <m/>
    <n v="1"/>
    <s v="AUGUST-26-dummy-data.xlsx"/>
    <b v="0"/>
    <m/>
  </r>
  <r>
    <x v="0"/>
    <x v="1"/>
    <x v="6"/>
    <x v="4"/>
    <x v="0"/>
    <x v="0"/>
    <x v="0"/>
    <x v="2"/>
    <x v="0"/>
    <n v="1"/>
    <s v="St Cah Main Theatre"/>
    <d v="2026-06-13T00:00:00"/>
    <d v="2026-06-13T13:30:00"/>
    <d v="2026-06-13T18:30:00"/>
    <m/>
    <m/>
    <m/>
    <m/>
    <m/>
    <m/>
    <m/>
    <m/>
    <n v="4"/>
    <n v="0"/>
    <n v="4"/>
    <s v="JUNE-26-dummy-data.xlsx"/>
    <b v="0"/>
    <n v="0"/>
  </r>
  <r>
    <x v="0"/>
    <x v="1"/>
    <x v="6"/>
    <x v="4"/>
    <x v="0"/>
    <x v="0"/>
    <x v="0"/>
    <x v="2"/>
    <x v="1"/>
    <n v="1"/>
    <s v="St Cah Main Theatre"/>
    <d v="2026-06-13T00:00:00"/>
    <d v="2026-06-13T13:30:00"/>
    <d v="2026-06-13T18:30:00"/>
    <s v="620975591195"/>
    <s v="60058625"/>
    <s v="Tonsillectomy"/>
    <m/>
    <s v="ENT"/>
    <s v="Dr Dummy 02"/>
    <d v="2026-06-13T17:23:00"/>
    <d v="2026-06-13T18:14:00"/>
    <m/>
    <m/>
    <n v="1"/>
    <s v="JUNE-26-dummy-data.xlsx"/>
    <b v="0"/>
    <m/>
  </r>
  <r>
    <x v="0"/>
    <x v="1"/>
    <x v="6"/>
    <x v="4"/>
    <x v="0"/>
    <x v="0"/>
    <x v="0"/>
    <x v="2"/>
    <x v="1"/>
    <n v="1"/>
    <s v="St Cah Main Theatre"/>
    <d v="2026-06-13T00:00:00"/>
    <d v="2026-06-13T13:30:00"/>
    <d v="2026-06-13T18:30:00"/>
    <s v="633505711401"/>
    <s v="60053633"/>
    <s v="Grommet insertion"/>
    <s v="Local anaesthetic infiltration"/>
    <s v="ENT"/>
    <s v="Dr Dummy 02"/>
    <d v="2026-06-13T16:09:00"/>
    <d v="2026-06-13T16:49:00"/>
    <m/>
    <m/>
    <n v="1"/>
    <s v="JUNE-26-dummy-data.xlsx"/>
    <b v="0"/>
    <m/>
  </r>
  <r>
    <x v="0"/>
    <x v="1"/>
    <x v="6"/>
    <x v="4"/>
    <x v="0"/>
    <x v="0"/>
    <x v="0"/>
    <x v="2"/>
    <x v="1"/>
    <n v="1"/>
    <s v="St Cah Main Theatre"/>
    <d v="2026-06-13T00:00:00"/>
    <d v="2026-06-13T13:30:00"/>
    <d v="2026-06-13T18:30:00"/>
    <s v="639743593590"/>
    <s v="60086187"/>
    <s v="Septoplasty"/>
    <m/>
    <s v="ENT"/>
    <s v="Dr Dummy 02"/>
    <d v="2026-06-13T14:56:00"/>
    <d v="2026-06-13T15:49:00"/>
    <m/>
    <m/>
    <n v="1"/>
    <s v="JUNE-26-dummy-data.xlsx"/>
    <b v="0"/>
    <m/>
  </r>
  <r>
    <x v="0"/>
    <x v="1"/>
    <x v="6"/>
    <x v="4"/>
    <x v="0"/>
    <x v="0"/>
    <x v="0"/>
    <x v="2"/>
    <x v="1"/>
    <n v="1"/>
    <s v="St Cah Main Theatre"/>
    <d v="2026-06-13T00:00:00"/>
    <d v="2026-06-13T13:30:00"/>
    <d v="2026-06-13T18:30:00"/>
    <s v="666498449513"/>
    <s v="60165854"/>
    <s v="Adenoidectomy"/>
    <m/>
    <s v="ENT"/>
    <s v="Dr Dummy 02"/>
    <d v="2026-06-13T13:39:00"/>
    <d v="2026-06-13T14:33:00"/>
    <m/>
    <m/>
    <n v="1"/>
    <s v="JUNE-26-dummy-data.xlsx"/>
    <b v="0"/>
    <m/>
  </r>
  <r>
    <x v="0"/>
    <x v="1"/>
    <x v="6"/>
    <x v="4"/>
    <x v="1"/>
    <x v="0"/>
    <x v="0"/>
    <x v="6"/>
    <x v="0"/>
    <n v="1"/>
    <s v="St Cah Main Theatre"/>
    <d v="2026-07-29T00:00:00"/>
    <d v="2026-07-29T13:30:00"/>
    <d v="2026-07-29T18:30:00"/>
    <m/>
    <m/>
    <m/>
    <m/>
    <m/>
    <m/>
    <m/>
    <m/>
    <n v="4"/>
    <n v="0"/>
    <n v="4"/>
    <s v="JULY-26-dummy-data.xlsx"/>
    <b v="0"/>
    <n v="0"/>
  </r>
  <r>
    <x v="0"/>
    <x v="1"/>
    <x v="6"/>
    <x v="4"/>
    <x v="1"/>
    <x v="0"/>
    <x v="0"/>
    <x v="6"/>
    <x v="1"/>
    <n v="1"/>
    <s v="St Cah Main Theatre"/>
    <d v="2026-07-29T00:00:00"/>
    <d v="2026-07-29T13:30:00"/>
    <d v="2026-07-29T18:30:00"/>
    <s v="727856112294"/>
    <s v="70056772"/>
    <s v="Wrist fracture fixation"/>
    <s v="Diagnostic examination"/>
    <s v="Trauma and Orthopaedics"/>
    <s v="Dr Dummy 18"/>
    <d v="2026-07-29T17:26:00"/>
    <d v="2026-07-29T18:09:00"/>
    <m/>
    <m/>
    <n v="1"/>
    <s v="JULY-26-dummy-data.xlsx"/>
    <b v="0"/>
    <m/>
  </r>
  <r>
    <x v="0"/>
    <x v="1"/>
    <x v="6"/>
    <x v="4"/>
    <x v="1"/>
    <x v="0"/>
    <x v="0"/>
    <x v="6"/>
    <x v="1"/>
    <n v="1"/>
    <s v="St Cah Main Theatre"/>
    <d v="2026-07-29T00:00:00"/>
    <d v="2026-07-29T13:30:00"/>
    <d v="2026-07-29T18:30:00"/>
    <s v="740146151044"/>
    <s v="70287025"/>
    <s v="Removal of metalwork"/>
    <s v="Diagnostic examination"/>
    <s v="Trauma and Orthopaedics"/>
    <s v="Dr Dummy 18"/>
    <d v="2026-07-29T14:54:00"/>
    <d v="2026-07-29T15:39:00"/>
    <m/>
    <m/>
    <n v="1"/>
    <s v="JULY-26-dummy-data.xlsx"/>
    <b v="0"/>
    <m/>
  </r>
  <r>
    <x v="0"/>
    <x v="1"/>
    <x v="6"/>
    <x v="4"/>
    <x v="1"/>
    <x v="0"/>
    <x v="0"/>
    <x v="6"/>
    <x v="1"/>
    <n v="1"/>
    <s v="St Cah Main Theatre"/>
    <d v="2026-07-29T00:00:00"/>
    <d v="2026-07-29T13:30:00"/>
    <d v="2026-07-29T18:30:00"/>
    <s v="781686004087"/>
    <s v="70058685"/>
    <s v="Removal of metalwork"/>
    <m/>
    <s v="Trauma and Orthopaedics"/>
    <s v="Dr Dummy 18"/>
    <d v="2026-07-29T16:10:00"/>
    <d v="2026-07-29T16:53:00"/>
    <m/>
    <m/>
    <n v="1"/>
    <s v="JULY-26-dummy-data.xlsx"/>
    <b v="0"/>
    <m/>
  </r>
  <r>
    <x v="0"/>
    <x v="1"/>
    <x v="6"/>
    <x v="4"/>
    <x v="1"/>
    <x v="0"/>
    <x v="0"/>
    <x v="6"/>
    <x v="1"/>
    <n v="1"/>
    <s v="St Cah Main Theatre"/>
    <d v="2026-07-29T00:00:00"/>
    <d v="2026-07-29T13:30:00"/>
    <d v="2026-07-29T18:30:00"/>
    <s v="784526423038"/>
    <s v="70203746"/>
    <s v="Knee arthroscopy"/>
    <m/>
    <s v="Trauma and Orthopaedics"/>
    <s v="Dr Dummy 18"/>
    <d v="2026-07-29T13:39:00"/>
    <d v="2026-07-29T14:15:00"/>
    <m/>
    <m/>
    <n v="1"/>
    <s v="JULY-26-dummy-data.xlsx"/>
    <b v="0"/>
    <m/>
  </r>
  <r>
    <x v="0"/>
    <x v="1"/>
    <x v="6"/>
    <x v="5"/>
    <x v="1"/>
    <x v="0"/>
    <x v="0"/>
    <x v="1"/>
    <x v="0"/>
    <n v="1"/>
    <s v="St Cah Main Theatre"/>
    <d v="2026-07-02T00:00:00"/>
    <d v="2026-07-02T09:00:00"/>
    <d v="2026-07-02T15:00:00"/>
    <m/>
    <m/>
    <m/>
    <m/>
    <m/>
    <m/>
    <m/>
    <m/>
    <n v="4"/>
    <n v="0"/>
    <n v="4"/>
    <s v="JULY-26-dummy-data.xlsx"/>
    <b v="0"/>
    <n v="0"/>
  </r>
  <r>
    <x v="0"/>
    <x v="1"/>
    <x v="6"/>
    <x v="5"/>
    <x v="1"/>
    <x v="0"/>
    <x v="0"/>
    <x v="1"/>
    <x v="1"/>
    <n v="1"/>
    <s v="St Cah Main Theatre"/>
    <d v="2026-07-02T00:00:00"/>
    <d v="2026-07-02T09:00:00"/>
    <d v="2026-07-02T15:00:00"/>
    <s v="739647660427"/>
    <s v="70136740"/>
    <s v="Flexible cystoscopy"/>
    <m/>
    <s v="Urology"/>
    <s v="Dr Dummy 07"/>
    <d v="2026-07-02T13:33:00"/>
    <d v="2026-07-02T14:31:00"/>
    <m/>
    <m/>
    <n v="1"/>
    <s v="JULY-26-dummy-data.xlsx"/>
    <b v="0"/>
    <m/>
  </r>
  <r>
    <x v="0"/>
    <x v="1"/>
    <x v="6"/>
    <x v="5"/>
    <x v="1"/>
    <x v="0"/>
    <x v="0"/>
    <x v="1"/>
    <x v="1"/>
    <n v="1"/>
    <s v="St Cah Main Theatre"/>
    <d v="2026-07-02T00:00:00"/>
    <d v="2026-07-02T09:00:00"/>
    <d v="2026-07-02T15:00:00"/>
    <s v="764033143803"/>
    <s v="70276892"/>
    <s v="Ureteric stent insertion"/>
    <m/>
    <s v="Urology"/>
    <s v="Dr Dummy 07"/>
    <d v="2026-07-02T12:11:00"/>
    <d v="2026-07-02T13:11:00"/>
    <m/>
    <m/>
    <n v="1"/>
    <s v="JULY-26-dummy-data.xlsx"/>
    <b v="0"/>
    <m/>
  </r>
  <r>
    <x v="0"/>
    <x v="1"/>
    <x v="6"/>
    <x v="5"/>
    <x v="1"/>
    <x v="0"/>
    <x v="0"/>
    <x v="1"/>
    <x v="1"/>
    <n v="1"/>
    <s v="St Cah Main Theatre"/>
    <d v="2026-07-02T00:00:00"/>
    <d v="2026-07-02T09:00:00"/>
    <d v="2026-07-02T15:00:00"/>
    <s v="771706533850"/>
    <s v="70125595"/>
    <s v="Ureteric stent insertion"/>
    <s v="Tissue biopsy"/>
    <s v="Urology"/>
    <s v="Dr Dummy 07"/>
    <d v="2026-07-02T09:06:00"/>
    <d v="2026-07-02T09:55:00"/>
    <m/>
    <m/>
    <n v="1"/>
    <s v="JULY-26-dummy-data.xlsx"/>
    <b v="0"/>
    <m/>
  </r>
  <r>
    <x v="0"/>
    <x v="1"/>
    <x v="6"/>
    <x v="5"/>
    <x v="1"/>
    <x v="0"/>
    <x v="0"/>
    <x v="1"/>
    <x v="1"/>
    <n v="1"/>
    <s v="St Cah Main Theatre"/>
    <d v="2026-07-02T00:00:00"/>
    <d v="2026-07-02T09:00:00"/>
    <d v="2026-07-02T15:00:00"/>
    <s v="792850119270"/>
    <s v="70205159"/>
    <s v="Flexible cystoscopy"/>
    <m/>
    <s v="Urology"/>
    <s v="Dr Dummy 07"/>
    <d v="2026-07-02T10:32:00"/>
    <d v="2026-07-02T11:18:00"/>
    <m/>
    <m/>
    <n v="1"/>
    <s v="JULY-26-dummy-data.xlsx"/>
    <b v="0"/>
    <m/>
  </r>
  <r>
    <x v="0"/>
    <x v="1"/>
    <x v="6"/>
    <x v="6"/>
    <x v="0"/>
    <x v="0"/>
    <x v="0"/>
    <x v="1"/>
    <x v="0"/>
    <n v="1"/>
    <s v="St Cah Main Theatre"/>
    <d v="2026-06-18T00:00:00"/>
    <d v="2026-06-18T09:00:00"/>
    <d v="2026-06-18T16:00:00"/>
    <m/>
    <m/>
    <m/>
    <m/>
    <m/>
    <m/>
    <m/>
    <m/>
    <n v="4"/>
    <n v="0"/>
    <n v="4"/>
    <s v="JUNE-26-dummy-data.xlsx"/>
    <b v="0"/>
    <n v="0"/>
  </r>
  <r>
    <x v="0"/>
    <x v="1"/>
    <x v="6"/>
    <x v="6"/>
    <x v="0"/>
    <x v="0"/>
    <x v="0"/>
    <x v="1"/>
    <x v="1"/>
    <n v="1"/>
    <s v="St Cah Main Theatre"/>
    <d v="2026-06-18T00:00:00"/>
    <d v="2026-06-18T09:00:00"/>
    <d v="2026-06-18T16:00:00"/>
    <s v="615766967017"/>
    <s v="60103147"/>
    <s v="Flexible cystoscopy"/>
    <m/>
    <s v="Urology"/>
    <s v="Dr Dummy 12"/>
    <d v="2026-06-18T14:19:00"/>
    <d v="2026-06-18T15:42:00"/>
    <m/>
    <m/>
    <n v="1"/>
    <s v="JUNE-26-dummy-data.xlsx"/>
    <b v="0"/>
    <m/>
  </r>
  <r>
    <x v="0"/>
    <x v="1"/>
    <x v="6"/>
    <x v="6"/>
    <x v="0"/>
    <x v="0"/>
    <x v="0"/>
    <x v="1"/>
    <x v="1"/>
    <n v="1"/>
    <s v="St Cah Main Theatre"/>
    <d v="2026-06-18T00:00:00"/>
    <d v="2026-06-18T09:00:00"/>
    <d v="2026-06-18T16:00:00"/>
    <s v="629468821477"/>
    <s v="60041032"/>
    <s v="Flexible cystoscopy"/>
    <m/>
    <s v="Urology"/>
    <s v="Dr Dummy 12"/>
    <d v="2026-06-18T12:42:00"/>
    <d v="2026-06-18T13:53:00"/>
    <m/>
    <m/>
    <n v="1"/>
    <s v="JUNE-26-dummy-data.xlsx"/>
    <b v="0"/>
    <m/>
  </r>
  <r>
    <x v="0"/>
    <x v="1"/>
    <x v="6"/>
    <x v="6"/>
    <x v="0"/>
    <x v="0"/>
    <x v="0"/>
    <x v="1"/>
    <x v="1"/>
    <n v="1"/>
    <s v="St Cah Main Theatre"/>
    <d v="2026-06-18T00:00:00"/>
    <d v="2026-06-18T09:00:00"/>
    <d v="2026-06-18T16:00:00"/>
    <s v="633156336960"/>
    <s v="60226156"/>
    <s v="Ureteroscopy"/>
    <m/>
    <s v="Urology"/>
    <s v="Dr Dummy 12"/>
    <d v="2026-06-18T09:06:00"/>
    <d v="2026-06-18T10:15:00"/>
    <m/>
    <m/>
    <n v="1"/>
    <s v="JUNE-26-dummy-data.xlsx"/>
    <b v="0"/>
    <m/>
  </r>
  <r>
    <x v="0"/>
    <x v="1"/>
    <x v="6"/>
    <x v="6"/>
    <x v="0"/>
    <x v="0"/>
    <x v="0"/>
    <x v="1"/>
    <x v="1"/>
    <n v="1"/>
    <s v="St Cah Main Theatre"/>
    <d v="2026-06-18T00:00:00"/>
    <d v="2026-06-18T09:00:00"/>
    <d v="2026-06-18T16:00:00"/>
    <s v="681961813870"/>
    <s v="60035524"/>
    <s v="Ureteric stent insertion"/>
    <m/>
    <s v="Urology"/>
    <s v="Dr Dummy 12"/>
    <d v="2026-06-18T10:56:00"/>
    <d v="2026-06-18T12:12:00"/>
    <m/>
    <m/>
    <n v="1"/>
    <s v="JUNE-26-dummy-data.xlsx"/>
    <b v="0"/>
    <m/>
  </r>
  <r>
    <x v="0"/>
    <x v="1"/>
    <x v="6"/>
    <x v="6"/>
    <x v="0"/>
    <x v="0"/>
    <x v="0"/>
    <x v="6"/>
    <x v="0"/>
    <n v="1"/>
    <s v="St Cah Main Theatre"/>
    <d v="2026-06-27T00:00:00"/>
    <d v="2026-06-27T08:30:00"/>
    <d v="2026-06-27T15:30:00"/>
    <m/>
    <m/>
    <m/>
    <m/>
    <m/>
    <m/>
    <m/>
    <m/>
    <n v="4"/>
    <n v="0"/>
    <n v="4"/>
    <s v="JUNE-26-dummy-data.xlsx"/>
    <b v="0"/>
    <n v="0"/>
  </r>
  <r>
    <x v="0"/>
    <x v="1"/>
    <x v="6"/>
    <x v="6"/>
    <x v="0"/>
    <x v="0"/>
    <x v="0"/>
    <x v="6"/>
    <x v="1"/>
    <n v="1"/>
    <s v="St Cah Main Theatre"/>
    <d v="2026-06-27T00:00:00"/>
    <d v="2026-06-27T08:30:00"/>
    <d v="2026-06-27T15:30:00"/>
    <s v="617304595326"/>
    <s v="60165429"/>
    <s v="Carpal tunnel release"/>
    <m/>
    <s v="Trauma and Orthopaedics"/>
    <s v="Dr Dummy 08"/>
    <d v="2026-06-27T13:51:00"/>
    <d v="2026-06-27T15:12:00"/>
    <m/>
    <m/>
    <n v="1"/>
    <s v="JUNE-26-dummy-data.xlsx"/>
    <b v="0"/>
    <m/>
  </r>
  <r>
    <x v="0"/>
    <x v="1"/>
    <x v="6"/>
    <x v="6"/>
    <x v="0"/>
    <x v="0"/>
    <x v="0"/>
    <x v="6"/>
    <x v="1"/>
    <n v="1"/>
    <s v="St Cah Main Theatre"/>
    <d v="2026-06-27T00:00:00"/>
    <d v="2026-06-27T08:30:00"/>
    <d v="2026-06-27T15:30:00"/>
    <s v="618493744870"/>
    <s v="60072862"/>
    <s v="Wrist fracture fixation"/>
    <m/>
    <s v="Trauma and Orthopaedics"/>
    <s v="Dr Dummy 08"/>
    <d v="2026-06-27T10:25:00"/>
    <d v="2026-06-27T11:29:00"/>
    <m/>
    <m/>
    <n v="1"/>
    <s v="JUNE-26-dummy-data.xlsx"/>
    <b v="0"/>
    <m/>
  </r>
  <r>
    <x v="0"/>
    <x v="1"/>
    <x v="6"/>
    <x v="6"/>
    <x v="0"/>
    <x v="0"/>
    <x v="0"/>
    <x v="6"/>
    <x v="1"/>
    <n v="1"/>
    <s v="St Cah Main Theatre"/>
    <d v="2026-06-27T00:00:00"/>
    <d v="2026-06-27T08:30:00"/>
    <d v="2026-06-27T15:30:00"/>
    <s v="625798297626"/>
    <s v="60104892"/>
    <s v="Carpal tunnel release"/>
    <m/>
    <s v="Trauma and Orthopaedics"/>
    <s v="Dr Dummy 08"/>
    <d v="2026-06-27T08:40:00"/>
    <d v="2026-06-27T09:46:00"/>
    <m/>
    <m/>
    <n v="1"/>
    <s v="JUNE-26-dummy-data.xlsx"/>
    <b v="0"/>
    <m/>
  </r>
  <r>
    <x v="0"/>
    <x v="1"/>
    <x v="6"/>
    <x v="6"/>
    <x v="0"/>
    <x v="0"/>
    <x v="0"/>
    <x v="6"/>
    <x v="1"/>
    <n v="1"/>
    <s v="St Cah Main Theatre"/>
    <d v="2026-06-27T00:00:00"/>
    <d v="2026-06-27T08:30:00"/>
    <d v="2026-06-27T15:30:00"/>
    <s v="653481101570"/>
    <s v="60162595"/>
    <s v="Shoulder arthroscopy"/>
    <m/>
    <s v="Trauma and Orthopaedics"/>
    <s v="Dr Dummy 08"/>
    <d v="2026-06-27T12:03:00"/>
    <d v="2026-06-27T13:26:00"/>
    <m/>
    <m/>
    <n v="1"/>
    <s v="JUNE-26-dummy-data.xlsx"/>
    <b v="0"/>
    <m/>
  </r>
  <r>
    <x v="0"/>
    <x v="1"/>
    <x v="6"/>
    <x v="6"/>
    <x v="2"/>
    <x v="0"/>
    <x v="0"/>
    <x v="1"/>
    <x v="0"/>
    <n v="1"/>
    <s v="St Cah Main Theatre"/>
    <d v="2026-08-29T00:00:00"/>
    <d v="2026-08-29T08:00:00"/>
    <d v="2026-08-29T15:00:00"/>
    <m/>
    <m/>
    <m/>
    <m/>
    <m/>
    <m/>
    <m/>
    <m/>
    <n v="4"/>
    <n v="0"/>
    <n v="4"/>
    <s v="AUGUST-26-dummy-data.xlsx"/>
    <b v="0"/>
    <n v="0"/>
  </r>
  <r>
    <x v="0"/>
    <x v="1"/>
    <x v="6"/>
    <x v="6"/>
    <x v="2"/>
    <x v="0"/>
    <x v="0"/>
    <x v="1"/>
    <x v="1"/>
    <n v="1"/>
    <s v="St Cah Main Theatre"/>
    <d v="2026-08-29T00:00:00"/>
    <d v="2026-08-29T08:00:00"/>
    <d v="2026-08-29T15:00:00"/>
    <s v="902919593662"/>
    <s v="880745"/>
    <s v="Ureteric stent insertion"/>
    <m/>
    <s v="Urology"/>
    <s v="Dr Dummy 04"/>
    <d v="2026-08-29T08:02:00"/>
    <d v="2026-08-29T09:15:00"/>
    <m/>
    <m/>
    <n v="1"/>
    <s v="AUGUST-26-dummy-data.xlsx"/>
    <b v="0"/>
    <m/>
  </r>
  <r>
    <x v="0"/>
    <x v="1"/>
    <x v="6"/>
    <x v="6"/>
    <x v="2"/>
    <x v="0"/>
    <x v="0"/>
    <x v="1"/>
    <x v="1"/>
    <n v="1"/>
    <s v="St Cah Main Theatre"/>
    <d v="2026-08-29T00:00:00"/>
    <d v="2026-08-29T08:00:00"/>
    <d v="2026-08-29T15:00:00"/>
    <s v="912052726023"/>
    <s v="962173"/>
    <s v="Bladder biopsy"/>
    <m/>
    <s v="Urology"/>
    <s v="Dr Dummy 04"/>
    <d v="2026-08-29T13:20:00"/>
    <d v="2026-08-29T14:32:00"/>
    <m/>
    <m/>
    <n v="1"/>
    <s v="AUGUST-26-dummy-data.xlsx"/>
    <b v="0"/>
    <m/>
  </r>
  <r>
    <x v="0"/>
    <x v="1"/>
    <x v="6"/>
    <x v="6"/>
    <x v="2"/>
    <x v="0"/>
    <x v="0"/>
    <x v="1"/>
    <x v="1"/>
    <n v="1"/>
    <s v="St Cah Main Theatre"/>
    <d v="2026-08-29T00:00:00"/>
    <d v="2026-08-29T08:00:00"/>
    <d v="2026-08-29T15:00:00"/>
    <s v="955476171359"/>
    <s v="993220"/>
    <s v="Ureteroscopy"/>
    <m/>
    <s v="Urology"/>
    <s v="Dr Dummy 04"/>
    <d v="2026-08-29T11:33:00"/>
    <d v="2026-08-29T12:52:00"/>
    <m/>
    <m/>
    <n v="1"/>
    <s v="AUGUST-26-dummy-data.xlsx"/>
    <b v="0"/>
    <m/>
  </r>
  <r>
    <x v="0"/>
    <x v="1"/>
    <x v="6"/>
    <x v="6"/>
    <x v="2"/>
    <x v="0"/>
    <x v="0"/>
    <x v="1"/>
    <x v="1"/>
    <n v="1"/>
    <s v="St Cah Main Theatre"/>
    <d v="2026-08-29T00:00:00"/>
    <d v="2026-08-29T08:00:00"/>
    <d v="2026-08-29T15:00:00"/>
    <s v="956176872946"/>
    <s v="799147"/>
    <s v="Bladder biopsy"/>
    <m/>
    <s v="Urology"/>
    <s v="Dr Dummy 04"/>
    <d v="2026-08-29T09:49:00"/>
    <d v="2026-08-29T11:15:00"/>
    <m/>
    <m/>
    <n v="1"/>
    <s v="AUGUST-26-dummy-data.xlsx"/>
    <b v="0"/>
    <m/>
  </r>
  <r>
    <x v="0"/>
    <x v="1"/>
    <x v="6"/>
    <x v="7"/>
    <x v="0"/>
    <x v="0"/>
    <x v="0"/>
    <x v="0"/>
    <x v="0"/>
    <n v="1"/>
    <s v="St Cah Main Theatre"/>
    <d v="2026-06-20T00:00:00"/>
    <d v="2026-06-20T09:00:00"/>
    <d v="2026-06-20T17:00:00"/>
    <m/>
    <m/>
    <m/>
    <m/>
    <m/>
    <m/>
    <m/>
    <m/>
    <n v="4"/>
    <n v="0"/>
    <n v="4"/>
    <s v="JUNE-26-dummy-data.xlsx"/>
    <b v="0"/>
    <n v="0"/>
  </r>
  <r>
    <x v="0"/>
    <x v="1"/>
    <x v="6"/>
    <x v="7"/>
    <x v="0"/>
    <x v="0"/>
    <x v="0"/>
    <x v="0"/>
    <x v="1"/>
    <n v="1"/>
    <s v="St Cah Main Theatre"/>
    <d v="2026-06-20T00:00:00"/>
    <d v="2026-06-20T09:00:00"/>
    <d v="2026-06-20T17:00:00"/>
    <s v="612144717783"/>
    <s v="60029926"/>
    <s v="Diagnostic laparoscopy"/>
    <m/>
    <s v="Gynaecology"/>
    <s v="Dr Dummy 12"/>
    <d v="2026-06-20T15:04:00"/>
    <d v="2026-06-20T16:27:00"/>
    <m/>
    <m/>
    <n v="1"/>
    <s v="JUNE-26-dummy-data.xlsx"/>
    <b v="0"/>
    <m/>
  </r>
  <r>
    <x v="0"/>
    <x v="1"/>
    <x v="6"/>
    <x v="7"/>
    <x v="0"/>
    <x v="0"/>
    <x v="0"/>
    <x v="0"/>
    <x v="1"/>
    <n v="1"/>
    <s v="St Cah Main Theatre"/>
    <d v="2026-06-20T00:00:00"/>
    <d v="2026-06-20T09:00:00"/>
    <d v="2026-06-20T17:00:00"/>
    <s v="658836343301"/>
    <s v="60263825"/>
    <s v="Endometrial biopsy"/>
    <s v="Wound closure"/>
    <s v="Gynaecology"/>
    <s v="Dr Dummy 12"/>
    <d v="2026-06-20T09:04:00"/>
    <d v="2026-06-20T10:27:00"/>
    <m/>
    <m/>
    <n v="1"/>
    <s v="JUNE-26-dummy-data.xlsx"/>
    <b v="0"/>
    <m/>
  </r>
  <r>
    <x v="0"/>
    <x v="1"/>
    <x v="6"/>
    <x v="7"/>
    <x v="0"/>
    <x v="0"/>
    <x v="0"/>
    <x v="0"/>
    <x v="1"/>
    <n v="1"/>
    <s v="St Cah Main Theatre"/>
    <d v="2026-06-20T00:00:00"/>
    <d v="2026-06-20T09:00:00"/>
    <d v="2026-06-20T17:00:00"/>
    <s v="696842297398"/>
    <s v="60146056"/>
    <s v="Diagnostic laparoscopy"/>
    <s v="Wound closure"/>
    <s v="Gynaecology"/>
    <s v="Dr Dummy 12"/>
    <d v="2026-06-20T13:10:00"/>
    <d v="2026-06-20T14:30:00"/>
    <m/>
    <m/>
    <n v="1"/>
    <s v="JUNE-26-dummy-data.xlsx"/>
    <b v="0"/>
    <m/>
  </r>
  <r>
    <x v="0"/>
    <x v="1"/>
    <x v="6"/>
    <x v="7"/>
    <x v="0"/>
    <x v="0"/>
    <x v="0"/>
    <x v="0"/>
    <x v="1"/>
    <n v="1"/>
    <s v="St Cah Main Theatre"/>
    <d v="2026-06-20T00:00:00"/>
    <d v="2026-06-20T09:00:00"/>
    <d v="2026-06-20T17:00:00"/>
    <s v="699070748732"/>
    <s v="60184925"/>
    <s v="Cervical polypectomy"/>
    <m/>
    <s v="Gynaecology"/>
    <s v="Dr Dummy 12"/>
    <d v="2026-06-20T11:12:00"/>
    <d v="2026-06-20T12:20:00"/>
    <m/>
    <m/>
    <n v="1"/>
    <s v="JUNE-26-dummy-data.xlsx"/>
    <b v="0"/>
    <m/>
  </r>
  <r>
    <x v="0"/>
    <x v="1"/>
    <x v="6"/>
    <x v="7"/>
    <x v="1"/>
    <x v="0"/>
    <x v="0"/>
    <x v="1"/>
    <x v="0"/>
    <n v="1"/>
    <s v="St Cah Main Theatre"/>
    <d v="2026-07-03T00:00:00"/>
    <d v="2026-07-03T08:00:00"/>
    <d v="2026-07-03T16:00:00"/>
    <m/>
    <m/>
    <m/>
    <m/>
    <m/>
    <m/>
    <m/>
    <m/>
    <n v="4"/>
    <n v="0"/>
    <n v="4"/>
    <s v="JULY-26-dummy-data.xlsx"/>
    <b v="0"/>
    <n v="0"/>
  </r>
  <r>
    <x v="0"/>
    <x v="1"/>
    <x v="6"/>
    <x v="7"/>
    <x v="1"/>
    <x v="0"/>
    <x v="0"/>
    <x v="1"/>
    <x v="1"/>
    <n v="1"/>
    <s v="St Cah Main Theatre"/>
    <d v="2026-07-03T00:00:00"/>
    <d v="2026-07-03T08:00:00"/>
    <d v="2026-07-03T16:00:00"/>
    <s v="719578726240"/>
    <s v="70008706"/>
    <s v="Ureteroscopy"/>
    <s v="Wound dressing"/>
    <s v="Urology"/>
    <s v="Dr Dummy 22"/>
    <d v="2026-07-03T14:04:00"/>
    <d v="2026-07-03T15:20:00"/>
    <m/>
    <m/>
    <n v="1"/>
    <s v="JULY-26-dummy-data.xlsx"/>
    <b v="0"/>
    <m/>
  </r>
  <r>
    <x v="0"/>
    <x v="1"/>
    <x v="6"/>
    <x v="7"/>
    <x v="1"/>
    <x v="0"/>
    <x v="0"/>
    <x v="1"/>
    <x v="1"/>
    <n v="1"/>
    <s v="St Cah Main Theatre"/>
    <d v="2026-07-03T00:00:00"/>
    <d v="2026-07-03T08:00:00"/>
    <d v="2026-07-03T16:00:00"/>
    <s v="764158155978"/>
    <s v="70234560"/>
    <s v="Ureteroscopy"/>
    <m/>
    <s v="Urology"/>
    <s v="Dr Dummy 22"/>
    <d v="2026-07-03T12:03:00"/>
    <d v="2026-07-03T13:29:00"/>
    <m/>
    <m/>
    <n v="1"/>
    <s v="JULY-26-dummy-data.xlsx"/>
    <b v="0"/>
    <m/>
  </r>
  <r>
    <x v="0"/>
    <x v="1"/>
    <x v="6"/>
    <x v="7"/>
    <x v="1"/>
    <x v="0"/>
    <x v="0"/>
    <x v="1"/>
    <x v="1"/>
    <n v="1"/>
    <s v="St Cah Main Theatre"/>
    <d v="2026-07-03T00:00:00"/>
    <d v="2026-07-03T08:00:00"/>
    <d v="2026-07-03T16:00:00"/>
    <s v="784335528895"/>
    <s v="70059527"/>
    <s v="Bladder biopsy"/>
    <m/>
    <s v="Urology"/>
    <s v="Dr Dummy 22"/>
    <d v="2026-07-03T08:04:00"/>
    <d v="2026-07-03T09:27:00"/>
    <m/>
    <m/>
    <n v="1"/>
    <s v="JULY-26-dummy-data.xlsx"/>
    <b v="0"/>
    <m/>
  </r>
  <r>
    <x v="0"/>
    <x v="1"/>
    <x v="6"/>
    <x v="7"/>
    <x v="1"/>
    <x v="0"/>
    <x v="0"/>
    <x v="1"/>
    <x v="1"/>
    <n v="1"/>
    <s v="St Cah Main Theatre"/>
    <d v="2026-07-03T00:00:00"/>
    <d v="2026-07-03T08:00:00"/>
    <d v="2026-07-03T16:00:00"/>
    <s v="793610743455"/>
    <s v="70139075"/>
    <s v="Bladder biopsy"/>
    <m/>
    <s v="Urology"/>
    <s v="Dr Dummy 22"/>
    <d v="2026-07-03T10:03:00"/>
    <d v="2026-07-03T11:43:00"/>
    <m/>
    <m/>
    <n v="1"/>
    <s v="JULY-26-dummy-data.xlsx"/>
    <b v="0"/>
    <m/>
  </r>
  <r>
    <x v="0"/>
    <x v="1"/>
    <x v="6"/>
    <x v="7"/>
    <x v="2"/>
    <x v="0"/>
    <x v="0"/>
    <x v="2"/>
    <x v="0"/>
    <n v="1"/>
    <s v="St Cah Main Theatre"/>
    <d v="2026-08-14T00:00:00"/>
    <d v="2026-08-14T08:30:00"/>
    <d v="2026-08-14T16:30:00"/>
    <m/>
    <m/>
    <m/>
    <m/>
    <m/>
    <m/>
    <m/>
    <m/>
    <n v="4"/>
    <n v="0"/>
    <n v="4"/>
    <s v="AUGUST-26-dummy-data.xlsx"/>
    <b v="0"/>
    <n v="0"/>
  </r>
  <r>
    <x v="0"/>
    <x v="1"/>
    <x v="6"/>
    <x v="7"/>
    <x v="2"/>
    <x v="0"/>
    <x v="0"/>
    <x v="2"/>
    <x v="1"/>
    <n v="1"/>
    <s v="St Cah Main Theatre"/>
    <d v="2026-08-14T00:00:00"/>
    <d v="2026-08-14T08:30:00"/>
    <d v="2026-08-14T16:30:00"/>
    <s v="909671584051"/>
    <s v="751148"/>
    <s v="Nasal polypectomy"/>
    <m/>
    <s v="ENT"/>
    <s v="Dr Dummy 16"/>
    <d v="2026-08-14T10:36:00"/>
    <d v="2026-08-14T12:13:00"/>
    <m/>
    <m/>
    <n v="1"/>
    <s v="AUGUST-26-dummy-data.xlsx"/>
    <b v="0"/>
    <m/>
  </r>
  <r>
    <x v="0"/>
    <x v="1"/>
    <x v="6"/>
    <x v="7"/>
    <x v="2"/>
    <x v="0"/>
    <x v="0"/>
    <x v="2"/>
    <x v="1"/>
    <n v="1"/>
    <s v="St Cah Main Theatre"/>
    <d v="2026-08-14T00:00:00"/>
    <d v="2026-08-14T08:30:00"/>
    <d v="2026-08-14T16:30:00"/>
    <s v="920097195263"/>
    <s v="722660"/>
    <s v="Septoplasty"/>
    <s v="Diagnostic examination"/>
    <s v="ENT"/>
    <s v="Dr Dummy 16"/>
    <d v="2026-08-14T14:32:00"/>
    <d v="2026-08-14T15:54:00"/>
    <m/>
    <m/>
    <n v="1"/>
    <s v="AUGUST-26-dummy-data.xlsx"/>
    <b v="0"/>
    <m/>
  </r>
  <r>
    <x v="0"/>
    <x v="1"/>
    <x v="6"/>
    <x v="7"/>
    <x v="2"/>
    <x v="0"/>
    <x v="0"/>
    <x v="2"/>
    <x v="1"/>
    <n v="1"/>
    <s v="St Cah Main Theatre"/>
    <d v="2026-08-14T00:00:00"/>
    <d v="2026-08-14T08:30:00"/>
    <d v="2026-08-14T16:30:00"/>
    <s v="939775941986"/>
    <s v="920325"/>
    <s v="Tonsillectomy"/>
    <m/>
    <s v="ENT"/>
    <s v="Dr Dummy 16"/>
    <d v="2026-08-14T12:38:00"/>
    <d v="2026-08-14T14:04:00"/>
    <m/>
    <m/>
    <n v="1"/>
    <s v="AUGUST-26-dummy-data.xlsx"/>
    <b v="0"/>
    <m/>
  </r>
  <r>
    <x v="0"/>
    <x v="1"/>
    <x v="6"/>
    <x v="7"/>
    <x v="2"/>
    <x v="0"/>
    <x v="0"/>
    <x v="2"/>
    <x v="1"/>
    <n v="1"/>
    <s v="St Cah Main Theatre"/>
    <d v="2026-08-14T00:00:00"/>
    <d v="2026-08-14T08:30:00"/>
    <d v="2026-08-14T16:30:00"/>
    <s v="987292044445"/>
    <s v="741668"/>
    <s v="Grommet insertion"/>
    <s v="Wound closure"/>
    <s v="ENT"/>
    <s v="Dr Dummy 16"/>
    <d v="2026-08-14T08:41:00"/>
    <d v="2026-08-14T10:02:00"/>
    <m/>
    <m/>
    <n v="1"/>
    <s v="AUGUST-26-dummy-data.xlsx"/>
    <b v="0"/>
    <m/>
  </r>
  <r>
    <x v="0"/>
    <x v="1"/>
    <x v="6"/>
    <x v="8"/>
    <x v="0"/>
    <x v="0"/>
    <x v="0"/>
    <x v="6"/>
    <x v="0"/>
    <n v="1"/>
    <s v="St Cah Main Theatre"/>
    <d v="2026-06-04T00:00:00"/>
    <d v="2026-06-04T08:00:00"/>
    <d v="2026-06-04T17:00:00"/>
    <m/>
    <m/>
    <m/>
    <m/>
    <m/>
    <m/>
    <m/>
    <m/>
    <n v="4"/>
    <n v="0"/>
    <n v="4"/>
    <s v="JUNE-26-dummy-data.xlsx"/>
    <b v="0"/>
    <n v="0"/>
  </r>
  <r>
    <x v="0"/>
    <x v="1"/>
    <x v="6"/>
    <x v="8"/>
    <x v="0"/>
    <x v="0"/>
    <x v="0"/>
    <x v="6"/>
    <x v="1"/>
    <n v="1"/>
    <s v="St Cah Main Theatre"/>
    <d v="2026-06-04T00:00:00"/>
    <d v="2026-06-04T08:00:00"/>
    <d v="2026-06-04T17:00:00"/>
    <s v="647974868397"/>
    <s v="60274280"/>
    <s v="Removal of metalwork"/>
    <m/>
    <s v="Trauma and Orthopaedics"/>
    <s v="Dr Dummy 04"/>
    <d v="2026-06-04T08:08:00"/>
    <d v="2026-06-04T09:45:00"/>
    <m/>
    <m/>
    <n v="1"/>
    <s v="JUNE-26-dummy-data.xlsx"/>
    <b v="0"/>
    <m/>
  </r>
  <r>
    <x v="0"/>
    <x v="1"/>
    <x v="6"/>
    <x v="8"/>
    <x v="0"/>
    <x v="0"/>
    <x v="0"/>
    <x v="6"/>
    <x v="1"/>
    <n v="1"/>
    <s v="St Cah Main Theatre"/>
    <d v="2026-06-04T00:00:00"/>
    <d v="2026-06-04T08:00:00"/>
    <d v="2026-06-04T17:00:00"/>
    <s v="664719357038"/>
    <s v="60034145"/>
    <s v="Removal of metalwork"/>
    <m/>
    <s v="Trauma and Orthopaedics"/>
    <s v="Dr Dummy 04"/>
    <d v="2026-06-04T14:56:00"/>
    <d v="2026-06-04T16:41:00"/>
    <m/>
    <m/>
    <n v="1"/>
    <s v="JUNE-26-dummy-data.xlsx"/>
    <b v="0"/>
    <m/>
  </r>
  <r>
    <x v="0"/>
    <x v="1"/>
    <x v="6"/>
    <x v="8"/>
    <x v="0"/>
    <x v="0"/>
    <x v="0"/>
    <x v="6"/>
    <x v="1"/>
    <n v="1"/>
    <s v="St Cah Main Theatre"/>
    <d v="2026-06-04T00:00:00"/>
    <d v="2026-06-04T08:00:00"/>
    <d v="2026-06-04T17:00:00"/>
    <s v="679766758041"/>
    <s v="60259611"/>
    <s v="Carpal tunnel release"/>
    <m/>
    <s v="Trauma and Orthopaedics"/>
    <s v="Dr Dummy 04"/>
    <d v="2026-06-04T12:38:00"/>
    <d v="2026-06-04T14:25:00"/>
    <m/>
    <m/>
    <n v="1"/>
    <s v="JUNE-26-dummy-data.xlsx"/>
    <b v="0"/>
    <m/>
  </r>
  <r>
    <x v="0"/>
    <x v="1"/>
    <x v="6"/>
    <x v="8"/>
    <x v="0"/>
    <x v="0"/>
    <x v="0"/>
    <x v="6"/>
    <x v="1"/>
    <n v="1"/>
    <s v="St Cah Main Theatre"/>
    <d v="2026-06-04T00:00:00"/>
    <d v="2026-06-04T08:00:00"/>
    <d v="2026-06-04T17:00:00"/>
    <s v="687671044188"/>
    <s v="60205308"/>
    <s v="Removal of metalwork"/>
    <s v="Tissue biopsy"/>
    <s v="Trauma and Orthopaedics"/>
    <s v="Dr Dummy 04"/>
    <d v="2026-06-04T10:17:00"/>
    <d v="2026-06-04T11:56:00"/>
    <m/>
    <m/>
    <n v="1"/>
    <s v="JUNE-26-dummy-data.xlsx"/>
    <b v="0"/>
    <m/>
  </r>
  <r>
    <x v="0"/>
    <x v="1"/>
    <x v="6"/>
    <x v="8"/>
    <x v="0"/>
    <x v="0"/>
    <x v="0"/>
    <x v="4"/>
    <x v="0"/>
    <n v="1"/>
    <s v="St Cah Main Theatre"/>
    <d v="2026-06-09T00:00:00"/>
    <d v="2026-06-09T08:30:00"/>
    <d v="2026-06-09T17:30:00"/>
    <m/>
    <m/>
    <m/>
    <m/>
    <m/>
    <m/>
    <m/>
    <m/>
    <n v="4"/>
    <n v="0"/>
    <n v="4"/>
    <s v="JUNE-26-dummy-data.xlsx"/>
    <b v="0"/>
    <n v="0"/>
  </r>
  <r>
    <x v="0"/>
    <x v="1"/>
    <x v="6"/>
    <x v="8"/>
    <x v="0"/>
    <x v="0"/>
    <x v="0"/>
    <x v="4"/>
    <x v="1"/>
    <n v="1"/>
    <s v="St Cah Main Theatre"/>
    <d v="2026-06-09T00:00:00"/>
    <d v="2026-06-09T08:30:00"/>
    <d v="2026-06-09T17:30:00"/>
    <s v="601322609675"/>
    <s v="60121428"/>
    <s v="Incision and drainage of abscess"/>
    <m/>
    <s v="General Surgery"/>
    <s v="Dr Dummy 23"/>
    <d v="2026-06-09T13:09:00"/>
    <d v="2026-06-09T14:24:00"/>
    <m/>
    <m/>
    <n v="1"/>
    <s v="JUNE-26-dummy-data.xlsx"/>
    <b v="0"/>
    <m/>
  </r>
  <r>
    <x v="0"/>
    <x v="1"/>
    <x v="6"/>
    <x v="8"/>
    <x v="0"/>
    <x v="0"/>
    <x v="0"/>
    <x v="4"/>
    <x v="1"/>
    <n v="1"/>
    <s v="St Cah Main Theatre"/>
    <d v="2026-06-09T00:00:00"/>
    <d v="2026-06-09T08:30:00"/>
    <d v="2026-06-09T17:30:00"/>
    <s v="615634821657"/>
    <s v="60225380"/>
    <s v="Incision and drainage of abscess"/>
    <m/>
    <s v="General Surgery"/>
    <s v="Dr Dummy 23"/>
    <d v="2026-06-09T10:55:00"/>
    <d v="2026-06-09T12:14:00"/>
    <m/>
    <m/>
    <n v="1"/>
    <s v="JUNE-26-dummy-data.xlsx"/>
    <b v="0"/>
    <m/>
  </r>
  <r>
    <x v="0"/>
    <x v="1"/>
    <x v="6"/>
    <x v="8"/>
    <x v="0"/>
    <x v="0"/>
    <x v="0"/>
    <x v="4"/>
    <x v="1"/>
    <n v="1"/>
    <s v="St Cah Main Theatre"/>
    <d v="2026-06-09T00:00:00"/>
    <d v="2026-06-09T08:30:00"/>
    <d v="2026-06-09T17:30:00"/>
    <s v="630688531649"/>
    <s v="60155255"/>
    <s v="Excision of skin lesion"/>
    <s v="Wound dressing"/>
    <s v="General Surgery"/>
    <s v="Dr Dummy 23"/>
    <d v="2026-06-09T08:40:00"/>
    <d v="2026-06-09T10:27:00"/>
    <m/>
    <m/>
    <n v="1"/>
    <s v="JUNE-26-dummy-data.xlsx"/>
    <b v="0"/>
    <m/>
  </r>
  <r>
    <x v="0"/>
    <x v="1"/>
    <x v="6"/>
    <x v="8"/>
    <x v="0"/>
    <x v="0"/>
    <x v="0"/>
    <x v="4"/>
    <x v="1"/>
    <n v="1"/>
    <s v="St Cah Main Theatre"/>
    <d v="2026-06-09T00:00:00"/>
    <d v="2026-06-09T08:30:00"/>
    <d v="2026-06-09T17:30:00"/>
    <s v="688211508769"/>
    <s v="60255728"/>
    <s v="Laparoscopic appendicectomy"/>
    <m/>
    <s v="General Surgery"/>
    <s v="Dr Dummy 23"/>
    <d v="2026-06-09T15:24:00"/>
    <d v="2026-06-09T16:53:00"/>
    <m/>
    <m/>
    <n v="1"/>
    <s v="JUNE-26-dummy-data.xlsx"/>
    <b v="0"/>
    <m/>
  </r>
  <r>
    <x v="0"/>
    <x v="1"/>
    <x v="6"/>
    <x v="8"/>
    <x v="0"/>
    <x v="0"/>
    <x v="0"/>
    <x v="0"/>
    <x v="0"/>
    <n v="1"/>
    <s v="St Cah Main Theatre"/>
    <d v="2026-06-14T00:00:00"/>
    <d v="2026-06-14T08:30:00"/>
    <d v="2026-06-14T17:30:00"/>
    <m/>
    <m/>
    <m/>
    <m/>
    <m/>
    <m/>
    <m/>
    <m/>
    <n v="4"/>
    <n v="0"/>
    <n v="4"/>
    <s v="JUNE-26-dummy-data.xlsx"/>
    <b v="0"/>
    <n v="0"/>
  </r>
  <r>
    <x v="0"/>
    <x v="1"/>
    <x v="6"/>
    <x v="8"/>
    <x v="0"/>
    <x v="0"/>
    <x v="0"/>
    <x v="0"/>
    <x v="1"/>
    <n v="1"/>
    <s v="St Cah Main Theatre"/>
    <d v="2026-06-14T00:00:00"/>
    <d v="2026-06-14T08:30:00"/>
    <d v="2026-06-14T17:30:00"/>
    <s v="622273449902"/>
    <s v="60113416"/>
    <s v="Endometrial biopsy"/>
    <m/>
    <s v="Gynaecology"/>
    <s v="Dr Dummy 09"/>
    <d v="2026-06-14T13:11:00"/>
    <d v="2026-06-14T14:35:00"/>
    <m/>
    <m/>
    <n v="1"/>
    <s v="JUNE-26-dummy-data.xlsx"/>
    <b v="0"/>
    <m/>
  </r>
  <r>
    <x v="0"/>
    <x v="1"/>
    <x v="6"/>
    <x v="8"/>
    <x v="0"/>
    <x v="0"/>
    <x v="0"/>
    <x v="0"/>
    <x v="1"/>
    <n v="1"/>
    <s v="St Cah Main Theatre"/>
    <d v="2026-06-14T00:00:00"/>
    <d v="2026-06-14T08:30:00"/>
    <d v="2026-06-14T17:30:00"/>
    <s v="645745491003"/>
    <s v="60111058"/>
    <s v="Diagnostic laparoscopy"/>
    <s v="Local anaesthetic infiltration"/>
    <s v="Gynaecology"/>
    <s v="Dr Dummy 09"/>
    <d v="2026-06-14T08:37:00"/>
    <d v="2026-06-14T10:07:00"/>
    <m/>
    <m/>
    <n v="1"/>
    <s v="JUNE-26-dummy-data.xlsx"/>
    <b v="0"/>
    <m/>
  </r>
  <r>
    <x v="0"/>
    <x v="1"/>
    <x v="6"/>
    <x v="8"/>
    <x v="0"/>
    <x v="0"/>
    <x v="0"/>
    <x v="0"/>
    <x v="1"/>
    <n v="1"/>
    <s v="St Cah Main Theatre"/>
    <d v="2026-06-14T00:00:00"/>
    <d v="2026-06-14T08:30:00"/>
    <d v="2026-06-14T17:30:00"/>
    <s v="668323806043"/>
    <s v="60020589"/>
    <s v="Cervical polypectomy"/>
    <m/>
    <s v="Gynaecology"/>
    <s v="Dr Dummy 09"/>
    <d v="2026-06-14T10:47:00"/>
    <d v="2026-06-14T12:13:00"/>
    <m/>
    <m/>
    <n v="1"/>
    <s v="JUNE-26-dummy-data.xlsx"/>
    <b v="0"/>
    <m/>
  </r>
  <r>
    <x v="0"/>
    <x v="1"/>
    <x v="6"/>
    <x v="8"/>
    <x v="0"/>
    <x v="0"/>
    <x v="0"/>
    <x v="0"/>
    <x v="1"/>
    <n v="1"/>
    <s v="St Cah Main Theatre"/>
    <d v="2026-06-14T00:00:00"/>
    <d v="2026-06-14T08:30:00"/>
    <d v="2026-06-14T17:30:00"/>
    <s v="692662966739"/>
    <s v="60144960"/>
    <s v="Endometrial biopsy"/>
    <m/>
    <s v="Gynaecology"/>
    <s v="Dr Dummy 09"/>
    <d v="2026-06-14T15:19:00"/>
    <d v="2026-06-14T16:39:00"/>
    <m/>
    <m/>
    <n v="1"/>
    <s v="JUNE-26-dummy-data.xlsx"/>
    <b v="0"/>
    <m/>
  </r>
  <r>
    <x v="0"/>
    <x v="1"/>
    <x v="6"/>
    <x v="8"/>
    <x v="0"/>
    <x v="0"/>
    <x v="0"/>
    <x v="6"/>
    <x v="0"/>
    <n v="1"/>
    <s v="St Cah Main Theatre"/>
    <d v="2026-06-16T00:00:00"/>
    <d v="2026-06-16T08:00:00"/>
    <d v="2026-06-16T17:00:00"/>
    <m/>
    <m/>
    <m/>
    <m/>
    <m/>
    <m/>
    <m/>
    <m/>
    <n v="4"/>
    <n v="0"/>
    <n v="4"/>
    <s v="JUNE-26-dummy-data.xlsx"/>
    <b v="0"/>
    <n v="0"/>
  </r>
  <r>
    <x v="0"/>
    <x v="1"/>
    <x v="6"/>
    <x v="8"/>
    <x v="0"/>
    <x v="0"/>
    <x v="0"/>
    <x v="6"/>
    <x v="1"/>
    <n v="1"/>
    <s v="St Cah Main Theatre"/>
    <d v="2026-06-16T00:00:00"/>
    <d v="2026-06-16T08:00:00"/>
    <d v="2026-06-16T17:00:00"/>
    <s v="608847334608"/>
    <s v="60099737"/>
    <s v="Wrist fracture fixation"/>
    <m/>
    <s v="Trauma and Orthopaedics"/>
    <s v="Dr Dummy 17"/>
    <d v="2026-06-16T12:33:00"/>
    <d v="2026-06-16T14:20:00"/>
    <m/>
    <m/>
    <n v="1"/>
    <s v="JUNE-26-dummy-data.xlsx"/>
    <b v="0"/>
    <m/>
  </r>
  <r>
    <x v="0"/>
    <x v="1"/>
    <x v="6"/>
    <x v="8"/>
    <x v="0"/>
    <x v="0"/>
    <x v="0"/>
    <x v="6"/>
    <x v="1"/>
    <n v="1"/>
    <s v="St Cah Main Theatre"/>
    <d v="2026-06-16T00:00:00"/>
    <d v="2026-06-16T08:00:00"/>
    <d v="2026-06-16T17:00:00"/>
    <s v="614187551289"/>
    <s v="60172251"/>
    <s v="Shoulder arthroscopy"/>
    <m/>
    <s v="Trauma and Orthopaedics"/>
    <s v="Dr Dummy 17"/>
    <d v="2026-06-16T08:12:00"/>
    <d v="2026-06-16T10:03:00"/>
    <m/>
    <m/>
    <n v="1"/>
    <s v="JUNE-26-dummy-data.xlsx"/>
    <b v="0"/>
    <m/>
  </r>
  <r>
    <x v="0"/>
    <x v="1"/>
    <x v="6"/>
    <x v="8"/>
    <x v="0"/>
    <x v="0"/>
    <x v="0"/>
    <x v="6"/>
    <x v="1"/>
    <n v="1"/>
    <s v="St Cah Main Theatre"/>
    <d v="2026-06-16T00:00:00"/>
    <d v="2026-06-16T08:00:00"/>
    <d v="2026-06-16T17:00:00"/>
    <s v="621694706566"/>
    <s v="60015163"/>
    <s v="Wrist fracture fixation"/>
    <m/>
    <s v="Trauma and Orthopaedics"/>
    <s v="Dr Dummy 17"/>
    <d v="2026-06-16T10:26:00"/>
    <d v="2026-06-16T11:46:00"/>
    <m/>
    <m/>
    <n v="1"/>
    <s v="JUNE-26-dummy-data.xlsx"/>
    <b v="0"/>
    <m/>
  </r>
  <r>
    <x v="0"/>
    <x v="1"/>
    <x v="6"/>
    <x v="8"/>
    <x v="0"/>
    <x v="0"/>
    <x v="0"/>
    <x v="6"/>
    <x v="1"/>
    <n v="1"/>
    <s v="St Cah Main Theatre"/>
    <d v="2026-06-16T00:00:00"/>
    <d v="2026-06-16T08:00:00"/>
    <d v="2026-06-16T17:00:00"/>
    <s v="685628688893"/>
    <s v="60050965"/>
    <s v="Shoulder arthroscopy"/>
    <m/>
    <s v="Trauma and Orthopaedics"/>
    <s v="Dr Dummy 17"/>
    <d v="2026-06-16T14:54:00"/>
    <d v="2026-06-16T16:43:00"/>
    <m/>
    <m/>
    <n v="1"/>
    <s v="JUNE-26-dummy-data.xlsx"/>
    <b v="0"/>
    <m/>
  </r>
  <r>
    <x v="0"/>
    <x v="1"/>
    <x v="6"/>
    <x v="8"/>
    <x v="0"/>
    <x v="0"/>
    <x v="0"/>
    <x v="0"/>
    <x v="0"/>
    <n v="1"/>
    <s v="St Cah Main Theatre"/>
    <d v="2026-06-19T00:00:00"/>
    <d v="2026-06-19T08:00:00"/>
    <d v="2026-06-19T17:00:00"/>
    <m/>
    <m/>
    <m/>
    <m/>
    <m/>
    <m/>
    <m/>
    <m/>
    <n v="4"/>
    <n v="0"/>
    <n v="4"/>
    <s v="JUNE-26-dummy-data.xlsx"/>
    <b v="0"/>
    <n v="0"/>
  </r>
  <r>
    <x v="0"/>
    <x v="1"/>
    <x v="6"/>
    <x v="8"/>
    <x v="0"/>
    <x v="0"/>
    <x v="0"/>
    <x v="0"/>
    <x v="1"/>
    <n v="1"/>
    <s v="St Cah Main Theatre"/>
    <d v="2026-06-19T00:00:00"/>
    <d v="2026-06-19T08:00:00"/>
    <d v="2026-06-19T17:00:00"/>
    <s v="614690184849"/>
    <s v="60010629"/>
    <s v="Hysteroscopy"/>
    <m/>
    <s v="Gynaecology"/>
    <s v="Dr Dummy 07"/>
    <d v="2026-06-19T14:56:00"/>
    <d v="2026-06-19T16:21:00"/>
    <m/>
    <m/>
    <n v="1"/>
    <s v="JUNE-26-dummy-data.xlsx"/>
    <b v="0"/>
    <m/>
  </r>
  <r>
    <x v="0"/>
    <x v="1"/>
    <x v="6"/>
    <x v="8"/>
    <x v="0"/>
    <x v="0"/>
    <x v="0"/>
    <x v="0"/>
    <x v="1"/>
    <n v="1"/>
    <s v="St Cah Main Theatre"/>
    <d v="2026-06-19T00:00:00"/>
    <d v="2026-06-19T08:00:00"/>
    <d v="2026-06-19T17:00:00"/>
    <s v="649694037506"/>
    <s v="60274164"/>
    <s v="Diagnostic laparoscopy"/>
    <m/>
    <s v="Gynaecology"/>
    <s v="Dr Dummy 07"/>
    <d v="2026-06-19T12:38:00"/>
    <d v="2026-06-19T14:09:00"/>
    <m/>
    <m/>
    <n v="1"/>
    <s v="JUNE-26-dummy-data.xlsx"/>
    <b v="0"/>
    <m/>
  </r>
  <r>
    <x v="0"/>
    <x v="1"/>
    <x v="6"/>
    <x v="8"/>
    <x v="0"/>
    <x v="0"/>
    <x v="0"/>
    <x v="0"/>
    <x v="1"/>
    <n v="1"/>
    <s v="St Cah Main Theatre"/>
    <d v="2026-06-19T00:00:00"/>
    <d v="2026-06-19T08:00:00"/>
    <d v="2026-06-19T17:00:00"/>
    <s v="659221631171"/>
    <s v="60027700"/>
    <s v="Hysteroscopy"/>
    <m/>
    <s v="Gynaecology"/>
    <s v="Dr Dummy 07"/>
    <d v="2026-06-19T10:20:00"/>
    <d v="2026-06-19T12:07:00"/>
    <m/>
    <m/>
    <n v="1"/>
    <s v="JUNE-26-dummy-data.xlsx"/>
    <b v="0"/>
    <m/>
  </r>
  <r>
    <x v="0"/>
    <x v="1"/>
    <x v="6"/>
    <x v="8"/>
    <x v="0"/>
    <x v="0"/>
    <x v="0"/>
    <x v="0"/>
    <x v="1"/>
    <n v="1"/>
    <s v="St Cah Main Theatre"/>
    <d v="2026-06-19T00:00:00"/>
    <d v="2026-06-19T08:00:00"/>
    <d v="2026-06-19T17:00:00"/>
    <s v="667113107139"/>
    <s v="60204807"/>
    <s v="Cervical polypectomy"/>
    <m/>
    <s v="Gynaecology"/>
    <s v="Dr Dummy 07"/>
    <d v="2026-06-19T08:10:00"/>
    <d v="2026-06-19T09:58:00"/>
    <m/>
    <m/>
    <n v="1"/>
    <s v="JUNE-26-dummy-data.xlsx"/>
    <b v="0"/>
    <m/>
  </r>
  <r>
    <x v="0"/>
    <x v="1"/>
    <x v="6"/>
    <x v="8"/>
    <x v="1"/>
    <x v="0"/>
    <x v="0"/>
    <x v="2"/>
    <x v="0"/>
    <n v="1"/>
    <s v="St Cah Main Theatre"/>
    <d v="2026-07-16T00:00:00"/>
    <d v="2026-07-16T07:30:00"/>
    <d v="2026-07-16T16:30:00"/>
    <m/>
    <m/>
    <m/>
    <m/>
    <m/>
    <m/>
    <m/>
    <m/>
    <n v="4"/>
    <n v="0"/>
    <n v="4"/>
    <s v="JULY-26-dummy-data.xlsx"/>
    <b v="0"/>
    <n v="0"/>
  </r>
  <r>
    <x v="0"/>
    <x v="1"/>
    <x v="6"/>
    <x v="8"/>
    <x v="1"/>
    <x v="0"/>
    <x v="0"/>
    <x v="2"/>
    <x v="1"/>
    <n v="1"/>
    <s v="St Cah Main Theatre"/>
    <d v="2026-07-16T00:00:00"/>
    <d v="2026-07-16T07:30:00"/>
    <d v="2026-07-16T16:30:00"/>
    <s v="705123694217"/>
    <s v="70122173"/>
    <s v="Nasal polypectomy"/>
    <m/>
    <s v="ENT"/>
    <s v="Dr Dummy 12"/>
    <d v="2026-07-16T12:07:00"/>
    <d v="2026-07-16T13:28:00"/>
    <m/>
    <m/>
    <n v="1"/>
    <s v="JULY-26-dummy-data.xlsx"/>
    <b v="0"/>
    <m/>
  </r>
  <r>
    <x v="0"/>
    <x v="1"/>
    <x v="6"/>
    <x v="8"/>
    <x v="1"/>
    <x v="0"/>
    <x v="0"/>
    <x v="2"/>
    <x v="1"/>
    <n v="1"/>
    <s v="St Cah Main Theatre"/>
    <d v="2026-07-16T00:00:00"/>
    <d v="2026-07-16T07:30:00"/>
    <d v="2026-07-16T16:30:00"/>
    <s v="718646438023"/>
    <s v="70257575"/>
    <s v="Adenoidectomy"/>
    <m/>
    <s v="ENT"/>
    <s v="Dr Dummy 12"/>
    <d v="2026-07-16T07:36:00"/>
    <d v="2026-07-16T08:58:00"/>
    <m/>
    <m/>
    <n v="1"/>
    <s v="JULY-26-dummy-data.xlsx"/>
    <b v="0"/>
    <m/>
  </r>
  <r>
    <x v="0"/>
    <x v="1"/>
    <x v="6"/>
    <x v="8"/>
    <x v="1"/>
    <x v="0"/>
    <x v="0"/>
    <x v="2"/>
    <x v="1"/>
    <n v="1"/>
    <s v="St Cah Main Theatre"/>
    <d v="2026-07-16T00:00:00"/>
    <d v="2026-07-16T07:30:00"/>
    <d v="2026-07-16T16:30:00"/>
    <s v="731802205904"/>
    <s v="70271168"/>
    <s v="Tonsillectomy"/>
    <m/>
    <s v="ENT"/>
    <s v="Dr Dummy 12"/>
    <d v="2026-07-16T14:17:00"/>
    <d v="2026-07-16T15:56:00"/>
    <m/>
    <m/>
    <n v="1"/>
    <s v="JULY-26-dummy-data.xlsx"/>
    <b v="0"/>
    <m/>
  </r>
  <r>
    <x v="0"/>
    <x v="1"/>
    <x v="6"/>
    <x v="8"/>
    <x v="1"/>
    <x v="0"/>
    <x v="0"/>
    <x v="2"/>
    <x v="1"/>
    <n v="1"/>
    <s v="St Cah Main Theatre"/>
    <d v="2026-07-16T00:00:00"/>
    <d v="2026-07-16T07:30:00"/>
    <d v="2026-07-16T16:30:00"/>
    <s v="751270524947"/>
    <s v="70282436"/>
    <s v="Tonsillectomy"/>
    <m/>
    <s v="ENT"/>
    <s v="Dr Dummy 12"/>
    <d v="2026-07-16T09:52:00"/>
    <d v="2026-07-16T11:21:00"/>
    <m/>
    <m/>
    <n v="1"/>
    <s v="JULY-26-dummy-data.xlsx"/>
    <b v="0"/>
    <m/>
  </r>
  <r>
    <x v="0"/>
    <x v="1"/>
    <x v="6"/>
    <x v="8"/>
    <x v="1"/>
    <x v="0"/>
    <x v="0"/>
    <x v="6"/>
    <x v="0"/>
    <n v="1"/>
    <s v="St Cah Main Theatre"/>
    <d v="2026-07-19T00:00:00"/>
    <d v="2026-07-19T07:30:00"/>
    <d v="2026-07-19T16:30:00"/>
    <m/>
    <m/>
    <m/>
    <m/>
    <m/>
    <m/>
    <m/>
    <m/>
    <n v="4"/>
    <n v="0"/>
    <n v="4"/>
    <s v="JULY-26-dummy-data.xlsx"/>
    <b v="0"/>
    <n v="0"/>
  </r>
  <r>
    <x v="0"/>
    <x v="1"/>
    <x v="6"/>
    <x v="8"/>
    <x v="1"/>
    <x v="0"/>
    <x v="0"/>
    <x v="6"/>
    <x v="1"/>
    <n v="1"/>
    <s v="St Cah Main Theatre"/>
    <d v="2026-07-19T00:00:00"/>
    <d v="2026-07-19T07:30:00"/>
    <d v="2026-07-19T16:30:00"/>
    <s v="710430746571"/>
    <s v="70186133"/>
    <s v="Shoulder arthroscopy"/>
    <s v="Wound closure"/>
    <s v="Trauma and Orthopaedics"/>
    <s v="Dr Dummy 03"/>
    <d v="2026-07-19T07:41:00"/>
    <d v="2026-07-19T09:01:00"/>
    <m/>
    <m/>
    <n v="1"/>
    <s v="JULY-26-dummy-data.xlsx"/>
    <b v="0"/>
    <m/>
  </r>
  <r>
    <x v="0"/>
    <x v="1"/>
    <x v="6"/>
    <x v="8"/>
    <x v="1"/>
    <x v="0"/>
    <x v="0"/>
    <x v="6"/>
    <x v="1"/>
    <n v="1"/>
    <s v="St Cah Main Theatre"/>
    <d v="2026-07-19T00:00:00"/>
    <d v="2026-07-19T07:30:00"/>
    <d v="2026-07-19T16:30:00"/>
    <s v="747466812305"/>
    <s v="70058081"/>
    <s v="Shoulder arthroscopy"/>
    <m/>
    <s v="Trauma and Orthopaedics"/>
    <s v="Dr Dummy 03"/>
    <d v="2026-07-19T09:47:00"/>
    <d v="2026-07-19T11:03:00"/>
    <m/>
    <m/>
    <n v="1"/>
    <s v="JULY-26-dummy-data.xlsx"/>
    <b v="0"/>
    <m/>
  </r>
  <r>
    <x v="0"/>
    <x v="1"/>
    <x v="6"/>
    <x v="8"/>
    <x v="1"/>
    <x v="0"/>
    <x v="0"/>
    <x v="6"/>
    <x v="1"/>
    <n v="1"/>
    <s v="St Cah Main Theatre"/>
    <d v="2026-07-19T00:00:00"/>
    <d v="2026-07-19T07:30:00"/>
    <d v="2026-07-19T16:30:00"/>
    <s v="793361553013"/>
    <s v="70187912"/>
    <s v="Shoulder arthroscopy"/>
    <m/>
    <s v="Trauma and Orthopaedics"/>
    <s v="Dr Dummy 03"/>
    <d v="2026-07-19T12:08:00"/>
    <d v="2026-07-19T13:58:00"/>
    <m/>
    <m/>
    <n v="1"/>
    <s v="JULY-26-dummy-data.xlsx"/>
    <b v="0"/>
    <m/>
  </r>
  <r>
    <x v="0"/>
    <x v="1"/>
    <x v="6"/>
    <x v="8"/>
    <x v="1"/>
    <x v="0"/>
    <x v="0"/>
    <x v="6"/>
    <x v="1"/>
    <n v="1"/>
    <s v="St Cah Main Theatre"/>
    <d v="2026-07-19T00:00:00"/>
    <d v="2026-07-19T07:30:00"/>
    <d v="2026-07-19T16:30:00"/>
    <s v="797743953414"/>
    <s v="70232994"/>
    <s v="Carpal tunnel release"/>
    <s v="Wound dressing"/>
    <s v="Trauma and Orthopaedics"/>
    <s v="Dr Dummy 03"/>
    <d v="2026-07-19T14:27:00"/>
    <d v="2026-07-19T16:17:00"/>
    <m/>
    <m/>
    <n v="1"/>
    <s v="JULY-26-dummy-data.xlsx"/>
    <b v="0"/>
    <m/>
  </r>
  <r>
    <x v="0"/>
    <x v="1"/>
    <x v="6"/>
    <x v="8"/>
    <x v="1"/>
    <x v="0"/>
    <x v="0"/>
    <x v="6"/>
    <x v="0"/>
    <n v="1"/>
    <s v="St Cah Main Theatre"/>
    <d v="2026-07-20T00:00:00"/>
    <d v="2026-07-20T07:30:00"/>
    <d v="2026-07-20T16:30:00"/>
    <m/>
    <m/>
    <m/>
    <m/>
    <m/>
    <m/>
    <m/>
    <m/>
    <n v="4"/>
    <n v="0"/>
    <n v="4"/>
    <s v="JULY-26-dummy-data.xlsx"/>
    <b v="0"/>
    <n v="0"/>
  </r>
  <r>
    <x v="0"/>
    <x v="1"/>
    <x v="6"/>
    <x v="8"/>
    <x v="1"/>
    <x v="0"/>
    <x v="0"/>
    <x v="6"/>
    <x v="1"/>
    <n v="1"/>
    <s v="St Cah Main Theatre"/>
    <d v="2026-07-20T00:00:00"/>
    <d v="2026-07-20T07:30:00"/>
    <d v="2026-07-20T16:30:00"/>
    <s v="711878560762"/>
    <s v="70254880"/>
    <s v="Removal of metalwork"/>
    <m/>
    <s v="Trauma and Orthopaedics"/>
    <s v="Dr Dummy 05"/>
    <d v="2026-07-20T07:39:00"/>
    <d v="2026-07-20T09:17:00"/>
    <m/>
    <m/>
    <n v="1"/>
    <s v="JULY-26-dummy-data.xlsx"/>
    <b v="0"/>
    <m/>
  </r>
  <r>
    <x v="0"/>
    <x v="1"/>
    <x v="6"/>
    <x v="8"/>
    <x v="1"/>
    <x v="0"/>
    <x v="0"/>
    <x v="6"/>
    <x v="1"/>
    <n v="1"/>
    <s v="St Cah Main Theatre"/>
    <d v="2026-07-20T00:00:00"/>
    <d v="2026-07-20T07:30:00"/>
    <d v="2026-07-20T16:30:00"/>
    <s v="752938204723"/>
    <s v="70266475"/>
    <s v="Carpal tunnel release"/>
    <s v="Diagnostic examination"/>
    <s v="Trauma and Orthopaedics"/>
    <s v="Dr Dummy 05"/>
    <d v="2026-07-20T09:48:00"/>
    <d v="2026-07-20T11:31:00"/>
    <m/>
    <m/>
    <n v="1"/>
    <s v="JULY-26-dummy-data.xlsx"/>
    <b v="0"/>
    <m/>
  </r>
  <r>
    <x v="0"/>
    <x v="1"/>
    <x v="6"/>
    <x v="8"/>
    <x v="1"/>
    <x v="0"/>
    <x v="0"/>
    <x v="6"/>
    <x v="1"/>
    <n v="1"/>
    <s v="St Cah Main Theatre"/>
    <d v="2026-07-20T00:00:00"/>
    <d v="2026-07-20T07:30:00"/>
    <d v="2026-07-20T16:30:00"/>
    <s v="761229591513"/>
    <s v="70028264"/>
    <s v="Carpal tunnel release"/>
    <m/>
    <s v="Trauma and Orthopaedics"/>
    <s v="Dr Dummy 05"/>
    <d v="2026-07-20T14:20:00"/>
    <d v="2026-07-20T15:51:00"/>
    <m/>
    <m/>
    <n v="1"/>
    <s v="JULY-26-dummy-data.xlsx"/>
    <b v="0"/>
    <m/>
  </r>
  <r>
    <x v="0"/>
    <x v="1"/>
    <x v="6"/>
    <x v="8"/>
    <x v="1"/>
    <x v="0"/>
    <x v="0"/>
    <x v="6"/>
    <x v="1"/>
    <n v="1"/>
    <s v="St Cah Main Theatre"/>
    <d v="2026-07-20T00:00:00"/>
    <d v="2026-07-20T07:30:00"/>
    <d v="2026-07-20T16:30:00"/>
    <s v="767652248101"/>
    <s v="70245636"/>
    <s v="Wrist fracture fixation"/>
    <m/>
    <s v="Trauma and Orthopaedics"/>
    <s v="Dr Dummy 05"/>
    <d v="2026-07-20T12:11:00"/>
    <d v="2026-07-20T13:35:00"/>
    <m/>
    <m/>
    <n v="1"/>
    <s v="JULY-26-dummy-data.xlsx"/>
    <b v="0"/>
    <m/>
  </r>
  <r>
    <x v="0"/>
    <x v="1"/>
    <x v="6"/>
    <x v="8"/>
    <x v="1"/>
    <x v="0"/>
    <x v="0"/>
    <x v="6"/>
    <x v="0"/>
    <n v="1"/>
    <s v="St Cah Main Theatre"/>
    <d v="2026-07-24T00:00:00"/>
    <d v="2026-07-24T08:00:00"/>
    <d v="2026-07-24T17:00:00"/>
    <m/>
    <m/>
    <m/>
    <m/>
    <m/>
    <m/>
    <m/>
    <m/>
    <n v="4"/>
    <n v="0"/>
    <n v="4"/>
    <s v="JULY-26-dummy-data.xlsx"/>
    <b v="0"/>
    <n v="0"/>
  </r>
  <r>
    <x v="0"/>
    <x v="1"/>
    <x v="6"/>
    <x v="8"/>
    <x v="1"/>
    <x v="0"/>
    <x v="0"/>
    <x v="6"/>
    <x v="1"/>
    <n v="1"/>
    <s v="St Cah Main Theatre"/>
    <d v="2026-07-24T00:00:00"/>
    <d v="2026-07-24T08:00:00"/>
    <d v="2026-07-24T17:00:00"/>
    <s v="714112441311"/>
    <s v="70104942"/>
    <s v="Carpal tunnel release"/>
    <m/>
    <s v="Trauma and Orthopaedics"/>
    <s v="Dr Dummy 04"/>
    <d v="2026-07-24T14:47:00"/>
    <d v="2026-07-24T16:33:00"/>
    <m/>
    <m/>
    <n v="1"/>
    <s v="JULY-26-dummy-data.xlsx"/>
    <b v="0"/>
    <m/>
  </r>
  <r>
    <x v="0"/>
    <x v="1"/>
    <x v="6"/>
    <x v="8"/>
    <x v="1"/>
    <x v="0"/>
    <x v="0"/>
    <x v="6"/>
    <x v="1"/>
    <n v="1"/>
    <s v="St Cah Main Theatre"/>
    <d v="2026-07-24T00:00:00"/>
    <d v="2026-07-24T08:00:00"/>
    <d v="2026-07-24T17:00:00"/>
    <s v="717272780719"/>
    <s v="70296799"/>
    <s v="Knee arthroscopy"/>
    <m/>
    <s v="Trauma and Orthopaedics"/>
    <s v="Dr Dummy 04"/>
    <d v="2026-07-24T12:34:00"/>
    <d v="2026-07-24T14:01:00"/>
    <m/>
    <m/>
    <n v="1"/>
    <s v="JULY-26-dummy-data.xlsx"/>
    <b v="0"/>
    <m/>
  </r>
  <r>
    <x v="0"/>
    <x v="1"/>
    <x v="6"/>
    <x v="8"/>
    <x v="1"/>
    <x v="0"/>
    <x v="0"/>
    <x v="6"/>
    <x v="1"/>
    <n v="1"/>
    <s v="St Cah Main Theatre"/>
    <d v="2026-07-24T00:00:00"/>
    <d v="2026-07-24T08:00:00"/>
    <d v="2026-07-24T17:00:00"/>
    <s v="730740884947"/>
    <s v="70285371"/>
    <s v="Knee arthroscopy"/>
    <m/>
    <s v="Trauma and Orthopaedics"/>
    <s v="Dr Dummy 04"/>
    <d v="2026-07-24T08:03:00"/>
    <d v="2026-07-24T09:40:00"/>
    <m/>
    <m/>
    <n v="1"/>
    <s v="JULY-26-dummy-data.xlsx"/>
    <b v="0"/>
    <m/>
  </r>
  <r>
    <x v="0"/>
    <x v="1"/>
    <x v="6"/>
    <x v="8"/>
    <x v="1"/>
    <x v="0"/>
    <x v="0"/>
    <x v="6"/>
    <x v="1"/>
    <n v="1"/>
    <s v="St Cah Main Theatre"/>
    <d v="2026-07-24T00:00:00"/>
    <d v="2026-07-24T08:00:00"/>
    <d v="2026-07-24T17:00:00"/>
    <s v="754043279285"/>
    <s v="70039178"/>
    <s v="Shoulder arthroscopy"/>
    <m/>
    <s v="Trauma and Orthopaedics"/>
    <s v="Dr Dummy 04"/>
    <d v="2026-07-24T10:23:00"/>
    <d v="2026-07-24T11:58:00"/>
    <m/>
    <m/>
    <n v="1"/>
    <s v="JULY-26-dummy-data.xlsx"/>
    <b v="0"/>
    <m/>
  </r>
  <r>
    <x v="0"/>
    <x v="1"/>
    <x v="6"/>
    <x v="8"/>
    <x v="2"/>
    <x v="0"/>
    <x v="0"/>
    <x v="1"/>
    <x v="0"/>
    <n v="1"/>
    <s v="St Cah Main Theatre"/>
    <d v="2026-08-05T00:00:00"/>
    <d v="2026-08-05T09:00:00"/>
    <d v="2026-08-05T18:00:00"/>
    <m/>
    <m/>
    <m/>
    <m/>
    <m/>
    <m/>
    <m/>
    <m/>
    <n v="4"/>
    <n v="0"/>
    <n v="4"/>
    <s v="AUGUST-26-dummy-data.xlsx"/>
    <b v="0"/>
    <n v="0"/>
  </r>
  <r>
    <x v="0"/>
    <x v="1"/>
    <x v="6"/>
    <x v="8"/>
    <x v="2"/>
    <x v="0"/>
    <x v="0"/>
    <x v="1"/>
    <x v="1"/>
    <n v="1"/>
    <s v="St Cah Main Theatre"/>
    <d v="2026-08-05T00:00:00"/>
    <d v="2026-08-05T09:00:00"/>
    <d v="2026-08-05T18:00:00"/>
    <s v="947386947040"/>
    <s v="944891"/>
    <s v="Flexible cystoscopy"/>
    <m/>
    <s v="Urology"/>
    <s v="Dr Dummy 03"/>
    <d v="2026-08-05T15:53:00"/>
    <d v="2026-08-05T17:08:00"/>
    <m/>
    <m/>
    <n v="1"/>
    <s v="AUGUST-26-dummy-data.xlsx"/>
    <b v="0"/>
    <m/>
  </r>
  <r>
    <x v="0"/>
    <x v="1"/>
    <x v="6"/>
    <x v="8"/>
    <x v="2"/>
    <x v="0"/>
    <x v="0"/>
    <x v="1"/>
    <x v="1"/>
    <n v="1"/>
    <s v="St Cah Main Theatre"/>
    <d v="2026-08-05T00:00:00"/>
    <d v="2026-08-05T09:00:00"/>
    <d v="2026-08-05T18:00:00"/>
    <s v="953671021293"/>
    <s v="940977"/>
    <s v="Ureteric stent insertion"/>
    <s v="Wound dressing"/>
    <s v="Urology"/>
    <s v="Dr Dummy 03"/>
    <d v="2026-08-05T09:04:00"/>
    <d v="2026-08-05T10:28:00"/>
    <m/>
    <m/>
    <n v="1"/>
    <s v="AUGUST-26-dummy-data.xlsx"/>
    <b v="0"/>
    <m/>
  </r>
  <r>
    <x v="0"/>
    <x v="1"/>
    <x v="6"/>
    <x v="8"/>
    <x v="2"/>
    <x v="0"/>
    <x v="0"/>
    <x v="1"/>
    <x v="1"/>
    <n v="1"/>
    <s v="St Cah Main Theatre"/>
    <d v="2026-08-05T00:00:00"/>
    <d v="2026-08-05T09:00:00"/>
    <d v="2026-08-05T18:00:00"/>
    <s v="980755398491"/>
    <s v="709846"/>
    <s v="Circumcision"/>
    <m/>
    <s v="Urology"/>
    <s v="Dr Dummy 03"/>
    <d v="2026-08-05T11:21:00"/>
    <d v="2026-08-05T12:53:00"/>
    <m/>
    <m/>
    <n v="1"/>
    <s v="AUGUST-26-dummy-data.xlsx"/>
    <b v="0"/>
    <m/>
  </r>
  <r>
    <x v="0"/>
    <x v="1"/>
    <x v="6"/>
    <x v="8"/>
    <x v="2"/>
    <x v="0"/>
    <x v="0"/>
    <x v="1"/>
    <x v="1"/>
    <n v="1"/>
    <s v="St Cah Main Theatre"/>
    <d v="2026-08-05T00:00:00"/>
    <d v="2026-08-05T09:00:00"/>
    <d v="2026-08-05T18:00:00"/>
    <s v="982146737979"/>
    <s v="767931"/>
    <s v="Flexible cystoscopy"/>
    <s v="Local anaesthetic infiltration"/>
    <s v="Urology"/>
    <s v="Dr Dummy 03"/>
    <d v="2026-08-05T13:33:00"/>
    <d v="2026-08-05T14:57:00"/>
    <m/>
    <m/>
    <n v="1"/>
    <s v="AUGUST-26-dummy-data.xlsx"/>
    <b v="0"/>
    <m/>
  </r>
  <r>
    <x v="0"/>
    <x v="1"/>
    <x v="7"/>
    <x v="0"/>
    <x v="1"/>
    <x v="0"/>
    <x v="0"/>
    <x v="6"/>
    <x v="0"/>
    <n v="1"/>
    <s v="St Cah Main Theatre"/>
    <d v="2026-07-16T00:00:00"/>
    <d v="2026-07-16T13:00:00"/>
    <d v="2026-07-16T16:00:00"/>
    <m/>
    <m/>
    <m/>
    <m/>
    <m/>
    <m/>
    <m/>
    <m/>
    <n v="4"/>
    <n v="0"/>
    <n v="4"/>
    <s v="JULY-26-dummy-data.xlsx"/>
    <b v="0"/>
    <n v="0"/>
  </r>
  <r>
    <x v="0"/>
    <x v="1"/>
    <x v="7"/>
    <x v="0"/>
    <x v="1"/>
    <x v="0"/>
    <x v="0"/>
    <x v="6"/>
    <x v="1"/>
    <n v="1"/>
    <s v="St Cah Main Theatre"/>
    <d v="2026-07-16T00:00:00"/>
    <d v="2026-07-16T13:00:00"/>
    <d v="2026-07-16T16:00:00"/>
    <s v="700873861415"/>
    <s v="70263336"/>
    <s v="Wrist fracture fixation"/>
    <s v="Wound closure"/>
    <s v="Trauma and Orthopaedics"/>
    <s v="Dr Dummy 13"/>
    <d v="2026-07-16T13:51:00"/>
    <d v="2026-07-16T14:21:00"/>
    <m/>
    <m/>
    <n v="1"/>
    <s v="JULY-26-dummy-data.xlsx"/>
    <b v="0"/>
    <m/>
  </r>
  <r>
    <x v="0"/>
    <x v="1"/>
    <x v="7"/>
    <x v="0"/>
    <x v="1"/>
    <x v="0"/>
    <x v="0"/>
    <x v="6"/>
    <x v="1"/>
    <n v="1"/>
    <s v="St Cah Main Theatre"/>
    <d v="2026-07-16T00:00:00"/>
    <d v="2026-07-16T13:00:00"/>
    <d v="2026-07-16T16:00:00"/>
    <s v="709869849425"/>
    <s v="70104166"/>
    <s v="Removal of metalwork"/>
    <m/>
    <s v="Trauma and Orthopaedics"/>
    <s v="Dr Dummy 13"/>
    <d v="2026-07-16T15:18:00"/>
    <d v="2026-07-16T15:42:00"/>
    <m/>
    <m/>
    <n v="1"/>
    <s v="JULY-26-dummy-data.xlsx"/>
    <b v="0"/>
    <m/>
  </r>
  <r>
    <x v="0"/>
    <x v="1"/>
    <x v="7"/>
    <x v="0"/>
    <x v="1"/>
    <x v="0"/>
    <x v="0"/>
    <x v="6"/>
    <x v="1"/>
    <n v="1"/>
    <s v="St Cah Main Theatre"/>
    <d v="2026-07-16T00:00:00"/>
    <d v="2026-07-16T13:00:00"/>
    <d v="2026-07-16T16:00:00"/>
    <s v="743546823714"/>
    <s v="70001052"/>
    <s v="Shoulder arthroscopy"/>
    <m/>
    <s v="Trauma and Orthopaedics"/>
    <s v="Dr Dummy 13"/>
    <d v="2026-07-16T14:42:00"/>
    <d v="2026-07-16T15:01:00"/>
    <m/>
    <m/>
    <n v="1"/>
    <s v="JULY-26-dummy-data.xlsx"/>
    <b v="0"/>
    <m/>
  </r>
  <r>
    <x v="0"/>
    <x v="1"/>
    <x v="7"/>
    <x v="0"/>
    <x v="1"/>
    <x v="0"/>
    <x v="0"/>
    <x v="6"/>
    <x v="1"/>
    <n v="1"/>
    <s v="St Cah Main Theatre"/>
    <d v="2026-07-16T00:00:00"/>
    <d v="2026-07-16T13:00:00"/>
    <d v="2026-07-16T16:00:00"/>
    <s v="782226438586"/>
    <s v="70258889"/>
    <s v="Removal of metalwork"/>
    <m/>
    <s v="Trauma and Orthopaedics"/>
    <s v="Dr Dummy 13"/>
    <d v="2026-07-16T13:03:00"/>
    <d v="2026-07-16T13:28:00"/>
    <m/>
    <m/>
    <n v="1"/>
    <s v="JULY-26-dummy-data.xlsx"/>
    <b v="0"/>
    <m/>
  </r>
  <r>
    <x v="0"/>
    <x v="1"/>
    <x v="7"/>
    <x v="0"/>
    <x v="2"/>
    <x v="0"/>
    <x v="0"/>
    <x v="1"/>
    <x v="0"/>
    <n v="1"/>
    <s v="St Cah Main Theatre"/>
    <d v="2026-08-18T00:00:00"/>
    <d v="2026-08-18T13:30:00"/>
    <d v="2026-08-18T16:30:00"/>
    <m/>
    <m/>
    <m/>
    <m/>
    <m/>
    <m/>
    <m/>
    <m/>
    <n v="4"/>
    <n v="0"/>
    <n v="4"/>
    <s v="AUGUST-26-dummy-data.xlsx"/>
    <b v="0"/>
    <n v="0"/>
  </r>
  <r>
    <x v="0"/>
    <x v="1"/>
    <x v="7"/>
    <x v="0"/>
    <x v="2"/>
    <x v="0"/>
    <x v="0"/>
    <x v="1"/>
    <x v="1"/>
    <n v="1"/>
    <s v="St Cah Main Theatre"/>
    <d v="2026-08-18T00:00:00"/>
    <d v="2026-08-18T13:30:00"/>
    <d v="2026-08-18T16:30:00"/>
    <s v="910072303493"/>
    <s v="773737"/>
    <s v="Ureteroscopy"/>
    <m/>
    <s v="Urology"/>
    <s v="Dr Dummy 05"/>
    <d v="2026-08-18T15:02:00"/>
    <d v="2026-08-18T15:21:00"/>
    <m/>
    <m/>
    <n v="1"/>
    <s v="AUGUST-26-dummy-data.xlsx"/>
    <b v="0"/>
    <m/>
  </r>
  <r>
    <x v="0"/>
    <x v="1"/>
    <x v="7"/>
    <x v="0"/>
    <x v="2"/>
    <x v="0"/>
    <x v="0"/>
    <x v="1"/>
    <x v="1"/>
    <n v="1"/>
    <s v="St Cah Main Theatre"/>
    <d v="2026-08-18T00:00:00"/>
    <d v="2026-08-18T13:30:00"/>
    <d v="2026-08-18T16:30:00"/>
    <s v="939170643058"/>
    <s v="814731"/>
    <s v="Circumcision"/>
    <m/>
    <s v="Urology"/>
    <s v="Dr Dummy 05"/>
    <d v="2026-08-18T15:53:00"/>
    <d v="2026-08-18T16:11:00"/>
    <m/>
    <m/>
    <n v="1"/>
    <s v="AUGUST-26-dummy-data.xlsx"/>
    <b v="0"/>
    <m/>
  </r>
  <r>
    <x v="0"/>
    <x v="1"/>
    <x v="7"/>
    <x v="0"/>
    <x v="2"/>
    <x v="0"/>
    <x v="0"/>
    <x v="1"/>
    <x v="1"/>
    <n v="1"/>
    <s v="St Cah Main Theatre"/>
    <d v="2026-08-18T00:00:00"/>
    <d v="2026-08-18T13:30:00"/>
    <d v="2026-08-18T16:30:00"/>
    <s v="957563235749"/>
    <s v="905782"/>
    <s v="Circumcision"/>
    <m/>
    <s v="Urology"/>
    <s v="Dr Dummy 05"/>
    <d v="2026-08-18T13:35:00"/>
    <d v="2026-08-18T13:59:00"/>
    <m/>
    <m/>
    <n v="1"/>
    <s v="AUGUST-26-dummy-data.xlsx"/>
    <b v="0"/>
    <m/>
  </r>
  <r>
    <x v="0"/>
    <x v="1"/>
    <x v="7"/>
    <x v="0"/>
    <x v="2"/>
    <x v="0"/>
    <x v="0"/>
    <x v="1"/>
    <x v="1"/>
    <n v="1"/>
    <s v="St Cah Main Theatre"/>
    <d v="2026-08-18T00:00:00"/>
    <d v="2026-08-18T13:30:00"/>
    <d v="2026-08-18T16:30:00"/>
    <s v="984912972477"/>
    <s v="967362"/>
    <s v="Ureteric stent insertion"/>
    <s v="Wound dressing"/>
    <s v="Urology"/>
    <s v="Dr Dummy 05"/>
    <d v="2026-08-18T14:18:00"/>
    <d v="2026-08-18T14:45:00"/>
    <m/>
    <m/>
    <n v="1"/>
    <s v="AUGUST-26-dummy-data.xlsx"/>
    <b v="0"/>
    <m/>
  </r>
  <r>
    <x v="0"/>
    <x v="1"/>
    <x v="7"/>
    <x v="0"/>
    <x v="2"/>
    <x v="0"/>
    <x v="0"/>
    <x v="6"/>
    <x v="0"/>
    <n v="1"/>
    <s v="St Cah Main Theatre"/>
    <d v="2026-08-19T00:00:00"/>
    <d v="2026-08-19T08:30:00"/>
    <d v="2026-08-19T11:30:00"/>
    <m/>
    <m/>
    <m/>
    <m/>
    <m/>
    <m/>
    <m/>
    <m/>
    <n v="4"/>
    <n v="0"/>
    <n v="4"/>
    <s v="AUGUST-26-dummy-data.xlsx"/>
    <b v="0"/>
    <n v="0"/>
  </r>
  <r>
    <x v="0"/>
    <x v="1"/>
    <x v="7"/>
    <x v="0"/>
    <x v="2"/>
    <x v="0"/>
    <x v="0"/>
    <x v="6"/>
    <x v="1"/>
    <n v="1"/>
    <s v="St Cah Main Theatre"/>
    <d v="2026-08-19T00:00:00"/>
    <d v="2026-08-19T08:30:00"/>
    <d v="2026-08-19T11:30:00"/>
    <s v="969905147188"/>
    <s v="966195"/>
    <s v="Shoulder arthroscopy"/>
    <m/>
    <s v="Trauma and Orthopaedics"/>
    <s v="Dr Dummy 01"/>
    <d v="2026-08-19T08:32:00"/>
    <d v="2026-08-19T08:50:00"/>
    <m/>
    <m/>
    <n v="1"/>
    <s v="AUGUST-26-dummy-data.xlsx"/>
    <b v="0"/>
    <m/>
  </r>
  <r>
    <x v="0"/>
    <x v="1"/>
    <x v="7"/>
    <x v="0"/>
    <x v="2"/>
    <x v="0"/>
    <x v="0"/>
    <x v="6"/>
    <x v="1"/>
    <n v="1"/>
    <s v="St Cah Main Theatre"/>
    <d v="2026-08-19T00:00:00"/>
    <d v="2026-08-19T08:30:00"/>
    <d v="2026-08-19T11:30:00"/>
    <s v="986490402951"/>
    <s v="884744"/>
    <s v="Shoulder arthroscopy"/>
    <m/>
    <s v="Trauma and Orthopaedics"/>
    <s v="Dr Dummy 01"/>
    <d v="2026-08-19T10:51:00"/>
    <d v="2026-08-19T11:02:00"/>
    <m/>
    <m/>
    <n v="1"/>
    <s v="AUGUST-26-dummy-data.xlsx"/>
    <b v="0"/>
    <m/>
  </r>
  <r>
    <x v="0"/>
    <x v="1"/>
    <x v="7"/>
    <x v="0"/>
    <x v="2"/>
    <x v="0"/>
    <x v="0"/>
    <x v="6"/>
    <x v="1"/>
    <n v="1"/>
    <s v="St Cah Main Theatre"/>
    <d v="2026-08-19T00:00:00"/>
    <d v="2026-08-19T08:30:00"/>
    <d v="2026-08-19T11:30:00"/>
    <s v="995424809725"/>
    <s v="715047"/>
    <s v="Knee arthroscopy"/>
    <m/>
    <s v="Trauma and Orthopaedics"/>
    <s v="Dr Dummy 01"/>
    <d v="2026-08-19T09:18:00"/>
    <d v="2026-08-19T09:40:00"/>
    <m/>
    <m/>
    <n v="1"/>
    <s v="AUGUST-26-dummy-data.xlsx"/>
    <b v="0"/>
    <m/>
  </r>
  <r>
    <x v="0"/>
    <x v="1"/>
    <x v="7"/>
    <x v="0"/>
    <x v="2"/>
    <x v="0"/>
    <x v="0"/>
    <x v="6"/>
    <x v="1"/>
    <n v="1"/>
    <s v="St Cah Main Theatre"/>
    <d v="2026-08-19T00:00:00"/>
    <d v="2026-08-19T08:30:00"/>
    <d v="2026-08-19T11:30:00"/>
    <s v="998572208591"/>
    <s v="787343"/>
    <s v="Removal of metalwork"/>
    <s v="Wound dressing"/>
    <s v="Trauma and Orthopaedics"/>
    <s v="Dr Dummy 01"/>
    <d v="2026-08-19T10:06:00"/>
    <d v="2026-08-19T10:29:00"/>
    <m/>
    <m/>
    <n v="1"/>
    <s v="AUGUST-26-dummy-data.xlsx"/>
    <b v="0"/>
    <m/>
  </r>
  <r>
    <x v="0"/>
    <x v="1"/>
    <x v="7"/>
    <x v="1"/>
    <x v="0"/>
    <x v="0"/>
    <x v="0"/>
    <x v="2"/>
    <x v="0"/>
    <n v="1"/>
    <s v="St Cah Main Theatre"/>
    <d v="2026-06-06T00:00:00"/>
    <d v="2026-06-06T13:30:00"/>
    <d v="2026-06-06T17:00:00"/>
    <m/>
    <m/>
    <m/>
    <m/>
    <m/>
    <m/>
    <m/>
    <m/>
    <n v="4"/>
    <n v="0"/>
    <n v="4"/>
    <s v="JUNE-26-dummy-data.xlsx"/>
    <b v="0"/>
    <n v="0"/>
  </r>
  <r>
    <x v="0"/>
    <x v="1"/>
    <x v="7"/>
    <x v="1"/>
    <x v="0"/>
    <x v="0"/>
    <x v="0"/>
    <x v="2"/>
    <x v="1"/>
    <n v="1"/>
    <s v="St Cah Main Theatre"/>
    <d v="2026-06-06T00:00:00"/>
    <d v="2026-06-06T13:30:00"/>
    <d v="2026-06-06T17:00:00"/>
    <s v="611666560708"/>
    <s v="60016710"/>
    <s v="Septoplasty"/>
    <m/>
    <s v="ENT"/>
    <s v="Dr Dummy 16"/>
    <d v="2026-06-06T14:26:00"/>
    <d v="2026-06-06T14:54:00"/>
    <m/>
    <m/>
    <n v="1"/>
    <s v="JUNE-26-dummy-data.xlsx"/>
    <b v="0"/>
    <m/>
  </r>
  <r>
    <x v="0"/>
    <x v="1"/>
    <x v="7"/>
    <x v="1"/>
    <x v="0"/>
    <x v="0"/>
    <x v="0"/>
    <x v="2"/>
    <x v="1"/>
    <n v="1"/>
    <s v="St Cah Main Theatre"/>
    <d v="2026-06-06T00:00:00"/>
    <d v="2026-06-06T13:30:00"/>
    <d v="2026-06-06T17:00:00"/>
    <s v="657333334395"/>
    <s v="60276124"/>
    <s v="Adenoidectomy"/>
    <m/>
    <s v="ENT"/>
    <s v="Dr Dummy 16"/>
    <d v="2026-06-06T16:12:00"/>
    <d v="2026-06-06T16:43:00"/>
    <m/>
    <m/>
    <n v="1"/>
    <s v="JUNE-26-dummy-data.xlsx"/>
    <b v="0"/>
    <m/>
  </r>
  <r>
    <x v="0"/>
    <x v="1"/>
    <x v="7"/>
    <x v="1"/>
    <x v="0"/>
    <x v="0"/>
    <x v="0"/>
    <x v="2"/>
    <x v="1"/>
    <n v="1"/>
    <s v="St Cah Main Theatre"/>
    <d v="2026-06-06T00:00:00"/>
    <d v="2026-06-06T13:30:00"/>
    <d v="2026-06-06T17:00:00"/>
    <s v="673339358693"/>
    <s v="60058910"/>
    <s v="Septoplasty"/>
    <s v="Local anaesthetic infiltration"/>
    <s v="ENT"/>
    <s v="Dr Dummy 16"/>
    <d v="2026-06-06T15:23:00"/>
    <d v="2026-06-06T15:43:00"/>
    <m/>
    <m/>
    <n v="1"/>
    <s v="JUNE-26-dummy-data.xlsx"/>
    <b v="0"/>
    <m/>
  </r>
  <r>
    <x v="0"/>
    <x v="1"/>
    <x v="7"/>
    <x v="1"/>
    <x v="0"/>
    <x v="0"/>
    <x v="0"/>
    <x v="2"/>
    <x v="1"/>
    <n v="1"/>
    <s v="St Cah Main Theatre"/>
    <d v="2026-06-06T00:00:00"/>
    <d v="2026-06-06T13:30:00"/>
    <d v="2026-06-06T17:00:00"/>
    <s v="677432409277"/>
    <s v="60013981"/>
    <s v="Nasal polypectomy"/>
    <m/>
    <s v="ENT"/>
    <s v="Dr Dummy 16"/>
    <d v="2026-06-06T13:36:00"/>
    <d v="2026-06-06T14:09:00"/>
    <m/>
    <m/>
    <n v="1"/>
    <s v="JUNE-26-dummy-data.xlsx"/>
    <b v="0"/>
    <m/>
  </r>
  <r>
    <x v="0"/>
    <x v="1"/>
    <x v="7"/>
    <x v="1"/>
    <x v="0"/>
    <x v="0"/>
    <x v="0"/>
    <x v="6"/>
    <x v="0"/>
    <n v="1"/>
    <s v="St Cah Main Theatre"/>
    <d v="2026-06-14T00:00:00"/>
    <d v="2026-06-14T08:30:00"/>
    <d v="2026-06-14T12:00:00"/>
    <m/>
    <m/>
    <m/>
    <m/>
    <m/>
    <m/>
    <m/>
    <m/>
    <n v="4"/>
    <n v="0"/>
    <n v="4"/>
    <s v="JUNE-26-dummy-data.xlsx"/>
    <b v="0"/>
    <n v="0"/>
  </r>
  <r>
    <x v="0"/>
    <x v="1"/>
    <x v="7"/>
    <x v="1"/>
    <x v="0"/>
    <x v="0"/>
    <x v="0"/>
    <x v="6"/>
    <x v="1"/>
    <n v="1"/>
    <s v="St Cah Main Theatre"/>
    <d v="2026-06-14T00:00:00"/>
    <d v="2026-06-14T08:30:00"/>
    <d v="2026-06-14T12:00:00"/>
    <s v="613716371008"/>
    <s v="60198176"/>
    <s v="Carpal tunnel release"/>
    <m/>
    <s v="Trauma and Orthopaedics"/>
    <s v="Dr Dummy 07"/>
    <d v="2026-06-14T10:22:00"/>
    <d v="2026-06-14T10:51:00"/>
    <m/>
    <m/>
    <n v="1"/>
    <s v="JUNE-26-dummy-data.xlsx"/>
    <b v="0"/>
    <m/>
  </r>
  <r>
    <x v="0"/>
    <x v="1"/>
    <x v="7"/>
    <x v="1"/>
    <x v="0"/>
    <x v="0"/>
    <x v="0"/>
    <x v="6"/>
    <x v="1"/>
    <n v="1"/>
    <s v="St Cah Main Theatre"/>
    <d v="2026-06-14T00:00:00"/>
    <d v="2026-06-14T08:30:00"/>
    <d v="2026-06-14T12:00:00"/>
    <s v="673308160364"/>
    <s v="60267716"/>
    <s v="Carpal tunnel release"/>
    <m/>
    <s v="Trauma and Orthopaedics"/>
    <s v="Dr Dummy 07"/>
    <d v="2026-06-14T09:29:00"/>
    <d v="2026-06-14T09:54:00"/>
    <m/>
    <m/>
    <n v="1"/>
    <s v="JUNE-26-dummy-data.xlsx"/>
    <b v="0"/>
    <m/>
  </r>
  <r>
    <x v="0"/>
    <x v="1"/>
    <x v="7"/>
    <x v="1"/>
    <x v="0"/>
    <x v="0"/>
    <x v="0"/>
    <x v="6"/>
    <x v="1"/>
    <n v="1"/>
    <s v="St Cah Main Theatre"/>
    <d v="2026-06-14T00:00:00"/>
    <d v="2026-06-14T08:30:00"/>
    <d v="2026-06-14T12:00:00"/>
    <s v="688261102371"/>
    <s v="60105101"/>
    <s v="Removal of metalwork"/>
    <s v="Local anaesthetic infiltration"/>
    <s v="Trauma and Orthopaedics"/>
    <s v="Dr Dummy 07"/>
    <d v="2026-06-14T08:32:00"/>
    <d v="2026-06-14T08:54:00"/>
    <m/>
    <m/>
    <n v="1"/>
    <s v="JUNE-26-dummy-data.xlsx"/>
    <b v="0"/>
    <m/>
  </r>
  <r>
    <x v="0"/>
    <x v="1"/>
    <x v="7"/>
    <x v="1"/>
    <x v="0"/>
    <x v="0"/>
    <x v="0"/>
    <x v="6"/>
    <x v="1"/>
    <n v="1"/>
    <s v="St Cah Main Theatre"/>
    <d v="2026-06-14T00:00:00"/>
    <d v="2026-06-14T08:30:00"/>
    <d v="2026-06-14T12:00:00"/>
    <s v="699933904245"/>
    <s v="60016717"/>
    <s v="Carpal tunnel release"/>
    <s v="Diagnostic examination"/>
    <s v="Trauma and Orthopaedics"/>
    <s v="Dr Dummy 07"/>
    <d v="2026-06-14T11:18:00"/>
    <d v="2026-06-14T11:41:00"/>
    <m/>
    <m/>
    <n v="1"/>
    <s v="JUNE-26-dummy-data.xlsx"/>
    <b v="0"/>
    <m/>
  </r>
  <r>
    <x v="0"/>
    <x v="1"/>
    <x v="7"/>
    <x v="1"/>
    <x v="0"/>
    <x v="0"/>
    <x v="0"/>
    <x v="7"/>
    <x v="0"/>
    <n v="1"/>
    <s v="St Cah Main Theatre"/>
    <d v="2026-06-29T00:00:00"/>
    <d v="2026-06-29T09:00:00"/>
    <d v="2026-06-29T12:30:00"/>
    <m/>
    <m/>
    <m/>
    <m/>
    <m/>
    <m/>
    <m/>
    <m/>
    <n v="4"/>
    <n v="0"/>
    <n v="4"/>
    <s v="JUNE-26-dummy-data.xlsx"/>
    <b v="0"/>
    <n v="0"/>
  </r>
  <r>
    <x v="0"/>
    <x v="1"/>
    <x v="7"/>
    <x v="1"/>
    <x v="0"/>
    <x v="0"/>
    <x v="0"/>
    <x v="7"/>
    <x v="1"/>
    <n v="1"/>
    <s v="St Cah Main Theatre"/>
    <d v="2026-06-29T00:00:00"/>
    <d v="2026-06-29T09:00:00"/>
    <d v="2026-06-29T12:30:00"/>
    <s v="605727847199"/>
    <s v="60205400"/>
    <s v="Skin graft"/>
    <m/>
    <s v="Plastic Surgery"/>
    <s v="Dr Dummy 23"/>
    <d v="2026-06-29T09:11:00"/>
    <d v="2026-06-29T09:40:00"/>
    <m/>
    <m/>
    <n v="1"/>
    <s v="JUNE-26-dummy-data.xlsx"/>
    <b v="0"/>
    <m/>
  </r>
  <r>
    <x v="0"/>
    <x v="1"/>
    <x v="7"/>
    <x v="1"/>
    <x v="0"/>
    <x v="0"/>
    <x v="0"/>
    <x v="7"/>
    <x v="1"/>
    <n v="1"/>
    <s v="St Cah Main Theatre"/>
    <d v="2026-06-29T00:00:00"/>
    <d v="2026-06-29T09:00:00"/>
    <d v="2026-06-29T12:30:00"/>
    <s v="638556156074"/>
    <s v="60027890"/>
    <s v="Hand wound repair"/>
    <m/>
    <s v="Plastic Surgery"/>
    <s v="Dr Dummy 23"/>
    <d v="2026-06-29T11:48:00"/>
    <d v="2026-06-29T12:15:00"/>
    <m/>
    <m/>
    <n v="1"/>
    <s v="JUNE-26-dummy-data.xlsx"/>
    <b v="0"/>
    <m/>
  </r>
  <r>
    <x v="0"/>
    <x v="1"/>
    <x v="7"/>
    <x v="1"/>
    <x v="0"/>
    <x v="0"/>
    <x v="0"/>
    <x v="7"/>
    <x v="1"/>
    <n v="1"/>
    <s v="St Cah Main Theatre"/>
    <d v="2026-06-29T00:00:00"/>
    <d v="2026-06-29T09:00:00"/>
    <d v="2026-06-29T12:30:00"/>
    <s v="643454499798"/>
    <s v="60074653"/>
    <s v="Hand wound repair"/>
    <s v="Diagnostic examination"/>
    <s v="Plastic Surgery"/>
    <s v="Dr Dummy 23"/>
    <d v="2026-06-29T10:51:00"/>
    <d v="2026-06-29T11:21:00"/>
    <m/>
    <m/>
    <n v="1"/>
    <s v="JUNE-26-dummy-data.xlsx"/>
    <b v="0"/>
    <m/>
  </r>
  <r>
    <x v="0"/>
    <x v="1"/>
    <x v="7"/>
    <x v="1"/>
    <x v="0"/>
    <x v="0"/>
    <x v="0"/>
    <x v="7"/>
    <x v="1"/>
    <n v="1"/>
    <s v="St Cah Main Theatre"/>
    <d v="2026-06-29T00:00:00"/>
    <d v="2026-06-29T09:00:00"/>
    <d v="2026-06-29T12:30:00"/>
    <s v="686488094645"/>
    <s v="60058044"/>
    <s v="Scar revision"/>
    <s v="Local anaesthetic infiltration"/>
    <s v="Plastic Surgery"/>
    <s v="Dr Dummy 23"/>
    <d v="2026-06-29T10:04:00"/>
    <d v="2026-06-29T10:27:00"/>
    <m/>
    <m/>
    <n v="1"/>
    <s v="JUNE-26-dummy-data.xlsx"/>
    <b v="0"/>
    <m/>
  </r>
  <r>
    <x v="0"/>
    <x v="1"/>
    <x v="7"/>
    <x v="1"/>
    <x v="1"/>
    <x v="0"/>
    <x v="0"/>
    <x v="4"/>
    <x v="0"/>
    <n v="1"/>
    <s v="St Cah Main Theatre"/>
    <d v="2026-07-06T00:00:00"/>
    <d v="2026-07-06T08:30:00"/>
    <d v="2026-07-06T12:00:00"/>
    <m/>
    <m/>
    <m/>
    <m/>
    <m/>
    <m/>
    <m/>
    <m/>
    <n v="4"/>
    <n v="0"/>
    <n v="4"/>
    <s v="JULY-26-dummy-data.xlsx"/>
    <b v="0"/>
    <n v="0"/>
  </r>
  <r>
    <x v="0"/>
    <x v="1"/>
    <x v="7"/>
    <x v="1"/>
    <x v="1"/>
    <x v="0"/>
    <x v="0"/>
    <x v="4"/>
    <x v="1"/>
    <n v="1"/>
    <s v="St Cah Main Theatre"/>
    <d v="2026-07-06T00:00:00"/>
    <d v="2026-07-06T08:30:00"/>
    <d v="2026-07-06T12:00:00"/>
    <s v="711312843463"/>
    <s v="70103117"/>
    <s v="Laparoscopic cholecystectomy"/>
    <m/>
    <s v="General Surgery"/>
    <s v="Dr Dummy 24"/>
    <d v="2026-07-06T11:09:00"/>
    <d v="2026-07-06T11:37:00"/>
    <m/>
    <m/>
    <n v="1"/>
    <s v="JULY-26-dummy-data.xlsx"/>
    <b v="0"/>
    <m/>
  </r>
  <r>
    <x v="0"/>
    <x v="1"/>
    <x v="7"/>
    <x v="1"/>
    <x v="1"/>
    <x v="0"/>
    <x v="0"/>
    <x v="4"/>
    <x v="1"/>
    <n v="1"/>
    <s v="St Cah Main Theatre"/>
    <d v="2026-07-06T00:00:00"/>
    <d v="2026-07-06T08:30:00"/>
    <d v="2026-07-06T12:00:00"/>
    <s v="739710471941"/>
    <s v="70290747"/>
    <s v="Laparoscopic appendicectomy"/>
    <m/>
    <s v="General Surgery"/>
    <s v="Dr Dummy 24"/>
    <d v="2026-07-06T10:26:00"/>
    <d v="2026-07-06T10:54:00"/>
    <m/>
    <m/>
    <n v="1"/>
    <s v="JULY-26-dummy-data.xlsx"/>
    <b v="0"/>
    <m/>
  </r>
  <r>
    <x v="0"/>
    <x v="1"/>
    <x v="7"/>
    <x v="1"/>
    <x v="1"/>
    <x v="0"/>
    <x v="0"/>
    <x v="4"/>
    <x v="1"/>
    <n v="1"/>
    <s v="St Cah Main Theatre"/>
    <d v="2026-07-06T00:00:00"/>
    <d v="2026-07-06T08:30:00"/>
    <d v="2026-07-06T12:00:00"/>
    <s v="755956674343"/>
    <s v="70020907"/>
    <s v="Excision of skin lesion"/>
    <m/>
    <s v="General Surgery"/>
    <s v="Dr Dummy 24"/>
    <d v="2026-07-06T09:29:00"/>
    <d v="2026-07-06T09:56:00"/>
    <m/>
    <m/>
    <n v="1"/>
    <s v="JULY-26-dummy-data.xlsx"/>
    <b v="0"/>
    <m/>
  </r>
  <r>
    <x v="0"/>
    <x v="1"/>
    <x v="7"/>
    <x v="1"/>
    <x v="1"/>
    <x v="0"/>
    <x v="0"/>
    <x v="4"/>
    <x v="1"/>
    <n v="1"/>
    <s v="St Cah Main Theatre"/>
    <d v="2026-07-06T00:00:00"/>
    <d v="2026-07-06T08:30:00"/>
    <d v="2026-07-06T12:00:00"/>
    <s v="767750844894"/>
    <s v="70296115"/>
    <s v="Incision and drainage of abscess"/>
    <m/>
    <s v="General Surgery"/>
    <s v="Dr Dummy 24"/>
    <d v="2026-07-06T08:37:00"/>
    <d v="2026-07-06T09:10:00"/>
    <m/>
    <m/>
    <n v="1"/>
    <s v="JULY-26-dummy-data.xlsx"/>
    <b v="0"/>
    <m/>
  </r>
  <r>
    <x v="0"/>
    <x v="1"/>
    <x v="7"/>
    <x v="1"/>
    <x v="1"/>
    <x v="0"/>
    <x v="0"/>
    <x v="2"/>
    <x v="0"/>
    <n v="1"/>
    <s v="St Cah Main Theatre"/>
    <d v="2026-07-11T00:00:00"/>
    <d v="2026-07-11T08:30:00"/>
    <d v="2026-07-11T12:00:00"/>
    <m/>
    <m/>
    <m/>
    <m/>
    <m/>
    <m/>
    <m/>
    <m/>
    <n v="4"/>
    <n v="0"/>
    <n v="4"/>
    <s v="JULY-26-dummy-data.xlsx"/>
    <b v="0"/>
    <n v="0"/>
  </r>
  <r>
    <x v="0"/>
    <x v="1"/>
    <x v="7"/>
    <x v="1"/>
    <x v="1"/>
    <x v="0"/>
    <x v="0"/>
    <x v="2"/>
    <x v="1"/>
    <n v="1"/>
    <s v="St Cah Main Theatre"/>
    <d v="2026-07-11T00:00:00"/>
    <d v="2026-07-11T08:30:00"/>
    <d v="2026-07-11T12:00:00"/>
    <s v="707455663708"/>
    <s v="70186725"/>
    <s v="Grommet insertion"/>
    <s v="Local anaesthetic infiltration"/>
    <s v="ENT"/>
    <s v="Dr Dummy 12"/>
    <d v="2026-07-11T08:34:00"/>
    <d v="2026-07-11T08:49:00"/>
    <m/>
    <m/>
    <n v="1"/>
    <s v="JULY-26-dummy-data.xlsx"/>
    <b v="0"/>
    <m/>
  </r>
  <r>
    <x v="0"/>
    <x v="1"/>
    <x v="7"/>
    <x v="1"/>
    <x v="1"/>
    <x v="0"/>
    <x v="0"/>
    <x v="2"/>
    <x v="1"/>
    <n v="1"/>
    <s v="St Cah Main Theatre"/>
    <d v="2026-07-11T00:00:00"/>
    <d v="2026-07-11T08:30:00"/>
    <d v="2026-07-11T12:00:00"/>
    <s v="781877420399"/>
    <s v="70110395"/>
    <s v="Grommet insertion"/>
    <m/>
    <s v="ENT"/>
    <s v="Dr Dummy 12"/>
    <d v="2026-07-11T11:15:00"/>
    <d v="2026-07-11T11:36:00"/>
    <m/>
    <m/>
    <n v="1"/>
    <s v="JULY-26-dummy-data.xlsx"/>
    <b v="0"/>
    <m/>
  </r>
  <r>
    <x v="0"/>
    <x v="1"/>
    <x v="7"/>
    <x v="1"/>
    <x v="1"/>
    <x v="0"/>
    <x v="0"/>
    <x v="2"/>
    <x v="1"/>
    <n v="1"/>
    <s v="St Cah Main Theatre"/>
    <d v="2026-07-11T00:00:00"/>
    <d v="2026-07-11T08:30:00"/>
    <d v="2026-07-11T12:00:00"/>
    <s v="787124634463"/>
    <s v="70167364"/>
    <s v="Nasal polypectomy"/>
    <m/>
    <s v="ENT"/>
    <s v="Dr Dummy 12"/>
    <d v="2026-07-11T09:32:00"/>
    <d v="2026-07-11T09:58:00"/>
    <m/>
    <m/>
    <n v="1"/>
    <s v="JULY-26-dummy-data.xlsx"/>
    <b v="0"/>
    <m/>
  </r>
  <r>
    <x v="0"/>
    <x v="1"/>
    <x v="7"/>
    <x v="1"/>
    <x v="1"/>
    <x v="0"/>
    <x v="0"/>
    <x v="2"/>
    <x v="1"/>
    <n v="1"/>
    <s v="St Cah Main Theatre"/>
    <d v="2026-07-11T00:00:00"/>
    <d v="2026-07-11T08:30:00"/>
    <d v="2026-07-11T12:00:00"/>
    <s v="795960065092"/>
    <s v="70152870"/>
    <s v="Nasal polypectomy"/>
    <m/>
    <s v="ENT"/>
    <s v="Dr Dummy 12"/>
    <d v="2026-07-11T10:18:00"/>
    <d v="2026-07-11T10:35:00"/>
    <m/>
    <m/>
    <n v="1"/>
    <s v="JULY-26-dummy-data.xlsx"/>
    <b v="0"/>
    <m/>
  </r>
  <r>
    <x v="0"/>
    <x v="1"/>
    <x v="7"/>
    <x v="1"/>
    <x v="2"/>
    <x v="0"/>
    <x v="0"/>
    <x v="7"/>
    <x v="0"/>
    <n v="1"/>
    <s v="St Cah Main Theatre"/>
    <d v="2026-08-02T00:00:00"/>
    <d v="2026-08-02T08:00:00"/>
    <d v="2026-08-02T11:30:00"/>
    <m/>
    <m/>
    <m/>
    <m/>
    <m/>
    <m/>
    <m/>
    <m/>
    <n v="4"/>
    <n v="0"/>
    <n v="4"/>
    <s v="AUGUST-26-dummy-data.xlsx"/>
    <b v="0"/>
    <n v="0"/>
  </r>
  <r>
    <x v="0"/>
    <x v="1"/>
    <x v="7"/>
    <x v="1"/>
    <x v="2"/>
    <x v="0"/>
    <x v="0"/>
    <x v="7"/>
    <x v="1"/>
    <n v="1"/>
    <s v="St Cah Main Theatre"/>
    <d v="2026-08-02T00:00:00"/>
    <d v="2026-08-02T08:00:00"/>
    <d v="2026-08-02T11:30:00"/>
    <s v="922699804603"/>
    <s v="747595"/>
    <s v="Excision of skin lesion"/>
    <s v="Tissue biopsy"/>
    <s v="Plastic Surgery"/>
    <s v="Dr Dummy 03"/>
    <d v="2026-08-02T08:56:00"/>
    <d v="2026-08-02T09:16:00"/>
    <m/>
    <m/>
    <n v="1"/>
    <s v="AUGUST-26-dummy-data.xlsx"/>
    <b v="0"/>
    <m/>
  </r>
  <r>
    <x v="0"/>
    <x v="1"/>
    <x v="7"/>
    <x v="1"/>
    <x v="2"/>
    <x v="0"/>
    <x v="0"/>
    <x v="7"/>
    <x v="1"/>
    <n v="1"/>
    <s v="St Cah Main Theatre"/>
    <d v="2026-08-02T00:00:00"/>
    <d v="2026-08-02T08:00:00"/>
    <d v="2026-08-02T11:30:00"/>
    <s v="969099789042"/>
    <s v="849890"/>
    <s v="Skin graft"/>
    <s v="Wound closure"/>
    <s v="Plastic Surgery"/>
    <s v="Dr Dummy 03"/>
    <d v="2026-08-02T08:10:00"/>
    <d v="2026-08-02T08:36:00"/>
    <m/>
    <m/>
    <n v="1"/>
    <s v="AUGUST-26-dummy-data.xlsx"/>
    <b v="0"/>
    <m/>
  </r>
  <r>
    <x v="0"/>
    <x v="1"/>
    <x v="7"/>
    <x v="1"/>
    <x v="2"/>
    <x v="0"/>
    <x v="0"/>
    <x v="7"/>
    <x v="1"/>
    <n v="1"/>
    <s v="St Cah Main Theatre"/>
    <d v="2026-08-02T00:00:00"/>
    <d v="2026-08-02T08:00:00"/>
    <d v="2026-08-02T11:30:00"/>
    <s v="971970517350"/>
    <s v="847002"/>
    <s v="Scar revision"/>
    <m/>
    <s v="Plastic Surgery"/>
    <s v="Dr Dummy 03"/>
    <d v="2026-08-02T09:48:00"/>
    <d v="2026-08-02T10:09:00"/>
    <m/>
    <m/>
    <n v="1"/>
    <s v="AUGUST-26-dummy-data.xlsx"/>
    <b v="0"/>
    <m/>
  </r>
  <r>
    <x v="0"/>
    <x v="1"/>
    <x v="7"/>
    <x v="1"/>
    <x v="2"/>
    <x v="0"/>
    <x v="0"/>
    <x v="7"/>
    <x v="1"/>
    <n v="1"/>
    <s v="St Cah Main Theatre"/>
    <d v="2026-08-02T00:00:00"/>
    <d v="2026-08-02T08:00:00"/>
    <d v="2026-08-02T11:30:00"/>
    <s v="999917779466"/>
    <s v="896422"/>
    <s v="Hand wound repair"/>
    <m/>
    <s v="Plastic Surgery"/>
    <s v="Dr Dummy 03"/>
    <d v="2026-08-02T10:46:00"/>
    <d v="2026-08-02T11:06:00"/>
    <m/>
    <m/>
    <n v="1"/>
    <s v="AUGUST-26-dummy-data.xlsx"/>
    <b v="0"/>
    <m/>
  </r>
  <r>
    <x v="0"/>
    <x v="1"/>
    <x v="7"/>
    <x v="1"/>
    <x v="2"/>
    <x v="0"/>
    <x v="0"/>
    <x v="0"/>
    <x v="0"/>
    <n v="1"/>
    <s v="St Cah Main Theatre"/>
    <d v="2026-08-06T00:00:00"/>
    <d v="2026-08-06T09:00:00"/>
    <d v="2026-08-06T12:30:00"/>
    <m/>
    <m/>
    <m/>
    <m/>
    <m/>
    <m/>
    <m/>
    <m/>
    <n v="4"/>
    <n v="0"/>
    <n v="4"/>
    <s v="AUGUST-26-dummy-data.xlsx"/>
    <b v="0"/>
    <n v="0"/>
  </r>
  <r>
    <x v="0"/>
    <x v="1"/>
    <x v="7"/>
    <x v="1"/>
    <x v="2"/>
    <x v="0"/>
    <x v="0"/>
    <x v="0"/>
    <x v="1"/>
    <n v="1"/>
    <s v="St Cah Main Theatre"/>
    <d v="2026-08-06T00:00:00"/>
    <d v="2026-08-06T09:00:00"/>
    <d v="2026-08-06T12:30:00"/>
    <s v="916170935518"/>
    <s v="850154"/>
    <s v="Hysteroscopy"/>
    <m/>
    <s v="Gynaecology"/>
    <s v="Dr Dummy 22"/>
    <d v="2026-08-06T09:07:00"/>
    <d v="2026-08-06T09:28:00"/>
    <m/>
    <m/>
    <n v="1"/>
    <s v="AUGUST-26-dummy-data.xlsx"/>
    <b v="0"/>
    <m/>
  </r>
  <r>
    <x v="0"/>
    <x v="1"/>
    <x v="7"/>
    <x v="1"/>
    <x v="2"/>
    <x v="0"/>
    <x v="0"/>
    <x v="0"/>
    <x v="1"/>
    <n v="1"/>
    <s v="St Cah Main Theatre"/>
    <d v="2026-08-06T00:00:00"/>
    <d v="2026-08-06T09:00:00"/>
    <d v="2026-08-06T12:30:00"/>
    <s v="923828515037"/>
    <s v="947799"/>
    <s v="Hysteroscopy"/>
    <m/>
    <s v="Gynaecology"/>
    <s v="Dr Dummy 22"/>
    <d v="2026-08-06T09:59:00"/>
    <d v="2026-08-06T10:25:00"/>
    <m/>
    <m/>
    <n v="1"/>
    <s v="AUGUST-26-dummy-data.xlsx"/>
    <b v="0"/>
    <m/>
  </r>
  <r>
    <x v="0"/>
    <x v="1"/>
    <x v="7"/>
    <x v="1"/>
    <x v="2"/>
    <x v="0"/>
    <x v="0"/>
    <x v="0"/>
    <x v="1"/>
    <n v="1"/>
    <s v="St Cah Main Theatre"/>
    <d v="2026-08-06T00:00:00"/>
    <d v="2026-08-06T09:00:00"/>
    <d v="2026-08-06T12:30:00"/>
    <s v="969475329643"/>
    <s v="840047"/>
    <s v="Hysteroscopy"/>
    <m/>
    <s v="Gynaecology"/>
    <s v="Dr Dummy 22"/>
    <d v="2026-08-06T11:39:00"/>
    <d v="2026-08-06T11:59:00"/>
    <m/>
    <m/>
    <n v="1"/>
    <s v="AUGUST-26-dummy-data.xlsx"/>
    <b v="0"/>
    <m/>
  </r>
  <r>
    <x v="0"/>
    <x v="1"/>
    <x v="7"/>
    <x v="1"/>
    <x v="2"/>
    <x v="0"/>
    <x v="0"/>
    <x v="0"/>
    <x v="1"/>
    <n v="1"/>
    <s v="St Cah Main Theatre"/>
    <d v="2026-08-06T00:00:00"/>
    <d v="2026-08-06T09:00:00"/>
    <d v="2026-08-06T12:30:00"/>
    <s v="989773268065"/>
    <s v="917904"/>
    <s v="Cervical polypectomy"/>
    <s v="Diagnostic examination"/>
    <s v="Gynaecology"/>
    <s v="Dr Dummy 22"/>
    <d v="2026-08-06T10:49:00"/>
    <d v="2026-08-06T11:10:00"/>
    <m/>
    <m/>
    <n v="1"/>
    <s v="AUGUST-26-dummy-data.xlsx"/>
    <b v="0"/>
    <m/>
  </r>
  <r>
    <x v="0"/>
    <x v="1"/>
    <x v="7"/>
    <x v="1"/>
    <x v="2"/>
    <x v="0"/>
    <x v="0"/>
    <x v="2"/>
    <x v="0"/>
    <n v="1"/>
    <s v="St Cah Main Theatre"/>
    <d v="2026-08-26T00:00:00"/>
    <d v="2026-08-26T08:00:00"/>
    <d v="2026-08-26T11:30:00"/>
    <m/>
    <m/>
    <m/>
    <m/>
    <m/>
    <m/>
    <m/>
    <m/>
    <n v="4"/>
    <n v="0"/>
    <n v="4"/>
    <s v="AUGUST-26-dummy-data.xlsx"/>
    <b v="0"/>
    <n v="0"/>
  </r>
  <r>
    <x v="0"/>
    <x v="1"/>
    <x v="7"/>
    <x v="1"/>
    <x v="2"/>
    <x v="0"/>
    <x v="0"/>
    <x v="2"/>
    <x v="1"/>
    <n v="1"/>
    <s v="St Cah Main Theatre"/>
    <d v="2026-08-26T00:00:00"/>
    <d v="2026-08-26T08:00:00"/>
    <d v="2026-08-26T11:30:00"/>
    <s v="903864395664"/>
    <s v="720403"/>
    <s v="Tonsillectomy"/>
    <m/>
    <s v="ENT"/>
    <s v="Dr Dummy 20"/>
    <d v="2026-08-26T10:43:00"/>
    <d v="2026-08-26T11:03:00"/>
    <m/>
    <m/>
    <n v="1"/>
    <s v="AUGUST-26-dummy-data.xlsx"/>
    <b v="0"/>
    <m/>
  </r>
  <r>
    <x v="0"/>
    <x v="1"/>
    <x v="7"/>
    <x v="1"/>
    <x v="2"/>
    <x v="0"/>
    <x v="0"/>
    <x v="2"/>
    <x v="1"/>
    <n v="1"/>
    <s v="St Cah Main Theatre"/>
    <d v="2026-08-26T00:00:00"/>
    <d v="2026-08-26T08:00:00"/>
    <d v="2026-08-26T11:30:00"/>
    <s v="911617406271"/>
    <s v="960341"/>
    <s v="Nasal polypectomy"/>
    <s v="Wound closure"/>
    <s v="ENT"/>
    <s v="Dr Dummy 20"/>
    <d v="2026-08-26T08:05:00"/>
    <d v="2026-08-26T08:32:00"/>
    <m/>
    <m/>
    <n v="1"/>
    <s v="AUGUST-26-dummy-data.xlsx"/>
    <b v="0"/>
    <m/>
  </r>
  <r>
    <x v="0"/>
    <x v="1"/>
    <x v="7"/>
    <x v="1"/>
    <x v="2"/>
    <x v="0"/>
    <x v="0"/>
    <x v="2"/>
    <x v="1"/>
    <n v="1"/>
    <s v="St Cah Main Theatre"/>
    <d v="2026-08-26T00:00:00"/>
    <d v="2026-08-26T08:00:00"/>
    <d v="2026-08-26T11:30:00"/>
    <s v="952428144821"/>
    <s v="944098"/>
    <s v="Grommet insertion"/>
    <m/>
    <s v="ENT"/>
    <s v="Dr Dummy 20"/>
    <d v="2026-08-26T09:54:00"/>
    <d v="2026-08-26T10:23:00"/>
    <m/>
    <m/>
    <n v="1"/>
    <s v="AUGUST-26-dummy-data.xlsx"/>
    <b v="0"/>
    <m/>
  </r>
  <r>
    <x v="0"/>
    <x v="1"/>
    <x v="7"/>
    <x v="1"/>
    <x v="2"/>
    <x v="0"/>
    <x v="0"/>
    <x v="2"/>
    <x v="1"/>
    <n v="1"/>
    <s v="St Cah Main Theatre"/>
    <d v="2026-08-26T00:00:00"/>
    <d v="2026-08-26T08:00:00"/>
    <d v="2026-08-26T11:30:00"/>
    <s v="959430047100"/>
    <s v="768274"/>
    <s v="Septoplasty"/>
    <s v="Diagnostic examination"/>
    <s v="ENT"/>
    <s v="Dr Dummy 20"/>
    <d v="2026-08-26T09:04:00"/>
    <d v="2026-08-26T09:33:00"/>
    <m/>
    <m/>
    <n v="1"/>
    <s v="AUGUST-26-dummy-data.xlsx"/>
    <b v="0"/>
    <m/>
  </r>
  <r>
    <x v="0"/>
    <x v="1"/>
    <x v="7"/>
    <x v="2"/>
    <x v="0"/>
    <x v="0"/>
    <x v="0"/>
    <x v="2"/>
    <x v="0"/>
    <n v="1"/>
    <s v="St Cah Main Theatre"/>
    <d v="2026-06-11T00:00:00"/>
    <d v="2026-06-11T08:00:00"/>
    <d v="2026-06-11T12:00:00"/>
    <m/>
    <m/>
    <m/>
    <m/>
    <m/>
    <m/>
    <m/>
    <m/>
    <n v="4"/>
    <n v="0"/>
    <n v="4"/>
    <s v="JUNE-26-dummy-data.xlsx"/>
    <b v="0"/>
    <n v="0"/>
  </r>
  <r>
    <x v="0"/>
    <x v="1"/>
    <x v="7"/>
    <x v="2"/>
    <x v="0"/>
    <x v="0"/>
    <x v="0"/>
    <x v="2"/>
    <x v="1"/>
    <n v="1"/>
    <s v="St Cah Main Theatre"/>
    <d v="2026-06-11T00:00:00"/>
    <d v="2026-06-11T08:00:00"/>
    <d v="2026-06-11T12:00:00"/>
    <s v="620880492776"/>
    <s v="60077537"/>
    <s v="Grommet insertion"/>
    <m/>
    <s v="ENT"/>
    <s v="Dr Dummy 06"/>
    <d v="2026-06-11T11:11:00"/>
    <d v="2026-06-11T11:38:00"/>
    <m/>
    <m/>
    <n v="1"/>
    <s v="JUNE-26-dummy-data.xlsx"/>
    <b v="0"/>
    <m/>
  </r>
  <r>
    <x v="0"/>
    <x v="1"/>
    <x v="7"/>
    <x v="2"/>
    <x v="0"/>
    <x v="0"/>
    <x v="0"/>
    <x v="2"/>
    <x v="1"/>
    <n v="1"/>
    <s v="St Cah Main Theatre"/>
    <d v="2026-06-11T00:00:00"/>
    <d v="2026-06-11T08:00:00"/>
    <d v="2026-06-11T12:00:00"/>
    <s v="627318508666"/>
    <s v="60192736"/>
    <s v="Adenoidectomy"/>
    <m/>
    <s v="ENT"/>
    <s v="Dr Dummy 06"/>
    <d v="2026-06-11T09:02:00"/>
    <d v="2026-06-11T09:36:00"/>
    <m/>
    <m/>
    <n v="1"/>
    <s v="JUNE-26-dummy-data.xlsx"/>
    <b v="0"/>
    <m/>
  </r>
  <r>
    <x v="0"/>
    <x v="1"/>
    <x v="7"/>
    <x v="2"/>
    <x v="0"/>
    <x v="0"/>
    <x v="0"/>
    <x v="2"/>
    <x v="1"/>
    <n v="1"/>
    <s v="St Cah Main Theatre"/>
    <d v="2026-06-11T00:00:00"/>
    <d v="2026-06-11T08:00:00"/>
    <d v="2026-06-11T12:00:00"/>
    <s v="682453128624"/>
    <s v="60052596"/>
    <s v="Grommet insertion"/>
    <s v="Tissue biopsy"/>
    <s v="ENT"/>
    <s v="Dr Dummy 06"/>
    <d v="2026-06-11T10:08:00"/>
    <d v="2026-06-11T10:40:00"/>
    <m/>
    <m/>
    <n v="1"/>
    <s v="JUNE-26-dummy-data.xlsx"/>
    <b v="0"/>
    <m/>
  </r>
  <r>
    <x v="0"/>
    <x v="1"/>
    <x v="7"/>
    <x v="2"/>
    <x v="0"/>
    <x v="0"/>
    <x v="0"/>
    <x v="2"/>
    <x v="1"/>
    <n v="1"/>
    <s v="St Cah Main Theatre"/>
    <d v="2026-06-11T00:00:00"/>
    <d v="2026-06-11T08:00:00"/>
    <d v="2026-06-11T12:00:00"/>
    <s v="688473653350"/>
    <s v="60094352"/>
    <s v="Nasal polypectomy"/>
    <m/>
    <s v="ENT"/>
    <s v="Dr Dummy 06"/>
    <d v="2026-06-11T08:03:00"/>
    <d v="2026-06-11T08:42:00"/>
    <m/>
    <m/>
    <n v="1"/>
    <s v="JUNE-26-dummy-data.xlsx"/>
    <b v="0"/>
    <m/>
  </r>
  <r>
    <x v="0"/>
    <x v="1"/>
    <x v="7"/>
    <x v="2"/>
    <x v="0"/>
    <x v="0"/>
    <x v="0"/>
    <x v="2"/>
    <x v="0"/>
    <n v="1"/>
    <s v="St Cah Main Theatre"/>
    <d v="2026-06-16T00:00:00"/>
    <d v="2026-06-16T09:00:00"/>
    <d v="2026-06-16T13:00:00"/>
    <m/>
    <m/>
    <m/>
    <m/>
    <m/>
    <m/>
    <m/>
    <m/>
    <n v="4"/>
    <n v="0"/>
    <n v="4"/>
    <s v="JUNE-26-dummy-data.xlsx"/>
    <b v="0"/>
    <n v="0"/>
  </r>
  <r>
    <x v="0"/>
    <x v="1"/>
    <x v="7"/>
    <x v="2"/>
    <x v="0"/>
    <x v="0"/>
    <x v="0"/>
    <x v="2"/>
    <x v="1"/>
    <n v="1"/>
    <s v="St Cah Main Theatre"/>
    <d v="2026-06-16T00:00:00"/>
    <d v="2026-06-16T09:00:00"/>
    <d v="2026-06-16T13:00:00"/>
    <s v="601335635664"/>
    <s v="60067685"/>
    <s v="Tonsillectomy"/>
    <m/>
    <s v="ENT"/>
    <s v="Dr Dummy 01"/>
    <d v="2026-06-16T10:05:00"/>
    <d v="2026-06-16T10:39:00"/>
    <m/>
    <m/>
    <n v="1"/>
    <s v="JUNE-26-dummy-data.xlsx"/>
    <b v="0"/>
    <m/>
  </r>
  <r>
    <x v="0"/>
    <x v="1"/>
    <x v="7"/>
    <x v="2"/>
    <x v="0"/>
    <x v="0"/>
    <x v="0"/>
    <x v="2"/>
    <x v="1"/>
    <n v="1"/>
    <s v="St Cah Main Theatre"/>
    <d v="2026-06-16T00:00:00"/>
    <d v="2026-06-16T09:00:00"/>
    <d v="2026-06-16T13:00:00"/>
    <s v="640909412200"/>
    <s v="60188849"/>
    <s v="Nasal polypectomy"/>
    <m/>
    <s v="ENT"/>
    <s v="Dr Dummy 01"/>
    <d v="2026-06-16T09:07:00"/>
    <d v="2026-06-16T09:40:00"/>
    <m/>
    <m/>
    <n v="1"/>
    <s v="JUNE-26-dummy-data.xlsx"/>
    <b v="0"/>
    <m/>
  </r>
  <r>
    <x v="0"/>
    <x v="1"/>
    <x v="7"/>
    <x v="2"/>
    <x v="0"/>
    <x v="0"/>
    <x v="0"/>
    <x v="2"/>
    <x v="1"/>
    <n v="1"/>
    <s v="St Cah Main Theatre"/>
    <d v="2026-06-16T00:00:00"/>
    <d v="2026-06-16T09:00:00"/>
    <d v="2026-06-16T13:00:00"/>
    <s v="665042123267"/>
    <s v="60191519"/>
    <s v="Tonsillectomy"/>
    <m/>
    <s v="ENT"/>
    <s v="Dr Dummy 01"/>
    <d v="2026-06-16T11:07:00"/>
    <d v="2026-06-16T11:44:00"/>
    <m/>
    <m/>
    <n v="1"/>
    <s v="JUNE-26-dummy-data.xlsx"/>
    <b v="0"/>
    <m/>
  </r>
  <r>
    <x v="0"/>
    <x v="1"/>
    <x v="7"/>
    <x v="2"/>
    <x v="0"/>
    <x v="0"/>
    <x v="0"/>
    <x v="2"/>
    <x v="1"/>
    <n v="1"/>
    <s v="St Cah Main Theatre"/>
    <d v="2026-06-16T00:00:00"/>
    <d v="2026-06-16T09:00:00"/>
    <d v="2026-06-16T13:00:00"/>
    <s v="665512952463"/>
    <s v="60212423"/>
    <s v="Adenoidectomy"/>
    <s v="Local anaesthetic infiltration"/>
    <s v="ENT"/>
    <s v="Dr Dummy 01"/>
    <d v="2026-06-16T12:04:00"/>
    <d v="2026-06-16T12:41:00"/>
    <m/>
    <m/>
    <n v="1"/>
    <s v="JUNE-26-dummy-data.xlsx"/>
    <b v="0"/>
    <m/>
  </r>
  <r>
    <x v="0"/>
    <x v="1"/>
    <x v="7"/>
    <x v="2"/>
    <x v="1"/>
    <x v="0"/>
    <x v="0"/>
    <x v="0"/>
    <x v="0"/>
    <n v="1"/>
    <s v="St Cah Main Theatre"/>
    <d v="2026-07-18T00:00:00"/>
    <d v="2026-07-18T09:00:00"/>
    <d v="2026-07-18T13:00:00"/>
    <m/>
    <m/>
    <m/>
    <m/>
    <m/>
    <m/>
    <m/>
    <m/>
    <n v="4"/>
    <n v="0"/>
    <n v="4"/>
    <s v="JULY-26-dummy-data.xlsx"/>
    <b v="0"/>
    <n v="0"/>
  </r>
  <r>
    <x v="0"/>
    <x v="1"/>
    <x v="7"/>
    <x v="2"/>
    <x v="1"/>
    <x v="0"/>
    <x v="0"/>
    <x v="0"/>
    <x v="1"/>
    <n v="1"/>
    <s v="St Cah Main Theatre"/>
    <d v="2026-07-18T00:00:00"/>
    <d v="2026-07-18T09:00:00"/>
    <d v="2026-07-18T13:00:00"/>
    <s v="712369323475"/>
    <s v="70215292"/>
    <s v="Endometrial biopsy"/>
    <m/>
    <s v="Gynaecology"/>
    <s v="Dr Dummy 06"/>
    <d v="2026-07-18T10:02:00"/>
    <d v="2026-07-18T10:36:00"/>
    <m/>
    <m/>
    <n v="1"/>
    <s v="JULY-26-dummy-data.xlsx"/>
    <b v="0"/>
    <m/>
  </r>
  <r>
    <x v="0"/>
    <x v="1"/>
    <x v="7"/>
    <x v="2"/>
    <x v="1"/>
    <x v="0"/>
    <x v="0"/>
    <x v="0"/>
    <x v="1"/>
    <n v="1"/>
    <s v="St Cah Main Theatre"/>
    <d v="2026-07-18T00:00:00"/>
    <d v="2026-07-18T09:00:00"/>
    <d v="2026-07-18T13:00:00"/>
    <s v="717630420392"/>
    <s v="70297330"/>
    <s v="Cervical polypectomy"/>
    <m/>
    <s v="Gynaecology"/>
    <s v="Dr Dummy 06"/>
    <d v="2026-07-18T09:05:00"/>
    <d v="2026-07-18T09:37:00"/>
    <m/>
    <m/>
    <n v="1"/>
    <s v="JULY-26-dummy-data.xlsx"/>
    <b v="0"/>
    <m/>
  </r>
  <r>
    <x v="0"/>
    <x v="1"/>
    <x v="7"/>
    <x v="2"/>
    <x v="1"/>
    <x v="0"/>
    <x v="0"/>
    <x v="0"/>
    <x v="1"/>
    <n v="1"/>
    <s v="St Cah Main Theatre"/>
    <d v="2026-07-18T00:00:00"/>
    <d v="2026-07-18T09:00:00"/>
    <d v="2026-07-18T13:00:00"/>
    <s v="744087597867"/>
    <s v="70097341"/>
    <s v="Hysteroscopy"/>
    <m/>
    <s v="Gynaecology"/>
    <s v="Dr Dummy 06"/>
    <d v="2026-07-18T11:02:00"/>
    <d v="2026-07-18T11:43:00"/>
    <m/>
    <m/>
    <n v="1"/>
    <s v="JULY-26-dummy-data.xlsx"/>
    <b v="0"/>
    <m/>
  </r>
  <r>
    <x v="0"/>
    <x v="1"/>
    <x v="7"/>
    <x v="2"/>
    <x v="1"/>
    <x v="0"/>
    <x v="0"/>
    <x v="0"/>
    <x v="1"/>
    <n v="1"/>
    <s v="St Cah Main Theatre"/>
    <d v="2026-07-18T00:00:00"/>
    <d v="2026-07-18T09:00:00"/>
    <d v="2026-07-18T13:00:00"/>
    <s v="766828250465"/>
    <s v="70051640"/>
    <s v="Endometrial biopsy"/>
    <m/>
    <s v="Gynaecology"/>
    <s v="Dr Dummy 06"/>
    <d v="2026-07-18T12:05:00"/>
    <d v="2026-07-18T12:50:00"/>
    <m/>
    <m/>
    <n v="1"/>
    <s v="JULY-26-dummy-data.xlsx"/>
    <b v="0"/>
    <m/>
  </r>
  <r>
    <x v="0"/>
    <x v="1"/>
    <x v="7"/>
    <x v="2"/>
    <x v="1"/>
    <x v="0"/>
    <x v="0"/>
    <x v="7"/>
    <x v="0"/>
    <n v="1"/>
    <s v="St Cah Main Theatre"/>
    <d v="2026-07-24T00:00:00"/>
    <d v="2026-07-24T08:30:00"/>
    <d v="2026-07-24T12:30:00"/>
    <m/>
    <m/>
    <m/>
    <m/>
    <m/>
    <m/>
    <m/>
    <m/>
    <n v="4"/>
    <n v="0"/>
    <n v="4"/>
    <s v="JULY-26-dummy-data.xlsx"/>
    <b v="0"/>
    <n v="0"/>
  </r>
  <r>
    <x v="0"/>
    <x v="1"/>
    <x v="7"/>
    <x v="2"/>
    <x v="1"/>
    <x v="0"/>
    <x v="0"/>
    <x v="7"/>
    <x v="1"/>
    <n v="1"/>
    <s v="St Cah Main Theatre"/>
    <d v="2026-07-24T00:00:00"/>
    <d v="2026-07-24T08:30:00"/>
    <d v="2026-07-24T12:30:00"/>
    <s v="704832064593"/>
    <s v="70047771"/>
    <s v="Excision of skin lesion"/>
    <m/>
    <s v="Plastic Surgery"/>
    <s v="Dr Dummy 06"/>
    <d v="2026-07-24T08:35:00"/>
    <d v="2026-07-24T09:11:00"/>
    <m/>
    <m/>
    <n v="1"/>
    <s v="JULY-26-dummy-data.xlsx"/>
    <b v="0"/>
    <m/>
  </r>
  <r>
    <x v="0"/>
    <x v="1"/>
    <x v="7"/>
    <x v="2"/>
    <x v="1"/>
    <x v="0"/>
    <x v="0"/>
    <x v="7"/>
    <x v="1"/>
    <n v="1"/>
    <s v="St Cah Main Theatre"/>
    <d v="2026-07-24T00:00:00"/>
    <d v="2026-07-24T08:30:00"/>
    <d v="2026-07-24T12:30:00"/>
    <s v="770786354736"/>
    <s v="70242177"/>
    <s v="Skin graft"/>
    <m/>
    <s v="Plastic Surgery"/>
    <s v="Dr Dummy 06"/>
    <d v="2026-07-24T11:38:00"/>
    <d v="2026-07-24T12:05:00"/>
    <m/>
    <m/>
    <n v="1"/>
    <s v="JULY-26-dummy-data.xlsx"/>
    <b v="0"/>
    <m/>
  </r>
  <r>
    <x v="0"/>
    <x v="1"/>
    <x v="7"/>
    <x v="2"/>
    <x v="1"/>
    <x v="0"/>
    <x v="0"/>
    <x v="7"/>
    <x v="1"/>
    <n v="1"/>
    <s v="St Cah Main Theatre"/>
    <d v="2026-07-24T00:00:00"/>
    <d v="2026-07-24T08:30:00"/>
    <d v="2026-07-24T12:30:00"/>
    <s v="774121980228"/>
    <s v="70038244"/>
    <s v="Hand wound repair"/>
    <m/>
    <s v="Plastic Surgery"/>
    <s v="Dr Dummy 06"/>
    <d v="2026-07-24T10:38:00"/>
    <d v="2026-07-24T11:13:00"/>
    <m/>
    <m/>
    <n v="1"/>
    <s v="JULY-26-dummy-data.xlsx"/>
    <b v="0"/>
    <m/>
  </r>
  <r>
    <x v="0"/>
    <x v="1"/>
    <x v="7"/>
    <x v="2"/>
    <x v="1"/>
    <x v="0"/>
    <x v="0"/>
    <x v="7"/>
    <x v="1"/>
    <n v="1"/>
    <s v="St Cah Main Theatre"/>
    <d v="2026-07-24T00:00:00"/>
    <d v="2026-07-24T08:30:00"/>
    <d v="2026-07-24T12:30:00"/>
    <s v="775893943430"/>
    <s v="70269387"/>
    <s v="Hand wound repair"/>
    <m/>
    <s v="Plastic Surgery"/>
    <s v="Dr Dummy 06"/>
    <d v="2026-07-24T09:38:00"/>
    <d v="2026-07-24T10:12:00"/>
    <m/>
    <m/>
    <n v="1"/>
    <s v="JULY-26-dummy-data.xlsx"/>
    <b v="0"/>
    <m/>
  </r>
  <r>
    <x v="0"/>
    <x v="1"/>
    <x v="7"/>
    <x v="2"/>
    <x v="2"/>
    <x v="0"/>
    <x v="0"/>
    <x v="2"/>
    <x v="0"/>
    <n v="1"/>
    <s v="St Cah Main Theatre"/>
    <d v="2026-08-07T00:00:00"/>
    <d v="2026-08-07T09:00:00"/>
    <d v="2026-08-07T13:00:00"/>
    <m/>
    <m/>
    <m/>
    <m/>
    <m/>
    <m/>
    <m/>
    <m/>
    <n v="4"/>
    <n v="0"/>
    <n v="4"/>
    <s v="AUGUST-26-dummy-data.xlsx"/>
    <b v="0"/>
    <n v="0"/>
  </r>
  <r>
    <x v="0"/>
    <x v="1"/>
    <x v="7"/>
    <x v="2"/>
    <x v="2"/>
    <x v="0"/>
    <x v="0"/>
    <x v="2"/>
    <x v="1"/>
    <n v="1"/>
    <s v="St Cah Main Theatre"/>
    <d v="2026-08-07T00:00:00"/>
    <d v="2026-08-07T09:00:00"/>
    <d v="2026-08-07T13:00:00"/>
    <s v="910659470013"/>
    <s v="933791"/>
    <s v="Tonsillectomy"/>
    <s v="Local anaesthetic infiltration"/>
    <s v="ENT"/>
    <s v="Dr Dummy 19"/>
    <d v="2026-08-07T11:05:00"/>
    <d v="2026-08-07T11:45:00"/>
    <m/>
    <m/>
    <n v="1"/>
    <s v="AUGUST-26-dummy-data.xlsx"/>
    <b v="0"/>
    <m/>
  </r>
  <r>
    <x v="0"/>
    <x v="1"/>
    <x v="7"/>
    <x v="2"/>
    <x v="2"/>
    <x v="0"/>
    <x v="0"/>
    <x v="2"/>
    <x v="1"/>
    <n v="1"/>
    <s v="St Cah Main Theatre"/>
    <d v="2026-08-07T00:00:00"/>
    <d v="2026-08-07T09:00:00"/>
    <d v="2026-08-07T13:00:00"/>
    <s v="936149893863"/>
    <s v="777072"/>
    <s v="Tonsillectomy"/>
    <m/>
    <s v="ENT"/>
    <s v="Dr Dummy 19"/>
    <d v="2026-08-07T10:07:00"/>
    <d v="2026-08-07T10:44:00"/>
    <m/>
    <m/>
    <n v="1"/>
    <s v="AUGUST-26-dummy-data.xlsx"/>
    <b v="0"/>
    <m/>
  </r>
  <r>
    <x v="0"/>
    <x v="1"/>
    <x v="7"/>
    <x v="2"/>
    <x v="2"/>
    <x v="0"/>
    <x v="0"/>
    <x v="2"/>
    <x v="1"/>
    <n v="1"/>
    <s v="St Cah Main Theatre"/>
    <d v="2026-08-07T00:00:00"/>
    <d v="2026-08-07T09:00:00"/>
    <d v="2026-08-07T13:00:00"/>
    <s v="938505711406"/>
    <s v="828656"/>
    <s v="Nasal polypectomy"/>
    <s v="Local anaesthetic infiltration"/>
    <s v="ENT"/>
    <s v="Dr Dummy 19"/>
    <d v="2026-08-07T09:02:00"/>
    <d v="2026-08-07T09:36:00"/>
    <m/>
    <m/>
    <n v="1"/>
    <s v="AUGUST-26-dummy-data.xlsx"/>
    <b v="0"/>
    <m/>
  </r>
  <r>
    <x v="0"/>
    <x v="1"/>
    <x v="7"/>
    <x v="2"/>
    <x v="2"/>
    <x v="0"/>
    <x v="0"/>
    <x v="2"/>
    <x v="1"/>
    <n v="1"/>
    <s v="St Cah Main Theatre"/>
    <d v="2026-08-07T00:00:00"/>
    <d v="2026-08-07T09:00:00"/>
    <d v="2026-08-07T13:00:00"/>
    <s v="993314357333"/>
    <s v="712748"/>
    <s v="Adenoidectomy"/>
    <m/>
    <s v="ENT"/>
    <s v="Dr Dummy 19"/>
    <d v="2026-08-07T12:03:00"/>
    <d v="2026-08-07T12:34:00"/>
    <m/>
    <m/>
    <n v="1"/>
    <s v="AUGUST-26-dummy-data.xlsx"/>
    <b v="0"/>
    <m/>
  </r>
  <r>
    <x v="0"/>
    <x v="1"/>
    <x v="7"/>
    <x v="2"/>
    <x v="2"/>
    <x v="0"/>
    <x v="0"/>
    <x v="6"/>
    <x v="0"/>
    <n v="1"/>
    <s v="St Cah Main Theatre"/>
    <d v="2026-08-22T00:00:00"/>
    <d v="2026-08-22T13:30:00"/>
    <d v="2026-08-22T17:30:00"/>
    <m/>
    <m/>
    <m/>
    <m/>
    <m/>
    <m/>
    <m/>
    <m/>
    <n v="4"/>
    <n v="0"/>
    <n v="4"/>
    <s v="AUGUST-26-dummy-data.xlsx"/>
    <b v="0"/>
    <n v="0"/>
  </r>
  <r>
    <x v="0"/>
    <x v="1"/>
    <x v="7"/>
    <x v="2"/>
    <x v="2"/>
    <x v="0"/>
    <x v="0"/>
    <x v="6"/>
    <x v="1"/>
    <n v="1"/>
    <s v="St Cah Main Theatre"/>
    <d v="2026-08-22T00:00:00"/>
    <d v="2026-08-22T13:30:00"/>
    <d v="2026-08-22T17:30:00"/>
    <s v="964960187253"/>
    <s v="937888"/>
    <s v="Knee arthroscopy"/>
    <m/>
    <s v="Trauma and Orthopaedics"/>
    <s v="Dr Dummy 23"/>
    <d v="2026-08-22T13:36:00"/>
    <d v="2026-08-22T14:07:00"/>
    <m/>
    <m/>
    <n v="1"/>
    <s v="AUGUST-26-dummy-data.xlsx"/>
    <b v="0"/>
    <m/>
  </r>
  <r>
    <x v="0"/>
    <x v="1"/>
    <x v="7"/>
    <x v="2"/>
    <x v="2"/>
    <x v="0"/>
    <x v="0"/>
    <x v="6"/>
    <x v="1"/>
    <n v="1"/>
    <s v="St Cah Main Theatre"/>
    <d v="2026-08-22T00:00:00"/>
    <d v="2026-08-22T13:30:00"/>
    <d v="2026-08-22T17:30:00"/>
    <s v="978107727457"/>
    <s v="965964"/>
    <s v="Wrist fracture fixation"/>
    <m/>
    <s v="Trauma and Orthopaedics"/>
    <s v="Dr Dummy 23"/>
    <d v="2026-08-22T16:36:00"/>
    <d v="2026-08-22T17:03:00"/>
    <m/>
    <m/>
    <n v="1"/>
    <s v="AUGUST-26-dummy-data.xlsx"/>
    <b v="0"/>
    <m/>
  </r>
  <r>
    <x v="0"/>
    <x v="1"/>
    <x v="7"/>
    <x v="2"/>
    <x v="2"/>
    <x v="0"/>
    <x v="0"/>
    <x v="6"/>
    <x v="1"/>
    <n v="1"/>
    <s v="St Cah Main Theatre"/>
    <d v="2026-08-22T00:00:00"/>
    <d v="2026-08-22T13:30:00"/>
    <d v="2026-08-22T17:30:00"/>
    <s v="984616796624"/>
    <s v="991029"/>
    <s v="Carpal tunnel release"/>
    <m/>
    <s v="Trauma and Orthopaedics"/>
    <s v="Dr Dummy 23"/>
    <d v="2026-08-22T15:35:00"/>
    <d v="2026-08-22T16:08:00"/>
    <m/>
    <m/>
    <n v="1"/>
    <s v="AUGUST-26-dummy-data.xlsx"/>
    <b v="0"/>
    <m/>
  </r>
  <r>
    <x v="0"/>
    <x v="1"/>
    <x v="7"/>
    <x v="2"/>
    <x v="2"/>
    <x v="0"/>
    <x v="0"/>
    <x v="6"/>
    <x v="1"/>
    <n v="1"/>
    <s v="St Cah Main Theatre"/>
    <d v="2026-08-22T00:00:00"/>
    <d v="2026-08-22T13:30:00"/>
    <d v="2026-08-22T17:30:00"/>
    <s v="986348797892"/>
    <s v="869259"/>
    <s v="Removal of metalwork"/>
    <m/>
    <s v="Trauma and Orthopaedics"/>
    <s v="Dr Dummy 23"/>
    <d v="2026-08-22T14:34:00"/>
    <d v="2026-08-22T15:04:00"/>
    <m/>
    <m/>
    <n v="1"/>
    <s v="AUGUST-26-dummy-data.xlsx"/>
    <b v="0"/>
    <m/>
  </r>
  <r>
    <x v="0"/>
    <x v="1"/>
    <x v="7"/>
    <x v="2"/>
    <x v="2"/>
    <x v="0"/>
    <x v="0"/>
    <x v="6"/>
    <x v="0"/>
    <n v="1"/>
    <s v="St Cah Main Theatre"/>
    <d v="2026-08-27T00:00:00"/>
    <d v="2026-08-27T08:00:00"/>
    <d v="2026-08-27T12:00:00"/>
    <m/>
    <m/>
    <m/>
    <m/>
    <m/>
    <m/>
    <m/>
    <m/>
    <n v="4"/>
    <n v="0"/>
    <n v="4"/>
    <s v="AUGUST-26-dummy-data.xlsx"/>
    <b v="0"/>
    <n v="0"/>
  </r>
  <r>
    <x v="0"/>
    <x v="1"/>
    <x v="7"/>
    <x v="2"/>
    <x v="2"/>
    <x v="0"/>
    <x v="0"/>
    <x v="6"/>
    <x v="1"/>
    <n v="1"/>
    <s v="St Cah Main Theatre"/>
    <d v="2026-08-27T00:00:00"/>
    <d v="2026-08-27T08:00:00"/>
    <d v="2026-08-27T12:00:00"/>
    <s v="926058781449"/>
    <s v="750397"/>
    <s v="Carpal tunnel release"/>
    <s v="Diagnostic examination"/>
    <s v="Trauma and Orthopaedics"/>
    <s v="Dr Dummy 17"/>
    <d v="2026-08-27T11:12:00"/>
    <d v="2026-08-27T11:54:00"/>
    <m/>
    <m/>
    <n v="1"/>
    <s v="AUGUST-26-dummy-data.xlsx"/>
    <b v="0"/>
    <m/>
  </r>
  <r>
    <x v="0"/>
    <x v="1"/>
    <x v="7"/>
    <x v="2"/>
    <x v="2"/>
    <x v="0"/>
    <x v="0"/>
    <x v="6"/>
    <x v="1"/>
    <n v="1"/>
    <s v="St Cah Main Theatre"/>
    <d v="2026-08-27T00:00:00"/>
    <d v="2026-08-27T08:00:00"/>
    <d v="2026-08-27T12:00:00"/>
    <s v="936581860598"/>
    <s v="835361"/>
    <s v="Wrist fracture fixation"/>
    <m/>
    <s v="Trauma and Orthopaedics"/>
    <s v="Dr Dummy 17"/>
    <d v="2026-08-27T10:11:00"/>
    <d v="2026-08-27T10:50:00"/>
    <m/>
    <m/>
    <n v="1"/>
    <s v="AUGUST-26-dummy-data.xlsx"/>
    <b v="0"/>
    <m/>
  </r>
  <r>
    <x v="0"/>
    <x v="1"/>
    <x v="7"/>
    <x v="2"/>
    <x v="2"/>
    <x v="0"/>
    <x v="0"/>
    <x v="6"/>
    <x v="1"/>
    <n v="1"/>
    <s v="St Cah Main Theatre"/>
    <d v="2026-08-27T00:00:00"/>
    <d v="2026-08-27T08:00:00"/>
    <d v="2026-08-27T12:00:00"/>
    <s v="975129094649"/>
    <s v="939636"/>
    <s v="Wrist fracture fixation"/>
    <m/>
    <s v="Trauma and Orthopaedics"/>
    <s v="Dr Dummy 17"/>
    <d v="2026-08-27T09:09:00"/>
    <d v="2026-08-27T09:38:00"/>
    <m/>
    <m/>
    <n v="1"/>
    <s v="AUGUST-26-dummy-data.xlsx"/>
    <b v="0"/>
    <m/>
  </r>
  <r>
    <x v="0"/>
    <x v="1"/>
    <x v="7"/>
    <x v="2"/>
    <x v="2"/>
    <x v="0"/>
    <x v="0"/>
    <x v="6"/>
    <x v="1"/>
    <n v="1"/>
    <s v="St Cah Main Theatre"/>
    <d v="2026-08-27T00:00:00"/>
    <d v="2026-08-27T08:00:00"/>
    <d v="2026-08-27T12:00:00"/>
    <s v="984262017485"/>
    <s v="874790"/>
    <s v="Carpal tunnel release"/>
    <s v="Diagnostic examination"/>
    <s v="Trauma and Orthopaedics"/>
    <s v="Dr Dummy 17"/>
    <d v="2026-08-27T08:03:00"/>
    <d v="2026-08-27T08:37:00"/>
    <m/>
    <m/>
    <n v="1"/>
    <s v="AUGUST-26-dummy-data.xlsx"/>
    <b v="0"/>
    <m/>
  </r>
  <r>
    <x v="0"/>
    <x v="1"/>
    <x v="7"/>
    <x v="3"/>
    <x v="0"/>
    <x v="0"/>
    <x v="0"/>
    <x v="1"/>
    <x v="0"/>
    <n v="1"/>
    <s v="St Cah Main Theatre"/>
    <d v="2026-06-10T00:00:00"/>
    <d v="2026-06-10T13:30:00"/>
    <d v="2026-06-10T18:00:00"/>
    <m/>
    <m/>
    <m/>
    <m/>
    <m/>
    <m/>
    <m/>
    <m/>
    <n v="4"/>
    <n v="0"/>
    <n v="4"/>
    <s v="JUNE-26-dummy-data.xlsx"/>
    <b v="0"/>
    <n v="0"/>
  </r>
  <r>
    <x v="0"/>
    <x v="1"/>
    <x v="7"/>
    <x v="3"/>
    <x v="0"/>
    <x v="0"/>
    <x v="0"/>
    <x v="1"/>
    <x v="1"/>
    <n v="1"/>
    <s v="St Cah Main Theatre"/>
    <d v="2026-06-10T00:00:00"/>
    <d v="2026-06-10T13:30:00"/>
    <d v="2026-06-10T18:00:00"/>
    <s v="604973836941"/>
    <s v="60298625"/>
    <s v="Flexible cystoscopy"/>
    <m/>
    <s v="Urology"/>
    <s v="Dr Dummy 14"/>
    <d v="2026-06-10T14:49:00"/>
    <d v="2026-06-10T15:15:00"/>
    <m/>
    <m/>
    <n v="1"/>
    <s v="JUNE-26-dummy-data.xlsx"/>
    <b v="0"/>
    <m/>
  </r>
  <r>
    <x v="0"/>
    <x v="1"/>
    <x v="7"/>
    <x v="3"/>
    <x v="0"/>
    <x v="0"/>
    <x v="0"/>
    <x v="1"/>
    <x v="1"/>
    <n v="1"/>
    <s v="St Cah Main Theatre"/>
    <d v="2026-06-10T00:00:00"/>
    <d v="2026-06-10T13:30:00"/>
    <d v="2026-06-10T18:00:00"/>
    <s v="677087323506"/>
    <s v="60002303"/>
    <s v="Flexible cystoscopy"/>
    <m/>
    <s v="Urology"/>
    <s v="Dr Dummy 14"/>
    <d v="2026-06-10T15:55:00"/>
    <d v="2026-06-10T16:36:00"/>
    <m/>
    <m/>
    <n v="1"/>
    <s v="JUNE-26-dummy-data.xlsx"/>
    <b v="0"/>
    <m/>
  </r>
  <r>
    <x v="0"/>
    <x v="1"/>
    <x v="7"/>
    <x v="3"/>
    <x v="0"/>
    <x v="0"/>
    <x v="0"/>
    <x v="1"/>
    <x v="1"/>
    <n v="1"/>
    <s v="St Cah Main Theatre"/>
    <d v="2026-06-10T00:00:00"/>
    <d v="2026-06-10T13:30:00"/>
    <d v="2026-06-10T18:00:00"/>
    <s v="696968300336"/>
    <s v="60251179"/>
    <s v="Circumcision"/>
    <s v="Diagnostic examination"/>
    <s v="Urology"/>
    <s v="Dr Dummy 14"/>
    <d v="2026-06-10T13:37:00"/>
    <d v="2026-06-10T14:15:00"/>
    <m/>
    <m/>
    <n v="1"/>
    <s v="JUNE-26-dummy-data.xlsx"/>
    <b v="0"/>
    <m/>
  </r>
  <r>
    <x v="0"/>
    <x v="1"/>
    <x v="7"/>
    <x v="3"/>
    <x v="0"/>
    <x v="0"/>
    <x v="0"/>
    <x v="1"/>
    <x v="1"/>
    <n v="1"/>
    <s v="St Cah Main Theatre"/>
    <d v="2026-06-10T00:00:00"/>
    <d v="2026-06-10T13:30:00"/>
    <d v="2026-06-10T18:00:00"/>
    <s v="698494977828"/>
    <s v="60229736"/>
    <s v="Circumcision"/>
    <m/>
    <s v="Urology"/>
    <s v="Dr Dummy 14"/>
    <d v="2026-06-10T16:57:00"/>
    <d v="2026-06-10T17:33:00"/>
    <m/>
    <m/>
    <n v="1"/>
    <s v="JUNE-26-dummy-data.xlsx"/>
    <b v="0"/>
    <m/>
  </r>
  <r>
    <x v="0"/>
    <x v="1"/>
    <x v="7"/>
    <x v="3"/>
    <x v="1"/>
    <x v="0"/>
    <x v="0"/>
    <x v="1"/>
    <x v="0"/>
    <n v="1"/>
    <s v="St Cah Main Theatre"/>
    <d v="2026-07-05T00:00:00"/>
    <d v="2026-07-05T13:00:00"/>
    <d v="2026-07-05T17:30:00"/>
    <m/>
    <m/>
    <m/>
    <m/>
    <m/>
    <m/>
    <m/>
    <m/>
    <n v="4"/>
    <n v="0"/>
    <n v="4"/>
    <s v="JULY-26-dummy-data.xlsx"/>
    <b v="0"/>
    <n v="0"/>
  </r>
  <r>
    <x v="0"/>
    <x v="1"/>
    <x v="7"/>
    <x v="3"/>
    <x v="1"/>
    <x v="0"/>
    <x v="0"/>
    <x v="1"/>
    <x v="1"/>
    <n v="1"/>
    <s v="St Cah Main Theatre"/>
    <d v="2026-07-05T00:00:00"/>
    <d v="2026-07-05T13:00:00"/>
    <d v="2026-07-05T17:30:00"/>
    <s v="713164040911"/>
    <s v="70296416"/>
    <s v="Ureteric stent insertion"/>
    <s v="Local anaesthetic infiltration"/>
    <s v="Urology"/>
    <s v="Dr Dummy 17"/>
    <d v="2026-07-05T13:07:00"/>
    <d v="2026-07-05T13:43:00"/>
    <m/>
    <m/>
    <n v="1"/>
    <s v="JULY-26-dummy-data.xlsx"/>
    <b v="0"/>
    <m/>
  </r>
  <r>
    <x v="0"/>
    <x v="1"/>
    <x v="7"/>
    <x v="3"/>
    <x v="1"/>
    <x v="0"/>
    <x v="0"/>
    <x v="1"/>
    <x v="1"/>
    <n v="1"/>
    <s v="St Cah Main Theatre"/>
    <d v="2026-07-05T00:00:00"/>
    <d v="2026-07-05T13:00:00"/>
    <d v="2026-07-05T17:30:00"/>
    <s v="753947537834"/>
    <s v="70147063"/>
    <s v="Ureteroscopy"/>
    <m/>
    <s v="Urology"/>
    <s v="Dr Dummy 17"/>
    <d v="2026-07-05T15:17:00"/>
    <d v="2026-07-05T15:56:00"/>
    <m/>
    <m/>
    <n v="1"/>
    <s v="JULY-26-dummy-data.xlsx"/>
    <b v="0"/>
    <m/>
  </r>
  <r>
    <x v="0"/>
    <x v="1"/>
    <x v="7"/>
    <x v="3"/>
    <x v="1"/>
    <x v="0"/>
    <x v="0"/>
    <x v="1"/>
    <x v="1"/>
    <n v="1"/>
    <s v="St Cah Main Theatre"/>
    <d v="2026-07-05T00:00:00"/>
    <d v="2026-07-05T13:00:00"/>
    <d v="2026-07-05T17:30:00"/>
    <s v="756007844092"/>
    <s v="70240887"/>
    <s v="Ureteroscopy"/>
    <m/>
    <s v="Urology"/>
    <s v="Dr Dummy 17"/>
    <d v="2026-07-05T16:26:00"/>
    <d v="2026-07-05T17:04:00"/>
    <m/>
    <m/>
    <n v="1"/>
    <s v="JULY-26-dummy-data.xlsx"/>
    <b v="0"/>
    <m/>
  </r>
  <r>
    <x v="0"/>
    <x v="1"/>
    <x v="7"/>
    <x v="3"/>
    <x v="1"/>
    <x v="0"/>
    <x v="0"/>
    <x v="1"/>
    <x v="1"/>
    <n v="1"/>
    <s v="St Cah Main Theatre"/>
    <d v="2026-07-05T00:00:00"/>
    <d v="2026-07-05T13:00:00"/>
    <d v="2026-07-05T17:30:00"/>
    <s v="770093452440"/>
    <s v="70082595"/>
    <s v="Flexible cystoscopy"/>
    <m/>
    <s v="Urology"/>
    <s v="Dr Dummy 17"/>
    <d v="2026-07-05T14:16:00"/>
    <d v="2026-07-05T15:03:00"/>
    <m/>
    <m/>
    <n v="1"/>
    <s v="JULY-26-dummy-data.xlsx"/>
    <b v="0"/>
    <m/>
  </r>
  <r>
    <x v="0"/>
    <x v="1"/>
    <x v="7"/>
    <x v="3"/>
    <x v="1"/>
    <x v="0"/>
    <x v="0"/>
    <x v="7"/>
    <x v="0"/>
    <n v="1"/>
    <s v="St Cah Main Theatre"/>
    <d v="2026-07-15T00:00:00"/>
    <d v="2026-07-15T08:30:00"/>
    <d v="2026-07-15T13:00:00"/>
    <m/>
    <m/>
    <m/>
    <m/>
    <m/>
    <m/>
    <m/>
    <m/>
    <n v="4"/>
    <n v="0"/>
    <n v="4"/>
    <s v="JULY-26-dummy-data.xlsx"/>
    <b v="0"/>
    <n v="0"/>
  </r>
  <r>
    <x v="0"/>
    <x v="1"/>
    <x v="7"/>
    <x v="3"/>
    <x v="1"/>
    <x v="0"/>
    <x v="0"/>
    <x v="7"/>
    <x v="1"/>
    <n v="1"/>
    <s v="St Cah Main Theatre"/>
    <d v="2026-07-15T00:00:00"/>
    <d v="2026-07-15T08:30:00"/>
    <d v="2026-07-15T13:00:00"/>
    <s v="708765929657"/>
    <s v="70098011"/>
    <s v="Skin graft"/>
    <m/>
    <s v="Plastic Surgery"/>
    <s v="Dr Dummy 10"/>
    <d v="2026-07-15T11:53:00"/>
    <d v="2026-07-15T12:37:00"/>
    <m/>
    <m/>
    <n v="1"/>
    <s v="JULY-26-dummy-data.xlsx"/>
    <b v="0"/>
    <m/>
  </r>
  <r>
    <x v="0"/>
    <x v="1"/>
    <x v="7"/>
    <x v="3"/>
    <x v="1"/>
    <x v="0"/>
    <x v="0"/>
    <x v="7"/>
    <x v="1"/>
    <n v="1"/>
    <s v="St Cah Main Theatre"/>
    <d v="2026-07-15T00:00:00"/>
    <d v="2026-07-15T08:30:00"/>
    <d v="2026-07-15T13:00:00"/>
    <s v="716387544851"/>
    <s v="70005103"/>
    <s v="Scar revision"/>
    <m/>
    <s v="Plastic Surgery"/>
    <s v="Dr Dummy 10"/>
    <d v="2026-07-15T10:50:00"/>
    <d v="2026-07-15T11:27:00"/>
    <m/>
    <m/>
    <n v="1"/>
    <s v="JULY-26-dummy-data.xlsx"/>
    <b v="0"/>
    <m/>
  </r>
  <r>
    <x v="0"/>
    <x v="1"/>
    <x v="7"/>
    <x v="3"/>
    <x v="1"/>
    <x v="0"/>
    <x v="0"/>
    <x v="7"/>
    <x v="1"/>
    <n v="1"/>
    <s v="St Cah Main Theatre"/>
    <d v="2026-07-15T00:00:00"/>
    <d v="2026-07-15T08:30:00"/>
    <d v="2026-07-15T13:00:00"/>
    <s v="733170994021"/>
    <s v="70217292"/>
    <s v="Hand wound repair"/>
    <m/>
    <s v="Plastic Surgery"/>
    <s v="Dr Dummy 10"/>
    <d v="2026-07-15T08:39:00"/>
    <d v="2026-07-15T09:22:00"/>
    <m/>
    <m/>
    <n v="1"/>
    <s v="JULY-26-dummy-data.xlsx"/>
    <b v="0"/>
    <m/>
  </r>
  <r>
    <x v="0"/>
    <x v="1"/>
    <x v="7"/>
    <x v="3"/>
    <x v="1"/>
    <x v="0"/>
    <x v="0"/>
    <x v="7"/>
    <x v="1"/>
    <n v="1"/>
    <s v="St Cah Main Theatre"/>
    <d v="2026-07-15T00:00:00"/>
    <d v="2026-07-15T08:30:00"/>
    <d v="2026-07-15T13:00:00"/>
    <s v="776750916823"/>
    <s v="70130302"/>
    <s v="Skin graft"/>
    <s v="Tissue biopsy"/>
    <s v="Plastic Surgery"/>
    <s v="Dr Dummy 10"/>
    <d v="2026-07-15T09:48:00"/>
    <d v="2026-07-15T10:31:00"/>
    <m/>
    <m/>
    <n v="1"/>
    <s v="JULY-26-dummy-data.xlsx"/>
    <b v="0"/>
    <m/>
  </r>
  <r>
    <x v="0"/>
    <x v="1"/>
    <x v="7"/>
    <x v="3"/>
    <x v="1"/>
    <x v="0"/>
    <x v="0"/>
    <x v="6"/>
    <x v="0"/>
    <n v="1"/>
    <s v="St Cah Main Theatre"/>
    <d v="2026-07-30T00:00:00"/>
    <d v="2026-07-30T13:30:00"/>
    <d v="2026-07-30T18:00:00"/>
    <m/>
    <m/>
    <m/>
    <m/>
    <m/>
    <m/>
    <m/>
    <m/>
    <n v="4"/>
    <n v="0"/>
    <n v="4"/>
    <s v="JULY-26-dummy-data.xlsx"/>
    <b v="0"/>
    <n v="0"/>
  </r>
  <r>
    <x v="0"/>
    <x v="1"/>
    <x v="7"/>
    <x v="3"/>
    <x v="1"/>
    <x v="0"/>
    <x v="0"/>
    <x v="6"/>
    <x v="1"/>
    <n v="1"/>
    <s v="St Cah Main Theatre"/>
    <d v="2026-07-30T00:00:00"/>
    <d v="2026-07-30T13:30:00"/>
    <d v="2026-07-30T18:00:00"/>
    <s v="735159482131"/>
    <s v="70181805"/>
    <s v="Knee arthroscopy"/>
    <m/>
    <s v="Trauma and Orthopaedics"/>
    <s v="Dr Dummy 08"/>
    <d v="2026-07-30T14:47:00"/>
    <d v="2026-07-30T15:23:00"/>
    <m/>
    <m/>
    <n v="1"/>
    <s v="JULY-26-dummy-data.xlsx"/>
    <b v="0"/>
    <m/>
  </r>
  <r>
    <x v="0"/>
    <x v="1"/>
    <x v="7"/>
    <x v="3"/>
    <x v="1"/>
    <x v="0"/>
    <x v="0"/>
    <x v="6"/>
    <x v="1"/>
    <n v="1"/>
    <s v="St Cah Main Theatre"/>
    <d v="2026-07-30T00:00:00"/>
    <d v="2026-07-30T13:30:00"/>
    <d v="2026-07-30T18:00:00"/>
    <s v="749264029180"/>
    <s v="70095335"/>
    <s v="Removal of metalwork"/>
    <s v="Wound dressing"/>
    <s v="Trauma and Orthopaedics"/>
    <s v="Dr Dummy 08"/>
    <d v="2026-07-30T17:02:00"/>
    <d v="2026-07-30T17:39:00"/>
    <m/>
    <m/>
    <n v="1"/>
    <s v="JULY-26-dummy-data.xlsx"/>
    <b v="0"/>
    <m/>
  </r>
  <r>
    <x v="0"/>
    <x v="1"/>
    <x v="7"/>
    <x v="3"/>
    <x v="1"/>
    <x v="0"/>
    <x v="0"/>
    <x v="6"/>
    <x v="1"/>
    <n v="1"/>
    <s v="St Cah Main Theatre"/>
    <d v="2026-07-30T00:00:00"/>
    <d v="2026-07-30T13:30:00"/>
    <d v="2026-07-30T18:00:00"/>
    <s v="751846267561"/>
    <s v="70096362"/>
    <s v="Shoulder arthroscopy"/>
    <s v="Wound dressing"/>
    <s v="Trauma and Orthopaedics"/>
    <s v="Dr Dummy 08"/>
    <d v="2026-07-30T13:39:00"/>
    <d v="2026-07-30T14:23:00"/>
    <m/>
    <m/>
    <n v="1"/>
    <s v="JULY-26-dummy-data.xlsx"/>
    <b v="0"/>
    <m/>
  </r>
  <r>
    <x v="0"/>
    <x v="1"/>
    <x v="7"/>
    <x v="3"/>
    <x v="1"/>
    <x v="0"/>
    <x v="0"/>
    <x v="6"/>
    <x v="1"/>
    <n v="1"/>
    <s v="St Cah Main Theatre"/>
    <d v="2026-07-30T00:00:00"/>
    <d v="2026-07-30T13:30:00"/>
    <d v="2026-07-30T18:00:00"/>
    <s v="767960013704"/>
    <s v="70196258"/>
    <s v="Knee arthroscopy"/>
    <s v="Diagnostic examination"/>
    <s v="Trauma and Orthopaedics"/>
    <s v="Dr Dummy 08"/>
    <d v="2026-07-30T15:47:00"/>
    <d v="2026-07-30T16:27:00"/>
    <m/>
    <m/>
    <n v="1"/>
    <s v="JULY-26-dummy-data.xlsx"/>
    <b v="0"/>
    <m/>
  </r>
  <r>
    <x v="0"/>
    <x v="1"/>
    <x v="7"/>
    <x v="3"/>
    <x v="2"/>
    <x v="0"/>
    <x v="0"/>
    <x v="0"/>
    <x v="0"/>
    <n v="1"/>
    <s v="St Cah Main Theatre"/>
    <d v="2026-08-01T00:00:00"/>
    <d v="2026-08-01T08:00:00"/>
    <d v="2026-08-01T12:30:00"/>
    <m/>
    <m/>
    <m/>
    <m/>
    <m/>
    <m/>
    <m/>
    <m/>
    <n v="4"/>
    <n v="0"/>
    <n v="4"/>
    <s v="AUGUST-26-dummy-data.xlsx"/>
    <b v="0"/>
    <n v="0"/>
  </r>
  <r>
    <x v="0"/>
    <x v="1"/>
    <x v="7"/>
    <x v="3"/>
    <x v="2"/>
    <x v="0"/>
    <x v="0"/>
    <x v="0"/>
    <x v="1"/>
    <n v="1"/>
    <s v="St Cah Main Theatre"/>
    <d v="2026-08-01T00:00:00"/>
    <d v="2026-08-01T08:00:00"/>
    <d v="2026-08-01T12:30:00"/>
    <s v="900578603707"/>
    <s v="771827"/>
    <s v="Hysteroscopy"/>
    <m/>
    <s v="Gynaecology"/>
    <s v="Dr Dummy 14"/>
    <d v="2026-08-01T11:26:00"/>
    <d v="2026-08-01T12:15:00"/>
    <m/>
    <m/>
    <n v="1"/>
    <s v="AUGUST-26-dummy-data.xlsx"/>
    <b v="0"/>
    <m/>
  </r>
  <r>
    <x v="0"/>
    <x v="1"/>
    <x v="7"/>
    <x v="3"/>
    <x v="2"/>
    <x v="0"/>
    <x v="0"/>
    <x v="0"/>
    <x v="1"/>
    <n v="1"/>
    <s v="St Cah Main Theatre"/>
    <d v="2026-08-01T00:00:00"/>
    <d v="2026-08-01T08:00:00"/>
    <d v="2026-08-01T12:30:00"/>
    <s v="930597255378"/>
    <s v="760349"/>
    <s v="Cervical polypectomy"/>
    <m/>
    <s v="Gynaecology"/>
    <s v="Dr Dummy 14"/>
    <d v="2026-08-01T08:07:00"/>
    <d v="2026-08-01T08:55:00"/>
    <m/>
    <m/>
    <n v="1"/>
    <s v="AUGUST-26-dummy-data.xlsx"/>
    <b v="0"/>
    <m/>
  </r>
  <r>
    <x v="0"/>
    <x v="1"/>
    <x v="7"/>
    <x v="3"/>
    <x v="2"/>
    <x v="0"/>
    <x v="0"/>
    <x v="0"/>
    <x v="1"/>
    <n v="1"/>
    <s v="St Cah Main Theatre"/>
    <d v="2026-08-01T00:00:00"/>
    <d v="2026-08-01T08:00:00"/>
    <d v="2026-08-01T12:30:00"/>
    <s v="975519629008"/>
    <s v="802249"/>
    <s v="Hysteroscopy"/>
    <m/>
    <s v="Gynaecology"/>
    <s v="Dr Dummy 14"/>
    <d v="2026-08-01T09:16:00"/>
    <d v="2026-08-01T09:59:00"/>
    <m/>
    <m/>
    <n v="1"/>
    <s v="AUGUST-26-dummy-data.xlsx"/>
    <b v="0"/>
    <m/>
  </r>
  <r>
    <x v="0"/>
    <x v="1"/>
    <x v="7"/>
    <x v="3"/>
    <x v="2"/>
    <x v="0"/>
    <x v="0"/>
    <x v="0"/>
    <x v="1"/>
    <n v="1"/>
    <s v="St Cah Main Theatre"/>
    <d v="2026-08-01T00:00:00"/>
    <d v="2026-08-01T08:00:00"/>
    <d v="2026-08-01T12:30:00"/>
    <s v="991124462707"/>
    <s v="909690"/>
    <s v="Cervical polypectomy"/>
    <m/>
    <s v="Gynaecology"/>
    <s v="Dr Dummy 14"/>
    <d v="2026-08-01T10:24:00"/>
    <d v="2026-08-01T11:12:00"/>
    <m/>
    <m/>
    <n v="1"/>
    <s v="AUGUST-26-dummy-data.xlsx"/>
    <b v="0"/>
    <m/>
  </r>
  <r>
    <x v="0"/>
    <x v="1"/>
    <x v="7"/>
    <x v="3"/>
    <x v="2"/>
    <x v="0"/>
    <x v="0"/>
    <x v="4"/>
    <x v="0"/>
    <n v="1"/>
    <s v="St Cah Main Theatre"/>
    <d v="2026-08-31T00:00:00"/>
    <d v="2026-08-31T13:00:00"/>
    <d v="2026-08-31T17:30:00"/>
    <m/>
    <m/>
    <m/>
    <m/>
    <m/>
    <m/>
    <m/>
    <m/>
    <n v="4"/>
    <n v="0"/>
    <n v="4"/>
    <s v="AUGUST-26-dummy-data.xlsx"/>
    <b v="0"/>
    <n v="0"/>
  </r>
  <r>
    <x v="0"/>
    <x v="1"/>
    <x v="7"/>
    <x v="3"/>
    <x v="2"/>
    <x v="0"/>
    <x v="0"/>
    <x v="4"/>
    <x v="1"/>
    <n v="1"/>
    <s v="St Cah Main Theatre"/>
    <d v="2026-08-31T00:00:00"/>
    <d v="2026-08-31T13:00:00"/>
    <d v="2026-08-31T17:30:00"/>
    <s v="902819847664"/>
    <s v="791622"/>
    <s v="Excision of skin lesion"/>
    <m/>
    <s v="General Surgery"/>
    <s v="Dr Dummy 02"/>
    <d v="2026-08-31T16:26:00"/>
    <d v="2026-08-31T17:01:00"/>
    <m/>
    <m/>
    <n v="1"/>
    <s v="AUGUST-26-dummy-data.xlsx"/>
    <b v="0"/>
    <m/>
  </r>
  <r>
    <x v="0"/>
    <x v="1"/>
    <x v="7"/>
    <x v="3"/>
    <x v="2"/>
    <x v="0"/>
    <x v="0"/>
    <x v="4"/>
    <x v="1"/>
    <n v="1"/>
    <s v="St Cah Main Theatre"/>
    <d v="2026-08-31T00:00:00"/>
    <d v="2026-08-31T13:00:00"/>
    <d v="2026-08-31T17:30:00"/>
    <s v="910151003859"/>
    <s v="769920"/>
    <s v="Laparoscopic cholecystectomy"/>
    <m/>
    <s v="General Surgery"/>
    <s v="Dr Dummy 02"/>
    <d v="2026-08-31T13:05:00"/>
    <d v="2026-08-31T13:41:00"/>
    <m/>
    <m/>
    <n v="1"/>
    <s v="AUGUST-26-dummy-data.xlsx"/>
    <b v="0"/>
    <m/>
  </r>
  <r>
    <x v="0"/>
    <x v="1"/>
    <x v="7"/>
    <x v="3"/>
    <x v="2"/>
    <x v="0"/>
    <x v="0"/>
    <x v="4"/>
    <x v="1"/>
    <n v="1"/>
    <s v="St Cah Main Theatre"/>
    <d v="2026-08-31T00:00:00"/>
    <d v="2026-08-31T13:00:00"/>
    <d v="2026-08-31T17:30:00"/>
    <s v="940624871849"/>
    <s v="815268"/>
    <s v="Laparoscopic appendicectomy"/>
    <m/>
    <s v="General Surgery"/>
    <s v="Dr Dummy 02"/>
    <d v="2026-08-31T14:11:00"/>
    <d v="2026-08-31T14:49:00"/>
    <m/>
    <m/>
    <n v="1"/>
    <s v="AUGUST-26-dummy-data.xlsx"/>
    <b v="0"/>
    <m/>
  </r>
  <r>
    <x v="0"/>
    <x v="1"/>
    <x v="7"/>
    <x v="3"/>
    <x v="2"/>
    <x v="0"/>
    <x v="0"/>
    <x v="4"/>
    <x v="1"/>
    <n v="1"/>
    <s v="St Cah Main Theatre"/>
    <d v="2026-08-31T00:00:00"/>
    <d v="2026-08-31T13:00:00"/>
    <d v="2026-08-31T17:30:00"/>
    <s v="954038394428"/>
    <s v="946279"/>
    <s v="Laparoscopic cholecystectomy"/>
    <s v="Tissue biopsy"/>
    <s v="General Surgery"/>
    <s v="Dr Dummy 02"/>
    <d v="2026-08-31T15:20:00"/>
    <d v="2026-08-31T16:10:00"/>
    <m/>
    <m/>
    <n v="1"/>
    <s v="AUGUST-26-dummy-data.xlsx"/>
    <b v="0"/>
    <m/>
  </r>
  <r>
    <x v="0"/>
    <x v="1"/>
    <x v="7"/>
    <x v="4"/>
    <x v="0"/>
    <x v="0"/>
    <x v="0"/>
    <x v="0"/>
    <x v="0"/>
    <n v="1"/>
    <s v="St Cah Main Theatre"/>
    <d v="2026-06-09T00:00:00"/>
    <d v="2026-06-09T09:00:00"/>
    <d v="2026-06-09T14:00:00"/>
    <m/>
    <m/>
    <m/>
    <m/>
    <m/>
    <m/>
    <m/>
    <m/>
    <n v="4"/>
    <n v="0"/>
    <n v="4"/>
    <s v="JUNE-26-dummy-data.xlsx"/>
    <b v="0"/>
    <n v="0"/>
  </r>
  <r>
    <x v="0"/>
    <x v="1"/>
    <x v="7"/>
    <x v="4"/>
    <x v="0"/>
    <x v="0"/>
    <x v="0"/>
    <x v="0"/>
    <x v="1"/>
    <n v="1"/>
    <s v="St Cah Main Theatre"/>
    <d v="2026-06-09T00:00:00"/>
    <d v="2026-06-09T09:00:00"/>
    <d v="2026-06-09T14:00:00"/>
    <s v="615962193370"/>
    <s v="60280581"/>
    <s v="Cervical polypectomy"/>
    <m/>
    <s v="Gynaecology"/>
    <s v="Dr Dummy 02"/>
    <d v="2026-06-09T12:52:00"/>
    <d v="2026-06-09T13:36:00"/>
    <m/>
    <m/>
    <n v="1"/>
    <s v="JUNE-26-dummy-data.xlsx"/>
    <b v="0"/>
    <m/>
  </r>
  <r>
    <x v="0"/>
    <x v="1"/>
    <x v="7"/>
    <x v="4"/>
    <x v="0"/>
    <x v="0"/>
    <x v="0"/>
    <x v="0"/>
    <x v="1"/>
    <n v="1"/>
    <s v="St Cah Main Theatre"/>
    <d v="2026-06-09T00:00:00"/>
    <d v="2026-06-09T09:00:00"/>
    <d v="2026-06-09T14:00:00"/>
    <s v="623253703908"/>
    <s v="60285316"/>
    <s v="Cervical polypectomy"/>
    <m/>
    <s v="Gynaecology"/>
    <s v="Dr Dummy 02"/>
    <d v="2026-06-09T10:26:00"/>
    <d v="2026-06-09T11:05:00"/>
    <m/>
    <m/>
    <n v="1"/>
    <s v="JUNE-26-dummy-data.xlsx"/>
    <b v="0"/>
    <m/>
  </r>
  <r>
    <x v="0"/>
    <x v="1"/>
    <x v="7"/>
    <x v="4"/>
    <x v="0"/>
    <x v="0"/>
    <x v="0"/>
    <x v="0"/>
    <x v="1"/>
    <n v="1"/>
    <s v="St Cah Main Theatre"/>
    <d v="2026-06-09T00:00:00"/>
    <d v="2026-06-09T09:00:00"/>
    <d v="2026-06-09T14:00:00"/>
    <s v="638483333820"/>
    <s v="60284502"/>
    <s v="Endometrial biopsy"/>
    <s v="Wound closure"/>
    <s v="Gynaecology"/>
    <s v="Dr Dummy 02"/>
    <d v="2026-06-09T11:41:00"/>
    <d v="2026-06-09T12:25:00"/>
    <m/>
    <m/>
    <n v="1"/>
    <s v="JUNE-26-dummy-data.xlsx"/>
    <b v="0"/>
    <m/>
  </r>
  <r>
    <x v="0"/>
    <x v="1"/>
    <x v="7"/>
    <x v="4"/>
    <x v="0"/>
    <x v="0"/>
    <x v="0"/>
    <x v="0"/>
    <x v="1"/>
    <n v="1"/>
    <s v="St Cah Main Theatre"/>
    <d v="2026-06-09T00:00:00"/>
    <d v="2026-06-09T09:00:00"/>
    <d v="2026-06-09T14:00:00"/>
    <s v="652745852036"/>
    <s v="60038907"/>
    <s v="Endometrial biopsy"/>
    <s v="Wound dressing"/>
    <s v="Gynaecology"/>
    <s v="Dr Dummy 02"/>
    <d v="2026-06-09T09:02:00"/>
    <d v="2026-06-09T09:56:00"/>
    <m/>
    <m/>
    <n v="1"/>
    <s v="JUNE-26-dummy-data.xlsx"/>
    <b v="0"/>
    <m/>
  </r>
  <r>
    <x v="0"/>
    <x v="1"/>
    <x v="7"/>
    <x v="4"/>
    <x v="0"/>
    <x v="0"/>
    <x v="0"/>
    <x v="2"/>
    <x v="0"/>
    <n v="1"/>
    <s v="St Cah Main Theatre"/>
    <d v="2026-06-17T00:00:00"/>
    <d v="2026-06-17T08:00:00"/>
    <d v="2026-06-17T13:00:00"/>
    <m/>
    <m/>
    <m/>
    <m/>
    <m/>
    <m/>
    <m/>
    <m/>
    <n v="4"/>
    <n v="0"/>
    <n v="4"/>
    <s v="JUNE-26-dummy-data.xlsx"/>
    <b v="0"/>
    <n v="0"/>
  </r>
  <r>
    <x v="0"/>
    <x v="1"/>
    <x v="7"/>
    <x v="4"/>
    <x v="0"/>
    <x v="0"/>
    <x v="0"/>
    <x v="2"/>
    <x v="1"/>
    <n v="1"/>
    <s v="St Cah Main Theatre"/>
    <d v="2026-06-17T00:00:00"/>
    <d v="2026-06-17T08:00:00"/>
    <d v="2026-06-17T13:00:00"/>
    <s v="602441550651"/>
    <s v="60137114"/>
    <s v="Adenoidectomy"/>
    <m/>
    <s v="ENT"/>
    <s v="Dr Dummy 06"/>
    <d v="2026-06-17T10:40:00"/>
    <d v="2026-06-17T11:33:00"/>
    <m/>
    <m/>
    <n v="1"/>
    <s v="JUNE-26-dummy-data.xlsx"/>
    <b v="0"/>
    <m/>
  </r>
  <r>
    <x v="0"/>
    <x v="1"/>
    <x v="7"/>
    <x v="4"/>
    <x v="0"/>
    <x v="0"/>
    <x v="0"/>
    <x v="2"/>
    <x v="1"/>
    <n v="1"/>
    <s v="St Cah Main Theatre"/>
    <d v="2026-06-17T00:00:00"/>
    <d v="2026-06-17T08:00:00"/>
    <d v="2026-06-17T13:00:00"/>
    <s v="612950714910"/>
    <s v="60037028"/>
    <s v="Tonsillectomy"/>
    <m/>
    <s v="ENT"/>
    <s v="Dr Dummy 06"/>
    <d v="2026-06-17T08:08:00"/>
    <d v="2026-06-17T08:54:00"/>
    <m/>
    <m/>
    <n v="1"/>
    <s v="JUNE-26-dummy-data.xlsx"/>
    <b v="0"/>
    <m/>
  </r>
  <r>
    <x v="0"/>
    <x v="1"/>
    <x v="7"/>
    <x v="4"/>
    <x v="0"/>
    <x v="0"/>
    <x v="0"/>
    <x v="2"/>
    <x v="1"/>
    <n v="1"/>
    <s v="St Cah Main Theatre"/>
    <d v="2026-06-17T00:00:00"/>
    <d v="2026-06-17T08:00:00"/>
    <d v="2026-06-17T13:00:00"/>
    <s v="642636866168"/>
    <s v="60159799"/>
    <s v="Tonsillectomy"/>
    <m/>
    <s v="ENT"/>
    <s v="Dr Dummy 06"/>
    <d v="2026-06-17T11:57:00"/>
    <d v="2026-06-17T12:35:00"/>
    <m/>
    <m/>
    <n v="1"/>
    <s v="JUNE-26-dummy-data.xlsx"/>
    <b v="0"/>
    <m/>
  </r>
  <r>
    <x v="0"/>
    <x v="1"/>
    <x v="7"/>
    <x v="4"/>
    <x v="0"/>
    <x v="0"/>
    <x v="0"/>
    <x v="2"/>
    <x v="1"/>
    <n v="1"/>
    <s v="St Cah Main Theatre"/>
    <d v="2026-06-17T00:00:00"/>
    <d v="2026-06-17T08:00:00"/>
    <d v="2026-06-17T13:00:00"/>
    <s v="693614091397"/>
    <s v="60057273"/>
    <s v="Adenoidectomy"/>
    <m/>
    <s v="ENT"/>
    <s v="Dr Dummy 06"/>
    <d v="2026-06-17T09:17:00"/>
    <d v="2026-06-17T10:06:00"/>
    <m/>
    <m/>
    <n v="1"/>
    <s v="JUNE-26-dummy-data.xlsx"/>
    <b v="0"/>
    <m/>
  </r>
  <r>
    <x v="0"/>
    <x v="1"/>
    <x v="7"/>
    <x v="4"/>
    <x v="1"/>
    <x v="0"/>
    <x v="0"/>
    <x v="0"/>
    <x v="0"/>
    <n v="1"/>
    <s v="St Cah Main Theatre"/>
    <d v="2026-07-07T00:00:00"/>
    <d v="2026-07-07T08:30:00"/>
    <d v="2026-07-07T13:30:00"/>
    <m/>
    <m/>
    <m/>
    <m/>
    <m/>
    <m/>
    <m/>
    <m/>
    <n v="4"/>
    <n v="0"/>
    <n v="4"/>
    <s v="JULY-26-dummy-data.xlsx"/>
    <b v="0"/>
    <n v="0"/>
  </r>
  <r>
    <x v="0"/>
    <x v="1"/>
    <x v="7"/>
    <x v="4"/>
    <x v="1"/>
    <x v="0"/>
    <x v="0"/>
    <x v="0"/>
    <x v="1"/>
    <n v="1"/>
    <s v="St Cah Main Theatre"/>
    <d v="2026-07-07T00:00:00"/>
    <d v="2026-07-07T08:30:00"/>
    <d v="2026-07-07T13:30:00"/>
    <s v="713592430832"/>
    <s v="70193615"/>
    <s v="Cervical polypectomy"/>
    <m/>
    <s v="Gynaecology"/>
    <s v="Dr Dummy 14"/>
    <d v="2026-07-07T09:48:00"/>
    <d v="2026-07-07T10:39:00"/>
    <m/>
    <m/>
    <n v="1"/>
    <s v="JULY-26-dummy-data.xlsx"/>
    <b v="0"/>
    <m/>
  </r>
  <r>
    <x v="0"/>
    <x v="1"/>
    <x v="7"/>
    <x v="4"/>
    <x v="1"/>
    <x v="0"/>
    <x v="0"/>
    <x v="0"/>
    <x v="1"/>
    <n v="1"/>
    <s v="St Cah Main Theatre"/>
    <d v="2026-07-07T00:00:00"/>
    <d v="2026-07-07T08:30:00"/>
    <d v="2026-07-07T13:30:00"/>
    <s v="742069140332"/>
    <s v="70178256"/>
    <s v="Hysteroscopy"/>
    <s v="Diagnostic examination"/>
    <s v="Gynaecology"/>
    <s v="Dr Dummy 14"/>
    <d v="2026-07-07T12:24:00"/>
    <d v="2026-07-07T13:24:00"/>
    <m/>
    <m/>
    <n v="1"/>
    <s v="JULY-26-dummy-data.xlsx"/>
    <b v="0"/>
    <m/>
  </r>
  <r>
    <x v="0"/>
    <x v="1"/>
    <x v="7"/>
    <x v="4"/>
    <x v="1"/>
    <x v="0"/>
    <x v="0"/>
    <x v="0"/>
    <x v="1"/>
    <n v="1"/>
    <s v="St Cah Main Theatre"/>
    <d v="2026-07-07T00:00:00"/>
    <d v="2026-07-07T08:30:00"/>
    <d v="2026-07-07T13:30:00"/>
    <s v="771469488809"/>
    <s v="70223403"/>
    <s v="Cervical polypectomy"/>
    <m/>
    <s v="Gynaecology"/>
    <s v="Dr Dummy 14"/>
    <d v="2026-07-07T11:12:00"/>
    <d v="2026-07-07T12:04:00"/>
    <m/>
    <m/>
    <n v="1"/>
    <s v="JULY-26-dummy-data.xlsx"/>
    <b v="0"/>
    <m/>
  </r>
  <r>
    <x v="0"/>
    <x v="1"/>
    <x v="7"/>
    <x v="4"/>
    <x v="1"/>
    <x v="0"/>
    <x v="0"/>
    <x v="0"/>
    <x v="1"/>
    <n v="1"/>
    <s v="St Cah Main Theatre"/>
    <d v="2026-07-07T00:00:00"/>
    <d v="2026-07-07T08:30:00"/>
    <d v="2026-07-07T13:30:00"/>
    <s v="785539826447"/>
    <s v="70009675"/>
    <s v="Cervical polypectomy"/>
    <m/>
    <s v="Gynaecology"/>
    <s v="Dr Dummy 14"/>
    <d v="2026-07-07T08:42:00"/>
    <d v="2026-07-07T09:31:00"/>
    <m/>
    <m/>
    <n v="1"/>
    <s v="JULY-26-dummy-data.xlsx"/>
    <b v="0"/>
    <m/>
  </r>
  <r>
    <x v="0"/>
    <x v="1"/>
    <x v="7"/>
    <x v="4"/>
    <x v="1"/>
    <x v="0"/>
    <x v="0"/>
    <x v="2"/>
    <x v="0"/>
    <n v="1"/>
    <s v="St Cah Main Theatre"/>
    <d v="2026-07-23T00:00:00"/>
    <d v="2026-07-23T08:00:00"/>
    <d v="2026-07-23T13:00:00"/>
    <m/>
    <m/>
    <m/>
    <m/>
    <m/>
    <m/>
    <m/>
    <m/>
    <n v="4"/>
    <n v="0"/>
    <n v="4"/>
    <s v="JULY-26-dummy-data.xlsx"/>
    <b v="0"/>
    <n v="0"/>
  </r>
  <r>
    <x v="0"/>
    <x v="1"/>
    <x v="7"/>
    <x v="4"/>
    <x v="1"/>
    <x v="0"/>
    <x v="0"/>
    <x v="2"/>
    <x v="1"/>
    <n v="1"/>
    <s v="St Cah Main Theatre"/>
    <d v="2026-07-23T00:00:00"/>
    <d v="2026-07-23T08:00:00"/>
    <d v="2026-07-23T13:00:00"/>
    <s v="702830791217"/>
    <s v="70139072"/>
    <s v="Grommet insertion"/>
    <m/>
    <s v="ENT"/>
    <s v="Dr Dummy 10"/>
    <d v="2026-07-23T09:19:00"/>
    <d v="2026-07-23T10:04:00"/>
    <m/>
    <m/>
    <n v="1"/>
    <s v="JULY-26-dummy-data.xlsx"/>
    <b v="0"/>
    <m/>
  </r>
  <r>
    <x v="0"/>
    <x v="1"/>
    <x v="7"/>
    <x v="4"/>
    <x v="1"/>
    <x v="0"/>
    <x v="0"/>
    <x v="2"/>
    <x v="1"/>
    <n v="1"/>
    <s v="St Cah Main Theatre"/>
    <d v="2026-07-23T00:00:00"/>
    <d v="2026-07-23T08:00:00"/>
    <d v="2026-07-23T13:00:00"/>
    <s v="718401421536"/>
    <s v="70149369"/>
    <s v="Adenoidectomy"/>
    <m/>
    <s v="ENT"/>
    <s v="Dr Dummy 10"/>
    <d v="2026-07-23T10:32:00"/>
    <d v="2026-07-23T11:26:00"/>
    <m/>
    <m/>
    <n v="1"/>
    <s v="JULY-26-dummy-data.xlsx"/>
    <b v="0"/>
    <m/>
  </r>
  <r>
    <x v="0"/>
    <x v="1"/>
    <x v="7"/>
    <x v="4"/>
    <x v="1"/>
    <x v="0"/>
    <x v="0"/>
    <x v="2"/>
    <x v="1"/>
    <n v="1"/>
    <s v="St Cah Main Theatre"/>
    <d v="2026-07-23T00:00:00"/>
    <d v="2026-07-23T08:00:00"/>
    <d v="2026-07-23T13:00:00"/>
    <s v="759002241608"/>
    <s v="70089461"/>
    <s v="Adenoidectomy"/>
    <m/>
    <s v="ENT"/>
    <s v="Dr Dummy 10"/>
    <d v="2026-07-23T11:51:00"/>
    <d v="2026-07-23T12:38:00"/>
    <m/>
    <m/>
    <n v="1"/>
    <s v="JULY-26-dummy-data.xlsx"/>
    <b v="0"/>
    <m/>
  </r>
  <r>
    <x v="0"/>
    <x v="1"/>
    <x v="7"/>
    <x v="4"/>
    <x v="1"/>
    <x v="0"/>
    <x v="0"/>
    <x v="2"/>
    <x v="1"/>
    <n v="1"/>
    <s v="St Cah Main Theatre"/>
    <d v="2026-07-23T00:00:00"/>
    <d v="2026-07-23T08:00:00"/>
    <d v="2026-07-23T13:00:00"/>
    <s v="777590147707"/>
    <s v="70192663"/>
    <s v="Adenoidectomy"/>
    <m/>
    <s v="ENT"/>
    <s v="Dr Dummy 10"/>
    <d v="2026-07-23T08:03:00"/>
    <d v="2026-07-23T08:43:00"/>
    <m/>
    <m/>
    <n v="1"/>
    <s v="JULY-26-dummy-data.xlsx"/>
    <b v="0"/>
    <m/>
  </r>
  <r>
    <x v="0"/>
    <x v="1"/>
    <x v="7"/>
    <x v="4"/>
    <x v="1"/>
    <x v="0"/>
    <x v="0"/>
    <x v="2"/>
    <x v="0"/>
    <n v="1"/>
    <s v="St Cah Main Theatre"/>
    <d v="2026-07-31T00:00:00"/>
    <d v="2026-07-31T08:30:00"/>
    <d v="2026-07-31T13:30:00"/>
    <m/>
    <m/>
    <m/>
    <m/>
    <m/>
    <m/>
    <m/>
    <m/>
    <n v="4"/>
    <n v="0"/>
    <n v="4"/>
    <s v="JULY-26-dummy-data.xlsx"/>
    <b v="0"/>
    <n v="0"/>
  </r>
  <r>
    <x v="0"/>
    <x v="1"/>
    <x v="7"/>
    <x v="4"/>
    <x v="1"/>
    <x v="0"/>
    <x v="0"/>
    <x v="2"/>
    <x v="1"/>
    <n v="1"/>
    <s v="St Cah Main Theatre"/>
    <d v="2026-07-31T00:00:00"/>
    <d v="2026-07-31T08:30:00"/>
    <d v="2026-07-31T13:30:00"/>
    <s v="702243591425"/>
    <s v="70112874"/>
    <s v="Nasal polypectomy"/>
    <m/>
    <s v="ENT"/>
    <s v="Dr Dummy 06"/>
    <d v="2026-07-31T11:06:00"/>
    <d v="2026-07-31T11:44:00"/>
    <m/>
    <m/>
    <n v="1"/>
    <s v="JULY-26-dummy-data.xlsx"/>
    <b v="0"/>
    <m/>
  </r>
  <r>
    <x v="0"/>
    <x v="1"/>
    <x v="7"/>
    <x v="4"/>
    <x v="1"/>
    <x v="0"/>
    <x v="0"/>
    <x v="2"/>
    <x v="1"/>
    <n v="1"/>
    <s v="St Cah Main Theatre"/>
    <d v="2026-07-31T00:00:00"/>
    <d v="2026-07-31T08:30:00"/>
    <d v="2026-07-31T13:30:00"/>
    <s v="707989647192"/>
    <s v="70273300"/>
    <s v="Grommet insertion"/>
    <m/>
    <s v="ENT"/>
    <s v="Dr Dummy 06"/>
    <d v="2026-07-31T08:39:00"/>
    <d v="2026-07-31T09:33:00"/>
    <m/>
    <m/>
    <n v="1"/>
    <s v="JULY-26-dummy-data.xlsx"/>
    <b v="0"/>
    <m/>
  </r>
  <r>
    <x v="0"/>
    <x v="1"/>
    <x v="7"/>
    <x v="4"/>
    <x v="1"/>
    <x v="0"/>
    <x v="0"/>
    <x v="2"/>
    <x v="1"/>
    <n v="1"/>
    <s v="St Cah Main Theatre"/>
    <d v="2026-07-31T00:00:00"/>
    <d v="2026-07-31T08:30:00"/>
    <d v="2026-07-31T13:30:00"/>
    <s v="723874686797"/>
    <s v="70109947"/>
    <s v="Grommet insertion"/>
    <m/>
    <s v="ENT"/>
    <s v="Dr Dummy 06"/>
    <d v="2026-07-31T09:56:00"/>
    <d v="2026-07-31T10:45:00"/>
    <m/>
    <m/>
    <n v="1"/>
    <s v="JULY-26-dummy-data.xlsx"/>
    <b v="0"/>
    <m/>
  </r>
  <r>
    <x v="0"/>
    <x v="1"/>
    <x v="7"/>
    <x v="4"/>
    <x v="1"/>
    <x v="0"/>
    <x v="0"/>
    <x v="2"/>
    <x v="1"/>
    <n v="1"/>
    <s v="St Cah Main Theatre"/>
    <d v="2026-07-31T00:00:00"/>
    <d v="2026-07-31T08:30:00"/>
    <d v="2026-07-31T13:30:00"/>
    <s v="775783166800"/>
    <s v="70297980"/>
    <s v="Nasal polypectomy"/>
    <s v="Diagnostic examination"/>
    <s v="ENT"/>
    <s v="Dr Dummy 06"/>
    <d v="2026-07-31T12:25:00"/>
    <d v="2026-07-31T13:10:00"/>
    <m/>
    <m/>
    <n v="1"/>
    <s v="JULY-26-dummy-data.xlsx"/>
    <b v="0"/>
    <m/>
  </r>
  <r>
    <x v="0"/>
    <x v="1"/>
    <x v="7"/>
    <x v="5"/>
    <x v="1"/>
    <x v="0"/>
    <x v="0"/>
    <x v="2"/>
    <x v="0"/>
    <n v="1"/>
    <s v="St Cah Main Theatre"/>
    <d v="2026-07-03T00:00:00"/>
    <d v="2026-07-03T08:00:00"/>
    <d v="2026-07-03T14:00:00"/>
    <m/>
    <m/>
    <m/>
    <m/>
    <m/>
    <m/>
    <m/>
    <m/>
    <n v="4"/>
    <n v="0"/>
    <n v="4"/>
    <s v="JULY-26-dummy-data.xlsx"/>
    <b v="0"/>
    <n v="0"/>
  </r>
  <r>
    <x v="0"/>
    <x v="1"/>
    <x v="7"/>
    <x v="5"/>
    <x v="1"/>
    <x v="0"/>
    <x v="0"/>
    <x v="2"/>
    <x v="1"/>
    <n v="1"/>
    <s v="St Cah Main Theatre"/>
    <d v="2026-07-03T00:00:00"/>
    <d v="2026-07-03T08:00:00"/>
    <d v="2026-07-03T14:00:00"/>
    <s v="741814525983"/>
    <s v="70142411"/>
    <s v="Adenoidectomy"/>
    <s v="Tissue biopsy"/>
    <s v="ENT"/>
    <s v="Dr Dummy 23"/>
    <d v="2026-07-03T08:07:00"/>
    <d v="2026-07-03T09:02:00"/>
    <m/>
    <m/>
    <n v="1"/>
    <s v="JULY-26-dummy-data.xlsx"/>
    <b v="0"/>
    <m/>
  </r>
  <r>
    <x v="0"/>
    <x v="1"/>
    <x v="7"/>
    <x v="5"/>
    <x v="1"/>
    <x v="0"/>
    <x v="0"/>
    <x v="2"/>
    <x v="1"/>
    <n v="1"/>
    <s v="St Cah Main Theatre"/>
    <d v="2026-07-03T00:00:00"/>
    <d v="2026-07-03T08:00:00"/>
    <d v="2026-07-03T14:00:00"/>
    <s v="771227520121"/>
    <s v="70034614"/>
    <s v="Grommet insertion"/>
    <s v="Diagnostic examination"/>
    <s v="ENT"/>
    <s v="Dr Dummy 23"/>
    <d v="2026-07-03T11:07:00"/>
    <d v="2026-07-03T12:00:00"/>
    <m/>
    <m/>
    <n v="1"/>
    <s v="JULY-26-dummy-data.xlsx"/>
    <b v="0"/>
    <m/>
  </r>
  <r>
    <x v="0"/>
    <x v="1"/>
    <x v="7"/>
    <x v="5"/>
    <x v="1"/>
    <x v="0"/>
    <x v="0"/>
    <x v="2"/>
    <x v="1"/>
    <n v="1"/>
    <s v="St Cah Main Theatre"/>
    <d v="2026-07-03T00:00:00"/>
    <d v="2026-07-03T08:00:00"/>
    <d v="2026-07-03T14:00:00"/>
    <s v="777933394954"/>
    <s v="70023535"/>
    <s v="Tonsillectomy"/>
    <m/>
    <s v="ENT"/>
    <s v="Dr Dummy 23"/>
    <d v="2026-07-03T12:42:00"/>
    <d v="2026-07-03T13:40:00"/>
    <m/>
    <m/>
    <n v="1"/>
    <s v="JULY-26-dummy-data.xlsx"/>
    <b v="0"/>
    <m/>
  </r>
  <r>
    <x v="0"/>
    <x v="1"/>
    <x v="7"/>
    <x v="5"/>
    <x v="1"/>
    <x v="0"/>
    <x v="0"/>
    <x v="2"/>
    <x v="1"/>
    <n v="1"/>
    <s v="St Cah Main Theatre"/>
    <d v="2026-07-03T00:00:00"/>
    <d v="2026-07-03T08:00:00"/>
    <d v="2026-07-03T14:00:00"/>
    <s v="779387470310"/>
    <s v="70157880"/>
    <s v="Tonsillectomy"/>
    <m/>
    <s v="ENT"/>
    <s v="Dr Dummy 23"/>
    <d v="2026-07-03T09:37:00"/>
    <d v="2026-07-03T10:39:00"/>
    <m/>
    <m/>
    <n v="1"/>
    <s v="JULY-26-dummy-data.xlsx"/>
    <b v="0"/>
    <m/>
  </r>
  <r>
    <x v="0"/>
    <x v="1"/>
    <x v="7"/>
    <x v="6"/>
    <x v="0"/>
    <x v="0"/>
    <x v="0"/>
    <x v="1"/>
    <x v="0"/>
    <n v="1"/>
    <s v="St Cah Main Theatre"/>
    <d v="2026-06-13T00:00:00"/>
    <d v="2026-06-13T08:30:00"/>
    <d v="2026-06-13T15:30:00"/>
    <m/>
    <m/>
    <m/>
    <m/>
    <m/>
    <m/>
    <m/>
    <m/>
    <n v="4"/>
    <n v="0"/>
    <n v="4"/>
    <s v="JUNE-26-dummy-data.xlsx"/>
    <b v="0"/>
    <n v="0"/>
  </r>
  <r>
    <x v="0"/>
    <x v="1"/>
    <x v="7"/>
    <x v="6"/>
    <x v="0"/>
    <x v="0"/>
    <x v="0"/>
    <x v="1"/>
    <x v="1"/>
    <n v="1"/>
    <s v="St Cah Main Theatre"/>
    <d v="2026-06-13T00:00:00"/>
    <d v="2026-06-13T08:30:00"/>
    <d v="2026-06-13T15:30:00"/>
    <s v="619280925369"/>
    <s v="60017723"/>
    <s v="Ureteroscopy"/>
    <s v="Wound dressing"/>
    <s v="Urology"/>
    <s v="Dr Dummy 12"/>
    <d v="2026-06-13T12:12:00"/>
    <d v="2026-06-13T13:17:00"/>
    <m/>
    <m/>
    <n v="1"/>
    <s v="JUNE-26-dummy-data.xlsx"/>
    <b v="0"/>
    <m/>
  </r>
  <r>
    <x v="0"/>
    <x v="1"/>
    <x v="7"/>
    <x v="6"/>
    <x v="0"/>
    <x v="0"/>
    <x v="0"/>
    <x v="1"/>
    <x v="1"/>
    <n v="1"/>
    <s v="St Cah Main Theatre"/>
    <d v="2026-06-13T00:00:00"/>
    <d v="2026-06-13T08:30:00"/>
    <d v="2026-06-13T15:30:00"/>
    <s v="625132702151"/>
    <s v="60103965"/>
    <s v="Circumcision"/>
    <m/>
    <s v="Urology"/>
    <s v="Dr Dummy 12"/>
    <d v="2026-06-13T13:50:00"/>
    <d v="2026-06-13T14:59:00"/>
    <m/>
    <m/>
    <n v="1"/>
    <s v="JUNE-26-dummy-data.xlsx"/>
    <b v="0"/>
    <m/>
  </r>
  <r>
    <x v="0"/>
    <x v="1"/>
    <x v="7"/>
    <x v="6"/>
    <x v="0"/>
    <x v="0"/>
    <x v="0"/>
    <x v="1"/>
    <x v="1"/>
    <n v="1"/>
    <s v="St Cah Main Theatre"/>
    <d v="2026-06-13T00:00:00"/>
    <d v="2026-06-13T08:30:00"/>
    <d v="2026-06-13T15:30:00"/>
    <s v="630699664167"/>
    <s v="60246317"/>
    <s v="Bladder biopsy"/>
    <s v="Wound dressing"/>
    <s v="Urology"/>
    <s v="Dr Dummy 12"/>
    <d v="2026-06-13T10:18:00"/>
    <d v="2026-06-13T11:13:00"/>
    <m/>
    <m/>
    <n v="1"/>
    <s v="JUNE-26-dummy-data.xlsx"/>
    <b v="0"/>
    <m/>
  </r>
  <r>
    <x v="0"/>
    <x v="1"/>
    <x v="7"/>
    <x v="6"/>
    <x v="0"/>
    <x v="0"/>
    <x v="0"/>
    <x v="1"/>
    <x v="1"/>
    <n v="1"/>
    <s v="St Cah Main Theatre"/>
    <d v="2026-06-13T00:00:00"/>
    <d v="2026-06-13T08:30:00"/>
    <d v="2026-06-13T15:30:00"/>
    <s v="681781836225"/>
    <s v="60103655"/>
    <s v="Bladder biopsy"/>
    <m/>
    <s v="Urology"/>
    <s v="Dr Dummy 12"/>
    <d v="2026-06-13T08:38:00"/>
    <d v="2026-06-13T09:51:00"/>
    <m/>
    <m/>
    <n v="1"/>
    <s v="JUNE-26-dummy-data.xlsx"/>
    <b v="0"/>
    <m/>
  </r>
  <r>
    <x v="0"/>
    <x v="1"/>
    <x v="7"/>
    <x v="6"/>
    <x v="2"/>
    <x v="0"/>
    <x v="0"/>
    <x v="2"/>
    <x v="0"/>
    <n v="1"/>
    <s v="St Cah Main Theatre"/>
    <d v="2026-08-21T00:00:00"/>
    <d v="2026-08-21T08:00:00"/>
    <d v="2026-08-21T15:00:00"/>
    <m/>
    <m/>
    <m/>
    <m/>
    <m/>
    <m/>
    <m/>
    <m/>
    <n v="4"/>
    <n v="0"/>
    <n v="4"/>
    <s v="AUGUST-26-dummy-data.xlsx"/>
    <b v="0"/>
    <n v="0"/>
  </r>
  <r>
    <x v="0"/>
    <x v="1"/>
    <x v="7"/>
    <x v="6"/>
    <x v="2"/>
    <x v="0"/>
    <x v="0"/>
    <x v="2"/>
    <x v="1"/>
    <n v="1"/>
    <s v="St Cah Main Theatre"/>
    <d v="2026-08-21T00:00:00"/>
    <d v="2026-08-21T08:00:00"/>
    <d v="2026-08-21T15:00:00"/>
    <s v="962419243947"/>
    <s v="746920"/>
    <s v="Nasal polypectomy"/>
    <s v="Local anaesthetic infiltration"/>
    <s v="ENT"/>
    <s v="Dr Dummy 08"/>
    <d v="2026-08-21T09:49:00"/>
    <d v="2026-08-21T10:50:00"/>
    <m/>
    <m/>
    <n v="1"/>
    <s v="AUGUST-26-dummy-data.xlsx"/>
    <b v="0"/>
    <m/>
  </r>
  <r>
    <x v="0"/>
    <x v="1"/>
    <x v="7"/>
    <x v="6"/>
    <x v="2"/>
    <x v="0"/>
    <x v="0"/>
    <x v="2"/>
    <x v="1"/>
    <n v="1"/>
    <s v="St Cah Main Theatre"/>
    <d v="2026-08-21T00:00:00"/>
    <d v="2026-08-21T08:00:00"/>
    <d v="2026-08-21T15:00:00"/>
    <s v="966314352326"/>
    <s v="762741"/>
    <s v="Tonsillectomy"/>
    <m/>
    <s v="ENT"/>
    <s v="Dr Dummy 08"/>
    <d v="2026-08-21T11:40:00"/>
    <d v="2026-08-21T12:47:00"/>
    <m/>
    <m/>
    <n v="1"/>
    <s v="AUGUST-26-dummy-data.xlsx"/>
    <b v="0"/>
    <m/>
  </r>
  <r>
    <x v="0"/>
    <x v="1"/>
    <x v="7"/>
    <x v="6"/>
    <x v="2"/>
    <x v="0"/>
    <x v="0"/>
    <x v="2"/>
    <x v="1"/>
    <n v="1"/>
    <s v="St Cah Main Theatre"/>
    <d v="2026-08-21T00:00:00"/>
    <d v="2026-08-21T08:00:00"/>
    <d v="2026-08-21T15:00:00"/>
    <s v="966508701303"/>
    <s v="758934"/>
    <s v="Nasal polypectomy"/>
    <m/>
    <s v="ENT"/>
    <s v="Dr Dummy 08"/>
    <d v="2026-08-21T08:03:00"/>
    <d v="2026-08-21T09:15:00"/>
    <m/>
    <m/>
    <n v="1"/>
    <s v="AUGUST-26-dummy-data.xlsx"/>
    <b v="0"/>
    <m/>
  </r>
  <r>
    <x v="0"/>
    <x v="1"/>
    <x v="7"/>
    <x v="6"/>
    <x v="2"/>
    <x v="0"/>
    <x v="0"/>
    <x v="2"/>
    <x v="1"/>
    <n v="1"/>
    <s v="St Cah Main Theatre"/>
    <d v="2026-08-21T00:00:00"/>
    <d v="2026-08-21T08:00:00"/>
    <d v="2026-08-21T15:00:00"/>
    <s v="971775686204"/>
    <s v="843062"/>
    <s v="Grommet insertion"/>
    <s v="Wound dressing"/>
    <s v="ENT"/>
    <s v="Dr Dummy 08"/>
    <d v="2026-08-21T13:21:00"/>
    <d v="2026-08-21T14:26:00"/>
    <m/>
    <m/>
    <n v="1"/>
    <s v="AUGUST-26-dummy-data.xlsx"/>
    <b v="0"/>
    <m/>
  </r>
  <r>
    <x v="0"/>
    <x v="1"/>
    <x v="7"/>
    <x v="7"/>
    <x v="0"/>
    <x v="0"/>
    <x v="0"/>
    <x v="2"/>
    <x v="0"/>
    <n v="1"/>
    <s v="St Cah Main Theatre"/>
    <d v="2026-06-05T00:00:00"/>
    <d v="2026-06-05T07:30:00"/>
    <d v="2026-06-05T15:30:00"/>
    <m/>
    <m/>
    <m/>
    <m/>
    <m/>
    <m/>
    <m/>
    <m/>
    <n v="4"/>
    <n v="0"/>
    <n v="4"/>
    <s v="JUNE-26-dummy-data.xlsx"/>
    <b v="0"/>
    <n v="0"/>
  </r>
  <r>
    <x v="0"/>
    <x v="1"/>
    <x v="7"/>
    <x v="7"/>
    <x v="0"/>
    <x v="0"/>
    <x v="0"/>
    <x v="2"/>
    <x v="1"/>
    <n v="1"/>
    <s v="St Cah Main Theatre"/>
    <d v="2026-06-05T00:00:00"/>
    <d v="2026-06-05T07:30:00"/>
    <d v="2026-06-05T15:30:00"/>
    <s v="643210823903"/>
    <s v="60060795"/>
    <s v="Septoplasty"/>
    <m/>
    <s v="ENT"/>
    <s v="Dr Dummy 23"/>
    <d v="2026-06-05T13:33:00"/>
    <d v="2026-06-05T15:02:00"/>
    <m/>
    <m/>
    <n v="1"/>
    <s v="JUNE-26-dummy-data.xlsx"/>
    <b v="0"/>
    <m/>
  </r>
  <r>
    <x v="0"/>
    <x v="1"/>
    <x v="7"/>
    <x v="7"/>
    <x v="0"/>
    <x v="0"/>
    <x v="0"/>
    <x v="2"/>
    <x v="1"/>
    <n v="1"/>
    <s v="St Cah Main Theatre"/>
    <d v="2026-06-05T00:00:00"/>
    <d v="2026-06-05T07:30:00"/>
    <d v="2026-06-05T15:30:00"/>
    <s v="644670249218"/>
    <s v="60210563"/>
    <s v="Grommet insertion"/>
    <m/>
    <s v="ENT"/>
    <s v="Dr Dummy 23"/>
    <d v="2026-06-05T09:36:00"/>
    <d v="2026-06-05T11:03:00"/>
    <m/>
    <m/>
    <n v="1"/>
    <s v="JUNE-26-dummy-data.xlsx"/>
    <b v="0"/>
    <m/>
  </r>
  <r>
    <x v="0"/>
    <x v="1"/>
    <x v="7"/>
    <x v="7"/>
    <x v="0"/>
    <x v="0"/>
    <x v="0"/>
    <x v="2"/>
    <x v="1"/>
    <n v="1"/>
    <s v="St Cah Main Theatre"/>
    <d v="2026-06-05T00:00:00"/>
    <d v="2026-06-05T07:30:00"/>
    <d v="2026-06-05T15:30:00"/>
    <s v="653541326429"/>
    <s v="60299945"/>
    <s v="Nasal polypectomy"/>
    <s v="Tissue biopsy"/>
    <s v="ENT"/>
    <s v="Dr Dummy 23"/>
    <d v="2026-06-05T07:37:00"/>
    <d v="2026-06-05T08:46:00"/>
    <m/>
    <m/>
    <n v="1"/>
    <s v="JUNE-26-dummy-data.xlsx"/>
    <b v="0"/>
    <m/>
  </r>
  <r>
    <x v="0"/>
    <x v="1"/>
    <x v="7"/>
    <x v="7"/>
    <x v="0"/>
    <x v="0"/>
    <x v="0"/>
    <x v="2"/>
    <x v="1"/>
    <n v="1"/>
    <s v="St Cah Main Theatre"/>
    <d v="2026-06-05T00:00:00"/>
    <d v="2026-06-05T07:30:00"/>
    <d v="2026-06-05T15:30:00"/>
    <s v="694876851024"/>
    <s v="60042177"/>
    <s v="Adenoidectomy"/>
    <m/>
    <s v="ENT"/>
    <s v="Dr Dummy 23"/>
    <d v="2026-06-05T11:34:00"/>
    <d v="2026-06-05T12:43:00"/>
    <m/>
    <m/>
    <n v="1"/>
    <s v="JUNE-26-dummy-data.xlsx"/>
    <b v="0"/>
    <m/>
  </r>
  <r>
    <x v="0"/>
    <x v="1"/>
    <x v="7"/>
    <x v="7"/>
    <x v="0"/>
    <x v="0"/>
    <x v="0"/>
    <x v="0"/>
    <x v="0"/>
    <n v="1"/>
    <s v="St Cah Main Theatre"/>
    <d v="2026-06-08T00:00:00"/>
    <d v="2026-06-08T07:30:00"/>
    <d v="2026-06-08T15:30:00"/>
    <m/>
    <m/>
    <m/>
    <m/>
    <m/>
    <m/>
    <m/>
    <m/>
    <n v="4"/>
    <n v="0"/>
    <n v="4"/>
    <s v="JUNE-26-dummy-data.xlsx"/>
    <b v="0"/>
    <n v="0"/>
  </r>
  <r>
    <x v="0"/>
    <x v="1"/>
    <x v="7"/>
    <x v="7"/>
    <x v="0"/>
    <x v="0"/>
    <x v="0"/>
    <x v="0"/>
    <x v="1"/>
    <n v="1"/>
    <s v="St Cah Main Theatre"/>
    <d v="2026-06-08T00:00:00"/>
    <d v="2026-06-08T07:30:00"/>
    <d v="2026-06-08T15:30:00"/>
    <s v="649925161734"/>
    <s v="60010331"/>
    <s v="Diagnostic laparoscopy"/>
    <m/>
    <s v="Gynaecology"/>
    <s v="Dr Dummy 22"/>
    <d v="2026-06-08T07:40:00"/>
    <d v="2026-06-08T08:59:00"/>
    <m/>
    <m/>
    <n v="1"/>
    <s v="JUNE-26-dummy-data.xlsx"/>
    <b v="0"/>
    <m/>
  </r>
  <r>
    <x v="0"/>
    <x v="1"/>
    <x v="7"/>
    <x v="7"/>
    <x v="0"/>
    <x v="0"/>
    <x v="0"/>
    <x v="0"/>
    <x v="1"/>
    <n v="1"/>
    <s v="St Cah Main Theatre"/>
    <d v="2026-06-08T00:00:00"/>
    <d v="2026-06-08T07:30:00"/>
    <d v="2026-06-08T15:30:00"/>
    <s v="667387888230"/>
    <s v="60144794"/>
    <s v="Diagnostic laparoscopy"/>
    <m/>
    <s v="Gynaecology"/>
    <s v="Dr Dummy 22"/>
    <d v="2026-06-08T13:33:00"/>
    <d v="2026-06-08T14:53:00"/>
    <m/>
    <m/>
    <n v="1"/>
    <s v="JUNE-26-dummy-data.xlsx"/>
    <b v="0"/>
    <m/>
  </r>
  <r>
    <x v="0"/>
    <x v="1"/>
    <x v="7"/>
    <x v="7"/>
    <x v="0"/>
    <x v="0"/>
    <x v="0"/>
    <x v="0"/>
    <x v="1"/>
    <n v="1"/>
    <s v="St Cah Main Theatre"/>
    <d v="2026-06-08T00:00:00"/>
    <d v="2026-06-08T07:30:00"/>
    <d v="2026-06-08T15:30:00"/>
    <s v="691418236516"/>
    <s v="60191236"/>
    <s v="Diagnostic laparoscopy"/>
    <m/>
    <s v="Gynaecology"/>
    <s v="Dr Dummy 22"/>
    <d v="2026-06-08T09:40:00"/>
    <d v="2026-06-08T11:01:00"/>
    <m/>
    <m/>
    <n v="1"/>
    <s v="JUNE-26-dummy-data.xlsx"/>
    <b v="0"/>
    <m/>
  </r>
  <r>
    <x v="0"/>
    <x v="1"/>
    <x v="7"/>
    <x v="7"/>
    <x v="0"/>
    <x v="0"/>
    <x v="0"/>
    <x v="0"/>
    <x v="1"/>
    <n v="1"/>
    <s v="St Cah Main Theatre"/>
    <d v="2026-06-08T00:00:00"/>
    <d v="2026-06-08T07:30:00"/>
    <d v="2026-06-08T15:30:00"/>
    <s v="692342536360"/>
    <s v="60251828"/>
    <s v="Cervical polypectomy"/>
    <m/>
    <s v="Gynaecology"/>
    <s v="Dr Dummy 22"/>
    <d v="2026-06-08T11:42:00"/>
    <d v="2026-06-08T13:11:00"/>
    <m/>
    <m/>
    <n v="1"/>
    <s v="JUNE-26-dummy-data.xlsx"/>
    <b v="0"/>
    <m/>
  </r>
  <r>
    <x v="0"/>
    <x v="1"/>
    <x v="7"/>
    <x v="7"/>
    <x v="0"/>
    <x v="0"/>
    <x v="0"/>
    <x v="4"/>
    <x v="0"/>
    <n v="1"/>
    <s v="St Cah Main Theatre"/>
    <d v="2026-06-26T00:00:00"/>
    <d v="2026-06-26T09:00:00"/>
    <d v="2026-06-26T17:00:00"/>
    <m/>
    <m/>
    <m/>
    <m/>
    <m/>
    <m/>
    <m/>
    <m/>
    <n v="4"/>
    <n v="0"/>
    <n v="4"/>
    <s v="JUNE-26-dummy-data.xlsx"/>
    <b v="0"/>
    <n v="0"/>
  </r>
  <r>
    <x v="0"/>
    <x v="1"/>
    <x v="7"/>
    <x v="7"/>
    <x v="0"/>
    <x v="0"/>
    <x v="0"/>
    <x v="4"/>
    <x v="1"/>
    <n v="1"/>
    <s v="St Cah Main Theatre"/>
    <d v="2026-06-26T00:00:00"/>
    <d v="2026-06-26T09:00:00"/>
    <d v="2026-06-26T17:00:00"/>
    <s v="602160404878"/>
    <s v="60214611"/>
    <s v="Laparoscopic cholecystectomy"/>
    <m/>
    <s v="General Surgery"/>
    <s v="Dr Dummy 17"/>
    <d v="2026-06-26T15:03:00"/>
    <d v="2026-06-26T16:31:00"/>
    <m/>
    <m/>
    <n v="1"/>
    <s v="JUNE-26-dummy-data.xlsx"/>
    <b v="0"/>
    <m/>
  </r>
  <r>
    <x v="0"/>
    <x v="1"/>
    <x v="7"/>
    <x v="7"/>
    <x v="0"/>
    <x v="0"/>
    <x v="0"/>
    <x v="4"/>
    <x v="1"/>
    <n v="1"/>
    <s v="St Cah Main Theatre"/>
    <d v="2026-06-26T00:00:00"/>
    <d v="2026-06-26T09:00:00"/>
    <d v="2026-06-26T17:00:00"/>
    <s v="613754324498"/>
    <s v="60121778"/>
    <s v="Laparoscopic appendicectomy"/>
    <m/>
    <s v="General Surgery"/>
    <s v="Dr Dummy 17"/>
    <d v="2026-06-26T11:06:00"/>
    <d v="2026-06-26T12:46:00"/>
    <m/>
    <m/>
    <n v="1"/>
    <s v="JUNE-26-dummy-data.xlsx"/>
    <b v="0"/>
    <m/>
  </r>
  <r>
    <x v="0"/>
    <x v="1"/>
    <x v="7"/>
    <x v="7"/>
    <x v="0"/>
    <x v="0"/>
    <x v="0"/>
    <x v="4"/>
    <x v="1"/>
    <n v="1"/>
    <s v="St Cah Main Theatre"/>
    <d v="2026-06-26T00:00:00"/>
    <d v="2026-06-26T09:00:00"/>
    <d v="2026-06-26T17:00:00"/>
    <s v="629161564702"/>
    <s v="60231281"/>
    <s v="Incision and drainage of abscess"/>
    <m/>
    <s v="General Surgery"/>
    <s v="Dr Dummy 17"/>
    <d v="2026-06-26T09:05:00"/>
    <d v="2026-06-26T10:15:00"/>
    <m/>
    <m/>
    <n v="1"/>
    <s v="JUNE-26-dummy-data.xlsx"/>
    <b v="0"/>
    <m/>
  </r>
  <r>
    <x v="0"/>
    <x v="1"/>
    <x v="7"/>
    <x v="7"/>
    <x v="0"/>
    <x v="0"/>
    <x v="0"/>
    <x v="4"/>
    <x v="1"/>
    <n v="1"/>
    <s v="St Cah Main Theatre"/>
    <d v="2026-06-26T00:00:00"/>
    <d v="2026-06-26T09:00:00"/>
    <d v="2026-06-26T17:00:00"/>
    <s v="678081511030"/>
    <s v="60152266"/>
    <s v="Excision of skin lesion"/>
    <m/>
    <s v="General Surgery"/>
    <s v="Dr Dummy 17"/>
    <d v="2026-06-26T13:12:00"/>
    <d v="2026-06-26T14:31:00"/>
    <m/>
    <m/>
    <n v="1"/>
    <s v="JUNE-26-dummy-data.xlsx"/>
    <b v="0"/>
    <m/>
  </r>
  <r>
    <x v="0"/>
    <x v="1"/>
    <x v="7"/>
    <x v="7"/>
    <x v="0"/>
    <x v="0"/>
    <x v="0"/>
    <x v="0"/>
    <x v="0"/>
    <n v="1"/>
    <s v="St Cah Main Theatre"/>
    <d v="2026-06-30T00:00:00"/>
    <d v="2026-06-30T08:00:00"/>
    <d v="2026-06-30T16:00:00"/>
    <m/>
    <m/>
    <m/>
    <m/>
    <m/>
    <m/>
    <m/>
    <m/>
    <n v="4"/>
    <n v="0"/>
    <n v="4"/>
    <s v="JUNE-26-dummy-data.xlsx"/>
    <b v="0"/>
    <n v="0"/>
  </r>
  <r>
    <x v="0"/>
    <x v="1"/>
    <x v="7"/>
    <x v="7"/>
    <x v="0"/>
    <x v="0"/>
    <x v="0"/>
    <x v="0"/>
    <x v="1"/>
    <n v="1"/>
    <s v="St Cah Main Theatre"/>
    <d v="2026-06-30T00:00:00"/>
    <d v="2026-06-30T08:00:00"/>
    <d v="2026-06-30T16:00:00"/>
    <s v="619232879532"/>
    <s v="60097231"/>
    <s v="Endometrial biopsy"/>
    <s v="Tissue biopsy"/>
    <s v="Gynaecology"/>
    <s v="Dr Dummy 03"/>
    <d v="2026-06-30T14:02:00"/>
    <d v="2026-06-30T15:20:00"/>
    <m/>
    <m/>
    <n v="1"/>
    <s v="JUNE-26-dummy-data.xlsx"/>
    <b v="0"/>
    <m/>
  </r>
  <r>
    <x v="0"/>
    <x v="1"/>
    <x v="7"/>
    <x v="7"/>
    <x v="0"/>
    <x v="0"/>
    <x v="0"/>
    <x v="0"/>
    <x v="1"/>
    <n v="1"/>
    <s v="St Cah Main Theatre"/>
    <d v="2026-06-30T00:00:00"/>
    <d v="2026-06-30T08:00:00"/>
    <d v="2026-06-30T16:00:00"/>
    <s v="682280111568"/>
    <s v="60078948"/>
    <s v="Hysteroscopy"/>
    <s v="Diagnostic examination"/>
    <s v="Gynaecology"/>
    <s v="Dr Dummy 03"/>
    <d v="2026-06-30T10:05:00"/>
    <d v="2026-06-30T11:12:00"/>
    <m/>
    <m/>
    <n v="1"/>
    <s v="JUNE-26-dummy-data.xlsx"/>
    <b v="0"/>
    <m/>
  </r>
  <r>
    <x v="0"/>
    <x v="1"/>
    <x v="7"/>
    <x v="7"/>
    <x v="0"/>
    <x v="0"/>
    <x v="0"/>
    <x v="0"/>
    <x v="1"/>
    <n v="1"/>
    <s v="St Cah Main Theatre"/>
    <d v="2026-06-30T00:00:00"/>
    <d v="2026-06-30T08:00:00"/>
    <d v="2026-06-30T16:00:00"/>
    <s v="682580061768"/>
    <s v="60002769"/>
    <s v="Endometrial biopsy"/>
    <m/>
    <s v="Gynaecology"/>
    <s v="Dr Dummy 03"/>
    <d v="2026-06-30T12:06:00"/>
    <d v="2026-06-30T13:18:00"/>
    <m/>
    <m/>
    <n v="1"/>
    <s v="JUNE-26-dummy-data.xlsx"/>
    <b v="0"/>
    <m/>
  </r>
  <r>
    <x v="0"/>
    <x v="1"/>
    <x v="7"/>
    <x v="7"/>
    <x v="0"/>
    <x v="0"/>
    <x v="0"/>
    <x v="0"/>
    <x v="1"/>
    <n v="1"/>
    <s v="St Cah Main Theatre"/>
    <d v="2026-06-30T00:00:00"/>
    <d v="2026-06-30T08:00:00"/>
    <d v="2026-06-30T16:00:00"/>
    <s v="693835020134"/>
    <s v="60181491"/>
    <s v="Endometrial biopsy"/>
    <m/>
    <s v="Gynaecology"/>
    <s v="Dr Dummy 03"/>
    <d v="2026-06-30T08:12:00"/>
    <d v="2026-06-30T09:38:00"/>
    <m/>
    <m/>
    <n v="1"/>
    <s v="JUNE-26-dummy-data.xlsx"/>
    <b v="0"/>
    <m/>
  </r>
  <r>
    <x v="0"/>
    <x v="1"/>
    <x v="7"/>
    <x v="7"/>
    <x v="1"/>
    <x v="0"/>
    <x v="0"/>
    <x v="1"/>
    <x v="0"/>
    <n v="1"/>
    <s v="St Cah Main Theatre"/>
    <d v="2026-07-14T00:00:00"/>
    <d v="2026-07-14T09:00:00"/>
    <d v="2026-07-14T17:00:00"/>
    <m/>
    <m/>
    <m/>
    <m/>
    <m/>
    <m/>
    <m/>
    <m/>
    <n v="4"/>
    <n v="0"/>
    <n v="4"/>
    <s v="JULY-26-dummy-data.xlsx"/>
    <b v="0"/>
    <n v="0"/>
  </r>
  <r>
    <x v="0"/>
    <x v="1"/>
    <x v="7"/>
    <x v="7"/>
    <x v="1"/>
    <x v="0"/>
    <x v="0"/>
    <x v="1"/>
    <x v="1"/>
    <n v="1"/>
    <s v="St Cah Main Theatre"/>
    <d v="2026-07-14T00:00:00"/>
    <d v="2026-07-14T09:00:00"/>
    <d v="2026-07-14T17:00:00"/>
    <s v="755302605544"/>
    <s v="70279304"/>
    <s v="Bladder biopsy"/>
    <m/>
    <s v="Urology"/>
    <s v="Dr Dummy 20"/>
    <d v="2026-07-14T11:05:00"/>
    <d v="2026-07-14T12:39:00"/>
    <m/>
    <m/>
    <n v="1"/>
    <s v="JULY-26-dummy-data.xlsx"/>
    <b v="0"/>
    <m/>
  </r>
  <r>
    <x v="0"/>
    <x v="1"/>
    <x v="7"/>
    <x v="7"/>
    <x v="1"/>
    <x v="0"/>
    <x v="0"/>
    <x v="1"/>
    <x v="1"/>
    <n v="1"/>
    <s v="St Cah Main Theatre"/>
    <d v="2026-07-14T00:00:00"/>
    <d v="2026-07-14T09:00:00"/>
    <d v="2026-07-14T17:00:00"/>
    <s v="773640013811"/>
    <s v="70202791"/>
    <s v="Circumcision"/>
    <m/>
    <s v="Urology"/>
    <s v="Dr Dummy 20"/>
    <d v="2026-07-14T09:11:00"/>
    <d v="2026-07-14T10:48:00"/>
    <m/>
    <m/>
    <n v="1"/>
    <s v="JULY-26-dummy-data.xlsx"/>
    <b v="0"/>
    <m/>
  </r>
  <r>
    <x v="0"/>
    <x v="1"/>
    <x v="7"/>
    <x v="7"/>
    <x v="1"/>
    <x v="0"/>
    <x v="0"/>
    <x v="1"/>
    <x v="1"/>
    <n v="1"/>
    <s v="St Cah Main Theatre"/>
    <d v="2026-07-14T00:00:00"/>
    <d v="2026-07-14T09:00:00"/>
    <d v="2026-07-14T17:00:00"/>
    <s v="783236980390"/>
    <s v="70175179"/>
    <s v="Ureteroscopy"/>
    <s v="Diagnostic examination"/>
    <s v="Urology"/>
    <s v="Dr Dummy 20"/>
    <d v="2026-07-14T13:09:00"/>
    <d v="2026-07-14T14:42:00"/>
    <m/>
    <m/>
    <n v="1"/>
    <s v="JULY-26-dummy-data.xlsx"/>
    <b v="0"/>
    <m/>
  </r>
  <r>
    <x v="0"/>
    <x v="1"/>
    <x v="7"/>
    <x v="7"/>
    <x v="1"/>
    <x v="0"/>
    <x v="0"/>
    <x v="1"/>
    <x v="1"/>
    <n v="1"/>
    <s v="St Cah Main Theatre"/>
    <d v="2026-07-14T00:00:00"/>
    <d v="2026-07-14T09:00:00"/>
    <d v="2026-07-14T17:00:00"/>
    <s v="793295094672"/>
    <s v="70123204"/>
    <s v="Ureteroscopy"/>
    <m/>
    <s v="Urology"/>
    <s v="Dr Dummy 20"/>
    <d v="2026-07-14T15:11:00"/>
    <d v="2026-07-14T16:36:00"/>
    <m/>
    <m/>
    <n v="1"/>
    <s v="JULY-26-dummy-data.xlsx"/>
    <b v="0"/>
    <m/>
  </r>
  <r>
    <x v="0"/>
    <x v="1"/>
    <x v="7"/>
    <x v="8"/>
    <x v="0"/>
    <x v="0"/>
    <x v="0"/>
    <x v="7"/>
    <x v="0"/>
    <n v="1"/>
    <s v="St Cah Main Theatre"/>
    <d v="2026-06-18T00:00:00"/>
    <d v="2026-06-18T08:30:00"/>
    <d v="2026-06-18T17:30:00"/>
    <m/>
    <m/>
    <m/>
    <m/>
    <m/>
    <m/>
    <m/>
    <m/>
    <n v="4"/>
    <n v="0"/>
    <n v="4"/>
    <s v="JUNE-26-dummy-data.xlsx"/>
    <b v="0"/>
    <n v="0"/>
  </r>
  <r>
    <x v="0"/>
    <x v="1"/>
    <x v="7"/>
    <x v="8"/>
    <x v="0"/>
    <x v="0"/>
    <x v="0"/>
    <x v="7"/>
    <x v="1"/>
    <n v="1"/>
    <s v="St Cah Main Theatre"/>
    <d v="2026-06-18T00:00:00"/>
    <d v="2026-06-18T08:30:00"/>
    <d v="2026-06-18T17:30:00"/>
    <s v="622486151917"/>
    <s v="60256882"/>
    <s v="Hand wound repair"/>
    <m/>
    <s v="Plastic Surgery"/>
    <s v="Dr Dummy 19"/>
    <d v="2026-06-18T08:33:00"/>
    <d v="2026-06-18T09:53:00"/>
    <m/>
    <m/>
    <n v="1"/>
    <s v="JUNE-26-dummy-data.xlsx"/>
    <b v="0"/>
    <m/>
  </r>
  <r>
    <x v="0"/>
    <x v="1"/>
    <x v="7"/>
    <x v="8"/>
    <x v="0"/>
    <x v="0"/>
    <x v="0"/>
    <x v="7"/>
    <x v="1"/>
    <n v="1"/>
    <s v="St Cah Main Theatre"/>
    <d v="2026-06-18T00:00:00"/>
    <d v="2026-06-18T08:30:00"/>
    <d v="2026-06-18T17:30:00"/>
    <s v="640356304286"/>
    <s v="60003000"/>
    <s v="Hand wound repair"/>
    <m/>
    <s v="Plastic Surgery"/>
    <s v="Dr Dummy 19"/>
    <d v="2026-06-18T13:12:00"/>
    <d v="2026-06-18T15:00:00"/>
    <m/>
    <m/>
    <n v="1"/>
    <s v="JUNE-26-dummy-data.xlsx"/>
    <b v="0"/>
    <m/>
  </r>
  <r>
    <x v="0"/>
    <x v="1"/>
    <x v="7"/>
    <x v="8"/>
    <x v="0"/>
    <x v="0"/>
    <x v="0"/>
    <x v="7"/>
    <x v="1"/>
    <n v="1"/>
    <s v="St Cah Main Theatre"/>
    <d v="2026-06-18T00:00:00"/>
    <d v="2026-06-18T08:30:00"/>
    <d v="2026-06-18T17:30:00"/>
    <s v="681826298287"/>
    <s v="60128293"/>
    <s v="Excision of skin lesion"/>
    <m/>
    <s v="Plastic Surgery"/>
    <s v="Dr Dummy 19"/>
    <d v="2026-06-18T10:51:00"/>
    <d v="2026-06-18T12:26:00"/>
    <m/>
    <m/>
    <n v="1"/>
    <s v="JUNE-26-dummy-data.xlsx"/>
    <b v="0"/>
    <m/>
  </r>
  <r>
    <x v="0"/>
    <x v="1"/>
    <x v="7"/>
    <x v="8"/>
    <x v="0"/>
    <x v="0"/>
    <x v="0"/>
    <x v="7"/>
    <x v="1"/>
    <n v="1"/>
    <s v="St Cah Main Theatre"/>
    <d v="2026-06-18T00:00:00"/>
    <d v="2026-06-18T08:30:00"/>
    <d v="2026-06-18T17:30:00"/>
    <s v="681917303031"/>
    <s v="60067309"/>
    <s v="Excision of skin lesion"/>
    <s v="Local anaesthetic infiltration"/>
    <s v="Plastic Surgery"/>
    <s v="Dr Dummy 19"/>
    <d v="2026-06-18T15:22:00"/>
    <d v="2026-06-18T17:03:00"/>
    <m/>
    <m/>
    <n v="1"/>
    <s v="JUNE-26-dummy-data.xlsx"/>
    <b v="0"/>
    <m/>
  </r>
  <r>
    <x v="0"/>
    <x v="1"/>
    <x v="7"/>
    <x v="8"/>
    <x v="1"/>
    <x v="0"/>
    <x v="0"/>
    <x v="7"/>
    <x v="0"/>
    <n v="1"/>
    <s v="St Cah Main Theatre"/>
    <d v="2026-07-10T00:00:00"/>
    <d v="2026-07-10T09:00:00"/>
    <d v="2026-07-10T18:00:00"/>
    <m/>
    <m/>
    <m/>
    <m/>
    <m/>
    <m/>
    <m/>
    <m/>
    <n v="4"/>
    <n v="0"/>
    <n v="4"/>
    <s v="JULY-26-dummy-data.xlsx"/>
    <b v="0"/>
    <n v="0"/>
  </r>
  <r>
    <x v="0"/>
    <x v="1"/>
    <x v="7"/>
    <x v="8"/>
    <x v="1"/>
    <x v="0"/>
    <x v="0"/>
    <x v="7"/>
    <x v="1"/>
    <n v="1"/>
    <s v="St Cah Main Theatre"/>
    <d v="2026-07-10T00:00:00"/>
    <d v="2026-07-10T09:00:00"/>
    <d v="2026-07-10T18:00:00"/>
    <s v="709918700298"/>
    <s v="70144661"/>
    <s v="Hand wound repair"/>
    <s v="Local anaesthetic infiltration"/>
    <s v="Plastic Surgery"/>
    <s v="Dr Dummy 13"/>
    <d v="2026-07-10T15:56:00"/>
    <d v="2026-07-10T17:37:00"/>
    <m/>
    <m/>
    <n v="1"/>
    <s v="JULY-26-dummy-data.xlsx"/>
    <b v="0"/>
    <m/>
  </r>
  <r>
    <x v="0"/>
    <x v="1"/>
    <x v="7"/>
    <x v="8"/>
    <x v="1"/>
    <x v="0"/>
    <x v="0"/>
    <x v="7"/>
    <x v="1"/>
    <n v="1"/>
    <s v="St Cah Main Theatre"/>
    <d v="2026-07-10T00:00:00"/>
    <d v="2026-07-10T09:00:00"/>
    <d v="2026-07-10T18:00:00"/>
    <s v="717345429654"/>
    <s v="70074705"/>
    <s v="Scar revision"/>
    <s v="Tissue biopsy"/>
    <s v="Plastic Surgery"/>
    <s v="Dr Dummy 13"/>
    <d v="2026-07-10T11:18:00"/>
    <d v="2026-07-10T12:55:00"/>
    <m/>
    <m/>
    <n v="1"/>
    <s v="JULY-26-dummy-data.xlsx"/>
    <b v="0"/>
    <m/>
  </r>
  <r>
    <x v="0"/>
    <x v="1"/>
    <x v="7"/>
    <x v="8"/>
    <x v="1"/>
    <x v="0"/>
    <x v="0"/>
    <x v="7"/>
    <x v="1"/>
    <n v="1"/>
    <s v="St Cah Main Theatre"/>
    <d v="2026-07-10T00:00:00"/>
    <d v="2026-07-10T09:00:00"/>
    <d v="2026-07-10T18:00:00"/>
    <s v="730498857306"/>
    <s v="70102198"/>
    <s v="Skin graft"/>
    <m/>
    <s v="Plastic Surgery"/>
    <s v="Dr Dummy 13"/>
    <d v="2026-07-10T09:04:00"/>
    <d v="2026-07-10T10:18:00"/>
    <m/>
    <m/>
    <n v="1"/>
    <s v="JULY-26-dummy-data.xlsx"/>
    <b v="0"/>
    <m/>
  </r>
  <r>
    <x v="0"/>
    <x v="1"/>
    <x v="7"/>
    <x v="8"/>
    <x v="1"/>
    <x v="0"/>
    <x v="0"/>
    <x v="7"/>
    <x v="1"/>
    <n v="1"/>
    <s v="St Cah Main Theatre"/>
    <d v="2026-07-10T00:00:00"/>
    <d v="2026-07-10T09:00:00"/>
    <d v="2026-07-10T18:00:00"/>
    <s v="772741927904"/>
    <s v="70243457"/>
    <s v="Excision of skin lesion"/>
    <m/>
    <s v="Plastic Surgery"/>
    <s v="Dr Dummy 13"/>
    <d v="2026-07-10T13:37:00"/>
    <d v="2026-07-10T15:08:00"/>
    <m/>
    <m/>
    <n v="1"/>
    <s v="JULY-26-dummy-data.xlsx"/>
    <b v="0"/>
    <m/>
  </r>
  <r>
    <x v="0"/>
    <x v="1"/>
    <x v="7"/>
    <x v="8"/>
    <x v="1"/>
    <x v="0"/>
    <x v="0"/>
    <x v="0"/>
    <x v="0"/>
    <n v="1"/>
    <s v="St Cah Main Theatre"/>
    <d v="2026-07-13T00:00:00"/>
    <d v="2026-07-13T07:30:00"/>
    <d v="2026-07-13T16:30:00"/>
    <m/>
    <m/>
    <m/>
    <m/>
    <m/>
    <m/>
    <m/>
    <m/>
    <n v="4"/>
    <n v="0"/>
    <n v="4"/>
    <s v="JULY-26-dummy-data.xlsx"/>
    <b v="0"/>
    <n v="0"/>
  </r>
  <r>
    <x v="0"/>
    <x v="1"/>
    <x v="7"/>
    <x v="8"/>
    <x v="1"/>
    <x v="0"/>
    <x v="0"/>
    <x v="0"/>
    <x v="1"/>
    <n v="1"/>
    <s v="St Cah Main Theatre"/>
    <d v="2026-07-13T00:00:00"/>
    <d v="2026-07-13T07:30:00"/>
    <d v="2026-07-13T16:30:00"/>
    <s v="754758642380"/>
    <s v="70158447"/>
    <s v="Cervical polypectomy"/>
    <s v="Local anaesthetic infiltration"/>
    <s v="Gynaecology"/>
    <s v="Dr Dummy 08"/>
    <d v="2026-07-13T14:19:00"/>
    <d v="2026-07-13T16:08:00"/>
    <m/>
    <m/>
    <n v="1"/>
    <s v="JULY-26-dummy-data.xlsx"/>
    <b v="0"/>
    <m/>
  </r>
  <r>
    <x v="0"/>
    <x v="1"/>
    <x v="7"/>
    <x v="8"/>
    <x v="1"/>
    <x v="0"/>
    <x v="0"/>
    <x v="0"/>
    <x v="1"/>
    <n v="1"/>
    <s v="St Cah Main Theatre"/>
    <d v="2026-07-13T00:00:00"/>
    <d v="2026-07-13T07:30:00"/>
    <d v="2026-07-13T16:30:00"/>
    <s v="762386786261"/>
    <s v="70267030"/>
    <s v="Endometrial biopsy"/>
    <m/>
    <s v="Gynaecology"/>
    <s v="Dr Dummy 08"/>
    <d v="2026-07-13T09:53:00"/>
    <d v="2026-07-13T11:23:00"/>
    <m/>
    <m/>
    <n v="1"/>
    <s v="JULY-26-dummy-data.xlsx"/>
    <b v="0"/>
    <m/>
  </r>
  <r>
    <x v="0"/>
    <x v="1"/>
    <x v="7"/>
    <x v="8"/>
    <x v="1"/>
    <x v="0"/>
    <x v="0"/>
    <x v="0"/>
    <x v="1"/>
    <n v="1"/>
    <s v="St Cah Main Theatre"/>
    <d v="2026-07-13T00:00:00"/>
    <d v="2026-07-13T07:30:00"/>
    <d v="2026-07-13T16:30:00"/>
    <s v="790142690645"/>
    <s v="70257264"/>
    <s v="Endometrial biopsy"/>
    <s v="Diagnostic examination"/>
    <s v="Gynaecology"/>
    <s v="Dr Dummy 08"/>
    <d v="2026-07-13T12:06:00"/>
    <d v="2026-07-13T14:01:00"/>
    <m/>
    <m/>
    <n v="1"/>
    <s v="JULY-26-dummy-data.xlsx"/>
    <b v="0"/>
    <m/>
  </r>
  <r>
    <x v="0"/>
    <x v="1"/>
    <x v="7"/>
    <x v="8"/>
    <x v="1"/>
    <x v="0"/>
    <x v="0"/>
    <x v="0"/>
    <x v="1"/>
    <n v="1"/>
    <s v="St Cah Main Theatre"/>
    <d v="2026-07-13T00:00:00"/>
    <d v="2026-07-13T07:30:00"/>
    <d v="2026-07-13T16:30:00"/>
    <s v="799131887288"/>
    <s v="70084892"/>
    <s v="Hysteroscopy"/>
    <m/>
    <s v="Gynaecology"/>
    <s v="Dr Dummy 08"/>
    <d v="2026-07-13T07:40:00"/>
    <d v="2026-07-13T09:07:00"/>
    <m/>
    <m/>
    <n v="1"/>
    <s v="JULY-26-dummy-data.xlsx"/>
    <b v="0"/>
    <m/>
  </r>
  <r>
    <x v="0"/>
    <x v="1"/>
    <x v="7"/>
    <x v="8"/>
    <x v="1"/>
    <x v="0"/>
    <x v="0"/>
    <x v="4"/>
    <x v="0"/>
    <n v="1"/>
    <s v="St Cah Main Theatre"/>
    <d v="2026-07-19T00:00:00"/>
    <d v="2026-07-19T08:00:00"/>
    <d v="2026-07-19T17:00:00"/>
    <m/>
    <m/>
    <m/>
    <m/>
    <m/>
    <m/>
    <m/>
    <m/>
    <n v="4"/>
    <n v="0"/>
    <n v="4"/>
    <s v="JULY-26-dummy-data.xlsx"/>
    <b v="0"/>
    <n v="0"/>
  </r>
  <r>
    <x v="0"/>
    <x v="1"/>
    <x v="7"/>
    <x v="8"/>
    <x v="1"/>
    <x v="0"/>
    <x v="0"/>
    <x v="4"/>
    <x v="1"/>
    <n v="1"/>
    <s v="St Cah Main Theatre"/>
    <d v="2026-07-19T00:00:00"/>
    <d v="2026-07-19T08:00:00"/>
    <d v="2026-07-19T17:00:00"/>
    <s v="705422376654"/>
    <s v="70015325"/>
    <s v="Laparoscopic cholecystectomy"/>
    <m/>
    <s v="General Surgery"/>
    <s v="Dr Dummy 24"/>
    <d v="2026-07-19T08:10:00"/>
    <d v="2026-07-19T09:50:00"/>
    <m/>
    <m/>
    <n v="1"/>
    <s v="JULY-26-dummy-data.xlsx"/>
    <b v="0"/>
    <m/>
  </r>
  <r>
    <x v="0"/>
    <x v="1"/>
    <x v="7"/>
    <x v="8"/>
    <x v="1"/>
    <x v="0"/>
    <x v="0"/>
    <x v="4"/>
    <x v="1"/>
    <n v="1"/>
    <s v="St Cah Main Theatre"/>
    <d v="2026-07-19T00:00:00"/>
    <d v="2026-07-19T08:00:00"/>
    <d v="2026-07-19T17:00:00"/>
    <s v="726767674088"/>
    <s v="70258955"/>
    <s v="Inguinal hernia repair"/>
    <s v="Wound closure"/>
    <s v="General Surgery"/>
    <s v="Dr Dummy 24"/>
    <d v="2026-07-19T10:17:00"/>
    <d v="2026-07-19T11:45:00"/>
    <m/>
    <m/>
    <n v="1"/>
    <s v="JULY-26-dummy-data.xlsx"/>
    <b v="0"/>
    <m/>
  </r>
  <r>
    <x v="0"/>
    <x v="1"/>
    <x v="7"/>
    <x v="8"/>
    <x v="1"/>
    <x v="0"/>
    <x v="0"/>
    <x v="4"/>
    <x v="1"/>
    <n v="1"/>
    <s v="St Cah Main Theatre"/>
    <d v="2026-07-19T00:00:00"/>
    <d v="2026-07-19T08:00:00"/>
    <d v="2026-07-19T17:00:00"/>
    <s v="761098214401"/>
    <s v="70086801"/>
    <s v="Incision and drainage of abscess"/>
    <s v="Wound closure"/>
    <s v="General Surgery"/>
    <s v="Dr Dummy 24"/>
    <d v="2026-07-19T12:37:00"/>
    <d v="2026-07-19T14:16:00"/>
    <m/>
    <m/>
    <n v="1"/>
    <s v="JULY-26-dummy-data.xlsx"/>
    <b v="0"/>
    <m/>
  </r>
  <r>
    <x v="0"/>
    <x v="1"/>
    <x v="7"/>
    <x v="8"/>
    <x v="1"/>
    <x v="0"/>
    <x v="0"/>
    <x v="4"/>
    <x v="1"/>
    <n v="1"/>
    <s v="St Cah Main Theatre"/>
    <d v="2026-07-19T00:00:00"/>
    <d v="2026-07-19T08:00:00"/>
    <d v="2026-07-19T17:00:00"/>
    <s v="777973631070"/>
    <s v="70245594"/>
    <s v="Incision and drainage of abscess"/>
    <m/>
    <s v="General Surgery"/>
    <s v="Dr Dummy 24"/>
    <d v="2026-07-19T14:52:00"/>
    <d v="2026-07-19T16:28:00"/>
    <m/>
    <m/>
    <n v="1"/>
    <s v="JULY-26-dummy-data.xlsx"/>
    <b v="0"/>
    <m/>
  </r>
  <r>
    <x v="0"/>
    <x v="1"/>
    <x v="7"/>
    <x v="8"/>
    <x v="2"/>
    <x v="0"/>
    <x v="0"/>
    <x v="0"/>
    <x v="0"/>
    <n v="1"/>
    <s v="St Cah Main Theatre"/>
    <d v="2026-08-10T00:00:00"/>
    <d v="2026-08-10T08:30:00"/>
    <d v="2026-08-10T17:30:00"/>
    <m/>
    <m/>
    <m/>
    <m/>
    <m/>
    <m/>
    <m/>
    <m/>
    <n v="4"/>
    <n v="0"/>
    <n v="4"/>
    <s v="AUGUST-26-dummy-data.xlsx"/>
    <b v="0"/>
    <n v="0"/>
  </r>
  <r>
    <x v="0"/>
    <x v="1"/>
    <x v="7"/>
    <x v="8"/>
    <x v="2"/>
    <x v="0"/>
    <x v="0"/>
    <x v="0"/>
    <x v="1"/>
    <n v="1"/>
    <s v="St Cah Main Theatre"/>
    <d v="2026-08-10T00:00:00"/>
    <d v="2026-08-10T08:30:00"/>
    <d v="2026-08-10T17:30:00"/>
    <s v="914969677105"/>
    <s v="776172"/>
    <s v="Hysteroscopy"/>
    <m/>
    <s v="Gynaecology"/>
    <s v="Dr Dummy 01"/>
    <d v="2026-08-10T15:17:00"/>
    <d v="2026-08-10T16:57:00"/>
    <m/>
    <m/>
    <n v="1"/>
    <s v="AUGUST-26-dummy-data.xlsx"/>
    <b v="0"/>
    <m/>
  </r>
  <r>
    <x v="0"/>
    <x v="1"/>
    <x v="7"/>
    <x v="8"/>
    <x v="2"/>
    <x v="0"/>
    <x v="0"/>
    <x v="0"/>
    <x v="1"/>
    <n v="1"/>
    <s v="St Cah Main Theatre"/>
    <d v="2026-08-10T00:00:00"/>
    <d v="2026-08-10T08:30:00"/>
    <d v="2026-08-10T17:30:00"/>
    <s v="975964562594"/>
    <s v="811479"/>
    <s v="Diagnostic laparoscopy"/>
    <m/>
    <s v="Gynaecology"/>
    <s v="Dr Dummy 01"/>
    <d v="2026-08-10T10:49:00"/>
    <d v="2026-08-10T12:29:00"/>
    <m/>
    <m/>
    <n v="1"/>
    <s v="AUGUST-26-dummy-data.xlsx"/>
    <b v="0"/>
    <m/>
  </r>
  <r>
    <x v="0"/>
    <x v="1"/>
    <x v="7"/>
    <x v="8"/>
    <x v="2"/>
    <x v="0"/>
    <x v="0"/>
    <x v="0"/>
    <x v="1"/>
    <n v="1"/>
    <s v="St Cah Main Theatre"/>
    <d v="2026-08-10T00:00:00"/>
    <d v="2026-08-10T08:30:00"/>
    <d v="2026-08-10T17:30:00"/>
    <s v="980502095258"/>
    <s v="921156"/>
    <s v="Endometrial biopsy"/>
    <m/>
    <s v="Gynaecology"/>
    <s v="Dr Dummy 01"/>
    <d v="2026-08-10T13:12:00"/>
    <d v="2026-08-10T14:52:00"/>
    <m/>
    <m/>
    <n v="1"/>
    <s v="AUGUST-26-dummy-data.xlsx"/>
    <b v="0"/>
    <m/>
  </r>
  <r>
    <x v="0"/>
    <x v="1"/>
    <x v="7"/>
    <x v="8"/>
    <x v="2"/>
    <x v="0"/>
    <x v="0"/>
    <x v="0"/>
    <x v="1"/>
    <n v="1"/>
    <s v="St Cah Main Theatre"/>
    <d v="2026-08-10T00:00:00"/>
    <d v="2026-08-10T08:30:00"/>
    <d v="2026-08-10T17:30:00"/>
    <s v="989036179146"/>
    <s v="909106"/>
    <s v="Diagnostic laparoscopy"/>
    <m/>
    <s v="Gynaecology"/>
    <s v="Dr Dummy 01"/>
    <d v="2026-08-10T08:32:00"/>
    <d v="2026-08-10T10:22:00"/>
    <m/>
    <m/>
    <n v="1"/>
    <s v="AUGUST-26-dummy-data.xlsx"/>
    <b v="0"/>
    <m/>
  </r>
  <r>
    <x v="0"/>
    <x v="1"/>
    <x v="7"/>
    <x v="8"/>
    <x v="2"/>
    <x v="0"/>
    <x v="0"/>
    <x v="6"/>
    <x v="0"/>
    <n v="1"/>
    <s v="St Cah Main Theatre"/>
    <d v="2026-08-16T00:00:00"/>
    <d v="2026-08-16T08:00:00"/>
    <d v="2026-08-16T17:00:00"/>
    <m/>
    <m/>
    <m/>
    <m/>
    <m/>
    <m/>
    <m/>
    <m/>
    <n v="4"/>
    <n v="0"/>
    <n v="4"/>
    <s v="AUGUST-26-dummy-data.xlsx"/>
    <b v="0"/>
    <n v="0"/>
  </r>
  <r>
    <x v="0"/>
    <x v="1"/>
    <x v="7"/>
    <x v="8"/>
    <x v="2"/>
    <x v="0"/>
    <x v="0"/>
    <x v="6"/>
    <x v="1"/>
    <n v="1"/>
    <s v="St Cah Main Theatre"/>
    <d v="2026-08-16T00:00:00"/>
    <d v="2026-08-16T08:00:00"/>
    <d v="2026-08-16T17:00:00"/>
    <s v="930016127112"/>
    <s v="752765"/>
    <s v="Knee arthroscopy"/>
    <m/>
    <s v="Trauma and Orthopaedics"/>
    <s v="Dr Dummy 17"/>
    <d v="2026-08-16T10:22:00"/>
    <d v="2026-08-16T12:02:00"/>
    <m/>
    <m/>
    <n v="1"/>
    <s v="AUGUST-26-dummy-data.xlsx"/>
    <b v="0"/>
    <m/>
  </r>
  <r>
    <x v="0"/>
    <x v="1"/>
    <x v="7"/>
    <x v="8"/>
    <x v="2"/>
    <x v="0"/>
    <x v="0"/>
    <x v="6"/>
    <x v="1"/>
    <n v="1"/>
    <s v="St Cah Main Theatre"/>
    <d v="2026-08-16T00:00:00"/>
    <d v="2026-08-16T08:00:00"/>
    <d v="2026-08-16T17:00:00"/>
    <s v="951106169516"/>
    <s v="761266"/>
    <s v="Knee arthroscopy"/>
    <m/>
    <s v="Trauma and Orthopaedics"/>
    <s v="Dr Dummy 17"/>
    <d v="2026-08-16T08:04:00"/>
    <d v="2026-08-16T09:24:00"/>
    <m/>
    <m/>
    <n v="1"/>
    <s v="AUGUST-26-dummy-data.xlsx"/>
    <b v="0"/>
    <m/>
  </r>
  <r>
    <x v="0"/>
    <x v="1"/>
    <x v="7"/>
    <x v="8"/>
    <x v="2"/>
    <x v="0"/>
    <x v="0"/>
    <x v="6"/>
    <x v="1"/>
    <n v="1"/>
    <s v="St Cah Main Theatre"/>
    <d v="2026-08-16T00:00:00"/>
    <d v="2026-08-16T08:00:00"/>
    <d v="2026-08-16T17:00:00"/>
    <s v="951611837325"/>
    <s v="751393"/>
    <s v="Wrist fracture fixation"/>
    <m/>
    <s v="Trauma and Orthopaedics"/>
    <s v="Dr Dummy 17"/>
    <d v="2026-08-16T14:55:00"/>
    <d v="2026-08-16T16:39:00"/>
    <m/>
    <m/>
    <n v="1"/>
    <s v="AUGUST-26-dummy-data.xlsx"/>
    <b v="0"/>
    <m/>
  </r>
  <r>
    <x v="0"/>
    <x v="1"/>
    <x v="7"/>
    <x v="8"/>
    <x v="2"/>
    <x v="0"/>
    <x v="0"/>
    <x v="6"/>
    <x v="1"/>
    <n v="1"/>
    <s v="St Cah Main Theatre"/>
    <d v="2026-08-16T00:00:00"/>
    <d v="2026-08-16T08:00:00"/>
    <d v="2026-08-16T17:00:00"/>
    <s v="953685841033"/>
    <s v="844462"/>
    <s v="Shoulder arthroscopy"/>
    <s v="Wound dressing"/>
    <s v="Trauma and Orthopaedics"/>
    <s v="Dr Dummy 17"/>
    <d v="2026-08-16T12:42:00"/>
    <d v="2026-08-16T14:07:00"/>
    <m/>
    <m/>
    <n v="1"/>
    <s v="AUGUST-26-dummy-data.xlsx"/>
    <b v="0"/>
    <m/>
  </r>
  <r>
    <x v="0"/>
    <x v="1"/>
    <x v="7"/>
    <x v="8"/>
    <x v="2"/>
    <x v="0"/>
    <x v="0"/>
    <x v="4"/>
    <x v="0"/>
    <n v="1"/>
    <s v="St Cah Main Theatre"/>
    <d v="2026-08-25T00:00:00"/>
    <d v="2026-08-25T07:30:00"/>
    <d v="2026-08-25T16:30:00"/>
    <m/>
    <m/>
    <m/>
    <m/>
    <m/>
    <m/>
    <m/>
    <m/>
    <n v="4"/>
    <n v="0"/>
    <n v="4"/>
    <s v="AUGUST-26-dummy-data.xlsx"/>
    <b v="0"/>
    <n v="0"/>
  </r>
  <r>
    <x v="0"/>
    <x v="1"/>
    <x v="7"/>
    <x v="8"/>
    <x v="2"/>
    <x v="0"/>
    <x v="0"/>
    <x v="4"/>
    <x v="1"/>
    <n v="1"/>
    <s v="St Cah Main Theatre"/>
    <d v="2026-08-25T00:00:00"/>
    <d v="2026-08-25T07:30:00"/>
    <d v="2026-08-25T16:30:00"/>
    <s v="953997220424"/>
    <s v="840803"/>
    <s v="Excision of skin lesion"/>
    <s v="Wound closure"/>
    <s v="General Surgery"/>
    <s v="Dr Dummy 03"/>
    <d v="2026-08-25T14:22:00"/>
    <d v="2026-08-25T15:52:00"/>
    <m/>
    <m/>
    <n v="1"/>
    <s v="AUGUST-26-dummy-data.xlsx"/>
    <b v="0"/>
    <m/>
  </r>
  <r>
    <x v="0"/>
    <x v="1"/>
    <x v="7"/>
    <x v="8"/>
    <x v="2"/>
    <x v="0"/>
    <x v="0"/>
    <x v="4"/>
    <x v="1"/>
    <n v="1"/>
    <s v="St Cah Main Theatre"/>
    <d v="2026-08-25T00:00:00"/>
    <d v="2026-08-25T07:30:00"/>
    <d v="2026-08-25T16:30:00"/>
    <s v="977445035124"/>
    <s v="762095"/>
    <s v="Laparoscopic cholecystectomy"/>
    <m/>
    <s v="General Surgery"/>
    <s v="Dr Dummy 03"/>
    <d v="2026-08-25T07:35:00"/>
    <d v="2026-08-25T09:11:00"/>
    <m/>
    <m/>
    <n v="1"/>
    <s v="AUGUST-26-dummy-data.xlsx"/>
    <b v="0"/>
    <m/>
  </r>
  <r>
    <x v="0"/>
    <x v="1"/>
    <x v="7"/>
    <x v="8"/>
    <x v="2"/>
    <x v="0"/>
    <x v="0"/>
    <x v="4"/>
    <x v="1"/>
    <n v="1"/>
    <s v="St Cah Main Theatre"/>
    <d v="2026-08-25T00:00:00"/>
    <d v="2026-08-25T07:30:00"/>
    <d v="2026-08-25T16:30:00"/>
    <s v="988017051549"/>
    <s v="719016"/>
    <s v="Inguinal hernia repair"/>
    <m/>
    <s v="General Surgery"/>
    <s v="Dr Dummy 03"/>
    <d v="2026-08-25T09:56:00"/>
    <d v="2026-08-25T11:19:00"/>
    <m/>
    <m/>
    <n v="1"/>
    <s v="AUGUST-26-dummy-data.xlsx"/>
    <b v="0"/>
    <m/>
  </r>
  <r>
    <x v="0"/>
    <x v="1"/>
    <x v="7"/>
    <x v="8"/>
    <x v="2"/>
    <x v="0"/>
    <x v="0"/>
    <x v="4"/>
    <x v="1"/>
    <n v="1"/>
    <s v="St Cah Main Theatre"/>
    <d v="2026-08-25T00:00:00"/>
    <d v="2026-08-25T07:30:00"/>
    <d v="2026-08-25T16:30:00"/>
    <s v="998722206870"/>
    <s v="714996"/>
    <s v="Inguinal hernia repair"/>
    <s v="Local anaesthetic infiltration"/>
    <s v="General Surgery"/>
    <s v="Dr Dummy 03"/>
    <d v="2026-08-25T12:07:00"/>
    <d v="2026-08-25T13:53:00"/>
    <m/>
    <m/>
    <n v="1"/>
    <s v="AUGUST-26-dummy-data.xlsx"/>
    <b v="0"/>
    <m/>
  </r>
  <r>
    <x v="0"/>
    <x v="1"/>
    <x v="7"/>
    <x v="8"/>
    <x v="2"/>
    <x v="0"/>
    <x v="0"/>
    <x v="4"/>
    <x v="0"/>
    <n v="1"/>
    <s v="St Cah Main Theatre"/>
    <d v="2026-08-28T00:00:00"/>
    <d v="2026-08-28T08:00:00"/>
    <d v="2026-08-28T17:00:00"/>
    <m/>
    <m/>
    <m/>
    <m/>
    <m/>
    <m/>
    <m/>
    <m/>
    <n v="4"/>
    <n v="0"/>
    <n v="4"/>
    <s v="AUGUST-26-dummy-data.xlsx"/>
    <b v="0"/>
    <n v="0"/>
  </r>
  <r>
    <x v="0"/>
    <x v="1"/>
    <x v="7"/>
    <x v="8"/>
    <x v="2"/>
    <x v="0"/>
    <x v="0"/>
    <x v="4"/>
    <x v="1"/>
    <n v="1"/>
    <s v="St Cah Main Theatre"/>
    <d v="2026-08-28T00:00:00"/>
    <d v="2026-08-28T08:00:00"/>
    <d v="2026-08-28T17:00:00"/>
    <s v="921658338256"/>
    <s v="907281"/>
    <s v="Laparoscopic appendicectomy"/>
    <m/>
    <s v="General Surgery"/>
    <s v="Dr Dummy 23"/>
    <d v="2026-08-28T08:05:00"/>
    <d v="2026-08-28T09:20:00"/>
    <m/>
    <m/>
    <n v="1"/>
    <s v="AUGUST-26-dummy-data.xlsx"/>
    <b v="0"/>
    <m/>
  </r>
  <r>
    <x v="0"/>
    <x v="1"/>
    <x v="7"/>
    <x v="8"/>
    <x v="2"/>
    <x v="0"/>
    <x v="0"/>
    <x v="4"/>
    <x v="1"/>
    <n v="1"/>
    <s v="St Cah Main Theatre"/>
    <d v="2026-08-28T00:00:00"/>
    <d v="2026-08-28T08:00:00"/>
    <d v="2026-08-28T17:00:00"/>
    <s v="921821887325"/>
    <s v="701821"/>
    <s v="Inguinal hernia repair"/>
    <s v="Wound dressing"/>
    <s v="General Surgery"/>
    <s v="Dr Dummy 23"/>
    <d v="2026-08-28T12:37:00"/>
    <d v="2026-08-28T14:31:00"/>
    <m/>
    <m/>
    <n v="1"/>
    <s v="AUGUST-26-dummy-data.xlsx"/>
    <b v="0"/>
    <m/>
  </r>
  <r>
    <x v="0"/>
    <x v="1"/>
    <x v="7"/>
    <x v="8"/>
    <x v="2"/>
    <x v="0"/>
    <x v="0"/>
    <x v="4"/>
    <x v="1"/>
    <n v="1"/>
    <s v="St Cah Main Theatre"/>
    <d v="2026-08-28T00:00:00"/>
    <d v="2026-08-28T08:00:00"/>
    <d v="2026-08-28T17:00:00"/>
    <s v="963320431927"/>
    <s v="896685"/>
    <s v="Laparoscopic cholecystectomy"/>
    <s v="Tissue biopsy"/>
    <s v="General Surgery"/>
    <s v="Dr Dummy 23"/>
    <d v="2026-08-28T14:56:00"/>
    <d v="2026-08-28T16:45:00"/>
    <m/>
    <m/>
    <n v="1"/>
    <s v="AUGUST-26-dummy-data.xlsx"/>
    <b v="0"/>
    <m/>
  </r>
  <r>
    <x v="0"/>
    <x v="1"/>
    <x v="7"/>
    <x v="8"/>
    <x v="2"/>
    <x v="0"/>
    <x v="0"/>
    <x v="4"/>
    <x v="1"/>
    <n v="1"/>
    <s v="St Cah Main Theatre"/>
    <d v="2026-08-28T00:00:00"/>
    <d v="2026-08-28T08:00:00"/>
    <d v="2026-08-28T17:00:00"/>
    <s v="974909448459"/>
    <s v="919916"/>
    <s v="Laparoscopic appendicectomy"/>
    <s v="Diagnostic examination"/>
    <s v="General Surgery"/>
    <s v="Dr Dummy 23"/>
    <d v="2026-08-28T10:22:00"/>
    <d v="2026-08-28T12:10:00"/>
    <m/>
    <m/>
    <n v="1"/>
    <s v="AUGUST-26-dummy-data.xlsx"/>
    <b v="0"/>
    <m/>
  </r>
  <r>
    <x v="0"/>
    <x v="1"/>
    <x v="8"/>
    <x v="0"/>
    <x v="1"/>
    <x v="0"/>
    <x v="0"/>
    <x v="6"/>
    <x v="0"/>
    <n v="1"/>
    <s v="St Cah Main Theatre"/>
    <d v="2026-07-31T00:00:00"/>
    <d v="2026-07-31T13:00:00"/>
    <d v="2026-07-31T16:00:00"/>
    <m/>
    <m/>
    <m/>
    <m/>
    <m/>
    <m/>
    <m/>
    <m/>
    <n v="4"/>
    <n v="0"/>
    <n v="4"/>
    <s v="JULY-26-dummy-data.xlsx"/>
    <b v="0"/>
    <n v="0"/>
  </r>
  <r>
    <x v="0"/>
    <x v="1"/>
    <x v="8"/>
    <x v="0"/>
    <x v="1"/>
    <x v="0"/>
    <x v="0"/>
    <x v="6"/>
    <x v="1"/>
    <n v="1"/>
    <s v="St Cah Main Theatre"/>
    <d v="2026-07-31T00:00:00"/>
    <d v="2026-07-31T13:00:00"/>
    <d v="2026-07-31T16:00:00"/>
    <s v="737654191651"/>
    <s v="70200895"/>
    <s v="Wrist fracture fixation"/>
    <s v="Wound closure"/>
    <s v="Trauma and Orthopaedics"/>
    <s v="Dr Dummy 09"/>
    <d v="2026-07-31T13:56:00"/>
    <d v="2026-07-31T14:19:00"/>
    <m/>
    <m/>
    <n v="1"/>
    <s v="JULY-26-dummy-data.xlsx"/>
    <b v="0"/>
    <m/>
  </r>
  <r>
    <x v="0"/>
    <x v="1"/>
    <x v="8"/>
    <x v="0"/>
    <x v="1"/>
    <x v="0"/>
    <x v="0"/>
    <x v="6"/>
    <x v="1"/>
    <n v="1"/>
    <s v="St Cah Main Theatre"/>
    <d v="2026-07-31T00:00:00"/>
    <d v="2026-07-31T13:00:00"/>
    <d v="2026-07-31T16:00:00"/>
    <s v="744364682118"/>
    <s v="70138334"/>
    <s v="Removal of metalwork"/>
    <m/>
    <s v="Trauma and Orthopaedics"/>
    <s v="Dr Dummy 09"/>
    <d v="2026-07-31T15:27:00"/>
    <d v="2026-07-31T15:49:00"/>
    <m/>
    <m/>
    <n v="1"/>
    <s v="JULY-26-dummy-data.xlsx"/>
    <b v="0"/>
    <m/>
  </r>
  <r>
    <x v="0"/>
    <x v="1"/>
    <x v="8"/>
    <x v="0"/>
    <x v="1"/>
    <x v="0"/>
    <x v="0"/>
    <x v="6"/>
    <x v="1"/>
    <n v="1"/>
    <s v="St Cah Main Theatre"/>
    <d v="2026-07-31T00:00:00"/>
    <d v="2026-07-31T13:00:00"/>
    <d v="2026-07-31T16:00:00"/>
    <s v="768823494854"/>
    <s v="70154142"/>
    <s v="Knee arthroscopy"/>
    <m/>
    <s v="Trauma and Orthopaedics"/>
    <s v="Dr Dummy 09"/>
    <d v="2026-07-31T14:40:00"/>
    <d v="2026-07-31T14:56:00"/>
    <m/>
    <m/>
    <n v="1"/>
    <s v="JULY-26-dummy-data.xlsx"/>
    <b v="0"/>
    <m/>
  </r>
  <r>
    <x v="0"/>
    <x v="1"/>
    <x v="8"/>
    <x v="0"/>
    <x v="1"/>
    <x v="0"/>
    <x v="0"/>
    <x v="6"/>
    <x v="1"/>
    <n v="1"/>
    <s v="St Cah Main Theatre"/>
    <d v="2026-07-31T00:00:00"/>
    <d v="2026-07-31T13:00:00"/>
    <d v="2026-07-31T16:00:00"/>
    <s v="798573422850"/>
    <s v="70150833"/>
    <s v="Shoulder arthroscopy"/>
    <s v="Local anaesthetic infiltration"/>
    <s v="Trauma and Orthopaedics"/>
    <s v="Dr Dummy 09"/>
    <d v="2026-07-31T13:11:00"/>
    <d v="2026-07-31T13:30:00"/>
    <m/>
    <m/>
    <n v="1"/>
    <s v="JULY-26-dummy-data.xlsx"/>
    <b v="0"/>
    <m/>
  </r>
  <r>
    <x v="0"/>
    <x v="1"/>
    <x v="8"/>
    <x v="1"/>
    <x v="0"/>
    <x v="0"/>
    <x v="0"/>
    <x v="6"/>
    <x v="0"/>
    <n v="1"/>
    <s v="St Cah Main Theatre"/>
    <d v="2026-06-04T00:00:00"/>
    <d v="2026-06-04T08:00:00"/>
    <d v="2026-06-04T11:30:00"/>
    <m/>
    <m/>
    <m/>
    <m/>
    <m/>
    <m/>
    <m/>
    <m/>
    <n v="4"/>
    <n v="0"/>
    <n v="4"/>
    <s v="JUNE-26-dummy-data.xlsx"/>
    <b v="0"/>
    <n v="0"/>
  </r>
  <r>
    <x v="0"/>
    <x v="1"/>
    <x v="8"/>
    <x v="1"/>
    <x v="0"/>
    <x v="0"/>
    <x v="0"/>
    <x v="6"/>
    <x v="1"/>
    <n v="1"/>
    <s v="St Cah Main Theatre"/>
    <d v="2026-06-04T00:00:00"/>
    <d v="2026-06-04T08:00:00"/>
    <d v="2026-06-04T11:30:00"/>
    <s v="617625573905"/>
    <s v="60096038"/>
    <s v="Removal of metalwork"/>
    <s v="Wound closure"/>
    <s v="Trauma and Orthopaedics"/>
    <s v="Dr Dummy 06"/>
    <d v="2026-06-04T10:46:00"/>
    <d v="2026-06-04T11:15:00"/>
    <m/>
    <m/>
    <n v="1"/>
    <s v="JUNE-26-dummy-data.xlsx"/>
    <b v="0"/>
    <m/>
  </r>
  <r>
    <x v="0"/>
    <x v="1"/>
    <x v="8"/>
    <x v="1"/>
    <x v="0"/>
    <x v="0"/>
    <x v="0"/>
    <x v="6"/>
    <x v="1"/>
    <n v="1"/>
    <s v="St Cah Main Theatre"/>
    <d v="2026-06-04T00:00:00"/>
    <d v="2026-06-04T08:00:00"/>
    <d v="2026-06-04T11:30:00"/>
    <s v="626750224921"/>
    <s v="60125234"/>
    <s v="Removal of metalwork"/>
    <s v="Diagnostic examination"/>
    <s v="Trauma and Orthopaedics"/>
    <s v="Dr Dummy 06"/>
    <d v="2026-06-04T09:51:00"/>
    <d v="2026-06-04T10:13:00"/>
    <m/>
    <m/>
    <n v="1"/>
    <s v="JUNE-26-dummy-data.xlsx"/>
    <b v="0"/>
    <m/>
  </r>
  <r>
    <x v="0"/>
    <x v="1"/>
    <x v="8"/>
    <x v="1"/>
    <x v="0"/>
    <x v="0"/>
    <x v="0"/>
    <x v="6"/>
    <x v="1"/>
    <n v="1"/>
    <s v="St Cah Main Theatre"/>
    <d v="2026-06-04T00:00:00"/>
    <d v="2026-06-04T08:00:00"/>
    <d v="2026-06-04T11:30:00"/>
    <s v="657763933296"/>
    <s v="60104034"/>
    <s v="Shoulder arthroscopy"/>
    <m/>
    <s v="Trauma and Orthopaedics"/>
    <s v="Dr Dummy 06"/>
    <d v="2026-06-04T09:03:00"/>
    <d v="2026-06-04T09:35:00"/>
    <m/>
    <m/>
    <n v="1"/>
    <s v="JUNE-26-dummy-data.xlsx"/>
    <b v="0"/>
    <m/>
  </r>
  <r>
    <x v="0"/>
    <x v="1"/>
    <x v="8"/>
    <x v="1"/>
    <x v="0"/>
    <x v="0"/>
    <x v="0"/>
    <x v="6"/>
    <x v="1"/>
    <n v="1"/>
    <s v="St Cah Main Theatre"/>
    <d v="2026-06-04T00:00:00"/>
    <d v="2026-06-04T08:00:00"/>
    <d v="2026-06-04T11:30:00"/>
    <s v="680585690796"/>
    <s v="60061743"/>
    <s v="Knee arthroscopy"/>
    <s v="Tissue biopsy"/>
    <s v="Trauma and Orthopaedics"/>
    <s v="Dr Dummy 06"/>
    <d v="2026-06-04T08:10:00"/>
    <d v="2026-06-04T08:39:00"/>
    <m/>
    <m/>
    <n v="1"/>
    <s v="JUNE-26-dummy-data.xlsx"/>
    <b v="0"/>
    <m/>
  </r>
  <r>
    <x v="0"/>
    <x v="1"/>
    <x v="8"/>
    <x v="1"/>
    <x v="0"/>
    <x v="0"/>
    <x v="0"/>
    <x v="4"/>
    <x v="0"/>
    <n v="1"/>
    <s v="St Cah Main Theatre"/>
    <d v="2026-06-26T00:00:00"/>
    <d v="2026-06-26T08:30:00"/>
    <d v="2026-06-26T12:00:00"/>
    <m/>
    <m/>
    <m/>
    <m/>
    <m/>
    <m/>
    <m/>
    <m/>
    <n v="4"/>
    <n v="0"/>
    <n v="4"/>
    <s v="JUNE-26-dummy-data.xlsx"/>
    <b v="0"/>
    <n v="0"/>
  </r>
  <r>
    <x v="0"/>
    <x v="1"/>
    <x v="8"/>
    <x v="1"/>
    <x v="0"/>
    <x v="0"/>
    <x v="0"/>
    <x v="4"/>
    <x v="1"/>
    <n v="1"/>
    <s v="St Cah Main Theatre"/>
    <d v="2026-06-26T00:00:00"/>
    <d v="2026-06-26T08:30:00"/>
    <d v="2026-06-26T12:00:00"/>
    <s v="654373808274"/>
    <s v="60260476"/>
    <s v="Laparoscopic appendicectomy"/>
    <s v="Local anaesthetic infiltration"/>
    <s v="General Surgery"/>
    <s v="Dr Dummy 06"/>
    <d v="2026-06-26T10:20:00"/>
    <d v="2026-06-26T10:55:00"/>
    <m/>
    <m/>
    <n v="1"/>
    <s v="JUNE-26-dummy-data.xlsx"/>
    <b v="0"/>
    <m/>
  </r>
  <r>
    <x v="0"/>
    <x v="1"/>
    <x v="8"/>
    <x v="1"/>
    <x v="0"/>
    <x v="0"/>
    <x v="0"/>
    <x v="4"/>
    <x v="1"/>
    <n v="1"/>
    <s v="St Cah Main Theatre"/>
    <d v="2026-06-26T00:00:00"/>
    <d v="2026-06-26T08:30:00"/>
    <d v="2026-06-26T12:00:00"/>
    <s v="670790226104"/>
    <s v="60074145"/>
    <s v="Inguinal hernia repair"/>
    <s v="Local anaesthetic infiltration"/>
    <s v="General Surgery"/>
    <s v="Dr Dummy 06"/>
    <d v="2026-06-26T08:42:00"/>
    <d v="2026-06-26T09:11:00"/>
    <m/>
    <m/>
    <n v="1"/>
    <s v="JUNE-26-dummy-data.xlsx"/>
    <b v="0"/>
    <m/>
  </r>
  <r>
    <x v="0"/>
    <x v="1"/>
    <x v="8"/>
    <x v="1"/>
    <x v="0"/>
    <x v="0"/>
    <x v="0"/>
    <x v="4"/>
    <x v="1"/>
    <n v="1"/>
    <s v="St Cah Main Theatre"/>
    <d v="2026-06-26T00:00:00"/>
    <d v="2026-06-26T08:30:00"/>
    <d v="2026-06-26T12:00:00"/>
    <s v="682454706611"/>
    <s v="60132390"/>
    <s v="Excision of skin lesion"/>
    <m/>
    <s v="General Surgery"/>
    <s v="Dr Dummy 06"/>
    <d v="2026-06-26T09:32:00"/>
    <d v="2026-06-26T09:59:00"/>
    <m/>
    <m/>
    <n v="1"/>
    <s v="JUNE-26-dummy-data.xlsx"/>
    <b v="0"/>
    <m/>
  </r>
  <r>
    <x v="0"/>
    <x v="1"/>
    <x v="8"/>
    <x v="1"/>
    <x v="0"/>
    <x v="0"/>
    <x v="0"/>
    <x v="4"/>
    <x v="1"/>
    <n v="1"/>
    <s v="St Cah Main Theatre"/>
    <d v="2026-06-26T00:00:00"/>
    <d v="2026-06-26T08:30:00"/>
    <d v="2026-06-26T12:00:00"/>
    <s v="699939633485"/>
    <s v="60126108"/>
    <s v="Laparoscopic appendicectomy"/>
    <m/>
    <s v="General Surgery"/>
    <s v="Dr Dummy 06"/>
    <d v="2026-06-26T11:09:00"/>
    <d v="2026-06-26T11:31:00"/>
    <m/>
    <m/>
    <n v="1"/>
    <s v="JUNE-26-dummy-data.xlsx"/>
    <b v="0"/>
    <m/>
  </r>
  <r>
    <x v="0"/>
    <x v="1"/>
    <x v="8"/>
    <x v="1"/>
    <x v="1"/>
    <x v="0"/>
    <x v="0"/>
    <x v="2"/>
    <x v="0"/>
    <n v="1"/>
    <s v="St Cah Main Theatre"/>
    <d v="2026-07-01T00:00:00"/>
    <d v="2026-07-01T09:00:00"/>
    <d v="2026-07-01T12:30:00"/>
    <m/>
    <m/>
    <m/>
    <m/>
    <m/>
    <m/>
    <m/>
    <m/>
    <n v="4"/>
    <n v="0"/>
    <n v="4"/>
    <s v="JULY-26-dummy-data.xlsx"/>
    <b v="0"/>
    <n v="0"/>
  </r>
  <r>
    <x v="0"/>
    <x v="1"/>
    <x v="8"/>
    <x v="1"/>
    <x v="1"/>
    <x v="0"/>
    <x v="0"/>
    <x v="2"/>
    <x v="1"/>
    <n v="1"/>
    <s v="St Cah Main Theatre"/>
    <d v="2026-07-01T00:00:00"/>
    <d v="2026-07-01T09:00:00"/>
    <d v="2026-07-01T12:30:00"/>
    <s v="741789688355"/>
    <s v="70013853"/>
    <s v="Adenoidectomy"/>
    <m/>
    <s v="ENT"/>
    <s v="Dr Dummy 07"/>
    <d v="2026-07-01T10:46:00"/>
    <d v="2026-07-01T11:09:00"/>
    <m/>
    <m/>
    <n v="1"/>
    <s v="JULY-26-dummy-data.xlsx"/>
    <b v="0"/>
    <m/>
  </r>
  <r>
    <x v="0"/>
    <x v="1"/>
    <x v="8"/>
    <x v="1"/>
    <x v="1"/>
    <x v="0"/>
    <x v="0"/>
    <x v="2"/>
    <x v="1"/>
    <n v="1"/>
    <s v="St Cah Main Theatre"/>
    <d v="2026-07-01T00:00:00"/>
    <d v="2026-07-01T09:00:00"/>
    <d v="2026-07-01T12:30:00"/>
    <s v="746727124601"/>
    <s v="70272051"/>
    <s v="Nasal polypectomy"/>
    <m/>
    <s v="ENT"/>
    <s v="Dr Dummy 07"/>
    <d v="2026-07-01T10:01:00"/>
    <d v="2026-07-01T10:30:00"/>
    <m/>
    <m/>
    <n v="1"/>
    <s v="JULY-26-dummy-data.xlsx"/>
    <b v="0"/>
    <m/>
  </r>
  <r>
    <x v="0"/>
    <x v="1"/>
    <x v="8"/>
    <x v="1"/>
    <x v="1"/>
    <x v="0"/>
    <x v="0"/>
    <x v="2"/>
    <x v="1"/>
    <n v="1"/>
    <s v="St Cah Main Theatre"/>
    <d v="2026-07-01T00:00:00"/>
    <d v="2026-07-01T09:00:00"/>
    <d v="2026-07-01T12:30:00"/>
    <s v="753599118999"/>
    <s v="70291480"/>
    <s v="Tonsillectomy"/>
    <m/>
    <s v="ENT"/>
    <s v="Dr Dummy 07"/>
    <d v="2026-07-01T09:03:00"/>
    <d v="2026-07-01T09:29:00"/>
    <m/>
    <m/>
    <n v="1"/>
    <s v="JULY-26-dummy-data.xlsx"/>
    <b v="0"/>
    <m/>
  </r>
  <r>
    <x v="0"/>
    <x v="1"/>
    <x v="8"/>
    <x v="1"/>
    <x v="1"/>
    <x v="0"/>
    <x v="0"/>
    <x v="2"/>
    <x v="1"/>
    <n v="1"/>
    <s v="St Cah Main Theatre"/>
    <d v="2026-07-01T00:00:00"/>
    <d v="2026-07-01T09:00:00"/>
    <d v="2026-07-01T12:30:00"/>
    <s v="799520796163"/>
    <s v="70230528"/>
    <s v="Grommet insertion"/>
    <s v="Diagnostic examination"/>
    <s v="ENT"/>
    <s v="Dr Dummy 07"/>
    <d v="2026-07-01T11:43:00"/>
    <d v="2026-07-01T12:13:00"/>
    <m/>
    <m/>
    <n v="1"/>
    <s v="JULY-26-dummy-data.xlsx"/>
    <b v="0"/>
    <m/>
  </r>
  <r>
    <x v="0"/>
    <x v="1"/>
    <x v="8"/>
    <x v="1"/>
    <x v="1"/>
    <x v="0"/>
    <x v="0"/>
    <x v="2"/>
    <x v="0"/>
    <n v="1"/>
    <s v="St Cah Main Theatre"/>
    <d v="2026-07-19T00:00:00"/>
    <d v="2026-07-19T08:00:00"/>
    <d v="2026-07-19T11:30:00"/>
    <m/>
    <m/>
    <m/>
    <m/>
    <m/>
    <m/>
    <m/>
    <m/>
    <n v="4"/>
    <n v="0"/>
    <n v="4"/>
    <s v="JULY-26-dummy-data.xlsx"/>
    <b v="0"/>
    <n v="0"/>
  </r>
  <r>
    <x v="0"/>
    <x v="1"/>
    <x v="8"/>
    <x v="1"/>
    <x v="1"/>
    <x v="0"/>
    <x v="0"/>
    <x v="2"/>
    <x v="1"/>
    <n v="1"/>
    <s v="St Cah Main Theatre"/>
    <d v="2026-07-19T00:00:00"/>
    <d v="2026-07-19T08:00:00"/>
    <d v="2026-07-19T11:30:00"/>
    <s v="700951922265"/>
    <s v="70066048"/>
    <s v="Tonsillectomy"/>
    <m/>
    <s v="ENT"/>
    <s v="Dr Dummy 02"/>
    <d v="2026-07-19T08:10:00"/>
    <d v="2026-07-19T08:31:00"/>
    <m/>
    <m/>
    <n v="1"/>
    <s v="JULY-26-dummy-data.xlsx"/>
    <b v="0"/>
    <m/>
  </r>
  <r>
    <x v="0"/>
    <x v="1"/>
    <x v="8"/>
    <x v="1"/>
    <x v="1"/>
    <x v="0"/>
    <x v="0"/>
    <x v="2"/>
    <x v="1"/>
    <n v="1"/>
    <s v="St Cah Main Theatre"/>
    <d v="2026-07-19T00:00:00"/>
    <d v="2026-07-19T08:00:00"/>
    <d v="2026-07-19T11:30:00"/>
    <s v="723463880223"/>
    <s v="70116510"/>
    <s v="Grommet insertion"/>
    <s v="Local anaesthetic infiltration"/>
    <s v="ENT"/>
    <s v="Dr Dummy 02"/>
    <d v="2026-07-19T09:50:00"/>
    <d v="2026-07-19T10:12:00"/>
    <m/>
    <m/>
    <n v="1"/>
    <s v="JULY-26-dummy-data.xlsx"/>
    <b v="0"/>
    <m/>
  </r>
  <r>
    <x v="0"/>
    <x v="1"/>
    <x v="8"/>
    <x v="1"/>
    <x v="1"/>
    <x v="0"/>
    <x v="0"/>
    <x v="2"/>
    <x v="1"/>
    <n v="1"/>
    <s v="St Cah Main Theatre"/>
    <d v="2026-07-19T00:00:00"/>
    <d v="2026-07-19T08:00:00"/>
    <d v="2026-07-19T11:30:00"/>
    <s v="744437381391"/>
    <s v="70167606"/>
    <s v="Adenoidectomy"/>
    <m/>
    <s v="ENT"/>
    <s v="Dr Dummy 02"/>
    <d v="2026-07-19T08:59:00"/>
    <d v="2026-07-19T09:31:00"/>
    <m/>
    <m/>
    <n v="1"/>
    <s v="JULY-26-dummy-data.xlsx"/>
    <b v="0"/>
    <m/>
  </r>
  <r>
    <x v="0"/>
    <x v="1"/>
    <x v="8"/>
    <x v="1"/>
    <x v="1"/>
    <x v="0"/>
    <x v="0"/>
    <x v="2"/>
    <x v="1"/>
    <n v="1"/>
    <s v="St Cah Main Theatre"/>
    <d v="2026-07-19T00:00:00"/>
    <d v="2026-07-19T08:00:00"/>
    <d v="2026-07-19T11:30:00"/>
    <s v="749254583869"/>
    <s v="70029469"/>
    <s v="Grommet insertion"/>
    <m/>
    <s v="ENT"/>
    <s v="Dr Dummy 02"/>
    <d v="2026-07-19T10:43:00"/>
    <d v="2026-07-19T11:17:00"/>
    <m/>
    <m/>
    <n v="1"/>
    <s v="JULY-26-dummy-data.xlsx"/>
    <b v="0"/>
    <m/>
  </r>
  <r>
    <x v="0"/>
    <x v="1"/>
    <x v="8"/>
    <x v="1"/>
    <x v="1"/>
    <x v="0"/>
    <x v="0"/>
    <x v="2"/>
    <x v="0"/>
    <n v="1"/>
    <s v="St Cah Main Theatre"/>
    <d v="2026-07-27T00:00:00"/>
    <d v="2026-07-27T08:00:00"/>
    <d v="2026-07-27T11:30:00"/>
    <m/>
    <m/>
    <m/>
    <m/>
    <m/>
    <m/>
    <m/>
    <m/>
    <n v="4"/>
    <n v="0"/>
    <n v="4"/>
    <s v="JULY-26-dummy-data.xlsx"/>
    <b v="0"/>
    <n v="0"/>
  </r>
  <r>
    <x v="0"/>
    <x v="1"/>
    <x v="8"/>
    <x v="1"/>
    <x v="1"/>
    <x v="0"/>
    <x v="0"/>
    <x v="2"/>
    <x v="1"/>
    <n v="1"/>
    <s v="St Cah Main Theatre"/>
    <d v="2026-07-27T00:00:00"/>
    <d v="2026-07-27T08:00:00"/>
    <d v="2026-07-27T11:30:00"/>
    <s v="726847697142"/>
    <s v="70260077"/>
    <s v="Adenoidectomy"/>
    <m/>
    <s v="ENT"/>
    <s v="Dr Dummy 12"/>
    <d v="2026-07-27T08:58:00"/>
    <d v="2026-07-27T09:14:00"/>
    <m/>
    <m/>
    <n v="1"/>
    <s v="JULY-26-dummy-data.xlsx"/>
    <b v="0"/>
    <m/>
  </r>
  <r>
    <x v="0"/>
    <x v="1"/>
    <x v="8"/>
    <x v="1"/>
    <x v="1"/>
    <x v="0"/>
    <x v="0"/>
    <x v="2"/>
    <x v="1"/>
    <n v="1"/>
    <s v="St Cah Main Theatre"/>
    <d v="2026-07-27T00:00:00"/>
    <d v="2026-07-27T08:00:00"/>
    <d v="2026-07-27T11:30:00"/>
    <s v="763753201346"/>
    <s v="70063235"/>
    <s v="Nasal polypectomy"/>
    <m/>
    <s v="ENT"/>
    <s v="Dr Dummy 12"/>
    <d v="2026-07-27T09:55:00"/>
    <d v="2026-07-27T10:22:00"/>
    <m/>
    <m/>
    <n v="1"/>
    <s v="JULY-26-dummy-data.xlsx"/>
    <b v="0"/>
    <m/>
  </r>
  <r>
    <x v="0"/>
    <x v="1"/>
    <x v="8"/>
    <x v="1"/>
    <x v="1"/>
    <x v="0"/>
    <x v="0"/>
    <x v="2"/>
    <x v="1"/>
    <n v="1"/>
    <s v="St Cah Main Theatre"/>
    <d v="2026-07-27T00:00:00"/>
    <d v="2026-07-27T08:00:00"/>
    <d v="2026-07-27T11:30:00"/>
    <s v="773035293723"/>
    <s v="70287679"/>
    <s v="Septoplasty"/>
    <m/>
    <s v="ENT"/>
    <s v="Dr Dummy 12"/>
    <d v="2026-07-27T08:10:00"/>
    <d v="2026-07-27T08:33:00"/>
    <m/>
    <m/>
    <n v="1"/>
    <s v="JULY-26-dummy-data.xlsx"/>
    <b v="0"/>
    <m/>
  </r>
  <r>
    <x v="0"/>
    <x v="1"/>
    <x v="8"/>
    <x v="1"/>
    <x v="1"/>
    <x v="0"/>
    <x v="0"/>
    <x v="2"/>
    <x v="1"/>
    <n v="1"/>
    <s v="St Cah Main Theatre"/>
    <d v="2026-07-27T00:00:00"/>
    <d v="2026-07-27T08:00:00"/>
    <d v="2026-07-27T11:30:00"/>
    <s v="797809156495"/>
    <s v="70029470"/>
    <s v="Nasal polypectomy"/>
    <s v="Wound closure"/>
    <s v="ENT"/>
    <s v="Dr Dummy 12"/>
    <d v="2026-07-27T10:44:00"/>
    <d v="2026-07-27T11:05:00"/>
    <m/>
    <m/>
    <n v="1"/>
    <s v="JULY-26-dummy-data.xlsx"/>
    <b v="0"/>
    <m/>
  </r>
  <r>
    <x v="0"/>
    <x v="1"/>
    <x v="8"/>
    <x v="1"/>
    <x v="2"/>
    <x v="0"/>
    <x v="0"/>
    <x v="0"/>
    <x v="0"/>
    <n v="1"/>
    <s v="St Cah Main Theatre"/>
    <d v="2026-08-07T00:00:00"/>
    <d v="2026-08-07T13:30:00"/>
    <d v="2026-08-07T17:00:00"/>
    <m/>
    <m/>
    <m/>
    <m/>
    <m/>
    <m/>
    <m/>
    <m/>
    <n v="4"/>
    <n v="0"/>
    <n v="4"/>
    <s v="AUGUST-26-dummy-data.xlsx"/>
    <b v="0"/>
    <n v="0"/>
  </r>
  <r>
    <x v="0"/>
    <x v="1"/>
    <x v="8"/>
    <x v="1"/>
    <x v="2"/>
    <x v="0"/>
    <x v="0"/>
    <x v="0"/>
    <x v="1"/>
    <n v="1"/>
    <s v="St Cah Main Theatre"/>
    <d v="2026-08-07T00:00:00"/>
    <d v="2026-08-07T13:30:00"/>
    <d v="2026-08-07T17:00:00"/>
    <s v="916499249660"/>
    <s v="811443"/>
    <s v="Diagnostic laparoscopy"/>
    <m/>
    <s v="Gynaecology"/>
    <s v="Dr Dummy 12"/>
    <d v="2026-08-07T16:13:00"/>
    <d v="2026-08-07T16:38:00"/>
    <m/>
    <m/>
    <n v="1"/>
    <s v="AUGUST-26-dummy-data.xlsx"/>
    <b v="0"/>
    <m/>
  </r>
  <r>
    <x v="0"/>
    <x v="1"/>
    <x v="8"/>
    <x v="1"/>
    <x v="2"/>
    <x v="0"/>
    <x v="0"/>
    <x v="0"/>
    <x v="1"/>
    <n v="1"/>
    <s v="St Cah Main Theatre"/>
    <d v="2026-08-07T00:00:00"/>
    <d v="2026-08-07T13:30:00"/>
    <d v="2026-08-07T17:00:00"/>
    <s v="921923947171"/>
    <s v="945315"/>
    <s v="Diagnostic laparoscopy"/>
    <m/>
    <s v="Gynaecology"/>
    <s v="Dr Dummy 12"/>
    <d v="2026-08-07T15:19:00"/>
    <d v="2026-08-07T15:53:00"/>
    <m/>
    <m/>
    <n v="1"/>
    <s v="AUGUST-26-dummy-data.xlsx"/>
    <b v="0"/>
    <m/>
  </r>
  <r>
    <x v="0"/>
    <x v="1"/>
    <x v="8"/>
    <x v="1"/>
    <x v="2"/>
    <x v="0"/>
    <x v="0"/>
    <x v="0"/>
    <x v="1"/>
    <n v="1"/>
    <s v="St Cah Main Theatre"/>
    <d v="2026-08-07T00:00:00"/>
    <d v="2026-08-07T13:30:00"/>
    <d v="2026-08-07T17:00:00"/>
    <s v="931274307914"/>
    <s v="972966"/>
    <s v="Endometrial biopsy"/>
    <m/>
    <s v="Gynaecology"/>
    <s v="Dr Dummy 12"/>
    <d v="2026-08-07T14:32:00"/>
    <d v="2026-08-07T14:49:00"/>
    <m/>
    <m/>
    <n v="1"/>
    <s v="AUGUST-26-dummy-data.xlsx"/>
    <b v="0"/>
    <m/>
  </r>
  <r>
    <x v="0"/>
    <x v="1"/>
    <x v="8"/>
    <x v="1"/>
    <x v="2"/>
    <x v="0"/>
    <x v="0"/>
    <x v="0"/>
    <x v="1"/>
    <n v="1"/>
    <s v="St Cah Main Theatre"/>
    <d v="2026-08-07T00:00:00"/>
    <d v="2026-08-07T13:30:00"/>
    <d v="2026-08-07T17:00:00"/>
    <s v="983534821331"/>
    <s v="766255"/>
    <s v="Endometrial biopsy"/>
    <m/>
    <s v="Gynaecology"/>
    <s v="Dr Dummy 12"/>
    <d v="2026-08-07T13:32:00"/>
    <d v="2026-08-07T14:06:00"/>
    <m/>
    <m/>
    <n v="1"/>
    <s v="AUGUST-26-dummy-data.xlsx"/>
    <b v="0"/>
    <m/>
  </r>
  <r>
    <x v="0"/>
    <x v="1"/>
    <x v="8"/>
    <x v="1"/>
    <x v="2"/>
    <x v="0"/>
    <x v="0"/>
    <x v="4"/>
    <x v="0"/>
    <n v="1"/>
    <s v="St Cah Main Theatre"/>
    <d v="2026-08-21T00:00:00"/>
    <d v="2026-08-21T08:30:00"/>
    <d v="2026-08-21T12:00:00"/>
    <m/>
    <m/>
    <m/>
    <m/>
    <m/>
    <m/>
    <m/>
    <m/>
    <n v="4"/>
    <n v="0"/>
    <n v="4"/>
    <s v="AUGUST-26-dummy-data.xlsx"/>
    <b v="0"/>
    <n v="0"/>
  </r>
  <r>
    <x v="0"/>
    <x v="1"/>
    <x v="8"/>
    <x v="1"/>
    <x v="2"/>
    <x v="0"/>
    <x v="0"/>
    <x v="4"/>
    <x v="1"/>
    <n v="1"/>
    <s v="St Cah Main Theatre"/>
    <d v="2026-08-21T00:00:00"/>
    <d v="2026-08-21T08:30:00"/>
    <d v="2026-08-21T12:00:00"/>
    <s v="938216846691"/>
    <s v="761042"/>
    <s v="Laparoscopic cholecystectomy"/>
    <m/>
    <s v="General Surgery"/>
    <s v="Dr Dummy 19"/>
    <d v="2026-08-21T11:18:00"/>
    <d v="2026-08-21T11:50:00"/>
    <m/>
    <m/>
    <n v="1"/>
    <s v="AUGUST-26-dummy-data.xlsx"/>
    <b v="0"/>
    <m/>
  </r>
  <r>
    <x v="0"/>
    <x v="1"/>
    <x v="8"/>
    <x v="1"/>
    <x v="2"/>
    <x v="0"/>
    <x v="0"/>
    <x v="4"/>
    <x v="1"/>
    <n v="1"/>
    <s v="St Cah Main Theatre"/>
    <d v="2026-08-21T00:00:00"/>
    <d v="2026-08-21T08:30:00"/>
    <d v="2026-08-21T12:00:00"/>
    <s v="948457411396"/>
    <s v="988937"/>
    <s v="Incision and drainage of abscess"/>
    <s v="Diagnostic examination"/>
    <s v="General Surgery"/>
    <s v="Dr Dummy 19"/>
    <d v="2026-08-21T10:20:00"/>
    <d v="2026-08-21T10:55:00"/>
    <m/>
    <m/>
    <n v="1"/>
    <s v="AUGUST-26-dummy-data.xlsx"/>
    <b v="0"/>
    <m/>
  </r>
  <r>
    <x v="0"/>
    <x v="1"/>
    <x v="8"/>
    <x v="1"/>
    <x v="2"/>
    <x v="0"/>
    <x v="0"/>
    <x v="4"/>
    <x v="1"/>
    <n v="1"/>
    <s v="St Cah Main Theatre"/>
    <d v="2026-08-21T00:00:00"/>
    <d v="2026-08-21T08:30:00"/>
    <d v="2026-08-21T12:00:00"/>
    <s v="950561138521"/>
    <s v="708114"/>
    <s v="Excision of skin lesion"/>
    <m/>
    <s v="General Surgery"/>
    <s v="Dr Dummy 19"/>
    <d v="2026-08-21T09:33:00"/>
    <d v="2026-08-21T10:01:00"/>
    <m/>
    <m/>
    <n v="1"/>
    <s v="AUGUST-26-dummy-data.xlsx"/>
    <b v="0"/>
    <m/>
  </r>
  <r>
    <x v="0"/>
    <x v="1"/>
    <x v="8"/>
    <x v="1"/>
    <x v="2"/>
    <x v="0"/>
    <x v="0"/>
    <x v="4"/>
    <x v="1"/>
    <n v="1"/>
    <s v="St Cah Main Theatre"/>
    <d v="2026-08-21T00:00:00"/>
    <d v="2026-08-21T08:30:00"/>
    <d v="2026-08-21T12:00:00"/>
    <s v="966313882264"/>
    <s v="815452"/>
    <s v="Laparoscopic appendicectomy"/>
    <m/>
    <s v="General Surgery"/>
    <s v="Dr Dummy 19"/>
    <d v="2026-08-21T08:36:00"/>
    <d v="2026-08-21T09:09:00"/>
    <m/>
    <m/>
    <n v="1"/>
    <s v="AUGUST-26-dummy-data.xlsx"/>
    <b v="0"/>
    <m/>
  </r>
  <r>
    <x v="0"/>
    <x v="1"/>
    <x v="8"/>
    <x v="1"/>
    <x v="2"/>
    <x v="0"/>
    <x v="0"/>
    <x v="6"/>
    <x v="0"/>
    <n v="1"/>
    <s v="St Cah Main Theatre"/>
    <d v="2026-08-30T00:00:00"/>
    <d v="2026-08-30T13:00:00"/>
    <d v="2026-08-30T16:30:00"/>
    <m/>
    <m/>
    <m/>
    <m/>
    <m/>
    <m/>
    <m/>
    <m/>
    <n v="4"/>
    <n v="0"/>
    <n v="4"/>
    <s v="AUGUST-26-dummy-data.xlsx"/>
    <b v="0"/>
    <n v="0"/>
  </r>
  <r>
    <x v="0"/>
    <x v="1"/>
    <x v="8"/>
    <x v="1"/>
    <x v="2"/>
    <x v="0"/>
    <x v="0"/>
    <x v="6"/>
    <x v="1"/>
    <n v="1"/>
    <s v="St Cah Main Theatre"/>
    <d v="2026-08-30T00:00:00"/>
    <d v="2026-08-30T13:00:00"/>
    <d v="2026-08-30T16:30:00"/>
    <s v="907639466435"/>
    <s v="719426"/>
    <s v="Knee arthroscopy"/>
    <s v="Local anaesthetic infiltration"/>
    <s v="Trauma and Orthopaedics"/>
    <s v="Dr Dummy 02"/>
    <d v="2026-08-30T14:04:00"/>
    <d v="2026-08-30T14:26:00"/>
    <m/>
    <m/>
    <n v="1"/>
    <s v="AUGUST-26-dummy-data.xlsx"/>
    <b v="0"/>
    <m/>
  </r>
  <r>
    <x v="0"/>
    <x v="1"/>
    <x v="8"/>
    <x v="1"/>
    <x v="2"/>
    <x v="0"/>
    <x v="0"/>
    <x v="6"/>
    <x v="1"/>
    <n v="1"/>
    <s v="St Cah Main Theatre"/>
    <d v="2026-08-30T00:00:00"/>
    <d v="2026-08-30T13:00:00"/>
    <d v="2026-08-30T16:30:00"/>
    <s v="920353709999"/>
    <s v="948230"/>
    <s v="Carpal tunnel release"/>
    <m/>
    <s v="Trauma and Orthopaedics"/>
    <s v="Dr Dummy 02"/>
    <d v="2026-08-30T15:38:00"/>
    <d v="2026-08-30T16:02:00"/>
    <m/>
    <m/>
    <n v="1"/>
    <s v="AUGUST-26-dummy-data.xlsx"/>
    <b v="0"/>
    <m/>
  </r>
  <r>
    <x v="0"/>
    <x v="1"/>
    <x v="8"/>
    <x v="1"/>
    <x v="2"/>
    <x v="0"/>
    <x v="0"/>
    <x v="6"/>
    <x v="1"/>
    <n v="1"/>
    <s v="St Cah Main Theatre"/>
    <d v="2026-08-30T00:00:00"/>
    <d v="2026-08-30T13:00:00"/>
    <d v="2026-08-30T16:30:00"/>
    <s v="953730738185"/>
    <s v="941758"/>
    <s v="Removal of metalwork"/>
    <m/>
    <s v="Trauma and Orthopaedics"/>
    <s v="Dr Dummy 02"/>
    <d v="2026-08-30T13:04:00"/>
    <d v="2026-08-30T13:26:00"/>
    <m/>
    <m/>
    <n v="1"/>
    <s v="AUGUST-26-dummy-data.xlsx"/>
    <b v="0"/>
    <m/>
  </r>
  <r>
    <x v="0"/>
    <x v="1"/>
    <x v="8"/>
    <x v="1"/>
    <x v="2"/>
    <x v="0"/>
    <x v="0"/>
    <x v="6"/>
    <x v="1"/>
    <n v="1"/>
    <s v="St Cah Main Theatre"/>
    <d v="2026-08-30T00:00:00"/>
    <d v="2026-08-30T13:00:00"/>
    <d v="2026-08-30T16:30:00"/>
    <s v="996136920060"/>
    <s v="791413"/>
    <s v="Knee arthroscopy"/>
    <m/>
    <s v="Trauma and Orthopaedics"/>
    <s v="Dr Dummy 02"/>
    <d v="2026-08-30T14:48:00"/>
    <d v="2026-08-30T15:05:00"/>
    <m/>
    <m/>
    <n v="1"/>
    <s v="AUGUST-26-dummy-data.xlsx"/>
    <b v="0"/>
    <m/>
  </r>
  <r>
    <x v="0"/>
    <x v="1"/>
    <x v="8"/>
    <x v="2"/>
    <x v="0"/>
    <x v="0"/>
    <x v="0"/>
    <x v="2"/>
    <x v="0"/>
    <n v="1"/>
    <s v="St Cah Main Theatre"/>
    <d v="2026-06-03T00:00:00"/>
    <d v="2026-06-03T13:30:00"/>
    <d v="2026-06-03T17:30:00"/>
    <m/>
    <m/>
    <m/>
    <m/>
    <m/>
    <m/>
    <m/>
    <m/>
    <n v="4"/>
    <n v="0"/>
    <n v="4"/>
    <s v="JUNE-26-dummy-data.xlsx"/>
    <b v="0"/>
    <n v="0"/>
  </r>
  <r>
    <x v="0"/>
    <x v="1"/>
    <x v="8"/>
    <x v="2"/>
    <x v="0"/>
    <x v="0"/>
    <x v="0"/>
    <x v="2"/>
    <x v="1"/>
    <n v="1"/>
    <s v="St Cah Main Theatre"/>
    <d v="2026-06-03T00:00:00"/>
    <d v="2026-06-03T13:30:00"/>
    <d v="2026-06-03T17:30:00"/>
    <s v="608892291854"/>
    <s v="60197115"/>
    <s v="Septoplasty"/>
    <m/>
    <s v="ENT"/>
    <s v="Dr Dummy 07"/>
    <d v="2026-06-03T16:40:00"/>
    <d v="2026-06-03T17:10:00"/>
    <m/>
    <m/>
    <n v="1"/>
    <s v="JUNE-26-dummy-data.xlsx"/>
    <b v="0"/>
    <m/>
  </r>
  <r>
    <x v="0"/>
    <x v="1"/>
    <x v="8"/>
    <x v="2"/>
    <x v="0"/>
    <x v="0"/>
    <x v="0"/>
    <x v="2"/>
    <x v="1"/>
    <n v="1"/>
    <s v="St Cah Main Theatre"/>
    <d v="2026-06-03T00:00:00"/>
    <d v="2026-06-03T13:30:00"/>
    <d v="2026-06-03T17:30:00"/>
    <s v="629665732662"/>
    <s v="60231802"/>
    <s v="Septoplasty"/>
    <s v="Local anaesthetic infiltration"/>
    <s v="ENT"/>
    <s v="Dr Dummy 07"/>
    <d v="2026-06-03T15:37:00"/>
    <d v="2026-06-03T16:08:00"/>
    <m/>
    <m/>
    <n v="1"/>
    <s v="JUNE-26-dummy-data.xlsx"/>
    <b v="0"/>
    <m/>
  </r>
  <r>
    <x v="0"/>
    <x v="1"/>
    <x v="8"/>
    <x v="2"/>
    <x v="0"/>
    <x v="0"/>
    <x v="0"/>
    <x v="2"/>
    <x v="1"/>
    <n v="1"/>
    <s v="St Cah Main Theatre"/>
    <d v="2026-06-03T00:00:00"/>
    <d v="2026-06-03T13:30:00"/>
    <d v="2026-06-03T17:30:00"/>
    <s v="657321514770"/>
    <s v="60053944"/>
    <s v="Grommet insertion"/>
    <s v="Local anaesthetic infiltration"/>
    <s v="ENT"/>
    <s v="Dr Dummy 07"/>
    <d v="2026-06-03T14:35:00"/>
    <d v="2026-06-03T15:09:00"/>
    <m/>
    <m/>
    <n v="1"/>
    <s v="JUNE-26-dummy-data.xlsx"/>
    <b v="0"/>
    <m/>
  </r>
  <r>
    <x v="0"/>
    <x v="1"/>
    <x v="8"/>
    <x v="2"/>
    <x v="0"/>
    <x v="0"/>
    <x v="0"/>
    <x v="2"/>
    <x v="1"/>
    <n v="1"/>
    <s v="St Cah Main Theatre"/>
    <d v="2026-06-03T00:00:00"/>
    <d v="2026-06-03T13:30:00"/>
    <d v="2026-06-03T17:30:00"/>
    <s v="694120458163"/>
    <s v="60237697"/>
    <s v="Septoplasty"/>
    <m/>
    <s v="ENT"/>
    <s v="Dr Dummy 07"/>
    <d v="2026-06-03T13:34:00"/>
    <d v="2026-06-03T14:03:00"/>
    <m/>
    <m/>
    <n v="1"/>
    <s v="JUNE-26-dummy-data.xlsx"/>
    <b v="0"/>
    <m/>
  </r>
  <r>
    <x v="0"/>
    <x v="1"/>
    <x v="8"/>
    <x v="2"/>
    <x v="0"/>
    <x v="0"/>
    <x v="0"/>
    <x v="7"/>
    <x v="0"/>
    <n v="1"/>
    <s v="St Cah Main Theatre"/>
    <d v="2026-06-24T00:00:00"/>
    <d v="2026-06-24T09:00:00"/>
    <d v="2026-06-24T13:00:00"/>
    <m/>
    <m/>
    <m/>
    <m/>
    <m/>
    <m/>
    <m/>
    <m/>
    <n v="4"/>
    <n v="0"/>
    <n v="4"/>
    <s v="JUNE-26-dummy-data.xlsx"/>
    <b v="0"/>
    <n v="0"/>
  </r>
  <r>
    <x v="0"/>
    <x v="1"/>
    <x v="8"/>
    <x v="2"/>
    <x v="0"/>
    <x v="0"/>
    <x v="0"/>
    <x v="7"/>
    <x v="1"/>
    <n v="1"/>
    <s v="St Cah Main Theatre"/>
    <d v="2026-06-24T00:00:00"/>
    <d v="2026-06-24T09:00:00"/>
    <d v="2026-06-24T13:00:00"/>
    <s v="606402223603"/>
    <s v="60254551"/>
    <s v="Hand wound repair"/>
    <m/>
    <s v="Plastic Surgery"/>
    <s v="Dr Dummy 23"/>
    <d v="2026-06-24T12:06:00"/>
    <d v="2026-06-24T12:34:00"/>
    <m/>
    <m/>
    <n v="1"/>
    <s v="JUNE-26-dummy-data.xlsx"/>
    <b v="0"/>
    <m/>
  </r>
  <r>
    <x v="0"/>
    <x v="1"/>
    <x v="8"/>
    <x v="2"/>
    <x v="0"/>
    <x v="0"/>
    <x v="0"/>
    <x v="7"/>
    <x v="1"/>
    <n v="1"/>
    <s v="St Cah Main Theatre"/>
    <d v="2026-06-24T00:00:00"/>
    <d v="2026-06-24T09:00:00"/>
    <d v="2026-06-24T13:00:00"/>
    <s v="607715237559"/>
    <s v="60088217"/>
    <s v="Scar revision"/>
    <m/>
    <s v="Plastic Surgery"/>
    <s v="Dr Dummy 23"/>
    <d v="2026-06-24T10:02:00"/>
    <d v="2026-06-24T10:33:00"/>
    <m/>
    <m/>
    <n v="1"/>
    <s v="JUNE-26-dummy-data.xlsx"/>
    <b v="0"/>
    <m/>
  </r>
  <r>
    <x v="0"/>
    <x v="1"/>
    <x v="8"/>
    <x v="2"/>
    <x v="0"/>
    <x v="0"/>
    <x v="0"/>
    <x v="7"/>
    <x v="1"/>
    <n v="1"/>
    <s v="St Cah Main Theatre"/>
    <d v="2026-06-24T00:00:00"/>
    <d v="2026-06-24T09:00:00"/>
    <d v="2026-06-24T13:00:00"/>
    <s v="634285337710"/>
    <s v="60076079"/>
    <s v="Scar revision"/>
    <m/>
    <s v="Plastic Surgery"/>
    <s v="Dr Dummy 23"/>
    <d v="2026-06-24T09:08:00"/>
    <d v="2026-06-24T09:40:00"/>
    <m/>
    <m/>
    <n v="1"/>
    <s v="JUNE-26-dummy-data.xlsx"/>
    <b v="0"/>
    <m/>
  </r>
  <r>
    <x v="0"/>
    <x v="1"/>
    <x v="8"/>
    <x v="2"/>
    <x v="0"/>
    <x v="0"/>
    <x v="0"/>
    <x v="7"/>
    <x v="1"/>
    <n v="1"/>
    <s v="St Cah Main Theatre"/>
    <d v="2026-06-24T00:00:00"/>
    <d v="2026-06-24T09:00:00"/>
    <d v="2026-06-24T13:00:00"/>
    <s v="699712967731"/>
    <s v="60153666"/>
    <s v="Skin graft"/>
    <m/>
    <s v="Plastic Surgery"/>
    <s v="Dr Dummy 23"/>
    <d v="2026-06-24T11:03:00"/>
    <d v="2026-06-24T11:32:00"/>
    <m/>
    <m/>
    <n v="1"/>
    <s v="JUNE-26-dummy-data.xlsx"/>
    <b v="0"/>
    <m/>
  </r>
  <r>
    <x v="0"/>
    <x v="1"/>
    <x v="8"/>
    <x v="2"/>
    <x v="0"/>
    <x v="0"/>
    <x v="0"/>
    <x v="0"/>
    <x v="0"/>
    <n v="1"/>
    <s v="St Cah Main Theatre"/>
    <d v="2026-06-27T00:00:00"/>
    <d v="2026-06-27T13:00:00"/>
    <d v="2026-06-27T17:00:00"/>
    <m/>
    <m/>
    <m/>
    <m/>
    <m/>
    <m/>
    <m/>
    <m/>
    <n v="4"/>
    <n v="0"/>
    <n v="4"/>
    <s v="JUNE-26-dummy-data.xlsx"/>
    <b v="0"/>
    <n v="0"/>
  </r>
  <r>
    <x v="0"/>
    <x v="1"/>
    <x v="8"/>
    <x v="2"/>
    <x v="0"/>
    <x v="0"/>
    <x v="0"/>
    <x v="0"/>
    <x v="1"/>
    <n v="1"/>
    <s v="St Cah Main Theatre"/>
    <d v="2026-06-27T00:00:00"/>
    <d v="2026-06-27T13:00:00"/>
    <d v="2026-06-27T17:00:00"/>
    <s v="600266139884"/>
    <s v="60060293"/>
    <s v="Diagnostic laparoscopy"/>
    <m/>
    <s v="Gynaecology"/>
    <s v="Dr Dummy 22"/>
    <d v="2026-06-27T13:06:00"/>
    <d v="2026-06-27T13:40:00"/>
    <m/>
    <m/>
    <n v="1"/>
    <s v="JUNE-26-dummy-data.xlsx"/>
    <b v="0"/>
    <m/>
  </r>
  <r>
    <x v="0"/>
    <x v="1"/>
    <x v="8"/>
    <x v="2"/>
    <x v="0"/>
    <x v="0"/>
    <x v="0"/>
    <x v="0"/>
    <x v="1"/>
    <n v="1"/>
    <s v="St Cah Main Theatre"/>
    <d v="2026-06-27T00:00:00"/>
    <d v="2026-06-27T13:00:00"/>
    <d v="2026-06-27T17:00:00"/>
    <s v="637312760506"/>
    <s v="60138867"/>
    <s v="Endometrial biopsy"/>
    <m/>
    <s v="Gynaecology"/>
    <s v="Dr Dummy 22"/>
    <d v="2026-06-27T15:06:00"/>
    <d v="2026-06-27T15:39:00"/>
    <m/>
    <m/>
    <n v="1"/>
    <s v="JUNE-26-dummy-data.xlsx"/>
    <b v="0"/>
    <m/>
  </r>
  <r>
    <x v="0"/>
    <x v="1"/>
    <x v="8"/>
    <x v="2"/>
    <x v="0"/>
    <x v="0"/>
    <x v="0"/>
    <x v="0"/>
    <x v="1"/>
    <n v="1"/>
    <s v="St Cah Main Theatre"/>
    <d v="2026-06-27T00:00:00"/>
    <d v="2026-06-27T13:00:00"/>
    <d v="2026-06-27T17:00:00"/>
    <s v="641548107307"/>
    <s v="60260771"/>
    <s v="Endometrial biopsy"/>
    <m/>
    <s v="Gynaecology"/>
    <s v="Dr Dummy 22"/>
    <d v="2026-06-27T16:09:00"/>
    <d v="2026-06-27T16:47:00"/>
    <m/>
    <m/>
    <n v="1"/>
    <s v="JUNE-26-dummy-data.xlsx"/>
    <b v="0"/>
    <m/>
  </r>
  <r>
    <x v="0"/>
    <x v="1"/>
    <x v="8"/>
    <x v="2"/>
    <x v="0"/>
    <x v="0"/>
    <x v="0"/>
    <x v="0"/>
    <x v="1"/>
    <n v="1"/>
    <s v="St Cah Main Theatre"/>
    <d v="2026-06-27T00:00:00"/>
    <d v="2026-06-27T13:00:00"/>
    <d v="2026-06-27T17:00:00"/>
    <s v="692422712709"/>
    <s v="60118444"/>
    <s v="Diagnostic laparoscopy"/>
    <m/>
    <s v="Gynaecology"/>
    <s v="Dr Dummy 22"/>
    <d v="2026-06-27T14:03:00"/>
    <d v="2026-06-27T14:36:00"/>
    <m/>
    <m/>
    <n v="1"/>
    <s v="JUNE-26-dummy-data.xlsx"/>
    <b v="0"/>
    <m/>
  </r>
  <r>
    <x v="0"/>
    <x v="1"/>
    <x v="8"/>
    <x v="2"/>
    <x v="1"/>
    <x v="0"/>
    <x v="0"/>
    <x v="0"/>
    <x v="0"/>
    <n v="1"/>
    <s v="St Cah Main Theatre"/>
    <d v="2026-07-09T00:00:00"/>
    <d v="2026-07-09T13:00:00"/>
    <d v="2026-07-09T17:00:00"/>
    <m/>
    <m/>
    <m/>
    <m/>
    <m/>
    <m/>
    <m/>
    <m/>
    <n v="4"/>
    <n v="0"/>
    <n v="4"/>
    <s v="JULY-26-dummy-data.xlsx"/>
    <b v="0"/>
    <n v="0"/>
  </r>
  <r>
    <x v="0"/>
    <x v="1"/>
    <x v="8"/>
    <x v="2"/>
    <x v="1"/>
    <x v="0"/>
    <x v="0"/>
    <x v="0"/>
    <x v="1"/>
    <n v="1"/>
    <s v="St Cah Main Theatre"/>
    <d v="2026-07-09T00:00:00"/>
    <d v="2026-07-09T13:00:00"/>
    <d v="2026-07-09T17:00:00"/>
    <s v="728134757443"/>
    <s v="70092220"/>
    <s v="Cervical polypectomy"/>
    <m/>
    <s v="Gynaecology"/>
    <s v="Dr Dummy 03"/>
    <d v="2026-07-09T13:08:00"/>
    <d v="2026-07-09T13:39:00"/>
    <m/>
    <m/>
    <n v="1"/>
    <s v="JULY-26-dummy-data.xlsx"/>
    <b v="0"/>
    <m/>
  </r>
  <r>
    <x v="0"/>
    <x v="1"/>
    <x v="8"/>
    <x v="2"/>
    <x v="1"/>
    <x v="0"/>
    <x v="0"/>
    <x v="0"/>
    <x v="1"/>
    <n v="1"/>
    <s v="St Cah Main Theatre"/>
    <d v="2026-07-09T00:00:00"/>
    <d v="2026-07-09T13:00:00"/>
    <d v="2026-07-09T17:00:00"/>
    <s v="738835749378"/>
    <s v="70298026"/>
    <s v="Diagnostic laparoscopy"/>
    <m/>
    <s v="Gynaecology"/>
    <s v="Dr Dummy 03"/>
    <d v="2026-07-09T14:08:00"/>
    <d v="2026-07-09T14:41:00"/>
    <m/>
    <m/>
    <n v="1"/>
    <s v="JULY-26-dummy-data.xlsx"/>
    <b v="0"/>
    <m/>
  </r>
  <r>
    <x v="0"/>
    <x v="1"/>
    <x v="8"/>
    <x v="2"/>
    <x v="1"/>
    <x v="0"/>
    <x v="0"/>
    <x v="0"/>
    <x v="1"/>
    <n v="1"/>
    <s v="St Cah Main Theatre"/>
    <d v="2026-07-09T00:00:00"/>
    <d v="2026-07-09T13:00:00"/>
    <d v="2026-07-09T17:00:00"/>
    <s v="743920478946"/>
    <s v="70176475"/>
    <s v="Diagnostic laparoscopy"/>
    <s v="Tissue biopsy"/>
    <s v="Gynaecology"/>
    <s v="Dr Dummy 03"/>
    <d v="2026-07-09T16:05:00"/>
    <d v="2026-07-09T16:37:00"/>
    <m/>
    <m/>
    <n v="1"/>
    <s v="JULY-26-dummy-data.xlsx"/>
    <b v="0"/>
    <m/>
  </r>
  <r>
    <x v="0"/>
    <x v="1"/>
    <x v="8"/>
    <x v="2"/>
    <x v="1"/>
    <x v="0"/>
    <x v="0"/>
    <x v="0"/>
    <x v="1"/>
    <n v="1"/>
    <s v="St Cah Main Theatre"/>
    <d v="2026-07-09T00:00:00"/>
    <d v="2026-07-09T13:00:00"/>
    <d v="2026-07-09T17:00:00"/>
    <s v="751648659049"/>
    <s v="70023433"/>
    <s v="Cervical polypectomy"/>
    <m/>
    <s v="Gynaecology"/>
    <s v="Dr Dummy 03"/>
    <d v="2026-07-09T15:09:00"/>
    <d v="2026-07-09T15:47:00"/>
    <m/>
    <m/>
    <n v="1"/>
    <s v="JULY-26-dummy-data.xlsx"/>
    <b v="0"/>
    <m/>
  </r>
  <r>
    <x v="0"/>
    <x v="1"/>
    <x v="8"/>
    <x v="2"/>
    <x v="1"/>
    <x v="0"/>
    <x v="0"/>
    <x v="7"/>
    <x v="0"/>
    <n v="1"/>
    <s v="St Cah Main Theatre"/>
    <d v="2026-07-20T00:00:00"/>
    <d v="2026-07-20T09:00:00"/>
    <d v="2026-07-20T13:00:00"/>
    <m/>
    <m/>
    <m/>
    <m/>
    <m/>
    <m/>
    <m/>
    <m/>
    <n v="4"/>
    <n v="0"/>
    <n v="4"/>
    <s v="JULY-26-dummy-data.xlsx"/>
    <b v="0"/>
    <n v="0"/>
  </r>
  <r>
    <x v="0"/>
    <x v="1"/>
    <x v="8"/>
    <x v="2"/>
    <x v="1"/>
    <x v="0"/>
    <x v="0"/>
    <x v="7"/>
    <x v="1"/>
    <n v="1"/>
    <s v="St Cah Main Theatre"/>
    <d v="2026-07-20T00:00:00"/>
    <d v="2026-07-20T09:00:00"/>
    <d v="2026-07-20T13:00:00"/>
    <s v="707433893042"/>
    <s v="70073270"/>
    <s v="Scar revision"/>
    <m/>
    <s v="Plastic Surgery"/>
    <s v="Dr Dummy 13"/>
    <d v="2026-07-20T12:09:00"/>
    <d v="2026-07-20T12:35:00"/>
    <m/>
    <m/>
    <n v="1"/>
    <s v="JULY-26-dummy-data.xlsx"/>
    <b v="0"/>
    <m/>
  </r>
  <r>
    <x v="0"/>
    <x v="1"/>
    <x v="8"/>
    <x v="2"/>
    <x v="1"/>
    <x v="0"/>
    <x v="0"/>
    <x v="7"/>
    <x v="1"/>
    <n v="1"/>
    <s v="St Cah Main Theatre"/>
    <d v="2026-07-20T00:00:00"/>
    <d v="2026-07-20T09:00:00"/>
    <d v="2026-07-20T13:00:00"/>
    <s v="719116468424"/>
    <s v="70189634"/>
    <s v="Hand wound repair"/>
    <m/>
    <s v="Plastic Surgery"/>
    <s v="Dr Dummy 13"/>
    <d v="2026-07-20T09:06:00"/>
    <d v="2026-07-20T09:44:00"/>
    <m/>
    <m/>
    <n v="1"/>
    <s v="JULY-26-dummy-data.xlsx"/>
    <b v="0"/>
    <m/>
  </r>
  <r>
    <x v="0"/>
    <x v="1"/>
    <x v="8"/>
    <x v="2"/>
    <x v="1"/>
    <x v="0"/>
    <x v="0"/>
    <x v="7"/>
    <x v="1"/>
    <n v="1"/>
    <s v="St Cah Main Theatre"/>
    <d v="2026-07-20T00:00:00"/>
    <d v="2026-07-20T09:00:00"/>
    <d v="2026-07-20T13:00:00"/>
    <s v="723737289081"/>
    <s v="70104144"/>
    <s v="Scar revision"/>
    <m/>
    <s v="Plastic Surgery"/>
    <s v="Dr Dummy 13"/>
    <d v="2026-07-20T11:07:00"/>
    <d v="2026-07-20T11:43:00"/>
    <m/>
    <m/>
    <n v="1"/>
    <s v="JULY-26-dummy-data.xlsx"/>
    <b v="0"/>
    <m/>
  </r>
  <r>
    <x v="0"/>
    <x v="1"/>
    <x v="8"/>
    <x v="2"/>
    <x v="1"/>
    <x v="0"/>
    <x v="0"/>
    <x v="7"/>
    <x v="1"/>
    <n v="1"/>
    <s v="St Cah Main Theatre"/>
    <d v="2026-07-20T00:00:00"/>
    <d v="2026-07-20T09:00:00"/>
    <d v="2026-07-20T13:00:00"/>
    <s v="768398959817"/>
    <s v="70006595"/>
    <s v="Scar revision"/>
    <m/>
    <s v="Plastic Surgery"/>
    <s v="Dr Dummy 13"/>
    <d v="2026-07-20T10:05:00"/>
    <d v="2026-07-20T10:34:00"/>
    <m/>
    <m/>
    <n v="1"/>
    <s v="JULY-26-dummy-data.xlsx"/>
    <b v="0"/>
    <m/>
  </r>
  <r>
    <x v="0"/>
    <x v="1"/>
    <x v="8"/>
    <x v="2"/>
    <x v="2"/>
    <x v="0"/>
    <x v="0"/>
    <x v="4"/>
    <x v="0"/>
    <n v="1"/>
    <s v="St Cah Main Theatre"/>
    <d v="2026-08-14T00:00:00"/>
    <d v="2026-08-14T13:00:00"/>
    <d v="2026-08-14T17:00:00"/>
    <m/>
    <m/>
    <m/>
    <m/>
    <m/>
    <m/>
    <m/>
    <m/>
    <n v="4"/>
    <n v="0"/>
    <n v="4"/>
    <s v="AUGUST-26-dummy-data.xlsx"/>
    <b v="0"/>
    <n v="0"/>
  </r>
  <r>
    <x v="0"/>
    <x v="1"/>
    <x v="8"/>
    <x v="2"/>
    <x v="2"/>
    <x v="0"/>
    <x v="0"/>
    <x v="4"/>
    <x v="1"/>
    <n v="1"/>
    <s v="St Cah Main Theatre"/>
    <d v="2026-08-14T00:00:00"/>
    <d v="2026-08-14T13:00:00"/>
    <d v="2026-08-14T17:00:00"/>
    <s v="924409980722"/>
    <s v="840307"/>
    <s v="Laparoscopic cholecystectomy"/>
    <m/>
    <s v="General Surgery"/>
    <s v="Dr Dummy 03"/>
    <d v="2026-08-14T16:11:00"/>
    <d v="2026-08-14T16:48:00"/>
    <m/>
    <m/>
    <n v="1"/>
    <s v="AUGUST-26-dummy-data.xlsx"/>
    <b v="0"/>
    <m/>
  </r>
  <r>
    <x v="0"/>
    <x v="1"/>
    <x v="8"/>
    <x v="2"/>
    <x v="2"/>
    <x v="0"/>
    <x v="0"/>
    <x v="4"/>
    <x v="1"/>
    <n v="1"/>
    <s v="St Cah Main Theatre"/>
    <d v="2026-08-14T00:00:00"/>
    <d v="2026-08-14T13:00:00"/>
    <d v="2026-08-14T17:00:00"/>
    <s v="957965390732"/>
    <s v="896851"/>
    <s v="Incision and drainage of abscess"/>
    <s v="Tissue biopsy"/>
    <s v="General Surgery"/>
    <s v="Dr Dummy 03"/>
    <d v="2026-08-14T13:06:00"/>
    <d v="2026-08-14T13:42:00"/>
    <m/>
    <m/>
    <n v="1"/>
    <s v="AUGUST-26-dummy-data.xlsx"/>
    <b v="0"/>
    <m/>
  </r>
  <r>
    <x v="0"/>
    <x v="1"/>
    <x v="8"/>
    <x v="2"/>
    <x v="2"/>
    <x v="0"/>
    <x v="0"/>
    <x v="4"/>
    <x v="1"/>
    <n v="1"/>
    <s v="St Cah Main Theatre"/>
    <d v="2026-08-14T00:00:00"/>
    <d v="2026-08-14T13:00:00"/>
    <d v="2026-08-14T17:00:00"/>
    <s v="974581472248"/>
    <s v="846109"/>
    <s v="Laparoscopic appendicectomy"/>
    <s v="Diagnostic examination"/>
    <s v="General Surgery"/>
    <s v="Dr Dummy 03"/>
    <d v="2026-08-14T15:07:00"/>
    <d v="2026-08-14T15:39:00"/>
    <m/>
    <m/>
    <n v="1"/>
    <s v="AUGUST-26-dummy-data.xlsx"/>
    <b v="0"/>
    <m/>
  </r>
  <r>
    <x v="0"/>
    <x v="1"/>
    <x v="8"/>
    <x v="2"/>
    <x v="2"/>
    <x v="0"/>
    <x v="0"/>
    <x v="4"/>
    <x v="1"/>
    <n v="1"/>
    <s v="St Cah Main Theatre"/>
    <d v="2026-08-14T00:00:00"/>
    <d v="2026-08-14T13:00:00"/>
    <d v="2026-08-14T17:00:00"/>
    <s v="987949548893"/>
    <s v="839440"/>
    <s v="Excision of skin lesion"/>
    <m/>
    <s v="General Surgery"/>
    <s v="Dr Dummy 03"/>
    <d v="2026-08-14T14:07:00"/>
    <d v="2026-08-14T14:43:00"/>
    <m/>
    <m/>
    <n v="1"/>
    <s v="AUGUST-26-dummy-data.xlsx"/>
    <b v="0"/>
    <m/>
  </r>
  <r>
    <x v="0"/>
    <x v="1"/>
    <x v="8"/>
    <x v="2"/>
    <x v="2"/>
    <x v="0"/>
    <x v="0"/>
    <x v="7"/>
    <x v="0"/>
    <n v="1"/>
    <s v="St Cah Main Theatre"/>
    <d v="2026-08-29T00:00:00"/>
    <d v="2026-08-29T08:00:00"/>
    <d v="2026-08-29T12:00:00"/>
    <m/>
    <m/>
    <m/>
    <m/>
    <m/>
    <m/>
    <m/>
    <m/>
    <n v="4"/>
    <n v="0"/>
    <n v="4"/>
    <s v="AUGUST-26-dummy-data.xlsx"/>
    <b v="0"/>
    <n v="0"/>
  </r>
  <r>
    <x v="0"/>
    <x v="1"/>
    <x v="8"/>
    <x v="2"/>
    <x v="2"/>
    <x v="0"/>
    <x v="0"/>
    <x v="7"/>
    <x v="1"/>
    <n v="1"/>
    <s v="St Cah Main Theatre"/>
    <d v="2026-08-29T00:00:00"/>
    <d v="2026-08-29T08:00:00"/>
    <d v="2026-08-29T12:00:00"/>
    <s v="923940153117"/>
    <s v="720923"/>
    <s v="Excision of skin lesion"/>
    <m/>
    <s v="Plastic Surgery"/>
    <s v="Dr Dummy 23"/>
    <d v="2026-08-29T09:05:00"/>
    <d v="2026-08-29T09:45:00"/>
    <m/>
    <m/>
    <n v="1"/>
    <s v="AUGUST-26-dummy-data.xlsx"/>
    <b v="0"/>
    <m/>
  </r>
  <r>
    <x v="0"/>
    <x v="1"/>
    <x v="8"/>
    <x v="2"/>
    <x v="2"/>
    <x v="0"/>
    <x v="0"/>
    <x v="7"/>
    <x v="1"/>
    <n v="1"/>
    <s v="St Cah Main Theatre"/>
    <d v="2026-08-29T00:00:00"/>
    <d v="2026-08-29T08:00:00"/>
    <d v="2026-08-29T12:00:00"/>
    <s v="926729919085"/>
    <s v="826520"/>
    <s v="Excision of skin lesion"/>
    <s v="Diagnostic examination"/>
    <s v="Plastic Surgery"/>
    <s v="Dr Dummy 23"/>
    <d v="2026-08-29T11:09:00"/>
    <d v="2026-08-29T11:36:00"/>
    <m/>
    <m/>
    <n v="1"/>
    <s v="AUGUST-26-dummy-data.xlsx"/>
    <b v="0"/>
    <m/>
  </r>
  <r>
    <x v="0"/>
    <x v="1"/>
    <x v="8"/>
    <x v="2"/>
    <x v="2"/>
    <x v="0"/>
    <x v="0"/>
    <x v="7"/>
    <x v="1"/>
    <n v="1"/>
    <s v="St Cah Main Theatre"/>
    <d v="2026-08-29T00:00:00"/>
    <d v="2026-08-29T08:00:00"/>
    <d v="2026-08-29T12:00:00"/>
    <s v="952580554666"/>
    <s v="914090"/>
    <s v="Hand wound repair"/>
    <m/>
    <s v="Plastic Surgery"/>
    <s v="Dr Dummy 23"/>
    <d v="2026-08-29T10:08:00"/>
    <d v="2026-08-29T10:40:00"/>
    <m/>
    <m/>
    <n v="1"/>
    <s v="AUGUST-26-dummy-data.xlsx"/>
    <b v="0"/>
    <m/>
  </r>
  <r>
    <x v="0"/>
    <x v="1"/>
    <x v="8"/>
    <x v="2"/>
    <x v="2"/>
    <x v="0"/>
    <x v="0"/>
    <x v="7"/>
    <x v="1"/>
    <n v="1"/>
    <s v="St Cah Main Theatre"/>
    <d v="2026-08-29T00:00:00"/>
    <d v="2026-08-29T08:00:00"/>
    <d v="2026-08-29T12:00:00"/>
    <s v="963377135898"/>
    <s v="852216"/>
    <s v="Skin graft"/>
    <s v="Wound dressing"/>
    <s v="Plastic Surgery"/>
    <s v="Dr Dummy 23"/>
    <d v="2026-08-29T08:05:00"/>
    <d v="2026-08-29T08:43:00"/>
    <m/>
    <m/>
    <n v="1"/>
    <s v="AUGUST-26-dummy-data.xlsx"/>
    <b v="0"/>
    <m/>
  </r>
  <r>
    <x v="0"/>
    <x v="1"/>
    <x v="8"/>
    <x v="3"/>
    <x v="0"/>
    <x v="0"/>
    <x v="0"/>
    <x v="7"/>
    <x v="0"/>
    <n v="1"/>
    <s v="St Cah Main Theatre"/>
    <d v="2026-06-14T00:00:00"/>
    <d v="2026-06-14T08:30:00"/>
    <d v="2026-06-14T13:00:00"/>
    <m/>
    <m/>
    <m/>
    <m/>
    <m/>
    <m/>
    <m/>
    <m/>
    <n v="4"/>
    <n v="0"/>
    <n v="4"/>
    <s v="JUNE-26-dummy-data.xlsx"/>
    <b v="0"/>
    <n v="0"/>
  </r>
  <r>
    <x v="0"/>
    <x v="1"/>
    <x v="8"/>
    <x v="3"/>
    <x v="0"/>
    <x v="0"/>
    <x v="0"/>
    <x v="7"/>
    <x v="1"/>
    <n v="1"/>
    <s v="St Cah Main Theatre"/>
    <d v="2026-06-14T00:00:00"/>
    <d v="2026-06-14T08:30:00"/>
    <d v="2026-06-14T13:00:00"/>
    <s v="612810439057"/>
    <s v="60059037"/>
    <s v="Hand wound repair"/>
    <s v="Tissue biopsy"/>
    <s v="Plastic Surgery"/>
    <s v="Dr Dummy 09"/>
    <d v="2026-06-14T09:42:00"/>
    <d v="2026-06-14T10:32:00"/>
    <m/>
    <m/>
    <n v="1"/>
    <s v="JUNE-26-dummy-data.xlsx"/>
    <b v="0"/>
    <m/>
  </r>
  <r>
    <x v="0"/>
    <x v="1"/>
    <x v="8"/>
    <x v="3"/>
    <x v="0"/>
    <x v="0"/>
    <x v="0"/>
    <x v="7"/>
    <x v="1"/>
    <n v="1"/>
    <s v="St Cah Main Theatre"/>
    <d v="2026-06-14T00:00:00"/>
    <d v="2026-06-14T08:30:00"/>
    <d v="2026-06-14T13:00:00"/>
    <s v="623768158606"/>
    <s v="60053432"/>
    <s v="Skin graft"/>
    <m/>
    <s v="Plastic Surgery"/>
    <s v="Dr Dummy 09"/>
    <d v="2026-06-14T10:46:00"/>
    <d v="2026-06-14T11:24:00"/>
    <m/>
    <m/>
    <n v="1"/>
    <s v="JUNE-26-dummy-data.xlsx"/>
    <b v="0"/>
    <m/>
  </r>
  <r>
    <x v="0"/>
    <x v="1"/>
    <x v="8"/>
    <x v="3"/>
    <x v="0"/>
    <x v="0"/>
    <x v="0"/>
    <x v="7"/>
    <x v="1"/>
    <n v="1"/>
    <s v="St Cah Main Theatre"/>
    <d v="2026-06-14T00:00:00"/>
    <d v="2026-06-14T08:30:00"/>
    <d v="2026-06-14T13:00:00"/>
    <s v="631979923066"/>
    <s v="60015148"/>
    <s v="Excision of skin lesion"/>
    <s v="Tissue biopsy"/>
    <s v="Plastic Surgery"/>
    <s v="Dr Dummy 09"/>
    <d v="2026-06-14T08:36:00"/>
    <d v="2026-06-14T09:18:00"/>
    <m/>
    <m/>
    <n v="1"/>
    <s v="JUNE-26-dummy-data.xlsx"/>
    <b v="0"/>
    <m/>
  </r>
  <r>
    <x v="0"/>
    <x v="1"/>
    <x v="8"/>
    <x v="3"/>
    <x v="0"/>
    <x v="0"/>
    <x v="0"/>
    <x v="7"/>
    <x v="1"/>
    <n v="1"/>
    <s v="St Cah Main Theatre"/>
    <d v="2026-06-14T00:00:00"/>
    <d v="2026-06-14T08:30:00"/>
    <d v="2026-06-14T13:00:00"/>
    <s v="665258007286"/>
    <s v="60024558"/>
    <s v="Hand wound repair"/>
    <s v="Diagnostic examination"/>
    <s v="Plastic Surgery"/>
    <s v="Dr Dummy 09"/>
    <d v="2026-06-14T12:00:00"/>
    <d v="2026-06-14T12:31:00"/>
    <m/>
    <m/>
    <n v="1"/>
    <s v="JUNE-26-dummy-data.xlsx"/>
    <b v="0"/>
    <m/>
  </r>
  <r>
    <x v="0"/>
    <x v="1"/>
    <x v="8"/>
    <x v="3"/>
    <x v="1"/>
    <x v="0"/>
    <x v="0"/>
    <x v="4"/>
    <x v="0"/>
    <n v="1"/>
    <s v="St Cah Main Theatre"/>
    <d v="2026-07-03T00:00:00"/>
    <d v="2026-07-03T08:00:00"/>
    <d v="2026-07-03T12:30:00"/>
    <m/>
    <m/>
    <m/>
    <m/>
    <m/>
    <m/>
    <m/>
    <m/>
    <n v="4"/>
    <n v="0"/>
    <n v="4"/>
    <s v="JULY-26-dummy-data.xlsx"/>
    <b v="0"/>
    <n v="0"/>
  </r>
  <r>
    <x v="0"/>
    <x v="1"/>
    <x v="8"/>
    <x v="3"/>
    <x v="1"/>
    <x v="0"/>
    <x v="0"/>
    <x v="4"/>
    <x v="1"/>
    <n v="1"/>
    <s v="St Cah Main Theatre"/>
    <d v="2026-07-03T00:00:00"/>
    <d v="2026-07-03T08:00:00"/>
    <d v="2026-07-03T12:30:00"/>
    <s v="723733664816"/>
    <s v="70006105"/>
    <s v="Inguinal hernia repair"/>
    <m/>
    <s v="General Surgery"/>
    <s v="Dr Dummy 02"/>
    <d v="2026-07-03T10:19:00"/>
    <d v="2026-07-03T10:58:00"/>
    <m/>
    <m/>
    <n v="1"/>
    <s v="JULY-26-dummy-data.xlsx"/>
    <b v="0"/>
    <m/>
  </r>
  <r>
    <x v="0"/>
    <x v="1"/>
    <x v="8"/>
    <x v="3"/>
    <x v="1"/>
    <x v="0"/>
    <x v="0"/>
    <x v="4"/>
    <x v="1"/>
    <n v="1"/>
    <s v="St Cah Main Theatre"/>
    <d v="2026-07-03T00:00:00"/>
    <d v="2026-07-03T08:00:00"/>
    <d v="2026-07-03T12:30:00"/>
    <s v="778073623286"/>
    <s v="70064228"/>
    <s v="Inguinal hernia repair"/>
    <s v="Local anaesthetic infiltration"/>
    <s v="General Surgery"/>
    <s v="Dr Dummy 02"/>
    <d v="2026-07-03T09:16:00"/>
    <d v="2026-07-03T09:50:00"/>
    <m/>
    <m/>
    <n v="1"/>
    <s v="JULY-26-dummy-data.xlsx"/>
    <b v="0"/>
    <m/>
  </r>
  <r>
    <x v="0"/>
    <x v="1"/>
    <x v="8"/>
    <x v="3"/>
    <x v="1"/>
    <x v="0"/>
    <x v="0"/>
    <x v="4"/>
    <x v="1"/>
    <n v="1"/>
    <s v="St Cah Main Theatre"/>
    <d v="2026-07-03T00:00:00"/>
    <d v="2026-07-03T08:00:00"/>
    <d v="2026-07-03T12:30:00"/>
    <s v="778815451962"/>
    <s v="70041355"/>
    <s v="Incision and drainage of abscess"/>
    <s v="Wound dressing"/>
    <s v="General Surgery"/>
    <s v="Dr Dummy 02"/>
    <d v="2026-07-03T11:26:00"/>
    <d v="2026-07-03T12:01:00"/>
    <m/>
    <m/>
    <n v="1"/>
    <s v="JULY-26-dummy-data.xlsx"/>
    <b v="0"/>
    <m/>
  </r>
  <r>
    <x v="0"/>
    <x v="1"/>
    <x v="8"/>
    <x v="3"/>
    <x v="1"/>
    <x v="0"/>
    <x v="0"/>
    <x v="4"/>
    <x v="1"/>
    <n v="1"/>
    <s v="St Cah Main Theatre"/>
    <d v="2026-07-03T00:00:00"/>
    <d v="2026-07-03T08:00:00"/>
    <d v="2026-07-03T12:30:00"/>
    <s v="785713055053"/>
    <s v="70139714"/>
    <s v="Laparoscopic cholecystectomy"/>
    <m/>
    <s v="General Surgery"/>
    <s v="Dr Dummy 02"/>
    <d v="2026-07-03T08:11:00"/>
    <d v="2026-07-03T08:51:00"/>
    <m/>
    <m/>
    <n v="1"/>
    <s v="JULY-26-dummy-data.xlsx"/>
    <b v="0"/>
    <m/>
  </r>
  <r>
    <x v="0"/>
    <x v="1"/>
    <x v="8"/>
    <x v="3"/>
    <x v="2"/>
    <x v="0"/>
    <x v="0"/>
    <x v="0"/>
    <x v="0"/>
    <n v="1"/>
    <s v="St Cah Main Theatre"/>
    <d v="2026-08-02T00:00:00"/>
    <d v="2026-08-02T13:00:00"/>
    <d v="2026-08-02T17:30:00"/>
    <m/>
    <m/>
    <m/>
    <m/>
    <m/>
    <m/>
    <m/>
    <m/>
    <n v="4"/>
    <n v="0"/>
    <n v="4"/>
    <s v="AUGUST-26-dummy-data.xlsx"/>
    <b v="0"/>
    <n v="0"/>
  </r>
  <r>
    <x v="0"/>
    <x v="1"/>
    <x v="8"/>
    <x v="3"/>
    <x v="2"/>
    <x v="0"/>
    <x v="0"/>
    <x v="0"/>
    <x v="1"/>
    <n v="1"/>
    <s v="St Cah Main Theatre"/>
    <d v="2026-08-02T00:00:00"/>
    <d v="2026-08-02T13:00:00"/>
    <d v="2026-08-02T17:30:00"/>
    <s v="914587746094"/>
    <s v="975025"/>
    <s v="Diagnostic laparoscopy"/>
    <s v="Wound dressing"/>
    <s v="Gynaecology"/>
    <s v="Dr Dummy 10"/>
    <d v="2026-08-02T15:25:00"/>
    <d v="2026-08-02T16:03:00"/>
    <m/>
    <m/>
    <n v="1"/>
    <s v="AUGUST-26-dummy-data.xlsx"/>
    <b v="0"/>
    <m/>
  </r>
  <r>
    <x v="0"/>
    <x v="1"/>
    <x v="8"/>
    <x v="3"/>
    <x v="2"/>
    <x v="0"/>
    <x v="0"/>
    <x v="0"/>
    <x v="1"/>
    <n v="1"/>
    <s v="St Cah Main Theatre"/>
    <d v="2026-08-02T00:00:00"/>
    <d v="2026-08-02T13:00:00"/>
    <d v="2026-08-02T17:30:00"/>
    <s v="948885592910"/>
    <s v="745442"/>
    <s v="Endometrial biopsy"/>
    <m/>
    <s v="Gynaecology"/>
    <s v="Dr Dummy 10"/>
    <d v="2026-08-02T14:18:00"/>
    <d v="2026-08-02T14:55:00"/>
    <m/>
    <m/>
    <n v="1"/>
    <s v="AUGUST-26-dummy-data.xlsx"/>
    <b v="0"/>
    <m/>
  </r>
  <r>
    <x v="0"/>
    <x v="1"/>
    <x v="8"/>
    <x v="3"/>
    <x v="2"/>
    <x v="0"/>
    <x v="0"/>
    <x v="0"/>
    <x v="1"/>
    <n v="1"/>
    <s v="St Cah Main Theatre"/>
    <d v="2026-08-02T00:00:00"/>
    <d v="2026-08-02T13:00:00"/>
    <d v="2026-08-02T17:30:00"/>
    <s v="982046390393"/>
    <s v="974734"/>
    <s v="Endometrial biopsy"/>
    <m/>
    <s v="Gynaecology"/>
    <s v="Dr Dummy 10"/>
    <d v="2026-08-02T16:31:00"/>
    <d v="2026-08-02T17:16:00"/>
    <m/>
    <m/>
    <n v="1"/>
    <s v="AUGUST-26-dummy-data.xlsx"/>
    <b v="0"/>
    <m/>
  </r>
  <r>
    <x v="0"/>
    <x v="1"/>
    <x v="8"/>
    <x v="3"/>
    <x v="2"/>
    <x v="0"/>
    <x v="0"/>
    <x v="0"/>
    <x v="1"/>
    <n v="1"/>
    <s v="St Cah Main Theatre"/>
    <d v="2026-08-02T00:00:00"/>
    <d v="2026-08-02T13:00:00"/>
    <d v="2026-08-02T17:30:00"/>
    <s v="988282003159"/>
    <s v="774752"/>
    <s v="Diagnostic laparoscopy"/>
    <m/>
    <s v="Gynaecology"/>
    <s v="Dr Dummy 10"/>
    <d v="2026-08-02T13:10:00"/>
    <d v="2026-08-02T13:40:00"/>
    <m/>
    <m/>
    <n v="1"/>
    <s v="AUGUST-26-dummy-data.xlsx"/>
    <b v="0"/>
    <m/>
  </r>
  <r>
    <x v="0"/>
    <x v="1"/>
    <x v="8"/>
    <x v="3"/>
    <x v="2"/>
    <x v="0"/>
    <x v="0"/>
    <x v="4"/>
    <x v="0"/>
    <n v="1"/>
    <s v="St Cah Main Theatre"/>
    <d v="2026-08-09T00:00:00"/>
    <d v="2026-08-09T13:30:00"/>
    <d v="2026-08-09T18:00:00"/>
    <m/>
    <m/>
    <m/>
    <m/>
    <m/>
    <m/>
    <m/>
    <m/>
    <n v="4"/>
    <n v="0"/>
    <n v="4"/>
    <s v="AUGUST-26-dummy-data.xlsx"/>
    <b v="0"/>
    <n v="0"/>
  </r>
  <r>
    <x v="0"/>
    <x v="1"/>
    <x v="8"/>
    <x v="3"/>
    <x v="2"/>
    <x v="0"/>
    <x v="0"/>
    <x v="4"/>
    <x v="1"/>
    <n v="1"/>
    <s v="St Cah Main Theatre"/>
    <d v="2026-08-09T00:00:00"/>
    <d v="2026-08-09T13:30:00"/>
    <d v="2026-08-09T18:00:00"/>
    <s v="923708223644"/>
    <s v="863706"/>
    <s v="Laparoscopic cholecystectomy"/>
    <m/>
    <s v="General Surgery"/>
    <s v="Dr Dummy 17"/>
    <d v="2026-08-09T13:38:00"/>
    <d v="2026-08-09T14:08:00"/>
    <m/>
    <m/>
    <n v="1"/>
    <s v="AUGUST-26-dummy-data.xlsx"/>
    <b v="0"/>
    <m/>
  </r>
  <r>
    <x v="0"/>
    <x v="1"/>
    <x v="8"/>
    <x v="3"/>
    <x v="2"/>
    <x v="0"/>
    <x v="0"/>
    <x v="4"/>
    <x v="1"/>
    <n v="1"/>
    <s v="St Cah Main Theatre"/>
    <d v="2026-08-09T00:00:00"/>
    <d v="2026-08-09T13:30:00"/>
    <d v="2026-08-09T18:00:00"/>
    <s v="924039704818"/>
    <s v="739808"/>
    <s v="Excision of skin lesion"/>
    <m/>
    <s v="General Surgery"/>
    <s v="Dr Dummy 17"/>
    <d v="2026-08-09T15:51:00"/>
    <d v="2026-08-09T16:29:00"/>
    <m/>
    <m/>
    <n v="1"/>
    <s v="AUGUST-26-dummy-data.xlsx"/>
    <b v="0"/>
    <m/>
  </r>
  <r>
    <x v="0"/>
    <x v="1"/>
    <x v="8"/>
    <x v="3"/>
    <x v="2"/>
    <x v="0"/>
    <x v="0"/>
    <x v="4"/>
    <x v="1"/>
    <n v="1"/>
    <s v="St Cah Main Theatre"/>
    <d v="2026-08-09T00:00:00"/>
    <d v="2026-08-09T13:30:00"/>
    <d v="2026-08-09T18:00:00"/>
    <s v="960834169666"/>
    <s v="759616"/>
    <s v="Excision of skin lesion"/>
    <m/>
    <s v="General Surgery"/>
    <s v="Dr Dummy 17"/>
    <d v="2026-08-09T14:40:00"/>
    <d v="2026-08-09T15:17:00"/>
    <m/>
    <m/>
    <n v="1"/>
    <s v="AUGUST-26-dummy-data.xlsx"/>
    <b v="0"/>
    <m/>
  </r>
  <r>
    <x v="0"/>
    <x v="1"/>
    <x v="8"/>
    <x v="3"/>
    <x v="2"/>
    <x v="0"/>
    <x v="0"/>
    <x v="4"/>
    <x v="1"/>
    <n v="1"/>
    <s v="St Cah Main Theatre"/>
    <d v="2026-08-09T00:00:00"/>
    <d v="2026-08-09T13:30:00"/>
    <d v="2026-08-09T18:00:00"/>
    <s v="965449806208"/>
    <s v="886863"/>
    <s v="Inguinal hernia repair"/>
    <s v="Tissue biopsy"/>
    <s v="General Surgery"/>
    <s v="Dr Dummy 17"/>
    <d v="2026-08-09T17:00:00"/>
    <d v="2026-08-09T17:38:00"/>
    <m/>
    <m/>
    <n v="1"/>
    <s v="AUGUST-26-dummy-data.xlsx"/>
    <b v="0"/>
    <m/>
  </r>
  <r>
    <x v="0"/>
    <x v="1"/>
    <x v="8"/>
    <x v="4"/>
    <x v="0"/>
    <x v="0"/>
    <x v="0"/>
    <x v="0"/>
    <x v="0"/>
    <n v="1"/>
    <s v="St Cah Main Theatre"/>
    <d v="2026-06-05T00:00:00"/>
    <d v="2026-06-05T13:30:00"/>
    <d v="2026-06-05T18:30:00"/>
    <m/>
    <m/>
    <m/>
    <m/>
    <m/>
    <m/>
    <m/>
    <m/>
    <n v="4"/>
    <n v="0"/>
    <n v="4"/>
    <s v="JUNE-26-dummy-data.xlsx"/>
    <b v="0"/>
    <n v="0"/>
  </r>
  <r>
    <x v="0"/>
    <x v="1"/>
    <x v="8"/>
    <x v="4"/>
    <x v="0"/>
    <x v="0"/>
    <x v="0"/>
    <x v="0"/>
    <x v="1"/>
    <n v="1"/>
    <s v="St Cah Main Theatre"/>
    <d v="2026-06-05T00:00:00"/>
    <d v="2026-06-05T13:30:00"/>
    <d v="2026-06-05T18:30:00"/>
    <s v="610504937590"/>
    <s v="60164550"/>
    <s v="Diagnostic laparoscopy"/>
    <m/>
    <s v="Gynaecology"/>
    <s v="Dr Dummy 22"/>
    <d v="2026-06-05T16:06:00"/>
    <d v="2026-06-05T16:54:00"/>
    <m/>
    <m/>
    <n v="1"/>
    <s v="JUNE-26-dummy-data.xlsx"/>
    <b v="0"/>
    <m/>
  </r>
  <r>
    <x v="0"/>
    <x v="1"/>
    <x v="8"/>
    <x v="4"/>
    <x v="0"/>
    <x v="0"/>
    <x v="0"/>
    <x v="0"/>
    <x v="1"/>
    <n v="1"/>
    <s v="St Cah Main Theatre"/>
    <d v="2026-06-05T00:00:00"/>
    <d v="2026-06-05T13:30:00"/>
    <d v="2026-06-05T18:30:00"/>
    <s v="622035593772"/>
    <s v="60060991"/>
    <s v="Cervical polypectomy"/>
    <m/>
    <s v="Gynaecology"/>
    <s v="Dr Dummy 22"/>
    <d v="2026-06-05T14:50:00"/>
    <d v="2026-06-05T15:32:00"/>
    <m/>
    <m/>
    <n v="1"/>
    <s v="JUNE-26-dummy-data.xlsx"/>
    <b v="0"/>
    <m/>
  </r>
  <r>
    <x v="0"/>
    <x v="1"/>
    <x v="8"/>
    <x v="4"/>
    <x v="0"/>
    <x v="0"/>
    <x v="0"/>
    <x v="0"/>
    <x v="1"/>
    <n v="1"/>
    <s v="St Cah Main Theatre"/>
    <d v="2026-06-05T00:00:00"/>
    <d v="2026-06-05T13:30:00"/>
    <d v="2026-06-05T18:30:00"/>
    <s v="623804318764"/>
    <s v="60021898"/>
    <s v="Diagnostic laparoscopy"/>
    <m/>
    <s v="Gynaecology"/>
    <s v="Dr Dummy 22"/>
    <d v="2026-06-05T17:25:00"/>
    <d v="2026-06-05T18:15:00"/>
    <m/>
    <m/>
    <n v="1"/>
    <s v="JUNE-26-dummy-data.xlsx"/>
    <b v="0"/>
    <m/>
  </r>
  <r>
    <x v="0"/>
    <x v="1"/>
    <x v="8"/>
    <x v="4"/>
    <x v="0"/>
    <x v="0"/>
    <x v="0"/>
    <x v="0"/>
    <x v="1"/>
    <n v="1"/>
    <s v="St Cah Main Theatre"/>
    <d v="2026-06-05T00:00:00"/>
    <d v="2026-06-05T13:30:00"/>
    <d v="2026-06-05T18:30:00"/>
    <s v="663426156387"/>
    <s v="60139708"/>
    <s v="Diagnostic laparoscopy"/>
    <m/>
    <s v="Gynaecology"/>
    <s v="Dr Dummy 22"/>
    <d v="2026-06-05T13:37:00"/>
    <d v="2026-06-05T14:23:00"/>
    <m/>
    <m/>
    <n v="1"/>
    <s v="JUNE-26-dummy-data.xlsx"/>
    <b v="0"/>
    <m/>
  </r>
  <r>
    <x v="0"/>
    <x v="1"/>
    <x v="8"/>
    <x v="4"/>
    <x v="0"/>
    <x v="0"/>
    <x v="0"/>
    <x v="4"/>
    <x v="0"/>
    <n v="1"/>
    <s v="St Cah Main Theatre"/>
    <d v="2026-06-23T00:00:00"/>
    <d v="2026-06-23T09:00:00"/>
    <d v="2026-06-23T14:00:00"/>
    <m/>
    <m/>
    <m/>
    <m/>
    <m/>
    <m/>
    <m/>
    <m/>
    <n v="4"/>
    <n v="0"/>
    <n v="4"/>
    <s v="JUNE-26-dummy-data.xlsx"/>
    <b v="0"/>
    <n v="0"/>
  </r>
  <r>
    <x v="0"/>
    <x v="1"/>
    <x v="8"/>
    <x v="4"/>
    <x v="0"/>
    <x v="0"/>
    <x v="0"/>
    <x v="4"/>
    <x v="1"/>
    <n v="1"/>
    <s v="St Cah Main Theatre"/>
    <d v="2026-06-23T00:00:00"/>
    <d v="2026-06-23T09:00:00"/>
    <d v="2026-06-23T14:00:00"/>
    <s v="615672795940"/>
    <s v="60252806"/>
    <s v="Laparoscopic cholecystectomy"/>
    <m/>
    <s v="General Surgery"/>
    <s v="Dr Dummy 18"/>
    <d v="2026-06-23T09:10:00"/>
    <d v="2026-06-23T10:06:00"/>
    <m/>
    <m/>
    <n v="1"/>
    <s v="JUNE-26-dummy-data.xlsx"/>
    <b v="0"/>
    <m/>
  </r>
  <r>
    <x v="0"/>
    <x v="1"/>
    <x v="8"/>
    <x v="4"/>
    <x v="0"/>
    <x v="0"/>
    <x v="0"/>
    <x v="4"/>
    <x v="1"/>
    <n v="1"/>
    <s v="St Cah Main Theatre"/>
    <d v="2026-06-23T00:00:00"/>
    <d v="2026-06-23T09:00:00"/>
    <d v="2026-06-23T14:00:00"/>
    <s v="643361563863"/>
    <s v="60092093"/>
    <s v="Laparoscopic appendicectomy"/>
    <m/>
    <s v="General Surgery"/>
    <s v="Dr Dummy 18"/>
    <d v="2026-06-23T12:49:00"/>
    <d v="2026-06-23T13:44:00"/>
    <m/>
    <m/>
    <n v="1"/>
    <s v="JUNE-26-dummy-data.xlsx"/>
    <b v="0"/>
    <m/>
  </r>
  <r>
    <x v="0"/>
    <x v="1"/>
    <x v="8"/>
    <x v="4"/>
    <x v="0"/>
    <x v="0"/>
    <x v="0"/>
    <x v="4"/>
    <x v="1"/>
    <n v="1"/>
    <s v="St Cah Main Theatre"/>
    <d v="2026-06-23T00:00:00"/>
    <d v="2026-06-23T09:00:00"/>
    <d v="2026-06-23T14:00:00"/>
    <s v="676904160970"/>
    <s v="60066444"/>
    <s v="Inguinal hernia repair"/>
    <m/>
    <s v="General Surgery"/>
    <s v="Dr Dummy 18"/>
    <d v="2026-06-23T11:35:00"/>
    <d v="2026-06-23T12:07:00"/>
    <m/>
    <m/>
    <n v="1"/>
    <s v="JUNE-26-dummy-data.xlsx"/>
    <b v="0"/>
    <m/>
  </r>
  <r>
    <x v="0"/>
    <x v="1"/>
    <x v="8"/>
    <x v="4"/>
    <x v="0"/>
    <x v="0"/>
    <x v="0"/>
    <x v="4"/>
    <x v="1"/>
    <n v="1"/>
    <s v="St Cah Main Theatre"/>
    <d v="2026-06-23T00:00:00"/>
    <d v="2026-06-23T09:00:00"/>
    <d v="2026-06-23T14:00:00"/>
    <s v="691929703856"/>
    <s v="60041761"/>
    <s v="Excision of skin lesion"/>
    <s v="Tissue biopsy"/>
    <s v="General Surgery"/>
    <s v="Dr Dummy 18"/>
    <d v="2026-06-23T10:20:00"/>
    <d v="2026-06-23T11:01:00"/>
    <m/>
    <m/>
    <n v="1"/>
    <s v="JUNE-26-dummy-data.xlsx"/>
    <b v="0"/>
    <m/>
  </r>
  <r>
    <x v="0"/>
    <x v="1"/>
    <x v="8"/>
    <x v="4"/>
    <x v="2"/>
    <x v="0"/>
    <x v="0"/>
    <x v="4"/>
    <x v="0"/>
    <n v="1"/>
    <s v="St Cah Main Theatre"/>
    <d v="2026-08-17T00:00:00"/>
    <d v="2026-08-17T08:00:00"/>
    <d v="2026-08-17T13:00:00"/>
    <m/>
    <m/>
    <m/>
    <m/>
    <m/>
    <m/>
    <m/>
    <m/>
    <n v="4"/>
    <n v="0"/>
    <n v="4"/>
    <s v="AUGUST-26-dummy-data.xlsx"/>
    <b v="0"/>
    <n v="0"/>
  </r>
  <r>
    <x v="0"/>
    <x v="1"/>
    <x v="8"/>
    <x v="4"/>
    <x v="2"/>
    <x v="0"/>
    <x v="0"/>
    <x v="4"/>
    <x v="1"/>
    <n v="1"/>
    <s v="St Cah Main Theatre"/>
    <d v="2026-08-17T00:00:00"/>
    <d v="2026-08-17T08:00:00"/>
    <d v="2026-08-17T13:00:00"/>
    <s v="914319409429"/>
    <s v="815764"/>
    <s v="Inguinal hernia repair"/>
    <m/>
    <s v="General Surgery"/>
    <s v="Dr Dummy 22"/>
    <d v="2026-08-17T10:35:00"/>
    <d v="2026-08-17T11:12:00"/>
    <m/>
    <m/>
    <n v="1"/>
    <s v="AUGUST-26-dummy-data.xlsx"/>
    <b v="0"/>
    <m/>
  </r>
  <r>
    <x v="0"/>
    <x v="1"/>
    <x v="8"/>
    <x v="4"/>
    <x v="2"/>
    <x v="0"/>
    <x v="0"/>
    <x v="4"/>
    <x v="1"/>
    <n v="1"/>
    <s v="St Cah Main Theatre"/>
    <d v="2026-08-17T00:00:00"/>
    <d v="2026-08-17T08:00:00"/>
    <d v="2026-08-17T13:00:00"/>
    <s v="930391728318"/>
    <s v="745561"/>
    <s v="Laparoscopic appendicectomy"/>
    <m/>
    <s v="General Surgery"/>
    <s v="Dr Dummy 22"/>
    <d v="2026-08-17T11:57:00"/>
    <d v="2026-08-17T12:37:00"/>
    <m/>
    <m/>
    <n v="1"/>
    <s v="AUGUST-26-dummy-data.xlsx"/>
    <b v="0"/>
    <m/>
  </r>
  <r>
    <x v="0"/>
    <x v="1"/>
    <x v="8"/>
    <x v="4"/>
    <x v="2"/>
    <x v="0"/>
    <x v="0"/>
    <x v="4"/>
    <x v="1"/>
    <n v="1"/>
    <s v="St Cah Main Theatre"/>
    <d v="2026-08-17T00:00:00"/>
    <d v="2026-08-17T08:00:00"/>
    <d v="2026-08-17T13:00:00"/>
    <s v="938973305187"/>
    <s v="893274"/>
    <s v="Inguinal hernia repair"/>
    <m/>
    <s v="General Surgery"/>
    <s v="Dr Dummy 22"/>
    <d v="2026-08-17T09:27:00"/>
    <d v="2026-08-17T10:20:00"/>
    <m/>
    <m/>
    <n v="1"/>
    <s v="AUGUST-26-dummy-data.xlsx"/>
    <b v="0"/>
    <m/>
  </r>
  <r>
    <x v="0"/>
    <x v="1"/>
    <x v="8"/>
    <x v="4"/>
    <x v="2"/>
    <x v="0"/>
    <x v="0"/>
    <x v="4"/>
    <x v="1"/>
    <n v="1"/>
    <s v="St Cah Main Theatre"/>
    <d v="2026-08-17T00:00:00"/>
    <d v="2026-08-17T08:00:00"/>
    <d v="2026-08-17T13:00:00"/>
    <s v="971818790327"/>
    <s v="986735"/>
    <s v="Incision and drainage of abscess"/>
    <s v="Tissue biopsy"/>
    <s v="General Surgery"/>
    <s v="Dr Dummy 22"/>
    <d v="2026-08-17T08:08:00"/>
    <d v="2026-08-17T08:55:00"/>
    <m/>
    <m/>
    <n v="1"/>
    <s v="AUGUST-26-dummy-data.xlsx"/>
    <b v="0"/>
    <m/>
  </r>
  <r>
    <x v="0"/>
    <x v="1"/>
    <x v="8"/>
    <x v="5"/>
    <x v="0"/>
    <x v="0"/>
    <x v="0"/>
    <x v="4"/>
    <x v="0"/>
    <n v="1"/>
    <s v="St Cah Main Theatre"/>
    <d v="2026-06-01T00:00:00"/>
    <d v="2026-06-01T08:00:00"/>
    <d v="2026-06-01T14:00:00"/>
    <m/>
    <m/>
    <m/>
    <m/>
    <m/>
    <m/>
    <m/>
    <m/>
    <n v="4"/>
    <n v="0"/>
    <n v="4"/>
    <s v="JUNE-26-dummy-data.xlsx"/>
    <b v="0"/>
    <n v="0"/>
  </r>
  <r>
    <x v="0"/>
    <x v="1"/>
    <x v="8"/>
    <x v="5"/>
    <x v="0"/>
    <x v="0"/>
    <x v="0"/>
    <x v="4"/>
    <x v="1"/>
    <n v="1"/>
    <s v="St Cah Main Theatre"/>
    <d v="2026-06-01T00:00:00"/>
    <d v="2026-06-01T08:00:00"/>
    <d v="2026-06-01T14:00:00"/>
    <s v="609912923141"/>
    <s v="60095995"/>
    <s v="Laparoscopic appendicectomy"/>
    <m/>
    <s v="General Surgery"/>
    <s v="Dr Dummy 23"/>
    <d v="2026-06-01T11:07:00"/>
    <d v="2026-06-01T11:59:00"/>
    <m/>
    <m/>
    <n v="1"/>
    <s v="JUNE-26-dummy-data.xlsx"/>
    <b v="0"/>
    <m/>
  </r>
  <r>
    <x v="0"/>
    <x v="1"/>
    <x v="8"/>
    <x v="5"/>
    <x v="0"/>
    <x v="0"/>
    <x v="0"/>
    <x v="4"/>
    <x v="1"/>
    <n v="1"/>
    <s v="St Cah Main Theatre"/>
    <d v="2026-06-01T00:00:00"/>
    <d v="2026-06-01T08:00:00"/>
    <d v="2026-06-01T14:00:00"/>
    <s v="637319904914"/>
    <s v="60115006"/>
    <s v="Laparoscopic appendicectomy"/>
    <s v="Tissue biopsy"/>
    <s v="General Surgery"/>
    <s v="Dr Dummy 23"/>
    <d v="2026-06-01T12:42:00"/>
    <d v="2026-06-01T13:36:00"/>
    <m/>
    <m/>
    <n v="1"/>
    <s v="JUNE-26-dummy-data.xlsx"/>
    <b v="0"/>
    <m/>
  </r>
  <r>
    <x v="0"/>
    <x v="1"/>
    <x v="8"/>
    <x v="5"/>
    <x v="0"/>
    <x v="0"/>
    <x v="0"/>
    <x v="4"/>
    <x v="1"/>
    <n v="1"/>
    <s v="St Cah Main Theatre"/>
    <d v="2026-06-01T00:00:00"/>
    <d v="2026-06-01T08:00:00"/>
    <d v="2026-06-01T14:00:00"/>
    <s v="641087394929"/>
    <s v="60058955"/>
    <s v="Excision of skin lesion"/>
    <m/>
    <s v="General Surgery"/>
    <s v="Dr Dummy 23"/>
    <d v="2026-06-01T09:37:00"/>
    <d v="2026-06-01T10:28:00"/>
    <m/>
    <m/>
    <n v="1"/>
    <s v="JUNE-26-dummy-data.xlsx"/>
    <b v="0"/>
    <m/>
  </r>
  <r>
    <x v="0"/>
    <x v="1"/>
    <x v="8"/>
    <x v="5"/>
    <x v="0"/>
    <x v="0"/>
    <x v="0"/>
    <x v="4"/>
    <x v="1"/>
    <n v="1"/>
    <s v="St Cah Main Theatre"/>
    <d v="2026-06-01T00:00:00"/>
    <d v="2026-06-01T08:00:00"/>
    <d v="2026-06-01T14:00:00"/>
    <s v="647942480258"/>
    <s v="60241677"/>
    <s v="Laparoscopic cholecystectomy"/>
    <s v="Wound closure"/>
    <s v="General Surgery"/>
    <s v="Dr Dummy 23"/>
    <d v="2026-06-01T08:04:00"/>
    <d v="2026-06-01T08:59:00"/>
    <m/>
    <m/>
    <n v="1"/>
    <s v="JUNE-26-dummy-data.xlsx"/>
    <b v="0"/>
    <m/>
  </r>
  <r>
    <x v="0"/>
    <x v="1"/>
    <x v="8"/>
    <x v="6"/>
    <x v="0"/>
    <x v="0"/>
    <x v="0"/>
    <x v="4"/>
    <x v="0"/>
    <n v="1"/>
    <s v="St Cah Main Theatre"/>
    <d v="2026-06-19T00:00:00"/>
    <d v="2026-06-19T09:00:00"/>
    <d v="2026-06-19T16:00:00"/>
    <m/>
    <m/>
    <m/>
    <m/>
    <m/>
    <m/>
    <m/>
    <m/>
    <n v="4"/>
    <n v="0"/>
    <n v="4"/>
    <s v="JUNE-26-dummy-data.xlsx"/>
    <b v="0"/>
    <n v="0"/>
  </r>
  <r>
    <x v="0"/>
    <x v="1"/>
    <x v="8"/>
    <x v="6"/>
    <x v="0"/>
    <x v="0"/>
    <x v="0"/>
    <x v="4"/>
    <x v="1"/>
    <n v="1"/>
    <s v="St Cah Main Theatre"/>
    <d v="2026-06-19T00:00:00"/>
    <d v="2026-06-19T09:00:00"/>
    <d v="2026-06-19T16:00:00"/>
    <s v="608640625793"/>
    <s v="60183766"/>
    <s v="Laparoscopic appendicectomy"/>
    <m/>
    <s v="General Surgery"/>
    <s v="Dr Dummy 16"/>
    <d v="2026-06-19T10:56:00"/>
    <d v="2026-06-19T12:13:00"/>
    <m/>
    <m/>
    <n v="1"/>
    <s v="JUNE-26-dummy-data.xlsx"/>
    <b v="0"/>
    <m/>
  </r>
  <r>
    <x v="0"/>
    <x v="1"/>
    <x v="8"/>
    <x v="6"/>
    <x v="0"/>
    <x v="0"/>
    <x v="0"/>
    <x v="4"/>
    <x v="1"/>
    <n v="1"/>
    <s v="St Cah Main Theatre"/>
    <d v="2026-06-19T00:00:00"/>
    <d v="2026-06-19T09:00:00"/>
    <d v="2026-06-19T16:00:00"/>
    <s v="623393479641"/>
    <s v="60165920"/>
    <s v="Incision and drainage of abscess"/>
    <s v="Wound closure"/>
    <s v="General Surgery"/>
    <s v="Dr Dummy 16"/>
    <d v="2026-06-19T12:40:00"/>
    <d v="2026-06-19T14:04:00"/>
    <m/>
    <m/>
    <n v="1"/>
    <s v="JUNE-26-dummy-data.xlsx"/>
    <b v="0"/>
    <m/>
  </r>
  <r>
    <x v="0"/>
    <x v="1"/>
    <x v="8"/>
    <x v="6"/>
    <x v="0"/>
    <x v="0"/>
    <x v="0"/>
    <x v="4"/>
    <x v="1"/>
    <n v="1"/>
    <s v="St Cah Main Theatre"/>
    <d v="2026-06-19T00:00:00"/>
    <d v="2026-06-19T09:00:00"/>
    <d v="2026-06-19T16:00:00"/>
    <s v="659773000352"/>
    <s v="60231057"/>
    <s v="Excision of skin lesion"/>
    <s v="Diagnostic examination"/>
    <s v="General Surgery"/>
    <s v="Dr Dummy 16"/>
    <d v="2026-06-19T09:06:00"/>
    <d v="2026-06-19T10:16:00"/>
    <m/>
    <m/>
    <n v="1"/>
    <s v="JUNE-26-dummy-data.xlsx"/>
    <b v="0"/>
    <m/>
  </r>
  <r>
    <x v="0"/>
    <x v="1"/>
    <x v="8"/>
    <x v="6"/>
    <x v="0"/>
    <x v="0"/>
    <x v="0"/>
    <x v="4"/>
    <x v="1"/>
    <n v="1"/>
    <s v="St Cah Main Theatre"/>
    <d v="2026-06-19T00:00:00"/>
    <d v="2026-06-19T09:00:00"/>
    <d v="2026-06-19T16:00:00"/>
    <s v="670050968671"/>
    <s v="60036707"/>
    <s v="Inguinal hernia repair"/>
    <s v="Tissue biopsy"/>
    <s v="General Surgery"/>
    <s v="Dr Dummy 16"/>
    <d v="2026-06-19T14:22:00"/>
    <d v="2026-06-19T15:43:00"/>
    <m/>
    <m/>
    <n v="1"/>
    <s v="JUNE-26-dummy-data.xlsx"/>
    <b v="0"/>
    <m/>
  </r>
  <r>
    <x v="0"/>
    <x v="1"/>
    <x v="8"/>
    <x v="6"/>
    <x v="1"/>
    <x v="0"/>
    <x v="0"/>
    <x v="4"/>
    <x v="0"/>
    <n v="1"/>
    <s v="St Cah Main Theatre"/>
    <d v="2026-07-28T00:00:00"/>
    <d v="2026-07-28T09:00:00"/>
    <d v="2026-07-28T16:00:00"/>
    <m/>
    <m/>
    <m/>
    <m/>
    <m/>
    <m/>
    <m/>
    <m/>
    <n v="4"/>
    <n v="0"/>
    <n v="4"/>
    <s v="JULY-26-dummy-data.xlsx"/>
    <b v="0"/>
    <n v="0"/>
  </r>
  <r>
    <x v="0"/>
    <x v="1"/>
    <x v="8"/>
    <x v="6"/>
    <x v="1"/>
    <x v="0"/>
    <x v="0"/>
    <x v="4"/>
    <x v="1"/>
    <n v="1"/>
    <s v="St Cah Main Theatre"/>
    <d v="2026-07-28T00:00:00"/>
    <d v="2026-07-28T09:00:00"/>
    <d v="2026-07-28T16:00:00"/>
    <s v="710871014604"/>
    <s v="70297572"/>
    <s v="Incision and drainage of abscess"/>
    <m/>
    <s v="General Surgery"/>
    <s v="Dr Dummy 04"/>
    <d v="2026-07-28T14:19:00"/>
    <d v="2026-07-28T15:37:00"/>
    <m/>
    <m/>
    <n v="1"/>
    <s v="JULY-26-dummy-data.xlsx"/>
    <b v="0"/>
    <m/>
  </r>
  <r>
    <x v="0"/>
    <x v="1"/>
    <x v="8"/>
    <x v="6"/>
    <x v="1"/>
    <x v="0"/>
    <x v="0"/>
    <x v="4"/>
    <x v="1"/>
    <n v="1"/>
    <s v="St Cah Main Theatre"/>
    <d v="2026-07-28T00:00:00"/>
    <d v="2026-07-28T09:00:00"/>
    <d v="2026-07-28T16:00:00"/>
    <s v="721469257445"/>
    <s v="70118070"/>
    <s v="Laparoscopic cholecystectomy"/>
    <m/>
    <s v="General Surgery"/>
    <s v="Dr Dummy 04"/>
    <d v="2026-07-28T12:42:00"/>
    <d v="2026-07-28T14:01:00"/>
    <m/>
    <m/>
    <n v="1"/>
    <s v="JULY-26-dummy-data.xlsx"/>
    <b v="0"/>
    <m/>
  </r>
  <r>
    <x v="0"/>
    <x v="1"/>
    <x v="8"/>
    <x v="6"/>
    <x v="1"/>
    <x v="0"/>
    <x v="0"/>
    <x v="4"/>
    <x v="1"/>
    <n v="1"/>
    <s v="St Cah Main Theatre"/>
    <d v="2026-07-28T00:00:00"/>
    <d v="2026-07-28T09:00:00"/>
    <d v="2026-07-28T16:00:00"/>
    <s v="767678211977"/>
    <s v="70298200"/>
    <s v="Laparoscopic cholecystectomy"/>
    <s v="Local anaesthetic infiltration"/>
    <s v="General Surgery"/>
    <s v="Dr Dummy 04"/>
    <d v="2026-07-28T09:02:00"/>
    <d v="2026-07-28T10:09:00"/>
    <m/>
    <m/>
    <n v="1"/>
    <s v="JULY-26-dummy-data.xlsx"/>
    <b v="0"/>
    <m/>
  </r>
  <r>
    <x v="0"/>
    <x v="1"/>
    <x v="8"/>
    <x v="6"/>
    <x v="1"/>
    <x v="0"/>
    <x v="0"/>
    <x v="4"/>
    <x v="1"/>
    <n v="1"/>
    <s v="St Cah Main Theatre"/>
    <d v="2026-07-28T00:00:00"/>
    <d v="2026-07-28T09:00:00"/>
    <d v="2026-07-28T16:00:00"/>
    <s v="768809311324"/>
    <s v="70127618"/>
    <s v="Excision of skin lesion"/>
    <m/>
    <s v="General Surgery"/>
    <s v="Dr Dummy 04"/>
    <d v="2026-07-28T10:55:00"/>
    <d v="2026-07-28T12:04:00"/>
    <m/>
    <m/>
    <n v="1"/>
    <s v="JULY-26-dummy-data.xlsx"/>
    <b v="0"/>
    <m/>
  </r>
  <r>
    <x v="0"/>
    <x v="1"/>
    <x v="8"/>
    <x v="7"/>
    <x v="0"/>
    <x v="0"/>
    <x v="0"/>
    <x v="7"/>
    <x v="0"/>
    <n v="1"/>
    <s v="St Cah Main Theatre"/>
    <d v="2026-06-06T00:00:00"/>
    <d v="2026-06-06T08:00:00"/>
    <d v="2026-06-06T16:00:00"/>
    <m/>
    <m/>
    <m/>
    <m/>
    <m/>
    <m/>
    <m/>
    <m/>
    <n v="4"/>
    <n v="0"/>
    <n v="4"/>
    <s v="JUNE-26-dummy-data.xlsx"/>
    <b v="0"/>
    <n v="0"/>
  </r>
  <r>
    <x v="0"/>
    <x v="1"/>
    <x v="8"/>
    <x v="7"/>
    <x v="0"/>
    <x v="0"/>
    <x v="0"/>
    <x v="7"/>
    <x v="1"/>
    <n v="1"/>
    <s v="St Cah Main Theatre"/>
    <d v="2026-06-06T00:00:00"/>
    <d v="2026-06-06T08:00:00"/>
    <d v="2026-06-06T16:00:00"/>
    <s v="607469761953"/>
    <s v="60087367"/>
    <s v="Hand wound repair"/>
    <s v="Local anaesthetic infiltration"/>
    <s v="Plastic Surgery"/>
    <s v="Dr Dummy 16"/>
    <d v="2026-06-06T12:02:00"/>
    <d v="2026-06-06T13:20:00"/>
    <m/>
    <m/>
    <n v="1"/>
    <s v="JUNE-26-dummy-data.xlsx"/>
    <b v="0"/>
    <m/>
  </r>
  <r>
    <x v="0"/>
    <x v="1"/>
    <x v="8"/>
    <x v="7"/>
    <x v="0"/>
    <x v="0"/>
    <x v="0"/>
    <x v="7"/>
    <x v="1"/>
    <n v="1"/>
    <s v="St Cah Main Theatre"/>
    <d v="2026-06-06T00:00:00"/>
    <d v="2026-06-06T08:00:00"/>
    <d v="2026-06-06T16:00:00"/>
    <s v="643821189016"/>
    <s v="60264765"/>
    <s v="Excision of skin lesion"/>
    <m/>
    <s v="Plastic Surgery"/>
    <s v="Dr Dummy 16"/>
    <d v="2026-06-06T08:04:00"/>
    <d v="2026-06-06T09:19:00"/>
    <m/>
    <m/>
    <n v="1"/>
    <s v="JUNE-26-dummy-data.xlsx"/>
    <b v="0"/>
    <m/>
  </r>
  <r>
    <x v="0"/>
    <x v="1"/>
    <x v="8"/>
    <x v="7"/>
    <x v="0"/>
    <x v="0"/>
    <x v="0"/>
    <x v="7"/>
    <x v="1"/>
    <n v="1"/>
    <s v="St Cah Main Theatre"/>
    <d v="2026-06-06T00:00:00"/>
    <d v="2026-06-06T08:00:00"/>
    <d v="2026-06-06T16:00:00"/>
    <s v="651525645236"/>
    <s v="60144736"/>
    <s v="Scar revision"/>
    <m/>
    <s v="Plastic Surgery"/>
    <s v="Dr Dummy 16"/>
    <d v="2026-06-06T14:04:00"/>
    <d v="2026-06-06T15:38:00"/>
    <m/>
    <m/>
    <n v="1"/>
    <s v="JUNE-26-dummy-data.xlsx"/>
    <b v="0"/>
    <m/>
  </r>
  <r>
    <x v="0"/>
    <x v="1"/>
    <x v="8"/>
    <x v="7"/>
    <x v="0"/>
    <x v="0"/>
    <x v="0"/>
    <x v="7"/>
    <x v="1"/>
    <n v="1"/>
    <s v="St Cah Main Theatre"/>
    <d v="2026-06-06T00:00:00"/>
    <d v="2026-06-06T08:00:00"/>
    <d v="2026-06-06T16:00:00"/>
    <s v="698507644630"/>
    <s v="60182362"/>
    <s v="Hand wound repair"/>
    <m/>
    <s v="Plastic Surgery"/>
    <s v="Dr Dummy 16"/>
    <d v="2026-06-06T10:04:00"/>
    <d v="2026-06-06T11:31:00"/>
    <m/>
    <m/>
    <n v="1"/>
    <s v="JUNE-26-dummy-data.xlsx"/>
    <b v="0"/>
    <m/>
  </r>
  <r>
    <x v="0"/>
    <x v="1"/>
    <x v="8"/>
    <x v="7"/>
    <x v="0"/>
    <x v="0"/>
    <x v="0"/>
    <x v="6"/>
    <x v="0"/>
    <n v="1"/>
    <s v="St Cah Main Theatre"/>
    <d v="2026-06-07T00:00:00"/>
    <d v="2026-06-07T09:00:00"/>
    <d v="2026-06-07T17:00:00"/>
    <m/>
    <m/>
    <m/>
    <m/>
    <m/>
    <m/>
    <m/>
    <m/>
    <n v="4"/>
    <n v="0"/>
    <n v="4"/>
    <s v="JUNE-26-dummy-data.xlsx"/>
    <b v="0"/>
    <n v="0"/>
  </r>
  <r>
    <x v="0"/>
    <x v="1"/>
    <x v="8"/>
    <x v="7"/>
    <x v="0"/>
    <x v="0"/>
    <x v="0"/>
    <x v="6"/>
    <x v="1"/>
    <n v="1"/>
    <s v="St Cah Main Theatre"/>
    <d v="2026-06-07T00:00:00"/>
    <d v="2026-06-07T09:00:00"/>
    <d v="2026-06-07T17:00:00"/>
    <s v="605502726044"/>
    <s v="60146027"/>
    <s v="Shoulder arthroscopy"/>
    <m/>
    <s v="Trauma and Orthopaedics"/>
    <s v="Dr Dummy 07"/>
    <d v="2026-06-07T13:06:00"/>
    <d v="2026-06-07T14:15:00"/>
    <m/>
    <m/>
    <n v="1"/>
    <s v="JUNE-26-dummy-data.xlsx"/>
    <b v="0"/>
    <m/>
  </r>
  <r>
    <x v="0"/>
    <x v="1"/>
    <x v="8"/>
    <x v="7"/>
    <x v="0"/>
    <x v="0"/>
    <x v="0"/>
    <x v="6"/>
    <x v="1"/>
    <n v="1"/>
    <s v="St Cah Main Theatre"/>
    <d v="2026-06-07T00:00:00"/>
    <d v="2026-06-07T09:00:00"/>
    <d v="2026-06-07T17:00:00"/>
    <s v="652717030513"/>
    <s v="60116469"/>
    <s v="Removal of metalwork"/>
    <m/>
    <s v="Trauma and Orthopaedics"/>
    <s v="Dr Dummy 07"/>
    <d v="2026-06-07T11:03:00"/>
    <d v="2026-06-07T12:36:00"/>
    <m/>
    <m/>
    <n v="1"/>
    <s v="JUNE-26-dummy-data.xlsx"/>
    <b v="0"/>
    <m/>
  </r>
  <r>
    <x v="0"/>
    <x v="1"/>
    <x v="8"/>
    <x v="7"/>
    <x v="0"/>
    <x v="0"/>
    <x v="0"/>
    <x v="6"/>
    <x v="1"/>
    <n v="1"/>
    <s v="St Cah Main Theatre"/>
    <d v="2026-06-07T00:00:00"/>
    <d v="2026-06-07T09:00:00"/>
    <d v="2026-06-07T17:00:00"/>
    <s v="672452765236"/>
    <s v="60187990"/>
    <s v="Knee arthroscopy"/>
    <m/>
    <s v="Trauma and Orthopaedics"/>
    <s v="Dr Dummy 07"/>
    <d v="2026-06-07T09:02:00"/>
    <d v="2026-06-07T10:37:00"/>
    <m/>
    <m/>
    <n v="1"/>
    <s v="JUNE-26-dummy-data.xlsx"/>
    <b v="0"/>
    <m/>
  </r>
  <r>
    <x v="0"/>
    <x v="1"/>
    <x v="8"/>
    <x v="7"/>
    <x v="0"/>
    <x v="0"/>
    <x v="0"/>
    <x v="6"/>
    <x v="1"/>
    <n v="1"/>
    <s v="St Cah Main Theatre"/>
    <d v="2026-06-07T00:00:00"/>
    <d v="2026-06-07T09:00:00"/>
    <d v="2026-06-07T17:00:00"/>
    <s v="681573744955"/>
    <s v="60184290"/>
    <s v="Shoulder arthroscopy"/>
    <m/>
    <s v="Trauma and Orthopaedics"/>
    <s v="Dr Dummy 07"/>
    <d v="2026-06-07T15:05:00"/>
    <d v="2026-06-07T16:15:00"/>
    <m/>
    <m/>
    <n v="1"/>
    <s v="JUNE-26-dummy-data.xlsx"/>
    <b v="0"/>
    <m/>
  </r>
  <r>
    <x v="0"/>
    <x v="1"/>
    <x v="8"/>
    <x v="7"/>
    <x v="0"/>
    <x v="0"/>
    <x v="0"/>
    <x v="1"/>
    <x v="0"/>
    <n v="1"/>
    <s v="St Cah Main Theatre"/>
    <d v="2026-06-11T00:00:00"/>
    <d v="2026-06-11T08:00:00"/>
    <d v="2026-06-11T16:00:00"/>
    <m/>
    <m/>
    <m/>
    <m/>
    <m/>
    <m/>
    <m/>
    <m/>
    <n v="4"/>
    <n v="0"/>
    <n v="4"/>
    <s v="JUNE-26-dummy-data.xlsx"/>
    <b v="0"/>
    <n v="0"/>
  </r>
  <r>
    <x v="0"/>
    <x v="1"/>
    <x v="8"/>
    <x v="7"/>
    <x v="0"/>
    <x v="0"/>
    <x v="0"/>
    <x v="1"/>
    <x v="1"/>
    <n v="1"/>
    <s v="St Cah Main Theatre"/>
    <d v="2026-06-11T00:00:00"/>
    <d v="2026-06-11T08:00:00"/>
    <d v="2026-06-11T16:00:00"/>
    <s v="604991943924"/>
    <s v="60117203"/>
    <s v="Bladder biopsy"/>
    <m/>
    <s v="Urology"/>
    <s v="Dr Dummy 09"/>
    <d v="2026-06-11T12:03:00"/>
    <d v="2026-06-11T13:20:00"/>
    <m/>
    <m/>
    <n v="1"/>
    <s v="JUNE-26-dummy-data.xlsx"/>
    <b v="0"/>
    <m/>
  </r>
  <r>
    <x v="0"/>
    <x v="1"/>
    <x v="8"/>
    <x v="7"/>
    <x v="0"/>
    <x v="0"/>
    <x v="0"/>
    <x v="1"/>
    <x v="1"/>
    <n v="1"/>
    <s v="St Cah Main Theatre"/>
    <d v="2026-06-11T00:00:00"/>
    <d v="2026-06-11T08:00:00"/>
    <d v="2026-06-11T16:00:00"/>
    <s v="666456888219"/>
    <s v="60226414"/>
    <s v="Ureteric stent insertion"/>
    <m/>
    <s v="Urology"/>
    <s v="Dr Dummy 09"/>
    <d v="2026-06-11T10:08:00"/>
    <d v="2026-06-11T11:22:00"/>
    <m/>
    <m/>
    <n v="1"/>
    <s v="JUNE-26-dummy-data.xlsx"/>
    <b v="0"/>
    <m/>
  </r>
  <r>
    <x v="0"/>
    <x v="1"/>
    <x v="8"/>
    <x v="7"/>
    <x v="0"/>
    <x v="0"/>
    <x v="0"/>
    <x v="1"/>
    <x v="1"/>
    <n v="1"/>
    <s v="St Cah Main Theatre"/>
    <d v="2026-06-11T00:00:00"/>
    <d v="2026-06-11T08:00:00"/>
    <d v="2026-06-11T16:00:00"/>
    <s v="685157082950"/>
    <s v="60051320"/>
    <s v="Flexible cystoscopy"/>
    <s v="Tissue biopsy"/>
    <s v="Urology"/>
    <s v="Dr Dummy 09"/>
    <d v="2026-06-11T14:06:00"/>
    <d v="2026-06-11T15:25:00"/>
    <m/>
    <m/>
    <n v="1"/>
    <s v="JUNE-26-dummy-data.xlsx"/>
    <b v="0"/>
    <m/>
  </r>
  <r>
    <x v="0"/>
    <x v="1"/>
    <x v="8"/>
    <x v="7"/>
    <x v="0"/>
    <x v="0"/>
    <x v="0"/>
    <x v="1"/>
    <x v="1"/>
    <n v="1"/>
    <s v="St Cah Main Theatre"/>
    <d v="2026-06-11T00:00:00"/>
    <d v="2026-06-11T08:00:00"/>
    <d v="2026-06-11T16:00:00"/>
    <s v="691008634282"/>
    <s v="60211760"/>
    <s v="Ureteroscopy"/>
    <m/>
    <s v="Urology"/>
    <s v="Dr Dummy 09"/>
    <d v="2026-06-11T08:03:00"/>
    <d v="2026-06-11T09:21:00"/>
    <m/>
    <m/>
    <n v="1"/>
    <s v="JUNE-26-dummy-data.xlsx"/>
    <b v="0"/>
    <m/>
  </r>
  <r>
    <x v="0"/>
    <x v="1"/>
    <x v="8"/>
    <x v="7"/>
    <x v="0"/>
    <x v="0"/>
    <x v="0"/>
    <x v="7"/>
    <x v="0"/>
    <n v="1"/>
    <s v="St Cah Main Theatre"/>
    <d v="2026-06-17T00:00:00"/>
    <d v="2026-06-17T09:00:00"/>
    <d v="2026-06-17T17:00:00"/>
    <m/>
    <m/>
    <m/>
    <m/>
    <m/>
    <m/>
    <m/>
    <m/>
    <n v="4"/>
    <n v="0"/>
    <n v="4"/>
    <s v="JUNE-26-dummy-data.xlsx"/>
    <b v="0"/>
    <n v="0"/>
  </r>
  <r>
    <x v="0"/>
    <x v="1"/>
    <x v="8"/>
    <x v="7"/>
    <x v="0"/>
    <x v="0"/>
    <x v="0"/>
    <x v="7"/>
    <x v="1"/>
    <n v="1"/>
    <s v="St Cah Main Theatre"/>
    <d v="2026-06-17T00:00:00"/>
    <d v="2026-06-17T09:00:00"/>
    <d v="2026-06-17T17:00:00"/>
    <s v="618214596109"/>
    <s v="60222586"/>
    <s v="Skin graft"/>
    <s v="Diagnostic examination"/>
    <s v="Plastic Surgery"/>
    <s v="Dr Dummy 19"/>
    <d v="2026-06-17T11:06:00"/>
    <d v="2026-06-17T12:31:00"/>
    <m/>
    <m/>
    <n v="1"/>
    <s v="JUNE-26-dummy-data.xlsx"/>
    <b v="0"/>
    <m/>
  </r>
  <r>
    <x v="0"/>
    <x v="1"/>
    <x v="8"/>
    <x v="7"/>
    <x v="0"/>
    <x v="0"/>
    <x v="0"/>
    <x v="7"/>
    <x v="1"/>
    <n v="1"/>
    <s v="St Cah Main Theatre"/>
    <d v="2026-06-17T00:00:00"/>
    <d v="2026-06-17T09:00:00"/>
    <d v="2026-06-17T17:00:00"/>
    <s v="642053144890"/>
    <s v="60103818"/>
    <s v="Hand wound repair"/>
    <s v="Wound dressing"/>
    <s v="Plastic Surgery"/>
    <s v="Dr Dummy 19"/>
    <d v="2026-06-17T15:05:00"/>
    <d v="2026-06-17T16:29:00"/>
    <m/>
    <m/>
    <n v="1"/>
    <s v="JUNE-26-dummy-data.xlsx"/>
    <b v="0"/>
    <m/>
  </r>
  <r>
    <x v="0"/>
    <x v="1"/>
    <x v="8"/>
    <x v="7"/>
    <x v="0"/>
    <x v="0"/>
    <x v="0"/>
    <x v="7"/>
    <x v="1"/>
    <n v="1"/>
    <s v="St Cah Main Theatre"/>
    <d v="2026-06-17T00:00:00"/>
    <d v="2026-06-17T09:00:00"/>
    <d v="2026-06-17T17:00:00"/>
    <s v="677460157148"/>
    <s v="60275057"/>
    <s v="Hand wound repair"/>
    <s v="Wound dressing"/>
    <s v="Plastic Surgery"/>
    <s v="Dr Dummy 19"/>
    <d v="2026-06-17T13:11:00"/>
    <d v="2026-06-17T14:35:00"/>
    <m/>
    <m/>
    <n v="1"/>
    <s v="JUNE-26-dummy-data.xlsx"/>
    <b v="0"/>
    <m/>
  </r>
  <r>
    <x v="0"/>
    <x v="1"/>
    <x v="8"/>
    <x v="7"/>
    <x v="0"/>
    <x v="0"/>
    <x v="0"/>
    <x v="7"/>
    <x v="1"/>
    <n v="1"/>
    <s v="St Cah Main Theatre"/>
    <d v="2026-06-17T00:00:00"/>
    <d v="2026-06-17T09:00:00"/>
    <d v="2026-06-17T17:00:00"/>
    <s v="679838318982"/>
    <s v="60004536"/>
    <s v="Excision of skin lesion"/>
    <m/>
    <s v="Plastic Surgery"/>
    <s v="Dr Dummy 19"/>
    <d v="2026-06-17T09:08:00"/>
    <d v="2026-06-17T10:31:00"/>
    <m/>
    <m/>
    <n v="1"/>
    <s v="JUNE-26-dummy-data.xlsx"/>
    <b v="0"/>
    <m/>
  </r>
  <r>
    <x v="0"/>
    <x v="1"/>
    <x v="8"/>
    <x v="7"/>
    <x v="1"/>
    <x v="0"/>
    <x v="0"/>
    <x v="4"/>
    <x v="0"/>
    <n v="1"/>
    <s v="St Cah Main Theatre"/>
    <d v="2026-07-12T00:00:00"/>
    <d v="2026-07-12T09:00:00"/>
    <d v="2026-07-12T17:00:00"/>
    <m/>
    <m/>
    <m/>
    <m/>
    <m/>
    <m/>
    <m/>
    <m/>
    <n v="4"/>
    <n v="0"/>
    <n v="4"/>
    <s v="JULY-26-dummy-data.xlsx"/>
    <b v="0"/>
    <n v="0"/>
  </r>
  <r>
    <x v="0"/>
    <x v="1"/>
    <x v="8"/>
    <x v="7"/>
    <x v="1"/>
    <x v="0"/>
    <x v="0"/>
    <x v="4"/>
    <x v="1"/>
    <n v="1"/>
    <s v="St Cah Main Theatre"/>
    <d v="2026-07-12T00:00:00"/>
    <d v="2026-07-12T09:00:00"/>
    <d v="2026-07-12T17:00:00"/>
    <s v="720788327301"/>
    <s v="70042326"/>
    <s v="Laparoscopic appendicectomy"/>
    <m/>
    <s v="General Surgery"/>
    <s v="Dr Dummy 05"/>
    <d v="2026-07-12T09:03:00"/>
    <d v="2026-07-12T10:32:00"/>
    <m/>
    <m/>
    <n v="1"/>
    <s v="JULY-26-dummy-data.xlsx"/>
    <b v="0"/>
    <m/>
  </r>
  <r>
    <x v="0"/>
    <x v="1"/>
    <x v="8"/>
    <x v="7"/>
    <x v="1"/>
    <x v="0"/>
    <x v="0"/>
    <x v="4"/>
    <x v="1"/>
    <n v="1"/>
    <s v="St Cah Main Theatre"/>
    <d v="2026-07-12T00:00:00"/>
    <d v="2026-07-12T09:00:00"/>
    <d v="2026-07-12T17:00:00"/>
    <s v="755872056888"/>
    <s v="70177301"/>
    <s v="Excision of skin lesion"/>
    <s v="Diagnostic examination"/>
    <s v="General Surgery"/>
    <s v="Dr Dummy 05"/>
    <d v="2026-07-12T15:03:00"/>
    <d v="2026-07-12T16:17:00"/>
    <m/>
    <m/>
    <n v="1"/>
    <s v="JULY-26-dummy-data.xlsx"/>
    <b v="0"/>
    <m/>
  </r>
  <r>
    <x v="0"/>
    <x v="1"/>
    <x v="8"/>
    <x v="7"/>
    <x v="1"/>
    <x v="0"/>
    <x v="0"/>
    <x v="4"/>
    <x v="1"/>
    <n v="1"/>
    <s v="St Cah Main Theatre"/>
    <d v="2026-07-12T00:00:00"/>
    <d v="2026-07-12T09:00:00"/>
    <d v="2026-07-12T17:00:00"/>
    <s v="769810537131"/>
    <s v="70023781"/>
    <s v="Incision and drainage of abscess"/>
    <m/>
    <s v="General Surgery"/>
    <s v="Dr Dummy 05"/>
    <d v="2026-07-12T11:05:00"/>
    <d v="2026-07-12T12:35:00"/>
    <m/>
    <m/>
    <n v="1"/>
    <s v="JULY-26-dummy-data.xlsx"/>
    <b v="0"/>
    <m/>
  </r>
  <r>
    <x v="0"/>
    <x v="1"/>
    <x v="8"/>
    <x v="7"/>
    <x v="1"/>
    <x v="0"/>
    <x v="0"/>
    <x v="4"/>
    <x v="1"/>
    <n v="1"/>
    <s v="St Cah Main Theatre"/>
    <d v="2026-07-12T00:00:00"/>
    <d v="2026-07-12T09:00:00"/>
    <d v="2026-07-12T17:00:00"/>
    <s v="796247074821"/>
    <s v="70257478"/>
    <s v="Laparoscopic appendicectomy"/>
    <m/>
    <s v="General Surgery"/>
    <s v="Dr Dummy 05"/>
    <d v="2026-07-12T13:09:00"/>
    <d v="2026-07-12T14:36:00"/>
    <m/>
    <m/>
    <n v="1"/>
    <s v="JULY-26-dummy-data.xlsx"/>
    <b v="0"/>
    <m/>
  </r>
  <r>
    <x v="0"/>
    <x v="1"/>
    <x v="8"/>
    <x v="7"/>
    <x v="1"/>
    <x v="0"/>
    <x v="0"/>
    <x v="0"/>
    <x v="0"/>
    <n v="1"/>
    <s v="St Cah Main Theatre"/>
    <d v="2026-07-23T00:00:00"/>
    <d v="2026-07-23T08:00:00"/>
    <d v="2026-07-23T16:00:00"/>
    <m/>
    <m/>
    <m/>
    <m/>
    <m/>
    <m/>
    <m/>
    <m/>
    <n v="4"/>
    <n v="0"/>
    <n v="4"/>
    <s v="JULY-26-dummy-data.xlsx"/>
    <b v="0"/>
    <n v="0"/>
  </r>
  <r>
    <x v="0"/>
    <x v="1"/>
    <x v="8"/>
    <x v="7"/>
    <x v="1"/>
    <x v="0"/>
    <x v="0"/>
    <x v="0"/>
    <x v="1"/>
    <n v="1"/>
    <s v="St Cah Main Theatre"/>
    <d v="2026-07-23T00:00:00"/>
    <d v="2026-07-23T08:00:00"/>
    <d v="2026-07-23T16:00:00"/>
    <s v="728828575205"/>
    <s v="70023254"/>
    <s v="Diagnostic laparoscopy"/>
    <m/>
    <s v="Gynaecology"/>
    <s v="Dr Dummy 10"/>
    <d v="2026-07-23T10:07:00"/>
    <d v="2026-07-23T11:07:00"/>
    <m/>
    <m/>
    <n v="1"/>
    <s v="JULY-26-dummy-data.xlsx"/>
    <b v="0"/>
    <m/>
  </r>
  <r>
    <x v="0"/>
    <x v="1"/>
    <x v="8"/>
    <x v="7"/>
    <x v="1"/>
    <x v="0"/>
    <x v="0"/>
    <x v="0"/>
    <x v="1"/>
    <n v="1"/>
    <s v="St Cah Main Theatre"/>
    <d v="2026-07-23T00:00:00"/>
    <d v="2026-07-23T08:00:00"/>
    <d v="2026-07-23T16:00:00"/>
    <s v="776350724067"/>
    <s v="70037760"/>
    <s v="Cervical polypectomy"/>
    <s v="Wound dressing"/>
    <s v="Gynaecology"/>
    <s v="Dr Dummy 10"/>
    <d v="2026-07-23T14:03:00"/>
    <d v="2026-07-23T15:10:00"/>
    <m/>
    <m/>
    <n v="1"/>
    <s v="JULY-26-dummy-data.xlsx"/>
    <b v="0"/>
    <m/>
  </r>
  <r>
    <x v="0"/>
    <x v="1"/>
    <x v="8"/>
    <x v="7"/>
    <x v="1"/>
    <x v="0"/>
    <x v="0"/>
    <x v="0"/>
    <x v="1"/>
    <n v="1"/>
    <s v="St Cah Main Theatre"/>
    <d v="2026-07-23T00:00:00"/>
    <d v="2026-07-23T08:00:00"/>
    <d v="2026-07-23T16:00:00"/>
    <s v="787021652538"/>
    <s v="70119398"/>
    <s v="Endometrial biopsy"/>
    <m/>
    <s v="Gynaecology"/>
    <s v="Dr Dummy 10"/>
    <d v="2026-07-23T12:09:00"/>
    <d v="2026-07-23T13:33:00"/>
    <m/>
    <m/>
    <n v="1"/>
    <s v="JULY-26-dummy-data.xlsx"/>
    <b v="0"/>
    <m/>
  </r>
  <r>
    <x v="0"/>
    <x v="1"/>
    <x v="8"/>
    <x v="7"/>
    <x v="1"/>
    <x v="0"/>
    <x v="0"/>
    <x v="0"/>
    <x v="1"/>
    <n v="1"/>
    <s v="St Cah Main Theatre"/>
    <d v="2026-07-23T00:00:00"/>
    <d v="2026-07-23T08:00:00"/>
    <d v="2026-07-23T16:00:00"/>
    <s v="799029296938"/>
    <s v="70192283"/>
    <s v="Hysteroscopy"/>
    <m/>
    <s v="Gynaecology"/>
    <s v="Dr Dummy 10"/>
    <d v="2026-07-23T08:05:00"/>
    <d v="2026-07-23T09:11:00"/>
    <m/>
    <m/>
    <n v="1"/>
    <s v="JULY-26-dummy-data.xlsx"/>
    <b v="0"/>
    <m/>
  </r>
  <r>
    <x v="0"/>
    <x v="1"/>
    <x v="8"/>
    <x v="7"/>
    <x v="2"/>
    <x v="0"/>
    <x v="0"/>
    <x v="1"/>
    <x v="0"/>
    <n v="1"/>
    <s v="St Cah Main Theatre"/>
    <d v="2026-08-05T00:00:00"/>
    <d v="2026-08-05T07:30:00"/>
    <d v="2026-08-05T15:30:00"/>
    <m/>
    <m/>
    <m/>
    <m/>
    <m/>
    <m/>
    <m/>
    <m/>
    <n v="4"/>
    <n v="0"/>
    <n v="4"/>
    <s v="AUGUST-26-dummy-data.xlsx"/>
    <b v="0"/>
    <n v="0"/>
  </r>
  <r>
    <x v="0"/>
    <x v="1"/>
    <x v="8"/>
    <x v="7"/>
    <x v="2"/>
    <x v="0"/>
    <x v="0"/>
    <x v="1"/>
    <x v="1"/>
    <n v="1"/>
    <s v="St Cah Main Theatre"/>
    <d v="2026-08-05T00:00:00"/>
    <d v="2026-08-05T07:30:00"/>
    <d v="2026-08-05T15:30:00"/>
    <s v="916887955367"/>
    <s v="842544"/>
    <s v="Flexible cystoscopy"/>
    <m/>
    <s v="Urology"/>
    <s v="Dr Dummy 02"/>
    <d v="2026-08-05T07:38:00"/>
    <d v="2026-08-05T09:09:00"/>
    <m/>
    <m/>
    <n v="1"/>
    <s v="AUGUST-26-dummy-data.xlsx"/>
    <b v="0"/>
    <m/>
  </r>
  <r>
    <x v="0"/>
    <x v="1"/>
    <x v="8"/>
    <x v="7"/>
    <x v="2"/>
    <x v="0"/>
    <x v="0"/>
    <x v="1"/>
    <x v="1"/>
    <n v="1"/>
    <s v="St Cah Main Theatre"/>
    <d v="2026-08-05T00:00:00"/>
    <d v="2026-08-05T07:30:00"/>
    <d v="2026-08-05T15:30:00"/>
    <s v="928981906547"/>
    <s v="794811"/>
    <s v="Flexible cystoscopy"/>
    <m/>
    <s v="Urology"/>
    <s v="Dr Dummy 02"/>
    <d v="2026-08-05T11:32:00"/>
    <d v="2026-08-05T12:48:00"/>
    <m/>
    <m/>
    <n v="1"/>
    <s v="AUGUST-26-dummy-data.xlsx"/>
    <b v="0"/>
    <m/>
  </r>
  <r>
    <x v="0"/>
    <x v="1"/>
    <x v="8"/>
    <x v="7"/>
    <x v="2"/>
    <x v="0"/>
    <x v="0"/>
    <x v="1"/>
    <x v="1"/>
    <n v="1"/>
    <s v="St Cah Main Theatre"/>
    <d v="2026-08-05T00:00:00"/>
    <d v="2026-08-05T07:30:00"/>
    <d v="2026-08-05T15:30:00"/>
    <s v="930192806757"/>
    <s v="715826"/>
    <s v="Bladder biopsy"/>
    <m/>
    <s v="Urology"/>
    <s v="Dr Dummy 02"/>
    <d v="2026-08-05T09:41:00"/>
    <d v="2026-08-05T11:06:00"/>
    <m/>
    <m/>
    <n v="1"/>
    <s v="AUGUST-26-dummy-data.xlsx"/>
    <b v="0"/>
    <m/>
  </r>
  <r>
    <x v="0"/>
    <x v="1"/>
    <x v="8"/>
    <x v="7"/>
    <x v="2"/>
    <x v="0"/>
    <x v="0"/>
    <x v="1"/>
    <x v="1"/>
    <n v="1"/>
    <s v="St Cah Main Theatre"/>
    <d v="2026-08-05T00:00:00"/>
    <d v="2026-08-05T07:30:00"/>
    <d v="2026-08-05T15:30:00"/>
    <s v="960079328528"/>
    <s v="903781"/>
    <s v="Flexible cystoscopy"/>
    <s v="Local anaesthetic infiltration"/>
    <s v="Urology"/>
    <s v="Dr Dummy 02"/>
    <d v="2026-08-05T13:40:00"/>
    <d v="2026-08-05T15:11:00"/>
    <m/>
    <m/>
    <n v="1"/>
    <s v="AUGUST-26-dummy-data.xlsx"/>
    <b v="0"/>
    <m/>
  </r>
  <r>
    <x v="0"/>
    <x v="1"/>
    <x v="8"/>
    <x v="7"/>
    <x v="2"/>
    <x v="0"/>
    <x v="0"/>
    <x v="0"/>
    <x v="0"/>
    <n v="1"/>
    <s v="St Cah Main Theatre"/>
    <d v="2026-08-15T00:00:00"/>
    <d v="2026-08-15T08:00:00"/>
    <d v="2026-08-15T16:00:00"/>
    <m/>
    <m/>
    <m/>
    <m/>
    <m/>
    <m/>
    <m/>
    <m/>
    <n v="4"/>
    <n v="0"/>
    <n v="4"/>
    <s v="AUGUST-26-dummy-data.xlsx"/>
    <b v="0"/>
    <n v="0"/>
  </r>
  <r>
    <x v="0"/>
    <x v="1"/>
    <x v="8"/>
    <x v="7"/>
    <x v="2"/>
    <x v="0"/>
    <x v="0"/>
    <x v="0"/>
    <x v="1"/>
    <n v="1"/>
    <s v="St Cah Main Theatre"/>
    <d v="2026-08-15T00:00:00"/>
    <d v="2026-08-15T08:00:00"/>
    <d v="2026-08-15T16:00:00"/>
    <s v="900011095916"/>
    <s v="979112"/>
    <s v="Diagnostic laparoscopy"/>
    <m/>
    <s v="Gynaecology"/>
    <s v="Dr Dummy 15"/>
    <d v="2026-08-15T10:03:00"/>
    <d v="2026-08-15T11:32:00"/>
    <m/>
    <m/>
    <n v="1"/>
    <s v="AUGUST-26-dummy-data.xlsx"/>
    <b v="0"/>
    <m/>
  </r>
  <r>
    <x v="0"/>
    <x v="1"/>
    <x v="8"/>
    <x v="7"/>
    <x v="2"/>
    <x v="0"/>
    <x v="0"/>
    <x v="0"/>
    <x v="1"/>
    <n v="1"/>
    <s v="St Cah Main Theatre"/>
    <d v="2026-08-15T00:00:00"/>
    <d v="2026-08-15T08:00:00"/>
    <d v="2026-08-15T16:00:00"/>
    <s v="912282391148"/>
    <s v="772956"/>
    <s v="Hysteroscopy"/>
    <m/>
    <s v="Gynaecology"/>
    <s v="Dr Dummy 15"/>
    <d v="2026-08-15T08:08:00"/>
    <d v="2026-08-15T09:44:00"/>
    <m/>
    <m/>
    <n v="1"/>
    <s v="AUGUST-26-dummy-data.xlsx"/>
    <b v="0"/>
    <m/>
  </r>
  <r>
    <x v="0"/>
    <x v="1"/>
    <x v="8"/>
    <x v="7"/>
    <x v="2"/>
    <x v="0"/>
    <x v="0"/>
    <x v="0"/>
    <x v="1"/>
    <n v="1"/>
    <s v="St Cah Main Theatre"/>
    <d v="2026-08-15T00:00:00"/>
    <d v="2026-08-15T08:00:00"/>
    <d v="2026-08-15T16:00:00"/>
    <s v="979806372825"/>
    <s v="779004"/>
    <s v="Endometrial biopsy"/>
    <s v="Local anaesthetic infiltration"/>
    <s v="Gynaecology"/>
    <s v="Dr Dummy 15"/>
    <d v="2026-08-15T14:10:00"/>
    <d v="2026-08-15T15:42:00"/>
    <m/>
    <m/>
    <n v="1"/>
    <s v="AUGUST-26-dummy-data.xlsx"/>
    <b v="0"/>
    <m/>
  </r>
  <r>
    <x v="0"/>
    <x v="1"/>
    <x v="8"/>
    <x v="7"/>
    <x v="2"/>
    <x v="0"/>
    <x v="0"/>
    <x v="0"/>
    <x v="1"/>
    <n v="1"/>
    <s v="St Cah Main Theatre"/>
    <d v="2026-08-15T00:00:00"/>
    <d v="2026-08-15T08:00:00"/>
    <d v="2026-08-15T16:00:00"/>
    <s v="999242162656"/>
    <s v="953213"/>
    <s v="Diagnostic laparoscopy"/>
    <s v="Diagnostic examination"/>
    <s v="Gynaecology"/>
    <s v="Dr Dummy 15"/>
    <d v="2026-08-15T12:04:00"/>
    <d v="2026-08-15T13:34:00"/>
    <m/>
    <m/>
    <n v="1"/>
    <s v="AUGUST-26-dummy-data.xlsx"/>
    <b v="0"/>
    <m/>
  </r>
  <r>
    <x v="0"/>
    <x v="1"/>
    <x v="8"/>
    <x v="7"/>
    <x v="2"/>
    <x v="0"/>
    <x v="0"/>
    <x v="7"/>
    <x v="0"/>
    <n v="1"/>
    <s v="St Cah Main Theatre"/>
    <d v="2026-08-23T00:00:00"/>
    <d v="2026-08-23T08:00:00"/>
    <d v="2026-08-23T16:00:00"/>
    <m/>
    <m/>
    <m/>
    <m/>
    <m/>
    <m/>
    <m/>
    <m/>
    <n v="4"/>
    <n v="0"/>
    <n v="4"/>
    <s v="AUGUST-26-dummy-data.xlsx"/>
    <b v="0"/>
    <n v="0"/>
  </r>
  <r>
    <x v="0"/>
    <x v="1"/>
    <x v="8"/>
    <x v="7"/>
    <x v="2"/>
    <x v="0"/>
    <x v="0"/>
    <x v="7"/>
    <x v="1"/>
    <n v="1"/>
    <s v="St Cah Main Theatre"/>
    <d v="2026-08-23T00:00:00"/>
    <d v="2026-08-23T08:00:00"/>
    <d v="2026-08-23T16:00:00"/>
    <s v="916113137733"/>
    <s v="832575"/>
    <s v="Scar revision"/>
    <m/>
    <s v="Plastic Surgery"/>
    <s v="Dr Dummy 17"/>
    <d v="2026-08-23T10:11:00"/>
    <d v="2026-08-23T11:46:00"/>
    <m/>
    <m/>
    <n v="1"/>
    <s v="AUGUST-26-dummy-data.xlsx"/>
    <b v="0"/>
    <m/>
  </r>
  <r>
    <x v="0"/>
    <x v="1"/>
    <x v="8"/>
    <x v="7"/>
    <x v="2"/>
    <x v="0"/>
    <x v="0"/>
    <x v="7"/>
    <x v="1"/>
    <n v="1"/>
    <s v="St Cah Main Theatre"/>
    <d v="2026-08-23T00:00:00"/>
    <d v="2026-08-23T08:00:00"/>
    <d v="2026-08-23T16:00:00"/>
    <s v="949781130346"/>
    <s v="878794"/>
    <s v="Hand wound repair"/>
    <m/>
    <s v="Plastic Surgery"/>
    <s v="Dr Dummy 17"/>
    <d v="2026-08-23T08:06:00"/>
    <d v="2026-08-23T09:12:00"/>
    <m/>
    <m/>
    <n v="1"/>
    <s v="AUGUST-26-dummy-data.xlsx"/>
    <b v="0"/>
    <m/>
  </r>
  <r>
    <x v="0"/>
    <x v="1"/>
    <x v="8"/>
    <x v="7"/>
    <x v="2"/>
    <x v="0"/>
    <x v="0"/>
    <x v="7"/>
    <x v="1"/>
    <n v="1"/>
    <s v="St Cah Main Theatre"/>
    <d v="2026-08-23T00:00:00"/>
    <d v="2026-08-23T08:00:00"/>
    <d v="2026-08-23T16:00:00"/>
    <s v="979056197869"/>
    <s v="824101"/>
    <s v="Excision of skin lesion"/>
    <m/>
    <s v="Plastic Surgery"/>
    <s v="Dr Dummy 17"/>
    <d v="2026-08-23T12:02:00"/>
    <d v="2026-08-23T13:22:00"/>
    <m/>
    <m/>
    <n v="1"/>
    <s v="AUGUST-26-dummy-data.xlsx"/>
    <b v="0"/>
    <m/>
  </r>
  <r>
    <x v="0"/>
    <x v="1"/>
    <x v="8"/>
    <x v="7"/>
    <x v="2"/>
    <x v="0"/>
    <x v="0"/>
    <x v="7"/>
    <x v="1"/>
    <n v="1"/>
    <s v="St Cah Main Theatre"/>
    <d v="2026-08-23T00:00:00"/>
    <d v="2026-08-23T08:00:00"/>
    <d v="2026-08-23T16:00:00"/>
    <s v="997742123807"/>
    <s v="796718"/>
    <s v="Skin graft"/>
    <m/>
    <s v="Plastic Surgery"/>
    <s v="Dr Dummy 17"/>
    <d v="2026-08-23T14:03:00"/>
    <d v="2026-08-23T15:37:00"/>
    <m/>
    <m/>
    <n v="1"/>
    <s v="AUGUST-26-dummy-data.xlsx"/>
    <b v="0"/>
    <m/>
  </r>
  <r>
    <x v="0"/>
    <x v="1"/>
    <x v="8"/>
    <x v="7"/>
    <x v="2"/>
    <x v="0"/>
    <x v="0"/>
    <x v="7"/>
    <x v="0"/>
    <n v="1"/>
    <s v="St Cah Main Theatre"/>
    <d v="2026-08-28T00:00:00"/>
    <d v="2026-08-28T08:00:00"/>
    <d v="2026-08-28T16:00:00"/>
    <m/>
    <m/>
    <m/>
    <m/>
    <m/>
    <m/>
    <m/>
    <m/>
    <n v="4"/>
    <n v="0"/>
    <n v="4"/>
    <s v="AUGUST-26-dummy-data.xlsx"/>
    <b v="0"/>
    <n v="0"/>
  </r>
  <r>
    <x v="0"/>
    <x v="1"/>
    <x v="8"/>
    <x v="7"/>
    <x v="2"/>
    <x v="0"/>
    <x v="0"/>
    <x v="7"/>
    <x v="1"/>
    <n v="1"/>
    <s v="St Cah Main Theatre"/>
    <d v="2026-08-28T00:00:00"/>
    <d v="2026-08-28T08:00:00"/>
    <d v="2026-08-28T16:00:00"/>
    <s v="911380941141"/>
    <s v="953979"/>
    <s v="Excision of skin lesion"/>
    <m/>
    <s v="Plastic Surgery"/>
    <s v="Dr Dummy 08"/>
    <d v="2026-08-28T14:07:00"/>
    <d v="2026-08-28T15:45:00"/>
    <m/>
    <m/>
    <n v="1"/>
    <s v="AUGUST-26-dummy-data.xlsx"/>
    <b v="0"/>
    <m/>
  </r>
  <r>
    <x v="0"/>
    <x v="1"/>
    <x v="8"/>
    <x v="7"/>
    <x v="2"/>
    <x v="0"/>
    <x v="0"/>
    <x v="7"/>
    <x v="1"/>
    <n v="1"/>
    <s v="St Cah Main Theatre"/>
    <d v="2026-08-28T00:00:00"/>
    <d v="2026-08-28T08:00:00"/>
    <d v="2026-08-28T16:00:00"/>
    <s v="938020705710"/>
    <s v="816341"/>
    <s v="Scar revision"/>
    <m/>
    <s v="Plastic Surgery"/>
    <s v="Dr Dummy 08"/>
    <d v="2026-08-28T12:09:00"/>
    <d v="2026-08-28T13:43:00"/>
    <m/>
    <m/>
    <n v="1"/>
    <s v="AUGUST-26-dummy-data.xlsx"/>
    <b v="0"/>
    <m/>
  </r>
  <r>
    <x v="0"/>
    <x v="1"/>
    <x v="8"/>
    <x v="7"/>
    <x v="2"/>
    <x v="0"/>
    <x v="0"/>
    <x v="7"/>
    <x v="1"/>
    <n v="1"/>
    <s v="St Cah Main Theatre"/>
    <d v="2026-08-28T00:00:00"/>
    <d v="2026-08-28T08:00:00"/>
    <d v="2026-08-28T16:00:00"/>
    <s v="977433632406"/>
    <s v="821768"/>
    <s v="Skin graft"/>
    <m/>
    <s v="Plastic Surgery"/>
    <s v="Dr Dummy 08"/>
    <d v="2026-08-28T10:12:00"/>
    <d v="2026-08-28T11:24:00"/>
    <m/>
    <m/>
    <n v="1"/>
    <s v="AUGUST-26-dummy-data.xlsx"/>
    <b v="0"/>
    <m/>
  </r>
  <r>
    <x v="0"/>
    <x v="1"/>
    <x v="8"/>
    <x v="7"/>
    <x v="2"/>
    <x v="0"/>
    <x v="0"/>
    <x v="7"/>
    <x v="1"/>
    <n v="1"/>
    <s v="St Cah Main Theatre"/>
    <d v="2026-08-28T00:00:00"/>
    <d v="2026-08-28T08:00:00"/>
    <d v="2026-08-28T16:00:00"/>
    <s v="978817629464"/>
    <s v="814875"/>
    <s v="Hand wound repair"/>
    <s v="Tissue biopsy"/>
    <s v="Plastic Surgery"/>
    <s v="Dr Dummy 08"/>
    <d v="2026-08-28T08:07:00"/>
    <d v="2026-08-28T09:27:00"/>
    <m/>
    <m/>
    <n v="1"/>
    <s v="AUGUST-26-dummy-data.xlsx"/>
    <b v="0"/>
    <m/>
  </r>
  <r>
    <x v="0"/>
    <x v="1"/>
    <x v="8"/>
    <x v="8"/>
    <x v="0"/>
    <x v="0"/>
    <x v="0"/>
    <x v="4"/>
    <x v="0"/>
    <n v="1"/>
    <s v="St Cah Main Theatre"/>
    <d v="2026-06-16T00:00:00"/>
    <d v="2026-06-16T08:00:00"/>
    <d v="2026-06-16T17:00:00"/>
    <m/>
    <m/>
    <m/>
    <m/>
    <m/>
    <m/>
    <m/>
    <m/>
    <n v="4"/>
    <n v="0"/>
    <n v="4"/>
    <s v="JUNE-26-dummy-data.xlsx"/>
    <b v="0"/>
    <n v="0"/>
  </r>
  <r>
    <x v="0"/>
    <x v="1"/>
    <x v="8"/>
    <x v="8"/>
    <x v="0"/>
    <x v="0"/>
    <x v="0"/>
    <x v="4"/>
    <x v="1"/>
    <n v="1"/>
    <s v="St Cah Main Theatre"/>
    <d v="2026-06-16T00:00:00"/>
    <d v="2026-06-16T08:00:00"/>
    <d v="2026-06-16T17:00:00"/>
    <s v="630934901116"/>
    <s v="60119662"/>
    <s v="Inguinal hernia repair"/>
    <m/>
    <s v="General Surgery"/>
    <s v="Dr Dummy 07"/>
    <d v="2026-06-16T08:02:00"/>
    <d v="2026-06-16T09:27:00"/>
    <m/>
    <m/>
    <n v="1"/>
    <s v="JUNE-26-dummy-data.xlsx"/>
    <b v="0"/>
    <m/>
  </r>
  <r>
    <x v="0"/>
    <x v="1"/>
    <x v="8"/>
    <x v="8"/>
    <x v="0"/>
    <x v="0"/>
    <x v="0"/>
    <x v="4"/>
    <x v="1"/>
    <n v="1"/>
    <s v="St Cah Main Theatre"/>
    <d v="2026-06-16T00:00:00"/>
    <d v="2026-06-16T08:00:00"/>
    <d v="2026-06-16T17:00:00"/>
    <s v="645977941457"/>
    <s v="60169836"/>
    <s v="Laparoscopic cholecystectomy"/>
    <m/>
    <s v="General Surgery"/>
    <s v="Dr Dummy 07"/>
    <d v="2026-06-16T14:56:00"/>
    <d v="2026-06-16T16:49:00"/>
    <m/>
    <m/>
    <n v="1"/>
    <s v="JUNE-26-dummy-data.xlsx"/>
    <b v="0"/>
    <m/>
  </r>
  <r>
    <x v="0"/>
    <x v="1"/>
    <x v="8"/>
    <x v="8"/>
    <x v="0"/>
    <x v="0"/>
    <x v="0"/>
    <x v="4"/>
    <x v="1"/>
    <n v="1"/>
    <s v="St Cah Main Theatre"/>
    <d v="2026-06-16T00:00:00"/>
    <d v="2026-06-16T08:00:00"/>
    <d v="2026-06-16T17:00:00"/>
    <s v="651588004780"/>
    <s v="60141793"/>
    <s v="Inguinal hernia repair"/>
    <s v="Diagnostic examination"/>
    <s v="General Surgery"/>
    <s v="Dr Dummy 07"/>
    <d v="2026-06-16T12:40:00"/>
    <d v="2026-06-16T14:22:00"/>
    <m/>
    <m/>
    <n v="1"/>
    <s v="JUNE-26-dummy-data.xlsx"/>
    <b v="0"/>
    <m/>
  </r>
  <r>
    <x v="0"/>
    <x v="1"/>
    <x v="8"/>
    <x v="8"/>
    <x v="0"/>
    <x v="0"/>
    <x v="0"/>
    <x v="4"/>
    <x v="1"/>
    <n v="1"/>
    <s v="St Cah Main Theatre"/>
    <d v="2026-06-16T00:00:00"/>
    <d v="2026-06-16T08:00:00"/>
    <d v="2026-06-16T17:00:00"/>
    <s v="695643261586"/>
    <s v="60070800"/>
    <s v="Inguinal hernia repair"/>
    <m/>
    <s v="General Surgery"/>
    <s v="Dr Dummy 07"/>
    <d v="2026-06-16T10:24:00"/>
    <d v="2026-06-16T12:19:00"/>
    <m/>
    <m/>
    <n v="1"/>
    <s v="JUNE-26-dummy-data.xlsx"/>
    <b v="0"/>
    <m/>
  </r>
  <r>
    <x v="0"/>
    <x v="1"/>
    <x v="8"/>
    <x v="8"/>
    <x v="1"/>
    <x v="0"/>
    <x v="0"/>
    <x v="4"/>
    <x v="0"/>
    <n v="1"/>
    <s v="St Cah Main Theatre"/>
    <d v="2026-07-11T00:00:00"/>
    <d v="2026-07-11T09:00:00"/>
    <d v="2026-07-11T18:00:00"/>
    <m/>
    <m/>
    <m/>
    <m/>
    <m/>
    <m/>
    <m/>
    <m/>
    <n v="4"/>
    <n v="0"/>
    <n v="4"/>
    <s v="JULY-26-dummy-data.xlsx"/>
    <b v="0"/>
    <n v="0"/>
  </r>
  <r>
    <x v="0"/>
    <x v="1"/>
    <x v="8"/>
    <x v="8"/>
    <x v="1"/>
    <x v="0"/>
    <x v="0"/>
    <x v="4"/>
    <x v="1"/>
    <n v="1"/>
    <s v="St Cah Main Theatre"/>
    <d v="2026-07-11T00:00:00"/>
    <d v="2026-07-11T09:00:00"/>
    <d v="2026-07-11T18:00:00"/>
    <s v="718827471369"/>
    <s v="70061166"/>
    <s v="Incision and drainage of abscess"/>
    <m/>
    <s v="General Surgery"/>
    <s v="Dr Dummy 16"/>
    <d v="2026-07-11T15:52:00"/>
    <d v="2026-07-11T17:32:00"/>
    <m/>
    <m/>
    <n v="1"/>
    <s v="JULY-26-dummy-data.xlsx"/>
    <b v="0"/>
    <m/>
  </r>
  <r>
    <x v="0"/>
    <x v="1"/>
    <x v="8"/>
    <x v="8"/>
    <x v="1"/>
    <x v="0"/>
    <x v="0"/>
    <x v="4"/>
    <x v="1"/>
    <n v="1"/>
    <s v="St Cah Main Theatre"/>
    <d v="2026-07-11T00:00:00"/>
    <d v="2026-07-11T09:00:00"/>
    <d v="2026-07-11T18:00:00"/>
    <s v="732838353863"/>
    <s v="70253715"/>
    <s v="Excision of skin lesion"/>
    <s v="Wound dressing"/>
    <s v="General Surgery"/>
    <s v="Dr Dummy 16"/>
    <d v="2026-07-11T13:35:00"/>
    <d v="2026-07-11T15:20:00"/>
    <m/>
    <m/>
    <n v="1"/>
    <s v="JULY-26-dummy-data.xlsx"/>
    <b v="0"/>
    <m/>
  </r>
  <r>
    <x v="0"/>
    <x v="1"/>
    <x v="8"/>
    <x v="8"/>
    <x v="1"/>
    <x v="0"/>
    <x v="0"/>
    <x v="4"/>
    <x v="1"/>
    <n v="1"/>
    <s v="St Cah Main Theatre"/>
    <d v="2026-07-11T00:00:00"/>
    <d v="2026-07-11T09:00:00"/>
    <d v="2026-07-11T18:00:00"/>
    <s v="733972541242"/>
    <s v="70203456"/>
    <s v="Incision and drainage of abscess"/>
    <m/>
    <s v="General Surgery"/>
    <s v="Dr Dummy 16"/>
    <d v="2026-07-11T09:11:00"/>
    <d v="2026-07-11T10:41:00"/>
    <m/>
    <m/>
    <n v="1"/>
    <s v="JULY-26-dummy-data.xlsx"/>
    <b v="0"/>
    <m/>
  </r>
  <r>
    <x v="0"/>
    <x v="1"/>
    <x v="8"/>
    <x v="8"/>
    <x v="1"/>
    <x v="0"/>
    <x v="0"/>
    <x v="4"/>
    <x v="1"/>
    <n v="1"/>
    <s v="St Cah Main Theatre"/>
    <d v="2026-07-11T00:00:00"/>
    <d v="2026-07-11T09:00:00"/>
    <d v="2026-07-11T18:00:00"/>
    <s v="761513437516"/>
    <s v="70234568"/>
    <s v="Inguinal hernia repair"/>
    <s v="Diagnostic examination"/>
    <s v="General Surgery"/>
    <s v="Dr Dummy 16"/>
    <d v="2026-07-11T11:27:00"/>
    <d v="2026-07-11T13:02:00"/>
    <m/>
    <m/>
    <n v="1"/>
    <s v="JULY-26-dummy-data.xlsx"/>
    <b v="0"/>
    <m/>
  </r>
  <r>
    <x v="0"/>
    <x v="1"/>
    <x v="8"/>
    <x v="8"/>
    <x v="1"/>
    <x v="0"/>
    <x v="0"/>
    <x v="4"/>
    <x v="0"/>
    <n v="1"/>
    <s v="St Cah Main Theatre"/>
    <d v="2026-07-25T00:00:00"/>
    <d v="2026-07-25T08:30:00"/>
    <d v="2026-07-25T17:30:00"/>
    <m/>
    <m/>
    <m/>
    <m/>
    <m/>
    <m/>
    <m/>
    <m/>
    <n v="4"/>
    <n v="0"/>
    <n v="4"/>
    <s v="JULY-26-dummy-data.xlsx"/>
    <b v="0"/>
    <n v="0"/>
  </r>
  <r>
    <x v="0"/>
    <x v="1"/>
    <x v="8"/>
    <x v="8"/>
    <x v="1"/>
    <x v="0"/>
    <x v="0"/>
    <x v="4"/>
    <x v="1"/>
    <n v="1"/>
    <s v="St Cah Main Theatre"/>
    <d v="2026-07-25T00:00:00"/>
    <d v="2026-07-25T08:30:00"/>
    <d v="2026-07-25T17:30:00"/>
    <s v="745027487980"/>
    <s v="70009115"/>
    <s v="Inguinal hernia repair"/>
    <m/>
    <s v="General Surgery"/>
    <s v="Dr Dummy 11"/>
    <d v="2026-07-25T10:55:00"/>
    <d v="2026-07-25T12:49:00"/>
    <m/>
    <m/>
    <n v="1"/>
    <s v="JULY-26-dummy-data.xlsx"/>
    <b v="0"/>
    <m/>
  </r>
  <r>
    <x v="0"/>
    <x v="1"/>
    <x v="8"/>
    <x v="8"/>
    <x v="1"/>
    <x v="0"/>
    <x v="0"/>
    <x v="4"/>
    <x v="1"/>
    <n v="1"/>
    <s v="St Cah Main Theatre"/>
    <d v="2026-07-25T00:00:00"/>
    <d v="2026-07-25T08:30:00"/>
    <d v="2026-07-25T17:30:00"/>
    <s v="769328796746"/>
    <s v="70117036"/>
    <s v="Inguinal hernia repair"/>
    <m/>
    <s v="General Surgery"/>
    <s v="Dr Dummy 11"/>
    <d v="2026-07-25T15:17:00"/>
    <d v="2026-07-25T17:06:00"/>
    <m/>
    <m/>
    <n v="1"/>
    <s v="JULY-26-dummy-data.xlsx"/>
    <b v="0"/>
    <m/>
  </r>
  <r>
    <x v="0"/>
    <x v="1"/>
    <x v="8"/>
    <x v="8"/>
    <x v="1"/>
    <x v="0"/>
    <x v="0"/>
    <x v="4"/>
    <x v="1"/>
    <n v="1"/>
    <s v="St Cah Main Theatre"/>
    <d v="2026-07-25T00:00:00"/>
    <d v="2026-07-25T08:30:00"/>
    <d v="2026-07-25T17:30:00"/>
    <s v="769348835641"/>
    <s v="70282762"/>
    <s v="Laparoscopic appendicectomy"/>
    <m/>
    <s v="General Surgery"/>
    <s v="Dr Dummy 11"/>
    <d v="2026-07-25T13:06:00"/>
    <d v="2026-07-25T14:48:00"/>
    <m/>
    <m/>
    <n v="1"/>
    <s v="JULY-26-dummy-data.xlsx"/>
    <b v="0"/>
    <m/>
  </r>
  <r>
    <x v="0"/>
    <x v="1"/>
    <x v="8"/>
    <x v="8"/>
    <x v="1"/>
    <x v="0"/>
    <x v="0"/>
    <x v="4"/>
    <x v="1"/>
    <n v="1"/>
    <s v="St Cah Main Theatre"/>
    <d v="2026-07-25T00:00:00"/>
    <d v="2026-07-25T08:30:00"/>
    <d v="2026-07-25T17:30:00"/>
    <s v="790075162517"/>
    <s v="70250494"/>
    <s v="Laparoscopic cholecystectomy"/>
    <s v="Local anaesthetic infiltration"/>
    <s v="General Surgery"/>
    <s v="Dr Dummy 11"/>
    <d v="2026-07-25T08:39:00"/>
    <d v="2026-07-25T10:19:00"/>
    <m/>
    <m/>
    <n v="1"/>
    <s v="JULY-26-dummy-data.xlsx"/>
    <b v="0"/>
    <m/>
  </r>
  <r>
    <x v="0"/>
    <x v="1"/>
    <x v="8"/>
    <x v="8"/>
    <x v="2"/>
    <x v="0"/>
    <x v="0"/>
    <x v="2"/>
    <x v="0"/>
    <n v="1"/>
    <s v="St Cah Main Theatre"/>
    <d v="2026-08-06T00:00:00"/>
    <d v="2026-08-06T09:00:00"/>
    <d v="2026-08-06T18:00:00"/>
    <m/>
    <m/>
    <m/>
    <m/>
    <m/>
    <m/>
    <m/>
    <m/>
    <n v="4"/>
    <n v="0"/>
    <n v="4"/>
    <s v="AUGUST-26-dummy-data.xlsx"/>
    <b v="0"/>
    <n v="0"/>
  </r>
  <r>
    <x v="0"/>
    <x v="1"/>
    <x v="8"/>
    <x v="8"/>
    <x v="2"/>
    <x v="0"/>
    <x v="0"/>
    <x v="2"/>
    <x v="1"/>
    <n v="1"/>
    <s v="St Cah Main Theatre"/>
    <d v="2026-08-06T00:00:00"/>
    <d v="2026-08-06T09:00:00"/>
    <d v="2026-08-06T18:00:00"/>
    <s v="913214663113"/>
    <s v="882176"/>
    <s v="Grommet insertion"/>
    <m/>
    <s v="ENT"/>
    <s v="Dr Dummy 21"/>
    <d v="2026-08-06T13:32:00"/>
    <d v="2026-08-06T15:12:00"/>
    <m/>
    <m/>
    <n v="1"/>
    <s v="AUGUST-26-dummy-data.xlsx"/>
    <b v="0"/>
    <m/>
  </r>
  <r>
    <x v="0"/>
    <x v="1"/>
    <x v="8"/>
    <x v="8"/>
    <x v="2"/>
    <x v="0"/>
    <x v="0"/>
    <x v="2"/>
    <x v="1"/>
    <n v="1"/>
    <s v="St Cah Main Theatre"/>
    <d v="2026-08-06T00:00:00"/>
    <d v="2026-08-06T09:00:00"/>
    <d v="2026-08-06T18:00:00"/>
    <s v="953818580763"/>
    <s v="990259"/>
    <s v="Septoplasty"/>
    <m/>
    <s v="ENT"/>
    <s v="Dr Dummy 21"/>
    <d v="2026-08-06T11:23:00"/>
    <d v="2026-08-06T13:07:00"/>
    <m/>
    <m/>
    <n v="1"/>
    <s v="AUGUST-26-dummy-data.xlsx"/>
    <b v="0"/>
    <m/>
  </r>
  <r>
    <x v="0"/>
    <x v="1"/>
    <x v="8"/>
    <x v="8"/>
    <x v="2"/>
    <x v="0"/>
    <x v="0"/>
    <x v="2"/>
    <x v="1"/>
    <n v="1"/>
    <s v="St Cah Main Theatre"/>
    <d v="2026-08-06T00:00:00"/>
    <d v="2026-08-06T09:00:00"/>
    <d v="2026-08-06T18:00:00"/>
    <s v="987296649882"/>
    <s v="939261"/>
    <s v="Nasal polypectomy"/>
    <m/>
    <s v="ENT"/>
    <s v="Dr Dummy 21"/>
    <d v="2026-08-06T09:03:00"/>
    <d v="2026-08-06T10:26:00"/>
    <m/>
    <m/>
    <n v="1"/>
    <s v="AUGUST-26-dummy-data.xlsx"/>
    <b v="0"/>
    <m/>
  </r>
  <r>
    <x v="0"/>
    <x v="1"/>
    <x v="8"/>
    <x v="8"/>
    <x v="2"/>
    <x v="0"/>
    <x v="0"/>
    <x v="2"/>
    <x v="1"/>
    <n v="1"/>
    <s v="St Cah Main Theatre"/>
    <d v="2026-08-06T00:00:00"/>
    <d v="2026-08-06T09:00:00"/>
    <d v="2026-08-06T18:00:00"/>
    <s v="990973368914"/>
    <s v="911503"/>
    <s v="Tonsillectomy"/>
    <m/>
    <s v="ENT"/>
    <s v="Dr Dummy 21"/>
    <d v="2026-08-06T15:48:00"/>
    <d v="2026-08-06T17:32:00"/>
    <m/>
    <m/>
    <n v="1"/>
    <s v="AUGUST-26-dummy-data.xlsx"/>
    <b v="0"/>
    <m/>
  </r>
  <r>
    <x v="0"/>
    <x v="1"/>
    <x v="8"/>
    <x v="8"/>
    <x v="2"/>
    <x v="0"/>
    <x v="0"/>
    <x v="1"/>
    <x v="0"/>
    <n v="1"/>
    <s v="St Cah Main Theatre"/>
    <d v="2026-08-16T00:00:00"/>
    <d v="2026-08-16T07:30:00"/>
    <d v="2026-08-16T16:30:00"/>
    <m/>
    <m/>
    <m/>
    <m/>
    <m/>
    <m/>
    <m/>
    <m/>
    <n v="4"/>
    <n v="0"/>
    <n v="4"/>
    <s v="AUGUST-26-dummy-data.xlsx"/>
    <b v="0"/>
    <n v="0"/>
  </r>
  <r>
    <x v="0"/>
    <x v="1"/>
    <x v="8"/>
    <x v="8"/>
    <x v="2"/>
    <x v="0"/>
    <x v="0"/>
    <x v="1"/>
    <x v="1"/>
    <n v="1"/>
    <s v="St Cah Main Theatre"/>
    <d v="2026-08-16T00:00:00"/>
    <d v="2026-08-16T07:30:00"/>
    <d v="2026-08-16T16:30:00"/>
    <s v="903017041808"/>
    <s v="895370"/>
    <s v="Flexible cystoscopy"/>
    <m/>
    <s v="Urology"/>
    <s v="Dr Dummy 08"/>
    <d v="2026-08-16T14:27:00"/>
    <d v="2026-08-16T15:59:00"/>
    <m/>
    <m/>
    <n v="1"/>
    <s v="AUGUST-26-dummy-data.xlsx"/>
    <b v="0"/>
    <m/>
  </r>
  <r>
    <x v="0"/>
    <x v="1"/>
    <x v="8"/>
    <x v="8"/>
    <x v="2"/>
    <x v="0"/>
    <x v="0"/>
    <x v="1"/>
    <x v="1"/>
    <n v="1"/>
    <s v="St Cah Main Theatre"/>
    <d v="2026-08-16T00:00:00"/>
    <d v="2026-08-16T07:30:00"/>
    <d v="2026-08-16T16:30:00"/>
    <s v="951018402329"/>
    <s v="789233"/>
    <s v="Ureteric stent insertion"/>
    <m/>
    <s v="Urology"/>
    <s v="Dr Dummy 08"/>
    <d v="2026-08-16T09:54:00"/>
    <d v="2026-08-16T11:24:00"/>
    <m/>
    <m/>
    <n v="1"/>
    <s v="AUGUST-26-dummy-data.xlsx"/>
    <b v="0"/>
    <m/>
  </r>
  <r>
    <x v="0"/>
    <x v="1"/>
    <x v="8"/>
    <x v="8"/>
    <x v="2"/>
    <x v="0"/>
    <x v="0"/>
    <x v="1"/>
    <x v="1"/>
    <n v="1"/>
    <s v="St Cah Main Theatre"/>
    <d v="2026-08-16T00:00:00"/>
    <d v="2026-08-16T07:30:00"/>
    <d v="2026-08-16T16:30:00"/>
    <s v="974769956408"/>
    <s v="955894"/>
    <s v="Circumcision"/>
    <m/>
    <s v="Urology"/>
    <s v="Dr Dummy 08"/>
    <d v="2026-08-16T12:08:00"/>
    <d v="2026-08-16T13:37:00"/>
    <m/>
    <m/>
    <n v="1"/>
    <s v="AUGUST-26-dummy-data.xlsx"/>
    <b v="0"/>
    <m/>
  </r>
  <r>
    <x v="0"/>
    <x v="1"/>
    <x v="8"/>
    <x v="8"/>
    <x v="2"/>
    <x v="0"/>
    <x v="0"/>
    <x v="1"/>
    <x v="1"/>
    <n v="1"/>
    <s v="St Cah Main Theatre"/>
    <d v="2026-08-16T00:00:00"/>
    <d v="2026-08-16T07:30:00"/>
    <d v="2026-08-16T16:30:00"/>
    <s v="990743512077"/>
    <s v="904145"/>
    <s v="Bladder biopsy"/>
    <m/>
    <s v="Urology"/>
    <s v="Dr Dummy 08"/>
    <d v="2026-08-16T07:37:00"/>
    <d v="2026-08-16T09:14:00"/>
    <m/>
    <m/>
    <n v="1"/>
    <s v="AUGUST-26-dummy-data.xlsx"/>
    <b v="0"/>
    <m/>
  </r>
  <r>
    <x v="0"/>
    <x v="1"/>
    <x v="8"/>
    <x v="8"/>
    <x v="2"/>
    <x v="0"/>
    <x v="0"/>
    <x v="0"/>
    <x v="0"/>
    <n v="1"/>
    <s v="St Cah Main Theatre"/>
    <d v="2026-08-20T00:00:00"/>
    <d v="2026-08-20T08:30:00"/>
    <d v="2026-08-20T17:30:00"/>
    <m/>
    <m/>
    <m/>
    <m/>
    <m/>
    <m/>
    <m/>
    <m/>
    <n v="4"/>
    <n v="0"/>
    <n v="4"/>
    <s v="AUGUST-26-dummy-data.xlsx"/>
    <b v="0"/>
    <n v="0"/>
  </r>
  <r>
    <x v="0"/>
    <x v="1"/>
    <x v="8"/>
    <x v="8"/>
    <x v="2"/>
    <x v="0"/>
    <x v="0"/>
    <x v="0"/>
    <x v="1"/>
    <n v="1"/>
    <s v="St Cah Main Theatre"/>
    <d v="2026-08-20T00:00:00"/>
    <d v="2026-08-20T08:30:00"/>
    <d v="2026-08-20T17:30:00"/>
    <s v="937177427275"/>
    <s v="942229"/>
    <s v="Hysteroscopy"/>
    <s v="Wound dressing"/>
    <s v="Gynaecology"/>
    <s v="Dr Dummy 13"/>
    <d v="2026-08-20T10:57:00"/>
    <d v="2026-08-20T12:30:00"/>
    <m/>
    <m/>
    <n v="1"/>
    <s v="AUGUST-26-dummy-data.xlsx"/>
    <b v="0"/>
    <m/>
  </r>
  <r>
    <x v="0"/>
    <x v="1"/>
    <x v="8"/>
    <x v="8"/>
    <x v="2"/>
    <x v="0"/>
    <x v="0"/>
    <x v="0"/>
    <x v="1"/>
    <n v="1"/>
    <s v="St Cah Main Theatre"/>
    <d v="2026-08-20T00:00:00"/>
    <d v="2026-08-20T08:30:00"/>
    <d v="2026-08-20T17:30:00"/>
    <s v="959672699146"/>
    <s v="769462"/>
    <s v="Endometrial biopsy"/>
    <m/>
    <s v="Gynaecology"/>
    <s v="Dr Dummy 13"/>
    <d v="2026-08-20T15:22:00"/>
    <d v="2026-08-20T16:52:00"/>
    <m/>
    <m/>
    <n v="1"/>
    <s v="AUGUST-26-dummy-data.xlsx"/>
    <b v="0"/>
    <m/>
  </r>
  <r>
    <x v="0"/>
    <x v="1"/>
    <x v="8"/>
    <x v="8"/>
    <x v="2"/>
    <x v="0"/>
    <x v="0"/>
    <x v="0"/>
    <x v="1"/>
    <n v="1"/>
    <s v="St Cah Main Theatre"/>
    <d v="2026-08-20T00:00:00"/>
    <d v="2026-08-20T08:30:00"/>
    <d v="2026-08-20T17:30:00"/>
    <s v="988519297516"/>
    <s v="721918"/>
    <s v="Endometrial biopsy"/>
    <m/>
    <s v="Gynaecology"/>
    <s v="Dr Dummy 13"/>
    <d v="2026-08-20T08:37:00"/>
    <d v="2026-08-20T10:24:00"/>
    <m/>
    <m/>
    <n v="1"/>
    <s v="AUGUST-26-dummy-data.xlsx"/>
    <b v="0"/>
    <m/>
  </r>
  <r>
    <x v="0"/>
    <x v="1"/>
    <x v="8"/>
    <x v="8"/>
    <x v="2"/>
    <x v="0"/>
    <x v="0"/>
    <x v="0"/>
    <x v="1"/>
    <n v="1"/>
    <s v="St Cah Main Theatre"/>
    <d v="2026-08-20T00:00:00"/>
    <d v="2026-08-20T08:30:00"/>
    <d v="2026-08-20T17:30:00"/>
    <s v="999939184681"/>
    <s v="984970"/>
    <s v="Hysteroscopy"/>
    <s v="Diagnostic examination"/>
    <s v="Gynaecology"/>
    <s v="Dr Dummy 13"/>
    <d v="2026-08-20T13:10:00"/>
    <d v="2026-08-20T14:59:00"/>
    <m/>
    <m/>
    <n v="1"/>
    <s v="AUGUST-26-dummy-data.xlsx"/>
    <b v="0"/>
    <m/>
  </r>
  <r>
    <x v="0"/>
    <x v="2"/>
    <x v="9"/>
    <x v="0"/>
    <x v="0"/>
    <x v="0"/>
    <x v="0"/>
    <x v="9"/>
    <x v="0"/>
    <n v="1"/>
    <s v="St Cah Maternity Theatre"/>
    <d v="2026-06-09T00:00:00"/>
    <d v="2026-06-09T08:30:00"/>
    <d v="2026-06-09T11:30:00"/>
    <m/>
    <m/>
    <m/>
    <m/>
    <m/>
    <m/>
    <m/>
    <m/>
    <n v="4"/>
    <n v="0"/>
    <n v="4"/>
    <s v="JUNE-26-dummy-data.xlsx"/>
    <b v="0"/>
    <n v="0"/>
  </r>
  <r>
    <x v="0"/>
    <x v="2"/>
    <x v="9"/>
    <x v="0"/>
    <x v="0"/>
    <x v="0"/>
    <x v="0"/>
    <x v="9"/>
    <x v="1"/>
    <n v="1"/>
    <s v="St Cah Maternity Theatre"/>
    <d v="2026-06-09T00:00:00"/>
    <d v="2026-06-09T08:30:00"/>
    <d v="2026-06-09T11:30:00"/>
    <s v="605743814282"/>
    <s v="60138228"/>
    <s v="Repair of perineal tear"/>
    <m/>
    <s v="Obstetrics"/>
    <s v="Dr Dummy 09"/>
    <d v="2026-06-09T09:24:00"/>
    <d v="2026-06-09T09:52:00"/>
    <m/>
    <m/>
    <n v="1"/>
    <s v="JUNE-26-dummy-data.xlsx"/>
    <b v="0"/>
    <m/>
  </r>
  <r>
    <x v="0"/>
    <x v="2"/>
    <x v="9"/>
    <x v="0"/>
    <x v="0"/>
    <x v="0"/>
    <x v="0"/>
    <x v="9"/>
    <x v="1"/>
    <n v="1"/>
    <s v="St Cah Maternity Theatre"/>
    <d v="2026-06-09T00:00:00"/>
    <d v="2026-06-09T08:30:00"/>
    <d v="2026-06-09T11:30:00"/>
    <s v="615916680754"/>
    <s v="60109916"/>
    <s v="Repair of perineal tear"/>
    <m/>
    <s v="Obstetrics"/>
    <s v="Dr Dummy 09"/>
    <d v="2026-06-09T10:11:00"/>
    <d v="2026-06-09T10:29:00"/>
    <m/>
    <m/>
    <n v="1"/>
    <s v="JUNE-26-dummy-data.xlsx"/>
    <b v="0"/>
    <m/>
  </r>
  <r>
    <x v="0"/>
    <x v="2"/>
    <x v="9"/>
    <x v="0"/>
    <x v="0"/>
    <x v="0"/>
    <x v="0"/>
    <x v="9"/>
    <x v="1"/>
    <n v="1"/>
    <s v="St Cah Maternity Theatre"/>
    <d v="2026-06-09T00:00:00"/>
    <d v="2026-06-09T08:30:00"/>
    <d v="2026-06-09T11:30:00"/>
    <s v="622727231331"/>
    <s v="60205018"/>
    <s v="Repair of perineal tear"/>
    <m/>
    <s v="Obstetrics"/>
    <s v="Dr Dummy 09"/>
    <d v="2026-06-09T10:57:00"/>
    <d v="2026-06-09T11:23:00"/>
    <m/>
    <m/>
    <n v="1"/>
    <s v="JUNE-26-dummy-data.xlsx"/>
    <b v="0"/>
    <m/>
  </r>
  <r>
    <x v="0"/>
    <x v="2"/>
    <x v="9"/>
    <x v="0"/>
    <x v="0"/>
    <x v="0"/>
    <x v="0"/>
    <x v="9"/>
    <x v="1"/>
    <n v="1"/>
    <s v="St Cah Maternity Theatre"/>
    <d v="2026-06-09T00:00:00"/>
    <d v="2026-06-09T08:30:00"/>
    <d v="2026-06-09T11:30:00"/>
    <s v="643318613664"/>
    <s v="60117053"/>
    <s v="Manual removal of placenta"/>
    <s v="Tissue biopsy"/>
    <s v="Obstetrics"/>
    <s v="Dr Dummy 09"/>
    <d v="2026-06-09T08:36:00"/>
    <d v="2026-06-09T08:59:00"/>
    <m/>
    <m/>
    <n v="1"/>
    <s v="JUNE-26-dummy-data.xlsx"/>
    <b v="0"/>
    <m/>
  </r>
  <r>
    <x v="0"/>
    <x v="2"/>
    <x v="9"/>
    <x v="0"/>
    <x v="1"/>
    <x v="0"/>
    <x v="0"/>
    <x v="9"/>
    <x v="0"/>
    <n v="1"/>
    <s v="St Cah Maternity Theatre"/>
    <d v="2026-07-14T00:00:00"/>
    <d v="2026-07-14T08:00:00"/>
    <d v="2026-07-14T11:00:00"/>
    <m/>
    <m/>
    <m/>
    <m/>
    <m/>
    <m/>
    <m/>
    <m/>
    <n v="4"/>
    <n v="0"/>
    <n v="4"/>
    <s v="JULY-26-dummy-data.xlsx"/>
    <b v="0"/>
    <n v="0"/>
  </r>
  <r>
    <x v="0"/>
    <x v="2"/>
    <x v="9"/>
    <x v="0"/>
    <x v="1"/>
    <x v="0"/>
    <x v="0"/>
    <x v="9"/>
    <x v="1"/>
    <n v="1"/>
    <s v="St Cah Maternity Theatre"/>
    <d v="2026-07-14T00:00:00"/>
    <d v="2026-07-14T08:00:00"/>
    <d v="2026-07-14T11:00:00"/>
    <s v="729107102029"/>
    <s v="70067839"/>
    <s v="Manual removal of placenta"/>
    <m/>
    <s v="Obstetrics"/>
    <s v="Dr Dummy 09"/>
    <d v="2026-07-14T10:20:00"/>
    <d v="2026-07-14T10:37:00"/>
    <m/>
    <m/>
    <n v="1"/>
    <s v="JULY-26-dummy-data.xlsx"/>
    <b v="0"/>
    <m/>
  </r>
  <r>
    <x v="0"/>
    <x v="2"/>
    <x v="9"/>
    <x v="0"/>
    <x v="1"/>
    <x v="0"/>
    <x v="0"/>
    <x v="9"/>
    <x v="1"/>
    <n v="1"/>
    <s v="St Cah Maternity Theatre"/>
    <d v="2026-07-14T00:00:00"/>
    <d v="2026-07-14T08:00:00"/>
    <d v="2026-07-14T11:00:00"/>
    <s v="744280139193"/>
    <s v="70066895"/>
    <s v="Manual removal of placenta"/>
    <m/>
    <s v="Obstetrics"/>
    <s v="Dr Dummy 09"/>
    <d v="2026-07-14T09:33:00"/>
    <d v="2026-07-14T09:52:00"/>
    <m/>
    <m/>
    <n v="1"/>
    <s v="JULY-26-dummy-data.xlsx"/>
    <b v="0"/>
    <m/>
  </r>
  <r>
    <x v="0"/>
    <x v="2"/>
    <x v="9"/>
    <x v="0"/>
    <x v="1"/>
    <x v="0"/>
    <x v="0"/>
    <x v="9"/>
    <x v="1"/>
    <n v="1"/>
    <s v="St Cah Maternity Theatre"/>
    <d v="2026-07-14T00:00:00"/>
    <d v="2026-07-14T08:00:00"/>
    <d v="2026-07-14T11:00:00"/>
    <s v="761123351612"/>
    <s v="70211350"/>
    <s v="Manual removal of placenta"/>
    <s v="Tissue biopsy"/>
    <s v="Obstetrics"/>
    <s v="Dr Dummy 09"/>
    <d v="2026-07-14T08:52:00"/>
    <d v="2026-07-14T09:08:00"/>
    <m/>
    <m/>
    <n v="1"/>
    <s v="JULY-26-dummy-data.xlsx"/>
    <b v="0"/>
    <m/>
  </r>
  <r>
    <x v="0"/>
    <x v="2"/>
    <x v="9"/>
    <x v="0"/>
    <x v="1"/>
    <x v="0"/>
    <x v="0"/>
    <x v="9"/>
    <x v="1"/>
    <n v="1"/>
    <s v="St Cah Maternity Theatre"/>
    <d v="2026-07-14T00:00:00"/>
    <d v="2026-07-14T08:00:00"/>
    <d v="2026-07-14T11:00:00"/>
    <s v="769837543344"/>
    <s v="70181329"/>
    <s v="Manual removal of placenta"/>
    <s v="Local anaesthetic infiltration"/>
    <s v="Obstetrics"/>
    <s v="Dr Dummy 09"/>
    <d v="2026-07-14T08:02:00"/>
    <d v="2026-07-14T08:25:00"/>
    <m/>
    <m/>
    <n v="1"/>
    <s v="JULY-26-dummy-data.xlsx"/>
    <b v="0"/>
    <m/>
  </r>
  <r>
    <x v="0"/>
    <x v="2"/>
    <x v="9"/>
    <x v="0"/>
    <x v="1"/>
    <x v="0"/>
    <x v="0"/>
    <x v="9"/>
    <x v="0"/>
    <n v="1"/>
    <s v="St Cah Maternity Theatre"/>
    <d v="2026-07-22T00:00:00"/>
    <d v="2026-07-22T13:30:00"/>
    <d v="2026-07-22T16:30:00"/>
    <m/>
    <m/>
    <m/>
    <m/>
    <m/>
    <m/>
    <m/>
    <m/>
    <n v="4"/>
    <n v="0"/>
    <n v="4"/>
    <s v="JULY-26-dummy-data.xlsx"/>
    <b v="0"/>
    <n v="0"/>
  </r>
  <r>
    <x v="0"/>
    <x v="2"/>
    <x v="9"/>
    <x v="0"/>
    <x v="1"/>
    <x v="0"/>
    <x v="0"/>
    <x v="9"/>
    <x v="1"/>
    <n v="1"/>
    <s v="St Cah Maternity Theatre"/>
    <d v="2026-07-22T00:00:00"/>
    <d v="2026-07-22T13:30:00"/>
    <d v="2026-07-22T16:30:00"/>
    <s v="707342952908"/>
    <s v="70156892"/>
    <s v="Caesarean section"/>
    <m/>
    <s v="Obstetrics"/>
    <s v="Dr Dummy 13"/>
    <d v="2026-07-22T15:07:00"/>
    <d v="2026-07-22T15:36:00"/>
    <m/>
    <m/>
    <n v="1"/>
    <s v="JULY-26-dummy-data.xlsx"/>
    <b v="0"/>
    <m/>
  </r>
  <r>
    <x v="0"/>
    <x v="2"/>
    <x v="9"/>
    <x v="0"/>
    <x v="1"/>
    <x v="0"/>
    <x v="0"/>
    <x v="9"/>
    <x v="1"/>
    <n v="1"/>
    <s v="St Cah Maternity Theatre"/>
    <d v="2026-07-22T00:00:00"/>
    <d v="2026-07-22T13:30:00"/>
    <d v="2026-07-22T16:30:00"/>
    <s v="734090102999"/>
    <s v="70156905"/>
    <s v="Manual removal of placenta"/>
    <s v="Wound dressing"/>
    <s v="Obstetrics"/>
    <s v="Dr Dummy 13"/>
    <d v="2026-07-22T14:24:00"/>
    <d v="2026-07-22T14:50:00"/>
    <m/>
    <m/>
    <n v="1"/>
    <s v="JULY-26-dummy-data.xlsx"/>
    <b v="0"/>
    <m/>
  </r>
  <r>
    <x v="0"/>
    <x v="2"/>
    <x v="9"/>
    <x v="0"/>
    <x v="1"/>
    <x v="0"/>
    <x v="0"/>
    <x v="9"/>
    <x v="1"/>
    <n v="1"/>
    <s v="St Cah Maternity Theatre"/>
    <d v="2026-07-22T00:00:00"/>
    <d v="2026-07-22T13:30:00"/>
    <d v="2026-07-22T16:30:00"/>
    <s v="755005699255"/>
    <s v="70255483"/>
    <s v="Repair of perineal tear"/>
    <m/>
    <s v="Obstetrics"/>
    <s v="Dr Dummy 13"/>
    <d v="2026-07-22T15:50:00"/>
    <d v="2026-07-22T16:06:00"/>
    <m/>
    <m/>
    <n v="1"/>
    <s v="JULY-26-dummy-data.xlsx"/>
    <b v="0"/>
    <m/>
  </r>
  <r>
    <x v="0"/>
    <x v="2"/>
    <x v="9"/>
    <x v="0"/>
    <x v="1"/>
    <x v="0"/>
    <x v="0"/>
    <x v="9"/>
    <x v="1"/>
    <n v="1"/>
    <s v="St Cah Maternity Theatre"/>
    <d v="2026-07-22T00:00:00"/>
    <d v="2026-07-22T13:30:00"/>
    <d v="2026-07-22T16:30:00"/>
    <s v="759456459059"/>
    <s v="70258371"/>
    <s v="Repair of perineal tear"/>
    <s v="Wound dressing"/>
    <s v="Obstetrics"/>
    <s v="Dr Dummy 13"/>
    <d v="2026-07-22T13:36:00"/>
    <d v="2026-07-22T13:59:00"/>
    <m/>
    <m/>
    <n v="1"/>
    <s v="JULY-26-dummy-data.xlsx"/>
    <b v="0"/>
    <m/>
  </r>
  <r>
    <x v="0"/>
    <x v="2"/>
    <x v="9"/>
    <x v="0"/>
    <x v="1"/>
    <x v="0"/>
    <x v="0"/>
    <x v="9"/>
    <x v="0"/>
    <n v="1"/>
    <s v="St Cah Maternity Theatre"/>
    <d v="2026-07-28T00:00:00"/>
    <d v="2026-07-28T13:30:00"/>
    <d v="2026-07-28T16:30:00"/>
    <m/>
    <m/>
    <m/>
    <m/>
    <m/>
    <m/>
    <m/>
    <m/>
    <n v="4"/>
    <n v="0"/>
    <n v="4"/>
    <s v="JULY-26-dummy-data.xlsx"/>
    <b v="0"/>
    <n v="0"/>
  </r>
  <r>
    <x v="0"/>
    <x v="2"/>
    <x v="9"/>
    <x v="0"/>
    <x v="1"/>
    <x v="0"/>
    <x v="0"/>
    <x v="9"/>
    <x v="1"/>
    <n v="1"/>
    <s v="St Cah Maternity Theatre"/>
    <d v="2026-07-28T00:00:00"/>
    <d v="2026-07-28T13:30:00"/>
    <d v="2026-07-28T16:30:00"/>
    <s v="744604904483"/>
    <s v="70006729"/>
    <s v="Caesarean section"/>
    <m/>
    <s v="Obstetrics"/>
    <s v="Dr Dummy 17"/>
    <d v="2026-07-28T15:50:00"/>
    <d v="2026-07-28T16:18:00"/>
    <m/>
    <m/>
    <n v="1"/>
    <s v="JULY-26-dummy-data.xlsx"/>
    <b v="0"/>
    <m/>
  </r>
  <r>
    <x v="0"/>
    <x v="2"/>
    <x v="9"/>
    <x v="0"/>
    <x v="1"/>
    <x v="0"/>
    <x v="0"/>
    <x v="9"/>
    <x v="1"/>
    <n v="1"/>
    <s v="St Cah Maternity Theatre"/>
    <d v="2026-07-28T00:00:00"/>
    <d v="2026-07-28T13:30:00"/>
    <d v="2026-07-28T16:30:00"/>
    <s v="780163310187"/>
    <s v="70172495"/>
    <s v="Caesarean section"/>
    <m/>
    <s v="Obstetrics"/>
    <s v="Dr Dummy 17"/>
    <d v="2026-07-28T13:34:00"/>
    <d v="2026-07-28T13:55:00"/>
    <m/>
    <m/>
    <n v="1"/>
    <s v="JULY-26-dummy-data.xlsx"/>
    <b v="0"/>
    <m/>
  </r>
  <r>
    <x v="0"/>
    <x v="2"/>
    <x v="9"/>
    <x v="0"/>
    <x v="1"/>
    <x v="0"/>
    <x v="0"/>
    <x v="9"/>
    <x v="1"/>
    <n v="1"/>
    <s v="St Cah Maternity Theatre"/>
    <d v="2026-07-28T00:00:00"/>
    <d v="2026-07-28T13:30:00"/>
    <d v="2026-07-28T16:30:00"/>
    <s v="791942845935"/>
    <s v="70267718"/>
    <s v="Manual removal of placenta"/>
    <m/>
    <s v="Obstetrics"/>
    <s v="Dr Dummy 17"/>
    <d v="2026-07-28T14:23:00"/>
    <d v="2026-07-28T14:43:00"/>
    <m/>
    <m/>
    <n v="1"/>
    <s v="JULY-26-dummy-data.xlsx"/>
    <b v="0"/>
    <m/>
  </r>
  <r>
    <x v="0"/>
    <x v="2"/>
    <x v="9"/>
    <x v="0"/>
    <x v="1"/>
    <x v="0"/>
    <x v="0"/>
    <x v="9"/>
    <x v="1"/>
    <n v="1"/>
    <s v="St Cah Maternity Theatre"/>
    <d v="2026-07-28T00:00:00"/>
    <d v="2026-07-28T13:30:00"/>
    <d v="2026-07-28T16:30:00"/>
    <s v="797623092028"/>
    <s v="70002600"/>
    <s v="Manual removal of placenta"/>
    <m/>
    <s v="Obstetrics"/>
    <s v="Dr Dummy 17"/>
    <d v="2026-07-28T15:12:00"/>
    <d v="2026-07-28T15:35:00"/>
    <m/>
    <m/>
    <n v="1"/>
    <s v="JULY-26-dummy-data.xlsx"/>
    <b v="0"/>
    <m/>
  </r>
  <r>
    <x v="0"/>
    <x v="2"/>
    <x v="9"/>
    <x v="0"/>
    <x v="2"/>
    <x v="0"/>
    <x v="0"/>
    <x v="9"/>
    <x v="0"/>
    <n v="1"/>
    <s v="St Cah Maternity Theatre"/>
    <d v="2026-08-26T00:00:00"/>
    <d v="2026-08-26T13:30:00"/>
    <d v="2026-08-26T16:30:00"/>
    <m/>
    <m/>
    <m/>
    <m/>
    <m/>
    <m/>
    <m/>
    <m/>
    <n v="4"/>
    <n v="0"/>
    <n v="4"/>
    <s v="AUGUST-26-dummy-data.xlsx"/>
    <b v="0"/>
    <n v="0"/>
  </r>
  <r>
    <x v="0"/>
    <x v="2"/>
    <x v="9"/>
    <x v="0"/>
    <x v="2"/>
    <x v="0"/>
    <x v="0"/>
    <x v="9"/>
    <x v="1"/>
    <n v="1"/>
    <s v="St Cah Maternity Theatre"/>
    <d v="2026-08-26T00:00:00"/>
    <d v="2026-08-26T13:30:00"/>
    <d v="2026-08-26T16:30:00"/>
    <s v="907014779769"/>
    <s v="999708"/>
    <s v="Caesarean section"/>
    <m/>
    <s v="Obstetrics"/>
    <s v="Dr Dummy 09"/>
    <d v="2026-08-26T14:17:00"/>
    <d v="2026-08-26T14:46:00"/>
    <m/>
    <m/>
    <n v="1"/>
    <s v="AUGUST-26-dummy-data.xlsx"/>
    <b v="0"/>
    <m/>
  </r>
  <r>
    <x v="0"/>
    <x v="2"/>
    <x v="9"/>
    <x v="0"/>
    <x v="2"/>
    <x v="0"/>
    <x v="0"/>
    <x v="9"/>
    <x v="1"/>
    <n v="1"/>
    <s v="St Cah Maternity Theatre"/>
    <d v="2026-08-26T00:00:00"/>
    <d v="2026-08-26T13:30:00"/>
    <d v="2026-08-26T16:30:00"/>
    <s v="921041431929"/>
    <s v="739269"/>
    <s v="Repair of perineal tear"/>
    <m/>
    <s v="Obstetrics"/>
    <s v="Dr Dummy 09"/>
    <d v="2026-08-26T15:48:00"/>
    <d v="2026-08-26T16:13:00"/>
    <m/>
    <m/>
    <n v="1"/>
    <s v="AUGUST-26-dummy-data.xlsx"/>
    <b v="0"/>
    <m/>
  </r>
  <r>
    <x v="0"/>
    <x v="2"/>
    <x v="9"/>
    <x v="0"/>
    <x v="2"/>
    <x v="0"/>
    <x v="0"/>
    <x v="9"/>
    <x v="1"/>
    <n v="1"/>
    <s v="St Cah Maternity Theatre"/>
    <d v="2026-08-26T00:00:00"/>
    <d v="2026-08-26T13:30:00"/>
    <d v="2026-08-26T16:30:00"/>
    <s v="921423470810"/>
    <s v="779075"/>
    <s v="Caesarean section"/>
    <m/>
    <s v="Obstetrics"/>
    <s v="Dr Dummy 09"/>
    <d v="2026-08-26T13:38:00"/>
    <d v="2026-08-26T14:03:00"/>
    <m/>
    <m/>
    <n v="1"/>
    <s v="AUGUST-26-dummy-data.xlsx"/>
    <b v="0"/>
    <m/>
  </r>
  <r>
    <x v="0"/>
    <x v="2"/>
    <x v="9"/>
    <x v="0"/>
    <x v="2"/>
    <x v="0"/>
    <x v="0"/>
    <x v="9"/>
    <x v="1"/>
    <n v="1"/>
    <s v="St Cah Maternity Theatre"/>
    <d v="2026-08-26T00:00:00"/>
    <d v="2026-08-26T13:30:00"/>
    <d v="2026-08-26T16:30:00"/>
    <s v="960055807441"/>
    <s v="749469"/>
    <s v="Caesarean section"/>
    <s v="Wound closure"/>
    <s v="Obstetrics"/>
    <s v="Dr Dummy 09"/>
    <d v="2026-08-26T15:09:00"/>
    <d v="2026-08-26T15:37:00"/>
    <m/>
    <m/>
    <n v="1"/>
    <s v="AUGUST-26-dummy-data.xlsx"/>
    <b v="0"/>
    <m/>
  </r>
  <r>
    <x v="0"/>
    <x v="2"/>
    <x v="9"/>
    <x v="1"/>
    <x v="0"/>
    <x v="0"/>
    <x v="0"/>
    <x v="9"/>
    <x v="0"/>
    <n v="1"/>
    <s v="St Cah Maternity Theatre"/>
    <d v="2026-06-13T00:00:00"/>
    <d v="2026-06-13T08:30:00"/>
    <d v="2026-06-13T12:00:00"/>
    <m/>
    <m/>
    <m/>
    <m/>
    <m/>
    <m/>
    <m/>
    <m/>
    <n v="4"/>
    <n v="0"/>
    <n v="4"/>
    <s v="JUNE-26-dummy-data.xlsx"/>
    <b v="0"/>
    <n v="0"/>
  </r>
  <r>
    <x v="0"/>
    <x v="2"/>
    <x v="9"/>
    <x v="1"/>
    <x v="0"/>
    <x v="0"/>
    <x v="0"/>
    <x v="9"/>
    <x v="1"/>
    <n v="1"/>
    <s v="St Cah Maternity Theatre"/>
    <d v="2026-06-13T00:00:00"/>
    <d v="2026-06-13T08:30:00"/>
    <d v="2026-06-13T12:00:00"/>
    <s v="610041347099"/>
    <s v="60290661"/>
    <s v="Repair of perineal tear"/>
    <m/>
    <s v="Obstetrics"/>
    <s v="Dr Dummy 12"/>
    <d v="2026-06-13T10:25:00"/>
    <d v="2026-06-13T10:47:00"/>
    <m/>
    <m/>
    <n v="1"/>
    <s v="JUNE-26-dummy-data.xlsx"/>
    <b v="0"/>
    <m/>
  </r>
  <r>
    <x v="0"/>
    <x v="2"/>
    <x v="9"/>
    <x v="1"/>
    <x v="0"/>
    <x v="0"/>
    <x v="0"/>
    <x v="9"/>
    <x v="1"/>
    <n v="1"/>
    <s v="St Cah Maternity Theatre"/>
    <d v="2026-06-13T00:00:00"/>
    <d v="2026-06-13T08:30:00"/>
    <d v="2026-06-13T12:00:00"/>
    <s v="640886402641"/>
    <s v="60188894"/>
    <s v="Repair of perineal tear"/>
    <m/>
    <s v="Obstetrics"/>
    <s v="Dr Dummy 12"/>
    <d v="2026-06-13T09:26:00"/>
    <d v="2026-06-13T09:51:00"/>
    <m/>
    <m/>
    <n v="1"/>
    <s v="JUNE-26-dummy-data.xlsx"/>
    <b v="0"/>
    <m/>
  </r>
  <r>
    <x v="0"/>
    <x v="2"/>
    <x v="9"/>
    <x v="1"/>
    <x v="0"/>
    <x v="0"/>
    <x v="0"/>
    <x v="9"/>
    <x v="1"/>
    <n v="1"/>
    <s v="St Cah Maternity Theatre"/>
    <d v="2026-06-13T00:00:00"/>
    <d v="2026-06-13T08:30:00"/>
    <d v="2026-06-13T12:00:00"/>
    <s v="664676486839"/>
    <s v="60158594"/>
    <s v="Caesarean section"/>
    <s v="Diagnostic examination"/>
    <s v="Obstetrics"/>
    <s v="Dr Dummy 12"/>
    <d v="2026-06-13T11:17:00"/>
    <d v="2026-06-13T11:50:00"/>
    <m/>
    <m/>
    <n v="1"/>
    <s v="JUNE-26-dummy-data.xlsx"/>
    <b v="0"/>
    <m/>
  </r>
  <r>
    <x v="0"/>
    <x v="2"/>
    <x v="9"/>
    <x v="1"/>
    <x v="0"/>
    <x v="0"/>
    <x v="0"/>
    <x v="9"/>
    <x v="1"/>
    <n v="1"/>
    <s v="St Cah Maternity Theatre"/>
    <d v="2026-06-13T00:00:00"/>
    <d v="2026-06-13T08:30:00"/>
    <d v="2026-06-13T12:00:00"/>
    <s v="676502846436"/>
    <s v="60072219"/>
    <s v="Repair of perineal tear"/>
    <s v="Local anaesthetic infiltration"/>
    <s v="Obstetrics"/>
    <s v="Dr Dummy 12"/>
    <d v="2026-06-13T08:38:00"/>
    <d v="2026-06-13T09:05:00"/>
    <m/>
    <m/>
    <n v="1"/>
    <s v="JUNE-26-dummy-data.xlsx"/>
    <b v="0"/>
    <m/>
  </r>
  <r>
    <x v="0"/>
    <x v="2"/>
    <x v="9"/>
    <x v="1"/>
    <x v="0"/>
    <x v="0"/>
    <x v="0"/>
    <x v="9"/>
    <x v="0"/>
    <n v="1"/>
    <s v="St Cah Maternity Theatre"/>
    <d v="2026-06-30T00:00:00"/>
    <d v="2026-06-30T08:30:00"/>
    <d v="2026-06-30T12:00:00"/>
    <m/>
    <m/>
    <m/>
    <m/>
    <m/>
    <m/>
    <m/>
    <m/>
    <n v="4"/>
    <n v="0"/>
    <n v="4"/>
    <s v="JUNE-26-dummy-data.xlsx"/>
    <b v="0"/>
    <n v="0"/>
  </r>
  <r>
    <x v="0"/>
    <x v="2"/>
    <x v="9"/>
    <x v="1"/>
    <x v="0"/>
    <x v="0"/>
    <x v="0"/>
    <x v="9"/>
    <x v="1"/>
    <n v="1"/>
    <s v="St Cah Maternity Theatre"/>
    <d v="2026-06-30T00:00:00"/>
    <d v="2026-06-30T08:30:00"/>
    <d v="2026-06-30T12:00:00"/>
    <s v="621612031594"/>
    <s v="60271490"/>
    <s v="Caesarean section"/>
    <m/>
    <s v="Obstetrics"/>
    <s v="Dr Dummy 18"/>
    <d v="2026-06-30T10:18:00"/>
    <d v="2026-06-30T10:39:00"/>
    <m/>
    <m/>
    <n v="1"/>
    <s v="JUNE-26-dummy-data.xlsx"/>
    <b v="0"/>
    <m/>
  </r>
  <r>
    <x v="0"/>
    <x v="2"/>
    <x v="9"/>
    <x v="1"/>
    <x v="0"/>
    <x v="0"/>
    <x v="0"/>
    <x v="9"/>
    <x v="1"/>
    <n v="1"/>
    <s v="St Cah Maternity Theatre"/>
    <d v="2026-06-30T00:00:00"/>
    <d v="2026-06-30T08:30:00"/>
    <d v="2026-06-30T12:00:00"/>
    <s v="643413066886"/>
    <s v="60176301"/>
    <s v="Manual removal of placenta"/>
    <s v="Local anaesthetic infiltration"/>
    <s v="Obstetrics"/>
    <s v="Dr Dummy 18"/>
    <d v="2026-06-30T11:10:00"/>
    <d v="2026-06-30T11:43:00"/>
    <m/>
    <m/>
    <n v="1"/>
    <s v="JUNE-26-dummy-data.xlsx"/>
    <b v="0"/>
    <m/>
  </r>
  <r>
    <x v="0"/>
    <x v="2"/>
    <x v="9"/>
    <x v="1"/>
    <x v="0"/>
    <x v="0"/>
    <x v="0"/>
    <x v="9"/>
    <x v="1"/>
    <n v="1"/>
    <s v="St Cah Maternity Theatre"/>
    <d v="2026-06-30T00:00:00"/>
    <d v="2026-06-30T08:30:00"/>
    <d v="2026-06-30T12:00:00"/>
    <s v="661777726769"/>
    <s v="60282776"/>
    <s v="Caesarean section"/>
    <m/>
    <s v="Obstetrics"/>
    <s v="Dr Dummy 18"/>
    <d v="2026-06-30T08:36:00"/>
    <d v="2026-06-30T09:03:00"/>
    <m/>
    <m/>
    <n v="1"/>
    <s v="JUNE-26-dummy-data.xlsx"/>
    <b v="0"/>
    <m/>
  </r>
  <r>
    <x v="0"/>
    <x v="2"/>
    <x v="9"/>
    <x v="1"/>
    <x v="0"/>
    <x v="0"/>
    <x v="0"/>
    <x v="9"/>
    <x v="1"/>
    <n v="1"/>
    <s v="St Cah Maternity Theatre"/>
    <d v="2026-06-30T00:00:00"/>
    <d v="2026-06-30T08:30:00"/>
    <d v="2026-06-30T12:00:00"/>
    <s v="669247218616"/>
    <s v="60150526"/>
    <s v="Repair of perineal tear"/>
    <m/>
    <s v="Obstetrics"/>
    <s v="Dr Dummy 18"/>
    <d v="2026-06-30T09:25:00"/>
    <d v="2026-06-30T09:57:00"/>
    <m/>
    <m/>
    <n v="1"/>
    <s v="JUNE-26-dummy-data.xlsx"/>
    <b v="0"/>
    <m/>
  </r>
  <r>
    <x v="0"/>
    <x v="2"/>
    <x v="9"/>
    <x v="1"/>
    <x v="1"/>
    <x v="0"/>
    <x v="0"/>
    <x v="9"/>
    <x v="0"/>
    <n v="1"/>
    <s v="St Cah Maternity Theatre"/>
    <d v="2026-07-17T00:00:00"/>
    <d v="2026-07-17T08:00:00"/>
    <d v="2026-07-17T11:30:00"/>
    <m/>
    <m/>
    <m/>
    <m/>
    <m/>
    <m/>
    <m/>
    <m/>
    <n v="4"/>
    <n v="0"/>
    <n v="4"/>
    <s v="JULY-26-dummy-data.xlsx"/>
    <b v="0"/>
    <n v="0"/>
  </r>
  <r>
    <x v="0"/>
    <x v="2"/>
    <x v="9"/>
    <x v="1"/>
    <x v="1"/>
    <x v="0"/>
    <x v="0"/>
    <x v="9"/>
    <x v="1"/>
    <n v="1"/>
    <s v="St Cah Maternity Theatre"/>
    <d v="2026-07-17T00:00:00"/>
    <d v="2026-07-17T08:00:00"/>
    <d v="2026-07-17T11:30:00"/>
    <s v="716099754720"/>
    <s v="70203500"/>
    <s v="Caesarean section"/>
    <s v="Wound dressing"/>
    <s v="Obstetrics"/>
    <s v="Dr Dummy 14"/>
    <d v="2026-07-17T08:58:00"/>
    <d v="2026-07-17T09:27:00"/>
    <m/>
    <m/>
    <n v="1"/>
    <s v="JULY-26-dummy-data.xlsx"/>
    <b v="0"/>
    <m/>
  </r>
  <r>
    <x v="0"/>
    <x v="2"/>
    <x v="9"/>
    <x v="1"/>
    <x v="1"/>
    <x v="0"/>
    <x v="0"/>
    <x v="9"/>
    <x v="1"/>
    <n v="1"/>
    <s v="St Cah Maternity Theatre"/>
    <d v="2026-07-17T00:00:00"/>
    <d v="2026-07-17T08:00:00"/>
    <d v="2026-07-17T11:30:00"/>
    <s v="758262191013"/>
    <s v="70291313"/>
    <s v="Manual removal of placenta"/>
    <m/>
    <s v="Obstetrics"/>
    <s v="Dr Dummy 14"/>
    <d v="2026-07-17T10:41:00"/>
    <d v="2026-07-17T11:15:00"/>
    <m/>
    <m/>
    <n v="1"/>
    <s v="JULY-26-dummy-data.xlsx"/>
    <b v="0"/>
    <m/>
  </r>
  <r>
    <x v="0"/>
    <x v="2"/>
    <x v="9"/>
    <x v="1"/>
    <x v="1"/>
    <x v="0"/>
    <x v="0"/>
    <x v="9"/>
    <x v="1"/>
    <n v="1"/>
    <s v="St Cah Maternity Theatre"/>
    <d v="2026-07-17T00:00:00"/>
    <d v="2026-07-17T08:00:00"/>
    <d v="2026-07-17T11:30:00"/>
    <s v="771089577487"/>
    <s v="70007728"/>
    <s v="Repair of perineal tear"/>
    <m/>
    <s v="Obstetrics"/>
    <s v="Dr Dummy 14"/>
    <d v="2026-07-17T08:09:00"/>
    <d v="2026-07-17T08:37:00"/>
    <m/>
    <m/>
    <n v="1"/>
    <s v="JULY-26-dummy-data.xlsx"/>
    <b v="0"/>
    <m/>
  </r>
  <r>
    <x v="0"/>
    <x v="2"/>
    <x v="9"/>
    <x v="1"/>
    <x v="1"/>
    <x v="0"/>
    <x v="0"/>
    <x v="9"/>
    <x v="1"/>
    <n v="1"/>
    <s v="St Cah Maternity Theatre"/>
    <d v="2026-07-17T00:00:00"/>
    <d v="2026-07-17T08:00:00"/>
    <d v="2026-07-17T11:30:00"/>
    <s v="798984557552"/>
    <s v="70282803"/>
    <s v="Caesarean section"/>
    <s v="Diagnostic examination"/>
    <s v="Obstetrics"/>
    <s v="Dr Dummy 14"/>
    <d v="2026-07-17T09:52:00"/>
    <d v="2026-07-17T10:25:00"/>
    <m/>
    <m/>
    <n v="1"/>
    <s v="JULY-26-dummy-data.xlsx"/>
    <b v="0"/>
    <m/>
  </r>
  <r>
    <x v="0"/>
    <x v="2"/>
    <x v="9"/>
    <x v="1"/>
    <x v="1"/>
    <x v="0"/>
    <x v="0"/>
    <x v="9"/>
    <x v="0"/>
    <n v="1"/>
    <s v="St Cah Maternity Theatre"/>
    <d v="2026-07-19T00:00:00"/>
    <d v="2026-07-19T08:00:00"/>
    <d v="2026-07-19T11:30:00"/>
    <m/>
    <m/>
    <m/>
    <m/>
    <m/>
    <m/>
    <m/>
    <m/>
    <n v="4"/>
    <n v="0"/>
    <n v="4"/>
    <s v="JULY-26-dummy-data.xlsx"/>
    <b v="0"/>
    <n v="0"/>
  </r>
  <r>
    <x v="0"/>
    <x v="2"/>
    <x v="9"/>
    <x v="1"/>
    <x v="1"/>
    <x v="0"/>
    <x v="0"/>
    <x v="9"/>
    <x v="1"/>
    <n v="1"/>
    <s v="St Cah Maternity Theatre"/>
    <d v="2026-07-19T00:00:00"/>
    <d v="2026-07-19T08:00:00"/>
    <d v="2026-07-19T11:30:00"/>
    <s v="713155289529"/>
    <s v="70095733"/>
    <s v="Manual removal of placenta"/>
    <m/>
    <s v="Obstetrics"/>
    <s v="Dr Dummy 18"/>
    <d v="2026-07-19T09:54:00"/>
    <d v="2026-07-19T10:24:00"/>
    <m/>
    <m/>
    <n v="1"/>
    <s v="JULY-26-dummy-data.xlsx"/>
    <b v="0"/>
    <m/>
  </r>
  <r>
    <x v="0"/>
    <x v="2"/>
    <x v="9"/>
    <x v="1"/>
    <x v="1"/>
    <x v="0"/>
    <x v="0"/>
    <x v="9"/>
    <x v="1"/>
    <n v="1"/>
    <s v="St Cah Maternity Theatre"/>
    <d v="2026-07-19T00:00:00"/>
    <d v="2026-07-19T08:00:00"/>
    <d v="2026-07-19T11:30:00"/>
    <s v="714331075735"/>
    <s v="70172335"/>
    <s v="Manual removal of placenta"/>
    <s v="Wound dressing"/>
    <s v="Obstetrics"/>
    <s v="Dr Dummy 18"/>
    <d v="2026-07-19T08:03:00"/>
    <d v="2026-07-19T08:38:00"/>
    <m/>
    <m/>
    <n v="1"/>
    <s v="JULY-26-dummy-data.xlsx"/>
    <b v="0"/>
    <m/>
  </r>
  <r>
    <x v="0"/>
    <x v="2"/>
    <x v="9"/>
    <x v="1"/>
    <x v="1"/>
    <x v="0"/>
    <x v="0"/>
    <x v="9"/>
    <x v="1"/>
    <n v="1"/>
    <s v="St Cah Maternity Theatre"/>
    <d v="2026-07-19T00:00:00"/>
    <d v="2026-07-19T08:00:00"/>
    <d v="2026-07-19T11:30:00"/>
    <s v="722955691045"/>
    <s v="70135735"/>
    <s v="Caesarean section"/>
    <m/>
    <s v="Obstetrics"/>
    <s v="Dr Dummy 18"/>
    <d v="2026-07-19T10:44:00"/>
    <d v="2026-07-19T11:06:00"/>
    <m/>
    <m/>
    <n v="1"/>
    <s v="JULY-26-dummy-data.xlsx"/>
    <b v="0"/>
    <m/>
  </r>
  <r>
    <x v="0"/>
    <x v="2"/>
    <x v="9"/>
    <x v="1"/>
    <x v="1"/>
    <x v="0"/>
    <x v="0"/>
    <x v="9"/>
    <x v="1"/>
    <n v="1"/>
    <s v="St Cah Maternity Theatre"/>
    <d v="2026-07-19T00:00:00"/>
    <d v="2026-07-19T08:00:00"/>
    <d v="2026-07-19T11:30:00"/>
    <s v="799148331930"/>
    <s v="70002446"/>
    <s v="Repair of perineal tear"/>
    <m/>
    <s v="Obstetrics"/>
    <s v="Dr Dummy 18"/>
    <d v="2026-07-19T08:55:00"/>
    <d v="2026-07-19T09:26:00"/>
    <m/>
    <m/>
    <n v="1"/>
    <s v="JULY-26-dummy-data.xlsx"/>
    <b v="0"/>
    <m/>
  </r>
  <r>
    <x v="0"/>
    <x v="2"/>
    <x v="9"/>
    <x v="1"/>
    <x v="1"/>
    <x v="0"/>
    <x v="0"/>
    <x v="9"/>
    <x v="0"/>
    <n v="1"/>
    <s v="St Cah Maternity Theatre"/>
    <d v="2026-07-30T00:00:00"/>
    <d v="2026-07-30T13:00:00"/>
    <d v="2026-07-30T16:30:00"/>
    <m/>
    <m/>
    <m/>
    <m/>
    <m/>
    <m/>
    <m/>
    <m/>
    <n v="4"/>
    <n v="0"/>
    <n v="4"/>
    <s v="JULY-26-dummy-data.xlsx"/>
    <b v="0"/>
    <n v="0"/>
  </r>
  <r>
    <x v="0"/>
    <x v="2"/>
    <x v="9"/>
    <x v="1"/>
    <x v="1"/>
    <x v="0"/>
    <x v="0"/>
    <x v="9"/>
    <x v="1"/>
    <n v="1"/>
    <s v="St Cah Maternity Theatre"/>
    <d v="2026-07-30T00:00:00"/>
    <d v="2026-07-30T13:00:00"/>
    <d v="2026-07-30T16:30:00"/>
    <s v="720020186598"/>
    <s v="70074113"/>
    <s v="Caesarean section"/>
    <m/>
    <s v="Obstetrics"/>
    <s v="Dr Dummy 04"/>
    <d v="2026-07-30T13:10:00"/>
    <d v="2026-07-30T13:25:00"/>
    <m/>
    <m/>
    <n v="1"/>
    <s v="JULY-26-dummy-data.xlsx"/>
    <b v="0"/>
    <m/>
  </r>
  <r>
    <x v="0"/>
    <x v="2"/>
    <x v="9"/>
    <x v="1"/>
    <x v="1"/>
    <x v="0"/>
    <x v="0"/>
    <x v="9"/>
    <x v="1"/>
    <n v="1"/>
    <s v="St Cah Maternity Theatre"/>
    <d v="2026-07-30T00:00:00"/>
    <d v="2026-07-30T13:00:00"/>
    <d v="2026-07-30T16:30:00"/>
    <s v="720389628293"/>
    <s v="70208927"/>
    <s v="Caesarean section"/>
    <m/>
    <s v="Obstetrics"/>
    <s v="Dr Dummy 04"/>
    <d v="2026-07-30T14:04:00"/>
    <d v="2026-07-30T14:21:00"/>
    <m/>
    <m/>
    <n v="1"/>
    <s v="JULY-26-dummy-data.xlsx"/>
    <b v="0"/>
    <m/>
  </r>
  <r>
    <x v="0"/>
    <x v="2"/>
    <x v="9"/>
    <x v="1"/>
    <x v="1"/>
    <x v="0"/>
    <x v="0"/>
    <x v="9"/>
    <x v="1"/>
    <n v="1"/>
    <s v="St Cah Maternity Theatre"/>
    <d v="2026-07-30T00:00:00"/>
    <d v="2026-07-30T13:00:00"/>
    <d v="2026-07-30T16:30:00"/>
    <s v="735236388025"/>
    <s v="70217155"/>
    <s v="Caesarean section"/>
    <m/>
    <s v="Obstetrics"/>
    <s v="Dr Dummy 04"/>
    <d v="2026-07-30T15:48:00"/>
    <d v="2026-07-30T16:08:00"/>
    <m/>
    <m/>
    <n v="1"/>
    <s v="JULY-26-dummy-data.xlsx"/>
    <b v="0"/>
    <m/>
  </r>
  <r>
    <x v="0"/>
    <x v="2"/>
    <x v="9"/>
    <x v="1"/>
    <x v="1"/>
    <x v="0"/>
    <x v="0"/>
    <x v="9"/>
    <x v="1"/>
    <n v="1"/>
    <s v="St Cah Maternity Theatre"/>
    <d v="2026-07-30T00:00:00"/>
    <d v="2026-07-30T13:00:00"/>
    <d v="2026-07-30T16:30:00"/>
    <s v="770972317526"/>
    <s v="70061315"/>
    <s v="Caesarean section"/>
    <s v="Tissue biopsy"/>
    <s v="Obstetrics"/>
    <s v="Dr Dummy 04"/>
    <d v="2026-07-30T14:50:00"/>
    <d v="2026-07-30T15:17:00"/>
    <m/>
    <m/>
    <n v="1"/>
    <s v="JULY-26-dummy-data.xlsx"/>
    <b v="0"/>
    <m/>
  </r>
  <r>
    <x v="0"/>
    <x v="2"/>
    <x v="9"/>
    <x v="1"/>
    <x v="2"/>
    <x v="0"/>
    <x v="0"/>
    <x v="9"/>
    <x v="0"/>
    <n v="1"/>
    <s v="St Cah Maternity Theatre"/>
    <d v="2026-08-11T00:00:00"/>
    <d v="2026-08-11T08:30:00"/>
    <d v="2026-08-11T12:00:00"/>
    <m/>
    <m/>
    <m/>
    <m/>
    <m/>
    <m/>
    <m/>
    <m/>
    <n v="4"/>
    <n v="0"/>
    <n v="4"/>
    <s v="AUGUST-26-dummy-data.xlsx"/>
    <b v="0"/>
    <n v="0"/>
  </r>
  <r>
    <x v="0"/>
    <x v="2"/>
    <x v="9"/>
    <x v="1"/>
    <x v="2"/>
    <x v="0"/>
    <x v="0"/>
    <x v="9"/>
    <x v="1"/>
    <n v="1"/>
    <s v="St Cah Maternity Theatre"/>
    <d v="2026-08-11T00:00:00"/>
    <d v="2026-08-11T08:30:00"/>
    <d v="2026-08-11T12:00:00"/>
    <s v="907599970302"/>
    <s v="892523"/>
    <s v="Caesarean section"/>
    <m/>
    <s v="Obstetrics"/>
    <s v="Dr Dummy 03"/>
    <d v="2026-08-11T10:17:00"/>
    <d v="2026-08-11T10:46:00"/>
    <m/>
    <m/>
    <n v="1"/>
    <s v="AUGUST-26-dummy-data.xlsx"/>
    <b v="0"/>
    <m/>
  </r>
  <r>
    <x v="0"/>
    <x v="2"/>
    <x v="9"/>
    <x v="1"/>
    <x v="2"/>
    <x v="0"/>
    <x v="0"/>
    <x v="9"/>
    <x v="1"/>
    <n v="1"/>
    <s v="St Cah Maternity Theatre"/>
    <d v="2026-08-11T00:00:00"/>
    <d v="2026-08-11T08:30:00"/>
    <d v="2026-08-11T12:00:00"/>
    <s v="977459746388"/>
    <s v="723898"/>
    <s v="Manual removal of placenta"/>
    <m/>
    <s v="Obstetrics"/>
    <s v="Dr Dummy 03"/>
    <d v="2026-08-11T11:15:00"/>
    <d v="2026-08-11T11:43:00"/>
    <m/>
    <m/>
    <n v="1"/>
    <s v="AUGUST-26-dummy-data.xlsx"/>
    <b v="0"/>
    <m/>
  </r>
  <r>
    <x v="0"/>
    <x v="2"/>
    <x v="9"/>
    <x v="1"/>
    <x v="2"/>
    <x v="0"/>
    <x v="0"/>
    <x v="9"/>
    <x v="1"/>
    <n v="1"/>
    <s v="St Cah Maternity Theatre"/>
    <d v="2026-08-11T00:00:00"/>
    <d v="2026-08-11T08:30:00"/>
    <d v="2026-08-11T12:00:00"/>
    <s v="996781227922"/>
    <s v="991049"/>
    <s v="Repair of perineal tear"/>
    <s v="Tissue biopsy"/>
    <s v="Obstetrics"/>
    <s v="Dr Dummy 03"/>
    <d v="2026-08-11T09:29:00"/>
    <d v="2026-08-11T10:00:00"/>
    <m/>
    <m/>
    <n v="1"/>
    <s v="AUGUST-26-dummy-data.xlsx"/>
    <b v="0"/>
    <m/>
  </r>
  <r>
    <x v="0"/>
    <x v="2"/>
    <x v="9"/>
    <x v="1"/>
    <x v="2"/>
    <x v="0"/>
    <x v="0"/>
    <x v="9"/>
    <x v="1"/>
    <n v="1"/>
    <s v="St Cah Maternity Theatre"/>
    <d v="2026-08-11T00:00:00"/>
    <d v="2026-08-11T08:30:00"/>
    <d v="2026-08-11T12:00:00"/>
    <s v="999599336948"/>
    <s v="729826"/>
    <s v="Repair of perineal tear"/>
    <s v="Local anaesthetic infiltration"/>
    <s v="Obstetrics"/>
    <s v="Dr Dummy 03"/>
    <d v="2026-08-11T08:32:00"/>
    <d v="2026-08-11T09:04:00"/>
    <m/>
    <m/>
    <n v="1"/>
    <s v="AUGUST-26-dummy-data.xlsx"/>
    <b v="0"/>
    <m/>
  </r>
  <r>
    <x v="0"/>
    <x v="2"/>
    <x v="9"/>
    <x v="1"/>
    <x v="2"/>
    <x v="0"/>
    <x v="0"/>
    <x v="9"/>
    <x v="0"/>
    <n v="1"/>
    <s v="St Cah Maternity Theatre"/>
    <d v="2026-08-18T00:00:00"/>
    <d v="2026-08-18T09:00:00"/>
    <d v="2026-08-18T12:30:00"/>
    <m/>
    <m/>
    <m/>
    <m/>
    <m/>
    <m/>
    <m/>
    <m/>
    <n v="4"/>
    <n v="0"/>
    <n v="4"/>
    <s v="AUGUST-26-dummy-data.xlsx"/>
    <b v="0"/>
    <n v="0"/>
  </r>
  <r>
    <x v="0"/>
    <x v="2"/>
    <x v="9"/>
    <x v="1"/>
    <x v="2"/>
    <x v="0"/>
    <x v="0"/>
    <x v="9"/>
    <x v="1"/>
    <n v="1"/>
    <s v="St Cah Maternity Theatre"/>
    <d v="2026-08-18T00:00:00"/>
    <d v="2026-08-18T09:00:00"/>
    <d v="2026-08-18T12:30:00"/>
    <s v="947427438199"/>
    <s v="940526"/>
    <s v="Repair of perineal tear"/>
    <s v="Tissue biopsy"/>
    <s v="Obstetrics"/>
    <s v="Dr Dummy 19"/>
    <d v="2026-08-18T09:12:00"/>
    <d v="2026-08-18T09:45:00"/>
    <m/>
    <m/>
    <n v="1"/>
    <s v="AUGUST-26-dummy-data.xlsx"/>
    <b v="0"/>
    <m/>
  </r>
  <r>
    <x v="0"/>
    <x v="2"/>
    <x v="9"/>
    <x v="1"/>
    <x v="2"/>
    <x v="0"/>
    <x v="0"/>
    <x v="9"/>
    <x v="1"/>
    <n v="1"/>
    <s v="St Cah Maternity Theatre"/>
    <d v="2026-08-18T00:00:00"/>
    <d v="2026-08-18T09:00:00"/>
    <d v="2026-08-18T12:30:00"/>
    <s v="953200016705"/>
    <s v="944243"/>
    <s v="Repair of perineal tear"/>
    <s v="Wound closure"/>
    <s v="Obstetrics"/>
    <s v="Dr Dummy 19"/>
    <d v="2026-08-18T11:45:00"/>
    <d v="2026-08-18T12:20:00"/>
    <m/>
    <m/>
    <n v="1"/>
    <s v="AUGUST-26-dummy-data.xlsx"/>
    <b v="0"/>
    <m/>
  </r>
  <r>
    <x v="0"/>
    <x v="2"/>
    <x v="9"/>
    <x v="1"/>
    <x v="2"/>
    <x v="0"/>
    <x v="0"/>
    <x v="9"/>
    <x v="1"/>
    <n v="1"/>
    <s v="St Cah Maternity Theatre"/>
    <d v="2026-08-18T00:00:00"/>
    <d v="2026-08-18T09:00:00"/>
    <d v="2026-08-18T12:30:00"/>
    <s v="992068384004"/>
    <s v="851481"/>
    <s v="Caesarean section"/>
    <m/>
    <s v="Obstetrics"/>
    <s v="Dr Dummy 19"/>
    <d v="2026-08-18T10:00:00"/>
    <d v="2026-08-18T10:30:00"/>
    <m/>
    <m/>
    <n v="1"/>
    <s v="AUGUST-26-dummy-data.xlsx"/>
    <b v="0"/>
    <m/>
  </r>
  <r>
    <x v="0"/>
    <x v="2"/>
    <x v="9"/>
    <x v="1"/>
    <x v="2"/>
    <x v="0"/>
    <x v="0"/>
    <x v="9"/>
    <x v="1"/>
    <n v="1"/>
    <s v="St Cah Maternity Theatre"/>
    <d v="2026-08-18T00:00:00"/>
    <d v="2026-08-18T09:00:00"/>
    <d v="2026-08-18T12:30:00"/>
    <s v="992248941561"/>
    <s v="979180"/>
    <s v="Manual removal of placenta"/>
    <m/>
    <s v="Obstetrics"/>
    <s v="Dr Dummy 19"/>
    <d v="2026-08-18T10:52:00"/>
    <d v="2026-08-18T11:12:00"/>
    <m/>
    <m/>
    <n v="1"/>
    <s v="AUGUST-26-dummy-data.xlsx"/>
    <b v="0"/>
    <m/>
  </r>
  <r>
    <x v="0"/>
    <x v="2"/>
    <x v="9"/>
    <x v="1"/>
    <x v="2"/>
    <x v="0"/>
    <x v="0"/>
    <x v="9"/>
    <x v="0"/>
    <n v="1"/>
    <s v="St Cah Maternity Theatre"/>
    <d v="2026-08-29T00:00:00"/>
    <d v="2026-08-29T08:30:00"/>
    <d v="2026-08-29T12:00:00"/>
    <m/>
    <m/>
    <m/>
    <m/>
    <m/>
    <m/>
    <m/>
    <m/>
    <n v="4"/>
    <n v="0"/>
    <n v="4"/>
    <s v="AUGUST-26-dummy-data.xlsx"/>
    <b v="0"/>
    <n v="0"/>
  </r>
  <r>
    <x v="0"/>
    <x v="2"/>
    <x v="9"/>
    <x v="1"/>
    <x v="2"/>
    <x v="0"/>
    <x v="0"/>
    <x v="9"/>
    <x v="1"/>
    <n v="1"/>
    <s v="St Cah Maternity Theatre"/>
    <d v="2026-08-29T00:00:00"/>
    <d v="2026-08-29T08:30:00"/>
    <d v="2026-08-29T12:00:00"/>
    <s v="927858532080"/>
    <s v="840153"/>
    <s v="Repair of perineal tear"/>
    <s v="Diagnostic examination"/>
    <s v="Obstetrics"/>
    <s v="Dr Dummy 02"/>
    <d v="2026-08-29T10:25:00"/>
    <d v="2026-08-29T10:41:00"/>
    <m/>
    <m/>
    <n v="1"/>
    <s v="AUGUST-26-dummy-data.xlsx"/>
    <b v="0"/>
    <m/>
  </r>
  <r>
    <x v="0"/>
    <x v="2"/>
    <x v="9"/>
    <x v="1"/>
    <x v="2"/>
    <x v="0"/>
    <x v="0"/>
    <x v="9"/>
    <x v="1"/>
    <n v="1"/>
    <s v="St Cah Maternity Theatre"/>
    <d v="2026-08-29T00:00:00"/>
    <d v="2026-08-29T08:30:00"/>
    <d v="2026-08-29T12:00:00"/>
    <s v="933397506712"/>
    <s v="725404"/>
    <s v="Repair of perineal tear"/>
    <s v="Wound dressing"/>
    <s v="Obstetrics"/>
    <s v="Dr Dummy 02"/>
    <d v="2026-08-29T08:40:00"/>
    <d v="2026-08-29T09:09:00"/>
    <m/>
    <m/>
    <n v="1"/>
    <s v="AUGUST-26-dummy-data.xlsx"/>
    <b v="0"/>
    <m/>
  </r>
  <r>
    <x v="0"/>
    <x v="2"/>
    <x v="9"/>
    <x v="1"/>
    <x v="2"/>
    <x v="0"/>
    <x v="0"/>
    <x v="9"/>
    <x v="1"/>
    <n v="1"/>
    <s v="St Cah Maternity Theatre"/>
    <d v="2026-08-29T00:00:00"/>
    <d v="2026-08-29T08:30:00"/>
    <d v="2026-08-29T12:00:00"/>
    <s v="988218642444"/>
    <s v="878268"/>
    <s v="Repair of perineal tear"/>
    <m/>
    <s v="Obstetrics"/>
    <s v="Dr Dummy 02"/>
    <d v="2026-08-29T09:24:00"/>
    <d v="2026-08-29T09:50:00"/>
    <m/>
    <m/>
    <n v="1"/>
    <s v="AUGUST-26-dummy-data.xlsx"/>
    <b v="0"/>
    <m/>
  </r>
  <r>
    <x v="0"/>
    <x v="2"/>
    <x v="9"/>
    <x v="1"/>
    <x v="2"/>
    <x v="0"/>
    <x v="0"/>
    <x v="9"/>
    <x v="1"/>
    <n v="1"/>
    <s v="St Cah Maternity Theatre"/>
    <d v="2026-08-29T00:00:00"/>
    <d v="2026-08-29T08:30:00"/>
    <d v="2026-08-29T12:00:00"/>
    <s v="998947599366"/>
    <s v="929329"/>
    <s v="Caesarean section"/>
    <m/>
    <s v="Obstetrics"/>
    <s v="Dr Dummy 02"/>
    <d v="2026-08-29T11:18:00"/>
    <d v="2026-08-29T11:53:00"/>
    <m/>
    <m/>
    <n v="1"/>
    <s v="AUGUST-26-dummy-data.xlsx"/>
    <b v="0"/>
    <m/>
  </r>
  <r>
    <x v="0"/>
    <x v="2"/>
    <x v="9"/>
    <x v="2"/>
    <x v="0"/>
    <x v="0"/>
    <x v="0"/>
    <x v="9"/>
    <x v="0"/>
    <n v="1"/>
    <s v="St Cah Maternity Theatre"/>
    <d v="2026-06-04T00:00:00"/>
    <d v="2026-06-04T13:00:00"/>
    <d v="2026-06-04T17:00:00"/>
    <m/>
    <m/>
    <m/>
    <m/>
    <m/>
    <m/>
    <m/>
    <m/>
    <n v="4"/>
    <n v="0"/>
    <n v="4"/>
    <s v="JUNE-26-dummy-data.xlsx"/>
    <b v="0"/>
    <n v="0"/>
  </r>
  <r>
    <x v="0"/>
    <x v="2"/>
    <x v="9"/>
    <x v="2"/>
    <x v="0"/>
    <x v="0"/>
    <x v="0"/>
    <x v="9"/>
    <x v="1"/>
    <n v="1"/>
    <s v="St Cah Maternity Theatre"/>
    <d v="2026-06-04T00:00:00"/>
    <d v="2026-06-04T13:00:00"/>
    <d v="2026-06-04T17:00:00"/>
    <s v="633550417027"/>
    <s v="60094527"/>
    <s v="Manual removal of placenta"/>
    <m/>
    <s v="Obstetrics"/>
    <s v="Dr Dummy 13"/>
    <d v="2026-06-04T13:09:00"/>
    <d v="2026-06-04T13:47:00"/>
    <m/>
    <m/>
    <n v="1"/>
    <s v="JUNE-26-dummy-data.xlsx"/>
    <b v="0"/>
    <m/>
  </r>
  <r>
    <x v="0"/>
    <x v="2"/>
    <x v="9"/>
    <x v="2"/>
    <x v="0"/>
    <x v="0"/>
    <x v="0"/>
    <x v="9"/>
    <x v="1"/>
    <n v="1"/>
    <s v="St Cah Maternity Theatre"/>
    <d v="2026-06-04T00:00:00"/>
    <d v="2026-06-04T13:00:00"/>
    <d v="2026-06-04T17:00:00"/>
    <s v="638704140344"/>
    <s v="60098441"/>
    <s v="Repair of perineal tear"/>
    <m/>
    <s v="Obstetrics"/>
    <s v="Dr Dummy 13"/>
    <d v="2026-06-04T16:12:00"/>
    <d v="2026-06-04T16:50:00"/>
    <m/>
    <m/>
    <n v="1"/>
    <s v="JUNE-26-dummy-data.xlsx"/>
    <b v="0"/>
    <m/>
  </r>
  <r>
    <x v="0"/>
    <x v="2"/>
    <x v="9"/>
    <x v="2"/>
    <x v="0"/>
    <x v="0"/>
    <x v="0"/>
    <x v="9"/>
    <x v="1"/>
    <n v="1"/>
    <s v="St Cah Maternity Theatre"/>
    <d v="2026-06-04T00:00:00"/>
    <d v="2026-06-04T13:00:00"/>
    <d v="2026-06-04T17:00:00"/>
    <s v="655113550810"/>
    <s v="60020311"/>
    <s v="Repair of perineal tear"/>
    <s v="Diagnostic examination"/>
    <s v="Obstetrics"/>
    <s v="Dr Dummy 13"/>
    <d v="2026-06-04T14:06:00"/>
    <d v="2026-06-04T14:39:00"/>
    <m/>
    <m/>
    <n v="1"/>
    <s v="JUNE-26-dummy-data.xlsx"/>
    <b v="0"/>
    <m/>
  </r>
  <r>
    <x v="0"/>
    <x v="2"/>
    <x v="9"/>
    <x v="2"/>
    <x v="0"/>
    <x v="0"/>
    <x v="0"/>
    <x v="9"/>
    <x v="1"/>
    <n v="1"/>
    <s v="St Cah Maternity Theatre"/>
    <d v="2026-06-04T00:00:00"/>
    <d v="2026-06-04T13:00:00"/>
    <d v="2026-06-04T17:00:00"/>
    <s v="660373469115"/>
    <s v="60216861"/>
    <s v="Manual removal of placenta"/>
    <m/>
    <s v="Obstetrics"/>
    <s v="Dr Dummy 13"/>
    <d v="2026-06-04T15:07:00"/>
    <d v="2026-06-04T15:40:00"/>
    <m/>
    <m/>
    <n v="1"/>
    <s v="JUNE-26-dummy-data.xlsx"/>
    <b v="0"/>
    <m/>
  </r>
  <r>
    <x v="0"/>
    <x v="2"/>
    <x v="9"/>
    <x v="2"/>
    <x v="0"/>
    <x v="0"/>
    <x v="0"/>
    <x v="9"/>
    <x v="0"/>
    <n v="1"/>
    <s v="St Cah Maternity Theatre"/>
    <d v="2026-06-06T00:00:00"/>
    <d v="2026-06-06T08:30:00"/>
    <d v="2026-06-06T12:30:00"/>
    <m/>
    <m/>
    <m/>
    <m/>
    <m/>
    <m/>
    <m/>
    <m/>
    <n v="4"/>
    <n v="0"/>
    <n v="4"/>
    <s v="JUNE-26-dummy-data.xlsx"/>
    <b v="0"/>
    <n v="0"/>
  </r>
  <r>
    <x v="0"/>
    <x v="2"/>
    <x v="9"/>
    <x v="2"/>
    <x v="0"/>
    <x v="0"/>
    <x v="0"/>
    <x v="9"/>
    <x v="1"/>
    <n v="1"/>
    <s v="St Cah Maternity Theatre"/>
    <d v="2026-06-06T00:00:00"/>
    <d v="2026-06-06T08:30:00"/>
    <d v="2026-06-06T12:30:00"/>
    <s v="624451187019"/>
    <s v="60107044"/>
    <s v="Repair of perineal tear"/>
    <m/>
    <s v="Obstetrics"/>
    <s v="Dr Dummy 07"/>
    <d v="2026-06-06T08:32:00"/>
    <d v="2026-06-06T09:04:00"/>
    <m/>
    <m/>
    <n v="1"/>
    <s v="JUNE-26-dummy-data.xlsx"/>
    <b v="0"/>
    <m/>
  </r>
  <r>
    <x v="0"/>
    <x v="2"/>
    <x v="9"/>
    <x v="2"/>
    <x v="0"/>
    <x v="0"/>
    <x v="0"/>
    <x v="9"/>
    <x v="1"/>
    <n v="1"/>
    <s v="St Cah Maternity Theatre"/>
    <d v="2026-06-06T00:00:00"/>
    <d v="2026-06-06T08:30:00"/>
    <d v="2026-06-06T12:30:00"/>
    <s v="669363393028"/>
    <s v="60076165"/>
    <s v="Manual removal of placenta"/>
    <s v="Wound dressing"/>
    <s v="Obstetrics"/>
    <s v="Dr Dummy 07"/>
    <d v="2026-06-06T10:34:00"/>
    <d v="2026-06-06T11:14:00"/>
    <m/>
    <m/>
    <n v="1"/>
    <s v="JUNE-26-dummy-data.xlsx"/>
    <b v="0"/>
    <m/>
  </r>
  <r>
    <x v="0"/>
    <x v="2"/>
    <x v="9"/>
    <x v="2"/>
    <x v="0"/>
    <x v="0"/>
    <x v="0"/>
    <x v="9"/>
    <x v="1"/>
    <n v="1"/>
    <s v="St Cah Maternity Theatre"/>
    <d v="2026-06-06T00:00:00"/>
    <d v="2026-06-06T08:30:00"/>
    <d v="2026-06-06T12:30:00"/>
    <s v="676810090941"/>
    <s v="60120697"/>
    <s v="Manual removal of placenta"/>
    <m/>
    <s v="Obstetrics"/>
    <s v="Dr Dummy 07"/>
    <d v="2026-06-06T09:35:00"/>
    <d v="2026-06-06T10:00:00"/>
    <m/>
    <m/>
    <n v="1"/>
    <s v="JUNE-26-dummy-data.xlsx"/>
    <b v="0"/>
    <m/>
  </r>
  <r>
    <x v="0"/>
    <x v="2"/>
    <x v="9"/>
    <x v="2"/>
    <x v="0"/>
    <x v="0"/>
    <x v="0"/>
    <x v="9"/>
    <x v="1"/>
    <n v="1"/>
    <s v="St Cah Maternity Theatre"/>
    <d v="2026-06-06T00:00:00"/>
    <d v="2026-06-06T08:30:00"/>
    <d v="2026-06-06T12:30:00"/>
    <s v="689656437676"/>
    <s v="60016594"/>
    <s v="Caesarean section"/>
    <m/>
    <s v="Obstetrics"/>
    <s v="Dr Dummy 07"/>
    <d v="2026-06-06T11:35:00"/>
    <d v="2026-06-06T12:01:00"/>
    <m/>
    <m/>
    <n v="1"/>
    <s v="JUNE-26-dummy-data.xlsx"/>
    <b v="0"/>
    <m/>
  </r>
  <r>
    <x v="0"/>
    <x v="2"/>
    <x v="9"/>
    <x v="2"/>
    <x v="0"/>
    <x v="0"/>
    <x v="0"/>
    <x v="9"/>
    <x v="0"/>
    <n v="1"/>
    <s v="St Cah Maternity Theatre"/>
    <d v="2026-06-20T00:00:00"/>
    <d v="2026-06-20T08:00:00"/>
    <d v="2026-06-20T12:00:00"/>
    <m/>
    <m/>
    <m/>
    <m/>
    <m/>
    <m/>
    <m/>
    <m/>
    <n v="4"/>
    <n v="0"/>
    <n v="4"/>
    <s v="JUNE-26-dummy-data.xlsx"/>
    <b v="0"/>
    <n v="0"/>
  </r>
  <r>
    <x v="0"/>
    <x v="2"/>
    <x v="9"/>
    <x v="2"/>
    <x v="0"/>
    <x v="0"/>
    <x v="0"/>
    <x v="9"/>
    <x v="1"/>
    <n v="1"/>
    <s v="St Cah Maternity Theatre"/>
    <d v="2026-06-20T00:00:00"/>
    <d v="2026-06-20T08:00:00"/>
    <d v="2026-06-20T12:00:00"/>
    <s v="630741147836"/>
    <s v="60098128"/>
    <s v="Caesarean section"/>
    <m/>
    <s v="Obstetrics"/>
    <s v="Dr Dummy 19"/>
    <d v="2026-06-20T11:12:00"/>
    <d v="2026-06-20T11:49:00"/>
    <m/>
    <m/>
    <n v="1"/>
    <s v="JUNE-26-dummy-data.xlsx"/>
    <b v="0"/>
    <m/>
  </r>
  <r>
    <x v="0"/>
    <x v="2"/>
    <x v="9"/>
    <x v="2"/>
    <x v="0"/>
    <x v="0"/>
    <x v="0"/>
    <x v="9"/>
    <x v="1"/>
    <n v="1"/>
    <s v="St Cah Maternity Theatre"/>
    <d v="2026-06-20T00:00:00"/>
    <d v="2026-06-20T08:00:00"/>
    <d v="2026-06-20T12:00:00"/>
    <s v="645711167039"/>
    <s v="60011773"/>
    <s v="Manual removal of placenta"/>
    <s v="Tissue biopsy"/>
    <s v="Obstetrics"/>
    <s v="Dr Dummy 19"/>
    <d v="2026-06-20T10:09:00"/>
    <d v="2026-06-20T10:45:00"/>
    <m/>
    <m/>
    <n v="1"/>
    <s v="JUNE-26-dummy-data.xlsx"/>
    <b v="0"/>
    <m/>
  </r>
  <r>
    <x v="0"/>
    <x v="2"/>
    <x v="9"/>
    <x v="2"/>
    <x v="0"/>
    <x v="0"/>
    <x v="0"/>
    <x v="9"/>
    <x v="1"/>
    <n v="1"/>
    <s v="St Cah Maternity Theatre"/>
    <d v="2026-06-20T00:00:00"/>
    <d v="2026-06-20T08:00:00"/>
    <d v="2026-06-20T12:00:00"/>
    <s v="653419489855"/>
    <s v="60299876"/>
    <s v="Caesarean section"/>
    <m/>
    <s v="Obstetrics"/>
    <s v="Dr Dummy 19"/>
    <d v="2026-06-20T09:05:00"/>
    <d v="2026-06-20T09:41:00"/>
    <m/>
    <m/>
    <n v="1"/>
    <s v="JUNE-26-dummy-data.xlsx"/>
    <b v="0"/>
    <m/>
  </r>
  <r>
    <x v="0"/>
    <x v="2"/>
    <x v="9"/>
    <x v="2"/>
    <x v="0"/>
    <x v="0"/>
    <x v="0"/>
    <x v="9"/>
    <x v="1"/>
    <n v="1"/>
    <s v="St Cah Maternity Theatre"/>
    <d v="2026-06-20T00:00:00"/>
    <d v="2026-06-20T08:00:00"/>
    <d v="2026-06-20T12:00:00"/>
    <s v="694176071788"/>
    <s v="60148504"/>
    <s v="Caesarean section"/>
    <s v="Diagnostic examination"/>
    <s v="Obstetrics"/>
    <s v="Dr Dummy 19"/>
    <d v="2026-06-20T08:07:00"/>
    <d v="2026-06-20T08:30:00"/>
    <m/>
    <m/>
    <n v="1"/>
    <s v="JUNE-26-dummy-data.xlsx"/>
    <b v="0"/>
    <m/>
  </r>
  <r>
    <x v="0"/>
    <x v="2"/>
    <x v="9"/>
    <x v="2"/>
    <x v="1"/>
    <x v="0"/>
    <x v="0"/>
    <x v="9"/>
    <x v="0"/>
    <n v="1"/>
    <s v="St Cah Maternity Theatre"/>
    <d v="2026-07-29T00:00:00"/>
    <d v="2026-07-29T13:00:00"/>
    <d v="2026-07-29T17:00:00"/>
    <m/>
    <m/>
    <m/>
    <m/>
    <m/>
    <m/>
    <m/>
    <m/>
    <n v="4"/>
    <n v="0"/>
    <n v="4"/>
    <s v="JULY-26-dummy-data.xlsx"/>
    <b v="0"/>
    <n v="0"/>
  </r>
  <r>
    <x v="0"/>
    <x v="2"/>
    <x v="9"/>
    <x v="2"/>
    <x v="1"/>
    <x v="0"/>
    <x v="0"/>
    <x v="9"/>
    <x v="1"/>
    <n v="1"/>
    <s v="St Cah Maternity Theatre"/>
    <d v="2026-07-29T00:00:00"/>
    <d v="2026-07-29T13:00:00"/>
    <d v="2026-07-29T17:00:00"/>
    <s v="719134050141"/>
    <s v="70085258"/>
    <s v="Manual removal of placenta"/>
    <m/>
    <s v="Obstetrics"/>
    <s v="Dr Dummy 07"/>
    <d v="2026-07-29T14:06:00"/>
    <d v="2026-07-29T14:39:00"/>
    <m/>
    <m/>
    <n v="1"/>
    <s v="JULY-26-dummy-data.xlsx"/>
    <b v="0"/>
    <m/>
  </r>
  <r>
    <x v="0"/>
    <x v="2"/>
    <x v="9"/>
    <x v="2"/>
    <x v="1"/>
    <x v="0"/>
    <x v="0"/>
    <x v="9"/>
    <x v="1"/>
    <n v="1"/>
    <s v="St Cah Maternity Theatre"/>
    <d v="2026-07-29T00:00:00"/>
    <d v="2026-07-29T13:00:00"/>
    <d v="2026-07-29T17:00:00"/>
    <s v="735386932361"/>
    <s v="70171588"/>
    <s v="Caesarean section"/>
    <s v="Diagnostic examination"/>
    <s v="Obstetrics"/>
    <s v="Dr Dummy 07"/>
    <d v="2026-07-29T15:07:00"/>
    <d v="2026-07-29T15:42:00"/>
    <m/>
    <m/>
    <n v="1"/>
    <s v="JULY-26-dummy-data.xlsx"/>
    <b v="0"/>
    <m/>
  </r>
  <r>
    <x v="0"/>
    <x v="2"/>
    <x v="9"/>
    <x v="2"/>
    <x v="1"/>
    <x v="0"/>
    <x v="0"/>
    <x v="9"/>
    <x v="1"/>
    <n v="1"/>
    <s v="St Cah Maternity Theatre"/>
    <d v="2026-07-29T00:00:00"/>
    <d v="2026-07-29T13:00:00"/>
    <d v="2026-07-29T17:00:00"/>
    <s v="753431596862"/>
    <s v="70157125"/>
    <s v="Repair of perineal tear"/>
    <m/>
    <s v="Obstetrics"/>
    <s v="Dr Dummy 07"/>
    <d v="2026-07-29T16:04:00"/>
    <d v="2026-07-29T16:36:00"/>
    <m/>
    <m/>
    <n v="1"/>
    <s v="JULY-26-dummy-data.xlsx"/>
    <b v="0"/>
    <m/>
  </r>
  <r>
    <x v="0"/>
    <x v="2"/>
    <x v="9"/>
    <x v="2"/>
    <x v="1"/>
    <x v="0"/>
    <x v="0"/>
    <x v="9"/>
    <x v="1"/>
    <n v="1"/>
    <s v="St Cah Maternity Theatre"/>
    <d v="2026-07-29T00:00:00"/>
    <d v="2026-07-29T13:00:00"/>
    <d v="2026-07-29T17:00:00"/>
    <s v="784898714813"/>
    <s v="70170648"/>
    <s v="Caesarean section"/>
    <m/>
    <s v="Obstetrics"/>
    <s v="Dr Dummy 07"/>
    <d v="2026-07-29T13:04:00"/>
    <d v="2026-07-29T13:34:00"/>
    <m/>
    <m/>
    <n v="1"/>
    <s v="JULY-26-dummy-data.xlsx"/>
    <b v="0"/>
    <m/>
  </r>
  <r>
    <x v="0"/>
    <x v="2"/>
    <x v="9"/>
    <x v="2"/>
    <x v="2"/>
    <x v="0"/>
    <x v="0"/>
    <x v="9"/>
    <x v="0"/>
    <n v="1"/>
    <s v="St Cah Maternity Theatre"/>
    <d v="2026-08-14T00:00:00"/>
    <d v="2026-08-14T13:00:00"/>
    <d v="2026-08-14T17:00:00"/>
    <m/>
    <m/>
    <m/>
    <m/>
    <m/>
    <m/>
    <m/>
    <m/>
    <n v="4"/>
    <n v="0"/>
    <n v="4"/>
    <s v="AUGUST-26-dummy-data.xlsx"/>
    <b v="0"/>
    <n v="0"/>
  </r>
  <r>
    <x v="0"/>
    <x v="2"/>
    <x v="9"/>
    <x v="2"/>
    <x v="2"/>
    <x v="0"/>
    <x v="0"/>
    <x v="9"/>
    <x v="1"/>
    <n v="1"/>
    <s v="St Cah Maternity Theatre"/>
    <d v="2026-08-14T00:00:00"/>
    <d v="2026-08-14T13:00:00"/>
    <d v="2026-08-14T17:00:00"/>
    <s v="941764093003"/>
    <s v="701543"/>
    <s v="Caesarean section"/>
    <s v="Local anaesthetic infiltration"/>
    <s v="Obstetrics"/>
    <s v="Dr Dummy 11"/>
    <d v="2026-08-14T16:10:00"/>
    <d v="2026-08-14T16:49:00"/>
    <m/>
    <m/>
    <n v="1"/>
    <s v="AUGUST-26-dummy-data.xlsx"/>
    <b v="0"/>
    <m/>
  </r>
  <r>
    <x v="0"/>
    <x v="2"/>
    <x v="9"/>
    <x v="2"/>
    <x v="2"/>
    <x v="0"/>
    <x v="0"/>
    <x v="9"/>
    <x v="1"/>
    <n v="1"/>
    <s v="St Cah Maternity Theatre"/>
    <d v="2026-08-14T00:00:00"/>
    <d v="2026-08-14T13:00:00"/>
    <d v="2026-08-14T17:00:00"/>
    <s v="948442618851"/>
    <s v="921251"/>
    <s v="Repair of perineal tear"/>
    <s v="Local anaesthetic infiltration"/>
    <s v="Obstetrics"/>
    <s v="Dr Dummy 11"/>
    <d v="2026-08-14T14:09:00"/>
    <d v="2026-08-14T14:40:00"/>
    <m/>
    <m/>
    <n v="1"/>
    <s v="AUGUST-26-dummy-data.xlsx"/>
    <b v="0"/>
    <m/>
  </r>
  <r>
    <x v="0"/>
    <x v="2"/>
    <x v="9"/>
    <x v="2"/>
    <x v="2"/>
    <x v="0"/>
    <x v="0"/>
    <x v="9"/>
    <x v="1"/>
    <n v="1"/>
    <s v="St Cah Maternity Theatre"/>
    <d v="2026-08-14T00:00:00"/>
    <d v="2026-08-14T13:00:00"/>
    <d v="2026-08-14T17:00:00"/>
    <s v="951574197527"/>
    <s v="894240"/>
    <s v="Repair of perineal tear"/>
    <m/>
    <s v="Obstetrics"/>
    <s v="Dr Dummy 11"/>
    <d v="2026-08-14T13:03:00"/>
    <d v="2026-08-14T13:34:00"/>
    <m/>
    <m/>
    <n v="1"/>
    <s v="AUGUST-26-dummy-data.xlsx"/>
    <b v="0"/>
    <m/>
  </r>
  <r>
    <x v="0"/>
    <x v="2"/>
    <x v="9"/>
    <x v="2"/>
    <x v="2"/>
    <x v="0"/>
    <x v="0"/>
    <x v="9"/>
    <x v="1"/>
    <n v="1"/>
    <s v="St Cah Maternity Theatre"/>
    <d v="2026-08-14T00:00:00"/>
    <d v="2026-08-14T13:00:00"/>
    <d v="2026-08-14T17:00:00"/>
    <s v="985287990792"/>
    <s v="749447"/>
    <s v="Repair of perineal tear"/>
    <m/>
    <s v="Obstetrics"/>
    <s v="Dr Dummy 11"/>
    <d v="2026-08-14T15:02:00"/>
    <d v="2026-08-14T15:38:00"/>
    <m/>
    <m/>
    <n v="1"/>
    <s v="AUGUST-26-dummy-data.xlsx"/>
    <b v="0"/>
    <m/>
  </r>
  <r>
    <x v="0"/>
    <x v="2"/>
    <x v="9"/>
    <x v="2"/>
    <x v="2"/>
    <x v="0"/>
    <x v="0"/>
    <x v="9"/>
    <x v="0"/>
    <n v="1"/>
    <s v="St Cah Maternity Theatre"/>
    <d v="2026-08-27T00:00:00"/>
    <d v="2026-08-27T13:00:00"/>
    <d v="2026-08-27T17:00:00"/>
    <m/>
    <m/>
    <m/>
    <m/>
    <m/>
    <m/>
    <m/>
    <m/>
    <n v="4"/>
    <n v="0"/>
    <n v="4"/>
    <s v="AUGUST-26-dummy-data.xlsx"/>
    <b v="0"/>
    <n v="0"/>
  </r>
  <r>
    <x v="0"/>
    <x v="2"/>
    <x v="9"/>
    <x v="2"/>
    <x v="2"/>
    <x v="0"/>
    <x v="0"/>
    <x v="9"/>
    <x v="1"/>
    <n v="1"/>
    <s v="St Cah Maternity Theatre"/>
    <d v="2026-08-27T00:00:00"/>
    <d v="2026-08-27T13:00:00"/>
    <d v="2026-08-27T17:00:00"/>
    <s v="923508784943"/>
    <s v="951592"/>
    <s v="Repair of perineal tear"/>
    <s v="Wound closure"/>
    <s v="Obstetrics"/>
    <s v="Dr Dummy 06"/>
    <d v="2026-08-27T13:02:00"/>
    <d v="2026-08-27T13:47:00"/>
    <m/>
    <m/>
    <n v="1"/>
    <s v="AUGUST-26-dummy-data.xlsx"/>
    <b v="0"/>
    <m/>
  </r>
  <r>
    <x v="0"/>
    <x v="2"/>
    <x v="9"/>
    <x v="2"/>
    <x v="2"/>
    <x v="0"/>
    <x v="0"/>
    <x v="9"/>
    <x v="1"/>
    <n v="1"/>
    <s v="St Cah Maternity Theatre"/>
    <d v="2026-08-27T00:00:00"/>
    <d v="2026-08-27T13:00:00"/>
    <d v="2026-08-27T17:00:00"/>
    <s v="937360177654"/>
    <s v="919952"/>
    <s v="Caesarean section"/>
    <m/>
    <s v="Obstetrics"/>
    <s v="Dr Dummy 06"/>
    <d v="2026-08-27T14:02:00"/>
    <d v="2026-08-27T14:36:00"/>
    <m/>
    <m/>
    <n v="1"/>
    <s v="AUGUST-26-dummy-data.xlsx"/>
    <b v="0"/>
    <m/>
  </r>
  <r>
    <x v="0"/>
    <x v="2"/>
    <x v="9"/>
    <x v="2"/>
    <x v="2"/>
    <x v="0"/>
    <x v="0"/>
    <x v="9"/>
    <x v="1"/>
    <n v="1"/>
    <s v="St Cah Maternity Theatre"/>
    <d v="2026-08-27T00:00:00"/>
    <d v="2026-08-27T13:00:00"/>
    <d v="2026-08-27T17:00:00"/>
    <s v="964595722313"/>
    <s v="754874"/>
    <s v="Caesarean section"/>
    <s v="Local anaesthetic infiltration"/>
    <s v="Obstetrics"/>
    <s v="Dr Dummy 06"/>
    <d v="2026-08-27T15:12:00"/>
    <d v="2026-08-27T15:44:00"/>
    <m/>
    <m/>
    <n v="1"/>
    <s v="AUGUST-26-dummy-data.xlsx"/>
    <b v="0"/>
    <m/>
  </r>
  <r>
    <x v="0"/>
    <x v="2"/>
    <x v="9"/>
    <x v="2"/>
    <x v="2"/>
    <x v="0"/>
    <x v="0"/>
    <x v="9"/>
    <x v="1"/>
    <n v="1"/>
    <s v="St Cah Maternity Theatre"/>
    <d v="2026-08-27T00:00:00"/>
    <d v="2026-08-27T13:00:00"/>
    <d v="2026-08-27T17:00:00"/>
    <s v="991600886428"/>
    <s v="967272"/>
    <s v="Caesarean section"/>
    <m/>
    <s v="Obstetrics"/>
    <s v="Dr Dummy 06"/>
    <d v="2026-08-27T16:04:00"/>
    <d v="2026-08-27T16:24:00"/>
    <m/>
    <m/>
    <n v="1"/>
    <s v="AUGUST-26-dummy-data.xlsx"/>
    <b v="0"/>
    <m/>
  </r>
  <r>
    <x v="0"/>
    <x v="2"/>
    <x v="9"/>
    <x v="3"/>
    <x v="0"/>
    <x v="0"/>
    <x v="0"/>
    <x v="9"/>
    <x v="0"/>
    <n v="1"/>
    <s v="St Cah Maternity Theatre"/>
    <d v="2026-06-01T00:00:00"/>
    <d v="2026-06-01T08:00:00"/>
    <d v="2026-06-01T12:30:00"/>
    <m/>
    <m/>
    <m/>
    <m/>
    <m/>
    <m/>
    <m/>
    <m/>
    <n v="4"/>
    <n v="0"/>
    <n v="4"/>
    <s v="JUNE-26-dummy-data.xlsx"/>
    <b v="0"/>
    <n v="0"/>
  </r>
  <r>
    <x v="0"/>
    <x v="2"/>
    <x v="9"/>
    <x v="3"/>
    <x v="0"/>
    <x v="0"/>
    <x v="0"/>
    <x v="9"/>
    <x v="1"/>
    <n v="1"/>
    <s v="St Cah Maternity Theatre"/>
    <d v="2026-06-01T00:00:00"/>
    <d v="2026-06-01T08:00:00"/>
    <d v="2026-06-01T12:30:00"/>
    <s v="648395612998"/>
    <s v="60094000"/>
    <s v="Caesarean section"/>
    <s v="Wound closure"/>
    <s v="Obstetrics"/>
    <s v="Dr Dummy 04"/>
    <d v="2026-06-01T08:03:00"/>
    <d v="2026-06-01T08:48:00"/>
    <m/>
    <m/>
    <n v="1"/>
    <s v="JUNE-26-dummy-data.xlsx"/>
    <b v="0"/>
    <m/>
  </r>
  <r>
    <x v="0"/>
    <x v="2"/>
    <x v="9"/>
    <x v="3"/>
    <x v="0"/>
    <x v="0"/>
    <x v="0"/>
    <x v="9"/>
    <x v="1"/>
    <n v="1"/>
    <s v="St Cah Maternity Theatre"/>
    <d v="2026-06-01T00:00:00"/>
    <d v="2026-06-01T08:00:00"/>
    <d v="2026-06-01T12:30:00"/>
    <s v="652262181275"/>
    <s v="60092687"/>
    <s v="Manual removal of placenta"/>
    <s v="Wound closure"/>
    <s v="Obstetrics"/>
    <s v="Dr Dummy 04"/>
    <d v="2026-06-01T10:18:00"/>
    <d v="2026-06-01T10:56:00"/>
    <m/>
    <m/>
    <n v="1"/>
    <s v="JUNE-26-dummy-data.xlsx"/>
    <b v="0"/>
    <m/>
  </r>
  <r>
    <x v="0"/>
    <x v="2"/>
    <x v="9"/>
    <x v="3"/>
    <x v="0"/>
    <x v="0"/>
    <x v="0"/>
    <x v="9"/>
    <x v="1"/>
    <n v="1"/>
    <s v="St Cah Maternity Theatre"/>
    <d v="2026-06-01T00:00:00"/>
    <d v="2026-06-01T08:00:00"/>
    <d v="2026-06-01T12:30:00"/>
    <s v="689981428742"/>
    <s v="60183856"/>
    <s v="Manual removal of placenta"/>
    <m/>
    <s v="Obstetrics"/>
    <s v="Dr Dummy 04"/>
    <d v="2026-06-01T11:29:00"/>
    <d v="2026-06-01T12:08:00"/>
    <m/>
    <m/>
    <n v="1"/>
    <s v="JUNE-26-dummy-data.xlsx"/>
    <b v="0"/>
    <m/>
  </r>
  <r>
    <x v="0"/>
    <x v="2"/>
    <x v="9"/>
    <x v="3"/>
    <x v="0"/>
    <x v="0"/>
    <x v="0"/>
    <x v="9"/>
    <x v="1"/>
    <n v="1"/>
    <s v="St Cah Maternity Theatre"/>
    <d v="2026-06-01T00:00:00"/>
    <d v="2026-06-01T08:00:00"/>
    <d v="2026-06-01T12:30:00"/>
    <s v="699203915194"/>
    <s v="60061642"/>
    <s v="Caesarean section"/>
    <m/>
    <s v="Obstetrics"/>
    <s v="Dr Dummy 04"/>
    <d v="2026-06-01T09:13:00"/>
    <d v="2026-06-01T09:50:00"/>
    <m/>
    <m/>
    <n v="1"/>
    <s v="JUNE-26-dummy-data.xlsx"/>
    <b v="0"/>
    <m/>
  </r>
  <r>
    <x v="0"/>
    <x v="2"/>
    <x v="9"/>
    <x v="3"/>
    <x v="0"/>
    <x v="0"/>
    <x v="0"/>
    <x v="9"/>
    <x v="0"/>
    <n v="1"/>
    <s v="St Cah Maternity Theatre"/>
    <d v="2026-06-05T00:00:00"/>
    <d v="2026-06-05T09:00:00"/>
    <d v="2026-06-05T13:30:00"/>
    <m/>
    <m/>
    <m/>
    <m/>
    <m/>
    <m/>
    <m/>
    <m/>
    <n v="4"/>
    <n v="0"/>
    <n v="4"/>
    <s v="JUNE-26-dummy-data.xlsx"/>
    <b v="0"/>
    <n v="0"/>
  </r>
  <r>
    <x v="0"/>
    <x v="2"/>
    <x v="9"/>
    <x v="3"/>
    <x v="0"/>
    <x v="0"/>
    <x v="0"/>
    <x v="9"/>
    <x v="1"/>
    <n v="1"/>
    <s v="St Cah Maternity Theatre"/>
    <d v="2026-06-05T00:00:00"/>
    <d v="2026-06-05T09:00:00"/>
    <d v="2026-06-05T13:30:00"/>
    <s v="613267149170"/>
    <s v="60075241"/>
    <s v="Caesarean section"/>
    <m/>
    <s v="Obstetrics"/>
    <s v="Dr Dummy 05"/>
    <d v="2026-06-05T12:26:00"/>
    <d v="2026-06-05T13:07:00"/>
    <m/>
    <m/>
    <n v="1"/>
    <s v="JUNE-26-dummy-data.xlsx"/>
    <b v="0"/>
    <m/>
  </r>
  <r>
    <x v="0"/>
    <x v="2"/>
    <x v="9"/>
    <x v="3"/>
    <x v="0"/>
    <x v="0"/>
    <x v="0"/>
    <x v="9"/>
    <x v="1"/>
    <n v="1"/>
    <s v="St Cah Maternity Theatre"/>
    <d v="2026-06-05T00:00:00"/>
    <d v="2026-06-05T09:00:00"/>
    <d v="2026-06-05T13:30:00"/>
    <s v="658130125584"/>
    <s v="60212687"/>
    <s v="Caesarean section"/>
    <s v="Wound dressing"/>
    <s v="Obstetrics"/>
    <s v="Dr Dummy 05"/>
    <d v="2026-06-05T11:22:00"/>
    <d v="2026-06-05T12:01:00"/>
    <m/>
    <m/>
    <n v="1"/>
    <s v="JUNE-26-dummy-data.xlsx"/>
    <b v="0"/>
    <m/>
  </r>
  <r>
    <x v="0"/>
    <x v="2"/>
    <x v="9"/>
    <x v="3"/>
    <x v="0"/>
    <x v="0"/>
    <x v="0"/>
    <x v="9"/>
    <x v="1"/>
    <n v="1"/>
    <s v="St Cah Maternity Theatre"/>
    <d v="2026-06-05T00:00:00"/>
    <d v="2026-06-05T09:00:00"/>
    <d v="2026-06-05T13:30:00"/>
    <s v="662679086136"/>
    <s v="60088374"/>
    <s v="Caesarean section"/>
    <m/>
    <s v="Obstetrics"/>
    <s v="Dr Dummy 05"/>
    <d v="2026-06-05T09:12:00"/>
    <d v="2026-06-05T09:48:00"/>
    <m/>
    <m/>
    <n v="1"/>
    <s v="JUNE-26-dummy-data.xlsx"/>
    <b v="0"/>
    <m/>
  </r>
  <r>
    <x v="0"/>
    <x v="2"/>
    <x v="9"/>
    <x v="3"/>
    <x v="0"/>
    <x v="0"/>
    <x v="0"/>
    <x v="9"/>
    <x v="1"/>
    <n v="1"/>
    <s v="St Cah Maternity Theatre"/>
    <d v="2026-06-05T00:00:00"/>
    <d v="2026-06-05T09:00:00"/>
    <d v="2026-06-05T13:30:00"/>
    <s v="675582043523"/>
    <s v="60073810"/>
    <s v="Caesarean section"/>
    <m/>
    <s v="Obstetrics"/>
    <s v="Dr Dummy 05"/>
    <d v="2026-06-05T10:11:00"/>
    <d v="2026-06-05T10:37:00"/>
    <m/>
    <m/>
    <n v="1"/>
    <s v="JUNE-26-dummy-data.xlsx"/>
    <b v="0"/>
    <m/>
  </r>
  <r>
    <x v="0"/>
    <x v="2"/>
    <x v="9"/>
    <x v="3"/>
    <x v="0"/>
    <x v="0"/>
    <x v="0"/>
    <x v="9"/>
    <x v="0"/>
    <n v="1"/>
    <s v="St Cah Maternity Theatre"/>
    <d v="2026-06-12T00:00:00"/>
    <d v="2026-06-12T08:30:00"/>
    <d v="2026-06-12T13:00:00"/>
    <m/>
    <m/>
    <m/>
    <m/>
    <m/>
    <m/>
    <m/>
    <m/>
    <n v="4"/>
    <n v="0"/>
    <n v="4"/>
    <s v="JUNE-26-dummy-data.xlsx"/>
    <b v="0"/>
    <n v="0"/>
  </r>
  <r>
    <x v="0"/>
    <x v="2"/>
    <x v="9"/>
    <x v="3"/>
    <x v="0"/>
    <x v="0"/>
    <x v="0"/>
    <x v="9"/>
    <x v="1"/>
    <n v="1"/>
    <s v="St Cah Maternity Theatre"/>
    <d v="2026-06-12T00:00:00"/>
    <d v="2026-06-12T08:30:00"/>
    <d v="2026-06-12T13:00:00"/>
    <s v="613497419748"/>
    <s v="60048640"/>
    <s v="Repair of perineal tear"/>
    <m/>
    <s v="Obstetrics"/>
    <s v="Dr Dummy 08"/>
    <d v="2026-06-12T12:01:00"/>
    <d v="2026-06-12T12:49:00"/>
    <m/>
    <m/>
    <n v="1"/>
    <s v="JUNE-26-dummy-data.xlsx"/>
    <b v="0"/>
    <m/>
  </r>
  <r>
    <x v="0"/>
    <x v="2"/>
    <x v="9"/>
    <x v="3"/>
    <x v="0"/>
    <x v="0"/>
    <x v="0"/>
    <x v="9"/>
    <x v="1"/>
    <n v="1"/>
    <s v="St Cah Maternity Theatre"/>
    <d v="2026-06-12T00:00:00"/>
    <d v="2026-06-12T08:30:00"/>
    <d v="2026-06-12T13:00:00"/>
    <s v="631309109204"/>
    <s v="60055815"/>
    <s v="Repair of perineal tear"/>
    <m/>
    <s v="Obstetrics"/>
    <s v="Dr Dummy 08"/>
    <d v="2026-06-12T08:35:00"/>
    <d v="2026-06-12T09:17:00"/>
    <m/>
    <m/>
    <n v="1"/>
    <s v="JUNE-26-dummy-data.xlsx"/>
    <b v="0"/>
    <m/>
  </r>
  <r>
    <x v="0"/>
    <x v="2"/>
    <x v="9"/>
    <x v="3"/>
    <x v="0"/>
    <x v="0"/>
    <x v="0"/>
    <x v="9"/>
    <x v="1"/>
    <n v="1"/>
    <s v="St Cah Maternity Theatre"/>
    <d v="2026-06-12T00:00:00"/>
    <d v="2026-06-12T08:30:00"/>
    <d v="2026-06-12T13:00:00"/>
    <s v="658519411738"/>
    <s v="60142294"/>
    <s v="Manual removal of placenta"/>
    <m/>
    <s v="Obstetrics"/>
    <s v="Dr Dummy 08"/>
    <d v="2026-06-12T10:49:00"/>
    <d v="2026-06-12T11:25:00"/>
    <m/>
    <m/>
    <n v="1"/>
    <s v="JUNE-26-dummy-data.xlsx"/>
    <b v="0"/>
    <m/>
  </r>
  <r>
    <x v="0"/>
    <x v="2"/>
    <x v="9"/>
    <x v="3"/>
    <x v="0"/>
    <x v="0"/>
    <x v="0"/>
    <x v="9"/>
    <x v="1"/>
    <n v="1"/>
    <s v="St Cah Maternity Theatre"/>
    <d v="2026-06-12T00:00:00"/>
    <d v="2026-06-12T08:30:00"/>
    <d v="2026-06-12T13:00:00"/>
    <s v="671583131909"/>
    <s v="60108749"/>
    <s v="Caesarean section"/>
    <s v="Local anaesthetic infiltration"/>
    <s v="Obstetrics"/>
    <s v="Dr Dummy 08"/>
    <d v="2026-06-12T09:46:00"/>
    <d v="2026-06-12T10:23:00"/>
    <m/>
    <m/>
    <n v="1"/>
    <s v="JUNE-26-dummy-data.xlsx"/>
    <b v="0"/>
    <m/>
  </r>
  <r>
    <x v="0"/>
    <x v="2"/>
    <x v="9"/>
    <x v="3"/>
    <x v="0"/>
    <x v="0"/>
    <x v="0"/>
    <x v="9"/>
    <x v="0"/>
    <n v="1"/>
    <s v="St Cah Maternity Theatre"/>
    <d v="2026-06-23T00:00:00"/>
    <d v="2026-06-23T13:30:00"/>
    <d v="2026-06-23T18:00:00"/>
    <m/>
    <m/>
    <m/>
    <m/>
    <m/>
    <m/>
    <m/>
    <m/>
    <n v="4"/>
    <n v="0"/>
    <n v="4"/>
    <s v="JUNE-26-dummy-data.xlsx"/>
    <b v="0"/>
    <n v="0"/>
  </r>
  <r>
    <x v="0"/>
    <x v="2"/>
    <x v="9"/>
    <x v="3"/>
    <x v="0"/>
    <x v="0"/>
    <x v="0"/>
    <x v="9"/>
    <x v="1"/>
    <n v="1"/>
    <s v="St Cah Maternity Theatre"/>
    <d v="2026-06-23T00:00:00"/>
    <d v="2026-06-23T13:30:00"/>
    <d v="2026-06-23T18:00:00"/>
    <s v="610623346571"/>
    <s v="60148677"/>
    <s v="Caesarean section"/>
    <s v="Tissue biopsy"/>
    <s v="Obstetrics"/>
    <s v="Dr Dummy 21"/>
    <d v="2026-06-23T14:46:00"/>
    <d v="2026-06-23T15:24:00"/>
    <m/>
    <m/>
    <n v="1"/>
    <s v="JUNE-26-dummy-data.xlsx"/>
    <b v="0"/>
    <m/>
  </r>
  <r>
    <x v="0"/>
    <x v="2"/>
    <x v="9"/>
    <x v="3"/>
    <x v="0"/>
    <x v="0"/>
    <x v="0"/>
    <x v="9"/>
    <x v="1"/>
    <n v="1"/>
    <s v="St Cah Maternity Theatre"/>
    <d v="2026-06-23T00:00:00"/>
    <d v="2026-06-23T13:30:00"/>
    <d v="2026-06-23T18:00:00"/>
    <s v="618738074553"/>
    <s v="60051461"/>
    <s v="Caesarean section"/>
    <s v="Wound closure"/>
    <s v="Obstetrics"/>
    <s v="Dr Dummy 21"/>
    <d v="2026-06-23T13:37:00"/>
    <d v="2026-06-23T14:04:00"/>
    <m/>
    <m/>
    <n v="1"/>
    <s v="JUNE-26-dummy-data.xlsx"/>
    <b v="0"/>
    <m/>
  </r>
  <r>
    <x v="0"/>
    <x v="2"/>
    <x v="9"/>
    <x v="3"/>
    <x v="0"/>
    <x v="0"/>
    <x v="0"/>
    <x v="9"/>
    <x v="1"/>
    <n v="1"/>
    <s v="St Cah Maternity Theatre"/>
    <d v="2026-06-23T00:00:00"/>
    <d v="2026-06-23T13:30:00"/>
    <d v="2026-06-23T18:00:00"/>
    <s v="649080070480"/>
    <s v="60083770"/>
    <s v="Caesarean section"/>
    <m/>
    <s v="Obstetrics"/>
    <s v="Dr Dummy 21"/>
    <d v="2026-06-23T15:51:00"/>
    <d v="2026-06-23T16:26:00"/>
    <m/>
    <m/>
    <n v="1"/>
    <s v="JUNE-26-dummy-data.xlsx"/>
    <b v="0"/>
    <m/>
  </r>
  <r>
    <x v="0"/>
    <x v="2"/>
    <x v="9"/>
    <x v="3"/>
    <x v="0"/>
    <x v="0"/>
    <x v="0"/>
    <x v="9"/>
    <x v="1"/>
    <n v="1"/>
    <s v="St Cah Maternity Theatre"/>
    <d v="2026-06-23T00:00:00"/>
    <d v="2026-06-23T13:30:00"/>
    <d v="2026-06-23T18:00:00"/>
    <s v="696512097678"/>
    <s v="60068987"/>
    <s v="Repair of perineal tear"/>
    <s v="Wound closure"/>
    <s v="Obstetrics"/>
    <s v="Dr Dummy 21"/>
    <d v="2026-06-23T16:56:00"/>
    <d v="2026-06-23T17:26:00"/>
    <m/>
    <m/>
    <n v="1"/>
    <s v="JUNE-26-dummy-data.xlsx"/>
    <b v="0"/>
    <m/>
  </r>
  <r>
    <x v="0"/>
    <x v="2"/>
    <x v="9"/>
    <x v="3"/>
    <x v="1"/>
    <x v="0"/>
    <x v="0"/>
    <x v="9"/>
    <x v="0"/>
    <n v="1"/>
    <s v="St Cah Maternity Theatre"/>
    <d v="2026-07-23T00:00:00"/>
    <d v="2026-07-23T13:00:00"/>
    <d v="2026-07-23T17:30:00"/>
    <m/>
    <m/>
    <m/>
    <m/>
    <m/>
    <m/>
    <m/>
    <m/>
    <n v="4"/>
    <n v="0"/>
    <n v="4"/>
    <s v="JULY-26-dummy-data.xlsx"/>
    <b v="0"/>
    <n v="0"/>
  </r>
  <r>
    <x v="0"/>
    <x v="2"/>
    <x v="9"/>
    <x v="3"/>
    <x v="1"/>
    <x v="0"/>
    <x v="0"/>
    <x v="9"/>
    <x v="1"/>
    <n v="1"/>
    <s v="St Cah Maternity Theatre"/>
    <d v="2026-07-23T00:00:00"/>
    <d v="2026-07-23T13:00:00"/>
    <d v="2026-07-23T17:30:00"/>
    <s v="721997545473"/>
    <s v="70263956"/>
    <s v="Caesarean section"/>
    <s v="Local anaesthetic infiltration"/>
    <s v="Obstetrics"/>
    <s v="Dr Dummy 16"/>
    <d v="2026-07-23T16:26:00"/>
    <d v="2026-07-23T17:00:00"/>
    <m/>
    <m/>
    <n v="1"/>
    <s v="JULY-26-dummy-data.xlsx"/>
    <b v="0"/>
    <m/>
  </r>
  <r>
    <x v="0"/>
    <x v="2"/>
    <x v="9"/>
    <x v="3"/>
    <x v="1"/>
    <x v="0"/>
    <x v="0"/>
    <x v="9"/>
    <x v="1"/>
    <n v="1"/>
    <s v="St Cah Maternity Theatre"/>
    <d v="2026-07-23T00:00:00"/>
    <d v="2026-07-23T13:00:00"/>
    <d v="2026-07-23T17:30:00"/>
    <s v="753045090473"/>
    <s v="70008485"/>
    <s v="Manual removal of placenta"/>
    <m/>
    <s v="Obstetrics"/>
    <s v="Dr Dummy 16"/>
    <d v="2026-07-23T14:16:00"/>
    <d v="2026-07-23T14:56:00"/>
    <m/>
    <m/>
    <n v="1"/>
    <s v="JULY-26-dummy-data.xlsx"/>
    <b v="0"/>
    <m/>
  </r>
  <r>
    <x v="0"/>
    <x v="2"/>
    <x v="9"/>
    <x v="3"/>
    <x v="1"/>
    <x v="0"/>
    <x v="0"/>
    <x v="9"/>
    <x v="1"/>
    <n v="1"/>
    <s v="St Cah Maternity Theatre"/>
    <d v="2026-07-23T00:00:00"/>
    <d v="2026-07-23T13:00:00"/>
    <d v="2026-07-23T17:30:00"/>
    <s v="758497894182"/>
    <s v="70092763"/>
    <s v="Caesarean section"/>
    <m/>
    <s v="Obstetrics"/>
    <s v="Dr Dummy 16"/>
    <d v="2026-07-23T15:20:00"/>
    <d v="2026-07-23T16:10:00"/>
    <m/>
    <m/>
    <n v="1"/>
    <s v="JULY-26-dummy-data.xlsx"/>
    <b v="0"/>
    <m/>
  </r>
  <r>
    <x v="0"/>
    <x v="2"/>
    <x v="9"/>
    <x v="3"/>
    <x v="1"/>
    <x v="0"/>
    <x v="0"/>
    <x v="9"/>
    <x v="1"/>
    <n v="1"/>
    <s v="St Cah Maternity Theatre"/>
    <d v="2026-07-23T00:00:00"/>
    <d v="2026-07-23T13:00:00"/>
    <d v="2026-07-23T17:30:00"/>
    <s v="791432248055"/>
    <s v="70258905"/>
    <s v="Caesarean section"/>
    <m/>
    <s v="Obstetrics"/>
    <s v="Dr Dummy 16"/>
    <d v="2026-07-23T13:10:00"/>
    <d v="2026-07-23T13:51:00"/>
    <m/>
    <m/>
    <n v="1"/>
    <s v="JULY-26-dummy-data.xlsx"/>
    <b v="0"/>
    <m/>
  </r>
  <r>
    <x v="0"/>
    <x v="2"/>
    <x v="9"/>
    <x v="3"/>
    <x v="2"/>
    <x v="0"/>
    <x v="0"/>
    <x v="9"/>
    <x v="0"/>
    <n v="1"/>
    <s v="St Cah Maternity Theatre"/>
    <d v="2026-08-02T00:00:00"/>
    <d v="2026-08-02T08:00:00"/>
    <d v="2026-08-02T12:30:00"/>
    <m/>
    <m/>
    <m/>
    <m/>
    <m/>
    <m/>
    <m/>
    <m/>
    <n v="4"/>
    <n v="0"/>
    <n v="4"/>
    <s v="AUGUST-26-dummy-data.xlsx"/>
    <b v="0"/>
    <n v="0"/>
  </r>
  <r>
    <x v="0"/>
    <x v="2"/>
    <x v="9"/>
    <x v="3"/>
    <x v="2"/>
    <x v="0"/>
    <x v="0"/>
    <x v="9"/>
    <x v="1"/>
    <n v="1"/>
    <s v="St Cah Maternity Theatre"/>
    <d v="2026-08-02T00:00:00"/>
    <d v="2026-08-02T08:00:00"/>
    <d v="2026-08-02T12:30:00"/>
    <s v="927118785655"/>
    <s v="760902"/>
    <s v="Repair of perineal tear"/>
    <m/>
    <s v="Obstetrics"/>
    <s v="Dr Dummy 09"/>
    <d v="2026-08-02T10:26:00"/>
    <d v="2026-08-02T11:06:00"/>
    <m/>
    <m/>
    <n v="1"/>
    <s v="AUGUST-26-dummy-data.xlsx"/>
    <b v="0"/>
    <m/>
  </r>
  <r>
    <x v="0"/>
    <x v="2"/>
    <x v="9"/>
    <x v="3"/>
    <x v="2"/>
    <x v="0"/>
    <x v="0"/>
    <x v="9"/>
    <x v="1"/>
    <n v="1"/>
    <s v="St Cah Maternity Theatre"/>
    <d v="2026-08-02T00:00:00"/>
    <d v="2026-08-02T08:00:00"/>
    <d v="2026-08-02T12:30:00"/>
    <s v="950960199348"/>
    <s v="848282"/>
    <s v="Repair of perineal tear"/>
    <s v="Wound closure"/>
    <s v="Obstetrics"/>
    <s v="Dr Dummy 09"/>
    <d v="2026-08-02T09:18:00"/>
    <d v="2026-08-02T10:01:00"/>
    <m/>
    <m/>
    <n v="1"/>
    <s v="AUGUST-26-dummy-data.xlsx"/>
    <b v="0"/>
    <m/>
  </r>
  <r>
    <x v="0"/>
    <x v="2"/>
    <x v="9"/>
    <x v="3"/>
    <x v="2"/>
    <x v="0"/>
    <x v="0"/>
    <x v="9"/>
    <x v="1"/>
    <n v="1"/>
    <s v="St Cah Maternity Theatre"/>
    <d v="2026-08-02T00:00:00"/>
    <d v="2026-08-02T08:00:00"/>
    <d v="2026-08-02T12:30:00"/>
    <s v="970561629905"/>
    <s v="761879"/>
    <s v="Manual removal of placenta"/>
    <m/>
    <s v="Obstetrics"/>
    <s v="Dr Dummy 09"/>
    <d v="2026-08-02T08:04:00"/>
    <d v="2026-08-02T08:45:00"/>
    <m/>
    <m/>
    <n v="1"/>
    <s v="AUGUST-26-dummy-data.xlsx"/>
    <b v="0"/>
    <m/>
  </r>
  <r>
    <x v="0"/>
    <x v="2"/>
    <x v="9"/>
    <x v="3"/>
    <x v="2"/>
    <x v="0"/>
    <x v="0"/>
    <x v="9"/>
    <x v="1"/>
    <n v="1"/>
    <s v="St Cah Maternity Theatre"/>
    <d v="2026-08-02T00:00:00"/>
    <d v="2026-08-02T08:00:00"/>
    <d v="2026-08-02T12:30:00"/>
    <s v="990452723367"/>
    <s v="828912"/>
    <s v="Manual removal of placenta"/>
    <s v="Wound dressing"/>
    <s v="Obstetrics"/>
    <s v="Dr Dummy 09"/>
    <d v="2026-08-02T11:27:00"/>
    <d v="2026-08-02T12:04:00"/>
    <m/>
    <m/>
    <n v="1"/>
    <s v="AUGUST-26-dummy-data.xlsx"/>
    <b v="0"/>
    <m/>
  </r>
  <r>
    <x v="0"/>
    <x v="2"/>
    <x v="9"/>
    <x v="3"/>
    <x v="2"/>
    <x v="0"/>
    <x v="0"/>
    <x v="9"/>
    <x v="0"/>
    <n v="1"/>
    <s v="St Cah Maternity Theatre"/>
    <d v="2026-08-17T00:00:00"/>
    <d v="2026-08-17T09:00:00"/>
    <d v="2026-08-17T13:30:00"/>
    <m/>
    <m/>
    <m/>
    <m/>
    <m/>
    <m/>
    <m/>
    <m/>
    <n v="4"/>
    <n v="0"/>
    <n v="4"/>
    <s v="AUGUST-26-dummy-data.xlsx"/>
    <b v="0"/>
    <n v="0"/>
  </r>
  <r>
    <x v="0"/>
    <x v="2"/>
    <x v="9"/>
    <x v="3"/>
    <x v="2"/>
    <x v="0"/>
    <x v="0"/>
    <x v="9"/>
    <x v="1"/>
    <n v="1"/>
    <s v="St Cah Maternity Theatre"/>
    <d v="2026-08-17T00:00:00"/>
    <d v="2026-08-17T09:00:00"/>
    <d v="2026-08-17T13:30:00"/>
    <s v="910378500260"/>
    <s v="990257"/>
    <s v="Caesarean section"/>
    <m/>
    <s v="Obstetrics"/>
    <s v="Dr Dummy 06"/>
    <d v="2026-08-17T09:12:00"/>
    <d v="2026-08-17T09:55:00"/>
    <m/>
    <m/>
    <n v="1"/>
    <s v="AUGUST-26-dummy-data.xlsx"/>
    <b v="0"/>
    <m/>
  </r>
  <r>
    <x v="0"/>
    <x v="2"/>
    <x v="9"/>
    <x v="3"/>
    <x v="2"/>
    <x v="0"/>
    <x v="0"/>
    <x v="9"/>
    <x v="1"/>
    <n v="1"/>
    <s v="St Cah Maternity Theatre"/>
    <d v="2026-08-17T00:00:00"/>
    <d v="2026-08-17T09:00:00"/>
    <d v="2026-08-17T13:30:00"/>
    <s v="950268302671"/>
    <s v="910333"/>
    <s v="Manual removal of placenta"/>
    <m/>
    <s v="Obstetrics"/>
    <s v="Dr Dummy 06"/>
    <d v="2026-08-17T11:20:00"/>
    <d v="2026-08-17T11:57:00"/>
    <m/>
    <m/>
    <n v="1"/>
    <s v="AUGUST-26-dummy-data.xlsx"/>
    <b v="0"/>
    <m/>
  </r>
  <r>
    <x v="0"/>
    <x v="2"/>
    <x v="9"/>
    <x v="3"/>
    <x v="2"/>
    <x v="0"/>
    <x v="0"/>
    <x v="9"/>
    <x v="1"/>
    <n v="1"/>
    <s v="St Cah Maternity Theatre"/>
    <d v="2026-08-17T00:00:00"/>
    <d v="2026-08-17T09:00:00"/>
    <d v="2026-08-17T13:30:00"/>
    <s v="971594167127"/>
    <s v="713937"/>
    <s v="Manual removal of placenta"/>
    <m/>
    <s v="Obstetrics"/>
    <s v="Dr Dummy 06"/>
    <d v="2026-08-17T10:12:00"/>
    <d v="2026-08-17T10:45:00"/>
    <m/>
    <m/>
    <n v="1"/>
    <s v="AUGUST-26-dummy-data.xlsx"/>
    <b v="0"/>
    <m/>
  </r>
  <r>
    <x v="0"/>
    <x v="2"/>
    <x v="9"/>
    <x v="3"/>
    <x v="2"/>
    <x v="0"/>
    <x v="0"/>
    <x v="9"/>
    <x v="1"/>
    <n v="1"/>
    <s v="St Cah Maternity Theatre"/>
    <d v="2026-08-17T00:00:00"/>
    <d v="2026-08-17T09:00:00"/>
    <d v="2026-08-17T13:30:00"/>
    <s v="978900029509"/>
    <s v="985681"/>
    <s v="Repair of perineal tear"/>
    <s v="Tissue biopsy"/>
    <s v="Obstetrics"/>
    <s v="Dr Dummy 06"/>
    <d v="2026-08-17T12:25:00"/>
    <d v="2026-08-17T13:07:00"/>
    <m/>
    <m/>
    <n v="1"/>
    <s v="AUGUST-26-dummy-data.xlsx"/>
    <b v="0"/>
    <m/>
  </r>
  <r>
    <x v="0"/>
    <x v="2"/>
    <x v="9"/>
    <x v="3"/>
    <x v="2"/>
    <x v="0"/>
    <x v="0"/>
    <x v="9"/>
    <x v="0"/>
    <n v="1"/>
    <s v="St Cah Maternity Theatre"/>
    <d v="2026-08-19T00:00:00"/>
    <d v="2026-08-19T13:30:00"/>
    <d v="2026-08-19T18:00:00"/>
    <m/>
    <m/>
    <m/>
    <m/>
    <m/>
    <m/>
    <m/>
    <m/>
    <n v="4"/>
    <n v="0"/>
    <n v="4"/>
    <s v="AUGUST-26-dummy-data.xlsx"/>
    <b v="0"/>
    <n v="0"/>
  </r>
  <r>
    <x v="0"/>
    <x v="2"/>
    <x v="9"/>
    <x v="3"/>
    <x v="2"/>
    <x v="0"/>
    <x v="0"/>
    <x v="9"/>
    <x v="1"/>
    <n v="1"/>
    <s v="St Cah Maternity Theatre"/>
    <d v="2026-08-19T00:00:00"/>
    <d v="2026-08-19T13:30:00"/>
    <d v="2026-08-19T18:00:00"/>
    <s v="903515050047"/>
    <s v="736863"/>
    <s v="Repair of perineal tear"/>
    <m/>
    <s v="Obstetrics"/>
    <s v="Dr Dummy 17"/>
    <d v="2026-08-19T14:44:00"/>
    <d v="2026-08-19T15:19:00"/>
    <m/>
    <m/>
    <n v="1"/>
    <s v="AUGUST-26-dummy-data.xlsx"/>
    <b v="0"/>
    <m/>
  </r>
  <r>
    <x v="0"/>
    <x v="2"/>
    <x v="9"/>
    <x v="3"/>
    <x v="2"/>
    <x v="0"/>
    <x v="0"/>
    <x v="9"/>
    <x v="1"/>
    <n v="1"/>
    <s v="St Cah Maternity Theatre"/>
    <d v="2026-08-19T00:00:00"/>
    <d v="2026-08-19T13:30:00"/>
    <d v="2026-08-19T18:00:00"/>
    <s v="904443921754"/>
    <s v="827393"/>
    <s v="Caesarean section"/>
    <m/>
    <s v="Obstetrics"/>
    <s v="Dr Dummy 17"/>
    <d v="2026-08-19T16:56:00"/>
    <d v="2026-08-19T17:45:00"/>
    <m/>
    <m/>
    <n v="1"/>
    <s v="AUGUST-26-dummy-data.xlsx"/>
    <b v="0"/>
    <m/>
  </r>
  <r>
    <x v="0"/>
    <x v="2"/>
    <x v="9"/>
    <x v="3"/>
    <x v="2"/>
    <x v="0"/>
    <x v="0"/>
    <x v="9"/>
    <x v="1"/>
    <n v="1"/>
    <s v="St Cah Maternity Theatre"/>
    <d v="2026-08-19T00:00:00"/>
    <d v="2026-08-19T13:30:00"/>
    <d v="2026-08-19T18:00:00"/>
    <s v="931895354063"/>
    <s v="813491"/>
    <s v="Caesarean section"/>
    <m/>
    <s v="Obstetrics"/>
    <s v="Dr Dummy 17"/>
    <d v="2026-08-19T15:47:00"/>
    <d v="2026-08-19T16:36:00"/>
    <m/>
    <m/>
    <n v="1"/>
    <s v="AUGUST-26-dummy-data.xlsx"/>
    <b v="0"/>
    <m/>
  </r>
  <r>
    <x v="0"/>
    <x v="2"/>
    <x v="9"/>
    <x v="3"/>
    <x v="2"/>
    <x v="0"/>
    <x v="0"/>
    <x v="9"/>
    <x v="1"/>
    <n v="1"/>
    <s v="St Cah Maternity Theatre"/>
    <d v="2026-08-19T00:00:00"/>
    <d v="2026-08-19T13:30:00"/>
    <d v="2026-08-19T18:00:00"/>
    <s v="949298784485"/>
    <s v="948559"/>
    <s v="Repair of perineal tear"/>
    <s v="Local anaesthetic infiltration"/>
    <s v="Obstetrics"/>
    <s v="Dr Dummy 17"/>
    <d v="2026-08-19T13:37:00"/>
    <d v="2026-08-19T14:15:00"/>
    <m/>
    <m/>
    <n v="1"/>
    <s v="AUGUST-26-dummy-data.xlsx"/>
    <b v="0"/>
    <m/>
  </r>
  <r>
    <x v="0"/>
    <x v="2"/>
    <x v="9"/>
    <x v="4"/>
    <x v="1"/>
    <x v="0"/>
    <x v="0"/>
    <x v="9"/>
    <x v="0"/>
    <n v="1"/>
    <s v="St Cah Maternity Theatre"/>
    <d v="2026-07-09T00:00:00"/>
    <d v="2026-07-09T08:30:00"/>
    <d v="2026-07-09T13:30:00"/>
    <m/>
    <m/>
    <m/>
    <m/>
    <m/>
    <m/>
    <m/>
    <m/>
    <n v="4"/>
    <n v="0"/>
    <n v="4"/>
    <s v="JULY-26-dummy-data.xlsx"/>
    <b v="0"/>
    <n v="0"/>
  </r>
  <r>
    <x v="0"/>
    <x v="2"/>
    <x v="9"/>
    <x v="4"/>
    <x v="1"/>
    <x v="0"/>
    <x v="0"/>
    <x v="9"/>
    <x v="1"/>
    <n v="1"/>
    <s v="St Cah Maternity Theatre"/>
    <d v="2026-07-09T00:00:00"/>
    <d v="2026-07-09T08:30:00"/>
    <d v="2026-07-09T13:30:00"/>
    <s v="703982903785"/>
    <s v="70199588"/>
    <s v="Manual removal of placenta"/>
    <m/>
    <s v="Obstetrics"/>
    <s v="Dr Dummy 02"/>
    <d v="2026-07-09T08:34:00"/>
    <d v="2026-07-09T09:12:00"/>
    <m/>
    <m/>
    <n v="1"/>
    <s v="JULY-26-dummy-data.xlsx"/>
    <b v="0"/>
    <m/>
  </r>
  <r>
    <x v="0"/>
    <x v="2"/>
    <x v="9"/>
    <x v="4"/>
    <x v="1"/>
    <x v="0"/>
    <x v="0"/>
    <x v="9"/>
    <x v="1"/>
    <n v="1"/>
    <s v="St Cah Maternity Theatre"/>
    <d v="2026-07-09T00:00:00"/>
    <d v="2026-07-09T08:30:00"/>
    <d v="2026-07-09T13:30:00"/>
    <s v="709829949750"/>
    <s v="70062145"/>
    <s v="Repair of perineal tear"/>
    <m/>
    <s v="Obstetrics"/>
    <s v="Dr Dummy 02"/>
    <d v="2026-07-09T09:54:00"/>
    <d v="2026-07-09T10:40:00"/>
    <m/>
    <m/>
    <n v="1"/>
    <s v="JULY-26-dummy-data.xlsx"/>
    <b v="0"/>
    <m/>
  </r>
  <r>
    <x v="0"/>
    <x v="2"/>
    <x v="9"/>
    <x v="4"/>
    <x v="1"/>
    <x v="0"/>
    <x v="0"/>
    <x v="9"/>
    <x v="1"/>
    <n v="1"/>
    <s v="St Cah Maternity Theatre"/>
    <d v="2026-07-09T00:00:00"/>
    <d v="2026-07-09T08:30:00"/>
    <d v="2026-07-09T13:30:00"/>
    <s v="738634517392"/>
    <s v="70131011"/>
    <s v="Manual removal of placenta"/>
    <s v="Local anaesthetic infiltration"/>
    <s v="Obstetrics"/>
    <s v="Dr Dummy 02"/>
    <d v="2026-07-09T11:09:00"/>
    <d v="2026-07-09T12:03:00"/>
    <m/>
    <m/>
    <n v="1"/>
    <s v="JULY-26-dummy-data.xlsx"/>
    <b v="0"/>
    <m/>
  </r>
  <r>
    <x v="0"/>
    <x v="2"/>
    <x v="9"/>
    <x v="4"/>
    <x v="1"/>
    <x v="0"/>
    <x v="0"/>
    <x v="9"/>
    <x v="1"/>
    <n v="1"/>
    <s v="St Cah Maternity Theatre"/>
    <d v="2026-07-09T00:00:00"/>
    <d v="2026-07-09T08:30:00"/>
    <d v="2026-07-09T13:30:00"/>
    <s v="750470202648"/>
    <s v="70113013"/>
    <s v="Manual removal of placenta"/>
    <s v="Tissue biopsy"/>
    <s v="Obstetrics"/>
    <s v="Dr Dummy 02"/>
    <d v="2026-07-09T12:25:00"/>
    <d v="2026-07-09T13:07:00"/>
    <m/>
    <m/>
    <n v="1"/>
    <s v="JULY-26-dummy-data.xlsx"/>
    <b v="0"/>
    <m/>
  </r>
  <r>
    <x v="0"/>
    <x v="2"/>
    <x v="9"/>
    <x v="4"/>
    <x v="1"/>
    <x v="0"/>
    <x v="0"/>
    <x v="9"/>
    <x v="0"/>
    <n v="1"/>
    <s v="St Cah Maternity Theatre"/>
    <d v="2026-07-21T00:00:00"/>
    <d v="2026-07-21T13:30:00"/>
    <d v="2026-07-21T18:30:00"/>
    <m/>
    <m/>
    <m/>
    <m/>
    <m/>
    <m/>
    <m/>
    <m/>
    <n v="4"/>
    <n v="0"/>
    <n v="4"/>
    <s v="JULY-26-dummy-data.xlsx"/>
    <b v="0"/>
    <n v="0"/>
  </r>
  <r>
    <x v="0"/>
    <x v="2"/>
    <x v="9"/>
    <x v="4"/>
    <x v="1"/>
    <x v="0"/>
    <x v="0"/>
    <x v="9"/>
    <x v="1"/>
    <n v="1"/>
    <s v="St Cah Maternity Theatre"/>
    <d v="2026-07-21T00:00:00"/>
    <d v="2026-07-21T13:30:00"/>
    <d v="2026-07-21T18:30:00"/>
    <s v="713400660338"/>
    <s v="70173271"/>
    <s v="Caesarean section"/>
    <m/>
    <s v="Obstetrics"/>
    <s v="Dr Dummy 14"/>
    <d v="2026-07-21T14:56:00"/>
    <d v="2026-07-21T15:36:00"/>
    <m/>
    <m/>
    <n v="1"/>
    <s v="JULY-26-dummy-data.xlsx"/>
    <b v="0"/>
    <m/>
  </r>
  <r>
    <x v="0"/>
    <x v="2"/>
    <x v="9"/>
    <x v="4"/>
    <x v="1"/>
    <x v="0"/>
    <x v="0"/>
    <x v="9"/>
    <x v="1"/>
    <n v="1"/>
    <s v="St Cah Maternity Theatre"/>
    <d v="2026-07-21T00:00:00"/>
    <d v="2026-07-21T13:30:00"/>
    <d v="2026-07-21T18:30:00"/>
    <s v="716801218758"/>
    <s v="70216780"/>
    <s v="Repair of perineal tear"/>
    <s v="Diagnostic examination"/>
    <s v="Obstetrics"/>
    <s v="Dr Dummy 14"/>
    <d v="2026-07-21T16:05:00"/>
    <d v="2026-07-21T16:59:00"/>
    <m/>
    <m/>
    <n v="1"/>
    <s v="JULY-26-dummy-data.xlsx"/>
    <b v="0"/>
    <m/>
  </r>
  <r>
    <x v="0"/>
    <x v="2"/>
    <x v="9"/>
    <x v="4"/>
    <x v="1"/>
    <x v="0"/>
    <x v="0"/>
    <x v="9"/>
    <x v="1"/>
    <n v="1"/>
    <s v="St Cah Maternity Theatre"/>
    <d v="2026-07-21T00:00:00"/>
    <d v="2026-07-21T13:30:00"/>
    <d v="2026-07-21T18:30:00"/>
    <s v="797699616545"/>
    <s v="70233517"/>
    <s v="Caesarean section"/>
    <m/>
    <s v="Obstetrics"/>
    <s v="Dr Dummy 14"/>
    <d v="2026-07-21T13:39:00"/>
    <d v="2026-07-21T14:16:00"/>
    <m/>
    <m/>
    <n v="1"/>
    <s v="JULY-26-dummy-data.xlsx"/>
    <b v="0"/>
    <m/>
  </r>
  <r>
    <x v="0"/>
    <x v="2"/>
    <x v="9"/>
    <x v="4"/>
    <x v="1"/>
    <x v="0"/>
    <x v="0"/>
    <x v="9"/>
    <x v="1"/>
    <n v="1"/>
    <s v="St Cah Maternity Theatre"/>
    <d v="2026-07-21T00:00:00"/>
    <d v="2026-07-21T13:30:00"/>
    <d v="2026-07-21T18:30:00"/>
    <s v="798780725476"/>
    <s v="70032045"/>
    <s v="Caesarean section"/>
    <s v="Wound closure"/>
    <s v="Obstetrics"/>
    <s v="Dr Dummy 14"/>
    <d v="2026-07-21T17:26:00"/>
    <d v="2026-07-21T18:15:00"/>
    <m/>
    <m/>
    <n v="1"/>
    <s v="JULY-26-dummy-data.xlsx"/>
    <b v="0"/>
    <m/>
  </r>
  <r>
    <x v="0"/>
    <x v="2"/>
    <x v="9"/>
    <x v="5"/>
    <x v="1"/>
    <x v="0"/>
    <x v="0"/>
    <x v="9"/>
    <x v="0"/>
    <n v="1"/>
    <s v="St Cah Maternity Theatre"/>
    <d v="2026-07-03T00:00:00"/>
    <d v="2026-07-03T08:00:00"/>
    <d v="2026-07-03T14:00:00"/>
    <m/>
    <m/>
    <m/>
    <m/>
    <m/>
    <m/>
    <m/>
    <m/>
    <n v="4"/>
    <n v="0"/>
    <n v="4"/>
    <s v="JULY-26-dummy-data.xlsx"/>
    <b v="0"/>
    <n v="0"/>
  </r>
  <r>
    <x v="0"/>
    <x v="2"/>
    <x v="9"/>
    <x v="5"/>
    <x v="1"/>
    <x v="0"/>
    <x v="0"/>
    <x v="9"/>
    <x v="1"/>
    <n v="1"/>
    <s v="St Cah Maternity Theatre"/>
    <d v="2026-07-03T00:00:00"/>
    <d v="2026-07-03T08:00:00"/>
    <d v="2026-07-03T14:00:00"/>
    <s v="721833869674"/>
    <s v="70136583"/>
    <s v="Manual removal of placenta"/>
    <m/>
    <s v="Obstetrics"/>
    <s v="Dr Dummy 19"/>
    <d v="2026-07-03T08:12:00"/>
    <d v="2026-07-03T09:27:00"/>
    <m/>
    <m/>
    <n v="1"/>
    <s v="JULY-26-dummy-data.xlsx"/>
    <b v="0"/>
    <m/>
  </r>
  <r>
    <x v="0"/>
    <x v="2"/>
    <x v="9"/>
    <x v="5"/>
    <x v="1"/>
    <x v="0"/>
    <x v="0"/>
    <x v="9"/>
    <x v="1"/>
    <n v="1"/>
    <s v="St Cah Maternity Theatre"/>
    <d v="2026-07-03T00:00:00"/>
    <d v="2026-07-03T08:00:00"/>
    <d v="2026-07-03T14:00:00"/>
    <s v="734260077448"/>
    <s v="70237064"/>
    <s v="Manual removal of placenta"/>
    <s v="Diagnostic examination"/>
    <s v="Obstetrics"/>
    <s v="Dr Dummy 19"/>
    <d v="2026-07-03T12:40:00"/>
    <d v="2026-07-03T13:32:00"/>
    <m/>
    <m/>
    <n v="1"/>
    <s v="JULY-26-dummy-data.xlsx"/>
    <b v="0"/>
    <m/>
  </r>
  <r>
    <x v="0"/>
    <x v="2"/>
    <x v="9"/>
    <x v="5"/>
    <x v="1"/>
    <x v="0"/>
    <x v="0"/>
    <x v="9"/>
    <x v="1"/>
    <n v="1"/>
    <s v="St Cah Maternity Theatre"/>
    <d v="2026-07-03T00:00:00"/>
    <d v="2026-07-03T08:00:00"/>
    <d v="2026-07-03T14:00:00"/>
    <s v="750259175197"/>
    <s v="70231609"/>
    <s v="Manual removal of placenta"/>
    <m/>
    <s v="Obstetrics"/>
    <s v="Dr Dummy 19"/>
    <d v="2026-07-03T09:36:00"/>
    <d v="2026-07-03T10:35:00"/>
    <m/>
    <m/>
    <n v="1"/>
    <s v="JULY-26-dummy-data.xlsx"/>
    <b v="0"/>
    <m/>
  </r>
  <r>
    <x v="0"/>
    <x v="2"/>
    <x v="9"/>
    <x v="5"/>
    <x v="1"/>
    <x v="0"/>
    <x v="0"/>
    <x v="9"/>
    <x v="1"/>
    <n v="1"/>
    <s v="St Cah Maternity Theatre"/>
    <d v="2026-07-03T00:00:00"/>
    <d v="2026-07-03T08:00:00"/>
    <d v="2026-07-03T14:00:00"/>
    <s v="767261542612"/>
    <s v="70128472"/>
    <s v="Repair of perineal tear"/>
    <m/>
    <s v="Obstetrics"/>
    <s v="Dr Dummy 19"/>
    <d v="2026-07-03T11:03:00"/>
    <d v="2026-07-03T11:55:00"/>
    <m/>
    <m/>
    <n v="1"/>
    <s v="JULY-26-dummy-data.xlsx"/>
    <b v="0"/>
    <m/>
  </r>
  <r>
    <x v="0"/>
    <x v="2"/>
    <x v="9"/>
    <x v="5"/>
    <x v="1"/>
    <x v="0"/>
    <x v="0"/>
    <x v="9"/>
    <x v="0"/>
    <n v="1"/>
    <s v="St Cah Maternity Theatre"/>
    <d v="2026-07-10T00:00:00"/>
    <d v="2026-07-10T08:00:00"/>
    <d v="2026-07-10T14:00:00"/>
    <m/>
    <m/>
    <m/>
    <m/>
    <m/>
    <m/>
    <m/>
    <m/>
    <n v="4"/>
    <n v="0"/>
    <n v="4"/>
    <s v="JULY-26-dummy-data.xlsx"/>
    <b v="0"/>
    <n v="0"/>
  </r>
  <r>
    <x v="0"/>
    <x v="2"/>
    <x v="9"/>
    <x v="5"/>
    <x v="1"/>
    <x v="0"/>
    <x v="0"/>
    <x v="9"/>
    <x v="1"/>
    <n v="1"/>
    <s v="St Cah Maternity Theatre"/>
    <d v="2026-07-10T00:00:00"/>
    <d v="2026-07-10T08:00:00"/>
    <d v="2026-07-10T14:00:00"/>
    <s v="737811909708"/>
    <s v="70277845"/>
    <s v="Repair of perineal tear"/>
    <s v="Diagnostic examination"/>
    <s v="Obstetrics"/>
    <s v="Dr Dummy 03"/>
    <d v="2026-07-10T09:36:00"/>
    <d v="2026-07-10T10:36:00"/>
    <m/>
    <m/>
    <n v="1"/>
    <s v="JULY-26-dummy-data.xlsx"/>
    <b v="0"/>
    <m/>
  </r>
  <r>
    <x v="0"/>
    <x v="2"/>
    <x v="9"/>
    <x v="5"/>
    <x v="1"/>
    <x v="0"/>
    <x v="0"/>
    <x v="9"/>
    <x v="1"/>
    <n v="1"/>
    <s v="St Cah Maternity Theatre"/>
    <d v="2026-07-10T00:00:00"/>
    <d v="2026-07-10T08:00:00"/>
    <d v="2026-07-10T14:00:00"/>
    <s v="756429612286"/>
    <s v="70071997"/>
    <s v="Repair of perineal tear"/>
    <s v="Local anaesthetic infiltration"/>
    <s v="Obstetrics"/>
    <s v="Dr Dummy 03"/>
    <d v="2026-07-10T08:06:00"/>
    <d v="2026-07-10T08:57:00"/>
    <m/>
    <m/>
    <n v="1"/>
    <s v="JULY-26-dummy-data.xlsx"/>
    <b v="0"/>
    <m/>
  </r>
  <r>
    <x v="0"/>
    <x v="2"/>
    <x v="9"/>
    <x v="5"/>
    <x v="1"/>
    <x v="0"/>
    <x v="0"/>
    <x v="9"/>
    <x v="1"/>
    <n v="1"/>
    <s v="St Cah Maternity Theatre"/>
    <d v="2026-07-10T00:00:00"/>
    <d v="2026-07-10T08:00:00"/>
    <d v="2026-07-10T14:00:00"/>
    <s v="773524471441"/>
    <s v="70133302"/>
    <s v="Manual removal of placenta"/>
    <s v="Diagnostic examination"/>
    <s v="Obstetrics"/>
    <s v="Dr Dummy 03"/>
    <d v="2026-07-10T12:42:00"/>
    <d v="2026-07-10T13:45:00"/>
    <m/>
    <m/>
    <n v="1"/>
    <s v="JULY-26-dummy-data.xlsx"/>
    <b v="0"/>
    <m/>
  </r>
  <r>
    <x v="0"/>
    <x v="2"/>
    <x v="9"/>
    <x v="5"/>
    <x v="1"/>
    <x v="0"/>
    <x v="0"/>
    <x v="9"/>
    <x v="1"/>
    <n v="1"/>
    <s v="St Cah Maternity Theatre"/>
    <d v="2026-07-10T00:00:00"/>
    <d v="2026-07-10T08:00:00"/>
    <d v="2026-07-10T14:00:00"/>
    <s v="797036864491"/>
    <s v="70031426"/>
    <s v="Caesarean section"/>
    <m/>
    <s v="Obstetrics"/>
    <s v="Dr Dummy 03"/>
    <d v="2026-07-10T11:05:00"/>
    <d v="2026-07-10T12:14:00"/>
    <m/>
    <m/>
    <n v="1"/>
    <s v="JULY-26-dummy-data.xlsx"/>
    <b v="0"/>
    <m/>
  </r>
  <r>
    <x v="0"/>
    <x v="2"/>
    <x v="9"/>
    <x v="6"/>
    <x v="2"/>
    <x v="0"/>
    <x v="0"/>
    <x v="9"/>
    <x v="0"/>
    <n v="1"/>
    <s v="St Cah Maternity Theatre"/>
    <d v="2026-08-30T00:00:00"/>
    <d v="2026-08-30T08:00:00"/>
    <d v="2026-08-30T15:00:00"/>
    <m/>
    <m/>
    <m/>
    <m/>
    <m/>
    <m/>
    <m/>
    <m/>
    <n v="4"/>
    <n v="0"/>
    <n v="4"/>
    <s v="AUGUST-26-dummy-data.xlsx"/>
    <b v="0"/>
    <n v="0"/>
  </r>
  <r>
    <x v="0"/>
    <x v="2"/>
    <x v="9"/>
    <x v="6"/>
    <x v="2"/>
    <x v="0"/>
    <x v="0"/>
    <x v="9"/>
    <x v="1"/>
    <n v="1"/>
    <s v="St Cah Maternity Theatre"/>
    <d v="2026-08-30T00:00:00"/>
    <d v="2026-08-30T08:00:00"/>
    <d v="2026-08-30T15:00:00"/>
    <s v="906845724605"/>
    <s v="710069"/>
    <s v="Repair of perineal tear"/>
    <s v="Local anaesthetic infiltration"/>
    <s v="Obstetrics"/>
    <s v="Dr Dummy 08"/>
    <d v="2026-08-30T09:55:00"/>
    <d v="2026-08-30T11:01:00"/>
    <m/>
    <m/>
    <n v="1"/>
    <s v="AUGUST-26-dummy-data.xlsx"/>
    <b v="0"/>
    <m/>
  </r>
  <r>
    <x v="0"/>
    <x v="2"/>
    <x v="9"/>
    <x v="6"/>
    <x v="2"/>
    <x v="0"/>
    <x v="0"/>
    <x v="9"/>
    <x v="1"/>
    <n v="1"/>
    <s v="St Cah Maternity Theatre"/>
    <d v="2026-08-30T00:00:00"/>
    <d v="2026-08-30T08:00:00"/>
    <d v="2026-08-30T15:00:00"/>
    <s v="973597090946"/>
    <s v="764248"/>
    <s v="Repair of perineal tear"/>
    <s v="Wound closure"/>
    <s v="Obstetrics"/>
    <s v="Dr Dummy 08"/>
    <d v="2026-08-30T13:22:00"/>
    <d v="2026-08-30T14:20:00"/>
    <m/>
    <m/>
    <n v="1"/>
    <s v="AUGUST-26-dummy-data.xlsx"/>
    <b v="0"/>
    <m/>
  </r>
  <r>
    <x v="0"/>
    <x v="2"/>
    <x v="9"/>
    <x v="6"/>
    <x v="2"/>
    <x v="0"/>
    <x v="0"/>
    <x v="9"/>
    <x v="1"/>
    <n v="1"/>
    <s v="St Cah Maternity Theatre"/>
    <d v="2026-08-30T00:00:00"/>
    <d v="2026-08-30T08:00:00"/>
    <d v="2026-08-30T15:00:00"/>
    <s v="976642659771"/>
    <s v="840591"/>
    <s v="Manual removal of placenta"/>
    <s v="Diagnostic examination"/>
    <s v="Obstetrics"/>
    <s v="Dr Dummy 08"/>
    <d v="2026-08-30T11:37:00"/>
    <d v="2026-08-30T12:52:00"/>
    <m/>
    <m/>
    <n v="1"/>
    <s v="AUGUST-26-dummy-data.xlsx"/>
    <b v="0"/>
    <m/>
  </r>
  <r>
    <x v="0"/>
    <x v="2"/>
    <x v="9"/>
    <x v="6"/>
    <x v="2"/>
    <x v="0"/>
    <x v="0"/>
    <x v="9"/>
    <x v="1"/>
    <n v="1"/>
    <s v="St Cah Maternity Theatre"/>
    <d v="2026-08-30T00:00:00"/>
    <d v="2026-08-30T08:00:00"/>
    <d v="2026-08-30T15:00:00"/>
    <s v="993606965289"/>
    <s v="872519"/>
    <s v="Manual removal of placenta"/>
    <s v="Local anaesthetic infiltration"/>
    <s v="Obstetrics"/>
    <s v="Dr Dummy 08"/>
    <d v="2026-08-30T08:03:00"/>
    <d v="2026-08-30T09:05:00"/>
    <m/>
    <m/>
    <n v="1"/>
    <s v="AUGUST-26-dummy-data.xlsx"/>
    <b v="0"/>
    <m/>
  </r>
  <r>
    <x v="0"/>
    <x v="2"/>
    <x v="9"/>
    <x v="7"/>
    <x v="0"/>
    <x v="0"/>
    <x v="0"/>
    <x v="9"/>
    <x v="0"/>
    <n v="1"/>
    <s v="St Cah Maternity Theatre"/>
    <d v="2026-06-19T00:00:00"/>
    <d v="2026-06-19T08:00:00"/>
    <d v="2026-06-19T16:00:00"/>
    <m/>
    <m/>
    <m/>
    <m/>
    <m/>
    <m/>
    <m/>
    <m/>
    <n v="4"/>
    <n v="0"/>
    <n v="4"/>
    <s v="JUNE-26-dummy-data.xlsx"/>
    <b v="0"/>
    <n v="0"/>
  </r>
  <r>
    <x v="0"/>
    <x v="2"/>
    <x v="9"/>
    <x v="7"/>
    <x v="0"/>
    <x v="0"/>
    <x v="0"/>
    <x v="9"/>
    <x v="1"/>
    <n v="1"/>
    <s v="St Cah Maternity Theatre"/>
    <d v="2026-06-19T00:00:00"/>
    <d v="2026-06-19T08:00:00"/>
    <d v="2026-06-19T16:00:00"/>
    <s v="606637979252"/>
    <s v="60018064"/>
    <s v="Repair of perineal tear"/>
    <m/>
    <s v="Obstetrics"/>
    <s v="Dr Dummy 23"/>
    <d v="2026-06-19T10:11:00"/>
    <d v="2026-06-19T11:41:00"/>
    <m/>
    <m/>
    <n v="1"/>
    <s v="JUNE-26-dummy-data.xlsx"/>
    <b v="0"/>
    <m/>
  </r>
  <r>
    <x v="0"/>
    <x v="2"/>
    <x v="9"/>
    <x v="7"/>
    <x v="0"/>
    <x v="0"/>
    <x v="0"/>
    <x v="9"/>
    <x v="1"/>
    <n v="1"/>
    <s v="St Cah Maternity Theatre"/>
    <d v="2026-06-19T00:00:00"/>
    <d v="2026-06-19T08:00:00"/>
    <d v="2026-06-19T16:00:00"/>
    <s v="656644391593"/>
    <s v="60088576"/>
    <s v="Repair of perineal tear"/>
    <s v="Local anaesthetic infiltration"/>
    <s v="Obstetrics"/>
    <s v="Dr Dummy 23"/>
    <d v="2026-06-19T14:06:00"/>
    <d v="2026-06-19T15:38:00"/>
    <m/>
    <m/>
    <n v="1"/>
    <s v="JUNE-26-dummy-data.xlsx"/>
    <b v="0"/>
    <m/>
  </r>
  <r>
    <x v="0"/>
    <x v="2"/>
    <x v="9"/>
    <x v="7"/>
    <x v="0"/>
    <x v="0"/>
    <x v="0"/>
    <x v="9"/>
    <x v="1"/>
    <n v="1"/>
    <s v="St Cah Maternity Theatre"/>
    <d v="2026-06-19T00:00:00"/>
    <d v="2026-06-19T08:00:00"/>
    <d v="2026-06-19T16:00:00"/>
    <s v="665468106930"/>
    <s v="60072888"/>
    <s v="Caesarean section"/>
    <m/>
    <s v="Obstetrics"/>
    <s v="Dr Dummy 23"/>
    <d v="2026-06-19T08:12:00"/>
    <d v="2026-06-19T09:20:00"/>
    <m/>
    <m/>
    <n v="1"/>
    <s v="JUNE-26-dummy-data.xlsx"/>
    <b v="0"/>
    <m/>
  </r>
  <r>
    <x v="0"/>
    <x v="2"/>
    <x v="9"/>
    <x v="7"/>
    <x v="0"/>
    <x v="0"/>
    <x v="0"/>
    <x v="9"/>
    <x v="1"/>
    <n v="1"/>
    <s v="St Cah Maternity Theatre"/>
    <d v="2026-06-19T00:00:00"/>
    <d v="2026-06-19T08:00:00"/>
    <d v="2026-06-19T16:00:00"/>
    <s v="670578238507"/>
    <s v="60198175"/>
    <s v="Manual removal of placenta"/>
    <m/>
    <s v="Obstetrics"/>
    <s v="Dr Dummy 23"/>
    <d v="2026-06-19T12:07:00"/>
    <d v="2026-06-19T13:23:00"/>
    <m/>
    <m/>
    <n v="1"/>
    <s v="JUNE-26-dummy-data.xlsx"/>
    <b v="0"/>
    <m/>
  </r>
  <r>
    <x v="0"/>
    <x v="2"/>
    <x v="9"/>
    <x v="7"/>
    <x v="0"/>
    <x v="0"/>
    <x v="0"/>
    <x v="9"/>
    <x v="0"/>
    <n v="1"/>
    <s v="St Cah Maternity Theatre"/>
    <d v="2026-06-24T00:00:00"/>
    <d v="2026-06-24T08:00:00"/>
    <d v="2026-06-24T16:00:00"/>
    <m/>
    <m/>
    <m/>
    <m/>
    <m/>
    <m/>
    <m/>
    <m/>
    <n v="4"/>
    <n v="0"/>
    <n v="4"/>
    <s v="JUNE-26-dummy-data.xlsx"/>
    <b v="0"/>
    <n v="0"/>
  </r>
  <r>
    <x v="0"/>
    <x v="2"/>
    <x v="9"/>
    <x v="7"/>
    <x v="0"/>
    <x v="0"/>
    <x v="0"/>
    <x v="9"/>
    <x v="1"/>
    <n v="1"/>
    <s v="St Cah Maternity Theatre"/>
    <d v="2026-06-24T00:00:00"/>
    <d v="2026-06-24T08:00:00"/>
    <d v="2026-06-24T16:00:00"/>
    <s v="604352611047"/>
    <s v="60160529"/>
    <s v="Caesarean section"/>
    <m/>
    <s v="Obstetrics"/>
    <s v="Dr Dummy 04"/>
    <d v="2026-06-24T12:02:00"/>
    <d v="2026-06-24T13:36:00"/>
    <m/>
    <m/>
    <n v="1"/>
    <s v="JUNE-26-dummy-data.xlsx"/>
    <b v="0"/>
    <m/>
  </r>
  <r>
    <x v="0"/>
    <x v="2"/>
    <x v="9"/>
    <x v="7"/>
    <x v="0"/>
    <x v="0"/>
    <x v="0"/>
    <x v="9"/>
    <x v="1"/>
    <n v="1"/>
    <s v="St Cah Maternity Theatre"/>
    <d v="2026-06-24T00:00:00"/>
    <d v="2026-06-24T08:00:00"/>
    <d v="2026-06-24T16:00:00"/>
    <s v="624480850924"/>
    <s v="60035976"/>
    <s v="Caesarean section"/>
    <m/>
    <s v="Obstetrics"/>
    <s v="Dr Dummy 04"/>
    <d v="2026-06-24T14:07:00"/>
    <d v="2026-06-24T15:22:00"/>
    <m/>
    <m/>
    <n v="1"/>
    <s v="JUNE-26-dummy-data.xlsx"/>
    <b v="0"/>
    <m/>
  </r>
  <r>
    <x v="0"/>
    <x v="2"/>
    <x v="9"/>
    <x v="7"/>
    <x v="0"/>
    <x v="0"/>
    <x v="0"/>
    <x v="9"/>
    <x v="1"/>
    <n v="1"/>
    <s v="St Cah Maternity Theatre"/>
    <d v="2026-06-24T00:00:00"/>
    <d v="2026-06-24T08:00:00"/>
    <d v="2026-06-24T16:00:00"/>
    <s v="684655676338"/>
    <s v="60039798"/>
    <s v="Manual removal of placenta"/>
    <m/>
    <s v="Obstetrics"/>
    <s v="Dr Dummy 04"/>
    <d v="2026-06-24T10:10:00"/>
    <d v="2026-06-24T11:37:00"/>
    <m/>
    <m/>
    <n v="1"/>
    <s v="JUNE-26-dummy-data.xlsx"/>
    <b v="0"/>
    <m/>
  </r>
  <r>
    <x v="0"/>
    <x v="2"/>
    <x v="9"/>
    <x v="7"/>
    <x v="0"/>
    <x v="0"/>
    <x v="0"/>
    <x v="9"/>
    <x v="1"/>
    <n v="1"/>
    <s v="St Cah Maternity Theatre"/>
    <d v="2026-06-24T00:00:00"/>
    <d v="2026-06-24T08:00:00"/>
    <d v="2026-06-24T16:00:00"/>
    <s v="697346338000"/>
    <s v="60110603"/>
    <s v="Caesarean section"/>
    <m/>
    <s v="Obstetrics"/>
    <s v="Dr Dummy 04"/>
    <d v="2026-06-24T08:05:00"/>
    <d v="2026-06-24T09:20:00"/>
    <m/>
    <m/>
    <n v="1"/>
    <s v="JUNE-26-dummy-data.xlsx"/>
    <b v="0"/>
    <m/>
  </r>
  <r>
    <x v="0"/>
    <x v="2"/>
    <x v="9"/>
    <x v="7"/>
    <x v="0"/>
    <x v="0"/>
    <x v="0"/>
    <x v="9"/>
    <x v="0"/>
    <n v="1"/>
    <s v="St Cah Maternity Theatre"/>
    <d v="2026-06-25T00:00:00"/>
    <d v="2026-06-25T08:30:00"/>
    <d v="2026-06-25T16:30:00"/>
    <m/>
    <m/>
    <m/>
    <m/>
    <m/>
    <m/>
    <m/>
    <m/>
    <n v="4"/>
    <n v="0"/>
    <n v="4"/>
    <s v="JUNE-26-dummy-data.xlsx"/>
    <b v="0"/>
    <n v="0"/>
  </r>
  <r>
    <x v="0"/>
    <x v="2"/>
    <x v="9"/>
    <x v="7"/>
    <x v="0"/>
    <x v="0"/>
    <x v="0"/>
    <x v="9"/>
    <x v="1"/>
    <n v="1"/>
    <s v="St Cah Maternity Theatre"/>
    <d v="2026-06-25T00:00:00"/>
    <d v="2026-06-25T08:30:00"/>
    <d v="2026-06-25T16:30:00"/>
    <s v="616951492451"/>
    <s v="60019741"/>
    <s v="Repair of perineal tear"/>
    <m/>
    <s v="Obstetrics"/>
    <s v="Dr Dummy 04"/>
    <d v="2026-06-25T12:36:00"/>
    <d v="2026-06-25T13:54:00"/>
    <m/>
    <m/>
    <n v="1"/>
    <s v="JUNE-26-dummy-data.xlsx"/>
    <b v="0"/>
    <m/>
  </r>
  <r>
    <x v="0"/>
    <x v="2"/>
    <x v="9"/>
    <x v="7"/>
    <x v="0"/>
    <x v="0"/>
    <x v="0"/>
    <x v="9"/>
    <x v="1"/>
    <n v="1"/>
    <s v="St Cah Maternity Theatre"/>
    <d v="2026-06-25T00:00:00"/>
    <d v="2026-06-25T08:30:00"/>
    <d v="2026-06-25T16:30:00"/>
    <s v="637088419706"/>
    <s v="60076256"/>
    <s v="Repair of perineal tear"/>
    <m/>
    <s v="Obstetrics"/>
    <s v="Dr Dummy 04"/>
    <d v="2026-06-25T14:41:00"/>
    <d v="2026-06-25T16:03:00"/>
    <m/>
    <m/>
    <n v="1"/>
    <s v="JUNE-26-dummy-data.xlsx"/>
    <b v="0"/>
    <m/>
  </r>
  <r>
    <x v="0"/>
    <x v="2"/>
    <x v="9"/>
    <x v="7"/>
    <x v="0"/>
    <x v="0"/>
    <x v="0"/>
    <x v="9"/>
    <x v="1"/>
    <n v="1"/>
    <s v="St Cah Maternity Theatre"/>
    <d v="2026-06-25T00:00:00"/>
    <d v="2026-06-25T08:30:00"/>
    <d v="2026-06-25T16:30:00"/>
    <s v="638624932476"/>
    <s v="60268014"/>
    <s v="Manual removal of placenta"/>
    <m/>
    <s v="Obstetrics"/>
    <s v="Dr Dummy 04"/>
    <d v="2026-06-25T08:32:00"/>
    <d v="2026-06-25T09:50:00"/>
    <m/>
    <m/>
    <n v="1"/>
    <s v="JUNE-26-dummy-data.xlsx"/>
    <b v="0"/>
    <m/>
  </r>
  <r>
    <x v="0"/>
    <x v="2"/>
    <x v="9"/>
    <x v="7"/>
    <x v="0"/>
    <x v="0"/>
    <x v="0"/>
    <x v="9"/>
    <x v="1"/>
    <n v="1"/>
    <s v="St Cah Maternity Theatre"/>
    <d v="2026-06-25T00:00:00"/>
    <d v="2026-06-25T08:30:00"/>
    <d v="2026-06-25T16:30:00"/>
    <s v="694940419540"/>
    <s v="60076332"/>
    <s v="Repair of perineal tear"/>
    <s v="Local anaesthetic infiltration"/>
    <s v="Obstetrics"/>
    <s v="Dr Dummy 04"/>
    <d v="2026-06-25T10:42:00"/>
    <d v="2026-06-25T12:09:00"/>
    <m/>
    <m/>
    <n v="1"/>
    <s v="JUNE-26-dummy-data.xlsx"/>
    <b v="0"/>
    <m/>
  </r>
  <r>
    <x v="0"/>
    <x v="2"/>
    <x v="9"/>
    <x v="7"/>
    <x v="1"/>
    <x v="0"/>
    <x v="0"/>
    <x v="9"/>
    <x v="0"/>
    <n v="1"/>
    <s v="St Cah Maternity Theatre"/>
    <d v="2026-07-01T00:00:00"/>
    <d v="2026-07-01T09:00:00"/>
    <d v="2026-07-01T17:00:00"/>
    <m/>
    <m/>
    <m/>
    <m/>
    <m/>
    <m/>
    <m/>
    <m/>
    <n v="4"/>
    <n v="0"/>
    <n v="4"/>
    <s v="JULY-26-dummy-data.xlsx"/>
    <b v="0"/>
    <n v="0"/>
  </r>
  <r>
    <x v="0"/>
    <x v="2"/>
    <x v="9"/>
    <x v="7"/>
    <x v="1"/>
    <x v="0"/>
    <x v="0"/>
    <x v="9"/>
    <x v="1"/>
    <n v="1"/>
    <s v="St Cah Maternity Theatre"/>
    <d v="2026-07-01T00:00:00"/>
    <d v="2026-07-01T09:00:00"/>
    <d v="2026-07-01T17:00:00"/>
    <s v="713435247237"/>
    <s v="70085545"/>
    <s v="Caesarean section"/>
    <m/>
    <s v="Obstetrics"/>
    <s v="Dr Dummy 02"/>
    <d v="2026-07-01T13:06:00"/>
    <d v="2026-07-01T14:19:00"/>
    <m/>
    <m/>
    <n v="1"/>
    <s v="JULY-26-dummy-data.xlsx"/>
    <b v="0"/>
    <m/>
  </r>
  <r>
    <x v="0"/>
    <x v="2"/>
    <x v="9"/>
    <x v="7"/>
    <x v="1"/>
    <x v="0"/>
    <x v="0"/>
    <x v="9"/>
    <x v="1"/>
    <n v="1"/>
    <s v="St Cah Maternity Theatre"/>
    <d v="2026-07-01T00:00:00"/>
    <d v="2026-07-01T09:00:00"/>
    <d v="2026-07-01T17:00:00"/>
    <s v="716291233408"/>
    <s v="70266686"/>
    <s v="Caesarean section"/>
    <m/>
    <s v="Obstetrics"/>
    <s v="Dr Dummy 02"/>
    <d v="2026-07-01T11:11:00"/>
    <d v="2026-07-01T12:36:00"/>
    <m/>
    <m/>
    <n v="1"/>
    <s v="JULY-26-dummy-data.xlsx"/>
    <b v="0"/>
    <m/>
  </r>
  <r>
    <x v="0"/>
    <x v="2"/>
    <x v="9"/>
    <x v="7"/>
    <x v="1"/>
    <x v="0"/>
    <x v="0"/>
    <x v="9"/>
    <x v="1"/>
    <n v="1"/>
    <s v="St Cah Maternity Theatre"/>
    <d v="2026-07-01T00:00:00"/>
    <d v="2026-07-01T09:00:00"/>
    <d v="2026-07-01T17:00:00"/>
    <s v="751229592482"/>
    <s v="70183100"/>
    <s v="Repair of perineal tear"/>
    <m/>
    <s v="Obstetrics"/>
    <s v="Dr Dummy 02"/>
    <d v="2026-07-01T09:12:00"/>
    <d v="2026-07-01T10:19:00"/>
    <m/>
    <m/>
    <n v="1"/>
    <s v="JULY-26-dummy-data.xlsx"/>
    <b v="0"/>
    <m/>
  </r>
  <r>
    <x v="0"/>
    <x v="2"/>
    <x v="9"/>
    <x v="7"/>
    <x v="1"/>
    <x v="0"/>
    <x v="0"/>
    <x v="9"/>
    <x v="1"/>
    <n v="1"/>
    <s v="St Cah Maternity Theatre"/>
    <d v="2026-07-01T00:00:00"/>
    <d v="2026-07-01T09:00:00"/>
    <d v="2026-07-01T17:00:00"/>
    <s v="772813191892"/>
    <s v="70005530"/>
    <s v="Caesarean section"/>
    <m/>
    <s v="Obstetrics"/>
    <s v="Dr Dummy 02"/>
    <d v="2026-07-01T15:10:00"/>
    <d v="2026-07-01T16:41:00"/>
    <m/>
    <m/>
    <n v="1"/>
    <s v="JULY-26-dummy-data.xlsx"/>
    <b v="0"/>
    <m/>
  </r>
  <r>
    <x v="0"/>
    <x v="2"/>
    <x v="9"/>
    <x v="7"/>
    <x v="1"/>
    <x v="0"/>
    <x v="0"/>
    <x v="9"/>
    <x v="0"/>
    <n v="1"/>
    <s v="St Cah Maternity Theatre"/>
    <d v="2026-07-15T00:00:00"/>
    <d v="2026-07-15T08:30:00"/>
    <d v="2026-07-15T16:30:00"/>
    <m/>
    <m/>
    <m/>
    <m/>
    <m/>
    <m/>
    <m/>
    <m/>
    <n v="4"/>
    <n v="0"/>
    <n v="4"/>
    <s v="JULY-26-dummy-data.xlsx"/>
    <b v="0"/>
    <n v="0"/>
  </r>
  <r>
    <x v="0"/>
    <x v="2"/>
    <x v="9"/>
    <x v="7"/>
    <x v="1"/>
    <x v="0"/>
    <x v="0"/>
    <x v="9"/>
    <x v="1"/>
    <n v="1"/>
    <s v="St Cah Maternity Theatre"/>
    <d v="2026-07-15T00:00:00"/>
    <d v="2026-07-15T08:30:00"/>
    <d v="2026-07-15T16:30:00"/>
    <s v="701117604831"/>
    <s v="70014365"/>
    <s v="Caesarean section"/>
    <m/>
    <s v="Obstetrics"/>
    <s v="Dr Dummy 23"/>
    <d v="2026-07-15T12:35:00"/>
    <d v="2026-07-15T13:48:00"/>
    <m/>
    <m/>
    <n v="1"/>
    <s v="JULY-26-dummy-data.xlsx"/>
    <b v="0"/>
    <m/>
  </r>
  <r>
    <x v="0"/>
    <x v="2"/>
    <x v="9"/>
    <x v="7"/>
    <x v="1"/>
    <x v="0"/>
    <x v="0"/>
    <x v="9"/>
    <x v="1"/>
    <n v="1"/>
    <s v="St Cah Maternity Theatre"/>
    <d v="2026-07-15T00:00:00"/>
    <d v="2026-07-15T08:30:00"/>
    <d v="2026-07-15T16:30:00"/>
    <s v="762264682142"/>
    <s v="70130952"/>
    <s v="Manual removal of placenta"/>
    <s v="Wound closure"/>
    <s v="Obstetrics"/>
    <s v="Dr Dummy 23"/>
    <d v="2026-07-15T08:39:00"/>
    <d v="2026-07-15T10:10:00"/>
    <m/>
    <m/>
    <n v="1"/>
    <s v="JULY-26-dummy-data.xlsx"/>
    <b v="0"/>
    <m/>
  </r>
  <r>
    <x v="0"/>
    <x v="2"/>
    <x v="9"/>
    <x v="7"/>
    <x v="1"/>
    <x v="0"/>
    <x v="0"/>
    <x v="9"/>
    <x v="1"/>
    <n v="1"/>
    <s v="St Cah Maternity Theatre"/>
    <d v="2026-07-15T00:00:00"/>
    <d v="2026-07-15T08:30:00"/>
    <d v="2026-07-15T16:30:00"/>
    <s v="780449563683"/>
    <s v="70100793"/>
    <s v="Caesarean section"/>
    <m/>
    <s v="Obstetrics"/>
    <s v="Dr Dummy 23"/>
    <d v="2026-07-15T10:38:00"/>
    <d v="2026-07-15T11:54:00"/>
    <m/>
    <m/>
    <n v="1"/>
    <s v="JULY-26-dummy-data.xlsx"/>
    <b v="0"/>
    <m/>
  </r>
  <r>
    <x v="0"/>
    <x v="2"/>
    <x v="9"/>
    <x v="7"/>
    <x v="1"/>
    <x v="0"/>
    <x v="0"/>
    <x v="9"/>
    <x v="1"/>
    <n v="1"/>
    <s v="St Cah Maternity Theatre"/>
    <d v="2026-07-15T00:00:00"/>
    <d v="2026-07-15T08:30:00"/>
    <d v="2026-07-15T16:30:00"/>
    <s v="791427122847"/>
    <s v="70165796"/>
    <s v="Caesarean section"/>
    <m/>
    <s v="Obstetrics"/>
    <s v="Dr Dummy 23"/>
    <d v="2026-07-15T14:42:00"/>
    <d v="2026-07-15T16:05:00"/>
    <m/>
    <m/>
    <n v="1"/>
    <s v="JULY-26-dummy-data.xlsx"/>
    <b v="0"/>
    <m/>
  </r>
  <r>
    <x v="0"/>
    <x v="2"/>
    <x v="9"/>
    <x v="7"/>
    <x v="1"/>
    <x v="0"/>
    <x v="0"/>
    <x v="9"/>
    <x v="0"/>
    <n v="1"/>
    <s v="St Cah Maternity Theatre"/>
    <d v="2026-07-24T00:00:00"/>
    <d v="2026-07-24T08:30:00"/>
    <d v="2026-07-24T16:30:00"/>
    <m/>
    <m/>
    <m/>
    <m/>
    <m/>
    <m/>
    <m/>
    <m/>
    <n v="4"/>
    <n v="0"/>
    <n v="4"/>
    <s v="JULY-26-dummy-data.xlsx"/>
    <b v="0"/>
    <n v="0"/>
  </r>
  <r>
    <x v="0"/>
    <x v="2"/>
    <x v="9"/>
    <x v="7"/>
    <x v="1"/>
    <x v="0"/>
    <x v="0"/>
    <x v="9"/>
    <x v="1"/>
    <n v="1"/>
    <s v="St Cah Maternity Theatre"/>
    <d v="2026-07-24T00:00:00"/>
    <d v="2026-07-24T08:30:00"/>
    <d v="2026-07-24T16:30:00"/>
    <s v="748144750343"/>
    <s v="70192516"/>
    <s v="Caesarean section"/>
    <s v="Tissue biopsy"/>
    <s v="Obstetrics"/>
    <s v="Dr Dummy 09"/>
    <d v="2026-07-24T12:42:00"/>
    <d v="2026-07-24T14:09:00"/>
    <m/>
    <m/>
    <n v="1"/>
    <s v="JULY-26-dummy-data.xlsx"/>
    <b v="0"/>
    <m/>
  </r>
  <r>
    <x v="0"/>
    <x v="2"/>
    <x v="9"/>
    <x v="7"/>
    <x v="1"/>
    <x v="0"/>
    <x v="0"/>
    <x v="9"/>
    <x v="1"/>
    <n v="1"/>
    <s v="St Cah Maternity Theatre"/>
    <d v="2026-07-24T00:00:00"/>
    <d v="2026-07-24T08:30:00"/>
    <d v="2026-07-24T16:30:00"/>
    <s v="748326975828"/>
    <s v="70249144"/>
    <s v="Repair of perineal tear"/>
    <m/>
    <s v="Obstetrics"/>
    <s v="Dr Dummy 09"/>
    <d v="2026-07-24T08:32:00"/>
    <d v="2026-07-24T09:59:00"/>
    <m/>
    <m/>
    <n v="1"/>
    <s v="JULY-26-dummy-data.xlsx"/>
    <b v="0"/>
    <m/>
  </r>
  <r>
    <x v="0"/>
    <x v="2"/>
    <x v="9"/>
    <x v="7"/>
    <x v="1"/>
    <x v="0"/>
    <x v="0"/>
    <x v="9"/>
    <x v="1"/>
    <n v="1"/>
    <s v="St Cah Maternity Theatre"/>
    <d v="2026-07-24T00:00:00"/>
    <d v="2026-07-24T08:30:00"/>
    <d v="2026-07-24T16:30:00"/>
    <s v="755722260497"/>
    <s v="70057788"/>
    <s v="Caesarean section"/>
    <s v="Tissue biopsy"/>
    <s v="Obstetrics"/>
    <s v="Dr Dummy 09"/>
    <d v="2026-07-24T14:35:00"/>
    <d v="2026-07-24T15:45:00"/>
    <m/>
    <m/>
    <n v="1"/>
    <s v="JULY-26-dummy-data.xlsx"/>
    <b v="0"/>
    <m/>
  </r>
  <r>
    <x v="0"/>
    <x v="2"/>
    <x v="9"/>
    <x v="7"/>
    <x v="1"/>
    <x v="0"/>
    <x v="0"/>
    <x v="9"/>
    <x v="1"/>
    <n v="1"/>
    <s v="St Cah Maternity Theatre"/>
    <d v="2026-07-24T00:00:00"/>
    <d v="2026-07-24T08:30:00"/>
    <d v="2026-07-24T16:30:00"/>
    <s v="758633545948"/>
    <s v="70080033"/>
    <s v="Caesarean section"/>
    <s v="Diagnostic examination"/>
    <s v="Obstetrics"/>
    <s v="Dr Dummy 09"/>
    <d v="2026-07-24T10:42:00"/>
    <d v="2026-07-24T12:01:00"/>
    <m/>
    <m/>
    <n v="1"/>
    <s v="JULY-26-dummy-data.xlsx"/>
    <b v="0"/>
    <m/>
  </r>
  <r>
    <x v="0"/>
    <x v="2"/>
    <x v="9"/>
    <x v="7"/>
    <x v="1"/>
    <x v="0"/>
    <x v="0"/>
    <x v="9"/>
    <x v="0"/>
    <n v="1"/>
    <s v="St Cah Maternity Theatre"/>
    <d v="2026-07-25T00:00:00"/>
    <d v="2026-07-25T08:00:00"/>
    <d v="2026-07-25T16:00:00"/>
    <m/>
    <m/>
    <m/>
    <m/>
    <m/>
    <m/>
    <m/>
    <m/>
    <n v="4"/>
    <n v="0"/>
    <n v="4"/>
    <s v="JULY-26-dummy-data.xlsx"/>
    <b v="0"/>
    <n v="0"/>
  </r>
  <r>
    <x v="0"/>
    <x v="2"/>
    <x v="9"/>
    <x v="7"/>
    <x v="1"/>
    <x v="0"/>
    <x v="0"/>
    <x v="9"/>
    <x v="1"/>
    <n v="1"/>
    <s v="St Cah Maternity Theatre"/>
    <d v="2026-07-25T00:00:00"/>
    <d v="2026-07-25T08:00:00"/>
    <d v="2026-07-25T16:00:00"/>
    <s v="700570598337"/>
    <s v="70296414"/>
    <s v="Repair of perineal tear"/>
    <m/>
    <s v="Obstetrics"/>
    <s v="Dr Dummy 11"/>
    <d v="2026-07-25T10:12:00"/>
    <d v="2026-07-25T11:27:00"/>
    <m/>
    <m/>
    <n v="1"/>
    <s v="JULY-26-dummy-data.xlsx"/>
    <b v="0"/>
    <m/>
  </r>
  <r>
    <x v="0"/>
    <x v="2"/>
    <x v="9"/>
    <x v="7"/>
    <x v="1"/>
    <x v="0"/>
    <x v="0"/>
    <x v="9"/>
    <x v="1"/>
    <n v="1"/>
    <s v="St Cah Maternity Theatre"/>
    <d v="2026-07-25T00:00:00"/>
    <d v="2026-07-25T08:00:00"/>
    <d v="2026-07-25T16:00:00"/>
    <s v="726833550166"/>
    <s v="70116091"/>
    <s v="Repair of perineal tear"/>
    <m/>
    <s v="Obstetrics"/>
    <s v="Dr Dummy 11"/>
    <d v="2026-07-25T12:10:00"/>
    <d v="2026-07-25T13:40:00"/>
    <m/>
    <m/>
    <n v="1"/>
    <s v="JULY-26-dummy-data.xlsx"/>
    <b v="0"/>
    <m/>
  </r>
  <r>
    <x v="0"/>
    <x v="2"/>
    <x v="9"/>
    <x v="7"/>
    <x v="1"/>
    <x v="0"/>
    <x v="0"/>
    <x v="9"/>
    <x v="1"/>
    <n v="1"/>
    <s v="St Cah Maternity Theatre"/>
    <d v="2026-07-25T00:00:00"/>
    <d v="2026-07-25T08:00:00"/>
    <d v="2026-07-25T16:00:00"/>
    <s v="740706596918"/>
    <s v="70215531"/>
    <s v="Manual removal of placenta"/>
    <s v="Wound dressing"/>
    <s v="Obstetrics"/>
    <s v="Dr Dummy 11"/>
    <d v="2026-07-25T08:10:00"/>
    <d v="2026-07-25T09:24:00"/>
    <m/>
    <m/>
    <n v="1"/>
    <s v="JULY-26-dummy-data.xlsx"/>
    <b v="0"/>
    <m/>
  </r>
  <r>
    <x v="0"/>
    <x v="2"/>
    <x v="9"/>
    <x v="7"/>
    <x v="1"/>
    <x v="0"/>
    <x v="0"/>
    <x v="9"/>
    <x v="1"/>
    <n v="1"/>
    <s v="St Cah Maternity Theatre"/>
    <d v="2026-07-25T00:00:00"/>
    <d v="2026-07-25T08:00:00"/>
    <d v="2026-07-25T16:00:00"/>
    <s v="776872776913"/>
    <s v="70247799"/>
    <s v="Repair of perineal tear"/>
    <s v="Tissue biopsy"/>
    <s v="Obstetrics"/>
    <s v="Dr Dummy 11"/>
    <d v="2026-07-25T14:10:00"/>
    <d v="2026-07-25T15:37:00"/>
    <m/>
    <m/>
    <n v="1"/>
    <s v="JULY-26-dummy-data.xlsx"/>
    <b v="0"/>
    <m/>
  </r>
  <r>
    <x v="0"/>
    <x v="2"/>
    <x v="9"/>
    <x v="7"/>
    <x v="2"/>
    <x v="0"/>
    <x v="0"/>
    <x v="9"/>
    <x v="0"/>
    <n v="1"/>
    <s v="St Cah Maternity Theatre"/>
    <d v="2026-08-01T00:00:00"/>
    <d v="2026-08-01T08:30:00"/>
    <d v="2026-08-01T16:30:00"/>
    <m/>
    <m/>
    <m/>
    <m/>
    <m/>
    <m/>
    <m/>
    <m/>
    <n v="4"/>
    <n v="0"/>
    <n v="4"/>
    <s v="AUGUST-26-dummy-data.xlsx"/>
    <b v="0"/>
    <n v="0"/>
  </r>
  <r>
    <x v="0"/>
    <x v="2"/>
    <x v="9"/>
    <x v="7"/>
    <x v="2"/>
    <x v="0"/>
    <x v="0"/>
    <x v="9"/>
    <x v="1"/>
    <n v="1"/>
    <s v="St Cah Maternity Theatre"/>
    <d v="2026-08-01T00:00:00"/>
    <d v="2026-08-01T08:30:00"/>
    <d v="2026-08-01T16:30:00"/>
    <s v="946607784134"/>
    <s v="836483"/>
    <s v="Repair of perineal tear"/>
    <m/>
    <s v="Obstetrics"/>
    <s v="Dr Dummy 12"/>
    <d v="2026-08-01T08:42:00"/>
    <d v="2026-08-01T10:12:00"/>
    <m/>
    <m/>
    <n v="1"/>
    <s v="AUGUST-26-dummy-data.xlsx"/>
    <b v="0"/>
    <m/>
  </r>
  <r>
    <x v="0"/>
    <x v="2"/>
    <x v="9"/>
    <x v="7"/>
    <x v="2"/>
    <x v="0"/>
    <x v="0"/>
    <x v="9"/>
    <x v="1"/>
    <n v="1"/>
    <s v="St Cah Maternity Theatre"/>
    <d v="2026-08-01T00:00:00"/>
    <d v="2026-08-01T08:30:00"/>
    <d v="2026-08-01T16:30:00"/>
    <s v="946652534184"/>
    <s v="799212"/>
    <s v="Caesarean section"/>
    <m/>
    <s v="Obstetrics"/>
    <s v="Dr Dummy 12"/>
    <d v="2026-08-01T12:40:00"/>
    <d v="2026-08-01T14:20:00"/>
    <m/>
    <m/>
    <n v="1"/>
    <s v="AUGUST-26-dummy-data.xlsx"/>
    <b v="0"/>
    <m/>
  </r>
  <r>
    <x v="0"/>
    <x v="2"/>
    <x v="9"/>
    <x v="7"/>
    <x v="2"/>
    <x v="0"/>
    <x v="0"/>
    <x v="9"/>
    <x v="1"/>
    <n v="1"/>
    <s v="St Cah Maternity Theatre"/>
    <d v="2026-08-01T00:00:00"/>
    <d v="2026-08-01T08:30:00"/>
    <d v="2026-08-01T16:30:00"/>
    <s v="964032184099"/>
    <s v="984535"/>
    <s v="Manual removal of placenta"/>
    <m/>
    <s v="Obstetrics"/>
    <s v="Dr Dummy 12"/>
    <d v="2026-08-01T14:33:00"/>
    <d v="2026-08-01T15:52:00"/>
    <m/>
    <m/>
    <n v="1"/>
    <s v="AUGUST-26-dummy-data.xlsx"/>
    <b v="0"/>
    <m/>
  </r>
  <r>
    <x v="0"/>
    <x v="2"/>
    <x v="9"/>
    <x v="7"/>
    <x v="2"/>
    <x v="0"/>
    <x v="0"/>
    <x v="9"/>
    <x v="1"/>
    <n v="1"/>
    <s v="St Cah Maternity Theatre"/>
    <d v="2026-08-01T00:00:00"/>
    <d v="2026-08-01T08:30:00"/>
    <d v="2026-08-01T16:30:00"/>
    <s v="964777112146"/>
    <s v="838608"/>
    <s v="Manual removal of placenta"/>
    <m/>
    <s v="Obstetrics"/>
    <s v="Dr Dummy 12"/>
    <d v="2026-08-01T10:41:00"/>
    <d v="2026-08-01T11:53:00"/>
    <m/>
    <m/>
    <n v="1"/>
    <s v="AUGUST-26-dummy-data.xlsx"/>
    <b v="0"/>
    <m/>
  </r>
  <r>
    <x v="0"/>
    <x v="2"/>
    <x v="9"/>
    <x v="7"/>
    <x v="2"/>
    <x v="0"/>
    <x v="0"/>
    <x v="9"/>
    <x v="0"/>
    <n v="1"/>
    <s v="St Cah Maternity Theatre"/>
    <d v="2026-08-09T00:00:00"/>
    <d v="2026-08-09T08:00:00"/>
    <d v="2026-08-09T16:00:00"/>
    <m/>
    <m/>
    <m/>
    <m/>
    <m/>
    <m/>
    <m/>
    <m/>
    <n v="4"/>
    <n v="0"/>
    <n v="4"/>
    <s v="AUGUST-26-dummy-data.xlsx"/>
    <b v="0"/>
    <n v="0"/>
  </r>
  <r>
    <x v="0"/>
    <x v="2"/>
    <x v="9"/>
    <x v="7"/>
    <x v="2"/>
    <x v="0"/>
    <x v="0"/>
    <x v="9"/>
    <x v="1"/>
    <n v="1"/>
    <s v="St Cah Maternity Theatre"/>
    <d v="2026-08-09T00:00:00"/>
    <d v="2026-08-09T08:00:00"/>
    <d v="2026-08-09T16:00:00"/>
    <s v="919936050101"/>
    <s v="932208"/>
    <s v="Manual removal of placenta"/>
    <m/>
    <s v="Obstetrics"/>
    <s v="Dr Dummy 14"/>
    <d v="2026-08-09T12:09:00"/>
    <d v="2026-08-09T13:40:00"/>
    <m/>
    <m/>
    <n v="1"/>
    <s v="AUGUST-26-dummy-data.xlsx"/>
    <b v="0"/>
    <m/>
  </r>
  <r>
    <x v="0"/>
    <x v="2"/>
    <x v="9"/>
    <x v="7"/>
    <x v="2"/>
    <x v="0"/>
    <x v="0"/>
    <x v="9"/>
    <x v="1"/>
    <n v="1"/>
    <s v="St Cah Maternity Theatre"/>
    <d v="2026-08-09T00:00:00"/>
    <d v="2026-08-09T08:00:00"/>
    <d v="2026-08-09T16:00:00"/>
    <s v="938176855747"/>
    <s v="863259"/>
    <s v="Repair of perineal tear"/>
    <s v="Diagnostic examination"/>
    <s v="Obstetrics"/>
    <s v="Dr Dummy 14"/>
    <d v="2026-08-09T10:07:00"/>
    <d v="2026-08-09T11:33:00"/>
    <m/>
    <m/>
    <n v="1"/>
    <s v="AUGUST-26-dummy-data.xlsx"/>
    <b v="0"/>
    <m/>
  </r>
  <r>
    <x v="0"/>
    <x v="2"/>
    <x v="9"/>
    <x v="7"/>
    <x v="2"/>
    <x v="0"/>
    <x v="0"/>
    <x v="9"/>
    <x v="1"/>
    <n v="1"/>
    <s v="St Cah Maternity Theatre"/>
    <d v="2026-08-09T00:00:00"/>
    <d v="2026-08-09T08:00:00"/>
    <d v="2026-08-09T16:00:00"/>
    <s v="979583643934"/>
    <s v="965585"/>
    <s v="Caesarean section"/>
    <m/>
    <s v="Obstetrics"/>
    <s v="Dr Dummy 14"/>
    <d v="2026-08-09T14:10:00"/>
    <d v="2026-08-09T15:27:00"/>
    <m/>
    <m/>
    <n v="1"/>
    <s v="AUGUST-26-dummy-data.xlsx"/>
    <b v="0"/>
    <m/>
  </r>
  <r>
    <x v="0"/>
    <x v="2"/>
    <x v="9"/>
    <x v="7"/>
    <x v="2"/>
    <x v="0"/>
    <x v="0"/>
    <x v="9"/>
    <x v="1"/>
    <n v="1"/>
    <s v="St Cah Maternity Theatre"/>
    <d v="2026-08-09T00:00:00"/>
    <d v="2026-08-09T08:00:00"/>
    <d v="2026-08-09T16:00:00"/>
    <s v="988091357167"/>
    <s v="969693"/>
    <s v="Repair of perineal tear"/>
    <m/>
    <s v="Obstetrics"/>
    <s v="Dr Dummy 14"/>
    <d v="2026-08-09T08:02:00"/>
    <d v="2026-08-09T09:17:00"/>
    <m/>
    <m/>
    <n v="1"/>
    <s v="AUGUST-26-dummy-data.xlsx"/>
    <b v="0"/>
    <m/>
  </r>
  <r>
    <x v="0"/>
    <x v="2"/>
    <x v="9"/>
    <x v="7"/>
    <x v="2"/>
    <x v="0"/>
    <x v="0"/>
    <x v="9"/>
    <x v="0"/>
    <n v="1"/>
    <s v="St Cah Maternity Theatre"/>
    <d v="2026-08-12T00:00:00"/>
    <d v="2026-08-12T09:00:00"/>
    <d v="2026-08-12T17:00:00"/>
    <m/>
    <m/>
    <m/>
    <m/>
    <m/>
    <m/>
    <m/>
    <m/>
    <n v="4"/>
    <n v="0"/>
    <n v="4"/>
    <s v="AUGUST-26-dummy-data.xlsx"/>
    <b v="0"/>
    <n v="0"/>
  </r>
  <r>
    <x v="0"/>
    <x v="2"/>
    <x v="9"/>
    <x v="7"/>
    <x v="2"/>
    <x v="0"/>
    <x v="0"/>
    <x v="9"/>
    <x v="1"/>
    <n v="1"/>
    <s v="St Cah Maternity Theatre"/>
    <d v="2026-08-12T00:00:00"/>
    <d v="2026-08-12T09:00:00"/>
    <d v="2026-08-12T17:00:00"/>
    <s v="926437142002"/>
    <s v="722194"/>
    <s v="Repair of perineal tear"/>
    <m/>
    <s v="Obstetrics"/>
    <s v="Dr Dummy 17"/>
    <d v="2026-08-12T09:07:00"/>
    <d v="2026-08-12T10:17:00"/>
    <m/>
    <m/>
    <n v="1"/>
    <s v="AUGUST-26-dummy-data.xlsx"/>
    <b v="0"/>
    <m/>
  </r>
  <r>
    <x v="0"/>
    <x v="2"/>
    <x v="9"/>
    <x v="7"/>
    <x v="2"/>
    <x v="0"/>
    <x v="0"/>
    <x v="9"/>
    <x v="1"/>
    <n v="1"/>
    <s v="St Cah Maternity Theatre"/>
    <d v="2026-08-12T00:00:00"/>
    <d v="2026-08-12T09:00:00"/>
    <d v="2026-08-12T17:00:00"/>
    <s v="947488900902"/>
    <s v="959144"/>
    <s v="Repair of perineal tear"/>
    <s v="Wound closure"/>
    <s v="Obstetrics"/>
    <s v="Dr Dummy 17"/>
    <d v="2026-08-12T13:07:00"/>
    <d v="2026-08-12T14:37:00"/>
    <m/>
    <m/>
    <n v="1"/>
    <s v="AUGUST-26-dummy-data.xlsx"/>
    <b v="0"/>
    <m/>
  </r>
  <r>
    <x v="0"/>
    <x v="2"/>
    <x v="9"/>
    <x v="7"/>
    <x v="2"/>
    <x v="0"/>
    <x v="0"/>
    <x v="9"/>
    <x v="1"/>
    <n v="1"/>
    <s v="St Cah Maternity Theatre"/>
    <d v="2026-08-12T00:00:00"/>
    <d v="2026-08-12T09:00:00"/>
    <d v="2026-08-12T17:00:00"/>
    <s v="965601956983"/>
    <s v="763166"/>
    <s v="Repair of perineal tear"/>
    <m/>
    <s v="Obstetrics"/>
    <s v="Dr Dummy 17"/>
    <d v="2026-08-12T15:06:00"/>
    <d v="2026-08-12T16:25:00"/>
    <m/>
    <m/>
    <n v="1"/>
    <s v="AUGUST-26-dummy-data.xlsx"/>
    <b v="0"/>
    <m/>
  </r>
  <r>
    <x v="0"/>
    <x v="2"/>
    <x v="9"/>
    <x v="7"/>
    <x v="2"/>
    <x v="0"/>
    <x v="0"/>
    <x v="9"/>
    <x v="1"/>
    <n v="1"/>
    <s v="St Cah Maternity Theatre"/>
    <d v="2026-08-12T00:00:00"/>
    <d v="2026-08-12T09:00:00"/>
    <d v="2026-08-12T17:00:00"/>
    <s v="998640855843"/>
    <s v="982541"/>
    <s v="Repair of perineal tear"/>
    <m/>
    <s v="Obstetrics"/>
    <s v="Dr Dummy 17"/>
    <d v="2026-08-12T11:11:00"/>
    <d v="2026-08-12T12:17:00"/>
    <m/>
    <m/>
    <n v="1"/>
    <s v="AUGUST-26-dummy-data.xlsx"/>
    <b v="0"/>
    <m/>
  </r>
  <r>
    <x v="0"/>
    <x v="2"/>
    <x v="9"/>
    <x v="7"/>
    <x v="2"/>
    <x v="0"/>
    <x v="0"/>
    <x v="9"/>
    <x v="0"/>
    <n v="1"/>
    <s v="St Cah Maternity Theatre"/>
    <d v="2026-08-24T00:00:00"/>
    <d v="2026-08-24T07:30:00"/>
    <d v="2026-08-24T15:30:00"/>
    <m/>
    <m/>
    <m/>
    <m/>
    <m/>
    <m/>
    <m/>
    <m/>
    <n v="4"/>
    <n v="0"/>
    <n v="4"/>
    <s v="AUGUST-26-dummy-data.xlsx"/>
    <b v="0"/>
    <n v="0"/>
  </r>
  <r>
    <x v="0"/>
    <x v="2"/>
    <x v="9"/>
    <x v="7"/>
    <x v="2"/>
    <x v="0"/>
    <x v="0"/>
    <x v="9"/>
    <x v="1"/>
    <n v="1"/>
    <s v="St Cah Maternity Theatre"/>
    <d v="2026-08-24T00:00:00"/>
    <d v="2026-08-24T07:30:00"/>
    <d v="2026-08-24T15:30:00"/>
    <s v="923163382569"/>
    <s v="858933"/>
    <s v="Repair of perineal tear"/>
    <m/>
    <s v="Obstetrics"/>
    <s v="Dr Dummy 14"/>
    <d v="2026-08-24T07:38:00"/>
    <d v="2026-08-24T08:53:00"/>
    <m/>
    <m/>
    <n v="1"/>
    <s v="AUGUST-26-dummy-data.xlsx"/>
    <b v="0"/>
    <m/>
  </r>
  <r>
    <x v="0"/>
    <x v="2"/>
    <x v="9"/>
    <x v="7"/>
    <x v="2"/>
    <x v="0"/>
    <x v="0"/>
    <x v="9"/>
    <x v="1"/>
    <n v="1"/>
    <s v="St Cah Maternity Theatre"/>
    <d v="2026-08-24T00:00:00"/>
    <d v="2026-08-24T07:30:00"/>
    <d v="2026-08-24T15:30:00"/>
    <s v="928577646845"/>
    <s v="793668"/>
    <s v="Manual removal of placenta"/>
    <m/>
    <s v="Obstetrics"/>
    <s v="Dr Dummy 14"/>
    <d v="2026-08-24T11:33:00"/>
    <d v="2026-08-24T12:50:00"/>
    <m/>
    <m/>
    <n v="1"/>
    <s v="AUGUST-26-dummy-data.xlsx"/>
    <b v="0"/>
    <m/>
  </r>
  <r>
    <x v="0"/>
    <x v="2"/>
    <x v="9"/>
    <x v="7"/>
    <x v="2"/>
    <x v="0"/>
    <x v="0"/>
    <x v="9"/>
    <x v="1"/>
    <n v="1"/>
    <s v="St Cah Maternity Theatre"/>
    <d v="2026-08-24T00:00:00"/>
    <d v="2026-08-24T07:30:00"/>
    <d v="2026-08-24T15:30:00"/>
    <s v="980054798395"/>
    <s v="810721"/>
    <s v="Caesarean section"/>
    <m/>
    <s v="Obstetrics"/>
    <s v="Dr Dummy 14"/>
    <d v="2026-08-24T13:32:00"/>
    <d v="2026-08-24T15:00:00"/>
    <m/>
    <m/>
    <n v="1"/>
    <s v="AUGUST-26-dummy-data.xlsx"/>
    <b v="0"/>
    <m/>
  </r>
  <r>
    <x v="0"/>
    <x v="2"/>
    <x v="9"/>
    <x v="7"/>
    <x v="2"/>
    <x v="0"/>
    <x v="0"/>
    <x v="9"/>
    <x v="1"/>
    <n v="1"/>
    <s v="St Cah Maternity Theatre"/>
    <d v="2026-08-24T00:00:00"/>
    <d v="2026-08-24T07:30:00"/>
    <d v="2026-08-24T15:30:00"/>
    <s v="985246381954"/>
    <s v="872591"/>
    <s v="Manual removal of placenta"/>
    <m/>
    <s v="Obstetrics"/>
    <s v="Dr Dummy 14"/>
    <d v="2026-08-24T09:32:00"/>
    <d v="2026-08-24T10:58:00"/>
    <m/>
    <m/>
    <n v="1"/>
    <s v="AUGUST-26-dummy-data.xlsx"/>
    <b v="0"/>
    <m/>
  </r>
  <r>
    <x v="0"/>
    <x v="2"/>
    <x v="9"/>
    <x v="8"/>
    <x v="0"/>
    <x v="0"/>
    <x v="0"/>
    <x v="9"/>
    <x v="0"/>
    <n v="1"/>
    <s v="St Cah Maternity Theatre"/>
    <d v="2026-06-07T00:00:00"/>
    <d v="2026-06-07T07:30:00"/>
    <d v="2026-06-07T16:30:00"/>
    <m/>
    <m/>
    <m/>
    <m/>
    <m/>
    <m/>
    <m/>
    <m/>
    <n v="4"/>
    <n v="0"/>
    <n v="4"/>
    <s v="JUNE-26-dummy-data.xlsx"/>
    <b v="0"/>
    <n v="0"/>
  </r>
  <r>
    <x v="0"/>
    <x v="2"/>
    <x v="9"/>
    <x v="8"/>
    <x v="0"/>
    <x v="0"/>
    <x v="0"/>
    <x v="9"/>
    <x v="1"/>
    <n v="1"/>
    <s v="St Cah Maternity Theatre"/>
    <d v="2026-06-07T00:00:00"/>
    <d v="2026-06-07T07:30:00"/>
    <d v="2026-06-07T16:30:00"/>
    <s v="603626070753"/>
    <s v="60027084"/>
    <s v="Repair of perineal tear"/>
    <m/>
    <s v="Obstetrics"/>
    <s v="Dr Dummy 08"/>
    <d v="2026-06-07T14:27:00"/>
    <d v="2026-06-07T16:09:00"/>
    <m/>
    <m/>
    <n v="1"/>
    <s v="JUNE-26-dummy-data.xlsx"/>
    <b v="0"/>
    <m/>
  </r>
  <r>
    <x v="0"/>
    <x v="2"/>
    <x v="9"/>
    <x v="8"/>
    <x v="0"/>
    <x v="0"/>
    <x v="0"/>
    <x v="9"/>
    <x v="1"/>
    <n v="1"/>
    <s v="St Cah Maternity Theatre"/>
    <d v="2026-06-07T00:00:00"/>
    <d v="2026-06-07T07:30:00"/>
    <d v="2026-06-07T16:30:00"/>
    <s v="653740305662"/>
    <s v="60017671"/>
    <s v="Repair of perineal tear"/>
    <m/>
    <s v="Obstetrics"/>
    <s v="Dr Dummy 08"/>
    <d v="2026-06-07T09:53:00"/>
    <d v="2026-06-07T11:39:00"/>
    <m/>
    <m/>
    <n v="1"/>
    <s v="JUNE-26-dummy-data.xlsx"/>
    <b v="0"/>
    <m/>
  </r>
  <r>
    <x v="0"/>
    <x v="2"/>
    <x v="9"/>
    <x v="8"/>
    <x v="0"/>
    <x v="0"/>
    <x v="0"/>
    <x v="9"/>
    <x v="1"/>
    <n v="1"/>
    <s v="St Cah Maternity Theatre"/>
    <d v="2026-06-07T00:00:00"/>
    <d v="2026-06-07T07:30:00"/>
    <d v="2026-06-07T16:30:00"/>
    <s v="665145134575"/>
    <s v="60086213"/>
    <s v="Manual removal of placenta"/>
    <m/>
    <s v="Obstetrics"/>
    <s v="Dr Dummy 08"/>
    <d v="2026-06-07T12:05:00"/>
    <d v="2026-06-07T13:45:00"/>
    <m/>
    <m/>
    <n v="1"/>
    <s v="JUNE-26-dummy-data.xlsx"/>
    <b v="0"/>
    <m/>
  </r>
  <r>
    <x v="0"/>
    <x v="2"/>
    <x v="9"/>
    <x v="8"/>
    <x v="0"/>
    <x v="0"/>
    <x v="0"/>
    <x v="9"/>
    <x v="1"/>
    <n v="1"/>
    <s v="St Cah Maternity Theatre"/>
    <d v="2026-06-07T00:00:00"/>
    <d v="2026-06-07T07:30:00"/>
    <d v="2026-06-07T16:30:00"/>
    <s v="692386551968"/>
    <s v="60147071"/>
    <s v="Caesarean section"/>
    <m/>
    <s v="Obstetrics"/>
    <s v="Dr Dummy 08"/>
    <d v="2026-06-07T07:39:00"/>
    <d v="2026-06-07T08:56:00"/>
    <m/>
    <m/>
    <n v="1"/>
    <s v="JUNE-26-dummy-data.xlsx"/>
    <b v="0"/>
    <m/>
  </r>
  <r>
    <x v="0"/>
    <x v="2"/>
    <x v="9"/>
    <x v="8"/>
    <x v="0"/>
    <x v="0"/>
    <x v="0"/>
    <x v="9"/>
    <x v="0"/>
    <n v="1"/>
    <s v="St Cah Maternity Theatre"/>
    <d v="2026-06-11T00:00:00"/>
    <d v="2026-06-11T09:00:00"/>
    <d v="2026-06-11T18:00:00"/>
    <m/>
    <m/>
    <m/>
    <m/>
    <m/>
    <m/>
    <m/>
    <m/>
    <n v="4"/>
    <n v="0"/>
    <n v="4"/>
    <s v="JUNE-26-dummy-data.xlsx"/>
    <b v="0"/>
    <n v="0"/>
  </r>
  <r>
    <x v="0"/>
    <x v="2"/>
    <x v="9"/>
    <x v="8"/>
    <x v="0"/>
    <x v="0"/>
    <x v="0"/>
    <x v="9"/>
    <x v="1"/>
    <n v="1"/>
    <s v="St Cah Maternity Theatre"/>
    <d v="2026-06-11T00:00:00"/>
    <d v="2026-06-11T09:00:00"/>
    <d v="2026-06-11T18:00:00"/>
    <s v="603416845505"/>
    <s v="60145113"/>
    <s v="Caesarean section"/>
    <s v="Local anaesthetic infiltration"/>
    <s v="Obstetrics"/>
    <s v="Dr Dummy 09"/>
    <d v="2026-06-11T11:26:00"/>
    <d v="2026-06-11T12:47:00"/>
    <m/>
    <m/>
    <n v="1"/>
    <s v="JUNE-26-dummy-data.xlsx"/>
    <b v="0"/>
    <m/>
  </r>
  <r>
    <x v="0"/>
    <x v="2"/>
    <x v="9"/>
    <x v="8"/>
    <x v="0"/>
    <x v="0"/>
    <x v="0"/>
    <x v="9"/>
    <x v="1"/>
    <n v="1"/>
    <s v="St Cah Maternity Theatre"/>
    <d v="2026-06-11T00:00:00"/>
    <d v="2026-06-11T09:00:00"/>
    <d v="2026-06-11T18:00:00"/>
    <s v="646691223023"/>
    <s v="60094834"/>
    <s v="Caesarean section"/>
    <s v="Tissue biopsy"/>
    <s v="Obstetrics"/>
    <s v="Dr Dummy 09"/>
    <d v="2026-06-11T15:56:00"/>
    <d v="2026-06-11T17:31:00"/>
    <m/>
    <m/>
    <n v="1"/>
    <s v="JUNE-26-dummy-data.xlsx"/>
    <b v="0"/>
    <m/>
  </r>
  <r>
    <x v="0"/>
    <x v="2"/>
    <x v="9"/>
    <x v="8"/>
    <x v="0"/>
    <x v="0"/>
    <x v="0"/>
    <x v="9"/>
    <x v="1"/>
    <n v="1"/>
    <s v="St Cah Maternity Theatre"/>
    <d v="2026-06-11T00:00:00"/>
    <d v="2026-06-11T09:00:00"/>
    <d v="2026-06-11T18:00:00"/>
    <s v="672668267413"/>
    <s v="60214271"/>
    <s v="Caesarean section"/>
    <s v="Wound dressing"/>
    <s v="Obstetrics"/>
    <s v="Dr Dummy 09"/>
    <d v="2026-06-11T13:32:00"/>
    <d v="2026-06-11T15:15:00"/>
    <m/>
    <m/>
    <n v="1"/>
    <s v="JUNE-26-dummy-data.xlsx"/>
    <b v="0"/>
    <m/>
  </r>
  <r>
    <x v="0"/>
    <x v="2"/>
    <x v="9"/>
    <x v="8"/>
    <x v="0"/>
    <x v="0"/>
    <x v="0"/>
    <x v="9"/>
    <x v="1"/>
    <n v="1"/>
    <s v="St Cah Maternity Theatre"/>
    <d v="2026-06-11T00:00:00"/>
    <d v="2026-06-11T09:00:00"/>
    <d v="2026-06-11T18:00:00"/>
    <s v="672902893972"/>
    <s v="60039594"/>
    <s v="Caesarean section"/>
    <s v="Wound dressing"/>
    <s v="Obstetrics"/>
    <s v="Dr Dummy 09"/>
    <d v="2026-06-11T09:05:00"/>
    <d v="2026-06-11T10:34:00"/>
    <m/>
    <m/>
    <n v="1"/>
    <s v="JUNE-26-dummy-data.xlsx"/>
    <b v="0"/>
    <m/>
  </r>
  <r>
    <x v="0"/>
    <x v="2"/>
    <x v="9"/>
    <x v="8"/>
    <x v="0"/>
    <x v="0"/>
    <x v="0"/>
    <x v="9"/>
    <x v="0"/>
    <n v="1"/>
    <s v="St Cah Maternity Theatre"/>
    <d v="2026-06-16T00:00:00"/>
    <d v="2026-06-16T08:30:00"/>
    <d v="2026-06-16T17:30:00"/>
    <m/>
    <m/>
    <m/>
    <m/>
    <m/>
    <m/>
    <m/>
    <m/>
    <n v="4"/>
    <n v="0"/>
    <n v="4"/>
    <s v="JUNE-26-dummy-data.xlsx"/>
    <b v="0"/>
    <n v="0"/>
  </r>
  <r>
    <x v="0"/>
    <x v="2"/>
    <x v="9"/>
    <x v="8"/>
    <x v="0"/>
    <x v="0"/>
    <x v="0"/>
    <x v="9"/>
    <x v="1"/>
    <n v="1"/>
    <s v="St Cah Maternity Theatre"/>
    <d v="2026-06-16T00:00:00"/>
    <d v="2026-06-16T08:30:00"/>
    <d v="2026-06-16T17:30:00"/>
    <s v="621545113459"/>
    <s v="60010767"/>
    <s v="Caesarean section"/>
    <s v="Wound closure"/>
    <s v="Obstetrics"/>
    <s v="Dr Dummy 21"/>
    <d v="2026-06-16T08:38:00"/>
    <d v="2026-06-16T10:01:00"/>
    <m/>
    <m/>
    <n v="1"/>
    <s v="JUNE-26-dummy-data.xlsx"/>
    <b v="0"/>
    <m/>
  </r>
  <r>
    <x v="0"/>
    <x v="2"/>
    <x v="9"/>
    <x v="8"/>
    <x v="0"/>
    <x v="0"/>
    <x v="0"/>
    <x v="9"/>
    <x v="1"/>
    <n v="1"/>
    <s v="St Cah Maternity Theatre"/>
    <d v="2026-06-16T00:00:00"/>
    <d v="2026-06-16T08:30:00"/>
    <d v="2026-06-16T17:30:00"/>
    <s v="631814255844"/>
    <s v="60143450"/>
    <s v="Manual removal of placenta"/>
    <s v="Diagnostic examination"/>
    <s v="Obstetrics"/>
    <s v="Dr Dummy 21"/>
    <d v="2026-06-16T10:47:00"/>
    <d v="2026-06-16T12:14:00"/>
    <m/>
    <m/>
    <n v="1"/>
    <s v="JUNE-26-dummy-data.xlsx"/>
    <b v="0"/>
    <m/>
  </r>
  <r>
    <x v="0"/>
    <x v="2"/>
    <x v="9"/>
    <x v="8"/>
    <x v="0"/>
    <x v="0"/>
    <x v="0"/>
    <x v="9"/>
    <x v="1"/>
    <n v="1"/>
    <s v="St Cah Maternity Theatre"/>
    <d v="2026-06-16T00:00:00"/>
    <d v="2026-06-16T08:30:00"/>
    <d v="2026-06-16T17:30:00"/>
    <s v="637741076270"/>
    <s v="60265759"/>
    <s v="Manual removal of placenta"/>
    <m/>
    <s v="Obstetrics"/>
    <s v="Dr Dummy 21"/>
    <d v="2026-06-16T13:09:00"/>
    <d v="2026-06-16T14:31:00"/>
    <m/>
    <m/>
    <n v="1"/>
    <s v="JUNE-26-dummy-data.xlsx"/>
    <b v="0"/>
    <m/>
  </r>
  <r>
    <x v="0"/>
    <x v="2"/>
    <x v="9"/>
    <x v="8"/>
    <x v="0"/>
    <x v="0"/>
    <x v="0"/>
    <x v="9"/>
    <x v="1"/>
    <n v="1"/>
    <s v="St Cah Maternity Theatre"/>
    <d v="2026-06-16T00:00:00"/>
    <d v="2026-06-16T08:30:00"/>
    <d v="2026-06-16T17:30:00"/>
    <s v="645584260927"/>
    <s v="60196585"/>
    <s v="Caesarean section"/>
    <m/>
    <s v="Obstetrics"/>
    <s v="Dr Dummy 21"/>
    <d v="2026-06-16T15:19:00"/>
    <d v="2026-06-16T16:59:00"/>
    <m/>
    <m/>
    <n v="1"/>
    <s v="JUNE-26-dummy-data.xlsx"/>
    <b v="0"/>
    <m/>
  </r>
  <r>
    <x v="0"/>
    <x v="2"/>
    <x v="9"/>
    <x v="8"/>
    <x v="1"/>
    <x v="0"/>
    <x v="0"/>
    <x v="9"/>
    <x v="0"/>
    <n v="1"/>
    <s v="St Cah Maternity Theatre"/>
    <d v="2026-07-27T00:00:00"/>
    <d v="2026-07-27T09:00:00"/>
    <d v="2026-07-27T18:00:00"/>
    <m/>
    <m/>
    <m/>
    <m/>
    <m/>
    <m/>
    <m/>
    <m/>
    <n v="4"/>
    <n v="0"/>
    <n v="4"/>
    <s v="JULY-26-dummy-data.xlsx"/>
    <b v="0"/>
    <n v="0"/>
  </r>
  <r>
    <x v="0"/>
    <x v="2"/>
    <x v="9"/>
    <x v="8"/>
    <x v="1"/>
    <x v="0"/>
    <x v="0"/>
    <x v="9"/>
    <x v="1"/>
    <n v="1"/>
    <s v="St Cah Maternity Theatre"/>
    <d v="2026-07-27T00:00:00"/>
    <d v="2026-07-27T09:00:00"/>
    <d v="2026-07-27T18:00:00"/>
    <s v="742594472877"/>
    <s v="70265719"/>
    <s v="Repair of perineal tear"/>
    <m/>
    <s v="Obstetrics"/>
    <s v="Dr Dummy 05"/>
    <d v="2026-07-27T11:24:00"/>
    <d v="2026-07-27T13:01:00"/>
    <m/>
    <m/>
    <n v="1"/>
    <s v="JULY-26-dummy-data.xlsx"/>
    <b v="0"/>
    <m/>
  </r>
  <r>
    <x v="0"/>
    <x v="2"/>
    <x v="9"/>
    <x v="8"/>
    <x v="1"/>
    <x v="0"/>
    <x v="0"/>
    <x v="9"/>
    <x v="1"/>
    <n v="1"/>
    <s v="St Cah Maternity Theatre"/>
    <d v="2026-07-27T00:00:00"/>
    <d v="2026-07-27T09:00:00"/>
    <d v="2026-07-27T18:00:00"/>
    <s v="742690998501"/>
    <s v="70173664"/>
    <s v="Caesarean section"/>
    <m/>
    <s v="Obstetrics"/>
    <s v="Dr Dummy 05"/>
    <d v="2026-07-27T15:54:00"/>
    <d v="2026-07-27T17:39:00"/>
    <m/>
    <m/>
    <n v="1"/>
    <s v="JULY-26-dummy-data.xlsx"/>
    <b v="0"/>
    <m/>
  </r>
  <r>
    <x v="0"/>
    <x v="2"/>
    <x v="9"/>
    <x v="8"/>
    <x v="1"/>
    <x v="0"/>
    <x v="0"/>
    <x v="9"/>
    <x v="1"/>
    <n v="1"/>
    <s v="St Cah Maternity Theatre"/>
    <d v="2026-07-27T00:00:00"/>
    <d v="2026-07-27T09:00:00"/>
    <d v="2026-07-27T18:00:00"/>
    <s v="766679271309"/>
    <s v="70113054"/>
    <s v="Manual removal of placenta"/>
    <m/>
    <s v="Obstetrics"/>
    <s v="Dr Dummy 05"/>
    <d v="2026-07-27T13:33:00"/>
    <d v="2026-07-27T15:28:00"/>
    <m/>
    <m/>
    <n v="1"/>
    <s v="JULY-26-dummy-data.xlsx"/>
    <b v="0"/>
    <m/>
  </r>
  <r>
    <x v="0"/>
    <x v="2"/>
    <x v="9"/>
    <x v="8"/>
    <x v="1"/>
    <x v="0"/>
    <x v="0"/>
    <x v="9"/>
    <x v="1"/>
    <n v="1"/>
    <s v="St Cah Maternity Theatre"/>
    <d v="2026-07-27T00:00:00"/>
    <d v="2026-07-27T09:00:00"/>
    <d v="2026-07-27T18:00:00"/>
    <s v="797770244254"/>
    <s v="70118278"/>
    <s v="Repair of perineal tear"/>
    <m/>
    <s v="Obstetrics"/>
    <s v="Dr Dummy 05"/>
    <d v="2026-07-27T09:12:00"/>
    <d v="2026-07-27T10:50:00"/>
    <m/>
    <m/>
    <n v="1"/>
    <s v="JULY-26-dummy-data.xlsx"/>
    <b v="0"/>
    <m/>
  </r>
  <r>
    <x v="0"/>
    <x v="2"/>
    <x v="10"/>
    <x v="0"/>
    <x v="1"/>
    <x v="0"/>
    <x v="0"/>
    <x v="9"/>
    <x v="0"/>
    <n v="1"/>
    <s v="St Cah Maternity Theatre"/>
    <d v="2026-07-16T00:00:00"/>
    <d v="2026-07-16T13:30:00"/>
    <d v="2026-07-16T16:30:00"/>
    <m/>
    <m/>
    <m/>
    <m/>
    <m/>
    <m/>
    <m/>
    <m/>
    <n v="4"/>
    <n v="0"/>
    <n v="4"/>
    <s v="JULY-26-dummy-data.xlsx"/>
    <b v="0"/>
    <n v="0"/>
  </r>
  <r>
    <x v="0"/>
    <x v="2"/>
    <x v="10"/>
    <x v="0"/>
    <x v="1"/>
    <x v="0"/>
    <x v="0"/>
    <x v="9"/>
    <x v="1"/>
    <n v="1"/>
    <s v="St Cah Maternity Theatre"/>
    <d v="2026-07-16T00:00:00"/>
    <d v="2026-07-16T13:30:00"/>
    <d v="2026-07-16T16:30:00"/>
    <s v="709341887663"/>
    <s v="70087512"/>
    <s v="Repair of perineal tear"/>
    <m/>
    <s v="Obstetrics"/>
    <s v="Dr Dummy 01"/>
    <d v="2026-07-16T15:57:00"/>
    <d v="2026-07-16T16:21:00"/>
    <m/>
    <m/>
    <n v="1"/>
    <s v="JULY-26-dummy-data.xlsx"/>
    <b v="0"/>
    <m/>
  </r>
  <r>
    <x v="0"/>
    <x v="2"/>
    <x v="10"/>
    <x v="0"/>
    <x v="1"/>
    <x v="0"/>
    <x v="0"/>
    <x v="9"/>
    <x v="1"/>
    <n v="1"/>
    <s v="St Cah Maternity Theatre"/>
    <d v="2026-07-16T00:00:00"/>
    <d v="2026-07-16T13:30:00"/>
    <d v="2026-07-16T16:30:00"/>
    <s v="712990358564"/>
    <s v="70000591"/>
    <s v="Manual removal of placenta"/>
    <m/>
    <s v="Obstetrics"/>
    <s v="Dr Dummy 01"/>
    <d v="2026-07-16T15:11:00"/>
    <d v="2026-07-16T15:32:00"/>
    <m/>
    <m/>
    <n v="1"/>
    <s v="JULY-26-dummy-data.xlsx"/>
    <b v="0"/>
    <m/>
  </r>
  <r>
    <x v="0"/>
    <x v="2"/>
    <x v="10"/>
    <x v="0"/>
    <x v="1"/>
    <x v="0"/>
    <x v="0"/>
    <x v="9"/>
    <x v="1"/>
    <n v="1"/>
    <s v="St Cah Maternity Theatre"/>
    <d v="2026-07-16T00:00:00"/>
    <d v="2026-07-16T13:30:00"/>
    <d v="2026-07-16T16:30:00"/>
    <s v="773806484694"/>
    <s v="70187633"/>
    <s v="Manual removal of placenta"/>
    <m/>
    <s v="Obstetrics"/>
    <s v="Dr Dummy 01"/>
    <d v="2026-07-16T14:20:00"/>
    <d v="2026-07-16T14:36:00"/>
    <m/>
    <m/>
    <n v="1"/>
    <s v="JULY-26-dummy-data.xlsx"/>
    <b v="0"/>
    <m/>
  </r>
  <r>
    <x v="0"/>
    <x v="2"/>
    <x v="10"/>
    <x v="0"/>
    <x v="1"/>
    <x v="0"/>
    <x v="0"/>
    <x v="9"/>
    <x v="1"/>
    <n v="1"/>
    <s v="St Cah Maternity Theatre"/>
    <d v="2026-07-16T00:00:00"/>
    <d v="2026-07-16T13:30:00"/>
    <d v="2026-07-16T16:30:00"/>
    <s v="783549566286"/>
    <s v="70196294"/>
    <s v="Caesarean section"/>
    <m/>
    <s v="Obstetrics"/>
    <s v="Dr Dummy 01"/>
    <d v="2026-07-16T13:32:00"/>
    <d v="2026-07-16T13:49:00"/>
    <m/>
    <m/>
    <n v="1"/>
    <s v="JULY-26-dummy-data.xlsx"/>
    <b v="0"/>
    <m/>
  </r>
  <r>
    <x v="0"/>
    <x v="2"/>
    <x v="10"/>
    <x v="1"/>
    <x v="0"/>
    <x v="0"/>
    <x v="0"/>
    <x v="9"/>
    <x v="0"/>
    <n v="1"/>
    <s v="St Cah Maternity Theatre"/>
    <d v="2026-06-03T00:00:00"/>
    <d v="2026-06-03T13:30:00"/>
    <d v="2026-06-03T17:00:00"/>
    <m/>
    <m/>
    <m/>
    <m/>
    <m/>
    <m/>
    <m/>
    <m/>
    <n v="4"/>
    <n v="0"/>
    <n v="4"/>
    <s v="JUNE-26-dummy-data.xlsx"/>
    <b v="0"/>
    <n v="0"/>
  </r>
  <r>
    <x v="0"/>
    <x v="2"/>
    <x v="10"/>
    <x v="1"/>
    <x v="0"/>
    <x v="0"/>
    <x v="0"/>
    <x v="9"/>
    <x v="1"/>
    <n v="1"/>
    <s v="St Cah Maternity Theatre"/>
    <d v="2026-06-03T00:00:00"/>
    <d v="2026-06-03T13:30:00"/>
    <d v="2026-06-03T17:00:00"/>
    <s v="639006825466"/>
    <s v="60179299"/>
    <s v="Caesarean section"/>
    <m/>
    <s v="Obstetrics"/>
    <s v="Dr Dummy 15"/>
    <d v="2026-06-03T13:36:00"/>
    <d v="2026-06-03T14:08:00"/>
    <m/>
    <m/>
    <n v="1"/>
    <s v="JUNE-26-dummy-data.xlsx"/>
    <b v="0"/>
    <m/>
  </r>
  <r>
    <x v="0"/>
    <x v="2"/>
    <x v="10"/>
    <x v="1"/>
    <x v="0"/>
    <x v="0"/>
    <x v="0"/>
    <x v="9"/>
    <x v="1"/>
    <n v="1"/>
    <s v="St Cah Maternity Theatre"/>
    <d v="2026-06-03T00:00:00"/>
    <d v="2026-06-03T13:30:00"/>
    <d v="2026-06-03T17:00:00"/>
    <s v="660684984479"/>
    <s v="60292194"/>
    <s v="Caesarean section"/>
    <s v="Tissue biopsy"/>
    <s v="Obstetrics"/>
    <s v="Dr Dummy 15"/>
    <d v="2026-06-03T15:21:00"/>
    <d v="2026-06-03T15:51:00"/>
    <m/>
    <m/>
    <n v="1"/>
    <s v="JUNE-26-dummy-data.xlsx"/>
    <b v="0"/>
    <m/>
  </r>
  <r>
    <x v="0"/>
    <x v="2"/>
    <x v="10"/>
    <x v="1"/>
    <x v="0"/>
    <x v="0"/>
    <x v="0"/>
    <x v="9"/>
    <x v="1"/>
    <n v="1"/>
    <s v="St Cah Maternity Theatre"/>
    <d v="2026-06-03T00:00:00"/>
    <d v="2026-06-03T13:30:00"/>
    <d v="2026-06-03T17:00:00"/>
    <s v="680751538648"/>
    <s v="60235429"/>
    <s v="Caesarean section"/>
    <s v="Wound closure"/>
    <s v="Obstetrics"/>
    <s v="Dr Dummy 15"/>
    <d v="2026-06-03T16:12:00"/>
    <d v="2026-06-03T16:41:00"/>
    <m/>
    <m/>
    <n v="1"/>
    <s v="JUNE-26-dummy-data.xlsx"/>
    <b v="0"/>
    <m/>
  </r>
  <r>
    <x v="0"/>
    <x v="2"/>
    <x v="10"/>
    <x v="1"/>
    <x v="0"/>
    <x v="0"/>
    <x v="0"/>
    <x v="9"/>
    <x v="1"/>
    <n v="1"/>
    <s v="St Cah Maternity Theatre"/>
    <d v="2026-06-03T00:00:00"/>
    <d v="2026-06-03T13:30:00"/>
    <d v="2026-06-03T17:00:00"/>
    <s v="681998149421"/>
    <s v="60279819"/>
    <s v="Caesarean section"/>
    <m/>
    <s v="Obstetrics"/>
    <s v="Dr Dummy 15"/>
    <d v="2026-06-03T14:28:00"/>
    <d v="2026-06-03T15:01:00"/>
    <m/>
    <m/>
    <n v="1"/>
    <s v="JUNE-26-dummy-data.xlsx"/>
    <b v="0"/>
    <m/>
  </r>
  <r>
    <x v="0"/>
    <x v="2"/>
    <x v="10"/>
    <x v="1"/>
    <x v="0"/>
    <x v="0"/>
    <x v="0"/>
    <x v="9"/>
    <x v="0"/>
    <n v="1"/>
    <s v="St Cah Maternity Theatre"/>
    <d v="2026-06-20T00:00:00"/>
    <d v="2026-06-20T08:30:00"/>
    <d v="2026-06-20T12:00:00"/>
    <m/>
    <m/>
    <m/>
    <m/>
    <m/>
    <m/>
    <m/>
    <m/>
    <n v="4"/>
    <n v="0"/>
    <n v="4"/>
    <s v="JUNE-26-dummy-data.xlsx"/>
    <b v="0"/>
    <n v="0"/>
  </r>
  <r>
    <x v="0"/>
    <x v="2"/>
    <x v="10"/>
    <x v="1"/>
    <x v="0"/>
    <x v="0"/>
    <x v="0"/>
    <x v="9"/>
    <x v="1"/>
    <n v="1"/>
    <s v="St Cah Maternity Theatre"/>
    <d v="2026-06-20T00:00:00"/>
    <d v="2026-06-20T08:30:00"/>
    <d v="2026-06-20T12:00:00"/>
    <s v="609004118107"/>
    <s v="60009897"/>
    <s v="Repair of perineal tear"/>
    <m/>
    <s v="Obstetrics"/>
    <s v="Dr Dummy 22"/>
    <d v="2026-06-20T08:40:00"/>
    <d v="2026-06-20T09:10:00"/>
    <m/>
    <m/>
    <n v="1"/>
    <s v="JUNE-26-dummy-data.xlsx"/>
    <b v="0"/>
    <m/>
  </r>
  <r>
    <x v="0"/>
    <x v="2"/>
    <x v="10"/>
    <x v="1"/>
    <x v="0"/>
    <x v="0"/>
    <x v="0"/>
    <x v="9"/>
    <x v="1"/>
    <n v="1"/>
    <s v="St Cah Maternity Theatre"/>
    <d v="2026-06-20T00:00:00"/>
    <d v="2026-06-20T08:30:00"/>
    <d v="2026-06-20T12:00:00"/>
    <s v="646095434762"/>
    <s v="60081464"/>
    <s v="Repair of perineal tear"/>
    <m/>
    <s v="Obstetrics"/>
    <s v="Dr Dummy 22"/>
    <d v="2026-06-20T10:23:00"/>
    <d v="2026-06-20T10:51:00"/>
    <m/>
    <m/>
    <n v="1"/>
    <s v="JUNE-26-dummy-data.xlsx"/>
    <b v="0"/>
    <m/>
  </r>
  <r>
    <x v="0"/>
    <x v="2"/>
    <x v="10"/>
    <x v="1"/>
    <x v="0"/>
    <x v="0"/>
    <x v="0"/>
    <x v="9"/>
    <x v="1"/>
    <n v="1"/>
    <s v="St Cah Maternity Theatre"/>
    <d v="2026-06-20T00:00:00"/>
    <d v="2026-06-20T08:30:00"/>
    <d v="2026-06-20T12:00:00"/>
    <s v="667035454510"/>
    <s v="60040583"/>
    <s v="Repair of perineal tear"/>
    <m/>
    <s v="Obstetrics"/>
    <s v="Dr Dummy 22"/>
    <d v="2026-06-20T09:25:00"/>
    <d v="2026-06-20T09:51:00"/>
    <m/>
    <m/>
    <n v="1"/>
    <s v="JUNE-26-dummy-data.xlsx"/>
    <b v="0"/>
    <m/>
  </r>
  <r>
    <x v="0"/>
    <x v="2"/>
    <x v="10"/>
    <x v="1"/>
    <x v="0"/>
    <x v="0"/>
    <x v="0"/>
    <x v="9"/>
    <x v="1"/>
    <n v="1"/>
    <s v="St Cah Maternity Theatre"/>
    <d v="2026-06-20T00:00:00"/>
    <d v="2026-06-20T08:30:00"/>
    <d v="2026-06-20T12:00:00"/>
    <s v="667928786947"/>
    <s v="60263104"/>
    <s v="Caesarean section"/>
    <m/>
    <s v="Obstetrics"/>
    <s v="Dr Dummy 22"/>
    <d v="2026-06-20T11:10:00"/>
    <d v="2026-06-20T11:43:00"/>
    <m/>
    <m/>
    <n v="1"/>
    <s v="JUNE-26-dummy-data.xlsx"/>
    <b v="0"/>
    <m/>
  </r>
  <r>
    <x v="0"/>
    <x v="2"/>
    <x v="10"/>
    <x v="1"/>
    <x v="0"/>
    <x v="0"/>
    <x v="0"/>
    <x v="9"/>
    <x v="0"/>
    <n v="1"/>
    <s v="St Cah Maternity Theatre"/>
    <d v="2026-06-22T00:00:00"/>
    <d v="2026-06-22T13:30:00"/>
    <d v="2026-06-22T17:00:00"/>
    <m/>
    <m/>
    <m/>
    <m/>
    <m/>
    <m/>
    <m/>
    <m/>
    <n v="4"/>
    <n v="0"/>
    <n v="4"/>
    <s v="JUNE-26-dummy-data.xlsx"/>
    <b v="0"/>
    <n v="0"/>
  </r>
  <r>
    <x v="0"/>
    <x v="2"/>
    <x v="10"/>
    <x v="1"/>
    <x v="0"/>
    <x v="0"/>
    <x v="0"/>
    <x v="9"/>
    <x v="1"/>
    <n v="1"/>
    <s v="St Cah Maternity Theatre"/>
    <d v="2026-06-22T00:00:00"/>
    <d v="2026-06-22T13:30:00"/>
    <d v="2026-06-22T17:00:00"/>
    <s v="629910804796"/>
    <s v="60017884"/>
    <s v="Caesarean section"/>
    <m/>
    <s v="Obstetrics"/>
    <s v="Dr Dummy 14"/>
    <d v="2026-06-22T15:17:00"/>
    <d v="2026-06-22T15:32:00"/>
    <m/>
    <m/>
    <n v="1"/>
    <s v="JUNE-26-dummy-data.xlsx"/>
    <b v="0"/>
    <m/>
  </r>
  <r>
    <x v="0"/>
    <x v="2"/>
    <x v="10"/>
    <x v="1"/>
    <x v="0"/>
    <x v="0"/>
    <x v="0"/>
    <x v="9"/>
    <x v="1"/>
    <n v="1"/>
    <s v="St Cah Maternity Theatre"/>
    <d v="2026-06-22T00:00:00"/>
    <d v="2026-06-22T13:30:00"/>
    <d v="2026-06-22T17:00:00"/>
    <s v="632364768813"/>
    <s v="60271251"/>
    <s v="Manual removal of placenta"/>
    <m/>
    <s v="Obstetrics"/>
    <s v="Dr Dummy 14"/>
    <d v="2026-06-22T14:31:00"/>
    <d v="2026-06-22T15:01:00"/>
    <m/>
    <m/>
    <n v="1"/>
    <s v="JUNE-26-dummy-data.xlsx"/>
    <b v="0"/>
    <m/>
  </r>
  <r>
    <x v="0"/>
    <x v="2"/>
    <x v="10"/>
    <x v="1"/>
    <x v="0"/>
    <x v="0"/>
    <x v="0"/>
    <x v="9"/>
    <x v="1"/>
    <n v="1"/>
    <s v="St Cah Maternity Theatre"/>
    <d v="2026-06-22T00:00:00"/>
    <d v="2026-06-22T13:30:00"/>
    <d v="2026-06-22T17:00:00"/>
    <s v="656119933630"/>
    <s v="60168402"/>
    <s v="Caesarean section"/>
    <m/>
    <s v="Obstetrics"/>
    <s v="Dr Dummy 14"/>
    <d v="2026-06-22T16:16:00"/>
    <d v="2026-06-22T16:47:00"/>
    <m/>
    <m/>
    <n v="1"/>
    <s v="JUNE-26-dummy-data.xlsx"/>
    <b v="0"/>
    <m/>
  </r>
  <r>
    <x v="0"/>
    <x v="2"/>
    <x v="10"/>
    <x v="1"/>
    <x v="0"/>
    <x v="0"/>
    <x v="0"/>
    <x v="9"/>
    <x v="1"/>
    <n v="1"/>
    <s v="St Cah Maternity Theatre"/>
    <d v="2026-06-22T00:00:00"/>
    <d v="2026-06-22T13:30:00"/>
    <d v="2026-06-22T17:00:00"/>
    <s v="691215247008"/>
    <s v="60247902"/>
    <s v="Manual removal of placenta"/>
    <m/>
    <s v="Obstetrics"/>
    <s v="Dr Dummy 14"/>
    <d v="2026-06-22T13:40:00"/>
    <d v="2026-06-22T14:09:00"/>
    <m/>
    <m/>
    <n v="1"/>
    <s v="JUNE-26-dummy-data.xlsx"/>
    <b v="0"/>
    <m/>
  </r>
  <r>
    <x v="0"/>
    <x v="2"/>
    <x v="10"/>
    <x v="1"/>
    <x v="0"/>
    <x v="0"/>
    <x v="0"/>
    <x v="9"/>
    <x v="0"/>
    <n v="1"/>
    <s v="St Cah Maternity Theatre"/>
    <d v="2026-06-24T00:00:00"/>
    <d v="2026-06-24T09:00:00"/>
    <d v="2026-06-24T12:30:00"/>
    <m/>
    <m/>
    <m/>
    <m/>
    <m/>
    <m/>
    <m/>
    <m/>
    <n v="4"/>
    <n v="0"/>
    <n v="4"/>
    <s v="JUNE-26-dummy-data.xlsx"/>
    <b v="0"/>
    <n v="0"/>
  </r>
  <r>
    <x v="0"/>
    <x v="2"/>
    <x v="10"/>
    <x v="1"/>
    <x v="0"/>
    <x v="0"/>
    <x v="0"/>
    <x v="9"/>
    <x v="1"/>
    <n v="1"/>
    <s v="St Cah Maternity Theatre"/>
    <d v="2026-06-24T00:00:00"/>
    <d v="2026-06-24T09:00:00"/>
    <d v="2026-06-24T12:30:00"/>
    <s v="610294867167"/>
    <s v="60262134"/>
    <s v="Manual removal of placenta"/>
    <s v="Wound dressing"/>
    <s v="Obstetrics"/>
    <s v="Dr Dummy 02"/>
    <d v="2026-06-24T09:02:00"/>
    <d v="2026-06-24T09:22:00"/>
    <m/>
    <m/>
    <n v="1"/>
    <s v="JUNE-26-dummy-data.xlsx"/>
    <b v="0"/>
    <m/>
  </r>
  <r>
    <x v="0"/>
    <x v="2"/>
    <x v="10"/>
    <x v="1"/>
    <x v="0"/>
    <x v="0"/>
    <x v="0"/>
    <x v="9"/>
    <x v="1"/>
    <n v="1"/>
    <s v="St Cah Maternity Theatre"/>
    <d v="2026-06-24T00:00:00"/>
    <d v="2026-06-24T09:00:00"/>
    <d v="2026-06-24T12:30:00"/>
    <s v="616521826223"/>
    <s v="60049204"/>
    <s v="Manual removal of placenta"/>
    <m/>
    <s v="Obstetrics"/>
    <s v="Dr Dummy 02"/>
    <d v="2026-06-24T09:57:00"/>
    <d v="2026-06-24T10:21:00"/>
    <m/>
    <m/>
    <n v="1"/>
    <s v="JUNE-26-dummy-data.xlsx"/>
    <b v="0"/>
    <m/>
  </r>
  <r>
    <x v="0"/>
    <x v="2"/>
    <x v="10"/>
    <x v="1"/>
    <x v="0"/>
    <x v="0"/>
    <x v="0"/>
    <x v="9"/>
    <x v="1"/>
    <n v="1"/>
    <s v="St Cah Maternity Theatre"/>
    <d v="2026-06-24T00:00:00"/>
    <d v="2026-06-24T09:00:00"/>
    <d v="2026-06-24T12:30:00"/>
    <s v="662643320881"/>
    <s v="60291891"/>
    <s v="Repair of perineal tear"/>
    <m/>
    <s v="Obstetrics"/>
    <s v="Dr Dummy 02"/>
    <d v="2026-06-24T10:52:00"/>
    <d v="2026-06-24T11:22:00"/>
    <m/>
    <m/>
    <n v="1"/>
    <s v="JUNE-26-dummy-data.xlsx"/>
    <b v="0"/>
    <m/>
  </r>
  <r>
    <x v="0"/>
    <x v="2"/>
    <x v="10"/>
    <x v="1"/>
    <x v="0"/>
    <x v="0"/>
    <x v="0"/>
    <x v="9"/>
    <x v="1"/>
    <n v="1"/>
    <s v="St Cah Maternity Theatre"/>
    <d v="2026-06-24T00:00:00"/>
    <d v="2026-06-24T09:00:00"/>
    <d v="2026-06-24T12:30:00"/>
    <s v="669430476635"/>
    <s v="60263190"/>
    <s v="Caesarean section"/>
    <m/>
    <s v="Obstetrics"/>
    <s v="Dr Dummy 02"/>
    <d v="2026-06-24T11:38:00"/>
    <d v="2026-06-24T12:04:00"/>
    <m/>
    <m/>
    <n v="1"/>
    <s v="JUNE-26-dummy-data.xlsx"/>
    <b v="0"/>
    <m/>
  </r>
  <r>
    <x v="0"/>
    <x v="2"/>
    <x v="10"/>
    <x v="1"/>
    <x v="1"/>
    <x v="0"/>
    <x v="0"/>
    <x v="9"/>
    <x v="0"/>
    <n v="1"/>
    <s v="St Cah Maternity Theatre"/>
    <d v="2026-07-02T00:00:00"/>
    <d v="2026-07-02T08:00:00"/>
    <d v="2026-07-02T11:30:00"/>
    <m/>
    <m/>
    <m/>
    <m/>
    <m/>
    <m/>
    <m/>
    <m/>
    <n v="4"/>
    <n v="0"/>
    <n v="4"/>
    <s v="JULY-26-dummy-data.xlsx"/>
    <b v="0"/>
    <n v="0"/>
  </r>
  <r>
    <x v="0"/>
    <x v="2"/>
    <x v="10"/>
    <x v="1"/>
    <x v="1"/>
    <x v="0"/>
    <x v="0"/>
    <x v="9"/>
    <x v="1"/>
    <n v="1"/>
    <s v="St Cah Maternity Theatre"/>
    <d v="2026-07-02T00:00:00"/>
    <d v="2026-07-02T08:00:00"/>
    <d v="2026-07-02T11:30:00"/>
    <s v="705031783413"/>
    <s v="70158677"/>
    <s v="Caesarean section"/>
    <s v="Wound closure"/>
    <s v="Obstetrics"/>
    <s v="Dr Dummy 19"/>
    <d v="2026-07-02T09:51:00"/>
    <d v="2026-07-02T10:14:00"/>
    <m/>
    <m/>
    <n v="1"/>
    <s v="JULY-26-dummy-data.xlsx"/>
    <b v="0"/>
    <m/>
  </r>
  <r>
    <x v="0"/>
    <x v="2"/>
    <x v="10"/>
    <x v="1"/>
    <x v="1"/>
    <x v="0"/>
    <x v="0"/>
    <x v="9"/>
    <x v="1"/>
    <n v="1"/>
    <s v="St Cah Maternity Theatre"/>
    <d v="2026-07-02T00:00:00"/>
    <d v="2026-07-02T08:00:00"/>
    <d v="2026-07-02T11:30:00"/>
    <s v="707484994153"/>
    <s v="70250499"/>
    <s v="Manual removal of placenta"/>
    <m/>
    <s v="Obstetrics"/>
    <s v="Dr Dummy 19"/>
    <d v="2026-07-02T10:41:00"/>
    <d v="2026-07-02T11:09:00"/>
    <m/>
    <m/>
    <n v="1"/>
    <s v="JULY-26-dummy-data.xlsx"/>
    <b v="0"/>
    <m/>
  </r>
  <r>
    <x v="0"/>
    <x v="2"/>
    <x v="10"/>
    <x v="1"/>
    <x v="1"/>
    <x v="0"/>
    <x v="0"/>
    <x v="9"/>
    <x v="1"/>
    <n v="1"/>
    <s v="St Cah Maternity Theatre"/>
    <d v="2026-07-02T00:00:00"/>
    <d v="2026-07-02T08:00:00"/>
    <d v="2026-07-02T11:30:00"/>
    <s v="772671543712"/>
    <s v="70074720"/>
    <s v="Manual removal of placenta"/>
    <m/>
    <s v="Obstetrics"/>
    <s v="Dr Dummy 19"/>
    <d v="2026-07-02T08:08:00"/>
    <d v="2026-07-02T08:29:00"/>
    <m/>
    <m/>
    <n v="1"/>
    <s v="JULY-26-dummy-data.xlsx"/>
    <b v="0"/>
    <m/>
  </r>
  <r>
    <x v="0"/>
    <x v="2"/>
    <x v="10"/>
    <x v="1"/>
    <x v="1"/>
    <x v="0"/>
    <x v="0"/>
    <x v="9"/>
    <x v="1"/>
    <n v="1"/>
    <s v="St Cah Maternity Theatre"/>
    <d v="2026-07-02T00:00:00"/>
    <d v="2026-07-02T08:00:00"/>
    <d v="2026-07-02T11:30:00"/>
    <s v="785107618662"/>
    <s v="70247686"/>
    <s v="Caesarean section"/>
    <m/>
    <s v="Obstetrics"/>
    <s v="Dr Dummy 19"/>
    <d v="2026-07-02T08:58:00"/>
    <d v="2026-07-02T09:30:00"/>
    <m/>
    <m/>
    <n v="1"/>
    <s v="JULY-26-dummy-data.xlsx"/>
    <b v="0"/>
    <m/>
  </r>
  <r>
    <x v="0"/>
    <x v="2"/>
    <x v="10"/>
    <x v="1"/>
    <x v="1"/>
    <x v="0"/>
    <x v="0"/>
    <x v="9"/>
    <x v="0"/>
    <n v="1"/>
    <s v="St Cah Maternity Theatre"/>
    <d v="2026-07-18T00:00:00"/>
    <d v="2026-07-18T13:00:00"/>
    <d v="2026-07-18T16:30:00"/>
    <m/>
    <m/>
    <m/>
    <m/>
    <m/>
    <m/>
    <m/>
    <m/>
    <n v="4"/>
    <n v="0"/>
    <n v="4"/>
    <s v="JULY-26-dummy-data.xlsx"/>
    <b v="0"/>
    <n v="0"/>
  </r>
  <r>
    <x v="0"/>
    <x v="2"/>
    <x v="10"/>
    <x v="1"/>
    <x v="1"/>
    <x v="0"/>
    <x v="0"/>
    <x v="9"/>
    <x v="1"/>
    <n v="1"/>
    <s v="St Cah Maternity Theatre"/>
    <d v="2026-07-18T00:00:00"/>
    <d v="2026-07-18T13:00:00"/>
    <d v="2026-07-18T16:30:00"/>
    <s v="735174541780"/>
    <s v="70083292"/>
    <s v="Manual removal of placenta"/>
    <m/>
    <s v="Obstetrics"/>
    <s v="Dr Dummy 02"/>
    <d v="2026-07-18T14:02:00"/>
    <d v="2026-07-18T14:18:00"/>
    <m/>
    <m/>
    <n v="1"/>
    <s v="JULY-26-dummy-data.xlsx"/>
    <b v="0"/>
    <m/>
  </r>
  <r>
    <x v="0"/>
    <x v="2"/>
    <x v="10"/>
    <x v="1"/>
    <x v="1"/>
    <x v="0"/>
    <x v="0"/>
    <x v="9"/>
    <x v="1"/>
    <n v="1"/>
    <s v="St Cah Maternity Theatre"/>
    <d v="2026-07-18T00:00:00"/>
    <d v="2026-07-18T13:00:00"/>
    <d v="2026-07-18T16:30:00"/>
    <s v="737342446716"/>
    <s v="70179182"/>
    <s v="Manual removal of placenta"/>
    <m/>
    <s v="Obstetrics"/>
    <s v="Dr Dummy 02"/>
    <d v="2026-07-18T13:05:00"/>
    <d v="2026-07-18T13:34:00"/>
    <m/>
    <m/>
    <n v="1"/>
    <s v="JULY-26-dummy-data.xlsx"/>
    <b v="0"/>
    <m/>
  </r>
  <r>
    <x v="0"/>
    <x v="2"/>
    <x v="10"/>
    <x v="1"/>
    <x v="1"/>
    <x v="0"/>
    <x v="0"/>
    <x v="9"/>
    <x v="1"/>
    <n v="1"/>
    <s v="St Cah Maternity Theatre"/>
    <d v="2026-07-18T00:00:00"/>
    <d v="2026-07-18T13:00:00"/>
    <d v="2026-07-18T16:30:00"/>
    <s v="770922440313"/>
    <s v="70295709"/>
    <s v="Manual removal of placenta"/>
    <s v="Wound dressing"/>
    <s v="Obstetrics"/>
    <s v="Dr Dummy 02"/>
    <d v="2026-07-18T15:39:00"/>
    <d v="2026-07-18T16:13:00"/>
    <m/>
    <m/>
    <n v="1"/>
    <s v="JULY-26-dummy-data.xlsx"/>
    <b v="0"/>
    <m/>
  </r>
  <r>
    <x v="0"/>
    <x v="2"/>
    <x v="10"/>
    <x v="1"/>
    <x v="1"/>
    <x v="0"/>
    <x v="0"/>
    <x v="9"/>
    <x v="1"/>
    <n v="1"/>
    <s v="St Cah Maternity Theatre"/>
    <d v="2026-07-18T00:00:00"/>
    <d v="2026-07-18T13:00:00"/>
    <d v="2026-07-18T16:30:00"/>
    <s v="782835339055"/>
    <s v="70049048"/>
    <s v="Caesarean section"/>
    <s v="Wound closure"/>
    <s v="Obstetrics"/>
    <s v="Dr Dummy 02"/>
    <d v="2026-07-18T14:54:00"/>
    <d v="2026-07-18T15:22:00"/>
    <m/>
    <m/>
    <n v="1"/>
    <s v="JULY-26-dummy-data.xlsx"/>
    <b v="0"/>
    <m/>
  </r>
  <r>
    <x v="0"/>
    <x v="2"/>
    <x v="10"/>
    <x v="1"/>
    <x v="2"/>
    <x v="0"/>
    <x v="0"/>
    <x v="9"/>
    <x v="0"/>
    <n v="1"/>
    <s v="St Cah Maternity Theatre"/>
    <d v="2026-08-04T00:00:00"/>
    <d v="2026-08-04T08:00:00"/>
    <d v="2026-08-04T11:30:00"/>
    <m/>
    <m/>
    <m/>
    <m/>
    <m/>
    <m/>
    <m/>
    <m/>
    <n v="4"/>
    <n v="0"/>
    <n v="4"/>
    <s v="AUGUST-26-dummy-data.xlsx"/>
    <b v="0"/>
    <n v="0"/>
  </r>
  <r>
    <x v="0"/>
    <x v="2"/>
    <x v="10"/>
    <x v="1"/>
    <x v="2"/>
    <x v="0"/>
    <x v="0"/>
    <x v="9"/>
    <x v="1"/>
    <n v="1"/>
    <s v="St Cah Maternity Theatre"/>
    <d v="2026-08-04T00:00:00"/>
    <d v="2026-08-04T08:00:00"/>
    <d v="2026-08-04T11:30:00"/>
    <s v="935262209851"/>
    <s v="860382"/>
    <s v="Caesarean section"/>
    <s v="Diagnostic examination"/>
    <s v="Obstetrics"/>
    <s v="Dr Dummy 08"/>
    <d v="2026-08-04T08:55:00"/>
    <d v="2026-08-04T09:17:00"/>
    <m/>
    <m/>
    <n v="1"/>
    <s v="AUGUST-26-dummy-data.xlsx"/>
    <b v="0"/>
    <m/>
  </r>
  <r>
    <x v="0"/>
    <x v="2"/>
    <x v="10"/>
    <x v="1"/>
    <x v="2"/>
    <x v="0"/>
    <x v="0"/>
    <x v="9"/>
    <x v="1"/>
    <n v="1"/>
    <s v="St Cah Maternity Theatre"/>
    <d v="2026-08-04T00:00:00"/>
    <d v="2026-08-04T08:00:00"/>
    <d v="2026-08-04T11:30:00"/>
    <s v="956204665637"/>
    <s v="984035"/>
    <s v="Repair of perineal tear"/>
    <m/>
    <s v="Obstetrics"/>
    <s v="Dr Dummy 08"/>
    <d v="2026-08-04T10:38:00"/>
    <d v="2026-08-04T10:55:00"/>
    <m/>
    <m/>
    <n v="1"/>
    <s v="AUGUST-26-dummy-data.xlsx"/>
    <b v="0"/>
    <m/>
  </r>
  <r>
    <x v="0"/>
    <x v="2"/>
    <x v="10"/>
    <x v="1"/>
    <x v="2"/>
    <x v="0"/>
    <x v="0"/>
    <x v="9"/>
    <x v="1"/>
    <n v="1"/>
    <s v="St Cah Maternity Theatre"/>
    <d v="2026-08-04T00:00:00"/>
    <d v="2026-08-04T08:00:00"/>
    <d v="2026-08-04T11:30:00"/>
    <s v="974768393229"/>
    <s v="950046"/>
    <s v="Caesarean section"/>
    <m/>
    <s v="Obstetrics"/>
    <s v="Dr Dummy 08"/>
    <d v="2026-08-04T08:09:00"/>
    <d v="2026-08-04T08:40:00"/>
    <m/>
    <m/>
    <n v="1"/>
    <s v="AUGUST-26-dummy-data.xlsx"/>
    <b v="0"/>
    <m/>
  </r>
  <r>
    <x v="0"/>
    <x v="2"/>
    <x v="10"/>
    <x v="1"/>
    <x v="2"/>
    <x v="0"/>
    <x v="0"/>
    <x v="9"/>
    <x v="1"/>
    <n v="1"/>
    <s v="St Cah Maternity Theatre"/>
    <d v="2026-08-04T00:00:00"/>
    <d v="2026-08-04T08:00:00"/>
    <d v="2026-08-04T11:30:00"/>
    <s v="988607183097"/>
    <s v="985161"/>
    <s v="Caesarean section"/>
    <m/>
    <s v="Obstetrics"/>
    <s v="Dr Dummy 08"/>
    <d v="2026-08-04T09:56:00"/>
    <d v="2026-08-04T10:24:00"/>
    <m/>
    <m/>
    <n v="1"/>
    <s v="AUGUST-26-dummy-data.xlsx"/>
    <b v="0"/>
    <m/>
  </r>
  <r>
    <x v="0"/>
    <x v="2"/>
    <x v="10"/>
    <x v="1"/>
    <x v="2"/>
    <x v="0"/>
    <x v="0"/>
    <x v="9"/>
    <x v="0"/>
    <n v="1"/>
    <s v="St Cah Maternity Theatre"/>
    <d v="2026-08-17T00:00:00"/>
    <d v="2026-08-17T13:30:00"/>
    <d v="2026-08-17T17:00:00"/>
    <m/>
    <m/>
    <m/>
    <m/>
    <m/>
    <m/>
    <m/>
    <m/>
    <n v="4"/>
    <n v="0"/>
    <n v="4"/>
    <s v="AUGUST-26-dummy-data.xlsx"/>
    <b v="0"/>
    <n v="0"/>
  </r>
  <r>
    <x v="0"/>
    <x v="2"/>
    <x v="10"/>
    <x v="1"/>
    <x v="2"/>
    <x v="0"/>
    <x v="0"/>
    <x v="9"/>
    <x v="1"/>
    <n v="1"/>
    <s v="St Cah Maternity Theatre"/>
    <d v="2026-08-17T00:00:00"/>
    <d v="2026-08-17T13:30:00"/>
    <d v="2026-08-17T17:00:00"/>
    <s v="914504944253"/>
    <s v="897821"/>
    <s v="Manual removal of placenta"/>
    <m/>
    <s v="Obstetrics"/>
    <s v="Dr Dummy 04"/>
    <d v="2026-08-17T13:39:00"/>
    <d v="2026-08-17T14:13:00"/>
    <m/>
    <m/>
    <n v="1"/>
    <s v="AUGUST-26-dummy-data.xlsx"/>
    <b v="0"/>
    <m/>
  </r>
  <r>
    <x v="0"/>
    <x v="2"/>
    <x v="10"/>
    <x v="1"/>
    <x v="2"/>
    <x v="0"/>
    <x v="0"/>
    <x v="9"/>
    <x v="1"/>
    <n v="1"/>
    <s v="St Cah Maternity Theatre"/>
    <d v="2026-08-17T00:00:00"/>
    <d v="2026-08-17T13:30:00"/>
    <d v="2026-08-17T17:00:00"/>
    <s v="976228994968"/>
    <s v="974373"/>
    <s v="Caesarean section"/>
    <s v="Wound dressing"/>
    <s v="Obstetrics"/>
    <s v="Dr Dummy 04"/>
    <d v="2026-08-17T15:22:00"/>
    <d v="2026-08-17T15:43:00"/>
    <m/>
    <m/>
    <n v="1"/>
    <s v="AUGUST-26-dummy-data.xlsx"/>
    <b v="0"/>
    <m/>
  </r>
  <r>
    <x v="0"/>
    <x v="2"/>
    <x v="10"/>
    <x v="1"/>
    <x v="2"/>
    <x v="0"/>
    <x v="0"/>
    <x v="9"/>
    <x v="1"/>
    <n v="1"/>
    <s v="St Cah Maternity Theatre"/>
    <d v="2026-08-17T00:00:00"/>
    <d v="2026-08-17T13:30:00"/>
    <d v="2026-08-17T17:00:00"/>
    <s v="976437473203"/>
    <s v="726074"/>
    <s v="Caesarean section"/>
    <m/>
    <s v="Obstetrics"/>
    <s v="Dr Dummy 04"/>
    <d v="2026-08-17T14:30:00"/>
    <d v="2026-08-17T14:56:00"/>
    <m/>
    <m/>
    <n v="1"/>
    <s v="AUGUST-26-dummy-data.xlsx"/>
    <b v="0"/>
    <m/>
  </r>
  <r>
    <x v="0"/>
    <x v="2"/>
    <x v="10"/>
    <x v="1"/>
    <x v="2"/>
    <x v="0"/>
    <x v="0"/>
    <x v="9"/>
    <x v="1"/>
    <n v="1"/>
    <s v="St Cah Maternity Theatre"/>
    <d v="2026-08-17T00:00:00"/>
    <d v="2026-08-17T13:30:00"/>
    <d v="2026-08-17T17:00:00"/>
    <s v="998248804988"/>
    <s v="747194"/>
    <s v="Caesarean section"/>
    <m/>
    <s v="Obstetrics"/>
    <s v="Dr Dummy 04"/>
    <d v="2026-08-17T16:13:00"/>
    <d v="2026-08-17T16:39:00"/>
    <m/>
    <m/>
    <n v="1"/>
    <s v="AUGUST-26-dummy-data.xlsx"/>
    <b v="0"/>
    <m/>
  </r>
  <r>
    <x v="0"/>
    <x v="2"/>
    <x v="10"/>
    <x v="1"/>
    <x v="2"/>
    <x v="0"/>
    <x v="0"/>
    <x v="9"/>
    <x v="0"/>
    <n v="1"/>
    <s v="St Cah Maternity Theatre"/>
    <d v="2026-08-23T00:00:00"/>
    <d v="2026-08-23T13:00:00"/>
    <d v="2026-08-23T16:30:00"/>
    <m/>
    <m/>
    <m/>
    <m/>
    <m/>
    <m/>
    <m/>
    <m/>
    <n v="4"/>
    <n v="0"/>
    <n v="4"/>
    <s v="AUGUST-26-dummy-data.xlsx"/>
    <b v="0"/>
    <n v="0"/>
  </r>
  <r>
    <x v="0"/>
    <x v="2"/>
    <x v="10"/>
    <x v="1"/>
    <x v="2"/>
    <x v="0"/>
    <x v="0"/>
    <x v="9"/>
    <x v="1"/>
    <n v="1"/>
    <s v="St Cah Maternity Theatre"/>
    <d v="2026-08-23T00:00:00"/>
    <d v="2026-08-23T13:00:00"/>
    <d v="2026-08-23T16:30:00"/>
    <s v="908386036567"/>
    <s v="973371"/>
    <s v="Caesarean section"/>
    <m/>
    <s v="Obstetrics"/>
    <s v="Dr Dummy 15"/>
    <d v="2026-08-23T13:56:00"/>
    <d v="2026-08-23T14:26:00"/>
    <m/>
    <m/>
    <n v="1"/>
    <s v="AUGUST-26-dummy-data.xlsx"/>
    <b v="0"/>
    <m/>
  </r>
  <r>
    <x v="0"/>
    <x v="2"/>
    <x v="10"/>
    <x v="1"/>
    <x v="2"/>
    <x v="0"/>
    <x v="0"/>
    <x v="9"/>
    <x v="1"/>
    <n v="1"/>
    <s v="St Cah Maternity Theatre"/>
    <d v="2026-08-23T00:00:00"/>
    <d v="2026-08-23T13:00:00"/>
    <d v="2026-08-23T16:30:00"/>
    <s v="913509785011"/>
    <s v="995507"/>
    <s v="Manual removal of placenta"/>
    <m/>
    <s v="Obstetrics"/>
    <s v="Dr Dummy 15"/>
    <d v="2026-08-23T13:04:00"/>
    <d v="2026-08-23T13:31:00"/>
    <m/>
    <m/>
    <n v="1"/>
    <s v="AUGUST-26-dummy-data.xlsx"/>
    <b v="0"/>
    <m/>
  </r>
  <r>
    <x v="0"/>
    <x v="2"/>
    <x v="10"/>
    <x v="1"/>
    <x v="2"/>
    <x v="0"/>
    <x v="0"/>
    <x v="9"/>
    <x v="1"/>
    <n v="1"/>
    <s v="St Cah Maternity Theatre"/>
    <d v="2026-08-23T00:00:00"/>
    <d v="2026-08-23T13:00:00"/>
    <d v="2026-08-23T16:30:00"/>
    <s v="929060045047"/>
    <s v="985268"/>
    <s v="Caesarean section"/>
    <s v="Wound closure"/>
    <s v="Obstetrics"/>
    <s v="Dr Dummy 15"/>
    <d v="2026-08-23T15:48:00"/>
    <d v="2026-08-23T16:10:00"/>
    <m/>
    <m/>
    <n v="1"/>
    <s v="AUGUST-26-dummy-data.xlsx"/>
    <b v="0"/>
    <m/>
  </r>
  <r>
    <x v="0"/>
    <x v="2"/>
    <x v="10"/>
    <x v="1"/>
    <x v="2"/>
    <x v="0"/>
    <x v="0"/>
    <x v="9"/>
    <x v="1"/>
    <n v="1"/>
    <s v="St Cah Maternity Theatre"/>
    <d v="2026-08-23T00:00:00"/>
    <d v="2026-08-23T13:00:00"/>
    <d v="2026-08-23T16:30:00"/>
    <s v="968562591820"/>
    <s v="915272"/>
    <s v="Manual removal of placenta"/>
    <s v="Local anaesthetic infiltration"/>
    <s v="Obstetrics"/>
    <s v="Dr Dummy 15"/>
    <d v="2026-08-23T14:50:00"/>
    <d v="2026-08-23T15:16:00"/>
    <m/>
    <m/>
    <n v="1"/>
    <s v="AUGUST-26-dummy-data.xlsx"/>
    <b v="0"/>
    <m/>
  </r>
  <r>
    <x v="0"/>
    <x v="2"/>
    <x v="10"/>
    <x v="2"/>
    <x v="0"/>
    <x v="0"/>
    <x v="0"/>
    <x v="9"/>
    <x v="0"/>
    <n v="1"/>
    <s v="St Cah Maternity Theatre"/>
    <d v="2026-06-04T00:00:00"/>
    <d v="2026-06-04T09:00:00"/>
    <d v="2026-06-04T13:00:00"/>
    <m/>
    <m/>
    <m/>
    <m/>
    <m/>
    <m/>
    <m/>
    <m/>
    <n v="4"/>
    <n v="0"/>
    <n v="4"/>
    <s v="JUNE-26-dummy-data.xlsx"/>
    <b v="0"/>
    <n v="0"/>
  </r>
  <r>
    <x v="0"/>
    <x v="2"/>
    <x v="10"/>
    <x v="2"/>
    <x v="0"/>
    <x v="0"/>
    <x v="0"/>
    <x v="9"/>
    <x v="1"/>
    <n v="1"/>
    <s v="St Cah Maternity Theatre"/>
    <d v="2026-06-04T00:00:00"/>
    <d v="2026-06-04T09:00:00"/>
    <d v="2026-06-04T13:00:00"/>
    <s v="642213339660"/>
    <s v="60248418"/>
    <s v="Caesarean section"/>
    <m/>
    <s v="Obstetrics"/>
    <s v="Dr Dummy 18"/>
    <d v="2026-06-04T09:07:00"/>
    <d v="2026-06-04T09:32:00"/>
    <m/>
    <m/>
    <n v="1"/>
    <s v="JUNE-26-dummy-data.xlsx"/>
    <b v="0"/>
    <m/>
  </r>
  <r>
    <x v="0"/>
    <x v="2"/>
    <x v="10"/>
    <x v="2"/>
    <x v="0"/>
    <x v="0"/>
    <x v="0"/>
    <x v="9"/>
    <x v="1"/>
    <n v="1"/>
    <s v="St Cah Maternity Theatre"/>
    <d v="2026-06-04T00:00:00"/>
    <d v="2026-06-04T09:00:00"/>
    <d v="2026-06-04T13:00:00"/>
    <s v="650267058424"/>
    <s v="60297092"/>
    <s v="Repair of perineal tear"/>
    <m/>
    <s v="Obstetrics"/>
    <s v="Dr Dummy 18"/>
    <d v="2026-06-04T11:04:00"/>
    <d v="2026-06-04T11:37:00"/>
    <m/>
    <m/>
    <n v="1"/>
    <s v="JUNE-26-dummy-data.xlsx"/>
    <b v="0"/>
    <m/>
  </r>
  <r>
    <x v="0"/>
    <x v="2"/>
    <x v="10"/>
    <x v="2"/>
    <x v="0"/>
    <x v="0"/>
    <x v="0"/>
    <x v="9"/>
    <x v="1"/>
    <n v="1"/>
    <s v="St Cah Maternity Theatre"/>
    <d v="2026-06-04T00:00:00"/>
    <d v="2026-06-04T09:00:00"/>
    <d v="2026-06-04T13:00:00"/>
    <s v="657472250610"/>
    <s v="60064662"/>
    <s v="Repair of perineal tear"/>
    <s v="Local anaesthetic infiltration"/>
    <s v="Obstetrics"/>
    <s v="Dr Dummy 18"/>
    <d v="2026-06-04T12:08:00"/>
    <d v="2026-06-04T12:50:00"/>
    <m/>
    <m/>
    <n v="1"/>
    <s v="JUNE-26-dummy-data.xlsx"/>
    <b v="0"/>
    <m/>
  </r>
  <r>
    <x v="0"/>
    <x v="2"/>
    <x v="10"/>
    <x v="2"/>
    <x v="0"/>
    <x v="0"/>
    <x v="0"/>
    <x v="9"/>
    <x v="1"/>
    <n v="1"/>
    <s v="St Cah Maternity Theatre"/>
    <d v="2026-06-04T00:00:00"/>
    <d v="2026-06-04T09:00:00"/>
    <d v="2026-06-04T13:00:00"/>
    <s v="669966438155"/>
    <s v="60027237"/>
    <s v="Caesarean section"/>
    <s v="Wound closure"/>
    <s v="Obstetrics"/>
    <s v="Dr Dummy 18"/>
    <d v="2026-06-04T10:12:00"/>
    <d v="2026-06-04T10:37:00"/>
    <m/>
    <m/>
    <n v="1"/>
    <s v="JUNE-26-dummy-data.xlsx"/>
    <b v="0"/>
    <m/>
  </r>
  <r>
    <x v="0"/>
    <x v="2"/>
    <x v="10"/>
    <x v="2"/>
    <x v="0"/>
    <x v="0"/>
    <x v="0"/>
    <x v="9"/>
    <x v="0"/>
    <n v="1"/>
    <s v="St Cah Maternity Theatre"/>
    <d v="2026-06-06T00:00:00"/>
    <d v="2026-06-06T13:30:00"/>
    <d v="2026-06-06T17:30:00"/>
    <m/>
    <m/>
    <m/>
    <m/>
    <m/>
    <m/>
    <m/>
    <m/>
    <n v="4"/>
    <n v="0"/>
    <n v="4"/>
    <s v="JUNE-26-dummy-data.xlsx"/>
    <b v="0"/>
    <n v="0"/>
  </r>
  <r>
    <x v="0"/>
    <x v="2"/>
    <x v="10"/>
    <x v="2"/>
    <x v="0"/>
    <x v="0"/>
    <x v="0"/>
    <x v="9"/>
    <x v="1"/>
    <n v="1"/>
    <s v="St Cah Maternity Theatre"/>
    <d v="2026-06-06T00:00:00"/>
    <d v="2026-06-06T13:30:00"/>
    <d v="2026-06-06T17:30:00"/>
    <s v="644049342581"/>
    <s v="60166703"/>
    <s v="Caesarean section"/>
    <m/>
    <s v="Obstetrics"/>
    <s v="Dr Dummy 21"/>
    <d v="2026-06-06T14:38:00"/>
    <d v="2026-06-06T15:06:00"/>
    <m/>
    <m/>
    <n v="1"/>
    <s v="JUNE-26-dummy-data.xlsx"/>
    <b v="0"/>
    <m/>
  </r>
  <r>
    <x v="0"/>
    <x v="2"/>
    <x v="10"/>
    <x v="2"/>
    <x v="0"/>
    <x v="0"/>
    <x v="0"/>
    <x v="9"/>
    <x v="1"/>
    <n v="1"/>
    <s v="St Cah Maternity Theatre"/>
    <d v="2026-06-06T00:00:00"/>
    <d v="2026-06-06T13:30:00"/>
    <d v="2026-06-06T17:30:00"/>
    <s v="660664173634"/>
    <s v="60171677"/>
    <s v="Repair of perineal tear"/>
    <m/>
    <s v="Obstetrics"/>
    <s v="Dr Dummy 21"/>
    <d v="2026-06-06T13:39:00"/>
    <d v="2026-06-06T14:11:00"/>
    <m/>
    <m/>
    <n v="1"/>
    <s v="JUNE-26-dummy-data.xlsx"/>
    <b v="0"/>
    <m/>
  </r>
  <r>
    <x v="0"/>
    <x v="2"/>
    <x v="10"/>
    <x v="2"/>
    <x v="0"/>
    <x v="0"/>
    <x v="0"/>
    <x v="9"/>
    <x v="1"/>
    <n v="1"/>
    <s v="St Cah Maternity Theatre"/>
    <d v="2026-06-06T00:00:00"/>
    <d v="2026-06-06T13:30:00"/>
    <d v="2026-06-06T17:30:00"/>
    <s v="671211577997"/>
    <s v="60226423"/>
    <s v="Repair of perineal tear"/>
    <s v="Tissue biopsy"/>
    <s v="Obstetrics"/>
    <s v="Dr Dummy 21"/>
    <d v="2026-06-06T15:36:00"/>
    <d v="2026-06-06T16:08:00"/>
    <m/>
    <m/>
    <n v="1"/>
    <s v="JUNE-26-dummy-data.xlsx"/>
    <b v="0"/>
    <m/>
  </r>
  <r>
    <x v="0"/>
    <x v="2"/>
    <x v="10"/>
    <x v="2"/>
    <x v="0"/>
    <x v="0"/>
    <x v="0"/>
    <x v="9"/>
    <x v="1"/>
    <n v="1"/>
    <s v="St Cah Maternity Theatre"/>
    <d v="2026-06-06T00:00:00"/>
    <d v="2026-06-06T13:30:00"/>
    <d v="2026-06-06T17:30:00"/>
    <s v="694904813192"/>
    <s v="60173363"/>
    <s v="Caesarean section"/>
    <m/>
    <s v="Obstetrics"/>
    <s v="Dr Dummy 21"/>
    <d v="2026-06-06T16:32:00"/>
    <d v="2026-06-06T17:03:00"/>
    <m/>
    <m/>
    <n v="1"/>
    <s v="JUNE-26-dummy-data.xlsx"/>
    <b v="0"/>
    <m/>
  </r>
  <r>
    <x v="0"/>
    <x v="2"/>
    <x v="10"/>
    <x v="2"/>
    <x v="0"/>
    <x v="0"/>
    <x v="0"/>
    <x v="9"/>
    <x v="0"/>
    <n v="1"/>
    <s v="St Cah Maternity Theatre"/>
    <d v="2026-06-07T00:00:00"/>
    <d v="2026-06-07T13:30:00"/>
    <d v="2026-06-07T17:30:00"/>
    <m/>
    <m/>
    <m/>
    <m/>
    <m/>
    <m/>
    <m/>
    <m/>
    <n v="4"/>
    <n v="0"/>
    <n v="4"/>
    <s v="JUNE-26-dummy-data.xlsx"/>
    <b v="0"/>
    <n v="0"/>
  </r>
  <r>
    <x v="0"/>
    <x v="2"/>
    <x v="10"/>
    <x v="2"/>
    <x v="0"/>
    <x v="0"/>
    <x v="0"/>
    <x v="9"/>
    <x v="1"/>
    <n v="1"/>
    <s v="St Cah Maternity Theatre"/>
    <d v="2026-06-07T00:00:00"/>
    <d v="2026-06-07T13:30:00"/>
    <d v="2026-06-07T17:30:00"/>
    <s v="631877864640"/>
    <s v="60078745"/>
    <s v="Repair of perineal tear"/>
    <m/>
    <s v="Obstetrics"/>
    <s v="Dr Dummy 14"/>
    <d v="2026-06-07T16:36:00"/>
    <d v="2026-06-07T17:11:00"/>
    <m/>
    <m/>
    <n v="1"/>
    <s v="JUNE-26-dummy-data.xlsx"/>
    <b v="0"/>
    <m/>
  </r>
  <r>
    <x v="0"/>
    <x v="2"/>
    <x v="10"/>
    <x v="2"/>
    <x v="0"/>
    <x v="0"/>
    <x v="0"/>
    <x v="9"/>
    <x v="1"/>
    <n v="1"/>
    <s v="St Cah Maternity Theatre"/>
    <d v="2026-06-07T00:00:00"/>
    <d v="2026-06-07T13:30:00"/>
    <d v="2026-06-07T17:30:00"/>
    <s v="657700638356"/>
    <s v="60236001"/>
    <s v="Manual removal of placenta"/>
    <s v="Wound closure"/>
    <s v="Obstetrics"/>
    <s v="Dr Dummy 14"/>
    <d v="2026-06-07T14:36:00"/>
    <d v="2026-06-07T15:19:00"/>
    <m/>
    <m/>
    <n v="1"/>
    <s v="JUNE-26-dummy-data.xlsx"/>
    <b v="0"/>
    <m/>
  </r>
  <r>
    <x v="0"/>
    <x v="2"/>
    <x v="10"/>
    <x v="2"/>
    <x v="0"/>
    <x v="0"/>
    <x v="0"/>
    <x v="9"/>
    <x v="1"/>
    <n v="1"/>
    <s v="St Cah Maternity Theatre"/>
    <d v="2026-06-07T00:00:00"/>
    <d v="2026-06-07T13:30:00"/>
    <d v="2026-06-07T17:30:00"/>
    <s v="685340370376"/>
    <s v="60010828"/>
    <s v="Repair of perineal tear"/>
    <s v="Wound closure"/>
    <s v="Obstetrics"/>
    <s v="Dr Dummy 14"/>
    <d v="2026-06-07T15:36:00"/>
    <d v="2026-06-07T16:08:00"/>
    <m/>
    <m/>
    <n v="1"/>
    <s v="JUNE-26-dummy-data.xlsx"/>
    <b v="0"/>
    <m/>
  </r>
  <r>
    <x v="0"/>
    <x v="2"/>
    <x v="10"/>
    <x v="2"/>
    <x v="0"/>
    <x v="0"/>
    <x v="0"/>
    <x v="9"/>
    <x v="1"/>
    <n v="1"/>
    <s v="St Cah Maternity Theatre"/>
    <d v="2026-06-07T00:00:00"/>
    <d v="2026-06-07T13:30:00"/>
    <d v="2026-06-07T17:30:00"/>
    <s v="694413725728"/>
    <s v="60091277"/>
    <s v="Caesarean section"/>
    <m/>
    <s v="Obstetrics"/>
    <s v="Dr Dummy 14"/>
    <d v="2026-06-07T13:39:00"/>
    <d v="2026-06-07T14:10:00"/>
    <m/>
    <m/>
    <n v="1"/>
    <s v="JUNE-26-dummy-data.xlsx"/>
    <b v="0"/>
    <m/>
  </r>
  <r>
    <x v="0"/>
    <x v="2"/>
    <x v="10"/>
    <x v="2"/>
    <x v="0"/>
    <x v="0"/>
    <x v="0"/>
    <x v="9"/>
    <x v="0"/>
    <n v="1"/>
    <s v="St Cah Maternity Theatre"/>
    <d v="2026-06-16T00:00:00"/>
    <d v="2026-06-16T13:30:00"/>
    <d v="2026-06-16T17:30:00"/>
    <m/>
    <m/>
    <m/>
    <m/>
    <m/>
    <m/>
    <m/>
    <m/>
    <n v="4"/>
    <n v="0"/>
    <n v="4"/>
    <s v="JUNE-26-dummy-data.xlsx"/>
    <b v="0"/>
    <n v="0"/>
  </r>
  <r>
    <x v="0"/>
    <x v="2"/>
    <x v="10"/>
    <x v="2"/>
    <x v="0"/>
    <x v="0"/>
    <x v="0"/>
    <x v="9"/>
    <x v="1"/>
    <n v="1"/>
    <s v="St Cah Maternity Theatre"/>
    <d v="2026-06-16T00:00:00"/>
    <d v="2026-06-16T13:30:00"/>
    <d v="2026-06-16T17:30:00"/>
    <s v="618351336684"/>
    <s v="60246906"/>
    <s v="Repair of perineal tear"/>
    <m/>
    <s v="Obstetrics"/>
    <s v="Dr Dummy 22"/>
    <d v="2026-06-16T16:37:00"/>
    <d v="2026-06-16T17:19:00"/>
    <m/>
    <m/>
    <n v="1"/>
    <s v="JUNE-26-dummy-data.xlsx"/>
    <b v="0"/>
    <m/>
  </r>
  <r>
    <x v="0"/>
    <x v="2"/>
    <x v="10"/>
    <x v="2"/>
    <x v="0"/>
    <x v="0"/>
    <x v="0"/>
    <x v="9"/>
    <x v="1"/>
    <n v="1"/>
    <s v="St Cah Maternity Theatre"/>
    <d v="2026-06-16T00:00:00"/>
    <d v="2026-06-16T13:30:00"/>
    <d v="2026-06-16T17:30:00"/>
    <s v="635506992367"/>
    <s v="60000234"/>
    <s v="Manual removal of placenta"/>
    <m/>
    <s v="Obstetrics"/>
    <s v="Dr Dummy 22"/>
    <d v="2026-06-16T14:37:00"/>
    <d v="2026-06-16T15:09:00"/>
    <m/>
    <m/>
    <n v="1"/>
    <s v="JUNE-26-dummy-data.xlsx"/>
    <b v="0"/>
    <m/>
  </r>
  <r>
    <x v="0"/>
    <x v="2"/>
    <x v="10"/>
    <x v="2"/>
    <x v="0"/>
    <x v="0"/>
    <x v="0"/>
    <x v="9"/>
    <x v="1"/>
    <n v="1"/>
    <s v="St Cah Maternity Theatre"/>
    <d v="2026-06-16T00:00:00"/>
    <d v="2026-06-16T13:30:00"/>
    <d v="2026-06-16T17:30:00"/>
    <s v="640393736352"/>
    <s v="60022829"/>
    <s v="Manual removal of placenta"/>
    <m/>
    <s v="Obstetrics"/>
    <s v="Dr Dummy 22"/>
    <d v="2026-06-16T13:40:00"/>
    <d v="2026-06-16T14:16:00"/>
    <m/>
    <m/>
    <n v="1"/>
    <s v="JUNE-26-dummy-data.xlsx"/>
    <b v="0"/>
    <m/>
  </r>
  <r>
    <x v="0"/>
    <x v="2"/>
    <x v="10"/>
    <x v="2"/>
    <x v="0"/>
    <x v="0"/>
    <x v="0"/>
    <x v="9"/>
    <x v="1"/>
    <n v="1"/>
    <s v="St Cah Maternity Theatre"/>
    <d v="2026-06-16T00:00:00"/>
    <d v="2026-06-16T13:30:00"/>
    <d v="2026-06-16T17:30:00"/>
    <s v="681922663514"/>
    <s v="60135284"/>
    <s v="Manual removal of placenta"/>
    <s v="Wound closure"/>
    <s v="Obstetrics"/>
    <s v="Dr Dummy 22"/>
    <d v="2026-06-16T15:32:00"/>
    <d v="2026-06-16T16:02:00"/>
    <m/>
    <m/>
    <n v="1"/>
    <s v="JUNE-26-dummy-data.xlsx"/>
    <b v="0"/>
    <m/>
  </r>
  <r>
    <x v="0"/>
    <x v="2"/>
    <x v="10"/>
    <x v="2"/>
    <x v="0"/>
    <x v="0"/>
    <x v="0"/>
    <x v="9"/>
    <x v="0"/>
    <n v="1"/>
    <s v="St Cah Maternity Theatre"/>
    <d v="2026-06-17T00:00:00"/>
    <d v="2026-06-17T08:00:00"/>
    <d v="2026-06-17T12:00:00"/>
    <m/>
    <m/>
    <m/>
    <m/>
    <m/>
    <m/>
    <m/>
    <m/>
    <n v="4"/>
    <n v="0"/>
    <n v="4"/>
    <s v="JUNE-26-dummy-data.xlsx"/>
    <b v="0"/>
    <n v="0"/>
  </r>
  <r>
    <x v="0"/>
    <x v="2"/>
    <x v="10"/>
    <x v="2"/>
    <x v="0"/>
    <x v="0"/>
    <x v="0"/>
    <x v="9"/>
    <x v="1"/>
    <n v="1"/>
    <s v="St Cah Maternity Theatre"/>
    <d v="2026-06-17T00:00:00"/>
    <d v="2026-06-17T08:00:00"/>
    <d v="2026-06-17T12:00:00"/>
    <s v="630881730816"/>
    <s v="60109781"/>
    <s v="Manual removal of placenta"/>
    <m/>
    <s v="Obstetrics"/>
    <s v="Dr Dummy 05"/>
    <d v="2026-06-17T08:11:00"/>
    <d v="2026-06-17T08:41:00"/>
    <m/>
    <m/>
    <n v="1"/>
    <s v="JUNE-26-dummy-data.xlsx"/>
    <b v="0"/>
    <m/>
  </r>
  <r>
    <x v="0"/>
    <x v="2"/>
    <x v="10"/>
    <x v="2"/>
    <x v="0"/>
    <x v="0"/>
    <x v="0"/>
    <x v="9"/>
    <x v="1"/>
    <n v="1"/>
    <s v="St Cah Maternity Theatre"/>
    <d v="2026-06-17T00:00:00"/>
    <d v="2026-06-17T08:00:00"/>
    <d v="2026-06-17T12:00:00"/>
    <s v="631523043336"/>
    <s v="60051948"/>
    <s v="Caesarean section"/>
    <m/>
    <s v="Obstetrics"/>
    <s v="Dr Dummy 05"/>
    <d v="2026-06-17T10:03:00"/>
    <d v="2026-06-17T10:34:00"/>
    <m/>
    <m/>
    <n v="1"/>
    <s v="JUNE-26-dummy-data.xlsx"/>
    <b v="0"/>
    <m/>
  </r>
  <r>
    <x v="0"/>
    <x v="2"/>
    <x v="10"/>
    <x v="2"/>
    <x v="0"/>
    <x v="0"/>
    <x v="0"/>
    <x v="9"/>
    <x v="1"/>
    <n v="1"/>
    <s v="St Cah Maternity Theatre"/>
    <d v="2026-06-17T00:00:00"/>
    <d v="2026-06-17T08:00:00"/>
    <d v="2026-06-17T12:00:00"/>
    <s v="650604933360"/>
    <s v="60000926"/>
    <s v="Manual removal of placenta"/>
    <m/>
    <s v="Obstetrics"/>
    <s v="Dr Dummy 05"/>
    <d v="2026-06-17T11:12:00"/>
    <d v="2026-06-17T11:50:00"/>
    <m/>
    <m/>
    <n v="1"/>
    <s v="JUNE-26-dummy-data.xlsx"/>
    <b v="0"/>
    <m/>
  </r>
  <r>
    <x v="0"/>
    <x v="2"/>
    <x v="10"/>
    <x v="2"/>
    <x v="0"/>
    <x v="0"/>
    <x v="0"/>
    <x v="9"/>
    <x v="1"/>
    <n v="1"/>
    <s v="St Cah Maternity Theatre"/>
    <d v="2026-06-17T00:00:00"/>
    <d v="2026-06-17T08:00:00"/>
    <d v="2026-06-17T12:00:00"/>
    <s v="699371124593"/>
    <s v="60134316"/>
    <s v="Caesarean section"/>
    <s v="Diagnostic examination"/>
    <s v="Obstetrics"/>
    <s v="Dr Dummy 05"/>
    <d v="2026-06-17T09:12:00"/>
    <d v="2026-06-17T09:42:00"/>
    <m/>
    <m/>
    <n v="1"/>
    <s v="JUNE-26-dummy-data.xlsx"/>
    <b v="0"/>
    <m/>
  </r>
  <r>
    <x v="0"/>
    <x v="2"/>
    <x v="10"/>
    <x v="2"/>
    <x v="1"/>
    <x v="0"/>
    <x v="0"/>
    <x v="9"/>
    <x v="0"/>
    <n v="1"/>
    <s v="St Cah Maternity Theatre"/>
    <d v="2026-07-03T00:00:00"/>
    <d v="2026-07-03T08:30:00"/>
    <d v="2026-07-03T12:30:00"/>
    <m/>
    <m/>
    <m/>
    <m/>
    <m/>
    <m/>
    <m/>
    <m/>
    <n v="4"/>
    <n v="0"/>
    <n v="4"/>
    <s v="JULY-26-dummy-data.xlsx"/>
    <b v="0"/>
    <n v="0"/>
  </r>
  <r>
    <x v="0"/>
    <x v="2"/>
    <x v="10"/>
    <x v="2"/>
    <x v="1"/>
    <x v="0"/>
    <x v="0"/>
    <x v="9"/>
    <x v="1"/>
    <n v="1"/>
    <s v="St Cah Maternity Theatre"/>
    <d v="2026-07-03T00:00:00"/>
    <d v="2026-07-03T08:30:00"/>
    <d v="2026-07-03T12:30:00"/>
    <s v="728290165657"/>
    <s v="70034796"/>
    <s v="Caesarean section"/>
    <m/>
    <s v="Obstetrics"/>
    <s v="Dr Dummy 10"/>
    <d v="2026-07-03T11:42:00"/>
    <d v="2026-07-03T12:13:00"/>
    <m/>
    <m/>
    <n v="1"/>
    <s v="JULY-26-dummy-data.xlsx"/>
    <b v="0"/>
    <m/>
  </r>
  <r>
    <x v="0"/>
    <x v="2"/>
    <x v="10"/>
    <x v="2"/>
    <x v="1"/>
    <x v="0"/>
    <x v="0"/>
    <x v="9"/>
    <x v="1"/>
    <n v="1"/>
    <s v="St Cah Maternity Theatre"/>
    <d v="2026-07-03T00:00:00"/>
    <d v="2026-07-03T08:30:00"/>
    <d v="2026-07-03T12:30:00"/>
    <s v="731043584155"/>
    <s v="70136570"/>
    <s v="Repair of perineal tear"/>
    <m/>
    <s v="Obstetrics"/>
    <s v="Dr Dummy 10"/>
    <d v="2026-07-03T10:40:00"/>
    <d v="2026-07-03T11:20:00"/>
    <m/>
    <m/>
    <n v="1"/>
    <s v="JULY-26-dummy-data.xlsx"/>
    <b v="0"/>
    <m/>
  </r>
  <r>
    <x v="0"/>
    <x v="2"/>
    <x v="10"/>
    <x v="2"/>
    <x v="1"/>
    <x v="0"/>
    <x v="0"/>
    <x v="9"/>
    <x v="1"/>
    <n v="1"/>
    <s v="St Cah Maternity Theatre"/>
    <d v="2026-07-03T00:00:00"/>
    <d v="2026-07-03T08:30:00"/>
    <d v="2026-07-03T12:30:00"/>
    <s v="776160089205"/>
    <s v="70288276"/>
    <s v="Caesarean section"/>
    <m/>
    <s v="Obstetrics"/>
    <s v="Dr Dummy 10"/>
    <d v="2026-07-03T08:35:00"/>
    <d v="2026-07-03T09:10:00"/>
    <m/>
    <m/>
    <n v="1"/>
    <s v="JULY-26-dummy-data.xlsx"/>
    <b v="0"/>
    <m/>
  </r>
  <r>
    <x v="0"/>
    <x v="2"/>
    <x v="10"/>
    <x v="2"/>
    <x v="1"/>
    <x v="0"/>
    <x v="0"/>
    <x v="9"/>
    <x v="1"/>
    <n v="1"/>
    <s v="St Cah Maternity Theatre"/>
    <d v="2026-07-03T00:00:00"/>
    <d v="2026-07-03T08:30:00"/>
    <d v="2026-07-03T12:30:00"/>
    <s v="781211065220"/>
    <s v="70215833"/>
    <s v="Repair of perineal tear"/>
    <s v="Wound closure"/>
    <s v="Obstetrics"/>
    <s v="Dr Dummy 10"/>
    <d v="2026-07-03T09:35:00"/>
    <d v="2026-07-03T10:05:00"/>
    <m/>
    <m/>
    <n v="1"/>
    <s v="JULY-26-dummy-data.xlsx"/>
    <b v="0"/>
    <m/>
  </r>
  <r>
    <x v="0"/>
    <x v="2"/>
    <x v="10"/>
    <x v="2"/>
    <x v="1"/>
    <x v="0"/>
    <x v="0"/>
    <x v="9"/>
    <x v="0"/>
    <n v="1"/>
    <s v="St Cah Maternity Theatre"/>
    <d v="2026-07-20T00:00:00"/>
    <d v="2026-07-20T09:00:00"/>
    <d v="2026-07-20T13:00:00"/>
    <m/>
    <m/>
    <m/>
    <m/>
    <m/>
    <m/>
    <m/>
    <m/>
    <n v="4"/>
    <n v="0"/>
    <n v="4"/>
    <s v="JULY-26-dummy-data.xlsx"/>
    <b v="0"/>
    <n v="0"/>
  </r>
  <r>
    <x v="0"/>
    <x v="2"/>
    <x v="10"/>
    <x v="2"/>
    <x v="1"/>
    <x v="0"/>
    <x v="0"/>
    <x v="9"/>
    <x v="1"/>
    <n v="1"/>
    <s v="St Cah Maternity Theatre"/>
    <d v="2026-07-20T00:00:00"/>
    <d v="2026-07-20T09:00:00"/>
    <d v="2026-07-20T13:00:00"/>
    <s v="723309748386"/>
    <s v="70247621"/>
    <s v="Caesarean section"/>
    <m/>
    <s v="Obstetrics"/>
    <s v="Dr Dummy 18"/>
    <d v="2026-07-20T10:10:00"/>
    <d v="2026-07-20T10:46:00"/>
    <m/>
    <m/>
    <n v="1"/>
    <s v="JULY-26-dummy-data.xlsx"/>
    <b v="0"/>
    <m/>
  </r>
  <r>
    <x v="0"/>
    <x v="2"/>
    <x v="10"/>
    <x v="2"/>
    <x v="1"/>
    <x v="0"/>
    <x v="0"/>
    <x v="9"/>
    <x v="1"/>
    <n v="1"/>
    <s v="St Cah Maternity Theatre"/>
    <d v="2026-07-20T00:00:00"/>
    <d v="2026-07-20T09:00:00"/>
    <d v="2026-07-20T13:00:00"/>
    <s v="752410940220"/>
    <s v="70131631"/>
    <s v="Repair of perineal tear"/>
    <m/>
    <s v="Obstetrics"/>
    <s v="Dr Dummy 18"/>
    <d v="2026-07-20T12:03:00"/>
    <d v="2026-07-20T12:41:00"/>
    <m/>
    <m/>
    <n v="1"/>
    <s v="JULY-26-dummy-data.xlsx"/>
    <b v="0"/>
    <m/>
  </r>
  <r>
    <x v="0"/>
    <x v="2"/>
    <x v="10"/>
    <x v="2"/>
    <x v="1"/>
    <x v="0"/>
    <x v="0"/>
    <x v="9"/>
    <x v="1"/>
    <n v="1"/>
    <s v="St Cah Maternity Theatre"/>
    <d v="2026-07-20T00:00:00"/>
    <d v="2026-07-20T09:00:00"/>
    <d v="2026-07-20T13:00:00"/>
    <s v="778219183859"/>
    <s v="70031865"/>
    <s v="Caesarean section"/>
    <m/>
    <s v="Obstetrics"/>
    <s v="Dr Dummy 18"/>
    <d v="2026-07-20T09:06:00"/>
    <d v="2026-07-20T09:40:00"/>
    <m/>
    <m/>
    <n v="1"/>
    <s v="JULY-26-dummy-data.xlsx"/>
    <b v="0"/>
    <m/>
  </r>
  <r>
    <x v="0"/>
    <x v="2"/>
    <x v="10"/>
    <x v="2"/>
    <x v="1"/>
    <x v="0"/>
    <x v="0"/>
    <x v="9"/>
    <x v="1"/>
    <n v="1"/>
    <s v="St Cah Maternity Theatre"/>
    <d v="2026-07-20T00:00:00"/>
    <d v="2026-07-20T09:00:00"/>
    <d v="2026-07-20T13:00:00"/>
    <s v="784992225420"/>
    <s v="70022879"/>
    <s v="Caesarean section"/>
    <m/>
    <s v="Obstetrics"/>
    <s v="Dr Dummy 18"/>
    <d v="2026-07-20T11:09:00"/>
    <d v="2026-07-20T11:36:00"/>
    <m/>
    <m/>
    <n v="1"/>
    <s v="JULY-26-dummy-data.xlsx"/>
    <b v="0"/>
    <m/>
  </r>
  <r>
    <x v="0"/>
    <x v="2"/>
    <x v="10"/>
    <x v="2"/>
    <x v="1"/>
    <x v="0"/>
    <x v="0"/>
    <x v="9"/>
    <x v="0"/>
    <n v="1"/>
    <s v="St Cah Maternity Theatre"/>
    <d v="2026-07-23T00:00:00"/>
    <d v="2026-07-23T13:30:00"/>
    <d v="2026-07-23T17:30:00"/>
    <m/>
    <m/>
    <m/>
    <m/>
    <m/>
    <m/>
    <m/>
    <m/>
    <n v="4"/>
    <n v="0"/>
    <n v="4"/>
    <s v="JULY-26-dummy-data.xlsx"/>
    <b v="0"/>
    <n v="0"/>
  </r>
  <r>
    <x v="0"/>
    <x v="2"/>
    <x v="10"/>
    <x v="2"/>
    <x v="1"/>
    <x v="0"/>
    <x v="0"/>
    <x v="9"/>
    <x v="1"/>
    <n v="1"/>
    <s v="St Cah Maternity Theatre"/>
    <d v="2026-07-23T00:00:00"/>
    <d v="2026-07-23T13:30:00"/>
    <d v="2026-07-23T17:30:00"/>
    <s v="704274746240"/>
    <s v="70136775"/>
    <s v="Repair of perineal tear"/>
    <m/>
    <s v="Obstetrics"/>
    <s v="Dr Dummy 17"/>
    <d v="2026-07-23T16:36:00"/>
    <d v="2026-07-23T17:08:00"/>
    <m/>
    <m/>
    <n v="1"/>
    <s v="JULY-26-dummy-data.xlsx"/>
    <b v="0"/>
    <m/>
  </r>
  <r>
    <x v="0"/>
    <x v="2"/>
    <x v="10"/>
    <x v="2"/>
    <x v="1"/>
    <x v="0"/>
    <x v="0"/>
    <x v="9"/>
    <x v="1"/>
    <n v="1"/>
    <s v="St Cah Maternity Theatre"/>
    <d v="2026-07-23T00:00:00"/>
    <d v="2026-07-23T13:30:00"/>
    <d v="2026-07-23T17:30:00"/>
    <s v="713823311822"/>
    <s v="70215153"/>
    <s v="Repair of perineal tear"/>
    <m/>
    <s v="Obstetrics"/>
    <s v="Dr Dummy 17"/>
    <d v="2026-07-23T14:38:00"/>
    <d v="2026-07-23T15:11:00"/>
    <m/>
    <m/>
    <n v="1"/>
    <s v="JULY-26-dummy-data.xlsx"/>
    <b v="0"/>
    <m/>
  </r>
  <r>
    <x v="0"/>
    <x v="2"/>
    <x v="10"/>
    <x v="2"/>
    <x v="1"/>
    <x v="0"/>
    <x v="0"/>
    <x v="9"/>
    <x v="1"/>
    <n v="1"/>
    <s v="St Cah Maternity Theatre"/>
    <d v="2026-07-23T00:00:00"/>
    <d v="2026-07-23T13:30:00"/>
    <d v="2026-07-23T17:30:00"/>
    <s v="743198363715"/>
    <s v="70239911"/>
    <s v="Repair of perineal tear"/>
    <s v="Wound closure"/>
    <s v="Obstetrics"/>
    <s v="Dr Dummy 17"/>
    <d v="2026-07-23T15:37:00"/>
    <d v="2026-07-23T16:16:00"/>
    <m/>
    <m/>
    <n v="1"/>
    <s v="JULY-26-dummy-data.xlsx"/>
    <b v="0"/>
    <m/>
  </r>
  <r>
    <x v="0"/>
    <x v="2"/>
    <x v="10"/>
    <x v="2"/>
    <x v="1"/>
    <x v="0"/>
    <x v="0"/>
    <x v="9"/>
    <x v="1"/>
    <n v="1"/>
    <s v="St Cah Maternity Theatre"/>
    <d v="2026-07-23T00:00:00"/>
    <d v="2026-07-23T13:30:00"/>
    <d v="2026-07-23T17:30:00"/>
    <s v="788988275988"/>
    <s v="70101091"/>
    <s v="Repair of perineal tear"/>
    <s v="Tissue biopsy"/>
    <s v="Obstetrics"/>
    <s v="Dr Dummy 17"/>
    <d v="2026-07-23T13:40:00"/>
    <d v="2026-07-23T14:10:00"/>
    <m/>
    <m/>
    <n v="1"/>
    <s v="JULY-26-dummy-data.xlsx"/>
    <b v="0"/>
    <m/>
  </r>
  <r>
    <x v="0"/>
    <x v="2"/>
    <x v="10"/>
    <x v="2"/>
    <x v="1"/>
    <x v="0"/>
    <x v="0"/>
    <x v="9"/>
    <x v="0"/>
    <n v="1"/>
    <s v="St Cah Maternity Theatre"/>
    <d v="2026-07-31T00:00:00"/>
    <d v="2026-07-31T08:00:00"/>
    <d v="2026-07-31T12:00:00"/>
    <m/>
    <m/>
    <m/>
    <m/>
    <m/>
    <m/>
    <m/>
    <m/>
    <n v="4"/>
    <n v="0"/>
    <n v="4"/>
    <s v="JULY-26-dummy-data.xlsx"/>
    <b v="0"/>
    <n v="0"/>
  </r>
  <r>
    <x v="0"/>
    <x v="2"/>
    <x v="10"/>
    <x v="2"/>
    <x v="1"/>
    <x v="0"/>
    <x v="0"/>
    <x v="9"/>
    <x v="1"/>
    <n v="1"/>
    <s v="St Cah Maternity Theatre"/>
    <d v="2026-07-31T00:00:00"/>
    <d v="2026-07-31T08:00:00"/>
    <d v="2026-07-31T12:00:00"/>
    <s v="729806522885"/>
    <s v="70078337"/>
    <s v="Repair of perineal tear"/>
    <m/>
    <s v="Obstetrics"/>
    <s v="Dr Dummy 13"/>
    <d v="2026-07-31T11:02:00"/>
    <d v="2026-07-31T11:41:00"/>
    <m/>
    <m/>
    <n v="1"/>
    <s v="JULY-26-dummy-data.xlsx"/>
    <b v="0"/>
    <m/>
  </r>
  <r>
    <x v="0"/>
    <x v="2"/>
    <x v="10"/>
    <x v="2"/>
    <x v="1"/>
    <x v="0"/>
    <x v="0"/>
    <x v="9"/>
    <x v="1"/>
    <n v="1"/>
    <s v="St Cah Maternity Theatre"/>
    <d v="2026-07-31T00:00:00"/>
    <d v="2026-07-31T08:00:00"/>
    <d v="2026-07-31T12:00:00"/>
    <s v="744196379230"/>
    <s v="70005240"/>
    <s v="Repair of perineal tear"/>
    <m/>
    <s v="Obstetrics"/>
    <s v="Dr Dummy 13"/>
    <d v="2026-07-31T08:09:00"/>
    <d v="2026-07-31T08:39:00"/>
    <m/>
    <m/>
    <n v="1"/>
    <s v="JULY-26-dummy-data.xlsx"/>
    <b v="0"/>
    <m/>
  </r>
  <r>
    <x v="0"/>
    <x v="2"/>
    <x v="10"/>
    <x v="2"/>
    <x v="1"/>
    <x v="0"/>
    <x v="0"/>
    <x v="9"/>
    <x v="1"/>
    <n v="1"/>
    <s v="St Cah Maternity Theatre"/>
    <d v="2026-07-31T00:00:00"/>
    <d v="2026-07-31T08:00:00"/>
    <d v="2026-07-31T12:00:00"/>
    <s v="790870916330"/>
    <s v="70106838"/>
    <s v="Manual removal of placenta"/>
    <m/>
    <s v="Obstetrics"/>
    <s v="Dr Dummy 13"/>
    <d v="2026-07-31T09:03:00"/>
    <d v="2026-07-31T09:42:00"/>
    <m/>
    <m/>
    <n v="1"/>
    <s v="JULY-26-dummy-data.xlsx"/>
    <b v="0"/>
    <m/>
  </r>
  <r>
    <x v="0"/>
    <x v="2"/>
    <x v="10"/>
    <x v="2"/>
    <x v="1"/>
    <x v="0"/>
    <x v="0"/>
    <x v="9"/>
    <x v="1"/>
    <n v="1"/>
    <s v="St Cah Maternity Theatre"/>
    <d v="2026-07-31T00:00:00"/>
    <d v="2026-07-31T08:00:00"/>
    <d v="2026-07-31T12:00:00"/>
    <s v="794863550783"/>
    <s v="70226426"/>
    <s v="Caesarean section"/>
    <m/>
    <s v="Obstetrics"/>
    <s v="Dr Dummy 13"/>
    <d v="2026-07-31T10:11:00"/>
    <d v="2026-07-31T10:43:00"/>
    <m/>
    <m/>
    <n v="1"/>
    <s v="JULY-26-dummy-data.xlsx"/>
    <b v="0"/>
    <m/>
  </r>
  <r>
    <x v="0"/>
    <x v="2"/>
    <x v="10"/>
    <x v="2"/>
    <x v="2"/>
    <x v="0"/>
    <x v="0"/>
    <x v="9"/>
    <x v="0"/>
    <n v="1"/>
    <s v="St Cah Maternity Theatre"/>
    <d v="2026-08-24T00:00:00"/>
    <d v="2026-08-24T08:30:00"/>
    <d v="2026-08-24T12:30:00"/>
    <m/>
    <m/>
    <m/>
    <m/>
    <m/>
    <m/>
    <m/>
    <m/>
    <n v="4"/>
    <n v="0"/>
    <n v="4"/>
    <s v="AUGUST-26-dummy-data.xlsx"/>
    <b v="0"/>
    <n v="0"/>
  </r>
  <r>
    <x v="0"/>
    <x v="2"/>
    <x v="10"/>
    <x v="2"/>
    <x v="2"/>
    <x v="0"/>
    <x v="0"/>
    <x v="9"/>
    <x v="1"/>
    <n v="1"/>
    <s v="St Cah Maternity Theatre"/>
    <d v="2026-08-24T00:00:00"/>
    <d v="2026-08-24T08:30:00"/>
    <d v="2026-08-24T12:30:00"/>
    <s v="916221225051"/>
    <s v="874709"/>
    <s v="Manual removal of placenta"/>
    <s v="Wound closure"/>
    <s v="Obstetrics"/>
    <s v="Dr Dummy 02"/>
    <d v="2026-08-24T08:41:00"/>
    <d v="2026-08-24T09:23:00"/>
    <m/>
    <m/>
    <n v="1"/>
    <s v="AUGUST-26-dummy-data.xlsx"/>
    <b v="0"/>
    <m/>
  </r>
  <r>
    <x v="0"/>
    <x v="2"/>
    <x v="10"/>
    <x v="2"/>
    <x v="2"/>
    <x v="0"/>
    <x v="0"/>
    <x v="9"/>
    <x v="1"/>
    <n v="1"/>
    <s v="St Cah Maternity Theatre"/>
    <d v="2026-08-24T00:00:00"/>
    <d v="2026-08-24T08:30:00"/>
    <d v="2026-08-24T12:30:00"/>
    <s v="929521738388"/>
    <s v="985593"/>
    <s v="Repair of perineal tear"/>
    <s v="Local anaesthetic infiltration"/>
    <s v="Obstetrics"/>
    <s v="Dr Dummy 02"/>
    <d v="2026-08-24T10:41:00"/>
    <d v="2026-08-24T11:10:00"/>
    <m/>
    <m/>
    <n v="1"/>
    <s v="AUGUST-26-dummy-data.xlsx"/>
    <b v="0"/>
    <m/>
  </r>
  <r>
    <x v="0"/>
    <x v="2"/>
    <x v="10"/>
    <x v="2"/>
    <x v="2"/>
    <x v="0"/>
    <x v="0"/>
    <x v="9"/>
    <x v="1"/>
    <n v="1"/>
    <s v="St Cah Maternity Theatre"/>
    <d v="2026-08-24T00:00:00"/>
    <d v="2026-08-24T08:30:00"/>
    <d v="2026-08-24T12:30:00"/>
    <s v="930825423123"/>
    <s v="733093"/>
    <s v="Caesarean section"/>
    <s v="Wound closure"/>
    <s v="Obstetrics"/>
    <s v="Dr Dummy 02"/>
    <d v="2026-08-24T09:39:00"/>
    <d v="2026-08-24T10:08:00"/>
    <m/>
    <m/>
    <n v="1"/>
    <s v="AUGUST-26-dummy-data.xlsx"/>
    <b v="0"/>
    <m/>
  </r>
  <r>
    <x v="0"/>
    <x v="2"/>
    <x v="10"/>
    <x v="2"/>
    <x v="2"/>
    <x v="0"/>
    <x v="0"/>
    <x v="9"/>
    <x v="1"/>
    <n v="1"/>
    <s v="St Cah Maternity Theatre"/>
    <d v="2026-08-24T00:00:00"/>
    <d v="2026-08-24T08:30:00"/>
    <d v="2026-08-24T12:30:00"/>
    <s v="978530860784"/>
    <s v="713966"/>
    <s v="Manual removal of placenta"/>
    <m/>
    <s v="Obstetrics"/>
    <s v="Dr Dummy 02"/>
    <d v="2026-08-24T11:34:00"/>
    <d v="2026-08-24T12:10:00"/>
    <m/>
    <m/>
    <n v="1"/>
    <s v="AUGUST-26-dummy-data.xlsx"/>
    <b v="0"/>
    <m/>
  </r>
  <r>
    <x v="0"/>
    <x v="2"/>
    <x v="10"/>
    <x v="3"/>
    <x v="0"/>
    <x v="0"/>
    <x v="0"/>
    <x v="9"/>
    <x v="0"/>
    <n v="1"/>
    <s v="St Cah Maternity Theatre"/>
    <d v="2026-06-12T00:00:00"/>
    <d v="2026-06-12T08:30:00"/>
    <d v="2026-06-12T13:00:00"/>
    <m/>
    <m/>
    <m/>
    <m/>
    <m/>
    <m/>
    <m/>
    <m/>
    <n v="4"/>
    <n v="0"/>
    <n v="4"/>
    <s v="JUNE-26-dummy-data.xlsx"/>
    <b v="0"/>
    <n v="0"/>
  </r>
  <r>
    <x v="0"/>
    <x v="2"/>
    <x v="10"/>
    <x v="3"/>
    <x v="0"/>
    <x v="0"/>
    <x v="0"/>
    <x v="9"/>
    <x v="1"/>
    <n v="1"/>
    <s v="St Cah Maternity Theatre"/>
    <d v="2026-06-12T00:00:00"/>
    <d v="2026-06-12T08:30:00"/>
    <d v="2026-06-12T13:00:00"/>
    <s v="623201140644"/>
    <s v="60006716"/>
    <s v="Repair of perineal tear"/>
    <m/>
    <s v="Obstetrics"/>
    <s v="Dr Dummy 21"/>
    <d v="2026-06-12T09:42:00"/>
    <d v="2026-06-12T10:27:00"/>
    <m/>
    <m/>
    <n v="1"/>
    <s v="JUNE-26-dummy-data.xlsx"/>
    <b v="0"/>
    <m/>
  </r>
  <r>
    <x v="0"/>
    <x v="2"/>
    <x v="10"/>
    <x v="3"/>
    <x v="0"/>
    <x v="0"/>
    <x v="0"/>
    <x v="9"/>
    <x v="1"/>
    <n v="1"/>
    <s v="St Cah Maternity Theatre"/>
    <d v="2026-06-12T00:00:00"/>
    <d v="2026-06-12T08:30:00"/>
    <d v="2026-06-12T13:00:00"/>
    <s v="633629294926"/>
    <s v="60077236"/>
    <s v="Caesarean section"/>
    <m/>
    <s v="Obstetrics"/>
    <s v="Dr Dummy 21"/>
    <d v="2026-06-12T08:38:00"/>
    <d v="2026-06-12T09:13:00"/>
    <m/>
    <m/>
    <n v="1"/>
    <s v="JUNE-26-dummy-data.xlsx"/>
    <b v="0"/>
    <m/>
  </r>
  <r>
    <x v="0"/>
    <x v="2"/>
    <x v="10"/>
    <x v="3"/>
    <x v="0"/>
    <x v="0"/>
    <x v="0"/>
    <x v="9"/>
    <x v="1"/>
    <n v="1"/>
    <s v="St Cah Maternity Theatre"/>
    <d v="2026-06-12T00:00:00"/>
    <d v="2026-06-12T08:30:00"/>
    <d v="2026-06-12T13:00:00"/>
    <s v="636213162610"/>
    <s v="60114306"/>
    <s v="Caesarean section"/>
    <m/>
    <s v="Obstetrics"/>
    <s v="Dr Dummy 21"/>
    <d v="2026-06-12T10:51:00"/>
    <d v="2026-06-12T11:31:00"/>
    <m/>
    <m/>
    <n v="1"/>
    <s v="JUNE-26-dummy-data.xlsx"/>
    <b v="0"/>
    <m/>
  </r>
  <r>
    <x v="0"/>
    <x v="2"/>
    <x v="10"/>
    <x v="3"/>
    <x v="0"/>
    <x v="0"/>
    <x v="0"/>
    <x v="9"/>
    <x v="1"/>
    <n v="1"/>
    <s v="St Cah Maternity Theatre"/>
    <d v="2026-06-12T00:00:00"/>
    <d v="2026-06-12T08:30:00"/>
    <d v="2026-06-12T13:00:00"/>
    <s v="651266625779"/>
    <s v="60011648"/>
    <s v="Caesarean section"/>
    <m/>
    <s v="Obstetrics"/>
    <s v="Dr Dummy 21"/>
    <d v="2026-06-12T12:02:00"/>
    <d v="2026-06-12T12:41:00"/>
    <m/>
    <m/>
    <n v="1"/>
    <s v="JUNE-26-dummy-data.xlsx"/>
    <b v="0"/>
    <m/>
  </r>
  <r>
    <x v="0"/>
    <x v="2"/>
    <x v="10"/>
    <x v="3"/>
    <x v="0"/>
    <x v="0"/>
    <x v="0"/>
    <x v="9"/>
    <x v="0"/>
    <n v="1"/>
    <s v="St Cah Maternity Theatre"/>
    <d v="2026-06-18T00:00:00"/>
    <d v="2026-06-18T09:00:00"/>
    <d v="2026-06-18T13:30:00"/>
    <m/>
    <m/>
    <m/>
    <m/>
    <m/>
    <m/>
    <m/>
    <m/>
    <n v="4"/>
    <n v="0"/>
    <n v="4"/>
    <s v="JUNE-26-dummy-data.xlsx"/>
    <b v="0"/>
    <n v="0"/>
  </r>
  <r>
    <x v="0"/>
    <x v="2"/>
    <x v="10"/>
    <x v="3"/>
    <x v="0"/>
    <x v="0"/>
    <x v="0"/>
    <x v="9"/>
    <x v="1"/>
    <n v="1"/>
    <s v="St Cah Maternity Theatre"/>
    <d v="2026-06-18T00:00:00"/>
    <d v="2026-06-18T09:00:00"/>
    <d v="2026-06-18T13:30:00"/>
    <s v="627284122421"/>
    <s v="60082440"/>
    <s v="Repair of perineal tear"/>
    <m/>
    <s v="Obstetrics"/>
    <s v="Dr Dummy 16"/>
    <d v="2026-06-18T10:10:00"/>
    <d v="2026-06-18T10:43:00"/>
    <m/>
    <m/>
    <n v="1"/>
    <s v="JUNE-26-dummy-data.xlsx"/>
    <b v="0"/>
    <m/>
  </r>
  <r>
    <x v="0"/>
    <x v="2"/>
    <x v="10"/>
    <x v="3"/>
    <x v="0"/>
    <x v="0"/>
    <x v="0"/>
    <x v="9"/>
    <x v="1"/>
    <n v="1"/>
    <s v="St Cah Maternity Theatre"/>
    <d v="2026-06-18T00:00:00"/>
    <d v="2026-06-18T09:00:00"/>
    <d v="2026-06-18T13:30:00"/>
    <s v="641029776422"/>
    <s v="60036622"/>
    <s v="Caesarean section"/>
    <m/>
    <s v="Obstetrics"/>
    <s v="Dr Dummy 16"/>
    <d v="2026-06-18T12:29:00"/>
    <d v="2026-06-18T13:10:00"/>
    <m/>
    <m/>
    <n v="1"/>
    <s v="JUNE-26-dummy-data.xlsx"/>
    <b v="0"/>
    <m/>
  </r>
  <r>
    <x v="0"/>
    <x v="2"/>
    <x v="10"/>
    <x v="3"/>
    <x v="0"/>
    <x v="0"/>
    <x v="0"/>
    <x v="9"/>
    <x v="1"/>
    <n v="1"/>
    <s v="St Cah Maternity Theatre"/>
    <d v="2026-06-18T00:00:00"/>
    <d v="2026-06-18T09:00:00"/>
    <d v="2026-06-18T13:30:00"/>
    <s v="667063621780"/>
    <s v="60295953"/>
    <s v="Manual removal of placenta"/>
    <m/>
    <s v="Obstetrics"/>
    <s v="Dr Dummy 16"/>
    <d v="2026-06-18T11:25:00"/>
    <d v="2026-06-18T12:11:00"/>
    <m/>
    <m/>
    <n v="1"/>
    <s v="JUNE-26-dummy-data.xlsx"/>
    <b v="0"/>
    <m/>
  </r>
  <r>
    <x v="0"/>
    <x v="2"/>
    <x v="10"/>
    <x v="3"/>
    <x v="0"/>
    <x v="0"/>
    <x v="0"/>
    <x v="9"/>
    <x v="1"/>
    <n v="1"/>
    <s v="St Cah Maternity Theatre"/>
    <d v="2026-06-18T00:00:00"/>
    <d v="2026-06-18T09:00:00"/>
    <d v="2026-06-18T13:30:00"/>
    <s v="678017381554"/>
    <s v="60016920"/>
    <s v="Repair of perineal tear"/>
    <m/>
    <s v="Obstetrics"/>
    <s v="Dr Dummy 16"/>
    <d v="2026-06-18T09:12:00"/>
    <d v="2026-06-18T10:01:00"/>
    <m/>
    <m/>
    <n v="1"/>
    <s v="JUNE-26-dummy-data.xlsx"/>
    <b v="0"/>
    <m/>
  </r>
  <r>
    <x v="0"/>
    <x v="2"/>
    <x v="10"/>
    <x v="3"/>
    <x v="0"/>
    <x v="0"/>
    <x v="0"/>
    <x v="9"/>
    <x v="0"/>
    <n v="1"/>
    <s v="St Cah Maternity Theatre"/>
    <d v="2026-06-23T00:00:00"/>
    <d v="2026-06-23T13:00:00"/>
    <d v="2026-06-23T17:30:00"/>
    <m/>
    <m/>
    <m/>
    <m/>
    <m/>
    <m/>
    <m/>
    <m/>
    <n v="4"/>
    <n v="0"/>
    <n v="4"/>
    <s v="JUNE-26-dummy-data.xlsx"/>
    <b v="0"/>
    <n v="0"/>
  </r>
  <r>
    <x v="0"/>
    <x v="2"/>
    <x v="10"/>
    <x v="3"/>
    <x v="0"/>
    <x v="0"/>
    <x v="0"/>
    <x v="9"/>
    <x v="1"/>
    <n v="1"/>
    <s v="St Cah Maternity Theatre"/>
    <d v="2026-06-23T00:00:00"/>
    <d v="2026-06-23T13:00:00"/>
    <d v="2026-06-23T17:30:00"/>
    <s v="635639593610"/>
    <s v="60054483"/>
    <s v="Manual removal of placenta"/>
    <m/>
    <s v="Obstetrics"/>
    <s v="Dr Dummy 04"/>
    <d v="2026-06-23T13:08:00"/>
    <d v="2026-06-23T13:40:00"/>
    <m/>
    <m/>
    <n v="1"/>
    <s v="JUNE-26-dummy-data.xlsx"/>
    <b v="0"/>
    <m/>
  </r>
  <r>
    <x v="0"/>
    <x v="2"/>
    <x v="10"/>
    <x v="3"/>
    <x v="0"/>
    <x v="0"/>
    <x v="0"/>
    <x v="9"/>
    <x v="1"/>
    <n v="1"/>
    <s v="St Cah Maternity Theatre"/>
    <d v="2026-06-23T00:00:00"/>
    <d v="2026-06-23T13:00:00"/>
    <d v="2026-06-23T17:30:00"/>
    <s v="640629502059"/>
    <s v="60136568"/>
    <s v="Repair of perineal tear"/>
    <m/>
    <s v="Obstetrics"/>
    <s v="Dr Dummy 04"/>
    <d v="2026-06-23T16:25:00"/>
    <d v="2026-06-23T17:05:00"/>
    <m/>
    <m/>
    <n v="1"/>
    <s v="JUNE-26-dummy-data.xlsx"/>
    <b v="0"/>
    <m/>
  </r>
  <r>
    <x v="0"/>
    <x v="2"/>
    <x v="10"/>
    <x v="3"/>
    <x v="0"/>
    <x v="0"/>
    <x v="0"/>
    <x v="9"/>
    <x v="1"/>
    <n v="1"/>
    <s v="St Cah Maternity Theatre"/>
    <d v="2026-06-23T00:00:00"/>
    <d v="2026-06-23T13:00:00"/>
    <d v="2026-06-23T17:30:00"/>
    <s v="684412518189"/>
    <s v="60211341"/>
    <s v="Repair of perineal tear"/>
    <m/>
    <s v="Obstetrics"/>
    <s v="Dr Dummy 04"/>
    <d v="2026-06-23T14:09:00"/>
    <d v="2026-06-23T14:40:00"/>
    <m/>
    <m/>
    <n v="1"/>
    <s v="JUNE-26-dummy-data.xlsx"/>
    <b v="0"/>
    <m/>
  </r>
  <r>
    <x v="0"/>
    <x v="2"/>
    <x v="10"/>
    <x v="3"/>
    <x v="0"/>
    <x v="0"/>
    <x v="0"/>
    <x v="9"/>
    <x v="1"/>
    <n v="1"/>
    <s v="St Cah Maternity Theatre"/>
    <d v="2026-06-23T00:00:00"/>
    <d v="2026-06-23T13:00:00"/>
    <d v="2026-06-23T17:30:00"/>
    <s v="686948814475"/>
    <s v="60297065"/>
    <s v="Repair of perineal tear"/>
    <m/>
    <s v="Obstetrics"/>
    <s v="Dr Dummy 04"/>
    <d v="2026-06-23T15:21:00"/>
    <d v="2026-06-23T15:56:00"/>
    <m/>
    <m/>
    <n v="1"/>
    <s v="JUNE-26-dummy-data.xlsx"/>
    <b v="0"/>
    <m/>
  </r>
  <r>
    <x v="0"/>
    <x v="2"/>
    <x v="10"/>
    <x v="3"/>
    <x v="0"/>
    <x v="0"/>
    <x v="0"/>
    <x v="9"/>
    <x v="0"/>
    <n v="1"/>
    <s v="St Cah Maternity Theatre"/>
    <d v="2026-06-29T00:00:00"/>
    <d v="2026-06-29T08:00:00"/>
    <d v="2026-06-29T12:30:00"/>
    <m/>
    <m/>
    <m/>
    <m/>
    <m/>
    <m/>
    <m/>
    <m/>
    <n v="4"/>
    <n v="0"/>
    <n v="4"/>
    <s v="JUNE-26-dummy-data.xlsx"/>
    <b v="0"/>
    <n v="0"/>
  </r>
  <r>
    <x v="0"/>
    <x v="2"/>
    <x v="10"/>
    <x v="3"/>
    <x v="0"/>
    <x v="0"/>
    <x v="0"/>
    <x v="9"/>
    <x v="1"/>
    <n v="1"/>
    <s v="St Cah Maternity Theatre"/>
    <d v="2026-06-29T00:00:00"/>
    <d v="2026-06-29T08:00:00"/>
    <d v="2026-06-29T12:30:00"/>
    <s v="644592037866"/>
    <s v="60256310"/>
    <s v="Repair of perineal tear"/>
    <m/>
    <s v="Obstetrics"/>
    <s v="Dr Dummy 01"/>
    <d v="2026-06-29T08:11:00"/>
    <d v="2026-06-29T08:54:00"/>
    <m/>
    <m/>
    <n v="1"/>
    <s v="JUNE-26-dummy-data.xlsx"/>
    <b v="0"/>
    <m/>
  </r>
  <r>
    <x v="0"/>
    <x v="2"/>
    <x v="10"/>
    <x v="3"/>
    <x v="0"/>
    <x v="0"/>
    <x v="0"/>
    <x v="9"/>
    <x v="1"/>
    <n v="1"/>
    <s v="St Cah Maternity Theatre"/>
    <d v="2026-06-29T00:00:00"/>
    <d v="2026-06-29T08:00:00"/>
    <d v="2026-06-29T12:30:00"/>
    <s v="672735926950"/>
    <s v="60277245"/>
    <s v="Caesarean section"/>
    <m/>
    <s v="Obstetrics"/>
    <s v="Dr Dummy 01"/>
    <d v="2026-06-29T10:16:00"/>
    <d v="2026-06-29T10:55:00"/>
    <m/>
    <m/>
    <n v="1"/>
    <s v="JUNE-26-dummy-data.xlsx"/>
    <b v="0"/>
    <m/>
  </r>
  <r>
    <x v="0"/>
    <x v="2"/>
    <x v="10"/>
    <x v="3"/>
    <x v="0"/>
    <x v="0"/>
    <x v="0"/>
    <x v="9"/>
    <x v="1"/>
    <n v="1"/>
    <s v="St Cah Maternity Theatre"/>
    <d v="2026-06-29T00:00:00"/>
    <d v="2026-06-29T08:00:00"/>
    <d v="2026-06-29T12:30:00"/>
    <s v="675096950562"/>
    <s v="60225730"/>
    <s v="Caesarean section"/>
    <m/>
    <s v="Obstetrics"/>
    <s v="Dr Dummy 01"/>
    <d v="2026-06-29T11:30:00"/>
    <d v="2026-06-29T12:06:00"/>
    <m/>
    <m/>
    <n v="1"/>
    <s v="JUNE-26-dummy-data.xlsx"/>
    <b v="0"/>
    <m/>
  </r>
  <r>
    <x v="0"/>
    <x v="2"/>
    <x v="10"/>
    <x v="3"/>
    <x v="0"/>
    <x v="0"/>
    <x v="0"/>
    <x v="9"/>
    <x v="1"/>
    <n v="1"/>
    <s v="St Cah Maternity Theatre"/>
    <d v="2026-06-29T00:00:00"/>
    <d v="2026-06-29T08:00:00"/>
    <d v="2026-06-29T12:30:00"/>
    <s v="689488259213"/>
    <s v="60204824"/>
    <s v="Manual removal of placenta"/>
    <m/>
    <s v="Obstetrics"/>
    <s v="Dr Dummy 01"/>
    <d v="2026-06-29T09:17:00"/>
    <d v="2026-06-29T10:02:00"/>
    <m/>
    <m/>
    <n v="1"/>
    <s v="JUNE-26-dummy-data.xlsx"/>
    <b v="0"/>
    <m/>
  </r>
  <r>
    <x v="0"/>
    <x v="2"/>
    <x v="10"/>
    <x v="3"/>
    <x v="1"/>
    <x v="0"/>
    <x v="0"/>
    <x v="9"/>
    <x v="0"/>
    <n v="1"/>
    <s v="St Cah Maternity Theatre"/>
    <d v="2026-07-01T00:00:00"/>
    <d v="2026-07-01T09:00:00"/>
    <d v="2026-07-01T13:30:00"/>
    <m/>
    <m/>
    <m/>
    <m/>
    <m/>
    <m/>
    <m/>
    <m/>
    <n v="4"/>
    <n v="0"/>
    <n v="4"/>
    <s v="JULY-26-dummy-data.xlsx"/>
    <b v="0"/>
    <n v="0"/>
  </r>
  <r>
    <x v="0"/>
    <x v="2"/>
    <x v="10"/>
    <x v="3"/>
    <x v="1"/>
    <x v="0"/>
    <x v="0"/>
    <x v="9"/>
    <x v="1"/>
    <n v="1"/>
    <s v="St Cah Maternity Theatre"/>
    <d v="2026-07-01T00:00:00"/>
    <d v="2026-07-01T09:00:00"/>
    <d v="2026-07-01T13:30:00"/>
    <s v="700621664267"/>
    <s v="70297966"/>
    <s v="Manual removal of placenta"/>
    <m/>
    <s v="Obstetrics"/>
    <s v="Dr Dummy 09"/>
    <d v="2026-07-01T10:10:00"/>
    <d v="2026-07-01T10:42:00"/>
    <m/>
    <m/>
    <n v="1"/>
    <s v="JULY-26-dummy-data.xlsx"/>
    <b v="0"/>
    <m/>
  </r>
  <r>
    <x v="0"/>
    <x v="2"/>
    <x v="10"/>
    <x v="3"/>
    <x v="1"/>
    <x v="0"/>
    <x v="0"/>
    <x v="9"/>
    <x v="1"/>
    <n v="1"/>
    <s v="St Cah Maternity Theatre"/>
    <d v="2026-07-01T00:00:00"/>
    <d v="2026-07-01T09:00:00"/>
    <d v="2026-07-01T13:30:00"/>
    <s v="749406482208"/>
    <s v="70145218"/>
    <s v="Caesarean section"/>
    <s v="Wound closure"/>
    <s v="Obstetrics"/>
    <s v="Dr Dummy 09"/>
    <d v="2026-07-01T11:25:00"/>
    <d v="2026-07-01T12:00:00"/>
    <m/>
    <m/>
    <n v="1"/>
    <s v="JULY-26-dummy-data.xlsx"/>
    <b v="0"/>
    <m/>
  </r>
  <r>
    <x v="0"/>
    <x v="2"/>
    <x v="10"/>
    <x v="3"/>
    <x v="1"/>
    <x v="0"/>
    <x v="0"/>
    <x v="9"/>
    <x v="1"/>
    <n v="1"/>
    <s v="St Cah Maternity Theatre"/>
    <d v="2026-07-01T00:00:00"/>
    <d v="2026-07-01T09:00:00"/>
    <d v="2026-07-01T13:30:00"/>
    <s v="759940499811"/>
    <s v="70252170"/>
    <s v="Repair of perineal tear"/>
    <m/>
    <s v="Obstetrics"/>
    <s v="Dr Dummy 09"/>
    <d v="2026-07-01T12:29:00"/>
    <d v="2026-07-01T12:55:00"/>
    <m/>
    <m/>
    <n v="1"/>
    <s v="JULY-26-dummy-data.xlsx"/>
    <b v="0"/>
    <m/>
  </r>
  <r>
    <x v="0"/>
    <x v="2"/>
    <x v="10"/>
    <x v="3"/>
    <x v="1"/>
    <x v="0"/>
    <x v="0"/>
    <x v="9"/>
    <x v="1"/>
    <n v="1"/>
    <s v="St Cah Maternity Theatre"/>
    <d v="2026-07-01T00:00:00"/>
    <d v="2026-07-01T09:00:00"/>
    <d v="2026-07-01T13:30:00"/>
    <s v="781192712042"/>
    <s v="70067862"/>
    <s v="Caesarean section"/>
    <m/>
    <s v="Obstetrics"/>
    <s v="Dr Dummy 09"/>
    <d v="2026-07-01T09:02:00"/>
    <d v="2026-07-01T09:52:00"/>
    <m/>
    <m/>
    <n v="1"/>
    <s v="JULY-26-dummy-data.xlsx"/>
    <b v="0"/>
    <m/>
  </r>
  <r>
    <x v="0"/>
    <x v="2"/>
    <x v="10"/>
    <x v="3"/>
    <x v="1"/>
    <x v="0"/>
    <x v="0"/>
    <x v="9"/>
    <x v="0"/>
    <n v="1"/>
    <s v="St Cah Maternity Theatre"/>
    <d v="2026-07-05T00:00:00"/>
    <d v="2026-07-05T13:30:00"/>
    <d v="2026-07-05T18:00:00"/>
    <m/>
    <m/>
    <m/>
    <m/>
    <m/>
    <m/>
    <m/>
    <m/>
    <n v="4"/>
    <n v="0"/>
    <n v="4"/>
    <s v="JULY-26-dummy-data.xlsx"/>
    <b v="0"/>
    <n v="0"/>
  </r>
  <r>
    <x v="0"/>
    <x v="2"/>
    <x v="10"/>
    <x v="3"/>
    <x v="1"/>
    <x v="0"/>
    <x v="0"/>
    <x v="9"/>
    <x v="1"/>
    <n v="1"/>
    <s v="St Cah Maternity Theatre"/>
    <d v="2026-07-05T00:00:00"/>
    <d v="2026-07-05T13:30:00"/>
    <d v="2026-07-05T18:00:00"/>
    <s v="707201862032"/>
    <s v="70009019"/>
    <s v="Manual removal of placenta"/>
    <m/>
    <s v="Obstetrics"/>
    <s v="Dr Dummy 18"/>
    <d v="2026-07-05T15:51:00"/>
    <d v="2026-07-05T16:35:00"/>
    <m/>
    <m/>
    <n v="1"/>
    <s v="JULY-26-dummy-data.xlsx"/>
    <b v="0"/>
    <m/>
  </r>
  <r>
    <x v="0"/>
    <x v="2"/>
    <x v="10"/>
    <x v="3"/>
    <x v="1"/>
    <x v="0"/>
    <x v="0"/>
    <x v="9"/>
    <x v="1"/>
    <n v="1"/>
    <s v="St Cah Maternity Theatre"/>
    <d v="2026-07-05T00:00:00"/>
    <d v="2026-07-05T13:30:00"/>
    <d v="2026-07-05T18:00:00"/>
    <s v="716676443326"/>
    <s v="70241302"/>
    <s v="Repair of perineal tear"/>
    <m/>
    <s v="Obstetrics"/>
    <s v="Dr Dummy 18"/>
    <d v="2026-07-05T14:41:00"/>
    <d v="2026-07-05T15:22:00"/>
    <m/>
    <m/>
    <n v="1"/>
    <s v="JULY-26-dummy-data.xlsx"/>
    <b v="0"/>
    <m/>
  </r>
  <r>
    <x v="0"/>
    <x v="2"/>
    <x v="10"/>
    <x v="3"/>
    <x v="1"/>
    <x v="0"/>
    <x v="0"/>
    <x v="9"/>
    <x v="1"/>
    <n v="1"/>
    <s v="St Cah Maternity Theatre"/>
    <d v="2026-07-05T00:00:00"/>
    <d v="2026-07-05T13:30:00"/>
    <d v="2026-07-05T18:00:00"/>
    <s v="739504759828"/>
    <s v="70251880"/>
    <s v="Repair of perineal tear"/>
    <m/>
    <s v="Obstetrics"/>
    <s v="Dr Dummy 18"/>
    <d v="2026-07-05T13:35:00"/>
    <d v="2026-07-05T14:24:00"/>
    <m/>
    <m/>
    <n v="1"/>
    <s v="JULY-26-dummy-data.xlsx"/>
    <b v="0"/>
    <m/>
  </r>
  <r>
    <x v="0"/>
    <x v="2"/>
    <x v="10"/>
    <x v="3"/>
    <x v="1"/>
    <x v="0"/>
    <x v="0"/>
    <x v="9"/>
    <x v="1"/>
    <n v="1"/>
    <s v="St Cah Maternity Theatre"/>
    <d v="2026-07-05T00:00:00"/>
    <d v="2026-07-05T13:30:00"/>
    <d v="2026-07-05T18:00:00"/>
    <s v="741916167619"/>
    <s v="70097541"/>
    <s v="Manual removal of placenta"/>
    <s v="Tissue biopsy"/>
    <s v="Obstetrics"/>
    <s v="Dr Dummy 18"/>
    <d v="2026-07-05T17:01:00"/>
    <d v="2026-07-05T17:40:00"/>
    <m/>
    <m/>
    <n v="1"/>
    <s v="JULY-26-dummy-data.xlsx"/>
    <b v="0"/>
    <m/>
  </r>
  <r>
    <x v="0"/>
    <x v="2"/>
    <x v="10"/>
    <x v="3"/>
    <x v="1"/>
    <x v="0"/>
    <x v="0"/>
    <x v="9"/>
    <x v="0"/>
    <n v="1"/>
    <s v="St Cah Maternity Theatre"/>
    <d v="2026-07-07T00:00:00"/>
    <d v="2026-07-07T08:00:00"/>
    <d v="2026-07-07T12:30:00"/>
    <m/>
    <m/>
    <m/>
    <m/>
    <m/>
    <m/>
    <m/>
    <m/>
    <n v="4"/>
    <n v="0"/>
    <n v="4"/>
    <s v="JULY-26-dummy-data.xlsx"/>
    <b v="0"/>
    <n v="0"/>
  </r>
  <r>
    <x v="0"/>
    <x v="2"/>
    <x v="10"/>
    <x v="3"/>
    <x v="1"/>
    <x v="0"/>
    <x v="0"/>
    <x v="9"/>
    <x v="1"/>
    <n v="1"/>
    <s v="St Cah Maternity Theatre"/>
    <d v="2026-07-07T00:00:00"/>
    <d v="2026-07-07T08:00:00"/>
    <d v="2026-07-07T12:30:00"/>
    <s v="727066134358"/>
    <s v="70242700"/>
    <s v="Caesarean section"/>
    <m/>
    <s v="Obstetrics"/>
    <s v="Dr Dummy 21"/>
    <d v="2026-07-07T09:13:00"/>
    <d v="2026-07-07T09:44:00"/>
    <m/>
    <m/>
    <n v="1"/>
    <s v="JULY-26-dummy-data.xlsx"/>
    <b v="0"/>
    <m/>
  </r>
  <r>
    <x v="0"/>
    <x v="2"/>
    <x v="10"/>
    <x v="3"/>
    <x v="1"/>
    <x v="0"/>
    <x v="0"/>
    <x v="9"/>
    <x v="1"/>
    <n v="1"/>
    <s v="St Cah Maternity Theatre"/>
    <d v="2026-07-07T00:00:00"/>
    <d v="2026-07-07T08:00:00"/>
    <d v="2026-07-07T12:30:00"/>
    <s v="735911017050"/>
    <s v="70027790"/>
    <s v="Repair of perineal tear"/>
    <m/>
    <s v="Obstetrics"/>
    <s v="Dr Dummy 21"/>
    <d v="2026-07-07T11:33:00"/>
    <d v="2026-07-07T12:17:00"/>
    <m/>
    <m/>
    <n v="1"/>
    <s v="JULY-26-dummy-data.xlsx"/>
    <b v="0"/>
    <m/>
  </r>
  <r>
    <x v="0"/>
    <x v="2"/>
    <x v="10"/>
    <x v="3"/>
    <x v="1"/>
    <x v="0"/>
    <x v="0"/>
    <x v="9"/>
    <x v="1"/>
    <n v="1"/>
    <s v="St Cah Maternity Theatre"/>
    <d v="2026-07-07T00:00:00"/>
    <d v="2026-07-07T08:00:00"/>
    <d v="2026-07-07T12:30:00"/>
    <s v="782206480460"/>
    <s v="70196488"/>
    <s v="Manual removal of placenta"/>
    <m/>
    <s v="Obstetrics"/>
    <s v="Dr Dummy 21"/>
    <d v="2026-07-07T08:07:00"/>
    <d v="2026-07-07T08:52:00"/>
    <m/>
    <m/>
    <n v="1"/>
    <s v="JULY-26-dummy-data.xlsx"/>
    <b v="0"/>
    <m/>
  </r>
  <r>
    <x v="0"/>
    <x v="2"/>
    <x v="10"/>
    <x v="3"/>
    <x v="1"/>
    <x v="0"/>
    <x v="0"/>
    <x v="9"/>
    <x v="1"/>
    <n v="1"/>
    <s v="St Cah Maternity Theatre"/>
    <d v="2026-07-07T00:00:00"/>
    <d v="2026-07-07T08:00:00"/>
    <d v="2026-07-07T12:30:00"/>
    <s v="790747701259"/>
    <s v="70123140"/>
    <s v="Repair of perineal tear"/>
    <s v="Tissue biopsy"/>
    <s v="Obstetrics"/>
    <s v="Dr Dummy 21"/>
    <d v="2026-07-07T10:26:00"/>
    <d v="2026-07-07T11:11:00"/>
    <m/>
    <m/>
    <n v="1"/>
    <s v="JULY-26-dummy-data.xlsx"/>
    <b v="0"/>
    <m/>
  </r>
  <r>
    <x v="0"/>
    <x v="2"/>
    <x v="10"/>
    <x v="3"/>
    <x v="1"/>
    <x v="0"/>
    <x v="0"/>
    <x v="9"/>
    <x v="0"/>
    <n v="1"/>
    <s v="St Cah Maternity Theatre"/>
    <d v="2026-07-19T00:00:00"/>
    <d v="2026-07-19T09:00:00"/>
    <d v="2026-07-19T13:30:00"/>
    <m/>
    <m/>
    <m/>
    <m/>
    <m/>
    <m/>
    <m/>
    <m/>
    <n v="4"/>
    <n v="0"/>
    <n v="4"/>
    <s v="JULY-26-dummy-data.xlsx"/>
    <b v="0"/>
    <n v="0"/>
  </r>
  <r>
    <x v="0"/>
    <x v="2"/>
    <x v="10"/>
    <x v="3"/>
    <x v="1"/>
    <x v="0"/>
    <x v="0"/>
    <x v="9"/>
    <x v="1"/>
    <n v="1"/>
    <s v="St Cah Maternity Theatre"/>
    <d v="2026-07-19T00:00:00"/>
    <d v="2026-07-19T09:00:00"/>
    <d v="2026-07-19T13:30:00"/>
    <s v="700190144241"/>
    <s v="70070352"/>
    <s v="Repair of perineal tear"/>
    <m/>
    <s v="Obstetrics"/>
    <s v="Dr Dummy 22"/>
    <d v="2026-07-19T11:17:00"/>
    <d v="2026-07-19T12:01:00"/>
    <m/>
    <m/>
    <n v="1"/>
    <s v="JULY-26-dummy-data.xlsx"/>
    <b v="0"/>
    <m/>
  </r>
  <r>
    <x v="0"/>
    <x v="2"/>
    <x v="10"/>
    <x v="3"/>
    <x v="1"/>
    <x v="0"/>
    <x v="0"/>
    <x v="9"/>
    <x v="1"/>
    <n v="1"/>
    <s v="St Cah Maternity Theatre"/>
    <d v="2026-07-19T00:00:00"/>
    <d v="2026-07-19T09:00:00"/>
    <d v="2026-07-19T13:30:00"/>
    <s v="720360936457"/>
    <s v="70034089"/>
    <s v="Repair of perineal tear"/>
    <s v="Wound closure"/>
    <s v="Obstetrics"/>
    <s v="Dr Dummy 22"/>
    <d v="2026-07-19T10:16:00"/>
    <d v="2026-07-19T10:52:00"/>
    <m/>
    <m/>
    <n v="1"/>
    <s v="JULY-26-dummy-data.xlsx"/>
    <b v="0"/>
    <m/>
  </r>
  <r>
    <x v="0"/>
    <x v="2"/>
    <x v="10"/>
    <x v="3"/>
    <x v="1"/>
    <x v="0"/>
    <x v="0"/>
    <x v="9"/>
    <x v="1"/>
    <n v="1"/>
    <s v="St Cah Maternity Theatre"/>
    <d v="2026-07-19T00:00:00"/>
    <d v="2026-07-19T09:00:00"/>
    <d v="2026-07-19T13:30:00"/>
    <s v="765079651423"/>
    <s v="70091178"/>
    <s v="Repair of perineal tear"/>
    <m/>
    <s v="Obstetrics"/>
    <s v="Dr Dummy 22"/>
    <d v="2026-07-19T12:32:00"/>
    <d v="2026-07-19T13:18:00"/>
    <m/>
    <m/>
    <n v="1"/>
    <s v="JULY-26-dummy-data.xlsx"/>
    <b v="0"/>
    <m/>
  </r>
  <r>
    <x v="0"/>
    <x v="2"/>
    <x v="10"/>
    <x v="3"/>
    <x v="1"/>
    <x v="0"/>
    <x v="0"/>
    <x v="9"/>
    <x v="1"/>
    <n v="1"/>
    <s v="St Cah Maternity Theatre"/>
    <d v="2026-07-19T00:00:00"/>
    <d v="2026-07-19T09:00:00"/>
    <d v="2026-07-19T13:30:00"/>
    <s v="786450036218"/>
    <s v="70210433"/>
    <s v="Repair of perineal tear"/>
    <s v="Wound closure"/>
    <s v="Obstetrics"/>
    <s v="Dr Dummy 22"/>
    <d v="2026-07-19T09:10:00"/>
    <d v="2026-07-19T10:00:00"/>
    <m/>
    <m/>
    <n v="1"/>
    <s v="JULY-26-dummy-data.xlsx"/>
    <b v="0"/>
    <m/>
  </r>
  <r>
    <x v="0"/>
    <x v="2"/>
    <x v="10"/>
    <x v="3"/>
    <x v="2"/>
    <x v="0"/>
    <x v="0"/>
    <x v="9"/>
    <x v="0"/>
    <n v="1"/>
    <s v="St Cah Maternity Theatre"/>
    <d v="2026-08-11T00:00:00"/>
    <d v="2026-08-11T13:00:00"/>
    <d v="2026-08-11T17:30:00"/>
    <m/>
    <m/>
    <m/>
    <m/>
    <m/>
    <m/>
    <m/>
    <m/>
    <n v="4"/>
    <n v="0"/>
    <n v="4"/>
    <s v="AUGUST-26-dummy-data.xlsx"/>
    <b v="0"/>
    <n v="0"/>
  </r>
  <r>
    <x v="0"/>
    <x v="2"/>
    <x v="10"/>
    <x v="3"/>
    <x v="2"/>
    <x v="0"/>
    <x v="0"/>
    <x v="9"/>
    <x v="1"/>
    <n v="1"/>
    <s v="St Cah Maternity Theatre"/>
    <d v="2026-08-11T00:00:00"/>
    <d v="2026-08-11T13:00:00"/>
    <d v="2026-08-11T17:30:00"/>
    <s v="920016016461"/>
    <s v="950223"/>
    <s v="Repair of perineal tear"/>
    <s v="Tissue biopsy"/>
    <s v="Obstetrics"/>
    <s v="Dr Dummy 06"/>
    <d v="2026-08-11T13:05:00"/>
    <d v="2026-08-11T13:41:00"/>
    <m/>
    <m/>
    <n v="1"/>
    <s v="AUGUST-26-dummy-data.xlsx"/>
    <b v="0"/>
    <m/>
  </r>
  <r>
    <x v="0"/>
    <x v="2"/>
    <x v="10"/>
    <x v="3"/>
    <x v="2"/>
    <x v="0"/>
    <x v="0"/>
    <x v="9"/>
    <x v="1"/>
    <n v="1"/>
    <s v="St Cah Maternity Theatre"/>
    <d v="2026-08-11T00:00:00"/>
    <d v="2026-08-11T13:00:00"/>
    <d v="2026-08-11T17:30:00"/>
    <s v="936603991966"/>
    <s v="950004"/>
    <s v="Manual removal of placenta"/>
    <m/>
    <s v="Obstetrics"/>
    <s v="Dr Dummy 06"/>
    <d v="2026-08-11T15:21:00"/>
    <d v="2026-08-11T15:53:00"/>
    <m/>
    <m/>
    <n v="1"/>
    <s v="AUGUST-26-dummy-data.xlsx"/>
    <b v="0"/>
    <m/>
  </r>
  <r>
    <x v="0"/>
    <x v="2"/>
    <x v="10"/>
    <x v="3"/>
    <x v="2"/>
    <x v="0"/>
    <x v="0"/>
    <x v="9"/>
    <x v="1"/>
    <n v="1"/>
    <s v="St Cah Maternity Theatre"/>
    <d v="2026-08-11T00:00:00"/>
    <d v="2026-08-11T13:00:00"/>
    <d v="2026-08-11T17:30:00"/>
    <s v="971611809450"/>
    <s v="912199"/>
    <s v="Caesarean section"/>
    <s v="Diagnostic examination"/>
    <s v="Obstetrics"/>
    <s v="Dr Dummy 06"/>
    <d v="2026-08-11T16:26:00"/>
    <d v="2026-08-11T17:01:00"/>
    <m/>
    <m/>
    <n v="1"/>
    <s v="AUGUST-26-dummy-data.xlsx"/>
    <b v="0"/>
    <m/>
  </r>
  <r>
    <x v="0"/>
    <x v="2"/>
    <x v="10"/>
    <x v="3"/>
    <x v="2"/>
    <x v="0"/>
    <x v="0"/>
    <x v="9"/>
    <x v="1"/>
    <n v="1"/>
    <s v="St Cah Maternity Theatre"/>
    <d v="2026-08-11T00:00:00"/>
    <d v="2026-08-11T13:00:00"/>
    <d v="2026-08-11T17:30:00"/>
    <s v="976374188902"/>
    <s v="911174"/>
    <s v="Manual removal of placenta"/>
    <m/>
    <s v="Obstetrics"/>
    <s v="Dr Dummy 06"/>
    <d v="2026-08-11T14:18:00"/>
    <d v="2026-08-11T15:00:00"/>
    <m/>
    <m/>
    <n v="1"/>
    <s v="AUGUST-26-dummy-data.xlsx"/>
    <b v="0"/>
    <m/>
  </r>
  <r>
    <x v="0"/>
    <x v="2"/>
    <x v="10"/>
    <x v="4"/>
    <x v="2"/>
    <x v="0"/>
    <x v="0"/>
    <x v="9"/>
    <x v="0"/>
    <n v="1"/>
    <s v="St Cah Maternity Theatre"/>
    <d v="2026-08-12T00:00:00"/>
    <d v="2026-08-12T08:30:00"/>
    <d v="2026-08-12T13:30:00"/>
    <m/>
    <m/>
    <m/>
    <m/>
    <m/>
    <m/>
    <m/>
    <m/>
    <n v="4"/>
    <n v="0"/>
    <n v="4"/>
    <s v="AUGUST-26-dummy-data.xlsx"/>
    <b v="0"/>
    <n v="0"/>
  </r>
  <r>
    <x v="0"/>
    <x v="2"/>
    <x v="10"/>
    <x v="4"/>
    <x v="2"/>
    <x v="0"/>
    <x v="0"/>
    <x v="9"/>
    <x v="1"/>
    <n v="1"/>
    <s v="St Cah Maternity Theatre"/>
    <d v="2026-08-12T00:00:00"/>
    <d v="2026-08-12T08:30:00"/>
    <d v="2026-08-12T13:30:00"/>
    <s v="937078483262"/>
    <s v="957879"/>
    <s v="Caesarean section"/>
    <s v="Tissue biopsy"/>
    <s v="Obstetrics"/>
    <s v="Dr Dummy 06"/>
    <d v="2026-08-12T09:49:00"/>
    <d v="2026-08-12T10:28:00"/>
    <m/>
    <m/>
    <n v="1"/>
    <s v="AUGUST-26-dummy-data.xlsx"/>
    <b v="0"/>
    <m/>
  </r>
  <r>
    <x v="0"/>
    <x v="2"/>
    <x v="10"/>
    <x v="4"/>
    <x v="2"/>
    <x v="0"/>
    <x v="0"/>
    <x v="9"/>
    <x v="1"/>
    <n v="1"/>
    <s v="St Cah Maternity Theatre"/>
    <d v="2026-08-12T00:00:00"/>
    <d v="2026-08-12T08:30:00"/>
    <d v="2026-08-12T13:30:00"/>
    <s v="942189737082"/>
    <s v="987175"/>
    <s v="Repair of perineal tear"/>
    <m/>
    <s v="Obstetrics"/>
    <s v="Dr Dummy 06"/>
    <d v="2026-08-12T08:39:00"/>
    <d v="2026-08-12T09:24:00"/>
    <m/>
    <m/>
    <n v="1"/>
    <s v="AUGUST-26-dummy-data.xlsx"/>
    <b v="0"/>
    <m/>
  </r>
  <r>
    <x v="0"/>
    <x v="2"/>
    <x v="10"/>
    <x v="4"/>
    <x v="2"/>
    <x v="0"/>
    <x v="0"/>
    <x v="9"/>
    <x v="1"/>
    <n v="1"/>
    <s v="St Cah Maternity Theatre"/>
    <d v="2026-08-12T00:00:00"/>
    <d v="2026-08-12T08:30:00"/>
    <d v="2026-08-12T13:30:00"/>
    <s v="955513245448"/>
    <s v="725465"/>
    <s v="Manual removal of placenta"/>
    <m/>
    <s v="Obstetrics"/>
    <s v="Dr Dummy 06"/>
    <d v="2026-08-12T11:04:00"/>
    <d v="2026-08-12T11:57:00"/>
    <m/>
    <m/>
    <n v="1"/>
    <s v="AUGUST-26-dummy-data.xlsx"/>
    <b v="0"/>
    <m/>
  </r>
  <r>
    <x v="0"/>
    <x v="2"/>
    <x v="10"/>
    <x v="4"/>
    <x v="2"/>
    <x v="0"/>
    <x v="0"/>
    <x v="9"/>
    <x v="1"/>
    <n v="1"/>
    <s v="St Cah Maternity Theatre"/>
    <d v="2026-08-12T00:00:00"/>
    <d v="2026-08-12T08:30:00"/>
    <d v="2026-08-12T13:30:00"/>
    <s v="980463670961"/>
    <s v="746546"/>
    <s v="Manual removal of placenta"/>
    <m/>
    <s v="Obstetrics"/>
    <s v="Dr Dummy 06"/>
    <d v="2026-08-12T12:20:00"/>
    <d v="2026-08-12T12:56:00"/>
    <m/>
    <m/>
    <n v="1"/>
    <s v="AUGUST-26-dummy-data.xlsx"/>
    <b v="0"/>
    <m/>
  </r>
  <r>
    <x v="0"/>
    <x v="2"/>
    <x v="10"/>
    <x v="5"/>
    <x v="0"/>
    <x v="0"/>
    <x v="0"/>
    <x v="9"/>
    <x v="0"/>
    <n v="1"/>
    <s v="St Cah Maternity Theatre"/>
    <d v="2026-06-19T00:00:00"/>
    <d v="2026-06-19T08:00:00"/>
    <d v="2026-06-19T14:00:00"/>
    <m/>
    <m/>
    <m/>
    <m/>
    <m/>
    <m/>
    <m/>
    <m/>
    <n v="4"/>
    <n v="0"/>
    <n v="4"/>
    <s v="JUNE-26-dummy-data.xlsx"/>
    <b v="0"/>
    <n v="0"/>
  </r>
  <r>
    <x v="0"/>
    <x v="2"/>
    <x v="10"/>
    <x v="5"/>
    <x v="0"/>
    <x v="0"/>
    <x v="0"/>
    <x v="9"/>
    <x v="1"/>
    <n v="1"/>
    <s v="St Cah Maternity Theatre"/>
    <d v="2026-06-19T00:00:00"/>
    <d v="2026-06-19T08:00:00"/>
    <d v="2026-06-19T14:00:00"/>
    <s v="629926423192"/>
    <s v="60009516"/>
    <s v="Manual removal of placenta"/>
    <m/>
    <s v="Obstetrics"/>
    <s v="Dr Dummy 03"/>
    <d v="2026-06-19T12:36:00"/>
    <d v="2026-06-19T13:43:00"/>
    <m/>
    <m/>
    <n v="1"/>
    <s v="JUNE-26-dummy-data.xlsx"/>
    <b v="0"/>
    <m/>
  </r>
  <r>
    <x v="0"/>
    <x v="2"/>
    <x v="10"/>
    <x v="5"/>
    <x v="0"/>
    <x v="0"/>
    <x v="0"/>
    <x v="9"/>
    <x v="1"/>
    <n v="1"/>
    <s v="St Cah Maternity Theatre"/>
    <d v="2026-06-19T00:00:00"/>
    <d v="2026-06-19T08:00:00"/>
    <d v="2026-06-19T14:00:00"/>
    <s v="643715745443"/>
    <s v="60224372"/>
    <s v="Manual removal of placenta"/>
    <s v="Diagnostic examination"/>
    <s v="Obstetrics"/>
    <s v="Dr Dummy 03"/>
    <d v="2026-06-19T11:02:00"/>
    <d v="2026-06-19T12:01:00"/>
    <m/>
    <m/>
    <n v="1"/>
    <s v="JUNE-26-dummy-data.xlsx"/>
    <b v="0"/>
    <m/>
  </r>
  <r>
    <x v="0"/>
    <x v="2"/>
    <x v="10"/>
    <x v="5"/>
    <x v="0"/>
    <x v="0"/>
    <x v="0"/>
    <x v="9"/>
    <x v="1"/>
    <n v="1"/>
    <s v="St Cah Maternity Theatre"/>
    <d v="2026-06-19T00:00:00"/>
    <d v="2026-06-19T08:00:00"/>
    <d v="2026-06-19T14:00:00"/>
    <s v="666677517047"/>
    <s v="60053013"/>
    <s v="Manual removal of placenta"/>
    <s v="Wound closure"/>
    <s v="Obstetrics"/>
    <s v="Dr Dummy 03"/>
    <d v="2026-06-19T09:36:00"/>
    <d v="2026-06-19T10:48:00"/>
    <m/>
    <m/>
    <n v="1"/>
    <s v="JUNE-26-dummy-data.xlsx"/>
    <b v="0"/>
    <m/>
  </r>
  <r>
    <x v="0"/>
    <x v="2"/>
    <x v="10"/>
    <x v="5"/>
    <x v="0"/>
    <x v="0"/>
    <x v="0"/>
    <x v="9"/>
    <x v="1"/>
    <n v="1"/>
    <s v="St Cah Maternity Theatre"/>
    <d v="2026-06-19T00:00:00"/>
    <d v="2026-06-19T08:00:00"/>
    <d v="2026-06-19T14:00:00"/>
    <s v="685068646235"/>
    <s v="60035949"/>
    <s v="Repair of perineal tear"/>
    <m/>
    <s v="Obstetrics"/>
    <s v="Dr Dummy 03"/>
    <d v="2026-06-19T08:09:00"/>
    <d v="2026-06-19T09:06:00"/>
    <m/>
    <m/>
    <n v="1"/>
    <s v="JUNE-26-dummy-data.xlsx"/>
    <b v="0"/>
    <m/>
  </r>
  <r>
    <x v="0"/>
    <x v="2"/>
    <x v="10"/>
    <x v="6"/>
    <x v="0"/>
    <x v="0"/>
    <x v="0"/>
    <x v="9"/>
    <x v="0"/>
    <n v="1"/>
    <s v="St Cah Maternity Theatre"/>
    <d v="2026-06-05T00:00:00"/>
    <d v="2026-06-05T09:00:00"/>
    <d v="2026-06-05T16:00:00"/>
    <m/>
    <m/>
    <m/>
    <m/>
    <m/>
    <m/>
    <m/>
    <m/>
    <n v="4"/>
    <n v="0"/>
    <n v="4"/>
    <s v="JUNE-26-dummy-data.xlsx"/>
    <b v="0"/>
    <n v="0"/>
  </r>
  <r>
    <x v="0"/>
    <x v="2"/>
    <x v="10"/>
    <x v="6"/>
    <x v="0"/>
    <x v="0"/>
    <x v="0"/>
    <x v="9"/>
    <x v="1"/>
    <n v="1"/>
    <s v="St Cah Maternity Theatre"/>
    <d v="2026-06-05T00:00:00"/>
    <d v="2026-06-05T09:00:00"/>
    <d v="2026-06-05T16:00:00"/>
    <s v="628478083735"/>
    <s v="60017813"/>
    <s v="Caesarean section"/>
    <m/>
    <s v="Obstetrics"/>
    <s v="Dr Dummy 12"/>
    <d v="2026-06-05T12:35:00"/>
    <d v="2026-06-05T13:35:00"/>
    <m/>
    <m/>
    <n v="1"/>
    <s v="JUNE-26-dummy-data.xlsx"/>
    <b v="0"/>
    <m/>
  </r>
  <r>
    <x v="0"/>
    <x v="2"/>
    <x v="10"/>
    <x v="6"/>
    <x v="0"/>
    <x v="0"/>
    <x v="0"/>
    <x v="9"/>
    <x v="1"/>
    <n v="1"/>
    <s v="St Cah Maternity Theatre"/>
    <d v="2026-06-05T00:00:00"/>
    <d v="2026-06-05T09:00:00"/>
    <d v="2026-06-05T16:00:00"/>
    <s v="634407762251"/>
    <s v="60012206"/>
    <s v="Caesarean section"/>
    <s v="Wound closure"/>
    <s v="Obstetrics"/>
    <s v="Dr Dummy 12"/>
    <d v="2026-06-05T10:47:00"/>
    <d v="2026-06-05T12:09:00"/>
    <m/>
    <m/>
    <n v="1"/>
    <s v="JUNE-26-dummy-data.xlsx"/>
    <b v="0"/>
    <m/>
  </r>
  <r>
    <x v="0"/>
    <x v="2"/>
    <x v="10"/>
    <x v="6"/>
    <x v="0"/>
    <x v="0"/>
    <x v="0"/>
    <x v="9"/>
    <x v="1"/>
    <n v="1"/>
    <s v="St Cah Maternity Theatre"/>
    <d v="2026-06-05T00:00:00"/>
    <d v="2026-06-05T09:00:00"/>
    <d v="2026-06-05T16:00:00"/>
    <s v="675690419389"/>
    <s v="60056824"/>
    <s v="Manual removal of placenta"/>
    <m/>
    <s v="Obstetrics"/>
    <s v="Dr Dummy 12"/>
    <d v="2026-06-05T14:23:00"/>
    <d v="2026-06-05T15:38:00"/>
    <m/>
    <m/>
    <n v="1"/>
    <s v="JUNE-26-dummy-data.xlsx"/>
    <b v="0"/>
    <m/>
  </r>
  <r>
    <x v="0"/>
    <x v="2"/>
    <x v="10"/>
    <x v="6"/>
    <x v="0"/>
    <x v="0"/>
    <x v="0"/>
    <x v="9"/>
    <x v="1"/>
    <n v="1"/>
    <s v="St Cah Maternity Theatre"/>
    <d v="2026-06-05T00:00:00"/>
    <d v="2026-06-05T09:00:00"/>
    <d v="2026-06-05T16:00:00"/>
    <s v="688752334936"/>
    <s v="60011755"/>
    <s v="Manual removal of placenta"/>
    <m/>
    <s v="Obstetrics"/>
    <s v="Dr Dummy 12"/>
    <d v="2026-06-05T09:05:00"/>
    <d v="2026-06-05T10:03:00"/>
    <m/>
    <m/>
    <n v="1"/>
    <s v="JUNE-26-dummy-data.xlsx"/>
    <b v="0"/>
    <m/>
  </r>
  <r>
    <x v="0"/>
    <x v="2"/>
    <x v="10"/>
    <x v="6"/>
    <x v="1"/>
    <x v="0"/>
    <x v="0"/>
    <x v="9"/>
    <x v="0"/>
    <n v="1"/>
    <s v="St Cah Maternity Theatre"/>
    <d v="2026-07-25T00:00:00"/>
    <d v="2026-07-25T09:00:00"/>
    <d v="2026-07-25T16:00:00"/>
    <m/>
    <m/>
    <m/>
    <m/>
    <m/>
    <m/>
    <m/>
    <m/>
    <n v="4"/>
    <n v="0"/>
    <n v="4"/>
    <s v="JULY-26-dummy-data.xlsx"/>
    <b v="0"/>
    <n v="0"/>
  </r>
  <r>
    <x v="0"/>
    <x v="2"/>
    <x v="10"/>
    <x v="6"/>
    <x v="1"/>
    <x v="0"/>
    <x v="0"/>
    <x v="9"/>
    <x v="1"/>
    <n v="1"/>
    <s v="St Cah Maternity Theatre"/>
    <d v="2026-07-25T00:00:00"/>
    <d v="2026-07-25T09:00:00"/>
    <d v="2026-07-25T16:00:00"/>
    <s v="713155809976"/>
    <s v="70294621"/>
    <s v="Repair of perineal tear"/>
    <m/>
    <s v="Obstetrics"/>
    <s v="Dr Dummy 20"/>
    <d v="2026-07-25T14:22:00"/>
    <d v="2026-07-25T15:40:00"/>
    <m/>
    <m/>
    <n v="1"/>
    <s v="JULY-26-dummy-data.xlsx"/>
    <b v="0"/>
    <m/>
  </r>
  <r>
    <x v="0"/>
    <x v="2"/>
    <x v="10"/>
    <x v="6"/>
    <x v="1"/>
    <x v="0"/>
    <x v="0"/>
    <x v="9"/>
    <x v="1"/>
    <n v="1"/>
    <s v="St Cah Maternity Theatre"/>
    <d v="2026-07-25T00:00:00"/>
    <d v="2026-07-25T09:00:00"/>
    <d v="2026-07-25T16:00:00"/>
    <s v="737277601426"/>
    <s v="70069363"/>
    <s v="Caesarean section"/>
    <s v="Wound dressing"/>
    <s v="Obstetrics"/>
    <s v="Dr Dummy 20"/>
    <d v="2026-07-25T10:49:00"/>
    <d v="2026-07-25T11:47:00"/>
    <m/>
    <m/>
    <n v="1"/>
    <s v="JULY-26-dummy-data.xlsx"/>
    <b v="0"/>
    <m/>
  </r>
  <r>
    <x v="0"/>
    <x v="2"/>
    <x v="10"/>
    <x v="6"/>
    <x v="1"/>
    <x v="0"/>
    <x v="0"/>
    <x v="9"/>
    <x v="1"/>
    <n v="1"/>
    <s v="St Cah Maternity Theatre"/>
    <d v="2026-07-25T00:00:00"/>
    <d v="2026-07-25T09:00:00"/>
    <d v="2026-07-25T16:00:00"/>
    <s v="783331431773"/>
    <s v="70225242"/>
    <s v="Caesarean section"/>
    <m/>
    <s v="Obstetrics"/>
    <s v="Dr Dummy 20"/>
    <d v="2026-07-25T09:10:00"/>
    <d v="2026-07-25T10:06:00"/>
    <m/>
    <m/>
    <n v="1"/>
    <s v="JULY-26-dummy-data.xlsx"/>
    <b v="0"/>
    <m/>
  </r>
  <r>
    <x v="0"/>
    <x v="2"/>
    <x v="10"/>
    <x v="6"/>
    <x v="1"/>
    <x v="0"/>
    <x v="0"/>
    <x v="9"/>
    <x v="1"/>
    <n v="1"/>
    <s v="St Cah Maternity Theatre"/>
    <d v="2026-07-25T00:00:00"/>
    <d v="2026-07-25T09:00:00"/>
    <d v="2026-07-25T16:00:00"/>
    <s v="789901011552"/>
    <s v="70014589"/>
    <s v="Manual removal of placenta"/>
    <s v="Wound dressing"/>
    <s v="Obstetrics"/>
    <s v="Dr Dummy 20"/>
    <d v="2026-07-25T12:40:00"/>
    <d v="2026-07-25T13:39:00"/>
    <m/>
    <m/>
    <n v="1"/>
    <s v="JULY-26-dummy-data.xlsx"/>
    <b v="0"/>
    <m/>
  </r>
  <r>
    <x v="0"/>
    <x v="2"/>
    <x v="10"/>
    <x v="6"/>
    <x v="2"/>
    <x v="0"/>
    <x v="0"/>
    <x v="9"/>
    <x v="0"/>
    <n v="1"/>
    <s v="St Cah Maternity Theatre"/>
    <d v="2026-08-10T00:00:00"/>
    <d v="2026-08-10T09:00:00"/>
    <d v="2026-08-10T16:00:00"/>
    <m/>
    <m/>
    <m/>
    <m/>
    <m/>
    <m/>
    <m/>
    <m/>
    <n v="4"/>
    <n v="0"/>
    <n v="4"/>
    <s v="AUGUST-26-dummy-data.xlsx"/>
    <b v="0"/>
    <n v="0"/>
  </r>
  <r>
    <x v="0"/>
    <x v="2"/>
    <x v="10"/>
    <x v="6"/>
    <x v="2"/>
    <x v="0"/>
    <x v="0"/>
    <x v="9"/>
    <x v="1"/>
    <n v="1"/>
    <s v="St Cah Maternity Theatre"/>
    <d v="2026-08-10T00:00:00"/>
    <d v="2026-08-10T09:00:00"/>
    <d v="2026-08-10T16:00:00"/>
    <s v="946661085425"/>
    <s v="900475"/>
    <s v="Caesarean section"/>
    <m/>
    <s v="Obstetrics"/>
    <s v="Dr Dummy 16"/>
    <d v="2026-08-10T10:51:00"/>
    <d v="2026-08-10T12:10:00"/>
    <m/>
    <m/>
    <n v="1"/>
    <s v="AUGUST-26-dummy-data.xlsx"/>
    <b v="0"/>
    <m/>
  </r>
  <r>
    <x v="0"/>
    <x v="2"/>
    <x v="10"/>
    <x v="6"/>
    <x v="2"/>
    <x v="0"/>
    <x v="0"/>
    <x v="9"/>
    <x v="1"/>
    <n v="1"/>
    <s v="St Cah Maternity Theatre"/>
    <d v="2026-08-10T00:00:00"/>
    <d v="2026-08-10T09:00:00"/>
    <d v="2026-08-10T16:00:00"/>
    <s v="959612641087"/>
    <s v="865039"/>
    <s v="Caesarean section"/>
    <m/>
    <s v="Obstetrics"/>
    <s v="Dr Dummy 16"/>
    <d v="2026-08-10T09:06:00"/>
    <d v="2026-08-10T10:15:00"/>
    <m/>
    <m/>
    <n v="1"/>
    <s v="AUGUST-26-dummy-data.xlsx"/>
    <b v="0"/>
    <m/>
  </r>
  <r>
    <x v="0"/>
    <x v="2"/>
    <x v="10"/>
    <x v="6"/>
    <x v="2"/>
    <x v="0"/>
    <x v="0"/>
    <x v="9"/>
    <x v="1"/>
    <n v="1"/>
    <s v="St Cah Maternity Theatre"/>
    <d v="2026-08-10T00:00:00"/>
    <d v="2026-08-10T09:00:00"/>
    <d v="2026-08-10T16:00:00"/>
    <s v="967884285165"/>
    <s v="740117"/>
    <s v="Manual removal of placenta"/>
    <m/>
    <s v="Obstetrics"/>
    <s v="Dr Dummy 16"/>
    <d v="2026-08-10T14:18:00"/>
    <d v="2026-08-10T15:38:00"/>
    <m/>
    <m/>
    <n v="1"/>
    <s v="AUGUST-26-dummy-data.xlsx"/>
    <b v="0"/>
    <m/>
  </r>
  <r>
    <x v="0"/>
    <x v="2"/>
    <x v="10"/>
    <x v="6"/>
    <x v="2"/>
    <x v="0"/>
    <x v="0"/>
    <x v="9"/>
    <x v="1"/>
    <n v="1"/>
    <s v="St Cah Maternity Theatre"/>
    <d v="2026-08-10T00:00:00"/>
    <d v="2026-08-10T09:00:00"/>
    <d v="2026-08-10T16:00:00"/>
    <s v="988705549364"/>
    <s v="784494"/>
    <s v="Caesarean section"/>
    <m/>
    <s v="Obstetrics"/>
    <s v="Dr Dummy 16"/>
    <d v="2026-08-10T12:33:00"/>
    <d v="2026-08-10T13:45:00"/>
    <m/>
    <m/>
    <n v="1"/>
    <s v="AUGUST-26-dummy-data.xlsx"/>
    <b v="0"/>
    <m/>
  </r>
  <r>
    <x v="0"/>
    <x v="2"/>
    <x v="10"/>
    <x v="6"/>
    <x v="2"/>
    <x v="0"/>
    <x v="0"/>
    <x v="9"/>
    <x v="0"/>
    <n v="1"/>
    <s v="St Cah Maternity Theatre"/>
    <d v="2026-08-30T00:00:00"/>
    <d v="2026-08-30T09:00:00"/>
    <d v="2026-08-30T16:00:00"/>
    <m/>
    <m/>
    <m/>
    <m/>
    <m/>
    <m/>
    <m/>
    <m/>
    <n v="4"/>
    <n v="0"/>
    <n v="4"/>
    <s v="AUGUST-26-dummy-data.xlsx"/>
    <b v="0"/>
    <n v="0"/>
  </r>
  <r>
    <x v="0"/>
    <x v="2"/>
    <x v="10"/>
    <x v="6"/>
    <x v="2"/>
    <x v="0"/>
    <x v="0"/>
    <x v="9"/>
    <x v="1"/>
    <n v="1"/>
    <s v="St Cah Maternity Theatre"/>
    <d v="2026-08-30T00:00:00"/>
    <d v="2026-08-30T09:00:00"/>
    <d v="2026-08-30T16:00:00"/>
    <s v="917069145617"/>
    <s v="829649"/>
    <s v="Repair of perineal tear"/>
    <s v="Diagnostic examination"/>
    <s v="Obstetrics"/>
    <s v="Dr Dummy 20"/>
    <d v="2026-08-30T14:24:00"/>
    <d v="2026-08-30T15:37:00"/>
    <m/>
    <m/>
    <n v="1"/>
    <s v="AUGUST-26-dummy-data.xlsx"/>
    <b v="0"/>
    <m/>
  </r>
  <r>
    <x v="0"/>
    <x v="2"/>
    <x v="10"/>
    <x v="6"/>
    <x v="2"/>
    <x v="0"/>
    <x v="0"/>
    <x v="9"/>
    <x v="1"/>
    <n v="1"/>
    <s v="St Cah Maternity Theatre"/>
    <d v="2026-08-30T00:00:00"/>
    <d v="2026-08-30T09:00:00"/>
    <d v="2026-08-30T16:00:00"/>
    <s v="923489680583"/>
    <s v="952539"/>
    <s v="Repair of perineal tear"/>
    <s v="Tissue biopsy"/>
    <s v="Obstetrics"/>
    <s v="Dr Dummy 20"/>
    <d v="2026-08-30T09:03:00"/>
    <d v="2026-08-30T10:12:00"/>
    <m/>
    <m/>
    <n v="1"/>
    <s v="AUGUST-26-dummy-data.xlsx"/>
    <b v="0"/>
    <m/>
  </r>
  <r>
    <x v="0"/>
    <x v="2"/>
    <x v="10"/>
    <x v="6"/>
    <x v="2"/>
    <x v="0"/>
    <x v="0"/>
    <x v="9"/>
    <x v="1"/>
    <n v="1"/>
    <s v="St Cah Maternity Theatre"/>
    <d v="2026-08-30T00:00:00"/>
    <d v="2026-08-30T09:00:00"/>
    <d v="2026-08-30T16:00:00"/>
    <s v="938004086119"/>
    <s v="925166"/>
    <s v="Repair of perineal tear"/>
    <m/>
    <s v="Obstetrics"/>
    <s v="Dr Dummy 20"/>
    <d v="2026-08-30T10:57:00"/>
    <d v="2026-08-30T12:17:00"/>
    <m/>
    <m/>
    <n v="1"/>
    <s v="AUGUST-26-dummy-data.xlsx"/>
    <b v="0"/>
    <m/>
  </r>
  <r>
    <x v="0"/>
    <x v="2"/>
    <x v="10"/>
    <x v="6"/>
    <x v="2"/>
    <x v="0"/>
    <x v="0"/>
    <x v="9"/>
    <x v="1"/>
    <n v="1"/>
    <s v="St Cah Maternity Theatre"/>
    <d v="2026-08-30T00:00:00"/>
    <d v="2026-08-30T09:00:00"/>
    <d v="2026-08-30T16:00:00"/>
    <s v="963276952644"/>
    <s v="979622"/>
    <s v="Caesarean section"/>
    <m/>
    <s v="Obstetrics"/>
    <s v="Dr Dummy 20"/>
    <d v="2026-08-30T12:32:00"/>
    <d v="2026-08-30T13:42:00"/>
    <m/>
    <m/>
    <n v="1"/>
    <s v="AUGUST-26-dummy-data.xlsx"/>
    <b v="0"/>
    <m/>
  </r>
  <r>
    <x v="0"/>
    <x v="2"/>
    <x v="10"/>
    <x v="7"/>
    <x v="0"/>
    <x v="0"/>
    <x v="0"/>
    <x v="9"/>
    <x v="0"/>
    <n v="1"/>
    <s v="St Cah Maternity Theatre"/>
    <d v="2026-06-13T00:00:00"/>
    <d v="2026-06-13T08:00:00"/>
    <d v="2026-06-13T16:00:00"/>
    <m/>
    <m/>
    <m/>
    <m/>
    <m/>
    <m/>
    <m/>
    <m/>
    <n v="4"/>
    <n v="0"/>
    <n v="4"/>
    <s v="JUNE-26-dummy-data.xlsx"/>
    <b v="0"/>
    <n v="0"/>
  </r>
  <r>
    <x v="0"/>
    <x v="2"/>
    <x v="10"/>
    <x v="7"/>
    <x v="0"/>
    <x v="0"/>
    <x v="0"/>
    <x v="9"/>
    <x v="1"/>
    <n v="1"/>
    <s v="St Cah Maternity Theatre"/>
    <d v="2026-06-13T00:00:00"/>
    <d v="2026-06-13T08:00:00"/>
    <d v="2026-06-13T16:00:00"/>
    <s v="607193047390"/>
    <s v="60092442"/>
    <s v="Manual removal of placenta"/>
    <m/>
    <s v="Obstetrics"/>
    <s v="Dr Dummy 15"/>
    <d v="2026-06-13T14:06:00"/>
    <d v="2026-06-13T15:11:00"/>
    <m/>
    <m/>
    <n v="1"/>
    <s v="JUNE-26-dummy-data.xlsx"/>
    <b v="0"/>
    <m/>
  </r>
  <r>
    <x v="0"/>
    <x v="2"/>
    <x v="10"/>
    <x v="7"/>
    <x v="0"/>
    <x v="0"/>
    <x v="0"/>
    <x v="9"/>
    <x v="1"/>
    <n v="1"/>
    <s v="St Cah Maternity Theatre"/>
    <d v="2026-06-13T00:00:00"/>
    <d v="2026-06-13T08:00:00"/>
    <d v="2026-06-13T16:00:00"/>
    <s v="618246977054"/>
    <s v="60219264"/>
    <s v="Manual removal of placenta"/>
    <m/>
    <s v="Obstetrics"/>
    <s v="Dr Dummy 15"/>
    <d v="2026-06-13T08:08:00"/>
    <d v="2026-06-13T09:19:00"/>
    <m/>
    <m/>
    <n v="1"/>
    <s v="JUNE-26-dummy-data.xlsx"/>
    <b v="0"/>
    <m/>
  </r>
  <r>
    <x v="0"/>
    <x v="2"/>
    <x v="10"/>
    <x v="7"/>
    <x v="0"/>
    <x v="0"/>
    <x v="0"/>
    <x v="9"/>
    <x v="1"/>
    <n v="1"/>
    <s v="St Cah Maternity Theatre"/>
    <d v="2026-06-13T00:00:00"/>
    <d v="2026-06-13T08:00:00"/>
    <d v="2026-06-13T16:00:00"/>
    <s v="650249567836"/>
    <s v="60256533"/>
    <s v="Repair of perineal tear"/>
    <m/>
    <s v="Obstetrics"/>
    <s v="Dr Dummy 15"/>
    <d v="2026-06-13T10:02:00"/>
    <d v="2026-06-13T11:22:00"/>
    <m/>
    <m/>
    <n v="1"/>
    <s v="JUNE-26-dummy-data.xlsx"/>
    <b v="0"/>
    <m/>
  </r>
  <r>
    <x v="0"/>
    <x v="2"/>
    <x v="10"/>
    <x v="7"/>
    <x v="0"/>
    <x v="0"/>
    <x v="0"/>
    <x v="9"/>
    <x v="1"/>
    <n v="1"/>
    <s v="St Cah Maternity Theatre"/>
    <d v="2026-06-13T00:00:00"/>
    <d v="2026-06-13T08:00:00"/>
    <d v="2026-06-13T16:00:00"/>
    <s v="672753520705"/>
    <s v="60232977"/>
    <s v="Caesarean section"/>
    <m/>
    <s v="Obstetrics"/>
    <s v="Dr Dummy 15"/>
    <d v="2026-06-13T12:12:00"/>
    <d v="2026-06-13T13:28:00"/>
    <m/>
    <m/>
    <n v="1"/>
    <s v="JUNE-26-dummy-data.xlsx"/>
    <b v="0"/>
    <m/>
  </r>
  <r>
    <x v="0"/>
    <x v="2"/>
    <x v="10"/>
    <x v="7"/>
    <x v="0"/>
    <x v="0"/>
    <x v="0"/>
    <x v="9"/>
    <x v="0"/>
    <n v="1"/>
    <s v="St Cah Maternity Theatre"/>
    <d v="2026-06-30T00:00:00"/>
    <d v="2026-06-30T07:30:00"/>
    <d v="2026-06-30T15:30:00"/>
    <m/>
    <m/>
    <m/>
    <m/>
    <m/>
    <m/>
    <m/>
    <m/>
    <n v="4"/>
    <n v="0"/>
    <n v="4"/>
    <s v="JUNE-26-dummy-data.xlsx"/>
    <b v="0"/>
    <n v="0"/>
  </r>
  <r>
    <x v="0"/>
    <x v="2"/>
    <x v="10"/>
    <x v="7"/>
    <x v="0"/>
    <x v="0"/>
    <x v="0"/>
    <x v="9"/>
    <x v="1"/>
    <n v="1"/>
    <s v="St Cah Maternity Theatre"/>
    <d v="2026-06-30T00:00:00"/>
    <d v="2026-06-30T07:30:00"/>
    <d v="2026-06-30T15:30:00"/>
    <s v="661503109032"/>
    <s v="60258510"/>
    <s v="Manual removal of placenta"/>
    <s v="Wound closure"/>
    <s v="Obstetrics"/>
    <s v="Dr Dummy 11"/>
    <d v="2026-06-30T11:41:00"/>
    <d v="2026-06-30T13:12:00"/>
    <m/>
    <m/>
    <n v="1"/>
    <s v="JUNE-26-dummy-data.xlsx"/>
    <b v="0"/>
    <m/>
  </r>
  <r>
    <x v="0"/>
    <x v="2"/>
    <x v="10"/>
    <x v="7"/>
    <x v="0"/>
    <x v="0"/>
    <x v="0"/>
    <x v="9"/>
    <x v="1"/>
    <n v="1"/>
    <s v="St Cah Maternity Theatre"/>
    <d v="2026-06-30T00:00:00"/>
    <d v="2026-06-30T07:30:00"/>
    <d v="2026-06-30T15:30:00"/>
    <s v="662717058765"/>
    <s v="60107545"/>
    <s v="Caesarean section"/>
    <m/>
    <s v="Obstetrics"/>
    <s v="Dr Dummy 11"/>
    <d v="2026-06-30T09:36:00"/>
    <d v="2026-06-30T11:07:00"/>
    <m/>
    <m/>
    <n v="1"/>
    <s v="JUNE-26-dummy-data.xlsx"/>
    <b v="0"/>
    <m/>
  </r>
  <r>
    <x v="0"/>
    <x v="2"/>
    <x v="10"/>
    <x v="7"/>
    <x v="0"/>
    <x v="0"/>
    <x v="0"/>
    <x v="9"/>
    <x v="1"/>
    <n v="1"/>
    <s v="St Cah Maternity Theatre"/>
    <d v="2026-06-30T00:00:00"/>
    <d v="2026-06-30T07:30:00"/>
    <d v="2026-06-30T15:30:00"/>
    <s v="675162474018"/>
    <s v="60122021"/>
    <s v="Repair of perineal tear"/>
    <m/>
    <s v="Obstetrics"/>
    <s v="Dr Dummy 11"/>
    <d v="2026-06-30T13:33:00"/>
    <d v="2026-06-30T14:52:00"/>
    <m/>
    <m/>
    <n v="1"/>
    <s v="JUNE-26-dummy-data.xlsx"/>
    <b v="0"/>
    <m/>
  </r>
  <r>
    <x v="0"/>
    <x v="2"/>
    <x v="10"/>
    <x v="7"/>
    <x v="0"/>
    <x v="0"/>
    <x v="0"/>
    <x v="9"/>
    <x v="1"/>
    <n v="1"/>
    <s v="St Cah Maternity Theatre"/>
    <d v="2026-06-30T00:00:00"/>
    <d v="2026-06-30T07:30:00"/>
    <d v="2026-06-30T15:30:00"/>
    <s v="685863234916"/>
    <s v="60074123"/>
    <s v="Caesarean section"/>
    <m/>
    <s v="Obstetrics"/>
    <s v="Dr Dummy 11"/>
    <d v="2026-06-30T07:33:00"/>
    <d v="2026-06-30T09:09:00"/>
    <m/>
    <m/>
    <n v="1"/>
    <s v="JUNE-26-dummy-data.xlsx"/>
    <b v="0"/>
    <m/>
  </r>
  <r>
    <x v="0"/>
    <x v="2"/>
    <x v="10"/>
    <x v="7"/>
    <x v="1"/>
    <x v="0"/>
    <x v="0"/>
    <x v="9"/>
    <x v="0"/>
    <n v="1"/>
    <s v="St Cah Maternity Theatre"/>
    <d v="2026-07-09T00:00:00"/>
    <d v="2026-07-09T09:00:00"/>
    <d v="2026-07-09T17:00:00"/>
    <m/>
    <m/>
    <m/>
    <m/>
    <m/>
    <m/>
    <m/>
    <m/>
    <n v="4"/>
    <n v="0"/>
    <n v="4"/>
    <s v="JULY-26-dummy-data.xlsx"/>
    <b v="0"/>
    <n v="0"/>
  </r>
  <r>
    <x v="0"/>
    <x v="2"/>
    <x v="10"/>
    <x v="7"/>
    <x v="1"/>
    <x v="0"/>
    <x v="0"/>
    <x v="9"/>
    <x v="1"/>
    <n v="1"/>
    <s v="St Cah Maternity Theatre"/>
    <d v="2026-07-09T00:00:00"/>
    <d v="2026-07-09T09:00:00"/>
    <d v="2026-07-09T17:00:00"/>
    <s v="720580071140"/>
    <s v="70199567"/>
    <s v="Manual removal of placenta"/>
    <s v="Wound dressing"/>
    <s v="Obstetrics"/>
    <s v="Dr Dummy 21"/>
    <d v="2026-07-09T11:06:00"/>
    <d v="2026-07-09T12:32:00"/>
    <m/>
    <m/>
    <n v="1"/>
    <s v="JULY-26-dummy-data.xlsx"/>
    <b v="0"/>
    <m/>
  </r>
  <r>
    <x v="0"/>
    <x v="2"/>
    <x v="10"/>
    <x v="7"/>
    <x v="1"/>
    <x v="0"/>
    <x v="0"/>
    <x v="9"/>
    <x v="1"/>
    <n v="1"/>
    <s v="St Cah Maternity Theatre"/>
    <d v="2026-07-09T00:00:00"/>
    <d v="2026-07-09T09:00:00"/>
    <d v="2026-07-09T17:00:00"/>
    <s v="727212183922"/>
    <s v="70252150"/>
    <s v="Manual removal of placenta"/>
    <m/>
    <s v="Obstetrics"/>
    <s v="Dr Dummy 21"/>
    <d v="2026-07-09T13:07:00"/>
    <d v="2026-07-09T14:11:00"/>
    <m/>
    <m/>
    <n v="1"/>
    <s v="JULY-26-dummy-data.xlsx"/>
    <b v="0"/>
    <m/>
  </r>
  <r>
    <x v="0"/>
    <x v="2"/>
    <x v="10"/>
    <x v="7"/>
    <x v="1"/>
    <x v="0"/>
    <x v="0"/>
    <x v="9"/>
    <x v="1"/>
    <n v="1"/>
    <s v="St Cah Maternity Theatre"/>
    <d v="2026-07-09T00:00:00"/>
    <d v="2026-07-09T09:00:00"/>
    <d v="2026-07-09T17:00:00"/>
    <s v="767352895181"/>
    <s v="70004381"/>
    <s v="Repair of perineal tear"/>
    <m/>
    <s v="Obstetrics"/>
    <s v="Dr Dummy 21"/>
    <d v="2026-07-09T09:07:00"/>
    <d v="2026-07-09T10:25:00"/>
    <m/>
    <m/>
    <n v="1"/>
    <s v="JULY-26-dummy-data.xlsx"/>
    <b v="0"/>
    <m/>
  </r>
  <r>
    <x v="0"/>
    <x v="2"/>
    <x v="10"/>
    <x v="7"/>
    <x v="1"/>
    <x v="0"/>
    <x v="0"/>
    <x v="9"/>
    <x v="1"/>
    <n v="1"/>
    <s v="St Cah Maternity Theatre"/>
    <d v="2026-07-09T00:00:00"/>
    <d v="2026-07-09T09:00:00"/>
    <d v="2026-07-09T17:00:00"/>
    <s v="779925552196"/>
    <s v="70010131"/>
    <s v="Caesarean section"/>
    <m/>
    <s v="Obstetrics"/>
    <s v="Dr Dummy 21"/>
    <d v="2026-07-09T15:07:00"/>
    <d v="2026-07-09T16:31:00"/>
    <m/>
    <m/>
    <n v="1"/>
    <s v="JULY-26-dummy-data.xlsx"/>
    <b v="0"/>
    <m/>
  </r>
  <r>
    <x v="0"/>
    <x v="2"/>
    <x v="10"/>
    <x v="7"/>
    <x v="1"/>
    <x v="0"/>
    <x v="0"/>
    <x v="9"/>
    <x v="0"/>
    <n v="1"/>
    <s v="St Cah Maternity Theatre"/>
    <d v="2026-07-11T00:00:00"/>
    <d v="2026-07-11T09:00:00"/>
    <d v="2026-07-11T17:00:00"/>
    <m/>
    <m/>
    <m/>
    <m/>
    <m/>
    <m/>
    <m/>
    <m/>
    <n v="4"/>
    <n v="0"/>
    <n v="4"/>
    <s v="JULY-26-dummy-data.xlsx"/>
    <b v="0"/>
    <n v="0"/>
  </r>
  <r>
    <x v="0"/>
    <x v="2"/>
    <x v="10"/>
    <x v="7"/>
    <x v="1"/>
    <x v="0"/>
    <x v="0"/>
    <x v="9"/>
    <x v="1"/>
    <n v="1"/>
    <s v="St Cah Maternity Theatre"/>
    <d v="2026-07-11T00:00:00"/>
    <d v="2026-07-11T09:00:00"/>
    <d v="2026-07-11T17:00:00"/>
    <s v="723919348721"/>
    <s v="70232611"/>
    <s v="Repair of perineal tear"/>
    <s v="Tissue biopsy"/>
    <s v="Obstetrics"/>
    <s v="Dr Dummy 23"/>
    <d v="2026-07-11T13:03:00"/>
    <d v="2026-07-11T14:38:00"/>
    <m/>
    <m/>
    <n v="1"/>
    <s v="JULY-26-dummy-data.xlsx"/>
    <b v="0"/>
    <m/>
  </r>
  <r>
    <x v="0"/>
    <x v="2"/>
    <x v="10"/>
    <x v="7"/>
    <x v="1"/>
    <x v="0"/>
    <x v="0"/>
    <x v="9"/>
    <x v="1"/>
    <n v="1"/>
    <s v="St Cah Maternity Theatre"/>
    <d v="2026-07-11T00:00:00"/>
    <d v="2026-07-11T09:00:00"/>
    <d v="2026-07-11T17:00:00"/>
    <s v="727029140223"/>
    <s v="70009713"/>
    <s v="Caesarean section"/>
    <m/>
    <s v="Obstetrics"/>
    <s v="Dr Dummy 23"/>
    <d v="2026-07-11T09:06:00"/>
    <d v="2026-07-11T10:32:00"/>
    <m/>
    <m/>
    <n v="1"/>
    <s v="JULY-26-dummy-data.xlsx"/>
    <b v="0"/>
    <m/>
  </r>
  <r>
    <x v="0"/>
    <x v="2"/>
    <x v="10"/>
    <x v="7"/>
    <x v="1"/>
    <x v="0"/>
    <x v="0"/>
    <x v="9"/>
    <x v="1"/>
    <n v="1"/>
    <s v="St Cah Maternity Theatre"/>
    <d v="2026-07-11T00:00:00"/>
    <d v="2026-07-11T09:00:00"/>
    <d v="2026-07-11T17:00:00"/>
    <s v="729263833281"/>
    <s v="70017099"/>
    <s v="Caesarean section"/>
    <m/>
    <s v="Obstetrics"/>
    <s v="Dr Dummy 23"/>
    <d v="2026-07-11T11:08:00"/>
    <d v="2026-07-11T12:41:00"/>
    <m/>
    <m/>
    <n v="1"/>
    <s v="JULY-26-dummy-data.xlsx"/>
    <b v="0"/>
    <m/>
  </r>
  <r>
    <x v="0"/>
    <x v="2"/>
    <x v="10"/>
    <x v="7"/>
    <x v="1"/>
    <x v="0"/>
    <x v="0"/>
    <x v="9"/>
    <x v="1"/>
    <n v="1"/>
    <s v="St Cah Maternity Theatre"/>
    <d v="2026-07-11T00:00:00"/>
    <d v="2026-07-11T09:00:00"/>
    <d v="2026-07-11T17:00:00"/>
    <s v="737589528783"/>
    <s v="70102018"/>
    <s v="Manual removal of placenta"/>
    <m/>
    <s v="Obstetrics"/>
    <s v="Dr Dummy 23"/>
    <d v="2026-07-11T15:02:00"/>
    <d v="2026-07-11T16:26:00"/>
    <m/>
    <m/>
    <n v="1"/>
    <s v="JULY-26-dummy-data.xlsx"/>
    <b v="0"/>
    <m/>
  </r>
  <r>
    <x v="0"/>
    <x v="2"/>
    <x v="10"/>
    <x v="7"/>
    <x v="1"/>
    <x v="0"/>
    <x v="0"/>
    <x v="9"/>
    <x v="0"/>
    <n v="1"/>
    <s v="St Cah Maternity Theatre"/>
    <d v="2026-07-15T00:00:00"/>
    <d v="2026-07-15T09:00:00"/>
    <d v="2026-07-15T17:00:00"/>
    <m/>
    <m/>
    <m/>
    <m/>
    <m/>
    <m/>
    <m/>
    <m/>
    <n v="4"/>
    <n v="0"/>
    <n v="4"/>
    <s v="JULY-26-dummy-data.xlsx"/>
    <b v="0"/>
    <n v="0"/>
  </r>
  <r>
    <x v="0"/>
    <x v="2"/>
    <x v="10"/>
    <x v="7"/>
    <x v="1"/>
    <x v="0"/>
    <x v="0"/>
    <x v="9"/>
    <x v="1"/>
    <n v="1"/>
    <s v="St Cah Maternity Theatre"/>
    <d v="2026-07-15T00:00:00"/>
    <d v="2026-07-15T09:00:00"/>
    <d v="2026-07-15T17:00:00"/>
    <s v="751065121730"/>
    <s v="70286066"/>
    <s v="Repair of perineal tear"/>
    <m/>
    <s v="Obstetrics"/>
    <s v="Dr Dummy 16"/>
    <d v="2026-07-15T09:12:00"/>
    <d v="2026-07-15T10:29:00"/>
    <m/>
    <m/>
    <n v="1"/>
    <s v="JULY-26-dummy-data.xlsx"/>
    <b v="0"/>
    <m/>
  </r>
  <r>
    <x v="0"/>
    <x v="2"/>
    <x v="10"/>
    <x v="7"/>
    <x v="1"/>
    <x v="0"/>
    <x v="0"/>
    <x v="9"/>
    <x v="1"/>
    <n v="1"/>
    <s v="St Cah Maternity Theatre"/>
    <d v="2026-07-15T00:00:00"/>
    <d v="2026-07-15T09:00:00"/>
    <d v="2026-07-15T17:00:00"/>
    <s v="770621694204"/>
    <s v="70297460"/>
    <s v="Caesarean section"/>
    <m/>
    <s v="Obstetrics"/>
    <s v="Dr Dummy 16"/>
    <d v="2026-07-15T11:07:00"/>
    <d v="2026-07-15T12:17:00"/>
    <m/>
    <m/>
    <n v="1"/>
    <s v="JULY-26-dummy-data.xlsx"/>
    <b v="0"/>
    <m/>
  </r>
  <r>
    <x v="0"/>
    <x v="2"/>
    <x v="10"/>
    <x v="7"/>
    <x v="1"/>
    <x v="0"/>
    <x v="0"/>
    <x v="9"/>
    <x v="1"/>
    <n v="1"/>
    <s v="St Cah Maternity Theatre"/>
    <d v="2026-07-15T00:00:00"/>
    <d v="2026-07-15T09:00:00"/>
    <d v="2026-07-15T17:00:00"/>
    <s v="778354308520"/>
    <s v="70086994"/>
    <s v="Manual removal of placenta"/>
    <m/>
    <s v="Obstetrics"/>
    <s v="Dr Dummy 16"/>
    <d v="2026-07-15T13:12:00"/>
    <d v="2026-07-15T14:43:00"/>
    <m/>
    <m/>
    <n v="1"/>
    <s v="JULY-26-dummy-data.xlsx"/>
    <b v="0"/>
    <m/>
  </r>
  <r>
    <x v="0"/>
    <x v="2"/>
    <x v="10"/>
    <x v="7"/>
    <x v="1"/>
    <x v="0"/>
    <x v="0"/>
    <x v="9"/>
    <x v="1"/>
    <n v="1"/>
    <s v="St Cah Maternity Theatre"/>
    <d v="2026-07-15T00:00:00"/>
    <d v="2026-07-15T09:00:00"/>
    <d v="2026-07-15T17:00:00"/>
    <s v="791599428606"/>
    <s v="70187526"/>
    <s v="Caesarean section"/>
    <m/>
    <s v="Obstetrics"/>
    <s v="Dr Dummy 16"/>
    <d v="2026-07-15T15:08:00"/>
    <d v="2026-07-15T16:37:00"/>
    <m/>
    <m/>
    <n v="1"/>
    <s v="JULY-26-dummy-data.xlsx"/>
    <b v="0"/>
    <m/>
  </r>
  <r>
    <x v="0"/>
    <x v="2"/>
    <x v="10"/>
    <x v="7"/>
    <x v="1"/>
    <x v="0"/>
    <x v="0"/>
    <x v="9"/>
    <x v="0"/>
    <n v="1"/>
    <s v="St Cah Maternity Theatre"/>
    <d v="2026-07-26T00:00:00"/>
    <d v="2026-07-26T07:30:00"/>
    <d v="2026-07-26T15:30:00"/>
    <m/>
    <m/>
    <m/>
    <m/>
    <m/>
    <m/>
    <m/>
    <m/>
    <n v="4"/>
    <n v="0"/>
    <n v="4"/>
    <s v="JULY-26-dummy-data.xlsx"/>
    <b v="0"/>
    <n v="0"/>
  </r>
  <r>
    <x v="0"/>
    <x v="2"/>
    <x v="10"/>
    <x v="7"/>
    <x v="1"/>
    <x v="0"/>
    <x v="0"/>
    <x v="9"/>
    <x v="1"/>
    <n v="1"/>
    <s v="St Cah Maternity Theatre"/>
    <d v="2026-07-26T00:00:00"/>
    <d v="2026-07-26T07:30:00"/>
    <d v="2026-07-26T15:30:00"/>
    <s v="703320575435"/>
    <s v="70013301"/>
    <s v="Caesarean section"/>
    <s v="Local anaesthetic infiltration"/>
    <s v="Obstetrics"/>
    <s v="Dr Dummy 01"/>
    <d v="2026-07-26T11:34:00"/>
    <d v="2026-07-26T12:45:00"/>
    <m/>
    <m/>
    <n v="1"/>
    <s v="JULY-26-dummy-data.xlsx"/>
    <b v="0"/>
    <m/>
  </r>
  <r>
    <x v="0"/>
    <x v="2"/>
    <x v="10"/>
    <x v="7"/>
    <x v="1"/>
    <x v="0"/>
    <x v="0"/>
    <x v="9"/>
    <x v="1"/>
    <n v="1"/>
    <s v="St Cah Maternity Theatre"/>
    <d v="2026-07-26T00:00:00"/>
    <d v="2026-07-26T07:30:00"/>
    <d v="2026-07-26T15:30:00"/>
    <s v="756530105065"/>
    <s v="70290226"/>
    <s v="Manual removal of placenta"/>
    <m/>
    <s v="Obstetrics"/>
    <s v="Dr Dummy 01"/>
    <d v="2026-07-26T09:35:00"/>
    <d v="2026-07-26T11:11:00"/>
    <m/>
    <m/>
    <n v="1"/>
    <s v="JULY-26-dummy-data.xlsx"/>
    <b v="0"/>
    <m/>
  </r>
  <r>
    <x v="0"/>
    <x v="2"/>
    <x v="10"/>
    <x v="7"/>
    <x v="1"/>
    <x v="0"/>
    <x v="0"/>
    <x v="9"/>
    <x v="1"/>
    <n v="1"/>
    <s v="St Cah Maternity Theatre"/>
    <d v="2026-07-26T00:00:00"/>
    <d v="2026-07-26T07:30:00"/>
    <d v="2026-07-26T15:30:00"/>
    <s v="767192038893"/>
    <s v="70156438"/>
    <s v="Manual removal of placenta"/>
    <m/>
    <s v="Obstetrics"/>
    <s v="Dr Dummy 01"/>
    <d v="2026-07-26T13:41:00"/>
    <d v="2026-07-26T15:10:00"/>
    <m/>
    <m/>
    <n v="1"/>
    <s v="JULY-26-dummy-data.xlsx"/>
    <b v="0"/>
    <m/>
  </r>
  <r>
    <x v="0"/>
    <x v="2"/>
    <x v="10"/>
    <x v="7"/>
    <x v="1"/>
    <x v="0"/>
    <x v="0"/>
    <x v="9"/>
    <x v="1"/>
    <n v="1"/>
    <s v="St Cah Maternity Theatre"/>
    <d v="2026-07-26T00:00:00"/>
    <d v="2026-07-26T07:30:00"/>
    <d v="2026-07-26T15:30:00"/>
    <s v="777644542161"/>
    <s v="70015448"/>
    <s v="Caesarean section"/>
    <m/>
    <s v="Obstetrics"/>
    <s v="Dr Dummy 01"/>
    <d v="2026-07-26T07:42:00"/>
    <d v="2026-07-26T08:54:00"/>
    <m/>
    <m/>
    <n v="1"/>
    <s v="JULY-26-dummy-data.xlsx"/>
    <b v="0"/>
    <m/>
  </r>
  <r>
    <x v="0"/>
    <x v="2"/>
    <x v="10"/>
    <x v="7"/>
    <x v="1"/>
    <x v="0"/>
    <x v="0"/>
    <x v="9"/>
    <x v="0"/>
    <n v="1"/>
    <s v="St Cah Maternity Theatre"/>
    <d v="2026-07-30T00:00:00"/>
    <d v="2026-07-30T08:30:00"/>
    <d v="2026-07-30T16:30:00"/>
    <m/>
    <m/>
    <m/>
    <m/>
    <m/>
    <m/>
    <m/>
    <m/>
    <n v="4"/>
    <n v="0"/>
    <n v="4"/>
    <s v="JULY-26-dummy-data.xlsx"/>
    <b v="0"/>
    <n v="0"/>
  </r>
  <r>
    <x v="0"/>
    <x v="2"/>
    <x v="10"/>
    <x v="7"/>
    <x v="1"/>
    <x v="0"/>
    <x v="0"/>
    <x v="9"/>
    <x v="1"/>
    <n v="1"/>
    <s v="St Cah Maternity Theatre"/>
    <d v="2026-07-30T00:00:00"/>
    <d v="2026-07-30T08:30:00"/>
    <d v="2026-07-30T16:30:00"/>
    <s v="704015652695"/>
    <s v="70233729"/>
    <s v="Repair of perineal tear"/>
    <m/>
    <s v="Obstetrics"/>
    <s v="Dr Dummy 19"/>
    <d v="2026-07-30T08:42:00"/>
    <d v="2026-07-30T10:04:00"/>
    <m/>
    <m/>
    <n v="1"/>
    <s v="JULY-26-dummy-data.xlsx"/>
    <b v="0"/>
    <m/>
  </r>
  <r>
    <x v="0"/>
    <x v="2"/>
    <x v="10"/>
    <x v="7"/>
    <x v="1"/>
    <x v="0"/>
    <x v="0"/>
    <x v="9"/>
    <x v="1"/>
    <n v="1"/>
    <s v="St Cah Maternity Theatre"/>
    <d v="2026-07-30T00:00:00"/>
    <d v="2026-07-30T08:30:00"/>
    <d v="2026-07-30T16:30:00"/>
    <s v="762746296123"/>
    <s v="70006490"/>
    <s v="Manual removal of placenta"/>
    <m/>
    <s v="Obstetrics"/>
    <s v="Dr Dummy 19"/>
    <d v="2026-07-30T10:33:00"/>
    <d v="2026-07-30T11:47:00"/>
    <m/>
    <m/>
    <n v="1"/>
    <s v="JULY-26-dummy-data.xlsx"/>
    <b v="0"/>
    <m/>
  </r>
  <r>
    <x v="0"/>
    <x v="2"/>
    <x v="10"/>
    <x v="7"/>
    <x v="1"/>
    <x v="0"/>
    <x v="0"/>
    <x v="9"/>
    <x v="1"/>
    <n v="1"/>
    <s v="St Cah Maternity Theatre"/>
    <d v="2026-07-30T00:00:00"/>
    <d v="2026-07-30T08:30:00"/>
    <d v="2026-07-30T16:30:00"/>
    <s v="785638589620"/>
    <s v="70290988"/>
    <s v="Caesarean section"/>
    <m/>
    <s v="Obstetrics"/>
    <s v="Dr Dummy 19"/>
    <d v="2026-07-30T14:42:00"/>
    <d v="2026-07-30T15:52:00"/>
    <m/>
    <m/>
    <n v="1"/>
    <s v="JULY-26-dummy-data.xlsx"/>
    <b v="0"/>
    <m/>
  </r>
  <r>
    <x v="0"/>
    <x v="2"/>
    <x v="10"/>
    <x v="7"/>
    <x v="1"/>
    <x v="0"/>
    <x v="0"/>
    <x v="9"/>
    <x v="1"/>
    <n v="1"/>
    <s v="St Cah Maternity Theatre"/>
    <d v="2026-07-30T00:00:00"/>
    <d v="2026-07-30T08:30:00"/>
    <d v="2026-07-30T16:30:00"/>
    <s v="795449814432"/>
    <s v="70077928"/>
    <s v="Manual removal of placenta"/>
    <s v="Diagnostic examination"/>
    <s v="Obstetrics"/>
    <s v="Dr Dummy 19"/>
    <d v="2026-07-30T12:37:00"/>
    <d v="2026-07-30T14:16:00"/>
    <m/>
    <m/>
    <n v="1"/>
    <s v="JULY-26-dummy-data.xlsx"/>
    <b v="0"/>
    <m/>
  </r>
  <r>
    <x v="0"/>
    <x v="2"/>
    <x v="10"/>
    <x v="7"/>
    <x v="2"/>
    <x v="0"/>
    <x v="0"/>
    <x v="9"/>
    <x v="0"/>
    <n v="1"/>
    <s v="St Cah Maternity Theatre"/>
    <d v="2026-08-16T00:00:00"/>
    <d v="2026-08-16T08:00:00"/>
    <d v="2026-08-16T16:00:00"/>
    <m/>
    <m/>
    <m/>
    <m/>
    <m/>
    <m/>
    <m/>
    <m/>
    <n v="4"/>
    <n v="0"/>
    <n v="4"/>
    <s v="AUGUST-26-dummy-data.xlsx"/>
    <b v="0"/>
    <n v="0"/>
  </r>
  <r>
    <x v="0"/>
    <x v="2"/>
    <x v="10"/>
    <x v="7"/>
    <x v="2"/>
    <x v="0"/>
    <x v="0"/>
    <x v="9"/>
    <x v="1"/>
    <n v="1"/>
    <s v="St Cah Maternity Theatre"/>
    <d v="2026-08-16T00:00:00"/>
    <d v="2026-08-16T08:00:00"/>
    <d v="2026-08-16T16:00:00"/>
    <s v="968037530336"/>
    <s v="981374"/>
    <s v="Repair of perineal tear"/>
    <s v="Local anaesthetic infiltration"/>
    <s v="Obstetrics"/>
    <s v="Dr Dummy 14"/>
    <d v="2026-08-16T08:10:00"/>
    <d v="2026-08-16T09:39:00"/>
    <m/>
    <m/>
    <n v="1"/>
    <s v="AUGUST-26-dummy-data.xlsx"/>
    <b v="0"/>
    <m/>
  </r>
  <r>
    <x v="0"/>
    <x v="2"/>
    <x v="10"/>
    <x v="7"/>
    <x v="2"/>
    <x v="0"/>
    <x v="0"/>
    <x v="9"/>
    <x v="1"/>
    <n v="1"/>
    <s v="St Cah Maternity Theatre"/>
    <d v="2026-08-16T00:00:00"/>
    <d v="2026-08-16T08:00:00"/>
    <d v="2026-08-16T16:00:00"/>
    <s v="983009601942"/>
    <s v="943843"/>
    <s v="Manual removal of placenta"/>
    <m/>
    <s v="Obstetrics"/>
    <s v="Dr Dummy 14"/>
    <d v="2026-08-16T12:09:00"/>
    <d v="2026-08-16T13:17:00"/>
    <m/>
    <m/>
    <n v="1"/>
    <s v="AUGUST-26-dummy-data.xlsx"/>
    <b v="0"/>
    <m/>
  </r>
  <r>
    <x v="0"/>
    <x v="2"/>
    <x v="10"/>
    <x v="7"/>
    <x v="2"/>
    <x v="0"/>
    <x v="0"/>
    <x v="9"/>
    <x v="1"/>
    <n v="1"/>
    <s v="St Cah Maternity Theatre"/>
    <d v="2026-08-16T00:00:00"/>
    <d v="2026-08-16T08:00:00"/>
    <d v="2026-08-16T16:00:00"/>
    <s v="988464467971"/>
    <s v="826475"/>
    <s v="Caesarean section"/>
    <m/>
    <s v="Obstetrics"/>
    <s v="Dr Dummy 14"/>
    <d v="2026-08-16T14:04:00"/>
    <d v="2026-08-16T15:24:00"/>
    <m/>
    <m/>
    <n v="1"/>
    <s v="AUGUST-26-dummy-data.xlsx"/>
    <b v="0"/>
    <m/>
  </r>
  <r>
    <x v="0"/>
    <x v="2"/>
    <x v="10"/>
    <x v="7"/>
    <x v="2"/>
    <x v="0"/>
    <x v="0"/>
    <x v="9"/>
    <x v="1"/>
    <n v="1"/>
    <s v="St Cah Maternity Theatre"/>
    <d v="2026-08-16T00:00:00"/>
    <d v="2026-08-16T08:00:00"/>
    <d v="2026-08-16T16:00:00"/>
    <s v="990833250059"/>
    <s v="817491"/>
    <s v="Repair of perineal tear"/>
    <m/>
    <s v="Obstetrics"/>
    <s v="Dr Dummy 14"/>
    <d v="2026-08-16T10:07:00"/>
    <d v="2026-08-16T11:33:00"/>
    <m/>
    <m/>
    <n v="1"/>
    <s v="AUGUST-26-dummy-data.xlsx"/>
    <b v="0"/>
    <m/>
  </r>
  <r>
    <x v="0"/>
    <x v="2"/>
    <x v="10"/>
    <x v="7"/>
    <x v="2"/>
    <x v="0"/>
    <x v="0"/>
    <x v="9"/>
    <x v="0"/>
    <n v="1"/>
    <s v="St Cah Maternity Theatre"/>
    <d v="2026-08-20T00:00:00"/>
    <d v="2026-08-20T09:00:00"/>
    <d v="2026-08-20T17:00:00"/>
    <m/>
    <m/>
    <m/>
    <m/>
    <m/>
    <m/>
    <m/>
    <m/>
    <n v="4"/>
    <n v="0"/>
    <n v="4"/>
    <s v="AUGUST-26-dummy-data.xlsx"/>
    <b v="0"/>
    <n v="0"/>
  </r>
  <r>
    <x v="0"/>
    <x v="2"/>
    <x v="10"/>
    <x v="7"/>
    <x v="2"/>
    <x v="0"/>
    <x v="0"/>
    <x v="9"/>
    <x v="1"/>
    <n v="1"/>
    <s v="St Cah Maternity Theatre"/>
    <d v="2026-08-20T00:00:00"/>
    <d v="2026-08-20T09:00:00"/>
    <d v="2026-08-20T17:00:00"/>
    <s v="905623722798"/>
    <s v="852391"/>
    <s v="Repair of perineal tear"/>
    <m/>
    <s v="Obstetrics"/>
    <s v="Dr Dummy 23"/>
    <d v="2026-08-20T13:11:00"/>
    <d v="2026-08-20T14:16:00"/>
    <m/>
    <m/>
    <n v="1"/>
    <s v="AUGUST-26-dummy-data.xlsx"/>
    <b v="0"/>
    <m/>
  </r>
  <r>
    <x v="0"/>
    <x v="2"/>
    <x v="10"/>
    <x v="7"/>
    <x v="2"/>
    <x v="0"/>
    <x v="0"/>
    <x v="9"/>
    <x v="1"/>
    <n v="1"/>
    <s v="St Cah Maternity Theatre"/>
    <d v="2026-08-20T00:00:00"/>
    <d v="2026-08-20T09:00:00"/>
    <d v="2026-08-20T17:00:00"/>
    <s v="955098709999"/>
    <s v="711606"/>
    <s v="Caesarean section"/>
    <m/>
    <s v="Obstetrics"/>
    <s v="Dr Dummy 23"/>
    <d v="2026-08-20T11:10:00"/>
    <d v="2026-08-20T12:30:00"/>
    <m/>
    <m/>
    <n v="1"/>
    <s v="AUGUST-26-dummy-data.xlsx"/>
    <b v="0"/>
    <m/>
  </r>
  <r>
    <x v="0"/>
    <x v="2"/>
    <x v="10"/>
    <x v="7"/>
    <x v="2"/>
    <x v="0"/>
    <x v="0"/>
    <x v="9"/>
    <x v="1"/>
    <n v="1"/>
    <s v="St Cah Maternity Theatre"/>
    <d v="2026-08-20T00:00:00"/>
    <d v="2026-08-20T09:00:00"/>
    <d v="2026-08-20T17:00:00"/>
    <s v="968740249028"/>
    <s v="959866"/>
    <s v="Repair of perineal tear"/>
    <m/>
    <s v="Obstetrics"/>
    <s v="Dr Dummy 23"/>
    <d v="2026-08-20T09:09:00"/>
    <d v="2026-08-20T10:27:00"/>
    <m/>
    <m/>
    <n v="1"/>
    <s v="AUGUST-26-dummy-data.xlsx"/>
    <b v="0"/>
    <m/>
  </r>
  <r>
    <x v="0"/>
    <x v="2"/>
    <x v="10"/>
    <x v="7"/>
    <x v="2"/>
    <x v="0"/>
    <x v="0"/>
    <x v="9"/>
    <x v="1"/>
    <n v="1"/>
    <s v="St Cah Maternity Theatre"/>
    <d v="2026-08-20T00:00:00"/>
    <d v="2026-08-20T09:00:00"/>
    <d v="2026-08-20T17:00:00"/>
    <s v="995910570932"/>
    <s v="900068"/>
    <s v="Repair of perineal tear"/>
    <m/>
    <s v="Obstetrics"/>
    <s v="Dr Dummy 23"/>
    <d v="2026-08-20T15:06:00"/>
    <d v="2026-08-20T16:33:00"/>
    <m/>
    <m/>
    <n v="1"/>
    <s v="AUGUST-26-dummy-data.xlsx"/>
    <b v="0"/>
    <m/>
  </r>
  <r>
    <x v="0"/>
    <x v="2"/>
    <x v="10"/>
    <x v="7"/>
    <x v="2"/>
    <x v="0"/>
    <x v="0"/>
    <x v="9"/>
    <x v="0"/>
    <n v="1"/>
    <s v="St Cah Maternity Theatre"/>
    <d v="2026-08-22T00:00:00"/>
    <d v="2026-08-22T09:00:00"/>
    <d v="2026-08-22T17:00:00"/>
    <m/>
    <m/>
    <m/>
    <m/>
    <m/>
    <m/>
    <m/>
    <m/>
    <n v="4"/>
    <n v="0"/>
    <n v="4"/>
    <s v="AUGUST-26-dummy-data.xlsx"/>
    <b v="0"/>
    <n v="0"/>
  </r>
  <r>
    <x v="0"/>
    <x v="2"/>
    <x v="10"/>
    <x v="7"/>
    <x v="2"/>
    <x v="0"/>
    <x v="0"/>
    <x v="9"/>
    <x v="1"/>
    <n v="1"/>
    <s v="St Cah Maternity Theatre"/>
    <d v="2026-08-22T00:00:00"/>
    <d v="2026-08-22T09:00:00"/>
    <d v="2026-08-22T17:00:00"/>
    <s v="915620614238"/>
    <s v="779568"/>
    <s v="Caesarean section"/>
    <m/>
    <s v="Obstetrics"/>
    <s v="Dr Dummy 15"/>
    <d v="2026-08-22T11:11:00"/>
    <d v="2026-08-22T12:33:00"/>
    <m/>
    <m/>
    <n v="1"/>
    <s v="AUGUST-26-dummy-data.xlsx"/>
    <b v="0"/>
    <m/>
  </r>
  <r>
    <x v="0"/>
    <x v="2"/>
    <x v="10"/>
    <x v="7"/>
    <x v="2"/>
    <x v="0"/>
    <x v="0"/>
    <x v="9"/>
    <x v="1"/>
    <n v="1"/>
    <s v="St Cah Maternity Theatre"/>
    <d v="2026-08-22T00:00:00"/>
    <d v="2026-08-22T09:00:00"/>
    <d v="2026-08-22T17:00:00"/>
    <s v="953947777579"/>
    <s v="844251"/>
    <s v="Caesarean section"/>
    <s v="Local anaesthetic infiltration"/>
    <s v="Obstetrics"/>
    <s v="Dr Dummy 15"/>
    <d v="2026-08-22T15:08:00"/>
    <d v="2026-08-22T16:40:00"/>
    <m/>
    <m/>
    <n v="1"/>
    <s v="AUGUST-26-dummy-data.xlsx"/>
    <b v="0"/>
    <m/>
  </r>
  <r>
    <x v="0"/>
    <x v="2"/>
    <x v="10"/>
    <x v="7"/>
    <x v="2"/>
    <x v="0"/>
    <x v="0"/>
    <x v="9"/>
    <x v="1"/>
    <n v="1"/>
    <s v="St Cah Maternity Theatre"/>
    <d v="2026-08-22T00:00:00"/>
    <d v="2026-08-22T09:00:00"/>
    <d v="2026-08-22T17:00:00"/>
    <s v="966370126068"/>
    <s v="873107"/>
    <s v="Repair of perineal tear"/>
    <m/>
    <s v="Obstetrics"/>
    <s v="Dr Dummy 15"/>
    <d v="2026-08-22T09:10:00"/>
    <d v="2026-08-22T10:45:00"/>
    <m/>
    <m/>
    <n v="1"/>
    <s v="AUGUST-26-dummy-data.xlsx"/>
    <b v="0"/>
    <m/>
  </r>
  <r>
    <x v="0"/>
    <x v="2"/>
    <x v="10"/>
    <x v="7"/>
    <x v="2"/>
    <x v="0"/>
    <x v="0"/>
    <x v="9"/>
    <x v="1"/>
    <n v="1"/>
    <s v="St Cah Maternity Theatre"/>
    <d v="2026-08-22T00:00:00"/>
    <d v="2026-08-22T09:00:00"/>
    <d v="2026-08-22T17:00:00"/>
    <s v="981133305862"/>
    <s v="818647"/>
    <s v="Repair of perineal tear"/>
    <s v="Wound closure"/>
    <s v="Obstetrics"/>
    <s v="Dr Dummy 15"/>
    <d v="2026-08-22T13:07:00"/>
    <d v="2026-08-22T14:37:00"/>
    <m/>
    <m/>
    <n v="1"/>
    <s v="AUGUST-26-dummy-data.xlsx"/>
    <b v="0"/>
    <m/>
  </r>
  <r>
    <x v="0"/>
    <x v="2"/>
    <x v="10"/>
    <x v="7"/>
    <x v="2"/>
    <x v="0"/>
    <x v="0"/>
    <x v="9"/>
    <x v="0"/>
    <n v="1"/>
    <s v="St Cah Maternity Theatre"/>
    <d v="2026-08-27T00:00:00"/>
    <d v="2026-08-27T08:00:00"/>
    <d v="2026-08-27T16:00:00"/>
    <m/>
    <m/>
    <m/>
    <m/>
    <m/>
    <m/>
    <m/>
    <m/>
    <n v="4"/>
    <n v="0"/>
    <n v="4"/>
    <s v="AUGUST-26-dummy-data.xlsx"/>
    <b v="0"/>
    <n v="0"/>
  </r>
  <r>
    <x v="0"/>
    <x v="2"/>
    <x v="10"/>
    <x v="7"/>
    <x v="2"/>
    <x v="0"/>
    <x v="0"/>
    <x v="9"/>
    <x v="1"/>
    <n v="1"/>
    <s v="St Cah Maternity Theatre"/>
    <d v="2026-08-27T00:00:00"/>
    <d v="2026-08-27T08:00:00"/>
    <d v="2026-08-27T16:00:00"/>
    <s v="913882446638"/>
    <s v="709292"/>
    <s v="Manual removal of placenta"/>
    <s v="Diagnostic examination"/>
    <s v="Obstetrics"/>
    <s v="Dr Dummy 16"/>
    <d v="2026-08-27T10:10:00"/>
    <d v="2026-08-27T11:24:00"/>
    <m/>
    <m/>
    <n v="1"/>
    <s v="AUGUST-26-dummy-data.xlsx"/>
    <b v="0"/>
    <m/>
  </r>
  <r>
    <x v="0"/>
    <x v="2"/>
    <x v="10"/>
    <x v="7"/>
    <x v="2"/>
    <x v="0"/>
    <x v="0"/>
    <x v="9"/>
    <x v="1"/>
    <n v="1"/>
    <s v="St Cah Maternity Theatre"/>
    <d v="2026-08-27T00:00:00"/>
    <d v="2026-08-27T08:00:00"/>
    <d v="2026-08-27T16:00:00"/>
    <s v="917857468360"/>
    <s v="778391"/>
    <s v="Caesarean section"/>
    <m/>
    <s v="Obstetrics"/>
    <s v="Dr Dummy 16"/>
    <d v="2026-08-27T12:10:00"/>
    <d v="2026-08-27T13:30:00"/>
    <m/>
    <m/>
    <n v="1"/>
    <s v="AUGUST-26-dummy-data.xlsx"/>
    <b v="0"/>
    <m/>
  </r>
  <r>
    <x v="0"/>
    <x v="2"/>
    <x v="10"/>
    <x v="7"/>
    <x v="2"/>
    <x v="0"/>
    <x v="0"/>
    <x v="9"/>
    <x v="1"/>
    <n v="1"/>
    <s v="St Cah Maternity Theatre"/>
    <d v="2026-08-27T00:00:00"/>
    <d v="2026-08-27T08:00:00"/>
    <d v="2026-08-27T16:00:00"/>
    <s v="932734220893"/>
    <s v="857920"/>
    <s v="Caesarean section"/>
    <s v="Diagnostic examination"/>
    <s v="Obstetrics"/>
    <s v="Dr Dummy 16"/>
    <d v="2026-08-27T14:05:00"/>
    <d v="2026-08-27T15:42:00"/>
    <m/>
    <m/>
    <n v="1"/>
    <s v="AUGUST-26-dummy-data.xlsx"/>
    <b v="0"/>
    <m/>
  </r>
  <r>
    <x v="0"/>
    <x v="2"/>
    <x v="10"/>
    <x v="7"/>
    <x v="2"/>
    <x v="0"/>
    <x v="0"/>
    <x v="9"/>
    <x v="1"/>
    <n v="1"/>
    <s v="St Cah Maternity Theatre"/>
    <d v="2026-08-27T00:00:00"/>
    <d v="2026-08-27T08:00:00"/>
    <d v="2026-08-27T16:00:00"/>
    <s v="939835421926"/>
    <s v="937870"/>
    <s v="Manual removal of placenta"/>
    <s v="Local anaesthetic infiltration"/>
    <s v="Obstetrics"/>
    <s v="Dr Dummy 16"/>
    <d v="2026-08-27T08:11:00"/>
    <d v="2026-08-27T09:17:00"/>
    <m/>
    <m/>
    <n v="1"/>
    <s v="AUGUST-26-dummy-data.xlsx"/>
    <b v="0"/>
    <m/>
  </r>
  <r>
    <x v="0"/>
    <x v="2"/>
    <x v="10"/>
    <x v="8"/>
    <x v="1"/>
    <x v="0"/>
    <x v="0"/>
    <x v="9"/>
    <x v="0"/>
    <n v="1"/>
    <s v="St Cah Maternity Theatre"/>
    <d v="2026-07-21T00:00:00"/>
    <d v="2026-07-21T07:30:00"/>
    <d v="2026-07-21T16:30:00"/>
    <m/>
    <m/>
    <m/>
    <m/>
    <m/>
    <m/>
    <m/>
    <m/>
    <n v="4"/>
    <n v="0"/>
    <n v="4"/>
    <s v="JULY-26-dummy-data.xlsx"/>
    <b v="0"/>
    <n v="0"/>
  </r>
  <r>
    <x v="0"/>
    <x v="2"/>
    <x v="10"/>
    <x v="8"/>
    <x v="1"/>
    <x v="0"/>
    <x v="0"/>
    <x v="9"/>
    <x v="1"/>
    <n v="1"/>
    <s v="St Cah Maternity Theatre"/>
    <d v="2026-07-21T00:00:00"/>
    <d v="2026-07-21T07:30:00"/>
    <d v="2026-07-21T16:30:00"/>
    <s v="723677291651"/>
    <s v="70202477"/>
    <s v="Repair of perineal tear"/>
    <m/>
    <s v="Obstetrics"/>
    <s v="Dr Dummy 07"/>
    <d v="2026-07-21T14:26:00"/>
    <d v="2026-07-21T15:48:00"/>
    <m/>
    <m/>
    <n v="1"/>
    <s v="JULY-26-dummy-data.xlsx"/>
    <b v="0"/>
    <m/>
  </r>
  <r>
    <x v="0"/>
    <x v="2"/>
    <x v="10"/>
    <x v="8"/>
    <x v="1"/>
    <x v="0"/>
    <x v="0"/>
    <x v="9"/>
    <x v="1"/>
    <n v="1"/>
    <s v="St Cah Maternity Theatre"/>
    <d v="2026-07-21T00:00:00"/>
    <d v="2026-07-21T07:30:00"/>
    <d v="2026-07-21T16:30:00"/>
    <s v="777217624475"/>
    <s v="70269963"/>
    <s v="Caesarean section"/>
    <s v="Wound closure"/>
    <s v="Obstetrics"/>
    <s v="Dr Dummy 07"/>
    <d v="2026-07-21T09:53:00"/>
    <d v="2026-07-21T11:10:00"/>
    <m/>
    <m/>
    <n v="1"/>
    <s v="JULY-26-dummy-data.xlsx"/>
    <b v="0"/>
    <m/>
  </r>
  <r>
    <x v="0"/>
    <x v="2"/>
    <x v="10"/>
    <x v="8"/>
    <x v="1"/>
    <x v="0"/>
    <x v="0"/>
    <x v="9"/>
    <x v="1"/>
    <n v="1"/>
    <s v="St Cah Maternity Theatre"/>
    <d v="2026-07-21T00:00:00"/>
    <d v="2026-07-21T07:30:00"/>
    <d v="2026-07-21T16:30:00"/>
    <s v="793615628731"/>
    <s v="70234066"/>
    <s v="Manual removal of placenta"/>
    <m/>
    <s v="Obstetrics"/>
    <s v="Dr Dummy 07"/>
    <d v="2026-07-21T07:36:00"/>
    <d v="2026-07-21T08:51:00"/>
    <m/>
    <m/>
    <n v="1"/>
    <s v="JULY-26-dummy-data.xlsx"/>
    <b v="0"/>
    <m/>
  </r>
  <r>
    <x v="0"/>
    <x v="2"/>
    <x v="10"/>
    <x v="8"/>
    <x v="1"/>
    <x v="0"/>
    <x v="0"/>
    <x v="9"/>
    <x v="1"/>
    <n v="1"/>
    <s v="St Cah Maternity Theatre"/>
    <d v="2026-07-21T00:00:00"/>
    <d v="2026-07-21T07:30:00"/>
    <d v="2026-07-21T16:30:00"/>
    <s v="799899697791"/>
    <s v="70204224"/>
    <s v="Caesarean section"/>
    <m/>
    <s v="Obstetrics"/>
    <s v="Dr Dummy 07"/>
    <d v="2026-07-21T12:05:00"/>
    <d v="2026-07-21T13:43:00"/>
    <m/>
    <m/>
    <n v="1"/>
    <s v="JULY-26-dummy-data.xlsx"/>
    <b v="0"/>
    <m/>
  </r>
  <r>
    <x v="0"/>
    <x v="2"/>
    <x v="10"/>
    <x v="8"/>
    <x v="2"/>
    <x v="0"/>
    <x v="0"/>
    <x v="9"/>
    <x v="0"/>
    <n v="1"/>
    <s v="St Cah Maternity Theatre"/>
    <d v="2026-08-02T00:00:00"/>
    <d v="2026-08-02T09:00:00"/>
    <d v="2026-08-02T18:00:00"/>
    <m/>
    <m/>
    <m/>
    <m/>
    <m/>
    <m/>
    <m/>
    <m/>
    <n v="4"/>
    <n v="0"/>
    <n v="4"/>
    <s v="AUGUST-26-dummy-data.xlsx"/>
    <b v="0"/>
    <n v="0"/>
  </r>
  <r>
    <x v="0"/>
    <x v="2"/>
    <x v="10"/>
    <x v="8"/>
    <x v="2"/>
    <x v="0"/>
    <x v="0"/>
    <x v="9"/>
    <x v="1"/>
    <n v="1"/>
    <s v="St Cah Maternity Theatre"/>
    <d v="2026-08-02T00:00:00"/>
    <d v="2026-08-02T09:00:00"/>
    <d v="2026-08-02T18:00:00"/>
    <s v="942890356527"/>
    <s v="982916"/>
    <s v="Manual removal of placenta"/>
    <m/>
    <s v="Obstetrics"/>
    <s v="Dr Dummy 21"/>
    <d v="2026-08-02T13:32:00"/>
    <d v="2026-08-02T14:59:00"/>
    <m/>
    <m/>
    <n v="1"/>
    <s v="AUGUST-26-dummy-data.xlsx"/>
    <b v="0"/>
    <m/>
  </r>
  <r>
    <x v="0"/>
    <x v="2"/>
    <x v="10"/>
    <x v="8"/>
    <x v="2"/>
    <x v="0"/>
    <x v="0"/>
    <x v="9"/>
    <x v="1"/>
    <n v="1"/>
    <s v="St Cah Maternity Theatre"/>
    <d v="2026-08-02T00:00:00"/>
    <d v="2026-08-02T09:00:00"/>
    <d v="2026-08-02T18:00:00"/>
    <s v="946369390794"/>
    <s v="801459"/>
    <s v="Caesarean section"/>
    <m/>
    <s v="Obstetrics"/>
    <s v="Dr Dummy 21"/>
    <d v="2026-08-02T11:25:00"/>
    <d v="2026-08-02T12:56:00"/>
    <m/>
    <m/>
    <n v="1"/>
    <s v="AUGUST-26-dummy-data.xlsx"/>
    <b v="0"/>
    <m/>
  </r>
  <r>
    <x v="0"/>
    <x v="2"/>
    <x v="10"/>
    <x v="8"/>
    <x v="2"/>
    <x v="0"/>
    <x v="0"/>
    <x v="9"/>
    <x v="1"/>
    <n v="1"/>
    <s v="St Cah Maternity Theatre"/>
    <d v="2026-08-02T00:00:00"/>
    <d v="2026-08-02T09:00:00"/>
    <d v="2026-08-02T18:00:00"/>
    <s v="961737010860"/>
    <s v="764829"/>
    <s v="Repair of perineal tear"/>
    <s v="Local anaesthetic infiltration"/>
    <s v="Obstetrics"/>
    <s v="Dr Dummy 21"/>
    <d v="2026-08-02T15:47:00"/>
    <d v="2026-08-02T17:29:00"/>
    <m/>
    <m/>
    <n v="1"/>
    <s v="AUGUST-26-dummy-data.xlsx"/>
    <b v="0"/>
    <m/>
  </r>
  <r>
    <x v="0"/>
    <x v="2"/>
    <x v="10"/>
    <x v="8"/>
    <x v="2"/>
    <x v="0"/>
    <x v="0"/>
    <x v="9"/>
    <x v="1"/>
    <n v="1"/>
    <s v="St Cah Maternity Theatre"/>
    <d v="2026-08-02T00:00:00"/>
    <d v="2026-08-02T09:00:00"/>
    <d v="2026-08-02T18:00:00"/>
    <s v="980390017897"/>
    <s v="754448"/>
    <s v="Manual removal of placenta"/>
    <m/>
    <s v="Obstetrics"/>
    <s v="Dr Dummy 21"/>
    <d v="2026-08-02T09:11:00"/>
    <d v="2026-08-02T10:46:00"/>
    <m/>
    <m/>
    <n v="1"/>
    <s v="AUGUST-26-dummy-data.xlsx"/>
    <b v="0"/>
    <m/>
  </r>
  <r>
    <x v="0"/>
    <x v="2"/>
    <x v="10"/>
    <x v="8"/>
    <x v="2"/>
    <x v="0"/>
    <x v="0"/>
    <x v="9"/>
    <x v="0"/>
    <n v="1"/>
    <s v="St Cah Maternity Theatre"/>
    <d v="2026-08-13T00:00:00"/>
    <d v="2026-08-13T08:30:00"/>
    <d v="2026-08-13T17:30:00"/>
    <m/>
    <m/>
    <m/>
    <m/>
    <m/>
    <m/>
    <m/>
    <m/>
    <n v="4"/>
    <n v="0"/>
    <n v="4"/>
    <s v="AUGUST-26-dummy-data.xlsx"/>
    <b v="0"/>
    <n v="0"/>
  </r>
  <r>
    <x v="0"/>
    <x v="2"/>
    <x v="10"/>
    <x v="8"/>
    <x v="2"/>
    <x v="0"/>
    <x v="0"/>
    <x v="9"/>
    <x v="1"/>
    <n v="1"/>
    <s v="St Cah Maternity Theatre"/>
    <d v="2026-08-13T00:00:00"/>
    <d v="2026-08-13T08:30:00"/>
    <d v="2026-08-13T17:30:00"/>
    <s v="946513386140"/>
    <s v="753017"/>
    <s v="Repair of perineal tear"/>
    <m/>
    <s v="Obstetrics"/>
    <s v="Dr Dummy 12"/>
    <d v="2026-08-13T10:50:00"/>
    <d v="2026-08-13T12:12:00"/>
    <m/>
    <m/>
    <n v="1"/>
    <s v="AUGUST-26-dummy-data.xlsx"/>
    <b v="0"/>
    <m/>
  </r>
  <r>
    <x v="0"/>
    <x v="2"/>
    <x v="10"/>
    <x v="8"/>
    <x v="2"/>
    <x v="0"/>
    <x v="0"/>
    <x v="9"/>
    <x v="1"/>
    <n v="1"/>
    <s v="St Cah Maternity Theatre"/>
    <d v="2026-08-13T00:00:00"/>
    <d v="2026-08-13T08:30:00"/>
    <d v="2026-08-13T17:30:00"/>
    <s v="955913624679"/>
    <s v="849179"/>
    <s v="Manual removal of placenta"/>
    <m/>
    <s v="Obstetrics"/>
    <s v="Dr Dummy 12"/>
    <d v="2026-08-13T15:24:00"/>
    <d v="2026-08-13T16:56:00"/>
    <m/>
    <m/>
    <n v="1"/>
    <s v="AUGUST-26-dummy-data.xlsx"/>
    <b v="0"/>
    <m/>
  </r>
  <r>
    <x v="0"/>
    <x v="2"/>
    <x v="10"/>
    <x v="8"/>
    <x v="2"/>
    <x v="0"/>
    <x v="0"/>
    <x v="9"/>
    <x v="1"/>
    <n v="1"/>
    <s v="St Cah Maternity Theatre"/>
    <d v="2026-08-13T00:00:00"/>
    <d v="2026-08-13T08:30:00"/>
    <d v="2026-08-13T17:30:00"/>
    <s v="962993027152"/>
    <s v="976387"/>
    <s v="Caesarean section"/>
    <m/>
    <s v="Obstetrics"/>
    <s v="Dr Dummy 12"/>
    <d v="2026-08-13T08:42:00"/>
    <d v="2026-08-13T10:33:00"/>
    <m/>
    <m/>
    <n v="1"/>
    <s v="AUGUST-26-dummy-data.xlsx"/>
    <b v="0"/>
    <m/>
  </r>
  <r>
    <x v="0"/>
    <x v="2"/>
    <x v="10"/>
    <x v="8"/>
    <x v="2"/>
    <x v="0"/>
    <x v="0"/>
    <x v="9"/>
    <x v="1"/>
    <n v="1"/>
    <s v="St Cah Maternity Theatre"/>
    <d v="2026-08-13T00:00:00"/>
    <d v="2026-08-13T08:30:00"/>
    <d v="2026-08-13T17:30:00"/>
    <s v="997716970996"/>
    <s v="894270"/>
    <s v="Manual removal of placenta"/>
    <s v="Diagnostic examination"/>
    <s v="Obstetrics"/>
    <s v="Dr Dummy 12"/>
    <d v="2026-08-13T13:08:00"/>
    <d v="2026-08-13T14:34:00"/>
    <m/>
    <m/>
    <n v="1"/>
    <s v="AUGUST-26-dummy-data.xlsx"/>
    <b v="0"/>
    <m/>
  </r>
  <r>
    <x v="0"/>
    <x v="2"/>
    <x v="10"/>
    <x v="8"/>
    <x v="2"/>
    <x v="0"/>
    <x v="0"/>
    <x v="9"/>
    <x v="0"/>
    <n v="1"/>
    <s v="St Cah Maternity Theatre"/>
    <d v="2026-08-18T00:00:00"/>
    <d v="2026-08-18T09:00:00"/>
    <d v="2026-08-18T18:00:00"/>
    <m/>
    <m/>
    <m/>
    <m/>
    <m/>
    <m/>
    <m/>
    <m/>
    <n v="4"/>
    <n v="0"/>
    <n v="4"/>
    <s v="AUGUST-26-dummy-data.xlsx"/>
    <b v="0"/>
    <n v="0"/>
  </r>
  <r>
    <x v="0"/>
    <x v="2"/>
    <x v="10"/>
    <x v="8"/>
    <x v="2"/>
    <x v="0"/>
    <x v="0"/>
    <x v="9"/>
    <x v="1"/>
    <n v="1"/>
    <s v="St Cah Maternity Theatre"/>
    <d v="2026-08-18T00:00:00"/>
    <d v="2026-08-18T09:00:00"/>
    <d v="2026-08-18T18:00:00"/>
    <s v="923448188323"/>
    <s v="757827"/>
    <s v="Repair of perineal tear"/>
    <m/>
    <s v="Obstetrics"/>
    <s v="Dr Dummy 08"/>
    <d v="2026-08-18T13:40:00"/>
    <d v="2026-08-18T15:24:00"/>
    <m/>
    <m/>
    <n v="1"/>
    <s v="AUGUST-26-dummy-data.xlsx"/>
    <b v="0"/>
    <m/>
  </r>
  <r>
    <x v="0"/>
    <x v="2"/>
    <x v="10"/>
    <x v="8"/>
    <x v="2"/>
    <x v="0"/>
    <x v="0"/>
    <x v="9"/>
    <x v="1"/>
    <n v="1"/>
    <s v="St Cah Maternity Theatre"/>
    <d v="2026-08-18T00:00:00"/>
    <d v="2026-08-18T09:00:00"/>
    <d v="2026-08-18T18:00:00"/>
    <s v="942026033089"/>
    <s v="719005"/>
    <s v="Repair of perineal tear"/>
    <m/>
    <s v="Obstetrics"/>
    <s v="Dr Dummy 08"/>
    <d v="2026-08-18T09:06:00"/>
    <d v="2026-08-18T10:50:00"/>
    <m/>
    <m/>
    <n v="1"/>
    <s v="AUGUST-26-dummy-data.xlsx"/>
    <b v="0"/>
    <m/>
  </r>
  <r>
    <x v="0"/>
    <x v="2"/>
    <x v="10"/>
    <x v="8"/>
    <x v="2"/>
    <x v="0"/>
    <x v="0"/>
    <x v="9"/>
    <x v="1"/>
    <n v="1"/>
    <s v="St Cah Maternity Theatre"/>
    <d v="2026-08-18T00:00:00"/>
    <d v="2026-08-18T09:00:00"/>
    <d v="2026-08-18T18:00:00"/>
    <s v="955304761882"/>
    <s v="947138"/>
    <s v="Manual removal of placenta"/>
    <m/>
    <s v="Obstetrics"/>
    <s v="Dr Dummy 08"/>
    <d v="2026-08-18T15:48:00"/>
    <d v="2026-08-18T17:12:00"/>
    <m/>
    <m/>
    <n v="1"/>
    <s v="AUGUST-26-dummy-data.xlsx"/>
    <b v="0"/>
    <m/>
  </r>
  <r>
    <x v="0"/>
    <x v="2"/>
    <x v="10"/>
    <x v="8"/>
    <x v="2"/>
    <x v="0"/>
    <x v="0"/>
    <x v="9"/>
    <x v="1"/>
    <n v="1"/>
    <s v="St Cah Maternity Theatre"/>
    <d v="2026-08-18T00:00:00"/>
    <d v="2026-08-18T09:00:00"/>
    <d v="2026-08-18T18:00:00"/>
    <s v="966342694334"/>
    <s v="990686"/>
    <s v="Manual removal of placenta"/>
    <s v="Tissue biopsy"/>
    <s v="Obstetrics"/>
    <s v="Dr Dummy 08"/>
    <d v="2026-08-18T11:21:00"/>
    <d v="2026-08-18T13:03:00"/>
    <m/>
    <m/>
    <n v="1"/>
    <s v="AUGUST-26-dummy-data.xlsx"/>
    <b v="0"/>
    <m/>
  </r>
  <r>
    <x v="0"/>
    <x v="2"/>
    <x v="10"/>
    <x v="8"/>
    <x v="2"/>
    <x v="0"/>
    <x v="0"/>
    <x v="9"/>
    <x v="0"/>
    <n v="1"/>
    <s v="St Cah Maternity Theatre"/>
    <d v="2026-08-26T00:00:00"/>
    <d v="2026-08-26T08:00:00"/>
    <d v="2026-08-26T17:00:00"/>
    <m/>
    <m/>
    <m/>
    <m/>
    <m/>
    <m/>
    <m/>
    <m/>
    <n v="4"/>
    <n v="0"/>
    <n v="4"/>
    <s v="AUGUST-26-dummy-data.xlsx"/>
    <b v="0"/>
    <n v="0"/>
  </r>
  <r>
    <x v="0"/>
    <x v="2"/>
    <x v="10"/>
    <x v="8"/>
    <x v="2"/>
    <x v="0"/>
    <x v="0"/>
    <x v="9"/>
    <x v="1"/>
    <n v="1"/>
    <s v="St Cah Maternity Theatre"/>
    <d v="2026-08-26T00:00:00"/>
    <d v="2026-08-26T08:00:00"/>
    <d v="2026-08-26T17:00:00"/>
    <s v="928660022164"/>
    <s v="841000"/>
    <s v="Caesarean section"/>
    <m/>
    <s v="Obstetrics"/>
    <s v="Dr Dummy 03"/>
    <d v="2026-08-26T14:57:00"/>
    <d v="2026-08-26T16:22:00"/>
    <m/>
    <m/>
    <n v="1"/>
    <s v="AUGUST-26-dummy-data.xlsx"/>
    <b v="0"/>
    <m/>
  </r>
  <r>
    <x v="0"/>
    <x v="2"/>
    <x v="10"/>
    <x v="8"/>
    <x v="2"/>
    <x v="0"/>
    <x v="0"/>
    <x v="9"/>
    <x v="1"/>
    <n v="1"/>
    <s v="St Cah Maternity Theatre"/>
    <d v="2026-08-26T00:00:00"/>
    <d v="2026-08-26T08:00:00"/>
    <d v="2026-08-26T17:00:00"/>
    <s v="970143346767"/>
    <s v="933655"/>
    <s v="Repair of perineal tear"/>
    <m/>
    <s v="Obstetrics"/>
    <s v="Dr Dummy 03"/>
    <d v="2026-08-26T08:09:00"/>
    <d v="2026-08-26T09:53:00"/>
    <m/>
    <m/>
    <n v="1"/>
    <s v="AUGUST-26-dummy-data.xlsx"/>
    <b v="0"/>
    <m/>
  </r>
  <r>
    <x v="0"/>
    <x v="2"/>
    <x v="10"/>
    <x v="8"/>
    <x v="2"/>
    <x v="0"/>
    <x v="0"/>
    <x v="9"/>
    <x v="1"/>
    <n v="1"/>
    <s v="St Cah Maternity Theatre"/>
    <d v="2026-08-26T00:00:00"/>
    <d v="2026-08-26T08:00:00"/>
    <d v="2026-08-26T17:00:00"/>
    <s v="994816767889"/>
    <s v="712536"/>
    <s v="Caesarean section"/>
    <m/>
    <s v="Obstetrics"/>
    <s v="Dr Dummy 03"/>
    <d v="2026-08-26T10:21:00"/>
    <d v="2026-08-26T12:07:00"/>
    <m/>
    <m/>
    <n v="1"/>
    <s v="AUGUST-26-dummy-data.xlsx"/>
    <b v="0"/>
    <m/>
  </r>
  <r>
    <x v="0"/>
    <x v="2"/>
    <x v="10"/>
    <x v="8"/>
    <x v="2"/>
    <x v="0"/>
    <x v="0"/>
    <x v="9"/>
    <x v="1"/>
    <n v="1"/>
    <s v="St Cah Maternity Theatre"/>
    <d v="2026-08-26T00:00:00"/>
    <d v="2026-08-26T08:00:00"/>
    <d v="2026-08-26T17:00:00"/>
    <s v="999042106325"/>
    <s v="956919"/>
    <s v="Manual removal of placenta"/>
    <s v="Wound closure"/>
    <s v="Obstetrics"/>
    <s v="Dr Dummy 03"/>
    <d v="2026-08-26T12:33:00"/>
    <d v="2026-08-26T14:07:00"/>
    <m/>
    <m/>
    <n v="1"/>
    <s v="AUGUST-26-dummy-data.xlsx"/>
    <b v="0"/>
    <m/>
  </r>
  <r>
    <x v="0"/>
    <x v="2"/>
    <x v="10"/>
    <x v="8"/>
    <x v="2"/>
    <x v="0"/>
    <x v="0"/>
    <x v="9"/>
    <x v="0"/>
    <n v="1"/>
    <s v="St Cah Maternity Theatre"/>
    <d v="2026-08-31T00:00:00"/>
    <d v="2026-08-31T09:00:00"/>
    <d v="2026-08-31T18:00:00"/>
    <m/>
    <m/>
    <m/>
    <m/>
    <m/>
    <m/>
    <m/>
    <m/>
    <n v="4"/>
    <n v="0"/>
    <n v="4"/>
    <s v="AUGUST-26-dummy-data.xlsx"/>
    <b v="0"/>
    <n v="0"/>
  </r>
  <r>
    <x v="0"/>
    <x v="2"/>
    <x v="10"/>
    <x v="8"/>
    <x v="2"/>
    <x v="0"/>
    <x v="0"/>
    <x v="9"/>
    <x v="1"/>
    <n v="1"/>
    <s v="St Cah Maternity Theatre"/>
    <d v="2026-08-31T00:00:00"/>
    <d v="2026-08-31T09:00:00"/>
    <d v="2026-08-31T18:00:00"/>
    <s v="930553715582"/>
    <s v="841111"/>
    <s v="Manual removal of placenta"/>
    <m/>
    <s v="Obstetrics"/>
    <s v="Dr Dummy 17"/>
    <d v="2026-08-31T09:04:00"/>
    <d v="2026-08-31T10:32:00"/>
    <m/>
    <m/>
    <n v="1"/>
    <s v="AUGUST-26-dummy-data.xlsx"/>
    <b v="0"/>
    <m/>
  </r>
  <r>
    <x v="0"/>
    <x v="2"/>
    <x v="10"/>
    <x v="8"/>
    <x v="2"/>
    <x v="0"/>
    <x v="0"/>
    <x v="9"/>
    <x v="1"/>
    <n v="1"/>
    <s v="St Cah Maternity Theatre"/>
    <d v="2026-08-31T00:00:00"/>
    <d v="2026-08-31T09:00:00"/>
    <d v="2026-08-31T18:00:00"/>
    <s v="939359915349"/>
    <s v="960111"/>
    <s v="Repair of perineal tear"/>
    <m/>
    <s v="Obstetrics"/>
    <s v="Dr Dummy 17"/>
    <d v="2026-08-31T11:21:00"/>
    <d v="2026-08-31T13:00:00"/>
    <m/>
    <m/>
    <n v="1"/>
    <s v="AUGUST-26-dummy-data.xlsx"/>
    <b v="0"/>
    <m/>
  </r>
  <r>
    <x v="0"/>
    <x v="2"/>
    <x v="10"/>
    <x v="8"/>
    <x v="2"/>
    <x v="0"/>
    <x v="0"/>
    <x v="9"/>
    <x v="1"/>
    <n v="1"/>
    <s v="St Cah Maternity Theatre"/>
    <d v="2026-08-31T00:00:00"/>
    <d v="2026-08-31T09:00:00"/>
    <d v="2026-08-31T18:00:00"/>
    <s v="951998199056"/>
    <s v="777675"/>
    <s v="Manual removal of placenta"/>
    <m/>
    <s v="Obstetrics"/>
    <s v="Dr Dummy 17"/>
    <d v="2026-08-31T13:40:00"/>
    <d v="2026-08-31T15:18:00"/>
    <m/>
    <m/>
    <n v="1"/>
    <s v="AUGUST-26-dummy-data.xlsx"/>
    <b v="0"/>
    <m/>
  </r>
  <r>
    <x v="0"/>
    <x v="2"/>
    <x v="10"/>
    <x v="8"/>
    <x v="2"/>
    <x v="0"/>
    <x v="0"/>
    <x v="9"/>
    <x v="1"/>
    <n v="1"/>
    <s v="St Cah Maternity Theatre"/>
    <d v="2026-08-31T00:00:00"/>
    <d v="2026-08-31T09:00:00"/>
    <d v="2026-08-31T18:00:00"/>
    <s v="996173377799"/>
    <s v="745871"/>
    <s v="Repair of perineal tear"/>
    <s v="Tissue biopsy"/>
    <s v="Obstetrics"/>
    <s v="Dr Dummy 17"/>
    <d v="2026-08-31T15:48:00"/>
    <d v="2026-08-31T17:16:00"/>
    <m/>
    <m/>
    <n v="1"/>
    <s v="AUGUST-26-dummy-data.xlsx"/>
    <b v="0"/>
    <m/>
  </r>
  <r>
    <x v="1"/>
    <x v="1"/>
    <x v="11"/>
    <x v="0"/>
    <x v="0"/>
    <x v="0"/>
    <x v="0"/>
    <x v="1"/>
    <x v="0"/>
    <n v="1"/>
    <s v="St Dhh Main Theatre"/>
    <d v="2026-06-27T00:00:00"/>
    <d v="2026-06-27T13:00:00"/>
    <d v="2026-06-27T16:00:00"/>
    <m/>
    <m/>
    <m/>
    <m/>
    <m/>
    <m/>
    <m/>
    <m/>
    <n v="4"/>
    <n v="0"/>
    <n v="4"/>
    <s v="JUNE-26-dummy-data.xlsx"/>
    <b v="0"/>
    <n v="0"/>
  </r>
  <r>
    <x v="1"/>
    <x v="1"/>
    <x v="11"/>
    <x v="0"/>
    <x v="0"/>
    <x v="0"/>
    <x v="0"/>
    <x v="1"/>
    <x v="1"/>
    <n v="1"/>
    <s v="St Dhh Main Theatre"/>
    <d v="2026-06-27T00:00:00"/>
    <d v="2026-06-27T13:00:00"/>
    <d v="2026-06-27T16:00:00"/>
    <s v="614858917868"/>
    <s v="60191615"/>
    <s v="Ureteric stent insertion"/>
    <m/>
    <s v="Urology"/>
    <s v="Dr Dummy 21"/>
    <d v="2026-06-27T14:40:00"/>
    <d v="2026-06-27T15:05:00"/>
    <m/>
    <m/>
    <n v="1"/>
    <s v="JUNE-26-dummy-data.xlsx"/>
    <b v="0"/>
    <m/>
  </r>
  <r>
    <x v="1"/>
    <x v="1"/>
    <x v="11"/>
    <x v="0"/>
    <x v="0"/>
    <x v="0"/>
    <x v="0"/>
    <x v="1"/>
    <x v="1"/>
    <n v="1"/>
    <s v="St Dhh Main Theatre"/>
    <d v="2026-06-27T00:00:00"/>
    <d v="2026-06-27T13:00:00"/>
    <d v="2026-06-27T16:00:00"/>
    <s v="680359329072"/>
    <s v="60107499"/>
    <s v="Bladder biopsy"/>
    <m/>
    <s v="Urology"/>
    <s v="Dr Dummy 21"/>
    <d v="2026-06-27T13:54:00"/>
    <d v="2026-06-27T14:12:00"/>
    <m/>
    <m/>
    <n v="1"/>
    <s v="JUNE-26-dummy-data.xlsx"/>
    <b v="0"/>
    <m/>
  </r>
  <r>
    <x v="1"/>
    <x v="1"/>
    <x v="11"/>
    <x v="0"/>
    <x v="0"/>
    <x v="0"/>
    <x v="0"/>
    <x v="1"/>
    <x v="1"/>
    <n v="1"/>
    <s v="St Dhh Main Theatre"/>
    <d v="2026-06-27T00:00:00"/>
    <d v="2026-06-27T13:00:00"/>
    <d v="2026-06-27T16:00:00"/>
    <s v="681465653678"/>
    <s v="60122391"/>
    <s v="Circumcision"/>
    <m/>
    <s v="Urology"/>
    <s v="Dr Dummy 21"/>
    <d v="2026-06-27T13:03:00"/>
    <d v="2026-06-27T13:33:00"/>
    <m/>
    <m/>
    <n v="1"/>
    <s v="JUNE-26-dummy-data.xlsx"/>
    <b v="0"/>
    <m/>
  </r>
  <r>
    <x v="1"/>
    <x v="1"/>
    <x v="11"/>
    <x v="0"/>
    <x v="0"/>
    <x v="0"/>
    <x v="0"/>
    <x v="1"/>
    <x v="1"/>
    <n v="1"/>
    <s v="St Dhh Main Theatre"/>
    <d v="2026-06-27T00:00:00"/>
    <d v="2026-06-27T13:00:00"/>
    <d v="2026-06-27T16:00:00"/>
    <s v="696619273884"/>
    <s v="60061411"/>
    <s v="Bladder biopsy"/>
    <m/>
    <s v="Urology"/>
    <s v="Dr Dummy 21"/>
    <d v="2026-06-27T15:17:00"/>
    <d v="2026-06-27T15:43:00"/>
    <m/>
    <m/>
    <n v="1"/>
    <s v="JUNE-26-dummy-data.xlsx"/>
    <b v="0"/>
    <m/>
  </r>
  <r>
    <x v="1"/>
    <x v="1"/>
    <x v="11"/>
    <x v="0"/>
    <x v="1"/>
    <x v="0"/>
    <x v="0"/>
    <x v="7"/>
    <x v="0"/>
    <n v="1"/>
    <s v="St Dhh Main Theatre"/>
    <d v="2026-07-15T00:00:00"/>
    <d v="2026-07-15T13:30:00"/>
    <d v="2026-07-15T16:30:00"/>
    <m/>
    <m/>
    <m/>
    <m/>
    <m/>
    <m/>
    <m/>
    <m/>
    <n v="4"/>
    <n v="0"/>
    <n v="4"/>
    <s v="JULY-26-dummy-data.xlsx"/>
    <b v="0"/>
    <n v="0"/>
  </r>
  <r>
    <x v="1"/>
    <x v="1"/>
    <x v="11"/>
    <x v="0"/>
    <x v="1"/>
    <x v="0"/>
    <x v="0"/>
    <x v="7"/>
    <x v="1"/>
    <n v="1"/>
    <s v="St Dhh Main Theatre"/>
    <d v="2026-07-15T00:00:00"/>
    <d v="2026-07-15T13:30:00"/>
    <d v="2026-07-15T16:30:00"/>
    <s v="716290317545"/>
    <s v="70193257"/>
    <s v="Scar revision"/>
    <s v="Wound closure"/>
    <s v="Plastic Surgery"/>
    <s v="Dr Dummy 17"/>
    <d v="2026-07-15T14:20:00"/>
    <d v="2026-07-15T14:47:00"/>
    <m/>
    <m/>
    <n v="1"/>
    <s v="JULY-26-dummy-data.xlsx"/>
    <b v="0"/>
    <m/>
  </r>
  <r>
    <x v="1"/>
    <x v="1"/>
    <x v="11"/>
    <x v="0"/>
    <x v="1"/>
    <x v="0"/>
    <x v="0"/>
    <x v="7"/>
    <x v="1"/>
    <n v="1"/>
    <s v="St Dhh Main Theatre"/>
    <d v="2026-07-15T00:00:00"/>
    <d v="2026-07-15T13:30:00"/>
    <d v="2026-07-15T16:30:00"/>
    <s v="721974459220"/>
    <s v="70181022"/>
    <s v="Excision of skin lesion"/>
    <m/>
    <s v="Plastic Surgery"/>
    <s v="Dr Dummy 17"/>
    <d v="2026-07-15T15:51:00"/>
    <d v="2026-07-15T16:16:00"/>
    <m/>
    <m/>
    <n v="1"/>
    <s v="JULY-26-dummy-data.xlsx"/>
    <b v="0"/>
    <m/>
  </r>
  <r>
    <x v="1"/>
    <x v="1"/>
    <x v="11"/>
    <x v="0"/>
    <x v="1"/>
    <x v="0"/>
    <x v="0"/>
    <x v="7"/>
    <x v="1"/>
    <n v="1"/>
    <s v="St Dhh Main Theatre"/>
    <d v="2026-07-15T00:00:00"/>
    <d v="2026-07-15T13:30:00"/>
    <d v="2026-07-15T16:30:00"/>
    <s v="745333568634"/>
    <s v="70245818"/>
    <s v="Hand wound repair"/>
    <m/>
    <s v="Plastic Surgery"/>
    <s v="Dr Dummy 17"/>
    <d v="2026-07-15T13:41:00"/>
    <d v="2026-07-15T14:02:00"/>
    <m/>
    <m/>
    <n v="1"/>
    <s v="JULY-26-dummy-data.xlsx"/>
    <b v="0"/>
    <m/>
  </r>
  <r>
    <x v="1"/>
    <x v="1"/>
    <x v="11"/>
    <x v="0"/>
    <x v="1"/>
    <x v="0"/>
    <x v="0"/>
    <x v="7"/>
    <x v="1"/>
    <n v="1"/>
    <s v="St Dhh Main Theatre"/>
    <d v="2026-07-15T00:00:00"/>
    <d v="2026-07-15T13:30:00"/>
    <d v="2026-07-15T16:30:00"/>
    <s v="746666483161"/>
    <s v="70154475"/>
    <s v="Excision of skin lesion"/>
    <s v="Local anaesthetic infiltration"/>
    <s v="Plastic Surgery"/>
    <s v="Dr Dummy 17"/>
    <d v="2026-07-15T15:02:00"/>
    <d v="2026-07-15T15:20:00"/>
    <m/>
    <m/>
    <n v="1"/>
    <s v="JULY-26-dummy-data.xlsx"/>
    <b v="0"/>
    <m/>
  </r>
  <r>
    <x v="1"/>
    <x v="1"/>
    <x v="11"/>
    <x v="0"/>
    <x v="1"/>
    <x v="0"/>
    <x v="0"/>
    <x v="1"/>
    <x v="0"/>
    <n v="1"/>
    <s v="St Dhh Main Theatre"/>
    <d v="2026-07-16T00:00:00"/>
    <d v="2026-07-16T08:30:00"/>
    <d v="2026-07-16T11:30:00"/>
    <m/>
    <m/>
    <m/>
    <m/>
    <m/>
    <m/>
    <m/>
    <m/>
    <n v="4"/>
    <n v="0"/>
    <n v="4"/>
    <s v="JULY-26-dummy-data.xlsx"/>
    <b v="0"/>
    <n v="0"/>
  </r>
  <r>
    <x v="1"/>
    <x v="1"/>
    <x v="11"/>
    <x v="0"/>
    <x v="1"/>
    <x v="0"/>
    <x v="0"/>
    <x v="1"/>
    <x v="1"/>
    <n v="1"/>
    <s v="St Dhh Main Theatre"/>
    <d v="2026-07-16T00:00:00"/>
    <d v="2026-07-16T08:30:00"/>
    <d v="2026-07-16T11:30:00"/>
    <s v="724143757740"/>
    <s v="70035881"/>
    <s v="Flexible cystoscopy"/>
    <m/>
    <s v="Urology"/>
    <s v="Dr Dummy 09"/>
    <d v="2026-07-16T10:56:00"/>
    <d v="2026-07-16T11:12:00"/>
    <m/>
    <m/>
    <n v="1"/>
    <s v="JULY-26-dummy-data.xlsx"/>
    <b v="0"/>
    <m/>
  </r>
  <r>
    <x v="1"/>
    <x v="1"/>
    <x v="11"/>
    <x v="0"/>
    <x v="1"/>
    <x v="0"/>
    <x v="0"/>
    <x v="1"/>
    <x v="1"/>
    <n v="1"/>
    <s v="St Dhh Main Theatre"/>
    <d v="2026-07-16T00:00:00"/>
    <d v="2026-07-16T08:30:00"/>
    <d v="2026-07-16T11:30:00"/>
    <s v="742322068009"/>
    <s v="70191580"/>
    <s v="Ureteric stent insertion"/>
    <s v="Tissue biopsy"/>
    <s v="Urology"/>
    <s v="Dr Dummy 09"/>
    <d v="2026-07-16T09:26:00"/>
    <d v="2026-07-16T09:56:00"/>
    <m/>
    <m/>
    <n v="1"/>
    <s v="JULY-26-dummy-data.xlsx"/>
    <b v="0"/>
    <m/>
  </r>
  <r>
    <x v="1"/>
    <x v="1"/>
    <x v="11"/>
    <x v="0"/>
    <x v="1"/>
    <x v="0"/>
    <x v="0"/>
    <x v="1"/>
    <x v="1"/>
    <n v="1"/>
    <s v="St Dhh Main Theatre"/>
    <d v="2026-07-16T00:00:00"/>
    <d v="2026-07-16T08:30:00"/>
    <d v="2026-07-16T11:30:00"/>
    <s v="782859978730"/>
    <s v="70089115"/>
    <s v="Circumcision"/>
    <m/>
    <s v="Urology"/>
    <s v="Dr Dummy 09"/>
    <d v="2026-07-16T08:39:00"/>
    <d v="2026-07-16T08:57:00"/>
    <m/>
    <m/>
    <n v="1"/>
    <s v="JULY-26-dummy-data.xlsx"/>
    <b v="0"/>
    <m/>
  </r>
  <r>
    <x v="1"/>
    <x v="1"/>
    <x v="11"/>
    <x v="0"/>
    <x v="1"/>
    <x v="0"/>
    <x v="0"/>
    <x v="1"/>
    <x v="1"/>
    <n v="1"/>
    <s v="St Dhh Main Theatre"/>
    <d v="2026-07-16T00:00:00"/>
    <d v="2026-07-16T08:30:00"/>
    <d v="2026-07-16T11:30:00"/>
    <s v="793042846651"/>
    <s v="70203793"/>
    <s v="Bladder biopsy"/>
    <m/>
    <s v="Urology"/>
    <s v="Dr Dummy 09"/>
    <d v="2026-07-16T10:12:00"/>
    <d v="2026-07-16T10:36:00"/>
    <m/>
    <m/>
    <n v="1"/>
    <s v="JULY-26-dummy-data.xlsx"/>
    <b v="0"/>
    <m/>
  </r>
  <r>
    <x v="1"/>
    <x v="1"/>
    <x v="11"/>
    <x v="1"/>
    <x v="0"/>
    <x v="0"/>
    <x v="0"/>
    <x v="0"/>
    <x v="0"/>
    <n v="1"/>
    <s v="St Dhh Main Theatre"/>
    <d v="2026-06-08T00:00:00"/>
    <d v="2026-06-08T08:00:00"/>
    <d v="2026-06-08T11:30:00"/>
    <m/>
    <m/>
    <m/>
    <m/>
    <m/>
    <m/>
    <m/>
    <m/>
    <n v="4"/>
    <n v="0"/>
    <n v="4"/>
    <s v="JUNE-26-dummy-data.xlsx"/>
    <b v="0"/>
    <n v="0"/>
  </r>
  <r>
    <x v="1"/>
    <x v="1"/>
    <x v="11"/>
    <x v="1"/>
    <x v="0"/>
    <x v="0"/>
    <x v="0"/>
    <x v="0"/>
    <x v="1"/>
    <n v="1"/>
    <s v="St Dhh Main Theatre"/>
    <d v="2026-06-08T00:00:00"/>
    <d v="2026-06-08T08:00:00"/>
    <d v="2026-06-08T11:30:00"/>
    <s v="657621319894"/>
    <s v="60153312"/>
    <s v="Hysteroscopy"/>
    <s v="Tissue biopsy"/>
    <s v="Gynaecology"/>
    <s v="Dr Dummy 22"/>
    <d v="2026-06-08T09:54:00"/>
    <d v="2026-06-08T10:20:00"/>
    <m/>
    <m/>
    <n v="1"/>
    <s v="JUNE-26-dummy-data.xlsx"/>
    <b v="0"/>
    <m/>
  </r>
  <r>
    <x v="1"/>
    <x v="1"/>
    <x v="11"/>
    <x v="1"/>
    <x v="0"/>
    <x v="0"/>
    <x v="0"/>
    <x v="0"/>
    <x v="1"/>
    <n v="1"/>
    <s v="St Dhh Main Theatre"/>
    <d v="2026-06-08T00:00:00"/>
    <d v="2026-06-08T08:00:00"/>
    <d v="2026-06-08T11:30:00"/>
    <s v="666729150641"/>
    <s v="60189240"/>
    <s v="Diagnostic laparoscopy"/>
    <m/>
    <s v="Gynaecology"/>
    <s v="Dr Dummy 22"/>
    <d v="2026-06-08T08:10:00"/>
    <d v="2026-06-08T08:39:00"/>
    <m/>
    <m/>
    <n v="1"/>
    <s v="JUNE-26-dummy-data.xlsx"/>
    <b v="0"/>
    <m/>
  </r>
  <r>
    <x v="1"/>
    <x v="1"/>
    <x v="11"/>
    <x v="1"/>
    <x v="0"/>
    <x v="0"/>
    <x v="0"/>
    <x v="0"/>
    <x v="1"/>
    <n v="1"/>
    <s v="St Dhh Main Theatre"/>
    <d v="2026-06-08T00:00:00"/>
    <d v="2026-06-08T08:00:00"/>
    <d v="2026-06-08T11:30:00"/>
    <s v="683309489604"/>
    <s v="60155374"/>
    <s v="Hysteroscopy"/>
    <m/>
    <s v="Gynaecology"/>
    <s v="Dr Dummy 22"/>
    <d v="2026-06-08T08:58:00"/>
    <d v="2026-06-08T09:24:00"/>
    <m/>
    <m/>
    <n v="1"/>
    <s v="JUNE-26-dummy-data.xlsx"/>
    <b v="0"/>
    <m/>
  </r>
  <r>
    <x v="1"/>
    <x v="1"/>
    <x v="11"/>
    <x v="1"/>
    <x v="0"/>
    <x v="0"/>
    <x v="0"/>
    <x v="0"/>
    <x v="1"/>
    <n v="1"/>
    <s v="St Dhh Main Theatre"/>
    <d v="2026-06-08T00:00:00"/>
    <d v="2026-06-08T08:00:00"/>
    <d v="2026-06-08T11:30:00"/>
    <s v="699096673353"/>
    <s v="60041466"/>
    <s v="Endometrial biopsy"/>
    <s v="Local anaesthetic infiltration"/>
    <s v="Gynaecology"/>
    <s v="Dr Dummy 22"/>
    <d v="2026-06-08T10:45:00"/>
    <d v="2026-06-08T11:10:00"/>
    <m/>
    <m/>
    <n v="1"/>
    <s v="JUNE-26-dummy-data.xlsx"/>
    <b v="0"/>
    <m/>
  </r>
  <r>
    <x v="1"/>
    <x v="1"/>
    <x v="11"/>
    <x v="1"/>
    <x v="0"/>
    <x v="0"/>
    <x v="0"/>
    <x v="1"/>
    <x v="0"/>
    <n v="1"/>
    <s v="St Dhh Main Theatre"/>
    <d v="2026-06-14T00:00:00"/>
    <d v="2026-06-14T13:00:00"/>
    <d v="2026-06-14T16:30:00"/>
    <m/>
    <m/>
    <m/>
    <m/>
    <m/>
    <m/>
    <m/>
    <m/>
    <n v="4"/>
    <n v="0"/>
    <n v="4"/>
    <s v="JUNE-26-dummy-data.xlsx"/>
    <b v="0"/>
    <n v="0"/>
  </r>
  <r>
    <x v="1"/>
    <x v="1"/>
    <x v="11"/>
    <x v="1"/>
    <x v="0"/>
    <x v="0"/>
    <x v="0"/>
    <x v="1"/>
    <x v="1"/>
    <n v="1"/>
    <s v="St Dhh Main Theatre"/>
    <d v="2026-06-14T00:00:00"/>
    <d v="2026-06-14T13:00:00"/>
    <d v="2026-06-14T16:30:00"/>
    <s v="603165199374"/>
    <s v="60231287"/>
    <s v="Flexible cystoscopy"/>
    <m/>
    <s v="Urology"/>
    <s v="Dr Dummy 16"/>
    <d v="2026-06-14T15:45:00"/>
    <d v="2026-06-14T16:10:00"/>
    <m/>
    <m/>
    <n v="1"/>
    <s v="JUNE-26-dummy-data.xlsx"/>
    <b v="0"/>
    <m/>
  </r>
  <r>
    <x v="1"/>
    <x v="1"/>
    <x v="11"/>
    <x v="1"/>
    <x v="0"/>
    <x v="0"/>
    <x v="0"/>
    <x v="1"/>
    <x v="1"/>
    <n v="1"/>
    <s v="St Dhh Main Theatre"/>
    <d v="2026-06-14T00:00:00"/>
    <d v="2026-06-14T13:00:00"/>
    <d v="2026-06-14T16:30:00"/>
    <s v="630863824626"/>
    <s v="60093879"/>
    <s v="Circumcision"/>
    <m/>
    <s v="Urology"/>
    <s v="Dr Dummy 16"/>
    <d v="2026-06-14T14:01:00"/>
    <d v="2026-06-14T14:22:00"/>
    <m/>
    <m/>
    <n v="1"/>
    <s v="JUNE-26-dummy-data.xlsx"/>
    <b v="0"/>
    <m/>
  </r>
  <r>
    <x v="1"/>
    <x v="1"/>
    <x v="11"/>
    <x v="1"/>
    <x v="0"/>
    <x v="0"/>
    <x v="0"/>
    <x v="1"/>
    <x v="1"/>
    <n v="1"/>
    <s v="St Dhh Main Theatre"/>
    <d v="2026-06-14T00:00:00"/>
    <d v="2026-06-14T13:00:00"/>
    <d v="2026-06-14T16:30:00"/>
    <s v="681615608510"/>
    <s v="60133092"/>
    <s v="Bladder biopsy"/>
    <m/>
    <s v="Urology"/>
    <s v="Dr Dummy 16"/>
    <d v="2026-06-14T14:54:00"/>
    <d v="2026-06-14T15:24:00"/>
    <m/>
    <m/>
    <n v="1"/>
    <s v="JUNE-26-dummy-data.xlsx"/>
    <b v="0"/>
    <m/>
  </r>
  <r>
    <x v="1"/>
    <x v="1"/>
    <x v="11"/>
    <x v="1"/>
    <x v="0"/>
    <x v="0"/>
    <x v="0"/>
    <x v="1"/>
    <x v="1"/>
    <n v="1"/>
    <s v="St Dhh Main Theatre"/>
    <d v="2026-06-14T00:00:00"/>
    <d v="2026-06-14T13:00:00"/>
    <d v="2026-06-14T16:30:00"/>
    <s v="690342182618"/>
    <s v="60135394"/>
    <s v="Bladder biopsy"/>
    <m/>
    <s v="Urology"/>
    <s v="Dr Dummy 16"/>
    <d v="2026-06-14T13:07:00"/>
    <d v="2026-06-14T13:36:00"/>
    <m/>
    <m/>
    <n v="1"/>
    <s v="JUNE-26-dummy-data.xlsx"/>
    <b v="0"/>
    <m/>
  </r>
  <r>
    <x v="1"/>
    <x v="1"/>
    <x v="11"/>
    <x v="1"/>
    <x v="1"/>
    <x v="0"/>
    <x v="0"/>
    <x v="7"/>
    <x v="0"/>
    <n v="1"/>
    <s v="St Dhh Main Theatre"/>
    <d v="2026-07-03T00:00:00"/>
    <d v="2026-07-03T13:00:00"/>
    <d v="2026-07-03T16:30:00"/>
    <m/>
    <m/>
    <m/>
    <m/>
    <m/>
    <m/>
    <m/>
    <m/>
    <n v="4"/>
    <n v="0"/>
    <n v="4"/>
    <s v="JULY-26-dummy-data.xlsx"/>
    <b v="0"/>
    <n v="0"/>
  </r>
  <r>
    <x v="1"/>
    <x v="1"/>
    <x v="11"/>
    <x v="1"/>
    <x v="1"/>
    <x v="0"/>
    <x v="0"/>
    <x v="7"/>
    <x v="1"/>
    <n v="1"/>
    <s v="St Dhh Main Theatre"/>
    <d v="2026-07-03T00:00:00"/>
    <d v="2026-07-03T13:00:00"/>
    <d v="2026-07-03T16:30:00"/>
    <s v="742635317402"/>
    <s v="70225919"/>
    <s v="Skin graft"/>
    <s v="Wound closure"/>
    <s v="Plastic Surgery"/>
    <s v="Dr Dummy 08"/>
    <d v="2026-07-03T14:53:00"/>
    <d v="2026-07-03T15:26:00"/>
    <m/>
    <m/>
    <n v="1"/>
    <s v="JULY-26-dummy-data.xlsx"/>
    <b v="0"/>
    <m/>
  </r>
  <r>
    <x v="1"/>
    <x v="1"/>
    <x v="11"/>
    <x v="1"/>
    <x v="1"/>
    <x v="0"/>
    <x v="0"/>
    <x v="7"/>
    <x v="1"/>
    <n v="1"/>
    <s v="St Dhh Main Theatre"/>
    <d v="2026-07-03T00:00:00"/>
    <d v="2026-07-03T13:00:00"/>
    <d v="2026-07-03T16:30:00"/>
    <s v="747808060561"/>
    <s v="70106842"/>
    <s v="Hand wound repair"/>
    <s v="Wound closure"/>
    <s v="Plastic Surgery"/>
    <s v="Dr Dummy 08"/>
    <d v="2026-07-03T15:44:00"/>
    <d v="2026-07-03T16:11:00"/>
    <m/>
    <m/>
    <n v="1"/>
    <s v="JULY-26-dummy-data.xlsx"/>
    <b v="0"/>
    <m/>
  </r>
  <r>
    <x v="1"/>
    <x v="1"/>
    <x v="11"/>
    <x v="1"/>
    <x v="1"/>
    <x v="0"/>
    <x v="0"/>
    <x v="7"/>
    <x v="1"/>
    <n v="1"/>
    <s v="St Dhh Main Theatre"/>
    <d v="2026-07-03T00:00:00"/>
    <d v="2026-07-03T13:00:00"/>
    <d v="2026-07-03T16:30:00"/>
    <s v="771355445961"/>
    <s v="70141891"/>
    <s v="Skin graft"/>
    <m/>
    <s v="Plastic Surgery"/>
    <s v="Dr Dummy 08"/>
    <d v="2026-07-03T13:12:00"/>
    <d v="2026-07-03T13:39:00"/>
    <m/>
    <m/>
    <n v="1"/>
    <s v="JULY-26-dummy-data.xlsx"/>
    <b v="0"/>
    <m/>
  </r>
  <r>
    <x v="1"/>
    <x v="1"/>
    <x v="11"/>
    <x v="1"/>
    <x v="1"/>
    <x v="0"/>
    <x v="0"/>
    <x v="7"/>
    <x v="1"/>
    <n v="1"/>
    <s v="St Dhh Main Theatre"/>
    <d v="2026-07-03T00:00:00"/>
    <d v="2026-07-03T13:00:00"/>
    <d v="2026-07-03T16:30:00"/>
    <s v="785011353808"/>
    <s v="70141918"/>
    <s v="Skin graft"/>
    <s v="Wound closure"/>
    <s v="Plastic Surgery"/>
    <s v="Dr Dummy 08"/>
    <d v="2026-07-03T14:03:00"/>
    <d v="2026-07-03T14:30:00"/>
    <m/>
    <m/>
    <n v="1"/>
    <s v="JULY-26-dummy-data.xlsx"/>
    <b v="0"/>
    <m/>
  </r>
  <r>
    <x v="1"/>
    <x v="1"/>
    <x v="11"/>
    <x v="1"/>
    <x v="1"/>
    <x v="0"/>
    <x v="0"/>
    <x v="6"/>
    <x v="0"/>
    <n v="1"/>
    <s v="St Dhh Main Theatre"/>
    <d v="2026-07-31T00:00:00"/>
    <d v="2026-07-31T13:00:00"/>
    <d v="2026-07-31T16:30:00"/>
    <m/>
    <m/>
    <m/>
    <m/>
    <m/>
    <m/>
    <m/>
    <m/>
    <n v="4"/>
    <n v="0"/>
    <n v="4"/>
    <s v="JULY-26-dummy-data.xlsx"/>
    <b v="0"/>
    <n v="0"/>
  </r>
  <r>
    <x v="1"/>
    <x v="1"/>
    <x v="11"/>
    <x v="1"/>
    <x v="1"/>
    <x v="0"/>
    <x v="0"/>
    <x v="6"/>
    <x v="1"/>
    <n v="1"/>
    <s v="St Dhh Main Theatre"/>
    <d v="2026-07-31T00:00:00"/>
    <d v="2026-07-31T13:00:00"/>
    <d v="2026-07-31T16:30:00"/>
    <s v="709612725907"/>
    <s v="70138595"/>
    <s v="Carpal tunnel release"/>
    <m/>
    <s v="Trauma and Orthopaedics"/>
    <s v="Dr Dummy 23"/>
    <d v="2026-07-31T13:05:00"/>
    <d v="2026-07-31T13:34:00"/>
    <m/>
    <m/>
    <n v="1"/>
    <s v="JULY-26-dummy-data.xlsx"/>
    <b v="0"/>
    <m/>
  </r>
  <r>
    <x v="1"/>
    <x v="1"/>
    <x v="11"/>
    <x v="1"/>
    <x v="1"/>
    <x v="0"/>
    <x v="0"/>
    <x v="6"/>
    <x v="1"/>
    <n v="1"/>
    <s v="St Dhh Main Theatre"/>
    <d v="2026-07-31T00:00:00"/>
    <d v="2026-07-31T13:00:00"/>
    <d v="2026-07-31T16:30:00"/>
    <s v="751185063691"/>
    <s v="70125244"/>
    <s v="Shoulder arthroscopy"/>
    <s v="Wound dressing"/>
    <s v="Trauma and Orthopaedics"/>
    <s v="Dr Dummy 23"/>
    <d v="2026-07-31T14:03:00"/>
    <d v="2026-07-31T14:30:00"/>
    <m/>
    <m/>
    <n v="1"/>
    <s v="JULY-26-dummy-data.xlsx"/>
    <b v="0"/>
    <m/>
  </r>
  <r>
    <x v="1"/>
    <x v="1"/>
    <x v="11"/>
    <x v="1"/>
    <x v="1"/>
    <x v="0"/>
    <x v="0"/>
    <x v="6"/>
    <x v="1"/>
    <n v="1"/>
    <s v="St Dhh Main Theatre"/>
    <d v="2026-07-31T00:00:00"/>
    <d v="2026-07-31T13:00:00"/>
    <d v="2026-07-31T16:30:00"/>
    <s v="772244508214"/>
    <s v="70040931"/>
    <s v="Shoulder arthroscopy"/>
    <s v="Local anaesthetic infiltration"/>
    <s v="Trauma and Orthopaedics"/>
    <s v="Dr Dummy 23"/>
    <d v="2026-07-31T14:56:00"/>
    <d v="2026-07-31T15:20:00"/>
    <m/>
    <m/>
    <n v="1"/>
    <s v="JULY-26-dummy-data.xlsx"/>
    <b v="0"/>
    <m/>
  </r>
  <r>
    <x v="1"/>
    <x v="1"/>
    <x v="11"/>
    <x v="1"/>
    <x v="1"/>
    <x v="0"/>
    <x v="0"/>
    <x v="6"/>
    <x v="1"/>
    <n v="1"/>
    <s v="St Dhh Main Theatre"/>
    <d v="2026-07-31T00:00:00"/>
    <d v="2026-07-31T13:00:00"/>
    <d v="2026-07-31T16:30:00"/>
    <s v="775862193199"/>
    <s v="70122232"/>
    <s v="Removal of metalwork"/>
    <s v="Wound closure"/>
    <s v="Trauma and Orthopaedics"/>
    <s v="Dr Dummy 23"/>
    <d v="2026-07-31T15:42:00"/>
    <d v="2026-07-31T16:05:00"/>
    <m/>
    <m/>
    <n v="1"/>
    <s v="JULY-26-dummy-data.xlsx"/>
    <b v="0"/>
    <m/>
  </r>
  <r>
    <x v="1"/>
    <x v="1"/>
    <x v="11"/>
    <x v="1"/>
    <x v="2"/>
    <x v="0"/>
    <x v="0"/>
    <x v="0"/>
    <x v="0"/>
    <n v="1"/>
    <s v="St Dhh Main Theatre"/>
    <d v="2026-08-08T00:00:00"/>
    <d v="2026-08-08T13:00:00"/>
    <d v="2026-08-08T16:30:00"/>
    <m/>
    <m/>
    <m/>
    <m/>
    <m/>
    <m/>
    <m/>
    <m/>
    <n v="4"/>
    <n v="0"/>
    <n v="4"/>
    <s v="AUGUST-26-dummy-data.xlsx"/>
    <b v="0"/>
    <n v="0"/>
  </r>
  <r>
    <x v="1"/>
    <x v="1"/>
    <x v="11"/>
    <x v="1"/>
    <x v="2"/>
    <x v="0"/>
    <x v="0"/>
    <x v="0"/>
    <x v="1"/>
    <n v="1"/>
    <s v="St Dhh Main Theatre"/>
    <d v="2026-08-08T00:00:00"/>
    <d v="2026-08-08T13:00:00"/>
    <d v="2026-08-08T16:30:00"/>
    <s v="935598944825"/>
    <s v="871729"/>
    <s v="Diagnostic laparoscopy"/>
    <s v="Diagnostic examination"/>
    <s v="Gynaecology"/>
    <s v="Dr Dummy 16"/>
    <d v="2026-08-08T13:55:00"/>
    <d v="2026-08-08T14:16:00"/>
    <m/>
    <m/>
    <n v="1"/>
    <s v="AUGUST-26-dummy-data.xlsx"/>
    <b v="0"/>
    <m/>
  </r>
  <r>
    <x v="1"/>
    <x v="1"/>
    <x v="11"/>
    <x v="1"/>
    <x v="2"/>
    <x v="0"/>
    <x v="0"/>
    <x v="0"/>
    <x v="1"/>
    <n v="1"/>
    <s v="St Dhh Main Theatre"/>
    <d v="2026-08-08T00:00:00"/>
    <d v="2026-08-08T13:00:00"/>
    <d v="2026-08-08T16:30:00"/>
    <s v="937136995349"/>
    <s v="942374"/>
    <s v="Diagnostic laparoscopy"/>
    <s v="Tissue biopsy"/>
    <s v="Gynaecology"/>
    <s v="Dr Dummy 16"/>
    <d v="2026-08-08T14:53:00"/>
    <d v="2026-08-08T15:16:00"/>
    <m/>
    <m/>
    <n v="1"/>
    <s v="AUGUST-26-dummy-data.xlsx"/>
    <b v="0"/>
    <m/>
  </r>
  <r>
    <x v="1"/>
    <x v="1"/>
    <x v="11"/>
    <x v="1"/>
    <x v="2"/>
    <x v="0"/>
    <x v="0"/>
    <x v="0"/>
    <x v="1"/>
    <n v="1"/>
    <s v="St Dhh Main Theatre"/>
    <d v="2026-08-08T00:00:00"/>
    <d v="2026-08-08T13:00:00"/>
    <d v="2026-08-08T16:30:00"/>
    <s v="939389894599"/>
    <s v="963746"/>
    <s v="Endometrial biopsy"/>
    <s v="Wound dressing"/>
    <s v="Gynaecology"/>
    <s v="Dr Dummy 16"/>
    <d v="2026-08-08T13:09:00"/>
    <d v="2026-08-08T13:38:00"/>
    <m/>
    <m/>
    <n v="1"/>
    <s v="AUGUST-26-dummy-data.xlsx"/>
    <b v="0"/>
    <m/>
  </r>
  <r>
    <x v="1"/>
    <x v="1"/>
    <x v="11"/>
    <x v="1"/>
    <x v="2"/>
    <x v="0"/>
    <x v="0"/>
    <x v="0"/>
    <x v="1"/>
    <n v="1"/>
    <s v="St Dhh Main Theatre"/>
    <d v="2026-08-08T00:00:00"/>
    <d v="2026-08-08T13:00:00"/>
    <d v="2026-08-08T16:30:00"/>
    <s v="983904070033"/>
    <s v="837343"/>
    <s v="Endometrial biopsy"/>
    <m/>
    <s v="Gynaecology"/>
    <s v="Dr Dummy 16"/>
    <d v="2026-08-08T15:44:00"/>
    <d v="2026-08-08T16:08:00"/>
    <m/>
    <m/>
    <n v="1"/>
    <s v="AUGUST-26-dummy-data.xlsx"/>
    <b v="0"/>
    <m/>
  </r>
  <r>
    <x v="1"/>
    <x v="1"/>
    <x v="11"/>
    <x v="1"/>
    <x v="2"/>
    <x v="0"/>
    <x v="0"/>
    <x v="7"/>
    <x v="0"/>
    <n v="1"/>
    <s v="St Dhh Main Theatre"/>
    <d v="2026-08-15T00:00:00"/>
    <d v="2026-08-15T09:00:00"/>
    <d v="2026-08-15T12:30:00"/>
    <m/>
    <m/>
    <m/>
    <m/>
    <m/>
    <m/>
    <m/>
    <m/>
    <n v="4"/>
    <n v="0"/>
    <n v="4"/>
    <s v="AUGUST-26-dummy-data.xlsx"/>
    <b v="0"/>
    <n v="0"/>
  </r>
  <r>
    <x v="1"/>
    <x v="1"/>
    <x v="11"/>
    <x v="1"/>
    <x v="2"/>
    <x v="0"/>
    <x v="0"/>
    <x v="7"/>
    <x v="1"/>
    <n v="1"/>
    <s v="St Dhh Main Theatre"/>
    <d v="2026-08-15T00:00:00"/>
    <d v="2026-08-15T09:00:00"/>
    <d v="2026-08-15T12:30:00"/>
    <s v="910037367045"/>
    <s v="915965"/>
    <s v="Scar revision"/>
    <m/>
    <s v="Plastic Surgery"/>
    <s v="Dr Dummy 18"/>
    <d v="2026-08-15T10:51:00"/>
    <d v="2026-08-15T11:22:00"/>
    <m/>
    <m/>
    <n v="1"/>
    <s v="AUGUST-26-dummy-data.xlsx"/>
    <b v="0"/>
    <m/>
  </r>
  <r>
    <x v="1"/>
    <x v="1"/>
    <x v="11"/>
    <x v="1"/>
    <x v="2"/>
    <x v="0"/>
    <x v="0"/>
    <x v="7"/>
    <x v="1"/>
    <n v="1"/>
    <s v="St Dhh Main Theatre"/>
    <d v="2026-08-15T00:00:00"/>
    <d v="2026-08-15T09:00:00"/>
    <d v="2026-08-15T12:30:00"/>
    <s v="922631874307"/>
    <s v="832567"/>
    <s v="Scar revision"/>
    <m/>
    <s v="Plastic Surgery"/>
    <s v="Dr Dummy 18"/>
    <d v="2026-08-15T09:11:00"/>
    <d v="2026-08-15T09:41:00"/>
    <m/>
    <m/>
    <n v="1"/>
    <s v="AUGUST-26-dummy-data.xlsx"/>
    <b v="0"/>
    <m/>
  </r>
  <r>
    <x v="1"/>
    <x v="1"/>
    <x v="11"/>
    <x v="1"/>
    <x v="2"/>
    <x v="0"/>
    <x v="0"/>
    <x v="7"/>
    <x v="1"/>
    <n v="1"/>
    <s v="St Dhh Main Theatre"/>
    <d v="2026-08-15T00:00:00"/>
    <d v="2026-08-15T09:00:00"/>
    <d v="2026-08-15T12:30:00"/>
    <s v="962717142141"/>
    <s v="923893"/>
    <s v="Hand wound repair"/>
    <s v="Wound dressing"/>
    <s v="Plastic Surgery"/>
    <s v="Dr Dummy 18"/>
    <d v="2026-08-15T11:45:00"/>
    <d v="2026-08-15T12:14:00"/>
    <m/>
    <m/>
    <n v="1"/>
    <s v="AUGUST-26-dummy-data.xlsx"/>
    <b v="0"/>
    <m/>
  </r>
  <r>
    <x v="1"/>
    <x v="1"/>
    <x v="11"/>
    <x v="1"/>
    <x v="2"/>
    <x v="0"/>
    <x v="0"/>
    <x v="7"/>
    <x v="1"/>
    <n v="1"/>
    <s v="St Dhh Main Theatre"/>
    <d v="2026-08-15T00:00:00"/>
    <d v="2026-08-15T09:00:00"/>
    <d v="2026-08-15T12:30:00"/>
    <s v="992862248978"/>
    <s v="875767"/>
    <s v="Skin graft"/>
    <m/>
    <s v="Plastic Surgery"/>
    <s v="Dr Dummy 18"/>
    <d v="2026-08-15T09:55:00"/>
    <d v="2026-08-15T10:20:00"/>
    <m/>
    <m/>
    <n v="1"/>
    <s v="AUGUST-26-dummy-data.xlsx"/>
    <b v="0"/>
    <m/>
  </r>
  <r>
    <x v="1"/>
    <x v="1"/>
    <x v="11"/>
    <x v="1"/>
    <x v="2"/>
    <x v="0"/>
    <x v="0"/>
    <x v="0"/>
    <x v="0"/>
    <n v="1"/>
    <s v="St Dhh Main Theatre"/>
    <d v="2026-08-30T00:00:00"/>
    <d v="2026-08-30T08:30:00"/>
    <d v="2026-08-30T12:00:00"/>
    <m/>
    <m/>
    <m/>
    <m/>
    <m/>
    <m/>
    <m/>
    <m/>
    <n v="4"/>
    <n v="0"/>
    <n v="4"/>
    <s v="AUGUST-26-dummy-data.xlsx"/>
    <b v="0"/>
    <n v="0"/>
  </r>
  <r>
    <x v="1"/>
    <x v="1"/>
    <x v="11"/>
    <x v="1"/>
    <x v="2"/>
    <x v="0"/>
    <x v="0"/>
    <x v="0"/>
    <x v="1"/>
    <n v="1"/>
    <s v="St Dhh Main Theatre"/>
    <d v="2026-08-30T00:00:00"/>
    <d v="2026-08-30T08:30:00"/>
    <d v="2026-08-30T12:00:00"/>
    <s v="900718177924"/>
    <s v="846151"/>
    <s v="Cervical polypectomy"/>
    <m/>
    <s v="Gynaecology"/>
    <s v="Dr Dummy 07"/>
    <d v="2026-08-30T11:11:00"/>
    <d v="2026-08-30T11:44:00"/>
    <m/>
    <m/>
    <n v="1"/>
    <s v="AUGUST-26-dummy-data.xlsx"/>
    <b v="0"/>
    <m/>
  </r>
  <r>
    <x v="1"/>
    <x v="1"/>
    <x v="11"/>
    <x v="1"/>
    <x v="2"/>
    <x v="0"/>
    <x v="0"/>
    <x v="0"/>
    <x v="1"/>
    <n v="1"/>
    <s v="St Dhh Main Theatre"/>
    <d v="2026-08-30T00:00:00"/>
    <d v="2026-08-30T08:30:00"/>
    <d v="2026-08-30T12:00:00"/>
    <s v="968216658639"/>
    <s v="871986"/>
    <s v="Hysteroscopy"/>
    <m/>
    <s v="Gynaecology"/>
    <s v="Dr Dummy 07"/>
    <d v="2026-08-30T08:34:00"/>
    <d v="2026-08-30T09:01:00"/>
    <m/>
    <m/>
    <n v="1"/>
    <s v="AUGUST-26-dummy-data.xlsx"/>
    <b v="0"/>
    <m/>
  </r>
  <r>
    <x v="1"/>
    <x v="1"/>
    <x v="11"/>
    <x v="1"/>
    <x v="2"/>
    <x v="0"/>
    <x v="0"/>
    <x v="0"/>
    <x v="1"/>
    <n v="1"/>
    <s v="St Dhh Main Theatre"/>
    <d v="2026-08-30T00:00:00"/>
    <d v="2026-08-30T08:30:00"/>
    <d v="2026-08-30T12:00:00"/>
    <s v="976485998625"/>
    <s v="941407"/>
    <s v="Endometrial biopsy"/>
    <m/>
    <s v="Gynaecology"/>
    <s v="Dr Dummy 07"/>
    <d v="2026-08-30T09:33:00"/>
    <d v="2026-08-30T10:01:00"/>
    <m/>
    <m/>
    <n v="1"/>
    <s v="AUGUST-26-dummy-data.xlsx"/>
    <b v="0"/>
    <m/>
  </r>
  <r>
    <x v="1"/>
    <x v="1"/>
    <x v="11"/>
    <x v="1"/>
    <x v="2"/>
    <x v="0"/>
    <x v="0"/>
    <x v="0"/>
    <x v="1"/>
    <n v="1"/>
    <s v="St Dhh Main Theatre"/>
    <d v="2026-08-30T00:00:00"/>
    <d v="2026-08-30T08:30:00"/>
    <d v="2026-08-30T12:00:00"/>
    <s v="987374706449"/>
    <s v="720580"/>
    <s v="Endometrial biopsy"/>
    <m/>
    <s v="Gynaecology"/>
    <s v="Dr Dummy 07"/>
    <d v="2026-08-30T10:26:00"/>
    <d v="2026-08-30T10:50:00"/>
    <m/>
    <m/>
    <n v="1"/>
    <s v="AUGUST-26-dummy-data.xlsx"/>
    <b v="0"/>
    <m/>
  </r>
  <r>
    <x v="1"/>
    <x v="1"/>
    <x v="11"/>
    <x v="2"/>
    <x v="0"/>
    <x v="0"/>
    <x v="0"/>
    <x v="2"/>
    <x v="0"/>
    <n v="1"/>
    <s v="St Dhh Main Theatre"/>
    <d v="2026-06-17T00:00:00"/>
    <d v="2026-06-17T13:30:00"/>
    <d v="2026-06-17T17:30:00"/>
    <m/>
    <m/>
    <m/>
    <m/>
    <m/>
    <m/>
    <m/>
    <m/>
    <n v="4"/>
    <n v="0"/>
    <n v="4"/>
    <s v="JUNE-26-dummy-data.xlsx"/>
    <b v="0"/>
    <n v="0"/>
  </r>
  <r>
    <x v="1"/>
    <x v="1"/>
    <x v="11"/>
    <x v="2"/>
    <x v="0"/>
    <x v="0"/>
    <x v="0"/>
    <x v="2"/>
    <x v="1"/>
    <n v="1"/>
    <s v="St Dhh Main Theatre"/>
    <d v="2026-06-17T00:00:00"/>
    <d v="2026-06-17T13:30:00"/>
    <d v="2026-06-17T17:30:00"/>
    <s v="625347244529"/>
    <s v="60137423"/>
    <s v="Tonsillectomy"/>
    <m/>
    <s v="ENT"/>
    <s v="Dr Dummy 22"/>
    <d v="2026-06-17T13:32:00"/>
    <d v="2026-06-17T14:03:00"/>
    <m/>
    <m/>
    <n v="1"/>
    <s v="JUNE-26-dummy-data.xlsx"/>
    <b v="0"/>
    <m/>
  </r>
  <r>
    <x v="1"/>
    <x v="1"/>
    <x v="11"/>
    <x v="2"/>
    <x v="0"/>
    <x v="0"/>
    <x v="0"/>
    <x v="2"/>
    <x v="1"/>
    <n v="1"/>
    <s v="St Dhh Main Theatre"/>
    <d v="2026-06-17T00:00:00"/>
    <d v="2026-06-17T13:30:00"/>
    <d v="2026-06-17T17:30:00"/>
    <s v="629524109349"/>
    <s v="60125165"/>
    <s v="Adenoidectomy"/>
    <m/>
    <s v="ENT"/>
    <s v="Dr Dummy 22"/>
    <d v="2026-06-17T16:37:00"/>
    <d v="2026-06-17T17:06:00"/>
    <m/>
    <m/>
    <n v="1"/>
    <s v="JUNE-26-dummy-data.xlsx"/>
    <b v="0"/>
    <m/>
  </r>
  <r>
    <x v="1"/>
    <x v="1"/>
    <x v="11"/>
    <x v="2"/>
    <x v="0"/>
    <x v="0"/>
    <x v="0"/>
    <x v="2"/>
    <x v="1"/>
    <n v="1"/>
    <s v="St Dhh Main Theatre"/>
    <d v="2026-06-17T00:00:00"/>
    <d v="2026-06-17T13:30:00"/>
    <d v="2026-06-17T17:30:00"/>
    <s v="685273538389"/>
    <s v="60180286"/>
    <s v="Grommet insertion"/>
    <s v="Local anaesthetic infiltration"/>
    <s v="ENT"/>
    <s v="Dr Dummy 22"/>
    <d v="2026-06-17T15:34:00"/>
    <d v="2026-06-17T16:00:00"/>
    <m/>
    <m/>
    <n v="1"/>
    <s v="JUNE-26-dummy-data.xlsx"/>
    <b v="0"/>
    <m/>
  </r>
  <r>
    <x v="1"/>
    <x v="1"/>
    <x v="11"/>
    <x v="2"/>
    <x v="0"/>
    <x v="0"/>
    <x v="0"/>
    <x v="2"/>
    <x v="1"/>
    <n v="1"/>
    <s v="St Dhh Main Theatre"/>
    <d v="2026-06-17T00:00:00"/>
    <d v="2026-06-17T13:30:00"/>
    <d v="2026-06-17T17:30:00"/>
    <s v="689206221675"/>
    <s v="60029228"/>
    <s v="Adenoidectomy"/>
    <s v="Wound closure"/>
    <s v="ENT"/>
    <s v="Dr Dummy 22"/>
    <d v="2026-06-17T14:41:00"/>
    <d v="2026-06-17T15:13:00"/>
    <m/>
    <m/>
    <n v="1"/>
    <s v="JUNE-26-dummy-data.xlsx"/>
    <b v="0"/>
    <m/>
  </r>
  <r>
    <x v="1"/>
    <x v="1"/>
    <x v="11"/>
    <x v="3"/>
    <x v="0"/>
    <x v="0"/>
    <x v="0"/>
    <x v="7"/>
    <x v="0"/>
    <n v="1"/>
    <s v="St Dhh Main Theatre"/>
    <d v="2026-06-06T00:00:00"/>
    <d v="2026-06-06T08:00:00"/>
    <d v="2026-06-06T12:30:00"/>
    <m/>
    <m/>
    <m/>
    <m/>
    <m/>
    <m/>
    <m/>
    <m/>
    <n v="4"/>
    <n v="0"/>
    <n v="4"/>
    <s v="JUNE-26-dummy-data.xlsx"/>
    <b v="0"/>
    <n v="0"/>
  </r>
  <r>
    <x v="1"/>
    <x v="1"/>
    <x v="11"/>
    <x v="3"/>
    <x v="0"/>
    <x v="0"/>
    <x v="0"/>
    <x v="7"/>
    <x v="1"/>
    <n v="1"/>
    <s v="St Dhh Main Theatre"/>
    <d v="2026-06-06T00:00:00"/>
    <d v="2026-06-06T08:00:00"/>
    <d v="2026-06-06T12:30:00"/>
    <s v="677479680766"/>
    <s v="60267706"/>
    <s v="Excision of skin lesion"/>
    <m/>
    <s v="Plastic Surgery"/>
    <s v="Dr Dummy 14"/>
    <d v="2026-06-06T10:24:00"/>
    <d v="2026-06-06T11:02:00"/>
    <m/>
    <m/>
    <n v="1"/>
    <s v="JUNE-26-dummy-data.xlsx"/>
    <b v="0"/>
    <m/>
  </r>
  <r>
    <x v="1"/>
    <x v="1"/>
    <x v="11"/>
    <x v="3"/>
    <x v="0"/>
    <x v="0"/>
    <x v="0"/>
    <x v="7"/>
    <x v="1"/>
    <n v="1"/>
    <s v="St Dhh Main Theatre"/>
    <d v="2026-06-06T00:00:00"/>
    <d v="2026-06-06T08:00:00"/>
    <d v="2026-06-06T12:30:00"/>
    <s v="685228178416"/>
    <s v="60171860"/>
    <s v="Skin graft"/>
    <m/>
    <s v="Plastic Surgery"/>
    <s v="Dr Dummy 14"/>
    <d v="2026-06-06T08:08:00"/>
    <d v="2026-06-06T08:45:00"/>
    <m/>
    <m/>
    <n v="1"/>
    <s v="JUNE-26-dummy-data.xlsx"/>
    <b v="0"/>
    <m/>
  </r>
  <r>
    <x v="1"/>
    <x v="1"/>
    <x v="11"/>
    <x v="3"/>
    <x v="0"/>
    <x v="0"/>
    <x v="0"/>
    <x v="7"/>
    <x v="1"/>
    <n v="1"/>
    <s v="St Dhh Main Theatre"/>
    <d v="2026-06-06T00:00:00"/>
    <d v="2026-06-06T08:00:00"/>
    <d v="2026-06-06T12:30:00"/>
    <s v="689421283033"/>
    <s v="60254249"/>
    <s v="Hand wound repair"/>
    <m/>
    <s v="Plastic Surgery"/>
    <s v="Dr Dummy 14"/>
    <d v="2026-06-06T11:32:00"/>
    <d v="2026-06-06T12:08:00"/>
    <m/>
    <m/>
    <n v="1"/>
    <s v="JUNE-26-dummy-data.xlsx"/>
    <b v="0"/>
    <m/>
  </r>
  <r>
    <x v="1"/>
    <x v="1"/>
    <x v="11"/>
    <x v="3"/>
    <x v="0"/>
    <x v="0"/>
    <x v="0"/>
    <x v="7"/>
    <x v="1"/>
    <n v="1"/>
    <s v="St Dhh Main Theatre"/>
    <d v="2026-06-06T00:00:00"/>
    <d v="2026-06-06T08:00:00"/>
    <d v="2026-06-06T12:30:00"/>
    <s v="691874635172"/>
    <s v="60152153"/>
    <s v="Scar revision"/>
    <m/>
    <s v="Plastic Surgery"/>
    <s v="Dr Dummy 14"/>
    <d v="2026-06-06T09:18:00"/>
    <d v="2026-06-06T09:58:00"/>
    <m/>
    <m/>
    <n v="1"/>
    <s v="JUNE-26-dummy-data.xlsx"/>
    <b v="0"/>
    <m/>
  </r>
  <r>
    <x v="1"/>
    <x v="1"/>
    <x v="11"/>
    <x v="3"/>
    <x v="0"/>
    <x v="0"/>
    <x v="0"/>
    <x v="2"/>
    <x v="0"/>
    <n v="1"/>
    <s v="St Dhh Main Theatre"/>
    <d v="2026-06-11T00:00:00"/>
    <d v="2026-06-11T13:00:00"/>
    <d v="2026-06-11T17:30:00"/>
    <m/>
    <m/>
    <m/>
    <m/>
    <m/>
    <m/>
    <m/>
    <m/>
    <n v="4"/>
    <n v="0"/>
    <n v="4"/>
    <s v="JUNE-26-dummy-data.xlsx"/>
    <b v="0"/>
    <n v="0"/>
  </r>
  <r>
    <x v="1"/>
    <x v="1"/>
    <x v="11"/>
    <x v="3"/>
    <x v="0"/>
    <x v="0"/>
    <x v="0"/>
    <x v="2"/>
    <x v="1"/>
    <n v="1"/>
    <s v="St Dhh Main Theatre"/>
    <d v="2026-06-11T00:00:00"/>
    <d v="2026-06-11T13:00:00"/>
    <d v="2026-06-11T17:30:00"/>
    <s v="625825749453"/>
    <s v="60087650"/>
    <s v="Grommet insertion"/>
    <s v="Local anaesthetic infiltration"/>
    <s v="ENT"/>
    <s v="Dr Dummy 02"/>
    <d v="2026-06-11T16:30:00"/>
    <d v="2026-06-11T17:00:00"/>
    <m/>
    <m/>
    <n v="1"/>
    <s v="JUNE-26-dummy-data.xlsx"/>
    <b v="0"/>
    <m/>
  </r>
  <r>
    <x v="1"/>
    <x v="1"/>
    <x v="11"/>
    <x v="3"/>
    <x v="0"/>
    <x v="0"/>
    <x v="0"/>
    <x v="2"/>
    <x v="1"/>
    <n v="1"/>
    <s v="St Dhh Main Theatre"/>
    <d v="2026-06-11T00:00:00"/>
    <d v="2026-06-11T13:00:00"/>
    <d v="2026-06-11T17:30:00"/>
    <s v="639592625340"/>
    <s v="60114904"/>
    <s v="Tonsillectomy"/>
    <s v="Wound closure"/>
    <s v="ENT"/>
    <s v="Dr Dummy 02"/>
    <d v="2026-06-11T13:08:00"/>
    <d v="2026-06-11T13:46:00"/>
    <m/>
    <m/>
    <n v="1"/>
    <s v="JUNE-26-dummy-data.xlsx"/>
    <b v="0"/>
    <m/>
  </r>
  <r>
    <x v="1"/>
    <x v="1"/>
    <x v="11"/>
    <x v="3"/>
    <x v="0"/>
    <x v="0"/>
    <x v="0"/>
    <x v="2"/>
    <x v="1"/>
    <n v="1"/>
    <s v="St Dhh Main Theatre"/>
    <d v="2026-06-11T00:00:00"/>
    <d v="2026-06-11T13:00:00"/>
    <d v="2026-06-11T17:30:00"/>
    <s v="643125273030"/>
    <s v="60056096"/>
    <s v="Grommet insertion"/>
    <m/>
    <s v="ENT"/>
    <s v="Dr Dummy 02"/>
    <d v="2026-06-11T14:19:00"/>
    <d v="2026-06-11T15:05:00"/>
    <m/>
    <m/>
    <n v="1"/>
    <s v="JUNE-26-dummy-data.xlsx"/>
    <b v="0"/>
    <m/>
  </r>
  <r>
    <x v="1"/>
    <x v="1"/>
    <x v="11"/>
    <x v="3"/>
    <x v="0"/>
    <x v="0"/>
    <x v="0"/>
    <x v="2"/>
    <x v="1"/>
    <n v="1"/>
    <s v="St Dhh Main Theatre"/>
    <d v="2026-06-11T00:00:00"/>
    <d v="2026-06-11T13:00:00"/>
    <d v="2026-06-11T17:30:00"/>
    <s v="663060727645"/>
    <s v="60243872"/>
    <s v="Adenoidectomy"/>
    <m/>
    <s v="ENT"/>
    <s v="Dr Dummy 02"/>
    <d v="2026-06-11T15:26:00"/>
    <d v="2026-06-11T16:00:00"/>
    <m/>
    <m/>
    <n v="1"/>
    <s v="JUNE-26-dummy-data.xlsx"/>
    <b v="0"/>
    <m/>
  </r>
  <r>
    <x v="1"/>
    <x v="1"/>
    <x v="11"/>
    <x v="3"/>
    <x v="1"/>
    <x v="0"/>
    <x v="0"/>
    <x v="7"/>
    <x v="0"/>
    <n v="1"/>
    <s v="St Dhh Main Theatre"/>
    <d v="2026-07-22T00:00:00"/>
    <d v="2026-07-22T08:00:00"/>
    <d v="2026-07-22T12:30:00"/>
    <m/>
    <m/>
    <m/>
    <m/>
    <m/>
    <m/>
    <m/>
    <m/>
    <n v="4"/>
    <n v="0"/>
    <n v="4"/>
    <s v="JULY-26-dummy-data.xlsx"/>
    <b v="0"/>
    <n v="0"/>
  </r>
  <r>
    <x v="1"/>
    <x v="1"/>
    <x v="11"/>
    <x v="3"/>
    <x v="1"/>
    <x v="0"/>
    <x v="0"/>
    <x v="7"/>
    <x v="1"/>
    <n v="1"/>
    <s v="St Dhh Main Theatre"/>
    <d v="2026-07-22T00:00:00"/>
    <d v="2026-07-22T08:00:00"/>
    <d v="2026-07-22T12:30:00"/>
    <s v="704663375508"/>
    <s v="70086177"/>
    <s v="Scar revision"/>
    <m/>
    <s v="Plastic Surgery"/>
    <s v="Dr Dummy 05"/>
    <d v="2026-07-22T08:03:00"/>
    <d v="2026-07-22T08:35:00"/>
    <m/>
    <m/>
    <n v="1"/>
    <s v="JULY-26-dummy-data.xlsx"/>
    <b v="0"/>
    <m/>
  </r>
  <r>
    <x v="1"/>
    <x v="1"/>
    <x v="11"/>
    <x v="3"/>
    <x v="1"/>
    <x v="0"/>
    <x v="0"/>
    <x v="7"/>
    <x v="1"/>
    <n v="1"/>
    <s v="St Dhh Main Theatre"/>
    <d v="2026-07-22T00:00:00"/>
    <d v="2026-07-22T08:00:00"/>
    <d v="2026-07-22T12:30:00"/>
    <s v="712206066516"/>
    <s v="70079423"/>
    <s v="Skin graft"/>
    <m/>
    <s v="Plastic Surgery"/>
    <s v="Dr Dummy 05"/>
    <d v="2026-07-22T10:23:00"/>
    <d v="2026-07-22T10:58:00"/>
    <m/>
    <m/>
    <n v="1"/>
    <s v="JULY-26-dummy-data.xlsx"/>
    <b v="0"/>
    <m/>
  </r>
  <r>
    <x v="1"/>
    <x v="1"/>
    <x v="11"/>
    <x v="3"/>
    <x v="1"/>
    <x v="0"/>
    <x v="0"/>
    <x v="7"/>
    <x v="1"/>
    <n v="1"/>
    <s v="St Dhh Main Theatre"/>
    <d v="2026-07-22T00:00:00"/>
    <d v="2026-07-22T08:00:00"/>
    <d v="2026-07-22T12:30:00"/>
    <s v="737323968787"/>
    <s v="70008259"/>
    <s v="Scar revision"/>
    <m/>
    <s v="Plastic Surgery"/>
    <s v="Dr Dummy 05"/>
    <d v="2026-07-22T09:18:00"/>
    <d v="2026-07-22T09:51:00"/>
    <m/>
    <m/>
    <n v="1"/>
    <s v="JULY-26-dummy-data.xlsx"/>
    <b v="0"/>
    <m/>
  </r>
  <r>
    <x v="1"/>
    <x v="1"/>
    <x v="11"/>
    <x v="3"/>
    <x v="1"/>
    <x v="0"/>
    <x v="0"/>
    <x v="7"/>
    <x v="1"/>
    <n v="1"/>
    <s v="St Dhh Main Theatre"/>
    <d v="2026-07-22T00:00:00"/>
    <d v="2026-07-22T08:00:00"/>
    <d v="2026-07-22T12:30:00"/>
    <s v="787038436088"/>
    <s v="70229315"/>
    <s v="Hand wound repair"/>
    <m/>
    <s v="Plastic Surgery"/>
    <s v="Dr Dummy 05"/>
    <d v="2026-07-22T11:26:00"/>
    <d v="2026-07-22T12:10:00"/>
    <m/>
    <m/>
    <n v="1"/>
    <s v="JULY-26-dummy-data.xlsx"/>
    <b v="0"/>
    <m/>
  </r>
  <r>
    <x v="1"/>
    <x v="1"/>
    <x v="11"/>
    <x v="4"/>
    <x v="0"/>
    <x v="0"/>
    <x v="0"/>
    <x v="2"/>
    <x v="0"/>
    <n v="1"/>
    <s v="St Dhh Main Theatre"/>
    <d v="2026-06-23T00:00:00"/>
    <d v="2026-06-23T08:00:00"/>
    <d v="2026-06-23T13:00:00"/>
    <m/>
    <m/>
    <m/>
    <m/>
    <m/>
    <m/>
    <m/>
    <m/>
    <n v="4"/>
    <n v="0"/>
    <n v="4"/>
    <s v="JUNE-26-dummy-data.xlsx"/>
    <b v="0"/>
    <n v="0"/>
  </r>
  <r>
    <x v="1"/>
    <x v="1"/>
    <x v="11"/>
    <x v="4"/>
    <x v="0"/>
    <x v="0"/>
    <x v="0"/>
    <x v="2"/>
    <x v="1"/>
    <n v="1"/>
    <s v="St Dhh Main Theatre"/>
    <d v="2026-06-23T00:00:00"/>
    <d v="2026-06-23T08:00:00"/>
    <d v="2026-06-23T13:00:00"/>
    <s v="615922506665"/>
    <s v="60102043"/>
    <s v="Septoplasty"/>
    <s v="Tissue biopsy"/>
    <s v="ENT"/>
    <s v="Dr Dummy 10"/>
    <d v="2026-06-23T08:06:00"/>
    <d v="2026-06-23T08:56:00"/>
    <m/>
    <m/>
    <n v="1"/>
    <s v="JUNE-26-dummy-data.xlsx"/>
    <b v="0"/>
    <m/>
  </r>
  <r>
    <x v="1"/>
    <x v="1"/>
    <x v="11"/>
    <x v="4"/>
    <x v="0"/>
    <x v="0"/>
    <x v="0"/>
    <x v="2"/>
    <x v="1"/>
    <n v="1"/>
    <s v="St Dhh Main Theatre"/>
    <d v="2026-06-23T00:00:00"/>
    <d v="2026-06-23T08:00:00"/>
    <d v="2026-06-23T13:00:00"/>
    <s v="628865251433"/>
    <s v="60168749"/>
    <s v="Tonsillectomy"/>
    <s v="Wound closure"/>
    <s v="ENT"/>
    <s v="Dr Dummy 10"/>
    <d v="2026-06-23T11:56:00"/>
    <d v="2026-06-23T12:51:00"/>
    <m/>
    <m/>
    <n v="1"/>
    <s v="JUNE-26-dummy-data.xlsx"/>
    <b v="0"/>
    <m/>
  </r>
  <r>
    <x v="1"/>
    <x v="1"/>
    <x v="11"/>
    <x v="4"/>
    <x v="0"/>
    <x v="0"/>
    <x v="0"/>
    <x v="2"/>
    <x v="1"/>
    <n v="1"/>
    <s v="St Dhh Main Theatre"/>
    <d v="2026-06-23T00:00:00"/>
    <d v="2026-06-23T08:00:00"/>
    <d v="2026-06-23T13:00:00"/>
    <s v="677685119513"/>
    <s v="60141498"/>
    <s v="Tonsillectomy"/>
    <m/>
    <s v="ENT"/>
    <s v="Dr Dummy 10"/>
    <d v="2026-06-23T10:38:00"/>
    <d v="2026-06-23T11:26:00"/>
    <m/>
    <m/>
    <n v="1"/>
    <s v="JUNE-26-dummy-data.xlsx"/>
    <b v="0"/>
    <m/>
  </r>
  <r>
    <x v="1"/>
    <x v="1"/>
    <x v="11"/>
    <x v="4"/>
    <x v="0"/>
    <x v="0"/>
    <x v="0"/>
    <x v="2"/>
    <x v="1"/>
    <n v="1"/>
    <s v="St Dhh Main Theatre"/>
    <d v="2026-06-23T00:00:00"/>
    <d v="2026-06-23T08:00:00"/>
    <d v="2026-06-23T13:00:00"/>
    <s v="689279699441"/>
    <s v="60045961"/>
    <s v="Tonsillectomy"/>
    <m/>
    <s v="ENT"/>
    <s v="Dr Dummy 10"/>
    <d v="2026-06-23T09:18:00"/>
    <d v="2026-06-23T10:18:00"/>
    <m/>
    <m/>
    <n v="1"/>
    <s v="JUNE-26-dummy-data.xlsx"/>
    <b v="0"/>
    <m/>
  </r>
  <r>
    <x v="1"/>
    <x v="1"/>
    <x v="11"/>
    <x v="4"/>
    <x v="1"/>
    <x v="0"/>
    <x v="0"/>
    <x v="0"/>
    <x v="0"/>
    <n v="1"/>
    <s v="St Dhh Main Theatre"/>
    <d v="2026-07-19T00:00:00"/>
    <d v="2026-07-19T09:00:00"/>
    <d v="2026-07-19T14:00:00"/>
    <m/>
    <m/>
    <m/>
    <m/>
    <m/>
    <m/>
    <m/>
    <m/>
    <n v="4"/>
    <n v="0"/>
    <n v="4"/>
    <s v="JULY-26-dummy-data.xlsx"/>
    <b v="0"/>
    <n v="0"/>
  </r>
  <r>
    <x v="1"/>
    <x v="1"/>
    <x v="11"/>
    <x v="4"/>
    <x v="1"/>
    <x v="0"/>
    <x v="0"/>
    <x v="0"/>
    <x v="1"/>
    <n v="1"/>
    <s v="St Dhh Main Theatre"/>
    <d v="2026-07-19T00:00:00"/>
    <d v="2026-07-19T09:00:00"/>
    <d v="2026-07-19T14:00:00"/>
    <s v="700912005640"/>
    <s v="70239386"/>
    <s v="Cervical polypectomy"/>
    <m/>
    <s v="Gynaecology"/>
    <s v="Dr Dummy 10"/>
    <d v="2026-07-19T12:50:00"/>
    <d v="2026-07-19T13:41:00"/>
    <m/>
    <m/>
    <n v="1"/>
    <s v="JULY-26-dummy-data.xlsx"/>
    <b v="0"/>
    <m/>
  </r>
  <r>
    <x v="1"/>
    <x v="1"/>
    <x v="11"/>
    <x v="4"/>
    <x v="1"/>
    <x v="0"/>
    <x v="0"/>
    <x v="0"/>
    <x v="1"/>
    <n v="1"/>
    <s v="St Dhh Main Theatre"/>
    <d v="2026-07-19T00:00:00"/>
    <d v="2026-07-19T09:00:00"/>
    <d v="2026-07-19T14:00:00"/>
    <s v="716909640095"/>
    <s v="70126862"/>
    <s v="Endometrial biopsy"/>
    <m/>
    <s v="Gynaecology"/>
    <s v="Dr Dummy 10"/>
    <d v="2026-07-19T10:17:00"/>
    <d v="2026-07-19T10:58:00"/>
    <m/>
    <m/>
    <n v="1"/>
    <s v="JULY-26-dummy-data.xlsx"/>
    <b v="0"/>
    <m/>
  </r>
  <r>
    <x v="1"/>
    <x v="1"/>
    <x v="11"/>
    <x v="4"/>
    <x v="1"/>
    <x v="0"/>
    <x v="0"/>
    <x v="0"/>
    <x v="1"/>
    <n v="1"/>
    <s v="St Dhh Main Theatre"/>
    <d v="2026-07-19T00:00:00"/>
    <d v="2026-07-19T09:00:00"/>
    <d v="2026-07-19T14:00:00"/>
    <s v="719519242644"/>
    <s v="70272907"/>
    <s v="Endometrial biopsy"/>
    <m/>
    <s v="Gynaecology"/>
    <s v="Dr Dummy 10"/>
    <d v="2026-07-19T11:42:00"/>
    <d v="2026-07-19T12:24:00"/>
    <m/>
    <m/>
    <n v="1"/>
    <s v="JULY-26-dummy-data.xlsx"/>
    <b v="0"/>
    <m/>
  </r>
  <r>
    <x v="1"/>
    <x v="1"/>
    <x v="11"/>
    <x v="4"/>
    <x v="1"/>
    <x v="0"/>
    <x v="0"/>
    <x v="0"/>
    <x v="1"/>
    <n v="1"/>
    <s v="St Dhh Main Theatre"/>
    <d v="2026-07-19T00:00:00"/>
    <d v="2026-07-19T09:00:00"/>
    <d v="2026-07-19T14:00:00"/>
    <s v="786798674984"/>
    <s v="70264261"/>
    <s v="Endometrial biopsy"/>
    <m/>
    <s v="Gynaecology"/>
    <s v="Dr Dummy 10"/>
    <d v="2026-07-19T09:06:00"/>
    <d v="2026-07-19T10:04:00"/>
    <m/>
    <m/>
    <n v="1"/>
    <s v="JULY-26-dummy-data.xlsx"/>
    <b v="0"/>
    <m/>
  </r>
  <r>
    <x v="1"/>
    <x v="1"/>
    <x v="11"/>
    <x v="5"/>
    <x v="2"/>
    <x v="0"/>
    <x v="0"/>
    <x v="2"/>
    <x v="0"/>
    <n v="1"/>
    <s v="St Dhh Main Theatre"/>
    <d v="2026-08-17T00:00:00"/>
    <d v="2026-08-17T08:30:00"/>
    <d v="2026-08-17T14:30:00"/>
    <m/>
    <m/>
    <m/>
    <m/>
    <m/>
    <m/>
    <m/>
    <m/>
    <n v="4"/>
    <n v="0"/>
    <n v="4"/>
    <s v="AUGUST-26-dummy-data.xlsx"/>
    <b v="0"/>
    <n v="0"/>
  </r>
  <r>
    <x v="1"/>
    <x v="1"/>
    <x v="11"/>
    <x v="5"/>
    <x v="2"/>
    <x v="0"/>
    <x v="0"/>
    <x v="2"/>
    <x v="1"/>
    <n v="1"/>
    <s v="St Dhh Main Theatre"/>
    <d v="2026-08-17T00:00:00"/>
    <d v="2026-08-17T08:30:00"/>
    <d v="2026-08-17T14:30:00"/>
    <s v="906778446840"/>
    <s v="753504"/>
    <s v="Nasal polypectomy"/>
    <m/>
    <s v="ENT"/>
    <s v="Dr Dummy 07"/>
    <d v="2026-08-17T08:41:00"/>
    <d v="2026-08-17T09:47:00"/>
    <m/>
    <m/>
    <n v="1"/>
    <s v="AUGUST-26-dummy-data.xlsx"/>
    <b v="0"/>
    <m/>
  </r>
  <r>
    <x v="1"/>
    <x v="1"/>
    <x v="11"/>
    <x v="5"/>
    <x v="2"/>
    <x v="0"/>
    <x v="0"/>
    <x v="2"/>
    <x v="1"/>
    <n v="1"/>
    <s v="St Dhh Main Theatre"/>
    <d v="2026-08-17T00:00:00"/>
    <d v="2026-08-17T08:30:00"/>
    <d v="2026-08-17T14:30:00"/>
    <s v="932466458482"/>
    <s v="866237"/>
    <s v="Adenoidectomy"/>
    <s v="Wound closure"/>
    <s v="ENT"/>
    <s v="Dr Dummy 07"/>
    <d v="2026-08-17T11:42:00"/>
    <d v="2026-08-17T12:35:00"/>
    <m/>
    <m/>
    <n v="1"/>
    <s v="AUGUST-26-dummy-data.xlsx"/>
    <b v="0"/>
    <m/>
  </r>
  <r>
    <x v="1"/>
    <x v="1"/>
    <x v="11"/>
    <x v="5"/>
    <x v="2"/>
    <x v="0"/>
    <x v="0"/>
    <x v="2"/>
    <x v="1"/>
    <n v="1"/>
    <s v="St Dhh Main Theatre"/>
    <d v="2026-08-17T00:00:00"/>
    <d v="2026-08-17T08:30:00"/>
    <d v="2026-08-17T14:30:00"/>
    <s v="942189071769"/>
    <s v="964882"/>
    <s v="Nasal polypectomy"/>
    <s v="Wound dressing"/>
    <s v="ENT"/>
    <s v="Dr Dummy 07"/>
    <d v="2026-08-17T10:11:00"/>
    <d v="2026-08-17T11:21:00"/>
    <m/>
    <m/>
    <n v="1"/>
    <s v="AUGUST-26-dummy-data.xlsx"/>
    <b v="0"/>
    <m/>
  </r>
  <r>
    <x v="1"/>
    <x v="1"/>
    <x v="11"/>
    <x v="5"/>
    <x v="2"/>
    <x v="0"/>
    <x v="0"/>
    <x v="2"/>
    <x v="1"/>
    <n v="1"/>
    <s v="St Dhh Main Theatre"/>
    <d v="2026-08-17T00:00:00"/>
    <d v="2026-08-17T08:30:00"/>
    <d v="2026-08-17T14:30:00"/>
    <s v="973598205600"/>
    <s v="930352"/>
    <s v="Nasal polypectomy"/>
    <m/>
    <s v="ENT"/>
    <s v="Dr Dummy 07"/>
    <d v="2026-08-17T13:08:00"/>
    <d v="2026-08-17T14:09:00"/>
    <m/>
    <m/>
    <n v="1"/>
    <s v="AUGUST-26-dummy-data.xlsx"/>
    <b v="0"/>
    <m/>
  </r>
  <r>
    <x v="1"/>
    <x v="1"/>
    <x v="11"/>
    <x v="6"/>
    <x v="1"/>
    <x v="0"/>
    <x v="0"/>
    <x v="4"/>
    <x v="0"/>
    <n v="1"/>
    <s v="St Dhh Main Theatre"/>
    <d v="2026-07-06T00:00:00"/>
    <d v="2026-07-06T09:00:00"/>
    <d v="2026-07-06T16:00:00"/>
    <m/>
    <m/>
    <m/>
    <m/>
    <m/>
    <m/>
    <m/>
    <m/>
    <n v="4"/>
    <n v="0"/>
    <n v="4"/>
    <s v="JULY-26-dummy-data.xlsx"/>
    <b v="0"/>
    <n v="0"/>
  </r>
  <r>
    <x v="1"/>
    <x v="1"/>
    <x v="11"/>
    <x v="6"/>
    <x v="1"/>
    <x v="0"/>
    <x v="0"/>
    <x v="4"/>
    <x v="1"/>
    <n v="1"/>
    <s v="St Dhh Main Theatre"/>
    <d v="2026-07-06T00:00:00"/>
    <d v="2026-07-06T09:00:00"/>
    <d v="2026-07-06T16:00:00"/>
    <s v="708708878932"/>
    <s v="70210935"/>
    <s v="Inguinal hernia repair"/>
    <m/>
    <s v="General Surgery"/>
    <s v="Dr Dummy 08"/>
    <d v="2026-07-06T10:49:00"/>
    <d v="2026-07-06T11:53:00"/>
    <m/>
    <m/>
    <n v="1"/>
    <s v="JULY-26-dummy-data.xlsx"/>
    <b v="0"/>
    <m/>
  </r>
  <r>
    <x v="1"/>
    <x v="1"/>
    <x v="11"/>
    <x v="6"/>
    <x v="1"/>
    <x v="0"/>
    <x v="0"/>
    <x v="4"/>
    <x v="1"/>
    <n v="1"/>
    <s v="St Dhh Main Theatre"/>
    <d v="2026-07-06T00:00:00"/>
    <d v="2026-07-06T09:00:00"/>
    <d v="2026-07-06T16:00:00"/>
    <s v="721688383957"/>
    <s v="70242739"/>
    <s v="Laparoscopic appendicectomy"/>
    <m/>
    <s v="General Surgery"/>
    <s v="Dr Dummy 08"/>
    <d v="2026-07-06T09:04:00"/>
    <d v="2026-07-06T10:03:00"/>
    <m/>
    <m/>
    <n v="1"/>
    <s v="JULY-26-dummy-data.xlsx"/>
    <b v="0"/>
    <m/>
  </r>
  <r>
    <x v="1"/>
    <x v="1"/>
    <x v="11"/>
    <x v="6"/>
    <x v="1"/>
    <x v="0"/>
    <x v="0"/>
    <x v="4"/>
    <x v="1"/>
    <n v="1"/>
    <s v="St Dhh Main Theatre"/>
    <d v="2026-07-06T00:00:00"/>
    <d v="2026-07-06T09:00:00"/>
    <d v="2026-07-06T16:00:00"/>
    <s v="761610660072"/>
    <s v="70022696"/>
    <s v="Incision and drainage of abscess"/>
    <m/>
    <s v="General Surgery"/>
    <s v="Dr Dummy 08"/>
    <d v="2026-07-06T14:25:00"/>
    <d v="2026-07-06T15:40:00"/>
    <m/>
    <m/>
    <n v="1"/>
    <s v="JULY-26-dummy-data.xlsx"/>
    <b v="0"/>
    <m/>
  </r>
  <r>
    <x v="1"/>
    <x v="1"/>
    <x v="11"/>
    <x v="6"/>
    <x v="1"/>
    <x v="0"/>
    <x v="0"/>
    <x v="4"/>
    <x v="1"/>
    <n v="1"/>
    <s v="St Dhh Main Theatre"/>
    <d v="2026-07-06T00:00:00"/>
    <d v="2026-07-06T09:00:00"/>
    <d v="2026-07-06T16:00:00"/>
    <s v="783375935767"/>
    <s v="70159276"/>
    <s v="Inguinal hernia repair"/>
    <s v="Diagnostic examination"/>
    <s v="General Surgery"/>
    <s v="Dr Dummy 08"/>
    <d v="2026-07-06T12:41:00"/>
    <d v="2026-07-06T13:45:00"/>
    <m/>
    <m/>
    <n v="1"/>
    <s v="JULY-26-dummy-data.xlsx"/>
    <b v="0"/>
    <m/>
  </r>
  <r>
    <x v="1"/>
    <x v="1"/>
    <x v="11"/>
    <x v="7"/>
    <x v="0"/>
    <x v="0"/>
    <x v="0"/>
    <x v="1"/>
    <x v="0"/>
    <n v="1"/>
    <s v="St Dhh Main Theatre"/>
    <d v="2026-06-09T00:00:00"/>
    <d v="2026-06-09T08:00:00"/>
    <d v="2026-06-09T16:00:00"/>
    <m/>
    <m/>
    <m/>
    <m/>
    <m/>
    <m/>
    <m/>
    <m/>
    <n v="4"/>
    <n v="0"/>
    <n v="4"/>
    <s v="JUNE-26-dummy-data.xlsx"/>
    <b v="0"/>
    <n v="0"/>
  </r>
  <r>
    <x v="1"/>
    <x v="1"/>
    <x v="11"/>
    <x v="7"/>
    <x v="0"/>
    <x v="0"/>
    <x v="0"/>
    <x v="1"/>
    <x v="1"/>
    <n v="1"/>
    <s v="St Dhh Main Theatre"/>
    <d v="2026-06-09T00:00:00"/>
    <d v="2026-06-09T08:00:00"/>
    <d v="2026-06-09T16:00:00"/>
    <s v="606820353073"/>
    <s v="60215421"/>
    <s v="Ureteric stent insertion"/>
    <s v="Wound closure"/>
    <s v="Urology"/>
    <s v="Dr Dummy 13"/>
    <d v="2026-06-09T10:12:00"/>
    <d v="2026-06-09T11:37:00"/>
    <m/>
    <m/>
    <n v="1"/>
    <s v="JUNE-26-dummy-data.xlsx"/>
    <b v="0"/>
    <m/>
  </r>
  <r>
    <x v="1"/>
    <x v="1"/>
    <x v="11"/>
    <x v="7"/>
    <x v="0"/>
    <x v="0"/>
    <x v="0"/>
    <x v="1"/>
    <x v="1"/>
    <n v="1"/>
    <s v="St Dhh Main Theatre"/>
    <d v="2026-06-09T00:00:00"/>
    <d v="2026-06-09T08:00:00"/>
    <d v="2026-06-09T16:00:00"/>
    <s v="639425882254"/>
    <s v="60270799"/>
    <s v="Bladder biopsy"/>
    <s v="Wound closure"/>
    <s v="Urology"/>
    <s v="Dr Dummy 13"/>
    <d v="2026-06-09T12:11:00"/>
    <d v="2026-06-09T13:47:00"/>
    <m/>
    <m/>
    <n v="1"/>
    <s v="JUNE-26-dummy-data.xlsx"/>
    <b v="0"/>
    <m/>
  </r>
  <r>
    <x v="1"/>
    <x v="1"/>
    <x v="11"/>
    <x v="7"/>
    <x v="0"/>
    <x v="0"/>
    <x v="0"/>
    <x v="1"/>
    <x v="1"/>
    <n v="1"/>
    <s v="St Dhh Main Theatre"/>
    <d v="2026-06-09T00:00:00"/>
    <d v="2026-06-09T08:00:00"/>
    <d v="2026-06-09T16:00:00"/>
    <s v="673162932390"/>
    <s v="60160935"/>
    <s v="Flexible cystoscopy"/>
    <s v="Wound closure"/>
    <s v="Urology"/>
    <s v="Dr Dummy 13"/>
    <d v="2026-06-09T08:10:00"/>
    <d v="2026-06-09T09:28:00"/>
    <m/>
    <m/>
    <n v="1"/>
    <s v="JUNE-26-dummy-data.xlsx"/>
    <b v="0"/>
    <m/>
  </r>
  <r>
    <x v="1"/>
    <x v="1"/>
    <x v="11"/>
    <x v="7"/>
    <x v="0"/>
    <x v="0"/>
    <x v="0"/>
    <x v="1"/>
    <x v="1"/>
    <n v="1"/>
    <s v="St Dhh Main Theatre"/>
    <d v="2026-06-09T00:00:00"/>
    <d v="2026-06-09T08:00:00"/>
    <d v="2026-06-09T16:00:00"/>
    <s v="697167423739"/>
    <s v="60088822"/>
    <s v="Ureteroscopy"/>
    <m/>
    <s v="Urology"/>
    <s v="Dr Dummy 13"/>
    <d v="2026-06-09T14:12:00"/>
    <d v="2026-06-09T15:40:00"/>
    <m/>
    <m/>
    <n v="1"/>
    <s v="JUNE-26-dummy-data.xlsx"/>
    <b v="0"/>
    <m/>
  </r>
  <r>
    <x v="1"/>
    <x v="1"/>
    <x v="11"/>
    <x v="7"/>
    <x v="0"/>
    <x v="0"/>
    <x v="0"/>
    <x v="1"/>
    <x v="0"/>
    <n v="1"/>
    <s v="St Dhh Main Theatre"/>
    <d v="2026-06-12T00:00:00"/>
    <d v="2026-06-12T07:30:00"/>
    <d v="2026-06-12T15:30:00"/>
    <m/>
    <m/>
    <m/>
    <m/>
    <m/>
    <m/>
    <m/>
    <m/>
    <n v="4"/>
    <n v="0"/>
    <n v="4"/>
    <s v="JUNE-26-dummy-data.xlsx"/>
    <b v="0"/>
    <n v="0"/>
  </r>
  <r>
    <x v="1"/>
    <x v="1"/>
    <x v="11"/>
    <x v="7"/>
    <x v="0"/>
    <x v="0"/>
    <x v="0"/>
    <x v="1"/>
    <x v="1"/>
    <n v="1"/>
    <s v="St Dhh Main Theatre"/>
    <d v="2026-06-12T00:00:00"/>
    <d v="2026-06-12T07:30:00"/>
    <d v="2026-06-12T15:30:00"/>
    <s v="623394293198"/>
    <s v="60028478"/>
    <s v="Ureteroscopy"/>
    <s v="Wound dressing"/>
    <s v="Urology"/>
    <s v="Dr Dummy 05"/>
    <d v="2026-06-12T13:32:00"/>
    <d v="2026-06-12T15:07:00"/>
    <m/>
    <m/>
    <n v="1"/>
    <s v="JUNE-26-dummy-data.xlsx"/>
    <b v="0"/>
    <m/>
  </r>
  <r>
    <x v="1"/>
    <x v="1"/>
    <x v="11"/>
    <x v="7"/>
    <x v="0"/>
    <x v="0"/>
    <x v="0"/>
    <x v="1"/>
    <x v="1"/>
    <n v="1"/>
    <s v="St Dhh Main Theatre"/>
    <d v="2026-06-12T00:00:00"/>
    <d v="2026-06-12T07:30:00"/>
    <d v="2026-06-12T15:30:00"/>
    <s v="628393836668"/>
    <s v="60223762"/>
    <s v="Flexible cystoscopy"/>
    <m/>
    <s v="Urology"/>
    <s v="Dr Dummy 05"/>
    <d v="2026-06-12T07:42:00"/>
    <d v="2026-06-12T09:01:00"/>
    <m/>
    <m/>
    <n v="1"/>
    <s v="JUNE-26-dummy-data.xlsx"/>
    <b v="0"/>
    <m/>
  </r>
  <r>
    <x v="1"/>
    <x v="1"/>
    <x v="11"/>
    <x v="7"/>
    <x v="0"/>
    <x v="0"/>
    <x v="0"/>
    <x v="1"/>
    <x v="1"/>
    <n v="1"/>
    <s v="St Dhh Main Theatre"/>
    <d v="2026-06-12T00:00:00"/>
    <d v="2026-06-12T07:30:00"/>
    <d v="2026-06-12T15:30:00"/>
    <s v="653842883346"/>
    <s v="60147032"/>
    <s v="Flexible cystoscopy"/>
    <m/>
    <s v="Urology"/>
    <s v="Dr Dummy 05"/>
    <d v="2026-06-12T09:38:00"/>
    <d v="2026-06-12T11:18:00"/>
    <m/>
    <m/>
    <n v="1"/>
    <s v="JUNE-26-dummy-data.xlsx"/>
    <b v="0"/>
    <m/>
  </r>
  <r>
    <x v="1"/>
    <x v="1"/>
    <x v="11"/>
    <x v="7"/>
    <x v="0"/>
    <x v="0"/>
    <x v="0"/>
    <x v="1"/>
    <x v="1"/>
    <n v="1"/>
    <s v="St Dhh Main Theatre"/>
    <d v="2026-06-12T00:00:00"/>
    <d v="2026-06-12T07:30:00"/>
    <d v="2026-06-12T15:30:00"/>
    <s v="659982224529"/>
    <s v="60107680"/>
    <s v="Bladder biopsy"/>
    <s v="Local anaesthetic infiltration"/>
    <s v="Urology"/>
    <s v="Dr Dummy 05"/>
    <d v="2026-06-12T11:39:00"/>
    <d v="2026-06-12T12:52:00"/>
    <m/>
    <m/>
    <n v="1"/>
    <s v="JUNE-26-dummy-data.xlsx"/>
    <b v="0"/>
    <m/>
  </r>
  <r>
    <x v="1"/>
    <x v="1"/>
    <x v="11"/>
    <x v="7"/>
    <x v="0"/>
    <x v="0"/>
    <x v="0"/>
    <x v="4"/>
    <x v="0"/>
    <n v="1"/>
    <s v="St Dhh Main Theatre"/>
    <d v="2026-06-13T00:00:00"/>
    <d v="2026-06-13T07:30:00"/>
    <d v="2026-06-13T15:30:00"/>
    <m/>
    <m/>
    <m/>
    <m/>
    <m/>
    <m/>
    <m/>
    <m/>
    <n v="4"/>
    <n v="0"/>
    <n v="4"/>
    <s v="JUNE-26-dummy-data.xlsx"/>
    <b v="0"/>
    <n v="0"/>
  </r>
  <r>
    <x v="1"/>
    <x v="1"/>
    <x v="11"/>
    <x v="7"/>
    <x v="0"/>
    <x v="0"/>
    <x v="0"/>
    <x v="4"/>
    <x v="1"/>
    <n v="1"/>
    <s v="St Dhh Main Theatre"/>
    <d v="2026-06-13T00:00:00"/>
    <d v="2026-06-13T07:30:00"/>
    <d v="2026-06-13T15:30:00"/>
    <s v="601737208827"/>
    <s v="60153390"/>
    <s v="Excision of skin lesion"/>
    <m/>
    <s v="General Surgery"/>
    <s v="Dr Dummy 17"/>
    <d v="2026-06-13T09:41:00"/>
    <d v="2026-06-13T11:14:00"/>
    <m/>
    <m/>
    <n v="1"/>
    <s v="JUNE-26-dummy-data.xlsx"/>
    <b v="0"/>
    <m/>
  </r>
  <r>
    <x v="1"/>
    <x v="1"/>
    <x v="11"/>
    <x v="7"/>
    <x v="0"/>
    <x v="0"/>
    <x v="0"/>
    <x v="4"/>
    <x v="1"/>
    <n v="1"/>
    <s v="St Dhh Main Theatre"/>
    <d v="2026-06-13T00:00:00"/>
    <d v="2026-06-13T07:30:00"/>
    <d v="2026-06-13T15:30:00"/>
    <s v="620538528798"/>
    <s v="60054768"/>
    <s v="Inguinal hernia repair"/>
    <s v="Diagnostic examination"/>
    <s v="General Surgery"/>
    <s v="Dr Dummy 17"/>
    <d v="2026-06-13T13:40:00"/>
    <d v="2026-06-13T15:00:00"/>
    <m/>
    <m/>
    <n v="1"/>
    <s v="JUNE-26-dummy-data.xlsx"/>
    <b v="0"/>
    <m/>
  </r>
  <r>
    <x v="1"/>
    <x v="1"/>
    <x v="11"/>
    <x v="7"/>
    <x v="0"/>
    <x v="0"/>
    <x v="0"/>
    <x v="4"/>
    <x v="1"/>
    <n v="1"/>
    <s v="St Dhh Main Theatre"/>
    <d v="2026-06-13T00:00:00"/>
    <d v="2026-06-13T07:30:00"/>
    <d v="2026-06-13T15:30:00"/>
    <s v="622501801303"/>
    <s v="60103264"/>
    <s v="Inguinal hernia repair"/>
    <m/>
    <s v="General Surgery"/>
    <s v="Dr Dummy 17"/>
    <d v="2026-06-13T11:41:00"/>
    <d v="2026-06-13T12:50:00"/>
    <m/>
    <m/>
    <n v="1"/>
    <s v="JUNE-26-dummy-data.xlsx"/>
    <b v="0"/>
    <m/>
  </r>
  <r>
    <x v="1"/>
    <x v="1"/>
    <x v="11"/>
    <x v="7"/>
    <x v="0"/>
    <x v="0"/>
    <x v="0"/>
    <x v="4"/>
    <x v="1"/>
    <n v="1"/>
    <s v="St Dhh Main Theatre"/>
    <d v="2026-06-13T00:00:00"/>
    <d v="2026-06-13T07:30:00"/>
    <d v="2026-06-13T15:30:00"/>
    <s v="680366753017"/>
    <s v="60279523"/>
    <s v="Incision and drainage of abscess"/>
    <m/>
    <s v="General Surgery"/>
    <s v="Dr Dummy 17"/>
    <d v="2026-06-13T07:32:00"/>
    <d v="2026-06-13T08:50:00"/>
    <m/>
    <m/>
    <n v="1"/>
    <s v="JUNE-26-dummy-data.xlsx"/>
    <b v="0"/>
    <m/>
  </r>
  <r>
    <x v="1"/>
    <x v="1"/>
    <x v="11"/>
    <x v="7"/>
    <x v="0"/>
    <x v="0"/>
    <x v="0"/>
    <x v="2"/>
    <x v="0"/>
    <n v="1"/>
    <s v="St Dhh Main Theatre"/>
    <d v="2026-06-30T00:00:00"/>
    <d v="2026-06-30T08:30:00"/>
    <d v="2026-06-30T16:30:00"/>
    <m/>
    <m/>
    <m/>
    <m/>
    <m/>
    <m/>
    <m/>
    <m/>
    <n v="4"/>
    <n v="0"/>
    <n v="4"/>
    <s v="JUNE-26-dummy-data.xlsx"/>
    <b v="0"/>
    <n v="0"/>
  </r>
  <r>
    <x v="1"/>
    <x v="1"/>
    <x v="11"/>
    <x v="7"/>
    <x v="0"/>
    <x v="0"/>
    <x v="0"/>
    <x v="2"/>
    <x v="1"/>
    <n v="1"/>
    <s v="St Dhh Main Theatre"/>
    <d v="2026-06-30T00:00:00"/>
    <d v="2026-06-30T08:30:00"/>
    <d v="2026-06-30T16:30:00"/>
    <s v="618876900733"/>
    <s v="60290399"/>
    <s v="Nasal polypectomy"/>
    <s v="Diagnostic examination"/>
    <s v="ENT"/>
    <s v="Dr Dummy 17"/>
    <d v="2026-06-30T08:34:00"/>
    <d v="2026-06-30T10:06:00"/>
    <m/>
    <m/>
    <n v="1"/>
    <s v="JUNE-26-dummy-data.xlsx"/>
    <b v="0"/>
    <m/>
  </r>
  <r>
    <x v="1"/>
    <x v="1"/>
    <x v="11"/>
    <x v="7"/>
    <x v="0"/>
    <x v="0"/>
    <x v="0"/>
    <x v="2"/>
    <x v="1"/>
    <n v="1"/>
    <s v="St Dhh Main Theatre"/>
    <d v="2026-06-30T00:00:00"/>
    <d v="2026-06-30T08:30:00"/>
    <d v="2026-06-30T16:30:00"/>
    <s v="644037830922"/>
    <s v="60282369"/>
    <s v="Grommet insertion"/>
    <m/>
    <s v="ENT"/>
    <s v="Dr Dummy 17"/>
    <d v="2026-06-30T12:33:00"/>
    <d v="2026-06-30T14:08:00"/>
    <m/>
    <m/>
    <n v="1"/>
    <s v="JUNE-26-dummy-data.xlsx"/>
    <b v="0"/>
    <m/>
  </r>
  <r>
    <x v="1"/>
    <x v="1"/>
    <x v="11"/>
    <x v="7"/>
    <x v="0"/>
    <x v="0"/>
    <x v="0"/>
    <x v="2"/>
    <x v="1"/>
    <n v="1"/>
    <s v="St Dhh Main Theatre"/>
    <d v="2026-06-30T00:00:00"/>
    <d v="2026-06-30T08:30:00"/>
    <d v="2026-06-30T16:30:00"/>
    <s v="653244412969"/>
    <s v="60240315"/>
    <s v="Adenoidectomy"/>
    <s v="Wound closure"/>
    <s v="ENT"/>
    <s v="Dr Dummy 17"/>
    <d v="2026-06-30T14:40:00"/>
    <d v="2026-06-30T16:05:00"/>
    <m/>
    <m/>
    <n v="1"/>
    <s v="JUNE-26-dummy-data.xlsx"/>
    <b v="0"/>
    <m/>
  </r>
  <r>
    <x v="1"/>
    <x v="1"/>
    <x v="11"/>
    <x v="7"/>
    <x v="0"/>
    <x v="0"/>
    <x v="0"/>
    <x v="2"/>
    <x v="1"/>
    <n v="1"/>
    <s v="St Dhh Main Theatre"/>
    <d v="2026-06-30T00:00:00"/>
    <d v="2026-06-30T08:30:00"/>
    <d v="2026-06-30T16:30:00"/>
    <s v="692911379690"/>
    <s v="60113661"/>
    <s v="Tonsillectomy"/>
    <m/>
    <s v="ENT"/>
    <s v="Dr Dummy 17"/>
    <d v="2026-06-30T10:40:00"/>
    <d v="2026-06-30T12:00:00"/>
    <m/>
    <m/>
    <n v="1"/>
    <s v="JUNE-26-dummy-data.xlsx"/>
    <b v="0"/>
    <m/>
  </r>
  <r>
    <x v="1"/>
    <x v="1"/>
    <x v="11"/>
    <x v="7"/>
    <x v="1"/>
    <x v="0"/>
    <x v="0"/>
    <x v="6"/>
    <x v="0"/>
    <n v="1"/>
    <s v="St Dhh Main Theatre"/>
    <d v="2026-07-01T00:00:00"/>
    <d v="2026-07-01T08:00:00"/>
    <d v="2026-07-01T16:00:00"/>
    <m/>
    <m/>
    <m/>
    <m/>
    <m/>
    <m/>
    <m/>
    <m/>
    <n v="4"/>
    <n v="0"/>
    <n v="4"/>
    <s v="JULY-26-dummy-data.xlsx"/>
    <b v="0"/>
    <n v="0"/>
  </r>
  <r>
    <x v="1"/>
    <x v="1"/>
    <x v="11"/>
    <x v="7"/>
    <x v="1"/>
    <x v="0"/>
    <x v="0"/>
    <x v="6"/>
    <x v="1"/>
    <n v="1"/>
    <s v="St Dhh Main Theatre"/>
    <d v="2026-07-01T00:00:00"/>
    <d v="2026-07-01T08:00:00"/>
    <d v="2026-07-01T16:00:00"/>
    <s v="725416258722"/>
    <s v="70064970"/>
    <s v="Removal of metalwork"/>
    <s v="Local anaesthetic infiltration"/>
    <s v="Trauma and Orthopaedics"/>
    <s v="Dr Dummy 17"/>
    <d v="2026-07-01T08:11:00"/>
    <d v="2026-07-01T09:24:00"/>
    <m/>
    <m/>
    <n v="1"/>
    <s v="JULY-26-dummy-data.xlsx"/>
    <b v="0"/>
    <m/>
  </r>
  <r>
    <x v="1"/>
    <x v="1"/>
    <x v="11"/>
    <x v="7"/>
    <x v="1"/>
    <x v="0"/>
    <x v="0"/>
    <x v="6"/>
    <x v="1"/>
    <n v="1"/>
    <s v="St Dhh Main Theatre"/>
    <d v="2026-07-01T00:00:00"/>
    <d v="2026-07-01T08:00:00"/>
    <d v="2026-07-01T16:00:00"/>
    <s v="738328511057"/>
    <s v="70265427"/>
    <s v="Wrist fracture fixation"/>
    <m/>
    <s v="Trauma and Orthopaedics"/>
    <s v="Dr Dummy 17"/>
    <d v="2026-07-01T14:09:00"/>
    <d v="2026-07-01T15:34:00"/>
    <m/>
    <m/>
    <n v="1"/>
    <s v="JULY-26-dummy-data.xlsx"/>
    <b v="0"/>
    <m/>
  </r>
  <r>
    <x v="1"/>
    <x v="1"/>
    <x v="11"/>
    <x v="7"/>
    <x v="1"/>
    <x v="0"/>
    <x v="0"/>
    <x v="6"/>
    <x v="1"/>
    <n v="1"/>
    <s v="St Dhh Main Theatre"/>
    <d v="2026-07-01T00:00:00"/>
    <d v="2026-07-01T08:00:00"/>
    <d v="2026-07-01T16:00:00"/>
    <s v="744684451981"/>
    <s v="70033123"/>
    <s v="Knee arthroscopy"/>
    <m/>
    <s v="Trauma and Orthopaedics"/>
    <s v="Dr Dummy 17"/>
    <d v="2026-07-01T10:07:00"/>
    <d v="2026-07-01T11:25:00"/>
    <m/>
    <m/>
    <n v="1"/>
    <s v="JULY-26-dummy-data.xlsx"/>
    <b v="0"/>
    <m/>
  </r>
  <r>
    <x v="1"/>
    <x v="1"/>
    <x v="11"/>
    <x v="7"/>
    <x v="1"/>
    <x v="0"/>
    <x v="0"/>
    <x v="6"/>
    <x v="1"/>
    <n v="1"/>
    <s v="St Dhh Main Theatre"/>
    <d v="2026-07-01T00:00:00"/>
    <d v="2026-07-01T08:00:00"/>
    <d v="2026-07-01T16:00:00"/>
    <s v="792006919136"/>
    <s v="70122050"/>
    <s v="Wrist fracture fixation"/>
    <m/>
    <s v="Trauma and Orthopaedics"/>
    <s v="Dr Dummy 17"/>
    <d v="2026-07-01T12:10:00"/>
    <d v="2026-07-01T13:17:00"/>
    <m/>
    <m/>
    <n v="1"/>
    <s v="JULY-26-dummy-data.xlsx"/>
    <b v="0"/>
    <m/>
  </r>
  <r>
    <x v="1"/>
    <x v="1"/>
    <x v="11"/>
    <x v="7"/>
    <x v="1"/>
    <x v="0"/>
    <x v="0"/>
    <x v="7"/>
    <x v="0"/>
    <n v="1"/>
    <s v="St Dhh Main Theatre"/>
    <d v="2026-07-04T00:00:00"/>
    <d v="2026-07-04T08:30:00"/>
    <d v="2026-07-04T16:30:00"/>
    <m/>
    <m/>
    <m/>
    <m/>
    <m/>
    <m/>
    <m/>
    <m/>
    <n v="4"/>
    <n v="0"/>
    <n v="4"/>
    <s v="JULY-26-dummy-data.xlsx"/>
    <b v="0"/>
    <n v="0"/>
  </r>
  <r>
    <x v="1"/>
    <x v="1"/>
    <x v="11"/>
    <x v="7"/>
    <x v="1"/>
    <x v="0"/>
    <x v="0"/>
    <x v="7"/>
    <x v="1"/>
    <n v="1"/>
    <s v="St Dhh Main Theatre"/>
    <d v="2026-07-04T00:00:00"/>
    <d v="2026-07-04T08:30:00"/>
    <d v="2026-07-04T16:30:00"/>
    <s v="717798103485"/>
    <s v="70035431"/>
    <s v="Skin graft"/>
    <m/>
    <s v="Plastic Surgery"/>
    <s v="Dr Dummy 10"/>
    <d v="2026-07-04T10:41:00"/>
    <d v="2026-07-04T12:08:00"/>
    <m/>
    <m/>
    <n v="1"/>
    <s v="JULY-26-dummy-data.xlsx"/>
    <b v="0"/>
    <m/>
  </r>
  <r>
    <x v="1"/>
    <x v="1"/>
    <x v="11"/>
    <x v="7"/>
    <x v="1"/>
    <x v="0"/>
    <x v="0"/>
    <x v="7"/>
    <x v="1"/>
    <n v="1"/>
    <s v="St Dhh Main Theatre"/>
    <d v="2026-07-04T00:00:00"/>
    <d v="2026-07-04T08:30:00"/>
    <d v="2026-07-04T16:30:00"/>
    <s v="728837313782"/>
    <s v="70159990"/>
    <s v="Skin graft"/>
    <m/>
    <s v="Plastic Surgery"/>
    <s v="Dr Dummy 10"/>
    <d v="2026-07-04T12:36:00"/>
    <d v="2026-07-04T14:03:00"/>
    <m/>
    <m/>
    <n v="1"/>
    <s v="JULY-26-dummy-data.xlsx"/>
    <b v="0"/>
    <m/>
  </r>
  <r>
    <x v="1"/>
    <x v="1"/>
    <x v="11"/>
    <x v="7"/>
    <x v="1"/>
    <x v="0"/>
    <x v="0"/>
    <x v="7"/>
    <x v="1"/>
    <n v="1"/>
    <s v="St Dhh Main Theatre"/>
    <d v="2026-07-04T00:00:00"/>
    <d v="2026-07-04T08:30:00"/>
    <d v="2026-07-04T16:30:00"/>
    <s v="748368069994"/>
    <s v="70255945"/>
    <s v="Hand wound repair"/>
    <m/>
    <s v="Plastic Surgery"/>
    <s v="Dr Dummy 10"/>
    <d v="2026-07-04T14:40:00"/>
    <d v="2026-07-04T16:12:00"/>
    <m/>
    <m/>
    <n v="1"/>
    <s v="JULY-26-dummy-data.xlsx"/>
    <b v="0"/>
    <m/>
  </r>
  <r>
    <x v="1"/>
    <x v="1"/>
    <x v="11"/>
    <x v="7"/>
    <x v="1"/>
    <x v="0"/>
    <x v="0"/>
    <x v="7"/>
    <x v="1"/>
    <n v="1"/>
    <s v="St Dhh Main Theatre"/>
    <d v="2026-07-04T00:00:00"/>
    <d v="2026-07-04T08:30:00"/>
    <d v="2026-07-04T16:30:00"/>
    <s v="776559299881"/>
    <s v="70276730"/>
    <s v="Hand wound repair"/>
    <m/>
    <s v="Plastic Surgery"/>
    <s v="Dr Dummy 10"/>
    <d v="2026-07-04T08:39:00"/>
    <d v="2026-07-04T10:01:00"/>
    <m/>
    <m/>
    <n v="1"/>
    <s v="JULY-26-dummy-data.xlsx"/>
    <b v="0"/>
    <m/>
  </r>
  <r>
    <x v="1"/>
    <x v="1"/>
    <x v="11"/>
    <x v="7"/>
    <x v="1"/>
    <x v="0"/>
    <x v="0"/>
    <x v="1"/>
    <x v="0"/>
    <n v="1"/>
    <s v="St Dhh Main Theatre"/>
    <d v="2026-07-07T00:00:00"/>
    <d v="2026-07-07T08:00:00"/>
    <d v="2026-07-07T16:00:00"/>
    <m/>
    <m/>
    <m/>
    <m/>
    <m/>
    <m/>
    <m/>
    <m/>
    <n v="4"/>
    <n v="0"/>
    <n v="4"/>
    <s v="JULY-26-dummy-data.xlsx"/>
    <b v="0"/>
    <n v="0"/>
  </r>
  <r>
    <x v="1"/>
    <x v="1"/>
    <x v="11"/>
    <x v="7"/>
    <x v="1"/>
    <x v="0"/>
    <x v="0"/>
    <x v="1"/>
    <x v="1"/>
    <n v="1"/>
    <s v="St Dhh Main Theatre"/>
    <d v="2026-07-07T00:00:00"/>
    <d v="2026-07-07T08:00:00"/>
    <d v="2026-07-07T16:00:00"/>
    <s v="702101840218"/>
    <s v="70267588"/>
    <s v="Flexible cystoscopy"/>
    <m/>
    <s v="Urology"/>
    <s v="Dr Dummy 03"/>
    <d v="2026-07-07T08:10:00"/>
    <d v="2026-07-07T09:43:00"/>
    <m/>
    <m/>
    <n v="1"/>
    <s v="JULY-26-dummy-data.xlsx"/>
    <b v="0"/>
    <m/>
  </r>
  <r>
    <x v="1"/>
    <x v="1"/>
    <x v="11"/>
    <x v="7"/>
    <x v="1"/>
    <x v="0"/>
    <x v="0"/>
    <x v="1"/>
    <x v="1"/>
    <n v="1"/>
    <s v="St Dhh Main Theatre"/>
    <d v="2026-07-07T00:00:00"/>
    <d v="2026-07-07T08:00:00"/>
    <d v="2026-07-07T16:00:00"/>
    <s v="751712778140"/>
    <s v="70106924"/>
    <s v="Bladder biopsy"/>
    <m/>
    <s v="Urology"/>
    <s v="Dr Dummy 03"/>
    <d v="2026-07-07T12:04:00"/>
    <d v="2026-07-07T13:23:00"/>
    <m/>
    <m/>
    <n v="1"/>
    <s v="JULY-26-dummy-data.xlsx"/>
    <b v="0"/>
    <m/>
  </r>
  <r>
    <x v="1"/>
    <x v="1"/>
    <x v="11"/>
    <x v="7"/>
    <x v="1"/>
    <x v="0"/>
    <x v="0"/>
    <x v="1"/>
    <x v="1"/>
    <n v="1"/>
    <s v="St Dhh Main Theatre"/>
    <d v="2026-07-07T00:00:00"/>
    <d v="2026-07-07T08:00:00"/>
    <d v="2026-07-07T16:00:00"/>
    <s v="758374665793"/>
    <s v="70042562"/>
    <s v="Ureteric stent insertion"/>
    <m/>
    <s v="Urology"/>
    <s v="Dr Dummy 03"/>
    <d v="2026-07-07T14:10:00"/>
    <d v="2026-07-07T15:21:00"/>
    <m/>
    <m/>
    <n v="1"/>
    <s v="JULY-26-dummy-data.xlsx"/>
    <b v="0"/>
    <m/>
  </r>
  <r>
    <x v="1"/>
    <x v="1"/>
    <x v="11"/>
    <x v="7"/>
    <x v="1"/>
    <x v="0"/>
    <x v="0"/>
    <x v="1"/>
    <x v="1"/>
    <n v="1"/>
    <s v="St Dhh Main Theatre"/>
    <d v="2026-07-07T00:00:00"/>
    <d v="2026-07-07T08:00:00"/>
    <d v="2026-07-07T16:00:00"/>
    <s v="761278716800"/>
    <s v="70239067"/>
    <s v="Bladder biopsy"/>
    <s v="Tissue biopsy"/>
    <s v="Urology"/>
    <s v="Dr Dummy 03"/>
    <d v="2026-07-07T10:06:00"/>
    <d v="2026-07-07T11:13:00"/>
    <m/>
    <m/>
    <n v="1"/>
    <s v="JULY-26-dummy-data.xlsx"/>
    <b v="0"/>
    <m/>
  </r>
  <r>
    <x v="1"/>
    <x v="1"/>
    <x v="11"/>
    <x v="7"/>
    <x v="1"/>
    <x v="0"/>
    <x v="0"/>
    <x v="2"/>
    <x v="0"/>
    <n v="1"/>
    <s v="St Dhh Main Theatre"/>
    <d v="2026-07-14T00:00:00"/>
    <d v="2026-07-14T08:00:00"/>
    <d v="2026-07-14T16:00:00"/>
    <m/>
    <m/>
    <m/>
    <m/>
    <m/>
    <m/>
    <m/>
    <m/>
    <n v="4"/>
    <n v="0"/>
    <n v="4"/>
    <s v="JULY-26-dummy-data.xlsx"/>
    <b v="0"/>
    <n v="0"/>
  </r>
  <r>
    <x v="1"/>
    <x v="1"/>
    <x v="11"/>
    <x v="7"/>
    <x v="1"/>
    <x v="0"/>
    <x v="0"/>
    <x v="2"/>
    <x v="1"/>
    <n v="1"/>
    <s v="St Dhh Main Theatre"/>
    <d v="2026-07-14T00:00:00"/>
    <d v="2026-07-14T08:00:00"/>
    <d v="2026-07-14T16:00:00"/>
    <s v="702206706139"/>
    <s v="70123429"/>
    <s v="Adenoidectomy"/>
    <m/>
    <s v="ENT"/>
    <s v="Dr Dummy 04"/>
    <d v="2026-07-14T10:02:00"/>
    <d v="2026-07-14T11:25:00"/>
    <m/>
    <m/>
    <n v="1"/>
    <s v="JULY-26-dummy-data.xlsx"/>
    <b v="0"/>
    <m/>
  </r>
  <r>
    <x v="1"/>
    <x v="1"/>
    <x v="11"/>
    <x v="7"/>
    <x v="1"/>
    <x v="0"/>
    <x v="0"/>
    <x v="2"/>
    <x v="1"/>
    <n v="1"/>
    <s v="St Dhh Main Theatre"/>
    <d v="2026-07-14T00:00:00"/>
    <d v="2026-07-14T08:00:00"/>
    <d v="2026-07-14T16:00:00"/>
    <s v="715808933297"/>
    <s v="70264913"/>
    <s v="Tonsillectomy"/>
    <m/>
    <s v="ENT"/>
    <s v="Dr Dummy 04"/>
    <d v="2026-07-14T12:02:00"/>
    <d v="2026-07-14T13:22:00"/>
    <m/>
    <m/>
    <n v="1"/>
    <s v="JULY-26-dummy-data.xlsx"/>
    <b v="0"/>
    <m/>
  </r>
  <r>
    <x v="1"/>
    <x v="1"/>
    <x v="11"/>
    <x v="7"/>
    <x v="1"/>
    <x v="0"/>
    <x v="0"/>
    <x v="2"/>
    <x v="1"/>
    <n v="1"/>
    <s v="St Dhh Main Theatre"/>
    <d v="2026-07-14T00:00:00"/>
    <d v="2026-07-14T08:00:00"/>
    <d v="2026-07-14T16:00:00"/>
    <s v="720804424676"/>
    <s v="70025776"/>
    <s v="Tonsillectomy"/>
    <s v="Local anaesthetic infiltration"/>
    <s v="ENT"/>
    <s v="Dr Dummy 04"/>
    <d v="2026-07-14T08:09:00"/>
    <d v="2026-07-14T09:37:00"/>
    <m/>
    <m/>
    <n v="1"/>
    <s v="JULY-26-dummy-data.xlsx"/>
    <b v="0"/>
    <m/>
  </r>
  <r>
    <x v="1"/>
    <x v="1"/>
    <x v="11"/>
    <x v="7"/>
    <x v="1"/>
    <x v="0"/>
    <x v="0"/>
    <x v="2"/>
    <x v="1"/>
    <n v="1"/>
    <s v="St Dhh Main Theatre"/>
    <d v="2026-07-14T00:00:00"/>
    <d v="2026-07-14T08:00:00"/>
    <d v="2026-07-14T16:00:00"/>
    <s v="767526667820"/>
    <s v="70151085"/>
    <s v="Adenoidectomy"/>
    <m/>
    <s v="ENT"/>
    <s v="Dr Dummy 04"/>
    <d v="2026-07-14T14:12:00"/>
    <d v="2026-07-14T15:20:00"/>
    <m/>
    <m/>
    <n v="1"/>
    <s v="JULY-26-dummy-data.xlsx"/>
    <b v="0"/>
    <m/>
  </r>
  <r>
    <x v="1"/>
    <x v="1"/>
    <x v="11"/>
    <x v="7"/>
    <x v="1"/>
    <x v="0"/>
    <x v="0"/>
    <x v="0"/>
    <x v="0"/>
    <n v="1"/>
    <s v="St Dhh Main Theatre"/>
    <d v="2026-07-18T00:00:00"/>
    <d v="2026-07-18T07:30:00"/>
    <d v="2026-07-18T15:30:00"/>
    <m/>
    <m/>
    <m/>
    <m/>
    <m/>
    <m/>
    <m/>
    <m/>
    <n v="4"/>
    <n v="0"/>
    <n v="4"/>
    <s v="JULY-26-dummy-data.xlsx"/>
    <b v="0"/>
    <n v="0"/>
  </r>
  <r>
    <x v="1"/>
    <x v="1"/>
    <x v="11"/>
    <x v="7"/>
    <x v="1"/>
    <x v="0"/>
    <x v="0"/>
    <x v="0"/>
    <x v="1"/>
    <n v="1"/>
    <s v="St Dhh Main Theatre"/>
    <d v="2026-07-18T00:00:00"/>
    <d v="2026-07-18T07:30:00"/>
    <d v="2026-07-18T15:30:00"/>
    <s v="713519096933"/>
    <s v="70295288"/>
    <s v="Endometrial biopsy"/>
    <m/>
    <s v="Gynaecology"/>
    <s v="Dr Dummy 03"/>
    <d v="2026-07-18T09:34:00"/>
    <d v="2026-07-18T10:46:00"/>
    <m/>
    <m/>
    <n v="1"/>
    <s v="JULY-26-dummy-data.xlsx"/>
    <b v="0"/>
    <m/>
  </r>
  <r>
    <x v="1"/>
    <x v="1"/>
    <x v="11"/>
    <x v="7"/>
    <x v="1"/>
    <x v="0"/>
    <x v="0"/>
    <x v="0"/>
    <x v="1"/>
    <n v="1"/>
    <s v="St Dhh Main Theatre"/>
    <d v="2026-07-18T00:00:00"/>
    <d v="2026-07-18T07:30:00"/>
    <d v="2026-07-18T15:30:00"/>
    <s v="715160179626"/>
    <s v="70064801"/>
    <s v="Endometrial biopsy"/>
    <s v="Diagnostic examination"/>
    <s v="Gynaecology"/>
    <s v="Dr Dummy 03"/>
    <d v="2026-07-18T07:42:00"/>
    <d v="2026-07-18T08:59:00"/>
    <m/>
    <m/>
    <n v="1"/>
    <s v="JULY-26-dummy-data.xlsx"/>
    <b v="0"/>
    <m/>
  </r>
  <r>
    <x v="1"/>
    <x v="1"/>
    <x v="11"/>
    <x v="7"/>
    <x v="1"/>
    <x v="0"/>
    <x v="0"/>
    <x v="0"/>
    <x v="1"/>
    <n v="1"/>
    <s v="St Dhh Main Theatre"/>
    <d v="2026-07-18T00:00:00"/>
    <d v="2026-07-18T07:30:00"/>
    <d v="2026-07-18T15:30:00"/>
    <s v="767399563825"/>
    <s v="70247755"/>
    <s v="Hysteroscopy"/>
    <s v="Diagnostic examination"/>
    <s v="Gynaecology"/>
    <s v="Dr Dummy 03"/>
    <d v="2026-07-18T13:33:00"/>
    <d v="2026-07-18T14:58:00"/>
    <m/>
    <m/>
    <n v="1"/>
    <s v="JULY-26-dummy-data.xlsx"/>
    <b v="0"/>
    <m/>
  </r>
  <r>
    <x v="1"/>
    <x v="1"/>
    <x v="11"/>
    <x v="7"/>
    <x v="1"/>
    <x v="0"/>
    <x v="0"/>
    <x v="0"/>
    <x v="1"/>
    <n v="1"/>
    <s v="St Dhh Main Theatre"/>
    <d v="2026-07-18T00:00:00"/>
    <d v="2026-07-18T07:30:00"/>
    <d v="2026-07-18T15:30:00"/>
    <s v="796400849520"/>
    <s v="70142967"/>
    <s v="Endometrial biopsy"/>
    <m/>
    <s v="Gynaecology"/>
    <s v="Dr Dummy 03"/>
    <d v="2026-07-18T11:39:00"/>
    <d v="2026-07-18T12:45:00"/>
    <m/>
    <m/>
    <n v="1"/>
    <s v="JULY-26-dummy-data.xlsx"/>
    <b v="0"/>
    <m/>
  </r>
  <r>
    <x v="1"/>
    <x v="1"/>
    <x v="11"/>
    <x v="7"/>
    <x v="1"/>
    <x v="0"/>
    <x v="0"/>
    <x v="6"/>
    <x v="0"/>
    <n v="1"/>
    <s v="St Dhh Main Theatre"/>
    <d v="2026-07-21T00:00:00"/>
    <d v="2026-07-21T08:00:00"/>
    <d v="2026-07-21T16:00:00"/>
    <m/>
    <m/>
    <m/>
    <m/>
    <m/>
    <m/>
    <m/>
    <m/>
    <n v="4"/>
    <n v="0"/>
    <n v="4"/>
    <s v="JULY-26-dummy-data.xlsx"/>
    <b v="0"/>
    <n v="0"/>
  </r>
  <r>
    <x v="1"/>
    <x v="1"/>
    <x v="11"/>
    <x v="7"/>
    <x v="1"/>
    <x v="0"/>
    <x v="0"/>
    <x v="6"/>
    <x v="1"/>
    <n v="1"/>
    <s v="St Dhh Main Theatre"/>
    <d v="2026-07-21T00:00:00"/>
    <d v="2026-07-21T08:00:00"/>
    <d v="2026-07-21T16:00:00"/>
    <s v="720282746525"/>
    <s v="70186800"/>
    <s v="Knee arthroscopy"/>
    <s v="Diagnostic examination"/>
    <s v="Trauma and Orthopaedics"/>
    <s v="Dr Dummy 13"/>
    <d v="2026-07-21T12:11:00"/>
    <d v="2026-07-21T13:28:00"/>
    <m/>
    <m/>
    <n v="1"/>
    <s v="JULY-26-dummy-data.xlsx"/>
    <b v="0"/>
    <m/>
  </r>
  <r>
    <x v="1"/>
    <x v="1"/>
    <x v="11"/>
    <x v="7"/>
    <x v="1"/>
    <x v="0"/>
    <x v="0"/>
    <x v="6"/>
    <x v="1"/>
    <n v="1"/>
    <s v="St Dhh Main Theatre"/>
    <d v="2026-07-21T00:00:00"/>
    <d v="2026-07-21T08:00:00"/>
    <d v="2026-07-21T16:00:00"/>
    <s v="743435998493"/>
    <s v="70086998"/>
    <s v="Removal of metalwork"/>
    <m/>
    <s v="Trauma and Orthopaedics"/>
    <s v="Dr Dummy 13"/>
    <d v="2026-07-21T10:10:00"/>
    <d v="2026-07-21T11:23:00"/>
    <m/>
    <m/>
    <n v="1"/>
    <s v="JULY-26-dummy-data.xlsx"/>
    <b v="0"/>
    <m/>
  </r>
  <r>
    <x v="1"/>
    <x v="1"/>
    <x v="11"/>
    <x v="7"/>
    <x v="1"/>
    <x v="0"/>
    <x v="0"/>
    <x v="6"/>
    <x v="1"/>
    <n v="1"/>
    <s v="St Dhh Main Theatre"/>
    <d v="2026-07-21T00:00:00"/>
    <d v="2026-07-21T08:00:00"/>
    <d v="2026-07-21T16:00:00"/>
    <s v="756198112316"/>
    <s v="70259534"/>
    <s v="Wrist fracture fixation"/>
    <m/>
    <s v="Trauma and Orthopaedics"/>
    <s v="Dr Dummy 13"/>
    <d v="2026-07-21T14:10:00"/>
    <d v="2026-07-21T15:47:00"/>
    <m/>
    <m/>
    <n v="1"/>
    <s v="JULY-26-dummy-data.xlsx"/>
    <b v="0"/>
    <m/>
  </r>
  <r>
    <x v="1"/>
    <x v="1"/>
    <x v="11"/>
    <x v="7"/>
    <x v="1"/>
    <x v="0"/>
    <x v="0"/>
    <x v="6"/>
    <x v="1"/>
    <n v="1"/>
    <s v="St Dhh Main Theatre"/>
    <d v="2026-07-21T00:00:00"/>
    <d v="2026-07-21T08:00:00"/>
    <d v="2026-07-21T16:00:00"/>
    <s v="765907927648"/>
    <s v="70050630"/>
    <s v="Removal of metalwork"/>
    <m/>
    <s v="Trauma and Orthopaedics"/>
    <s v="Dr Dummy 13"/>
    <d v="2026-07-21T08:11:00"/>
    <d v="2026-07-21T09:41:00"/>
    <m/>
    <m/>
    <n v="1"/>
    <s v="JULY-26-dummy-data.xlsx"/>
    <b v="0"/>
    <m/>
  </r>
  <r>
    <x v="1"/>
    <x v="1"/>
    <x v="11"/>
    <x v="7"/>
    <x v="1"/>
    <x v="0"/>
    <x v="0"/>
    <x v="0"/>
    <x v="0"/>
    <n v="1"/>
    <s v="St Dhh Main Theatre"/>
    <d v="2026-07-24T00:00:00"/>
    <d v="2026-07-24T08:00:00"/>
    <d v="2026-07-24T16:00:00"/>
    <m/>
    <m/>
    <m/>
    <m/>
    <m/>
    <m/>
    <m/>
    <m/>
    <n v="4"/>
    <n v="0"/>
    <n v="4"/>
    <s v="JULY-26-dummy-data.xlsx"/>
    <b v="0"/>
    <n v="0"/>
  </r>
  <r>
    <x v="1"/>
    <x v="1"/>
    <x v="11"/>
    <x v="7"/>
    <x v="1"/>
    <x v="0"/>
    <x v="0"/>
    <x v="0"/>
    <x v="1"/>
    <n v="1"/>
    <s v="St Dhh Main Theatre"/>
    <d v="2026-07-24T00:00:00"/>
    <d v="2026-07-24T08:00:00"/>
    <d v="2026-07-24T16:00:00"/>
    <s v="700738556380"/>
    <s v="70207496"/>
    <s v="Hysteroscopy"/>
    <s v="Wound dressing"/>
    <s v="Gynaecology"/>
    <s v="Dr Dummy 18"/>
    <d v="2026-07-24T10:10:00"/>
    <d v="2026-07-24T11:26:00"/>
    <m/>
    <m/>
    <n v="1"/>
    <s v="JULY-26-dummy-data.xlsx"/>
    <b v="0"/>
    <m/>
  </r>
  <r>
    <x v="1"/>
    <x v="1"/>
    <x v="11"/>
    <x v="7"/>
    <x v="1"/>
    <x v="0"/>
    <x v="0"/>
    <x v="0"/>
    <x v="1"/>
    <n v="1"/>
    <s v="St Dhh Main Theatre"/>
    <d v="2026-07-24T00:00:00"/>
    <d v="2026-07-24T08:00:00"/>
    <d v="2026-07-24T16:00:00"/>
    <s v="726609951164"/>
    <s v="70157706"/>
    <s v="Diagnostic laparoscopy"/>
    <s v="Diagnostic examination"/>
    <s v="Gynaecology"/>
    <s v="Dr Dummy 18"/>
    <d v="2026-07-24T08:04:00"/>
    <d v="2026-07-24T09:10:00"/>
    <m/>
    <m/>
    <n v="1"/>
    <s v="JULY-26-dummy-data.xlsx"/>
    <b v="0"/>
    <m/>
  </r>
  <r>
    <x v="1"/>
    <x v="1"/>
    <x v="11"/>
    <x v="7"/>
    <x v="1"/>
    <x v="0"/>
    <x v="0"/>
    <x v="0"/>
    <x v="1"/>
    <n v="1"/>
    <s v="St Dhh Main Theatre"/>
    <d v="2026-07-24T00:00:00"/>
    <d v="2026-07-24T08:00:00"/>
    <d v="2026-07-24T16:00:00"/>
    <s v="761964460415"/>
    <s v="70051240"/>
    <s v="Cervical polypectomy"/>
    <m/>
    <s v="Gynaecology"/>
    <s v="Dr Dummy 18"/>
    <d v="2026-07-24T12:06:00"/>
    <d v="2026-07-24T13:34:00"/>
    <m/>
    <m/>
    <n v="1"/>
    <s v="JULY-26-dummy-data.xlsx"/>
    <b v="0"/>
    <m/>
  </r>
  <r>
    <x v="1"/>
    <x v="1"/>
    <x v="11"/>
    <x v="7"/>
    <x v="1"/>
    <x v="0"/>
    <x v="0"/>
    <x v="0"/>
    <x v="1"/>
    <n v="1"/>
    <s v="St Dhh Main Theatre"/>
    <d v="2026-07-24T00:00:00"/>
    <d v="2026-07-24T08:00:00"/>
    <d v="2026-07-24T16:00:00"/>
    <s v="795277898152"/>
    <s v="70201090"/>
    <s v="Hysteroscopy"/>
    <m/>
    <s v="Gynaecology"/>
    <s v="Dr Dummy 18"/>
    <d v="2026-07-24T14:09:00"/>
    <d v="2026-07-24T15:34:00"/>
    <m/>
    <m/>
    <n v="1"/>
    <s v="JULY-26-dummy-data.xlsx"/>
    <b v="0"/>
    <m/>
  </r>
  <r>
    <x v="1"/>
    <x v="1"/>
    <x v="11"/>
    <x v="7"/>
    <x v="1"/>
    <x v="0"/>
    <x v="0"/>
    <x v="2"/>
    <x v="0"/>
    <n v="1"/>
    <s v="St Dhh Main Theatre"/>
    <d v="2026-07-25T00:00:00"/>
    <d v="2026-07-25T09:00:00"/>
    <d v="2026-07-25T17:00:00"/>
    <m/>
    <m/>
    <m/>
    <m/>
    <m/>
    <m/>
    <m/>
    <m/>
    <n v="4"/>
    <n v="0"/>
    <n v="4"/>
    <s v="JULY-26-dummy-data.xlsx"/>
    <b v="0"/>
    <n v="0"/>
  </r>
  <r>
    <x v="1"/>
    <x v="1"/>
    <x v="11"/>
    <x v="7"/>
    <x v="1"/>
    <x v="0"/>
    <x v="0"/>
    <x v="2"/>
    <x v="1"/>
    <n v="1"/>
    <s v="St Dhh Main Theatre"/>
    <d v="2026-07-25T00:00:00"/>
    <d v="2026-07-25T09:00:00"/>
    <d v="2026-07-25T17:00:00"/>
    <s v="712543730670"/>
    <s v="70230702"/>
    <s v="Adenoidectomy"/>
    <m/>
    <s v="ENT"/>
    <s v="Dr Dummy 01"/>
    <d v="2026-07-25T09:10:00"/>
    <d v="2026-07-25T10:49:00"/>
    <m/>
    <m/>
    <n v="1"/>
    <s v="JULY-26-dummy-data.xlsx"/>
    <b v="0"/>
    <m/>
  </r>
  <r>
    <x v="1"/>
    <x v="1"/>
    <x v="11"/>
    <x v="7"/>
    <x v="1"/>
    <x v="0"/>
    <x v="0"/>
    <x v="2"/>
    <x v="1"/>
    <n v="1"/>
    <s v="St Dhh Main Theatre"/>
    <d v="2026-07-25T00:00:00"/>
    <d v="2026-07-25T09:00:00"/>
    <d v="2026-07-25T17:00:00"/>
    <s v="733101857849"/>
    <s v="70280629"/>
    <s v="Grommet insertion"/>
    <s v="Local anaesthetic infiltration"/>
    <s v="ENT"/>
    <s v="Dr Dummy 01"/>
    <d v="2026-07-25T13:12:00"/>
    <d v="2026-07-25T14:12:00"/>
    <m/>
    <m/>
    <n v="1"/>
    <s v="JULY-26-dummy-data.xlsx"/>
    <b v="0"/>
    <m/>
  </r>
  <r>
    <x v="1"/>
    <x v="1"/>
    <x v="11"/>
    <x v="7"/>
    <x v="1"/>
    <x v="0"/>
    <x v="0"/>
    <x v="2"/>
    <x v="1"/>
    <n v="1"/>
    <s v="St Dhh Main Theatre"/>
    <d v="2026-07-25T00:00:00"/>
    <d v="2026-07-25T09:00:00"/>
    <d v="2026-07-25T17:00:00"/>
    <s v="774861345858"/>
    <s v="70015969"/>
    <s v="Septoplasty"/>
    <s v="Tissue biopsy"/>
    <s v="ENT"/>
    <s v="Dr Dummy 01"/>
    <d v="2026-07-25T11:10:00"/>
    <d v="2026-07-25T12:45:00"/>
    <m/>
    <m/>
    <n v="1"/>
    <s v="JULY-26-dummy-data.xlsx"/>
    <b v="0"/>
    <m/>
  </r>
  <r>
    <x v="1"/>
    <x v="1"/>
    <x v="11"/>
    <x v="7"/>
    <x v="1"/>
    <x v="0"/>
    <x v="0"/>
    <x v="2"/>
    <x v="1"/>
    <n v="1"/>
    <s v="St Dhh Main Theatre"/>
    <d v="2026-07-25T00:00:00"/>
    <d v="2026-07-25T09:00:00"/>
    <d v="2026-07-25T17:00:00"/>
    <s v="792634302469"/>
    <s v="70107780"/>
    <s v="Tonsillectomy"/>
    <m/>
    <s v="ENT"/>
    <s v="Dr Dummy 01"/>
    <d v="2026-07-25T15:05:00"/>
    <d v="2026-07-25T16:11:00"/>
    <m/>
    <m/>
    <n v="1"/>
    <s v="JULY-26-dummy-data.xlsx"/>
    <b v="0"/>
    <m/>
  </r>
  <r>
    <x v="1"/>
    <x v="1"/>
    <x v="11"/>
    <x v="7"/>
    <x v="2"/>
    <x v="0"/>
    <x v="0"/>
    <x v="0"/>
    <x v="0"/>
    <n v="1"/>
    <s v="St Dhh Main Theatre"/>
    <d v="2026-08-21T00:00:00"/>
    <d v="2026-08-21T08:30:00"/>
    <d v="2026-08-21T16:30:00"/>
    <m/>
    <m/>
    <m/>
    <m/>
    <m/>
    <m/>
    <m/>
    <m/>
    <n v="4"/>
    <n v="0"/>
    <n v="4"/>
    <s v="AUGUST-26-dummy-data.xlsx"/>
    <b v="0"/>
    <n v="0"/>
  </r>
  <r>
    <x v="1"/>
    <x v="1"/>
    <x v="11"/>
    <x v="7"/>
    <x v="2"/>
    <x v="0"/>
    <x v="0"/>
    <x v="0"/>
    <x v="1"/>
    <n v="1"/>
    <s v="St Dhh Main Theatre"/>
    <d v="2026-08-21T00:00:00"/>
    <d v="2026-08-21T08:30:00"/>
    <d v="2026-08-21T16:30:00"/>
    <s v="909824115666"/>
    <s v="729209"/>
    <s v="Diagnostic laparoscopy"/>
    <m/>
    <s v="Gynaecology"/>
    <s v="Dr Dummy 11"/>
    <d v="2026-08-21T08:39:00"/>
    <d v="2026-08-21T10:04:00"/>
    <m/>
    <m/>
    <n v="1"/>
    <s v="AUGUST-26-dummy-data.xlsx"/>
    <b v="0"/>
    <m/>
  </r>
  <r>
    <x v="1"/>
    <x v="1"/>
    <x v="11"/>
    <x v="7"/>
    <x v="2"/>
    <x v="0"/>
    <x v="0"/>
    <x v="0"/>
    <x v="1"/>
    <n v="1"/>
    <s v="St Dhh Main Theatre"/>
    <d v="2026-08-21T00:00:00"/>
    <d v="2026-08-21T08:30:00"/>
    <d v="2026-08-21T16:30:00"/>
    <s v="910640478948"/>
    <s v="900487"/>
    <s v="Diagnostic laparoscopy"/>
    <s v="Wound closure"/>
    <s v="Gynaecology"/>
    <s v="Dr Dummy 11"/>
    <d v="2026-08-21T10:35:00"/>
    <d v="2026-08-21T11:35:00"/>
    <m/>
    <m/>
    <n v="1"/>
    <s v="AUGUST-26-dummy-data.xlsx"/>
    <b v="0"/>
    <m/>
  </r>
  <r>
    <x v="1"/>
    <x v="1"/>
    <x v="11"/>
    <x v="7"/>
    <x v="2"/>
    <x v="0"/>
    <x v="0"/>
    <x v="0"/>
    <x v="1"/>
    <n v="1"/>
    <s v="St Dhh Main Theatre"/>
    <d v="2026-08-21T00:00:00"/>
    <d v="2026-08-21T08:30:00"/>
    <d v="2026-08-21T16:30:00"/>
    <s v="934742185799"/>
    <s v="881273"/>
    <s v="Hysteroscopy"/>
    <m/>
    <s v="Gynaecology"/>
    <s v="Dr Dummy 11"/>
    <d v="2026-08-21T12:37:00"/>
    <d v="2026-08-21T13:55:00"/>
    <m/>
    <m/>
    <n v="1"/>
    <s v="AUGUST-26-dummy-data.xlsx"/>
    <b v="0"/>
    <m/>
  </r>
  <r>
    <x v="1"/>
    <x v="1"/>
    <x v="11"/>
    <x v="7"/>
    <x v="2"/>
    <x v="0"/>
    <x v="0"/>
    <x v="0"/>
    <x v="1"/>
    <n v="1"/>
    <s v="St Dhh Main Theatre"/>
    <d v="2026-08-21T00:00:00"/>
    <d v="2026-08-21T08:30:00"/>
    <d v="2026-08-21T16:30:00"/>
    <s v="942914515500"/>
    <s v="722562"/>
    <s v="Diagnostic laparoscopy"/>
    <m/>
    <s v="Gynaecology"/>
    <s v="Dr Dummy 11"/>
    <d v="2026-08-21T14:42:00"/>
    <d v="2026-08-21T15:56:00"/>
    <m/>
    <m/>
    <n v="1"/>
    <s v="AUGUST-26-dummy-data.xlsx"/>
    <b v="0"/>
    <m/>
  </r>
  <r>
    <x v="1"/>
    <x v="1"/>
    <x v="11"/>
    <x v="7"/>
    <x v="2"/>
    <x v="0"/>
    <x v="0"/>
    <x v="0"/>
    <x v="0"/>
    <n v="1"/>
    <s v="St Dhh Main Theatre"/>
    <d v="2026-08-22T00:00:00"/>
    <d v="2026-08-22T08:30:00"/>
    <d v="2026-08-22T16:30:00"/>
    <m/>
    <m/>
    <m/>
    <m/>
    <m/>
    <m/>
    <m/>
    <m/>
    <n v="4"/>
    <n v="0"/>
    <n v="4"/>
    <s v="AUGUST-26-dummy-data.xlsx"/>
    <b v="0"/>
    <n v="0"/>
  </r>
  <r>
    <x v="1"/>
    <x v="1"/>
    <x v="11"/>
    <x v="7"/>
    <x v="2"/>
    <x v="0"/>
    <x v="0"/>
    <x v="0"/>
    <x v="1"/>
    <n v="1"/>
    <s v="St Dhh Main Theatre"/>
    <d v="2026-08-22T00:00:00"/>
    <d v="2026-08-22T08:30:00"/>
    <d v="2026-08-22T16:30:00"/>
    <s v="948697421675"/>
    <s v="998267"/>
    <s v="Hysteroscopy"/>
    <m/>
    <s v="Gynaecology"/>
    <s v="Dr Dummy 11"/>
    <d v="2026-08-22T08:33:00"/>
    <d v="2026-08-22T09:43:00"/>
    <m/>
    <m/>
    <n v="1"/>
    <s v="AUGUST-26-dummy-data.xlsx"/>
    <b v="0"/>
    <m/>
  </r>
  <r>
    <x v="1"/>
    <x v="1"/>
    <x v="11"/>
    <x v="7"/>
    <x v="2"/>
    <x v="0"/>
    <x v="0"/>
    <x v="0"/>
    <x v="1"/>
    <n v="1"/>
    <s v="St Dhh Main Theatre"/>
    <d v="2026-08-22T00:00:00"/>
    <d v="2026-08-22T08:30:00"/>
    <d v="2026-08-22T16:30:00"/>
    <s v="980596063634"/>
    <s v="959287"/>
    <s v="Diagnostic laparoscopy"/>
    <m/>
    <s v="Gynaecology"/>
    <s v="Dr Dummy 11"/>
    <d v="2026-08-22T12:38:00"/>
    <d v="2026-08-22T14:03:00"/>
    <m/>
    <m/>
    <n v="1"/>
    <s v="AUGUST-26-dummy-data.xlsx"/>
    <b v="0"/>
    <m/>
  </r>
  <r>
    <x v="1"/>
    <x v="1"/>
    <x v="11"/>
    <x v="7"/>
    <x v="2"/>
    <x v="0"/>
    <x v="0"/>
    <x v="0"/>
    <x v="1"/>
    <n v="1"/>
    <s v="St Dhh Main Theatre"/>
    <d v="2026-08-22T00:00:00"/>
    <d v="2026-08-22T08:30:00"/>
    <d v="2026-08-22T16:30:00"/>
    <s v="993709821416"/>
    <s v="892302"/>
    <s v="Hysteroscopy"/>
    <m/>
    <s v="Gynaecology"/>
    <s v="Dr Dummy 11"/>
    <d v="2026-08-22T10:38:00"/>
    <d v="2026-08-22T11:54:00"/>
    <m/>
    <m/>
    <n v="1"/>
    <s v="AUGUST-26-dummy-data.xlsx"/>
    <b v="0"/>
    <m/>
  </r>
  <r>
    <x v="1"/>
    <x v="1"/>
    <x v="11"/>
    <x v="7"/>
    <x v="2"/>
    <x v="0"/>
    <x v="0"/>
    <x v="0"/>
    <x v="1"/>
    <n v="1"/>
    <s v="St Dhh Main Theatre"/>
    <d v="2026-08-22T00:00:00"/>
    <d v="2026-08-22T08:30:00"/>
    <d v="2026-08-22T16:30:00"/>
    <s v="996584732620"/>
    <s v="777017"/>
    <s v="Hysteroscopy"/>
    <s v="Wound closure"/>
    <s v="Gynaecology"/>
    <s v="Dr Dummy 11"/>
    <d v="2026-08-22T14:38:00"/>
    <d v="2026-08-22T15:49:00"/>
    <m/>
    <m/>
    <n v="1"/>
    <s v="AUGUST-26-dummy-data.xlsx"/>
    <b v="0"/>
    <m/>
  </r>
  <r>
    <x v="1"/>
    <x v="1"/>
    <x v="11"/>
    <x v="8"/>
    <x v="0"/>
    <x v="0"/>
    <x v="0"/>
    <x v="1"/>
    <x v="0"/>
    <n v="1"/>
    <s v="St Dhh Main Theatre"/>
    <d v="2026-06-01T00:00:00"/>
    <d v="2026-06-01T08:00:00"/>
    <d v="2026-06-01T17:00:00"/>
    <m/>
    <m/>
    <m/>
    <m/>
    <m/>
    <m/>
    <m/>
    <m/>
    <n v="4"/>
    <n v="0"/>
    <n v="4"/>
    <s v="JUNE-26-dummy-data.xlsx"/>
    <b v="0"/>
    <n v="0"/>
  </r>
  <r>
    <x v="1"/>
    <x v="1"/>
    <x v="11"/>
    <x v="8"/>
    <x v="0"/>
    <x v="0"/>
    <x v="0"/>
    <x v="1"/>
    <x v="1"/>
    <n v="1"/>
    <s v="St Dhh Main Theatre"/>
    <d v="2026-06-01T00:00:00"/>
    <d v="2026-06-01T08:00:00"/>
    <d v="2026-06-01T17:00:00"/>
    <s v="602827840857"/>
    <s v="60106228"/>
    <s v="Bladder biopsy"/>
    <m/>
    <s v="Urology"/>
    <s v="Dr Dummy 08"/>
    <d v="2026-06-01T08:06:00"/>
    <d v="2026-06-01T09:53:00"/>
    <m/>
    <m/>
    <n v="1"/>
    <s v="JUNE-26-dummy-data.xlsx"/>
    <b v="0"/>
    <m/>
  </r>
  <r>
    <x v="1"/>
    <x v="1"/>
    <x v="11"/>
    <x v="8"/>
    <x v="0"/>
    <x v="0"/>
    <x v="0"/>
    <x v="1"/>
    <x v="1"/>
    <n v="1"/>
    <s v="St Dhh Main Theatre"/>
    <d v="2026-06-01T00:00:00"/>
    <d v="2026-06-01T08:00:00"/>
    <d v="2026-06-01T17:00:00"/>
    <s v="602915570884"/>
    <s v="60192701"/>
    <s v="Flexible cystoscopy"/>
    <m/>
    <s v="Urology"/>
    <s v="Dr Dummy 08"/>
    <d v="2026-06-01T10:20:00"/>
    <d v="2026-06-01T11:36:00"/>
    <m/>
    <m/>
    <n v="1"/>
    <s v="JUNE-26-dummy-data.xlsx"/>
    <b v="0"/>
    <m/>
  </r>
  <r>
    <x v="1"/>
    <x v="1"/>
    <x v="11"/>
    <x v="8"/>
    <x v="0"/>
    <x v="0"/>
    <x v="0"/>
    <x v="1"/>
    <x v="1"/>
    <n v="1"/>
    <s v="St Dhh Main Theatre"/>
    <d v="2026-06-01T00:00:00"/>
    <d v="2026-06-01T08:00:00"/>
    <d v="2026-06-01T17:00:00"/>
    <s v="640149040706"/>
    <s v="60016766"/>
    <s v="Ureteric stent insertion"/>
    <s v="Local anaesthetic infiltration"/>
    <s v="Urology"/>
    <s v="Dr Dummy 08"/>
    <d v="2026-06-01T12:42:00"/>
    <d v="2026-06-01T14:30:00"/>
    <m/>
    <m/>
    <n v="1"/>
    <s v="JUNE-26-dummy-data.xlsx"/>
    <b v="0"/>
    <m/>
  </r>
  <r>
    <x v="1"/>
    <x v="1"/>
    <x v="11"/>
    <x v="8"/>
    <x v="0"/>
    <x v="0"/>
    <x v="0"/>
    <x v="1"/>
    <x v="1"/>
    <n v="1"/>
    <s v="St Dhh Main Theatre"/>
    <d v="2026-06-01T00:00:00"/>
    <d v="2026-06-01T08:00:00"/>
    <d v="2026-06-01T17:00:00"/>
    <s v="645206824293"/>
    <s v="60038445"/>
    <s v="Ureteroscopy"/>
    <m/>
    <s v="Urology"/>
    <s v="Dr Dummy 08"/>
    <d v="2026-06-01T14:55:00"/>
    <d v="2026-06-01T16:40:00"/>
    <m/>
    <m/>
    <n v="1"/>
    <s v="JUNE-26-dummy-data.xlsx"/>
    <b v="0"/>
    <m/>
  </r>
  <r>
    <x v="1"/>
    <x v="1"/>
    <x v="11"/>
    <x v="8"/>
    <x v="0"/>
    <x v="0"/>
    <x v="0"/>
    <x v="4"/>
    <x v="0"/>
    <n v="1"/>
    <s v="St Dhh Main Theatre"/>
    <d v="2026-06-16T00:00:00"/>
    <d v="2026-06-16T09:00:00"/>
    <d v="2026-06-16T18:00:00"/>
    <m/>
    <m/>
    <m/>
    <m/>
    <m/>
    <m/>
    <m/>
    <m/>
    <n v="4"/>
    <n v="0"/>
    <n v="4"/>
    <s v="JUNE-26-dummy-data.xlsx"/>
    <b v="0"/>
    <n v="0"/>
  </r>
  <r>
    <x v="1"/>
    <x v="1"/>
    <x v="11"/>
    <x v="8"/>
    <x v="0"/>
    <x v="0"/>
    <x v="0"/>
    <x v="4"/>
    <x v="1"/>
    <n v="1"/>
    <s v="St Dhh Main Theatre"/>
    <d v="2026-06-16T00:00:00"/>
    <d v="2026-06-16T09:00:00"/>
    <d v="2026-06-16T18:00:00"/>
    <s v="639412943971"/>
    <s v="60162516"/>
    <s v="Incision and drainage of abscess"/>
    <s v="Tissue biopsy"/>
    <s v="General Surgery"/>
    <s v="Dr Dummy 01"/>
    <d v="2026-06-16T15:55:00"/>
    <d v="2026-06-16T17:22:00"/>
    <m/>
    <m/>
    <n v="1"/>
    <s v="JUNE-26-dummy-data.xlsx"/>
    <b v="0"/>
    <m/>
  </r>
  <r>
    <x v="1"/>
    <x v="1"/>
    <x v="11"/>
    <x v="8"/>
    <x v="0"/>
    <x v="0"/>
    <x v="0"/>
    <x v="4"/>
    <x v="1"/>
    <n v="1"/>
    <s v="St Dhh Main Theatre"/>
    <d v="2026-06-16T00:00:00"/>
    <d v="2026-06-16T09:00:00"/>
    <d v="2026-06-16T18:00:00"/>
    <s v="664885151827"/>
    <s v="60242862"/>
    <s v="Incision and drainage of abscess"/>
    <s v="Local anaesthetic infiltration"/>
    <s v="General Surgery"/>
    <s v="Dr Dummy 01"/>
    <d v="2026-06-16T13:36:00"/>
    <d v="2026-06-16T15:26:00"/>
    <m/>
    <m/>
    <n v="1"/>
    <s v="JUNE-26-dummy-data.xlsx"/>
    <b v="0"/>
    <m/>
  </r>
  <r>
    <x v="1"/>
    <x v="1"/>
    <x v="11"/>
    <x v="8"/>
    <x v="0"/>
    <x v="0"/>
    <x v="0"/>
    <x v="4"/>
    <x v="1"/>
    <n v="1"/>
    <s v="St Dhh Main Theatre"/>
    <d v="2026-06-16T00:00:00"/>
    <d v="2026-06-16T09:00:00"/>
    <d v="2026-06-16T18:00:00"/>
    <s v="698827775473"/>
    <s v="60079735"/>
    <s v="Laparoscopic appendicectomy"/>
    <s v="Wound closure"/>
    <s v="General Surgery"/>
    <s v="Dr Dummy 01"/>
    <d v="2026-06-16T11:23:00"/>
    <d v="2026-06-16T13:01:00"/>
    <m/>
    <m/>
    <n v="1"/>
    <s v="JUNE-26-dummy-data.xlsx"/>
    <b v="0"/>
    <m/>
  </r>
  <r>
    <x v="1"/>
    <x v="1"/>
    <x v="11"/>
    <x v="8"/>
    <x v="0"/>
    <x v="0"/>
    <x v="0"/>
    <x v="4"/>
    <x v="1"/>
    <n v="1"/>
    <s v="St Dhh Main Theatre"/>
    <d v="2026-06-16T00:00:00"/>
    <d v="2026-06-16T09:00:00"/>
    <d v="2026-06-16T18:00:00"/>
    <s v="699222559946"/>
    <s v="60165609"/>
    <s v="Inguinal hernia repair"/>
    <m/>
    <s v="General Surgery"/>
    <s v="Dr Dummy 01"/>
    <d v="2026-06-16T09:07:00"/>
    <d v="2026-06-16T10:51:00"/>
    <m/>
    <m/>
    <n v="1"/>
    <s v="JUNE-26-dummy-data.xlsx"/>
    <b v="0"/>
    <m/>
  </r>
  <r>
    <x v="1"/>
    <x v="1"/>
    <x v="11"/>
    <x v="8"/>
    <x v="0"/>
    <x v="0"/>
    <x v="0"/>
    <x v="1"/>
    <x v="0"/>
    <n v="1"/>
    <s v="St Dhh Main Theatre"/>
    <d v="2026-06-25T00:00:00"/>
    <d v="2026-06-25T09:00:00"/>
    <d v="2026-06-25T18:00:00"/>
    <m/>
    <m/>
    <m/>
    <m/>
    <m/>
    <m/>
    <m/>
    <m/>
    <n v="4"/>
    <n v="0"/>
    <n v="4"/>
    <s v="JUNE-26-dummy-data.xlsx"/>
    <b v="0"/>
    <n v="0"/>
  </r>
  <r>
    <x v="1"/>
    <x v="1"/>
    <x v="11"/>
    <x v="8"/>
    <x v="0"/>
    <x v="0"/>
    <x v="0"/>
    <x v="1"/>
    <x v="1"/>
    <n v="1"/>
    <s v="St Dhh Main Theatre"/>
    <d v="2026-06-25T00:00:00"/>
    <d v="2026-06-25T09:00:00"/>
    <d v="2026-06-25T18:00:00"/>
    <s v="640313488570"/>
    <s v="60099510"/>
    <s v="Ureteric stent insertion"/>
    <m/>
    <s v="Urology"/>
    <s v="Dr Dummy 16"/>
    <d v="2026-06-25T13:40:00"/>
    <d v="2026-06-25T14:57:00"/>
    <m/>
    <m/>
    <n v="1"/>
    <s v="JUNE-26-dummy-data.xlsx"/>
    <b v="0"/>
    <m/>
  </r>
  <r>
    <x v="1"/>
    <x v="1"/>
    <x v="11"/>
    <x v="8"/>
    <x v="0"/>
    <x v="0"/>
    <x v="0"/>
    <x v="1"/>
    <x v="1"/>
    <n v="1"/>
    <s v="St Dhh Main Theatre"/>
    <d v="2026-06-25T00:00:00"/>
    <d v="2026-06-25T09:00:00"/>
    <d v="2026-06-25T18:00:00"/>
    <s v="647472981502"/>
    <s v="60264429"/>
    <s v="Ureteroscopy"/>
    <m/>
    <s v="Urology"/>
    <s v="Dr Dummy 16"/>
    <d v="2026-06-25T11:27:00"/>
    <d v="2026-06-25T13:03:00"/>
    <m/>
    <m/>
    <n v="1"/>
    <s v="JUNE-26-dummy-data.xlsx"/>
    <b v="0"/>
    <m/>
  </r>
  <r>
    <x v="1"/>
    <x v="1"/>
    <x v="11"/>
    <x v="8"/>
    <x v="0"/>
    <x v="0"/>
    <x v="0"/>
    <x v="1"/>
    <x v="1"/>
    <n v="1"/>
    <s v="St Dhh Main Theatre"/>
    <d v="2026-06-25T00:00:00"/>
    <d v="2026-06-25T09:00:00"/>
    <d v="2026-06-25T18:00:00"/>
    <s v="689853444461"/>
    <s v="60084752"/>
    <s v="Circumcision"/>
    <m/>
    <s v="Urology"/>
    <s v="Dr Dummy 16"/>
    <d v="2026-06-25T15:50:00"/>
    <d v="2026-06-25T17:36:00"/>
    <m/>
    <m/>
    <n v="1"/>
    <s v="JUNE-26-dummy-data.xlsx"/>
    <b v="0"/>
    <m/>
  </r>
  <r>
    <x v="1"/>
    <x v="1"/>
    <x v="11"/>
    <x v="8"/>
    <x v="0"/>
    <x v="0"/>
    <x v="0"/>
    <x v="1"/>
    <x v="1"/>
    <n v="1"/>
    <s v="St Dhh Main Theatre"/>
    <d v="2026-06-25T00:00:00"/>
    <d v="2026-06-25T09:00:00"/>
    <d v="2026-06-25T18:00:00"/>
    <s v="690192969095"/>
    <s v="60226477"/>
    <s v="Circumcision"/>
    <m/>
    <s v="Urology"/>
    <s v="Dr Dummy 16"/>
    <d v="2026-06-25T09:10:00"/>
    <d v="2026-06-25T10:36:00"/>
    <m/>
    <m/>
    <n v="1"/>
    <s v="JUNE-26-dummy-data.xlsx"/>
    <b v="0"/>
    <m/>
  </r>
  <r>
    <x v="1"/>
    <x v="1"/>
    <x v="11"/>
    <x v="8"/>
    <x v="0"/>
    <x v="0"/>
    <x v="0"/>
    <x v="1"/>
    <x v="0"/>
    <n v="1"/>
    <s v="St Dhh Main Theatre"/>
    <d v="2026-06-28T00:00:00"/>
    <d v="2026-06-28T08:30:00"/>
    <d v="2026-06-28T17:30:00"/>
    <m/>
    <m/>
    <m/>
    <m/>
    <m/>
    <m/>
    <m/>
    <m/>
    <n v="4"/>
    <n v="0"/>
    <n v="4"/>
    <s v="JUNE-26-dummy-data.xlsx"/>
    <b v="0"/>
    <n v="0"/>
  </r>
  <r>
    <x v="1"/>
    <x v="1"/>
    <x v="11"/>
    <x v="8"/>
    <x v="0"/>
    <x v="0"/>
    <x v="0"/>
    <x v="1"/>
    <x v="1"/>
    <n v="1"/>
    <s v="St Dhh Main Theatre"/>
    <d v="2026-06-28T00:00:00"/>
    <d v="2026-06-28T08:30:00"/>
    <d v="2026-06-28T17:30:00"/>
    <s v="600297171249"/>
    <s v="60217744"/>
    <s v="Bladder biopsy"/>
    <m/>
    <s v="Urology"/>
    <s v="Dr Dummy 20"/>
    <d v="2026-06-28T08:37:00"/>
    <d v="2026-06-28T10:22:00"/>
    <m/>
    <m/>
    <n v="1"/>
    <s v="JUNE-26-dummy-data.xlsx"/>
    <b v="0"/>
    <m/>
  </r>
  <r>
    <x v="1"/>
    <x v="1"/>
    <x v="11"/>
    <x v="8"/>
    <x v="0"/>
    <x v="0"/>
    <x v="0"/>
    <x v="1"/>
    <x v="1"/>
    <n v="1"/>
    <s v="St Dhh Main Theatre"/>
    <d v="2026-06-28T00:00:00"/>
    <d v="2026-06-28T08:30:00"/>
    <d v="2026-06-28T17:30:00"/>
    <s v="602877768129"/>
    <s v="60121805"/>
    <s v="Flexible cystoscopy"/>
    <m/>
    <s v="Urology"/>
    <s v="Dr Dummy 20"/>
    <d v="2026-06-28T13:07:00"/>
    <d v="2026-06-28T14:28:00"/>
    <m/>
    <m/>
    <n v="1"/>
    <s v="JUNE-26-dummy-data.xlsx"/>
    <b v="0"/>
    <m/>
  </r>
  <r>
    <x v="1"/>
    <x v="1"/>
    <x v="11"/>
    <x v="8"/>
    <x v="0"/>
    <x v="0"/>
    <x v="0"/>
    <x v="1"/>
    <x v="1"/>
    <n v="1"/>
    <s v="St Dhh Main Theatre"/>
    <d v="2026-06-28T00:00:00"/>
    <d v="2026-06-28T08:30:00"/>
    <d v="2026-06-28T17:30:00"/>
    <s v="668170563689"/>
    <s v="60093400"/>
    <s v="Flexible cystoscopy"/>
    <m/>
    <s v="Urology"/>
    <s v="Dr Dummy 20"/>
    <d v="2026-06-28T10:52:00"/>
    <d v="2026-06-28T12:16:00"/>
    <m/>
    <m/>
    <n v="1"/>
    <s v="JUNE-26-dummy-data.xlsx"/>
    <b v="0"/>
    <m/>
  </r>
  <r>
    <x v="1"/>
    <x v="1"/>
    <x v="11"/>
    <x v="8"/>
    <x v="0"/>
    <x v="0"/>
    <x v="0"/>
    <x v="1"/>
    <x v="1"/>
    <n v="1"/>
    <s v="St Dhh Main Theatre"/>
    <d v="2026-06-28T00:00:00"/>
    <d v="2026-06-28T08:30:00"/>
    <d v="2026-06-28T17:30:00"/>
    <s v="679428893513"/>
    <s v="60007749"/>
    <s v="Bladder biopsy"/>
    <m/>
    <s v="Urology"/>
    <s v="Dr Dummy 20"/>
    <d v="2026-06-28T15:23:00"/>
    <d v="2026-06-28T17:05:00"/>
    <m/>
    <m/>
    <n v="1"/>
    <s v="JUNE-26-dummy-data.xlsx"/>
    <b v="0"/>
    <m/>
  </r>
  <r>
    <x v="1"/>
    <x v="1"/>
    <x v="11"/>
    <x v="8"/>
    <x v="0"/>
    <x v="0"/>
    <x v="0"/>
    <x v="4"/>
    <x v="0"/>
    <n v="1"/>
    <s v="St Dhh Main Theatre"/>
    <d v="2026-06-29T00:00:00"/>
    <d v="2026-06-29T08:30:00"/>
    <d v="2026-06-29T17:30:00"/>
    <m/>
    <m/>
    <m/>
    <m/>
    <m/>
    <m/>
    <m/>
    <m/>
    <n v="4"/>
    <n v="0"/>
    <n v="4"/>
    <s v="JUNE-26-dummy-data.xlsx"/>
    <b v="0"/>
    <n v="0"/>
  </r>
  <r>
    <x v="1"/>
    <x v="1"/>
    <x v="11"/>
    <x v="8"/>
    <x v="0"/>
    <x v="0"/>
    <x v="0"/>
    <x v="4"/>
    <x v="1"/>
    <n v="1"/>
    <s v="St Dhh Main Theatre"/>
    <d v="2026-06-29T00:00:00"/>
    <d v="2026-06-29T08:30:00"/>
    <d v="2026-06-29T17:30:00"/>
    <s v="642240426386"/>
    <s v="60208013"/>
    <s v="Laparoscopic appendicectomy"/>
    <m/>
    <s v="General Surgery"/>
    <s v="Dr Dummy 16"/>
    <d v="2026-06-29T15:24:00"/>
    <d v="2026-06-29T17:02:00"/>
    <m/>
    <m/>
    <n v="1"/>
    <s v="JUNE-26-dummy-data.xlsx"/>
    <b v="0"/>
    <m/>
  </r>
  <r>
    <x v="1"/>
    <x v="1"/>
    <x v="11"/>
    <x v="8"/>
    <x v="0"/>
    <x v="0"/>
    <x v="0"/>
    <x v="4"/>
    <x v="1"/>
    <n v="1"/>
    <s v="St Dhh Main Theatre"/>
    <d v="2026-06-29T00:00:00"/>
    <d v="2026-06-29T08:30:00"/>
    <d v="2026-06-29T17:30:00"/>
    <s v="644246249552"/>
    <s v="60036430"/>
    <s v="Laparoscopic cholecystectomy"/>
    <s v="Diagnostic examination"/>
    <s v="General Surgery"/>
    <s v="Dr Dummy 16"/>
    <d v="2026-06-29T13:11:00"/>
    <d v="2026-06-29T14:47:00"/>
    <m/>
    <m/>
    <n v="1"/>
    <s v="JUNE-26-dummy-data.xlsx"/>
    <b v="0"/>
    <m/>
  </r>
  <r>
    <x v="1"/>
    <x v="1"/>
    <x v="11"/>
    <x v="8"/>
    <x v="0"/>
    <x v="0"/>
    <x v="0"/>
    <x v="4"/>
    <x v="1"/>
    <n v="1"/>
    <s v="St Dhh Main Theatre"/>
    <d v="2026-06-29T00:00:00"/>
    <d v="2026-06-29T08:30:00"/>
    <d v="2026-06-29T17:30:00"/>
    <s v="644488439242"/>
    <s v="60128814"/>
    <s v="Laparoscopic appendicectomy"/>
    <m/>
    <s v="General Surgery"/>
    <s v="Dr Dummy 16"/>
    <d v="2026-06-29T08:40:00"/>
    <d v="2026-06-29T10:14:00"/>
    <m/>
    <m/>
    <n v="1"/>
    <s v="JUNE-26-dummy-data.xlsx"/>
    <b v="0"/>
    <m/>
  </r>
  <r>
    <x v="1"/>
    <x v="1"/>
    <x v="11"/>
    <x v="8"/>
    <x v="0"/>
    <x v="0"/>
    <x v="0"/>
    <x v="4"/>
    <x v="1"/>
    <n v="1"/>
    <s v="St Dhh Main Theatre"/>
    <d v="2026-06-29T00:00:00"/>
    <d v="2026-06-29T08:30:00"/>
    <d v="2026-06-29T17:30:00"/>
    <s v="655529038328"/>
    <s v="60288391"/>
    <s v="Laparoscopic cholecystectomy"/>
    <m/>
    <s v="General Surgery"/>
    <s v="Dr Dummy 16"/>
    <d v="2026-06-29T10:47:00"/>
    <d v="2026-06-29T12:32:00"/>
    <m/>
    <m/>
    <n v="1"/>
    <s v="JUNE-26-dummy-data.xlsx"/>
    <b v="0"/>
    <m/>
  </r>
  <r>
    <x v="1"/>
    <x v="1"/>
    <x v="11"/>
    <x v="8"/>
    <x v="2"/>
    <x v="0"/>
    <x v="0"/>
    <x v="1"/>
    <x v="0"/>
    <n v="1"/>
    <s v="St Dhh Main Theatre"/>
    <d v="2026-08-24T00:00:00"/>
    <d v="2026-08-24T09:00:00"/>
    <d v="2026-08-24T18:00:00"/>
    <m/>
    <m/>
    <m/>
    <m/>
    <m/>
    <m/>
    <m/>
    <m/>
    <n v="4"/>
    <n v="0"/>
    <n v="4"/>
    <s v="AUGUST-26-dummy-data.xlsx"/>
    <b v="0"/>
    <n v="0"/>
  </r>
  <r>
    <x v="1"/>
    <x v="1"/>
    <x v="11"/>
    <x v="8"/>
    <x v="2"/>
    <x v="0"/>
    <x v="0"/>
    <x v="1"/>
    <x v="1"/>
    <n v="1"/>
    <s v="St Dhh Main Theatre"/>
    <d v="2026-08-24T00:00:00"/>
    <d v="2026-08-24T09:00:00"/>
    <d v="2026-08-24T18:00:00"/>
    <s v="918277826648"/>
    <s v="769029"/>
    <s v="Ureteric stent insertion"/>
    <m/>
    <s v="Urology"/>
    <s v="Dr Dummy 08"/>
    <d v="2026-08-24T09:06:00"/>
    <d v="2026-08-24T10:26:00"/>
    <m/>
    <m/>
    <n v="1"/>
    <s v="AUGUST-26-dummy-data.xlsx"/>
    <b v="0"/>
    <m/>
  </r>
  <r>
    <x v="1"/>
    <x v="1"/>
    <x v="11"/>
    <x v="8"/>
    <x v="2"/>
    <x v="0"/>
    <x v="0"/>
    <x v="1"/>
    <x v="1"/>
    <n v="1"/>
    <s v="St Dhh Main Theatre"/>
    <d v="2026-08-24T00:00:00"/>
    <d v="2026-08-24T09:00:00"/>
    <d v="2026-08-24T18:00:00"/>
    <s v="957776951905"/>
    <s v="713435"/>
    <s v="Ureteroscopy"/>
    <m/>
    <s v="Urology"/>
    <s v="Dr Dummy 08"/>
    <d v="2026-08-24T13:35:00"/>
    <d v="2026-08-24T15:24:00"/>
    <m/>
    <m/>
    <n v="1"/>
    <s v="AUGUST-26-dummy-data.xlsx"/>
    <b v="0"/>
    <m/>
  </r>
  <r>
    <x v="1"/>
    <x v="1"/>
    <x v="11"/>
    <x v="8"/>
    <x v="2"/>
    <x v="0"/>
    <x v="0"/>
    <x v="1"/>
    <x v="1"/>
    <n v="1"/>
    <s v="St Dhh Main Theatre"/>
    <d v="2026-08-24T00:00:00"/>
    <d v="2026-08-24T09:00:00"/>
    <d v="2026-08-24T18:00:00"/>
    <s v="961531950835"/>
    <s v="982215"/>
    <s v="Ureteric stent insertion"/>
    <m/>
    <s v="Urology"/>
    <s v="Dr Dummy 08"/>
    <d v="2026-08-24T15:50:00"/>
    <d v="2026-08-24T17:19:00"/>
    <m/>
    <m/>
    <n v="1"/>
    <s v="AUGUST-26-dummy-data.xlsx"/>
    <b v="0"/>
    <m/>
  </r>
  <r>
    <x v="1"/>
    <x v="1"/>
    <x v="11"/>
    <x v="8"/>
    <x v="2"/>
    <x v="0"/>
    <x v="0"/>
    <x v="1"/>
    <x v="1"/>
    <n v="1"/>
    <s v="St Dhh Main Theatre"/>
    <d v="2026-08-24T00:00:00"/>
    <d v="2026-08-24T09:00:00"/>
    <d v="2026-08-24T18:00:00"/>
    <s v="985380153287"/>
    <s v="769775"/>
    <s v="Bladder biopsy"/>
    <m/>
    <s v="Urology"/>
    <s v="Dr Dummy 08"/>
    <d v="2026-08-24T11:27:00"/>
    <d v="2026-08-24T12:42:00"/>
    <m/>
    <m/>
    <n v="1"/>
    <s v="AUGUST-26-dummy-data.xlsx"/>
    <b v="0"/>
    <m/>
  </r>
  <r>
    <x v="1"/>
    <x v="1"/>
    <x v="11"/>
    <x v="8"/>
    <x v="2"/>
    <x v="0"/>
    <x v="0"/>
    <x v="7"/>
    <x v="0"/>
    <n v="1"/>
    <s v="St Dhh Main Theatre"/>
    <d v="2026-08-28T00:00:00"/>
    <d v="2026-08-28T07:30:00"/>
    <d v="2026-08-28T16:30:00"/>
    <m/>
    <m/>
    <m/>
    <m/>
    <m/>
    <m/>
    <m/>
    <m/>
    <n v="4"/>
    <n v="0"/>
    <n v="4"/>
    <s v="AUGUST-26-dummy-data.xlsx"/>
    <b v="0"/>
    <n v="0"/>
  </r>
  <r>
    <x v="1"/>
    <x v="1"/>
    <x v="11"/>
    <x v="8"/>
    <x v="2"/>
    <x v="0"/>
    <x v="0"/>
    <x v="7"/>
    <x v="1"/>
    <n v="1"/>
    <s v="St Dhh Main Theatre"/>
    <d v="2026-08-28T00:00:00"/>
    <d v="2026-08-28T07:30:00"/>
    <d v="2026-08-28T16:30:00"/>
    <s v="943222252185"/>
    <s v="828781"/>
    <s v="Skin graft"/>
    <s v="Local anaesthetic infiltration"/>
    <s v="Plastic Surgery"/>
    <s v="Dr Dummy 09"/>
    <d v="2026-08-28T07:35:00"/>
    <d v="2026-08-28T08:50:00"/>
    <m/>
    <m/>
    <n v="1"/>
    <s v="AUGUST-26-dummy-data.xlsx"/>
    <b v="0"/>
    <m/>
  </r>
  <r>
    <x v="1"/>
    <x v="1"/>
    <x v="11"/>
    <x v="8"/>
    <x v="2"/>
    <x v="0"/>
    <x v="0"/>
    <x v="7"/>
    <x v="1"/>
    <n v="1"/>
    <s v="St Dhh Main Theatre"/>
    <d v="2026-08-28T00:00:00"/>
    <d v="2026-08-28T07:30:00"/>
    <d v="2026-08-28T16:30:00"/>
    <s v="973971655102"/>
    <s v="978452"/>
    <s v="Hand wound repair"/>
    <m/>
    <s v="Plastic Surgery"/>
    <s v="Dr Dummy 09"/>
    <d v="2026-08-28T12:08:00"/>
    <d v="2026-08-28T13:36:00"/>
    <m/>
    <m/>
    <n v="1"/>
    <s v="AUGUST-26-dummy-data.xlsx"/>
    <b v="0"/>
    <m/>
  </r>
  <r>
    <x v="1"/>
    <x v="1"/>
    <x v="11"/>
    <x v="8"/>
    <x v="2"/>
    <x v="0"/>
    <x v="0"/>
    <x v="7"/>
    <x v="1"/>
    <n v="1"/>
    <s v="St Dhh Main Theatre"/>
    <d v="2026-08-28T00:00:00"/>
    <d v="2026-08-28T07:30:00"/>
    <d v="2026-08-28T16:30:00"/>
    <s v="978706206822"/>
    <s v="917559"/>
    <s v="Excision of skin lesion"/>
    <m/>
    <s v="Plastic Surgery"/>
    <s v="Dr Dummy 09"/>
    <d v="2026-08-28T09:49:00"/>
    <d v="2026-08-28T11:14:00"/>
    <m/>
    <m/>
    <n v="1"/>
    <s v="AUGUST-26-dummy-data.xlsx"/>
    <b v="0"/>
    <m/>
  </r>
  <r>
    <x v="1"/>
    <x v="1"/>
    <x v="11"/>
    <x v="8"/>
    <x v="2"/>
    <x v="0"/>
    <x v="0"/>
    <x v="7"/>
    <x v="1"/>
    <n v="1"/>
    <s v="St Dhh Main Theatre"/>
    <d v="2026-08-28T00:00:00"/>
    <d v="2026-08-28T07:30:00"/>
    <d v="2026-08-28T16:30:00"/>
    <s v="998310061613"/>
    <s v="936743"/>
    <s v="Scar revision"/>
    <m/>
    <s v="Plastic Surgery"/>
    <s v="Dr Dummy 09"/>
    <d v="2026-08-28T14:27:00"/>
    <d v="2026-08-28T16:00:00"/>
    <m/>
    <m/>
    <n v="1"/>
    <s v="AUGUST-26-dummy-data.xlsx"/>
    <b v="0"/>
    <m/>
  </r>
  <r>
    <x v="1"/>
    <x v="1"/>
    <x v="12"/>
    <x v="0"/>
    <x v="0"/>
    <x v="0"/>
    <x v="0"/>
    <x v="6"/>
    <x v="0"/>
    <n v="1"/>
    <s v="St Dhh Main Theatre"/>
    <d v="2026-06-20T00:00:00"/>
    <d v="2026-06-20T08:30:00"/>
    <d v="2026-06-20T11:30:00"/>
    <m/>
    <m/>
    <m/>
    <m/>
    <m/>
    <m/>
    <m/>
    <m/>
    <n v="4"/>
    <n v="0"/>
    <n v="4"/>
    <s v="JUNE-26-dummy-data.xlsx"/>
    <b v="0"/>
    <n v="0"/>
  </r>
  <r>
    <x v="1"/>
    <x v="1"/>
    <x v="12"/>
    <x v="0"/>
    <x v="0"/>
    <x v="0"/>
    <x v="0"/>
    <x v="6"/>
    <x v="1"/>
    <n v="1"/>
    <s v="St Dhh Main Theatre"/>
    <d v="2026-06-20T00:00:00"/>
    <d v="2026-06-20T08:30:00"/>
    <d v="2026-06-20T11:30:00"/>
    <s v="613834669161"/>
    <s v="60228878"/>
    <s v="Knee arthroscopy"/>
    <m/>
    <s v="Trauma and Orthopaedics"/>
    <s v="Dr Dummy 05"/>
    <d v="2026-06-20T10:04:00"/>
    <d v="2026-06-20T10:31:00"/>
    <m/>
    <m/>
    <n v="1"/>
    <s v="JUNE-26-dummy-data.xlsx"/>
    <b v="0"/>
    <m/>
  </r>
  <r>
    <x v="1"/>
    <x v="1"/>
    <x v="12"/>
    <x v="0"/>
    <x v="0"/>
    <x v="0"/>
    <x v="0"/>
    <x v="6"/>
    <x v="1"/>
    <n v="1"/>
    <s v="St Dhh Main Theatre"/>
    <d v="2026-06-20T00:00:00"/>
    <d v="2026-06-20T08:30:00"/>
    <d v="2026-06-20T11:30:00"/>
    <s v="634982457663"/>
    <s v="60296848"/>
    <s v="Removal of metalwork"/>
    <m/>
    <s v="Trauma and Orthopaedics"/>
    <s v="Dr Dummy 05"/>
    <d v="2026-06-20T10:51:00"/>
    <d v="2026-06-20T11:12:00"/>
    <m/>
    <m/>
    <n v="1"/>
    <s v="JUNE-26-dummy-data.xlsx"/>
    <b v="0"/>
    <m/>
  </r>
  <r>
    <x v="1"/>
    <x v="1"/>
    <x v="12"/>
    <x v="0"/>
    <x v="0"/>
    <x v="0"/>
    <x v="0"/>
    <x v="6"/>
    <x v="1"/>
    <n v="1"/>
    <s v="St Dhh Main Theatre"/>
    <d v="2026-06-20T00:00:00"/>
    <d v="2026-06-20T08:30:00"/>
    <d v="2026-06-20T11:30:00"/>
    <s v="680623120161"/>
    <s v="60068086"/>
    <s v="Wrist fracture fixation"/>
    <m/>
    <s v="Trauma and Orthopaedics"/>
    <s v="Dr Dummy 05"/>
    <d v="2026-06-20T08:37:00"/>
    <d v="2026-06-20T08:55:00"/>
    <m/>
    <m/>
    <n v="1"/>
    <s v="JUNE-26-dummy-data.xlsx"/>
    <b v="0"/>
    <m/>
  </r>
  <r>
    <x v="1"/>
    <x v="1"/>
    <x v="12"/>
    <x v="0"/>
    <x v="0"/>
    <x v="0"/>
    <x v="0"/>
    <x v="6"/>
    <x v="1"/>
    <n v="1"/>
    <s v="St Dhh Main Theatre"/>
    <d v="2026-06-20T00:00:00"/>
    <d v="2026-06-20T08:30:00"/>
    <d v="2026-06-20T11:30:00"/>
    <s v="692199582885"/>
    <s v="60102929"/>
    <s v="Carpal tunnel release"/>
    <m/>
    <s v="Trauma and Orthopaedics"/>
    <s v="Dr Dummy 05"/>
    <d v="2026-06-20T09:19:00"/>
    <d v="2026-06-20T09:44:00"/>
    <m/>
    <m/>
    <n v="1"/>
    <s v="JUNE-26-dummy-data.xlsx"/>
    <b v="0"/>
    <m/>
  </r>
  <r>
    <x v="1"/>
    <x v="1"/>
    <x v="12"/>
    <x v="0"/>
    <x v="1"/>
    <x v="0"/>
    <x v="0"/>
    <x v="4"/>
    <x v="0"/>
    <n v="1"/>
    <s v="St Dhh Main Theatre"/>
    <d v="2026-07-20T00:00:00"/>
    <d v="2026-07-20T08:00:00"/>
    <d v="2026-07-20T11:00:00"/>
    <m/>
    <m/>
    <m/>
    <m/>
    <m/>
    <m/>
    <m/>
    <m/>
    <n v="4"/>
    <n v="0"/>
    <n v="4"/>
    <s v="JULY-26-dummy-data.xlsx"/>
    <b v="0"/>
    <n v="0"/>
  </r>
  <r>
    <x v="1"/>
    <x v="1"/>
    <x v="12"/>
    <x v="0"/>
    <x v="1"/>
    <x v="0"/>
    <x v="0"/>
    <x v="4"/>
    <x v="1"/>
    <n v="1"/>
    <s v="St Dhh Main Theatre"/>
    <d v="2026-07-20T00:00:00"/>
    <d v="2026-07-20T08:00:00"/>
    <d v="2026-07-20T11:00:00"/>
    <s v="719803633913"/>
    <s v="70202038"/>
    <s v="Excision of skin lesion"/>
    <s v="Local anaesthetic infiltration"/>
    <s v="General Surgery"/>
    <s v="Dr Dummy 21"/>
    <d v="2026-07-20T08:10:00"/>
    <d v="2026-07-20T08:33:00"/>
    <m/>
    <m/>
    <n v="1"/>
    <s v="JULY-26-dummy-data.xlsx"/>
    <b v="0"/>
    <m/>
  </r>
  <r>
    <x v="1"/>
    <x v="1"/>
    <x v="12"/>
    <x v="0"/>
    <x v="1"/>
    <x v="0"/>
    <x v="0"/>
    <x v="4"/>
    <x v="1"/>
    <n v="1"/>
    <s v="St Dhh Main Theatre"/>
    <d v="2026-07-20T00:00:00"/>
    <d v="2026-07-20T08:00:00"/>
    <d v="2026-07-20T11:00:00"/>
    <s v="724545139795"/>
    <s v="70067277"/>
    <s v="Incision and drainage of abscess"/>
    <m/>
    <s v="General Surgery"/>
    <s v="Dr Dummy 21"/>
    <d v="2026-07-20T09:33:00"/>
    <d v="2026-07-20T09:48:00"/>
    <m/>
    <m/>
    <n v="1"/>
    <s v="JULY-26-dummy-data.xlsx"/>
    <b v="0"/>
    <m/>
  </r>
  <r>
    <x v="1"/>
    <x v="1"/>
    <x v="12"/>
    <x v="0"/>
    <x v="1"/>
    <x v="0"/>
    <x v="0"/>
    <x v="4"/>
    <x v="1"/>
    <n v="1"/>
    <s v="St Dhh Main Theatre"/>
    <d v="2026-07-20T00:00:00"/>
    <d v="2026-07-20T08:00:00"/>
    <d v="2026-07-20T11:00:00"/>
    <s v="776176706863"/>
    <s v="70169800"/>
    <s v="Excision of skin lesion"/>
    <m/>
    <s v="General Surgery"/>
    <s v="Dr Dummy 21"/>
    <d v="2026-07-20T10:26:00"/>
    <d v="2026-07-20T10:44:00"/>
    <m/>
    <m/>
    <n v="1"/>
    <s v="JULY-26-dummy-data.xlsx"/>
    <b v="0"/>
    <m/>
  </r>
  <r>
    <x v="1"/>
    <x v="1"/>
    <x v="12"/>
    <x v="0"/>
    <x v="1"/>
    <x v="0"/>
    <x v="0"/>
    <x v="4"/>
    <x v="1"/>
    <n v="1"/>
    <s v="St Dhh Main Theatre"/>
    <d v="2026-07-20T00:00:00"/>
    <d v="2026-07-20T08:00:00"/>
    <d v="2026-07-20T11:00:00"/>
    <s v="789964226422"/>
    <s v="70082784"/>
    <s v="Laparoscopic appendicectomy"/>
    <m/>
    <s v="General Surgery"/>
    <s v="Dr Dummy 21"/>
    <d v="2026-07-20T08:48:00"/>
    <d v="2026-07-20T09:11:00"/>
    <m/>
    <m/>
    <n v="1"/>
    <s v="JULY-26-dummy-data.xlsx"/>
    <b v="0"/>
    <m/>
  </r>
  <r>
    <x v="1"/>
    <x v="1"/>
    <x v="12"/>
    <x v="0"/>
    <x v="2"/>
    <x v="0"/>
    <x v="0"/>
    <x v="1"/>
    <x v="0"/>
    <n v="1"/>
    <s v="St Dhh Main Theatre"/>
    <d v="2026-08-02T00:00:00"/>
    <d v="2026-08-02T08:30:00"/>
    <d v="2026-08-02T11:30:00"/>
    <m/>
    <m/>
    <m/>
    <m/>
    <m/>
    <m/>
    <m/>
    <m/>
    <n v="4"/>
    <n v="0"/>
    <n v="4"/>
    <s v="AUGUST-26-dummy-data.xlsx"/>
    <b v="0"/>
    <n v="0"/>
  </r>
  <r>
    <x v="1"/>
    <x v="1"/>
    <x v="12"/>
    <x v="0"/>
    <x v="2"/>
    <x v="0"/>
    <x v="0"/>
    <x v="1"/>
    <x v="1"/>
    <n v="1"/>
    <s v="St Dhh Main Theatre"/>
    <d v="2026-08-02T00:00:00"/>
    <d v="2026-08-02T08:30:00"/>
    <d v="2026-08-02T11:30:00"/>
    <s v="916269852802"/>
    <s v="701031"/>
    <s v="Circumcision"/>
    <m/>
    <s v="Urology"/>
    <s v="Dr Dummy 17"/>
    <d v="2026-08-02T10:56:00"/>
    <d v="2026-08-02T11:17:00"/>
    <m/>
    <m/>
    <n v="1"/>
    <s v="AUGUST-26-dummy-data.xlsx"/>
    <b v="0"/>
    <m/>
  </r>
  <r>
    <x v="1"/>
    <x v="1"/>
    <x v="12"/>
    <x v="0"/>
    <x v="2"/>
    <x v="0"/>
    <x v="0"/>
    <x v="1"/>
    <x v="1"/>
    <n v="1"/>
    <s v="St Dhh Main Theatre"/>
    <d v="2026-08-02T00:00:00"/>
    <d v="2026-08-02T08:30:00"/>
    <d v="2026-08-02T11:30:00"/>
    <s v="928648248710"/>
    <s v="849375"/>
    <s v="Ureteroscopy"/>
    <m/>
    <s v="Urology"/>
    <s v="Dr Dummy 17"/>
    <d v="2026-08-02T10:11:00"/>
    <d v="2026-08-02T10:37:00"/>
    <m/>
    <m/>
    <n v="1"/>
    <s v="AUGUST-26-dummy-data.xlsx"/>
    <b v="0"/>
    <m/>
  </r>
  <r>
    <x v="1"/>
    <x v="1"/>
    <x v="12"/>
    <x v="0"/>
    <x v="2"/>
    <x v="0"/>
    <x v="0"/>
    <x v="1"/>
    <x v="1"/>
    <n v="1"/>
    <s v="St Dhh Main Theatre"/>
    <d v="2026-08-02T00:00:00"/>
    <d v="2026-08-02T08:30:00"/>
    <d v="2026-08-02T11:30:00"/>
    <s v="982278929859"/>
    <s v="877997"/>
    <s v="Ureteric stent insertion"/>
    <m/>
    <s v="Urology"/>
    <s v="Dr Dummy 17"/>
    <d v="2026-08-02T09:22:00"/>
    <d v="2026-08-02T09:37:00"/>
    <m/>
    <m/>
    <n v="1"/>
    <s v="AUGUST-26-dummy-data.xlsx"/>
    <b v="0"/>
    <m/>
  </r>
  <r>
    <x v="1"/>
    <x v="1"/>
    <x v="12"/>
    <x v="0"/>
    <x v="2"/>
    <x v="0"/>
    <x v="0"/>
    <x v="1"/>
    <x v="1"/>
    <n v="1"/>
    <s v="St Dhh Main Theatre"/>
    <d v="2026-08-02T00:00:00"/>
    <d v="2026-08-02T08:30:00"/>
    <d v="2026-08-02T11:30:00"/>
    <s v="987905418895"/>
    <s v="972983"/>
    <s v="Ureteroscopy"/>
    <m/>
    <s v="Urology"/>
    <s v="Dr Dummy 17"/>
    <d v="2026-08-02T08:39:00"/>
    <d v="2026-08-02T09:03:00"/>
    <m/>
    <m/>
    <n v="1"/>
    <s v="AUGUST-26-dummy-data.xlsx"/>
    <b v="0"/>
    <m/>
  </r>
  <r>
    <x v="1"/>
    <x v="1"/>
    <x v="12"/>
    <x v="0"/>
    <x v="2"/>
    <x v="0"/>
    <x v="0"/>
    <x v="7"/>
    <x v="0"/>
    <n v="1"/>
    <s v="St Dhh Main Theatre"/>
    <d v="2026-08-18T00:00:00"/>
    <d v="2026-08-18T08:00:00"/>
    <d v="2026-08-18T11:00:00"/>
    <m/>
    <m/>
    <m/>
    <m/>
    <m/>
    <m/>
    <m/>
    <m/>
    <n v="4"/>
    <n v="0"/>
    <n v="4"/>
    <s v="AUGUST-26-dummy-data.xlsx"/>
    <b v="0"/>
    <n v="0"/>
  </r>
  <r>
    <x v="1"/>
    <x v="1"/>
    <x v="12"/>
    <x v="0"/>
    <x v="2"/>
    <x v="0"/>
    <x v="0"/>
    <x v="7"/>
    <x v="1"/>
    <n v="1"/>
    <s v="St Dhh Main Theatre"/>
    <d v="2026-08-18T00:00:00"/>
    <d v="2026-08-18T08:00:00"/>
    <d v="2026-08-18T11:00:00"/>
    <s v="901218509185"/>
    <s v="887823"/>
    <s v="Hand wound repair"/>
    <m/>
    <s v="Plastic Surgery"/>
    <s v="Dr Dummy 13"/>
    <d v="2026-08-18T09:32:00"/>
    <d v="2026-08-18T09:53:00"/>
    <m/>
    <m/>
    <n v="1"/>
    <s v="AUGUST-26-dummy-data.xlsx"/>
    <b v="0"/>
    <m/>
  </r>
  <r>
    <x v="1"/>
    <x v="1"/>
    <x v="12"/>
    <x v="0"/>
    <x v="2"/>
    <x v="0"/>
    <x v="0"/>
    <x v="7"/>
    <x v="1"/>
    <n v="1"/>
    <s v="St Dhh Main Theatre"/>
    <d v="2026-08-18T00:00:00"/>
    <d v="2026-08-18T08:00:00"/>
    <d v="2026-08-18T11:00:00"/>
    <s v="932158970157"/>
    <s v="800224"/>
    <s v="Scar revision"/>
    <m/>
    <s v="Plastic Surgery"/>
    <s v="Dr Dummy 13"/>
    <d v="2026-08-18T08:55:00"/>
    <d v="2026-08-18T09:14:00"/>
    <m/>
    <m/>
    <n v="1"/>
    <s v="AUGUST-26-dummy-data.xlsx"/>
    <b v="0"/>
    <m/>
  </r>
  <r>
    <x v="1"/>
    <x v="1"/>
    <x v="12"/>
    <x v="0"/>
    <x v="2"/>
    <x v="0"/>
    <x v="0"/>
    <x v="7"/>
    <x v="1"/>
    <n v="1"/>
    <s v="St Dhh Main Theatre"/>
    <d v="2026-08-18T00:00:00"/>
    <d v="2026-08-18T08:00:00"/>
    <d v="2026-08-18T11:00:00"/>
    <s v="966894870134"/>
    <s v="721954"/>
    <s v="Skin graft"/>
    <m/>
    <s v="Plastic Surgery"/>
    <s v="Dr Dummy 13"/>
    <d v="2026-08-18T08:12:00"/>
    <d v="2026-08-18T08:27:00"/>
    <m/>
    <m/>
    <n v="1"/>
    <s v="AUGUST-26-dummy-data.xlsx"/>
    <b v="0"/>
    <m/>
  </r>
  <r>
    <x v="1"/>
    <x v="1"/>
    <x v="12"/>
    <x v="0"/>
    <x v="2"/>
    <x v="0"/>
    <x v="0"/>
    <x v="7"/>
    <x v="1"/>
    <n v="1"/>
    <s v="St Dhh Main Theatre"/>
    <d v="2026-08-18T00:00:00"/>
    <d v="2026-08-18T08:00:00"/>
    <d v="2026-08-18T11:00:00"/>
    <s v="986543160373"/>
    <s v="932885"/>
    <s v="Hand wound repair"/>
    <m/>
    <s v="Plastic Surgery"/>
    <s v="Dr Dummy 13"/>
    <d v="2026-08-18T10:17:00"/>
    <d v="2026-08-18T10:37:00"/>
    <m/>
    <m/>
    <n v="1"/>
    <s v="AUGUST-26-dummy-data.xlsx"/>
    <b v="0"/>
    <m/>
  </r>
  <r>
    <x v="1"/>
    <x v="1"/>
    <x v="12"/>
    <x v="1"/>
    <x v="0"/>
    <x v="0"/>
    <x v="0"/>
    <x v="6"/>
    <x v="0"/>
    <n v="1"/>
    <s v="St Dhh Main Theatre"/>
    <d v="2026-06-13T00:00:00"/>
    <d v="2026-06-13T13:00:00"/>
    <d v="2026-06-13T16:30:00"/>
    <m/>
    <m/>
    <m/>
    <m/>
    <m/>
    <m/>
    <m/>
    <m/>
    <n v="4"/>
    <n v="0"/>
    <n v="4"/>
    <s v="JUNE-26-dummy-data.xlsx"/>
    <b v="0"/>
    <n v="0"/>
  </r>
  <r>
    <x v="1"/>
    <x v="1"/>
    <x v="12"/>
    <x v="1"/>
    <x v="0"/>
    <x v="0"/>
    <x v="0"/>
    <x v="6"/>
    <x v="1"/>
    <n v="1"/>
    <s v="St Dhh Main Theatre"/>
    <d v="2026-06-13T00:00:00"/>
    <d v="2026-06-13T13:00:00"/>
    <d v="2026-06-13T16:30:00"/>
    <s v="632629604427"/>
    <s v="60047752"/>
    <s v="Shoulder arthroscopy"/>
    <m/>
    <s v="Trauma and Orthopaedics"/>
    <s v="Dr Dummy 07"/>
    <d v="2026-06-13T13:08:00"/>
    <d v="2026-06-13T13:39:00"/>
    <m/>
    <m/>
    <n v="1"/>
    <s v="JUNE-26-dummy-data.xlsx"/>
    <b v="0"/>
    <m/>
  </r>
  <r>
    <x v="1"/>
    <x v="1"/>
    <x v="12"/>
    <x v="1"/>
    <x v="0"/>
    <x v="0"/>
    <x v="0"/>
    <x v="6"/>
    <x v="1"/>
    <n v="1"/>
    <s v="St Dhh Main Theatre"/>
    <d v="2026-06-13T00:00:00"/>
    <d v="2026-06-13T13:00:00"/>
    <d v="2026-06-13T16:30:00"/>
    <s v="652668629562"/>
    <s v="60222691"/>
    <s v="Knee arthroscopy"/>
    <m/>
    <s v="Trauma and Orthopaedics"/>
    <s v="Dr Dummy 07"/>
    <d v="2026-06-13T13:58:00"/>
    <d v="2026-06-13T14:19:00"/>
    <m/>
    <m/>
    <n v="1"/>
    <s v="JUNE-26-dummy-data.xlsx"/>
    <b v="0"/>
    <m/>
  </r>
  <r>
    <x v="1"/>
    <x v="1"/>
    <x v="12"/>
    <x v="1"/>
    <x v="0"/>
    <x v="0"/>
    <x v="0"/>
    <x v="6"/>
    <x v="1"/>
    <n v="1"/>
    <s v="St Dhh Main Theatre"/>
    <d v="2026-06-13T00:00:00"/>
    <d v="2026-06-13T13:00:00"/>
    <d v="2026-06-13T16:30:00"/>
    <s v="669730384810"/>
    <s v="60277151"/>
    <s v="Wrist fracture fixation"/>
    <s v="Local anaesthetic infiltration"/>
    <s v="Trauma and Orthopaedics"/>
    <s v="Dr Dummy 07"/>
    <d v="2026-06-13T14:49:00"/>
    <d v="2026-06-13T15:24:00"/>
    <m/>
    <m/>
    <n v="1"/>
    <s v="JUNE-26-dummy-data.xlsx"/>
    <b v="0"/>
    <m/>
  </r>
  <r>
    <x v="1"/>
    <x v="1"/>
    <x v="12"/>
    <x v="1"/>
    <x v="0"/>
    <x v="0"/>
    <x v="0"/>
    <x v="6"/>
    <x v="1"/>
    <n v="1"/>
    <s v="St Dhh Main Theatre"/>
    <d v="2026-06-13T00:00:00"/>
    <d v="2026-06-13T13:00:00"/>
    <d v="2026-06-13T16:30:00"/>
    <s v="687203865543"/>
    <s v="60113708"/>
    <s v="Knee arthroscopy"/>
    <s v="Diagnostic examination"/>
    <s v="Trauma and Orthopaedics"/>
    <s v="Dr Dummy 07"/>
    <d v="2026-06-13T15:41:00"/>
    <d v="2026-06-13T16:04:00"/>
    <m/>
    <m/>
    <n v="1"/>
    <s v="JUNE-26-dummy-data.xlsx"/>
    <b v="0"/>
    <m/>
  </r>
  <r>
    <x v="1"/>
    <x v="1"/>
    <x v="12"/>
    <x v="1"/>
    <x v="0"/>
    <x v="0"/>
    <x v="0"/>
    <x v="4"/>
    <x v="0"/>
    <n v="1"/>
    <s v="St Dhh Main Theatre"/>
    <d v="2026-06-17T00:00:00"/>
    <d v="2026-06-17T13:30:00"/>
    <d v="2026-06-17T17:00:00"/>
    <m/>
    <m/>
    <m/>
    <m/>
    <m/>
    <m/>
    <m/>
    <m/>
    <n v="4"/>
    <n v="0"/>
    <n v="4"/>
    <s v="JUNE-26-dummy-data.xlsx"/>
    <b v="0"/>
    <n v="0"/>
  </r>
  <r>
    <x v="1"/>
    <x v="1"/>
    <x v="12"/>
    <x v="1"/>
    <x v="0"/>
    <x v="0"/>
    <x v="0"/>
    <x v="4"/>
    <x v="1"/>
    <n v="1"/>
    <s v="St Dhh Main Theatre"/>
    <d v="2026-06-17T00:00:00"/>
    <d v="2026-06-17T13:30:00"/>
    <d v="2026-06-17T17:00:00"/>
    <s v="644912135949"/>
    <s v="60290097"/>
    <s v="Incision and drainage of abscess"/>
    <m/>
    <s v="General Surgery"/>
    <s v="Dr Dummy 11"/>
    <d v="2026-06-17T14:27:00"/>
    <d v="2026-06-17T14:53:00"/>
    <m/>
    <m/>
    <n v="1"/>
    <s v="JUNE-26-dummy-data.xlsx"/>
    <b v="0"/>
    <m/>
  </r>
  <r>
    <x v="1"/>
    <x v="1"/>
    <x v="12"/>
    <x v="1"/>
    <x v="0"/>
    <x v="0"/>
    <x v="0"/>
    <x v="4"/>
    <x v="1"/>
    <n v="1"/>
    <s v="St Dhh Main Theatre"/>
    <d v="2026-06-17T00:00:00"/>
    <d v="2026-06-17T13:30:00"/>
    <d v="2026-06-17T17:00:00"/>
    <s v="657527500064"/>
    <s v="60256956"/>
    <s v="Excision of skin lesion"/>
    <m/>
    <s v="General Surgery"/>
    <s v="Dr Dummy 11"/>
    <d v="2026-06-17T16:15:00"/>
    <d v="2026-06-17T16:37:00"/>
    <m/>
    <m/>
    <n v="1"/>
    <s v="JUNE-26-dummy-data.xlsx"/>
    <b v="0"/>
    <m/>
  </r>
  <r>
    <x v="1"/>
    <x v="1"/>
    <x v="12"/>
    <x v="1"/>
    <x v="0"/>
    <x v="0"/>
    <x v="0"/>
    <x v="4"/>
    <x v="1"/>
    <n v="1"/>
    <s v="St Dhh Main Theatre"/>
    <d v="2026-06-17T00:00:00"/>
    <d v="2026-06-17T13:30:00"/>
    <d v="2026-06-17T17:00:00"/>
    <s v="675802228389"/>
    <s v="60083453"/>
    <s v="Incision and drainage of abscess"/>
    <s v="Diagnostic examination"/>
    <s v="General Surgery"/>
    <s v="Dr Dummy 11"/>
    <d v="2026-06-17T15:21:00"/>
    <d v="2026-06-17T15:53:00"/>
    <m/>
    <m/>
    <n v="1"/>
    <s v="JUNE-26-dummy-data.xlsx"/>
    <b v="0"/>
    <m/>
  </r>
  <r>
    <x v="1"/>
    <x v="1"/>
    <x v="12"/>
    <x v="1"/>
    <x v="0"/>
    <x v="0"/>
    <x v="0"/>
    <x v="4"/>
    <x v="1"/>
    <n v="1"/>
    <s v="St Dhh Main Theatre"/>
    <d v="2026-06-17T00:00:00"/>
    <d v="2026-06-17T13:30:00"/>
    <d v="2026-06-17T17:00:00"/>
    <s v="692943653626"/>
    <s v="60175981"/>
    <s v="Excision of skin lesion"/>
    <m/>
    <s v="General Surgery"/>
    <s v="Dr Dummy 11"/>
    <d v="2026-06-17T13:33:00"/>
    <d v="2026-06-17T14:02:00"/>
    <m/>
    <m/>
    <n v="1"/>
    <s v="JUNE-26-dummy-data.xlsx"/>
    <b v="0"/>
    <m/>
  </r>
  <r>
    <x v="1"/>
    <x v="1"/>
    <x v="12"/>
    <x v="1"/>
    <x v="0"/>
    <x v="0"/>
    <x v="0"/>
    <x v="6"/>
    <x v="0"/>
    <n v="1"/>
    <s v="St Dhh Main Theatre"/>
    <d v="2026-06-19T00:00:00"/>
    <d v="2026-06-19T08:00:00"/>
    <d v="2026-06-19T11:30:00"/>
    <m/>
    <m/>
    <m/>
    <m/>
    <m/>
    <m/>
    <m/>
    <m/>
    <n v="4"/>
    <n v="0"/>
    <n v="4"/>
    <s v="JUNE-26-dummy-data.xlsx"/>
    <b v="0"/>
    <n v="0"/>
  </r>
  <r>
    <x v="1"/>
    <x v="1"/>
    <x v="12"/>
    <x v="1"/>
    <x v="0"/>
    <x v="0"/>
    <x v="0"/>
    <x v="6"/>
    <x v="1"/>
    <n v="1"/>
    <s v="St Dhh Main Theatre"/>
    <d v="2026-06-19T00:00:00"/>
    <d v="2026-06-19T08:00:00"/>
    <d v="2026-06-19T11:30:00"/>
    <s v="617253801924"/>
    <s v="60024768"/>
    <s v="Removal of metalwork"/>
    <s v="Local anaesthetic infiltration"/>
    <s v="Trauma and Orthopaedics"/>
    <s v="Dr Dummy 08"/>
    <d v="2026-06-19T08:02:00"/>
    <d v="2026-06-19T08:22:00"/>
    <m/>
    <m/>
    <n v="1"/>
    <s v="JUNE-26-dummy-data.xlsx"/>
    <b v="0"/>
    <m/>
  </r>
  <r>
    <x v="1"/>
    <x v="1"/>
    <x v="12"/>
    <x v="1"/>
    <x v="0"/>
    <x v="0"/>
    <x v="0"/>
    <x v="6"/>
    <x v="1"/>
    <n v="1"/>
    <s v="St Dhh Main Theatre"/>
    <d v="2026-06-19T00:00:00"/>
    <d v="2026-06-19T08:00:00"/>
    <d v="2026-06-19T11:30:00"/>
    <s v="638651385716"/>
    <s v="60064252"/>
    <s v="Removal of metalwork"/>
    <m/>
    <s v="Trauma and Orthopaedics"/>
    <s v="Dr Dummy 08"/>
    <d v="2026-06-19T10:48:00"/>
    <d v="2026-06-19T11:17:00"/>
    <m/>
    <m/>
    <n v="1"/>
    <s v="JUNE-26-dummy-data.xlsx"/>
    <b v="0"/>
    <m/>
  </r>
  <r>
    <x v="1"/>
    <x v="1"/>
    <x v="12"/>
    <x v="1"/>
    <x v="0"/>
    <x v="0"/>
    <x v="0"/>
    <x v="6"/>
    <x v="1"/>
    <n v="1"/>
    <s v="St Dhh Main Theatre"/>
    <d v="2026-06-19T00:00:00"/>
    <d v="2026-06-19T08:00:00"/>
    <d v="2026-06-19T11:30:00"/>
    <s v="685696331713"/>
    <s v="60030460"/>
    <s v="Shoulder arthroscopy"/>
    <m/>
    <s v="Trauma and Orthopaedics"/>
    <s v="Dr Dummy 08"/>
    <d v="2026-06-19T09:00:00"/>
    <d v="2026-06-19T09:26:00"/>
    <m/>
    <m/>
    <n v="1"/>
    <s v="JUNE-26-dummy-data.xlsx"/>
    <b v="0"/>
    <m/>
  </r>
  <r>
    <x v="1"/>
    <x v="1"/>
    <x v="12"/>
    <x v="1"/>
    <x v="0"/>
    <x v="0"/>
    <x v="0"/>
    <x v="6"/>
    <x v="1"/>
    <n v="1"/>
    <s v="St Dhh Main Theatre"/>
    <d v="2026-06-19T00:00:00"/>
    <d v="2026-06-19T08:00:00"/>
    <d v="2026-06-19T11:30:00"/>
    <s v="692209863405"/>
    <s v="60139480"/>
    <s v="Knee arthroscopy"/>
    <s v="Tissue biopsy"/>
    <s v="Trauma and Orthopaedics"/>
    <s v="Dr Dummy 08"/>
    <d v="2026-06-19T09:50:00"/>
    <d v="2026-06-19T10:24:00"/>
    <m/>
    <m/>
    <n v="1"/>
    <s v="JUNE-26-dummy-data.xlsx"/>
    <b v="0"/>
    <m/>
  </r>
  <r>
    <x v="1"/>
    <x v="1"/>
    <x v="12"/>
    <x v="1"/>
    <x v="0"/>
    <x v="0"/>
    <x v="0"/>
    <x v="6"/>
    <x v="0"/>
    <n v="1"/>
    <s v="St Dhh Main Theatre"/>
    <d v="2026-06-26T00:00:00"/>
    <d v="2026-06-26T13:00:00"/>
    <d v="2026-06-26T16:30:00"/>
    <m/>
    <m/>
    <m/>
    <m/>
    <m/>
    <m/>
    <m/>
    <m/>
    <n v="4"/>
    <n v="0"/>
    <n v="4"/>
    <s v="JUNE-26-dummy-data.xlsx"/>
    <b v="0"/>
    <n v="0"/>
  </r>
  <r>
    <x v="1"/>
    <x v="1"/>
    <x v="12"/>
    <x v="1"/>
    <x v="0"/>
    <x v="0"/>
    <x v="0"/>
    <x v="6"/>
    <x v="1"/>
    <n v="1"/>
    <s v="St Dhh Main Theatre"/>
    <d v="2026-06-26T00:00:00"/>
    <d v="2026-06-26T13:00:00"/>
    <d v="2026-06-26T16:30:00"/>
    <s v="614349436154"/>
    <s v="60056465"/>
    <s v="Carpal tunnel release"/>
    <s v="Diagnostic examination"/>
    <s v="Trauma and Orthopaedics"/>
    <s v="Dr Dummy 08"/>
    <d v="2026-06-26T15:41:00"/>
    <d v="2026-06-26T16:13:00"/>
    <m/>
    <m/>
    <n v="1"/>
    <s v="JUNE-26-dummy-data.xlsx"/>
    <b v="0"/>
    <m/>
  </r>
  <r>
    <x v="1"/>
    <x v="1"/>
    <x v="12"/>
    <x v="1"/>
    <x v="0"/>
    <x v="0"/>
    <x v="0"/>
    <x v="6"/>
    <x v="1"/>
    <n v="1"/>
    <s v="St Dhh Main Theatre"/>
    <d v="2026-06-26T00:00:00"/>
    <d v="2026-06-26T13:00:00"/>
    <d v="2026-06-26T16:30:00"/>
    <s v="623867760854"/>
    <s v="60024730"/>
    <s v="Shoulder arthroscopy"/>
    <m/>
    <s v="Trauma and Orthopaedics"/>
    <s v="Dr Dummy 08"/>
    <d v="2026-06-26T13:06:00"/>
    <d v="2026-06-26T13:26:00"/>
    <m/>
    <m/>
    <n v="1"/>
    <s v="JUNE-26-dummy-data.xlsx"/>
    <b v="0"/>
    <m/>
  </r>
  <r>
    <x v="1"/>
    <x v="1"/>
    <x v="12"/>
    <x v="1"/>
    <x v="0"/>
    <x v="0"/>
    <x v="0"/>
    <x v="6"/>
    <x v="1"/>
    <n v="1"/>
    <s v="St Dhh Main Theatre"/>
    <d v="2026-06-26T00:00:00"/>
    <d v="2026-06-26T13:00:00"/>
    <d v="2026-06-26T16:30:00"/>
    <s v="674935262346"/>
    <s v="60123497"/>
    <s v="Wrist fracture fixation"/>
    <m/>
    <s v="Trauma and Orthopaedics"/>
    <s v="Dr Dummy 08"/>
    <d v="2026-06-26T13:54:00"/>
    <d v="2026-06-26T14:14:00"/>
    <m/>
    <m/>
    <n v="1"/>
    <s v="JUNE-26-dummy-data.xlsx"/>
    <b v="0"/>
    <m/>
  </r>
  <r>
    <x v="1"/>
    <x v="1"/>
    <x v="12"/>
    <x v="1"/>
    <x v="0"/>
    <x v="0"/>
    <x v="0"/>
    <x v="6"/>
    <x v="1"/>
    <n v="1"/>
    <s v="St Dhh Main Theatre"/>
    <d v="2026-06-26T00:00:00"/>
    <d v="2026-06-26T13:00:00"/>
    <d v="2026-06-26T16:30:00"/>
    <s v="680975799890"/>
    <s v="60200761"/>
    <s v="Knee arthroscopy"/>
    <s v="Diagnostic examination"/>
    <s v="Trauma and Orthopaedics"/>
    <s v="Dr Dummy 08"/>
    <d v="2026-06-26T14:51:00"/>
    <d v="2026-06-26T15:20:00"/>
    <m/>
    <m/>
    <n v="1"/>
    <s v="JUNE-26-dummy-data.xlsx"/>
    <b v="0"/>
    <m/>
  </r>
  <r>
    <x v="1"/>
    <x v="1"/>
    <x v="12"/>
    <x v="1"/>
    <x v="2"/>
    <x v="0"/>
    <x v="0"/>
    <x v="7"/>
    <x v="0"/>
    <n v="1"/>
    <s v="St Dhh Main Theatre"/>
    <d v="2026-08-10T00:00:00"/>
    <d v="2026-08-10T09:00:00"/>
    <d v="2026-08-10T12:30:00"/>
    <m/>
    <m/>
    <m/>
    <m/>
    <m/>
    <m/>
    <m/>
    <m/>
    <n v="4"/>
    <n v="0"/>
    <n v="4"/>
    <s v="AUGUST-26-dummy-data.xlsx"/>
    <b v="0"/>
    <n v="0"/>
  </r>
  <r>
    <x v="1"/>
    <x v="1"/>
    <x v="12"/>
    <x v="1"/>
    <x v="2"/>
    <x v="0"/>
    <x v="0"/>
    <x v="7"/>
    <x v="1"/>
    <n v="1"/>
    <s v="St Dhh Main Theatre"/>
    <d v="2026-08-10T00:00:00"/>
    <d v="2026-08-10T09:00:00"/>
    <d v="2026-08-10T12:30:00"/>
    <s v="900984213082"/>
    <s v="912661"/>
    <s v="Scar revision"/>
    <m/>
    <s v="Plastic Surgery"/>
    <s v="Dr Dummy 24"/>
    <d v="2026-08-10T09:12:00"/>
    <d v="2026-08-10T09:40:00"/>
    <m/>
    <m/>
    <n v="1"/>
    <s v="AUGUST-26-dummy-data.xlsx"/>
    <b v="0"/>
    <m/>
  </r>
  <r>
    <x v="1"/>
    <x v="1"/>
    <x v="12"/>
    <x v="1"/>
    <x v="2"/>
    <x v="0"/>
    <x v="0"/>
    <x v="7"/>
    <x v="1"/>
    <n v="1"/>
    <s v="St Dhh Main Theatre"/>
    <d v="2026-08-10T00:00:00"/>
    <d v="2026-08-10T09:00:00"/>
    <d v="2026-08-10T12:30:00"/>
    <s v="919178192456"/>
    <s v="713219"/>
    <s v="Excision of skin lesion"/>
    <m/>
    <s v="Plastic Surgery"/>
    <s v="Dr Dummy 24"/>
    <d v="2026-08-10T11:47:00"/>
    <d v="2026-08-10T12:20:00"/>
    <m/>
    <m/>
    <n v="1"/>
    <s v="AUGUST-26-dummy-data.xlsx"/>
    <b v="0"/>
    <m/>
  </r>
  <r>
    <x v="1"/>
    <x v="1"/>
    <x v="12"/>
    <x v="1"/>
    <x v="2"/>
    <x v="0"/>
    <x v="0"/>
    <x v="7"/>
    <x v="1"/>
    <n v="1"/>
    <s v="St Dhh Main Theatre"/>
    <d v="2026-08-10T00:00:00"/>
    <d v="2026-08-10T09:00:00"/>
    <d v="2026-08-10T12:30:00"/>
    <s v="937925454182"/>
    <s v="970689"/>
    <s v="Scar revision"/>
    <m/>
    <s v="Plastic Surgery"/>
    <s v="Dr Dummy 24"/>
    <d v="2026-08-10T10:48:00"/>
    <d v="2026-08-10T11:18:00"/>
    <m/>
    <m/>
    <n v="1"/>
    <s v="AUGUST-26-dummy-data.xlsx"/>
    <b v="0"/>
    <m/>
  </r>
  <r>
    <x v="1"/>
    <x v="1"/>
    <x v="12"/>
    <x v="1"/>
    <x v="2"/>
    <x v="0"/>
    <x v="0"/>
    <x v="7"/>
    <x v="1"/>
    <n v="1"/>
    <s v="St Dhh Main Theatre"/>
    <d v="2026-08-10T00:00:00"/>
    <d v="2026-08-10T09:00:00"/>
    <d v="2026-08-10T12:30:00"/>
    <s v="966401415829"/>
    <s v="820875"/>
    <s v="Excision of skin lesion"/>
    <m/>
    <s v="Plastic Surgery"/>
    <s v="Dr Dummy 24"/>
    <d v="2026-08-10T10:02:00"/>
    <d v="2026-08-10T10:25:00"/>
    <m/>
    <m/>
    <n v="1"/>
    <s v="AUGUST-26-dummy-data.xlsx"/>
    <b v="0"/>
    <m/>
  </r>
  <r>
    <x v="1"/>
    <x v="1"/>
    <x v="12"/>
    <x v="1"/>
    <x v="2"/>
    <x v="0"/>
    <x v="0"/>
    <x v="4"/>
    <x v="0"/>
    <n v="1"/>
    <s v="St Dhh Main Theatre"/>
    <d v="2026-08-21T00:00:00"/>
    <d v="2026-08-21T13:30:00"/>
    <d v="2026-08-21T17:00:00"/>
    <m/>
    <m/>
    <m/>
    <m/>
    <m/>
    <m/>
    <m/>
    <m/>
    <n v="4"/>
    <n v="0"/>
    <n v="4"/>
    <s v="AUGUST-26-dummy-data.xlsx"/>
    <b v="0"/>
    <n v="0"/>
  </r>
  <r>
    <x v="1"/>
    <x v="1"/>
    <x v="12"/>
    <x v="1"/>
    <x v="2"/>
    <x v="0"/>
    <x v="0"/>
    <x v="4"/>
    <x v="1"/>
    <n v="1"/>
    <s v="St Dhh Main Theatre"/>
    <d v="2026-08-21T00:00:00"/>
    <d v="2026-08-21T13:30:00"/>
    <d v="2026-08-21T17:00:00"/>
    <s v="925310231605"/>
    <s v="810609"/>
    <s v="Incision and drainage of abscess"/>
    <m/>
    <s v="General Surgery"/>
    <s v="Dr Dummy 12"/>
    <d v="2026-08-21T14:27:00"/>
    <d v="2026-08-21T14:49:00"/>
    <m/>
    <m/>
    <n v="1"/>
    <s v="AUGUST-26-dummy-data.xlsx"/>
    <b v="0"/>
    <m/>
  </r>
  <r>
    <x v="1"/>
    <x v="1"/>
    <x v="12"/>
    <x v="1"/>
    <x v="2"/>
    <x v="0"/>
    <x v="0"/>
    <x v="4"/>
    <x v="1"/>
    <n v="1"/>
    <s v="St Dhh Main Theatre"/>
    <d v="2026-08-21T00:00:00"/>
    <d v="2026-08-21T13:30:00"/>
    <d v="2026-08-21T17:00:00"/>
    <s v="980168122285"/>
    <s v="902063"/>
    <s v="Laparoscopic appendicectomy"/>
    <m/>
    <s v="General Surgery"/>
    <s v="Dr Dummy 12"/>
    <d v="2026-08-21T16:13:00"/>
    <d v="2026-08-21T16:53:00"/>
    <m/>
    <m/>
    <n v="1"/>
    <s v="AUGUST-26-dummy-data.xlsx"/>
    <b v="0"/>
    <m/>
  </r>
  <r>
    <x v="1"/>
    <x v="1"/>
    <x v="12"/>
    <x v="1"/>
    <x v="2"/>
    <x v="0"/>
    <x v="0"/>
    <x v="4"/>
    <x v="1"/>
    <n v="1"/>
    <s v="St Dhh Main Theatre"/>
    <d v="2026-08-21T00:00:00"/>
    <d v="2026-08-21T13:30:00"/>
    <d v="2026-08-21T17:00:00"/>
    <s v="984165555214"/>
    <s v="983204"/>
    <s v="Excision of skin lesion"/>
    <s v="Local anaesthetic infiltration"/>
    <s v="General Surgery"/>
    <s v="Dr Dummy 12"/>
    <d v="2026-08-21T13:32:00"/>
    <d v="2026-08-21T13:58:00"/>
    <m/>
    <m/>
    <n v="1"/>
    <s v="AUGUST-26-dummy-data.xlsx"/>
    <b v="0"/>
    <m/>
  </r>
  <r>
    <x v="1"/>
    <x v="1"/>
    <x v="12"/>
    <x v="1"/>
    <x v="2"/>
    <x v="0"/>
    <x v="0"/>
    <x v="4"/>
    <x v="1"/>
    <n v="1"/>
    <s v="St Dhh Main Theatre"/>
    <d v="2026-08-21T00:00:00"/>
    <d v="2026-08-21T13:30:00"/>
    <d v="2026-08-21T17:00:00"/>
    <s v="994178337649"/>
    <s v="763252"/>
    <s v="Excision of skin lesion"/>
    <m/>
    <s v="General Surgery"/>
    <s v="Dr Dummy 12"/>
    <d v="2026-08-21T15:17:00"/>
    <d v="2026-08-21T15:43:00"/>
    <m/>
    <m/>
    <n v="1"/>
    <s v="AUGUST-26-dummy-data.xlsx"/>
    <b v="0"/>
    <m/>
  </r>
  <r>
    <x v="1"/>
    <x v="1"/>
    <x v="12"/>
    <x v="1"/>
    <x v="2"/>
    <x v="0"/>
    <x v="0"/>
    <x v="0"/>
    <x v="0"/>
    <n v="1"/>
    <s v="St Dhh Main Theatre"/>
    <d v="2026-08-22T00:00:00"/>
    <d v="2026-08-22T13:30:00"/>
    <d v="2026-08-22T17:00:00"/>
    <m/>
    <m/>
    <m/>
    <m/>
    <m/>
    <m/>
    <m/>
    <m/>
    <n v="4"/>
    <n v="0"/>
    <n v="4"/>
    <s v="AUGUST-26-dummy-data.xlsx"/>
    <b v="0"/>
    <n v="0"/>
  </r>
  <r>
    <x v="1"/>
    <x v="1"/>
    <x v="12"/>
    <x v="1"/>
    <x v="2"/>
    <x v="0"/>
    <x v="0"/>
    <x v="0"/>
    <x v="1"/>
    <n v="1"/>
    <s v="St Dhh Main Theatre"/>
    <d v="2026-08-22T00:00:00"/>
    <d v="2026-08-22T13:30:00"/>
    <d v="2026-08-22T17:00:00"/>
    <s v="928187306644"/>
    <s v="700597"/>
    <s v="Diagnostic laparoscopy"/>
    <s v="Local anaesthetic infiltration"/>
    <s v="Gynaecology"/>
    <s v="Dr Dummy 18"/>
    <d v="2026-08-22T14:26:00"/>
    <d v="2026-08-22T14:59:00"/>
    <m/>
    <m/>
    <n v="1"/>
    <s v="AUGUST-26-dummy-data.xlsx"/>
    <b v="0"/>
    <m/>
  </r>
  <r>
    <x v="1"/>
    <x v="1"/>
    <x v="12"/>
    <x v="1"/>
    <x v="2"/>
    <x v="0"/>
    <x v="0"/>
    <x v="0"/>
    <x v="1"/>
    <n v="1"/>
    <s v="St Dhh Main Theatre"/>
    <d v="2026-08-22T00:00:00"/>
    <d v="2026-08-22T13:30:00"/>
    <d v="2026-08-22T17:00:00"/>
    <s v="929680474498"/>
    <s v="746263"/>
    <s v="Hysteroscopy"/>
    <s v="Wound closure"/>
    <s v="Gynaecology"/>
    <s v="Dr Dummy 18"/>
    <d v="2026-08-22T15:20:00"/>
    <d v="2026-08-22T15:40:00"/>
    <m/>
    <m/>
    <n v="1"/>
    <s v="AUGUST-26-dummy-data.xlsx"/>
    <b v="0"/>
    <m/>
  </r>
  <r>
    <x v="1"/>
    <x v="1"/>
    <x v="12"/>
    <x v="1"/>
    <x v="2"/>
    <x v="0"/>
    <x v="0"/>
    <x v="0"/>
    <x v="1"/>
    <n v="1"/>
    <s v="St Dhh Main Theatre"/>
    <d v="2026-08-22T00:00:00"/>
    <d v="2026-08-22T13:30:00"/>
    <d v="2026-08-22T17:00:00"/>
    <s v="963665089848"/>
    <s v="871864"/>
    <s v="Cervical polypectomy"/>
    <s v="Wound dressing"/>
    <s v="Gynaecology"/>
    <s v="Dr Dummy 18"/>
    <d v="2026-08-22T16:18:00"/>
    <d v="2026-08-22T16:40:00"/>
    <m/>
    <m/>
    <n v="1"/>
    <s v="AUGUST-26-dummy-data.xlsx"/>
    <b v="0"/>
    <m/>
  </r>
  <r>
    <x v="1"/>
    <x v="1"/>
    <x v="12"/>
    <x v="1"/>
    <x v="2"/>
    <x v="0"/>
    <x v="0"/>
    <x v="0"/>
    <x v="1"/>
    <n v="1"/>
    <s v="St Dhh Main Theatre"/>
    <d v="2026-08-22T00:00:00"/>
    <d v="2026-08-22T13:30:00"/>
    <d v="2026-08-22T17:00:00"/>
    <s v="975565871386"/>
    <s v="717030"/>
    <s v="Diagnostic laparoscopy"/>
    <s v="Diagnostic examination"/>
    <s v="Gynaecology"/>
    <s v="Dr Dummy 18"/>
    <d v="2026-08-22T13:34:00"/>
    <d v="2026-08-22T14:08:00"/>
    <m/>
    <m/>
    <n v="1"/>
    <s v="AUGUST-26-dummy-data.xlsx"/>
    <b v="0"/>
    <m/>
  </r>
  <r>
    <x v="1"/>
    <x v="1"/>
    <x v="12"/>
    <x v="1"/>
    <x v="2"/>
    <x v="0"/>
    <x v="0"/>
    <x v="2"/>
    <x v="0"/>
    <n v="1"/>
    <s v="St Dhh Main Theatre"/>
    <d v="2026-08-24T00:00:00"/>
    <d v="2026-08-24T13:00:00"/>
    <d v="2026-08-24T16:30:00"/>
    <m/>
    <m/>
    <m/>
    <m/>
    <m/>
    <m/>
    <m/>
    <m/>
    <n v="4"/>
    <n v="0"/>
    <n v="4"/>
    <s v="AUGUST-26-dummy-data.xlsx"/>
    <b v="0"/>
    <n v="0"/>
  </r>
  <r>
    <x v="1"/>
    <x v="1"/>
    <x v="12"/>
    <x v="1"/>
    <x v="2"/>
    <x v="0"/>
    <x v="0"/>
    <x v="2"/>
    <x v="1"/>
    <n v="1"/>
    <s v="St Dhh Main Theatre"/>
    <d v="2026-08-24T00:00:00"/>
    <d v="2026-08-24T13:00:00"/>
    <d v="2026-08-24T16:30:00"/>
    <s v="901470962492"/>
    <s v="932349"/>
    <s v="Septoplasty"/>
    <m/>
    <s v="ENT"/>
    <s v="Dr Dummy 06"/>
    <d v="2026-08-24T14:03:00"/>
    <d v="2026-08-24T14:34:00"/>
    <m/>
    <m/>
    <n v="1"/>
    <s v="AUGUST-26-dummy-data.xlsx"/>
    <b v="0"/>
    <m/>
  </r>
  <r>
    <x v="1"/>
    <x v="1"/>
    <x v="12"/>
    <x v="1"/>
    <x v="2"/>
    <x v="0"/>
    <x v="0"/>
    <x v="2"/>
    <x v="1"/>
    <n v="1"/>
    <s v="St Dhh Main Theatre"/>
    <d v="2026-08-24T00:00:00"/>
    <d v="2026-08-24T13:00:00"/>
    <d v="2026-08-24T16:30:00"/>
    <s v="928948521380"/>
    <s v="883476"/>
    <s v="Nasal polypectomy"/>
    <m/>
    <s v="ENT"/>
    <s v="Dr Dummy 06"/>
    <d v="2026-08-24T14:54:00"/>
    <d v="2026-08-24T15:21:00"/>
    <m/>
    <m/>
    <n v="1"/>
    <s v="AUGUST-26-dummy-data.xlsx"/>
    <b v="0"/>
    <m/>
  </r>
  <r>
    <x v="1"/>
    <x v="1"/>
    <x v="12"/>
    <x v="1"/>
    <x v="2"/>
    <x v="0"/>
    <x v="0"/>
    <x v="2"/>
    <x v="1"/>
    <n v="1"/>
    <s v="St Dhh Main Theatre"/>
    <d v="2026-08-24T00:00:00"/>
    <d v="2026-08-24T13:00:00"/>
    <d v="2026-08-24T16:30:00"/>
    <s v="935964312357"/>
    <s v="761902"/>
    <s v="Adenoidectomy"/>
    <s v="Local anaesthetic infiltration"/>
    <s v="ENT"/>
    <s v="Dr Dummy 06"/>
    <d v="2026-08-24T15:44:00"/>
    <d v="2026-08-24T16:13:00"/>
    <m/>
    <m/>
    <n v="1"/>
    <s v="AUGUST-26-dummy-data.xlsx"/>
    <b v="0"/>
    <m/>
  </r>
  <r>
    <x v="1"/>
    <x v="1"/>
    <x v="12"/>
    <x v="1"/>
    <x v="2"/>
    <x v="0"/>
    <x v="0"/>
    <x v="2"/>
    <x v="1"/>
    <n v="1"/>
    <s v="St Dhh Main Theatre"/>
    <d v="2026-08-24T00:00:00"/>
    <d v="2026-08-24T13:00:00"/>
    <d v="2026-08-24T16:30:00"/>
    <s v="986898917773"/>
    <s v="834146"/>
    <s v="Adenoidectomy"/>
    <s v="Tissue biopsy"/>
    <s v="ENT"/>
    <s v="Dr Dummy 06"/>
    <d v="2026-08-24T13:11:00"/>
    <d v="2026-08-24T13:40:00"/>
    <m/>
    <m/>
    <n v="1"/>
    <s v="AUGUST-26-dummy-data.xlsx"/>
    <b v="0"/>
    <m/>
  </r>
  <r>
    <x v="1"/>
    <x v="1"/>
    <x v="12"/>
    <x v="1"/>
    <x v="2"/>
    <x v="0"/>
    <x v="0"/>
    <x v="6"/>
    <x v="0"/>
    <n v="1"/>
    <s v="St Dhh Main Theatre"/>
    <d v="2026-08-30T00:00:00"/>
    <d v="2026-08-30T09:00:00"/>
    <d v="2026-08-30T12:30:00"/>
    <m/>
    <m/>
    <m/>
    <m/>
    <m/>
    <m/>
    <m/>
    <m/>
    <n v="4"/>
    <n v="0"/>
    <n v="4"/>
    <s v="AUGUST-26-dummy-data.xlsx"/>
    <b v="0"/>
    <n v="0"/>
  </r>
  <r>
    <x v="1"/>
    <x v="1"/>
    <x v="12"/>
    <x v="1"/>
    <x v="2"/>
    <x v="0"/>
    <x v="0"/>
    <x v="6"/>
    <x v="1"/>
    <n v="1"/>
    <s v="St Dhh Main Theatre"/>
    <d v="2026-08-30T00:00:00"/>
    <d v="2026-08-30T09:00:00"/>
    <d v="2026-08-30T12:30:00"/>
    <s v="909985343110"/>
    <s v="930543"/>
    <s v="Shoulder arthroscopy"/>
    <m/>
    <s v="Trauma and Orthopaedics"/>
    <s v="Dr Dummy 24"/>
    <d v="2026-08-30T11:38:00"/>
    <d v="2026-08-30T12:13:00"/>
    <m/>
    <m/>
    <n v="1"/>
    <s v="AUGUST-26-dummy-data.xlsx"/>
    <b v="0"/>
    <m/>
  </r>
  <r>
    <x v="1"/>
    <x v="1"/>
    <x v="12"/>
    <x v="1"/>
    <x v="2"/>
    <x v="0"/>
    <x v="0"/>
    <x v="6"/>
    <x v="1"/>
    <n v="1"/>
    <s v="St Dhh Main Theatre"/>
    <d v="2026-08-30T00:00:00"/>
    <d v="2026-08-30T09:00:00"/>
    <d v="2026-08-30T12:30:00"/>
    <s v="935716701438"/>
    <s v="898206"/>
    <s v="Wrist fracture fixation"/>
    <s v="Wound closure"/>
    <s v="Trauma and Orthopaedics"/>
    <s v="Dr Dummy 24"/>
    <d v="2026-08-30T10:54:00"/>
    <d v="2026-08-30T11:20:00"/>
    <m/>
    <m/>
    <n v="1"/>
    <s v="AUGUST-26-dummy-data.xlsx"/>
    <b v="0"/>
    <m/>
  </r>
  <r>
    <x v="1"/>
    <x v="1"/>
    <x v="12"/>
    <x v="1"/>
    <x v="2"/>
    <x v="0"/>
    <x v="0"/>
    <x v="6"/>
    <x v="1"/>
    <n v="1"/>
    <s v="St Dhh Main Theatre"/>
    <d v="2026-08-30T00:00:00"/>
    <d v="2026-08-30T09:00:00"/>
    <d v="2026-08-30T12:30:00"/>
    <s v="965004861982"/>
    <s v="824499"/>
    <s v="Carpal tunnel release"/>
    <s v="Local anaesthetic infiltration"/>
    <s v="Trauma and Orthopaedics"/>
    <s v="Dr Dummy 24"/>
    <d v="2026-08-30T09:59:00"/>
    <d v="2026-08-30T10:30:00"/>
    <m/>
    <m/>
    <n v="1"/>
    <s v="AUGUST-26-dummy-data.xlsx"/>
    <b v="0"/>
    <m/>
  </r>
  <r>
    <x v="1"/>
    <x v="1"/>
    <x v="12"/>
    <x v="1"/>
    <x v="2"/>
    <x v="0"/>
    <x v="0"/>
    <x v="6"/>
    <x v="1"/>
    <n v="1"/>
    <s v="St Dhh Main Theatre"/>
    <d v="2026-08-30T00:00:00"/>
    <d v="2026-08-30T09:00:00"/>
    <d v="2026-08-30T12:30:00"/>
    <s v="970530248129"/>
    <s v="954628"/>
    <s v="Shoulder arthroscopy"/>
    <m/>
    <s v="Trauma and Orthopaedics"/>
    <s v="Dr Dummy 24"/>
    <d v="2026-08-30T09:10:00"/>
    <d v="2026-08-30T09:31:00"/>
    <m/>
    <m/>
    <n v="1"/>
    <s v="AUGUST-26-dummy-data.xlsx"/>
    <b v="0"/>
    <m/>
  </r>
  <r>
    <x v="1"/>
    <x v="1"/>
    <x v="12"/>
    <x v="2"/>
    <x v="0"/>
    <x v="0"/>
    <x v="0"/>
    <x v="4"/>
    <x v="0"/>
    <n v="1"/>
    <s v="St Dhh Main Theatre"/>
    <d v="2026-06-02T00:00:00"/>
    <d v="2026-06-02T09:00:00"/>
    <d v="2026-06-02T13:00:00"/>
    <m/>
    <m/>
    <m/>
    <m/>
    <m/>
    <m/>
    <m/>
    <m/>
    <n v="4"/>
    <n v="0"/>
    <n v="4"/>
    <s v="JUNE-26-dummy-data.xlsx"/>
    <b v="0"/>
    <n v="0"/>
  </r>
  <r>
    <x v="1"/>
    <x v="1"/>
    <x v="12"/>
    <x v="2"/>
    <x v="0"/>
    <x v="0"/>
    <x v="0"/>
    <x v="4"/>
    <x v="1"/>
    <n v="1"/>
    <s v="St Dhh Main Theatre"/>
    <d v="2026-06-02T00:00:00"/>
    <d v="2026-06-02T09:00:00"/>
    <d v="2026-06-02T13:00:00"/>
    <s v="603318217652"/>
    <s v="60239535"/>
    <s v="Laparoscopic cholecystectomy"/>
    <m/>
    <s v="General Surgery"/>
    <s v="Dr Dummy 06"/>
    <d v="2026-06-02T12:08:00"/>
    <d v="2026-06-02T12:39:00"/>
    <m/>
    <m/>
    <n v="1"/>
    <s v="JUNE-26-dummy-data.xlsx"/>
    <b v="0"/>
    <m/>
  </r>
  <r>
    <x v="1"/>
    <x v="1"/>
    <x v="12"/>
    <x v="2"/>
    <x v="0"/>
    <x v="0"/>
    <x v="0"/>
    <x v="4"/>
    <x v="1"/>
    <n v="1"/>
    <s v="St Dhh Main Theatre"/>
    <d v="2026-06-02T00:00:00"/>
    <d v="2026-06-02T09:00:00"/>
    <d v="2026-06-02T13:00:00"/>
    <s v="633941087009"/>
    <s v="60034387"/>
    <s v="Incision and drainage of abscess"/>
    <m/>
    <s v="General Surgery"/>
    <s v="Dr Dummy 06"/>
    <d v="2026-06-02T10:07:00"/>
    <d v="2026-06-02T10:43:00"/>
    <m/>
    <m/>
    <n v="1"/>
    <s v="JUNE-26-dummy-data.xlsx"/>
    <b v="0"/>
    <m/>
  </r>
  <r>
    <x v="1"/>
    <x v="1"/>
    <x v="12"/>
    <x v="2"/>
    <x v="0"/>
    <x v="0"/>
    <x v="0"/>
    <x v="4"/>
    <x v="1"/>
    <n v="1"/>
    <s v="St Dhh Main Theatre"/>
    <d v="2026-06-02T00:00:00"/>
    <d v="2026-06-02T09:00:00"/>
    <d v="2026-06-02T13:00:00"/>
    <s v="643708535725"/>
    <s v="60222108"/>
    <s v="Incision and drainage of abscess"/>
    <m/>
    <s v="General Surgery"/>
    <s v="Dr Dummy 06"/>
    <d v="2026-06-02T09:11:00"/>
    <d v="2026-06-02T09:36:00"/>
    <m/>
    <m/>
    <n v="1"/>
    <s v="JUNE-26-dummy-data.xlsx"/>
    <b v="0"/>
    <m/>
  </r>
  <r>
    <x v="1"/>
    <x v="1"/>
    <x v="12"/>
    <x v="2"/>
    <x v="0"/>
    <x v="0"/>
    <x v="0"/>
    <x v="4"/>
    <x v="1"/>
    <n v="1"/>
    <s v="St Dhh Main Theatre"/>
    <d v="2026-06-02T00:00:00"/>
    <d v="2026-06-02T09:00:00"/>
    <d v="2026-06-02T13:00:00"/>
    <s v="668756392667"/>
    <s v="60174336"/>
    <s v="Inguinal hernia repair"/>
    <m/>
    <s v="General Surgery"/>
    <s v="Dr Dummy 06"/>
    <d v="2026-06-02T11:09:00"/>
    <d v="2026-06-02T11:44:00"/>
    <m/>
    <m/>
    <n v="1"/>
    <s v="JUNE-26-dummy-data.xlsx"/>
    <b v="0"/>
    <m/>
  </r>
  <r>
    <x v="1"/>
    <x v="1"/>
    <x v="12"/>
    <x v="2"/>
    <x v="1"/>
    <x v="0"/>
    <x v="0"/>
    <x v="4"/>
    <x v="0"/>
    <n v="1"/>
    <s v="St Dhh Main Theatre"/>
    <d v="2026-07-12T00:00:00"/>
    <d v="2026-07-12T13:30:00"/>
    <d v="2026-07-12T17:30:00"/>
    <m/>
    <m/>
    <m/>
    <m/>
    <m/>
    <m/>
    <m/>
    <m/>
    <n v="4"/>
    <n v="0"/>
    <n v="4"/>
    <s v="JULY-26-dummy-data.xlsx"/>
    <b v="0"/>
    <n v="0"/>
  </r>
  <r>
    <x v="1"/>
    <x v="1"/>
    <x v="12"/>
    <x v="2"/>
    <x v="1"/>
    <x v="0"/>
    <x v="0"/>
    <x v="4"/>
    <x v="1"/>
    <n v="1"/>
    <s v="St Dhh Main Theatre"/>
    <d v="2026-07-12T00:00:00"/>
    <d v="2026-07-12T13:30:00"/>
    <d v="2026-07-12T17:30:00"/>
    <s v="747402889653"/>
    <s v="70055524"/>
    <s v="Laparoscopic appendicectomy"/>
    <m/>
    <s v="General Surgery"/>
    <s v="Dr Dummy 14"/>
    <d v="2026-07-12T16:40:00"/>
    <d v="2026-07-12T17:11:00"/>
    <m/>
    <m/>
    <n v="1"/>
    <s v="JULY-26-dummy-data.xlsx"/>
    <b v="0"/>
    <m/>
  </r>
  <r>
    <x v="1"/>
    <x v="1"/>
    <x v="12"/>
    <x v="2"/>
    <x v="1"/>
    <x v="0"/>
    <x v="0"/>
    <x v="4"/>
    <x v="1"/>
    <n v="1"/>
    <s v="St Dhh Main Theatre"/>
    <d v="2026-07-12T00:00:00"/>
    <d v="2026-07-12T13:30:00"/>
    <d v="2026-07-12T17:30:00"/>
    <s v="770430808513"/>
    <s v="70195446"/>
    <s v="Inguinal hernia repair"/>
    <m/>
    <s v="General Surgery"/>
    <s v="Dr Dummy 14"/>
    <d v="2026-07-12T14:34:00"/>
    <d v="2026-07-12T15:05:00"/>
    <m/>
    <m/>
    <n v="1"/>
    <s v="JULY-26-dummy-data.xlsx"/>
    <b v="0"/>
    <m/>
  </r>
  <r>
    <x v="1"/>
    <x v="1"/>
    <x v="12"/>
    <x v="2"/>
    <x v="1"/>
    <x v="0"/>
    <x v="0"/>
    <x v="4"/>
    <x v="1"/>
    <n v="1"/>
    <s v="St Dhh Main Theatre"/>
    <d v="2026-07-12T00:00:00"/>
    <d v="2026-07-12T13:30:00"/>
    <d v="2026-07-12T17:30:00"/>
    <s v="775195134989"/>
    <s v="70017027"/>
    <s v="Incision and drainage of abscess"/>
    <m/>
    <s v="General Surgery"/>
    <s v="Dr Dummy 14"/>
    <d v="2026-07-12T13:35:00"/>
    <d v="2026-07-12T14:13:00"/>
    <m/>
    <m/>
    <n v="1"/>
    <s v="JULY-26-dummy-data.xlsx"/>
    <b v="0"/>
    <m/>
  </r>
  <r>
    <x v="1"/>
    <x v="1"/>
    <x v="12"/>
    <x v="2"/>
    <x v="1"/>
    <x v="0"/>
    <x v="0"/>
    <x v="4"/>
    <x v="1"/>
    <n v="1"/>
    <s v="St Dhh Main Theatre"/>
    <d v="2026-07-12T00:00:00"/>
    <d v="2026-07-12T13:30:00"/>
    <d v="2026-07-12T17:30:00"/>
    <s v="788171413726"/>
    <s v="70138122"/>
    <s v="Laparoscopic appendicectomy"/>
    <m/>
    <s v="General Surgery"/>
    <s v="Dr Dummy 14"/>
    <d v="2026-07-12T15:41:00"/>
    <d v="2026-07-12T16:11:00"/>
    <m/>
    <m/>
    <n v="1"/>
    <s v="JULY-26-dummy-data.xlsx"/>
    <b v="0"/>
    <m/>
  </r>
  <r>
    <x v="1"/>
    <x v="1"/>
    <x v="12"/>
    <x v="2"/>
    <x v="1"/>
    <x v="0"/>
    <x v="0"/>
    <x v="7"/>
    <x v="0"/>
    <n v="1"/>
    <s v="St Dhh Main Theatre"/>
    <d v="2026-07-15T00:00:00"/>
    <d v="2026-07-15T09:00:00"/>
    <d v="2026-07-15T13:00:00"/>
    <m/>
    <m/>
    <m/>
    <m/>
    <m/>
    <m/>
    <m/>
    <m/>
    <n v="4"/>
    <n v="0"/>
    <n v="4"/>
    <s v="JULY-26-dummy-data.xlsx"/>
    <b v="0"/>
    <n v="0"/>
  </r>
  <r>
    <x v="1"/>
    <x v="1"/>
    <x v="12"/>
    <x v="2"/>
    <x v="1"/>
    <x v="0"/>
    <x v="0"/>
    <x v="7"/>
    <x v="1"/>
    <n v="1"/>
    <s v="St Dhh Main Theatre"/>
    <d v="2026-07-15T00:00:00"/>
    <d v="2026-07-15T09:00:00"/>
    <d v="2026-07-15T13:00:00"/>
    <s v="727399441855"/>
    <s v="70238685"/>
    <s v="Excision of skin lesion"/>
    <m/>
    <s v="Plastic Surgery"/>
    <s v="Dr Dummy 21"/>
    <d v="2026-07-15T12:06:00"/>
    <d v="2026-07-15T12:43:00"/>
    <m/>
    <m/>
    <n v="1"/>
    <s v="JULY-26-dummy-data.xlsx"/>
    <b v="0"/>
    <m/>
  </r>
  <r>
    <x v="1"/>
    <x v="1"/>
    <x v="12"/>
    <x v="2"/>
    <x v="1"/>
    <x v="0"/>
    <x v="0"/>
    <x v="7"/>
    <x v="1"/>
    <n v="1"/>
    <s v="St Dhh Main Theatre"/>
    <d v="2026-07-15T00:00:00"/>
    <d v="2026-07-15T09:00:00"/>
    <d v="2026-07-15T13:00:00"/>
    <s v="768338642291"/>
    <s v="70006506"/>
    <s v="Scar revision"/>
    <s v="Local anaesthetic infiltration"/>
    <s v="Plastic Surgery"/>
    <s v="Dr Dummy 21"/>
    <d v="2026-07-15T10:07:00"/>
    <d v="2026-07-15T10:39:00"/>
    <m/>
    <m/>
    <n v="1"/>
    <s v="JULY-26-dummy-data.xlsx"/>
    <b v="0"/>
    <m/>
  </r>
  <r>
    <x v="1"/>
    <x v="1"/>
    <x v="12"/>
    <x v="2"/>
    <x v="1"/>
    <x v="0"/>
    <x v="0"/>
    <x v="7"/>
    <x v="1"/>
    <n v="1"/>
    <s v="St Dhh Main Theatre"/>
    <d v="2026-07-15T00:00:00"/>
    <d v="2026-07-15T09:00:00"/>
    <d v="2026-07-15T13:00:00"/>
    <s v="776565025466"/>
    <s v="70037557"/>
    <s v="Hand wound repair"/>
    <m/>
    <s v="Plastic Surgery"/>
    <s v="Dr Dummy 21"/>
    <d v="2026-07-15T11:11:00"/>
    <d v="2026-07-15T11:45:00"/>
    <m/>
    <m/>
    <n v="1"/>
    <s v="JULY-26-dummy-data.xlsx"/>
    <b v="0"/>
    <m/>
  </r>
  <r>
    <x v="1"/>
    <x v="1"/>
    <x v="12"/>
    <x v="2"/>
    <x v="1"/>
    <x v="0"/>
    <x v="0"/>
    <x v="7"/>
    <x v="1"/>
    <n v="1"/>
    <s v="St Dhh Main Theatre"/>
    <d v="2026-07-15T00:00:00"/>
    <d v="2026-07-15T09:00:00"/>
    <d v="2026-07-15T13:00:00"/>
    <s v="788645487324"/>
    <s v="70160190"/>
    <s v="Skin graft"/>
    <s v="Local anaesthetic infiltration"/>
    <s v="Plastic Surgery"/>
    <s v="Dr Dummy 21"/>
    <d v="2026-07-15T09:08:00"/>
    <d v="2026-07-15T09:46:00"/>
    <m/>
    <m/>
    <n v="1"/>
    <s v="JULY-26-dummy-data.xlsx"/>
    <b v="0"/>
    <m/>
  </r>
  <r>
    <x v="1"/>
    <x v="1"/>
    <x v="12"/>
    <x v="2"/>
    <x v="1"/>
    <x v="0"/>
    <x v="0"/>
    <x v="7"/>
    <x v="0"/>
    <n v="1"/>
    <s v="St Dhh Main Theatre"/>
    <d v="2026-07-17T00:00:00"/>
    <d v="2026-07-17T08:00:00"/>
    <d v="2026-07-17T12:00:00"/>
    <m/>
    <m/>
    <m/>
    <m/>
    <m/>
    <m/>
    <m/>
    <m/>
    <n v="4"/>
    <n v="0"/>
    <n v="4"/>
    <s v="JULY-26-dummy-data.xlsx"/>
    <b v="0"/>
    <n v="0"/>
  </r>
  <r>
    <x v="1"/>
    <x v="1"/>
    <x v="12"/>
    <x v="2"/>
    <x v="1"/>
    <x v="0"/>
    <x v="0"/>
    <x v="7"/>
    <x v="1"/>
    <n v="1"/>
    <s v="St Dhh Main Theatre"/>
    <d v="2026-07-17T00:00:00"/>
    <d v="2026-07-17T08:00:00"/>
    <d v="2026-07-17T12:00:00"/>
    <s v="710745692602"/>
    <s v="70292756"/>
    <s v="Excision of skin lesion"/>
    <m/>
    <s v="Plastic Surgery"/>
    <s v="Dr Dummy 19"/>
    <d v="2026-07-17T08:03:00"/>
    <d v="2026-07-17T08:33:00"/>
    <m/>
    <m/>
    <n v="1"/>
    <s v="JULY-26-dummy-data.xlsx"/>
    <b v="0"/>
    <m/>
  </r>
  <r>
    <x v="1"/>
    <x v="1"/>
    <x v="12"/>
    <x v="2"/>
    <x v="1"/>
    <x v="0"/>
    <x v="0"/>
    <x v="7"/>
    <x v="1"/>
    <n v="1"/>
    <s v="St Dhh Main Theatre"/>
    <d v="2026-07-17T00:00:00"/>
    <d v="2026-07-17T08:00:00"/>
    <d v="2026-07-17T12:00:00"/>
    <s v="760028347907"/>
    <s v="70028227"/>
    <s v="Excision of skin lesion"/>
    <s v="Diagnostic examination"/>
    <s v="Plastic Surgery"/>
    <s v="Dr Dummy 19"/>
    <d v="2026-07-17T09:03:00"/>
    <d v="2026-07-17T09:31:00"/>
    <m/>
    <m/>
    <n v="1"/>
    <s v="JULY-26-dummy-data.xlsx"/>
    <b v="0"/>
    <m/>
  </r>
  <r>
    <x v="1"/>
    <x v="1"/>
    <x v="12"/>
    <x v="2"/>
    <x v="1"/>
    <x v="0"/>
    <x v="0"/>
    <x v="7"/>
    <x v="1"/>
    <n v="1"/>
    <s v="St Dhh Main Theatre"/>
    <d v="2026-07-17T00:00:00"/>
    <d v="2026-07-17T08:00:00"/>
    <d v="2026-07-17T12:00:00"/>
    <s v="777379697234"/>
    <s v="70192441"/>
    <s v="Skin graft"/>
    <s v="Local anaesthetic infiltration"/>
    <s v="Plastic Surgery"/>
    <s v="Dr Dummy 19"/>
    <d v="2026-07-17T10:07:00"/>
    <d v="2026-07-17T10:41:00"/>
    <m/>
    <m/>
    <n v="1"/>
    <s v="JULY-26-dummy-data.xlsx"/>
    <b v="0"/>
    <m/>
  </r>
  <r>
    <x v="1"/>
    <x v="1"/>
    <x v="12"/>
    <x v="2"/>
    <x v="1"/>
    <x v="0"/>
    <x v="0"/>
    <x v="7"/>
    <x v="1"/>
    <n v="1"/>
    <s v="St Dhh Main Theatre"/>
    <d v="2026-07-17T00:00:00"/>
    <d v="2026-07-17T08:00:00"/>
    <d v="2026-07-17T12:00:00"/>
    <s v="779867878206"/>
    <s v="70010737"/>
    <s v="Hand wound repair"/>
    <s v="Diagnostic examination"/>
    <s v="Plastic Surgery"/>
    <s v="Dr Dummy 19"/>
    <d v="2026-07-17T11:02:00"/>
    <d v="2026-07-17T11:46:00"/>
    <m/>
    <m/>
    <n v="1"/>
    <s v="JULY-26-dummy-data.xlsx"/>
    <b v="0"/>
    <m/>
  </r>
  <r>
    <x v="1"/>
    <x v="1"/>
    <x v="12"/>
    <x v="2"/>
    <x v="1"/>
    <x v="0"/>
    <x v="0"/>
    <x v="2"/>
    <x v="0"/>
    <n v="1"/>
    <s v="St Dhh Main Theatre"/>
    <d v="2026-07-30T00:00:00"/>
    <d v="2026-07-30T09:00:00"/>
    <d v="2026-07-30T13:00:00"/>
    <m/>
    <m/>
    <m/>
    <m/>
    <m/>
    <m/>
    <m/>
    <m/>
    <n v="4"/>
    <n v="0"/>
    <n v="4"/>
    <s v="JULY-26-dummy-data.xlsx"/>
    <b v="0"/>
    <n v="0"/>
  </r>
  <r>
    <x v="1"/>
    <x v="1"/>
    <x v="12"/>
    <x v="2"/>
    <x v="1"/>
    <x v="0"/>
    <x v="0"/>
    <x v="2"/>
    <x v="1"/>
    <n v="1"/>
    <s v="St Dhh Main Theatre"/>
    <d v="2026-07-30T00:00:00"/>
    <d v="2026-07-30T09:00:00"/>
    <d v="2026-07-30T13:00:00"/>
    <s v="708496934012"/>
    <s v="70248081"/>
    <s v="Tonsillectomy"/>
    <m/>
    <s v="ENT"/>
    <s v="Dr Dummy 15"/>
    <d v="2026-07-30T12:06:00"/>
    <d v="2026-07-30T12:36:00"/>
    <m/>
    <m/>
    <n v="1"/>
    <s v="JULY-26-dummy-data.xlsx"/>
    <b v="0"/>
    <m/>
  </r>
  <r>
    <x v="1"/>
    <x v="1"/>
    <x v="12"/>
    <x v="2"/>
    <x v="1"/>
    <x v="0"/>
    <x v="0"/>
    <x v="2"/>
    <x v="1"/>
    <n v="1"/>
    <s v="St Dhh Main Theatre"/>
    <d v="2026-07-30T00:00:00"/>
    <d v="2026-07-30T09:00:00"/>
    <d v="2026-07-30T13:00:00"/>
    <s v="770300904683"/>
    <s v="70110930"/>
    <s v="Grommet insertion"/>
    <m/>
    <s v="ENT"/>
    <s v="Dr Dummy 15"/>
    <d v="2026-07-30T09:03:00"/>
    <d v="2026-07-30T09:34:00"/>
    <m/>
    <m/>
    <n v="1"/>
    <s v="JULY-26-dummy-data.xlsx"/>
    <b v="0"/>
    <m/>
  </r>
  <r>
    <x v="1"/>
    <x v="1"/>
    <x v="12"/>
    <x v="2"/>
    <x v="1"/>
    <x v="0"/>
    <x v="0"/>
    <x v="2"/>
    <x v="1"/>
    <n v="1"/>
    <s v="St Dhh Main Theatre"/>
    <d v="2026-07-30T00:00:00"/>
    <d v="2026-07-30T09:00:00"/>
    <d v="2026-07-30T13:00:00"/>
    <s v="780476803727"/>
    <s v="70225997"/>
    <s v="Tonsillectomy"/>
    <m/>
    <s v="ENT"/>
    <s v="Dr Dummy 15"/>
    <d v="2026-07-30T11:02:00"/>
    <d v="2026-07-30T11:41:00"/>
    <m/>
    <m/>
    <n v="1"/>
    <s v="JULY-26-dummy-data.xlsx"/>
    <b v="0"/>
    <m/>
  </r>
  <r>
    <x v="1"/>
    <x v="1"/>
    <x v="12"/>
    <x v="2"/>
    <x v="1"/>
    <x v="0"/>
    <x v="0"/>
    <x v="2"/>
    <x v="1"/>
    <n v="1"/>
    <s v="St Dhh Main Theatre"/>
    <d v="2026-07-30T00:00:00"/>
    <d v="2026-07-30T09:00:00"/>
    <d v="2026-07-30T13:00:00"/>
    <s v="792589726507"/>
    <s v="70114370"/>
    <s v="Nasal polypectomy"/>
    <m/>
    <s v="ENT"/>
    <s v="Dr Dummy 15"/>
    <d v="2026-07-30T10:07:00"/>
    <d v="2026-07-30T10:41:00"/>
    <m/>
    <m/>
    <n v="1"/>
    <s v="JULY-26-dummy-data.xlsx"/>
    <b v="0"/>
    <m/>
  </r>
  <r>
    <x v="1"/>
    <x v="1"/>
    <x v="12"/>
    <x v="2"/>
    <x v="2"/>
    <x v="0"/>
    <x v="0"/>
    <x v="2"/>
    <x v="0"/>
    <n v="1"/>
    <s v="St Dhh Main Theatre"/>
    <d v="2026-08-05T00:00:00"/>
    <d v="2026-08-05T13:00:00"/>
    <d v="2026-08-05T17:00:00"/>
    <m/>
    <m/>
    <m/>
    <m/>
    <m/>
    <m/>
    <m/>
    <m/>
    <n v="4"/>
    <n v="0"/>
    <n v="4"/>
    <s v="AUGUST-26-dummy-data.xlsx"/>
    <b v="0"/>
    <n v="0"/>
  </r>
  <r>
    <x v="1"/>
    <x v="1"/>
    <x v="12"/>
    <x v="2"/>
    <x v="2"/>
    <x v="0"/>
    <x v="0"/>
    <x v="2"/>
    <x v="1"/>
    <n v="1"/>
    <s v="St Dhh Main Theatre"/>
    <d v="2026-08-05T00:00:00"/>
    <d v="2026-08-05T13:00:00"/>
    <d v="2026-08-05T17:00:00"/>
    <s v="965663207810"/>
    <s v="923765"/>
    <s v="Grommet insertion"/>
    <m/>
    <s v="ENT"/>
    <s v="Dr Dummy 11"/>
    <d v="2026-08-05T16:02:00"/>
    <d v="2026-08-05T16:43:00"/>
    <m/>
    <m/>
    <n v="1"/>
    <s v="AUGUST-26-dummy-data.xlsx"/>
    <b v="0"/>
    <m/>
  </r>
  <r>
    <x v="1"/>
    <x v="1"/>
    <x v="12"/>
    <x v="2"/>
    <x v="2"/>
    <x v="0"/>
    <x v="0"/>
    <x v="2"/>
    <x v="1"/>
    <n v="1"/>
    <s v="St Dhh Main Theatre"/>
    <d v="2026-08-05T00:00:00"/>
    <d v="2026-08-05T13:00:00"/>
    <d v="2026-08-05T17:00:00"/>
    <s v="968080216203"/>
    <s v="836449"/>
    <s v="Nasal polypectomy"/>
    <m/>
    <s v="ENT"/>
    <s v="Dr Dummy 11"/>
    <d v="2026-08-05T15:09:00"/>
    <d v="2026-08-05T15:53:00"/>
    <m/>
    <m/>
    <n v="1"/>
    <s v="AUGUST-26-dummy-data.xlsx"/>
    <b v="0"/>
    <m/>
  </r>
  <r>
    <x v="1"/>
    <x v="1"/>
    <x v="12"/>
    <x v="2"/>
    <x v="2"/>
    <x v="0"/>
    <x v="0"/>
    <x v="2"/>
    <x v="1"/>
    <n v="1"/>
    <s v="St Dhh Main Theatre"/>
    <d v="2026-08-05T00:00:00"/>
    <d v="2026-08-05T13:00:00"/>
    <d v="2026-08-05T17:00:00"/>
    <s v="971605294150"/>
    <s v="777561"/>
    <s v="Septoplasty"/>
    <s v="Tissue biopsy"/>
    <s v="ENT"/>
    <s v="Dr Dummy 11"/>
    <d v="2026-08-05T14:12:00"/>
    <d v="2026-08-05T14:44:00"/>
    <m/>
    <m/>
    <n v="1"/>
    <s v="AUGUST-26-dummy-data.xlsx"/>
    <b v="0"/>
    <m/>
  </r>
  <r>
    <x v="1"/>
    <x v="1"/>
    <x v="12"/>
    <x v="2"/>
    <x v="2"/>
    <x v="0"/>
    <x v="0"/>
    <x v="2"/>
    <x v="1"/>
    <n v="1"/>
    <s v="St Dhh Main Theatre"/>
    <d v="2026-08-05T00:00:00"/>
    <d v="2026-08-05T13:00:00"/>
    <d v="2026-08-05T17:00:00"/>
    <s v="995931723480"/>
    <s v="926901"/>
    <s v="Septoplasty"/>
    <m/>
    <s v="ENT"/>
    <s v="Dr Dummy 11"/>
    <d v="2026-08-05T13:04:00"/>
    <d v="2026-08-05T13:35:00"/>
    <m/>
    <m/>
    <n v="1"/>
    <s v="AUGUST-26-dummy-data.xlsx"/>
    <b v="0"/>
    <m/>
  </r>
  <r>
    <x v="1"/>
    <x v="1"/>
    <x v="12"/>
    <x v="2"/>
    <x v="2"/>
    <x v="0"/>
    <x v="0"/>
    <x v="2"/>
    <x v="0"/>
    <n v="1"/>
    <s v="St Dhh Main Theatre"/>
    <d v="2026-08-07T00:00:00"/>
    <d v="2026-08-07T13:30:00"/>
    <d v="2026-08-07T17:30:00"/>
    <m/>
    <m/>
    <m/>
    <m/>
    <m/>
    <m/>
    <m/>
    <m/>
    <n v="4"/>
    <n v="0"/>
    <n v="4"/>
    <s v="AUGUST-26-dummy-data.xlsx"/>
    <b v="0"/>
    <n v="0"/>
  </r>
  <r>
    <x v="1"/>
    <x v="1"/>
    <x v="12"/>
    <x v="2"/>
    <x v="2"/>
    <x v="0"/>
    <x v="0"/>
    <x v="2"/>
    <x v="1"/>
    <n v="1"/>
    <s v="St Dhh Main Theatre"/>
    <d v="2026-08-07T00:00:00"/>
    <d v="2026-08-07T13:30:00"/>
    <d v="2026-08-07T17:30:00"/>
    <s v="907059621438"/>
    <s v="819944"/>
    <s v="Nasal polypectomy"/>
    <m/>
    <s v="ENT"/>
    <s v="Dr Dummy 01"/>
    <d v="2026-08-07T14:40:00"/>
    <d v="2026-08-07T15:20:00"/>
    <m/>
    <m/>
    <n v="1"/>
    <s v="AUGUST-26-dummy-data.xlsx"/>
    <b v="0"/>
    <m/>
  </r>
  <r>
    <x v="1"/>
    <x v="1"/>
    <x v="12"/>
    <x v="2"/>
    <x v="2"/>
    <x v="0"/>
    <x v="0"/>
    <x v="2"/>
    <x v="1"/>
    <n v="1"/>
    <s v="St Dhh Main Theatre"/>
    <d v="2026-08-07T00:00:00"/>
    <d v="2026-08-07T13:30:00"/>
    <d v="2026-08-07T17:30:00"/>
    <s v="921788497455"/>
    <s v="767001"/>
    <s v="Septoplasty"/>
    <m/>
    <s v="ENT"/>
    <s v="Dr Dummy 01"/>
    <d v="2026-08-07T13:39:00"/>
    <d v="2026-08-07T14:13:00"/>
    <m/>
    <m/>
    <n v="1"/>
    <s v="AUGUST-26-dummy-data.xlsx"/>
    <b v="0"/>
    <m/>
  </r>
  <r>
    <x v="1"/>
    <x v="1"/>
    <x v="12"/>
    <x v="2"/>
    <x v="2"/>
    <x v="0"/>
    <x v="0"/>
    <x v="2"/>
    <x v="1"/>
    <n v="1"/>
    <s v="St Dhh Main Theatre"/>
    <d v="2026-08-07T00:00:00"/>
    <d v="2026-08-07T13:30:00"/>
    <d v="2026-08-07T17:30:00"/>
    <s v="926824752217"/>
    <s v="982876"/>
    <s v="Grommet insertion"/>
    <m/>
    <s v="ENT"/>
    <s v="Dr Dummy 01"/>
    <d v="2026-08-07T16:37:00"/>
    <d v="2026-08-07T17:13:00"/>
    <m/>
    <m/>
    <n v="1"/>
    <s v="AUGUST-26-dummy-data.xlsx"/>
    <b v="0"/>
    <m/>
  </r>
  <r>
    <x v="1"/>
    <x v="1"/>
    <x v="12"/>
    <x v="2"/>
    <x v="2"/>
    <x v="0"/>
    <x v="0"/>
    <x v="2"/>
    <x v="1"/>
    <n v="1"/>
    <s v="St Dhh Main Theatre"/>
    <d v="2026-08-07T00:00:00"/>
    <d v="2026-08-07T13:30:00"/>
    <d v="2026-08-07T17:30:00"/>
    <s v="965501341781"/>
    <s v="833611"/>
    <s v="Grommet insertion"/>
    <s v="Diagnostic examination"/>
    <s v="ENT"/>
    <s v="Dr Dummy 01"/>
    <d v="2026-08-07T15:34:00"/>
    <d v="2026-08-07T15:59:00"/>
    <m/>
    <m/>
    <n v="1"/>
    <s v="AUGUST-26-dummy-data.xlsx"/>
    <b v="0"/>
    <m/>
  </r>
  <r>
    <x v="1"/>
    <x v="1"/>
    <x v="12"/>
    <x v="2"/>
    <x v="2"/>
    <x v="0"/>
    <x v="0"/>
    <x v="7"/>
    <x v="0"/>
    <n v="1"/>
    <s v="St Dhh Main Theatre"/>
    <d v="2026-08-27T00:00:00"/>
    <d v="2026-08-27T08:30:00"/>
    <d v="2026-08-27T12:30:00"/>
    <m/>
    <m/>
    <m/>
    <m/>
    <m/>
    <m/>
    <m/>
    <m/>
    <n v="4"/>
    <n v="0"/>
    <n v="4"/>
    <s v="AUGUST-26-dummy-data.xlsx"/>
    <b v="0"/>
    <n v="0"/>
  </r>
  <r>
    <x v="1"/>
    <x v="1"/>
    <x v="12"/>
    <x v="2"/>
    <x v="2"/>
    <x v="0"/>
    <x v="0"/>
    <x v="7"/>
    <x v="1"/>
    <n v="1"/>
    <s v="St Dhh Main Theatre"/>
    <d v="2026-08-27T00:00:00"/>
    <d v="2026-08-27T08:30:00"/>
    <d v="2026-08-27T12:30:00"/>
    <s v="911199046485"/>
    <s v="749372"/>
    <s v="Skin graft"/>
    <s v="Diagnostic examination"/>
    <s v="Plastic Surgery"/>
    <s v="Dr Dummy 03"/>
    <d v="2026-08-27T11:40:00"/>
    <d v="2026-08-27T12:19:00"/>
    <m/>
    <m/>
    <n v="1"/>
    <s v="AUGUST-26-dummy-data.xlsx"/>
    <b v="0"/>
    <m/>
  </r>
  <r>
    <x v="1"/>
    <x v="1"/>
    <x v="12"/>
    <x v="2"/>
    <x v="2"/>
    <x v="0"/>
    <x v="0"/>
    <x v="7"/>
    <x v="1"/>
    <n v="1"/>
    <s v="St Dhh Main Theatre"/>
    <d v="2026-08-27T00:00:00"/>
    <d v="2026-08-27T08:30:00"/>
    <d v="2026-08-27T12:30:00"/>
    <s v="922080385125"/>
    <s v="929976"/>
    <s v="Scar revision"/>
    <m/>
    <s v="Plastic Surgery"/>
    <s v="Dr Dummy 03"/>
    <d v="2026-08-27T09:42:00"/>
    <d v="2026-08-27T10:25:00"/>
    <m/>
    <m/>
    <n v="1"/>
    <s v="AUGUST-26-dummy-data.xlsx"/>
    <b v="0"/>
    <m/>
  </r>
  <r>
    <x v="1"/>
    <x v="1"/>
    <x v="12"/>
    <x v="2"/>
    <x v="2"/>
    <x v="0"/>
    <x v="0"/>
    <x v="7"/>
    <x v="1"/>
    <n v="1"/>
    <s v="St Dhh Main Theatre"/>
    <d v="2026-08-27T00:00:00"/>
    <d v="2026-08-27T08:30:00"/>
    <d v="2026-08-27T12:30:00"/>
    <s v="935295430197"/>
    <s v="848672"/>
    <s v="Skin graft"/>
    <m/>
    <s v="Plastic Surgery"/>
    <s v="Dr Dummy 03"/>
    <d v="2026-08-27T10:33:00"/>
    <d v="2026-08-27T11:15:00"/>
    <m/>
    <m/>
    <n v="1"/>
    <s v="AUGUST-26-dummy-data.xlsx"/>
    <b v="0"/>
    <m/>
  </r>
  <r>
    <x v="1"/>
    <x v="1"/>
    <x v="12"/>
    <x v="2"/>
    <x v="2"/>
    <x v="0"/>
    <x v="0"/>
    <x v="7"/>
    <x v="1"/>
    <n v="1"/>
    <s v="St Dhh Main Theatre"/>
    <d v="2026-08-27T00:00:00"/>
    <d v="2026-08-27T08:30:00"/>
    <d v="2026-08-27T12:30:00"/>
    <s v="976996583607"/>
    <s v="885809"/>
    <s v="Hand wound repair"/>
    <s v="Tissue biopsy"/>
    <s v="Plastic Surgery"/>
    <s v="Dr Dummy 03"/>
    <d v="2026-08-27T08:35:00"/>
    <d v="2026-08-27T09:00:00"/>
    <m/>
    <m/>
    <n v="1"/>
    <s v="AUGUST-26-dummy-data.xlsx"/>
    <b v="0"/>
    <m/>
  </r>
  <r>
    <x v="1"/>
    <x v="1"/>
    <x v="12"/>
    <x v="3"/>
    <x v="0"/>
    <x v="0"/>
    <x v="0"/>
    <x v="7"/>
    <x v="0"/>
    <n v="1"/>
    <s v="St Dhh Main Theatre"/>
    <d v="2026-06-06T00:00:00"/>
    <d v="2026-06-06T08:30:00"/>
    <d v="2026-06-06T13:00:00"/>
    <m/>
    <m/>
    <m/>
    <m/>
    <m/>
    <m/>
    <m/>
    <m/>
    <n v="4"/>
    <n v="0"/>
    <n v="4"/>
    <s v="JUNE-26-dummy-data.xlsx"/>
    <b v="0"/>
    <n v="0"/>
  </r>
  <r>
    <x v="1"/>
    <x v="1"/>
    <x v="12"/>
    <x v="3"/>
    <x v="0"/>
    <x v="0"/>
    <x v="0"/>
    <x v="7"/>
    <x v="1"/>
    <n v="1"/>
    <s v="St Dhh Main Theatre"/>
    <d v="2026-06-06T00:00:00"/>
    <d v="2026-06-06T08:30:00"/>
    <d v="2026-06-06T13:00:00"/>
    <s v="608012837869"/>
    <s v="60277686"/>
    <s v="Excision of skin lesion"/>
    <m/>
    <s v="Plastic Surgery"/>
    <s v="Dr Dummy 02"/>
    <d v="2026-06-06T09:42:00"/>
    <d v="2026-06-06T10:23:00"/>
    <m/>
    <m/>
    <n v="1"/>
    <s v="JUNE-26-dummy-data.xlsx"/>
    <b v="0"/>
    <m/>
  </r>
  <r>
    <x v="1"/>
    <x v="1"/>
    <x v="12"/>
    <x v="3"/>
    <x v="0"/>
    <x v="0"/>
    <x v="0"/>
    <x v="7"/>
    <x v="1"/>
    <n v="1"/>
    <s v="St Dhh Main Theatre"/>
    <d v="2026-06-06T00:00:00"/>
    <d v="2026-06-06T08:30:00"/>
    <d v="2026-06-06T13:00:00"/>
    <s v="623476151888"/>
    <s v="60195989"/>
    <s v="Hand wound repair"/>
    <m/>
    <s v="Plastic Surgery"/>
    <s v="Dr Dummy 02"/>
    <d v="2026-06-06T08:42:00"/>
    <d v="2026-06-06T09:20:00"/>
    <m/>
    <m/>
    <n v="1"/>
    <s v="JUNE-26-dummy-data.xlsx"/>
    <b v="0"/>
    <m/>
  </r>
  <r>
    <x v="1"/>
    <x v="1"/>
    <x v="12"/>
    <x v="3"/>
    <x v="0"/>
    <x v="0"/>
    <x v="0"/>
    <x v="7"/>
    <x v="1"/>
    <n v="1"/>
    <s v="St Dhh Main Theatre"/>
    <d v="2026-06-06T00:00:00"/>
    <d v="2026-06-06T08:30:00"/>
    <d v="2026-06-06T13:00:00"/>
    <s v="678084176358"/>
    <s v="60261784"/>
    <s v="Hand wound repair"/>
    <m/>
    <s v="Plastic Surgery"/>
    <s v="Dr Dummy 02"/>
    <d v="2026-06-06T11:54:00"/>
    <d v="2026-06-06T12:34:00"/>
    <m/>
    <m/>
    <n v="1"/>
    <s v="JUNE-26-dummy-data.xlsx"/>
    <b v="0"/>
    <m/>
  </r>
  <r>
    <x v="1"/>
    <x v="1"/>
    <x v="12"/>
    <x v="3"/>
    <x v="0"/>
    <x v="0"/>
    <x v="0"/>
    <x v="7"/>
    <x v="1"/>
    <n v="1"/>
    <s v="St Dhh Main Theatre"/>
    <d v="2026-06-06T00:00:00"/>
    <d v="2026-06-06T08:30:00"/>
    <d v="2026-06-06T13:00:00"/>
    <s v="690557947893"/>
    <s v="60275477"/>
    <s v="Skin graft"/>
    <m/>
    <s v="Plastic Surgery"/>
    <s v="Dr Dummy 02"/>
    <d v="2026-06-06T10:55:00"/>
    <d v="2026-06-06T11:31:00"/>
    <m/>
    <m/>
    <n v="1"/>
    <s v="JUNE-26-dummy-data.xlsx"/>
    <b v="0"/>
    <m/>
  </r>
  <r>
    <x v="1"/>
    <x v="1"/>
    <x v="12"/>
    <x v="3"/>
    <x v="1"/>
    <x v="0"/>
    <x v="0"/>
    <x v="1"/>
    <x v="0"/>
    <n v="1"/>
    <s v="St Dhh Main Theatre"/>
    <d v="2026-07-08T00:00:00"/>
    <d v="2026-07-08T09:00:00"/>
    <d v="2026-07-08T13:30:00"/>
    <m/>
    <m/>
    <m/>
    <m/>
    <m/>
    <m/>
    <m/>
    <m/>
    <n v="4"/>
    <n v="0"/>
    <n v="4"/>
    <s v="JULY-26-dummy-data.xlsx"/>
    <b v="0"/>
    <n v="0"/>
  </r>
  <r>
    <x v="1"/>
    <x v="1"/>
    <x v="12"/>
    <x v="3"/>
    <x v="1"/>
    <x v="0"/>
    <x v="0"/>
    <x v="1"/>
    <x v="1"/>
    <n v="1"/>
    <s v="St Dhh Main Theatre"/>
    <d v="2026-07-08T00:00:00"/>
    <d v="2026-07-08T09:00:00"/>
    <d v="2026-07-08T13:30:00"/>
    <s v="732056570239"/>
    <s v="70258552"/>
    <s v="Ureteroscopy"/>
    <s v="Wound closure"/>
    <s v="Urology"/>
    <s v="Dr Dummy 20"/>
    <d v="2026-07-08T11:19:00"/>
    <d v="2026-07-08T12:04:00"/>
    <m/>
    <m/>
    <n v="1"/>
    <s v="JULY-26-dummy-data.xlsx"/>
    <b v="0"/>
    <m/>
  </r>
  <r>
    <x v="1"/>
    <x v="1"/>
    <x v="12"/>
    <x v="3"/>
    <x v="1"/>
    <x v="0"/>
    <x v="0"/>
    <x v="1"/>
    <x v="1"/>
    <n v="1"/>
    <s v="St Dhh Main Theatre"/>
    <d v="2026-07-08T00:00:00"/>
    <d v="2026-07-08T09:00:00"/>
    <d v="2026-07-08T13:30:00"/>
    <s v="735378304053"/>
    <s v="70285486"/>
    <s v="Flexible cystoscopy"/>
    <s v="Wound closure"/>
    <s v="Urology"/>
    <s v="Dr Dummy 20"/>
    <d v="2026-07-08T09:11:00"/>
    <d v="2026-07-08T09:52:00"/>
    <m/>
    <m/>
    <n v="1"/>
    <s v="JULY-26-dummy-data.xlsx"/>
    <b v="0"/>
    <m/>
  </r>
  <r>
    <x v="1"/>
    <x v="1"/>
    <x v="12"/>
    <x v="3"/>
    <x v="1"/>
    <x v="0"/>
    <x v="0"/>
    <x v="1"/>
    <x v="1"/>
    <n v="1"/>
    <s v="St Dhh Main Theatre"/>
    <d v="2026-07-08T00:00:00"/>
    <d v="2026-07-08T09:00:00"/>
    <d v="2026-07-08T13:30:00"/>
    <s v="735402943938"/>
    <s v="70026600"/>
    <s v="Bladder biopsy"/>
    <m/>
    <s v="Urology"/>
    <s v="Dr Dummy 20"/>
    <d v="2026-07-08T10:11:00"/>
    <d v="2026-07-08T10:51:00"/>
    <m/>
    <m/>
    <n v="1"/>
    <s v="JULY-26-dummy-data.xlsx"/>
    <b v="0"/>
    <m/>
  </r>
  <r>
    <x v="1"/>
    <x v="1"/>
    <x v="12"/>
    <x v="3"/>
    <x v="1"/>
    <x v="0"/>
    <x v="0"/>
    <x v="1"/>
    <x v="1"/>
    <n v="1"/>
    <s v="St Dhh Main Theatre"/>
    <d v="2026-07-08T00:00:00"/>
    <d v="2026-07-08T09:00:00"/>
    <d v="2026-07-08T13:30:00"/>
    <s v="759456946304"/>
    <s v="70291464"/>
    <s v="Ureteric stent insertion"/>
    <m/>
    <s v="Urology"/>
    <s v="Dr Dummy 20"/>
    <d v="2026-07-08T12:31:00"/>
    <d v="2026-07-08T13:15:00"/>
    <m/>
    <m/>
    <n v="1"/>
    <s v="JULY-26-dummy-data.xlsx"/>
    <b v="0"/>
    <m/>
  </r>
  <r>
    <x v="1"/>
    <x v="1"/>
    <x v="12"/>
    <x v="3"/>
    <x v="1"/>
    <x v="0"/>
    <x v="0"/>
    <x v="7"/>
    <x v="0"/>
    <n v="1"/>
    <s v="St Dhh Main Theatre"/>
    <d v="2026-07-18T00:00:00"/>
    <d v="2026-07-18T09:00:00"/>
    <d v="2026-07-18T13:30:00"/>
    <m/>
    <m/>
    <m/>
    <m/>
    <m/>
    <m/>
    <m/>
    <m/>
    <n v="4"/>
    <n v="0"/>
    <n v="4"/>
    <s v="JULY-26-dummy-data.xlsx"/>
    <b v="0"/>
    <n v="0"/>
  </r>
  <r>
    <x v="1"/>
    <x v="1"/>
    <x v="12"/>
    <x v="3"/>
    <x v="1"/>
    <x v="0"/>
    <x v="0"/>
    <x v="7"/>
    <x v="1"/>
    <n v="1"/>
    <s v="St Dhh Main Theatre"/>
    <d v="2026-07-18T00:00:00"/>
    <d v="2026-07-18T09:00:00"/>
    <d v="2026-07-18T13:30:00"/>
    <s v="752128227892"/>
    <s v="70186421"/>
    <s v="Hand wound repair"/>
    <m/>
    <s v="Plastic Surgery"/>
    <s v="Dr Dummy 09"/>
    <d v="2026-07-18T11:18:00"/>
    <d v="2026-07-18T11:55:00"/>
    <m/>
    <m/>
    <n v="1"/>
    <s v="JULY-26-dummy-data.xlsx"/>
    <b v="0"/>
    <m/>
  </r>
  <r>
    <x v="1"/>
    <x v="1"/>
    <x v="12"/>
    <x v="3"/>
    <x v="1"/>
    <x v="0"/>
    <x v="0"/>
    <x v="7"/>
    <x v="1"/>
    <n v="1"/>
    <s v="St Dhh Main Theatre"/>
    <d v="2026-07-18T00:00:00"/>
    <d v="2026-07-18T09:00:00"/>
    <d v="2026-07-18T13:30:00"/>
    <s v="762525749601"/>
    <s v="70290890"/>
    <s v="Skin graft"/>
    <s v="Local anaesthetic infiltration"/>
    <s v="Plastic Surgery"/>
    <s v="Dr Dummy 09"/>
    <d v="2026-07-18T10:16:00"/>
    <d v="2026-07-18T10:51:00"/>
    <m/>
    <m/>
    <n v="1"/>
    <s v="JULY-26-dummy-data.xlsx"/>
    <b v="0"/>
    <m/>
  </r>
  <r>
    <x v="1"/>
    <x v="1"/>
    <x v="12"/>
    <x v="3"/>
    <x v="1"/>
    <x v="0"/>
    <x v="0"/>
    <x v="7"/>
    <x v="1"/>
    <n v="1"/>
    <s v="St Dhh Main Theatre"/>
    <d v="2026-07-18T00:00:00"/>
    <d v="2026-07-18T09:00:00"/>
    <d v="2026-07-18T13:30:00"/>
    <s v="774280247370"/>
    <s v="70157088"/>
    <s v="Hand wound repair"/>
    <m/>
    <s v="Plastic Surgery"/>
    <s v="Dr Dummy 09"/>
    <d v="2026-07-18T12:23:00"/>
    <d v="2026-07-18T13:04:00"/>
    <m/>
    <m/>
    <n v="1"/>
    <s v="JULY-26-dummy-data.xlsx"/>
    <b v="0"/>
    <m/>
  </r>
  <r>
    <x v="1"/>
    <x v="1"/>
    <x v="12"/>
    <x v="3"/>
    <x v="1"/>
    <x v="0"/>
    <x v="0"/>
    <x v="7"/>
    <x v="1"/>
    <n v="1"/>
    <s v="St Dhh Main Theatre"/>
    <d v="2026-07-18T00:00:00"/>
    <d v="2026-07-18T09:00:00"/>
    <d v="2026-07-18T13:30:00"/>
    <s v="788639182270"/>
    <s v="70175430"/>
    <s v="Excision of skin lesion"/>
    <s v="Local anaesthetic infiltration"/>
    <s v="Plastic Surgery"/>
    <s v="Dr Dummy 09"/>
    <d v="2026-07-18T09:02:00"/>
    <d v="2026-07-18T09:42:00"/>
    <m/>
    <m/>
    <n v="1"/>
    <s v="JULY-26-dummy-data.xlsx"/>
    <b v="0"/>
    <m/>
  </r>
  <r>
    <x v="1"/>
    <x v="1"/>
    <x v="12"/>
    <x v="3"/>
    <x v="1"/>
    <x v="0"/>
    <x v="0"/>
    <x v="1"/>
    <x v="0"/>
    <n v="1"/>
    <s v="St Dhh Main Theatre"/>
    <d v="2026-07-22T00:00:00"/>
    <d v="2026-07-22T08:00:00"/>
    <d v="2026-07-22T12:30:00"/>
    <m/>
    <m/>
    <m/>
    <m/>
    <m/>
    <m/>
    <m/>
    <m/>
    <n v="4"/>
    <n v="0"/>
    <n v="4"/>
    <s v="JULY-26-dummy-data.xlsx"/>
    <b v="0"/>
    <n v="0"/>
  </r>
  <r>
    <x v="1"/>
    <x v="1"/>
    <x v="12"/>
    <x v="3"/>
    <x v="1"/>
    <x v="0"/>
    <x v="0"/>
    <x v="1"/>
    <x v="1"/>
    <n v="1"/>
    <s v="St Dhh Main Theatre"/>
    <d v="2026-07-22T00:00:00"/>
    <d v="2026-07-22T08:00:00"/>
    <d v="2026-07-22T12:30:00"/>
    <s v="708849090430"/>
    <s v="70167568"/>
    <s v="Ureteric stent insertion"/>
    <s v="Wound dressing"/>
    <s v="Urology"/>
    <s v="Dr Dummy 16"/>
    <d v="2026-07-22T11:32:00"/>
    <d v="2026-07-22T12:14:00"/>
    <m/>
    <m/>
    <n v="1"/>
    <s v="JULY-26-dummy-data.xlsx"/>
    <b v="0"/>
    <m/>
  </r>
  <r>
    <x v="1"/>
    <x v="1"/>
    <x v="12"/>
    <x v="3"/>
    <x v="1"/>
    <x v="0"/>
    <x v="0"/>
    <x v="1"/>
    <x v="1"/>
    <n v="1"/>
    <s v="St Dhh Main Theatre"/>
    <d v="2026-07-22T00:00:00"/>
    <d v="2026-07-22T08:00:00"/>
    <d v="2026-07-22T12:30:00"/>
    <s v="731067500728"/>
    <s v="70165773"/>
    <s v="Ureteroscopy"/>
    <m/>
    <s v="Urology"/>
    <s v="Dr Dummy 16"/>
    <d v="2026-07-22T09:18:00"/>
    <d v="2026-07-22T09:57:00"/>
    <m/>
    <m/>
    <n v="1"/>
    <s v="JULY-26-dummy-data.xlsx"/>
    <b v="0"/>
    <m/>
  </r>
  <r>
    <x v="1"/>
    <x v="1"/>
    <x v="12"/>
    <x v="3"/>
    <x v="1"/>
    <x v="0"/>
    <x v="0"/>
    <x v="1"/>
    <x v="1"/>
    <n v="1"/>
    <s v="St Dhh Main Theatre"/>
    <d v="2026-07-22T00:00:00"/>
    <d v="2026-07-22T08:00:00"/>
    <d v="2026-07-22T12:30:00"/>
    <s v="755548790376"/>
    <s v="70221724"/>
    <s v="Flexible cystoscopy"/>
    <m/>
    <s v="Urology"/>
    <s v="Dr Dummy 16"/>
    <d v="2026-07-22T08:06:00"/>
    <d v="2026-07-22T08:41:00"/>
    <m/>
    <m/>
    <n v="1"/>
    <s v="JULY-26-dummy-data.xlsx"/>
    <b v="0"/>
    <m/>
  </r>
  <r>
    <x v="1"/>
    <x v="1"/>
    <x v="12"/>
    <x v="3"/>
    <x v="1"/>
    <x v="0"/>
    <x v="0"/>
    <x v="1"/>
    <x v="1"/>
    <n v="1"/>
    <s v="St Dhh Main Theatre"/>
    <d v="2026-07-22T00:00:00"/>
    <d v="2026-07-22T08:00:00"/>
    <d v="2026-07-22T12:30:00"/>
    <s v="785062383766"/>
    <s v="70263839"/>
    <s v="Ureteric stent insertion"/>
    <m/>
    <s v="Urology"/>
    <s v="Dr Dummy 16"/>
    <d v="2026-07-22T10:19:00"/>
    <d v="2026-07-22T10:56:00"/>
    <m/>
    <m/>
    <n v="1"/>
    <s v="JULY-26-dummy-data.xlsx"/>
    <b v="0"/>
    <m/>
  </r>
  <r>
    <x v="1"/>
    <x v="1"/>
    <x v="12"/>
    <x v="3"/>
    <x v="1"/>
    <x v="0"/>
    <x v="0"/>
    <x v="4"/>
    <x v="0"/>
    <n v="1"/>
    <s v="St Dhh Main Theatre"/>
    <d v="2026-07-25T00:00:00"/>
    <d v="2026-07-25T08:00:00"/>
    <d v="2026-07-25T12:30:00"/>
    <m/>
    <m/>
    <m/>
    <m/>
    <m/>
    <m/>
    <m/>
    <m/>
    <n v="4"/>
    <n v="0"/>
    <n v="4"/>
    <s v="JULY-26-dummy-data.xlsx"/>
    <b v="0"/>
    <n v="0"/>
  </r>
  <r>
    <x v="1"/>
    <x v="1"/>
    <x v="12"/>
    <x v="3"/>
    <x v="1"/>
    <x v="0"/>
    <x v="0"/>
    <x v="4"/>
    <x v="1"/>
    <n v="1"/>
    <s v="St Dhh Main Theatre"/>
    <d v="2026-07-25T00:00:00"/>
    <d v="2026-07-25T08:00:00"/>
    <d v="2026-07-25T12:30:00"/>
    <s v="729813845501"/>
    <s v="70044373"/>
    <s v="Inguinal hernia repair"/>
    <s v="Diagnostic examination"/>
    <s v="General Surgery"/>
    <s v="Dr Dummy 06"/>
    <d v="2026-07-25T08:06:00"/>
    <d v="2026-07-25T08:50:00"/>
    <m/>
    <m/>
    <n v="1"/>
    <s v="JULY-26-dummy-data.xlsx"/>
    <b v="0"/>
    <m/>
  </r>
  <r>
    <x v="1"/>
    <x v="1"/>
    <x v="12"/>
    <x v="3"/>
    <x v="1"/>
    <x v="0"/>
    <x v="0"/>
    <x v="4"/>
    <x v="1"/>
    <n v="1"/>
    <s v="St Dhh Main Theatre"/>
    <d v="2026-07-25T00:00:00"/>
    <d v="2026-07-25T08:00:00"/>
    <d v="2026-07-25T12:30:00"/>
    <s v="746000501024"/>
    <s v="70022723"/>
    <s v="Excision of skin lesion"/>
    <m/>
    <s v="General Surgery"/>
    <s v="Dr Dummy 06"/>
    <d v="2026-07-25T11:32:00"/>
    <d v="2026-07-25T12:07:00"/>
    <m/>
    <m/>
    <n v="1"/>
    <s v="JULY-26-dummy-data.xlsx"/>
    <b v="0"/>
    <m/>
  </r>
  <r>
    <x v="1"/>
    <x v="1"/>
    <x v="12"/>
    <x v="3"/>
    <x v="1"/>
    <x v="0"/>
    <x v="0"/>
    <x v="4"/>
    <x v="1"/>
    <n v="1"/>
    <s v="St Dhh Main Theatre"/>
    <d v="2026-07-25T00:00:00"/>
    <d v="2026-07-25T08:00:00"/>
    <d v="2026-07-25T12:30:00"/>
    <s v="752120223664"/>
    <s v="70116706"/>
    <s v="Incision and drainage of abscess"/>
    <s v="Wound closure"/>
    <s v="General Surgery"/>
    <s v="Dr Dummy 06"/>
    <d v="2026-07-25T09:19:00"/>
    <d v="2026-07-25T09:51:00"/>
    <m/>
    <m/>
    <n v="1"/>
    <s v="JULY-26-dummy-data.xlsx"/>
    <b v="0"/>
    <m/>
  </r>
  <r>
    <x v="1"/>
    <x v="1"/>
    <x v="12"/>
    <x v="3"/>
    <x v="1"/>
    <x v="0"/>
    <x v="0"/>
    <x v="4"/>
    <x v="1"/>
    <n v="1"/>
    <s v="St Dhh Main Theatre"/>
    <d v="2026-07-25T00:00:00"/>
    <d v="2026-07-25T08:00:00"/>
    <d v="2026-07-25T12:30:00"/>
    <s v="794378036725"/>
    <s v="70075565"/>
    <s v="Excision of skin lesion"/>
    <s v="Local anaesthetic infiltration"/>
    <s v="General Surgery"/>
    <s v="Dr Dummy 06"/>
    <d v="2026-07-25T10:22:00"/>
    <d v="2026-07-25T11:08:00"/>
    <m/>
    <m/>
    <n v="1"/>
    <s v="JULY-26-dummy-data.xlsx"/>
    <b v="0"/>
    <m/>
  </r>
  <r>
    <x v="1"/>
    <x v="1"/>
    <x v="12"/>
    <x v="3"/>
    <x v="1"/>
    <x v="0"/>
    <x v="0"/>
    <x v="7"/>
    <x v="0"/>
    <n v="1"/>
    <s v="St Dhh Main Theatre"/>
    <d v="2026-07-28T00:00:00"/>
    <d v="2026-07-28T13:00:00"/>
    <d v="2026-07-28T17:30:00"/>
    <m/>
    <m/>
    <m/>
    <m/>
    <m/>
    <m/>
    <m/>
    <m/>
    <n v="4"/>
    <n v="0"/>
    <n v="4"/>
    <s v="JULY-26-dummy-data.xlsx"/>
    <b v="0"/>
    <n v="0"/>
  </r>
  <r>
    <x v="1"/>
    <x v="1"/>
    <x v="12"/>
    <x v="3"/>
    <x v="1"/>
    <x v="0"/>
    <x v="0"/>
    <x v="7"/>
    <x v="1"/>
    <n v="1"/>
    <s v="St Dhh Main Theatre"/>
    <d v="2026-07-28T00:00:00"/>
    <d v="2026-07-28T13:00:00"/>
    <d v="2026-07-28T17:30:00"/>
    <s v="736552342096"/>
    <s v="70032508"/>
    <s v="Skin graft"/>
    <m/>
    <s v="Plastic Surgery"/>
    <s v="Dr Dummy 12"/>
    <d v="2026-07-28T13:06:00"/>
    <d v="2026-07-28T13:32:00"/>
    <m/>
    <m/>
    <n v="1"/>
    <s v="JULY-26-dummy-data.xlsx"/>
    <b v="0"/>
    <m/>
  </r>
  <r>
    <x v="1"/>
    <x v="1"/>
    <x v="12"/>
    <x v="3"/>
    <x v="1"/>
    <x v="0"/>
    <x v="0"/>
    <x v="7"/>
    <x v="1"/>
    <n v="1"/>
    <s v="St Dhh Main Theatre"/>
    <d v="2026-07-28T00:00:00"/>
    <d v="2026-07-28T13:00:00"/>
    <d v="2026-07-28T17:30:00"/>
    <s v="737410720693"/>
    <s v="70010409"/>
    <s v="Skin graft"/>
    <s v="Local anaesthetic infiltration"/>
    <s v="Plastic Surgery"/>
    <s v="Dr Dummy 12"/>
    <d v="2026-07-28T14:15:00"/>
    <d v="2026-07-28T14:52:00"/>
    <m/>
    <m/>
    <n v="1"/>
    <s v="JULY-26-dummy-data.xlsx"/>
    <b v="0"/>
    <m/>
  </r>
  <r>
    <x v="1"/>
    <x v="1"/>
    <x v="12"/>
    <x v="3"/>
    <x v="1"/>
    <x v="0"/>
    <x v="0"/>
    <x v="7"/>
    <x v="1"/>
    <n v="1"/>
    <s v="St Dhh Main Theatre"/>
    <d v="2026-07-28T00:00:00"/>
    <d v="2026-07-28T13:00:00"/>
    <d v="2026-07-28T17:30:00"/>
    <s v="755553896491"/>
    <s v="70219496"/>
    <s v="Hand wound repair"/>
    <s v="Tissue biopsy"/>
    <s v="Plastic Surgery"/>
    <s v="Dr Dummy 12"/>
    <d v="2026-07-28T15:20:00"/>
    <d v="2026-07-28T16:09:00"/>
    <m/>
    <m/>
    <n v="1"/>
    <s v="JULY-26-dummy-data.xlsx"/>
    <b v="0"/>
    <m/>
  </r>
  <r>
    <x v="1"/>
    <x v="1"/>
    <x v="12"/>
    <x v="3"/>
    <x v="1"/>
    <x v="0"/>
    <x v="0"/>
    <x v="7"/>
    <x v="1"/>
    <n v="1"/>
    <s v="St Dhh Main Theatre"/>
    <d v="2026-07-28T00:00:00"/>
    <d v="2026-07-28T13:00:00"/>
    <d v="2026-07-28T17:30:00"/>
    <s v="783362808194"/>
    <s v="70005752"/>
    <s v="Excision of skin lesion"/>
    <m/>
    <s v="Plastic Surgery"/>
    <s v="Dr Dummy 12"/>
    <d v="2026-07-28T16:32:00"/>
    <d v="2026-07-28T17:03:00"/>
    <m/>
    <m/>
    <n v="1"/>
    <s v="JULY-26-dummy-data.xlsx"/>
    <b v="0"/>
    <m/>
  </r>
  <r>
    <x v="1"/>
    <x v="1"/>
    <x v="12"/>
    <x v="3"/>
    <x v="2"/>
    <x v="0"/>
    <x v="0"/>
    <x v="7"/>
    <x v="0"/>
    <n v="1"/>
    <s v="St Dhh Main Theatre"/>
    <d v="2026-08-06T00:00:00"/>
    <d v="2026-08-06T13:00:00"/>
    <d v="2026-08-06T17:30:00"/>
    <m/>
    <m/>
    <m/>
    <m/>
    <m/>
    <m/>
    <m/>
    <m/>
    <n v="4"/>
    <n v="0"/>
    <n v="4"/>
    <s v="AUGUST-26-dummy-data.xlsx"/>
    <b v="0"/>
    <n v="0"/>
  </r>
  <r>
    <x v="1"/>
    <x v="1"/>
    <x v="12"/>
    <x v="3"/>
    <x v="2"/>
    <x v="0"/>
    <x v="0"/>
    <x v="7"/>
    <x v="1"/>
    <n v="1"/>
    <s v="St Dhh Main Theatre"/>
    <d v="2026-08-06T00:00:00"/>
    <d v="2026-08-06T13:00:00"/>
    <d v="2026-08-06T17:30:00"/>
    <s v="971696917316"/>
    <s v="804710"/>
    <s v="Skin graft"/>
    <s v="Wound dressing"/>
    <s v="Plastic Surgery"/>
    <s v="Dr Dummy 24"/>
    <d v="2026-08-06T13:11:00"/>
    <d v="2026-08-06T13:53:00"/>
    <m/>
    <m/>
    <n v="1"/>
    <s v="AUGUST-26-dummy-data.xlsx"/>
    <b v="0"/>
    <m/>
  </r>
  <r>
    <x v="1"/>
    <x v="1"/>
    <x v="12"/>
    <x v="3"/>
    <x v="2"/>
    <x v="0"/>
    <x v="0"/>
    <x v="7"/>
    <x v="1"/>
    <n v="1"/>
    <s v="St Dhh Main Theatre"/>
    <d v="2026-08-06T00:00:00"/>
    <d v="2026-08-06T13:00:00"/>
    <d v="2026-08-06T17:30:00"/>
    <s v="981549483955"/>
    <s v="935169"/>
    <s v="Scar revision"/>
    <m/>
    <s v="Plastic Surgery"/>
    <s v="Dr Dummy 24"/>
    <d v="2026-08-06T15:24:00"/>
    <d v="2026-08-06T16:00:00"/>
    <m/>
    <m/>
    <n v="1"/>
    <s v="AUGUST-26-dummy-data.xlsx"/>
    <b v="0"/>
    <m/>
  </r>
  <r>
    <x v="1"/>
    <x v="1"/>
    <x v="12"/>
    <x v="3"/>
    <x v="2"/>
    <x v="0"/>
    <x v="0"/>
    <x v="7"/>
    <x v="1"/>
    <n v="1"/>
    <s v="St Dhh Main Theatre"/>
    <d v="2026-08-06T00:00:00"/>
    <d v="2026-08-06T13:00:00"/>
    <d v="2026-08-06T17:30:00"/>
    <s v="984309197449"/>
    <s v="971476"/>
    <s v="Excision of skin lesion"/>
    <m/>
    <s v="Plastic Surgery"/>
    <s v="Dr Dummy 24"/>
    <d v="2026-08-06T14:10:00"/>
    <d v="2026-08-06T14:47:00"/>
    <m/>
    <m/>
    <n v="1"/>
    <s v="AUGUST-26-dummy-data.xlsx"/>
    <b v="0"/>
    <m/>
  </r>
  <r>
    <x v="1"/>
    <x v="1"/>
    <x v="12"/>
    <x v="3"/>
    <x v="2"/>
    <x v="0"/>
    <x v="0"/>
    <x v="7"/>
    <x v="1"/>
    <n v="1"/>
    <s v="St Dhh Main Theatre"/>
    <d v="2026-08-06T00:00:00"/>
    <d v="2026-08-06T13:00:00"/>
    <d v="2026-08-06T17:30:00"/>
    <s v="996789973833"/>
    <s v="864410"/>
    <s v="Hand wound repair"/>
    <m/>
    <s v="Plastic Surgery"/>
    <s v="Dr Dummy 24"/>
    <d v="2026-08-06T16:33:00"/>
    <d v="2026-08-06T17:22:00"/>
    <m/>
    <m/>
    <n v="1"/>
    <s v="AUGUST-26-dummy-data.xlsx"/>
    <b v="0"/>
    <m/>
  </r>
  <r>
    <x v="1"/>
    <x v="1"/>
    <x v="12"/>
    <x v="3"/>
    <x v="2"/>
    <x v="0"/>
    <x v="0"/>
    <x v="7"/>
    <x v="0"/>
    <n v="1"/>
    <s v="St Dhh Main Theatre"/>
    <d v="2026-08-23T00:00:00"/>
    <d v="2026-08-23T08:30:00"/>
    <d v="2026-08-23T13:00:00"/>
    <m/>
    <m/>
    <m/>
    <m/>
    <m/>
    <m/>
    <m/>
    <m/>
    <n v="4"/>
    <n v="0"/>
    <n v="4"/>
    <s v="AUGUST-26-dummy-data.xlsx"/>
    <b v="0"/>
    <n v="0"/>
  </r>
  <r>
    <x v="1"/>
    <x v="1"/>
    <x v="12"/>
    <x v="3"/>
    <x v="2"/>
    <x v="0"/>
    <x v="0"/>
    <x v="7"/>
    <x v="1"/>
    <n v="1"/>
    <s v="St Dhh Main Theatre"/>
    <d v="2026-08-23T00:00:00"/>
    <d v="2026-08-23T08:30:00"/>
    <d v="2026-08-23T13:00:00"/>
    <s v="916465791943"/>
    <s v="837824"/>
    <s v="Scar revision"/>
    <m/>
    <s v="Plastic Surgery"/>
    <s v="Dr Dummy 01"/>
    <d v="2026-08-23T09:46:00"/>
    <d v="2026-08-23T10:30:00"/>
    <m/>
    <m/>
    <n v="1"/>
    <s v="AUGUST-26-dummy-data.xlsx"/>
    <b v="0"/>
    <m/>
  </r>
  <r>
    <x v="1"/>
    <x v="1"/>
    <x v="12"/>
    <x v="3"/>
    <x v="2"/>
    <x v="0"/>
    <x v="0"/>
    <x v="7"/>
    <x v="1"/>
    <n v="1"/>
    <s v="St Dhh Main Theatre"/>
    <d v="2026-08-23T00:00:00"/>
    <d v="2026-08-23T08:30:00"/>
    <d v="2026-08-23T13:00:00"/>
    <s v="943634155462"/>
    <s v="898683"/>
    <s v="Hand wound repair"/>
    <s v="Wound dressing"/>
    <s v="Plastic Surgery"/>
    <s v="Dr Dummy 01"/>
    <d v="2026-08-23T10:48:00"/>
    <d v="2026-08-23T11:33:00"/>
    <m/>
    <m/>
    <n v="1"/>
    <s v="AUGUST-26-dummy-data.xlsx"/>
    <b v="0"/>
    <m/>
  </r>
  <r>
    <x v="1"/>
    <x v="1"/>
    <x v="12"/>
    <x v="3"/>
    <x v="2"/>
    <x v="0"/>
    <x v="0"/>
    <x v="7"/>
    <x v="1"/>
    <n v="1"/>
    <s v="St Dhh Main Theatre"/>
    <d v="2026-08-23T00:00:00"/>
    <d v="2026-08-23T08:30:00"/>
    <d v="2026-08-23T13:00:00"/>
    <s v="967969610867"/>
    <s v="820410"/>
    <s v="Hand wound repair"/>
    <m/>
    <s v="Plastic Surgery"/>
    <s v="Dr Dummy 01"/>
    <d v="2026-08-23T11:55:00"/>
    <d v="2026-08-23T12:33:00"/>
    <m/>
    <m/>
    <n v="1"/>
    <s v="AUGUST-26-dummy-data.xlsx"/>
    <b v="0"/>
    <m/>
  </r>
  <r>
    <x v="1"/>
    <x v="1"/>
    <x v="12"/>
    <x v="3"/>
    <x v="2"/>
    <x v="0"/>
    <x v="0"/>
    <x v="7"/>
    <x v="1"/>
    <n v="1"/>
    <s v="St Dhh Main Theatre"/>
    <d v="2026-08-23T00:00:00"/>
    <d v="2026-08-23T08:30:00"/>
    <d v="2026-08-23T13:00:00"/>
    <s v="994646784359"/>
    <s v="887032"/>
    <s v="Hand wound repair"/>
    <m/>
    <s v="Plastic Surgery"/>
    <s v="Dr Dummy 01"/>
    <d v="2026-08-23T08:40:00"/>
    <d v="2026-08-23T09:12:00"/>
    <m/>
    <m/>
    <n v="1"/>
    <s v="AUGUST-26-dummy-data.xlsx"/>
    <b v="0"/>
    <m/>
  </r>
  <r>
    <x v="1"/>
    <x v="1"/>
    <x v="12"/>
    <x v="3"/>
    <x v="2"/>
    <x v="0"/>
    <x v="0"/>
    <x v="7"/>
    <x v="0"/>
    <n v="1"/>
    <s v="St Dhh Main Theatre"/>
    <d v="2026-08-29T00:00:00"/>
    <d v="2026-08-29T08:00:00"/>
    <d v="2026-08-29T12:30:00"/>
    <m/>
    <m/>
    <m/>
    <m/>
    <m/>
    <m/>
    <m/>
    <m/>
    <n v="4"/>
    <n v="0"/>
    <n v="4"/>
    <s v="AUGUST-26-dummy-data.xlsx"/>
    <b v="0"/>
    <n v="0"/>
  </r>
  <r>
    <x v="1"/>
    <x v="1"/>
    <x v="12"/>
    <x v="3"/>
    <x v="2"/>
    <x v="0"/>
    <x v="0"/>
    <x v="7"/>
    <x v="1"/>
    <n v="1"/>
    <s v="St Dhh Main Theatre"/>
    <d v="2026-08-29T00:00:00"/>
    <d v="2026-08-29T08:00:00"/>
    <d v="2026-08-29T12:30:00"/>
    <s v="900394670548"/>
    <s v="887805"/>
    <s v="Excision of skin lesion"/>
    <m/>
    <s v="Plastic Surgery"/>
    <s v="Dr Dummy 05"/>
    <d v="2026-08-29T11:28:00"/>
    <d v="2026-08-29T12:00:00"/>
    <m/>
    <m/>
    <n v="1"/>
    <s v="AUGUST-26-dummy-data.xlsx"/>
    <b v="0"/>
    <m/>
  </r>
  <r>
    <x v="1"/>
    <x v="1"/>
    <x v="12"/>
    <x v="3"/>
    <x v="2"/>
    <x v="0"/>
    <x v="0"/>
    <x v="7"/>
    <x v="1"/>
    <n v="1"/>
    <s v="St Dhh Main Theatre"/>
    <d v="2026-08-29T00:00:00"/>
    <d v="2026-08-29T08:00:00"/>
    <d v="2026-08-29T12:30:00"/>
    <s v="914197067613"/>
    <s v="992728"/>
    <s v="Skin graft"/>
    <m/>
    <s v="Plastic Surgery"/>
    <s v="Dr Dummy 05"/>
    <d v="2026-08-29T10:18:00"/>
    <d v="2026-08-29T11:05:00"/>
    <m/>
    <m/>
    <n v="1"/>
    <s v="AUGUST-26-dummy-data.xlsx"/>
    <b v="0"/>
    <m/>
  </r>
  <r>
    <x v="1"/>
    <x v="1"/>
    <x v="12"/>
    <x v="3"/>
    <x v="2"/>
    <x v="0"/>
    <x v="0"/>
    <x v="7"/>
    <x v="1"/>
    <n v="1"/>
    <s v="St Dhh Main Theatre"/>
    <d v="2026-08-29T00:00:00"/>
    <d v="2026-08-29T08:00:00"/>
    <d v="2026-08-29T12:30:00"/>
    <s v="939819882320"/>
    <s v="739682"/>
    <s v="Scar revision"/>
    <m/>
    <s v="Plastic Surgery"/>
    <s v="Dr Dummy 05"/>
    <d v="2026-08-29T09:12:00"/>
    <d v="2026-08-29T09:47:00"/>
    <m/>
    <m/>
    <n v="1"/>
    <s v="AUGUST-26-dummy-data.xlsx"/>
    <b v="0"/>
    <m/>
  </r>
  <r>
    <x v="1"/>
    <x v="1"/>
    <x v="12"/>
    <x v="3"/>
    <x v="2"/>
    <x v="0"/>
    <x v="0"/>
    <x v="7"/>
    <x v="1"/>
    <n v="1"/>
    <s v="St Dhh Main Theatre"/>
    <d v="2026-08-29T00:00:00"/>
    <d v="2026-08-29T08:00:00"/>
    <d v="2026-08-29T12:30:00"/>
    <s v="986906478622"/>
    <s v="789814"/>
    <s v="Skin graft"/>
    <m/>
    <s v="Plastic Surgery"/>
    <s v="Dr Dummy 05"/>
    <d v="2026-08-29T08:06:00"/>
    <d v="2026-08-29T08:46:00"/>
    <m/>
    <m/>
    <n v="1"/>
    <s v="AUGUST-26-dummy-data.xlsx"/>
    <b v="0"/>
    <m/>
  </r>
  <r>
    <x v="1"/>
    <x v="1"/>
    <x v="12"/>
    <x v="4"/>
    <x v="0"/>
    <x v="0"/>
    <x v="0"/>
    <x v="6"/>
    <x v="0"/>
    <n v="1"/>
    <s v="St Dhh Main Theatre"/>
    <d v="2026-06-03T00:00:00"/>
    <d v="2026-06-03T13:00:00"/>
    <d v="2026-06-03T18:00:00"/>
    <m/>
    <m/>
    <m/>
    <m/>
    <m/>
    <m/>
    <m/>
    <m/>
    <n v="4"/>
    <n v="0"/>
    <n v="4"/>
    <s v="JUNE-26-dummy-data.xlsx"/>
    <b v="0"/>
    <n v="0"/>
  </r>
  <r>
    <x v="1"/>
    <x v="1"/>
    <x v="12"/>
    <x v="4"/>
    <x v="0"/>
    <x v="0"/>
    <x v="0"/>
    <x v="6"/>
    <x v="1"/>
    <n v="1"/>
    <s v="St Dhh Main Theatre"/>
    <d v="2026-06-03T00:00:00"/>
    <d v="2026-06-03T13:00:00"/>
    <d v="2026-06-03T18:00:00"/>
    <s v="612939723650"/>
    <s v="60051350"/>
    <s v="Removal of metalwork"/>
    <m/>
    <s v="Trauma and Orthopaedics"/>
    <s v="Dr Dummy 14"/>
    <d v="2026-06-03T16:47:00"/>
    <d v="2026-06-03T17:29:00"/>
    <m/>
    <m/>
    <n v="1"/>
    <s v="JUNE-26-dummy-data.xlsx"/>
    <b v="0"/>
    <m/>
  </r>
  <r>
    <x v="1"/>
    <x v="1"/>
    <x v="12"/>
    <x v="4"/>
    <x v="0"/>
    <x v="0"/>
    <x v="0"/>
    <x v="6"/>
    <x v="1"/>
    <n v="1"/>
    <s v="St Dhh Main Theatre"/>
    <d v="2026-06-03T00:00:00"/>
    <d v="2026-06-03T13:00:00"/>
    <d v="2026-06-03T18:00:00"/>
    <s v="627223681006"/>
    <s v="60063702"/>
    <s v="Knee arthroscopy"/>
    <s v="Wound dressing"/>
    <s v="Trauma and Orthopaedics"/>
    <s v="Dr Dummy 14"/>
    <d v="2026-06-03T14:24:00"/>
    <d v="2026-06-03T15:09:00"/>
    <m/>
    <m/>
    <n v="1"/>
    <s v="JUNE-26-dummy-data.xlsx"/>
    <b v="0"/>
    <m/>
  </r>
  <r>
    <x v="1"/>
    <x v="1"/>
    <x v="12"/>
    <x v="4"/>
    <x v="0"/>
    <x v="0"/>
    <x v="0"/>
    <x v="6"/>
    <x v="1"/>
    <n v="1"/>
    <s v="St Dhh Main Theatre"/>
    <d v="2026-06-03T00:00:00"/>
    <d v="2026-06-03T13:00:00"/>
    <d v="2026-06-03T18:00:00"/>
    <s v="643872622306"/>
    <s v="60000759"/>
    <s v="Removal of metalwork"/>
    <m/>
    <s v="Trauma and Orthopaedics"/>
    <s v="Dr Dummy 14"/>
    <d v="2026-06-03T13:10:00"/>
    <d v="2026-06-03T13:45:00"/>
    <m/>
    <m/>
    <n v="1"/>
    <s v="JUNE-26-dummy-data.xlsx"/>
    <b v="0"/>
    <m/>
  </r>
  <r>
    <x v="1"/>
    <x v="1"/>
    <x v="12"/>
    <x v="4"/>
    <x v="0"/>
    <x v="0"/>
    <x v="0"/>
    <x v="6"/>
    <x v="1"/>
    <n v="1"/>
    <s v="St Dhh Main Theatre"/>
    <d v="2026-06-03T00:00:00"/>
    <d v="2026-06-03T13:00:00"/>
    <d v="2026-06-03T18:00:00"/>
    <s v="653179182740"/>
    <s v="60008275"/>
    <s v="Wrist fracture fixation"/>
    <m/>
    <s v="Trauma and Orthopaedics"/>
    <s v="Dr Dummy 14"/>
    <d v="2026-06-03T15:40:00"/>
    <d v="2026-06-03T16:20:00"/>
    <m/>
    <m/>
    <n v="1"/>
    <s v="JUNE-26-dummy-data.xlsx"/>
    <b v="0"/>
    <m/>
  </r>
  <r>
    <x v="1"/>
    <x v="1"/>
    <x v="12"/>
    <x v="4"/>
    <x v="0"/>
    <x v="0"/>
    <x v="0"/>
    <x v="6"/>
    <x v="0"/>
    <n v="1"/>
    <s v="St Dhh Main Theatre"/>
    <d v="2026-06-22T00:00:00"/>
    <d v="2026-06-22T08:30:00"/>
    <d v="2026-06-22T13:30:00"/>
    <m/>
    <m/>
    <m/>
    <m/>
    <m/>
    <m/>
    <m/>
    <m/>
    <n v="4"/>
    <n v="0"/>
    <n v="4"/>
    <s v="JUNE-26-dummy-data.xlsx"/>
    <b v="0"/>
    <n v="0"/>
  </r>
  <r>
    <x v="1"/>
    <x v="1"/>
    <x v="12"/>
    <x v="4"/>
    <x v="0"/>
    <x v="0"/>
    <x v="0"/>
    <x v="6"/>
    <x v="1"/>
    <n v="1"/>
    <s v="St Dhh Main Theatre"/>
    <d v="2026-06-22T00:00:00"/>
    <d v="2026-06-22T08:30:00"/>
    <d v="2026-06-22T13:30:00"/>
    <s v="615041824197"/>
    <s v="60048086"/>
    <s v="Removal of metalwork"/>
    <s v="Wound dressing"/>
    <s v="Trauma and Orthopaedics"/>
    <s v="Dr Dummy 14"/>
    <d v="2026-06-22T08:42:00"/>
    <d v="2026-06-22T09:28:00"/>
    <m/>
    <m/>
    <n v="1"/>
    <s v="JUNE-26-dummy-data.xlsx"/>
    <b v="0"/>
    <m/>
  </r>
  <r>
    <x v="1"/>
    <x v="1"/>
    <x v="12"/>
    <x v="4"/>
    <x v="0"/>
    <x v="0"/>
    <x v="0"/>
    <x v="6"/>
    <x v="1"/>
    <n v="1"/>
    <s v="St Dhh Main Theatre"/>
    <d v="2026-06-22T00:00:00"/>
    <d v="2026-06-22T08:30:00"/>
    <d v="2026-06-22T13:30:00"/>
    <s v="615149966231"/>
    <s v="60063444"/>
    <s v="Knee arthroscopy"/>
    <m/>
    <s v="Trauma and Orthopaedics"/>
    <s v="Dr Dummy 14"/>
    <d v="2026-06-22T12:24:00"/>
    <d v="2026-06-22T13:10:00"/>
    <m/>
    <m/>
    <n v="1"/>
    <s v="JUNE-26-dummy-data.xlsx"/>
    <b v="0"/>
    <m/>
  </r>
  <r>
    <x v="1"/>
    <x v="1"/>
    <x v="12"/>
    <x v="4"/>
    <x v="0"/>
    <x v="0"/>
    <x v="0"/>
    <x v="6"/>
    <x v="1"/>
    <n v="1"/>
    <s v="St Dhh Main Theatre"/>
    <d v="2026-06-22T00:00:00"/>
    <d v="2026-06-22T08:30:00"/>
    <d v="2026-06-22T13:30:00"/>
    <s v="632244511134"/>
    <s v="60055510"/>
    <s v="Knee arthroscopy"/>
    <s v="Wound closure"/>
    <s v="Trauma and Orthopaedics"/>
    <s v="Dr Dummy 14"/>
    <d v="2026-06-22T11:09:00"/>
    <d v="2026-06-22T11:49:00"/>
    <m/>
    <m/>
    <n v="1"/>
    <s v="JUNE-26-dummy-data.xlsx"/>
    <b v="0"/>
    <m/>
  </r>
  <r>
    <x v="1"/>
    <x v="1"/>
    <x v="12"/>
    <x v="4"/>
    <x v="0"/>
    <x v="0"/>
    <x v="0"/>
    <x v="6"/>
    <x v="1"/>
    <n v="1"/>
    <s v="St Dhh Main Theatre"/>
    <d v="2026-06-22T00:00:00"/>
    <d v="2026-06-22T08:30:00"/>
    <d v="2026-06-22T13:30:00"/>
    <s v="676219117757"/>
    <s v="60151777"/>
    <s v="Removal of metalwork"/>
    <s v="Tissue biopsy"/>
    <s v="Trauma and Orthopaedics"/>
    <s v="Dr Dummy 14"/>
    <d v="2026-06-22T09:47:00"/>
    <d v="2026-06-22T10:28:00"/>
    <m/>
    <m/>
    <n v="1"/>
    <s v="JUNE-26-dummy-data.xlsx"/>
    <b v="0"/>
    <m/>
  </r>
  <r>
    <x v="1"/>
    <x v="1"/>
    <x v="12"/>
    <x v="4"/>
    <x v="1"/>
    <x v="0"/>
    <x v="0"/>
    <x v="0"/>
    <x v="0"/>
    <n v="1"/>
    <s v="St Dhh Main Theatre"/>
    <d v="2026-07-21T00:00:00"/>
    <d v="2026-07-21T13:30:00"/>
    <d v="2026-07-21T18:30:00"/>
    <m/>
    <m/>
    <m/>
    <m/>
    <m/>
    <m/>
    <m/>
    <m/>
    <n v="4"/>
    <n v="0"/>
    <n v="4"/>
    <s v="JULY-26-dummy-data.xlsx"/>
    <b v="0"/>
    <n v="0"/>
  </r>
  <r>
    <x v="1"/>
    <x v="1"/>
    <x v="12"/>
    <x v="4"/>
    <x v="1"/>
    <x v="0"/>
    <x v="0"/>
    <x v="0"/>
    <x v="1"/>
    <n v="1"/>
    <s v="St Dhh Main Theatre"/>
    <d v="2026-07-21T00:00:00"/>
    <d v="2026-07-21T13:30:00"/>
    <d v="2026-07-21T18:30:00"/>
    <s v="749044342431"/>
    <s v="70173080"/>
    <s v="Endometrial biopsy"/>
    <s v="Wound dressing"/>
    <s v="Gynaecology"/>
    <s v="Dr Dummy 22"/>
    <d v="2026-07-21T13:36:00"/>
    <d v="2026-07-21T14:19:00"/>
    <m/>
    <m/>
    <n v="1"/>
    <s v="JULY-26-dummy-data.xlsx"/>
    <b v="0"/>
    <m/>
  </r>
  <r>
    <x v="1"/>
    <x v="1"/>
    <x v="12"/>
    <x v="4"/>
    <x v="1"/>
    <x v="0"/>
    <x v="0"/>
    <x v="0"/>
    <x v="1"/>
    <n v="1"/>
    <s v="St Dhh Main Theatre"/>
    <d v="2026-07-21T00:00:00"/>
    <d v="2026-07-21T13:30:00"/>
    <d v="2026-07-21T18:30:00"/>
    <s v="778801344962"/>
    <s v="70096997"/>
    <s v="Endometrial biopsy"/>
    <m/>
    <s v="Gynaecology"/>
    <s v="Dr Dummy 22"/>
    <d v="2026-07-21T14:49:00"/>
    <d v="2026-07-21T15:49:00"/>
    <m/>
    <m/>
    <n v="1"/>
    <s v="JULY-26-dummy-data.xlsx"/>
    <b v="0"/>
    <m/>
  </r>
  <r>
    <x v="1"/>
    <x v="1"/>
    <x v="12"/>
    <x v="4"/>
    <x v="1"/>
    <x v="0"/>
    <x v="0"/>
    <x v="0"/>
    <x v="1"/>
    <n v="1"/>
    <s v="St Dhh Main Theatre"/>
    <d v="2026-07-21T00:00:00"/>
    <d v="2026-07-21T13:30:00"/>
    <d v="2026-07-21T18:30:00"/>
    <s v="791588347660"/>
    <s v="70053993"/>
    <s v="Hysteroscopy"/>
    <m/>
    <s v="Gynaecology"/>
    <s v="Dr Dummy 22"/>
    <d v="2026-07-21T17:21:00"/>
    <d v="2026-07-21T18:04:00"/>
    <m/>
    <m/>
    <n v="1"/>
    <s v="JULY-26-dummy-data.xlsx"/>
    <b v="0"/>
    <m/>
  </r>
  <r>
    <x v="1"/>
    <x v="1"/>
    <x v="12"/>
    <x v="4"/>
    <x v="1"/>
    <x v="0"/>
    <x v="0"/>
    <x v="0"/>
    <x v="1"/>
    <n v="1"/>
    <s v="St Dhh Main Theatre"/>
    <d v="2026-07-21T00:00:00"/>
    <d v="2026-07-21T13:30:00"/>
    <d v="2026-07-21T18:30:00"/>
    <s v="799682014504"/>
    <s v="70086403"/>
    <s v="Hysteroscopy"/>
    <m/>
    <s v="Gynaecology"/>
    <s v="Dr Dummy 22"/>
    <d v="2026-07-21T16:11:00"/>
    <d v="2026-07-21T17:03:00"/>
    <m/>
    <m/>
    <n v="1"/>
    <s v="JULY-26-dummy-data.xlsx"/>
    <b v="0"/>
    <m/>
  </r>
  <r>
    <x v="1"/>
    <x v="1"/>
    <x v="12"/>
    <x v="5"/>
    <x v="1"/>
    <x v="0"/>
    <x v="0"/>
    <x v="7"/>
    <x v="0"/>
    <n v="1"/>
    <s v="St Dhh Main Theatre"/>
    <d v="2026-07-05T00:00:00"/>
    <d v="2026-07-05T07:30:00"/>
    <d v="2026-07-05T13:30:00"/>
    <m/>
    <m/>
    <m/>
    <m/>
    <m/>
    <m/>
    <m/>
    <m/>
    <n v="4"/>
    <n v="0"/>
    <n v="4"/>
    <s v="JULY-26-dummy-data.xlsx"/>
    <b v="0"/>
    <n v="0"/>
  </r>
  <r>
    <x v="1"/>
    <x v="1"/>
    <x v="12"/>
    <x v="5"/>
    <x v="1"/>
    <x v="0"/>
    <x v="0"/>
    <x v="7"/>
    <x v="1"/>
    <n v="1"/>
    <s v="St Dhh Main Theatre"/>
    <d v="2026-07-05T00:00:00"/>
    <d v="2026-07-05T07:30:00"/>
    <d v="2026-07-05T13:30:00"/>
    <s v="709517861204"/>
    <s v="70124582"/>
    <s v="Excision of skin lesion"/>
    <m/>
    <s v="Plastic Surgery"/>
    <s v="Dr Dummy 11"/>
    <d v="2026-07-05T09:05:00"/>
    <d v="2026-07-05T09:55:00"/>
    <m/>
    <m/>
    <n v="1"/>
    <s v="JULY-26-dummy-data.xlsx"/>
    <b v="0"/>
    <m/>
  </r>
  <r>
    <x v="1"/>
    <x v="1"/>
    <x v="12"/>
    <x v="5"/>
    <x v="1"/>
    <x v="0"/>
    <x v="0"/>
    <x v="7"/>
    <x v="1"/>
    <n v="1"/>
    <s v="St Dhh Main Theatre"/>
    <d v="2026-07-05T00:00:00"/>
    <d v="2026-07-05T07:30:00"/>
    <d v="2026-07-05T13:30:00"/>
    <s v="724058683076"/>
    <s v="70009165"/>
    <s v="Hand wound repair"/>
    <m/>
    <s v="Plastic Surgery"/>
    <s v="Dr Dummy 11"/>
    <d v="2026-07-05T07:40:00"/>
    <d v="2026-07-05T08:41:00"/>
    <m/>
    <m/>
    <n v="1"/>
    <s v="JULY-26-dummy-data.xlsx"/>
    <b v="0"/>
    <m/>
  </r>
  <r>
    <x v="1"/>
    <x v="1"/>
    <x v="12"/>
    <x v="5"/>
    <x v="1"/>
    <x v="0"/>
    <x v="0"/>
    <x v="7"/>
    <x v="1"/>
    <n v="1"/>
    <s v="St Dhh Main Theatre"/>
    <d v="2026-07-05T00:00:00"/>
    <d v="2026-07-05T07:30:00"/>
    <d v="2026-07-05T13:30:00"/>
    <s v="726148825557"/>
    <s v="70292404"/>
    <s v="Hand wound repair"/>
    <m/>
    <s v="Plastic Surgery"/>
    <s v="Dr Dummy 11"/>
    <d v="2026-07-05T12:10:00"/>
    <d v="2026-07-05T13:14:00"/>
    <m/>
    <m/>
    <n v="1"/>
    <s v="JULY-26-dummy-data.xlsx"/>
    <b v="0"/>
    <m/>
  </r>
  <r>
    <x v="1"/>
    <x v="1"/>
    <x v="12"/>
    <x v="5"/>
    <x v="1"/>
    <x v="0"/>
    <x v="0"/>
    <x v="7"/>
    <x v="1"/>
    <n v="1"/>
    <s v="St Dhh Main Theatre"/>
    <d v="2026-07-05T00:00:00"/>
    <d v="2026-07-05T07:30:00"/>
    <d v="2026-07-05T13:30:00"/>
    <s v="755513024562"/>
    <s v="70122452"/>
    <s v="Scar revision"/>
    <m/>
    <s v="Plastic Surgery"/>
    <s v="Dr Dummy 11"/>
    <d v="2026-07-05T10:39:00"/>
    <d v="2026-07-05T11:49:00"/>
    <m/>
    <m/>
    <n v="1"/>
    <s v="JULY-26-dummy-data.xlsx"/>
    <b v="0"/>
    <m/>
  </r>
  <r>
    <x v="1"/>
    <x v="1"/>
    <x v="12"/>
    <x v="7"/>
    <x v="0"/>
    <x v="0"/>
    <x v="0"/>
    <x v="4"/>
    <x v="0"/>
    <n v="1"/>
    <s v="St Dhh Main Theatre"/>
    <d v="2026-06-07T00:00:00"/>
    <d v="2026-06-07T08:30:00"/>
    <d v="2026-06-07T16:30:00"/>
    <m/>
    <m/>
    <m/>
    <m/>
    <m/>
    <m/>
    <m/>
    <m/>
    <n v="4"/>
    <n v="0"/>
    <n v="4"/>
    <s v="JUNE-26-dummy-data.xlsx"/>
    <b v="0"/>
    <n v="0"/>
  </r>
  <r>
    <x v="1"/>
    <x v="1"/>
    <x v="12"/>
    <x v="7"/>
    <x v="0"/>
    <x v="0"/>
    <x v="0"/>
    <x v="4"/>
    <x v="1"/>
    <n v="1"/>
    <s v="St Dhh Main Theatre"/>
    <d v="2026-06-07T00:00:00"/>
    <d v="2026-06-07T08:30:00"/>
    <d v="2026-06-07T16:30:00"/>
    <s v="616819940903"/>
    <s v="60107215"/>
    <s v="Excision of skin lesion"/>
    <m/>
    <s v="General Surgery"/>
    <s v="Dr Dummy 24"/>
    <d v="2026-06-07T12:40:00"/>
    <d v="2026-06-07T14:20:00"/>
    <m/>
    <m/>
    <n v="1"/>
    <s v="JUNE-26-dummy-data.xlsx"/>
    <b v="0"/>
    <m/>
  </r>
  <r>
    <x v="1"/>
    <x v="1"/>
    <x v="12"/>
    <x v="7"/>
    <x v="0"/>
    <x v="0"/>
    <x v="0"/>
    <x v="4"/>
    <x v="1"/>
    <n v="1"/>
    <s v="St Dhh Main Theatre"/>
    <d v="2026-06-07T00:00:00"/>
    <d v="2026-06-07T08:30:00"/>
    <d v="2026-06-07T16:30:00"/>
    <s v="618611476407"/>
    <s v="60274120"/>
    <s v="Laparoscopic cholecystectomy"/>
    <m/>
    <s v="General Surgery"/>
    <s v="Dr Dummy 24"/>
    <d v="2026-06-07T14:39:00"/>
    <d v="2026-06-07T15:44:00"/>
    <m/>
    <m/>
    <n v="1"/>
    <s v="JUNE-26-dummy-data.xlsx"/>
    <b v="0"/>
    <m/>
  </r>
  <r>
    <x v="1"/>
    <x v="1"/>
    <x v="12"/>
    <x v="7"/>
    <x v="0"/>
    <x v="0"/>
    <x v="0"/>
    <x v="4"/>
    <x v="1"/>
    <n v="1"/>
    <s v="St Dhh Main Theatre"/>
    <d v="2026-06-07T00:00:00"/>
    <d v="2026-06-07T08:30:00"/>
    <d v="2026-06-07T16:30:00"/>
    <s v="635646230191"/>
    <s v="60194750"/>
    <s v="Laparoscopic cholecystectomy"/>
    <m/>
    <s v="General Surgery"/>
    <s v="Dr Dummy 24"/>
    <d v="2026-06-07T10:34:00"/>
    <d v="2026-06-07T11:44:00"/>
    <m/>
    <m/>
    <n v="1"/>
    <s v="JUNE-26-dummy-data.xlsx"/>
    <b v="0"/>
    <m/>
  </r>
  <r>
    <x v="1"/>
    <x v="1"/>
    <x v="12"/>
    <x v="7"/>
    <x v="0"/>
    <x v="0"/>
    <x v="0"/>
    <x v="4"/>
    <x v="1"/>
    <n v="1"/>
    <s v="St Dhh Main Theatre"/>
    <d v="2026-06-07T00:00:00"/>
    <d v="2026-06-07T08:30:00"/>
    <d v="2026-06-07T16:30:00"/>
    <s v="679542177402"/>
    <s v="60199346"/>
    <s v="Laparoscopic cholecystectomy"/>
    <s v="Tissue biopsy"/>
    <s v="General Surgery"/>
    <s v="Dr Dummy 24"/>
    <d v="2026-06-07T08:33:00"/>
    <d v="2026-06-07T09:57:00"/>
    <m/>
    <m/>
    <n v="1"/>
    <s v="JUNE-26-dummy-data.xlsx"/>
    <b v="0"/>
    <m/>
  </r>
  <r>
    <x v="1"/>
    <x v="1"/>
    <x v="12"/>
    <x v="7"/>
    <x v="0"/>
    <x v="0"/>
    <x v="0"/>
    <x v="6"/>
    <x v="0"/>
    <n v="1"/>
    <s v="St Dhh Main Theatre"/>
    <d v="2026-06-25T00:00:00"/>
    <d v="2026-06-25T08:30:00"/>
    <d v="2026-06-25T16:30:00"/>
    <m/>
    <m/>
    <m/>
    <m/>
    <m/>
    <m/>
    <m/>
    <m/>
    <n v="4"/>
    <n v="0"/>
    <n v="4"/>
    <s v="JUNE-26-dummy-data.xlsx"/>
    <b v="0"/>
    <n v="0"/>
  </r>
  <r>
    <x v="1"/>
    <x v="1"/>
    <x v="12"/>
    <x v="7"/>
    <x v="0"/>
    <x v="0"/>
    <x v="0"/>
    <x v="6"/>
    <x v="1"/>
    <n v="1"/>
    <s v="St Dhh Main Theatre"/>
    <d v="2026-06-25T00:00:00"/>
    <d v="2026-06-25T08:30:00"/>
    <d v="2026-06-25T16:30:00"/>
    <s v="664932944578"/>
    <s v="60099546"/>
    <s v="Shoulder arthroscopy"/>
    <s v="Diagnostic examination"/>
    <s v="Trauma and Orthopaedics"/>
    <s v="Dr Dummy 03"/>
    <d v="2026-06-25T14:32:00"/>
    <d v="2026-06-25T15:49:00"/>
    <m/>
    <m/>
    <n v="1"/>
    <s v="JUNE-26-dummy-data.xlsx"/>
    <b v="0"/>
    <m/>
  </r>
  <r>
    <x v="1"/>
    <x v="1"/>
    <x v="12"/>
    <x v="7"/>
    <x v="0"/>
    <x v="0"/>
    <x v="0"/>
    <x v="6"/>
    <x v="1"/>
    <n v="1"/>
    <s v="St Dhh Main Theatre"/>
    <d v="2026-06-25T00:00:00"/>
    <d v="2026-06-25T08:30:00"/>
    <d v="2026-06-25T16:30:00"/>
    <s v="673956663230"/>
    <s v="60115415"/>
    <s v="Knee arthroscopy"/>
    <m/>
    <s v="Trauma and Orthopaedics"/>
    <s v="Dr Dummy 03"/>
    <d v="2026-06-25T08:36:00"/>
    <d v="2026-06-25T09:46:00"/>
    <m/>
    <m/>
    <n v="1"/>
    <s v="JUNE-26-dummy-data.xlsx"/>
    <b v="0"/>
    <m/>
  </r>
  <r>
    <x v="1"/>
    <x v="1"/>
    <x v="12"/>
    <x v="7"/>
    <x v="0"/>
    <x v="0"/>
    <x v="0"/>
    <x v="6"/>
    <x v="1"/>
    <n v="1"/>
    <s v="St Dhh Main Theatre"/>
    <d v="2026-06-25T00:00:00"/>
    <d v="2026-06-25T08:30:00"/>
    <d v="2026-06-25T16:30:00"/>
    <s v="675519980186"/>
    <s v="60055885"/>
    <s v="Carpal tunnel release"/>
    <s v="Local anaesthetic infiltration"/>
    <s v="Trauma and Orthopaedics"/>
    <s v="Dr Dummy 03"/>
    <d v="2026-06-25T12:41:00"/>
    <d v="2026-06-25T14:06:00"/>
    <m/>
    <m/>
    <n v="1"/>
    <s v="JUNE-26-dummy-data.xlsx"/>
    <b v="0"/>
    <m/>
  </r>
  <r>
    <x v="1"/>
    <x v="1"/>
    <x v="12"/>
    <x v="7"/>
    <x v="0"/>
    <x v="0"/>
    <x v="0"/>
    <x v="6"/>
    <x v="1"/>
    <n v="1"/>
    <s v="St Dhh Main Theatre"/>
    <d v="2026-06-25T00:00:00"/>
    <d v="2026-06-25T08:30:00"/>
    <d v="2026-06-25T16:30:00"/>
    <s v="675561911868"/>
    <s v="60044880"/>
    <s v="Removal of metalwork"/>
    <m/>
    <s v="Trauma and Orthopaedics"/>
    <s v="Dr Dummy 03"/>
    <d v="2026-06-25T10:41:00"/>
    <d v="2026-06-25T12:04:00"/>
    <m/>
    <m/>
    <n v="1"/>
    <s v="JUNE-26-dummy-data.xlsx"/>
    <b v="0"/>
    <m/>
  </r>
  <r>
    <x v="1"/>
    <x v="1"/>
    <x v="12"/>
    <x v="7"/>
    <x v="0"/>
    <x v="0"/>
    <x v="0"/>
    <x v="4"/>
    <x v="0"/>
    <n v="1"/>
    <s v="St Dhh Main Theatre"/>
    <d v="2026-06-27T00:00:00"/>
    <d v="2026-06-27T08:00:00"/>
    <d v="2026-06-27T16:00:00"/>
    <m/>
    <m/>
    <m/>
    <m/>
    <m/>
    <m/>
    <m/>
    <m/>
    <n v="4"/>
    <n v="0"/>
    <n v="4"/>
    <s v="JUNE-26-dummy-data.xlsx"/>
    <b v="0"/>
    <n v="0"/>
  </r>
  <r>
    <x v="1"/>
    <x v="1"/>
    <x v="12"/>
    <x v="7"/>
    <x v="0"/>
    <x v="0"/>
    <x v="0"/>
    <x v="4"/>
    <x v="1"/>
    <n v="1"/>
    <s v="St Dhh Main Theatre"/>
    <d v="2026-06-27T00:00:00"/>
    <d v="2026-06-27T08:00:00"/>
    <d v="2026-06-27T16:00:00"/>
    <s v="600764564378"/>
    <s v="60180384"/>
    <s v="Excision of skin lesion"/>
    <s v="Wound closure"/>
    <s v="General Surgery"/>
    <s v="Dr Dummy 15"/>
    <d v="2026-06-27T08:10:00"/>
    <d v="2026-06-27T09:42:00"/>
    <m/>
    <m/>
    <n v="1"/>
    <s v="JUNE-26-dummy-data.xlsx"/>
    <b v="0"/>
    <m/>
  </r>
  <r>
    <x v="1"/>
    <x v="1"/>
    <x v="12"/>
    <x v="7"/>
    <x v="0"/>
    <x v="0"/>
    <x v="0"/>
    <x v="4"/>
    <x v="1"/>
    <n v="1"/>
    <s v="St Dhh Main Theatre"/>
    <d v="2026-06-27T00:00:00"/>
    <d v="2026-06-27T08:00:00"/>
    <d v="2026-06-27T16:00:00"/>
    <s v="622869942639"/>
    <s v="60044638"/>
    <s v="Inguinal hernia repair"/>
    <m/>
    <s v="General Surgery"/>
    <s v="Dr Dummy 15"/>
    <d v="2026-06-27T10:11:00"/>
    <d v="2026-06-27T11:18:00"/>
    <m/>
    <m/>
    <n v="1"/>
    <s v="JUNE-26-dummy-data.xlsx"/>
    <b v="0"/>
    <m/>
  </r>
  <r>
    <x v="1"/>
    <x v="1"/>
    <x v="12"/>
    <x v="7"/>
    <x v="0"/>
    <x v="0"/>
    <x v="0"/>
    <x v="4"/>
    <x v="1"/>
    <n v="1"/>
    <s v="St Dhh Main Theatre"/>
    <d v="2026-06-27T00:00:00"/>
    <d v="2026-06-27T08:00:00"/>
    <d v="2026-06-27T16:00:00"/>
    <s v="656829648953"/>
    <s v="60285094"/>
    <s v="Laparoscopic cholecystectomy"/>
    <m/>
    <s v="General Surgery"/>
    <s v="Dr Dummy 15"/>
    <d v="2026-06-27T12:08:00"/>
    <d v="2026-06-27T13:19:00"/>
    <m/>
    <m/>
    <n v="1"/>
    <s v="JUNE-26-dummy-data.xlsx"/>
    <b v="0"/>
    <m/>
  </r>
  <r>
    <x v="1"/>
    <x v="1"/>
    <x v="12"/>
    <x v="7"/>
    <x v="0"/>
    <x v="0"/>
    <x v="0"/>
    <x v="4"/>
    <x v="1"/>
    <n v="1"/>
    <s v="St Dhh Main Theatre"/>
    <d v="2026-06-27T00:00:00"/>
    <d v="2026-06-27T08:00:00"/>
    <d v="2026-06-27T16:00:00"/>
    <s v="672629351843"/>
    <s v="60286454"/>
    <s v="Laparoscopic cholecystectomy"/>
    <s v="Wound closure"/>
    <s v="General Surgery"/>
    <s v="Dr Dummy 15"/>
    <d v="2026-06-27T14:10:00"/>
    <d v="2026-06-27T15:35:00"/>
    <m/>
    <m/>
    <n v="1"/>
    <s v="JUNE-26-dummy-data.xlsx"/>
    <b v="0"/>
    <m/>
  </r>
  <r>
    <x v="1"/>
    <x v="1"/>
    <x v="12"/>
    <x v="7"/>
    <x v="0"/>
    <x v="0"/>
    <x v="0"/>
    <x v="6"/>
    <x v="0"/>
    <n v="1"/>
    <s v="St Dhh Main Theatre"/>
    <d v="2026-06-28T00:00:00"/>
    <d v="2026-06-28T07:30:00"/>
    <d v="2026-06-28T15:30:00"/>
    <m/>
    <m/>
    <m/>
    <m/>
    <m/>
    <m/>
    <m/>
    <m/>
    <n v="4"/>
    <n v="0"/>
    <n v="4"/>
    <s v="JUNE-26-dummy-data.xlsx"/>
    <b v="0"/>
    <n v="0"/>
  </r>
  <r>
    <x v="1"/>
    <x v="1"/>
    <x v="12"/>
    <x v="7"/>
    <x v="0"/>
    <x v="0"/>
    <x v="0"/>
    <x v="6"/>
    <x v="1"/>
    <n v="1"/>
    <s v="St Dhh Main Theatre"/>
    <d v="2026-06-28T00:00:00"/>
    <d v="2026-06-28T07:30:00"/>
    <d v="2026-06-28T15:30:00"/>
    <s v="630537271871"/>
    <s v="60228208"/>
    <s v="Carpal tunnel release"/>
    <s v="Wound dressing"/>
    <s v="Trauma and Orthopaedics"/>
    <s v="Dr Dummy 20"/>
    <d v="2026-06-28T07:36:00"/>
    <d v="2026-06-28T09:08:00"/>
    <m/>
    <m/>
    <n v="1"/>
    <s v="JUNE-26-dummy-data.xlsx"/>
    <b v="0"/>
    <m/>
  </r>
  <r>
    <x v="1"/>
    <x v="1"/>
    <x v="12"/>
    <x v="7"/>
    <x v="0"/>
    <x v="0"/>
    <x v="0"/>
    <x v="6"/>
    <x v="1"/>
    <n v="1"/>
    <s v="St Dhh Main Theatre"/>
    <d v="2026-06-28T00:00:00"/>
    <d v="2026-06-28T07:30:00"/>
    <d v="2026-06-28T15:30:00"/>
    <s v="677754210097"/>
    <s v="60150513"/>
    <s v="Knee arthroscopy"/>
    <s v="Local anaesthetic infiltration"/>
    <s v="Trauma and Orthopaedics"/>
    <s v="Dr Dummy 20"/>
    <d v="2026-06-28T13:33:00"/>
    <d v="2026-06-28T14:38:00"/>
    <m/>
    <m/>
    <n v="1"/>
    <s v="JUNE-26-dummy-data.xlsx"/>
    <b v="0"/>
    <m/>
  </r>
  <r>
    <x v="1"/>
    <x v="1"/>
    <x v="12"/>
    <x v="7"/>
    <x v="0"/>
    <x v="0"/>
    <x v="0"/>
    <x v="6"/>
    <x v="1"/>
    <n v="1"/>
    <s v="St Dhh Main Theatre"/>
    <d v="2026-06-28T00:00:00"/>
    <d v="2026-06-28T07:30:00"/>
    <d v="2026-06-28T15:30:00"/>
    <s v="678663645474"/>
    <s v="60084273"/>
    <s v="Shoulder arthroscopy"/>
    <m/>
    <s v="Trauma and Orthopaedics"/>
    <s v="Dr Dummy 20"/>
    <d v="2026-06-28T09:39:00"/>
    <d v="2026-06-28T10:49:00"/>
    <m/>
    <m/>
    <n v="1"/>
    <s v="JUNE-26-dummy-data.xlsx"/>
    <b v="0"/>
    <m/>
  </r>
  <r>
    <x v="1"/>
    <x v="1"/>
    <x v="12"/>
    <x v="7"/>
    <x v="0"/>
    <x v="0"/>
    <x v="0"/>
    <x v="6"/>
    <x v="1"/>
    <n v="1"/>
    <s v="St Dhh Main Theatre"/>
    <d v="2026-06-28T00:00:00"/>
    <d v="2026-06-28T07:30:00"/>
    <d v="2026-06-28T15:30:00"/>
    <s v="679018546616"/>
    <s v="60209745"/>
    <s v="Carpal tunnel release"/>
    <m/>
    <s v="Trauma and Orthopaedics"/>
    <s v="Dr Dummy 20"/>
    <d v="2026-06-28T11:33:00"/>
    <d v="2026-06-28T13:02:00"/>
    <m/>
    <m/>
    <n v="1"/>
    <s v="JUNE-26-dummy-data.xlsx"/>
    <b v="0"/>
    <m/>
  </r>
  <r>
    <x v="1"/>
    <x v="1"/>
    <x v="12"/>
    <x v="7"/>
    <x v="1"/>
    <x v="0"/>
    <x v="0"/>
    <x v="4"/>
    <x v="0"/>
    <n v="1"/>
    <s v="St Dhh Main Theatre"/>
    <d v="2026-07-04T00:00:00"/>
    <d v="2026-07-04T09:00:00"/>
    <d v="2026-07-04T17:00:00"/>
    <m/>
    <m/>
    <m/>
    <m/>
    <m/>
    <m/>
    <m/>
    <m/>
    <n v="4"/>
    <n v="0"/>
    <n v="4"/>
    <s v="JULY-26-dummy-data.xlsx"/>
    <b v="0"/>
    <n v="0"/>
  </r>
  <r>
    <x v="1"/>
    <x v="1"/>
    <x v="12"/>
    <x v="7"/>
    <x v="1"/>
    <x v="0"/>
    <x v="0"/>
    <x v="4"/>
    <x v="1"/>
    <n v="1"/>
    <s v="St Dhh Main Theatre"/>
    <d v="2026-07-04T00:00:00"/>
    <d v="2026-07-04T09:00:00"/>
    <d v="2026-07-04T17:00:00"/>
    <s v="705610751383"/>
    <s v="70178661"/>
    <s v="Incision and drainage of abscess"/>
    <s v="Local anaesthetic infiltration"/>
    <s v="General Surgery"/>
    <s v="Dr Dummy 24"/>
    <d v="2026-07-04T15:07:00"/>
    <d v="2026-07-04T16:25:00"/>
    <m/>
    <m/>
    <n v="1"/>
    <s v="JULY-26-dummy-data.xlsx"/>
    <b v="0"/>
    <m/>
  </r>
  <r>
    <x v="1"/>
    <x v="1"/>
    <x v="12"/>
    <x v="7"/>
    <x v="1"/>
    <x v="0"/>
    <x v="0"/>
    <x v="4"/>
    <x v="1"/>
    <n v="1"/>
    <s v="St Dhh Main Theatre"/>
    <d v="2026-07-04T00:00:00"/>
    <d v="2026-07-04T09:00:00"/>
    <d v="2026-07-04T17:00:00"/>
    <s v="735414996952"/>
    <s v="70214228"/>
    <s v="Excision of skin lesion"/>
    <m/>
    <s v="General Surgery"/>
    <s v="Dr Dummy 24"/>
    <d v="2026-07-04T09:08:00"/>
    <d v="2026-07-04T10:36:00"/>
    <m/>
    <m/>
    <n v="1"/>
    <s v="JULY-26-dummy-data.xlsx"/>
    <b v="0"/>
    <m/>
  </r>
  <r>
    <x v="1"/>
    <x v="1"/>
    <x v="12"/>
    <x v="7"/>
    <x v="1"/>
    <x v="0"/>
    <x v="0"/>
    <x v="4"/>
    <x v="1"/>
    <n v="1"/>
    <s v="St Dhh Main Theatre"/>
    <d v="2026-07-04T00:00:00"/>
    <d v="2026-07-04T09:00:00"/>
    <d v="2026-07-04T17:00:00"/>
    <s v="780470353946"/>
    <s v="70118530"/>
    <s v="Laparoscopic appendicectomy"/>
    <m/>
    <s v="General Surgery"/>
    <s v="Dr Dummy 24"/>
    <d v="2026-07-04T13:10:00"/>
    <d v="2026-07-04T14:23:00"/>
    <m/>
    <m/>
    <n v="1"/>
    <s v="JULY-26-dummy-data.xlsx"/>
    <b v="0"/>
    <m/>
  </r>
  <r>
    <x v="1"/>
    <x v="1"/>
    <x v="12"/>
    <x v="7"/>
    <x v="1"/>
    <x v="0"/>
    <x v="0"/>
    <x v="4"/>
    <x v="1"/>
    <n v="1"/>
    <s v="St Dhh Main Theatre"/>
    <d v="2026-07-04T00:00:00"/>
    <d v="2026-07-04T09:00:00"/>
    <d v="2026-07-04T17:00:00"/>
    <s v="797275181509"/>
    <s v="70285330"/>
    <s v="Incision and drainage of abscess"/>
    <m/>
    <s v="General Surgery"/>
    <s v="Dr Dummy 24"/>
    <d v="2026-07-04T11:02:00"/>
    <d v="2026-07-04T12:14:00"/>
    <m/>
    <m/>
    <n v="1"/>
    <s v="JULY-26-dummy-data.xlsx"/>
    <b v="0"/>
    <m/>
  </r>
  <r>
    <x v="1"/>
    <x v="1"/>
    <x v="12"/>
    <x v="7"/>
    <x v="1"/>
    <x v="0"/>
    <x v="0"/>
    <x v="0"/>
    <x v="0"/>
    <n v="1"/>
    <s v="St Dhh Main Theatre"/>
    <d v="2026-07-19T00:00:00"/>
    <d v="2026-07-19T08:00:00"/>
    <d v="2026-07-19T16:00:00"/>
    <m/>
    <m/>
    <m/>
    <m/>
    <m/>
    <m/>
    <m/>
    <m/>
    <n v="4"/>
    <n v="0"/>
    <n v="4"/>
    <s v="JULY-26-dummy-data.xlsx"/>
    <b v="0"/>
    <n v="0"/>
  </r>
  <r>
    <x v="1"/>
    <x v="1"/>
    <x v="12"/>
    <x v="7"/>
    <x v="1"/>
    <x v="0"/>
    <x v="0"/>
    <x v="0"/>
    <x v="1"/>
    <n v="1"/>
    <s v="St Dhh Main Theatre"/>
    <d v="2026-07-19T00:00:00"/>
    <d v="2026-07-19T08:00:00"/>
    <d v="2026-07-19T16:00:00"/>
    <s v="722654865239"/>
    <s v="70039509"/>
    <s v="Cervical polypectomy"/>
    <m/>
    <s v="Gynaecology"/>
    <s v="Dr Dummy 09"/>
    <d v="2026-07-19T10:02:00"/>
    <d v="2026-07-19T11:41:00"/>
    <m/>
    <m/>
    <n v="1"/>
    <s v="JULY-26-dummy-data.xlsx"/>
    <b v="0"/>
    <m/>
  </r>
  <r>
    <x v="1"/>
    <x v="1"/>
    <x v="12"/>
    <x v="7"/>
    <x v="1"/>
    <x v="0"/>
    <x v="0"/>
    <x v="0"/>
    <x v="1"/>
    <n v="1"/>
    <s v="St Dhh Main Theatre"/>
    <d v="2026-07-19T00:00:00"/>
    <d v="2026-07-19T08:00:00"/>
    <d v="2026-07-19T16:00:00"/>
    <s v="722785063017"/>
    <s v="70091880"/>
    <s v="Hysteroscopy"/>
    <m/>
    <s v="Gynaecology"/>
    <s v="Dr Dummy 09"/>
    <d v="2026-07-19T14:09:00"/>
    <d v="2026-07-19T15:18:00"/>
    <m/>
    <m/>
    <n v="1"/>
    <s v="JULY-26-dummy-data.xlsx"/>
    <b v="0"/>
    <m/>
  </r>
  <r>
    <x v="1"/>
    <x v="1"/>
    <x v="12"/>
    <x v="7"/>
    <x v="1"/>
    <x v="0"/>
    <x v="0"/>
    <x v="0"/>
    <x v="1"/>
    <n v="1"/>
    <s v="St Dhh Main Theatre"/>
    <d v="2026-07-19T00:00:00"/>
    <d v="2026-07-19T08:00:00"/>
    <d v="2026-07-19T16:00:00"/>
    <s v="727025290694"/>
    <s v="70286801"/>
    <s v="Diagnostic laparoscopy"/>
    <m/>
    <s v="Gynaecology"/>
    <s v="Dr Dummy 09"/>
    <d v="2026-07-19T08:09:00"/>
    <d v="2026-07-19T09:43:00"/>
    <m/>
    <m/>
    <n v="1"/>
    <s v="JULY-26-dummy-data.xlsx"/>
    <b v="0"/>
    <m/>
  </r>
  <r>
    <x v="1"/>
    <x v="1"/>
    <x v="12"/>
    <x v="7"/>
    <x v="1"/>
    <x v="0"/>
    <x v="0"/>
    <x v="0"/>
    <x v="1"/>
    <n v="1"/>
    <s v="St Dhh Main Theatre"/>
    <d v="2026-07-19T00:00:00"/>
    <d v="2026-07-19T08:00:00"/>
    <d v="2026-07-19T16:00:00"/>
    <s v="791919594746"/>
    <s v="70261158"/>
    <s v="Endometrial biopsy"/>
    <m/>
    <s v="Gynaecology"/>
    <s v="Dr Dummy 09"/>
    <d v="2026-07-19T12:06:00"/>
    <d v="2026-07-19T13:24:00"/>
    <m/>
    <m/>
    <n v="1"/>
    <s v="JULY-26-dummy-data.xlsx"/>
    <b v="0"/>
    <m/>
  </r>
  <r>
    <x v="1"/>
    <x v="1"/>
    <x v="12"/>
    <x v="7"/>
    <x v="2"/>
    <x v="0"/>
    <x v="0"/>
    <x v="7"/>
    <x v="0"/>
    <n v="1"/>
    <s v="St Dhh Main Theatre"/>
    <d v="2026-08-03T00:00:00"/>
    <d v="2026-08-03T09:00:00"/>
    <d v="2026-08-03T17:00:00"/>
    <m/>
    <m/>
    <m/>
    <m/>
    <m/>
    <m/>
    <m/>
    <m/>
    <n v="4"/>
    <n v="0"/>
    <n v="4"/>
    <s v="AUGUST-26-dummy-data.xlsx"/>
    <b v="0"/>
    <n v="0"/>
  </r>
  <r>
    <x v="1"/>
    <x v="1"/>
    <x v="12"/>
    <x v="7"/>
    <x v="2"/>
    <x v="0"/>
    <x v="0"/>
    <x v="7"/>
    <x v="1"/>
    <n v="1"/>
    <s v="St Dhh Main Theatre"/>
    <d v="2026-08-03T00:00:00"/>
    <d v="2026-08-03T09:00:00"/>
    <d v="2026-08-03T17:00:00"/>
    <s v="900085389683"/>
    <s v="870610"/>
    <s v="Skin graft"/>
    <m/>
    <s v="Plastic Surgery"/>
    <s v="Dr Dummy 03"/>
    <d v="2026-08-03T13:07:00"/>
    <d v="2026-08-03T14:45:00"/>
    <m/>
    <m/>
    <n v="1"/>
    <s v="AUGUST-26-dummy-data.xlsx"/>
    <b v="0"/>
    <m/>
  </r>
  <r>
    <x v="1"/>
    <x v="1"/>
    <x v="12"/>
    <x v="7"/>
    <x v="2"/>
    <x v="0"/>
    <x v="0"/>
    <x v="7"/>
    <x v="1"/>
    <n v="1"/>
    <s v="St Dhh Main Theatre"/>
    <d v="2026-08-03T00:00:00"/>
    <d v="2026-08-03T09:00:00"/>
    <d v="2026-08-03T17:00:00"/>
    <s v="906511056679"/>
    <s v="820677"/>
    <s v="Skin graft"/>
    <s v="Wound closure"/>
    <s v="Plastic Surgery"/>
    <s v="Dr Dummy 03"/>
    <d v="2026-08-03T15:08:00"/>
    <d v="2026-08-03T16:23:00"/>
    <m/>
    <m/>
    <n v="1"/>
    <s v="AUGUST-26-dummy-data.xlsx"/>
    <b v="0"/>
    <m/>
  </r>
  <r>
    <x v="1"/>
    <x v="1"/>
    <x v="12"/>
    <x v="7"/>
    <x v="2"/>
    <x v="0"/>
    <x v="0"/>
    <x v="7"/>
    <x v="1"/>
    <n v="1"/>
    <s v="St Dhh Main Theatre"/>
    <d v="2026-08-03T00:00:00"/>
    <d v="2026-08-03T09:00:00"/>
    <d v="2026-08-03T17:00:00"/>
    <s v="929273518011"/>
    <s v="778526"/>
    <s v="Excision of skin lesion"/>
    <s v="Wound closure"/>
    <s v="Plastic Surgery"/>
    <s v="Dr Dummy 03"/>
    <d v="2026-08-03T09:12:00"/>
    <d v="2026-08-03T10:37:00"/>
    <m/>
    <m/>
    <n v="1"/>
    <s v="AUGUST-26-dummy-data.xlsx"/>
    <b v="0"/>
    <m/>
  </r>
  <r>
    <x v="1"/>
    <x v="1"/>
    <x v="12"/>
    <x v="7"/>
    <x v="2"/>
    <x v="0"/>
    <x v="0"/>
    <x v="7"/>
    <x v="1"/>
    <n v="1"/>
    <s v="St Dhh Main Theatre"/>
    <d v="2026-08-03T00:00:00"/>
    <d v="2026-08-03T09:00:00"/>
    <d v="2026-08-03T17:00:00"/>
    <s v="988740772287"/>
    <s v="872799"/>
    <s v="Excision of skin lesion"/>
    <s v="Diagnostic examination"/>
    <s v="Plastic Surgery"/>
    <s v="Dr Dummy 03"/>
    <d v="2026-08-03T11:05:00"/>
    <d v="2026-08-03T12:41:00"/>
    <m/>
    <m/>
    <n v="1"/>
    <s v="AUGUST-26-dummy-data.xlsx"/>
    <b v="0"/>
    <m/>
  </r>
  <r>
    <x v="1"/>
    <x v="1"/>
    <x v="12"/>
    <x v="8"/>
    <x v="0"/>
    <x v="0"/>
    <x v="0"/>
    <x v="6"/>
    <x v="0"/>
    <n v="1"/>
    <s v="St Dhh Main Theatre"/>
    <d v="2026-06-05T00:00:00"/>
    <d v="2026-06-05T08:30:00"/>
    <d v="2026-06-05T17:30:00"/>
    <m/>
    <m/>
    <m/>
    <m/>
    <m/>
    <m/>
    <m/>
    <m/>
    <n v="4"/>
    <n v="0"/>
    <n v="4"/>
    <s v="JUNE-26-dummy-data.xlsx"/>
    <b v="0"/>
    <n v="0"/>
  </r>
  <r>
    <x v="1"/>
    <x v="1"/>
    <x v="12"/>
    <x v="8"/>
    <x v="0"/>
    <x v="0"/>
    <x v="0"/>
    <x v="6"/>
    <x v="1"/>
    <n v="1"/>
    <s v="St Dhh Main Theatre"/>
    <d v="2026-06-05T00:00:00"/>
    <d v="2026-06-05T08:30:00"/>
    <d v="2026-06-05T17:30:00"/>
    <s v="604001808818"/>
    <s v="60103290"/>
    <s v="Knee arthroscopy"/>
    <s v="Wound dressing"/>
    <s v="Trauma and Orthopaedics"/>
    <s v="Dr Dummy 23"/>
    <d v="2026-06-05T13:09:00"/>
    <d v="2026-06-05T14:33:00"/>
    <m/>
    <m/>
    <n v="1"/>
    <s v="JUNE-26-dummy-data.xlsx"/>
    <b v="0"/>
    <m/>
  </r>
  <r>
    <x v="1"/>
    <x v="1"/>
    <x v="12"/>
    <x v="8"/>
    <x v="0"/>
    <x v="0"/>
    <x v="0"/>
    <x v="6"/>
    <x v="1"/>
    <n v="1"/>
    <s v="St Dhh Main Theatre"/>
    <d v="2026-06-05T00:00:00"/>
    <d v="2026-06-05T08:30:00"/>
    <d v="2026-06-05T17:30:00"/>
    <s v="609045730973"/>
    <s v="60206866"/>
    <s v="Wrist fracture fixation"/>
    <m/>
    <s v="Trauma and Orthopaedics"/>
    <s v="Dr Dummy 23"/>
    <d v="2026-06-05T15:18:00"/>
    <d v="2026-06-05T16:55:00"/>
    <m/>
    <m/>
    <n v="1"/>
    <s v="JUNE-26-dummy-data.xlsx"/>
    <b v="0"/>
    <m/>
  </r>
  <r>
    <x v="1"/>
    <x v="1"/>
    <x v="12"/>
    <x v="8"/>
    <x v="0"/>
    <x v="0"/>
    <x v="0"/>
    <x v="6"/>
    <x v="1"/>
    <n v="1"/>
    <s v="St Dhh Main Theatre"/>
    <d v="2026-06-05T00:00:00"/>
    <d v="2026-06-05T08:30:00"/>
    <d v="2026-06-05T17:30:00"/>
    <s v="637638144474"/>
    <s v="60168113"/>
    <s v="Wrist fracture fixation"/>
    <m/>
    <s v="Trauma and Orthopaedics"/>
    <s v="Dr Dummy 23"/>
    <d v="2026-06-05T08:38:00"/>
    <d v="2026-06-05T10:23:00"/>
    <m/>
    <m/>
    <n v="1"/>
    <s v="JUNE-26-dummy-data.xlsx"/>
    <b v="0"/>
    <m/>
  </r>
  <r>
    <x v="1"/>
    <x v="1"/>
    <x v="12"/>
    <x v="8"/>
    <x v="0"/>
    <x v="0"/>
    <x v="0"/>
    <x v="6"/>
    <x v="1"/>
    <n v="1"/>
    <s v="St Dhh Main Theatre"/>
    <d v="2026-06-05T00:00:00"/>
    <d v="2026-06-05T08:30:00"/>
    <d v="2026-06-05T17:30:00"/>
    <s v="673707592207"/>
    <s v="60160579"/>
    <s v="Shoulder arthroscopy"/>
    <m/>
    <s v="Trauma and Orthopaedics"/>
    <s v="Dr Dummy 23"/>
    <d v="2026-06-05T10:57:00"/>
    <d v="2026-06-05T12:37:00"/>
    <m/>
    <m/>
    <n v="1"/>
    <s v="JUNE-26-dummy-data.xlsx"/>
    <b v="0"/>
    <m/>
  </r>
  <r>
    <x v="1"/>
    <x v="1"/>
    <x v="12"/>
    <x v="8"/>
    <x v="0"/>
    <x v="0"/>
    <x v="0"/>
    <x v="6"/>
    <x v="0"/>
    <n v="1"/>
    <s v="St Dhh Main Theatre"/>
    <d v="2026-06-10T00:00:00"/>
    <d v="2026-06-10T08:30:00"/>
    <d v="2026-06-10T17:30:00"/>
    <m/>
    <m/>
    <m/>
    <m/>
    <m/>
    <m/>
    <m/>
    <m/>
    <n v="4"/>
    <n v="0"/>
    <n v="4"/>
    <s v="JUNE-26-dummy-data.xlsx"/>
    <b v="0"/>
    <n v="0"/>
  </r>
  <r>
    <x v="1"/>
    <x v="1"/>
    <x v="12"/>
    <x v="8"/>
    <x v="0"/>
    <x v="0"/>
    <x v="0"/>
    <x v="6"/>
    <x v="1"/>
    <n v="1"/>
    <s v="St Dhh Main Theatre"/>
    <d v="2026-06-10T00:00:00"/>
    <d v="2026-06-10T08:30:00"/>
    <d v="2026-06-10T17:30:00"/>
    <s v="630899313464"/>
    <s v="60010055"/>
    <s v="Removal of metalwork"/>
    <s v="Wound closure"/>
    <s v="Trauma and Orthopaedics"/>
    <s v="Dr Dummy 11"/>
    <d v="2026-06-10T10:50:00"/>
    <d v="2026-06-10T12:24:00"/>
    <m/>
    <m/>
    <n v="1"/>
    <s v="JUNE-26-dummy-data.xlsx"/>
    <b v="0"/>
    <m/>
  </r>
  <r>
    <x v="1"/>
    <x v="1"/>
    <x v="12"/>
    <x v="8"/>
    <x v="0"/>
    <x v="0"/>
    <x v="0"/>
    <x v="6"/>
    <x v="1"/>
    <n v="1"/>
    <s v="St Dhh Main Theatre"/>
    <d v="2026-06-10T00:00:00"/>
    <d v="2026-06-10T08:30:00"/>
    <d v="2026-06-10T17:30:00"/>
    <s v="631345843709"/>
    <s v="60192323"/>
    <s v="Knee arthroscopy"/>
    <m/>
    <s v="Trauma and Orthopaedics"/>
    <s v="Dr Dummy 11"/>
    <d v="2026-06-10T08:40:00"/>
    <d v="2026-06-10T10:31:00"/>
    <m/>
    <m/>
    <n v="1"/>
    <s v="JUNE-26-dummy-data.xlsx"/>
    <b v="0"/>
    <m/>
  </r>
  <r>
    <x v="1"/>
    <x v="1"/>
    <x v="12"/>
    <x v="8"/>
    <x v="0"/>
    <x v="0"/>
    <x v="0"/>
    <x v="6"/>
    <x v="1"/>
    <n v="1"/>
    <s v="St Dhh Main Theatre"/>
    <d v="2026-06-10T00:00:00"/>
    <d v="2026-06-10T08:30:00"/>
    <d v="2026-06-10T17:30:00"/>
    <s v="634631038992"/>
    <s v="60161357"/>
    <s v="Wrist fracture fixation"/>
    <m/>
    <s v="Trauma and Orthopaedics"/>
    <s v="Dr Dummy 11"/>
    <d v="2026-06-10T13:05:00"/>
    <d v="2026-06-10T14:23:00"/>
    <m/>
    <m/>
    <n v="1"/>
    <s v="JUNE-26-dummy-data.xlsx"/>
    <b v="0"/>
    <m/>
  </r>
  <r>
    <x v="1"/>
    <x v="1"/>
    <x v="12"/>
    <x v="8"/>
    <x v="0"/>
    <x v="0"/>
    <x v="0"/>
    <x v="6"/>
    <x v="1"/>
    <n v="1"/>
    <s v="St Dhh Main Theatre"/>
    <d v="2026-06-10T00:00:00"/>
    <d v="2026-06-10T08:30:00"/>
    <d v="2026-06-10T17:30:00"/>
    <s v="662856595194"/>
    <s v="60293169"/>
    <s v="Wrist fracture fixation"/>
    <s v="Diagnostic examination"/>
    <s v="Trauma and Orthopaedics"/>
    <s v="Dr Dummy 11"/>
    <d v="2026-06-10T15:20:00"/>
    <d v="2026-06-10T16:52:00"/>
    <m/>
    <m/>
    <n v="1"/>
    <s v="JUNE-26-dummy-data.xlsx"/>
    <b v="0"/>
    <m/>
  </r>
  <r>
    <x v="1"/>
    <x v="1"/>
    <x v="12"/>
    <x v="8"/>
    <x v="1"/>
    <x v="0"/>
    <x v="0"/>
    <x v="7"/>
    <x v="0"/>
    <n v="1"/>
    <s v="St Dhh Main Theatre"/>
    <d v="2026-07-02T00:00:00"/>
    <d v="2026-07-02T07:30:00"/>
    <d v="2026-07-02T16:30:00"/>
    <m/>
    <m/>
    <m/>
    <m/>
    <m/>
    <m/>
    <m/>
    <m/>
    <n v="4"/>
    <n v="0"/>
    <n v="4"/>
    <s v="JULY-26-dummy-data.xlsx"/>
    <b v="0"/>
    <n v="0"/>
  </r>
  <r>
    <x v="1"/>
    <x v="1"/>
    <x v="12"/>
    <x v="8"/>
    <x v="1"/>
    <x v="0"/>
    <x v="0"/>
    <x v="7"/>
    <x v="1"/>
    <n v="1"/>
    <s v="St Dhh Main Theatre"/>
    <d v="2026-07-02T00:00:00"/>
    <d v="2026-07-02T07:30:00"/>
    <d v="2026-07-02T16:30:00"/>
    <s v="726597134745"/>
    <s v="70057957"/>
    <s v="Skin graft"/>
    <m/>
    <s v="Plastic Surgery"/>
    <s v="Dr Dummy 03"/>
    <d v="2026-07-02T14:18:00"/>
    <d v="2026-07-02T15:55:00"/>
    <m/>
    <m/>
    <n v="1"/>
    <s v="JULY-26-dummy-data.xlsx"/>
    <b v="0"/>
    <m/>
  </r>
  <r>
    <x v="1"/>
    <x v="1"/>
    <x v="12"/>
    <x v="8"/>
    <x v="1"/>
    <x v="0"/>
    <x v="0"/>
    <x v="7"/>
    <x v="1"/>
    <n v="1"/>
    <s v="St Dhh Main Theatre"/>
    <d v="2026-07-02T00:00:00"/>
    <d v="2026-07-02T07:30:00"/>
    <d v="2026-07-02T16:30:00"/>
    <s v="730631936504"/>
    <s v="70143150"/>
    <s v="Hand wound repair"/>
    <m/>
    <s v="Plastic Surgery"/>
    <s v="Dr Dummy 03"/>
    <d v="2026-07-02T07:37:00"/>
    <d v="2026-07-02T09:06:00"/>
    <m/>
    <m/>
    <n v="1"/>
    <s v="JULY-26-dummy-data.xlsx"/>
    <b v="0"/>
    <m/>
  </r>
  <r>
    <x v="1"/>
    <x v="1"/>
    <x v="12"/>
    <x v="8"/>
    <x v="1"/>
    <x v="0"/>
    <x v="0"/>
    <x v="7"/>
    <x v="1"/>
    <n v="1"/>
    <s v="St Dhh Main Theatre"/>
    <d v="2026-07-02T00:00:00"/>
    <d v="2026-07-02T07:30:00"/>
    <d v="2026-07-02T16:30:00"/>
    <s v="778986812917"/>
    <s v="70145139"/>
    <s v="Scar revision"/>
    <m/>
    <s v="Plastic Surgery"/>
    <s v="Dr Dummy 03"/>
    <d v="2026-07-02T12:02:00"/>
    <d v="2026-07-02T13:33:00"/>
    <m/>
    <m/>
    <n v="1"/>
    <s v="JULY-26-dummy-data.xlsx"/>
    <b v="0"/>
    <m/>
  </r>
  <r>
    <x v="1"/>
    <x v="1"/>
    <x v="12"/>
    <x v="8"/>
    <x v="1"/>
    <x v="0"/>
    <x v="0"/>
    <x v="7"/>
    <x v="1"/>
    <n v="1"/>
    <s v="St Dhh Main Theatre"/>
    <d v="2026-07-02T00:00:00"/>
    <d v="2026-07-02T07:30:00"/>
    <d v="2026-07-02T16:30:00"/>
    <s v="798635236522"/>
    <s v="70122040"/>
    <s v="Excision of skin lesion"/>
    <m/>
    <s v="Plastic Surgery"/>
    <s v="Dr Dummy 03"/>
    <d v="2026-07-02T09:48:00"/>
    <d v="2026-07-02T11:08:00"/>
    <m/>
    <m/>
    <n v="1"/>
    <s v="JULY-26-dummy-data.xlsx"/>
    <b v="0"/>
    <m/>
  </r>
  <r>
    <x v="1"/>
    <x v="1"/>
    <x v="12"/>
    <x v="8"/>
    <x v="1"/>
    <x v="0"/>
    <x v="0"/>
    <x v="4"/>
    <x v="0"/>
    <n v="1"/>
    <s v="St Dhh Main Theatre"/>
    <d v="2026-07-06T00:00:00"/>
    <d v="2026-07-06T07:30:00"/>
    <d v="2026-07-06T16:30:00"/>
    <m/>
    <m/>
    <m/>
    <m/>
    <m/>
    <m/>
    <m/>
    <m/>
    <n v="4"/>
    <n v="0"/>
    <n v="4"/>
    <s v="JULY-26-dummy-data.xlsx"/>
    <b v="0"/>
    <n v="0"/>
  </r>
  <r>
    <x v="1"/>
    <x v="1"/>
    <x v="12"/>
    <x v="8"/>
    <x v="1"/>
    <x v="0"/>
    <x v="0"/>
    <x v="4"/>
    <x v="1"/>
    <n v="1"/>
    <s v="St Dhh Main Theatre"/>
    <d v="2026-07-06T00:00:00"/>
    <d v="2026-07-06T07:30:00"/>
    <d v="2026-07-06T16:30:00"/>
    <s v="700310999783"/>
    <s v="70271564"/>
    <s v="Inguinal hernia repair"/>
    <m/>
    <s v="General Surgery"/>
    <s v="Dr Dummy 20"/>
    <d v="2026-07-06T12:07:00"/>
    <d v="2026-07-06T13:33:00"/>
    <m/>
    <m/>
    <n v="1"/>
    <s v="JULY-26-dummy-data.xlsx"/>
    <b v="0"/>
    <m/>
  </r>
  <r>
    <x v="1"/>
    <x v="1"/>
    <x v="12"/>
    <x v="8"/>
    <x v="1"/>
    <x v="0"/>
    <x v="0"/>
    <x v="4"/>
    <x v="1"/>
    <n v="1"/>
    <s v="St Dhh Main Theatre"/>
    <d v="2026-07-06T00:00:00"/>
    <d v="2026-07-06T07:30:00"/>
    <d v="2026-07-06T16:30:00"/>
    <s v="704329771245"/>
    <s v="70108268"/>
    <s v="Inguinal hernia repair"/>
    <m/>
    <s v="General Surgery"/>
    <s v="Dr Dummy 20"/>
    <d v="2026-07-06T09:52:00"/>
    <d v="2026-07-06T11:33:00"/>
    <m/>
    <m/>
    <n v="1"/>
    <s v="JULY-26-dummy-data.xlsx"/>
    <b v="0"/>
    <m/>
  </r>
  <r>
    <x v="1"/>
    <x v="1"/>
    <x v="12"/>
    <x v="8"/>
    <x v="1"/>
    <x v="0"/>
    <x v="0"/>
    <x v="4"/>
    <x v="1"/>
    <n v="1"/>
    <s v="St Dhh Main Theatre"/>
    <d v="2026-07-06T00:00:00"/>
    <d v="2026-07-06T07:30:00"/>
    <d v="2026-07-06T16:30:00"/>
    <s v="732645154813"/>
    <s v="70299770"/>
    <s v="Excision of skin lesion"/>
    <s v="Local anaesthetic infiltration"/>
    <s v="General Surgery"/>
    <s v="Dr Dummy 20"/>
    <d v="2026-07-06T14:18:00"/>
    <d v="2026-07-06T15:34:00"/>
    <m/>
    <m/>
    <n v="1"/>
    <s v="JULY-26-dummy-data.xlsx"/>
    <b v="0"/>
    <m/>
  </r>
  <r>
    <x v="1"/>
    <x v="1"/>
    <x v="12"/>
    <x v="8"/>
    <x v="1"/>
    <x v="0"/>
    <x v="0"/>
    <x v="4"/>
    <x v="1"/>
    <n v="1"/>
    <s v="St Dhh Main Theatre"/>
    <d v="2026-07-06T00:00:00"/>
    <d v="2026-07-06T07:30:00"/>
    <d v="2026-07-06T16:30:00"/>
    <s v="756038703675"/>
    <s v="70140530"/>
    <s v="Incision and drainage of abscess"/>
    <s v="Wound dressing"/>
    <s v="General Surgery"/>
    <s v="Dr Dummy 20"/>
    <d v="2026-07-06T07:41:00"/>
    <d v="2026-07-06T09:29:00"/>
    <m/>
    <m/>
    <n v="1"/>
    <s v="JULY-26-dummy-data.xlsx"/>
    <b v="0"/>
    <m/>
  </r>
  <r>
    <x v="1"/>
    <x v="1"/>
    <x v="12"/>
    <x v="8"/>
    <x v="2"/>
    <x v="0"/>
    <x v="0"/>
    <x v="6"/>
    <x v="0"/>
    <n v="1"/>
    <s v="St Dhh Main Theatre"/>
    <d v="2026-08-12T00:00:00"/>
    <d v="2026-08-12T08:30:00"/>
    <d v="2026-08-12T17:30:00"/>
    <m/>
    <m/>
    <m/>
    <m/>
    <m/>
    <m/>
    <m/>
    <m/>
    <n v="4"/>
    <n v="0"/>
    <n v="4"/>
    <s v="AUGUST-26-dummy-data.xlsx"/>
    <b v="0"/>
    <n v="0"/>
  </r>
  <r>
    <x v="1"/>
    <x v="1"/>
    <x v="12"/>
    <x v="8"/>
    <x v="2"/>
    <x v="0"/>
    <x v="0"/>
    <x v="6"/>
    <x v="1"/>
    <n v="1"/>
    <s v="St Dhh Main Theatre"/>
    <d v="2026-08-12T00:00:00"/>
    <d v="2026-08-12T08:30:00"/>
    <d v="2026-08-12T17:30:00"/>
    <s v="919410666543"/>
    <s v="890007"/>
    <s v="Wrist fracture fixation"/>
    <s v="Tissue biopsy"/>
    <s v="Trauma and Orthopaedics"/>
    <s v="Dr Dummy 09"/>
    <d v="2026-08-12T13:11:00"/>
    <d v="2026-08-12T14:57:00"/>
    <m/>
    <m/>
    <n v="1"/>
    <s v="AUGUST-26-dummy-data.xlsx"/>
    <b v="0"/>
    <m/>
  </r>
  <r>
    <x v="1"/>
    <x v="1"/>
    <x v="12"/>
    <x v="8"/>
    <x v="2"/>
    <x v="0"/>
    <x v="0"/>
    <x v="6"/>
    <x v="1"/>
    <n v="1"/>
    <s v="St Dhh Main Theatre"/>
    <d v="2026-08-12T00:00:00"/>
    <d v="2026-08-12T08:30:00"/>
    <d v="2026-08-12T17:30:00"/>
    <s v="941883663134"/>
    <s v="783957"/>
    <s v="Knee arthroscopy"/>
    <s v="Tissue biopsy"/>
    <s v="Trauma and Orthopaedics"/>
    <s v="Dr Dummy 09"/>
    <d v="2026-08-12T08:38:00"/>
    <d v="2026-08-12T10:18:00"/>
    <m/>
    <m/>
    <n v="1"/>
    <s v="AUGUST-26-dummy-data.xlsx"/>
    <b v="0"/>
    <m/>
  </r>
  <r>
    <x v="1"/>
    <x v="1"/>
    <x v="12"/>
    <x v="8"/>
    <x v="2"/>
    <x v="0"/>
    <x v="0"/>
    <x v="6"/>
    <x v="1"/>
    <n v="1"/>
    <s v="St Dhh Main Theatre"/>
    <d v="2026-08-12T00:00:00"/>
    <d v="2026-08-12T08:30:00"/>
    <d v="2026-08-12T17:30:00"/>
    <s v="944657887774"/>
    <s v="982763"/>
    <s v="Shoulder arthroscopy"/>
    <m/>
    <s v="Trauma and Orthopaedics"/>
    <s v="Dr Dummy 09"/>
    <d v="2026-08-12T15:24:00"/>
    <d v="2026-08-12T16:50:00"/>
    <m/>
    <m/>
    <n v="1"/>
    <s v="AUGUST-26-dummy-data.xlsx"/>
    <b v="0"/>
    <m/>
  </r>
  <r>
    <x v="1"/>
    <x v="1"/>
    <x v="12"/>
    <x v="8"/>
    <x v="2"/>
    <x v="0"/>
    <x v="0"/>
    <x v="6"/>
    <x v="1"/>
    <n v="1"/>
    <s v="St Dhh Main Theatre"/>
    <d v="2026-08-12T00:00:00"/>
    <d v="2026-08-12T08:30:00"/>
    <d v="2026-08-12T17:30:00"/>
    <s v="966791119449"/>
    <s v="735126"/>
    <s v="Carpal tunnel release"/>
    <s v="Local anaesthetic infiltration"/>
    <s v="Trauma and Orthopaedics"/>
    <s v="Dr Dummy 09"/>
    <d v="2026-08-12T10:53:00"/>
    <d v="2026-08-12T12:36:00"/>
    <m/>
    <m/>
    <n v="1"/>
    <s v="AUGUST-26-dummy-data.xlsx"/>
    <b v="0"/>
    <m/>
  </r>
  <r>
    <x v="1"/>
    <x v="1"/>
    <x v="12"/>
    <x v="8"/>
    <x v="2"/>
    <x v="0"/>
    <x v="0"/>
    <x v="2"/>
    <x v="0"/>
    <n v="1"/>
    <s v="St Dhh Main Theatre"/>
    <d v="2026-08-26T00:00:00"/>
    <d v="2026-08-26T08:00:00"/>
    <d v="2026-08-26T17:00:00"/>
    <m/>
    <m/>
    <m/>
    <m/>
    <m/>
    <m/>
    <m/>
    <m/>
    <n v="4"/>
    <n v="0"/>
    <n v="4"/>
    <s v="AUGUST-26-dummy-data.xlsx"/>
    <b v="0"/>
    <n v="0"/>
  </r>
  <r>
    <x v="1"/>
    <x v="1"/>
    <x v="12"/>
    <x v="8"/>
    <x v="2"/>
    <x v="0"/>
    <x v="0"/>
    <x v="2"/>
    <x v="1"/>
    <n v="1"/>
    <s v="St Dhh Main Theatre"/>
    <d v="2026-08-26T00:00:00"/>
    <d v="2026-08-26T08:00:00"/>
    <d v="2026-08-26T17:00:00"/>
    <s v="919986888184"/>
    <s v="995983"/>
    <s v="Nasal polypectomy"/>
    <m/>
    <s v="ENT"/>
    <s v="Dr Dummy 19"/>
    <d v="2026-08-26T12:33:00"/>
    <d v="2026-08-26T13:56:00"/>
    <m/>
    <m/>
    <n v="1"/>
    <s v="AUGUST-26-dummy-data.xlsx"/>
    <b v="0"/>
    <m/>
  </r>
  <r>
    <x v="1"/>
    <x v="1"/>
    <x v="12"/>
    <x v="8"/>
    <x v="2"/>
    <x v="0"/>
    <x v="0"/>
    <x v="2"/>
    <x v="1"/>
    <n v="1"/>
    <s v="St Dhh Main Theatre"/>
    <d v="2026-08-26T00:00:00"/>
    <d v="2026-08-26T08:00:00"/>
    <d v="2026-08-26T17:00:00"/>
    <s v="954868173202"/>
    <s v="908824"/>
    <s v="Nasal polypectomy"/>
    <s v="Tissue biopsy"/>
    <s v="ENT"/>
    <s v="Dr Dummy 19"/>
    <d v="2026-08-26T14:55:00"/>
    <d v="2026-08-26T16:15:00"/>
    <m/>
    <m/>
    <n v="1"/>
    <s v="AUGUST-26-dummy-data.xlsx"/>
    <b v="0"/>
    <m/>
  </r>
  <r>
    <x v="1"/>
    <x v="1"/>
    <x v="12"/>
    <x v="8"/>
    <x v="2"/>
    <x v="0"/>
    <x v="0"/>
    <x v="2"/>
    <x v="1"/>
    <n v="1"/>
    <s v="St Dhh Main Theatre"/>
    <d v="2026-08-26T00:00:00"/>
    <d v="2026-08-26T08:00:00"/>
    <d v="2026-08-26T17:00:00"/>
    <s v="988627942441"/>
    <s v="848499"/>
    <s v="Tonsillectomy"/>
    <m/>
    <s v="ENT"/>
    <s v="Dr Dummy 19"/>
    <d v="2026-08-26T08:10:00"/>
    <d v="2026-08-26T09:34:00"/>
    <m/>
    <m/>
    <n v="1"/>
    <s v="AUGUST-26-dummy-data.xlsx"/>
    <b v="0"/>
    <m/>
  </r>
  <r>
    <x v="1"/>
    <x v="1"/>
    <x v="12"/>
    <x v="8"/>
    <x v="2"/>
    <x v="0"/>
    <x v="0"/>
    <x v="2"/>
    <x v="1"/>
    <n v="1"/>
    <s v="St Dhh Main Theatre"/>
    <d v="2026-08-26T00:00:00"/>
    <d v="2026-08-26T08:00:00"/>
    <d v="2026-08-26T17:00:00"/>
    <s v="995584487145"/>
    <s v="976223"/>
    <s v="Adenoidectomy"/>
    <m/>
    <s v="ENT"/>
    <s v="Dr Dummy 19"/>
    <d v="2026-08-26T10:19:00"/>
    <d v="2026-08-26T12:13:00"/>
    <m/>
    <m/>
    <n v="1"/>
    <s v="AUGUST-26-dummy-data.xlsx"/>
    <b v="0"/>
    <m/>
  </r>
  <r>
    <x v="1"/>
    <x v="1"/>
    <x v="13"/>
    <x v="0"/>
    <x v="2"/>
    <x v="0"/>
    <x v="0"/>
    <x v="4"/>
    <x v="0"/>
    <n v="1"/>
    <s v="St Dhh Main Theatre"/>
    <d v="2026-08-10T00:00:00"/>
    <d v="2026-08-10T08:30:00"/>
    <d v="2026-08-10T11:30:00"/>
    <m/>
    <m/>
    <m/>
    <m/>
    <m/>
    <m/>
    <m/>
    <m/>
    <n v="4"/>
    <n v="0"/>
    <n v="4"/>
    <s v="AUGUST-26-dummy-data.xlsx"/>
    <b v="0"/>
    <n v="0"/>
  </r>
  <r>
    <x v="1"/>
    <x v="1"/>
    <x v="13"/>
    <x v="0"/>
    <x v="2"/>
    <x v="0"/>
    <x v="0"/>
    <x v="4"/>
    <x v="1"/>
    <n v="1"/>
    <s v="St Dhh Main Theatre"/>
    <d v="2026-08-10T00:00:00"/>
    <d v="2026-08-10T08:30:00"/>
    <d v="2026-08-10T11:30:00"/>
    <s v="901748026837"/>
    <s v="873935"/>
    <s v="Inguinal hernia repair"/>
    <m/>
    <s v="General Surgery"/>
    <s v="Dr Dummy 05"/>
    <d v="2026-08-10T10:51:00"/>
    <d v="2026-08-10T11:15:00"/>
    <m/>
    <m/>
    <n v="1"/>
    <s v="AUGUST-26-dummy-data.xlsx"/>
    <b v="0"/>
    <m/>
  </r>
  <r>
    <x v="1"/>
    <x v="1"/>
    <x v="13"/>
    <x v="0"/>
    <x v="2"/>
    <x v="0"/>
    <x v="0"/>
    <x v="4"/>
    <x v="1"/>
    <n v="1"/>
    <s v="St Dhh Main Theatre"/>
    <d v="2026-08-10T00:00:00"/>
    <d v="2026-08-10T08:30:00"/>
    <d v="2026-08-10T11:30:00"/>
    <s v="955025498126"/>
    <s v="822627"/>
    <s v="Laparoscopic cholecystectomy"/>
    <m/>
    <s v="General Surgery"/>
    <s v="Dr Dummy 05"/>
    <d v="2026-08-10T09:22:00"/>
    <d v="2026-08-10T09:49:00"/>
    <m/>
    <m/>
    <n v="1"/>
    <s v="AUGUST-26-dummy-data.xlsx"/>
    <b v="0"/>
    <m/>
  </r>
  <r>
    <x v="1"/>
    <x v="1"/>
    <x v="13"/>
    <x v="0"/>
    <x v="2"/>
    <x v="0"/>
    <x v="0"/>
    <x v="4"/>
    <x v="1"/>
    <n v="1"/>
    <s v="St Dhh Main Theatre"/>
    <d v="2026-08-10T00:00:00"/>
    <d v="2026-08-10T08:30:00"/>
    <d v="2026-08-10T11:30:00"/>
    <s v="967743434872"/>
    <s v="893617"/>
    <s v="Laparoscopic appendicectomy"/>
    <m/>
    <s v="General Surgery"/>
    <s v="Dr Dummy 05"/>
    <d v="2026-08-10T08:37:00"/>
    <d v="2026-08-10T08:59:00"/>
    <m/>
    <m/>
    <n v="1"/>
    <s v="AUGUST-26-dummy-data.xlsx"/>
    <b v="0"/>
    <m/>
  </r>
  <r>
    <x v="1"/>
    <x v="1"/>
    <x v="13"/>
    <x v="0"/>
    <x v="2"/>
    <x v="0"/>
    <x v="0"/>
    <x v="4"/>
    <x v="1"/>
    <n v="1"/>
    <s v="St Dhh Main Theatre"/>
    <d v="2026-08-10T00:00:00"/>
    <d v="2026-08-10T08:30:00"/>
    <d v="2026-08-10T11:30:00"/>
    <s v="986322355013"/>
    <s v="824760"/>
    <s v="Laparoscopic cholecystectomy"/>
    <m/>
    <s v="General Surgery"/>
    <s v="Dr Dummy 05"/>
    <d v="2026-08-10T10:06:00"/>
    <d v="2026-08-10T10:31:00"/>
    <m/>
    <m/>
    <n v="1"/>
    <s v="AUGUST-26-dummy-data.xlsx"/>
    <b v="0"/>
    <m/>
  </r>
  <r>
    <x v="1"/>
    <x v="1"/>
    <x v="13"/>
    <x v="1"/>
    <x v="0"/>
    <x v="0"/>
    <x v="0"/>
    <x v="7"/>
    <x v="0"/>
    <n v="1"/>
    <s v="St Dhh Main Theatre"/>
    <d v="2026-06-05T00:00:00"/>
    <d v="2026-06-05T13:30:00"/>
    <d v="2026-06-05T17:00:00"/>
    <m/>
    <m/>
    <m/>
    <m/>
    <m/>
    <m/>
    <m/>
    <m/>
    <n v="4"/>
    <n v="0"/>
    <n v="4"/>
    <s v="JUNE-26-dummy-data.xlsx"/>
    <b v="0"/>
    <n v="0"/>
  </r>
  <r>
    <x v="1"/>
    <x v="1"/>
    <x v="13"/>
    <x v="1"/>
    <x v="0"/>
    <x v="0"/>
    <x v="0"/>
    <x v="7"/>
    <x v="1"/>
    <n v="1"/>
    <s v="St Dhh Main Theatre"/>
    <d v="2026-06-05T00:00:00"/>
    <d v="2026-06-05T13:30:00"/>
    <d v="2026-06-05T17:00:00"/>
    <s v="611077031888"/>
    <s v="60060335"/>
    <s v="Skin graft"/>
    <m/>
    <s v="Plastic Surgery"/>
    <s v="Dr Dummy 14"/>
    <d v="2026-06-05T13:41:00"/>
    <d v="2026-06-05T14:13:00"/>
    <m/>
    <m/>
    <n v="1"/>
    <s v="JUNE-26-dummy-data.xlsx"/>
    <b v="0"/>
    <m/>
  </r>
  <r>
    <x v="1"/>
    <x v="1"/>
    <x v="13"/>
    <x v="1"/>
    <x v="0"/>
    <x v="0"/>
    <x v="0"/>
    <x v="7"/>
    <x v="1"/>
    <n v="1"/>
    <s v="St Dhh Main Theatre"/>
    <d v="2026-06-05T00:00:00"/>
    <d v="2026-06-05T13:30:00"/>
    <d v="2026-06-05T17:00:00"/>
    <s v="656474220216"/>
    <s v="60225040"/>
    <s v="Scar revision"/>
    <m/>
    <s v="Plastic Surgery"/>
    <s v="Dr Dummy 14"/>
    <d v="2026-06-05T16:08:00"/>
    <d v="2026-06-05T16:41:00"/>
    <m/>
    <m/>
    <n v="1"/>
    <s v="JUNE-26-dummy-data.xlsx"/>
    <b v="0"/>
    <m/>
  </r>
  <r>
    <x v="1"/>
    <x v="1"/>
    <x v="13"/>
    <x v="1"/>
    <x v="0"/>
    <x v="0"/>
    <x v="0"/>
    <x v="7"/>
    <x v="1"/>
    <n v="1"/>
    <s v="St Dhh Main Theatre"/>
    <d v="2026-06-05T00:00:00"/>
    <d v="2026-06-05T13:30:00"/>
    <d v="2026-06-05T17:00:00"/>
    <s v="661029072687"/>
    <s v="60122467"/>
    <s v="Skin graft"/>
    <m/>
    <s v="Plastic Surgery"/>
    <s v="Dr Dummy 14"/>
    <d v="2026-06-05T14:25:00"/>
    <d v="2026-06-05T14:47:00"/>
    <m/>
    <m/>
    <n v="1"/>
    <s v="JUNE-26-dummy-data.xlsx"/>
    <b v="0"/>
    <m/>
  </r>
  <r>
    <x v="1"/>
    <x v="1"/>
    <x v="13"/>
    <x v="1"/>
    <x v="0"/>
    <x v="0"/>
    <x v="0"/>
    <x v="7"/>
    <x v="1"/>
    <n v="1"/>
    <s v="St Dhh Main Theatre"/>
    <d v="2026-06-05T00:00:00"/>
    <d v="2026-06-05T13:30:00"/>
    <d v="2026-06-05T17:00:00"/>
    <s v="692271126084"/>
    <s v="60059259"/>
    <s v="Hand wound repair"/>
    <m/>
    <s v="Plastic Surgery"/>
    <s v="Dr Dummy 14"/>
    <d v="2026-06-05T15:25:00"/>
    <d v="2026-06-05T15:54:00"/>
    <m/>
    <m/>
    <n v="1"/>
    <s v="JUNE-26-dummy-data.xlsx"/>
    <b v="0"/>
    <m/>
  </r>
  <r>
    <x v="1"/>
    <x v="1"/>
    <x v="13"/>
    <x v="1"/>
    <x v="0"/>
    <x v="0"/>
    <x v="0"/>
    <x v="1"/>
    <x v="0"/>
    <n v="1"/>
    <s v="St Dhh Main Theatre"/>
    <d v="2026-06-26T00:00:00"/>
    <d v="2026-06-26T08:30:00"/>
    <d v="2026-06-26T12:00:00"/>
    <m/>
    <m/>
    <m/>
    <m/>
    <m/>
    <m/>
    <m/>
    <m/>
    <n v="4"/>
    <n v="0"/>
    <n v="4"/>
    <s v="JUNE-26-dummy-data.xlsx"/>
    <b v="0"/>
    <n v="0"/>
  </r>
  <r>
    <x v="1"/>
    <x v="1"/>
    <x v="13"/>
    <x v="1"/>
    <x v="0"/>
    <x v="0"/>
    <x v="0"/>
    <x v="1"/>
    <x v="1"/>
    <n v="1"/>
    <s v="St Dhh Main Theatre"/>
    <d v="2026-06-26T00:00:00"/>
    <d v="2026-06-26T08:30:00"/>
    <d v="2026-06-26T12:00:00"/>
    <s v="686676874383"/>
    <s v="60143823"/>
    <s v="Flexible cystoscopy"/>
    <s v="Diagnostic examination"/>
    <s v="Urology"/>
    <s v="Dr Dummy 12"/>
    <d v="2026-06-26T09:32:00"/>
    <d v="2026-06-26T09:59:00"/>
    <m/>
    <m/>
    <n v="1"/>
    <s v="JUNE-26-dummy-data.xlsx"/>
    <b v="0"/>
    <m/>
  </r>
  <r>
    <x v="1"/>
    <x v="1"/>
    <x v="13"/>
    <x v="1"/>
    <x v="0"/>
    <x v="0"/>
    <x v="0"/>
    <x v="1"/>
    <x v="1"/>
    <n v="1"/>
    <s v="St Dhh Main Theatre"/>
    <d v="2026-06-26T00:00:00"/>
    <d v="2026-06-26T08:30:00"/>
    <d v="2026-06-26T12:00:00"/>
    <s v="689159411912"/>
    <s v="60281166"/>
    <s v="Ureteroscopy"/>
    <m/>
    <s v="Urology"/>
    <s v="Dr Dummy 12"/>
    <d v="2026-06-26T11:16:00"/>
    <d v="2026-06-26T11:37:00"/>
    <m/>
    <m/>
    <n v="1"/>
    <s v="JUNE-26-dummy-data.xlsx"/>
    <b v="0"/>
    <m/>
  </r>
  <r>
    <x v="1"/>
    <x v="1"/>
    <x v="13"/>
    <x v="1"/>
    <x v="0"/>
    <x v="0"/>
    <x v="0"/>
    <x v="1"/>
    <x v="1"/>
    <n v="1"/>
    <s v="St Dhh Main Theatre"/>
    <d v="2026-06-26T00:00:00"/>
    <d v="2026-06-26T08:30:00"/>
    <d v="2026-06-26T12:00:00"/>
    <s v="695099578983"/>
    <s v="60150945"/>
    <s v="Bladder biopsy"/>
    <m/>
    <s v="Urology"/>
    <s v="Dr Dummy 12"/>
    <d v="2026-06-26T08:38:00"/>
    <d v="2026-06-26T08:58:00"/>
    <m/>
    <m/>
    <n v="1"/>
    <s v="JUNE-26-dummy-data.xlsx"/>
    <b v="0"/>
    <m/>
  </r>
  <r>
    <x v="1"/>
    <x v="1"/>
    <x v="13"/>
    <x v="1"/>
    <x v="0"/>
    <x v="0"/>
    <x v="0"/>
    <x v="1"/>
    <x v="1"/>
    <n v="1"/>
    <s v="St Dhh Main Theatre"/>
    <d v="2026-06-26T00:00:00"/>
    <d v="2026-06-26T08:30:00"/>
    <d v="2026-06-26T12:00:00"/>
    <s v="698030189214"/>
    <s v="60072930"/>
    <s v="Ureteroscopy"/>
    <m/>
    <s v="Urology"/>
    <s v="Dr Dummy 12"/>
    <d v="2026-06-26T10:25:00"/>
    <d v="2026-06-26T10:54:00"/>
    <m/>
    <m/>
    <n v="1"/>
    <s v="JUNE-26-dummy-data.xlsx"/>
    <b v="0"/>
    <m/>
  </r>
  <r>
    <x v="1"/>
    <x v="1"/>
    <x v="13"/>
    <x v="1"/>
    <x v="1"/>
    <x v="0"/>
    <x v="0"/>
    <x v="7"/>
    <x v="0"/>
    <n v="1"/>
    <s v="St Dhh Main Theatre"/>
    <d v="2026-07-27T00:00:00"/>
    <d v="2026-07-27T08:00:00"/>
    <d v="2026-07-27T11:30:00"/>
    <m/>
    <m/>
    <m/>
    <m/>
    <m/>
    <m/>
    <m/>
    <m/>
    <n v="4"/>
    <n v="0"/>
    <n v="4"/>
    <s v="JULY-26-dummy-data.xlsx"/>
    <b v="0"/>
    <n v="0"/>
  </r>
  <r>
    <x v="1"/>
    <x v="1"/>
    <x v="13"/>
    <x v="1"/>
    <x v="1"/>
    <x v="0"/>
    <x v="0"/>
    <x v="7"/>
    <x v="1"/>
    <n v="1"/>
    <s v="St Dhh Main Theatre"/>
    <d v="2026-07-27T00:00:00"/>
    <d v="2026-07-27T08:00:00"/>
    <d v="2026-07-27T11:30:00"/>
    <s v="702352391183"/>
    <s v="70112623"/>
    <s v="Skin graft"/>
    <s v="Local anaesthetic infiltration"/>
    <s v="Plastic Surgery"/>
    <s v="Dr Dummy 03"/>
    <d v="2026-07-27T10:39:00"/>
    <d v="2026-07-27T11:12:00"/>
    <m/>
    <m/>
    <n v="1"/>
    <s v="JULY-26-dummy-data.xlsx"/>
    <b v="0"/>
    <m/>
  </r>
  <r>
    <x v="1"/>
    <x v="1"/>
    <x v="13"/>
    <x v="1"/>
    <x v="1"/>
    <x v="0"/>
    <x v="0"/>
    <x v="7"/>
    <x v="1"/>
    <n v="1"/>
    <s v="St Dhh Main Theatre"/>
    <d v="2026-07-27T00:00:00"/>
    <d v="2026-07-27T08:00:00"/>
    <d v="2026-07-27T11:30:00"/>
    <s v="709923405013"/>
    <s v="70238012"/>
    <s v="Hand wound repair"/>
    <m/>
    <s v="Plastic Surgery"/>
    <s v="Dr Dummy 03"/>
    <d v="2026-07-27T09:46:00"/>
    <d v="2026-07-27T10:13:00"/>
    <m/>
    <m/>
    <n v="1"/>
    <s v="JULY-26-dummy-data.xlsx"/>
    <b v="0"/>
    <m/>
  </r>
  <r>
    <x v="1"/>
    <x v="1"/>
    <x v="13"/>
    <x v="1"/>
    <x v="1"/>
    <x v="0"/>
    <x v="0"/>
    <x v="7"/>
    <x v="1"/>
    <n v="1"/>
    <s v="St Dhh Main Theatre"/>
    <d v="2026-07-27T00:00:00"/>
    <d v="2026-07-27T08:00:00"/>
    <d v="2026-07-27T11:30:00"/>
    <s v="717062817816"/>
    <s v="70031298"/>
    <s v="Scar revision"/>
    <s v="Wound dressing"/>
    <s v="Plastic Surgery"/>
    <s v="Dr Dummy 03"/>
    <d v="2026-07-27T08:05:00"/>
    <d v="2026-07-27T08:27:00"/>
    <m/>
    <m/>
    <n v="1"/>
    <s v="JULY-26-dummy-data.xlsx"/>
    <b v="0"/>
    <m/>
  </r>
  <r>
    <x v="1"/>
    <x v="1"/>
    <x v="13"/>
    <x v="1"/>
    <x v="1"/>
    <x v="0"/>
    <x v="0"/>
    <x v="7"/>
    <x v="1"/>
    <n v="1"/>
    <s v="St Dhh Main Theatre"/>
    <d v="2026-07-27T00:00:00"/>
    <d v="2026-07-27T08:00:00"/>
    <d v="2026-07-27T11:30:00"/>
    <s v="768852004035"/>
    <s v="70016875"/>
    <s v="Scar revision"/>
    <m/>
    <s v="Plastic Surgery"/>
    <s v="Dr Dummy 03"/>
    <d v="2026-07-27T09:04:00"/>
    <d v="2026-07-27T09:30:00"/>
    <m/>
    <m/>
    <n v="1"/>
    <s v="JULY-26-dummy-data.xlsx"/>
    <b v="0"/>
    <m/>
  </r>
  <r>
    <x v="1"/>
    <x v="1"/>
    <x v="13"/>
    <x v="1"/>
    <x v="2"/>
    <x v="0"/>
    <x v="0"/>
    <x v="1"/>
    <x v="0"/>
    <n v="1"/>
    <s v="St Dhh Main Theatre"/>
    <d v="2026-08-08T00:00:00"/>
    <d v="2026-08-08T13:30:00"/>
    <d v="2026-08-08T17:00:00"/>
    <m/>
    <m/>
    <m/>
    <m/>
    <m/>
    <m/>
    <m/>
    <m/>
    <n v="4"/>
    <n v="0"/>
    <n v="4"/>
    <s v="AUGUST-26-dummy-data.xlsx"/>
    <b v="0"/>
    <n v="0"/>
  </r>
  <r>
    <x v="1"/>
    <x v="1"/>
    <x v="13"/>
    <x v="1"/>
    <x v="2"/>
    <x v="0"/>
    <x v="0"/>
    <x v="1"/>
    <x v="1"/>
    <n v="1"/>
    <s v="St Dhh Main Theatre"/>
    <d v="2026-08-08T00:00:00"/>
    <d v="2026-08-08T13:30:00"/>
    <d v="2026-08-08T17:00:00"/>
    <s v="944998744106"/>
    <s v="874423"/>
    <s v="Circumcision"/>
    <s v="Tissue biopsy"/>
    <s v="Urology"/>
    <s v="Dr Dummy 06"/>
    <d v="2026-08-08T16:14:00"/>
    <d v="2026-08-08T16:45:00"/>
    <m/>
    <m/>
    <n v="1"/>
    <s v="AUGUST-26-dummy-data.xlsx"/>
    <b v="0"/>
    <m/>
  </r>
  <r>
    <x v="1"/>
    <x v="1"/>
    <x v="13"/>
    <x v="1"/>
    <x v="2"/>
    <x v="0"/>
    <x v="0"/>
    <x v="1"/>
    <x v="1"/>
    <n v="1"/>
    <s v="St Dhh Main Theatre"/>
    <d v="2026-08-08T00:00:00"/>
    <d v="2026-08-08T13:30:00"/>
    <d v="2026-08-08T17:00:00"/>
    <s v="947593429288"/>
    <s v="929480"/>
    <s v="Ureteroscopy"/>
    <m/>
    <s v="Urology"/>
    <s v="Dr Dummy 06"/>
    <d v="2026-08-08T14:28:00"/>
    <d v="2026-08-08T15:01:00"/>
    <m/>
    <m/>
    <n v="1"/>
    <s v="AUGUST-26-dummy-data.xlsx"/>
    <b v="0"/>
    <m/>
  </r>
  <r>
    <x v="1"/>
    <x v="1"/>
    <x v="13"/>
    <x v="1"/>
    <x v="2"/>
    <x v="0"/>
    <x v="0"/>
    <x v="1"/>
    <x v="1"/>
    <n v="1"/>
    <s v="St Dhh Main Theatre"/>
    <d v="2026-08-08T00:00:00"/>
    <d v="2026-08-08T13:30:00"/>
    <d v="2026-08-08T17:00:00"/>
    <s v="949197017936"/>
    <s v="969664"/>
    <s v="Circumcision"/>
    <m/>
    <s v="Urology"/>
    <s v="Dr Dummy 06"/>
    <d v="2026-08-08T15:20:00"/>
    <d v="2026-08-08T15:55:00"/>
    <m/>
    <m/>
    <n v="1"/>
    <s v="AUGUST-26-dummy-data.xlsx"/>
    <b v="0"/>
    <m/>
  </r>
  <r>
    <x v="1"/>
    <x v="1"/>
    <x v="13"/>
    <x v="1"/>
    <x v="2"/>
    <x v="0"/>
    <x v="0"/>
    <x v="1"/>
    <x v="1"/>
    <n v="1"/>
    <s v="St Dhh Main Theatre"/>
    <d v="2026-08-08T00:00:00"/>
    <d v="2026-08-08T13:30:00"/>
    <d v="2026-08-08T17:00:00"/>
    <s v="959154462231"/>
    <s v="714561"/>
    <s v="Ureteroscopy"/>
    <m/>
    <s v="Urology"/>
    <s v="Dr Dummy 06"/>
    <d v="2026-08-08T13:38:00"/>
    <d v="2026-08-08T14:04:00"/>
    <m/>
    <m/>
    <n v="1"/>
    <s v="AUGUST-26-dummy-data.xlsx"/>
    <b v="0"/>
    <m/>
  </r>
  <r>
    <x v="1"/>
    <x v="1"/>
    <x v="13"/>
    <x v="1"/>
    <x v="2"/>
    <x v="0"/>
    <x v="0"/>
    <x v="2"/>
    <x v="0"/>
    <n v="1"/>
    <s v="St Dhh Main Theatre"/>
    <d v="2026-08-16T00:00:00"/>
    <d v="2026-08-16T08:00:00"/>
    <d v="2026-08-16T11:30:00"/>
    <m/>
    <m/>
    <m/>
    <m/>
    <m/>
    <m/>
    <m/>
    <m/>
    <n v="4"/>
    <n v="0"/>
    <n v="4"/>
    <s v="AUGUST-26-dummy-data.xlsx"/>
    <b v="0"/>
    <n v="0"/>
  </r>
  <r>
    <x v="1"/>
    <x v="1"/>
    <x v="13"/>
    <x v="1"/>
    <x v="2"/>
    <x v="0"/>
    <x v="0"/>
    <x v="2"/>
    <x v="1"/>
    <n v="1"/>
    <s v="St Dhh Main Theatre"/>
    <d v="2026-08-16T00:00:00"/>
    <d v="2026-08-16T08:00:00"/>
    <d v="2026-08-16T11:30:00"/>
    <s v="937658801022"/>
    <s v="818138"/>
    <s v="Grommet insertion"/>
    <m/>
    <s v="ENT"/>
    <s v="Dr Dummy 04"/>
    <d v="2026-08-16T10:47:00"/>
    <d v="2026-08-16T11:16:00"/>
    <m/>
    <m/>
    <n v="1"/>
    <s v="AUGUST-26-dummy-data.xlsx"/>
    <b v="0"/>
    <m/>
  </r>
  <r>
    <x v="1"/>
    <x v="1"/>
    <x v="13"/>
    <x v="1"/>
    <x v="2"/>
    <x v="0"/>
    <x v="0"/>
    <x v="2"/>
    <x v="1"/>
    <n v="1"/>
    <s v="St Dhh Main Theatre"/>
    <d v="2026-08-16T00:00:00"/>
    <d v="2026-08-16T08:00:00"/>
    <d v="2026-08-16T11:30:00"/>
    <s v="951713234651"/>
    <s v="986545"/>
    <s v="Adenoidectomy"/>
    <m/>
    <s v="ENT"/>
    <s v="Dr Dummy 04"/>
    <d v="2026-08-16T08:57:00"/>
    <d v="2026-08-16T09:25:00"/>
    <m/>
    <m/>
    <n v="1"/>
    <s v="AUGUST-26-dummy-data.xlsx"/>
    <b v="0"/>
    <m/>
  </r>
  <r>
    <x v="1"/>
    <x v="1"/>
    <x v="13"/>
    <x v="1"/>
    <x v="2"/>
    <x v="0"/>
    <x v="0"/>
    <x v="2"/>
    <x v="1"/>
    <n v="1"/>
    <s v="St Dhh Main Theatre"/>
    <d v="2026-08-16T00:00:00"/>
    <d v="2026-08-16T08:00:00"/>
    <d v="2026-08-16T11:30:00"/>
    <s v="959486837591"/>
    <s v="855848"/>
    <s v="Adenoidectomy"/>
    <m/>
    <s v="ENT"/>
    <s v="Dr Dummy 04"/>
    <d v="2026-08-16T09:47:00"/>
    <d v="2026-08-16T10:21:00"/>
    <m/>
    <m/>
    <n v="1"/>
    <s v="AUGUST-26-dummy-data.xlsx"/>
    <b v="0"/>
    <m/>
  </r>
  <r>
    <x v="1"/>
    <x v="1"/>
    <x v="13"/>
    <x v="1"/>
    <x v="2"/>
    <x v="0"/>
    <x v="0"/>
    <x v="2"/>
    <x v="1"/>
    <n v="1"/>
    <s v="St Dhh Main Theatre"/>
    <d v="2026-08-16T00:00:00"/>
    <d v="2026-08-16T08:00:00"/>
    <d v="2026-08-16T11:30:00"/>
    <s v="999706911574"/>
    <s v="911788"/>
    <s v="Septoplasty"/>
    <m/>
    <s v="ENT"/>
    <s v="Dr Dummy 04"/>
    <d v="2026-08-16T08:11:00"/>
    <d v="2026-08-16T08:32:00"/>
    <m/>
    <m/>
    <n v="1"/>
    <s v="AUGUST-26-dummy-data.xlsx"/>
    <b v="0"/>
    <m/>
  </r>
  <r>
    <x v="1"/>
    <x v="1"/>
    <x v="13"/>
    <x v="1"/>
    <x v="2"/>
    <x v="0"/>
    <x v="0"/>
    <x v="6"/>
    <x v="0"/>
    <n v="1"/>
    <s v="St Dhh Main Theatre"/>
    <d v="2026-08-18T00:00:00"/>
    <d v="2026-08-18T13:00:00"/>
    <d v="2026-08-18T16:30:00"/>
    <m/>
    <m/>
    <m/>
    <m/>
    <m/>
    <m/>
    <m/>
    <m/>
    <n v="4"/>
    <n v="0"/>
    <n v="4"/>
    <s v="AUGUST-26-dummy-data.xlsx"/>
    <b v="0"/>
    <n v="0"/>
  </r>
  <r>
    <x v="1"/>
    <x v="1"/>
    <x v="13"/>
    <x v="1"/>
    <x v="2"/>
    <x v="0"/>
    <x v="0"/>
    <x v="6"/>
    <x v="1"/>
    <n v="1"/>
    <s v="St Dhh Main Theatre"/>
    <d v="2026-08-18T00:00:00"/>
    <d v="2026-08-18T13:00:00"/>
    <d v="2026-08-18T16:30:00"/>
    <s v="915881648729"/>
    <s v="774874"/>
    <s v="Carpal tunnel release"/>
    <s v="Diagnostic examination"/>
    <s v="Trauma and Orthopaedics"/>
    <s v="Dr Dummy 11"/>
    <d v="2026-08-18T13:57:00"/>
    <d v="2026-08-18T14:26:00"/>
    <m/>
    <m/>
    <n v="1"/>
    <s v="AUGUST-26-dummy-data.xlsx"/>
    <b v="0"/>
    <m/>
  </r>
  <r>
    <x v="1"/>
    <x v="1"/>
    <x v="13"/>
    <x v="1"/>
    <x v="2"/>
    <x v="0"/>
    <x v="0"/>
    <x v="6"/>
    <x v="1"/>
    <n v="1"/>
    <s v="St Dhh Main Theatre"/>
    <d v="2026-08-18T00:00:00"/>
    <d v="2026-08-18T13:00:00"/>
    <d v="2026-08-18T16:30:00"/>
    <s v="940473960851"/>
    <s v="829882"/>
    <s v="Knee arthroscopy"/>
    <m/>
    <s v="Trauma and Orthopaedics"/>
    <s v="Dr Dummy 11"/>
    <d v="2026-08-18T15:48:00"/>
    <d v="2026-08-18T16:13:00"/>
    <m/>
    <m/>
    <n v="1"/>
    <s v="AUGUST-26-dummy-data.xlsx"/>
    <b v="0"/>
    <m/>
  </r>
  <r>
    <x v="1"/>
    <x v="1"/>
    <x v="13"/>
    <x v="1"/>
    <x v="2"/>
    <x v="0"/>
    <x v="0"/>
    <x v="6"/>
    <x v="1"/>
    <n v="1"/>
    <s v="St Dhh Main Theatre"/>
    <d v="2026-08-18T00:00:00"/>
    <d v="2026-08-18T13:00:00"/>
    <d v="2026-08-18T16:30:00"/>
    <s v="977164974388"/>
    <s v="857807"/>
    <s v="Carpal tunnel release"/>
    <m/>
    <s v="Trauma and Orthopaedics"/>
    <s v="Dr Dummy 11"/>
    <d v="2026-08-18T14:49:00"/>
    <d v="2026-08-18T15:21:00"/>
    <m/>
    <m/>
    <n v="1"/>
    <s v="AUGUST-26-dummy-data.xlsx"/>
    <b v="0"/>
    <m/>
  </r>
  <r>
    <x v="1"/>
    <x v="1"/>
    <x v="13"/>
    <x v="1"/>
    <x v="2"/>
    <x v="0"/>
    <x v="0"/>
    <x v="6"/>
    <x v="1"/>
    <n v="1"/>
    <s v="St Dhh Main Theatre"/>
    <d v="2026-08-18T00:00:00"/>
    <d v="2026-08-18T13:00:00"/>
    <d v="2026-08-18T16:30:00"/>
    <s v="978710779826"/>
    <s v="953194"/>
    <s v="Knee arthroscopy"/>
    <s v="Wound dressing"/>
    <s v="Trauma and Orthopaedics"/>
    <s v="Dr Dummy 11"/>
    <d v="2026-08-18T13:12:00"/>
    <d v="2026-08-18T13:42:00"/>
    <m/>
    <m/>
    <n v="1"/>
    <s v="AUGUST-26-dummy-data.xlsx"/>
    <b v="0"/>
    <m/>
  </r>
  <r>
    <x v="1"/>
    <x v="1"/>
    <x v="13"/>
    <x v="1"/>
    <x v="2"/>
    <x v="0"/>
    <x v="0"/>
    <x v="4"/>
    <x v="0"/>
    <n v="1"/>
    <s v="St Dhh Main Theatre"/>
    <d v="2026-08-19T00:00:00"/>
    <d v="2026-08-19T09:00:00"/>
    <d v="2026-08-19T12:30:00"/>
    <m/>
    <m/>
    <m/>
    <m/>
    <m/>
    <m/>
    <m/>
    <m/>
    <n v="4"/>
    <n v="0"/>
    <n v="4"/>
    <s v="AUGUST-26-dummy-data.xlsx"/>
    <b v="0"/>
    <n v="0"/>
  </r>
  <r>
    <x v="1"/>
    <x v="1"/>
    <x v="13"/>
    <x v="1"/>
    <x v="2"/>
    <x v="0"/>
    <x v="0"/>
    <x v="4"/>
    <x v="1"/>
    <n v="1"/>
    <s v="St Dhh Main Theatre"/>
    <d v="2026-08-19T00:00:00"/>
    <d v="2026-08-19T09:00:00"/>
    <d v="2026-08-19T12:30:00"/>
    <s v="941558771999"/>
    <s v="815707"/>
    <s v="Laparoscopic appendicectomy"/>
    <m/>
    <s v="General Surgery"/>
    <s v="Dr Dummy 15"/>
    <d v="2026-08-19T11:48:00"/>
    <d v="2026-08-19T12:21:00"/>
    <m/>
    <m/>
    <n v="1"/>
    <s v="AUGUST-26-dummy-data.xlsx"/>
    <b v="0"/>
    <m/>
  </r>
  <r>
    <x v="1"/>
    <x v="1"/>
    <x v="13"/>
    <x v="1"/>
    <x v="2"/>
    <x v="0"/>
    <x v="0"/>
    <x v="4"/>
    <x v="1"/>
    <n v="1"/>
    <s v="St Dhh Main Theatre"/>
    <d v="2026-08-19T00:00:00"/>
    <d v="2026-08-19T09:00:00"/>
    <d v="2026-08-19T12:30:00"/>
    <s v="948214841121"/>
    <s v="796074"/>
    <s v="Laparoscopic appendicectomy"/>
    <m/>
    <s v="General Surgery"/>
    <s v="Dr Dummy 15"/>
    <d v="2026-08-19T10:48:00"/>
    <d v="2026-08-19T11:07:00"/>
    <m/>
    <m/>
    <n v="1"/>
    <s v="AUGUST-26-dummy-data.xlsx"/>
    <b v="0"/>
    <m/>
  </r>
  <r>
    <x v="1"/>
    <x v="1"/>
    <x v="13"/>
    <x v="1"/>
    <x v="2"/>
    <x v="0"/>
    <x v="0"/>
    <x v="4"/>
    <x v="1"/>
    <n v="1"/>
    <s v="St Dhh Main Theatre"/>
    <d v="2026-08-19T00:00:00"/>
    <d v="2026-08-19T09:00:00"/>
    <d v="2026-08-19T12:30:00"/>
    <s v="953046704129"/>
    <s v="966396"/>
    <s v="Laparoscopic cholecystectomy"/>
    <m/>
    <s v="General Surgery"/>
    <s v="Dr Dummy 15"/>
    <d v="2026-08-19T09:58:00"/>
    <d v="2026-08-19T10:27:00"/>
    <m/>
    <m/>
    <n v="1"/>
    <s v="AUGUST-26-dummy-data.xlsx"/>
    <b v="0"/>
    <m/>
  </r>
  <r>
    <x v="1"/>
    <x v="1"/>
    <x v="13"/>
    <x v="1"/>
    <x v="2"/>
    <x v="0"/>
    <x v="0"/>
    <x v="4"/>
    <x v="1"/>
    <n v="1"/>
    <s v="St Dhh Main Theatre"/>
    <d v="2026-08-19T00:00:00"/>
    <d v="2026-08-19T09:00:00"/>
    <d v="2026-08-19T12:30:00"/>
    <s v="968294868035"/>
    <s v="816473"/>
    <s v="Inguinal hernia repair"/>
    <s v="Diagnostic examination"/>
    <s v="General Surgery"/>
    <s v="Dr Dummy 15"/>
    <d v="2026-08-19T09:02:00"/>
    <d v="2026-08-19T09:26:00"/>
    <m/>
    <m/>
    <n v="1"/>
    <s v="AUGUST-26-dummy-data.xlsx"/>
    <b v="0"/>
    <m/>
  </r>
  <r>
    <x v="1"/>
    <x v="1"/>
    <x v="13"/>
    <x v="1"/>
    <x v="2"/>
    <x v="0"/>
    <x v="0"/>
    <x v="7"/>
    <x v="0"/>
    <n v="1"/>
    <s v="St Dhh Main Theatre"/>
    <d v="2026-08-22T00:00:00"/>
    <d v="2026-08-22T08:30:00"/>
    <d v="2026-08-22T12:00:00"/>
    <m/>
    <m/>
    <m/>
    <m/>
    <m/>
    <m/>
    <m/>
    <m/>
    <n v="4"/>
    <n v="0"/>
    <n v="4"/>
    <s v="AUGUST-26-dummy-data.xlsx"/>
    <b v="0"/>
    <n v="0"/>
  </r>
  <r>
    <x v="1"/>
    <x v="1"/>
    <x v="13"/>
    <x v="1"/>
    <x v="2"/>
    <x v="0"/>
    <x v="0"/>
    <x v="7"/>
    <x v="1"/>
    <n v="1"/>
    <s v="St Dhh Main Theatre"/>
    <d v="2026-08-22T00:00:00"/>
    <d v="2026-08-22T08:30:00"/>
    <d v="2026-08-22T12:00:00"/>
    <s v="921455217432"/>
    <s v="908208"/>
    <s v="Skin graft"/>
    <s v="Diagnostic examination"/>
    <s v="Plastic Surgery"/>
    <s v="Dr Dummy 14"/>
    <d v="2026-08-22T08:37:00"/>
    <d v="2026-08-22T08:58:00"/>
    <m/>
    <m/>
    <n v="1"/>
    <s v="AUGUST-26-dummy-data.xlsx"/>
    <b v="0"/>
    <m/>
  </r>
  <r>
    <x v="1"/>
    <x v="1"/>
    <x v="13"/>
    <x v="1"/>
    <x v="2"/>
    <x v="0"/>
    <x v="0"/>
    <x v="7"/>
    <x v="1"/>
    <n v="1"/>
    <s v="St Dhh Main Theatre"/>
    <d v="2026-08-22T00:00:00"/>
    <d v="2026-08-22T08:30:00"/>
    <d v="2026-08-22T12:00:00"/>
    <s v="964048716192"/>
    <s v="738784"/>
    <s v="Excision of skin lesion"/>
    <s v="Tissue biopsy"/>
    <s v="Plastic Surgery"/>
    <s v="Dr Dummy 14"/>
    <d v="2026-08-22T11:16:00"/>
    <d v="2026-08-22T11:45:00"/>
    <m/>
    <m/>
    <n v="1"/>
    <s v="AUGUST-26-dummy-data.xlsx"/>
    <b v="0"/>
    <m/>
  </r>
  <r>
    <x v="1"/>
    <x v="1"/>
    <x v="13"/>
    <x v="1"/>
    <x v="2"/>
    <x v="0"/>
    <x v="0"/>
    <x v="7"/>
    <x v="1"/>
    <n v="1"/>
    <s v="St Dhh Main Theatre"/>
    <d v="2026-08-22T00:00:00"/>
    <d v="2026-08-22T08:30:00"/>
    <d v="2026-08-22T12:00:00"/>
    <s v="964444951037"/>
    <s v="867198"/>
    <s v="Hand wound repair"/>
    <s v="Diagnostic examination"/>
    <s v="Plastic Surgery"/>
    <s v="Dr Dummy 14"/>
    <d v="2026-08-22T09:34:00"/>
    <d v="2026-08-22T09:49:00"/>
    <m/>
    <m/>
    <n v="1"/>
    <s v="AUGUST-26-dummy-data.xlsx"/>
    <b v="0"/>
    <m/>
  </r>
  <r>
    <x v="1"/>
    <x v="1"/>
    <x v="13"/>
    <x v="1"/>
    <x v="2"/>
    <x v="0"/>
    <x v="0"/>
    <x v="7"/>
    <x v="1"/>
    <n v="1"/>
    <s v="St Dhh Main Theatre"/>
    <d v="2026-08-22T00:00:00"/>
    <d v="2026-08-22T08:30:00"/>
    <d v="2026-08-22T12:00:00"/>
    <s v="989851129380"/>
    <s v="924218"/>
    <s v="Hand wound repair"/>
    <m/>
    <s v="Plastic Surgery"/>
    <s v="Dr Dummy 14"/>
    <d v="2026-08-22T10:23:00"/>
    <d v="2026-08-22T10:48:00"/>
    <m/>
    <m/>
    <n v="1"/>
    <s v="AUGUST-26-dummy-data.xlsx"/>
    <b v="0"/>
    <m/>
  </r>
  <r>
    <x v="1"/>
    <x v="1"/>
    <x v="13"/>
    <x v="2"/>
    <x v="0"/>
    <x v="0"/>
    <x v="0"/>
    <x v="2"/>
    <x v="0"/>
    <n v="1"/>
    <s v="St Dhh Main Theatre"/>
    <d v="2026-06-01T00:00:00"/>
    <d v="2026-06-01T13:30:00"/>
    <d v="2026-06-01T17:30:00"/>
    <m/>
    <m/>
    <m/>
    <m/>
    <m/>
    <m/>
    <m/>
    <m/>
    <n v="4"/>
    <n v="0"/>
    <n v="4"/>
    <s v="JUNE-26-dummy-data.xlsx"/>
    <b v="0"/>
    <n v="0"/>
  </r>
  <r>
    <x v="1"/>
    <x v="1"/>
    <x v="13"/>
    <x v="2"/>
    <x v="0"/>
    <x v="0"/>
    <x v="0"/>
    <x v="2"/>
    <x v="1"/>
    <n v="1"/>
    <s v="St Dhh Main Theatre"/>
    <d v="2026-06-01T00:00:00"/>
    <d v="2026-06-01T13:30:00"/>
    <d v="2026-06-01T17:30:00"/>
    <s v="610958105488"/>
    <s v="60192435"/>
    <s v="Septoplasty"/>
    <s v="Diagnostic examination"/>
    <s v="ENT"/>
    <s v="Dr Dummy 17"/>
    <d v="2026-06-01T16:35:00"/>
    <d v="2026-06-01T17:12:00"/>
    <m/>
    <m/>
    <n v="1"/>
    <s v="JUNE-26-dummy-data.xlsx"/>
    <b v="0"/>
    <m/>
  </r>
  <r>
    <x v="1"/>
    <x v="1"/>
    <x v="13"/>
    <x v="2"/>
    <x v="0"/>
    <x v="0"/>
    <x v="0"/>
    <x v="2"/>
    <x v="1"/>
    <n v="1"/>
    <s v="St Dhh Main Theatre"/>
    <d v="2026-06-01T00:00:00"/>
    <d v="2026-06-01T13:30:00"/>
    <d v="2026-06-01T17:30:00"/>
    <s v="627995523414"/>
    <s v="60216654"/>
    <s v="Grommet insertion"/>
    <m/>
    <s v="ENT"/>
    <s v="Dr Dummy 17"/>
    <d v="2026-06-01T13:35:00"/>
    <d v="2026-06-01T14:05:00"/>
    <m/>
    <m/>
    <n v="1"/>
    <s v="JUNE-26-dummy-data.xlsx"/>
    <b v="0"/>
    <m/>
  </r>
  <r>
    <x v="1"/>
    <x v="1"/>
    <x v="13"/>
    <x v="2"/>
    <x v="0"/>
    <x v="0"/>
    <x v="0"/>
    <x v="2"/>
    <x v="1"/>
    <n v="1"/>
    <s v="St Dhh Main Theatre"/>
    <d v="2026-06-01T00:00:00"/>
    <d v="2026-06-01T13:30:00"/>
    <d v="2026-06-01T17:30:00"/>
    <s v="637231749086"/>
    <s v="60002265"/>
    <s v="Grommet insertion"/>
    <m/>
    <s v="ENT"/>
    <s v="Dr Dummy 17"/>
    <d v="2026-06-01T14:39:00"/>
    <d v="2026-06-01T15:07:00"/>
    <m/>
    <m/>
    <n v="1"/>
    <s v="JUNE-26-dummy-data.xlsx"/>
    <b v="0"/>
    <m/>
  </r>
  <r>
    <x v="1"/>
    <x v="1"/>
    <x v="13"/>
    <x v="2"/>
    <x v="0"/>
    <x v="0"/>
    <x v="0"/>
    <x v="2"/>
    <x v="1"/>
    <n v="1"/>
    <s v="St Dhh Main Theatre"/>
    <d v="2026-06-01T00:00:00"/>
    <d v="2026-06-01T13:30:00"/>
    <d v="2026-06-01T17:30:00"/>
    <s v="697410497045"/>
    <s v="60093606"/>
    <s v="Grommet insertion"/>
    <m/>
    <s v="ENT"/>
    <s v="Dr Dummy 17"/>
    <d v="2026-06-01T15:32:00"/>
    <d v="2026-06-01T16:07:00"/>
    <m/>
    <m/>
    <n v="1"/>
    <s v="JUNE-26-dummy-data.xlsx"/>
    <b v="0"/>
    <m/>
  </r>
  <r>
    <x v="1"/>
    <x v="1"/>
    <x v="13"/>
    <x v="2"/>
    <x v="0"/>
    <x v="0"/>
    <x v="0"/>
    <x v="4"/>
    <x v="0"/>
    <n v="1"/>
    <s v="St Dhh Main Theatre"/>
    <d v="2026-06-04T00:00:00"/>
    <d v="2026-06-04T08:00:00"/>
    <d v="2026-06-04T12:00:00"/>
    <m/>
    <m/>
    <m/>
    <m/>
    <m/>
    <m/>
    <m/>
    <m/>
    <n v="4"/>
    <n v="0"/>
    <n v="4"/>
    <s v="JUNE-26-dummy-data.xlsx"/>
    <b v="0"/>
    <n v="0"/>
  </r>
  <r>
    <x v="1"/>
    <x v="1"/>
    <x v="13"/>
    <x v="2"/>
    <x v="0"/>
    <x v="0"/>
    <x v="0"/>
    <x v="4"/>
    <x v="1"/>
    <n v="1"/>
    <s v="St Dhh Main Theatre"/>
    <d v="2026-06-04T00:00:00"/>
    <d v="2026-06-04T08:00:00"/>
    <d v="2026-06-04T12:00:00"/>
    <s v="609359279530"/>
    <s v="60235103"/>
    <s v="Incision and drainage of abscess"/>
    <s v="Wound closure"/>
    <s v="General Surgery"/>
    <s v="Dr Dummy 03"/>
    <d v="2026-06-04T09:08:00"/>
    <d v="2026-06-04T09:40:00"/>
    <m/>
    <m/>
    <n v="1"/>
    <s v="JUNE-26-dummy-data.xlsx"/>
    <b v="0"/>
    <m/>
  </r>
  <r>
    <x v="1"/>
    <x v="1"/>
    <x v="13"/>
    <x v="2"/>
    <x v="0"/>
    <x v="0"/>
    <x v="0"/>
    <x v="4"/>
    <x v="1"/>
    <n v="1"/>
    <s v="St Dhh Main Theatre"/>
    <d v="2026-06-04T00:00:00"/>
    <d v="2026-06-04T08:00:00"/>
    <d v="2026-06-04T12:00:00"/>
    <s v="613233962724"/>
    <s v="60256233"/>
    <s v="Incision and drainage of abscess"/>
    <m/>
    <s v="General Surgery"/>
    <s v="Dr Dummy 03"/>
    <d v="2026-06-04T08:05:00"/>
    <d v="2026-06-04T08:43:00"/>
    <m/>
    <m/>
    <n v="1"/>
    <s v="JUNE-26-dummy-data.xlsx"/>
    <b v="0"/>
    <m/>
  </r>
  <r>
    <x v="1"/>
    <x v="1"/>
    <x v="13"/>
    <x v="2"/>
    <x v="0"/>
    <x v="0"/>
    <x v="0"/>
    <x v="4"/>
    <x v="1"/>
    <n v="1"/>
    <s v="St Dhh Main Theatre"/>
    <d v="2026-06-04T00:00:00"/>
    <d v="2026-06-04T08:00:00"/>
    <d v="2026-06-04T12:00:00"/>
    <s v="686431240056"/>
    <s v="60250390"/>
    <s v="Laparoscopic cholecystectomy"/>
    <m/>
    <s v="General Surgery"/>
    <s v="Dr Dummy 03"/>
    <d v="2026-06-04T10:05:00"/>
    <d v="2026-06-04T10:43:00"/>
    <m/>
    <m/>
    <n v="1"/>
    <s v="JUNE-26-dummy-data.xlsx"/>
    <b v="0"/>
    <m/>
  </r>
  <r>
    <x v="1"/>
    <x v="1"/>
    <x v="13"/>
    <x v="2"/>
    <x v="0"/>
    <x v="0"/>
    <x v="0"/>
    <x v="4"/>
    <x v="1"/>
    <n v="1"/>
    <s v="St Dhh Main Theatre"/>
    <d v="2026-06-04T00:00:00"/>
    <d v="2026-06-04T08:00:00"/>
    <d v="2026-06-04T12:00:00"/>
    <s v="688704575550"/>
    <s v="60021680"/>
    <s v="Excision of skin lesion"/>
    <m/>
    <s v="General Surgery"/>
    <s v="Dr Dummy 03"/>
    <d v="2026-06-04T11:10:00"/>
    <d v="2026-06-04T11:42:00"/>
    <m/>
    <m/>
    <n v="1"/>
    <s v="JUNE-26-dummy-data.xlsx"/>
    <b v="0"/>
    <m/>
  </r>
  <r>
    <x v="1"/>
    <x v="1"/>
    <x v="13"/>
    <x v="2"/>
    <x v="0"/>
    <x v="0"/>
    <x v="0"/>
    <x v="0"/>
    <x v="0"/>
    <n v="1"/>
    <s v="St Dhh Main Theatre"/>
    <d v="2026-06-08T00:00:00"/>
    <d v="2026-06-08T13:00:00"/>
    <d v="2026-06-08T17:00:00"/>
    <m/>
    <m/>
    <m/>
    <m/>
    <m/>
    <m/>
    <m/>
    <m/>
    <n v="4"/>
    <n v="0"/>
    <n v="4"/>
    <s v="JUNE-26-dummy-data.xlsx"/>
    <b v="0"/>
    <n v="0"/>
  </r>
  <r>
    <x v="1"/>
    <x v="1"/>
    <x v="13"/>
    <x v="2"/>
    <x v="0"/>
    <x v="0"/>
    <x v="0"/>
    <x v="0"/>
    <x v="1"/>
    <n v="1"/>
    <s v="St Dhh Main Theatre"/>
    <d v="2026-06-08T00:00:00"/>
    <d v="2026-06-08T13:00:00"/>
    <d v="2026-06-08T17:00:00"/>
    <s v="618368148989"/>
    <s v="60200412"/>
    <s v="Hysteroscopy"/>
    <m/>
    <s v="Gynaecology"/>
    <s v="Dr Dummy 13"/>
    <d v="2026-06-08T15:05:00"/>
    <d v="2026-06-08T15:38:00"/>
    <m/>
    <m/>
    <n v="1"/>
    <s v="JUNE-26-dummy-data.xlsx"/>
    <b v="0"/>
    <m/>
  </r>
  <r>
    <x v="1"/>
    <x v="1"/>
    <x v="13"/>
    <x v="2"/>
    <x v="0"/>
    <x v="0"/>
    <x v="0"/>
    <x v="0"/>
    <x v="1"/>
    <n v="1"/>
    <s v="St Dhh Main Theatre"/>
    <d v="2026-06-08T00:00:00"/>
    <d v="2026-06-08T13:00:00"/>
    <d v="2026-06-08T17:00:00"/>
    <s v="625023637828"/>
    <s v="60283088"/>
    <s v="Endometrial biopsy"/>
    <s v="Wound closure"/>
    <s v="Gynaecology"/>
    <s v="Dr Dummy 13"/>
    <d v="2026-06-08T14:09:00"/>
    <d v="2026-06-08T14:42:00"/>
    <m/>
    <m/>
    <n v="1"/>
    <s v="JUNE-26-dummy-data.xlsx"/>
    <b v="0"/>
    <m/>
  </r>
  <r>
    <x v="1"/>
    <x v="1"/>
    <x v="13"/>
    <x v="2"/>
    <x v="0"/>
    <x v="0"/>
    <x v="0"/>
    <x v="0"/>
    <x v="1"/>
    <n v="1"/>
    <s v="St Dhh Main Theatre"/>
    <d v="2026-06-08T00:00:00"/>
    <d v="2026-06-08T13:00:00"/>
    <d v="2026-06-08T17:00:00"/>
    <s v="678074840827"/>
    <s v="60144111"/>
    <s v="Endometrial biopsy"/>
    <m/>
    <s v="Gynaecology"/>
    <s v="Dr Dummy 13"/>
    <d v="2026-06-08T16:12:00"/>
    <d v="2026-06-08T16:51:00"/>
    <m/>
    <m/>
    <n v="1"/>
    <s v="JUNE-26-dummy-data.xlsx"/>
    <b v="0"/>
    <m/>
  </r>
  <r>
    <x v="1"/>
    <x v="1"/>
    <x v="13"/>
    <x v="2"/>
    <x v="0"/>
    <x v="0"/>
    <x v="0"/>
    <x v="0"/>
    <x v="1"/>
    <n v="1"/>
    <s v="St Dhh Main Theatre"/>
    <d v="2026-06-08T00:00:00"/>
    <d v="2026-06-08T13:00:00"/>
    <d v="2026-06-08T17:00:00"/>
    <s v="679845133353"/>
    <s v="60132607"/>
    <s v="Diagnostic laparoscopy"/>
    <m/>
    <s v="Gynaecology"/>
    <s v="Dr Dummy 13"/>
    <d v="2026-06-08T13:12:00"/>
    <d v="2026-06-08T13:39:00"/>
    <m/>
    <m/>
    <n v="1"/>
    <s v="JUNE-26-dummy-data.xlsx"/>
    <b v="0"/>
    <m/>
  </r>
  <r>
    <x v="1"/>
    <x v="1"/>
    <x v="13"/>
    <x v="2"/>
    <x v="0"/>
    <x v="0"/>
    <x v="0"/>
    <x v="4"/>
    <x v="0"/>
    <n v="1"/>
    <s v="St Dhh Main Theatre"/>
    <d v="2026-06-09T00:00:00"/>
    <d v="2026-06-09T08:30:00"/>
    <d v="2026-06-09T12:30:00"/>
    <m/>
    <m/>
    <m/>
    <m/>
    <m/>
    <m/>
    <m/>
    <m/>
    <n v="4"/>
    <n v="0"/>
    <n v="4"/>
    <s v="JUNE-26-dummy-data.xlsx"/>
    <b v="0"/>
    <n v="0"/>
  </r>
  <r>
    <x v="1"/>
    <x v="1"/>
    <x v="13"/>
    <x v="2"/>
    <x v="0"/>
    <x v="0"/>
    <x v="0"/>
    <x v="4"/>
    <x v="1"/>
    <n v="1"/>
    <s v="St Dhh Main Theatre"/>
    <d v="2026-06-09T00:00:00"/>
    <d v="2026-06-09T08:30:00"/>
    <d v="2026-06-09T12:30:00"/>
    <s v="633445892156"/>
    <s v="60141747"/>
    <s v="Laparoscopic appendicectomy"/>
    <m/>
    <s v="General Surgery"/>
    <s v="Dr Dummy 14"/>
    <d v="2026-06-09T10:37:00"/>
    <d v="2026-06-09T11:22:00"/>
    <m/>
    <m/>
    <n v="1"/>
    <s v="JUNE-26-dummy-data.xlsx"/>
    <b v="0"/>
    <m/>
  </r>
  <r>
    <x v="1"/>
    <x v="1"/>
    <x v="13"/>
    <x v="2"/>
    <x v="0"/>
    <x v="0"/>
    <x v="0"/>
    <x v="4"/>
    <x v="1"/>
    <n v="1"/>
    <s v="St Dhh Main Theatre"/>
    <d v="2026-06-09T00:00:00"/>
    <d v="2026-06-09T08:30:00"/>
    <d v="2026-06-09T12:30:00"/>
    <s v="644493321561"/>
    <s v="60209039"/>
    <s v="Incision and drainage of abscess"/>
    <m/>
    <s v="General Surgery"/>
    <s v="Dr Dummy 14"/>
    <d v="2026-06-09T09:38:00"/>
    <d v="2026-06-09T10:08:00"/>
    <m/>
    <m/>
    <n v="1"/>
    <s v="JUNE-26-dummy-data.xlsx"/>
    <b v="0"/>
    <m/>
  </r>
  <r>
    <x v="1"/>
    <x v="1"/>
    <x v="13"/>
    <x v="2"/>
    <x v="0"/>
    <x v="0"/>
    <x v="0"/>
    <x v="4"/>
    <x v="1"/>
    <n v="1"/>
    <s v="St Dhh Main Theatre"/>
    <d v="2026-06-09T00:00:00"/>
    <d v="2026-06-09T08:30:00"/>
    <d v="2026-06-09T12:30:00"/>
    <s v="659164695487"/>
    <s v="60115092"/>
    <s v="Incision and drainage of abscess"/>
    <m/>
    <s v="General Surgery"/>
    <s v="Dr Dummy 14"/>
    <d v="2026-06-09T08:37:00"/>
    <d v="2026-06-09T09:12:00"/>
    <m/>
    <m/>
    <n v="1"/>
    <s v="JUNE-26-dummy-data.xlsx"/>
    <b v="0"/>
    <m/>
  </r>
  <r>
    <x v="1"/>
    <x v="1"/>
    <x v="13"/>
    <x v="2"/>
    <x v="0"/>
    <x v="0"/>
    <x v="0"/>
    <x v="4"/>
    <x v="1"/>
    <n v="1"/>
    <s v="St Dhh Main Theatre"/>
    <d v="2026-06-09T00:00:00"/>
    <d v="2026-06-09T08:30:00"/>
    <d v="2026-06-09T12:30:00"/>
    <s v="681441756942"/>
    <s v="60192247"/>
    <s v="Excision of skin lesion"/>
    <m/>
    <s v="General Surgery"/>
    <s v="Dr Dummy 14"/>
    <d v="2026-06-09T11:35:00"/>
    <d v="2026-06-09T12:14:00"/>
    <m/>
    <m/>
    <n v="1"/>
    <s v="JUNE-26-dummy-data.xlsx"/>
    <b v="0"/>
    <m/>
  </r>
  <r>
    <x v="1"/>
    <x v="1"/>
    <x v="13"/>
    <x v="2"/>
    <x v="0"/>
    <x v="0"/>
    <x v="0"/>
    <x v="6"/>
    <x v="0"/>
    <n v="1"/>
    <s v="St Dhh Main Theatre"/>
    <d v="2026-06-17T00:00:00"/>
    <d v="2026-06-17T13:30:00"/>
    <d v="2026-06-17T17:30:00"/>
    <m/>
    <m/>
    <m/>
    <m/>
    <m/>
    <m/>
    <m/>
    <m/>
    <n v="4"/>
    <n v="0"/>
    <n v="4"/>
    <s v="JUNE-26-dummy-data.xlsx"/>
    <b v="0"/>
    <n v="0"/>
  </r>
  <r>
    <x v="1"/>
    <x v="1"/>
    <x v="13"/>
    <x v="2"/>
    <x v="0"/>
    <x v="0"/>
    <x v="0"/>
    <x v="6"/>
    <x v="1"/>
    <n v="1"/>
    <s v="St Dhh Main Theatre"/>
    <d v="2026-06-17T00:00:00"/>
    <d v="2026-06-17T13:30:00"/>
    <d v="2026-06-17T17:30:00"/>
    <s v="632836509681"/>
    <s v="60044656"/>
    <s v="Knee arthroscopy"/>
    <m/>
    <s v="Trauma and Orthopaedics"/>
    <s v="Dr Dummy 05"/>
    <d v="2026-06-17T16:32:00"/>
    <d v="2026-06-17T17:08:00"/>
    <m/>
    <m/>
    <n v="1"/>
    <s v="JUNE-26-dummy-data.xlsx"/>
    <b v="0"/>
    <m/>
  </r>
  <r>
    <x v="1"/>
    <x v="1"/>
    <x v="13"/>
    <x v="2"/>
    <x v="0"/>
    <x v="0"/>
    <x v="0"/>
    <x v="6"/>
    <x v="1"/>
    <n v="1"/>
    <s v="St Dhh Main Theatre"/>
    <d v="2026-06-17T00:00:00"/>
    <d v="2026-06-17T13:30:00"/>
    <d v="2026-06-17T17:30:00"/>
    <s v="674333848919"/>
    <s v="60220443"/>
    <s v="Carpal tunnel release"/>
    <s v="Wound closure"/>
    <s v="Trauma and Orthopaedics"/>
    <s v="Dr Dummy 05"/>
    <d v="2026-06-17T15:37:00"/>
    <d v="2026-06-17T16:05:00"/>
    <m/>
    <m/>
    <n v="1"/>
    <s v="JUNE-26-dummy-data.xlsx"/>
    <b v="0"/>
    <m/>
  </r>
  <r>
    <x v="1"/>
    <x v="1"/>
    <x v="13"/>
    <x v="2"/>
    <x v="0"/>
    <x v="0"/>
    <x v="0"/>
    <x v="6"/>
    <x v="1"/>
    <n v="1"/>
    <s v="St Dhh Main Theatre"/>
    <d v="2026-06-17T00:00:00"/>
    <d v="2026-06-17T13:30:00"/>
    <d v="2026-06-17T17:30:00"/>
    <s v="676804668967"/>
    <s v="60045664"/>
    <s v="Wrist fracture fixation"/>
    <s v="Wound dressing"/>
    <s v="Trauma and Orthopaedics"/>
    <s v="Dr Dummy 05"/>
    <d v="2026-06-17T14:42:00"/>
    <d v="2026-06-17T15:08:00"/>
    <m/>
    <m/>
    <n v="1"/>
    <s v="JUNE-26-dummy-data.xlsx"/>
    <b v="0"/>
    <m/>
  </r>
  <r>
    <x v="1"/>
    <x v="1"/>
    <x v="13"/>
    <x v="2"/>
    <x v="0"/>
    <x v="0"/>
    <x v="0"/>
    <x v="6"/>
    <x v="1"/>
    <n v="1"/>
    <s v="St Dhh Main Theatre"/>
    <d v="2026-06-17T00:00:00"/>
    <d v="2026-06-17T13:30:00"/>
    <d v="2026-06-17T17:30:00"/>
    <s v="694549344805"/>
    <s v="60215309"/>
    <s v="Shoulder arthroscopy"/>
    <m/>
    <s v="Trauma and Orthopaedics"/>
    <s v="Dr Dummy 05"/>
    <d v="2026-06-17T13:36:00"/>
    <d v="2026-06-17T14:03:00"/>
    <m/>
    <m/>
    <n v="1"/>
    <s v="JUNE-26-dummy-data.xlsx"/>
    <b v="0"/>
    <m/>
  </r>
  <r>
    <x v="1"/>
    <x v="1"/>
    <x v="13"/>
    <x v="2"/>
    <x v="1"/>
    <x v="0"/>
    <x v="0"/>
    <x v="2"/>
    <x v="0"/>
    <n v="1"/>
    <s v="St Dhh Main Theatre"/>
    <d v="2026-07-12T00:00:00"/>
    <d v="2026-07-12T09:00:00"/>
    <d v="2026-07-12T13:00:00"/>
    <m/>
    <m/>
    <m/>
    <m/>
    <m/>
    <m/>
    <m/>
    <m/>
    <n v="4"/>
    <n v="0"/>
    <n v="4"/>
    <s v="JULY-26-dummy-data.xlsx"/>
    <b v="0"/>
    <n v="0"/>
  </r>
  <r>
    <x v="1"/>
    <x v="1"/>
    <x v="13"/>
    <x v="2"/>
    <x v="1"/>
    <x v="0"/>
    <x v="0"/>
    <x v="2"/>
    <x v="1"/>
    <n v="1"/>
    <s v="St Dhh Main Theatre"/>
    <d v="2026-07-12T00:00:00"/>
    <d v="2026-07-12T09:00:00"/>
    <d v="2026-07-12T13:00:00"/>
    <s v="715011370484"/>
    <s v="70075188"/>
    <s v="Adenoidectomy"/>
    <m/>
    <s v="ENT"/>
    <s v="Dr Dummy 22"/>
    <d v="2026-07-12T11:10:00"/>
    <d v="2026-07-12T11:36:00"/>
    <m/>
    <m/>
    <n v="1"/>
    <s v="JULY-26-dummy-data.xlsx"/>
    <b v="0"/>
    <m/>
  </r>
  <r>
    <x v="1"/>
    <x v="1"/>
    <x v="13"/>
    <x v="2"/>
    <x v="1"/>
    <x v="0"/>
    <x v="0"/>
    <x v="2"/>
    <x v="1"/>
    <n v="1"/>
    <s v="St Dhh Main Theatre"/>
    <d v="2026-07-12T00:00:00"/>
    <d v="2026-07-12T09:00:00"/>
    <d v="2026-07-12T13:00:00"/>
    <s v="716783877205"/>
    <s v="70020439"/>
    <s v="Tonsillectomy"/>
    <m/>
    <s v="ENT"/>
    <s v="Dr Dummy 22"/>
    <d v="2026-07-12T12:10:00"/>
    <d v="2026-07-12T12:40:00"/>
    <m/>
    <m/>
    <n v="1"/>
    <s v="JULY-26-dummy-data.xlsx"/>
    <b v="0"/>
    <m/>
  </r>
  <r>
    <x v="1"/>
    <x v="1"/>
    <x v="13"/>
    <x v="2"/>
    <x v="1"/>
    <x v="0"/>
    <x v="0"/>
    <x v="2"/>
    <x v="1"/>
    <n v="1"/>
    <s v="St Dhh Main Theatre"/>
    <d v="2026-07-12T00:00:00"/>
    <d v="2026-07-12T09:00:00"/>
    <d v="2026-07-12T13:00:00"/>
    <s v="789647510600"/>
    <s v="70138570"/>
    <s v="Adenoidectomy"/>
    <s v="Tissue biopsy"/>
    <s v="ENT"/>
    <s v="Dr Dummy 22"/>
    <d v="2026-07-12T10:09:00"/>
    <d v="2026-07-12T10:44:00"/>
    <m/>
    <m/>
    <n v="1"/>
    <s v="JULY-26-dummy-data.xlsx"/>
    <b v="0"/>
    <m/>
  </r>
  <r>
    <x v="1"/>
    <x v="1"/>
    <x v="13"/>
    <x v="2"/>
    <x v="1"/>
    <x v="0"/>
    <x v="0"/>
    <x v="2"/>
    <x v="1"/>
    <n v="1"/>
    <s v="St Dhh Main Theatre"/>
    <d v="2026-07-12T00:00:00"/>
    <d v="2026-07-12T09:00:00"/>
    <d v="2026-07-12T13:00:00"/>
    <s v="791759884868"/>
    <s v="70137908"/>
    <s v="Tonsillectomy"/>
    <m/>
    <s v="ENT"/>
    <s v="Dr Dummy 22"/>
    <d v="2026-07-12T09:05:00"/>
    <d v="2026-07-12T09:42:00"/>
    <m/>
    <m/>
    <n v="1"/>
    <s v="JULY-26-dummy-data.xlsx"/>
    <b v="0"/>
    <m/>
  </r>
  <r>
    <x v="1"/>
    <x v="1"/>
    <x v="13"/>
    <x v="2"/>
    <x v="1"/>
    <x v="0"/>
    <x v="0"/>
    <x v="0"/>
    <x v="0"/>
    <n v="1"/>
    <s v="St Dhh Main Theatre"/>
    <d v="2026-07-26T00:00:00"/>
    <d v="2026-07-26T13:00:00"/>
    <d v="2026-07-26T17:00:00"/>
    <m/>
    <m/>
    <m/>
    <m/>
    <m/>
    <m/>
    <m/>
    <m/>
    <n v="4"/>
    <n v="0"/>
    <n v="4"/>
    <s v="JULY-26-dummy-data.xlsx"/>
    <b v="0"/>
    <n v="0"/>
  </r>
  <r>
    <x v="1"/>
    <x v="1"/>
    <x v="13"/>
    <x v="2"/>
    <x v="1"/>
    <x v="0"/>
    <x v="0"/>
    <x v="0"/>
    <x v="1"/>
    <n v="1"/>
    <s v="St Dhh Main Theatre"/>
    <d v="2026-07-26T00:00:00"/>
    <d v="2026-07-26T13:00:00"/>
    <d v="2026-07-26T17:00:00"/>
    <s v="708125664712"/>
    <s v="70286987"/>
    <s v="Endometrial biopsy"/>
    <s v="Local anaesthetic infiltration"/>
    <s v="Gynaecology"/>
    <s v="Dr Dummy 18"/>
    <d v="2026-07-26T13:10:00"/>
    <d v="2026-07-26T13:49:00"/>
    <m/>
    <m/>
    <n v="1"/>
    <s v="JULY-26-dummy-data.xlsx"/>
    <b v="0"/>
    <m/>
  </r>
  <r>
    <x v="1"/>
    <x v="1"/>
    <x v="13"/>
    <x v="2"/>
    <x v="1"/>
    <x v="0"/>
    <x v="0"/>
    <x v="0"/>
    <x v="1"/>
    <n v="1"/>
    <s v="St Dhh Main Theatre"/>
    <d v="2026-07-26T00:00:00"/>
    <d v="2026-07-26T13:00:00"/>
    <d v="2026-07-26T17:00:00"/>
    <s v="719422019109"/>
    <s v="70179897"/>
    <s v="Cervical polypectomy"/>
    <m/>
    <s v="Gynaecology"/>
    <s v="Dr Dummy 18"/>
    <d v="2026-07-26T15:10:00"/>
    <d v="2026-07-26T15:39:00"/>
    <m/>
    <m/>
    <n v="1"/>
    <s v="JULY-26-dummy-data.xlsx"/>
    <b v="0"/>
    <m/>
  </r>
  <r>
    <x v="1"/>
    <x v="1"/>
    <x v="13"/>
    <x v="2"/>
    <x v="1"/>
    <x v="0"/>
    <x v="0"/>
    <x v="0"/>
    <x v="1"/>
    <n v="1"/>
    <s v="St Dhh Main Theatre"/>
    <d v="2026-07-26T00:00:00"/>
    <d v="2026-07-26T13:00:00"/>
    <d v="2026-07-26T17:00:00"/>
    <s v="737411500908"/>
    <s v="70006473"/>
    <s v="Hysteroscopy"/>
    <m/>
    <s v="Gynaecology"/>
    <s v="Dr Dummy 18"/>
    <d v="2026-07-26T14:03:00"/>
    <d v="2026-07-26T14:29:00"/>
    <m/>
    <m/>
    <n v="1"/>
    <s v="JULY-26-dummy-data.xlsx"/>
    <b v="0"/>
    <m/>
  </r>
  <r>
    <x v="1"/>
    <x v="1"/>
    <x v="13"/>
    <x v="2"/>
    <x v="1"/>
    <x v="0"/>
    <x v="0"/>
    <x v="0"/>
    <x v="1"/>
    <n v="1"/>
    <s v="St Dhh Main Theatre"/>
    <d v="2026-07-26T00:00:00"/>
    <d v="2026-07-26T13:00:00"/>
    <d v="2026-07-26T17:00:00"/>
    <s v="767968826763"/>
    <s v="70104929"/>
    <s v="Hysteroscopy"/>
    <m/>
    <s v="Gynaecology"/>
    <s v="Dr Dummy 18"/>
    <d v="2026-07-26T16:10:00"/>
    <d v="2026-07-26T16:41:00"/>
    <m/>
    <m/>
    <n v="1"/>
    <s v="JULY-26-dummy-data.xlsx"/>
    <b v="0"/>
    <m/>
  </r>
  <r>
    <x v="1"/>
    <x v="1"/>
    <x v="13"/>
    <x v="2"/>
    <x v="1"/>
    <x v="0"/>
    <x v="0"/>
    <x v="7"/>
    <x v="0"/>
    <n v="1"/>
    <s v="St Dhh Main Theatre"/>
    <d v="2026-07-28T00:00:00"/>
    <d v="2026-07-28T09:00:00"/>
    <d v="2026-07-28T13:00:00"/>
    <m/>
    <m/>
    <m/>
    <m/>
    <m/>
    <m/>
    <m/>
    <m/>
    <n v="4"/>
    <n v="0"/>
    <n v="4"/>
    <s v="JULY-26-dummy-data.xlsx"/>
    <b v="0"/>
    <n v="0"/>
  </r>
  <r>
    <x v="1"/>
    <x v="1"/>
    <x v="13"/>
    <x v="2"/>
    <x v="1"/>
    <x v="0"/>
    <x v="0"/>
    <x v="7"/>
    <x v="1"/>
    <n v="1"/>
    <s v="St Dhh Main Theatre"/>
    <d v="2026-07-28T00:00:00"/>
    <d v="2026-07-28T09:00:00"/>
    <d v="2026-07-28T13:00:00"/>
    <s v="711529133957"/>
    <s v="70165923"/>
    <s v="Scar revision"/>
    <m/>
    <s v="Plastic Surgery"/>
    <s v="Dr Dummy 07"/>
    <d v="2026-07-28T11:12:00"/>
    <d v="2026-07-28T11:47:00"/>
    <m/>
    <m/>
    <n v="1"/>
    <s v="JULY-26-dummy-data.xlsx"/>
    <b v="0"/>
    <m/>
  </r>
  <r>
    <x v="1"/>
    <x v="1"/>
    <x v="13"/>
    <x v="2"/>
    <x v="1"/>
    <x v="0"/>
    <x v="0"/>
    <x v="7"/>
    <x v="1"/>
    <n v="1"/>
    <s v="St Dhh Main Theatre"/>
    <d v="2026-07-28T00:00:00"/>
    <d v="2026-07-28T09:00:00"/>
    <d v="2026-07-28T13:00:00"/>
    <s v="734255325724"/>
    <s v="70208973"/>
    <s v="Skin graft"/>
    <m/>
    <s v="Plastic Surgery"/>
    <s v="Dr Dummy 07"/>
    <d v="2026-07-28T12:08:00"/>
    <d v="2026-07-28T12:37:00"/>
    <m/>
    <m/>
    <n v="1"/>
    <s v="JULY-26-dummy-data.xlsx"/>
    <b v="0"/>
    <m/>
  </r>
  <r>
    <x v="1"/>
    <x v="1"/>
    <x v="13"/>
    <x v="2"/>
    <x v="1"/>
    <x v="0"/>
    <x v="0"/>
    <x v="7"/>
    <x v="1"/>
    <n v="1"/>
    <s v="St Dhh Main Theatre"/>
    <d v="2026-07-28T00:00:00"/>
    <d v="2026-07-28T09:00:00"/>
    <d v="2026-07-28T13:00:00"/>
    <s v="761438189586"/>
    <s v="70078385"/>
    <s v="Excision of skin lesion"/>
    <s v="Wound dressing"/>
    <s v="Plastic Surgery"/>
    <s v="Dr Dummy 07"/>
    <d v="2026-07-28T10:06:00"/>
    <d v="2026-07-28T10:51:00"/>
    <m/>
    <m/>
    <n v="1"/>
    <s v="JULY-26-dummy-data.xlsx"/>
    <b v="0"/>
    <m/>
  </r>
  <r>
    <x v="1"/>
    <x v="1"/>
    <x v="13"/>
    <x v="2"/>
    <x v="1"/>
    <x v="0"/>
    <x v="0"/>
    <x v="7"/>
    <x v="1"/>
    <n v="1"/>
    <s v="St Dhh Main Theatre"/>
    <d v="2026-07-28T00:00:00"/>
    <d v="2026-07-28T09:00:00"/>
    <d v="2026-07-28T13:00:00"/>
    <s v="780726565303"/>
    <s v="70029159"/>
    <s v="Skin graft"/>
    <s v="Wound dressing"/>
    <s v="Plastic Surgery"/>
    <s v="Dr Dummy 07"/>
    <d v="2026-07-28T09:09:00"/>
    <d v="2026-07-28T09:46:00"/>
    <m/>
    <m/>
    <n v="1"/>
    <s v="JULY-26-dummy-data.xlsx"/>
    <b v="0"/>
    <m/>
  </r>
  <r>
    <x v="1"/>
    <x v="1"/>
    <x v="13"/>
    <x v="2"/>
    <x v="2"/>
    <x v="0"/>
    <x v="0"/>
    <x v="0"/>
    <x v="0"/>
    <n v="1"/>
    <s v="St Dhh Main Theatre"/>
    <d v="2026-08-01T00:00:00"/>
    <d v="2026-08-01T13:30:00"/>
    <d v="2026-08-01T17:30:00"/>
    <m/>
    <m/>
    <m/>
    <m/>
    <m/>
    <m/>
    <m/>
    <m/>
    <n v="4"/>
    <n v="0"/>
    <n v="4"/>
    <s v="AUGUST-26-dummy-data.xlsx"/>
    <b v="0"/>
    <n v="0"/>
  </r>
  <r>
    <x v="1"/>
    <x v="1"/>
    <x v="13"/>
    <x v="2"/>
    <x v="2"/>
    <x v="0"/>
    <x v="0"/>
    <x v="0"/>
    <x v="1"/>
    <n v="1"/>
    <s v="St Dhh Main Theatre"/>
    <d v="2026-08-01T00:00:00"/>
    <d v="2026-08-01T13:30:00"/>
    <d v="2026-08-01T17:30:00"/>
    <s v="900040611485"/>
    <s v="767316"/>
    <s v="Endometrial biopsy"/>
    <s v="Tissue biopsy"/>
    <s v="Gynaecology"/>
    <s v="Dr Dummy 22"/>
    <d v="2026-08-01T13:38:00"/>
    <d v="2026-08-01T14:05:00"/>
    <m/>
    <m/>
    <n v="1"/>
    <s v="AUGUST-26-dummy-data.xlsx"/>
    <b v="0"/>
    <m/>
  </r>
  <r>
    <x v="1"/>
    <x v="1"/>
    <x v="13"/>
    <x v="2"/>
    <x v="2"/>
    <x v="0"/>
    <x v="0"/>
    <x v="0"/>
    <x v="1"/>
    <n v="1"/>
    <s v="St Dhh Main Theatre"/>
    <d v="2026-08-01T00:00:00"/>
    <d v="2026-08-01T13:30:00"/>
    <d v="2026-08-01T17:30:00"/>
    <s v="987923814937"/>
    <s v="735001"/>
    <s v="Cervical polypectomy"/>
    <m/>
    <s v="Gynaecology"/>
    <s v="Dr Dummy 22"/>
    <d v="2026-08-01T14:39:00"/>
    <d v="2026-08-01T15:08:00"/>
    <m/>
    <m/>
    <n v="1"/>
    <s v="AUGUST-26-dummy-data.xlsx"/>
    <b v="0"/>
    <m/>
  </r>
  <r>
    <x v="1"/>
    <x v="1"/>
    <x v="13"/>
    <x v="2"/>
    <x v="2"/>
    <x v="0"/>
    <x v="0"/>
    <x v="0"/>
    <x v="1"/>
    <n v="1"/>
    <s v="St Dhh Main Theatre"/>
    <d v="2026-08-01T00:00:00"/>
    <d v="2026-08-01T13:30:00"/>
    <d v="2026-08-01T17:30:00"/>
    <s v="994250745348"/>
    <s v="836528"/>
    <s v="Cervical polypectomy"/>
    <m/>
    <s v="Gynaecology"/>
    <s v="Dr Dummy 22"/>
    <d v="2026-08-01T15:40:00"/>
    <d v="2026-08-01T16:11:00"/>
    <m/>
    <m/>
    <n v="1"/>
    <s v="AUGUST-26-dummy-data.xlsx"/>
    <b v="0"/>
    <m/>
  </r>
  <r>
    <x v="1"/>
    <x v="1"/>
    <x v="13"/>
    <x v="2"/>
    <x v="2"/>
    <x v="0"/>
    <x v="0"/>
    <x v="0"/>
    <x v="1"/>
    <n v="1"/>
    <s v="St Dhh Main Theatre"/>
    <d v="2026-08-01T00:00:00"/>
    <d v="2026-08-01T13:30:00"/>
    <d v="2026-08-01T17:30:00"/>
    <s v="998754780948"/>
    <s v="776098"/>
    <s v="Hysteroscopy"/>
    <m/>
    <s v="Gynaecology"/>
    <s v="Dr Dummy 22"/>
    <d v="2026-08-01T16:40:00"/>
    <d v="2026-08-01T17:14:00"/>
    <m/>
    <m/>
    <n v="1"/>
    <s v="AUGUST-26-dummy-data.xlsx"/>
    <b v="0"/>
    <m/>
  </r>
  <r>
    <x v="1"/>
    <x v="1"/>
    <x v="13"/>
    <x v="2"/>
    <x v="2"/>
    <x v="0"/>
    <x v="0"/>
    <x v="0"/>
    <x v="0"/>
    <n v="1"/>
    <s v="St Dhh Main Theatre"/>
    <d v="2026-08-05T00:00:00"/>
    <d v="2026-08-05T13:30:00"/>
    <d v="2026-08-05T17:30:00"/>
    <m/>
    <m/>
    <m/>
    <m/>
    <m/>
    <m/>
    <m/>
    <m/>
    <n v="4"/>
    <n v="0"/>
    <n v="4"/>
    <s v="AUGUST-26-dummy-data.xlsx"/>
    <b v="0"/>
    <n v="0"/>
  </r>
  <r>
    <x v="1"/>
    <x v="1"/>
    <x v="13"/>
    <x v="2"/>
    <x v="2"/>
    <x v="0"/>
    <x v="0"/>
    <x v="0"/>
    <x v="1"/>
    <n v="1"/>
    <s v="St Dhh Main Theatre"/>
    <d v="2026-08-05T00:00:00"/>
    <d v="2026-08-05T13:30:00"/>
    <d v="2026-08-05T17:30:00"/>
    <s v="921674527413"/>
    <s v="749052"/>
    <s v="Cervical polypectomy"/>
    <m/>
    <s v="Gynaecology"/>
    <s v="Dr Dummy 22"/>
    <d v="2026-08-05T14:37:00"/>
    <d v="2026-08-05T15:18:00"/>
    <m/>
    <m/>
    <n v="1"/>
    <s v="AUGUST-26-dummy-data.xlsx"/>
    <b v="0"/>
    <m/>
  </r>
  <r>
    <x v="1"/>
    <x v="1"/>
    <x v="13"/>
    <x v="2"/>
    <x v="2"/>
    <x v="0"/>
    <x v="0"/>
    <x v="0"/>
    <x v="1"/>
    <n v="1"/>
    <s v="St Dhh Main Theatre"/>
    <d v="2026-08-05T00:00:00"/>
    <d v="2026-08-05T13:30:00"/>
    <d v="2026-08-05T17:30:00"/>
    <s v="925194925605"/>
    <s v="721449"/>
    <s v="Diagnostic laparoscopy"/>
    <m/>
    <s v="Gynaecology"/>
    <s v="Dr Dummy 22"/>
    <d v="2026-08-05T16:36:00"/>
    <d v="2026-08-05T17:18:00"/>
    <m/>
    <m/>
    <n v="1"/>
    <s v="AUGUST-26-dummy-data.xlsx"/>
    <b v="0"/>
    <m/>
  </r>
  <r>
    <x v="1"/>
    <x v="1"/>
    <x v="13"/>
    <x v="2"/>
    <x v="2"/>
    <x v="0"/>
    <x v="0"/>
    <x v="0"/>
    <x v="1"/>
    <n v="1"/>
    <s v="St Dhh Main Theatre"/>
    <d v="2026-08-05T00:00:00"/>
    <d v="2026-08-05T13:30:00"/>
    <d v="2026-08-05T17:30:00"/>
    <s v="931032985075"/>
    <s v="709272"/>
    <s v="Diagnostic laparoscopy"/>
    <s v="Wound dressing"/>
    <s v="Gynaecology"/>
    <s v="Dr Dummy 22"/>
    <d v="2026-08-05T15:32:00"/>
    <d v="2026-08-05T16:08:00"/>
    <m/>
    <m/>
    <n v="1"/>
    <s v="AUGUST-26-dummy-data.xlsx"/>
    <b v="0"/>
    <m/>
  </r>
  <r>
    <x v="1"/>
    <x v="1"/>
    <x v="13"/>
    <x v="2"/>
    <x v="2"/>
    <x v="0"/>
    <x v="0"/>
    <x v="0"/>
    <x v="1"/>
    <n v="1"/>
    <s v="St Dhh Main Theatre"/>
    <d v="2026-08-05T00:00:00"/>
    <d v="2026-08-05T13:30:00"/>
    <d v="2026-08-05T17:30:00"/>
    <s v="935653559118"/>
    <s v="892294"/>
    <s v="Endometrial biopsy"/>
    <m/>
    <s v="Gynaecology"/>
    <s v="Dr Dummy 22"/>
    <d v="2026-08-05T13:42:00"/>
    <d v="2026-08-05T14:17:00"/>
    <m/>
    <m/>
    <n v="1"/>
    <s v="AUGUST-26-dummy-data.xlsx"/>
    <b v="0"/>
    <m/>
  </r>
  <r>
    <x v="1"/>
    <x v="1"/>
    <x v="13"/>
    <x v="2"/>
    <x v="2"/>
    <x v="0"/>
    <x v="0"/>
    <x v="4"/>
    <x v="0"/>
    <n v="1"/>
    <s v="St Dhh Main Theatre"/>
    <d v="2026-08-12T00:00:00"/>
    <d v="2026-08-12T08:00:00"/>
    <d v="2026-08-12T12:00:00"/>
    <m/>
    <m/>
    <m/>
    <m/>
    <m/>
    <m/>
    <m/>
    <m/>
    <n v="4"/>
    <n v="0"/>
    <n v="4"/>
    <s v="AUGUST-26-dummy-data.xlsx"/>
    <b v="0"/>
    <n v="0"/>
  </r>
  <r>
    <x v="1"/>
    <x v="1"/>
    <x v="13"/>
    <x v="2"/>
    <x v="2"/>
    <x v="0"/>
    <x v="0"/>
    <x v="4"/>
    <x v="1"/>
    <n v="1"/>
    <s v="St Dhh Main Theatre"/>
    <d v="2026-08-12T00:00:00"/>
    <d v="2026-08-12T08:00:00"/>
    <d v="2026-08-12T12:00:00"/>
    <s v="909906796621"/>
    <s v="802762"/>
    <s v="Laparoscopic appendicectomy"/>
    <m/>
    <s v="General Surgery"/>
    <s v="Dr Dummy 15"/>
    <d v="2026-08-12T08:04:00"/>
    <d v="2026-08-12T08:26:00"/>
    <m/>
    <m/>
    <n v="1"/>
    <s v="AUGUST-26-dummy-data.xlsx"/>
    <b v="0"/>
    <m/>
  </r>
  <r>
    <x v="1"/>
    <x v="1"/>
    <x v="13"/>
    <x v="2"/>
    <x v="2"/>
    <x v="0"/>
    <x v="0"/>
    <x v="4"/>
    <x v="1"/>
    <n v="1"/>
    <s v="St Dhh Main Theatre"/>
    <d v="2026-08-12T00:00:00"/>
    <d v="2026-08-12T08:00:00"/>
    <d v="2026-08-12T12:00:00"/>
    <s v="921205864543"/>
    <s v="745860"/>
    <s v="Inguinal hernia repair"/>
    <m/>
    <s v="General Surgery"/>
    <s v="Dr Dummy 15"/>
    <d v="2026-08-12T09:05:00"/>
    <d v="2026-08-12T09:37:00"/>
    <m/>
    <m/>
    <n v="1"/>
    <s v="AUGUST-26-dummy-data.xlsx"/>
    <b v="0"/>
    <m/>
  </r>
  <r>
    <x v="1"/>
    <x v="1"/>
    <x v="13"/>
    <x v="2"/>
    <x v="2"/>
    <x v="0"/>
    <x v="0"/>
    <x v="4"/>
    <x v="1"/>
    <n v="1"/>
    <s v="St Dhh Main Theatre"/>
    <d v="2026-08-12T00:00:00"/>
    <d v="2026-08-12T08:00:00"/>
    <d v="2026-08-12T12:00:00"/>
    <s v="938325594248"/>
    <s v="800122"/>
    <s v="Laparoscopic appendicectomy"/>
    <m/>
    <s v="General Surgery"/>
    <s v="Dr Dummy 15"/>
    <d v="2026-08-12T10:02:00"/>
    <d v="2026-08-12T10:42:00"/>
    <m/>
    <m/>
    <n v="1"/>
    <s v="AUGUST-26-dummy-data.xlsx"/>
    <b v="0"/>
    <m/>
  </r>
  <r>
    <x v="1"/>
    <x v="1"/>
    <x v="13"/>
    <x v="2"/>
    <x v="2"/>
    <x v="0"/>
    <x v="0"/>
    <x v="4"/>
    <x v="1"/>
    <n v="1"/>
    <s v="St Dhh Main Theatre"/>
    <d v="2026-08-12T00:00:00"/>
    <d v="2026-08-12T08:00:00"/>
    <d v="2026-08-12T12:00:00"/>
    <s v="963542787799"/>
    <s v="947410"/>
    <s v="Inguinal hernia repair"/>
    <m/>
    <s v="General Surgery"/>
    <s v="Dr Dummy 15"/>
    <d v="2026-08-12T11:11:00"/>
    <d v="2026-08-12T11:43:00"/>
    <m/>
    <m/>
    <n v="1"/>
    <s v="AUGUST-26-dummy-data.xlsx"/>
    <b v="0"/>
    <m/>
  </r>
  <r>
    <x v="1"/>
    <x v="1"/>
    <x v="13"/>
    <x v="3"/>
    <x v="1"/>
    <x v="0"/>
    <x v="0"/>
    <x v="1"/>
    <x v="0"/>
    <n v="1"/>
    <s v="St Dhh Main Theatre"/>
    <d v="2026-07-07T00:00:00"/>
    <d v="2026-07-07T08:00:00"/>
    <d v="2026-07-07T12:30:00"/>
    <m/>
    <m/>
    <m/>
    <m/>
    <m/>
    <m/>
    <m/>
    <m/>
    <n v="4"/>
    <n v="0"/>
    <n v="4"/>
    <s v="JULY-26-dummy-data.xlsx"/>
    <b v="0"/>
    <n v="0"/>
  </r>
  <r>
    <x v="1"/>
    <x v="1"/>
    <x v="13"/>
    <x v="3"/>
    <x v="1"/>
    <x v="0"/>
    <x v="0"/>
    <x v="1"/>
    <x v="1"/>
    <n v="1"/>
    <s v="St Dhh Main Theatre"/>
    <d v="2026-07-07T00:00:00"/>
    <d v="2026-07-07T08:00:00"/>
    <d v="2026-07-07T12:30:00"/>
    <s v="700775689678"/>
    <s v="70235404"/>
    <s v="Ureteroscopy"/>
    <s v="Wound dressing"/>
    <s v="Urology"/>
    <s v="Dr Dummy 13"/>
    <d v="2026-07-07T08:08:00"/>
    <d v="2026-07-07T08:52:00"/>
    <m/>
    <m/>
    <n v="1"/>
    <s v="JULY-26-dummy-data.xlsx"/>
    <b v="0"/>
    <m/>
  </r>
  <r>
    <x v="1"/>
    <x v="1"/>
    <x v="13"/>
    <x v="3"/>
    <x v="1"/>
    <x v="0"/>
    <x v="0"/>
    <x v="1"/>
    <x v="1"/>
    <n v="1"/>
    <s v="St Dhh Main Theatre"/>
    <d v="2026-07-07T00:00:00"/>
    <d v="2026-07-07T08:00:00"/>
    <d v="2026-07-07T12:30:00"/>
    <s v="756346910469"/>
    <s v="70194270"/>
    <s v="Flexible cystoscopy"/>
    <m/>
    <s v="Urology"/>
    <s v="Dr Dummy 13"/>
    <d v="2026-07-07T09:14:00"/>
    <d v="2026-07-07T09:52:00"/>
    <m/>
    <m/>
    <n v="1"/>
    <s v="JULY-26-dummy-data.xlsx"/>
    <b v="0"/>
    <m/>
  </r>
  <r>
    <x v="1"/>
    <x v="1"/>
    <x v="13"/>
    <x v="3"/>
    <x v="1"/>
    <x v="0"/>
    <x v="0"/>
    <x v="1"/>
    <x v="1"/>
    <n v="1"/>
    <s v="St Dhh Main Theatre"/>
    <d v="2026-07-07T00:00:00"/>
    <d v="2026-07-07T08:00:00"/>
    <d v="2026-07-07T12:30:00"/>
    <s v="764459916599"/>
    <s v="70198855"/>
    <s v="Ureteroscopy"/>
    <s v="Wound dressing"/>
    <s v="Urology"/>
    <s v="Dr Dummy 13"/>
    <d v="2026-07-07T11:31:00"/>
    <d v="2026-07-07T12:09:00"/>
    <m/>
    <m/>
    <n v="1"/>
    <s v="JULY-26-dummy-data.xlsx"/>
    <b v="0"/>
    <m/>
  </r>
  <r>
    <x v="1"/>
    <x v="1"/>
    <x v="13"/>
    <x v="3"/>
    <x v="1"/>
    <x v="0"/>
    <x v="0"/>
    <x v="1"/>
    <x v="1"/>
    <n v="1"/>
    <s v="St Dhh Main Theatre"/>
    <d v="2026-07-07T00:00:00"/>
    <d v="2026-07-07T08:00:00"/>
    <d v="2026-07-07T12:30:00"/>
    <s v="793924323678"/>
    <s v="70025435"/>
    <s v="Circumcision"/>
    <m/>
    <s v="Urology"/>
    <s v="Dr Dummy 13"/>
    <d v="2026-07-07T10:20:00"/>
    <d v="2026-07-07T11:00:00"/>
    <m/>
    <m/>
    <n v="1"/>
    <s v="JULY-26-dummy-data.xlsx"/>
    <b v="0"/>
    <m/>
  </r>
  <r>
    <x v="1"/>
    <x v="1"/>
    <x v="13"/>
    <x v="3"/>
    <x v="2"/>
    <x v="0"/>
    <x v="0"/>
    <x v="7"/>
    <x v="0"/>
    <n v="1"/>
    <s v="St Dhh Main Theatre"/>
    <d v="2026-08-13T00:00:00"/>
    <d v="2026-08-13T13:30:00"/>
    <d v="2026-08-13T18:00:00"/>
    <m/>
    <m/>
    <m/>
    <m/>
    <m/>
    <m/>
    <m/>
    <m/>
    <n v="4"/>
    <n v="0"/>
    <n v="4"/>
    <s v="AUGUST-26-dummy-data.xlsx"/>
    <b v="0"/>
    <n v="0"/>
  </r>
  <r>
    <x v="1"/>
    <x v="1"/>
    <x v="13"/>
    <x v="3"/>
    <x v="2"/>
    <x v="0"/>
    <x v="0"/>
    <x v="7"/>
    <x v="1"/>
    <n v="1"/>
    <s v="St Dhh Main Theatre"/>
    <d v="2026-08-13T00:00:00"/>
    <d v="2026-08-13T13:30:00"/>
    <d v="2026-08-13T18:00:00"/>
    <s v="957595353340"/>
    <s v="787378"/>
    <s v="Scar revision"/>
    <m/>
    <s v="Plastic Surgery"/>
    <s v="Dr Dummy 01"/>
    <d v="2026-08-13T14:48:00"/>
    <d v="2026-08-13T15:26:00"/>
    <m/>
    <m/>
    <n v="1"/>
    <s v="AUGUST-26-dummy-data.xlsx"/>
    <b v="0"/>
    <m/>
  </r>
  <r>
    <x v="1"/>
    <x v="1"/>
    <x v="13"/>
    <x v="3"/>
    <x v="2"/>
    <x v="0"/>
    <x v="0"/>
    <x v="7"/>
    <x v="1"/>
    <n v="1"/>
    <s v="St Dhh Main Theatre"/>
    <d v="2026-08-13T00:00:00"/>
    <d v="2026-08-13T13:30:00"/>
    <d v="2026-08-13T18:00:00"/>
    <s v="970562574522"/>
    <s v="978895"/>
    <s v="Skin graft"/>
    <s v="Wound closure"/>
    <s v="Plastic Surgery"/>
    <s v="Dr Dummy 01"/>
    <d v="2026-08-13T13:32:00"/>
    <d v="2026-08-13T14:12:00"/>
    <m/>
    <m/>
    <n v="1"/>
    <s v="AUGUST-26-dummy-data.xlsx"/>
    <b v="0"/>
    <m/>
  </r>
  <r>
    <x v="1"/>
    <x v="1"/>
    <x v="13"/>
    <x v="3"/>
    <x v="2"/>
    <x v="0"/>
    <x v="0"/>
    <x v="7"/>
    <x v="1"/>
    <n v="1"/>
    <s v="St Dhh Main Theatre"/>
    <d v="2026-08-13T00:00:00"/>
    <d v="2026-08-13T13:30:00"/>
    <d v="2026-08-13T18:00:00"/>
    <s v="984747234870"/>
    <s v="744194"/>
    <s v="Excision of skin lesion"/>
    <s v="Wound closure"/>
    <s v="Plastic Surgery"/>
    <s v="Dr Dummy 01"/>
    <d v="2026-08-13T16:57:00"/>
    <d v="2026-08-13T17:47:00"/>
    <m/>
    <m/>
    <n v="1"/>
    <s v="AUGUST-26-dummy-data.xlsx"/>
    <b v="0"/>
    <m/>
  </r>
  <r>
    <x v="1"/>
    <x v="1"/>
    <x v="13"/>
    <x v="3"/>
    <x v="2"/>
    <x v="0"/>
    <x v="0"/>
    <x v="7"/>
    <x v="1"/>
    <n v="1"/>
    <s v="St Dhh Main Theatre"/>
    <d v="2026-08-13T00:00:00"/>
    <d v="2026-08-13T13:30:00"/>
    <d v="2026-08-13T18:00:00"/>
    <s v="989073438894"/>
    <s v="968453"/>
    <s v="Scar revision"/>
    <m/>
    <s v="Plastic Surgery"/>
    <s v="Dr Dummy 01"/>
    <d v="2026-08-13T15:50:00"/>
    <d v="2026-08-13T16:34:00"/>
    <m/>
    <m/>
    <n v="1"/>
    <s v="AUGUST-26-dummy-data.xlsx"/>
    <b v="0"/>
    <m/>
  </r>
  <r>
    <x v="1"/>
    <x v="1"/>
    <x v="13"/>
    <x v="3"/>
    <x v="2"/>
    <x v="0"/>
    <x v="0"/>
    <x v="6"/>
    <x v="0"/>
    <n v="1"/>
    <s v="St Dhh Main Theatre"/>
    <d v="2026-08-21T00:00:00"/>
    <d v="2026-08-21T09:00:00"/>
    <d v="2026-08-21T13:30:00"/>
    <m/>
    <m/>
    <m/>
    <m/>
    <m/>
    <m/>
    <m/>
    <m/>
    <n v="4"/>
    <n v="0"/>
    <n v="4"/>
    <s v="AUGUST-26-dummy-data.xlsx"/>
    <b v="0"/>
    <n v="0"/>
  </r>
  <r>
    <x v="1"/>
    <x v="1"/>
    <x v="13"/>
    <x v="3"/>
    <x v="2"/>
    <x v="0"/>
    <x v="0"/>
    <x v="6"/>
    <x v="1"/>
    <n v="1"/>
    <s v="St Dhh Main Theatre"/>
    <d v="2026-08-21T00:00:00"/>
    <d v="2026-08-21T09:00:00"/>
    <d v="2026-08-21T13:30:00"/>
    <s v="905452658864"/>
    <s v="731810"/>
    <s v="Carpal tunnel release"/>
    <m/>
    <s v="Trauma and Orthopaedics"/>
    <s v="Dr Dummy 01"/>
    <d v="2026-08-21T10:09:00"/>
    <d v="2026-08-21T10:48:00"/>
    <m/>
    <m/>
    <n v="1"/>
    <s v="AUGUST-26-dummy-data.xlsx"/>
    <b v="0"/>
    <m/>
  </r>
  <r>
    <x v="1"/>
    <x v="1"/>
    <x v="13"/>
    <x v="3"/>
    <x v="2"/>
    <x v="0"/>
    <x v="0"/>
    <x v="6"/>
    <x v="1"/>
    <n v="1"/>
    <s v="St Dhh Main Theatre"/>
    <d v="2026-08-21T00:00:00"/>
    <d v="2026-08-21T09:00:00"/>
    <d v="2026-08-21T13:30:00"/>
    <s v="946509810792"/>
    <s v="899251"/>
    <s v="Shoulder arthroscopy"/>
    <m/>
    <s v="Trauma and Orthopaedics"/>
    <s v="Dr Dummy 01"/>
    <d v="2026-08-21T12:23:00"/>
    <d v="2026-08-21T13:10:00"/>
    <m/>
    <m/>
    <n v="1"/>
    <s v="AUGUST-26-dummy-data.xlsx"/>
    <b v="0"/>
    <m/>
  </r>
  <r>
    <x v="1"/>
    <x v="1"/>
    <x v="13"/>
    <x v="3"/>
    <x v="2"/>
    <x v="0"/>
    <x v="0"/>
    <x v="6"/>
    <x v="1"/>
    <n v="1"/>
    <s v="St Dhh Main Theatre"/>
    <d v="2026-08-21T00:00:00"/>
    <d v="2026-08-21T09:00:00"/>
    <d v="2026-08-21T13:30:00"/>
    <s v="988745685735"/>
    <s v="808472"/>
    <s v="Removal of metalwork"/>
    <m/>
    <s v="Trauma and Orthopaedics"/>
    <s v="Dr Dummy 01"/>
    <d v="2026-08-21T11:16:00"/>
    <d v="2026-08-21T11:54:00"/>
    <m/>
    <m/>
    <n v="1"/>
    <s v="AUGUST-26-dummy-data.xlsx"/>
    <b v="0"/>
    <m/>
  </r>
  <r>
    <x v="1"/>
    <x v="1"/>
    <x v="13"/>
    <x v="3"/>
    <x v="2"/>
    <x v="0"/>
    <x v="0"/>
    <x v="6"/>
    <x v="1"/>
    <n v="1"/>
    <s v="St Dhh Main Theatre"/>
    <d v="2026-08-21T00:00:00"/>
    <d v="2026-08-21T09:00:00"/>
    <d v="2026-08-21T13:30:00"/>
    <s v="991188488992"/>
    <s v="829747"/>
    <s v="Shoulder arthroscopy"/>
    <s v="Diagnostic examination"/>
    <s v="Trauma and Orthopaedics"/>
    <s v="Dr Dummy 01"/>
    <d v="2026-08-21T09:08:00"/>
    <d v="2026-08-21T09:46:00"/>
    <m/>
    <m/>
    <n v="1"/>
    <s v="AUGUST-26-dummy-data.xlsx"/>
    <b v="0"/>
    <m/>
  </r>
  <r>
    <x v="1"/>
    <x v="1"/>
    <x v="13"/>
    <x v="3"/>
    <x v="2"/>
    <x v="0"/>
    <x v="0"/>
    <x v="2"/>
    <x v="0"/>
    <n v="1"/>
    <s v="St Dhh Main Theatre"/>
    <d v="2026-08-25T00:00:00"/>
    <d v="2026-08-25T13:30:00"/>
    <d v="2026-08-25T18:00:00"/>
    <m/>
    <m/>
    <m/>
    <m/>
    <m/>
    <m/>
    <m/>
    <m/>
    <n v="4"/>
    <n v="0"/>
    <n v="4"/>
    <s v="AUGUST-26-dummy-data.xlsx"/>
    <b v="0"/>
    <n v="0"/>
  </r>
  <r>
    <x v="1"/>
    <x v="1"/>
    <x v="13"/>
    <x v="3"/>
    <x v="2"/>
    <x v="0"/>
    <x v="0"/>
    <x v="2"/>
    <x v="1"/>
    <n v="1"/>
    <s v="St Dhh Main Theatre"/>
    <d v="2026-08-25T00:00:00"/>
    <d v="2026-08-25T13:30:00"/>
    <d v="2026-08-25T18:00:00"/>
    <s v="918937220494"/>
    <s v="701650"/>
    <s v="Grommet insertion"/>
    <m/>
    <s v="ENT"/>
    <s v="Dr Dummy 22"/>
    <d v="2026-08-25T16:56:00"/>
    <d v="2026-08-25T17:46:00"/>
    <m/>
    <m/>
    <n v="1"/>
    <s v="AUGUST-26-dummy-data.xlsx"/>
    <b v="0"/>
    <m/>
  </r>
  <r>
    <x v="1"/>
    <x v="1"/>
    <x v="13"/>
    <x v="3"/>
    <x v="2"/>
    <x v="0"/>
    <x v="0"/>
    <x v="2"/>
    <x v="1"/>
    <n v="1"/>
    <s v="St Dhh Main Theatre"/>
    <d v="2026-08-25T00:00:00"/>
    <d v="2026-08-25T13:30:00"/>
    <d v="2026-08-25T18:00:00"/>
    <s v="921388860675"/>
    <s v="750767"/>
    <s v="Nasal polypectomy"/>
    <m/>
    <s v="ENT"/>
    <s v="Dr Dummy 22"/>
    <d v="2026-08-25T15:46:00"/>
    <d v="2026-08-25T16:26:00"/>
    <m/>
    <m/>
    <n v="1"/>
    <s v="AUGUST-26-dummy-data.xlsx"/>
    <b v="0"/>
    <m/>
  </r>
  <r>
    <x v="1"/>
    <x v="1"/>
    <x v="13"/>
    <x v="3"/>
    <x v="2"/>
    <x v="0"/>
    <x v="0"/>
    <x v="2"/>
    <x v="1"/>
    <n v="1"/>
    <s v="St Dhh Main Theatre"/>
    <d v="2026-08-25T00:00:00"/>
    <d v="2026-08-25T13:30:00"/>
    <d v="2026-08-25T18:00:00"/>
    <s v="959889777446"/>
    <s v="866235"/>
    <s v="Nasal polypectomy"/>
    <m/>
    <s v="ENT"/>
    <s v="Dr Dummy 22"/>
    <d v="2026-08-25T14:44:00"/>
    <d v="2026-08-25T15:15:00"/>
    <m/>
    <m/>
    <n v="1"/>
    <s v="AUGUST-26-dummy-data.xlsx"/>
    <b v="0"/>
    <m/>
  </r>
  <r>
    <x v="1"/>
    <x v="1"/>
    <x v="13"/>
    <x v="3"/>
    <x v="2"/>
    <x v="0"/>
    <x v="0"/>
    <x v="2"/>
    <x v="1"/>
    <n v="1"/>
    <s v="St Dhh Main Theatre"/>
    <d v="2026-08-25T00:00:00"/>
    <d v="2026-08-25T13:30:00"/>
    <d v="2026-08-25T18:00:00"/>
    <s v="985361410932"/>
    <s v="778422"/>
    <s v="Tonsillectomy"/>
    <m/>
    <s v="ENT"/>
    <s v="Dr Dummy 22"/>
    <d v="2026-08-25T13:32:00"/>
    <d v="2026-08-25T14:04:00"/>
    <m/>
    <m/>
    <n v="1"/>
    <s v="AUGUST-26-dummy-data.xlsx"/>
    <b v="0"/>
    <m/>
  </r>
  <r>
    <x v="1"/>
    <x v="1"/>
    <x v="13"/>
    <x v="3"/>
    <x v="2"/>
    <x v="0"/>
    <x v="0"/>
    <x v="4"/>
    <x v="0"/>
    <n v="1"/>
    <s v="St Dhh Main Theatre"/>
    <d v="2026-08-28T00:00:00"/>
    <d v="2026-08-28T09:00:00"/>
    <d v="2026-08-28T13:30:00"/>
    <m/>
    <m/>
    <m/>
    <m/>
    <m/>
    <m/>
    <m/>
    <m/>
    <n v="4"/>
    <n v="0"/>
    <n v="4"/>
    <s v="AUGUST-26-dummy-data.xlsx"/>
    <b v="0"/>
    <n v="0"/>
  </r>
  <r>
    <x v="1"/>
    <x v="1"/>
    <x v="13"/>
    <x v="3"/>
    <x v="2"/>
    <x v="0"/>
    <x v="0"/>
    <x v="4"/>
    <x v="1"/>
    <n v="1"/>
    <s v="St Dhh Main Theatre"/>
    <d v="2026-08-28T00:00:00"/>
    <d v="2026-08-28T09:00:00"/>
    <d v="2026-08-28T13:30:00"/>
    <s v="900346210598"/>
    <s v="999411"/>
    <s v="Incision and drainage of abscess"/>
    <m/>
    <s v="General Surgery"/>
    <s v="Dr Dummy 22"/>
    <d v="2026-08-28T12:29:00"/>
    <d v="2026-08-28T13:17:00"/>
    <m/>
    <m/>
    <n v="1"/>
    <s v="AUGUST-26-dummy-data.xlsx"/>
    <b v="0"/>
    <m/>
  </r>
  <r>
    <x v="1"/>
    <x v="1"/>
    <x v="13"/>
    <x v="3"/>
    <x v="2"/>
    <x v="0"/>
    <x v="0"/>
    <x v="4"/>
    <x v="1"/>
    <n v="1"/>
    <s v="St Dhh Main Theatre"/>
    <d v="2026-08-28T00:00:00"/>
    <d v="2026-08-28T09:00:00"/>
    <d v="2026-08-28T13:30:00"/>
    <s v="938856715638"/>
    <s v="994617"/>
    <s v="Laparoscopic appendicectomy"/>
    <s v="Diagnostic examination"/>
    <s v="General Surgery"/>
    <s v="Dr Dummy 22"/>
    <d v="2026-08-28T11:22:00"/>
    <d v="2026-08-28T12:11:00"/>
    <m/>
    <m/>
    <n v="1"/>
    <s v="AUGUST-26-dummy-data.xlsx"/>
    <b v="0"/>
    <m/>
  </r>
  <r>
    <x v="1"/>
    <x v="1"/>
    <x v="13"/>
    <x v="3"/>
    <x v="2"/>
    <x v="0"/>
    <x v="0"/>
    <x v="4"/>
    <x v="1"/>
    <n v="1"/>
    <s v="St Dhh Main Theatre"/>
    <d v="2026-08-28T00:00:00"/>
    <d v="2026-08-28T09:00:00"/>
    <d v="2026-08-28T13:30:00"/>
    <s v="995297094573"/>
    <s v="759858"/>
    <s v="Excision of skin lesion"/>
    <s v="Wound dressing"/>
    <s v="General Surgery"/>
    <s v="Dr Dummy 22"/>
    <d v="2026-08-28T09:11:00"/>
    <d v="2026-08-28T09:41:00"/>
    <m/>
    <m/>
    <n v="1"/>
    <s v="AUGUST-26-dummy-data.xlsx"/>
    <b v="0"/>
    <m/>
  </r>
  <r>
    <x v="1"/>
    <x v="1"/>
    <x v="13"/>
    <x v="3"/>
    <x v="2"/>
    <x v="0"/>
    <x v="0"/>
    <x v="4"/>
    <x v="1"/>
    <n v="1"/>
    <s v="St Dhh Main Theatre"/>
    <d v="2026-08-28T00:00:00"/>
    <d v="2026-08-28T09:00:00"/>
    <d v="2026-08-28T13:30:00"/>
    <s v="996065764617"/>
    <s v="971372"/>
    <s v="Laparoscopic cholecystectomy"/>
    <m/>
    <s v="General Surgery"/>
    <s v="Dr Dummy 22"/>
    <d v="2026-08-28T10:14:00"/>
    <d v="2026-08-28T10:40:00"/>
    <m/>
    <m/>
    <n v="1"/>
    <s v="AUGUST-26-dummy-data.xlsx"/>
    <b v="0"/>
    <m/>
  </r>
  <r>
    <x v="1"/>
    <x v="1"/>
    <x v="13"/>
    <x v="4"/>
    <x v="0"/>
    <x v="0"/>
    <x v="0"/>
    <x v="2"/>
    <x v="0"/>
    <n v="1"/>
    <s v="St Dhh Main Theatre"/>
    <d v="2026-06-18T00:00:00"/>
    <d v="2026-06-18T08:30:00"/>
    <d v="2026-06-18T13:30:00"/>
    <m/>
    <m/>
    <m/>
    <m/>
    <m/>
    <m/>
    <m/>
    <m/>
    <n v="4"/>
    <n v="0"/>
    <n v="4"/>
    <s v="JUNE-26-dummy-data.xlsx"/>
    <b v="0"/>
    <n v="0"/>
  </r>
  <r>
    <x v="1"/>
    <x v="1"/>
    <x v="13"/>
    <x v="4"/>
    <x v="0"/>
    <x v="0"/>
    <x v="0"/>
    <x v="2"/>
    <x v="1"/>
    <n v="1"/>
    <s v="St Dhh Main Theatre"/>
    <d v="2026-06-18T00:00:00"/>
    <d v="2026-06-18T08:30:00"/>
    <d v="2026-06-18T13:30:00"/>
    <s v="629636681452"/>
    <s v="60062403"/>
    <s v="Nasal polypectomy"/>
    <m/>
    <s v="ENT"/>
    <s v="Dr Dummy 10"/>
    <d v="2026-06-18T09:49:00"/>
    <d v="2026-06-18T10:47:00"/>
    <m/>
    <m/>
    <n v="1"/>
    <s v="JUNE-26-dummy-data.xlsx"/>
    <b v="0"/>
    <m/>
  </r>
  <r>
    <x v="1"/>
    <x v="1"/>
    <x v="13"/>
    <x v="4"/>
    <x v="0"/>
    <x v="0"/>
    <x v="0"/>
    <x v="2"/>
    <x v="1"/>
    <n v="1"/>
    <s v="St Dhh Main Theatre"/>
    <d v="2026-06-18T00:00:00"/>
    <d v="2026-06-18T08:30:00"/>
    <d v="2026-06-18T13:30:00"/>
    <s v="633640025369"/>
    <s v="60260505"/>
    <s v="Adenoidectomy"/>
    <m/>
    <s v="ENT"/>
    <s v="Dr Dummy 10"/>
    <d v="2026-06-18T11:11:00"/>
    <d v="2026-06-18T11:53:00"/>
    <m/>
    <m/>
    <n v="1"/>
    <s v="JUNE-26-dummy-data.xlsx"/>
    <b v="0"/>
    <m/>
  </r>
  <r>
    <x v="1"/>
    <x v="1"/>
    <x v="13"/>
    <x v="4"/>
    <x v="0"/>
    <x v="0"/>
    <x v="0"/>
    <x v="2"/>
    <x v="1"/>
    <n v="1"/>
    <s v="St Dhh Main Theatre"/>
    <d v="2026-06-18T00:00:00"/>
    <d v="2026-06-18T08:30:00"/>
    <d v="2026-06-18T13:30:00"/>
    <s v="673135628550"/>
    <s v="60017163"/>
    <s v="Nasal polypectomy"/>
    <m/>
    <s v="ENT"/>
    <s v="Dr Dummy 10"/>
    <d v="2026-06-18T12:18:00"/>
    <d v="2026-06-18T12:59:00"/>
    <m/>
    <m/>
    <n v="1"/>
    <s v="JUNE-26-dummy-data.xlsx"/>
    <b v="0"/>
    <m/>
  </r>
  <r>
    <x v="1"/>
    <x v="1"/>
    <x v="13"/>
    <x v="4"/>
    <x v="0"/>
    <x v="0"/>
    <x v="0"/>
    <x v="2"/>
    <x v="1"/>
    <n v="1"/>
    <s v="St Dhh Main Theatre"/>
    <d v="2026-06-18T00:00:00"/>
    <d v="2026-06-18T08:30:00"/>
    <d v="2026-06-18T13:30:00"/>
    <s v="679017099178"/>
    <s v="60181854"/>
    <s v="Septoplasty"/>
    <m/>
    <s v="ENT"/>
    <s v="Dr Dummy 10"/>
    <d v="2026-06-18T08:42:00"/>
    <d v="2026-06-18T09:29:00"/>
    <m/>
    <m/>
    <n v="1"/>
    <s v="JUNE-26-dummy-data.xlsx"/>
    <b v="0"/>
    <m/>
  </r>
  <r>
    <x v="1"/>
    <x v="1"/>
    <x v="13"/>
    <x v="4"/>
    <x v="1"/>
    <x v="0"/>
    <x v="0"/>
    <x v="1"/>
    <x v="0"/>
    <n v="1"/>
    <s v="St Dhh Main Theatre"/>
    <d v="2026-07-10T00:00:00"/>
    <d v="2026-07-10T08:30:00"/>
    <d v="2026-07-10T13:30:00"/>
    <m/>
    <m/>
    <m/>
    <m/>
    <m/>
    <m/>
    <m/>
    <m/>
    <n v="4"/>
    <n v="0"/>
    <n v="4"/>
    <s v="JULY-26-dummy-data.xlsx"/>
    <b v="0"/>
    <n v="0"/>
  </r>
  <r>
    <x v="1"/>
    <x v="1"/>
    <x v="13"/>
    <x v="4"/>
    <x v="1"/>
    <x v="0"/>
    <x v="0"/>
    <x v="1"/>
    <x v="1"/>
    <n v="1"/>
    <s v="St Dhh Main Theatre"/>
    <d v="2026-07-10T00:00:00"/>
    <d v="2026-07-10T08:30:00"/>
    <d v="2026-07-10T13:30:00"/>
    <s v="730739720561"/>
    <s v="70170922"/>
    <s v="Circumcision"/>
    <m/>
    <s v="Urology"/>
    <s v="Dr Dummy 14"/>
    <d v="2026-07-10T11:07:00"/>
    <d v="2026-07-10T12:05:00"/>
    <m/>
    <m/>
    <n v="1"/>
    <s v="JULY-26-dummy-data.xlsx"/>
    <b v="0"/>
    <m/>
  </r>
  <r>
    <x v="1"/>
    <x v="1"/>
    <x v="13"/>
    <x v="4"/>
    <x v="1"/>
    <x v="0"/>
    <x v="0"/>
    <x v="1"/>
    <x v="1"/>
    <n v="1"/>
    <s v="St Dhh Main Theatre"/>
    <d v="2026-07-10T00:00:00"/>
    <d v="2026-07-10T08:30:00"/>
    <d v="2026-07-10T13:30:00"/>
    <s v="773081392631"/>
    <s v="70086031"/>
    <s v="Circumcision"/>
    <s v="Local anaesthetic infiltration"/>
    <s v="Urology"/>
    <s v="Dr Dummy 14"/>
    <d v="2026-07-10T12:23:00"/>
    <d v="2026-07-10T13:18:00"/>
    <m/>
    <m/>
    <n v="1"/>
    <s v="JULY-26-dummy-data.xlsx"/>
    <b v="0"/>
    <m/>
  </r>
  <r>
    <x v="1"/>
    <x v="1"/>
    <x v="13"/>
    <x v="4"/>
    <x v="1"/>
    <x v="0"/>
    <x v="0"/>
    <x v="1"/>
    <x v="1"/>
    <n v="1"/>
    <s v="St Dhh Main Theatre"/>
    <d v="2026-07-10T00:00:00"/>
    <d v="2026-07-10T08:30:00"/>
    <d v="2026-07-10T13:30:00"/>
    <s v="773338844859"/>
    <s v="70193041"/>
    <s v="Circumcision"/>
    <s v="Local anaesthetic infiltration"/>
    <s v="Urology"/>
    <s v="Dr Dummy 14"/>
    <d v="2026-07-10T08:36:00"/>
    <d v="2026-07-10T09:26:00"/>
    <m/>
    <m/>
    <n v="1"/>
    <s v="JULY-26-dummy-data.xlsx"/>
    <b v="0"/>
    <m/>
  </r>
  <r>
    <x v="1"/>
    <x v="1"/>
    <x v="13"/>
    <x v="4"/>
    <x v="1"/>
    <x v="0"/>
    <x v="0"/>
    <x v="1"/>
    <x v="1"/>
    <n v="1"/>
    <s v="St Dhh Main Theatre"/>
    <d v="2026-07-10T00:00:00"/>
    <d v="2026-07-10T08:30:00"/>
    <d v="2026-07-10T13:30:00"/>
    <s v="773905399650"/>
    <s v="70026883"/>
    <s v="Ureteric stent insertion"/>
    <m/>
    <s v="Urology"/>
    <s v="Dr Dummy 14"/>
    <d v="2026-07-10T09:55:00"/>
    <d v="2026-07-10T10:35:00"/>
    <m/>
    <m/>
    <n v="1"/>
    <s v="JULY-26-dummy-data.xlsx"/>
    <b v="0"/>
    <m/>
  </r>
  <r>
    <x v="1"/>
    <x v="1"/>
    <x v="13"/>
    <x v="5"/>
    <x v="0"/>
    <x v="0"/>
    <x v="0"/>
    <x v="0"/>
    <x v="0"/>
    <n v="1"/>
    <s v="St Dhh Main Theatre"/>
    <d v="2026-06-28T00:00:00"/>
    <d v="2026-06-28T07:30:00"/>
    <d v="2026-06-28T13:30:00"/>
    <m/>
    <m/>
    <m/>
    <m/>
    <m/>
    <m/>
    <m/>
    <m/>
    <n v="4"/>
    <n v="0"/>
    <n v="4"/>
    <s v="JUNE-26-dummy-data.xlsx"/>
    <b v="0"/>
    <n v="0"/>
  </r>
  <r>
    <x v="1"/>
    <x v="1"/>
    <x v="13"/>
    <x v="5"/>
    <x v="0"/>
    <x v="0"/>
    <x v="0"/>
    <x v="0"/>
    <x v="1"/>
    <n v="1"/>
    <s v="St Dhh Main Theatre"/>
    <d v="2026-06-28T00:00:00"/>
    <d v="2026-06-28T07:30:00"/>
    <d v="2026-06-28T13:30:00"/>
    <s v="627525711129"/>
    <s v="60173772"/>
    <s v="Cervical polypectomy"/>
    <m/>
    <s v="Gynaecology"/>
    <s v="Dr Dummy 11"/>
    <d v="2026-06-28T12:07:00"/>
    <d v="2026-06-28T13:05:00"/>
    <m/>
    <m/>
    <n v="1"/>
    <s v="JUNE-26-dummy-data.xlsx"/>
    <b v="0"/>
    <m/>
  </r>
  <r>
    <x v="1"/>
    <x v="1"/>
    <x v="13"/>
    <x v="5"/>
    <x v="0"/>
    <x v="0"/>
    <x v="0"/>
    <x v="0"/>
    <x v="1"/>
    <n v="1"/>
    <s v="St Dhh Main Theatre"/>
    <d v="2026-06-28T00:00:00"/>
    <d v="2026-06-28T07:30:00"/>
    <d v="2026-06-28T13:30:00"/>
    <s v="664462051190"/>
    <s v="60058098"/>
    <s v="Cervical polypectomy"/>
    <s v="Wound closure"/>
    <s v="Gynaecology"/>
    <s v="Dr Dummy 11"/>
    <d v="2026-06-28T07:36:00"/>
    <d v="2026-06-28T08:25:00"/>
    <m/>
    <m/>
    <n v="1"/>
    <s v="JUNE-26-dummy-data.xlsx"/>
    <b v="0"/>
    <m/>
  </r>
  <r>
    <x v="1"/>
    <x v="1"/>
    <x v="13"/>
    <x v="5"/>
    <x v="0"/>
    <x v="0"/>
    <x v="0"/>
    <x v="0"/>
    <x v="1"/>
    <n v="1"/>
    <s v="St Dhh Main Theatre"/>
    <d v="2026-06-28T00:00:00"/>
    <d v="2026-06-28T07:30:00"/>
    <d v="2026-06-28T13:30:00"/>
    <s v="669338779988"/>
    <s v="60169106"/>
    <s v="Cervical polypectomy"/>
    <s v="Diagnostic examination"/>
    <s v="Gynaecology"/>
    <s v="Dr Dummy 11"/>
    <d v="2026-06-28T09:03:00"/>
    <d v="2026-06-28T09:52:00"/>
    <m/>
    <m/>
    <n v="1"/>
    <s v="JUNE-26-dummy-data.xlsx"/>
    <b v="0"/>
    <m/>
  </r>
  <r>
    <x v="1"/>
    <x v="1"/>
    <x v="13"/>
    <x v="5"/>
    <x v="0"/>
    <x v="0"/>
    <x v="0"/>
    <x v="0"/>
    <x v="1"/>
    <n v="1"/>
    <s v="St Dhh Main Theatre"/>
    <d v="2026-06-28T00:00:00"/>
    <d v="2026-06-28T07:30:00"/>
    <d v="2026-06-28T13:30:00"/>
    <s v="693729787947"/>
    <s v="60296674"/>
    <s v="Diagnostic laparoscopy"/>
    <m/>
    <s v="Gynaecology"/>
    <s v="Dr Dummy 11"/>
    <d v="2026-06-28T10:38:00"/>
    <d v="2026-06-28T11:29:00"/>
    <m/>
    <m/>
    <n v="1"/>
    <s v="JUNE-26-dummy-data.xlsx"/>
    <b v="0"/>
    <m/>
  </r>
  <r>
    <x v="1"/>
    <x v="1"/>
    <x v="13"/>
    <x v="5"/>
    <x v="1"/>
    <x v="0"/>
    <x v="0"/>
    <x v="4"/>
    <x v="0"/>
    <n v="1"/>
    <s v="St Dhh Main Theatre"/>
    <d v="2026-07-13T00:00:00"/>
    <d v="2026-07-13T08:00:00"/>
    <d v="2026-07-13T14:00:00"/>
    <m/>
    <m/>
    <m/>
    <m/>
    <m/>
    <m/>
    <m/>
    <m/>
    <n v="4"/>
    <n v="0"/>
    <n v="4"/>
    <s v="JULY-26-dummy-data.xlsx"/>
    <b v="0"/>
    <n v="0"/>
  </r>
  <r>
    <x v="1"/>
    <x v="1"/>
    <x v="13"/>
    <x v="5"/>
    <x v="1"/>
    <x v="0"/>
    <x v="0"/>
    <x v="4"/>
    <x v="1"/>
    <n v="1"/>
    <s v="St Dhh Main Theatre"/>
    <d v="2026-07-13T00:00:00"/>
    <d v="2026-07-13T08:00:00"/>
    <d v="2026-07-13T14:00:00"/>
    <s v="710487198270"/>
    <s v="70081925"/>
    <s v="Laparoscopic appendicectomy"/>
    <m/>
    <s v="General Surgery"/>
    <s v="Dr Dummy 07"/>
    <d v="2026-07-13T11:10:00"/>
    <d v="2026-07-13T12:05:00"/>
    <m/>
    <m/>
    <n v="1"/>
    <s v="JULY-26-dummy-data.xlsx"/>
    <b v="0"/>
    <m/>
  </r>
  <r>
    <x v="1"/>
    <x v="1"/>
    <x v="13"/>
    <x v="5"/>
    <x v="1"/>
    <x v="0"/>
    <x v="0"/>
    <x v="4"/>
    <x v="1"/>
    <n v="1"/>
    <s v="St Dhh Main Theatre"/>
    <d v="2026-07-13T00:00:00"/>
    <d v="2026-07-13T08:00:00"/>
    <d v="2026-07-13T14:00:00"/>
    <s v="712876513972"/>
    <s v="70009082"/>
    <s v="Laparoscopic appendicectomy"/>
    <m/>
    <s v="General Surgery"/>
    <s v="Dr Dummy 07"/>
    <d v="2026-07-13T12:36:00"/>
    <d v="2026-07-13T13:28:00"/>
    <m/>
    <m/>
    <n v="1"/>
    <s v="JULY-26-dummy-data.xlsx"/>
    <b v="0"/>
    <m/>
  </r>
  <r>
    <x v="1"/>
    <x v="1"/>
    <x v="13"/>
    <x v="5"/>
    <x v="1"/>
    <x v="0"/>
    <x v="0"/>
    <x v="4"/>
    <x v="1"/>
    <n v="1"/>
    <s v="St Dhh Main Theatre"/>
    <d v="2026-07-13T00:00:00"/>
    <d v="2026-07-13T08:00:00"/>
    <d v="2026-07-13T14:00:00"/>
    <s v="787792946397"/>
    <s v="70233130"/>
    <s v="Excision of skin lesion"/>
    <m/>
    <s v="General Surgery"/>
    <s v="Dr Dummy 07"/>
    <d v="2026-07-13T09:35:00"/>
    <d v="2026-07-13T10:23:00"/>
    <m/>
    <m/>
    <n v="1"/>
    <s v="JULY-26-dummy-data.xlsx"/>
    <b v="0"/>
    <m/>
  </r>
  <r>
    <x v="1"/>
    <x v="1"/>
    <x v="13"/>
    <x v="5"/>
    <x v="1"/>
    <x v="0"/>
    <x v="0"/>
    <x v="4"/>
    <x v="1"/>
    <n v="1"/>
    <s v="St Dhh Main Theatre"/>
    <d v="2026-07-13T00:00:00"/>
    <d v="2026-07-13T08:00:00"/>
    <d v="2026-07-13T14:00:00"/>
    <s v="799367389640"/>
    <s v="70083550"/>
    <s v="Incision and drainage of abscess"/>
    <m/>
    <s v="General Surgery"/>
    <s v="Dr Dummy 07"/>
    <d v="2026-07-13T08:07:00"/>
    <d v="2026-07-13T09:03:00"/>
    <m/>
    <m/>
    <n v="1"/>
    <s v="JULY-26-dummy-data.xlsx"/>
    <b v="0"/>
    <m/>
  </r>
  <r>
    <x v="1"/>
    <x v="1"/>
    <x v="13"/>
    <x v="5"/>
    <x v="1"/>
    <x v="0"/>
    <x v="0"/>
    <x v="2"/>
    <x v="0"/>
    <n v="1"/>
    <s v="St Dhh Main Theatre"/>
    <d v="2026-07-20T00:00:00"/>
    <d v="2026-07-20T07:30:00"/>
    <d v="2026-07-20T13:30:00"/>
    <m/>
    <m/>
    <m/>
    <m/>
    <m/>
    <m/>
    <m/>
    <m/>
    <n v="4"/>
    <n v="0"/>
    <n v="4"/>
    <s v="JULY-26-dummy-data.xlsx"/>
    <b v="0"/>
    <n v="0"/>
  </r>
  <r>
    <x v="1"/>
    <x v="1"/>
    <x v="13"/>
    <x v="5"/>
    <x v="1"/>
    <x v="0"/>
    <x v="0"/>
    <x v="2"/>
    <x v="1"/>
    <n v="1"/>
    <s v="St Dhh Main Theatre"/>
    <d v="2026-07-20T00:00:00"/>
    <d v="2026-07-20T07:30:00"/>
    <d v="2026-07-20T13:30:00"/>
    <s v="715703288698"/>
    <s v="70120682"/>
    <s v="Nasal polypectomy"/>
    <m/>
    <s v="ENT"/>
    <s v="Dr Dummy 15"/>
    <d v="2026-07-20T07:42:00"/>
    <d v="2026-07-20T08:29:00"/>
    <m/>
    <m/>
    <n v="1"/>
    <s v="JULY-26-dummy-data.xlsx"/>
    <b v="0"/>
    <m/>
  </r>
  <r>
    <x v="1"/>
    <x v="1"/>
    <x v="13"/>
    <x v="5"/>
    <x v="1"/>
    <x v="0"/>
    <x v="0"/>
    <x v="2"/>
    <x v="1"/>
    <n v="1"/>
    <s v="St Dhh Main Theatre"/>
    <d v="2026-07-20T00:00:00"/>
    <d v="2026-07-20T07:30:00"/>
    <d v="2026-07-20T13:30:00"/>
    <s v="731031057657"/>
    <s v="70284562"/>
    <s v="Tonsillectomy"/>
    <m/>
    <s v="ENT"/>
    <s v="Dr Dummy 15"/>
    <d v="2026-07-20T09:11:00"/>
    <d v="2026-07-20T10:11:00"/>
    <m/>
    <m/>
    <n v="1"/>
    <s v="JULY-26-dummy-data.xlsx"/>
    <b v="0"/>
    <m/>
  </r>
  <r>
    <x v="1"/>
    <x v="1"/>
    <x v="13"/>
    <x v="5"/>
    <x v="1"/>
    <x v="0"/>
    <x v="0"/>
    <x v="2"/>
    <x v="1"/>
    <n v="1"/>
    <s v="St Dhh Main Theatre"/>
    <d v="2026-07-20T00:00:00"/>
    <d v="2026-07-20T07:30:00"/>
    <d v="2026-07-20T13:30:00"/>
    <s v="745377185241"/>
    <s v="70248615"/>
    <s v="Adenoidectomy"/>
    <m/>
    <s v="ENT"/>
    <s v="Dr Dummy 15"/>
    <d v="2026-07-20T12:10:00"/>
    <d v="2026-07-20T12:57:00"/>
    <m/>
    <m/>
    <n v="1"/>
    <s v="JULY-26-dummy-data.xlsx"/>
    <b v="0"/>
    <m/>
  </r>
  <r>
    <x v="1"/>
    <x v="1"/>
    <x v="13"/>
    <x v="5"/>
    <x v="1"/>
    <x v="0"/>
    <x v="0"/>
    <x v="2"/>
    <x v="1"/>
    <n v="1"/>
    <s v="St Dhh Main Theatre"/>
    <d v="2026-07-20T00:00:00"/>
    <d v="2026-07-20T07:30:00"/>
    <d v="2026-07-20T13:30:00"/>
    <s v="774408468463"/>
    <s v="70238731"/>
    <s v="Grommet insertion"/>
    <m/>
    <s v="ENT"/>
    <s v="Dr Dummy 15"/>
    <d v="2026-07-20T10:40:00"/>
    <d v="2026-07-20T11:38:00"/>
    <m/>
    <m/>
    <n v="1"/>
    <s v="JULY-26-dummy-data.xlsx"/>
    <b v="0"/>
    <m/>
  </r>
  <r>
    <x v="1"/>
    <x v="1"/>
    <x v="13"/>
    <x v="5"/>
    <x v="2"/>
    <x v="0"/>
    <x v="0"/>
    <x v="6"/>
    <x v="0"/>
    <n v="1"/>
    <s v="St Dhh Main Theatre"/>
    <d v="2026-08-02T00:00:00"/>
    <d v="2026-08-02T09:00:00"/>
    <d v="2026-08-02T15:00:00"/>
    <m/>
    <m/>
    <m/>
    <m/>
    <m/>
    <m/>
    <m/>
    <m/>
    <n v="4"/>
    <n v="0"/>
    <n v="4"/>
    <s v="AUGUST-26-dummy-data.xlsx"/>
    <b v="0"/>
    <n v="0"/>
  </r>
  <r>
    <x v="1"/>
    <x v="1"/>
    <x v="13"/>
    <x v="5"/>
    <x v="2"/>
    <x v="0"/>
    <x v="0"/>
    <x v="6"/>
    <x v="1"/>
    <n v="1"/>
    <s v="St Dhh Main Theatre"/>
    <d v="2026-08-02T00:00:00"/>
    <d v="2026-08-02T09:00:00"/>
    <d v="2026-08-02T15:00:00"/>
    <s v="904477020818"/>
    <s v="810054"/>
    <s v="Knee arthroscopy"/>
    <m/>
    <s v="Trauma and Orthopaedics"/>
    <s v="Dr Dummy 19"/>
    <d v="2026-08-02T10:33:00"/>
    <d v="2026-08-02T11:24:00"/>
    <m/>
    <m/>
    <n v="1"/>
    <s v="AUGUST-26-dummy-data.xlsx"/>
    <b v="0"/>
    <m/>
  </r>
  <r>
    <x v="1"/>
    <x v="1"/>
    <x v="13"/>
    <x v="5"/>
    <x v="2"/>
    <x v="0"/>
    <x v="0"/>
    <x v="6"/>
    <x v="1"/>
    <n v="1"/>
    <s v="St Dhh Main Theatre"/>
    <d v="2026-08-02T00:00:00"/>
    <d v="2026-08-02T09:00:00"/>
    <d v="2026-08-02T15:00:00"/>
    <s v="914121155533"/>
    <s v="820065"/>
    <s v="Carpal tunnel release"/>
    <m/>
    <s v="Trauma and Orthopaedics"/>
    <s v="Dr Dummy 19"/>
    <d v="2026-08-02T13:35:00"/>
    <d v="2026-08-02T14:23:00"/>
    <m/>
    <m/>
    <n v="1"/>
    <s v="AUGUST-26-dummy-data.xlsx"/>
    <b v="0"/>
    <m/>
  </r>
  <r>
    <x v="1"/>
    <x v="1"/>
    <x v="13"/>
    <x v="5"/>
    <x v="2"/>
    <x v="0"/>
    <x v="0"/>
    <x v="6"/>
    <x v="1"/>
    <n v="1"/>
    <s v="St Dhh Main Theatre"/>
    <d v="2026-08-02T00:00:00"/>
    <d v="2026-08-02T09:00:00"/>
    <d v="2026-08-02T15:00:00"/>
    <s v="941853890474"/>
    <s v="911947"/>
    <s v="Shoulder arthroscopy"/>
    <m/>
    <s v="Trauma and Orthopaedics"/>
    <s v="Dr Dummy 19"/>
    <d v="2026-08-02T12:02:00"/>
    <d v="2026-08-02T13:03:00"/>
    <m/>
    <m/>
    <n v="1"/>
    <s v="AUGUST-26-dummy-data.xlsx"/>
    <b v="0"/>
    <m/>
  </r>
  <r>
    <x v="1"/>
    <x v="1"/>
    <x v="13"/>
    <x v="5"/>
    <x v="2"/>
    <x v="0"/>
    <x v="0"/>
    <x v="6"/>
    <x v="1"/>
    <n v="1"/>
    <s v="St Dhh Main Theatre"/>
    <d v="2026-08-02T00:00:00"/>
    <d v="2026-08-02T09:00:00"/>
    <d v="2026-08-02T15:00:00"/>
    <s v="966675426833"/>
    <s v="815373"/>
    <s v="Shoulder arthroscopy"/>
    <s v="Wound closure"/>
    <s v="Trauma and Orthopaedics"/>
    <s v="Dr Dummy 19"/>
    <d v="2026-08-02T09:10:00"/>
    <d v="2026-08-02T10:17:00"/>
    <m/>
    <m/>
    <n v="1"/>
    <s v="AUGUST-26-dummy-data.xlsx"/>
    <b v="0"/>
    <m/>
  </r>
  <r>
    <x v="1"/>
    <x v="1"/>
    <x v="13"/>
    <x v="5"/>
    <x v="2"/>
    <x v="0"/>
    <x v="0"/>
    <x v="1"/>
    <x v="0"/>
    <n v="1"/>
    <s v="St Dhh Main Theatre"/>
    <d v="2026-08-27T00:00:00"/>
    <d v="2026-08-27T09:00:00"/>
    <d v="2026-08-27T15:00:00"/>
    <m/>
    <m/>
    <m/>
    <m/>
    <m/>
    <m/>
    <m/>
    <m/>
    <n v="4"/>
    <n v="0"/>
    <n v="4"/>
    <s v="AUGUST-26-dummy-data.xlsx"/>
    <b v="0"/>
    <n v="0"/>
  </r>
  <r>
    <x v="1"/>
    <x v="1"/>
    <x v="13"/>
    <x v="5"/>
    <x v="2"/>
    <x v="0"/>
    <x v="0"/>
    <x v="1"/>
    <x v="1"/>
    <n v="1"/>
    <s v="St Dhh Main Theatre"/>
    <d v="2026-08-27T00:00:00"/>
    <d v="2026-08-27T09:00:00"/>
    <d v="2026-08-27T15:00:00"/>
    <s v="918364501837"/>
    <s v="988083"/>
    <s v="Circumcision"/>
    <s v="Local anaesthetic infiltration"/>
    <s v="Urology"/>
    <s v="Dr Dummy 15"/>
    <d v="2026-08-27T12:02:00"/>
    <d v="2026-08-27T13:06:00"/>
    <m/>
    <m/>
    <n v="1"/>
    <s v="AUGUST-26-dummy-data.xlsx"/>
    <b v="0"/>
    <m/>
  </r>
  <r>
    <x v="1"/>
    <x v="1"/>
    <x v="13"/>
    <x v="5"/>
    <x v="2"/>
    <x v="0"/>
    <x v="0"/>
    <x v="1"/>
    <x v="1"/>
    <n v="1"/>
    <s v="St Dhh Main Theatre"/>
    <d v="2026-08-27T00:00:00"/>
    <d v="2026-08-27T09:00:00"/>
    <d v="2026-08-27T15:00:00"/>
    <s v="930701441946"/>
    <s v="823787"/>
    <s v="Flexible cystoscopy"/>
    <s v="Local anaesthetic infiltration"/>
    <s v="Urology"/>
    <s v="Dr Dummy 15"/>
    <d v="2026-08-27T13:37:00"/>
    <d v="2026-08-27T14:42:00"/>
    <m/>
    <m/>
    <n v="1"/>
    <s v="AUGUST-26-dummy-data.xlsx"/>
    <b v="0"/>
    <m/>
  </r>
  <r>
    <x v="1"/>
    <x v="1"/>
    <x v="13"/>
    <x v="5"/>
    <x v="2"/>
    <x v="0"/>
    <x v="0"/>
    <x v="1"/>
    <x v="1"/>
    <n v="1"/>
    <s v="St Dhh Main Theatre"/>
    <d v="2026-08-27T00:00:00"/>
    <d v="2026-08-27T09:00:00"/>
    <d v="2026-08-27T15:00:00"/>
    <s v="954733644821"/>
    <s v="831260"/>
    <s v="Circumcision"/>
    <s v="Diagnostic examination"/>
    <s v="Urology"/>
    <s v="Dr Dummy 15"/>
    <d v="2026-08-27T10:34:00"/>
    <d v="2026-08-27T11:33:00"/>
    <m/>
    <m/>
    <n v="1"/>
    <s v="AUGUST-26-dummy-data.xlsx"/>
    <b v="0"/>
    <m/>
  </r>
  <r>
    <x v="1"/>
    <x v="1"/>
    <x v="13"/>
    <x v="5"/>
    <x v="2"/>
    <x v="0"/>
    <x v="0"/>
    <x v="1"/>
    <x v="1"/>
    <n v="1"/>
    <s v="St Dhh Main Theatre"/>
    <d v="2026-08-27T00:00:00"/>
    <d v="2026-08-27T09:00:00"/>
    <d v="2026-08-27T15:00:00"/>
    <s v="964251898647"/>
    <s v="745612"/>
    <s v="Ureteroscopy"/>
    <s v="Wound closure"/>
    <s v="Urology"/>
    <s v="Dr Dummy 15"/>
    <d v="2026-08-27T09:10:00"/>
    <d v="2026-08-27T10:06:00"/>
    <m/>
    <m/>
    <n v="1"/>
    <s v="AUGUST-26-dummy-data.xlsx"/>
    <b v="0"/>
    <m/>
  </r>
  <r>
    <x v="1"/>
    <x v="1"/>
    <x v="13"/>
    <x v="6"/>
    <x v="0"/>
    <x v="0"/>
    <x v="0"/>
    <x v="6"/>
    <x v="0"/>
    <n v="1"/>
    <s v="St Dhh Main Theatre"/>
    <d v="2026-06-24T00:00:00"/>
    <d v="2026-06-24T07:30:00"/>
    <d v="2026-06-24T14:30:00"/>
    <m/>
    <m/>
    <m/>
    <m/>
    <m/>
    <m/>
    <m/>
    <m/>
    <n v="4"/>
    <n v="0"/>
    <n v="4"/>
    <s v="JUNE-26-dummy-data.xlsx"/>
    <b v="0"/>
    <n v="0"/>
  </r>
  <r>
    <x v="1"/>
    <x v="1"/>
    <x v="13"/>
    <x v="6"/>
    <x v="0"/>
    <x v="0"/>
    <x v="0"/>
    <x v="6"/>
    <x v="1"/>
    <n v="1"/>
    <s v="St Dhh Main Theatre"/>
    <d v="2026-06-24T00:00:00"/>
    <d v="2026-06-24T07:30:00"/>
    <d v="2026-06-24T14:30:00"/>
    <s v="602110683754"/>
    <s v="60028452"/>
    <s v="Wrist fracture fixation"/>
    <s v="Diagnostic examination"/>
    <s v="Trauma and Orthopaedics"/>
    <s v="Dr Dummy 20"/>
    <d v="2026-06-24T09:20:00"/>
    <d v="2026-06-24T10:36:00"/>
    <m/>
    <m/>
    <n v="1"/>
    <s v="JUNE-26-dummy-data.xlsx"/>
    <b v="0"/>
    <m/>
  </r>
  <r>
    <x v="1"/>
    <x v="1"/>
    <x v="13"/>
    <x v="6"/>
    <x v="0"/>
    <x v="0"/>
    <x v="0"/>
    <x v="6"/>
    <x v="1"/>
    <n v="1"/>
    <s v="St Dhh Main Theatre"/>
    <d v="2026-06-24T00:00:00"/>
    <d v="2026-06-24T07:30:00"/>
    <d v="2026-06-24T14:30:00"/>
    <s v="653987521957"/>
    <s v="60010779"/>
    <s v="Carpal tunnel release"/>
    <m/>
    <s v="Trauma and Orthopaedics"/>
    <s v="Dr Dummy 20"/>
    <d v="2026-06-24T11:09:00"/>
    <d v="2026-06-24T12:06:00"/>
    <m/>
    <m/>
    <n v="1"/>
    <s v="JUNE-26-dummy-data.xlsx"/>
    <b v="0"/>
    <m/>
  </r>
  <r>
    <x v="1"/>
    <x v="1"/>
    <x v="13"/>
    <x v="6"/>
    <x v="0"/>
    <x v="0"/>
    <x v="0"/>
    <x v="6"/>
    <x v="1"/>
    <n v="1"/>
    <s v="St Dhh Main Theatre"/>
    <d v="2026-06-24T00:00:00"/>
    <d v="2026-06-24T07:30:00"/>
    <d v="2026-06-24T14:30:00"/>
    <s v="662211658525"/>
    <s v="60253544"/>
    <s v="Shoulder arthroscopy"/>
    <m/>
    <s v="Trauma and Orthopaedics"/>
    <s v="Dr Dummy 20"/>
    <d v="2026-06-24T12:56:00"/>
    <d v="2026-06-24T14:00:00"/>
    <m/>
    <m/>
    <n v="1"/>
    <s v="JUNE-26-dummy-data.xlsx"/>
    <b v="0"/>
    <m/>
  </r>
  <r>
    <x v="1"/>
    <x v="1"/>
    <x v="13"/>
    <x v="6"/>
    <x v="0"/>
    <x v="0"/>
    <x v="0"/>
    <x v="6"/>
    <x v="1"/>
    <n v="1"/>
    <s v="St Dhh Main Theatre"/>
    <d v="2026-06-24T00:00:00"/>
    <d v="2026-06-24T07:30:00"/>
    <d v="2026-06-24T14:30:00"/>
    <s v="673500610538"/>
    <s v="60082091"/>
    <s v="Shoulder arthroscopy"/>
    <m/>
    <s v="Trauma and Orthopaedics"/>
    <s v="Dr Dummy 20"/>
    <d v="2026-06-24T07:37:00"/>
    <d v="2026-06-24T08:31:00"/>
    <m/>
    <m/>
    <n v="1"/>
    <s v="JUNE-26-dummy-data.xlsx"/>
    <b v="0"/>
    <m/>
  </r>
  <r>
    <x v="1"/>
    <x v="1"/>
    <x v="13"/>
    <x v="7"/>
    <x v="0"/>
    <x v="0"/>
    <x v="0"/>
    <x v="2"/>
    <x v="0"/>
    <n v="1"/>
    <s v="St Dhh Main Theatre"/>
    <d v="2026-06-20T00:00:00"/>
    <d v="2026-06-20T08:00:00"/>
    <d v="2026-06-20T16:00:00"/>
    <m/>
    <m/>
    <m/>
    <m/>
    <m/>
    <m/>
    <m/>
    <m/>
    <n v="4"/>
    <n v="0"/>
    <n v="4"/>
    <s v="JUNE-26-dummy-data.xlsx"/>
    <b v="0"/>
    <n v="0"/>
  </r>
  <r>
    <x v="1"/>
    <x v="1"/>
    <x v="13"/>
    <x v="7"/>
    <x v="0"/>
    <x v="0"/>
    <x v="0"/>
    <x v="2"/>
    <x v="1"/>
    <n v="1"/>
    <s v="St Dhh Main Theatre"/>
    <d v="2026-06-20T00:00:00"/>
    <d v="2026-06-20T08:00:00"/>
    <d v="2026-06-20T16:00:00"/>
    <s v="624631593981"/>
    <s v="60082737"/>
    <s v="Grommet insertion"/>
    <s v="Diagnostic examination"/>
    <s v="ENT"/>
    <s v="Dr Dummy 04"/>
    <d v="2026-06-20T08:05:00"/>
    <d v="2026-06-20T09:35:00"/>
    <m/>
    <m/>
    <n v="1"/>
    <s v="JUNE-26-dummy-data.xlsx"/>
    <b v="0"/>
    <m/>
  </r>
  <r>
    <x v="1"/>
    <x v="1"/>
    <x v="13"/>
    <x v="7"/>
    <x v="0"/>
    <x v="0"/>
    <x v="0"/>
    <x v="2"/>
    <x v="1"/>
    <n v="1"/>
    <s v="St Dhh Main Theatre"/>
    <d v="2026-06-20T00:00:00"/>
    <d v="2026-06-20T08:00:00"/>
    <d v="2026-06-20T16:00:00"/>
    <s v="627843131404"/>
    <s v="60035722"/>
    <s v="Tonsillectomy"/>
    <s v="Wound closure"/>
    <s v="ENT"/>
    <s v="Dr Dummy 04"/>
    <d v="2026-06-20T12:04:00"/>
    <d v="2026-06-20T13:38:00"/>
    <m/>
    <m/>
    <n v="1"/>
    <s v="JUNE-26-dummy-data.xlsx"/>
    <b v="0"/>
    <m/>
  </r>
  <r>
    <x v="1"/>
    <x v="1"/>
    <x v="13"/>
    <x v="7"/>
    <x v="0"/>
    <x v="0"/>
    <x v="0"/>
    <x v="2"/>
    <x v="1"/>
    <n v="1"/>
    <s v="St Dhh Main Theatre"/>
    <d v="2026-06-20T00:00:00"/>
    <d v="2026-06-20T08:00:00"/>
    <d v="2026-06-20T16:00:00"/>
    <s v="632961775432"/>
    <s v="60068574"/>
    <s v="Septoplasty"/>
    <s v="Tissue biopsy"/>
    <s v="ENT"/>
    <s v="Dr Dummy 04"/>
    <d v="2026-06-20T14:10:00"/>
    <d v="2026-06-20T15:30:00"/>
    <m/>
    <m/>
    <n v="1"/>
    <s v="JUNE-26-dummy-data.xlsx"/>
    <b v="0"/>
    <m/>
  </r>
  <r>
    <x v="1"/>
    <x v="1"/>
    <x v="13"/>
    <x v="7"/>
    <x v="0"/>
    <x v="0"/>
    <x v="0"/>
    <x v="2"/>
    <x v="1"/>
    <n v="1"/>
    <s v="St Dhh Main Theatre"/>
    <d v="2026-06-20T00:00:00"/>
    <d v="2026-06-20T08:00:00"/>
    <d v="2026-06-20T16:00:00"/>
    <s v="691638503059"/>
    <s v="60008741"/>
    <s v="Grommet insertion"/>
    <s v="Wound dressing"/>
    <s v="ENT"/>
    <s v="Dr Dummy 04"/>
    <d v="2026-06-20T10:12:00"/>
    <d v="2026-06-20T11:24:00"/>
    <m/>
    <m/>
    <n v="1"/>
    <s v="JUNE-26-dummy-data.xlsx"/>
    <b v="0"/>
    <m/>
  </r>
  <r>
    <x v="1"/>
    <x v="1"/>
    <x v="13"/>
    <x v="7"/>
    <x v="0"/>
    <x v="0"/>
    <x v="0"/>
    <x v="0"/>
    <x v="0"/>
    <n v="1"/>
    <s v="St Dhh Main Theatre"/>
    <d v="2026-06-21T00:00:00"/>
    <d v="2026-06-21T08:30:00"/>
    <d v="2026-06-21T16:30:00"/>
    <m/>
    <m/>
    <m/>
    <m/>
    <m/>
    <m/>
    <m/>
    <m/>
    <n v="4"/>
    <n v="0"/>
    <n v="4"/>
    <s v="JUNE-26-dummy-data.xlsx"/>
    <b v="0"/>
    <n v="0"/>
  </r>
  <r>
    <x v="1"/>
    <x v="1"/>
    <x v="13"/>
    <x v="7"/>
    <x v="0"/>
    <x v="0"/>
    <x v="0"/>
    <x v="0"/>
    <x v="1"/>
    <n v="1"/>
    <s v="St Dhh Main Theatre"/>
    <d v="2026-06-21T00:00:00"/>
    <d v="2026-06-21T08:30:00"/>
    <d v="2026-06-21T16:30:00"/>
    <s v="637677934928"/>
    <s v="60264731"/>
    <s v="Hysteroscopy"/>
    <m/>
    <s v="Gynaecology"/>
    <s v="Dr Dummy 21"/>
    <d v="2026-06-21T14:33:00"/>
    <d v="2026-06-21T16:07:00"/>
    <m/>
    <m/>
    <n v="1"/>
    <s v="JUNE-26-dummy-data.xlsx"/>
    <b v="0"/>
    <m/>
  </r>
  <r>
    <x v="1"/>
    <x v="1"/>
    <x v="13"/>
    <x v="7"/>
    <x v="0"/>
    <x v="0"/>
    <x v="0"/>
    <x v="0"/>
    <x v="1"/>
    <n v="1"/>
    <s v="St Dhh Main Theatre"/>
    <d v="2026-06-21T00:00:00"/>
    <d v="2026-06-21T08:30:00"/>
    <d v="2026-06-21T16:30:00"/>
    <s v="662525349831"/>
    <s v="60094608"/>
    <s v="Hysteroscopy"/>
    <m/>
    <s v="Gynaecology"/>
    <s v="Dr Dummy 21"/>
    <d v="2026-06-21T12:33:00"/>
    <d v="2026-06-21T14:02:00"/>
    <m/>
    <m/>
    <n v="1"/>
    <s v="JUNE-26-dummy-data.xlsx"/>
    <b v="0"/>
    <m/>
  </r>
  <r>
    <x v="1"/>
    <x v="1"/>
    <x v="13"/>
    <x v="7"/>
    <x v="0"/>
    <x v="0"/>
    <x v="0"/>
    <x v="0"/>
    <x v="1"/>
    <n v="1"/>
    <s v="St Dhh Main Theatre"/>
    <d v="2026-06-21T00:00:00"/>
    <d v="2026-06-21T08:30:00"/>
    <d v="2026-06-21T16:30:00"/>
    <s v="690618806680"/>
    <s v="60278394"/>
    <s v="Hysteroscopy"/>
    <m/>
    <s v="Gynaecology"/>
    <s v="Dr Dummy 21"/>
    <d v="2026-06-21T08:42:00"/>
    <d v="2026-06-21T10:09:00"/>
    <m/>
    <m/>
    <n v="1"/>
    <s v="JUNE-26-dummy-data.xlsx"/>
    <b v="0"/>
    <m/>
  </r>
  <r>
    <x v="1"/>
    <x v="1"/>
    <x v="13"/>
    <x v="7"/>
    <x v="0"/>
    <x v="0"/>
    <x v="0"/>
    <x v="0"/>
    <x v="1"/>
    <n v="1"/>
    <s v="St Dhh Main Theatre"/>
    <d v="2026-06-21T00:00:00"/>
    <d v="2026-06-21T08:30:00"/>
    <d v="2026-06-21T16:30:00"/>
    <s v="694229784397"/>
    <s v="60166446"/>
    <s v="Endometrial biopsy"/>
    <m/>
    <s v="Gynaecology"/>
    <s v="Dr Dummy 21"/>
    <d v="2026-06-21T10:36:00"/>
    <d v="2026-06-21T12:12:00"/>
    <m/>
    <m/>
    <n v="1"/>
    <s v="JUNE-26-dummy-data.xlsx"/>
    <b v="0"/>
    <m/>
  </r>
  <r>
    <x v="1"/>
    <x v="1"/>
    <x v="13"/>
    <x v="7"/>
    <x v="0"/>
    <x v="0"/>
    <x v="0"/>
    <x v="4"/>
    <x v="0"/>
    <n v="1"/>
    <s v="St Dhh Main Theatre"/>
    <d v="2026-06-23T00:00:00"/>
    <d v="2026-06-23T08:00:00"/>
    <d v="2026-06-23T16:00:00"/>
    <m/>
    <m/>
    <m/>
    <m/>
    <m/>
    <m/>
    <m/>
    <m/>
    <n v="4"/>
    <n v="0"/>
    <n v="4"/>
    <s v="JUNE-26-dummy-data.xlsx"/>
    <b v="0"/>
    <n v="0"/>
  </r>
  <r>
    <x v="1"/>
    <x v="1"/>
    <x v="13"/>
    <x v="7"/>
    <x v="0"/>
    <x v="0"/>
    <x v="0"/>
    <x v="4"/>
    <x v="1"/>
    <n v="1"/>
    <s v="St Dhh Main Theatre"/>
    <d v="2026-06-23T00:00:00"/>
    <d v="2026-06-23T08:00:00"/>
    <d v="2026-06-23T16:00:00"/>
    <s v="606066565588"/>
    <s v="60221076"/>
    <s v="Incision and drainage of abscess"/>
    <m/>
    <s v="General Surgery"/>
    <s v="Dr Dummy 14"/>
    <d v="2026-06-23T14:02:00"/>
    <d v="2026-06-23T15:31:00"/>
    <m/>
    <m/>
    <n v="1"/>
    <s v="JUNE-26-dummy-data.xlsx"/>
    <b v="0"/>
    <m/>
  </r>
  <r>
    <x v="1"/>
    <x v="1"/>
    <x v="13"/>
    <x v="7"/>
    <x v="0"/>
    <x v="0"/>
    <x v="0"/>
    <x v="4"/>
    <x v="1"/>
    <n v="1"/>
    <s v="St Dhh Main Theatre"/>
    <d v="2026-06-23T00:00:00"/>
    <d v="2026-06-23T08:00:00"/>
    <d v="2026-06-23T16:00:00"/>
    <s v="662905717826"/>
    <s v="60190719"/>
    <s v="Laparoscopic appendicectomy"/>
    <m/>
    <s v="General Surgery"/>
    <s v="Dr Dummy 14"/>
    <d v="2026-06-23T12:03:00"/>
    <d v="2026-06-23T13:21:00"/>
    <m/>
    <m/>
    <n v="1"/>
    <s v="JUNE-26-dummy-data.xlsx"/>
    <b v="0"/>
    <m/>
  </r>
  <r>
    <x v="1"/>
    <x v="1"/>
    <x v="13"/>
    <x v="7"/>
    <x v="0"/>
    <x v="0"/>
    <x v="0"/>
    <x v="4"/>
    <x v="1"/>
    <n v="1"/>
    <s v="St Dhh Main Theatre"/>
    <d v="2026-06-23T00:00:00"/>
    <d v="2026-06-23T08:00:00"/>
    <d v="2026-06-23T16:00:00"/>
    <s v="672812575776"/>
    <s v="60228905"/>
    <s v="Incision and drainage of abscess"/>
    <m/>
    <s v="General Surgery"/>
    <s v="Dr Dummy 14"/>
    <d v="2026-06-23T08:07:00"/>
    <d v="2026-06-23T09:15:00"/>
    <m/>
    <m/>
    <n v="1"/>
    <s v="JUNE-26-dummy-data.xlsx"/>
    <b v="0"/>
    <m/>
  </r>
  <r>
    <x v="1"/>
    <x v="1"/>
    <x v="13"/>
    <x v="7"/>
    <x v="0"/>
    <x v="0"/>
    <x v="0"/>
    <x v="4"/>
    <x v="1"/>
    <n v="1"/>
    <s v="St Dhh Main Theatre"/>
    <d v="2026-06-23T00:00:00"/>
    <d v="2026-06-23T08:00:00"/>
    <d v="2026-06-23T16:00:00"/>
    <s v="677959003415"/>
    <s v="60101302"/>
    <s v="Incision and drainage of abscess"/>
    <s v="Diagnostic examination"/>
    <s v="General Surgery"/>
    <s v="Dr Dummy 14"/>
    <d v="2026-06-23T10:04:00"/>
    <d v="2026-06-23T11:20:00"/>
    <m/>
    <m/>
    <n v="1"/>
    <s v="JUNE-26-dummy-data.xlsx"/>
    <b v="0"/>
    <m/>
  </r>
  <r>
    <x v="1"/>
    <x v="1"/>
    <x v="13"/>
    <x v="7"/>
    <x v="0"/>
    <x v="0"/>
    <x v="0"/>
    <x v="6"/>
    <x v="0"/>
    <n v="1"/>
    <s v="St Dhh Main Theatre"/>
    <d v="2026-06-30T00:00:00"/>
    <d v="2026-06-30T08:30:00"/>
    <d v="2026-06-30T16:30:00"/>
    <m/>
    <m/>
    <m/>
    <m/>
    <m/>
    <m/>
    <m/>
    <m/>
    <n v="4"/>
    <n v="0"/>
    <n v="4"/>
    <s v="JUNE-26-dummy-data.xlsx"/>
    <b v="0"/>
    <n v="0"/>
  </r>
  <r>
    <x v="1"/>
    <x v="1"/>
    <x v="13"/>
    <x v="7"/>
    <x v="0"/>
    <x v="0"/>
    <x v="0"/>
    <x v="6"/>
    <x v="1"/>
    <n v="1"/>
    <s v="St Dhh Main Theatre"/>
    <d v="2026-06-30T00:00:00"/>
    <d v="2026-06-30T08:30:00"/>
    <d v="2026-06-30T16:30:00"/>
    <s v="626144333858"/>
    <s v="60062770"/>
    <s v="Removal of metalwork"/>
    <s v="Tissue biopsy"/>
    <s v="Trauma and Orthopaedics"/>
    <s v="Dr Dummy 21"/>
    <d v="2026-06-30T10:39:00"/>
    <d v="2026-06-30T12:11:00"/>
    <m/>
    <m/>
    <n v="1"/>
    <s v="JUNE-26-dummy-data.xlsx"/>
    <b v="0"/>
    <m/>
  </r>
  <r>
    <x v="1"/>
    <x v="1"/>
    <x v="13"/>
    <x v="7"/>
    <x v="0"/>
    <x v="0"/>
    <x v="0"/>
    <x v="6"/>
    <x v="1"/>
    <n v="1"/>
    <s v="St Dhh Main Theatre"/>
    <d v="2026-06-30T00:00:00"/>
    <d v="2026-06-30T08:30:00"/>
    <d v="2026-06-30T16:30:00"/>
    <s v="630196188389"/>
    <s v="60102260"/>
    <s v="Carpal tunnel release"/>
    <m/>
    <s v="Trauma and Orthopaedics"/>
    <s v="Dr Dummy 21"/>
    <d v="2026-06-30T12:36:00"/>
    <d v="2026-06-30T14:01:00"/>
    <m/>
    <m/>
    <n v="1"/>
    <s v="JUNE-26-dummy-data.xlsx"/>
    <b v="0"/>
    <m/>
  </r>
  <r>
    <x v="1"/>
    <x v="1"/>
    <x v="13"/>
    <x v="7"/>
    <x v="0"/>
    <x v="0"/>
    <x v="0"/>
    <x v="6"/>
    <x v="1"/>
    <n v="1"/>
    <s v="St Dhh Main Theatre"/>
    <d v="2026-06-30T00:00:00"/>
    <d v="2026-06-30T08:30:00"/>
    <d v="2026-06-30T16:30:00"/>
    <s v="634598871506"/>
    <s v="60030604"/>
    <s v="Shoulder arthroscopy"/>
    <m/>
    <s v="Trauma and Orthopaedics"/>
    <s v="Dr Dummy 21"/>
    <d v="2026-06-30T14:38:00"/>
    <d v="2026-06-30T16:07:00"/>
    <m/>
    <m/>
    <n v="1"/>
    <s v="JUNE-26-dummy-data.xlsx"/>
    <b v="0"/>
    <m/>
  </r>
  <r>
    <x v="1"/>
    <x v="1"/>
    <x v="13"/>
    <x v="7"/>
    <x v="0"/>
    <x v="0"/>
    <x v="0"/>
    <x v="6"/>
    <x v="1"/>
    <n v="1"/>
    <s v="St Dhh Main Theatre"/>
    <d v="2026-06-30T00:00:00"/>
    <d v="2026-06-30T08:30:00"/>
    <d v="2026-06-30T16:30:00"/>
    <s v="645180422556"/>
    <s v="60199387"/>
    <s v="Knee arthroscopy"/>
    <m/>
    <s v="Trauma and Orthopaedics"/>
    <s v="Dr Dummy 21"/>
    <d v="2026-06-30T08:42:00"/>
    <d v="2026-06-30T09:58:00"/>
    <m/>
    <m/>
    <n v="1"/>
    <s v="JUNE-26-dummy-data.xlsx"/>
    <b v="0"/>
    <m/>
  </r>
  <r>
    <x v="1"/>
    <x v="1"/>
    <x v="13"/>
    <x v="7"/>
    <x v="1"/>
    <x v="0"/>
    <x v="0"/>
    <x v="0"/>
    <x v="0"/>
    <n v="1"/>
    <s v="St Dhh Main Theatre"/>
    <d v="2026-07-02T00:00:00"/>
    <d v="2026-07-02T07:30:00"/>
    <d v="2026-07-02T15:30:00"/>
    <m/>
    <m/>
    <m/>
    <m/>
    <m/>
    <m/>
    <m/>
    <m/>
    <n v="4"/>
    <n v="0"/>
    <n v="4"/>
    <s v="JULY-26-dummy-data.xlsx"/>
    <b v="0"/>
    <n v="0"/>
  </r>
  <r>
    <x v="1"/>
    <x v="1"/>
    <x v="13"/>
    <x v="7"/>
    <x v="1"/>
    <x v="0"/>
    <x v="0"/>
    <x v="0"/>
    <x v="1"/>
    <n v="1"/>
    <s v="St Dhh Main Theatre"/>
    <d v="2026-07-02T00:00:00"/>
    <d v="2026-07-02T07:30:00"/>
    <d v="2026-07-02T15:30:00"/>
    <s v="710102810826"/>
    <s v="70014396"/>
    <s v="Diagnostic laparoscopy"/>
    <m/>
    <s v="Gynaecology"/>
    <s v="Dr Dummy 23"/>
    <d v="2026-07-02T07:38:00"/>
    <d v="2026-07-02T09:01:00"/>
    <m/>
    <m/>
    <n v="1"/>
    <s v="JULY-26-dummy-data.xlsx"/>
    <b v="0"/>
    <m/>
  </r>
  <r>
    <x v="1"/>
    <x v="1"/>
    <x v="13"/>
    <x v="7"/>
    <x v="1"/>
    <x v="0"/>
    <x v="0"/>
    <x v="0"/>
    <x v="1"/>
    <n v="1"/>
    <s v="St Dhh Main Theatre"/>
    <d v="2026-07-02T00:00:00"/>
    <d v="2026-07-02T07:30:00"/>
    <d v="2026-07-02T15:30:00"/>
    <s v="729447404597"/>
    <s v="70194234"/>
    <s v="Diagnostic laparoscopy"/>
    <m/>
    <s v="Gynaecology"/>
    <s v="Dr Dummy 23"/>
    <d v="2026-07-02T09:33:00"/>
    <d v="2026-07-02T11:04:00"/>
    <m/>
    <m/>
    <n v="1"/>
    <s v="JULY-26-dummy-data.xlsx"/>
    <b v="0"/>
    <m/>
  </r>
  <r>
    <x v="1"/>
    <x v="1"/>
    <x v="13"/>
    <x v="7"/>
    <x v="1"/>
    <x v="0"/>
    <x v="0"/>
    <x v="0"/>
    <x v="1"/>
    <n v="1"/>
    <s v="St Dhh Main Theatre"/>
    <d v="2026-07-02T00:00:00"/>
    <d v="2026-07-02T07:30:00"/>
    <d v="2026-07-02T15:30:00"/>
    <s v="742011585644"/>
    <s v="70174608"/>
    <s v="Diagnostic laparoscopy"/>
    <m/>
    <s v="Gynaecology"/>
    <s v="Dr Dummy 23"/>
    <d v="2026-07-02T13:36:00"/>
    <d v="2026-07-02T15:06:00"/>
    <m/>
    <m/>
    <n v="1"/>
    <s v="JULY-26-dummy-data.xlsx"/>
    <b v="0"/>
    <m/>
  </r>
  <r>
    <x v="1"/>
    <x v="1"/>
    <x v="13"/>
    <x v="7"/>
    <x v="1"/>
    <x v="0"/>
    <x v="0"/>
    <x v="0"/>
    <x v="1"/>
    <n v="1"/>
    <s v="St Dhh Main Theatre"/>
    <d v="2026-07-02T00:00:00"/>
    <d v="2026-07-02T07:30:00"/>
    <d v="2026-07-02T15:30:00"/>
    <s v="768807768564"/>
    <s v="70223734"/>
    <s v="Endometrial biopsy"/>
    <s v="Local anaesthetic infiltration"/>
    <s v="Gynaecology"/>
    <s v="Dr Dummy 23"/>
    <d v="2026-07-02T11:41:00"/>
    <d v="2026-07-02T12:53:00"/>
    <m/>
    <m/>
    <n v="1"/>
    <s v="JULY-26-dummy-data.xlsx"/>
    <b v="0"/>
    <m/>
  </r>
  <r>
    <x v="1"/>
    <x v="1"/>
    <x v="13"/>
    <x v="7"/>
    <x v="1"/>
    <x v="0"/>
    <x v="0"/>
    <x v="2"/>
    <x v="0"/>
    <n v="1"/>
    <s v="St Dhh Main Theatre"/>
    <d v="2026-07-09T00:00:00"/>
    <d v="2026-07-09T08:00:00"/>
    <d v="2026-07-09T16:00:00"/>
    <m/>
    <m/>
    <m/>
    <m/>
    <m/>
    <m/>
    <m/>
    <m/>
    <n v="4"/>
    <n v="0"/>
    <n v="4"/>
    <s v="JULY-26-dummy-data.xlsx"/>
    <b v="0"/>
    <n v="0"/>
  </r>
  <r>
    <x v="1"/>
    <x v="1"/>
    <x v="13"/>
    <x v="7"/>
    <x v="1"/>
    <x v="0"/>
    <x v="0"/>
    <x v="2"/>
    <x v="1"/>
    <n v="1"/>
    <s v="St Dhh Main Theatre"/>
    <d v="2026-07-09T00:00:00"/>
    <d v="2026-07-09T08:00:00"/>
    <d v="2026-07-09T16:00:00"/>
    <s v="743728800583"/>
    <s v="70016194"/>
    <s v="Nasal polypectomy"/>
    <m/>
    <s v="ENT"/>
    <s v="Dr Dummy 02"/>
    <d v="2026-07-09T14:07:00"/>
    <d v="2026-07-09T15:20:00"/>
    <m/>
    <m/>
    <n v="1"/>
    <s v="JULY-26-dummy-data.xlsx"/>
    <b v="0"/>
    <m/>
  </r>
  <r>
    <x v="1"/>
    <x v="1"/>
    <x v="13"/>
    <x v="7"/>
    <x v="1"/>
    <x v="0"/>
    <x v="0"/>
    <x v="2"/>
    <x v="1"/>
    <n v="1"/>
    <s v="St Dhh Main Theatre"/>
    <d v="2026-07-09T00:00:00"/>
    <d v="2026-07-09T08:00:00"/>
    <d v="2026-07-09T16:00:00"/>
    <s v="749889154382"/>
    <s v="70204917"/>
    <s v="Adenoidectomy"/>
    <m/>
    <s v="ENT"/>
    <s v="Dr Dummy 02"/>
    <d v="2026-07-09T08:09:00"/>
    <d v="2026-07-09T09:28:00"/>
    <m/>
    <m/>
    <n v="1"/>
    <s v="JULY-26-dummy-data.xlsx"/>
    <b v="0"/>
    <m/>
  </r>
  <r>
    <x v="1"/>
    <x v="1"/>
    <x v="13"/>
    <x v="7"/>
    <x v="1"/>
    <x v="0"/>
    <x v="0"/>
    <x v="2"/>
    <x v="1"/>
    <n v="1"/>
    <s v="St Dhh Main Theatre"/>
    <d v="2026-07-09T00:00:00"/>
    <d v="2026-07-09T08:00:00"/>
    <d v="2026-07-09T16:00:00"/>
    <s v="769417005613"/>
    <s v="70194630"/>
    <s v="Grommet insertion"/>
    <m/>
    <s v="ENT"/>
    <s v="Dr Dummy 02"/>
    <d v="2026-07-09T10:12:00"/>
    <d v="2026-07-09T11:32:00"/>
    <m/>
    <m/>
    <n v="1"/>
    <s v="JULY-26-dummy-data.xlsx"/>
    <b v="0"/>
    <m/>
  </r>
  <r>
    <x v="1"/>
    <x v="1"/>
    <x v="13"/>
    <x v="7"/>
    <x v="1"/>
    <x v="0"/>
    <x v="0"/>
    <x v="2"/>
    <x v="1"/>
    <n v="1"/>
    <s v="St Dhh Main Theatre"/>
    <d v="2026-07-09T00:00:00"/>
    <d v="2026-07-09T08:00:00"/>
    <d v="2026-07-09T16:00:00"/>
    <s v="779473303280"/>
    <s v="70071255"/>
    <s v="Septoplasty"/>
    <s v="Tissue biopsy"/>
    <s v="ENT"/>
    <s v="Dr Dummy 02"/>
    <d v="2026-07-09T12:04:00"/>
    <d v="2026-07-09T13:37:00"/>
    <m/>
    <m/>
    <n v="1"/>
    <s v="JULY-26-dummy-data.xlsx"/>
    <b v="0"/>
    <m/>
  </r>
  <r>
    <x v="1"/>
    <x v="1"/>
    <x v="13"/>
    <x v="7"/>
    <x v="1"/>
    <x v="0"/>
    <x v="0"/>
    <x v="4"/>
    <x v="0"/>
    <n v="1"/>
    <s v="St Dhh Main Theatre"/>
    <d v="2026-07-18T00:00:00"/>
    <d v="2026-07-18T08:30:00"/>
    <d v="2026-07-18T16:30:00"/>
    <m/>
    <m/>
    <m/>
    <m/>
    <m/>
    <m/>
    <m/>
    <m/>
    <n v="4"/>
    <n v="0"/>
    <n v="4"/>
    <s v="JULY-26-dummy-data.xlsx"/>
    <b v="0"/>
    <n v="0"/>
  </r>
  <r>
    <x v="1"/>
    <x v="1"/>
    <x v="13"/>
    <x v="7"/>
    <x v="1"/>
    <x v="0"/>
    <x v="0"/>
    <x v="4"/>
    <x v="1"/>
    <n v="1"/>
    <s v="St Dhh Main Theatre"/>
    <d v="2026-07-18T00:00:00"/>
    <d v="2026-07-18T08:30:00"/>
    <d v="2026-07-18T16:30:00"/>
    <s v="713151178485"/>
    <s v="70266926"/>
    <s v="Excision of skin lesion"/>
    <m/>
    <s v="General Surgery"/>
    <s v="Dr Dummy 12"/>
    <d v="2026-07-18T12:33:00"/>
    <d v="2026-07-18T14:08:00"/>
    <m/>
    <m/>
    <n v="1"/>
    <s v="JULY-26-dummy-data.xlsx"/>
    <b v="0"/>
    <m/>
  </r>
  <r>
    <x v="1"/>
    <x v="1"/>
    <x v="13"/>
    <x v="7"/>
    <x v="1"/>
    <x v="0"/>
    <x v="0"/>
    <x v="4"/>
    <x v="1"/>
    <n v="1"/>
    <s v="St Dhh Main Theatre"/>
    <d v="2026-07-18T00:00:00"/>
    <d v="2026-07-18T08:30:00"/>
    <d v="2026-07-18T16:30:00"/>
    <s v="719249766692"/>
    <s v="70124531"/>
    <s v="Excision of skin lesion"/>
    <m/>
    <s v="General Surgery"/>
    <s v="Dr Dummy 12"/>
    <d v="2026-07-18T08:41:00"/>
    <d v="2026-07-18T10:05:00"/>
    <m/>
    <m/>
    <n v="1"/>
    <s v="JULY-26-dummy-data.xlsx"/>
    <b v="0"/>
    <m/>
  </r>
  <r>
    <x v="1"/>
    <x v="1"/>
    <x v="13"/>
    <x v="7"/>
    <x v="1"/>
    <x v="0"/>
    <x v="0"/>
    <x v="4"/>
    <x v="1"/>
    <n v="1"/>
    <s v="St Dhh Main Theatre"/>
    <d v="2026-07-18T00:00:00"/>
    <d v="2026-07-18T08:30:00"/>
    <d v="2026-07-18T16:30:00"/>
    <s v="758010510168"/>
    <s v="70204136"/>
    <s v="Laparoscopic appendicectomy"/>
    <s v="Local anaesthetic infiltration"/>
    <s v="General Surgery"/>
    <s v="Dr Dummy 12"/>
    <d v="2026-07-18T10:37:00"/>
    <d v="2026-07-18T12:01:00"/>
    <m/>
    <m/>
    <n v="1"/>
    <s v="JULY-26-dummy-data.xlsx"/>
    <b v="0"/>
    <m/>
  </r>
  <r>
    <x v="1"/>
    <x v="1"/>
    <x v="13"/>
    <x v="7"/>
    <x v="1"/>
    <x v="0"/>
    <x v="0"/>
    <x v="4"/>
    <x v="1"/>
    <n v="1"/>
    <s v="St Dhh Main Theatre"/>
    <d v="2026-07-18T00:00:00"/>
    <d v="2026-07-18T08:30:00"/>
    <d v="2026-07-18T16:30:00"/>
    <s v="793340046120"/>
    <s v="70191632"/>
    <s v="Laparoscopic appendicectomy"/>
    <m/>
    <s v="General Surgery"/>
    <s v="Dr Dummy 12"/>
    <d v="2026-07-18T14:40:00"/>
    <d v="2026-07-18T16:09:00"/>
    <m/>
    <m/>
    <n v="1"/>
    <s v="JULY-26-dummy-data.xlsx"/>
    <b v="0"/>
    <m/>
  </r>
  <r>
    <x v="1"/>
    <x v="1"/>
    <x v="13"/>
    <x v="7"/>
    <x v="2"/>
    <x v="0"/>
    <x v="0"/>
    <x v="1"/>
    <x v="0"/>
    <n v="1"/>
    <s v="St Dhh Main Theatre"/>
    <d v="2026-08-03T00:00:00"/>
    <d v="2026-08-03T08:00:00"/>
    <d v="2026-08-03T16:00:00"/>
    <m/>
    <m/>
    <m/>
    <m/>
    <m/>
    <m/>
    <m/>
    <m/>
    <n v="4"/>
    <n v="0"/>
    <n v="4"/>
    <s v="AUGUST-26-dummy-data.xlsx"/>
    <b v="0"/>
    <n v="0"/>
  </r>
  <r>
    <x v="1"/>
    <x v="1"/>
    <x v="13"/>
    <x v="7"/>
    <x v="2"/>
    <x v="0"/>
    <x v="0"/>
    <x v="1"/>
    <x v="1"/>
    <n v="1"/>
    <s v="St Dhh Main Theatre"/>
    <d v="2026-08-03T00:00:00"/>
    <d v="2026-08-03T08:00:00"/>
    <d v="2026-08-03T16:00:00"/>
    <s v="923281966265"/>
    <s v="815517"/>
    <s v="Bladder biopsy"/>
    <s v="Wound dressing"/>
    <s v="Urology"/>
    <s v="Dr Dummy 02"/>
    <d v="2026-08-03T12:06:00"/>
    <d v="2026-08-03T13:26:00"/>
    <m/>
    <m/>
    <n v="1"/>
    <s v="AUGUST-26-dummy-data.xlsx"/>
    <b v="0"/>
    <m/>
  </r>
  <r>
    <x v="1"/>
    <x v="1"/>
    <x v="13"/>
    <x v="7"/>
    <x v="2"/>
    <x v="0"/>
    <x v="0"/>
    <x v="1"/>
    <x v="1"/>
    <n v="1"/>
    <s v="St Dhh Main Theatre"/>
    <d v="2026-08-03T00:00:00"/>
    <d v="2026-08-03T08:00:00"/>
    <d v="2026-08-03T16:00:00"/>
    <s v="926146522094"/>
    <s v="889887"/>
    <s v="Ureteroscopy"/>
    <m/>
    <s v="Urology"/>
    <s v="Dr Dummy 02"/>
    <d v="2026-08-03T10:03:00"/>
    <d v="2026-08-03T11:14:00"/>
    <m/>
    <m/>
    <n v="1"/>
    <s v="AUGUST-26-dummy-data.xlsx"/>
    <b v="0"/>
    <m/>
  </r>
  <r>
    <x v="1"/>
    <x v="1"/>
    <x v="13"/>
    <x v="7"/>
    <x v="2"/>
    <x v="0"/>
    <x v="0"/>
    <x v="1"/>
    <x v="1"/>
    <n v="1"/>
    <s v="St Dhh Main Theatre"/>
    <d v="2026-08-03T00:00:00"/>
    <d v="2026-08-03T08:00:00"/>
    <d v="2026-08-03T16:00:00"/>
    <s v="939147591776"/>
    <s v="906428"/>
    <s v="Flexible cystoscopy"/>
    <m/>
    <s v="Urology"/>
    <s v="Dr Dummy 02"/>
    <d v="2026-08-03T14:08:00"/>
    <d v="2026-08-03T15:32:00"/>
    <m/>
    <m/>
    <n v="1"/>
    <s v="AUGUST-26-dummy-data.xlsx"/>
    <b v="0"/>
    <m/>
  </r>
  <r>
    <x v="1"/>
    <x v="1"/>
    <x v="13"/>
    <x v="7"/>
    <x v="2"/>
    <x v="0"/>
    <x v="0"/>
    <x v="1"/>
    <x v="1"/>
    <n v="1"/>
    <s v="St Dhh Main Theatre"/>
    <d v="2026-08-03T00:00:00"/>
    <d v="2026-08-03T08:00:00"/>
    <d v="2026-08-03T16:00:00"/>
    <s v="964729098555"/>
    <s v="779144"/>
    <s v="Bladder biopsy"/>
    <s v="Local anaesthetic infiltration"/>
    <s v="Urology"/>
    <s v="Dr Dummy 02"/>
    <d v="2026-08-03T08:07:00"/>
    <d v="2026-08-03T09:18:00"/>
    <m/>
    <m/>
    <n v="1"/>
    <s v="AUGUST-26-dummy-data.xlsx"/>
    <b v="0"/>
    <m/>
  </r>
  <r>
    <x v="1"/>
    <x v="1"/>
    <x v="13"/>
    <x v="7"/>
    <x v="2"/>
    <x v="0"/>
    <x v="0"/>
    <x v="6"/>
    <x v="0"/>
    <n v="1"/>
    <s v="St Dhh Main Theatre"/>
    <d v="2026-08-14T00:00:00"/>
    <d v="2026-08-14T07:30:00"/>
    <d v="2026-08-14T15:30:00"/>
    <m/>
    <m/>
    <m/>
    <m/>
    <m/>
    <m/>
    <m/>
    <m/>
    <n v="4"/>
    <n v="0"/>
    <n v="4"/>
    <s v="AUGUST-26-dummy-data.xlsx"/>
    <b v="0"/>
    <n v="0"/>
  </r>
  <r>
    <x v="1"/>
    <x v="1"/>
    <x v="13"/>
    <x v="7"/>
    <x v="2"/>
    <x v="0"/>
    <x v="0"/>
    <x v="6"/>
    <x v="1"/>
    <n v="1"/>
    <s v="St Dhh Main Theatre"/>
    <d v="2026-08-14T00:00:00"/>
    <d v="2026-08-14T07:30:00"/>
    <d v="2026-08-14T15:30:00"/>
    <s v="967954882233"/>
    <s v="771873"/>
    <s v="Removal of metalwork"/>
    <m/>
    <s v="Trauma and Orthopaedics"/>
    <s v="Dr Dummy 05"/>
    <d v="2026-08-14T07:40:00"/>
    <d v="2026-08-14T08:58:00"/>
    <m/>
    <m/>
    <n v="1"/>
    <s v="AUGUST-26-dummy-data.xlsx"/>
    <b v="0"/>
    <m/>
  </r>
  <r>
    <x v="1"/>
    <x v="1"/>
    <x v="13"/>
    <x v="7"/>
    <x v="2"/>
    <x v="0"/>
    <x v="0"/>
    <x v="6"/>
    <x v="1"/>
    <n v="1"/>
    <s v="St Dhh Main Theatre"/>
    <d v="2026-08-14T00:00:00"/>
    <d v="2026-08-14T07:30:00"/>
    <d v="2026-08-14T15:30:00"/>
    <s v="970723658985"/>
    <s v="766243"/>
    <s v="Shoulder arthroscopy"/>
    <m/>
    <s v="Trauma and Orthopaedics"/>
    <s v="Dr Dummy 05"/>
    <d v="2026-08-14T09:40:00"/>
    <d v="2026-08-14T11:04:00"/>
    <m/>
    <m/>
    <n v="1"/>
    <s v="AUGUST-26-dummy-data.xlsx"/>
    <b v="0"/>
    <m/>
  </r>
  <r>
    <x v="1"/>
    <x v="1"/>
    <x v="13"/>
    <x v="7"/>
    <x v="2"/>
    <x v="0"/>
    <x v="0"/>
    <x v="6"/>
    <x v="1"/>
    <n v="1"/>
    <s v="St Dhh Main Theatre"/>
    <d v="2026-08-14T00:00:00"/>
    <d v="2026-08-14T07:30:00"/>
    <d v="2026-08-14T15:30:00"/>
    <s v="990071936509"/>
    <s v="741180"/>
    <s v="Wrist fracture fixation"/>
    <m/>
    <s v="Trauma and Orthopaedics"/>
    <s v="Dr Dummy 05"/>
    <d v="2026-08-14T13:42:00"/>
    <d v="2026-08-14T15:09:00"/>
    <m/>
    <m/>
    <n v="1"/>
    <s v="AUGUST-26-dummy-data.xlsx"/>
    <b v="0"/>
    <m/>
  </r>
  <r>
    <x v="1"/>
    <x v="1"/>
    <x v="13"/>
    <x v="7"/>
    <x v="2"/>
    <x v="0"/>
    <x v="0"/>
    <x v="6"/>
    <x v="1"/>
    <n v="1"/>
    <s v="St Dhh Main Theatre"/>
    <d v="2026-08-14T00:00:00"/>
    <d v="2026-08-14T07:30:00"/>
    <d v="2026-08-14T15:30:00"/>
    <s v="992134795709"/>
    <s v="983309"/>
    <s v="Knee arthroscopy"/>
    <m/>
    <s v="Trauma and Orthopaedics"/>
    <s v="Dr Dummy 05"/>
    <d v="2026-08-14T11:38:00"/>
    <d v="2026-08-14T12:57:00"/>
    <m/>
    <m/>
    <n v="1"/>
    <s v="AUGUST-26-dummy-data.xlsx"/>
    <b v="0"/>
    <m/>
  </r>
  <r>
    <x v="1"/>
    <x v="1"/>
    <x v="13"/>
    <x v="8"/>
    <x v="0"/>
    <x v="0"/>
    <x v="0"/>
    <x v="4"/>
    <x v="0"/>
    <n v="1"/>
    <s v="St Dhh Main Theatre"/>
    <d v="2026-06-02T00:00:00"/>
    <d v="2026-06-02T08:30:00"/>
    <d v="2026-06-02T17:30:00"/>
    <m/>
    <m/>
    <m/>
    <m/>
    <m/>
    <m/>
    <m/>
    <m/>
    <n v="4"/>
    <n v="0"/>
    <n v="4"/>
    <s v="JUNE-26-dummy-data.xlsx"/>
    <b v="0"/>
    <n v="0"/>
  </r>
  <r>
    <x v="1"/>
    <x v="1"/>
    <x v="13"/>
    <x v="8"/>
    <x v="0"/>
    <x v="0"/>
    <x v="0"/>
    <x v="4"/>
    <x v="1"/>
    <n v="1"/>
    <s v="St Dhh Main Theatre"/>
    <d v="2026-06-02T00:00:00"/>
    <d v="2026-06-02T08:30:00"/>
    <d v="2026-06-02T17:30:00"/>
    <s v="623730460274"/>
    <s v="60203987"/>
    <s v="Inguinal hernia repair"/>
    <m/>
    <s v="General Surgery"/>
    <s v="Dr Dummy 03"/>
    <d v="2026-06-02T15:17:00"/>
    <d v="2026-06-02T16:37:00"/>
    <m/>
    <m/>
    <n v="1"/>
    <s v="JUNE-26-dummy-data.xlsx"/>
    <b v="0"/>
    <m/>
  </r>
  <r>
    <x v="1"/>
    <x v="1"/>
    <x v="13"/>
    <x v="8"/>
    <x v="0"/>
    <x v="0"/>
    <x v="0"/>
    <x v="4"/>
    <x v="1"/>
    <n v="1"/>
    <s v="St Dhh Main Theatre"/>
    <d v="2026-06-02T00:00:00"/>
    <d v="2026-06-02T08:30:00"/>
    <d v="2026-06-02T17:30:00"/>
    <s v="651597806461"/>
    <s v="60187223"/>
    <s v="Laparoscopic appendicectomy"/>
    <m/>
    <s v="General Surgery"/>
    <s v="Dr Dummy 03"/>
    <d v="2026-06-02T08:32:00"/>
    <d v="2026-06-02T10:21:00"/>
    <m/>
    <m/>
    <n v="1"/>
    <s v="JUNE-26-dummy-data.xlsx"/>
    <b v="0"/>
    <m/>
  </r>
  <r>
    <x v="1"/>
    <x v="1"/>
    <x v="13"/>
    <x v="8"/>
    <x v="0"/>
    <x v="0"/>
    <x v="0"/>
    <x v="4"/>
    <x v="1"/>
    <n v="1"/>
    <s v="St Dhh Main Theatre"/>
    <d v="2026-06-02T00:00:00"/>
    <d v="2026-06-02T08:30:00"/>
    <d v="2026-06-02T17:30:00"/>
    <s v="661151799093"/>
    <s v="60065980"/>
    <s v="Laparoscopic appendicectomy"/>
    <m/>
    <s v="General Surgery"/>
    <s v="Dr Dummy 03"/>
    <d v="2026-06-02T13:06:00"/>
    <d v="2026-06-02T14:54:00"/>
    <m/>
    <m/>
    <n v="1"/>
    <s v="JUNE-26-dummy-data.xlsx"/>
    <b v="0"/>
    <m/>
  </r>
  <r>
    <x v="1"/>
    <x v="1"/>
    <x v="13"/>
    <x v="8"/>
    <x v="0"/>
    <x v="0"/>
    <x v="0"/>
    <x v="4"/>
    <x v="1"/>
    <n v="1"/>
    <s v="St Dhh Main Theatre"/>
    <d v="2026-06-02T00:00:00"/>
    <d v="2026-06-02T08:30:00"/>
    <d v="2026-06-02T17:30:00"/>
    <s v="692306430473"/>
    <s v="60254378"/>
    <s v="Laparoscopic cholecystectomy"/>
    <s v="Diagnostic examination"/>
    <s v="General Surgery"/>
    <s v="Dr Dummy 03"/>
    <d v="2026-06-02T10:52:00"/>
    <d v="2026-06-02T12:21:00"/>
    <m/>
    <m/>
    <n v="1"/>
    <s v="JUNE-26-dummy-data.xlsx"/>
    <b v="0"/>
    <m/>
  </r>
  <r>
    <x v="1"/>
    <x v="1"/>
    <x v="13"/>
    <x v="8"/>
    <x v="0"/>
    <x v="0"/>
    <x v="0"/>
    <x v="1"/>
    <x v="0"/>
    <n v="1"/>
    <s v="St Dhh Main Theatre"/>
    <d v="2026-06-06T00:00:00"/>
    <d v="2026-06-06T07:30:00"/>
    <d v="2026-06-06T16:30:00"/>
    <m/>
    <m/>
    <m/>
    <m/>
    <m/>
    <m/>
    <m/>
    <m/>
    <n v="4"/>
    <n v="0"/>
    <n v="4"/>
    <s v="JUNE-26-dummy-data.xlsx"/>
    <b v="0"/>
    <n v="0"/>
  </r>
  <r>
    <x v="1"/>
    <x v="1"/>
    <x v="13"/>
    <x v="8"/>
    <x v="0"/>
    <x v="0"/>
    <x v="0"/>
    <x v="1"/>
    <x v="1"/>
    <n v="1"/>
    <s v="St Dhh Main Theatre"/>
    <d v="2026-06-06T00:00:00"/>
    <d v="2026-06-06T07:30:00"/>
    <d v="2026-06-06T16:30:00"/>
    <s v="607131399540"/>
    <s v="60049279"/>
    <s v="Bladder biopsy"/>
    <m/>
    <s v="Urology"/>
    <s v="Dr Dummy 23"/>
    <d v="2026-06-06T09:47:00"/>
    <d v="2026-06-06T10:58:00"/>
    <m/>
    <m/>
    <n v="1"/>
    <s v="JUNE-26-dummy-data.xlsx"/>
    <b v="0"/>
    <m/>
  </r>
  <r>
    <x v="1"/>
    <x v="1"/>
    <x v="13"/>
    <x v="8"/>
    <x v="0"/>
    <x v="0"/>
    <x v="0"/>
    <x v="1"/>
    <x v="1"/>
    <n v="1"/>
    <s v="St Dhh Main Theatre"/>
    <d v="2026-06-06T00:00:00"/>
    <d v="2026-06-06T07:30:00"/>
    <d v="2026-06-06T16:30:00"/>
    <s v="614864037697"/>
    <s v="60257867"/>
    <s v="Flexible cystoscopy"/>
    <m/>
    <s v="Urology"/>
    <s v="Dr Dummy 23"/>
    <d v="2026-06-06T12:09:00"/>
    <d v="2026-06-06T13:38:00"/>
    <m/>
    <m/>
    <n v="1"/>
    <s v="JUNE-26-dummy-data.xlsx"/>
    <b v="0"/>
    <m/>
  </r>
  <r>
    <x v="1"/>
    <x v="1"/>
    <x v="13"/>
    <x v="8"/>
    <x v="0"/>
    <x v="0"/>
    <x v="0"/>
    <x v="1"/>
    <x v="1"/>
    <n v="1"/>
    <s v="St Dhh Main Theatre"/>
    <d v="2026-06-06T00:00:00"/>
    <d v="2026-06-06T07:30:00"/>
    <d v="2026-06-06T16:30:00"/>
    <s v="642172444564"/>
    <s v="60035690"/>
    <s v="Flexible cystoscopy"/>
    <m/>
    <s v="Urology"/>
    <s v="Dr Dummy 23"/>
    <d v="2026-06-06T14:27:00"/>
    <d v="2026-06-06T16:01:00"/>
    <m/>
    <m/>
    <n v="1"/>
    <s v="JUNE-26-dummy-data.xlsx"/>
    <b v="0"/>
    <m/>
  </r>
  <r>
    <x v="1"/>
    <x v="1"/>
    <x v="13"/>
    <x v="8"/>
    <x v="0"/>
    <x v="0"/>
    <x v="0"/>
    <x v="1"/>
    <x v="1"/>
    <n v="1"/>
    <s v="St Dhh Main Theatre"/>
    <d v="2026-06-06T00:00:00"/>
    <d v="2026-06-06T07:30:00"/>
    <d v="2026-06-06T16:30:00"/>
    <s v="677394902100"/>
    <s v="60219077"/>
    <s v="Flexible cystoscopy"/>
    <m/>
    <s v="Urology"/>
    <s v="Dr Dummy 23"/>
    <d v="2026-06-06T07:36:00"/>
    <d v="2026-06-06T09:06:00"/>
    <m/>
    <m/>
    <n v="1"/>
    <s v="JUNE-26-dummy-data.xlsx"/>
    <b v="0"/>
    <m/>
  </r>
  <r>
    <x v="1"/>
    <x v="1"/>
    <x v="13"/>
    <x v="8"/>
    <x v="0"/>
    <x v="0"/>
    <x v="0"/>
    <x v="6"/>
    <x v="0"/>
    <n v="1"/>
    <s v="St Dhh Main Theatre"/>
    <d v="2026-06-07T00:00:00"/>
    <d v="2026-06-07T07:30:00"/>
    <d v="2026-06-07T16:30:00"/>
    <m/>
    <m/>
    <m/>
    <m/>
    <m/>
    <m/>
    <m/>
    <m/>
    <n v="4"/>
    <n v="0"/>
    <n v="4"/>
    <s v="JUNE-26-dummy-data.xlsx"/>
    <b v="0"/>
    <n v="0"/>
  </r>
  <r>
    <x v="1"/>
    <x v="1"/>
    <x v="13"/>
    <x v="8"/>
    <x v="0"/>
    <x v="0"/>
    <x v="0"/>
    <x v="6"/>
    <x v="1"/>
    <n v="1"/>
    <s v="St Dhh Main Theatre"/>
    <d v="2026-06-07T00:00:00"/>
    <d v="2026-06-07T07:30:00"/>
    <d v="2026-06-07T16:30:00"/>
    <s v="615989456348"/>
    <s v="60220307"/>
    <s v="Carpal tunnel release"/>
    <s v="Diagnostic examination"/>
    <s v="Trauma and Orthopaedics"/>
    <s v="Dr Dummy 11"/>
    <d v="2026-06-07T07:41:00"/>
    <d v="2026-06-07T09:16:00"/>
    <m/>
    <m/>
    <n v="1"/>
    <s v="JUNE-26-dummy-data.xlsx"/>
    <b v="0"/>
    <m/>
  </r>
  <r>
    <x v="1"/>
    <x v="1"/>
    <x v="13"/>
    <x v="8"/>
    <x v="0"/>
    <x v="0"/>
    <x v="0"/>
    <x v="6"/>
    <x v="1"/>
    <n v="1"/>
    <s v="St Dhh Main Theatre"/>
    <d v="2026-06-07T00:00:00"/>
    <d v="2026-06-07T07:30:00"/>
    <d v="2026-06-07T16:30:00"/>
    <s v="647133396286"/>
    <s v="60120181"/>
    <s v="Knee arthroscopy"/>
    <m/>
    <s v="Trauma and Orthopaedics"/>
    <s v="Dr Dummy 11"/>
    <d v="2026-06-07T09:57:00"/>
    <d v="2026-06-07T11:43:00"/>
    <m/>
    <m/>
    <n v="1"/>
    <s v="JUNE-26-dummy-data.xlsx"/>
    <b v="0"/>
    <m/>
  </r>
  <r>
    <x v="1"/>
    <x v="1"/>
    <x v="13"/>
    <x v="8"/>
    <x v="0"/>
    <x v="0"/>
    <x v="0"/>
    <x v="6"/>
    <x v="1"/>
    <n v="1"/>
    <s v="St Dhh Main Theatre"/>
    <d v="2026-06-07T00:00:00"/>
    <d v="2026-06-07T07:30:00"/>
    <d v="2026-06-07T16:30:00"/>
    <s v="666018187160"/>
    <s v="60139775"/>
    <s v="Carpal tunnel release"/>
    <s v="Diagnostic examination"/>
    <s v="Trauma and Orthopaedics"/>
    <s v="Dr Dummy 11"/>
    <d v="2026-06-07T12:07:00"/>
    <d v="2026-06-07T13:39:00"/>
    <m/>
    <m/>
    <n v="1"/>
    <s v="JUNE-26-dummy-data.xlsx"/>
    <b v="0"/>
    <m/>
  </r>
  <r>
    <x v="1"/>
    <x v="1"/>
    <x v="13"/>
    <x v="8"/>
    <x v="0"/>
    <x v="0"/>
    <x v="0"/>
    <x v="6"/>
    <x v="1"/>
    <n v="1"/>
    <s v="St Dhh Main Theatre"/>
    <d v="2026-06-07T00:00:00"/>
    <d v="2026-06-07T07:30:00"/>
    <d v="2026-06-07T16:30:00"/>
    <s v="676295093143"/>
    <s v="60040568"/>
    <s v="Removal of metalwork"/>
    <s v="Wound closure"/>
    <s v="Trauma and Orthopaedics"/>
    <s v="Dr Dummy 11"/>
    <d v="2026-06-07T14:17:00"/>
    <d v="2026-06-07T16:03:00"/>
    <m/>
    <m/>
    <n v="1"/>
    <s v="JUNE-26-dummy-data.xlsx"/>
    <b v="0"/>
    <m/>
  </r>
  <r>
    <x v="1"/>
    <x v="1"/>
    <x v="13"/>
    <x v="8"/>
    <x v="0"/>
    <x v="0"/>
    <x v="0"/>
    <x v="6"/>
    <x v="0"/>
    <n v="1"/>
    <s v="St Dhh Main Theatre"/>
    <d v="2026-06-29T00:00:00"/>
    <d v="2026-06-29T09:00:00"/>
    <d v="2026-06-29T18:00:00"/>
    <m/>
    <m/>
    <m/>
    <m/>
    <m/>
    <m/>
    <m/>
    <m/>
    <n v="4"/>
    <n v="0"/>
    <n v="4"/>
    <s v="JUNE-26-dummy-data.xlsx"/>
    <b v="0"/>
    <n v="0"/>
  </r>
  <r>
    <x v="1"/>
    <x v="1"/>
    <x v="13"/>
    <x v="8"/>
    <x v="0"/>
    <x v="0"/>
    <x v="0"/>
    <x v="6"/>
    <x v="1"/>
    <n v="1"/>
    <s v="St Dhh Main Theatre"/>
    <d v="2026-06-29T00:00:00"/>
    <d v="2026-06-29T09:00:00"/>
    <d v="2026-06-29T18:00:00"/>
    <s v="610275324224"/>
    <s v="60172984"/>
    <s v="Removal of metalwork"/>
    <m/>
    <s v="Trauma and Orthopaedics"/>
    <s v="Dr Dummy 15"/>
    <d v="2026-06-29T09:06:00"/>
    <d v="2026-06-29T10:43:00"/>
    <m/>
    <m/>
    <n v="1"/>
    <s v="JUNE-26-dummy-data.xlsx"/>
    <b v="0"/>
    <m/>
  </r>
  <r>
    <x v="1"/>
    <x v="1"/>
    <x v="13"/>
    <x v="8"/>
    <x v="0"/>
    <x v="0"/>
    <x v="0"/>
    <x v="6"/>
    <x v="1"/>
    <n v="1"/>
    <s v="St Dhh Main Theatre"/>
    <d v="2026-06-29T00:00:00"/>
    <d v="2026-06-29T09:00:00"/>
    <d v="2026-06-29T18:00:00"/>
    <s v="639088013814"/>
    <s v="60299404"/>
    <s v="Carpal tunnel release"/>
    <s v="Wound closure"/>
    <s v="Trauma and Orthopaedics"/>
    <s v="Dr Dummy 15"/>
    <d v="2026-06-29T15:52:00"/>
    <d v="2026-06-29T17:25:00"/>
    <m/>
    <m/>
    <n v="1"/>
    <s v="JUNE-26-dummy-data.xlsx"/>
    <b v="0"/>
    <m/>
  </r>
  <r>
    <x v="1"/>
    <x v="1"/>
    <x v="13"/>
    <x v="8"/>
    <x v="0"/>
    <x v="0"/>
    <x v="0"/>
    <x v="6"/>
    <x v="1"/>
    <n v="1"/>
    <s v="St Dhh Main Theatre"/>
    <d v="2026-06-29T00:00:00"/>
    <d v="2026-06-29T09:00:00"/>
    <d v="2026-06-29T18:00:00"/>
    <s v="655260585969"/>
    <s v="60151406"/>
    <s v="Knee arthroscopy"/>
    <m/>
    <s v="Trauma and Orthopaedics"/>
    <s v="Dr Dummy 15"/>
    <d v="2026-06-29T11:23:00"/>
    <d v="2026-06-29T13:16:00"/>
    <m/>
    <m/>
    <n v="1"/>
    <s v="JUNE-26-dummy-data.xlsx"/>
    <b v="0"/>
    <m/>
  </r>
  <r>
    <x v="1"/>
    <x v="1"/>
    <x v="13"/>
    <x v="8"/>
    <x v="0"/>
    <x v="0"/>
    <x v="0"/>
    <x v="6"/>
    <x v="1"/>
    <n v="1"/>
    <s v="St Dhh Main Theatre"/>
    <d v="2026-06-29T00:00:00"/>
    <d v="2026-06-29T09:00:00"/>
    <d v="2026-06-29T18:00:00"/>
    <s v="684610649360"/>
    <s v="60194203"/>
    <s v="Carpal tunnel release"/>
    <s v="Diagnostic examination"/>
    <s v="Trauma and Orthopaedics"/>
    <s v="Dr Dummy 15"/>
    <d v="2026-06-29T13:39:00"/>
    <d v="2026-06-29T15:00:00"/>
    <m/>
    <m/>
    <n v="1"/>
    <s v="JUNE-26-dummy-data.xlsx"/>
    <b v="0"/>
    <m/>
  </r>
  <r>
    <x v="1"/>
    <x v="1"/>
    <x v="13"/>
    <x v="8"/>
    <x v="1"/>
    <x v="0"/>
    <x v="0"/>
    <x v="0"/>
    <x v="0"/>
    <n v="1"/>
    <s v="St Dhh Main Theatre"/>
    <d v="2026-07-08T00:00:00"/>
    <d v="2026-07-08T07:30:00"/>
    <d v="2026-07-08T16:30:00"/>
    <m/>
    <m/>
    <m/>
    <m/>
    <m/>
    <m/>
    <m/>
    <m/>
    <n v="4"/>
    <n v="0"/>
    <n v="4"/>
    <s v="JULY-26-dummy-data.xlsx"/>
    <b v="0"/>
    <n v="0"/>
  </r>
  <r>
    <x v="1"/>
    <x v="1"/>
    <x v="13"/>
    <x v="8"/>
    <x v="1"/>
    <x v="0"/>
    <x v="0"/>
    <x v="0"/>
    <x v="1"/>
    <n v="1"/>
    <s v="St Dhh Main Theatre"/>
    <d v="2026-07-08T00:00:00"/>
    <d v="2026-07-08T07:30:00"/>
    <d v="2026-07-08T16:30:00"/>
    <s v="738863863609"/>
    <s v="70288544"/>
    <s v="Hysteroscopy"/>
    <m/>
    <s v="Gynaecology"/>
    <s v="Dr Dummy 19"/>
    <d v="2026-07-08T12:09:00"/>
    <d v="2026-07-08T13:32:00"/>
    <m/>
    <m/>
    <n v="1"/>
    <s v="JULY-26-dummy-data.xlsx"/>
    <b v="0"/>
    <m/>
  </r>
  <r>
    <x v="1"/>
    <x v="1"/>
    <x v="13"/>
    <x v="8"/>
    <x v="1"/>
    <x v="0"/>
    <x v="0"/>
    <x v="0"/>
    <x v="1"/>
    <n v="1"/>
    <s v="St Dhh Main Theatre"/>
    <d v="2026-07-08T00:00:00"/>
    <d v="2026-07-08T07:30:00"/>
    <d v="2026-07-08T16:30:00"/>
    <s v="746938306092"/>
    <s v="70022669"/>
    <s v="Cervical polypectomy"/>
    <s v="Wound closure"/>
    <s v="Gynaecology"/>
    <s v="Dr Dummy 19"/>
    <d v="2026-07-08T14:20:00"/>
    <d v="2026-07-08T16:02:00"/>
    <m/>
    <m/>
    <n v="1"/>
    <s v="JULY-26-dummy-data.xlsx"/>
    <b v="0"/>
    <m/>
  </r>
  <r>
    <x v="1"/>
    <x v="1"/>
    <x v="13"/>
    <x v="8"/>
    <x v="1"/>
    <x v="0"/>
    <x v="0"/>
    <x v="0"/>
    <x v="1"/>
    <n v="1"/>
    <s v="St Dhh Main Theatre"/>
    <d v="2026-07-08T00:00:00"/>
    <d v="2026-07-08T07:30:00"/>
    <d v="2026-07-08T16:30:00"/>
    <s v="747791842743"/>
    <s v="70121949"/>
    <s v="Hysteroscopy"/>
    <m/>
    <s v="Gynaecology"/>
    <s v="Dr Dummy 19"/>
    <d v="2026-07-08T09:56:00"/>
    <d v="2026-07-08T11:27:00"/>
    <m/>
    <m/>
    <n v="1"/>
    <s v="JULY-26-dummy-data.xlsx"/>
    <b v="0"/>
    <m/>
  </r>
  <r>
    <x v="1"/>
    <x v="1"/>
    <x v="13"/>
    <x v="8"/>
    <x v="1"/>
    <x v="0"/>
    <x v="0"/>
    <x v="0"/>
    <x v="1"/>
    <n v="1"/>
    <s v="St Dhh Main Theatre"/>
    <d v="2026-07-08T00:00:00"/>
    <d v="2026-07-08T07:30:00"/>
    <d v="2026-07-08T16:30:00"/>
    <s v="774694800562"/>
    <s v="70259541"/>
    <s v="Endometrial biopsy"/>
    <m/>
    <s v="Gynaecology"/>
    <s v="Dr Dummy 19"/>
    <d v="2026-07-08T07:40:00"/>
    <d v="2026-07-08T09:20:00"/>
    <m/>
    <m/>
    <n v="1"/>
    <s v="JULY-26-dummy-data.xlsx"/>
    <b v="0"/>
    <m/>
  </r>
  <r>
    <x v="1"/>
    <x v="1"/>
    <x v="13"/>
    <x v="8"/>
    <x v="1"/>
    <x v="0"/>
    <x v="0"/>
    <x v="6"/>
    <x v="0"/>
    <n v="1"/>
    <s v="St Dhh Main Theatre"/>
    <d v="2026-07-19T00:00:00"/>
    <d v="2026-07-19T08:00:00"/>
    <d v="2026-07-19T17:00:00"/>
    <m/>
    <m/>
    <m/>
    <m/>
    <m/>
    <m/>
    <m/>
    <m/>
    <n v="4"/>
    <n v="0"/>
    <n v="4"/>
    <s v="JULY-26-dummy-data.xlsx"/>
    <b v="0"/>
    <n v="0"/>
  </r>
  <r>
    <x v="1"/>
    <x v="1"/>
    <x v="13"/>
    <x v="8"/>
    <x v="1"/>
    <x v="0"/>
    <x v="0"/>
    <x v="6"/>
    <x v="1"/>
    <n v="1"/>
    <s v="St Dhh Main Theatre"/>
    <d v="2026-07-19T00:00:00"/>
    <d v="2026-07-19T08:00:00"/>
    <d v="2026-07-19T17:00:00"/>
    <s v="756450436449"/>
    <s v="70259018"/>
    <s v="Knee arthroscopy"/>
    <s v="Wound closure"/>
    <s v="Trauma and Orthopaedics"/>
    <s v="Dr Dummy 12"/>
    <d v="2026-07-19T08:08:00"/>
    <d v="2026-07-19T09:52:00"/>
    <m/>
    <m/>
    <n v="1"/>
    <s v="JULY-26-dummy-data.xlsx"/>
    <b v="0"/>
    <m/>
  </r>
  <r>
    <x v="1"/>
    <x v="1"/>
    <x v="13"/>
    <x v="8"/>
    <x v="1"/>
    <x v="0"/>
    <x v="0"/>
    <x v="6"/>
    <x v="1"/>
    <n v="1"/>
    <s v="St Dhh Main Theatre"/>
    <d v="2026-07-19T00:00:00"/>
    <d v="2026-07-19T08:00:00"/>
    <d v="2026-07-19T17:00:00"/>
    <s v="759501712442"/>
    <s v="70034534"/>
    <s v="Shoulder arthroscopy"/>
    <m/>
    <s v="Trauma and Orthopaedics"/>
    <s v="Dr Dummy 12"/>
    <d v="2026-07-19T14:49:00"/>
    <d v="2026-07-19T16:42:00"/>
    <m/>
    <m/>
    <n v="1"/>
    <s v="JULY-26-dummy-data.xlsx"/>
    <b v="0"/>
    <m/>
  </r>
  <r>
    <x v="1"/>
    <x v="1"/>
    <x v="13"/>
    <x v="8"/>
    <x v="1"/>
    <x v="0"/>
    <x v="0"/>
    <x v="6"/>
    <x v="1"/>
    <n v="1"/>
    <s v="St Dhh Main Theatre"/>
    <d v="2026-07-19T00:00:00"/>
    <d v="2026-07-19T08:00:00"/>
    <d v="2026-07-19T17:00:00"/>
    <s v="761500975093"/>
    <s v="70102524"/>
    <s v="Removal of metalwork"/>
    <s v="Wound dressing"/>
    <s v="Trauma and Orthopaedics"/>
    <s v="Dr Dummy 12"/>
    <d v="2026-07-19T10:17:00"/>
    <d v="2026-07-19T11:46:00"/>
    <m/>
    <m/>
    <n v="1"/>
    <s v="JULY-26-dummy-data.xlsx"/>
    <b v="0"/>
    <m/>
  </r>
  <r>
    <x v="1"/>
    <x v="1"/>
    <x v="13"/>
    <x v="8"/>
    <x v="1"/>
    <x v="0"/>
    <x v="0"/>
    <x v="6"/>
    <x v="1"/>
    <n v="1"/>
    <s v="St Dhh Main Theatre"/>
    <d v="2026-07-19T00:00:00"/>
    <d v="2026-07-19T08:00:00"/>
    <d v="2026-07-19T17:00:00"/>
    <s v="799221693956"/>
    <s v="70041222"/>
    <s v="Wrist fracture fixation"/>
    <m/>
    <s v="Trauma and Orthopaedics"/>
    <s v="Dr Dummy 12"/>
    <d v="2026-07-19T12:39:00"/>
    <d v="2026-07-19T14:00:00"/>
    <m/>
    <m/>
    <n v="1"/>
    <s v="JULY-26-dummy-data.xlsx"/>
    <b v="0"/>
    <m/>
  </r>
  <r>
    <x v="1"/>
    <x v="1"/>
    <x v="13"/>
    <x v="8"/>
    <x v="1"/>
    <x v="0"/>
    <x v="0"/>
    <x v="6"/>
    <x v="0"/>
    <n v="1"/>
    <s v="St Dhh Main Theatre"/>
    <d v="2026-07-23T00:00:00"/>
    <d v="2026-07-23T09:00:00"/>
    <d v="2026-07-23T18:00:00"/>
    <m/>
    <m/>
    <m/>
    <m/>
    <m/>
    <m/>
    <m/>
    <m/>
    <n v="4"/>
    <n v="0"/>
    <n v="4"/>
    <s v="JULY-26-dummy-data.xlsx"/>
    <b v="0"/>
    <n v="0"/>
  </r>
  <r>
    <x v="1"/>
    <x v="1"/>
    <x v="13"/>
    <x v="8"/>
    <x v="1"/>
    <x v="0"/>
    <x v="0"/>
    <x v="6"/>
    <x v="1"/>
    <n v="1"/>
    <s v="St Dhh Main Theatre"/>
    <d v="2026-07-23T00:00:00"/>
    <d v="2026-07-23T09:00:00"/>
    <d v="2026-07-23T18:00:00"/>
    <s v="709597433963"/>
    <s v="70277125"/>
    <s v="Removal of metalwork"/>
    <m/>
    <s v="Trauma and Orthopaedics"/>
    <s v="Dr Dummy 05"/>
    <d v="2026-07-23T15:51:00"/>
    <d v="2026-07-23T17:22:00"/>
    <m/>
    <m/>
    <n v="1"/>
    <s v="JULY-26-dummy-data.xlsx"/>
    <b v="0"/>
    <m/>
  </r>
  <r>
    <x v="1"/>
    <x v="1"/>
    <x v="13"/>
    <x v="8"/>
    <x v="1"/>
    <x v="0"/>
    <x v="0"/>
    <x v="6"/>
    <x v="1"/>
    <n v="1"/>
    <s v="St Dhh Main Theatre"/>
    <d v="2026-07-23T00:00:00"/>
    <d v="2026-07-23T09:00:00"/>
    <d v="2026-07-23T18:00:00"/>
    <s v="728164461045"/>
    <s v="70219385"/>
    <s v="Knee arthroscopy"/>
    <s v="Wound closure"/>
    <s v="Trauma and Orthopaedics"/>
    <s v="Dr Dummy 05"/>
    <d v="2026-07-23T11:26:00"/>
    <d v="2026-07-23T13:16:00"/>
    <m/>
    <m/>
    <n v="1"/>
    <s v="JULY-26-dummy-data.xlsx"/>
    <b v="0"/>
    <m/>
  </r>
  <r>
    <x v="1"/>
    <x v="1"/>
    <x v="13"/>
    <x v="8"/>
    <x v="1"/>
    <x v="0"/>
    <x v="0"/>
    <x v="6"/>
    <x v="1"/>
    <n v="1"/>
    <s v="St Dhh Main Theatre"/>
    <d v="2026-07-23T00:00:00"/>
    <d v="2026-07-23T09:00:00"/>
    <d v="2026-07-23T18:00:00"/>
    <s v="741203095437"/>
    <s v="70018121"/>
    <s v="Wrist fracture fixation"/>
    <m/>
    <s v="Trauma and Orthopaedics"/>
    <s v="Dr Dummy 05"/>
    <d v="2026-07-23T13:33:00"/>
    <d v="2026-07-23T14:55:00"/>
    <m/>
    <m/>
    <n v="1"/>
    <s v="JULY-26-dummy-data.xlsx"/>
    <b v="0"/>
    <m/>
  </r>
  <r>
    <x v="1"/>
    <x v="1"/>
    <x v="13"/>
    <x v="8"/>
    <x v="1"/>
    <x v="0"/>
    <x v="0"/>
    <x v="6"/>
    <x v="1"/>
    <n v="1"/>
    <s v="St Dhh Main Theatre"/>
    <d v="2026-07-23T00:00:00"/>
    <d v="2026-07-23T09:00:00"/>
    <d v="2026-07-23T18:00:00"/>
    <s v="767049592336"/>
    <s v="70138877"/>
    <s v="Carpal tunnel release"/>
    <m/>
    <s v="Trauma and Orthopaedics"/>
    <s v="Dr Dummy 05"/>
    <d v="2026-07-23T09:12:00"/>
    <d v="2026-07-23T10:26:00"/>
    <m/>
    <m/>
    <n v="1"/>
    <s v="JULY-26-dummy-data.xlsx"/>
    <b v="0"/>
    <m/>
  </r>
  <r>
    <x v="1"/>
    <x v="1"/>
    <x v="13"/>
    <x v="8"/>
    <x v="1"/>
    <x v="0"/>
    <x v="0"/>
    <x v="1"/>
    <x v="0"/>
    <n v="1"/>
    <s v="St Dhh Main Theatre"/>
    <d v="2026-07-24T00:00:00"/>
    <d v="2026-07-24T07:30:00"/>
    <d v="2026-07-24T16:30:00"/>
    <m/>
    <m/>
    <m/>
    <m/>
    <m/>
    <m/>
    <m/>
    <m/>
    <n v="4"/>
    <n v="0"/>
    <n v="4"/>
    <s v="JULY-26-dummy-data.xlsx"/>
    <b v="0"/>
    <n v="0"/>
  </r>
  <r>
    <x v="1"/>
    <x v="1"/>
    <x v="13"/>
    <x v="8"/>
    <x v="1"/>
    <x v="0"/>
    <x v="0"/>
    <x v="1"/>
    <x v="1"/>
    <n v="1"/>
    <s v="St Dhh Main Theatre"/>
    <d v="2026-07-24T00:00:00"/>
    <d v="2026-07-24T07:30:00"/>
    <d v="2026-07-24T16:30:00"/>
    <s v="734025697898"/>
    <s v="70145206"/>
    <s v="Ureteroscopy"/>
    <s v="Wound dressing"/>
    <s v="Urology"/>
    <s v="Dr Dummy 01"/>
    <d v="2026-07-24T12:04:00"/>
    <d v="2026-07-24T13:29:00"/>
    <m/>
    <m/>
    <n v="1"/>
    <s v="JULY-26-dummy-data.xlsx"/>
    <b v="0"/>
    <m/>
  </r>
  <r>
    <x v="1"/>
    <x v="1"/>
    <x v="13"/>
    <x v="8"/>
    <x v="1"/>
    <x v="0"/>
    <x v="0"/>
    <x v="1"/>
    <x v="1"/>
    <n v="1"/>
    <s v="St Dhh Main Theatre"/>
    <d v="2026-07-24T00:00:00"/>
    <d v="2026-07-24T07:30:00"/>
    <d v="2026-07-24T16:30:00"/>
    <s v="738385412399"/>
    <s v="70006543"/>
    <s v="Flexible cystoscopy"/>
    <m/>
    <s v="Urology"/>
    <s v="Dr Dummy 01"/>
    <d v="2026-07-24T09:57:00"/>
    <d v="2026-07-24T11:24:00"/>
    <m/>
    <m/>
    <n v="1"/>
    <s v="JULY-26-dummy-data.xlsx"/>
    <b v="0"/>
    <m/>
  </r>
  <r>
    <x v="1"/>
    <x v="1"/>
    <x v="13"/>
    <x v="8"/>
    <x v="1"/>
    <x v="0"/>
    <x v="0"/>
    <x v="1"/>
    <x v="1"/>
    <n v="1"/>
    <s v="St Dhh Main Theatre"/>
    <d v="2026-07-24T00:00:00"/>
    <d v="2026-07-24T07:30:00"/>
    <d v="2026-07-24T16:30:00"/>
    <s v="746310841105"/>
    <s v="70229194"/>
    <s v="Ureteroscopy"/>
    <m/>
    <s v="Urology"/>
    <s v="Dr Dummy 01"/>
    <d v="2026-07-24T14:20:00"/>
    <d v="2026-07-24T15:57:00"/>
    <m/>
    <m/>
    <n v="1"/>
    <s v="JULY-26-dummy-data.xlsx"/>
    <b v="0"/>
    <m/>
  </r>
  <r>
    <x v="1"/>
    <x v="1"/>
    <x v="13"/>
    <x v="8"/>
    <x v="1"/>
    <x v="0"/>
    <x v="0"/>
    <x v="1"/>
    <x v="1"/>
    <n v="1"/>
    <s v="St Dhh Main Theatre"/>
    <d v="2026-07-24T00:00:00"/>
    <d v="2026-07-24T07:30:00"/>
    <d v="2026-07-24T16:30:00"/>
    <s v="780802369070"/>
    <s v="70260954"/>
    <s v="Flexible cystoscopy"/>
    <s v="Tissue biopsy"/>
    <s v="Urology"/>
    <s v="Dr Dummy 01"/>
    <d v="2026-07-24T07:42:00"/>
    <d v="2026-07-24T09:07:00"/>
    <m/>
    <m/>
    <n v="1"/>
    <s v="JULY-26-dummy-data.xlsx"/>
    <b v="0"/>
    <m/>
  </r>
  <r>
    <x v="1"/>
    <x v="1"/>
    <x v="13"/>
    <x v="8"/>
    <x v="1"/>
    <x v="0"/>
    <x v="0"/>
    <x v="0"/>
    <x v="0"/>
    <n v="1"/>
    <s v="St Dhh Main Theatre"/>
    <d v="2026-07-30T00:00:00"/>
    <d v="2026-07-30T08:30:00"/>
    <d v="2026-07-30T17:30:00"/>
    <m/>
    <m/>
    <m/>
    <m/>
    <m/>
    <m/>
    <m/>
    <m/>
    <n v="4"/>
    <n v="0"/>
    <n v="4"/>
    <s v="JULY-26-dummy-data.xlsx"/>
    <b v="0"/>
    <n v="0"/>
  </r>
  <r>
    <x v="1"/>
    <x v="1"/>
    <x v="13"/>
    <x v="8"/>
    <x v="1"/>
    <x v="0"/>
    <x v="0"/>
    <x v="0"/>
    <x v="1"/>
    <n v="1"/>
    <s v="St Dhh Main Theatre"/>
    <d v="2026-07-30T00:00:00"/>
    <d v="2026-07-30T08:30:00"/>
    <d v="2026-07-30T17:30:00"/>
    <s v="707524976017"/>
    <s v="70102938"/>
    <s v="Hysteroscopy"/>
    <s v="Wound dressing"/>
    <s v="Gynaecology"/>
    <s v="Dr Dummy 04"/>
    <d v="2026-07-30T13:03:00"/>
    <d v="2026-07-30T14:23:00"/>
    <m/>
    <m/>
    <n v="1"/>
    <s v="JULY-26-dummy-data.xlsx"/>
    <b v="0"/>
    <m/>
  </r>
  <r>
    <x v="1"/>
    <x v="1"/>
    <x v="13"/>
    <x v="8"/>
    <x v="1"/>
    <x v="0"/>
    <x v="0"/>
    <x v="0"/>
    <x v="1"/>
    <n v="1"/>
    <s v="St Dhh Main Theatre"/>
    <d v="2026-07-30T00:00:00"/>
    <d v="2026-07-30T08:30:00"/>
    <d v="2026-07-30T17:30:00"/>
    <s v="720645137969"/>
    <s v="70215655"/>
    <s v="Endometrial biopsy"/>
    <s v="Tissue biopsy"/>
    <s v="Gynaecology"/>
    <s v="Dr Dummy 04"/>
    <d v="2026-07-30T10:56:00"/>
    <d v="2026-07-30T12:20:00"/>
    <m/>
    <m/>
    <n v="1"/>
    <s v="JULY-26-dummy-data.xlsx"/>
    <b v="0"/>
    <m/>
  </r>
  <r>
    <x v="1"/>
    <x v="1"/>
    <x v="13"/>
    <x v="8"/>
    <x v="1"/>
    <x v="0"/>
    <x v="0"/>
    <x v="0"/>
    <x v="1"/>
    <n v="1"/>
    <s v="St Dhh Main Theatre"/>
    <d v="2026-07-30T00:00:00"/>
    <d v="2026-07-30T08:30:00"/>
    <d v="2026-07-30T17:30:00"/>
    <s v="780923152108"/>
    <s v="70100115"/>
    <s v="Hysteroscopy"/>
    <m/>
    <s v="Gynaecology"/>
    <s v="Dr Dummy 04"/>
    <d v="2026-07-30T15:23:00"/>
    <d v="2026-07-30T17:12:00"/>
    <m/>
    <m/>
    <n v="1"/>
    <s v="JULY-26-dummy-data.xlsx"/>
    <b v="0"/>
    <m/>
  </r>
  <r>
    <x v="1"/>
    <x v="1"/>
    <x v="13"/>
    <x v="8"/>
    <x v="1"/>
    <x v="0"/>
    <x v="0"/>
    <x v="0"/>
    <x v="1"/>
    <n v="1"/>
    <s v="St Dhh Main Theatre"/>
    <d v="2026-07-30T00:00:00"/>
    <d v="2026-07-30T08:30:00"/>
    <d v="2026-07-30T17:30:00"/>
    <s v="791677237953"/>
    <s v="70234335"/>
    <s v="Diagnostic laparoscopy"/>
    <m/>
    <s v="Gynaecology"/>
    <s v="Dr Dummy 04"/>
    <d v="2026-07-30T08:33:00"/>
    <d v="2026-07-30T10:13:00"/>
    <m/>
    <m/>
    <n v="1"/>
    <s v="JULY-26-dummy-data.xlsx"/>
    <b v="0"/>
    <m/>
  </r>
  <r>
    <x v="1"/>
    <x v="1"/>
    <x v="13"/>
    <x v="8"/>
    <x v="2"/>
    <x v="0"/>
    <x v="0"/>
    <x v="4"/>
    <x v="0"/>
    <n v="1"/>
    <s v="St Dhh Main Theatre"/>
    <d v="2026-08-30T00:00:00"/>
    <d v="2026-08-30T08:30:00"/>
    <d v="2026-08-30T17:30:00"/>
    <m/>
    <m/>
    <m/>
    <m/>
    <m/>
    <m/>
    <m/>
    <m/>
    <n v="4"/>
    <n v="0"/>
    <n v="4"/>
    <s v="AUGUST-26-dummy-data.xlsx"/>
    <b v="0"/>
    <n v="0"/>
  </r>
  <r>
    <x v="1"/>
    <x v="1"/>
    <x v="13"/>
    <x v="8"/>
    <x v="2"/>
    <x v="0"/>
    <x v="0"/>
    <x v="4"/>
    <x v="1"/>
    <n v="1"/>
    <s v="St Dhh Main Theatre"/>
    <d v="2026-08-30T00:00:00"/>
    <d v="2026-08-30T08:30:00"/>
    <d v="2026-08-30T17:30:00"/>
    <s v="916159613709"/>
    <s v="713851"/>
    <s v="Laparoscopic appendicectomy"/>
    <s v="Local anaesthetic infiltration"/>
    <s v="General Surgery"/>
    <s v="Dr Dummy 19"/>
    <d v="2026-08-30T08:34:00"/>
    <d v="2026-08-30T10:14:00"/>
    <m/>
    <m/>
    <n v="1"/>
    <s v="AUGUST-26-dummy-data.xlsx"/>
    <b v="0"/>
    <m/>
  </r>
  <r>
    <x v="1"/>
    <x v="1"/>
    <x v="13"/>
    <x v="8"/>
    <x v="2"/>
    <x v="0"/>
    <x v="0"/>
    <x v="4"/>
    <x v="1"/>
    <n v="1"/>
    <s v="St Dhh Main Theatre"/>
    <d v="2026-08-30T00:00:00"/>
    <d v="2026-08-30T08:30:00"/>
    <d v="2026-08-30T17:30:00"/>
    <s v="942839552042"/>
    <s v="786913"/>
    <s v="Laparoscopic appendicectomy"/>
    <m/>
    <s v="General Surgery"/>
    <s v="Dr Dummy 19"/>
    <d v="2026-08-30T13:09:00"/>
    <d v="2026-08-30T14:32:00"/>
    <m/>
    <m/>
    <n v="1"/>
    <s v="AUGUST-26-dummy-data.xlsx"/>
    <b v="0"/>
    <m/>
  </r>
  <r>
    <x v="1"/>
    <x v="1"/>
    <x v="13"/>
    <x v="8"/>
    <x v="2"/>
    <x v="0"/>
    <x v="0"/>
    <x v="4"/>
    <x v="1"/>
    <n v="1"/>
    <s v="St Dhh Main Theatre"/>
    <d v="2026-08-30T00:00:00"/>
    <d v="2026-08-30T08:30:00"/>
    <d v="2026-08-30T17:30:00"/>
    <s v="987324867163"/>
    <s v="844371"/>
    <s v="Laparoscopic appendicectomy"/>
    <m/>
    <s v="General Surgery"/>
    <s v="Dr Dummy 19"/>
    <d v="2026-08-30T15:17:00"/>
    <d v="2026-08-30T16:52:00"/>
    <m/>
    <m/>
    <n v="1"/>
    <s v="AUGUST-26-dummy-data.xlsx"/>
    <b v="0"/>
    <m/>
  </r>
  <r>
    <x v="1"/>
    <x v="1"/>
    <x v="13"/>
    <x v="8"/>
    <x v="2"/>
    <x v="0"/>
    <x v="0"/>
    <x v="4"/>
    <x v="1"/>
    <n v="1"/>
    <s v="St Dhh Main Theatre"/>
    <d v="2026-08-30T00:00:00"/>
    <d v="2026-08-30T08:30:00"/>
    <d v="2026-08-30T17:30:00"/>
    <s v="993550677666"/>
    <s v="896052"/>
    <s v="Inguinal hernia repair"/>
    <s v="Diagnostic examination"/>
    <s v="General Surgery"/>
    <s v="Dr Dummy 19"/>
    <d v="2026-08-30T10:47:00"/>
    <d v="2026-08-30T12:26:00"/>
    <m/>
    <m/>
    <n v="1"/>
    <s v="AUGUST-26-dummy-data.xlsx"/>
    <b v="0"/>
    <m/>
  </r>
  <r>
    <x v="1"/>
    <x v="1"/>
    <x v="14"/>
    <x v="0"/>
    <x v="0"/>
    <x v="0"/>
    <x v="0"/>
    <x v="0"/>
    <x v="0"/>
    <n v="1"/>
    <s v="St Dhh Main Theatre"/>
    <d v="2026-06-06T00:00:00"/>
    <d v="2026-06-06T09:00:00"/>
    <d v="2026-06-06T12:00:00"/>
    <m/>
    <m/>
    <m/>
    <m/>
    <m/>
    <m/>
    <m/>
    <m/>
    <n v="4"/>
    <n v="0"/>
    <n v="4"/>
    <s v="JUNE-26-dummy-data.xlsx"/>
    <b v="0"/>
    <n v="0"/>
  </r>
  <r>
    <x v="1"/>
    <x v="1"/>
    <x v="14"/>
    <x v="0"/>
    <x v="0"/>
    <x v="0"/>
    <x v="0"/>
    <x v="0"/>
    <x v="1"/>
    <n v="1"/>
    <s v="St Dhh Main Theatre"/>
    <d v="2026-06-06T00:00:00"/>
    <d v="2026-06-06T09:00:00"/>
    <d v="2026-06-06T12:00:00"/>
    <s v="633984714746"/>
    <s v="60092760"/>
    <s v="Endometrial biopsy"/>
    <m/>
    <s v="Gynaecology"/>
    <s v="Dr Dummy 17"/>
    <d v="2026-06-06T09:04:00"/>
    <d v="2026-06-06T09:19:00"/>
    <m/>
    <m/>
    <n v="1"/>
    <s v="JUNE-26-dummy-data.xlsx"/>
    <b v="0"/>
    <m/>
  </r>
  <r>
    <x v="1"/>
    <x v="1"/>
    <x v="14"/>
    <x v="0"/>
    <x v="0"/>
    <x v="0"/>
    <x v="0"/>
    <x v="0"/>
    <x v="1"/>
    <n v="1"/>
    <s v="St Dhh Main Theatre"/>
    <d v="2026-06-06T00:00:00"/>
    <d v="2026-06-06T09:00:00"/>
    <d v="2026-06-06T12:00:00"/>
    <s v="635889772511"/>
    <s v="60141591"/>
    <s v="Hysteroscopy"/>
    <m/>
    <s v="Gynaecology"/>
    <s v="Dr Dummy 17"/>
    <d v="2026-06-06T09:47:00"/>
    <d v="2026-06-06T10:05:00"/>
    <m/>
    <m/>
    <n v="1"/>
    <s v="JUNE-26-dummy-data.xlsx"/>
    <b v="0"/>
    <m/>
  </r>
  <r>
    <x v="1"/>
    <x v="1"/>
    <x v="14"/>
    <x v="0"/>
    <x v="0"/>
    <x v="0"/>
    <x v="0"/>
    <x v="0"/>
    <x v="1"/>
    <n v="1"/>
    <s v="St Dhh Main Theatre"/>
    <d v="2026-06-06T00:00:00"/>
    <d v="2026-06-06T09:00:00"/>
    <d v="2026-06-06T12:00:00"/>
    <s v="659582847169"/>
    <s v="60186879"/>
    <s v="Hysteroscopy"/>
    <s v="Wound dressing"/>
    <s v="Gynaecology"/>
    <s v="Dr Dummy 17"/>
    <d v="2026-06-06T11:27:00"/>
    <d v="2026-06-06T11:47:00"/>
    <m/>
    <m/>
    <n v="1"/>
    <s v="JUNE-26-dummy-data.xlsx"/>
    <b v="0"/>
    <m/>
  </r>
  <r>
    <x v="1"/>
    <x v="1"/>
    <x v="14"/>
    <x v="0"/>
    <x v="0"/>
    <x v="0"/>
    <x v="0"/>
    <x v="0"/>
    <x v="1"/>
    <n v="1"/>
    <s v="St Dhh Main Theatre"/>
    <d v="2026-06-06T00:00:00"/>
    <d v="2026-06-06T09:00:00"/>
    <d v="2026-06-06T12:00:00"/>
    <s v="686610682680"/>
    <s v="60210589"/>
    <s v="Endometrial biopsy"/>
    <m/>
    <s v="Gynaecology"/>
    <s v="Dr Dummy 17"/>
    <d v="2026-06-06T10:38:00"/>
    <d v="2026-06-06T11:02:00"/>
    <m/>
    <m/>
    <n v="1"/>
    <s v="JUNE-26-dummy-data.xlsx"/>
    <b v="0"/>
    <m/>
  </r>
  <r>
    <x v="1"/>
    <x v="1"/>
    <x v="14"/>
    <x v="0"/>
    <x v="0"/>
    <x v="0"/>
    <x v="0"/>
    <x v="1"/>
    <x v="0"/>
    <n v="1"/>
    <s v="St Dhh Main Theatre"/>
    <d v="2026-06-10T00:00:00"/>
    <d v="2026-06-10T13:30:00"/>
    <d v="2026-06-10T16:30:00"/>
    <m/>
    <m/>
    <m/>
    <m/>
    <m/>
    <m/>
    <m/>
    <m/>
    <n v="4"/>
    <n v="0"/>
    <n v="4"/>
    <s v="JUNE-26-dummy-data.xlsx"/>
    <b v="0"/>
    <n v="0"/>
  </r>
  <r>
    <x v="1"/>
    <x v="1"/>
    <x v="14"/>
    <x v="0"/>
    <x v="0"/>
    <x v="0"/>
    <x v="0"/>
    <x v="1"/>
    <x v="1"/>
    <n v="1"/>
    <s v="St Dhh Main Theatre"/>
    <d v="2026-06-10T00:00:00"/>
    <d v="2026-06-10T13:30:00"/>
    <d v="2026-06-10T16:30:00"/>
    <s v="614896333869"/>
    <s v="60131222"/>
    <s v="Flexible cystoscopy"/>
    <s v="Local anaesthetic infiltration"/>
    <s v="Urology"/>
    <s v="Dr Dummy 09"/>
    <d v="2026-06-10T14:20:00"/>
    <d v="2026-06-10T14:40:00"/>
    <m/>
    <m/>
    <n v="1"/>
    <s v="JUNE-26-dummy-data.xlsx"/>
    <b v="0"/>
    <m/>
  </r>
  <r>
    <x v="1"/>
    <x v="1"/>
    <x v="14"/>
    <x v="0"/>
    <x v="0"/>
    <x v="0"/>
    <x v="0"/>
    <x v="1"/>
    <x v="1"/>
    <n v="1"/>
    <s v="St Dhh Main Theatre"/>
    <d v="2026-06-10T00:00:00"/>
    <d v="2026-06-10T13:30:00"/>
    <d v="2026-06-10T16:30:00"/>
    <s v="635330342966"/>
    <s v="60188201"/>
    <s v="Flexible cystoscopy"/>
    <m/>
    <s v="Urology"/>
    <s v="Dr Dummy 09"/>
    <d v="2026-06-10T13:34:00"/>
    <d v="2026-06-10T13:49:00"/>
    <m/>
    <m/>
    <n v="1"/>
    <s v="JUNE-26-dummy-data.xlsx"/>
    <b v="0"/>
    <m/>
  </r>
  <r>
    <x v="1"/>
    <x v="1"/>
    <x v="14"/>
    <x v="0"/>
    <x v="0"/>
    <x v="0"/>
    <x v="0"/>
    <x v="1"/>
    <x v="1"/>
    <n v="1"/>
    <s v="St Dhh Main Theatre"/>
    <d v="2026-06-10T00:00:00"/>
    <d v="2026-06-10T13:30:00"/>
    <d v="2026-06-10T16:30:00"/>
    <s v="679969297977"/>
    <s v="60057971"/>
    <s v="Bladder biopsy"/>
    <m/>
    <s v="Urology"/>
    <s v="Dr Dummy 09"/>
    <d v="2026-06-10T15:51:00"/>
    <d v="2026-06-10T16:12:00"/>
    <m/>
    <m/>
    <n v="1"/>
    <s v="JUNE-26-dummy-data.xlsx"/>
    <b v="0"/>
    <m/>
  </r>
  <r>
    <x v="1"/>
    <x v="1"/>
    <x v="14"/>
    <x v="0"/>
    <x v="0"/>
    <x v="0"/>
    <x v="0"/>
    <x v="1"/>
    <x v="1"/>
    <n v="1"/>
    <s v="St Dhh Main Theatre"/>
    <d v="2026-06-10T00:00:00"/>
    <d v="2026-06-10T13:30:00"/>
    <d v="2026-06-10T16:30:00"/>
    <s v="696767925167"/>
    <s v="60162742"/>
    <s v="Circumcision"/>
    <m/>
    <s v="Urology"/>
    <s v="Dr Dummy 09"/>
    <d v="2026-06-10T15:04:00"/>
    <d v="2026-06-10T15:22:00"/>
    <m/>
    <m/>
    <n v="1"/>
    <s v="JUNE-26-dummy-data.xlsx"/>
    <b v="0"/>
    <m/>
  </r>
  <r>
    <x v="1"/>
    <x v="1"/>
    <x v="14"/>
    <x v="0"/>
    <x v="1"/>
    <x v="0"/>
    <x v="0"/>
    <x v="6"/>
    <x v="0"/>
    <n v="1"/>
    <s v="St Dhh Main Theatre"/>
    <d v="2026-07-19T00:00:00"/>
    <d v="2026-07-19T08:00:00"/>
    <d v="2026-07-19T11:00:00"/>
    <m/>
    <m/>
    <m/>
    <m/>
    <m/>
    <m/>
    <m/>
    <m/>
    <n v="4"/>
    <n v="0"/>
    <n v="4"/>
    <s v="JULY-26-dummy-data.xlsx"/>
    <b v="0"/>
    <n v="0"/>
  </r>
  <r>
    <x v="1"/>
    <x v="1"/>
    <x v="14"/>
    <x v="0"/>
    <x v="1"/>
    <x v="0"/>
    <x v="0"/>
    <x v="6"/>
    <x v="1"/>
    <n v="1"/>
    <s v="St Dhh Main Theatre"/>
    <d v="2026-07-19T00:00:00"/>
    <d v="2026-07-19T08:00:00"/>
    <d v="2026-07-19T11:00:00"/>
    <s v="722173950122"/>
    <s v="70053804"/>
    <s v="Carpal tunnel release"/>
    <m/>
    <s v="Trauma and Orthopaedics"/>
    <s v="Dr Dummy 13"/>
    <d v="2026-07-19T08:09:00"/>
    <d v="2026-07-19T08:26:00"/>
    <m/>
    <m/>
    <n v="1"/>
    <s v="JULY-26-dummy-data.xlsx"/>
    <b v="0"/>
    <m/>
  </r>
  <r>
    <x v="1"/>
    <x v="1"/>
    <x v="14"/>
    <x v="0"/>
    <x v="1"/>
    <x v="0"/>
    <x v="0"/>
    <x v="6"/>
    <x v="1"/>
    <n v="1"/>
    <s v="St Dhh Main Theatre"/>
    <d v="2026-07-19T00:00:00"/>
    <d v="2026-07-19T08:00:00"/>
    <d v="2026-07-19T11:00:00"/>
    <s v="775591958918"/>
    <s v="70087081"/>
    <s v="Wrist fracture fixation"/>
    <m/>
    <s v="Trauma and Orthopaedics"/>
    <s v="Dr Dummy 13"/>
    <d v="2026-07-19T10:20:00"/>
    <d v="2026-07-19T10:45:00"/>
    <m/>
    <m/>
    <n v="1"/>
    <s v="JULY-26-dummy-data.xlsx"/>
    <b v="0"/>
    <m/>
  </r>
  <r>
    <x v="1"/>
    <x v="1"/>
    <x v="14"/>
    <x v="0"/>
    <x v="1"/>
    <x v="0"/>
    <x v="0"/>
    <x v="6"/>
    <x v="1"/>
    <n v="1"/>
    <s v="St Dhh Main Theatre"/>
    <d v="2026-07-19T00:00:00"/>
    <d v="2026-07-19T08:00:00"/>
    <d v="2026-07-19T11:00:00"/>
    <s v="781904193245"/>
    <s v="70002612"/>
    <s v="Carpal tunnel release"/>
    <m/>
    <s v="Trauma and Orthopaedics"/>
    <s v="Dr Dummy 13"/>
    <d v="2026-07-19T08:53:00"/>
    <d v="2026-07-19T09:13:00"/>
    <m/>
    <m/>
    <n v="1"/>
    <s v="JULY-26-dummy-data.xlsx"/>
    <b v="0"/>
    <m/>
  </r>
  <r>
    <x v="1"/>
    <x v="1"/>
    <x v="14"/>
    <x v="0"/>
    <x v="1"/>
    <x v="0"/>
    <x v="0"/>
    <x v="6"/>
    <x v="1"/>
    <n v="1"/>
    <s v="St Dhh Main Theatre"/>
    <d v="2026-07-19T00:00:00"/>
    <d v="2026-07-19T08:00:00"/>
    <d v="2026-07-19T11:00:00"/>
    <s v="785485126496"/>
    <s v="70161368"/>
    <s v="Carpal tunnel release"/>
    <m/>
    <s v="Trauma and Orthopaedics"/>
    <s v="Dr Dummy 13"/>
    <d v="2026-07-19T09:40:00"/>
    <d v="2026-07-19T10:03:00"/>
    <m/>
    <m/>
    <n v="1"/>
    <s v="JULY-26-dummy-data.xlsx"/>
    <b v="0"/>
    <m/>
  </r>
  <r>
    <x v="1"/>
    <x v="1"/>
    <x v="14"/>
    <x v="1"/>
    <x v="0"/>
    <x v="0"/>
    <x v="0"/>
    <x v="7"/>
    <x v="0"/>
    <n v="1"/>
    <s v="St Dhh Main Theatre"/>
    <d v="2026-06-13T00:00:00"/>
    <d v="2026-06-13T08:00:00"/>
    <d v="2026-06-13T11:30:00"/>
    <m/>
    <m/>
    <m/>
    <m/>
    <m/>
    <m/>
    <m/>
    <m/>
    <n v="4"/>
    <n v="0"/>
    <n v="4"/>
    <s v="JUNE-26-dummy-data.xlsx"/>
    <b v="0"/>
    <n v="0"/>
  </r>
  <r>
    <x v="1"/>
    <x v="1"/>
    <x v="14"/>
    <x v="1"/>
    <x v="0"/>
    <x v="0"/>
    <x v="0"/>
    <x v="7"/>
    <x v="1"/>
    <n v="1"/>
    <s v="St Dhh Main Theatre"/>
    <d v="2026-06-13T00:00:00"/>
    <d v="2026-06-13T08:00:00"/>
    <d v="2026-06-13T11:30:00"/>
    <s v="612291609099"/>
    <s v="60042732"/>
    <s v="Skin graft"/>
    <m/>
    <s v="Plastic Surgery"/>
    <s v="Dr Dummy 24"/>
    <d v="2026-06-13T09:50:00"/>
    <d v="2026-06-13T10:19:00"/>
    <m/>
    <m/>
    <n v="1"/>
    <s v="JUNE-26-dummy-data.xlsx"/>
    <b v="0"/>
    <m/>
  </r>
  <r>
    <x v="1"/>
    <x v="1"/>
    <x v="14"/>
    <x v="1"/>
    <x v="0"/>
    <x v="0"/>
    <x v="0"/>
    <x v="7"/>
    <x v="1"/>
    <n v="1"/>
    <s v="St Dhh Main Theatre"/>
    <d v="2026-06-13T00:00:00"/>
    <d v="2026-06-13T08:00:00"/>
    <d v="2026-06-13T11:30:00"/>
    <s v="634500725729"/>
    <s v="60132308"/>
    <s v="Skin graft"/>
    <m/>
    <s v="Plastic Surgery"/>
    <s v="Dr Dummy 24"/>
    <d v="2026-06-13T08:56:00"/>
    <d v="2026-06-13T09:21:00"/>
    <m/>
    <m/>
    <n v="1"/>
    <s v="JUNE-26-dummy-data.xlsx"/>
    <b v="0"/>
    <m/>
  </r>
  <r>
    <x v="1"/>
    <x v="1"/>
    <x v="14"/>
    <x v="1"/>
    <x v="0"/>
    <x v="0"/>
    <x v="0"/>
    <x v="7"/>
    <x v="1"/>
    <n v="1"/>
    <s v="St Dhh Main Theatre"/>
    <d v="2026-06-13T00:00:00"/>
    <d v="2026-06-13T08:00:00"/>
    <d v="2026-06-13T11:30:00"/>
    <s v="667195936082"/>
    <s v="60117344"/>
    <s v="Excision of skin lesion"/>
    <s v="Local anaesthetic infiltration"/>
    <s v="Plastic Surgery"/>
    <s v="Dr Dummy 24"/>
    <d v="2026-06-13T10:43:00"/>
    <d v="2026-06-13T10:59:00"/>
    <m/>
    <m/>
    <n v="1"/>
    <s v="JUNE-26-dummy-data.xlsx"/>
    <b v="0"/>
    <m/>
  </r>
  <r>
    <x v="1"/>
    <x v="1"/>
    <x v="14"/>
    <x v="1"/>
    <x v="0"/>
    <x v="0"/>
    <x v="0"/>
    <x v="7"/>
    <x v="1"/>
    <n v="1"/>
    <s v="St Dhh Main Theatre"/>
    <d v="2026-06-13T00:00:00"/>
    <d v="2026-06-13T08:00:00"/>
    <d v="2026-06-13T11:30:00"/>
    <s v="698523412620"/>
    <s v="60021002"/>
    <s v="Excision of skin lesion"/>
    <m/>
    <s v="Plastic Surgery"/>
    <s v="Dr Dummy 24"/>
    <d v="2026-06-13T08:06:00"/>
    <d v="2026-06-13T08:32:00"/>
    <m/>
    <m/>
    <n v="1"/>
    <s v="JUNE-26-dummy-data.xlsx"/>
    <b v="0"/>
    <m/>
  </r>
  <r>
    <x v="1"/>
    <x v="1"/>
    <x v="14"/>
    <x v="1"/>
    <x v="0"/>
    <x v="0"/>
    <x v="0"/>
    <x v="6"/>
    <x v="0"/>
    <n v="1"/>
    <s v="St Dhh Main Theatre"/>
    <d v="2026-06-24T00:00:00"/>
    <d v="2026-06-24T08:30:00"/>
    <d v="2026-06-24T12:00:00"/>
    <m/>
    <m/>
    <m/>
    <m/>
    <m/>
    <m/>
    <m/>
    <m/>
    <n v="4"/>
    <n v="0"/>
    <n v="4"/>
    <s v="JUNE-26-dummy-data.xlsx"/>
    <b v="0"/>
    <n v="0"/>
  </r>
  <r>
    <x v="1"/>
    <x v="1"/>
    <x v="14"/>
    <x v="1"/>
    <x v="0"/>
    <x v="0"/>
    <x v="0"/>
    <x v="6"/>
    <x v="1"/>
    <n v="1"/>
    <s v="St Dhh Main Theatre"/>
    <d v="2026-06-24T00:00:00"/>
    <d v="2026-06-24T08:30:00"/>
    <d v="2026-06-24T12:00:00"/>
    <s v="600825605262"/>
    <s v="60192616"/>
    <s v="Carpal tunnel release"/>
    <m/>
    <s v="Trauma and Orthopaedics"/>
    <s v="Dr Dummy 18"/>
    <d v="2026-06-24T08:38:00"/>
    <d v="2026-06-24T09:13:00"/>
    <m/>
    <m/>
    <n v="1"/>
    <s v="JUNE-26-dummy-data.xlsx"/>
    <b v="0"/>
    <m/>
  </r>
  <r>
    <x v="1"/>
    <x v="1"/>
    <x v="14"/>
    <x v="1"/>
    <x v="0"/>
    <x v="0"/>
    <x v="0"/>
    <x v="6"/>
    <x v="1"/>
    <n v="1"/>
    <s v="St Dhh Main Theatre"/>
    <d v="2026-06-24T00:00:00"/>
    <d v="2026-06-24T08:30:00"/>
    <d v="2026-06-24T12:00:00"/>
    <s v="660077880229"/>
    <s v="60171588"/>
    <s v="Knee arthroscopy"/>
    <m/>
    <s v="Trauma and Orthopaedics"/>
    <s v="Dr Dummy 18"/>
    <d v="2026-06-24T09:25:00"/>
    <d v="2026-06-24T09:57:00"/>
    <m/>
    <m/>
    <n v="1"/>
    <s v="JUNE-26-dummy-data.xlsx"/>
    <b v="0"/>
    <m/>
  </r>
  <r>
    <x v="1"/>
    <x v="1"/>
    <x v="14"/>
    <x v="1"/>
    <x v="0"/>
    <x v="0"/>
    <x v="0"/>
    <x v="6"/>
    <x v="1"/>
    <n v="1"/>
    <s v="St Dhh Main Theatre"/>
    <d v="2026-06-24T00:00:00"/>
    <d v="2026-06-24T08:30:00"/>
    <d v="2026-06-24T12:00:00"/>
    <s v="668828624369"/>
    <s v="60268760"/>
    <s v="Knee arthroscopy"/>
    <m/>
    <s v="Trauma and Orthopaedics"/>
    <s v="Dr Dummy 18"/>
    <d v="2026-06-24T11:13:00"/>
    <d v="2026-06-24T11:39:00"/>
    <m/>
    <m/>
    <n v="1"/>
    <s v="JUNE-26-dummy-data.xlsx"/>
    <b v="0"/>
    <m/>
  </r>
  <r>
    <x v="1"/>
    <x v="1"/>
    <x v="14"/>
    <x v="1"/>
    <x v="0"/>
    <x v="0"/>
    <x v="0"/>
    <x v="6"/>
    <x v="1"/>
    <n v="1"/>
    <s v="St Dhh Main Theatre"/>
    <d v="2026-06-24T00:00:00"/>
    <d v="2026-06-24T08:30:00"/>
    <d v="2026-06-24T12:00:00"/>
    <s v="693296020570"/>
    <s v="60246743"/>
    <s v="Carpal tunnel release"/>
    <s v="Tissue biopsy"/>
    <s v="Trauma and Orthopaedics"/>
    <s v="Dr Dummy 18"/>
    <d v="2026-06-24T10:16:00"/>
    <d v="2026-06-24T10:40:00"/>
    <m/>
    <m/>
    <n v="1"/>
    <s v="JUNE-26-dummy-data.xlsx"/>
    <b v="0"/>
    <m/>
  </r>
  <r>
    <x v="1"/>
    <x v="1"/>
    <x v="14"/>
    <x v="1"/>
    <x v="1"/>
    <x v="0"/>
    <x v="0"/>
    <x v="6"/>
    <x v="0"/>
    <n v="1"/>
    <s v="St Dhh Main Theatre"/>
    <d v="2026-07-11T00:00:00"/>
    <d v="2026-07-11T13:00:00"/>
    <d v="2026-07-11T16:30:00"/>
    <m/>
    <m/>
    <m/>
    <m/>
    <m/>
    <m/>
    <m/>
    <m/>
    <n v="4"/>
    <n v="0"/>
    <n v="4"/>
    <s v="JULY-26-dummy-data.xlsx"/>
    <b v="0"/>
    <n v="0"/>
  </r>
  <r>
    <x v="1"/>
    <x v="1"/>
    <x v="14"/>
    <x v="1"/>
    <x v="1"/>
    <x v="0"/>
    <x v="0"/>
    <x v="6"/>
    <x v="1"/>
    <n v="1"/>
    <s v="St Dhh Main Theatre"/>
    <d v="2026-07-11T00:00:00"/>
    <d v="2026-07-11T13:00:00"/>
    <d v="2026-07-11T16:30:00"/>
    <s v="703950022347"/>
    <s v="70103662"/>
    <s v="Wrist fracture fixation"/>
    <m/>
    <s v="Trauma and Orthopaedics"/>
    <s v="Dr Dummy 24"/>
    <d v="2026-07-11T13:59:00"/>
    <d v="2026-07-11T14:19:00"/>
    <m/>
    <m/>
    <n v="1"/>
    <s v="JULY-26-dummy-data.xlsx"/>
    <b v="0"/>
    <m/>
  </r>
  <r>
    <x v="1"/>
    <x v="1"/>
    <x v="14"/>
    <x v="1"/>
    <x v="1"/>
    <x v="0"/>
    <x v="0"/>
    <x v="6"/>
    <x v="1"/>
    <n v="1"/>
    <s v="St Dhh Main Theatre"/>
    <d v="2026-07-11T00:00:00"/>
    <d v="2026-07-11T13:00:00"/>
    <d v="2026-07-11T16:30:00"/>
    <s v="742153621464"/>
    <s v="70241126"/>
    <s v="Knee arthroscopy"/>
    <m/>
    <s v="Trauma and Orthopaedics"/>
    <s v="Dr Dummy 24"/>
    <d v="2026-07-11T13:09:00"/>
    <d v="2026-07-11T13:44:00"/>
    <m/>
    <m/>
    <n v="1"/>
    <s v="JULY-26-dummy-data.xlsx"/>
    <b v="0"/>
    <m/>
  </r>
  <r>
    <x v="1"/>
    <x v="1"/>
    <x v="14"/>
    <x v="1"/>
    <x v="1"/>
    <x v="0"/>
    <x v="0"/>
    <x v="6"/>
    <x v="1"/>
    <n v="1"/>
    <s v="St Dhh Main Theatre"/>
    <d v="2026-07-11T00:00:00"/>
    <d v="2026-07-11T13:00:00"/>
    <d v="2026-07-11T16:30:00"/>
    <s v="780417574009"/>
    <s v="70257960"/>
    <s v="Knee arthroscopy"/>
    <m/>
    <s v="Trauma and Orthopaedics"/>
    <s v="Dr Dummy 24"/>
    <d v="2026-07-11T15:39:00"/>
    <d v="2026-07-11T16:01:00"/>
    <m/>
    <m/>
    <n v="1"/>
    <s v="JULY-26-dummy-data.xlsx"/>
    <b v="0"/>
    <m/>
  </r>
  <r>
    <x v="1"/>
    <x v="1"/>
    <x v="14"/>
    <x v="1"/>
    <x v="1"/>
    <x v="0"/>
    <x v="0"/>
    <x v="6"/>
    <x v="1"/>
    <n v="1"/>
    <s v="St Dhh Main Theatre"/>
    <d v="2026-07-11T00:00:00"/>
    <d v="2026-07-11T13:00:00"/>
    <d v="2026-07-11T16:30:00"/>
    <s v="782647755368"/>
    <s v="70235839"/>
    <s v="Knee arthroscopy"/>
    <m/>
    <s v="Trauma and Orthopaedics"/>
    <s v="Dr Dummy 24"/>
    <d v="2026-07-11T14:48:00"/>
    <d v="2026-07-11T15:16:00"/>
    <m/>
    <m/>
    <n v="1"/>
    <s v="JULY-26-dummy-data.xlsx"/>
    <b v="0"/>
    <m/>
  </r>
  <r>
    <x v="1"/>
    <x v="1"/>
    <x v="14"/>
    <x v="1"/>
    <x v="1"/>
    <x v="0"/>
    <x v="0"/>
    <x v="7"/>
    <x v="0"/>
    <n v="1"/>
    <s v="St Dhh Main Theatre"/>
    <d v="2026-07-14T00:00:00"/>
    <d v="2026-07-14T09:00:00"/>
    <d v="2026-07-14T12:30:00"/>
    <m/>
    <m/>
    <m/>
    <m/>
    <m/>
    <m/>
    <m/>
    <m/>
    <n v="4"/>
    <n v="0"/>
    <n v="4"/>
    <s v="JULY-26-dummy-data.xlsx"/>
    <b v="0"/>
    <n v="0"/>
  </r>
  <r>
    <x v="1"/>
    <x v="1"/>
    <x v="14"/>
    <x v="1"/>
    <x v="1"/>
    <x v="0"/>
    <x v="0"/>
    <x v="7"/>
    <x v="1"/>
    <n v="1"/>
    <s v="St Dhh Main Theatre"/>
    <d v="2026-07-14T00:00:00"/>
    <d v="2026-07-14T09:00:00"/>
    <d v="2026-07-14T12:30:00"/>
    <s v="750888568930"/>
    <s v="70056421"/>
    <s v="Excision of skin lesion"/>
    <s v="Wound closure"/>
    <s v="Plastic Surgery"/>
    <s v="Dr Dummy 06"/>
    <d v="2026-07-14T10:02:00"/>
    <d v="2026-07-14T10:35:00"/>
    <m/>
    <m/>
    <n v="1"/>
    <s v="JULY-26-dummy-data.xlsx"/>
    <b v="0"/>
    <m/>
  </r>
  <r>
    <x v="1"/>
    <x v="1"/>
    <x v="14"/>
    <x v="1"/>
    <x v="1"/>
    <x v="0"/>
    <x v="0"/>
    <x v="7"/>
    <x v="1"/>
    <n v="1"/>
    <s v="St Dhh Main Theatre"/>
    <d v="2026-07-14T00:00:00"/>
    <d v="2026-07-14T09:00:00"/>
    <d v="2026-07-14T12:30:00"/>
    <s v="762562316911"/>
    <s v="70192494"/>
    <s v="Skin graft"/>
    <m/>
    <s v="Plastic Surgery"/>
    <s v="Dr Dummy 06"/>
    <d v="2026-07-14T11:41:00"/>
    <d v="2026-07-14T12:11:00"/>
    <m/>
    <m/>
    <n v="1"/>
    <s v="JULY-26-dummy-data.xlsx"/>
    <b v="0"/>
    <m/>
  </r>
  <r>
    <x v="1"/>
    <x v="1"/>
    <x v="14"/>
    <x v="1"/>
    <x v="1"/>
    <x v="0"/>
    <x v="0"/>
    <x v="7"/>
    <x v="1"/>
    <n v="1"/>
    <s v="St Dhh Main Theatre"/>
    <d v="2026-07-14T00:00:00"/>
    <d v="2026-07-14T09:00:00"/>
    <d v="2026-07-14T12:30:00"/>
    <s v="763708956259"/>
    <s v="70222076"/>
    <s v="Excision of skin lesion"/>
    <s v="Wound closure"/>
    <s v="Plastic Surgery"/>
    <s v="Dr Dummy 06"/>
    <d v="2026-07-14T10:48:00"/>
    <d v="2026-07-14T11:19:00"/>
    <m/>
    <m/>
    <n v="1"/>
    <s v="JULY-26-dummy-data.xlsx"/>
    <b v="0"/>
    <m/>
  </r>
  <r>
    <x v="1"/>
    <x v="1"/>
    <x v="14"/>
    <x v="1"/>
    <x v="1"/>
    <x v="0"/>
    <x v="0"/>
    <x v="7"/>
    <x v="1"/>
    <n v="1"/>
    <s v="St Dhh Main Theatre"/>
    <d v="2026-07-14T00:00:00"/>
    <d v="2026-07-14T09:00:00"/>
    <d v="2026-07-14T12:30:00"/>
    <s v="785923256561"/>
    <s v="70096707"/>
    <s v="Scar revision"/>
    <m/>
    <s v="Plastic Surgery"/>
    <s v="Dr Dummy 06"/>
    <d v="2026-07-14T09:02:00"/>
    <d v="2026-07-14T09:28:00"/>
    <m/>
    <m/>
    <n v="1"/>
    <s v="JULY-26-dummy-data.xlsx"/>
    <b v="0"/>
    <m/>
  </r>
  <r>
    <x v="1"/>
    <x v="1"/>
    <x v="14"/>
    <x v="1"/>
    <x v="1"/>
    <x v="0"/>
    <x v="0"/>
    <x v="1"/>
    <x v="0"/>
    <n v="1"/>
    <s v="St Dhh Main Theatre"/>
    <d v="2026-07-16T00:00:00"/>
    <d v="2026-07-16T08:30:00"/>
    <d v="2026-07-16T12:00:00"/>
    <m/>
    <m/>
    <m/>
    <m/>
    <m/>
    <m/>
    <m/>
    <m/>
    <n v="4"/>
    <n v="0"/>
    <n v="4"/>
    <s v="JULY-26-dummy-data.xlsx"/>
    <b v="0"/>
    <n v="0"/>
  </r>
  <r>
    <x v="1"/>
    <x v="1"/>
    <x v="14"/>
    <x v="1"/>
    <x v="1"/>
    <x v="0"/>
    <x v="0"/>
    <x v="1"/>
    <x v="1"/>
    <n v="1"/>
    <s v="St Dhh Main Theatre"/>
    <d v="2026-07-16T00:00:00"/>
    <d v="2026-07-16T08:30:00"/>
    <d v="2026-07-16T12:00:00"/>
    <s v="705353264161"/>
    <s v="70196904"/>
    <s v="Ureteric stent insertion"/>
    <m/>
    <s v="Urology"/>
    <s v="Dr Dummy 04"/>
    <d v="2026-07-16T08:36:00"/>
    <d v="2026-07-16T09:05:00"/>
    <m/>
    <m/>
    <n v="1"/>
    <s v="JULY-26-dummy-data.xlsx"/>
    <b v="0"/>
    <m/>
  </r>
  <r>
    <x v="1"/>
    <x v="1"/>
    <x v="14"/>
    <x v="1"/>
    <x v="1"/>
    <x v="0"/>
    <x v="0"/>
    <x v="1"/>
    <x v="1"/>
    <n v="1"/>
    <s v="St Dhh Main Theatre"/>
    <d v="2026-07-16T00:00:00"/>
    <d v="2026-07-16T08:30:00"/>
    <d v="2026-07-16T12:00:00"/>
    <s v="717829877347"/>
    <s v="70000596"/>
    <s v="Circumcision"/>
    <s v="Wound closure"/>
    <s v="Urology"/>
    <s v="Dr Dummy 04"/>
    <d v="2026-07-16T11:15:00"/>
    <d v="2026-07-16T11:33:00"/>
    <m/>
    <m/>
    <n v="1"/>
    <s v="JULY-26-dummy-data.xlsx"/>
    <b v="0"/>
    <m/>
  </r>
  <r>
    <x v="1"/>
    <x v="1"/>
    <x v="14"/>
    <x v="1"/>
    <x v="1"/>
    <x v="0"/>
    <x v="0"/>
    <x v="1"/>
    <x v="1"/>
    <n v="1"/>
    <s v="St Dhh Main Theatre"/>
    <d v="2026-07-16T00:00:00"/>
    <d v="2026-07-16T08:30:00"/>
    <d v="2026-07-16T12:00:00"/>
    <s v="737818565801"/>
    <s v="70215542"/>
    <s v="Bladder biopsy"/>
    <m/>
    <s v="Urology"/>
    <s v="Dr Dummy 04"/>
    <d v="2026-07-16T09:32:00"/>
    <d v="2026-07-16T09:53:00"/>
    <m/>
    <m/>
    <n v="1"/>
    <s v="JULY-26-dummy-data.xlsx"/>
    <b v="0"/>
    <m/>
  </r>
  <r>
    <x v="1"/>
    <x v="1"/>
    <x v="14"/>
    <x v="1"/>
    <x v="1"/>
    <x v="0"/>
    <x v="0"/>
    <x v="1"/>
    <x v="1"/>
    <n v="1"/>
    <s v="St Dhh Main Theatre"/>
    <d v="2026-07-16T00:00:00"/>
    <d v="2026-07-16T08:30:00"/>
    <d v="2026-07-16T12:00:00"/>
    <s v="793560726962"/>
    <s v="70277968"/>
    <s v="Ureteroscopy"/>
    <m/>
    <s v="Urology"/>
    <s v="Dr Dummy 04"/>
    <d v="2026-07-16T10:17:00"/>
    <d v="2026-07-16T10:52:00"/>
    <m/>
    <m/>
    <n v="1"/>
    <s v="JULY-26-dummy-data.xlsx"/>
    <b v="0"/>
    <m/>
  </r>
  <r>
    <x v="1"/>
    <x v="1"/>
    <x v="14"/>
    <x v="1"/>
    <x v="1"/>
    <x v="0"/>
    <x v="0"/>
    <x v="1"/>
    <x v="0"/>
    <n v="1"/>
    <s v="St Dhh Main Theatre"/>
    <d v="2026-07-22T00:00:00"/>
    <d v="2026-07-22T08:00:00"/>
    <d v="2026-07-22T11:30:00"/>
    <m/>
    <m/>
    <m/>
    <m/>
    <m/>
    <m/>
    <m/>
    <m/>
    <n v="4"/>
    <n v="0"/>
    <n v="4"/>
    <s v="JULY-26-dummy-data.xlsx"/>
    <b v="0"/>
    <n v="0"/>
  </r>
  <r>
    <x v="1"/>
    <x v="1"/>
    <x v="14"/>
    <x v="1"/>
    <x v="1"/>
    <x v="0"/>
    <x v="0"/>
    <x v="1"/>
    <x v="1"/>
    <n v="1"/>
    <s v="St Dhh Main Theatre"/>
    <d v="2026-07-22T00:00:00"/>
    <d v="2026-07-22T08:00:00"/>
    <d v="2026-07-22T11:30:00"/>
    <s v="713095238781"/>
    <s v="70227818"/>
    <s v="Ureteroscopy"/>
    <m/>
    <s v="Urology"/>
    <s v="Dr Dummy 11"/>
    <d v="2026-07-22T10:46:00"/>
    <d v="2026-07-22T11:06:00"/>
    <m/>
    <m/>
    <n v="1"/>
    <s v="JULY-26-dummy-data.xlsx"/>
    <b v="0"/>
    <m/>
  </r>
  <r>
    <x v="1"/>
    <x v="1"/>
    <x v="14"/>
    <x v="1"/>
    <x v="1"/>
    <x v="0"/>
    <x v="0"/>
    <x v="1"/>
    <x v="1"/>
    <n v="1"/>
    <s v="St Dhh Main Theatre"/>
    <d v="2026-07-22T00:00:00"/>
    <d v="2026-07-22T08:00:00"/>
    <d v="2026-07-22T11:30:00"/>
    <s v="724850749387"/>
    <s v="70051692"/>
    <s v="Ureteroscopy"/>
    <m/>
    <s v="Urology"/>
    <s v="Dr Dummy 11"/>
    <d v="2026-07-22T08:03:00"/>
    <d v="2026-07-22T08:29:00"/>
    <m/>
    <m/>
    <n v="1"/>
    <s v="JULY-26-dummy-data.xlsx"/>
    <b v="0"/>
    <m/>
  </r>
  <r>
    <x v="1"/>
    <x v="1"/>
    <x v="14"/>
    <x v="1"/>
    <x v="1"/>
    <x v="0"/>
    <x v="0"/>
    <x v="1"/>
    <x v="1"/>
    <n v="1"/>
    <s v="St Dhh Main Theatre"/>
    <d v="2026-07-22T00:00:00"/>
    <d v="2026-07-22T08:00:00"/>
    <d v="2026-07-22T11:30:00"/>
    <s v="762445905408"/>
    <s v="70282921"/>
    <s v="Ureteric stent insertion"/>
    <m/>
    <s v="Urology"/>
    <s v="Dr Dummy 11"/>
    <d v="2026-07-22T08:54:00"/>
    <d v="2026-07-22T09:24:00"/>
    <m/>
    <m/>
    <n v="1"/>
    <s v="JULY-26-dummy-data.xlsx"/>
    <b v="0"/>
    <m/>
  </r>
  <r>
    <x v="1"/>
    <x v="1"/>
    <x v="14"/>
    <x v="1"/>
    <x v="1"/>
    <x v="0"/>
    <x v="0"/>
    <x v="1"/>
    <x v="1"/>
    <n v="1"/>
    <s v="St Dhh Main Theatre"/>
    <d v="2026-07-22T00:00:00"/>
    <d v="2026-07-22T08:00:00"/>
    <d v="2026-07-22T11:30:00"/>
    <s v="786203729895"/>
    <s v="70261338"/>
    <s v="Bladder biopsy"/>
    <m/>
    <s v="Urology"/>
    <s v="Dr Dummy 11"/>
    <d v="2026-07-22T09:56:00"/>
    <d v="2026-07-22T10:24:00"/>
    <m/>
    <m/>
    <n v="1"/>
    <s v="JULY-26-dummy-data.xlsx"/>
    <b v="0"/>
    <m/>
  </r>
  <r>
    <x v="1"/>
    <x v="1"/>
    <x v="14"/>
    <x v="1"/>
    <x v="1"/>
    <x v="0"/>
    <x v="0"/>
    <x v="6"/>
    <x v="0"/>
    <n v="1"/>
    <s v="St Dhh Main Theatre"/>
    <d v="2026-07-24T00:00:00"/>
    <d v="2026-07-24T08:00:00"/>
    <d v="2026-07-24T11:30:00"/>
    <m/>
    <m/>
    <m/>
    <m/>
    <m/>
    <m/>
    <m/>
    <m/>
    <n v="4"/>
    <n v="0"/>
    <n v="4"/>
    <s v="JULY-26-dummy-data.xlsx"/>
    <b v="0"/>
    <n v="0"/>
  </r>
  <r>
    <x v="1"/>
    <x v="1"/>
    <x v="14"/>
    <x v="1"/>
    <x v="1"/>
    <x v="0"/>
    <x v="0"/>
    <x v="6"/>
    <x v="1"/>
    <n v="1"/>
    <s v="St Dhh Main Theatre"/>
    <d v="2026-07-24T00:00:00"/>
    <d v="2026-07-24T08:00:00"/>
    <d v="2026-07-24T11:30:00"/>
    <s v="714839057111"/>
    <s v="70015438"/>
    <s v="Carpal tunnel release"/>
    <m/>
    <s v="Trauma and Orthopaedics"/>
    <s v="Dr Dummy 03"/>
    <d v="2026-07-24T08:54:00"/>
    <d v="2026-07-24T09:19:00"/>
    <m/>
    <m/>
    <n v="1"/>
    <s v="JULY-26-dummy-data.xlsx"/>
    <b v="0"/>
    <m/>
  </r>
  <r>
    <x v="1"/>
    <x v="1"/>
    <x v="14"/>
    <x v="1"/>
    <x v="1"/>
    <x v="0"/>
    <x v="0"/>
    <x v="6"/>
    <x v="1"/>
    <n v="1"/>
    <s v="St Dhh Main Theatre"/>
    <d v="2026-07-24T00:00:00"/>
    <d v="2026-07-24T08:00:00"/>
    <d v="2026-07-24T11:30:00"/>
    <s v="757980165304"/>
    <s v="70174780"/>
    <s v="Carpal tunnel release"/>
    <m/>
    <s v="Trauma and Orthopaedics"/>
    <s v="Dr Dummy 03"/>
    <d v="2026-07-24T09:56:00"/>
    <d v="2026-07-24T10:25:00"/>
    <m/>
    <m/>
    <n v="1"/>
    <s v="JULY-26-dummy-data.xlsx"/>
    <b v="0"/>
    <m/>
  </r>
  <r>
    <x v="1"/>
    <x v="1"/>
    <x v="14"/>
    <x v="1"/>
    <x v="1"/>
    <x v="0"/>
    <x v="0"/>
    <x v="6"/>
    <x v="1"/>
    <n v="1"/>
    <s v="St Dhh Main Theatre"/>
    <d v="2026-07-24T00:00:00"/>
    <d v="2026-07-24T08:00:00"/>
    <d v="2026-07-24T11:30:00"/>
    <s v="770292596564"/>
    <s v="70023715"/>
    <s v="Carpal tunnel release"/>
    <m/>
    <s v="Trauma and Orthopaedics"/>
    <s v="Dr Dummy 03"/>
    <d v="2026-07-24T08:04:00"/>
    <d v="2026-07-24T08:37:00"/>
    <m/>
    <m/>
    <n v="1"/>
    <s v="JULY-26-dummy-data.xlsx"/>
    <b v="0"/>
    <m/>
  </r>
  <r>
    <x v="1"/>
    <x v="1"/>
    <x v="14"/>
    <x v="1"/>
    <x v="1"/>
    <x v="0"/>
    <x v="0"/>
    <x v="6"/>
    <x v="1"/>
    <n v="1"/>
    <s v="St Dhh Main Theatre"/>
    <d v="2026-07-24T00:00:00"/>
    <d v="2026-07-24T08:00:00"/>
    <d v="2026-07-24T11:30:00"/>
    <s v="794197770812"/>
    <s v="70204209"/>
    <s v="Knee arthroscopy"/>
    <m/>
    <s v="Trauma and Orthopaedics"/>
    <s v="Dr Dummy 03"/>
    <d v="2026-07-24T10:45:00"/>
    <d v="2026-07-24T11:17:00"/>
    <m/>
    <m/>
    <n v="1"/>
    <s v="JULY-26-dummy-data.xlsx"/>
    <b v="0"/>
    <m/>
  </r>
  <r>
    <x v="1"/>
    <x v="1"/>
    <x v="14"/>
    <x v="1"/>
    <x v="2"/>
    <x v="0"/>
    <x v="0"/>
    <x v="0"/>
    <x v="0"/>
    <n v="1"/>
    <s v="St Dhh Main Theatre"/>
    <d v="2026-08-01T00:00:00"/>
    <d v="2026-08-01T13:30:00"/>
    <d v="2026-08-01T17:00:00"/>
    <m/>
    <m/>
    <m/>
    <m/>
    <m/>
    <m/>
    <m/>
    <m/>
    <n v="4"/>
    <n v="0"/>
    <n v="4"/>
    <s v="AUGUST-26-dummy-data.xlsx"/>
    <b v="0"/>
    <n v="0"/>
  </r>
  <r>
    <x v="1"/>
    <x v="1"/>
    <x v="14"/>
    <x v="1"/>
    <x v="2"/>
    <x v="0"/>
    <x v="0"/>
    <x v="0"/>
    <x v="1"/>
    <n v="1"/>
    <s v="St Dhh Main Theatre"/>
    <d v="2026-08-01T00:00:00"/>
    <d v="2026-08-01T13:30:00"/>
    <d v="2026-08-01T17:00:00"/>
    <s v="953869725251"/>
    <s v="784093"/>
    <s v="Hysteroscopy"/>
    <m/>
    <s v="Gynaecology"/>
    <s v="Dr Dummy 06"/>
    <d v="2026-08-01T16:14:00"/>
    <d v="2026-08-01T16:43:00"/>
    <m/>
    <m/>
    <n v="1"/>
    <s v="AUGUST-26-dummy-data.xlsx"/>
    <b v="0"/>
    <m/>
  </r>
  <r>
    <x v="1"/>
    <x v="1"/>
    <x v="14"/>
    <x v="1"/>
    <x v="2"/>
    <x v="0"/>
    <x v="0"/>
    <x v="0"/>
    <x v="1"/>
    <n v="1"/>
    <s v="St Dhh Main Theatre"/>
    <d v="2026-08-01T00:00:00"/>
    <d v="2026-08-01T13:30:00"/>
    <d v="2026-08-01T17:00:00"/>
    <s v="962729013873"/>
    <s v="806276"/>
    <s v="Diagnostic laparoscopy"/>
    <s v="Diagnostic examination"/>
    <s v="Gynaecology"/>
    <s v="Dr Dummy 06"/>
    <d v="2026-08-01T14:33:00"/>
    <d v="2026-08-01T15:02:00"/>
    <m/>
    <m/>
    <n v="1"/>
    <s v="AUGUST-26-dummy-data.xlsx"/>
    <b v="0"/>
    <m/>
  </r>
  <r>
    <x v="1"/>
    <x v="1"/>
    <x v="14"/>
    <x v="1"/>
    <x v="2"/>
    <x v="0"/>
    <x v="0"/>
    <x v="0"/>
    <x v="1"/>
    <n v="1"/>
    <s v="St Dhh Main Theatre"/>
    <d v="2026-08-01T00:00:00"/>
    <d v="2026-08-01T13:30:00"/>
    <d v="2026-08-01T17:00:00"/>
    <s v="980382777796"/>
    <s v="900457"/>
    <s v="Diagnostic laparoscopy"/>
    <m/>
    <s v="Gynaecology"/>
    <s v="Dr Dummy 06"/>
    <d v="2026-08-01T15:19:00"/>
    <d v="2026-08-01T15:48:00"/>
    <m/>
    <m/>
    <n v="1"/>
    <s v="AUGUST-26-dummy-data.xlsx"/>
    <b v="0"/>
    <m/>
  </r>
  <r>
    <x v="1"/>
    <x v="1"/>
    <x v="14"/>
    <x v="1"/>
    <x v="2"/>
    <x v="0"/>
    <x v="0"/>
    <x v="0"/>
    <x v="1"/>
    <n v="1"/>
    <s v="St Dhh Main Theatre"/>
    <d v="2026-08-01T00:00:00"/>
    <d v="2026-08-01T13:30:00"/>
    <d v="2026-08-01T17:00:00"/>
    <s v="981435219174"/>
    <s v="945412"/>
    <s v="Endometrial biopsy"/>
    <m/>
    <s v="Gynaecology"/>
    <s v="Dr Dummy 06"/>
    <d v="2026-08-01T13:40:00"/>
    <d v="2026-08-01T14:08:00"/>
    <m/>
    <m/>
    <n v="1"/>
    <s v="AUGUST-26-dummy-data.xlsx"/>
    <b v="0"/>
    <m/>
  </r>
  <r>
    <x v="1"/>
    <x v="1"/>
    <x v="14"/>
    <x v="1"/>
    <x v="2"/>
    <x v="0"/>
    <x v="0"/>
    <x v="4"/>
    <x v="0"/>
    <n v="1"/>
    <s v="St Dhh Main Theatre"/>
    <d v="2026-08-16T00:00:00"/>
    <d v="2026-08-16T13:30:00"/>
    <d v="2026-08-16T17:00:00"/>
    <m/>
    <m/>
    <m/>
    <m/>
    <m/>
    <m/>
    <m/>
    <m/>
    <n v="4"/>
    <n v="0"/>
    <n v="4"/>
    <s v="AUGUST-26-dummy-data.xlsx"/>
    <b v="0"/>
    <n v="0"/>
  </r>
  <r>
    <x v="1"/>
    <x v="1"/>
    <x v="14"/>
    <x v="1"/>
    <x v="2"/>
    <x v="0"/>
    <x v="0"/>
    <x v="4"/>
    <x v="1"/>
    <n v="1"/>
    <s v="St Dhh Main Theatre"/>
    <d v="2026-08-16T00:00:00"/>
    <d v="2026-08-16T13:30:00"/>
    <d v="2026-08-16T17:00:00"/>
    <s v="921445760805"/>
    <s v="785837"/>
    <s v="Inguinal hernia repair"/>
    <m/>
    <s v="General Surgery"/>
    <s v="Dr Dummy 22"/>
    <d v="2026-08-16T15:17:00"/>
    <d v="2026-08-16T15:46:00"/>
    <m/>
    <m/>
    <n v="1"/>
    <s v="AUGUST-26-dummy-data.xlsx"/>
    <b v="0"/>
    <m/>
  </r>
  <r>
    <x v="1"/>
    <x v="1"/>
    <x v="14"/>
    <x v="1"/>
    <x v="2"/>
    <x v="0"/>
    <x v="0"/>
    <x v="4"/>
    <x v="1"/>
    <n v="1"/>
    <s v="St Dhh Main Theatre"/>
    <d v="2026-08-16T00:00:00"/>
    <d v="2026-08-16T13:30:00"/>
    <d v="2026-08-16T17:00:00"/>
    <s v="927580671873"/>
    <s v="824372"/>
    <s v="Inguinal hernia repair"/>
    <s v="Wound closure"/>
    <s v="General Surgery"/>
    <s v="Dr Dummy 22"/>
    <d v="2026-08-16T16:14:00"/>
    <d v="2026-08-16T16:32:00"/>
    <m/>
    <m/>
    <n v="1"/>
    <s v="AUGUST-26-dummy-data.xlsx"/>
    <b v="0"/>
    <m/>
  </r>
  <r>
    <x v="1"/>
    <x v="1"/>
    <x v="14"/>
    <x v="1"/>
    <x v="2"/>
    <x v="0"/>
    <x v="0"/>
    <x v="4"/>
    <x v="1"/>
    <n v="1"/>
    <s v="St Dhh Main Theatre"/>
    <d v="2026-08-16T00:00:00"/>
    <d v="2026-08-16T13:30:00"/>
    <d v="2026-08-16T17:00:00"/>
    <s v="956304021668"/>
    <s v="925823"/>
    <s v="Inguinal hernia repair"/>
    <m/>
    <s v="General Surgery"/>
    <s v="Dr Dummy 22"/>
    <d v="2026-08-16T14:33:00"/>
    <d v="2026-08-16T15:08:00"/>
    <m/>
    <m/>
    <n v="1"/>
    <s v="AUGUST-26-dummy-data.xlsx"/>
    <b v="0"/>
    <m/>
  </r>
  <r>
    <x v="1"/>
    <x v="1"/>
    <x v="14"/>
    <x v="1"/>
    <x v="2"/>
    <x v="0"/>
    <x v="0"/>
    <x v="4"/>
    <x v="1"/>
    <n v="1"/>
    <s v="St Dhh Main Theatre"/>
    <d v="2026-08-16T00:00:00"/>
    <d v="2026-08-16T13:30:00"/>
    <d v="2026-08-16T17:00:00"/>
    <s v="979486750950"/>
    <s v="723200"/>
    <s v="Excision of skin lesion"/>
    <s v="Local anaesthetic infiltration"/>
    <s v="General Surgery"/>
    <s v="Dr Dummy 22"/>
    <d v="2026-08-16T13:36:00"/>
    <d v="2026-08-16T14:07:00"/>
    <m/>
    <m/>
    <n v="1"/>
    <s v="AUGUST-26-dummy-data.xlsx"/>
    <b v="0"/>
    <m/>
  </r>
  <r>
    <x v="1"/>
    <x v="1"/>
    <x v="14"/>
    <x v="1"/>
    <x v="2"/>
    <x v="0"/>
    <x v="0"/>
    <x v="4"/>
    <x v="0"/>
    <n v="1"/>
    <s v="St Dhh Main Theatre"/>
    <d v="2026-08-30T00:00:00"/>
    <d v="2026-08-30T08:00:00"/>
    <d v="2026-08-30T11:30:00"/>
    <m/>
    <m/>
    <m/>
    <m/>
    <m/>
    <m/>
    <m/>
    <m/>
    <n v="4"/>
    <n v="0"/>
    <n v="4"/>
    <s v="AUGUST-26-dummy-data.xlsx"/>
    <b v="0"/>
    <n v="0"/>
  </r>
  <r>
    <x v="1"/>
    <x v="1"/>
    <x v="14"/>
    <x v="1"/>
    <x v="2"/>
    <x v="0"/>
    <x v="0"/>
    <x v="4"/>
    <x v="1"/>
    <n v="1"/>
    <s v="St Dhh Main Theatre"/>
    <d v="2026-08-30T00:00:00"/>
    <d v="2026-08-30T08:00:00"/>
    <d v="2026-08-30T11:30:00"/>
    <s v="910744975763"/>
    <s v="713167"/>
    <s v="Laparoscopic appendicectomy"/>
    <s v="Wound dressing"/>
    <s v="General Surgery"/>
    <s v="Dr Dummy 16"/>
    <d v="2026-08-30T08:12:00"/>
    <d v="2026-08-30T08:44:00"/>
    <m/>
    <m/>
    <n v="1"/>
    <s v="AUGUST-26-dummy-data.xlsx"/>
    <b v="0"/>
    <m/>
  </r>
  <r>
    <x v="1"/>
    <x v="1"/>
    <x v="14"/>
    <x v="1"/>
    <x v="2"/>
    <x v="0"/>
    <x v="0"/>
    <x v="4"/>
    <x v="1"/>
    <n v="1"/>
    <s v="St Dhh Main Theatre"/>
    <d v="2026-08-30T00:00:00"/>
    <d v="2026-08-30T08:00:00"/>
    <d v="2026-08-30T11:30:00"/>
    <s v="931893706624"/>
    <s v="986876"/>
    <s v="Laparoscopic cholecystectomy"/>
    <m/>
    <s v="General Surgery"/>
    <s v="Dr Dummy 16"/>
    <d v="2026-08-30T10:40:00"/>
    <d v="2026-08-30T11:09:00"/>
    <m/>
    <m/>
    <n v="1"/>
    <s v="AUGUST-26-dummy-data.xlsx"/>
    <b v="0"/>
    <m/>
  </r>
  <r>
    <x v="1"/>
    <x v="1"/>
    <x v="14"/>
    <x v="1"/>
    <x v="2"/>
    <x v="0"/>
    <x v="0"/>
    <x v="4"/>
    <x v="1"/>
    <n v="1"/>
    <s v="St Dhh Main Theatre"/>
    <d v="2026-08-30T00:00:00"/>
    <d v="2026-08-30T08:00:00"/>
    <d v="2026-08-30T11:30:00"/>
    <s v="946190920425"/>
    <s v="896283"/>
    <s v="Laparoscopic appendicectomy"/>
    <s v="Local anaesthetic infiltration"/>
    <s v="General Surgery"/>
    <s v="Dr Dummy 16"/>
    <d v="2026-08-30T09:54:00"/>
    <d v="2026-08-30T10:27:00"/>
    <m/>
    <m/>
    <n v="1"/>
    <s v="AUGUST-26-dummy-data.xlsx"/>
    <b v="0"/>
    <m/>
  </r>
  <r>
    <x v="1"/>
    <x v="1"/>
    <x v="14"/>
    <x v="1"/>
    <x v="2"/>
    <x v="0"/>
    <x v="0"/>
    <x v="4"/>
    <x v="1"/>
    <n v="1"/>
    <s v="St Dhh Main Theatre"/>
    <d v="2026-08-30T00:00:00"/>
    <d v="2026-08-30T08:00:00"/>
    <d v="2026-08-30T11:30:00"/>
    <s v="977256465469"/>
    <s v="825381"/>
    <s v="Incision and drainage of abscess"/>
    <m/>
    <s v="General Surgery"/>
    <s v="Dr Dummy 16"/>
    <d v="2026-08-30T08:59:00"/>
    <d v="2026-08-30T09:24:00"/>
    <m/>
    <m/>
    <n v="1"/>
    <s v="AUGUST-26-dummy-data.xlsx"/>
    <b v="0"/>
    <m/>
  </r>
  <r>
    <x v="1"/>
    <x v="1"/>
    <x v="14"/>
    <x v="2"/>
    <x v="0"/>
    <x v="0"/>
    <x v="0"/>
    <x v="7"/>
    <x v="0"/>
    <n v="1"/>
    <s v="St Dhh Main Theatre"/>
    <d v="2026-06-08T00:00:00"/>
    <d v="2026-06-08T08:00:00"/>
    <d v="2026-06-08T12:00:00"/>
    <m/>
    <m/>
    <m/>
    <m/>
    <m/>
    <m/>
    <m/>
    <m/>
    <n v="4"/>
    <n v="0"/>
    <n v="4"/>
    <s v="JUNE-26-dummy-data.xlsx"/>
    <b v="0"/>
    <n v="0"/>
  </r>
  <r>
    <x v="1"/>
    <x v="1"/>
    <x v="14"/>
    <x v="2"/>
    <x v="0"/>
    <x v="0"/>
    <x v="0"/>
    <x v="7"/>
    <x v="1"/>
    <n v="1"/>
    <s v="St Dhh Main Theatre"/>
    <d v="2026-06-08T00:00:00"/>
    <d v="2026-06-08T08:00:00"/>
    <d v="2026-06-08T12:00:00"/>
    <s v="620841573970"/>
    <s v="60133559"/>
    <s v="Skin graft"/>
    <m/>
    <s v="Plastic Surgery"/>
    <s v="Dr Dummy 02"/>
    <d v="2026-06-08T10:08:00"/>
    <d v="2026-06-08T10:33:00"/>
    <m/>
    <m/>
    <n v="1"/>
    <s v="JUNE-26-dummy-data.xlsx"/>
    <b v="0"/>
    <m/>
  </r>
  <r>
    <x v="1"/>
    <x v="1"/>
    <x v="14"/>
    <x v="2"/>
    <x v="0"/>
    <x v="0"/>
    <x v="0"/>
    <x v="7"/>
    <x v="1"/>
    <n v="1"/>
    <s v="St Dhh Main Theatre"/>
    <d v="2026-06-08T00:00:00"/>
    <d v="2026-06-08T08:00:00"/>
    <d v="2026-06-08T12:00:00"/>
    <s v="645214444258"/>
    <s v="60289310"/>
    <s v="Scar revision"/>
    <m/>
    <s v="Plastic Surgery"/>
    <s v="Dr Dummy 02"/>
    <d v="2026-06-08T09:07:00"/>
    <d v="2026-06-08T09:47:00"/>
    <m/>
    <m/>
    <n v="1"/>
    <s v="JUNE-26-dummy-data.xlsx"/>
    <b v="0"/>
    <m/>
  </r>
  <r>
    <x v="1"/>
    <x v="1"/>
    <x v="14"/>
    <x v="2"/>
    <x v="0"/>
    <x v="0"/>
    <x v="0"/>
    <x v="7"/>
    <x v="1"/>
    <n v="1"/>
    <s v="St Dhh Main Theatre"/>
    <d v="2026-06-08T00:00:00"/>
    <d v="2026-06-08T08:00:00"/>
    <d v="2026-06-08T12:00:00"/>
    <s v="664254139595"/>
    <s v="60135956"/>
    <s v="Scar revision"/>
    <m/>
    <s v="Plastic Surgery"/>
    <s v="Dr Dummy 02"/>
    <d v="2026-06-08T11:07:00"/>
    <d v="2026-06-08T11:33:00"/>
    <m/>
    <m/>
    <n v="1"/>
    <s v="JUNE-26-dummy-data.xlsx"/>
    <b v="0"/>
    <m/>
  </r>
  <r>
    <x v="1"/>
    <x v="1"/>
    <x v="14"/>
    <x v="2"/>
    <x v="0"/>
    <x v="0"/>
    <x v="0"/>
    <x v="7"/>
    <x v="1"/>
    <n v="1"/>
    <s v="St Dhh Main Theatre"/>
    <d v="2026-06-08T00:00:00"/>
    <d v="2026-06-08T08:00:00"/>
    <d v="2026-06-08T12:00:00"/>
    <s v="666657990635"/>
    <s v="60046411"/>
    <s v="Hand wound repair"/>
    <m/>
    <s v="Plastic Surgery"/>
    <s v="Dr Dummy 02"/>
    <d v="2026-06-08T08:10:00"/>
    <d v="2026-06-08T08:42:00"/>
    <m/>
    <m/>
    <n v="1"/>
    <s v="JUNE-26-dummy-data.xlsx"/>
    <b v="0"/>
    <m/>
  </r>
  <r>
    <x v="1"/>
    <x v="1"/>
    <x v="14"/>
    <x v="2"/>
    <x v="0"/>
    <x v="0"/>
    <x v="0"/>
    <x v="7"/>
    <x v="0"/>
    <n v="1"/>
    <s v="St Dhh Main Theatre"/>
    <d v="2026-06-20T00:00:00"/>
    <d v="2026-06-20T09:00:00"/>
    <d v="2026-06-20T13:00:00"/>
    <m/>
    <m/>
    <m/>
    <m/>
    <m/>
    <m/>
    <m/>
    <m/>
    <n v="4"/>
    <n v="0"/>
    <n v="4"/>
    <s v="JUNE-26-dummy-data.xlsx"/>
    <b v="0"/>
    <n v="0"/>
  </r>
  <r>
    <x v="1"/>
    <x v="1"/>
    <x v="14"/>
    <x v="2"/>
    <x v="0"/>
    <x v="0"/>
    <x v="0"/>
    <x v="7"/>
    <x v="1"/>
    <n v="1"/>
    <s v="St Dhh Main Theatre"/>
    <d v="2026-06-20T00:00:00"/>
    <d v="2026-06-20T09:00:00"/>
    <d v="2026-06-20T13:00:00"/>
    <s v="634883853955"/>
    <s v="60211838"/>
    <s v="Excision of skin lesion"/>
    <m/>
    <s v="Plastic Surgery"/>
    <s v="Dr Dummy 02"/>
    <d v="2026-06-20T11:05:00"/>
    <d v="2026-06-20T11:35:00"/>
    <m/>
    <m/>
    <n v="1"/>
    <s v="JUNE-26-dummy-data.xlsx"/>
    <b v="0"/>
    <m/>
  </r>
  <r>
    <x v="1"/>
    <x v="1"/>
    <x v="14"/>
    <x v="2"/>
    <x v="0"/>
    <x v="0"/>
    <x v="0"/>
    <x v="7"/>
    <x v="1"/>
    <n v="1"/>
    <s v="St Dhh Main Theatre"/>
    <d v="2026-06-20T00:00:00"/>
    <d v="2026-06-20T09:00:00"/>
    <d v="2026-06-20T13:00:00"/>
    <s v="638402637629"/>
    <s v="60222021"/>
    <s v="Scar revision"/>
    <m/>
    <s v="Plastic Surgery"/>
    <s v="Dr Dummy 02"/>
    <d v="2026-06-20T09:02:00"/>
    <d v="2026-06-20T09:42:00"/>
    <m/>
    <m/>
    <n v="1"/>
    <s v="JUNE-26-dummy-data.xlsx"/>
    <b v="0"/>
    <m/>
  </r>
  <r>
    <x v="1"/>
    <x v="1"/>
    <x v="14"/>
    <x v="2"/>
    <x v="0"/>
    <x v="0"/>
    <x v="0"/>
    <x v="7"/>
    <x v="1"/>
    <n v="1"/>
    <s v="St Dhh Main Theatre"/>
    <d v="2026-06-20T00:00:00"/>
    <d v="2026-06-20T09:00:00"/>
    <d v="2026-06-20T13:00:00"/>
    <s v="665657496800"/>
    <s v="60205410"/>
    <s v="Hand wound repair"/>
    <m/>
    <s v="Plastic Surgery"/>
    <s v="Dr Dummy 02"/>
    <d v="2026-06-20T12:04:00"/>
    <d v="2026-06-20T12:31:00"/>
    <m/>
    <m/>
    <n v="1"/>
    <s v="JUNE-26-dummy-data.xlsx"/>
    <b v="0"/>
    <m/>
  </r>
  <r>
    <x v="1"/>
    <x v="1"/>
    <x v="14"/>
    <x v="2"/>
    <x v="0"/>
    <x v="0"/>
    <x v="0"/>
    <x v="7"/>
    <x v="1"/>
    <n v="1"/>
    <s v="St Dhh Main Theatre"/>
    <d v="2026-06-20T00:00:00"/>
    <d v="2026-06-20T09:00:00"/>
    <d v="2026-06-20T13:00:00"/>
    <s v="679213881468"/>
    <s v="60028978"/>
    <s v="Skin graft"/>
    <m/>
    <s v="Plastic Surgery"/>
    <s v="Dr Dummy 02"/>
    <d v="2026-06-20T10:03:00"/>
    <d v="2026-06-20T10:28:00"/>
    <m/>
    <m/>
    <n v="1"/>
    <s v="JUNE-26-dummy-data.xlsx"/>
    <b v="0"/>
    <m/>
  </r>
  <r>
    <x v="1"/>
    <x v="1"/>
    <x v="14"/>
    <x v="2"/>
    <x v="0"/>
    <x v="0"/>
    <x v="0"/>
    <x v="1"/>
    <x v="0"/>
    <n v="1"/>
    <s v="St Dhh Main Theatre"/>
    <d v="2026-06-23T00:00:00"/>
    <d v="2026-06-23T08:30:00"/>
    <d v="2026-06-23T12:30:00"/>
    <m/>
    <m/>
    <m/>
    <m/>
    <m/>
    <m/>
    <m/>
    <m/>
    <n v="4"/>
    <n v="0"/>
    <n v="4"/>
    <s v="JUNE-26-dummy-data.xlsx"/>
    <b v="0"/>
    <n v="0"/>
  </r>
  <r>
    <x v="1"/>
    <x v="1"/>
    <x v="14"/>
    <x v="2"/>
    <x v="0"/>
    <x v="0"/>
    <x v="0"/>
    <x v="1"/>
    <x v="1"/>
    <n v="1"/>
    <s v="St Dhh Main Theatre"/>
    <d v="2026-06-23T00:00:00"/>
    <d v="2026-06-23T08:30:00"/>
    <d v="2026-06-23T12:30:00"/>
    <s v="636178700811"/>
    <s v="60226727"/>
    <s v="Ureteroscopy"/>
    <m/>
    <s v="Urology"/>
    <s v="Dr Dummy 10"/>
    <d v="2026-06-23T08:42:00"/>
    <d v="2026-06-23T09:23:00"/>
    <m/>
    <m/>
    <n v="1"/>
    <s v="JUNE-26-dummy-data.xlsx"/>
    <b v="0"/>
    <m/>
  </r>
  <r>
    <x v="1"/>
    <x v="1"/>
    <x v="14"/>
    <x v="2"/>
    <x v="0"/>
    <x v="0"/>
    <x v="0"/>
    <x v="1"/>
    <x v="1"/>
    <n v="1"/>
    <s v="St Dhh Main Theatre"/>
    <d v="2026-06-23T00:00:00"/>
    <d v="2026-06-23T08:30:00"/>
    <d v="2026-06-23T12:30:00"/>
    <s v="644241019710"/>
    <s v="60020823"/>
    <s v="Ureteroscopy"/>
    <m/>
    <s v="Urology"/>
    <s v="Dr Dummy 10"/>
    <d v="2026-06-23T09:41:00"/>
    <d v="2026-06-23T10:06:00"/>
    <m/>
    <m/>
    <n v="1"/>
    <s v="JUNE-26-dummy-data.xlsx"/>
    <b v="0"/>
    <m/>
  </r>
  <r>
    <x v="1"/>
    <x v="1"/>
    <x v="14"/>
    <x v="2"/>
    <x v="0"/>
    <x v="0"/>
    <x v="0"/>
    <x v="1"/>
    <x v="1"/>
    <n v="1"/>
    <s v="St Dhh Main Theatre"/>
    <d v="2026-06-23T00:00:00"/>
    <d v="2026-06-23T08:30:00"/>
    <d v="2026-06-23T12:30:00"/>
    <s v="648542172274"/>
    <s v="60248740"/>
    <s v="Ureteric stent insertion"/>
    <m/>
    <s v="Urology"/>
    <s v="Dr Dummy 10"/>
    <d v="2026-06-23T10:39:00"/>
    <d v="2026-06-23T11:10:00"/>
    <m/>
    <m/>
    <n v="1"/>
    <s v="JUNE-26-dummy-data.xlsx"/>
    <b v="0"/>
    <m/>
  </r>
  <r>
    <x v="1"/>
    <x v="1"/>
    <x v="14"/>
    <x v="2"/>
    <x v="0"/>
    <x v="0"/>
    <x v="0"/>
    <x v="1"/>
    <x v="1"/>
    <n v="1"/>
    <s v="St Dhh Main Theatre"/>
    <d v="2026-06-23T00:00:00"/>
    <d v="2026-06-23T08:30:00"/>
    <d v="2026-06-23T12:30:00"/>
    <s v="652552960812"/>
    <s v="60122111"/>
    <s v="Ureteric stent insertion"/>
    <m/>
    <s v="Urology"/>
    <s v="Dr Dummy 10"/>
    <d v="2026-06-23T11:33:00"/>
    <d v="2026-06-23T12:14:00"/>
    <m/>
    <m/>
    <n v="1"/>
    <s v="JUNE-26-dummy-data.xlsx"/>
    <b v="0"/>
    <m/>
  </r>
  <r>
    <x v="1"/>
    <x v="1"/>
    <x v="14"/>
    <x v="2"/>
    <x v="0"/>
    <x v="0"/>
    <x v="0"/>
    <x v="0"/>
    <x v="0"/>
    <n v="1"/>
    <s v="St Dhh Main Theatre"/>
    <d v="2026-06-30T00:00:00"/>
    <d v="2026-06-30T09:00:00"/>
    <d v="2026-06-30T13:00:00"/>
    <m/>
    <m/>
    <m/>
    <m/>
    <m/>
    <m/>
    <m/>
    <m/>
    <n v="4"/>
    <n v="0"/>
    <n v="4"/>
    <s v="JUNE-26-dummy-data.xlsx"/>
    <b v="0"/>
    <n v="0"/>
  </r>
  <r>
    <x v="1"/>
    <x v="1"/>
    <x v="14"/>
    <x v="2"/>
    <x v="0"/>
    <x v="0"/>
    <x v="0"/>
    <x v="0"/>
    <x v="1"/>
    <n v="1"/>
    <s v="St Dhh Main Theatre"/>
    <d v="2026-06-30T00:00:00"/>
    <d v="2026-06-30T09:00:00"/>
    <d v="2026-06-30T13:00:00"/>
    <s v="625700620957"/>
    <s v="60149118"/>
    <s v="Diagnostic laparoscopy"/>
    <m/>
    <s v="Gynaecology"/>
    <s v="Dr Dummy 14"/>
    <d v="2026-06-30T11:12:00"/>
    <d v="2026-06-30T11:56:00"/>
    <m/>
    <m/>
    <n v="1"/>
    <s v="JUNE-26-dummy-data.xlsx"/>
    <b v="0"/>
    <m/>
  </r>
  <r>
    <x v="1"/>
    <x v="1"/>
    <x v="14"/>
    <x v="2"/>
    <x v="0"/>
    <x v="0"/>
    <x v="0"/>
    <x v="0"/>
    <x v="1"/>
    <n v="1"/>
    <s v="St Dhh Main Theatre"/>
    <d v="2026-06-30T00:00:00"/>
    <d v="2026-06-30T09:00:00"/>
    <d v="2026-06-30T13:00:00"/>
    <s v="668656340077"/>
    <s v="60054227"/>
    <s v="Cervical polypectomy"/>
    <m/>
    <s v="Gynaecology"/>
    <s v="Dr Dummy 14"/>
    <d v="2026-06-30T12:05:00"/>
    <d v="2026-06-30T12:35:00"/>
    <m/>
    <m/>
    <n v="1"/>
    <s v="JUNE-26-dummy-data.xlsx"/>
    <b v="0"/>
    <m/>
  </r>
  <r>
    <x v="1"/>
    <x v="1"/>
    <x v="14"/>
    <x v="2"/>
    <x v="0"/>
    <x v="0"/>
    <x v="0"/>
    <x v="0"/>
    <x v="1"/>
    <n v="1"/>
    <s v="St Dhh Main Theatre"/>
    <d v="2026-06-30T00:00:00"/>
    <d v="2026-06-30T09:00:00"/>
    <d v="2026-06-30T13:00:00"/>
    <s v="684898828923"/>
    <s v="60140467"/>
    <s v="Diagnostic laparoscopy"/>
    <m/>
    <s v="Gynaecology"/>
    <s v="Dr Dummy 14"/>
    <d v="2026-06-30T10:09:00"/>
    <d v="2026-06-30T10:29:00"/>
    <m/>
    <m/>
    <n v="1"/>
    <s v="JUNE-26-dummy-data.xlsx"/>
    <b v="0"/>
    <m/>
  </r>
  <r>
    <x v="1"/>
    <x v="1"/>
    <x v="14"/>
    <x v="2"/>
    <x v="0"/>
    <x v="0"/>
    <x v="0"/>
    <x v="0"/>
    <x v="1"/>
    <n v="1"/>
    <s v="St Dhh Main Theatre"/>
    <d v="2026-06-30T00:00:00"/>
    <d v="2026-06-30T09:00:00"/>
    <d v="2026-06-30T13:00:00"/>
    <s v="696423197559"/>
    <s v="60139580"/>
    <s v="Diagnostic laparoscopy"/>
    <m/>
    <s v="Gynaecology"/>
    <s v="Dr Dummy 14"/>
    <d v="2026-06-30T09:07:00"/>
    <d v="2026-06-30T09:38:00"/>
    <m/>
    <m/>
    <n v="1"/>
    <s v="JUNE-26-dummy-data.xlsx"/>
    <b v="0"/>
    <m/>
  </r>
  <r>
    <x v="1"/>
    <x v="1"/>
    <x v="14"/>
    <x v="2"/>
    <x v="1"/>
    <x v="0"/>
    <x v="0"/>
    <x v="0"/>
    <x v="0"/>
    <n v="1"/>
    <s v="St Dhh Main Theatre"/>
    <d v="2026-07-07T00:00:00"/>
    <d v="2026-07-07T09:00:00"/>
    <d v="2026-07-07T13:00:00"/>
    <m/>
    <m/>
    <m/>
    <m/>
    <m/>
    <m/>
    <m/>
    <m/>
    <n v="4"/>
    <n v="0"/>
    <n v="4"/>
    <s v="JULY-26-dummy-data.xlsx"/>
    <b v="0"/>
    <n v="0"/>
  </r>
  <r>
    <x v="1"/>
    <x v="1"/>
    <x v="14"/>
    <x v="2"/>
    <x v="1"/>
    <x v="0"/>
    <x v="0"/>
    <x v="0"/>
    <x v="1"/>
    <n v="1"/>
    <s v="St Dhh Main Theatre"/>
    <d v="2026-07-07T00:00:00"/>
    <d v="2026-07-07T09:00:00"/>
    <d v="2026-07-07T13:00:00"/>
    <s v="712970384769"/>
    <s v="70159943"/>
    <s v="Cervical polypectomy"/>
    <s v="Wound dressing"/>
    <s v="Gynaecology"/>
    <s v="Dr Dummy 21"/>
    <d v="2026-07-07T09:08:00"/>
    <d v="2026-07-07T09:43:00"/>
    <m/>
    <m/>
    <n v="1"/>
    <s v="JULY-26-dummy-data.xlsx"/>
    <b v="0"/>
    <m/>
  </r>
  <r>
    <x v="1"/>
    <x v="1"/>
    <x v="14"/>
    <x v="2"/>
    <x v="1"/>
    <x v="0"/>
    <x v="0"/>
    <x v="0"/>
    <x v="1"/>
    <n v="1"/>
    <s v="St Dhh Main Theatre"/>
    <d v="2026-07-07T00:00:00"/>
    <d v="2026-07-07T09:00:00"/>
    <d v="2026-07-07T13:00:00"/>
    <s v="727974656386"/>
    <s v="70115588"/>
    <s v="Diagnostic laparoscopy"/>
    <m/>
    <s v="Gynaecology"/>
    <s v="Dr Dummy 21"/>
    <d v="2026-07-07T11:05:00"/>
    <d v="2026-07-07T11:43:00"/>
    <m/>
    <m/>
    <n v="1"/>
    <s v="JULY-26-dummy-data.xlsx"/>
    <b v="0"/>
    <m/>
  </r>
  <r>
    <x v="1"/>
    <x v="1"/>
    <x v="14"/>
    <x v="2"/>
    <x v="1"/>
    <x v="0"/>
    <x v="0"/>
    <x v="0"/>
    <x v="1"/>
    <n v="1"/>
    <s v="St Dhh Main Theatre"/>
    <d v="2026-07-07T00:00:00"/>
    <d v="2026-07-07T09:00:00"/>
    <d v="2026-07-07T13:00:00"/>
    <s v="777107102027"/>
    <s v="70067830"/>
    <s v="Hysteroscopy"/>
    <m/>
    <s v="Gynaecology"/>
    <s v="Dr Dummy 21"/>
    <d v="2026-07-07T12:05:00"/>
    <d v="2026-07-07T12:41:00"/>
    <m/>
    <m/>
    <n v="1"/>
    <s v="JULY-26-dummy-data.xlsx"/>
    <b v="0"/>
    <m/>
  </r>
  <r>
    <x v="1"/>
    <x v="1"/>
    <x v="14"/>
    <x v="2"/>
    <x v="1"/>
    <x v="0"/>
    <x v="0"/>
    <x v="0"/>
    <x v="1"/>
    <n v="1"/>
    <s v="St Dhh Main Theatre"/>
    <d v="2026-07-07T00:00:00"/>
    <d v="2026-07-07T09:00:00"/>
    <d v="2026-07-07T13:00:00"/>
    <s v="785763508057"/>
    <s v="70080571"/>
    <s v="Diagnostic laparoscopy"/>
    <m/>
    <s v="Gynaecology"/>
    <s v="Dr Dummy 21"/>
    <d v="2026-07-07T10:12:00"/>
    <d v="2026-07-07T10:50:00"/>
    <m/>
    <m/>
    <n v="1"/>
    <s v="JULY-26-dummy-data.xlsx"/>
    <b v="0"/>
    <m/>
  </r>
  <r>
    <x v="1"/>
    <x v="1"/>
    <x v="14"/>
    <x v="2"/>
    <x v="1"/>
    <x v="0"/>
    <x v="0"/>
    <x v="4"/>
    <x v="0"/>
    <n v="1"/>
    <s v="St Dhh Main Theatre"/>
    <d v="2026-07-18T00:00:00"/>
    <d v="2026-07-18T13:00:00"/>
    <d v="2026-07-18T17:00:00"/>
    <m/>
    <m/>
    <m/>
    <m/>
    <m/>
    <m/>
    <m/>
    <m/>
    <n v="4"/>
    <n v="0"/>
    <n v="4"/>
    <s v="JULY-26-dummy-data.xlsx"/>
    <b v="0"/>
    <n v="0"/>
  </r>
  <r>
    <x v="1"/>
    <x v="1"/>
    <x v="14"/>
    <x v="2"/>
    <x v="1"/>
    <x v="0"/>
    <x v="0"/>
    <x v="4"/>
    <x v="1"/>
    <n v="1"/>
    <s v="St Dhh Main Theatre"/>
    <d v="2026-07-18T00:00:00"/>
    <d v="2026-07-18T13:00:00"/>
    <d v="2026-07-18T17:00:00"/>
    <s v="707901533692"/>
    <s v="70071931"/>
    <s v="Laparoscopic appendicectomy"/>
    <m/>
    <s v="General Surgery"/>
    <s v="Dr Dummy 01"/>
    <d v="2026-07-18T13:04:00"/>
    <d v="2026-07-18T13:41:00"/>
    <m/>
    <m/>
    <n v="1"/>
    <s v="JULY-26-dummy-data.xlsx"/>
    <b v="0"/>
    <m/>
  </r>
  <r>
    <x v="1"/>
    <x v="1"/>
    <x v="14"/>
    <x v="2"/>
    <x v="1"/>
    <x v="0"/>
    <x v="0"/>
    <x v="4"/>
    <x v="1"/>
    <n v="1"/>
    <s v="St Dhh Main Theatre"/>
    <d v="2026-07-18T00:00:00"/>
    <d v="2026-07-18T13:00:00"/>
    <d v="2026-07-18T17:00:00"/>
    <s v="742669238382"/>
    <s v="70112878"/>
    <s v="Inguinal hernia repair"/>
    <s v="Local anaesthetic infiltration"/>
    <s v="General Surgery"/>
    <s v="Dr Dummy 01"/>
    <d v="2026-07-18T16:05:00"/>
    <d v="2026-07-18T16:42:00"/>
    <m/>
    <m/>
    <n v="1"/>
    <s v="JULY-26-dummy-data.xlsx"/>
    <b v="0"/>
    <m/>
  </r>
  <r>
    <x v="1"/>
    <x v="1"/>
    <x v="14"/>
    <x v="2"/>
    <x v="1"/>
    <x v="0"/>
    <x v="0"/>
    <x v="4"/>
    <x v="1"/>
    <n v="1"/>
    <s v="St Dhh Main Theatre"/>
    <d v="2026-07-18T00:00:00"/>
    <d v="2026-07-18T13:00:00"/>
    <d v="2026-07-18T17:00:00"/>
    <s v="753019316843"/>
    <s v="70005928"/>
    <s v="Excision of skin lesion"/>
    <s v="Wound closure"/>
    <s v="General Surgery"/>
    <s v="Dr Dummy 01"/>
    <d v="2026-07-18T15:05:00"/>
    <d v="2026-07-18T15:48:00"/>
    <m/>
    <m/>
    <n v="1"/>
    <s v="JULY-26-dummy-data.xlsx"/>
    <b v="0"/>
    <m/>
  </r>
  <r>
    <x v="1"/>
    <x v="1"/>
    <x v="14"/>
    <x v="2"/>
    <x v="1"/>
    <x v="0"/>
    <x v="0"/>
    <x v="4"/>
    <x v="1"/>
    <n v="1"/>
    <s v="St Dhh Main Theatre"/>
    <d v="2026-07-18T00:00:00"/>
    <d v="2026-07-18T13:00:00"/>
    <d v="2026-07-18T17:00:00"/>
    <s v="782713157123"/>
    <s v="70124409"/>
    <s v="Excision of skin lesion"/>
    <s v="Wound closure"/>
    <s v="General Surgery"/>
    <s v="Dr Dummy 01"/>
    <d v="2026-07-18T14:07:00"/>
    <d v="2026-07-18T14:32:00"/>
    <m/>
    <m/>
    <n v="1"/>
    <s v="JULY-26-dummy-data.xlsx"/>
    <b v="0"/>
    <m/>
  </r>
  <r>
    <x v="1"/>
    <x v="1"/>
    <x v="14"/>
    <x v="2"/>
    <x v="1"/>
    <x v="0"/>
    <x v="0"/>
    <x v="6"/>
    <x v="0"/>
    <n v="1"/>
    <s v="St Dhh Main Theatre"/>
    <d v="2026-07-21T00:00:00"/>
    <d v="2026-07-21T13:00:00"/>
    <d v="2026-07-21T17:00:00"/>
    <m/>
    <m/>
    <m/>
    <m/>
    <m/>
    <m/>
    <m/>
    <m/>
    <n v="4"/>
    <n v="0"/>
    <n v="4"/>
    <s v="JULY-26-dummy-data.xlsx"/>
    <b v="0"/>
    <n v="0"/>
  </r>
  <r>
    <x v="1"/>
    <x v="1"/>
    <x v="14"/>
    <x v="2"/>
    <x v="1"/>
    <x v="0"/>
    <x v="0"/>
    <x v="6"/>
    <x v="1"/>
    <n v="1"/>
    <s v="St Dhh Main Theatre"/>
    <d v="2026-07-21T00:00:00"/>
    <d v="2026-07-21T13:00:00"/>
    <d v="2026-07-21T17:00:00"/>
    <s v="721157926902"/>
    <s v="70065655"/>
    <s v="Wrist fracture fixation"/>
    <m/>
    <s v="Trauma and Orthopaedics"/>
    <s v="Dr Dummy 21"/>
    <d v="2026-07-21T13:03:00"/>
    <d v="2026-07-21T13:31:00"/>
    <m/>
    <m/>
    <n v="1"/>
    <s v="JULY-26-dummy-data.xlsx"/>
    <b v="0"/>
    <m/>
  </r>
  <r>
    <x v="1"/>
    <x v="1"/>
    <x v="14"/>
    <x v="2"/>
    <x v="1"/>
    <x v="0"/>
    <x v="0"/>
    <x v="6"/>
    <x v="1"/>
    <n v="1"/>
    <s v="St Dhh Main Theatre"/>
    <d v="2026-07-21T00:00:00"/>
    <d v="2026-07-21T13:00:00"/>
    <d v="2026-07-21T17:00:00"/>
    <s v="738163648009"/>
    <s v="70209432"/>
    <s v="Carpal tunnel release"/>
    <m/>
    <s v="Trauma and Orthopaedics"/>
    <s v="Dr Dummy 21"/>
    <d v="2026-07-21T15:11:00"/>
    <d v="2026-07-21T15:51:00"/>
    <m/>
    <m/>
    <n v="1"/>
    <s v="JULY-26-dummy-data.xlsx"/>
    <b v="0"/>
    <m/>
  </r>
  <r>
    <x v="1"/>
    <x v="1"/>
    <x v="14"/>
    <x v="2"/>
    <x v="1"/>
    <x v="0"/>
    <x v="0"/>
    <x v="6"/>
    <x v="1"/>
    <n v="1"/>
    <s v="St Dhh Main Theatre"/>
    <d v="2026-07-21T00:00:00"/>
    <d v="2026-07-21T13:00:00"/>
    <d v="2026-07-21T17:00:00"/>
    <s v="755331908934"/>
    <s v="70207978"/>
    <s v="Wrist fracture fixation"/>
    <m/>
    <s v="Trauma and Orthopaedics"/>
    <s v="Dr Dummy 21"/>
    <d v="2026-07-21T14:09:00"/>
    <d v="2026-07-21T14:36:00"/>
    <m/>
    <m/>
    <n v="1"/>
    <s v="JULY-26-dummy-data.xlsx"/>
    <b v="0"/>
    <m/>
  </r>
  <r>
    <x v="1"/>
    <x v="1"/>
    <x v="14"/>
    <x v="2"/>
    <x v="1"/>
    <x v="0"/>
    <x v="0"/>
    <x v="6"/>
    <x v="1"/>
    <n v="1"/>
    <s v="St Dhh Main Theatre"/>
    <d v="2026-07-21T00:00:00"/>
    <d v="2026-07-21T13:00:00"/>
    <d v="2026-07-21T17:00:00"/>
    <s v="789591994531"/>
    <s v="70114917"/>
    <s v="Knee arthroscopy"/>
    <m/>
    <s v="Trauma and Orthopaedics"/>
    <s v="Dr Dummy 21"/>
    <d v="2026-07-21T16:07:00"/>
    <d v="2026-07-21T16:44:00"/>
    <m/>
    <m/>
    <n v="1"/>
    <s v="JULY-26-dummy-data.xlsx"/>
    <b v="0"/>
    <m/>
  </r>
  <r>
    <x v="1"/>
    <x v="1"/>
    <x v="14"/>
    <x v="2"/>
    <x v="1"/>
    <x v="0"/>
    <x v="0"/>
    <x v="1"/>
    <x v="0"/>
    <n v="1"/>
    <s v="St Dhh Main Theatre"/>
    <d v="2026-07-25T00:00:00"/>
    <d v="2026-07-25T13:00:00"/>
    <d v="2026-07-25T17:00:00"/>
    <m/>
    <m/>
    <m/>
    <m/>
    <m/>
    <m/>
    <m/>
    <m/>
    <n v="4"/>
    <n v="0"/>
    <n v="4"/>
    <s v="JULY-26-dummy-data.xlsx"/>
    <b v="0"/>
    <n v="0"/>
  </r>
  <r>
    <x v="1"/>
    <x v="1"/>
    <x v="14"/>
    <x v="2"/>
    <x v="1"/>
    <x v="0"/>
    <x v="0"/>
    <x v="1"/>
    <x v="1"/>
    <n v="1"/>
    <s v="St Dhh Main Theatre"/>
    <d v="2026-07-25T00:00:00"/>
    <d v="2026-07-25T13:00:00"/>
    <d v="2026-07-25T17:00:00"/>
    <s v="714087855932"/>
    <s v="70036007"/>
    <s v="Flexible cystoscopy"/>
    <m/>
    <s v="Urology"/>
    <s v="Dr Dummy 03"/>
    <d v="2026-07-25T15:11:00"/>
    <d v="2026-07-25T15:45:00"/>
    <m/>
    <m/>
    <n v="1"/>
    <s v="JULY-26-dummy-data.xlsx"/>
    <b v="0"/>
    <m/>
  </r>
  <r>
    <x v="1"/>
    <x v="1"/>
    <x v="14"/>
    <x v="2"/>
    <x v="1"/>
    <x v="0"/>
    <x v="0"/>
    <x v="1"/>
    <x v="1"/>
    <n v="1"/>
    <s v="St Dhh Main Theatre"/>
    <d v="2026-07-25T00:00:00"/>
    <d v="2026-07-25T13:00:00"/>
    <d v="2026-07-25T17:00:00"/>
    <s v="742448033694"/>
    <s v="70110679"/>
    <s v="Circumcision"/>
    <m/>
    <s v="Urology"/>
    <s v="Dr Dummy 03"/>
    <d v="2026-07-25T16:07:00"/>
    <d v="2026-07-25T16:41:00"/>
    <m/>
    <m/>
    <n v="1"/>
    <s v="JULY-26-dummy-data.xlsx"/>
    <b v="0"/>
    <m/>
  </r>
  <r>
    <x v="1"/>
    <x v="1"/>
    <x v="14"/>
    <x v="2"/>
    <x v="1"/>
    <x v="0"/>
    <x v="0"/>
    <x v="1"/>
    <x v="1"/>
    <n v="1"/>
    <s v="St Dhh Main Theatre"/>
    <d v="2026-07-25T00:00:00"/>
    <d v="2026-07-25T13:00:00"/>
    <d v="2026-07-25T17:00:00"/>
    <s v="768469965038"/>
    <s v="70276488"/>
    <s v="Flexible cystoscopy"/>
    <s v="Wound closure"/>
    <s v="Urology"/>
    <s v="Dr Dummy 03"/>
    <d v="2026-07-25T13:07:00"/>
    <d v="2026-07-25T13:40:00"/>
    <m/>
    <m/>
    <n v="1"/>
    <s v="JULY-26-dummy-data.xlsx"/>
    <b v="0"/>
    <m/>
  </r>
  <r>
    <x v="1"/>
    <x v="1"/>
    <x v="14"/>
    <x v="2"/>
    <x v="1"/>
    <x v="0"/>
    <x v="0"/>
    <x v="1"/>
    <x v="1"/>
    <n v="1"/>
    <s v="St Dhh Main Theatre"/>
    <d v="2026-07-25T00:00:00"/>
    <d v="2026-07-25T13:00:00"/>
    <d v="2026-07-25T17:00:00"/>
    <s v="796248476136"/>
    <s v="70055048"/>
    <s v="Circumcision"/>
    <m/>
    <s v="Urology"/>
    <s v="Dr Dummy 03"/>
    <d v="2026-07-25T14:09:00"/>
    <d v="2026-07-25T14:39:00"/>
    <m/>
    <m/>
    <n v="1"/>
    <s v="JULY-26-dummy-data.xlsx"/>
    <b v="0"/>
    <m/>
  </r>
  <r>
    <x v="1"/>
    <x v="1"/>
    <x v="14"/>
    <x v="2"/>
    <x v="2"/>
    <x v="0"/>
    <x v="0"/>
    <x v="6"/>
    <x v="0"/>
    <n v="1"/>
    <s v="St Dhh Main Theatre"/>
    <d v="2026-08-08T00:00:00"/>
    <d v="2026-08-08T13:30:00"/>
    <d v="2026-08-08T17:30:00"/>
    <m/>
    <m/>
    <m/>
    <m/>
    <m/>
    <m/>
    <m/>
    <m/>
    <n v="4"/>
    <n v="0"/>
    <n v="4"/>
    <s v="AUGUST-26-dummy-data.xlsx"/>
    <b v="0"/>
    <n v="0"/>
  </r>
  <r>
    <x v="1"/>
    <x v="1"/>
    <x v="14"/>
    <x v="2"/>
    <x v="2"/>
    <x v="0"/>
    <x v="0"/>
    <x v="6"/>
    <x v="1"/>
    <n v="1"/>
    <s v="St Dhh Main Theatre"/>
    <d v="2026-08-08T00:00:00"/>
    <d v="2026-08-08T13:30:00"/>
    <d v="2026-08-08T17:30:00"/>
    <s v="915519035118"/>
    <s v="836612"/>
    <s v="Wrist fracture fixation"/>
    <s v="Local anaesthetic infiltration"/>
    <s v="Trauma and Orthopaedics"/>
    <s v="Dr Dummy 18"/>
    <d v="2026-08-08T16:37:00"/>
    <d v="2026-08-08T17:07:00"/>
    <m/>
    <m/>
    <n v="1"/>
    <s v="AUGUST-26-dummy-data.xlsx"/>
    <b v="0"/>
    <m/>
  </r>
  <r>
    <x v="1"/>
    <x v="1"/>
    <x v="14"/>
    <x v="2"/>
    <x v="2"/>
    <x v="0"/>
    <x v="0"/>
    <x v="6"/>
    <x v="1"/>
    <n v="1"/>
    <s v="St Dhh Main Theatre"/>
    <d v="2026-08-08T00:00:00"/>
    <d v="2026-08-08T13:30:00"/>
    <d v="2026-08-08T17:30:00"/>
    <s v="938132471125"/>
    <s v="925320"/>
    <s v="Removal of metalwork"/>
    <s v="Tissue biopsy"/>
    <s v="Trauma and Orthopaedics"/>
    <s v="Dr Dummy 18"/>
    <d v="2026-08-08T14:40:00"/>
    <d v="2026-08-08T15:14:00"/>
    <m/>
    <m/>
    <n v="1"/>
    <s v="AUGUST-26-dummy-data.xlsx"/>
    <b v="0"/>
    <m/>
  </r>
  <r>
    <x v="1"/>
    <x v="1"/>
    <x v="14"/>
    <x v="2"/>
    <x v="2"/>
    <x v="0"/>
    <x v="0"/>
    <x v="6"/>
    <x v="1"/>
    <n v="1"/>
    <s v="St Dhh Main Theatre"/>
    <d v="2026-08-08T00:00:00"/>
    <d v="2026-08-08T13:30:00"/>
    <d v="2026-08-08T17:30:00"/>
    <s v="968045671865"/>
    <s v="836709"/>
    <s v="Removal of metalwork"/>
    <s v="Wound dressing"/>
    <s v="Trauma and Orthopaedics"/>
    <s v="Dr Dummy 18"/>
    <d v="2026-08-08T13:41:00"/>
    <d v="2026-08-08T14:16:00"/>
    <m/>
    <m/>
    <n v="1"/>
    <s v="AUGUST-26-dummy-data.xlsx"/>
    <b v="0"/>
    <m/>
  </r>
  <r>
    <x v="1"/>
    <x v="1"/>
    <x v="14"/>
    <x v="2"/>
    <x v="2"/>
    <x v="0"/>
    <x v="0"/>
    <x v="6"/>
    <x v="1"/>
    <n v="1"/>
    <s v="St Dhh Main Theatre"/>
    <d v="2026-08-08T00:00:00"/>
    <d v="2026-08-08T13:30:00"/>
    <d v="2026-08-08T17:30:00"/>
    <s v="999695479938"/>
    <s v="827059"/>
    <s v="Carpal tunnel release"/>
    <m/>
    <s v="Trauma and Orthopaedics"/>
    <s v="Dr Dummy 18"/>
    <d v="2026-08-08T15:39:00"/>
    <d v="2026-08-08T16:01:00"/>
    <m/>
    <m/>
    <n v="1"/>
    <s v="AUGUST-26-dummy-data.xlsx"/>
    <b v="0"/>
    <m/>
  </r>
  <r>
    <x v="1"/>
    <x v="1"/>
    <x v="14"/>
    <x v="2"/>
    <x v="2"/>
    <x v="0"/>
    <x v="0"/>
    <x v="0"/>
    <x v="0"/>
    <n v="1"/>
    <s v="St Dhh Main Theatre"/>
    <d v="2026-08-09T00:00:00"/>
    <d v="2026-08-09T09:00:00"/>
    <d v="2026-08-09T13:00:00"/>
    <m/>
    <m/>
    <m/>
    <m/>
    <m/>
    <m/>
    <m/>
    <m/>
    <n v="4"/>
    <n v="0"/>
    <n v="4"/>
    <s v="AUGUST-26-dummy-data.xlsx"/>
    <b v="0"/>
    <n v="0"/>
  </r>
  <r>
    <x v="1"/>
    <x v="1"/>
    <x v="14"/>
    <x v="2"/>
    <x v="2"/>
    <x v="0"/>
    <x v="0"/>
    <x v="0"/>
    <x v="1"/>
    <n v="1"/>
    <s v="St Dhh Main Theatre"/>
    <d v="2026-08-09T00:00:00"/>
    <d v="2026-08-09T09:00:00"/>
    <d v="2026-08-09T13:00:00"/>
    <s v="933853274420"/>
    <s v="835635"/>
    <s v="Diagnostic laparoscopy"/>
    <s v="Diagnostic examination"/>
    <s v="Gynaecology"/>
    <s v="Dr Dummy 10"/>
    <d v="2026-08-09T12:11:00"/>
    <d v="2026-08-09T12:48:00"/>
    <m/>
    <m/>
    <n v="1"/>
    <s v="AUGUST-26-dummy-data.xlsx"/>
    <b v="0"/>
    <m/>
  </r>
  <r>
    <x v="1"/>
    <x v="1"/>
    <x v="14"/>
    <x v="2"/>
    <x v="2"/>
    <x v="0"/>
    <x v="0"/>
    <x v="0"/>
    <x v="1"/>
    <n v="1"/>
    <s v="St Dhh Main Theatre"/>
    <d v="2026-08-09T00:00:00"/>
    <d v="2026-08-09T09:00:00"/>
    <d v="2026-08-09T13:00:00"/>
    <s v="940715085202"/>
    <s v="702412"/>
    <s v="Diagnostic laparoscopy"/>
    <m/>
    <s v="Gynaecology"/>
    <s v="Dr Dummy 10"/>
    <d v="2026-08-09T09:04:00"/>
    <d v="2026-08-09T09:36:00"/>
    <m/>
    <m/>
    <n v="1"/>
    <s v="AUGUST-26-dummy-data.xlsx"/>
    <b v="0"/>
    <m/>
  </r>
  <r>
    <x v="1"/>
    <x v="1"/>
    <x v="14"/>
    <x v="2"/>
    <x v="2"/>
    <x v="0"/>
    <x v="0"/>
    <x v="0"/>
    <x v="1"/>
    <n v="1"/>
    <s v="St Dhh Main Theatre"/>
    <d v="2026-08-09T00:00:00"/>
    <d v="2026-08-09T09:00:00"/>
    <d v="2026-08-09T13:00:00"/>
    <s v="993602517851"/>
    <s v="863905"/>
    <s v="Cervical polypectomy"/>
    <s v="Tissue biopsy"/>
    <s v="Gynaecology"/>
    <s v="Dr Dummy 10"/>
    <d v="2026-08-09T11:03:00"/>
    <d v="2026-08-09T11:40:00"/>
    <m/>
    <m/>
    <n v="1"/>
    <s v="AUGUST-26-dummy-data.xlsx"/>
    <b v="0"/>
    <m/>
  </r>
  <r>
    <x v="1"/>
    <x v="1"/>
    <x v="14"/>
    <x v="2"/>
    <x v="2"/>
    <x v="0"/>
    <x v="0"/>
    <x v="0"/>
    <x v="1"/>
    <n v="1"/>
    <s v="St Dhh Main Theatre"/>
    <d v="2026-08-09T00:00:00"/>
    <d v="2026-08-09T09:00:00"/>
    <d v="2026-08-09T13:00:00"/>
    <s v="995531670422"/>
    <s v="931953"/>
    <s v="Cervical polypectomy"/>
    <m/>
    <s v="Gynaecology"/>
    <s v="Dr Dummy 10"/>
    <d v="2026-08-09T10:05:00"/>
    <d v="2026-08-09T10:42:00"/>
    <m/>
    <m/>
    <n v="1"/>
    <s v="AUGUST-26-dummy-data.xlsx"/>
    <b v="0"/>
    <m/>
  </r>
  <r>
    <x v="1"/>
    <x v="1"/>
    <x v="14"/>
    <x v="2"/>
    <x v="2"/>
    <x v="0"/>
    <x v="0"/>
    <x v="7"/>
    <x v="0"/>
    <n v="1"/>
    <s v="St Dhh Main Theatre"/>
    <d v="2026-08-10T00:00:00"/>
    <d v="2026-08-10T13:30:00"/>
    <d v="2026-08-10T17:30:00"/>
    <m/>
    <m/>
    <m/>
    <m/>
    <m/>
    <m/>
    <m/>
    <m/>
    <n v="4"/>
    <n v="0"/>
    <n v="4"/>
    <s v="AUGUST-26-dummy-data.xlsx"/>
    <b v="0"/>
    <n v="0"/>
  </r>
  <r>
    <x v="1"/>
    <x v="1"/>
    <x v="14"/>
    <x v="2"/>
    <x v="2"/>
    <x v="0"/>
    <x v="0"/>
    <x v="7"/>
    <x v="1"/>
    <n v="1"/>
    <s v="St Dhh Main Theatre"/>
    <d v="2026-08-10T00:00:00"/>
    <d v="2026-08-10T13:30:00"/>
    <d v="2026-08-10T17:30:00"/>
    <s v="960344669804"/>
    <s v="805341"/>
    <s v="Scar revision"/>
    <m/>
    <s v="Plastic Surgery"/>
    <s v="Dr Dummy 19"/>
    <d v="2026-08-10T16:37:00"/>
    <d v="2026-08-10T17:16:00"/>
    <m/>
    <m/>
    <n v="1"/>
    <s v="AUGUST-26-dummy-data.xlsx"/>
    <b v="0"/>
    <m/>
  </r>
  <r>
    <x v="1"/>
    <x v="1"/>
    <x v="14"/>
    <x v="2"/>
    <x v="2"/>
    <x v="0"/>
    <x v="0"/>
    <x v="7"/>
    <x v="1"/>
    <n v="1"/>
    <s v="St Dhh Main Theatre"/>
    <d v="2026-08-10T00:00:00"/>
    <d v="2026-08-10T13:30:00"/>
    <d v="2026-08-10T17:30:00"/>
    <s v="968911479831"/>
    <s v="713725"/>
    <s v="Hand wound repair"/>
    <m/>
    <s v="Plastic Surgery"/>
    <s v="Dr Dummy 19"/>
    <d v="2026-08-10T14:32:00"/>
    <d v="2026-08-10T15:12:00"/>
    <m/>
    <m/>
    <n v="1"/>
    <s v="AUGUST-26-dummy-data.xlsx"/>
    <b v="0"/>
    <m/>
  </r>
  <r>
    <x v="1"/>
    <x v="1"/>
    <x v="14"/>
    <x v="2"/>
    <x v="2"/>
    <x v="0"/>
    <x v="0"/>
    <x v="7"/>
    <x v="1"/>
    <n v="1"/>
    <s v="St Dhh Main Theatre"/>
    <d v="2026-08-10T00:00:00"/>
    <d v="2026-08-10T13:30:00"/>
    <d v="2026-08-10T17:30:00"/>
    <s v="969091306486"/>
    <s v="791611"/>
    <s v="Excision of skin lesion"/>
    <s v="Wound closure"/>
    <s v="Plastic Surgery"/>
    <s v="Dr Dummy 19"/>
    <d v="2026-08-10T15:32:00"/>
    <d v="2026-08-10T15:59:00"/>
    <m/>
    <m/>
    <n v="1"/>
    <s v="AUGUST-26-dummy-data.xlsx"/>
    <b v="0"/>
    <m/>
  </r>
  <r>
    <x v="1"/>
    <x v="1"/>
    <x v="14"/>
    <x v="2"/>
    <x v="2"/>
    <x v="0"/>
    <x v="0"/>
    <x v="7"/>
    <x v="1"/>
    <n v="1"/>
    <s v="St Dhh Main Theatre"/>
    <d v="2026-08-10T00:00:00"/>
    <d v="2026-08-10T13:30:00"/>
    <d v="2026-08-10T17:30:00"/>
    <s v="969375049857"/>
    <s v="785416"/>
    <s v="Scar revision"/>
    <s v="Local anaesthetic infiltration"/>
    <s v="Plastic Surgery"/>
    <s v="Dr Dummy 19"/>
    <d v="2026-08-10T13:41:00"/>
    <d v="2026-08-10T14:10:00"/>
    <m/>
    <m/>
    <n v="1"/>
    <s v="AUGUST-26-dummy-data.xlsx"/>
    <b v="0"/>
    <m/>
  </r>
  <r>
    <x v="1"/>
    <x v="1"/>
    <x v="14"/>
    <x v="2"/>
    <x v="2"/>
    <x v="0"/>
    <x v="0"/>
    <x v="7"/>
    <x v="0"/>
    <n v="1"/>
    <s v="St Dhh Main Theatre"/>
    <d v="2026-08-18T00:00:00"/>
    <d v="2026-08-18T09:00:00"/>
    <d v="2026-08-18T13:00:00"/>
    <m/>
    <m/>
    <m/>
    <m/>
    <m/>
    <m/>
    <m/>
    <m/>
    <n v="4"/>
    <n v="0"/>
    <n v="4"/>
    <s v="AUGUST-26-dummy-data.xlsx"/>
    <b v="0"/>
    <n v="0"/>
  </r>
  <r>
    <x v="1"/>
    <x v="1"/>
    <x v="14"/>
    <x v="2"/>
    <x v="2"/>
    <x v="0"/>
    <x v="0"/>
    <x v="7"/>
    <x v="1"/>
    <n v="1"/>
    <s v="St Dhh Main Theatre"/>
    <d v="2026-08-18T00:00:00"/>
    <d v="2026-08-18T09:00:00"/>
    <d v="2026-08-18T13:00:00"/>
    <s v="925879621109"/>
    <s v="999803"/>
    <s v="Hand wound repair"/>
    <m/>
    <s v="Plastic Surgery"/>
    <s v="Dr Dummy 13"/>
    <d v="2026-08-18T10:07:00"/>
    <d v="2026-08-18T10:41:00"/>
    <m/>
    <m/>
    <n v="1"/>
    <s v="AUGUST-26-dummy-data.xlsx"/>
    <b v="0"/>
    <m/>
  </r>
  <r>
    <x v="1"/>
    <x v="1"/>
    <x v="14"/>
    <x v="2"/>
    <x v="2"/>
    <x v="0"/>
    <x v="0"/>
    <x v="7"/>
    <x v="1"/>
    <n v="1"/>
    <s v="St Dhh Main Theatre"/>
    <d v="2026-08-18T00:00:00"/>
    <d v="2026-08-18T09:00:00"/>
    <d v="2026-08-18T13:00:00"/>
    <s v="974979659332"/>
    <s v="823173"/>
    <s v="Hand wound repair"/>
    <m/>
    <s v="Plastic Surgery"/>
    <s v="Dr Dummy 13"/>
    <d v="2026-08-18T09:04:00"/>
    <d v="2026-08-18T09:33:00"/>
    <m/>
    <m/>
    <n v="1"/>
    <s v="AUGUST-26-dummy-data.xlsx"/>
    <b v="0"/>
    <m/>
  </r>
  <r>
    <x v="1"/>
    <x v="1"/>
    <x v="14"/>
    <x v="2"/>
    <x v="2"/>
    <x v="0"/>
    <x v="0"/>
    <x v="7"/>
    <x v="1"/>
    <n v="1"/>
    <s v="St Dhh Main Theatre"/>
    <d v="2026-08-18T00:00:00"/>
    <d v="2026-08-18T09:00:00"/>
    <d v="2026-08-18T13:00:00"/>
    <s v="982446035532"/>
    <s v="732708"/>
    <s v="Skin graft"/>
    <m/>
    <s v="Plastic Surgery"/>
    <s v="Dr Dummy 13"/>
    <d v="2026-08-18T11:12:00"/>
    <d v="2026-08-18T11:56:00"/>
    <m/>
    <m/>
    <n v="1"/>
    <s v="AUGUST-26-dummy-data.xlsx"/>
    <b v="0"/>
    <m/>
  </r>
  <r>
    <x v="1"/>
    <x v="1"/>
    <x v="14"/>
    <x v="2"/>
    <x v="2"/>
    <x v="0"/>
    <x v="0"/>
    <x v="7"/>
    <x v="1"/>
    <n v="1"/>
    <s v="St Dhh Main Theatre"/>
    <d v="2026-08-18T00:00:00"/>
    <d v="2026-08-18T09:00:00"/>
    <d v="2026-08-18T13:00:00"/>
    <s v="985771012282"/>
    <s v="753480"/>
    <s v="Hand wound repair"/>
    <m/>
    <s v="Plastic Surgery"/>
    <s v="Dr Dummy 13"/>
    <d v="2026-08-18T12:12:00"/>
    <d v="2026-08-18T12:38:00"/>
    <m/>
    <m/>
    <n v="1"/>
    <s v="AUGUST-26-dummy-data.xlsx"/>
    <b v="0"/>
    <m/>
  </r>
  <r>
    <x v="1"/>
    <x v="1"/>
    <x v="14"/>
    <x v="2"/>
    <x v="2"/>
    <x v="0"/>
    <x v="0"/>
    <x v="7"/>
    <x v="0"/>
    <n v="1"/>
    <s v="St Dhh Main Theatre"/>
    <d v="2026-08-22T00:00:00"/>
    <d v="2026-08-22T09:00:00"/>
    <d v="2026-08-22T13:00:00"/>
    <m/>
    <m/>
    <m/>
    <m/>
    <m/>
    <m/>
    <m/>
    <m/>
    <n v="4"/>
    <n v="0"/>
    <n v="4"/>
    <s v="AUGUST-26-dummy-data.xlsx"/>
    <b v="0"/>
    <n v="0"/>
  </r>
  <r>
    <x v="1"/>
    <x v="1"/>
    <x v="14"/>
    <x v="2"/>
    <x v="2"/>
    <x v="0"/>
    <x v="0"/>
    <x v="7"/>
    <x v="1"/>
    <n v="1"/>
    <s v="St Dhh Main Theatre"/>
    <d v="2026-08-22T00:00:00"/>
    <d v="2026-08-22T09:00:00"/>
    <d v="2026-08-22T13:00:00"/>
    <s v="933430404401"/>
    <s v="902483"/>
    <s v="Excision of skin lesion"/>
    <s v="Diagnostic examination"/>
    <s v="Plastic Surgery"/>
    <s v="Dr Dummy 14"/>
    <d v="2026-08-22T09:11:00"/>
    <d v="2026-08-22T09:53:00"/>
    <m/>
    <m/>
    <n v="1"/>
    <s v="AUGUST-26-dummy-data.xlsx"/>
    <b v="0"/>
    <m/>
  </r>
  <r>
    <x v="1"/>
    <x v="1"/>
    <x v="14"/>
    <x v="2"/>
    <x v="2"/>
    <x v="0"/>
    <x v="0"/>
    <x v="7"/>
    <x v="1"/>
    <n v="1"/>
    <s v="St Dhh Main Theatre"/>
    <d v="2026-08-22T00:00:00"/>
    <d v="2026-08-22T09:00:00"/>
    <d v="2026-08-22T13:00:00"/>
    <s v="938637023768"/>
    <s v="746784"/>
    <s v="Hand wound repair"/>
    <m/>
    <s v="Plastic Surgery"/>
    <s v="Dr Dummy 14"/>
    <d v="2026-08-22T10:08:00"/>
    <d v="2026-08-22T10:41:00"/>
    <m/>
    <m/>
    <n v="1"/>
    <s v="AUGUST-26-dummy-data.xlsx"/>
    <b v="0"/>
    <m/>
  </r>
  <r>
    <x v="1"/>
    <x v="1"/>
    <x v="14"/>
    <x v="2"/>
    <x v="2"/>
    <x v="0"/>
    <x v="0"/>
    <x v="7"/>
    <x v="1"/>
    <n v="1"/>
    <s v="St Dhh Main Theatre"/>
    <d v="2026-08-22T00:00:00"/>
    <d v="2026-08-22T09:00:00"/>
    <d v="2026-08-22T13:00:00"/>
    <s v="948113757348"/>
    <s v="926671"/>
    <s v="Hand wound repair"/>
    <s v="Wound dressing"/>
    <s v="Plastic Surgery"/>
    <s v="Dr Dummy 14"/>
    <d v="2026-08-22T12:08:00"/>
    <d v="2026-08-22T12:42:00"/>
    <m/>
    <m/>
    <n v="1"/>
    <s v="AUGUST-26-dummy-data.xlsx"/>
    <b v="0"/>
    <m/>
  </r>
  <r>
    <x v="1"/>
    <x v="1"/>
    <x v="14"/>
    <x v="2"/>
    <x v="2"/>
    <x v="0"/>
    <x v="0"/>
    <x v="7"/>
    <x v="1"/>
    <n v="1"/>
    <s v="St Dhh Main Theatre"/>
    <d v="2026-08-22T00:00:00"/>
    <d v="2026-08-22T09:00:00"/>
    <d v="2026-08-22T13:00:00"/>
    <s v="975705948261"/>
    <s v="901414"/>
    <s v="Skin graft"/>
    <m/>
    <s v="Plastic Surgery"/>
    <s v="Dr Dummy 14"/>
    <d v="2026-08-22T11:11:00"/>
    <d v="2026-08-22T11:46:00"/>
    <m/>
    <m/>
    <n v="1"/>
    <s v="AUGUST-26-dummy-data.xlsx"/>
    <b v="0"/>
    <m/>
  </r>
  <r>
    <x v="1"/>
    <x v="1"/>
    <x v="14"/>
    <x v="2"/>
    <x v="2"/>
    <x v="0"/>
    <x v="0"/>
    <x v="2"/>
    <x v="0"/>
    <n v="1"/>
    <s v="St Dhh Main Theatre"/>
    <d v="2026-08-23T00:00:00"/>
    <d v="2026-08-23T09:00:00"/>
    <d v="2026-08-23T13:00:00"/>
    <m/>
    <m/>
    <m/>
    <m/>
    <m/>
    <m/>
    <m/>
    <m/>
    <n v="4"/>
    <n v="0"/>
    <n v="4"/>
    <s v="AUGUST-26-dummy-data.xlsx"/>
    <b v="0"/>
    <n v="0"/>
  </r>
  <r>
    <x v="1"/>
    <x v="1"/>
    <x v="14"/>
    <x v="2"/>
    <x v="2"/>
    <x v="0"/>
    <x v="0"/>
    <x v="2"/>
    <x v="1"/>
    <n v="1"/>
    <s v="St Dhh Main Theatre"/>
    <d v="2026-08-23T00:00:00"/>
    <d v="2026-08-23T09:00:00"/>
    <d v="2026-08-23T13:00:00"/>
    <s v="906376575212"/>
    <s v="977388"/>
    <s v="Septoplasty"/>
    <m/>
    <s v="ENT"/>
    <s v="Dr Dummy 18"/>
    <d v="2026-08-23T09:06:00"/>
    <d v="2026-08-23T09:51:00"/>
    <m/>
    <m/>
    <n v="1"/>
    <s v="AUGUST-26-dummy-data.xlsx"/>
    <b v="0"/>
    <m/>
  </r>
  <r>
    <x v="1"/>
    <x v="1"/>
    <x v="14"/>
    <x v="2"/>
    <x v="2"/>
    <x v="0"/>
    <x v="0"/>
    <x v="2"/>
    <x v="1"/>
    <n v="1"/>
    <s v="St Dhh Main Theatre"/>
    <d v="2026-08-23T00:00:00"/>
    <d v="2026-08-23T09:00:00"/>
    <d v="2026-08-23T13:00:00"/>
    <s v="956990461493"/>
    <s v="914573"/>
    <s v="Adenoidectomy"/>
    <m/>
    <s v="ENT"/>
    <s v="Dr Dummy 18"/>
    <d v="2026-08-23T12:08:00"/>
    <d v="2026-08-23T12:46:00"/>
    <m/>
    <m/>
    <n v="1"/>
    <s v="AUGUST-26-dummy-data.xlsx"/>
    <b v="0"/>
    <m/>
  </r>
  <r>
    <x v="1"/>
    <x v="1"/>
    <x v="14"/>
    <x v="2"/>
    <x v="2"/>
    <x v="0"/>
    <x v="0"/>
    <x v="2"/>
    <x v="1"/>
    <n v="1"/>
    <s v="St Dhh Main Theatre"/>
    <d v="2026-08-23T00:00:00"/>
    <d v="2026-08-23T09:00:00"/>
    <d v="2026-08-23T13:00:00"/>
    <s v="968247681576"/>
    <s v="987349"/>
    <s v="Tonsillectomy"/>
    <m/>
    <s v="ENT"/>
    <s v="Dr Dummy 18"/>
    <d v="2026-08-23T10:08:00"/>
    <d v="2026-08-23T10:42:00"/>
    <m/>
    <m/>
    <n v="1"/>
    <s v="AUGUST-26-dummy-data.xlsx"/>
    <b v="0"/>
    <m/>
  </r>
  <r>
    <x v="1"/>
    <x v="1"/>
    <x v="14"/>
    <x v="2"/>
    <x v="2"/>
    <x v="0"/>
    <x v="0"/>
    <x v="2"/>
    <x v="1"/>
    <n v="1"/>
    <s v="St Dhh Main Theatre"/>
    <d v="2026-08-23T00:00:00"/>
    <d v="2026-08-23T09:00:00"/>
    <d v="2026-08-23T13:00:00"/>
    <s v="987496632988"/>
    <s v="869900"/>
    <s v="Grommet insertion"/>
    <s v="Tissue biopsy"/>
    <s v="ENT"/>
    <s v="Dr Dummy 18"/>
    <d v="2026-08-23T11:07:00"/>
    <d v="2026-08-23T11:39:00"/>
    <m/>
    <m/>
    <n v="1"/>
    <s v="AUGUST-26-dummy-data.xlsx"/>
    <b v="0"/>
    <m/>
  </r>
  <r>
    <x v="1"/>
    <x v="1"/>
    <x v="14"/>
    <x v="2"/>
    <x v="2"/>
    <x v="0"/>
    <x v="0"/>
    <x v="6"/>
    <x v="0"/>
    <n v="1"/>
    <s v="St Dhh Main Theatre"/>
    <d v="2026-08-26T00:00:00"/>
    <d v="2026-08-26T09:00:00"/>
    <d v="2026-08-26T13:00:00"/>
    <m/>
    <m/>
    <m/>
    <m/>
    <m/>
    <m/>
    <m/>
    <m/>
    <n v="4"/>
    <n v="0"/>
    <n v="4"/>
    <s v="AUGUST-26-dummy-data.xlsx"/>
    <b v="0"/>
    <n v="0"/>
  </r>
  <r>
    <x v="1"/>
    <x v="1"/>
    <x v="14"/>
    <x v="2"/>
    <x v="2"/>
    <x v="0"/>
    <x v="0"/>
    <x v="6"/>
    <x v="1"/>
    <n v="1"/>
    <s v="St Dhh Main Theatre"/>
    <d v="2026-08-26T00:00:00"/>
    <d v="2026-08-26T09:00:00"/>
    <d v="2026-08-26T13:00:00"/>
    <s v="944184115039"/>
    <s v="963080"/>
    <s v="Shoulder arthroscopy"/>
    <m/>
    <s v="Trauma and Orthopaedics"/>
    <s v="Dr Dummy 13"/>
    <d v="2026-08-26T10:12:00"/>
    <d v="2026-08-26T10:47:00"/>
    <m/>
    <m/>
    <n v="1"/>
    <s v="AUGUST-26-dummy-data.xlsx"/>
    <b v="0"/>
    <m/>
  </r>
  <r>
    <x v="1"/>
    <x v="1"/>
    <x v="14"/>
    <x v="2"/>
    <x v="2"/>
    <x v="0"/>
    <x v="0"/>
    <x v="6"/>
    <x v="1"/>
    <n v="1"/>
    <s v="St Dhh Main Theatre"/>
    <d v="2026-08-26T00:00:00"/>
    <d v="2026-08-26T09:00:00"/>
    <d v="2026-08-26T13:00:00"/>
    <s v="945150115410"/>
    <s v="758382"/>
    <s v="Wrist fracture fixation"/>
    <m/>
    <s v="Trauma and Orthopaedics"/>
    <s v="Dr Dummy 13"/>
    <d v="2026-08-26T09:04:00"/>
    <d v="2026-08-26T09:35:00"/>
    <m/>
    <m/>
    <n v="1"/>
    <s v="AUGUST-26-dummy-data.xlsx"/>
    <b v="0"/>
    <m/>
  </r>
  <r>
    <x v="1"/>
    <x v="1"/>
    <x v="14"/>
    <x v="2"/>
    <x v="2"/>
    <x v="0"/>
    <x v="0"/>
    <x v="6"/>
    <x v="1"/>
    <n v="1"/>
    <s v="St Dhh Main Theatre"/>
    <d v="2026-08-26T00:00:00"/>
    <d v="2026-08-26T09:00:00"/>
    <d v="2026-08-26T13:00:00"/>
    <s v="955192538978"/>
    <s v="953653"/>
    <s v="Removal of metalwork"/>
    <m/>
    <s v="Trauma and Orthopaedics"/>
    <s v="Dr Dummy 13"/>
    <d v="2026-08-26T12:08:00"/>
    <d v="2026-08-26T12:46:00"/>
    <m/>
    <m/>
    <n v="1"/>
    <s v="AUGUST-26-dummy-data.xlsx"/>
    <b v="0"/>
    <m/>
  </r>
  <r>
    <x v="1"/>
    <x v="1"/>
    <x v="14"/>
    <x v="2"/>
    <x v="2"/>
    <x v="0"/>
    <x v="0"/>
    <x v="6"/>
    <x v="1"/>
    <n v="1"/>
    <s v="St Dhh Main Theatre"/>
    <d v="2026-08-26T00:00:00"/>
    <d v="2026-08-26T09:00:00"/>
    <d v="2026-08-26T13:00:00"/>
    <s v="974915966088"/>
    <s v="766182"/>
    <s v="Carpal tunnel release"/>
    <m/>
    <s v="Trauma and Orthopaedics"/>
    <s v="Dr Dummy 13"/>
    <d v="2026-08-26T11:09:00"/>
    <d v="2026-08-26T11:46:00"/>
    <m/>
    <m/>
    <n v="1"/>
    <s v="AUGUST-26-dummy-data.xlsx"/>
    <b v="0"/>
    <m/>
  </r>
  <r>
    <x v="1"/>
    <x v="1"/>
    <x v="14"/>
    <x v="3"/>
    <x v="0"/>
    <x v="0"/>
    <x v="0"/>
    <x v="2"/>
    <x v="0"/>
    <n v="1"/>
    <s v="St Dhh Main Theatre"/>
    <d v="2026-06-04T00:00:00"/>
    <d v="2026-06-04T08:30:00"/>
    <d v="2026-06-04T13:00:00"/>
    <m/>
    <m/>
    <m/>
    <m/>
    <m/>
    <m/>
    <m/>
    <m/>
    <n v="4"/>
    <n v="0"/>
    <n v="4"/>
    <s v="JUNE-26-dummy-data.xlsx"/>
    <b v="0"/>
    <n v="0"/>
  </r>
  <r>
    <x v="1"/>
    <x v="1"/>
    <x v="14"/>
    <x v="3"/>
    <x v="0"/>
    <x v="0"/>
    <x v="0"/>
    <x v="2"/>
    <x v="1"/>
    <n v="1"/>
    <s v="St Dhh Main Theatre"/>
    <d v="2026-06-04T00:00:00"/>
    <d v="2026-06-04T08:30:00"/>
    <d v="2026-06-04T13:00:00"/>
    <s v="616010244958"/>
    <s v="60229790"/>
    <s v="Grommet insertion"/>
    <m/>
    <s v="ENT"/>
    <s v="Dr Dummy 20"/>
    <d v="2026-06-04T09:42:00"/>
    <d v="2026-06-04T10:22:00"/>
    <m/>
    <m/>
    <n v="1"/>
    <s v="JUNE-26-dummy-data.xlsx"/>
    <b v="0"/>
    <m/>
  </r>
  <r>
    <x v="1"/>
    <x v="1"/>
    <x v="14"/>
    <x v="3"/>
    <x v="0"/>
    <x v="0"/>
    <x v="0"/>
    <x v="2"/>
    <x v="1"/>
    <n v="1"/>
    <s v="St Dhh Main Theatre"/>
    <d v="2026-06-04T00:00:00"/>
    <d v="2026-06-04T08:30:00"/>
    <d v="2026-06-04T13:00:00"/>
    <s v="654415924311"/>
    <s v="60270063"/>
    <s v="Tonsillectomy"/>
    <m/>
    <s v="ENT"/>
    <s v="Dr Dummy 20"/>
    <d v="2026-06-04T10:56:00"/>
    <d v="2026-06-04T11:29:00"/>
    <m/>
    <m/>
    <n v="1"/>
    <s v="JUNE-26-dummy-data.xlsx"/>
    <b v="0"/>
    <m/>
  </r>
  <r>
    <x v="1"/>
    <x v="1"/>
    <x v="14"/>
    <x v="3"/>
    <x v="0"/>
    <x v="0"/>
    <x v="0"/>
    <x v="2"/>
    <x v="1"/>
    <n v="1"/>
    <s v="St Dhh Main Theatre"/>
    <d v="2026-06-04T00:00:00"/>
    <d v="2026-06-04T08:30:00"/>
    <d v="2026-06-04T13:00:00"/>
    <s v="683534299977"/>
    <s v="60162832"/>
    <s v="Grommet insertion"/>
    <m/>
    <s v="ENT"/>
    <s v="Dr Dummy 20"/>
    <d v="2026-06-04T11:55:00"/>
    <d v="2026-06-04T12:36:00"/>
    <m/>
    <m/>
    <n v="1"/>
    <s v="JUNE-26-dummy-data.xlsx"/>
    <b v="0"/>
    <m/>
  </r>
  <r>
    <x v="1"/>
    <x v="1"/>
    <x v="14"/>
    <x v="3"/>
    <x v="0"/>
    <x v="0"/>
    <x v="0"/>
    <x v="2"/>
    <x v="1"/>
    <n v="1"/>
    <s v="St Dhh Main Theatre"/>
    <d v="2026-06-04T00:00:00"/>
    <d v="2026-06-04T08:30:00"/>
    <d v="2026-06-04T13:00:00"/>
    <s v="687538567766"/>
    <s v="60174359"/>
    <s v="Septoplasty"/>
    <m/>
    <s v="ENT"/>
    <s v="Dr Dummy 20"/>
    <d v="2026-06-04T08:34:00"/>
    <d v="2026-06-04T09:18:00"/>
    <m/>
    <m/>
    <n v="1"/>
    <s v="JUNE-26-dummy-data.xlsx"/>
    <b v="0"/>
    <m/>
  </r>
  <r>
    <x v="1"/>
    <x v="1"/>
    <x v="14"/>
    <x v="3"/>
    <x v="0"/>
    <x v="0"/>
    <x v="0"/>
    <x v="6"/>
    <x v="0"/>
    <n v="1"/>
    <s v="St Dhh Main Theatre"/>
    <d v="2026-06-07T00:00:00"/>
    <d v="2026-06-07T09:00:00"/>
    <d v="2026-06-07T13:30:00"/>
    <m/>
    <m/>
    <m/>
    <m/>
    <m/>
    <m/>
    <m/>
    <m/>
    <n v="4"/>
    <n v="0"/>
    <n v="4"/>
    <s v="JUNE-26-dummy-data.xlsx"/>
    <b v="0"/>
    <n v="0"/>
  </r>
  <r>
    <x v="1"/>
    <x v="1"/>
    <x v="14"/>
    <x v="3"/>
    <x v="0"/>
    <x v="0"/>
    <x v="0"/>
    <x v="6"/>
    <x v="1"/>
    <n v="1"/>
    <s v="St Dhh Main Theatre"/>
    <d v="2026-06-07T00:00:00"/>
    <d v="2026-06-07T09:00:00"/>
    <d v="2026-06-07T13:30:00"/>
    <s v="625695522408"/>
    <s v="60189132"/>
    <s v="Knee arthroscopy"/>
    <m/>
    <s v="Trauma and Orthopaedics"/>
    <s v="Dr Dummy 09"/>
    <d v="2026-06-07T10:12:00"/>
    <d v="2026-06-07T11:02:00"/>
    <m/>
    <m/>
    <n v="1"/>
    <s v="JUNE-26-dummy-data.xlsx"/>
    <b v="0"/>
    <m/>
  </r>
  <r>
    <x v="1"/>
    <x v="1"/>
    <x v="14"/>
    <x v="3"/>
    <x v="0"/>
    <x v="0"/>
    <x v="0"/>
    <x v="6"/>
    <x v="1"/>
    <n v="1"/>
    <s v="St Dhh Main Theatre"/>
    <d v="2026-06-07T00:00:00"/>
    <d v="2026-06-07T09:00:00"/>
    <d v="2026-06-07T13:30:00"/>
    <s v="648267824295"/>
    <s v="60071528"/>
    <s v="Shoulder arthroscopy"/>
    <m/>
    <s v="Trauma and Orthopaedics"/>
    <s v="Dr Dummy 09"/>
    <d v="2026-06-07T09:09:00"/>
    <d v="2026-06-07T09:46:00"/>
    <m/>
    <m/>
    <n v="1"/>
    <s v="JUNE-26-dummy-data.xlsx"/>
    <b v="0"/>
    <m/>
  </r>
  <r>
    <x v="1"/>
    <x v="1"/>
    <x v="14"/>
    <x v="3"/>
    <x v="0"/>
    <x v="0"/>
    <x v="0"/>
    <x v="6"/>
    <x v="1"/>
    <n v="1"/>
    <s v="St Dhh Main Theatre"/>
    <d v="2026-06-07T00:00:00"/>
    <d v="2026-06-07T09:00:00"/>
    <d v="2026-06-07T13:30:00"/>
    <s v="659483876544"/>
    <s v="60069638"/>
    <s v="Wrist fracture fixation"/>
    <m/>
    <s v="Trauma and Orthopaedics"/>
    <s v="Dr Dummy 09"/>
    <d v="2026-06-07T11:25:00"/>
    <d v="2026-06-07T11:56:00"/>
    <m/>
    <m/>
    <n v="1"/>
    <s v="JUNE-26-dummy-data.xlsx"/>
    <b v="0"/>
    <m/>
  </r>
  <r>
    <x v="1"/>
    <x v="1"/>
    <x v="14"/>
    <x v="3"/>
    <x v="0"/>
    <x v="0"/>
    <x v="0"/>
    <x v="6"/>
    <x v="1"/>
    <n v="1"/>
    <s v="St Dhh Main Theatre"/>
    <d v="2026-06-07T00:00:00"/>
    <d v="2026-06-07T09:00:00"/>
    <d v="2026-06-07T13:30:00"/>
    <s v="670752004440"/>
    <s v="60011396"/>
    <s v="Carpal tunnel release"/>
    <m/>
    <s v="Trauma and Orthopaedics"/>
    <s v="Dr Dummy 09"/>
    <d v="2026-06-07T12:33:00"/>
    <d v="2026-06-07T13:12:00"/>
    <m/>
    <m/>
    <n v="1"/>
    <s v="JUNE-26-dummy-data.xlsx"/>
    <b v="0"/>
    <m/>
  </r>
  <r>
    <x v="1"/>
    <x v="1"/>
    <x v="14"/>
    <x v="3"/>
    <x v="0"/>
    <x v="0"/>
    <x v="0"/>
    <x v="6"/>
    <x v="0"/>
    <n v="1"/>
    <s v="St Dhh Main Theatre"/>
    <d v="2026-06-12T00:00:00"/>
    <d v="2026-06-12T08:30:00"/>
    <d v="2026-06-12T13:00:00"/>
    <m/>
    <m/>
    <m/>
    <m/>
    <m/>
    <m/>
    <m/>
    <m/>
    <n v="4"/>
    <n v="0"/>
    <n v="4"/>
    <s v="JUNE-26-dummy-data.xlsx"/>
    <b v="0"/>
    <n v="0"/>
  </r>
  <r>
    <x v="1"/>
    <x v="1"/>
    <x v="14"/>
    <x v="3"/>
    <x v="0"/>
    <x v="0"/>
    <x v="0"/>
    <x v="6"/>
    <x v="1"/>
    <n v="1"/>
    <s v="St Dhh Main Theatre"/>
    <d v="2026-06-12T00:00:00"/>
    <d v="2026-06-12T08:30:00"/>
    <d v="2026-06-12T13:00:00"/>
    <s v="610378608759"/>
    <s v="60232055"/>
    <s v="Shoulder arthroscopy"/>
    <m/>
    <s v="Trauma and Orthopaedics"/>
    <s v="Dr Dummy 18"/>
    <d v="2026-06-12T09:47:00"/>
    <d v="2026-06-12T10:36:00"/>
    <m/>
    <m/>
    <n v="1"/>
    <s v="JUNE-26-dummy-data.xlsx"/>
    <b v="0"/>
    <m/>
  </r>
  <r>
    <x v="1"/>
    <x v="1"/>
    <x v="14"/>
    <x v="3"/>
    <x v="0"/>
    <x v="0"/>
    <x v="0"/>
    <x v="6"/>
    <x v="1"/>
    <n v="1"/>
    <s v="St Dhh Main Theatre"/>
    <d v="2026-06-12T00:00:00"/>
    <d v="2026-06-12T08:30:00"/>
    <d v="2026-06-12T13:00:00"/>
    <s v="639974184962"/>
    <s v="60161496"/>
    <s v="Wrist fracture fixation"/>
    <s v="Wound closure"/>
    <s v="Trauma and Orthopaedics"/>
    <s v="Dr Dummy 18"/>
    <d v="2026-06-12T11:55:00"/>
    <d v="2026-06-12T12:40:00"/>
    <m/>
    <m/>
    <n v="1"/>
    <s v="JUNE-26-dummy-data.xlsx"/>
    <b v="0"/>
    <m/>
  </r>
  <r>
    <x v="1"/>
    <x v="1"/>
    <x v="14"/>
    <x v="3"/>
    <x v="0"/>
    <x v="0"/>
    <x v="0"/>
    <x v="6"/>
    <x v="1"/>
    <n v="1"/>
    <s v="St Dhh Main Theatre"/>
    <d v="2026-06-12T00:00:00"/>
    <d v="2026-06-12T08:30:00"/>
    <d v="2026-06-12T13:00:00"/>
    <s v="683116027432"/>
    <s v="60087510"/>
    <s v="Knee arthroscopy"/>
    <m/>
    <s v="Trauma and Orthopaedics"/>
    <s v="Dr Dummy 18"/>
    <d v="2026-06-12T08:37:00"/>
    <d v="2026-06-12T09:16:00"/>
    <m/>
    <m/>
    <n v="1"/>
    <s v="JUNE-26-dummy-data.xlsx"/>
    <b v="0"/>
    <m/>
  </r>
  <r>
    <x v="1"/>
    <x v="1"/>
    <x v="14"/>
    <x v="3"/>
    <x v="0"/>
    <x v="0"/>
    <x v="0"/>
    <x v="6"/>
    <x v="1"/>
    <n v="1"/>
    <s v="St Dhh Main Theatre"/>
    <d v="2026-06-12T00:00:00"/>
    <d v="2026-06-12T08:30:00"/>
    <d v="2026-06-12T13:00:00"/>
    <s v="698874358924"/>
    <s v="60197693"/>
    <s v="Wrist fracture fixation"/>
    <s v="Tissue biopsy"/>
    <s v="Trauma and Orthopaedics"/>
    <s v="Dr Dummy 18"/>
    <d v="2026-06-12T10:53:00"/>
    <d v="2026-06-12T11:43:00"/>
    <m/>
    <m/>
    <n v="1"/>
    <s v="JUNE-26-dummy-data.xlsx"/>
    <b v="0"/>
    <m/>
  </r>
  <r>
    <x v="1"/>
    <x v="1"/>
    <x v="14"/>
    <x v="3"/>
    <x v="0"/>
    <x v="0"/>
    <x v="0"/>
    <x v="0"/>
    <x v="0"/>
    <n v="1"/>
    <s v="St Dhh Main Theatre"/>
    <d v="2026-06-17T00:00:00"/>
    <d v="2026-06-17T08:00:00"/>
    <d v="2026-06-17T12:30:00"/>
    <m/>
    <m/>
    <m/>
    <m/>
    <m/>
    <m/>
    <m/>
    <m/>
    <n v="4"/>
    <n v="0"/>
    <n v="4"/>
    <s v="JUNE-26-dummy-data.xlsx"/>
    <b v="0"/>
    <n v="0"/>
  </r>
  <r>
    <x v="1"/>
    <x v="1"/>
    <x v="14"/>
    <x v="3"/>
    <x v="0"/>
    <x v="0"/>
    <x v="0"/>
    <x v="0"/>
    <x v="1"/>
    <n v="1"/>
    <s v="St Dhh Main Theatre"/>
    <d v="2026-06-17T00:00:00"/>
    <d v="2026-06-17T08:00:00"/>
    <d v="2026-06-17T12:30:00"/>
    <s v="628637128066"/>
    <s v="60117608"/>
    <s v="Diagnostic laparoscopy"/>
    <s v="Tissue biopsy"/>
    <s v="Gynaecology"/>
    <s v="Dr Dummy 10"/>
    <d v="2026-06-17T11:31:00"/>
    <d v="2026-06-17T12:11:00"/>
    <m/>
    <m/>
    <n v="1"/>
    <s v="JUNE-26-dummy-data.xlsx"/>
    <b v="0"/>
    <m/>
  </r>
  <r>
    <x v="1"/>
    <x v="1"/>
    <x v="14"/>
    <x v="3"/>
    <x v="0"/>
    <x v="0"/>
    <x v="0"/>
    <x v="0"/>
    <x v="1"/>
    <n v="1"/>
    <s v="St Dhh Main Theatre"/>
    <d v="2026-06-17T00:00:00"/>
    <d v="2026-06-17T08:00:00"/>
    <d v="2026-06-17T12:30:00"/>
    <s v="643004319374"/>
    <s v="60264939"/>
    <s v="Endometrial biopsy"/>
    <m/>
    <s v="Gynaecology"/>
    <s v="Dr Dummy 10"/>
    <d v="2026-06-17T10:18:00"/>
    <d v="2026-06-17T10:57:00"/>
    <m/>
    <m/>
    <n v="1"/>
    <s v="JUNE-26-dummy-data.xlsx"/>
    <b v="0"/>
    <m/>
  </r>
  <r>
    <x v="1"/>
    <x v="1"/>
    <x v="14"/>
    <x v="3"/>
    <x v="0"/>
    <x v="0"/>
    <x v="0"/>
    <x v="0"/>
    <x v="1"/>
    <n v="1"/>
    <s v="St Dhh Main Theatre"/>
    <d v="2026-06-17T00:00:00"/>
    <d v="2026-06-17T08:00:00"/>
    <d v="2026-06-17T12:30:00"/>
    <s v="654028363641"/>
    <s v="60256794"/>
    <s v="Hysteroscopy"/>
    <m/>
    <s v="Gynaecology"/>
    <s v="Dr Dummy 10"/>
    <d v="2026-06-17T09:12:00"/>
    <d v="2026-06-17T09:52:00"/>
    <m/>
    <m/>
    <n v="1"/>
    <s v="JUNE-26-dummy-data.xlsx"/>
    <b v="0"/>
    <m/>
  </r>
  <r>
    <x v="1"/>
    <x v="1"/>
    <x v="14"/>
    <x v="3"/>
    <x v="0"/>
    <x v="0"/>
    <x v="0"/>
    <x v="0"/>
    <x v="1"/>
    <n v="1"/>
    <s v="St Dhh Main Theatre"/>
    <d v="2026-06-17T00:00:00"/>
    <d v="2026-06-17T08:00:00"/>
    <d v="2026-06-17T12:30:00"/>
    <s v="693158960271"/>
    <s v="60125863"/>
    <s v="Cervical polypectomy"/>
    <m/>
    <s v="Gynaecology"/>
    <s v="Dr Dummy 10"/>
    <d v="2026-06-17T08:12:00"/>
    <d v="2026-06-17T08:47:00"/>
    <m/>
    <m/>
    <n v="1"/>
    <s v="JUNE-26-dummy-data.xlsx"/>
    <b v="0"/>
    <m/>
  </r>
  <r>
    <x v="1"/>
    <x v="1"/>
    <x v="14"/>
    <x v="3"/>
    <x v="1"/>
    <x v="0"/>
    <x v="0"/>
    <x v="0"/>
    <x v="0"/>
    <n v="1"/>
    <s v="St Dhh Main Theatre"/>
    <d v="2026-07-12T00:00:00"/>
    <d v="2026-07-12T08:00:00"/>
    <d v="2026-07-12T12:30:00"/>
    <m/>
    <m/>
    <m/>
    <m/>
    <m/>
    <m/>
    <m/>
    <m/>
    <n v="4"/>
    <n v="0"/>
    <n v="4"/>
    <s v="JULY-26-dummy-data.xlsx"/>
    <b v="0"/>
    <n v="0"/>
  </r>
  <r>
    <x v="1"/>
    <x v="1"/>
    <x v="14"/>
    <x v="3"/>
    <x v="1"/>
    <x v="0"/>
    <x v="0"/>
    <x v="0"/>
    <x v="1"/>
    <n v="1"/>
    <s v="St Dhh Main Theatre"/>
    <d v="2026-07-12T00:00:00"/>
    <d v="2026-07-12T08:00:00"/>
    <d v="2026-07-12T12:30:00"/>
    <s v="717504331096"/>
    <s v="70060977"/>
    <s v="Endometrial biopsy"/>
    <s v="Tissue biopsy"/>
    <s v="Gynaecology"/>
    <s v="Dr Dummy 17"/>
    <d v="2026-07-12T10:22:00"/>
    <d v="2026-07-12T10:53:00"/>
    <m/>
    <m/>
    <n v="1"/>
    <s v="JULY-26-dummy-data.xlsx"/>
    <b v="0"/>
    <m/>
  </r>
  <r>
    <x v="1"/>
    <x v="1"/>
    <x v="14"/>
    <x v="3"/>
    <x v="1"/>
    <x v="0"/>
    <x v="0"/>
    <x v="0"/>
    <x v="1"/>
    <n v="1"/>
    <s v="St Dhh Main Theatre"/>
    <d v="2026-07-12T00:00:00"/>
    <d v="2026-07-12T08:00:00"/>
    <d v="2026-07-12T12:30:00"/>
    <s v="783402485399"/>
    <s v="70136853"/>
    <s v="Diagnostic laparoscopy"/>
    <m/>
    <s v="Gynaecology"/>
    <s v="Dr Dummy 17"/>
    <d v="2026-07-12T08:05:00"/>
    <d v="2026-07-12T08:38:00"/>
    <m/>
    <m/>
    <n v="1"/>
    <s v="JULY-26-dummy-data.xlsx"/>
    <b v="0"/>
    <m/>
  </r>
  <r>
    <x v="1"/>
    <x v="1"/>
    <x v="14"/>
    <x v="3"/>
    <x v="1"/>
    <x v="0"/>
    <x v="0"/>
    <x v="0"/>
    <x v="1"/>
    <n v="1"/>
    <s v="St Dhh Main Theatre"/>
    <d v="2026-07-12T00:00:00"/>
    <d v="2026-07-12T08:00:00"/>
    <d v="2026-07-12T12:30:00"/>
    <s v="785084407216"/>
    <s v="70139592"/>
    <s v="Endometrial biopsy"/>
    <m/>
    <s v="Gynaecology"/>
    <s v="Dr Dummy 17"/>
    <d v="2026-07-12T09:19:00"/>
    <d v="2026-07-12T09:53:00"/>
    <m/>
    <m/>
    <n v="1"/>
    <s v="JULY-26-dummy-data.xlsx"/>
    <b v="0"/>
    <m/>
  </r>
  <r>
    <x v="1"/>
    <x v="1"/>
    <x v="14"/>
    <x v="3"/>
    <x v="1"/>
    <x v="0"/>
    <x v="0"/>
    <x v="0"/>
    <x v="1"/>
    <n v="1"/>
    <s v="St Dhh Main Theatre"/>
    <d v="2026-07-12T00:00:00"/>
    <d v="2026-07-12T08:00:00"/>
    <d v="2026-07-12T12:30:00"/>
    <s v="796492395339"/>
    <s v="70083882"/>
    <s v="Hysteroscopy"/>
    <m/>
    <s v="Gynaecology"/>
    <s v="Dr Dummy 17"/>
    <d v="2026-07-12T11:33:00"/>
    <d v="2026-07-12T12:05:00"/>
    <m/>
    <m/>
    <n v="1"/>
    <s v="JULY-26-dummy-data.xlsx"/>
    <b v="0"/>
    <m/>
  </r>
  <r>
    <x v="1"/>
    <x v="1"/>
    <x v="14"/>
    <x v="3"/>
    <x v="1"/>
    <x v="0"/>
    <x v="0"/>
    <x v="2"/>
    <x v="0"/>
    <n v="1"/>
    <s v="St Dhh Main Theatre"/>
    <d v="2026-07-31T00:00:00"/>
    <d v="2026-07-31T09:00:00"/>
    <d v="2026-07-31T13:30:00"/>
    <m/>
    <m/>
    <m/>
    <m/>
    <m/>
    <m/>
    <m/>
    <m/>
    <n v="4"/>
    <n v="0"/>
    <n v="4"/>
    <s v="JULY-26-dummy-data.xlsx"/>
    <b v="0"/>
    <n v="0"/>
  </r>
  <r>
    <x v="1"/>
    <x v="1"/>
    <x v="14"/>
    <x v="3"/>
    <x v="1"/>
    <x v="0"/>
    <x v="0"/>
    <x v="2"/>
    <x v="1"/>
    <n v="1"/>
    <s v="St Dhh Main Theatre"/>
    <d v="2026-07-31T00:00:00"/>
    <d v="2026-07-31T09:00:00"/>
    <d v="2026-07-31T13:30:00"/>
    <s v="705783257936"/>
    <s v="70003068"/>
    <s v="Tonsillectomy"/>
    <s v="Local anaesthetic infiltration"/>
    <s v="ENT"/>
    <s v="Dr Dummy 10"/>
    <d v="2026-07-31T09:03:00"/>
    <d v="2026-07-31T09:38:00"/>
    <m/>
    <m/>
    <n v="1"/>
    <s v="JULY-26-dummy-data.xlsx"/>
    <b v="0"/>
    <m/>
  </r>
  <r>
    <x v="1"/>
    <x v="1"/>
    <x v="14"/>
    <x v="3"/>
    <x v="1"/>
    <x v="0"/>
    <x v="0"/>
    <x v="2"/>
    <x v="1"/>
    <n v="1"/>
    <s v="St Dhh Main Theatre"/>
    <d v="2026-07-31T00:00:00"/>
    <d v="2026-07-31T09:00:00"/>
    <d v="2026-07-31T13:30:00"/>
    <s v="705989590077"/>
    <s v="70138091"/>
    <s v="Nasal polypectomy"/>
    <s v="Tissue biopsy"/>
    <s v="ENT"/>
    <s v="Dr Dummy 10"/>
    <d v="2026-07-31T11:20:00"/>
    <d v="2026-07-31T11:45:00"/>
    <m/>
    <m/>
    <n v="1"/>
    <s v="JULY-26-dummy-data.xlsx"/>
    <b v="0"/>
    <m/>
  </r>
  <r>
    <x v="1"/>
    <x v="1"/>
    <x v="14"/>
    <x v="3"/>
    <x v="1"/>
    <x v="0"/>
    <x v="0"/>
    <x v="2"/>
    <x v="1"/>
    <n v="1"/>
    <s v="St Dhh Main Theatre"/>
    <d v="2026-07-31T00:00:00"/>
    <d v="2026-07-31T09:00:00"/>
    <d v="2026-07-31T13:30:00"/>
    <s v="722757424833"/>
    <s v="70078531"/>
    <s v="Tonsillectomy"/>
    <m/>
    <s v="ENT"/>
    <s v="Dr Dummy 10"/>
    <d v="2026-07-31T12:33:00"/>
    <d v="2026-07-31T13:10:00"/>
    <m/>
    <m/>
    <n v="1"/>
    <s v="JULY-26-dummy-data.xlsx"/>
    <b v="0"/>
    <m/>
  </r>
  <r>
    <x v="1"/>
    <x v="1"/>
    <x v="14"/>
    <x v="3"/>
    <x v="1"/>
    <x v="0"/>
    <x v="0"/>
    <x v="2"/>
    <x v="1"/>
    <n v="1"/>
    <s v="St Dhh Main Theatre"/>
    <d v="2026-07-31T00:00:00"/>
    <d v="2026-07-31T09:00:00"/>
    <d v="2026-07-31T13:30:00"/>
    <s v="760418938472"/>
    <s v="70171504"/>
    <s v="Nasal polypectomy"/>
    <s v="Wound dressing"/>
    <s v="ENT"/>
    <s v="Dr Dummy 10"/>
    <d v="2026-07-31T10:16:00"/>
    <d v="2026-07-31T11:02:00"/>
    <m/>
    <m/>
    <n v="1"/>
    <s v="JULY-26-dummy-data.xlsx"/>
    <b v="0"/>
    <m/>
  </r>
  <r>
    <x v="1"/>
    <x v="1"/>
    <x v="14"/>
    <x v="3"/>
    <x v="2"/>
    <x v="0"/>
    <x v="0"/>
    <x v="6"/>
    <x v="0"/>
    <n v="1"/>
    <s v="St Dhh Main Theatre"/>
    <d v="2026-08-02T00:00:00"/>
    <d v="2026-08-02T08:00:00"/>
    <d v="2026-08-02T12:30:00"/>
    <m/>
    <m/>
    <m/>
    <m/>
    <m/>
    <m/>
    <m/>
    <m/>
    <n v="4"/>
    <n v="0"/>
    <n v="4"/>
    <s v="AUGUST-26-dummy-data.xlsx"/>
    <b v="0"/>
    <n v="0"/>
  </r>
  <r>
    <x v="1"/>
    <x v="1"/>
    <x v="14"/>
    <x v="3"/>
    <x v="2"/>
    <x v="0"/>
    <x v="0"/>
    <x v="6"/>
    <x v="1"/>
    <n v="1"/>
    <s v="St Dhh Main Theatre"/>
    <d v="2026-08-02T00:00:00"/>
    <d v="2026-08-02T08:00:00"/>
    <d v="2026-08-02T12:30:00"/>
    <s v="928038339479"/>
    <s v="821887"/>
    <s v="Wrist fracture fixation"/>
    <m/>
    <s v="Trauma and Orthopaedics"/>
    <s v="Dr Dummy 16"/>
    <d v="2026-08-02T11:26:00"/>
    <d v="2026-08-02T12:01:00"/>
    <m/>
    <m/>
    <n v="1"/>
    <s v="AUGUST-26-dummy-data.xlsx"/>
    <b v="0"/>
    <m/>
  </r>
  <r>
    <x v="1"/>
    <x v="1"/>
    <x v="14"/>
    <x v="3"/>
    <x v="2"/>
    <x v="0"/>
    <x v="0"/>
    <x v="6"/>
    <x v="1"/>
    <n v="1"/>
    <s v="St Dhh Main Theatre"/>
    <d v="2026-08-02T00:00:00"/>
    <d v="2026-08-02T08:00:00"/>
    <d v="2026-08-02T12:30:00"/>
    <s v="958764378539"/>
    <s v="702389"/>
    <s v="Removal of metalwork"/>
    <m/>
    <s v="Trauma and Orthopaedics"/>
    <s v="Dr Dummy 16"/>
    <d v="2026-08-02T09:09:00"/>
    <d v="2026-08-02T09:37:00"/>
    <m/>
    <m/>
    <n v="1"/>
    <s v="AUGUST-26-dummy-data.xlsx"/>
    <b v="0"/>
    <m/>
  </r>
  <r>
    <x v="1"/>
    <x v="1"/>
    <x v="14"/>
    <x v="3"/>
    <x v="2"/>
    <x v="0"/>
    <x v="0"/>
    <x v="6"/>
    <x v="1"/>
    <n v="1"/>
    <s v="St Dhh Main Theatre"/>
    <d v="2026-08-02T00:00:00"/>
    <d v="2026-08-02T08:00:00"/>
    <d v="2026-08-02T12:30:00"/>
    <s v="975580317153"/>
    <s v="853054"/>
    <s v="Shoulder arthroscopy"/>
    <m/>
    <s v="Trauma and Orthopaedics"/>
    <s v="Dr Dummy 16"/>
    <d v="2026-08-02T08:04:00"/>
    <d v="2026-08-02T08:50:00"/>
    <m/>
    <m/>
    <n v="1"/>
    <s v="AUGUST-26-dummy-data.xlsx"/>
    <b v="0"/>
    <m/>
  </r>
  <r>
    <x v="1"/>
    <x v="1"/>
    <x v="14"/>
    <x v="3"/>
    <x v="2"/>
    <x v="0"/>
    <x v="0"/>
    <x v="6"/>
    <x v="1"/>
    <n v="1"/>
    <s v="St Dhh Main Theatre"/>
    <d v="2026-08-02T00:00:00"/>
    <d v="2026-08-02T08:00:00"/>
    <d v="2026-08-02T12:30:00"/>
    <s v="998723658173"/>
    <s v="762187"/>
    <s v="Knee arthroscopy"/>
    <s v="Wound closure"/>
    <s v="Trauma and Orthopaedics"/>
    <s v="Dr Dummy 16"/>
    <d v="2026-08-02T10:18:00"/>
    <d v="2026-08-02T11:04:00"/>
    <m/>
    <m/>
    <n v="1"/>
    <s v="AUGUST-26-dummy-data.xlsx"/>
    <b v="0"/>
    <m/>
  </r>
  <r>
    <x v="1"/>
    <x v="1"/>
    <x v="14"/>
    <x v="3"/>
    <x v="2"/>
    <x v="0"/>
    <x v="0"/>
    <x v="4"/>
    <x v="0"/>
    <n v="1"/>
    <s v="St Dhh Main Theatre"/>
    <d v="2026-08-21T00:00:00"/>
    <d v="2026-08-21T13:00:00"/>
    <d v="2026-08-21T17:30:00"/>
    <m/>
    <m/>
    <m/>
    <m/>
    <m/>
    <m/>
    <m/>
    <m/>
    <n v="4"/>
    <n v="0"/>
    <n v="4"/>
    <s v="AUGUST-26-dummy-data.xlsx"/>
    <b v="0"/>
    <n v="0"/>
  </r>
  <r>
    <x v="1"/>
    <x v="1"/>
    <x v="14"/>
    <x v="3"/>
    <x v="2"/>
    <x v="0"/>
    <x v="0"/>
    <x v="4"/>
    <x v="1"/>
    <n v="1"/>
    <s v="St Dhh Main Theatre"/>
    <d v="2026-08-21T00:00:00"/>
    <d v="2026-08-21T13:00:00"/>
    <d v="2026-08-21T17:30:00"/>
    <s v="914899627258"/>
    <s v="777010"/>
    <s v="Inguinal hernia repair"/>
    <s v="Local anaesthetic infiltration"/>
    <s v="General Surgery"/>
    <s v="Dr Dummy 08"/>
    <d v="2026-08-21T15:18:00"/>
    <d v="2026-08-21T15:54:00"/>
    <m/>
    <m/>
    <n v="1"/>
    <s v="AUGUST-26-dummy-data.xlsx"/>
    <b v="0"/>
    <m/>
  </r>
  <r>
    <x v="1"/>
    <x v="1"/>
    <x v="14"/>
    <x v="3"/>
    <x v="2"/>
    <x v="0"/>
    <x v="0"/>
    <x v="4"/>
    <x v="1"/>
    <n v="1"/>
    <s v="St Dhh Main Theatre"/>
    <d v="2026-08-21T00:00:00"/>
    <d v="2026-08-21T13:00:00"/>
    <d v="2026-08-21T17:30:00"/>
    <s v="917394046997"/>
    <s v="849056"/>
    <s v="Incision and drainage of abscess"/>
    <m/>
    <s v="General Surgery"/>
    <s v="Dr Dummy 08"/>
    <d v="2026-08-21T13:05:00"/>
    <d v="2026-08-21T13:50:00"/>
    <m/>
    <m/>
    <n v="1"/>
    <s v="AUGUST-26-dummy-data.xlsx"/>
    <b v="0"/>
    <m/>
  </r>
  <r>
    <x v="1"/>
    <x v="1"/>
    <x v="14"/>
    <x v="3"/>
    <x v="2"/>
    <x v="0"/>
    <x v="0"/>
    <x v="4"/>
    <x v="1"/>
    <n v="1"/>
    <s v="St Dhh Main Theatre"/>
    <d v="2026-08-21T00:00:00"/>
    <d v="2026-08-21T13:00:00"/>
    <d v="2026-08-21T17:30:00"/>
    <s v="967117829573"/>
    <s v="786636"/>
    <s v="Incision and drainage of abscess"/>
    <m/>
    <s v="General Surgery"/>
    <s v="Dr Dummy 08"/>
    <d v="2026-08-21T14:17:00"/>
    <d v="2026-08-21T14:57:00"/>
    <m/>
    <m/>
    <n v="1"/>
    <s v="AUGUST-26-dummy-data.xlsx"/>
    <b v="0"/>
    <m/>
  </r>
  <r>
    <x v="1"/>
    <x v="1"/>
    <x v="14"/>
    <x v="3"/>
    <x v="2"/>
    <x v="0"/>
    <x v="0"/>
    <x v="4"/>
    <x v="1"/>
    <n v="1"/>
    <s v="St Dhh Main Theatre"/>
    <d v="2026-08-21T00:00:00"/>
    <d v="2026-08-21T13:00:00"/>
    <d v="2026-08-21T17:30:00"/>
    <s v="972330087911"/>
    <s v="889566"/>
    <s v="Inguinal hernia repair"/>
    <m/>
    <s v="General Surgery"/>
    <s v="Dr Dummy 08"/>
    <d v="2026-08-21T16:27:00"/>
    <d v="2026-08-21T17:09:00"/>
    <m/>
    <m/>
    <n v="1"/>
    <s v="AUGUST-26-dummy-data.xlsx"/>
    <b v="0"/>
    <m/>
  </r>
  <r>
    <x v="1"/>
    <x v="1"/>
    <x v="14"/>
    <x v="5"/>
    <x v="1"/>
    <x v="0"/>
    <x v="0"/>
    <x v="7"/>
    <x v="0"/>
    <n v="1"/>
    <s v="St Dhh Main Theatre"/>
    <d v="2026-07-01T00:00:00"/>
    <d v="2026-07-01T09:00:00"/>
    <d v="2026-07-01T15:00:00"/>
    <m/>
    <m/>
    <m/>
    <m/>
    <m/>
    <m/>
    <m/>
    <m/>
    <n v="4"/>
    <n v="0"/>
    <n v="4"/>
    <s v="JULY-26-dummy-data.xlsx"/>
    <b v="0"/>
    <n v="0"/>
  </r>
  <r>
    <x v="1"/>
    <x v="1"/>
    <x v="14"/>
    <x v="5"/>
    <x v="1"/>
    <x v="0"/>
    <x v="0"/>
    <x v="7"/>
    <x v="1"/>
    <n v="1"/>
    <s v="St Dhh Main Theatre"/>
    <d v="2026-07-01T00:00:00"/>
    <d v="2026-07-01T09:00:00"/>
    <d v="2026-07-01T15:00:00"/>
    <s v="734408600022"/>
    <s v="70295679"/>
    <s v="Hand wound repair"/>
    <m/>
    <s v="Plastic Surgery"/>
    <s v="Dr Dummy 23"/>
    <d v="2026-07-01T10:39:00"/>
    <d v="2026-07-01T11:41:00"/>
    <m/>
    <m/>
    <n v="1"/>
    <s v="JULY-26-dummy-data.xlsx"/>
    <b v="0"/>
    <m/>
  </r>
  <r>
    <x v="1"/>
    <x v="1"/>
    <x v="14"/>
    <x v="5"/>
    <x v="1"/>
    <x v="0"/>
    <x v="0"/>
    <x v="7"/>
    <x v="1"/>
    <n v="1"/>
    <s v="St Dhh Main Theatre"/>
    <d v="2026-07-01T00:00:00"/>
    <d v="2026-07-01T09:00:00"/>
    <d v="2026-07-01T15:00:00"/>
    <s v="748446712223"/>
    <s v="70261812"/>
    <s v="Excision of skin lesion"/>
    <s v="Diagnostic examination"/>
    <s v="Plastic Surgery"/>
    <s v="Dr Dummy 23"/>
    <d v="2026-07-01T12:04:00"/>
    <d v="2026-07-01T13:04:00"/>
    <m/>
    <m/>
    <n v="1"/>
    <s v="JULY-26-dummy-data.xlsx"/>
    <b v="0"/>
    <m/>
  </r>
  <r>
    <x v="1"/>
    <x v="1"/>
    <x v="14"/>
    <x v="5"/>
    <x v="1"/>
    <x v="0"/>
    <x v="0"/>
    <x v="7"/>
    <x v="1"/>
    <n v="1"/>
    <s v="St Dhh Main Theatre"/>
    <d v="2026-07-01T00:00:00"/>
    <d v="2026-07-01T09:00:00"/>
    <d v="2026-07-01T15:00:00"/>
    <s v="755177055973"/>
    <s v="70038108"/>
    <s v="Scar revision"/>
    <m/>
    <s v="Plastic Surgery"/>
    <s v="Dr Dummy 23"/>
    <d v="2026-07-01T13:34:00"/>
    <d v="2026-07-01T14:19:00"/>
    <m/>
    <m/>
    <n v="1"/>
    <s v="JULY-26-dummy-data.xlsx"/>
    <b v="0"/>
    <m/>
  </r>
  <r>
    <x v="1"/>
    <x v="1"/>
    <x v="14"/>
    <x v="5"/>
    <x v="1"/>
    <x v="0"/>
    <x v="0"/>
    <x v="7"/>
    <x v="1"/>
    <n v="1"/>
    <s v="St Dhh Main Theatre"/>
    <d v="2026-07-01T00:00:00"/>
    <d v="2026-07-01T09:00:00"/>
    <d v="2026-07-01T15:00:00"/>
    <s v="787281690490"/>
    <s v="70238415"/>
    <s v="Scar revision"/>
    <m/>
    <s v="Plastic Surgery"/>
    <s v="Dr Dummy 23"/>
    <d v="2026-07-01T09:06:00"/>
    <d v="2026-07-01T10:05:00"/>
    <m/>
    <m/>
    <n v="1"/>
    <s v="JULY-26-dummy-data.xlsx"/>
    <b v="0"/>
    <m/>
  </r>
  <r>
    <x v="1"/>
    <x v="1"/>
    <x v="14"/>
    <x v="6"/>
    <x v="0"/>
    <x v="0"/>
    <x v="0"/>
    <x v="6"/>
    <x v="0"/>
    <n v="1"/>
    <s v="St Dhh Main Theatre"/>
    <d v="2026-06-05T00:00:00"/>
    <d v="2026-06-05T07:30:00"/>
    <d v="2026-06-05T14:30:00"/>
    <m/>
    <m/>
    <m/>
    <m/>
    <m/>
    <m/>
    <m/>
    <m/>
    <n v="4"/>
    <n v="0"/>
    <n v="4"/>
    <s v="JUNE-26-dummy-data.xlsx"/>
    <b v="0"/>
    <n v="0"/>
  </r>
  <r>
    <x v="1"/>
    <x v="1"/>
    <x v="14"/>
    <x v="6"/>
    <x v="0"/>
    <x v="0"/>
    <x v="0"/>
    <x v="6"/>
    <x v="1"/>
    <n v="1"/>
    <s v="St Dhh Main Theatre"/>
    <d v="2026-06-05T00:00:00"/>
    <d v="2026-06-05T07:30:00"/>
    <d v="2026-06-05T14:30:00"/>
    <s v="605880996375"/>
    <s v="60267294"/>
    <s v="Removal of metalwork"/>
    <m/>
    <s v="Trauma and Orthopaedics"/>
    <s v="Dr Dummy 24"/>
    <d v="2026-06-05T07:37:00"/>
    <d v="2026-06-05T08:54:00"/>
    <m/>
    <m/>
    <n v="1"/>
    <s v="JUNE-26-dummy-data.xlsx"/>
    <b v="0"/>
    <m/>
  </r>
  <r>
    <x v="1"/>
    <x v="1"/>
    <x v="14"/>
    <x v="6"/>
    <x v="0"/>
    <x v="0"/>
    <x v="0"/>
    <x v="6"/>
    <x v="1"/>
    <n v="1"/>
    <s v="St Dhh Main Theatre"/>
    <d v="2026-06-05T00:00:00"/>
    <d v="2026-06-05T07:30:00"/>
    <d v="2026-06-05T14:30:00"/>
    <s v="651841986528"/>
    <s v="60018699"/>
    <s v="Carpal tunnel release"/>
    <m/>
    <s v="Trauma and Orthopaedics"/>
    <s v="Dr Dummy 24"/>
    <d v="2026-06-05T12:51:00"/>
    <d v="2026-06-05T14:06:00"/>
    <m/>
    <m/>
    <n v="1"/>
    <s v="JUNE-26-dummy-data.xlsx"/>
    <b v="0"/>
    <m/>
  </r>
  <r>
    <x v="1"/>
    <x v="1"/>
    <x v="14"/>
    <x v="6"/>
    <x v="0"/>
    <x v="0"/>
    <x v="0"/>
    <x v="6"/>
    <x v="1"/>
    <n v="1"/>
    <s v="St Dhh Main Theatre"/>
    <d v="2026-06-05T00:00:00"/>
    <d v="2026-06-05T07:30:00"/>
    <d v="2026-06-05T14:30:00"/>
    <s v="661468470072"/>
    <s v="60086266"/>
    <s v="Shoulder arthroscopy"/>
    <m/>
    <s v="Trauma and Orthopaedics"/>
    <s v="Dr Dummy 24"/>
    <d v="2026-06-05T09:27:00"/>
    <d v="2026-06-05T10:28:00"/>
    <m/>
    <m/>
    <n v="1"/>
    <s v="JUNE-26-dummy-data.xlsx"/>
    <b v="0"/>
    <m/>
  </r>
  <r>
    <x v="1"/>
    <x v="1"/>
    <x v="14"/>
    <x v="6"/>
    <x v="0"/>
    <x v="0"/>
    <x v="0"/>
    <x v="6"/>
    <x v="1"/>
    <n v="1"/>
    <s v="St Dhh Main Theatre"/>
    <d v="2026-06-05T00:00:00"/>
    <d v="2026-06-05T07:30:00"/>
    <d v="2026-06-05T14:30:00"/>
    <s v="679754027886"/>
    <s v="60290626"/>
    <s v="Removal of metalwork"/>
    <m/>
    <s v="Trauma and Orthopaedics"/>
    <s v="Dr Dummy 24"/>
    <d v="2026-06-05T11:12:00"/>
    <d v="2026-06-05T12:12:00"/>
    <m/>
    <m/>
    <n v="1"/>
    <s v="JUNE-26-dummy-data.xlsx"/>
    <b v="0"/>
    <m/>
  </r>
  <r>
    <x v="1"/>
    <x v="1"/>
    <x v="14"/>
    <x v="6"/>
    <x v="0"/>
    <x v="0"/>
    <x v="0"/>
    <x v="7"/>
    <x v="0"/>
    <n v="1"/>
    <s v="St Dhh Main Theatre"/>
    <d v="2026-06-25T00:00:00"/>
    <d v="2026-06-25T09:00:00"/>
    <d v="2026-06-25T16:00:00"/>
    <m/>
    <m/>
    <m/>
    <m/>
    <m/>
    <m/>
    <m/>
    <m/>
    <n v="4"/>
    <n v="0"/>
    <n v="4"/>
    <s v="JUNE-26-dummy-data.xlsx"/>
    <b v="0"/>
    <n v="0"/>
  </r>
  <r>
    <x v="1"/>
    <x v="1"/>
    <x v="14"/>
    <x v="6"/>
    <x v="0"/>
    <x v="0"/>
    <x v="0"/>
    <x v="7"/>
    <x v="1"/>
    <n v="1"/>
    <s v="St Dhh Main Theatre"/>
    <d v="2026-06-25T00:00:00"/>
    <d v="2026-06-25T09:00:00"/>
    <d v="2026-06-25T16:00:00"/>
    <s v="605897563090"/>
    <s v="60194429"/>
    <s v="Scar revision"/>
    <m/>
    <s v="Plastic Surgery"/>
    <s v="Dr Dummy 04"/>
    <d v="2026-06-25T14:20:00"/>
    <d v="2026-06-25T15:36:00"/>
    <m/>
    <m/>
    <n v="1"/>
    <s v="JUNE-26-dummy-data.xlsx"/>
    <b v="0"/>
    <m/>
  </r>
  <r>
    <x v="1"/>
    <x v="1"/>
    <x v="14"/>
    <x v="6"/>
    <x v="0"/>
    <x v="0"/>
    <x v="0"/>
    <x v="7"/>
    <x v="1"/>
    <n v="1"/>
    <s v="St Dhh Main Theatre"/>
    <d v="2026-06-25T00:00:00"/>
    <d v="2026-06-25T09:00:00"/>
    <d v="2026-06-25T16:00:00"/>
    <s v="617292339121"/>
    <s v="60163150"/>
    <s v="Hand wound repair"/>
    <m/>
    <s v="Plastic Surgery"/>
    <s v="Dr Dummy 04"/>
    <d v="2026-06-25T10:47:00"/>
    <d v="2026-06-25T11:53:00"/>
    <m/>
    <m/>
    <n v="1"/>
    <s v="JUNE-26-dummy-data.xlsx"/>
    <b v="0"/>
    <m/>
  </r>
  <r>
    <x v="1"/>
    <x v="1"/>
    <x v="14"/>
    <x v="6"/>
    <x v="0"/>
    <x v="0"/>
    <x v="0"/>
    <x v="7"/>
    <x v="1"/>
    <n v="1"/>
    <s v="St Dhh Main Theatre"/>
    <d v="2026-06-25T00:00:00"/>
    <d v="2026-06-25T09:00:00"/>
    <d v="2026-06-25T16:00:00"/>
    <s v="636515375924"/>
    <s v="60239155"/>
    <s v="Skin graft"/>
    <m/>
    <s v="Plastic Surgery"/>
    <s v="Dr Dummy 04"/>
    <d v="2026-06-25T12:36:00"/>
    <d v="2026-06-25T13:55:00"/>
    <m/>
    <m/>
    <n v="1"/>
    <s v="JUNE-26-dummy-data.xlsx"/>
    <b v="0"/>
    <m/>
  </r>
  <r>
    <x v="1"/>
    <x v="1"/>
    <x v="14"/>
    <x v="6"/>
    <x v="0"/>
    <x v="0"/>
    <x v="0"/>
    <x v="7"/>
    <x v="1"/>
    <n v="1"/>
    <s v="St Dhh Main Theatre"/>
    <d v="2026-06-25T00:00:00"/>
    <d v="2026-06-25T09:00:00"/>
    <d v="2026-06-25T16:00:00"/>
    <s v="676613424298"/>
    <s v="60251064"/>
    <s v="Scar revision"/>
    <m/>
    <s v="Plastic Surgery"/>
    <s v="Dr Dummy 04"/>
    <d v="2026-06-25T09:04:00"/>
    <d v="2026-06-25T10:18:00"/>
    <m/>
    <m/>
    <n v="1"/>
    <s v="JUNE-26-dummy-data.xlsx"/>
    <b v="0"/>
    <m/>
  </r>
  <r>
    <x v="1"/>
    <x v="1"/>
    <x v="14"/>
    <x v="6"/>
    <x v="1"/>
    <x v="0"/>
    <x v="0"/>
    <x v="4"/>
    <x v="0"/>
    <n v="1"/>
    <s v="St Dhh Main Theatre"/>
    <d v="2026-07-10T00:00:00"/>
    <d v="2026-07-10T09:00:00"/>
    <d v="2026-07-10T16:00:00"/>
    <m/>
    <m/>
    <m/>
    <m/>
    <m/>
    <m/>
    <m/>
    <m/>
    <n v="4"/>
    <n v="0"/>
    <n v="4"/>
    <s v="JULY-26-dummy-data.xlsx"/>
    <b v="0"/>
    <n v="0"/>
  </r>
  <r>
    <x v="1"/>
    <x v="1"/>
    <x v="14"/>
    <x v="6"/>
    <x v="1"/>
    <x v="0"/>
    <x v="0"/>
    <x v="4"/>
    <x v="1"/>
    <n v="1"/>
    <s v="St Dhh Main Theatre"/>
    <d v="2026-07-10T00:00:00"/>
    <d v="2026-07-10T09:00:00"/>
    <d v="2026-07-10T16:00:00"/>
    <s v="727720493357"/>
    <s v="70233437"/>
    <s v="Excision of skin lesion"/>
    <m/>
    <s v="General Surgery"/>
    <s v="Dr Dummy 16"/>
    <d v="2026-07-10T14:22:00"/>
    <d v="2026-07-10T15:29:00"/>
    <m/>
    <m/>
    <n v="1"/>
    <s v="JULY-26-dummy-data.xlsx"/>
    <b v="0"/>
    <m/>
  </r>
  <r>
    <x v="1"/>
    <x v="1"/>
    <x v="14"/>
    <x v="6"/>
    <x v="1"/>
    <x v="0"/>
    <x v="0"/>
    <x v="4"/>
    <x v="1"/>
    <n v="1"/>
    <s v="St Dhh Main Theatre"/>
    <d v="2026-07-10T00:00:00"/>
    <d v="2026-07-10T09:00:00"/>
    <d v="2026-07-10T16:00:00"/>
    <s v="733501819194"/>
    <s v="70117607"/>
    <s v="Excision of skin lesion"/>
    <s v="Local anaesthetic infiltration"/>
    <s v="General Surgery"/>
    <s v="Dr Dummy 16"/>
    <d v="2026-07-10T09:05:00"/>
    <d v="2026-07-10T10:18:00"/>
    <m/>
    <m/>
    <n v="1"/>
    <s v="JULY-26-dummy-data.xlsx"/>
    <b v="0"/>
    <m/>
  </r>
  <r>
    <x v="1"/>
    <x v="1"/>
    <x v="14"/>
    <x v="6"/>
    <x v="1"/>
    <x v="0"/>
    <x v="0"/>
    <x v="4"/>
    <x v="1"/>
    <n v="1"/>
    <s v="St Dhh Main Theatre"/>
    <d v="2026-07-10T00:00:00"/>
    <d v="2026-07-10T09:00:00"/>
    <d v="2026-07-10T16:00:00"/>
    <s v="770538585725"/>
    <s v="70189037"/>
    <s v="Laparoscopic appendicectomy"/>
    <m/>
    <s v="General Surgery"/>
    <s v="Dr Dummy 16"/>
    <d v="2026-07-10T12:41:00"/>
    <d v="2026-07-10T13:44:00"/>
    <m/>
    <m/>
    <n v="1"/>
    <s v="JULY-26-dummy-data.xlsx"/>
    <b v="0"/>
    <m/>
  </r>
  <r>
    <x v="1"/>
    <x v="1"/>
    <x v="14"/>
    <x v="6"/>
    <x v="1"/>
    <x v="0"/>
    <x v="0"/>
    <x v="4"/>
    <x v="1"/>
    <n v="1"/>
    <s v="St Dhh Main Theatre"/>
    <d v="2026-07-10T00:00:00"/>
    <d v="2026-07-10T09:00:00"/>
    <d v="2026-07-10T16:00:00"/>
    <s v="780961797036"/>
    <s v="70176459"/>
    <s v="Laparoscopic cholecystectomy"/>
    <s v="Wound dressing"/>
    <s v="General Surgery"/>
    <s v="Dr Dummy 16"/>
    <d v="2026-07-10T10:52:00"/>
    <d v="2026-07-10T12:04:00"/>
    <m/>
    <m/>
    <n v="1"/>
    <s v="JULY-26-dummy-data.xlsx"/>
    <b v="0"/>
    <m/>
  </r>
  <r>
    <x v="1"/>
    <x v="1"/>
    <x v="14"/>
    <x v="6"/>
    <x v="1"/>
    <x v="0"/>
    <x v="0"/>
    <x v="0"/>
    <x v="0"/>
    <n v="1"/>
    <s v="St Dhh Main Theatre"/>
    <d v="2026-07-13T00:00:00"/>
    <d v="2026-07-13T07:30:00"/>
    <d v="2026-07-13T14:30:00"/>
    <m/>
    <m/>
    <m/>
    <m/>
    <m/>
    <m/>
    <m/>
    <m/>
    <n v="4"/>
    <n v="0"/>
    <n v="4"/>
    <s v="JULY-26-dummy-data.xlsx"/>
    <b v="0"/>
    <n v="0"/>
  </r>
  <r>
    <x v="1"/>
    <x v="1"/>
    <x v="14"/>
    <x v="6"/>
    <x v="1"/>
    <x v="0"/>
    <x v="0"/>
    <x v="0"/>
    <x v="1"/>
    <n v="1"/>
    <s v="St Dhh Main Theatre"/>
    <d v="2026-07-13T00:00:00"/>
    <d v="2026-07-13T07:30:00"/>
    <d v="2026-07-13T14:30:00"/>
    <s v="754943049349"/>
    <s v="70008477"/>
    <s v="Diagnostic laparoscopy"/>
    <m/>
    <s v="Gynaecology"/>
    <s v="Dr Dummy 08"/>
    <d v="2026-07-13T11:02:00"/>
    <d v="2026-07-13T12:08:00"/>
    <m/>
    <m/>
    <n v="1"/>
    <s v="JULY-26-dummy-data.xlsx"/>
    <b v="0"/>
    <m/>
  </r>
  <r>
    <x v="1"/>
    <x v="1"/>
    <x v="14"/>
    <x v="6"/>
    <x v="1"/>
    <x v="0"/>
    <x v="0"/>
    <x v="0"/>
    <x v="1"/>
    <n v="1"/>
    <s v="St Dhh Main Theatre"/>
    <d v="2026-07-13T00:00:00"/>
    <d v="2026-07-13T07:30:00"/>
    <d v="2026-07-13T14:30:00"/>
    <s v="763490461394"/>
    <s v="70251580"/>
    <s v="Endometrial biopsy"/>
    <s v="Wound closure"/>
    <s v="Gynaecology"/>
    <s v="Dr Dummy 08"/>
    <d v="2026-07-13T12:53:00"/>
    <d v="2026-07-13T13:58:00"/>
    <m/>
    <m/>
    <n v="1"/>
    <s v="JULY-26-dummy-data.xlsx"/>
    <b v="0"/>
    <m/>
  </r>
  <r>
    <x v="1"/>
    <x v="1"/>
    <x v="14"/>
    <x v="6"/>
    <x v="1"/>
    <x v="0"/>
    <x v="0"/>
    <x v="0"/>
    <x v="1"/>
    <n v="1"/>
    <s v="St Dhh Main Theatre"/>
    <d v="2026-07-13T00:00:00"/>
    <d v="2026-07-13T07:30:00"/>
    <d v="2026-07-13T14:30:00"/>
    <s v="769871433288"/>
    <s v="70213304"/>
    <s v="Cervical polypectomy"/>
    <m/>
    <s v="Gynaecology"/>
    <s v="Dr Dummy 08"/>
    <d v="2026-07-13T09:21:00"/>
    <d v="2026-07-13T10:31:00"/>
    <m/>
    <m/>
    <n v="1"/>
    <s v="JULY-26-dummy-data.xlsx"/>
    <b v="0"/>
    <m/>
  </r>
  <r>
    <x v="1"/>
    <x v="1"/>
    <x v="14"/>
    <x v="6"/>
    <x v="1"/>
    <x v="0"/>
    <x v="0"/>
    <x v="0"/>
    <x v="1"/>
    <n v="1"/>
    <s v="St Dhh Main Theatre"/>
    <d v="2026-07-13T00:00:00"/>
    <d v="2026-07-13T07:30:00"/>
    <d v="2026-07-13T14:30:00"/>
    <s v="784741792105"/>
    <s v="70165335"/>
    <s v="Cervical polypectomy"/>
    <m/>
    <s v="Gynaecology"/>
    <s v="Dr Dummy 08"/>
    <d v="2026-07-13T07:41:00"/>
    <d v="2026-07-13T08:46:00"/>
    <m/>
    <m/>
    <n v="1"/>
    <s v="JULY-26-dummy-data.xlsx"/>
    <b v="0"/>
    <m/>
  </r>
  <r>
    <x v="1"/>
    <x v="1"/>
    <x v="14"/>
    <x v="6"/>
    <x v="2"/>
    <x v="0"/>
    <x v="0"/>
    <x v="1"/>
    <x v="0"/>
    <n v="1"/>
    <s v="St Dhh Main Theatre"/>
    <d v="2026-08-17T00:00:00"/>
    <d v="2026-08-17T08:00:00"/>
    <d v="2026-08-17T15:00:00"/>
    <m/>
    <m/>
    <m/>
    <m/>
    <m/>
    <m/>
    <m/>
    <m/>
    <n v="4"/>
    <n v="0"/>
    <n v="4"/>
    <s v="AUGUST-26-dummy-data.xlsx"/>
    <b v="0"/>
    <n v="0"/>
  </r>
  <r>
    <x v="1"/>
    <x v="1"/>
    <x v="14"/>
    <x v="6"/>
    <x v="2"/>
    <x v="0"/>
    <x v="0"/>
    <x v="1"/>
    <x v="1"/>
    <n v="1"/>
    <s v="St Dhh Main Theatre"/>
    <d v="2026-08-17T00:00:00"/>
    <d v="2026-08-17T08:00:00"/>
    <d v="2026-08-17T15:00:00"/>
    <s v="919649164448"/>
    <s v="847180"/>
    <s v="Ureteroscopy"/>
    <m/>
    <s v="Urology"/>
    <s v="Dr Dummy 04"/>
    <d v="2026-08-17T09:48:00"/>
    <d v="2026-08-17T11:11:00"/>
    <m/>
    <m/>
    <n v="1"/>
    <s v="AUGUST-26-dummy-data.xlsx"/>
    <b v="0"/>
    <m/>
  </r>
  <r>
    <x v="1"/>
    <x v="1"/>
    <x v="14"/>
    <x v="6"/>
    <x v="2"/>
    <x v="0"/>
    <x v="0"/>
    <x v="1"/>
    <x v="1"/>
    <n v="1"/>
    <s v="St Dhh Main Theatre"/>
    <d v="2026-08-17T00:00:00"/>
    <d v="2026-08-17T08:00:00"/>
    <d v="2026-08-17T15:00:00"/>
    <s v="923502342658"/>
    <s v="881563"/>
    <s v="Ureteroscopy"/>
    <m/>
    <s v="Urology"/>
    <s v="Dr Dummy 04"/>
    <d v="2026-08-17T11:42:00"/>
    <d v="2026-08-17T12:51:00"/>
    <m/>
    <m/>
    <n v="1"/>
    <s v="AUGUST-26-dummy-data.xlsx"/>
    <b v="0"/>
    <m/>
  </r>
  <r>
    <x v="1"/>
    <x v="1"/>
    <x v="14"/>
    <x v="6"/>
    <x v="2"/>
    <x v="0"/>
    <x v="0"/>
    <x v="1"/>
    <x v="1"/>
    <n v="1"/>
    <s v="St Dhh Main Theatre"/>
    <d v="2026-08-17T00:00:00"/>
    <d v="2026-08-17T08:00:00"/>
    <d v="2026-08-17T15:00:00"/>
    <s v="975440709571"/>
    <s v="912122"/>
    <s v="Flexible cystoscopy"/>
    <s v="Tissue biopsy"/>
    <s v="Urology"/>
    <s v="Dr Dummy 04"/>
    <d v="2026-08-17T08:03:00"/>
    <d v="2026-08-17T09:07:00"/>
    <m/>
    <m/>
    <n v="1"/>
    <s v="AUGUST-26-dummy-data.xlsx"/>
    <b v="0"/>
    <m/>
  </r>
  <r>
    <x v="1"/>
    <x v="1"/>
    <x v="14"/>
    <x v="6"/>
    <x v="2"/>
    <x v="0"/>
    <x v="0"/>
    <x v="1"/>
    <x v="1"/>
    <n v="1"/>
    <s v="St Dhh Main Theatre"/>
    <d v="2026-08-17T00:00:00"/>
    <d v="2026-08-17T08:00:00"/>
    <d v="2026-08-17T15:00:00"/>
    <s v="980454586887"/>
    <s v="984542"/>
    <s v="Flexible cystoscopy"/>
    <m/>
    <s v="Urology"/>
    <s v="Dr Dummy 04"/>
    <d v="2026-08-17T13:17:00"/>
    <d v="2026-08-17T14:24:00"/>
    <m/>
    <m/>
    <n v="1"/>
    <s v="AUGUST-26-dummy-data.xlsx"/>
    <b v="0"/>
    <m/>
  </r>
  <r>
    <x v="1"/>
    <x v="1"/>
    <x v="14"/>
    <x v="7"/>
    <x v="1"/>
    <x v="0"/>
    <x v="0"/>
    <x v="4"/>
    <x v="0"/>
    <n v="1"/>
    <s v="St Dhh Main Theatre"/>
    <d v="2026-07-04T00:00:00"/>
    <d v="2026-07-04T09:00:00"/>
    <d v="2026-07-04T17:00:00"/>
    <m/>
    <m/>
    <m/>
    <m/>
    <m/>
    <m/>
    <m/>
    <m/>
    <n v="4"/>
    <n v="0"/>
    <n v="4"/>
    <s v="JULY-26-dummy-data.xlsx"/>
    <b v="0"/>
    <n v="0"/>
  </r>
  <r>
    <x v="1"/>
    <x v="1"/>
    <x v="14"/>
    <x v="7"/>
    <x v="1"/>
    <x v="0"/>
    <x v="0"/>
    <x v="4"/>
    <x v="1"/>
    <n v="1"/>
    <s v="St Dhh Main Theatre"/>
    <d v="2026-07-04T00:00:00"/>
    <d v="2026-07-04T09:00:00"/>
    <d v="2026-07-04T17:00:00"/>
    <s v="755087517597"/>
    <s v="70221507"/>
    <s v="Laparoscopic cholecystectomy"/>
    <m/>
    <s v="General Surgery"/>
    <s v="Dr Dummy 21"/>
    <d v="2026-07-04T15:06:00"/>
    <d v="2026-07-04T16:46:00"/>
    <m/>
    <m/>
    <n v="1"/>
    <s v="JULY-26-dummy-data.xlsx"/>
    <b v="0"/>
    <m/>
  </r>
  <r>
    <x v="1"/>
    <x v="1"/>
    <x v="14"/>
    <x v="7"/>
    <x v="1"/>
    <x v="0"/>
    <x v="0"/>
    <x v="4"/>
    <x v="1"/>
    <n v="1"/>
    <s v="St Dhh Main Theatre"/>
    <d v="2026-07-04T00:00:00"/>
    <d v="2026-07-04T09:00:00"/>
    <d v="2026-07-04T17:00:00"/>
    <s v="760740512818"/>
    <s v="70077120"/>
    <s v="Incision and drainage of abscess"/>
    <m/>
    <s v="General Surgery"/>
    <s v="Dr Dummy 21"/>
    <d v="2026-07-04T13:08:00"/>
    <d v="2026-07-04T14:43:00"/>
    <m/>
    <m/>
    <n v="1"/>
    <s v="JULY-26-dummy-data.xlsx"/>
    <b v="0"/>
    <m/>
  </r>
  <r>
    <x v="1"/>
    <x v="1"/>
    <x v="14"/>
    <x v="7"/>
    <x v="1"/>
    <x v="0"/>
    <x v="0"/>
    <x v="4"/>
    <x v="1"/>
    <n v="1"/>
    <s v="St Dhh Main Theatre"/>
    <d v="2026-07-04T00:00:00"/>
    <d v="2026-07-04T09:00:00"/>
    <d v="2026-07-04T17:00:00"/>
    <s v="790295699074"/>
    <s v="70216332"/>
    <s v="Laparoscopic appendicectomy"/>
    <m/>
    <s v="General Surgery"/>
    <s v="Dr Dummy 21"/>
    <d v="2026-07-04T09:10:00"/>
    <d v="2026-07-04T10:43:00"/>
    <m/>
    <m/>
    <n v="1"/>
    <s v="JULY-26-dummy-data.xlsx"/>
    <b v="0"/>
    <m/>
  </r>
  <r>
    <x v="1"/>
    <x v="1"/>
    <x v="14"/>
    <x v="7"/>
    <x v="1"/>
    <x v="0"/>
    <x v="0"/>
    <x v="4"/>
    <x v="1"/>
    <n v="1"/>
    <s v="St Dhh Main Theatre"/>
    <d v="2026-07-04T00:00:00"/>
    <d v="2026-07-04T09:00:00"/>
    <d v="2026-07-04T17:00:00"/>
    <s v="797962375007"/>
    <s v="70137603"/>
    <s v="Laparoscopic appendicectomy"/>
    <m/>
    <s v="General Surgery"/>
    <s v="Dr Dummy 21"/>
    <d v="2026-07-04T11:02:00"/>
    <d v="2026-07-04T12:37:00"/>
    <m/>
    <m/>
    <n v="1"/>
    <s v="JULY-26-dummy-data.xlsx"/>
    <b v="0"/>
    <m/>
  </r>
  <r>
    <x v="1"/>
    <x v="1"/>
    <x v="14"/>
    <x v="7"/>
    <x v="1"/>
    <x v="0"/>
    <x v="0"/>
    <x v="7"/>
    <x v="0"/>
    <n v="1"/>
    <s v="St Dhh Main Theatre"/>
    <d v="2026-07-08T00:00:00"/>
    <d v="2026-07-08T09:00:00"/>
    <d v="2026-07-08T17:00:00"/>
    <m/>
    <m/>
    <m/>
    <m/>
    <m/>
    <m/>
    <m/>
    <m/>
    <n v="4"/>
    <n v="0"/>
    <n v="4"/>
    <s v="JULY-26-dummy-data.xlsx"/>
    <b v="0"/>
    <n v="0"/>
  </r>
  <r>
    <x v="1"/>
    <x v="1"/>
    <x v="14"/>
    <x v="7"/>
    <x v="1"/>
    <x v="0"/>
    <x v="0"/>
    <x v="7"/>
    <x v="1"/>
    <n v="1"/>
    <s v="St Dhh Main Theatre"/>
    <d v="2026-07-08T00:00:00"/>
    <d v="2026-07-08T09:00:00"/>
    <d v="2026-07-08T17:00:00"/>
    <s v="715006965654"/>
    <s v="70279339"/>
    <s v="Excision of skin lesion"/>
    <m/>
    <s v="Plastic Surgery"/>
    <s v="Dr Dummy 18"/>
    <d v="2026-07-08T11:05:00"/>
    <d v="2026-07-08T12:41:00"/>
    <m/>
    <m/>
    <n v="1"/>
    <s v="JULY-26-dummy-data.xlsx"/>
    <b v="0"/>
    <m/>
  </r>
  <r>
    <x v="1"/>
    <x v="1"/>
    <x v="14"/>
    <x v="7"/>
    <x v="1"/>
    <x v="0"/>
    <x v="0"/>
    <x v="7"/>
    <x v="1"/>
    <n v="1"/>
    <s v="St Dhh Main Theatre"/>
    <d v="2026-07-08T00:00:00"/>
    <d v="2026-07-08T09:00:00"/>
    <d v="2026-07-08T17:00:00"/>
    <s v="720162253035"/>
    <s v="70284781"/>
    <s v="Hand wound repair"/>
    <m/>
    <s v="Plastic Surgery"/>
    <s v="Dr Dummy 18"/>
    <d v="2026-07-08T15:04:00"/>
    <d v="2026-07-08T16:31:00"/>
    <m/>
    <m/>
    <n v="1"/>
    <s v="JULY-26-dummy-data.xlsx"/>
    <b v="0"/>
    <m/>
  </r>
  <r>
    <x v="1"/>
    <x v="1"/>
    <x v="14"/>
    <x v="7"/>
    <x v="1"/>
    <x v="0"/>
    <x v="0"/>
    <x v="7"/>
    <x v="1"/>
    <n v="1"/>
    <s v="St Dhh Main Theatre"/>
    <d v="2026-07-08T00:00:00"/>
    <d v="2026-07-08T09:00:00"/>
    <d v="2026-07-08T17:00:00"/>
    <s v="732812064955"/>
    <s v="70078082"/>
    <s v="Hand wound repair"/>
    <m/>
    <s v="Plastic Surgery"/>
    <s v="Dr Dummy 18"/>
    <d v="2026-07-08T09:08:00"/>
    <d v="2026-07-08T10:41:00"/>
    <m/>
    <m/>
    <n v="1"/>
    <s v="JULY-26-dummy-data.xlsx"/>
    <b v="0"/>
    <m/>
  </r>
  <r>
    <x v="1"/>
    <x v="1"/>
    <x v="14"/>
    <x v="7"/>
    <x v="1"/>
    <x v="0"/>
    <x v="0"/>
    <x v="7"/>
    <x v="1"/>
    <n v="1"/>
    <s v="St Dhh Main Theatre"/>
    <d v="2026-07-08T00:00:00"/>
    <d v="2026-07-08T09:00:00"/>
    <d v="2026-07-08T17:00:00"/>
    <s v="785361052000"/>
    <s v="70086070"/>
    <s v="Skin graft"/>
    <s v="Wound dressing"/>
    <s v="Plastic Surgery"/>
    <s v="Dr Dummy 18"/>
    <d v="2026-07-08T13:06:00"/>
    <d v="2026-07-08T14:39:00"/>
    <m/>
    <m/>
    <n v="1"/>
    <s v="JULY-26-dummy-data.xlsx"/>
    <b v="0"/>
    <m/>
  </r>
  <r>
    <x v="1"/>
    <x v="1"/>
    <x v="14"/>
    <x v="7"/>
    <x v="2"/>
    <x v="0"/>
    <x v="0"/>
    <x v="0"/>
    <x v="0"/>
    <n v="1"/>
    <s v="St Dhh Main Theatre"/>
    <d v="2026-08-20T00:00:00"/>
    <d v="2026-08-20T08:30:00"/>
    <d v="2026-08-20T16:30:00"/>
    <m/>
    <m/>
    <m/>
    <m/>
    <m/>
    <m/>
    <m/>
    <m/>
    <n v="4"/>
    <n v="0"/>
    <n v="4"/>
    <s v="AUGUST-26-dummy-data.xlsx"/>
    <b v="0"/>
    <n v="0"/>
  </r>
  <r>
    <x v="1"/>
    <x v="1"/>
    <x v="14"/>
    <x v="7"/>
    <x v="2"/>
    <x v="0"/>
    <x v="0"/>
    <x v="0"/>
    <x v="1"/>
    <n v="1"/>
    <s v="St Dhh Main Theatre"/>
    <d v="2026-08-20T00:00:00"/>
    <d v="2026-08-20T08:30:00"/>
    <d v="2026-08-20T16:30:00"/>
    <s v="913768855715"/>
    <s v="784497"/>
    <s v="Cervical polypectomy"/>
    <m/>
    <s v="Gynaecology"/>
    <s v="Dr Dummy 01"/>
    <d v="2026-08-20T12:35:00"/>
    <d v="2026-08-20T13:56:00"/>
    <m/>
    <m/>
    <n v="1"/>
    <s v="AUGUST-26-dummy-data.xlsx"/>
    <b v="0"/>
    <m/>
  </r>
  <r>
    <x v="1"/>
    <x v="1"/>
    <x v="14"/>
    <x v="7"/>
    <x v="2"/>
    <x v="0"/>
    <x v="0"/>
    <x v="0"/>
    <x v="1"/>
    <n v="1"/>
    <s v="St Dhh Main Theatre"/>
    <d v="2026-08-20T00:00:00"/>
    <d v="2026-08-20T08:30:00"/>
    <d v="2026-08-20T16:30:00"/>
    <s v="950965137383"/>
    <s v="906731"/>
    <s v="Diagnostic laparoscopy"/>
    <s v="Diagnostic examination"/>
    <s v="Gynaecology"/>
    <s v="Dr Dummy 01"/>
    <d v="2026-08-20T10:33:00"/>
    <d v="2026-08-20T12:02:00"/>
    <m/>
    <m/>
    <n v="1"/>
    <s v="AUGUST-26-dummy-data.xlsx"/>
    <b v="0"/>
    <m/>
  </r>
  <r>
    <x v="1"/>
    <x v="1"/>
    <x v="14"/>
    <x v="7"/>
    <x v="2"/>
    <x v="0"/>
    <x v="0"/>
    <x v="0"/>
    <x v="1"/>
    <n v="1"/>
    <s v="St Dhh Main Theatre"/>
    <d v="2026-08-20T00:00:00"/>
    <d v="2026-08-20T08:30:00"/>
    <d v="2026-08-20T16:30:00"/>
    <s v="982211772514"/>
    <s v="922758"/>
    <s v="Cervical polypectomy"/>
    <m/>
    <s v="Gynaecology"/>
    <s v="Dr Dummy 01"/>
    <d v="2026-08-20T08:35:00"/>
    <d v="2026-08-20T10:08:00"/>
    <m/>
    <m/>
    <n v="1"/>
    <s v="AUGUST-26-dummy-data.xlsx"/>
    <b v="0"/>
    <m/>
  </r>
  <r>
    <x v="1"/>
    <x v="1"/>
    <x v="14"/>
    <x v="7"/>
    <x v="2"/>
    <x v="0"/>
    <x v="0"/>
    <x v="0"/>
    <x v="1"/>
    <n v="1"/>
    <s v="St Dhh Main Theatre"/>
    <d v="2026-08-20T00:00:00"/>
    <d v="2026-08-20T08:30:00"/>
    <d v="2026-08-20T16:30:00"/>
    <s v="992194769204"/>
    <s v="765455"/>
    <s v="Diagnostic laparoscopy"/>
    <m/>
    <s v="Gynaecology"/>
    <s v="Dr Dummy 01"/>
    <d v="2026-08-20T14:37:00"/>
    <d v="2026-08-20T15:51:00"/>
    <m/>
    <m/>
    <n v="1"/>
    <s v="AUGUST-26-dummy-data.xlsx"/>
    <b v="0"/>
    <m/>
  </r>
  <r>
    <x v="1"/>
    <x v="1"/>
    <x v="14"/>
    <x v="8"/>
    <x v="0"/>
    <x v="0"/>
    <x v="0"/>
    <x v="7"/>
    <x v="0"/>
    <n v="1"/>
    <s v="St Dhh Main Theatre"/>
    <d v="2026-06-16T00:00:00"/>
    <d v="2026-06-16T09:00:00"/>
    <d v="2026-06-16T18:00:00"/>
    <m/>
    <m/>
    <m/>
    <m/>
    <m/>
    <m/>
    <m/>
    <m/>
    <n v="4"/>
    <n v="0"/>
    <n v="4"/>
    <s v="JUNE-26-dummy-data.xlsx"/>
    <b v="0"/>
    <n v="0"/>
  </r>
  <r>
    <x v="1"/>
    <x v="1"/>
    <x v="14"/>
    <x v="8"/>
    <x v="0"/>
    <x v="0"/>
    <x v="0"/>
    <x v="7"/>
    <x v="1"/>
    <n v="1"/>
    <s v="St Dhh Main Theatre"/>
    <d v="2026-06-16T00:00:00"/>
    <d v="2026-06-16T09:00:00"/>
    <d v="2026-06-16T18:00:00"/>
    <s v="610437959036"/>
    <s v="60202116"/>
    <s v="Skin graft"/>
    <s v="Diagnostic examination"/>
    <s v="Plastic Surgery"/>
    <s v="Dr Dummy 13"/>
    <d v="2026-06-16T09:11:00"/>
    <d v="2026-06-16T10:35:00"/>
    <m/>
    <m/>
    <n v="1"/>
    <s v="JUNE-26-dummy-data.xlsx"/>
    <b v="0"/>
    <m/>
  </r>
  <r>
    <x v="1"/>
    <x v="1"/>
    <x v="14"/>
    <x v="8"/>
    <x v="0"/>
    <x v="0"/>
    <x v="0"/>
    <x v="7"/>
    <x v="1"/>
    <n v="1"/>
    <s v="St Dhh Main Theatre"/>
    <d v="2026-06-16T00:00:00"/>
    <d v="2026-06-16T09:00:00"/>
    <d v="2026-06-16T18:00:00"/>
    <s v="627248856634"/>
    <s v="60080090"/>
    <s v="Skin graft"/>
    <m/>
    <s v="Plastic Surgery"/>
    <s v="Dr Dummy 13"/>
    <d v="2026-06-16T13:34:00"/>
    <d v="2026-06-16T14:54:00"/>
    <m/>
    <m/>
    <n v="1"/>
    <s v="JUNE-26-dummy-data.xlsx"/>
    <b v="0"/>
    <m/>
  </r>
  <r>
    <x v="1"/>
    <x v="1"/>
    <x v="14"/>
    <x v="8"/>
    <x v="0"/>
    <x v="0"/>
    <x v="0"/>
    <x v="7"/>
    <x v="1"/>
    <n v="1"/>
    <s v="St Dhh Main Theatre"/>
    <d v="2026-06-16T00:00:00"/>
    <d v="2026-06-16T09:00:00"/>
    <d v="2026-06-16T18:00:00"/>
    <s v="668769165360"/>
    <s v="60055739"/>
    <s v="Hand wound repair"/>
    <s v="Wound closure"/>
    <s v="Plastic Surgery"/>
    <s v="Dr Dummy 13"/>
    <d v="2026-06-16T11:24:00"/>
    <d v="2026-06-16T13:05:00"/>
    <m/>
    <m/>
    <n v="1"/>
    <s v="JUNE-26-dummy-data.xlsx"/>
    <b v="0"/>
    <m/>
  </r>
  <r>
    <x v="1"/>
    <x v="1"/>
    <x v="14"/>
    <x v="8"/>
    <x v="0"/>
    <x v="0"/>
    <x v="0"/>
    <x v="7"/>
    <x v="1"/>
    <n v="1"/>
    <s v="St Dhh Main Theatre"/>
    <d v="2026-06-16T00:00:00"/>
    <d v="2026-06-16T09:00:00"/>
    <d v="2026-06-16T18:00:00"/>
    <s v="692245676018"/>
    <s v="60172447"/>
    <s v="Excision of skin lesion"/>
    <m/>
    <s v="Plastic Surgery"/>
    <s v="Dr Dummy 13"/>
    <d v="2026-06-16T15:54:00"/>
    <d v="2026-06-16T17:45:00"/>
    <m/>
    <m/>
    <n v="1"/>
    <s v="JUNE-26-dummy-data.xlsx"/>
    <b v="0"/>
    <m/>
  </r>
  <r>
    <x v="1"/>
    <x v="1"/>
    <x v="14"/>
    <x v="8"/>
    <x v="0"/>
    <x v="0"/>
    <x v="0"/>
    <x v="2"/>
    <x v="0"/>
    <n v="1"/>
    <s v="St Dhh Main Theatre"/>
    <d v="2026-06-21T00:00:00"/>
    <d v="2026-06-21T09:00:00"/>
    <d v="2026-06-21T18:00:00"/>
    <m/>
    <m/>
    <m/>
    <m/>
    <m/>
    <m/>
    <m/>
    <m/>
    <n v="4"/>
    <n v="0"/>
    <n v="4"/>
    <s v="JUNE-26-dummy-data.xlsx"/>
    <b v="0"/>
    <n v="0"/>
  </r>
  <r>
    <x v="1"/>
    <x v="1"/>
    <x v="14"/>
    <x v="8"/>
    <x v="0"/>
    <x v="0"/>
    <x v="0"/>
    <x v="2"/>
    <x v="1"/>
    <n v="1"/>
    <s v="St Dhh Main Theatre"/>
    <d v="2026-06-21T00:00:00"/>
    <d v="2026-06-21T09:00:00"/>
    <d v="2026-06-21T18:00:00"/>
    <s v="617026856215"/>
    <s v="60154347"/>
    <s v="Adenoidectomy"/>
    <m/>
    <s v="ENT"/>
    <s v="Dr Dummy 11"/>
    <d v="2026-06-21T15:49:00"/>
    <d v="2026-06-21T17:29:00"/>
    <m/>
    <m/>
    <n v="1"/>
    <s v="JUNE-26-dummy-data.xlsx"/>
    <b v="0"/>
    <m/>
  </r>
  <r>
    <x v="1"/>
    <x v="1"/>
    <x v="14"/>
    <x v="8"/>
    <x v="0"/>
    <x v="0"/>
    <x v="0"/>
    <x v="2"/>
    <x v="1"/>
    <n v="1"/>
    <s v="St Dhh Main Theatre"/>
    <d v="2026-06-21T00:00:00"/>
    <d v="2026-06-21T09:00:00"/>
    <d v="2026-06-21T18:00:00"/>
    <s v="627897912799"/>
    <s v="60290726"/>
    <s v="Adenoidectomy"/>
    <s v="Diagnostic examination"/>
    <s v="ENT"/>
    <s v="Dr Dummy 11"/>
    <d v="2026-06-21T13:36:00"/>
    <d v="2026-06-21T15:23:00"/>
    <m/>
    <m/>
    <n v="1"/>
    <s v="JUNE-26-dummy-data.xlsx"/>
    <b v="0"/>
    <m/>
  </r>
  <r>
    <x v="1"/>
    <x v="1"/>
    <x v="14"/>
    <x v="8"/>
    <x v="0"/>
    <x v="0"/>
    <x v="0"/>
    <x v="2"/>
    <x v="1"/>
    <n v="1"/>
    <s v="St Dhh Main Theatre"/>
    <d v="2026-06-21T00:00:00"/>
    <d v="2026-06-21T09:00:00"/>
    <d v="2026-06-21T18:00:00"/>
    <s v="666454097977"/>
    <s v="60093129"/>
    <s v="Nasal polypectomy"/>
    <m/>
    <s v="ENT"/>
    <s v="Dr Dummy 11"/>
    <d v="2026-06-21T11:21:00"/>
    <d v="2026-06-21T13:10:00"/>
    <m/>
    <m/>
    <n v="1"/>
    <s v="JUNE-26-dummy-data.xlsx"/>
    <b v="0"/>
    <m/>
  </r>
  <r>
    <x v="1"/>
    <x v="1"/>
    <x v="14"/>
    <x v="8"/>
    <x v="0"/>
    <x v="0"/>
    <x v="0"/>
    <x v="2"/>
    <x v="1"/>
    <n v="1"/>
    <s v="St Dhh Main Theatre"/>
    <d v="2026-06-21T00:00:00"/>
    <d v="2026-06-21T09:00:00"/>
    <d v="2026-06-21T18:00:00"/>
    <s v="667710520512"/>
    <s v="60233292"/>
    <s v="Grommet insertion"/>
    <s v="Tissue biopsy"/>
    <s v="ENT"/>
    <s v="Dr Dummy 11"/>
    <d v="2026-06-21T09:02:00"/>
    <d v="2026-06-21T10:38:00"/>
    <m/>
    <m/>
    <n v="1"/>
    <s v="JUNE-26-dummy-data.xlsx"/>
    <b v="0"/>
    <m/>
  </r>
  <r>
    <x v="1"/>
    <x v="1"/>
    <x v="14"/>
    <x v="8"/>
    <x v="1"/>
    <x v="0"/>
    <x v="0"/>
    <x v="0"/>
    <x v="0"/>
    <n v="1"/>
    <s v="St Dhh Main Theatre"/>
    <d v="2026-07-09T00:00:00"/>
    <d v="2026-07-09T08:00:00"/>
    <d v="2026-07-09T17:00:00"/>
    <m/>
    <m/>
    <m/>
    <m/>
    <m/>
    <m/>
    <m/>
    <m/>
    <n v="4"/>
    <n v="0"/>
    <n v="4"/>
    <s v="JULY-26-dummy-data.xlsx"/>
    <b v="0"/>
    <n v="0"/>
  </r>
  <r>
    <x v="1"/>
    <x v="1"/>
    <x v="14"/>
    <x v="8"/>
    <x v="1"/>
    <x v="0"/>
    <x v="0"/>
    <x v="0"/>
    <x v="1"/>
    <n v="1"/>
    <s v="St Dhh Main Theatre"/>
    <d v="2026-07-09T00:00:00"/>
    <d v="2026-07-09T08:00:00"/>
    <d v="2026-07-09T17:00:00"/>
    <s v="736106417886"/>
    <s v="70176519"/>
    <s v="Cervical polypectomy"/>
    <m/>
    <s v="Gynaecology"/>
    <s v="Dr Dummy 15"/>
    <d v="2026-07-09T08:11:00"/>
    <d v="2026-07-09T09:47:00"/>
    <m/>
    <m/>
    <n v="1"/>
    <s v="JULY-26-dummy-data.xlsx"/>
    <b v="0"/>
    <m/>
  </r>
  <r>
    <x v="1"/>
    <x v="1"/>
    <x v="14"/>
    <x v="8"/>
    <x v="1"/>
    <x v="0"/>
    <x v="0"/>
    <x v="0"/>
    <x v="1"/>
    <n v="1"/>
    <s v="St Dhh Main Theatre"/>
    <d v="2026-07-09T00:00:00"/>
    <d v="2026-07-09T08:00:00"/>
    <d v="2026-07-09T17:00:00"/>
    <s v="763246671482"/>
    <s v="70268369"/>
    <s v="Cervical polypectomy"/>
    <s v="Local anaesthetic infiltration"/>
    <s v="Gynaecology"/>
    <s v="Dr Dummy 15"/>
    <d v="2026-07-09T14:49:00"/>
    <d v="2026-07-09T16:38:00"/>
    <m/>
    <m/>
    <n v="1"/>
    <s v="JULY-26-dummy-data.xlsx"/>
    <b v="0"/>
    <m/>
  </r>
  <r>
    <x v="1"/>
    <x v="1"/>
    <x v="14"/>
    <x v="8"/>
    <x v="1"/>
    <x v="0"/>
    <x v="0"/>
    <x v="0"/>
    <x v="1"/>
    <n v="1"/>
    <s v="St Dhh Main Theatre"/>
    <d v="2026-07-09T00:00:00"/>
    <d v="2026-07-09T08:00:00"/>
    <d v="2026-07-09T17:00:00"/>
    <s v="781105363554"/>
    <s v="70086635"/>
    <s v="Cervical polypectomy"/>
    <m/>
    <s v="Gynaecology"/>
    <s v="Dr Dummy 15"/>
    <d v="2026-07-09T12:34:00"/>
    <d v="2026-07-09T14:10:00"/>
    <m/>
    <m/>
    <n v="1"/>
    <s v="JULY-26-dummy-data.xlsx"/>
    <b v="0"/>
    <m/>
  </r>
  <r>
    <x v="1"/>
    <x v="1"/>
    <x v="14"/>
    <x v="8"/>
    <x v="1"/>
    <x v="0"/>
    <x v="0"/>
    <x v="0"/>
    <x v="1"/>
    <n v="1"/>
    <s v="St Dhh Main Theatre"/>
    <d v="2026-07-09T00:00:00"/>
    <d v="2026-07-09T08:00:00"/>
    <d v="2026-07-09T17:00:00"/>
    <s v="792026581614"/>
    <s v="70208108"/>
    <s v="Cervical polypectomy"/>
    <m/>
    <s v="Gynaecology"/>
    <s v="Dr Dummy 15"/>
    <d v="2026-07-09T10:22:00"/>
    <d v="2026-07-09T11:42:00"/>
    <m/>
    <m/>
    <n v="1"/>
    <s v="JULY-26-dummy-data.xlsx"/>
    <b v="0"/>
    <m/>
  </r>
  <r>
    <x v="1"/>
    <x v="1"/>
    <x v="15"/>
    <x v="0"/>
    <x v="0"/>
    <x v="0"/>
    <x v="0"/>
    <x v="7"/>
    <x v="0"/>
    <n v="1"/>
    <s v="St Dhh Main Theatre"/>
    <d v="2026-06-03T00:00:00"/>
    <d v="2026-06-03T08:00:00"/>
    <d v="2026-06-03T11:00:00"/>
    <m/>
    <m/>
    <m/>
    <m/>
    <m/>
    <m/>
    <m/>
    <m/>
    <n v="4"/>
    <n v="0"/>
    <n v="4"/>
    <s v="JUNE-26-dummy-data.xlsx"/>
    <b v="0"/>
    <n v="0"/>
  </r>
  <r>
    <x v="1"/>
    <x v="1"/>
    <x v="15"/>
    <x v="0"/>
    <x v="0"/>
    <x v="0"/>
    <x v="0"/>
    <x v="7"/>
    <x v="1"/>
    <n v="1"/>
    <s v="St Dhh Main Theatre"/>
    <d v="2026-06-03T00:00:00"/>
    <d v="2026-06-03T08:00:00"/>
    <d v="2026-06-03T11:00:00"/>
    <s v="627520475513"/>
    <s v="60129331"/>
    <s v="Skin graft"/>
    <m/>
    <s v="Plastic Surgery"/>
    <s v="Dr Dummy 13"/>
    <d v="2026-06-03T10:17:00"/>
    <d v="2026-06-03T10:35:00"/>
    <m/>
    <m/>
    <n v="1"/>
    <s v="JUNE-26-dummy-data.xlsx"/>
    <b v="0"/>
    <m/>
  </r>
  <r>
    <x v="1"/>
    <x v="1"/>
    <x v="15"/>
    <x v="0"/>
    <x v="0"/>
    <x v="0"/>
    <x v="0"/>
    <x v="7"/>
    <x v="1"/>
    <n v="1"/>
    <s v="St Dhh Main Theatre"/>
    <d v="2026-06-03T00:00:00"/>
    <d v="2026-06-03T08:00:00"/>
    <d v="2026-06-03T11:00:00"/>
    <s v="679622926003"/>
    <s v="60223541"/>
    <s v="Excision of skin lesion"/>
    <m/>
    <s v="Plastic Surgery"/>
    <s v="Dr Dummy 13"/>
    <d v="2026-06-03T08:02:00"/>
    <d v="2026-06-03T08:26:00"/>
    <m/>
    <m/>
    <n v="1"/>
    <s v="JUNE-26-dummy-data.xlsx"/>
    <b v="0"/>
    <m/>
  </r>
  <r>
    <x v="1"/>
    <x v="1"/>
    <x v="15"/>
    <x v="0"/>
    <x v="0"/>
    <x v="0"/>
    <x v="0"/>
    <x v="7"/>
    <x v="1"/>
    <n v="1"/>
    <s v="St Dhh Main Theatre"/>
    <d v="2026-06-03T00:00:00"/>
    <d v="2026-06-03T08:00:00"/>
    <d v="2026-06-03T11:00:00"/>
    <s v="690162781438"/>
    <s v="60082147"/>
    <s v="Hand wound repair"/>
    <s v="Local anaesthetic infiltration"/>
    <s v="Plastic Surgery"/>
    <s v="Dr Dummy 13"/>
    <d v="2026-06-03T09:35:00"/>
    <d v="2026-06-03T09:50:00"/>
    <m/>
    <m/>
    <n v="1"/>
    <s v="JUNE-26-dummy-data.xlsx"/>
    <b v="0"/>
    <m/>
  </r>
  <r>
    <x v="1"/>
    <x v="1"/>
    <x v="15"/>
    <x v="0"/>
    <x v="0"/>
    <x v="0"/>
    <x v="0"/>
    <x v="7"/>
    <x v="1"/>
    <n v="1"/>
    <s v="St Dhh Main Theatre"/>
    <d v="2026-06-03T00:00:00"/>
    <d v="2026-06-03T08:00:00"/>
    <d v="2026-06-03T11:00:00"/>
    <s v="699580138548"/>
    <s v="60161175"/>
    <s v="Scar revision"/>
    <m/>
    <s v="Plastic Surgery"/>
    <s v="Dr Dummy 13"/>
    <d v="2026-06-03T08:55:00"/>
    <d v="2026-06-03T09:25:00"/>
    <m/>
    <m/>
    <n v="1"/>
    <s v="JUNE-26-dummy-data.xlsx"/>
    <b v="0"/>
    <m/>
  </r>
  <r>
    <x v="1"/>
    <x v="1"/>
    <x v="15"/>
    <x v="0"/>
    <x v="0"/>
    <x v="0"/>
    <x v="0"/>
    <x v="2"/>
    <x v="0"/>
    <n v="1"/>
    <s v="St Dhh Main Theatre"/>
    <d v="2026-06-09T00:00:00"/>
    <d v="2026-06-09T13:00:00"/>
    <d v="2026-06-09T16:00:00"/>
    <m/>
    <m/>
    <m/>
    <m/>
    <m/>
    <m/>
    <m/>
    <m/>
    <n v="4"/>
    <n v="0"/>
    <n v="4"/>
    <s v="JUNE-26-dummy-data.xlsx"/>
    <b v="0"/>
    <n v="0"/>
  </r>
  <r>
    <x v="1"/>
    <x v="1"/>
    <x v="15"/>
    <x v="0"/>
    <x v="0"/>
    <x v="0"/>
    <x v="0"/>
    <x v="2"/>
    <x v="1"/>
    <n v="1"/>
    <s v="St Dhh Main Theatre"/>
    <d v="2026-06-09T00:00:00"/>
    <d v="2026-06-09T13:00:00"/>
    <d v="2026-06-09T16:00:00"/>
    <s v="609247008175"/>
    <s v="60299669"/>
    <s v="Nasal polypectomy"/>
    <m/>
    <s v="ENT"/>
    <s v="Dr Dummy 09"/>
    <d v="2026-06-09T13:02:00"/>
    <d v="2026-06-09T13:18:00"/>
    <m/>
    <m/>
    <n v="1"/>
    <s v="JUNE-26-dummy-data.xlsx"/>
    <b v="0"/>
    <m/>
  </r>
  <r>
    <x v="1"/>
    <x v="1"/>
    <x v="15"/>
    <x v="0"/>
    <x v="0"/>
    <x v="0"/>
    <x v="0"/>
    <x v="2"/>
    <x v="1"/>
    <n v="1"/>
    <s v="St Dhh Main Theatre"/>
    <d v="2026-06-09T00:00:00"/>
    <d v="2026-06-09T13:00:00"/>
    <d v="2026-06-09T16:00:00"/>
    <s v="625919051863"/>
    <s v="60100232"/>
    <s v="Tonsillectomy"/>
    <m/>
    <s v="ENT"/>
    <s v="Dr Dummy 09"/>
    <d v="2026-06-09T13:53:00"/>
    <d v="2026-06-09T14:08:00"/>
    <m/>
    <m/>
    <n v="1"/>
    <s v="JUNE-26-dummy-data.xlsx"/>
    <b v="0"/>
    <m/>
  </r>
  <r>
    <x v="1"/>
    <x v="1"/>
    <x v="15"/>
    <x v="0"/>
    <x v="0"/>
    <x v="0"/>
    <x v="0"/>
    <x v="2"/>
    <x v="1"/>
    <n v="1"/>
    <s v="St Dhh Main Theatre"/>
    <d v="2026-06-09T00:00:00"/>
    <d v="2026-06-09T13:00:00"/>
    <d v="2026-06-09T16:00:00"/>
    <s v="665663169603"/>
    <s v="60032974"/>
    <s v="Grommet insertion"/>
    <s v="Tissue biopsy"/>
    <s v="ENT"/>
    <s v="Dr Dummy 09"/>
    <d v="2026-06-09T15:17:00"/>
    <d v="2026-06-09T15:41:00"/>
    <m/>
    <m/>
    <n v="1"/>
    <s v="JUNE-26-dummy-data.xlsx"/>
    <b v="0"/>
    <m/>
  </r>
  <r>
    <x v="1"/>
    <x v="1"/>
    <x v="15"/>
    <x v="0"/>
    <x v="0"/>
    <x v="0"/>
    <x v="0"/>
    <x v="2"/>
    <x v="1"/>
    <n v="1"/>
    <s v="St Dhh Main Theatre"/>
    <d v="2026-06-09T00:00:00"/>
    <d v="2026-06-09T13:00:00"/>
    <d v="2026-06-09T16:00:00"/>
    <s v="667905575618"/>
    <s v="60155591"/>
    <s v="Adenoidectomy"/>
    <s v="Local anaesthetic infiltration"/>
    <s v="ENT"/>
    <s v="Dr Dummy 09"/>
    <d v="2026-06-09T14:40:00"/>
    <d v="2026-06-09T15:05:00"/>
    <m/>
    <m/>
    <n v="1"/>
    <s v="JUNE-26-dummy-data.xlsx"/>
    <b v="0"/>
    <m/>
  </r>
  <r>
    <x v="1"/>
    <x v="1"/>
    <x v="15"/>
    <x v="1"/>
    <x v="0"/>
    <x v="0"/>
    <x v="0"/>
    <x v="0"/>
    <x v="0"/>
    <n v="1"/>
    <s v="St Dhh Main Theatre"/>
    <d v="2026-06-17T00:00:00"/>
    <d v="2026-06-17T13:00:00"/>
    <d v="2026-06-17T16:30:00"/>
    <m/>
    <m/>
    <m/>
    <m/>
    <m/>
    <m/>
    <m/>
    <m/>
    <n v="4"/>
    <n v="0"/>
    <n v="4"/>
    <s v="JUNE-26-dummy-data.xlsx"/>
    <b v="0"/>
    <n v="0"/>
  </r>
  <r>
    <x v="1"/>
    <x v="1"/>
    <x v="15"/>
    <x v="1"/>
    <x v="0"/>
    <x v="0"/>
    <x v="0"/>
    <x v="0"/>
    <x v="1"/>
    <n v="1"/>
    <s v="St Dhh Main Theatre"/>
    <d v="2026-06-17T00:00:00"/>
    <d v="2026-06-17T13:00:00"/>
    <d v="2026-06-17T16:30:00"/>
    <s v="604765458079"/>
    <s v="60143147"/>
    <s v="Endometrial biopsy"/>
    <m/>
    <s v="Gynaecology"/>
    <s v="Dr Dummy 12"/>
    <d v="2026-06-17T13:05:00"/>
    <d v="2026-06-17T13:30:00"/>
    <m/>
    <m/>
    <n v="1"/>
    <s v="JUNE-26-dummy-data.xlsx"/>
    <b v="0"/>
    <m/>
  </r>
  <r>
    <x v="1"/>
    <x v="1"/>
    <x v="15"/>
    <x v="1"/>
    <x v="0"/>
    <x v="0"/>
    <x v="0"/>
    <x v="0"/>
    <x v="1"/>
    <n v="1"/>
    <s v="St Dhh Main Theatre"/>
    <d v="2026-06-17T00:00:00"/>
    <d v="2026-06-17T13:00:00"/>
    <d v="2026-06-17T16:30:00"/>
    <s v="626229778956"/>
    <s v="60139273"/>
    <s v="Cervical polypectomy"/>
    <s v="Wound dressing"/>
    <s v="Gynaecology"/>
    <s v="Dr Dummy 12"/>
    <d v="2026-06-17T15:44:00"/>
    <d v="2026-06-17T16:18:00"/>
    <m/>
    <m/>
    <n v="1"/>
    <s v="JUNE-26-dummy-data.xlsx"/>
    <b v="0"/>
    <m/>
  </r>
  <r>
    <x v="1"/>
    <x v="1"/>
    <x v="15"/>
    <x v="1"/>
    <x v="0"/>
    <x v="0"/>
    <x v="0"/>
    <x v="0"/>
    <x v="1"/>
    <n v="1"/>
    <s v="St Dhh Main Theatre"/>
    <d v="2026-06-17T00:00:00"/>
    <d v="2026-06-17T13:00:00"/>
    <d v="2026-06-17T16:30:00"/>
    <s v="632887822994"/>
    <s v="60081532"/>
    <s v="Endometrial biopsy"/>
    <s v="Diagnostic examination"/>
    <s v="Gynaecology"/>
    <s v="Dr Dummy 12"/>
    <d v="2026-06-17T13:55:00"/>
    <d v="2026-06-17T14:16:00"/>
    <m/>
    <m/>
    <n v="1"/>
    <s v="JUNE-26-dummy-data.xlsx"/>
    <b v="0"/>
    <m/>
  </r>
  <r>
    <x v="1"/>
    <x v="1"/>
    <x v="15"/>
    <x v="1"/>
    <x v="0"/>
    <x v="0"/>
    <x v="0"/>
    <x v="0"/>
    <x v="1"/>
    <n v="1"/>
    <s v="St Dhh Main Theatre"/>
    <d v="2026-06-17T00:00:00"/>
    <d v="2026-06-17T13:00:00"/>
    <d v="2026-06-17T16:30:00"/>
    <s v="658408543303"/>
    <s v="60012452"/>
    <s v="Hysteroscopy"/>
    <s v="Tissue biopsy"/>
    <s v="Gynaecology"/>
    <s v="Dr Dummy 12"/>
    <d v="2026-06-17T14:51:00"/>
    <d v="2026-06-17T15:11:00"/>
    <m/>
    <m/>
    <n v="1"/>
    <s v="JUNE-26-dummy-data.xlsx"/>
    <b v="0"/>
    <m/>
  </r>
  <r>
    <x v="1"/>
    <x v="1"/>
    <x v="15"/>
    <x v="1"/>
    <x v="0"/>
    <x v="0"/>
    <x v="0"/>
    <x v="4"/>
    <x v="0"/>
    <n v="1"/>
    <s v="St Dhh Main Theatre"/>
    <d v="2026-06-18T00:00:00"/>
    <d v="2026-06-18T13:30:00"/>
    <d v="2026-06-18T17:00:00"/>
    <m/>
    <m/>
    <m/>
    <m/>
    <m/>
    <m/>
    <m/>
    <m/>
    <n v="4"/>
    <n v="0"/>
    <n v="4"/>
    <s v="JUNE-26-dummy-data.xlsx"/>
    <b v="0"/>
    <n v="0"/>
  </r>
  <r>
    <x v="1"/>
    <x v="1"/>
    <x v="15"/>
    <x v="1"/>
    <x v="0"/>
    <x v="0"/>
    <x v="0"/>
    <x v="4"/>
    <x v="1"/>
    <n v="1"/>
    <s v="St Dhh Main Theatre"/>
    <d v="2026-06-18T00:00:00"/>
    <d v="2026-06-18T13:30:00"/>
    <d v="2026-06-18T17:00:00"/>
    <s v="605358803365"/>
    <s v="60257334"/>
    <s v="Laparoscopic appendicectomy"/>
    <m/>
    <s v="General Surgery"/>
    <s v="Dr Dummy 11"/>
    <d v="2026-06-18T15:19:00"/>
    <d v="2026-06-18T15:51:00"/>
    <m/>
    <m/>
    <n v="1"/>
    <s v="JUNE-26-dummy-data.xlsx"/>
    <b v="0"/>
    <m/>
  </r>
  <r>
    <x v="1"/>
    <x v="1"/>
    <x v="15"/>
    <x v="1"/>
    <x v="0"/>
    <x v="0"/>
    <x v="0"/>
    <x v="4"/>
    <x v="1"/>
    <n v="1"/>
    <s v="St Dhh Main Theatre"/>
    <d v="2026-06-18T00:00:00"/>
    <d v="2026-06-18T13:30:00"/>
    <d v="2026-06-18T17:00:00"/>
    <s v="637762015219"/>
    <s v="60125971"/>
    <s v="Excision of skin lesion"/>
    <m/>
    <s v="General Surgery"/>
    <s v="Dr Dummy 11"/>
    <d v="2026-06-18T14:31:00"/>
    <d v="2026-06-18T15:05:00"/>
    <m/>
    <m/>
    <n v="1"/>
    <s v="JUNE-26-dummy-data.xlsx"/>
    <b v="0"/>
    <m/>
  </r>
  <r>
    <x v="1"/>
    <x v="1"/>
    <x v="15"/>
    <x v="1"/>
    <x v="0"/>
    <x v="0"/>
    <x v="0"/>
    <x v="4"/>
    <x v="1"/>
    <n v="1"/>
    <s v="St Dhh Main Theatre"/>
    <d v="2026-06-18T00:00:00"/>
    <d v="2026-06-18T13:30:00"/>
    <d v="2026-06-18T17:00:00"/>
    <s v="658086503575"/>
    <s v="60182916"/>
    <s v="Incision and drainage of abscess"/>
    <s v="Tissue biopsy"/>
    <s v="General Surgery"/>
    <s v="Dr Dummy 11"/>
    <d v="2026-06-18T16:12:00"/>
    <d v="2026-06-18T16:41:00"/>
    <m/>
    <m/>
    <n v="1"/>
    <s v="JUNE-26-dummy-data.xlsx"/>
    <b v="0"/>
    <m/>
  </r>
  <r>
    <x v="1"/>
    <x v="1"/>
    <x v="15"/>
    <x v="1"/>
    <x v="0"/>
    <x v="0"/>
    <x v="0"/>
    <x v="4"/>
    <x v="1"/>
    <n v="1"/>
    <s v="St Dhh Main Theatre"/>
    <d v="2026-06-18T00:00:00"/>
    <d v="2026-06-18T13:30:00"/>
    <d v="2026-06-18T17:00:00"/>
    <s v="686606220620"/>
    <s v="60128960"/>
    <s v="Excision of skin lesion"/>
    <m/>
    <s v="General Surgery"/>
    <s v="Dr Dummy 11"/>
    <d v="2026-06-18T13:36:00"/>
    <d v="2026-06-18T14:02:00"/>
    <m/>
    <m/>
    <n v="1"/>
    <s v="JUNE-26-dummy-data.xlsx"/>
    <b v="0"/>
    <m/>
  </r>
  <r>
    <x v="1"/>
    <x v="1"/>
    <x v="15"/>
    <x v="1"/>
    <x v="1"/>
    <x v="0"/>
    <x v="0"/>
    <x v="7"/>
    <x v="0"/>
    <n v="1"/>
    <s v="St Dhh Main Theatre"/>
    <d v="2026-07-01T00:00:00"/>
    <d v="2026-07-01T13:30:00"/>
    <d v="2026-07-01T17:00:00"/>
    <m/>
    <m/>
    <m/>
    <m/>
    <m/>
    <m/>
    <m/>
    <m/>
    <n v="4"/>
    <n v="0"/>
    <n v="4"/>
    <s v="JULY-26-dummy-data.xlsx"/>
    <b v="0"/>
    <n v="0"/>
  </r>
  <r>
    <x v="1"/>
    <x v="1"/>
    <x v="15"/>
    <x v="1"/>
    <x v="1"/>
    <x v="0"/>
    <x v="0"/>
    <x v="7"/>
    <x v="1"/>
    <n v="1"/>
    <s v="St Dhh Main Theatre"/>
    <d v="2026-07-01T00:00:00"/>
    <d v="2026-07-01T13:30:00"/>
    <d v="2026-07-01T17:00:00"/>
    <s v="761159570724"/>
    <s v="70174201"/>
    <s v="Skin graft"/>
    <m/>
    <s v="Plastic Surgery"/>
    <s v="Dr Dummy 11"/>
    <d v="2026-07-01T16:15:00"/>
    <d v="2026-07-01T16:42:00"/>
    <m/>
    <m/>
    <n v="1"/>
    <s v="JULY-26-dummy-data.xlsx"/>
    <b v="0"/>
    <m/>
  </r>
  <r>
    <x v="1"/>
    <x v="1"/>
    <x v="15"/>
    <x v="1"/>
    <x v="1"/>
    <x v="0"/>
    <x v="0"/>
    <x v="7"/>
    <x v="1"/>
    <n v="1"/>
    <s v="St Dhh Main Theatre"/>
    <d v="2026-07-01T00:00:00"/>
    <d v="2026-07-01T13:30:00"/>
    <d v="2026-07-01T17:00:00"/>
    <s v="766201783762"/>
    <s v="70143175"/>
    <s v="Hand wound repair"/>
    <m/>
    <s v="Plastic Surgery"/>
    <s v="Dr Dummy 11"/>
    <d v="2026-07-01T14:26:00"/>
    <d v="2026-07-01T14:43:00"/>
    <m/>
    <m/>
    <n v="1"/>
    <s v="JULY-26-dummy-data.xlsx"/>
    <b v="0"/>
    <m/>
  </r>
  <r>
    <x v="1"/>
    <x v="1"/>
    <x v="15"/>
    <x v="1"/>
    <x v="1"/>
    <x v="0"/>
    <x v="0"/>
    <x v="7"/>
    <x v="1"/>
    <n v="1"/>
    <s v="St Dhh Main Theatre"/>
    <d v="2026-07-01T00:00:00"/>
    <d v="2026-07-01T13:30:00"/>
    <d v="2026-07-01T17:00:00"/>
    <s v="777136166998"/>
    <s v="70005942"/>
    <s v="Skin graft"/>
    <m/>
    <s v="Plastic Surgery"/>
    <s v="Dr Dummy 11"/>
    <d v="2026-07-01T13:36:00"/>
    <d v="2026-07-01T13:59:00"/>
    <m/>
    <m/>
    <n v="1"/>
    <s v="JULY-26-dummy-data.xlsx"/>
    <b v="0"/>
    <m/>
  </r>
  <r>
    <x v="1"/>
    <x v="1"/>
    <x v="15"/>
    <x v="1"/>
    <x v="1"/>
    <x v="0"/>
    <x v="0"/>
    <x v="7"/>
    <x v="1"/>
    <n v="1"/>
    <s v="St Dhh Main Theatre"/>
    <d v="2026-07-01T00:00:00"/>
    <d v="2026-07-01T13:30:00"/>
    <d v="2026-07-01T17:00:00"/>
    <s v="795271922134"/>
    <s v="70059399"/>
    <s v="Scar revision"/>
    <s v="Tissue biopsy"/>
    <s v="Plastic Surgery"/>
    <s v="Dr Dummy 11"/>
    <d v="2026-07-01T15:22:00"/>
    <d v="2026-07-01T15:52:00"/>
    <m/>
    <m/>
    <n v="1"/>
    <s v="JULY-26-dummy-data.xlsx"/>
    <b v="0"/>
    <m/>
  </r>
  <r>
    <x v="1"/>
    <x v="1"/>
    <x v="15"/>
    <x v="1"/>
    <x v="1"/>
    <x v="0"/>
    <x v="0"/>
    <x v="4"/>
    <x v="0"/>
    <n v="1"/>
    <s v="St Dhh Main Theatre"/>
    <d v="2026-07-15T00:00:00"/>
    <d v="2026-07-15T13:30:00"/>
    <d v="2026-07-15T17:00:00"/>
    <m/>
    <m/>
    <m/>
    <m/>
    <m/>
    <m/>
    <m/>
    <m/>
    <n v="4"/>
    <n v="0"/>
    <n v="4"/>
    <s v="JULY-26-dummy-data.xlsx"/>
    <b v="0"/>
    <n v="0"/>
  </r>
  <r>
    <x v="1"/>
    <x v="1"/>
    <x v="15"/>
    <x v="1"/>
    <x v="1"/>
    <x v="0"/>
    <x v="0"/>
    <x v="4"/>
    <x v="1"/>
    <n v="1"/>
    <s v="St Dhh Main Theatre"/>
    <d v="2026-07-15T00:00:00"/>
    <d v="2026-07-15T13:30:00"/>
    <d v="2026-07-15T17:00:00"/>
    <s v="710815206868"/>
    <s v="70017459"/>
    <s v="Laparoscopic appendicectomy"/>
    <s v="Diagnostic examination"/>
    <s v="General Surgery"/>
    <s v="Dr Dummy 16"/>
    <d v="2026-07-15T13:38:00"/>
    <d v="2026-07-15T14:13:00"/>
    <m/>
    <m/>
    <n v="1"/>
    <s v="JULY-26-dummy-data.xlsx"/>
    <b v="0"/>
    <m/>
  </r>
  <r>
    <x v="1"/>
    <x v="1"/>
    <x v="15"/>
    <x v="1"/>
    <x v="1"/>
    <x v="0"/>
    <x v="0"/>
    <x v="4"/>
    <x v="1"/>
    <n v="1"/>
    <s v="St Dhh Main Theatre"/>
    <d v="2026-07-15T00:00:00"/>
    <d v="2026-07-15T13:30:00"/>
    <d v="2026-07-15T17:00:00"/>
    <s v="728730219346"/>
    <s v="70275892"/>
    <s v="Laparoscopic cholecystectomy"/>
    <s v="Diagnostic examination"/>
    <s v="General Surgery"/>
    <s v="Dr Dummy 16"/>
    <d v="2026-07-15T15:16:00"/>
    <d v="2026-07-15T15:44:00"/>
    <m/>
    <m/>
    <n v="1"/>
    <s v="JULY-26-dummy-data.xlsx"/>
    <b v="0"/>
    <m/>
  </r>
  <r>
    <x v="1"/>
    <x v="1"/>
    <x v="15"/>
    <x v="1"/>
    <x v="1"/>
    <x v="0"/>
    <x v="0"/>
    <x v="4"/>
    <x v="1"/>
    <n v="1"/>
    <s v="St Dhh Main Theatre"/>
    <d v="2026-07-15T00:00:00"/>
    <d v="2026-07-15T13:30:00"/>
    <d v="2026-07-15T17:00:00"/>
    <s v="760672291926"/>
    <s v="70210979"/>
    <s v="Incision and drainage of abscess"/>
    <m/>
    <s v="General Surgery"/>
    <s v="Dr Dummy 16"/>
    <d v="2026-07-15T16:16:00"/>
    <d v="2026-07-15T16:44:00"/>
    <m/>
    <m/>
    <n v="1"/>
    <s v="JULY-26-dummy-data.xlsx"/>
    <b v="0"/>
    <m/>
  </r>
  <r>
    <x v="1"/>
    <x v="1"/>
    <x v="15"/>
    <x v="1"/>
    <x v="1"/>
    <x v="0"/>
    <x v="0"/>
    <x v="4"/>
    <x v="1"/>
    <n v="1"/>
    <s v="St Dhh Main Theatre"/>
    <d v="2026-07-15T00:00:00"/>
    <d v="2026-07-15T13:30:00"/>
    <d v="2026-07-15T17:00:00"/>
    <s v="762714467499"/>
    <s v="70067868"/>
    <s v="Inguinal hernia repair"/>
    <m/>
    <s v="General Surgery"/>
    <s v="Dr Dummy 16"/>
    <d v="2026-07-15T14:34:00"/>
    <d v="2026-07-15T15:05:00"/>
    <m/>
    <m/>
    <n v="1"/>
    <s v="JULY-26-dummy-data.xlsx"/>
    <b v="0"/>
    <m/>
  </r>
  <r>
    <x v="1"/>
    <x v="1"/>
    <x v="15"/>
    <x v="1"/>
    <x v="2"/>
    <x v="0"/>
    <x v="0"/>
    <x v="6"/>
    <x v="0"/>
    <n v="1"/>
    <s v="St Dhh Main Theatre"/>
    <d v="2026-08-06T00:00:00"/>
    <d v="2026-08-06T13:30:00"/>
    <d v="2026-08-06T17:00:00"/>
    <m/>
    <m/>
    <m/>
    <m/>
    <m/>
    <m/>
    <m/>
    <m/>
    <n v="4"/>
    <n v="0"/>
    <n v="4"/>
    <s v="AUGUST-26-dummy-data.xlsx"/>
    <b v="0"/>
    <n v="0"/>
  </r>
  <r>
    <x v="1"/>
    <x v="1"/>
    <x v="15"/>
    <x v="1"/>
    <x v="2"/>
    <x v="0"/>
    <x v="0"/>
    <x v="6"/>
    <x v="1"/>
    <n v="1"/>
    <s v="St Dhh Main Theatre"/>
    <d v="2026-08-06T00:00:00"/>
    <d v="2026-08-06T13:30:00"/>
    <d v="2026-08-06T17:00:00"/>
    <s v="916152305458"/>
    <s v="819550"/>
    <s v="Knee arthroscopy"/>
    <s v="Local anaesthetic infiltration"/>
    <s v="Trauma and Orthopaedics"/>
    <s v="Dr Dummy 24"/>
    <d v="2026-08-06T16:15:00"/>
    <d v="2026-08-06T16:37:00"/>
    <m/>
    <m/>
    <n v="1"/>
    <s v="AUGUST-26-dummy-data.xlsx"/>
    <b v="0"/>
    <m/>
  </r>
  <r>
    <x v="1"/>
    <x v="1"/>
    <x v="15"/>
    <x v="1"/>
    <x v="2"/>
    <x v="0"/>
    <x v="0"/>
    <x v="6"/>
    <x v="1"/>
    <n v="1"/>
    <s v="St Dhh Main Theatre"/>
    <d v="2026-08-06T00:00:00"/>
    <d v="2026-08-06T13:30:00"/>
    <d v="2026-08-06T17:00:00"/>
    <s v="964785025198"/>
    <s v="753028"/>
    <s v="Shoulder arthroscopy"/>
    <m/>
    <s v="Trauma and Orthopaedics"/>
    <s v="Dr Dummy 24"/>
    <d v="2026-08-06T14:31:00"/>
    <d v="2026-08-06T15:01:00"/>
    <m/>
    <m/>
    <n v="1"/>
    <s v="AUGUST-26-dummy-data.xlsx"/>
    <b v="0"/>
    <m/>
  </r>
  <r>
    <x v="1"/>
    <x v="1"/>
    <x v="15"/>
    <x v="1"/>
    <x v="2"/>
    <x v="0"/>
    <x v="0"/>
    <x v="6"/>
    <x v="1"/>
    <n v="1"/>
    <s v="St Dhh Main Theatre"/>
    <d v="2026-08-06T00:00:00"/>
    <d v="2026-08-06T13:30:00"/>
    <d v="2026-08-06T17:00:00"/>
    <s v="975396688770"/>
    <s v="990951"/>
    <s v="Carpal tunnel release"/>
    <m/>
    <s v="Trauma and Orthopaedics"/>
    <s v="Dr Dummy 24"/>
    <d v="2026-08-06T13:40:00"/>
    <d v="2026-08-06T14:11:00"/>
    <m/>
    <m/>
    <n v="1"/>
    <s v="AUGUST-26-dummy-data.xlsx"/>
    <b v="0"/>
    <m/>
  </r>
  <r>
    <x v="1"/>
    <x v="1"/>
    <x v="15"/>
    <x v="1"/>
    <x v="2"/>
    <x v="0"/>
    <x v="0"/>
    <x v="6"/>
    <x v="1"/>
    <n v="1"/>
    <s v="St Dhh Main Theatre"/>
    <d v="2026-08-06T00:00:00"/>
    <d v="2026-08-06T13:30:00"/>
    <d v="2026-08-06T17:00:00"/>
    <s v="996057646837"/>
    <s v="934628"/>
    <s v="Wrist fracture fixation"/>
    <m/>
    <s v="Trauma and Orthopaedics"/>
    <s v="Dr Dummy 24"/>
    <d v="2026-08-06T15:16:00"/>
    <d v="2026-08-06T15:41:00"/>
    <m/>
    <m/>
    <n v="1"/>
    <s v="AUGUST-26-dummy-data.xlsx"/>
    <b v="0"/>
    <m/>
  </r>
  <r>
    <x v="1"/>
    <x v="1"/>
    <x v="15"/>
    <x v="1"/>
    <x v="2"/>
    <x v="0"/>
    <x v="0"/>
    <x v="6"/>
    <x v="0"/>
    <n v="1"/>
    <s v="St Dhh Main Theatre"/>
    <d v="2026-08-21T00:00:00"/>
    <d v="2026-08-21T13:30:00"/>
    <d v="2026-08-21T17:00:00"/>
    <m/>
    <m/>
    <m/>
    <m/>
    <m/>
    <m/>
    <m/>
    <m/>
    <n v="4"/>
    <n v="0"/>
    <n v="4"/>
    <s v="AUGUST-26-dummy-data.xlsx"/>
    <b v="0"/>
    <n v="0"/>
  </r>
  <r>
    <x v="1"/>
    <x v="1"/>
    <x v="15"/>
    <x v="1"/>
    <x v="2"/>
    <x v="0"/>
    <x v="0"/>
    <x v="6"/>
    <x v="1"/>
    <n v="1"/>
    <s v="St Dhh Main Theatre"/>
    <d v="2026-08-21T00:00:00"/>
    <d v="2026-08-21T13:30:00"/>
    <d v="2026-08-21T17:00:00"/>
    <s v="909890633239"/>
    <s v="789698"/>
    <s v="Knee arthroscopy"/>
    <s v="Local anaesthetic infiltration"/>
    <s v="Trauma and Orthopaedics"/>
    <s v="Dr Dummy 23"/>
    <d v="2026-08-21T16:13:00"/>
    <d v="2026-08-21T16:41:00"/>
    <m/>
    <m/>
    <n v="1"/>
    <s v="AUGUST-26-dummy-data.xlsx"/>
    <b v="0"/>
    <m/>
  </r>
  <r>
    <x v="1"/>
    <x v="1"/>
    <x v="15"/>
    <x v="1"/>
    <x v="2"/>
    <x v="0"/>
    <x v="0"/>
    <x v="6"/>
    <x v="1"/>
    <n v="1"/>
    <s v="St Dhh Main Theatre"/>
    <d v="2026-08-21T00:00:00"/>
    <d v="2026-08-21T13:30:00"/>
    <d v="2026-08-21T17:00:00"/>
    <s v="981653063533"/>
    <s v="967560"/>
    <s v="Knee arthroscopy"/>
    <m/>
    <s v="Trauma and Orthopaedics"/>
    <s v="Dr Dummy 23"/>
    <d v="2026-08-21T14:33:00"/>
    <d v="2026-08-21T14:59:00"/>
    <m/>
    <m/>
    <n v="1"/>
    <s v="AUGUST-26-dummy-data.xlsx"/>
    <b v="0"/>
    <m/>
  </r>
  <r>
    <x v="1"/>
    <x v="1"/>
    <x v="15"/>
    <x v="1"/>
    <x v="2"/>
    <x v="0"/>
    <x v="0"/>
    <x v="6"/>
    <x v="1"/>
    <n v="1"/>
    <s v="St Dhh Main Theatre"/>
    <d v="2026-08-21T00:00:00"/>
    <d v="2026-08-21T13:30:00"/>
    <d v="2026-08-21T17:00:00"/>
    <s v="985699637582"/>
    <s v="738566"/>
    <s v="Removal of metalwork"/>
    <m/>
    <s v="Trauma and Orthopaedics"/>
    <s v="Dr Dummy 23"/>
    <d v="2026-08-21T13:42:00"/>
    <d v="2026-08-21T14:11:00"/>
    <m/>
    <m/>
    <n v="1"/>
    <s v="AUGUST-26-dummy-data.xlsx"/>
    <b v="0"/>
    <m/>
  </r>
  <r>
    <x v="1"/>
    <x v="1"/>
    <x v="15"/>
    <x v="1"/>
    <x v="2"/>
    <x v="0"/>
    <x v="0"/>
    <x v="6"/>
    <x v="1"/>
    <n v="1"/>
    <s v="St Dhh Main Theatre"/>
    <d v="2026-08-21T00:00:00"/>
    <d v="2026-08-21T13:30:00"/>
    <d v="2026-08-21T17:00:00"/>
    <s v="989436920708"/>
    <s v="742149"/>
    <s v="Removal of metalwork"/>
    <m/>
    <s v="Trauma and Orthopaedics"/>
    <s v="Dr Dummy 23"/>
    <d v="2026-08-21T15:26:00"/>
    <d v="2026-08-21T15:47:00"/>
    <m/>
    <m/>
    <n v="1"/>
    <s v="AUGUST-26-dummy-data.xlsx"/>
    <b v="0"/>
    <m/>
  </r>
  <r>
    <x v="1"/>
    <x v="1"/>
    <x v="15"/>
    <x v="1"/>
    <x v="2"/>
    <x v="0"/>
    <x v="0"/>
    <x v="1"/>
    <x v="0"/>
    <n v="1"/>
    <s v="St Dhh Main Theatre"/>
    <d v="2026-08-28T00:00:00"/>
    <d v="2026-08-28T13:30:00"/>
    <d v="2026-08-28T17:00:00"/>
    <m/>
    <m/>
    <m/>
    <m/>
    <m/>
    <m/>
    <m/>
    <m/>
    <n v="4"/>
    <n v="0"/>
    <n v="4"/>
    <s v="AUGUST-26-dummy-data.xlsx"/>
    <b v="0"/>
    <n v="0"/>
  </r>
  <r>
    <x v="1"/>
    <x v="1"/>
    <x v="15"/>
    <x v="1"/>
    <x v="2"/>
    <x v="0"/>
    <x v="0"/>
    <x v="1"/>
    <x v="1"/>
    <n v="1"/>
    <s v="St Dhh Main Theatre"/>
    <d v="2026-08-28T00:00:00"/>
    <d v="2026-08-28T13:30:00"/>
    <d v="2026-08-28T17:00:00"/>
    <s v="917803739569"/>
    <s v="979643"/>
    <s v="Flexible cystoscopy"/>
    <m/>
    <s v="Urology"/>
    <s v="Dr Dummy 10"/>
    <d v="2026-08-28T14:30:00"/>
    <d v="2026-08-28T15:02:00"/>
    <m/>
    <m/>
    <n v="1"/>
    <s v="AUGUST-26-dummy-data.xlsx"/>
    <b v="0"/>
    <m/>
  </r>
  <r>
    <x v="1"/>
    <x v="1"/>
    <x v="15"/>
    <x v="1"/>
    <x v="2"/>
    <x v="0"/>
    <x v="0"/>
    <x v="1"/>
    <x v="1"/>
    <n v="1"/>
    <s v="St Dhh Main Theatre"/>
    <d v="2026-08-28T00:00:00"/>
    <d v="2026-08-28T13:30:00"/>
    <d v="2026-08-28T17:00:00"/>
    <s v="921709765121"/>
    <s v="911185"/>
    <s v="Ureteroscopy"/>
    <m/>
    <s v="Urology"/>
    <s v="Dr Dummy 10"/>
    <d v="2026-08-28T13:38:00"/>
    <d v="2026-08-28T14:11:00"/>
    <m/>
    <m/>
    <n v="1"/>
    <s v="AUGUST-26-dummy-data.xlsx"/>
    <b v="0"/>
    <m/>
  </r>
  <r>
    <x v="1"/>
    <x v="1"/>
    <x v="15"/>
    <x v="1"/>
    <x v="2"/>
    <x v="0"/>
    <x v="0"/>
    <x v="1"/>
    <x v="1"/>
    <n v="1"/>
    <s v="St Dhh Main Theatre"/>
    <d v="2026-08-28T00:00:00"/>
    <d v="2026-08-28T13:30:00"/>
    <d v="2026-08-28T17:00:00"/>
    <s v="922242582775"/>
    <s v="876103"/>
    <s v="Ureteroscopy"/>
    <m/>
    <s v="Urology"/>
    <s v="Dr Dummy 10"/>
    <d v="2026-08-28T16:11:00"/>
    <d v="2026-08-28T16:45:00"/>
    <m/>
    <m/>
    <n v="1"/>
    <s v="AUGUST-26-dummy-data.xlsx"/>
    <b v="0"/>
    <m/>
  </r>
  <r>
    <x v="1"/>
    <x v="1"/>
    <x v="15"/>
    <x v="1"/>
    <x v="2"/>
    <x v="0"/>
    <x v="0"/>
    <x v="1"/>
    <x v="1"/>
    <n v="1"/>
    <s v="St Dhh Main Theatre"/>
    <d v="2026-08-28T00:00:00"/>
    <d v="2026-08-28T13:30:00"/>
    <d v="2026-08-28T17:00:00"/>
    <s v="960352650284"/>
    <s v="756465"/>
    <s v="Circumcision"/>
    <m/>
    <s v="Urology"/>
    <s v="Dr Dummy 10"/>
    <d v="2026-08-28T15:19:00"/>
    <d v="2026-08-28T15:54:00"/>
    <m/>
    <m/>
    <n v="1"/>
    <s v="AUGUST-26-dummy-data.xlsx"/>
    <b v="0"/>
    <m/>
  </r>
  <r>
    <x v="1"/>
    <x v="1"/>
    <x v="15"/>
    <x v="2"/>
    <x v="0"/>
    <x v="0"/>
    <x v="0"/>
    <x v="4"/>
    <x v="0"/>
    <n v="1"/>
    <s v="St Dhh Main Theatre"/>
    <d v="2026-06-07T00:00:00"/>
    <d v="2026-06-07T13:00:00"/>
    <d v="2026-06-07T17:00:00"/>
    <m/>
    <m/>
    <m/>
    <m/>
    <m/>
    <m/>
    <m/>
    <m/>
    <n v="4"/>
    <n v="0"/>
    <n v="4"/>
    <s v="JUNE-26-dummy-data.xlsx"/>
    <b v="0"/>
    <n v="0"/>
  </r>
  <r>
    <x v="1"/>
    <x v="1"/>
    <x v="15"/>
    <x v="2"/>
    <x v="0"/>
    <x v="0"/>
    <x v="0"/>
    <x v="4"/>
    <x v="1"/>
    <n v="1"/>
    <s v="St Dhh Main Theatre"/>
    <d v="2026-06-07T00:00:00"/>
    <d v="2026-06-07T13:00:00"/>
    <d v="2026-06-07T17:00:00"/>
    <s v="615144296781"/>
    <s v="60252623"/>
    <s v="Excision of skin lesion"/>
    <m/>
    <s v="General Surgery"/>
    <s v="Dr Dummy 15"/>
    <d v="2026-06-07T16:11:00"/>
    <d v="2026-06-07T16:45:00"/>
    <m/>
    <m/>
    <n v="1"/>
    <s v="JUNE-26-dummy-data.xlsx"/>
    <b v="0"/>
    <m/>
  </r>
  <r>
    <x v="1"/>
    <x v="1"/>
    <x v="15"/>
    <x v="2"/>
    <x v="0"/>
    <x v="0"/>
    <x v="0"/>
    <x v="4"/>
    <x v="1"/>
    <n v="1"/>
    <s v="St Dhh Main Theatre"/>
    <d v="2026-06-07T00:00:00"/>
    <d v="2026-06-07T13:00:00"/>
    <d v="2026-06-07T17:00:00"/>
    <s v="630582181038"/>
    <s v="60085498"/>
    <s v="Laparoscopic appendicectomy"/>
    <m/>
    <s v="General Surgery"/>
    <s v="Dr Dummy 15"/>
    <d v="2026-06-07T14:04:00"/>
    <d v="2026-06-07T14:40:00"/>
    <m/>
    <m/>
    <n v="1"/>
    <s v="JUNE-26-dummy-data.xlsx"/>
    <b v="0"/>
    <m/>
  </r>
  <r>
    <x v="1"/>
    <x v="1"/>
    <x v="15"/>
    <x v="2"/>
    <x v="0"/>
    <x v="0"/>
    <x v="0"/>
    <x v="4"/>
    <x v="1"/>
    <n v="1"/>
    <s v="St Dhh Main Theatre"/>
    <d v="2026-06-07T00:00:00"/>
    <d v="2026-06-07T13:00:00"/>
    <d v="2026-06-07T17:00:00"/>
    <s v="651392415025"/>
    <s v="60249684"/>
    <s v="Incision and drainage of abscess"/>
    <m/>
    <s v="General Surgery"/>
    <s v="Dr Dummy 15"/>
    <d v="2026-06-07T15:04:00"/>
    <d v="2026-06-07T15:34:00"/>
    <m/>
    <m/>
    <n v="1"/>
    <s v="JUNE-26-dummy-data.xlsx"/>
    <b v="0"/>
    <m/>
  </r>
  <r>
    <x v="1"/>
    <x v="1"/>
    <x v="15"/>
    <x v="2"/>
    <x v="0"/>
    <x v="0"/>
    <x v="0"/>
    <x v="4"/>
    <x v="1"/>
    <n v="1"/>
    <s v="St Dhh Main Theatre"/>
    <d v="2026-06-07T00:00:00"/>
    <d v="2026-06-07T13:00:00"/>
    <d v="2026-06-07T17:00:00"/>
    <s v="680710993194"/>
    <s v="60268662"/>
    <s v="Inguinal hernia repair"/>
    <m/>
    <s v="General Surgery"/>
    <s v="Dr Dummy 15"/>
    <d v="2026-06-07T13:06:00"/>
    <d v="2026-06-07T13:35:00"/>
    <m/>
    <m/>
    <n v="1"/>
    <s v="JUNE-26-dummy-data.xlsx"/>
    <b v="0"/>
    <m/>
  </r>
  <r>
    <x v="1"/>
    <x v="1"/>
    <x v="15"/>
    <x v="2"/>
    <x v="1"/>
    <x v="0"/>
    <x v="0"/>
    <x v="4"/>
    <x v="0"/>
    <n v="1"/>
    <s v="St Dhh Main Theatre"/>
    <d v="2026-07-14T00:00:00"/>
    <d v="2026-07-14T09:00:00"/>
    <d v="2026-07-14T13:00:00"/>
    <m/>
    <m/>
    <m/>
    <m/>
    <m/>
    <m/>
    <m/>
    <m/>
    <n v="4"/>
    <n v="0"/>
    <n v="4"/>
    <s v="JULY-26-dummy-data.xlsx"/>
    <b v="0"/>
    <n v="0"/>
  </r>
  <r>
    <x v="1"/>
    <x v="1"/>
    <x v="15"/>
    <x v="2"/>
    <x v="1"/>
    <x v="0"/>
    <x v="0"/>
    <x v="4"/>
    <x v="1"/>
    <n v="1"/>
    <s v="St Dhh Main Theatre"/>
    <d v="2026-07-14T00:00:00"/>
    <d v="2026-07-14T09:00:00"/>
    <d v="2026-07-14T13:00:00"/>
    <s v="726122892973"/>
    <s v="70096102"/>
    <s v="Inguinal hernia repair"/>
    <m/>
    <s v="General Surgery"/>
    <s v="Dr Dummy 14"/>
    <d v="2026-07-14T12:03:00"/>
    <d v="2026-07-14T12:39:00"/>
    <m/>
    <m/>
    <n v="1"/>
    <s v="JULY-26-dummy-data.xlsx"/>
    <b v="0"/>
    <m/>
  </r>
  <r>
    <x v="1"/>
    <x v="1"/>
    <x v="15"/>
    <x v="2"/>
    <x v="1"/>
    <x v="0"/>
    <x v="0"/>
    <x v="4"/>
    <x v="1"/>
    <n v="1"/>
    <s v="St Dhh Main Theatre"/>
    <d v="2026-07-14T00:00:00"/>
    <d v="2026-07-14T09:00:00"/>
    <d v="2026-07-14T13:00:00"/>
    <s v="732308841938"/>
    <s v="70296205"/>
    <s v="Excision of skin lesion"/>
    <s v="Local anaesthetic infiltration"/>
    <s v="General Surgery"/>
    <s v="Dr Dummy 14"/>
    <d v="2026-07-14T09:08:00"/>
    <d v="2026-07-14T09:49:00"/>
    <m/>
    <m/>
    <n v="1"/>
    <s v="JULY-26-dummy-data.xlsx"/>
    <b v="0"/>
    <m/>
  </r>
  <r>
    <x v="1"/>
    <x v="1"/>
    <x v="15"/>
    <x v="2"/>
    <x v="1"/>
    <x v="0"/>
    <x v="0"/>
    <x v="4"/>
    <x v="1"/>
    <n v="1"/>
    <s v="St Dhh Main Theatre"/>
    <d v="2026-07-14T00:00:00"/>
    <d v="2026-07-14T09:00:00"/>
    <d v="2026-07-14T13:00:00"/>
    <s v="745183005136"/>
    <s v="70195698"/>
    <s v="Laparoscopic cholecystectomy"/>
    <m/>
    <s v="General Surgery"/>
    <s v="Dr Dummy 14"/>
    <d v="2026-07-14T10:06:00"/>
    <d v="2026-07-14T10:44:00"/>
    <m/>
    <m/>
    <n v="1"/>
    <s v="JULY-26-dummy-data.xlsx"/>
    <b v="0"/>
    <m/>
  </r>
  <r>
    <x v="1"/>
    <x v="1"/>
    <x v="15"/>
    <x v="2"/>
    <x v="1"/>
    <x v="0"/>
    <x v="0"/>
    <x v="4"/>
    <x v="1"/>
    <n v="1"/>
    <s v="St Dhh Main Theatre"/>
    <d v="2026-07-14T00:00:00"/>
    <d v="2026-07-14T09:00:00"/>
    <d v="2026-07-14T13:00:00"/>
    <s v="786411748965"/>
    <s v="70120163"/>
    <s v="Incision and drainage of abscess"/>
    <m/>
    <s v="General Surgery"/>
    <s v="Dr Dummy 14"/>
    <d v="2026-07-14T11:08:00"/>
    <d v="2026-07-14T11:50:00"/>
    <m/>
    <m/>
    <n v="1"/>
    <s v="JULY-26-dummy-data.xlsx"/>
    <b v="0"/>
    <m/>
  </r>
  <r>
    <x v="1"/>
    <x v="1"/>
    <x v="15"/>
    <x v="2"/>
    <x v="1"/>
    <x v="0"/>
    <x v="0"/>
    <x v="0"/>
    <x v="0"/>
    <n v="1"/>
    <s v="St Dhh Main Theatre"/>
    <d v="2026-07-18T00:00:00"/>
    <d v="2026-07-18T13:30:00"/>
    <d v="2026-07-18T17:30:00"/>
    <m/>
    <m/>
    <m/>
    <m/>
    <m/>
    <m/>
    <m/>
    <m/>
    <n v="4"/>
    <n v="0"/>
    <n v="4"/>
    <s v="JULY-26-dummy-data.xlsx"/>
    <b v="0"/>
    <n v="0"/>
  </r>
  <r>
    <x v="1"/>
    <x v="1"/>
    <x v="15"/>
    <x v="2"/>
    <x v="1"/>
    <x v="0"/>
    <x v="0"/>
    <x v="0"/>
    <x v="1"/>
    <n v="1"/>
    <s v="St Dhh Main Theatre"/>
    <d v="2026-07-18T00:00:00"/>
    <d v="2026-07-18T13:30:00"/>
    <d v="2026-07-18T17:30:00"/>
    <s v="702453864389"/>
    <s v="70126686"/>
    <s v="Diagnostic laparoscopy"/>
    <m/>
    <s v="Gynaecology"/>
    <s v="Dr Dummy 02"/>
    <d v="2026-07-18T15:41:00"/>
    <d v="2026-07-18T16:10:00"/>
    <m/>
    <m/>
    <n v="1"/>
    <s v="JULY-26-dummy-data.xlsx"/>
    <b v="0"/>
    <m/>
  </r>
  <r>
    <x v="1"/>
    <x v="1"/>
    <x v="15"/>
    <x v="2"/>
    <x v="1"/>
    <x v="0"/>
    <x v="0"/>
    <x v="0"/>
    <x v="1"/>
    <n v="1"/>
    <s v="St Dhh Main Theatre"/>
    <d v="2026-07-18T00:00:00"/>
    <d v="2026-07-18T13:30:00"/>
    <d v="2026-07-18T17:30:00"/>
    <s v="703795006731"/>
    <s v="70021559"/>
    <s v="Cervical polypectomy"/>
    <s v="Wound closure"/>
    <s v="Gynaecology"/>
    <s v="Dr Dummy 02"/>
    <d v="2026-07-18T13:42:00"/>
    <d v="2026-07-18T14:17:00"/>
    <m/>
    <m/>
    <n v="1"/>
    <s v="JULY-26-dummy-data.xlsx"/>
    <b v="0"/>
    <m/>
  </r>
  <r>
    <x v="1"/>
    <x v="1"/>
    <x v="15"/>
    <x v="2"/>
    <x v="1"/>
    <x v="0"/>
    <x v="0"/>
    <x v="0"/>
    <x v="1"/>
    <n v="1"/>
    <s v="St Dhh Main Theatre"/>
    <d v="2026-07-18T00:00:00"/>
    <d v="2026-07-18T13:30:00"/>
    <d v="2026-07-18T17:30:00"/>
    <s v="715942084253"/>
    <s v="70064197"/>
    <s v="Cervical polypectomy"/>
    <m/>
    <s v="Gynaecology"/>
    <s v="Dr Dummy 02"/>
    <d v="2026-07-18T16:37:00"/>
    <d v="2026-07-18T17:10:00"/>
    <m/>
    <m/>
    <n v="1"/>
    <s v="JULY-26-dummy-data.xlsx"/>
    <b v="0"/>
    <m/>
  </r>
  <r>
    <x v="1"/>
    <x v="1"/>
    <x v="15"/>
    <x v="2"/>
    <x v="1"/>
    <x v="0"/>
    <x v="0"/>
    <x v="0"/>
    <x v="1"/>
    <n v="1"/>
    <s v="St Dhh Main Theatre"/>
    <d v="2026-07-18T00:00:00"/>
    <d v="2026-07-18T13:30:00"/>
    <d v="2026-07-18T17:30:00"/>
    <s v="756081958696"/>
    <s v="70137721"/>
    <s v="Endometrial biopsy"/>
    <m/>
    <s v="Gynaecology"/>
    <s v="Dr Dummy 02"/>
    <d v="2026-07-18T14:41:00"/>
    <d v="2026-07-18T15:16:00"/>
    <m/>
    <m/>
    <n v="1"/>
    <s v="JULY-26-dummy-data.xlsx"/>
    <b v="0"/>
    <m/>
  </r>
  <r>
    <x v="1"/>
    <x v="1"/>
    <x v="15"/>
    <x v="2"/>
    <x v="1"/>
    <x v="0"/>
    <x v="0"/>
    <x v="2"/>
    <x v="0"/>
    <n v="1"/>
    <s v="St Dhh Main Theatre"/>
    <d v="2026-07-20T00:00:00"/>
    <d v="2026-07-20T09:00:00"/>
    <d v="2026-07-20T13:00:00"/>
    <m/>
    <m/>
    <m/>
    <m/>
    <m/>
    <m/>
    <m/>
    <m/>
    <n v="4"/>
    <n v="0"/>
    <n v="4"/>
    <s v="JULY-26-dummy-data.xlsx"/>
    <b v="0"/>
    <n v="0"/>
  </r>
  <r>
    <x v="1"/>
    <x v="1"/>
    <x v="15"/>
    <x v="2"/>
    <x v="1"/>
    <x v="0"/>
    <x v="0"/>
    <x v="2"/>
    <x v="1"/>
    <n v="1"/>
    <s v="St Dhh Main Theatre"/>
    <d v="2026-07-20T00:00:00"/>
    <d v="2026-07-20T09:00:00"/>
    <d v="2026-07-20T13:00:00"/>
    <s v="762423555831"/>
    <s v="70278635"/>
    <s v="Septoplasty"/>
    <s v="Wound closure"/>
    <s v="ENT"/>
    <s v="Dr Dummy 22"/>
    <d v="2026-07-20T09:08:00"/>
    <d v="2026-07-20T09:40:00"/>
    <m/>
    <m/>
    <n v="1"/>
    <s v="JULY-26-dummy-data.xlsx"/>
    <b v="0"/>
    <m/>
  </r>
  <r>
    <x v="1"/>
    <x v="1"/>
    <x v="15"/>
    <x v="2"/>
    <x v="1"/>
    <x v="0"/>
    <x v="0"/>
    <x v="2"/>
    <x v="1"/>
    <n v="1"/>
    <s v="St Dhh Main Theatre"/>
    <d v="2026-07-20T00:00:00"/>
    <d v="2026-07-20T09:00:00"/>
    <d v="2026-07-20T13:00:00"/>
    <s v="765356127986"/>
    <s v="70097635"/>
    <s v="Grommet insertion"/>
    <m/>
    <s v="ENT"/>
    <s v="Dr Dummy 22"/>
    <d v="2026-07-20T10:04:00"/>
    <d v="2026-07-20T10:26:00"/>
    <m/>
    <m/>
    <n v="1"/>
    <s v="JULY-26-dummy-data.xlsx"/>
    <b v="0"/>
    <m/>
  </r>
  <r>
    <x v="1"/>
    <x v="1"/>
    <x v="15"/>
    <x v="2"/>
    <x v="1"/>
    <x v="0"/>
    <x v="0"/>
    <x v="2"/>
    <x v="1"/>
    <n v="1"/>
    <s v="St Dhh Main Theatre"/>
    <d v="2026-07-20T00:00:00"/>
    <d v="2026-07-20T09:00:00"/>
    <d v="2026-07-20T13:00:00"/>
    <s v="783462880993"/>
    <s v="70226780"/>
    <s v="Septoplasty"/>
    <s v="Diagnostic examination"/>
    <s v="ENT"/>
    <s v="Dr Dummy 22"/>
    <d v="2026-07-20T12:09:00"/>
    <d v="2026-07-20T12:42:00"/>
    <m/>
    <m/>
    <n v="1"/>
    <s v="JULY-26-dummy-data.xlsx"/>
    <b v="0"/>
    <m/>
  </r>
  <r>
    <x v="1"/>
    <x v="1"/>
    <x v="15"/>
    <x v="2"/>
    <x v="1"/>
    <x v="0"/>
    <x v="0"/>
    <x v="2"/>
    <x v="1"/>
    <n v="1"/>
    <s v="St Dhh Main Theatre"/>
    <d v="2026-07-20T00:00:00"/>
    <d v="2026-07-20T09:00:00"/>
    <d v="2026-07-20T13:00:00"/>
    <s v="795894639449"/>
    <s v="70145012"/>
    <s v="Grommet insertion"/>
    <m/>
    <s v="ENT"/>
    <s v="Dr Dummy 22"/>
    <d v="2026-07-20T11:03:00"/>
    <d v="2026-07-20T11:28:00"/>
    <m/>
    <m/>
    <n v="1"/>
    <s v="JULY-26-dummy-data.xlsx"/>
    <b v="0"/>
    <m/>
  </r>
  <r>
    <x v="1"/>
    <x v="1"/>
    <x v="15"/>
    <x v="2"/>
    <x v="1"/>
    <x v="0"/>
    <x v="0"/>
    <x v="2"/>
    <x v="0"/>
    <n v="1"/>
    <s v="St Dhh Main Theatre"/>
    <d v="2026-07-31T00:00:00"/>
    <d v="2026-07-31T13:00:00"/>
    <d v="2026-07-31T17:00:00"/>
    <m/>
    <m/>
    <m/>
    <m/>
    <m/>
    <m/>
    <m/>
    <m/>
    <n v="4"/>
    <n v="0"/>
    <n v="4"/>
    <s v="JULY-26-dummy-data.xlsx"/>
    <b v="0"/>
    <n v="0"/>
  </r>
  <r>
    <x v="1"/>
    <x v="1"/>
    <x v="15"/>
    <x v="2"/>
    <x v="1"/>
    <x v="0"/>
    <x v="0"/>
    <x v="2"/>
    <x v="1"/>
    <n v="1"/>
    <s v="St Dhh Main Theatre"/>
    <d v="2026-07-31T00:00:00"/>
    <d v="2026-07-31T13:00:00"/>
    <d v="2026-07-31T17:00:00"/>
    <s v="708013191982"/>
    <s v="70245971"/>
    <s v="Nasal polypectomy"/>
    <m/>
    <s v="ENT"/>
    <s v="Dr Dummy 01"/>
    <d v="2026-07-31T14:07:00"/>
    <d v="2026-07-31T14:50:00"/>
    <m/>
    <m/>
    <n v="1"/>
    <s v="JULY-26-dummy-data.xlsx"/>
    <b v="0"/>
    <m/>
  </r>
  <r>
    <x v="1"/>
    <x v="1"/>
    <x v="15"/>
    <x v="2"/>
    <x v="1"/>
    <x v="0"/>
    <x v="0"/>
    <x v="2"/>
    <x v="1"/>
    <n v="1"/>
    <s v="St Dhh Main Theatre"/>
    <d v="2026-07-31T00:00:00"/>
    <d v="2026-07-31T13:00:00"/>
    <d v="2026-07-31T17:00:00"/>
    <s v="749576228833"/>
    <s v="70287717"/>
    <s v="Nasal polypectomy"/>
    <m/>
    <s v="ENT"/>
    <s v="Dr Dummy 01"/>
    <d v="2026-07-31T13:08:00"/>
    <d v="2026-07-31T13:43:00"/>
    <m/>
    <m/>
    <n v="1"/>
    <s v="JULY-26-dummy-data.xlsx"/>
    <b v="0"/>
    <m/>
  </r>
  <r>
    <x v="1"/>
    <x v="1"/>
    <x v="15"/>
    <x v="2"/>
    <x v="1"/>
    <x v="0"/>
    <x v="0"/>
    <x v="2"/>
    <x v="1"/>
    <n v="1"/>
    <s v="St Dhh Main Theatre"/>
    <d v="2026-07-31T00:00:00"/>
    <d v="2026-07-31T13:00:00"/>
    <d v="2026-07-31T17:00:00"/>
    <s v="762310746847"/>
    <s v="70058509"/>
    <s v="Adenoidectomy"/>
    <m/>
    <s v="ENT"/>
    <s v="Dr Dummy 01"/>
    <d v="2026-07-31T16:06:00"/>
    <d v="2026-07-31T16:37:00"/>
    <m/>
    <m/>
    <n v="1"/>
    <s v="JULY-26-dummy-data.xlsx"/>
    <b v="0"/>
    <m/>
  </r>
  <r>
    <x v="1"/>
    <x v="1"/>
    <x v="15"/>
    <x v="2"/>
    <x v="1"/>
    <x v="0"/>
    <x v="0"/>
    <x v="2"/>
    <x v="1"/>
    <n v="1"/>
    <s v="St Dhh Main Theatre"/>
    <d v="2026-07-31T00:00:00"/>
    <d v="2026-07-31T13:00:00"/>
    <d v="2026-07-31T17:00:00"/>
    <s v="767597526660"/>
    <s v="70290016"/>
    <s v="Septoplasty"/>
    <m/>
    <s v="ENT"/>
    <s v="Dr Dummy 01"/>
    <d v="2026-07-31T15:10:00"/>
    <d v="2026-07-31T15:53:00"/>
    <m/>
    <m/>
    <n v="1"/>
    <s v="JULY-26-dummy-data.xlsx"/>
    <b v="0"/>
    <m/>
  </r>
  <r>
    <x v="1"/>
    <x v="1"/>
    <x v="15"/>
    <x v="2"/>
    <x v="2"/>
    <x v="0"/>
    <x v="0"/>
    <x v="0"/>
    <x v="0"/>
    <n v="1"/>
    <s v="St Dhh Main Theatre"/>
    <d v="2026-08-03T00:00:00"/>
    <d v="2026-08-03T13:00:00"/>
    <d v="2026-08-03T17:00:00"/>
    <m/>
    <m/>
    <m/>
    <m/>
    <m/>
    <m/>
    <m/>
    <m/>
    <n v="4"/>
    <n v="0"/>
    <n v="4"/>
    <s v="AUGUST-26-dummy-data.xlsx"/>
    <b v="0"/>
    <n v="0"/>
  </r>
  <r>
    <x v="1"/>
    <x v="1"/>
    <x v="15"/>
    <x v="2"/>
    <x v="2"/>
    <x v="0"/>
    <x v="0"/>
    <x v="0"/>
    <x v="1"/>
    <n v="1"/>
    <s v="St Dhh Main Theatre"/>
    <d v="2026-08-03T00:00:00"/>
    <d v="2026-08-03T13:00:00"/>
    <d v="2026-08-03T17:00:00"/>
    <s v="941275191749"/>
    <s v="736460"/>
    <s v="Hysteroscopy"/>
    <m/>
    <s v="Gynaecology"/>
    <s v="Dr Dummy 21"/>
    <d v="2026-08-03T16:02:00"/>
    <d v="2026-08-03T16:35:00"/>
    <m/>
    <m/>
    <n v="1"/>
    <s v="AUGUST-26-dummy-data.xlsx"/>
    <b v="0"/>
    <m/>
  </r>
  <r>
    <x v="1"/>
    <x v="1"/>
    <x v="15"/>
    <x v="2"/>
    <x v="2"/>
    <x v="0"/>
    <x v="0"/>
    <x v="0"/>
    <x v="1"/>
    <n v="1"/>
    <s v="St Dhh Main Theatre"/>
    <d v="2026-08-03T00:00:00"/>
    <d v="2026-08-03T13:00:00"/>
    <d v="2026-08-03T17:00:00"/>
    <s v="960673523228"/>
    <s v="759576"/>
    <s v="Diagnostic laparoscopy"/>
    <m/>
    <s v="Gynaecology"/>
    <s v="Dr Dummy 21"/>
    <d v="2026-08-03T13:10:00"/>
    <d v="2026-08-03T13:36:00"/>
    <m/>
    <m/>
    <n v="1"/>
    <s v="AUGUST-26-dummy-data.xlsx"/>
    <b v="0"/>
    <m/>
  </r>
  <r>
    <x v="1"/>
    <x v="1"/>
    <x v="15"/>
    <x v="2"/>
    <x v="2"/>
    <x v="0"/>
    <x v="0"/>
    <x v="0"/>
    <x v="1"/>
    <n v="1"/>
    <s v="St Dhh Main Theatre"/>
    <d v="2026-08-03T00:00:00"/>
    <d v="2026-08-03T13:00:00"/>
    <d v="2026-08-03T17:00:00"/>
    <s v="965613372343"/>
    <s v="766625"/>
    <s v="Endometrial biopsy"/>
    <m/>
    <s v="Gynaecology"/>
    <s v="Dr Dummy 21"/>
    <d v="2026-08-03T14:11:00"/>
    <d v="2026-08-03T14:50:00"/>
    <m/>
    <m/>
    <n v="1"/>
    <s v="AUGUST-26-dummy-data.xlsx"/>
    <b v="0"/>
    <m/>
  </r>
  <r>
    <x v="1"/>
    <x v="1"/>
    <x v="15"/>
    <x v="2"/>
    <x v="2"/>
    <x v="0"/>
    <x v="0"/>
    <x v="0"/>
    <x v="1"/>
    <n v="1"/>
    <s v="St Dhh Main Theatre"/>
    <d v="2026-08-03T00:00:00"/>
    <d v="2026-08-03T13:00:00"/>
    <d v="2026-08-03T17:00:00"/>
    <s v="984255834574"/>
    <s v="899961"/>
    <s v="Endometrial biopsy"/>
    <s v="Diagnostic examination"/>
    <s v="Gynaecology"/>
    <s v="Dr Dummy 21"/>
    <d v="2026-08-03T15:04:00"/>
    <d v="2026-08-03T15:34:00"/>
    <m/>
    <m/>
    <n v="1"/>
    <s v="AUGUST-26-dummy-data.xlsx"/>
    <b v="0"/>
    <m/>
  </r>
  <r>
    <x v="1"/>
    <x v="1"/>
    <x v="15"/>
    <x v="2"/>
    <x v="2"/>
    <x v="0"/>
    <x v="0"/>
    <x v="7"/>
    <x v="0"/>
    <n v="1"/>
    <s v="St Dhh Main Theatre"/>
    <d v="2026-08-10T00:00:00"/>
    <d v="2026-08-10T08:00:00"/>
    <d v="2026-08-10T12:00:00"/>
    <m/>
    <m/>
    <m/>
    <m/>
    <m/>
    <m/>
    <m/>
    <m/>
    <n v="4"/>
    <n v="0"/>
    <n v="4"/>
    <s v="AUGUST-26-dummy-data.xlsx"/>
    <b v="0"/>
    <n v="0"/>
  </r>
  <r>
    <x v="1"/>
    <x v="1"/>
    <x v="15"/>
    <x v="2"/>
    <x v="2"/>
    <x v="0"/>
    <x v="0"/>
    <x v="7"/>
    <x v="1"/>
    <n v="1"/>
    <s v="St Dhh Main Theatre"/>
    <d v="2026-08-10T00:00:00"/>
    <d v="2026-08-10T08:00:00"/>
    <d v="2026-08-10T12:00:00"/>
    <s v="909035386470"/>
    <s v="850817"/>
    <s v="Skin graft"/>
    <m/>
    <s v="Plastic Surgery"/>
    <s v="Dr Dummy 21"/>
    <d v="2026-08-10T09:07:00"/>
    <d v="2026-08-10T09:30:00"/>
    <m/>
    <m/>
    <n v="1"/>
    <s v="AUGUST-26-dummy-data.xlsx"/>
    <b v="0"/>
    <m/>
  </r>
  <r>
    <x v="1"/>
    <x v="1"/>
    <x v="15"/>
    <x v="2"/>
    <x v="2"/>
    <x v="0"/>
    <x v="0"/>
    <x v="7"/>
    <x v="1"/>
    <n v="1"/>
    <s v="St Dhh Main Theatre"/>
    <d v="2026-08-10T00:00:00"/>
    <d v="2026-08-10T08:00:00"/>
    <d v="2026-08-10T12:00:00"/>
    <s v="936022674431"/>
    <s v="897296"/>
    <s v="Hand wound repair"/>
    <m/>
    <s v="Plastic Surgery"/>
    <s v="Dr Dummy 21"/>
    <d v="2026-08-10T08:02:00"/>
    <d v="2026-08-10T08:33:00"/>
    <m/>
    <m/>
    <n v="1"/>
    <s v="AUGUST-26-dummy-data.xlsx"/>
    <b v="0"/>
    <m/>
  </r>
  <r>
    <x v="1"/>
    <x v="1"/>
    <x v="15"/>
    <x v="2"/>
    <x v="2"/>
    <x v="0"/>
    <x v="0"/>
    <x v="7"/>
    <x v="1"/>
    <n v="1"/>
    <s v="St Dhh Main Theatre"/>
    <d v="2026-08-10T00:00:00"/>
    <d v="2026-08-10T08:00:00"/>
    <d v="2026-08-10T12:00:00"/>
    <s v="949989212257"/>
    <s v="751420"/>
    <s v="Excision of skin lesion"/>
    <m/>
    <s v="Plastic Surgery"/>
    <s v="Dr Dummy 21"/>
    <d v="2026-08-10T11:05:00"/>
    <d v="2026-08-10T11:28:00"/>
    <m/>
    <m/>
    <n v="1"/>
    <s v="AUGUST-26-dummy-data.xlsx"/>
    <b v="0"/>
    <m/>
  </r>
  <r>
    <x v="1"/>
    <x v="1"/>
    <x v="15"/>
    <x v="2"/>
    <x v="2"/>
    <x v="0"/>
    <x v="0"/>
    <x v="7"/>
    <x v="1"/>
    <n v="1"/>
    <s v="St Dhh Main Theatre"/>
    <d v="2026-08-10T00:00:00"/>
    <d v="2026-08-10T08:00:00"/>
    <d v="2026-08-10T12:00:00"/>
    <s v="994883106415"/>
    <s v="778941"/>
    <s v="Excision of skin lesion"/>
    <m/>
    <s v="Plastic Surgery"/>
    <s v="Dr Dummy 21"/>
    <d v="2026-08-10T10:06:00"/>
    <d v="2026-08-10T10:48:00"/>
    <m/>
    <m/>
    <n v="1"/>
    <s v="AUGUST-26-dummy-data.xlsx"/>
    <b v="0"/>
    <m/>
  </r>
  <r>
    <x v="1"/>
    <x v="1"/>
    <x v="15"/>
    <x v="2"/>
    <x v="2"/>
    <x v="0"/>
    <x v="0"/>
    <x v="4"/>
    <x v="0"/>
    <n v="1"/>
    <s v="St Dhh Main Theatre"/>
    <d v="2026-08-23T00:00:00"/>
    <d v="2026-08-23T08:00:00"/>
    <d v="2026-08-23T12:00:00"/>
    <m/>
    <m/>
    <m/>
    <m/>
    <m/>
    <m/>
    <m/>
    <m/>
    <n v="4"/>
    <n v="0"/>
    <n v="4"/>
    <s v="AUGUST-26-dummy-data.xlsx"/>
    <b v="0"/>
    <n v="0"/>
  </r>
  <r>
    <x v="1"/>
    <x v="1"/>
    <x v="15"/>
    <x v="2"/>
    <x v="2"/>
    <x v="0"/>
    <x v="0"/>
    <x v="4"/>
    <x v="1"/>
    <n v="1"/>
    <s v="St Dhh Main Theatre"/>
    <d v="2026-08-23T00:00:00"/>
    <d v="2026-08-23T08:00:00"/>
    <d v="2026-08-23T12:00:00"/>
    <s v="907459000055"/>
    <s v="747023"/>
    <s v="Laparoscopic appendicectomy"/>
    <m/>
    <s v="General Surgery"/>
    <s v="Dr Dummy 09"/>
    <d v="2026-08-23T10:07:00"/>
    <d v="2026-08-23T10:37:00"/>
    <m/>
    <m/>
    <n v="1"/>
    <s v="AUGUST-26-dummy-data.xlsx"/>
    <b v="0"/>
    <m/>
  </r>
  <r>
    <x v="1"/>
    <x v="1"/>
    <x v="15"/>
    <x v="2"/>
    <x v="2"/>
    <x v="0"/>
    <x v="0"/>
    <x v="4"/>
    <x v="1"/>
    <n v="1"/>
    <s v="St Dhh Main Theatre"/>
    <d v="2026-08-23T00:00:00"/>
    <d v="2026-08-23T08:00:00"/>
    <d v="2026-08-23T12:00:00"/>
    <s v="923219715547"/>
    <s v="761886"/>
    <s v="Laparoscopic appendicectomy"/>
    <m/>
    <s v="General Surgery"/>
    <s v="Dr Dummy 09"/>
    <d v="2026-08-23T11:02:00"/>
    <d v="2026-08-23T11:34:00"/>
    <m/>
    <m/>
    <n v="1"/>
    <s v="AUGUST-26-dummy-data.xlsx"/>
    <b v="0"/>
    <m/>
  </r>
  <r>
    <x v="1"/>
    <x v="1"/>
    <x v="15"/>
    <x v="2"/>
    <x v="2"/>
    <x v="0"/>
    <x v="0"/>
    <x v="4"/>
    <x v="1"/>
    <n v="1"/>
    <s v="St Dhh Main Theatre"/>
    <d v="2026-08-23T00:00:00"/>
    <d v="2026-08-23T08:00:00"/>
    <d v="2026-08-23T12:00:00"/>
    <s v="929480630089"/>
    <s v="908219"/>
    <s v="Incision and drainage of abscess"/>
    <m/>
    <s v="General Surgery"/>
    <s v="Dr Dummy 09"/>
    <d v="2026-08-23T08:03:00"/>
    <d v="2026-08-23T08:28:00"/>
    <m/>
    <m/>
    <n v="1"/>
    <s v="AUGUST-26-dummy-data.xlsx"/>
    <b v="0"/>
    <m/>
  </r>
  <r>
    <x v="1"/>
    <x v="1"/>
    <x v="15"/>
    <x v="2"/>
    <x v="2"/>
    <x v="0"/>
    <x v="0"/>
    <x v="4"/>
    <x v="1"/>
    <n v="1"/>
    <s v="St Dhh Main Theatre"/>
    <d v="2026-08-23T00:00:00"/>
    <d v="2026-08-23T08:00:00"/>
    <d v="2026-08-23T12:00:00"/>
    <s v="995221592601"/>
    <s v="835099"/>
    <s v="Laparoscopic appendicectomy"/>
    <m/>
    <s v="General Surgery"/>
    <s v="Dr Dummy 09"/>
    <d v="2026-08-23T09:04:00"/>
    <d v="2026-08-23T09:38:00"/>
    <m/>
    <m/>
    <n v="1"/>
    <s v="AUGUST-26-dummy-data.xlsx"/>
    <b v="0"/>
    <m/>
  </r>
  <r>
    <x v="1"/>
    <x v="1"/>
    <x v="15"/>
    <x v="3"/>
    <x v="0"/>
    <x v="0"/>
    <x v="0"/>
    <x v="4"/>
    <x v="0"/>
    <n v="1"/>
    <s v="St Dhh Main Theatre"/>
    <d v="2026-06-22T00:00:00"/>
    <d v="2026-06-22T08:30:00"/>
    <d v="2026-06-22T13:00:00"/>
    <m/>
    <m/>
    <m/>
    <m/>
    <m/>
    <m/>
    <m/>
    <m/>
    <n v="4"/>
    <n v="0"/>
    <n v="4"/>
    <s v="JUNE-26-dummy-data.xlsx"/>
    <b v="0"/>
    <n v="0"/>
  </r>
  <r>
    <x v="1"/>
    <x v="1"/>
    <x v="15"/>
    <x v="3"/>
    <x v="0"/>
    <x v="0"/>
    <x v="0"/>
    <x v="4"/>
    <x v="1"/>
    <n v="1"/>
    <s v="St Dhh Main Theatre"/>
    <d v="2026-06-22T00:00:00"/>
    <d v="2026-06-22T08:30:00"/>
    <d v="2026-06-22T13:00:00"/>
    <s v="600887437141"/>
    <s v="60254743"/>
    <s v="Excision of skin lesion"/>
    <s v="Tissue biopsy"/>
    <s v="General Surgery"/>
    <s v="Dr Dummy 01"/>
    <d v="2026-06-22T10:56:00"/>
    <d v="2026-06-22T11:28:00"/>
    <m/>
    <m/>
    <n v="1"/>
    <s v="JUNE-26-dummy-data.xlsx"/>
    <b v="0"/>
    <m/>
  </r>
  <r>
    <x v="1"/>
    <x v="1"/>
    <x v="15"/>
    <x v="3"/>
    <x v="0"/>
    <x v="0"/>
    <x v="0"/>
    <x v="4"/>
    <x v="1"/>
    <n v="1"/>
    <s v="St Dhh Main Theatre"/>
    <d v="2026-06-22T00:00:00"/>
    <d v="2026-06-22T08:30:00"/>
    <d v="2026-06-22T13:00:00"/>
    <s v="616932873218"/>
    <s v="60043201"/>
    <s v="Excision of skin lesion"/>
    <m/>
    <s v="General Surgery"/>
    <s v="Dr Dummy 01"/>
    <d v="2026-06-22T09:44:00"/>
    <d v="2026-06-22T10:12:00"/>
    <m/>
    <m/>
    <n v="1"/>
    <s v="JUNE-26-dummy-data.xlsx"/>
    <b v="0"/>
    <m/>
  </r>
  <r>
    <x v="1"/>
    <x v="1"/>
    <x v="15"/>
    <x v="3"/>
    <x v="0"/>
    <x v="0"/>
    <x v="0"/>
    <x v="4"/>
    <x v="1"/>
    <n v="1"/>
    <s v="St Dhh Main Theatre"/>
    <d v="2026-06-22T00:00:00"/>
    <d v="2026-06-22T08:30:00"/>
    <d v="2026-06-22T13:00:00"/>
    <s v="649445423343"/>
    <s v="60200695"/>
    <s v="Laparoscopic cholecystectomy"/>
    <s v="Tissue biopsy"/>
    <s v="General Surgery"/>
    <s v="Dr Dummy 01"/>
    <d v="2026-06-22T11:53:00"/>
    <d v="2026-06-22T12:28:00"/>
    <m/>
    <m/>
    <n v="1"/>
    <s v="JUNE-26-dummy-data.xlsx"/>
    <b v="0"/>
    <m/>
  </r>
  <r>
    <x v="1"/>
    <x v="1"/>
    <x v="15"/>
    <x v="3"/>
    <x v="0"/>
    <x v="0"/>
    <x v="0"/>
    <x v="4"/>
    <x v="1"/>
    <n v="1"/>
    <s v="St Dhh Main Theatre"/>
    <d v="2026-06-22T00:00:00"/>
    <d v="2026-06-22T08:30:00"/>
    <d v="2026-06-22T13:00:00"/>
    <s v="681123895546"/>
    <s v="60227527"/>
    <s v="Incision and drainage of abscess"/>
    <m/>
    <s v="General Surgery"/>
    <s v="Dr Dummy 01"/>
    <d v="2026-06-22T08:36:00"/>
    <d v="2026-06-22T09:16:00"/>
    <m/>
    <m/>
    <n v="1"/>
    <s v="JUNE-26-dummy-data.xlsx"/>
    <b v="0"/>
    <m/>
  </r>
  <r>
    <x v="1"/>
    <x v="1"/>
    <x v="15"/>
    <x v="3"/>
    <x v="1"/>
    <x v="0"/>
    <x v="0"/>
    <x v="1"/>
    <x v="0"/>
    <n v="1"/>
    <s v="St Dhh Main Theatre"/>
    <d v="2026-07-09T00:00:00"/>
    <d v="2026-07-09T08:30:00"/>
    <d v="2026-07-09T13:00:00"/>
    <m/>
    <m/>
    <m/>
    <m/>
    <m/>
    <m/>
    <m/>
    <m/>
    <n v="4"/>
    <n v="0"/>
    <n v="4"/>
    <s v="JULY-26-dummy-data.xlsx"/>
    <b v="0"/>
    <n v="0"/>
  </r>
  <r>
    <x v="1"/>
    <x v="1"/>
    <x v="15"/>
    <x v="3"/>
    <x v="1"/>
    <x v="0"/>
    <x v="0"/>
    <x v="1"/>
    <x v="1"/>
    <n v="1"/>
    <s v="St Dhh Main Theatre"/>
    <d v="2026-07-09T00:00:00"/>
    <d v="2026-07-09T08:30:00"/>
    <d v="2026-07-09T13:00:00"/>
    <s v="712974174762"/>
    <s v="70185562"/>
    <s v="Ureteric stent insertion"/>
    <s v="Local anaesthetic infiltration"/>
    <s v="Urology"/>
    <s v="Dr Dummy 05"/>
    <d v="2026-07-09T08:33:00"/>
    <d v="2026-07-09T09:08:00"/>
    <m/>
    <m/>
    <n v="1"/>
    <s v="JULY-26-dummy-data.xlsx"/>
    <b v="0"/>
    <m/>
  </r>
  <r>
    <x v="1"/>
    <x v="1"/>
    <x v="15"/>
    <x v="3"/>
    <x v="1"/>
    <x v="0"/>
    <x v="0"/>
    <x v="1"/>
    <x v="1"/>
    <n v="1"/>
    <s v="St Dhh Main Theatre"/>
    <d v="2026-07-09T00:00:00"/>
    <d v="2026-07-09T08:30:00"/>
    <d v="2026-07-09T13:00:00"/>
    <s v="756926777352"/>
    <s v="70203042"/>
    <s v="Circumcision"/>
    <m/>
    <s v="Urology"/>
    <s v="Dr Dummy 05"/>
    <d v="2026-07-09T10:47:00"/>
    <d v="2026-07-09T11:25:00"/>
    <m/>
    <m/>
    <n v="1"/>
    <s v="JULY-26-dummy-data.xlsx"/>
    <b v="0"/>
    <m/>
  </r>
  <r>
    <x v="1"/>
    <x v="1"/>
    <x v="15"/>
    <x v="3"/>
    <x v="1"/>
    <x v="0"/>
    <x v="0"/>
    <x v="1"/>
    <x v="1"/>
    <n v="1"/>
    <s v="St Dhh Main Theatre"/>
    <d v="2026-07-09T00:00:00"/>
    <d v="2026-07-09T08:30:00"/>
    <d v="2026-07-09T13:00:00"/>
    <s v="765472345379"/>
    <s v="70237901"/>
    <s v="Flexible cystoscopy"/>
    <s v="Wound closure"/>
    <s v="Urology"/>
    <s v="Dr Dummy 05"/>
    <d v="2026-07-09T11:54:00"/>
    <d v="2026-07-09T12:27:00"/>
    <m/>
    <m/>
    <n v="1"/>
    <s v="JULY-26-dummy-data.xlsx"/>
    <b v="0"/>
    <m/>
  </r>
  <r>
    <x v="1"/>
    <x v="1"/>
    <x v="15"/>
    <x v="3"/>
    <x v="1"/>
    <x v="0"/>
    <x v="0"/>
    <x v="1"/>
    <x v="1"/>
    <n v="1"/>
    <s v="St Dhh Main Theatre"/>
    <d v="2026-07-09T00:00:00"/>
    <d v="2026-07-09T08:30:00"/>
    <d v="2026-07-09T13:00:00"/>
    <s v="799833732795"/>
    <s v="70203070"/>
    <s v="Ureteric stent insertion"/>
    <m/>
    <s v="Urology"/>
    <s v="Dr Dummy 05"/>
    <d v="2026-07-09T09:47:00"/>
    <d v="2026-07-09T10:19:00"/>
    <m/>
    <m/>
    <n v="1"/>
    <s v="JULY-26-dummy-data.xlsx"/>
    <b v="0"/>
    <m/>
  </r>
  <r>
    <x v="1"/>
    <x v="1"/>
    <x v="15"/>
    <x v="3"/>
    <x v="1"/>
    <x v="0"/>
    <x v="0"/>
    <x v="1"/>
    <x v="0"/>
    <n v="1"/>
    <s v="St Dhh Main Theatre"/>
    <d v="2026-07-13T00:00:00"/>
    <d v="2026-07-13T08:30:00"/>
    <d v="2026-07-13T13:00:00"/>
    <m/>
    <m/>
    <m/>
    <m/>
    <m/>
    <m/>
    <m/>
    <m/>
    <n v="4"/>
    <n v="0"/>
    <n v="4"/>
    <s v="JULY-26-dummy-data.xlsx"/>
    <b v="0"/>
    <n v="0"/>
  </r>
  <r>
    <x v="1"/>
    <x v="1"/>
    <x v="15"/>
    <x v="3"/>
    <x v="1"/>
    <x v="0"/>
    <x v="0"/>
    <x v="1"/>
    <x v="1"/>
    <n v="1"/>
    <s v="St Dhh Main Theatre"/>
    <d v="2026-07-13T00:00:00"/>
    <d v="2026-07-13T08:30:00"/>
    <d v="2026-07-13T13:00:00"/>
    <s v="723655621707"/>
    <s v="70291987"/>
    <s v="Circumcision"/>
    <s v="Tissue biopsy"/>
    <s v="Urology"/>
    <s v="Dr Dummy 10"/>
    <d v="2026-07-13T08:35:00"/>
    <d v="2026-07-13T09:08:00"/>
    <m/>
    <m/>
    <n v="1"/>
    <s v="JULY-26-dummy-data.xlsx"/>
    <b v="0"/>
    <m/>
  </r>
  <r>
    <x v="1"/>
    <x v="1"/>
    <x v="15"/>
    <x v="3"/>
    <x v="1"/>
    <x v="0"/>
    <x v="0"/>
    <x v="1"/>
    <x v="1"/>
    <n v="1"/>
    <s v="St Dhh Main Theatre"/>
    <d v="2026-07-13T00:00:00"/>
    <d v="2026-07-13T08:30:00"/>
    <d v="2026-07-13T13:00:00"/>
    <s v="746492032496"/>
    <s v="70221996"/>
    <s v="Flexible cystoscopy"/>
    <m/>
    <s v="Urology"/>
    <s v="Dr Dummy 10"/>
    <d v="2026-07-13T11:58:00"/>
    <d v="2026-07-13T12:34:00"/>
    <m/>
    <m/>
    <n v="1"/>
    <s v="JULY-26-dummy-data.xlsx"/>
    <b v="0"/>
    <m/>
  </r>
  <r>
    <x v="1"/>
    <x v="1"/>
    <x v="15"/>
    <x v="3"/>
    <x v="1"/>
    <x v="0"/>
    <x v="0"/>
    <x v="1"/>
    <x v="1"/>
    <n v="1"/>
    <s v="St Dhh Main Theatre"/>
    <d v="2026-07-13T00:00:00"/>
    <d v="2026-07-13T08:30:00"/>
    <d v="2026-07-13T13:00:00"/>
    <s v="762275309464"/>
    <s v="70099281"/>
    <s v="Ureteric stent insertion"/>
    <m/>
    <s v="Urology"/>
    <s v="Dr Dummy 10"/>
    <d v="2026-07-13T10:56:00"/>
    <d v="2026-07-13T11:37:00"/>
    <m/>
    <m/>
    <n v="1"/>
    <s v="JULY-26-dummy-data.xlsx"/>
    <b v="0"/>
    <m/>
  </r>
  <r>
    <x v="1"/>
    <x v="1"/>
    <x v="15"/>
    <x v="3"/>
    <x v="1"/>
    <x v="0"/>
    <x v="0"/>
    <x v="1"/>
    <x v="1"/>
    <n v="1"/>
    <s v="St Dhh Main Theatre"/>
    <d v="2026-07-13T00:00:00"/>
    <d v="2026-07-13T08:30:00"/>
    <d v="2026-07-13T13:00:00"/>
    <s v="765556398941"/>
    <s v="70265666"/>
    <s v="Ureteroscopy"/>
    <m/>
    <s v="Urology"/>
    <s v="Dr Dummy 10"/>
    <d v="2026-07-13T09:42:00"/>
    <d v="2026-07-13T10:31:00"/>
    <m/>
    <m/>
    <n v="1"/>
    <s v="JULY-26-dummy-data.xlsx"/>
    <b v="0"/>
    <m/>
  </r>
  <r>
    <x v="1"/>
    <x v="1"/>
    <x v="15"/>
    <x v="3"/>
    <x v="2"/>
    <x v="0"/>
    <x v="0"/>
    <x v="2"/>
    <x v="0"/>
    <n v="1"/>
    <s v="St Dhh Main Theatre"/>
    <d v="2026-08-12T00:00:00"/>
    <d v="2026-08-12T08:30:00"/>
    <d v="2026-08-12T13:00:00"/>
    <m/>
    <m/>
    <m/>
    <m/>
    <m/>
    <m/>
    <m/>
    <m/>
    <n v="4"/>
    <n v="0"/>
    <n v="4"/>
    <s v="AUGUST-26-dummy-data.xlsx"/>
    <b v="0"/>
    <n v="0"/>
  </r>
  <r>
    <x v="1"/>
    <x v="1"/>
    <x v="15"/>
    <x v="3"/>
    <x v="2"/>
    <x v="0"/>
    <x v="0"/>
    <x v="2"/>
    <x v="1"/>
    <n v="1"/>
    <s v="St Dhh Main Theatre"/>
    <d v="2026-08-12T00:00:00"/>
    <d v="2026-08-12T08:30:00"/>
    <d v="2026-08-12T13:00:00"/>
    <s v="922780759306"/>
    <s v="900974"/>
    <s v="Tonsillectomy"/>
    <m/>
    <s v="ENT"/>
    <s v="Dr Dummy 13"/>
    <d v="2026-08-12T12:01:00"/>
    <d v="2026-08-12T12:44:00"/>
    <m/>
    <m/>
    <n v="1"/>
    <s v="AUGUST-26-dummy-data.xlsx"/>
    <b v="0"/>
    <m/>
  </r>
  <r>
    <x v="1"/>
    <x v="1"/>
    <x v="15"/>
    <x v="3"/>
    <x v="2"/>
    <x v="0"/>
    <x v="0"/>
    <x v="2"/>
    <x v="1"/>
    <n v="1"/>
    <s v="St Dhh Main Theatre"/>
    <d v="2026-08-12T00:00:00"/>
    <d v="2026-08-12T08:30:00"/>
    <d v="2026-08-12T13:00:00"/>
    <s v="955797285027"/>
    <s v="998402"/>
    <s v="Adenoidectomy"/>
    <m/>
    <s v="ENT"/>
    <s v="Dr Dummy 13"/>
    <d v="2026-08-12T08:35:00"/>
    <d v="2026-08-12T09:11:00"/>
    <m/>
    <m/>
    <n v="1"/>
    <s v="AUGUST-26-dummy-data.xlsx"/>
    <b v="0"/>
    <m/>
  </r>
  <r>
    <x v="1"/>
    <x v="1"/>
    <x v="15"/>
    <x v="3"/>
    <x v="2"/>
    <x v="0"/>
    <x v="0"/>
    <x v="2"/>
    <x v="1"/>
    <n v="1"/>
    <s v="St Dhh Main Theatre"/>
    <d v="2026-08-12T00:00:00"/>
    <d v="2026-08-12T08:30:00"/>
    <d v="2026-08-12T13:00:00"/>
    <s v="964277129410"/>
    <s v="737317"/>
    <s v="Nasal polypectomy"/>
    <s v="Local anaesthetic infiltration"/>
    <s v="ENT"/>
    <s v="Dr Dummy 13"/>
    <d v="2026-08-12T10:56:00"/>
    <d v="2026-08-12T11:27:00"/>
    <m/>
    <m/>
    <n v="1"/>
    <s v="AUGUST-26-dummy-data.xlsx"/>
    <b v="0"/>
    <m/>
  </r>
  <r>
    <x v="1"/>
    <x v="1"/>
    <x v="15"/>
    <x v="3"/>
    <x v="2"/>
    <x v="0"/>
    <x v="0"/>
    <x v="2"/>
    <x v="1"/>
    <n v="1"/>
    <s v="St Dhh Main Theatre"/>
    <d v="2026-08-12T00:00:00"/>
    <d v="2026-08-12T08:30:00"/>
    <d v="2026-08-12T13:00:00"/>
    <s v="965970705076"/>
    <s v="734425"/>
    <s v="Septoplasty"/>
    <s v="Diagnostic examination"/>
    <s v="ENT"/>
    <s v="Dr Dummy 13"/>
    <d v="2026-08-12T09:44:00"/>
    <d v="2026-08-12T10:22:00"/>
    <m/>
    <m/>
    <n v="1"/>
    <s v="AUGUST-26-dummy-data.xlsx"/>
    <b v="0"/>
    <m/>
  </r>
  <r>
    <x v="1"/>
    <x v="1"/>
    <x v="15"/>
    <x v="4"/>
    <x v="0"/>
    <x v="0"/>
    <x v="0"/>
    <x v="4"/>
    <x v="0"/>
    <n v="1"/>
    <s v="St Dhh Main Theatre"/>
    <d v="2026-06-28T00:00:00"/>
    <d v="2026-06-28T08:00:00"/>
    <d v="2026-06-28T13:00:00"/>
    <m/>
    <m/>
    <m/>
    <m/>
    <m/>
    <m/>
    <m/>
    <m/>
    <n v="4"/>
    <n v="0"/>
    <n v="4"/>
    <s v="JUNE-26-dummy-data.xlsx"/>
    <b v="0"/>
    <n v="0"/>
  </r>
  <r>
    <x v="1"/>
    <x v="1"/>
    <x v="15"/>
    <x v="4"/>
    <x v="0"/>
    <x v="0"/>
    <x v="0"/>
    <x v="4"/>
    <x v="1"/>
    <n v="1"/>
    <s v="St Dhh Main Theatre"/>
    <d v="2026-06-28T00:00:00"/>
    <d v="2026-06-28T08:00:00"/>
    <d v="2026-06-28T13:00:00"/>
    <s v="614625982707"/>
    <s v="60112417"/>
    <s v="Incision and drainage of abscess"/>
    <s v="Diagnostic examination"/>
    <s v="General Surgery"/>
    <s v="Dr Dummy 06"/>
    <d v="2026-06-28T11:51:00"/>
    <d v="2026-06-28T12:22:00"/>
    <m/>
    <m/>
    <n v="1"/>
    <s v="JUNE-26-dummy-data.xlsx"/>
    <b v="0"/>
    <m/>
  </r>
  <r>
    <x v="1"/>
    <x v="1"/>
    <x v="15"/>
    <x v="4"/>
    <x v="0"/>
    <x v="0"/>
    <x v="0"/>
    <x v="4"/>
    <x v="1"/>
    <n v="1"/>
    <s v="St Dhh Main Theatre"/>
    <d v="2026-06-28T00:00:00"/>
    <d v="2026-06-28T08:00:00"/>
    <d v="2026-06-28T13:00:00"/>
    <s v="624100654641"/>
    <s v="60197324"/>
    <s v="Excision of skin lesion"/>
    <s v="Diagnostic examination"/>
    <s v="General Surgery"/>
    <s v="Dr Dummy 06"/>
    <d v="2026-06-28T09:25:00"/>
    <d v="2026-06-28T10:08:00"/>
    <m/>
    <m/>
    <n v="1"/>
    <s v="JUNE-26-dummy-data.xlsx"/>
    <b v="0"/>
    <m/>
  </r>
  <r>
    <x v="1"/>
    <x v="1"/>
    <x v="15"/>
    <x v="4"/>
    <x v="0"/>
    <x v="0"/>
    <x v="0"/>
    <x v="4"/>
    <x v="1"/>
    <n v="1"/>
    <s v="St Dhh Main Theatre"/>
    <d v="2026-06-28T00:00:00"/>
    <d v="2026-06-28T08:00:00"/>
    <d v="2026-06-28T13:00:00"/>
    <s v="638125606206"/>
    <s v="60144835"/>
    <s v="Incision and drainage of abscess"/>
    <m/>
    <s v="General Surgery"/>
    <s v="Dr Dummy 06"/>
    <d v="2026-06-28T10:35:00"/>
    <d v="2026-06-28T11:25:00"/>
    <m/>
    <m/>
    <n v="1"/>
    <s v="JUNE-26-dummy-data.xlsx"/>
    <b v="0"/>
    <m/>
  </r>
  <r>
    <x v="1"/>
    <x v="1"/>
    <x v="15"/>
    <x v="4"/>
    <x v="0"/>
    <x v="0"/>
    <x v="0"/>
    <x v="4"/>
    <x v="1"/>
    <n v="1"/>
    <s v="St Dhh Main Theatre"/>
    <d v="2026-06-28T00:00:00"/>
    <d v="2026-06-28T08:00:00"/>
    <d v="2026-06-28T13:00:00"/>
    <s v="676511000724"/>
    <s v="60291266"/>
    <s v="Laparoscopic cholecystectomy"/>
    <m/>
    <s v="General Surgery"/>
    <s v="Dr Dummy 06"/>
    <d v="2026-06-28T08:09:00"/>
    <d v="2026-06-28T09:03:00"/>
    <m/>
    <m/>
    <n v="1"/>
    <s v="JUNE-26-dummy-data.xlsx"/>
    <b v="0"/>
    <m/>
  </r>
  <r>
    <x v="1"/>
    <x v="1"/>
    <x v="15"/>
    <x v="4"/>
    <x v="1"/>
    <x v="0"/>
    <x v="0"/>
    <x v="1"/>
    <x v="0"/>
    <n v="1"/>
    <s v="St Dhh Main Theatre"/>
    <d v="2026-07-06T00:00:00"/>
    <d v="2026-07-06T08:00:00"/>
    <d v="2026-07-06T13:00:00"/>
    <m/>
    <m/>
    <m/>
    <m/>
    <m/>
    <m/>
    <m/>
    <m/>
    <n v="4"/>
    <n v="0"/>
    <n v="4"/>
    <s v="JULY-26-dummy-data.xlsx"/>
    <b v="0"/>
    <n v="0"/>
  </r>
  <r>
    <x v="1"/>
    <x v="1"/>
    <x v="15"/>
    <x v="4"/>
    <x v="1"/>
    <x v="0"/>
    <x v="0"/>
    <x v="1"/>
    <x v="1"/>
    <n v="1"/>
    <s v="St Dhh Main Theatre"/>
    <d v="2026-07-06T00:00:00"/>
    <d v="2026-07-06T08:00:00"/>
    <d v="2026-07-06T13:00:00"/>
    <s v="728332680952"/>
    <s v="70238108"/>
    <s v="Circumcision"/>
    <m/>
    <s v="Urology"/>
    <s v="Dr Dummy 18"/>
    <d v="2026-07-06T09:23:00"/>
    <d v="2026-07-06T10:11:00"/>
    <m/>
    <m/>
    <n v="1"/>
    <s v="JULY-26-dummy-data.xlsx"/>
    <b v="0"/>
    <m/>
  </r>
  <r>
    <x v="1"/>
    <x v="1"/>
    <x v="15"/>
    <x v="4"/>
    <x v="1"/>
    <x v="0"/>
    <x v="0"/>
    <x v="1"/>
    <x v="1"/>
    <n v="1"/>
    <s v="St Dhh Main Theatre"/>
    <d v="2026-07-06T00:00:00"/>
    <d v="2026-07-06T08:00:00"/>
    <d v="2026-07-06T13:00:00"/>
    <s v="744838725332"/>
    <s v="70008675"/>
    <s v="Ureteroscopy"/>
    <m/>
    <s v="Urology"/>
    <s v="Dr Dummy 18"/>
    <d v="2026-07-06T08:05:00"/>
    <d v="2026-07-06T08:52:00"/>
    <m/>
    <m/>
    <n v="1"/>
    <s v="JULY-26-dummy-data.xlsx"/>
    <b v="0"/>
    <m/>
  </r>
  <r>
    <x v="1"/>
    <x v="1"/>
    <x v="15"/>
    <x v="4"/>
    <x v="1"/>
    <x v="0"/>
    <x v="0"/>
    <x v="1"/>
    <x v="1"/>
    <n v="1"/>
    <s v="St Dhh Main Theatre"/>
    <d v="2026-07-06T00:00:00"/>
    <d v="2026-07-06T08:00:00"/>
    <d v="2026-07-06T13:00:00"/>
    <s v="749407819774"/>
    <s v="70224452"/>
    <s v="Flexible cystoscopy"/>
    <m/>
    <s v="Urology"/>
    <s v="Dr Dummy 18"/>
    <d v="2026-07-06T11:50:00"/>
    <d v="2026-07-06T12:43:00"/>
    <m/>
    <m/>
    <n v="1"/>
    <s v="JULY-26-dummy-data.xlsx"/>
    <b v="0"/>
    <m/>
  </r>
  <r>
    <x v="1"/>
    <x v="1"/>
    <x v="15"/>
    <x v="4"/>
    <x v="1"/>
    <x v="0"/>
    <x v="0"/>
    <x v="1"/>
    <x v="1"/>
    <n v="1"/>
    <s v="St Dhh Main Theatre"/>
    <d v="2026-07-06T00:00:00"/>
    <d v="2026-07-06T08:00:00"/>
    <d v="2026-07-06T13:00:00"/>
    <s v="767825110931"/>
    <s v="70049141"/>
    <s v="Circumcision"/>
    <m/>
    <s v="Urology"/>
    <s v="Dr Dummy 18"/>
    <d v="2026-07-06T10:40:00"/>
    <d v="2026-07-06T11:24:00"/>
    <m/>
    <m/>
    <n v="1"/>
    <s v="JULY-26-dummy-data.xlsx"/>
    <b v="0"/>
    <m/>
  </r>
  <r>
    <x v="1"/>
    <x v="1"/>
    <x v="15"/>
    <x v="4"/>
    <x v="2"/>
    <x v="0"/>
    <x v="0"/>
    <x v="6"/>
    <x v="0"/>
    <n v="1"/>
    <s v="St Dhh Main Theatre"/>
    <d v="2026-08-29T00:00:00"/>
    <d v="2026-08-29T09:00:00"/>
    <d v="2026-08-29T14:00:00"/>
    <m/>
    <m/>
    <m/>
    <m/>
    <m/>
    <m/>
    <m/>
    <m/>
    <n v="4"/>
    <n v="0"/>
    <n v="4"/>
    <s v="AUGUST-26-dummy-data.xlsx"/>
    <b v="0"/>
    <n v="0"/>
  </r>
  <r>
    <x v="1"/>
    <x v="1"/>
    <x v="15"/>
    <x v="4"/>
    <x v="2"/>
    <x v="0"/>
    <x v="0"/>
    <x v="6"/>
    <x v="1"/>
    <n v="1"/>
    <s v="St Dhh Main Theatre"/>
    <d v="2026-08-29T00:00:00"/>
    <d v="2026-08-29T09:00:00"/>
    <d v="2026-08-29T14:00:00"/>
    <s v="910225132712"/>
    <s v="737908"/>
    <s v="Wrist fracture fixation"/>
    <m/>
    <s v="Trauma and Orthopaedics"/>
    <s v="Dr Dummy 06"/>
    <d v="2026-08-29T09:11:00"/>
    <d v="2026-08-29T09:57:00"/>
    <m/>
    <m/>
    <n v="1"/>
    <s v="AUGUST-26-dummy-data.xlsx"/>
    <b v="0"/>
    <m/>
  </r>
  <r>
    <x v="1"/>
    <x v="1"/>
    <x v="15"/>
    <x v="4"/>
    <x v="2"/>
    <x v="0"/>
    <x v="0"/>
    <x v="6"/>
    <x v="1"/>
    <n v="1"/>
    <s v="St Dhh Main Theatre"/>
    <d v="2026-08-29T00:00:00"/>
    <d v="2026-08-29T09:00:00"/>
    <d v="2026-08-29T14:00:00"/>
    <s v="917632147157"/>
    <s v="920061"/>
    <s v="Shoulder arthroscopy"/>
    <m/>
    <s v="Trauma and Orthopaedics"/>
    <s v="Dr Dummy 06"/>
    <d v="2026-08-29T11:41:00"/>
    <d v="2026-08-29T12:28:00"/>
    <m/>
    <m/>
    <n v="1"/>
    <s v="AUGUST-26-dummy-data.xlsx"/>
    <b v="0"/>
    <m/>
  </r>
  <r>
    <x v="1"/>
    <x v="1"/>
    <x v="15"/>
    <x v="4"/>
    <x v="2"/>
    <x v="0"/>
    <x v="0"/>
    <x v="6"/>
    <x v="1"/>
    <n v="1"/>
    <s v="St Dhh Main Theatre"/>
    <d v="2026-08-29T00:00:00"/>
    <d v="2026-08-29T09:00:00"/>
    <d v="2026-08-29T14:00:00"/>
    <s v="936750933574"/>
    <s v="913944"/>
    <s v="Wrist fracture fixation"/>
    <m/>
    <s v="Trauma and Orthopaedics"/>
    <s v="Dr Dummy 06"/>
    <d v="2026-08-29T10:22:00"/>
    <d v="2026-08-29T11:05:00"/>
    <m/>
    <m/>
    <n v="1"/>
    <s v="AUGUST-26-dummy-data.xlsx"/>
    <b v="0"/>
    <m/>
  </r>
  <r>
    <x v="1"/>
    <x v="1"/>
    <x v="15"/>
    <x v="4"/>
    <x v="2"/>
    <x v="0"/>
    <x v="0"/>
    <x v="6"/>
    <x v="1"/>
    <n v="1"/>
    <s v="St Dhh Main Theatre"/>
    <d v="2026-08-29T00:00:00"/>
    <d v="2026-08-29T09:00:00"/>
    <d v="2026-08-29T14:00:00"/>
    <s v="969195105553"/>
    <s v="720039"/>
    <s v="Shoulder arthroscopy"/>
    <m/>
    <s v="Trauma and Orthopaedics"/>
    <s v="Dr Dummy 06"/>
    <d v="2026-08-29T12:50:00"/>
    <d v="2026-08-29T13:39:00"/>
    <m/>
    <m/>
    <n v="1"/>
    <s v="AUGUST-26-dummy-data.xlsx"/>
    <b v="0"/>
    <m/>
  </r>
  <r>
    <x v="1"/>
    <x v="1"/>
    <x v="15"/>
    <x v="5"/>
    <x v="2"/>
    <x v="0"/>
    <x v="0"/>
    <x v="0"/>
    <x v="0"/>
    <n v="1"/>
    <s v="St Dhh Main Theatre"/>
    <d v="2026-08-30T00:00:00"/>
    <d v="2026-08-30T07:30:00"/>
    <d v="2026-08-30T13:30:00"/>
    <m/>
    <m/>
    <m/>
    <m/>
    <m/>
    <m/>
    <m/>
    <m/>
    <n v="4"/>
    <n v="0"/>
    <n v="4"/>
    <s v="AUGUST-26-dummy-data.xlsx"/>
    <b v="0"/>
    <n v="0"/>
  </r>
  <r>
    <x v="1"/>
    <x v="1"/>
    <x v="15"/>
    <x v="5"/>
    <x v="2"/>
    <x v="0"/>
    <x v="0"/>
    <x v="0"/>
    <x v="1"/>
    <n v="1"/>
    <s v="St Dhh Main Theatre"/>
    <d v="2026-08-30T00:00:00"/>
    <d v="2026-08-30T07:30:00"/>
    <d v="2026-08-30T13:30:00"/>
    <s v="924311539646"/>
    <s v="967413"/>
    <s v="Diagnostic laparoscopy"/>
    <m/>
    <s v="Gynaecology"/>
    <s v="Dr Dummy 07"/>
    <d v="2026-08-30T10:37:00"/>
    <d v="2026-08-30T11:27:00"/>
    <m/>
    <m/>
    <n v="1"/>
    <s v="AUGUST-26-dummy-data.xlsx"/>
    <b v="0"/>
    <m/>
  </r>
  <r>
    <x v="1"/>
    <x v="1"/>
    <x v="15"/>
    <x v="5"/>
    <x v="2"/>
    <x v="0"/>
    <x v="0"/>
    <x v="0"/>
    <x v="1"/>
    <n v="1"/>
    <s v="St Dhh Main Theatre"/>
    <d v="2026-08-30T00:00:00"/>
    <d v="2026-08-30T07:30:00"/>
    <d v="2026-08-30T13:30:00"/>
    <s v="928853033785"/>
    <s v="759006"/>
    <s v="Cervical polypectomy"/>
    <m/>
    <s v="Gynaecology"/>
    <s v="Dr Dummy 07"/>
    <d v="2026-08-30T12:05:00"/>
    <d v="2026-08-30T13:07:00"/>
    <m/>
    <m/>
    <n v="1"/>
    <s v="AUGUST-26-dummy-data.xlsx"/>
    <b v="0"/>
    <m/>
  </r>
  <r>
    <x v="1"/>
    <x v="1"/>
    <x v="15"/>
    <x v="5"/>
    <x v="2"/>
    <x v="0"/>
    <x v="0"/>
    <x v="0"/>
    <x v="1"/>
    <n v="1"/>
    <s v="St Dhh Main Theatre"/>
    <d v="2026-08-30T00:00:00"/>
    <d v="2026-08-30T07:30:00"/>
    <d v="2026-08-30T13:30:00"/>
    <s v="936549998749"/>
    <s v="730828"/>
    <s v="Diagnostic laparoscopy"/>
    <m/>
    <s v="Gynaecology"/>
    <s v="Dr Dummy 07"/>
    <d v="2026-08-30T09:11:00"/>
    <d v="2026-08-30T10:10:00"/>
    <m/>
    <m/>
    <n v="1"/>
    <s v="AUGUST-26-dummy-data.xlsx"/>
    <b v="0"/>
    <m/>
  </r>
  <r>
    <x v="1"/>
    <x v="1"/>
    <x v="15"/>
    <x v="5"/>
    <x v="2"/>
    <x v="0"/>
    <x v="0"/>
    <x v="0"/>
    <x v="1"/>
    <n v="1"/>
    <s v="St Dhh Main Theatre"/>
    <d v="2026-08-30T00:00:00"/>
    <d v="2026-08-30T07:30:00"/>
    <d v="2026-08-30T13:30:00"/>
    <s v="977883589010"/>
    <s v="713819"/>
    <s v="Hysteroscopy"/>
    <m/>
    <s v="Gynaecology"/>
    <s v="Dr Dummy 07"/>
    <d v="2026-08-30T07:41:00"/>
    <d v="2026-08-30T08:46:00"/>
    <m/>
    <m/>
    <n v="1"/>
    <s v="AUGUST-26-dummy-data.xlsx"/>
    <b v="0"/>
    <m/>
  </r>
  <r>
    <x v="1"/>
    <x v="1"/>
    <x v="15"/>
    <x v="6"/>
    <x v="0"/>
    <x v="0"/>
    <x v="0"/>
    <x v="7"/>
    <x v="0"/>
    <n v="1"/>
    <s v="St Dhh Main Theatre"/>
    <d v="2026-06-26T00:00:00"/>
    <d v="2026-06-26T08:30:00"/>
    <d v="2026-06-26T15:30:00"/>
    <m/>
    <m/>
    <m/>
    <m/>
    <m/>
    <m/>
    <m/>
    <m/>
    <n v="4"/>
    <n v="0"/>
    <n v="4"/>
    <s v="JUNE-26-dummy-data.xlsx"/>
    <b v="0"/>
    <n v="0"/>
  </r>
  <r>
    <x v="1"/>
    <x v="1"/>
    <x v="15"/>
    <x v="6"/>
    <x v="0"/>
    <x v="0"/>
    <x v="0"/>
    <x v="7"/>
    <x v="1"/>
    <n v="1"/>
    <s v="St Dhh Main Theatre"/>
    <d v="2026-06-26T00:00:00"/>
    <d v="2026-06-26T08:30:00"/>
    <d v="2026-06-26T15:30:00"/>
    <s v="625755076855"/>
    <s v="60278727"/>
    <s v="Excision of skin lesion"/>
    <m/>
    <s v="Plastic Surgery"/>
    <s v="Dr Dummy 16"/>
    <d v="2026-06-26T08:40:00"/>
    <d v="2026-06-26T09:45:00"/>
    <m/>
    <m/>
    <n v="1"/>
    <s v="JUNE-26-dummy-data.xlsx"/>
    <b v="0"/>
    <m/>
  </r>
  <r>
    <x v="1"/>
    <x v="1"/>
    <x v="15"/>
    <x v="6"/>
    <x v="0"/>
    <x v="0"/>
    <x v="0"/>
    <x v="7"/>
    <x v="1"/>
    <n v="1"/>
    <s v="St Dhh Main Theatre"/>
    <d v="2026-06-26T00:00:00"/>
    <d v="2026-06-26T08:30:00"/>
    <d v="2026-06-26T15:30:00"/>
    <s v="658031113072"/>
    <s v="60186284"/>
    <s v="Scar revision"/>
    <m/>
    <s v="Plastic Surgery"/>
    <s v="Dr Dummy 16"/>
    <d v="2026-06-26T12:12:00"/>
    <d v="2026-06-26T13:31:00"/>
    <m/>
    <m/>
    <n v="1"/>
    <s v="JUNE-26-dummy-data.xlsx"/>
    <b v="0"/>
    <m/>
  </r>
  <r>
    <x v="1"/>
    <x v="1"/>
    <x v="15"/>
    <x v="6"/>
    <x v="0"/>
    <x v="0"/>
    <x v="0"/>
    <x v="7"/>
    <x v="1"/>
    <n v="1"/>
    <s v="St Dhh Main Theatre"/>
    <d v="2026-06-26T00:00:00"/>
    <d v="2026-06-26T08:30:00"/>
    <d v="2026-06-26T15:30:00"/>
    <s v="669142596981"/>
    <s v="60014546"/>
    <s v="Scar revision"/>
    <m/>
    <s v="Plastic Surgery"/>
    <s v="Dr Dummy 16"/>
    <d v="2026-06-26T13:47:00"/>
    <d v="2026-06-26T15:03:00"/>
    <m/>
    <m/>
    <n v="1"/>
    <s v="JUNE-26-dummy-data.xlsx"/>
    <b v="0"/>
    <m/>
  </r>
  <r>
    <x v="1"/>
    <x v="1"/>
    <x v="15"/>
    <x v="6"/>
    <x v="0"/>
    <x v="0"/>
    <x v="0"/>
    <x v="7"/>
    <x v="1"/>
    <n v="1"/>
    <s v="St Dhh Main Theatre"/>
    <d v="2026-06-26T00:00:00"/>
    <d v="2026-06-26T08:30:00"/>
    <d v="2026-06-26T15:30:00"/>
    <s v="695122268981"/>
    <s v="60055153"/>
    <s v="Hand wound repair"/>
    <m/>
    <s v="Plastic Surgery"/>
    <s v="Dr Dummy 16"/>
    <d v="2026-06-26T10:23:00"/>
    <d v="2026-06-26T11:44:00"/>
    <m/>
    <m/>
    <n v="1"/>
    <s v="JUNE-26-dummy-data.xlsx"/>
    <b v="0"/>
    <m/>
  </r>
  <r>
    <x v="1"/>
    <x v="1"/>
    <x v="15"/>
    <x v="7"/>
    <x v="0"/>
    <x v="0"/>
    <x v="0"/>
    <x v="6"/>
    <x v="0"/>
    <n v="1"/>
    <s v="St Dhh Main Theatre"/>
    <d v="2026-06-06T00:00:00"/>
    <d v="2026-06-06T09:00:00"/>
    <d v="2026-06-06T17:00:00"/>
    <m/>
    <m/>
    <m/>
    <m/>
    <m/>
    <m/>
    <m/>
    <m/>
    <n v="4"/>
    <n v="0"/>
    <n v="4"/>
    <s v="JUNE-26-dummy-data.xlsx"/>
    <b v="0"/>
    <n v="0"/>
  </r>
  <r>
    <x v="1"/>
    <x v="1"/>
    <x v="15"/>
    <x v="7"/>
    <x v="0"/>
    <x v="0"/>
    <x v="0"/>
    <x v="6"/>
    <x v="1"/>
    <n v="1"/>
    <s v="St Dhh Main Theatre"/>
    <d v="2026-06-06T00:00:00"/>
    <d v="2026-06-06T09:00:00"/>
    <d v="2026-06-06T17:00:00"/>
    <s v="620242354110"/>
    <s v="60084249"/>
    <s v="Removal of metalwork"/>
    <s v="Wound closure"/>
    <s v="Trauma and Orthopaedics"/>
    <s v="Dr Dummy 09"/>
    <d v="2026-06-06T13:06:00"/>
    <d v="2026-06-06T14:19:00"/>
    <m/>
    <m/>
    <n v="1"/>
    <s v="JUNE-26-dummy-data.xlsx"/>
    <b v="0"/>
    <m/>
  </r>
  <r>
    <x v="1"/>
    <x v="1"/>
    <x v="15"/>
    <x v="7"/>
    <x v="0"/>
    <x v="0"/>
    <x v="0"/>
    <x v="6"/>
    <x v="1"/>
    <n v="1"/>
    <s v="St Dhh Main Theatre"/>
    <d v="2026-06-06T00:00:00"/>
    <d v="2026-06-06T09:00:00"/>
    <d v="2026-06-06T17:00:00"/>
    <s v="642214117594"/>
    <s v="60233089"/>
    <s v="Wrist fracture fixation"/>
    <m/>
    <s v="Trauma and Orthopaedics"/>
    <s v="Dr Dummy 09"/>
    <d v="2026-06-06T11:11:00"/>
    <d v="2026-06-06T12:45:00"/>
    <m/>
    <m/>
    <n v="1"/>
    <s v="JUNE-26-dummy-data.xlsx"/>
    <b v="0"/>
    <m/>
  </r>
  <r>
    <x v="1"/>
    <x v="1"/>
    <x v="15"/>
    <x v="7"/>
    <x v="0"/>
    <x v="0"/>
    <x v="0"/>
    <x v="6"/>
    <x v="1"/>
    <n v="1"/>
    <s v="St Dhh Main Theatre"/>
    <d v="2026-06-06T00:00:00"/>
    <d v="2026-06-06T09:00:00"/>
    <d v="2026-06-06T17:00:00"/>
    <s v="643152552307"/>
    <s v="60077209"/>
    <s v="Knee arthroscopy"/>
    <m/>
    <s v="Trauma and Orthopaedics"/>
    <s v="Dr Dummy 09"/>
    <d v="2026-06-06T09:07:00"/>
    <d v="2026-06-06T10:17:00"/>
    <m/>
    <m/>
    <n v="1"/>
    <s v="JUNE-26-dummy-data.xlsx"/>
    <b v="0"/>
    <m/>
  </r>
  <r>
    <x v="1"/>
    <x v="1"/>
    <x v="15"/>
    <x v="7"/>
    <x v="0"/>
    <x v="0"/>
    <x v="0"/>
    <x v="6"/>
    <x v="1"/>
    <n v="1"/>
    <s v="St Dhh Main Theatre"/>
    <d v="2026-06-06T00:00:00"/>
    <d v="2026-06-06T09:00:00"/>
    <d v="2026-06-06T17:00:00"/>
    <s v="669121138285"/>
    <s v="60258935"/>
    <s v="Wrist fracture fixation"/>
    <m/>
    <s v="Trauma and Orthopaedics"/>
    <s v="Dr Dummy 09"/>
    <d v="2026-06-06T15:02:00"/>
    <d v="2026-06-06T16:27:00"/>
    <m/>
    <m/>
    <n v="1"/>
    <s v="JUNE-26-dummy-data.xlsx"/>
    <b v="0"/>
    <m/>
  </r>
  <r>
    <x v="1"/>
    <x v="1"/>
    <x v="15"/>
    <x v="7"/>
    <x v="0"/>
    <x v="0"/>
    <x v="0"/>
    <x v="4"/>
    <x v="0"/>
    <n v="1"/>
    <s v="St Dhh Main Theatre"/>
    <d v="2026-06-21T00:00:00"/>
    <d v="2026-06-21T07:30:00"/>
    <d v="2026-06-21T15:30:00"/>
    <m/>
    <m/>
    <m/>
    <m/>
    <m/>
    <m/>
    <m/>
    <m/>
    <n v="4"/>
    <n v="0"/>
    <n v="4"/>
    <s v="JUNE-26-dummy-data.xlsx"/>
    <b v="0"/>
    <n v="0"/>
  </r>
  <r>
    <x v="1"/>
    <x v="1"/>
    <x v="15"/>
    <x v="7"/>
    <x v="0"/>
    <x v="0"/>
    <x v="0"/>
    <x v="4"/>
    <x v="1"/>
    <n v="1"/>
    <s v="St Dhh Main Theatre"/>
    <d v="2026-06-21T00:00:00"/>
    <d v="2026-06-21T07:30:00"/>
    <d v="2026-06-21T15:30:00"/>
    <s v="614661637786"/>
    <s v="60258730"/>
    <s v="Inguinal hernia repair"/>
    <m/>
    <s v="General Surgery"/>
    <s v="Dr Dummy 22"/>
    <d v="2026-06-21T07:32:00"/>
    <d v="2026-06-21T08:47:00"/>
    <m/>
    <m/>
    <n v="1"/>
    <s v="JUNE-26-dummy-data.xlsx"/>
    <b v="0"/>
    <m/>
  </r>
  <r>
    <x v="1"/>
    <x v="1"/>
    <x v="15"/>
    <x v="7"/>
    <x v="0"/>
    <x v="0"/>
    <x v="0"/>
    <x v="4"/>
    <x v="1"/>
    <n v="1"/>
    <s v="St Dhh Main Theatre"/>
    <d v="2026-06-21T00:00:00"/>
    <d v="2026-06-21T07:30:00"/>
    <d v="2026-06-21T15:30:00"/>
    <s v="656339805107"/>
    <s v="60113110"/>
    <s v="Incision and drainage of abscess"/>
    <m/>
    <s v="General Surgery"/>
    <s v="Dr Dummy 22"/>
    <d v="2026-06-21T09:41:00"/>
    <d v="2026-06-21T11:08:00"/>
    <m/>
    <m/>
    <n v="1"/>
    <s v="JUNE-26-dummy-data.xlsx"/>
    <b v="0"/>
    <m/>
  </r>
  <r>
    <x v="1"/>
    <x v="1"/>
    <x v="15"/>
    <x v="7"/>
    <x v="0"/>
    <x v="0"/>
    <x v="0"/>
    <x v="4"/>
    <x v="1"/>
    <n v="1"/>
    <s v="St Dhh Main Theatre"/>
    <d v="2026-06-21T00:00:00"/>
    <d v="2026-06-21T07:30:00"/>
    <d v="2026-06-21T15:30:00"/>
    <s v="679143643099"/>
    <s v="60288411"/>
    <s v="Inguinal hernia repair"/>
    <m/>
    <s v="General Surgery"/>
    <s v="Dr Dummy 22"/>
    <d v="2026-06-21T11:34:00"/>
    <d v="2026-06-21T13:00:00"/>
    <m/>
    <m/>
    <n v="1"/>
    <s v="JUNE-26-dummy-data.xlsx"/>
    <b v="0"/>
    <m/>
  </r>
  <r>
    <x v="1"/>
    <x v="1"/>
    <x v="15"/>
    <x v="7"/>
    <x v="0"/>
    <x v="0"/>
    <x v="0"/>
    <x v="4"/>
    <x v="1"/>
    <n v="1"/>
    <s v="St Dhh Main Theatre"/>
    <d v="2026-06-21T00:00:00"/>
    <d v="2026-06-21T07:30:00"/>
    <d v="2026-06-21T15:30:00"/>
    <s v="696672738249"/>
    <s v="60039728"/>
    <s v="Excision of skin lesion"/>
    <m/>
    <s v="General Surgery"/>
    <s v="Dr Dummy 22"/>
    <d v="2026-06-21T13:39:00"/>
    <d v="2026-06-21T15:01:00"/>
    <m/>
    <m/>
    <n v="1"/>
    <s v="JUNE-26-dummy-data.xlsx"/>
    <b v="0"/>
    <m/>
  </r>
  <r>
    <x v="1"/>
    <x v="1"/>
    <x v="15"/>
    <x v="7"/>
    <x v="1"/>
    <x v="0"/>
    <x v="0"/>
    <x v="6"/>
    <x v="0"/>
    <n v="1"/>
    <s v="St Dhh Main Theatre"/>
    <d v="2026-07-12T00:00:00"/>
    <d v="2026-07-12T08:00:00"/>
    <d v="2026-07-12T16:00:00"/>
    <m/>
    <m/>
    <m/>
    <m/>
    <m/>
    <m/>
    <m/>
    <m/>
    <n v="4"/>
    <n v="0"/>
    <n v="4"/>
    <s v="JULY-26-dummy-data.xlsx"/>
    <b v="0"/>
    <n v="0"/>
  </r>
  <r>
    <x v="1"/>
    <x v="1"/>
    <x v="15"/>
    <x v="7"/>
    <x v="1"/>
    <x v="0"/>
    <x v="0"/>
    <x v="6"/>
    <x v="1"/>
    <n v="1"/>
    <s v="St Dhh Main Theatre"/>
    <d v="2026-07-12T00:00:00"/>
    <d v="2026-07-12T08:00:00"/>
    <d v="2026-07-12T16:00:00"/>
    <s v="704224536730"/>
    <s v="70211825"/>
    <s v="Removal of metalwork"/>
    <m/>
    <s v="Trauma and Orthopaedics"/>
    <s v="Dr Dummy 06"/>
    <d v="2026-07-12T12:05:00"/>
    <d v="2026-07-12T13:41:00"/>
    <m/>
    <m/>
    <n v="1"/>
    <s v="JULY-26-dummy-data.xlsx"/>
    <b v="0"/>
    <m/>
  </r>
  <r>
    <x v="1"/>
    <x v="1"/>
    <x v="15"/>
    <x v="7"/>
    <x v="1"/>
    <x v="0"/>
    <x v="0"/>
    <x v="6"/>
    <x v="1"/>
    <n v="1"/>
    <s v="St Dhh Main Theatre"/>
    <d v="2026-07-12T00:00:00"/>
    <d v="2026-07-12T08:00:00"/>
    <d v="2026-07-12T16:00:00"/>
    <s v="715571794449"/>
    <s v="70194287"/>
    <s v="Shoulder arthroscopy"/>
    <m/>
    <s v="Trauma and Orthopaedics"/>
    <s v="Dr Dummy 06"/>
    <d v="2026-07-12T08:02:00"/>
    <d v="2026-07-12T09:22:00"/>
    <m/>
    <m/>
    <n v="1"/>
    <s v="JULY-26-dummy-data.xlsx"/>
    <b v="0"/>
    <m/>
  </r>
  <r>
    <x v="1"/>
    <x v="1"/>
    <x v="15"/>
    <x v="7"/>
    <x v="1"/>
    <x v="0"/>
    <x v="0"/>
    <x v="6"/>
    <x v="1"/>
    <n v="1"/>
    <s v="St Dhh Main Theatre"/>
    <d v="2026-07-12T00:00:00"/>
    <d v="2026-07-12T08:00:00"/>
    <d v="2026-07-12T16:00:00"/>
    <s v="777798009639"/>
    <s v="70166810"/>
    <s v="Shoulder arthroscopy"/>
    <m/>
    <s v="Trauma and Orthopaedics"/>
    <s v="Dr Dummy 06"/>
    <d v="2026-07-12T10:10:00"/>
    <d v="2026-07-12T11:21:00"/>
    <m/>
    <m/>
    <n v="1"/>
    <s v="JULY-26-dummy-data.xlsx"/>
    <b v="0"/>
    <m/>
  </r>
  <r>
    <x v="1"/>
    <x v="1"/>
    <x v="15"/>
    <x v="7"/>
    <x v="1"/>
    <x v="0"/>
    <x v="0"/>
    <x v="6"/>
    <x v="1"/>
    <n v="1"/>
    <s v="St Dhh Main Theatre"/>
    <d v="2026-07-12T00:00:00"/>
    <d v="2026-07-12T08:00:00"/>
    <d v="2026-07-12T16:00:00"/>
    <s v="784026981493"/>
    <s v="70104935"/>
    <s v="Carpal tunnel release"/>
    <m/>
    <s v="Trauma and Orthopaedics"/>
    <s v="Dr Dummy 06"/>
    <d v="2026-07-12T14:12:00"/>
    <d v="2026-07-12T15:18:00"/>
    <m/>
    <m/>
    <n v="1"/>
    <s v="JULY-26-dummy-data.xlsx"/>
    <b v="0"/>
    <m/>
  </r>
  <r>
    <x v="1"/>
    <x v="1"/>
    <x v="15"/>
    <x v="7"/>
    <x v="1"/>
    <x v="0"/>
    <x v="0"/>
    <x v="2"/>
    <x v="0"/>
    <n v="1"/>
    <s v="St Dhh Main Theatre"/>
    <d v="2026-07-19T00:00:00"/>
    <d v="2026-07-19T08:00:00"/>
    <d v="2026-07-19T16:00:00"/>
    <m/>
    <m/>
    <m/>
    <m/>
    <m/>
    <m/>
    <m/>
    <m/>
    <n v="4"/>
    <n v="0"/>
    <n v="4"/>
    <s v="JULY-26-dummy-data.xlsx"/>
    <b v="0"/>
    <n v="0"/>
  </r>
  <r>
    <x v="1"/>
    <x v="1"/>
    <x v="15"/>
    <x v="7"/>
    <x v="1"/>
    <x v="0"/>
    <x v="0"/>
    <x v="2"/>
    <x v="1"/>
    <n v="1"/>
    <s v="St Dhh Main Theatre"/>
    <d v="2026-07-19T00:00:00"/>
    <d v="2026-07-19T08:00:00"/>
    <d v="2026-07-19T16:00:00"/>
    <s v="706820619874"/>
    <s v="70047710"/>
    <s v="Tonsillectomy"/>
    <m/>
    <s v="ENT"/>
    <s v="Dr Dummy 04"/>
    <d v="2026-07-19T12:03:00"/>
    <d v="2026-07-19T13:35:00"/>
    <m/>
    <m/>
    <n v="1"/>
    <s v="JULY-26-dummy-data.xlsx"/>
    <b v="0"/>
    <m/>
  </r>
  <r>
    <x v="1"/>
    <x v="1"/>
    <x v="15"/>
    <x v="7"/>
    <x v="1"/>
    <x v="0"/>
    <x v="0"/>
    <x v="2"/>
    <x v="1"/>
    <n v="1"/>
    <s v="St Dhh Main Theatre"/>
    <d v="2026-07-19T00:00:00"/>
    <d v="2026-07-19T08:00:00"/>
    <d v="2026-07-19T16:00:00"/>
    <s v="725937011698"/>
    <s v="70084011"/>
    <s v="Grommet insertion"/>
    <m/>
    <s v="ENT"/>
    <s v="Dr Dummy 04"/>
    <d v="2026-07-19T08:07:00"/>
    <d v="2026-07-19T09:30:00"/>
    <m/>
    <m/>
    <n v="1"/>
    <s v="JULY-26-dummy-data.xlsx"/>
    <b v="0"/>
    <m/>
  </r>
  <r>
    <x v="1"/>
    <x v="1"/>
    <x v="15"/>
    <x v="7"/>
    <x v="1"/>
    <x v="0"/>
    <x v="0"/>
    <x v="2"/>
    <x v="1"/>
    <n v="1"/>
    <s v="St Dhh Main Theatre"/>
    <d v="2026-07-19T00:00:00"/>
    <d v="2026-07-19T08:00:00"/>
    <d v="2026-07-19T16:00:00"/>
    <s v="767303486959"/>
    <s v="70180716"/>
    <s v="Adenoidectomy"/>
    <s v="Diagnostic examination"/>
    <s v="ENT"/>
    <s v="Dr Dummy 04"/>
    <d v="2026-07-19T10:09:00"/>
    <d v="2026-07-19T11:19:00"/>
    <m/>
    <m/>
    <n v="1"/>
    <s v="JULY-26-dummy-data.xlsx"/>
    <b v="0"/>
    <m/>
  </r>
  <r>
    <x v="1"/>
    <x v="1"/>
    <x v="15"/>
    <x v="7"/>
    <x v="1"/>
    <x v="0"/>
    <x v="0"/>
    <x v="2"/>
    <x v="1"/>
    <n v="1"/>
    <s v="St Dhh Main Theatre"/>
    <d v="2026-07-19T00:00:00"/>
    <d v="2026-07-19T08:00:00"/>
    <d v="2026-07-19T16:00:00"/>
    <s v="777232515275"/>
    <s v="70228291"/>
    <s v="Grommet insertion"/>
    <m/>
    <s v="ENT"/>
    <s v="Dr Dummy 04"/>
    <d v="2026-07-19T14:02:00"/>
    <d v="2026-07-19T15:12:00"/>
    <m/>
    <m/>
    <n v="1"/>
    <s v="JULY-26-dummy-data.xlsx"/>
    <b v="0"/>
    <m/>
  </r>
  <r>
    <x v="1"/>
    <x v="1"/>
    <x v="15"/>
    <x v="7"/>
    <x v="2"/>
    <x v="0"/>
    <x v="0"/>
    <x v="6"/>
    <x v="0"/>
    <n v="1"/>
    <s v="St Dhh Main Theatre"/>
    <d v="2026-08-05T00:00:00"/>
    <d v="2026-08-05T08:00:00"/>
    <d v="2026-08-05T16:00:00"/>
    <m/>
    <m/>
    <m/>
    <m/>
    <m/>
    <m/>
    <m/>
    <m/>
    <n v="4"/>
    <n v="0"/>
    <n v="4"/>
    <s v="AUGUST-26-dummy-data.xlsx"/>
    <b v="0"/>
    <n v="0"/>
  </r>
  <r>
    <x v="1"/>
    <x v="1"/>
    <x v="15"/>
    <x v="7"/>
    <x v="2"/>
    <x v="0"/>
    <x v="0"/>
    <x v="6"/>
    <x v="1"/>
    <n v="1"/>
    <s v="St Dhh Main Theatre"/>
    <d v="2026-08-05T00:00:00"/>
    <d v="2026-08-05T08:00:00"/>
    <d v="2026-08-05T16:00:00"/>
    <s v="940024625835"/>
    <s v="741778"/>
    <s v="Knee arthroscopy"/>
    <s v="Wound closure"/>
    <s v="Trauma and Orthopaedics"/>
    <s v="Dr Dummy 07"/>
    <d v="2026-08-05T08:10:00"/>
    <d v="2026-08-05T09:21:00"/>
    <m/>
    <m/>
    <n v="1"/>
    <s v="AUGUST-26-dummy-data.xlsx"/>
    <b v="0"/>
    <m/>
  </r>
  <r>
    <x v="1"/>
    <x v="1"/>
    <x v="15"/>
    <x v="7"/>
    <x v="2"/>
    <x v="0"/>
    <x v="0"/>
    <x v="6"/>
    <x v="1"/>
    <n v="1"/>
    <s v="St Dhh Main Theatre"/>
    <d v="2026-08-05T00:00:00"/>
    <d v="2026-08-05T08:00:00"/>
    <d v="2026-08-05T16:00:00"/>
    <s v="944799126986"/>
    <s v="971365"/>
    <s v="Knee arthroscopy"/>
    <m/>
    <s v="Trauma and Orthopaedics"/>
    <s v="Dr Dummy 07"/>
    <d v="2026-08-05T14:09:00"/>
    <d v="2026-08-05T15:26:00"/>
    <m/>
    <m/>
    <n v="1"/>
    <s v="AUGUST-26-dummy-data.xlsx"/>
    <b v="0"/>
    <m/>
  </r>
  <r>
    <x v="1"/>
    <x v="1"/>
    <x v="15"/>
    <x v="7"/>
    <x v="2"/>
    <x v="0"/>
    <x v="0"/>
    <x v="6"/>
    <x v="1"/>
    <n v="1"/>
    <s v="St Dhh Main Theatre"/>
    <d v="2026-08-05T00:00:00"/>
    <d v="2026-08-05T08:00:00"/>
    <d v="2026-08-05T16:00:00"/>
    <s v="945688192476"/>
    <s v="886565"/>
    <s v="Shoulder arthroscopy"/>
    <m/>
    <s v="Trauma and Orthopaedics"/>
    <s v="Dr Dummy 07"/>
    <d v="2026-08-05T10:10:00"/>
    <d v="2026-08-05T11:32:00"/>
    <m/>
    <m/>
    <n v="1"/>
    <s v="AUGUST-26-dummy-data.xlsx"/>
    <b v="0"/>
    <m/>
  </r>
  <r>
    <x v="1"/>
    <x v="1"/>
    <x v="15"/>
    <x v="7"/>
    <x v="2"/>
    <x v="0"/>
    <x v="0"/>
    <x v="6"/>
    <x v="1"/>
    <n v="1"/>
    <s v="St Dhh Main Theatre"/>
    <d v="2026-08-05T00:00:00"/>
    <d v="2026-08-05T08:00:00"/>
    <d v="2026-08-05T16:00:00"/>
    <s v="976848495122"/>
    <s v="894853"/>
    <s v="Knee arthroscopy"/>
    <m/>
    <s v="Trauma and Orthopaedics"/>
    <s v="Dr Dummy 07"/>
    <d v="2026-08-05T12:02:00"/>
    <d v="2026-08-05T13:29:00"/>
    <m/>
    <m/>
    <n v="1"/>
    <s v="AUGUST-26-dummy-data.xlsx"/>
    <b v="0"/>
    <m/>
  </r>
  <r>
    <x v="1"/>
    <x v="1"/>
    <x v="15"/>
    <x v="7"/>
    <x v="2"/>
    <x v="0"/>
    <x v="0"/>
    <x v="0"/>
    <x v="0"/>
    <n v="1"/>
    <s v="St Dhh Main Theatre"/>
    <d v="2026-08-07T00:00:00"/>
    <d v="2026-08-07T07:30:00"/>
    <d v="2026-08-07T15:30:00"/>
    <m/>
    <m/>
    <m/>
    <m/>
    <m/>
    <m/>
    <m/>
    <m/>
    <n v="4"/>
    <n v="0"/>
    <n v="4"/>
    <s v="AUGUST-26-dummy-data.xlsx"/>
    <b v="0"/>
    <n v="0"/>
  </r>
  <r>
    <x v="1"/>
    <x v="1"/>
    <x v="15"/>
    <x v="7"/>
    <x v="2"/>
    <x v="0"/>
    <x v="0"/>
    <x v="0"/>
    <x v="1"/>
    <n v="1"/>
    <s v="St Dhh Main Theatre"/>
    <d v="2026-08-07T00:00:00"/>
    <d v="2026-08-07T07:30:00"/>
    <d v="2026-08-07T15:30:00"/>
    <s v="924714600690"/>
    <s v="982963"/>
    <s v="Endometrial biopsy"/>
    <s v="Tissue biopsy"/>
    <s v="Gynaecology"/>
    <s v="Dr Dummy 13"/>
    <d v="2026-08-07T11:37:00"/>
    <d v="2026-08-07T13:06:00"/>
    <m/>
    <m/>
    <n v="1"/>
    <s v="AUGUST-26-dummy-data.xlsx"/>
    <b v="0"/>
    <m/>
  </r>
  <r>
    <x v="1"/>
    <x v="1"/>
    <x v="15"/>
    <x v="7"/>
    <x v="2"/>
    <x v="0"/>
    <x v="0"/>
    <x v="0"/>
    <x v="1"/>
    <n v="1"/>
    <s v="St Dhh Main Theatre"/>
    <d v="2026-08-07T00:00:00"/>
    <d v="2026-08-07T07:30:00"/>
    <d v="2026-08-07T15:30:00"/>
    <s v="958785089128"/>
    <s v="922265"/>
    <s v="Diagnostic laparoscopy"/>
    <m/>
    <s v="Gynaecology"/>
    <s v="Dr Dummy 13"/>
    <d v="2026-08-07T07:39:00"/>
    <d v="2026-08-07T08:44:00"/>
    <m/>
    <m/>
    <n v="1"/>
    <s v="AUGUST-26-dummy-data.xlsx"/>
    <b v="0"/>
    <m/>
  </r>
  <r>
    <x v="1"/>
    <x v="1"/>
    <x v="15"/>
    <x v="7"/>
    <x v="2"/>
    <x v="0"/>
    <x v="0"/>
    <x v="0"/>
    <x v="1"/>
    <n v="1"/>
    <s v="St Dhh Main Theatre"/>
    <d v="2026-08-07T00:00:00"/>
    <d v="2026-08-07T07:30:00"/>
    <d v="2026-08-07T15:30:00"/>
    <s v="983439122232"/>
    <s v="785627"/>
    <s v="Diagnostic laparoscopy"/>
    <m/>
    <s v="Gynaecology"/>
    <s v="Dr Dummy 13"/>
    <d v="2026-08-07T13:41:00"/>
    <d v="2026-08-07T14:58:00"/>
    <m/>
    <m/>
    <n v="1"/>
    <s v="AUGUST-26-dummy-data.xlsx"/>
    <b v="0"/>
    <m/>
  </r>
  <r>
    <x v="1"/>
    <x v="1"/>
    <x v="15"/>
    <x v="7"/>
    <x v="2"/>
    <x v="0"/>
    <x v="0"/>
    <x v="0"/>
    <x v="1"/>
    <n v="1"/>
    <s v="St Dhh Main Theatre"/>
    <d v="2026-08-07T00:00:00"/>
    <d v="2026-08-07T07:30:00"/>
    <d v="2026-08-07T15:30:00"/>
    <s v="995673281908"/>
    <s v="979528"/>
    <s v="Endometrial biopsy"/>
    <m/>
    <s v="Gynaecology"/>
    <s v="Dr Dummy 13"/>
    <d v="2026-08-07T09:40:00"/>
    <d v="2026-08-07T10:56:00"/>
    <m/>
    <m/>
    <n v="1"/>
    <s v="AUGUST-26-dummy-data.xlsx"/>
    <b v="0"/>
    <m/>
  </r>
  <r>
    <x v="1"/>
    <x v="1"/>
    <x v="15"/>
    <x v="7"/>
    <x v="2"/>
    <x v="0"/>
    <x v="0"/>
    <x v="0"/>
    <x v="0"/>
    <n v="1"/>
    <s v="St Dhh Main Theatre"/>
    <d v="2026-08-11T00:00:00"/>
    <d v="2026-08-11T08:30:00"/>
    <d v="2026-08-11T16:30:00"/>
    <m/>
    <m/>
    <m/>
    <m/>
    <m/>
    <m/>
    <m/>
    <m/>
    <n v="4"/>
    <n v="0"/>
    <n v="4"/>
    <s v="AUGUST-26-dummy-data.xlsx"/>
    <b v="0"/>
    <n v="0"/>
  </r>
  <r>
    <x v="1"/>
    <x v="1"/>
    <x v="15"/>
    <x v="7"/>
    <x v="2"/>
    <x v="0"/>
    <x v="0"/>
    <x v="0"/>
    <x v="1"/>
    <n v="1"/>
    <s v="St Dhh Main Theatre"/>
    <d v="2026-08-11T00:00:00"/>
    <d v="2026-08-11T08:30:00"/>
    <d v="2026-08-11T16:30:00"/>
    <s v="952287487289"/>
    <s v="860163"/>
    <s v="Endometrial biopsy"/>
    <s v="Diagnostic examination"/>
    <s v="Gynaecology"/>
    <s v="Dr Dummy 12"/>
    <d v="2026-08-11T12:42:00"/>
    <d v="2026-08-11T13:59:00"/>
    <m/>
    <m/>
    <n v="1"/>
    <s v="AUGUST-26-dummy-data.xlsx"/>
    <b v="0"/>
    <m/>
  </r>
  <r>
    <x v="1"/>
    <x v="1"/>
    <x v="15"/>
    <x v="7"/>
    <x v="2"/>
    <x v="0"/>
    <x v="0"/>
    <x v="0"/>
    <x v="1"/>
    <n v="1"/>
    <s v="St Dhh Main Theatre"/>
    <d v="2026-08-11T00:00:00"/>
    <d v="2026-08-11T08:30:00"/>
    <d v="2026-08-11T16:30:00"/>
    <s v="957707572890"/>
    <s v="764121"/>
    <s v="Cervical polypectomy"/>
    <m/>
    <s v="Gynaecology"/>
    <s v="Dr Dummy 12"/>
    <d v="2026-08-11T10:36:00"/>
    <d v="2026-08-11T12:01:00"/>
    <m/>
    <m/>
    <n v="1"/>
    <s v="AUGUST-26-dummy-data.xlsx"/>
    <b v="0"/>
    <m/>
  </r>
  <r>
    <x v="1"/>
    <x v="1"/>
    <x v="15"/>
    <x v="7"/>
    <x v="2"/>
    <x v="0"/>
    <x v="0"/>
    <x v="0"/>
    <x v="1"/>
    <n v="1"/>
    <s v="St Dhh Main Theatre"/>
    <d v="2026-08-11T00:00:00"/>
    <d v="2026-08-11T08:30:00"/>
    <d v="2026-08-11T16:30:00"/>
    <s v="974759663128"/>
    <s v="855630"/>
    <s v="Endometrial biopsy"/>
    <m/>
    <s v="Gynaecology"/>
    <s v="Dr Dummy 12"/>
    <d v="2026-08-11T14:35:00"/>
    <d v="2026-08-11T15:48:00"/>
    <m/>
    <m/>
    <n v="1"/>
    <s v="AUGUST-26-dummy-data.xlsx"/>
    <b v="0"/>
    <m/>
  </r>
  <r>
    <x v="1"/>
    <x v="1"/>
    <x v="15"/>
    <x v="7"/>
    <x v="2"/>
    <x v="0"/>
    <x v="0"/>
    <x v="0"/>
    <x v="1"/>
    <n v="1"/>
    <s v="St Dhh Main Theatre"/>
    <d v="2026-08-11T00:00:00"/>
    <d v="2026-08-11T08:30:00"/>
    <d v="2026-08-11T16:30:00"/>
    <s v="991628698235"/>
    <s v="947614"/>
    <s v="Diagnostic laparoscopy"/>
    <m/>
    <s v="Gynaecology"/>
    <s v="Dr Dummy 12"/>
    <d v="2026-08-11T08:34:00"/>
    <d v="2026-08-11T09:44:00"/>
    <m/>
    <m/>
    <n v="1"/>
    <s v="AUGUST-26-dummy-data.xlsx"/>
    <b v="0"/>
    <m/>
  </r>
  <r>
    <x v="1"/>
    <x v="1"/>
    <x v="15"/>
    <x v="7"/>
    <x v="2"/>
    <x v="0"/>
    <x v="0"/>
    <x v="4"/>
    <x v="0"/>
    <n v="1"/>
    <s v="St Dhh Main Theatre"/>
    <d v="2026-08-14T00:00:00"/>
    <d v="2026-08-14T08:30:00"/>
    <d v="2026-08-14T16:30:00"/>
    <m/>
    <m/>
    <m/>
    <m/>
    <m/>
    <m/>
    <m/>
    <m/>
    <n v="4"/>
    <n v="0"/>
    <n v="4"/>
    <s v="AUGUST-26-dummy-data.xlsx"/>
    <b v="0"/>
    <n v="0"/>
  </r>
  <r>
    <x v="1"/>
    <x v="1"/>
    <x v="15"/>
    <x v="7"/>
    <x v="2"/>
    <x v="0"/>
    <x v="0"/>
    <x v="4"/>
    <x v="1"/>
    <n v="1"/>
    <s v="St Dhh Main Theatre"/>
    <d v="2026-08-14T00:00:00"/>
    <d v="2026-08-14T08:30:00"/>
    <d v="2026-08-14T16:30:00"/>
    <s v="907850034790"/>
    <s v="708302"/>
    <s v="Laparoscopic appendicectomy"/>
    <m/>
    <s v="General Surgery"/>
    <s v="Dr Dummy 04"/>
    <d v="2026-08-14T14:32:00"/>
    <d v="2026-08-14T15:58:00"/>
    <m/>
    <m/>
    <n v="1"/>
    <s v="AUGUST-26-dummy-data.xlsx"/>
    <b v="0"/>
    <m/>
  </r>
  <r>
    <x v="1"/>
    <x v="1"/>
    <x v="15"/>
    <x v="7"/>
    <x v="2"/>
    <x v="0"/>
    <x v="0"/>
    <x v="4"/>
    <x v="1"/>
    <n v="1"/>
    <s v="St Dhh Main Theatre"/>
    <d v="2026-08-14T00:00:00"/>
    <d v="2026-08-14T08:30:00"/>
    <d v="2026-08-14T16:30:00"/>
    <s v="931506980838"/>
    <s v="942663"/>
    <s v="Excision of skin lesion"/>
    <m/>
    <s v="General Surgery"/>
    <s v="Dr Dummy 04"/>
    <d v="2026-08-14T10:32:00"/>
    <d v="2026-08-14T11:58:00"/>
    <m/>
    <m/>
    <n v="1"/>
    <s v="AUGUST-26-dummy-data.xlsx"/>
    <b v="0"/>
    <m/>
  </r>
  <r>
    <x v="1"/>
    <x v="1"/>
    <x v="15"/>
    <x v="7"/>
    <x v="2"/>
    <x v="0"/>
    <x v="0"/>
    <x v="4"/>
    <x v="1"/>
    <n v="1"/>
    <s v="St Dhh Main Theatre"/>
    <d v="2026-08-14T00:00:00"/>
    <d v="2026-08-14T08:30:00"/>
    <d v="2026-08-14T16:30:00"/>
    <s v="932001227978"/>
    <s v="902823"/>
    <s v="Laparoscopic appendicectomy"/>
    <s v="Diagnostic examination"/>
    <s v="General Surgery"/>
    <s v="Dr Dummy 04"/>
    <d v="2026-08-14T08:37:00"/>
    <d v="2026-08-14T10:16:00"/>
    <m/>
    <m/>
    <n v="1"/>
    <s v="AUGUST-26-dummy-data.xlsx"/>
    <b v="0"/>
    <m/>
  </r>
  <r>
    <x v="1"/>
    <x v="1"/>
    <x v="15"/>
    <x v="7"/>
    <x v="2"/>
    <x v="0"/>
    <x v="0"/>
    <x v="4"/>
    <x v="1"/>
    <n v="1"/>
    <s v="St Dhh Main Theatre"/>
    <d v="2026-08-14T00:00:00"/>
    <d v="2026-08-14T08:30:00"/>
    <d v="2026-08-14T16:30:00"/>
    <s v="981692607769"/>
    <s v="734668"/>
    <s v="Inguinal hernia repair"/>
    <m/>
    <s v="General Surgery"/>
    <s v="Dr Dummy 04"/>
    <d v="2026-08-14T12:42:00"/>
    <d v="2026-08-14T14:01:00"/>
    <m/>
    <m/>
    <n v="1"/>
    <s v="AUGUST-26-dummy-data.xlsx"/>
    <b v="0"/>
    <m/>
  </r>
  <r>
    <x v="1"/>
    <x v="1"/>
    <x v="15"/>
    <x v="8"/>
    <x v="0"/>
    <x v="0"/>
    <x v="0"/>
    <x v="4"/>
    <x v="0"/>
    <n v="1"/>
    <s v="St Dhh Main Theatre"/>
    <d v="2026-06-04T00:00:00"/>
    <d v="2026-06-04T07:30:00"/>
    <d v="2026-06-04T16:30:00"/>
    <m/>
    <m/>
    <m/>
    <m/>
    <m/>
    <m/>
    <m/>
    <m/>
    <n v="4"/>
    <n v="0"/>
    <n v="4"/>
    <s v="JUNE-26-dummy-data.xlsx"/>
    <b v="0"/>
    <n v="0"/>
  </r>
  <r>
    <x v="1"/>
    <x v="1"/>
    <x v="15"/>
    <x v="8"/>
    <x v="0"/>
    <x v="0"/>
    <x v="0"/>
    <x v="4"/>
    <x v="1"/>
    <n v="1"/>
    <s v="St Dhh Main Theatre"/>
    <d v="2026-06-04T00:00:00"/>
    <d v="2026-06-04T07:30:00"/>
    <d v="2026-06-04T16:30:00"/>
    <s v="602998206531"/>
    <s v="60040001"/>
    <s v="Laparoscopic appendicectomy"/>
    <m/>
    <s v="General Surgery"/>
    <s v="Dr Dummy 12"/>
    <d v="2026-06-04T09:50:00"/>
    <d v="2026-06-04T11:25:00"/>
    <m/>
    <m/>
    <n v="1"/>
    <s v="JUNE-26-dummy-data.xlsx"/>
    <b v="0"/>
    <m/>
  </r>
  <r>
    <x v="1"/>
    <x v="1"/>
    <x v="15"/>
    <x v="8"/>
    <x v="0"/>
    <x v="0"/>
    <x v="0"/>
    <x v="4"/>
    <x v="1"/>
    <n v="1"/>
    <s v="St Dhh Main Theatre"/>
    <d v="2026-06-04T00:00:00"/>
    <d v="2026-06-04T07:30:00"/>
    <d v="2026-06-04T16:30:00"/>
    <s v="607165297260"/>
    <s v="60120087"/>
    <s v="Laparoscopic appendicectomy"/>
    <m/>
    <s v="General Surgery"/>
    <s v="Dr Dummy 12"/>
    <d v="2026-06-04T14:19:00"/>
    <d v="2026-06-04T15:43:00"/>
    <m/>
    <m/>
    <n v="1"/>
    <s v="JUNE-26-dummy-data.xlsx"/>
    <b v="0"/>
    <m/>
  </r>
  <r>
    <x v="1"/>
    <x v="1"/>
    <x v="15"/>
    <x v="8"/>
    <x v="0"/>
    <x v="0"/>
    <x v="0"/>
    <x v="4"/>
    <x v="1"/>
    <n v="1"/>
    <s v="St Dhh Main Theatre"/>
    <d v="2026-06-04T00:00:00"/>
    <d v="2026-06-04T07:30:00"/>
    <d v="2026-06-04T16:30:00"/>
    <s v="633022769051"/>
    <s v="60144786"/>
    <s v="Inguinal hernia repair"/>
    <s v="Tissue biopsy"/>
    <s v="General Surgery"/>
    <s v="Dr Dummy 12"/>
    <d v="2026-06-04T07:35:00"/>
    <d v="2026-06-04T08:56:00"/>
    <m/>
    <m/>
    <n v="1"/>
    <s v="JUNE-26-dummy-data.xlsx"/>
    <b v="0"/>
    <m/>
  </r>
  <r>
    <x v="1"/>
    <x v="1"/>
    <x v="15"/>
    <x v="8"/>
    <x v="0"/>
    <x v="0"/>
    <x v="0"/>
    <x v="4"/>
    <x v="1"/>
    <n v="1"/>
    <s v="St Dhh Main Theatre"/>
    <d v="2026-06-04T00:00:00"/>
    <d v="2026-06-04T07:30:00"/>
    <d v="2026-06-04T16:30:00"/>
    <s v="667348062944"/>
    <s v="60174243"/>
    <s v="Excision of skin lesion"/>
    <m/>
    <s v="General Surgery"/>
    <s v="Dr Dummy 12"/>
    <d v="2026-06-04T12:12:00"/>
    <d v="2026-06-04T13:55:00"/>
    <m/>
    <m/>
    <n v="1"/>
    <s v="JUNE-26-dummy-data.xlsx"/>
    <b v="0"/>
    <m/>
  </r>
  <r>
    <x v="1"/>
    <x v="1"/>
    <x v="15"/>
    <x v="8"/>
    <x v="0"/>
    <x v="0"/>
    <x v="0"/>
    <x v="2"/>
    <x v="0"/>
    <n v="1"/>
    <s v="St Dhh Main Theatre"/>
    <d v="2026-06-05T00:00:00"/>
    <d v="2026-06-05T07:30:00"/>
    <d v="2026-06-05T16:30:00"/>
    <m/>
    <m/>
    <m/>
    <m/>
    <m/>
    <m/>
    <m/>
    <m/>
    <n v="4"/>
    <n v="0"/>
    <n v="4"/>
    <s v="JUNE-26-dummy-data.xlsx"/>
    <b v="0"/>
    <n v="0"/>
  </r>
  <r>
    <x v="1"/>
    <x v="1"/>
    <x v="15"/>
    <x v="8"/>
    <x v="0"/>
    <x v="0"/>
    <x v="0"/>
    <x v="2"/>
    <x v="1"/>
    <n v="1"/>
    <s v="St Dhh Main Theatre"/>
    <d v="2026-06-05T00:00:00"/>
    <d v="2026-06-05T07:30:00"/>
    <d v="2026-06-05T16:30:00"/>
    <s v="615763575606"/>
    <s v="60267881"/>
    <s v="Grommet insertion"/>
    <s v="Tissue biopsy"/>
    <s v="ENT"/>
    <s v="Dr Dummy 21"/>
    <d v="2026-06-05T09:51:00"/>
    <d v="2026-06-05T11:32:00"/>
    <m/>
    <m/>
    <n v="1"/>
    <s v="JUNE-26-dummy-data.xlsx"/>
    <b v="0"/>
    <m/>
  </r>
  <r>
    <x v="1"/>
    <x v="1"/>
    <x v="15"/>
    <x v="8"/>
    <x v="0"/>
    <x v="0"/>
    <x v="0"/>
    <x v="2"/>
    <x v="1"/>
    <n v="1"/>
    <s v="St Dhh Main Theatre"/>
    <d v="2026-06-05T00:00:00"/>
    <d v="2026-06-05T07:30:00"/>
    <d v="2026-06-05T16:30:00"/>
    <s v="621648635552"/>
    <s v="60056098"/>
    <s v="Adenoidectomy"/>
    <m/>
    <s v="ENT"/>
    <s v="Dr Dummy 21"/>
    <d v="2026-06-05T07:41:00"/>
    <d v="2026-06-05T09:13:00"/>
    <m/>
    <m/>
    <n v="1"/>
    <s v="JUNE-26-dummy-data.xlsx"/>
    <b v="0"/>
    <m/>
  </r>
  <r>
    <x v="1"/>
    <x v="1"/>
    <x v="15"/>
    <x v="8"/>
    <x v="0"/>
    <x v="0"/>
    <x v="0"/>
    <x v="2"/>
    <x v="1"/>
    <n v="1"/>
    <s v="St Dhh Main Theatre"/>
    <d v="2026-06-05T00:00:00"/>
    <d v="2026-06-05T07:30:00"/>
    <d v="2026-06-05T16:30:00"/>
    <s v="645710178371"/>
    <s v="60174781"/>
    <s v="Grommet insertion"/>
    <m/>
    <s v="ENT"/>
    <s v="Dr Dummy 21"/>
    <d v="2026-06-05T14:19:00"/>
    <d v="2026-06-05T15:34:00"/>
    <m/>
    <m/>
    <n v="1"/>
    <s v="JUNE-26-dummy-data.xlsx"/>
    <b v="0"/>
    <m/>
  </r>
  <r>
    <x v="1"/>
    <x v="1"/>
    <x v="15"/>
    <x v="8"/>
    <x v="0"/>
    <x v="0"/>
    <x v="0"/>
    <x v="2"/>
    <x v="1"/>
    <n v="1"/>
    <s v="St Dhh Main Theatre"/>
    <d v="2026-06-05T00:00:00"/>
    <d v="2026-06-05T07:30:00"/>
    <d v="2026-06-05T16:30:00"/>
    <s v="656964261549"/>
    <s v="60183191"/>
    <s v="Adenoidectomy"/>
    <m/>
    <s v="ENT"/>
    <s v="Dr Dummy 21"/>
    <d v="2026-06-05T12:06:00"/>
    <d v="2026-06-05T13:56:00"/>
    <m/>
    <m/>
    <n v="1"/>
    <s v="JUNE-26-dummy-data.xlsx"/>
    <b v="0"/>
    <m/>
  </r>
  <r>
    <x v="1"/>
    <x v="1"/>
    <x v="15"/>
    <x v="8"/>
    <x v="0"/>
    <x v="0"/>
    <x v="0"/>
    <x v="1"/>
    <x v="0"/>
    <n v="1"/>
    <s v="St Dhh Main Theatre"/>
    <d v="2026-06-14T00:00:00"/>
    <d v="2026-06-14T07:30:00"/>
    <d v="2026-06-14T16:30:00"/>
    <m/>
    <m/>
    <m/>
    <m/>
    <m/>
    <m/>
    <m/>
    <m/>
    <n v="4"/>
    <n v="0"/>
    <n v="4"/>
    <s v="JUNE-26-dummy-data.xlsx"/>
    <b v="0"/>
    <n v="0"/>
  </r>
  <r>
    <x v="1"/>
    <x v="1"/>
    <x v="15"/>
    <x v="8"/>
    <x v="0"/>
    <x v="0"/>
    <x v="0"/>
    <x v="1"/>
    <x v="1"/>
    <n v="1"/>
    <s v="St Dhh Main Theatre"/>
    <d v="2026-06-14T00:00:00"/>
    <d v="2026-06-14T07:30:00"/>
    <d v="2026-06-14T16:30:00"/>
    <s v="631959679955"/>
    <s v="60029654"/>
    <s v="Ureteroscopy"/>
    <m/>
    <s v="Urology"/>
    <s v="Dr Dummy 05"/>
    <d v="2026-06-14T09:57:00"/>
    <d v="2026-06-14T11:26:00"/>
    <m/>
    <m/>
    <n v="1"/>
    <s v="JUNE-26-dummy-data.xlsx"/>
    <b v="0"/>
    <m/>
  </r>
  <r>
    <x v="1"/>
    <x v="1"/>
    <x v="15"/>
    <x v="8"/>
    <x v="0"/>
    <x v="0"/>
    <x v="0"/>
    <x v="1"/>
    <x v="1"/>
    <n v="1"/>
    <s v="St Dhh Main Theatre"/>
    <d v="2026-06-14T00:00:00"/>
    <d v="2026-06-14T07:30:00"/>
    <d v="2026-06-14T16:30:00"/>
    <s v="645958766014"/>
    <s v="60115824"/>
    <s v="Bladder biopsy"/>
    <m/>
    <s v="Urology"/>
    <s v="Dr Dummy 05"/>
    <d v="2026-06-14T12:12:00"/>
    <d v="2026-06-14T13:59:00"/>
    <m/>
    <m/>
    <n v="1"/>
    <s v="JUNE-26-dummy-data.xlsx"/>
    <b v="0"/>
    <m/>
  </r>
  <r>
    <x v="1"/>
    <x v="1"/>
    <x v="15"/>
    <x v="8"/>
    <x v="0"/>
    <x v="0"/>
    <x v="0"/>
    <x v="1"/>
    <x v="1"/>
    <n v="1"/>
    <s v="St Dhh Main Theatre"/>
    <d v="2026-06-14T00:00:00"/>
    <d v="2026-06-14T07:30:00"/>
    <d v="2026-06-14T16:30:00"/>
    <s v="656427141138"/>
    <s v="60032134"/>
    <s v="Bladder biopsy"/>
    <m/>
    <s v="Urology"/>
    <s v="Dr Dummy 05"/>
    <d v="2026-06-14T14:24:00"/>
    <d v="2026-06-14T15:49:00"/>
    <m/>
    <m/>
    <n v="1"/>
    <s v="JUNE-26-dummy-data.xlsx"/>
    <b v="0"/>
    <m/>
  </r>
  <r>
    <x v="1"/>
    <x v="1"/>
    <x v="15"/>
    <x v="8"/>
    <x v="0"/>
    <x v="0"/>
    <x v="0"/>
    <x v="1"/>
    <x v="1"/>
    <n v="1"/>
    <s v="St Dhh Main Theatre"/>
    <d v="2026-06-14T00:00:00"/>
    <d v="2026-06-14T07:30:00"/>
    <d v="2026-06-14T16:30:00"/>
    <s v="670579436769"/>
    <s v="60181791"/>
    <s v="Circumcision"/>
    <s v="Tissue biopsy"/>
    <s v="Urology"/>
    <s v="Dr Dummy 05"/>
    <d v="2026-06-14T07:41:00"/>
    <d v="2026-06-14T09:33:00"/>
    <m/>
    <m/>
    <n v="1"/>
    <s v="JUNE-26-dummy-data.xlsx"/>
    <b v="0"/>
    <m/>
  </r>
  <r>
    <x v="1"/>
    <x v="1"/>
    <x v="15"/>
    <x v="8"/>
    <x v="0"/>
    <x v="0"/>
    <x v="0"/>
    <x v="1"/>
    <x v="0"/>
    <n v="1"/>
    <s v="St Dhh Main Theatre"/>
    <d v="2026-06-20T00:00:00"/>
    <d v="2026-06-20T09:00:00"/>
    <d v="2026-06-20T18:00:00"/>
    <m/>
    <m/>
    <m/>
    <m/>
    <m/>
    <m/>
    <m/>
    <m/>
    <n v="4"/>
    <n v="0"/>
    <n v="4"/>
    <s v="JUNE-26-dummy-data.xlsx"/>
    <b v="0"/>
    <n v="0"/>
  </r>
  <r>
    <x v="1"/>
    <x v="1"/>
    <x v="15"/>
    <x v="8"/>
    <x v="0"/>
    <x v="0"/>
    <x v="0"/>
    <x v="1"/>
    <x v="1"/>
    <n v="1"/>
    <s v="St Dhh Main Theatre"/>
    <d v="2026-06-20T00:00:00"/>
    <d v="2026-06-20T09:00:00"/>
    <d v="2026-06-20T18:00:00"/>
    <s v="660670161386"/>
    <s v="60071967"/>
    <s v="Flexible cystoscopy"/>
    <m/>
    <s v="Urology"/>
    <s v="Dr Dummy 12"/>
    <d v="2026-06-20T15:54:00"/>
    <d v="2026-06-20T17:44:00"/>
    <m/>
    <m/>
    <n v="1"/>
    <s v="JUNE-26-dummy-data.xlsx"/>
    <b v="0"/>
    <m/>
  </r>
  <r>
    <x v="1"/>
    <x v="1"/>
    <x v="15"/>
    <x v="8"/>
    <x v="0"/>
    <x v="0"/>
    <x v="0"/>
    <x v="1"/>
    <x v="1"/>
    <n v="1"/>
    <s v="St Dhh Main Theatre"/>
    <d v="2026-06-20T00:00:00"/>
    <d v="2026-06-20T09:00:00"/>
    <d v="2026-06-20T18:00:00"/>
    <s v="681583538161"/>
    <s v="60187399"/>
    <s v="Ureteroscopy"/>
    <m/>
    <s v="Urology"/>
    <s v="Dr Dummy 12"/>
    <d v="2026-06-20T09:02:00"/>
    <d v="2026-06-20T10:20:00"/>
    <m/>
    <m/>
    <n v="1"/>
    <s v="JUNE-26-dummy-data.xlsx"/>
    <b v="0"/>
    <m/>
  </r>
  <r>
    <x v="1"/>
    <x v="1"/>
    <x v="15"/>
    <x v="8"/>
    <x v="0"/>
    <x v="0"/>
    <x v="0"/>
    <x v="1"/>
    <x v="1"/>
    <n v="1"/>
    <s v="St Dhh Main Theatre"/>
    <d v="2026-06-20T00:00:00"/>
    <d v="2026-06-20T09:00:00"/>
    <d v="2026-06-20T18:00:00"/>
    <s v="686440679127"/>
    <s v="60285097"/>
    <s v="Circumcision"/>
    <m/>
    <s v="Urology"/>
    <s v="Dr Dummy 12"/>
    <d v="2026-06-20T11:22:00"/>
    <d v="2026-06-20T13:07:00"/>
    <m/>
    <m/>
    <n v="1"/>
    <s v="JUNE-26-dummy-data.xlsx"/>
    <b v="0"/>
    <m/>
  </r>
  <r>
    <x v="1"/>
    <x v="1"/>
    <x v="15"/>
    <x v="8"/>
    <x v="0"/>
    <x v="0"/>
    <x v="0"/>
    <x v="1"/>
    <x v="1"/>
    <n v="1"/>
    <s v="St Dhh Main Theatre"/>
    <d v="2026-06-20T00:00:00"/>
    <d v="2026-06-20T09:00:00"/>
    <d v="2026-06-20T18:00:00"/>
    <s v="687851819278"/>
    <s v="60219278"/>
    <s v="Bladder biopsy"/>
    <s v="Local anaesthetic infiltration"/>
    <s v="Urology"/>
    <s v="Dr Dummy 12"/>
    <d v="2026-06-20T13:37:00"/>
    <d v="2026-06-20T15:00:00"/>
    <m/>
    <m/>
    <n v="1"/>
    <s v="JUNE-26-dummy-data.xlsx"/>
    <b v="0"/>
    <m/>
  </r>
  <r>
    <x v="1"/>
    <x v="1"/>
    <x v="15"/>
    <x v="8"/>
    <x v="0"/>
    <x v="0"/>
    <x v="0"/>
    <x v="1"/>
    <x v="0"/>
    <n v="1"/>
    <s v="St Dhh Main Theatre"/>
    <d v="2026-06-24T00:00:00"/>
    <d v="2026-06-24T08:30:00"/>
    <d v="2026-06-24T17:30:00"/>
    <m/>
    <m/>
    <m/>
    <m/>
    <m/>
    <m/>
    <m/>
    <m/>
    <n v="4"/>
    <n v="0"/>
    <n v="4"/>
    <s v="JUNE-26-dummy-data.xlsx"/>
    <b v="0"/>
    <n v="0"/>
  </r>
  <r>
    <x v="1"/>
    <x v="1"/>
    <x v="15"/>
    <x v="8"/>
    <x v="0"/>
    <x v="0"/>
    <x v="0"/>
    <x v="1"/>
    <x v="1"/>
    <n v="1"/>
    <s v="St Dhh Main Theatre"/>
    <d v="2026-06-24T00:00:00"/>
    <d v="2026-06-24T08:30:00"/>
    <d v="2026-06-24T17:30:00"/>
    <s v="606816333159"/>
    <s v="60241678"/>
    <s v="Ureteroscopy"/>
    <m/>
    <s v="Urology"/>
    <s v="Dr Dummy 07"/>
    <d v="2026-06-24T15:17:00"/>
    <d v="2026-06-24T16:40:00"/>
    <m/>
    <m/>
    <n v="1"/>
    <s v="JUNE-26-dummy-data.xlsx"/>
    <b v="0"/>
    <m/>
  </r>
  <r>
    <x v="1"/>
    <x v="1"/>
    <x v="15"/>
    <x v="8"/>
    <x v="0"/>
    <x v="0"/>
    <x v="0"/>
    <x v="1"/>
    <x v="1"/>
    <n v="1"/>
    <s v="St Dhh Main Theatre"/>
    <d v="2026-06-24T00:00:00"/>
    <d v="2026-06-24T08:30:00"/>
    <d v="2026-06-24T17:30:00"/>
    <s v="616277041053"/>
    <s v="60196097"/>
    <s v="Flexible cystoscopy"/>
    <s v="Diagnostic examination"/>
    <s v="Urology"/>
    <s v="Dr Dummy 07"/>
    <d v="2026-06-24T08:38:00"/>
    <d v="2026-06-24T10:23:00"/>
    <m/>
    <m/>
    <n v="1"/>
    <s v="JUNE-26-dummy-data.xlsx"/>
    <b v="0"/>
    <m/>
  </r>
  <r>
    <x v="1"/>
    <x v="1"/>
    <x v="15"/>
    <x v="8"/>
    <x v="0"/>
    <x v="0"/>
    <x v="0"/>
    <x v="1"/>
    <x v="1"/>
    <n v="1"/>
    <s v="St Dhh Main Theatre"/>
    <d v="2026-06-24T00:00:00"/>
    <d v="2026-06-24T08:30:00"/>
    <d v="2026-06-24T17:30:00"/>
    <s v="641457349177"/>
    <s v="60053243"/>
    <s v="Flexible cystoscopy"/>
    <m/>
    <s v="Urology"/>
    <s v="Dr Dummy 07"/>
    <d v="2026-06-24T10:54:00"/>
    <d v="2026-06-24T12:46:00"/>
    <m/>
    <m/>
    <n v="1"/>
    <s v="JUNE-26-dummy-data.xlsx"/>
    <b v="0"/>
    <m/>
  </r>
  <r>
    <x v="1"/>
    <x v="1"/>
    <x v="15"/>
    <x v="8"/>
    <x v="0"/>
    <x v="0"/>
    <x v="0"/>
    <x v="1"/>
    <x v="1"/>
    <n v="1"/>
    <s v="St Dhh Main Theatre"/>
    <d v="2026-06-24T00:00:00"/>
    <d v="2026-06-24T08:30:00"/>
    <d v="2026-06-24T17:30:00"/>
    <s v="679625685814"/>
    <s v="60204866"/>
    <s v="Ureteric stent insertion"/>
    <s v="Tissue biopsy"/>
    <s v="Urology"/>
    <s v="Dr Dummy 07"/>
    <d v="2026-06-24T13:02:00"/>
    <d v="2026-06-24T14:38:00"/>
    <m/>
    <m/>
    <n v="1"/>
    <s v="JUNE-26-dummy-data.xlsx"/>
    <b v="0"/>
    <m/>
  </r>
  <r>
    <x v="1"/>
    <x v="1"/>
    <x v="15"/>
    <x v="8"/>
    <x v="0"/>
    <x v="0"/>
    <x v="0"/>
    <x v="1"/>
    <x v="0"/>
    <n v="1"/>
    <s v="St Dhh Main Theatre"/>
    <d v="2026-06-27T00:00:00"/>
    <d v="2026-06-27T07:30:00"/>
    <d v="2026-06-27T16:30:00"/>
    <m/>
    <m/>
    <m/>
    <m/>
    <m/>
    <m/>
    <m/>
    <m/>
    <n v="4"/>
    <n v="0"/>
    <n v="4"/>
    <s v="JUNE-26-dummy-data.xlsx"/>
    <b v="0"/>
    <n v="0"/>
  </r>
  <r>
    <x v="1"/>
    <x v="1"/>
    <x v="15"/>
    <x v="8"/>
    <x v="0"/>
    <x v="0"/>
    <x v="0"/>
    <x v="1"/>
    <x v="1"/>
    <n v="1"/>
    <s v="St Dhh Main Theatre"/>
    <d v="2026-06-27T00:00:00"/>
    <d v="2026-06-27T07:30:00"/>
    <d v="2026-06-27T16:30:00"/>
    <s v="624040457396"/>
    <s v="60197864"/>
    <s v="Ureteroscopy"/>
    <m/>
    <s v="Urology"/>
    <s v="Dr Dummy 19"/>
    <d v="2026-06-27T12:07:00"/>
    <d v="2026-06-27T14:02:00"/>
    <m/>
    <m/>
    <n v="1"/>
    <s v="JUNE-26-dummy-data.xlsx"/>
    <b v="0"/>
    <m/>
  </r>
  <r>
    <x v="1"/>
    <x v="1"/>
    <x v="15"/>
    <x v="8"/>
    <x v="0"/>
    <x v="0"/>
    <x v="0"/>
    <x v="1"/>
    <x v="1"/>
    <n v="1"/>
    <s v="St Dhh Main Theatre"/>
    <d v="2026-06-27T00:00:00"/>
    <d v="2026-06-27T07:30:00"/>
    <d v="2026-06-27T16:30:00"/>
    <s v="631847171857"/>
    <s v="60112030"/>
    <s v="Ureteric stent insertion"/>
    <s v="Local anaesthetic infiltration"/>
    <s v="Urology"/>
    <s v="Dr Dummy 19"/>
    <d v="2026-06-27T09:48:00"/>
    <d v="2026-06-27T11:13:00"/>
    <m/>
    <m/>
    <n v="1"/>
    <s v="JUNE-26-dummy-data.xlsx"/>
    <b v="0"/>
    <m/>
  </r>
  <r>
    <x v="1"/>
    <x v="1"/>
    <x v="15"/>
    <x v="8"/>
    <x v="0"/>
    <x v="0"/>
    <x v="0"/>
    <x v="1"/>
    <x v="1"/>
    <n v="1"/>
    <s v="St Dhh Main Theatre"/>
    <d v="2026-06-27T00:00:00"/>
    <d v="2026-06-27T07:30:00"/>
    <d v="2026-06-27T16:30:00"/>
    <s v="636085168574"/>
    <s v="60266486"/>
    <s v="Flexible cystoscopy"/>
    <s v="Wound closure"/>
    <s v="Urology"/>
    <s v="Dr Dummy 19"/>
    <d v="2026-06-27T07:34:00"/>
    <d v="2026-06-27T09:24:00"/>
    <m/>
    <m/>
    <n v="1"/>
    <s v="JUNE-26-dummy-data.xlsx"/>
    <b v="0"/>
    <m/>
  </r>
  <r>
    <x v="1"/>
    <x v="1"/>
    <x v="15"/>
    <x v="8"/>
    <x v="0"/>
    <x v="0"/>
    <x v="0"/>
    <x v="1"/>
    <x v="1"/>
    <n v="1"/>
    <s v="St Dhh Main Theatre"/>
    <d v="2026-06-27T00:00:00"/>
    <d v="2026-06-27T07:30:00"/>
    <d v="2026-06-27T16:30:00"/>
    <s v="646668183779"/>
    <s v="60246640"/>
    <s v="Flexible cystoscopy"/>
    <s v="Wound dressing"/>
    <s v="Urology"/>
    <s v="Dr Dummy 19"/>
    <d v="2026-06-27T14:27:00"/>
    <d v="2026-06-27T16:20:00"/>
    <m/>
    <m/>
    <n v="1"/>
    <s v="JUNE-26-dummy-data.xlsx"/>
    <b v="0"/>
    <m/>
  </r>
  <r>
    <x v="1"/>
    <x v="1"/>
    <x v="15"/>
    <x v="8"/>
    <x v="2"/>
    <x v="0"/>
    <x v="0"/>
    <x v="7"/>
    <x v="0"/>
    <n v="1"/>
    <s v="St Dhh Main Theatre"/>
    <d v="2026-08-18T00:00:00"/>
    <d v="2026-08-18T07:30:00"/>
    <d v="2026-08-18T16:30:00"/>
    <m/>
    <m/>
    <m/>
    <m/>
    <m/>
    <m/>
    <m/>
    <m/>
    <n v="4"/>
    <n v="0"/>
    <n v="4"/>
    <s v="AUGUST-26-dummy-data.xlsx"/>
    <b v="0"/>
    <n v="0"/>
  </r>
  <r>
    <x v="1"/>
    <x v="1"/>
    <x v="15"/>
    <x v="8"/>
    <x v="2"/>
    <x v="0"/>
    <x v="0"/>
    <x v="7"/>
    <x v="1"/>
    <n v="1"/>
    <s v="St Dhh Main Theatre"/>
    <d v="2026-08-18T00:00:00"/>
    <d v="2026-08-18T07:30:00"/>
    <d v="2026-08-18T16:30:00"/>
    <s v="907506916788"/>
    <s v="922821"/>
    <s v="Hand wound repair"/>
    <m/>
    <s v="Plastic Surgery"/>
    <s v="Dr Dummy 23"/>
    <d v="2026-08-18T14:22:00"/>
    <d v="2026-08-18T16:02:00"/>
    <m/>
    <m/>
    <n v="1"/>
    <s v="AUGUST-26-dummy-data.xlsx"/>
    <b v="0"/>
    <m/>
  </r>
  <r>
    <x v="1"/>
    <x v="1"/>
    <x v="15"/>
    <x v="8"/>
    <x v="2"/>
    <x v="0"/>
    <x v="0"/>
    <x v="7"/>
    <x v="1"/>
    <n v="1"/>
    <s v="St Dhh Main Theatre"/>
    <d v="2026-08-18T00:00:00"/>
    <d v="2026-08-18T07:30:00"/>
    <d v="2026-08-18T16:30:00"/>
    <s v="918828094494"/>
    <s v="872785"/>
    <s v="Scar revision"/>
    <m/>
    <s v="Plastic Surgery"/>
    <s v="Dr Dummy 23"/>
    <d v="2026-08-18T09:55:00"/>
    <d v="2026-08-18T11:45:00"/>
    <m/>
    <m/>
    <n v="1"/>
    <s v="AUGUST-26-dummy-data.xlsx"/>
    <b v="0"/>
    <m/>
  </r>
  <r>
    <x v="1"/>
    <x v="1"/>
    <x v="15"/>
    <x v="8"/>
    <x v="2"/>
    <x v="0"/>
    <x v="0"/>
    <x v="7"/>
    <x v="1"/>
    <n v="1"/>
    <s v="St Dhh Main Theatre"/>
    <d v="2026-08-18T00:00:00"/>
    <d v="2026-08-18T07:30:00"/>
    <d v="2026-08-18T16:30:00"/>
    <s v="930026559834"/>
    <s v="949344"/>
    <s v="Hand wound repair"/>
    <m/>
    <s v="Plastic Surgery"/>
    <s v="Dr Dummy 23"/>
    <d v="2026-08-18T07:35:00"/>
    <d v="2026-08-18T08:48:00"/>
    <m/>
    <m/>
    <n v="1"/>
    <s v="AUGUST-26-dummy-data.xlsx"/>
    <b v="0"/>
    <m/>
  </r>
  <r>
    <x v="1"/>
    <x v="1"/>
    <x v="15"/>
    <x v="8"/>
    <x v="2"/>
    <x v="0"/>
    <x v="0"/>
    <x v="7"/>
    <x v="1"/>
    <n v="1"/>
    <s v="St Dhh Main Theatre"/>
    <d v="2026-08-18T00:00:00"/>
    <d v="2026-08-18T07:30:00"/>
    <d v="2026-08-18T16:30:00"/>
    <s v="970970632810"/>
    <s v="748559"/>
    <s v="Excision of skin lesion"/>
    <m/>
    <s v="Plastic Surgery"/>
    <s v="Dr Dummy 23"/>
    <d v="2026-08-18T12:02:00"/>
    <d v="2026-08-18T13:30:00"/>
    <m/>
    <m/>
    <n v="1"/>
    <s v="AUGUST-26-dummy-data.xlsx"/>
    <b v="0"/>
    <m/>
  </r>
  <r>
    <x v="1"/>
    <x v="1"/>
    <x v="16"/>
    <x v="0"/>
    <x v="0"/>
    <x v="0"/>
    <x v="0"/>
    <x v="7"/>
    <x v="0"/>
    <n v="1"/>
    <s v="St Dhh Main Theatre"/>
    <d v="2026-06-18T00:00:00"/>
    <d v="2026-06-18T13:00:00"/>
    <d v="2026-06-18T16:00:00"/>
    <m/>
    <m/>
    <m/>
    <m/>
    <m/>
    <m/>
    <m/>
    <m/>
    <n v="4"/>
    <n v="0"/>
    <n v="4"/>
    <s v="JUNE-26-dummy-data.xlsx"/>
    <b v="0"/>
    <n v="0"/>
  </r>
  <r>
    <x v="1"/>
    <x v="1"/>
    <x v="16"/>
    <x v="0"/>
    <x v="0"/>
    <x v="0"/>
    <x v="0"/>
    <x v="7"/>
    <x v="1"/>
    <n v="1"/>
    <s v="St Dhh Main Theatre"/>
    <d v="2026-06-18T00:00:00"/>
    <d v="2026-06-18T13:00:00"/>
    <d v="2026-06-18T16:00:00"/>
    <s v="618960082181"/>
    <s v="60163200"/>
    <s v="Skin graft"/>
    <m/>
    <s v="Plastic Surgery"/>
    <s v="Dr Dummy 01"/>
    <d v="2026-06-18T13:50:00"/>
    <d v="2026-06-18T14:11:00"/>
    <m/>
    <m/>
    <n v="1"/>
    <s v="JUNE-26-dummy-data.xlsx"/>
    <b v="0"/>
    <m/>
  </r>
  <r>
    <x v="1"/>
    <x v="1"/>
    <x v="16"/>
    <x v="0"/>
    <x v="0"/>
    <x v="0"/>
    <x v="0"/>
    <x v="7"/>
    <x v="1"/>
    <n v="1"/>
    <s v="St Dhh Main Theatre"/>
    <d v="2026-06-18T00:00:00"/>
    <d v="2026-06-18T13:00:00"/>
    <d v="2026-06-18T16:00:00"/>
    <s v="627175591722"/>
    <s v="60226258"/>
    <s v="Hand wound repair"/>
    <m/>
    <s v="Plastic Surgery"/>
    <s v="Dr Dummy 01"/>
    <d v="2026-06-18T14:35:00"/>
    <d v="2026-06-18T15:01:00"/>
    <m/>
    <m/>
    <n v="1"/>
    <s v="JUNE-26-dummy-data.xlsx"/>
    <b v="0"/>
    <m/>
  </r>
  <r>
    <x v="1"/>
    <x v="1"/>
    <x v="16"/>
    <x v="0"/>
    <x v="0"/>
    <x v="0"/>
    <x v="0"/>
    <x v="7"/>
    <x v="1"/>
    <n v="1"/>
    <s v="St Dhh Main Theatre"/>
    <d v="2026-06-18T00:00:00"/>
    <d v="2026-06-18T13:00:00"/>
    <d v="2026-06-18T16:00:00"/>
    <s v="648623902559"/>
    <s v="60075047"/>
    <s v="Excision of skin lesion"/>
    <m/>
    <s v="Plastic Surgery"/>
    <s v="Dr Dummy 01"/>
    <d v="2026-06-18T13:06:00"/>
    <d v="2026-06-18T13:27:00"/>
    <m/>
    <m/>
    <n v="1"/>
    <s v="JUNE-26-dummy-data.xlsx"/>
    <b v="0"/>
    <m/>
  </r>
  <r>
    <x v="1"/>
    <x v="1"/>
    <x v="16"/>
    <x v="0"/>
    <x v="0"/>
    <x v="0"/>
    <x v="0"/>
    <x v="7"/>
    <x v="1"/>
    <n v="1"/>
    <s v="St Dhh Main Theatre"/>
    <d v="2026-06-18T00:00:00"/>
    <d v="2026-06-18T13:00:00"/>
    <d v="2026-06-18T16:00:00"/>
    <s v="673299613617"/>
    <s v="60188893"/>
    <s v="Hand wound repair"/>
    <s v="Wound dressing"/>
    <s v="Plastic Surgery"/>
    <s v="Dr Dummy 01"/>
    <d v="2026-06-18T15:26:00"/>
    <d v="2026-06-18T15:53:00"/>
    <m/>
    <m/>
    <n v="1"/>
    <s v="JUNE-26-dummy-data.xlsx"/>
    <b v="0"/>
    <m/>
  </r>
  <r>
    <x v="1"/>
    <x v="1"/>
    <x v="16"/>
    <x v="0"/>
    <x v="1"/>
    <x v="0"/>
    <x v="0"/>
    <x v="6"/>
    <x v="0"/>
    <n v="1"/>
    <s v="St Dhh Main Theatre"/>
    <d v="2026-07-25T00:00:00"/>
    <d v="2026-07-25T09:00:00"/>
    <d v="2026-07-25T12:00:00"/>
    <m/>
    <m/>
    <m/>
    <m/>
    <m/>
    <m/>
    <m/>
    <m/>
    <n v="4"/>
    <n v="0"/>
    <n v="4"/>
    <s v="JULY-26-dummy-data.xlsx"/>
    <b v="0"/>
    <n v="0"/>
  </r>
  <r>
    <x v="1"/>
    <x v="1"/>
    <x v="16"/>
    <x v="0"/>
    <x v="1"/>
    <x v="0"/>
    <x v="0"/>
    <x v="6"/>
    <x v="1"/>
    <n v="1"/>
    <s v="St Dhh Main Theatre"/>
    <d v="2026-07-25T00:00:00"/>
    <d v="2026-07-25T09:00:00"/>
    <d v="2026-07-25T12:00:00"/>
    <s v="721016698772"/>
    <s v="70132395"/>
    <s v="Wrist fracture fixation"/>
    <s v="Local anaesthetic infiltration"/>
    <s v="Trauma and Orthopaedics"/>
    <s v="Dr Dummy 01"/>
    <d v="2026-07-25T11:19:00"/>
    <d v="2026-07-25T11:40:00"/>
    <m/>
    <m/>
    <n v="1"/>
    <s v="JULY-26-dummy-data.xlsx"/>
    <b v="0"/>
    <m/>
  </r>
  <r>
    <x v="1"/>
    <x v="1"/>
    <x v="16"/>
    <x v="0"/>
    <x v="1"/>
    <x v="0"/>
    <x v="0"/>
    <x v="6"/>
    <x v="1"/>
    <n v="1"/>
    <s v="St Dhh Main Theatre"/>
    <d v="2026-07-25T00:00:00"/>
    <d v="2026-07-25T09:00:00"/>
    <d v="2026-07-25T12:00:00"/>
    <s v="764646015036"/>
    <s v="70095357"/>
    <s v="Carpal tunnel release"/>
    <m/>
    <s v="Trauma and Orthopaedics"/>
    <s v="Dr Dummy 01"/>
    <d v="2026-07-25T09:54:00"/>
    <d v="2026-07-25T10:10:00"/>
    <m/>
    <m/>
    <n v="1"/>
    <s v="JULY-26-dummy-data.xlsx"/>
    <b v="0"/>
    <m/>
  </r>
  <r>
    <x v="1"/>
    <x v="1"/>
    <x v="16"/>
    <x v="0"/>
    <x v="1"/>
    <x v="0"/>
    <x v="0"/>
    <x v="6"/>
    <x v="1"/>
    <n v="1"/>
    <s v="St Dhh Main Theatre"/>
    <d v="2026-07-25T00:00:00"/>
    <d v="2026-07-25T09:00:00"/>
    <d v="2026-07-25T12:00:00"/>
    <s v="775526402796"/>
    <s v="70027670"/>
    <s v="Shoulder arthroscopy"/>
    <s v="Local anaesthetic infiltration"/>
    <s v="Trauma and Orthopaedics"/>
    <s v="Dr Dummy 01"/>
    <d v="2026-07-25T10:36:00"/>
    <d v="2026-07-25T10:59:00"/>
    <m/>
    <m/>
    <n v="1"/>
    <s v="JULY-26-dummy-data.xlsx"/>
    <b v="0"/>
    <m/>
  </r>
  <r>
    <x v="1"/>
    <x v="1"/>
    <x v="16"/>
    <x v="0"/>
    <x v="1"/>
    <x v="0"/>
    <x v="0"/>
    <x v="6"/>
    <x v="1"/>
    <n v="1"/>
    <s v="St Dhh Main Theatre"/>
    <d v="2026-07-25T00:00:00"/>
    <d v="2026-07-25T09:00:00"/>
    <d v="2026-07-25T12:00:00"/>
    <s v="786977365146"/>
    <s v="70066985"/>
    <s v="Knee arthroscopy"/>
    <m/>
    <s v="Trauma and Orthopaedics"/>
    <s v="Dr Dummy 01"/>
    <d v="2026-07-25T09:07:00"/>
    <d v="2026-07-25T09:30:00"/>
    <m/>
    <m/>
    <n v="1"/>
    <s v="JULY-26-dummy-data.xlsx"/>
    <b v="0"/>
    <m/>
  </r>
  <r>
    <x v="1"/>
    <x v="1"/>
    <x v="16"/>
    <x v="1"/>
    <x v="0"/>
    <x v="0"/>
    <x v="0"/>
    <x v="6"/>
    <x v="0"/>
    <n v="1"/>
    <s v="St Dhh Main Theatre"/>
    <d v="2026-06-16T00:00:00"/>
    <d v="2026-06-16T09:00:00"/>
    <d v="2026-06-16T12:30:00"/>
    <m/>
    <m/>
    <m/>
    <m/>
    <m/>
    <m/>
    <m/>
    <m/>
    <n v="4"/>
    <n v="0"/>
    <n v="4"/>
    <s v="JUNE-26-dummy-data.xlsx"/>
    <b v="0"/>
    <n v="0"/>
  </r>
  <r>
    <x v="1"/>
    <x v="1"/>
    <x v="16"/>
    <x v="1"/>
    <x v="0"/>
    <x v="0"/>
    <x v="0"/>
    <x v="6"/>
    <x v="1"/>
    <n v="1"/>
    <s v="St Dhh Main Theatre"/>
    <d v="2026-06-16T00:00:00"/>
    <d v="2026-06-16T09:00:00"/>
    <d v="2026-06-16T12:30:00"/>
    <s v="605298590334"/>
    <s v="60179047"/>
    <s v="Knee arthroscopy"/>
    <s v="Diagnostic examination"/>
    <s v="Trauma and Orthopaedics"/>
    <s v="Dr Dummy 10"/>
    <d v="2026-06-16T09:59:00"/>
    <d v="2026-06-16T10:32:00"/>
    <m/>
    <m/>
    <n v="1"/>
    <s v="JUNE-26-dummy-data.xlsx"/>
    <b v="0"/>
    <m/>
  </r>
  <r>
    <x v="1"/>
    <x v="1"/>
    <x v="16"/>
    <x v="1"/>
    <x v="0"/>
    <x v="0"/>
    <x v="0"/>
    <x v="6"/>
    <x v="1"/>
    <n v="1"/>
    <s v="St Dhh Main Theatre"/>
    <d v="2026-06-16T00:00:00"/>
    <d v="2026-06-16T09:00:00"/>
    <d v="2026-06-16T12:30:00"/>
    <s v="609627884859"/>
    <s v="60235955"/>
    <s v="Shoulder arthroscopy"/>
    <m/>
    <s v="Trauma and Orthopaedics"/>
    <s v="Dr Dummy 10"/>
    <d v="2026-06-16T09:07:00"/>
    <d v="2026-06-16T09:39:00"/>
    <m/>
    <m/>
    <n v="1"/>
    <s v="JUNE-26-dummy-data.xlsx"/>
    <b v="0"/>
    <m/>
  </r>
  <r>
    <x v="1"/>
    <x v="1"/>
    <x v="16"/>
    <x v="1"/>
    <x v="0"/>
    <x v="0"/>
    <x v="0"/>
    <x v="6"/>
    <x v="1"/>
    <n v="1"/>
    <s v="St Dhh Main Theatre"/>
    <d v="2026-06-16T00:00:00"/>
    <d v="2026-06-16T09:00:00"/>
    <d v="2026-06-16T12:30:00"/>
    <s v="614174458035"/>
    <s v="60190103"/>
    <s v="Wrist fracture fixation"/>
    <s v="Tissue biopsy"/>
    <s v="Trauma and Orthopaedics"/>
    <s v="Dr Dummy 10"/>
    <d v="2026-06-16T10:46:00"/>
    <d v="2026-06-16T11:21:00"/>
    <m/>
    <m/>
    <n v="1"/>
    <s v="JUNE-26-dummy-data.xlsx"/>
    <b v="0"/>
    <m/>
  </r>
  <r>
    <x v="1"/>
    <x v="1"/>
    <x v="16"/>
    <x v="1"/>
    <x v="0"/>
    <x v="0"/>
    <x v="0"/>
    <x v="6"/>
    <x v="1"/>
    <n v="1"/>
    <s v="St Dhh Main Theatre"/>
    <d v="2026-06-16T00:00:00"/>
    <d v="2026-06-16T09:00:00"/>
    <d v="2026-06-16T12:30:00"/>
    <s v="658655484113"/>
    <s v="60129903"/>
    <s v="Wrist fracture fixation"/>
    <m/>
    <s v="Trauma and Orthopaedics"/>
    <s v="Dr Dummy 10"/>
    <d v="2026-06-16T11:42:00"/>
    <d v="2026-06-16T12:14:00"/>
    <m/>
    <m/>
    <n v="1"/>
    <s v="JUNE-26-dummy-data.xlsx"/>
    <b v="0"/>
    <m/>
  </r>
  <r>
    <x v="1"/>
    <x v="1"/>
    <x v="16"/>
    <x v="1"/>
    <x v="0"/>
    <x v="0"/>
    <x v="0"/>
    <x v="0"/>
    <x v="0"/>
    <n v="1"/>
    <s v="St Dhh Main Theatre"/>
    <d v="2026-06-22T00:00:00"/>
    <d v="2026-06-22T09:00:00"/>
    <d v="2026-06-22T12:30:00"/>
    <m/>
    <m/>
    <m/>
    <m/>
    <m/>
    <m/>
    <m/>
    <m/>
    <n v="4"/>
    <n v="0"/>
    <n v="4"/>
    <s v="JUNE-26-dummy-data.xlsx"/>
    <b v="0"/>
    <n v="0"/>
  </r>
  <r>
    <x v="1"/>
    <x v="1"/>
    <x v="16"/>
    <x v="1"/>
    <x v="0"/>
    <x v="0"/>
    <x v="0"/>
    <x v="0"/>
    <x v="1"/>
    <n v="1"/>
    <s v="St Dhh Main Theatre"/>
    <d v="2026-06-22T00:00:00"/>
    <d v="2026-06-22T09:00:00"/>
    <d v="2026-06-22T12:30:00"/>
    <s v="631352758872"/>
    <s v="60223710"/>
    <s v="Diagnostic laparoscopy"/>
    <m/>
    <s v="Gynaecology"/>
    <s v="Dr Dummy 04"/>
    <d v="2026-06-22T10:49:00"/>
    <d v="2026-06-22T11:24:00"/>
    <m/>
    <m/>
    <n v="1"/>
    <s v="JUNE-26-dummy-data.xlsx"/>
    <b v="0"/>
    <m/>
  </r>
  <r>
    <x v="1"/>
    <x v="1"/>
    <x v="16"/>
    <x v="1"/>
    <x v="0"/>
    <x v="0"/>
    <x v="0"/>
    <x v="0"/>
    <x v="1"/>
    <n v="1"/>
    <s v="St Dhh Main Theatre"/>
    <d v="2026-06-22T00:00:00"/>
    <d v="2026-06-22T09:00:00"/>
    <d v="2026-06-22T12:30:00"/>
    <s v="640325511898"/>
    <s v="60138900"/>
    <s v="Hysteroscopy"/>
    <m/>
    <s v="Gynaecology"/>
    <s v="Dr Dummy 04"/>
    <d v="2026-06-22T11:42:00"/>
    <d v="2026-06-22T12:13:00"/>
    <m/>
    <m/>
    <n v="1"/>
    <s v="JUNE-26-dummy-data.xlsx"/>
    <b v="0"/>
    <m/>
  </r>
  <r>
    <x v="1"/>
    <x v="1"/>
    <x v="16"/>
    <x v="1"/>
    <x v="0"/>
    <x v="0"/>
    <x v="0"/>
    <x v="0"/>
    <x v="1"/>
    <n v="1"/>
    <s v="St Dhh Main Theatre"/>
    <d v="2026-06-22T00:00:00"/>
    <d v="2026-06-22T09:00:00"/>
    <d v="2026-06-22T12:30:00"/>
    <s v="690115203009"/>
    <s v="60095690"/>
    <s v="Cervical polypectomy"/>
    <m/>
    <s v="Gynaecology"/>
    <s v="Dr Dummy 04"/>
    <d v="2026-06-22T09:08:00"/>
    <d v="2026-06-22T09:36:00"/>
    <m/>
    <m/>
    <n v="1"/>
    <s v="JUNE-26-dummy-data.xlsx"/>
    <b v="0"/>
    <m/>
  </r>
  <r>
    <x v="1"/>
    <x v="1"/>
    <x v="16"/>
    <x v="1"/>
    <x v="0"/>
    <x v="0"/>
    <x v="0"/>
    <x v="0"/>
    <x v="1"/>
    <n v="1"/>
    <s v="St Dhh Main Theatre"/>
    <d v="2026-06-22T00:00:00"/>
    <d v="2026-06-22T09:00:00"/>
    <d v="2026-06-22T12:30:00"/>
    <s v="693008507275"/>
    <s v="60209520"/>
    <s v="Hysteroscopy"/>
    <s v="Wound closure"/>
    <s v="Gynaecology"/>
    <s v="Dr Dummy 04"/>
    <d v="2026-06-22T10:02:00"/>
    <d v="2026-06-22T10:31:00"/>
    <m/>
    <m/>
    <n v="1"/>
    <s v="JUNE-26-dummy-data.xlsx"/>
    <b v="0"/>
    <m/>
  </r>
  <r>
    <x v="1"/>
    <x v="1"/>
    <x v="16"/>
    <x v="1"/>
    <x v="0"/>
    <x v="0"/>
    <x v="0"/>
    <x v="0"/>
    <x v="0"/>
    <n v="1"/>
    <s v="St Dhh Main Theatre"/>
    <d v="2026-06-25T00:00:00"/>
    <d v="2026-06-25T08:00:00"/>
    <d v="2026-06-25T11:30:00"/>
    <m/>
    <m/>
    <m/>
    <m/>
    <m/>
    <m/>
    <m/>
    <m/>
    <n v="4"/>
    <n v="0"/>
    <n v="4"/>
    <s v="JUNE-26-dummy-data.xlsx"/>
    <b v="0"/>
    <n v="0"/>
  </r>
  <r>
    <x v="1"/>
    <x v="1"/>
    <x v="16"/>
    <x v="1"/>
    <x v="0"/>
    <x v="0"/>
    <x v="0"/>
    <x v="0"/>
    <x v="1"/>
    <n v="1"/>
    <s v="St Dhh Main Theatre"/>
    <d v="2026-06-25T00:00:00"/>
    <d v="2026-06-25T08:00:00"/>
    <d v="2026-06-25T11:30:00"/>
    <s v="601045534340"/>
    <s v="60124965"/>
    <s v="Endometrial biopsy"/>
    <m/>
    <s v="Gynaecology"/>
    <s v="Dr Dummy 03"/>
    <d v="2026-06-25T08:08:00"/>
    <d v="2026-06-25T08:41:00"/>
    <m/>
    <m/>
    <n v="1"/>
    <s v="JUNE-26-dummy-data.xlsx"/>
    <b v="0"/>
    <m/>
  </r>
  <r>
    <x v="1"/>
    <x v="1"/>
    <x v="16"/>
    <x v="1"/>
    <x v="0"/>
    <x v="0"/>
    <x v="0"/>
    <x v="0"/>
    <x v="1"/>
    <n v="1"/>
    <s v="St Dhh Main Theatre"/>
    <d v="2026-06-25T00:00:00"/>
    <d v="2026-06-25T08:00:00"/>
    <d v="2026-06-25T11:30:00"/>
    <s v="629130260785"/>
    <s v="60212824"/>
    <s v="Endometrial biopsy"/>
    <s v="Local anaesthetic infiltration"/>
    <s v="Gynaecology"/>
    <s v="Dr Dummy 03"/>
    <d v="2026-06-25T10:48:00"/>
    <d v="2026-06-25T11:17:00"/>
    <m/>
    <m/>
    <n v="1"/>
    <s v="JUNE-26-dummy-data.xlsx"/>
    <b v="0"/>
    <m/>
  </r>
  <r>
    <x v="1"/>
    <x v="1"/>
    <x v="16"/>
    <x v="1"/>
    <x v="0"/>
    <x v="0"/>
    <x v="0"/>
    <x v="0"/>
    <x v="1"/>
    <n v="1"/>
    <s v="St Dhh Main Theatre"/>
    <d v="2026-06-25T00:00:00"/>
    <d v="2026-06-25T08:00:00"/>
    <d v="2026-06-25T11:30:00"/>
    <s v="637175017362"/>
    <s v="60208145"/>
    <s v="Cervical polypectomy"/>
    <m/>
    <s v="Gynaecology"/>
    <s v="Dr Dummy 03"/>
    <d v="2026-06-25T09:02:00"/>
    <d v="2026-06-25T09:28:00"/>
    <m/>
    <m/>
    <n v="1"/>
    <s v="JUNE-26-dummy-data.xlsx"/>
    <b v="0"/>
    <m/>
  </r>
  <r>
    <x v="1"/>
    <x v="1"/>
    <x v="16"/>
    <x v="1"/>
    <x v="0"/>
    <x v="0"/>
    <x v="0"/>
    <x v="0"/>
    <x v="1"/>
    <n v="1"/>
    <s v="St Dhh Main Theatre"/>
    <d v="2026-06-25T00:00:00"/>
    <d v="2026-06-25T08:00:00"/>
    <d v="2026-06-25T11:30:00"/>
    <s v="642204304737"/>
    <s v="60131851"/>
    <s v="Diagnostic laparoscopy"/>
    <m/>
    <s v="Gynaecology"/>
    <s v="Dr Dummy 03"/>
    <d v="2026-06-25T09:56:00"/>
    <d v="2026-06-25T10:19:00"/>
    <m/>
    <m/>
    <n v="1"/>
    <s v="JUNE-26-dummy-data.xlsx"/>
    <b v="0"/>
    <m/>
  </r>
  <r>
    <x v="1"/>
    <x v="1"/>
    <x v="16"/>
    <x v="1"/>
    <x v="0"/>
    <x v="0"/>
    <x v="0"/>
    <x v="1"/>
    <x v="0"/>
    <n v="1"/>
    <s v="St Dhh Main Theatre"/>
    <d v="2026-06-28T00:00:00"/>
    <d v="2026-06-28T13:30:00"/>
    <d v="2026-06-28T17:00:00"/>
    <m/>
    <m/>
    <m/>
    <m/>
    <m/>
    <m/>
    <m/>
    <m/>
    <n v="4"/>
    <n v="0"/>
    <n v="4"/>
    <s v="JUNE-26-dummy-data.xlsx"/>
    <b v="0"/>
    <n v="0"/>
  </r>
  <r>
    <x v="1"/>
    <x v="1"/>
    <x v="16"/>
    <x v="1"/>
    <x v="0"/>
    <x v="0"/>
    <x v="0"/>
    <x v="1"/>
    <x v="1"/>
    <n v="1"/>
    <s v="St Dhh Main Theatre"/>
    <d v="2026-06-28T00:00:00"/>
    <d v="2026-06-28T13:30:00"/>
    <d v="2026-06-28T17:00:00"/>
    <s v="611734290444"/>
    <s v="60130225"/>
    <s v="Circumcision"/>
    <m/>
    <s v="Urology"/>
    <s v="Dr Dummy 23"/>
    <d v="2026-06-28T13:36:00"/>
    <d v="2026-06-28T14:02:00"/>
    <m/>
    <m/>
    <n v="1"/>
    <s v="JUNE-26-dummy-data.xlsx"/>
    <b v="0"/>
    <m/>
  </r>
  <r>
    <x v="1"/>
    <x v="1"/>
    <x v="16"/>
    <x v="1"/>
    <x v="0"/>
    <x v="0"/>
    <x v="0"/>
    <x v="1"/>
    <x v="1"/>
    <n v="1"/>
    <s v="St Dhh Main Theatre"/>
    <d v="2026-06-28T00:00:00"/>
    <d v="2026-06-28T13:30:00"/>
    <d v="2026-06-28T17:00:00"/>
    <s v="621463722199"/>
    <s v="60077405"/>
    <s v="Bladder biopsy"/>
    <m/>
    <s v="Urology"/>
    <s v="Dr Dummy 23"/>
    <d v="2026-06-28T14:25:00"/>
    <d v="2026-06-28T14:59:00"/>
    <m/>
    <m/>
    <n v="1"/>
    <s v="JUNE-26-dummy-data.xlsx"/>
    <b v="0"/>
    <m/>
  </r>
  <r>
    <x v="1"/>
    <x v="1"/>
    <x v="16"/>
    <x v="1"/>
    <x v="0"/>
    <x v="0"/>
    <x v="0"/>
    <x v="1"/>
    <x v="1"/>
    <n v="1"/>
    <s v="St Dhh Main Theatre"/>
    <d v="2026-06-28T00:00:00"/>
    <d v="2026-06-28T13:30:00"/>
    <d v="2026-06-28T17:00:00"/>
    <s v="656672773346"/>
    <s v="60214987"/>
    <s v="Ureteroscopy"/>
    <m/>
    <s v="Urology"/>
    <s v="Dr Dummy 23"/>
    <d v="2026-06-28T16:16:00"/>
    <d v="2026-06-28T16:43:00"/>
    <m/>
    <m/>
    <n v="1"/>
    <s v="JUNE-26-dummy-data.xlsx"/>
    <b v="0"/>
    <m/>
  </r>
  <r>
    <x v="1"/>
    <x v="1"/>
    <x v="16"/>
    <x v="1"/>
    <x v="0"/>
    <x v="0"/>
    <x v="0"/>
    <x v="1"/>
    <x v="1"/>
    <n v="1"/>
    <s v="St Dhh Main Theatre"/>
    <d v="2026-06-28T00:00:00"/>
    <d v="2026-06-28T13:30:00"/>
    <d v="2026-06-28T17:00:00"/>
    <s v="665203427173"/>
    <s v="60174670"/>
    <s v="Flexible cystoscopy"/>
    <m/>
    <s v="Urology"/>
    <s v="Dr Dummy 23"/>
    <d v="2026-06-28T15:23:00"/>
    <d v="2026-06-28T15:52:00"/>
    <m/>
    <m/>
    <n v="1"/>
    <s v="JUNE-26-dummy-data.xlsx"/>
    <b v="0"/>
    <m/>
  </r>
  <r>
    <x v="1"/>
    <x v="1"/>
    <x v="16"/>
    <x v="1"/>
    <x v="0"/>
    <x v="0"/>
    <x v="0"/>
    <x v="7"/>
    <x v="0"/>
    <n v="1"/>
    <s v="St Dhh Main Theatre"/>
    <d v="2026-06-29T00:00:00"/>
    <d v="2026-06-29T13:30:00"/>
    <d v="2026-06-29T17:00:00"/>
    <m/>
    <m/>
    <m/>
    <m/>
    <m/>
    <m/>
    <m/>
    <m/>
    <n v="4"/>
    <n v="0"/>
    <n v="4"/>
    <s v="JUNE-26-dummy-data.xlsx"/>
    <b v="0"/>
    <n v="0"/>
  </r>
  <r>
    <x v="1"/>
    <x v="1"/>
    <x v="16"/>
    <x v="1"/>
    <x v="0"/>
    <x v="0"/>
    <x v="0"/>
    <x v="7"/>
    <x v="1"/>
    <n v="1"/>
    <s v="St Dhh Main Theatre"/>
    <d v="2026-06-29T00:00:00"/>
    <d v="2026-06-29T13:30:00"/>
    <d v="2026-06-29T17:00:00"/>
    <s v="612919288803"/>
    <s v="60008408"/>
    <s v="Skin graft"/>
    <s v="Wound closure"/>
    <s v="Plastic Surgery"/>
    <s v="Dr Dummy 02"/>
    <d v="2026-06-29T14:33:00"/>
    <d v="2026-06-29T15:08:00"/>
    <m/>
    <m/>
    <n v="1"/>
    <s v="JUNE-26-dummy-data.xlsx"/>
    <b v="0"/>
    <m/>
  </r>
  <r>
    <x v="1"/>
    <x v="1"/>
    <x v="16"/>
    <x v="1"/>
    <x v="0"/>
    <x v="0"/>
    <x v="0"/>
    <x v="7"/>
    <x v="1"/>
    <n v="1"/>
    <s v="St Dhh Main Theatre"/>
    <d v="2026-06-29T00:00:00"/>
    <d v="2026-06-29T13:30:00"/>
    <d v="2026-06-29T17:00:00"/>
    <s v="639492909353"/>
    <s v="60175647"/>
    <s v="Skin graft"/>
    <m/>
    <s v="Plastic Surgery"/>
    <s v="Dr Dummy 02"/>
    <d v="2026-06-29T13:32:00"/>
    <d v="2026-06-29T14:01:00"/>
    <m/>
    <m/>
    <n v="1"/>
    <s v="JUNE-26-dummy-data.xlsx"/>
    <b v="0"/>
    <m/>
  </r>
  <r>
    <x v="1"/>
    <x v="1"/>
    <x v="16"/>
    <x v="1"/>
    <x v="0"/>
    <x v="0"/>
    <x v="0"/>
    <x v="7"/>
    <x v="1"/>
    <n v="1"/>
    <s v="St Dhh Main Theatre"/>
    <d v="2026-06-29T00:00:00"/>
    <d v="2026-06-29T13:30:00"/>
    <d v="2026-06-29T17:00:00"/>
    <s v="651802235096"/>
    <s v="60116942"/>
    <s v="Skin graft"/>
    <m/>
    <s v="Plastic Surgery"/>
    <s v="Dr Dummy 02"/>
    <d v="2026-06-29T15:21:00"/>
    <d v="2026-06-29T15:43:00"/>
    <m/>
    <m/>
    <n v="1"/>
    <s v="JUNE-26-dummy-data.xlsx"/>
    <b v="0"/>
    <m/>
  </r>
  <r>
    <x v="1"/>
    <x v="1"/>
    <x v="16"/>
    <x v="1"/>
    <x v="0"/>
    <x v="0"/>
    <x v="0"/>
    <x v="7"/>
    <x v="1"/>
    <n v="1"/>
    <s v="St Dhh Main Theatre"/>
    <d v="2026-06-29T00:00:00"/>
    <d v="2026-06-29T13:30:00"/>
    <d v="2026-06-29T17:00:00"/>
    <s v="693740990943"/>
    <s v="60139674"/>
    <s v="Excision of skin lesion"/>
    <s v="Wound dressing"/>
    <s v="Plastic Surgery"/>
    <s v="Dr Dummy 02"/>
    <d v="2026-06-29T16:17:00"/>
    <d v="2026-06-29T16:39:00"/>
    <m/>
    <m/>
    <n v="1"/>
    <s v="JUNE-26-dummy-data.xlsx"/>
    <b v="0"/>
    <m/>
  </r>
  <r>
    <x v="1"/>
    <x v="1"/>
    <x v="16"/>
    <x v="1"/>
    <x v="1"/>
    <x v="0"/>
    <x v="0"/>
    <x v="0"/>
    <x v="0"/>
    <n v="1"/>
    <s v="St Dhh Main Theatre"/>
    <d v="2026-07-12T00:00:00"/>
    <d v="2026-07-12T13:00:00"/>
    <d v="2026-07-12T16:30:00"/>
    <m/>
    <m/>
    <m/>
    <m/>
    <m/>
    <m/>
    <m/>
    <m/>
    <n v="4"/>
    <n v="0"/>
    <n v="4"/>
    <s v="JULY-26-dummy-data.xlsx"/>
    <b v="0"/>
    <n v="0"/>
  </r>
  <r>
    <x v="1"/>
    <x v="1"/>
    <x v="16"/>
    <x v="1"/>
    <x v="1"/>
    <x v="0"/>
    <x v="0"/>
    <x v="0"/>
    <x v="1"/>
    <n v="1"/>
    <s v="St Dhh Main Theatre"/>
    <d v="2026-07-12T00:00:00"/>
    <d v="2026-07-12T13:00:00"/>
    <d v="2026-07-12T16:30:00"/>
    <s v="711702487361"/>
    <s v="70019147"/>
    <s v="Cervical polypectomy"/>
    <m/>
    <s v="Gynaecology"/>
    <s v="Dr Dummy 10"/>
    <d v="2026-07-12T14:02:00"/>
    <d v="2026-07-12T14:22:00"/>
    <m/>
    <m/>
    <n v="1"/>
    <s v="JULY-26-dummy-data.xlsx"/>
    <b v="0"/>
    <m/>
  </r>
  <r>
    <x v="1"/>
    <x v="1"/>
    <x v="16"/>
    <x v="1"/>
    <x v="1"/>
    <x v="0"/>
    <x v="0"/>
    <x v="0"/>
    <x v="1"/>
    <n v="1"/>
    <s v="St Dhh Main Theatre"/>
    <d v="2026-07-12T00:00:00"/>
    <d v="2026-07-12T13:00:00"/>
    <d v="2026-07-12T16:30:00"/>
    <s v="713978821923"/>
    <s v="70066509"/>
    <s v="Diagnostic laparoscopy"/>
    <s v="Wound closure"/>
    <s v="Gynaecology"/>
    <s v="Dr Dummy 10"/>
    <d v="2026-07-12T13:06:00"/>
    <d v="2026-07-12T13:31:00"/>
    <m/>
    <m/>
    <n v="1"/>
    <s v="JULY-26-dummy-data.xlsx"/>
    <b v="0"/>
    <m/>
  </r>
  <r>
    <x v="1"/>
    <x v="1"/>
    <x v="16"/>
    <x v="1"/>
    <x v="1"/>
    <x v="0"/>
    <x v="0"/>
    <x v="0"/>
    <x v="1"/>
    <n v="1"/>
    <s v="St Dhh Main Theatre"/>
    <d v="2026-07-12T00:00:00"/>
    <d v="2026-07-12T13:00:00"/>
    <d v="2026-07-12T16:30:00"/>
    <s v="727017624047"/>
    <s v="70102823"/>
    <s v="Diagnostic laparoscopy"/>
    <m/>
    <s v="Gynaecology"/>
    <s v="Dr Dummy 10"/>
    <d v="2026-07-12T15:43:00"/>
    <d v="2026-07-12T16:04:00"/>
    <m/>
    <m/>
    <n v="1"/>
    <s v="JULY-26-dummy-data.xlsx"/>
    <b v="0"/>
    <m/>
  </r>
  <r>
    <x v="1"/>
    <x v="1"/>
    <x v="16"/>
    <x v="1"/>
    <x v="1"/>
    <x v="0"/>
    <x v="0"/>
    <x v="0"/>
    <x v="1"/>
    <n v="1"/>
    <s v="St Dhh Main Theatre"/>
    <d v="2026-07-12T00:00:00"/>
    <d v="2026-07-12T13:00:00"/>
    <d v="2026-07-12T16:30:00"/>
    <s v="756724034924"/>
    <s v="70293519"/>
    <s v="Cervical polypectomy"/>
    <m/>
    <s v="Gynaecology"/>
    <s v="Dr Dummy 10"/>
    <d v="2026-07-12T14:56:00"/>
    <d v="2026-07-12T15:22:00"/>
    <m/>
    <m/>
    <n v="1"/>
    <s v="JULY-26-dummy-data.xlsx"/>
    <b v="0"/>
    <m/>
  </r>
  <r>
    <x v="1"/>
    <x v="1"/>
    <x v="16"/>
    <x v="1"/>
    <x v="1"/>
    <x v="0"/>
    <x v="0"/>
    <x v="7"/>
    <x v="0"/>
    <n v="1"/>
    <s v="St Dhh Main Theatre"/>
    <d v="2026-07-14T00:00:00"/>
    <d v="2026-07-14T09:00:00"/>
    <d v="2026-07-14T12:30:00"/>
    <m/>
    <m/>
    <m/>
    <m/>
    <m/>
    <m/>
    <m/>
    <m/>
    <n v="4"/>
    <n v="0"/>
    <n v="4"/>
    <s v="JULY-26-dummy-data.xlsx"/>
    <b v="0"/>
    <n v="0"/>
  </r>
  <r>
    <x v="1"/>
    <x v="1"/>
    <x v="16"/>
    <x v="1"/>
    <x v="1"/>
    <x v="0"/>
    <x v="0"/>
    <x v="7"/>
    <x v="1"/>
    <n v="1"/>
    <s v="St Dhh Main Theatre"/>
    <d v="2026-07-14T00:00:00"/>
    <d v="2026-07-14T09:00:00"/>
    <d v="2026-07-14T12:30:00"/>
    <s v="735465177683"/>
    <s v="70295473"/>
    <s v="Scar revision"/>
    <m/>
    <s v="Plastic Surgery"/>
    <s v="Dr Dummy 16"/>
    <d v="2026-07-14T09:04:00"/>
    <d v="2026-07-14T09:24:00"/>
    <m/>
    <m/>
    <n v="1"/>
    <s v="JULY-26-dummy-data.xlsx"/>
    <b v="0"/>
    <m/>
  </r>
  <r>
    <x v="1"/>
    <x v="1"/>
    <x v="16"/>
    <x v="1"/>
    <x v="1"/>
    <x v="0"/>
    <x v="0"/>
    <x v="7"/>
    <x v="1"/>
    <n v="1"/>
    <s v="St Dhh Main Theatre"/>
    <d v="2026-07-14T00:00:00"/>
    <d v="2026-07-14T09:00:00"/>
    <d v="2026-07-14T12:30:00"/>
    <s v="756447709397"/>
    <s v="70141278"/>
    <s v="Scar revision"/>
    <m/>
    <s v="Plastic Surgery"/>
    <s v="Dr Dummy 16"/>
    <d v="2026-07-14T11:45:00"/>
    <d v="2026-07-14T12:10:00"/>
    <m/>
    <m/>
    <n v="1"/>
    <s v="JULY-26-dummy-data.xlsx"/>
    <b v="0"/>
    <m/>
  </r>
  <r>
    <x v="1"/>
    <x v="1"/>
    <x v="16"/>
    <x v="1"/>
    <x v="1"/>
    <x v="0"/>
    <x v="0"/>
    <x v="7"/>
    <x v="1"/>
    <n v="1"/>
    <s v="St Dhh Main Theatre"/>
    <d v="2026-07-14T00:00:00"/>
    <d v="2026-07-14T09:00:00"/>
    <d v="2026-07-14T12:30:00"/>
    <s v="767239973111"/>
    <s v="70119552"/>
    <s v="Excision of skin lesion"/>
    <s v="Diagnostic examination"/>
    <s v="Plastic Surgery"/>
    <s v="Dr Dummy 16"/>
    <d v="2026-07-14T10:55:00"/>
    <d v="2026-07-14T11:20:00"/>
    <m/>
    <m/>
    <n v="1"/>
    <s v="JULY-26-dummy-data.xlsx"/>
    <b v="0"/>
    <m/>
  </r>
  <r>
    <x v="1"/>
    <x v="1"/>
    <x v="16"/>
    <x v="1"/>
    <x v="1"/>
    <x v="0"/>
    <x v="0"/>
    <x v="7"/>
    <x v="1"/>
    <n v="1"/>
    <s v="St Dhh Main Theatre"/>
    <d v="2026-07-14T00:00:00"/>
    <d v="2026-07-14T09:00:00"/>
    <d v="2026-07-14T12:30:00"/>
    <s v="797902703260"/>
    <s v="70062261"/>
    <s v="Skin graft"/>
    <m/>
    <s v="Plastic Surgery"/>
    <s v="Dr Dummy 16"/>
    <d v="2026-07-14T10:04:00"/>
    <d v="2026-07-14T10:29:00"/>
    <m/>
    <m/>
    <n v="1"/>
    <s v="JULY-26-dummy-data.xlsx"/>
    <b v="0"/>
    <m/>
  </r>
  <r>
    <x v="1"/>
    <x v="1"/>
    <x v="16"/>
    <x v="1"/>
    <x v="1"/>
    <x v="0"/>
    <x v="0"/>
    <x v="4"/>
    <x v="0"/>
    <n v="1"/>
    <s v="St Dhh Main Theatre"/>
    <d v="2026-07-26T00:00:00"/>
    <d v="2026-07-26T13:30:00"/>
    <d v="2026-07-26T17:00:00"/>
    <m/>
    <m/>
    <m/>
    <m/>
    <m/>
    <m/>
    <m/>
    <m/>
    <n v="4"/>
    <n v="0"/>
    <n v="4"/>
    <s v="JULY-26-dummy-data.xlsx"/>
    <b v="0"/>
    <n v="0"/>
  </r>
  <r>
    <x v="1"/>
    <x v="1"/>
    <x v="16"/>
    <x v="1"/>
    <x v="1"/>
    <x v="0"/>
    <x v="0"/>
    <x v="4"/>
    <x v="1"/>
    <n v="1"/>
    <s v="St Dhh Main Theatre"/>
    <d v="2026-07-26T00:00:00"/>
    <d v="2026-07-26T13:30:00"/>
    <d v="2026-07-26T17:00:00"/>
    <s v="717144412221"/>
    <s v="70079078"/>
    <s v="Inguinal hernia repair"/>
    <s v="Diagnostic examination"/>
    <s v="General Surgery"/>
    <s v="Dr Dummy 15"/>
    <d v="2026-07-26T14:24:00"/>
    <d v="2026-07-26T14:57:00"/>
    <m/>
    <m/>
    <n v="1"/>
    <s v="JULY-26-dummy-data.xlsx"/>
    <b v="0"/>
    <m/>
  </r>
  <r>
    <x v="1"/>
    <x v="1"/>
    <x v="16"/>
    <x v="1"/>
    <x v="1"/>
    <x v="0"/>
    <x v="0"/>
    <x v="4"/>
    <x v="1"/>
    <n v="1"/>
    <s v="St Dhh Main Theatre"/>
    <d v="2026-07-26T00:00:00"/>
    <d v="2026-07-26T13:30:00"/>
    <d v="2026-07-26T17:00:00"/>
    <s v="749994839215"/>
    <s v="70250055"/>
    <s v="Incision and drainage of abscess"/>
    <m/>
    <s v="General Surgery"/>
    <s v="Dr Dummy 15"/>
    <d v="2026-07-26T13:38:00"/>
    <d v="2026-07-26T14:03:00"/>
    <m/>
    <m/>
    <n v="1"/>
    <s v="JULY-26-dummy-data.xlsx"/>
    <b v="0"/>
    <m/>
  </r>
  <r>
    <x v="1"/>
    <x v="1"/>
    <x v="16"/>
    <x v="1"/>
    <x v="1"/>
    <x v="0"/>
    <x v="0"/>
    <x v="4"/>
    <x v="1"/>
    <n v="1"/>
    <s v="St Dhh Main Theatre"/>
    <d v="2026-07-26T00:00:00"/>
    <d v="2026-07-26T13:30:00"/>
    <d v="2026-07-26T17:00:00"/>
    <s v="783793174311"/>
    <s v="70171237"/>
    <s v="Inguinal hernia repair"/>
    <m/>
    <s v="General Surgery"/>
    <s v="Dr Dummy 15"/>
    <d v="2026-07-26T16:09:00"/>
    <d v="2026-07-26T16:34:00"/>
    <m/>
    <m/>
    <n v="1"/>
    <s v="JULY-26-dummy-data.xlsx"/>
    <b v="0"/>
    <m/>
  </r>
  <r>
    <x v="1"/>
    <x v="1"/>
    <x v="16"/>
    <x v="1"/>
    <x v="1"/>
    <x v="0"/>
    <x v="0"/>
    <x v="4"/>
    <x v="1"/>
    <n v="1"/>
    <s v="St Dhh Main Theatre"/>
    <d v="2026-07-26T00:00:00"/>
    <d v="2026-07-26T13:30:00"/>
    <d v="2026-07-26T17:00:00"/>
    <s v="796396351255"/>
    <s v="70180545"/>
    <s v="Excision of skin lesion"/>
    <m/>
    <s v="General Surgery"/>
    <s v="Dr Dummy 15"/>
    <d v="2026-07-26T15:26:00"/>
    <d v="2026-07-26T15:47:00"/>
    <m/>
    <m/>
    <n v="1"/>
    <s v="JULY-26-dummy-data.xlsx"/>
    <b v="0"/>
    <m/>
  </r>
  <r>
    <x v="1"/>
    <x v="1"/>
    <x v="16"/>
    <x v="1"/>
    <x v="2"/>
    <x v="0"/>
    <x v="0"/>
    <x v="2"/>
    <x v="0"/>
    <n v="1"/>
    <s v="St Dhh Main Theatre"/>
    <d v="2026-08-14T00:00:00"/>
    <d v="2026-08-14T13:30:00"/>
    <d v="2026-08-14T17:00:00"/>
    <m/>
    <m/>
    <m/>
    <m/>
    <m/>
    <m/>
    <m/>
    <m/>
    <n v="4"/>
    <n v="0"/>
    <n v="4"/>
    <s v="AUGUST-26-dummy-data.xlsx"/>
    <b v="0"/>
    <n v="0"/>
  </r>
  <r>
    <x v="1"/>
    <x v="1"/>
    <x v="16"/>
    <x v="1"/>
    <x v="2"/>
    <x v="0"/>
    <x v="0"/>
    <x v="2"/>
    <x v="1"/>
    <n v="1"/>
    <s v="St Dhh Main Theatre"/>
    <d v="2026-08-14T00:00:00"/>
    <d v="2026-08-14T13:30:00"/>
    <d v="2026-08-14T17:00:00"/>
    <s v="906333001982"/>
    <s v="891194"/>
    <s v="Septoplasty"/>
    <s v="Wound dressing"/>
    <s v="ENT"/>
    <s v="Dr Dummy 22"/>
    <d v="2026-08-14T15:24:00"/>
    <d v="2026-08-14T15:51:00"/>
    <m/>
    <m/>
    <n v="1"/>
    <s v="AUGUST-26-dummy-data.xlsx"/>
    <b v="0"/>
    <m/>
  </r>
  <r>
    <x v="1"/>
    <x v="1"/>
    <x v="16"/>
    <x v="1"/>
    <x v="2"/>
    <x v="0"/>
    <x v="0"/>
    <x v="2"/>
    <x v="1"/>
    <n v="1"/>
    <s v="St Dhh Main Theatre"/>
    <d v="2026-08-14T00:00:00"/>
    <d v="2026-08-14T13:30:00"/>
    <d v="2026-08-14T17:00:00"/>
    <s v="934834300586"/>
    <s v="963373"/>
    <s v="Grommet insertion"/>
    <s v="Wound closure"/>
    <s v="ENT"/>
    <s v="Dr Dummy 22"/>
    <d v="2026-08-14T13:40:00"/>
    <d v="2026-08-14T14:06:00"/>
    <m/>
    <m/>
    <n v="1"/>
    <s v="AUGUST-26-dummy-data.xlsx"/>
    <b v="0"/>
    <m/>
  </r>
  <r>
    <x v="1"/>
    <x v="1"/>
    <x v="16"/>
    <x v="1"/>
    <x v="2"/>
    <x v="0"/>
    <x v="0"/>
    <x v="2"/>
    <x v="1"/>
    <n v="1"/>
    <s v="St Dhh Main Theatre"/>
    <d v="2026-08-14T00:00:00"/>
    <d v="2026-08-14T13:30:00"/>
    <d v="2026-08-14T17:00:00"/>
    <s v="975754101410"/>
    <s v="757775"/>
    <s v="Nasal polypectomy"/>
    <s v="Wound dressing"/>
    <s v="ENT"/>
    <s v="Dr Dummy 22"/>
    <d v="2026-08-14T14:31:00"/>
    <d v="2026-08-14T14:55:00"/>
    <m/>
    <m/>
    <n v="1"/>
    <s v="AUGUST-26-dummy-data.xlsx"/>
    <b v="0"/>
    <m/>
  </r>
  <r>
    <x v="1"/>
    <x v="1"/>
    <x v="16"/>
    <x v="1"/>
    <x v="2"/>
    <x v="0"/>
    <x v="0"/>
    <x v="2"/>
    <x v="1"/>
    <n v="1"/>
    <s v="St Dhh Main Theatre"/>
    <d v="2026-08-14T00:00:00"/>
    <d v="2026-08-14T13:30:00"/>
    <d v="2026-08-14T17:00:00"/>
    <s v="996911221066"/>
    <s v="921561"/>
    <s v="Grommet insertion"/>
    <s v="Diagnostic examination"/>
    <s v="ENT"/>
    <s v="Dr Dummy 22"/>
    <d v="2026-08-14T16:08:00"/>
    <d v="2026-08-14T16:40:00"/>
    <m/>
    <m/>
    <n v="1"/>
    <s v="AUGUST-26-dummy-data.xlsx"/>
    <b v="0"/>
    <m/>
  </r>
  <r>
    <x v="1"/>
    <x v="1"/>
    <x v="16"/>
    <x v="2"/>
    <x v="0"/>
    <x v="0"/>
    <x v="0"/>
    <x v="0"/>
    <x v="0"/>
    <n v="1"/>
    <s v="St Dhh Main Theatre"/>
    <d v="2026-06-07T00:00:00"/>
    <d v="2026-06-07T08:00:00"/>
    <d v="2026-06-07T12:00:00"/>
    <m/>
    <m/>
    <m/>
    <m/>
    <m/>
    <m/>
    <m/>
    <m/>
    <n v="4"/>
    <n v="0"/>
    <n v="4"/>
    <s v="JUNE-26-dummy-data.xlsx"/>
    <b v="0"/>
    <n v="0"/>
  </r>
  <r>
    <x v="1"/>
    <x v="1"/>
    <x v="16"/>
    <x v="2"/>
    <x v="0"/>
    <x v="0"/>
    <x v="0"/>
    <x v="0"/>
    <x v="1"/>
    <n v="1"/>
    <s v="St Dhh Main Theatre"/>
    <d v="2026-06-07T00:00:00"/>
    <d v="2026-06-07T08:00:00"/>
    <d v="2026-06-07T12:00:00"/>
    <s v="630038279411"/>
    <s v="60271931"/>
    <s v="Cervical polypectomy"/>
    <m/>
    <s v="Gynaecology"/>
    <s v="Dr Dummy 19"/>
    <d v="2026-06-07T10:10:00"/>
    <d v="2026-06-07T10:40:00"/>
    <m/>
    <m/>
    <n v="1"/>
    <s v="JUNE-26-dummy-data.xlsx"/>
    <b v="0"/>
    <m/>
  </r>
  <r>
    <x v="1"/>
    <x v="1"/>
    <x v="16"/>
    <x v="2"/>
    <x v="0"/>
    <x v="0"/>
    <x v="0"/>
    <x v="0"/>
    <x v="1"/>
    <n v="1"/>
    <s v="St Dhh Main Theatre"/>
    <d v="2026-06-07T00:00:00"/>
    <d v="2026-06-07T08:00:00"/>
    <d v="2026-06-07T12:00:00"/>
    <s v="635214303363"/>
    <s v="60035741"/>
    <s v="Hysteroscopy"/>
    <m/>
    <s v="Gynaecology"/>
    <s v="Dr Dummy 19"/>
    <d v="2026-06-07T09:04:00"/>
    <d v="2026-06-07T09:38:00"/>
    <m/>
    <m/>
    <n v="1"/>
    <s v="JUNE-26-dummy-data.xlsx"/>
    <b v="0"/>
    <m/>
  </r>
  <r>
    <x v="1"/>
    <x v="1"/>
    <x v="16"/>
    <x v="2"/>
    <x v="0"/>
    <x v="0"/>
    <x v="0"/>
    <x v="0"/>
    <x v="1"/>
    <n v="1"/>
    <s v="St Dhh Main Theatre"/>
    <d v="2026-06-07T00:00:00"/>
    <d v="2026-06-07T08:00:00"/>
    <d v="2026-06-07T12:00:00"/>
    <s v="661390133504"/>
    <s v="60106736"/>
    <s v="Endometrial biopsy"/>
    <s v="Wound closure"/>
    <s v="Gynaecology"/>
    <s v="Dr Dummy 19"/>
    <d v="2026-06-07T11:07:00"/>
    <d v="2026-06-07T11:45:00"/>
    <m/>
    <m/>
    <n v="1"/>
    <s v="JUNE-26-dummy-data.xlsx"/>
    <b v="0"/>
    <m/>
  </r>
  <r>
    <x v="1"/>
    <x v="1"/>
    <x v="16"/>
    <x v="2"/>
    <x v="0"/>
    <x v="0"/>
    <x v="0"/>
    <x v="0"/>
    <x v="1"/>
    <n v="1"/>
    <s v="St Dhh Main Theatre"/>
    <d v="2026-06-07T00:00:00"/>
    <d v="2026-06-07T08:00:00"/>
    <d v="2026-06-07T12:00:00"/>
    <s v="679174789529"/>
    <s v="60120448"/>
    <s v="Endometrial biopsy"/>
    <m/>
    <s v="Gynaecology"/>
    <s v="Dr Dummy 19"/>
    <d v="2026-06-07T08:10:00"/>
    <d v="2026-06-07T08:50:00"/>
    <m/>
    <m/>
    <n v="1"/>
    <s v="JUNE-26-dummy-data.xlsx"/>
    <b v="0"/>
    <m/>
  </r>
  <r>
    <x v="1"/>
    <x v="1"/>
    <x v="16"/>
    <x v="2"/>
    <x v="0"/>
    <x v="0"/>
    <x v="0"/>
    <x v="1"/>
    <x v="0"/>
    <n v="1"/>
    <s v="St Dhh Main Theatre"/>
    <d v="2026-06-08T00:00:00"/>
    <d v="2026-06-08T08:00:00"/>
    <d v="2026-06-08T12:00:00"/>
    <m/>
    <m/>
    <m/>
    <m/>
    <m/>
    <m/>
    <m/>
    <m/>
    <n v="4"/>
    <n v="0"/>
    <n v="4"/>
    <s v="JUNE-26-dummy-data.xlsx"/>
    <b v="0"/>
    <n v="0"/>
  </r>
  <r>
    <x v="1"/>
    <x v="1"/>
    <x v="16"/>
    <x v="2"/>
    <x v="0"/>
    <x v="0"/>
    <x v="0"/>
    <x v="1"/>
    <x v="1"/>
    <n v="1"/>
    <s v="St Dhh Main Theatre"/>
    <d v="2026-06-08T00:00:00"/>
    <d v="2026-06-08T08:00:00"/>
    <d v="2026-06-08T12:00:00"/>
    <s v="601898228819"/>
    <s v="60218796"/>
    <s v="Ureteric stent insertion"/>
    <s v="Wound closure"/>
    <s v="Urology"/>
    <s v="Dr Dummy 15"/>
    <d v="2026-06-08T08:02:00"/>
    <d v="2026-06-08T08:46:00"/>
    <m/>
    <m/>
    <n v="1"/>
    <s v="JUNE-26-dummy-data.xlsx"/>
    <b v="0"/>
    <m/>
  </r>
  <r>
    <x v="1"/>
    <x v="1"/>
    <x v="16"/>
    <x v="2"/>
    <x v="0"/>
    <x v="0"/>
    <x v="0"/>
    <x v="1"/>
    <x v="1"/>
    <n v="1"/>
    <s v="St Dhh Main Theatre"/>
    <d v="2026-06-08T00:00:00"/>
    <d v="2026-06-08T08:00:00"/>
    <d v="2026-06-08T12:00:00"/>
    <s v="608042580587"/>
    <s v="60000179"/>
    <s v="Ureteric stent insertion"/>
    <m/>
    <s v="Urology"/>
    <s v="Dr Dummy 15"/>
    <d v="2026-06-08T09:11:00"/>
    <d v="2026-06-08T09:47:00"/>
    <m/>
    <m/>
    <n v="1"/>
    <s v="JUNE-26-dummy-data.xlsx"/>
    <b v="0"/>
    <m/>
  </r>
  <r>
    <x v="1"/>
    <x v="1"/>
    <x v="16"/>
    <x v="2"/>
    <x v="0"/>
    <x v="0"/>
    <x v="0"/>
    <x v="1"/>
    <x v="1"/>
    <n v="1"/>
    <s v="St Dhh Main Theatre"/>
    <d v="2026-06-08T00:00:00"/>
    <d v="2026-06-08T08:00:00"/>
    <d v="2026-06-08T12:00:00"/>
    <s v="618955799680"/>
    <s v="60078212"/>
    <s v="Flexible cystoscopy"/>
    <s v="Tissue biopsy"/>
    <s v="Urology"/>
    <s v="Dr Dummy 15"/>
    <d v="2026-06-08T11:08:00"/>
    <d v="2026-06-08T11:38:00"/>
    <m/>
    <m/>
    <n v="1"/>
    <s v="JUNE-26-dummy-data.xlsx"/>
    <b v="0"/>
    <m/>
  </r>
  <r>
    <x v="1"/>
    <x v="1"/>
    <x v="16"/>
    <x v="2"/>
    <x v="0"/>
    <x v="0"/>
    <x v="0"/>
    <x v="1"/>
    <x v="1"/>
    <n v="1"/>
    <s v="St Dhh Main Theatre"/>
    <d v="2026-06-08T00:00:00"/>
    <d v="2026-06-08T08:00:00"/>
    <d v="2026-06-08T12:00:00"/>
    <s v="634508207579"/>
    <s v="60293486"/>
    <s v="Ureteric stent insertion"/>
    <s v="Wound closure"/>
    <s v="Urology"/>
    <s v="Dr Dummy 15"/>
    <d v="2026-06-08T10:08:00"/>
    <d v="2026-06-08T10:33:00"/>
    <m/>
    <m/>
    <n v="1"/>
    <s v="JUNE-26-dummy-data.xlsx"/>
    <b v="0"/>
    <m/>
  </r>
  <r>
    <x v="1"/>
    <x v="1"/>
    <x v="16"/>
    <x v="2"/>
    <x v="0"/>
    <x v="0"/>
    <x v="0"/>
    <x v="4"/>
    <x v="0"/>
    <n v="1"/>
    <s v="St Dhh Main Theatre"/>
    <d v="2026-06-27T00:00:00"/>
    <d v="2026-06-27T08:00:00"/>
    <d v="2026-06-27T12:00:00"/>
    <m/>
    <m/>
    <m/>
    <m/>
    <m/>
    <m/>
    <m/>
    <m/>
    <n v="4"/>
    <n v="0"/>
    <n v="4"/>
    <s v="JUNE-26-dummy-data.xlsx"/>
    <b v="0"/>
    <n v="0"/>
  </r>
  <r>
    <x v="1"/>
    <x v="1"/>
    <x v="16"/>
    <x v="2"/>
    <x v="0"/>
    <x v="0"/>
    <x v="0"/>
    <x v="4"/>
    <x v="1"/>
    <n v="1"/>
    <s v="St Dhh Main Theatre"/>
    <d v="2026-06-27T00:00:00"/>
    <d v="2026-06-27T08:00:00"/>
    <d v="2026-06-27T12:00:00"/>
    <s v="614094480732"/>
    <s v="60117443"/>
    <s v="Inguinal hernia repair"/>
    <s v="Wound closure"/>
    <s v="General Surgery"/>
    <s v="Dr Dummy 11"/>
    <d v="2026-06-27T08:09:00"/>
    <d v="2026-06-27T08:49:00"/>
    <m/>
    <m/>
    <n v="1"/>
    <s v="JUNE-26-dummy-data.xlsx"/>
    <b v="0"/>
    <m/>
  </r>
  <r>
    <x v="1"/>
    <x v="1"/>
    <x v="16"/>
    <x v="2"/>
    <x v="0"/>
    <x v="0"/>
    <x v="0"/>
    <x v="4"/>
    <x v="1"/>
    <n v="1"/>
    <s v="St Dhh Main Theatre"/>
    <d v="2026-06-27T00:00:00"/>
    <d v="2026-06-27T08:00:00"/>
    <d v="2026-06-27T12:00:00"/>
    <s v="634198970370"/>
    <s v="60194289"/>
    <s v="Inguinal hernia repair"/>
    <m/>
    <s v="General Surgery"/>
    <s v="Dr Dummy 11"/>
    <d v="2026-06-27T10:08:00"/>
    <d v="2026-06-27T10:46:00"/>
    <m/>
    <m/>
    <n v="1"/>
    <s v="JUNE-26-dummy-data.xlsx"/>
    <b v="0"/>
    <m/>
  </r>
  <r>
    <x v="1"/>
    <x v="1"/>
    <x v="16"/>
    <x v="2"/>
    <x v="0"/>
    <x v="0"/>
    <x v="0"/>
    <x v="4"/>
    <x v="1"/>
    <n v="1"/>
    <s v="St Dhh Main Theatre"/>
    <d v="2026-06-27T00:00:00"/>
    <d v="2026-06-27T08:00:00"/>
    <d v="2026-06-27T12:00:00"/>
    <s v="638921206653"/>
    <s v="60135337"/>
    <s v="Inguinal hernia repair"/>
    <m/>
    <s v="General Surgery"/>
    <s v="Dr Dummy 11"/>
    <d v="2026-06-27T11:10:00"/>
    <d v="2026-06-27T11:47:00"/>
    <m/>
    <m/>
    <n v="1"/>
    <s v="JUNE-26-dummy-data.xlsx"/>
    <b v="0"/>
    <m/>
  </r>
  <r>
    <x v="1"/>
    <x v="1"/>
    <x v="16"/>
    <x v="2"/>
    <x v="0"/>
    <x v="0"/>
    <x v="0"/>
    <x v="4"/>
    <x v="1"/>
    <n v="1"/>
    <s v="St Dhh Main Theatre"/>
    <d v="2026-06-27T00:00:00"/>
    <d v="2026-06-27T08:00:00"/>
    <d v="2026-06-27T12:00:00"/>
    <s v="661198761150"/>
    <s v="60274534"/>
    <s v="Excision of skin lesion"/>
    <m/>
    <s v="General Surgery"/>
    <s v="Dr Dummy 11"/>
    <d v="2026-06-27T09:08:00"/>
    <d v="2026-06-27T09:44:00"/>
    <m/>
    <m/>
    <n v="1"/>
    <s v="JUNE-26-dummy-data.xlsx"/>
    <b v="0"/>
    <m/>
  </r>
  <r>
    <x v="1"/>
    <x v="1"/>
    <x v="16"/>
    <x v="2"/>
    <x v="1"/>
    <x v="0"/>
    <x v="0"/>
    <x v="0"/>
    <x v="0"/>
    <n v="1"/>
    <s v="St Dhh Main Theatre"/>
    <d v="2026-07-07T00:00:00"/>
    <d v="2026-07-07T08:30:00"/>
    <d v="2026-07-07T12:30:00"/>
    <m/>
    <m/>
    <m/>
    <m/>
    <m/>
    <m/>
    <m/>
    <m/>
    <n v="4"/>
    <n v="0"/>
    <n v="4"/>
    <s v="JULY-26-dummy-data.xlsx"/>
    <b v="0"/>
    <n v="0"/>
  </r>
  <r>
    <x v="1"/>
    <x v="1"/>
    <x v="16"/>
    <x v="2"/>
    <x v="1"/>
    <x v="0"/>
    <x v="0"/>
    <x v="0"/>
    <x v="1"/>
    <n v="1"/>
    <s v="St Dhh Main Theatre"/>
    <d v="2026-07-07T00:00:00"/>
    <d v="2026-07-07T08:30:00"/>
    <d v="2026-07-07T12:30:00"/>
    <s v="707065430912"/>
    <s v="70029987"/>
    <s v="Diagnostic laparoscopy"/>
    <m/>
    <s v="Gynaecology"/>
    <s v="Dr Dummy 15"/>
    <d v="2026-07-07T08:41:00"/>
    <d v="2026-07-07T09:09:00"/>
    <m/>
    <m/>
    <n v="1"/>
    <s v="JULY-26-dummy-data.xlsx"/>
    <b v="0"/>
    <m/>
  </r>
  <r>
    <x v="1"/>
    <x v="1"/>
    <x v="16"/>
    <x v="2"/>
    <x v="1"/>
    <x v="0"/>
    <x v="0"/>
    <x v="0"/>
    <x v="1"/>
    <n v="1"/>
    <s v="St Dhh Main Theatre"/>
    <d v="2026-07-07T00:00:00"/>
    <d v="2026-07-07T08:30:00"/>
    <d v="2026-07-07T12:30:00"/>
    <s v="737388883041"/>
    <s v="70162457"/>
    <s v="Diagnostic laparoscopy"/>
    <m/>
    <s v="Gynaecology"/>
    <s v="Dr Dummy 15"/>
    <d v="2026-07-07T10:38:00"/>
    <d v="2026-07-07T11:07:00"/>
    <m/>
    <m/>
    <n v="1"/>
    <s v="JULY-26-dummy-data.xlsx"/>
    <b v="0"/>
    <m/>
  </r>
  <r>
    <x v="1"/>
    <x v="1"/>
    <x v="16"/>
    <x v="2"/>
    <x v="1"/>
    <x v="0"/>
    <x v="0"/>
    <x v="0"/>
    <x v="1"/>
    <n v="1"/>
    <s v="St Dhh Main Theatre"/>
    <d v="2026-07-07T00:00:00"/>
    <d v="2026-07-07T08:30:00"/>
    <d v="2026-07-07T12:30:00"/>
    <s v="756127319554"/>
    <s v="70150565"/>
    <s v="Endometrial biopsy"/>
    <m/>
    <s v="Gynaecology"/>
    <s v="Dr Dummy 15"/>
    <d v="2026-07-07T09:35:00"/>
    <d v="2026-07-07T10:07:00"/>
    <m/>
    <m/>
    <n v="1"/>
    <s v="JULY-26-dummy-data.xlsx"/>
    <b v="0"/>
    <m/>
  </r>
  <r>
    <x v="1"/>
    <x v="1"/>
    <x v="16"/>
    <x v="2"/>
    <x v="1"/>
    <x v="0"/>
    <x v="0"/>
    <x v="0"/>
    <x v="1"/>
    <n v="1"/>
    <s v="St Dhh Main Theatre"/>
    <d v="2026-07-07T00:00:00"/>
    <d v="2026-07-07T08:30:00"/>
    <d v="2026-07-07T12:30:00"/>
    <s v="772255341405"/>
    <s v="70137281"/>
    <s v="Diagnostic laparoscopy"/>
    <m/>
    <s v="Gynaecology"/>
    <s v="Dr Dummy 15"/>
    <d v="2026-07-07T11:42:00"/>
    <d v="2026-07-07T12:03:00"/>
    <m/>
    <m/>
    <n v="1"/>
    <s v="JULY-26-dummy-data.xlsx"/>
    <b v="0"/>
    <m/>
  </r>
  <r>
    <x v="1"/>
    <x v="1"/>
    <x v="16"/>
    <x v="2"/>
    <x v="1"/>
    <x v="0"/>
    <x v="0"/>
    <x v="1"/>
    <x v="0"/>
    <n v="1"/>
    <s v="St Dhh Main Theatre"/>
    <d v="2026-07-20T00:00:00"/>
    <d v="2026-07-20T08:00:00"/>
    <d v="2026-07-20T12:00:00"/>
    <m/>
    <m/>
    <m/>
    <m/>
    <m/>
    <m/>
    <m/>
    <m/>
    <n v="4"/>
    <n v="0"/>
    <n v="4"/>
    <s v="JULY-26-dummy-data.xlsx"/>
    <b v="0"/>
    <n v="0"/>
  </r>
  <r>
    <x v="1"/>
    <x v="1"/>
    <x v="16"/>
    <x v="2"/>
    <x v="1"/>
    <x v="0"/>
    <x v="0"/>
    <x v="1"/>
    <x v="1"/>
    <n v="1"/>
    <s v="St Dhh Main Theatre"/>
    <d v="2026-07-20T00:00:00"/>
    <d v="2026-07-20T08:00:00"/>
    <d v="2026-07-20T12:00:00"/>
    <s v="705701482016"/>
    <s v="70248880"/>
    <s v="Circumcision"/>
    <s v="Tissue biopsy"/>
    <s v="Urology"/>
    <s v="Dr Dummy 02"/>
    <d v="2026-07-20T08:06:00"/>
    <d v="2026-07-20T08:32:00"/>
    <m/>
    <m/>
    <n v="1"/>
    <s v="JULY-26-dummy-data.xlsx"/>
    <b v="0"/>
    <m/>
  </r>
  <r>
    <x v="1"/>
    <x v="1"/>
    <x v="16"/>
    <x v="2"/>
    <x v="1"/>
    <x v="0"/>
    <x v="0"/>
    <x v="1"/>
    <x v="1"/>
    <n v="1"/>
    <s v="St Dhh Main Theatre"/>
    <d v="2026-07-20T00:00:00"/>
    <d v="2026-07-20T08:00:00"/>
    <d v="2026-07-20T12:00:00"/>
    <s v="711428686929"/>
    <s v="70176155"/>
    <s v="Ureteroscopy"/>
    <m/>
    <s v="Urology"/>
    <s v="Dr Dummy 02"/>
    <d v="2026-07-20T11:12:00"/>
    <d v="2026-07-20T11:46:00"/>
    <m/>
    <m/>
    <n v="1"/>
    <s v="JULY-26-dummy-data.xlsx"/>
    <b v="0"/>
    <m/>
  </r>
  <r>
    <x v="1"/>
    <x v="1"/>
    <x v="16"/>
    <x v="2"/>
    <x v="1"/>
    <x v="0"/>
    <x v="0"/>
    <x v="1"/>
    <x v="1"/>
    <n v="1"/>
    <s v="St Dhh Main Theatre"/>
    <d v="2026-07-20T00:00:00"/>
    <d v="2026-07-20T08:00:00"/>
    <d v="2026-07-20T12:00:00"/>
    <s v="738556580501"/>
    <s v="70047298"/>
    <s v="Flexible cystoscopy"/>
    <s v="Diagnostic examination"/>
    <s v="Urology"/>
    <s v="Dr Dummy 02"/>
    <d v="2026-07-20T09:05:00"/>
    <d v="2026-07-20T09:32:00"/>
    <m/>
    <m/>
    <n v="1"/>
    <s v="JULY-26-dummy-data.xlsx"/>
    <b v="0"/>
    <m/>
  </r>
  <r>
    <x v="1"/>
    <x v="1"/>
    <x v="16"/>
    <x v="2"/>
    <x v="1"/>
    <x v="0"/>
    <x v="0"/>
    <x v="1"/>
    <x v="1"/>
    <n v="1"/>
    <s v="St Dhh Main Theatre"/>
    <d v="2026-07-20T00:00:00"/>
    <d v="2026-07-20T08:00:00"/>
    <d v="2026-07-20T12:00:00"/>
    <s v="778085166727"/>
    <s v="70107264"/>
    <s v="Circumcision"/>
    <m/>
    <s v="Urology"/>
    <s v="Dr Dummy 02"/>
    <d v="2026-07-20T10:12:00"/>
    <d v="2026-07-20T10:50:00"/>
    <m/>
    <m/>
    <n v="1"/>
    <s v="JULY-26-dummy-data.xlsx"/>
    <b v="0"/>
    <m/>
  </r>
  <r>
    <x v="1"/>
    <x v="1"/>
    <x v="16"/>
    <x v="2"/>
    <x v="1"/>
    <x v="0"/>
    <x v="0"/>
    <x v="6"/>
    <x v="0"/>
    <n v="1"/>
    <s v="St Dhh Main Theatre"/>
    <d v="2026-07-23T00:00:00"/>
    <d v="2026-07-23T13:30:00"/>
    <d v="2026-07-23T17:30:00"/>
    <m/>
    <m/>
    <m/>
    <m/>
    <m/>
    <m/>
    <m/>
    <m/>
    <n v="4"/>
    <n v="0"/>
    <n v="4"/>
    <s v="JULY-26-dummy-data.xlsx"/>
    <b v="0"/>
    <n v="0"/>
  </r>
  <r>
    <x v="1"/>
    <x v="1"/>
    <x v="16"/>
    <x v="2"/>
    <x v="1"/>
    <x v="0"/>
    <x v="0"/>
    <x v="6"/>
    <x v="1"/>
    <n v="1"/>
    <s v="St Dhh Main Theatre"/>
    <d v="2026-07-23T00:00:00"/>
    <d v="2026-07-23T13:30:00"/>
    <d v="2026-07-23T17:30:00"/>
    <s v="747963647497"/>
    <s v="70041874"/>
    <s v="Carpal tunnel release"/>
    <m/>
    <s v="Trauma and Orthopaedics"/>
    <s v="Dr Dummy 02"/>
    <d v="2026-07-23T16:35:00"/>
    <d v="2026-07-23T17:06:00"/>
    <m/>
    <m/>
    <n v="1"/>
    <s v="JULY-26-dummy-data.xlsx"/>
    <b v="0"/>
    <m/>
  </r>
  <r>
    <x v="1"/>
    <x v="1"/>
    <x v="16"/>
    <x v="2"/>
    <x v="1"/>
    <x v="0"/>
    <x v="0"/>
    <x v="6"/>
    <x v="1"/>
    <n v="1"/>
    <s v="St Dhh Main Theatre"/>
    <d v="2026-07-23T00:00:00"/>
    <d v="2026-07-23T13:30:00"/>
    <d v="2026-07-23T17:30:00"/>
    <s v="771662691374"/>
    <s v="70194903"/>
    <s v="Wrist fracture fixation"/>
    <m/>
    <s v="Trauma and Orthopaedics"/>
    <s v="Dr Dummy 02"/>
    <d v="2026-07-23T13:40:00"/>
    <d v="2026-07-23T14:04:00"/>
    <m/>
    <m/>
    <n v="1"/>
    <s v="JULY-26-dummy-data.xlsx"/>
    <b v="0"/>
    <m/>
  </r>
  <r>
    <x v="1"/>
    <x v="1"/>
    <x v="16"/>
    <x v="2"/>
    <x v="1"/>
    <x v="0"/>
    <x v="0"/>
    <x v="6"/>
    <x v="1"/>
    <n v="1"/>
    <s v="St Dhh Main Theatre"/>
    <d v="2026-07-23T00:00:00"/>
    <d v="2026-07-23T13:30:00"/>
    <d v="2026-07-23T17:30:00"/>
    <s v="778759461221"/>
    <s v="70047392"/>
    <s v="Knee arthroscopy"/>
    <m/>
    <s v="Trauma and Orthopaedics"/>
    <s v="Dr Dummy 02"/>
    <d v="2026-07-23T14:40:00"/>
    <d v="2026-07-23T15:12:00"/>
    <m/>
    <m/>
    <n v="1"/>
    <s v="JULY-26-dummy-data.xlsx"/>
    <b v="0"/>
    <m/>
  </r>
  <r>
    <x v="1"/>
    <x v="1"/>
    <x v="16"/>
    <x v="2"/>
    <x v="1"/>
    <x v="0"/>
    <x v="0"/>
    <x v="6"/>
    <x v="1"/>
    <n v="1"/>
    <s v="St Dhh Main Theatre"/>
    <d v="2026-07-23T00:00:00"/>
    <d v="2026-07-23T13:30:00"/>
    <d v="2026-07-23T17:30:00"/>
    <s v="784693588827"/>
    <s v="70058655"/>
    <s v="Removal of metalwork"/>
    <m/>
    <s v="Trauma and Orthopaedics"/>
    <s v="Dr Dummy 02"/>
    <d v="2026-07-23T15:32:00"/>
    <d v="2026-07-23T15:58:00"/>
    <m/>
    <m/>
    <n v="1"/>
    <s v="JULY-26-dummy-data.xlsx"/>
    <b v="0"/>
    <m/>
  </r>
  <r>
    <x v="1"/>
    <x v="1"/>
    <x v="16"/>
    <x v="2"/>
    <x v="2"/>
    <x v="0"/>
    <x v="0"/>
    <x v="1"/>
    <x v="0"/>
    <n v="1"/>
    <s v="St Dhh Main Theatre"/>
    <d v="2026-08-08T00:00:00"/>
    <d v="2026-08-08T09:00:00"/>
    <d v="2026-08-08T13:00:00"/>
    <m/>
    <m/>
    <m/>
    <m/>
    <m/>
    <m/>
    <m/>
    <m/>
    <n v="4"/>
    <n v="0"/>
    <n v="4"/>
    <s v="AUGUST-26-dummy-data.xlsx"/>
    <b v="0"/>
    <n v="0"/>
  </r>
  <r>
    <x v="1"/>
    <x v="1"/>
    <x v="16"/>
    <x v="2"/>
    <x v="2"/>
    <x v="0"/>
    <x v="0"/>
    <x v="1"/>
    <x v="1"/>
    <n v="1"/>
    <s v="St Dhh Main Theatre"/>
    <d v="2026-08-08T00:00:00"/>
    <d v="2026-08-08T09:00:00"/>
    <d v="2026-08-08T13:00:00"/>
    <s v="916878934763"/>
    <s v="797481"/>
    <s v="Ureteric stent insertion"/>
    <s v="Diagnostic examination"/>
    <s v="Urology"/>
    <s v="Dr Dummy 19"/>
    <d v="2026-08-08T09:04:00"/>
    <d v="2026-08-08T09:35:00"/>
    <m/>
    <m/>
    <n v="1"/>
    <s v="AUGUST-26-dummy-data.xlsx"/>
    <b v="0"/>
    <m/>
  </r>
  <r>
    <x v="1"/>
    <x v="1"/>
    <x v="16"/>
    <x v="2"/>
    <x v="2"/>
    <x v="0"/>
    <x v="0"/>
    <x v="1"/>
    <x v="1"/>
    <n v="1"/>
    <s v="St Dhh Main Theatre"/>
    <d v="2026-08-08T00:00:00"/>
    <d v="2026-08-08T09:00:00"/>
    <d v="2026-08-08T13:00:00"/>
    <s v="944406628654"/>
    <s v="901506"/>
    <s v="Bladder biopsy"/>
    <s v="Local anaesthetic infiltration"/>
    <s v="Urology"/>
    <s v="Dr Dummy 19"/>
    <d v="2026-08-08T12:02:00"/>
    <d v="2026-08-08T12:22:00"/>
    <m/>
    <m/>
    <n v="1"/>
    <s v="AUGUST-26-dummy-data.xlsx"/>
    <b v="0"/>
    <m/>
  </r>
  <r>
    <x v="1"/>
    <x v="1"/>
    <x v="16"/>
    <x v="2"/>
    <x v="2"/>
    <x v="0"/>
    <x v="0"/>
    <x v="1"/>
    <x v="1"/>
    <n v="1"/>
    <s v="St Dhh Main Theatre"/>
    <d v="2026-08-08T00:00:00"/>
    <d v="2026-08-08T09:00:00"/>
    <d v="2026-08-08T13:00:00"/>
    <s v="947326522483"/>
    <s v="710330"/>
    <s v="Ureteroscopy"/>
    <s v="Tissue biopsy"/>
    <s v="Urology"/>
    <s v="Dr Dummy 19"/>
    <d v="2026-08-08T11:07:00"/>
    <d v="2026-08-08T11:37:00"/>
    <m/>
    <m/>
    <n v="1"/>
    <s v="AUGUST-26-dummy-data.xlsx"/>
    <b v="0"/>
    <m/>
  </r>
  <r>
    <x v="1"/>
    <x v="1"/>
    <x v="16"/>
    <x v="2"/>
    <x v="2"/>
    <x v="0"/>
    <x v="0"/>
    <x v="1"/>
    <x v="1"/>
    <n v="1"/>
    <s v="St Dhh Main Theatre"/>
    <d v="2026-08-08T00:00:00"/>
    <d v="2026-08-08T09:00:00"/>
    <d v="2026-08-08T13:00:00"/>
    <s v="953118690079"/>
    <s v="733636"/>
    <s v="Bladder biopsy"/>
    <m/>
    <s v="Urology"/>
    <s v="Dr Dummy 19"/>
    <d v="2026-08-08T10:07:00"/>
    <d v="2026-08-08T10:40:00"/>
    <m/>
    <m/>
    <n v="1"/>
    <s v="AUGUST-26-dummy-data.xlsx"/>
    <b v="0"/>
    <m/>
  </r>
  <r>
    <x v="1"/>
    <x v="1"/>
    <x v="16"/>
    <x v="2"/>
    <x v="2"/>
    <x v="0"/>
    <x v="0"/>
    <x v="2"/>
    <x v="0"/>
    <n v="1"/>
    <s v="St Dhh Main Theatre"/>
    <d v="2026-08-31T00:00:00"/>
    <d v="2026-08-31T08:00:00"/>
    <d v="2026-08-31T12:00:00"/>
    <m/>
    <m/>
    <m/>
    <m/>
    <m/>
    <m/>
    <m/>
    <m/>
    <n v="4"/>
    <n v="0"/>
    <n v="4"/>
    <s v="AUGUST-26-dummy-data.xlsx"/>
    <b v="0"/>
    <n v="0"/>
  </r>
  <r>
    <x v="1"/>
    <x v="1"/>
    <x v="16"/>
    <x v="2"/>
    <x v="2"/>
    <x v="0"/>
    <x v="0"/>
    <x v="2"/>
    <x v="1"/>
    <n v="1"/>
    <s v="St Dhh Main Theatre"/>
    <d v="2026-08-31T00:00:00"/>
    <d v="2026-08-31T08:00:00"/>
    <d v="2026-08-31T12:00:00"/>
    <s v="909114256221"/>
    <s v="792832"/>
    <s v="Grommet insertion"/>
    <m/>
    <s v="ENT"/>
    <s v="Dr Dummy 23"/>
    <d v="2026-08-31T08:05:00"/>
    <d v="2026-08-31T08:31:00"/>
    <m/>
    <m/>
    <n v="1"/>
    <s v="AUGUST-26-dummy-data.xlsx"/>
    <b v="0"/>
    <m/>
  </r>
  <r>
    <x v="1"/>
    <x v="1"/>
    <x v="16"/>
    <x v="2"/>
    <x v="2"/>
    <x v="0"/>
    <x v="0"/>
    <x v="2"/>
    <x v="1"/>
    <n v="1"/>
    <s v="St Dhh Main Theatre"/>
    <d v="2026-08-31T00:00:00"/>
    <d v="2026-08-31T08:00:00"/>
    <d v="2026-08-31T12:00:00"/>
    <s v="944539259466"/>
    <s v="803414"/>
    <s v="Adenoidectomy"/>
    <m/>
    <s v="ENT"/>
    <s v="Dr Dummy 23"/>
    <d v="2026-08-31T10:12:00"/>
    <d v="2026-08-31T10:47:00"/>
    <m/>
    <m/>
    <n v="1"/>
    <s v="AUGUST-26-dummy-data.xlsx"/>
    <b v="0"/>
    <m/>
  </r>
  <r>
    <x v="1"/>
    <x v="1"/>
    <x v="16"/>
    <x v="2"/>
    <x v="2"/>
    <x v="0"/>
    <x v="0"/>
    <x v="2"/>
    <x v="1"/>
    <n v="1"/>
    <s v="St Dhh Main Theatre"/>
    <d v="2026-08-31T00:00:00"/>
    <d v="2026-08-31T08:00:00"/>
    <d v="2026-08-31T12:00:00"/>
    <s v="961881398688"/>
    <s v="876278"/>
    <s v="Nasal polypectomy"/>
    <m/>
    <s v="ENT"/>
    <s v="Dr Dummy 23"/>
    <d v="2026-08-31T11:07:00"/>
    <d v="2026-08-31T11:50:00"/>
    <m/>
    <m/>
    <n v="1"/>
    <s v="AUGUST-26-dummy-data.xlsx"/>
    <b v="0"/>
    <m/>
  </r>
  <r>
    <x v="1"/>
    <x v="1"/>
    <x v="16"/>
    <x v="2"/>
    <x v="2"/>
    <x v="0"/>
    <x v="0"/>
    <x v="2"/>
    <x v="1"/>
    <n v="1"/>
    <s v="St Dhh Main Theatre"/>
    <d v="2026-08-31T00:00:00"/>
    <d v="2026-08-31T08:00:00"/>
    <d v="2026-08-31T12:00:00"/>
    <s v="997617033774"/>
    <s v="750257"/>
    <s v="Nasal polypectomy"/>
    <m/>
    <s v="ENT"/>
    <s v="Dr Dummy 23"/>
    <d v="2026-08-31T09:09:00"/>
    <d v="2026-08-31T09:43:00"/>
    <m/>
    <m/>
    <n v="1"/>
    <s v="AUGUST-26-dummy-data.xlsx"/>
    <b v="0"/>
    <m/>
  </r>
  <r>
    <x v="1"/>
    <x v="1"/>
    <x v="16"/>
    <x v="3"/>
    <x v="0"/>
    <x v="0"/>
    <x v="0"/>
    <x v="7"/>
    <x v="0"/>
    <n v="1"/>
    <s v="St Dhh Main Theatre"/>
    <d v="2026-06-23T00:00:00"/>
    <d v="2026-06-23T13:00:00"/>
    <d v="2026-06-23T17:30:00"/>
    <m/>
    <m/>
    <m/>
    <m/>
    <m/>
    <m/>
    <m/>
    <m/>
    <n v="4"/>
    <n v="0"/>
    <n v="4"/>
    <s v="JUNE-26-dummy-data.xlsx"/>
    <b v="0"/>
    <n v="0"/>
  </r>
  <r>
    <x v="1"/>
    <x v="1"/>
    <x v="16"/>
    <x v="3"/>
    <x v="0"/>
    <x v="0"/>
    <x v="0"/>
    <x v="7"/>
    <x v="1"/>
    <n v="1"/>
    <s v="St Dhh Main Theatre"/>
    <d v="2026-06-23T00:00:00"/>
    <d v="2026-06-23T13:00:00"/>
    <d v="2026-06-23T17:30:00"/>
    <s v="625819451571"/>
    <s v="60138700"/>
    <s v="Skin graft"/>
    <m/>
    <s v="Plastic Surgery"/>
    <s v="Dr Dummy 13"/>
    <d v="2026-06-23T15:25:00"/>
    <d v="2026-06-23T16:03:00"/>
    <m/>
    <m/>
    <n v="1"/>
    <s v="JUNE-26-dummy-data.xlsx"/>
    <b v="0"/>
    <m/>
  </r>
  <r>
    <x v="1"/>
    <x v="1"/>
    <x v="16"/>
    <x v="3"/>
    <x v="0"/>
    <x v="0"/>
    <x v="0"/>
    <x v="7"/>
    <x v="1"/>
    <n v="1"/>
    <s v="St Dhh Main Theatre"/>
    <d v="2026-06-23T00:00:00"/>
    <d v="2026-06-23T13:00:00"/>
    <d v="2026-06-23T17:30:00"/>
    <s v="634131452673"/>
    <s v="60239606"/>
    <s v="Hand wound repair"/>
    <s v="Local anaesthetic infiltration"/>
    <s v="Plastic Surgery"/>
    <s v="Dr Dummy 13"/>
    <d v="2026-06-23T14:09:00"/>
    <d v="2026-06-23T14:49:00"/>
    <m/>
    <m/>
    <n v="1"/>
    <s v="JUNE-26-dummy-data.xlsx"/>
    <b v="0"/>
    <m/>
  </r>
  <r>
    <x v="1"/>
    <x v="1"/>
    <x v="16"/>
    <x v="3"/>
    <x v="0"/>
    <x v="0"/>
    <x v="0"/>
    <x v="7"/>
    <x v="1"/>
    <n v="1"/>
    <s v="St Dhh Main Theatre"/>
    <d v="2026-06-23T00:00:00"/>
    <d v="2026-06-23T13:00:00"/>
    <d v="2026-06-23T17:30:00"/>
    <s v="653913199551"/>
    <s v="60276274"/>
    <s v="Skin graft"/>
    <m/>
    <s v="Plastic Surgery"/>
    <s v="Dr Dummy 13"/>
    <d v="2026-06-23T16:25:00"/>
    <d v="2026-06-23T17:02:00"/>
    <m/>
    <m/>
    <n v="1"/>
    <s v="JUNE-26-dummy-data.xlsx"/>
    <b v="0"/>
    <m/>
  </r>
  <r>
    <x v="1"/>
    <x v="1"/>
    <x v="16"/>
    <x v="3"/>
    <x v="0"/>
    <x v="0"/>
    <x v="0"/>
    <x v="7"/>
    <x v="1"/>
    <n v="1"/>
    <s v="St Dhh Main Theatre"/>
    <d v="2026-06-23T00:00:00"/>
    <d v="2026-06-23T13:00:00"/>
    <d v="2026-06-23T17:30:00"/>
    <s v="683009001961"/>
    <s v="60247791"/>
    <s v="Scar revision"/>
    <s v="Tissue biopsy"/>
    <s v="Plastic Surgery"/>
    <s v="Dr Dummy 13"/>
    <d v="2026-06-23T13:10:00"/>
    <d v="2026-06-23T13:49:00"/>
    <m/>
    <m/>
    <n v="1"/>
    <s v="JUNE-26-dummy-data.xlsx"/>
    <b v="0"/>
    <m/>
  </r>
  <r>
    <x v="1"/>
    <x v="1"/>
    <x v="16"/>
    <x v="3"/>
    <x v="0"/>
    <x v="0"/>
    <x v="0"/>
    <x v="1"/>
    <x v="0"/>
    <n v="1"/>
    <s v="St Dhh Main Theatre"/>
    <d v="2026-06-24T00:00:00"/>
    <d v="2026-06-24T08:00:00"/>
    <d v="2026-06-24T12:30:00"/>
    <m/>
    <m/>
    <m/>
    <m/>
    <m/>
    <m/>
    <m/>
    <m/>
    <n v="4"/>
    <n v="0"/>
    <n v="4"/>
    <s v="JUNE-26-dummy-data.xlsx"/>
    <b v="0"/>
    <n v="0"/>
  </r>
  <r>
    <x v="1"/>
    <x v="1"/>
    <x v="16"/>
    <x v="3"/>
    <x v="0"/>
    <x v="0"/>
    <x v="0"/>
    <x v="1"/>
    <x v="1"/>
    <n v="1"/>
    <s v="St Dhh Main Theatre"/>
    <d v="2026-06-24T00:00:00"/>
    <d v="2026-06-24T08:00:00"/>
    <d v="2026-06-24T12:30:00"/>
    <s v="607455897959"/>
    <s v="60156474"/>
    <s v="Circumcision"/>
    <m/>
    <s v="Urology"/>
    <s v="Dr Dummy 10"/>
    <d v="2026-06-24T11:32:00"/>
    <d v="2026-06-24T12:16:00"/>
    <m/>
    <m/>
    <n v="1"/>
    <s v="JUNE-26-dummy-data.xlsx"/>
    <b v="0"/>
    <m/>
  </r>
  <r>
    <x v="1"/>
    <x v="1"/>
    <x v="16"/>
    <x v="3"/>
    <x v="0"/>
    <x v="0"/>
    <x v="0"/>
    <x v="1"/>
    <x v="1"/>
    <n v="1"/>
    <s v="St Dhh Main Theatre"/>
    <d v="2026-06-24T00:00:00"/>
    <d v="2026-06-24T08:00:00"/>
    <d v="2026-06-24T12:30:00"/>
    <s v="636518347705"/>
    <s v="60078964"/>
    <s v="Ureteric stent insertion"/>
    <m/>
    <s v="Urology"/>
    <s v="Dr Dummy 10"/>
    <d v="2026-06-24T10:26:00"/>
    <d v="2026-06-24T11:02:00"/>
    <m/>
    <m/>
    <n v="1"/>
    <s v="JUNE-26-dummy-data.xlsx"/>
    <b v="0"/>
    <m/>
  </r>
  <r>
    <x v="1"/>
    <x v="1"/>
    <x v="16"/>
    <x v="3"/>
    <x v="0"/>
    <x v="0"/>
    <x v="0"/>
    <x v="1"/>
    <x v="1"/>
    <n v="1"/>
    <s v="St Dhh Main Theatre"/>
    <d v="2026-06-24T00:00:00"/>
    <d v="2026-06-24T08:00:00"/>
    <d v="2026-06-24T12:30:00"/>
    <s v="653654724615"/>
    <s v="60162292"/>
    <s v="Ureteric stent insertion"/>
    <m/>
    <s v="Urology"/>
    <s v="Dr Dummy 10"/>
    <d v="2026-06-24T09:15:00"/>
    <d v="2026-06-24T09:45:00"/>
    <m/>
    <m/>
    <n v="1"/>
    <s v="JUNE-26-dummy-data.xlsx"/>
    <b v="0"/>
    <m/>
  </r>
  <r>
    <x v="1"/>
    <x v="1"/>
    <x v="16"/>
    <x v="3"/>
    <x v="0"/>
    <x v="0"/>
    <x v="0"/>
    <x v="1"/>
    <x v="1"/>
    <n v="1"/>
    <s v="St Dhh Main Theatre"/>
    <d v="2026-06-24T00:00:00"/>
    <d v="2026-06-24T08:00:00"/>
    <d v="2026-06-24T12:30:00"/>
    <s v="686989837953"/>
    <s v="60250884"/>
    <s v="Ureteroscopy"/>
    <m/>
    <s v="Urology"/>
    <s v="Dr Dummy 10"/>
    <d v="2026-06-24T08:11:00"/>
    <d v="2026-06-24T08:50:00"/>
    <m/>
    <m/>
    <n v="1"/>
    <s v="JUNE-26-dummy-data.xlsx"/>
    <b v="0"/>
    <m/>
  </r>
  <r>
    <x v="1"/>
    <x v="1"/>
    <x v="16"/>
    <x v="3"/>
    <x v="2"/>
    <x v="0"/>
    <x v="0"/>
    <x v="6"/>
    <x v="0"/>
    <n v="1"/>
    <s v="St Dhh Main Theatre"/>
    <d v="2026-08-03T00:00:00"/>
    <d v="2026-08-03T08:30:00"/>
    <d v="2026-08-03T13:00:00"/>
    <m/>
    <m/>
    <m/>
    <m/>
    <m/>
    <m/>
    <m/>
    <m/>
    <n v="4"/>
    <n v="0"/>
    <n v="4"/>
    <s v="AUGUST-26-dummy-data.xlsx"/>
    <b v="0"/>
    <n v="0"/>
  </r>
  <r>
    <x v="1"/>
    <x v="1"/>
    <x v="16"/>
    <x v="3"/>
    <x v="2"/>
    <x v="0"/>
    <x v="0"/>
    <x v="6"/>
    <x v="1"/>
    <n v="1"/>
    <s v="St Dhh Main Theatre"/>
    <d v="2026-08-03T00:00:00"/>
    <d v="2026-08-03T08:30:00"/>
    <d v="2026-08-03T13:00:00"/>
    <s v="917789705935"/>
    <s v="801638"/>
    <s v="Carpal tunnel release"/>
    <m/>
    <s v="Trauma and Orthopaedics"/>
    <s v="Dr Dummy 04"/>
    <d v="2026-08-03T10:53:00"/>
    <d v="2026-08-03T11:36:00"/>
    <m/>
    <m/>
    <n v="1"/>
    <s v="AUGUST-26-dummy-data.xlsx"/>
    <b v="0"/>
    <m/>
  </r>
  <r>
    <x v="1"/>
    <x v="1"/>
    <x v="16"/>
    <x v="3"/>
    <x v="2"/>
    <x v="0"/>
    <x v="0"/>
    <x v="6"/>
    <x v="1"/>
    <n v="1"/>
    <s v="St Dhh Main Theatre"/>
    <d v="2026-08-03T00:00:00"/>
    <d v="2026-08-03T08:30:00"/>
    <d v="2026-08-03T13:00:00"/>
    <s v="929668617713"/>
    <s v="938521"/>
    <s v="Wrist fracture fixation"/>
    <m/>
    <s v="Trauma and Orthopaedics"/>
    <s v="Dr Dummy 04"/>
    <d v="2026-08-03T08:40:00"/>
    <d v="2026-08-03T09:17:00"/>
    <m/>
    <m/>
    <n v="1"/>
    <s v="AUGUST-26-dummy-data.xlsx"/>
    <b v="0"/>
    <m/>
  </r>
  <r>
    <x v="1"/>
    <x v="1"/>
    <x v="16"/>
    <x v="3"/>
    <x v="2"/>
    <x v="0"/>
    <x v="0"/>
    <x v="6"/>
    <x v="1"/>
    <n v="1"/>
    <s v="St Dhh Main Theatre"/>
    <d v="2026-08-03T00:00:00"/>
    <d v="2026-08-03T08:30:00"/>
    <d v="2026-08-03T13:00:00"/>
    <s v="937873853649"/>
    <s v="999559"/>
    <s v="Carpal tunnel release"/>
    <m/>
    <s v="Trauma and Orthopaedics"/>
    <s v="Dr Dummy 04"/>
    <d v="2026-08-03T09:39:00"/>
    <d v="2026-08-03T10:24:00"/>
    <m/>
    <m/>
    <n v="1"/>
    <s v="AUGUST-26-dummy-data.xlsx"/>
    <b v="0"/>
    <m/>
  </r>
  <r>
    <x v="1"/>
    <x v="1"/>
    <x v="16"/>
    <x v="3"/>
    <x v="2"/>
    <x v="0"/>
    <x v="0"/>
    <x v="6"/>
    <x v="1"/>
    <n v="1"/>
    <s v="St Dhh Main Theatre"/>
    <d v="2026-08-03T00:00:00"/>
    <d v="2026-08-03T08:30:00"/>
    <d v="2026-08-03T13:00:00"/>
    <s v="956734022776"/>
    <s v="768611"/>
    <s v="Removal of metalwork"/>
    <m/>
    <s v="Trauma and Orthopaedics"/>
    <s v="Dr Dummy 04"/>
    <d v="2026-08-03T11:53:00"/>
    <d v="2026-08-03T12:40:00"/>
    <m/>
    <m/>
    <n v="1"/>
    <s v="AUGUST-26-dummy-data.xlsx"/>
    <b v="0"/>
    <m/>
  </r>
  <r>
    <x v="1"/>
    <x v="1"/>
    <x v="16"/>
    <x v="3"/>
    <x v="2"/>
    <x v="0"/>
    <x v="0"/>
    <x v="1"/>
    <x v="0"/>
    <n v="1"/>
    <s v="St Dhh Main Theatre"/>
    <d v="2026-08-05T00:00:00"/>
    <d v="2026-08-05T13:30:00"/>
    <d v="2026-08-05T18:00:00"/>
    <m/>
    <m/>
    <m/>
    <m/>
    <m/>
    <m/>
    <m/>
    <m/>
    <n v="4"/>
    <n v="0"/>
    <n v="4"/>
    <s v="AUGUST-26-dummy-data.xlsx"/>
    <b v="0"/>
    <n v="0"/>
  </r>
  <r>
    <x v="1"/>
    <x v="1"/>
    <x v="16"/>
    <x v="3"/>
    <x v="2"/>
    <x v="0"/>
    <x v="0"/>
    <x v="1"/>
    <x v="1"/>
    <n v="1"/>
    <s v="St Dhh Main Theatre"/>
    <d v="2026-08-05T00:00:00"/>
    <d v="2026-08-05T13:30:00"/>
    <d v="2026-08-05T18:00:00"/>
    <s v="973899988806"/>
    <s v="707426"/>
    <s v="Ureteric stent insertion"/>
    <m/>
    <s v="Urology"/>
    <s v="Dr Dummy 21"/>
    <d v="2026-08-05T13:35:00"/>
    <d v="2026-08-05T14:10:00"/>
    <m/>
    <m/>
    <n v="1"/>
    <s v="AUGUST-26-dummy-data.xlsx"/>
    <b v="0"/>
    <m/>
  </r>
  <r>
    <x v="1"/>
    <x v="1"/>
    <x v="16"/>
    <x v="3"/>
    <x v="2"/>
    <x v="0"/>
    <x v="0"/>
    <x v="1"/>
    <x v="1"/>
    <n v="1"/>
    <s v="St Dhh Main Theatre"/>
    <d v="2026-08-05T00:00:00"/>
    <d v="2026-08-05T13:30:00"/>
    <d v="2026-08-05T18:00:00"/>
    <s v="985599614841"/>
    <s v="767508"/>
    <s v="Ureteroscopy"/>
    <m/>
    <s v="Urology"/>
    <s v="Dr Dummy 21"/>
    <d v="2026-08-05T14:49:00"/>
    <d v="2026-08-05T15:22:00"/>
    <m/>
    <m/>
    <n v="1"/>
    <s v="AUGUST-26-dummy-data.xlsx"/>
    <b v="0"/>
    <m/>
  </r>
  <r>
    <x v="1"/>
    <x v="1"/>
    <x v="16"/>
    <x v="3"/>
    <x v="2"/>
    <x v="0"/>
    <x v="0"/>
    <x v="1"/>
    <x v="1"/>
    <n v="1"/>
    <s v="St Dhh Main Theatre"/>
    <d v="2026-08-05T00:00:00"/>
    <d v="2026-08-05T13:30:00"/>
    <d v="2026-08-05T18:00:00"/>
    <s v="991229929564"/>
    <s v="766349"/>
    <s v="Ureteric stent insertion"/>
    <m/>
    <s v="Urology"/>
    <s v="Dr Dummy 21"/>
    <d v="2026-08-05T17:01:00"/>
    <d v="2026-08-05T17:31:00"/>
    <m/>
    <m/>
    <n v="1"/>
    <s v="AUGUST-26-dummy-data.xlsx"/>
    <b v="0"/>
    <m/>
  </r>
  <r>
    <x v="1"/>
    <x v="1"/>
    <x v="16"/>
    <x v="3"/>
    <x v="2"/>
    <x v="0"/>
    <x v="0"/>
    <x v="1"/>
    <x v="1"/>
    <n v="1"/>
    <s v="St Dhh Main Theatre"/>
    <d v="2026-08-05T00:00:00"/>
    <d v="2026-08-05T13:30:00"/>
    <d v="2026-08-05T18:00:00"/>
    <s v="999726824810"/>
    <s v="750029"/>
    <s v="Bladder biopsy"/>
    <m/>
    <s v="Urology"/>
    <s v="Dr Dummy 21"/>
    <d v="2026-08-05T15:55:00"/>
    <d v="2026-08-05T16:36:00"/>
    <m/>
    <m/>
    <n v="1"/>
    <s v="AUGUST-26-dummy-data.xlsx"/>
    <b v="0"/>
    <m/>
  </r>
  <r>
    <x v="1"/>
    <x v="1"/>
    <x v="16"/>
    <x v="3"/>
    <x v="2"/>
    <x v="0"/>
    <x v="0"/>
    <x v="0"/>
    <x v="0"/>
    <n v="1"/>
    <s v="St Dhh Main Theatre"/>
    <d v="2026-08-10T00:00:00"/>
    <d v="2026-08-10T09:00:00"/>
    <d v="2026-08-10T13:30:00"/>
    <m/>
    <m/>
    <m/>
    <m/>
    <m/>
    <m/>
    <m/>
    <m/>
    <n v="4"/>
    <n v="0"/>
    <n v="4"/>
    <s v="AUGUST-26-dummy-data.xlsx"/>
    <b v="0"/>
    <n v="0"/>
  </r>
  <r>
    <x v="1"/>
    <x v="1"/>
    <x v="16"/>
    <x v="3"/>
    <x v="2"/>
    <x v="0"/>
    <x v="0"/>
    <x v="0"/>
    <x v="1"/>
    <n v="1"/>
    <s v="St Dhh Main Theatre"/>
    <d v="2026-08-10T00:00:00"/>
    <d v="2026-08-10T09:00:00"/>
    <d v="2026-08-10T13:30:00"/>
    <s v="945545199629"/>
    <s v="841061"/>
    <s v="Hysteroscopy"/>
    <s v="Wound dressing"/>
    <s v="Gynaecology"/>
    <s v="Dr Dummy 05"/>
    <d v="2026-08-10T12:28:00"/>
    <d v="2026-08-10T13:05:00"/>
    <m/>
    <m/>
    <n v="1"/>
    <s v="AUGUST-26-dummy-data.xlsx"/>
    <b v="0"/>
    <m/>
  </r>
  <r>
    <x v="1"/>
    <x v="1"/>
    <x v="16"/>
    <x v="3"/>
    <x v="2"/>
    <x v="0"/>
    <x v="0"/>
    <x v="0"/>
    <x v="1"/>
    <n v="1"/>
    <s v="St Dhh Main Theatre"/>
    <d v="2026-08-10T00:00:00"/>
    <d v="2026-08-10T09:00:00"/>
    <d v="2026-08-10T13:30:00"/>
    <s v="969693217728"/>
    <s v="780542"/>
    <s v="Cervical polypectomy"/>
    <m/>
    <s v="Gynaecology"/>
    <s v="Dr Dummy 05"/>
    <d v="2026-08-10T09:06:00"/>
    <d v="2026-08-10T09:52:00"/>
    <m/>
    <m/>
    <n v="1"/>
    <s v="AUGUST-26-dummy-data.xlsx"/>
    <b v="0"/>
    <m/>
  </r>
  <r>
    <x v="1"/>
    <x v="1"/>
    <x v="16"/>
    <x v="3"/>
    <x v="2"/>
    <x v="0"/>
    <x v="0"/>
    <x v="0"/>
    <x v="1"/>
    <n v="1"/>
    <s v="St Dhh Main Theatre"/>
    <d v="2026-08-10T00:00:00"/>
    <d v="2026-08-10T09:00:00"/>
    <d v="2026-08-10T13:30:00"/>
    <s v="993403976898"/>
    <s v="934765"/>
    <s v="Diagnostic laparoscopy"/>
    <m/>
    <s v="Gynaecology"/>
    <s v="Dr Dummy 05"/>
    <d v="2026-08-10T10:17:00"/>
    <d v="2026-08-10T11:01:00"/>
    <m/>
    <m/>
    <n v="1"/>
    <s v="AUGUST-26-dummy-data.xlsx"/>
    <b v="0"/>
    <m/>
  </r>
  <r>
    <x v="1"/>
    <x v="1"/>
    <x v="16"/>
    <x v="3"/>
    <x v="2"/>
    <x v="0"/>
    <x v="0"/>
    <x v="0"/>
    <x v="1"/>
    <n v="1"/>
    <s v="St Dhh Main Theatre"/>
    <d v="2026-08-10T00:00:00"/>
    <d v="2026-08-10T09:00:00"/>
    <d v="2026-08-10T13:30:00"/>
    <s v="995988424051"/>
    <s v="865457"/>
    <s v="Diagnostic laparoscopy"/>
    <m/>
    <s v="Gynaecology"/>
    <s v="Dr Dummy 05"/>
    <d v="2026-08-10T11:26:00"/>
    <d v="2026-08-10T12:02:00"/>
    <m/>
    <m/>
    <n v="1"/>
    <s v="AUGUST-26-dummy-data.xlsx"/>
    <b v="0"/>
    <m/>
  </r>
  <r>
    <x v="1"/>
    <x v="1"/>
    <x v="16"/>
    <x v="4"/>
    <x v="1"/>
    <x v="0"/>
    <x v="0"/>
    <x v="4"/>
    <x v="0"/>
    <n v="1"/>
    <s v="St Dhh Main Theatre"/>
    <d v="2026-07-02T00:00:00"/>
    <d v="2026-07-02T08:00:00"/>
    <d v="2026-07-02T13:00:00"/>
    <m/>
    <m/>
    <m/>
    <m/>
    <m/>
    <m/>
    <m/>
    <m/>
    <n v="4"/>
    <n v="0"/>
    <n v="4"/>
    <s v="JULY-26-dummy-data.xlsx"/>
    <b v="0"/>
    <n v="0"/>
  </r>
  <r>
    <x v="1"/>
    <x v="1"/>
    <x v="16"/>
    <x v="4"/>
    <x v="1"/>
    <x v="0"/>
    <x v="0"/>
    <x v="4"/>
    <x v="1"/>
    <n v="1"/>
    <s v="St Dhh Main Theatre"/>
    <d v="2026-07-02T00:00:00"/>
    <d v="2026-07-02T08:00:00"/>
    <d v="2026-07-02T13:00:00"/>
    <s v="731320855044"/>
    <s v="70209549"/>
    <s v="Incision and drainage of abscess"/>
    <s v="Wound closure"/>
    <s v="General Surgery"/>
    <s v="Dr Dummy 06"/>
    <d v="2026-07-02T09:20:00"/>
    <d v="2026-07-02T09:54:00"/>
    <m/>
    <m/>
    <n v="1"/>
    <s v="JULY-26-dummy-data.xlsx"/>
    <b v="0"/>
    <m/>
  </r>
  <r>
    <x v="1"/>
    <x v="1"/>
    <x v="16"/>
    <x v="4"/>
    <x v="1"/>
    <x v="0"/>
    <x v="0"/>
    <x v="4"/>
    <x v="1"/>
    <n v="1"/>
    <s v="St Dhh Main Theatre"/>
    <d v="2026-07-02T00:00:00"/>
    <d v="2026-07-02T08:00:00"/>
    <d v="2026-07-02T13:00:00"/>
    <s v="772748711215"/>
    <s v="70216431"/>
    <s v="Incision and drainage of abscess"/>
    <s v="Wound dressing"/>
    <s v="General Surgery"/>
    <s v="Dr Dummy 06"/>
    <d v="2026-07-02T11:50:00"/>
    <d v="2026-07-02T12:39:00"/>
    <m/>
    <m/>
    <n v="1"/>
    <s v="JULY-26-dummy-data.xlsx"/>
    <b v="0"/>
    <m/>
  </r>
  <r>
    <x v="1"/>
    <x v="1"/>
    <x v="16"/>
    <x v="4"/>
    <x v="1"/>
    <x v="0"/>
    <x v="0"/>
    <x v="4"/>
    <x v="1"/>
    <n v="1"/>
    <s v="St Dhh Main Theatre"/>
    <d v="2026-07-02T00:00:00"/>
    <d v="2026-07-02T08:00:00"/>
    <d v="2026-07-02T13:00:00"/>
    <s v="796278466329"/>
    <s v="70113328"/>
    <s v="Excision of skin lesion"/>
    <s v="Tissue biopsy"/>
    <s v="General Surgery"/>
    <s v="Dr Dummy 06"/>
    <d v="2026-07-02T08:09:00"/>
    <d v="2026-07-02T08:58:00"/>
    <m/>
    <m/>
    <n v="1"/>
    <s v="JULY-26-dummy-data.xlsx"/>
    <b v="0"/>
    <m/>
  </r>
  <r>
    <x v="1"/>
    <x v="1"/>
    <x v="16"/>
    <x v="4"/>
    <x v="1"/>
    <x v="0"/>
    <x v="0"/>
    <x v="4"/>
    <x v="1"/>
    <n v="1"/>
    <s v="St Dhh Main Theatre"/>
    <d v="2026-07-02T00:00:00"/>
    <d v="2026-07-02T08:00:00"/>
    <d v="2026-07-02T13:00:00"/>
    <s v="797300339209"/>
    <s v="70212194"/>
    <s v="Laparoscopic appendicectomy"/>
    <s v="Wound dressing"/>
    <s v="General Surgery"/>
    <s v="Dr Dummy 06"/>
    <d v="2026-07-02T10:34:00"/>
    <d v="2026-07-02T11:30:00"/>
    <m/>
    <m/>
    <n v="1"/>
    <s v="JULY-26-dummy-data.xlsx"/>
    <b v="0"/>
    <m/>
  </r>
  <r>
    <x v="1"/>
    <x v="1"/>
    <x v="16"/>
    <x v="4"/>
    <x v="2"/>
    <x v="0"/>
    <x v="0"/>
    <x v="7"/>
    <x v="0"/>
    <n v="1"/>
    <s v="St Dhh Main Theatre"/>
    <d v="2026-08-20T00:00:00"/>
    <d v="2026-08-20T08:00:00"/>
    <d v="2026-08-20T13:00:00"/>
    <m/>
    <m/>
    <m/>
    <m/>
    <m/>
    <m/>
    <m/>
    <m/>
    <n v="4"/>
    <n v="0"/>
    <n v="4"/>
    <s v="AUGUST-26-dummy-data.xlsx"/>
    <b v="0"/>
    <n v="0"/>
  </r>
  <r>
    <x v="1"/>
    <x v="1"/>
    <x v="16"/>
    <x v="4"/>
    <x v="2"/>
    <x v="0"/>
    <x v="0"/>
    <x v="7"/>
    <x v="1"/>
    <n v="1"/>
    <s v="St Dhh Main Theatre"/>
    <d v="2026-08-20T00:00:00"/>
    <d v="2026-08-20T08:00:00"/>
    <d v="2026-08-20T13:00:00"/>
    <s v="970115564949"/>
    <s v="803064"/>
    <s v="Hand wound repair"/>
    <m/>
    <s v="Plastic Surgery"/>
    <s v="Dr Dummy 10"/>
    <d v="2026-08-20T10:36:00"/>
    <d v="2026-08-20T11:22:00"/>
    <m/>
    <m/>
    <n v="1"/>
    <s v="AUGUST-26-dummy-data.xlsx"/>
    <b v="0"/>
    <m/>
  </r>
  <r>
    <x v="1"/>
    <x v="1"/>
    <x v="16"/>
    <x v="4"/>
    <x v="2"/>
    <x v="0"/>
    <x v="0"/>
    <x v="7"/>
    <x v="1"/>
    <n v="1"/>
    <s v="St Dhh Main Theatre"/>
    <d v="2026-08-20T00:00:00"/>
    <d v="2026-08-20T08:00:00"/>
    <d v="2026-08-20T13:00:00"/>
    <s v="976218250509"/>
    <s v="721112"/>
    <s v="Hand wound repair"/>
    <s v="Wound dressing"/>
    <s v="Plastic Surgery"/>
    <s v="Dr Dummy 10"/>
    <d v="2026-08-20T09:19:00"/>
    <d v="2026-08-20T10:01:00"/>
    <m/>
    <m/>
    <n v="1"/>
    <s v="AUGUST-26-dummy-data.xlsx"/>
    <b v="0"/>
    <m/>
  </r>
  <r>
    <x v="1"/>
    <x v="1"/>
    <x v="16"/>
    <x v="4"/>
    <x v="2"/>
    <x v="0"/>
    <x v="0"/>
    <x v="7"/>
    <x v="1"/>
    <n v="1"/>
    <s v="St Dhh Main Theatre"/>
    <d v="2026-08-20T00:00:00"/>
    <d v="2026-08-20T08:00:00"/>
    <d v="2026-08-20T13:00:00"/>
    <s v="983234198320"/>
    <s v="782703"/>
    <s v="Excision of skin lesion"/>
    <m/>
    <s v="Plastic Surgery"/>
    <s v="Dr Dummy 10"/>
    <d v="2026-08-20T08:12:00"/>
    <d v="2026-08-20T08:44:00"/>
    <m/>
    <m/>
    <n v="1"/>
    <s v="AUGUST-26-dummy-data.xlsx"/>
    <b v="0"/>
    <m/>
  </r>
  <r>
    <x v="1"/>
    <x v="1"/>
    <x v="16"/>
    <x v="4"/>
    <x v="2"/>
    <x v="0"/>
    <x v="0"/>
    <x v="7"/>
    <x v="1"/>
    <n v="1"/>
    <s v="St Dhh Main Theatre"/>
    <d v="2026-08-20T00:00:00"/>
    <d v="2026-08-20T08:00:00"/>
    <d v="2026-08-20T13:00:00"/>
    <s v="991110661252"/>
    <s v="991087"/>
    <s v="Skin graft"/>
    <s v="Local anaesthetic infiltration"/>
    <s v="Plastic Surgery"/>
    <s v="Dr Dummy 10"/>
    <d v="2026-08-20T11:56:00"/>
    <d v="2026-08-20T12:52:00"/>
    <m/>
    <m/>
    <n v="1"/>
    <s v="AUGUST-26-dummy-data.xlsx"/>
    <b v="0"/>
    <m/>
  </r>
  <r>
    <x v="1"/>
    <x v="1"/>
    <x v="16"/>
    <x v="5"/>
    <x v="0"/>
    <x v="0"/>
    <x v="0"/>
    <x v="6"/>
    <x v="0"/>
    <n v="1"/>
    <s v="St Dhh Main Theatre"/>
    <d v="2026-06-12T00:00:00"/>
    <d v="2026-06-12T08:00:00"/>
    <d v="2026-06-12T14:00:00"/>
    <m/>
    <m/>
    <m/>
    <m/>
    <m/>
    <m/>
    <m/>
    <m/>
    <n v="4"/>
    <n v="0"/>
    <n v="4"/>
    <s v="JUNE-26-dummy-data.xlsx"/>
    <b v="0"/>
    <n v="0"/>
  </r>
  <r>
    <x v="1"/>
    <x v="1"/>
    <x v="16"/>
    <x v="5"/>
    <x v="0"/>
    <x v="0"/>
    <x v="0"/>
    <x v="6"/>
    <x v="1"/>
    <n v="1"/>
    <s v="St Dhh Main Theatre"/>
    <d v="2026-06-12T00:00:00"/>
    <d v="2026-06-12T08:00:00"/>
    <d v="2026-06-12T14:00:00"/>
    <s v="650917979236"/>
    <s v="60218986"/>
    <s v="Wrist fracture fixation"/>
    <m/>
    <s v="Trauma and Orthopaedics"/>
    <s v="Dr Dummy 11"/>
    <d v="2026-06-12T08:06:00"/>
    <d v="2026-06-12T09:01:00"/>
    <m/>
    <m/>
    <n v="1"/>
    <s v="JUNE-26-dummy-data.xlsx"/>
    <b v="0"/>
    <m/>
  </r>
  <r>
    <x v="1"/>
    <x v="1"/>
    <x v="16"/>
    <x v="5"/>
    <x v="0"/>
    <x v="0"/>
    <x v="0"/>
    <x v="6"/>
    <x v="1"/>
    <n v="1"/>
    <s v="St Dhh Main Theatre"/>
    <d v="2026-06-12T00:00:00"/>
    <d v="2026-06-12T08:00:00"/>
    <d v="2026-06-12T14:00:00"/>
    <s v="654071942995"/>
    <s v="60073567"/>
    <s v="Knee arthroscopy"/>
    <s v="Wound closure"/>
    <s v="Trauma and Orthopaedics"/>
    <s v="Dr Dummy 11"/>
    <d v="2026-06-12T11:04:00"/>
    <d v="2026-06-12T11:54:00"/>
    <m/>
    <m/>
    <n v="1"/>
    <s v="JUNE-26-dummy-data.xlsx"/>
    <b v="0"/>
    <m/>
  </r>
  <r>
    <x v="1"/>
    <x v="1"/>
    <x v="16"/>
    <x v="5"/>
    <x v="0"/>
    <x v="0"/>
    <x v="0"/>
    <x v="6"/>
    <x v="1"/>
    <n v="1"/>
    <s v="St Dhh Main Theatre"/>
    <d v="2026-06-12T00:00:00"/>
    <d v="2026-06-12T08:00:00"/>
    <d v="2026-06-12T14:00:00"/>
    <s v="666393692115"/>
    <s v="60251928"/>
    <s v="Wrist fracture fixation"/>
    <m/>
    <s v="Trauma and Orthopaedics"/>
    <s v="Dr Dummy 11"/>
    <d v="2026-06-12T12:38:00"/>
    <d v="2026-06-12T13:41:00"/>
    <m/>
    <m/>
    <n v="1"/>
    <s v="JUNE-26-dummy-data.xlsx"/>
    <b v="0"/>
    <m/>
  </r>
  <r>
    <x v="1"/>
    <x v="1"/>
    <x v="16"/>
    <x v="5"/>
    <x v="0"/>
    <x v="0"/>
    <x v="0"/>
    <x v="6"/>
    <x v="1"/>
    <n v="1"/>
    <s v="St Dhh Main Theatre"/>
    <d v="2026-06-12T00:00:00"/>
    <d v="2026-06-12T08:00:00"/>
    <d v="2026-06-12T14:00:00"/>
    <s v="667825928422"/>
    <s v="60231347"/>
    <s v="Removal of metalwork"/>
    <m/>
    <s v="Trauma and Orthopaedics"/>
    <s v="Dr Dummy 11"/>
    <d v="2026-06-12T09:39:00"/>
    <d v="2026-06-12T10:36:00"/>
    <m/>
    <m/>
    <n v="1"/>
    <s v="JUNE-26-dummy-data.xlsx"/>
    <b v="0"/>
    <m/>
  </r>
  <r>
    <x v="1"/>
    <x v="1"/>
    <x v="16"/>
    <x v="6"/>
    <x v="2"/>
    <x v="0"/>
    <x v="0"/>
    <x v="4"/>
    <x v="0"/>
    <n v="1"/>
    <s v="St Dhh Main Theatre"/>
    <d v="2026-08-07T00:00:00"/>
    <d v="2026-08-07T09:00:00"/>
    <d v="2026-08-07T16:00:00"/>
    <m/>
    <m/>
    <m/>
    <m/>
    <m/>
    <m/>
    <m/>
    <m/>
    <n v="4"/>
    <n v="0"/>
    <n v="4"/>
    <s v="AUGUST-26-dummy-data.xlsx"/>
    <b v="0"/>
    <n v="0"/>
  </r>
  <r>
    <x v="1"/>
    <x v="1"/>
    <x v="16"/>
    <x v="6"/>
    <x v="2"/>
    <x v="0"/>
    <x v="0"/>
    <x v="4"/>
    <x v="1"/>
    <n v="1"/>
    <s v="St Dhh Main Theatre"/>
    <d v="2026-08-07T00:00:00"/>
    <d v="2026-08-07T09:00:00"/>
    <d v="2026-08-07T16:00:00"/>
    <s v="921578462770"/>
    <s v="743052"/>
    <s v="Laparoscopic cholecystectomy"/>
    <m/>
    <s v="General Surgery"/>
    <s v="Dr Dummy 12"/>
    <d v="2026-08-07T12:33:00"/>
    <d v="2026-08-07T13:42:00"/>
    <m/>
    <m/>
    <n v="1"/>
    <s v="AUGUST-26-dummy-data.xlsx"/>
    <b v="0"/>
    <m/>
  </r>
  <r>
    <x v="1"/>
    <x v="1"/>
    <x v="16"/>
    <x v="6"/>
    <x v="2"/>
    <x v="0"/>
    <x v="0"/>
    <x v="4"/>
    <x v="1"/>
    <n v="1"/>
    <s v="St Dhh Main Theatre"/>
    <d v="2026-08-07T00:00:00"/>
    <d v="2026-08-07T09:00:00"/>
    <d v="2026-08-07T16:00:00"/>
    <s v="923869329876"/>
    <s v="759761"/>
    <s v="Inguinal hernia repair"/>
    <s v="Tissue biopsy"/>
    <s v="General Surgery"/>
    <s v="Dr Dummy 12"/>
    <d v="2026-08-07T10:56:00"/>
    <d v="2026-08-07T12:14:00"/>
    <m/>
    <m/>
    <n v="1"/>
    <s v="AUGUST-26-dummy-data.xlsx"/>
    <b v="0"/>
    <m/>
  </r>
  <r>
    <x v="1"/>
    <x v="1"/>
    <x v="16"/>
    <x v="6"/>
    <x v="2"/>
    <x v="0"/>
    <x v="0"/>
    <x v="4"/>
    <x v="1"/>
    <n v="1"/>
    <s v="St Dhh Main Theatre"/>
    <d v="2026-08-07T00:00:00"/>
    <d v="2026-08-07T09:00:00"/>
    <d v="2026-08-07T16:00:00"/>
    <s v="957841794727"/>
    <s v="810930"/>
    <s v="Inguinal hernia repair"/>
    <s v="Tissue biopsy"/>
    <s v="General Surgery"/>
    <s v="Dr Dummy 12"/>
    <d v="2026-08-07T14:18:00"/>
    <d v="2026-08-07T15:28:00"/>
    <m/>
    <m/>
    <n v="1"/>
    <s v="AUGUST-26-dummy-data.xlsx"/>
    <b v="0"/>
    <m/>
  </r>
  <r>
    <x v="1"/>
    <x v="1"/>
    <x v="16"/>
    <x v="6"/>
    <x v="2"/>
    <x v="0"/>
    <x v="0"/>
    <x v="4"/>
    <x v="1"/>
    <n v="1"/>
    <s v="St Dhh Main Theatre"/>
    <d v="2026-08-07T00:00:00"/>
    <d v="2026-08-07T09:00:00"/>
    <d v="2026-08-07T16:00:00"/>
    <s v="985531441982"/>
    <s v="841224"/>
    <s v="Excision of skin lesion"/>
    <s v="Wound dressing"/>
    <s v="General Surgery"/>
    <s v="Dr Dummy 12"/>
    <d v="2026-08-07T09:04:00"/>
    <d v="2026-08-07T10:04:00"/>
    <m/>
    <m/>
    <n v="1"/>
    <s v="AUGUST-26-dummy-data.xlsx"/>
    <b v="0"/>
    <m/>
  </r>
  <r>
    <x v="1"/>
    <x v="1"/>
    <x v="16"/>
    <x v="6"/>
    <x v="2"/>
    <x v="0"/>
    <x v="0"/>
    <x v="4"/>
    <x v="0"/>
    <n v="1"/>
    <s v="St Dhh Main Theatre"/>
    <d v="2026-08-11T00:00:00"/>
    <d v="2026-08-11T09:00:00"/>
    <d v="2026-08-11T16:00:00"/>
    <m/>
    <m/>
    <m/>
    <m/>
    <m/>
    <m/>
    <m/>
    <m/>
    <n v="4"/>
    <n v="0"/>
    <n v="4"/>
    <s v="AUGUST-26-dummy-data.xlsx"/>
    <b v="0"/>
    <n v="0"/>
  </r>
  <r>
    <x v="1"/>
    <x v="1"/>
    <x v="16"/>
    <x v="6"/>
    <x v="2"/>
    <x v="0"/>
    <x v="0"/>
    <x v="4"/>
    <x v="1"/>
    <n v="1"/>
    <s v="St Dhh Main Theatre"/>
    <d v="2026-08-11T00:00:00"/>
    <d v="2026-08-11T09:00:00"/>
    <d v="2026-08-11T16:00:00"/>
    <s v="922484852303"/>
    <s v="767162"/>
    <s v="Laparoscopic cholecystectomy"/>
    <m/>
    <s v="General Surgery"/>
    <s v="Dr Dummy 24"/>
    <d v="2026-08-11T12:36:00"/>
    <d v="2026-08-11T13:31:00"/>
    <m/>
    <m/>
    <n v="1"/>
    <s v="AUGUST-26-dummy-data.xlsx"/>
    <b v="0"/>
    <m/>
  </r>
  <r>
    <x v="1"/>
    <x v="1"/>
    <x v="16"/>
    <x v="6"/>
    <x v="2"/>
    <x v="0"/>
    <x v="0"/>
    <x v="4"/>
    <x v="1"/>
    <n v="1"/>
    <s v="St Dhh Main Theatre"/>
    <d v="2026-08-11T00:00:00"/>
    <d v="2026-08-11T09:00:00"/>
    <d v="2026-08-11T16:00:00"/>
    <s v="922635682997"/>
    <s v="951547"/>
    <s v="Laparoscopic appendicectomy"/>
    <s v="Wound closure"/>
    <s v="General Surgery"/>
    <s v="Dr Dummy 24"/>
    <d v="2026-08-11T10:54:00"/>
    <d v="2026-08-11T12:14:00"/>
    <m/>
    <m/>
    <n v="1"/>
    <s v="AUGUST-26-dummy-data.xlsx"/>
    <b v="0"/>
    <m/>
  </r>
  <r>
    <x v="1"/>
    <x v="1"/>
    <x v="16"/>
    <x v="6"/>
    <x v="2"/>
    <x v="0"/>
    <x v="0"/>
    <x v="4"/>
    <x v="1"/>
    <n v="1"/>
    <s v="St Dhh Main Theatre"/>
    <d v="2026-08-11T00:00:00"/>
    <d v="2026-08-11T09:00:00"/>
    <d v="2026-08-11T16:00:00"/>
    <s v="937720474670"/>
    <s v="990122"/>
    <s v="Laparoscopic cholecystectomy"/>
    <s v="Wound dressing"/>
    <s v="General Surgery"/>
    <s v="Dr Dummy 24"/>
    <d v="2026-08-11T09:12:00"/>
    <d v="2026-08-11T10:37:00"/>
    <m/>
    <m/>
    <n v="1"/>
    <s v="AUGUST-26-dummy-data.xlsx"/>
    <b v="0"/>
    <m/>
  </r>
  <r>
    <x v="1"/>
    <x v="1"/>
    <x v="16"/>
    <x v="6"/>
    <x v="2"/>
    <x v="0"/>
    <x v="0"/>
    <x v="4"/>
    <x v="1"/>
    <n v="1"/>
    <s v="St Dhh Main Theatre"/>
    <d v="2026-08-11T00:00:00"/>
    <d v="2026-08-11T09:00:00"/>
    <d v="2026-08-11T16:00:00"/>
    <s v="999224206920"/>
    <s v="989898"/>
    <s v="Excision of skin lesion"/>
    <m/>
    <s v="General Surgery"/>
    <s v="Dr Dummy 24"/>
    <d v="2026-08-11T14:24:00"/>
    <d v="2026-08-11T15:43:00"/>
    <m/>
    <m/>
    <n v="1"/>
    <s v="AUGUST-26-dummy-data.xlsx"/>
    <b v="0"/>
    <m/>
  </r>
  <r>
    <x v="1"/>
    <x v="1"/>
    <x v="16"/>
    <x v="6"/>
    <x v="2"/>
    <x v="0"/>
    <x v="0"/>
    <x v="0"/>
    <x v="0"/>
    <n v="1"/>
    <s v="St Dhh Main Theatre"/>
    <d v="2026-08-23T00:00:00"/>
    <d v="2026-08-23T08:00:00"/>
    <d v="2026-08-23T15:00:00"/>
    <m/>
    <m/>
    <m/>
    <m/>
    <m/>
    <m/>
    <m/>
    <m/>
    <n v="4"/>
    <n v="0"/>
    <n v="4"/>
    <s v="AUGUST-26-dummy-data.xlsx"/>
    <b v="0"/>
    <n v="0"/>
  </r>
  <r>
    <x v="1"/>
    <x v="1"/>
    <x v="16"/>
    <x v="6"/>
    <x v="2"/>
    <x v="0"/>
    <x v="0"/>
    <x v="0"/>
    <x v="1"/>
    <n v="1"/>
    <s v="St Dhh Main Theatre"/>
    <d v="2026-08-23T00:00:00"/>
    <d v="2026-08-23T08:00:00"/>
    <d v="2026-08-23T15:00:00"/>
    <s v="923728563007"/>
    <s v="729842"/>
    <s v="Hysteroscopy"/>
    <m/>
    <s v="Gynaecology"/>
    <s v="Dr Dummy 20"/>
    <d v="2026-08-23T08:05:00"/>
    <d v="2026-08-23T09:21:00"/>
    <m/>
    <m/>
    <n v="1"/>
    <s v="AUGUST-26-dummy-data.xlsx"/>
    <b v="0"/>
    <m/>
  </r>
  <r>
    <x v="1"/>
    <x v="1"/>
    <x v="16"/>
    <x v="6"/>
    <x v="2"/>
    <x v="0"/>
    <x v="0"/>
    <x v="0"/>
    <x v="1"/>
    <n v="1"/>
    <s v="St Dhh Main Theatre"/>
    <d v="2026-08-23T00:00:00"/>
    <d v="2026-08-23T08:00:00"/>
    <d v="2026-08-23T15:00:00"/>
    <s v="943501523439"/>
    <s v="990730"/>
    <s v="Cervical polypectomy"/>
    <s v="Diagnostic examination"/>
    <s v="Gynaecology"/>
    <s v="Dr Dummy 20"/>
    <d v="2026-08-23T09:48:00"/>
    <d v="2026-08-23T10:55:00"/>
    <m/>
    <m/>
    <n v="1"/>
    <s v="AUGUST-26-dummy-data.xlsx"/>
    <b v="0"/>
    <m/>
  </r>
  <r>
    <x v="1"/>
    <x v="1"/>
    <x v="16"/>
    <x v="6"/>
    <x v="2"/>
    <x v="0"/>
    <x v="0"/>
    <x v="0"/>
    <x v="1"/>
    <n v="1"/>
    <s v="St Dhh Main Theatre"/>
    <d v="2026-08-23T00:00:00"/>
    <d v="2026-08-23T08:00:00"/>
    <d v="2026-08-23T15:00:00"/>
    <s v="963275378010"/>
    <s v="916571"/>
    <s v="Diagnostic laparoscopy"/>
    <m/>
    <s v="Gynaecology"/>
    <s v="Dr Dummy 20"/>
    <d v="2026-08-23T13:26:00"/>
    <d v="2026-08-23T14:39:00"/>
    <m/>
    <m/>
    <n v="1"/>
    <s v="AUGUST-26-dummy-data.xlsx"/>
    <b v="0"/>
    <m/>
  </r>
  <r>
    <x v="1"/>
    <x v="1"/>
    <x v="16"/>
    <x v="6"/>
    <x v="2"/>
    <x v="0"/>
    <x v="0"/>
    <x v="0"/>
    <x v="1"/>
    <n v="1"/>
    <s v="St Dhh Main Theatre"/>
    <d v="2026-08-23T00:00:00"/>
    <d v="2026-08-23T08:00:00"/>
    <d v="2026-08-23T15:00:00"/>
    <s v="990476424618"/>
    <s v="982889"/>
    <s v="Cervical polypectomy"/>
    <m/>
    <s v="Gynaecology"/>
    <s v="Dr Dummy 20"/>
    <d v="2026-08-23T11:42:00"/>
    <d v="2026-08-23T13:03:00"/>
    <m/>
    <m/>
    <n v="1"/>
    <s v="AUGUST-26-dummy-data.xlsx"/>
    <b v="0"/>
    <m/>
  </r>
  <r>
    <x v="1"/>
    <x v="1"/>
    <x v="16"/>
    <x v="7"/>
    <x v="0"/>
    <x v="0"/>
    <x v="0"/>
    <x v="4"/>
    <x v="0"/>
    <n v="1"/>
    <s v="St Dhh Main Theatre"/>
    <d v="2026-06-01T00:00:00"/>
    <d v="2026-06-01T08:00:00"/>
    <d v="2026-06-01T16:00:00"/>
    <m/>
    <m/>
    <m/>
    <m/>
    <m/>
    <m/>
    <m/>
    <m/>
    <n v="4"/>
    <n v="0"/>
    <n v="4"/>
    <s v="JUNE-26-dummy-data.xlsx"/>
    <b v="0"/>
    <n v="0"/>
  </r>
  <r>
    <x v="1"/>
    <x v="1"/>
    <x v="16"/>
    <x v="7"/>
    <x v="0"/>
    <x v="0"/>
    <x v="0"/>
    <x v="4"/>
    <x v="1"/>
    <n v="1"/>
    <s v="St Dhh Main Theatre"/>
    <d v="2026-06-01T00:00:00"/>
    <d v="2026-06-01T08:00:00"/>
    <d v="2026-06-01T16:00:00"/>
    <s v="626902840402"/>
    <s v="60222084"/>
    <s v="Inguinal hernia repair"/>
    <m/>
    <s v="General Surgery"/>
    <s v="Dr Dummy 14"/>
    <d v="2026-06-01T14:04:00"/>
    <d v="2026-06-01T15:31:00"/>
    <m/>
    <m/>
    <n v="1"/>
    <s v="JUNE-26-dummy-data.xlsx"/>
    <b v="0"/>
    <m/>
  </r>
  <r>
    <x v="1"/>
    <x v="1"/>
    <x v="16"/>
    <x v="7"/>
    <x v="0"/>
    <x v="0"/>
    <x v="0"/>
    <x v="4"/>
    <x v="1"/>
    <n v="1"/>
    <s v="St Dhh Main Theatre"/>
    <d v="2026-06-01T00:00:00"/>
    <d v="2026-06-01T08:00:00"/>
    <d v="2026-06-01T16:00:00"/>
    <s v="656162250530"/>
    <s v="60281014"/>
    <s v="Incision and drainage of abscess"/>
    <m/>
    <s v="General Surgery"/>
    <s v="Dr Dummy 14"/>
    <d v="2026-06-01T10:06:00"/>
    <d v="2026-06-01T11:07:00"/>
    <m/>
    <m/>
    <n v="1"/>
    <s v="JUNE-26-dummy-data.xlsx"/>
    <b v="0"/>
    <m/>
  </r>
  <r>
    <x v="1"/>
    <x v="1"/>
    <x v="16"/>
    <x v="7"/>
    <x v="0"/>
    <x v="0"/>
    <x v="0"/>
    <x v="4"/>
    <x v="1"/>
    <n v="1"/>
    <s v="St Dhh Main Theatre"/>
    <d v="2026-06-01T00:00:00"/>
    <d v="2026-06-01T08:00:00"/>
    <d v="2026-06-01T16:00:00"/>
    <s v="658944282819"/>
    <s v="60167904"/>
    <s v="Incision and drainage of abscess"/>
    <s v="Local anaesthetic infiltration"/>
    <s v="General Surgery"/>
    <s v="Dr Dummy 14"/>
    <d v="2026-06-01T08:04:00"/>
    <d v="2026-06-01T09:23:00"/>
    <m/>
    <m/>
    <n v="1"/>
    <s v="JUNE-26-dummy-data.xlsx"/>
    <b v="0"/>
    <m/>
  </r>
  <r>
    <x v="1"/>
    <x v="1"/>
    <x v="16"/>
    <x v="7"/>
    <x v="0"/>
    <x v="0"/>
    <x v="0"/>
    <x v="4"/>
    <x v="1"/>
    <n v="1"/>
    <s v="St Dhh Main Theatre"/>
    <d v="2026-06-01T00:00:00"/>
    <d v="2026-06-01T08:00:00"/>
    <d v="2026-06-01T16:00:00"/>
    <s v="684247782010"/>
    <s v="60188877"/>
    <s v="Laparoscopic cholecystectomy"/>
    <m/>
    <s v="General Surgery"/>
    <s v="Dr Dummy 14"/>
    <d v="2026-06-01T12:10:00"/>
    <d v="2026-06-01T13:20:00"/>
    <m/>
    <m/>
    <n v="1"/>
    <s v="JUNE-26-dummy-data.xlsx"/>
    <b v="0"/>
    <m/>
  </r>
  <r>
    <x v="1"/>
    <x v="1"/>
    <x v="16"/>
    <x v="7"/>
    <x v="0"/>
    <x v="0"/>
    <x v="0"/>
    <x v="6"/>
    <x v="0"/>
    <n v="1"/>
    <s v="St Dhh Main Theatre"/>
    <d v="2026-06-02T00:00:00"/>
    <d v="2026-06-02T08:30:00"/>
    <d v="2026-06-02T16:30:00"/>
    <m/>
    <m/>
    <m/>
    <m/>
    <m/>
    <m/>
    <m/>
    <m/>
    <n v="4"/>
    <n v="0"/>
    <n v="4"/>
    <s v="JUNE-26-dummy-data.xlsx"/>
    <b v="0"/>
    <n v="0"/>
  </r>
  <r>
    <x v="1"/>
    <x v="1"/>
    <x v="16"/>
    <x v="7"/>
    <x v="0"/>
    <x v="0"/>
    <x v="0"/>
    <x v="6"/>
    <x v="1"/>
    <n v="1"/>
    <s v="St Dhh Main Theatre"/>
    <d v="2026-06-02T00:00:00"/>
    <d v="2026-06-02T08:30:00"/>
    <d v="2026-06-02T16:30:00"/>
    <s v="606974601605"/>
    <s v="60067034"/>
    <s v="Knee arthroscopy"/>
    <m/>
    <s v="Trauma and Orthopaedics"/>
    <s v="Dr Dummy 24"/>
    <d v="2026-06-02T14:35:00"/>
    <d v="2026-06-02T15:46:00"/>
    <m/>
    <m/>
    <n v="1"/>
    <s v="JUNE-26-dummy-data.xlsx"/>
    <b v="0"/>
    <m/>
  </r>
  <r>
    <x v="1"/>
    <x v="1"/>
    <x v="16"/>
    <x v="7"/>
    <x v="0"/>
    <x v="0"/>
    <x v="0"/>
    <x v="6"/>
    <x v="1"/>
    <n v="1"/>
    <s v="St Dhh Main Theatre"/>
    <d v="2026-06-02T00:00:00"/>
    <d v="2026-06-02T08:30:00"/>
    <d v="2026-06-02T16:30:00"/>
    <s v="624330885498"/>
    <s v="60272374"/>
    <s v="Knee arthroscopy"/>
    <s v="Wound closure"/>
    <s v="Trauma and Orthopaedics"/>
    <s v="Dr Dummy 24"/>
    <d v="2026-06-02T10:42:00"/>
    <d v="2026-06-02T11:57:00"/>
    <m/>
    <m/>
    <n v="1"/>
    <s v="JUNE-26-dummy-data.xlsx"/>
    <b v="0"/>
    <m/>
  </r>
  <r>
    <x v="1"/>
    <x v="1"/>
    <x v="16"/>
    <x v="7"/>
    <x v="0"/>
    <x v="0"/>
    <x v="0"/>
    <x v="6"/>
    <x v="1"/>
    <n v="1"/>
    <s v="St Dhh Main Theatre"/>
    <d v="2026-06-02T00:00:00"/>
    <d v="2026-06-02T08:30:00"/>
    <d v="2026-06-02T16:30:00"/>
    <s v="658361423434"/>
    <s v="60215847"/>
    <s v="Carpal tunnel release"/>
    <m/>
    <s v="Trauma and Orthopaedics"/>
    <s v="Dr Dummy 24"/>
    <d v="2026-06-02T12:32:00"/>
    <d v="2026-06-02T14:07:00"/>
    <m/>
    <m/>
    <n v="1"/>
    <s v="JUNE-26-dummy-data.xlsx"/>
    <b v="0"/>
    <m/>
  </r>
  <r>
    <x v="1"/>
    <x v="1"/>
    <x v="16"/>
    <x v="7"/>
    <x v="0"/>
    <x v="0"/>
    <x v="0"/>
    <x v="6"/>
    <x v="1"/>
    <n v="1"/>
    <s v="St Dhh Main Theatre"/>
    <d v="2026-06-02T00:00:00"/>
    <d v="2026-06-02T08:30:00"/>
    <d v="2026-06-02T16:30:00"/>
    <s v="686738214268"/>
    <s v="60149139"/>
    <s v="Wrist fracture fixation"/>
    <s v="Tissue biopsy"/>
    <s v="Trauma and Orthopaedics"/>
    <s v="Dr Dummy 24"/>
    <d v="2026-06-02T08:37:00"/>
    <d v="2026-06-02T10:04:00"/>
    <m/>
    <m/>
    <n v="1"/>
    <s v="JUNE-26-dummy-data.xlsx"/>
    <b v="0"/>
    <m/>
  </r>
  <r>
    <x v="1"/>
    <x v="1"/>
    <x v="16"/>
    <x v="7"/>
    <x v="0"/>
    <x v="0"/>
    <x v="0"/>
    <x v="6"/>
    <x v="0"/>
    <n v="1"/>
    <s v="St Dhh Main Theatre"/>
    <d v="2026-06-03T00:00:00"/>
    <d v="2026-06-03T07:30:00"/>
    <d v="2026-06-03T15:30:00"/>
    <m/>
    <m/>
    <m/>
    <m/>
    <m/>
    <m/>
    <m/>
    <m/>
    <n v="4"/>
    <n v="0"/>
    <n v="4"/>
    <s v="JUNE-26-dummy-data.xlsx"/>
    <b v="0"/>
    <n v="0"/>
  </r>
  <r>
    <x v="1"/>
    <x v="1"/>
    <x v="16"/>
    <x v="7"/>
    <x v="0"/>
    <x v="0"/>
    <x v="0"/>
    <x v="6"/>
    <x v="1"/>
    <n v="1"/>
    <s v="St Dhh Main Theatre"/>
    <d v="2026-06-03T00:00:00"/>
    <d v="2026-06-03T07:30:00"/>
    <d v="2026-06-03T15:30:00"/>
    <s v="622229393967"/>
    <s v="60016801"/>
    <s v="Wrist fracture fixation"/>
    <m/>
    <s v="Trauma and Orthopaedics"/>
    <s v="Dr Dummy 19"/>
    <d v="2026-06-03T07:40:00"/>
    <d v="2026-06-03T09:06:00"/>
    <m/>
    <m/>
    <n v="1"/>
    <s v="JUNE-26-dummy-data.xlsx"/>
    <b v="0"/>
    <m/>
  </r>
  <r>
    <x v="1"/>
    <x v="1"/>
    <x v="16"/>
    <x v="7"/>
    <x v="0"/>
    <x v="0"/>
    <x v="0"/>
    <x v="6"/>
    <x v="1"/>
    <n v="1"/>
    <s v="St Dhh Main Theatre"/>
    <d v="2026-06-03T00:00:00"/>
    <d v="2026-06-03T07:30:00"/>
    <d v="2026-06-03T15:30:00"/>
    <s v="628617568150"/>
    <s v="60243699"/>
    <s v="Knee arthroscopy"/>
    <s v="Wound closure"/>
    <s v="Trauma and Orthopaedics"/>
    <s v="Dr Dummy 19"/>
    <d v="2026-06-03T09:39:00"/>
    <d v="2026-06-03T11:03:00"/>
    <m/>
    <m/>
    <n v="1"/>
    <s v="JUNE-26-dummy-data.xlsx"/>
    <b v="0"/>
    <m/>
  </r>
  <r>
    <x v="1"/>
    <x v="1"/>
    <x v="16"/>
    <x v="7"/>
    <x v="0"/>
    <x v="0"/>
    <x v="0"/>
    <x v="6"/>
    <x v="1"/>
    <n v="1"/>
    <s v="St Dhh Main Theatre"/>
    <d v="2026-06-03T00:00:00"/>
    <d v="2026-06-03T07:30:00"/>
    <d v="2026-06-03T15:30:00"/>
    <s v="689667919742"/>
    <s v="60053154"/>
    <s v="Wrist fracture fixation"/>
    <s v="Diagnostic examination"/>
    <s v="Trauma and Orthopaedics"/>
    <s v="Dr Dummy 19"/>
    <d v="2026-06-03T13:39:00"/>
    <d v="2026-06-03T15:04:00"/>
    <m/>
    <m/>
    <n v="1"/>
    <s v="JUNE-26-dummy-data.xlsx"/>
    <b v="0"/>
    <m/>
  </r>
  <r>
    <x v="1"/>
    <x v="1"/>
    <x v="16"/>
    <x v="7"/>
    <x v="0"/>
    <x v="0"/>
    <x v="0"/>
    <x v="6"/>
    <x v="1"/>
    <n v="1"/>
    <s v="St Dhh Main Theatre"/>
    <d v="2026-06-03T00:00:00"/>
    <d v="2026-06-03T07:30:00"/>
    <d v="2026-06-03T15:30:00"/>
    <s v="689783426652"/>
    <s v="60245571"/>
    <s v="Wrist fracture fixation"/>
    <m/>
    <s v="Trauma and Orthopaedics"/>
    <s v="Dr Dummy 19"/>
    <d v="2026-06-03T11:37:00"/>
    <d v="2026-06-03T12:47:00"/>
    <m/>
    <m/>
    <n v="1"/>
    <s v="JUNE-26-dummy-data.xlsx"/>
    <b v="0"/>
    <m/>
  </r>
  <r>
    <x v="1"/>
    <x v="1"/>
    <x v="16"/>
    <x v="7"/>
    <x v="0"/>
    <x v="0"/>
    <x v="0"/>
    <x v="1"/>
    <x v="0"/>
    <n v="1"/>
    <s v="St Dhh Main Theatre"/>
    <d v="2026-06-04T00:00:00"/>
    <d v="2026-06-04T08:00:00"/>
    <d v="2026-06-04T16:00:00"/>
    <m/>
    <m/>
    <m/>
    <m/>
    <m/>
    <m/>
    <m/>
    <m/>
    <n v="4"/>
    <n v="0"/>
    <n v="4"/>
    <s v="JUNE-26-dummy-data.xlsx"/>
    <b v="0"/>
    <n v="0"/>
  </r>
  <r>
    <x v="1"/>
    <x v="1"/>
    <x v="16"/>
    <x v="7"/>
    <x v="0"/>
    <x v="0"/>
    <x v="0"/>
    <x v="1"/>
    <x v="1"/>
    <n v="1"/>
    <s v="St Dhh Main Theatre"/>
    <d v="2026-06-04T00:00:00"/>
    <d v="2026-06-04T08:00:00"/>
    <d v="2026-06-04T16:00:00"/>
    <s v="625347548140"/>
    <s v="60153528"/>
    <s v="Ureteric stent insertion"/>
    <m/>
    <s v="Urology"/>
    <s v="Dr Dummy 24"/>
    <d v="2026-06-04T12:12:00"/>
    <d v="2026-06-04T13:26:00"/>
    <m/>
    <m/>
    <n v="1"/>
    <s v="JUNE-26-dummy-data.xlsx"/>
    <b v="0"/>
    <m/>
  </r>
  <r>
    <x v="1"/>
    <x v="1"/>
    <x v="16"/>
    <x v="7"/>
    <x v="0"/>
    <x v="0"/>
    <x v="0"/>
    <x v="1"/>
    <x v="1"/>
    <n v="1"/>
    <s v="St Dhh Main Theatre"/>
    <d v="2026-06-04T00:00:00"/>
    <d v="2026-06-04T08:00:00"/>
    <d v="2026-06-04T16:00:00"/>
    <s v="636590918129"/>
    <s v="60064822"/>
    <s v="Flexible cystoscopy"/>
    <m/>
    <s v="Urology"/>
    <s v="Dr Dummy 24"/>
    <d v="2026-06-04T10:11:00"/>
    <d v="2026-06-04T11:45:00"/>
    <m/>
    <m/>
    <n v="1"/>
    <s v="JUNE-26-dummy-data.xlsx"/>
    <b v="0"/>
    <m/>
  </r>
  <r>
    <x v="1"/>
    <x v="1"/>
    <x v="16"/>
    <x v="7"/>
    <x v="0"/>
    <x v="0"/>
    <x v="0"/>
    <x v="1"/>
    <x v="1"/>
    <n v="1"/>
    <s v="St Dhh Main Theatre"/>
    <d v="2026-06-04T00:00:00"/>
    <d v="2026-06-04T08:00:00"/>
    <d v="2026-06-04T16:00:00"/>
    <s v="652668389281"/>
    <s v="60222829"/>
    <s v="Flexible cystoscopy"/>
    <m/>
    <s v="Urology"/>
    <s v="Dr Dummy 24"/>
    <d v="2026-06-04T14:02:00"/>
    <d v="2026-06-04T15:11:00"/>
    <m/>
    <m/>
    <n v="1"/>
    <s v="JUNE-26-dummy-data.xlsx"/>
    <b v="0"/>
    <m/>
  </r>
  <r>
    <x v="1"/>
    <x v="1"/>
    <x v="16"/>
    <x v="7"/>
    <x v="0"/>
    <x v="0"/>
    <x v="0"/>
    <x v="1"/>
    <x v="1"/>
    <n v="1"/>
    <s v="St Dhh Main Theatre"/>
    <d v="2026-06-04T00:00:00"/>
    <d v="2026-06-04T08:00:00"/>
    <d v="2026-06-04T16:00:00"/>
    <s v="654010002850"/>
    <s v="60070804"/>
    <s v="Flexible cystoscopy"/>
    <m/>
    <s v="Urology"/>
    <s v="Dr Dummy 24"/>
    <d v="2026-06-04T08:12:00"/>
    <d v="2026-06-04T09:19:00"/>
    <m/>
    <m/>
    <n v="1"/>
    <s v="JUNE-26-dummy-data.xlsx"/>
    <b v="0"/>
    <m/>
  </r>
  <r>
    <x v="1"/>
    <x v="1"/>
    <x v="16"/>
    <x v="7"/>
    <x v="0"/>
    <x v="0"/>
    <x v="0"/>
    <x v="6"/>
    <x v="0"/>
    <n v="1"/>
    <s v="St Dhh Main Theatre"/>
    <d v="2026-06-19T00:00:00"/>
    <d v="2026-06-19T09:00:00"/>
    <d v="2026-06-19T17:00:00"/>
    <m/>
    <m/>
    <m/>
    <m/>
    <m/>
    <m/>
    <m/>
    <m/>
    <n v="4"/>
    <n v="0"/>
    <n v="4"/>
    <s v="JUNE-26-dummy-data.xlsx"/>
    <b v="0"/>
    <n v="0"/>
  </r>
  <r>
    <x v="1"/>
    <x v="1"/>
    <x v="16"/>
    <x v="7"/>
    <x v="0"/>
    <x v="0"/>
    <x v="0"/>
    <x v="6"/>
    <x v="1"/>
    <n v="1"/>
    <s v="St Dhh Main Theatre"/>
    <d v="2026-06-19T00:00:00"/>
    <d v="2026-06-19T09:00:00"/>
    <d v="2026-06-19T17:00:00"/>
    <s v="622169276373"/>
    <s v="60115086"/>
    <s v="Shoulder arthroscopy"/>
    <m/>
    <s v="Trauma and Orthopaedics"/>
    <s v="Dr Dummy 02"/>
    <d v="2026-06-19T13:08:00"/>
    <d v="2026-06-19T14:31:00"/>
    <m/>
    <m/>
    <n v="1"/>
    <s v="JUNE-26-dummy-data.xlsx"/>
    <b v="0"/>
    <m/>
  </r>
  <r>
    <x v="1"/>
    <x v="1"/>
    <x v="16"/>
    <x v="7"/>
    <x v="0"/>
    <x v="0"/>
    <x v="0"/>
    <x v="6"/>
    <x v="1"/>
    <n v="1"/>
    <s v="St Dhh Main Theatre"/>
    <d v="2026-06-19T00:00:00"/>
    <d v="2026-06-19T09:00:00"/>
    <d v="2026-06-19T17:00:00"/>
    <s v="660914574725"/>
    <s v="60168309"/>
    <s v="Carpal tunnel release"/>
    <s v="Tissue biopsy"/>
    <s v="Trauma and Orthopaedics"/>
    <s v="Dr Dummy 02"/>
    <d v="2026-06-19T11:06:00"/>
    <d v="2026-06-19T12:21:00"/>
    <m/>
    <m/>
    <n v="1"/>
    <s v="JUNE-26-dummy-data.xlsx"/>
    <b v="0"/>
    <m/>
  </r>
  <r>
    <x v="1"/>
    <x v="1"/>
    <x v="16"/>
    <x v="7"/>
    <x v="0"/>
    <x v="0"/>
    <x v="0"/>
    <x v="6"/>
    <x v="1"/>
    <n v="1"/>
    <s v="St Dhh Main Theatre"/>
    <d v="2026-06-19T00:00:00"/>
    <d v="2026-06-19T09:00:00"/>
    <d v="2026-06-19T17:00:00"/>
    <s v="692026247059"/>
    <s v="60037487"/>
    <s v="Removal of metalwork"/>
    <m/>
    <s v="Trauma and Orthopaedics"/>
    <s v="Dr Dummy 02"/>
    <d v="2026-06-19T09:12:00"/>
    <d v="2026-06-19T10:28:00"/>
    <m/>
    <m/>
    <n v="1"/>
    <s v="JUNE-26-dummy-data.xlsx"/>
    <b v="0"/>
    <m/>
  </r>
  <r>
    <x v="1"/>
    <x v="1"/>
    <x v="16"/>
    <x v="7"/>
    <x v="0"/>
    <x v="0"/>
    <x v="0"/>
    <x v="6"/>
    <x v="1"/>
    <n v="1"/>
    <s v="St Dhh Main Theatre"/>
    <d v="2026-06-19T00:00:00"/>
    <d v="2026-06-19T09:00:00"/>
    <d v="2026-06-19T17:00:00"/>
    <s v="693810506396"/>
    <s v="60170305"/>
    <s v="Carpal tunnel release"/>
    <m/>
    <s v="Trauma and Orthopaedics"/>
    <s v="Dr Dummy 02"/>
    <d v="2026-06-19T15:02:00"/>
    <d v="2026-06-19T16:11:00"/>
    <m/>
    <m/>
    <n v="1"/>
    <s v="JUNE-26-dummy-data.xlsx"/>
    <b v="0"/>
    <m/>
  </r>
  <r>
    <x v="1"/>
    <x v="1"/>
    <x v="16"/>
    <x v="7"/>
    <x v="0"/>
    <x v="0"/>
    <x v="0"/>
    <x v="7"/>
    <x v="0"/>
    <n v="1"/>
    <s v="St Dhh Main Theatre"/>
    <d v="2026-06-20T00:00:00"/>
    <d v="2026-06-20T08:30:00"/>
    <d v="2026-06-20T16:30:00"/>
    <m/>
    <m/>
    <m/>
    <m/>
    <m/>
    <m/>
    <m/>
    <m/>
    <n v="4"/>
    <n v="0"/>
    <n v="4"/>
    <s v="JUNE-26-dummy-data.xlsx"/>
    <b v="0"/>
    <n v="0"/>
  </r>
  <r>
    <x v="1"/>
    <x v="1"/>
    <x v="16"/>
    <x v="7"/>
    <x v="0"/>
    <x v="0"/>
    <x v="0"/>
    <x v="7"/>
    <x v="1"/>
    <n v="1"/>
    <s v="St Dhh Main Theatre"/>
    <d v="2026-06-20T00:00:00"/>
    <d v="2026-06-20T08:30:00"/>
    <d v="2026-06-20T16:30:00"/>
    <s v="619200171273"/>
    <s v="60266089"/>
    <s v="Hand wound repair"/>
    <m/>
    <s v="Plastic Surgery"/>
    <s v="Dr Dummy 16"/>
    <d v="2026-06-20T12:34:00"/>
    <d v="2026-06-20T13:53:00"/>
    <m/>
    <m/>
    <n v="1"/>
    <s v="JUNE-26-dummy-data.xlsx"/>
    <b v="0"/>
    <m/>
  </r>
  <r>
    <x v="1"/>
    <x v="1"/>
    <x v="16"/>
    <x v="7"/>
    <x v="0"/>
    <x v="0"/>
    <x v="0"/>
    <x v="7"/>
    <x v="1"/>
    <n v="1"/>
    <s v="St Dhh Main Theatre"/>
    <d v="2026-06-20T00:00:00"/>
    <d v="2026-06-20T08:30:00"/>
    <d v="2026-06-20T16:30:00"/>
    <s v="634991301735"/>
    <s v="60060385"/>
    <s v="Excision of skin lesion"/>
    <s v="Local anaesthetic infiltration"/>
    <s v="Plastic Surgery"/>
    <s v="Dr Dummy 16"/>
    <d v="2026-06-20T10:42:00"/>
    <d v="2026-06-20T12:06:00"/>
    <m/>
    <m/>
    <n v="1"/>
    <s v="JUNE-26-dummy-data.xlsx"/>
    <b v="0"/>
    <m/>
  </r>
  <r>
    <x v="1"/>
    <x v="1"/>
    <x v="16"/>
    <x v="7"/>
    <x v="0"/>
    <x v="0"/>
    <x v="0"/>
    <x v="7"/>
    <x v="1"/>
    <n v="1"/>
    <s v="St Dhh Main Theatre"/>
    <d v="2026-06-20T00:00:00"/>
    <d v="2026-06-20T08:30:00"/>
    <d v="2026-06-20T16:30:00"/>
    <s v="674313619662"/>
    <s v="60004129"/>
    <s v="Excision of skin lesion"/>
    <s v="Diagnostic examination"/>
    <s v="Plastic Surgery"/>
    <s v="Dr Dummy 16"/>
    <d v="2026-06-20T14:35:00"/>
    <d v="2026-06-20T16:14:00"/>
    <m/>
    <m/>
    <n v="1"/>
    <s v="JUNE-26-dummy-data.xlsx"/>
    <b v="0"/>
    <m/>
  </r>
  <r>
    <x v="1"/>
    <x v="1"/>
    <x v="16"/>
    <x v="7"/>
    <x v="0"/>
    <x v="0"/>
    <x v="0"/>
    <x v="7"/>
    <x v="1"/>
    <n v="1"/>
    <s v="St Dhh Main Theatre"/>
    <d v="2026-06-20T00:00:00"/>
    <d v="2026-06-20T08:30:00"/>
    <d v="2026-06-20T16:30:00"/>
    <s v="684385936659"/>
    <s v="60074480"/>
    <s v="Hand wound repair"/>
    <m/>
    <s v="Plastic Surgery"/>
    <s v="Dr Dummy 16"/>
    <d v="2026-06-20T08:41:00"/>
    <d v="2026-06-20T10:12:00"/>
    <m/>
    <m/>
    <n v="1"/>
    <s v="JUNE-26-dummy-data.xlsx"/>
    <b v="0"/>
    <m/>
  </r>
  <r>
    <x v="1"/>
    <x v="1"/>
    <x v="16"/>
    <x v="7"/>
    <x v="0"/>
    <x v="0"/>
    <x v="0"/>
    <x v="6"/>
    <x v="0"/>
    <n v="1"/>
    <s v="St Dhh Main Theatre"/>
    <d v="2026-06-26T00:00:00"/>
    <d v="2026-06-26T08:00:00"/>
    <d v="2026-06-26T16:00:00"/>
    <m/>
    <m/>
    <m/>
    <m/>
    <m/>
    <m/>
    <m/>
    <m/>
    <n v="4"/>
    <n v="0"/>
    <n v="4"/>
    <s v="JUNE-26-dummy-data.xlsx"/>
    <b v="0"/>
    <n v="0"/>
  </r>
  <r>
    <x v="1"/>
    <x v="1"/>
    <x v="16"/>
    <x v="7"/>
    <x v="0"/>
    <x v="0"/>
    <x v="0"/>
    <x v="6"/>
    <x v="1"/>
    <n v="1"/>
    <s v="St Dhh Main Theatre"/>
    <d v="2026-06-26T00:00:00"/>
    <d v="2026-06-26T08:00:00"/>
    <d v="2026-06-26T16:00:00"/>
    <s v="613601929414"/>
    <s v="60225498"/>
    <s v="Removal of metalwork"/>
    <m/>
    <s v="Trauma and Orthopaedics"/>
    <s v="Dr Dummy 13"/>
    <d v="2026-06-26T12:02:00"/>
    <d v="2026-06-26T13:42:00"/>
    <m/>
    <m/>
    <n v="1"/>
    <s v="JUNE-26-dummy-data.xlsx"/>
    <b v="0"/>
    <m/>
  </r>
  <r>
    <x v="1"/>
    <x v="1"/>
    <x v="16"/>
    <x v="7"/>
    <x v="0"/>
    <x v="0"/>
    <x v="0"/>
    <x v="6"/>
    <x v="1"/>
    <n v="1"/>
    <s v="St Dhh Main Theatre"/>
    <d v="2026-06-26T00:00:00"/>
    <d v="2026-06-26T08:00:00"/>
    <d v="2026-06-26T16:00:00"/>
    <s v="639313764776"/>
    <s v="60203766"/>
    <s v="Wrist fracture fixation"/>
    <m/>
    <s v="Trauma and Orthopaedics"/>
    <s v="Dr Dummy 13"/>
    <d v="2026-06-26T14:10:00"/>
    <d v="2026-06-26T15:21:00"/>
    <m/>
    <m/>
    <n v="1"/>
    <s v="JUNE-26-dummy-data.xlsx"/>
    <b v="0"/>
    <m/>
  </r>
  <r>
    <x v="1"/>
    <x v="1"/>
    <x v="16"/>
    <x v="7"/>
    <x v="0"/>
    <x v="0"/>
    <x v="0"/>
    <x v="6"/>
    <x v="1"/>
    <n v="1"/>
    <s v="St Dhh Main Theatre"/>
    <d v="2026-06-26T00:00:00"/>
    <d v="2026-06-26T08:00:00"/>
    <d v="2026-06-26T16:00:00"/>
    <s v="641637347731"/>
    <s v="60089519"/>
    <s v="Knee arthroscopy"/>
    <m/>
    <s v="Trauma and Orthopaedics"/>
    <s v="Dr Dummy 13"/>
    <d v="2026-06-26T08:03:00"/>
    <d v="2026-06-26T09:18:00"/>
    <m/>
    <m/>
    <n v="1"/>
    <s v="JUNE-26-dummy-data.xlsx"/>
    <b v="0"/>
    <m/>
  </r>
  <r>
    <x v="1"/>
    <x v="1"/>
    <x v="16"/>
    <x v="7"/>
    <x v="0"/>
    <x v="0"/>
    <x v="0"/>
    <x v="6"/>
    <x v="1"/>
    <n v="1"/>
    <s v="St Dhh Main Theatre"/>
    <d v="2026-06-26T00:00:00"/>
    <d v="2026-06-26T08:00:00"/>
    <d v="2026-06-26T16:00:00"/>
    <s v="648930811415"/>
    <s v="60247438"/>
    <s v="Shoulder arthroscopy"/>
    <m/>
    <s v="Trauma and Orthopaedics"/>
    <s v="Dr Dummy 13"/>
    <d v="2026-06-26T10:04:00"/>
    <d v="2026-06-26T11:31:00"/>
    <m/>
    <m/>
    <n v="1"/>
    <s v="JUNE-26-dummy-data.xlsx"/>
    <b v="0"/>
    <m/>
  </r>
  <r>
    <x v="1"/>
    <x v="1"/>
    <x v="16"/>
    <x v="7"/>
    <x v="1"/>
    <x v="0"/>
    <x v="0"/>
    <x v="6"/>
    <x v="0"/>
    <n v="1"/>
    <s v="St Dhh Main Theatre"/>
    <d v="2026-07-05T00:00:00"/>
    <d v="2026-07-05T09:00:00"/>
    <d v="2026-07-05T17:00:00"/>
    <m/>
    <m/>
    <m/>
    <m/>
    <m/>
    <m/>
    <m/>
    <m/>
    <n v="4"/>
    <n v="0"/>
    <n v="4"/>
    <s v="JULY-26-dummy-data.xlsx"/>
    <b v="0"/>
    <n v="0"/>
  </r>
  <r>
    <x v="1"/>
    <x v="1"/>
    <x v="16"/>
    <x v="7"/>
    <x v="1"/>
    <x v="0"/>
    <x v="0"/>
    <x v="6"/>
    <x v="1"/>
    <n v="1"/>
    <s v="St Dhh Main Theatre"/>
    <d v="2026-07-05T00:00:00"/>
    <d v="2026-07-05T09:00:00"/>
    <d v="2026-07-05T17:00:00"/>
    <s v="745960979023"/>
    <s v="70066649"/>
    <s v="Wrist fracture fixation"/>
    <s v="Wound dressing"/>
    <s v="Trauma and Orthopaedics"/>
    <s v="Dr Dummy 15"/>
    <d v="2026-07-05T11:03:00"/>
    <d v="2026-07-05T12:18:00"/>
    <m/>
    <m/>
    <n v="1"/>
    <s v="JULY-26-dummy-data.xlsx"/>
    <b v="0"/>
    <m/>
  </r>
  <r>
    <x v="1"/>
    <x v="1"/>
    <x v="16"/>
    <x v="7"/>
    <x v="1"/>
    <x v="0"/>
    <x v="0"/>
    <x v="6"/>
    <x v="1"/>
    <n v="1"/>
    <s v="St Dhh Main Theatre"/>
    <d v="2026-07-05T00:00:00"/>
    <d v="2026-07-05T09:00:00"/>
    <d v="2026-07-05T17:00:00"/>
    <s v="746311751589"/>
    <s v="70275766"/>
    <s v="Carpal tunnel release"/>
    <m/>
    <s v="Trauma and Orthopaedics"/>
    <s v="Dr Dummy 15"/>
    <d v="2026-07-05T13:03:00"/>
    <d v="2026-07-05T14:08:00"/>
    <m/>
    <m/>
    <n v="1"/>
    <s v="JULY-26-dummy-data.xlsx"/>
    <b v="0"/>
    <m/>
  </r>
  <r>
    <x v="1"/>
    <x v="1"/>
    <x v="16"/>
    <x v="7"/>
    <x v="1"/>
    <x v="0"/>
    <x v="0"/>
    <x v="6"/>
    <x v="1"/>
    <n v="1"/>
    <s v="St Dhh Main Theatre"/>
    <d v="2026-07-05T00:00:00"/>
    <d v="2026-07-05T09:00:00"/>
    <d v="2026-07-05T17:00:00"/>
    <s v="766544601297"/>
    <s v="70228245"/>
    <s v="Carpal tunnel release"/>
    <s v="Tissue biopsy"/>
    <s v="Trauma and Orthopaedics"/>
    <s v="Dr Dummy 15"/>
    <d v="2026-07-05T09:07:00"/>
    <d v="2026-07-05T10:17:00"/>
    <m/>
    <m/>
    <n v="1"/>
    <s v="JULY-26-dummy-data.xlsx"/>
    <b v="0"/>
    <m/>
  </r>
  <r>
    <x v="1"/>
    <x v="1"/>
    <x v="16"/>
    <x v="7"/>
    <x v="1"/>
    <x v="0"/>
    <x v="0"/>
    <x v="6"/>
    <x v="1"/>
    <n v="1"/>
    <s v="St Dhh Main Theatre"/>
    <d v="2026-07-05T00:00:00"/>
    <d v="2026-07-05T09:00:00"/>
    <d v="2026-07-05T17:00:00"/>
    <s v="789900311104"/>
    <s v="70116850"/>
    <s v="Knee arthroscopy"/>
    <m/>
    <s v="Trauma and Orthopaedics"/>
    <s v="Dr Dummy 15"/>
    <d v="2026-07-05T15:04:00"/>
    <d v="2026-07-05T16:23:00"/>
    <m/>
    <m/>
    <n v="1"/>
    <s v="JULY-26-dummy-data.xlsx"/>
    <b v="0"/>
    <m/>
  </r>
  <r>
    <x v="1"/>
    <x v="1"/>
    <x v="16"/>
    <x v="7"/>
    <x v="1"/>
    <x v="0"/>
    <x v="0"/>
    <x v="2"/>
    <x v="0"/>
    <n v="1"/>
    <s v="St Dhh Main Theatre"/>
    <d v="2026-07-08T00:00:00"/>
    <d v="2026-07-08T08:00:00"/>
    <d v="2026-07-08T16:00:00"/>
    <m/>
    <m/>
    <m/>
    <m/>
    <m/>
    <m/>
    <m/>
    <m/>
    <n v="4"/>
    <n v="0"/>
    <n v="4"/>
    <s v="JULY-26-dummy-data.xlsx"/>
    <b v="0"/>
    <n v="0"/>
  </r>
  <r>
    <x v="1"/>
    <x v="1"/>
    <x v="16"/>
    <x v="7"/>
    <x v="1"/>
    <x v="0"/>
    <x v="0"/>
    <x v="2"/>
    <x v="1"/>
    <n v="1"/>
    <s v="St Dhh Main Theatre"/>
    <d v="2026-07-08T00:00:00"/>
    <d v="2026-07-08T08:00:00"/>
    <d v="2026-07-08T16:00:00"/>
    <s v="704979285551"/>
    <s v="70206666"/>
    <s v="Grommet insertion"/>
    <s v="Local anaesthetic infiltration"/>
    <s v="ENT"/>
    <s v="Dr Dummy 08"/>
    <d v="2026-07-08T10:02:00"/>
    <d v="2026-07-08T11:12:00"/>
    <m/>
    <m/>
    <n v="1"/>
    <s v="JULY-26-dummy-data.xlsx"/>
    <b v="0"/>
    <m/>
  </r>
  <r>
    <x v="1"/>
    <x v="1"/>
    <x v="16"/>
    <x v="7"/>
    <x v="1"/>
    <x v="0"/>
    <x v="0"/>
    <x v="2"/>
    <x v="1"/>
    <n v="1"/>
    <s v="St Dhh Main Theatre"/>
    <d v="2026-07-08T00:00:00"/>
    <d v="2026-07-08T08:00:00"/>
    <d v="2026-07-08T16:00:00"/>
    <s v="730193402361"/>
    <s v="70290019"/>
    <s v="Nasal polypectomy"/>
    <m/>
    <s v="ENT"/>
    <s v="Dr Dummy 08"/>
    <d v="2026-07-08T14:09:00"/>
    <d v="2026-07-08T15:46:00"/>
    <m/>
    <m/>
    <n v="1"/>
    <s v="JULY-26-dummy-data.xlsx"/>
    <b v="0"/>
    <m/>
  </r>
  <r>
    <x v="1"/>
    <x v="1"/>
    <x v="16"/>
    <x v="7"/>
    <x v="1"/>
    <x v="0"/>
    <x v="0"/>
    <x v="2"/>
    <x v="1"/>
    <n v="1"/>
    <s v="St Dhh Main Theatre"/>
    <d v="2026-07-08T00:00:00"/>
    <d v="2026-07-08T08:00:00"/>
    <d v="2026-07-08T16:00:00"/>
    <s v="748833912913"/>
    <s v="70277497"/>
    <s v="Nasal polypectomy"/>
    <m/>
    <s v="ENT"/>
    <s v="Dr Dummy 08"/>
    <d v="2026-07-08T12:09:00"/>
    <d v="2026-07-08T13:16:00"/>
    <m/>
    <m/>
    <n v="1"/>
    <s v="JULY-26-dummy-data.xlsx"/>
    <b v="0"/>
    <m/>
  </r>
  <r>
    <x v="1"/>
    <x v="1"/>
    <x v="16"/>
    <x v="7"/>
    <x v="1"/>
    <x v="0"/>
    <x v="0"/>
    <x v="2"/>
    <x v="1"/>
    <n v="1"/>
    <s v="St Dhh Main Theatre"/>
    <d v="2026-07-08T00:00:00"/>
    <d v="2026-07-08T08:00:00"/>
    <d v="2026-07-08T16:00:00"/>
    <s v="782032722746"/>
    <s v="70124311"/>
    <s v="Grommet insertion"/>
    <m/>
    <s v="ENT"/>
    <s v="Dr Dummy 08"/>
    <d v="2026-07-08T08:05:00"/>
    <d v="2026-07-08T09:11:00"/>
    <m/>
    <m/>
    <n v="1"/>
    <s v="JULY-26-dummy-data.xlsx"/>
    <b v="0"/>
    <m/>
  </r>
  <r>
    <x v="1"/>
    <x v="1"/>
    <x v="16"/>
    <x v="7"/>
    <x v="1"/>
    <x v="0"/>
    <x v="0"/>
    <x v="0"/>
    <x v="0"/>
    <n v="1"/>
    <s v="St Dhh Main Theatre"/>
    <d v="2026-07-19T00:00:00"/>
    <d v="2026-07-19T07:30:00"/>
    <d v="2026-07-19T15:30:00"/>
    <m/>
    <m/>
    <m/>
    <m/>
    <m/>
    <m/>
    <m/>
    <m/>
    <n v="4"/>
    <n v="0"/>
    <n v="4"/>
    <s v="JULY-26-dummy-data.xlsx"/>
    <b v="0"/>
    <n v="0"/>
  </r>
  <r>
    <x v="1"/>
    <x v="1"/>
    <x v="16"/>
    <x v="7"/>
    <x v="1"/>
    <x v="0"/>
    <x v="0"/>
    <x v="0"/>
    <x v="1"/>
    <n v="1"/>
    <s v="St Dhh Main Theatre"/>
    <d v="2026-07-19T00:00:00"/>
    <d v="2026-07-19T07:30:00"/>
    <d v="2026-07-19T15:30:00"/>
    <s v="719912172411"/>
    <s v="70097170"/>
    <s v="Diagnostic laparoscopy"/>
    <m/>
    <s v="Gynaecology"/>
    <s v="Dr Dummy 12"/>
    <d v="2026-07-19T13:41:00"/>
    <d v="2026-07-19T15:01:00"/>
    <m/>
    <m/>
    <n v="1"/>
    <s v="JULY-26-dummy-data.xlsx"/>
    <b v="0"/>
    <m/>
  </r>
  <r>
    <x v="1"/>
    <x v="1"/>
    <x v="16"/>
    <x v="7"/>
    <x v="1"/>
    <x v="0"/>
    <x v="0"/>
    <x v="0"/>
    <x v="1"/>
    <n v="1"/>
    <s v="St Dhh Main Theatre"/>
    <d v="2026-07-19T00:00:00"/>
    <d v="2026-07-19T07:30:00"/>
    <d v="2026-07-19T15:30:00"/>
    <s v="741216604318"/>
    <s v="70275729"/>
    <s v="Hysteroscopy"/>
    <s v="Wound closure"/>
    <s v="Gynaecology"/>
    <s v="Dr Dummy 12"/>
    <d v="2026-07-19T07:36:00"/>
    <d v="2026-07-19T08:46:00"/>
    <m/>
    <m/>
    <n v="1"/>
    <s v="JULY-26-dummy-data.xlsx"/>
    <b v="0"/>
    <m/>
  </r>
  <r>
    <x v="1"/>
    <x v="1"/>
    <x v="16"/>
    <x v="7"/>
    <x v="1"/>
    <x v="0"/>
    <x v="0"/>
    <x v="0"/>
    <x v="1"/>
    <n v="1"/>
    <s v="St Dhh Main Theatre"/>
    <d v="2026-07-19T00:00:00"/>
    <d v="2026-07-19T07:30:00"/>
    <d v="2026-07-19T15:30:00"/>
    <s v="746159171754"/>
    <s v="70056918"/>
    <s v="Diagnostic laparoscopy"/>
    <s v="Wound dressing"/>
    <s v="Gynaecology"/>
    <s v="Dr Dummy 12"/>
    <d v="2026-07-19T09:39:00"/>
    <d v="2026-07-19T11:13:00"/>
    <m/>
    <m/>
    <n v="1"/>
    <s v="JULY-26-dummy-data.xlsx"/>
    <b v="0"/>
    <m/>
  </r>
  <r>
    <x v="1"/>
    <x v="1"/>
    <x v="16"/>
    <x v="7"/>
    <x v="1"/>
    <x v="0"/>
    <x v="0"/>
    <x v="0"/>
    <x v="1"/>
    <n v="1"/>
    <s v="St Dhh Main Theatre"/>
    <d v="2026-07-19T00:00:00"/>
    <d v="2026-07-19T07:30:00"/>
    <d v="2026-07-19T15:30:00"/>
    <s v="790658730966"/>
    <s v="70143308"/>
    <s v="Hysteroscopy"/>
    <s v="Diagnostic examination"/>
    <s v="Gynaecology"/>
    <s v="Dr Dummy 12"/>
    <d v="2026-07-19T11:35:00"/>
    <d v="2026-07-19T12:44:00"/>
    <m/>
    <m/>
    <n v="1"/>
    <s v="JULY-26-dummy-data.xlsx"/>
    <b v="0"/>
    <m/>
  </r>
  <r>
    <x v="1"/>
    <x v="1"/>
    <x v="16"/>
    <x v="7"/>
    <x v="2"/>
    <x v="0"/>
    <x v="0"/>
    <x v="6"/>
    <x v="0"/>
    <n v="1"/>
    <s v="St Dhh Main Theatre"/>
    <d v="2026-08-17T00:00:00"/>
    <d v="2026-08-17T09:00:00"/>
    <d v="2026-08-17T17:00:00"/>
    <m/>
    <m/>
    <m/>
    <m/>
    <m/>
    <m/>
    <m/>
    <m/>
    <n v="4"/>
    <n v="0"/>
    <n v="4"/>
    <s v="AUGUST-26-dummy-data.xlsx"/>
    <b v="0"/>
    <n v="0"/>
  </r>
  <r>
    <x v="1"/>
    <x v="1"/>
    <x v="16"/>
    <x v="7"/>
    <x v="2"/>
    <x v="0"/>
    <x v="0"/>
    <x v="6"/>
    <x v="1"/>
    <n v="1"/>
    <s v="St Dhh Main Theatre"/>
    <d v="2026-08-17T00:00:00"/>
    <d v="2026-08-17T09:00:00"/>
    <d v="2026-08-17T17:00:00"/>
    <s v="930943374498"/>
    <s v="832132"/>
    <s v="Knee arthroscopy"/>
    <m/>
    <s v="Trauma and Orthopaedics"/>
    <s v="Dr Dummy 20"/>
    <d v="2026-08-17T13:08:00"/>
    <d v="2026-08-17T14:25:00"/>
    <m/>
    <m/>
    <n v="1"/>
    <s v="AUGUST-26-dummy-data.xlsx"/>
    <b v="0"/>
    <m/>
  </r>
  <r>
    <x v="1"/>
    <x v="1"/>
    <x v="16"/>
    <x v="7"/>
    <x v="2"/>
    <x v="0"/>
    <x v="0"/>
    <x v="6"/>
    <x v="1"/>
    <n v="1"/>
    <s v="St Dhh Main Theatre"/>
    <d v="2026-08-17T00:00:00"/>
    <d v="2026-08-17T09:00:00"/>
    <d v="2026-08-17T17:00:00"/>
    <s v="958766205957"/>
    <s v="827737"/>
    <s v="Removal of metalwork"/>
    <m/>
    <s v="Trauma and Orthopaedics"/>
    <s v="Dr Dummy 20"/>
    <d v="2026-08-17T15:05:00"/>
    <d v="2026-08-17T16:28:00"/>
    <m/>
    <m/>
    <n v="1"/>
    <s v="AUGUST-26-dummy-data.xlsx"/>
    <b v="0"/>
    <m/>
  </r>
  <r>
    <x v="1"/>
    <x v="1"/>
    <x v="16"/>
    <x v="7"/>
    <x v="2"/>
    <x v="0"/>
    <x v="0"/>
    <x v="6"/>
    <x v="1"/>
    <n v="1"/>
    <s v="St Dhh Main Theatre"/>
    <d v="2026-08-17T00:00:00"/>
    <d v="2026-08-17T09:00:00"/>
    <d v="2026-08-17T17:00:00"/>
    <s v="985966555587"/>
    <s v="713640"/>
    <s v="Carpal tunnel release"/>
    <m/>
    <s v="Trauma and Orthopaedics"/>
    <s v="Dr Dummy 20"/>
    <d v="2026-08-17T09:11:00"/>
    <d v="2026-08-17T10:26:00"/>
    <m/>
    <m/>
    <n v="1"/>
    <s v="AUGUST-26-dummy-data.xlsx"/>
    <b v="0"/>
    <m/>
  </r>
  <r>
    <x v="1"/>
    <x v="1"/>
    <x v="16"/>
    <x v="7"/>
    <x v="2"/>
    <x v="0"/>
    <x v="0"/>
    <x v="6"/>
    <x v="1"/>
    <n v="1"/>
    <s v="St Dhh Main Theatre"/>
    <d v="2026-08-17T00:00:00"/>
    <d v="2026-08-17T09:00:00"/>
    <d v="2026-08-17T17:00:00"/>
    <s v="993270500748"/>
    <s v="711599"/>
    <s v="Shoulder arthroscopy"/>
    <s v="Local anaesthetic infiltration"/>
    <s v="Trauma and Orthopaedics"/>
    <s v="Dr Dummy 20"/>
    <d v="2026-08-17T11:12:00"/>
    <d v="2026-08-17T12:20:00"/>
    <m/>
    <m/>
    <n v="1"/>
    <s v="AUGUST-26-dummy-data.xlsx"/>
    <b v="0"/>
    <m/>
  </r>
  <r>
    <x v="1"/>
    <x v="1"/>
    <x v="16"/>
    <x v="7"/>
    <x v="2"/>
    <x v="0"/>
    <x v="0"/>
    <x v="0"/>
    <x v="0"/>
    <n v="1"/>
    <s v="St Dhh Main Theatre"/>
    <d v="2026-08-19T00:00:00"/>
    <d v="2026-08-19T08:30:00"/>
    <d v="2026-08-19T16:30:00"/>
    <m/>
    <m/>
    <m/>
    <m/>
    <m/>
    <m/>
    <m/>
    <m/>
    <n v="4"/>
    <n v="0"/>
    <n v="4"/>
    <s v="AUGUST-26-dummy-data.xlsx"/>
    <b v="0"/>
    <n v="0"/>
  </r>
  <r>
    <x v="1"/>
    <x v="1"/>
    <x v="16"/>
    <x v="7"/>
    <x v="2"/>
    <x v="0"/>
    <x v="0"/>
    <x v="0"/>
    <x v="1"/>
    <n v="1"/>
    <s v="St Dhh Main Theatre"/>
    <d v="2026-08-19T00:00:00"/>
    <d v="2026-08-19T08:30:00"/>
    <d v="2026-08-19T16:30:00"/>
    <s v="906212355964"/>
    <s v="836256"/>
    <s v="Hysteroscopy"/>
    <m/>
    <s v="Gynaecology"/>
    <s v="Dr Dummy 08"/>
    <d v="2026-08-19T10:33:00"/>
    <d v="2026-08-19T11:53:00"/>
    <m/>
    <m/>
    <n v="1"/>
    <s v="AUGUST-26-dummy-data.xlsx"/>
    <b v="0"/>
    <m/>
  </r>
  <r>
    <x v="1"/>
    <x v="1"/>
    <x v="16"/>
    <x v="7"/>
    <x v="2"/>
    <x v="0"/>
    <x v="0"/>
    <x v="0"/>
    <x v="1"/>
    <n v="1"/>
    <s v="St Dhh Main Theatre"/>
    <d v="2026-08-19T00:00:00"/>
    <d v="2026-08-19T08:30:00"/>
    <d v="2026-08-19T16:30:00"/>
    <s v="928476935275"/>
    <s v="707697"/>
    <s v="Hysteroscopy"/>
    <m/>
    <s v="Gynaecology"/>
    <s v="Dr Dummy 08"/>
    <d v="2026-08-19T14:39:00"/>
    <d v="2026-08-19T15:54:00"/>
    <m/>
    <m/>
    <n v="1"/>
    <s v="AUGUST-26-dummy-data.xlsx"/>
    <b v="0"/>
    <m/>
  </r>
  <r>
    <x v="1"/>
    <x v="1"/>
    <x v="16"/>
    <x v="7"/>
    <x v="2"/>
    <x v="0"/>
    <x v="0"/>
    <x v="0"/>
    <x v="1"/>
    <n v="1"/>
    <s v="St Dhh Main Theatre"/>
    <d v="2026-08-19T00:00:00"/>
    <d v="2026-08-19T08:30:00"/>
    <d v="2026-08-19T16:30:00"/>
    <s v="951007462501"/>
    <s v="760385"/>
    <s v="Endometrial biopsy"/>
    <m/>
    <s v="Gynaecology"/>
    <s v="Dr Dummy 08"/>
    <d v="2026-08-19T12:32:00"/>
    <d v="2026-08-19T13:46:00"/>
    <m/>
    <m/>
    <n v="1"/>
    <s v="AUGUST-26-dummy-data.xlsx"/>
    <b v="0"/>
    <m/>
  </r>
  <r>
    <x v="1"/>
    <x v="1"/>
    <x v="16"/>
    <x v="7"/>
    <x v="2"/>
    <x v="0"/>
    <x v="0"/>
    <x v="0"/>
    <x v="1"/>
    <n v="1"/>
    <s v="St Dhh Main Theatre"/>
    <d v="2026-08-19T00:00:00"/>
    <d v="2026-08-19T08:30:00"/>
    <d v="2026-08-19T16:30:00"/>
    <s v="988567558721"/>
    <s v="817868"/>
    <s v="Diagnostic laparoscopy"/>
    <s v="Diagnostic examination"/>
    <s v="Gynaecology"/>
    <s v="Dr Dummy 08"/>
    <d v="2026-08-19T08:39:00"/>
    <d v="2026-08-19T10:10:00"/>
    <m/>
    <m/>
    <n v="1"/>
    <s v="AUGUST-26-dummy-data.xlsx"/>
    <b v="0"/>
    <m/>
  </r>
  <r>
    <x v="1"/>
    <x v="1"/>
    <x v="16"/>
    <x v="7"/>
    <x v="2"/>
    <x v="0"/>
    <x v="0"/>
    <x v="7"/>
    <x v="0"/>
    <n v="1"/>
    <s v="St Dhh Main Theatre"/>
    <d v="2026-08-22T00:00:00"/>
    <d v="2026-08-22T08:00:00"/>
    <d v="2026-08-22T16:00:00"/>
    <m/>
    <m/>
    <m/>
    <m/>
    <m/>
    <m/>
    <m/>
    <m/>
    <n v="4"/>
    <n v="0"/>
    <n v="4"/>
    <s v="AUGUST-26-dummy-data.xlsx"/>
    <b v="0"/>
    <n v="0"/>
  </r>
  <r>
    <x v="1"/>
    <x v="1"/>
    <x v="16"/>
    <x v="7"/>
    <x v="2"/>
    <x v="0"/>
    <x v="0"/>
    <x v="7"/>
    <x v="1"/>
    <n v="1"/>
    <s v="St Dhh Main Theatre"/>
    <d v="2026-08-22T00:00:00"/>
    <d v="2026-08-22T08:00:00"/>
    <d v="2026-08-22T16:00:00"/>
    <s v="903187697986"/>
    <s v="779791"/>
    <s v="Hand wound repair"/>
    <m/>
    <s v="Plastic Surgery"/>
    <s v="Dr Dummy 18"/>
    <d v="2026-08-22T12:11:00"/>
    <d v="2026-08-22T13:33:00"/>
    <m/>
    <m/>
    <n v="1"/>
    <s v="AUGUST-26-dummy-data.xlsx"/>
    <b v="0"/>
    <m/>
  </r>
  <r>
    <x v="1"/>
    <x v="1"/>
    <x v="16"/>
    <x v="7"/>
    <x v="2"/>
    <x v="0"/>
    <x v="0"/>
    <x v="7"/>
    <x v="1"/>
    <n v="1"/>
    <s v="St Dhh Main Theatre"/>
    <d v="2026-08-22T00:00:00"/>
    <d v="2026-08-22T08:00:00"/>
    <d v="2026-08-22T16:00:00"/>
    <s v="936402989714"/>
    <s v="730183"/>
    <s v="Hand wound repair"/>
    <s v="Wound closure"/>
    <s v="Plastic Surgery"/>
    <s v="Dr Dummy 18"/>
    <d v="2026-08-22T08:11:00"/>
    <d v="2026-08-22T09:36:00"/>
    <m/>
    <m/>
    <n v="1"/>
    <s v="AUGUST-26-dummy-data.xlsx"/>
    <b v="0"/>
    <m/>
  </r>
  <r>
    <x v="1"/>
    <x v="1"/>
    <x v="16"/>
    <x v="7"/>
    <x v="2"/>
    <x v="0"/>
    <x v="0"/>
    <x v="7"/>
    <x v="1"/>
    <n v="1"/>
    <s v="St Dhh Main Theatre"/>
    <d v="2026-08-22T00:00:00"/>
    <d v="2026-08-22T08:00:00"/>
    <d v="2026-08-22T16:00:00"/>
    <s v="950365196959"/>
    <s v="859229"/>
    <s v="Scar revision"/>
    <s v="Local anaesthetic infiltration"/>
    <s v="Plastic Surgery"/>
    <s v="Dr Dummy 18"/>
    <d v="2026-08-22T14:08:00"/>
    <d v="2026-08-22T15:18:00"/>
    <m/>
    <m/>
    <n v="1"/>
    <s v="AUGUST-26-dummy-data.xlsx"/>
    <b v="0"/>
    <m/>
  </r>
  <r>
    <x v="1"/>
    <x v="1"/>
    <x v="16"/>
    <x v="7"/>
    <x v="2"/>
    <x v="0"/>
    <x v="0"/>
    <x v="7"/>
    <x v="1"/>
    <n v="1"/>
    <s v="St Dhh Main Theatre"/>
    <d v="2026-08-22T00:00:00"/>
    <d v="2026-08-22T08:00:00"/>
    <d v="2026-08-22T16:00:00"/>
    <s v="962614566506"/>
    <s v="804764"/>
    <s v="Scar revision"/>
    <m/>
    <s v="Plastic Surgery"/>
    <s v="Dr Dummy 18"/>
    <d v="2026-08-22T10:12:00"/>
    <d v="2026-08-22T11:38:00"/>
    <m/>
    <m/>
    <n v="1"/>
    <s v="AUGUST-26-dummy-data.xlsx"/>
    <b v="0"/>
    <m/>
  </r>
  <r>
    <x v="1"/>
    <x v="1"/>
    <x v="16"/>
    <x v="8"/>
    <x v="0"/>
    <x v="0"/>
    <x v="0"/>
    <x v="2"/>
    <x v="0"/>
    <n v="1"/>
    <s v="St Dhh Main Theatre"/>
    <d v="2026-06-05T00:00:00"/>
    <d v="2026-06-05T08:30:00"/>
    <d v="2026-06-05T17:30:00"/>
    <m/>
    <m/>
    <m/>
    <m/>
    <m/>
    <m/>
    <m/>
    <m/>
    <n v="4"/>
    <n v="0"/>
    <n v="4"/>
    <s v="JUNE-26-dummy-data.xlsx"/>
    <b v="0"/>
    <n v="0"/>
  </r>
  <r>
    <x v="1"/>
    <x v="1"/>
    <x v="16"/>
    <x v="8"/>
    <x v="0"/>
    <x v="0"/>
    <x v="0"/>
    <x v="2"/>
    <x v="1"/>
    <n v="1"/>
    <s v="St Dhh Main Theatre"/>
    <d v="2026-06-05T00:00:00"/>
    <d v="2026-06-05T08:30:00"/>
    <d v="2026-06-05T17:30:00"/>
    <s v="652880739466"/>
    <s v="60109405"/>
    <s v="Tonsillectomy"/>
    <s v="Wound closure"/>
    <s v="ENT"/>
    <s v="Dr Dummy 08"/>
    <d v="2026-06-05T08:34:00"/>
    <d v="2026-06-05T10:29:00"/>
    <m/>
    <m/>
    <n v="1"/>
    <s v="JUNE-26-dummy-data.xlsx"/>
    <b v="0"/>
    <m/>
  </r>
  <r>
    <x v="1"/>
    <x v="1"/>
    <x v="16"/>
    <x v="8"/>
    <x v="0"/>
    <x v="0"/>
    <x v="0"/>
    <x v="2"/>
    <x v="1"/>
    <n v="1"/>
    <s v="St Dhh Main Theatre"/>
    <d v="2026-06-05T00:00:00"/>
    <d v="2026-06-05T08:30:00"/>
    <d v="2026-06-05T17:30:00"/>
    <s v="655680134356"/>
    <s v="60297740"/>
    <s v="Septoplasty"/>
    <m/>
    <s v="ENT"/>
    <s v="Dr Dummy 08"/>
    <d v="2026-06-05T13:02:00"/>
    <d v="2026-06-05T14:27:00"/>
    <m/>
    <m/>
    <n v="1"/>
    <s v="JUNE-26-dummy-data.xlsx"/>
    <b v="0"/>
    <m/>
  </r>
  <r>
    <x v="1"/>
    <x v="1"/>
    <x v="16"/>
    <x v="8"/>
    <x v="0"/>
    <x v="0"/>
    <x v="0"/>
    <x v="2"/>
    <x v="1"/>
    <n v="1"/>
    <s v="St Dhh Main Theatre"/>
    <d v="2026-06-05T00:00:00"/>
    <d v="2026-06-05T08:30:00"/>
    <d v="2026-06-05T17:30:00"/>
    <s v="673372773103"/>
    <s v="60116274"/>
    <s v="Tonsillectomy"/>
    <m/>
    <s v="ENT"/>
    <s v="Dr Dummy 08"/>
    <d v="2026-06-05T10:50:00"/>
    <d v="2026-06-05T12:29:00"/>
    <m/>
    <m/>
    <n v="1"/>
    <s v="JUNE-26-dummy-data.xlsx"/>
    <b v="0"/>
    <m/>
  </r>
  <r>
    <x v="1"/>
    <x v="1"/>
    <x v="16"/>
    <x v="8"/>
    <x v="0"/>
    <x v="0"/>
    <x v="0"/>
    <x v="2"/>
    <x v="1"/>
    <n v="1"/>
    <s v="St Dhh Main Theatre"/>
    <d v="2026-06-05T00:00:00"/>
    <d v="2026-06-05T08:30:00"/>
    <d v="2026-06-05T17:30:00"/>
    <s v="699179012723"/>
    <s v="60209283"/>
    <s v="Septoplasty"/>
    <m/>
    <s v="ENT"/>
    <s v="Dr Dummy 08"/>
    <d v="2026-06-05T15:19:00"/>
    <d v="2026-06-05T16:42:00"/>
    <m/>
    <m/>
    <n v="1"/>
    <s v="JUNE-26-dummy-data.xlsx"/>
    <b v="0"/>
    <m/>
  </r>
  <r>
    <x v="1"/>
    <x v="1"/>
    <x v="16"/>
    <x v="8"/>
    <x v="0"/>
    <x v="0"/>
    <x v="0"/>
    <x v="1"/>
    <x v="0"/>
    <n v="1"/>
    <s v="St Dhh Main Theatre"/>
    <d v="2026-06-10T00:00:00"/>
    <d v="2026-06-10T07:30:00"/>
    <d v="2026-06-10T16:30:00"/>
    <m/>
    <m/>
    <m/>
    <m/>
    <m/>
    <m/>
    <m/>
    <m/>
    <n v="4"/>
    <n v="0"/>
    <n v="4"/>
    <s v="JUNE-26-dummy-data.xlsx"/>
    <b v="0"/>
    <n v="0"/>
  </r>
  <r>
    <x v="1"/>
    <x v="1"/>
    <x v="16"/>
    <x v="8"/>
    <x v="0"/>
    <x v="0"/>
    <x v="0"/>
    <x v="1"/>
    <x v="1"/>
    <n v="1"/>
    <s v="St Dhh Main Theatre"/>
    <d v="2026-06-10T00:00:00"/>
    <d v="2026-06-10T07:30:00"/>
    <d v="2026-06-10T16:30:00"/>
    <s v="635501348389"/>
    <s v="60016608"/>
    <s v="Bladder biopsy"/>
    <m/>
    <s v="Urology"/>
    <s v="Dr Dummy 24"/>
    <d v="2026-06-10T07:32:00"/>
    <d v="2026-06-10T08:59:00"/>
    <m/>
    <m/>
    <n v="1"/>
    <s v="JUNE-26-dummy-data.xlsx"/>
    <b v="0"/>
    <m/>
  </r>
  <r>
    <x v="1"/>
    <x v="1"/>
    <x v="16"/>
    <x v="8"/>
    <x v="0"/>
    <x v="0"/>
    <x v="0"/>
    <x v="1"/>
    <x v="1"/>
    <n v="1"/>
    <s v="St Dhh Main Theatre"/>
    <d v="2026-06-10T00:00:00"/>
    <d v="2026-06-10T07:30:00"/>
    <d v="2026-06-10T16:30:00"/>
    <s v="650390353775"/>
    <s v="60081675"/>
    <s v="Circumcision"/>
    <m/>
    <s v="Urology"/>
    <s v="Dr Dummy 24"/>
    <d v="2026-06-10T14:27:00"/>
    <d v="2026-06-10T15:53:00"/>
    <m/>
    <m/>
    <n v="1"/>
    <s v="JUNE-26-dummy-data.xlsx"/>
    <b v="0"/>
    <m/>
  </r>
  <r>
    <x v="1"/>
    <x v="1"/>
    <x v="16"/>
    <x v="8"/>
    <x v="0"/>
    <x v="0"/>
    <x v="0"/>
    <x v="1"/>
    <x v="1"/>
    <n v="1"/>
    <s v="St Dhh Main Theatre"/>
    <d v="2026-06-10T00:00:00"/>
    <d v="2026-06-10T07:30:00"/>
    <d v="2026-06-10T16:30:00"/>
    <s v="692518543986"/>
    <s v="60159112"/>
    <s v="Flexible cystoscopy"/>
    <m/>
    <s v="Urology"/>
    <s v="Dr Dummy 24"/>
    <d v="2026-06-10T12:08:00"/>
    <d v="2026-06-10T13:58:00"/>
    <m/>
    <m/>
    <n v="1"/>
    <s v="JUNE-26-dummy-data.xlsx"/>
    <b v="0"/>
    <m/>
  </r>
  <r>
    <x v="1"/>
    <x v="1"/>
    <x v="16"/>
    <x v="8"/>
    <x v="0"/>
    <x v="0"/>
    <x v="0"/>
    <x v="1"/>
    <x v="1"/>
    <n v="1"/>
    <s v="St Dhh Main Theatre"/>
    <d v="2026-06-10T00:00:00"/>
    <d v="2026-06-10T07:30:00"/>
    <d v="2026-06-10T16:30:00"/>
    <s v="692821922501"/>
    <s v="60102480"/>
    <s v="Circumcision"/>
    <m/>
    <s v="Urology"/>
    <s v="Dr Dummy 24"/>
    <d v="2026-06-10T09:54:00"/>
    <d v="2026-06-10T11:36:00"/>
    <m/>
    <m/>
    <n v="1"/>
    <s v="JUNE-26-dummy-data.xlsx"/>
    <b v="0"/>
    <m/>
  </r>
  <r>
    <x v="1"/>
    <x v="1"/>
    <x v="16"/>
    <x v="8"/>
    <x v="0"/>
    <x v="0"/>
    <x v="0"/>
    <x v="0"/>
    <x v="0"/>
    <n v="1"/>
    <s v="St Dhh Main Theatre"/>
    <d v="2026-06-30T00:00:00"/>
    <d v="2026-06-30T07:30:00"/>
    <d v="2026-06-30T16:30:00"/>
    <m/>
    <m/>
    <m/>
    <m/>
    <m/>
    <m/>
    <m/>
    <m/>
    <n v="4"/>
    <n v="0"/>
    <n v="4"/>
    <s v="JUNE-26-dummy-data.xlsx"/>
    <b v="0"/>
    <n v="0"/>
  </r>
  <r>
    <x v="1"/>
    <x v="1"/>
    <x v="16"/>
    <x v="8"/>
    <x v="0"/>
    <x v="0"/>
    <x v="0"/>
    <x v="0"/>
    <x v="1"/>
    <n v="1"/>
    <s v="St Dhh Main Theatre"/>
    <d v="2026-06-30T00:00:00"/>
    <d v="2026-06-30T07:30:00"/>
    <d v="2026-06-30T16:30:00"/>
    <s v="600067024980"/>
    <s v="60265087"/>
    <s v="Endometrial biopsy"/>
    <s v="Wound dressing"/>
    <s v="Gynaecology"/>
    <s v="Dr Dummy 20"/>
    <d v="2026-06-30T14:25:00"/>
    <d v="2026-06-30T15:59:00"/>
    <m/>
    <m/>
    <n v="1"/>
    <s v="JUNE-26-dummy-data.xlsx"/>
    <b v="0"/>
    <m/>
  </r>
  <r>
    <x v="1"/>
    <x v="1"/>
    <x v="16"/>
    <x v="8"/>
    <x v="0"/>
    <x v="0"/>
    <x v="0"/>
    <x v="0"/>
    <x v="1"/>
    <n v="1"/>
    <s v="St Dhh Main Theatre"/>
    <d v="2026-06-30T00:00:00"/>
    <d v="2026-06-30T07:30:00"/>
    <d v="2026-06-30T16:30:00"/>
    <s v="617896781372"/>
    <s v="60190863"/>
    <s v="Diagnostic laparoscopy"/>
    <m/>
    <s v="Gynaecology"/>
    <s v="Dr Dummy 20"/>
    <d v="2026-06-30T07:39:00"/>
    <d v="2026-06-30T09:07:00"/>
    <m/>
    <m/>
    <n v="1"/>
    <s v="JUNE-26-dummy-data.xlsx"/>
    <b v="0"/>
    <m/>
  </r>
  <r>
    <x v="1"/>
    <x v="1"/>
    <x v="16"/>
    <x v="8"/>
    <x v="0"/>
    <x v="0"/>
    <x v="0"/>
    <x v="0"/>
    <x v="1"/>
    <n v="1"/>
    <s v="St Dhh Main Theatre"/>
    <d v="2026-06-30T00:00:00"/>
    <d v="2026-06-30T07:30:00"/>
    <d v="2026-06-30T16:30:00"/>
    <s v="619640986318"/>
    <s v="60109076"/>
    <s v="Diagnostic laparoscopy"/>
    <s v="Wound closure"/>
    <s v="Gynaecology"/>
    <s v="Dr Dummy 20"/>
    <d v="2026-06-30T09:56:00"/>
    <d v="2026-06-30T11:31:00"/>
    <m/>
    <m/>
    <n v="1"/>
    <s v="JUNE-26-dummy-data.xlsx"/>
    <b v="0"/>
    <m/>
  </r>
  <r>
    <x v="1"/>
    <x v="1"/>
    <x v="16"/>
    <x v="8"/>
    <x v="0"/>
    <x v="0"/>
    <x v="0"/>
    <x v="0"/>
    <x v="1"/>
    <n v="1"/>
    <s v="St Dhh Main Theatre"/>
    <d v="2026-06-30T00:00:00"/>
    <d v="2026-06-30T07:30:00"/>
    <d v="2026-06-30T16:30:00"/>
    <s v="643203156394"/>
    <s v="60172514"/>
    <s v="Hysteroscopy"/>
    <s v="Diagnostic examination"/>
    <s v="Gynaecology"/>
    <s v="Dr Dummy 20"/>
    <d v="2026-06-30T12:07:00"/>
    <d v="2026-06-30T13:20:00"/>
    <m/>
    <m/>
    <n v="1"/>
    <s v="JUNE-26-dummy-data.xlsx"/>
    <b v="0"/>
    <m/>
  </r>
  <r>
    <x v="1"/>
    <x v="1"/>
    <x v="16"/>
    <x v="8"/>
    <x v="1"/>
    <x v="0"/>
    <x v="0"/>
    <x v="0"/>
    <x v="0"/>
    <n v="1"/>
    <s v="St Dhh Main Theatre"/>
    <d v="2026-07-24T00:00:00"/>
    <d v="2026-07-24T08:00:00"/>
    <d v="2026-07-24T17:00:00"/>
    <m/>
    <m/>
    <m/>
    <m/>
    <m/>
    <m/>
    <m/>
    <m/>
    <n v="4"/>
    <n v="0"/>
    <n v="4"/>
    <s v="JULY-26-dummy-data.xlsx"/>
    <b v="0"/>
    <n v="0"/>
  </r>
  <r>
    <x v="1"/>
    <x v="1"/>
    <x v="16"/>
    <x v="8"/>
    <x v="1"/>
    <x v="0"/>
    <x v="0"/>
    <x v="0"/>
    <x v="1"/>
    <n v="1"/>
    <s v="St Dhh Main Theatre"/>
    <d v="2026-07-24T00:00:00"/>
    <d v="2026-07-24T08:00:00"/>
    <d v="2026-07-24T17:00:00"/>
    <s v="702750226622"/>
    <s v="70133726"/>
    <s v="Hysteroscopy"/>
    <m/>
    <s v="Gynaecology"/>
    <s v="Dr Dummy 11"/>
    <d v="2026-07-24T10:27:00"/>
    <d v="2026-07-24T11:54:00"/>
    <m/>
    <m/>
    <n v="1"/>
    <s v="JULY-26-dummy-data.xlsx"/>
    <b v="0"/>
    <m/>
  </r>
  <r>
    <x v="1"/>
    <x v="1"/>
    <x v="16"/>
    <x v="8"/>
    <x v="1"/>
    <x v="0"/>
    <x v="0"/>
    <x v="0"/>
    <x v="1"/>
    <n v="1"/>
    <s v="St Dhh Main Theatre"/>
    <d v="2026-07-24T00:00:00"/>
    <d v="2026-07-24T08:00:00"/>
    <d v="2026-07-24T17:00:00"/>
    <s v="703372506308"/>
    <s v="70134008"/>
    <s v="Hysteroscopy"/>
    <s v="Diagnostic examination"/>
    <s v="Gynaecology"/>
    <s v="Dr Dummy 11"/>
    <d v="2026-07-24T08:09:00"/>
    <d v="2026-07-24T09:22:00"/>
    <m/>
    <m/>
    <n v="1"/>
    <s v="JULY-26-dummy-data.xlsx"/>
    <b v="0"/>
    <m/>
  </r>
  <r>
    <x v="1"/>
    <x v="1"/>
    <x v="16"/>
    <x v="8"/>
    <x v="1"/>
    <x v="0"/>
    <x v="0"/>
    <x v="0"/>
    <x v="1"/>
    <n v="1"/>
    <s v="St Dhh Main Theatre"/>
    <d v="2026-07-24T00:00:00"/>
    <d v="2026-07-24T08:00:00"/>
    <d v="2026-07-24T17:00:00"/>
    <s v="717486269911"/>
    <s v="70171094"/>
    <s v="Endometrial biopsy"/>
    <m/>
    <s v="Gynaecology"/>
    <s v="Dr Dummy 11"/>
    <d v="2026-07-24T14:49:00"/>
    <d v="2026-07-24T16:14:00"/>
    <m/>
    <m/>
    <n v="1"/>
    <s v="JULY-26-dummy-data.xlsx"/>
    <b v="0"/>
    <m/>
  </r>
  <r>
    <x v="1"/>
    <x v="1"/>
    <x v="16"/>
    <x v="8"/>
    <x v="1"/>
    <x v="0"/>
    <x v="0"/>
    <x v="0"/>
    <x v="1"/>
    <n v="1"/>
    <s v="St Dhh Main Theatre"/>
    <d v="2026-07-24T00:00:00"/>
    <d v="2026-07-24T08:00:00"/>
    <d v="2026-07-24T17:00:00"/>
    <s v="763412772816"/>
    <s v="70207842"/>
    <s v="Endometrial biopsy"/>
    <m/>
    <s v="Gynaecology"/>
    <s v="Dr Dummy 11"/>
    <d v="2026-07-24T12:39:00"/>
    <d v="2026-07-24T14:25:00"/>
    <m/>
    <m/>
    <n v="1"/>
    <s v="JULY-26-dummy-data.xlsx"/>
    <b v="0"/>
    <m/>
  </r>
  <r>
    <x v="1"/>
    <x v="1"/>
    <x v="16"/>
    <x v="8"/>
    <x v="1"/>
    <x v="0"/>
    <x v="0"/>
    <x v="7"/>
    <x v="0"/>
    <n v="1"/>
    <s v="St Dhh Main Theatre"/>
    <d v="2026-07-28T00:00:00"/>
    <d v="2026-07-28T07:30:00"/>
    <d v="2026-07-28T16:30:00"/>
    <m/>
    <m/>
    <m/>
    <m/>
    <m/>
    <m/>
    <m/>
    <m/>
    <n v="4"/>
    <n v="0"/>
    <n v="4"/>
    <s v="JULY-26-dummy-data.xlsx"/>
    <b v="0"/>
    <n v="0"/>
  </r>
  <r>
    <x v="1"/>
    <x v="1"/>
    <x v="16"/>
    <x v="8"/>
    <x v="1"/>
    <x v="0"/>
    <x v="0"/>
    <x v="7"/>
    <x v="1"/>
    <n v="1"/>
    <s v="St Dhh Main Theatre"/>
    <d v="2026-07-28T00:00:00"/>
    <d v="2026-07-28T07:30:00"/>
    <d v="2026-07-28T16:30:00"/>
    <s v="710893153515"/>
    <s v="70149886"/>
    <s v="Scar revision"/>
    <m/>
    <s v="Plastic Surgery"/>
    <s v="Dr Dummy 09"/>
    <d v="2026-07-28T14:26:00"/>
    <d v="2026-07-28T16:19:00"/>
    <m/>
    <m/>
    <n v="1"/>
    <s v="JULY-26-dummy-data.xlsx"/>
    <b v="0"/>
    <m/>
  </r>
  <r>
    <x v="1"/>
    <x v="1"/>
    <x v="16"/>
    <x v="8"/>
    <x v="1"/>
    <x v="0"/>
    <x v="0"/>
    <x v="7"/>
    <x v="1"/>
    <n v="1"/>
    <s v="St Dhh Main Theatre"/>
    <d v="2026-07-28T00:00:00"/>
    <d v="2026-07-28T07:30:00"/>
    <d v="2026-07-28T16:30:00"/>
    <s v="746616573957"/>
    <s v="70229120"/>
    <s v="Hand wound repair"/>
    <m/>
    <s v="Plastic Surgery"/>
    <s v="Dr Dummy 09"/>
    <d v="2026-07-28T09:53:00"/>
    <d v="2026-07-28T11:03:00"/>
    <m/>
    <m/>
    <n v="1"/>
    <s v="JULY-26-dummy-data.xlsx"/>
    <b v="0"/>
    <m/>
  </r>
  <r>
    <x v="1"/>
    <x v="1"/>
    <x v="16"/>
    <x v="8"/>
    <x v="1"/>
    <x v="0"/>
    <x v="0"/>
    <x v="7"/>
    <x v="1"/>
    <n v="1"/>
    <s v="St Dhh Main Theatre"/>
    <d v="2026-07-28T00:00:00"/>
    <d v="2026-07-28T07:30:00"/>
    <d v="2026-07-28T16:30:00"/>
    <s v="747568219224"/>
    <s v="70041136"/>
    <s v="Skin graft"/>
    <s v="Diagnostic examination"/>
    <s v="Plastic Surgery"/>
    <s v="Dr Dummy 09"/>
    <d v="2026-07-28T07:41:00"/>
    <d v="2026-07-28T09:19:00"/>
    <m/>
    <m/>
    <n v="1"/>
    <s v="JULY-26-dummy-data.xlsx"/>
    <b v="0"/>
    <m/>
  </r>
  <r>
    <x v="1"/>
    <x v="1"/>
    <x v="16"/>
    <x v="8"/>
    <x v="1"/>
    <x v="0"/>
    <x v="0"/>
    <x v="7"/>
    <x v="1"/>
    <n v="1"/>
    <s v="St Dhh Main Theatre"/>
    <d v="2026-07-28T00:00:00"/>
    <d v="2026-07-28T07:30:00"/>
    <d v="2026-07-28T16:30:00"/>
    <s v="771390418474"/>
    <s v="70179758"/>
    <s v="Hand wound repair"/>
    <s v="Tissue biopsy"/>
    <s v="Plastic Surgery"/>
    <s v="Dr Dummy 09"/>
    <d v="2026-07-28T12:09:00"/>
    <d v="2026-07-28T13:47:00"/>
    <m/>
    <m/>
    <n v="1"/>
    <s v="JULY-26-dummy-data.xlsx"/>
    <b v="0"/>
    <m/>
  </r>
  <r>
    <x v="1"/>
    <x v="1"/>
    <x v="16"/>
    <x v="8"/>
    <x v="2"/>
    <x v="0"/>
    <x v="0"/>
    <x v="6"/>
    <x v="0"/>
    <n v="1"/>
    <s v="St Dhh Main Theatre"/>
    <d v="2026-08-09T00:00:00"/>
    <d v="2026-08-09T08:00:00"/>
    <d v="2026-08-09T17:00:00"/>
    <m/>
    <m/>
    <m/>
    <m/>
    <m/>
    <m/>
    <m/>
    <m/>
    <n v="4"/>
    <n v="0"/>
    <n v="4"/>
    <s v="AUGUST-26-dummy-data.xlsx"/>
    <b v="0"/>
    <n v="0"/>
  </r>
  <r>
    <x v="1"/>
    <x v="1"/>
    <x v="16"/>
    <x v="8"/>
    <x v="2"/>
    <x v="0"/>
    <x v="0"/>
    <x v="6"/>
    <x v="1"/>
    <n v="1"/>
    <s v="St Dhh Main Theatre"/>
    <d v="2026-08-09T00:00:00"/>
    <d v="2026-08-09T08:00:00"/>
    <d v="2026-08-09T17:00:00"/>
    <s v="919603597442"/>
    <s v="704919"/>
    <s v="Knee arthroscopy"/>
    <s v="Diagnostic examination"/>
    <s v="Trauma and Orthopaedics"/>
    <s v="Dr Dummy 01"/>
    <d v="2026-08-09T12:35:00"/>
    <d v="2026-08-09T14:05:00"/>
    <m/>
    <m/>
    <n v="1"/>
    <s v="AUGUST-26-dummy-data.xlsx"/>
    <b v="0"/>
    <m/>
  </r>
  <r>
    <x v="1"/>
    <x v="1"/>
    <x v="16"/>
    <x v="8"/>
    <x v="2"/>
    <x v="0"/>
    <x v="0"/>
    <x v="6"/>
    <x v="1"/>
    <n v="1"/>
    <s v="St Dhh Main Theatre"/>
    <d v="2026-08-09T00:00:00"/>
    <d v="2026-08-09T08:00:00"/>
    <d v="2026-08-09T17:00:00"/>
    <s v="922853459510"/>
    <s v="934897"/>
    <s v="Knee arthroscopy"/>
    <s v="Wound closure"/>
    <s v="Trauma and Orthopaedics"/>
    <s v="Dr Dummy 01"/>
    <d v="2026-08-09T08:11:00"/>
    <d v="2026-08-09T09:32:00"/>
    <m/>
    <m/>
    <n v="1"/>
    <s v="AUGUST-26-dummy-data.xlsx"/>
    <b v="0"/>
    <m/>
  </r>
  <r>
    <x v="1"/>
    <x v="1"/>
    <x v="16"/>
    <x v="8"/>
    <x v="2"/>
    <x v="0"/>
    <x v="0"/>
    <x v="6"/>
    <x v="1"/>
    <n v="1"/>
    <s v="St Dhh Main Theatre"/>
    <d v="2026-08-09T00:00:00"/>
    <d v="2026-08-09T08:00:00"/>
    <d v="2026-08-09T17:00:00"/>
    <s v="932218756107"/>
    <s v="845849"/>
    <s v="Removal of metalwork"/>
    <m/>
    <s v="Trauma and Orthopaedics"/>
    <s v="Dr Dummy 01"/>
    <d v="2026-08-09T14:47:00"/>
    <d v="2026-08-09T16:34:00"/>
    <m/>
    <m/>
    <n v="1"/>
    <s v="AUGUST-26-dummy-data.xlsx"/>
    <b v="0"/>
    <m/>
  </r>
  <r>
    <x v="1"/>
    <x v="1"/>
    <x v="16"/>
    <x v="8"/>
    <x v="2"/>
    <x v="0"/>
    <x v="0"/>
    <x v="6"/>
    <x v="1"/>
    <n v="1"/>
    <s v="St Dhh Main Theatre"/>
    <d v="2026-08-09T00:00:00"/>
    <d v="2026-08-09T08:00:00"/>
    <d v="2026-08-09T17:00:00"/>
    <s v="961519139143"/>
    <s v="906068"/>
    <s v="Knee arthroscopy"/>
    <m/>
    <s v="Trauma and Orthopaedics"/>
    <s v="Dr Dummy 01"/>
    <d v="2026-08-09T10:18:00"/>
    <d v="2026-08-09T11:50:00"/>
    <m/>
    <m/>
    <n v="1"/>
    <s v="AUGUST-26-dummy-data.xlsx"/>
    <b v="0"/>
    <m/>
  </r>
  <r>
    <x v="1"/>
    <x v="1"/>
    <x v="16"/>
    <x v="8"/>
    <x v="2"/>
    <x v="0"/>
    <x v="0"/>
    <x v="4"/>
    <x v="0"/>
    <n v="1"/>
    <s v="St Dhh Main Theatre"/>
    <d v="2026-08-26T00:00:00"/>
    <d v="2026-08-26T08:00:00"/>
    <d v="2026-08-26T17:00:00"/>
    <m/>
    <m/>
    <m/>
    <m/>
    <m/>
    <m/>
    <m/>
    <m/>
    <n v="4"/>
    <n v="0"/>
    <n v="4"/>
    <s v="AUGUST-26-dummy-data.xlsx"/>
    <b v="0"/>
    <n v="0"/>
  </r>
  <r>
    <x v="1"/>
    <x v="1"/>
    <x v="16"/>
    <x v="8"/>
    <x v="2"/>
    <x v="0"/>
    <x v="0"/>
    <x v="4"/>
    <x v="1"/>
    <n v="1"/>
    <s v="St Dhh Main Theatre"/>
    <d v="2026-08-26T00:00:00"/>
    <d v="2026-08-26T08:00:00"/>
    <d v="2026-08-26T17:00:00"/>
    <s v="946358816418"/>
    <s v="797518"/>
    <s v="Laparoscopic appendicectomy"/>
    <m/>
    <s v="General Surgery"/>
    <s v="Dr Dummy 12"/>
    <d v="2026-08-26T08:07:00"/>
    <d v="2026-08-26T09:53:00"/>
    <m/>
    <m/>
    <n v="1"/>
    <s v="AUGUST-26-dummy-data.xlsx"/>
    <b v="0"/>
    <m/>
  </r>
  <r>
    <x v="1"/>
    <x v="1"/>
    <x v="16"/>
    <x v="8"/>
    <x v="2"/>
    <x v="0"/>
    <x v="0"/>
    <x v="4"/>
    <x v="1"/>
    <n v="1"/>
    <s v="St Dhh Main Theatre"/>
    <d v="2026-08-26T00:00:00"/>
    <d v="2026-08-26T08:00:00"/>
    <d v="2026-08-26T17:00:00"/>
    <s v="948949554073"/>
    <s v="940302"/>
    <s v="Laparoscopic appendicectomy"/>
    <m/>
    <s v="General Surgery"/>
    <s v="Dr Dummy 12"/>
    <d v="2026-08-26T14:49:00"/>
    <d v="2026-08-26T16:19:00"/>
    <m/>
    <m/>
    <n v="1"/>
    <s v="AUGUST-26-dummy-data.xlsx"/>
    <b v="0"/>
    <m/>
  </r>
  <r>
    <x v="1"/>
    <x v="1"/>
    <x v="16"/>
    <x v="8"/>
    <x v="2"/>
    <x v="0"/>
    <x v="0"/>
    <x v="4"/>
    <x v="1"/>
    <n v="1"/>
    <s v="St Dhh Main Theatre"/>
    <d v="2026-08-26T00:00:00"/>
    <d v="2026-08-26T08:00:00"/>
    <d v="2026-08-26T17:00:00"/>
    <s v="978012325683"/>
    <s v="970049"/>
    <s v="Inguinal hernia repair"/>
    <m/>
    <s v="General Surgery"/>
    <s v="Dr Dummy 12"/>
    <d v="2026-08-26T12:32:00"/>
    <d v="2026-08-26T14:12:00"/>
    <m/>
    <m/>
    <n v="1"/>
    <s v="AUGUST-26-dummy-data.xlsx"/>
    <b v="0"/>
    <m/>
  </r>
  <r>
    <x v="1"/>
    <x v="1"/>
    <x v="16"/>
    <x v="8"/>
    <x v="2"/>
    <x v="0"/>
    <x v="0"/>
    <x v="4"/>
    <x v="1"/>
    <n v="1"/>
    <s v="St Dhh Main Theatre"/>
    <d v="2026-08-26T00:00:00"/>
    <d v="2026-08-26T08:00:00"/>
    <d v="2026-08-26T17:00:00"/>
    <s v="990286153088"/>
    <s v="947732"/>
    <s v="Excision of skin lesion"/>
    <s v="Tissue biopsy"/>
    <s v="General Surgery"/>
    <s v="Dr Dummy 12"/>
    <d v="2026-08-26T10:19:00"/>
    <d v="2026-08-26T11:38:00"/>
    <m/>
    <m/>
    <n v="1"/>
    <s v="AUGUST-26-dummy-data.xlsx"/>
    <b v="0"/>
    <m/>
  </r>
  <r>
    <x v="1"/>
    <x v="2"/>
    <x v="17"/>
    <x v="0"/>
    <x v="0"/>
    <x v="0"/>
    <x v="0"/>
    <x v="9"/>
    <x v="0"/>
    <n v="1"/>
    <s v="St Dhh Maternity Theatre"/>
    <d v="2026-06-02T00:00:00"/>
    <d v="2026-06-02T13:00:00"/>
    <d v="2026-06-02T16:00:00"/>
    <m/>
    <m/>
    <m/>
    <m/>
    <m/>
    <m/>
    <m/>
    <m/>
    <n v="4"/>
    <n v="0"/>
    <n v="4"/>
    <s v="JUNE-26-dummy-data.xlsx"/>
    <b v="0"/>
    <n v="0"/>
  </r>
  <r>
    <x v="1"/>
    <x v="2"/>
    <x v="17"/>
    <x v="0"/>
    <x v="0"/>
    <x v="0"/>
    <x v="0"/>
    <x v="9"/>
    <x v="1"/>
    <n v="1"/>
    <s v="St Dhh Maternity Theatre"/>
    <d v="2026-06-02T00:00:00"/>
    <d v="2026-06-02T13:00:00"/>
    <d v="2026-06-02T16:00:00"/>
    <s v="626157980342"/>
    <s v="60107508"/>
    <s v="Caesarean section"/>
    <m/>
    <s v="Obstetrics"/>
    <s v="Dr Dummy 21"/>
    <d v="2026-06-02T13:55:00"/>
    <d v="2026-06-02T14:10:00"/>
    <m/>
    <m/>
    <n v="1"/>
    <s v="JUNE-26-dummy-data.xlsx"/>
    <b v="0"/>
    <m/>
  </r>
  <r>
    <x v="1"/>
    <x v="2"/>
    <x v="17"/>
    <x v="0"/>
    <x v="0"/>
    <x v="0"/>
    <x v="0"/>
    <x v="9"/>
    <x v="1"/>
    <n v="1"/>
    <s v="St Dhh Maternity Theatre"/>
    <d v="2026-06-02T00:00:00"/>
    <d v="2026-06-02T13:00:00"/>
    <d v="2026-06-02T16:00:00"/>
    <s v="634414974343"/>
    <s v="60026329"/>
    <s v="Caesarean section"/>
    <m/>
    <s v="Obstetrics"/>
    <s v="Dr Dummy 21"/>
    <d v="2026-06-02T13:11:00"/>
    <d v="2026-06-02T13:26:00"/>
    <m/>
    <m/>
    <n v="1"/>
    <s v="JUNE-26-dummy-data.xlsx"/>
    <b v="0"/>
    <m/>
  </r>
  <r>
    <x v="1"/>
    <x v="2"/>
    <x v="17"/>
    <x v="0"/>
    <x v="0"/>
    <x v="0"/>
    <x v="0"/>
    <x v="9"/>
    <x v="1"/>
    <n v="1"/>
    <s v="St Dhh Maternity Theatre"/>
    <d v="2026-06-02T00:00:00"/>
    <d v="2026-06-02T13:00:00"/>
    <d v="2026-06-02T16:00:00"/>
    <s v="641339519177"/>
    <s v="60260296"/>
    <s v="Caesarean section"/>
    <m/>
    <s v="Obstetrics"/>
    <s v="Dr Dummy 21"/>
    <d v="2026-06-02T15:22:00"/>
    <d v="2026-06-02T15:43:00"/>
    <m/>
    <m/>
    <n v="1"/>
    <s v="JUNE-26-dummy-data.xlsx"/>
    <b v="0"/>
    <m/>
  </r>
  <r>
    <x v="1"/>
    <x v="2"/>
    <x v="17"/>
    <x v="0"/>
    <x v="0"/>
    <x v="0"/>
    <x v="0"/>
    <x v="9"/>
    <x v="1"/>
    <n v="1"/>
    <s v="St Dhh Maternity Theatre"/>
    <d v="2026-06-02T00:00:00"/>
    <d v="2026-06-02T13:00:00"/>
    <d v="2026-06-02T16:00:00"/>
    <s v="675759697821"/>
    <s v="60103871"/>
    <s v="Repair of perineal tear"/>
    <m/>
    <s v="Obstetrics"/>
    <s v="Dr Dummy 21"/>
    <d v="2026-06-02T14:41:00"/>
    <d v="2026-06-02T15:05:00"/>
    <m/>
    <m/>
    <n v="1"/>
    <s v="JUNE-26-dummy-data.xlsx"/>
    <b v="0"/>
    <m/>
  </r>
  <r>
    <x v="1"/>
    <x v="2"/>
    <x v="17"/>
    <x v="0"/>
    <x v="0"/>
    <x v="0"/>
    <x v="0"/>
    <x v="9"/>
    <x v="0"/>
    <n v="1"/>
    <s v="St Dhh Maternity Theatre"/>
    <d v="2026-06-10T00:00:00"/>
    <d v="2026-06-10T08:00:00"/>
    <d v="2026-06-10T11:00:00"/>
    <m/>
    <m/>
    <m/>
    <m/>
    <m/>
    <m/>
    <m/>
    <m/>
    <n v="4"/>
    <n v="0"/>
    <n v="4"/>
    <s v="JUNE-26-dummy-data.xlsx"/>
    <b v="0"/>
    <n v="0"/>
  </r>
  <r>
    <x v="1"/>
    <x v="2"/>
    <x v="17"/>
    <x v="0"/>
    <x v="0"/>
    <x v="0"/>
    <x v="0"/>
    <x v="9"/>
    <x v="1"/>
    <n v="1"/>
    <s v="St Dhh Maternity Theatre"/>
    <d v="2026-06-10T00:00:00"/>
    <d v="2026-06-10T08:00:00"/>
    <d v="2026-06-10T11:00:00"/>
    <s v="614635635074"/>
    <s v="60012236"/>
    <s v="Repair of perineal tear"/>
    <m/>
    <s v="Obstetrics"/>
    <s v="Dr Dummy 13"/>
    <d v="2026-06-10T08:06:00"/>
    <d v="2026-06-10T08:26:00"/>
    <m/>
    <m/>
    <n v="1"/>
    <s v="JUNE-26-dummy-data.xlsx"/>
    <b v="0"/>
    <m/>
  </r>
  <r>
    <x v="1"/>
    <x v="2"/>
    <x v="17"/>
    <x v="0"/>
    <x v="0"/>
    <x v="0"/>
    <x v="0"/>
    <x v="9"/>
    <x v="1"/>
    <n v="1"/>
    <s v="St Dhh Maternity Theatre"/>
    <d v="2026-06-10T00:00:00"/>
    <d v="2026-06-10T08:00:00"/>
    <d v="2026-06-10T11:00:00"/>
    <s v="631610230076"/>
    <s v="60125477"/>
    <s v="Repair of perineal tear"/>
    <s v="Tissue biopsy"/>
    <s v="Obstetrics"/>
    <s v="Dr Dummy 13"/>
    <d v="2026-06-10T10:27:00"/>
    <d v="2026-06-10T10:51:00"/>
    <m/>
    <m/>
    <n v="1"/>
    <s v="JUNE-26-dummy-data.xlsx"/>
    <b v="0"/>
    <m/>
  </r>
  <r>
    <x v="1"/>
    <x v="2"/>
    <x v="17"/>
    <x v="0"/>
    <x v="0"/>
    <x v="0"/>
    <x v="0"/>
    <x v="9"/>
    <x v="1"/>
    <n v="1"/>
    <s v="St Dhh Maternity Theatre"/>
    <d v="2026-06-10T00:00:00"/>
    <d v="2026-06-10T08:00:00"/>
    <d v="2026-06-10T11:00:00"/>
    <s v="660645289811"/>
    <s v="60073894"/>
    <s v="Manual removal of placenta"/>
    <m/>
    <s v="Obstetrics"/>
    <s v="Dr Dummy 13"/>
    <d v="2026-06-10T08:51:00"/>
    <d v="2026-06-10T09:17:00"/>
    <m/>
    <m/>
    <n v="1"/>
    <s v="JUNE-26-dummy-data.xlsx"/>
    <b v="0"/>
    <m/>
  </r>
  <r>
    <x v="1"/>
    <x v="2"/>
    <x v="17"/>
    <x v="0"/>
    <x v="0"/>
    <x v="0"/>
    <x v="0"/>
    <x v="9"/>
    <x v="1"/>
    <n v="1"/>
    <s v="St Dhh Maternity Theatre"/>
    <d v="2026-06-10T00:00:00"/>
    <d v="2026-06-10T08:00:00"/>
    <d v="2026-06-10T11:00:00"/>
    <s v="691622587571"/>
    <s v="60033559"/>
    <s v="Repair of perineal tear"/>
    <m/>
    <s v="Obstetrics"/>
    <s v="Dr Dummy 13"/>
    <d v="2026-06-10T09:40:00"/>
    <d v="2026-06-10T09:55:00"/>
    <m/>
    <m/>
    <n v="1"/>
    <s v="JUNE-26-dummy-data.xlsx"/>
    <b v="0"/>
    <m/>
  </r>
  <r>
    <x v="1"/>
    <x v="2"/>
    <x v="17"/>
    <x v="0"/>
    <x v="1"/>
    <x v="0"/>
    <x v="0"/>
    <x v="9"/>
    <x v="0"/>
    <n v="1"/>
    <s v="St Dhh Maternity Theatre"/>
    <d v="2026-07-13T00:00:00"/>
    <d v="2026-07-13T08:30:00"/>
    <d v="2026-07-13T11:30:00"/>
    <m/>
    <m/>
    <m/>
    <m/>
    <m/>
    <m/>
    <m/>
    <m/>
    <n v="4"/>
    <n v="0"/>
    <n v="4"/>
    <s v="JULY-26-dummy-data.xlsx"/>
    <b v="0"/>
    <n v="0"/>
  </r>
  <r>
    <x v="1"/>
    <x v="2"/>
    <x v="17"/>
    <x v="0"/>
    <x v="1"/>
    <x v="0"/>
    <x v="0"/>
    <x v="9"/>
    <x v="1"/>
    <n v="1"/>
    <s v="St Dhh Maternity Theatre"/>
    <d v="2026-07-13T00:00:00"/>
    <d v="2026-07-13T08:30:00"/>
    <d v="2026-07-13T11:30:00"/>
    <s v="700956765934"/>
    <s v="70253272"/>
    <s v="Repair of perineal tear"/>
    <m/>
    <s v="Obstetrics"/>
    <s v="Dr Dummy 21"/>
    <d v="2026-07-13T10:49:00"/>
    <d v="2026-07-13T11:04:00"/>
    <m/>
    <m/>
    <n v="1"/>
    <s v="JULY-26-dummy-data.xlsx"/>
    <b v="0"/>
    <m/>
  </r>
  <r>
    <x v="1"/>
    <x v="2"/>
    <x v="17"/>
    <x v="0"/>
    <x v="1"/>
    <x v="0"/>
    <x v="0"/>
    <x v="9"/>
    <x v="1"/>
    <n v="1"/>
    <s v="St Dhh Maternity Theatre"/>
    <d v="2026-07-13T00:00:00"/>
    <d v="2026-07-13T08:30:00"/>
    <d v="2026-07-13T11:30:00"/>
    <s v="703170514409"/>
    <s v="70072312"/>
    <s v="Manual removal of placenta"/>
    <s v="Diagnostic examination"/>
    <s v="Obstetrics"/>
    <s v="Dr Dummy 21"/>
    <d v="2026-07-13T10:05:00"/>
    <d v="2026-07-13T10:25:00"/>
    <m/>
    <m/>
    <n v="1"/>
    <s v="JULY-26-dummy-data.xlsx"/>
    <b v="0"/>
    <m/>
  </r>
  <r>
    <x v="1"/>
    <x v="2"/>
    <x v="17"/>
    <x v="0"/>
    <x v="1"/>
    <x v="0"/>
    <x v="0"/>
    <x v="9"/>
    <x v="1"/>
    <n v="1"/>
    <s v="St Dhh Maternity Theatre"/>
    <d v="2026-07-13T00:00:00"/>
    <d v="2026-07-13T08:30:00"/>
    <d v="2026-07-13T11:30:00"/>
    <s v="722985814627"/>
    <s v="70260101"/>
    <s v="Repair of perineal tear"/>
    <m/>
    <s v="Obstetrics"/>
    <s v="Dr Dummy 21"/>
    <d v="2026-07-13T09:27:00"/>
    <d v="2026-07-13T09:46:00"/>
    <m/>
    <m/>
    <n v="1"/>
    <s v="JULY-26-dummy-data.xlsx"/>
    <b v="0"/>
    <m/>
  </r>
  <r>
    <x v="1"/>
    <x v="2"/>
    <x v="17"/>
    <x v="0"/>
    <x v="1"/>
    <x v="0"/>
    <x v="0"/>
    <x v="9"/>
    <x v="1"/>
    <n v="1"/>
    <s v="St Dhh Maternity Theatre"/>
    <d v="2026-07-13T00:00:00"/>
    <d v="2026-07-13T08:30:00"/>
    <d v="2026-07-13T11:30:00"/>
    <s v="799613404785"/>
    <s v="70078625"/>
    <s v="Repair of perineal tear"/>
    <s v="Diagnostic examination"/>
    <s v="Obstetrics"/>
    <s v="Dr Dummy 21"/>
    <d v="2026-07-13T08:33:00"/>
    <d v="2026-07-13T08:55:00"/>
    <m/>
    <m/>
    <n v="1"/>
    <s v="JULY-26-dummy-data.xlsx"/>
    <b v="0"/>
    <m/>
  </r>
  <r>
    <x v="1"/>
    <x v="2"/>
    <x v="17"/>
    <x v="0"/>
    <x v="2"/>
    <x v="0"/>
    <x v="0"/>
    <x v="9"/>
    <x v="0"/>
    <n v="1"/>
    <s v="St Dhh Maternity Theatre"/>
    <d v="2026-08-25T00:00:00"/>
    <d v="2026-08-25T08:30:00"/>
    <d v="2026-08-25T11:30:00"/>
    <m/>
    <m/>
    <m/>
    <m/>
    <m/>
    <m/>
    <m/>
    <m/>
    <n v="4"/>
    <n v="0"/>
    <n v="4"/>
    <s v="AUGUST-26-dummy-data.xlsx"/>
    <b v="0"/>
    <n v="0"/>
  </r>
  <r>
    <x v="1"/>
    <x v="2"/>
    <x v="17"/>
    <x v="0"/>
    <x v="2"/>
    <x v="0"/>
    <x v="0"/>
    <x v="9"/>
    <x v="1"/>
    <n v="1"/>
    <s v="St Dhh Maternity Theatre"/>
    <d v="2026-08-25T00:00:00"/>
    <d v="2026-08-25T08:30:00"/>
    <d v="2026-08-25T11:30:00"/>
    <s v="925860314722"/>
    <s v="891913"/>
    <s v="Caesarean section"/>
    <m/>
    <s v="Obstetrics"/>
    <s v="Dr Dummy 09"/>
    <d v="2026-08-25T10:57:00"/>
    <d v="2026-08-25T11:22:00"/>
    <m/>
    <m/>
    <n v="1"/>
    <s v="AUGUST-26-dummy-data.xlsx"/>
    <b v="0"/>
    <m/>
  </r>
  <r>
    <x v="1"/>
    <x v="2"/>
    <x v="17"/>
    <x v="0"/>
    <x v="2"/>
    <x v="0"/>
    <x v="0"/>
    <x v="9"/>
    <x v="1"/>
    <n v="1"/>
    <s v="St Dhh Maternity Theatre"/>
    <d v="2026-08-25T00:00:00"/>
    <d v="2026-08-25T08:30:00"/>
    <d v="2026-08-25T11:30:00"/>
    <s v="968749221506"/>
    <s v="764609"/>
    <s v="Manual removal of placenta"/>
    <m/>
    <s v="Obstetrics"/>
    <s v="Dr Dummy 09"/>
    <d v="2026-08-25T08:36:00"/>
    <d v="2026-08-25T08:54:00"/>
    <m/>
    <m/>
    <n v="1"/>
    <s v="AUGUST-26-dummy-data.xlsx"/>
    <b v="0"/>
    <m/>
  </r>
  <r>
    <x v="1"/>
    <x v="2"/>
    <x v="17"/>
    <x v="0"/>
    <x v="2"/>
    <x v="0"/>
    <x v="0"/>
    <x v="9"/>
    <x v="1"/>
    <n v="1"/>
    <s v="St Dhh Maternity Theatre"/>
    <d v="2026-08-25T00:00:00"/>
    <d v="2026-08-25T08:30:00"/>
    <d v="2026-08-25T11:30:00"/>
    <s v="983710536639"/>
    <s v="713823"/>
    <s v="Manual removal of placenta"/>
    <m/>
    <s v="Obstetrics"/>
    <s v="Dr Dummy 09"/>
    <d v="2026-08-25T09:20:00"/>
    <d v="2026-08-25T09:41:00"/>
    <m/>
    <m/>
    <n v="1"/>
    <s v="AUGUST-26-dummy-data.xlsx"/>
    <b v="0"/>
    <m/>
  </r>
  <r>
    <x v="1"/>
    <x v="2"/>
    <x v="17"/>
    <x v="0"/>
    <x v="2"/>
    <x v="0"/>
    <x v="0"/>
    <x v="9"/>
    <x v="1"/>
    <n v="1"/>
    <s v="St Dhh Maternity Theatre"/>
    <d v="2026-08-25T00:00:00"/>
    <d v="2026-08-25T08:30:00"/>
    <d v="2026-08-25T11:30:00"/>
    <s v="984233252423"/>
    <s v="934296"/>
    <s v="Caesarean section"/>
    <m/>
    <s v="Obstetrics"/>
    <s v="Dr Dummy 09"/>
    <d v="2026-08-25T10:03:00"/>
    <d v="2026-08-25T10:19:00"/>
    <m/>
    <m/>
    <n v="1"/>
    <s v="AUGUST-26-dummy-data.xlsx"/>
    <b v="0"/>
    <m/>
  </r>
  <r>
    <x v="1"/>
    <x v="2"/>
    <x v="17"/>
    <x v="1"/>
    <x v="0"/>
    <x v="0"/>
    <x v="0"/>
    <x v="9"/>
    <x v="0"/>
    <n v="1"/>
    <s v="St Dhh Maternity Theatre"/>
    <d v="2026-06-12T00:00:00"/>
    <d v="2026-06-12T08:00:00"/>
    <d v="2026-06-12T11:30:00"/>
    <m/>
    <m/>
    <m/>
    <m/>
    <m/>
    <m/>
    <m/>
    <m/>
    <n v="4"/>
    <n v="0"/>
    <n v="4"/>
    <s v="JUNE-26-dummy-data.xlsx"/>
    <b v="0"/>
    <n v="0"/>
  </r>
  <r>
    <x v="1"/>
    <x v="2"/>
    <x v="17"/>
    <x v="1"/>
    <x v="0"/>
    <x v="0"/>
    <x v="0"/>
    <x v="9"/>
    <x v="1"/>
    <n v="1"/>
    <s v="St Dhh Maternity Theatre"/>
    <d v="2026-06-12T00:00:00"/>
    <d v="2026-06-12T08:00:00"/>
    <d v="2026-06-12T11:30:00"/>
    <s v="640368719910"/>
    <s v="60201350"/>
    <s v="Repair of perineal tear"/>
    <m/>
    <s v="Obstetrics"/>
    <s v="Dr Dummy 15"/>
    <d v="2026-06-12T08:58:00"/>
    <d v="2026-06-12T09:20:00"/>
    <m/>
    <m/>
    <n v="1"/>
    <s v="JUNE-26-dummy-data.xlsx"/>
    <b v="0"/>
    <m/>
  </r>
  <r>
    <x v="1"/>
    <x v="2"/>
    <x v="17"/>
    <x v="1"/>
    <x v="0"/>
    <x v="0"/>
    <x v="0"/>
    <x v="9"/>
    <x v="1"/>
    <n v="1"/>
    <s v="St Dhh Maternity Theatre"/>
    <d v="2026-06-12T00:00:00"/>
    <d v="2026-06-12T08:00:00"/>
    <d v="2026-06-12T11:30:00"/>
    <s v="654203688678"/>
    <s v="60055516"/>
    <s v="Repair of perineal tear"/>
    <m/>
    <s v="Obstetrics"/>
    <s v="Dr Dummy 15"/>
    <d v="2026-06-12T08:09:00"/>
    <d v="2026-06-12T08:36:00"/>
    <m/>
    <m/>
    <n v="1"/>
    <s v="JUNE-26-dummy-data.xlsx"/>
    <b v="0"/>
    <m/>
  </r>
  <r>
    <x v="1"/>
    <x v="2"/>
    <x v="17"/>
    <x v="1"/>
    <x v="0"/>
    <x v="0"/>
    <x v="0"/>
    <x v="9"/>
    <x v="1"/>
    <n v="1"/>
    <s v="St Dhh Maternity Theatre"/>
    <d v="2026-06-12T00:00:00"/>
    <d v="2026-06-12T08:00:00"/>
    <d v="2026-06-12T11:30:00"/>
    <s v="663758598220"/>
    <s v="60012934"/>
    <s v="Caesarean section"/>
    <m/>
    <s v="Obstetrics"/>
    <s v="Dr Dummy 15"/>
    <d v="2026-06-12T09:47:00"/>
    <d v="2026-06-12T10:21:00"/>
    <m/>
    <m/>
    <n v="1"/>
    <s v="JUNE-26-dummy-data.xlsx"/>
    <b v="0"/>
    <m/>
  </r>
  <r>
    <x v="1"/>
    <x v="2"/>
    <x v="17"/>
    <x v="1"/>
    <x v="0"/>
    <x v="0"/>
    <x v="0"/>
    <x v="9"/>
    <x v="1"/>
    <n v="1"/>
    <s v="St Dhh Maternity Theatre"/>
    <d v="2026-06-12T00:00:00"/>
    <d v="2026-06-12T08:00:00"/>
    <d v="2026-06-12T11:30:00"/>
    <s v="673771555115"/>
    <s v="60064160"/>
    <s v="Manual removal of placenta"/>
    <m/>
    <s v="Obstetrics"/>
    <s v="Dr Dummy 15"/>
    <d v="2026-06-12T10:43:00"/>
    <d v="2026-06-12T11:13:00"/>
    <m/>
    <m/>
    <n v="1"/>
    <s v="JUNE-26-dummy-data.xlsx"/>
    <b v="0"/>
    <m/>
  </r>
  <r>
    <x v="1"/>
    <x v="2"/>
    <x v="17"/>
    <x v="1"/>
    <x v="1"/>
    <x v="0"/>
    <x v="0"/>
    <x v="9"/>
    <x v="0"/>
    <n v="1"/>
    <s v="St Dhh Maternity Theatre"/>
    <d v="2026-07-22T00:00:00"/>
    <d v="2026-07-22T13:00:00"/>
    <d v="2026-07-22T16:30:00"/>
    <m/>
    <m/>
    <m/>
    <m/>
    <m/>
    <m/>
    <m/>
    <m/>
    <n v="4"/>
    <n v="0"/>
    <n v="4"/>
    <s v="JULY-26-dummy-data.xlsx"/>
    <b v="0"/>
    <n v="0"/>
  </r>
  <r>
    <x v="1"/>
    <x v="2"/>
    <x v="17"/>
    <x v="1"/>
    <x v="1"/>
    <x v="0"/>
    <x v="0"/>
    <x v="9"/>
    <x v="1"/>
    <n v="1"/>
    <s v="St Dhh Maternity Theatre"/>
    <d v="2026-07-22T00:00:00"/>
    <d v="2026-07-22T13:00:00"/>
    <d v="2026-07-22T16:30:00"/>
    <s v="710294147324"/>
    <s v="70267546"/>
    <s v="Repair of perineal tear"/>
    <m/>
    <s v="Obstetrics"/>
    <s v="Dr Dummy 03"/>
    <d v="2026-07-22T14:01:00"/>
    <d v="2026-07-22T14:23:00"/>
    <m/>
    <m/>
    <n v="1"/>
    <s v="JULY-26-dummy-data.xlsx"/>
    <b v="0"/>
    <m/>
  </r>
  <r>
    <x v="1"/>
    <x v="2"/>
    <x v="17"/>
    <x v="1"/>
    <x v="1"/>
    <x v="0"/>
    <x v="0"/>
    <x v="9"/>
    <x v="1"/>
    <n v="1"/>
    <s v="St Dhh Maternity Theatre"/>
    <d v="2026-07-22T00:00:00"/>
    <d v="2026-07-22T13:00:00"/>
    <d v="2026-07-22T16:30:00"/>
    <s v="749615848366"/>
    <s v="70130829"/>
    <s v="Repair of perineal tear"/>
    <m/>
    <s v="Obstetrics"/>
    <s v="Dr Dummy 03"/>
    <d v="2026-07-22T13:12:00"/>
    <d v="2026-07-22T13:42:00"/>
    <m/>
    <m/>
    <n v="1"/>
    <s v="JULY-26-dummy-data.xlsx"/>
    <b v="0"/>
    <m/>
  </r>
  <r>
    <x v="1"/>
    <x v="2"/>
    <x v="17"/>
    <x v="1"/>
    <x v="1"/>
    <x v="0"/>
    <x v="0"/>
    <x v="9"/>
    <x v="1"/>
    <n v="1"/>
    <s v="St Dhh Maternity Theatre"/>
    <d v="2026-07-22T00:00:00"/>
    <d v="2026-07-22T13:00:00"/>
    <d v="2026-07-22T16:30:00"/>
    <s v="755765205621"/>
    <s v="70007482"/>
    <s v="Caesarean section"/>
    <m/>
    <s v="Obstetrics"/>
    <s v="Dr Dummy 03"/>
    <d v="2026-07-22T15:42:00"/>
    <d v="2026-07-22T16:14:00"/>
    <m/>
    <m/>
    <n v="1"/>
    <s v="JULY-26-dummy-data.xlsx"/>
    <b v="0"/>
    <m/>
  </r>
  <r>
    <x v="1"/>
    <x v="2"/>
    <x v="17"/>
    <x v="1"/>
    <x v="1"/>
    <x v="0"/>
    <x v="0"/>
    <x v="9"/>
    <x v="1"/>
    <n v="1"/>
    <s v="St Dhh Maternity Theatre"/>
    <d v="2026-07-22T00:00:00"/>
    <d v="2026-07-22T13:00:00"/>
    <d v="2026-07-22T16:30:00"/>
    <s v="774994907457"/>
    <s v="70065831"/>
    <s v="Caesarean section"/>
    <s v="Local anaesthetic infiltration"/>
    <s v="Obstetrics"/>
    <s v="Dr Dummy 03"/>
    <d v="2026-07-22T14:50:00"/>
    <d v="2026-07-22T15:25:00"/>
    <m/>
    <m/>
    <n v="1"/>
    <s v="JULY-26-dummy-data.xlsx"/>
    <b v="0"/>
    <m/>
  </r>
  <r>
    <x v="1"/>
    <x v="2"/>
    <x v="17"/>
    <x v="1"/>
    <x v="2"/>
    <x v="0"/>
    <x v="0"/>
    <x v="9"/>
    <x v="0"/>
    <n v="1"/>
    <s v="St Dhh Maternity Theatre"/>
    <d v="2026-08-02T00:00:00"/>
    <d v="2026-08-02T13:00:00"/>
    <d v="2026-08-02T16:30:00"/>
    <m/>
    <m/>
    <m/>
    <m/>
    <m/>
    <m/>
    <m/>
    <m/>
    <n v="4"/>
    <n v="0"/>
    <n v="4"/>
    <s v="AUGUST-26-dummy-data.xlsx"/>
    <b v="0"/>
    <n v="0"/>
  </r>
  <r>
    <x v="1"/>
    <x v="2"/>
    <x v="17"/>
    <x v="1"/>
    <x v="2"/>
    <x v="0"/>
    <x v="0"/>
    <x v="9"/>
    <x v="1"/>
    <n v="1"/>
    <s v="St Dhh Maternity Theatre"/>
    <d v="2026-08-02T00:00:00"/>
    <d v="2026-08-02T13:00:00"/>
    <d v="2026-08-02T16:30:00"/>
    <s v="916532097523"/>
    <s v="739713"/>
    <s v="Manual removal of placenta"/>
    <m/>
    <s v="Obstetrics"/>
    <s v="Dr Dummy 20"/>
    <d v="2026-08-02T14:52:00"/>
    <d v="2026-08-02T15:13:00"/>
    <m/>
    <m/>
    <n v="1"/>
    <s v="AUGUST-26-dummy-data.xlsx"/>
    <b v="0"/>
    <m/>
  </r>
  <r>
    <x v="1"/>
    <x v="2"/>
    <x v="17"/>
    <x v="1"/>
    <x v="2"/>
    <x v="0"/>
    <x v="0"/>
    <x v="9"/>
    <x v="1"/>
    <n v="1"/>
    <s v="St Dhh Maternity Theatre"/>
    <d v="2026-08-02T00:00:00"/>
    <d v="2026-08-02T13:00:00"/>
    <d v="2026-08-02T16:30:00"/>
    <s v="954547213832"/>
    <s v="774135"/>
    <s v="Caesarean section"/>
    <s v="Wound closure"/>
    <s v="Obstetrics"/>
    <s v="Dr Dummy 20"/>
    <d v="2026-08-02T13:03:00"/>
    <d v="2026-08-02T13:29:00"/>
    <m/>
    <m/>
    <n v="1"/>
    <s v="AUGUST-26-dummy-data.xlsx"/>
    <b v="0"/>
    <m/>
  </r>
  <r>
    <x v="1"/>
    <x v="2"/>
    <x v="17"/>
    <x v="1"/>
    <x v="2"/>
    <x v="0"/>
    <x v="0"/>
    <x v="9"/>
    <x v="1"/>
    <n v="1"/>
    <s v="St Dhh Maternity Theatre"/>
    <d v="2026-08-02T00:00:00"/>
    <d v="2026-08-02T13:00:00"/>
    <d v="2026-08-02T16:30:00"/>
    <s v="958937168819"/>
    <s v="743609"/>
    <s v="Manual removal of placenta"/>
    <m/>
    <s v="Obstetrics"/>
    <s v="Dr Dummy 20"/>
    <d v="2026-08-02T15:43:00"/>
    <d v="2026-08-02T16:03:00"/>
    <m/>
    <m/>
    <n v="1"/>
    <s v="AUGUST-26-dummy-data.xlsx"/>
    <b v="0"/>
    <m/>
  </r>
  <r>
    <x v="1"/>
    <x v="2"/>
    <x v="17"/>
    <x v="1"/>
    <x v="2"/>
    <x v="0"/>
    <x v="0"/>
    <x v="9"/>
    <x v="1"/>
    <n v="1"/>
    <s v="St Dhh Maternity Theatre"/>
    <d v="2026-08-02T00:00:00"/>
    <d v="2026-08-02T13:00:00"/>
    <d v="2026-08-02T16:30:00"/>
    <s v="980311681655"/>
    <s v="776546"/>
    <s v="Repair of perineal tear"/>
    <m/>
    <s v="Obstetrics"/>
    <s v="Dr Dummy 20"/>
    <d v="2026-08-02T14:03:00"/>
    <d v="2026-08-02T14:34:00"/>
    <m/>
    <m/>
    <n v="1"/>
    <s v="AUGUST-26-dummy-data.xlsx"/>
    <b v="0"/>
    <m/>
  </r>
  <r>
    <x v="1"/>
    <x v="2"/>
    <x v="17"/>
    <x v="1"/>
    <x v="2"/>
    <x v="0"/>
    <x v="0"/>
    <x v="9"/>
    <x v="0"/>
    <n v="1"/>
    <s v="St Dhh Maternity Theatre"/>
    <d v="2026-08-22T00:00:00"/>
    <d v="2026-08-22T13:00:00"/>
    <d v="2026-08-22T16:30:00"/>
    <m/>
    <m/>
    <m/>
    <m/>
    <m/>
    <m/>
    <m/>
    <m/>
    <n v="4"/>
    <n v="0"/>
    <n v="4"/>
    <s v="AUGUST-26-dummy-data.xlsx"/>
    <b v="0"/>
    <n v="0"/>
  </r>
  <r>
    <x v="1"/>
    <x v="2"/>
    <x v="17"/>
    <x v="1"/>
    <x v="2"/>
    <x v="0"/>
    <x v="0"/>
    <x v="9"/>
    <x v="1"/>
    <n v="1"/>
    <s v="St Dhh Maternity Theatre"/>
    <d v="2026-08-22T00:00:00"/>
    <d v="2026-08-22T13:00:00"/>
    <d v="2026-08-22T16:30:00"/>
    <s v="931955747655"/>
    <s v="893419"/>
    <s v="Caesarean section"/>
    <m/>
    <s v="Obstetrics"/>
    <s v="Dr Dummy 10"/>
    <d v="2026-08-22T15:39:00"/>
    <d v="2026-08-22T16:11:00"/>
    <m/>
    <m/>
    <n v="1"/>
    <s v="AUGUST-26-dummy-data.xlsx"/>
    <b v="0"/>
    <m/>
  </r>
  <r>
    <x v="1"/>
    <x v="2"/>
    <x v="17"/>
    <x v="1"/>
    <x v="2"/>
    <x v="0"/>
    <x v="0"/>
    <x v="9"/>
    <x v="1"/>
    <n v="1"/>
    <s v="St Dhh Maternity Theatre"/>
    <d v="2026-08-22T00:00:00"/>
    <d v="2026-08-22T13:00:00"/>
    <d v="2026-08-22T16:30:00"/>
    <s v="931978826201"/>
    <s v="937868"/>
    <s v="Caesarean section"/>
    <m/>
    <s v="Obstetrics"/>
    <s v="Dr Dummy 10"/>
    <d v="2026-08-22T13:57:00"/>
    <d v="2026-08-22T14:32:00"/>
    <m/>
    <m/>
    <n v="1"/>
    <s v="AUGUST-26-dummy-data.xlsx"/>
    <b v="0"/>
    <m/>
  </r>
  <r>
    <x v="1"/>
    <x v="2"/>
    <x v="17"/>
    <x v="1"/>
    <x v="2"/>
    <x v="0"/>
    <x v="0"/>
    <x v="9"/>
    <x v="1"/>
    <n v="1"/>
    <s v="St Dhh Maternity Theatre"/>
    <d v="2026-08-22T00:00:00"/>
    <d v="2026-08-22T13:00:00"/>
    <d v="2026-08-22T16:30:00"/>
    <s v="933964682928"/>
    <s v="962377"/>
    <s v="Repair of perineal tear"/>
    <s v="Wound dressing"/>
    <s v="Obstetrics"/>
    <s v="Dr Dummy 10"/>
    <d v="2026-08-22T13:03:00"/>
    <d v="2026-08-22T13:22:00"/>
    <m/>
    <m/>
    <n v="1"/>
    <s v="AUGUST-26-dummy-data.xlsx"/>
    <b v="0"/>
    <m/>
  </r>
  <r>
    <x v="1"/>
    <x v="2"/>
    <x v="17"/>
    <x v="1"/>
    <x v="2"/>
    <x v="0"/>
    <x v="0"/>
    <x v="9"/>
    <x v="1"/>
    <n v="1"/>
    <s v="St Dhh Maternity Theatre"/>
    <d v="2026-08-22T00:00:00"/>
    <d v="2026-08-22T13:00:00"/>
    <d v="2026-08-22T16:30:00"/>
    <s v="994388748867"/>
    <s v="867450"/>
    <s v="Manual removal of placenta"/>
    <m/>
    <s v="Obstetrics"/>
    <s v="Dr Dummy 10"/>
    <d v="2026-08-22T14:49:00"/>
    <d v="2026-08-22T15:15:00"/>
    <m/>
    <m/>
    <n v="1"/>
    <s v="AUGUST-26-dummy-data.xlsx"/>
    <b v="0"/>
    <m/>
  </r>
  <r>
    <x v="1"/>
    <x v="2"/>
    <x v="17"/>
    <x v="2"/>
    <x v="0"/>
    <x v="0"/>
    <x v="0"/>
    <x v="9"/>
    <x v="0"/>
    <n v="1"/>
    <s v="St Dhh Maternity Theatre"/>
    <d v="2026-06-05T00:00:00"/>
    <d v="2026-06-05T13:30:00"/>
    <d v="2026-06-05T17:30:00"/>
    <m/>
    <m/>
    <m/>
    <m/>
    <m/>
    <m/>
    <m/>
    <m/>
    <n v="4"/>
    <n v="0"/>
    <n v="4"/>
    <s v="JUNE-26-dummy-data.xlsx"/>
    <b v="0"/>
    <n v="0"/>
  </r>
  <r>
    <x v="1"/>
    <x v="2"/>
    <x v="17"/>
    <x v="2"/>
    <x v="0"/>
    <x v="0"/>
    <x v="0"/>
    <x v="9"/>
    <x v="1"/>
    <n v="1"/>
    <s v="St Dhh Maternity Theatre"/>
    <d v="2026-06-05T00:00:00"/>
    <d v="2026-06-05T13:30:00"/>
    <d v="2026-06-05T17:30:00"/>
    <s v="608187849633"/>
    <s v="60012053"/>
    <s v="Manual removal of placenta"/>
    <s v="Local anaesthetic infiltration"/>
    <s v="Obstetrics"/>
    <s v="Dr Dummy 02"/>
    <d v="2026-06-05T16:36:00"/>
    <d v="2026-06-05T17:11:00"/>
    <m/>
    <m/>
    <n v="1"/>
    <s v="JUNE-26-dummy-data.xlsx"/>
    <b v="0"/>
    <m/>
  </r>
  <r>
    <x v="1"/>
    <x v="2"/>
    <x v="17"/>
    <x v="2"/>
    <x v="0"/>
    <x v="0"/>
    <x v="0"/>
    <x v="9"/>
    <x v="1"/>
    <n v="1"/>
    <s v="St Dhh Maternity Theatre"/>
    <d v="2026-06-05T00:00:00"/>
    <d v="2026-06-05T13:30:00"/>
    <d v="2026-06-05T17:30:00"/>
    <s v="612038827803"/>
    <s v="60160370"/>
    <s v="Caesarean section"/>
    <s v="Tissue biopsy"/>
    <s v="Obstetrics"/>
    <s v="Dr Dummy 02"/>
    <d v="2026-06-05T13:38:00"/>
    <d v="2026-06-05T14:16:00"/>
    <m/>
    <m/>
    <n v="1"/>
    <s v="JUNE-26-dummy-data.xlsx"/>
    <b v="0"/>
    <m/>
  </r>
  <r>
    <x v="1"/>
    <x v="2"/>
    <x v="17"/>
    <x v="2"/>
    <x v="0"/>
    <x v="0"/>
    <x v="0"/>
    <x v="9"/>
    <x v="1"/>
    <n v="1"/>
    <s v="St Dhh Maternity Theatre"/>
    <d v="2026-06-05T00:00:00"/>
    <d v="2026-06-05T13:30:00"/>
    <d v="2026-06-05T17:30:00"/>
    <s v="628576558269"/>
    <s v="60057781"/>
    <s v="Caesarean section"/>
    <m/>
    <s v="Obstetrics"/>
    <s v="Dr Dummy 02"/>
    <d v="2026-06-05T14:36:00"/>
    <d v="2026-06-05T15:15:00"/>
    <m/>
    <m/>
    <n v="1"/>
    <s v="JUNE-26-dummy-data.xlsx"/>
    <b v="0"/>
    <m/>
  </r>
  <r>
    <x v="1"/>
    <x v="2"/>
    <x v="17"/>
    <x v="2"/>
    <x v="0"/>
    <x v="0"/>
    <x v="0"/>
    <x v="9"/>
    <x v="1"/>
    <n v="1"/>
    <s v="St Dhh Maternity Theatre"/>
    <d v="2026-06-05T00:00:00"/>
    <d v="2026-06-05T13:30:00"/>
    <d v="2026-06-05T17:30:00"/>
    <s v="698497268929"/>
    <s v="60270517"/>
    <s v="Caesarean section"/>
    <m/>
    <s v="Obstetrics"/>
    <s v="Dr Dummy 02"/>
    <d v="2026-06-05T15:38:00"/>
    <d v="2026-06-05T16:15:00"/>
    <m/>
    <m/>
    <n v="1"/>
    <s v="JUNE-26-dummy-data.xlsx"/>
    <b v="0"/>
    <m/>
  </r>
  <r>
    <x v="1"/>
    <x v="2"/>
    <x v="17"/>
    <x v="2"/>
    <x v="0"/>
    <x v="0"/>
    <x v="0"/>
    <x v="9"/>
    <x v="0"/>
    <n v="1"/>
    <s v="St Dhh Maternity Theatre"/>
    <d v="2026-06-21T00:00:00"/>
    <d v="2026-06-21T08:30:00"/>
    <d v="2026-06-21T12:30:00"/>
    <m/>
    <m/>
    <m/>
    <m/>
    <m/>
    <m/>
    <m/>
    <m/>
    <n v="4"/>
    <n v="0"/>
    <n v="4"/>
    <s v="JUNE-26-dummy-data.xlsx"/>
    <b v="0"/>
    <n v="0"/>
  </r>
  <r>
    <x v="1"/>
    <x v="2"/>
    <x v="17"/>
    <x v="2"/>
    <x v="0"/>
    <x v="0"/>
    <x v="0"/>
    <x v="9"/>
    <x v="1"/>
    <n v="1"/>
    <s v="St Dhh Maternity Theatre"/>
    <d v="2026-06-21T00:00:00"/>
    <d v="2026-06-21T08:30:00"/>
    <d v="2026-06-21T12:30:00"/>
    <s v="600386864226"/>
    <s v="60206348"/>
    <s v="Caesarean section"/>
    <m/>
    <s v="Obstetrics"/>
    <s v="Dr Dummy 17"/>
    <d v="2026-06-21T11:42:00"/>
    <d v="2026-06-21T12:16:00"/>
    <m/>
    <m/>
    <n v="1"/>
    <s v="JUNE-26-dummy-data.xlsx"/>
    <b v="0"/>
    <m/>
  </r>
  <r>
    <x v="1"/>
    <x v="2"/>
    <x v="17"/>
    <x v="2"/>
    <x v="0"/>
    <x v="0"/>
    <x v="0"/>
    <x v="9"/>
    <x v="1"/>
    <n v="1"/>
    <s v="St Dhh Maternity Theatre"/>
    <d v="2026-06-21T00:00:00"/>
    <d v="2026-06-21T08:30:00"/>
    <d v="2026-06-21T12:30:00"/>
    <s v="613811168470"/>
    <s v="60176414"/>
    <s v="Repair of perineal tear"/>
    <s v="Diagnostic examination"/>
    <s v="Obstetrics"/>
    <s v="Dr Dummy 17"/>
    <d v="2026-06-21T09:40:00"/>
    <d v="2026-06-21T10:15:00"/>
    <m/>
    <m/>
    <n v="1"/>
    <s v="JUNE-26-dummy-data.xlsx"/>
    <b v="0"/>
    <m/>
  </r>
  <r>
    <x v="1"/>
    <x v="2"/>
    <x v="17"/>
    <x v="2"/>
    <x v="0"/>
    <x v="0"/>
    <x v="0"/>
    <x v="9"/>
    <x v="1"/>
    <n v="1"/>
    <s v="St Dhh Maternity Theatre"/>
    <d v="2026-06-21T00:00:00"/>
    <d v="2026-06-21T08:30:00"/>
    <d v="2026-06-21T12:30:00"/>
    <s v="615269188792"/>
    <s v="60210243"/>
    <s v="Caesarean section"/>
    <m/>
    <s v="Obstetrics"/>
    <s v="Dr Dummy 17"/>
    <d v="2026-06-21T08:38:00"/>
    <d v="2026-06-21T09:05:00"/>
    <m/>
    <m/>
    <n v="1"/>
    <s v="JUNE-26-dummy-data.xlsx"/>
    <b v="0"/>
    <m/>
  </r>
  <r>
    <x v="1"/>
    <x v="2"/>
    <x v="17"/>
    <x v="2"/>
    <x v="0"/>
    <x v="0"/>
    <x v="0"/>
    <x v="9"/>
    <x v="1"/>
    <n v="1"/>
    <s v="St Dhh Maternity Theatre"/>
    <d v="2026-06-21T00:00:00"/>
    <d v="2026-06-21T08:30:00"/>
    <d v="2026-06-21T12:30:00"/>
    <s v="689572983327"/>
    <s v="60281042"/>
    <s v="Caesarean section"/>
    <m/>
    <s v="Obstetrics"/>
    <s v="Dr Dummy 17"/>
    <d v="2026-06-21T10:33:00"/>
    <d v="2026-06-21T11:04:00"/>
    <m/>
    <m/>
    <n v="1"/>
    <s v="JUNE-26-dummy-data.xlsx"/>
    <b v="0"/>
    <m/>
  </r>
  <r>
    <x v="1"/>
    <x v="2"/>
    <x v="17"/>
    <x v="2"/>
    <x v="1"/>
    <x v="0"/>
    <x v="0"/>
    <x v="9"/>
    <x v="0"/>
    <n v="1"/>
    <s v="St Dhh Maternity Theatre"/>
    <d v="2026-07-28T00:00:00"/>
    <d v="2026-07-28T08:00:00"/>
    <d v="2026-07-28T12:00:00"/>
    <m/>
    <m/>
    <m/>
    <m/>
    <m/>
    <m/>
    <m/>
    <m/>
    <n v="4"/>
    <n v="0"/>
    <n v="4"/>
    <s v="JULY-26-dummy-data.xlsx"/>
    <b v="0"/>
    <n v="0"/>
  </r>
  <r>
    <x v="1"/>
    <x v="2"/>
    <x v="17"/>
    <x v="2"/>
    <x v="1"/>
    <x v="0"/>
    <x v="0"/>
    <x v="9"/>
    <x v="1"/>
    <n v="1"/>
    <s v="St Dhh Maternity Theatre"/>
    <d v="2026-07-28T00:00:00"/>
    <d v="2026-07-28T08:00:00"/>
    <d v="2026-07-28T12:00:00"/>
    <s v="721199370175"/>
    <s v="70015744"/>
    <s v="Caesarean section"/>
    <m/>
    <s v="Obstetrics"/>
    <s v="Dr Dummy 19"/>
    <d v="2026-07-28T11:07:00"/>
    <d v="2026-07-28T11:43:00"/>
    <m/>
    <m/>
    <n v="1"/>
    <s v="JULY-26-dummy-data.xlsx"/>
    <b v="0"/>
    <m/>
  </r>
  <r>
    <x v="1"/>
    <x v="2"/>
    <x v="17"/>
    <x v="2"/>
    <x v="1"/>
    <x v="0"/>
    <x v="0"/>
    <x v="9"/>
    <x v="1"/>
    <n v="1"/>
    <s v="St Dhh Maternity Theatre"/>
    <d v="2026-07-28T00:00:00"/>
    <d v="2026-07-28T08:00:00"/>
    <d v="2026-07-28T12:00:00"/>
    <s v="757591090653"/>
    <s v="70101332"/>
    <s v="Caesarean section"/>
    <m/>
    <s v="Obstetrics"/>
    <s v="Dr Dummy 19"/>
    <d v="2026-07-28T08:02:00"/>
    <d v="2026-07-28T08:35:00"/>
    <m/>
    <m/>
    <n v="1"/>
    <s v="JULY-26-dummy-data.xlsx"/>
    <b v="0"/>
    <m/>
  </r>
  <r>
    <x v="1"/>
    <x v="2"/>
    <x v="17"/>
    <x v="2"/>
    <x v="1"/>
    <x v="0"/>
    <x v="0"/>
    <x v="9"/>
    <x v="1"/>
    <n v="1"/>
    <s v="St Dhh Maternity Theatre"/>
    <d v="2026-07-28T00:00:00"/>
    <d v="2026-07-28T08:00:00"/>
    <d v="2026-07-28T12:00:00"/>
    <s v="766772039164"/>
    <s v="70156292"/>
    <s v="Caesarean section"/>
    <s v="Tissue biopsy"/>
    <s v="Obstetrics"/>
    <s v="Dr Dummy 19"/>
    <d v="2026-07-28T10:09:00"/>
    <d v="2026-07-28T10:51:00"/>
    <m/>
    <m/>
    <n v="1"/>
    <s v="JULY-26-dummy-data.xlsx"/>
    <b v="0"/>
    <m/>
  </r>
  <r>
    <x v="1"/>
    <x v="2"/>
    <x v="17"/>
    <x v="2"/>
    <x v="1"/>
    <x v="0"/>
    <x v="0"/>
    <x v="9"/>
    <x v="1"/>
    <n v="1"/>
    <s v="St Dhh Maternity Theatre"/>
    <d v="2026-07-28T00:00:00"/>
    <d v="2026-07-28T08:00:00"/>
    <d v="2026-07-28T12:00:00"/>
    <s v="769033783417"/>
    <s v="70245851"/>
    <s v="Manual removal of placenta"/>
    <m/>
    <s v="Obstetrics"/>
    <s v="Dr Dummy 19"/>
    <d v="2026-07-28T09:10:00"/>
    <d v="2026-07-28T09:48:00"/>
    <m/>
    <m/>
    <n v="1"/>
    <s v="JULY-26-dummy-data.xlsx"/>
    <b v="0"/>
    <m/>
  </r>
  <r>
    <x v="1"/>
    <x v="2"/>
    <x v="17"/>
    <x v="2"/>
    <x v="2"/>
    <x v="0"/>
    <x v="0"/>
    <x v="9"/>
    <x v="0"/>
    <n v="1"/>
    <s v="St Dhh Maternity Theatre"/>
    <d v="2026-08-10T00:00:00"/>
    <d v="2026-08-10T08:30:00"/>
    <d v="2026-08-10T12:30:00"/>
    <m/>
    <m/>
    <m/>
    <m/>
    <m/>
    <m/>
    <m/>
    <m/>
    <n v="4"/>
    <n v="0"/>
    <n v="4"/>
    <s v="AUGUST-26-dummy-data.xlsx"/>
    <b v="0"/>
    <n v="0"/>
  </r>
  <r>
    <x v="1"/>
    <x v="2"/>
    <x v="17"/>
    <x v="2"/>
    <x v="2"/>
    <x v="0"/>
    <x v="0"/>
    <x v="9"/>
    <x v="1"/>
    <n v="1"/>
    <s v="St Dhh Maternity Theatre"/>
    <d v="2026-08-10T00:00:00"/>
    <d v="2026-08-10T08:30:00"/>
    <d v="2026-08-10T12:30:00"/>
    <s v="917038851254"/>
    <s v="752474"/>
    <s v="Manual removal of placenta"/>
    <m/>
    <s v="Obstetrics"/>
    <s v="Dr Dummy 13"/>
    <d v="2026-08-10T11:37:00"/>
    <d v="2026-08-10T12:15:00"/>
    <m/>
    <m/>
    <n v="1"/>
    <s v="AUGUST-26-dummy-data.xlsx"/>
    <b v="0"/>
    <m/>
  </r>
  <r>
    <x v="1"/>
    <x v="2"/>
    <x v="17"/>
    <x v="2"/>
    <x v="2"/>
    <x v="0"/>
    <x v="0"/>
    <x v="9"/>
    <x v="1"/>
    <n v="1"/>
    <s v="St Dhh Maternity Theatre"/>
    <d v="2026-08-10T00:00:00"/>
    <d v="2026-08-10T08:30:00"/>
    <d v="2026-08-10T12:30:00"/>
    <s v="959431160846"/>
    <s v="929844"/>
    <s v="Caesarean section"/>
    <s v="Tissue biopsy"/>
    <s v="Obstetrics"/>
    <s v="Dr Dummy 13"/>
    <d v="2026-08-10T09:41:00"/>
    <d v="2026-08-10T10:15:00"/>
    <m/>
    <m/>
    <n v="1"/>
    <s v="AUGUST-26-dummy-data.xlsx"/>
    <b v="0"/>
    <m/>
  </r>
  <r>
    <x v="1"/>
    <x v="2"/>
    <x v="17"/>
    <x v="2"/>
    <x v="2"/>
    <x v="0"/>
    <x v="0"/>
    <x v="9"/>
    <x v="1"/>
    <n v="1"/>
    <s v="St Dhh Maternity Theatre"/>
    <d v="2026-08-10T00:00:00"/>
    <d v="2026-08-10T08:30:00"/>
    <d v="2026-08-10T12:30:00"/>
    <s v="963961714482"/>
    <s v="989218"/>
    <s v="Manual removal of placenta"/>
    <s v="Wound dressing"/>
    <s v="Obstetrics"/>
    <s v="Dr Dummy 13"/>
    <d v="2026-08-10T08:39:00"/>
    <d v="2026-08-10T09:09:00"/>
    <m/>
    <m/>
    <n v="1"/>
    <s v="AUGUST-26-dummy-data.xlsx"/>
    <b v="0"/>
    <m/>
  </r>
  <r>
    <x v="1"/>
    <x v="2"/>
    <x v="17"/>
    <x v="2"/>
    <x v="2"/>
    <x v="0"/>
    <x v="0"/>
    <x v="9"/>
    <x v="1"/>
    <n v="1"/>
    <s v="St Dhh Maternity Theatre"/>
    <d v="2026-08-10T00:00:00"/>
    <d v="2026-08-10T08:30:00"/>
    <d v="2026-08-10T12:30:00"/>
    <s v="991268838033"/>
    <s v="958705"/>
    <s v="Repair of perineal tear"/>
    <m/>
    <s v="Obstetrics"/>
    <s v="Dr Dummy 13"/>
    <d v="2026-08-10T10:36:00"/>
    <d v="2026-08-10T11:07:00"/>
    <m/>
    <m/>
    <n v="1"/>
    <s v="AUGUST-26-dummy-data.xlsx"/>
    <b v="0"/>
    <m/>
  </r>
  <r>
    <x v="1"/>
    <x v="2"/>
    <x v="17"/>
    <x v="2"/>
    <x v="2"/>
    <x v="0"/>
    <x v="0"/>
    <x v="9"/>
    <x v="0"/>
    <n v="1"/>
    <s v="St Dhh Maternity Theatre"/>
    <d v="2026-08-31T00:00:00"/>
    <d v="2026-08-31T09:00:00"/>
    <d v="2026-08-31T13:00:00"/>
    <m/>
    <m/>
    <m/>
    <m/>
    <m/>
    <m/>
    <m/>
    <m/>
    <n v="4"/>
    <n v="0"/>
    <n v="4"/>
    <s v="AUGUST-26-dummy-data.xlsx"/>
    <b v="0"/>
    <n v="0"/>
  </r>
  <r>
    <x v="1"/>
    <x v="2"/>
    <x v="17"/>
    <x v="2"/>
    <x v="2"/>
    <x v="0"/>
    <x v="0"/>
    <x v="9"/>
    <x v="1"/>
    <n v="1"/>
    <s v="St Dhh Maternity Theatre"/>
    <d v="2026-08-31T00:00:00"/>
    <d v="2026-08-31T09:00:00"/>
    <d v="2026-08-31T13:00:00"/>
    <s v="902730575017"/>
    <s v="801963"/>
    <s v="Caesarean section"/>
    <s v="Wound closure"/>
    <s v="Obstetrics"/>
    <s v="Dr Dummy 17"/>
    <d v="2026-08-31T09:10:00"/>
    <d v="2026-08-31T09:49:00"/>
    <m/>
    <m/>
    <n v="1"/>
    <s v="AUGUST-26-dummy-data.xlsx"/>
    <b v="0"/>
    <m/>
  </r>
  <r>
    <x v="1"/>
    <x v="2"/>
    <x v="17"/>
    <x v="2"/>
    <x v="2"/>
    <x v="0"/>
    <x v="0"/>
    <x v="9"/>
    <x v="1"/>
    <n v="1"/>
    <s v="St Dhh Maternity Theatre"/>
    <d v="2026-08-31T00:00:00"/>
    <d v="2026-08-31T09:00:00"/>
    <d v="2026-08-31T13:00:00"/>
    <s v="924561131349"/>
    <s v="822299"/>
    <s v="Caesarean section"/>
    <m/>
    <s v="Obstetrics"/>
    <s v="Dr Dummy 17"/>
    <d v="2026-08-31T12:08:00"/>
    <d v="2026-08-31T12:36:00"/>
    <m/>
    <m/>
    <n v="1"/>
    <s v="AUGUST-26-dummy-data.xlsx"/>
    <b v="0"/>
    <m/>
  </r>
  <r>
    <x v="1"/>
    <x v="2"/>
    <x v="17"/>
    <x v="2"/>
    <x v="2"/>
    <x v="0"/>
    <x v="0"/>
    <x v="9"/>
    <x v="1"/>
    <n v="1"/>
    <s v="St Dhh Maternity Theatre"/>
    <d v="2026-08-31T00:00:00"/>
    <d v="2026-08-31T09:00:00"/>
    <d v="2026-08-31T13:00:00"/>
    <s v="982052335305"/>
    <s v="961095"/>
    <s v="Manual removal of placenta"/>
    <m/>
    <s v="Obstetrics"/>
    <s v="Dr Dummy 17"/>
    <d v="2026-08-31T11:06:00"/>
    <d v="2026-08-31T11:45:00"/>
    <m/>
    <m/>
    <n v="1"/>
    <s v="AUGUST-26-dummy-data.xlsx"/>
    <b v="0"/>
    <m/>
  </r>
  <r>
    <x v="1"/>
    <x v="2"/>
    <x v="17"/>
    <x v="2"/>
    <x v="2"/>
    <x v="0"/>
    <x v="0"/>
    <x v="9"/>
    <x v="1"/>
    <n v="1"/>
    <s v="St Dhh Maternity Theatre"/>
    <d v="2026-08-31T00:00:00"/>
    <d v="2026-08-31T09:00:00"/>
    <d v="2026-08-31T13:00:00"/>
    <s v="985875236963"/>
    <s v="707246"/>
    <s v="Repair of perineal tear"/>
    <m/>
    <s v="Obstetrics"/>
    <s v="Dr Dummy 17"/>
    <d v="2026-08-31T10:06:00"/>
    <d v="2026-08-31T10:31:00"/>
    <m/>
    <m/>
    <n v="1"/>
    <s v="AUGUST-26-dummy-data.xlsx"/>
    <b v="0"/>
    <m/>
  </r>
  <r>
    <x v="1"/>
    <x v="2"/>
    <x v="17"/>
    <x v="3"/>
    <x v="0"/>
    <x v="0"/>
    <x v="0"/>
    <x v="9"/>
    <x v="0"/>
    <n v="1"/>
    <s v="St Dhh Maternity Theatre"/>
    <d v="2026-06-04T00:00:00"/>
    <d v="2026-06-04T13:00:00"/>
    <d v="2026-06-04T17:30:00"/>
    <m/>
    <m/>
    <m/>
    <m/>
    <m/>
    <m/>
    <m/>
    <m/>
    <n v="4"/>
    <n v="0"/>
    <n v="4"/>
    <s v="JUNE-26-dummy-data.xlsx"/>
    <b v="0"/>
    <n v="0"/>
  </r>
  <r>
    <x v="1"/>
    <x v="2"/>
    <x v="17"/>
    <x v="3"/>
    <x v="0"/>
    <x v="0"/>
    <x v="0"/>
    <x v="9"/>
    <x v="1"/>
    <n v="1"/>
    <s v="St Dhh Maternity Theatre"/>
    <d v="2026-06-04T00:00:00"/>
    <d v="2026-06-04T13:00:00"/>
    <d v="2026-06-04T17:30:00"/>
    <s v="620196190825"/>
    <s v="60264421"/>
    <s v="Caesarean section"/>
    <m/>
    <s v="Obstetrics"/>
    <s v="Dr Dummy 17"/>
    <d v="2026-06-04T15:22:00"/>
    <d v="2026-06-04T16:05:00"/>
    <m/>
    <m/>
    <n v="1"/>
    <s v="JUNE-26-dummy-data.xlsx"/>
    <b v="0"/>
    <m/>
  </r>
  <r>
    <x v="1"/>
    <x v="2"/>
    <x v="17"/>
    <x v="3"/>
    <x v="0"/>
    <x v="0"/>
    <x v="0"/>
    <x v="9"/>
    <x v="1"/>
    <n v="1"/>
    <s v="St Dhh Maternity Theatre"/>
    <d v="2026-06-04T00:00:00"/>
    <d v="2026-06-04T13:00:00"/>
    <d v="2026-06-04T17:30:00"/>
    <s v="627558851777"/>
    <s v="60064085"/>
    <s v="Manual removal of placenta"/>
    <m/>
    <s v="Obstetrics"/>
    <s v="Dr Dummy 17"/>
    <d v="2026-06-04T16:30:00"/>
    <d v="2026-06-04T17:13:00"/>
    <m/>
    <m/>
    <n v="1"/>
    <s v="JUNE-26-dummy-data.xlsx"/>
    <b v="0"/>
    <m/>
  </r>
  <r>
    <x v="1"/>
    <x v="2"/>
    <x v="17"/>
    <x v="3"/>
    <x v="0"/>
    <x v="0"/>
    <x v="0"/>
    <x v="9"/>
    <x v="1"/>
    <n v="1"/>
    <s v="St Dhh Maternity Theatre"/>
    <d v="2026-06-04T00:00:00"/>
    <d v="2026-06-04T13:00:00"/>
    <d v="2026-06-04T17:30:00"/>
    <s v="640342176123"/>
    <s v="60252955"/>
    <s v="Manual removal of placenta"/>
    <m/>
    <s v="Obstetrics"/>
    <s v="Dr Dummy 17"/>
    <d v="2026-06-04T14:14:00"/>
    <d v="2026-06-04T14:50:00"/>
    <m/>
    <m/>
    <n v="1"/>
    <s v="JUNE-26-dummy-data.xlsx"/>
    <b v="0"/>
    <m/>
  </r>
  <r>
    <x v="1"/>
    <x v="2"/>
    <x v="17"/>
    <x v="3"/>
    <x v="0"/>
    <x v="0"/>
    <x v="0"/>
    <x v="9"/>
    <x v="1"/>
    <n v="1"/>
    <s v="St Dhh Maternity Theatre"/>
    <d v="2026-06-04T00:00:00"/>
    <d v="2026-06-04T13:00:00"/>
    <d v="2026-06-04T17:30:00"/>
    <s v="694737949943"/>
    <s v="60029212"/>
    <s v="Repair of perineal tear"/>
    <m/>
    <s v="Obstetrics"/>
    <s v="Dr Dummy 17"/>
    <d v="2026-06-04T13:09:00"/>
    <d v="2026-06-04T13:39:00"/>
    <m/>
    <m/>
    <n v="1"/>
    <s v="JUNE-26-dummy-data.xlsx"/>
    <b v="0"/>
    <m/>
  </r>
  <r>
    <x v="1"/>
    <x v="2"/>
    <x v="17"/>
    <x v="3"/>
    <x v="0"/>
    <x v="0"/>
    <x v="0"/>
    <x v="9"/>
    <x v="0"/>
    <n v="1"/>
    <s v="St Dhh Maternity Theatre"/>
    <d v="2026-06-06T00:00:00"/>
    <d v="2026-06-06T13:30:00"/>
    <d v="2026-06-06T18:00:00"/>
    <m/>
    <m/>
    <m/>
    <m/>
    <m/>
    <m/>
    <m/>
    <m/>
    <n v="4"/>
    <n v="0"/>
    <n v="4"/>
    <s v="JUNE-26-dummy-data.xlsx"/>
    <b v="0"/>
    <n v="0"/>
  </r>
  <r>
    <x v="1"/>
    <x v="2"/>
    <x v="17"/>
    <x v="3"/>
    <x v="0"/>
    <x v="0"/>
    <x v="0"/>
    <x v="9"/>
    <x v="1"/>
    <n v="1"/>
    <s v="St Dhh Maternity Theatre"/>
    <d v="2026-06-06T00:00:00"/>
    <d v="2026-06-06T13:30:00"/>
    <d v="2026-06-06T18:00:00"/>
    <s v="603134164609"/>
    <s v="60056862"/>
    <s v="Caesarean section"/>
    <s v="Tissue biopsy"/>
    <s v="Obstetrics"/>
    <s v="Dr Dummy 08"/>
    <d v="2026-06-06T15:55:00"/>
    <d v="2026-06-06T16:41:00"/>
    <m/>
    <m/>
    <n v="1"/>
    <s v="JUNE-26-dummy-data.xlsx"/>
    <b v="0"/>
    <m/>
  </r>
  <r>
    <x v="1"/>
    <x v="2"/>
    <x v="17"/>
    <x v="3"/>
    <x v="0"/>
    <x v="0"/>
    <x v="0"/>
    <x v="9"/>
    <x v="1"/>
    <n v="1"/>
    <s v="St Dhh Maternity Theatre"/>
    <d v="2026-06-06T00:00:00"/>
    <d v="2026-06-06T13:30:00"/>
    <d v="2026-06-06T18:00:00"/>
    <s v="621179709816"/>
    <s v="60240265"/>
    <s v="Caesarean section"/>
    <s v="Wound dressing"/>
    <s v="Obstetrics"/>
    <s v="Dr Dummy 08"/>
    <d v="2026-06-06T13:33:00"/>
    <d v="2026-06-06T14:22:00"/>
    <m/>
    <m/>
    <n v="1"/>
    <s v="JUNE-26-dummy-data.xlsx"/>
    <b v="0"/>
    <m/>
  </r>
  <r>
    <x v="1"/>
    <x v="2"/>
    <x v="17"/>
    <x v="3"/>
    <x v="0"/>
    <x v="0"/>
    <x v="0"/>
    <x v="9"/>
    <x v="1"/>
    <n v="1"/>
    <s v="St Dhh Maternity Theatre"/>
    <d v="2026-06-06T00:00:00"/>
    <d v="2026-06-06T13:30:00"/>
    <d v="2026-06-06T18:00:00"/>
    <s v="680191855341"/>
    <s v="60214859"/>
    <s v="Repair of perineal tear"/>
    <m/>
    <s v="Obstetrics"/>
    <s v="Dr Dummy 08"/>
    <d v="2026-06-06T14:40:00"/>
    <d v="2026-06-06T15:29:00"/>
    <m/>
    <m/>
    <n v="1"/>
    <s v="JUNE-26-dummy-data.xlsx"/>
    <b v="0"/>
    <m/>
  </r>
  <r>
    <x v="1"/>
    <x v="2"/>
    <x v="17"/>
    <x v="3"/>
    <x v="0"/>
    <x v="0"/>
    <x v="0"/>
    <x v="9"/>
    <x v="1"/>
    <n v="1"/>
    <s v="St Dhh Maternity Theatre"/>
    <d v="2026-06-06T00:00:00"/>
    <d v="2026-06-06T13:30:00"/>
    <d v="2026-06-06T18:00:00"/>
    <s v="683869772496"/>
    <s v="60170019"/>
    <s v="Repair of perineal tear"/>
    <m/>
    <s v="Obstetrics"/>
    <s v="Dr Dummy 08"/>
    <d v="2026-06-06T16:53:00"/>
    <d v="2026-06-06T17:23:00"/>
    <m/>
    <m/>
    <n v="1"/>
    <s v="JUNE-26-dummy-data.xlsx"/>
    <b v="0"/>
    <m/>
  </r>
  <r>
    <x v="1"/>
    <x v="2"/>
    <x v="17"/>
    <x v="3"/>
    <x v="0"/>
    <x v="0"/>
    <x v="0"/>
    <x v="9"/>
    <x v="0"/>
    <n v="1"/>
    <s v="St Dhh Maternity Theatre"/>
    <d v="2026-06-09T00:00:00"/>
    <d v="2026-06-09T09:00:00"/>
    <d v="2026-06-09T13:30:00"/>
    <m/>
    <m/>
    <m/>
    <m/>
    <m/>
    <m/>
    <m/>
    <m/>
    <n v="4"/>
    <n v="0"/>
    <n v="4"/>
    <s v="JUNE-26-dummy-data.xlsx"/>
    <b v="0"/>
    <n v="0"/>
  </r>
  <r>
    <x v="1"/>
    <x v="2"/>
    <x v="17"/>
    <x v="3"/>
    <x v="0"/>
    <x v="0"/>
    <x v="0"/>
    <x v="9"/>
    <x v="1"/>
    <n v="1"/>
    <s v="St Dhh Maternity Theatre"/>
    <d v="2026-06-09T00:00:00"/>
    <d v="2026-06-09T09:00:00"/>
    <d v="2026-06-09T13:30:00"/>
    <s v="606909373262"/>
    <s v="60144411"/>
    <s v="Caesarean section"/>
    <m/>
    <s v="Obstetrics"/>
    <s v="Dr Dummy 06"/>
    <d v="2026-06-09T12:31:00"/>
    <d v="2026-06-09T13:04:00"/>
    <m/>
    <m/>
    <n v="1"/>
    <s v="JUNE-26-dummy-data.xlsx"/>
    <b v="0"/>
    <m/>
  </r>
  <r>
    <x v="1"/>
    <x v="2"/>
    <x v="17"/>
    <x v="3"/>
    <x v="0"/>
    <x v="0"/>
    <x v="0"/>
    <x v="9"/>
    <x v="1"/>
    <n v="1"/>
    <s v="St Dhh Maternity Theatre"/>
    <d v="2026-06-09T00:00:00"/>
    <d v="2026-06-09T09:00:00"/>
    <d v="2026-06-09T13:30:00"/>
    <s v="678628314634"/>
    <s v="60057077"/>
    <s v="Repair of perineal tear"/>
    <s v="Local anaesthetic infiltration"/>
    <s v="Obstetrics"/>
    <s v="Dr Dummy 06"/>
    <d v="2026-06-09T09:06:00"/>
    <d v="2026-06-09T09:56:00"/>
    <m/>
    <m/>
    <n v="1"/>
    <s v="JUNE-26-dummy-data.xlsx"/>
    <b v="0"/>
    <m/>
  </r>
  <r>
    <x v="1"/>
    <x v="2"/>
    <x v="17"/>
    <x v="3"/>
    <x v="0"/>
    <x v="0"/>
    <x v="0"/>
    <x v="9"/>
    <x v="1"/>
    <n v="1"/>
    <s v="St Dhh Maternity Theatre"/>
    <d v="2026-06-09T00:00:00"/>
    <d v="2026-06-09T09:00:00"/>
    <d v="2026-06-09T13:30:00"/>
    <s v="693738327407"/>
    <s v="60039107"/>
    <s v="Manual removal of placenta"/>
    <m/>
    <s v="Obstetrics"/>
    <s v="Dr Dummy 06"/>
    <d v="2026-06-09T10:15:00"/>
    <d v="2026-06-09T10:58:00"/>
    <m/>
    <m/>
    <n v="1"/>
    <s v="JUNE-26-dummy-data.xlsx"/>
    <b v="0"/>
    <m/>
  </r>
  <r>
    <x v="1"/>
    <x v="2"/>
    <x v="17"/>
    <x v="3"/>
    <x v="0"/>
    <x v="0"/>
    <x v="0"/>
    <x v="9"/>
    <x v="1"/>
    <n v="1"/>
    <s v="St Dhh Maternity Theatre"/>
    <d v="2026-06-09T00:00:00"/>
    <d v="2026-06-09T09:00:00"/>
    <d v="2026-06-09T13:30:00"/>
    <s v="694859210074"/>
    <s v="60150774"/>
    <s v="Caesarean section"/>
    <m/>
    <s v="Obstetrics"/>
    <s v="Dr Dummy 06"/>
    <d v="2026-06-09T11:17:00"/>
    <d v="2026-06-09T11:52:00"/>
    <m/>
    <m/>
    <n v="1"/>
    <s v="JUNE-26-dummy-data.xlsx"/>
    <b v="0"/>
    <m/>
  </r>
  <r>
    <x v="1"/>
    <x v="2"/>
    <x v="17"/>
    <x v="3"/>
    <x v="0"/>
    <x v="0"/>
    <x v="0"/>
    <x v="9"/>
    <x v="0"/>
    <n v="1"/>
    <s v="St Dhh Maternity Theatre"/>
    <d v="2026-06-11T00:00:00"/>
    <d v="2026-06-11T08:30:00"/>
    <d v="2026-06-11T13:00:00"/>
    <m/>
    <m/>
    <m/>
    <m/>
    <m/>
    <m/>
    <m/>
    <m/>
    <n v="4"/>
    <n v="0"/>
    <n v="4"/>
    <s v="JUNE-26-dummy-data.xlsx"/>
    <b v="0"/>
    <n v="0"/>
  </r>
  <r>
    <x v="1"/>
    <x v="2"/>
    <x v="17"/>
    <x v="3"/>
    <x v="0"/>
    <x v="0"/>
    <x v="0"/>
    <x v="9"/>
    <x v="1"/>
    <n v="1"/>
    <s v="St Dhh Maternity Theatre"/>
    <d v="2026-06-11T00:00:00"/>
    <d v="2026-06-11T08:30:00"/>
    <d v="2026-06-11T13:00:00"/>
    <s v="625180619442"/>
    <s v="60282553"/>
    <s v="Caesarean section"/>
    <m/>
    <s v="Obstetrics"/>
    <s v="Dr Dummy 13"/>
    <d v="2026-06-11T09:46:00"/>
    <d v="2026-06-11T10:28:00"/>
    <m/>
    <m/>
    <n v="1"/>
    <s v="JUNE-26-dummy-data.xlsx"/>
    <b v="0"/>
    <m/>
  </r>
  <r>
    <x v="1"/>
    <x v="2"/>
    <x v="17"/>
    <x v="3"/>
    <x v="0"/>
    <x v="0"/>
    <x v="0"/>
    <x v="9"/>
    <x v="1"/>
    <n v="1"/>
    <s v="St Dhh Maternity Theatre"/>
    <d v="2026-06-11T00:00:00"/>
    <d v="2026-06-11T08:30:00"/>
    <d v="2026-06-11T13:00:00"/>
    <s v="663411878467"/>
    <s v="60241842"/>
    <s v="Caesarean section"/>
    <m/>
    <s v="Obstetrics"/>
    <s v="Dr Dummy 13"/>
    <d v="2026-06-11T10:49:00"/>
    <d v="2026-06-11T11:21:00"/>
    <m/>
    <m/>
    <n v="1"/>
    <s v="JUNE-26-dummy-data.xlsx"/>
    <b v="0"/>
    <m/>
  </r>
  <r>
    <x v="1"/>
    <x v="2"/>
    <x v="17"/>
    <x v="3"/>
    <x v="0"/>
    <x v="0"/>
    <x v="0"/>
    <x v="9"/>
    <x v="1"/>
    <n v="1"/>
    <s v="St Dhh Maternity Theatre"/>
    <d v="2026-06-11T00:00:00"/>
    <d v="2026-06-11T08:30:00"/>
    <d v="2026-06-11T13:00:00"/>
    <s v="673301881597"/>
    <s v="60114222"/>
    <s v="Caesarean section"/>
    <m/>
    <s v="Obstetrics"/>
    <s v="Dr Dummy 13"/>
    <d v="2026-06-11T08:42:00"/>
    <d v="2026-06-11T09:23:00"/>
    <m/>
    <m/>
    <n v="1"/>
    <s v="JUNE-26-dummy-data.xlsx"/>
    <b v="0"/>
    <m/>
  </r>
  <r>
    <x v="1"/>
    <x v="2"/>
    <x v="17"/>
    <x v="3"/>
    <x v="0"/>
    <x v="0"/>
    <x v="0"/>
    <x v="9"/>
    <x v="1"/>
    <n v="1"/>
    <s v="St Dhh Maternity Theatre"/>
    <d v="2026-06-11T00:00:00"/>
    <d v="2026-06-11T08:30:00"/>
    <d v="2026-06-11T13:00:00"/>
    <s v="690729461469"/>
    <s v="60241382"/>
    <s v="Manual removal of placenta"/>
    <m/>
    <s v="Obstetrics"/>
    <s v="Dr Dummy 13"/>
    <d v="2026-06-11T11:54:00"/>
    <d v="2026-06-11T12:44:00"/>
    <m/>
    <m/>
    <n v="1"/>
    <s v="JUNE-26-dummy-data.xlsx"/>
    <b v="0"/>
    <m/>
  </r>
  <r>
    <x v="1"/>
    <x v="2"/>
    <x v="17"/>
    <x v="3"/>
    <x v="0"/>
    <x v="0"/>
    <x v="0"/>
    <x v="9"/>
    <x v="0"/>
    <n v="1"/>
    <s v="St Dhh Maternity Theatre"/>
    <d v="2026-06-19T00:00:00"/>
    <d v="2026-06-19T08:30:00"/>
    <d v="2026-06-19T13:00:00"/>
    <m/>
    <m/>
    <m/>
    <m/>
    <m/>
    <m/>
    <m/>
    <m/>
    <n v="4"/>
    <n v="0"/>
    <n v="4"/>
    <s v="JUNE-26-dummy-data.xlsx"/>
    <b v="0"/>
    <n v="0"/>
  </r>
  <r>
    <x v="1"/>
    <x v="2"/>
    <x v="17"/>
    <x v="3"/>
    <x v="0"/>
    <x v="0"/>
    <x v="0"/>
    <x v="9"/>
    <x v="1"/>
    <n v="1"/>
    <s v="St Dhh Maternity Theatre"/>
    <d v="2026-06-19T00:00:00"/>
    <d v="2026-06-19T08:30:00"/>
    <d v="2026-06-19T13:00:00"/>
    <s v="600936163356"/>
    <s v="60272752"/>
    <s v="Caesarean section"/>
    <m/>
    <s v="Obstetrics"/>
    <s v="Dr Dummy 12"/>
    <d v="2026-06-19T11:54:00"/>
    <d v="2026-06-19T12:34:00"/>
    <m/>
    <m/>
    <n v="1"/>
    <s v="JUNE-26-dummy-data.xlsx"/>
    <b v="0"/>
    <m/>
  </r>
  <r>
    <x v="1"/>
    <x v="2"/>
    <x v="17"/>
    <x v="3"/>
    <x v="0"/>
    <x v="0"/>
    <x v="0"/>
    <x v="9"/>
    <x v="1"/>
    <n v="1"/>
    <s v="St Dhh Maternity Theatre"/>
    <d v="2026-06-19T00:00:00"/>
    <d v="2026-06-19T08:30:00"/>
    <d v="2026-06-19T13:00:00"/>
    <s v="601691143168"/>
    <s v="60221065"/>
    <s v="Manual removal of placenta"/>
    <m/>
    <s v="Obstetrics"/>
    <s v="Dr Dummy 12"/>
    <d v="2026-06-19T10:47:00"/>
    <d v="2026-06-19T11:26:00"/>
    <m/>
    <m/>
    <n v="1"/>
    <s v="JUNE-26-dummy-data.xlsx"/>
    <b v="0"/>
    <m/>
  </r>
  <r>
    <x v="1"/>
    <x v="2"/>
    <x v="17"/>
    <x v="3"/>
    <x v="0"/>
    <x v="0"/>
    <x v="0"/>
    <x v="9"/>
    <x v="1"/>
    <n v="1"/>
    <s v="St Dhh Maternity Theatre"/>
    <d v="2026-06-19T00:00:00"/>
    <d v="2026-06-19T08:30:00"/>
    <d v="2026-06-19T13:00:00"/>
    <s v="604168933210"/>
    <s v="60051478"/>
    <s v="Caesarean section"/>
    <m/>
    <s v="Obstetrics"/>
    <s v="Dr Dummy 12"/>
    <d v="2026-06-19T08:40:00"/>
    <d v="2026-06-19T09:23:00"/>
    <m/>
    <m/>
    <n v="1"/>
    <s v="JUNE-26-dummy-data.xlsx"/>
    <b v="0"/>
    <m/>
  </r>
  <r>
    <x v="1"/>
    <x v="2"/>
    <x v="17"/>
    <x v="3"/>
    <x v="0"/>
    <x v="0"/>
    <x v="0"/>
    <x v="9"/>
    <x v="1"/>
    <n v="1"/>
    <s v="St Dhh Maternity Theatre"/>
    <d v="2026-06-19T00:00:00"/>
    <d v="2026-06-19T08:30:00"/>
    <d v="2026-06-19T13:00:00"/>
    <s v="639612414454"/>
    <s v="60233331"/>
    <s v="Repair of perineal tear"/>
    <m/>
    <s v="Obstetrics"/>
    <s v="Dr Dummy 12"/>
    <d v="2026-06-19T09:49:00"/>
    <d v="2026-06-19T10:26:00"/>
    <m/>
    <m/>
    <n v="1"/>
    <s v="JUNE-26-dummy-data.xlsx"/>
    <b v="0"/>
    <m/>
  </r>
  <r>
    <x v="1"/>
    <x v="2"/>
    <x v="17"/>
    <x v="3"/>
    <x v="1"/>
    <x v="0"/>
    <x v="0"/>
    <x v="9"/>
    <x v="0"/>
    <n v="1"/>
    <s v="St Dhh Maternity Theatre"/>
    <d v="2026-07-04T00:00:00"/>
    <d v="2026-07-04T13:00:00"/>
    <d v="2026-07-04T17:30:00"/>
    <m/>
    <m/>
    <m/>
    <m/>
    <m/>
    <m/>
    <m/>
    <m/>
    <n v="4"/>
    <n v="0"/>
    <n v="4"/>
    <s v="JULY-26-dummy-data.xlsx"/>
    <b v="0"/>
    <n v="0"/>
  </r>
  <r>
    <x v="1"/>
    <x v="2"/>
    <x v="17"/>
    <x v="3"/>
    <x v="1"/>
    <x v="0"/>
    <x v="0"/>
    <x v="9"/>
    <x v="1"/>
    <n v="1"/>
    <s v="St Dhh Maternity Theatre"/>
    <d v="2026-07-04T00:00:00"/>
    <d v="2026-07-04T13:00:00"/>
    <d v="2026-07-04T17:30:00"/>
    <s v="720995258400"/>
    <s v="70168285"/>
    <s v="Repair of perineal tear"/>
    <m/>
    <s v="Obstetrics"/>
    <s v="Dr Dummy 17"/>
    <d v="2026-07-04T14:10:00"/>
    <d v="2026-07-04T14:50:00"/>
    <m/>
    <m/>
    <n v="1"/>
    <s v="JULY-26-dummy-data.xlsx"/>
    <b v="0"/>
    <m/>
  </r>
  <r>
    <x v="1"/>
    <x v="2"/>
    <x v="17"/>
    <x v="3"/>
    <x v="1"/>
    <x v="0"/>
    <x v="0"/>
    <x v="9"/>
    <x v="1"/>
    <n v="1"/>
    <s v="St Dhh Maternity Theatre"/>
    <d v="2026-07-04T00:00:00"/>
    <d v="2026-07-04T13:00:00"/>
    <d v="2026-07-04T17:30:00"/>
    <s v="734462487371"/>
    <s v="70286196"/>
    <s v="Manual removal of placenta"/>
    <m/>
    <s v="Obstetrics"/>
    <s v="Dr Dummy 17"/>
    <d v="2026-07-04T13:07:00"/>
    <d v="2026-07-04T13:42:00"/>
    <m/>
    <m/>
    <n v="1"/>
    <s v="JULY-26-dummy-data.xlsx"/>
    <b v="0"/>
    <m/>
  </r>
  <r>
    <x v="1"/>
    <x v="2"/>
    <x v="17"/>
    <x v="3"/>
    <x v="1"/>
    <x v="0"/>
    <x v="0"/>
    <x v="9"/>
    <x v="1"/>
    <n v="1"/>
    <s v="St Dhh Maternity Theatre"/>
    <d v="2026-07-04T00:00:00"/>
    <d v="2026-07-04T13:00:00"/>
    <d v="2026-07-04T17:30:00"/>
    <s v="759775582933"/>
    <s v="70227368"/>
    <s v="Repair of perineal tear"/>
    <m/>
    <s v="Obstetrics"/>
    <s v="Dr Dummy 17"/>
    <d v="2026-07-04T16:32:00"/>
    <d v="2026-07-04T17:09:00"/>
    <m/>
    <m/>
    <n v="1"/>
    <s v="JULY-26-dummy-data.xlsx"/>
    <b v="0"/>
    <m/>
  </r>
  <r>
    <x v="1"/>
    <x v="2"/>
    <x v="17"/>
    <x v="3"/>
    <x v="1"/>
    <x v="0"/>
    <x v="0"/>
    <x v="9"/>
    <x v="1"/>
    <n v="1"/>
    <s v="St Dhh Maternity Theatre"/>
    <d v="2026-07-04T00:00:00"/>
    <d v="2026-07-04T13:00:00"/>
    <d v="2026-07-04T17:30:00"/>
    <s v="783278362498"/>
    <s v="70119838"/>
    <s v="Repair of perineal tear"/>
    <m/>
    <s v="Obstetrics"/>
    <s v="Dr Dummy 17"/>
    <d v="2026-07-04T15:22:00"/>
    <d v="2026-07-04T16:03:00"/>
    <m/>
    <m/>
    <n v="1"/>
    <s v="JULY-26-dummy-data.xlsx"/>
    <b v="0"/>
    <m/>
  </r>
  <r>
    <x v="1"/>
    <x v="2"/>
    <x v="17"/>
    <x v="3"/>
    <x v="1"/>
    <x v="0"/>
    <x v="0"/>
    <x v="9"/>
    <x v="0"/>
    <n v="1"/>
    <s v="St Dhh Maternity Theatre"/>
    <d v="2026-07-10T00:00:00"/>
    <d v="2026-07-10T13:00:00"/>
    <d v="2026-07-10T17:30:00"/>
    <m/>
    <m/>
    <m/>
    <m/>
    <m/>
    <m/>
    <m/>
    <m/>
    <n v="4"/>
    <n v="0"/>
    <n v="4"/>
    <s v="JULY-26-dummy-data.xlsx"/>
    <b v="0"/>
    <n v="0"/>
  </r>
  <r>
    <x v="1"/>
    <x v="2"/>
    <x v="17"/>
    <x v="3"/>
    <x v="1"/>
    <x v="0"/>
    <x v="0"/>
    <x v="9"/>
    <x v="1"/>
    <n v="1"/>
    <s v="St Dhh Maternity Theatre"/>
    <d v="2026-07-10T00:00:00"/>
    <d v="2026-07-10T13:00:00"/>
    <d v="2026-07-10T17:30:00"/>
    <s v="706060958537"/>
    <s v="70121847"/>
    <s v="Repair of perineal tear"/>
    <m/>
    <s v="Obstetrics"/>
    <s v="Dr Dummy 21"/>
    <d v="2026-07-10T15:18:00"/>
    <d v="2026-07-10T15:52:00"/>
    <m/>
    <m/>
    <n v="1"/>
    <s v="JULY-26-dummy-data.xlsx"/>
    <b v="0"/>
    <m/>
  </r>
  <r>
    <x v="1"/>
    <x v="2"/>
    <x v="17"/>
    <x v="3"/>
    <x v="1"/>
    <x v="0"/>
    <x v="0"/>
    <x v="9"/>
    <x v="1"/>
    <n v="1"/>
    <s v="St Dhh Maternity Theatre"/>
    <d v="2026-07-10T00:00:00"/>
    <d v="2026-07-10T13:00:00"/>
    <d v="2026-07-10T17:30:00"/>
    <s v="729468501056"/>
    <s v="70240983"/>
    <s v="Manual removal of placenta"/>
    <m/>
    <s v="Obstetrics"/>
    <s v="Dr Dummy 21"/>
    <d v="2026-07-10T14:12:00"/>
    <d v="2026-07-10T14:52:00"/>
    <m/>
    <m/>
    <n v="1"/>
    <s v="JULY-26-dummy-data.xlsx"/>
    <b v="0"/>
    <m/>
  </r>
  <r>
    <x v="1"/>
    <x v="2"/>
    <x v="17"/>
    <x v="3"/>
    <x v="1"/>
    <x v="0"/>
    <x v="0"/>
    <x v="9"/>
    <x v="1"/>
    <n v="1"/>
    <s v="St Dhh Maternity Theatre"/>
    <d v="2026-07-10T00:00:00"/>
    <d v="2026-07-10T13:00:00"/>
    <d v="2026-07-10T17:30:00"/>
    <s v="736065668682"/>
    <s v="70092311"/>
    <s v="Repair of perineal tear"/>
    <m/>
    <s v="Obstetrics"/>
    <s v="Dr Dummy 21"/>
    <d v="2026-07-10T16:28:00"/>
    <d v="2026-07-10T16:58:00"/>
    <m/>
    <m/>
    <n v="1"/>
    <s v="JULY-26-dummy-data.xlsx"/>
    <b v="0"/>
    <m/>
  </r>
  <r>
    <x v="1"/>
    <x v="2"/>
    <x v="17"/>
    <x v="3"/>
    <x v="1"/>
    <x v="0"/>
    <x v="0"/>
    <x v="9"/>
    <x v="1"/>
    <n v="1"/>
    <s v="St Dhh Maternity Theatre"/>
    <d v="2026-07-10T00:00:00"/>
    <d v="2026-07-10T13:00:00"/>
    <d v="2026-07-10T17:30:00"/>
    <s v="780940993781"/>
    <s v="70093845"/>
    <s v="Manual removal of placenta"/>
    <s v="Wound dressing"/>
    <s v="Obstetrics"/>
    <s v="Dr Dummy 21"/>
    <d v="2026-07-10T13:06:00"/>
    <d v="2026-07-10T13:51:00"/>
    <m/>
    <m/>
    <n v="1"/>
    <s v="JULY-26-dummy-data.xlsx"/>
    <b v="0"/>
    <m/>
  </r>
  <r>
    <x v="1"/>
    <x v="2"/>
    <x v="17"/>
    <x v="3"/>
    <x v="2"/>
    <x v="0"/>
    <x v="0"/>
    <x v="9"/>
    <x v="0"/>
    <n v="1"/>
    <s v="St Dhh Maternity Theatre"/>
    <d v="2026-08-18T00:00:00"/>
    <d v="2026-08-18T13:00:00"/>
    <d v="2026-08-18T17:30:00"/>
    <m/>
    <m/>
    <m/>
    <m/>
    <m/>
    <m/>
    <m/>
    <m/>
    <n v="4"/>
    <n v="0"/>
    <n v="4"/>
    <s v="AUGUST-26-dummy-data.xlsx"/>
    <b v="0"/>
    <n v="0"/>
  </r>
  <r>
    <x v="1"/>
    <x v="2"/>
    <x v="17"/>
    <x v="3"/>
    <x v="2"/>
    <x v="0"/>
    <x v="0"/>
    <x v="9"/>
    <x v="1"/>
    <n v="1"/>
    <s v="St Dhh Maternity Theatre"/>
    <d v="2026-08-18T00:00:00"/>
    <d v="2026-08-18T13:00:00"/>
    <d v="2026-08-18T17:30:00"/>
    <s v="931727275112"/>
    <s v="898640"/>
    <s v="Repair of perineal tear"/>
    <s v="Tissue biopsy"/>
    <s v="Obstetrics"/>
    <s v="Dr Dummy 06"/>
    <d v="2026-08-18T14:12:00"/>
    <d v="2026-08-18T14:52:00"/>
    <m/>
    <m/>
    <n v="1"/>
    <s v="AUGUST-26-dummy-data.xlsx"/>
    <b v="0"/>
    <m/>
  </r>
  <r>
    <x v="1"/>
    <x v="2"/>
    <x v="17"/>
    <x v="3"/>
    <x v="2"/>
    <x v="0"/>
    <x v="0"/>
    <x v="9"/>
    <x v="1"/>
    <n v="1"/>
    <s v="St Dhh Maternity Theatre"/>
    <d v="2026-08-18T00:00:00"/>
    <d v="2026-08-18T13:00:00"/>
    <d v="2026-08-18T17:30:00"/>
    <s v="943428780720"/>
    <s v="744506"/>
    <s v="Caesarean section"/>
    <m/>
    <s v="Obstetrics"/>
    <s v="Dr Dummy 06"/>
    <d v="2026-08-18T15:17:00"/>
    <d v="2026-08-18T15:56:00"/>
    <m/>
    <m/>
    <n v="1"/>
    <s v="AUGUST-26-dummy-data.xlsx"/>
    <b v="0"/>
    <m/>
  </r>
  <r>
    <x v="1"/>
    <x v="2"/>
    <x v="17"/>
    <x v="3"/>
    <x v="2"/>
    <x v="0"/>
    <x v="0"/>
    <x v="9"/>
    <x v="1"/>
    <n v="1"/>
    <s v="St Dhh Maternity Theatre"/>
    <d v="2026-08-18T00:00:00"/>
    <d v="2026-08-18T13:00:00"/>
    <d v="2026-08-18T17:30:00"/>
    <s v="958475132262"/>
    <s v="829411"/>
    <s v="Repair of perineal tear"/>
    <s v="Wound closure"/>
    <s v="Obstetrics"/>
    <s v="Dr Dummy 06"/>
    <d v="2026-08-18T13:06:00"/>
    <d v="2026-08-18T13:51:00"/>
    <m/>
    <m/>
    <n v="1"/>
    <s v="AUGUST-26-dummy-data.xlsx"/>
    <b v="0"/>
    <m/>
  </r>
  <r>
    <x v="1"/>
    <x v="2"/>
    <x v="17"/>
    <x v="3"/>
    <x v="2"/>
    <x v="0"/>
    <x v="0"/>
    <x v="9"/>
    <x v="1"/>
    <n v="1"/>
    <s v="St Dhh Maternity Theatre"/>
    <d v="2026-08-18T00:00:00"/>
    <d v="2026-08-18T13:00:00"/>
    <d v="2026-08-18T17:30:00"/>
    <s v="986852116160"/>
    <s v="826778"/>
    <s v="Manual removal of placenta"/>
    <m/>
    <s v="Obstetrics"/>
    <s v="Dr Dummy 06"/>
    <d v="2026-08-18T16:31:00"/>
    <d v="2026-08-18T17:03:00"/>
    <m/>
    <m/>
    <n v="1"/>
    <s v="AUGUST-26-dummy-data.xlsx"/>
    <b v="0"/>
    <m/>
  </r>
  <r>
    <x v="1"/>
    <x v="2"/>
    <x v="17"/>
    <x v="3"/>
    <x v="2"/>
    <x v="0"/>
    <x v="0"/>
    <x v="9"/>
    <x v="0"/>
    <n v="1"/>
    <s v="St Dhh Maternity Theatre"/>
    <d v="2026-08-28T00:00:00"/>
    <d v="2026-08-28T08:00:00"/>
    <d v="2026-08-28T12:30:00"/>
    <m/>
    <m/>
    <m/>
    <m/>
    <m/>
    <m/>
    <m/>
    <m/>
    <n v="4"/>
    <n v="0"/>
    <n v="4"/>
    <s v="AUGUST-26-dummy-data.xlsx"/>
    <b v="0"/>
    <n v="0"/>
  </r>
  <r>
    <x v="1"/>
    <x v="2"/>
    <x v="17"/>
    <x v="3"/>
    <x v="2"/>
    <x v="0"/>
    <x v="0"/>
    <x v="9"/>
    <x v="1"/>
    <n v="1"/>
    <s v="St Dhh Maternity Theatre"/>
    <d v="2026-08-28T00:00:00"/>
    <d v="2026-08-28T08:00:00"/>
    <d v="2026-08-28T12:30:00"/>
    <s v="909201628505"/>
    <s v="892882"/>
    <s v="Caesarean section"/>
    <m/>
    <s v="Obstetrics"/>
    <s v="Dr Dummy 24"/>
    <d v="2026-08-28T09:13:00"/>
    <d v="2026-08-28T09:58:00"/>
    <m/>
    <m/>
    <n v="1"/>
    <s v="AUGUST-26-dummy-data.xlsx"/>
    <b v="0"/>
    <m/>
  </r>
  <r>
    <x v="1"/>
    <x v="2"/>
    <x v="17"/>
    <x v="3"/>
    <x v="2"/>
    <x v="0"/>
    <x v="0"/>
    <x v="9"/>
    <x v="1"/>
    <n v="1"/>
    <s v="St Dhh Maternity Theatre"/>
    <d v="2026-08-28T00:00:00"/>
    <d v="2026-08-28T08:00:00"/>
    <d v="2026-08-28T12:30:00"/>
    <s v="951098198606"/>
    <s v="857926"/>
    <s v="Manual removal of placenta"/>
    <m/>
    <s v="Obstetrics"/>
    <s v="Dr Dummy 24"/>
    <d v="2026-08-28T11:25:00"/>
    <d v="2026-08-28T11:56:00"/>
    <m/>
    <m/>
    <n v="1"/>
    <s v="AUGUST-26-dummy-data.xlsx"/>
    <b v="0"/>
    <m/>
  </r>
  <r>
    <x v="1"/>
    <x v="2"/>
    <x v="17"/>
    <x v="3"/>
    <x v="2"/>
    <x v="0"/>
    <x v="0"/>
    <x v="9"/>
    <x v="1"/>
    <n v="1"/>
    <s v="St Dhh Maternity Theatre"/>
    <d v="2026-08-28T00:00:00"/>
    <d v="2026-08-28T08:00:00"/>
    <d v="2026-08-28T12:30:00"/>
    <s v="965824720984"/>
    <s v="751914"/>
    <s v="Repair of perineal tear"/>
    <m/>
    <s v="Obstetrics"/>
    <s v="Dr Dummy 24"/>
    <d v="2026-08-28T10:23:00"/>
    <d v="2026-08-28T11:01:00"/>
    <m/>
    <m/>
    <n v="1"/>
    <s v="AUGUST-26-dummy-data.xlsx"/>
    <b v="0"/>
    <m/>
  </r>
  <r>
    <x v="1"/>
    <x v="2"/>
    <x v="17"/>
    <x v="3"/>
    <x v="2"/>
    <x v="0"/>
    <x v="0"/>
    <x v="9"/>
    <x v="1"/>
    <n v="1"/>
    <s v="St Dhh Maternity Theatre"/>
    <d v="2026-08-28T00:00:00"/>
    <d v="2026-08-28T08:00:00"/>
    <d v="2026-08-28T12:30:00"/>
    <s v="983075043907"/>
    <s v="733204"/>
    <s v="Manual removal of placenta"/>
    <m/>
    <s v="Obstetrics"/>
    <s v="Dr Dummy 24"/>
    <d v="2026-08-28T08:05:00"/>
    <d v="2026-08-28T08:39:00"/>
    <m/>
    <m/>
    <n v="1"/>
    <s v="AUGUST-26-dummy-data.xlsx"/>
    <b v="0"/>
    <m/>
  </r>
  <r>
    <x v="1"/>
    <x v="2"/>
    <x v="17"/>
    <x v="4"/>
    <x v="2"/>
    <x v="0"/>
    <x v="0"/>
    <x v="9"/>
    <x v="0"/>
    <n v="1"/>
    <s v="St Dhh Maternity Theatre"/>
    <d v="2026-08-03T00:00:00"/>
    <d v="2026-08-03T08:30:00"/>
    <d v="2026-08-03T13:30:00"/>
    <m/>
    <m/>
    <m/>
    <m/>
    <m/>
    <m/>
    <m/>
    <m/>
    <n v="4"/>
    <n v="0"/>
    <n v="4"/>
    <s v="AUGUST-26-dummy-data.xlsx"/>
    <b v="0"/>
    <n v="0"/>
  </r>
  <r>
    <x v="1"/>
    <x v="2"/>
    <x v="17"/>
    <x v="4"/>
    <x v="2"/>
    <x v="0"/>
    <x v="0"/>
    <x v="9"/>
    <x v="1"/>
    <n v="1"/>
    <s v="St Dhh Maternity Theatre"/>
    <d v="2026-08-03T00:00:00"/>
    <d v="2026-08-03T08:30:00"/>
    <d v="2026-08-03T13:30:00"/>
    <s v="902941594575"/>
    <s v="943952"/>
    <s v="Repair of perineal tear"/>
    <m/>
    <s v="Obstetrics"/>
    <s v="Dr Dummy 02"/>
    <d v="2026-08-03T11:05:00"/>
    <d v="2026-08-03T11:47:00"/>
    <m/>
    <m/>
    <n v="1"/>
    <s v="AUGUST-26-dummy-data.xlsx"/>
    <b v="0"/>
    <m/>
  </r>
  <r>
    <x v="1"/>
    <x v="2"/>
    <x v="17"/>
    <x v="4"/>
    <x v="2"/>
    <x v="0"/>
    <x v="0"/>
    <x v="9"/>
    <x v="1"/>
    <n v="1"/>
    <s v="St Dhh Maternity Theatre"/>
    <d v="2026-08-03T00:00:00"/>
    <d v="2026-08-03T08:30:00"/>
    <d v="2026-08-03T13:30:00"/>
    <s v="924600530927"/>
    <s v="767048"/>
    <s v="Caesarean section"/>
    <s v="Wound dressing"/>
    <s v="Obstetrics"/>
    <s v="Dr Dummy 02"/>
    <d v="2026-08-03T08:32:00"/>
    <d v="2026-08-03T09:21:00"/>
    <m/>
    <m/>
    <n v="1"/>
    <s v="AUGUST-26-dummy-data.xlsx"/>
    <b v="0"/>
    <m/>
  </r>
  <r>
    <x v="1"/>
    <x v="2"/>
    <x v="17"/>
    <x v="4"/>
    <x v="2"/>
    <x v="0"/>
    <x v="0"/>
    <x v="9"/>
    <x v="1"/>
    <n v="1"/>
    <s v="St Dhh Maternity Theatre"/>
    <d v="2026-08-03T00:00:00"/>
    <d v="2026-08-03T08:30:00"/>
    <d v="2026-08-03T13:30:00"/>
    <s v="963856896128"/>
    <s v="770909"/>
    <s v="Caesarean section"/>
    <m/>
    <s v="Obstetrics"/>
    <s v="Dr Dummy 02"/>
    <d v="2026-08-03T09:55:00"/>
    <d v="2026-08-03T10:30:00"/>
    <m/>
    <m/>
    <n v="1"/>
    <s v="AUGUST-26-dummy-data.xlsx"/>
    <b v="0"/>
    <m/>
  </r>
  <r>
    <x v="1"/>
    <x v="2"/>
    <x v="17"/>
    <x v="4"/>
    <x v="2"/>
    <x v="0"/>
    <x v="0"/>
    <x v="9"/>
    <x v="1"/>
    <n v="1"/>
    <s v="St Dhh Maternity Theatre"/>
    <d v="2026-08-03T00:00:00"/>
    <d v="2026-08-03T08:30:00"/>
    <d v="2026-08-03T13:30:00"/>
    <s v="981225412827"/>
    <s v="861682"/>
    <s v="Repair of perineal tear"/>
    <m/>
    <s v="Obstetrics"/>
    <s v="Dr Dummy 02"/>
    <d v="2026-08-03T12:18:00"/>
    <d v="2026-08-03T12:56:00"/>
    <m/>
    <m/>
    <n v="1"/>
    <s v="AUGUST-26-dummy-data.xlsx"/>
    <b v="0"/>
    <m/>
  </r>
  <r>
    <x v="1"/>
    <x v="2"/>
    <x v="17"/>
    <x v="4"/>
    <x v="2"/>
    <x v="0"/>
    <x v="0"/>
    <x v="9"/>
    <x v="0"/>
    <n v="1"/>
    <s v="St Dhh Maternity Theatre"/>
    <d v="2026-08-27T00:00:00"/>
    <d v="2026-08-27T08:00:00"/>
    <d v="2026-08-27T13:00:00"/>
    <m/>
    <m/>
    <m/>
    <m/>
    <m/>
    <m/>
    <m/>
    <m/>
    <n v="4"/>
    <n v="0"/>
    <n v="4"/>
    <s v="AUGUST-26-dummy-data.xlsx"/>
    <b v="0"/>
    <n v="0"/>
  </r>
  <r>
    <x v="1"/>
    <x v="2"/>
    <x v="17"/>
    <x v="4"/>
    <x v="2"/>
    <x v="0"/>
    <x v="0"/>
    <x v="9"/>
    <x v="1"/>
    <n v="1"/>
    <s v="St Dhh Maternity Theatre"/>
    <d v="2026-08-27T00:00:00"/>
    <d v="2026-08-27T08:00:00"/>
    <d v="2026-08-27T13:00:00"/>
    <s v="909301609499"/>
    <s v="955475"/>
    <s v="Manual removal of placenta"/>
    <s v="Local anaesthetic infiltration"/>
    <s v="Obstetrics"/>
    <s v="Dr Dummy 18"/>
    <d v="2026-08-27T08:04:00"/>
    <d v="2026-08-27T08:44:00"/>
    <m/>
    <m/>
    <n v="1"/>
    <s v="AUGUST-26-dummy-data.xlsx"/>
    <b v="0"/>
    <m/>
  </r>
  <r>
    <x v="1"/>
    <x v="2"/>
    <x v="17"/>
    <x v="4"/>
    <x v="2"/>
    <x v="0"/>
    <x v="0"/>
    <x v="9"/>
    <x v="1"/>
    <n v="1"/>
    <s v="St Dhh Maternity Theatre"/>
    <d v="2026-08-27T00:00:00"/>
    <d v="2026-08-27T08:00:00"/>
    <d v="2026-08-27T13:00:00"/>
    <s v="926597034744"/>
    <s v="858596"/>
    <s v="Caesarean section"/>
    <s v="Diagnostic examination"/>
    <s v="Obstetrics"/>
    <s v="Dr Dummy 18"/>
    <d v="2026-08-27T11:49:00"/>
    <d v="2026-08-27T12:35:00"/>
    <m/>
    <m/>
    <n v="1"/>
    <s v="AUGUST-26-dummy-data.xlsx"/>
    <b v="0"/>
    <m/>
  </r>
  <r>
    <x v="1"/>
    <x v="2"/>
    <x v="17"/>
    <x v="4"/>
    <x v="2"/>
    <x v="0"/>
    <x v="0"/>
    <x v="9"/>
    <x v="1"/>
    <n v="1"/>
    <s v="St Dhh Maternity Theatre"/>
    <d v="2026-08-27T00:00:00"/>
    <d v="2026-08-27T08:00:00"/>
    <d v="2026-08-27T13:00:00"/>
    <s v="928378631546"/>
    <s v="895847"/>
    <s v="Repair of perineal tear"/>
    <m/>
    <s v="Obstetrics"/>
    <s v="Dr Dummy 18"/>
    <d v="2026-08-27T10:40:00"/>
    <d v="2026-08-27T11:29:00"/>
    <m/>
    <m/>
    <n v="1"/>
    <s v="AUGUST-26-dummy-data.xlsx"/>
    <b v="0"/>
    <m/>
  </r>
  <r>
    <x v="1"/>
    <x v="2"/>
    <x v="17"/>
    <x v="4"/>
    <x v="2"/>
    <x v="0"/>
    <x v="0"/>
    <x v="9"/>
    <x v="1"/>
    <n v="1"/>
    <s v="St Dhh Maternity Theatre"/>
    <d v="2026-08-27T00:00:00"/>
    <d v="2026-08-27T08:00:00"/>
    <d v="2026-08-27T13:00:00"/>
    <s v="977191926095"/>
    <s v="743177"/>
    <s v="Caesarean section"/>
    <s v="Diagnostic examination"/>
    <s v="Obstetrics"/>
    <s v="Dr Dummy 18"/>
    <d v="2026-08-27T09:26:00"/>
    <d v="2026-08-27T10:04:00"/>
    <m/>
    <m/>
    <n v="1"/>
    <s v="AUGUST-26-dummy-data.xlsx"/>
    <b v="0"/>
    <m/>
  </r>
  <r>
    <x v="1"/>
    <x v="2"/>
    <x v="17"/>
    <x v="5"/>
    <x v="1"/>
    <x v="0"/>
    <x v="0"/>
    <x v="9"/>
    <x v="0"/>
    <n v="1"/>
    <s v="St Dhh Maternity Theatre"/>
    <d v="2026-07-17T00:00:00"/>
    <d v="2026-07-17T08:00:00"/>
    <d v="2026-07-17T14:00:00"/>
    <m/>
    <m/>
    <m/>
    <m/>
    <m/>
    <m/>
    <m/>
    <m/>
    <n v="4"/>
    <n v="0"/>
    <n v="4"/>
    <s v="JULY-26-dummy-data.xlsx"/>
    <b v="0"/>
    <n v="0"/>
  </r>
  <r>
    <x v="1"/>
    <x v="2"/>
    <x v="17"/>
    <x v="5"/>
    <x v="1"/>
    <x v="0"/>
    <x v="0"/>
    <x v="9"/>
    <x v="1"/>
    <n v="1"/>
    <s v="St Dhh Maternity Theatre"/>
    <d v="2026-07-17T00:00:00"/>
    <d v="2026-07-17T08:00:00"/>
    <d v="2026-07-17T14:00:00"/>
    <s v="720416729757"/>
    <s v="70242118"/>
    <s v="Caesarean section"/>
    <m/>
    <s v="Obstetrics"/>
    <s v="Dr Dummy 19"/>
    <d v="2026-07-17T08:04:00"/>
    <d v="2026-07-17T08:50:00"/>
    <m/>
    <m/>
    <n v="1"/>
    <s v="JULY-26-dummy-data.xlsx"/>
    <b v="0"/>
    <m/>
  </r>
  <r>
    <x v="1"/>
    <x v="2"/>
    <x v="17"/>
    <x v="5"/>
    <x v="1"/>
    <x v="0"/>
    <x v="0"/>
    <x v="9"/>
    <x v="1"/>
    <n v="1"/>
    <s v="St Dhh Maternity Theatre"/>
    <d v="2026-07-17T00:00:00"/>
    <d v="2026-07-17T08:00:00"/>
    <d v="2026-07-17T14:00:00"/>
    <s v="770230704568"/>
    <s v="70261388"/>
    <s v="Manual removal of placenta"/>
    <m/>
    <s v="Obstetrics"/>
    <s v="Dr Dummy 19"/>
    <d v="2026-07-17T11:12:00"/>
    <d v="2026-07-17T12:01:00"/>
    <m/>
    <m/>
    <n v="1"/>
    <s v="JULY-26-dummy-data.xlsx"/>
    <b v="0"/>
    <m/>
  </r>
  <r>
    <x v="1"/>
    <x v="2"/>
    <x v="17"/>
    <x v="5"/>
    <x v="1"/>
    <x v="0"/>
    <x v="0"/>
    <x v="9"/>
    <x v="1"/>
    <n v="1"/>
    <s v="St Dhh Maternity Theatre"/>
    <d v="2026-07-17T00:00:00"/>
    <d v="2026-07-17T08:00:00"/>
    <d v="2026-07-17T14:00:00"/>
    <s v="778310232073"/>
    <s v="70187948"/>
    <s v="Repair of perineal tear"/>
    <m/>
    <s v="Obstetrics"/>
    <s v="Dr Dummy 19"/>
    <d v="2026-07-17T12:36:00"/>
    <d v="2026-07-17T13:44:00"/>
    <m/>
    <m/>
    <n v="1"/>
    <s v="JULY-26-dummy-data.xlsx"/>
    <b v="0"/>
    <m/>
  </r>
  <r>
    <x v="1"/>
    <x v="2"/>
    <x v="17"/>
    <x v="5"/>
    <x v="1"/>
    <x v="0"/>
    <x v="0"/>
    <x v="9"/>
    <x v="1"/>
    <n v="1"/>
    <s v="St Dhh Maternity Theatre"/>
    <d v="2026-07-17T00:00:00"/>
    <d v="2026-07-17T08:00:00"/>
    <d v="2026-07-17T14:00:00"/>
    <s v="784108792291"/>
    <s v="70033289"/>
    <s v="Caesarean section"/>
    <s v="Local anaesthetic infiltration"/>
    <s v="Obstetrics"/>
    <s v="Dr Dummy 19"/>
    <d v="2026-07-17T09:32:00"/>
    <d v="2026-07-17T10:41:00"/>
    <m/>
    <m/>
    <n v="1"/>
    <s v="JULY-26-dummy-data.xlsx"/>
    <b v="0"/>
    <m/>
  </r>
  <r>
    <x v="1"/>
    <x v="2"/>
    <x v="17"/>
    <x v="5"/>
    <x v="2"/>
    <x v="0"/>
    <x v="0"/>
    <x v="9"/>
    <x v="0"/>
    <n v="1"/>
    <s v="St Dhh Maternity Theatre"/>
    <d v="2026-08-04T00:00:00"/>
    <d v="2026-08-04T07:30:00"/>
    <d v="2026-08-04T13:30:00"/>
    <m/>
    <m/>
    <m/>
    <m/>
    <m/>
    <m/>
    <m/>
    <m/>
    <n v="4"/>
    <n v="0"/>
    <n v="4"/>
    <s v="AUGUST-26-dummy-data.xlsx"/>
    <b v="0"/>
    <n v="0"/>
  </r>
  <r>
    <x v="1"/>
    <x v="2"/>
    <x v="17"/>
    <x v="5"/>
    <x v="2"/>
    <x v="0"/>
    <x v="0"/>
    <x v="9"/>
    <x v="1"/>
    <n v="1"/>
    <s v="St Dhh Maternity Theatre"/>
    <d v="2026-08-04T00:00:00"/>
    <d v="2026-08-04T07:30:00"/>
    <d v="2026-08-04T13:30:00"/>
    <s v="901679318677"/>
    <s v="974585"/>
    <s v="Caesarean section"/>
    <m/>
    <s v="Obstetrics"/>
    <s v="Dr Dummy 23"/>
    <d v="2026-08-04T09:11:00"/>
    <d v="2026-08-04T10:11:00"/>
    <m/>
    <m/>
    <n v="1"/>
    <s v="AUGUST-26-dummy-data.xlsx"/>
    <b v="0"/>
    <m/>
  </r>
  <r>
    <x v="1"/>
    <x v="2"/>
    <x v="17"/>
    <x v="5"/>
    <x v="2"/>
    <x v="0"/>
    <x v="0"/>
    <x v="9"/>
    <x v="1"/>
    <n v="1"/>
    <s v="St Dhh Maternity Theatre"/>
    <d v="2026-08-04T00:00:00"/>
    <d v="2026-08-04T07:30:00"/>
    <d v="2026-08-04T13:30:00"/>
    <s v="909180001751"/>
    <s v="898066"/>
    <s v="Caesarean section"/>
    <s v="Local anaesthetic infiltration"/>
    <s v="Obstetrics"/>
    <s v="Dr Dummy 23"/>
    <d v="2026-08-04T07:32:00"/>
    <d v="2026-08-04T08:32:00"/>
    <m/>
    <m/>
    <n v="1"/>
    <s v="AUGUST-26-dummy-data.xlsx"/>
    <b v="0"/>
    <m/>
  </r>
  <r>
    <x v="1"/>
    <x v="2"/>
    <x v="17"/>
    <x v="5"/>
    <x v="2"/>
    <x v="0"/>
    <x v="0"/>
    <x v="9"/>
    <x v="1"/>
    <n v="1"/>
    <s v="St Dhh Maternity Theatre"/>
    <d v="2026-08-04T00:00:00"/>
    <d v="2026-08-04T07:30:00"/>
    <d v="2026-08-04T13:30:00"/>
    <s v="921584632503"/>
    <s v="952074"/>
    <s v="Repair of perineal tear"/>
    <s v="Wound closure"/>
    <s v="Obstetrics"/>
    <s v="Dr Dummy 23"/>
    <d v="2026-08-04T12:02:00"/>
    <d v="2026-08-04T13:00:00"/>
    <m/>
    <m/>
    <n v="1"/>
    <s v="AUGUST-26-dummy-data.xlsx"/>
    <b v="0"/>
    <m/>
  </r>
  <r>
    <x v="1"/>
    <x v="2"/>
    <x v="17"/>
    <x v="5"/>
    <x v="2"/>
    <x v="0"/>
    <x v="0"/>
    <x v="9"/>
    <x v="1"/>
    <n v="1"/>
    <s v="St Dhh Maternity Theatre"/>
    <d v="2026-08-04T00:00:00"/>
    <d v="2026-08-04T07:30:00"/>
    <d v="2026-08-04T13:30:00"/>
    <s v="939849544036"/>
    <s v="957684"/>
    <s v="Repair of perineal tear"/>
    <s v="Local anaesthetic infiltration"/>
    <s v="Obstetrics"/>
    <s v="Dr Dummy 23"/>
    <d v="2026-08-04T10:34:00"/>
    <d v="2026-08-04T11:43:00"/>
    <m/>
    <m/>
    <n v="1"/>
    <s v="AUGUST-26-dummy-data.xlsx"/>
    <b v="0"/>
    <m/>
  </r>
  <r>
    <x v="1"/>
    <x v="2"/>
    <x v="17"/>
    <x v="6"/>
    <x v="0"/>
    <x v="0"/>
    <x v="0"/>
    <x v="9"/>
    <x v="0"/>
    <n v="1"/>
    <s v="St Dhh Maternity Theatre"/>
    <d v="2026-06-13T00:00:00"/>
    <d v="2026-06-13T08:30:00"/>
    <d v="2026-06-13T15:30:00"/>
    <m/>
    <m/>
    <m/>
    <m/>
    <m/>
    <m/>
    <m/>
    <m/>
    <n v="4"/>
    <n v="0"/>
    <n v="4"/>
    <s v="JUNE-26-dummy-data.xlsx"/>
    <b v="0"/>
    <n v="0"/>
  </r>
  <r>
    <x v="1"/>
    <x v="2"/>
    <x v="17"/>
    <x v="6"/>
    <x v="0"/>
    <x v="0"/>
    <x v="0"/>
    <x v="9"/>
    <x v="1"/>
    <n v="1"/>
    <s v="St Dhh Maternity Theatre"/>
    <d v="2026-06-13T00:00:00"/>
    <d v="2026-06-13T08:30:00"/>
    <d v="2026-06-13T15:30:00"/>
    <s v="610698290727"/>
    <s v="60287941"/>
    <s v="Manual removal of placenta"/>
    <m/>
    <s v="Obstetrics"/>
    <s v="Dr Dummy 08"/>
    <d v="2026-06-13T13:53:00"/>
    <d v="2026-06-13T15:09:00"/>
    <m/>
    <m/>
    <n v="1"/>
    <s v="JUNE-26-dummy-data.xlsx"/>
    <b v="0"/>
    <m/>
  </r>
  <r>
    <x v="1"/>
    <x v="2"/>
    <x v="17"/>
    <x v="6"/>
    <x v="0"/>
    <x v="0"/>
    <x v="0"/>
    <x v="9"/>
    <x v="1"/>
    <n v="1"/>
    <s v="St Dhh Maternity Theatre"/>
    <d v="2026-06-13T00:00:00"/>
    <d v="2026-06-13T08:30:00"/>
    <d v="2026-06-13T15:30:00"/>
    <s v="636771544068"/>
    <s v="60233994"/>
    <s v="Caesarean section"/>
    <m/>
    <s v="Obstetrics"/>
    <s v="Dr Dummy 08"/>
    <d v="2026-06-13T08:40:00"/>
    <d v="2026-06-13T09:55:00"/>
    <m/>
    <m/>
    <n v="1"/>
    <s v="JUNE-26-dummy-data.xlsx"/>
    <b v="0"/>
    <m/>
  </r>
  <r>
    <x v="1"/>
    <x v="2"/>
    <x v="17"/>
    <x v="6"/>
    <x v="0"/>
    <x v="0"/>
    <x v="0"/>
    <x v="9"/>
    <x v="1"/>
    <n v="1"/>
    <s v="St Dhh Maternity Theatre"/>
    <d v="2026-06-13T00:00:00"/>
    <d v="2026-06-13T08:30:00"/>
    <d v="2026-06-13T15:30:00"/>
    <s v="660423499531"/>
    <s v="60147495"/>
    <s v="Caesarean section"/>
    <m/>
    <s v="Obstetrics"/>
    <s v="Dr Dummy 08"/>
    <d v="2026-06-13T10:27:00"/>
    <d v="2026-06-13T11:45:00"/>
    <m/>
    <m/>
    <n v="1"/>
    <s v="JUNE-26-dummy-data.xlsx"/>
    <b v="0"/>
    <m/>
  </r>
  <r>
    <x v="1"/>
    <x v="2"/>
    <x v="17"/>
    <x v="6"/>
    <x v="0"/>
    <x v="0"/>
    <x v="0"/>
    <x v="9"/>
    <x v="1"/>
    <n v="1"/>
    <s v="St Dhh Maternity Theatre"/>
    <d v="2026-06-13T00:00:00"/>
    <d v="2026-06-13T08:30:00"/>
    <d v="2026-06-13T15:30:00"/>
    <s v="670979533716"/>
    <s v="60095901"/>
    <s v="Repair of perineal tear"/>
    <m/>
    <s v="Obstetrics"/>
    <s v="Dr Dummy 08"/>
    <d v="2026-06-13T12:08:00"/>
    <d v="2026-06-13T13:27:00"/>
    <m/>
    <m/>
    <n v="1"/>
    <s v="JUNE-26-dummy-data.xlsx"/>
    <b v="0"/>
    <m/>
  </r>
  <r>
    <x v="1"/>
    <x v="2"/>
    <x v="17"/>
    <x v="6"/>
    <x v="1"/>
    <x v="0"/>
    <x v="0"/>
    <x v="9"/>
    <x v="0"/>
    <n v="1"/>
    <s v="St Dhh Maternity Theatre"/>
    <d v="2026-07-27T00:00:00"/>
    <d v="2026-07-27T08:30:00"/>
    <d v="2026-07-27T15:30:00"/>
    <m/>
    <m/>
    <m/>
    <m/>
    <m/>
    <m/>
    <m/>
    <m/>
    <n v="4"/>
    <n v="0"/>
    <n v="4"/>
    <s v="JULY-26-dummy-data.xlsx"/>
    <b v="0"/>
    <n v="0"/>
  </r>
  <r>
    <x v="1"/>
    <x v="2"/>
    <x v="17"/>
    <x v="6"/>
    <x v="1"/>
    <x v="0"/>
    <x v="0"/>
    <x v="9"/>
    <x v="1"/>
    <n v="1"/>
    <s v="St Dhh Maternity Theatre"/>
    <d v="2026-07-27T00:00:00"/>
    <d v="2026-07-27T08:30:00"/>
    <d v="2026-07-27T15:30:00"/>
    <s v="708796421438"/>
    <s v="70261004"/>
    <s v="Caesarean section"/>
    <m/>
    <s v="Obstetrics"/>
    <s v="Dr Dummy 20"/>
    <d v="2026-07-27T12:11:00"/>
    <d v="2026-07-27T13:17:00"/>
    <m/>
    <m/>
    <n v="1"/>
    <s v="JULY-26-dummy-data.xlsx"/>
    <b v="0"/>
    <m/>
  </r>
  <r>
    <x v="1"/>
    <x v="2"/>
    <x v="17"/>
    <x v="6"/>
    <x v="1"/>
    <x v="0"/>
    <x v="0"/>
    <x v="9"/>
    <x v="1"/>
    <n v="1"/>
    <s v="St Dhh Maternity Theatre"/>
    <d v="2026-07-27T00:00:00"/>
    <d v="2026-07-27T08:30:00"/>
    <d v="2026-07-27T15:30:00"/>
    <s v="751013983971"/>
    <s v="70225834"/>
    <s v="Caesarean section"/>
    <s v="Wound closure"/>
    <s v="Obstetrics"/>
    <s v="Dr Dummy 20"/>
    <d v="2026-07-27T13:51:00"/>
    <d v="2026-07-27T14:56:00"/>
    <m/>
    <m/>
    <n v="1"/>
    <s v="JULY-26-dummy-data.xlsx"/>
    <b v="0"/>
    <m/>
  </r>
  <r>
    <x v="1"/>
    <x v="2"/>
    <x v="17"/>
    <x v="6"/>
    <x v="1"/>
    <x v="0"/>
    <x v="0"/>
    <x v="9"/>
    <x v="1"/>
    <n v="1"/>
    <s v="St Dhh Maternity Theatre"/>
    <d v="2026-07-27T00:00:00"/>
    <d v="2026-07-27T08:30:00"/>
    <d v="2026-07-27T15:30:00"/>
    <s v="777999287423"/>
    <s v="70262520"/>
    <s v="Caesarean section"/>
    <s v="Diagnostic examination"/>
    <s v="Obstetrics"/>
    <s v="Dr Dummy 20"/>
    <d v="2026-07-27T08:37:00"/>
    <d v="2026-07-27T09:42:00"/>
    <m/>
    <m/>
    <n v="1"/>
    <s v="JULY-26-dummy-data.xlsx"/>
    <b v="0"/>
    <m/>
  </r>
  <r>
    <x v="1"/>
    <x v="2"/>
    <x v="17"/>
    <x v="6"/>
    <x v="1"/>
    <x v="0"/>
    <x v="0"/>
    <x v="9"/>
    <x v="1"/>
    <n v="1"/>
    <s v="St Dhh Maternity Theatre"/>
    <d v="2026-07-27T00:00:00"/>
    <d v="2026-07-27T08:30:00"/>
    <d v="2026-07-27T15:30:00"/>
    <s v="792216573584"/>
    <s v="70047263"/>
    <s v="Manual removal of placenta"/>
    <s v="Wound dressing"/>
    <s v="Obstetrics"/>
    <s v="Dr Dummy 20"/>
    <d v="2026-07-27T10:27:00"/>
    <d v="2026-07-27T11:36:00"/>
    <m/>
    <m/>
    <n v="1"/>
    <s v="JULY-26-dummy-data.xlsx"/>
    <b v="0"/>
    <m/>
  </r>
  <r>
    <x v="1"/>
    <x v="2"/>
    <x v="17"/>
    <x v="6"/>
    <x v="2"/>
    <x v="0"/>
    <x v="0"/>
    <x v="9"/>
    <x v="0"/>
    <n v="1"/>
    <s v="St Dhh Maternity Theatre"/>
    <d v="2026-08-29T00:00:00"/>
    <d v="2026-08-29T08:30:00"/>
    <d v="2026-08-29T15:30:00"/>
    <m/>
    <m/>
    <m/>
    <m/>
    <m/>
    <m/>
    <m/>
    <m/>
    <n v="4"/>
    <n v="0"/>
    <n v="4"/>
    <s v="AUGUST-26-dummy-data.xlsx"/>
    <b v="0"/>
    <n v="0"/>
  </r>
  <r>
    <x v="1"/>
    <x v="2"/>
    <x v="17"/>
    <x v="6"/>
    <x v="2"/>
    <x v="0"/>
    <x v="0"/>
    <x v="9"/>
    <x v="1"/>
    <n v="1"/>
    <s v="St Dhh Maternity Theatre"/>
    <d v="2026-08-29T00:00:00"/>
    <d v="2026-08-29T08:30:00"/>
    <d v="2026-08-29T15:30:00"/>
    <s v="930438547557"/>
    <s v="840942"/>
    <s v="Caesarean section"/>
    <m/>
    <s v="Obstetrics"/>
    <s v="Dr Dummy 24"/>
    <d v="2026-08-29T10:20:00"/>
    <d v="2026-08-29T11:29:00"/>
    <m/>
    <m/>
    <n v="1"/>
    <s v="AUGUST-26-dummy-data.xlsx"/>
    <b v="0"/>
    <m/>
  </r>
  <r>
    <x v="1"/>
    <x v="2"/>
    <x v="17"/>
    <x v="6"/>
    <x v="2"/>
    <x v="0"/>
    <x v="0"/>
    <x v="9"/>
    <x v="1"/>
    <n v="1"/>
    <s v="St Dhh Maternity Theatre"/>
    <d v="2026-08-29T00:00:00"/>
    <d v="2026-08-29T08:30:00"/>
    <d v="2026-08-29T15:30:00"/>
    <s v="945780243514"/>
    <s v="950330"/>
    <s v="Manual removal of placenta"/>
    <m/>
    <s v="Obstetrics"/>
    <s v="Dr Dummy 24"/>
    <d v="2026-08-29T08:37:00"/>
    <d v="2026-08-29T09:47:00"/>
    <m/>
    <m/>
    <n v="1"/>
    <s v="AUGUST-26-dummy-data.xlsx"/>
    <b v="0"/>
    <m/>
  </r>
  <r>
    <x v="1"/>
    <x v="2"/>
    <x v="17"/>
    <x v="6"/>
    <x v="2"/>
    <x v="0"/>
    <x v="0"/>
    <x v="9"/>
    <x v="1"/>
    <n v="1"/>
    <s v="St Dhh Maternity Theatre"/>
    <d v="2026-08-29T00:00:00"/>
    <d v="2026-08-29T08:30:00"/>
    <d v="2026-08-29T15:30:00"/>
    <s v="958596211275"/>
    <s v="946542"/>
    <s v="Manual removal of placenta"/>
    <m/>
    <s v="Obstetrics"/>
    <s v="Dr Dummy 24"/>
    <d v="2026-08-29T13:52:00"/>
    <d v="2026-08-29T15:13:00"/>
    <m/>
    <m/>
    <n v="1"/>
    <s v="AUGUST-26-dummy-data.xlsx"/>
    <b v="0"/>
    <m/>
  </r>
  <r>
    <x v="1"/>
    <x v="2"/>
    <x v="17"/>
    <x v="6"/>
    <x v="2"/>
    <x v="0"/>
    <x v="0"/>
    <x v="9"/>
    <x v="1"/>
    <n v="1"/>
    <s v="St Dhh Maternity Theatre"/>
    <d v="2026-08-29T00:00:00"/>
    <d v="2026-08-29T08:30:00"/>
    <d v="2026-08-29T15:30:00"/>
    <s v="981499006761"/>
    <s v="873512"/>
    <s v="Repair of perineal tear"/>
    <m/>
    <s v="Obstetrics"/>
    <s v="Dr Dummy 24"/>
    <d v="2026-08-29T12:09:00"/>
    <d v="2026-08-29T13:22:00"/>
    <m/>
    <m/>
    <n v="1"/>
    <s v="AUGUST-26-dummy-data.xlsx"/>
    <b v="0"/>
    <m/>
  </r>
  <r>
    <x v="1"/>
    <x v="2"/>
    <x v="17"/>
    <x v="7"/>
    <x v="0"/>
    <x v="0"/>
    <x v="0"/>
    <x v="9"/>
    <x v="0"/>
    <n v="1"/>
    <s v="St Dhh Maternity Theatre"/>
    <d v="2026-06-01T00:00:00"/>
    <d v="2026-06-01T08:30:00"/>
    <d v="2026-06-01T16:30:00"/>
    <m/>
    <m/>
    <m/>
    <m/>
    <m/>
    <m/>
    <m/>
    <m/>
    <n v="4"/>
    <n v="0"/>
    <n v="4"/>
    <s v="JUNE-26-dummy-data.xlsx"/>
    <b v="0"/>
    <n v="0"/>
  </r>
  <r>
    <x v="1"/>
    <x v="2"/>
    <x v="17"/>
    <x v="7"/>
    <x v="0"/>
    <x v="0"/>
    <x v="0"/>
    <x v="9"/>
    <x v="1"/>
    <n v="1"/>
    <s v="St Dhh Maternity Theatre"/>
    <d v="2026-06-01T00:00:00"/>
    <d v="2026-06-01T08:30:00"/>
    <d v="2026-06-01T16:30:00"/>
    <s v="643122584954"/>
    <s v="60132985"/>
    <s v="Caesarean section"/>
    <m/>
    <s v="Obstetrics"/>
    <s v="Dr Dummy 15"/>
    <d v="2026-06-01T10:41:00"/>
    <d v="2026-06-01T11:55:00"/>
    <m/>
    <m/>
    <n v="1"/>
    <s v="JUNE-26-dummy-data.xlsx"/>
    <b v="0"/>
    <m/>
  </r>
  <r>
    <x v="1"/>
    <x v="2"/>
    <x v="17"/>
    <x v="7"/>
    <x v="0"/>
    <x v="0"/>
    <x v="0"/>
    <x v="9"/>
    <x v="1"/>
    <n v="1"/>
    <s v="St Dhh Maternity Theatre"/>
    <d v="2026-06-01T00:00:00"/>
    <d v="2026-06-01T08:30:00"/>
    <d v="2026-06-01T16:30:00"/>
    <s v="662307058879"/>
    <s v="60242366"/>
    <s v="Manual removal of placenta"/>
    <s v="Wound dressing"/>
    <s v="Obstetrics"/>
    <s v="Dr Dummy 15"/>
    <d v="2026-06-01T08:37:00"/>
    <d v="2026-06-01T10:06:00"/>
    <m/>
    <m/>
    <n v="1"/>
    <s v="JUNE-26-dummy-data.xlsx"/>
    <b v="0"/>
    <m/>
  </r>
  <r>
    <x v="1"/>
    <x v="2"/>
    <x v="17"/>
    <x v="7"/>
    <x v="0"/>
    <x v="0"/>
    <x v="0"/>
    <x v="9"/>
    <x v="1"/>
    <n v="1"/>
    <s v="St Dhh Maternity Theatre"/>
    <d v="2026-06-01T00:00:00"/>
    <d v="2026-06-01T08:30:00"/>
    <d v="2026-06-01T16:30:00"/>
    <s v="663242672592"/>
    <s v="60099615"/>
    <s v="Repair of perineal tear"/>
    <m/>
    <s v="Obstetrics"/>
    <s v="Dr Dummy 15"/>
    <d v="2026-06-01T14:36:00"/>
    <d v="2026-06-01T16:04:00"/>
    <m/>
    <m/>
    <n v="1"/>
    <s v="JUNE-26-dummy-data.xlsx"/>
    <b v="0"/>
    <m/>
  </r>
  <r>
    <x v="1"/>
    <x v="2"/>
    <x v="17"/>
    <x v="7"/>
    <x v="0"/>
    <x v="0"/>
    <x v="0"/>
    <x v="9"/>
    <x v="1"/>
    <n v="1"/>
    <s v="St Dhh Maternity Theatre"/>
    <d v="2026-06-01T00:00:00"/>
    <d v="2026-06-01T08:30:00"/>
    <d v="2026-06-01T16:30:00"/>
    <s v="693886327765"/>
    <s v="60189997"/>
    <s v="Repair of perineal tear"/>
    <m/>
    <s v="Obstetrics"/>
    <s v="Dr Dummy 15"/>
    <d v="2026-06-01T12:34:00"/>
    <d v="2026-06-01T13:47:00"/>
    <m/>
    <m/>
    <n v="1"/>
    <s v="JUNE-26-dummy-data.xlsx"/>
    <b v="0"/>
    <m/>
  </r>
  <r>
    <x v="1"/>
    <x v="2"/>
    <x v="17"/>
    <x v="7"/>
    <x v="0"/>
    <x v="0"/>
    <x v="0"/>
    <x v="9"/>
    <x v="0"/>
    <n v="1"/>
    <s v="St Dhh Maternity Theatre"/>
    <d v="2026-06-16T00:00:00"/>
    <d v="2026-06-16T08:30:00"/>
    <d v="2026-06-16T16:30:00"/>
    <m/>
    <m/>
    <m/>
    <m/>
    <m/>
    <m/>
    <m/>
    <m/>
    <n v="4"/>
    <n v="0"/>
    <n v="4"/>
    <s v="JUNE-26-dummy-data.xlsx"/>
    <b v="0"/>
    <n v="0"/>
  </r>
  <r>
    <x v="1"/>
    <x v="2"/>
    <x v="17"/>
    <x v="7"/>
    <x v="0"/>
    <x v="0"/>
    <x v="0"/>
    <x v="9"/>
    <x v="1"/>
    <n v="1"/>
    <s v="St Dhh Maternity Theatre"/>
    <d v="2026-06-16T00:00:00"/>
    <d v="2026-06-16T08:30:00"/>
    <d v="2026-06-16T16:30:00"/>
    <s v="601736997347"/>
    <s v="60297348"/>
    <s v="Manual removal of placenta"/>
    <m/>
    <s v="Obstetrics"/>
    <s v="Dr Dummy 01"/>
    <d v="2026-06-16T08:36:00"/>
    <d v="2026-06-16T10:12:00"/>
    <m/>
    <m/>
    <n v="1"/>
    <s v="JUNE-26-dummy-data.xlsx"/>
    <b v="0"/>
    <m/>
  </r>
  <r>
    <x v="1"/>
    <x v="2"/>
    <x v="17"/>
    <x v="7"/>
    <x v="0"/>
    <x v="0"/>
    <x v="0"/>
    <x v="9"/>
    <x v="1"/>
    <n v="1"/>
    <s v="St Dhh Maternity Theatre"/>
    <d v="2026-06-16T00:00:00"/>
    <d v="2026-06-16T08:30:00"/>
    <d v="2026-06-16T16:30:00"/>
    <s v="614612655783"/>
    <s v="60163426"/>
    <s v="Caesarean section"/>
    <s v="Local anaesthetic infiltration"/>
    <s v="Obstetrics"/>
    <s v="Dr Dummy 01"/>
    <d v="2026-06-16T14:38:00"/>
    <d v="2026-06-16T16:02:00"/>
    <m/>
    <m/>
    <n v="1"/>
    <s v="JUNE-26-dummy-data.xlsx"/>
    <b v="0"/>
    <m/>
  </r>
  <r>
    <x v="1"/>
    <x v="2"/>
    <x v="17"/>
    <x v="7"/>
    <x v="0"/>
    <x v="0"/>
    <x v="0"/>
    <x v="9"/>
    <x v="1"/>
    <n v="1"/>
    <s v="St Dhh Maternity Theatre"/>
    <d v="2026-06-16T00:00:00"/>
    <d v="2026-06-16T08:30:00"/>
    <d v="2026-06-16T16:30:00"/>
    <s v="666246337349"/>
    <s v="60024855"/>
    <s v="Caesarean section"/>
    <s v="Wound closure"/>
    <s v="Obstetrics"/>
    <s v="Dr Dummy 01"/>
    <d v="2026-06-16T12:36:00"/>
    <d v="2026-06-16T14:02:00"/>
    <m/>
    <m/>
    <n v="1"/>
    <s v="JUNE-26-dummy-data.xlsx"/>
    <b v="0"/>
    <m/>
  </r>
  <r>
    <x v="1"/>
    <x v="2"/>
    <x v="17"/>
    <x v="7"/>
    <x v="0"/>
    <x v="0"/>
    <x v="0"/>
    <x v="9"/>
    <x v="1"/>
    <n v="1"/>
    <s v="St Dhh Maternity Theatre"/>
    <d v="2026-06-16T00:00:00"/>
    <d v="2026-06-16T08:30:00"/>
    <d v="2026-06-16T16:30:00"/>
    <s v="680766612011"/>
    <s v="60205397"/>
    <s v="Repair of perineal tear"/>
    <m/>
    <s v="Obstetrics"/>
    <s v="Dr Dummy 01"/>
    <d v="2026-06-16T10:36:00"/>
    <d v="2026-06-16T11:59:00"/>
    <m/>
    <m/>
    <n v="1"/>
    <s v="JUNE-26-dummy-data.xlsx"/>
    <b v="0"/>
    <m/>
  </r>
  <r>
    <x v="1"/>
    <x v="2"/>
    <x v="17"/>
    <x v="7"/>
    <x v="1"/>
    <x v="0"/>
    <x v="0"/>
    <x v="9"/>
    <x v="0"/>
    <n v="1"/>
    <s v="St Dhh Maternity Theatre"/>
    <d v="2026-07-01T00:00:00"/>
    <d v="2026-07-01T09:00:00"/>
    <d v="2026-07-01T17:00:00"/>
    <m/>
    <m/>
    <m/>
    <m/>
    <m/>
    <m/>
    <m/>
    <m/>
    <n v="4"/>
    <n v="0"/>
    <n v="4"/>
    <s v="JULY-26-dummy-data.xlsx"/>
    <b v="0"/>
    <n v="0"/>
  </r>
  <r>
    <x v="1"/>
    <x v="2"/>
    <x v="17"/>
    <x v="7"/>
    <x v="1"/>
    <x v="0"/>
    <x v="0"/>
    <x v="9"/>
    <x v="1"/>
    <n v="1"/>
    <s v="St Dhh Maternity Theatre"/>
    <d v="2026-07-01T00:00:00"/>
    <d v="2026-07-01T09:00:00"/>
    <d v="2026-07-01T17:00:00"/>
    <s v="702634447626"/>
    <s v="70082627"/>
    <s v="Caesarean section"/>
    <s v="Local anaesthetic infiltration"/>
    <s v="Obstetrics"/>
    <s v="Dr Dummy 17"/>
    <d v="2026-07-01T13:09:00"/>
    <d v="2026-07-01T14:39:00"/>
    <m/>
    <m/>
    <n v="1"/>
    <s v="JULY-26-dummy-data.xlsx"/>
    <b v="0"/>
    <m/>
  </r>
  <r>
    <x v="1"/>
    <x v="2"/>
    <x v="17"/>
    <x v="7"/>
    <x v="1"/>
    <x v="0"/>
    <x v="0"/>
    <x v="9"/>
    <x v="1"/>
    <n v="1"/>
    <s v="St Dhh Maternity Theatre"/>
    <d v="2026-07-01T00:00:00"/>
    <d v="2026-07-01T09:00:00"/>
    <d v="2026-07-01T17:00:00"/>
    <s v="721032765484"/>
    <s v="70262723"/>
    <s v="Manual removal of placenta"/>
    <m/>
    <s v="Obstetrics"/>
    <s v="Dr Dummy 17"/>
    <d v="2026-07-01T15:09:00"/>
    <d v="2026-07-01T16:22:00"/>
    <m/>
    <m/>
    <n v="1"/>
    <s v="JULY-26-dummy-data.xlsx"/>
    <b v="0"/>
    <m/>
  </r>
  <r>
    <x v="1"/>
    <x v="2"/>
    <x v="17"/>
    <x v="7"/>
    <x v="1"/>
    <x v="0"/>
    <x v="0"/>
    <x v="9"/>
    <x v="1"/>
    <n v="1"/>
    <s v="St Dhh Maternity Theatre"/>
    <d v="2026-07-01T00:00:00"/>
    <d v="2026-07-01T09:00:00"/>
    <d v="2026-07-01T17:00:00"/>
    <s v="781969292018"/>
    <s v="70178216"/>
    <s v="Repair of perineal tear"/>
    <m/>
    <s v="Obstetrics"/>
    <s v="Dr Dummy 17"/>
    <d v="2026-07-01T09:06:00"/>
    <d v="2026-07-01T10:30:00"/>
    <m/>
    <m/>
    <n v="1"/>
    <s v="JULY-26-dummy-data.xlsx"/>
    <b v="0"/>
    <m/>
  </r>
  <r>
    <x v="1"/>
    <x v="2"/>
    <x v="17"/>
    <x v="7"/>
    <x v="1"/>
    <x v="0"/>
    <x v="0"/>
    <x v="9"/>
    <x v="1"/>
    <n v="1"/>
    <s v="St Dhh Maternity Theatre"/>
    <d v="2026-07-01T00:00:00"/>
    <d v="2026-07-01T09:00:00"/>
    <d v="2026-07-01T17:00:00"/>
    <s v="796756615977"/>
    <s v="70089455"/>
    <s v="Manual removal of placenta"/>
    <s v="Wound closure"/>
    <s v="Obstetrics"/>
    <s v="Dr Dummy 17"/>
    <d v="2026-07-01T11:09:00"/>
    <d v="2026-07-01T12:42:00"/>
    <m/>
    <m/>
    <n v="1"/>
    <s v="JULY-26-dummy-data.xlsx"/>
    <b v="0"/>
    <m/>
  </r>
  <r>
    <x v="1"/>
    <x v="2"/>
    <x v="17"/>
    <x v="7"/>
    <x v="1"/>
    <x v="0"/>
    <x v="0"/>
    <x v="9"/>
    <x v="0"/>
    <n v="1"/>
    <s v="St Dhh Maternity Theatre"/>
    <d v="2026-07-02T00:00:00"/>
    <d v="2026-07-02T08:00:00"/>
    <d v="2026-07-02T16:00:00"/>
    <m/>
    <m/>
    <m/>
    <m/>
    <m/>
    <m/>
    <m/>
    <m/>
    <n v="4"/>
    <n v="0"/>
    <n v="4"/>
    <s v="JULY-26-dummy-data.xlsx"/>
    <b v="0"/>
    <n v="0"/>
  </r>
  <r>
    <x v="1"/>
    <x v="2"/>
    <x v="17"/>
    <x v="7"/>
    <x v="1"/>
    <x v="0"/>
    <x v="0"/>
    <x v="9"/>
    <x v="1"/>
    <n v="1"/>
    <s v="St Dhh Maternity Theatre"/>
    <d v="2026-07-02T00:00:00"/>
    <d v="2026-07-02T08:00:00"/>
    <d v="2026-07-02T16:00:00"/>
    <s v="707503735041"/>
    <s v="70234528"/>
    <s v="Manual removal of placenta"/>
    <m/>
    <s v="Obstetrics"/>
    <s v="Dr Dummy 24"/>
    <d v="2026-07-02T14:10:00"/>
    <d v="2026-07-02T15:33:00"/>
    <m/>
    <m/>
    <n v="1"/>
    <s v="JULY-26-dummy-data.xlsx"/>
    <b v="0"/>
    <m/>
  </r>
  <r>
    <x v="1"/>
    <x v="2"/>
    <x v="17"/>
    <x v="7"/>
    <x v="1"/>
    <x v="0"/>
    <x v="0"/>
    <x v="9"/>
    <x v="1"/>
    <n v="1"/>
    <s v="St Dhh Maternity Theatre"/>
    <d v="2026-07-02T00:00:00"/>
    <d v="2026-07-02T08:00:00"/>
    <d v="2026-07-02T16:00:00"/>
    <s v="711871799710"/>
    <s v="70093057"/>
    <s v="Repair of perineal tear"/>
    <m/>
    <s v="Obstetrics"/>
    <s v="Dr Dummy 24"/>
    <d v="2026-07-02T08:08:00"/>
    <d v="2026-07-02T09:32:00"/>
    <m/>
    <m/>
    <n v="1"/>
    <s v="JULY-26-dummy-data.xlsx"/>
    <b v="0"/>
    <m/>
  </r>
  <r>
    <x v="1"/>
    <x v="2"/>
    <x v="17"/>
    <x v="7"/>
    <x v="1"/>
    <x v="0"/>
    <x v="0"/>
    <x v="9"/>
    <x v="1"/>
    <n v="1"/>
    <s v="St Dhh Maternity Theatre"/>
    <d v="2026-07-02T00:00:00"/>
    <d v="2026-07-02T08:00:00"/>
    <d v="2026-07-02T16:00:00"/>
    <s v="745157411763"/>
    <s v="70193271"/>
    <s v="Caesarean section"/>
    <s v="Wound dressing"/>
    <s v="Obstetrics"/>
    <s v="Dr Dummy 24"/>
    <d v="2026-07-02T10:02:00"/>
    <d v="2026-07-02T11:33:00"/>
    <m/>
    <m/>
    <n v="1"/>
    <s v="JULY-26-dummy-data.xlsx"/>
    <b v="0"/>
    <m/>
  </r>
  <r>
    <x v="1"/>
    <x v="2"/>
    <x v="17"/>
    <x v="7"/>
    <x v="1"/>
    <x v="0"/>
    <x v="0"/>
    <x v="9"/>
    <x v="1"/>
    <n v="1"/>
    <s v="St Dhh Maternity Theatre"/>
    <d v="2026-07-02T00:00:00"/>
    <d v="2026-07-02T08:00:00"/>
    <d v="2026-07-02T16:00:00"/>
    <s v="799058869061"/>
    <s v="70262895"/>
    <s v="Caesarean section"/>
    <m/>
    <s v="Obstetrics"/>
    <s v="Dr Dummy 24"/>
    <d v="2026-07-02T12:03:00"/>
    <d v="2026-07-02T13:31:00"/>
    <m/>
    <m/>
    <n v="1"/>
    <s v="JULY-26-dummy-data.xlsx"/>
    <b v="0"/>
    <m/>
  </r>
  <r>
    <x v="1"/>
    <x v="2"/>
    <x v="17"/>
    <x v="7"/>
    <x v="1"/>
    <x v="0"/>
    <x v="0"/>
    <x v="9"/>
    <x v="0"/>
    <n v="1"/>
    <s v="St Dhh Maternity Theatre"/>
    <d v="2026-07-03T00:00:00"/>
    <d v="2026-07-03T08:00:00"/>
    <d v="2026-07-03T16:00:00"/>
    <m/>
    <m/>
    <m/>
    <m/>
    <m/>
    <m/>
    <m/>
    <m/>
    <n v="4"/>
    <n v="0"/>
    <n v="4"/>
    <s v="JULY-26-dummy-data.xlsx"/>
    <b v="0"/>
    <n v="0"/>
  </r>
  <r>
    <x v="1"/>
    <x v="2"/>
    <x v="17"/>
    <x v="7"/>
    <x v="1"/>
    <x v="0"/>
    <x v="0"/>
    <x v="9"/>
    <x v="1"/>
    <n v="1"/>
    <s v="St Dhh Maternity Theatre"/>
    <d v="2026-07-03T00:00:00"/>
    <d v="2026-07-03T08:00:00"/>
    <d v="2026-07-03T16:00:00"/>
    <s v="717395131196"/>
    <s v="70163086"/>
    <s v="Repair of perineal tear"/>
    <m/>
    <s v="Obstetrics"/>
    <s v="Dr Dummy 13"/>
    <d v="2026-07-03T12:12:00"/>
    <d v="2026-07-03T13:18:00"/>
    <m/>
    <m/>
    <n v="1"/>
    <s v="JULY-26-dummy-data.xlsx"/>
    <b v="0"/>
    <m/>
  </r>
  <r>
    <x v="1"/>
    <x v="2"/>
    <x v="17"/>
    <x v="7"/>
    <x v="1"/>
    <x v="0"/>
    <x v="0"/>
    <x v="9"/>
    <x v="1"/>
    <n v="1"/>
    <s v="St Dhh Maternity Theatre"/>
    <d v="2026-07-03T00:00:00"/>
    <d v="2026-07-03T08:00:00"/>
    <d v="2026-07-03T16:00:00"/>
    <s v="724999677482"/>
    <s v="70035307"/>
    <s v="Caesarean section"/>
    <m/>
    <s v="Obstetrics"/>
    <s v="Dr Dummy 13"/>
    <d v="2026-07-03T14:09:00"/>
    <d v="2026-07-03T15:16:00"/>
    <m/>
    <m/>
    <n v="1"/>
    <s v="JULY-26-dummy-data.xlsx"/>
    <b v="0"/>
    <m/>
  </r>
  <r>
    <x v="1"/>
    <x v="2"/>
    <x v="17"/>
    <x v="7"/>
    <x v="1"/>
    <x v="0"/>
    <x v="0"/>
    <x v="9"/>
    <x v="1"/>
    <n v="1"/>
    <s v="St Dhh Maternity Theatre"/>
    <d v="2026-07-03T00:00:00"/>
    <d v="2026-07-03T08:00:00"/>
    <d v="2026-07-03T16:00:00"/>
    <s v="771050846599"/>
    <s v="70102130"/>
    <s v="Manual removal of placenta"/>
    <m/>
    <s v="Obstetrics"/>
    <s v="Dr Dummy 13"/>
    <d v="2026-07-03T08:05:00"/>
    <d v="2026-07-03T09:17:00"/>
    <m/>
    <m/>
    <n v="1"/>
    <s v="JULY-26-dummy-data.xlsx"/>
    <b v="0"/>
    <m/>
  </r>
  <r>
    <x v="1"/>
    <x v="2"/>
    <x v="17"/>
    <x v="7"/>
    <x v="1"/>
    <x v="0"/>
    <x v="0"/>
    <x v="9"/>
    <x v="1"/>
    <n v="1"/>
    <s v="St Dhh Maternity Theatre"/>
    <d v="2026-07-03T00:00:00"/>
    <d v="2026-07-03T08:00:00"/>
    <d v="2026-07-03T16:00:00"/>
    <s v="794828044086"/>
    <s v="70221074"/>
    <s v="Manual removal of placenta"/>
    <s v="Local anaesthetic infiltration"/>
    <s v="Obstetrics"/>
    <s v="Dr Dummy 13"/>
    <d v="2026-07-03T10:02:00"/>
    <d v="2026-07-03T11:35:00"/>
    <m/>
    <m/>
    <n v="1"/>
    <s v="JULY-26-dummy-data.xlsx"/>
    <b v="0"/>
    <m/>
  </r>
  <r>
    <x v="1"/>
    <x v="2"/>
    <x v="17"/>
    <x v="7"/>
    <x v="2"/>
    <x v="0"/>
    <x v="0"/>
    <x v="9"/>
    <x v="0"/>
    <n v="1"/>
    <s v="St Dhh Maternity Theatre"/>
    <d v="2026-08-08T00:00:00"/>
    <d v="2026-08-08T08:30:00"/>
    <d v="2026-08-08T16:30:00"/>
    <m/>
    <m/>
    <m/>
    <m/>
    <m/>
    <m/>
    <m/>
    <m/>
    <n v="4"/>
    <n v="0"/>
    <n v="4"/>
    <s v="AUGUST-26-dummy-data.xlsx"/>
    <b v="0"/>
    <n v="0"/>
  </r>
  <r>
    <x v="1"/>
    <x v="2"/>
    <x v="17"/>
    <x v="7"/>
    <x v="2"/>
    <x v="0"/>
    <x v="0"/>
    <x v="9"/>
    <x v="1"/>
    <n v="1"/>
    <s v="St Dhh Maternity Theatre"/>
    <d v="2026-08-08T00:00:00"/>
    <d v="2026-08-08T08:30:00"/>
    <d v="2026-08-08T16:30:00"/>
    <s v="908449930627"/>
    <s v="833154"/>
    <s v="Caesarean section"/>
    <s v="Wound closure"/>
    <s v="Obstetrics"/>
    <s v="Dr Dummy 18"/>
    <d v="2026-08-08T08:32:00"/>
    <d v="2026-08-08T10:06:00"/>
    <m/>
    <m/>
    <n v="1"/>
    <s v="AUGUST-26-dummy-data.xlsx"/>
    <b v="0"/>
    <m/>
  </r>
  <r>
    <x v="1"/>
    <x v="2"/>
    <x v="17"/>
    <x v="7"/>
    <x v="2"/>
    <x v="0"/>
    <x v="0"/>
    <x v="9"/>
    <x v="1"/>
    <n v="1"/>
    <s v="St Dhh Maternity Theatre"/>
    <d v="2026-08-08T00:00:00"/>
    <d v="2026-08-08T08:30:00"/>
    <d v="2026-08-08T16:30:00"/>
    <s v="918408528016"/>
    <s v="936111"/>
    <s v="Repair of perineal tear"/>
    <m/>
    <s v="Obstetrics"/>
    <s v="Dr Dummy 18"/>
    <d v="2026-08-08T14:34:00"/>
    <d v="2026-08-08T16:05:00"/>
    <m/>
    <m/>
    <n v="1"/>
    <s v="AUGUST-26-dummy-data.xlsx"/>
    <b v="0"/>
    <m/>
  </r>
  <r>
    <x v="1"/>
    <x v="2"/>
    <x v="17"/>
    <x v="7"/>
    <x v="2"/>
    <x v="0"/>
    <x v="0"/>
    <x v="9"/>
    <x v="1"/>
    <n v="1"/>
    <s v="St Dhh Maternity Theatre"/>
    <d v="2026-08-08T00:00:00"/>
    <d v="2026-08-08T08:30:00"/>
    <d v="2026-08-08T16:30:00"/>
    <s v="952141953445"/>
    <s v="849781"/>
    <s v="Repair of perineal tear"/>
    <s v="Local anaesthetic infiltration"/>
    <s v="Obstetrics"/>
    <s v="Dr Dummy 18"/>
    <d v="2026-08-08T12:39:00"/>
    <d v="2026-08-08T14:06:00"/>
    <m/>
    <m/>
    <n v="1"/>
    <s v="AUGUST-26-dummy-data.xlsx"/>
    <b v="0"/>
    <m/>
  </r>
  <r>
    <x v="1"/>
    <x v="2"/>
    <x v="17"/>
    <x v="7"/>
    <x v="2"/>
    <x v="0"/>
    <x v="0"/>
    <x v="9"/>
    <x v="1"/>
    <n v="1"/>
    <s v="St Dhh Maternity Theatre"/>
    <d v="2026-08-08T00:00:00"/>
    <d v="2026-08-08T08:30:00"/>
    <d v="2026-08-08T16:30:00"/>
    <s v="953943350910"/>
    <s v="939345"/>
    <s v="Caesarean section"/>
    <m/>
    <s v="Obstetrics"/>
    <s v="Dr Dummy 18"/>
    <d v="2026-08-08T10:36:00"/>
    <d v="2026-08-08T11:48:00"/>
    <m/>
    <m/>
    <n v="1"/>
    <s v="AUGUST-26-dummy-data.xlsx"/>
    <b v="0"/>
    <m/>
  </r>
  <r>
    <x v="1"/>
    <x v="2"/>
    <x v="17"/>
    <x v="7"/>
    <x v="2"/>
    <x v="0"/>
    <x v="0"/>
    <x v="9"/>
    <x v="0"/>
    <n v="1"/>
    <s v="St Dhh Maternity Theatre"/>
    <d v="2026-08-16T00:00:00"/>
    <d v="2026-08-16T08:30:00"/>
    <d v="2026-08-16T16:30:00"/>
    <m/>
    <m/>
    <m/>
    <m/>
    <m/>
    <m/>
    <m/>
    <m/>
    <n v="4"/>
    <n v="0"/>
    <n v="4"/>
    <s v="AUGUST-26-dummy-data.xlsx"/>
    <b v="0"/>
    <n v="0"/>
  </r>
  <r>
    <x v="1"/>
    <x v="2"/>
    <x v="17"/>
    <x v="7"/>
    <x v="2"/>
    <x v="0"/>
    <x v="0"/>
    <x v="9"/>
    <x v="1"/>
    <n v="1"/>
    <s v="St Dhh Maternity Theatre"/>
    <d v="2026-08-16T00:00:00"/>
    <d v="2026-08-16T08:30:00"/>
    <d v="2026-08-16T16:30:00"/>
    <s v="905286401580"/>
    <s v="913589"/>
    <s v="Caesarean section"/>
    <s v="Wound dressing"/>
    <s v="Obstetrics"/>
    <s v="Dr Dummy 13"/>
    <d v="2026-08-16T08:36:00"/>
    <d v="2026-08-16T09:57:00"/>
    <m/>
    <m/>
    <n v="1"/>
    <s v="AUGUST-26-dummy-data.xlsx"/>
    <b v="0"/>
    <m/>
  </r>
  <r>
    <x v="1"/>
    <x v="2"/>
    <x v="17"/>
    <x v="7"/>
    <x v="2"/>
    <x v="0"/>
    <x v="0"/>
    <x v="9"/>
    <x v="1"/>
    <n v="1"/>
    <s v="St Dhh Maternity Theatre"/>
    <d v="2026-08-16T00:00:00"/>
    <d v="2026-08-16T08:30:00"/>
    <d v="2026-08-16T16:30:00"/>
    <s v="917785702575"/>
    <s v="910560"/>
    <s v="Repair of perineal tear"/>
    <m/>
    <s v="Obstetrics"/>
    <s v="Dr Dummy 13"/>
    <d v="2026-08-16T12:33:00"/>
    <d v="2026-08-16T13:53:00"/>
    <m/>
    <m/>
    <n v="1"/>
    <s v="AUGUST-26-dummy-data.xlsx"/>
    <b v="0"/>
    <m/>
  </r>
  <r>
    <x v="1"/>
    <x v="2"/>
    <x v="17"/>
    <x v="7"/>
    <x v="2"/>
    <x v="0"/>
    <x v="0"/>
    <x v="9"/>
    <x v="1"/>
    <n v="1"/>
    <s v="St Dhh Maternity Theatre"/>
    <d v="2026-08-16T00:00:00"/>
    <d v="2026-08-16T08:30:00"/>
    <d v="2026-08-16T16:30:00"/>
    <s v="924325614748"/>
    <s v="752488"/>
    <s v="Manual removal of placenta"/>
    <s v="Wound dressing"/>
    <s v="Obstetrics"/>
    <s v="Dr Dummy 13"/>
    <d v="2026-08-16T10:41:00"/>
    <d v="2026-08-16T11:42:00"/>
    <m/>
    <m/>
    <n v="1"/>
    <s v="AUGUST-26-dummy-data.xlsx"/>
    <b v="0"/>
    <m/>
  </r>
  <r>
    <x v="1"/>
    <x v="2"/>
    <x v="17"/>
    <x v="7"/>
    <x v="2"/>
    <x v="0"/>
    <x v="0"/>
    <x v="9"/>
    <x v="1"/>
    <n v="1"/>
    <s v="St Dhh Maternity Theatre"/>
    <d v="2026-08-16T00:00:00"/>
    <d v="2026-08-16T08:30:00"/>
    <d v="2026-08-16T16:30:00"/>
    <s v="947863203403"/>
    <s v="766756"/>
    <s v="Repair of perineal tear"/>
    <m/>
    <s v="Obstetrics"/>
    <s v="Dr Dummy 13"/>
    <d v="2026-08-16T14:36:00"/>
    <d v="2026-08-16T16:06:00"/>
    <m/>
    <m/>
    <n v="1"/>
    <s v="AUGUST-26-dummy-data.xlsx"/>
    <b v="0"/>
    <m/>
  </r>
  <r>
    <x v="1"/>
    <x v="2"/>
    <x v="17"/>
    <x v="8"/>
    <x v="0"/>
    <x v="0"/>
    <x v="0"/>
    <x v="9"/>
    <x v="0"/>
    <n v="1"/>
    <s v="St Dhh Maternity Theatre"/>
    <d v="2026-06-07T00:00:00"/>
    <d v="2026-06-07T07:30:00"/>
    <d v="2026-06-07T16:30:00"/>
    <m/>
    <m/>
    <m/>
    <m/>
    <m/>
    <m/>
    <m/>
    <m/>
    <n v="4"/>
    <n v="0"/>
    <n v="4"/>
    <s v="JUNE-26-dummy-data.xlsx"/>
    <b v="0"/>
    <n v="0"/>
  </r>
  <r>
    <x v="1"/>
    <x v="2"/>
    <x v="17"/>
    <x v="8"/>
    <x v="0"/>
    <x v="0"/>
    <x v="0"/>
    <x v="9"/>
    <x v="1"/>
    <n v="1"/>
    <s v="St Dhh Maternity Theatre"/>
    <d v="2026-06-07T00:00:00"/>
    <d v="2026-06-07T07:30:00"/>
    <d v="2026-06-07T16:30:00"/>
    <s v="628103178762"/>
    <s v="60201710"/>
    <s v="Manual removal of placenta"/>
    <m/>
    <s v="Obstetrics"/>
    <s v="Dr Dummy 24"/>
    <d v="2026-06-07T14:17:00"/>
    <d v="2026-06-07T15:44:00"/>
    <m/>
    <m/>
    <n v="1"/>
    <s v="JUNE-26-dummy-data.xlsx"/>
    <b v="0"/>
    <m/>
  </r>
  <r>
    <x v="1"/>
    <x v="2"/>
    <x v="17"/>
    <x v="8"/>
    <x v="0"/>
    <x v="0"/>
    <x v="0"/>
    <x v="9"/>
    <x v="1"/>
    <n v="1"/>
    <s v="St Dhh Maternity Theatre"/>
    <d v="2026-06-07T00:00:00"/>
    <d v="2026-06-07T07:30:00"/>
    <d v="2026-06-07T16:30:00"/>
    <s v="656658309371"/>
    <s v="60288042"/>
    <s v="Manual removal of placenta"/>
    <s v="Local anaesthetic infiltration"/>
    <s v="Obstetrics"/>
    <s v="Dr Dummy 24"/>
    <d v="2026-06-07T07:40:00"/>
    <d v="2026-06-07T09:05:00"/>
    <m/>
    <m/>
    <n v="1"/>
    <s v="JUNE-26-dummy-data.xlsx"/>
    <b v="0"/>
    <m/>
  </r>
  <r>
    <x v="1"/>
    <x v="2"/>
    <x v="17"/>
    <x v="8"/>
    <x v="0"/>
    <x v="0"/>
    <x v="0"/>
    <x v="9"/>
    <x v="1"/>
    <n v="1"/>
    <s v="St Dhh Maternity Theatre"/>
    <d v="2026-06-07T00:00:00"/>
    <d v="2026-06-07T07:30:00"/>
    <d v="2026-06-07T16:30:00"/>
    <s v="676510311499"/>
    <s v="60149569"/>
    <s v="Caesarean section"/>
    <m/>
    <s v="Obstetrics"/>
    <s v="Dr Dummy 24"/>
    <d v="2026-06-07T12:08:00"/>
    <d v="2026-06-07T13:37:00"/>
    <m/>
    <m/>
    <n v="1"/>
    <s v="JUNE-26-dummy-data.xlsx"/>
    <b v="0"/>
    <m/>
  </r>
  <r>
    <x v="1"/>
    <x v="2"/>
    <x v="17"/>
    <x v="8"/>
    <x v="0"/>
    <x v="0"/>
    <x v="0"/>
    <x v="9"/>
    <x v="1"/>
    <n v="1"/>
    <s v="St Dhh Maternity Theatre"/>
    <d v="2026-06-07T00:00:00"/>
    <d v="2026-06-07T07:30:00"/>
    <d v="2026-06-07T16:30:00"/>
    <s v="697106352098"/>
    <s v="60223003"/>
    <s v="Manual removal of placenta"/>
    <m/>
    <s v="Obstetrics"/>
    <s v="Dr Dummy 24"/>
    <d v="2026-06-07T09:53:00"/>
    <d v="2026-06-07T11:16:00"/>
    <m/>
    <m/>
    <n v="1"/>
    <s v="JUNE-26-dummy-data.xlsx"/>
    <b v="0"/>
    <m/>
  </r>
  <r>
    <x v="1"/>
    <x v="2"/>
    <x v="17"/>
    <x v="8"/>
    <x v="0"/>
    <x v="0"/>
    <x v="0"/>
    <x v="9"/>
    <x v="0"/>
    <n v="1"/>
    <s v="St Dhh Maternity Theatre"/>
    <d v="2026-06-20T00:00:00"/>
    <d v="2026-06-20T08:00:00"/>
    <d v="2026-06-20T17:00:00"/>
    <m/>
    <m/>
    <m/>
    <m/>
    <m/>
    <m/>
    <m/>
    <m/>
    <n v="4"/>
    <n v="0"/>
    <n v="4"/>
    <s v="JUNE-26-dummy-data.xlsx"/>
    <b v="0"/>
    <n v="0"/>
  </r>
  <r>
    <x v="1"/>
    <x v="2"/>
    <x v="17"/>
    <x v="8"/>
    <x v="0"/>
    <x v="0"/>
    <x v="0"/>
    <x v="9"/>
    <x v="1"/>
    <n v="1"/>
    <s v="St Dhh Maternity Theatre"/>
    <d v="2026-06-20T00:00:00"/>
    <d v="2026-06-20T08:00:00"/>
    <d v="2026-06-20T17:00:00"/>
    <s v="611554693290"/>
    <s v="60298369"/>
    <s v="Manual removal of placenta"/>
    <s v="Wound dressing"/>
    <s v="Obstetrics"/>
    <s v="Dr Dummy 21"/>
    <d v="2026-06-20T14:55:00"/>
    <d v="2026-06-20T16:46:00"/>
    <m/>
    <m/>
    <n v="1"/>
    <s v="JUNE-26-dummy-data.xlsx"/>
    <b v="0"/>
    <m/>
  </r>
  <r>
    <x v="1"/>
    <x v="2"/>
    <x v="17"/>
    <x v="8"/>
    <x v="0"/>
    <x v="0"/>
    <x v="0"/>
    <x v="9"/>
    <x v="1"/>
    <n v="1"/>
    <s v="St Dhh Maternity Theatre"/>
    <d v="2026-06-20T00:00:00"/>
    <d v="2026-06-20T08:00:00"/>
    <d v="2026-06-20T17:00:00"/>
    <s v="630293833883"/>
    <s v="60202354"/>
    <s v="Repair of perineal tear"/>
    <m/>
    <s v="Obstetrics"/>
    <s v="Dr Dummy 21"/>
    <d v="2026-06-20T12:39:00"/>
    <d v="2026-06-20T14:22:00"/>
    <m/>
    <m/>
    <n v="1"/>
    <s v="JUNE-26-dummy-data.xlsx"/>
    <b v="0"/>
    <m/>
  </r>
  <r>
    <x v="1"/>
    <x v="2"/>
    <x v="17"/>
    <x v="8"/>
    <x v="0"/>
    <x v="0"/>
    <x v="0"/>
    <x v="9"/>
    <x v="1"/>
    <n v="1"/>
    <s v="St Dhh Maternity Theatre"/>
    <d v="2026-06-20T00:00:00"/>
    <d v="2026-06-20T08:00:00"/>
    <d v="2026-06-20T17:00:00"/>
    <s v="653732854360"/>
    <s v="60009034"/>
    <s v="Repair of perineal tear"/>
    <m/>
    <s v="Obstetrics"/>
    <s v="Dr Dummy 21"/>
    <d v="2026-06-20T10:21:00"/>
    <d v="2026-06-20T11:53:00"/>
    <m/>
    <m/>
    <n v="1"/>
    <s v="JUNE-26-dummy-data.xlsx"/>
    <b v="0"/>
    <m/>
  </r>
  <r>
    <x v="1"/>
    <x v="2"/>
    <x v="17"/>
    <x v="8"/>
    <x v="0"/>
    <x v="0"/>
    <x v="0"/>
    <x v="9"/>
    <x v="1"/>
    <n v="1"/>
    <s v="St Dhh Maternity Theatre"/>
    <d v="2026-06-20T00:00:00"/>
    <d v="2026-06-20T08:00:00"/>
    <d v="2026-06-20T17:00:00"/>
    <s v="692785412863"/>
    <s v="60188865"/>
    <s v="Repair of perineal tear"/>
    <m/>
    <s v="Obstetrics"/>
    <s v="Dr Dummy 21"/>
    <d v="2026-06-20T08:03:00"/>
    <d v="2026-06-20T09:26:00"/>
    <m/>
    <m/>
    <n v="1"/>
    <s v="JUNE-26-dummy-data.xlsx"/>
    <b v="0"/>
    <m/>
  </r>
  <r>
    <x v="1"/>
    <x v="2"/>
    <x v="17"/>
    <x v="8"/>
    <x v="1"/>
    <x v="0"/>
    <x v="0"/>
    <x v="9"/>
    <x v="0"/>
    <n v="1"/>
    <s v="St Dhh Maternity Theatre"/>
    <d v="2026-07-05T00:00:00"/>
    <d v="2026-07-05T08:30:00"/>
    <d v="2026-07-05T17:30:00"/>
    <m/>
    <m/>
    <m/>
    <m/>
    <m/>
    <m/>
    <m/>
    <m/>
    <n v="4"/>
    <n v="0"/>
    <n v="4"/>
    <s v="JULY-26-dummy-data.xlsx"/>
    <b v="0"/>
    <n v="0"/>
  </r>
  <r>
    <x v="1"/>
    <x v="2"/>
    <x v="17"/>
    <x v="8"/>
    <x v="1"/>
    <x v="0"/>
    <x v="0"/>
    <x v="9"/>
    <x v="1"/>
    <n v="1"/>
    <s v="St Dhh Maternity Theatre"/>
    <d v="2026-07-05T00:00:00"/>
    <d v="2026-07-05T08:30:00"/>
    <d v="2026-07-05T17:30:00"/>
    <s v="740128456591"/>
    <s v="70128444"/>
    <s v="Caesarean section"/>
    <m/>
    <s v="Obstetrics"/>
    <s v="Dr Dummy 12"/>
    <d v="2026-07-05T10:49:00"/>
    <d v="2026-07-05T12:27:00"/>
    <m/>
    <m/>
    <n v="1"/>
    <s v="JULY-26-dummy-data.xlsx"/>
    <b v="0"/>
    <m/>
  </r>
  <r>
    <x v="1"/>
    <x v="2"/>
    <x v="17"/>
    <x v="8"/>
    <x v="1"/>
    <x v="0"/>
    <x v="0"/>
    <x v="9"/>
    <x v="1"/>
    <n v="1"/>
    <s v="St Dhh Maternity Theatre"/>
    <d v="2026-07-05T00:00:00"/>
    <d v="2026-07-05T08:30:00"/>
    <d v="2026-07-05T17:30:00"/>
    <s v="751869822153"/>
    <s v="70117981"/>
    <s v="Repair of perineal tear"/>
    <m/>
    <s v="Obstetrics"/>
    <s v="Dr Dummy 12"/>
    <d v="2026-07-05T15:19:00"/>
    <d v="2026-07-05T16:53:00"/>
    <m/>
    <m/>
    <n v="1"/>
    <s v="JULY-26-dummy-data.xlsx"/>
    <b v="0"/>
    <m/>
  </r>
  <r>
    <x v="1"/>
    <x v="2"/>
    <x v="17"/>
    <x v="8"/>
    <x v="1"/>
    <x v="0"/>
    <x v="0"/>
    <x v="9"/>
    <x v="1"/>
    <n v="1"/>
    <s v="St Dhh Maternity Theatre"/>
    <d v="2026-07-05T00:00:00"/>
    <d v="2026-07-05T08:30:00"/>
    <d v="2026-07-05T17:30:00"/>
    <s v="758600880554"/>
    <s v="70162936"/>
    <s v="Manual removal of placenta"/>
    <m/>
    <s v="Obstetrics"/>
    <s v="Dr Dummy 12"/>
    <d v="2026-07-05T08:41:00"/>
    <d v="2026-07-05T09:59:00"/>
    <m/>
    <m/>
    <n v="1"/>
    <s v="JULY-26-dummy-data.xlsx"/>
    <b v="0"/>
    <m/>
  </r>
  <r>
    <x v="1"/>
    <x v="2"/>
    <x v="17"/>
    <x v="8"/>
    <x v="1"/>
    <x v="0"/>
    <x v="0"/>
    <x v="9"/>
    <x v="1"/>
    <n v="1"/>
    <s v="St Dhh Maternity Theatre"/>
    <d v="2026-07-05T00:00:00"/>
    <d v="2026-07-05T08:30:00"/>
    <d v="2026-07-05T17:30:00"/>
    <s v="759359266585"/>
    <s v="70020460"/>
    <s v="Caesarean section"/>
    <s v="Local anaesthetic infiltration"/>
    <s v="Obstetrics"/>
    <s v="Dr Dummy 12"/>
    <d v="2026-07-05T13:12:00"/>
    <d v="2026-07-05T14:43:00"/>
    <m/>
    <m/>
    <n v="1"/>
    <s v="JULY-26-dummy-data.xlsx"/>
    <b v="0"/>
    <m/>
  </r>
  <r>
    <x v="1"/>
    <x v="2"/>
    <x v="17"/>
    <x v="8"/>
    <x v="1"/>
    <x v="0"/>
    <x v="0"/>
    <x v="9"/>
    <x v="0"/>
    <n v="1"/>
    <s v="St Dhh Maternity Theatre"/>
    <d v="2026-07-12T00:00:00"/>
    <d v="2026-07-12T08:00:00"/>
    <d v="2026-07-12T17:00:00"/>
    <m/>
    <m/>
    <m/>
    <m/>
    <m/>
    <m/>
    <m/>
    <m/>
    <n v="4"/>
    <n v="0"/>
    <n v="4"/>
    <s v="JULY-26-dummy-data.xlsx"/>
    <b v="0"/>
    <n v="0"/>
  </r>
  <r>
    <x v="1"/>
    <x v="2"/>
    <x v="17"/>
    <x v="8"/>
    <x v="1"/>
    <x v="0"/>
    <x v="0"/>
    <x v="9"/>
    <x v="1"/>
    <n v="1"/>
    <s v="St Dhh Maternity Theatre"/>
    <d v="2026-07-12T00:00:00"/>
    <d v="2026-07-12T08:00:00"/>
    <d v="2026-07-12T17:00:00"/>
    <s v="762530699278"/>
    <s v="70107472"/>
    <s v="Manual removal of placenta"/>
    <s v="Wound closure"/>
    <s v="Obstetrics"/>
    <s v="Dr Dummy 08"/>
    <d v="2026-07-12T12:35:00"/>
    <d v="2026-07-12T14:05:00"/>
    <m/>
    <m/>
    <n v="1"/>
    <s v="JULY-26-dummy-data.xlsx"/>
    <b v="0"/>
    <m/>
  </r>
  <r>
    <x v="1"/>
    <x v="2"/>
    <x v="17"/>
    <x v="8"/>
    <x v="1"/>
    <x v="0"/>
    <x v="0"/>
    <x v="9"/>
    <x v="1"/>
    <n v="1"/>
    <s v="St Dhh Maternity Theatre"/>
    <d v="2026-07-12T00:00:00"/>
    <d v="2026-07-12T08:00:00"/>
    <d v="2026-07-12T17:00:00"/>
    <s v="774534968728"/>
    <s v="70127291"/>
    <s v="Caesarean section"/>
    <m/>
    <s v="Obstetrics"/>
    <s v="Dr Dummy 08"/>
    <d v="2026-07-12T14:48:00"/>
    <d v="2026-07-12T16:43:00"/>
    <m/>
    <m/>
    <n v="1"/>
    <s v="JULY-26-dummy-data.xlsx"/>
    <b v="0"/>
    <m/>
  </r>
  <r>
    <x v="1"/>
    <x v="2"/>
    <x v="17"/>
    <x v="8"/>
    <x v="1"/>
    <x v="0"/>
    <x v="0"/>
    <x v="9"/>
    <x v="1"/>
    <n v="1"/>
    <s v="St Dhh Maternity Theatre"/>
    <d v="2026-07-12T00:00:00"/>
    <d v="2026-07-12T08:00:00"/>
    <d v="2026-07-12T17:00:00"/>
    <s v="778608603309"/>
    <s v="70027093"/>
    <s v="Caesarean section"/>
    <m/>
    <s v="Obstetrics"/>
    <s v="Dr Dummy 08"/>
    <d v="2026-07-12T08:12:00"/>
    <d v="2026-07-12T09:41:00"/>
    <m/>
    <m/>
    <n v="1"/>
    <s v="JULY-26-dummy-data.xlsx"/>
    <b v="0"/>
    <m/>
  </r>
  <r>
    <x v="1"/>
    <x v="2"/>
    <x v="17"/>
    <x v="8"/>
    <x v="1"/>
    <x v="0"/>
    <x v="0"/>
    <x v="9"/>
    <x v="1"/>
    <n v="1"/>
    <s v="St Dhh Maternity Theatre"/>
    <d v="2026-07-12T00:00:00"/>
    <d v="2026-07-12T08:00:00"/>
    <d v="2026-07-12T17:00:00"/>
    <s v="779394843149"/>
    <s v="70074702"/>
    <s v="Repair of perineal tear"/>
    <m/>
    <s v="Obstetrics"/>
    <s v="Dr Dummy 08"/>
    <d v="2026-07-12T10:22:00"/>
    <d v="2026-07-12T12:10:00"/>
    <m/>
    <m/>
    <n v="1"/>
    <s v="JULY-26-dummy-data.xlsx"/>
    <b v="0"/>
    <m/>
  </r>
  <r>
    <x v="1"/>
    <x v="2"/>
    <x v="17"/>
    <x v="8"/>
    <x v="1"/>
    <x v="0"/>
    <x v="0"/>
    <x v="9"/>
    <x v="0"/>
    <n v="1"/>
    <s v="St Dhh Maternity Theatre"/>
    <d v="2026-07-18T00:00:00"/>
    <d v="2026-07-18T08:00:00"/>
    <d v="2026-07-18T17:00:00"/>
    <m/>
    <m/>
    <m/>
    <m/>
    <m/>
    <m/>
    <m/>
    <m/>
    <n v="4"/>
    <n v="0"/>
    <n v="4"/>
    <s v="JULY-26-dummy-data.xlsx"/>
    <b v="0"/>
    <n v="0"/>
  </r>
  <r>
    <x v="1"/>
    <x v="2"/>
    <x v="17"/>
    <x v="8"/>
    <x v="1"/>
    <x v="0"/>
    <x v="0"/>
    <x v="9"/>
    <x v="1"/>
    <n v="1"/>
    <s v="St Dhh Maternity Theatre"/>
    <d v="2026-07-18T00:00:00"/>
    <d v="2026-07-18T08:00:00"/>
    <d v="2026-07-18T17:00:00"/>
    <s v="716281891125"/>
    <s v="70115295"/>
    <s v="Repair of perineal tear"/>
    <m/>
    <s v="Obstetrics"/>
    <s v="Dr Dummy 16"/>
    <d v="2026-07-18T12:42:00"/>
    <d v="2026-07-18T14:08:00"/>
    <m/>
    <m/>
    <n v="1"/>
    <s v="JULY-26-dummy-data.xlsx"/>
    <b v="0"/>
    <m/>
  </r>
  <r>
    <x v="1"/>
    <x v="2"/>
    <x v="17"/>
    <x v="8"/>
    <x v="1"/>
    <x v="0"/>
    <x v="0"/>
    <x v="9"/>
    <x v="1"/>
    <n v="1"/>
    <s v="St Dhh Maternity Theatre"/>
    <d v="2026-07-18T00:00:00"/>
    <d v="2026-07-18T08:00:00"/>
    <d v="2026-07-18T17:00:00"/>
    <s v="753883701841"/>
    <s v="70277246"/>
    <s v="Repair of perineal tear"/>
    <m/>
    <s v="Obstetrics"/>
    <s v="Dr Dummy 16"/>
    <d v="2026-07-18T08:12:00"/>
    <d v="2026-07-18T09:52:00"/>
    <m/>
    <m/>
    <n v="1"/>
    <s v="JULY-26-dummy-data.xlsx"/>
    <b v="0"/>
    <m/>
  </r>
  <r>
    <x v="1"/>
    <x v="2"/>
    <x v="17"/>
    <x v="8"/>
    <x v="1"/>
    <x v="0"/>
    <x v="0"/>
    <x v="9"/>
    <x v="1"/>
    <n v="1"/>
    <s v="St Dhh Maternity Theatre"/>
    <d v="2026-07-18T00:00:00"/>
    <d v="2026-07-18T08:00:00"/>
    <d v="2026-07-18T17:00:00"/>
    <s v="759074217522"/>
    <s v="70106589"/>
    <s v="Caesarean section"/>
    <m/>
    <s v="Obstetrics"/>
    <s v="Dr Dummy 16"/>
    <d v="2026-07-18T14:56:00"/>
    <d v="2026-07-18T16:17:00"/>
    <m/>
    <m/>
    <n v="1"/>
    <s v="JULY-26-dummy-data.xlsx"/>
    <b v="0"/>
    <m/>
  </r>
  <r>
    <x v="1"/>
    <x v="2"/>
    <x v="17"/>
    <x v="8"/>
    <x v="1"/>
    <x v="0"/>
    <x v="0"/>
    <x v="9"/>
    <x v="1"/>
    <n v="1"/>
    <s v="St Dhh Maternity Theatre"/>
    <d v="2026-07-18T00:00:00"/>
    <d v="2026-07-18T08:00:00"/>
    <d v="2026-07-18T17:00:00"/>
    <s v="791939891594"/>
    <s v="70214993"/>
    <s v="Manual removal of placenta"/>
    <s v="Wound closure"/>
    <s v="Obstetrics"/>
    <s v="Dr Dummy 16"/>
    <d v="2026-07-18T10:19:00"/>
    <d v="2026-07-18T11:49:00"/>
    <m/>
    <m/>
    <n v="1"/>
    <s v="JULY-26-dummy-data.xlsx"/>
    <b v="0"/>
    <m/>
  </r>
  <r>
    <x v="1"/>
    <x v="2"/>
    <x v="17"/>
    <x v="8"/>
    <x v="1"/>
    <x v="0"/>
    <x v="0"/>
    <x v="9"/>
    <x v="0"/>
    <n v="1"/>
    <s v="St Dhh Maternity Theatre"/>
    <d v="2026-07-21T00:00:00"/>
    <d v="2026-07-21T08:00:00"/>
    <d v="2026-07-21T17:00:00"/>
    <m/>
    <m/>
    <m/>
    <m/>
    <m/>
    <m/>
    <m/>
    <m/>
    <n v="4"/>
    <n v="0"/>
    <n v="4"/>
    <s v="JULY-26-dummy-data.xlsx"/>
    <b v="0"/>
    <n v="0"/>
  </r>
  <r>
    <x v="1"/>
    <x v="2"/>
    <x v="17"/>
    <x v="8"/>
    <x v="1"/>
    <x v="0"/>
    <x v="0"/>
    <x v="9"/>
    <x v="1"/>
    <n v="1"/>
    <s v="St Dhh Maternity Theatre"/>
    <d v="2026-07-21T00:00:00"/>
    <d v="2026-07-21T08:00:00"/>
    <d v="2026-07-21T17:00:00"/>
    <s v="720290504488"/>
    <s v="70226773"/>
    <s v="Manual removal of placenta"/>
    <s v="Wound dressing"/>
    <s v="Obstetrics"/>
    <s v="Dr Dummy 23"/>
    <d v="2026-07-21T08:12:00"/>
    <d v="2026-07-21T09:59:00"/>
    <m/>
    <m/>
    <n v="1"/>
    <s v="JULY-26-dummy-data.xlsx"/>
    <b v="0"/>
    <m/>
  </r>
  <r>
    <x v="1"/>
    <x v="2"/>
    <x v="17"/>
    <x v="8"/>
    <x v="1"/>
    <x v="0"/>
    <x v="0"/>
    <x v="9"/>
    <x v="1"/>
    <n v="1"/>
    <s v="St Dhh Maternity Theatre"/>
    <d v="2026-07-21T00:00:00"/>
    <d v="2026-07-21T08:00:00"/>
    <d v="2026-07-21T17:00:00"/>
    <s v="746186544629"/>
    <s v="70245419"/>
    <s v="Manual removal of placenta"/>
    <m/>
    <s v="Obstetrics"/>
    <s v="Dr Dummy 23"/>
    <d v="2026-07-21T10:18:00"/>
    <d v="2026-07-21T12:00:00"/>
    <m/>
    <m/>
    <n v="1"/>
    <s v="JULY-26-dummy-data.xlsx"/>
    <b v="0"/>
    <m/>
  </r>
  <r>
    <x v="1"/>
    <x v="2"/>
    <x v="17"/>
    <x v="8"/>
    <x v="1"/>
    <x v="0"/>
    <x v="0"/>
    <x v="9"/>
    <x v="1"/>
    <n v="1"/>
    <s v="St Dhh Maternity Theatre"/>
    <d v="2026-07-21T00:00:00"/>
    <d v="2026-07-21T08:00:00"/>
    <d v="2026-07-21T17:00:00"/>
    <s v="752586408960"/>
    <s v="70047945"/>
    <s v="Repair of perineal tear"/>
    <m/>
    <s v="Obstetrics"/>
    <s v="Dr Dummy 23"/>
    <d v="2026-07-21T14:48:00"/>
    <d v="2026-07-21T16:23:00"/>
    <m/>
    <m/>
    <n v="1"/>
    <s v="JULY-26-dummy-data.xlsx"/>
    <b v="0"/>
    <m/>
  </r>
  <r>
    <x v="1"/>
    <x v="2"/>
    <x v="17"/>
    <x v="8"/>
    <x v="1"/>
    <x v="0"/>
    <x v="0"/>
    <x v="9"/>
    <x v="1"/>
    <n v="1"/>
    <s v="St Dhh Maternity Theatre"/>
    <d v="2026-07-21T00:00:00"/>
    <d v="2026-07-21T08:00:00"/>
    <d v="2026-07-21T17:00:00"/>
    <s v="756401415983"/>
    <s v="70271642"/>
    <s v="Caesarean section"/>
    <m/>
    <s v="Obstetrics"/>
    <s v="Dr Dummy 23"/>
    <d v="2026-07-21T12:40:00"/>
    <d v="2026-07-21T14:26:00"/>
    <m/>
    <m/>
    <n v="1"/>
    <s v="JULY-26-dummy-data.xlsx"/>
    <b v="0"/>
    <m/>
  </r>
  <r>
    <x v="1"/>
    <x v="2"/>
    <x v="17"/>
    <x v="8"/>
    <x v="1"/>
    <x v="0"/>
    <x v="0"/>
    <x v="9"/>
    <x v="0"/>
    <n v="1"/>
    <s v="St Dhh Maternity Theatre"/>
    <d v="2026-07-24T00:00:00"/>
    <d v="2026-07-24T08:00:00"/>
    <d v="2026-07-24T17:00:00"/>
    <m/>
    <m/>
    <m/>
    <m/>
    <m/>
    <m/>
    <m/>
    <m/>
    <n v="4"/>
    <n v="0"/>
    <n v="4"/>
    <s v="JULY-26-dummy-data.xlsx"/>
    <b v="0"/>
    <n v="0"/>
  </r>
  <r>
    <x v="1"/>
    <x v="2"/>
    <x v="17"/>
    <x v="8"/>
    <x v="1"/>
    <x v="0"/>
    <x v="0"/>
    <x v="9"/>
    <x v="1"/>
    <n v="1"/>
    <s v="St Dhh Maternity Theatre"/>
    <d v="2026-07-24T00:00:00"/>
    <d v="2026-07-24T08:00:00"/>
    <d v="2026-07-24T17:00:00"/>
    <s v="714773540384"/>
    <s v="70152748"/>
    <s v="Manual removal of placenta"/>
    <m/>
    <s v="Obstetrics"/>
    <s v="Dr Dummy 04"/>
    <d v="2026-07-24T12:42:00"/>
    <d v="2026-07-24T14:17:00"/>
    <m/>
    <m/>
    <n v="1"/>
    <s v="JULY-26-dummy-data.xlsx"/>
    <b v="0"/>
    <m/>
  </r>
  <r>
    <x v="1"/>
    <x v="2"/>
    <x v="17"/>
    <x v="8"/>
    <x v="1"/>
    <x v="0"/>
    <x v="0"/>
    <x v="9"/>
    <x v="1"/>
    <n v="1"/>
    <s v="St Dhh Maternity Theatre"/>
    <d v="2026-07-24T00:00:00"/>
    <d v="2026-07-24T08:00:00"/>
    <d v="2026-07-24T17:00:00"/>
    <s v="760526975616"/>
    <s v="70263085"/>
    <s v="Repair of perineal tear"/>
    <s v="Wound dressing"/>
    <s v="Obstetrics"/>
    <s v="Dr Dummy 04"/>
    <d v="2026-07-24T14:57:00"/>
    <d v="2026-07-24T16:35:00"/>
    <m/>
    <m/>
    <n v="1"/>
    <s v="JULY-26-dummy-data.xlsx"/>
    <b v="0"/>
    <m/>
  </r>
  <r>
    <x v="1"/>
    <x v="2"/>
    <x v="17"/>
    <x v="8"/>
    <x v="1"/>
    <x v="0"/>
    <x v="0"/>
    <x v="9"/>
    <x v="1"/>
    <n v="1"/>
    <s v="St Dhh Maternity Theatre"/>
    <d v="2026-07-24T00:00:00"/>
    <d v="2026-07-24T08:00:00"/>
    <d v="2026-07-24T17:00:00"/>
    <s v="765581163879"/>
    <s v="70031244"/>
    <s v="Manual removal of placenta"/>
    <s v="Wound closure"/>
    <s v="Obstetrics"/>
    <s v="Dr Dummy 04"/>
    <d v="2026-07-24T10:26:00"/>
    <d v="2026-07-24T11:48:00"/>
    <m/>
    <m/>
    <n v="1"/>
    <s v="JULY-26-dummy-data.xlsx"/>
    <b v="0"/>
    <m/>
  </r>
  <r>
    <x v="1"/>
    <x v="2"/>
    <x v="17"/>
    <x v="8"/>
    <x v="1"/>
    <x v="0"/>
    <x v="0"/>
    <x v="9"/>
    <x v="1"/>
    <n v="1"/>
    <s v="St Dhh Maternity Theatre"/>
    <d v="2026-07-24T00:00:00"/>
    <d v="2026-07-24T08:00:00"/>
    <d v="2026-07-24T17:00:00"/>
    <s v="766896237362"/>
    <s v="70249310"/>
    <s v="Manual removal of placenta"/>
    <m/>
    <s v="Obstetrics"/>
    <s v="Dr Dummy 04"/>
    <d v="2026-07-24T08:10:00"/>
    <d v="2026-07-24T09:38:00"/>
    <m/>
    <m/>
    <n v="1"/>
    <s v="JULY-26-dummy-data.xlsx"/>
    <b v="0"/>
    <m/>
  </r>
  <r>
    <x v="1"/>
    <x v="2"/>
    <x v="17"/>
    <x v="8"/>
    <x v="1"/>
    <x v="0"/>
    <x v="0"/>
    <x v="9"/>
    <x v="0"/>
    <n v="1"/>
    <s v="St Dhh Maternity Theatre"/>
    <d v="2026-07-26T00:00:00"/>
    <d v="2026-07-26T07:30:00"/>
    <d v="2026-07-26T16:30:00"/>
    <m/>
    <m/>
    <m/>
    <m/>
    <m/>
    <m/>
    <m/>
    <m/>
    <n v="4"/>
    <n v="0"/>
    <n v="4"/>
    <s v="JULY-26-dummy-data.xlsx"/>
    <b v="0"/>
    <n v="0"/>
  </r>
  <r>
    <x v="1"/>
    <x v="2"/>
    <x v="17"/>
    <x v="8"/>
    <x v="1"/>
    <x v="0"/>
    <x v="0"/>
    <x v="9"/>
    <x v="1"/>
    <n v="1"/>
    <s v="St Dhh Maternity Theatre"/>
    <d v="2026-07-26T00:00:00"/>
    <d v="2026-07-26T07:30:00"/>
    <d v="2026-07-26T16:30:00"/>
    <s v="710635613463"/>
    <s v="70204322"/>
    <s v="Caesarean section"/>
    <m/>
    <s v="Obstetrics"/>
    <s v="Dr Dummy 07"/>
    <d v="2026-07-26T07:37:00"/>
    <d v="2026-07-26T08:59:00"/>
    <m/>
    <m/>
    <n v="1"/>
    <s v="JULY-26-dummy-data.xlsx"/>
    <b v="0"/>
    <m/>
  </r>
  <r>
    <x v="1"/>
    <x v="2"/>
    <x v="17"/>
    <x v="8"/>
    <x v="1"/>
    <x v="0"/>
    <x v="0"/>
    <x v="9"/>
    <x v="1"/>
    <n v="1"/>
    <s v="St Dhh Maternity Theatre"/>
    <d v="2026-07-26T00:00:00"/>
    <d v="2026-07-26T07:30:00"/>
    <d v="2026-07-26T16:30:00"/>
    <s v="750528253055"/>
    <s v="70192074"/>
    <s v="Repair of perineal tear"/>
    <s v="Tissue biopsy"/>
    <s v="Obstetrics"/>
    <s v="Dr Dummy 07"/>
    <d v="2026-07-26T12:11:00"/>
    <d v="2026-07-26T13:53:00"/>
    <m/>
    <m/>
    <n v="1"/>
    <s v="JULY-26-dummy-data.xlsx"/>
    <b v="0"/>
    <m/>
  </r>
  <r>
    <x v="1"/>
    <x v="2"/>
    <x v="17"/>
    <x v="8"/>
    <x v="1"/>
    <x v="0"/>
    <x v="0"/>
    <x v="9"/>
    <x v="1"/>
    <n v="1"/>
    <s v="St Dhh Maternity Theatre"/>
    <d v="2026-07-26T00:00:00"/>
    <d v="2026-07-26T07:30:00"/>
    <d v="2026-07-26T16:30:00"/>
    <s v="753438925346"/>
    <s v="70152460"/>
    <s v="Caesarean section"/>
    <m/>
    <s v="Obstetrics"/>
    <s v="Dr Dummy 07"/>
    <d v="2026-07-26T14:23:00"/>
    <d v="2026-07-26T16:00:00"/>
    <m/>
    <m/>
    <n v="1"/>
    <s v="JULY-26-dummy-data.xlsx"/>
    <b v="0"/>
    <m/>
  </r>
  <r>
    <x v="1"/>
    <x v="2"/>
    <x v="17"/>
    <x v="8"/>
    <x v="1"/>
    <x v="0"/>
    <x v="0"/>
    <x v="9"/>
    <x v="1"/>
    <n v="1"/>
    <s v="St Dhh Maternity Theatre"/>
    <d v="2026-07-26T00:00:00"/>
    <d v="2026-07-26T07:30:00"/>
    <d v="2026-07-26T16:30:00"/>
    <s v="790991988777"/>
    <s v="70191182"/>
    <s v="Repair of perineal tear"/>
    <m/>
    <s v="Obstetrics"/>
    <s v="Dr Dummy 07"/>
    <d v="2026-07-26T09:53:00"/>
    <d v="2026-07-26T11:05:00"/>
    <m/>
    <m/>
    <n v="1"/>
    <s v="JULY-26-dummy-data.xlsx"/>
    <b v="0"/>
    <m/>
  </r>
  <r>
    <x v="1"/>
    <x v="2"/>
    <x v="17"/>
    <x v="8"/>
    <x v="2"/>
    <x v="0"/>
    <x v="0"/>
    <x v="9"/>
    <x v="0"/>
    <n v="1"/>
    <s v="St Dhh Maternity Theatre"/>
    <d v="2026-08-07T00:00:00"/>
    <d v="2026-08-07T09:00:00"/>
    <d v="2026-08-07T18:00:00"/>
    <m/>
    <m/>
    <m/>
    <m/>
    <m/>
    <m/>
    <m/>
    <m/>
    <n v="4"/>
    <n v="0"/>
    <n v="4"/>
    <s v="AUGUST-26-dummy-data.xlsx"/>
    <b v="0"/>
    <n v="0"/>
  </r>
  <r>
    <x v="1"/>
    <x v="2"/>
    <x v="17"/>
    <x v="8"/>
    <x v="2"/>
    <x v="0"/>
    <x v="0"/>
    <x v="9"/>
    <x v="1"/>
    <n v="1"/>
    <s v="St Dhh Maternity Theatre"/>
    <d v="2026-08-07T00:00:00"/>
    <d v="2026-08-07T09:00:00"/>
    <d v="2026-08-07T18:00:00"/>
    <s v="902068586880"/>
    <s v="814551"/>
    <s v="Caesarean section"/>
    <s v="Tissue biopsy"/>
    <s v="Obstetrics"/>
    <s v="Dr Dummy 04"/>
    <d v="2026-08-07T09:10:00"/>
    <d v="2026-08-07T10:30:00"/>
    <m/>
    <m/>
    <n v="1"/>
    <s v="AUGUST-26-dummy-data.xlsx"/>
    <b v="0"/>
    <m/>
  </r>
  <r>
    <x v="1"/>
    <x v="2"/>
    <x v="17"/>
    <x v="8"/>
    <x v="2"/>
    <x v="0"/>
    <x v="0"/>
    <x v="9"/>
    <x v="1"/>
    <n v="1"/>
    <s v="St Dhh Maternity Theatre"/>
    <d v="2026-08-07T00:00:00"/>
    <d v="2026-08-07T09:00:00"/>
    <d v="2026-08-07T18:00:00"/>
    <s v="960806099720"/>
    <s v="990234"/>
    <s v="Repair of perineal tear"/>
    <m/>
    <s v="Obstetrics"/>
    <s v="Dr Dummy 04"/>
    <d v="2026-08-07T13:37:00"/>
    <d v="2026-08-07T15:00:00"/>
    <m/>
    <m/>
    <n v="1"/>
    <s v="AUGUST-26-dummy-data.xlsx"/>
    <b v="0"/>
    <m/>
  </r>
  <r>
    <x v="1"/>
    <x v="2"/>
    <x v="17"/>
    <x v="8"/>
    <x v="2"/>
    <x v="0"/>
    <x v="0"/>
    <x v="9"/>
    <x v="1"/>
    <n v="1"/>
    <s v="St Dhh Maternity Theatre"/>
    <d v="2026-08-07T00:00:00"/>
    <d v="2026-08-07T09:00:00"/>
    <d v="2026-08-07T18:00:00"/>
    <s v="966904866159"/>
    <s v="837854"/>
    <s v="Caesarean section"/>
    <m/>
    <s v="Obstetrics"/>
    <s v="Dr Dummy 04"/>
    <d v="2026-08-07T11:22:00"/>
    <d v="2026-08-07T13:08:00"/>
    <m/>
    <m/>
    <n v="1"/>
    <s v="AUGUST-26-dummy-data.xlsx"/>
    <b v="0"/>
    <m/>
  </r>
  <r>
    <x v="1"/>
    <x v="2"/>
    <x v="17"/>
    <x v="8"/>
    <x v="2"/>
    <x v="0"/>
    <x v="0"/>
    <x v="9"/>
    <x v="1"/>
    <n v="1"/>
    <s v="St Dhh Maternity Theatre"/>
    <d v="2026-08-07T00:00:00"/>
    <d v="2026-08-07T09:00:00"/>
    <d v="2026-08-07T18:00:00"/>
    <s v="981043389275"/>
    <s v="913426"/>
    <s v="Manual removal of placenta"/>
    <m/>
    <s v="Obstetrics"/>
    <s v="Dr Dummy 04"/>
    <d v="2026-08-07T15:47:00"/>
    <d v="2026-08-07T17:34:00"/>
    <m/>
    <m/>
    <n v="1"/>
    <s v="AUGUST-26-dummy-data.xlsx"/>
    <b v="0"/>
    <m/>
  </r>
  <r>
    <x v="1"/>
    <x v="3"/>
    <x v="18"/>
    <x v="0"/>
    <x v="1"/>
    <x v="0"/>
    <x v="0"/>
    <x v="10"/>
    <x v="0"/>
    <n v="1"/>
    <s v="St Dhh Main Theatre"/>
    <d v="2026-07-04T00:00:00"/>
    <d v="2026-07-04T09:00:00"/>
    <d v="2026-07-04T12:00:00"/>
    <m/>
    <m/>
    <m/>
    <m/>
    <m/>
    <m/>
    <m/>
    <m/>
    <n v="4"/>
    <n v="0"/>
    <n v="4"/>
    <s v="JULY-26-dummy-data.xlsx"/>
    <b v="0"/>
    <n v="0"/>
  </r>
  <r>
    <x v="1"/>
    <x v="3"/>
    <x v="18"/>
    <x v="0"/>
    <x v="1"/>
    <x v="0"/>
    <x v="0"/>
    <x v="10"/>
    <x v="1"/>
    <n v="1"/>
    <s v="St Dhh Main Theatre"/>
    <d v="2026-07-04T00:00:00"/>
    <d v="2026-07-04T09:00:00"/>
    <d v="2026-07-04T12:00:00"/>
    <s v="725554646970"/>
    <s v="70217066"/>
    <s v="Paediatric hernia repair"/>
    <s v="Wound closure"/>
    <s v="Paediatric Surgery"/>
    <s v="Dr Dummy 17"/>
    <d v="2026-07-04T09:11:00"/>
    <d v="2026-07-04T09:29:00"/>
    <m/>
    <m/>
    <n v="1"/>
    <s v="JULY-26-dummy-data.xlsx"/>
    <b v="0"/>
    <m/>
  </r>
  <r>
    <x v="1"/>
    <x v="3"/>
    <x v="18"/>
    <x v="0"/>
    <x v="1"/>
    <x v="0"/>
    <x v="0"/>
    <x v="10"/>
    <x v="1"/>
    <n v="1"/>
    <s v="St Dhh Main Theatre"/>
    <d v="2026-07-04T00:00:00"/>
    <d v="2026-07-04T09:00:00"/>
    <d v="2026-07-04T12:00:00"/>
    <s v="769596211890"/>
    <s v="70174616"/>
    <s v="Orchidopexy"/>
    <m/>
    <s v="Paediatric Surgery"/>
    <s v="Dr Dummy 17"/>
    <d v="2026-07-04T11:22:00"/>
    <d v="2026-07-04T11:50:00"/>
    <m/>
    <m/>
    <n v="1"/>
    <s v="JULY-26-dummy-data.xlsx"/>
    <b v="0"/>
    <m/>
  </r>
  <r>
    <x v="1"/>
    <x v="3"/>
    <x v="18"/>
    <x v="0"/>
    <x v="1"/>
    <x v="0"/>
    <x v="0"/>
    <x v="10"/>
    <x v="1"/>
    <n v="1"/>
    <s v="St Dhh Main Theatre"/>
    <d v="2026-07-04T00:00:00"/>
    <d v="2026-07-04T09:00:00"/>
    <d v="2026-07-04T12:00:00"/>
    <s v="784678043820"/>
    <s v="70133492"/>
    <s v="Paediatric skin lesion excision"/>
    <s v="Tissue biopsy"/>
    <s v="Paediatric Surgery"/>
    <s v="Dr Dummy 17"/>
    <d v="2026-07-04T09:49:00"/>
    <d v="2026-07-04T10:15:00"/>
    <m/>
    <m/>
    <n v="1"/>
    <s v="JULY-26-dummy-data.xlsx"/>
    <b v="0"/>
    <m/>
  </r>
  <r>
    <x v="1"/>
    <x v="3"/>
    <x v="18"/>
    <x v="0"/>
    <x v="1"/>
    <x v="0"/>
    <x v="0"/>
    <x v="10"/>
    <x v="1"/>
    <n v="1"/>
    <s v="St Dhh Main Theatre"/>
    <d v="2026-07-04T00:00:00"/>
    <d v="2026-07-04T09:00:00"/>
    <d v="2026-07-04T12:00:00"/>
    <s v="795461074355"/>
    <s v="70205196"/>
    <s v="Paediatric hernia repair"/>
    <m/>
    <s v="Paediatric Surgery"/>
    <s v="Dr Dummy 17"/>
    <d v="2026-07-04T10:36:00"/>
    <d v="2026-07-04T10:58:00"/>
    <m/>
    <m/>
    <n v="1"/>
    <s v="JULY-26-dummy-data.xlsx"/>
    <b v="0"/>
    <m/>
  </r>
  <r>
    <x v="1"/>
    <x v="3"/>
    <x v="18"/>
    <x v="1"/>
    <x v="0"/>
    <x v="0"/>
    <x v="0"/>
    <x v="10"/>
    <x v="0"/>
    <n v="1"/>
    <s v="St Dhh Main Theatre"/>
    <d v="2026-06-04T00:00:00"/>
    <d v="2026-06-04T08:00:00"/>
    <d v="2026-06-04T11:30:00"/>
    <m/>
    <m/>
    <m/>
    <m/>
    <m/>
    <m/>
    <m/>
    <m/>
    <n v="4"/>
    <n v="0"/>
    <n v="4"/>
    <s v="JUNE-26-dummy-data.xlsx"/>
    <b v="0"/>
    <n v="0"/>
  </r>
  <r>
    <x v="1"/>
    <x v="3"/>
    <x v="18"/>
    <x v="1"/>
    <x v="0"/>
    <x v="0"/>
    <x v="0"/>
    <x v="10"/>
    <x v="1"/>
    <n v="1"/>
    <s v="St Dhh Main Theatre"/>
    <d v="2026-06-04T00:00:00"/>
    <d v="2026-06-04T08:00:00"/>
    <d v="2026-06-04T11:30:00"/>
    <s v="603544660215"/>
    <s v="60297453"/>
    <s v="Orchidopexy"/>
    <m/>
    <s v="Paediatric Surgery"/>
    <s v="Dr Dummy 24"/>
    <d v="2026-06-04T09:00:00"/>
    <d v="2026-06-04T09:30:00"/>
    <m/>
    <m/>
    <n v="1"/>
    <s v="JUNE-26-dummy-data.xlsx"/>
    <b v="0"/>
    <m/>
  </r>
  <r>
    <x v="1"/>
    <x v="3"/>
    <x v="18"/>
    <x v="1"/>
    <x v="0"/>
    <x v="0"/>
    <x v="0"/>
    <x v="10"/>
    <x v="1"/>
    <n v="1"/>
    <s v="St Dhh Main Theatre"/>
    <d v="2026-06-04T00:00:00"/>
    <d v="2026-06-04T08:00:00"/>
    <d v="2026-06-04T11:30:00"/>
    <s v="609964469564"/>
    <s v="60096923"/>
    <s v="Paediatric skin lesion excision"/>
    <m/>
    <s v="Paediatric Surgery"/>
    <s v="Dr Dummy 24"/>
    <d v="2026-06-04T09:48:00"/>
    <d v="2026-06-04T10:18:00"/>
    <m/>
    <m/>
    <n v="1"/>
    <s v="JUNE-26-dummy-data.xlsx"/>
    <b v="0"/>
    <m/>
  </r>
  <r>
    <x v="1"/>
    <x v="3"/>
    <x v="18"/>
    <x v="1"/>
    <x v="0"/>
    <x v="0"/>
    <x v="0"/>
    <x v="10"/>
    <x v="1"/>
    <n v="1"/>
    <s v="St Dhh Main Theatre"/>
    <d v="2026-06-04T00:00:00"/>
    <d v="2026-06-04T08:00:00"/>
    <d v="2026-06-04T11:30:00"/>
    <s v="624760072608"/>
    <s v="60250395"/>
    <s v="Paediatric hernia repair"/>
    <s v="Tissue biopsy"/>
    <s v="Paediatric Surgery"/>
    <s v="Dr Dummy 24"/>
    <d v="2026-06-04T10:43:00"/>
    <d v="2026-06-04T11:10:00"/>
    <m/>
    <m/>
    <n v="1"/>
    <s v="JUNE-26-dummy-data.xlsx"/>
    <b v="0"/>
    <m/>
  </r>
  <r>
    <x v="1"/>
    <x v="3"/>
    <x v="18"/>
    <x v="1"/>
    <x v="0"/>
    <x v="0"/>
    <x v="0"/>
    <x v="10"/>
    <x v="1"/>
    <n v="1"/>
    <s v="St Dhh Main Theatre"/>
    <d v="2026-06-04T00:00:00"/>
    <d v="2026-06-04T08:00:00"/>
    <d v="2026-06-04T11:30:00"/>
    <s v="643389552947"/>
    <s v="60057682"/>
    <s v="Orchidopexy"/>
    <m/>
    <s v="Paediatric Surgery"/>
    <s v="Dr Dummy 24"/>
    <d v="2026-06-04T08:08:00"/>
    <d v="2026-06-04T08:38:00"/>
    <m/>
    <m/>
    <n v="1"/>
    <s v="JUNE-26-dummy-data.xlsx"/>
    <b v="0"/>
    <m/>
  </r>
  <r>
    <x v="1"/>
    <x v="3"/>
    <x v="18"/>
    <x v="1"/>
    <x v="0"/>
    <x v="0"/>
    <x v="0"/>
    <x v="10"/>
    <x v="0"/>
    <n v="1"/>
    <s v="St Dhh Main Theatre"/>
    <d v="2026-06-07T00:00:00"/>
    <d v="2026-06-07T13:00:00"/>
    <d v="2026-06-07T16:30:00"/>
    <m/>
    <m/>
    <m/>
    <m/>
    <m/>
    <m/>
    <m/>
    <m/>
    <n v="4"/>
    <n v="0"/>
    <n v="4"/>
    <s v="JUNE-26-dummy-data.xlsx"/>
    <b v="0"/>
    <n v="0"/>
  </r>
  <r>
    <x v="1"/>
    <x v="3"/>
    <x v="18"/>
    <x v="1"/>
    <x v="0"/>
    <x v="0"/>
    <x v="0"/>
    <x v="10"/>
    <x v="1"/>
    <n v="1"/>
    <s v="St Dhh Main Theatre"/>
    <d v="2026-06-07T00:00:00"/>
    <d v="2026-06-07T13:00:00"/>
    <d v="2026-06-07T16:30:00"/>
    <s v="609239676268"/>
    <s v="60287243"/>
    <s v="Paediatric skin lesion excision"/>
    <m/>
    <s v="Paediatric Surgery"/>
    <s v="Dr Dummy 02"/>
    <d v="2026-06-07T15:43:00"/>
    <d v="2026-06-07T16:01:00"/>
    <m/>
    <m/>
    <n v="1"/>
    <s v="JUNE-26-dummy-data.xlsx"/>
    <b v="0"/>
    <m/>
  </r>
  <r>
    <x v="1"/>
    <x v="3"/>
    <x v="18"/>
    <x v="1"/>
    <x v="0"/>
    <x v="0"/>
    <x v="0"/>
    <x v="10"/>
    <x v="1"/>
    <n v="1"/>
    <s v="St Dhh Main Theatre"/>
    <d v="2026-06-07T00:00:00"/>
    <d v="2026-06-07T13:00:00"/>
    <d v="2026-06-07T16:30:00"/>
    <s v="613095590821"/>
    <s v="60185756"/>
    <s v="Paediatric skin lesion excision"/>
    <s v="Wound closure"/>
    <s v="Paediatric Surgery"/>
    <s v="Dr Dummy 02"/>
    <d v="2026-06-07T13:58:00"/>
    <d v="2026-06-07T14:24:00"/>
    <m/>
    <m/>
    <n v="1"/>
    <s v="JUNE-26-dummy-data.xlsx"/>
    <b v="0"/>
    <m/>
  </r>
  <r>
    <x v="1"/>
    <x v="3"/>
    <x v="18"/>
    <x v="1"/>
    <x v="0"/>
    <x v="0"/>
    <x v="0"/>
    <x v="10"/>
    <x v="1"/>
    <n v="1"/>
    <s v="St Dhh Main Theatre"/>
    <d v="2026-06-07T00:00:00"/>
    <d v="2026-06-07T13:00:00"/>
    <d v="2026-06-07T16:30:00"/>
    <s v="622454184456"/>
    <s v="60224968"/>
    <s v="Paediatric circumcision"/>
    <m/>
    <s v="Paediatric Surgery"/>
    <s v="Dr Dummy 02"/>
    <d v="2026-06-07T13:07:00"/>
    <d v="2026-06-07T13:37:00"/>
    <m/>
    <m/>
    <n v="1"/>
    <s v="JUNE-26-dummy-data.xlsx"/>
    <b v="0"/>
    <m/>
  </r>
  <r>
    <x v="1"/>
    <x v="3"/>
    <x v="18"/>
    <x v="1"/>
    <x v="0"/>
    <x v="0"/>
    <x v="0"/>
    <x v="10"/>
    <x v="1"/>
    <n v="1"/>
    <s v="St Dhh Main Theatre"/>
    <d v="2026-06-07T00:00:00"/>
    <d v="2026-06-07T13:00:00"/>
    <d v="2026-06-07T16:30:00"/>
    <s v="650176999205"/>
    <s v="60279628"/>
    <s v="Paediatric hernia repair"/>
    <m/>
    <s v="Paediatric Surgery"/>
    <s v="Dr Dummy 02"/>
    <d v="2026-06-07T14:46:00"/>
    <d v="2026-06-07T15:20:00"/>
    <m/>
    <m/>
    <n v="1"/>
    <s v="JUNE-26-dummy-data.xlsx"/>
    <b v="0"/>
    <m/>
  </r>
  <r>
    <x v="1"/>
    <x v="3"/>
    <x v="18"/>
    <x v="1"/>
    <x v="1"/>
    <x v="0"/>
    <x v="0"/>
    <x v="10"/>
    <x v="0"/>
    <n v="1"/>
    <s v="St Dhh Main Theatre"/>
    <d v="2026-07-14T00:00:00"/>
    <d v="2026-07-14T08:30:00"/>
    <d v="2026-07-14T12:00:00"/>
    <m/>
    <m/>
    <m/>
    <m/>
    <m/>
    <m/>
    <m/>
    <m/>
    <n v="4"/>
    <n v="0"/>
    <n v="4"/>
    <s v="JULY-26-dummy-data.xlsx"/>
    <b v="0"/>
    <n v="0"/>
  </r>
  <r>
    <x v="1"/>
    <x v="3"/>
    <x v="18"/>
    <x v="1"/>
    <x v="1"/>
    <x v="0"/>
    <x v="0"/>
    <x v="10"/>
    <x v="1"/>
    <n v="1"/>
    <s v="St Dhh Main Theatre"/>
    <d v="2026-07-14T00:00:00"/>
    <d v="2026-07-14T08:30:00"/>
    <d v="2026-07-14T12:00:00"/>
    <s v="719774009287"/>
    <s v="70169246"/>
    <s v="Paediatric skin lesion excision"/>
    <s v="Wound dressing"/>
    <s v="Paediatric Surgery"/>
    <s v="Dr Dummy 08"/>
    <d v="2026-07-14T11:10:00"/>
    <d v="2026-07-14T11:40:00"/>
    <m/>
    <m/>
    <n v="1"/>
    <s v="JULY-26-dummy-data.xlsx"/>
    <b v="0"/>
    <m/>
  </r>
  <r>
    <x v="1"/>
    <x v="3"/>
    <x v="18"/>
    <x v="1"/>
    <x v="1"/>
    <x v="0"/>
    <x v="0"/>
    <x v="10"/>
    <x v="1"/>
    <n v="1"/>
    <s v="St Dhh Main Theatre"/>
    <d v="2026-07-14T00:00:00"/>
    <d v="2026-07-14T08:30:00"/>
    <d v="2026-07-14T12:00:00"/>
    <s v="731456934590"/>
    <s v="70232968"/>
    <s v="Orchidopexy"/>
    <s v="Local anaesthetic infiltration"/>
    <s v="Paediatric Surgery"/>
    <s v="Dr Dummy 08"/>
    <d v="2026-07-14T10:17:00"/>
    <d v="2026-07-14T10:43:00"/>
    <m/>
    <m/>
    <n v="1"/>
    <s v="JULY-26-dummy-data.xlsx"/>
    <b v="0"/>
    <m/>
  </r>
  <r>
    <x v="1"/>
    <x v="3"/>
    <x v="18"/>
    <x v="1"/>
    <x v="1"/>
    <x v="0"/>
    <x v="0"/>
    <x v="10"/>
    <x v="1"/>
    <n v="1"/>
    <s v="St Dhh Main Theatre"/>
    <d v="2026-07-14T00:00:00"/>
    <d v="2026-07-14T08:30:00"/>
    <d v="2026-07-14T12:00:00"/>
    <s v="738751108338"/>
    <s v="70036644"/>
    <s v="Orchidopexy"/>
    <s v="Local anaesthetic infiltration"/>
    <s v="Paediatric Surgery"/>
    <s v="Dr Dummy 08"/>
    <d v="2026-07-14T08:35:00"/>
    <d v="2026-07-14T09:05:00"/>
    <m/>
    <m/>
    <n v="1"/>
    <s v="JULY-26-dummy-data.xlsx"/>
    <b v="0"/>
    <m/>
  </r>
  <r>
    <x v="1"/>
    <x v="3"/>
    <x v="18"/>
    <x v="1"/>
    <x v="1"/>
    <x v="0"/>
    <x v="0"/>
    <x v="10"/>
    <x v="1"/>
    <n v="1"/>
    <s v="St Dhh Main Theatre"/>
    <d v="2026-07-14T00:00:00"/>
    <d v="2026-07-14T08:30:00"/>
    <d v="2026-07-14T12:00:00"/>
    <s v="741003105532"/>
    <s v="70053533"/>
    <s v="Orchidopexy"/>
    <m/>
    <s v="Paediatric Surgery"/>
    <s v="Dr Dummy 08"/>
    <d v="2026-07-14T09:26:00"/>
    <d v="2026-07-14T09:51:00"/>
    <m/>
    <m/>
    <n v="1"/>
    <s v="JULY-26-dummy-data.xlsx"/>
    <b v="0"/>
    <m/>
  </r>
  <r>
    <x v="1"/>
    <x v="3"/>
    <x v="18"/>
    <x v="1"/>
    <x v="2"/>
    <x v="0"/>
    <x v="0"/>
    <x v="10"/>
    <x v="0"/>
    <n v="1"/>
    <s v="St Dhh Main Theatre"/>
    <d v="2026-08-05T00:00:00"/>
    <d v="2026-08-05T09:00:00"/>
    <d v="2026-08-05T12:30:00"/>
    <m/>
    <m/>
    <m/>
    <m/>
    <m/>
    <m/>
    <m/>
    <m/>
    <n v="4"/>
    <n v="0"/>
    <n v="4"/>
    <s v="AUGUST-26-dummy-data.xlsx"/>
    <b v="0"/>
    <n v="0"/>
  </r>
  <r>
    <x v="1"/>
    <x v="3"/>
    <x v="18"/>
    <x v="1"/>
    <x v="2"/>
    <x v="0"/>
    <x v="0"/>
    <x v="10"/>
    <x v="1"/>
    <n v="1"/>
    <s v="St Dhh Main Theatre"/>
    <d v="2026-08-05T00:00:00"/>
    <d v="2026-08-05T09:00:00"/>
    <d v="2026-08-05T12:30:00"/>
    <s v="915723454020"/>
    <s v="717732"/>
    <s v="Orchidopexy"/>
    <m/>
    <s v="Paediatric Surgery"/>
    <s v="Dr Dummy 11"/>
    <d v="2026-08-05T11:42:00"/>
    <d v="2026-08-05T12:10:00"/>
    <m/>
    <m/>
    <n v="1"/>
    <s v="AUGUST-26-dummy-data.xlsx"/>
    <b v="0"/>
    <m/>
  </r>
  <r>
    <x v="1"/>
    <x v="3"/>
    <x v="18"/>
    <x v="1"/>
    <x v="2"/>
    <x v="0"/>
    <x v="0"/>
    <x v="10"/>
    <x v="1"/>
    <n v="1"/>
    <s v="St Dhh Main Theatre"/>
    <d v="2026-08-05T00:00:00"/>
    <d v="2026-08-05T09:00:00"/>
    <d v="2026-08-05T12:30:00"/>
    <s v="942594742727"/>
    <s v="813239"/>
    <s v="Paediatric skin lesion excision"/>
    <m/>
    <s v="Paediatric Surgery"/>
    <s v="Dr Dummy 11"/>
    <d v="2026-08-05T09:10:00"/>
    <d v="2026-08-05T09:33:00"/>
    <m/>
    <m/>
    <n v="1"/>
    <s v="AUGUST-26-dummy-data.xlsx"/>
    <b v="0"/>
    <m/>
  </r>
  <r>
    <x v="1"/>
    <x v="3"/>
    <x v="18"/>
    <x v="1"/>
    <x v="2"/>
    <x v="0"/>
    <x v="0"/>
    <x v="10"/>
    <x v="1"/>
    <n v="1"/>
    <s v="St Dhh Main Theatre"/>
    <d v="2026-08-05T00:00:00"/>
    <d v="2026-08-05T09:00:00"/>
    <d v="2026-08-05T12:30:00"/>
    <s v="963620500754"/>
    <s v="812880"/>
    <s v="Paediatric circumcision"/>
    <s v="Local anaesthetic infiltration"/>
    <s v="Paediatric Surgery"/>
    <s v="Dr Dummy 11"/>
    <d v="2026-08-05T10:55:00"/>
    <d v="2026-08-05T11:20:00"/>
    <m/>
    <m/>
    <n v="1"/>
    <s v="AUGUST-26-dummy-data.xlsx"/>
    <b v="0"/>
    <m/>
  </r>
  <r>
    <x v="1"/>
    <x v="3"/>
    <x v="18"/>
    <x v="1"/>
    <x v="2"/>
    <x v="0"/>
    <x v="0"/>
    <x v="10"/>
    <x v="1"/>
    <n v="1"/>
    <s v="St Dhh Main Theatre"/>
    <d v="2026-08-05T00:00:00"/>
    <d v="2026-08-05T09:00:00"/>
    <d v="2026-08-05T12:30:00"/>
    <s v="987961980094"/>
    <s v="815573"/>
    <s v="Orchidopexy"/>
    <s v="Wound closure"/>
    <s v="Paediatric Surgery"/>
    <s v="Dr Dummy 11"/>
    <d v="2026-08-05T09:54:00"/>
    <d v="2026-08-05T10:21:00"/>
    <m/>
    <m/>
    <n v="1"/>
    <s v="AUGUST-26-dummy-data.xlsx"/>
    <b v="0"/>
    <m/>
  </r>
  <r>
    <x v="1"/>
    <x v="3"/>
    <x v="18"/>
    <x v="1"/>
    <x v="2"/>
    <x v="0"/>
    <x v="0"/>
    <x v="10"/>
    <x v="0"/>
    <n v="1"/>
    <s v="St Dhh Main Theatre"/>
    <d v="2026-08-28T00:00:00"/>
    <d v="2026-08-28T08:30:00"/>
    <d v="2026-08-28T12:00:00"/>
    <m/>
    <m/>
    <m/>
    <m/>
    <m/>
    <m/>
    <m/>
    <m/>
    <n v="4"/>
    <n v="0"/>
    <n v="4"/>
    <s v="AUGUST-26-dummy-data.xlsx"/>
    <b v="0"/>
    <n v="0"/>
  </r>
  <r>
    <x v="1"/>
    <x v="3"/>
    <x v="18"/>
    <x v="1"/>
    <x v="2"/>
    <x v="0"/>
    <x v="0"/>
    <x v="10"/>
    <x v="1"/>
    <n v="1"/>
    <s v="St Dhh Main Theatre"/>
    <d v="2026-08-28T00:00:00"/>
    <d v="2026-08-28T08:30:00"/>
    <d v="2026-08-28T12:00:00"/>
    <s v="914100961596"/>
    <s v="780125"/>
    <s v="Paediatric skin lesion excision"/>
    <s v="Diagnostic examination"/>
    <s v="Paediatric Surgery"/>
    <s v="Dr Dummy 23"/>
    <d v="2026-08-28T11:08:00"/>
    <d v="2026-08-28T11:30:00"/>
    <m/>
    <m/>
    <n v="1"/>
    <s v="AUGUST-26-dummy-data.xlsx"/>
    <b v="0"/>
    <m/>
  </r>
  <r>
    <x v="1"/>
    <x v="3"/>
    <x v="18"/>
    <x v="1"/>
    <x v="2"/>
    <x v="0"/>
    <x v="0"/>
    <x v="10"/>
    <x v="1"/>
    <n v="1"/>
    <s v="St Dhh Main Theatre"/>
    <d v="2026-08-28T00:00:00"/>
    <d v="2026-08-28T08:30:00"/>
    <d v="2026-08-28T12:00:00"/>
    <s v="978829386480"/>
    <s v="724417"/>
    <s v="Orchidopexy"/>
    <m/>
    <s v="Paediatric Surgery"/>
    <s v="Dr Dummy 23"/>
    <d v="2026-08-28T08:33:00"/>
    <d v="2026-08-28T09:04:00"/>
    <m/>
    <m/>
    <n v="1"/>
    <s v="AUGUST-26-dummy-data.xlsx"/>
    <b v="0"/>
    <m/>
  </r>
  <r>
    <x v="1"/>
    <x v="3"/>
    <x v="18"/>
    <x v="1"/>
    <x v="2"/>
    <x v="0"/>
    <x v="0"/>
    <x v="10"/>
    <x v="1"/>
    <n v="1"/>
    <s v="St Dhh Main Theatre"/>
    <d v="2026-08-28T00:00:00"/>
    <d v="2026-08-28T08:30:00"/>
    <d v="2026-08-28T12:00:00"/>
    <s v="980401696100"/>
    <s v="870431"/>
    <s v="Orchidopexy"/>
    <m/>
    <s v="Paediatric Surgery"/>
    <s v="Dr Dummy 23"/>
    <d v="2026-08-28T09:28:00"/>
    <d v="2026-08-28T09:52:00"/>
    <m/>
    <m/>
    <n v="1"/>
    <s v="AUGUST-26-dummy-data.xlsx"/>
    <b v="0"/>
    <m/>
  </r>
  <r>
    <x v="1"/>
    <x v="3"/>
    <x v="18"/>
    <x v="1"/>
    <x v="2"/>
    <x v="0"/>
    <x v="0"/>
    <x v="10"/>
    <x v="1"/>
    <n v="1"/>
    <s v="St Dhh Main Theatre"/>
    <d v="2026-08-28T00:00:00"/>
    <d v="2026-08-28T08:30:00"/>
    <d v="2026-08-28T12:00:00"/>
    <s v="988550120614"/>
    <s v="739372"/>
    <s v="Paediatric skin lesion excision"/>
    <m/>
    <s v="Paediatric Surgery"/>
    <s v="Dr Dummy 23"/>
    <d v="2026-08-28T10:24:00"/>
    <d v="2026-08-28T10:49:00"/>
    <m/>
    <m/>
    <n v="1"/>
    <s v="AUGUST-26-dummy-data.xlsx"/>
    <b v="0"/>
    <m/>
  </r>
  <r>
    <x v="1"/>
    <x v="3"/>
    <x v="18"/>
    <x v="2"/>
    <x v="1"/>
    <x v="0"/>
    <x v="0"/>
    <x v="10"/>
    <x v="0"/>
    <n v="1"/>
    <s v="St Dhh Main Theatre"/>
    <d v="2026-07-05T00:00:00"/>
    <d v="2026-07-05T08:30:00"/>
    <d v="2026-07-05T12:30:00"/>
    <m/>
    <m/>
    <m/>
    <m/>
    <m/>
    <m/>
    <m/>
    <m/>
    <n v="4"/>
    <n v="0"/>
    <n v="4"/>
    <s v="JULY-26-dummy-data.xlsx"/>
    <b v="0"/>
    <n v="0"/>
  </r>
  <r>
    <x v="1"/>
    <x v="3"/>
    <x v="18"/>
    <x v="2"/>
    <x v="1"/>
    <x v="0"/>
    <x v="0"/>
    <x v="10"/>
    <x v="1"/>
    <n v="1"/>
    <s v="St Dhh Main Theatre"/>
    <d v="2026-07-05T00:00:00"/>
    <d v="2026-07-05T08:30:00"/>
    <d v="2026-07-05T12:30:00"/>
    <s v="742386972135"/>
    <s v="70295202"/>
    <s v="Orchidopexy"/>
    <m/>
    <s v="Paediatric Surgery"/>
    <s v="Dr Dummy 14"/>
    <d v="2026-07-05T09:36:00"/>
    <d v="2026-07-05T10:11:00"/>
    <m/>
    <m/>
    <n v="1"/>
    <s v="JULY-26-dummy-data.xlsx"/>
    <b v="0"/>
    <m/>
  </r>
  <r>
    <x v="1"/>
    <x v="3"/>
    <x v="18"/>
    <x v="2"/>
    <x v="1"/>
    <x v="0"/>
    <x v="0"/>
    <x v="10"/>
    <x v="1"/>
    <n v="1"/>
    <s v="St Dhh Main Theatre"/>
    <d v="2026-07-05T00:00:00"/>
    <d v="2026-07-05T08:30:00"/>
    <d v="2026-07-05T12:30:00"/>
    <s v="760829392121"/>
    <s v="70202585"/>
    <s v="Orchidopexy"/>
    <m/>
    <s v="Paediatric Surgery"/>
    <s v="Dr Dummy 14"/>
    <d v="2026-07-05T11:41:00"/>
    <d v="2026-07-05T12:09:00"/>
    <m/>
    <m/>
    <n v="1"/>
    <s v="JULY-26-dummy-data.xlsx"/>
    <b v="0"/>
    <m/>
  </r>
  <r>
    <x v="1"/>
    <x v="3"/>
    <x v="18"/>
    <x v="2"/>
    <x v="1"/>
    <x v="0"/>
    <x v="0"/>
    <x v="10"/>
    <x v="1"/>
    <n v="1"/>
    <s v="St Dhh Main Theatre"/>
    <d v="2026-07-05T00:00:00"/>
    <d v="2026-07-05T08:30:00"/>
    <d v="2026-07-05T12:30:00"/>
    <s v="793375142825"/>
    <s v="70249660"/>
    <s v="Orchidopexy"/>
    <s v="Wound closure"/>
    <s v="Paediatric Surgery"/>
    <s v="Dr Dummy 14"/>
    <d v="2026-07-05T10:35:00"/>
    <d v="2026-07-05T11:06:00"/>
    <m/>
    <m/>
    <n v="1"/>
    <s v="JULY-26-dummy-data.xlsx"/>
    <b v="0"/>
    <m/>
  </r>
  <r>
    <x v="1"/>
    <x v="3"/>
    <x v="18"/>
    <x v="2"/>
    <x v="1"/>
    <x v="0"/>
    <x v="0"/>
    <x v="10"/>
    <x v="1"/>
    <n v="1"/>
    <s v="St Dhh Main Theatre"/>
    <d v="2026-07-05T00:00:00"/>
    <d v="2026-07-05T08:30:00"/>
    <d v="2026-07-05T12:30:00"/>
    <s v="798946606180"/>
    <s v="70069783"/>
    <s v="Paediatric hernia repair"/>
    <s v="Local anaesthetic infiltration"/>
    <s v="Paediatric Surgery"/>
    <s v="Dr Dummy 14"/>
    <d v="2026-07-05T08:33:00"/>
    <d v="2026-07-05T09:05:00"/>
    <m/>
    <m/>
    <n v="1"/>
    <s v="JULY-26-dummy-data.xlsx"/>
    <b v="0"/>
    <m/>
  </r>
  <r>
    <x v="1"/>
    <x v="3"/>
    <x v="18"/>
    <x v="2"/>
    <x v="1"/>
    <x v="0"/>
    <x v="0"/>
    <x v="10"/>
    <x v="0"/>
    <n v="1"/>
    <s v="St Dhh Main Theatre"/>
    <d v="2026-07-12T00:00:00"/>
    <d v="2026-07-12T08:00:00"/>
    <d v="2026-07-12T12:00:00"/>
    <m/>
    <m/>
    <m/>
    <m/>
    <m/>
    <m/>
    <m/>
    <m/>
    <n v="4"/>
    <n v="0"/>
    <n v="4"/>
    <s v="JULY-26-dummy-data.xlsx"/>
    <b v="0"/>
    <n v="0"/>
  </r>
  <r>
    <x v="1"/>
    <x v="3"/>
    <x v="18"/>
    <x v="2"/>
    <x v="1"/>
    <x v="0"/>
    <x v="0"/>
    <x v="10"/>
    <x v="1"/>
    <n v="1"/>
    <s v="St Dhh Main Theatre"/>
    <d v="2026-07-12T00:00:00"/>
    <d v="2026-07-12T08:00:00"/>
    <d v="2026-07-12T12:00:00"/>
    <s v="727854082477"/>
    <s v="70120726"/>
    <s v="Paediatric hernia repair"/>
    <s v="Wound dressing"/>
    <s v="Paediatric Surgery"/>
    <s v="Dr Dummy 06"/>
    <d v="2026-07-12T08:10:00"/>
    <d v="2026-07-12T08:45:00"/>
    <m/>
    <m/>
    <n v="1"/>
    <s v="JULY-26-dummy-data.xlsx"/>
    <b v="0"/>
    <m/>
  </r>
  <r>
    <x v="1"/>
    <x v="3"/>
    <x v="18"/>
    <x v="2"/>
    <x v="1"/>
    <x v="0"/>
    <x v="0"/>
    <x v="10"/>
    <x v="1"/>
    <n v="1"/>
    <s v="St Dhh Main Theatre"/>
    <d v="2026-07-12T00:00:00"/>
    <d v="2026-07-12T08:00:00"/>
    <d v="2026-07-12T12:00:00"/>
    <s v="776897565251"/>
    <s v="70130223"/>
    <s v="Paediatric circumcision"/>
    <m/>
    <s v="Paediatric Surgery"/>
    <s v="Dr Dummy 06"/>
    <d v="2026-07-12T10:03:00"/>
    <d v="2026-07-12T10:40:00"/>
    <m/>
    <m/>
    <n v="1"/>
    <s v="JULY-26-dummy-data.xlsx"/>
    <b v="0"/>
    <m/>
  </r>
  <r>
    <x v="1"/>
    <x v="3"/>
    <x v="18"/>
    <x v="2"/>
    <x v="1"/>
    <x v="0"/>
    <x v="0"/>
    <x v="10"/>
    <x v="1"/>
    <n v="1"/>
    <s v="St Dhh Main Theatre"/>
    <d v="2026-07-12T00:00:00"/>
    <d v="2026-07-12T08:00:00"/>
    <d v="2026-07-12T12:00:00"/>
    <s v="794904408416"/>
    <s v="70252083"/>
    <s v="Paediatric hernia repair"/>
    <s v="Wound closure"/>
    <s v="Paediatric Surgery"/>
    <s v="Dr Dummy 06"/>
    <d v="2026-07-12T09:11:00"/>
    <d v="2026-07-12T09:45:00"/>
    <m/>
    <m/>
    <n v="1"/>
    <s v="JULY-26-dummy-data.xlsx"/>
    <b v="0"/>
    <m/>
  </r>
  <r>
    <x v="1"/>
    <x v="3"/>
    <x v="18"/>
    <x v="2"/>
    <x v="1"/>
    <x v="0"/>
    <x v="0"/>
    <x v="10"/>
    <x v="1"/>
    <n v="1"/>
    <s v="St Dhh Main Theatre"/>
    <d v="2026-07-12T00:00:00"/>
    <d v="2026-07-12T08:00:00"/>
    <d v="2026-07-12T12:00:00"/>
    <s v="795798934413"/>
    <s v="70134736"/>
    <s v="Paediatric circumcision"/>
    <m/>
    <s v="Paediatric Surgery"/>
    <s v="Dr Dummy 06"/>
    <d v="2026-07-12T11:10:00"/>
    <d v="2026-07-12T11:40:00"/>
    <m/>
    <m/>
    <n v="1"/>
    <s v="JULY-26-dummy-data.xlsx"/>
    <b v="0"/>
    <m/>
  </r>
  <r>
    <x v="1"/>
    <x v="3"/>
    <x v="18"/>
    <x v="2"/>
    <x v="1"/>
    <x v="0"/>
    <x v="0"/>
    <x v="10"/>
    <x v="0"/>
    <n v="1"/>
    <s v="St Dhh Main Theatre"/>
    <d v="2026-07-15T00:00:00"/>
    <d v="2026-07-15T13:00:00"/>
    <d v="2026-07-15T17:00:00"/>
    <m/>
    <m/>
    <m/>
    <m/>
    <m/>
    <m/>
    <m/>
    <m/>
    <n v="4"/>
    <n v="0"/>
    <n v="4"/>
    <s v="JULY-26-dummy-data.xlsx"/>
    <b v="0"/>
    <n v="0"/>
  </r>
  <r>
    <x v="1"/>
    <x v="3"/>
    <x v="18"/>
    <x v="2"/>
    <x v="1"/>
    <x v="0"/>
    <x v="0"/>
    <x v="10"/>
    <x v="1"/>
    <n v="1"/>
    <s v="St Dhh Main Theatre"/>
    <d v="2026-07-15T00:00:00"/>
    <d v="2026-07-15T13:00:00"/>
    <d v="2026-07-15T17:00:00"/>
    <s v="737142930179"/>
    <s v="70178392"/>
    <s v="Paediatric skin lesion excision"/>
    <m/>
    <s v="Paediatric Surgery"/>
    <s v="Dr Dummy 07"/>
    <d v="2026-07-15T14:02:00"/>
    <d v="2026-07-15T14:38:00"/>
    <m/>
    <m/>
    <n v="1"/>
    <s v="JULY-26-dummy-data.xlsx"/>
    <b v="0"/>
    <m/>
  </r>
  <r>
    <x v="1"/>
    <x v="3"/>
    <x v="18"/>
    <x v="2"/>
    <x v="1"/>
    <x v="0"/>
    <x v="0"/>
    <x v="10"/>
    <x v="1"/>
    <n v="1"/>
    <s v="St Dhh Main Theatre"/>
    <d v="2026-07-15T00:00:00"/>
    <d v="2026-07-15T13:00:00"/>
    <d v="2026-07-15T17:00:00"/>
    <s v="748017495683"/>
    <s v="70136831"/>
    <s v="Orchidopexy"/>
    <m/>
    <s v="Paediatric Surgery"/>
    <s v="Dr Dummy 07"/>
    <d v="2026-07-15T13:04:00"/>
    <d v="2026-07-15T13:37:00"/>
    <m/>
    <m/>
    <n v="1"/>
    <s v="JULY-26-dummy-data.xlsx"/>
    <b v="0"/>
    <m/>
  </r>
  <r>
    <x v="1"/>
    <x v="3"/>
    <x v="18"/>
    <x v="2"/>
    <x v="1"/>
    <x v="0"/>
    <x v="0"/>
    <x v="10"/>
    <x v="1"/>
    <n v="1"/>
    <s v="St Dhh Main Theatre"/>
    <d v="2026-07-15T00:00:00"/>
    <d v="2026-07-15T13:00:00"/>
    <d v="2026-07-15T17:00:00"/>
    <s v="761551820858"/>
    <s v="70204667"/>
    <s v="Paediatric hernia repair"/>
    <s v="Wound closure"/>
    <s v="Paediatric Surgery"/>
    <s v="Dr Dummy 07"/>
    <d v="2026-07-15T16:10:00"/>
    <d v="2026-07-15T16:41:00"/>
    <m/>
    <m/>
    <n v="1"/>
    <s v="JULY-26-dummy-data.xlsx"/>
    <b v="0"/>
    <m/>
  </r>
  <r>
    <x v="1"/>
    <x v="3"/>
    <x v="18"/>
    <x v="2"/>
    <x v="1"/>
    <x v="0"/>
    <x v="0"/>
    <x v="10"/>
    <x v="1"/>
    <n v="1"/>
    <s v="St Dhh Main Theatre"/>
    <d v="2026-07-15T00:00:00"/>
    <d v="2026-07-15T13:00:00"/>
    <d v="2026-07-15T17:00:00"/>
    <s v="787620647436"/>
    <s v="70245349"/>
    <s v="Paediatric hernia repair"/>
    <m/>
    <s v="Paediatric Surgery"/>
    <s v="Dr Dummy 07"/>
    <d v="2026-07-15T15:04:00"/>
    <d v="2026-07-15T15:34:00"/>
    <m/>
    <m/>
    <n v="1"/>
    <s v="JULY-26-dummy-data.xlsx"/>
    <b v="0"/>
    <m/>
  </r>
  <r>
    <x v="1"/>
    <x v="3"/>
    <x v="18"/>
    <x v="2"/>
    <x v="1"/>
    <x v="0"/>
    <x v="0"/>
    <x v="10"/>
    <x v="0"/>
    <n v="1"/>
    <s v="St Dhh Main Theatre"/>
    <d v="2026-07-21T00:00:00"/>
    <d v="2026-07-21T08:30:00"/>
    <d v="2026-07-21T12:30:00"/>
    <m/>
    <m/>
    <m/>
    <m/>
    <m/>
    <m/>
    <m/>
    <m/>
    <n v="4"/>
    <n v="0"/>
    <n v="4"/>
    <s v="JULY-26-dummy-data.xlsx"/>
    <b v="0"/>
    <n v="0"/>
  </r>
  <r>
    <x v="1"/>
    <x v="3"/>
    <x v="18"/>
    <x v="2"/>
    <x v="1"/>
    <x v="0"/>
    <x v="0"/>
    <x v="10"/>
    <x v="1"/>
    <n v="1"/>
    <s v="St Dhh Main Theatre"/>
    <d v="2026-07-21T00:00:00"/>
    <d v="2026-07-21T08:30:00"/>
    <d v="2026-07-21T12:30:00"/>
    <s v="711143431346"/>
    <s v="70131007"/>
    <s v="Paediatric skin lesion excision"/>
    <m/>
    <s v="Paediatric Surgery"/>
    <s v="Dr Dummy 18"/>
    <d v="2026-07-21T11:35:00"/>
    <d v="2026-07-21T12:07:00"/>
    <m/>
    <m/>
    <n v="1"/>
    <s v="JULY-26-dummy-data.xlsx"/>
    <b v="0"/>
    <m/>
  </r>
  <r>
    <x v="1"/>
    <x v="3"/>
    <x v="18"/>
    <x v="2"/>
    <x v="1"/>
    <x v="0"/>
    <x v="0"/>
    <x v="10"/>
    <x v="1"/>
    <n v="1"/>
    <s v="St Dhh Main Theatre"/>
    <d v="2026-07-21T00:00:00"/>
    <d v="2026-07-21T08:30:00"/>
    <d v="2026-07-21T12:30:00"/>
    <s v="720434375316"/>
    <s v="70156542"/>
    <s v="Paediatric skin lesion excision"/>
    <m/>
    <s v="Paediatric Surgery"/>
    <s v="Dr Dummy 18"/>
    <d v="2026-07-21T08:34:00"/>
    <d v="2026-07-21T09:06:00"/>
    <m/>
    <m/>
    <n v="1"/>
    <s v="JULY-26-dummy-data.xlsx"/>
    <b v="0"/>
    <m/>
  </r>
  <r>
    <x v="1"/>
    <x v="3"/>
    <x v="18"/>
    <x v="2"/>
    <x v="1"/>
    <x v="0"/>
    <x v="0"/>
    <x v="10"/>
    <x v="1"/>
    <n v="1"/>
    <s v="St Dhh Main Theatre"/>
    <d v="2026-07-21T00:00:00"/>
    <d v="2026-07-21T08:30:00"/>
    <d v="2026-07-21T12:30:00"/>
    <s v="749971829936"/>
    <s v="70251496"/>
    <s v="Orchidopexy"/>
    <s v="Wound closure"/>
    <s v="Paediatric Surgery"/>
    <s v="Dr Dummy 18"/>
    <d v="2026-07-21T10:32:00"/>
    <d v="2026-07-21T10:53:00"/>
    <m/>
    <m/>
    <n v="1"/>
    <s v="JULY-26-dummy-data.xlsx"/>
    <b v="0"/>
    <m/>
  </r>
  <r>
    <x v="1"/>
    <x v="3"/>
    <x v="18"/>
    <x v="2"/>
    <x v="1"/>
    <x v="0"/>
    <x v="0"/>
    <x v="10"/>
    <x v="1"/>
    <n v="1"/>
    <s v="St Dhh Main Theatre"/>
    <d v="2026-07-21T00:00:00"/>
    <d v="2026-07-21T08:30:00"/>
    <d v="2026-07-21T12:30:00"/>
    <s v="760238886274"/>
    <s v="70167352"/>
    <s v="Paediatric skin lesion excision"/>
    <m/>
    <s v="Paediatric Surgery"/>
    <s v="Dr Dummy 18"/>
    <d v="2026-07-21T09:37:00"/>
    <d v="2026-07-21T10:05:00"/>
    <m/>
    <m/>
    <n v="1"/>
    <s v="JULY-26-dummy-data.xlsx"/>
    <b v="0"/>
    <m/>
  </r>
  <r>
    <x v="1"/>
    <x v="3"/>
    <x v="18"/>
    <x v="2"/>
    <x v="2"/>
    <x v="0"/>
    <x v="0"/>
    <x v="10"/>
    <x v="0"/>
    <n v="1"/>
    <s v="St Dhh Main Theatre"/>
    <d v="2026-08-11T00:00:00"/>
    <d v="2026-08-11T13:30:00"/>
    <d v="2026-08-11T17:30:00"/>
    <m/>
    <m/>
    <m/>
    <m/>
    <m/>
    <m/>
    <m/>
    <m/>
    <n v="4"/>
    <n v="0"/>
    <n v="4"/>
    <s v="AUGUST-26-dummy-data.xlsx"/>
    <b v="0"/>
    <n v="0"/>
  </r>
  <r>
    <x v="1"/>
    <x v="3"/>
    <x v="18"/>
    <x v="2"/>
    <x v="2"/>
    <x v="0"/>
    <x v="0"/>
    <x v="10"/>
    <x v="1"/>
    <n v="1"/>
    <s v="St Dhh Main Theatre"/>
    <d v="2026-08-11T00:00:00"/>
    <d v="2026-08-11T13:30:00"/>
    <d v="2026-08-11T17:30:00"/>
    <s v="914526186627"/>
    <s v="773207"/>
    <s v="Orchidopexy"/>
    <m/>
    <s v="Paediatric Surgery"/>
    <s v="Dr Dummy 06"/>
    <d v="2026-08-11T13:36:00"/>
    <d v="2026-08-11T14:09:00"/>
    <m/>
    <m/>
    <n v="1"/>
    <s v="AUGUST-26-dummy-data.xlsx"/>
    <b v="0"/>
    <m/>
  </r>
  <r>
    <x v="1"/>
    <x v="3"/>
    <x v="18"/>
    <x v="2"/>
    <x v="2"/>
    <x v="0"/>
    <x v="0"/>
    <x v="10"/>
    <x v="1"/>
    <n v="1"/>
    <s v="St Dhh Main Theatre"/>
    <d v="2026-08-11T00:00:00"/>
    <d v="2026-08-11T13:30:00"/>
    <d v="2026-08-11T17:30:00"/>
    <s v="914558002538"/>
    <s v="948348"/>
    <s v="Paediatric skin lesion excision"/>
    <m/>
    <s v="Paediatric Surgery"/>
    <s v="Dr Dummy 06"/>
    <d v="2026-08-11T16:35:00"/>
    <d v="2026-08-11T17:05:00"/>
    <m/>
    <m/>
    <n v="1"/>
    <s v="AUGUST-26-dummy-data.xlsx"/>
    <b v="0"/>
    <m/>
  </r>
  <r>
    <x v="1"/>
    <x v="3"/>
    <x v="18"/>
    <x v="2"/>
    <x v="2"/>
    <x v="0"/>
    <x v="0"/>
    <x v="10"/>
    <x v="1"/>
    <n v="1"/>
    <s v="St Dhh Main Theatre"/>
    <d v="2026-08-11T00:00:00"/>
    <d v="2026-08-11T13:30:00"/>
    <d v="2026-08-11T17:30:00"/>
    <s v="961961936205"/>
    <s v="746408"/>
    <s v="Paediatric circumcision"/>
    <m/>
    <s v="Paediatric Surgery"/>
    <s v="Dr Dummy 06"/>
    <d v="2026-08-11T15:39:00"/>
    <d v="2026-08-11T16:05:00"/>
    <m/>
    <m/>
    <n v="1"/>
    <s v="AUGUST-26-dummy-data.xlsx"/>
    <b v="0"/>
    <m/>
  </r>
  <r>
    <x v="1"/>
    <x v="3"/>
    <x v="18"/>
    <x v="2"/>
    <x v="2"/>
    <x v="0"/>
    <x v="0"/>
    <x v="10"/>
    <x v="1"/>
    <n v="1"/>
    <s v="St Dhh Main Theatre"/>
    <d v="2026-08-11T00:00:00"/>
    <d v="2026-08-11T13:30:00"/>
    <d v="2026-08-11T17:30:00"/>
    <s v="966751813818"/>
    <s v="959509"/>
    <s v="Paediatric circumcision"/>
    <s v="Tissue biopsy"/>
    <s v="Paediatric Surgery"/>
    <s v="Dr Dummy 06"/>
    <d v="2026-08-11T14:41:00"/>
    <d v="2026-08-11T15:21:00"/>
    <m/>
    <m/>
    <n v="1"/>
    <s v="AUGUST-26-dummy-data.xlsx"/>
    <b v="0"/>
    <m/>
  </r>
  <r>
    <x v="1"/>
    <x v="3"/>
    <x v="18"/>
    <x v="2"/>
    <x v="2"/>
    <x v="0"/>
    <x v="0"/>
    <x v="10"/>
    <x v="0"/>
    <n v="1"/>
    <s v="St Dhh Main Theatre"/>
    <d v="2026-08-29T00:00:00"/>
    <d v="2026-08-29T08:00:00"/>
    <d v="2026-08-29T12:00:00"/>
    <m/>
    <m/>
    <m/>
    <m/>
    <m/>
    <m/>
    <m/>
    <m/>
    <n v="4"/>
    <n v="0"/>
    <n v="4"/>
    <s v="AUGUST-26-dummy-data.xlsx"/>
    <b v="0"/>
    <n v="0"/>
  </r>
  <r>
    <x v="1"/>
    <x v="3"/>
    <x v="18"/>
    <x v="2"/>
    <x v="2"/>
    <x v="0"/>
    <x v="0"/>
    <x v="10"/>
    <x v="1"/>
    <n v="1"/>
    <s v="St Dhh Main Theatre"/>
    <d v="2026-08-29T00:00:00"/>
    <d v="2026-08-29T08:00:00"/>
    <d v="2026-08-29T12:00:00"/>
    <s v="910472707520"/>
    <s v="721275"/>
    <s v="Paediatric hernia repair"/>
    <m/>
    <s v="Paediatric Surgery"/>
    <s v="Dr Dummy 14"/>
    <d v="2026-08-29T08:08:00"/>
    <d v="2026-08-29T08:40:00"/>
    <m/>
    <m/>
    <n v="1"/>
    <s v="AUGUST-26-dummy-data.xlsx"/>
    <b v="0"/>
    <m/>
  </r>
  <r>
    <x v="1"/>
    <x v="3"/>
    <x v="18"/>
    <x v="2"/>
    <x v="2"/>
    <x v="0"/>
    <x v="0"/>
    <x v="10"/>
    <x v="1"/>
    <n v="1"/>
    <s v="St Dhh Main Theatre"/>
    <d v="2026-08-29T00:00:00"/>
    <d v="2026-08-29T08:00:00"/>
    <d v="2026-08-29T12:00:00"/>
    <s v="920709058595"/>
    <s v="908097"/>
    <s v="Paediatric skin lesion excision"/>
    <m/>
    <s v="Paediatric Surgery"/>
    <s v="Dr Dummy 14"/>
    <d v="2026-08-29T11:05:00"/>
    <d v="2026-08-29T11:43:00"/>
    <m/>
    <m/>
    <n v="1"/>
    <s v="AUGUST-26-dummy-data.xlsx"/>
    <b v="0"/>
    <m/>
  </r>
  <r>
    <x v="1"/>
    <x v="3"/>
    <x v="18"/>
    <x v="2"/>
    <x v="2"/>
    <x v="0"/>
    <x v="0"/>
    <x v="10"/>
    <x v="1"/>
    <n v="1"/>
    <s v="St Dhh Main Theatre"/>
    <d v="2026-08-29T00:00:00"/>
    <d v="2026-08-29T08:00:00"/>
    <d v="2026-08-29T12:00:00"/>
    <s v="926148014026"/>
    <s v="839963"/>
    <s v="Paediatric circumcision"/>
    <m/>
    <s v="Paediatric Surgery"/>
    <s v="Dr Dummy 14"/>
    <d v="2026-08-29T09:05:00"/>
    <d v="2026-08-29T09:44:00"/>
    <m/>
    <m/>
    <n v="1"/>
    <s v="AUGUST-26-dummy-data.xlsx"/>
    <b v="0"/>
    <m/>
  </r>
  <r>
    <x v="1"/>
    <x v="3"/>
    <x v="18"/>
    <x v="2"/>
    <x v="2"/>
    <x v="0"/>
    <x v="0"/>
    <x v="10"/>
    <x v="1"/>
    <n v="1"/>
    <s v="St Dhh Main Theatre"/>
    <d v="2026-08-29T00:00:00"/>
    <d v="2026-08-29T08:00:00"/>
    <d v="2026-08-29T12:00:00"/>
    <s v="948230492020"/>
    <s v="950013"/>
    <s v="Paediatric skin lesion excision"/>
    <s v="Local anaesthetic infiltration"/>
    <s v="Paediatric Surgery"/>
    <s v="Dr Dummy 14"/>
    <d v="2026-08-29T10:04:00"/>
    <d v="2026-08-29T10:39:00"/>
    <m/>
    <m/>
    <n v="1"/>
    <s v="AUGUST-26-dummy-data.xlsx"/>
    <b v="0"/>
    <m/>
  </r>
  <r>
    <x v="1"/>
    <x v="3"/>
    <x v="18"/>
    <x v="2"/>
    <x v="2"/>
    <x v="0"/>
    <x v="0"/>
    <x v="10"/>
    <x v="0"/>
    <n v="1"/>
    <s v="St Dhh Main Theatre"/>
    <d v="2026-08-31T00:00:00"/>
    <d v="2026-08-31T13:00:00"/>
    <d v="2026-08-31T17:00:00"/>
    <m/>
    <m/>
    <m/>
    <m/>
    <m/>
    <m/>
    <m/>
    <m/>
    <n v="4"/>
    <n v="0"/>
    <n v="4"/>
    <s v="AUGUST-26-dummy-data.xlsx"/>
    <b v="0"/>
    <n v="0"/>
  </r>
  <r>
    <x v="1"/>
    <x v="3"/>
    <x v="18"/>
    <x v="2"/>
    <x v="2"/>
    <x v="0"/>
    <x v="0"/>
    <x v="10"/>
    <x v="1"/>
    <n v="1"/>
    <s v="St Dhh Main Theatre"/>
    <d v="2026-08-31T00:00:00"/>
    <d v="2026-08-31T13:00:00"/>
    <d v="2026-08-31T17:00:00"/>
    <s v="912202362948"/>
    <s v="885382"/>
    <s v="Orchidopexy"/>
    <s v="Wound closure"/>
    <s v="Paediatric Surgery"/>
    <s v="Dr Dummy 07"/>
    <d v="2026-08-31T14:05:00"/>
    <d v="2026-08-31T14:32:00"/>
    <m/>
    <m/>
    <n v="1"/>
    <s v="AUGUST-26-dummy-data.xlsx"/>
    <b v="0"/>
    <m/>
  </r>
  <r>
    <x v="1"/>
    <x v="3"/>
    <x v="18"/>
    <x v="2"/>
    <x v="2"/>
    <x v="0"/>
    <x v="0"/>
    <x v="10"/>
    <x v="1"/>
    <n v="1"/>
    <s v="St Dhh Main Theatre"/>
    <d v="2026-08-31T00:00:00"/>
    <d v="2026-08-31T13:00:00"/>
    <d v="2026-08-31T17:00:00"/>
    <s v="963127578445"/>
    <s v="868356"/>
    <s v="Paediatric circumcision"/>
    <m/>
    <s v="Paediatric Surgery"/>
    <s v="Dr Dummy 07"/>
    <d v="2026-08-31T16:03:00"/>
    <d v="2026-08-31T16:32:00"/>
    <m/>
    <m/>
    <n v="1"/>
    <s v="AUGUST-26-dummy-data.xlsx"/>
    <b v="0"/>
    <m/>
  </r>
  <r>
    <x v="1"/>
    <x v="3"/>
    <x v="18"/>
    <x v="2"/>
    <x v="2"/>
    <x v="0"/>
    <x v="0"/>
    <x v="10"/>
    <x v="1"/>
    <n v="1"/>
    <s v="St Dhh Main Theatre"/>
    <d v="2026-08-31T00:00:00"/>
    <d v="2026-08-31T13:00:00"/>
    <d v="2026-08-31T17:00:00"/>
    <s v="984403925434"/>
    <s v="902776"/>
    <s v="Orchidopexy"/>
    <m/>
    <s v="Paediatric Surgery"/>
    <s v="Dr Dummy 07"/>
    <d v="2026-08-31T13:03:00"/>
    <d v="2026-08-31T13:32:00"/>
    <m/>
    <m/>
    <n v="1"/>
    <s v="AUGUST-26-dummy-data.xlsx"/>
    <b v="0"/>
    <m/>
  </r>
  <r>
    <x v="1"/>
    <x v="3"/>
    <x v="18"/>
    <x v="2"/>
    <x v="2"/>
    <x v="0"/>
    <x v="0"/>
    <x v="10"/>
    <x v="1"/>
    <n v="1"/>
    <s v="St Dhh Main Theatre"/>
    <d v="2026-08-31T00:00:00"/>
    <d v="2026-08-31T13:00:00"/>
    <d v="2026-08-31T17:00:00"/>
    <s v="997426208317"/>
    <s v="949022"/>
    <s v="Orchidopexy"/>
    <m/>
    <s v="Paediatric Surgery"/>
    <s v="Dr Dummy 07"/>
    <d v="2026-08-31T15:03:00"/>
    <d v="2026-08-31T15:29:00"/>
    <m/>
    <m/>
    <n v="1"/>
    <s v="AUGUST-26-dummy-data.xlsx"/>
    <b v="0"/>
    <m/>
  </r>
  <r>
    <x v="1"/>
    <x v="3"/>
    <x v="18"/>
    <x v="3"/>
    <x v="0"/>
    <x v="0"/>
    <x v="0"/>
    <x v="10"/>
    <x v="0"/>
    <n v="1"/>
    <s v="St Dhh Main Theatre"/>
    <d v="2026-06-01T00:00:00"/>
    <d v="2026-06-01T13:30:00"/>
    <d v="2026-06-01T18:00:00"/>
    <m/>
    <m/>
    <m/>
    <m/>
    <m/>
    <m/>
    <m/>
    <m/>
    <n v="4"/>
    <n v="0"/>
    <n v="4"/>
    <s v="JUNE-26-dummy-data.xlsx"/>
    <b v="0"/>
    <n v="0"/>
  </r>
  <r>
    <x v="1"/>
    <x v="3"/>
    <x v="18"/>
    <x v="3"/>
    <x v="0"/>
    <x v="0"/>
    <x v="0"/>
    <x v="10"/>
    <x v="1"/>
    <n v="1"/>
    <s v="St Dhh Main Theatre"/>
    <d v="2026-06-01T00:00:00"/>
    <d v="2026-06-01T13:30:00"/>
    <d v="2026-06-01T18:00:00"/>
    <s v="627330041001"/>
    <s v="60180314"/>
    <s v="Paediatric circumcision"/>
    <m/>
    <s v="Paediatric Surgery"/>
    <s v="Dr Dummy 16"/>
    <d v="2026-06-01T14:48:00"/>
    <d v="2026-06-01T15:22:00"/>
    <m/>
    <m/>
    <n v="1"/>
    <s v="JUNE-26-dummy-data.xlsx"/>
    <b v="0"/>
    <m/>
  </r>
  <r>
    <x v="1"/>
    <x v="3"/>
    <x v="18"/>
    <x v="3"/>
    <x v="0"/>
    <x v="0"/>
    <x v="0"/>
    <x v="10"/>
    <x v="1"/>
    <n v="1"/>
    <s v="St Dhh Main Theatre"/>
    <d v="2026-06-01T00:00:00"/>
    <d v="2026-06-01T13:30:00"/>
    <d v="2026-06-01T18:00:00"/>
    <s v="654803300159"/>
    <s v="60260415"/>
    <s v="Paediatric hernia repair"/>
    <m/>
    <s v="Paediatric Surgery"/>
    <s v="Dr Dummy 16"/>
    <d v="2026-06-01T15:49:00"/>
    <d v="2026-06-01T16:31:00"/>
    <m/>
    <m/>
    <n v="1"/>
    <s v="JUNE-26-dummy-data.xlsx"/>
    <b v="0"/>
    <m/>
  </r>
  <r>
    <x v="1"/>
    <x v="3"/>
    <x v="18"/>
    <x v="3"/>
    <x v="0"/>
    <x v="0"/>
    <x v="0"/>
    <x v="10"/>
    <x v="1"/>
    <n v="1"/>
    <s v="St Dhh Main Theatre"/>
    <d v="2026-06-01T00:00:00"/>
    <d v="2026-06-01T13:30:00"/>
    <d v="2026-06-01T18:00:00"/>
    <s v="674759179632"/>
    <s v="60141256"/>
    <s v="Paediatric skin lesion excision"/>
    <s v="Wound closure"/>
    <s v="Paediatric Surgery"/>
    <s v="Dr Dummy 16"/>
    <d v="2026-06-01T13:38:00"/>
    <d v="2026-06-01T14:23:00"/>
    <m/>
    <m/>
    <n v="1"/>
    <s v="JUNE-26-dummy-data.xlsx"/>
    <b v="0"/>
    <m/>
  </r>
  <r>
    <x v="1"/>
    <x v="3"/>
    <x v="18"/>
    <x v="3"/>
    <x v="0"/>
    <x v="0"/>
    <x v="0"/>
    <x v="10"/>
    <x v="1"/>
    <n v="1"/>
    <s v="St Dhh Main Theatre"/>
    <d v="2026-06-01T00:00:00"/>
    <d v="2026-06-01T13:30:00"/>
    <d v="2026-06-01T18:00:00"/>
    <s v="681843215668"/>
    <s v="60006507"/>
    <s v="Paediatric hernia repair"/>
    <s v="Diagnostic examination"/>
    <s v="Paediatric Surgery"/>
    <s v="Dr Dummy 16"/>
    <d v="2026-06-01T17:02:00"/>
    <d v="2026-06-01T17:45:00"/>
    <m/>
    <m/>
    <n v="1"/>
    <s v="JUNE-26-dummy-data.xlsx"/>
    <b v="0"/>
    <m/>
  </r>
  <r>
    <x v="1"/>
    <x v="3"/>
    <x v="18"/>
    <x v="3"/>
    <x v="1"/>
    <x v="0"/>
    <x v="0"/>
    <x v="10"/>
    <x v="0"/>
    <n v="1"/>
    <s v="St Dhh Main Theatre"/>
    <d v="2026-07-19T00:00:00"/>
    <d v="2026-07-19T13:30:00"/>
    <d v="2026-07-19T18:00:00"/>
    <m/>
    <m/>
    <m/>
    <m/>
    <m/>
    <m/>
    <m/>
    <m/>
    <n v="4"/>
    <n v="0"/>
    <n v="4"/>
    <s v="JULY-26-dummy-data.xlsx"/>
    <b v="0"/>
    <n v="0"/>
  </r>
  <r>
    <x v="1"/>
    <x v="3"/>
    <x v="18"/>
    <x v="3"/>
    <x v="1"/>
    <x v="0"/>
    <x v="0"/>
    <x v="10"/>
    <x v="1"/>
    <n v="1"/>
    <s v="St Dhh Main Theatre"/>
    <d v="2026-07-19T00:00:00"/>
    <d v="2026-07-19T13:30:00"/>
    <d v="2026-07-19T18:00:00"/>
    <s v="711434374377"/>
    <s v="70076850"/>
    <s v="Paediatric skin lesion excision"/>
    <m/>
    <s v="Paediatric Surgery"/>
    <s v="Dr Dummy 14"/>
    <d v="2026-07-19T16:56:00"/>
    <d v="2026-07-19T17:38:00"/>
    <m/>
    <m/>
    <n v="1"/>
    <s v="JULY-26-dummy-data.xlsx"/>
    <b v="0"/>
    <m/>
  </r>
  <r>
    <x v="1"/>
    <x v="3"/>
    <x v="18"/>
    <x v="3"/>
    <x v="1"/>
    <x v="0"/>
    <x v="0"/>
    <x v="10"/>
    <x v="1"/>
    <n v="1"/>
    <s v="St Dhh Main Theatre"/>
    <d v="2026-07-19T00:00:00"/>
    <d v="2026-07-19T13:30:00"/>
    <d v="2026-07-19T18:00:00"/>
    <s v="736732715880"/>
    <s v="70142522"/>
    <s v="Paediatric hernia repair"/>
    <s v="Tissue biopsy"/>
    <s v="Paediatric Surgery"/>
    <s v="Dr Dummy 14"/>
    <d v="2026-07-19T13:39:00"/>
    <d v="2026-07-19T14:26:00"/>
    <m/>
    <m/>
    <n v="1"/>
    <s v="JULY-26-dummy-data.xlsx"/>
    <b v="0"/>
    <m/>
  </r>
  <r>
    <x v="1"/>
    <x v="3"/>
    <x v="18"/>
    <x v="3"/>
    <x v="1"/>
    <x v="0"/>
    <x v="0"/>
    <x v="10"/>
    <x v="1"/>
    <n v="1"/>
    <s v="St Dhh Main Theatre"/>
    <d v="2026-07-19T00:00:00"/>
    <d v="2026-07-19T13:30:00"/>
    <d v="2026-07-19T18:00:00"/>
    <s v="747232407633"/>
    <s v="70140771"/>
    <s v="Paediatric circumcision"/>
    <s v="Diagnostic examination"/>
    <s v="Paediatric Surgery"/>
    <s v="Dr Dummy 14"/>
    <d v="2026-07-19T15:46:00"/>
    <d v="2026-07-19T16:19:00"/>
    <m/>
    <m/>
    <n v="1"/>
    <s v="JULY-26-dummy-data.xlsx"/>
    <b v="0"/>
    <m/>
  </r>
  <r>
    <x v="1"/>
    <x v="3"/>
    <x v="18"/>
    <x v="3"/>
    <x v="1"/>
    <x v="0"/>
    <x v="0"/>
    <x v="10"/>
    <x v="1"/>
    <n v="1"/>
    <s v="St Dhh Main Theatre"/>
    <d v="2026-07-19T00:00:00"/>
    <d v="2026-07-19T13:30:00"/>
    <d v="2026-07-19T18:00:00"/>
    <s v="762969224270"/>
    <s v="70214910"/>
    <s v="Orchidopexy"/>
    <m/>
    <s v="Paediatric Surgery"/>
    <s v="Dr Dummy 14"/>
    <d v="2026-07-19T14:43:00"/>
    <d v="2026-07-19T15:31:00"/>
    <m/>
    <m/>
    <n v="1"/>
    <s v="JULY-26-dummy-data.xlsx"/>
    <b v="0"/>
    <m/>
  </r>
  <r>
    <x v="1"/>
    <x v="3"/>
    <x v="18"/>
    <x v="3"/>
    <x v="1"/>
    <x v="0"/>
    <x v="0"/>
    <x v="10"/>
    <x v="0"/>
    <n v="1"/>
    <s v="St Dhh Main Theatre"/>
    <d v="2026-07-27T00:00:00"/>
    <d v="2026-07-27T08:00:00"/>
    <d v="2026-07-27T12:30:00"/>
    <m/>
    <m/>
    <m/>
    <m/>
    <m/>
    <m/>
    <m/>
    <m/>
    <n v="4"/>
    <n v="0"/>
    <n v="4"/>
    <s v="JULY-26-dummy-data.xlsx"/>
    <b v="0"/>
    <n v="0"/>
  </r>
  <r>
    <x v="1"/>
    <x v="3"/>
    <x v="18"/>
    <x v="3"/>
    <x v="1"/>
    <x v="0"/>
    <x v="0"/>
    <x v="10"/>
    <x v="1"/>
    <n v="1"/>
    <s v="St Dhh Main Theatre"/>
    <d v="2026-07-27T00:00:00"/>
    <d v="2026-07-27T08:00:00"/>
    <d v="2026-07-27T12:30:00"/>
    <s v="701554914191"/>
    <s v="70051453"/>
    <s v="Paediatric skin lesion excision"/>
    <m/>
    <s v="Paediatric Surgery"/>
    <s v="Dr Dummy 18"/>
    <d v="2026-07-27T09:09:00"/>
    <d v="2026-07-27T09:52:00"/>
    <m/>
    <m/>
    <n v="1"/>
    <s v="JULY-26-dummy-data.xlsx"/>
    <b v="0"/>
    <m/>
  </r>
  <r>
    <x v="1"/>
    <x v="3"/>
    <x v="18"/>
    <x v="3"/>
    <x v="1"/>
    <x v="0"/>
    <x v="0"/>
    <x v="10"/>
    <x v="1"/>
    <n v="1"/>
    <s v="St Dhh Main Theatre"/>
    <d v="2026-07-27T00:00:00"/>
    <d v="2026-07-27T08:00:00"/>
    <d v="2026-07-27T12:30:00"/>
    <s v="704326239204"/>
    <s v="70170757"/>
    <s v="Orchidopexy"/>
    <m/>
    <s v="Paediatric Surgery"/>
    <s v="Dr Dummy 18"/>
    <d v="2026-07-27T11:27:00"/>
    <d v="2026-07-27T12:12:00"/>
    <m/>
    <m/>
    <n v="1"/>
    <s v="JULY-26-dummy-data.xlsx"/>
    <b v="0"/>
    <m/>
  </r>
  <r>
    <x v="1"/>
    <x v="3"/>
    <x v="18"/>
    <x v="3"/>
    <x v="1"/>
    <x v="0"/>
    <x v="0"/>
    <x v="10"/>
    <x v="1"/>
    <n v="1"/>
    <s v="St Dhh Main Theatre"/>
    <d v="2026-07-27T00:00:00"/>
    <d v="2026-07-27T08:00:00"/>
    <d v="2026-07-27T12:30:00"/>
    <s v="719148737005"/>
    <s v="70225213"/>
    <s v="Orchidopexy"/>
    <s v="Wound closure"/>
    <s v="Paediatric Surgery"/>
    <s v="Dr Dummy 18"/>
    <d v="2026-07-27T10:19:00"/>
    <d v="2026-07-27T11:05:00"/>
    <m/>
    <m/>
    <n v="1"/>
    <s v="JULY-26-dummy-data.xlsx"/>
    <b v="0"/>
    <m/>
  </r>
  <r>
    <x v="1"/>
    <x v="3"/>
    <x v="18"/>
    <x v="3"/>
    <x v="1"/>
    <x v="0"/>
    <x v="0"/>
    <x v="10"/>
    <x v="1"/>
    <n v="1"/>
    <s v="St Dhh Main Theatre"/>
    <d v="2026-07-27T00:00:00"/>
    <d v="2026-07-27T08:00:00"/>
    <d v="2026-07-27T12:30:00"/>
    <s v="761051053855"/>
    <s v="70206016"/>
    <s v="Paediatric hernia repair"/>
    <m/>
    <s v="Paediatric Surgery"/>
    <s v="Dr Dummy 18"/>
    <d v="2026-07-27T08:10:00"/>
    <d v="2026-07-27T08:44:00"/>
    <m/>
    <m/>
    <n v="1"/>
    <s v="JULY-26-dummy-data.xlsx"/>
    <b v="0"/>
    <m/>
  </r>
  <r>
    <x v="1"/>
    <x v="3"/>
    <x v="18"/>
    <x v="4"/>
    <x v="0"/>
    <x v="0"/>
    <x v="0"/>
    <x v="10"/>
    <x v="0"/>
    <n v="1"/>
    <s v="St Dhh Main Theatre"/>
    <d v="2026-06-12T00:00:00"/>
    <d v="2026-06-12T08:00:00"/>
    <d v="2026-06-12T13:00:00"/>
    <m/>
    <m/>
    <m/>
    <m/>
    <m/>
    <m/>
    <m/>
    <m/>
    <n v="4"/>
    <n v="0"/>
    <n v="4"/>
    <s v="JUNE-26-dummy-data.xlsx"/>
    <b v="0"/>
    <n v="0"/>
  </r>
  <r>
    <x v="1"/>
    <x v="3"/>
    <x v="18"/>
    <x v="4"/>
    <x v="0"/>
    <x v="0"/>
    <x v="0"/>
    <x v="10"/>
    <x v="1"/>
    <n v="1"/>
    <s v="St Dhh Main Theatre"/>
    <d v="2026-06-12T00:00:00"/>
    <d v="2026-06-12T08:00:00"/>
    <d v="2026-06-12T13:00:00"/>
    <s v="604719073511"/>
    <s v="60118330"/>
    <s v="Paediatric hernia repair"/>
    <m/>
    <s v="Paediatric Surgery"/>
    <s v="Dr Dummy 18"/>
    <d v="2026-06-12T10:35:00"/>
    <d v="2026-06-12T11:22:00"/>
    <m/>
    <m/>
    <n v="1"/>
    <s v="JUNE-26-dummy-data.xlsx"/>
    <b v="0"/>
    <m/>
  </r>
  <r>
    <x v="1"/>
    <x v="3"/>
    <x v="18"/>
    <x v="4"/>
    <x v="0"/>
    <x v="0"/>
    <x v="0"/>
    <x v="10"/>
    <x v="1"/>
    <n v="1"/>
    <s v="St Dhh Main Theatre"/>
    <d v="2026-06-12T00:00:00"/>
    <d v="2026-06-12T08:00:00"/>
    <d v="2026-06-12T13:00:00"/>
    <s v="649937638639"/>
    <s v="60214693"/>
    <s v="Paediatric skin lesion excision"/>
    <m/>
    <s v="Paediatric Surgery"/>
    <s v="Dr Dummy 18"/>
    <d v="2026-06-12T09:23:00"/>
    <d v="2026-06-12T10:11:00"/>
    <m/>
    <m/>
    <n v="1"/>
    <s v="JUNE-26-dummy-data.xlsx"/>
    <b v="0"/>
    <m/>
  </r>
  <r>
    <x v="1"/>
    <x v="3"/>
    <x v="18"/>
    <x v="4"/>
    <x v="0"/>
    <x v="0"/>
    <x v="0"/>
    <x v="10"/>
    <x v="1"/>
    <n v="1"/>
    <s v="St Dhh Main Theatre"/>
    <d v="2026-06-12T00:00:00"/>
    <d v="2026-06-12T08:00:00"/>
    <d v="2026-06-12T13:00:00"/>
    <s v="656610428168"/>
    <s v="60289665"/>
    <s v="Paediatric circumcision"/>
    <m/>
    <s v="Paediatric Surgery"/>
    <s v="Dr Dummy 18"/>
    <d v="2026-06-12T11:47:00"/>
    <d v="2026-06-12T12:40:00"/>
    <m/>
    <m/>
    <n v="1"/>
    <s v="JUNE-26-dummy-data.xlsx"/>
    <b v="0"/>
    <m/>
  </r>
  <r>
    <x v="1"/>
    <x v="3"/>
    <x v="18"/>
    <x v="4"/>
    <x v="0"/>
    <x v="0"/>
    <x v="0"/>
    <x v="10"/>
    <x v="1"/>
    <n v="1"/>
    <s v="St Dhh Main Theatre"/>
    <d v="2026-06-12T00:00:00"/>
    <d v="2026-06-12T08:00:00"/>
    <d v="2026-06-12T13:00:00"/>
    <s v="672376864216"/>
    <s v="60070553"/>
    <s v="Orchidopexy"/>
    <m/>
    <s v="Paediatric Surgery"/>
    <s v="Dr Dummy 18"/>
    <d v="2026-06-12T08:11:00"/>
    <d v="2026-06-12T08:57:00"/>
    <m/>
    <m/>
    <n v="1"/>
    <s v="JUNE-26-dummy-data.xlsx"/>
    <b v="0"/>
    <m/>
  </r>
  <r>
    <x v="1"/>
    <x v="3"/>
    <x v="18"/>
    <x v="4"/>
    <x v="1"/>
    <x v="0"/>
    <x v="0"/>
    <x v="10"/>
    <x v="0"/>
    <n v="1"/>
    <s v="St Dhh Main Theatre"/>
    <d v="2026-07-10T00:00:00"/>
    <d v="2026-07-10T13:00:00"/>
    <d v="2026-07-10T18:00:00"/>
    <m/>
    <m/>
    <m/>
    <m/>
    <m/>
    <m/>
    <m/>
    <m/>
    <n v="4"/>
    <n v="0"/>
    <n v="4"/>
    <s v="JULY-26-dummy-data.xlsx"/>
    <b v="0"/>
    <n v="0"/>
  </r>
  <r>
    <x v="1"/>
    <x v="3"/>
    <x v="18"/>
    <x v="4"/>
    <x v="1"/>
    <x v="0"/>
    <x v="0"/>
    <x v="10"/>
    <x v="1"/>
    <n v="1"/>
    <s v="St Dhh Main Theatre"/>
    <d v="2026-07-10T00:00:00"/>
    <d v="2026-07-10T13:00:00"/>
    <d v="2026-07-10T18:00:00"/>
    <s v="702016868139"/>
    <s v="70153140"/>
    <s v="Orchidopexy"/>
    <m/>
    <s v="Paediatric Surgery"/>
    <s v="Dr Dummy 10"/>
    <d v="2026-07-10T15:39:00"/>
    <d v="2026-07-10T16:28:00"/>
    <m/>
    <m/>
    <n v="1"/>
    <s v="JULY-26-dummy-data.xlsx"/>
    <b v="0"/>
    <m/>
  </r>
  <r>
    <x v="1"/>
    <x v="3"/>
    <x v="18"/>
    <x v="4"/>
    <x v="1"/>
    <x v="0"/>
    <x v="0"/>
    <x v="10"/>
    <x v="1"/>
    <n v="1"/>
    <s v="St Dhh Main Theatre"/>
    <d v="2026-07-10T00:00:00"/>
    <d v="2026-07-10T13:00:00"/>
    <d v="2026-07-10T18:00:00"/>
    <s v="730723478528"/>
    <s v="70065113"/>
    <s v="Paediatric skin lesion excision"/>
    <m/>
    <s v="Paediatric Surgery"/>
    <s v="Dr Dummy 10"/>
    <d v="2026-07-10T16:51:00"/>
    <d v="2026-07-10T17:33:00"/>
    <m/>
    <m/>
    <n v="1"/>
    <s v="JULY-26-dummy-data.xlsx"/>
    <b v="0"/>
    <m/>
  </r>
  <r>
    <x v="1"/>
    <x v="3"/>
    <x v="18"/>
    <x v="4"/>
    <x v="1"/>
    <x v="0"/>
    <x v="0"/>
    <x v="10"/>
    <x v="1"/>
    <n v="1"/>
    <s v="St Dhh Main Theatre"/>
    <d v="2026-07-10T00:00:00"/>
    <d v="2026-07-10T13:00:00"/>
    <d v="2026-07-10T18:00:00"/>
    <s v="759164031105"/>
    <s v="70097450"/>
    <s v="Orchidopexy"/>
    <m/>
    <s v="Paediatric Surgery"/>
    <s v="Dr Dummy 10"/>
    <d v="2026-07-10T14:19:00"/>
    <d v="2026-07-10T14:56:00"/>
    <m/>
    <m/>
    <n v="1"/>
    <s v="JULY-26-dummy-data.xlsx"/>
    <b v="0"/>
    <m/>
  </r>
  <r>
    <x v="1"/>
    <x v="3"/>
    <x v="18"/>
    <x v="4"/>
    <x v="1"/>
    <x v="0"/>
    <x v="0"/>
    <x v="10"/>
    <x v="1"/>
    <n v="1"/>
    <s v="St Dhh Main Theatre"/>
    <d v="2026-07-10T00:00:00"/>
    <d v="2026-07-10T13:00:00"/>
    <d v="2026-07-10T18:00:00"/>
    <s v="777897198567"/>
    <s v="70174159"/>
    <s v="Paediatric skin lesion excision"/>
    <m/>
    <s v="Paediatric Surgery"/>
    <s v="Dr Dummy 10"/>
    <d v="2026-07-10T13:04:00"/>
    <d v="2026-07-10T13:58:00"/>
    <m/>
    <m/>
    <n v="1"/>
    <s v="JULY-26-dummy-data.xlsx"/>
    <b v="0"/>
    <m/>
  </r>
  <r>
    <x v="1"/>
    <x v="3"/>
    <x v="18"/>
    <x v="4"/>
    <x v="2"/>
    <x v="0"/>
    <x v="0"/>
    <x v="10"/>
    <x v="0"/>
    <n v="1"/>
    <s v="St Dhh Main Theatre"/>
    <d v="2026-08-03T00:00:00"/>
    <d v="2026-08-03T13:30:00"/>
    <d v="2026-08-03T18:30:00"/>
    <m/>
    <m/>
    <m/>
    <m/>
    <m/>
    <m/>
    <m/>
    <m/>
    <n v="4"/>
    <n v="0"/>
    <n v="4"/>
    <s v="AUGUST-26-dummy-data.xlsx"/>
    <b v="0"/>
    <n v="0"/>
  </r>
  <r>
    <x v="1"/>
    <x v="3"/>
    <x v="18"/>
    <x v="4"/>
    <x v="2"/>
    <x v="0"/>
    <x v="0"/>
    <x v="10"/>
    <x v="1"/>
    <n v="1"/>
    <s v="St Dhh Main Theatre"/>
    <d v="2026-08-03T00:00:00"/>
    <d v="2026-08-03T13:30:00"/>
    <d v="2026-08-03T18:30:00"/>
    <s v="950432124291"/>
    <s v="865878"/>
    <s v="Paediatric hernia repair"/>
    <m/>
    <s v="Paediatric Surgery"/>
    <s v="Dr Dummy 22"/>
    <d v="2026-08-03T14:55:00"/>
    <d v="2026-08-03T15:41:00"/>
    <m/>
    <m/>
    <n v="1"/>
    <s v="AUGUST-26-dummy-data.xlsx"/>
    <b v="0"/>
    <m/>
  </r>
  <r>
    <x v="1"/>
    <x v="3"/>
    <x v="18"/>
    <x v="4"/>
    <x v="2"/>
    <x v="0"/>
    <x v="0"/>
    <x v="10"/>
    <x v="1"/>
    <n v="1"/>
    <s v="St Dhh Main Theatre"/>
    <d v="2026-08-03T00:00:00"/>
    <d v="2026-08-03T13:30:00"/>
    <d v="2026-08-03T18:30:00"/>
    <s v="954056107927"/>
    <s v="899966"/>
    <s v="Paediatric circumcision"/>
    <m/>
    <s v="Paediatric Surgery"/>
    <s v="Dr Dummy 22"/>
    <d v="2026-08-03T17:26:00"/>
    <d v="2026-08-03T18:03:00"/>
    <m/>
    <m/>
    <n v="1"/>
    <s v="AUGUST-26-dummy-data.xlsx"/>
    <b v="0"/>
    <m/>
  </r>
  <r>
    <x v="1"/>
    <x v="3"/>
    <x v="18"/>
    <x v="4"/>
    <x v="2"/>
    <x v="0"/>
    <x v="0"/>
    <x v="10"/>
    <x v="1"/>
    <n v="1"/>
    <s v="St Dhh Main Theatre"/>
    <d v="2026-08-03T00:00:00"/>
    <d v="2026-08-03T13:30:00"/>
    <d v="2026-08-03T18:30:00"/>
    <s v="959013451006"/>
    <s v="964432"/>
    <s v="Paediatric circumcision"/>
    <m/>
    <s v="Paediatric Surgery"/>
    <s v="Dr Dummy 22"/>
    <d v="2026-08-03T13:38:00"/>
    <d v="2026-08-03T14:18:00"/>
    <m/>
    <m/>
    <n v="1"/>
    <s v="AUGUST-26-dummy-data.xlsx"/>
    <b v="0"/>
    <m/>
  </r>
  <r>
    <x v="1"/>
    <x v="3"/>
    <x v="18"/>
    <x v="4"/>
    <x v="2"/>
    <x v="0"/>
    <x v="0"/>
    <x v="10"/>
    <x v="1"/>
    <n v="1"/>
    <s v="St Dhh Main Theatre"/>
    <d v="2026-08-03T00:00:00"/>
    <d v="2026-08-03T13:30:00"/>
    <d v="2026-08-03T18:30:00"/>
    <s v="990112112205"/>
    <s v="961530"/>
    <s v="Paediatric skin lesion excision"/>
    <m/>
    <s v="Paediatric Surgery"/>
    <s v="Dr Dummy 22"/>
    <d v="2026-08-03T16:07:00"/>
    <d v="2026-08-03T16:42:00"/>
    <m/>
    <m/>
    <n v="1"/>
    <s v="AUGUST-26-dummy-data.xlsx"/>
    <b v="0"/>
    <m/>
  </r>
  <r>
    <x v="1"/>
    <x v="3"/>
    <x v="18"/>
    <x v="4"/>
    <x v="2"/>
    <x v="0"/>
    <x v="0"/>
    <x v="10"/>
    <x v="0"/>
    <n v="1"/>
    <s v="St Dhh Main Theatre"/>
    <d v="2026-08-07T00:00:00"/>
    <d v="2026-08-07T09:00:00"/>
    <d v="2026-08-07T14:00:00"/>
    <m/>
    <m/>
    <m/>
    <m/>
    <m/>
    <m/>
    <m/>
    <m/>
    <n v="4"/>
    <n v="0"/>
    <n v="4"/>
    <s v="AUGUST-26-dummy-data.xlsx"/>
    <b v="0"/>
    <n v="0"/>
  </r>
  <r>
    <x v="1"/>
    <x v="3"/>
    <x v="18"/>
    <x v="4"/>
    <x v="2"/>
    <x v="0"/>
    <x v="0"/>
    <x v="10"/>
    <x v="1"/>
    <n v="1"/>
    <s v="St Dhh Main Theatre"/>
    <d v="2026-08-07T00:00:00"/>
    <d v="2026-08-07T09:00:00"/>
    <d v="2026-08-07T14:00:00"/>
    <s v="918081383523"/>
    <s v="815548"/>
    <s v="Orchidopexy"/>
    <m/>
    <s v="Paediatric Surgery"/>
    <s v="Dr Dummy 10"/>
    <d v="2026-08-07T11:40:00"/>
    <d v="2026-08-07T12:28:00"/>
    <m/>
    <m/>
    <n v="1"/>
    <s v="AUGUST-26-dummy-data.xlsx"/>
    <b v="0"/>
    <m/>
  </r>
  <r>
    <x v="1"/>
    <x v="3"/>
    <x v="18"/>
    <x v="4"/>
    <x v="2"/>
    <x v="0"/>
    <x v="0"/>
    <x v="10"/>
    <x v="1"/>
    <n v="1"/>
    <s v="St Dhh Main Theatre"/>
    <d v="2026-08-07T00:00:00"/>
    <d v="2026-08-07T09:00:00"/>
    <d v="2026-08-07T14:00:00"/>
    <s v="921928796102"/>
    <s v="858816"/>
    <s v="Orchidopexy"/>
    <m/>
    <s v="Paediatric Surgery"/>
    <s v="Dr Dummy 10"/>
    <d v="2026-08-07T10:23:00"/>
    <d v="2026-08-07T11:16:00"/>
    <m/>
    <m/>
    <n v="1"/>
    <s v="AUGUST-26-dummy-data.xlsx"/>
    <b v="0"/>
    <m/>
  </r>
  <r>
    <x v="1"/>
    <x v="3"/>
    <x v="18"/>
    <x v="4"/>
    <x v="2"/>
    <x v="0"/>
    <x v="0"/>
    <x v="10"/>
    <x v="1"/>
    <n v="1"/>
    <s v="St Dhh Main Theatre"/>
    <d v="2026-08-07T00:00:00"/>
    <d v="2026-08-07T09:00:00"/>
    <d v="2026-08-07T14:00:00"/>
    <s v="940152412955"/>
    <s v="756345"/>
    <s v="Paediatric skin lesion excision"/>
    <s v="Tissue biopsy"/>
    <s v="Paediatric Surgery"/>
    <s v="Dr Dummy 10"/>
    <d v="2026-08-07T12:55:00"/>
    <d v="2026-08-07T13:36:00"/>
    <m/>
    <m/>
    <n v="1"/>
    <s v="AUGUST-26-dummy-data.xlsx"/>
    <b v="0"/>
    <m/>
  </r>
  <r>
    <x v="1"/>
    <x v="3"/>
    <x v="18"/>
    <x v="4"/>
    <x v="2"/>
    <x v="0"/>
    <x v="0"/>
    <x v="10"/>
    <x v="1"/>
    <n v="1"/>
    <s v="St Dhh Main Theatre"/>
    <d v="2026-08-07T00:00:00"/>
    <d v="2026-08-07T09:00:00"/>
    <d v="2026-08-07T14:00:00"/>
    <s v="979390687983"/>
    <s v="725572"/>
    <s v="Paediatric circumcision"/>
    <m/>
    <s v="Paediatric Surgery"/>
    <s v="Dr Dummy 10"/>
    <d v="2026-08-07T09:02:00"/>
    <d v="2026-08-07T09:37:00"/>
    <m/>
    <m/>
    <n v="1"/>
    <s v="AUGUST-26-dummy-data.xlsx"/>
    <b v="0"/>
    <m/>
  </r>
  <r>
    <x v="1"/>
    <x v="3"/>
    <x v="18"/>
    <x v="4"/>
    <x v="2"/>
    <x v="0"/>
    <x v="0"/>
    <x v="10"/>
    <x v="0"/>
    <n v="1"/>
    <s v="St Dhh Main Theatre"/>
    <d v="2026-08-16T00:00:00"/>
    <d v="2026-08-16T09:00:00"/>
    <d v="2026-08-16T14:00:00"/>
    <m/>
    <m/>
    <m/>
    <m/>
    <m/>
    <m/>
    <m/>
    <m/>
    <n v="4"/>
    <n v="0"/>
    <n v="4"/>
    <s v="AUGUST-26-dummy-data.xlsx"/>
    <b v="0"/>
    <n v="0"/>
  </r>
  <r>
    <x v="1"/>
    <x v="3"/>
    <x v="18"/>
    <x v="4"/>
    <x v="2"/>
    <x v="0"/>
    <x v="0"/>
    <x v="10"/>
    <x v="1"/>
    <n v="1"/>
    <s v="St Dhh Main Theatre"/>
    <d v="2026-08-16T00:00:00"/>
    <d v="2026-08-16T09:00:00"/>
    <d v="2026-08-16T14:00:00"/>
    <s v="909575634566"/>
    <s v="720198"/>
    <s v="Orchidopexy"/>
    <m/>
    <s v="Paediatric Surgery"/>
    <s v="Dr Dummy 14"/>
    <d v="2026-08-16T09:03:00"/>
    <d v="2026-08-16T09:55:00"/>
    <m/>
    <m/>
    <n v="1"/>
    <s v="AUGUST-26-dummy-data.xlsx"/>
    <b v="0"/>
    <m/>
  </r>
  <r>
    <x v="1"/>
    <x v="3"/>
    <x v="18"/>
    <x v="4"/>
    <x v="2"/>
    <x v="0"/>
    <x v="0"/>
    <x v="10"/>
    <x v="1"/>
    <n v="1"/>
    <s v="St Dhh Main Theatre"/>
    <d v="2026-08-16T00:00:00"/>
    <d v="2026-08-16T09:00:00"/>
    <d v="2026-08-16T14:00:00"/>
    <s v="924790945392"/>
    <s v="915960"/>
    <s v="Paediatric hernia repair"/>
    <m/>
    <s v="Paediatric Surgery"/>
    <s v="Dr Dummy 14"/>
    <d v="2026-08-16T11:38:00"/>
    <d v="2026-08-16T12:19:00"/>
    <m/>
    <m/>
    <n v="1"/>
    <s v="AUGUST-26-dummy-data.xlsx"/>
    <b v="0"/>
    <m/>
  </r>
  <r>
    <x v="1"/>
    <x v="3"/>
    <x v="18"/>
    <x v="4"/>
    <x v="2"/>
    <x v="0"/>
    <x v="0"/>
    <x v="10"/>
    <x v="1"/>
    <n v="1"/>
    <s v="St Dhh Main Theatre"/>
    <d v="2026-08-16T00:00:00"/>
    <d v="2026-08-16T09:00:00"/>
    <d v="2026-08-16T14:00:00"/>
    <s v="994063071835"/>
    <s v="874766"/>
    <s v="Orchidopexy"/>
    <m/>
    <s v="Paediatric Surgery"/>
    <s v="Dr Dummy 14"/>
    <d v="2026-08-16T12:50:00"/>
    <d v="2026-08-16T13:37:00"/>
    <m/>
    <m/>
    <n v="1"/>
    <s v="AUGUST-26-dummy-data.xlsx"/>
    <b v="0"/>
    <m/>
  </r>
  <r>
    <x v="1"/>
    <x v="3"/>
    <x v="18"/>
    <x v="4"/>
    <x v="2"/>
    <x v="0"/>
    <x v="0"/>
    <x v="10"/>
    <x v="1"/>
    <n v="1"/>
    <s v="St Dhh Main Theatre"/>
    <d v="2026-08-16T00:00:00"/>
    <d v="2026-08-16T09:00:00"/>
    <d v="2026-08-16T14:00:00"/>
    <s v="995839650485"/>
    <s v="753498"/>
    <s v="Paediatric skin lesion excision"/>
    <m/>
    <s v="Paediatric Surgery"/>
    <s v="Dr Dummy 14"/>
    <d v="2026-08-16T10:26:00"/>
    <d v="2026-08-16T11:15:00"/>
    <m/>
    <m/>
    <n v="1"/>
    <s v="AUGUST-26-dummy-data.xlsx"/>
    <b v="0"/>
    <m/>
  </r>
  <r>
    <x v="1"/>
    <x v="3"/>
    <x v="18"/>
    <x v="5"/>
    <x v="0"/>
    <x v="0"/>
    <x v="0"/>
    <x v="10"/>
    <x v="0"/>
    <n v="1"/>
    <s v="St Dhh Main Theatre"/>
    <d v="2026-06-13T00:00:00"/>
    <d v="2026-06-13T07:30:00"/>
    <d v="2026-06-13T13:30:00"/>
    <m/>
    <m/>
    <m/>
    <m/>
    <m/>
    <m/>
    <m/>
    <m/>
    <n v="4"/>
    <n v="0"/>
    <n v="4"/>
    <s v="JUNE-26-dummy-data.xlsx"/>
    <b v="0"/>
    <n v="0"/>
  </r>
  <r>
    <x v="1"/>
    <x v="3"/>
    <x v="18"/>
    <x v="5"/>
    <x v="0"/>
    <x v="0"/>
    <x v="0"/>
    <x v="10"/>
    <x v="1"/>
    <n v="1"/>
    <s v="St Dhh Main Theatre"/>
    <d v="2026-06-13T00:00:00"/>
    <d v="2026-06-13T07:30:00"/>
    <d v="2026-06-13T13:30:00"/>
    <s v="620914488029"/>
    <s v="60035383"/>
    <s v="Orchidopexy"/>
    <m/>
    <s v="Paediatric Surgery"/>
    <s v="Dr Dummy 15"/>
    <d v="2026-06-13T07:39:00"/>
    <d v="2026-06-13T08:44:00"/>
    <m/>
    <m/>
    <n v="1"/>
    <s v="JUNE-26-dummy-data.xlsx"/>
    <b v="0"/>
    <m/>
  </r>
  <r>
    <x v="1"/>
    <x v="3"/>
    <x v="18"/>
    <x v="5"/>
    <x v="0"/>
    <x v="0"/>
    <x v="0"/>
    <x v="10"/>
    <x v="1"/>
    <n v="1"/>
    <s v="St Dhh Main Theatre"/>
    <d v="2026-06-13T00:00:00"/>
    <d v="2026-06-13T07:30:00"/>
    <d v="2026-06-13T13:30:00"/>
    <s v="632302088220"/>
    <s v="60171006"/>
    <s v="Paediatric hernia repair"/>
    <m/>
    <s v="Paediatric Surgery"/>
    <s v="Dr Dummy 15"/>
    <d v="2026-06-13T09:12:00"/>
    <d v="2026-06-13T10:10:00"/>
    <m/>
    <m/>
    <n v="1"/>
    <s v="JUNE-26-dummy-data.xlsx"/>
    <b v="0"/>
    <m/>
  </r>
  <r>
    <x v="1"/>
    <x v="3"/>
    <x v="18"/>
    <x v="5"/>
    <x v="0"/>
    <x v="0"/>
    <x v="0"/>
    <x v="10"/>
    <x v="1"/>
    <n v="1"/>
    <s v="St Dhh Main Theatre"/>
    <d v="2026-06-13T00:00:00"/>
    <d v="2026-06-13T07:30:00"/>
    <d v="2026-06-13T13:30:00"/>
    <s v="648093311045"/>
    <s v="60126527"/>
    <s v="Paediatric hernia repair"/>
    <m/>
    <s v="Paediatric Surgery"/>
    <s v="Dr Dummy 15"/>
    <d v="2026-06-13T12:02:00"/>
    <d v="2026-06-13T12:51:00"/>
    <m/>
    <m/>
    <n v="1"/>
    <s v="JUNE-26-dummy-data.xlsx"/>
    <b v="0"/>
    <m/>
  </r>
  <r>
    <x v="1"/>
    <x v="3"/>
    <x v="18"/>
    <x v="5"/>
    <x v="0"/>
    <x v="0"/>
    <x v="0"/>
    <x v="10"/>
    <x v="1"/>
    <n v="1"/>
    <s v="St Dhh Main Theatre"/>
    <d v="2026-06-13T00:00:00"/>
    <d v="2026-06-13T07:30:00"/>
    <d v="2026-06-13T13:30:00"/>
    <s v="683300414051"/>
    <s v="60135923"/>
    <s v="Orchidopexy"/>
    <m/>
    <s v="Paediatric Surgery"/>
    <s v="Dr Dummy 15"/>
    <d v="2026-06-13T10:37:00"/>
    <d v="2026-06-13T11:42:00"/>
    <m/>
    <m/>
    <n v="1"/>
    <s v="JUNE-26-dummy-data.xlsx"/>
    <b v="0"/>
    <m/>
  </r>
  <r>
    <x v="1"/>
    <x v="3"/>
    <x v="18"/>
    <x v="5"/>
    <x v="0"/>
    <x v="0"/>
    <x v="0"/>
    <x v="10"/>
    <x v="0"/>
    <n v="1"/>
    <s v="St Dhh Main Theatre"/>
    <d v="2026-06-30T00:00:00"/>
    <d v="2026-06-30T09:00:00"/>
    <d v="2026-06-30T15:00:00"/>
    <m/>
    <m/>
    <m/>
    <m/>
    <m/>
    <m/>
    <m/>
    <m/>
    <n v="4"/>
    <n v="0"/>
    <n v="4"/>
    <s v="JUNE-26-dummy-data.xlsx"/>
    <b v="0"/>
    <n v="0"/>
  </r>
  <r>
    <x v="1"/>
    <x v="3"/>
    <x v="18"/>
    <x v="5"/>
    <x v="0"/>
    <x v="0"/>
    <x v="0"/>
    <x v="10"/>
    <x v="1"/>
    <n v="1"/>
    <s v="St Dhh Main Theatre"/>
    <d v="2026-06-30T00:00:00"/>
    <d v="2026-06-30T09:00:00"/>
    <d v="2026-06-30T15:00:00"/>
    <s v="616982162045"/>
    <s v="60170655"/>
    <s v="Paediatric skin lesion excision"/>
    <m/>
    <s v="Paediatric Surgery"/>
    <s v="Dr Dummy 07"/>
    <d v="2026-06-30T12:07:00"/>
    <d v="2026-06-30T13:03:00"/>
    <m/>
    <m/>
    <n v="1"/>
    <s v="JUNE-26-dummy-data.xlsx"/>
    <b v="0"/>
    <m/>
  </r>
  <r>
    <x v="1"/>
    <x v="3"/>
    <x v="18"/>
    <x v="5"/>
    <x v="0"/>
    <x v="0"/>
    <x v="0"/>
    <x v="10"/>
    <x v="1"/>
    <n v="1"/>
    <s v="St Dhh Main Theatre"/>
    <d v="2026-06-30T00:00:00"/>
    <d v="2026-06-30T09:00:00"/>
    <d v="2026-06-30T15:00:00"/>
    <s v="624826618260"/>
    <s v="60151101"/>
    <s v="Paediatric skin lesion excision"/>
    <m/>
    <s v="Paediatric Surgery"/>
    <s v="Dr Dummy 07"/>
    <d v="2026-06-30T09:04:00"/>
    <d v="2026-06-30T10:11:00"/>
    <m/>
    <m/>
    <n v="1"/>
    <s v="JUNE-26-dummy-data.xlsx"/>
    <b v="0"/>
    <m/>
  </r>
  <r>
    <x v="1"/>
    <x v="3"/>
    <x v="18"/>
    <x v="5"/>
    <x v="0"/>
    <x v="0"/>
    <x v="0"/>
    <x v="10"/>
    <x v="1"/>
    <n v="1"/>
    <s v="St Dhh Main Theatre"/>
    <d v="2026-06-30T00:00:00"/>
    <d v="2026-06-30T09:00:00"/>
    <d v="2026-06-30T15:00:00"/>
    <s v="670719402445"/>
    <s v="60110891"/>
    <s v="Paediatric skin lesion excision"/>
    <s v="Wound dressing"/>
    <s v="Paediatric Surgery"/>
    <s v="Dr Dummy 07"/>
    <d v="2026-06-30T10:38:00"/>
    <d v="2026-06-30T11:42:00"/>
    <m/>
    <m/>
    <n v="1"/>
    <s v="JUNE-26-dummy-data.xlsx"/>
    <b v="0"/>
    <m/>
  </r>
  <r>
    <x v="1"/>
    <x v="3"/>
    <x v="18"/>
    <x v="5"/>
    <x v="0"/>
    <x v="0"/>
    <x v="0"/>
    <x v="10"/>
    <x v="1"/>
    <n v="1"/>
    <s v="St Dhh Main Theatre"/>
    <d v="2026-06-30T00:00:00"/>
    <d v="2026-06-30T09:00:00"/>
    <d v="2026-06-30T15:00:00"/>
    <s v="694364249193"/>
    <s v="60226488"/>
    <s v="Paediatric circumcision"/>
    <m/>
    <s v="Paediatric Surgery"/>
    <s v="Dr Dummy 07"/>
    <d v="2026-06-30T13:34:00"/>
    <d v="2026-06-30T14:32:00"/>
    <m/>
    <m/>
    <n v="1"/>
    <s v="JUNE-26-dummy-data.xlsx"/>
    <b v="0"/>
    <m/>
  </r>
  <r>
    <x v="1"/>
    <x v="3"/>
    <x v="18"/>
    <x v="5"/>
    <x v="1"/>
    <x v="0"/>
    <x v="0"/>
    <x v="10"/>
    <x v="0"/>
    <n v="1"/>
    <s v="St Dhh Main Theatre"/>
    <d v="2026-07-06T00:00:00"/>
    <d v="2026-07-06T08:00:00"/>
    <d v="2026-07-06T14:00:00"/>
    <m/>
    <m/>
    <m/>
    <m/>
    <m/>
    <m/>
    <m/>
    <m/>
    <n v="4"/>
    <n v="0"/>
    <n v="4"/>
    <s v="JULY-26-dummy-data.xlsx"/>
    <b v="0"/>
    <n v="0"/>
  </r>
  <r>
    <x v="1"/>
    <x v="3"/>
    <x v="18"/>
    <x v="5"/>
    <x v="1"/>
    <x v="0"/>
    <x v="0"/>
    <x v="10"/>
    <x v="1"/>
    <n v="1"/>
    <s v="St Dhh Main Theatre"/>
    <d v="2026-07-06T00:00:00"/>
    <d v="2026-07-06T08:00:00"/>
    <d v="2026-07-06T14:00:00"/>
    <s v="712270433897"/>
    <s v="70202772"/>
    <s v="Paediatric circumcision"/>
    <m/>
    <s v="Paediatric Surgery"/>
    <s v="Dr Dummy 03"/>
    <d v="2026-07-06T11:05:00"/>
    <d v="2026-07-06T11:53:00"/>
    <m/>
    <m/>
    <n v="1"/>
    <s v="JULY-26-dummy-data.xlsx"/>
    <b v="0"/>
    <m/>
  </r>
  <r>
    <x v="1"/>
    <x v="3"/>
    <x v="18"/>
    <x v="5"/>
    <x v="1"/>
    <x v="0"/>
    <x v="0"/>
    <x v="10"/>
    <x v="1"/>
    <n v="1"/>
    <s v="St Dhh Main Theatre"/>
    <d v="2026-07-06T00:00:00"/>
    <d v="2026-07-06T08:00:00"/>
    <d v="2026-07-06T14:00:00"/>
    <s v="745134378294"/>
    <s v="70073911"/>
    <s v="Orchidopexy"/>
    <m/>
    <s v="Paediatric Surgery"/>
    <s v="Dr Dummy 03"/>
    <d v="2026-07-06T08:08:00"/>
    <d v="2026-07-06T08:51:00"/>
    <m/>
    <m/>
    <n v="1"/>
    <s v="JULY-26-dummy-data.xlsx"/>
    <b v="0"/>
    <m/>
  </r>
  <r>
    <x v="1"/>
    <x v="3"/>
    <x v="18"/>
    <x v="5"/>
    <x v="1"/>
    <x v="0"/>
    <x v="0"/>
    <x v="10"/>
    <x v="1"/>
    <n v="1"/>
    <s v="St Dhh Main Theatre"/>
    <d v="2026-07-06T00:00:00"/>
    <d v="2026-07-06T08:00:00"/>
    <d v="2026-07-06T14:00:00"/>
    <s v="787011070432"/>
    <s v="70076857"/>
    <s v="Orchidopexy"/>
    <s v="Wound closure"/>
    <s v="Paediatric Surgery"/>
    <s v="Dr Dummy 03"/>
    <d v="2026-07-06T12:36:00"/>
    <d v="2026-07-06T13:34:00"/>
    <m/>
    <m/>
    <n v="1"/>
    <s v="JULY-26-dummy-data.xlsx"/>
    <b v="0"/>
    <m/>
  </r>
  <r>
    <x v="1"/>
    <x v="3"/>
    <x v="18"/>
    <x v="5"/>
    <x v="1"/>
    <x v="0"/>
    <x v="0"/>
    <x v="10"/>
    <x v="1"/>
    <n v="1"/>
    <s v="St Dhh Main Theatre"/>
    <d v="2026-07-06T00:00:00"/>
    <d v="2026-07-06T08:00:00"/>
    <d v="2026-07-06T14:00:00"/>
    <s v="799035883950"/>
    <s v="70085020"/>
    <s v="Paediatric hernia repair"/>
    <m/>
    <s v="Paediatric Surgery"/>
    <s v="Dr Dummy 03"/>
    <d v="2026-07-06T09:34:00"/>
    <d v="2026-07-06T10:33:00"/>
    <m/>
    <m/>
    <n v="1"/>
    <s v="JULY-26-dummy-data.xlsx"/>
    <b v="0"/>
    <m/>
  </r>
  <r>
    <x v="1"/>
    <x v="3"/>
    <x v="18"/>
    <x v="6"/>
    <x v="1"/>
    <x v="0"/>
    <x v="0"/>
    <x v="10"/>
    <x v="0"/>
    <n v="1"/>
    <s v="St Dhh Main Theatre"/>
    <d v="2026-07-07T00:00:00"/>
    <d v="2026-07-07T07:30:00"/>
    <d v="2026-07-07T14:30:00"/>
    <m/>
    <m/>
    <m/>
    <m/>
    <m/>
    <m/>
    <m/>
    <m/>
    <n v="4"/>
    <n v="0"/>
    <n v="4"/>
    <s v="JULY-26-dummy-data.xlsx"/>
    <b v="0"/>
    <n v="0"/>
  </r>
  <r>
    <x v="1"/>
    <x v="3"/>
    <x v="18"/>
    <x v="6"/>
    <x v="1"/>
    <x v="0"/>
    <x v="0"/>
    <x v="10"/>
    <x v="1"/>
    <n v="1"/>
    <s v="St Dhh Main Theatre"/>
    <d v="2026-07-07T00:00:00"/>
    <d v="2026-07-07T07:30:00"/>
    <d v="2026-07-07T14:30:00"/>
    <s v="733980254432"/>
    <s v="70019851"/>
    <s v="Paediatric hernia repair"/>
    <m/>
    <s v="Paediatric Surgery"/>
    <s v="Dr Dummy 04"/>
    <d v="2026-07-07T09:20:00"/>
    <d v="2026-07-07T10:44:00"/>
    <m/>
    <m/>
    <n v="1"/>
    <s v="JULY-26-dummy-data.xlsx"/>
    <b v="0"/>
    <m/>
  </r>
  <r>
    <x v="1"/>
    <x v="3"/>
    <x v="18"/>
    <x v="6"/>
    <x v="1"/>
    <x v="0"/>
    <x v="0"/>
    <x v="10"/>
    <x v="1"/>
    <n v="1"/>
    <s v="St Dhh Main Theatre"/>
    <d v="2026-07-07T00:00:00"/>
    <d v="2026-07-07T07:30:00"/>
    <d v="2026-07-07T14:30:00"/>
    <s v="747009138739"/>
    <s v="70030802"/>
    <s v="Paediatric circumcision"/>
    <s v="Diagnostic examination"/>
    <s v="Paediatric Surgery"/>
    <s v="Dr Dummy 04"/>
    <d v="2026-07-07T12:55:00"/>
    <d v="2026-07-07T14:06:00"/>
    <m/>
    <m/>
    <n v="1"/>
    <s v="JULY-26-dummy-data.xlsx"/>
    <b v="0"/>
    <m/>
  </r>
  <r>
    <x v="1"/>
    <x v="3"/>
    <x v="18"/>
    <x v="6"/>
    <x v="1"/>
    <x v="0"/>
    <x v="0"/>
    <x v="10"/>
    <x v="1"/>
    <n v="1"/>
    <s v="St Dhh Main Theatre"/>
    <d v="2026-07-07T00:00:00"/>
    <d v="2026-07-07T07:30:00"/>
    <d v="2026-07-07T14:30:00"/>
    <s v="767225825227"/>
    <s v="70271031"/>
    <s v="Paediatric circumcision"/>
    <s v="Local anaesthetic infiltration"/>
    <s v="Paediatric Surgery"/>
    <s v="Dr Dummy 04"/>
    <d v="2026-07-07T07:33:00"/>
    <d v="2026-07-07T08:34:00"/>
    <m/>
    <m/>
    <n v="1"/>
    <s v="JULY-26-dummy-data.xlsx"/>
    <b v="0"/>
    <m/>
  </r>
  <r>
    <x v="1"/>
    <x v="3"/>
    <x v="18"/>
    <x v="6"/>
    <x v="1"/>
    <x v="0"/>
    <x v="0"/>
    <x v="10"/>
    <x v="1"/>
    <n v="1"/>
    <s v="St Dhh Main Theatre"/>
    <d v="2026-07-07T00:00:00"/>
    <d v="2026-07-07T07:30:00"/>
    <d v="2026-07-07T14:30:00"/>
    <s v="785216153947"/>
    <s v="70126773"/>
    <s v="Paediatric skin lesion excision"/>
    <m/>
    <s v="Paediatric Surgery"/>
    <s v="Dr Dummy 04"/>
    <d v="2026-07-07T11:11:00"/>
    <d v="2026-07-07T12:21:00"/>
    <m/>
    <m/>
    <n v="1"/>
    <s v="JULY-26-dummy-data.xlsx"/>
    <b v="0"/>
    <m/>
  </r>
  <r>
    <x v="1"/>
    <x v="3"/>
    <x v="18"/>
    <x v="6"/>
    <x v="1"/>
    <x v="0"/>
    <x v="0"/>
    <x v="10"/>
    <x v="0"/>
    <n v="1"/>
    <s v="St Dhh Main Theatre"/>
    <d v="2026-07-09T00:00:00"/>
    <d v="2026-07-09T07:30:00"/>
    <d v="2026-07-09T14:30:00"/>
    <m/>
    <m/>
    <m/>
    <m/>
    <m/>
    <m/>
    <m/>
    <m/>
    <n v="4"/>
    <n v="0"/>
    <n v="4"/>
    <s v="JULY-26-dummy-data.xlsx"/>
    <b v="0"/>
    <n v="0"/>
  </r>
  <r>
    <x v="1"/>
    <x v="3"/>
    <x v="18"/>
    <x v="6"/>
    <x v="1"/>
    <x v="0"/>
    <x v="0"/>
    <x v="10"/>
    <x v="1"/>
    <n v="1"/>
    <s v="St Dhh Main Theatre"/>
    <d v="2026-07-09T00:00:00"/>
    <d v="2026-07-09T07:30:00"/>
    <d v="2026-07-09T14:30:00"/>
    <s v="743476383224"/>
    <s v="70151182"/>
    <s v="Paediatric hernia repair"/>
    <m/>
    <s v="Paediatric Surgery"/>
    <s v="Dr Dummy 24"/>
    <d v="2026-07-09T11:12:00"/>
    <d v="2026-07-09T12:28:00"/>
    <m/>
    <m/>
    <n v="1"/>
    <s v="JULY-26-dummy-data.xlsx"/>
    <b v="0"/>
    <m/>
  </r>
  <r>
    <x v="1"/>
    <x v="3"/>
    <x v="18"/>
    <x v="6"/>
    <x v="1"/>
    <x v="0"/>
    <x v="0"/>
    <x v="10"/>
    <x v="1"/>
    <n v="1"/>
    <s v="St Dhh Main Theatre"/>
    <d v="2026-07-09T00:00:00"/>
    <d v="2026-07-09T07:30:00"/>
    <d v="2026-07-09T14:30:00"/>
    <s v="759272608183"/>
    <s v="70185233"/>
    <s v="Paediatric hernia repair"/>
    <s v="Local anaesthetic infiltration"/>
    <s v="Paediatric Surgery"/>
    <s v="Dr Dummy 24"/>
    <d v="2026-07-09T12:53:00"/>
    <d v="2026-07-09T14:05:00"/>
    <m/>
    <m/>
    <n v="1"/>
    <s v="JULY-26-dummy-data.xlsx"/>
    <b v="0"/>
    <m/>
  </r>
  <r>
    <x v="1"/>
    <x v="3"/>
    <x v="18"/>
    <x v="6"/>
    <x v="1"/>
    <x v="0"/>
    <x v="0"/>
    <x v="10"/>
    <x v="1"/>
    <n v="1"/>
    <s v="St Dhh Main Theatre"/>
    <d v="2026-07-09T00:00:00"/>
    <d v="2026-07-09T07:30:00"/>
    <d v="2026-07-09T14:30:00"/>
    <s v="784549816557"/>
    <s v="70021039"/>
    <s v="Paediatric hernia repair"/>
    <s v="Tissue biopsy"/>
    <s v="Paediatric Surgery"/>
    <s v="Dr Dummy 24"/>
    <d v="2026-07-09T09:22:00"/>
    <d v="2026-07-09T10:38:00"/>
    <m/>
    <m/>
    <n v="1"/>
    <s v="JULY-26-dummy-data.xlsx"/>
    <b v="0"/>
    <m/>
  </r>
  <r>
    <x v="1"/>
    <x v="3"/>
    <x v="18"/>
    <x v="6"/>
    <x v="1"/>
    <x v="0"/>
    <x v="0"/>
    <x v="10"/>
    <x v="1"/>
    <n v="1"/>
    <s v="St Dhh Main Theatre"/>
    <d v="2026-07-09T00:00:00"/>
    <d v="2026-07-09T07:30:00"/>
    <d v="2026-07-09T14:30:00"/>
    <s v="798269120579"/>
    <s v="70094622"/>
    <s v="Paediatric circumcision"/>
    <s v="Diagnostic examination"/>
    <s v="Paediatric Surgery"/>
    <s v="Dr Dummy 24"/>
    <d v="2026-07-09T07:35:00"/>
    <d v="2026-07-09T08:33:00"/>
    <m/>
    <m/>
    <n v="1"/>
    <s v="JULY-26-dummy-data.xlsx"/>
    <b v="0"/>
    <m/>
  </r>
  <r>
    <x v="1"/>
    <x v="3"/>
    <x v="18"/>
    <x v="7"/>
    <x v="0"/>
    <x v="0"/>
    <x v="0"/>
    <x v="10"/>
    <x v="0"/>
    <n v="1"/>
    <s v="St Dhh Main Theatre"/>
    <d v="2026-06-03T00:00:00"/>
    <d v="2026-06-03T07:30:00"/>
    <d v="2026-06-03T15:30:00"/>
    <m/>
    <m/>
    <m/>
    <m/>
    <m/>
    <m/>
    <m/>
    <m/>
    <n v="4"/>
    <n v="0"/>
    <n v="4"/>
    <s v="JUNE-26-dummy-data.xlsx"/>
    <b v="0"/>
    <n v="0"/>
  </r>
  <r>
    <x v="1"/>
    <x v="3"/>
    <x v="18"/>
    <x v="7"/>
    <x v="0"/>
    <x v="0"/>
    <x v="0"/>
    <x v="10"/>
    <x v="1"/>
    <n v="1"/>
    <s v="St Dhh Main Theatre"/>
    <d v="2026-06-03T00:00:00"/>
    <d v="2026-06-03T07:30:00"/>
    <d v="2026-06-03T15:30:00"/>
    <s v="617119768145"/>
    <s v="60017037"/>
    <s v="Orchidopexy"/>
    <s v="Wound dressing"/>
    <s v="Paediatric Surgery"/>
    <s v="Dr Dummy 12"/>
    <d v="2026-06-03T11:39:00"/>
    <d v="2026-06-03T12:45:00"/>
    <m/>
    <m/>
    <n v="1"/>
    <s v="JUNE-26-dummy-data.xlsx"/>
    <b v="0"/>
    <m/>
  </r>
  <r>
    <x v="1"/>
    <x v="3"/>
    <x v="18"/>
    <x v="7"/>
    <x v="0"/>
    <x v="0"/>
    <x v="0"/>
    <x v="10"/>
    <x v="1"/>
    <n v="1"/>
    <s v="St Dhh Main Theatre"/>
    <d v="2026-06-03T00:00:00"/>
    <d v="2026-06-03T07:30:00"/>
    <d v="2026-06-03T15:30:00"/>
    <s v="631654175626"/>
    <s v="60270876"/>
    <s v="Paediatric skin lesion excision"/>
    <m/>
    <s v="Paediatric Surgery"/>
    <s v="Dr Dummy 12"/>
    <d v="2026-06-03T07:40:00"/>
    <d v="2026-06-03T09:00:00"/>
    <m/>
    <m/>
    <n v="1"/>
    <s v="JUNE-26-dummy-data.xlsx"/>
    <b v="0"/>
    <m/>
  </r>
  <r>
    <x v="1"/>
    <x v="3"/>
    <x v="18"/>
    <x v="7"/>
    <x v="0"/>
    <x v="0"/>
    <x v="0"/>
    <x v="10"/>
    <x v="1"/>
    <n v="1"/>
    <s v="St Dhh Main Theatre"/>
    <d v="2026-06-03T00:00:00"/>
    <d v="2026-06-03T07:30:00"/>
    <d v="2026-06-03T15:30:00"/>
    <s v="652443590457"/>
    <s v="60273038"/>
    <s v="Paediatric skin lesion excision"/>
    <m/>
    <s v="Paediatric Surgery"/>
    <s v="Dr Dummy 12"/>
    <d v="2026-06-03T09:33:00"/>
    <d v="2026-06-03T11:05:00"/>
    <m/>
    <m/>
    <n v="1"/>
    <s v="JUNE-26-dummy-data.xlsx"/>
    <b v="0"/>
    <m/>
  </r>
  <r>
    <x v="1"/>
    <x v="3"/>
    <x v="18"/>
    <x v="7"/>
    <x v="0"/>
    <x v="0"/>
    <x v="0"/>
    <x v="10"/>
    <x v="1"/>
    <n v="1"/>
    <s v="St Dhh Main Theatre"/>
    <d v="2026-06-03T00:00:00"/>
    <d v="2026-06-03T07:30:00"/>
    <d v="2026-06-03T15:30:00"/>
    <s v="688742417235"/>
    <s v="60286972"/>
    <s v="Paediatric circumcision"/>
    <m/>
    <s v="Paediatric Surgery"/>
    <s v="Dr Dummy 12"/>
    <d v="2026-06-03T13:39:00"/>
    <d v="2026-06-03T15:14:00"/>
    <m/>
    <m/>
    <n v="1"/>
    <s v="JUNE-26-dummy-data.xlsx"/>
    <b v="0"/>
    <m/>
  </r>
  <r>
    <x v="1"/>
    <x v="3"/>
    <x v="18"/>
    <x v="7"/>
    <x v="0"/>
    <x v="0"/>
    <x v="0"/>
    <x v="10"/>
    <x v="0"/>
    <n v="1"/>
    <s v="St Dhh Main Theatre"/>
    <d v="2026-06-09T00:00:00"/>
    <d v="2026-06-09T09:00:00"/>
    <d v="2026-06-09T17:00:00"/>
    <m/>
    <m/>
    <m/>
    <m/>
    <m/>
    <m/>
    <m/>
    <m/>
    <n v="4"/>
    <n v="0"/>
    <n v="4"/>
    <s v="JUNE-26-dummy-data.xlsx"/>
    <b v="0"/>
    <n v="0"/>
  </r>
  <r>
    <x v="1"/>
    <x v="3"/>
    <x v="18"/>
    <x v="7"/>
    <x v="0"/>
    <x v="0"/>
    <x v="0"/>
    <x v="10"/>
    <x v="1"/>
    <n v="1"/>
    <s v="St Dhh Main Theatre"/>
    <d v="2026-06-09T00:00:00"/>
    <d v="2026-06-09T09:00:00"/>
    <d v="2026-06-09T17:00:00"/>
    <s v="602396369026"/>
    <s v="60119283"/>
    <s v="Paediatric hernia repair"/>
    <m/>
    <s v="Paediatric Surgery"/>
    <s v="Dr Dummy 02"/>
    <d v="2026-06-09T13:04:00"/>
    <d v="2026-06-09T14:06:00"/>
    <m/>
    <m/>
    <n v="1"/>
    <s v="JUNE-26-dummy-data.xlsx"/>
    <b v="0"/>
    <m/>
  </r>
  <r>
    <x v="1"/>
    <x v="3"/>
    <x v="18"/>
    <x v="7"/>
    <x v="0"/>
    <x v="0"/>
    <x v="0"/>
    <x v="10"/>
    <x v="1"/>
    <n v="1"/>
    <s v="St Dhh Main Theatre"/>
    <d v="2026-06-09T00:00:00"/>
    <d v="2026-06-09T09:00:00"/>
    <d v="2026-06-09T17:00:00"/>
    <s v="639841003389"/>
    <s v="60209323"/>
    <s v="Orchidopexy"/>
    <m/>
    <s v="Paediatric Surgery"/>
    <s v="Dr Dummy 02"/>
    <d v="2026-06-09T09:06:00"/>
    <d v="2026-06-09T10:30:00"/>
    <m/>
    <m/>
    <n v="1"/>
    <s v="JUNE-26-dummy-data.xlsx"/>
    <b v="0"/>
    <m/>
  </r>
  <r>
    <x v="1"/>
    <x v="3"/>
    <x v="18"/>
    <x v="7"/>
    <x v="0"/>
    <x v="0"/>
    <x v="0"/>
    <x v="10"/>
    <x v="1"/>
    <n v="1"/>
    <s v="St Dhh Main Theatre"/>
    <d v="2026-06-09T00:00:00"/>
    <d v="2026-06-09T09:00:00"/>
    <d v="2026-06-09T17:00:00"/>
    <s v="662251829588"/>
    <s v="60150758"/>
    <s v="Paediatric hernia repair"/>
    <m/>
    <s v="Paediatric Surgery"/>
    <s v="Dr Dummy 02"/>
    <d v="2026-06-09T15:02:00"/>
    <d v="2026-06-09T16:17:00"/>
    <m/>
    <m/>
    <n v="1"/>
    <s v="JUNE-26-dummy-data.xlsx"/>
    <b v="0"/>
    <m/>
  </r>
  <r>
    <x v="1"/>
    <x v="3"/>
    <x v="18"/>
    <x v="7"/>
    <x v="0"/>
    <x v="0"/>
    <x v="0"/>
    <x v="10"/>
    <x v="1"/>
    <n v="1"/>
    <s v="St Dhh Main Theatre"/>
    <d v="2026-06-09T00:00:00"/>
    <d v="2026-06-09T09:00:00"/>
    <d v="2026-06-09T17:00:00"/>
    <s v="688818318256"/>
    <s v="60104410"/>
    <s v="Orchidopexy"/>
    <m/>
    <s v="Paediatric Surgery"/>
    <s v="Dr Dummy 02"/>
    <d v="2026-06-09T11:11:00"/>
    <d v="2026-06-09T12:25:00"/>
    <m/>
    <m/>
    <n v="1"/>
    <s v="JUNE-26-dummy-data.xlsx"/>
    <b v="0"/>
    <m/>
  </r>
  <r>
    <x v="1"/>
    <x v="3"/>
    <x v="18"/>
    <x v="7"/>
    <x v="0"/>
    <x v="0"/>
    <x v="0"/>
    <x v="10"/>
    <x v="0"/>
    <n v="1"/>
    <s v="St Dhh Main Theatre"/>
    <d v="2026-06-16T00:00:00"/>
    <d v="2026-06-16T09:00:00"/>
    <d v="2026-06-16T17:00:00"/>
    <m/>
    <m/>
    <m/>
    <m/>
    <m/>
    <m/>
    <m/>
    <m/>
    <n v="4"/>
    <n v="0"/>
    <n v="4"/>
    <s v="JUNE-26-dummy-data.xlsx"/>
    <b v="0"/>
    <n v="0"/>
  </r>
  <r>
    <x v="1"/>
    <x v="3"/>
    <x v="18"/>
    <x v="7"/>
    <x v="0"/>
    <x v="0"/>
    <x v="0"/>
    <x v="10"/>
    <x v="1"/>
    <n v="1"/>
    <s v="St Dhh Main Theatre"/>
    <d v="2026-06-16T00:00:00"/>
    <d v="2026-06-16T09:00:00"/>
    <d v="2026-06-16T17:00:00"/>
    <s v="611497812974"/>
    <s v="60062243"/>
    <s v="Paediatric circumcision"/>
    <s v="Diagnostic examination"/>
    <s v="Paediatric Surgery"/>
    <s v="Dr Dummy 16"/>
    <d v="2026-06-16T09:08:00"/>
    <d v="2026-06-16T10:33:00"/>
    <m/>
    <m/>
    <n v="1"/>
    <s v="JUNE-26-dummy-data.xlsx"/>
    <b v="0"/>
    <m/>
  </r>
  <r>
    <x v="1"/>
    <x v="3"/>
    <x v="18"/>
    <x v="7"/>
    <x v="0"/>
    <x v="0"/>
    <x v="0"/>
    <x v="10"/>
    <x v="1"/>
    <n v="1"/>
    <s v="St Dhh Main Theatre"/>
    <d v="2026-06-16T00:00:00"/>
    <d v="2026-06-16T09:00:00"/>
    <d v="2026-06-16T17:00:00"/>
    <s v="649997761984"/>
    <s v="60145125"/>
    <s v="Paediatric hernia repair"/>
    <m/>
    <s v="Paediatric Surgery"/>
    <s v="Dr Dummy 16"/>
    <d v="2026-06-16T15:10:00"/>
    <d v="2026-06-16T16:31:00"/>
    <m/>
    <m/>
    <n v="1"/>
    <s v="JUNE-26-dummy-data.xlsx"/>
    <b v="0"/>
    <m/>
  </r>
  <r>
    <x v="1"/>
    <x v="3"/>
    <x v="18"/>
    <x v="7"/>
    <x v="0"/>
    <x v="0"/>
    <x v="0"/>
    <x v="10"/>
    <x v="1"/>
    <n v="1"/>
    <s v="St Dhh Main Theatre"/>
    <d v="2026-06-16T00:00:00"/>
    <d v="2026-06-16T09:00:00"/>
    <d v="2026-06-16T17:00:00"/>
    <s v="687251750891"/>
    <s v="60132780"/>
    <s v="Paediatric skin lesion excision"/>
    <m/>
    <s v="Paediatric Surgery"/>
    <s v="Dr Dummy 16"/>
    <d v="2026-06-16T11:04:00"/>
    <d v="2026-06-16T12:25:00"/>
    <m/>
    <m/>
    <n v="1"/>
    <s v="JUNE-26-dummy-data.xlsx"/>
    <b v="0"/>
    <m/>
  </r>
  <r>
    <x v="1"/>
    <x v="3"/>
    <x v="18"/>
    <x v="7"/>
    <x v="0"/>
    <x v="0"/>
    <x v="0"/>
    <x v="10"/>
    <x v="1"/>
    <n v="1"/>
    <s v="St Dhh Main Theatre"/>
    <d v="2026-06-16T00:00:00"/>
    <d v="2026-06-16T09:00:00"/>
    <d v="2026-06-16T17:00:00"/>
    <s v="691513854962"/>
    <s v="60069120"/>
    <s v="Paediatric hernia repair"/>
    <m/>
    <s v="Paediatric Surgery"/>
    <s v="Dr Dummy 16"/>
    <d v="2026-06-16T13:04:00"/>
    <d v="2026-06-16T14:24:00"/>
    <m/>
    <m/>
    <n v="1"/>
    <s v="JUNE-26-dummy-data.xlsx"/>
    <b v="0"/>
    <m/>
  </r>
  <r>
    <x v="1"/>
    <x v="3"/>
    <x v="18"/>
    <x v="7"/>
    <x v="0"/>
    <x v="0"/>
    <x v="0"/>
    <x v="10"/>
    <x v="0"/>
    <n v="1"/>
    <s v="St Dhh Main Theatre"/>
    <d v="2026-06-20T00:00:00"/>
    <d v="2026-06-20T09:00:00"/>
    <d v="2026-06-20T17:00:00"/>
    <m/>
    <m/>
    <m/>
    <m/>
    <m/>
    <m/>
    <m/>
    <m/>
    <n v="4"/>
    <n v="0"/>
    <n v="4"/>
    <s v="JUNE-26-dummy-data.xlsx"/>
    <b v="0"/>
    <n v="0"/>
  </r>
  <r>
    <x v="1"/>
    <x v="3"/>
    <x v="18"/>
    <x v="7"/>
    <x v="0"/>
    <x v="0"/>
    <x v="0"/>
    <x v="10"/>
    <x v="1"/>
    <n v="1"/>
    <s v="St Dhh Main Theatre"/>
    <d v="2026-06-20T00:00:00"/>
    <d v="2026-06-20T09:00:00"/>
    <d v="2026-06-20T17:00:00"/>
    <s v="611880673374"/>
    <s v="60004368"/>
    <s v="Paediatric circumcision"/>
    <m/>
    <s v="Paediatric Surgery"/>
    <s v="Dr Dummy 03"/>
    <d v="2026-06-20T13:05:00"/>
    <d v="2026-06-20T14:25:00"/>
    <m/>
    <m/>
    <n v="1"/>
    <s v="JUNE-26-dummy-data.xlsx"/>
    <b v="0"/>
    <m/>
  </r>
  <r>
    <x v="1"/>
    <x v="3"/>
    <x v="18"/>
    <x v="7"/>
    <x v="0"/>
    <x v="0"/>
    <x v="0"/>
    <x v="10"/>
    <x v="1"/>
    <n v="1"/>
    <s v="St Dhh Main Theatre"/>
    <d v="2026-06-20T00:00:00"/>
    <d v="2026-06-20T09:00:00"/>
    <d v="2026-06-20T17:00:00"/>
    <s v="623071282636"/>
    <s v="60151010"/>
    <s v="Paediatric skin lesion excision"/>
    <m/>
    <s v="Paediatric Surgery"/>
    <s v="Dr Dummy 03"/>
    <d v="2026-06-20T09:06:00"/>
    <d v="2026-06-20T10:34:00"/>
    <m/>
    <m/>
    <n v="1"/>
    <s v="JUNE-26-dummy-data.xlsx"/>
    <b v="0"/>
    <m/>
  </r>
  <r>
    <x v="1"/>
    <x v="3"/>
    <x v="18"/>
    <x v="7"/>
    <x v="0"/>
    <x v="0"/>
    <x v="0"/>
    <x v="10"/>
    <x v="1"/>
    <n v="1"/>
    <s v="St Dhh Main Theatre"/>
    <d v="2026-06-20T00:00:00"/>
    <d v="2026-06-20T09:00:00"/>
    <d v="2026-06-20T17:00:00"/>
    <s v="639534354675"/>
    <s v="60135968"/>
    <s v="Paediatric hernia repair"/>
    <m/>
    <s v="Paediatric Surgery"/>
    <s v="Dr Dummy 03"/>
    <d v="2026-06-20T11:08:00"/>
    <d v="2026-06-20T12:31:00"/>
    <m/>
    <m/>
    <n v="1"/>
    <s v="JUNE-26-dummy-data.xlsx"/>
    <b v="0"/>
    <m/>
  </r>
  <r>
    <x v="1"/>
    <x v="3"/>
    <x v="18"/>
    <x v="7"/>
    <x v="0"/>
    <x v="0"/>
    <x v="0"/>
    <x v="10"/>
    <x v="1"/>
    <n v="1"/>
    <s v="St Dhh Main Theatre"/>
    <d v="2026-06-20T00:00:00"/>
    <d v="2026-06-20T09:00:00"/>
    <d v="2026-06-20T17:00:00"/>
    <s v="658452256861"/>
    <s v="60199379"/>
    <s v="Paediatric skin lesion excision"/>
    <m/>
    <s v="Paediatric Surgery"/>
    <s v="Dr Dummy 03"/>
    <d v="2026-06-20T15:06:00"/>
    <d v="2026-06-20T16:14:00"/>
    <m/>
    <m/>
    <n v="1"/>
    <s v="JUNE-26-dummy-data.xlsx"/>
    <b v="0"/>
    <m/>
  </r>
  <r>
    <x v="1"/>
    <x v="3"/>
    <x v="18"/>
    <x v="7"/>
    <x v="1"/>
    <x v="0"/>
    <x v="0"/>
    <x v="10"/>
    <x v="0"/>
    <n v="1"/>
    <s v="St Dhh Main Theatre"/>
    <d v="2026-07-01T00:00:00"/>
    <d v="2026-07-01T09:00:00"/>
    <d v="2026-07-01T17:00:00"/>
    <m/>
    <m/>
    <m/>
    <m/>
    <m/>
    <m/>
    <m/>
    <m/>
    <n v="4"/>
    <n v="0"/>
    <n v="4"/>
    <s v="JULY-26-dummy-data.xlsx"/>
    <b v="0"/>
    <n v="0"/>
  </r>
  <r>
    <x v="1"/>
    <x v="3"/>
    <x v="18"/>
    <x v="7"/>
    <x v="1"/>
    <x v="0"/>
    <x v="0"/>
    <x v="10"/>
    <x v="1"/>
    <n v="1"/>
    <s v="St Dhh Main Theatre"/>
    <d v="2026-07-01T00:00:00"/>
    <d v="2026-07-01T09:00:00"/>
    <d v="2026-07-01T17:00:00"/>
    <s v="757629690528"/>
    <s v="70252702"/>
    <s v="Orchidopexy"/>
    <m/>
    <s v="Paediatric Surgery"/>
    <s v="Dr Dummy 13"/>
    <d v="2026-07-01T13:08:00"/>
    <d v="2026-07-01T14:19:00"/>
    <m/>
    <m/>
    <n v="1"/>
    <s v="JULY-26-dummy-data.xlsx"/>
    <b v="0"/>
    <m/>
  </r>
  <r>
    <x v="1"/>
    <x v="3"/>
    <x v="18"/>
    <x v="7"/>
    <x v="1"/>
    <x v="0"/>
    <x v="0"/>
    <x v="10"/>
    <x v="1"/>
    <n v="1"/>
    <s v="St Dhh Main Theatre"/>
    <d v="2026-07-01T00:00:00"/>
    <d v="2026-07-01T09:00:00"/>
    <d v="2026-07-01T17:00:00"/>
    <s v="771033897645"/>
    <s v="70066261"/>
    <s v="Paediatric skin lesion excision"/>
    <m/>
    <s v="Paediatric Surgery"/>
    <s v="Dr Dummy 13"/>
    <d v="2026-07-01T15:09:00"/>
    <d v="2026-07-01T16:12:00"/>
    <m/>
    <m/>
    <n v="1"/>
    <s v="JULY-26-dummy-data.xlsx"/>
    <b v="0"/>
    <m/>
  </r>
  <r>
    <x v="1"/>
    <x v="3"/>
    <x v="18"/>
    <x v="7"/>
    <x v="1"/>
    <x v="0"/>
    <x v="0"/>
    <x v="10"/>
    <x v="1"/>
    <n v="1"/>
    <s v="St Dhh Main Theatre"/>
    <d v="2026-07-01T00:00:00"/>
    <d v="2026-07-01T09:00:00"/>
    <d v="2026-07-01T17:00:00"/>
    <s v="789836490386"/>
    <s v="70023305"/>
    <s v="Paediatric skin lesion excision"/>
    <s v="Wound closure"/>
    <s v="Paediatric Surgery"/>
    <s v="Dr Dummy 13"/>
    <d v="2026-07-01T11:03:00"/>
    <d v="2026-07-01T12:20:00"/>
    <m/>
    <m/>
    <n v="1"/>
    <s v="JULY-26-dummy-data.xlsx"/>
    <b v="0"/>
    <m/>
  </r>
  <r>
    <x v="1"/>
    <x v="3"/>
    <x v="18"/>
    <x v="7"/>
    <x v="1"/>
    <x v="0"/>
    <x v="0"/>
    <x v="10"/>
    <x v="1"/>
    <n v="1"/>
    <s v="St Dhh Main Theatre"/>
    <d v="2026-07-01T00:00:00"/>
    <d v="2026-07-01T09:00:00"/>
    <d v="2026-07-01T17:00:00"/>
    <s v="789985049561"/>
    <s v="70264688"/>
    <s v="Paediatric circumcision"/>
    <m/>
    <s v="Paediatric Surgery"/>
    <s v="Dr Dummy 13"/>
    <d v="2026-07-01T09:04:00"/>
    <d v="2026-07-01T10:33:00"/>
    <m/>
    <m/>
    <n v="1"/>
    <s v="JULY-26-dummy-data.xlsx"/>
    <b v="0"/>
    <m/>
  </r>
  <r>
    <x v="1"/>
    <x v="3"/>
    <x v="18"/>
    <x v="7"/>
    <x v="1"/>
    <x v="0"/>
    <x v="0"/>
    <x v="10"/>
    <x v="0"/>
    <n v="1"/>
    <s v="St Dhh Main Theatre"/>
    <d v="2026-07-08T00:00:00"/>
    <d v="2026-07-08T08:30:00"/>
    <d v="2026-07-08T16:30:00"/>
    <m/>
    <m/>
    <m/>
    <m/>
    <m/>
    <m/>
    <m/>
    <m/>
    <n v="4"/>
    <n v="0"/>
    <n v="4"/>
    <s v="JULY-26-dummy-data.xlsx"/>
    <b v="0"/>
    <n v="0"/>
  </r>
  <r>
    <x v="1"/>
    <x v="3"/>
    <x v="18"/>
    <x v="7"/>
    <x v="1"/>
    <x v="0"/>
    <x v="0"/>
    <x v="10"/>
    <x v="1"/>
    <n v="1"/>
    <s v="St Dhh Main Theatre"/>
    <d v="2026-07-08T00:00:00"/>
    <d v="2026-07-08T08:30:00"/>
    <d v="2026-07-08T16:30:00"/>
    <s v="719247904862"/>
    <s v="70127342"/>
    <s v="Paediatric circumcision"/>
    <s v="Wound closure"/>
    <s v="Paediatric Surgery"/>
    <s v="Dr Dummy 20"/>
    <d v="2026-07-08T10:42:00"/>
    <d v="2026-07-08T12:16:00"/>
    <m/>
    <m/>
    <n v="1"/>
    <s v="JULY-26-dummy-data.xlsx"/>
    <b v="0"/>
    <m/>
  </r>
  <r>
    <x v="1"/>
    <x v="3"/>
    <x v="18"/>
    <x v="7"/>
    <x v="1"/>
    <x v="0"/>
    <x v="0"/>
    <x v="10"/>
    <x v="1"/>
    <n v="1"/>
    <s v="St Dhh Main Theatre"/>
    <d v="2026-07-08T00:00:00"/>
    <d v="2026-07-08T08:30:00"/>
    <d v="2026-07-08T16:30:00"/>
    <s v="727481444133"/>
    <s v="70223208"/>
    <s v="Paediatric hernia repair"/>
    <s v="Local anaesthetic infiltration"/>
    <s v="Paediatric Surgery"/>
    <s v="Dr Dummy 20"/>
    <d v="2026-07-08T12:42:00"/>
    <d v="2026-07-08T14:11:00"/>
    <m/>
    <m/>
    <n v="1"/>
    <s v="JULY-26-dummy-data.xlsx"/>
    <b v="0"/>
    <m/>
  </r>
  <r>
    <x v="1"/>
    <x v="3"/>
    <x v="18"/>
    <x v="7"/>
    <x v="1"/>
    <x v="0"/>
    <x v="0"/>
    <x v="10"/>
    <x v="1"/>
    <n v="1"/>
    <s v="St Dhh Main Theatre"/>
    <d v="2026-07-08T00:00:00"/>
    <d v="2026-07-08T08:30:00"/>
    <d v="2026-07-08T16:30:00"/>
    <s v="739684413675"/>
    <s v="70066843"/>
    <s v="Orchidopexy"/>
    <s v="Local anaesthetic infiltration"/>
    <s v="Paediatric Surgery"/>
    <s v="Dr Dummy 20"/>
    <d v="2026-07-08T14:38:00"/>
    <d v="2026-07-08T16:09:00"/>
    <m/>
    <m/>
    <n v="1"/>
    <s v="JULY-26-dummy-data.xlsx"/>
    <b v="0"/>
    <m/>
  </r>
  <r>
    <x v="1"/>
    <x v="3"/>
    <x v="18"/>
    <x v="7"/>
    <x v="1"/>
    <x v="0"/>
    <x v="0"/>
    <x v="10"/>
    <x v="1"/>
    <n v="1"/>
    <s v="St Dhh Main Theatre"/>
    <d v="2026-07-08T00:00:00"/>
    <d v="2026-07-08T08:30:00"/>
    <d v="2026-07-08T16:30:00"/>
    <s v="746519779320"/>
    <s v="70177841"/>
    <s v="Paediatric circumcision"/>
    <s v="Wound closure"/>
    <s v="Paediatric Surgery"/>
    <s v="Dr Dummy 20"/>
    <d v="2026-07-08T08:36:00"/>
    <d v="2026-07-08T09:40:00"/>
    <m/>
    <m/>
    <n v="1"/>
    <s v="JULY-26-dummy-data.xlsx"/>
    <b v="0"/>
    <m/>
  </r>
  <r>
    <x v="1"/>
    <x v="3"/>
    <x v="18"/>
    <x v="7"/>
    <x v="1"/>
    <x v="0"/>
    <x v="0"/>
    <x v="10"/>
    <x v="0"/>
    <n v="1"/>
    <s v="St Dhh Main Theatre"/>
    <d v="2026-07-13T00:00:00"/>
    <d v="2026-07-13T08:30:00"/>
    <d v="2026-07-13T16:30:00"/>
    <m/>
    <m/>
    <m/>
    <m/>
    <m/>
    <m/>
    <m/>
    <m/>
    <n v="4"/>
    <n v="0"/>
    <n v="4"/>
    <s v="JULY-26-dummy-data.xlsx"/>
    <b v="0"/>
    <n v="0"/>
  </r>
  <r>
    <x v="1"/>
    <x v="3"/>
    <x v="18"/>
    <x v="7"/>
    <x v="1"/>
    <x v="0"/>
    <x v="0"/>
    <x v="10"/>
    <x v="1"/>
    <n v="1"/>
    <s v="St Dhh Main Theatre"/>
    <d v="2026-07-13T00:00:00"/>
    <d v="2026-07-13T08:30:00"/>
    <d v="2026-07-13T16:30:00"/>
    <s v="703432640456"/>
    <s v="70118388"/>
    <s v="Orchidopexy"/>
    <m/>
    <s v="Paediatric Surgery"/>
    <s v="Dr Dummy 16"/>
    <d v="2026-07-13T08:35:00"/>
    <d v="2026-07-13T10:00:00"/>
    <m/>
    <m/>
    <n v="1"/>
    <s v="JULY-26-dummy-data.xlsx"/>
    <b v="0"/>
    <m/>
  </r>
  <r>
    <x v="1"/>
    <x v="3"/>
    <x v="18"/>
    <x v="7"/>
    <x v="1"/>
    <x v="0"/>
    <x v="0"/>
    <x v="10"/>
    <x v="1"/>
    <n v="1"/>
    <s v="St Dhh Main Theatre"/>
    <d v="2026-07-13T00:00:00"/>
    <d v="2026-07-13T08:30:00"/>
    <d v="2026-07-13T16:30:00"/>
    <s v="720000263396"/>
    <s v="70186110"/>
    <s v="Paediatric circumcision"/>
    <s v="Wound dressing"/>
    <s v="Paediatric Surgery"/>
    <s v="Dr Dummy 16"/>
    <d v="2026-07-13T14:35:00"/>
    <d v="2026-07-13T16:09:00"/>
    <m/>
    <m/>
    <n v="1"/>
    <s v="JULY-26-dummy-data.xlsx"/>
    <b v="0"/>
    <m/>
  </r>
  <r>
    <x v="1"/>
    <x v="3"/>
    <x v="18"/>
    <x v="7"/>
    <x v="1"/>
    <x v="0"/>
    <x v="0"/>
    <x v="10"/>
    <x v="1"/>
    <n v="1"/>
    <s v="St Dhh Main Theatre"/>
    <d v="2026-07-13T00:00:00"/>
    <d v="2026-07-13T08:30:00"/>
    <d v="2026-07-13T16:30:00"/>
    <s v="731151903071"/>
    <s v="70135199"/>
    <s v="Paediatric hernia repair"/>
    <s v="Tissue biopsy"/>
    <s v="Paediatric Surgery"/>
    <s v="Dr Dummy 16"/>
    <d v="2026-07-13T12:33:00"/>
    <d v="2026-07-13T14:04:00"/>
    <m/>
    <m/>
    <n v="1"/>
    <s v="JULY-26-dummy-data.xlsx"/>
    <b v="0"/>
    <m/>
  </r>
  <r>
    <x v="1"/>
    <x v="3"/>
    <x v="18"/>
    <x v="7"/>
    <x v="1"/>
    <x v="0"/>
    <x v="0"/>
    <x v="10"/>
    <x v="1"/>
    <n v="1"/>
    <s v="St Dhh Main Theatre"/>
    <d v="2026-07-13T00:00:00"/>
    <d v="2026-07-13T08:30:00"/>
    <d v="2026-07-13T16:30:00"/>
    <s v="797606928855"/>
    <s v="70290582"/>
    <s v="Paediatric hernia repair"/>
    <m/>
    <s v="Paediatric Surgery"/>
    <s v="Dr Dummy 16"/>
    <d v="2026-07-13T10:39:00"/>
    <d v="2026-07-13T12:13:00"/>
    <m/>
    <m/>
    <n v="1"/>
    <s v="JULY-26-dummy-data.xlsx"/>
    <b v="0"/>
    <m/>
  </r>
  <r>
    <x v="1"/>
    <x v="3"/>
    <x v="18"/>
    <x v="7"/>
    <x v="2"/>
    <x v="0"/>
    <x v="0"/>
    <x v="10"/>
    <x v="0"/>
    <n v="1"/>
    <s v="St Dhh Main Theatre"/>
    <d v="2026-08-04T00:00:00"/>
    <d v="2026-08-04T08:00:00"/>
    <d v="2026-08-04T16:00:00"/>
    <m/>
    <m/>
    <m/>
    <m/>
    <m/>
    <m/>
    <m/>
    <m/>
    <n v="4"/>
    <n v="0"/>
    <n v="4"/>
    <s v="AUGUST-26-dummy-data.xlsx"/>
    <b v="0"/>
    <n v="0"/>
  </r>
  <r>
    <x v="1"/>
    <x v="3"/>
    <x v="18"/>
    <x v="7"/>
    <x v="2"/>
    <x v="0"/>
    <x v="0"/>
    <x v="10"/>
    <x v="1"/>
    <n v="1"/>
    <s v="St Dhh Main Theatre"/>
    <d v="2026-08-04T00:00:00"/>
    <d v="2026-08-04T08:00:00"/>
    <d v="2026-08-04T16:00:00"/>
    <s v="928005204605"/>
    <s v="960409"/>
    <s v="Paediatric hernia repair"/>
    <s v="Diagnostic examination"/>
    <s v="Paediatric Surgery"/>
    <s v="Dr Dummy 19"/>
    <d v="2026-08-04T12:08:00"/>
    <d v="2026-08-04T13:28:00"/>
    <m/>
    <m/>
    <n v="1"/>
    <s v="AUGUST-26-dummy-data.xlsx"/>
    <b v="0"/>
    <m/>
  </r>
  <r>
    <x v="1"/>
    <x v="3"/>
    <x v="18"/>
    <x v="7"/>
    <x v="2"/>
    <x v="0"/>
    <x v="0"/>
    <x v="10"/>
    <x v="1"/>
    <n v="1"/>
    <s v="St Dhh Main Theatre"/>
    <d v="2026-08-04T00:00:00"/>
    <d v="2026-08-04T08:00:00"/>
    <d v="2026-08-04T16:00:00"/>
    <s v="934356481860"/>
    <s v="839730"/>
    <s v="Paediatric circumcision"/>
    <m/>
    <s v="Paediatric Surgery"/>
    <s v="Dr Dummy 19"/>
    <d v="2026-08-04T08:09:00"/>
    <d v="2026-08-04T09:43:00"/>
    <m/>
    <m/>
    <n v="1"/>
    <s v="AUGUST-26-dummy-data.xlsx"/>
    <b v="0"/>
    <m/>
  </r>
  <r>
    <x v="1"/>
    <x v="3"/>
    <x v="18"/>
    <x v="7"/>
    <x v="2"/>
    <x v="0"/>
    <x v="0"/>
    <x v="10"/>
    <x v="1"/>
    <n v="1"/>
    <s v="St Dhh Main Theatre"/>
    <d v="2026-08-04T00:00:00"/>
    <d v="2026-08-04T08:00:00"/>
    <d v="2026-08-04T16:00:00"/>
    <s v="955793585348"/>
    <s v="823778"/>
    <s v="Paediatric hernia repair"/>
    <s v="Tissue biopsy"/>
    <s v="Paediatric Surgery"/>
    <s v="Dr Dummy 19"/>
    <d v="2026-08-04T10:11:00"/>
    <d v="2026-08-04T11:42:00"/>
    <m/>
    <m/>
    <n v="1"/>
    <s v="AUGUST-26-dummy-data.xlsx"/>
    <b v="0"/>
    <m/>
  </r>
  <r>
    <x v="1"/>
    <x v="3"/>
    <x v="18"/>
    <x v="7"/>
    <x v="2"/>
    <x v="0"/>
    <x v="0"/>
    <x v="10"/>
    <x v="1"/>
    <n v="1"/>
    <s v="St Dhh Main Theatre"/>
    <d v="2026-08-04T00:00:00"/>
    <d v="2026-08-04T08:00:00"/>
    <d v="2026-08-04T16:00:00"/>
    <s v="979488709335"/>
    <s v="902542"/>
    <s v="Orchidopexy"/>
    <m/>
    <s v="Paediatric Surgery"/>
    <s v="Dr Dummy 19"/>
    <d v="2026-08-04T14:09:00"/>
    <d v="2026-08-04T15:43:00"/>
    <m/>
    <m/>
    <n v="1"/>
    <s v="AUGUST-26-dummy-data.xlsx"/>
    <b v="0"/>
    <m/>
  </r>
  <r>
    <x v="1"/>
    <x v="3"/>
    <x v="18"/>
    <x v="7"/>
    <x v="2"/>
    <x v="0"/>
    <x v="0"/>
    <x v="10"/>
    <x v="0"/>
    <n v="1"/>
    <s v="St Dhh Main Theatre"/>
    <d v="2026-08-13T00:00:00"/>
    <d v="2026-08-13T09:00:00"/>
    <d v="2026-08-13T17:00:00"/>
    <m/>
    <m/>
    <m/>
    <m/>
    <m/>
    <m/>
    <m/>
    <m/>
    <n v="4"/>
    <n v="0"/>
    <n v="4"/>
    <s v="AUGUST-26-dummy-data.xlsx"/>
    <b v="0"/>
    <n v="0"/>
  </r>
  <r>
    <x v="1"/>
    <x v="3"/>
    <x v="18"/>
    <x v="7"/>
    <x v="2"/>
    <x v="0"/>
    <x v="0"/>
    <x v="10"/>
    <x v="1"/>
    <n v="1"/>
    <s v="St Dhh Main Theatre"/>
    <d v="2026-08-13T00:00:00"/>
    <d v="2026-08-13T09:00:00"/>
    <d v="2026-08-13T17:00:00"/>
    <s v="906652761786"/>
    <s v="735757"/>
    <s v="Orchidopexy"/>
    <s v="Diagnostic examination"/>
    <s v="Paediatric Surgery"/>
    <s v="Dr Dummy 11"/>
    <d v="2026-08-13T09:06:00"/>
    <d v="2026-08-13T10:33:00"/>
    <m/>
    <m/>
    <n v="1"/>
    <s v="AUGUST-26-dummy-data.xlsx"/>
    <b v="0"/>
    <m/>
  </r>
  <r>
    <x v="1"/>
    <x v="3"/>
    <x v="18"/>
    <x v="7"/>
    <x v="2"/>
    <x v="0"/>
    <x v="0"/>
    <x v="10"/>
    <x v="1"/>
    <n v="1"/>
    <s v="St Dhh Main Theatre"/>
    <d v="2026-08-13T00:00:00"/>
    <d v="2026-08-13T09:00:00"/>
    <d v="2026-08-13T17:00:00"/>
    <s v="917014121101"/>
    <s v="860597"/>
    <s v="Orchidopexy"/>
    <m/>
    <s v="Paediatric Surgery"/>
    <s v="Dr Dummy 11"/>
    <d v="2026-08-13T15:10:00"/>
    <d v="2026-08-13T16:28:00"/>
    <m/>
    <m/>
    <n v="1"/>
    <s v="AUGUST-26-dummy-data.xlsx"/>
    <b v="0"/>
    <m/>
  </r>
  <r>
    <x v="1"/>
    <x v="3"/>
    <x v="18"/>
    <x v="7"/>
    <x v="2"/>
    <x v="0"/>
    <x v="0"/>
    <x v="10"/>
    <x v="1"/>
    <n v="1"/>
    <s v="St Dhh Main Theatre"/>
    <d v="2026-08-13T00:00:00"/>
    <d v="2026-08-13T09:00:00"/>
    <d v="2026-08-13T17:00:00"/>
    <s v="926593387522"/>
    <s v="945918"/>
    <s v="Orchidopexy"/>
    <m/>
    <s v="Paediatric Surgery"/>
    <s v="Dr Dummy 11"/>
    <d v="2026-08-13T13:10:00"/>
    <d v="2026-08-13T14:32:00"/>
    <m/>
    <m/>
    <n v="1"/>
    <s v="AUGUST-26-dummy-data.xlsx"/>
    <b v="0"/>
    <m/>
  </r>
  <r>
    <x v="1"/>
    <x v="3"/>
    <x v="18"/>
    <x v="7"/>
    <x v="2"/>
    <x v="0"/>
    <x v="0"/>
    <x v="10"/>
    <x v="1"/>
    <n v="1"/>
    <s v="St Dhh Main Theatre"/>
    <d v="2026-08-13T00:00:00"/>
    <d v="2026-08-13T09:00:00"/>
    <d v="2026-08-13T17:00:00"/>
    <s v="944237000168"/>
    <s v="748940"/>
    <s v="Paediatric circumcision"/>
    <s v="Diagnostic examination"/>
    <s v="Paediatric Surgery"/>
    <s v="Dr Dummy 11"/>
    <d v="2026-08-13T11:03:00"/>
    <d v="2026-08-13T12:41:00"/>
    <m/>
    <m/>
    <n v="1"/>
    <s v="AUGUST-26-dummy-data.xlsx"/>
    <b v="0"/>
    <m/>
  </r>
  <r>
    <x v="1"/>
    <x v="3"/>
    <x v="18"/>
    <x v="7"/>
    <x v="2"/>
    <x v="0"/>
    <x v="0"/>
    <x v="10"/>
    <x v="0"/>
    <n v="1"/>
    <s v="St Dhh Main Theatre"/>
    <d v="2026-08-14T00:00:00"/>
    <d v="2026-08-14T08:00:00"/>
    <d v="2026-08-14T16:00:00"/>
    <m/>
    <m/>
    <m/>
    <m/>
    <m/>
    <m/>
    <m/>
    <m/>
    <n v="4"/>
    <n v="0"/>
    <n v="4"/>
    <s v="AUGUST-26-dummy-data.xlsx"/>
    <b v="0"/>
    <n v="0"/>
  </r>
  <r>
    <x v="1"/>
    <x v="3"/>
    <x v="18"/>
    <x v="7"/>
    <x v="2"/>
    <x v="0"/>
    <x v="0"/>
    <x v="10"/>
    <x v="1"/>
    <n v="1"/>
    <s v="St Dhh Main Theatre"/>
    <d v="2026-08-14T00:00:00"/>
    <d v="2026-08-14T08:00:00"/>
    <d v="2026-08-14T16:00:00"/>
    <s v="908165656425"/>
    <s v="888607"/>
    <s v="Paediatric skin lesion excision"/>
    <m/>
    <s v="Paediatric Surgery"/>
    <s v="Dr Dummy 13"/>
    <d v="2026-08-14T10:02:00"/>
    <d v="2026-08-14T11:40:00"/>
    <m/>
    <m/>
    <n v="1"/>
    <s v="AUGUST-26-dummy-data.xlsx"/>
    <b v="0"/>
    <m/>
  </r>
  <r>
    <x v="1"/>
    <x v="3"/>
    <x v="18"/>
    <x v="7"/>
    <x v="2"/>
    <x v="0"/>
    <x v="0"/>
    <x v="10"/>
    <x v="1"/>
    <n v="1"/>
    <s v="St Dhh Main Theatre"/>
    <d v="2026-08-14T00:00:00"/>
    <d v="2026-08-14T08:00:00"/>
    <d v="2026-08-14T16:00:00"/>
    <s v="928332588658"/>
    <s v="777231"/>
    <s v="Paediatric circumcision"/>
    <s v="Wound closure"/>
    <s v="Paediatric Surgery"/>
    <s v="Dr Dummy 13"/>
    <d v="2026-08-14T12:06:00"/>
    <d v="2026-08-14T13:28:00"/>
    <m/>
    <m/>
    <n v="1"/>
    <s v="AUGUST-26-dummy-data.xlsx"/>
    <b v="0"/>
    <m/>
  </r>
  <r>
    <x v="1"/>
    <x v="3"/>
    <x v="18"/>
    <x v="7"/>
    <x v="2"/>
    <x v="0"/>
    <x v="0"/>
    <x v="10"/>
    <x v="1"/>
    <n v="1"/>
    <s v="St Dhh Main Theatre"/>
    <d v="2026-08-14T00:00:00"/>
    <d v="2026-08-14T08:00:00"/>
    <d v="2026-08-14T16:00:00"/>
    <s v="940870117069"/>
    <s v="865668"/>
    <s v="Paediatric skin lesion excision"/>
    <s v="Wound dressing"/>
    <s v="Paediatric Surgery"/>
    <s v="Dr Dummy 13"/>
    <d v="2026-08-14T08:03:00"/>
    <d v="2026-08-14T09:34:00"/>
    <m/>
    <m/>
    <n v="1"/>
    <s v="AUGUST-26-dummy-data.xlsx"/>
    <b v="0"/>
    <m/>
  </r>
  <r>
    <x v="1"/>
    <x v="3"/>
    <x v="18"/>
    <x v="7"/>
    <x v="2"/>
    <x v="0"/>
    <x v="0"/>
    <x v="10"/>
    <x v="1"/>
    <n v="1"/>
    <s v="St Dhh Main Theatre"/>
    <d v="2026-08-14T00:00:00"/>
    <d v="2026-08-14T08:00:00"/>
    <d v="2026-08-14T16:00:00"/>
    <s v="961701800207"/>
    <s v="737796"/>
    <s v="Paediatric circumcision"/>
    <m/>
    <s v="Paediatric Surgery"/>
    <s v="Dr Dummy 13"/>
    <d v="2026-08-14T14:10:00"/>
    <d v="2026-08-14T15:35:00"/>
    <m/>
    <m/>
    <n v="1"/>
    <s v="AUGUST-26-dummy-data.xlsx"/>
    <b v="0"/>
    <m/>
  </r>
  <r>
    <x v="1"/>
    <x v="3"/>
    <x v="18"/>
    <x v="7"/>
    <x v="2"/>
    <x v="0"/>
    <x v="0"/>
    <x v="10"/>
    <x v="0"/>
    <n v="1"/>
    <s v="St Dhh Main Theatre"/>
    <d v="2026-08-21T00:00:00"/>
    <d v="2026-08-21T07:30:00"/>
    <d v="2026-08-21T15:30:00"/>
    <m/>
    <m/>
    <m/>
    <m/>
    <m/>
    <m/>
    <m/>
    <m/>
    <n v="4"/>
    <n v="0"/>
    <n v="4"/>
    <s v="AUGUST-26-dummy-data.xlsx"/>
    <b v="0"/>
    <n v="0"/>
  </r>
  <r>
    <x v="1"/>
    <x v="3"/>
    <x v="18"/>
    <x v="7"/>
    <x v="2"/>
    <x v="0"/>
    <x v="0"/>
    <x v="10"/>
    <x v="1"/>
    <n v="1"/>
    <s v="St Dhh Main Theatre"/>
    <d v="2026-08-21T00:00:00"/>
    <d v="2026-08-21T07:30:00"/>
    <d v="2026-08-21T15:30:00"/>
    <s v="905194545094"/>
    <s v="921341"/>
    <s v="Paediatric circumcision"/>
    <s v="Tissue biopsy"/>
    <s v="Paediatric Surgery"/>
    <s v="Dr Dummy 23"/>
    <d v="2026-08-21T09:36:00"/>
    <d v="2026-08-21T10:56:00"/>
    <m/>
    <m/>
    <n v="1"/>
    <s v="AUGUST-26-dummy-data.xlsx"/>
    <b v="0"/>
    <m/>
  </r>
  <r>
    <x v="1"/>
    <x v="3"/>
    <x v="18"/>
    <x v="7"/>
    <x v="2"/>
    <x v="0"/>
    <x v="0"/>
    <x v="10"/>
    <x v="1"/>
    <n v="1"/>
    <s v="St Dhh Main Theatre"/>
    <d v="2026-08-21T00:00:00"/>
    <d v="2026-08-21T07:30:00"/>
    <d v="2026-08-21T15:30:00"/>
    <s v="907591750286"/>
    <s v="945256"/>
    <s v="Paediatric circumcision"/>
    <m/>
    <s v="Paediatric Surgery"/>
    <s v="Dr Dummy 23"/>
    <d v="2026-08-21T13:37:00"/>
    <d v="2026-08-21T14:47:00"/>
    <m/>
    <m/>
    <n v="1"/>
    <s v="AUGUST-26-dummy-data.xlsx"/>
    <b v="0"/>
    <m/>
  </r>
  <r>
    <x v="1"/>
    <x v="3"/>
    <x v="18"/>
    <x v="7"/>
    <x v="2"/>
    <x v="0"/>
    <x v="0"/>
    <x v="10"/>
    <x v="1"/>
    <n v="1"/>
    <s v="St Dhh Main Theatre"/>
    <d v="2026-08-21T00:00:00"/>
    <d v="2026-08-21T07:30:00"/>
    <d v="2026-08-21T15:30:00"/>
    <s v="924661437794"/>
    <s v="710055"/>
    <s v="Orchidopexy"/>
    <m/>
    <s v="Paediatric Surgery"/>
    <s v="Dr Dummy 23"/>
    <d v="2026-08-21T11:42:00"/>
    <d v="2026-08-21T13:12:00"/>
    <m/>
    <m/>
    <n v="1"/>
    <s v="AUGUST-26-dummy-data.xlsx"/>
    <b v="0"/>
    <m/>
  </r>
  <r>
    <x v="1"/>
    <x v="3"/>
    <x v="18"/>
    <x v="7"/>
    <x v="2"/>
    <x v="0"/>
    <x v="0"/>
    <x v="10"/>
    <x v="1"/>
    <n v="1"/>
    <s v="St Dhh Main Theatre"/>
    <d v="2026-08-21T00:00:00"/>
    <d v="2026-08-21T07:30:00"/>
    <d v="2026-08-21T15:30:00"/>
    <s v="937535785254"/>
    <s v="929674"/>
    <s v="Paediatric hernia repair"/>
    <m/>
    <s v="Paediatric Surgery"/>
    <s v="Dr Dummy 23"/>
    <d v="2026-08-21T07:39:00"/>
    <d v="2026-08-21T08:54:00"/>
    <m/>
    <m/>
    <n v="1"/>
    <s v="AUGUST-26-dummy-data.xlsx"/>
    <b v="0"/>
    <m/>
  </r>
  <r>
    <x v="1"/>
    <x v="3"/>
    <x v="18"/>
    <x v="7"/>
    <x v="2"/>
    <x v="0"/>
    <x v="0"/>
    <x v="10"/>
    <x v="0"/>
    <n v="1"/>
    <s v="St Dhh Main Theatre"/>
    <d v="2026-08-24T00:00:00"/>
    <d v="2026-08-24T08:30:00"/>
    <d v="2026-08-24T16:30:00"/>
    <m/>
    <m/>
    <m/>
    <m/>
    <m/>
    <m/>
    <m/>
    <m/>
    <n v="4"/>
    <n v="0"/>
    <n v="4"/>
    <s v="AUGUST-26-dummy-data.xlsx"/>
    <b v="0"/>
    <n v="0"/>
  </r>
  <r>
    <x v="1"/>
    <x v="3"/>
    <x v="18"/>
    <x v="7"/>
    <x v="2"/>
    <x v="0"/>
    <x v="0"/>
    <x v="10"/>
    <x v="1"/>
    <n v="1"/>
    <s v="St Dhh Main Theatre"/>
    <d v="2026-08-24T00:00:00"/>
    <d v="2026-08-24T08:30:00"/>
    <d v="2026-08-24T16:30:00"/>
    <s v="936515728709"/>
    <s v="900813"/>
    <s v="Paediatric skin lesion excision"/>
    <s v="Wound closure"/>
    <s v="Paediatric Surgery"/>
    <s v="Dr Dummy 05"/>
    <d v="2026-08-24T10:36:00"/>
    <d v="2026-08-24T11:44:00"/>
    <m/>
    <m/>
    <n v="1"/>
    <s v="AUGUST-26-dummy-data.xlsx"/>
    <b v="0"/>
    <m/>
  </r>
  <r>
    <x v="1"/>
    <x v="3"/>
    <x v="18"/>
    <x v="7"/>
    <x v="2"/>
    <x v="0"/>
    <x v="0"/>
    <x v="10"/>
    <x v="1"/>
    <n v="1"/>
    <s v="St Dhh Main Theatre"/>
    <d v="2026-08-24T00:00:00"/>
    <d v="2026-08-24T08:30:00"/>
    <d v="2026-08-24T16:30:00"/>
    <s v="950263498839"/>
    <s v="922039"/>
    <s v="Paediatric circumcision"/>
    <s v="Wound closure"/>
    <s v="Paediatric Surgery"/>
    <s v="Dr Dummy 05"/>
    <d v="2026-08-24T14:33:00"/>
    <d v="2026-08-24T15:51:00"/>
    <m/>
    <m/>
    <n v="1"/>
    <s v="AUGUST-26-dummy-data.xlsx"/>
    <b v="0"/>
    <m/>
  </r>
  <r>
    <x v="1"/>
    <x v="3"/>
    <x v="18"/>
    <x v="7"/>
    <x v="2"/>
    <x v="0"/>
    <x v="0"/>
    <x v="10"/>
    <x v="1"/>
    <n v="1"/>
    <s v="St Dhh Main Theatre"/>
    <d v="2026-08-24T00:00:00"/>
    <d v="2026-08-24T08:30:00"/>
    <d v="2026-08-24T16:30:00"/>
    <s v="957716797361"/>
    <s v="927206"/>
    <s v="Paediatric circumcision"/>
    <s v="Tissue biopsy"/>
    <s v="Paediatric Surgery"/>
    <s v="Dr Dummy 05"/>
    <d v="2026-08-24T08:33:00"/>
    <d v="2026-08-24T10:04:00"/>
    <m/>
    <m/>
    <n v="1"/>
    <s v="AUGUST-26-dummy-data.xlsx"/>
    <b v="0"/>
    <m/>
  </r>
  <r>
    <x v="1"/>
    <x v="3"/>
    <x v="18"/>
    <x v="7"/>
    <x v="2"/>
    <x v="0"/>
    <x v="0"/>
    <x v="10"/>
    <x v="1"/>
    <n v="1"/>
    <s v="St Dhh Main Theatre"/>
    <d v="2026-08-24T00:00:00"/>
    <d v="2026-08-24T08:30:00"/>
    <d v="2026-08-24T16:30:00"/>
    <s v="969980242777"/>
    <s v="961652"/>
    <s v="Orchidopexy"/>
    <m/>
    <s v="Paediatric Surgery"/>
    <s v="Dr Dummy 05"/>
    <d v="2026-08-24T12:39:00"/>
    <d v="2026-08-24T14:05:00"/>
    <m/>
    <m/>
    <n v="1"/>
    <s v="AUGUST-26-dummy-data.xlsx"/>
    <b v="0"/>
    <m/>
  </r>
  <r>
    <x v="1"/>
    <x v="3"/>
    <x v="18"/>
    <x v="7"/>
    <x v="2"/>
    <x v="0"/>
    <x v="0"/>
    <x v="10"/>
    <x v="0"/>
    <n v="1"/>
    <s v="St Dhh Main Theatre"/>
    <d v="2026-08-27T00:00:00"/>
    <d v="2026-08-27T08:30:00"/>
    <d v="2026-08-27T16:30:00"/>
    <m/>
    <m/>
    <m/>
    <m/>
    <m/>
    <m/>
    <m/>
    <m/>
    <n v="4"/>
    <n v="0"/>
    <n v="4"/>
    <s v="AUGUST-26-dummy-data.xlsx"/>
    <b v="0"/>
    <n v="0"/>
  </r>
  <r>
    <x v="1"/>
    <x v="3"/>
    <x v="18"/>
    <x v="7"/>
    <x v="2"/>
    <x v="0"/>
    <x v="0"/>
    <x v="10"/>
    <x v="1"/>
    <n v="1"/>
    <s v="St Dhh Main Theatre"/>
    <d v="2026-08-27T00:00:00"/>
    <d v="2026-08-27T08:30:00"/>
    <d v="2026-08-27T16:30:00"/>
    <s v="909661499503"/>
    <s v="793205"/>
    <s v="Paediatric circumcision"/>
    <s v="Diagnostic examination"/>
    <s v="Paediatric Surgery"/>
    <s v="Dr Dummy 01"/>
    <d v="2026-08-27T14:39:00"/>
    <d v="2026-08-27T16:12:00"/>
    <m/>
    <m/>
    <n v="1"/>
    <s v="AUGUST-26-dummy-data.xlsx"/>
    <b v="0"/>
    <m/>
  </r>
  <r>
    <x v="1"/>
    <x v="3"/>
    <x v="18"/>
    <x v="7"/>
    <x v="2"/>
    <x v="0"/>
    <x v="0"/>
    <x v="10"/>
    <x v="1"/>
    <n v="1"/>
    <s v="St Dhh Main Theatre"/>
    <d v="2026-08-27T00:00:00"/>
    <d v="2026-08-27T08:30:00"/>
    <d v="2026-08-27T16:30:00"/>
    <s v="929293666802"/>
    <s v="893026"/>
    <s v="Orchidopexy"/>
    <m/>
    <s v="Paediatric Surgery"/>
    <s v="Dr Dummy 01"/>
    <d v="2026-08-27T08:36:00"/>
    <d v="2026-08-27T10:13:00"/>
    <m/>
    <m/>
    <n v="1"/>
    <s v="AUGUST-26-dummy-data.xlsx"/>
    <b v="0"/>
    <m/>
  </r>
  <r>
    <x v="1"/>
    <x v="3"/>
    <x v="18"/>
    <x v="7"/>
    <x v="2"/>
    <x v="0"/>
    <x v="0"/>
    <x v="10"/>
    <x v="1"/>
    <n v="1"/>
    <s v="St Dhh Main Theatre"/>
    <d v="2026-08-27T00:00:00"/>
    <d v="2026-08-27T08:30:00"/>
    <d v="2026-08-27T16:30:00"/>
    <s v="967524704545"/>
    <s v="947326"/>
    <s v="Orchidopexy"/>
    <s v="Wound dressing"/>
    <s v="Paediatric Surgery"/>
    <s v="Dr Dummy 01"/>
    <d v="2026-08-27T10:42:00"/>
    <d v="2026-08-27T12:12:00"/>
    <m/>
    <m/>
    <n v="1"/>
    <s v="AUGUST-26-dummy-data.xlsx"/>
    <b v="0"/>
    <m/>
  </r>
  <r>
    <x v="1"/>
    <x v="3"/>
    <x v="18"/>
    <x v="7"/>
    <x v="2"/>
    <x v="0"/>
    <x v="0"/>
    <x v="10"/>
    <x v="1"/>
    <n v="1"/>
    <s v="St Dhh Main Theatre"/>
    <d v="2026-08-27T00:00:00"/>
    <d v="2026-08-27T08:30:00"/>
    <d v="2026-08-27T16:30:00"/>
    <s v="999426194931"/>
    <s v="732179"/>
    <s v="Orchidopexy"/>
    <m/>
    <s v="Paediatric Surgery"/>
    <s v="Dr Dummy 01"/>
    <d v="2026-08-27T12:33:00"/>
    <d v="2026-08-27T14:02:00"/>
    <m/>
    <m/>
    <n v="1"/>
    <s v="AUGUST-26-dummy-data.xlsx"/>
    <b v="0"/>
    <m/>
  </r>
  <r>
    <x v="1"/>
    <x v="3"/>
    <x v="18"/>
    <x v="8"/>
    <x v="0"/>
    <x v="0"/>
    <x v="0"/>
    <x v="10"/>
    <x v="0"/>
    <n v="1"/>
    <s v="St Dhh Main Theatre"/>
    <d v="2026-06-25T00:00:00"/>
    <d v="2026-06-25T08:00:00"/>
    <d v="2026-06-25T17:00:00"/>
    <m/>
    <m/>
    <m/>
    <m/>
    <m/>
    <m/>
    <m/>
    <m/>
    <n v="4"/>
    <n v="0"/>
    <n v="4"/>
    <s v="JUNE-26-dummy-data.xlsx"/>
    <b v="0"/>
    <n v="0"/>
  </r>
  <r>
    <x v="1"/>
    <x v="3"/>
    <x v="18"/>
    <x v="8"/>
    <x v="0"/>
    <x v="0"/>
    <x v="0"/>
    <x v="10"/>
    <x v="1"/>
    <n v="1"/>
    <s v="St Dhh Main Theatre"/>
    <d v="2026-06-25T00:00:00"/>
    <d v="2026-06-25T08:00:00"/>
    <d v="2026-06-25T17:00:00"/>
    <s v="603239115094"/>
    <s v="60034979"/>
    <s v="Paediatric circumcision"/>
    <m/>
    <s v="Paediatric Surgery"/>
    <s v="Dr Dummy 04"/>
    <d v="2026-06-25T10:19:00"/>
    <d v="2026-06-25T11:57:00"/>
    <m/>
    <m/>
    <n v="1"/>
    <s v="JUNE-26-dummy-data.xlsx"/>
    <b v="0"/>
    <m/>
  </r>
  <r>
    <x v="1"/>
    <x v="3"/>
    <x v="18"/>
    <x v="8"/>
    <x v="0"/>
    <x v="0"/>
    <x v="0"/>
    <x v="10"/>
    <x v="1"/>
    <n v="1"/>
    <s v="St Dhh Main Theatre"/>
    <d v="2026-06-25T00:00:00"/>
    <d v="2026-06-25T08:00:00"/>
    <d v="2026-06-25T17:00:00"/>
    <s v="606450389278"/>
    <s v="60173463"/>
    <s v="Paediatric skin lesion excision"/>
    <m/>
    <s v="Paediatric Surgery"/>
    <s v="Dr Dummy 04"/>
    <d v="2026-06-25T12:36:00"/>
    <d v="2026-06-25T14:19:00"/>
    <m/>
    <m/>
    <n v="1"/>
    <s v="JUNE-26-dummy-data.xlsx"/>
    <b v="0"/>
    <m/>
  </r>
  <r>
    <x v="1"/>
    <x v="3"/>
    <x v="18"/>
    <x v="8"/>
    <x v="0"/>
    <x v="0"/>
    <x v="0"/>
    <x v="10"/>
    <x v="1"/>
    <n v="1"/>
    <s v="St Dhh Main Theatre"/>
    <d v="2026-06-25T00:00:00"/>
    <d v="2026-06-25T08:00:00"/>
    <d v="2026-06-25T17:00:00"/>
    <s v="616927980957"/>
    <s v="60213329"/>
    <s v="Paediatric skin lesion excision"/>
    <m/>
    <s v="Paediatric Surgery"/>
    <s v="Dr Dummy 04"/>
    <d v="2026-06-25T08:08:00"/>
    <d v="2026-06-25T09:34:00"/>
    <m/>
    <m/>
    <n v="1"/>
    <s v="JUNE-26-dummy-data.xlsx"/>
    <b v="0"/>
    <m/>
  </r>
  <r>
    <x v="1"/>
    <x v="3"/>
    <x v="18"/>
    <x v="8"/>
    <x v="0"/>
    <x v="0"/>
    <x v="0"/>
    <x v="10"/>
    <x v="1"/>
    <n v="1"/>
    <s v="St Dhh Main Theatre"/>
    <d v="2026-06-25T00:00:00"/>
    <d v="2026-06-25T08:00:00"/>
    <d v="2026-06-25T17:00:00"/>
    <s v="625569410016"/>
    <s v="60137444"/>
    <s v="Paediatric circumcision"/>
    <m/>
    <s v="Paediatric Surgery"/>
    <s v="Dr Dummy 04"/>
    <d v="2026-06-25T14:57:00"/>
    <d v="2026-06-25T16:34:00"/>
    <m/>
    <m/>
    <n v="1"/>
    <s v="JUNE-26-dummy-data.xlsx"/>
    <b v="0"/>
    <m/>
  </r>
  <r>
    <x v="1"/>
    <x v="3"/>
    <x v="18"/>
    <x v="8"/>
    <x v="1"/>
    <x v="0"/>
    <x v="0"/>
    <x v="10"/>
    <x v="0"/>
    <n v="1"/>
    <s v="St Dhh Main Theatre"/>
    <d v="2026-07-20T00:00:00"/>
    <d v="2026-07-20T08:30:00"/>
    <d v="2026-07-20T17:30:00"/>
    <m/>
    <m/>
    <m/>
    <m/>
    <m/>
    <m/>
    <m/>
    <m/>
    <n v="4"/>
    <n v="0"/>
    <n v="4"/>
    <s v="JULY-26-dummy-data.xlsx"/>
    <b v="0"/>
    <n v="0"/>
  </r>
  <r>
    <x v="1"/>
    <x v="3"/>
    <x v="18"/>
    <x v="8"/>
    <x v="1"/>
    <x v="0"/>
    <x v="0"/>
    <x v="10"/>
    <x v="1"/>
    <n v="1"/>
    <s v="St Dhh Main Theatre"/>
    <d v="2026-07-20T00:00:00"/>
    <d v="2026-07-20T08:30:00"/>
    <d v="2026-07-20T17:30:00"/>
    <s v="705982021149"/>
    <s v="70142080"/>
    <s v="Paediatric circumcision"/>
    <s v="Local anaesthetic infiltration"/>
    <s v="Paediatric Surgery"/>
    <s v="Dr Dummy 17"/>
    <d v="2026-07-20T10:57:00"/>
    <d v="2026-07-20T12:26:00"/>
    <m/>
    <m/>
    <n v="1"/>
    <s v="JULY-26-dummy-data.xlsx"/>
    <b v="0"/>
    <m/>
  </r>
  <r>
    <x v="1"/>
    <x v="3"/>
    <x v="18"/>
    <x v="8"/>
    <x v="1"/>
    <x v="0"/>
    <x v="0"/>
    <x v="10"/>
    <x v="1"/>
    <n v="1"/>
    <s v="St Dhh Main Theatre"/>
    <d v="2026-07-20T00:00:00"/>
    <d v="2026-07-20T08:30:00"/>
    <d v="2026-07-20T17:30:00"/>
    <s v="718592395516"/>
    <s v="70092264"/>
    <s v="Orchidopexy"/>
    <m/>
    <s v="Paediatric Surgery"/>
    <s v="Dr Dummy 17"/>
    <d v="2026-07-20T15:24:00"/>
    <d v="2026-07-20T16:55:00"/>
    <m/>
    <m/>
    <n v="1"/>
    <s v="JULY-26-dummy-data.xlsx"/>
    <b v="0"/>
    <m/>
  </r>
  <r>
    <x v="1"/>
    <x v="3"/>
    <x v="18"/>
    <x v="8"/>
    <x v="1"/>
    <x v="0"/>
    <x v="0"/>
    <x v="10"/>
    <x v="1"/>
    <n v="1"/>
    <s v="St Dhh Main Theatre"/>
    <d v="2026-07-20T00:00:00"/>
    <d v="2026-07-20T08:30:00"/>
    <d v="2026-07-20T17:30:00"/>
    <s v="758585812593"/>
    <s v="70219942"/>
    <s v="Orchidopexy"/>
    <m/>
    <s v="Paediatric Surgery"/>
    <s v="Dr Dummy 17"/>
    <d v="2026-07-20T13:03:00"/>
    <d v="2026-07-20T14:32:00"/>
    <m/>
    <m/>
    <n v="1"/>
    <s v="JULY-26-dummy-data.xlsx"/>
    <b v="0"/>
    <m/>
  </r>
  <r>
    <x v="1"/>
    <x v="3"/>
    <x v="18"/>
    <x v="8"/>
    <x v="1"/>
    <x v="0"/>
    <x v="0"/>
    <x v="10"/>
    <x v="1"/>
    <n v="1"/>
    <s v="St Dhh Main Theatre"/>
    <d v="2026-07-20T00:00:00"/>
    <d v="2026-07-20T08:30:00"/>
    <d v="2026-07-20T17:30:00"/>
    <s v="766327967959"/>
    <s v="70253427"/>
    <s v="Paediatric circumcision"/>
    <m/>
    <s v="Paediatric Surgery"/>
    <s v="Dr Dummy 17"/>
    <d v="2026-07-20T08:39:00"/>
    <d v="2026-07-20T10:28:00"/>
    <m/>
    <m/>
    <n v="1"/>
    <s v="JULY-26-dummy-data.xlsx"/>
    <b v="0"/>
    <m/>
  </r>
  <r>
    <x v="1"/>
    <x v="3"/>
    <x v="18"/>
    <x v="8"/>
    <x v="1"/>
    <x v="0"/>
    <x v="0"/>
    <x v="10"/>
    <x v="0"/>
    <n v="1"/>
    <s v="St Dhh Main Theatre"/>
    <d v="2026-07-30T00:00:00"/>
    <d v="2026-07-30T08:30:00"/>
    <d v="2026-07-30T17:30:00"/>
    <m/>
    <m/>
    <m/>
    <m/>
    <m/>
    <m/>
    <m/>
    <m/>
    <n v="4"/>
    <n v="0"/>
    <n v="4"/>
    <s v="JULY-26-dummy-data.xlsx"/>
    <b v="0"/>
    <n v="0"/>
  </r>
  <r>
    <x v="1"/>
    <x v="3"/>
    <x v="18"/>
    <x v="8"/>
    <x v="1"/>
    <x v="0"/>
    <x v="0"/>
    <x v="10"/>
    <x v="1"/>
    <n v="1"/>
    <s v="St Dhh Main Theatre"/>
    <d v="2026-07-30T00:00:00"/>
    <d v="2026-07-30T08:30:00"/>
    <d v="2026-07-30T17:30:00"/>
    <s v="706390223000"/>
    <s v="70028638"/>
    <s v="Paediatric hernia repair"/>
    <m/>
    <s v="Paediatric Surgery"/>
    <s v="Dr Dummy 13"/>
    <d v="2026-07-30T08:34:00"/>
    <d v="2026-07-30T10:05:00"/>
    <m/>
    <m/>
    <n v="1"/>
    <s v="JULY-26-dummy-data.xlsx"/>
    <b v="0"/>
    <m/>
  </r>
  <r>
    <x v="1"/>
    <x v="3"/>
    <x v="18"/>
    <x v="8"/>
    <x v="1"/>
    <x v="0"/>
    <x v="0"/>
    <x v="10"/>
    <x v="1"/>
    <n v="1"/>
    <s v="St Dhh Main Theatre"/>
    <d v="2026-07-30T00:00:00"/>
    <d v="2026-07-30T08:30:00"/>
    <d v="2026-07-30T17:30:00"/>
    <s v="723178039025"/>
    <s v="70147046"/>
    <s v="Orchidopexy"/>
    <m/>
    <s v="Paediatric Surgery"/>
    <s v="Dr Dummy 13"/>
    <d v="2026-07-30T10:55:00"/>
    <d v="2026-07-30T12:35:00"/>
    <m/>
    <m/>
    <n v="1"/>
    <s v="JULY-26-dummy-data.xlsx"/>
    <b v="0"/>
    <m/>
  </r>
  <r>
    <x v="1"/>
    <x v="3"/>
    <x v="18"/>
    <x v="8"/>
    <x v="1"/>
    <x v="0"/>
    <x v="0"/>
    <x v="10"/>
    <x v="1"/>
    <n v="1"/>
    <s v="St Dhh Main Theatre"/>
    <d v="2026-07-30T00:00:00"/>
    <d v="2026-07-30T08:30:00"/>
    <d v="2026-07-30T17:30:00"/>
    <s v="756849318649"/>
    <s v="70107195"/>
    <s v="Paediatric hernia repair"/>
    <m/>
    <s v="Paediatric Surgery"/>
    <s v="Dr Dummy 13"/>
    <d v="2026-07-30T15:25:00"/>
    <d v="2026-07-30T17:11:00"/>
    <m/>
    <m/>
    <n v="1"/>
    <s v="JULY-26-dummy-data.xlsx"/>
    <b v="0"/>
    <m/>
  </r>
  <r>
    <x v="1"/>
    <x v="3"/>
    <x v="18"/>
    <x v="8"/>
    <x v="1"/>
    <x v="0"/>
    <x v="0"/>
    <x v="10"/>
    <x v="1"/>
    <n v="1"/>
    <s v="St Dhh Main Theatre"/>
    <d v="2026-07-30T00:00:00"/>
    <d v="2026-07-30T08:30:00"/>
    <d v="2026-07-30T17:30:00"/>
    <s v="798037784266"/>
    <s v="70199391"/>
    <s v="Paediatric hernia repair"/>
    <m/>
    <s v="Paediatric Surgery"/>
    <s v="Dr Dummy 13"/>
    <d v="2026-07-30T13:07:00"/>
    <d v="2026-07-30T14:37:00"/>
    <m/>
    <m/>
    <n v="1"/>
    <s v="JULY-26-dummy-data.xlsx"/>
    <b v="0"/>
    <m/>
  </r>
  <r>
    <x v="1"/>
    <x v="3"/>
    <x v="18"/>
    <x v="8"/>
    <x v="1"/>
    <x v="0"/>
    <x v="0"/>
    <x v="10"/>
    <x v="0"/>
    <n v="1"/>
    <s v="St Dhh Main Theatre"/>
    <d v="2026-07-31T00:00:00"/>
    <d v="2026-07-31T08:00:00"/>
    <d v="2026-07-31T17:00:00"/>
    <m/>
    <m/>
    <m/>
    <m/>
    <m/>
    <m/>
    <m/>
    <m/>
    <n v="4"/>
    <n v="0"/>
    <n v="4"/>
    <s v="JULY-26-dummy-data.xlsx"/>
    <b v="0"/>
    <n v="0"/>
  </r>
  <r>
    <x v="1"/>
    <x v="3"/>
    <x v="18"/>
    <x v="8"/>
    <x v="1"/>
    <x v="0"/>
    <x v="0"/>
    <x v="10"/>
    <x v="1"/>
    <n v="1"/>
    <s v="St Dhh Main Theatre"/>
    <d v="2026-07-31T00:00:00"/>
    <d v="2026-07-31T08:00:00"/>
    <d v="2026-07-31T17:00:00"/>
    <s v="701268811710"/>
    <s v="70277255"/>
    <s v="Paediatric circumcision"/>
    <m/>
    <s v="Paediatric Surgery"/>
    <s v="Dr Dummy 17"/>
    <d v="2026-07-31T10:20:00"/>
    <d v="2026-07-31T12:03:00"/>
    <m/>
    <m/>
    <n v="1"/>
    <s v="JULY-26-dummy-data.xlsx"/>
    <b v="0"/>
    <m/>
  </r>
  <r>
    <x v="1"/>
    <x v="3"/>
    <x v="18"/>
    <x v="8"/>
    <x v="1"/>
    <x v="0"/>
    <x v="0"/>
    <x v="10"/>
    <x v="1"/>
    <n v="1"/>
    <s v="St Dhh Main Theatre"/>
    <d v="2026-07-31T00:00:00"/>
    <d v="2026-07-31T08:00:00"/>
    <d v="2026-07-31T17:00:00"/>
    <s v="704459059354"/>
    <s v="70118137"/>
    <s v="Orchidopexy"/>
    <s v="Wound closure"/>
    <s v="Paediatric Surgery"/>
    <s v="Dr Dummy 17"/>
    <d v="2026-07-31T08:12:00"/>
    <d v="2026-07-31T09:44:00"/>
    <m/>
    <m/>
    <n v="1"/>
    <s v="JULY-26-dummy-data.xlsx"/>
    <b v="0"/>
    <m/>
  </r>
  <r>
    <x v="1"/>
    <x v="3"/>
    <x v="18"/>
    <x v="8"/>
    <x v="1"/>
    <x v="0"/>
    <x v="0"/>
    <x v="10"/>
    <x v="1"/>
    <n v="1"/>
    <s v="St Dhh Main Theatre"/>
    <d v="2026-07-31T00:00:00"/>
    <d v="2026-07-31T08:00:00"/>
    <d v="2026-07-31T17:00:00"/>
    <s v="713313565216"/>
    <s v="70257247"/>
    <s v="Paediatric hernia repair"/>
    <m/>
    <s v="Paediatric Surgery"/>
    <s v="Dr Dummy 17"/>
    <d v="2026-07-31T14:57:00"/>
    <d v="2026-07-31T16:35:00"/>
    <m/>
    <m/>
    <n v="1"/>
    <s v="JULY-26-dummy-data.xlsx"/>
    <b v="0"/>
    <m/>
  </r>
  <r>
    <x v="1"/>
    <x v="3"/>
    <x v="18"/>
    <x v="8"/>
    <x v="1"/>
    <x v="0"/>
    <x v="0"/>
    <x v="10"/>
    <x v="1"/>
    <n v="1"/>
    <s v="St Dhh Main Theatre"/>
    <d v="2026-07-31T00:00:00"/>
    <d v="2026-07-31T08:00:00"/>
    <d v="2026-07-31T17:00:00"/>
    <s v="726784991845"/>
    <s v="70036475"/>
    <s v="Paediatric skin lesion excision"/>
    <m/>
    <s v="Paediatric Surgery"/>
    <s v="Dr Dummy 17"/>
    <d v="2026-07-31T12:34:00"/>
    <d v="2026-07-31T13:50:00"/>
    <m/>
    <m/>
    <n v="1"/>
    <s v="JULY-26-dummy-data.xlsx"/>
    <b v="0"/>
    <m/>
  </r>
  <r>
    <x v="1"/>
    <x v="3"/>
    <x v="18"/>
    <x v="8"/>
    <x v="2"/>
    <x v="0"/>
    <x v="0"/>
    <x v="10"/>
    <x v="0"/>
    <n v="1"/>
    <s v="St Dhh Main Theatre"/>
    <d v="2026-08-01T00:00:00"/>
    <d v="2026-08-01T08:30:00"/>
    <d v="2026-08-01T17:30:00"/>
    <m/>
    <m/>
    <m/>
    <m/>
    <m/>
    <m/>
    <m/>
    <m/>
    <n v="4"/>
    <n v="0"/>
    <n v="4"/>
    <s v="AUGUST-26-dummy-data.xlsx"/>
    <b v="0"/>
    <n v="0"/>
  </r>
  <r>
    <x v="1"/>
    <x v="3"/>
    <x v="18"/>
    <x v="8"/>
    <x v="2"/>
    <x v="0"/>
    <x v="0"/>
    <x v="10"/>
    <x v="1"/>
    <n v="1"/>
    <s v="St Dhh Main Theatre"/>
    <d v="2026-08-01T00:00:00"/>
    <d v="2026-08-01T08:30:00"/>
    <d v="2026-08-01T17:30:00"/>
    <s v="915110750961"/>
    <s v="839055"/>
    <s v="Paediatric hernia repair"/>
    <s v="Wound closure"/>
    <s v="Paediatric Surgery"/>
    <s v="Dr Dummy 24"/>
    <d v="2026-08-01T13:11:00"/>
    <d v="2026-08-01T14:39:00"/>
    <m/>
    <m/>
    <n v="1"/>
    <s v="AUGUST-26-dummy-data.xlsx"/>
    <b v="0"/>
    <m/>
  </r>
  <r>
    <x v="1"/>
    <x v="3"/>
    <x v="18"/>
    <x v="8"/>
    <x v="2"/>
    <x v="0"/>
    <x v="0"/>
    <x v="10"/>
    <x v="1"/>
    <n v="1"/>
    <s v="St Dhh Main Theatre"/>
    <d v="2026-08-01T00:00:00"/>
    <d v="2026-08-01T08:30:00"/>
    <d v="2026-08-01T17:30:00"/>
    <s v="961816404782"/>
    <s v="924334"/>
    <s v="Paediatric hernia repair"/>
    <s v="Wound dressing"/>
    <s v="Paediatric Surgery"/>
    <s v="Dr Dummy 24"/>
    <d v="2026-08-01T10:55:00"/>
    <d v="2026-08-01T12:27:00"/>
    <m/>
    <m/>
    <n v="1"/>
    <s v="AUGUST-26-dummy-data.xlsx"/>
    <b v="0"/>
    <m/>
  </r>
  <r>
    <x v="1"/>
    <x v="3"/>
    <x v="18"/>
    <x v="8"/>
    <x v="2"/>
    <x v="0"/>
    <x v="0"/>
    <x v="10"/>
    <x v="1"/>
    <n v="1"/>
    <s v="St Dhh Main Theatre"/>
    <d v="2026-08-01T00:00:00"/>
    <d v="2026-08-01T08:30:00"/>
    <d v="2026-08-01T17:30:00"/>
    <s v="979866796568"/>
    <s v="709497"/>
    <s v="Paediatric hernia repair"/>
    <m/>
    <s v="Paediatric Surgery"/>
    <s v="Dr Dummy 24"/>
    <d v="2026-08-01T08:34:00"/>
    <d v="2026-08-01T10:02:00"/>
    <m/>
    <m/>
    <n v="1"/>
    <s v="AUGUST-26-dummy-data.xlsx"/>
    <b v="0"/>
    <m/>
  </r>
  <r>
    <x v="1"/>
    <x v="3"/>
    <x v="18"/>
    <x v="8"/>
    <x v="2"/>
    <x v="0"/>
    <x v="0"/>
    <x v="10"/>
    <x v="1"/>
    <n v="1"/>
    <s v="St Dhh Main Theatre"/>
    <d v="2026-08-01T00:00:00"/>
    <d v="2026-08-01T08:30:00"/>
    <d v="2026-08-01T17:30:00"/>
    <s v="988628212617"/>
    <s v="997646"/>
    <s v="Orchidopexy"/>
    <m/>
    <s v="Paediatric Surgery"/>
    <s v="Dr Dummy 24"/>
    <d v="2026-08-01T15:20:00"/>
    <d v="2026-08-01T16:49:00"/>
    <m/>
    <m/>
    <n v="1"/>
    <s v="AUGUST-26-dummy-data.xlsx"/>
    <b v="0"/>
    <m/>
  </r>
  <r>
    <x v="1"/>
    <x v="3"/>
    <x v="18"/>
    <x v="8"/>
    <x v="2"/>
    <x v="0"/>
    <x v="0"/>
    <x v="10"/>
    <x v="0"/>
    <n v="1"/>
    <s v="St Dhh Main Theatre"/>
    <d v="2026-08-06T00:00:00"/>
    <d v="2026-08-06T09:00:00"/>
    <d v="2026-08-06T18:00:00"/>
    <m/>
    <m/>
    <m/>
    <m/>
    <m/>
    <m/>
    <m/>
    <m/>
    <n v="4"/>
    <n v="0"/>
    <n v="4"/>
    <s v="AUGUST-26-dummy-data.xlsx"/>
    <b v="0"/>
    <n v="0"/>
  </r>
  <r>
    <x v="1"/>
    <x v="3"/>
    <x v="18"/>
    <x v="8"/>
    <x v="2"/>
    <x v="0"/>
    <x v="0"/>
    <x v="10"/>
    <x v="1"/>
    <n v="1"/>
    <s v="St Dhh Main Theatre"/>
    <d v="2026-08-06T00:00:00"/>
    <d v="2026-08-06T09:00:00"/>
    <d v="2026-08-06T18:00:00"/>
    <s v="906286141206"/>
    <s v="888395"/>
    <s v="Paediatric hernia repair"/>
    <m/>
    <s v="Paediatric Surgery"/>
    <s v="Dr Dummy 07"/>
    <d v="2026-08-06T11:25:00"/>
    <d v="2026-08-06T12:37:00"/>
    <m/>
    <m/>
    <n v="1"/>
    <s v="AUGUST-26-dummy-data.xlsx"/>
    <b v="0"/>
    <m/>
  </r>
  <r>
    <x v="1"/>
    <x v="3"/>
    <x v="18"/>
    <x v="8"/>
    <x v="2"/>
    <x v="0"/>
    <x v="0"/>
    <x v="10"/>
    <x v="1"/>
    <n v="1"/>
    <s v="St Dhh Main Theatre"/>
    <d v="2026-08-06T00:00:00"/>
    <d v="2026-08-06T09:00:00"/>
    <d v="2026-08-06T18:00:00"/>
    <s v="960571175999"/>
    <s v="881013"/>
    <s v="Paediatric skin lesion excision"/>
    <m/>
    <s v="Paediatric Surgery"/>
    <s v="Dr Dummy 07"/>
    <d v="2026-08-06T15:48:00"/>
    <d v="2026-08-06T17:11:00"/>
    <m/>
    <m/>
    <n v="1"/>
    <s v="AUGUST-26-dummy-data.xlsx"/>
    <b v="0"/>
    <m/>
  </r>
  <r>
    <x v="1"/>
    <x v="3"/>
    <x v="18"/>
    <x v="8"/>
    <x v="2"/>
    <x v="0"/>
    <x v="0"/>
    <x v="10"/>
    <x v="1"/>
    <n v="1"/>
    <s v="St Dhh Main Theatre"/>
    <d v="2026-08-06T00:00:00"/>
    <d v="2026-08-06T09:00:00"/>
    <d v="2026-08-06T18:00:00"/>
    <s v="975531251471"/>
    <s v="939890"/>
    <s v="Paediatric skin lesion excision"/>
    <m/>
    <s v="Paediatric Surgery"/>
    <s v="Dr Dummy 07"/>
    <d v="2026-08-06T09:06:00"/>
    <d v="2026-08-06T10:53:00"/>
    <m/>
    <m/>
    <n v="1"/>
    <s v="AUGUST-26-dummy-data.xlsx"/>
    <b v="0"/>
    <m/>
  </r>
  <r>
    <x v="1"/>
    <x v="3"/>
    <x v="18"/>
    <x v="8"/>
    <x v="2"/>
    <x v="0"/>
    <x v="0"/>
    <x v="10"/>
    <x v="1"/>
    <n v="1"/>
    <s v="St Dhh Main Theatre"/>
    <d v="2026-08-06T00:00:00"/>
    <d v="2026-08-06T09:00:00"/>
    <d v="2026-08-06T18:00:00"/>
    <s v="988592521961"/>
    <s v="973679"/>
    <s v="Orchidopexy"/>
    <s v="Tissue biopsy"/>
    <s v="Paediatric Surgery"/>
    <s v="Dr Dummy 07"/>
    <d v="2026-08-06T13:38:00"/>
    <d v="2026-08-06T15:05:00"/>
    <m/>
    <m/>
    <n v="1"/>
    <s v="AUGUST-26-dummy-data.xlsx"/>
    <b v="0"/>
    <m/>
  </r>
  <r>
    <x v="1"/>
    <x v="3"/>
    <x v="18"/>
    <x v="8"/>
    <x v="2"/>
    <x v="0"/>
    <x v="0"/>
    <x v="10"/>
    <x v="0"/>
    <n v="1"/>
    <s v="St Dhh Main Theatre"/>
    <d v="2026-08-17T00:00:00"/>
    <d v="2026-08-17T08:30:00"/>
    <d v="2026-08-17T17:30:00"/>
    <m/>
    <m/>
    <m/>
    <m/>
    <m/>
    <m/>
    <m/>
    <m/>
    <n v="4"/>
    <n v="0"/>
    <n v="4"/>
    <s v="AUGUST-26-dummy-data.xlsx"/>
    <b v="0"/>
    <n v="0"/>
  </r>
  <r>
    <x v="1"/>
    <x v="3"/>
    <x v="18"/>
    <x v="8"/>
    <x v="2"/>
    <x v="0"/>
    <x v="0"/>
    <x v="10"/>
    <x v="1"/>
    <n v="1"/>
    <s v="St Dhh Main Theatre"/>
    <d v="2026-08-17T00:00:00"/>
    <d v="2026-08-17T08:30:00"/>
    <d v="2026-08-17T17:30:00"/>
    <s v="914191544870"/>
    <s v="714498"/>
    <s v="Paediatric skin lesion excision"/>
    <m/>
    <s v="Paediatric Surgery"/>
    <s v="Dr Dummy 05"/>
    <d v="2026-08-17T10:48:00"/>
    <d v="2026-08-17T12:21:00"/>
    <m/>
    <m/>
    <n v="1"/>
    <s v="AUGUST-26-dummy-data.xlsx"/>
    <b v="0"/>
    <m/>
  </r>
  <r>
    <x v="1"/>
    <x v="3"/>
    <x v="18"/>
    <x v="8"/>
    <x v="2"/>
    <x v="0"/>
    <x v="0"/>
    <x v="10"/>
    <x v="1"/>
    <n v="1"/>
    <s v="St Dhh Main Theatre"/>
    <d v="2026-08-17T00:00:00"/>
    <d v="2026-08-17T08:30:00"/>
    <d v="2026-08-17T17:30:00"/>
    <s v="952141130971"/>
    <s v="818912"/>
    <s v="Paediatric circumcision"/>
    <s v="Tissue biopsy"/>
    <s v="Paediatric Surgery"/>
    <s v="Dr Dummy 05"/>
    <d v="2026-08-17T13:07:00"/>
    <d v="2026-08-17T14:35:00"/>
    <m/>
    <m/>
    <n v="1"/>
    <s v="AUGUST-26-dummy-data.xlsx"/>
    <b v="0"/>
    <m/>
  </r>
  <r>
    <x v="1"/>
    <x v="3"/>
    <x v="18"/>
    <x v="8"/>
    <x v="2"/>
    <x v="0"/>
    <x v="0"/>
    <x v="10"/>
    <x v="1"/>
    <n v="1"/>
    <s v="St Dhh Main Theatre"/>
    <d v="2026-08-17T00:00:00"/>
    <d v="2026-08-17T08:30:00"/>
    <d v="2026-08-17T17:30:00"/>
    <s v="980241244797"/>
    <s v="944814"/>
    <s v="Paediatric skin lesion excision"/>
    <m/>
    <s v="Paediatric Surgery"/>
    <s v="Dr Dummy 05"/>
    <d v="2026-08-17T15:22:00"/>
    <d v="2026-08-17T16:58:00"/>
    <m/>
    <m/>
    <n v="1"/>
    <s v="AUGUST-26-dummy-data.xlsx"/>
    <b v="0"/>
    <m/>
  </r>
  <r>
    <x v="1"/>
    <x v="3"/>
    <x v="18"/>
    <x v="8"/>
    <x v="2"/>
    <x v="0"/>
    <x v="0"/>
    <x v="10"/>
    <x v="1"/>
    <n v="1"/>
    <s v="St Dhh Main Theatre"/>
    <d v="2026-08-17T00:00:00"/>
    <d v="2026-08-17T08:30:00"/>
    <d v="2026-08-17T17:30:00"/>
    <s v="983298200996"/>
    <s v="884865"/>
    <s v="Paediatric hernia repair"/>
    <m/>
    <s v="Paediatric Surgery"/>
    <s v="Dr Dummy 05"/>
    <d v="2026-08-17T08:38:00"/>
    <d v="2026-08-17T10:25:00"/>
    <m/>
    <m/>
    <n v="1"/>
    <s v="AUGUST-26-dummy-data.xlsx"/>
    <b v="0"/>
    <m/>
  </r>
  <r>
    <x v="1"/>
    <x v="3"/>
    <x v="18"/>
    <x v="8"/>
    <x v="2"/>
    <x v="0"/>
    <x v="0"/>
    <x v="10"/>
    <x v="0"/>
    <n v="1"/>
    <s v="St Dhh Main Theatre"/>
    <d v="2026-08-20T00:00:00"/>
    <d v="2026-08-20T08:30:00"/>
    <d v="2026-08-20T17:30:00"/>
    <m/>
    <m/>
    <m/>
    <m/>
    <m/>
    <m/>
    <m/>
    <m/>
    <n v="4"/>
    <n v="0"/>
    <n v="4"/>
    <s v="AUGUST-26-dummy-data.xlsx"/>
    <b v="0"/>
    <n v="0"/>
  </r>
  <r>
    <x v="1"/>
    <x v="3"/>
    <x v="18"/>
    <x v="8"/>
    <x v="2"/>
    <x v="0"/>
    <x v="0"/>
    <x v="10"/>
    <x v="1"/>
    <n v="1"/>
    <s v="St Dhh Main Theatre"/>
    <d v="2026-08-20T00:00:00"/>
    <d v="2026-08-20T08:30:00"/>
    <d v="2026-08-20T17:30:00"/>
    <s v="919675398850"/>
    <s v="750636"/>
    <s v="Orchidopexy"/>
    <m/>
    <s v="Paediatric Surgery"/>
    <s v="Dr Dummy 15"/>
    <d v="2026-08-20T15:25:00"/>
    <d v="2026-08-20T16:52:00"/>
    <m/>
    <m/>
    <n v="1"/>
    <s v="AUGUST-26-dummy-data.xlsx"/>
    <b v="0"/>
    <m/>
  </r>
  <r>
    <x v="1"/>
    <x v="3"/>
    <x v="18"/>
    <x v="8"/>
    <x v="2"/>
    <x v="0"/>
    <x v="0"/>
    <x v="10"/>
    <x v="1"/>
    <n v="1"/>
    <s v="St Dhh Main Theatre"/>
    <d v="2026-08-20T00:00:00"/>
    <d v="2026-08-20T08:30:00"/>
    <d v="2026-08-20T17:30:00"/>
    <s v="982197602697"/>
    <s v="964715"/>
    <s v="Orchidopexy"/>
    <m/>
    <s v="Paediatric Surgery"/>
    <s v="Dr Dummy 15"/>
    <d v="2026-08-20T10:50:00"/>
    <d v="2026-08-20T12:35:00"/>
    <m/>
    <m/>
    <n v="1"/>
    <s v="AUGUST-26-dummy-data.xlsx"/>
    <b v="0"/>
    <m/>
  </r>
  <r>
    <x v="1"/>
    <x v="3"/>
    <x v="18"/>
    <x v="8"/>
    <x v="2"/>
    <x v="0"/>
    <x v="0"/>
    <x v="10"/>
    <x v="1"/>
    <n v="1"/>
    <s v="St Dhh Main Theatre"/>
    <d v="2026-08-20T00:00:00"/>
    <d v="2026-08-20T08:30:00"/>
    <d v="2026-08-20T17:30:00"/>
    <s v="989479161844"/>
    <s v="776432"/>
    <s v="Paediatric hernia repair"/>
    <m/>
    <s v="Paediatric Surgery"/>
    <s v="Dr Dummy 15"/>
    <d v="2026-08-20T13:07:00"/>
    <d v="2026-08-20T14:57:00"/>
    <m/>
    <m/>
    <n v="1"/>
    <s v="AUGUST-26-dummy-data.xlsx"/>
    <b v="0"/>
    <m/>
  </r>
  <r>
    <x v="1"/>
    <x v="3"/>
    <x v="18"/>
    <x v="8"/>
    <x v="2"/>
    <x v="0"/>
    <x v="0"/>
    <x v="10"/>
    <x v="1"/>
    <n v="1"/>
    <s v="St Dhh Main Theatre"/>
    <d v="2026-08-20T00:00:00"/>
    <d v="2026-08-20T08:30:00"/>
    <d v="2026-08-20T17:30:00"/>
    <s v="990323969394"/>
    <s v="786295"/>
    <s v="Paediatric circumcision"/>
    <m/>
    <s v="Paediatric Surgery"/>
    <s v="Dr Dummy 15"/>
    <d v="2026-08-20T08:35:00"/>
    <d v="2026-08-20T10:19:00"/>
    <m/>
    <m/>
    <n v="1"/>
    <s v="AUGUST-26-dummy-data.xlsx"/>
    <b v="0"/>
    <m/>
  </r>
  <r>
    <x v="1"/>
    <x v="3"/>
    <x v="18"/>
    <x v="8"/>
    <x v="2"/>
    <x v="0"/>
    <x v="0"/>
    <x v="10"/>
    <x v="0"/>
    <n v="1"/>
    <s v="St Dhh Main Theatre"/>
    <d v="2026-08-23T00:00:00"/>
    <d v="2026-08-23T09:00:00"/>
    <d v="2026-08-23T18:00:00"/>
    <m/>
    <m/>
    <m/>
    <m/>
    <m/>
    <m/>
    <m/>
    <m/>
    <n v="4"/>
    <n v="0"/>
    <n v="4"/>
    <s v="AUGUST-26-dummy-data.xlsx"/>
    <b v="0"/>
    <n v="0"/>
  </r>
  <r>
    <x v="1"/>
    <x v="3"/>
    <x v="18"/>
    <x v="8"/>
    <x v="2"/>
    <x v="0"/>
    <x v="0"/>
    <x v="10"/>
    <x v="1"/>
    <n v="1"/>
    <s v="St Dhh Main Theatre"/>
    <d v="2026-08-23T00:00:00"/>
    <d v="2026-08-23T09:00:00"/>
    <d v="2026-08-23T18:00:00"/>
    <s v="947744906367"/>
    <s v="741635"/>
    <s v="Paediatric hernia repair"/>
    <m/>
    <s v="Paediatric Surgery"/>
    <s v="Dr Dummy 16"/>
    <d v="2026-08-23T13:36:00"/>
    <d v="2026-08-23T15:25:00"/>
    <m/>
    <m/>
    <n v="1"/>
    <s v="AUGUST-26-dummy-data.xlsx"/>
    <b v="0"/>
    <m/>
  </r>
  <r>
    <x v="1"/>
    <x v="3"/>
    <x v="18"/>
    <x v="8"/>
    <x v="2"/>
    <x v="0"/>
    <x v="0"/>
    <x v="10"/>
    <x v="1"/>
    <n v="1"/>
    <s v="St Dhh Main Theatre"/>
    <d v="2026-08-23T00:00:00"/>
    <d v="2026-08-23T09:00:00"/>
    <d v="2026-08-23T18:00:00"/>
    <s v="980067038395"/>
    <s v="732080"/>
    <s v="Orchidopexy"/>
    <m/>
    <s v="Paediatric Surgery"/>
    <s v="Dr Dummy 16"/>
    <d v="2026-08-23T15:55:00"/>
    <d v="2026-08-23T17:34:00"/>
    <m/>
    <m/>
    <n v="1"/>
    <s v="AUGUST-26-dummy-data.xlsx"/>
    <b v="0"/>
    <m/>
  </r>
  <r>
    <x v="1"/>
    <x v="3"/>
    <x v="18"/>
    <x v="8"/>
    <x v="2"/>
    <x v="0"/>
    <x v="0"/>
    <x v="10"/>
    <x v="1"/>
    <n v="1"/>
    <s v="St Dhh Main Theatre"/>
    <d v="2026-08-23T00:00:00"/>
    <d v="2026-08-23T09:00:00"/>
    <d v="2026-08-23T18:00:00"/>
    <s v="982183964037"/>
    <s v="959041"/>
    <s v="Orchidopexy"/>
    <m/>
    <s v="Paediatric Surgery"/>
    <s v="Dr Dummy 16"/>
    <d v="2026-08-23T11:27:00"/>
    <d v="2026-08-23T13:14:00"/>
    <m/>
    <m/>
    <n v="1"/>
    <s v="AUGUST-26-dummy-data.xlsx"/>
    <b v="0"/>
    <m/>
  </r>
  <r>
    <x v="1"/>
    <x v="3"/>
    <x v="18"/>
    <x v="8"/>
    <x v="2"/>
    <x v="0"/>
    <x v="0"/>
    <x v="10"/>
    <x v="1"/>
    <n v="1"/>
    <s v="St Dhh Main Theatre"/>
    <d v="2026-08-23T00:00:00"/>
    <d v="2026-08-23T09:00:00"/>
    <d v="2026-08-23T18:00:00"/>
    <s v="984117205486"/>
    <s v="745212"/>
    <s v="Orchidopexy"/>
    <m/>
    <s v="Paediatric Surgery"/>
    <s v="Dr Dummy 16"/>
    <d v="2026-08-23T09:08:00"/>
    <d v="2026-08-23T10:57:00"/>
    <m/>
    <m/>
    <n v="1"/>
    <s v="AUGUST-26-dummy-data.xlsx"/>
    <b v="0"/>
    <m/>
  </r>
  <r>
    <x v="2"/>
    <x v="0"/>
    <x v="19"/>
    <x v="0"/>
    <x v="1"/>
    <x v="0"/>
    <x v="0"/>
    <x v="0"/>
    <x v="0"/>
    <n v="1"/>
    <s v="St Sty Day Procedure Unit"/>
    <d v="2026-07-07T00:00:00"/>
    <d v="2026-07-07T13:30:00"/>
    <d v="2026-07-07T16:30:00"/>
    <m/>
    <m/>
    <m/>
    <m/>
    <m/>
    <m/>
    <m/>
    <m/>
    <n v="4"/>
    <n v="0"/>
    <n v="4"/>
    <s v="JULY-26-dummy-data.xlsx"/>
    <b v="0"/>
    <n v="0"/>
  </r>
  <r>
    <x v="2"/>
    <x v="0"/>
    <x v="19"/>
    <x v="0"/>
    <x v="1"/>
    <x v="0"/>
    <x v="0"/>
    <x v="0"/>
    <x v="1"/>
    <n v="1"/>
    <s v="St Sty Day Procedure Unit"/>
    <d v="2026-07-07T00:00:00"/>
    <d v="2026-07-07T13:30:00"/>
    <d v="2026-07-07T16:30:00"/>
    <s v="711986515601"/>
    <s v="70235462"/>
    <s v="Diagnostic laparoscopy"/>
    <s v="Wound closure"/>
    <s v="Gynaecology"/>
    <s v="Dr Dummy 05"/>
    <d v="2026-07-07T14:22:00"/>
    <d v="2026-07-07T14:37:00"/>
    <m/>
    <m/>
    <n v="1"/>
    <s v="JULY-26-dummy-data.xlsx"/>
    <b v="0"/>
    <m/>
  </r>
  <r>
    <x v="2"/>
    <x v="0"/>
    <x v="19"/>
    <x v="0"/>
    <x v="1"/>
    <x v="0"/>
    <x v="0"/>
    <x v="0"/>
    <x v="1"/>
    <n v="1"/>
    <s v="St Sty Day Procedure Unit"/>
    <d v="2026-07-07T00:00:00"/>
    <d v="2026-07-07T13:30:00"/>
    <d v="2026-07-07T16:30:00"/>
    <s v="719372862577"/>
    <s v="70113065"/>
    <s v="Cervical polypectomy"/>
    <s v="Wound closure"/>
    <s v="Gynaecology"/>
    <s v="Dr Dummy 05"/>
    <d v="2026-07-07T15:11:00"/>
    <d v="2026-07-07T15:23:00"/>
    <m/>
    <m/>
    <n v="1"/>
    <s v="JULY-26-dummy-data.xlsx"/>
    <b v="0"/>
    <m/>
  </r>
  <r>
    <x v="2"/>
    <x v="0"/>
    <x v="19"/>
    <x v="0"/>
    <x v="1"/>
    <x v="0"/>
    <x v="0"/>
    <x v="0"/>
    <x v="1"/>
    <n v="1"/>
    <s v="St Sty Day Procedure Unit"/>
    <d v="2026-07-07T00:00:00"/>
    <d v="2026-07-07T13:30:00"/>
    <d v="2026-07-07T16:30:00"/>
    <s v="726164158177"/>
    <s v="70056991"/>
    <s v="Hysteroscopy"/>
    <m/>
    <s v="Gynaecology"/>
    <s v="Dr Dummy 05"/>
    <d v="2026-07-07T13:42:00"/>
    <d v="2026-07-07T14:06:00"/>
    <m/>
    <m/>
    <n v="1"/>
    <s v="JULY-26-dummy-data.xlsx"/>
    <b v="0"/>
    <m/>
  </r>
  <r>
    <x v="2"/>
    <x v="0"/>
    <x v="19"/>
    <x v="0"/>
    <x v="1"/>
    <x v="0"/>
    <x v="0"/>
    <x v="0"/>
    <x v="1"/>
    <n v="1"/>
    <s v="St Sty Day Procedure Unit"/>
    <d v="2026-07-07T00:00:00"/>
    <d v="2026-07-07T13:30:00"/>
    <d v="2026-07-07T16:30:00"/>
    <s v="796333634270"/>
    <s v="70198575"/>
    <s v="Hysteroscopy"/>
    <m/>
    <s v="Gynaecology"/>
    <s v="Dr Dummy 05"/>
    <d v="2026-07-07T15:53:00"/>
    <d v="2026-07-07T16:06:00"/>
    <m/>
    <m/>
    <n v="1"/>
    <s v="JULY-26-dummy-data.xlsx"/>
    <b v="0"/>
    <m/>
  </r>
  <r>
    <x v="2"/>
    <x v="0"/>
    <x v="19"/>
    <x v="0"/>
    <x v="2"/>
    <x v="0"/>
    <x v="0"/>
    <x v="4"/>
    <x v="0"/>
    <n v="1"/>
    <s v="St Sty Day Procedure Unit"/>
    <d v="2026-08-26T00:00:00"/>
    <d v="2026-08-26T08:00:00"/>
    <d v="2026-08-26T11:00:00"/>
    <m/>
    <m/>
    <m/>
    <m/>
    <m/>
    <m/>
    <m/>
    <m/>
    <n v="4"/>
    <n v="0"/>
    <n v="4"/>
    <s v="AUGUST-26-dummy-data.xlsx"/>
    <b v="0"/>
    <n v="0"/>
  </r>
  <r>
    <x v="2"/>
    <x v="0"/>
    <x v="19"/>
    <x v="0"/>
    <x v="2"/>
    <x v="0"/>
    <x v="0"/>
    <x v="4"/>
    <x v="1"/>
    <n v="1"/>
    <s v="St Sty Day Procedure Unit"/>
    <d v="2026-08-26T00:00:00"/>
    <d v="2026-08-26T08:00:00"/>
    <d v="2026-08-26T11:00:00"/>
    <s v="904623479954"/>
    <s v="764735"/>
    <s v="Excision of skin lesion"/>
    <m/>
    <s v="General Surgery"/>
    <s v="Dr Dummy 05"/>
    <d v="2026-08-26T09:37:00"/>
    <d v="2026-08-26T09:59:00"/>
    <m/>
    <m/>
    <n v="1"/>
    <s v="AUGUST-26-dummy-data.xlsx"/>
    <b v="0"/>
    <m/>
  </r>
  <r>
    <x v="2"/>
    <x v="0"/>
    <x v="19"/>
    <x v="0"/>
    <x v="2"/>
    <x v="0"/>
    <x v="0"/>
    <x v="4"/>
    <x v="1"/>
    <n v="1"/>
    <s v="St Sty Day Procedure Unit"/>
    <d v="2026-08-26T00:00:00"/>
    <d v="2026-08-26T08:00:00"/>
    <d v="2026-08-26T11:00:00"/>
    <s v="935706817358"/>
    <s v="741312"/>
    <s v="Inguinal hernia repair"/>
    <s v="Local anaesthetic infiltration"/>
    <s v="General Surgery"/>
    <s v="Dr Dummy 05"/>
    <d v="2026-08-26T10:23:00"/>
    <d v="2026-08-26T10:42:00"/>
    <m/>
    <m/>
    <n v="1"/>
    <s v="AUGUST-26-dummy-data.xlsx"/>
    <b v="0"/>
    <m/>
  </r>
  <r>
    <x v="2"/>
    <x v="0"/>
    <x v="19"/>
    <x v="0"/>
    <x v="2"/>
    <x v="0"/>
    <x v="0"/>
    <x v="4"/>
    <x v="1"/>
    <n v="1"/>
    <s v="St Sty Day Procedure Unit"/>
    <d v="2026-08-26T00:00:00"/>
    <d v="2026-08-26T08:00:00"/>
    <d v="2026-08-26T11:00:00"/>
    <s v="944625053181"/>
    <s v="820764"/>
    <s v="Inguinal hernia repair"/>
    <m/>
    <s v="General Surgery"/>
    <s v="Dr Dummy 05"/>
    <d v="2026-08-26T08:49:00"/>
    <d v="2026-08-26T09:08:00"/>
    <m/>
    <m/>
    <n v="1"/>
    <s v="AUGUST-26-dummy-data.xlsx"/>
    <b v="0"/>
    <m/>
  </r>
  <r>
    <x v="2"/>
    <x v="0"/>
    <x v="19"/>
    <x v="0"/>
    <x v="2"/>
    <x v="0"/>
    <x v="0"/>
    <x v="4"/>
    <x v="1"/>
    <n v="1"/>
    <s v="St Sty Day Procedure Unit"/>
    <d v="2026-08-26T00:00:00"/>
    <d v="2026-08-26T08:00:00"/>
    <d v="2026-08-26T11:00:00"/>
    <s v="950198259506"/>
    <s v="944538"/>
    <s v="Laparoscopic appendicectomy"/>
    <s v="Wound closure"/>
    <s v="General Surgery"/>
    <s v="Dr Dummy 05"/>
    <d v="2026-08-26T08:03:00"/>
    <d v="2026-08-26T08:28:00"/>
    <m/>
    <m/>
    <n v="1"/>
    <s v="AUGUST-26-dummy-data.xlsx"/>
    <b v="0"/>
    <m/>
  </r>
  <r>
    <x v="2"/>
    <x v="0"/>
    <x v="19"/>
    <x v="1"/>
    <x v="0"/>
    <x v="0"/>
    <x v="0"/>
    <x v="3"/>
    <x v="0"/>
    <n v="1"/>
    <s v="St Sty Day Procedure Unit"/>
    <d v="2026-06-21T00:00:00"/>
    <d v="2026-06-21T08:00:00"/>
    <d v="2026-06-21T11:30:00"/>
    <m/>
    <m/>
    <m/>
    <m/>
    <m/>
    <m/>
    <m/>
    <m/>
    <n v="4"/>
    <n v="0"/>
    <n v="4"/>
    <s v="JUNE-26-dummy-data.xlsx"/>
    <b v="0"/>
    <n v="0"/>
  </r>
  <r>
    <x v="2"/>
    <x v="0"/>
    <x v="19"/>
    <x v="1"/>
    <x v="0"/>
    <x v="0"/>
    <x v="0"/>
    <x v="3"/>
    <x v="1"/>
    <n v="1"/>
    <s v="St Sty Day Procedure Unit"/>
    <d v="2026-06-21T00:00:00"/>
    <d v="2026-06-21T08:00:00"/>
    <d v="2026-06-21T11:30:00"/>
    <s v="604825566429"/>
    <s v="60298703"/>
    <s v="Surgical tooth extraction"/>
    <m/>
    <s v="Oral and Maxillofacial Surgery"/>
    <s v="Dr Dummy 10"/>
    <d v="2026-06-21T08:03:00"/>
    <d v="2026-06-21T08:29:00"/>
    <m/>
    <m/>
    <n v="1"/>
    <s v="JUNE-26-dummy-data.xlsx"/>
    <b v="0"/>
    <m/>
  </r>
  <r>
    <x v="2"/>
    <x v="0"/>
    <x v="19"/>
    <x v="1"/>
    <x v="0"/>
    <x v="0"/>
    <x v="0"/>
    <x v="3"/>
    <x v="1"/>
    <n v="1"/>
    <s v="St Sty Day Procedure Unit"/>
    <d v="2026-06-21T00:00:00"/>
    <d v="2026-06-21T08:00:00"/>
    <d v="2026-06-21T11:30:00"/>
    <s v="636070138308"/>
    <s v="60211726"/>
    <s v="Wisdom tooth extraction"/>
    <s v="Tissue biopsy"/>
    <s v="Oral and Maxillofacial Surgery"/>
    <s v="Dr Dummy 10"/>
    <d v="2026-06-21T09:56:00"/>
    <d v="2026-06-21T10:25:00"/>
    <m/>
    <m/>
    <n v="1"/>
    <s v="JUNE-26-dummy-data.xlsx"/>
    <b v="0"/>
    <m/>
  </r>
  <r>
    <x v="2"/>
    <x v="0"/>
    <x v="19"/>
    <x v="1"/>
    <x v="0"/>
    <x v="0"/>
    <x v="0"/>
    <x v="3"/>
    <x v="1"/>
    <n v="1"/>
    <s v="St Sty Day Procedure Unit"/>
    <d v="2026-06-21T00:00:00"/>
    <d v="2026-06-21T08:00:00"/>
    <d v="2026-06-21T11:30:00"/>
    <s v="680767098697"/>
    <s v="60235699"/>
    <s v="Oral lesion biopsy"/>
    <s v="Wound closure"/>
    <s v="Oral and Maxillofacial Surgery"/>
    <s v="Dr Dummy 10"/>
    <d v="2026-06-21T10:41:00"/>
    <d v="2026-06-21T11:01:00"/>
    <m/>
    <m/>
    <n v="1"/>
    <s v="JUNE-26-dummy-data.xlsx"/>
    <b v="0"/>
    <m/>
  </r>
  <r>
    <x v="2"/>
    <x v="0"/>
    <x v="19"/>
    <x v="1"/>
    <x v="0"/>
    <x v="0"/>
    <x v="0"/>
    <x v="3"/>
    <x v="1"/>
    <n v="1"/>
    <s v="St Sty Day Procedure Unit"/>
    <d v="2026-06-21T00:00:00"/>
    <d v="2026-06-21T08:00:00"/>
    <d v="2026-06-21T11:30:00"/>
    <s v="696422301883"/>
    <s v="60166953"/>
    <s v="Surgical tooth extraction"/>
    <m/>
    <s v="Oral and Maxillofacial Surgery"/>
    <s v="Dr Dummy 10"/>
    <d v="2026-06-21T09:04:00"/>
    <d v="2026-06-21T09:24:00"/>
    <m/>
    <m/>
    <n v="1"/>
    <s v="JUNE-26-dummy-data.xlsx"/>
    <b v="0"/>
    <m/>
  </r>
  <r>
    <x v="2"/>
    <x v="0"/>
    <x v="19"/>
    <x v="1"/>
    <x v="2"/>
    <x v="0"/>
    <x v="0"/>
    <x v="0"/>
    <x v="0"/>
    <n v="1"/>
    <s v="St Sty Day Procedure Unit"/>
    <d v="2026-08-03T00:00:00"/>
    <d v="2026-08-03T08:30:00"/>
    <d v="2026-08-03T12:00:00"/>
    <m/>
    <m/>
    <m/>
    <m/>
    <m/>
    <m/>
    <m/>
    <m/>
    <n v="4"/>
    <n v="0"/>
    <n v="4"/>
    <s v="AUGUST-26-dummy-data.xlsx"/>
    <b v="0"/>
    <n v="0"/>
  </r>
  <r>
    <x v="2"/>
    <x v="0"/>
    <x v="19"/>
    <x v="1"/>
    <x v="2"/>
    <x v="0"/>
    <x v="0"/>
    <x v="0"/>
    <x v="1"/>
    <n v="1"/>
    <s v="St Sty Day Procedure Unit"/>
    <d v="2026-08-03T00:00:00"/>
    <d v="2026-08-03T08:30:00"/>
    <d v="2026-08-03T12:00:00"/>
    <s v="907614201353"/>
    <s v="856345"/>
    <s v="Hysteroscopy"/>
    <m/>
    <s v="Gynaecology"/>
    <s v="Dr Dummy 23"/>
    <d v="2026-08-03T09:31:00"/>
    <d v="2026-08-03T09:52:00"/>
    <m/>
    <m/>
    <n v="1"/>
    <s v="AUGUST-26-dummy-data.xlsx"/>
    <b v="0"/>
    <m/>
  </r>
  <r>
    <x v="2"/>
    <x v="0"/>
    <x v="19"/>
    <x v="1"/>
    <x v="2"/>
    <x v="0"/>
    <x v="0"/>
    <x v="0"/>
    <x v="1"/>
    <n v="1"/>
    <s v="St Sty Day Procedure Unit"/>
    <d v="2026-08-03T00:00:00"/>
    <d v="2026-08-03T08:30:00"/>
    <d v="2026-08-03T12:00:00"/>
    <s v="908211756357"/>
    <s v="992074"/>
    <s v="Endometrial biopsy"/>
    <m/>
    <s v="Gynaecology"/>
    <s v="Dr Dummy 23"/>
    <d v="2026-08-03T08:32:00"/>
    <d v="2026-08-03T08:58:00"/>
    <m/>
    <m/>
    <n v="1"/>
    <s v="AUGUST-26-dummy-data.xlsx"/>
    <b v="0"/>
    <m/>
  </r>
  <r>
    <x v="2"/>
    <x v="0"/>
    <x v="19"/>
    <x v="1"/>
    <x v="2"/>
    <x v="0"/>
    <x v="0"/>
    <x v="0"/>
    <x v="1"/>
    <n v="1"/>
    <s v="St Sty Day Procedure Unit"/>
    <d v="2026-08-03T00:00:00"/>
    <d v="2026-08-03T08:30:00"/>
    <d v="2026-08-03T12:00:00"/>
    <s v="943262511700"/>
    <s v="867688"/>
    <s v="Endometrial biopsy"/>
    <m/>
    <s v="Gynaecology"/>
    <s v="Dr Dummy 23"/>
    <d v="2026-08-03T11:14:00"/>
    <d v="2026-08-03T11:43:00"/>
    <m/>
    <m/>
    <n v="1"/>
    <s v="AUGUST-26-dummy-data.xlsx"/>
    <b v="0"/>
    <m/>
  </r>
  <r>
    <x v="2"/>
    <x v="0"/>
    <x v="19"/>
    <x v="1"/>
    <x v="2"/>
    <x v="0"/>
    <x v="0"/>
    <x v="0"/>
    <x v="1"/>
    <n v="1"/>
    <s v="St Sty Day Procedure Unit"/>
    <d v="2026-08-03T00:00:00"/>
    <d v="2026-08-03T08:30:00"/>
    <d v="2026-08-03T12:00:00"/>
    <s v="987174671375"/>
    <s v="830436"/>
    <s v="Endometrial biopsy"/>
    <s v="Diagnostic examination"/>
    <s v="Gynaecology"/>
    <s v="Dr Dummy 23"/>
    <d v="2026-08-03T10:24:00"/>
    <d v="2026-08-03T10:47:00"/>
    <m/>
    <m/>
    <n v="1"/>
    <s v="AUGUST-26-dummy-data.xlsx"/>
    <b v="0"/>
    <m/>
  </r>
  <r>
    <x v="2"/>
    <x v="0"/>
    <x v="19"/>
    <x v="1"/>
    <x v="2"/>
    <x v="0"/>
    <x v="0"/>
    <x v="3"/>
    <x v="0"/>
    <n v="1"/>
    <s v="St Sty Day Procedure Unit"/>
    <d v="2026-08-24T00:00:00"/>
    <d v="2026-08-24T09:00:00"/>
    <d v="2026-08-24T12:30:00"/>
    <m/>
    <m/>
    <m/>
    <m/>
    <m/>
    <m/>
    <m/>
    <m/>
    <n v="4"/>
    <n v="0"/>
    <n v="4"/>
    <s v="AUGUST-26-dummy-data.xlsx"/>
    <b v="0"/>
    <n v="0"/>
  </r>
  <r>
    <x v="2"/>
    <x v="0"/>
    <x v="19"/>
    <x v="1"/>
    <x v="2"/>
    <x v="0"/>
    <x v="0"/>
    <x v="3"/>
    <x v="1"/>
    <n v="1"/>
    <s v="St Sty Day Procedure Unit"/>
    <d v="2026-08-24T00:00:00"/>
    <d v="2026-08-24T09:00:00"/>
    <d v="2026-08-24T12:30:00"/>
    <s v="921363302762"/>
    <s v="925412"/>
    <s v="Wisdom tooth extraction"/>
    <m/>
    <s v="Oral and Maxillofacial Surgery"/>
    <s v="Dr Dummy 07"/>
    <d v="2026-08-24T10:56:00"/>
    <d v="2026-08-24T11:22:00"/>
    <m/>
    <m/>
    <n v="1"/>
    <s v="AUGUST-26-dummy-data.xlsx"/>
    <b v="0"/>
    <m/>
  </r>
  <r>
    <x v="2"/>
    <x v="0"/>
    <x v="19"/>
    <x v="1"/>
    <x v="2"/>
    <x v="0"/>
    <x v="0"/>
    <x v="3"/>
    <x v="1"/>
    <n v="1"/>
    <s v="St Sty Day Procedure Unit"/>
    <d v="2026-08-24T00:00:00"/>
    <d v="2026-08-24T09:00:00"/>
    <d v="2026-08-24T12:30:00"/>
    <s v="941860899212"/>
    <s v="810606"/>
    <s v="Wisdom tooth extraction"/>
    <m/>
    <s v="Oral and Maxillofacial Surgery"/>
    <s v="Dr Dummy 07"/>
    <d v="2026-08-24T11:39:00"/>
    <d v="2026-08-24T12:08:00"/>
    <m/>
    <m/>
    <n v="1"/>
    <s v="AUGUST-26-dummy-data.xlsx"/>
    <b v="0"/>
    <m/>
  </r>
  <r>
    <x v="2"/>
    <x v="0"/>
    <x v="19"/>
    <x v="1"/>
    <x v="2"/>
    <x v="0"/>
    <x v="0"/>
    <x v="3"/>
    <x v="1"/>
    <n v="1"/>
    <s v="St Sty Day Procedure Unit"/>
    <d v="2026-08-24T00:00:00"/>
    <d v="2026-08-24T09:00:00"/>
    <d v="2026-08-24T12:30:00"/>
    <s v="978929974044"/>
    <s v="815964"/>
    <s v="Surgical tooth extraction"/>
    <s v="Tissue biopsy"/>
    <s v="Oral and Maxillofacial Surgery"/>
    <s v="Dr Dummy 07"/>
    <d v="2026-08-24T10:03:00"/>
    <d v="2026-08-24T10:30:00"/>
    <m/>
    <m/>
    <n v="1"/>
    <s v="AUGUST-26-dummy-data.xlsx"/>
    <b v="0"/>
    <m/>
  </r>
  <r>
    <x v="2"/>
    <x v="0"/>
    <x v="19"/>
    <x v="1"/>
    <x v="2"/>
    <x v="0"/>
    <x v="0"/>
    <x v="3"/>
    <x v="1"/>
    <n v="1"/>
    <s v="St Sty Day Procedure Unit"/>
    <d v="2026-08-24T00:00:00"/>
    <d v="2026-08-24T09:00:00"/>
    <d v="2026-08-24T12:30:00"/>
    <s v="998786795603"/>
    <s v="743683"/>
    <s v="Oral lesion biopsy"/>
    <m/>
    <s v="Oral and Maxillofacial Surgery"/>
    <s v="Dr Dummy 07"/>
    <d v="2026-08-24T09:07:00"/>
    <d v="2026-08-24T09:33:00"/>
    <m/>
    <m/>
    <n v="1"/>
    <s v="AUGUST-26-dummy-data.xlsx"/>
    <b v="0"/>
    <m/>
  </r>
  <r>
    <x v="2"/>
    <x v="0"/>
    <x v="19"/>
    <x v="2"/>
    <x v="0"/>
    <x v="0"/>
    <x v="0"/>
    <x v="3"/>
    <x v="0"/>
    <n v="1"/>
    <s v="St Sty Day Procedure Unit"/>
    <d v="2026-06-08T00:00:00"/>
    <d v="2026-06-08T08:00:00"/>
    <d v="2026-06-08T12:00:00"/>
    <m/>
    <m/>
    <m/>
    <m/>
    <m/>
    <m/>
    <m/>
    <m/>
    <n v="4"/>
    <n v="0"/>
    <n v="4"/>
    <s v="JUNE-26-dummy-data.xlsx"/>
    <b v="0"/>
    <n v="0"/>
  </r>
  <r>
    <x v="2"/>
    <x v="0"/>
    <x v="19"/>
    <x v="2"/>
    <x v="0"/>
    <x v="0"/>
    <x v="0"/>
    <x v="3"/>
    <x v="1"/>
    <n v="1"/>
    <s v="St Sty Day Procedure Unit"/>
    <d v="2026-06-08T00:00:00"/>
    <d v="2026-06-08T08:00:00"/>
    <d v="2026-06-08T12:00:00"/>
    <s v="608128840918"/>
    <s v="60247609"/>
    <s v="Wisdom tooth extraction"/>
    <s v="Wound dressing"/>
    <s v="Oral and Maxillofacial Surgery"/>
    <s v="Dr Dummy 15"/>
    <d v="2026-06-08T11:12:00"/>
    <d v="2026-06-08T11:47:00"/>
    <m/>
    <m/>
    <n v="1"/>
    <s v="JUNE-26-dummy-data.xlsx"/>
    <b v="0"/>
    <m/>
  </r>
  <r>
    <x v="2"/>
    <x v="0"/>
    <x v="19"/>
    <x v="2"/>
    <x v="0"/>
    <x v="0"/>
    <x v="0"/>
    <x v="3"/>
    <x v="1"/>
    <n v="1"/>
    <s v="St Sty Day Procedure Unit"/>
    <d v="2026-06-08T00:00:00"/>
    <d v="2026-06-08T08:00:00"/>
    <d v="2026-06-08T12:00:00"/>
    <s v="634090305375"/>
    <s v="60267486"/>
    <s v="Oral lesion biopsy"/>
    <m/>
    <s v="Oral and Maxillofacial Surgery"/>
    <s v="Dr Dummy 15"/>
    <d v="2026-06-08T10:03:00"/>
    <d v="2026-06-08T10:38:00"/>
    <m/>
    <m/>
    <n v="1"/>
    <s v="JUNE-26-dummy-data.xlsx"/>
    <b v="0"/>
    <m/>
  </r>
  <r>
    <x v="2"/>
    <x v="0"/>
    <x v="19"/>
    <x v="2"/>
    <x v="0"/>
    <x v="0"/>
    <x v="0"/>
    <x v="3"/>
    <x v="1"/>
    <n v="1"/>
    <s v="St Sty Day Procedure Unit"/>
    <d v="2026-06-08T00:00:00"/>
    <d v="2026-06-08T08:00:00"/>
    <d v="2026-06-08T12:00:00"/>
    <s v="676831103185"/>
    <s v="60046912"/>
    <s v="Surgical tooth extraction"/>
    <m/>
    <s v="Oral and Maxillofacial Surgery"/>
    <s v="Dr Dummy 15"/>
    <d v="2026-06-08T09:04:00"/>
    <d v="2026-06-08T09:38:00"/>
    <m/>
    <m/>
    <n v="1"/>
    <s v="JUNE-26-dummy-data.xlsx"/>
    <b v="0"/>
    <m/>
  </r>
  <r>
    <x v="2"/>
    <x v="0"/>
    <x v="19"/>
    <x v="2"/>
    <x v="0"/>
    <x v="0"/>
    <x v="0"/>
    <x v="3"/>
    <x v="1"/>
    <n v="1"/>
    <s v="St Sty Day Procedure Unit"/>
    <d v="2026-06-08T00:00:00"/>
    <d v="2026-06-08T08:00:00"/>
    <d v="2026-06-08T12:00:00"/>
    <s v="683988983066"/>
    <s v="60256941"/>
    <s v="Wisdom tooth extraction"/>
    <m/>
    <s v="Oral and Maxillofacial Surgery"/>
    <s v="Dr Dummy 15"/>
    <d v="2026-06-08T08:09:00"/>
    <d v="2026-06-08T08:43:00"/>
    <m/>
    <m/>
    <n v="1"/>
    <s v="JUNE-26-dummy-data.xlsx"/>
    <b v="0"/>
    <m/>
  </r>
  <r>
    <x v="2"/>
    <x v="0"/>
    <x v="19"/>
    <x v="2"/>
    <x v="0"/>
    <x v="0"/>
    <x v="0"/>
    <x v="2"/>
    <x v="0"/>
    <n v="1"/>
    <s v="St Sty Day Procedure Unit"/>
    <d v="2026-06-17T00:00:00"/>
    <d v="2026-06-17T13:00:00"/>
    <d v="2026-06-17T17:00:00"/>
    <m/>
    <m/>
    <m/>
    <m/>
    <m/>
    <m/>
    <m/>
    <m/>
    <n v="4"/>
    <n v="0"/>
    <n v="4"/>
    <s v="JUNE-26-dummy-data.xlsx"/>
    <b v="0"/>
    <n v="0"/>
  </r>
  <r>
    <x v="2"/>
    <x v="0"/>
    <x v="19"/>
    <x v="2"/>
    <x v="0"/>
    <x v="0"/>
    <x v="0"/>
    <x v="2"/>
    <x v="1"/>
    <n v="1"/>
    <s v="St Sty Day Procedure Unit"/>
    <d v="2026-06-17T00:00:00"/>
    <d v="2026-06-17T13:00:00"/>
    <d v="2026-06-17T17:00:00"/>
    <s v="605188563885"/>
    <s v="60053723"/>
    <s v="Grommet insertion"/>
    <m/>
    <s v="ENT"/>
    <s v="Dr Dummy 11"/>
    <d v="2026-06-17T16:09:00"/>
    <d v="2026-06-17T16:40:00"/>
    <m/>
    <m/>
    <n v="1"/>
    <s v="JUNE-26-dummy-data.xlsx"/>
    <b v="0"/>
    <m/>
  </r>
  <r>
    <x v="2"/>
    <x v="0"/>
    <x v="19"/>
    <x v="2"/>
    <x v="0"/>
    <x v="0"/>
    <x v="0"/>
    <x v="2"/>
    <x v="1"/>
    <n v="1"/>
    <s v="St Sty Day Procedure Unit"/>
    <d v="2026-06-17T00:00:00"/>
    <d v="2026-06-17T13:00:00"/>
    <d v="2026-06-17T17:00:00"/>
    <s v="621926425443"/>
    <s v="60020756"/>
    <s v="Tonsillectomy"/>
    <m/>
    <s v="ENT"/>
    <s v="Dr Dummy 11"/>
    <d v="2026-06-17T14:12:00"/>
    <d v="2026-06-17T14:44:00"/>
    <m/>
    <m/>
    <n v="1"/>
    <s v="JUNE-26-dummy-data.xlsx"/>
    <b v="0"/>
    <m/>
  </r>
  <r>
    <x v="2"/>
    <x v="0"/>
    <x v="19"/>
    <x v="2"/>
    <x v="0"/>
    <x v="0"/>
    <x v="0"/>
    <x v="2"/>
    <x v="1"/>
    <n v="1"/>
    <s v="St Sty Day Procedure Unit"/>
    <d v="2026-06-17T00:00:00"/>
    <d v="2026-06-17T13:00:00"/>
    <d v="2026-06-17T17:00:00"/>
    <s v="629967074701"/>
    <s v="60205872"/>
    <s v="Nasal polypectomy"/>
    <m/>
    <s v="ENT"/>
    <s v="Dr Dummy 11"/>
    <d v="2026-06-17T13:05:00"/>
    <d v="2026-06-17T13:42:00"/>
    <m/>
    <m/>
    <n v="1"/>
    <s v="JUNE-26-dummy-data.xlsx"/>
    <b v="0"/>
    <m/>
  </r>
  <r>
    <x v="2"/>
    <x v="0"/>
    <x v="19"/>
    <x v="2"/>
    <x v="0"/>
    <x v="0"/>
    <x v="0"/>
    <x v="2"/>
    <x v="1"/>
    <n v="1"/>
    <s v="St Sty Day Procedure Unit"/>
    <d v="2026-06-17T00:00:00"/>
    <d v="2026-06-17T13:00:00"/>
    <d v="2026-06-17T17:00:00"/>
    <s v="640239785098"/>
    <s v="60155697"/>
    <s v="Grommet insertion"/>
    <m/>
    <s v="ENT"/>
    <s v="Dr Dummy 11"/>
    <d v="2026-06-17T15:08:00"/>
    <d v="2026-06-17T15:43:00"/>
    <m/>
    <m/>
    <n v="1"/>
    <s v="JUNE-26-dummy-data.xlsx"/>
    <b v="0"/>
    <m/>
  </r>
  <r>
    <x v="2"/>
    <x v="0"/>
    <x v="19"/>
    <x v="2"/>
    <x v="1"/>
    <x v="0"/>
    <x v="0"/>
    <x v="2"/>
    <x v="0"/>
    <n v="1"/>
    <s v="St Sty Day Procedure Unit"/>
    <d v="2026-07-15T00:00:00"/>
    <d v="2026-07-15T09:00:00"/>
    <d v="2026-07-15T13:00:00"/>
    <m/>
    <m/>
    <m/>
    <m/>
    <m/>
    <m/>
    <m/>
    <m/>
    <n v="4"/>
    <n v="0"/>
    <n v="4"/>
    <s v="JULY-26-dummy-data.xlsx"/>
    <b v="0"/>
    <n v="0"/>
  </r>
  <r>
    <x v="2"/>
    <x v="0"/>
    <x v="19"/>
    <x v="2"/>
    <x v="1"/>
    <x v="0"/>
    <x v="0"/>
    <x v="2"/>
    <x v="1"/>
    <n v="1"/>
    <s v="St Sty Day Procedure Unit"/>
    <d v="2026-07-15T00:00:00"/>
    <d v="2026-07-15T09:00:00"/>
    <d v="2026-07-15T13:00:00"/>
    <s v="707044103345"/>
    <s v="70029185"/>
    <s v="Adenoidectomy"/>
    <m/>
    <s v="ENT"/>
    <s v="Dr Dummy 23"/>
    <d v="2026-07-15T12:07:00"/>
    <d v="2026-07-15T12:47:00"/>
    <m/>
    <m/>
    <n v="1"/>
    <s v="JULY-26-dummy-data.xlsx"/>
    <b v="0"/>
    <m/>
  </r>
  <r>
    <x v="2"/>
    <x v="0"/>
    <x v="19"/>
    <x v="2"/>
    <x v="1"/>
    <x v="0"/>
    <x v="0"/>
    <x v="2"/>
    <x v="1"/>
    <n v="1"/>
    <s v="St Sty Day Procedure Unit"/>
    <d v="2026-07-15T00:00:00"/>
    <d v="2026-07-15T09:00:00"/>
    <d v="2026-07-15T13:00:00"/>
    <s v="729611300839"/>
    <s v="70222411"/>
    <s v="Nasal polypectomy"/>
    <m/>
    <s v="ENT"/>
    <s v="Dr Dummy 23"/>
    <d v="2026-07-15T11:09:00"/>
    <d v="2026-07-15T11:33:00"/>
    <m/>
    <m/>
    <n v="1"/>
    <s v="JULY-26-dummy-data.xlsx"/>
    <b v="0"/>
    <m/>
  </r>
  <r>
    <x v="2"/>
    <x v="0"/>
    <x v="19"/>
    <x v="2"/>
    <x v="1"/>
    <x v="0"/>
    <x v="0"/>
    <x v="2"/>
    <x v="1"/>
    <n v="1"/>
    <s v="St Sty Day Procedure Unit"/>
    <d v="2026-07-15T00:00:00"/>
    <d v="2026-07-15T09:00:00"/>
    <d v="2026-07-15T13:00:00"/>
    <s v="766454373834"/>
    <s v="70270645"/>
    <s v="Grommet insertion"/>
    <m/>
    <s v="ENT"/>
    <s v="Dr Dummy 23"/>
    <d v="2026-07-15T09:11:00"/>
    <d v="2026-07-15T09:50:00"/>
    <m/>
    <m/>
    <n v="1"/>
    <s v="JULY-26-dummy-data.xlsx"/>
    <b v="0"/>
    <m/>
  </r>
  <r>
    <x v="2"/>
    <x v="0"/>
    <x v="19"/>
    <x v="2"/>
    <x v="1"/>
    <x v="0"/>
    <x v="0"/>
    <x v="2"/>
    <x v="1"/>
    <n v="1"/>
    <s v="St Sty Day Procedure Unit"/>
    <d v="2026-07-15T00:00:00"/>
    <d v="2026-07-15T09:00:00"/>
    <d v="2026-07-15T13:00:00"/>
    <s v="785927035635"/>
    <s v="70067797"/>
    <s v="Septoplasty"/>
    <m/>
    <s v="ENT"/>
    <s v="Dr Dummy 23"/>
    <d v="2026-07-15T10:05:00"/>
    <d v="2026-07-15T10:31:00"/>
    <m/>
    <m/>
    <n v="1"/>
    <s v="JULY-26-dummy-data.xlsx"/>
    <b v="0"/>
    <m/>
  </r>
  <r>
    <x v="2"/>
    <x v="0"/>
    <x v="19"/>
    <x v="2"/>
    <x v="1"/>
    <x v="0"/>
    <x v="0"/>
    <x v="4"/>
    <x v="0"/>
    <n v="1"/>
    <s v="St Sty Day Procedure Unit"/>
    <d v="2026-07-20T00:00:00"/>
    <d v="2026-07-20T13:30:00"/>
    <d v="2026-07-20T17:30:00"/>
    <m/>
    <m/>
    <m/>
    <m/>
    <m/>
    <m/>
    <m/>
    <m/>
    <n v="4"/>
    <n v="0"/>
    <n v="4"/>
    <s v="JULY-26-dummy-data.xlsx"/>
    <b v="0"/>
    <n v="0"/>
  </r>
  <r>
    <x v="2"/>
    <x v="0"/>
    <x v="19"/>
    <x v="2"/>
    <x v="1"/>
    <x v="0"/>
    <x v="0"/>
    <x v="4"/>
    <x v="1"/>
    <n v="1"/>
    <s v="St Sty Day Procedure Unit"/>
    <d v="2026-07-20T00:00:00"/>
    <d v="2026-07-20T13:30:00"/>
    <d v="2026-07-20T17:30:00"/>
    <s v="703135752049"/>
    <s v="70183859"/>
    <s v="Inguinal hernia repair"/>
    <m/>
    <s v="General Surgery"/>
    <s v="Dr Dummy 05"/>
    <d v="2026-07-20T14:41:00"/>
    <d v="2026-07-20T15:15:00"/>
    <m/>
    <m/>
    <n v="1"/>
    <s v="JULY-26-dummy-data.xlsx"/>
    <b v="0"/>
    <m/>
  </r>
  <r>
    <x v="2"/>
    <x v="0"/>
    <x v="19"/>
    <x v="2"/>
    <x v="1"/>
    <x v="0"/>
    <x v="0"/>
    <x v="4"/>
    <x v="1"/>
    <n v="1"/>
    <s v="St Sty Day Procedure Unit"/>
    <d v="2026-07-20T00:00:00"/>
    <d v="2026-07-20T13:30:00"/>
    <d v="2026-07-20T17:30:00"/>
    <s v="727913812477"/>
    <s v="70186964"/>
    <s v="Inguinal hernia repair"/>
    <m/>
    <s v="General Surgery"/>
    <s v="Dr Dummy 05"/>
    <d v="2026-07-20T13:39:00"/>
    <d v="2026-07-20T14:08:00"/>
    <m/>
    <m/>
    <n v="1"/>
    <s v="JULY-26-dummy-data.xlsx"/>
    <b v="0"/>
    <m/>
  </r>
  <r>
    <x v="2"/>
    <x v="0"/>
    <x v="19"/>
    <x v="2"/>
    <x v="1"/>
    <x v="0"/>
    <x v="0"/>
    <x v="4"/>
    <x v="1"/>
    <n v="1"/>
    <s v="St Sty Day Procedure Unit"/>
    <d v="2026-07-20T00:00:00"/>
    <d v="2026-07-20T13:30:00"/>
    <d v="2026-07-20T17:30:00"/>
    <s v="736057902429"/>
    <s v="70010948"/>
    <s v="Excision of skin lesion"/>
    <m/>
    <s v="General Surgery"/>
    <s v="Dr Dummy 05"/>
    <d v="2026-07-20T15:32:00"/>
    <d v="2026-07-20T15:58:00"/>
    <m/>
    <m/>
    <n v="1"/>
    <s v="JULY-26-dummy-data.xlsx"/>
    <b v="0"/>
    <m/>
  </r>
  <r>
    <x v="2"/>
    <x v="0"/>
    <x v="19"/>
    <x v="2"/>
    <x v="1"/>
    <x v="0"/>
    <x v="0"/>
    <x v="4"/>
    <x v="1"/>
    <n v="1"/>
    <s v="St Sty Day Procedure Unit"/>
    <d v="2026-07-20T00:00:00"/>
    <d v="2026-07-20T13:30:00"/>
    <d v="2026-07-20T17:30:00"/>
    <s v="792227634530"/>
    <s v="70080925"/>
    <s v="Laparoscopic cholecystectomy"/>
    <m/>
    <s v="General Surgery"/>
    <s v="Dr Dummy 05"/>
    <d v="2026-07-20T16:34:00"/>
    <d v="2026-07-20T17:07:00"/>
    <m/>
    <m/>
    <n v="1"/>
    <s v="JULY-26-dummy-data.xlsx"/>
    <b v="0"/>
    <m/>
  </r>
  <r>
    <x v="2"/>
    <x v="0"/>
    <x v="19"/>
    <x v="2"/>
    <x v="1"/>
    <x v="0"/>
    <x v="0"/>
    <x v="3"/>
    <x v="0"/>
    <n v="1"/>
    <s v="St Sty Day Procedure Unit"/>
    <d v="2026-07-26T00:00:00"/>
    <d v="2026-07-26T13:00:00"/>
    <d v="2026-07-26T17:00:00"/>
    <m/>
    <m/>
    <m/>
    <m/>
    <m/>
    <m/>
    <m/>
    <m/>
    <n v="4"/>
    <n v="0"/>
    <n v="4"/>
    <s v="JULY-26-dummy-data.xlsx"/>
    <b v="0"/>
    <n v="0"/>
  </r>
  <r>
    <x v="2"/>
    <x v="0"/>
    <x v="19"/>
    <x v="2"/>
    <x v="1"/>
    <x v="0"/>
    <x v="0"/>
    <x v="3"/>
    <x v="1"/>
    <n v="1"/>
    <s v="St Sty Day Procedure Unit"/>
    <d v="2026-07-26T00:00:00"/>
    <d v="2026-07-26T13:00:00"/>
    <d v="2026-07-26T17:00:00"/>
    <s v="701725181285"/>
    <s v="70092956"/>
    <s v="Wisdom tooth extraction"/>
    <m/>
    <s v="Oral and Maxillofacial Surgery"/>
    <s v="Dr Dummy 11"/>
    <d v="2026-07-26T14:10:00"/>
    <d v="2026-07-26T14:41:00"/>
    <m/>
    <m/>
    <n v="1"/>
    <s v="JULY-26-dummy-data.xlsx"/>
    <b v="0"/>
    <m/>
  </r>
  <r>
    <x v="2"/>
    <x v="0"/>
    <x v="19"/>
    <x v="2"/>
    <x v="1"/>
    <x v="0"/>
    <x v="0"/>
    <x v="3"/>
    <x v="1"/>
    <n v="1"/>
    <s v="St Sty Day Procedure Unit"/>
    <d v="2026-07-26T00:00:00"/>
    <d v="2026-07-26T13:00:00"/>
    <d v="2026-07-26T17:00:00"/>
    <s v="720053450483"/>
    <s v="70279819"/>
    <s v="Surgical tooth extraction"/>
    <m/>
    <s v="Oral and Maxillofacial Surgery"/>
    <s v="Dr Dummy 11"/>
    <d v="2026-07-26T16:10:00"/>
    <d v="2026-07-26T16:42:00"/>
    <m/>
    <m/>
    <n v="1"/>
    <s v="JULY-26-dummy-data.xlsx"/>
    <b v="0"/>
    <m/>
  </r>
  <r>
    <x v="2"/>
    <x v="0"/>
    <x v="19"/>
    <x v="2"/>
    <x v="1"/>
    <x v="0"/>
    <x v="0"/>
    <x v="3"/>
    <x v="1"/>
    <n v="1"/>
    <s v="St Sty Day Procedure Unit"/>
    <d v="2026-07-26T00:00:00"/>
    <d v="2026-07-26T13:00:00"/>
    <d v="2026-07-26T17:00:00"/>
    <s v="755332125629"/>
    <s v="70090064"/>
    <s v="Wisdom tooth extraction"/>
    <m/>
    <s v="Oral and Maxillofacial Surgery"/>
    <s v="Dr Dummy 11"/>
    <d v="2026-07-26T13:04:00"/>
    <d v="2026-07-26T13:37:00"/>
    <m/>
    <m/>
    <n v="1"/>
    <s v="JULY-26-dummy-data.xlsx"/>
    <b v="0"/>
    <m/>
  </r>
  <r>
    <x v="2"/>
    <x v="0"/>
    <x v="19"/>
    <x v="2"/>
    <x v="1"/>
    <x v="0"/>
    <x v="0"/>
    <x v="3"/>
    <x v="1"/>
    <n v="1"/>
    <s v="St Sty Day Procedure Unit"/>
    <d v="2026-07-26T00:00:00"/>
    <d v="2026-07-26T13:00:00"/>
    <d v="2026-07-26T17:00:00"/>
    <s v="784417209307"/>
    <s v="70236792"/>
    <s v="Oral lesion biopsy"/>
    <m/>
    <s v="Oral and Maxillofacial Surgery"/>
    <s v="Dr Dummy 11"/>
    <d v="2026-07-26T15:03:00"/>
    <d v="2026-07-26T15:35:00"/>
    <m/>
    <m/>
    <n v="1"/>
    <s v="JULY-26-dummy-data.xlsx"/>
    <b v="0"/>
    <m/>
  </r>
  <r>
    <x v="2"/>
    <x v="0"/>
    <x v="19"/>
    <x v="2"/>
    <x v="1"/>
    <x v="0"/>
    <x v="0"/>
    <x v="1"/>
    <x v="0"/>
    <n v="1"/>
    <s v="St Sty Day Procedure Unit"/>
    <d v="2026-07-29T00:00:00"/>
    <d v="2026-07-29T08:30:00"/>
    <d v="2026-07-29T12:30:00"/>
    <m/>
    <m/>
    <m/>
    <m/>
    <m/>
    <m/>
    <m/>
    <m/>
    <n v="4"/>
    <n v="0"/>
    <n v="4"/>
    <s v="JULY-26-dummy-data.xlsx"/>
    <b v="0"/>
    <n v="0"/>
  </r>
  <r>
    <x v="2"/>
    <x v="0"/>
    <x v="19"/>
    <x v="2"/>
    <x v="1"/>
    <x v="0"/>
    <x v="0"/>
    <x v="1"/>
    <x v="1"/>
    <n v="1"/>
    <s v="St Sty Day Procedure Unit"/>
    <d v="2026-07-29T00:00:00"/>
    <d v="2026-07-29T08:30:00"/>
    <d v="2026-07-29T12:30:00"/>
    <s v="700946186459"/>
    <s v="70223869"/>
    <s v="Flexible cystoscopy"/>
    <m/>
    <s v="Urology"/>
    <s v="Dr Dummy 15"/>
    <d v="2026-07-29T09:41:00"/>
    <d v="2026-07-29T10:10:00"/>
    <m/>
    <m/>
    <n v="1"/>
    <s v="JULY-26-dummy-data.xlsx"/>
    <b v="0"/>
    <m/>
  </r>
  <r>
    <x v="2"/>
    <x v="0"/>
    <x v="19"/>
    <x v="2"/>
    <x v="1"/>
    <x v="0"/>
    <x v="0"/>
    <x v="1"/>
    <x v="1"/>
    <n v="1"/>
    <s v="St Sty Day Procedure Unit"/>
    <d v="2026-07-29T00:00:00"/>
    <d v="2026-07-29T08:30:00"/>
    <d v="2026-07-29T12:30:00"/>
    <s v="721004818728"/>
    <s v="70208504"/>
    <s v="Ureteric stent insertion"/>
    <m/>
    <s v="Urology"/>
    <s v="Dr Dummy 15"/>
    <d v="2026-07-29T11:34:00"/>
    <d v="2026-07-29T12:06:00"/>
    <m/>
    <m/>
    <n v="1"/>
    <s v="JULY-26-dummy-data.xlsx"/>
    <b v="0"/>
    <m/>
  </r>
  <r>
    <x v="2"/>
    <x v="0"/>
    <x v="19"/>
    <x v="2"/>
    <x v="1"/>
    <x v="0"/>
    <x v="0"/>
    <x v="1"/>
    <x v="1"/>
    <n v="1"/>
    <s v="St Sty Day Procedure Unit"/>
    <d v="2026-07-29T00:00:00"/>
    <d v="2026-07-29T08:30:00"/>
    <d v="2026-07-29T12:30:00"/>
    <s v="722957940213"/>
    <s v="70267120"/>
    <s v="Ureteroscopy"/>
    <s v="Diagnostic examination"/>
    <s v="Urology"/>
    <s v="Dr Dummy 15"/>
    <d v="2026-07-29T08:37:00"/>
    <d v="2026-07-29T09:09:00"/>
    <m/>
    <m/>
    <n v="1"/>
    <s v="JULY-26-dummy-data.xlsx"/>
    <b v="0"/>
    <m/>
  </r>
  <r>
    <x v="2"/>
    <x v="0"/>
    <x v="19"/>
    <x v="2"/>
    <x v="1"/>
    <x v="0"/>
    <x v="0"/>
    <x v="1"/>
    <x v="1"/>
    <n v="1"/>
    <s v="St Sty Day Procedure Unit"/>
    <d v="2026-07-29T00:00:00"/>
    <d v="2026-07-29T08:30:00"/>
    <d v="2026-07-29T12:30:00"/>
    <s v="724608512385"/>
    <s v="70023056"/>
    <s v="Ureteroscopy"/>
    <m/>
    <s v="Urology"/>
    <s v="Dr Dummy 15"/>
    <d v="2026-07-29T10:33:00"/>
    <d v="2026-07-29T11:00:00"/>
    <m/>
    <m/>
    <n v="1"/>
    <s v="JULY-26-dummy-data.xlsx"/>
    <b v="0"/>
    <m/>
  </r>
  <r>
    <x v="2"/>
    <x v="0"/>
    <x v="19"/>
    <x v="2"/>
    <x v="1"/>
    <x v="0"/>
    <x v="0"/>
    <x v="3"/>
    <x v="0"/>
    <n v="1"/>
    <s v="St Sty Day Procedure Unit"/>
    <d v="2026-07-30T00:00:00"/>
    <d v="2026-07-30T09:00:00"/>
    <d v="2026-07-30T13:00:00"/>
    <m/>
    <m/>
    <m/>
    <m/>
    <m/>
    <m/>
    <m/>
    <m/>
    <n v="4"/>
    <n v="0"/>
    <n v="4"/>
    <s v="JULY-26-dummy-data.xlsx"/>
    <b v="0"/>
    <n v="0"/>
  </r>
  <r>
    <x v="2"/>
    <x v="0"/>
    <x v="19"/>
    <x v="2"/>
    <x v="1"/>
    <x v="0"/>
    <x v="0"/>
    <x v="3"/>
    <x v="1"/>
    <n v="1"/>
    <s v="St Sty Day Procedure Unit"/>
    <d v="2026-07-30T00:00:00"/>
    <d v="2026-07-30T09:00:00"/>
    <d v="2026-07-30T13:00:00"/>
    <s v="701157906674"/>
    <s v="70264643"/>
    <s v="Wisdom tooth extraction"/>
    <s v="Diagnostic examination"/>
    <s v="Oral and Maxillofacial Surgery"/>
    <s v="Dr Dummy 13"/>
    <d v="2026-07-30T10:06:00"/>
    <d v="2026-07-30T10:48:00"/>
    <m/>
    <m/>
    <n v="1"/>
    <s v="JULY-26-dummy-data.xlsx"/>
    <b v="0"/>
    <m/>
  </r>
  <r>
    <x v="2"/>
    <x v="0"/>
    <x v="19"/>
    <x v="2"/>
    <x v="1"/>
    <x v="0"/>
    <x v="0"/>
    <x v="3"/>
    <x v="1"/>
    <n v="1"/>
    <s v="St Sty Day Procedure Unit"/>
    <d v="2026-07-30T00:00:00"/>
    <d v="2026-07-30T09:00:00"/>
    <d v="2026-07-30T13:00:00"/>
    <s v="727569971815"/>
    <s v="70092829"/>
    <s v="Surgical tooth extraction"/>
    <m/>
    <s v="Oral and Maxillofacial Surgery"/>
    <s v="Dr Dummy 13"/>
    <d v="2026-07-30T09:09:00"/>
    <d v="2026-07-30T09:34:00"/>
    <m/>
    <m/>
    <n v="1"/>
    <s v="JULY-26-dummy-data.xlsx"/>
    <b v="0"/>
    <m/>
  </r>
  <r>
    <x v="2"/>
    <x v="0"/>
    <x v="19"/>
    <x v="2"/>
    <x v="1"/>
    <x v="0"/>
    <x v="0"/>
    <x v="3"/>
    <x v="1"/>
    <n v="1"/>
    <s v="St Sty Day Procedure Unit"/>
    <d v="2026-07-30T00:00:00"/>
    <d v="2026-07-30T09:00:00"/>
    <d v="2026-07-30T13:00:00"/>
    <s v="752155620324"/>
    <s v="70172586"/>
    <s v="Oral lesion biopsy"/>
    <s v="Wound closure"/>
    <s v="Oral and Maxillofacial Surgery"/>
    <s v="Dr Dummy 13"/>
    <d v="2026-07-30T11:05:00"/>
    <d v="2026-07-30T11:48:00"/>
    <m/>
    <m/>
    <n v="1"/>
    <s v="JULY-26-dummy-data.xlsx"/>
    <b v="0"/>
    <m/>
  </r>
  <r>
    <x v="2"/>
    <x v="0"/>
    <x v="19"/>
    <x v="2"/>
    <x v="1"/>
    <x v="0"/>
    <x v="0"/>
    <x v="3"/>
    <x v="1"/>
    <n v="1"/>
    <s v="St Sty Day Procedure Unit"/>
    <d v="2026-07-30T00:00:00"/>
    <d v="2026-07-30T09:00:00"/>
    <d v="2026-07-30T13:00:00"/>
    <s v="784323366986"/>
    <s v="70228124"/>
    <s v="Surgical tooth extraction"/>
    <s v="Wound dressing"/>
    <s v="Oral and Maxillofacial Surgery"/>
    <s v="Dr Dummy 13"/>
    <d v="2026-07-30T12:06:00"/>
    <d v="2026-07-30T12:41:00"/>
    <m/>
    <m/>
    <n v="1"/>
    <s v="JULY-26-dummy-data.xlsx"/>
    <b v="0"/>
    <m/>
  </r>
  <r>
    <x v="2"/>
    <x v="0"/>
    <x v="19"/>
    <x v="3"/>
    <x v="0"/>
    <x v="0"/>
    <x v="0"/>
    <x v="3"/>
    <x v="0"/>
    <n v="1"/>
    <s v="St Sty Day Procedure Unit"/>
    <d v="2026-06-20T00:00:00"/>
    <d v="2026-06-20T09:00:00"/>
    <d v="2026-06-20T13:30:00"/>
    <m/>
    <m/>
    <m/>
    <m/>
    <m/>
    <m/>
    <m/>
    <m/>
    <n v="4"/>
    <n v="0"/>
    <n v="4"/>
    <s v="JUNE-26-dummy-data.xlsx"/>
    <b v="0"/>
    <n v="0"/>
  </r>
  <r>
    <x v="2"/>
    <x v="0"/>
    <x v="19"/>
    <x v="3"/>
    <x v="0"/>
    <x v="0"/>
    <x v="0"/>
    <x v="3"/>
    <x v="1"/>
    <n v="1"/>
    <s v="St Sty Day Procedure Unit"/>
    <d v="2026-06-20T00:00:00"/>
    <d v="2026-06-20T09:00:00"/>
    <d v="2026-06-20T13:30:00"/>
    <s v="615986188710"/>
    <s v="60103110"/>
    <s v="Oral lesion biopsy"/>
    <m/>
    <s v="Oral and Maxillofacial Surgery"/>
    <s v="Dr Dummy 20"/>
    <d v="2026-06-20T10:18:00"/>
    <d v="2026-06-20T11:03:00"/>
    <m/>
    <m/>
    <n v="1"/>
    <s v="JUNE-26-dummy-data.xlsx"/>
    <b v="0"/>
    <m/>
  </r>
  <r>
    <x v="2"/>
    <x v="0"/>
    <x v="19"/>
    <x v="3"/>
    <x v="0"/>
    <x v="0"/>
    <x v="0"/>
    <x v="3"/>
    <x v="1"/>
    <n v="1"/>
    <s v="St Sty Day Procedure Unit"/>
    <d v="2026-06-20T00:00:00"/>
    <d v="2026-06-20T09:00:00"/>
    <d v="2026-06-20T13:30:00"/>
    <s v="646542558841"/>
    <s v="60229090"/>
    <s v="Oral lesion biopsy"/>
    <m/>
    <s v="Oral and Maxillofacial Surgery"/>
    <s v="Dr Dummy 20"/>
    <d v="2026-06-20T09:05:00"/>
    <d v="2026-06-20T09:36:00"/>
    <m/>
    <m/>
    <n v="1"/>
    <s v="JUNE-26-dummy-data.xlsx"/>
    <b v="0"/>
    <m/>
  </r>
  <r>
    <x v="2"/>
    <x v="0"/>
    <x v="19"/>
    <x v="3"/>
    <x v="0"/>
    <x v="0"/>
    <x v="0"/>
    <x v="3"/>
    <x v="1"/>
    <n v="1"/>
    <s v="St Sty Day Procedure Unit"/>
    <d v="2026-06-20T00:00:00"/>
    <d v="2026-06-20T09:00:00"/>
    <d v="2026-06-20T13:30:00"/>
    <s v="652088022068"/>
    <s v="60115623"/>
    <s v="Surgical tooth extraction"/>
    <m/>
    <s v="Oral and Maxillofacial Surgery"/>
    <s v="Dr Dummy 20"/>
    <d v="2026-06-20T12:29:00"/>
    <d v="2026-06-20T13:10:00"/>
    <m/>
    <m/>
    <n v="1"/>
    <s v="JUNE-26-dummy-data.xlsx"/>
    <b v="0"/>
    <m/>
  </r>
  <r>
    <x v="2"/>
    <x v="0"/>
    <x v="19"/>
    <x v="3"/>
    <x v="0"/>
    <x v="0"/>
    <x v="0"/>
    <x v="3"/>
    <x v="1"/>
    <n v="1"/>
    <s v="St Sty Day Procedure Unit"/>
    <d v="2026-06-20T00:00:00"/>
    <d v="2026-06-20T09:00:00"/>
    <d v="2026-06-20T13:30:00"/>
    <s v="697481931395"/>
    <s v="60106394"/>
    <s v="Wisdom tooth extraction"/>
    <m/>
    <s v="Oral and Maxillofacial Surgery"/>
    <s v="Dr Dummy 20"/>
    <d v="2026-06-20T11:17:00"/>
    <d v="2026-06-20T12:01:00"/>
    <m/>
    <m/>
    <n v="1"/>
    <s v="JUNE-26-dummy-data.xlsx"/>
    <b v="0"/>
    <m/>
  </r>
  <r>
    <x v="2"/>
    <x v="0"/>
    <x v="19"/>
    <x v="3"/>
    <x v="0"/>
    <x v="0"/>
    <x v="0"/>
    <x v="3"/>
    <x v="0"/>
    <n v="1"/>
    <s v="St Sty Day Procedure Unit"/>
    <d v="2026-06-26T00:00:00"/>
    <d v="2026-06-26T09:00:00"/>
    <d v="2026-06-26T13:30:00"/>
    <m/>
    <m/>
    <m/>
    <m/>
    <m/>
    <m/>
    <m/>
    <m/>
    <n v="4"/>
    <n v="0"/>
    <n v="4"/>
    <s v="JUNE-26-dummy-data.xlsx"/>
    <b v="0"/>
    <n v="0"/>
  </r>
  <r>
    <x v="2"/>
    <x v="0"/>
    <x v="19"/>
    <x v="3"/>
    <x v="0"/>
    <x v="0"/>
    <x v="0"/>
    <x v="3"/>
    <x v="1"/>
    <n v="1"/>
    <s v="St Sty Day Procedure Unit"/>
    <d v="2026-06-26T00:00:00"/>
    <d v="2026-06-26T09:00:00"/>
    <d v="2026-06-26T13:30:00"/>
    <s v="614621236570"/>
    <s v="60112230"/>
    <s v="Oral lesion biopsy"/>
    <m/>
    <s v="Oral and Maxillofacial Surgery"/>
    <s v="Dr Dummy 22"/>
    <d v="2026-06-26T10:16:00"/>
    <d v="2026-06-26T11:00:00"/>
    <m/>
    <m/>
    <n v="1"/>
    <s v="JUNE-26-dummy-data.xlsx"/>
    <b v="0"/>
    <m/>
  </r>
  <r>
    <x v="2"/>
    <x v="0"/>
    <x v="19"/>
    <x v="3"/>
    <x v="0"/>
    <x v="0"/>
    <x v="0"/>
    <x v="3"/>
    <x v="1"/>
    <n v="1"/>
    <s v="St Sty Day Procedure Unit"/>
    <d v="2026-06-26T00:00:00"/>
    <d v="2026-06-26T09:00:00"/>
    <d v="2026-06-26T13:30:00"/>
    <s v="650249868654"/>
    <s v="60258686"/>
    <s v="Oral lesion biopsy"/>
    <m/>
    <s v="Oral and Maxillofacial Surgery"/>
    <s v="Dr Dummy 22"/>
    <d v="2026-06-26T12:25:00"/>
    <d v="2026-06-26T13:03:00"/>
    <m/>
    <m/>
    <n v="1"/>
    <s v="JUNE-26-dummy-data.xlsx"/>
    <b v="0"/>
    <m/>
  </r>
  <r>
    <x v="2"/>
    <x v="0"/>
    <x v="19"/>
    <x v="3"/>
    <x v="0"/>
    <x v="0"/>
    <x v="0"/>
    <x v="3"/>
    <x v="1"/>
    <n v="1"/>
    <s v="St Sty Day Procedure Unit"/>
    <d v="2026-06-26T00:00:00"/>
    <d v="2026-06-26T09:00:00"/>
    <d v="2026-06-26T13:30:00"/>
    <s v="653720249072"/>
    <s v="60063583"/>
    <s v="Surgical tooth extraction"/>
    <m/>
    <s v="Oral and Maxillofacial Surgery"/>
    <s v="Dr Dummy 22"/>
    <d v="2026-06-26T11:24:00"/>
    <d v="2026-06-26T12:10:00"/>
    <m/>
    <m/>
    <n v="1"/>
    <s v="JUNE-26-dummy-data.xlsx"/>
    <b v="0"/>
    <m/>
  </r>
  <r>
    <x v="2"/>
    <x v="0"/>
    <x v="19"/>
    <x v="3"/>
    <x v="0"/>
    <x v="0"/>
    <x v="0"/>
    <x v="3"/>
    <x v="1"/>
    <n v="1"/>
    <s v="St Sty Day Procedure Unit"/>
    <d v="2026-06-26T00:00:00"/>
    <d v="2026-06-26T09:00:00"/>
    <d v="2026-06-26T13:30:00"/>
    <s v="698841617464"/>
    <s v="60200757"/>
    <s v="Wisdom tooth extraction"/>
    <m/>
    <s v="Oral and Maxillofacial Surgery"/>
    <s v="Dr Dummy 22"/>
    <d v="2026-06-26T09:05:00"/>
    <d v="2026-06-26T09:43:00"/>
    <m/>
    <m/>
    <n v="1"/>
    <s v="JUNE-26-dummy-data.xlsx"/>
    <b v="0"/>
    <m/>
  </r>
  <r>
    <x v="2"/>
    <x v="0"/>
    <x v="19"/>
    <x v="3"/>
    <x v="0"/>
    <x v="0"/>
    <x v="0"/>
    <x v="5"/>
    <x v="0"/>
    <n v="1"/>
    <s v="St Sty Day Procedure Unit"/>
    <d v="2026-06-27T00:00:00"/>
    <d v="2026-06-27T09:00:00"/>
    <d v="2026-06-27T13:30:00"/>
    <m/>
    <m/>
    <m/>
    <m/>
    <m/>
    <m/>
    <m/>
    <m/>
    <n v="4"/>
    <n v="0"/>
    <n v="4"/>
    <s v="JUNE-26-dummy-data.xlsx"/>
    <b v="0"/>
    <n v="0"/>
  </r>
  <r>
    <x v="2"/>
    <x v="0"/>
    <x v="19"/>
    <x v="3"/>
    <x v="0"/>
    <x v="0"/>
    <x v="0"/>
    <x v="5"/>
    <x v="1"/>
    <n v="1"/>
    <s v="St Sty Day Procedure Unit"/>
    <d v="2026-06-27T00:00:00"/>
    <d v="2026-06-27T09:00:00"/>
    <d v="2026-06-27T13:30:00"/>
    <s v="620522113283"/>
    <s v="60282662"/>
    <s v="Eyelid lesion excision"/>
    <m/>
    <s v="Ophthalmology"/>
    <s v="Dr Dummy 24"/>
    <d v="2026-06-27T12:31:00"/>
    <d v="2026-06-27T13:07:00"/>
    <m/>
    <m/>
    <n v="1"/>
    <s v="JUNE-26-dummy-data.xlsx"/>
    <b v="0"/>
    <m/>
  </r>
  <r>
    <x v="2"/>
    <x v="0"/>
    <x v="19"/>
    <x v="3"/>
    <x v="0"/>
    <x v="0"/>
    <x v="0"/>
    <x v="5"/>
    <x v="1"/>
    <n v="1"/>
    <s v="St Sty Day Procedure Unit"/>
    <d v="2026-06-27T00:00:00"/>
    <d v="2026-06-27T09:00:00"/>
    <d v="2026-06-27T13:30:00"/>
    <s v="622182933497"/>
    <s v="60212958"/>
    <s v="Pterygium excision"/>
    <m/>
    <s v="Ophthalmology"/>
    <s v="Dr Dummy 24"/>
    <d v="2026-06-27T09:05:00"/>
    <d v="2026-06-27T09:42:00"/>
    <m/>
    <m/>
    <n v="1"/>
    <s v="JUNE-26-dummy-data.xlsx"/>
    <b v="0"/>
    <m/>
  </r>
  <r>
    <x v="2"/>
    <x v="0"/>
    <x v="19"/>
    <x v="3"/>
    <x v="0"/>
    <x v="0"/>
    <x v="0"/>
    <x v="5"/>
    <x v="1"/>
    <n v="1"/>
    <s v="St Sty Day Procedure Unit"/>
    <d v="2026-06-27T00:00:00"/>
    <d v="2026-06-27T09:00:00"/>
    <d v="2026-06-27T13:30:00"/>
    <s v="677351151289"/>
    <s v="60146124"/>
    <s v="Cataract extraction with lens implant"/>
    <s v="Wound dressing"/>
    <s v="Ophthalmology"/>
    <s v="Dr Dummy 24"/>
    <d v="2026-06-27T11:20:00"/>
    <d v="2026-06-27T12:02:00"/>
    <m/>
    <m/>
    <n v="1"/>
    <s v="JUNE-26-dummy-data.xlsx"/>
    <b v="0"/>
    <m/>
  </r>
  <r>
    <x v="2"/>
    <x v="0"/>
    <x v="19"/>
    <x v="3"/>
    <x v="0"/>
    <x v="0"/>
    <x v="0"/>
    <x v="5"/>
    <x v="1"/>
    <n v="1"/>
    <s v="St Sty Day Procedure Unit"/>
    <d v="2026-06-27T00:00:00"/>
    <d v="2026-06-27T09:00:00"/>
    <d v="2026-06-27T13:30:00"/>
    <s v="686474631423"/>
    <s v="60028433"/>
    <s v="Pterygium excision"/>
    <m/>
    <s v="Ophthalmology"/>
    <s v="Dr Dummy 24"/>
    <d v="2026-06-27T10:09:00"/>
    <d v="2026-06-27T10:47:00"/>
    <m/>
    <m/>
    <n v="1"/>
    <s v="JUNE-26-dummy-data.xlsx"/>
    <b v="0"/>
    <m/>
  </r>
  <r>
    <x v="2"/>
    <x v="0"/>
    <x v="19"/>
    <x v="3"/>
    <x v="1"/>
    <x v="0"/>
    <x v="0"/>
    <x v="0"/>
    <x v="0"/>
    <n v="1"/>
    <s v="St Sty Day Procedure Unit"/>
    <d v="2026-07-23T00:00:00"/>
    <d v="2026-07-23T13:00:00"/>
    <d v="2026-07-23T17:30:00"/>
    <m/>
    <m/>
    <m/>
    <m/>
    <m/>
    <m/>
    <m/>
    <m/>
    <n v="4"/>
    <n v="0"/>
    <n v="4"/>
    <s v="JULY-26-dummy-data.xlsx"/>
    <b v="0"/>
    <n v="0"/>
  </r>
  <r>
    <x v="2"/>
    <x v="0"/>
    <x v="19"/>
    <x v="3"/>
    <x v="1"/>
    <x v="0"/>
    <x v="0"/>
    <x v="0"/>
    <x v="1"/>
    <n v="1"/>
    <s v="St Sty Day Procedure Unit"/>
    <d v="2026-07-23T00:00:00"/>
    <d v="2026-07-23T13:00:00"/>
    <d v="2026-07-23T17:30:00"/>
    <s v="735192383150"/>
    <s v="70075511"/>
    <s v="Diagnostic laparoscopy"/>
    <m/>
    <s v="Gynaecology"/>
    <s v="Dr Dummy 02"/>
    <d v="2026-07-23T13:07:00"/>
    <d v="2026-07-23T13:39:00"/>
    <m/>
    <m/>
    <n v="1"/>
    <s v="JULY-26-dummy-data.xlsx"/>
    <b v="0"/>
    <m/>
  </r>
  <r>
    <x v="2"/>
    <x v="0"/>
    <x v="19"/>
    <x v="3"/>
    <x v="1"/>
    <x v="0"/>
    <x v="0"/>
    <x v="0"/>
    <x v="1"/>
    <n v="1"/>
    <s v="St Sty Day Procedure Unit"/>
    <d v="2026-07-23T00:00:00"/>
    <d v="2026-07-23T13:00:00"/>
    <d v="2026-07-23T17:30:00"/>
    <s v="743606294202"/>
    <s v="70271392"/>
    <s v="Cervical polypectomy"/>
    <m/>
    <s v="Gynaecology"/>
    <s v="Dr Dummy 02"/>
    <d v="2026-07-23T14:13:00"/>
    <d v="2026-07-23T14:55:00"/>
    <m/>
    <m/>
    <n v="1"/>
    <s v="JULY-26-dummy-data.xlsx"/>
    <b v="0"/>
    <m/>
  </r>
  <r>
    <x v="2"/>
    <x v="0"/>
    <x v="19"/>
    <x v="3"/>
    <x v="1"/>
    <x v="0"/>
    <x v="0"/>
    <x v="0"/>
    <x v="1"/>
    <n v="1"/>
    <s v="St Sty Day Procedure Unit"/>
    <d v="2026-07-23T00:00:00"/>
    <d v="2026-07-23T13:00:00"/>
    <d v="2026-07-23T17:30:00"/>
    <s v="767797955078"/>
    <s v="70044353"/>
    <s v="Cervical polypectomy"/>
    <m/>
    <s v="Gynaecology"/>
    <s v="Dr Dummy 02"/>
    <d v="2026-07-23T16:25:00"/>
    <d v="2026-07-23T17:02:00"/>
    <m/>
    <m/>
    <n v="1"/>
    <s v="JULY-26-dummy-data.xlsx"/>
    <b v="0"/>
    <m/>
  </r>
  <r>
    <x v="2"/>
    <x v="0"/>
    <x v="19"/>
    <x v="3"/>
    <x v="1"/>
    <x v="0"/>
    <x v="0"/>
    <x v="0"/>
    <x v="1"/>
    <n v="1"/>
    <s v="St Sty Day Procedure Unit"/>
    <d v="2026-07-23T00:00:00"/>
    <d v="2026-07-23T13:00:00"/>
    <d v="2026-07-23T17:30:00"/>
    <s v="780750222200"/>
    <s v="70261649"/>
    <s v="Diagnostic laparoscopy"/>
    <s v="Wound closure"/>
    <s v="Gynaecology"/>
    <s v="Dr Dummy 02"/>
    <d v="2026-07-23T15:22:00"/>
    <d v="2026-07-23T15:57:00"/>
    <m/>
    <m/>
    <n v="1"/>
    <s v="JULY-26-dummy-data.xlsx"/>
    <b v="0"/>
    <m/>
  </r>
  <r>
    <x v="2"/>
    <x v="0"/>
    <x v="19"/>
    <x v="3"/>
    <x v="1"/>
    <x v="0"/>
    <x v="0"/>
    <x v="1"/>
    <x v="0"/>
    <n v="1"/>
    <s v="St Sty Day Procedure Unit"/>
    <d v="2026-07-27T00:00:00"/>
    <d v="2026-07-27T13:00:00"/>
    <d v="2026-07-27T17:30:00"/>
    <m/>
    <m/>
    <m/>
    <m/>
    <m/>
    <m/>
    <m/>
    <m/>
    <n v="4"/>
    <n v="0"/>
    <n v="4"/>
    <s v="JULY-26-dummy-data.xlsx"/>
    <b v="0"/>
    <n v="0"/>
  </r>
  <r>
    <x v="2"/>
    <x v="0"/>
    <x v="19"/>
    <x v="3"/>
    <x v="1"/>
    <x v="0"/>
    <x v="0"/>
    <x v="1"/>
    <x v="1"/>
    <n v="1"/>
    <s v="St Sty Day Procedure Unit"/>
    <d v="2026-07-27T00:00:00"/>
    <d v="2026-07-27T13:00:00"/>
    <d v="2026-07-27T17:30:00"/>
    <s v="766346676344"/>
    <s v="70075149"/>
    <s v="Bladder biopsy"/>
    <m/>
    <s v="Urology"/>
    <s v="Dr Dummy 24"/>
    <d v="2026-07-27T16:27:00"/>
    <d v="2026-07-27T16:58:00"/>
    <m/>
    <m/>
    <n v="1"/>
    <s v="JULY-26-dummy-data.xlsx"/>
    <b v="0"/>
    <m/>
  </r>
  <r>
    <x v="2"/>
    <x v="0"/>
    <x v="19"/>
    <x v="3"/>
    <x v="1"/>
    <x v="0"/>
    <x v="0"/>
    <x v="1"/>
    <x v="1"/>
    <n v="1"/>
    <s v="St Sty Day Procedure Unit"/>
    <d v="2026-07-27T00:00:00"/>
    <d v="2026-07-27T13:00:00"/>
    <d v="2026-07-27T17:30:00"/>
    <s v="787997108603"/>
    <s v="70032421"/>
    <s v="Ureteric stent insertion"/>
    <s v="Local anaesthetic infiltration"/>
    <s v="Urology"/>
    <s v="Dr Dummy 24"/>
    <d v="2026-07-27T15:24:00"/>
    <d v="2026-07-27T15:53:00"/>
    <m/>
    <m/>
    <n v="1"/>
    <s v="JULY-26-dummy-data.xlsx"/>
    <b v="0"/>
    <m/>
  </r>
  <r>
    <x v="2"/>
    <x v="0"/>
    <x v="19"/>
    <x v="3"/>
    <x v="1"/>
    <x v="0"/>
    <x v="0"/>
    <x v="1"/>
    <x v="1"/>
    <n v="1"/>
    <s v="St Sty Day Procedure Unit"/>
    <d v="2026-07-27T00:00:00"/>
    <d v="2026-07-27T13:00:00"/>
    <d v="2026-07-27T17:30:00"/>
    <s v="798087841480"/>
    <s v="70263847"/>
    <s v="Circumcision"/>
    <s v="Local anaesthetic infiltration"/>
    <s v="Urology"/>
    <s v="Dr Dummy 24"/>
    <d v="2026-07-27T14:15:00"/>
    <d v="2026-07-27T14:54:00"/>
    <m/>
    <m/>
    <n v="1"/>
    <s v="JULY-26-dummy-data.xlsx"/>
    <b v="0"/>
    <m/>
  </r>
  <r>
    <x v="2"/>
    <x v="0"/>
    <x v="19"/>
    <x v="3"/>
    <x v="1"/>
    <x v="0"/>
    <x v="0"/>
    <x v="1"/>
    <x v="1"/>
    <n v="1"/>
    <s v="St Sty Day Procedure Unit"/>
    <d v="2026-07-27T00:00:00"/>
    <d v="2026-07-27T13:00:00"/>
    <d v="2026-07-27T17:30:00"/>
    <s v="798312862239"/>
    <s v="70121883"/>
    <s v="Ureteric stent insertion"/>
    <m/>
    <s v="Urology"/>
    <s v="Dr Dummy 24"/>
    <d v="2026-07-27T13:06:00"/>
    <d v="2026-07-27T13:39:00"/>
    <m/>
    <m/>
    <n v="1"/>
    <s v="JULY-26-dummy-data.xlsx"/>
    <b v="0"/>
    <m/>
  </r>
  <r>
    <x v="2"/>
    <x v="0"/>
    <x v="19"/>
    <x v="3"/>
    <x v="2"/>
    <x v="0"/>
    <x v="0"/>
    <x v="2"/>
    <x v="0"/>
    <n v="1"/>
    <s v="St Sty Day Procedure Unit"/>
    <d v="2026-08-01T00:00:00"/>
    <d v="2026-08-01T13:00:00"/>
    <d v="2026-08-01T17:30:00"/>
    <m/>
    <m/>
    <m/>
    <m/>
    <m/>
    <m/>
    <m/>
    <m/>
    <n v="4"/>
    <n v="0"/>
    <n v="4"/>
    <s v="AUGUST-26-dummy-data.xlsx"/>
    <b v="0"/>
    <n v="0"/>
  </r>
  <r>
    <x v="2"/>
    <x v="0"/>
    <x v="19"/>
    <x v="3"/>
    <x v="2"/>
    <x v="0"/>
    <x v="0"/>
    <x v="2"/>
    <x v="1"/>
    <n v="1"/>
    <s v="St Sty Day Procedure Unit"/>
    <d v="2026-08-01T00:00:00"/>
    <d v="2026-08-01T13:00:00"/>
    <d v="2026-08-01T17:30:00"/>
    <s v="935710476291"/>
    <s v="712471"/>
    <s v="Septoplasty"/>
    <m/>
    <s v="ENT"/>
    <s v="Dr Dummy 17"/>
    <d v="2026-08-01T14:15:00"/>
    <d v="2026-08-01T15:02:00"/>
    <m/>
    <m/>
    <n v="1"/>
    <s v="AUGUST-26-dummy-data.xlsx"/>
    <b v="0"/>
    <m/>
  </r>
  <r>
    <x v="2"/>
    <x v="0"/>
    <x v="19"/>
    <x v="3"/>
    <x v="2"/>
    <x v="0"/>
    <x v="0"/>
    <x v="2"/>
    <x v="1"/>
    <n v="1"/>
    <s v="St Sty Day Procedure Unit"/>
    <d v="2026-08-01T00:00:00"/>
    <d v="2026-08-01T13:00:00"/>
    <d v="2026-08-01T17:30:00"/>
    <s v="983624682318"/>
    <s v="993832"/>
    <s v="Septoplasty"/>
    <m/>
    <s v="ENT"/>
    <s v="Dr Dummy 17"/>
    <d v="2026-08-01T16:23:00"/>
    <d v="2026-08-01T17:04:00"/>
    <m/>
    <m/>
    <n v="1"/>
    <s v="AUGUST-26-dummy-data.xlsx"/>
    <b v="0"/>
    <m/>
  </r>
  <r>
    <x v="2"/>
    <x v="0"/>
    <x v="19"/>
    <x v="3"/>
    <x v="2"/>
    <x v="0"/>
    <x v="0"/>
    <x v="2"/>
    <x v="1"/>
    <n v="1"/>
    <s v="St Sty Day Procedure Unit"/>
    <d v="2026-08-01T00:00:00"/>
    <d v="2026-08-01T13:00:00"/>
    <d v="2026-08-01T17:30:00"/>
    <s v="987411769245"/>
    <s v="996435"/>
    <s v="Adenoidectomy"/>
    <m/>
    <s v="ENT"/>
    <s v="Dr Dummy 17"/>
    <d v="2026-08-01T13:07:00"/>
    <d v="2026-08-01T13:52:00"/>
    <m/>
    <m/>
    <n v="1"/>
    <s v="AUGUST-26-dummy-data.xlsx"/>
    <b v="0"/>
    <m/>
  </r>
  <r>
    <x v="2"/>
    <x v="0"/>
    <x v="19"/>
    <x v="3"/>
    <x v="2"/>
    <x v="0"/>
    <x v="0"/>
    <x v="2"/>
    <x v="1"/>
    <n v="1"/>
    <s v="St Sty Day Procedure Unit"/>
    <d v="2026-08-01T00:00:00"/>
    <d v="2026-08-01T13:00:00"/>
    <d v="2026-08-01T17:30:00"/>
    <s v="992714781452"/>
    <s v="985617"/>
    <s v="Adenoidectomy"/>
    <s v="Diagnostic examination"/>
    <s v="ENT"/>
    <s v="Dr Dummy 17"/>
    <d v="2026-08-01T15:16:00"/>
    <d v="2026-08-01T16:01:00"/>
    <m/>
    <m/>
    <n v="1"/>
    <s v="AUGUST-26-dummy-data.xlsx"/>
    <b v="0"/>
    <m/>
  </r>
  <r>
    <x v="2"/>
    <x v="0"/>
    <x v="19"/>
    <x v="4"/>
    <x v="1"/>
    <x v="0"/>
    <x v="0"/>
    <x v="2"/>
    <x v="0"/>
    <n v="1"/>
    <s v="St Sty Day Procedure Unit"/>
    <d v="2026-07-22T00:00:00"/>
    <d v="2026-07-22T13:00:00"/>
    <d v="2026-07-22T18:00:00"/>
    <m/>
    <m/>
    <m/>
    <m/>
    <m/>
    <m/>
    <m/>
    <m/>
    <n v="4"/>
    <n v="0"/>
    <n v="4"/>
    <s v="JULY-26-dummy-data.xlsx"/>
    <b v="0"/>
    <n v="0"/>
  </r>
  <r>
    <x v="2"/>
    <x v="0"/>
    <x v="19"/>
    <x v="4"/>
    <x v="1"/>
    <x v="0"/>
    <x v="0"/>
    <x v="2"/>
    <x v="1"/>
    <n v="1"/>
    <s v="St Sty Day Procedure Unit"/>
    <d v="2026-07-22T00:00:00"/>
    <d v="2026-07-22T13:00:00"/>
    <d v="2026-07-22T18:00:00"/>
    <s v="724616707255"/>
    <s v="70144756"/>
    <s v="Tonsillectomy"/>
    <m/>
    <s v="ENT"/>
    <s v="Dr Dummy 02"/>
    <d v="2026-07-22T13:12:00"/>
    <d v="2026-07-22T13:56:00"/>
    <m/>
    <m/>
    <n v="1"/>
    <s v="JULY-26-dummy-data.xlsx"/>
    <b v="0"/>
    <m/>
  </r>
  <r>
    <x v="2"/>
    <x v="0"/>
    <x v="19"/>
    <x v="4"/>
    <x v="1"/>
    <x v="0"/>
    <x v="0"/>
    <x v="2"/>
    <x v="1"/>
    <n v="1"/>
    <s v="St Sty Day Procedure Unit"/>
    <d v="2026-07-22T00:00:00"/>
    <d v="2026-07-22T13:00:00"/>
    <d v="2026-07-22T18:00:00"/>
    <s v="767517536063"/>
    <s v="70150969"/>
    <s v="Grommet insertion"/>
    <s v="Diagnostic examination"/>
    <s v="ENT"/>
    <s v="Dr Dummy 02"/>
    <d v="2026-07-22T15:36:00"/>
    <d v="2026-07-22T16:24:00"/>
    <m/>
    <m/>
    <n v="1"/>
    <s v="JULY-26-dummy-data.xlsx"/>
    <b v="0"/>
    <m/>
  </r>
  <r>
    <x v="2"/>
    <x v="0"/>
    <x v="19"/>
    <x v="4"/>
    <x v="1"/>
    <x v="0"/>
    <x v="0"/>
    <x v="2"/>
    <x v="1"/>
    <n v="1"/>
    <s v="St Sty Day Procedure Unit"/>
    <d v="2026-07-22T00:00:00"/>
    <d v="2026-07-22T13:00:00"/>
    <d v="2026-07-22T18:00:00"/>
    <s v="774412544070"/>
    <s v="70190582"/>
    <s v="Nasal polypectomy"/>
    <m/>
    <s v="ENT"/>
    <s v="Dr Dummy 02"/>
    <d v="2026-07-22T16:54:00"/>
    <d v="2026-07-22T17:44:00"/>
    <m/>
    <m/>
    <n v="1"/>
    <s v="JULY-26-dummy-data.xlsx"/>
    <b v="0"/>
    <m/>
  </r>
  <r>
    <x v="2"/>
    <x v="0"/>
    <x v="19"/>
    <x v="4"/>
    <x v="1"/>
    <x v="0"/>
    <x v="0"/>
    <x v="2"/>
    <x v="1"/>
    <n v="1"/>
    <s v="St Sty Day Procedure Unit"/>
    <d v="2026-07-22T00:00:00"/>
    <d v="2026-07-22T13:00:00"/>
    <d v="2026-07-22T18:00:00"/>
    <s v="781954875913"/>
    <s v="70190313"/>
    <s v="Nasal polypectomy"/>
    <s v="Diagnostic examination"/>
    <s v="ENT"/>
    <s v="Dr Dummy 02"/>
    <d v="2026-07-22T14:25:00"/>
    <d v="2026-07-22T15:10:00"/>
    <m/>
    <m/>
    <n v="1"/>
    <s v="JULY-26-dummy-data.xlsx"/>
    <b v="0"/>
    <m/>
  </r>
  <r>
    <x v="2"/>
    <x v="0"/>
    <x v="19"/>
    <x v="5"/>
    <x v="0"/>
    <x v="0"/>
    <x v="0"/>
    <x v="1"/>
    <x v="0"/>
    <n v="1"/>
    <s v="St Sty Day Procedure Unit"/>
    <d v="2026-06-05T00:00:00"/>
    <d v="2026-06-05T07:30:00"/>
    <d v="2026-06-05T13:30:00"/>
    <m/>
    <m/>
    <m/>
    <m/>
    <m/>
    <m/>
    <m/>
    <m/>
    <n v="4"/>
    <n v="0"/>
    <n v="4"/>
    <s v="JUNE-26-dummy-data.xlsx"/>
    <b v="0"/>
    <n v="0"/>
  </r>
  <r>
    <x v="2"/>
    <x v="0"/>
    <x v="19"/>
    <x v="5"/>
    <x v="0"/>
    <x v="0"/>
    <x v="0"/>
    <x v="1"/>
    <x v="1"/>
    <n v="1"/>
    <s v="St Sty Day Procedure Unit"/>
    <d v="2026-06-05T00:00:00"/>
    <d v="2026-06-05T07:30:00"/>
    <d v="2026-06-05T13:30:00"/>
    <s v="632093477551"/>
    <s v="60057986"/>
    <s v="Flexible cystoscopy"/>
    <s v="Local anaesthetic infiltration"/>
    <s v="Urology"/>
    <s v="Dr Dummy 03"/>
    <d v="2026-06-05T12:07:00"/>
    <d v="2026-06-05T12:55:00"/>
    <m/>
    <m/>
    <n v="1"/>
    <s v="JUNE-26-dummy-data.xlsx"/>
    <b v="0"/>
    <m/>
  </r>
  <r>
    <x v="2"/>
    <x v="0"/>
    <x v="19"/>
    <x v="5"/>
    <x v="0"/>
    <x v="0"/>
    <x v="0"/>
    <x v="1"/>
    <x v="1"/>
    <n v="1"/>
    <s v="St Sty Day Procedure Unit"/>
    <d v="2026-06-05T00:00:00"/>
    <d v="2026-06-05T07:30:00"/>
    <d v="2026-06-05T13:30:00"/>
    <s v="658050218177"/>
    <s v="60189057"/>
    <s v="Circumcision"/>
    <s v="Tissue biopsy"/>
    <s v="Urology"/>
    <s v="Dr Dummy 03"/>
    <d v="2026-06-05T10:35:00"/>
    <d v="2026-06-05T11:37:00"/>
    <m/>
    <m/>
    <n v="1"/>
    <s v="JUNE-26-dummy-data.xlsx"/>
    <b v="0"/>
    <m/>
  </r>
  <r>
    <x v="2"/>
    <x v="0"/>
    <x v="19"/>
    <x v="5"/>
    <x v="0"/>
    <x v="0"/>
    <x v="0"/>
    <x v="1"/>
    <x v="1"/>
    <n v="1"/>
    <s v="St Sty Day Procedure Unit"/>
    <d v="2026-06-05T00:00:00"/>
    <d v="2026-06-05T07:30:00"/>
    <d v="2026-06-05T13:30:00"/>
    <s v="687391238356"/>
    <s v="60073898"/>
    <s v="Ureteric stent insertion"/>
    <s v="Diagnostic examination"/>
    <s v="Urology"/>
    <s v="Dr Dummy 03"/>
    <d v="2026-06-05T09:07:00"/>
    <d v="2026-06-05T10:11:00"/>
    <m/>
    <m/>
    <n v="1"/>
    <s v="JUNE-26-dummy-data.xlsx"/>
    <b v="0"/>
    <m/>
  </r>
  <r>
    <x v="2"/>
    <x v="0"/>
    <x v="19"/>
    <x v="5"/>
    <x v="0"/>
    <x v="0"/>
    <x v="0"/>
    <x v="1"/>
    <x v="1"/>
    <n v="1"/>
    <s v="St Sty Day Procedure Unit"/>
    <d v="2026-06-05T00:00:00"/>
    <d v="2026-06-05T07:30:00"/>
    <d v="2026-06-05T13:30:00"/>
    <s v="689136313157"/>
    <s v="60135798"/>
    <s v="Bladder biopsy"/>
    <m/>
    <s v="Urology"/>
    <s v="Dr Dummy 03"/>
    <d v="2026-06-05T07:32:00"/>
    <d v="2026-06-05T08:23:00"/>
    <m/>
    <m/>
    <n v="1"/>
    <s v="JUNE-26-dummy-data.xlsx"/>
    <b v="0"/>
    <m/>
  </r>
  <r>
    <x v="2"/>
    <x v="0"/>
    <x v="19"/>
    <x v="5"/>
    <x v="0"/>
    <x v="0"/>
    <x v="0"/>
    <x v="5"/>
    <x v="0"/>
    <n v="1"/>
    <s v="St Sty Day Procedure Unit"/>
    <d v="2026-06-11T00:00:00"/>
    <d v="2026-06-11T07:30:00"/>
    <d v="2026-06-11T13:30:00"/>
    <m/>
    <m/>
    <m/>
    <m/>
    <m/>
    <m/>
    <m/>
    <m/>
    <n v="4"/>
    <n v="0"/>
    <n v="4"/>
    <s v="JUNE-26-dummy-data.xlsx"/>
    <b v="0"/>
    <n v="0"/>
  </r>
  <r>
    <x v="2"/>
    <x v="0"/>
    <x v="19"/>
    <x v="5"/>
    <x v="0"/>
    <x v="0"/>
    <x v="0"/>
    <x v="5"/>
    <x v="1"/>
    <n v="1"/>
    <s v="St Sty Day Procedure Unit"/>
    <d v="2026-06-11T00:00:00"/>
    <d v="2026-06-11T07:30:00"/>
    <d v="2026-06-11T13:30:00"/>
    <s v="626732532935"/>
    <s v="60278976"/>
    <s v="Pterygium excision"/>
    <m/>
    <s v="Ophthalmology"/>
    <s v="Dr Dummy 07"/>
    <d v="2026-06-11T10:35:00"/>
    <d v="2026-06-11T11:25:00"/>
    <m/>
    <m/>
    <n v="1"/>
    <s v="JUNE-26-dummy-data.xlsx"/>
    <b v="0"/>
    <m/>
  </r>
  <r>
    <x v="2"/>
    <x v="0"/>
    <x v="19"/>
    <x v="5"/>
    <x v="0"/>
    <x v="0"/>
    <x v="0"/>
    <x v="5"/>
    <x v="1"/>
    <n v="1"/>
    <s v="St Sty Day Procedure Unit"/>
    <d v="2026-06-11T00:00:00"/>
    <d v="2026-06-11T07:30:00"/>
    <d v="2026-06-11T13:30:00"/>
    <s v="630800866032"/>
    <s v="60105420"/>
    <s v="Cataract extraction with lens implant"/>
    <m/>
    <s v="Ophthalmology"/>
    <s v="Dr Dummy 07"/>
    <d v="2026-06-11T12:10:00"/>
    <d v="2026-06-11T13:04:00"/>
    <m/>
    <m/>
    <n v="1"/>
    <s v="JUNE-26-dummy-data.xlsx"/>
    <b v="0"/>
    <m/>
  </r>
  <r>
    <x v="2"/>
    <x v="0"/>
    <x v="19"/>
    <x v="5"/>
    <x v="0"/>
    <x v="0"/>
    <x v="0"/>
    <x v="5"/>
    <x v="1"/>
    <n v="1"/>
    <s v="St Sty Day Procedure Unit"/>
    <d v="2026-06-11T00:00:00"/>
    <d v="2026-06-11T07:30:00"/>
    <d v="2026-06-11T13:30:00"/>
    <s v="636603109608"/>
    <s v="60043883"/>
    <s v="Eyelid lesion excision"/>
    <m/>
    <s v="Ophthalmology"/>
    <s v="Dr Dummy 07"/>
    <d v="2026-06-11T09:06:00"/>
    <d v="2026-06-11T10:02:00"/>
    <m/>
    <m/>
    <n v="1"/>
    <s v="JUNE-26-dummy-data.xlsx"/>
    <b v="0"/>
    <m/>
  </r>
  <r>
    <x v="2"/>
    <x v="0"/>
    <x v="19"/>
    <x v="5"/>
    <x v="0"/>
    <x v="0"/>
    <x v="0"/>
    <x v="5"/>
    <x v="1"/>
    <n v="1"/>
    <s v="St Sty Day Procedure Unit"/>
    <d v="2026-06-11T00:00:00"/>
    <d v="2026-06-11T07:30:00"/>
    <d v="2026-06-11T13:30:00"/>
    <s v="677248399238"/>
    <s v="60046050"/>
    <s v="Cataract extraction with lens implant"/>
    <s v="Wound closure"/>
    <s v="Ophthalmology"/>
    <s v="Dr Dummy 07"/>
    <d v="2026-06-11T07:41:00"/>
    <d v="2026-06-11T08:43:00"/>
    <m/>
    <m/>
    <n v="1"/>
    <s v="JUNE-26-dummy-data.xlsx"/>
    <b v="0"/>
    <m/>
  </r>
  <r>
    <x v="2"/>
    <x v="0"/>
    <x v="19"/>
    <x v="5"/>
    <x v="0"/>
    <x v="0"/>
    <x v="0"/>
    <x v="1"/>
    <x v="0"/>
    <n v="1"/>
    <s v="St Sty Day Procedure Unit"/>
    <d v="2026-06-30T00:00:00"/>
    <d v="2026-06-30T08:30:00"/>
    <d v="2026-06-30T14:30:00"/>
    <m/>
    <m/>
    <m/>
    <m/>
    <m/>
    <m/>
    <m/>
    <m/>
    <n v="4"/>
    <n v="0"/>
    <n v="4"/>
    <s v="JUNE-26-dummy-data.xlsx"/>
    <b v="0"/>
    <n v="0"/>
  </r>
  <r>
    <x v="2"/>
    <x v="0"/>
    <x v="19"/>
    <x v="5"/>
    <x v="0"/>
    <x v="0"/>
    <x v="0"/>
    <x v="1"/>
    <x v="1"/>
    <n v="1"/>
    <s v="St Sty Day Procedure Unit"/>
    <d v="2026-06-30T00:00:00"/>
    <d v="2026-06-30T08:30:00"/>
    <d v="2026-06-30T14:30:00"/>
    <s v="645114513043"/>
    <s v="60175294"/>
    <s v="Ureteric stent insertion"/>
    <m/>
    <s v="Urology"/>
    <s v="Dr Dummy 15"/>
    <d v="2026-06-30T11:41:00"/>
    <d v="2026-06-30T12:33:00"/>
    <m/>
    <m/>
    <n v="1"/>
    <s v="JUNE-26-dummy-data.xlsx"/>
    <b v="0"/>
    <m/>
  </r>
  <r>
    <x v="2"/>
    <x v="0"/>
    <x v="19"/>
    <x v="5"/>
    <x v="0"/>
    <x v="0"/>
    <x v="0"/>
    <x v="1"/>
    <x v="1"/>
    <n v="1"/>
    <s v="St Sty Day Procedure Unit"/>
    <d v="2026-06-30T00:00:00"/>
    <d v="2026-06-30T08:30:00"/>
    <d v="2026-06-30T14:30:00"/>
    <s v="664668930018"/>
    <s v="60223040"/>
    <s v="Flexible cystoscopy"/>
    <s v="Wound dressing"/>
    <s v="Urology"/>
    <s v="Dr Dummy 15"/>
    <d v="2026-06-30T08:38:00"/>
    <d v="2026-06-30T09:41:00"/>
    <m/>
    <m/>
    <n v="1"/>
    <s v="JUNE-26-dummy-data.xlsx"/>
    <b v="0"/>
    <m/>
  </r>
  <r>
    <x v="2"/>
    <x v="0"/>
    <x v="19"/>
    <x v="5"/>
    <x v="0"/>
    <x v="0"/>
    <x v="0"/>
    <x v="1"/>
    <x v="1"/>
    <n v="1"/>
    <s v="St Sty Day Procedure Unit"/>
    <d v="2026-06-30T00:00:00"/>
    <d v="2026-06-30T08:30:00"/>
    <d v="2026-06-30T14:30:00"/>
    <s v="678644612919"/>
    <s v="60143784"/>
    <s v="Circumcision"/>
    <s v="Wound dressing"/>
    <s v="Urology"/>
    <s v="Dr Dummy 15"/>
    <d v="2026-06-30T13:10:00"/>
    <d v="2026-06-30T14:05:00"/>
    <m/>
    <m/>
    <n v="1"/>
    <s v="JUNE-26-dummy-data.xlsx"/>
    <b v="0"/>
    <m/>
  </r>
  <r>
    <x v="2"/>
    <x v="0"/>
    <x v="19"/>
    <x v="5"/>
    <x v="0"/>
    <x v="0"/>
    <x v="0"/>
    <x v="1"/>
    <x v="1"/>
    <n v="1"/>
    <s v="St Sty Day Procedure Unit"/>
    <d v="2026-06-30T00:00:00"/>
    <d v="2026-06-30T08:30:00"/>
    <d v="2026-06-30T14:30:00"/>
    <s v="694810526025"/>
    <s v="60043322"/>
    <s v="Circumcision"/>
    <s v="Local anaesthetic infiltration"/>
    <s v="Urology"/>
    <s v="Dr Dummy 15"/>
    <d v="2026-06-30T10:02:00"/>
    <d v="2026-06-30T10:59:00"/>
    <m/>
    <m/>
    <n v="1"/>
    <s v="JUNE-26-dummy-data.xlsx"/>
    <b v="0"/>
    <m/>
  </r>
  <r>
    <x v="2"/>
    <x v="0"/>
    <x v="19"/>
    <x v="5"/>
    <x v="2"/>
    <x v="0"/>
    <x v="0"/>
    <x v="3"/>
    <x v="0"/>
    <n v="1"/>
    <s v="St Sty Day Procedure Unit"/>
    <d v="2026-08-02T00:00:00"/>
    <d v="2026-08-02T08:00:00"/>
    <d v="2026-08-02T14:00:00"/>
    <m/>
    <m/>
    <m/>
    <m/>
    <m/>
    <m/>
    <m/>
    <m/>
    <n v="4"/>
    <n v="0"/>
    <n v="4"/>
    <s v="AUGUST-26-dummy-data.xlsx"/>
    <b v="0"/>
    <n v="0"/>
  </r>
  <r>
    <x v="2"/>
    <x v="0"/>
    <x v="19"/>
    <x v="5"/>
    <x v="2"/>
    <x v="0"/>
    <x v="0"/>
    <x v="3"/>
    <x v="1"/>
    <n v="1"/>
    <s v="St Sty Day Procedure Unit"/>
    <d v="2026-08-02T00:00:00"/>
    <d v="2026-08-02T08:00:00"/>
    <d v="2026-08-02T14:00:00"/>
    <s v="900985486898"/>
    <s v="973559"/>
    <s v="Wisdom tooth extraction"/>
    <m/>
    <s v="Oral and Maxillofacial Surgery"/>
    <s v="Dr Dummy 11"/>
    <d v="2026-08-02T12:41:00"/>
    <d v="2026-08-02T13:33:00"/>
    <m/>
    <m/>
    <n v="1"/>
    <s v="AUGUST-26-dummy-data.xlsx"/>
    <b v="0"/>
    <m/>
  </r>
  <r>
    <x v="2"/>
    <x v="0"/>
    <x v="19"/>
    <x v="5"/>
    <x v="2"/>
    <x v="0"/>
    <x v="0"/>
    <x v="3"/>
    <x v="1"/>
    <n v="1"/>
    <s v="St Sty Day Procedure Unit"/>
    <d v="2026-08-02T00:00:00"/>
    <d v="2026-08-02T08:00:00"/>
    <d v="2026-08-02T14:00:00"/>
    <s v="901795693882"/>
    <s v="702900"/>
    <s v="Oral lesion biopsy"/>
    <s v="Local anaesthetic infiltration"/>
    <s v="Oral and Maxillofacial Surgery"/>
    <s v="Dr Dummy 11"/>
    <d v="2026-08-02T11:12:00"/>
    <d v="2026-08-02T12:05:00"/>
    <m/>
    <m/>
    <n v="1"/>
    <s v="AUGUST-26-dummy-data.xlsx"/>
    <b v="0"/>
    <m/>
  </r>
  <r>
    <x v="2"/>
    <x v="0"/>
    <x v="19"/>
    <x v="5"/>
    <x v="2"/>
    <x v="0"/>
    <x v="0"/>
    <x v="3"/>
    <x v="1"/>
    <n v="1"/>
    <s v="St Sty Day Procedure Unit"/>
    <d v="2026-08-02T00:00:00"/>
    <d v="2026-08-02T08:00:00"/>
    <d v="2026-08-02T14:00:00"/>
    <s v="912101165414"/>
    <s v="747906"/>
    <s v="Wisdom tooth extraction"/>
    <m/>
    <s v="Oral and Maxillofacial Surgery"/>
    <s v="Dr Dummy 11"/>
    <d v="2026-08-02T09:42:00"/>
    <d v="2026-08-02T10:54:00"/>
    <m/>
    <m/>
    <n v="1"/>
    <s v="AUGUST-26-dummy-data.xlsx"/>
    <b v="0"/>
    <m/>
  </r>
  <r>
    <x v="2"/>
    <x v="0"/>
    <x v="19"/>
    <x v="5"/>
    <x v="2"/>
    <x v="0"/>
    <x v="0"/>
    <x v="3"/>
    <x v="1"/>
    <n v="1"/>
    <s v="St Sty Day Procedure Unit"/>
    <d v="2026-08-02T00:00:00"/>
    <d v="2026-08-02T08:00:00"/>
    <d v="2026-08-02T14:00:00"/>
    <s v="949700754158"/>
    <s v="914269"/>
    <s v="Oral lesion biopsy"/>
    <m/>
    <s v="Oral and Maxillofacial Surgery"/>
    <s v="Dr Dummy 11"/>
    <d v="2026-08-02T08:04:00"/>
    <d v="2026-08-02T09:08:00"/>
    <m/>
    <m/>
    <n v="1"/>
    <s v="AUGUST-26-dummy-data.xlsx"/>
    <b v="0"/>
    <m/>
  </r>
  <r>
    <x v="2"/>
    <x v="0"/>
    <x v="19"/>
    <x v="5"/>
    <x v="2"/>
    <x v="0"/>
    <x v="0"/>
    <x v="1"/>
    <x v="0"/>
    <n v="1"/>
    <s v="St Sty Day Procedure Unit"/>
    <d v="2026-08-13T00:00:00"/>
    <d v="2026-08-13T07:30:00"/>
    <d v="2026-08-13T13:30:00"/>
    <m/>
    <m/>
    <m/>
    <m/>
    <m/>
    <m/>
    <m/>
    <m/>
    <n v="4"/>
    <n v="0"/>
    <n v="4"/>
    <s v="AUGUST-26-dummy-data.xlsx"/>
    <b v="0"/>
    <n v="0"/>
  </r>
  <r>
    <x v="2"/>
    <x v="0"/>
    <x v="19"/>
    <x v="5"/>
    <x v="2"/>
    <x v="0"/>
    <x v="0"/>
    <x v="1"/>
    <x v="1"/>
    <n v="1"/>
    <s v="St Sty Day Procedure Unit"/>
    <d v="2026-08-13T00:00:00"/>
    <d v="2026-08-13T07:30:00"/>
    <d v="2026-08-13T13:30:00"/>
    <s v="953856478537"/>
    <s v="935636"/>
    <s v="Circumcision"/>
    <s v="Local anaesthetic infiltration"/>
    <s v="Urology"/>
    <s v="Dr Dummy 15"/>
    <d v="2026-08-13T07:33:00"/>
    <d v="2026-08-13T08:18:00"/>
    <m/>
    <m/>
    <n v="1"/>
    <s v="AUGUST-26-dummy-data.xlsx"/>
    <b v="0"/>
    <m/>
  </r>
  <r>
    <x v="2"/>
    <x v="0"/>
    <x v="19"/>
    <x v="5"/>
    <x v="2"/>
    <x v="0"/>
    <x v="0"/>
    <x v="1"/>
    <x v="1"/>
    <n v="1"/>
    <s v="St Sty Day Procedure Unit"/>
    <d v="2026-08-13T00:00:00"/>
    <d v="2026-08-13T07:30:00"/>
    <d v="2026-08-13T13:30:00"/>
    <s v="969364536506"/>
    <s v="786208"/>
    <s v="Bladder biopsy"/>
    <m/>
    <s v="Urology"/>
    <s v="Dr Dummy 15"/>
    <d v="2026-08-13T10:39:00"/>
    <d v="2026-08-13T11:27:00"/>
    <m/>
    <m/>
    <n v="1"/>
    <s v="AUGUST-26-dummy-data.xlsx"/>
    <b v="0"/>
    <m/>
  </r>
  <r>
    <x v="2"/>
    <x v="0"/>
    <x v="19"/>
    <x v="5"/>
    <x v="2"/>
    <x v="0"/>
    <x v="0"/>
    <x v="1"/>
    <x v="1"/>
    <n v="1"/>
    <s v="St Sty Day Procedure Unit"/>
    <d v="2026-08-13T00:00:00"/>
    <d v="2026-08-13T07:30:00"/>
    <d v="2026-08-13T13:30:00"/>
    <s v="969460877915"/>
    <s v="974258"/>
    <s v="Bladder biopsy"/>
    <m/>
    <s v="Urology"/>
    <s v="Dr Dummy 15"/>
    <d v="2026-08-13T12:08:00"/>
    <d v="2026-08-13T13:02:00"/>
    <m/>
    <m/>
    <n v="1"/>
    <s v="AUGUST-26-dummy-data.xlsx"/>
    <b v="0"/>
    <m/>
  </r>
  <r>
    <x v="2"/>
    <x v="0"/>
    <x v="19"/>
    <x v="5"/>
    <x v="2"/>
    <x v="0"/>
    <x v="0"/>
    <x v="1"/>
    <x v="1"/>
    <n v="1"/>
    <s v="St Sty Day Procedure Unit"/>
    <d v="2026-08-13T00:00:00"/>
    <d v="2026-08-13T07:30:00"/>
    <d v="2026-08-13T13:30:00"/>
    <s v="970377248222"/>
    <s v="738115"/>
    <s v="Bladder biopsy"/>
    <s v="Diagnostic examination"/>
    <s v="Urology"/>
    <s v="Dr Dummy 15"/>
    <d v="2026-08-13T09:09:00"/>
    <d v="2026-08-13T10:15:00"/>
    <m/>
    <m/>
    <n v="1"/>
    <s v="AUGUST-26-dummy-data.xlsx"/>
    <b v="0"/>
    <m/>
  </r>
  <r>
    <x v="2"/>
    <x v="0"/>
    <x v="19"/>
    <x v="5"/>
    <x v="2"/>
    <x v="0"/>
    <x v="0"/>
    <x v="5"/>
    <x v="0"/>
    <n v="1"/>
    <s v="St Sty Day Procedure Unit"/>
    <d v="2026-08-22T00:00:00"/>
    <d v="2026-08-22T08:00:00"/>
    <d v="2026-08-22T14:00:00"/>
    <m/>
    <m/>
    <m/>
    <m/>
    <m/>
    <m/>
    <m/>
    <m/>
    <n v="4"/>
    <n v="0"/>
    <n v="4"/>
    <s v="AUGUST-26-dummy-data.xlsx"/>
    <b v="0"/>
    <n v="0"/>
  </r>
  <r>
    <x v="2"/>
    <x v="0"/>
    <x v="19"/>
    <x v="5"/>
    <x v="2"/>
    <x v="0"/>
    <x v="0"/>
    <x v="5"/>
    <x v="1"/>
    <n v="1"/>
    <s v="St Sty Day Procedure Unit"/>
    <d v="2026-08-22T00:00:00"/>
    <d v="2026-08-22T08:00:00"/>
    <d v="2026-08-22T14:00:00"/>
    <s v="914323258912"/>
    <s v="838442"/>
    <s v="Pterygium excision"/>
    <m/>
    <s v="Ophthalmology"/>
    <s v="Dr Dummy 07"/>
    <d v="2026-08-22T11:04:00"/>
    <d v="2026-08-22T11:59:00"/>
    <m/>
    <m/>
    <n v="1"/>
    <s v="AUGUST-26-dummy-data.xlsx"/>
    <b v="0"/>
    <m/>
  </r>
  <r>
    <x v="2"/>
    <x v="0"/>
    <x v="19"/>
    <x v="5"/>
    <x v="2"/>
    <x v="0"/>
    <x v="0"/>
    <x v="5"/>
    <x v="1"/>
    <n v="1"/>
    <s v="St Sty Day Procedure Unit"/>
    <d v="2026-08-22T00:00:00"/>
    <d v="2026-08-22T08:00:00"/>
    <d v="2026-08-22T14:00:00"/>
    <s v="933725665579"/>
    <s v="811316"/>
    <s v="Cataract extraction with lens implant"/>
    <m/>
    <s v="Ophthalmology"/>
    <s v="Dr Dummy 07"/>
    <d v="2026-08-22T08:11:00"/>
    <d v="2026-08-22T09:11:00"/>
    <m/>
    <m/>
    <n v="1"/>
    <s v="AUGUST-26-dummy-data.xlsx"/>
    <b v="0"/>
    <m/>
  </r>
  <r>
    <x v="2"/>
    <x v="0"/>
    <x v="19"/>
    <x v="5"/>
    <x v="2"/>
    <x v="0"/>
    <x v="0"/>
    <x v="5"/>
    <x v="1"/>
    <n v="1"/>
    <s v="St Sty Day Procedure Unit"/>
    <d v="2026-08-22T00:00:00"/>
    <d v="2026-08-22T08:00:00"/>
    <d v="2026-08-22T14:00:00"/>
    <s v="953770104003"/>
    <s v="717922"/>
    <s v="Pterygium excision"/>
    <s v="Wound closure"/>
    <s v="Ophthalmology"/>
    <s v="Dr Dummy 07"/>
    <d v="2026-08-22T12:42:00"/>
    <d v="2026-08-22T13:48:00"/>
    <m/>
    <m/>
    <n v="1"/>
    <s v="AUGUST-26-dummy-data.xlsx"/>
    <b v="0"/>
    <m/>
  </r>
  <r>
    <x v="2"/>
    <x v="0"/>
    <x v="19"/>
    <x v="5"/>
    <x v="2"/>
    <x v="0"/>
    <x v="0"/>
    <x v="5"/>
    <x v="1"/>
    <n v="1"/>
    <s v="St Sty Day Procedure Unit"/>
    <d v="2026-08-22T00:00:00"/>
    <d v="2026-08-22T08:00:00"/>
    <d v="2026-08-22T14:00:00"/>
    <s v="996230004982"/>
    <s v="917957"/>
    <s v="Pterygium excision"/>
    <s v="Wound dressing"/>
    <s v="Ophthalmology"/>
    <s v="Dr Dummy 07"/>
    <d v="2026-08-22T09:36:00"/>
    <d v="2026-08-22T10:22:00"/>
    <m/>
    <m/>
    <n v="1"/>
    <s v="AUGUST-26-dummy-data.xlsx"/>
    <b v="0"/>
    <m/>
  </r>
  <r>
    <x v="2"/>
    <x v="0"/>
    <x v="19"/>
    <x v="6"/>
    <x v="1"/>
    <x v="0"/>
    <x v="0"/>
    <x v="1"/>
    <x v="0"/>
    <n v="1"/>
    <s v="St Sty Day Procedure Unit"/>
    <d v="2026-07-19T00:00:00"/>
    <d v="2026-07-19T08:30:00"/>
    <d v="2026-07-19T15:30:00"/>
    <m/>
    <m/>
    <m/>
    <m/>
    <m/>
    <m/>
    <m/>
    <m/>
    <n v="4"/>
    <n v="0"/>
    <n v="4"/>
    <s v="JULY-26-dummy-data.xlsx"/>
    <b v="0"/>
    <n v="0"/>
  </r>
  <r>
    <x v="2"/>
    <x v="0"/>
    <x v="19"/>
    <x v="6"/>
    <x v="1"/>
    <x v="0"/>
    <x v="0"/>
    <x v="1"/>
    <x v="1"/>
    <n v="1"/>
    <s v="St Sty Day Procedure Unit"/>
    <d v="2026-07-19T00:00:00"/>
    <d v="2026-07-19T08:30:00"/>
    <d v="2026-07-19T15:30:00"/>
    <s v="732313784118"/>
    <s v="70075350"/>
    <s v="Ureteric stent insertion"/>
    <m/>
    <s v="Urology"/>
    <s v="Dr Dummy 16"/>
    <d v="2026-07-19T12:02:00"/>
    <d v="2026-07-19T13:12:00"/>
    <m/>
    <m/>
    <n v="1"/>
    <s v="JULY-26-dummy-data.xlsx"/>
    <b v="0"/>
    <m/>
  </r>
  <r>
    <x v="2"/>
    <x v="0"/>
    <x v="19"/>
    <x v="6"/>
    <x v="1"/>
    <x v="0"/>
    <x v="0"/>
    <x v="1"/>
    <x v="1"/>
    <n v="1"/>
    <s v="St Sty Day Procedure Unit"/>
    <d v="2026-07-19T00:00:00"/>
    <d v="2026-07-19T08:30:00"/>
    <d v="2026-07-19T15:30:00"/>
    <s v="753106239530"/>
    <s v="70260886"/>
    <s v="Circumcision"/>
    <s v="Tissue biopsy"/>
    <s v="Urology"/>
    <s v="Dr Dummy 16"/>
    <d v="2026-07-19T13:56:00"/>
    <d v="2026-07-19T15:01:00"/>
    <m/>
    <m/>
    <n v="1"/>
    <s v="JULY-26-dummy-data.xlsx"/>
    <b v="0"/>
    <m/>
  </r>
  <r>
    <x v="2"/>
    <x v="0"/>
    <x v="19"/>
    <x v="6"/>
    <x v="1"/>
    <x v="0"/>
    <x v="0"/>
    <x v="1"/>
    <x v="1"/>
    <n v="1"/>
    <s v="St Sty Day Procedure Unit"/>
    <d v="2026-07-19T00:00:00"/>
    <d v="2026-07-19T08:30:00"/>
    <d v="2026-07-19T15:30:00"/>
    <s v="754735393542"/>
    <s v="70163630"/>
    <s v="Bladder biopsy"/>
    <m/>
    <s v="Urology"/>
    <s v="Dr Dummy 16"/>
    <d v="2026-07-19T10:21:00"/>
    <d v="2026-07-19T11:32:00"/>
    <m/>
    <m/>
    <n v="1"/>
    <s v="JULY-26-dummy-data.xlsx"/>
    <b v="0"/>
    <m/>
  </r>
  <r>
    <x v="2"/>
    <x v="0"/>
    <x v="19"/>
    <x v="6"/>
    <x v="1"/>
    <x v="0"/>
    <x v="0"/>
    <x v="1"/>
    <x v="1"/>
    <n v="1"/>
    <s v="St Sty Day Procedure Unit"/>
    <d v="2026-07-19T00:00:00"/>
    <d v="2026-07-19T08:30:00"/>
    <d v="2026-07-19T15:30:00"/>
    <s v="763918698112"/>
    <s v="70283751"/>
    <s v="Circumcision"/>
    <m/>
    <s v="Urology"/>
    <s v="Dr Dummy 16"/>
    <d v="2026-07-19T08:42:00"/>
    <d v="2026-07-19T09:51:00"/>
    <m/>
    <m/>
    <n v="1"/>
    <s v="JULY-26-dummy-data.xlsx"/>
    <b v="0"/>
    <m/>
  </r>
  <r>
    <x v="2"/>
    <x v="0"/>
    <x v="19"/>
    <x v="7"/>
    <x v="0"/>
    <x v="0"/>
    <x v="0"/>
    <x v="0"/>
    <x v="0"/>
    <n v="1"/>
    <s v="St Sty Day Procedure Unit"/>
    <d v="2026-06-03T00:00:00"/>
    <d v="2026-06-03T08:30:00"/>
    <d v="2026-06-03T16:30:00"/>
    <m/>
    <m/>
    <m/>
    <m/>
    <m/>
    <m/>
    <m/>
    <m/>
    <n v="4"/>
    <n v="0"/>
    <n v="4"/>
    <s v="JUNE-26-dummy-data.xlsx"/>
    <b v="0"/>
    <n v="0"/>
  </r>
  <r>
    <x v="2"/>
    <x v="0"/>
    <x v="19"/>
    <x v="7"/>
    <x v="0"/>
    <x v="0"/>
    <x v="0"/>
    <x v="0"/>
    <x v="1"/>
    <n v="1"/>
    <s v="St Sty Day Procedure Unit"/>
    <d v="2026-06-03T00:00:00"/>
    <d v="2026-06-03T08:30:00"/>
    <d v="2026-06-03T16:30:00"/>
    <s v="633937542629"/>
    <s v="60035256"/>
    <s v="Cervical polypectomy"/>
    <s v="Diagnostic examination"/>
    <s v="Gynaecology"/>
    <s v="Dr Dummy 08"/>
    <d v="2026-06-03T12:35:00"/>
    <d v="2026-06-03T13:58:00"/>
    <m/>
    <m/>
    <n v="1"/>
    <s v="JUNE-26-dummy-data.xlsx"/>
    <b v="0"/>
    <m/>
  </r>
  <r>
    <x v="2"/>
    <x v="0"/>
    <x v="19"/>
    <x v="7"/>
    <x v="0"/>
    <x v="0"/>
    <x v="0"/>
    <x v="0"/>
    <x v="1"/>
    <n v="1"/>
    <s v="St Sty Day Procedure Unit"/>
    <d v="2026-06-03T00:00:00"/>
    <d v="2026-06-03T08:30:00"/>
    <d v="2026-06-03T16:30:00"/>
    <s v="654939111461"/>
    <s v="60144338"/>
    <s v="Diagnostic laparoscopy"/>
    <s v="Local anaesthetic infiltration"/>
    <s v="Gynaecology"/>
    <s v="Dr Dummy 08"/>
    <d v="2026-06-03T10:41:00"/>
    <d v="2026-06-03T11:56:00"/>
    <m/>
    <m/>
    <n v="1"/>
    <s v="JUNE-26-dummy-data.xlsx"/>
    <b v="0"/>
    <m/>
  </r>
  <r>
    <x v="2"/>
    <x v="0"/>
    <x v="19"/>
    <x v="7"/>
    <x v="0"/>
    <x v="0"/>
    <x v="0"/>
    <x v="0"/>
    <x v="1"/>
    <n v="1"/>
    <s v="St Sty Day Procedure Unit"/>
    <d v="2026-06-03T00:00:00"/>
    <d v="2026-06-03T08:30:00"/>
    <d v="2026-06-03T16:30:00"/>
    <s v="687214314890"/>
    <s v="60093302"/>
    <s v="Diagnostic laparoscopy"/>
    <m/>
    <s v="Gynaecology"/>
    <s v="Dr Dummy 08"/>
    <d v="2026-06-03T08:39:00"/>
    <d v="2026-06-03T09:58:00"/>
    <m/>
    <m/>
    <n v="1"/>
    <s v="JUNE-26-dummy-data.xlsx"/>
    <b v="0"/>
    <m/>
  </r>
  <r>
    <x v="2"/>
    <x v="0"/>
    <x v="19"/>
    <x v="7"/>
    <x v="0"/>
    <x v="0"/>
    <x v="0"/>
    <x v="0"/>
    <x v="1"/>
    <n v="1"/>
    <s v="St Sty Day Procedure Unit"/>
    <d v="2026-06-03T00:00:00"/>
    <d v="2026-06-03T08:30:00"/>
    <d v="2026-06-03T16:30:00"/>
    <s v="687636517546"/>
    <s v="60293929"/>
    <s v="Hysteroscopy"/>
    <m/>
    <s v="Gynaecology"/>
    <s v="Dr Dummy 08"/>
    <d v="2026-06-03T14:39:00"/>
    <d v="2026-06-03T16:06:00"/>
    <m/>
    <m/>
    <n v="1"/>
    <s v="JUNE-26-dummy-data.xlsx"/>
    <b v="0"/>
    <m/>
  </r>
  <r>
    <x v="2"/>
    <x v="0"/>
    <x v="19"/>
    <x v="7"/>
    <x v="0"/>
    <x v="0"/>
    <x v="0"/>
    <x v="1"/>
    <x v="0"/>
    <n v="1"/>
    <s v="St Sty Day Procedure Unit"/>
    <d v="2026-06-13T00:00:00"/>
    <d v="2026-06-13T09:00:00"/>
    <d v="2026-06-13T17:00:00"/>
    <m/>
    <m/>
    <m/>
    <m/>
    <m/>
    <m/>
    <m/>
    <m/>
    <n v="4"/>
    <n v="0"/>
    <n v="4"/>
    <s v="JUNE-26-dummy-data.xlsx"/>
    <b v="0"/>
    <n v="0"/>
  </r>
  <r>
    <x v="2"/>
    <x v="0"/>
    <x v="19"/>
    <x v="7"/>
    <x v="0"/>
    <x v="0"/>
    <x v="0"/>
    <x v="1"/>
    <x v="1"/>
    <n v="1"/>
    <s v="St Sty Day Procedure Unit"/>
    <d v="2026-06-13T00:00:00"/>
    <d v="2026-06-13T09:00:00"/>
    <d v="2026-06-13T17:00:00"/>
    <s v="612397544598"/>
    <s v="60139586"/>
    <s v="Flexible cystoscopy"/>
    <m/>
    <s v="Urology"/>
    <s v="Dr Dummy 18"/>
    <d v="2026-06-13T13:03:00"/>
    <d v="2026-06-13T14:26:00"/>
    <m/>
    <m/>
    <n v="1"/>
    <s v="JUNE-26-dummy-data.xlsx"/>
    <b v="0"/>
    <m/>
  </r>
  <r>
    <x v="2"/>
    <x v="0"/>
    <x v="19"/>
    <x v="7"/>
    <x v="0"/>
    <x v="0"/>
    <x v="0"/>
    <x v="1"/>
    <x v="1"/>
    <n v="1"/>
    <s v="St Sty Day Procedure Unit"/>
    <d v="2026-06-13T00:00:00"/>
    <d v="2026-06-13T09:00:00"/>
    <d v="2026-06-13T17:00:00"/>
    <s v="645202000392"/>
    <s v="60249930"/>
    <s v="Circumcision"/>
    <s v="Tissue biopsy"/>
    <s v="Urology"/>
    <s v="Dr Dummy 18"/>
    <d v="2026-06-13T15:06:00"/>
    <d v="2026-06-13T16:30:00"/>
    <m/>
    <m/>
    <n v="1"/>
    <s v="JUNE-26-dummy-data.xlsx"/>
    <b v="0"/>
    <m/>
  </r>
  <r>
    <x v="2"/>
    <x v="0"/>
    <x v="19"/>
    <x v="7"/>
    <x v="0"/>
    <x v="0"/>
    <x v="0"/>
    <x v="1"/>
    <x v="1"/>
    <n v="1"/>
    <s v="St Sty Day Procedure Unit"/>
    <d v="2026-06-13T00:00:00"/>
    <d v="2026-06-13T09:00:00"/>
    <d v="2026-06-13T17:00:00"/>
    <s v="691517576830"/>
    <s v="60054546"/>
    <s v="Ureteroscopy"/>
    <s v="Local anaesthetic infiltration"/>
    <s v="Urology"/>
    <s v="Dr Dummy 18"/>
    <d v="2026-06-13T11:04:00"/>
    <d v="2026-06-13T12:22:00"/>
    <m/>
    <m/>
    <n v="1"/>
    <s v="JUNE-26-dummy-data.xlsx"/>
    <b v="0"/>
    <m/>
  </r>
  <r>
    <x v="2"/>
    <x v="0"/>
    <x v="19"/>
    <x v="7"/>
    <x v="0"/>
    <x v="0"/>
    <x v="0"/>
    <x v="1"/>
    <x v="1"/>
    <n v="1"/>
    <s v="St Sty Day Procedure Unit"/>
    <d v="2026-06-13T00:00:00"/>
    <d v="2026-06-13T09:00:00"/>
    <d v="2026-06-13T17:00:00"/>
    <s v="699607406276"/>
    <s v="60124620"/>
    <s v="Flexible cystoscopy"/>
    <s v="Local anaesthetic infiltration"/>
    <s v="Urology"/>
    <s v="Dr Dummy 18"/>
    <d v="2026-06-13T09:07:00"/>
    <d v="2026-06-13T10:37:00"/>
    <m/>
    <m/>
    <n v="1"/>
    <s v="JUNE-26-dummy-data.xlsx"/>
    <b v="0"/>
    <m/>
  </r>
  <r>
    <x v="2"/>
    <x v="0"/>
    <x v="19"/>
    <x v="7"/>
    <x v="0"/>
    <x v="0"/>
    <x v="0"/>
    <x v="2"/>
    <x v="0"/>
    <n v="1"/>
    <s v="St Sty Day Procedure Unit"/>
    <d v="2026-06-14T00:00:00"/>
    <d v="2026-06-14T08:00:00"/>
    <d v="2026-06-14T16:00:00"/>
    <m/>
    <m/>
    <m/>
    <m/>
    <m/>
    <m/>
    <m/>
    <m/>
    <n v="4"/>
    <n v="0"/>
    <n v="4"/>
    <s v="JUNE-26-dummy-data.xlsx"/>
    <b v="0"/>
    <n v="0"/>
  </r>
  <r>
    <x v="2"/>
    <x v="0"/>
    <x v="19"/>
    <x v="7"/>
    <x v="0"/>
    <x v="0"/>
    <x v="0"/>
    <x v="2"/>
    <x v="1"/>
    <n v="1"/>
    <s v="St Sty Day Procedure Unit"/>
    <d v="2026-06-14T00:00:00"/>
    <d v="2026-06-14T08:00:00"/>
    <d v="2026-06-14T16:00:00"/>
    <s v="643712315707"/>
    <s v="60197733"/>
    <s v="Nasal polypectomy"/>
    <m/>
    <s v="ENT"/>
    <s v="Dr Dummy 09"/>
    <d v="2026-06-14T08:05:00"/>
    <d v="2026-06-14T09:34:00"/>
    <m/>
    <m/>
    <n v="1"/>
    <s v="JUNE-26-dummy-data.xlsx"/>
    <b v="0"/>
    <m/>
  </r>
  <r>
    <x v="2"/>
    <x v="0"/>
    <x v="19"/>
    <x v="7"/>
    <x v="0"/>
    <x v="0"/>
    <x v="0"/>
    <x v="2"/>
    <x v="1"/>
    <n v="1"/>
    <s v="St Sty Day Procedure Unit"/>
    <d v="2026-06-14T00:00:00"/>
    <d v="2026-06-14T08:00:00"/>
    <d v="2026-06-14T16:00:00"/>
    <s v="678112661465"/>
    <s v="60004300"/>
    <s v="Tonsillectomy"/>
    <m/>
    <s v="ENT"/>
    <s v="Dr Dummy 09"/>
    <d v="2026-06-14T12:05:00"/>
    <d v="2026-06-14T13:05:00"/>
    <m/>
    <m/>
    <n v="1"/>
    <s v="JUNE-26-dummy-data.xlsx"/>
    <b v="0"/>
    <m/>
  </r>
  <r>
    <x v="2"/>
    <x v="0"/>
    <x v="19"/>
    <x v="7"/>
    <x v="0"/>
    <x v="0"/>
    <x v="0"/>
    <x v="2"/>
    <x v="1"/>
    <n v="1"/>
    <s v="St Sty Day Procedure Unit"/>
    <d v="2026-06-14T00:00:00"/>
    <d v="2026-06-14T08:00:00"/>
    <d v="2026-06-14T16:00:00"/>
    <s v="685660369879"/>
    <s v="60152345"/>
    <s v="Septoplasty"/>
    <m/>
    <s v="ENT"/>
    <s v="Dr Dummy 09"/>
    <d v="2026-06-14T10:08:00"/>
    <d v="2026-06-14T11:33:00"/>
    <m/>
    <m/>
    <n v="1"/>
    <s v="JUNE-26-dummy-data.xlsx"/>
    <b v="0"/>
    <m/>
  </r>
  <r>
    <x v="2"/>
    <x v="0"/>
    <x v="19"/>
    <x v="7"/>
    <x v="0"/>
    <x v="0"/>
    <x v="0"/>
    <x v="2"/>
    <x v="1"/>
    <n v="1"/>
    <s v="St Sty Day Procedure Unit"/>
    <d v="2026-06-14T00:00:00"/>
    <d v="2026-06-14T08:00:00"/>
    <d v="2026-06-14T16:00:00"/>
    <s v="698532912692"/>
    <s v="60060325"/>
    <s v="Septoplasty"/>
    <m/>
    <s v="ENT"/>
    <s v="Dr Dummy 09"/>
    <d v="2026-06-14T14:04:00"/>
    <d v="2026-06-14T15:26:00"/>
    <m/>
    <m/>
    <n v="1"/>
    <s v="JUNE-26-dummy-data.xlsx"/>
    <b v="0"/>
    <m/>
  </r>
  <r>
    <x v="2"/>
    <x v="0"/>
    <x v="19"/>
    <x v="7"/>
    <x v="0"/>
    <x v="0"/>
    <x v="0"/>
    <x v="2"/>
    <x v="0"/>
    <n v="1"/>
    <s v="St Sty Day Procedure Unit"/>
    <d v="2026-06-15T00:00:00"/>
    <d v="2026-06-15T07:30:00"/>
    <d v="2026-06-15T15:30:00"/>
    <m/>
    <m/>
    <m/>
    <m/>
    <m/>
    <m/>
    <m/>
    <m/>
    <n v="4"/>
    <n v="0"/>
    <n v="4"/>
    <s v="JUNE-26-dummy-data.xlsx"/>
    <b v="0"/>
    <n v="0"/>
  </r>
  <r>
    <x v="2"/>
    <x v="0"/>
    <x v="19"/>
    <x v="7"/>
    <x v="0"/>
    <x v="0"/>
    <x v="0"/>
    <x v="2"/>
    <x v="1"/>
    <n v="1"/>
    <s v="St Sty Day Procedure Unit"/>
    <d v="2026-06-15T00:00:00"/>
    <d v="2026-06-15T07:30:00"/>
    <d v="2026-06-15T15:30:00"/>
    <s v="609663170436"/>
    <s v="60037132"/>
    <s v="Adenoidectomy"/>
    <m/>
    <s v="ENT"/>
    <s v="Dr Dummy 14"/>
    <d v="2026-06-15T11:42:00"/>
    <d v="2026-06-15T13:05:00"/>
    <m/>
    <m/>
    <n v="1"/>
    <s v="JUNE-26-dummy-data.xlsx"/>
    <b v="0"/>
    <m/>
  </r>
  <r>
    <x v="2"/>
    <x v="0"/>
    <x v="19"/>
    <x v="7"/>
    <x v="0"/>
    <x v="0"/>
    <x v="0"/>
    <x v="2"/>
    <x v="1"/>
    <n v="1"/>
    <s v="St Sty Day Procedure Unit"/>
    <d v="2026-06-15T00:00:00"/>
    <d v="2026-06-15T07:30:00"/>
    <d v="2026-06-15T15:30:00"/>
    <s v="640414959610"/>
    <s v="60102761"/>
    <s v="Grommet insertion"/>
    <m/>
    <s v="ENT"/>
    <s v="Dr Dummy 14"/>
    <d v="2026-06-15T09:35:00"/>
    <d v="2026-06-15T11:02:00"/>
    <m/>
    <m/>
    <n v="1"/>
    <s v="JUNE-26-dummy-data.xlsx"/>
    <b v="0"/>
    <m/>
  </r>
  <r>
    <x v="2"/>
    <x v="0"/>
    <x v="19"/>
    <x v="7"/>
    <x v="0"/>
    <x v="0"/>
    <x v="0"/>
    <x v="2"/>
    <x v="1"/>
    <n v="1"/>
    <s v="St Sty Day Procedure Unit"/>
    <d v="2026-06-15T00:00:00"/>
    <d v="2026-06-15T07:30:00"/>
    <d v="2026-06-15T15:30:00"/>
    <s v="653118287817"/>
    <s v="60124913"/>
    <s v="Septoplasty"/>
    <s v="Wound closure"/>
    <s v="ENT"/>
    <s v="Dr Dummy 14"/>
    <d v="2026-06-15T13:34:00"/>
    <d v="2026-06-15T14:35:00"/>
    <m/>
    <m/>
    <n v="1"/>
    <s v="JUNE-26-dummy-data.xlsx"/>
    <b v="0"/>
    <m/>
  </r>
  <r>
    <x v="2"/>
    <x v="0"/>
    <x v="19"/>
    <x v="7"/>
    <x v="0"/>
    <x v="0"/>
    <x v="0"/>
    <x v="2"/>
    <x v="1"/>
    <n v="1"/>
    <s v="St Sty Day Procedure Unit"/>
    <d v="2026-06-15T00:00:00"/>
    <d v="2026-06-15T07:30:00"/>
    <d v="2026-06-15T15:30:00"/>
    <s v="688507772469"/>
    <s v="60070731"/>
    <s v="Grommet insertion"/>
    <m/>
    <s v="ENT"/>
    <s v="Dr Dummy 14"/>
    <d v="2026-06-15T07:36:00"/>
    <d v="2026-06-15T09:00:00"/>
    <m/>
    <m/>
    <n v="1"/>
    <s v="JUNE-26-dummy-data.xlsx"/>
    <b v="0"/>
    <m/>
  </r>
  <r>
    <x v="2"/>
    <x v="0"/>
    <x v="19"/>
    <x v="7"/>
    <x v="0"/>
    <x v="0"/>
    <x v="0"/>
    <x v="3"/>
    <x v="0"/>
    <n v="1"/>
    <s v="St Sty Day Procedure Unit"/>
    <d v="2026-06-22T00:00:00"/>
    <d v="2026-06-22T08:00:00"/>
    <d v="2026-06-22T16:00:00"/>
    <m/>
    <m/>
    <m/>
    <m/>
    <m/>
    <m/>
    <m/>
    <m/>
    <n v="4"/>
    <n v="0"/>
    <n v="4"/>
    <s v="JUNE-26-dummy-data.xlsx"/>
    <b v="0"/>
    <n v="0"/>
  </r>
  <r>
    <x v="2"/>
    <x v="0"/>
    <x v="19"/>
    <x v="7"/>
    <x v="0"/>
    <x v="0"/>
    <x v="0"/>
    <x v="3"/>
    <x v="1"/>
    <n v="1"/>
    <s v="St Sty Day Procedure Unit"/>
    <d v="2026-06-22T00:00:00"/>
    <d v="2026-06-22T08:00:00"/>
    <d v="2026-06-22T16:00:00"/>
    <s v="604951847577"/>
    <s v="60293086"/>
    <s v="Surgical tooth extraction"/>
    <m/>
    <s v="Oral and Maxillofacial Surgery"/>
    <s v="Dr Dummy 10"/>
    <d v="2026-06-22T14:08:00"/>
    <d v="2026-06-22T15:33:00"/>
    <m/>
    <m/>
    <n v="1"/>
    <s v="JUNE-26-dummy-data.xlsx"/>
    <b v="0"/>
    <m/>
  </r>
  <r>
    <x v="2"/>
    <x v="0"/>
    <x v="19"/>
    <x v="7"/>
    <x v="0"/>
    <x v="0"/>
    <x v="0"/>
    <x v="3"/>
    <x v="1"/>
    <n v="1"/>
    <s v="St Sty Day Procedure Unit"/>
    <d v="2026-06-22T00:00:00"/>
    <d v="2026-06-22T08:00:00"/>
    <d v="2026-06-22T16:00:00"/>
    <s v="615062316926"/>
    <s v="60080064"/>
    <s v="Wisdom tooth extraction"/>
    <m/>
    <s v="Oral and Maxillofacial Surgery"/>
    <s v="Dr Dummy 10"/>
    <d v="2026-06-22T08:09:00"/>
    <d v="2026-06-22T09:34:00"/>
    <m/>
    <m/>
    <n v="1"/>
    <s v="JUNE-26-dummy-data.xlsx"/>
    <b v="0"/>
    <m/>
  </r>
  <r>
    <x v="2"/>
    <x v="0"/>
    <x v="19"/>
    <x v="7"/>
    <x v="0"/>
    <x v="0"/>
    <x v="0"/>
    <x v="3"/>
    <x v="1"/>
    <n v="1"/>
    <s v="St Sty Day Procedure Unit"/>
    <d v="2026-06-22T00:00:00"/>
    <d v="2026-06-22T08:00:00"/>
    <d v="2026-06-22T16:00:00"/>
    <s v="621727122412"/>
    <s v="60186123"/>
    <s v="Wisdom tooth extraction"/>
    <m/>
    <s v="Oral and Maxillofacial Surgery"/>
    <s v="Dr Dummy 10"/>
    <d v="2026-06-22T12:11:00"/>
    <d v="2026-06-22T13:47:00"/>
    <m/>
    <m/>
    <n v="1"/>
    <s v="JUNE-26-dummy-data.xlsx"/>
    <b v="0"/>
    <m/>
  </r>
  <r>
    <x v="2"/>
    <x v="0"/>
    <x v="19"/>
    <x v="7"/>
    <x v="0"/>
    <x v="0"/>
    <x v="0"/>
    <x v="3"/>
    <x v="1"/>
    <n v="1"/>
    <s v="St Sty Day Procedure Unit"/>
    <d v="2026-06-22T00:00:00"/>
    <d v="2026-06-22T08:00:00"/>
    <d v="2026-06-22T16:00:00"/>
    <s v="669656821199"/>
    <s v="60131746"/>
    <s v="Surgical tooth extraction"/>
    <m/>
    <s v="Oral and Maxillofacial Surgery"/>
    <s v="Dr Dummy 10"/>
    <d v="2026-06-22T10:08:00"/>
    <d v="2026-06-22T11:47:00"/>
    <m/>
    <m/>
    <n v="1"/>
    <s v="JUNE-26-dummy-data.xlsx"/>
    <b v="0"/>
    <m/>
  </r>
  <r>
    <x v="2"/>
    <x v="0"/>
    <x v="19"/>
    <x v="7"/>
    <x v="0"/>
    <x v="0"/>
    <x v="0"/>
    <x v="0"/>
    <x v="0"/>
    <n v="1"/>
    <s v="St Sty Day Procedure Unit"/>
    <d v="2026-06-25T00:00:00"/>
    <d v="2026-06-25T09:00:00"/>
    <d v="2026-06-25T17:00:00"/>
    <m/>
    <m/>
    <m/>
    <m/>
    <m/>
    <m/>
    <m/>
    <m/>
    <n v="4"/>
    <n v="0"/>
    <n v="4"/>
    <s v="JUNE-26-dummy-data.xlsx"/>
    <b v="0"/>
    <n v="0"/>
  </r>
  <r>
    <x v="2"/>
    <x v="0"/>
    <x v="19"/>
    <x v="7"/>
    <x v="0"/>
    <x v="0"/>
    <x v="0"/>
    <x v="0"/>
    <x v="1"/>
    <n v="1"/>
    <s v="St Sty Day Procedure Unit"/>
    <d v="2026-06-25T00:00:00"/>
    <d v="2026-06-25T09:00:00"/>
    <d v="2026-06-25T17:00:00"/>
    <s v="606698572379"/>
    <s v="60194389"/>
    <s v="Cervical polypectomy"/>
    <s v="Tissue biopsy"/>
    <s v="Gynaecology"/>
    <s v="Dr Dummy 11"/>
    <d v="2026-06-25T09:10:00"/>
    <d v="2026-06-25T10:42:00"/>
    <m/>
    <m/>
    <n v="1"/>
    <s v="JUNE-26-dummy-data.xlsx"/>
    <b v="0"/>
    <m/>
  </r>
  <r>
    <x v="2"/>
    <x v="0"/>
    <x v="19"/>
    <x v="7"/>
    <x v="0"/>
    <x v="0"/>
    <x v="0"/>
    <x v="0"/>
    <x v="1"/>
    <n v="1"/>
    <s v="St Sty Day Procedure Unit"/>
    <d v="2026-06-25T00:00:00"/>
    <d v="2026-06-25T09:00:00"/>
    <d v="2026-06-25T17:00:00"/>
    <s v="624078244715"/>
    <s v="60191677"/>
    <s v="Hysteroscopy"/>
    <s v="Wound dressing"/>
    <s v="Gynaecology"/>
    <s v="Dr Dummy 11"/>
    <d v="2026-06-25T13:08:00"/>
    <d v="2026-06-25T14:42:00"/>
    <m/>
    <m/>
    <n v="1"/>
    <s v="JUNE-26-dummy-data.xlsx"/>
    <b v="0"/>
    <m/>
  </r>
  <r>
    <x v="2"/>
    <x v="0"/>
    <x v="19"/>
    <x v="7"/>
    <x v="0"/>
    <x v="0"/>
    <x v="0"/>
    <x v="0"/>
    <x v="1"/>
    <n v="1"/>
    <s v="St Sty Day Procedure Unit"/>
    <d v="2026-06-25T00:00:00"/>
    <d v="2026-06-25T09:00:00"/>
    <d v="2026-06-25T17:00:00"/>
    <s v="657405874295"/>
    <s v="60109558"/>
    <s v="Endometrial biopsy"/>
    <m/>
    <s v="Gynaecology"/>
    <s v="Dr Dummy 11"/>
    <d v="2026-06-25T15:08:00"/>
    <d v="2026-06-25T16:35:00"/>
    <m/>
    <m/>
    <n v="1"/>
    <s v="JUNE-26-dummy-data.xlsx"/>
    <b v="0"/>
    <m/>
  </r>
  <r>
    <x v="2"/>
    <x v="0"/>
    <x v="19"/>
    <x v="7"/>
    <x v="0"/>
    <x v="0"/>
    <x v="0"/>
    <x v="0"/>
    <x v="1"/>
    <n v="1"/>
    <s v="St Sty Day Procedure Unit"/>
    <d v="2026-06-25T00:00:00"/>
    <d v="2026-06-25T09:00:00"/>
    <d v="2026-06-25T17:00:00"/>
    <s v="690312173775"/>
    <s v="60283984"/>
    <s v="Hysteroscopy"/>
    <m/>
    <s v="Gynaecology"/>
    <s v="Dr Dummy 11"/>
    <d v="2026-06-25T11:02:00"/>
    <d v="2026-06-25T12:23:00"/>
    <m/>
    <m/>
    <n v="1"/>
    <s v="JUNE-26-dummy-data.xlsx"/>
    <b v="0"/>
    <m/>
  </r>
  <r>
    <x v="2"/>
    <x v="0"/>
    <x v="19"/>
    <x v="7"/>
    <x v="1"/>
    <x v="0"/>
    <x v="0"/>
    <x v="0"/>
    <x v="0"/>
    <n v="1"/>
    <s v="St Sty Day Procedure Unit"/>
    <d v="2026-07-02T00:00:00"/>
    <d v="2026-07-02T08:00:00"/>
    <d v="2026-07-02T16:00:00"/>
    <m/>
    <m/>
    <m/>
    <m/>
    <m/>
    <m/>
    <m/>
    <m/>
    <n v="4"/>
    <n v="0"/>
    <n v="4"/>
    <s v="JULY-26-dummy-data.xlsx"/>
    <b v="0"/>
    <n v="0"/>
  </r>
  <r>
    <x v="2"/>
    <x v="0"/>
    <x v="19"/>
    <x v="7"/>
    <x v="1"/>
    <x v="0"/>
    <x v="0"/>
    <x v="0"/>
    <x v="1"/>
    <n v="1"/>
    <s v="St Sty Day Procedure Unit"/>
    <d v="2026-07-02T00:00:00"/>
    <d v="2026-07-02T08:00:00"/>
    <d v="2026-07-02T16:00:00"/>
    <s v="707321056071"/>
    <s v="70013393"/>
    <s v="Cervical polypectomy"/>
    <s v="Wound closure"/>
    <s v="Gynaecology"/>
    <s v="Dr Dummy 05"/>
    <d v="2026-07-02T10:03:00"/>
    <d v="2026-07-02T11:36:00"/>
    <m/>
    <m/>
    <n v="1"/>
    <s v="JULY-26-dummy-data.xlsx"/>
    <b v="0"/>
    <m/>
  </r>
  <r>
    <x v="2"/>
    <x v="0"/>
    <x v="19"/>
    <x v="7"/>
    <x v="1"/>
    <x v="0"/>
    <x v="0"/>
    <x v="0"/>
    <x v="1"/>
    <n v="1"/>
    <s v="St Sty Day Procedure Unit"/>
    <d v="2026-07-02T00:00:00"/>
    <d v="2026-07-02T08:00:00"/>
    <d v="2026-07-02T16:00:00"/>
    <s v="724180165002"/>
    <s v="70038275"/>
    <s v="Diagnostic laparoscopy"/>
    <m/>
    <s v="Gynaecology"/>
    <s v="Dr Dummy 05"/>
    <d v="2026-07-02T14:11:00"/>
    <d v="2026-07-02T15:34:00"/>
    <m/>
    <m/>
    <n v="1"/>
    <s v="JULY-26-dummy-data.xlsx"/>
    <b v="0"/>
    <m/>
  </r>
  <r>
    <x v="2"/>
    <x v="0"/>
    <x v="19"/>
    <x v="7"/>
    <x v="1"/>
    <x v="0"/>
    <x v="0"/>
    <x v="0"/>
    <x v="1"/>
    <n v="1"/>
    <s v="St Sty Day Procedure Unit"/>
    <d v="2026-07-02T00:00:00"/>
    <d v="2026-07-02T08:00:00"/>
    <d v="2026-07-02T16:00:00"/>
    <s v="759981390716"/>
    <s v="70143971"/>
    <s v="Hysteroscopy"/>
    <m/>
    <s v="Gynaecology"/>
    <s v="Dr Dummy 05"/>
    <d v="2026-07-02T12:03:00"/>
    <d v="2026-07-02T13:28:00"/>
    <m/>
    <m/>
    <n v="1"/>
    <s v="JULY-26-dummy-data.xlsx"/>
    <b v="0"/>
    <m/>
  </r>
  <r>
    <x v="2"/>
    <x v="0"/>
    <x v="19"/>
    <x v="7"/>
    <x v="1"/>
    <x v="0"/>
    <x v="0"/>
    <x v="0"/>
    <x v="1"/>
    <n v="1"/>
    <s v="St Sty Day Procedure Unit"/>
    <d v="2026-07-02T00:00:00"/>
    <d v="2026-07-02T08:00:00"/>
    <d v="2026-07-02T16:00:00"/>
    <s v="765160788501"/>
    <s v="70255266"/>
    <s v="Cervical polypectomy"/>
    <m/>
    <s v="Gynaecology"/>
    <s v="Dr Dummy 05"/>
    <d v="2026-07-02T08:11:00"/>
    <d v="2026-07-02T09:31:00"/>
    <m/>
    <m/>
    <n v="1"/>
    <s v="JULY-26-dummy-data.xlsx"/>
    <b v="0"/>
    <m/>
  </r>
  <r>
    <x v="2"/>
    <x v="0"/>
    <x v="19"/>
    <x v="7"/>
    <x v="1"/>
    <x v="0"/>
    <x v="0"/>
    <x v="1"/>
    <x v="0"/>
    <n v="1"/>
    <s v="St Sty Day Procedure Unit"/>
    <d v="2026-07-08T00:00:00"/>
    <d v="2026-07-08T07:30:00"/>
    <d v="2026-07-08T15:30:00"/>
    <m/>
    <m/>
    <m/>
    <m/>
    <m/>
    <m/>
    <m/>
    <m/>
    <n v="4"/>
    <n v="0"/>
    <n v="4"/>
    <s v="JULY-26-dummy-data.xlsx"/>
    <b v="0"/>
    <n v="0"/>
  </r>
  <r>
    <x v="2"/>
    <x v="0"/>
    <x v="19"/>
    <x v="7"/>
    <x v="1"/>
    <x v="0"/>
    <x v="0"/>
    <x v="1"/>
    <x v="1"/>
    <n v="1"/>
    <s v="St Sty Day Procedure Unit"/>
    <d v="2026-07-08T00:00:00"/>
    <d v="2026-07-08T07:30:00"/>
    <d v="2026-07-08T15:30:00"/>
    <s v="709921356895"/>
    <s v="70210581"/>
    <s v="Flexible cystoscopy"/>
    <m/>
    <s v="Urology"/>
    <s v="Dr Dummy 17"/>
    <d v="2026-07-08T09:35:00"/>
    <d v="2026-07-08T10:59:00"/>
    <m/>
    <m/>
    <n v="1"/>
    <s v="JULY-26-dummy-data.xlsx"/>
    <b v="0"/>
    <m/>
  </r>
  <r>
    <x v="2"/>
    <x v="0"/>
    <x v="19"/>
    <x v="7"/>
    <x v="1"/>
    <x v="0"/>
    <x v="0"/>
    <x v="1"/>
    <x v="1"/>
    <n v="1"/>
    <s v="St Sty Day Procedure Unit"/>
    <d v="2026-07-08T00:00:00"/>
    <d v="2026-07-08T07:30:00"/>
    <d v="2026-07-08T15:30:00"/>
    <s v="722660126024"/>
    <s v="70209634"/>
    <s v="Ureteroscopy"/>
    <m/>
    <s v="Urology"/>
    <s v="Dr Dummy 17"/>
    <d v="2026-07-08T13:40:00"/>
    <d v="2026-07-08T15:00:00"/>
    <m/>
    <m/>
    <n v="1"/>
    <s v="JULY-26-dummy-data.xlsx"/>
    <b v="0"/>
    <m/>
  </r>
  <r>
    <x v="2"/>
    <x v="0"/>
    <x v="19"/>
    <x v="7"/>
    <x v="1"/>
    <x v="0"/>
    <x v="0"/>
    <x v="1"/>
    <x v="1"/>
    <n v="1"/>
    <s v="St Sty Day Procedure Unit"/>
    <d v="2026-07-08T00:00:00"/>
    <d v="2026-07-08T07:30:00"/>
    <d v="2026-07-08T15:30:00"/>
    <s v="771208753482"/>
    <s v="70221995"/>
    <s v="Flexible cystoscopy"/>
    <m/>
    <s v="Urology"/>
    <s v="Dr Dummy 17"/>
    <d v="2026-07-08T11:32:00"/>
    <d v="2026-07-08T12:43:00"/>
    <m/>
    <m/>
    <n v="1"/>
    <s v="JULY-26-dummy-data.xlsx"/>
    <b v="0"/>
    <m/>
  </r>
  <r>
    <x v="2"/>
    <x v="0"/>
    <x v="19"/>
    <x v="7"/>
    <x v="1"/>
    <x v="0"/>
    <x v="0"/>
    <x v="1"/>
    <x v="1"/>
    <n v="1"/>
    <s v="St Sty Day Procedure Unit"/>
    <d v="2026-07-08T00:00:00"/>
    <d v="2026-07-08T07:30:00"/>
    <d v="2026-07-08T15:30:00"/>
    <s v="782112701213"/>
    <s v="70202784"/>
    <s v="Flexible cystoscopy"/>
    <s v="Local anaesthetic infiltration"/>
    <s v="Urology"/>
    <s v="Dr Dummy 17"/>
    <d v="2026-07-08T07:32:00"/>
    <d v="2026-07-08T09:01:00"/>
    <m/>
    <m/>
    <n v="1"/>
    <s v="JULY-26-dummy-data.xlsx"/>
    <b v="0"/>
    <m/>
  </r>
  <r>
    <x v="2"/>
    <x v="0"/>
    <x v="19"/>
    <x v="7"/>
    <x v="1"/>
    <x v="0"/>
    <x v="0"/>
    <x v="0"/>
    <x v="0"/>
    <n v="1"/>
    <s v="St Sty Day Procedure Unit"/>
    <d v="2026-07-17T00:00:00"/>
    <d v="2026-07-17T08:00:00"/>
    <d v="2026-07-17T16:00:00"/>
    <m/>
    <m/>
    <m/>
    <m/>
    <m/>
    <m/>
    <m/>
    <m/>
    <n v="4"/>
    <n v="0"/>
    <n v="4"/>
    <s v="JULY-26-dummy-data.xlsx"/>
    <b v="0"/>
    <n v="0"/>
  </r>
  <r>
    <x v="2"/>
    <x v="0"/>
    <x v="19"/>
    <x v="7"/>
    <x v="1"/>
    <x v="0"/>
    <x v="0"/>
    <x v="0"/>
    <x v="1"/>
    <n v="1"/>
    <s v="St Sty Day Procedure Unit"/>
    <d v="2026-07-17T00:00:00"/>
    <d v="2026-07-17T08:00:00"/>
    <d v="2026-07-17T16:00:00"/>
    <s v="718585930112"/>
    <s v="70206782"/>
    <s v="Endometrial biopsy"/>
    <s v="Diagnostic examination"/>
    <s v="Gynaecology"/>
    <s v="Dr Dummy 04"/>
    <d v="2026-07-17T10:07:00"/>
    <d v="2026-07-17T11:32:00"/>
    <m/>
    <m/>
    <n v="1"/>
    <s v="JULY-26-dummy-data.xlsx"/>
    <b v="0"/>
    <m/>
  </r>
  <r>
    <x v="2"/>
    <x v="0"/>
    <x v="19"/>
    <x v="7"/>
    <x v="1"/>
    <x v="0"/>
    <x v="0"/>
    <x v="0"/>
    <x v="1"/>
    <n v="1"/>
    <s v="St Sty Day Procedure Unit"/>
    <d v="2026-07-17T00:00:00"/>
    <d v="2026-07-17T08:00:00"/>
    <d v="2026-07-17T16:00:00"/>
    <s v="723415471752"/>
    <s v="70185179"/>
    <s v="Diagnostic laparoscopy"/>
    <s v="Wound closure"/>
    <s v="Gynaecology"/>
    <s v="Dr Dummy 04"/>
    <d v="2026-07-17T14:03:00"/>
    <d v="2026-07-17T15:13:00"/>
    <m/>
    <m/>
    <n v="1"/>
    <s v="JULY-26-dummy-data.xlsx"/>
    <b v="0"/>
    <m/>
  </r>
  <r>
    <x v="2"/>
    <x v="0"/>
    <x v="19"/>
    <x v="7"/>
    <x v="1"/>
    <x v="0"/>
    <x v="0"/>
    <x v="0"/>
    <x v="1"/>
    <n v="1"/>
    <s v="St Sty Day Procedure Unit"/>
    <d v="2026-07-17T00:00:00"/>
    <d v="2026-07-17T08:00:00"/>
    <d v="2026-07-17T16:00:00"/>
    <s v="751034226919"/>
    <s v="70210514"/>
    <s v="Diagnostic laparoscopy"/>
    <m/>
    <s v="Gynaecology"/>
    <s v="Dr Dummy 04"/>
    <d v="2026-07-17T08:03:00"/>
    <d v="2026-07-17T09:27:00"/>
    <m/>
    <m/>
    <n v="1"/>
    <s v="JULY-26-dummy-data.xlsx"/>
    <b v="0"/>
    <m/>
  </r>
  <r>
    <x v="2"/>
    <x v="0"/>
    <x v="19"/>
    <x v="7"/>
    <x v="1"/>
    <x v="0"/>
    <x v="0"/>
    <x v="0"/>
    <x v="1"/>
    <n v="1"/>
    <s v="St Sty Day Procedure Unit"/>
    <d v="2026-07-17T00:00:00"/>
    <d v="2026-07-17T08:00:00"/>
    <d v="2026-07-17T16:00:00"/>
    <s v="759631244721"/>
    <s v="70063681"/>
    <s v="Endometrial biopsy"/>
    <s v="Local anaesthetic infiltration"/>
    <s v="Gynaecology"/>
    <s v="Dr Dummy 04"/>
    <d v="2026-07-17T12:12:00"/>
    <d v="2026-07-17T13:30:00"/>
    <m/>
    <m/>
    <n v="1"/>
    <s v="JULY-26-dummy-data.xlsx"/>
    <b v="0"/>
    <m/>
  </r>
  <r>
    <x v="2"/>
    <x v="0"/>
    <x v="19"/>
    <x v="7"/>
    <x v="1"/>
    <x v="0"/>
    <x v="0"/>
    <x v="2"/>
    <x v="0"/>
    <n v="1"/>
    <s v="St Sty Day Procedure Unit"/>
    <d v="2026-07-18T00:00:00"/>
    <d v="2026-07-18T08:30:00"/>
    <d v="2026-07-18T16:30:00"/>
    <m/>
    <m/>
    <m/>
    <m/>
    <m/>
    <m/>
    <m/>
    <m/>
    <n v="4"/>
    <n v="0"/>
    <n v="4"/>
    <s v="JULY-26-dummy-data.xlsx"/>
    <b v="0"/>
    <n v="0"/>
  </r>
  <r>
    <x v="2"/>
    <x v="0"/>
    <x v="19"/>
    <x v="7"/>
    <x v="1"/>
    <x v="0"/>
    <x v="0"/>
    <x v="2"/>
    <x v="1"/>
    <n v="1"/>
    <s v="St Sty Day Procedure Unit"/>
    <d v="2026-07-18T00:00:00"/>
    <d v="2026-07-18T08:30:00"/>
    <d v="2026-07-18T16:30:00"/>
    <s v="736776456376"/>
    <s v="70163970"/>
    <s v="Adenoidectomy"/>
    <m/>
    <s v="ENT"/>
    <s v="Dr Dummy 11"/>
    <d v="2026-07-18T14:36:00"/>
    <d v="2026-07-18T16:10:00"/>
    <m/>
    <m/>
    <n v="1"/>
    <s v="JULY-26-dummy-data.xlsx"/>
    <b v="0"/>
    <m/>
  </r>
  <r>
    <x v="2"/>
    <x v="0"/>
    <x v="19"/>
    <x v="7"/>
    <x v="1"/>
    <x v="0"/>
    <x v="0"/>
    <x v="2"/>
    <x v="1"/>
    <n v="1"/>
    <s v="St Sty Day Procedure Unit"/>
    <d v="2026-07-18T00:00:00"/>
    <d v="2026-07-18T08:30:00"/>
    <d v="2026-07-18T16:30:00"/>
    <s v="773108947974"/>
    <s v="70285706"/>
    <s v="Grommet insertion"/>
    <m/>
    <s v="ENT"/>
    <s v="Dr Dummy 11"/>
    <d v="2026-07-18T12:32:00"/>
    <d v="2026-07-18T13:40:00"/>
    <m/>
    <m/>
    <n v="1"/>
    <s v="JULY-26-dummy-data.xlsx"/>
    <b v="0"/>
    <m/>
  </r>
  <r>
    <x v="2"/>
    <x v="0"/>
    <x v="19"/>
    <x v="7"/>
    <x v="1"/>
    <x v="0"/>
    <x v="0"/>
    <x v="2"/>
    <x v="1"/>
    <n v="1"/>
    <s v="St Sty Day Procedure Unit"/>
    <d v="2026-07-18T00:00:00"/>
    <d v="2026-07-18T08:30:00"/>
    <d v="2026-07-18T16:30:00"/>
    <s v="776320161250"/>
    <s v="70120040"/>
    <s v="Grommet insertion"/>
    <m/>
    <s v="ENT"/>
    <s v="Dr Dummy 11"/>
    <d v="2026-07-18T08:33:00"/>
    <d v="2026-07-18T10:01:00"/>
    <m/>
    <m/>
    <n v="1"/>
    <s v="JULY-26-dummy-data.xlsx"/>
    <b v="0"/>
    <m/>
  </r>
  <r>
    <x v="2"/>
    <x v="0"/>
    <x v="19"/>
    <x v="7"/>
    <x v="1"/>
    <x v="0"/>
    <x v="0"/>
    <x v="2"/>
    <x v="1"/>
    <n v="1"/>
    <s v="St Sty Day Procedure Unit"/>
    <d v="2026-07-18T00:00:00"/>
    <d v="2026-07-18T08:30:00"/>
    <d v="2026-07-18T16:30:00"/>
    <s v="790280674164"/>
    <s v="70188313"/>
    <s v="Grommet insertion"/>
    <m/>
    <s v="ENT"/>
    <s v="Dr Dummy 11"/>
    <d v="2026-07-18T10:41:00"/>
    <d v="2026-07-18T11:54:00"/>
    <m/>
    <m/>
    <n v="1"/>
    <s v="JULY-26-dummy-data.xlsx"/>
    <b v="0"/>
    <m/>
  </r>
  <r>
    <x v="2"/>
    <x v="0"/>
    <x v="19"/>
    <x v="7"/>
    <x v="1"/>
    <x v="0"/>
    <x v="0"/>
    <x v="1"/>
    <x v="0"/>
    <n v="1"/>
    <s v="St Sty Day Procedure Unit"/>
    <d v="2026-07-24T00:00:00"/>
    <d v="2026-07-24T08:00:00"/>
    <d v="2026-07-24T16:00:00"/>
    <m/>
    <m/>
    <m/>
    <m/>
    <m/>
    <m/>
    <m/>
    <m/>
    <n v="4"/>
    <n v="0"/>
    <n v="4"/>
    <s v="JULY-26-dummy-data.xlsx"/>
    <b v="0"/>
    <n v="0"/>
  </r>
  <r>
    <x v="2"/>
    <x v="0"/>
    <x v="19"/>
    <x v="7"/>
    <x v="1"/>
    <x v="0"/>
    <x v="0"/>
    <x v="1"/>
    <x v="1"/>
    <n v="1"/>
    <s v="St Sty Day Procedure Unit"/>
    <d v="2026-07-24T00:00:00"/>
    <d v="2026-07-24T08:00:00"/>
    <d v="2026-07-24T16:00:00"/>
    <s v="718058031145"/>
    <s v="70203697"/>
    <s v="Circumcision"/>
    <s v="Tissue biopsy"/>
    <s v="Urology"/>
    <s v="Dr Dummy 07"/>
    <d v="2026-07-24T14:11:00"/>
    <d v="2026-07-24T15:22:00"/>
    <m/>
    <m/>
    <n v="1"/>
    <s v="JULY-26-dummy-data.xlsx"/>
    <b v="0"/>
    <m/>
  </r>
  <r>
    <x v="2"/>
    <x v="0"/>
    <x v="19"/>
    <x v="7"/>
    <x v="1"/>
    <x v="0"/>
    <x v="0"/>
    <x v="1"/>
    <x v="1"/>
    <n v="1"/>
    <s v="St Sty Day Procedure Unit"/>
    <d v="2026-07-24T00:00:00"/>
    <d v="2026-07-24T08:00:00"/>
    <d v="2026-07-24T16:00:00"/>
    <s v="739523074426"/>
    <s v="70207199"/>
    <s v="Ureteric stent insertion"/>
    <s v="Wound closure"/>
    <s v="Urology"/>
    <s v="Dr Dummy 07"/>
    <d v="2026-07-24T12:05:00"/>
    <d v="2026-07-24T13:17:00"/>
    <m/>
    <m/>
    <n v="1"/>
    <s v="JULY-26-dummy-data.xlsx"/>
    <b v="0"/>
    <m/>
  </r>
  <r>
    <x v="2"/>
    <x v="0"/>
    <x v="19"/>
    <x v="7"/>
    <x v="1"/>
    <x v="0"/>
    <x v="0"/>
    <x v="1"/>
    <x v="1"/>
    <n v="1"/>
    <s v="St Sty Day Procedure Unit"/>
    <d v="2026-07-24T00:00:00"/>
    <d v="2026-07-24T08:00:00"/>
    <d v="2026-07-24T16:00:00"/>
    <s v="739943498395"/>
    <s v="70225824"/>
    <s v="Flexible cystoscopy"/>
    <m/>
    <s v="Urology"/>
    <s v="Dr Dummy 07"/>
    <d v="2026-07-24T08:09:00"/>
    <d v="2026-07-24T09:43:00"/>
    <m/>
    <m/>
    <n v="1"/>
    <s v="JULY-26-dummy-data.xlsx"/>
    <b v="0"/>
    <m/>
  </r>
  <r>
    <x v="2"/>
    <x v="0"/>
    <x v="19"/>
    <x v="7"/>
    <x v="1"/>
    <x v="0"/>
    <x v="0"/>
    <x v="1"/>
    <x v="1"/>
    <n v="1"/>
    <s v="St Sty Day Procedure Unit"/>
    <d v="2026-07-24T00:00:00"/>
    <d v="2026-07-24T08:00:00"/>
    <d v="2026-07-24T16:00:00"/>
    <s v="757738678366"/>
    <s v="70291645"/>
    <s v="Ureteroscopy"/>
    <m/>
    <s v="Urology"/>
    <s v="Dr Dummy 07"/>
    <d v="2026-07-24T10:02:00"/>
    <d v="2026-07-24T11:13:00"/>
    <m/>
    <m/>
    <n v="1"/>
    <s v="JULY-26-dummy-data.xlsx"/>
    <b v="0"/>
    <m/>
  </r>
  <r>
    <x v="2"/>
    <x v="0"/>
    <x v="19"/>
    <x v="7"/>
    <x v="1"/>
    <x v="0"/>
    <x v="0"/>
    <x v="1"/>
    <x v="0"/>
    <n v="1"/>
    <s v="St Sty Day Procedure Unit"/>
    <d v="2026-07-31T00:00:00"/>
    <d v="2026-07-31T08:00:00"/>
    <d v="2026-07-31T16:00:00"/>
    <m/>
    <m/>
    <m/>
    <m/>
    <m/>
    <m/>
    <m/>
    <m/>
    <n v="4"/>
    <n v="0"/>
    <n v="4"/>
    <s v="JULY-26-dummy-data.xlsx"/>
    <b v="0"/>
    <n v="0"/>
  </r>
  <r>
    <x v="2"/>
    <x v="0"/>
    <x v="19"/>
    <x v="7"/>
    <x v="1"/>
    <x v="0"/>
    <x v="0"/>
    <x v="1"/>
    <x v="1"/>
    <n v="1"/>
    <s v="St Sty Day Procedure Unit"/>
    <d v="2026-07-31T00:00:00"/>
    <d v="2026-07-31T08:00:00"/>
    <d v="2026-07-31T16:00:00"/>
    <s v="758745653856"/>
    <s v="70213437"/>
    <s v="Ureteroscopy"/>
    <m/>
    <s v="Urology"/>
    <s v="Dr Dummy 06"/>
    <d v="2026-07-31T10:04:00"/>
    <d v="2026-07-31T11:16:00"/>
    <m/>
    <m/>
    <n v="1"/>
    <s v="JULY-26-dummy-data.xlsx"/>
    <b v="0"/>
    <m/>
  </r>
  <r>
    <x v="2"/>
    <x v="0"/>
    <x v="19"/>
    <x v="7"/>
    <x v="1"/>
    <x v="0"/>
    <x v="0"/>
    <x v="1"/>
    <x v="1"/>
    <n v="1"/>
    <s v="St Sty Day Procedure Unit"/>
    <d v="2026-07-31T00:00:00"/>
    <d v="2026-07-31T08:00:00"/>
    <d v="2026-07-31T16:00:00"/>
    <s v="775293539649"/>
    <s v="70008081"/>
    <s v="Bladder biopsy"/>
    <m/>
    <s v="Urology"/>
    <s v="Dr Dummy 06"/>
    <d v="2026-07-31T14:09:00"/>
    <d v="2026-07-31T15:38:00"/>
    <m/>
    <m/>
    <n v="1"/>
    <s v="JULY-26-dummy-data.xlsx"/>
    <b v="0"/>
    <m/>
  </r>
  <r>
    <x v="2"/>
    <x v="0"/>
    <x v="19"/>
    <x v="7"/>
    <x v="1"/>
    <x v="0"/>
    <x v="0"/>
    <x v="1"/>
    <x v="1"/>
    <n v="1"/>
    <s v="St Sty Day Procedure Unit"/>
    <d v="2026-07-31T00:00:00"/>
    <d v="2026-07-31T08:00:00"/>
    <d v="2026-07-31T16:00:00"/>
    <s v="783141303806"/>
    <s v="70006980"/>
    <s v="Ureteroscopy"/>
    <m/>
    <s v="Urology"/>
    <s v="Dr Dummy 06"/>
    <d v="2026-07-31T12:06:00"/>
    <d v="2026-07-31T13:40:00"/>
    <m/>
    <m/>
    <n v="1"/>
    <s v="JULY-26-dummy-data.xlsx"/>
    <b v="0"/>
    <m/>
  </r>
  <r>
    <x v="2"/>
    <x v="0"/>
    <x v="19"/>
    <x v="7"/>
    <x v="1"/>
    <x v="0"/>
    <x v="0"/>
    <x v="1"/>
    <x v="1"/>
    <n v="1"/>
    <s v="St Sty Day Procedure Unit"/>
    <d v="2026-07-31T00:00:00"/>
    <d v="2026-07-31T08:00:00"/>
    <d v="2026-07-31T16:00:00"/>
    <s v="787114423256"/>
    <s v="70176936"/>
    <s v="Circumcision"/>
    <m/>
    <s v="Urology"/>
    <s v="Dr Dummy 06"/>
    <d v="2026-07-31T08:02:00"/>
    <d v="2026-07-31T09:22:00"/>
    <m/>
    <m/>
    <n v="1"/>
    <s v="JULY-26-dummy-data.xlsx"/>
    <b v="0"/>
    <m/>
  </r>
  <r>
    <x v="2"/>
    <x v="0"/>
    <x v="19"/>
    <x v="7"/>
    <x v="2"/>
    <x v="0"/>
    <x v="0"/>
    <x v="2"/>
    <x v="0"/>
    <n v="1"/>
    <s v="St Sty Day Procedure Unit"/>
    <d v="2026-08-18T00:00:00"/>
    <d v="2026-08-18T08:00:00"/>
    <d v="2026-08-18T16:00:00"/>
    <m/>
    <m/>
    <m/>
    <m/>
    <m/>
    <m/>
    <m/>
    <m/>
    <n v="4"/>
    <n v="0"/>
    <n v="4"/>
    <s v="AUGUST-26-dummy-data.xlsx"/>
    <b v="0"/>
    <n v="0"/>
  </r>
  <r>
    <x v="2"/>
    <x v="0"/>
    <x v="19"/>
    <x v="7"/>
    <x v="2"/>
    <x v="0"/>
    <x v="0"/>
    <x v="2"/>
    <x v="1"/>
    <n v="1"/>
    <s v="St Sty Day Procedure Unit"/>
    <d v="2026-08-18T00:00:00"/>
    <d v="2026-08-18T08:00:00"/>
    <d v="2026-08-18T16:00:00"/>
    <s v="913408115575"/>
    <s v="901557"/>
    <s v="Septoplasty"/>
    <s v="Diagnostic examination"/>
    <s v="ENT"/>
    <s v="Dr Dummy 19"/>
    <d v="2026-08-18T10:10:00"/>
    <d v="2026-08-18T11:30:00"/>
    <m/>
    <m/>
    <n v="1"/>
    <s v="AUGUST-26-dummy-data.xlsx"/>
    <b v="0"/>
    <m/>
  </r>
  <r>
    <x v="2"/>
    <x v="0"/>
    <x v="19"/>
    <x v="7"/>
    <x v="2"/>
    <x v="0"/>
    <x v="0"/>
    <x v="2"/>
    <x v="1"/>
    <n v="1"/>
    <s v="St Sty Day Procedure Unit"/>
    <d v="2026-08-18T00:00:00"/>
    <d v="2026-08-18T08:00:00"/>
    <d v="2026-08-18T16:00:00"/>
    <s v="930832483945"/>
    <s v="891837"/>
    <s v="Tonsillectomy"/>
    <m/>
    <s v="ENT"/>
    <s v="Dr Dummy 19"/>
    <d v="2026-08-18T12:06:00"/>
    <d v="2026-08-18T13:19:00"/>
    <m/>
    <m/>
    <n v="1"/>
    <s v="AUGUST-26-dummy-data.xlsx"/>
    <b v="0"/>
    <m/>
  </r>
  <r>
    <x v="2"/>
    <x v="0"/>
    <x v="19"/>
    <x v="7"/>
    <x v="2"/>
    <x v="0"/>
    <x v="0"/>
    <x v="2"/>
    <x v="1"/>
    <n v="1"/>
    <s v="St Sty Day Procedure Unit"/>
    <d v="2026-08-18T00:00:00"/>
    <d v="2026-08-18T08:00:00"/>
    <d v="2026-08-18T16:00:00"/>
    <s v="992633184673"/>
    <s v="925979"/>
    <s v="Septoplasty"/>
    <m/>
    <s v="ENT"/>
    <s v="Dr Dummy 19"/>
    <d v="2026-08-18T08:09:00"/>
    <d v="2026-08-18T09:43:00"/>
    <m/>
    <m/>
    <n v="1"/>
    <s v="AUGUST-26-dummy-data.xlsx"/>
    <b v="0"/>
    <m/>
  </r>
  <r>
    <x v="2"/>
    <x v="0"/>
    <x v="19"/>
    <x v="7"/>
    <x v="2"/>
    <x v="0"/>
    <x v="0"/>
    <x v="2"/>
    <x v="1"/>
    <n v="1"/>
    <s v="St Sty Day Procedure Unit"/>
    <d v="2026-08-18T00:00:00"/>
    <d v="2026-08-18T08:00:00"/>
    <d v="2026-08-18T16:00:00"/>
    <s v="996658026193"/>
    <s v="773972"/>
    <s v="Nasal polypectomy"/>
    <s v="Wound closure"/>
    <s v="ENT"/>
    <s v="Dr Dummy 19"/>
    <d v="2026-08-18T14:02:00"/>
    <d v="2026-08-18T15:33:00"/>
    <m/>
    <m/>
    <n v="1"/>
    <s v="AUGUST-26-dummy-data.xlsx"/>
    <b v="0"/>
    <m/>
  </r>
  <r>
    <x v="2"/>
    <x v="0"/>
    <x v="19"/>
    <x v="7"/>
    <x v="2"/>
    <x v="0"/>
    <x v="0"/>
    <x v="0"/>
    <x v="0"/>
    <n v="1"/>
    <s v="St Sty Day Procedure Unit"/>
    <d v="2026-08-25T00:00:00"/>
    <d v="2026-08-25T08:30:00"/>
    <d v="2026-08-25T16:30:00"/>
    <m/>
    <m/>
    <m/>
    <m/>
    <m/>
    <m/>
    <m/>
    <m/>
    <n v="4"/>
    <n v="0"/>
    <n v="4"/>
    <s v="AUGUST-26-dummy-data.xlsx"/>
    <b v="0"/>
    <n v="0"/>
  </r>
  <r>
    <x v="2"/>
    <x v="0"/>
    <x v="19"/>
    <x v="7"/>
    <x v="2"/>
    <x v="0"/>
    <x v="0"/>
    <x v="0"/>
    <x v="1"/>
    <n v="1"/>
    <s v="St Sty Day Procedure Unit"/>
    <d v="2026-08-25T00:00:00"/>
    <d v="2026-08-25T08:30:00"/>
    <d v="2026-08-25T16:30:00"/>
    <s v="926765833724"/>
    <s v="768964"/>
    <s v="Cervical polypectomy"/>
    <m/>
    <s v="Gynaecology"/>
    <s v="Dr Dummy 04"/>
    <d v="2026-08-25T12:38:00"/>
    <d v="2026-08-25T13:51:00"/>
    <m/>
    <m/>
    <n v="1"/>
    <s v="AUGUST-26-dummy-data.xlsx"/>
    <b v="0"/>
    <m/>
  </r>
  <r>
    <x v="2"/>
    <x v="0"/>
    <x v="19"/>
    <x v="7"/>
    <x v="2"/>
    <x v="0"/>
    <x v="0"/>
    <x v="0"/>
    <x v="1"/>
    <n v="1"/>
    <s v="St Sty Day Procedure Unit"/>
    <d v="2026-08-25T00:00:00"/>
    <d v="2026-08-25T08:30:00"/>
    <d v="2026-08-25T16:30:00"/>
    <s v="926953813177"/>
    <s v="758458"/>
    <s v="Cervical polypectomy"/>
    <m/>
    <s v="Gynaecology"/>
    <s v="Dr Dummy 04"/>
    <d v="2026-08-25T10:40:00"/>
    <d v="2026-08-25T12:05:00"/>
    <m/>
    <m/>
    <n v="1"/>
    <s v="AUGUST-26-dummy-data.xlsx"/>
    <b v="0"/>
    <m/>
  </r>
  <r>
    <x v="2"/>
    <x v="0"/>
    <x v="19"/>
    <x v="7"/>
    <x v="2"/>
    <x v="0"/>
    <x v="0"/>
    <x v="0"/>
    <x v="1"/>
    <n v="1"/>
    <s v="St Sty Day Procedure Unit"/>
    <d v="2026-08-25T00:00:00"/>
    <d v="2026-08-25T08:30:00"/>
    <d v="2026-08-25T16:30:00"/>
    <s v="941082531329"/>
    <s v="772207"/>
    <s v="Endometrial biopsy"/>
    <s v="Tissue biopsy"/>
    <s v="Gynaecology"/>
    <s v="Dr Dummy 04"/>
    <d v="2026-08-25T14:34:00"/>
    <d v="2026-08-25T16:04:00"/>
    <m/>
    <m/>
    <n v="1"/>
    <s v="AUGUST-26-dummy-data.xlsx"/>
    <b v="0"/>
    <m/>
  </r>
  <r>
    <x v="2"/>
    <x v="0"/>
    <x v="19"/>
    <x v="7"/>
    <x v="2"/>
    <x v="0"/>
    <x v="0"/>
    <x v="0"/>
    <x v="1"/>
    <n v="1"/>
    <s v="St Sty Day Procedure Unit"/>
    <d v="2026-08-25T00:00:00"/>
    <d v="2026-08-25T08:30:00"/>
    <d v="2026-08-25T16:30:00"/>
    <s v="965637672994"/>
    <s v="913746"/>
    <s v="Endometrial biopsy"/>
    <m/>
    <s v="Gynaecology"/>
    <s v="Dr Dummy 04"/>
    <d v="2026-08-25T08:38:00"/>
    <d v="2026-08-25T09:46:00"/>
    <m/>
    <m/>
    <n v="1"/>
    <s v="AUGUST-26-dummy-data.xlsx"/>
    <b v="0"/>
    <m/>
  </r>
  <r>
    <x v="2"/>
    <x v="0"/>
    <x v="19"/>
    <x v="8"/>
    <x v="0"/>
    <x v="0"/>
    <x v="0"/>
    <x v="0"/>
    <x v="0"/>
    <n v="1"/>
    <s v="St Sty Day Procedure Unit"/>
    <d v="2026-06-04T00:00:00"/>
    <d v="2026-06-04T08:00:00"/>
    <d v="2026-06-04T17:00:00"/>
    <m/>
    <m/>
    <m/>
    <m/>
    <m/>
    <m/>
    <m/>
    <m/>
    <n v="4"/>
    <n v="0"/>
    <n v="4"/>
    <s v="JUNE-26-dummy-data.xlsx"/>
    <b v="0"/>
    <n v="0"/>
  </r>
  <r>
    <x v="2"/>
    <x v="0"/>
    <x v="19"/>
    <x v="8"/>
    <x v="0"/>
    <x v="0"/>
    <x v="0"/>
    <x v="0"/>
    <x v="1"/>
    <n v="1"/>
    <s v="St Sty Day Procedure Unit"/>
    <d v="2026-06-04T00:00:00"/>
    <d v="2026-06-04T08:00:00"/>
    <d v="2026-06-04T17:00:00"/>
    <s v="604353309376"/>
    <s v="60047688"/>
    <s v="Cervical polypectomy"/>
    <s v="Tissue biopsy"/>
    <s v="Gynaecology"/>
    <s v="Dr Dummy 01"/>
    <d v="2026-06-04T14:48:00"/>
    <d v="2026-06-04T16:21:00"/>
    <m/>
    <m/>
    <n v="1"/>
    <s v="JUNE-26-dummy-data.xlsx"/>
    <b v="0"/>
    <m/>
  </r>
  <r>
    <x v="2"/>
    <x v="0"/>
    <x v="19"/>
    <x v="8"/>
    <x v="0"/>
    <x v="0"/>
    <x v="0"/>
    <x v="0"/>
    <x v="1"/>
    <n v="1"/>
    <s v="St Sty Day Procedure Unit"/>
    <d v="2026-06-04T00:00:00"/>
    <d v="2026-06-04T08:00:00"/>
    <d v="2026-06-04T17:00:00"/>
    <s v="652316545764"/>
    <s v="60065838"/>
    <s v="Endometrial biopsy"/>
    <m/>
    <s v="Gynaecology"/>
    <s v="Dr Dummy 01"/>
    <d v="2026-06-04T08:08:00"/>
    <d v="2026-06-04T09:40:00"/>
    <m/>
    <m/>
    <n v="1"/>
    <s v="JUNE-26-dummy-data.xlsx"/>
    <b v="0"/>
    <m/>
  </r>
  <r>
    <x v="2"/>
    <x v="0"/>
    <x v="19"/>
    <x v="8"/>
    <x v="0"/>
    <x v="0"/>
    <x v="0"/>
    <x v="0"/>
    <x v="1"/>
    <n v="1"/>
    <s v="St Sty Day Procedure Unit"/>
    <d v="2026-06-04T00:00:00"/>
    <d v="2026-06-04T08:00:00"/>
    <d v="2026-06-04T17:00:00"/>
    <s v="681892996722"/>
    <s v="60191934"/>
    <s v="Hysteroscopy"/>
    <s v="Diagnostic examination"/>
    <s v="Gynaecology"/>
    <s v="Dr Dummy 01"/>
    <d v="2026-06-04T12:36:00"/>
    <d v="2026-06-04T14:19:00"/>
    <m/>
    <m/>
    <n v="1"/>
    <s v="JUNE-26-dummy-data.xlsx"/>
    <b v="0"/>
    <m/>
  </r>
  <r>
    <x v="2"/>
    <x v="0"/>
    <x v="19"/>
    <x v="8"/>
    <x v="0"/>
    <x v="0"/>
    <x v="0"/>
    <x v="0"/>
    <x v="1"/>
    <n v="1"/>
    <s v="St Sty Day Procedure Unit"/>
    <d v="2026-06-04T00:00:00"/>
    <d v="2026-06-04T08:00:00"/>
    <d v="2026-06-04T17:00:00"/>
    <s v="688293504225"/>
    <s v="60206185"/>
    <s v="Hysteroscopy"/>
    <m/>
    <s v="Gynaecology"/>
    <s v="Dr Dummy 01"/>
    <d v="2026-06-04T10:20:00"/>
    <d v="2026-06-04T11:50:00"/>
    <m/>
    <m/>
    <n v="1"/>
    <s v="JUNE-26-dummy-data.xlsx"/>
    <b v="0"/>
    <m/>
  </r>
  <r>
    <x v="2"/>
    <x v="0"/>
    <x v="19"/>
    <x v="8"/>
    <x v="0"/>
    <x v="0"/>
    <x v="0"/>
    <x v="0"/>
    <x v="0"/>
    <n v="1"/>
    <s v="St Sty Day Procedure Unit"/>
    <d v="2026-06-16T00:00:00"/>
    <d v="2026-06-16T08:30:00"/>
    <d v="2026-06-16T17:30:00"/>
    <m/>
    <m/>
    <m/>
    <m/>
    <m/>
    <m/>
    <m/>
    <m/>
    <n v="4"/>
    <n v="0"/>
    <n v="4"/>
    <s v="JUNE-26-dummy-data.xlsx"/>
    <b v="0"/>
    <n v="0"/>
  </r>
  <r>
    <x v="2"/>
    <x v="0"/>
    <x v="19"/>
    <x v="8"/>
    <x v="0"/>
    <x v="0"/>
    <x v="0"/>
    <x v="0"/>
    <x v="1"/>
    <n v="1"/>
    <s v="St Sty Day Procedure Unit"/>
    <d v="2026-06-16T00:00:00"/>
    <d v="2026-06-16T08:30:00"/>
    <d v="2026-06-16T17:30:00"/>
    <s v="638042153697"/>
    <s v="60118469"/>
    <s v="Hysteroscopy"/>
    <m/>
    <s v="Gynaecology"/>
    <s v="Dr Dummy 01"/>
    <d v="2026-06-16T13:11:00"/>
    <d v="2026-06-16T14:52:00"/>
    <m/>
    <m/>
    <n v="1"/>
    <s v="JUNE-26-dummy-data.xlsx"/>
    <b v="0"/>
    <m/>
  </r>
  <r>
    <x v="2"/>
    <x v="0"/>
    <x v="19"/>
    <x v="8"/>
    <x v="0"/>
    <x v="0"/>
    <x v="0"/>
    <x v="0"/>
    <x v="1"/>
    <n v="1"/>
    <s v="St Sty Day Procedure Unit"/>
    <d v="2026-06-16T00:00:00"/>
    <d v="2026-06-16T08:30:00"/>
    <d v="2026-06-16T17:30:00"/>
    <s v="656375834065"/>
    <s v="60026418"/>
    <s v="Diagnostic laparoscopy"/>
    <m/>
    <s v="Gynaecology"/>
    <s v="Dr Dummy 01"/>
    <d v="2026-06-16T15:25:00"/>
    <d v="2026-06-16T16:36:00"/>
    <m/>
    <m/>
    <n v="1"/>
    <s v="JUNE-26-dummy-data.xlsx"/>
    <b v="0"/>
    <m/>
  </r>
  <r>
    <x v="2"/>
    <x v="0"/>
    <x v="19"/>
    <x v="8"/>
    <x v="0"/>
    <x v="0"/>
    <x v="0"/>
    <x v="0"/>
    <x v="1"/>
    <n v="1"/>
    <s v="St Sty Day Procedure Unit"/>
    <d v="2026-06-16T00:00:00"/>
    <d v="2026-06-16T08:30:00"/>
    <d v="2026-06-16T17:30:00"/>
    <s v="664945243694"/>
    <s v="60016103"/>
    <s v="Diagnostic laparoscopy"/>
    <m/>
    <s v="Gynaecology"/>
    <s v="Dr Dummy 01"/>
    <d v="2026-06-16T08:32:00"/>
    <d v="2026-06-16T09:54:00"/>
    <m/>
    <m/>
    <n v="1"/>
    <s v="JUNE-26-dummy-data.xlsx"/>
    <b v="0"/>
    <m/>
  </r>
  <r>
    <x v="2"/>
    <x v="0"/>
    <x v="19"/>
    <x v="8"/>
    <x v="0"/>
    <x v="0"/>
    <x v="0"/>
    <x v="0"/>
    <x v="1"/>
    <n v="1"/>
    <s v="St Sty Day Procedure Unit"/>
    <d v="2026-06-16T00:00:00"/>
    <d v="2026-06-16T08:30:00"/>
    <d v="2026-06-16T17:30:00"/>
    <s v="665340218529"/>
    <s v="60152566"/>
    <s v="Cervical polypectomy"/>
    <s v="Wound dressing"/>
    <s v="Gynaecology"/>
    <s v="Dr Dummy 01"/>
    <d v="2026-06-16T10:54:00"/>
    <d v="2026-06-16T12:33:00"/>
    <m/>
    <m/>
    <n v="1"/>
    <s v="JUNE-26-dummy-data.xlsx"/>
    <b v="0"/>
    <m/>
  </r>
  <r>
    <x v="2"/>
    <x v="0"/>
    <x v="19"/>
    <x v="8"/>
    <x v="0"/>
    <x v="0"/>
    <x v="0"/>
    <x v="2"/>
    <x v="0"/>
    <n v="1"/>
    <s v="St Sty Day Procedure Unit"/>
    <d v="2026-06-19T00:00:00"/>
    <d v="2026-06-19T08:00:00"/>
    <d v="2026-06-19T17:00:00"/>
    <m/>
    <m/>
    <m/>
    <m/>
    <m/>
    <m/>
    <m/>
    <m/>
    <n v="4"/>
    <n v="0"/>
    <n v="4"/>
    <s v="JUNE-26-dummy-data.xlsx"/>
    <b v="0"/>
    <n v="0"/>
  </r>
  <r>
    <x v="2"/>
    <x v="0"/>
    <x v="19"/>
    <x v="8"/>
    <x v="0"/>
    <x v="0"/>
    <x v="0"/>
    <x v="2"/>
    <x v="1"/>
    <n v="1"/>
    <s v="St Sty Day Procedure Unit"/>
    <d v="2026-06-19T00:00:00"/>
    <d v="2026-06-19T08:00:00"/>
    <d v="2026-06-19T17:00:00"/>
    <s v="633232176652"/>
    <s v="60037350"/>
    <s v="Adenoidectomy"/>
    <s v="Wound closure"/>
    <s v="ENT"/>
    <s v="Dr Dummy 12"/>
    <d v="2026-06-19T12:37:00"/>
    <d v="2026-06-19T14:06:00"/>
    <m/>
    <m/>
    <n v="1"/>
    <s v="JUNE-26-dummy-data.xlsx"/>
    <b v="0"/>
    <m/>
  </r>
  <r>
    <x v="2"/>
    <x v="0"/>
    <x v="19"/>
    <x v="8"/>
    <x v="0"/>
    <x v="0"/>
    <x v="0"/>
    <x v="2"/>
    <x v="1"/>
    <n v="1"/>
    <s v="St Sty Day Procedure Unit"/>
    <d v="2026-06-19T00:00:00"/>
    <d v="2026-06-19T08:00:00"/>
    <d v="2026-06-19T17:00:00"/>
    <s v="651575428991"/>
    <s v="60043651"/>
    <s v="Adenoidectomy"/>
    <m/>
    <s v="ENT"/>
    <s v="Dr Dummy 12"/>
    <d v="2026-06-19T08:11:00"/>
    <d v="2026-06-19T09:35:00"/>
    <m/>
    <m/>
    <n v="1"/>
    <s v="JUNE-26-dummy-data.xlsx"/>
    <b v="0"/>
    <m/>
  </r>
  <r>
    <x v="2"/>
    <x v="0"/>
    <x v="19"/>
    <x v="8"/>
    <x v="0"/>
    <x v="0"/>
    <x v="0"/>
    <x v="2"/>
    <x v="1"/>
    <n v="1"/>
    <s v="St Sty Day Procedure Unit"/>
    <d v="2026-06-19T00:00:00"/>
    <d v="2026-06-19T08:00:00"/>
    <d v="2026-06-19T17:00:00"/>
    <s v="673072795755"/>
    <s v="60056888"/>
    <s v="Tonsillectomy"/>
    <s v="Tissue biopsy"/>
    <s v="ENT"/>
    <s v="Dr Dummy 12"/>
    <d v="2026-06-19T10:26:00"/>
    <d v="2026-06-19T11:57:00"/>
    <m/>
    <m/>
    <n v="1"/>
    <s v="JUNE-26-dummy-data.xlsx"/>
    <b v="0"/>
    <m/>
  </r>
  <r>
    <x v="2"/>
    <x v="0"/>
    <x v="19"/>
    <x v="8"/>
    <x v="0"/>
    <x v="0"/>
    <x v="0"/>
    <x v="2"/>
    <x v="1"/>
    <n v="1"/>
    <s v="St Sty Day Procedure Unit"/>
    <d v="2026-06-19T00:00:00"/>
    <d v="2026-06-19T08:00:00"/>
    <d v="2026-06-19T17:00:00"/>
    <s v="683533978694"/>
    <s v="60058482"/>
    <s v="Nasal polypectomy"/>
    <s v="Local anaesthetic infiltration"/>
    <s v="ENT"/>
    <s v="Dr Dummy 12"/>
    <d v="2026-06-19T14:49:00"/>
    <d v="2026-06-19T16:06:00"/>
    <m/>
    <m/>
    <n v="1"/>
    <s v="JUNE-26-dummy-data.xlsx"/>
    <b v="0"/>
    <m/>
  </r>
  <r>
    <x v="2"/>
    <x v="0"/>
    <x v="19"/>
    <x v="8"/>
    <x v="1"/>
    <x v="0"/>
    <x v="0"/>
    <x v="2"/>
    <x v="0"/>
    <n v="1"/>
    <s v="St Sty Day Procedure Unit"/>
    <d v="2026-07-04T00:00:00"/>
    <d v="2026-07-04T07:30:00"/>
    <d v="2026-07-04T16:30:00"/>
    <m/>
    <m/>
    <m/>
    <m/>
    <m/>
    <m/>
    <m/>
    <m/>
    <n v="4"/>
    <n v="0"/>
    <n v="4"/>
    <s v="JULY-26-dummy-data.xlsx"/>
    <b v="0"/>
    <n v="0"/>
  </r>
  <r>
    <x v="2"/>
    <x v="0"/>
    <x v="19"/>
    <x v="8"/>
    <x v="1"/>
    <x v="0"/>
    <x v="0"/>
    <x v="2"/>
    <x v="1"/>
    <n v="1"/>
    <s v="St Sty Day Procedure Unit"/>
    <d v="2026-07-04T00:00:00"/>
    <d v="2026-07-04T07:30:00"/>
    <d v="2026-07-04T16:30:00"/>
    <s v="703160782926"/>
    <s v="70077423"/>
    <s v="Tonsillectomy"/>
    <m/>
    <s v="ENT"/>
    <s v="Dr Dummy 24"/>
    <d v="2026-07-04T07:34:00"/>
    <d v="2026-07-04T09:15:00"/>
    <m/>
    <m/>
    <n v="1"/>
    <s v="JULY-26-dummy-data.xlsx"/>
    <b v="0"/>
    <m/>
  </r>
  <r>
    <x v="2"/>
    <x v="0"/>
    <x v="19"/>
    <x v="8"/>
    <x v="1"/>
    <x v="0"/>
    <x v="0"/>
    <x v="2"/>
    <x v="1"/>
    <n v="1"/>
    <s v="St Sty Day Procedure Unit"/>
    <d v="2026-07-04T00:00:00"/>
    <d v="2026-07-04T07:30:00"/>
    <d v="2026-07-04T16:30:00"/>
    <s v="709289927245"/>
    <s v="70119263"/>
    <s v="Septoplasty"/>
    <m/>
    <s v="ENT"/>
    <s v="Dr Dummy 24"/>
    <d v="2026-07-04T09:47:00"/>
    <d v="2026-07-04T11:34:00"/>
    <m/>
    <m/>
    <n v="1"/>
    <s v="JULY-26-dummy-data.xlsx"/>
    <b v="0"/>
    <m/>
  </r>
  <r>
    <x v="2"/>
    <x v="0"/>
    <x v="19"/>
    <x v="8"/>
    <x v="1"/>
    <x v="0"/>
    <x v="0"/>
    <x v="2"/>
    <x v="1"/>
    <n v="1"/>
    <s v="St Sty Day Procedure Unit"/>
    <d v="2026-07-04T00:00:00"/>
    <d v="2026-07-04T07:30:00"/>
    <d v="2026-07-04T16:30:00"/>
    <s v="797163973584"/>
    <s v="70260217"/>
    <s v="Septoplasty"/>
    <m/>
    <s v="ENT"/>
    <s v="Dr Dummy 24"/>
    <d v="2026-07-04T14:19:00"/>
    <d v="2026-07-04T16:06:00"/>
    <m/>
    <m/>
    <n v="1"/>
    <s v="JULY-26-dummy-data.xlsx"/>
    <b v="0"/>
    <m/>
  </r>
  <r>
    <x v="2"/>
    <x v="0"/>
    <x v="19"/>
    <x v="8"/>
    <x v="1"/>
    <x v="0"/>
    <x v="0"/>
    <x v="2"/>
    <x v="1"/>
    <n v="1"/>
    <s v="St Sty Day Procedure Unit"/>
    <d v="2026-07-04T00:00:00"/>
    <d v="2026-07-04T07:30:00"/>
    <d v="2026-07-04T16:30:00"/>
    <s v="798282646782"/>
    <s v="70138732"/>
    <s v="Septoplasty"/>
    <m/>
    <s v="ENT"/>
    <s v="Dr Dummy 24"/>
    <d v="2026-07-04T12:11:00"/>
    <d v="2026-07-04T13:40:00"/>
    <m/>
    <m/>
    <n v="1"/>
    <s v="JULY-26-dummy-data.xlsx"/>
    <b v="0"/>
    <m/>
  </r>
  <r>
    <x v="2"/>
    <x v="0"/>
    <x v="19"/>
    <x v="8"/>
    <x v="1"/>
    <x v="0"/>
    <x v="0"/>
    <x v="0"/>
    <x v="0"/>
    <n v="1"/>
    <s v="St Sty Day Procedure Unit"/>
    <d v="2026-07-05T00:00:00"/>
    <d v="2026-07-05T08:00:00"/>
    <d v="2026-07-05T17:00:00"/>
    <m/>
    <m/>
    <m/>
    <m/>
    <m/>
    <m/>
    <m/>
    <m/>
    <n v="4"/>
    <n v="0"/>
    <n v="4"/>
    <s v="JULY-26-dummy-data.xlsx"/>
    <b v="0"/>
    <n v="0"/>
  </r>
  <r>
    <x v="2"/>
    <x v="0"/>
    <x v="19"/>
    <x v="8"/>
    <x v="1"/>
    <x v="0"/>
    <x v="0"/>
    <x v="0"/>
    <x v="1"/>
    <n v="1"/>
    <s v="St Sty Day Procedure Unit"/>
    <d v="2026-07-05T00:00:00"/>
    <d v="2026-07-05T08:00:00"/>
    <d v="2026-07-05T17:00:00"/>
    <s v="749241060576"/>
    <s v="70299891"/>
    <s v="Diagnostic laparoscopy"/>
    <m/>
    <s v="Gynaecology"/>
    <s v="Dr Dummy 07"/>
    <d v="2026-07-05T08:07:00"/>
    <d v="2026-07-05T09:29:00"/>
    <m/>
    <m/>
    <n v="1"/>
    <s v="JULY-26-dummy-data.xlsx"/>
    <b v="0"/>
    <m/>
  </r>
  <r>
    <x v="2"/>
    <x v="0"/>
    <x v="19"/>
    <x v="8"/>
    <x v="1"/>
    <x v="0"/>
    <x v="0"/>
    <x v="0"/>
    <x v="1"/>
    <n v="1"/>
    <s v="St Sty Day Procedure Unit"/>
    <d v="2026-07-05T00:00:00"/>
    <d v="2026-07-05T08:00:00"/>
    <d v="2026-07-05T17:00:00"/>
    <s v="786586722171"/>
    <s v="70261993"/>
    <s v="Endometrial biopsy"/>
    <s v="Local anaesthetic infiltration"/>
    <s v="Gynaecology"/>
    <s v="Dr Dummy 07"/>
    <d v="2026-07-05T12:40:00"/>
    <d v="2026-07-05T14:24:00"/>
    <m/>
    <m/>
    <n v="1"/>
    <s v="JULY-26-dummy-data.xlsx"/>
    <b v="0"/>
    <m/>
  </r>
  <r>
    <x v="2"/>
    <x v="0"/>
    <x v="19"/>
    <x v="8"/>
    <x v="1"/>
    <x v="0"/>
    <x v="0"/>
    <x v="0"/>
    <x v="1"/>
    <n v="1"/>
    <s v="St Sty Day Procedure Unit"/>
    <d v="2026-07-05T00:00:00"/>
    <d v="2026-07-05T08:00:00"/>
    <d v="2026-07-05T17:00:00"/>
    <s v="791399587294"/>
    <s v="70064946"/>
    <s v="Cervical polypectomy"/>
    <s v="Tissue biopsy"/>
    <s v="Gynaecology"/>
    <s v="Dr Dummy 07"/>
    <d v="2026-07-05T14:47:00"/>
    <d v="2026-07-05T16:24:00"/>
    <m/>
    <m/>
    <n v="1"/>
    <s v="JULY-26-dummy-data.xlsx"/>
    <b v="0"/>
    <m/>
  </r>
  <r>
    <x v="2"/>
    <x v="0"/>
    <x v="19"/>
    <x v="8"/>
    <x v="1"/>
    <x v="0"/>
    <x v="0"/>
    <x v="0"/>
    <x v="1"/>
    <n v="1"/>
    <s v="St Sty Day Procedure Unit"/>
    <d v="2026-07-05T00:00:00"/>
    <d v="2026-07-05T08:00:00"/>
    <d v="2026-07-05T17:00:00"/>
    <s v="796710024773"/>
    <s v="70232780"/>
    <s v="Endometrial biopsy"/>
    <m/>
    <s v="Gynaecology"/>
    <s v="Dr Dummy 07"/>
    <d v="2026-07-05T10:18:00"/>
    <d v="2026-07-05T11:48:00"/>
    <m/>
    <m/>
    <n v="1"/>
    <s v="JULY-26-dummy-data.xlsx"/>
    <b v="0"/>
    <m/>
  </r>
  <r>
    <x v="2"/>
    <x v="0"/>
    <x v="19"/>
    <x v="8"/>
    <x v="1"/>
    <x v="0"/>
    <x v="0"/>
    <x v="4"/>
    <x v="0"/>
    <n v="1"/>
    <s v="St Sty Day Procedure Unit"/>
    <d v="2026-07-11T00:00:00"/>
    <d v="2026-07-11T08:30:00"/>
    <d v="2026-07-11T17:30:00"/>
    <m/>
    <m/>
    <m/>
    <m/>
    <m/>
    <m/>
    <m/>
    <m/>
    <n v="4"/>
    <n v="0"/>
    <n v="4"/>
    <s v="JULY-26-dummy-data.xlsx"/>
    <b v="0"/>
    <n v="0"/>
  </r>
  <r>
    <x v="2"/>
    <x v="0"/>
    <x v="19"/>
    <x v="8"/>
    <x v="1"/>
    <x v="0"/>
    <x v="0"/>
    <x v="4"/>
    <x v="1"/>
    <n v="1"/>
    <s v="St Sty Day Procedure Unit"/>
    <d v="2026-07-11T00:00:00"/>
    <d v="2026-07-11T08:30:00"/>
    <d v="2026-07-11T17:30:00"/>
    <s v="701887231669"/>
    <s v="70203703"/>
    <s v="Laparoscopic cholecystectomy"/>
    <m/>
    <s v="General Surgery"/>
    <s v="Dr Dummy 01"/>
    <d v="2026-07-11T10:48:00"/>
    <d v="2026-07-11T12:33:00"/>
    <m/>
    <m/>
    <n v="1"/>
    <s v="JULY-26-dummy-data.xlsx"/>
    <b v="0"/>
    <m/>
  </r>
  <r>
    <x v="2"/>
    <x v="0"/>
    <x v="19"/>
    <x v="8"/>
    <x v="1"/>
    <x v="0"/>
    <x v="0"/>
    <x v="4"/>
    <x v="1"/>
    <n v="1"/>
    <s v="St Sty Day Procedure Unit"/>
    <d v="2026-07-11T00:00:00"/>
    <d v="2026-07-11T08:30:00"/>
    <d v="2026-07-11T17:30:00"/>
    <s v="751513507379"/>
    <s v="70133435"/>
    <s v="Laparoscopic cholecystectomy"/>
    <m/>
    <s v="General Surgery"/>
    <s v="Dr Dummy 01"/>
    <d v="2026-07-11T08:32:00"/>
    <d v="2026-07-11T09:54:00"/>
    <m/>
    <m/>
    <n v="1"/>
    <s v="JULY-26-dummy-data.xlsx"/>
    <b v="0"/>
    <m/>
  </r>
  <r>
    <x v="2"/>
    <x v="0"/>
    <x v="19"/>
    <x v="8"/>
    <x v="1"/>
    <x v="0"/>
    <x v="0"/>
    <x v="4"/>
    <x v="1"/>
    <n v="1"/>
    <s v="St Sty Day Procedure Unit"/>
    <d v="2026-07-11T00:00:00"/>
    <d v="2026-07-11T08:30:00"/>
    <d v="2026-07-11T17:30:00"/>
    <s v="753587808994"/>
    <s v="70214124"/>
    <s v="Laparoscopic appendicectomy"/>
    <s v="Wound closure"/>
    <s v="General Surgery"/>
    <s v="Dr Dummy 01"/>
    <d v="2026-07-11T13:12:00"/>
    <d v="2026-07-11T14:29:00"/>
    <m/>
    <m/>
    <n v="1"/>
    <s v="JULY-26-dummy-data.xlsx"/>
    <b v="0"/>
    <m/>
  </r>
  <r>
    <x v="2"/>
    <x v="0"/>
    <x v="19"/>
    <x v="8"/>
    <x v="1"/>
    <x v="0"/>
    <x v="0"/>
    <x v="4"/>
    <x v="1"/>
    <n v="1"/>
    <s v="St Sty Day Procedure Unit"/>
    <d v="2026-07-11T00:00:00"/>
    <d v="2026-07-11T08:30:00"/>
    <d v="2026-07-11T17:30:00"/>
    <s v="793491973401"/>
    <s v="70151900"/>
    <s v="Inguinal hernia repair"/>
    <s v="Wound closure"/>
    <s v="General Surgery"/>
    <s v="Dr Dummy 01"/>
    <d v="2026-07-11T15:21:00"/>
    <d v="2026-07-11T17:06:00"/>
    <m/>
    <m/>
    <n v="1"/>
    <s v="JULY-26-dummy-data.xlsx"/>
    <b v="0"/>
    <m/>
  </r>
  <r>
    <x v="2"/>
    <x v="0"/>
    <x v="19"/>
    <x v="8"/>
    <x v="2"/>
    <x v="0"/>
    <x v="0"/>
    <x v="4"/>
    <x v="0"/>
    <n v="1"/>
    <s v="St Sty Day Procedure Unit"/>
    <d v="2026-08-05T00:00:00"/>
    <d v="2026-08-05T08:30:00"/>
    <d v="2026-08-05T17:30:00"/>
    <m/>
    <m/>
    <m/>
    <m/>
    <m/>
    <m/>
    <m/>
    <m/>
    <n v="4"/>
    <n v="0"/>
    <n v="4"/>
    <s v="AUGUST-26-dummy-data.xlsx"/>
    <b v="0"/>
    <n v="0"/>
  </r>
  <r>
    <x v="2"/>
    <x v="0"/>
    <x v="19"/>
    <x v="8"/>
    <x v="2"/>
    <x v="0"/>
    <x v="0"/>
    <x v="4"/>
    <x v="1"/>
    <n v="1"/>
    <s v="St Sty Day Procedure Unit"/>
    <d v="2026-08-05T00:00:00"/>
    <d v="2026-08-05T08:30:00"/>
    <d v="2026-08-05T17:30:00"/>
    <s v="900098879239"/>
    <s v="731718"/>
    <s v="Incision and drainage of abscess"/>
    <s v="Diagnostic examination"/>
    <s v="General Surgery"/>
    <s v="Dr Dummy 24"/>
    <d v="2026-08-05T10:47:00"/>
    <d v="2026-08-05T12:20:00"/>
    <m/>
    <m/>
    <n v="1"/>
    <s v="AUGUST-26-dummy-data.xlsx"/>
    <b v="0"/>
    <m/>
  </r>
  <r>
    <x v="2"/>
    <x v="0"/>
    <x v="19"/>
    <x v="8"/>
    <x v="2"/>
    <x v="0"/>
    <x v="0"/>
    <x v="4"/>
    <x v="1"/>
    <n v="1"/>
    <s v="St Sty Day Procedure Unit"/>
    <d v="2026-08-05T00:00:00"/>
    <d v="2026-08-05T08:30:00"/>
    <d v="2026-08-05T17:30:00"/>
    <s v="909908060147"/>
    <s v="812270"/>
    <s v="Incision and drainage of abscess"/>
    <m/>
    <s v="General Surgery"/>
    <s v="Dr Dummy 24"/>
    <d v="2026-08-05T08:35:00"/>
    <d v="2026-08-05T10:20:00"/>
    <m/>
    <m/>
    <n v="1"/>
    <s v="AUGUST-26-dummy-data.xlsx"/>
    <b v="0"/>
    <m/>
  </r>
  <r>
    <x v="2"/>
    <x v="0"/>
    <x v="19"/>
    <x v="8"/>
    <x v="2"/>
    <x v="0"/>
    <x v="0"/>
    <x v="4"/>
    <x v="1"/>
    <n v="1"/>
    <s v="St Sty Day Procedure Unit"/>
    <d v="2026-08-05T00:00:00"/>
    <d v="2026-08-05T08:30:00"/>
    <d v="2026-08-05T17:30:00"/>
    <s v="946597908646"/>
    <s v="722491"/>
    <s v="Excision of skin lesion"/>
    <s v="Tissue biopsy"/>
    <s v="General Surgery"/>
    <s v="Dr Dummy 24"/>
    <d v="2026-08-05T15:18:00"/>
    <d v="2026-08-05T17:06:00"/>
    <m/>
    <m/>
    <n v="1"/>
    <s v="AUGUST-26-dummy-data.xlsx"/>
    <b v="0"/>
    <m/>
  </r>
  <r>
    <x v="2"/>
    <x v="0"/>
    <x v="19"/>
    <x v="8"/>
    <x v="2"/>
    <x v="0"/>
    <x v="0"/>
    <x v="4"/>
    <x v="1"/>
    <n v="1"/>
    <s v="St Sty Day Procedure Unit"/>
    <d v="2026-08-05T00:00:00"/>
    <d v="2026-08-05T08:30:00"/>
    <d v="2026-08-05T17:30:00"/>
    <s v="970653633260"/>
    <s v="887531"/>
    <s v="Incision and drainage of abscess"/>
    <s v="Wound closure"/>
    <s v="General Surgery"/>
    <s v="Dr Dummy 24"/>
    <d v="2026-08-05T13:10:00"/>
    <d v="2026-08-05T14:34:00"/>
    <m/>
    <m/>
    <n v="1"/>
    <s v="AUGUST-26-dummy-data.xlsx"/>
    <b v="0"/>
    <m/>
  </r>
  <r>
    <x v="2"/>
    <x v="0"/>
    <x v="19"/>
    <x v="8"/>
    <x v="2"/>
    <x v="0"/>
    <x v="0"/>
    <x v="1"/>
    <x v="0"/>
    <n v="1"/>
    <s v="St Sty Day Procedure Unit"/>
    <d v="2026-08-07T00:00:00"/>
    <d v="2026-08-07T07:30:00"/>
    <d v="2026-08-07T16:30:00"/>
    <m/>
    <m/>
    <m/>
    <m/>
    <m/>
    <m/>
    <m/>
    <m/>
    <n v="4"/>
    <n v="0"/>
    <n v="4"/>
    <s v="AUGUST-26-dummy-data.xlsx"/>
    <b v="0"/>
    <n v="0"/>
  </r>
  <r>
    <x v="2"/>
    <x v="0"/>
    <x v="19"/>
    <x v="8"/>
    <x v="2"/>
    <x v="0"/>
    <x v="0"/>
    <x v="1"/>
    <x v="1"/>
    <n v="1"/>
    <s v="St Sty Day Procedure Unit"/>
    <d v="2026-08-07T00:00:00"/>
    <d v="2026-08-07T07:30:00"/>
    <d v="2026-08-07T16:30:00"/>
    <s v="924611131031"/>
    <s v="899462"/>
    <s v="Circumcision"/>
    <m/>
    <s v="Urology"/>
    <s v="Dr Dummy 01"/>
    <d v="2026-08-07T09:56:00"/>
    <d v="2026-08-07T11:17:00"/>
    <m/>
    <m/>
    <n v="1"/>
    <s v="AUGUST-26-dummy-data.xlsx"/>
    <b v="0"/>
    <m/>
  </r>
  <r>
    <x v="2"/>
    <x v="0"/>
    <x v="19"/>
    <x v="8"/>
    <x v="2"/>
    <x v="0"/>
    <x v="0"/>
    <x v="1"/>
    <x v="1"/>
    <n v="1"/>
    <s v="St Sty Day Procedure Unit"/>
    <d v="2026-08-07T00:00:00"/>
    <d v="2026-08-07T07:30:00"/>
    <d v="2026-08-07T16:30:00"/>
    <s v="941285260347"/>
    <s v="914760"/>
    <s v="Ureteroscopy"/>
    <s v="Tissue biopsy"/>
    <s v="Urology"/>
    <s v="Dr Dummy 01"/>
    <d v="2026-08-07T07:36:00"/>
    <d v="2026-08-07T08:58:00"/>
    <m/>
    <m/>
    <n v="1"/>
    <s v="AUGUST-26-dummy-data.xlsx"/>
    <b v="0"/>
    <m/>
  </r>
  <r>
    <x v="2"/>
    <x v="0"/>
    <x v="19"/>
    <x v="8"/>
    <x v="2"/>
    <x v="0"/>
    <x v="0"/>
    <x v="1"/>
    <x v="1"/>
    <n v="1"/>
    <s v="St Sty Day Procedure Unit"/>
    <d v="2026-08-07T00:00:00"/>
    <d v="2026-08-07T07:30:00"/>
    <d v="2026-08-07T16:30:00"/>
    <s v="970079622603"/>
    <s v="722264"/>
    <s v="Ureteroscopy"/>
    <m/>
    <s v="Urology"/>
    <s v="Dr Dummy 01"/>
    <d v="2026-08-07T14:26:00"/>
    <d v="2026-08-07T15:55:00"/>
    <m/>
    <m/>
    <n v="1"/>
    <s v="AUGUST-26-dummy-data.xlsx"/>
    <b v="0"/>
    <m/>
  </r>
  <r>
    <x v="2"/>
    <x v="0"/>
    <x v="19"/>
    <x v="8"/>
    <x v="2"/>
    <x v="0"/>
    <x v="0"/>
    <x v="1"/>
    <x v="1"/>
    <n v="1"/>
    <s v="St Sty Day Procedure Unit"/>
    <d v="2026-08-07T00:00:00"/>
    <d v="2026-08-07T07:30:00"/>
    <d v="2026-08-07T16:30:00"/>
    <s v="993366014327"/>
    <s v="965821"/>
    <s v="Circumcision"/>
    <s v="Tissue biopsy"/>
    <s v="Urology"/>
    <s v="Dr Dummy 01"/>
    <d v="2026-08-07T12:04:00"/>
    <d v="2026-08-07T13:48:00"/>
    <m/>
    <m/>
    <n v="1"/>
    <s v="AUGUST-26-dummy-data.xlsx"/>
    <b v="0"/>
    <m/>
  </r>
  <r>
    <x v="2"/>
    <x v="0"/>
    <x v="19"/>
    <x v="8"/>
    <x v="2"/>
    <x v="0"/>
    <x v="0"/>
    <x v="0"/>
    <x v="0"/>
    <n v="1"/>
    <s v="St Sty Day Procedure Unit"/>
    <d v="2026-08-12T00:00:00"/>
    <d v="2026-08-12T07:30:00"/>
    <d v="2026-08-12T16:30:00"/>
    <m/>
    <m/>
    <m/>
    <m/>
    <m/>
    <m/>
    <m/>
    <m/>
    <n v="4"/>
    <n v="0"/>
    <n v="4"/>
    <s v="AUGUST-26-dummy-data.xlsx"/>
    <b v="0"/>
    <n v="0"/>
  </r>
  <r>
    <x v="2"/>
    <x v="0"/>
    <x v="19"/>
    <x v="8"/>
    <x v="2"/>
    <x v="0"/>
    <x v="0"/>
    <x v="0"/>
    <x v="1"/>
    <n v="1"/>
    <s v="St Sty Day Procedure Unit"/>
    <d v="2026-08-12T00:00:00"/>
    <d v="2026-08-12T07:30:00"/>
    <d v="2026-08-12T16:30:00"/>
    <s v="909713001572"/>
    <s v="872647"/>
    <s v="Cervical polypectomy"/>
    <m/>
    <s v="Gynaecology"/>
    <s v="Dr Dummy 11"/>
    <d v="2026-08-12T14:25:00"/>
    <d v="2026-08-12T16:03:00"/>
    <m/>
    <m/>
    <n v="1"/>
    <s v="AUGUST-26-dummy-data.xlsx"/>
    <b v="0"/>
    <m/>
  </r>
  <r>
    <x v="2"/>
    <x v="0"/>
    <x v="19"/>
    <x v="8"/>
    <x v="2"/>
    <x v="0"/>
    <x v="0"/>
    <x v="0"/>
    <x v="1"/>
    <n v="1"/>
    <s v="St Sty Day Procedure Unit"/>
    <d v="2026-08-12T00:00:00"/>
    <d v="2026-08-12T07:30:00"/>
    <d v="2026-08-12T16:30:00"/>
    <s v="937574127153"/>
    <s v="992819"/>
    <s v="Diagnostic laparoscopy"/>
    <m/>
    <s v="Gynaecology"/>
    <s v="Dr Dummy 11"/>
    <d v="2026-08-12T12:06:00"/>
    <d v="2026-08-12T13:40:00"/>
    <m/>
    <m/>
    <n v="1"/>
    <s v="AUGUST-26-dummy-data.xlsx"/>
    <b v="0"/>
    <m/>
  </r>
  <r>
    <x v="2"/>
    <x v="0"/>
    <x v="19"/>
    <x v="8"/>
    <x v="2"/>
    <x v="0"/>
    <x v="0"/>
    <x v="0"/>
    <x v="1"/>
    <n v="1"/>
    <s v="St Sty Day Procedure Unit"/>
    <d v="2026-08-12T00:00:00"/>
    <d v="2026-08-12T07:30:00"/>
    <d v="2026-08-12T16:30:00"/>
    <s v="974145137727"/>
    <s v="876950"/>
    <s v="Diagnostic laparoscopy"/>
    <m/>
    <s v="Gynaecology"/>
    <s v="Dr Dummy 11"/>
    <d v="2026-08-12T07:34:00"/>
    <d v="2026-08-12T09:19:00"/>
    <m/>
    <m/>
    <n v="1"/>
    <s v="AUGUST-26-dummy-data.xlsx"/>
    <b v="0"/>
    <m/>
  </r>
  <r>
    <x v="2"/>
    <x v="0"/>
    <x v="19"/>
    <x v="8"/>
    <x v="2"/>
    <x v="0"/>
    <x v="0"/>
    <x v="0"/>
    <x v="1"/>
    <n v="1"/>
    <s v="St Sty Day Procedure Unit"/>
    <d v="2026-08-12T00:00:00"/>
    <d v="2026-08-12T07:30:00"/>
    <d v="2026-08-12T16:30:00"/>
    <s v="985672561474"/>
    <s v="831987"/>
    <s v="Endometrial biopsy"/>
    <m/>
    <s v="Gynaecology"/>
    <s v="Dr Dummy 11"/>
    <d v="2026-08-12T09:47:00"/>
    <d v="2026-08-12T11:19:00"/>
    <m/>
    <m/>
    <n v="1"/>
    <s v="AUGUST-26-dummy-data.xlsx"/>
    <b v="0"/>
    <m/>
  </r>
  <r>
    <x v="2"/>
    <x v="0"/>
    <x v="20"/>
    <x v="0"/>
    <x v="0"/>
    <x v="0"/>
    <x v="0"/>
    <x v="2"/>
    <x v="0"/>
    <n v="1"/>
    <s v="St Sty Day Procedure Unit"/>
    <d v="2026-06-09T00:00:00"/>
    <d v="2026-06-09T08:00:00"/>
    <d v="2026-06-09T11:00:00"/>
    <m/>
    <m/>
    <m/>
    <m/>
    <m/>
    <m/>
    <m/>
    <m/>
    <n v="4"/>
    <n v="0"/>
    <n v="4"/>
    <s v="JUNE-26-dummy-data.xlsx"/>
    <b v="0"/>
    <n v="0"/>
  </r>
  <r>
    <x v="2"/>
    <x v="0"/>
    <x v="20"/>
    <x v="0"/>
    <x v="0"/>
    <x v="0"/>
    <x v="0"/>
    <x v="2"/>
    <x v="1"/>
    <n v="1"/>
    <s v="St Sty Day Procedure Unit"/>
    <d v="2026-06-09T00:00:00"/>
    <d v="2026-06-09T08:00:00"/>
    <d v="2026-06-09T11:00:00"/>
    <s v="606312412745"/>
    <s v="60277294"/>
    <s v="Adenoidectomy"/>
    <m/>
    <s v="ENT"/>
    <s v="Dr Dummy 05"/>
    <d v="2026-06-09T08:52:00"/>
    <d v="2026-06-09T09:13:00"/>
    <m/>
    <m/>
    <n v="1"/>
    <s v="JUNE-26-dummy-data.xlsx"/>
    <b v="0"/>
    <m/>
  </r>
  <r>
    <x v="2"/>
    <x v="0"/>
    <x v="20"/>
    <x v="0"/>
    <x v="0"/>
    <x v="0"/>
    <x v="0"/>
    <x v="2"/>
    <x v="1"/>
    <n v="1"/>
    <s v="St Sty Day Procedure Unit"/>
    <d v="2026-06-09T00:00:00"/>
    <d v="2026-06-09T08:00:00"/>
    <d v="2026-06-09T11:00:00"/>
    <s v="634866264997"/>
    <s v="60280056"/>
    <s v="Adenoidectomy"/>
    <m/>
    <s v="ENT"/>
    <s v="Dr Dummy 05"/>
    <d v="2026-06-09T08:06:00"/>
    <d v="2026-06-09T08:29:00"/>
    <m/>
    <m/>
    <n v="1"/>
    <s v="JUNE-26-dummy-data.xlsx"/>
    <b v="0"/>
    <m/>
  </r>
  <r>
    <x v="2"/>
    <x v="0"/>
    <x v="20"/>
    <x v="0"/>
    <x v="0"/>
    <x v="0"/>
    <x v="0"/>
    <x v="2"/>
    <x v="1"/>
    <n v="1"/>
    <s v="St Sty Day Procedure Unit"/>
    <d v="2026-06-09T00:00:00"/>
    <d v="2026-06-09T08:00:00"/>
    <d v="2026-06-09T11:00:00"/>
    <s v="674496714187"/>
    <s v="60200374"/>
    <s v="Adenoidectomy"/>
    <s v="Local anaesthetic infiltration"/>
    <s v="ENT"/>
    <s v="Dr Dummy 05"/>
    <d v="2026-06-09T09:33:00"/>
    <d v="2026-06-09T09:53:00"/>
    <m/>
    <m/>
    <n v="1"/>
    <s v="JUNE-26-dummy-data.xlsx"/>
    <b v="0"/>
    <m/>
  </r>
  <r>
    <x v="2"/>
    <x v="0"/>
    <x v="20"/>
    <x v="0"/>
    <x v="0"/>
    <x v="0"/>
    <x v="0"/>
    <x v="2"/>
    <x v="1"/>
    <n v="1"/>
    <s v="St Sty Day Procedure Unit"/>
    <d v="2026-06-09T00:00:00"/>
    <d v="2026-06-09T08:00:00"/>
    <d v="2026-06-09T11:00:00"/>
    <s v="677375809894"/>
    <s v="60280715"/>
    <s v="Nasal polypectomy"/>
    <m/>
    <s v="ENT"/>
    <s v="Dr Dummy 05"/>
    <d v="2026-06-09T10:21:00"/>
    <d v="2026-06-09T10:43:00"/>
    <m/>
    <m/>
    <n v="1"/>
    <s v="JUNE-26-dummy-data.xlsx"/>
    <b v="0"/>
    <m/>
  </r>
  <r>
    <x v="2"/>
    <x v="0"/>
    <x v="20"/>
    <x v="0"/>
    <x v="2"/>
    <x v="0"/>
    <x v="0"/>
    <x v="3"/>
    <x v="0"/>
    <n v="1"/>
    <s v="St Sty Day Procedure Unit"/>
    <d v="2026-08-17T00:00:00"/>
    <d v="2026-08-17T13:30:00"/>
    <d v="2026-08-17T16:30:00"/>
    <m/>
    <m/>
    <m/>
    <m/>
    <m/>
    <m/>
    <m/>
    <m/>
    <n v="4"/>
    <n v="0"/>
    <n v="4"/>
    <s v="AUGUST-26-dummy-data.xlsx"/>
    <b v="0"/>
    <n v="0"/>
  </r>
  <r>
    <x v="2"/>
    <x v="0"/>
    <x v="20"/>
    <x v="0"/>
    <x v="2"/>
    <x v="0"/>
    <x v="0"/>
    <x v="3"/>
    <x v="1"/>
    <n v="1"/>
    <s v="St Sty Day Procedure Unit"/>
    <d v="2026-08-17T00:00:00"/>
    <d v="2026-08-17T13:30:00"/>
    <d v="2026-08-17T16:30:00"/>
    <s v="930316471773"/>
    <s v="846359"/>
    <s v="Wisdom tooth extraction"/>
    <m/>
    <s v="Oral and Maxillofacial Surgery"/>
    <s v="Dr Dummy 13"/>
    <d v="2026-08-17T13:38:00"/>
    <d v="2026-08-17T13:59:00"/>
    <m/>
    <m/>
    <n v="1"/>
    <s v="AUGUST-26-dummy-data.xlsx"/>
    <b v="0"/>
    <m/>
  </r>
  <r>
    <x v="2"/>
    <x v="0"/>
    <x v="20"/>
    <x v="0"/>
    <x v="2"/>
    <x v="0"/>
    <x v="0"/>
    <x v="3"/>
    <x v="1"/>
    <n v="1"/>
    <s v="St Sty Day Procedure Unit"/>
    <d v="2026-08-17T00:00:00"/>
    <d v="2026-08-17T13:30:00"/>
    <d v="2026-08-17T16:30:00"/>
    <s v="947876084502"/>
    <s v="889490"/>
    <s v="Oral lesion biopsy"/>
    <s v="Wound dressing"/>
    <s v="Oral and Maxillofacial Surgery"/>
    <s v="Dr Dummy 13"/>
    <d v="2026-08-17T14:23:00"/>
    <d v="2026-08-17T14:44:00"/>
    <m/>
    <m/>
    <n v="1"/>
    <s v="AUGUST-26-dummy-data.xlsx"/>
    <b v="0"/>
    <m/>
  </r>
  <r>
    <x v="2"/>
    <x v="0"/>
    <x v="20"/>
    <x v="0"/>
    <x v="2"/>
    <x v="0"/>
    <x v="0"/>
    <x v="3"/>
    <x v="1"/>
    <n v="1"/>
    <s v="St Sty Day Procedure Unit"/>
    <d v="2026-08-17T00:00:00"/>
    <d v="2026-08-17T13:30:00"/>
    <d v="2026-08-17T16:30:00"/>
    <s v="967407606983"/>
    <s v="911867"/>
    <s v="Wisdom tooth extraction"/>
    <m/>
    <s v="Oral and Maxillofacial Surgery"/>
    <s v="Dr Dummy 13"/>
    <d v="2026-08-17T15:08:00"/>
    <d v="2026-08-17T15:30:00"/>
    <m/>
    <m/>
    <n v="1"/>
    <s v="AUGUST-26-dummy-data.xlsx"/>
    <b v="0"/>
    <m/>
  </r>
  <r>
    <x v="2"/>
    <x v="0"/>
    <x v="20"/>
    <x v="0"/>
    <x v="2"/>
    <x v="0"/>
    <x v="0"/>
    <x v="3"/>
    <x v="1"/>
    <n v="1"/>
    <s v="St Sty Day Procedure Unit"/>
    <d v="2026-08-17T00:00:00"/>
    <d v="2026-08-17T13:30:00"/>
    <d v="2026-08-17T16:30:00"/>
    <s v="990766297908"/>
    <s v="986902"/>
    <s v="Surgical tooth extraction"/>
    <s v="Wound closure"/>
    <s v="Oral and Maxillofacial Surgery"/>
    <s v="Dr Dummy 13"/>
    <d v="2026-08-17T15:55:00"/>
    <d v="2026-08-17T16:22:00"/>
    <m/>
    <m/>
    <n v="1"/>
    <s v="AUGUST-26-dummy-data.xlsx"/>
    <b v="0"/>
    <m/>
  </r>
  <r>
    <x v="2"/>
    <x v="0"/>
    <x v="20"/>
    <x v="1"/>
    <x v="0"/>
    <x v="0"/>
    <x v="0"/>
    <x v="3"/>
    <x v="0"/>
    <n v="1"/>
    <s v="St Sty Day Procedure Unit"/>
    <d v="2026-06-06T00:00:00"/>
    <d v="2026-06-06T08:30:00"/>
    <d v="2026-06-06T12:00:00"/>
    <m/>
    <m/>
    <m/>
    <m/>
    <m/>
    <m/>
    <m/>
    <m/>
    <n v="4"/>
    <n v="0"/>
    <n v="4"/>
    <s v="JUNE-26-dummy-data.xlsx"/>
    <b v="0"/>
    <n v="0"/>
  </r>
  <r>
    <x v="2"/>
    <x v="0"/>
    <x v="20"/>
    <x v="1"/>
    <x v="0"/>
    <x v="0"/>
    <x v="0"/>
    <x v="3"/>
    <x v="1"/>
    <n v="1"/>
    <s v="St Sty Day Procedure Unit"/>
    <d v="2026-06-06T00:00:00"/>
    <d v="2026-06-06T08:30:00"/>
    <d v="2026-06-06T12:00:00"/>
    <s v="607012874935"/>
    <s v="60087777"/>
    <s v="Oral lesion biopsy"/>
    <m/>
    <s v="Oral and Maxillofacial Surgery"/>
    <s v="Dr Dummy 19"/>
    <d v="2026-06-06T08:32:00"/>
    <d v="2026-06-06T08:57:00"/>
    <m/>
    <m/>
    <n v="1"/>
    <s v="JUNE-26-dummy-data.xlsx"/>
    <b v="0"/>
    <m/>
  </r>
  <r>
    <x v="2"/>
    <x v="0"/>
    <x v="20"/>
    <x v="1"/>
    <x v="0"/>
    <x v="0"/>
    <x v="0"/>
    <x v="3"/>
    <x v="1"/>
    <n v="1"/>
    <s v="St Sty Day Procedure Unit"/>
    <d v="2026-06-06T00:00:00"/>
    <d v="2026-06-06T08:30:00"/>
    <d v="2026-06-06T12:00:00"/>
    <s v="629444852214"/>
    <s v="60048720"/>
    <s v="Surgical tooth extraction"/>
    <m/>
    <s v="Oral and Maxillofacial Surgery"/>
    <s v="Dr Dummy 19"/>
    <d v="2026-06-06T09:34:00"/>
    <d v="2026-06-06T10:06:00"/>
    <m/>
    <m/>
    <n v="1"/>
    <s v="JUNE-26-dummy-data.xlsx"/>
    <b v="0"/>
    <m/>
  </r>
  <r>
    <x v="2"/>
    <x v="0"/>
    <x v="20"/>
    <x v="1"/>
    <x v="0"/>
    <x v="0"/>
    <x v="0"/>
    <x v="3"/>
    <x v="1"/>
    <n v="1"/>
    <s v="St Sty Day Procedure Unit"/>
    <d v="2026-06-06T00:00:00"/>
    <d v="2026-06-06T08:30:00"/>
    <d v="2026-06-06T12:00:00"/>
    <s v="633579496969"/>
    <s v="60107399"/>
    <s v="Oral lesion biopsy"/>
    <m/>
    <s v="Oral and Maxillofacial Surgery"/>
    <s v="Dr Dummy 19"/>
    <d v="2026-06-06T10:25:00"/>
    <d v="2026-06-06T10:52:00"/>
    <m/>
    <m/>
    <n v="1"/>
    <s v="JUNE-26-dummy-data.xlsx"/>
    <b v="0"/>
    <m/>
  </r>
  <r>
    <x v="2"/>
    <x v="0"/>
    <x v="20"/>
    <x v="1"/>
    <x v="0"/>
    <x v="0"/>
    <x v="0"/>
    <x v="3"/>
    <x v="1"/>
    <n v="1"/>
    <s v="St Sty Day Procedure Unit"/>
    <d v="2026-06-06T00:00:00"/>
    <d v="2026-06-06T08:30:00"/>
    <d v="2026-06-06T12:00:00"/>
    <s v="678042793389"/>
    <s v="60012824"/>
    <s v="Surgical tooth extraction"/>
    <m/>
    <s v="Oral and Maxillofacial Surgery"/>
    <s v="Dr Dummy 19"/>
    <d v="2026-06-06T11:17:00"/>
    <d v="2026-06-06T11:45:00"/>
    <m/>
    <m/>
    <n v="1"/>
    <s v="JUNE-26-dummy-data.xlsx"/>
    <b v="0"/>
    <m/>
  </r>
  <r>
    <x v="2"/>
    <x v="0"/>
    <x v="20"/>
    <x v="1"/>
    <x v="1"/>
    <x v="0"/>
    <x v="0"/>
    <x v="1"/>
    <x v="0"/>
    <n v="1"/>
    <s v="St Sty Day Procedure Unit"/>
    <d v="2026-07-03T00:00:00"/>
    <d v="2026-07-03T13:00:00"/>
    <d v="2026-07-03T16:30:00"/>
    <m/>
    <m/>
    <m/>
    <m/>
    <m/>
    <m/>
    <m/>
    <m/>
    <n v="4"/>
    <n v="0"/>
    <n v="4"/>
    <s v="JULY-26-dummy-data.xlsx"/>
    <b v="0"/>
    <n v="0"/>
  </r>
  <r>
    <x v="2"/>
    <x v="0"/>
    <x v="20"/>
    <x v="1"/>
    <x v="1"/>
    <x v="0"/>
    <x v="0"/>
    <x v="1"/>
    <x v="1"/>
    <n v="1"/>
    <s v="St Sty Day Procedure Unit"/>
    <d v="2026-07-03T00:00:00"/>
    <d v="2026-07-03T13:00:00"/>
    <d v="2026-07-03T16:30:00"/>
    <s v="723704221541"/>
    <s v="70278906"/>
    <s v="Ureteroscopy"/>
    <m/>
    <s v="Urology"/>
    <s v="Dr Dummy 15"/>
    <d v="2026-07-03T13:03:00"/>
    <d v="2026-07-03T13:38:00"/>
    <m/>
    <m/>
    <n v="1"/>
    <s v="JULY-26-dummy-data.xlsx"/>
    <b v="0"/>
    <m/>
  </r>
  <r>
    <x v="2"/>
    <x v="0"/>
    <x v="20"/>
    <x v="1"/>
    <x v="1"/>
    <x v="0"/>
    <x v="0"/>
    <x v="1"/>
    <x v="1"/>
    <n v="1"/>
    <s v="St Sty Day Procedure Unit"/>
    <d v="2026-07-03T00:00:00"/>
    <d v="2026-07-03T13:00:00"/>
    <d v="2026-07-03T16:30:00"/>
    <s v="724598702369"/>
    <s v="70236003"/>
    <s v="Bladder biopsy"/>
    <m/>
    <s v="Urology"/>
    <s v="Dr Dummy 15"/>
    <d v="2026-07-03T15:45:00"/>
    <d v="2026-07-03T16:16:00"/>
    <m/>
    <m/>
    <n v="1"/>
    <s v="JULY-26-dummy-data.xlsx"/>
    <b v="0"/>
    <m/>
  </r>
  <r>
    <x v="2"/>
    <x v="0"/>
    <x v="20"/>
    <x v="1"/>
    <x v="1"/>
    <x v="0"/>
    <x v="0"/>
    <x v="1"/>
    <x v="1"/>
    <n v="1"/>
    <s v="St Sty Day Procedure Unit"/>
    <d v="2026-07-03T00:00:00"/>
    <d v="2026-07-03T13:00:00"/>
    <d v="2026-07-03T16:30:00"/>
    <s v="760829931636"/>
    <s v="70196695"/>
    <s v="Bladder biopsy"/>
    <m/>
    <s v="Urology"/>
    <s v="Dr Dummy 15"/>
    <d v="2026-07-03T14:56:00"/>
    <d v="2026-07-03T15:27:00"/>
    <m/>
    <m/>
    <n v="1"/>
    <s v="JULY-26-dummy-data.xlsx"/>
    <b v="0"/>
    <m/>
  </r>
  <r>
    <x v="2"/>
    <x v="0"/>
    <x v="20"/>
    <x v="1"/>
    <x v="1"/>
    <x v="0"/>
    <x v="0"/>
    <x v="1"/>
    <x v="1"/>
    <n v="1"/>
    <s v="St Sty Day Procedure Unit"/>
    <d v="2026-07-03T00:00:00"/>
    <d v="2026-07-03T13:00:00"/>
    <d v="2026-07-03T16:30:00"/>
    <s v="799189343931"/>
    <s v="70198945"/>
    <s v="Circumcision"/>
    <s v="Tissue biopsy"/>
    <s v="Urology"/>
    <s v="Dr Dummy 15"/>
    <d v="2026-07-03T14:03:00"/>
    <d v="2026-07-03T14:19:00"/>
    <m/>
    <m/>
    <n v="1"/>
    <s v="JULY-26-dummy-data.xlsx"/>
    <b v="0"/>
    <m/>
  </r>
  <r>
    <x v="2"/>
    <x v="0"/>
    <x v="20"/>
    <x v="1"/>
    <x v="1"/>
    <x v="0"/>
    <x v="0"/>
    <x v="4"/>
    <x v="0"/>
    <n v="1"/>
    <s v="St Sty Day Procedure Unit"/>
    <d v="2026-07-07T00:00:00"/>
    <d v="2026-07-07T08:30:00"/>
    <d v="2026-07-07T12:00:00"/>
    <m/>
    <m/>
    <m/>
    <m/>
    <m/>
    <m/>
    <m/>
    <m/>
    <n v="4"/>
    <n v="0"/>
    <n v="4"/>
    <s v="JULY-26-dummy-data.xlsx"/>
    <b v="0"/>
    <n v="0"/>
  </r>
  <r>
    <x v="2"/>
    <x v="0"/>
    <x v="20"/>
    <x v="1"/>
    <x v="1"/>
    <x v="0"/>
    <x v="0"/>
    <x v="4"/>
    <x v="1"/>
    <n v="1"/>
    <s v="St Sty Day Procedure Unit"/>
    <d v="2026-07-07T00:00:00"/>
    <d v="2026-07-07T08:30:00"/>
    <d v="2026-07-07T12:00:00"/>
    <s v="707728353468"/>
    <s v="70183492"/>
    <s v="Laparoscopic cholecystectomy"/>
    <m/>
    <s v="General Surgery"/>
    <s v="Dr Dummy 11"/>
    <d v="2026-07-07T08:35:00"/>
    <d v="2026-07-07T08:55:00"/>
    <m/>
    <m/>
    <n v="1"/>
    <s v="JULY-26-dummy-data.xlsx"/>
    <b v="0"/>
    <m/>
  </r>
  <r>
    <x v="2"/>
    <x v="0"/>
    <x v="20"/>
    <x v="1"/>
    <x v="1"/>
    <x v="0"/>
    <x v="0"/>
    <x v="4"/>
    <x v="1"/>
    <n v="1"/>
    <s v="St Sty Day Procedure Unit"/>
    <d v="2026-07-07T00:00:00"/>
    <d v="2026-07-07T08:30:00"/>
    <d v="2026-07-07T12:00:00"/>
    <s v="725929390033"/>
    <s v="70124657"/>
    <s v="Excision of skin lesion"/>
    <m/>
    <s v="General Surgery"/>
    <s v="Dr Dummy 11"/>
    <d v="2026-07-07T11:12:00"/>
    <d v="2026-07-07T11:38:00"/>
    <m/>
    <m/>
    <n v="1"/>
    <s v="JULY-26-dummy-data.xlsx"/>
    <b v="0"/>
    <m/>
  </r>
  <r>
    <x v="2"/>
    <x v="0"/>
    <x v="20"/>
    <x v="1"/>
    <x v="1"/>
    <x v="0"/>
    <x v="0"/>
    <x v="4"/>
    <x v="1"/>
    <n v="1"/>
    <s v="St Sty Day Procedure Unit"/>
    <d v="2026-07-07T00:00:00"/>
    <d v="2026-07-07T08:30:00"/>
    <d v="2026-07-07T12:00:00"/>
    <s v="769013085169"/>
    <s v="70087596"/>
    <s v="Excision of skin lesion"/>
    <m/>
    <s v="General Surgery"/>
    <s v="Dr Dummy 11"/>
    <d v="2026-07-07T10:17:00"/>
    <d v="2026-07-07T10:44:00"/>
    <m/>
    <m/>
    <n v="1"/>
    <s v="JULY-26-dummy-data.xlsx"/>
    <b v="0"/>
    <m/>
  </r>
  <r>
    <x v="2"/>
    <x v="0"/>
    <x v="20"/>
    <x v="1"/>
    <x v="1"/>
    <x v="0"/>
    <x v="0"/>
    <x v="4"/>
    <x v="1"/>
    <n v="1"/>
    <s v="St Sty Day Procedure Unit"/>
    <d v="2026-07-07T00:00:00"/>
    <d v="2026-07-07T08:30:00"/>
    <d v="2026-07-07T12:00:00"/>
    <s v="794817423586"/>
    <s v="70286811"/>
    <s v="Laparoscopic appendicectomy"/>
    <m/>
    <s v="General Surgery"/>
    <s v="Dr Dummy 11"/>
    <d v="2026-07-07T09:31:00"/>
    <d v="2026-07-07T10:06:00"/>
    <m/>
    <m/>
    <n v="1"/>
    <s v="JULY-26-dummy-data.xlsx"/>
    <b v="0"/>
    <m/>
  </r>
  <r>
    <x v="2"/>
    <x v="0"/>
    <x v="20"/>
    <x v="1"/>
    <x v="1"/>
    <x v="0"/>
    <x v="0"/>
    <x v="0"/>
    <x v="0"/>
    <n v="1"/>
    <s v="St Sty Day Procedure Unit"/>
    <d v="2026-07-18T00:00:00"/>
    <d v="2026-07-18T13:30:00"/>
    <d v="2026-07-18T17:00:00"/>
    <m/>
    <m/>
    <m/>
    <m/>
    <m/>
    <m/>
    <m/>
    <m/>
    <n v="4"/>
    <n v="0"/>
    <n v="4"/>
    <s v="JULY-26-dummy-data.xlsx"/>
    <b v="0"/>
    <n v="0"/>
  </r>
  <r>
    <x v="2"/>
    <x v="0"/>
    <x v="20"/>
    <x v="1"/>
    <x v="1"/>
    <x v="0"/>
    <x v="0"/>
    <x v="0"/>
    <x v="1"/>
    <n v="1"/>
    <s v="St Sty Day Procedure Unit"/>
    <d v="2026-07-18T00:00:00"/>
    <d v="2026-07-18T13:30:00"/>
    <d v="2026-07-18T17:00:00"/>
    <s v="715371339325"/>
    <s v="70006594"/>
    <s v="Diagnostic laparoscopy"/>
    <m/>
    <s v="Gynaecology"/>
    <s v="Dr Dummy 22"/>
    <d v="2026-07-18T15:23:00"/>
    <d v="2026-07-18T15:49:00"/>
    <m/>
    <m/>
    <n v="1"/>
    <s v="JULY-26-dummy-data.xlsx"/>
    <b v="0"/>
    <m/>
  </r>
  <r>
    <x v="2"/>
    <x v="0"/>
    <x v="20"/>
    <x v="1"/>
    <x v="1"/>
    <x v="0"/>
    <x v="0"/>
    <x v="0"/>
    <x v="1"/>
    <n v="1"/>
    <s v="St Sty Day Procedure Unit"/>
    <d v="2026-07-18T00:00:00"/>
    <d v="2026-07-18T13:30:00"/>
    <d v="2026-07-18T17:00:00"/>
    <s v="734424567711"/>
    <s v="70231529"/>
    <s v="Hysteroscopy"/>
    <s v="Wound closure"/>
    <s v="Gynaecology"/>
    <s v="Dr Dummy 22"/>
    <d v="2026-07-18T16:14:00"/>
    <d v="2026-07-18T16:44:00"/>
    <m/>
    <m/>
    <n v="1"/>
    <s v="JULY-26-dummy-data.xlsx"/>
    <b v="0"/>
    <m/>
  </r>
  <r>
    <x v="2"/>
    <x v="0"/>
    <x v="20"/>
    <x v="1"/>
    <x v="1"/>
    <x v="0"/>
    <x v="0"/>
    <x v="0"/>
    <x v="1"/>
    <n v="1"/>
    <s v="St Sty Day Procedure Unit"/>
    <d v="2026-07-18T00:00:00"/>
    <d v="2026-07-18T13:30:00"/>
    <d v="2026-07-18T17:00:00"/>
    <s v="761851550591"/>
    <s v="70227567"/>
    <s v="Endometrial biopsy"/>
    <s v="Diagnostic examination"/>
    <s v="Gynaecology"/>
    <s v="Dr Dummy 22"/>
    <d v="2026-07-18T14:27:00"/>
    <d v="2026-07-18T14:59:00"/>
    <m/>
    <m/>
    <n v="1"/>
    <s v="JULY-26-dummy-data.xlsx"/>
    <b v="0"/>
    <m/>
  </r>
  <r>
    <x v="2"/>
    <x v="0"/>
    <x v="20"/>
    <x v="1"/>
    <x v="1"/>
    <x v="0"/>
    <x v="0"/>
    <x v="0"/>
    <x v="1"/>
    <n v="1"/>
    <s v="St Sty Day Procedure Unit"/>
    <d v="2026-07-18T00:00:00"/>
    <d v="2026-07-18T13:30:00"/>
    <d v="2026-07-18T17:00:00"/>
    <s v="790984568441"/>
    <s v="70037179"/>
    <s v="Hysteroscopy"/>
    <s v="Wound dressing"/>
    <s v="Gynaecology"/>
    <s v="Dr Dummy 22"/>
    <d v="2026-07-18T13:36:00"/>
    <d v="2026-07-18T14:02:00"/>
    <m/>
    <m/>
    <n v="1"/>
    <s v="JULY-26-dummy-data.xlsx"/>
    <b v="0"/>
    <m/>
  </r>
  <r>
    <x v="2"/>
    <x v="0"/>
    <x v="20"/>
    <x v="1"/>
    <x v="1"/>
    <x v="0"/>
    <x v="0"/>
    <x v="2"/>
    <x v="0"/>
    <n v="1"/>
    <s v="St Sty Day Procedure Unit"/>
    <d v="2026-07-19T00:00:00"/>
    <d v="2026-07-19T08:30:00"/>
    <d v="2026-07-19T12:00:00"/>
    <m/>
    <m/>
    <m/>
    <m/>
    <m/>
    <m/>
    <m/>
    <m/>
    <n v="4"/>
    <n v="0"/>
    <n v="4"/>
    <s v="JULY-26-dummy-data.xlsx"/>
    <b v="0"/>
    <n v="0"/>
  </r>
  <r>
    <x v="2"/>
    <x v="0"/>
    <x v="20"/>
    <x v="1"/>
    <x v="1"/>
    <x v="0"/>
    <x v="0"/>
    <x v="2"/>
    <x v="1"/>
    <n v="1"/>
    <s v="St Sty Day Procedure Unit"/>
    <d v="2026-07-19T00:00:00"/>
    <d v="2026-07-19T08:30:00"/>
    <d v="2026-07-19T12:00:00"/>
    <s v="734403272508"/>
    <s v="70092337"/>
    <s v="Septoplasty"/>
    <m/>
    <s v="ENT"/>
    <s v="Dr Dummy 16"/>
    <d v="2026-07-19T11:15:00"/>
    <d v="2026-07-19T11:40:00"/>
    <m/>
    <m/>
    <n v="1"/>
    <s v="JULY-26-dummy-data.xlsx"/>
    <b v="0"/>
    <m/>
  </r>
  <r>
    <x v="2"/>
    <x v="0"/>
    <x v="20"/>
    <x v="1"/>
    <x v="1"/>
    <x v="0"/>
    <x v="0"/>
    <x v="2"/>
    <x v="1"/>
    <n v="1"/>
    <s v="St Sty Day Procedure Unit"/>
    <d v="2026-07-19T00:00:00"/>
    <d v="2026-07-19T08:30:00"/>
    <d v="2026-07-19T12:00:00"/>
    <s v="761376030905"/>
    <s v="70184351"/>
    <s v="Adenoidectomy"/>
    <m/>
    <s v="ENT"/>
    <s v="Dr Dummy 16"/>
    <d v="2026-07-19T09:34:00"/>
    <d v="2026-07-19T10:09:00"/>
    <m/>
    <m/>
    <n v="1"/>
    <s v="JULY-26-dummy-data.xlsx"/>
    <b v="0"/>
    <m/>
  </r>
  <r>
    <x v="2"/>
    <x v="0"/>
    <x v="20"/>
    <x v="1"/>
    <x v="1"/>
    <x v="0"/>
    <x v="0"/>
    <x v="2"/>
    <x v="1"/>
    <n v="1"/>
    <s v="St Sty Day Procedure Unit"/>
    <d v="2026-07-19T00:00:00"/>
    <d v="2026-07-19T08:30:00"/>
    <d v="2026-07-19T12:00:00"/>
    <s v="783844827859"/>
    <s v="70107103"/>
    <s v="Adenoidectomy"/>
    <s v="Wound dressing"/>
    <s v="ENT"/>
    <s v="Dr Dummy 16"/>
    <d v="2026-07-19T08:39:00"/>
    <d v="2026-07-19T09:04:00"/>
    <m/>
    <m/>
    <n v="1"/>
    <s v="JULY-26-dummy-data.xlsx"/>
    <b v="0"/>
    <m/>
  </r>
  <r>
    <x v="2"/>
    <x v="0"/>
    <x v="20"/>
    <x v="1"/>
    <x v="1"/>
    <x v="0"/>
    <x v="0"/>
    <x v="2"/>
    <x v="1"/>
    <n v="1"/>
    <s v="St Sty Day Procedure Unit"/>
    <d v="2026-07-19T00:00:00"/>
    <d v="2026-07-19T08:30:00"/>
    <d v="2026-07-19T12:00:00"/>
    <s v="799176679899"/>
    <s v="70260155"/>
    <s v="Septoplasty"/>
    <m/>
    <s v="ENT"/>
    <s v="Dr Dummy 16"/>
    <d v="2026-07-19T10:19:00"/>
    <d v="2026-07-19T10:44:00"/>
    <m/>
    <m/>
    <n v="1"/>
    <s v="JULY-26-dummy-data.xlsx"/>
    <b v="0"/>
    <m/>
  </r>
  <r>
    <x v="2"/>
    <x v="0"/>
    <x v="20"/>
    <x v="1"/>
    <x v="1"/>
    <x v="0"/>
    <x v="0"/>
    <x v="0"/>
    <x v="0"/>
    <n v="1"/>
    <s v="St Sty Day Procedure Unit"/>
    <d v="2026-07-21T00:00:00"/>
    <d v="2026-07-21T08:30:00"/>
    <d v="2026-07-21T12:00:00"/>
    <m/>
    <m/>
    <m/>
    <m/>
    <m/>
    <m/>
    <m/>
    <m/>
    <n v="4"/>
    <n v="0"/>
    <n v="4"/>
    <s v="JULY-26-dummy-data.xlsx"/>
    <b v="0"/>
    <n v="0"/>
  </r>
  <r>
    <x v="2"/>
    <x v="0"/>
    <x v="20"/>
    <x v="1"/>
    <x v="1"/>
    <x v="0"/>
    <x v="0"/>
    <x v="0"/>
    <x v="1"/>
    <n v="1"/>
    <s v="St Sty Day Procedure Unit"/>
    <d v="2026-07-21T00:00:00"/>
    <d v="2026-07-21T08:30:00"/>
    <d v="2026-07-21T12:00:00"/>
    <s v="704228190472"/>
    <s v="70157057"/>
    <s v="Endometrial biopsy"/>
    <m/>
    <s v="Gynaecology"/>
    <s v="Dr Dummy 23"/>
    <d v="2026-07-21T10:22:00"/>
    <d v="2026-07-21T10:55:00"/>
    <m/>
    <m/>
    <n v="1"/>
    <s v="JULY-26-dummy-data.xlsx"/>
    <b v="0"/>
    <m/>
  </r>
  <r>
    <x v="2"/>
    <x v="0"/>
    <x v="20"/>
    <x v="1"/>
    <x v="1"/>
    <x v="0"/>
    <x v="0"/>
    <x v="0"/>
    <x v="1"/>
    <n v="1"/>
    <s v="St Sty Day Procedure Unit"/>
    <d v="2026-07-21T00:00:00"/>
    <d v="2026-07-21T08:30:00"/>
    <d v="2026-07-21T12:00:00"/>
    <s v="759052975428"/>
    <s v="70232598"/>
    <s v="Endometrial biopsy"/>
    <m/>
    <s v="Gynaecology"/>
    <s v="Dr Dummy 23"/>
    <d v="2026-07-21T09:32:00"/>
    <d v="2026-07-21T09:57:00"/>
    <m/>
    <m/>
    <n v="1"/>
    <s v="JULY-26-dummy-data.xlsx"/>
    <b v="0"/>
    <m/>
  </r>
  <r>
    <x v="2"/>
    <x v="0"/>
    <x v="20"/>
    <x v="1"/>
    <x v="1"/>
    <x v="0"/>
    <x v="0"/>
    <x v="0"/>
    <x v="1"/>
    <n v="1"/>
    <s v="St Sty Day Procedure Unit"/>
    <d v="2026-07-21T00:00:00"/>
    <d v="2026-07-21T08:30:00"/>
    <d v="2026-07-21T12:00:00"/>
    <s v="762541047180"/>
    <s v="70180496"/>
    <s v="Endometrial biopsy"/>
    <s v="Wound dressing"/>
    <s v="Gynaecology"/>
    <s v="Dr Dummy 23"/>
    <d v="2026-07-21T08:40:00"/>
    <d v="2026-07-21T09:02:00"/>
    <m/>
    <m/>
    <n v="1"/>
    <s v="JULY-26-dummy-data.xlsx"/>
    <b v="0"/>
    <m/>
  </r>
  <r>
    <x v="2"/>
    <x v="0"/>
    <x v="20"/>
    <x v="1"/>
    <x v="1"/>
    <x v="0"/>
    <x v="0"/>
    <x v="0"/>
    <x v="1"/>
    <n v="1"/>
    <s v="St Sty Day Procedure Unit"/>
    <d v="2026-07-21T00:00:00"/>
    <d v="2026-07-21T08:30:00"/>
    <d v="2026-07-21T12:00:00"/>
    <s v="797610384550"/>
    <s v="70146858"/>
    <s v="Endometrial biopsy"/>
    <m/>
    <s v="Gynaecology"/>
    <s v="Dr Dummy 23"/>
    <d v="2026-07-21T11:18:00"/>
    <d v="2026-07-21T11:53:00"/>
    <m/>
    <m/>
    <n v="1"/>
    <s v="JULY-26-dummy-data.xlsx"/>
    <b v="0"/>
    <m/>
  </r>
  <r>
    <x v="2"/>
    <x v="0"/>
    <x v="20"/>
    <x v="1"/>
    <x v="2"/>
    <x v="0"/>
    <x v="0"/>
    <x v="1"/>
    <x v="0"/>
    <n v="1"/>
    <s v="St Sty Day Procedure Unit"/>
    <d v="2026-08-09T00:00:00"/>
    <d v="2026-08-09T08:00:00"/>
    <d v="2026-08-09T11:30:00"/>
    <m/>
    <m/>
    <m/>
    <m/>
    <m/>
    <m/>
    <m/>
    <m/>
    <n v="4"/>
    <n v="0"/>
    <n v="4"/>
    <s v="AUGUST-26-dummy-data.xlsx"/>
    <b v="0"/>
    <n v="0"/>
  </r>
  <r>
    <x v="2"/>
    <x v="0"/>
    <x v="20"/>
    <x v="1"/>
    <x v="2"/>
    <x v="0"/>
    <x v="0"/>
    <x v="1"/>
    <x v="1"/>
    <n v="1"/>
    <s v="St Sty Day Procedure Unit"/>
    <d v="2026-08-09T00:00:00"/>
    <d v="2026-08-09T08:00:00"/>
    <d v="2026-08-09T11:30:00"/>
    <s v="901740071247"/>
    <s v="747099"/>
    <s v="Ureteric stent insertion"/>
    <m/>
    <s v="Urology"/>
    <s v="Dr Dummy 14"/>
    <d v="2026-08-09T08:04:00"/>
    <d v="2026-08-09T08:30:00"/>
    <m/>
    <m/>
    <n v="1"/>
    <s v="AUGUST-26-dummy-data.xlsx"/>
    <b v="0"/>
    <m/>
  </r>
  <r>
    <x v="2"/>
    <x v="0"/>
    <x v="20"/>
    <x v="1"/>
    <x v="2"/>
    <x v="0"/>
    <x v="0"/>
    <x v="1"/>
    <x v="1"/>
    <n v="1"/>
    <s v="St Sty Day Procedure Unit"/>
    <d v="2026-08-09T00:00:00"/>
    <d v="2026-08-09T08:00:00"/>
    <d v="2026-08-09T11:30:00"/>
    <s v="907013985770"/>
    <s v="934814"/>
    <s v="Circumcision"/>
    <m/>
    <s v="Urology"/>
    <s v="Dr Dummy 14"/>
    <d v="2026-08-09T08:58:00"/>
    <d v="2026-08-09T09:24:00"/>
    <m/>
    <m/>
    <n v="1"/>
    <s v="AUGUST-26-dummy-data.xlsx"/>
    <b v="0"/>
    <m/>
  </r>
  <r>
    <x v="2"/>
    <x v="0"/>
    <x v="20"/>
    <x v="1"/>
    <x v="2"/>
    <x v="0"/>
    <x v="0"/>
    <x v="1"/>
    <x v="1"/>
    <n v="1"/>
    <s v="St Sty Day Procedure Unit"/>
    <d v="2026-08-09T00:00:00"/>
    <d v="2026-08-09T08:00:00"/>
    <d v="2026-08-09T11:30:00"/>
    <s v="934546704543"/>
    <s v="930961"/>
    <s v="Ureteroscopy"/>
    <m/>
    <s v="Urology"/>
    <s v="Dr Dummy 14"/>
    <d v="2026-08-09T10:45:00"/>
    <d v="2026-08-09T11:08:00"/>
    <m/>
    <m/>
    <n v="1"/>
    <s v="AUGUST-26-dummy-data.xlsx"/>
    <b v="0"/>
    <m/>
  </r>
  <r>
    <x v="2"/>
    <x v="0"/>
    <x v="20"/>
    <x v="1"/>
    <x v="2"/>
    <x v="0"/>
    <x v="0"/>
    <x v="1"/>
    <x v="1"/>
    <n v="1"/>
    <s v="St Sty Day Procedure Unit"/>
    <d v="2026-08-09T00:00:00"/>
    <d v="2026-08-09T08:00:00"/>
    <d v="2026-08-09T11:30:00"/>
    <s v="995225528324"/>
    <s v="988424"/>
    <s v="Flexible cystoscopy"/>
    <s v="Wound dressing"/>
    <s v="Urology"/>
    <s v="Dr Dummy 14"/>
    <d v="2026-08-09T09:48:00"/>
    <d v="2026-08-09T10:18:00"/>
    <m/>
    <m/>
    <n v="1"/>
    <s v="AUGUST-26-dummy-data.xlsx"/>
    <b v="0"/>
    <m/>
  </r>
  <r>
    <x v="2"/>
    <x v="0"/>
    <x v="20"/>
    <x v="2"/>
    <x v="0"/>
    <x v="0"/>
    <x v="0"/>
    <x v="3"/>
    <x v="0"/>
    <n v="1"/>
    <s v="St Sty Day Procedure Unit"/>
    <d v="2026-06-13T00:00:00"/>
    <d v="2026-06-13T09:00:00"/>
    <d v="2026-06-13T13:00:00"/>
    <m/>
    <m/>
    <m/>
    <m/>
    <m/>
    <m/>
    <m/>
    <m/>
    <n v="4"/>
    <n v="0"/>
    <n v="4"/>
    <s v="JUNE-26-dummy-data.xlsx"/>
    <b v="0"/>
    <n v="0"/>
  </r>
  <r>
    <x v="2"/>
    <x v="0"/>
    <x v="20"/>
    <x v="2"/>
    <x v="0"/>
    <x v="0"/>
    <x v="0"/>
    <x v="3"/>
    <x v="1"/>
    <n v="1"/>
    <s v="St Sty Day Procedure Unit"/>
    <d v="2026-06-13T00:00:00"/>
    <d v="2026-06-13T09:00:00"/>
    <d v="2026-06-13T13:00:00"/>
    <s v="600664101238"/>
    <s v="60110161"/>
    <s v="Oral lesion biopsy"/>
    <m/>
    <s v="Oral and Maxillofacial Surgery"/>
    <s v="Dr Dummy 13"/>
    <d v="2026-06-13T10:10:00"/>
    <d v="2026-06-13T10:41:00"/>
    <m/>
    <m/>
    <n v="1"/>
    <s v="JUNE-26-dummy-data.xlsx"/>
    <b v="0"/>
    <m/>
  </r>
  <r>
    <x v="2"/>
    <x v="0"/>
    <x v="20"/>
    <x v="2"/>
    <x v="0"/>
    <x v="0"/>
    <x v="0"/>
    <x v="3"/>
    <x v="1"/>
    <n v="1"/>
    <s v="St Sty Day Procedure Unit"/>
    <d v="2026-06-13T00:00:00"/>
    <d v="2026-06-13T09:00:00"/>
    <d v="2026-06-13T13:00:00"/>
    <s v="635447405161"/>
    <s v="60047053"/>
    <s v="Wisdom tooth extraction"/>
    <s v="Local anaesthetic infiltration"/>
    <s v="Oral and Maxillofacial Surgery"/>
    <s v="Dr Dummy 13"/>
    <d v="2026-06-13T11:03:00"/>
    <d v="2026-06-13T11:42:00"/>
    <m/>
    <m/>
    <n v="1"/>
    <s v="JUNE-26-dummy-data.xlsx"/>
    <b v="0"/>
    <m/>
  </r>
  <r>
    <x v="2"/>
    <x v="0"/>
    <x v="20"/>
    <x v="2"/>
    <x v="0"/>
    <x v="0"/>
    <x v="0"/>
    <x v="3"/>
    <x v="1"/>
    <n v="1"/>
    <s v="St Sty Day Procedure Unit"/>
    <d v="2026-06-13T00:00:00"/>
    <d v="2026-06-13T09:00:00"/>
    <d v="2026-06-13T13:00:00"/>
    <s v="649435834097"/>
    <s v="60016074"/>
    <s v="Oral lesion biopsy"/>
    <m/>
    <s v="Oral and Maxillofacial Surgery"/>
    <s v="Dr Dummy 13"/>
    <d v="2026-06-13T09:03:00"/>
    <d v="2026-06-13T09:40:00"/>
    <m/>
    <m/>
    <n v="1"/>
    <s v="JUNE-26-dummy-data.xlsx"/>
    <b v="0"/>
    <m/>
  </r>
  <r>
    <x v="2"/>
    <x v="0"/>
    <x v="20"/>
    <x v="2"/>
    <x v="0"/>
    <x v="0"/>
    <x v="0"/>
    <x v="3"/>
    <x v="1"/>
    <n v="1"/>
    <s v="St Sty Day Procedure Unit"/>
    <d v="2026-06-13T00:00:00"/>
    <d v="2026-06-13T09:00:00"/>
    <d v="2026-06-13T13:00:00"/>
    <s v="673703940351"/>
    <s v="60224765"/>
    <s v="Surgical tooth extraction"/>
    <s v="Diagnostic examination"/>
    <s v="Oral and Maxillofacial Surgery"/>
    <s v="Dr Dummy 13"/>
    <d v="2026-06-13T12:03:00"/>
    <d v="2026-06-13T12:32:00"/>
    <m/>
    <m/>
    <n v="1"/>
    <s v="JUNE-26-dummy-data.xlsx"/>
    <b v="0"/>
    <m/>
  </r>
  <r>
    <x v="2"/>
    <x v="0"/>
    <x v="20"/>
    <x v="2"/>
    <x v="0"/>
    <x v="0"/>
    <x v="0"/>
    <x v="5"/>
    <x v="0"/>
    <n v="1"/>
    <s v="St Sty Day Procedure Unit"/>
    <d v="2026-06-16T00:00:00"/>
    <d v="2026-06-16T08:00:00"/>
    <d v="2026-06-16T12:00:00"/>
    <m/>
    <m/>
    <m/>
    <m/>
    <m/>
    <m/>
    <m/>
    <m/>
    <n v="4"/>
    <n v="0"/>
    <n v="4"/>
    <s v="JUNE-26-dummy-data.xlsx"/>
    <b v="0"/>
    <n v="0"/>
  </r>
  <r>
    <x v="2"/>
    <x v="0"/>
    <x v="20"/>
    <x v="2"/>
    <x v="0"/>
    <x v="0"/>
    <x v="0"/>
    <x v="5"/>
    <x v="1"/>
    <n v="1"/>
    <s v="St Sty Day Procedure Unit"/>
    <d v="2026-06-16T00:00:00"/>
    <d v="2026-06-16T08:00:00"/>
    <d v="2026-06-16T12:00:00"/>
    <s v="624071830860"/>
    <s v="60263607"/>
    <s v="Pterygium excision"/>
    <m/>
    <s v="Ophthalmology"/>
    <s v="Dr Dummy 09"/>
    <d v="2026-06-16T10:04:00"/>
    <d v="2026-06-16T10:44:00"/>
    <m/>
    <m/>
    <n v="1"/>
    <s v="JUNE-26-dummy-data.xlsx"/>
    <b v="0"/>
    <m/>
  </r>
  <r>
    <x v="2"/>
    <x v="0"/>
    <x v="20"/>
    <x v="2"/>
    <x v="0"/>
    <x v="0"/>
    <x v="0"/>
    <x v="5"/>
    <x v="1"/>
    <n v="1"/>
    <s v="St Sty Day Procedure Unit"/>
    <d v="2026-06-16T00:00:00"/>
    <d v="2026-06-16T08:00:00"/>
    <d v="2026-06-16T12:00:00"/>
    <s v="625962785421"/>
    <s v="60087033"/>
    <s v="Pterygium excision"/>
    <s v="Tissue biopsy"/>
    <s v="Ophthalmology"/>
    <s v="Dr Dummy 09"/>
    <d v="2026-06-16T11:06:00"/>
    <d v="2026-06-16T11:46:00"/>
    <m/>
    <m/>
    <n v="1"/>
    <s v="JUNE-26-dummy-data.xlsx"/>
    <b v="0"/>
    <m/>
  </r>
  <r>
    <x v="2"/>
    <x v="0"/>
    <x v="20"/>
    <x v="2"/>
    <x v="0"/>
    <x v="0"/>
    <x v="0"/>
    <x v="5"/>
    <x v="1"/>
    <n v="1"/>
    <s v="St Sty Day Procedure Unit"/>
    <d v="2026-06-16T00:00:00"/>
    <d v="2026-06-16T08:00:00"/>
    <d v="2026-06-16T12:00:00"/>
    <s v="636997261806"/>
    <s v="60272444"/>
    <s v="Pterygium excision"/>
    <m/>
    <s v="Ophthalmology"/>
    <s v="Dr Dummy 09"/>
    <d v="2026-06-16T09:04:00"/>
    <d v="2026-06-16T09:43:00"/>
    <m/>
    <m/>
    <n v="1"/>
    <s v="JUNE-26-dummy-data.xlsx"/>
    <b v="0"/>
    <m/>
  </r>
  <r>
    <x v="2"/>
    <x v="0"/>
    <x v="20"/>
    <x v="2"/>
    <x v="0"/>
    <x v="0"/>
    <x v="0"/>
    <x v="5"/>
    <x v="1"/>
    <n v="1"/>
    <s v="St Sty Day Procedure Unit"/>
    <d v="2026-06-16T00:00:00"/>
    <d v="2026-06-16T08:00:00"/>
    <d v="2026-06-16T12:00:00"/>
    <s v="643367541580"/>
    <s v="60242271"/>
    <s v="Cataract extraction with lens implant"/>
    <s v="Local anaesthetic infiltration"/>
    <s v="Ophthalmology"/>
    <s v="Dr Dummy 09"/>
    <d v="2026-06-16T08:09:00"/>
    <d v="2026-06-16T08:34:00"/>
    <m/>
    <m/>
    <n v="1"/>
    <s v="JUNE-26-dummy-data.xlsx"/>
    <b v="0"/>
    <m/>
  </r>
  <r>
    <x v="2"/>
    <x v="0"/>
    <x v="20"/>
    <x v="2"/>
    <x v="0"/>
    <x v="0"/>
    <x v="0"/>
    <x v="0"/>
    <x v="0"/>
    <n v="1"/>
    <s v="St Sty Day Procedure Unit"/>
    <d v="2026-06-29T00:00:00"/>
    <d v="2026-06-29T08:30:00"/>
    <d v="2026-06-29T12:30:00"/>
    <m/>
    <m/>
    <m/>
    <m/>
    <m/>
    <m/>
    <m/>
    <m/>
    <n v="4"/>
    <n v="0"/>
    <n v="4"/>
    <s v="JUNE-26-dummy-data.xlsx"/>
    <b v="0"/>
    <n v="0"/>
  </r>
  <r>
    <x v="2"/>
    <x v="0"/>
    <x v="20"/>
    <x v="2"/>
    <x v="0"/>
    <x v="0"/>
    <x v="0"/>
    <x v="0"/>
    <x v="1"/>
    <n v="1"/>
    <s v="St Sty Day Procedure Unit"/>
    <d v="2026-06-29T00:00:00"/>
    <d v="2026-06-29T08:30:00"/>
    <d v="2026-06-29T12:30:00"/>
    <s v="634580131293"/>
    <s v="60049947"/>
    <s v="Cervical polypectomy"/>
    <m/>
    <s v="Gynaecology"/>
    <s v="Dr Dummy 06"/>
    <d v="2026-06-29T10:36:00"/>
    <d v="2026-06-29T11:13:00"/>
    <m/>
    <m/>
    <n v="1"/>
    <s v="JUNE-26-dummy-data.xlsx"/>
    <b v="0"/>
    <m/>
  </r>
  <r>
    <x v="2"/>
    <x v="0"/>
    <x v="20"/>
    <x v="2"/>
    <x v="0"/>
    <x v="0"/>
    <x v="0"/>
    <x v="0"/>
    <x v="1"/>
    <n v="1"/>
    <s v="St Sty Day Procedure Unit"/>
    <d v="2026-06-29T00:00:00"/>
    <d v="2026-06-29T08:30:00"/>
    <d v="2026-06-29T12:30:00"/>
    <s v="644767394149"/>
    <s v="60211060"/>
    <s v="Diagnostic laparoscopy"/>
    <m/>
    <s v="Gynaecology"/>
    <s v="Dr Dummy 06"/>
    <d v="2026-06-29T09:42:00"/>
    <d v="2026-06-29T10:26:00"/>
    <m/>
    <m/>
    <n v="1"/>
    <s v="JUNE-26-dummy-data.xlsx"/>
    <b v="0"/>
    <m/>
  </r>
  <r>
    <x v="2"/>
    <x v="0"/>
    <x v="20"/>
    <x v="2"/>
    <x v="0"/>
    <x v="0"/>
    <x v="0"/>
    <x v="0"/>
    <x v="1"/>
    <n v="1"/>
    <s v="St Sty Day Procedure Unit"/>
    <d v="2026-06-29T00:00:00"/>
    <d v="2026-06-29T08:30:00"/>
    <d v="2026-06-29T12:30:00"/>
    <s v="657836492219"/>
    <s v="60032457"/>
    <s v="Endometrial biopsy"/>
    <s v="Wound closure"/>
    <s v="Gynaecology"/>
    <s v="Dr Dummy 06"/>
    <d v="2026-06-29T11:39:00"/>
    <d v="2026-06-29T12:10:00"/>
    <m/>
    <m/>
    <n v="1"/>
    <s v="JUNE-26-dummy-data.xlsx"/>
    <b v="0"/>
    <m/>
  </r>
  <r>
    <x v="2"/>
    <x v="0"/>
    <x v="20"/>
    <x v="2"/>
    <x v="0"/>
    <x v="0"/>
    <x v="0"/>
    <x v="0"/>
    <x v="1"/>
    <n v="1"/>
    <s v="St Sty Day Procedure Unit"/>
    <d v="2026-06-29T00:00:00"/>
    <d v="2026-06-29T08:30:00"/>
    <d v="2026-06-29T12:30:00"/>
    <s v="688105884240"/>
    <s v="60211718"/>
    <s v="Diagnostic laparoscopy"/>
    <m/>
    <s v="Gynaecology"/>
    <s v="Dr Dummy 06"/>
    <d v="2026-06-29T08:40:00"/>
    <d v="2026-06-29T09:09:00"/>
    <m/>
    <m/>
    <n v="1"/>
    <s v="JUNE-26-dummy-data.xlsx"/>
    <b v="0"/>
    <m/>
  </r>
  <r>
    <x v="2"/>
    <x v="0"/>
    <x v="20"/>
    <x v="2"/>
    <x v="0"/>
    <x v="0"/>
    <x v="0"/>
    <x v="4"/>
    <x v="0"/>
    <n v="1"/>
    <s v="St Sty Day Procedure Unit"/>
    <d v="2026-06-30T00:00:00"/>
    <d v="2026-06-30T09:00:00"/>
    <d v="2026-06-30T13:00:00"/>
    <m/>
    <m/>
    <m/>
    <m/>
    <m/>
    <m/>
    <m/>
    <m/>
    <n v="4"/>
    <n v="0"/>
    <n v="4"/>
    <s v="JUNE-26-dummy-data.xlsx"/>
    <b v="0"/>
    <n v="0"/>
  </r>
  <r>
    <x v="2"/>
    <x v="0"/>
    <x v="20"/>
    <x v="2"/>
    <x v="0"/>
    <x v="0"/>
    <x v="0"/>
    <x v="4"/>
    <x v="1"/>
    <n v="1"/>
    <s v="St Sty Day Procedure Unit"/>
    <d v="2026-06-30T00:00:00"/>
    <d v="2026-06-30T09:00:00"/>
    <d v="2026-06-30T13:00:00"/>
    <s v="613353246729"/>
    <s v="60109858"/>
    <s v="Laparoscopic cholecystectomy"/>
    <s v="Wound closure"/>
    <s v="General Surgery"/>
    <s v="Dr Dummy 21"/>
    <d v="2026-06-30T10:05:00"/>
    <d v="2026-06-30T10:43:00"/>
    <m/>
    <m/>
    <n v="1"/>
    <s v="JUNE-26-dummy-data.xlsx"/>
    <b v="0"/>
    <m/>
  </r>
  <r>
    <x v="2"/>
    <x v="0"/>
    <x v="20"/>
    <x v="2"/>
    <x v="0"/>
    <x v="0"/>
    <x v="0"/>
    <x v="4"/>
    <x v="1"/>
    <n v="1"/>
    <s v="St Sty Day Procedure Unit"/>
    <d v="2026-06-30T00:00:00"/>
    <d v="2026-06-30T09:00:00"/>
    <d v="2026-06-30T13:00:00"/>
    <s v="620757650909"/>
    <s v="60157462"/>
    <s v="Laparoscopic appendicectomy"/>
    <m/>
    <s v="General Surgery"/>
    <s v="Dr Dummy 21"/>
    <d v="2026-06-30T12:08:00"/>
    <d v="2026-06-30T12:47:00"/>
    <m/>
    <m/>
    <n v="1"/>
    <s v="JUNE-26-dummy-data.xlsx"/>
    <b v="0"/>
    <m/>
  </r>
  <r>
    <x v="2"/>
    <x v="0"/>
    <x v="20"/>
    <x v="2"/>
    <x v="0"/>
    <x v="0"/>
    <x v="0"/>
    <x v="4"/>
    <x v="1"/>
    <n v="1"/>
    <s v="St Sty Day Procedure Unit"/>
    <d v="2026-06-30T00:00:00"/>
    <d v="2026-06-30T09:00:00"/>
    <d v="2026-06-30T13:00:00"/>
    <s v="673363292286"/>
    <s v="60173102"/>
    <s v="Laparoscopic appendicectomy"/>
    <s v="Wound dressing"/>
    <s v="General Surgery"/>
    <s v="Dr Dummy 21"/>
    <d v="2026-06-30T11:12:00"/>
    <d v="2026-06-30T11:44:00"/>
    <m/>
    <m/>
    <n v="1"/>
    <s v="JUNE-26-dummy-data.xlsx"/>
    <b v="0"/>
    <m/>
  </r>
  <r>
    <x v="2"/>
    <x v="0"/>
    <x v="20"/>
    <x v="2"/>
    <x v="0"/>
    <x v="0"/>
    <x v="0"/>
    <x v="4"/>
    <x v="1"/>
    <n v="1"/>
    <s v="St Sty Day Procedure Unit"/>
    <d v="2026-06-30T00:00:00"/>
    <d v="2026-06-30T09:00:00"/>
    <d v="2026-06-30T13:00:00"/>
    <s v="686675184312"/>
    <s v="60104326"/>
    <s v="Laparoscopic cholecystectomy"/>
    <m/>
    <s v="General Surgery"/>
    <s v="Dr Dummy 21"/>
    <d v="2026-06-30T09:02:00"/>
    <d v="2026-06-30T09:36:00"/>
    <m/>
    <m/>
    <n v="1"/>
    <s v="JUNE-26-dummy-data.xlsx"/>
    <b v="0"/>
    <m/>
  </r>
  <r>
    <x v="2"/>
    <x v="0"/>
    <x v="20"/>
    <x v="2"/>
    <x v="1"/>
    <x v="0"/>
    <x v="0"/>
    <x v="1"/>
    <x v="0"/>
    <n v="1"/>
    <s v="St Sty Day Procedure Unit"/>
    <d v="2026-07-27T00:00:00"/>
    <d v="2026-07-27T08:30:00"/>
    <d v="2026-07-27T12:30:00"/>
    <m/>
    <m/>
    <m/>
    <m/>
    <m/>
    <m/>
    <m/>
    <m/>
    <n v="4"/>
    <n v="0"/>
    <n v="4"/>
    <s v="JULY-26-dummy-data.xlsx"/>
    <b v="0"/>
    <n v="0"/>
  </r>
  <r>
    <x v="2"/>
    <x v="0"/>
    <x v="20"/>
    <x v="2"/>
    <x v="1"/>
    <x v="0"/>
    <x v="0"/>
    <x v="1"/>
    <x v="1"/>
    <n v="1"/>
    <s v="St Sty Day Procedure Unit"/>
    <d v="2026-07-27T00:00:00"/>
    <d v="2026-07-27T08:30:00"/>
    <d v="2026-07-27T12:30:00"/>
    <s v="716938606975"/>
    <s v="70175147"/>
    <s v="Bladder biopsy"/>
    <s v="Wound closure"/>
    <s v="Urology"/>
    <s v="Dr Dummy 01"/>
    <d v="2026-07-27T09:33:00"/>
    <d v="2026-07-27T10:02:00"/>
    <m/>
    <m/>
    <n v="1"/>
    <s v="JULY-26-dummy-data.xlsx"/>
    <b v="0"/>
    <m/>
  </r>
  <r>
    <x v="2"/>
    <x v="0"/>
    <x v="20"/>
    <x v="2"/>
    <x v="1"/>
    <x v="0"/>
    <x v="0"/>
    <x v="1"/>
    <x v="1"/>
    <n v="1"/>
    <s v="St Sty Day Procedure Unit"/>
    <d v="2026-07-27T00:00:00"/>
    <d v="2026-07-27T08:30:00"/>
    <d v="2026-07-27T12:30:00"/>
    <s v="756404784251"/>
    <s v="70291340"/>
    <s v="Circumcision"/>
    <m/>
    <s v="Urology"/>
    <s v="Dr Dummy 01"/>
    <d v="2026-07-27T10:33:00"/>
    <d v="2026-07-27T11:09:00"/>
    <m/>
    <m/>
    <n v="1"/>
    <s v="JULY-26-dummy-data.xlsx"/>
    <b v="0"/>
    <m/>
  </r>
  <r>
    <x v="2"/>
    <x v="0"/>
    <x v="20"/>
    <x v="2"/>
    <x v="1"/>
    <x v="0"/>
    <x v="0"/>
    <x v="1"/>
    <x v="1"/>
    <n v="1"/>
    <s v="St Sty Day Procedure Unit"/>
    <d v="2026-07-27T00:00:00"/>
    <d v="2026-07-27T08:30:00"/>
    <d v="2026-07-27T12:30:00"/>
    <s v="771023367461"/>
    <s v="70282992"/>
    <s v="Ureteroscopy"/>
    <m/>
    <s v="Urology"/>
    <s v="Dr Dummy 01"/>
    <d v="2026-07-27T11:36:00"/>
    <d v="2026-07-27T12:11:00"/>
    <m/>
    <m/>
    <n v="1"/>
    <s v="JULY-26-dummy-data.xlsx"/>
    <b v="0"/>
    <m/>
  </r>
  <r>
    <x v="2"/>
    <x v="0"/>
    <x v="20"/>
    <x v="2"/>
    <x v="1"/>
    <x v="0"/>
    <x v="0"/>
    <x v="1"/>
    <x v="1"/>
    <n v="1"/>
    <s v="St Sty Day Procedure Unit"/>
    <d v="2026-07-27T00:00:00"/>
    <d v="2026-07-27T08:30:00"/>
    <d v="2026-07-27T12:30:00"/>
    <s v="795029033859"/>
    <s v="70078578"/>
    <s v="Flexible cystoscopy"/>
    <m/>
    <s v="Urology"/>
    <s v="Dr Dummy 01"/>
    <d v="2026-07-27T08:35:00"/>
    <d v="2026-07-27T09:15:00"/>
    <m/>
    <m/>
    <n v="1"/>
    <s v="JULY-26-dummy-data.xlsx"/>
    <b v="0"/>
    <m/>
  </r>
  <r>
    <x v="2"/>
    <x v="0"/>
    <x v="20"/>
    <x v="2"/>
    <x v="2"/>
    <x v="0"/>
    <x v="0"/>
    <x v="3"/>
    <x v="0"/>
    <n v="1"/>
    <s v="St Sty Day Procedure Unit"/>
    <d v="2026-08-16T00:00:00"/>
    <d v="2026-08-16T13:30:00"/>
    <d v="2026-08-16T17:30:00"/>
    <m/>
    <m/>
    <m/>
    <m/>
    <m/>
    <m/>
    <m/>
    <m/>
    <n v="4"/>
    <n v="0"/>
    <n v="4"/>
    <s v="AUGUST-26-dummy-data.xlsx"/>
    <b v="0"/>
    <n v="0"/>
  </r>
  <r>
    <x v="2"/>
    <x v="0"/>
    <x v="20"/>
    <x v="2"/>
    <x v="2"/>
    <x v="0"/>
    <x v="0"/>
    <x v="3"/>
    <x v="1"/>
    <n v="1"/>
    <s v="St Sty Day Procedure Unit"/>
    <d v="2026-08-16T00:00:00"/>
    <d v="2026-08-16T13:30:00"/>
    <d v="2026-08-16T17:30:00"/>
    <s v="929863150324"/>
    <s v="951702"/>
    <s v="Wisdom tooth extraction"/>
    <s v="Wound dressing"/>
    <s v="Oral and Maxillofacial Surgery"/>
    <s v="Dr Dummy 03"/>
    <d v="2026-08-16T15:37:00"/>
    <d v="2026-08-16T16:09:00"/>
    <m/>
    <m/>
    <n v="1"/>
    <s v="AUGUST-26-dummy-data.xlsx"/>
    <b v="0"/>
    <m/>
  </r>
  <r>
    <x v="2"/>
    <x v="0"/>
    <x v="20"/>
    <x v="2"/>
    <x v="2"/>
    <x v="0"/>
    <x v="0"/>
    <x v="3"/>
    <x v="1"/>
    <n v="1"/>
    <s v="St Sty Day Procedure Unit"/>
    <d v="2026-08-16T00:00:00"/>
    <d v="2026-08-16T13:30:00"/>
    <d v="2026-08-16T17:30:00"/>
    <s v="968594903218"/>
    <s v="864664"/>
    <s v="Oral lesion biopsy"/>
    <m/>
    <s v="Oral and Maxillofacial Surgery"/>
    <s v="Dr Dummy 03"/>
    <d v="2026-08-16T14:34:00"/>
    <d v="2026-08-16T15:13:00"/>
    <m/>
    <m/>
    <n v="1"/>
    <s v="AUGUST-26-dummy-data.xlsx"/>
    <b v="0"/>
    <m/>
  </r>
  <r>
    <x v="2"/>
    <x v="0"/>
    <x v="20"/>
    <x v="2"/>
    <x v="2"/>
    <x v="0"/>
    <x v="0"/>
    <x v="3"/>
    <x v="1"/>
    <n v="1"/>
    <s v="St Sty Day Procedure Unit"/>
    <d v="2026-08-16T00:00:00"/>
    <d v="2026-08-16T13:30:00"/>
    <d v="2026-08-16T17:30:00"/>
    <s v="983422604225"/>
    <s v="801720"/>
    <s v="Oral lesion biopsy"/>
    <s v="Wound closure"/>
    <s v="Oral and Maxillofacial Surgery"/>
    <s v="Dr Dummy 03"/>
    <d v="2026-08-16T13:36:00"/>
    <d v="2026-08-16T14:02:00"/>
    <m/>
    <m/>
    <n v="1"/>
    <s v="AUGUST-26-dummy-data.xlsx"/>
    <b v="0"/>
    <m/>
  </r>
  <r>
    <x v="2"/>
    <x v="0"/>
    <x v="20"/>
    <x v="2"/>
    <x v="2"/>
    <x v="0"/>
    <x v="0"/>
    <x v="3"/>
    <x v="1"/>
    <n v="1"/>
    <s v="St Sty Day Procedure Unit"/>
    <d v="2026-08-16T00:00:00"/>
    <d v="2026-08-16T13:30:00"/>
    <d v="2026-08-16T17:30:00"/>
    <s v="991431644255"/>
    <s v="943786"/>
    <s v="Surgical tooth extraction"/>
    <s v="Local anaesthetic infiltration"/>
    <s v="Oral and Maxillofacial Surgery"/>
    <s v="Dr Dummy 03"/>
    <d v="2026-08-16T16:33:00"/>
    <d v="2026-08-16T17:03:00"/>
    <m/>
    <m/>
    <n v="1"/>
    <s v="AUGUST-26-dummy-data.xlsx"/>
    <b v="0"/>
    <m/>
  </r>
  <r>
    <x v="2"/>
    <x v="0"/>
    <x v="20"/>
    <x v="3"/>
    <x v="0"/>
    <x v="0"/>
    <x v="0"/>
    <x v="4"/>
    <x v="0"/>
    <n v="1"/>
    <s v="St Sty Day Procedure Unit"/>
    <d v="2026-06-04T00:00:00"/>
    <d v="2026-06-04T08:30:00"/>
    <d v="2026-06-04T13:00:00"/>
    <m/>
    <m/>
    <m/>
    <m/>
    <m/>
    <m/>
    <m/>
    <m/>
    <n v="4"/>
    <n v="0"/>
    <n v="4"/>
    <s v="JUNE-26-dummy-data.xlsx"/>
    <b v="0"/>
    <n v="0"/>
  </r>
  <r>
    <x v="2"/>
    <x v="0"/>
    <x v="20"/>
    <x v="3"/>
    <x v="0"/>
    <x v="0"/>
    <x v="0"/>
    <x v="4"/>
    <x v="1"/>
    <n v="1"/>
    <s v="St Sty Day Procedure Unit"/>
    <d v="2026-06-04T00:00:00"/>
    <d v="2026-06-04T08:30:00"/>
    <d v="2026-06-04T13:00:00"/>
    <s v="639426091895"/>
    <s v="60117656"/>
    <s v="Laparoscopic cholecystectomy"/>
    <s v="Tissue biopsy"/>
    <s v="General Surgery"/>
    <s v="Dr Dummy 16"/>
    <d v="2026-06-04T11:58:00"/>
    <d v="2026-06-04T12:28:00"/>
    <m/>
    <m/>
    <n v="1"/>
    <s v="JUNE-26-dummy-data.xlsx"/>
    <b v="0"/>
    <m/>
  </r>
  <r>
    <x v="2"/>
    <x v="0"/>
    <x v="20"/>
    <x v="3"/>
    <x v="0"/>
    <x v="0"/>
    <x v="0"/>
    <x v="4"/>
    <x v="1"/>
    <n v="1"/>
    <s v="St Sty Day Procedure Unit"/>
    <d v="2026-06-04T00:00:00"/>
    <d v="2026-06-04T08:30:00"/>
    <d v="2026-06-04T13:00:00"/>
    <s v="640261733741"/>
    <s v="60257887"/>
    <s v="Laparoscopic appendicectomy"/>
    <m/>
    <s v="General Surgery"/>
    <s v="Dr Dummy 16"/>
    <d v="2026-06-04T09:49:00"/>
    <d v="2026-06-04T10:33:00"/>
    <m/>
    <m/>
    <n v="1"/>
    <s v="JUNE-26-dummy-data.xlsx"/>
    <b v="0"/>
    <m/>
  </r>
  <r>
    <x v="2"/>
    <x v="0"/>
    <x v="20"/>
    <x v="3"/>
    <x v="0"/>
    <x v="0"/>
    <x v="0"/>
    <x v="4"/>
    <x v="1"/>
    <n v="1"/>
    <s v="St Sty Day Procedure Unit"/>
    <d v="2026-06-04T00:00:00"/>
    <d v="2026-06-04T08:30:00"/>
    <d v="2026-06-04T13:00:00"/>
    <s v="653897183038"/>
    <s v="60096615"/>
    <s v="Inguinal hernia repair"/>
    <m/>
    <s v="General Surgery"/>
    <s v="Dr Dummy 16"/>
    <d v="2026-06-04T10:56:00"/>
    <d v="2026-06-04T11:32:00"/>
    <m/>
    <m/>
    <n v="1"/>
    <s v="JUNE-26-dummy-data.xlsx"/>
    <b v="0"/>
    <m/>
  </r>
  <r>
    <x v="2"/>
    <x v="0"/>
    <x v="20"/>
    <x v="3"/>
    <x v="0"/>
    <x v="0"/>
    <x v="0"/>
    <x v="4"/>
    <x v="1"/>
    <n v="1"/>
    <s v="St Sty Day Procedure Unit"/>
    <d v="2026-06-04T00:00:00"/>
    <d v="2026-06-04T08:30:00"/>
    <d v="2026-06-04T13:00:00"/>
    <s v="689799451314"/>
    <s v="60165924"/>
    <s v="Incision and drainage of abscess"/>
    <s v="Local anaesthetic infiltration"/>
    <s v="General Surgery"/>
    <s v="Dr Dummy 16"/>
    <d v="2026-06-04T08:40:00"/>
    <d v="2026-06-04T09:16:00"/>
    <m/>
    <m/>
    <n v="1"/>
    <s v="JUNE-26-dummy-data.xlsx"/>
    <b v="0"/>
    <m/>
  </r>
  <r>
    <x v="2"/>
    <x v="0"/>
    <x v="20"/>
    <x v="3"/>
    <x v="0"/>
    <x v="0"/>
    <x v="0"/>
    <x v="4"/>
    <x v="0"/>
    <n v="1"/>
    <s v="St Sty Day Procedure Unit"/>
    <d v="2026-06-11T00:00:00"/>
    <d v="2026-06-11T13:00:00"/>
    <d v="2026-06-11T17:30:00"/>
    <m/>
    <m/>
    <m/>
    <m/>
    <m/>
    <m/>
    <m/>
    <m/>
    <n v="4"/>
    <n v="0"/>
    <n v="4"/>
    <s v="JUNE-26-dummy-data.xlsx"/>
    <b v="0"/>
    <n v="0"/>
  </r>
  <r>
    <x v="2"/>
    <x v="0"/>
    <x v="20"/>
    <x v="3"/>
    <x v="0"/>
    <x v="0"/>
    <x v="0"/>
    <x v="4"/>
    <x v="1"/>
    <n v="1"/>
    <s v="St Sty Day Procedure Unit"/>
    <d v="2026-06-11T00:00:00"/>
    <d v="2026-06-11T13:00:00"/>
    <d v="2026-06-11T17:30:00"/>
    <s v="661452225222"/>
    <s v="60266388"/>
    <s v="Laparoscopic appendicectomy"/>
    <s v="Local anaesthetic infiltration"/>
    <s v="General Surgery"/>
    <s v="Dr Dummy 20"/>
    <d v="2026-06-11T13:11:00"/>
    <d v="2026-06-11T13:51:00"/>
    <m/>
    <m/>
    <n v="1"/>
    <s v="JUNE-26-dummy-data.xlsx"/>
    <b v="0"/>
    <m/>
  </r>
  <r>
    <x v="2"/>
    <x v="0"/>
    <x v="20"/>
    <x v="3"/>
    <x v="0"/>
    <x v="0"/>
    <x v="0"/>
    <x v="4"/>
    <x v="1"/>
    <n v="1"/>
    <s v="St Sty Day Procedure Unit"/>
    <d v="2026-06-11T00:00:00"/>
    <d v="2026-06-11T13:00:00"/>
    <d v="2026-06-11T17:30:00"/>
    <s v="668372695124"/>
    <s v="60251876"/>
    <s v="Incision and drainage of abscess"/>
    <m/>
    <s v="General Surgery"/>
    <s v="Dr Dummy 20"/>
    <d v="2026-06-11T15:25:00"/>
    <d v="2026-06-11T16:13:00"/>
    <m/>
    <m/>
    <n v="1"/>
    <s v="JUNE-26-dummy-data.xlsx"/>
    <b v="0"/>
    <m/>
  </r>
  <r>
    <x v="2"/>
    <x v="0"/>
    <x v="20"/>
    <x v="3"/>
    <x v="0"/>
    <x v="0"/>
    <x v="0"/>
    <x v="4"/>
    <x v="1"/>
    <n v="1"/>
    <s v="St Sty Day Procedure Unit"/>
    <d v="2026-06-11T00:00:00"/>
    <d v="2026-06-11T13:00:00"/>
    <d v="2026-06-11T17:30:00"/>
    <s v="672730173332"/>
    <s v="60046124"/>
    <s v="Incision and drainage of abscess"/>
    <s v="Wound closure"/>
    <s v="General Surgery"/>
    <s v="Dr Dummy 20"/>
    <d v="2026-06-11T16:31:00"/>
    <d v="2026-06-11T17:16:00"/>
    <m/>
    <m/>
    <n v="1"/>
    <s v="JUNE-26-dummy-data.xlsx"/>
    <b v="0"/>
    <m/>
  </r>
  <r>
    <x v="2"/>
    <x v="0"/>
    <x v="20"/>
    <x v="3"/>
    <x v="0"/>
    <x v="0"/>
    <x v="0"/>
    <x v="4"/>
    <x v="1"/>
    <n v="1"/>
    <s v="St Sty Day Procedure Unit"/>
    <d v="2026-06-11T00:00:00"/>
    <d v="2026-06-11T13:00:00"/>
    <d v="2026-06-11T17:30:00"/>
    <s v="682430769292"/>
    <s v="60299594"/>
    <s v="Laparoscopic cholecystectomy"/>
    <m/>
    <s v="General Surgery"/>
    <s v="Dr Dummy 20"/>
    <d v="2026-06-11T14:11:00"/>
    <d v="2026-06-11T14:59:00"/>
    <m/>
    <m/>
    <n v="1"/>
    <s v="JUNE-26-dummy-data.xlsx"/>
    <b v="0"/>
    <m/>
  </r>
  <r>
    <x v="2"/>
    <x v="0"/>
    <x v="20"/>
    <x v="3"/>
    <x v="1"/>
    <x v="0"/>
    <x v="0"/>
    <x v="5"/>
    <x v="0"/>
    <n v="1"/>
    <s v="St Sty Day Procedure Unit"/>
    <d v="2026-07-24T00:00:00"/>
    <d v="2026-07-24T13:30:00"/>
    <d v="2026-07-24T18:00:00"/>
    <m/>
    <m/>
    <m/>
    <m/>
    <m/>
    <m/>
    <m/>
    <m/>
    <n v="4"/>
    <n v="0"/>
    <n v="4"/>
    <s v="JULY-26-dummy-data.xlsx"/>
    <b v="0"/>
    <n v="0"/>
  </r>
  <r>
    <x v="2"/>
    <x v="0"/>
    <x v="20"/>
    <x v="3"/>
    <x v="1"/>
    <x v="0"/>
    <x v="0"/>
    <x v="5"/>
    <x v="1"/>
    <n v="1"/>
    <s v="St Sty Day Procedure Unit"/>
    <d v="2026-07-24T00:00:00"/>
    <d v="2026-07-24T13:30:00"/>
    <d v="2026-07-24T18:00:00"/>
    <s v="745240927859"/>
    <s v="70237158"/>
    <s v="Eyelid lesion excision"/>
    <s v="Local anaesthetic infiltration"/>
    <s v="Ophthalmology"/>
    <s v="Dr Dummy 05"/>
    <d v="2026-07-24T13:35:00"/>
    <d v="2026-07-24T14:10:00"/>
    <m/>
    <m/>
    <n v="1"/>
    <s v="JULY-26-dummy-data.xlsx"/>
    <b v="0"/>
    <m/>
  </r>
  <r>
    <x v="2"/>
    <x v="0"/>
    <x v="20"/>
    <x v="3"/>
    <x v="1"/>
    <x v="0"/>
    <x v="0"/>
    <x v="5"/>
    <x v="1"/>
    <n v="1"/>
    <s v="St Sty Day Procedure Unit"/>
    <d v="2026-07-24T00:00:00"/>
    <d v="2026-07-24T13:30:00"/>
    <d v="2026-07-24T18:00:00"/>
    <s v="754980003064"/>
    <s v="70039627"/>
    <s v="Cataract extraction with lens implant"/>
    <m/>
    <s v="Ophthalmology"/>
    <s v="Dr Dummy 05"/>
    <d v="2026-07-24T15:46:00"/>
    <d v="2026-07-24T16:28:00"/>
    <m/>
    <m/>
    <n v="1"/>
    <s v="JULY-26-dummy-data.xlsx"/>
    <b v="0"/>
    <m/>
  </r>
  <r>
    <x v="2"/>
    <x v="0"/>
    <x v="20"/>
    <x v="3"/>
    <x v="1"/>
    <x v="0"/>
    <x v="0"/>
    <x v="5"/>
    <x v="1"/>
    <n v="1"/>
    <s v="St Sty Day Procedure Unit"/>
    <d v="2026-07-24T00:00:00"/>
    <d v="2026-07-24T13:30:00"/>
    <d v="2026-07-24T18:00:00"/>
    <s v="757828374741"/>
    <s v="70297224"/>
    <s v="Cataract extraction with lens implant"/>
    <m/>
    <s v="Ophthalmology"/>
    <s v="Dr Dummy 05"/>
    <d v="2026-07-24T14:41:00"/>
    <d v="2026-07-24T15:15:00"/>
    <m/>
    <m/>
    <n v="1"/>
    <s v="JULY-26-dummy-data.xlsx"/>
    <b v="0"/>
    <m/>
  </r>
  <r>
    <x v="2"/>
    <x v="0"/>
    <x v="20"/>
    <x v="3"/>
    <x v="1"/>
    <x v="0"/>
    <x v="0"/>
    <x v="5"/>
    <x v="1"/>
    <n v="1"/>
    <s v="St Sty Day Procedure Unit"/>
    <d v="2026-07-24T00:00:00"/>
    <d v="2026-07-24T13:30:00"/>
    <d v="2026-07-24T18:00:00"/>
    <s v="780820163501"/>
    <s v="70018781"/>
    <s v="Pterygium excision"/>
    <m/>
    <s v="Ophthalmology"/>
    <s v="Dr Dummy 05"/>
    <d v="2026-07-24T17:02:00"/>
    <d v="2026-07-24T17:41:00"/>
    <m/>
    <m/>
    <n v="1"/>
    <s v="JULY-26-dummy-data.xlsx"/>
    <b v="0"/>
    <m/>
  </r>
  <r>
    <x v="2"/>
    <x v="0"/>
    <x v="20"/>
    <x v="3"/>
    <x v="2"/>
    <x v="0"/>
    <x v="0"/>
    <x v="2"/>
    <x v="0"/>
    <n v="1"/>
    <s v="St Sty Day Procedure Unit"/>
    <d v="2026-08-05T00:00:00"/>
    <d v="2026-08-05T13:00:00"/>
    <d v="2026-08-05T17:30:00"/>
    <m/>
    <m/>
    <m/>
    <m/>
    <m/>
    <m/>
    <m/>
    <m/>
    <n v="4"/>
    <n v="0"/>
    <n v="4"/>
    <s v="AUGUST-26-dummy-data.xlsx"/>
    <b v="0"/>
    <n v="0"/>
  </r>
  <r>
    <x v="2"/>
    <x v="0"/>
    <x v="20"/>
    <x v="3"/>
    <x v="2"/>
    <x v="0"/>
    <x v="0"/>
    <x v="2"/>
    <x v="1"/>
    <n v="1"/>
    <s v="St Sty Day Procedure Unit"/>
    <d v="2026-08-05T00:00:00"/>
    <d v="2026-08-05T13:00:00"/>
    <d v="2026-08-05T17:30:00"/>
    <s v="910339063242"/>
    <s v="858553"/>
    <s v="Septoplasty"/>
    <s v="Wound closure"/>
    <s v="ENT"/>
    <s v="Dr Dummy 22"/>
    <d v="2026-08-05T15:19:00"/>
    <d v="2026-08-05T16:03:00"/>
    <m/>
    <m/>
    <n v="1"/>
    <s v="AUGUST-26-dummy-data.xlsx"/>
    <b v="0"/>
    <m/>
  </r>
  <r>
    <x v="2"/>
    <x v="0"/>
    <x v="20"/>
    <x v="3"/>
    <x v="2"/>
    <x v="0"/>
    <x v="0"/>
    <x v="2"/>
    <x v="1"/>
    <n v="1"/>
    <s v="St Sty Day Procedure Unit"/>
    <d v="2026-08-05T00:00:00"/>
    <d v="2026-08-05T13:00:00"/>
    <d v="2026-08-05T17:30:00"/>
    <s v="932431581080"/>
    <s v="703316"/>
    <s v="Tonsillectomy"/>
    <m/>
    <s v="ENT"/>
    <s v="Dr Dummy 22"/>
    <d v="2026-08-05T13:07:00"/>
    <d v="2026-08-05T13:39:00"/>
    <m/>
    <m/>
    <n v="1"/>
    <s v="AUGUST-26-dummy-data.xlsx"/>
    <b v="0"/>
    <m/>
  </r>
  <r>
    <x v="2"/>
    <x v="0"/>
    <x v="20"/>
    <x v="3"/>
    <x v="2"/>
    <x v="0"/>
    <x v="0"/>
    <x v="2"/>
    <x v="1"/>
    <n v="1"/>
    <s v="St Sty Day Procedure Unit"/>
    <d v="2026-08-05T00:00:00"/>
    <d v="2026-08-05T13:00:00"/>
    <d v="2026-08-05T17:30:00"/>
    <s v="977289254613"/>
    <s v="760430"/>
    <s v="Septoplasty"/>
    <m/>
    <s v="ENT"/>
    <s v="Dr Dummy 22"/>
    <d v="2026-08-05T14:09:00"/>
    <d v="2026-08-05T14:47:00"/>
    <m/>
    <m/>
    <n v="1"/>
    <s v="AUGUST-26-dummy-data.xlsx"/>
    <b v="0"/>
    <m/>
  </r>
  <r>
    <x v="2"/>
    <x v="0"/>
    <x v="20"/>
    <x v="3"/>
    <x v="2"/>
    <x v="0"/>
    <x v="0"/>
    <x v="2"/>
    <x v="1"/>
    <n v="1"/>
    <s v="St Sty Day Procedure Unit"/>
    <d v="2026-08-05T00:00:00"/>
    <d v="2026-08-05T13:00:00"/>
    <d v="2026-08-05T17:30:00"/>
    <s v="979247356484"/>
    <s v="788982"/>
    <s v="Tonsillectomy"/>
    <m/>
    <s v="ENT"/>
    <s v="Dr Dummy 22"/>
    <d v="2026-08-05T16:31:00"/>
    <d v="2026-08-05T17:10:00"/>
    <m/>
    <m/>
    <n v="1"/>
    <s v="AUGUST-26-dummy-data.xlsx"/>
    <b v="0"/>
    <m/>
  </r>
  <r>
    <x v="2"/>
    <x v="0"/>
    <x v="20"/>
    <x v="3"/>
    <x v="2"/>
    <x v="0"/>
    <x v="0"/>
    <x v="5"/>
    <x v="0"/>
    <n v="1"/>
    <s v="St Sty Day Procedure Unit"/>
    <d v="2026-08-11T00:00:00"/>
    <d v="2026-08-11T08:00:00"/>
    <d v="2026-08-11T12:30:00"/>
    <m/>
    <m/>
    <m/>
    <m/>
    <m/>
    <m/>
    <m/>
    <m/>
    <n v="4"/>
    <n v="0"/>
    <n v="4"/>
    <s v="AUGUST-26-dummy-data.xlsx"/>
    <b v="0"/>
    <n v="0"/>
  </r>
  <r>
    <x v="2"/>
    <x v="0"/>
    <x v="20"/>
    <x v="3"/>
    <x v="2"/>
    <x v="0"/>
    <x v="0"/>
    <x v="5"/>
    <x v="1"/>
    <n v="1"/>
    <s v="St Sty Day Procedure Unit"/>
    <d v="2026-08-11T00:00:00"/>
    <d v="2026-08-11T08:00:00"/>
    <d v="2026-08-11T12:30:00"/>
    <s v="929407529066"/>
    <s v="972781"/>
    <s v="Eyelid lesion excision"/>
    <m/>
    <s v="Ophthalmology"/>
    <s v="Dr Dummy 14"/>
    <d v="2026-08-11T10:26:00"/>
    <d v="2026-08-11T11:14:00"/>
    <m/>
    <m/>
    <n v="1"/>
    <s v="AUGUST-26-dummy-data.xlsx"/>
    <b v="0"/>
    <m/>
  </r>
  <r>
    <x v="2"/>
    <x v="0"/>
    <x v="20"/>
    <x v="3"/>
    <x v="2"/>
    <x v="0"/>
    <x v="0"/>
    <x v="5"/>
    <x v="1"/>
    <n v="1"/>
    <s v="St Sty Day Procedure Unit"/>
    <d v="2026-08-11T00:00:00"/>
    <d v="2026-08-11T08:00:00"/>
    <d v="2026-08-11T12:30:00"/>
    <s v="956345330643"/>
    <s v="805292"/>
    <s v="Eyelid lesion excision"/>
    <m/>
    <s v="Ophthalmology"/>
    <s v="Dr Dummy 14"/>
    <d v="2026-08-11T11:29:00"/>
    <d v="2026-08-11T12:15:00"/>
    <m/>
    <m/>
    <n v="1"/>
    <s v="AUGUST-26-dummy-data.xlsx"/>
    <b v="0"/>
    <m/>
  </r>
  <r>
    <x v="2"/>
    <x v="0"/>
    <x v="20"/>
    <x v="3"/>
    <x v="2"/>
    <x v="0"/>
    <x v="0"/>
    <x v="5"/>
    <x v="1"/>
    <n v="1"/>
    <s v="St Sty Day Procedure Unit"/>
    <d v="2026-08-11T00:00:00"/>
    <d v="2026-08-11T08:00:00"/>
    <d v="2026-08-11T12:30:00"/>
    <s v="963821466918"/>
    <s v="852490"/>
    <s v="Pterygium excision"/>
    <m/>
    <s v="Ophthalmology"/>
    <s v="Dr Dummy 14"/>
    <d v="2026-08-11T08:11:00"/>
    <d v="2026-08-11T08:46:00"/>
    <m/>
    <m/>
    <n v="1"/>
    <s v="AUGUST-26-dummy-data.xlsx"/>
    <b v="0"/>
    <m/>
  </r>
  <r>
    <x v="2"/>
    <x v="0"/>
    <x v="20"/>
    <x v="3"/>
    <x v="2"/>
    <x v="0"/>
    <x v="0"/>
    <x v="5"/>
    <x v="1"/>
    <n v="1"/>
    <s v="St Sty Day Procedure Unit"/>
    <d v="2026-08-11T00:00:00"/>
    <d v="2026-08-11T08:00:00"/>
    <d v="2026-08-11T12:30:00"/>
    <s v="980359771940"/>
    <s v="918989"/>
    <s v="Pterygium excision"/>
    <m/>
    <s v="Ophthalmology"/>
    <s v="Dr Dummy 14"/>
    <d v="2026-08-11T09:19:00"/>
    <d v="2026-08-11T10:03:00"/>
    <m/>
    <m/>
    <n v="1"/>
    <s v="AUGUST-26-dummy-data.xlsx"/>
    <b v="0"/>
    <m/>
  </r>
  <r>
    <x v="2"/>
    <x v="0"/>
    <x v="20"/>
    <x v="4"/>
    <x v="2"/>
    <x v="0"/>
    <x v="0"/>
    <x v="3"/>
    <x v="0"/>
    <n v="1"/>
    <s v="St Sty Day Procedure Unit"/>
    <d v="2026-08-26T00:00:00"/>
    <d v="2026-08-26T09:00:00"/>
    <d v="2026-08-26T14:00:00"/>
    <m/>
    <m/>
    <m/>
    <m/>
    <m/>
    <m/>
    <m/>
    <m/>
    <n v="4"/>
    <n v="0"/>
    <n v="4"/>
    <s v="AUGUST-26-dummy-data.xlsx"/>
    <b v="0"/>
    <n v="0"/>
  </r>
  <r>
    <x v="2"/>
    <x v="0"/>
    <x v="20"/>
    <x v="4"/>
    <x v="2"/>
    <x v="0"/>
    <x v="0"/>
    <x v="3"/>
    <x v="1"/>
    <n v="1"/>
    <s v="St Sty Day Procedure Unit"/>
    <d v="2026-08-26T00:00:00"/>
    <d v="2026-08-26T09:00:00"/>
    <d v="2026-08-26T14:00:00"/>
    <s v="921636372990"/>
    <s v="722078"/>
    <s v="Wisdom tooth extraction"/>
    <s v="Tissue biopsy"/>
    <s v="Oral and Maxillofacial Surgery"/>
    <s v="Dr Dummy 14"/>
    <d v="2026-08-26T09:05:00"/>
    <d v="2026-08-26T09:43:00"/>
    <m/>
    <m/>
    <n v="1"/>
    <s v="AUGUST-26-dummy-data.xlsx"/>
    <b v="0"/>
    <m/>
  </r>
  <r>
    <x v="2"/>
    <x v="0"/>
    <x v="20"/>
    <x v="4"/>
    <x v="2"/>
    <x v="0"/>
    <x v="0"/>
    <x v="3"/>
    <x v="1"/>
    <n v="1"/>
    <s v="St Sty Day Procedure Unit"/>
    <d v="2026-08-26T00:00:00"/>
    <d v="2026-08-26T09:00:00"/>
    <d v="2026-08-26T14:00:00"/>
    <s v="936747868707"/>
    <s v="909304"/>
    <s v="Wisdom tooth extraction"/>
    <m/>
    <s v="Oral and Maxillofacial Surgery"/>
    <s v="Dr Dummy 14"/>
    <d v="2026-08-26T10:23:00"/>
    <d v="2026-08-26T10:59:00"/>
    <m/>
    <m/>
    <n v="1"/>
    <s v="AUGUST-26-dummy-data.xlsx"/>
    <b v="0"/>
    <m/>
  </r>
  <r>
    <x v="2"/>
    <x v="0"/>
    <x v="20"/>
    <x v="4"/>
    <x v="2"/>
    <x v="0"/>
    <x v="0"/>
    <x v="3"/>
    <x v="1"/>
    <n v="1"/>
    <s v="St Sty Day Procedure Unit"/>
    <d v="2026-08-26T00:00:00"/>
    <d v="2026-08-26T09:00:00"/>
    <d v="2026-08-26T14:00:00"/>
    <s v="938119690655"/>
    <s v="705086"/>
    <s v="Wisdom tooth extraction"/>
    <s v="Tissue biopsy"/>
    <s v="Oral and Maxillofacial Surgery"/>
    <s v="Dr Dummy 14"/>
    <d v="2026-08-26T11:42:00"/>
    <d v="2026-08-26T12:18:00"/>
    <m/>
    <m/>
    <n v="1"/>
    <s v="AUGUST-26-dummy-data.xlsx"/>
    <b v="0"/>
    <m/>
  </r>
  <r>
    <x v="2"/>
    <x v="0"/>
    <x v="20"/>
    <x v="4"/>
    <x v="2"/>
    <x v="0"/>
    <x v="0"/>
    <x v="3"/>
    <x v="1"/>
    <n v="1"/>
    <s v="St Sty Day Procedure Unit"/>
    <d v="2026-08-26T00:00:00"/>
    <d v="2026-08-26T09:00:00"/>
    <d v="2026-08-26T14:00:00"/>
    <s v="961206574411"/>
    <s v="990639"/>
    <s v="Oral lesion biopsy"/>
    <m/>
    <s v="Oral and Maxillofacial Surgery"/>
    <s v="Dr Dummy 14"/>
    <d v="2026-08-26T12:48:00"/>
    <d v="2026-08-26T13:35:00"/>
    <m/>
    <m/>
    <n v="1"/>
    <s v="AUGUST-26-dummy-data.xlsx"/>
    <b v="0"/>
    <m/>
  </r>
  <r>
    <x v="2"/>
    <x v="0"/>
    <x v="20"/>
    <x v="5"/>
    <x v="0"/>
    <x v="0"/>
    <x v="0"/>
    <x v="5"/>
    <x v="0"/>
    <n v="1"/>
    <s v="St Sty Day Procedure Unit"/>
    <d v="2026-06-12T00:00:00"/>
    <d v="2026-06-12T08:00:00"/>
    <d v="2026-06-12T14:00:00"/>
    <m/>
    <m/>
    <m/>
    <m/>
    <m/>
    <m/>
    <m/>
    <m/>
    <n v="4"/>
    <n v="0"/>
    <n v="4"/>
    <s v="JUNE-26-dummy-data.xlsx"/>
    <b v="0"/>
    <n v="0"/>
  </r>
  <r>
    <x v="2"/>
    <x v="0"/>
    <x v="20"/>
    <x v="5"/>
    <x v="0"/>
    <x v="0"/>
    <x v="0"/>
    <x v="5"/>
    <x v="1"/>
    <n v="1"/>
    <s v="St Sty Day Procedure Unit"/>
    <d v="2026-06-12T00:00:00"/>
    <d v="2026-06-12T08:00:00"/>
    <d v="2026-06-12T14:00:00"/>
    <s v="635988210700"/>
    <s v="60000068"/>
    <s v="Eyelid lesion excision"/>
    <m/>
    <s v="Ophthalmology"/>
    <s v="Dr Dummy 19"/>
    <d v="2026-06-12T11:04:00"/>
    <d v="2026-06-12T12:00:00"/>
    <m/>
    <m/>
    <n v="1"/>
    <s v="JUNE-26-dummy-data.xlsx"/>
    <b v="0"/>
    <m/>
  </r>
  <r>
    <x v="2"/>
    <x v="0"/>
    <x v="20"/>
    <x v="5"/>
    <x v="0"/>
    <x v="0"/>
    <x v="0"/>
    <x v="5"/>
    <x v="1"/>
    <n v="1"/>
    <s v="St Sty Day Procedure Unit"/>
    <d v="2026-06-12T00:00:00"/>
    <d v="2026-06-12T08:00:00"/>
    <d v="2026-06-12T14:00:00"/>
    <s v="657011446542"/>
    <s v="60004991"/>
    <s v="Eyelid lesion excision"/>
    <m/>
    <s v="Ophthalmology"/>
    <s v="Dr Dummy 19"/>
    <d v="2026-06-12T08:06:00"/>
    <d v="2026-06-12T09:14:00"/>
    <m/>
    <m/>
    <n v="1"/>
    <s v="JUNE-26-dummy-data.xlsx"/>
    <b v="0"/>
    <m/>
  </r>
  <r>
    <x v="2"/>
    <x v="0"/>
    <x v="20"/>
    <x v="5"/>
    <x v="0"/>
    <x v="0"/>
    <x v="0"/>
    <x v="5"/>
    <x v="1"/>
    <n v="1"/>
    <s v="St Sty Day Procedure Unit"/>
    <d v="2026-06-12T00:00:00"/>
    <d v="2026-06-12T08:00:00"/>
    <d v="2026-06-12T14:00:00"/>
    <s v="672639597579"/>
    <s v="60149304"/>
    <s v="Cataract extraction with lens implant"/>
    <m/>
    <s v="Ophthalmology"/>
    <s v="Dr Dummy 19"/>
    <d v="2026-06-12T09:33:00"/>
    <d v="2026-06-12T10:23:00"/>
    <m/>
    <m/>
    <n v="1"/>
    <s v="JUNE-26-dummy-data.xlsx"/>
    <b v="0"/>
    <m/>
  </r>
  <r>
    <x v="2"/>
    <x v="0"/>
    <x v="20"/>
    <x v="5"/>
    <x v="0"/>
    <x v="0"/>
    <x v="0"/>
    <x v="5"/>
    <x v="1"/>
    <n v="1"/>
    <s v="St Sty Day Procedure Unit"/>
    <d v="2026-06-12T00:00:00"/>
    <d v="2026-06-12T08:00:00"/>
    <d v="2026-06-12T14:00:00"/>
    <s v="697940197586"/>
    <s v="60092985"/>
    <s v="Cataract extraction with lens implant"/>
    <m/>
    <s v="Ophthalmology"/>
    <s v="Dr Dummy 19"/>
    <d v="2026-06-12T12:35:00"/>
    <d v="2026-06-12T13:38:00"/>
    <m/>
    <m/>
    <n v="1"/>
    <s v="JUNE-26-dummy-data.xlsx"/>
    <b v="0"/>
    <m/>
  </r>
  <r>
    <x v="2"/>
    <x v="0"/>
    <x v="20"/>
    <x v="5"/>
    <x v="0"/>
    <x v="0"/>
    <x v="0"/>
    <x v="0"/>
    <x v="0"/>
    <n v="1"/>
    <s v="St Sty Day Procedure Unit"/>
    <d v="2026-06-19T00:00:00"/>
    <d v="2026-06-19T08:00:00"/>
    <d v="2026-06-19T14:00:00"/>
    <m/>
    <m/>
    <m/>
    <m/>
    <m/>
    <m/>
    <m/>
    <m/>
    <n v="4"/>
    <n v="0"/>
    <n v="4"/>
    <s v="JUNE-26-dummy-data.xlsx"/>
    <b v="0"/>
    <n v="0"/>
  </r>
  <r>
    <x v="2"/>
    <x v="0"/>
    <x v="20"/>
    <x v="5"/>
    <x v="0"/>
    <x v="0"/>
    <x v="0"/>
    <x v="0"/>
    <x v="1"/>
    <n v="1"/>
    <s v="St Sty Day Procedure Unit"/>
    <d v="2026-06-19T00:00:00"/>
    <d v="2026-06-19T08:00:00"/>
    <d v="2026-06-19T14:00:00"/>
    <s v="608323172153"/>
    <s v="60155208"/>
    <s v="Endometrial biopsy"/>
    <m/>
    <s v="Gynaecology"/>
    <s v="Dr Dummy 07"/>
    <d v="2026-06-19T09:42:00"/>
    <d v="2026-06-19T10:36:00"/>
    <m/>
    <m/>
    <n v="1"/>
    <s v="JUNE-26-dummy-data.xlsx"/>
    <b v="0"/>
    <m/>
  </r>
  <r>
    <x v="2"/>
    <x v="0"/>
    <x v="20"/>
    <x v="5"/>
    <x v="0"/>
    <x v="0"/>
    <x v="0"/>
    <x v="0"/>
    <x v="1"/>
    <n v="1"/>
    <s v="St Sty Day Procedure Unit"/>
    <d v="2026-06-19T00:00:00"/>
    <d v="2026-06-19T08:00:00"/>
    <d v="2026-06-19T14:00:00"/>
    <s v="619188871839"/>
    <s v="60241518"/>
    <s v="Diagnostic laparoscopy"/>
    <s v="Wound closure"/>
    <s v="Gynaecology"/>
    <s v="Dr Dummy 07"/>
    <d v="2026-06-19T11:08:00"/>
    <d v="2026-06-19T12:08:00"/>
    <m/>
    <m/>
    <n v="1"/>
    <s v="JUNE-26-dummy-data.xlsx"/>
    <b v="0"/>
    <m/>
  </r>
  <r>
    <x v="2"/>
    <x v="0"/>
    <x v="20"/>
    <x v="5"/>
    <x v="0"/>
    <x v="0"/>
    <x v="0"/>
    <x v="0"/>
    <x v="1"/>
    <n v="1"/>
    <s v="St Sty Day Procedure Unit"/>
    <d v="2026-06-19T00:00:00"/>
    <d v="2026-06-19T08:00:00"/>
    <d v="2026-06-19T14:00:00"/>
    <s v="645874545955"/>
    <s v="60156642"/>
    <s v="Diagnostic laparoscopy"/>
    <m/>
    <s v="Gynaecology"/>
    <s v="Dr Dummy 07"/>
    <d v="2026-06-19T08:07:00"/>
    <d v="2026-06-19T09:02:00"/>
    <m/>
    <m/>
    <n v="1"/>
    <s v="JUNE-26-dummy-data.xlsx"/>
    <b v="0"/>
    <m/>
  </r>
  <r>
    <x v="2"/>
    <x v="0"/>
    <x v="20"/>
    <x v="5"/>
    <x v="0"/>
    <x v="0"/>
    <x v="0"/>
    <x v="0"/>
    <x v="1"/>
    <n v="1"/>
    <s v="St Sty Day Procedure Unit"/>
    <d v="2026-06-19T00:00:00"/>
    <d v="2026-06-19T08:00:00"/>
    <d v="2026-06-19T14:00:00"/>
    <s v="699851115629"/>
    <s v="60005552"/>
    <s v="Cervical polypectomy"/>
    <m/>
    <s v="Gynaecology"/>
    <s v="Dr Dummy 07"/>
    <d v="2026-06-19T12:38:00"/>
    <d v="2026-06-19T13:21:00"/>
    <m/>
    <m/>
    <n v="1"/>
    <s v="JUNE-26-dummy-data.xlsx"/>
    <b v="0"/>
    <m/>
  </r>
  <r>
    <x v="2"/>
    <x v="0"/>
    <x v="20"/>
    <x v="5"/>
    <x v="2"/>
    <x v="0"/>
    <x v="0"/>
    <x v="3"/>
    <x v="0"/>
    <n v="1"/>
    <s v="St Sty Day Procedure Unit"/>
    <d v="2026-08-13T00:00:00"/>
    <d v="2026-08-13T08:30:00"/>
    <d v="2026-08-13T14:30:00"/>
    <m/>
    <m/>
    <m/>
    <m/>
    <m/>
    <m/>
    <m/>
    <m/>
    <n v="4"/>
    <n v="0"/>
    <n v="4"/>
    <s v="AUGUST-26-dummy-data.xlsx"/>
    <b v="0"/>
    <n v="0"/>
  </r>
  <r>
    <x v="2"/>
    <x v="0"/>
    <x v="20"/>
    <x v="5"/>
    <x v="2"/>
    <x v="0"/>
    <x v="0"/>
    <x v="3"/>
    <x v="1"/>
    <n v="1"/>
    <s v="St Sty Day Procedure Unit"/>
    <d v="2026-08-13T00:00:00"/>
    <d v="2026-08-13T08:30:00"/>
    <d v="2026-08-13T14:30:00"/>
    <s v="927856017625"/>
    <s v="884035"/>
    <s v="Wisdom tooth extraction"/>
    <s v="Wound closure"/>
    <s v="Oral and Maxillofacial Surgery"/>
    <s v="Dr Dummy 11"/>
    <d v="2026-08-13T10:02:00"/>
    <d v="2026-08-13T11:03:00"/>
    <m/>
    <m/>
    <n v="1"/>
    <s v="AUGUST-26-dummy-data.xlsx"/>
    <b v="0"/>
    <m/>
  </r>
  <r>
    <x v="2"/>
    <x v="0"/>
    <x v="20"/>
    <x v="5"/>
    <x v="2"/>
    <x v="0"/>
    <x v="0"/>
    <x v="3"/>
    <x v="1"/>
    <n v="1"/>
    <s v="St Sty Day Procedure Unit"/>
    <d v="2026-08-13T00:00:00"/>
    <d v="2026-08-13T08:30:00"/>
    <d v="2026-08-13T14:30:00"/>
    <s v="929864278295"/>
    <s v="884311"/>
    <s v="Surgical tooth extraction"/>
    <m/>
    <s v="Oral and Maxillofacial Surgery"/>
    <s v="Dr Dummy 11"/>
    <d v="2026-08-13T11:32:00"/>
    <d v="2026-08-13T12:27:00"/>
    <m/>
    <m/>
    <n v="1"/>
    <s v="AUGUST-26-dummy-data.xlsx"/>
    <b v="0"/>
    <m/>
  </r>
  <r>
    <x v="2"/>
    <x v="0"/>
    <x v="20"/>
    <x v="5"/>
    <x v="2"/>
    <x v="0"/>
    <x v="0"/>
    <x v="3"/>
    <x v="1"/>
    <n v="1"/>
    <s v="St Sty Day Procedure Unit"/>
    <d v="2026-08-13T00:00:00"/>
    <d v="2026-08-13T08:30:00"/>
    <d v="2026-08-13T14:30:00"/>
    <s v="955522356717"/>
    <s v="923266"/>
    <s v="Oral lesion biopsy"/>
    <m/>
    <s v="Oral and Maxillofacial Surgery"/>
    <s v="Dr Dummy 11"/>
    <d v="2026-08-13T08:38:00"/>
    <d v="2026-08-13T09:40:00"/>
    <m/>
    <m/>
    <n v="1"/>
    <s v="AUGUST-26-dummy-data.xlsx"/>
    <b v="0"/>
    <m/>
  </r>
  <r>
    <x v="2"/>
    <x v="0"/>
    <x v="20"/>
    <x v="5"/>
    <x v="2"/>
    <x v="0"/>
    <x v="0"/>
    <x v="3"/>
    <x v="1"/>
    <n v="1"/>
    <s v="St Sty Day Procedure Unit"/>
    <d v="2026-08-13T00:00:00"/>
    <d v="2026-08-13T08:30:00"/>
    <d v="2026-08-13T14:30:00"/>
    <s v="992997034684"/>
    <s v="738300"/>
    <s v="Wisdom tooth extraction"/>
    <s v="Wound dressing"/>
    <s v="Oral and Maxillofacial Surgery"/>
    <s v="Dr Dummy 11"/>
    <d v="2026-08-13T13:09:00"/>
    <d v="2026-08-13T14:05:00"/>
    <m/>
    <m/>
    <n v="1"/>
    <s v="AUGUST-26-dummy-data.xlsx"/>
    <b v="0"/>
    <m/>
  </r>
  <r>
    <x v="2"/>
    <x v="0"/>
    <x v="20"/>
    <x v="5"/>
    <x v="2"/>
    <x v="0"/>
    <x v="0"/>
    <x v="2"/>
    <x v="0"/>
    <n v="1"/>
    <s v="St Sty Day Procedure Unit"/>
    <d v="2026-08-20T00:00:00"/>
    <d v="2026-08-20T09:00:00"/>
    <d v="2026-08-20T15:00:00"/>
    <m/>
    <m/>
    <m/>
    <m/>
    <m/>
    <m/>
    <m/>
    <m/>
    <n v="4"/>
    <n v="0"/>
    <n v="4"/>
    <s v="AUGUST-26-dummy-data.xlsx"/>
    <b v="0"/>
    <n v="0"/>
  </r>
  <r>
    <x v="2"/>
    <x v="0"/>
    <x v="20"/>
    <x v="5"/>
    <x v="2"/>
    <x v="0"/>
    <x v="0"/>
    <x v="2"/>
    <x v="1"/>
    <n v="1"/>
    <s v="St Sty Day Procedure Unit"/>
    <d v="2026-08-20T00:00:00"/>
    <d v="2026-08-20T09:00:00"/>
    <d v="2026-08-20T15:00:00"/>
    <s v="942328782542"/>
    <s v="821105"/>
    <s v="Septoplasty"/>
    <s v="Tissue biopsy"/>
    <s v="ENT"/>
    <s v="Dr Dummy 23"/>
    <d v="2026-08-20T10:32:00"/>
    <d v="2026-08-20T11:33:00"/>
    <m/>
    <m/>
    <n v="1"/>
    <s v="AUGUST-26-dummy-data.xlsx"/>
    <b v="0"/>
    <m/>
  </r>
  <r>
    <x v="2"/>
    <x v="0"/>
    <x v="20"/>
    <x v="5"/>
    <x v="2"/>
    <x v="0"/>
    <x v="0"/>
    <x v="2"/>
    <x v="1"/>
    <n v="1"/>
    <s v="St Sty Day Procedure Unit"/>
    <d v="2026-08-20T00:00:00"/>
    <d v="2026-08-20T09:00:00"/>
    <d v="2026-08-20T15:00:00"/>
    <s v="948736952221"/>
    <s v="997011"/>
    <s v="Grommet insertion"/>
    <m/>
    <s v="ENT"/>
    <s v="Dr Dummy 23"/>
    <d v="2026-08-20T09:08:00"/>
    <d v="2026-08-20T10:12:00"/>
    <m/>
    <m/>
    <n v="1"/>
    <s v="AUGUST-26-dummy-data.xlsx"/>
    <b v="0"/>
    <m/>
  </r>
  <r>
    <x v="2"/>
    <x v="0"/>
    <x v="20"/>
    <x v="5"/>
    <x v="2"/>
    <x v="0"/>
    <x v="0"/>
    <x v="2"/>
    <x v="1"/>
    <n v="1"/>
    <s v="St Sty Day Procedure Unit"/>
    <d v="2026-08-20T00:00:00"/>
    <d v="2026-08-20T09:00:00"/>
    <d v="2026-08-20T15:00:00"/>
    <s v="976160877243"/>
    <s v="723406"/>
    <s v="Tonsillectomy"/>
    <m/>
    <s v="ENT"/>
    <s v="Dr Dummy 23"/>
    <d v="2026-08-20T12:07:00"/>
    <d v="2026-08-20T13:02:00"/>
    <m/>
    <m/>
    <n v="1"/>
    <s v="AUGUST-26-dummy-data.xlsx"/>
    <b v="0"/>
    <m/>
  </r>
  <r>
    <x v="2"/>
    <x v="0"/>
    <x v="20"/>
    <x v="5"/>
    <x v="2"/>
    <x v="0"/>
    <x v="0"/>
    <x v="2"/>
    <x v="1"/>
    <n v="1"/>
    <s v="St Sty Day Procedure Unit"/>
    <d v="2026-08-20T00:00:00"/>
    <d v="2026-08-20T09:00:00"/>
    <d v="2026-08-20T15:00:00"/>
    <s v="992525522642"/>
    <s v="907555"/>
    <s v="Adenoidectomy"/>
    <m/>
    <s v="ENT"/>
    <s v="Dr Dummy 23"/>
    <d v="2026-08-20T13:35:00"/>
    <d v="2026-08-20T14:45:00"/>
    <m/>
    <m/>
    <n v="1"/>
    <s v="AUGUST-26-dummy-data.xlsx"/>
    <b v="0"/>
    <m/>
  </r>
  <r>
    <x v="2"/>
    <x v="0"/>
    <x v="20"/>
    <x v="5"/>
    <x v="2"/>
    <x v="0"/>
    <x v="0"/>
    <x v="0"/>
    <x v="0"/>
    <n v="1"/>
    <s v="St Sty Day Procedure Unit"/>
    <d v="2026-08-22T00:00:00"/>
    <d v="2026-08-22T09:00:00"/>
    <d v="2026-08-22T15:00:00"/>
    <m/>
    <m/>
    <m/>
    <m/>
    <m/>
    <m/>
    <m/>
    <m/>
    <n v="4"/>
    <n v="0"/>
    <n v="4"/>
    <s v="AUGUST-26-dummy-data.xlsx"/>
    <b v="0"/>
    <n v="0"/>
  </r>
  <r>
    <x v="2"/>
    <x v="0"/>
    <x v="20"/>
    <x v="5"/>
    <x v="2"/>
    <x v="0"/>
    <x v="0"/>
    <x v="0"/>
    <x v="1"/>
    <n v="1"/>
    <s v="St Sty Day Procedure Unit"/>
    <d v="2026-08-22T00:00:00"/>
    <d v="2026-08-22T09:00:00"/>
    <d v="2026-08-22T15:00:00"/>
    <s v="917700452892"/>
    <s v="909875"/>
    <s v="Endometrial biopsy"/>
    <s v="Local anaesthetic infiltration"/>
    <s v="Gynaecology"/>
    <s v="Dr Dummy 19"/>
    <d v="2026-08-22T10:37:00"/>
    <d v="2026-08-22T11:37:00"/>
    <m/>
    <m/>
    <n v="1"/>
    <s v="AUGUST-26-dummy-data.xlsx"/>
    <b v="0"/>
    <m/>
  </r>
  <r>
    <x v="2"/>
    <x v="0"/>
    <x v="20"/>
    <x v="5"/>
    <x v="2"/>
    <x v="0"/>
    <x v="0"/>
    <x v="0"/>
    <x v="1"/>
    <n v="1"/>
    <s v="St Sty Day Procedure Unit"/>
    <d v="2026-08-22T00:00:00"/>
    <d v="2026-08-22T09:00:00"/>
    <d v="2026-08-22T15:00:00"/>
    <s v="923213696898"/>
    <s v="707312"/>
    <s v="Cervical polypectomy"/>
    <m/>
    <s v="Gynaecology"/>
    <s v="Dr Dummy 19"/>
    <d v="2026-08-22T12:03:00"/>
    <d v="2026-08-22T13:02:00"/>
    <m/>
    <m/>
    <n v="1"/>
    <s v="AUGUST-26-dummy-data.xlsx"/>
    <b v="0"/>
    <m/>
  </r>
  <r>
    <x v="2"/>
    <x v="0"/>
    <x v="20"/>
    <x v="5"/>
    <x v="2"/>
    <x v="0"/>
    <x v="0"/>
    <x v="0"/>
    <x v="1"/>
    <n v="1"/>
    <s v="St Sty Day Procedure Unit"/>
    <d v="2026-08-22T00:00:00"/>
    <d v="2026-08-22T09:00:00"/>
    <d v="2026-08-22T15:00:00"/>
    <s v="950823828950"/>
    <s v="872471"/>
    <s v="Cervical polypectomy"/>
    <s v="Local anaesthetic infiltration"/>
    <s v="Gynaecology"/>
    <s v="Dr Dummy 19"/>
    <d v="2026-08-22T09:04:00"/>
    <d v="2026-08-22T10:02:00"/>
    <m/>
    <m/>
    <n v="1"/>
    <s v="AUGUST-26-dummy-data.xlsx"/>
    <b v="0"/>
    <m/>
  </r>
  <r>
    <x v="2"/>
    <x v="0"/>
    <x v="20"/>
    <x v="5"/>
    <x v="2"/>
    <x v="0"/>
    <x v="0"/>
    <x v="0"/>
    <x v="1"/>
    <n v="1"/>
    <s v="St Sty Day Procedure Unit"/>
    <d v="2026-08-22T00:00:00"/>
    <d v="2026-08-22T09:00:00"/>
    <d v="2026-08-22T15:00:00"/>
    <s v="974443375923"/>
    <s v="951752"/>
    <s v="Endometrial biopsy"/>
    <m/>
    <s v="Gynaecology"/>
    <s v="Dr Dummy 19"/>
    <d v="2026-08-22T13:34:00"/>
    <d v="2026-08-22T14:36:00"/>
    <m/>
    <m/>
    <n v="1"/>
    <s v="AUGUST-26-dummy-data.xlsx"/>
    <b v="0"/>
    <m/>
  </r>
  <r>
    <x v="2"/>
    <x v="0"/>
    <x v="20"/>
    <x v="6"/>
    <x v="1"/>
    <x v="0"/>
    <x v="0"/>
    <x v="1"/>
    <x v="0"/>
    <n v="1"/>
    <s v="St Sty Day Procedure Unit"/>
    <d v="2026-07-12T00:00:00"/>
    <d v="2026-07-12T08:30:00"/>
    <d v="2026-07-12T15:30:00"/>
    <m/>
    <m/>
    <m/>
    <m/>
    <m/>
    <m/>
    <m/>
    <m/>
    <n v="4"/>
    <n v="0"/>
    <n v="4"/>
    <s v="JULY-26-dummy-data.xlsx"/>
    <b v="0"/>
    <n v="0"/>
  </r>
  <r>
    <x v="2"/>
    <x v="0"/>
    <x v="20"/>
    <x v="6"/>
    <x v="1"/>
    <x v="0"/>
    <x v="0"/>
    <x v="1"/>
    <x v="1"/>
    <n v="1"/>
    <s v="St Sty Day Procedure Unit"/>
    <d v="2026-07-12T00:00:00"/>
    <d v="2026-07-12T08:30:00"/>
    <d v="2026-07-12T15:30:00"/>
    <s v="715008483221"/>
    <s v="70057424"/>
    <s v="Flexible cystoscopy"/>
    <m/>
    <s v="Urology"/>
    <s v="Dr Dummy 08"/>
    <d v="2026-07-12T10:23:00"/>
    <d v="2026-07-12T11:43:00"/>
    <m/>
    <m/>
    <n v="1"/>
    <s v="JULY-26-dummy-data.xlsx"/>
    <b v="0"/>
    <m/>
  </r>
  <r>
    <x v="2"/>
    <x v="0"/>
    <x v="20"/>
    <x v="6"/>
    <x v="1"/>
    <x v="0"/>
    <x v="0"/>
    <x v="1"/>
    <x v="1"/>
    <n v="1"/>
    <s v="St Sty Day Procedure Unit"/>
    <d v="2026-07-12T00:00:00"/>
    <d v="2026-07-12T08:30:00"/>
    <d v="2026-07-12T15:30:00"/>
    <s v="771110238087"/>
    <s v="70277981"/>
    <s v="Flexible cystoscopy"/>
    <m/>
    <s v="Urology"/>
    <s v="Dr Dummy 08"/>
    <d v="2026-07-12T08:38:00"/>
    <d v="2026-07-12T09:48:00"/>
    <m/>
    <m/>
    <n v="1"/>
    <s v="JULY-26-dummy-data.xlsx"/>
    <b v="0"/>
    <m/>
  </r>
  <r>
    <x v="2"/>
    <x v="0"/>
    <x v="20"/>
    <x v="6"/>
    <x v="1"/>
    <x v="0"/>
    <x v="0"/>
    <x v="1"/>
    <x v="1"/>
    <n v="1"/>
    <s v="St Sty Day Procedure Unit"/>
    <d v="2026-07-12T00:00:00"/>
    <d v="2026-07-12T08:30:00"/>
    <d v="2026-07-12T15:30:00"/>
    <s v="778750670281"/>
    <s v="70249173"/>
    <s v="Flexible cystoscopy"/>
    <m/>
    <s v="Urology"/>
    <s v="Dr Dummy 08"/>
    <d v="2026-07-12T12:06:00"/>
    <d v="2026-07-12T13:21:00"/>
    <m/>
    <m/>
    <n v="1"/>
    <s v="JULY-26-dummy-data.xlsx"/>
    <b v="0"/>
    <m/>
  </r>
  <r>
    <x v="2"/>
    <x v="0"/>
    <x v="20"/>
    <x v="6"/>
    <x v="1"/>
    <x v="0"/>
    <x v="0"/>
    <x v="1"/>
    <x v="1"/>
    <n v="1"/>
    <s v="St Sty Day Procedure Unit"/>
    <d v="2026-07-12T00:00:00"/>
    <d v="2026-07-12T08:30:00"/>
    <d v="2026-07-12T15:30:00"/>
    <s v="780546065931"/>
    <s v="70192006"/>
    <s v="Ureteric stent insertion"/>
    <m/>
    <s v="Urology"/>
    <s v="Dr Dummy 08"/>
    <d v="2026-07-12T13:50:00"/>
    <d v="2026-07-12T15:08:00"/>
    <m/>
    <m/>
    <n v="1"/>
    <s v="JULY-26-dummy-data.xlsx"/>
    <b v="0"/>
    <m/>
  </r>
  <r>
    <x v="2"/>
    <x v="0"/>
    <x v="20"/>
    <x v="6"/>
    <x v="2"/>
    <x v="0"/>
    <x v="0"/>
    <x v="3"/>
    <x v="0"/>
    <n v="1"/>
    <s v="St Sty Day Procedure Unit"/>
    <d v="2026-08-25T00:00:00"/>
    <d v="2026-08-25T08:00:00"/>
    <d v="2026-08-25T15:00:00"/>
    <m/>
    <m/>
    <m/>
    <m/>
    <m/>
    <m/>
    <m/>
    <m/>
    <n v="4"/>
    <n v="0"/>
    <n v="4"/>
    <s v="AUGUST-26-dummy-data.xlsx"/>
    <b v="0"/>
    <n v="0"/>
  </r>
  <r>
    <x v="2"/>
    <x v="0"/>
    <x v="20"/>
    <x v="6"/>
    <x v="2"/>
    <x v="0"/>
    <x v="0"/>
    <x v="3"/>
    <x v="1"/>
    <n v="1"/>
    <s v="St Sty Day Procedure Unit"/>
    <d v="2026-08-25T00:00:00"/>
    <d v="2026-08-25T08:00:00"/>
    <d v="2026-08-25T15:00:00"/>
    <s v="920449674362"/>
    <s v="753474"/>
    <s v="Oral lesion biopsy"/>
    <s v="Tissue biopsy"/>
    <s v="Oral and Maxillofacial Surgery"/>
    <s v="Dr Dummy 08"/>
    <d v="2026-08-25T09:55:00"/>
    <d v="2026-08-25T10:55:00"/>
    <m/>
    <m/>
    <n v="1"/>
    <s v="AUGUST-26-dummy-data.xlsx"/>
    <b v="0"/>
    <m/>
  </r>
  <r>
    <x v="2"/>
    <x v="0"/>
    <x v="20"/>
    <x v="6"/>
    <x v="2"/>
    <x v="0"/>
    <x v="0"/>
    <x v="3"/>
    <x v="1"/>
    <n v="1"/>
    <s v="St Sty Day Procedure Unit"/>
    <d v="2026-08-25T00:00:00"/>
    <d v="2026-08-25T08:00:00"/>
    <d v="2026-08-25T15:00:00"/>
    <s v="931498170247"/>
    <s v="746317"/>
    <s v="Surgical tooth extraction"/>
    <s v="Local anaesthetic infiltration"/>
    <s v="Oral and Maxillofacial Surgery"/>
    <s v="Dr Dummy 08"/>
    <d v="2026-08-25T08:08:00"/>
    <d v="2026-08-25T09:08:00"/>
    <m/>
    <m/>
    <n v="1"/>
    <s v="AUGUST-26-dummy-data.xlsx"/>
    <b v="0"/>
    <m/>
  </r>
  <r>
    <x v="2"/>
    <x v="0"/>
    <x v="20"/>
    <x v="6"/>
    <x v="2"/>
    <x v="0"/>
    <x v="0"/>
    <x v="3"/>
    <x v="1"/>
    <n v="1"/>
    <s v="St Sty Day Procedure Unit"/>
    <d v="2026-08-25T00:00:00"/>
    <d v="2026-08-25T08:00:00"/>
    <d v="2026-08-25T15:00:00"/>
    <s v="967614326834"/>
    <s v="882947"/>
    <s v="Wisdom tooth extraction"/>
    <m/>
    <s v="Oral and Maxillofacial Surgery"/>
    <s v="Dr Dummy 08"/>
    <d v="2026-08-25T11:32:00"/>
    <d v="2026-08-25T12:33:00"/>
    <m/>
    <m/>
    <n v="1"/>
    <s v="AUGUST-26-dummy-data.xlsx"/>
    <b v="0"/>
    <m/>
  </r>
  <r>
    <x v="2"/>
    <x v="0"/>
    <x v="20"/>
    <x v="6"/>
    <x v="2"/>
    <x v="0"/>
    <x v="0"/>
    <x v="3"/>
    <x v="1"/>
    <n v="1"/>
    <s v="St Sty Day Procedure Unit"/>
    <d v="2026-08-25T00:00:00"/>
    <d v="2026-08-25T08:00:00"/>
    <d v="2026-08-25T15:00:00"/>
    <s v="978651895769"/>
    <s v="911238"/>
    <s v="Oral lesion biopsy"/>
    <s v="Wound closure"/>
    <s v="Oral and Maxillofacial Surgery"/>
    <s v="Dr Dummy 08"/>
    <d v="2026-08-25T13:18:00"/>
    <d v="2026-08-25T14:38:00"/>
    <m/>
    <m/>
    <n v="1"/>
    <s v="AUGUST-26-dummy-data.xlsx"/>
    <b v="0"/>
    <m/>
  </r>
  <r>
    <x v="2"/>
    <x v="0"/>
    <x v="20"/>
    <x v="7"/>
    <x v="0"/>
    <x v="0"/>
    <x v="0"/>
    <x v="0"/>
    <x v="0"/>
    <n v="1"/>
    <s v="St Sty Day Procedure Unit"/>
    <d v="2026-06-01T00:00:00"/>
    <d v="2026-06-01T08:00:00"/>
    <d v="2026-06-01T16:00:00"/>
    <m/>
    <m/>
    <m/>
    <m/>
    <m/>
    <m/>
    <m/>
    <m/>
    <n v="4"/>
    <n v="0"/>
    <n v="4"/>
    <s v="JUNE-26-dummy-data.xlsx"/>
    <b v="0"/>
    <n v="0"/>
  </r>
  <r>
    <x v="2"/>
    <x v="0"/>
    <x v="20"/>
    <x v="7"/>
    <x v="0"/>
    <x v="0"/>
    <x v="0"/>
    <x v="0"/>
    <x v="1"/>
    <n v="1"/>
    <s v="St Sty Day Procedure Unit"/>
    <d v="2026-06-01T00:00:00"/>
    <d v="2026-06-01T08:00:00"/>
    <d v="2026-06-01T16:00:00"/>
    <s v="649513941397"/>
    <s v="60050736"/>
    <s v="Diagnostic laparoscopy"/>
    <m/>
    <s v="Gynaecology"/>
    <s v="Dr Dummy 23"/>
    <d v="2026-06-01T12:02:00"/>
    <d v="2026-06-01T13:39:00"/>
    <m/>
    <m/>
    <n v="1"/>
    <s v="JUNE-26-dummy-data.xlsx"/>
    <b v="0"/>
    <m/>
  </r>
  <r>
    <x v="2"/>
    <x v="0"/>
    <x v="20"/>
    <x v="7"/>
    <x v="0"/>
    <x v="0"/>
    <x v="0"/>
    <x v="0"/>
    <x v="1"/>
    <n v="1"/>
    <s v="St Sty Day Procedure Unit"/>
    <d v="2026-06-01T00:00:00"/>
    <d v="2026-06-01T08:00:00"/>
    <d v="2026-06-01T16:00:00"/>
    <s v="676875910115"/>
    <s v="60293678"/>
    <s v="Diagnostic laparoscopy"/>
    <m/>
    <s v="Gynaecology"/>
    <s v="Dr Dummy 23"/>
    <d v="2026-06-01T10:11:00"/>
    <d v="2026-06-01T11:31:00"/>
    <m/>
    <m/>
    <n v="1"/>
    <s v="JUNE-26-dummy-data.xlsx"/>
    <b v="0"/>
    <m/>
  </r>
  <r>
    <x v="2"/>
    <x v="0"/>
    <x v="20"/>
    <x v="7"/>
    <x v="0"/>
    <x v="0"/>
    <x v="0"/>
    <x v="0"/>
    <x v="1"/>
    <n v="1"/>
    <s v="St Sty Day Procedure Unit"/>
    <d v="2026-06-01T00:00:00"/>
    <d v="2026-06-01T08:00:00"/>
    <d v="2026-06-01T16:00:00"/>
    <s v="677294071343"/>
    <s v="60113134"/>
    <s v="Cervical polypectomy"/>
    <m/>
    <s v="Gynaecology"/>
    <s v="Dr Dummy 23"/>
    <d v="2026-06-01T14:09:00"/>
    <d v="2026-06-01T15:37:00"/>
    <m/>
    <m/>
    <n v="1"/>
    <s v="JUNE-26-dummy-data.xlsx"/>
    <b v="0"/>
    <m/>
  </r>
  <r>
    <x v="2"/>
    <x v="0"/>
    <x v="20"/>
    <x v="7"/>
    <x v="0"/>
    <x v="0"/>
    <x v="0"/>
    <x v="0"/>
    <x v="1"/>
    <n v="1"/>
    <s v="St Sty Day Procedure Unit"/>
    <d v="2026-06-01T00:00:00"/>
    <d v="2026-06-01T08:00:00"/>
    <d v="2026-06-01T16:00:00"/>
    <s v="687099665914"/>
    <s v="60285043"/>
    <s v="Cervical polypectomy"/>
    <m/>
    <s v="Gynaecology"/>
    <s v="Dr Dummy 23"/>
    <d v="2026-06-01T08:04:00"/>
    <d v="2026-06-01T09:29:00"/>
    <m/>
    <m/>
    <n v="1"/>
    <s v="JUNE-26-dummy-data.xlsx"/>
    <b v="0"/>
    <m/>
  </r>
  <r>
    <x v="2"/>
    <x v="0"/>
    <x v="20"/>
    <x v="7"/>
    <x v="0"/>
    <x v="0"/>
    <x v="0"/>
    <x v="1"/>
    <x v="0"/>
    <n v="1"/>
    <s v="St Sty Day Procedure Unit"/>
    <d v="2026-06-02T00:00:00"/>
    <d v="2026-06-02T08:30:00"/>
    <d v="2026-06-02T16:30:00"/>
    <m/>
    <m/>
    <m/>
    <m/>
    <m/>
    <m/>
    <m/>
    <m/>
    <n v="4"/>
    <n v="0"/>
    <n v="4"/>
    <s v="JUNE-26-dummy-data.xlsx"/>
    <b v="0"/>
    <n v="0"/>
  </r>
  <r>
    <x v="2"/>
    <x v="0"/>
    <x v="20"/>
    <x v="7"/>
    <x v="0"/>
    <x v="0"/>
    <x v="0"/>
    <x v="1"/>
    <x v="1"/>
    <n v="1"/>
    <s v="St Sty Day Procedure Unit"/>
    <d v="2026-06-02T00:00:00"/>
    <d v="2026-06-02T08:30:00"/>
    <d v="2026-06-02T16:30:00"/>
    <s v="646447579864"/>
    <s v="60244445"/>
    <s v="Flexible cystoscopy"/>
    <m/>
    <s v="Urology"/>
    <s v="Dr Dummy 18"/>
    <d v="2026-06-02T08:33:00"/>
    <d v="2026-06-02T10:00:00"/>
    <m/>
    <m/>
    <n v="1"/>
    <s v="JUNE-26-dummy-data.xlsx"/>
    <b v="0"/>
    <m/>
  </r>
  <r>
    <x v="2"/>
    <x v="0"/>
    <x v="20"/>
    <x v="7"/>
    <x v="0"/>
    <x v="0"/>
    <x v="0"/>
    <x v="1"/>
    <x v="1"/>
    <n v="1"/>
    <s v="St Sty Day Procedure Unit"/>
    <d v="2026-06-02T00:00:00"/>
    <d v="2026-06-02T08:30:00"/>
    <d v="2026-06-02T16:30:00"/>
    <s v="672440505515"/>
    <s v="60168155"/>
    <s v="Circumcision"/>
    <s v="Wound dressing"/>
    <s v="Urology"/>
    <s v="Dr Dummy 18"/>
    <d v="2026-06-02T10:42:00"/>
    <d v="2026-06-02T12:19:00"/>
    <m/>
    <m/>
    <n v="1"/>
    <s v="JUNE-26-dummy-data.xlsx"/>
    <b v="0"/>
    <m/>
  </r>
  <r>
    <x v="2"/>
    <x v="0"/>
    <x v="20"/>
    <x v="7"/>
    <x v="0"/>
    <x v="0"/>
    <x v="0"/>
    <x v="1"/>
    <x v="1"/>
    <n v="1"/>
    <s v="St Sty Day Procedure Unit"/>
    <d v="2026-06-02T00:00:00"/>
    <d v="2026-06-02T08:30:00"/>
    <d v="2026-06-02T16:30:00"/>
    <s v="692601657471"/>
    <s v="60292532"/>
    <s v="Flexible cystoscopy"/>
    <m/>
    <s v="Urology"/>
    <s v="Dr Dummy 18"/>
    <d v="2026-06-02T12:40:00"/>
    <d v="2026-06-02T13:52:00"/>
    <m/>
    <m/>
    <n v="1"/>
    <s v="JUNE-26-dummy-data.xlsx"/>
    <b v="0"/>
    <m/>
  </r>
  <r>
    <x v="2"/>
    <x v="0"/>
    <x v="20"/>
    <x v="7"/>
    <x v="0"/>
    <x v="0"/>
    <x v="0"/>
    <x v="1"/>
    <x v="1"/>
    <n v="1"/>
    <s v="St Sty Day Procedure Unit"/>
    <d v="2026-06-02T00:00:00"/>
    <d v="2026-06-02T08:30:00"/>
    <d v="2026-06-02T16:30:00"/>
    <s v="698312847315"/>
    <s v="60047357"/>
    <s v="Bladder biopsy"/>
    <m/>
    <s v="Urology"/>
    <s v="Dr Dummy 18"/>
    <d v="2026-06-02T14:34:00"/>
    <d v="2026-06-02T16:05:00"/>
    <m/>
    <m/>
    <n v="1"/>
    <s v="JUNE-26-dummy-data.xlsx"/>
    <b v="0"/>
    <m/>
  </r>
  <r>
    <x v="2"/>
    <x v="0"/>
    <x v="20"/>
    <x v="7"/>
    <x v="0"/>
    <x v="0"/>
    <x v="0"/>
    <x v="1"/>
    <x v="0"/>
    <n v="1"/>
    <s v="St Sty Day Procedure Unit"/>
    <d v="2026-06-08T00:00:00"/>
    <d v="2026-06-08T07:30:00"/>
    <d v="2026-06-08T15:30:00"/>
    <m/>
    <m/>
    <m/>
    <m/>
    <m/>
    <m/>
    <m/>
    <m/>
    <n v="4"/>
    <n v="0"/>
    <n v="4"/>
    <s v="JUNE-26-dummy-data.xlsx"/>
    <b v="0"/>
    <n v="0"/>
  </r>
  <r>
    <x v="2"/>
    <x v="0"/>
    <x v="20"/>
    <x v="7"/>
    <x v="0"/>
    <x v="0"/>
    <x v="0"/>
    <x v="1"/>
    <x v="1"/>
    <n v="1"/>
    <s v="St Sty Day Procedure Unit"/>
    <d v="2026-06-08T00:00:00"/>
    <d v="2026-06-08T07:30:00"/>
    <d v="2026-06-08T15:30:00"/>
    <s v="646900429320"/>
    <s v="60182164"/>
    <s v="Bladder biopsy"/>
    <s v="Wound closure"/>
    <s v="Urology"/>
    <s v="Dr Dummy 20"/>
    <d v="2026-06-08T07:37:00"/>
    <d v="2026-06-08T09:09:00"/>
    <m/>
    <m/>
    <n v="1"/>
    <s v="JUNE-26-dummy-data.xlsx"/>
    <b v="0"/>
    <m/>
  </r>
  <r>
    <x v="2"/>
    <x v="0"/>
    <x v="20"/>
    <x v="7"/>
    <x v="0"/>
    <x v="0"/>
    <x v="0"/>
    <x v="1"/>
    <x v="1"/>
    <n v="1"/>
    <s v="St Sty Day Procedure Unit"/>
    <d v="2026-06-08T00:00:00"/>
    <d v="2026-06-08T07:30:00"/>
    <d v="2026-06-08T15:30:00"/>
    <s v="660465701482"/>
    <s v="60286103"/>
    <s v="Flexible cystoscopy"/>
    <m/>
    <s v="Urology"/>
    <s v="Dr Dummy 20"/>
    <d v="2026-06-08T09:33:00"/>
    <d v="2026-06-08T11:13:00"/>
    <m/>
    <m/>
    <n v="1"/>
    <s v="JUNE-26-dummy-data.xlsx"/>
    <b v="0"/>
    <m/>
  </r>
  <r>
    <x v="2"/>
    <x v="0"/>
    <x v="20"/>
    <x v="7"/>
    <x v="0"/>
    <x v="0"/>
    <x v="0"/>
    <x v="1"/>
    <x v="1"/>
    <n v="1"/>
    <s v="St Sty Day Procedure Unit"/>
    <d v="2026-06-08T00:00:00"/>
    <d v="2026-06-08T07:30:00"/>
    <d v="2026-06-08T15:30:00"/>
    <s v="666665981150"/>
    <s v="60047647"/>
    <s v="Ureteroscopy"/>
    <m/>
    <s v="Urology"/>
    <s v="Dr Dummy 20"/>
    <d v="2026-06-08T13:33:00"/>
    <d v="2026-06-08T14:47:00"/>
    <m/>
    <m/>
    <n v="1"/>
    <s v="JUNE-26-dummy-data.xlsx"/>
    <b v="0"/>
    <m/>
  </r>
  <r>
    <x v="2"/>
    <x v="0"/>
    <x v="20"/>
    <x v="7"/>
    <x v="0"/>
    <x v="0"/>
    <x v="0"/>
    <x v="1"/>
    <x v="1"/>
    <n v="1"/>
    <s v="St Sty Day Procedure Unit"/>
    <d v="2026-06-08T00:00:00"/>
    <d v="2026-06-08T07:30:00"/>
    <d v="2026-06-08T15:30:00"/>
    <s v="692220830916"/>
    <s v="60006568"/>
    <s v="Ureteroscopy"/>
    <m/>
    <s v="Urology"/>
    <s v="Dr Dummy 20"/>
    <d v="2026-06-08T11:36:00"/>
    <d v="2026-06-08T13:04:00"/>
    <m/>
    <m/>
    <n v="1"/>
    <s v="JUNE-26-dummy-data.xlsx"/>
    <b v="0"/>
    <m/>
  </r>
  <r>
    <x v="2"/>
    <x v="0"/>
    <x v="20"/>
    <x v="7"/>
    <x v="0"/>
    <x v="0"/>
    <x v="0"/>
    <x v="1"/>
    <x v="0"/>
    <n v="1"/>
    <s v="St Sty Day Procedure Unit"/>
    <d v="2026-06-14T00:00:00"/>
    <d v="2026-06-14T08:30:00"/>
    <d v="2026-06-14T16:30:00"/>
    <m/>
    <m/>
    <m/>
    <m/>
    <m/>
    <m/>
    <m/>
    <m/>
    <n v="4"/>
    <n v="0"/>
    <n v="4"/>
    <s v="JUNE-26-dummy-data.xlsx"/>
    <b v="0"/>
    <n v="0"/>
  </r>
  <r>
    <x v="2"/>
    <x v="0"/>
    <x v="20"/>
    <x v="7"/>
    <x v="0"/>
    <x v="0"/>
    <x v="0"/>
    <x v="1"/>
    <x v="1"/>
    <n v="1"/>
    <s v="St Sty Day Procedure Unit"/>
    <d v="2026-06-14T00:00:00"/>
    <d v="2026-06-14T08:30:00"/>
    <d v="2026-06-14T16:30:00"/>
    <s v="607053839438"/>
    <s v="60047094"/>
    <s v="Ureteric stent insertion"/>
    <m/>
    <s v="Urology"/>
    <s v="Dr Dummy 12"/>
    <d v="2026-06-14T10:38:00"/>
    <d v="2026-06-14T11:48:00"/>
    <m/>
    <m/>
    <n v="1"/>
    <s v="JUNE-26-dummy-data.xlsx"/>
    <b v="0"/>
    <m/>
  </r>
  <r>
    <x v="2"/>
    <x v="0"/>
    <x v="20"/>
    <x v="7"/>
    <x v="0"/>
    <x v="0"/>
    <x v="0"/>
    <x v="1"/>
    <x v="1"/>
    <n v="1"/>
    <s v="St Sty Day Procedure Unit"/>
    <d v="2026-06-14T00:00:00"/>
    <d v="2026-06-14T08:30:00"/>
    <d v="2026-06-14T16:30:00"/>
    <s v="671694023068"/>
    <s v="60052066"/>
    <s v="Bladder biopsy"/>
    <m/>
    <s v="Urology"/>
    <s v="Dr Dummy 12"/>
    <d v="2026-06-14T14:42:00"/>
    <d v="2026-06-14T15:56:00"/>
    <m/>
    <m/>
    <n v="1"/>
    <s v="JUNE-26-dummy-data.xlsx"/>
    <b v="0"/>
    <m/>
  </r>
  <r>
    <x v="2"/>
    <x v="0"/>
    <x v="20"/>
    <x v="7"/>
    <x v="0"/>
    <x v="0"/>
    <x v="0"/>
    <x v="1"/>
    <x v="1"/>
    <n v="1"/>
    <s v="St Sty Day Procedure Unit"/>
    <d v="2026-06-14T00:00:00"/>
    <d v="2026-06-14T08:30:00"/>
    <d v="2026-06-14T16:30:00"/>
    <s v="680924854636"/>
    <s v="60201814"/>
    <s v="Ureteric stent insertion"/>
    <s v="Local anaesthetic infiltration"/>
    <s v="Urology"/>
    <s v="Dr Dummy 12"/>
    <d v="2026-06-14T12:36:00"/>
    <d v="2026-06-14T13:55:00"/>
    <m/>
    <m/>
    <n v="1"/>
    <s v="JUNE-26-dummy-data.xlsx"/>
    <b v="0"/>
    <m/>
  </r>
  <r>
    <x v="2"/>
    <x v="0"/>
    <x v="20"/>
    <x v="7"/>
    <x v="0"/>
    <x v="0"/>
    <x v="0"/>
    <x v="1"/>
    <x v="1"/>
    <n v="1"/>
    <s v="St Sty Day Procedure Unit"/>
    <d v="2026-06-14T00:00:00"/>
    <d v="2026-06-14T08:30:00"/>
    <d v="2026-06-14T16:30:00"/>
    <s v="695878667220"/>
    <s v="60186489"/>
    <s v="Ureteroscopy"/>
    <m/>
    <s v="Urology"/>
    <s v="Dr Dummy 12"/>
    <d v="2026-06-14T08:36:00"/>
    <d v="2026-06-14T10:06:00"/>
    <m/>
    <m/>
    <n v="1"/>
    <s v="JUNE-26-dummy-data.xlsx"/>
    <b v="0"/>
    <m/>
  </r>
  <r>
    <x v="2"/>
    <x v="0"/>
    <x v="20"/>
    <x v="7"/>
    <x v="0"/>
    <x v="0"/>
    <x v="0"/>
    <x v="2"/>
    <x v="0"/>
    <n v="1"/>
    <s v="St Sty Day Procedure Unit"/>
    <d v="2026-06-17T00:00:00"/>
    <d v="2026-06-17T09:00:00"/>
    <d v="2026-06-17T17:00:00"/>
    <m/>
    <m/>
    <m/>
    <m/>
    <m/>
    <m/>
    <m/>
    <m/>
    <n v="4"/>
    <n v="0"/>
    <n v="4"/>
    <s v="JUNE-26-dummy-data.xlsx"/>
    <b v="0"/>
    <n v="0"/>
  </r>
  <r>
    <x v="2"/>
    <x v="0"/>
    <x v="20"/>
    <x v="7"/>
    <x v="0"/>
    <x v="0"/>
    <x v="0"/>
    <x v="2"/>
    <x v="1"/>
    <n v="1"/>
    <s v="St Sty Day Procedure Unit"/>
    <d v="2026-06-17T00:00:00"/>
    <d v="2026-06-17T09:00:00"/>
    <d v="2026-06-17T17:00:00"/>
    <s v="609190050372"/>
    <s v="60276610"/>
    <s v="Septoplasty"/>
    <m/>
    <s v="ENT"/>
    <s v="Dr Dummy 13"/>
    <d v="2026-06-17T11:11:00"/>
    <d v="2026-06-17T12:48:00"/>
    <m/>
    <m/>
    <n v="1"/>
    <s v="JUNE-26-dummy-data.xlsx"/>
    <b v="0"/>
    <m/>
  </r>
  <r>
    <x v="2"/>
    <x v="0"/>
    <x v="20"/>
    <x v="7"/>
    <x v="0"/>
    <x v="0"/>
    <x v="0"/>
    <x v="2"/>
    <x v="1"/>
    <n v="1"/>
    <s v="St Sty Day Procedure Unit"/>
    <d v="2026-06-17T00:00:00"/>
    <d v="2026-06-17T09:00:00"/>
    <d v="2026-06-17T17:00:00"/>
    <s v="645920358621"/>
    <s v="60025623"/>
    <s v="Adenoidectomy"/>
    <m/>
    <s v="ENT"/>
    <s v="Dr Dummy 13"/>
    <d v="2026-06-17T15:08:00"/>
    <d v="2026-06-17T16:13:00"/>
    <m/>
    <m/>
    <n v="1"/>
    <s v="JUNE-26-dummy-data.xlsx"/>
    <b v="0"/>
    <m/>
  </r>
  <r>
    <x v="2"/>
    <x v="0"/>
    <x v="20"/>
    <x v="7"/>
    <x v="0"/>
    <x v="0"/>
    <x v="0"/>
    <x v="2"/>
    <x v="1"/>
    <n v="1"/>
    <s v="St Sty Day Procedure Unit"/>
    <d v="2026-06-17T00:00:00"/>
    <d v="2026-06-17T09:00:00"/>
    <d v="2026-06-17T17:00:00"/>
    <s v="655821114009"/>
    <s v="60190213"/>
    <s v="Septoplasty"/>
    <s v="Wound dressing"/>
    <s v="ENT"/>
    <s v="Dr Dummy 13"/>
    <d v="2026-06-17T09:10:00"/>
    <d v="2026-06-17T10:20:00"/>
    <m/>
    <m/>
    <n v="1"/>
    <s v="JUNE-26-dummy-data.xlsx"/>
    <b v="0"/>
    <m/>
  </r>
  <r>
    <x v="2"/>
    <x v="0"/>
    <x v="20"/>
    <x v="7"/>
    <x v="0"/>
    <x v="0"/>
    <x v="0"/>
    <x v="2"/>
    <x v="1"/>
    <n v="1"/>
    <s v="St Sty Day Procedure Unit"/>
    <d v="2026-06-17T00:00:00"/>
    <d v="2026-06-17T09:00:00"/>
    <d v="2026-06-17T17:00:00"/>
    <s v="686186966345"/>
    <s v="60251293"/>
    <s v="Adenoidectomy"/>
    <s v="Local anaesthetic infiltration"/>
    <s v="ENT"/>
    <s v="Dr Dummy 13"/>
    <d v="2026-06-17T13:04:00"/>
    <d v="2026-06-17T14:19:00"/>
    <m/>
    <m/>
    <n v="1"/>
    <s v="JUNE-26-dummy-data.xlsx"/>
    <b v="0"/>
    <m/>
  </r>
  <r>
    <x v="2"/>
    <x v="0"/>
    <x v="20"/>
    <x v="7"/>
    <x v="0"/>
    <x v="0"/>
    <x v="0"/>
    <x v="0"/>
    <x v="0"/>
    <n v="1"/>
    <s v="St Sty Day Procedure Unit"/>
    <d v="2026-06-18T00:00:00"/>
    <d v="2026-06-18T07:30:00"/>
    <d v="2026-06-18T15:30:00"/>
    <m/>
    <m/>
    <m/>
    <m/>
    <m/>
    <m/>
    <m/>
    <m/>
    <n v="4"/>
    <n v="0"/>
    <n v="4"/>
    <s v="JUNE-26-dummy-data.xlsx"/>
    <b v="0"/>
    <n v="0"/>
  </r>
  <r>
    <x v="2"/>
    <x v="0"/>
    <x v="20"/>
    <x v="7"/>
    <x v="0"/>
    <x v="0"/>
    <x v="0"/>
    <x v="0"/>
    <x v="1"/>
    <n v="1"/>
    <s v="St Sty Day Procedure Unit"/>
    <d v="2026-06-18T00:00:00"/>
    <d v="2026-06-18T07:30:00"/>
    <d v="2026-06-18T15:30:00"/>
    <s v="619369618198"/>
    <s v="60112017"/>
    <s v="Cervical polypectomy"/>
    <m/>
    <s v="Gynaecology"/>
    <s v="Dr Dummy 06"/>
    <d v="2026-06-18T13:35:00"/>
    <d v="2026-06-18T15:04:00"/>
    <m/>
    <m/>
    <n v="1"/>
    <s v="JUNE-26-dummy-data.xlsx"/>
    <b v="0"/>
    <m/>
  </r>
  <r>
    <x v="2"/>
    <x v="0"/>
    <x v="20"/>
    <x v="7"/>
    <x v="0"/>
    <x v="0"/>
    <x v="0"/>
    <x v="0"/>
    <x v="1"/>
    <n v="1"/>
    <s v="St Sty Day Procedure Unit"/>
    <d v="2026-06-18T00:00:00"/>
    <d v="2026-06-18T07:30:00"/>
    <d v="2026-06-18T15:30:00"/>
    <s v="638992048799"/>
    <s v="60190906"/>
    <s v="Cervical polypectomy"/>
    <m/>
    <s v="Gynaecology"/>
    <s v="Dr Dummy 06"/>
    <d v="2026-06-18T09:41:00"/>
    <d v="2026-06-18T10:54:00"/>
    <m/>
    <m/>
    <n v="1"/>
    <s v="JUNE-26-dummy-data.xlsx"/>
    <b v="0"/>
    <m/>
  </r>
  <r>
    <x v="2"/>
    <x v="0"/>
    <x v="20"/>
    <x v="7"/>
    <x v="0"/>
    <x v="0"/>
    <x v="0"/>
    <x v="0"/>
    <x v="1"/>
    <n v="1"/>
    <s v="St Sty Day Procedure Unit"/>
    <d v="2026-06-18T00:00:00"/>
    <d v="2026-06-18T07:30:00"/>
    <d v="2026-06-18T15:30:00"/>
    <s v="656464826245"/>
    <s v="60115540"/>
    <s v="Endometrial biopsy"/>
    <s v="Wound dressing"/>
    <s v="Gynaecology"/>
    <s v="Dr Dummy 06"/>
    <d v="2026-06-18T07:42:00"/>
    <d v="2026-06-18T09:14:00"/>
    <m/>
    <m/>
    <n v="1"/>
    <s v="JUNE-26-dummy-data.xlsx"/>
    <b v="0"/>
    <m/>
  </r>
  <r>
    <x v="2"/>
    <x v="0"/>
    <x v="20"/>
    <x v="7"/>
    <x v="0"/>
    <x v="0"/>
    <x v="0"/>
    <x v="0"/>
    <x v="1"/>
    <n v="1"/>
    <s v="St Sty Day Procedure Unit"/>
    <d v="2026-06-18T00:00:00"/>
    <d v="2026-06-18T07:30:00"/>
    <d v="2026-06-18T15:30:00"/>
    <s v="659432577527"/>
    <s v="60104149"/>
    <s v="Hysteroscopy"/>
    <s v="Diagnostic examination"/>
    <s v="Gynaecology"/>
    <s v="Dr Dummy 06"/>
    <d v="2026-06-18T11:37:00"/>
    <d v="2026-06-18T13:10:00"/>
    <m/>
    <m/>
    <n v="1"/>
    <s v="JUNE-26-dummy-data.xlsx"/>
    <b v="0"/>
    <m/>
  </r>
  <r>
    <x v="2"/>
    <x v="0"/>
    <x v="20"/>
    <x v="7"/>
    <x v="0"/>
    <x v="0"/>
    <x v="0"/>
    <x v="5"/>
    <x v="0"/>
    <n v="1"/>
    <s v="St Sty Day Procedure Unit"/>
    <d v="2026-06-20T00:00:00"/>
    <d v="2026-06-20T09:00:00"/>
    <d v="2026-06-20T17:00:00"/>
    <m/>
    <m/>
    <m/>
    <m/>
    <m/>
    <m/>
    <m/>
    <m/>
    <n v="4"/>
    <n v="0"/>
    <n v="4"/>
    <s v="JUNE-26-dummy-data.xlsx"/>
    <b v="0"/>
    <n v="0"/>
  </r>
  <r>
    <x v="2"/>
    <x v="0"/>
    <x v="20"/>
    <x v="7"/>
    <x v="0"/>
    <x v="0"/>
    <x v="0"/>
    <x v="5"/>
    <x v="1"/>
    <n v="1"/>
    <s v="St Sty Day Procedure Unit"/>
    <d v="2026-06-20T00:00:00"/>
    <d v="2026-06-20T09:00:00"/>
    <d v="2026-06-20T17:00:00"/>
    <s v="616909606149"/>
    <s v="60257347"/>
    <s v="Cataract extraction with lens implant"/>
    <s v="Wound dressing"/>
    <s v="Ophthalmology"/>
    <s v="Dr Dummy 20"/>
    <d v="2026-06-20T11:03:00"/>
    <d v="2026-06-20T12:19:00"/>
    <m/>
    <m/>
    <n v="1"/>
    <s v="JUNE-26-dummy-data.xlsx"/>
    <b v="0"/>
    <m/>
  </r>
  <r>
    <x v="2"/>
    <x v="0"/>
    <x v="20"/>
    <x v="7"/>
    <x v="0"/>
    <x v="0"/>
    <x v="0"/>
    <x v="5"/>
    <x v="1"/>
    <n v="1"/>
    <s v="St Sty Day Procedure Unit"/>
    <d v="2026-06-20T00:00:00"/>
    <d v="2026-06-20T09:00:00"/>
    <d v="2026-06-20T17:00:00"/>
    <s v="619374524010"/>
    <s v="60009555"/>
    <s v="Cataract extraction with lens implant"/>
    <m/>
    <s v="Ophthalmology"/>
    <s v="Dr Dummy 20"/>
    <d v="2026-06-20T09:06:00"/>
    <d v="2026-06-20T10:11:00"/>
    <m/>
    <m/>
    <n v="1"/>
    <s v="JUNE-26-dummy-data.xlsx"/>
    <b v="0"/>
    <m/>
  </r>
  <r>
    <x v="2"/>
    <x v="0"/>
    <x v="20"/>
    <x v="7"/>
    <x v="0"/>
    <x v="0"/>
    <x v="0"/>
    <x v="5"/>
    <x v="1"/>
    <n v="1"/>
    <s v="St Sty Day Procedure Unit"/>
    <d v="2026-06-20T00:00:00"/>
    <d v="2026-06-20T09:00:00"/>
    <d v="2026-06-20T17:00:00"/>
    <s v="620302865397"/>
    <s v="60151900"/>
    <s v="Cataract extraction with lens implant"/>
    <m/>
    <s v="Ophthalmology"/>
    <s v="Dr Dummy 20"/>
    <d v="2026-06-20T13:10:00"/>
    <d v="2026-06-20T14:39:00"/>
    <m/>
    <m/>
    <n v="1"/>
    <s v="JUNE-26-dummy-data.xlsx"/>
    <b v="0"/>
    <m/>
  </r>
  <r>
    <x v="2"/>
    <x v="0"/>
    <x v="20"/>
    <x v="7"/>
    <x v="0"/>
    <x v="0"/>
    <x v="0"/>
    <x v="5"/>
    <x v="1"/>
    <n v="1"/>
    <s v="St Sty Day Procedure Unit"/>
    <d v="2026-06-20T00:00:00"/>
    <d v="2026-06-20T09:00:00"/>
    <d v="2026-06-20T17:00:00"/>
    <s v="649911510128"/>
    <s v="60240014"/>
    <s v="Cataract extraction with lens implant"/>
    <m/>
    <s v="Ophthalmology"/>
    <s v="Dr Dummy 20"/>
    <d v="2026-06-20T15:04:00"/>
    <d v="2026-06-20T16:28:00"/>
    <m/>
    <m/>
    <n v="1"/>
    <s v="JUNE-26-dummy-data.xlsx"/>
    <b v="0"/>
    <m/>
  </r>
  <r>
    <x v="2"/>
    <x v="0"/>
    <x v="20"/>
    <x v="7"/>
    <x v="0"/>
    <x v="0"/>
    <x v="0"/>
    <x v="5"/>
    <x v="0"/>
    <n v="1"/>
    <s v="St Sty Day Procedure Unit"/>
    <d v="2026-06-22T00:00:00"/>
    <d v="2026-06-22T09:00:00"/>
    <d v="2026-06-22T17:00:00"/>
    <m/>
    <m/>
    <m/>
    <m/>
    <m/>
    <m/>
    <m/>
    <m/>
    <n v="4"/>
    <n v="0"/>
    <n v="4"/>
    <s v="JUNE-26-dummy-data.xlsx"/>
    <b v="0"/>
    <n v="0"/>
  </r>
  <r>
    <x v="2"/>
    <x v="0"/>
    <x v="20"/>
    <x v="7"/>
    <x v="0"/>
    <x v="0"/>
    <x v="0"/>
    <x v="5"/>
    <x v="1"/>
    <n v="1"/>
    <s v="St Sty Day Procedure Unit"/>
    <d v="2026-06-22T00:00:00"/>
    <d v="2026-06-22T09:00:00"/>
    <d v="2026-06-22T17:00:00"/>
    <s v="648494340688"/>
    <s v="60198125"/>
    <s v="Cataract extraction with lens implant"/>
    <m/>
    <s v="Ophthalmology"/>
    <s v="Dr Dummy 11"/>
    <d v="2026-06-22T15:08:00"/>
    <d v="2026-06-22T16:29:00"/>
    <m/>
    <m/>
    <n v="1"/>
    <s v="JUNE-26-dummy-data.xlsx"/>
    <b v="0"/>
    <m/>
  </r>
  <r>
    <x v="2"/>
    <x v="0"/>
    <x v="20"/>
    <x v="7"/>
    <x v="0"/>
    <x v="0"/>
    <x v="0"/>
    <x v="5"/>
    <x v="1"/>
    <n v="1"/>
    <s v="St Sty Day Procedure Unit"/>
    <d v="2026-06-22T00:00:00"/>
    <d v="2026-06-22T09:00:00"/>
    <d v="2026-06-22T17:00:00"/>
    <s v="652110634580"/>
    <s v="60232898"/>
    <s v="Pterygium excision"/>
    <m/>
    <s v="Ophthalmology"/>
    <s v="Dr Dummy 11"/>
    <d v="2026-06-22T11:09:00"/>
    <d v="2026-06-22T12:27:00"/>
    <m/>
    <m/>
    <n v="1"/>
    <s v="JUNE-26-dummy-data.xlsx"/>
    <b v="0"/>
    <m/>
  </r>
  <r>
    <x v="2"/>
    <x v="0"/>
    <x v="20"/>
    <x v="7"/>
    <x v="0"/>
    <x v="0"/>
    <x v="0"/>
    <x v="5"/>
    <x v="1"/>
    <n v="1"/>
    <s v="St Sty Day Procedure Unit"/>
    <d v="2026-06-22T00:00:00"/>
    <d v="2026-06-22T09:00:00"/>
    <d v="2026-06-22T17:00:00"/>
    <s v="658754515298"/>
    <s v="60249551"/>
    <s v="Cataract extraction with lens implant"/>
    <m/>
    <s v="Ophthalmology"/>
    <s v="Dr Dummy 11"/>
    <d v="2026-06-22T09:10:00"/>
    <d v="2026-06-22T10:37:00"/>
    <m/>
    <m/>
    <n v="1"/>
    <s v="JUNE-26-dummy-data.xlsx"/>
    <b v="0"/>
    <m/>
  </r>
  <r>
    <x v="2"/>
    <x v="0"/>
    <x v="20"/>
    <x v="7"/>
    <x v="0"/>
    <x v="0"/>
    <x v="0"/>
    <x v="5"/>
    <x v="1"/>
    <n v="1"/>
    <s v="St Sty Day Procedure Unit"/>
    <d v="2026-06-22T00:00:00"/>
    <d v="2026-06-22T09:00:00"/>
    <d v="2026-06-22T17:00:00"/>
    <s v="682874777935"/>
    <s v="60190053"/>
    <s v="Cataract extraction with lens implant"/>
    <m/>
    <s v="Ophthalmology"/>
    <s v="Dr Dummy 11"/>
    <d v="2026-06-22T13:07:00"/>
    <d v="2026-06-22T14:46:00"/>
    <m/>
    <m/>
    <n v="1"/>
    <s v="JUNE-26-dummy-data.xlsx"/>
    <b v="0"/>
    <m/>
  </r>
  <r>
    <x v="2"/>
    <x v="0"/>
    <x v="20"/>
    <x v="7"/>
    <x v="1"/>
    <x v="0"/>
    <x v="0"/>
    <x v="4"/>
    <x v="0"/>
    <n v="1"/>
    <s v="St Sty Day Procedure Unit"/>
    <d v="2026-07-20T00:00:00"/>
    <d v="2026-07-20T07:30:00"/>
    <d v="2026-07-20T15:30:00"/>
    <m/>
    <m/>
    <m/>
    <m/>
    <m/>
    <m/>
    <m/>
    <m/>
    <n v="4"/>
    <n v="0"/>
    <n v="4"/>
    <s v="JULY-26-dummy-data.xlsx"/>
    <b v="0"/>
    <n v="0"/>
  </r>
  <r>
    <x v="2"/>
    <x v="0"/>
    <x v="20"/>
    <x v="7"/>
    <x v="1"/>
    <x v="0"/>
    <x v="0"/>
    <x v="4"/>
    <x v="1"/>
    <n v="1"/>
    <s v="St Sty Day Procedure Unit"/>
    <d v="2026-07-20T00:00:00"/>
    <d v="2026-07-20T07:30:00"/>
    <d v="2026-07-20T15:30:00"/>
    <s v="744552896520"/>
    <s v="70101065"/>
    <s v="Incision and drainage of abscess"/>
    <m/>
    <s v="General Surgery"/>
    <s v="Dr Dummy 01"/>
    <d v="2026-07-20T11:37:00"/>
    <d v="2026-07-20T12:53:00"/>
    <m/>
    <m/>
    <n v="1"/>
    <s v="JULY-26-dummy-data.xlsx"/>
    <b v="0"/>
    <m/>
  </r>
  <r>
    <x v="2"/>
    <x v="0"/>
    <x v="20"/>
    <x v="7"/>
    <x v="1"/>
    <x v="0"/>
    <x v="0"/>
    <x v="4"/>
    <x v="1"/>
    <n v="1"/>
    <s v="St Sty Day Procedure Unit"/>
    <d v="2026-07-20T00:00:00"/>
    <d v="2026-07-20T07:30:00"/>
    <d v="2026-07-20T15:30:00"/>
    <s v="782160217849"/>
    <s v="70180672"/>
    <s v="Excision of skin lesion"/>
    <s v="Diagnostic examination"/>
    <s v="General Surgery"/>
    <s v="Dr Dummy 01"/>
    <d v="2026-07-20T13:32:00"/>
    <d v="2026-07-20T14:59:00"/>
    <m/>
    <m/>
    <n v="1"/>
    <s v="JULY-26-dummy-data.xlsx"/>
    <b v="0"/>
    <m/>
  </r>
  <r>
    <x v="2"/>
    <x v="0"/>
    <x v="20"/>
    <x v="7"/>
    <x v="1"/>
    <x v="0"/>
    <x v="0"/>
    <x v="4"/>
    <x v="1"/>
    <n v="1"/>
    <s v="St Sty Day Procedure Unit"/>
    <d v="2026-07-20T00:00:00"/>
    <d v="2026-07-20T07:30:00"/>
    <d v="2026-07-20T15:30:00"/>
    <s v="790344876958"/>
    <s v="70089780"/>
    <s v="Incision and drainage of abscess"/>
    <m/>
    <s v="General Surgery"/>
    <s v="Dr Dummy 01"/>
    <d v="2026-07-20T09:33:00"/>
    <d v="2026-07-20T11:03:00"/>
    <m/>
    <m/>
    <n v="1"/>
    <s v="JULY-26-dummy-data.xlsx"/>
    <b v="0"/>
    <m/>
  </r>
  <r>
    <x v="2"/>
    <x v="0"/>
    <x v="20"/>
    <x v="7"/>
    <x v="1"/>
    <x v="0"/>
    <x v="0"/>
    <x v="4"/>
    <x v="1"/>
    <n v="1"/>
    <s v="St Sty Day Procedure Unit"/>
    <d v="2026-07-20T00:00:00"/>
    <d v="2026-07-20T07:30:00"/>
    <d v="2026-07-20T15:30:00"/>
    <s v="794807574873"/>
    <s v="70006525"/>
    <s v="Laparoscopic cholecystectomy"/>
    <m/>
    <s v="General Surgery"/>
    <s v="Dr Dummy 01"/>
    <d v="2026-07-20T07:32:00"/>
    <d v="2026-07-20T08:58:00"/>
    <m/>
    <m/>
    <n v="1"/>
    <s v="JULY-26-dummy-data.xlsx"/>
    <b v="0"/>
    <m/>
  </r>
  <r>
    <x v="2"/>
    <x v="0"/>
    <x v="20"/>
    <x v="7"/>
    <x v="2"/>
    <x v="0"/>
    <x v="0"/>
    <x v="4"/>
    <x v="0"/>
    <n v="1"/>
    <s v="St Sty Day Procedure Unit"/>
    <d v="2026-08-10T00:00:00"/>
    <d v="2026-08-10T09:00:00"/>
    <d v="2026-08-10T17:00:00"/>
    <m/>
    <m/>
    <m/>
    <m/>
    <m/>
    <m/>
    <m/>
    <m/>
    <n v="4"/>
    <n v="0"/>
    <n v="4"/>
    <s v="AUGUST-26-dummy-data.xlsx"/>
    <b v="0"/>
    <n v="0"/>
  </r>
  <r>
    <x v="2"/>
    <x v="0"/>
    <x v="20"/>
    <x v="7"/>
    <x v="2"/>
    <x v="0"/>
    <x v="0"/>
    <x v="4"/>
    <x v="1"/>
    <n v="1"/>
    <s v="St Sty Day Procedure Unit"/>
    <d v="2026-08-10T00:00:00"/>
    <d v="2026-08-10T09:00:00"/>
    <d v="2026-08-10T17:00:00"/>
    <s v="922683213930"/>
    <s v="700823"/>
    <s v="Incision and drainage of abscess"/>
    <m/>
    <s v="General Surgery"/>
    <s v="Dr Dummy 22"/>
    <d v="2026-08-10T09:05:00"/>
    <d v="2026-08-10T10:27:00"/>
    <m/>
    <m/>
    <n v="1"/>
    <s v="AUGUST-26-dummy-data.xlsx"/>
    <b v="0"/>
    <m/>
  </r>
  <r>
    <x v="2"/>
    <x v="0"/>
    <x v="20"/>
    <x v="7"/>
    <x v="2"/>
    <x v="0"/>
    <x v="0"/>
    <x v="4"/>
    <x v="1"/>
    <n v="1"/>
    <s v="St Sty Day Procedure Unit"/>
    <d v="2026-08-10T00:00:00"/>
    <d v="2026-08-10T09:00:00"/>
    <d v="2026-08-10T17:00:00"/>
    <s v="932593192252"/>
    <s v="720826"/>
    <s v="Laparoscopic cholecystectomy"/>
    <s v="Diagnostic examination"/>
    <s v="General Surgery"/>
    <s v="Dr Dummy 22"/>
    <d v="2026-08-10T15:07:00"/>
    <d v="2026-08-10T16:31:00"/>
    <m/>
    <m/>
    <n v="1"/>
    <s v="AUGUST-26-dummy-data.xlsx"/>
    <b v="0"/>
    <m/>
  </r>
  <r>
    <x v="2"/>
    <x v="0"/>
    <x v="20"/>
    <x v="7"/>
    <x v="2"/>
    <x v="0"/>
    <x v="0"/>
    <x v="4"/>
    <x v="1"/>
    <n v="1"/>
    <s v="St Sty Day Procedure Unit"/>
    <d v="2026-08-10T00:00:00"/>
    <d v="2026-08-10T09:00:00"/>
    <d v="2026-08-10T17:00:00"/>
    <s v="939176196511"/>
    <s v="946316"/>
    <s v="Excision of skin lesion"/>
    <m/>
    <s v="General Surgery"/>
    <s v="Dr Dummy 22"/>
    <d v="2026-08-10T13:06:00"/>
    <d v="2026-08-10T14:15:00"/>
    <m/>
    <m/>
    <n v="1"/>
    <s v="AUGUST-26-dummy-data.xlsx"/>
    <b v="0"/>
    <m/>
  </r>
  <r>
    <x v="2"/>
    <x v="0"/>
    <x v="20"/>
    <x v="7"/>
    <x v="2"/>
    <x v="0"/>
    <x v="0"/>
    <x v="4"/>
    <x v="1"/>
    <n v="1"/>
    <s v="St Sty Day Procedure Unit"/>
    <d v="2026-08-10T00:00:00"/>
    <d v="2026-08-10T09:00:00"/>
    <d v="2026-08-10T17:00:00"/>
    <s v="953241759258"/>
    <s v="888812"/>
    <s v="Laparoscopic appendicectomy"/>
    <m/>
    <s v="General Surgery"/>
    <s v="Dr Dummy 22"/>
    <d v="2026-08-10T11:07:00"/>
    <d v="2026-08-10T12:40:00"/>
    <m/>
    <m/>
    <n v="1"/>
    <s v="AUGUST-26-dummy-data.xlsx"/>
    <b v="0"/>
    <m/>
  </r>
  <r>
    <x v="2"/>
    <x v="0"/>
    <x v="20"/>
    <x v="7"/>
    <x v="2"/>
    <x v="0"/>
    <x v="0"/>
    <x v="3"/>
    <x v="0"/>
    <n v="1"/>
    <s v="St Sty Day Procedure Unit"/>
    <d v="2026-08-29T00:00:00"/>
    <d v="2026-08-29T09:00:00"/>
    <d v="2026-08-29T17:00:00"/>
    <m/>
    <m/>
    <m/>
    <m/>
    <m/>
    <m/>
    <m/>
    <m/>
    <n v="4"/>
    <n v="0"/>
    <n v="4"/>
    <s v="AUGUST-26-dummy-data.xlsx"/>
    <b v="0"/>
    <n v="0"/>
  </r>
  <r>
    <x v="2"/>
    <x v="0"/>
    <x v="20"/>
    <x v="7"/>
    <x v="2"/>
    <x v="0"/>
    <x v="0"/>
    <x v="3"/>
    <x v="1"/>
    <n v="1"/>
    <s v="St Sty Day Procedure Unit"/>
    <d v="2026-08-29T00:00:00"/>
    <d v="2026-08-29T09:00:00"/>
    <d v="2026-08-29T17:00:00"/>
    <s v="906251153116"/>
    <s v="772746"/>
    <s v="Surgical tooth extraction"/>
    <m/>
    <s v="Oral and Maxillofacial Surgery"/>
    <s v="Dr Dummy 22"/>
    <d v="2026-08-29T13:12:00"/>
    <d v="2026-08-29T14:22:00"/>
    <m/>
    <m/>
    <n v="1"/>
    <s v="AUGUST-26-dummy-data.xlsx"/>
    <b v="0"/>
    <m/>
  </r>
  <r>
    <x v="2"/>
    <x v="0"/>
    <x v="20"/>
    <x v="7"/>
    <x v="2"/>
    <x v="0"/>
    <x v="0"/>
    <x v="3"/>
    <x v="1"/>
    <n v="1"/>
    <s v="St Sty Day Procedure Unit"/>
    <d v="2026-08-29T00:00:00"/>
    <d v="2026-08-29T09:00:00"/>
    <d v="2026-08-29T17:00:00"/>
    <s v="909412097139"/>
    <s v="983791"/>
    <s v="Oral lesion biopsy"/>
    <m/>
    <s v="Oral and Maxillofacial Surgery"/>
    <s v="Dr Dummy 22"/>
    <d v="2026-08-29T15:05:00"/>
    <d v="2026-08-29T16:27:00"/>
    <m/>
    <m/>
    <n v="1"/>
    <s v="AUGUST-26-dummy-data.xlsx"/>
    <b v="0"/>
    <m/>
  </r>
  <r>
    <x v="2"/>
    <x v="0"/>
    <x v="20"/>
    <x v="7"/>
    <x v="2"/>
    <x v="0"/>
    <x v="0"/>
    <x v="3"/>
    <x v="1"/>
    <n v="1"/>
    <s v="St Sty Day Procedure Unit"/>
    <d v="2026-08-29T00:00:00"/>
    <d v="2026-08-29T09:00:00"/>
    <d v="2026-08-29T17:00:00"/>
    <s v="941439501451"/>
    <s v="729284"/>
    <s v="Wisdom tooth extraction"/>
    <s v="Wound closure"/>
    <s v="Oral and Maxillofacial Surgery"/>
    <s v="Dr Dummy 22"/>
    <d v="2026-08-29T11:10:00"/>
    <d v="2026-08-29T12:18:00"/>
    <m/>
    <m/>
    <n v="1"/>
    <s v="AUGUST-26-dummy-data.xlsx"/>
    <b v="0"/>
    <m/>
  </r>
  <r>
    <x v="2"/>
    <x v="0"/>
    <x v="20"/>
    <x v="7"/>
    <x v="2"/>
    <x v="0"/>
    <x v="0"/>
    <x v="3"/>
    <x v="1"/>
    <n v="1"/>
    <s v="St Sty Day Procedure Unit"/>
    <d v="2026-08-29T00:00:00"/>
    <d v="2026-08-29T09:00:00"/>
    <d v="2026-08-29T17:00:00"/>
    <s v="952024213293"/>
    <s v="781722"/>
    <s v="Oral lesion biopsy"/>
    <m/>
    <s v="Oral and Maxillofacial Surgery"/>
    <s v="Dr Dummy 22"/>
    <d v="2026-08-29T09:11:00"/>
    <d v="2026-08-29T10:13:00"/>
    <m/>
    <m/>
    <n v="1"/>
    <s v="AUGUST-26-dummy-data.xlsx"/>
    <b v="0"/>
    <m/>
  </r>
  <r>
    <x v="2"/>
    <x v="0"/>
    <x v="20"/>
    <x v="7"/>
    <x v="2"/>
    <x v="0"/>
    <x v="0"/>
    <x v="4"/>
    <x v="0"/>
    <n v="1"/>
    <s v="St Sty Day Procedure Unit"/>
    <d v="2026-08-31T00:00:00"/>
    <d v="2026-08-31T08:30:00"/>
    <d v="2026-08-31T16:30:00"/>
    <m/>
    <m/>
    <m/>
    <m/>
    <m/>
    <m/>
    <m/>
    <m/>
    <n v="4"/>
    <n v="0"/>
    <n v="4"/>
    <s v="AUGUST-26-dummy-data.xlsx"/>
    <b v="0"/>
    <n v="0"/>
  </r>
  <r>
    <x v="2"/>
    <x v="0"/>
    <x v="20"/>
    <x v="7"/>
    <x v="2"/>
    <x v="0"/>
    <x v="0"/>
    <x v="4"/>
    <x v="1"/>
    <n v="1"/>
    <s v="St Sty Day Procedure Unit"/>
    <d v="2026-08-31T00:00:00"/>
    <d v="2026-08-31T08:30:00"/>
    <d v="2026-08-31T16:30:00"/>
    <s v="906773806223"/>
    <s v="980232"/>
    <s v="Inguinal hernia repair"/>
    <m/>
    <s v="General Surgery"/>
    <s v="Dr Dummy 10"/>
    <d v="2026-08-31T12:32:00"/>
    <d v="2026-08-31T13:41:00"/>
    <m/>
    <m/>
    <n v="1"/>
    <s v="AUGUST-26-dummy-data.xlsx"/>
    <b v="0"/>
    <m/>
  </r>
  <r>
    <x v="2"/>
    <x v="0"/>
    <x v="20"/>
    <x v="7"/>
    <x v="2"/>
    <x v="0"/>
    <x v="0"/>
    <x v="4"/>
    <x v="1"/>
    <n v="1"/>
    <s v="St Sty Day Procedure Unit"/>
    <d v="2026-08-31T00:00:00"/>
    <d v="2026-08-31T08:30:00"/>
    <d v="2026-08-31T16:30:00"/>
    <s v="922661846922"/>
    <s v="803067"/>
    <s v="Excision of skin lesion"/>
    <m/>
    <s v="General Surgery"/>
    <s v="Dr Dummy 10"/>
    <d v="2026-08-31T14:35:00"/>
    <d v="2026-08-31T16:02:00"/>
    <m/>
    <m/>
    <n v="1"/>
    <s v="AUGUST-26-dummy-data.xlsx"/>
    <b v="0"/>
    <m/>
  </r>
  <r>
    <x v="2"/>
    <x v="0"/>
    <x v="20"/>
    <x v="7"/>
    <x v="2"/>
    <x v="0"/>
    <x v="0"/>
    <x v="4"/>
    <x v="1"/>
    <n v="1"/>
    <s v="St Sty Day Procedure Unit"/>
    <d v="2026-08-31T00:00:00"/>
    <d v="2026-08-31T08:30:00"/>
    <d v="2026-08-31T16:30:00"/>
    <s v="945226491661"/>
    <s v="848919"/>
    <s v="Excision of skin lesion"/>
    <m/>
    <s v="General Surgery"/>
    <s v="Dr Dummy 10"/>
    <d v="2026-08-31T10:33:00"/>
    <d v="2026-08-31T11:42:00"/>
    <m/>
    <m/>
    <n v="1"/>
    <s v="AUGUST-26-dummy-data.xlsx"/>
    <b v="0"/>
    <m/>
  </r>
  <r>
    <x v="2"/>
    <x v="0"/>
    <x v="20"/>
    <x v="7"/>
    <x v="2"/>
    <x v="0"/>
    <x v="0"/>
    <x v="4"/>
    <x v="1"/>
    <n v="1"/>
    <s v="St Sty Day Procedure Unit"/>
    <d v="2026-08-31T00:00:00"/>
    <d v="2026-08-31T08:30:00"/>
    <d v="2026-08-31T16:30:00"/>
    <s v="998903043799"/>
    <s v="737768"/>
    <s v="Inguinal hernia repair"/>
    <m/>
    <s v="General Surgery"/>
    <s v="Dr Dummy 10"/>
    <d v="2026-08-31T08:39:00"/>
    <d v="2026-08-31T10:03:00"/>
    <m/>
    <m/>
    <n v="1"/>
    <s v="AUGUST-26-dummy-data.xlsx"/>
    <b v="0"/>
    <m/>
  </r>
  <r>
    <x v="2"/>
    <x v="0"/>
    <x v="20"/>
    <x v="8"/>
    <x v="1"/>
    <x v="0"/>
    <x v="0"/>
    <x v="1"/>
    <x v="0"/>
    <n v="1"/>
    <s v="St Sty Day Procedure Unit"/>
    <d v="2026-07-30T00:00:00"/>
    <d v="2026-07-30T08:00:00"/>
    <d v="2026-07-30T17:00:00"/>
    <m/>
    <m/>
    <m/>
    <m/>
    <m/>
    <m/>
    <m/>
    <m/>
    <n v="4"/>
    <n v="0"/>
    <n v="4"/>
    <s v="JULY-26-dummy-data.xlsx"/>
    <b v="0"/>
    <n v="0"/>
  </r>
  <r>
    <x v="2"/>
    <x v="0"/>
    <x v="20"/>
    <x v="8"/>
    <x v="1"/>
    <x v="0"/>
    <x v="0"/>
    <x v="1"/>
    <x v="1"/>
    <n v="1"/>
    <s v="St Sty Day Procedure Unit"/>
    <d v="2026-07-30T00:00:00"/>
    <d v="2026-07-30T08:00:00"/>
    <d v="2026-07-30T17:00:00"/>
    <s v="747174357762"/>
    <s v="70064384"/>
    <s v="Ureteric stent insertion"/>
    <m/>
    <s v="Urology"/>
    <s v="Dr Dummy 11"/>
    <d v="2026-07-30T14:56:00"/>
    <d v="2026-07-30T16:27:00"/>
    <m/>
    <m/>
    <n v="1"/>
    <s v="JULY-26-dummy-data.xlsx"/>
    <b v="0"/>
    <m/>
  </r>
  <r>
    <x v="2"/>
    <x v="0"/>
    <x v="20"/>
    <x v="8"/>
    <x v="1"/>
    <x v="0"/>
    <x v="0"/>
    <x v="1"/>
    <x v="1"/>
    <n v="1"/>
    <s v="St Sty Day Procedure Unit"/>
    <d v="2026-07-30T00:00:00"/>
    <d v="2026-07-30T08:00:00"/>
    <d v="2026-07-30T17:00:00"/>
    <s v="753474047732"/>
    <s v="70038730"/>
    <s v="Ureteroscopy"/>
    <m/>
    <s v="Urology"/>
    <s v="Dr Dummy 11"/>
    <d v="2026-07-30T12:32:00"/>
    <d v="2026-07-30T14:08:00"/>
    <m/>
    <m/>
    <n v="1"/>
    <s v="JULY-26-dummy-data.xlsx"/>
    <b v="0"/>
    <m/>
  </r>
  <r>
    <x v="2"/>
    <x v="0"/>
    <x v="20"/>
    <x v="8"/>
    <x v="1"/>
    <x v="0"/>
    <x v="0"/>
    <x v="1"/>
    <x v="1"/>
    <n v="1"/>
    <s v="St Sty Day Procedure Unit"/>
    <d v="2026-07-30T00:00:00"/>
    <d v="2026-07-30T08:00:00"/>
    <d v="2026-07-30T17:00:00"/>
    <s v="755105007206"/>
    <s v="70257183"/>
    <s v="Ureteroscopy"/>
    <m/>
    <s v="Urology"/>
    <s v="Dr Dummy 11"/>
    <d v="2026-07-30T10:19:00"/>
    <d v="2026-07-30T12:14:00"/>
    <m/>
    <m/>
    <n v="1"/>
    <s v="JULY-26-dummy-data.xlsx"/>
    <b v="0"/>
    <m/>
  </r>
  <r>
    <x v="2"/>
    <x v="0"/>
    <x v="20"/>
    <x v="8"/>
    <x v="1"/>
    <x v="0"/>
    <x v="0"/>
    <x v="1"/>
    <x v="1"/>
    <n v="1"/>
    <s v="St Sty Day Procedure Unit"/>
    <d v="2026-07-30T00:00:00"/>
    <d v="2026-07-30T08:00:00"/>
    <d v="2026-07-30T17:00:00"/>
    <s v="791194395300"/>
    <s v="70223339"/>
    <s v="Flexible cystoscopy"/>
    <m/>
    <s v="Urology"/>
    <s v="Dr Dummy 11"/>
    <d v="2026-07-30T08:08:00"/>
    <d v="2026-07-30T09:46:00"/>
    <m/>
    <m/>
    <n v="1"/>
    <s v="JULY-26-dummy-data.xlsx"/>
    <b v="0"/>
    <m/>
  </r>
  <r>
    <x v="2"/>
    <x v="0"/>
    <x v="20"/>
    <x v="8"/>
    <x v="2"/>
    <x v="0"/>
    <x v="0"/>
    <x v="3"/>
    <x v="0"/>
    <n v="1"/>
    <s v="St Sty Day Procedure Unit"/>
    <d v="2026-08-03T00:00:00"/>
    <d v="2026-08-03T08:30:00"/>
    <d v="2026-08-03T17:30:00"/>
    <m/>
    <m/>
    <m/>
    <m/>
    <m/>
    <m/>
    <m/>
    <m/>
    <n v="4"/>
    <n v="0"/>
    <n v="4"/>
    <s v="AUGUST-26-dummy-data.xlsx"/>
    <b v="0"/>
    <n v="0"/>
  </r>
  <r>
    <x v="2"/>
    <x v="0"/>
    <x v="20"/>
    <x v="8"/>
    <x v="2"/>
    <x v="0"/>
    <x v="0"/>
    <x v="3"/>
    <x v="1"/>
    <n v="1"/>
    <s v="St Sty Day Procedure Unit"/>
    <d v="2026-08-03T00:00:00"/>
    <d v="2026-08-03T08:30:00"/>
    <d v="2026-08-03T17:30:00"/>
    <s v="909972236677"/>
    <s v="882589"/>
    <s v="Surgical tooth extraction"/>
    <m/>
    <s v="Oral and Maxillofacial Surgery"/>
    <s v="Dr Dummy 04"/>
    <d v="2026-08-03T13:02:00"/>
    <d v="2026-08-03T14:24:00"/>
    <m/>
    <m/>
    <n v="1"/>
    <s v="AUGUST-26-dummy-data.xlsx"/>
    <b v="0"/>
    <m/>
  </r>
  <r>
    <x v="2"/>
    <x v="0"/>
    <x v="20"/>
    <x v="8"/>
    <x v="2"/>
    <x v="0"/>
    <x v="0"/>
    <x v="3"/>
    <x v="1"/>
    <n v="1"/>
    <s v="St Sty Day Procedure Unit"/>
    <d v="2026-08-03T00:00:00"/>
    <d v="2026-08-03T08:30:00"/>
    <d v="2026-08-03T17:30:00"/>
    <s v="921246105734"/>
    <s v="993266"/>
    <s v="Wisdom tooth extraction"/>
    <s v="Wound dressing"/>
    <s v="Oral and Maxillofacial Surgery"/>
    <s v="Dr Dummy 04"/>
    <d v="2026-08-03T10:52:00"/>
    <d v="2026-08-03T12:18:00"/>
    <m/>
    <m/>
    <n v="1"/>
    <s v="AUGUST-26-dummy-data.xlsx"/>
    <b v="0"/>
    <m/>
  </r>
  <r>
    <x v="2"/>
    <x v="0"/>
    <x v="20"/>
    <x v="8"/>
    <x v="2"/>
    <x v="0"/>
    <x v="0"/>
    <x v="3"/>
    <x v="1"/>
    <n v="1"/>
    <s v="St Sty Day Procedure Unit"/>
    <d v="2026-08-03T00:00:00"/>
    <d v="2026-08-03T08:30:00"/>
    <d v="2026-08-03T17:30:00"/>
    <s v="929488738439"/>
    <s v="897875"/>
    <s v="Oral lesion biopsy"/>
    <m/>
    <s v="Oral and Maxillofacial Surgery"/>
    <s v="Dr Dummy 04"/>
    <d v="2026-08-03T15:18:00"/>
    <d v="2026-08-03T16:37:00"/>
    <m/>
    <m/>
    <n v="1"/>
    <s v="AUGUST-26-dummy-data.xlsx"/>
    <b v="0"/>
    <m/>
  </r>
  <r>
    <x v="2"/>
    <x v="0"/>
    <x v="20"/>
    <x v="8"/>
    <x v="2"/>
    <x v="0"/>
    <x v="0"/>
    <x v="3"/>
    <x v="1"/>
    <n v="1"/>
    <s v="St Sty Day Procedure Unit"/>
    <d v="2026-08-03T00:00:00"/>
    <d v="2026-08-03T08:30:00"/>
    <d v="2026-08-03T17:30:00"/>
    <s v="959743313607"/>
    <s v="888068"/>
    <s v="Wisdom tooth extraction"/>
    <m/>
    <s v="Oral and Maxillofacial Surgery"/>
    <s v="Dr Dummy 04"/>
    <d v="2026-08-03T08:38:00"/>
    <d v="2026-08-03T10:13:00"/>
    <m/>
    <m/>
    <n v="1"/>
    <s v="AUGUST-26-dummy-data.xlsx"/>
    <b v="0"/>
    <m/>
  </r>
  <r>
    <x v="2"/>
    <x v="0"/>
    <x v="20"/>
    <x v="8"/>
    <x v="2"/>
    <x v="0"/>
    <x v="0"/>
    <x v="0"/>
    <x v="0"/>
    <n v="1"/>
    <s v="St Sty Day Procedure Unit"/>
    <d v="2026-08-28T00:00:00"/>
    <d v="2026-08-28T07:30:00"/>
    <d v="2026-08-28T16:30:00"/>
    <m/>
    <m/>
    <m/>
    <m/>
    <m/>
    <m/>
    <m/>
    <m/>
    <n v="4"/>
    <n v="0"/>
    <n v="4"/>
    <s v="AUGUST-26-dummy-data.xlsx"/>
    <b v="0"/>
    <n v="0"/>
  </r>
  <r>
    <x v="2"/>
    <x v="0"/>
    <x v="20"/>
    <x v="8"/>
    <x v="2"/>
    <x v="0"/>
    <x v="0"/>
    <x v="0"/>
    <x v="1"/>
    <n v="1"/>
    <s v="St Sty Day Procedure Unit"/>
    <d v="2026-08-28T00:00:00"/>
    <d v="2026-08-28T07:30:00"/>
    <d v="2026-08-28T16:30:00"/>
    <s v="902211357373"/>
    <s v="949717"/>
    <s v="Diagnostic laparoscopy"/>
    <m/>
    <s v="Gynaecology"/>
    <s v="Dr Dummy 07"/>
    <d v="2026-08-28T14:17:00"/>
    <d v="2026-08-28T15:52:00"/>
    <m/>
    <m/>
    <n v="1"/>
    <s v="AUGUST-26-dummy-data.xlsx"/>
    <b v="0"/>
    <m/>
  </r>
  <r>
    <x v="2"/>
    <x v="0"/>
    <x v="20"/>
    <x v="8"/>
    <x v="2"/>
    <x v="0"/>
    <x v="0"/>
    <x v="0"/>
    <x v="1"/>
    <n v="1"/>
    <s v="St Sty Day Procedure Unit"/>
    <d v="2026-08-28T00:00:00"/>
    <d v="2026-08-28T07:30:00"/>
    <d v="2026-08-28T16:30:00"/>
    <s v="930737050459"/>
    <s v="737569"/>
    <s v="Hysteroscopy"/>
    <s v="Diagnostic examination"/>
    <s v="Gynaecology"/>
    <s v="Dr Dummy 07"/>
    <d v="2026-08-28T09:53:00"/>
    <d v="2026-08-28T11:09:00"/>
    <m/>
    <m/>
    <n v="1"/>
    <s v="AUGUST-26-dummy-data.xlsx"/>
    <b v="0"/>
    <m/>
  </r>
  <r>
    <x v="2"/>
    <x v="0"/>
    <x v="20"/>
    <x v="8"/>
    <x v="2"/>
    <x v="0"/>
    <x v="0"/>
    <x v="0"/>
    <x v="1"/>
    <n v="1"/>
    <s v="St Sty Day Procedure Unit"/>
    <d v="2026-08-28T00:00:00"/>
    <d v="2026-08-28T07:30:00"/>
    <d v="2026-08-28T16:30:00"/>
    <s v="964302084245"/>
    <s v="851157"/>
    <s v="Hysteroscopy"/>
    <m/>
    <s v="Gynaecology"/>
    <s v="Dr Dummy 07"/>
    <d v="2026-08-28T07:38:00"/>
    <d v="2026-08-28T09:31:00"/>
    <m/>
    <m/>
    <n v="1"/>
    <s v="AUGUST-26-dummy-data.xlsx"/>
    <b v="0"/>
    <m/>
  </r>
  <r>
    <x v="2"/>
    <x v="0"/>
    <x v="20"/>
    <x v="8"/>
    <x v="2"/>
    <x v="0"/>
    <x v="0"/>
    <x v="0"/>
    <x v="1"/>
    <n v="1"/>
    <s v="St Sty Day Procedure Unit"/>
    <d v="2026-08-28T00:00:00"/>
    <d v="2026-08-28T07:30:00"/>
    <d v="2026-08-28T16:30:00"/>
    <s v="983527344743"/>
    <s v="931352"/>
    <s v="Cervical polypectomy"/>
    <m/>
    <s v="Gynaecology"/>
    <s v="Dr Dummy 07"/>
    <d v="2026-08-28T12:08:00"/>
    <d v="2026-08-28T13:26:00"/>
    <m/>
    <m/>
    <n v="1"/>
    <s v="AUGUST-26-dummy-data.xlsx"/>
    <b v="0"/>
    <m/>
  </r>
  <r>
    <x v="2"/>
    <x v="0"/>
    <x v="21"/>
    <x v="0"/>
    <x v="0"/>
    <x v="0"/>
    <x v="0"/>
    <x v="2"/>
    <x v="0"/>
    <n v="1"/>
    <s v="St Sty Day Procedure Unit"/>
    <d v="2026-06-13T00:00:00"/>
    <d v="2026-06-13T09:00:00"/>
    <d v="2026-06-13T12:00:00"/>
    <m/>
    <m/>
    <m/>
    <m/>
    <m/>
    <m/>
    <m/>
    <m/>
    <n v="4"/>
    <n v="0"/>
    <n v="4"/>
    <s v="JUNE-26-dummy-data.xlsx"/>
    <b v="0"/>
    <n v="0"/>
  </r>
  <r>
    <x v="2"/>
    <x v="0"/>
    <x v="21"/>
    <x v="0"/>
    <x v="0"/>
    <x v="0"/>
    <x v="0"/>
    <x v="2"/>
    <x v="1"/>
    <n v="1"/>
    <s v="St Sty Day Procedure Unit"/>
    <d v="2026-06-13T00:00:00"/>
    <d v="2026-06-13T09:00:00"/>
    <d v="2026-06-13T12:00:00"/>
    <s v="625539436447"/>
    <s v="60162177"/>
    <s v="Septoplasty"/>
    <s v="Diagnostic examination"/>
    <s v="ENT"/>
    <s v="Dr Dummy 17"/>
    <d v="2026-06-13T11:22:00"/>
    <d v="2026-06-13T11:45:00"/>
    <m/>
    <m/>
    <n v="1"/>
    <s v="JUNE-26-dummy-data.xlsx"/>
    <b v="0"/>
    <m/>
  </r>
  <r>
    <x v="2"/>
    <x v="0"/>
    <x v="21"/>
    <x v="0"/>
    <x v="0"/>
    <x v="0"/>
    <x v="0"/>
    <x v="2"/>
    <x v="1"/>
    <n v="1"/>
    <s v="St Sty Day Procedure Unit"/>
    <d v="2026-06-13T00:00:00"/>
    <d v="2026-06-13T09:00:00"/>
    <d v="2026-06-13T12:00:00"/>
    <s v="644298081192"/>
    <s v="60261613"/>
    <s v="Septoplasty"/>
    <m/>
    <s v="ENT"/>
    <s v="Dr Dummy 17"/>
    <d v="2026-06-13T09:04:00"/>
    <d v="2026-06-13T09:14:00"/>
    <m/>
    <m/>
    <n v="1"/>
    <s v="JUNE-26-dummy-data.xlsx"/>
    <b v="0"/>
    <m/>
  </r>
  <r>
    <x v="2"/>
    <x v="0"/>
    <x v="21"/>
    <x v="0"/>
    <x v="0"/>
    <x v="0"/>
    <x v="0"/>
    <x v="2"/>
    <x v="1"/>
    <n v="1"/>
    <s v="St Sty Day Procedure Unit"/>
    <d v="2026-06-13T00:00:00"/>
    <d v="2026-06-13T09:00:00"/>
    <d v="2026-06-13T12:00:00"/>
    <s v="646218647877"/>
    <s v="60055396"/>
    <s v="Septoplasty"/>
    <m/>
    <s v="ENT"/>
    <s v="Dr Dummy 17"/>
    <d v="2026-06-13T10:34:00"/>
    <d v="2026-06-13T10:56:00"/>
    <m/>
    <m/>
    <n v="1"/>
    <s v="JUNE-26-dummy-data.xlsx"/>
    <b v="0"/>
    <m/>
  </r>
  <r>
    <x v="2"/>
    <x v="0"/>
    <x v="21"/>
    <x v="0"/>
    <x v="0"/>
    <x v="0"/>
    <x v="0"/>
    <x v="2"/>
    <x v="1"/>
    <n v="1"/>
    <s v="St Sty Day Procedure Unit"/>
    <d v="2026-06-13T00:00:00"/>
    <d v="2026-06-13T09:00:00"/>
    <d v="2026-06-13T12:00:00"/>
    <s v="651188140641"/>
    <s v="60190225"/>
    <s v="Nasal polypectomy"/>
    <s v="Wound dressing"/>
    <s v="ENT"/>
    <s v="Dr Dummy 17"/>
    <d v="2026-06-13T09:53:00"/>
    <d v="2026-06-13T10:14:00"/>
    <m/>
    <m/>
    <n v="1"/>
    <s v="JUNE-26-dummy-data.xlsx"/>
    <b v="0"/>
    <m/>
  </r>
  <r>
    <x v="2"/>
    <x v="0"/>
    <x v="21"/>
    <x v="0"/>
    <x v="2"/>
    <x v="0"/>
    <x v="0"/>
    <x v="1"/>
    <x v="0"/>
    <n v="1"/>
    <s v="St Sty Day Procedure Unit"/>
    <d v="2026-08-01T00:00:00"/>
    <d v="2026-08-01T08:30:00"/>
    <d v="2026-08-01T11:30:00"/>
    <m/>
    <m/>
    <m/>
    <m/>
    <m/>
    <m/>
    <m/>
    <m/>
    <n v="4"/>
    <n v="0"/>
    <n v="4"/>
    <s v="AUGUST-26-dummy-data.xlsx"/>
    <b v="0"/>
    <n v="0"/>
  </r>
  <r>
    <x v="2"/>
    <x v="0"/>
    <x v="21"/>
    <x v="0"/>
    <x v="2"/>
    <x v="0"/>
    <x v="0"/>
    <x v="1"/>
    <x v="1"/>
    <n v="1"/>
    <s v="St Sty Day Procedure Unit"/>
    <d v="2026-08-01T00:00:00"/>
    <d v="2026-08-01T08:30:00"/>
    <d v="2026-08-01T11:30:00"/>
    <s v="924966597603"/>
    <s v="848448"/>
    <s v="Circumcision"/>
    <m/>
    <s v="Urology"/>
    <s v="Dr Dummy 17"/>
    <d v="2026-08-01T09:19:00"/>
    <d v="2026-08-01T09:37:00"/>
    <m/>
    <m/>
    <n v="1"/>
    <s v="AUGUST-26-dummy-data.xlsx"/>
    <b v="0"/>
    <m/>
  </r>
  <r>
    <x v="2"/>
    <x v="0"/>
    <x v="21"/>
    <x v="0"/>
    <x v="2"/>
    <x v="0"/>
    <x v="0"/>
    <x v="1"/>
    <x v="1"/>
    <n v="1"/>
    <s v="St Sty Day Procedure Unit"/>
    <d v="2026-08-01T00:00:00"/>
    <d v="2026-08-01T08:30:00"/>
    <d v="2026-08-01T11:30:00"/>
    <s v="955539906233"/>
    <s v="958094"/>
    <s v="Flexible cystoscopy"/>
    <m/>
    <s v="Urology"/>
    <s v="Dr Dummy 17"/>
    <d v="2026-08-01T10:55:00"/>
    <d v="2026-08-01T11:18:00"/>
    <m/>
    <m/>
    <n v="1"/>
    <s v="AUGUST-26-dummy-data.xlsx"/>
    <b v="0"/>
    <m/>
  </r>
  <r>
    <x v="2"/>
    <x v="0"/>
    <x v="21"/>
    <x v="0"/>
    <x v="2"/>
    <x v="0"/>
    <x v="0"/>
    <x v="1"/>
    <x v="1"/>
    <n v="1"/>
    <s v="St Sty Day Procedure Unit"/>
    <d v="2026-08-01T00:00:00"/>
    <d v="2026-08-01T08:30:00"/>
    <d v="2026-08-01T11:30:00"/>
    <s v="957305294880"/>
    <s v="758703"/>
    <s v="Bladder biopsy"/>
    <m/>
    <s v="Urology"/>
    <s v="Dr Dummy 17"/>
    <d v="2026-08-01T08:42:00"/>
    <d v="2026-08-01T09:02:00"/>
    <m/>
    <m/>
    <n v="1"/>
    <s v="AUGUST-26-dummy-data.xlsx"/>
    <b v="0"/>
    <m/>
  </r>
  <r>
    <x v="2"/>
    <x v="0"/>
    <x v="21"/>
    <x v="0"/>
    <x v="2"/>
    <x v="0"/>
    <x v="0"/>
    <x v="1"/>
    <x v="1"/>
    <n v="1"/>
    <s v="St Sty Day Procedure Unit"/>
    <d v="2026-08-01T00:00:00"/>
    <d v="2026-08-01T08:30:00"/>
    <d v="2026-08-01T11:30:00"/>
    <s v="969569372617"/>
    <s v="950693"/>
    <s v="Circumcision"/>
    <s v="Wound closure"/>
    <s v="Urology"/>
    <s v="Dr Dummy 17"/>
    <d v="2026-08-01T10:06:00"/>
    <d v="2026-08-01T10:25:00"/>
    <m/>
    <m/>
    <n v="1"/>
    <s v="AUGUST-26-dummy-data.xlsx"/>
    <b v="0"/>
    <m/>
  </r>
  <r>
    <x v="2"/>
    <x v="0"/>
    <x v="21"/>
    <x v="0"/>
    <x v="2"/>
    <x v="0"/>
    <x v="0"/>
    <x v="2"/>
    <x v="0"/>
    <n v="1"/>
    <s v="St Sty Day Procedure Unit"/>
    <d v="2026-08-25T00:00:00"/>
    <d v="2026-08-25T08:30:00"/>
    <d v="2026-08-25T11:30:00"/>
    <m/>
    <m/>
    <m/>
    <m/>
    <m/>
    <m/>
    <m/>
    <m/>
    <n v="4"/>
    <n v="0"/>
    <n v="4"/>
    <s v="AUGUST-26-dummy-data.xlsx"/>
    <b v="0"/>
    <n v="0"/>
  </r>
  <r>
    <x v="2"/>
    <x v="0"/>
    <x v="21"/>
    <x v="0"/>
    <x v="2"/>
    <x v="0"/>
    <x v="0"/>
    <x v="2"/>
    <x v="1"/>
    <n v="1"/>
    <s v="St Sty Day Procedure Unit"/>
    <d v="2026-08-25T00:00:00"/>
    <d v="2026-08-25T08:30:00"/>
    <d v="2026-08-25T11:30:00"/>
    <s v="929790047835"/>
    <s v="708940"/>
    <s v="Nasal polypectomy"/>
    <m/>
    <s v="ENT"/>
    <s v="Dr Dummy 21"/>
    <d v="2026-08-25T08:41:00"/>
    <d v="2026-08-25T09:03:00"/>
    <m/>
    <m/>
    <n v="1"/>
    <s v="AUGUST-26-dummy-data.xlsx"/>
    <b v="0"/>
    <m/>
  </r>
  <r>
    <x v="2"/>
    <x v="0"/>
    <x v="21"/>
    <x v="0"/>
    <x v="2"/>
    <x v="0"/>
    <x v="0"/>
    <x v="2"/>
    <x v="1"/>
    <n v="1"/>
    <s v="St Sty Day Procedure Unit"/>
    <d v="2026-08-25T00:00:00"/>
    <d v="2026-08-25T08:30:00"/>
    <d v="2026-08-25T11:30:00"/>
    <s v="971361751201"/>
    <s v="827580"/>
    <s v="Adenoidectomy"/>
    <s v="Local anaesthetic infiltration"/>
    <s v="ENT"/>
    <s v="Dr Dummy 21"/>
    <d v="2026-08-25T10:52:00"/>
    <d v="2026-08-25T11:18:00"/>
    <m/>
    <m/>
    <n v="1"/>
    <s v="AUGUST-26-dummy-data.xlsx"/>
    <b v="0"/>
    <m/>
  </r>
  <r>
    <x v="2"/>
    <x v="0"/>
    <x v="21"/>
    <x v="0"/>
    <x v="2"/>
    <x v="0"/>
    <x v="0"/>
    <x v="2"/>
    <x v="1"/>
    <n v="1"/>
    <s v="St Sty Day Procedure Unit"/>
    <d v="2026-08-25T00:00:00"/>
    <d v="2026-08-25T08:30:00"/>
    <d v="2026-08-25T11:30:00"/>
    <s v="975295662786"/>
    <s v="810120"/>
    <s v="Nasal polypectomy"/>
    <m/>
    <s v="ENT"/>
    <s v="Dr Dummy 21"/>
    <d v="2026-08-25T10:02:00"/>
    <d v="2026-08-25T10:23:00"/>
    <m/>
    <m/>
    <n v="1"/>
    <s v="AUGUST-26-dummy-data.xlsx"/>
    <b v="0"/>
    <m/>
  </r>
  <r>
    <x v="2"/>
    <x v="0"/>
    <x v="21"/>
    <x v="0"/>
    <x v="2"/>
    <x v="0"/>
    <x v="0"/>
    <x v="2"/>
    <x v="1"/>
    <n v="1"/>
    <s v="St Sty Day Procedure Unit"/>
    <d v="2026-08-25T00:00:00"/>
    <d v="2026-08-25T08:30:00"/>
    <d v="2026-08-25T11:30:00"/>
    <s v="987718449997"/>
    <s v="929771"/>
    <s v="Tonsillectomy"/>
    <m/>
    <s v="ENT"/>
    <s v="Dr Dummy 21"/>
    <d v="2026-08-25T09:20:00"/>
    <d v="2026-08-25T09:36:00"/>
    <m/>
    <m/>
    <n v="1"/>
    <s v="AUGUST-26-dummy-data.xlsx"/>
    <b v="0"/>
    <m/>
  </r>
  <r>
    <x v="2"/>
    <x v="0"/>
    <x v="21"/>
    <x v="1"/>
    <x v="0"/>
    <x v="0"/>
    <x v="0"/>
    <x v="3"/>
    <x v="0"/>
    <n v="1"/>
    <s v="St Sty Day Procedure Unit"/>
    <d v="2026-06-05T00:00:00"/>
    <d v="2026-06-05T08:30:00"/>
    <d v="2026-06-05T12:00:00"/>
    <m/>
    <m/>
    <m/>
    <m/>
    <m/>
    <m/>
    <m/>
    <m/>
    <n v="4"/>
    <n v="0"/>
    <n v="4"/>
    <s v="JUNE-26-dummy-data.xlsx"/>
    <b v="0"/>
    <n v="0"/>
  </r>
  <r>
    <x v="2"/>
    <x v="0"/>
    <x v="21"/>
    <x v="1"/>
    <x v="0"/>
    <x v="0"/>
    <x v="0"/>
    <x v="3"/>
    <x v="1"/>
    <n v="1"/>
    <s v="St Sty Day Procedure Unit"/>
    <d v="2026-06-05T00:00:00"/>
    <d v="2026-06-05T08:30:00"/>
    <d v="2026-06-05T12:00:00"/>
    <s v="618373909708"/>
    <s v="60166995"/>
    <s v="Surgical tooth extraction"/>
    <m/>
    <s v="Oral and Maxillofacial Surgery"/>
    <s v="Dr Dummy 04"/>
    <d v="2026-06-05T09:26:00"/>
    <d v="2026-06-05T09:49:00"/>
    <m/>
    <m/>
    <n v="1"/>
    <s v="JUNE-26-dummy-data.xlsx"/>
    <b v="0"/>
    <m/>
  </r>
  <r>
    <x v="2"/>
    <x v="0"/>
    <x v="21"/>
    <x v="1"/>
    <x v="0"/>
    <x v="0"/>
    <x v="0"/>
    <x v="3"/>
    <x v="1"/>
    <n v="1"/>
    <s v="St Sty Day Procedure Unit"/>
    <d v="2026-06-05T00:00:00"/>
    <d v="2026-06-05T08:30:00"/>
    <d v="2026-06-05T12:00:00"/>
    <s v="626270620827"/>
    <s v="60086219"/>
    <s v="Oral lesion biopsy"/>
    <m/>
    <s v="Oral and Maxillofacial Surgery"/>
    <s v="Dr Dummy 04"/>
    <d v="2026-06-05T10:19:00"/>
    <d v="2026-06-05T10:44:00"/>
    <m/>
    <m/>
    <n v="1"/>
    <s v="JUNE-26-dummy-data.xlsx"/>
    <b v="0"/>
    <m/>
  </r>
  <r>
    <x v="2"/>
    <x v="0"/>
    <x v="21"/>
    <x v="1"/>
    <x v="0"/>
    <x v="0"/>
    <x v="0"/>
    <x v="3"/>
    <x v="1"/>
    <n v="1"/>
    <s v="St Sty Day Procedure Unit"/>
    <d v="2026-06-05T00:00:00"/>
    <d v="2026-06-05T08:30:00"/>
    <d v="2026-06-05T12:00:00"/>
    <s v="630131907690"/>
    <s v="60111769"/>
    <s v="Surgical tooth extraction"/>
    <m/>
    <s v="Oral and Maxillofacial Surgery"/>
    <s v="Dr Dummy 04"/>
    <d v="2026-06-05T08:34:00"/>
    <d v="2026-06-05T08:59:00"/>
    <m/>
    <m/>
    <n v="1"/>
    <s v="JUNE-26-dummy-data.xlsx"/>
    <b v="0"/>
    <m/>
  </r>
  <r>
    <x v="2"/>
    <x v="0"/>
    <x v="21"/>
    <x v="1"/>
    <x v="0"/>
    <x v="0"/>
    <x v="0"/>
    <x v="3"/>
    <x v="1"/>
    <n v="1"/>
    <s v="St Sty Day Procedure Unit"/>
    <d v="2026-06-05T00:00:00"/>
    <d v="2026-06-05T08:30:00"/>
    <d v="2026-06-05T12:00:00"/>
    <s v="651913357269"/>
    <s v="60013849"/>
    <s v="Surgical tooth extraction"/>
    <m/>
    <s v="Oral and Maxillofacial Surgery"/>
    <s v="Dr Dummy 04"/>
    <d v="2026-06-05T11:11:00"/>
    <d v="2026-06-05T11:35:00"/>
    <m/>
    <m/>
    <n v="1"/>
    <s v="JUNE-26-dummy-data.xlsx"/>
    <b v="0"/>
    <m/>
  </r>
  <r>
    <x v="2"/>
    <x v="0"/>
    <x v="21"/>
    <x v="1"/>
    <x v="1"/>
    <x v="0"/>
    <x v="0"/>
    <x v="2"/>
    <x v="0"/>
    <n v="1"/>
    <s v="St Sty Day Procedure Unit"/>
    <d v="2026-07-22T00:00:00"/>
    <d v="2026-07-22T13:00:00"/>
    <d v="2026-07-22T16:30:00"/>
    <m/>
    <m/>
    <m/>
    <m/>
    <m/>
    <m/>
    <m/>
    <m/>
    <n v="4"/>
    <n v="0"/>
    <n v="4"/>
    <s v="JULY-26-dummy-data.xlsx"/>
    <b v="0"/>
    <n v="0"/>
  </r>
  <r>
    <x v="2"/>
    <x v="0"/>
    <x v="21"/>
    <x v="1"/>
    <x v="1"/>
    <x v="0"/>
    <x v="0"/>
    <x v="2"/>
    <x v="1"/>
    <n v="1"/>
    <s v="St Sty Day Procedure Unit"/>
    <d v="2026-07-22T00:00:00"/>
    <d v="2026-07-22T13:00:00"/>
    <d v="2026-07-22T16:30:00"/>
    <s v="723711717407"/>
    <s v="70210076"/>
    <s v="Adenoidectomy"/>
    <s v="Wound dressing"/>
    <s v="ENT"/>
    <s v="Dr Dummy 08"/>
    <d v="2026-07-22T13:07:00"/>
    <d v="2026-07-22T13:36:00"/>
    <m/>
    <m/>
    <n v="1"/>
    <s v="JULY-26-dummy-data.xlsx"/>
    <b v="0"/>
    <m/>
  </r>
  <r>
    <x v="2"/>
    <x v="0"/>
    <x v="21"/>
    <x v="1"/>
    <x v="1"/>
    <x v="0"/>
    <x v="0"/>
    <x v="2"/>
    <x v="1"/>
    <n v="1"/>
    <s v="St Sty Day Procedure Unit"/>
    <d v="2026-07-22T00:00:00"/>
    <d v="2026-07-22T13:00:00"/>
    <d v="2026-07-22T16:30:00"/>
    <s v="765703346346"/>
    <s v="70258556"/>
    <s v="Adenoidectomy"/>
    <m/>
    <s v="ENT"/>
    <s v="Dr Dummy 08"/>
    <d v="2026-07-22T15:38:00"/>
    <d v="2026-07-22T16:12:00"/>
    <m/>
    <m/>
    <n v="1"/>
    <s v="JULY-26-dummy-data.xlsx"/>
    <b v="0"/>
    <m/>
  </r>
  <r>
    <x v="2"/>
    <x v="0"/>
    <x v="21"/>
    <x v="1"/>
    <x v="1"/>
    <x v="0"/>
    <x v="0"/>
    <x v="2"/>
    <x v="1"/>
    <n v="1"/>
    <s v="St Sty Day Procedure Unit"/>
    <d v="2026-07-22T00:00:00"/>
    <d v="2026-07-22T13:00:00"/>
    <d v="2026-07-22T16:30:00"/>
    <s v="784117275731"/>
    <s v="70095986"/>
    <s v="Grommet insertion"/>
    <s v="Tissue biopsy"/>
    <s v="ENT"/>
    <s v="Dr Dummy 08"/>
    <d v="2026-07-22T14:52:00"/>
    <d v="2026-07-22T15:18:00"/>
    <m/>
    <m/>
    <n v="1"/>
    <s v="JULY-26-dummy-data.xlsx"/>
    <b v="0"/>
    <m/>
  </r>
  <r>
    <x v="2"/>
    <x v="0"/>
    <x v="21"/>
    <x v="1"/>
    <x v="1"/>
    <x v="0"/>
    <x v="0"/>
    <x v="2"/>
    <x v="1"/>
    <n v="1"/>
    <s v="St Sty Day Procedure Unit"/>
    <d v="2026-07-22T00:00:00"/>
    <d v="2026-07-22T13:00:00"/>
    <d v="2026-07-22T16:30:00"/>
    <s v="795678097078"/>
    <s v="70024444"/>
    <s v="Adenoidectomy"/>
    <m/>
    <s v="ENT"/>
    <s v="Dr Dummy 08"/>
    <d v="2026-07-22T13:57:00"/>
    <d v="2026-07-22T14:31:00"/>
    <m/>
    <m/>
    <n v="1"/>
    <s v="JULY-26-dummy-data.xlsx"/>
    <b v="0"/>
    <m/>
  </r>
  <r>
    <x v="2"/>
    <x v="0"/>
    <x v="21"/>
    <x v="2"/>
    <x v="0"/>
    <x v="0"/>
    <x v="0"/>
    <x v="2"/>
    <x v="0"/>
    <n v="1"/>
    <s v="St Sty Day Procedure Unit"/>
    <d v="2026-06-30T00:00:00"/>
    <d v="2026-06-30T13:30:00"/>
    <d v="2026-06-30T17:30:00"/>
    <m/>
    <m/>
    <m/>
    <m/>
    <m/>
    <m/>
    <m/>
    <m/>
    <n v="4"/>
    <n v="0"/>
    <n v="4"/>
    <s v="JUNE-26-dummy-data.xlsx"/>
    <b v="0"/>
    <n v="0"/>
  </r>
  <r>
    <x v="2"/>
    <x v="0"/>
    <x v="21"/>
    <x v="2"/>
    <x v="0"/>
    <x v="0"/>
    <x v="0"/>
    <x v="2"/>
    <x v="1"/>
    <n v="1"/>
    <s v="St Sty Day Procedure Unit"/>
    <d v="2026-06-30T00:00:00"/>
    <d v="2026-06-30T13:30:00"/>
    <d v="2026-06-30T17:30:00"/>
    <s v="600198288401"/>
    <s v="60238824"/>
    <s v="Adenoidectomy"/>
    <m/>
    <s v="ENT"/>
    <s v="Dr Dummy 17"/>
    <d v="2026-06-30T13:33:00"/>
    <d v="2026-06-30T14:13:00"/>
    <m/>
    <m/>
    <n v="1"/>
    <s v="JUNE-26-dummy-data.xlsx"/>
    <b v="0"/>
    <m/>
  </r>
  <r>
    <x v="2"/>
    <x v="0"/>
    <x v="21"/>
    <x v="2"/>
    <x v="0"/>
    <x v="0"/>
    <x v="0"/>
    <x v="2"/>
    <x v="1"/>
    <n v="1"/>
    <s v="St Sty Day Procedure Unit"/>
    <d v="2026-06-30T00:00:00"/>
    <d v="2026-06-30T13:30:00"/>
    <d v="2026-06-30T17:30:00"/>
    <s v="613669688021"/>
    <s v="60183183"/>
    <s v="Septoplasty"/>
    <m/>
    <s v="ENT"/>
    <s v="Dr Dummy 17"/>
    <d v="2026-06-30T15:36:00"/>
    <d v="2026-06-30T16:04:00"/>
    <m/>
    <m/>
    <n v="1"/>
    <s v="JUNE-26-dummy-data.xlsx"/>
    <b v="0"/>
    <m/>
  </r>
  <r>
    <x v="2"/>
    <x v="0"/>
    <x v="21"/>
    <x v="2"/>
    <x v="0"/>
    <x v="0"/>
    <x v="0"/>
    <x v="2"/>
    <x v="1"/>
    <n v="1"/>
    <s v="St Sty Day Procedure Unit"/>
    <d v="2026-06-30T00:00:00"/>
    <d v="2026-06-30T13:30:00"/>
    <d v="2026-06-30T17:30:00"/>
    <s v="687914631840"/>
    <s v="60078519"/>
    <s v="Tonsillectomy"/>
    <m/>
    <s v="ENT"/>
    <s v="Dr Dummy 17"/>
    <d v="2026-06-30T14:41:00"/>
    <d v="2026-06-30T15:12:00"/>
    <m/>
    <m/>
    <n v="1"/>
    <s v="JUNE-26-dummy-data.xlsx"/>
    <b v="0"/>
    <m/>
  </r>
  <r>
    <x v="2"/>
    <x v="0"/>
    <x v="21"/>
    <x v="2"/>
    <x v="0"/>
    <x v="0"/>
    <x v="0"/>
    <x v="2"/>
    <x v="1"/>
    <n v="1"/>
    <s v="St Sty Day Procedure Unit"/>
    <d v="2026-06-30T00:00:00"/>
    <d v="2026-06-30T13:30:00"/>
    <d v="2026-06-30T17:30:00"/>
    <s v="690405389619"/>
    <s v="60164291"/>
    <s v="Adenoidectomy"/>
    <m/>
    <s v="ENT"/>
    <s v="Dr Dummy 17"/>
    <d v="2026-06-30T16:36:00"/>
    <d v="2026-06-30T17:20:00"/>
    <m/>
    <m/>
    <n v="1"/>
    <s v="JUNE-26-dummy-data.xlsx"/>
    <b v="0"/>
    <m/>
  </r>
  <r>
    <x v="2"/>
    <x v="0"/>
    <x v="21"/>
    <x v="2"/>
    <x v="1"/>
    <x v="0"/>
    <x v="0"/>
    <x v="3"/>
    <x v="0"/>
    <n v="1"/>
    <s v="St Sty Day Procedure Unit"/>
    <d v="2026-07-10T00:00:00"/>
    <d v="2026-07-10T09:00:00"/>
    <d v="2026-07-10T13:00:00"/>
    <m/>
    <m/>
    <m/>
    <m/>
    <m/>
    <m/>
    <m/>
    <m/>
    <n v="4"/>
    <n v="0"/>
    <n v="4"/>
    <s v="JULY-26-dummy-data.xlsx"/>
    <b v="0"/>
    <n v="0"/>
  </r>
  <r>
    <x v="2"/>
    <x v="0"/>
    <x v="21"/>
    <x v="2"/>
    <x v="1"/>
    <x v="0"/>
    <x v="0"/>
    <x v="3"/>
    <x v="1"/>
    <n v="1"/>
    <s v="St Sty Day Procedure Unit"/>
    <d v="2026-07-10T00:00:00"/>
    <d v="2026-07-10T09:00:00"/>
    <d v="2026-07-10T13:00:00"/>
    <s v="700750086759"/>
    <s v="70185308"/>
    <s v="Surgical tooth extraction"/>
    <m/>
    <s v="Oral and Maxillofacial Surgery"/>
    <s v="Dr Dummy 17"/>
    <d v="2026-07-10T10:12:00"/>
    <d v="2026-07-10T10:42:00"/>
    <m/>
    <m/>
    <n v="1"/>
    <s v="JULY-26-dummy-data.xlsx"/>
    <b v="0"/>
    <m/>
  </r>
  <r>
    <x v="2"/>
    <x v="0"/>
    <x v="21"/>
    <x v="2"/>
    <x v="1"/>
    <x v="0"/>
    <x v="0"/>
    <x v="3"/>
    <x v="1"/>
    <n v="1"/>
    <s v="St Sty Day Procedure Unit"/>
    <d v="2026-07-10T00:00:00"/>
    <d v="2026-07-10T09:00:00"/>
    <d v="2026-07-10T13:00:00"/>
    <s v="704999404889"/>
    <s v="70174091"/>
    <s v="Surgical tooth extraction"/>
    <m/>
    <s v="Oral and Maxillofacial Surgery"/>
    <s v="Dr Dummy 17"/>
    <d v="2026-07-10T11:09:00"/>
    <d v="2026-07-10T11:41:00"/>
    <m/>
    <m/>
    <n v="1"/>
    <s v="JULY-26-dummy-data.xlsx"/>
    <b v="0"/>
    <m/>
  </r>
  <r>
    <x v="2"/>
    <x v="0"/>
    <x v="21"/>
    <x v="2"/>
    <x v="1"/>
    <x v="0"/>
    <x v="0"/>
    <x v="3"/>
    <x v="1"/>
    <n v="1"/>
    <s v="St Sty Day Procedure Unit"/>
    <d v="2026-07-10T00:00:00"/>
    <d v="2026-07-10T09:00:00"/>
    <d v="2026-07-10T13:00:00"/>
    <s v="740356297720"/>
    <s v="70270212"/>
    <s v="Surgical tooth extraction"/>
    <m/>
    <s v="Oral and Maxillofacial Surgery"/>
    <s v="Dr Dummy 17"/>
    <d v="2026-07-10T12:05:00"/>
    <d v="2026-07-10T12:45:00"/>
    <m/>
    <m/>
    <n v="1"/>
    <s v="JULY-26-dummy-data.xlsx"/>
    <b v="0"/>
    <m/>
  </r>
  <r>
    <x v="2"/>
    <x v="0"/>
    <x v="21"/>
    <x v="2"/>
    <x v="1"/>
    <x v="0"/>
    <x v="0"/>
    <x v="3"/>
    <x v="1"/>
    <n v="1"/>
    <s v="St Sty Day Procedure Unit"/>
    <d v="2026-07-10T00:00:00"/>
    <d v="2026-07-10T09:00:00"/>
    <d v="2026-07-10T13:00:00"/>
    <s v="790424009528"/>
    <s v="70144203"/>
    <s v="Oral lesion biopsy"/>
    <m/>
    <s v="Oral and Maxillofacial Surgery"/>
    <s v="Dr Dummy 17"/>
    <d v="2026-07-10T09:09:00"/>
    <d v="2026-07-10T09:46:00"/>
    <m/>
    <m/>
    <n v="1"/>
    <s v="JULY-26-dummy-data.xlsx"/>
    <b v="0"/>
    <m/>
  </r>
  <r>
    <x v="2"/>
    <x v="0"/>
    <x v="21"/>
    <x v="2"/>
    <x v="1"/>
    <x v="0"/>
    <x v="0"/>
    <x v="5"/>
    <x v="0"/>
    <n v="1"/>
    <s v="St Sty Day Procedure Unit"/>
    <d v="2026-07-27T00:00:00"/>
    <d v="2026-07-27T13:30:00"/>
    <d v="2026-07-27T17:30:00"/>
    <m/>
    <m/>
    <m/>
    <m/>
    <m/>
    <m/>
    <m/>
    <m/>
    <n v="4"/>
    <n v="0"/>
    <n v="4"/>
    <s v="JULY-26-dummy-data.xlsx"/>
    <b v="0"/>
    <n v="0"/>
  </r>
  <r>
    <x v="2"/>
    <x v="0"/>
    <x v="21"/>
    <x v="2"/>
    <x v="1"/>
    <x v="0"/>
    <x v="0"/>
    <x v="5"/>
    <x v="1"/>
    <n v="1"/>
    <s v="St Sty Day Procedure Unit"/>
    <d v="2026-07-27T00:00:00"/>
    <d v="2026-07-27T13:30:00"/>
    <d v="2026-07-27T17:30:00"/>
    <s v="740665790391"/>
    <s v="70145077"/>
    <s v="Pterygium excision"/>
    <s v="Diagnostic examination"/>
    <s v="Ophthalmology"/>
    <s v="Dr Dummy 19"/>
    <d v="2026-07-27T16:34:00"/>
    <d v="2026-07-27T17:04:00"/>
    <m/>
    <m/>
    <n v="1"/>
    <s v="JULY-26-dummy-data.xlsx"/>
    <b v="0"/>
    <m/>
  </r>
  <r>
    <x v="2"/>
    <x v="0"/>
    <x v="21"/>
    <x v="2"/>
    <x v="1"/>
    <x v="0"/>
    <x v="0"/>
    <x v="5"/>
    <x v="1"/>
    <n v="1"/>
    <s v="St Sty Day Procedure Unit"/>
    <d v="2026-07-27T00:00:00"/>
    <d v="2026-07-27T13:30:00"/>
    <d v="2026-07-27T17:30:00"/>
    <s v="748810154711"/>
    <s v="70139135"/>
    <s v="Pterygium excision"/>
    <m/>
    <s v="Ophthalmology"/>
    <s v="Dr Dummy 19"/>
    <d v="2026-07-27T15:33:00"/>
    <d v="2026-07-27T16:03:00"/>
    <m/>
    <m/>
    <n v="1"/>
    <s v="JULY-26-dummy-data.xlsx"/>
    <b v="0"/>
    <m/>
  </r>
  <r>
    <x v="2"/>
    <x v="0"/>
    <x v="21"/>
    <x v="2"/>
    <x v="1"/>
    <x v="0"/>
    <x v="0"/>
    <x v="5"/>
    <x v="1"/>
    <n v="1"/>
    <s v="St Sty Day Procedure Unit"/>
    <d v="2026-07-27T00:00:00"/>
    <d v="2026-07-27T13:30:00"/>
    <d v="2026-07-27T17:30:00"/>
    <s v="758960555074"/>
    <s v="70124627"/>
    <s v="Pterygium excision"/>
    <m/>
    <s v="Ophthalmology"/>
    <s v="Dr Dummy 19"/>
    <d v="2026-07-27T14:42:00"/>
    <d v="2026-07-27T15:15:00"/>
    <m/>
    <m/>
    <n v="1"/>
    <s v="JULY-26-dummy-data.xlsx"/>
    <b v="0"/>
    <m/>
  </r>
  <r>
    <x v="2"/>
    <x v="0"/>
    <x v="21"/>
    <x v="2"/>
    <x v="1"/>
    <x v="0"/>
    <x v="0"/>
    <x v="5"/>
    <x v="1"/>
    <n v="1"/>
    <s v="St Sty Day Procedure Unit"/>
    <d v="2026-07-27T00:00:00"/>
    <d v="2026-07-27T13:30:00"/>
    <d v="2026-07-27T17:30:00"/>
    <s v="760666827926"/>
    <s v="70226086"/>
    <s v="Pterygium excision"/>
    <s v="Tissue biopsy"/>
    <s v="Ophthalmology"/>
    <s v="Dr Dummy 19"/>
    <d v="2026-07-27T13:38:00"/>
    <d v="2026-07-27T14:06:00"/>
    <m/>
    <m/>
    <n v="1"/>
    <s v="JULY-26-dummy-data.xlsx"/>
    <b v="0"/>
    <m/>
  </r>
  <r>
    <x v="2"/>
    <x v="0"/>
    <x v="21"/>
    <x v="2"/>
    <x v="2"/>
    <x v="0"/>
    <x v="0"/>
    <x v="0"/>
    <x v="0"/>
    <n v="1"/>
    <s v="St Sty Day Procedure Unit"/>
    <d v="2026-08-12T00:00:00"/>
    <d v="2026-08-12T08:00:00"/>
    <d v="2026-08-12T12:00:00"/>
    <m/>
    <m/>
    <m/>
    <m/>
    <m/>
    <m/>
    <m/>
    <m/>
    <n v="4"/>
    <n v="0"/>
    <n v="4"/>
    <s v="AUGUST-26-dummy-data.xlsx"/>
    <b v="0"/>
    <n v="0"/>
  </r>
  <r>
    <x v="2"/>
    <x v="0"/>
    <x v="21"/>
    <x v="2"/>
    <x v="2"/>
    <x v="0"/>
    <x v="0"/>
    <x v="0"/>
    <x v="1"/>
    <n v="1"/>
    <s v="St Sty Day Procedure Unit"/>
    <d v="2026-08-12T00:00:00"/>
    <d v="2026-08-12T08:00:00"/>
    <d v="2026-08-12T12:00:00"/>
    <s v="939138512219"/>
    <s v="866979"/>
    <s v="Cervical polypectomy"/>
    <s v="Wound dressing"/>
    <s v="Gynaecology"/>
    <s v="Dr Dummy 18"/>
    <d v="2026-08-12T11:10:00"/>
    <d v="2026-08-12T11:46:00"/>
    <m/>
    <m/>
    <n v="1"/>
    <s v="AUGUST-26-dummy-data.xlsx"/>
    <b v="0"/>
    <m/>
  </r>
  <r>
    <x v="2"/>
    <x v="0"/>
    <x v="21"/>
    <x v="2"/>
    <x v="2"/>
    <x v="0"/>
    <x v="0"/>
    <x v="0"/>
    <x v="1"/>
    <n v="1"/>
    <s v="St Sty Day Procedure Unit"/>
    <d v="2026-08-12T00:00:00"/>
    <d v="2026-08-12T08:00:00"/>
    <d v="2026-08-12T12:00:00"/>
    <s v="962358044296"/>
    <s v="841872"/>
    <s v="Endometrial biopsy"/>
    <s v="Wound closure"/>
    <s v="Gynaecology"/>
    <s v="Dr Dummy 18"/>
    <d v="2026-08-12T10:04:00"/>
    <d v="2026-08-12T10:41:00"/>
    <m/>
    <m/>
    <n v="1"/>
    <s v="AUGUST-26-dummy-data.xlsx"/>
    <b v="0"/>
    <m/>
  </r>
  <r>
    <x v="2"/>
    <x v="0"/>
    <x v="21"/>
    <x v="2"/>
    <x v="2"/>
    <x v="0"/>
    <x v="0"/>
    <x v="0"/>
    <x v="1"/>
    <n v="1"/>
    <s v="St Sty Day Procedure Unit"/>
    <d v="2026-08-12T00:00:00"/>
    <d v="2026-08-12T08:00:00"/>
    <d v="2026-08-12T12:00:00"/>
    <s v="977950429938"/>
    <s v="889005"/>
    <s v="Hysteroscopy"/>
    <m/>
    <s v="Gynaecology"/>
    <s v="Dr Dummy 18"/>
    <d v="2026-08-12T09:04:00"/>
    <d v="2026-08-12T09:38:00"/>
    <m/>
    <m/>
    <n v="1"/>
    <s v="AUGUST-26-dummy-data.xlsx"/>
    <b v="0"/>
    <m/>
  </r>
  <r>
    <x v="2"/>
    <x v="0"/>
    <x v="21"/>
    <x v="2"/>
    <x v="2"/>
    <x v="0"/>
    <x v="0"/>
    <x v="0"/>
    <x v="1"/>
    <n v="1"/>
    <s v="St Sty Day Procedure Unit"/>
    <d v="2026-08-12T00:00:00"/>
    <d v="2026-08-12T08:00:00"/>
    <d v="2026-08-12T12:00:00"/>
    <s v="981276042595"/>
    <s v="785228"/>
    <s v="Diagnostic laparoscopy"/>
    <m/>
    <s v="Gynaecology"/>
    <s v="Dr Dummy 18"/>
    <d v="2026-08-12T08:12:00"/>
    <d v="2026-08-12T08:45:00"/>
    <m/>
    <m/>
    <n v="1"/>
    <s v="AUGUST-26-dummy-data.xlsx"/>
    <b v="0"/>
    <m/>
  </r>
  <r>
    <x v="2"/>
    <x v="0"/>
    <x v="21"/>
    <x v="2"/>
    <x v="2"/>
    <x v="0"/>
    <x v="0"/>
    <x v="3"/>
    <x v="0"/>
    <n v="1"/>
    <s v="St Sty Day Procedure Unit"/>
    <d v="2026-08-29T00:00:00"/>
    <d v="2026-08-29T09:00:00"/>
    <d v="2026-08-29T13:00:00"/>
    <m/>
    <m/>
    <m/>
    <m/>
    <m/>
    <m/>
    <m/>
    <m/>
    <n v="4"/>
    <n v="0"/>
    <n v="4"/>
    <s v="AUGUST-26-dummy-data.xlsx"/>
    <b v="0"/>
    <n v="0"/>
  </r>
  <r>
    <x v="2"/>
    <x v="0"/>
    <x v="21"/>
    <x v="2"/>
    <x v="2"/>
    <x v="0"/>
    <x v="0"/>
    <x v="3"/>
    <x v="1"/>
    <n v="1"/>
    <s v="St Sty Day Procedure Unit"/>
    <d v="2026-08-29T00:00:00"/>
    <d v="2026-08-29T09:00:00"/>
    <d v="2026-08-29T13:00:00"/>
    <s v="900534261390"/>
    <s v="745143"/>
    <s v="Wisdom tooth extraction"/>
    <m/>
    <s v="Oral and Maxillofacial Surgery"/>
    <s v="Dr Dummy 05"/>
    <d v="2026-08-29T12:02:00"/>
    <d v="2026-08-29T12:38:00"/>
    <m/>
    <m/>
    <n v="1"/>
    <s v="AUGUST-26-dummy-data.xlsx"/>
    <b v="0"/>
    <m/>
  </r>
  <r>
    <x v="2"/>
    <x v="0"/>
    <x v="21"/>
    <x v="2"/>
    <x v="2"/>
    <x v="0"/>
    <x v="0"/>
    <x v="3"/>
    <x v="1"/>
    <n v="1"/>
    <s v="St Sty Day Procedure Unit"/>
    <d v="2026-08-29T00:00:00"/>
    <d v="2026-08-29T09:00:00"/>
    <d v="2026-08-29T13:00:00"/>
    <s v="936881360597"/>
    <s v="911067"/>
    <s v="Wisdom tooth extraction"/>
    <m/>
    <s v="Oral and Maxillofacial Surgery"/>
    <s v="Dr Dummy 05"/>
    <d v="2026-08-29T11:04:00"/>
    <d v="2026-08-29T11:36:00"/>
    <m/>
    <m/>
    <n v="1"/>
    <s v="AUGUST-26-dummy-data.xlsx"/>
    <b v="0"/>
    <m/>
  </r>
  <r>
    <x v="2"/>
    <x v="0"/>
    <x v="21"/>
    <x v="2"/>
    <x v="2"/>
    <x v="0"/>
    <x v="0"/>
    <x v="3"/>
    <x v="1"/>
    <n v="1"/>
    <s v="St Sty Day Procedure Unit"/>
    <d v="2026-08-29T00:00:00"/>
    <d v="2026-08-29T09:00:00"/>
    <d v="2026-08-29T13:00:00"/>
    <s v="940351331163"/>
    <s v="769338"/>
    <s v="Surgical tooth extraction"/>
    <s v="Wound dressing"/>
    <s v="Oral and Maxillofacial Surgery"/>
    <s v="Dr Dummy 05"/>
    <d v="2026-08-29T09:11:00"/>
    <d v="2026-08-29T09:33:00"/>
    <m/>
    <m/>
    <n v="1"/>
    <s v="AUGUST-26-dummy-data.xlsx"/>
    <b v="0"/>
    <m/>
  </r>
  <r>
    <x v="2"/>
    <x v="0"/>
    <x v="21"/>
    <x v="2"/>
    <x v="2"/>
    <x v="0"/>
    <x v="0"/>
    <x v="3"/>
    <x v="1"/>
    <n v="1"/>
    <s v="St Sty Day Procedure Unit"/>
    <d v="2026-08-29T00:00:00"/>
    <d v="2026-08-29T09:00:00"/>
    <d v="2026-08-29T13:00:00"/>
    <s v="972415863721"/>
    <s v="817508"/>
    <s v="Wisdom tooth extraction"/>
    <m/>
    <s v="Oral and Maxillofacial Surgery"/>
    <s v="Dr Dummy 05"/>
    <d v="2026-08-29T10:09:00"/>
    <d v="2026-08-29T10:44:00"/>
    <m/>
    <m/>
    <n v="1"/>
    <s v="AUGUST-26-dummy-data.xlsx"/>
    <b v="0"/>
    <m/>
  </r>
  <r>
    <x v="2"/>
    <x v="0"/>
    <x v="21"/>
    <x v="3"/>
    <x v="0"/>
    <x v="0"/>
    <x v="0"/>
    <x v="4"/>
    <x v="0"/>
    <n v="1"/>
    <s v="St Sty Day Procedure Unit"/>
    <d v="2026-06-06T00:00:00"/>
    <d v="2026-06-06T08:00:00"/>
    <d v="2026-06-06T12:30:00"/>
    <m/>
    <m/>
    <m/>
    <m/>
    <m/>
    <m/>
    <m/>
    <m/>
    <n v="4"/>
    <n v="0"/>
    <n v="4"/>
    <s v="JUNE-26-dummy-data.xlsx"/>
    <b v="0"/>
    <n v="0"/>
  </r>
  <r>
    <x v="2"/>
    <x v="0"/>
    <x v="21"/>
    <x v="3"/>
    <x v="0"/>
    <x v="0"/>
    <x v="0"/>
    <x v="4"/>
    <x v="1"/>
    <n v="1"/>
    <s v="St Sty Day Procedure Unit"/>
    <d v="2026-06-06T00:00:00"/>
    <d v="2026-06-06T08:00:00"/>
    <d v="2026-06-06T12:30:00"/>
    <s v="612915060296"/>
    <s v="60193040"/>
    <s v="Excision of skin lesion"/>
    <s v="Tissue biopsy"/>
    <s v="General Surgery"/>
    <s v="Dr Dummy 17"/>
    <d v="2026-06-06T10:24:00"/>
    <d v="2026-06-06T10:54:00"/>
    <m/>
    <m/>
    <n v="1"/>
    <s v="JUNE-26-dummy-data.xlsx"/>
    <b v="0"/>
    <m/>
  </r>
  <r>
    <x v="2"/>
    <x v="0"/>
    <x v="21"/>
    <x v="3"/>
    <x v="0"/>
    <x v="0"/>
    <x v="0"/>
    <x v="4"/>
    <x v="1"/>
    <n v="1"/>
    <s v="St Sty Day Procedure Unit"/>
    <d v="2026-06-06T00:00:00"/>
    <d v="2026-06-06T08:00:00"/>
    <d v="2026-06-06T12:30:00"/>
    <s v="623649735538"/>
    <s v="60298964"/>
    <s v="Inguinal hernia repair"/>
    <m/>
    <s v="General Surgery"/>
    <s v="Dr Dummy 17"/>
    <d v="2026-06-06T11:29:00"/>
    <d v="2026-06-06T11:58:00"/>
    <m/>
    <m/>
    <n v="1"/>
    <s v="JUNE-26-dummy-data.xlsx"/>
    <b v="0"/>
    <m/>
  </r>
  <r>
    <x v="2"/>
    <x v="0"/>
    <x v="21"/>
    <x v="3"/>
    <x v="0"/>
    <x v="0"/>
    <x v="0"/>
    <x v="4"/>
    <x v="1"/>
    <n v="1"/>
    <s v="St Sty Day Procedure Unit"/>
    <d v="2026-06-06T00:00:00"/>
    <d v="2026-06-06T08:00:00"/>
    <d v="2026-06-06T12:30:00"/>
    <s v="664443685812"/>
    <s v="60149202"/>
    <s v="Incision and drainage of abscess"/>
    <s v="Wound closure"/>
    <s v="General Surgery"/>
    <s v="Dr Dummy 17"/>
    <d v="2026-06-06T08:06:00"/>
    <d v="2026-06-06T08:42:00"/>
    <m/>
    <m/>
    <n v="1"/>
    <s v="JUNE-26-dummy-data.xlsx"/>
    <b v="0"/>
    <m/>
  </r>
  <r>
    <x v="2"/>
    <x v="0"/>
    <x v="21"/>
    <x v="3"/>
    <x v="0"/>
    <x v="0"/>
    <x v="0"/>
    <x v="4"/>
    <x v="1"/>
    <n v="1"/>
    <s v="St Sty Day Procedure Unit"/>
    <d v="2026-06-06T00:00:00"/>
    <d v="2026-06-06T08:00:00"/>
    <d v="2026-06-06T12:30:00"/>
    <s v="680944636020"/>
    <s v="60281641"/>
    <s v="Laparoscopic cholecystectomy"/>
    <s v="Wound closure"/>
    <s v="General Surgery"/>
    <s v="Dr Dummy 17"/>
    <d v="2026-06-06T09:16:00"/>
    <d v="2026-06-06T09:54:00"/>
    <m/>
    <m/>
    <n v="1"/>
    <s v="JUNE-26-dummy-data.xlsx"/>
    <b v="0"/>
    <m/>
  </r>
  <r>
    <x v="2"/>
    <x v="0"/>
    <x v="21"/>
    <x v="3"/>
    <x v="0"/>
    <x v="0"/>
    <x v="0"/>
    <x v="0"/>
    <x v="0"/>
    <n v="1"/>
    <s v="St Sty Day Procedure Unit"/>
    <d v="2026-06-08T00:00:00"/>
    <d v="2026-06-08T08:30:00"/>
    <d v="2026-06-08T13:00:00"/>
    <m/>
    <m/>
    <m/>
    <m/>
    <m/>
    <m/>
    <m/>
    <m/>
    <n v="4"/>
    <n v="0"/>
    <n v="4"/>
    <s v="JUNE-26-dummy-data.xlsx"/>
    <b v="0"/>
    <n v="0"/>
  </r>
  <r>
    <x v="2"/>
    <x v="0"/>
    <x v="21"/>
    <x v="3"/>
    <x v="0"/>
    <x v="0"/>
    <x v="0"/>
    <x v="0"/>
    <x v="1"/>
    <n v="1"/>
    <s v="St Sty Day Procedure Unit"/>
    <d v="2026-06-08T00:00:00"/>
    <d v="2026-06-08T08:30:00"/>
    <d v="2026-06-08T13:00:00"/>
    <s v="600378279387"/>
    <s v="60237314"/>
    <s v="Hysteroscopy"/>
    <m/>
    <s v="Gynaecology"/>
    <s v="Dr Dummy 02"/>
    <d v="2026-06-08T11:55:00"/>
    <d v="2026-06-08T12:27:00"/>
    <m/>
    <m/>
    <n v="1"/>
    <s v="JUNE-26-dummy-data.xlsx"/>
    <b v="0"/>
    <m/>
  </r>
  <r>
    <x v="2"/>
    <x v="0"/>
    <x v="21"/>
    <x v="3"/>
    <x v="0"/>
    <x v="0"/>
    <x v="0"/>
    <x v="0"/>
    <x v="1"/>
    <n v="1"/>
    <s v="St Sty Day Procedure Unit"/>
    <d v="2026-06-08T00:00:00"/>
    <d v="2026-06-08T08:30:00"/>
    <d v="2026-06-08T13:00:00"/>
    <s v="608297145855"/>
    <s v="60090936"/>
    <s v="Cervical polypectomy"/>
    <s v="Wound dressing"/>
    <s v="Gynaecology"/>
    <s v="Dr Dummy 02"/>
    <d v="2026-06-08T09:43:00"/>
    <d v="2026-06-08T10:32:00"/>
    <m/>
    <m/>
    <n v="1"/>
    <s v="JUNE-26-dummy-data.xlsx"/>
    <b v="0"/>
    <m/>
  </r>
  <r>
    <x v="2"/>
    <x v="0"/>
    <x v="21"/>
    <x v="3"/>
    <x v="0"/>
    <x v="0"/>
    <x v="0"/>
    <x v="0"/>
    <x v="1"/>
    <n v="1"/>
    <s v="St Sty Day Procedure Unit"/>
    <d v="2026-06-08T00:00:00"/>
    <d v="2026-06-08T08:30:00"/>
    <d v="2026-06-08T13:00:00"/>
    <s v="634591329656"/>
    <s v="60169809"/>
    <s v="Hysteroscopy"/>
    <m/>
    <s v="Gynaecology"/>
    <s v="Dr Dummy 02"/>
    <d v="2026-06-08T10:49:00"/>
    <d v="2026-06-08T11:25:00"/>
    <m/>
    <m/>
    <n v="1"/>
    <s v="JUNE-26-dummy-data.xlsx"/>
    <b v="0"/>
    <m/>
  </r>
  <r>
    <x v="2"/>
    <x v="0"/>
    <x v="21"/>
    <x v="3"/>
    <x v="0"/>
    <x v="0"/>
    <x v="0"/>
    <x v="0"/>
    <x v="1"/>
    <n v="1"/>
    <s v="St Sty Day Procedure Unit"/>
    <d v="2026-06-08T00:00:00"/>
    <d v="2026-06-08T08:30:00"/>
    <d v="2026-06-08T13:00:00"/>
    <s v="657169561390"/>
    <s v="60263341"/>
    <s v="Cervical polypectomy"/>
    <m/>
    <s v="Gynaecology"/>
    <s v="Dr Dummy 02"/>
    <d v="2026-06-08T08:40:00"/>
    <d v="2026-06-08T09:15:00"/>
    <m/>
    <m/>
    <n v="1"/>
    <s v="JUNE-26-dummy-data.xlsx"/>
    <b v="0"/>
    <m/>
  </r>
  <r>
    <x v="2"/>
    <x v="0"/>
    <x v="21"/>
    <x v="3"/>
    <x v="0"/>
    <x v="0"/>
    <x v="0"/>
    <x v="2"/>
    <x v="0"/>
    <n v="1"/>
    <s v="St Sty Day Procedure Unit"/>
    <d v="2026-06-21T00:00:00"/>
    <d v="2026-06-21T13:00:00"/>
    <d v="2026-06-21T17:30:00"/>
    <m/>
    <m/>
    <m/>
    <m/>
    <m/>
    <m/>
    <m/>
    <m/>
    <n v="4"/>
    <n v="0"/>
    <n v="4"/>
    <s v="JUNE-26-dummy-data.xlsx"/>
    <b v="0"/>
    <n v="0"/>
  </r>
  <r>
    <x v="2"/>
    <x v="0"/>
    <x v="21"/>
    <x v="3"/>
    <x v="0"/>
    <x v="0"/>
    <x v="0"/>
    <x v="2"/>
    <x v="1"/>
    <n v="1"/>
    <s v="St Sty Day Procedure Unit"/>
    <d v="2026-06-21T00:00:00"/>
    <d v="2026-06-21T13:00:00"/>
    <d v="2026-06-21T17:30:00"/>
    <s v="635728062921"/>
    <s v="60232626"/>
    <s v="Nasal polypectomy"/>
    <m/>
    <s v="ENT"/>
    <s v="Dr Dummy 06"/>
    <d v="2026-06-21T14:15:00"/>
    <d v="2026-06-21T14:53:00"/>
    <m/>
    <m/>
    <n v="1"/>
    <s v="JUNE-26-dummy-data.xlsx"/>
    <b v="0"/>
    <m/>
  </r>
  <r>
    <x v="2"/>
    <x v="0"/>
    <x v="21"/>
    <x v="3"/>
    <x v="0"/>
    <x v="0"/>
    <x v="0"/>
    <x v="2"/>
    <x v="1"/>
    <n v="1"/>
    <s v="St Sty Day Procedure Unit"/>
    <d v="2026-06-21T00:00:00"/>
    <d v="2026-06-21T13:00:00"/>
    <d v="2026-06-21T17:30:00"/>
    <s v="659721215417"/>
    <s v="60239103"/>
    <s v="Tonsillectomy"/>
    <s v="Local anaesthetic infiltration"/>
    <s v="ENT"/>
    <s v="Dr Dummy 06"/>
    <d v="2026-06-21T13:12:00"/>
    <d v="2026-06-21T14:01:00"/>
    <m/>
    <m/>
    <n v="1"/>
    <s v="JUNE-26-dummy-data.xlsx"/>
    <b v="0"/>
    <m/>
  </r>
  <r>
    <x v="2"/>
    <x v="0"/>
    <x v="21"/>
    <x v="3"/>
    <x v="0"/>
    <x v="0"/>
    <x v="0"/>
    <x v="2"/>
    <x v="1"/>
    <n v="1"/>
    <s v="St Sty Day Procedure Unit"/>
    <d v="2026-06-21T00:00:00"/>
    <d v="2026-06-21T13:00:00"/>
    <d v="2026-06-21T17:30:00"/>
    <s v="690530247659"/>
    <s v="60252280"/>
    <s v="Tonsillectomy"/>
    <m/>
    <s v="ENT"/>
    <s v="Dr Dummy 06"/>
    <d v="2026-06-21T15:26:00"/>
    <d v="2026-06-21T16:01:00"/>
    <m/>
    <m/>
    <n v="1"/>
    <s v="JUNE-26-dummy-data.xlsx"/>
    <b v="0"/>
    <m/>
  </r>
  <r>
    <x v="2"/>
    <x v="0"/>
    <x v="21"/>
    <x v="3"/>
    <x v="0"/>
    <x v="0"/>
    <x v="0"/>
    <x v="2"/>
    <x v="1"/>
    <n v="1"/>
    <s v="St Sty Day Procedure Unit"/>
    <d v="2026-06-21T00:00:00"/>
    <d v="2026-06-21T13:00:00"/>
    <d v="2026-06-21T17:30:00"/>
    <s v="694375879176"/>
    <s v="60101685"/>
    <s v="Grommet insertion"/>
    <s v="Diagnostic examination"/>
    <s v="ENT"/>
    <s v="Dr Dummy 06"/>
    <d v="2026-06-21T16:29:00"/>
    <d v="2026-06-21T17:07:00"/>
    <m/>
    <m/>
    <n v="1"/>
    <s v="JUNE-26-dummy-data.xlsx"/>
    <b v="0"/>
    <m/>
  </r>
  <r>
    <x v="2"/>
    <x v="0"/>
    <x v="21"/>
    <x v="3"/>
    <x v="1"/>
    <x v="0"/>
    <x v="0"/>
    <x v="1"/>
    <x v="0"/>
    <n v="1"/>
    <s v="St Sty Day Procedure Unit"/>
    <d v="2026-07-01T00:00:00"/>
    <d v="2026-07-01T09:00:00"/>
    <d v="2026-07-01T13:30:00"/>
    <m/>
    <m/>
    <m/>
    <m/>
    <m/>
    <m/>
    <m/>
    <m/>
    <n v="4"/>
    <n v="0"/>
    <n v="4"/>
    <s v="JULY-26-dummy-data.xlsx"/>
    <b v="0"/>
    <n v="0"/>
  </r>
  <r>
    <x v="2"/>
    <x v="0"/>
    <x v="21"/>
    <x v="3"/>
    <x v="1"/>
    <x v="0"/>
    <x v="0"/>
    <x v="1"/>
    <x v="1"/>
    <n v="1"/>
    <s v="St Sty Day Procedure Unit"/>
    <d v="2026-07-01T00:00:00"/>
    <d v="2026-07-01T09:00:00"/>
    <d v="2026-07-01T13:30:00"/>
    <s v="742381710605"/>
    <s v="70121357"/>
    <s v="Ureteroscopy"/>
    <m/>
    <s v="Urology"/>
    <s v="Dr Dummy 20"/>
    <d v="2026-07-01T10:11:00"/>
    <d v="2026-07-01T10:45:00"/>
    <m/>
    <m/>
    <n v="1"/>
    <s v="JULY-26-dummy-data.xlsx"/>
    <b v="0"/>
    <m/>
  </r>
  <r>
    <x v="2"/>
    <x v="0"/>
    <x v="21"/>
    <x v="3"/>
    <x v="1"/>
    <x v="0"/>
    <x v="0"/>
    <x v="1"/>
    <x v="1"/>
    <n v="1"/>
    <s v="St Sty Day Procedure Unit"/>
    <d v="2026-07-01T00:00:00"/>
    <d v="2026-07-01T09:00:00"/>
    <d v="2026-07-01T13:30:00"/>
    <s v="756884576239"/>
    <s v="70068620"/>
    <s v="Flexible cystoscopy"/>
    <m/>
    <s v="Urology"/>
    <s v="Dr Dummy 20"/>
    <d v="2026-07-01T09:12:00"/>
    <d v="2026-07-01T09:52:00"/>
    <m/>
    <m/>
    <n v="1"/>
    <s v="JULY-26-dummy-data.xlsx"/>
    <b v="0"/>
    <m/>
  </r>
  <r>
    <x v="2"/>
    <x v="0"/>
    <x v="21"/>
    <x v="3"/>
    <x v="1"/>
    <x v="0"/>
    <x v="0"/>
    <x v="1"/>
    <x v="1"/>
    <n v="1"/>
    <s v="St Sty Day Procedure Unit"/>
    <d v="2026-07-01T00:00:00"/>
    <d v="2026-07-01T09:00:00"/>
    <d v="2026-07-01T13:30:00"/>
    <s v="764099573762"/>
    <s v="70199873"/>
    <s v="Ureteric stent insertion"/>
    <m/>
    <s v="Urology"/>
    <s v="Dr Dummy 20"/>
    <d v="2026-07-01T12:29:00"/>
    <d v="2026-07-01T13:07:00"/>
    <m/>
    <m/>
    <n v="1"/>
    <s v="JULY-26-dummy-data.xlsx"/>
    <b v="0"/>
    <m/>
  </r>
  <r>
    <x v="2"/>
    <x v="0"/>
    <x v="21"/>
    <x v="3"/>
    <x v="1"/>
    <x v="0"/>
    <x v="0"/>
    <x v="1"/>
    <x v="1"/>
    <n v="1"/>
    <s v="St Sty Day Procedure Unit"/>
    <d v="2026-07-01T00:00:00"/>
    <d v="2026-07-01T09:00:00"/>
    <d v="2026-07-01T13:30:00"/>
    <s v="777129429810"/>
    <s v="70263291"/>
    <s v="Bladder biopsy"/>
    <m/>
    <s v="Urology"/>
    <s v="Dr Dummy 20"/>
    <d v="2026-07-01T11:25:00"/>
    <d v="2026-07-01T12:04:00"/>
    <m/>
    <m/>
    <n v="1"/>
    <s v="JULY-26-dummy-data.xlsx"/>
    <b v="0"/>
    <m/>
  </r>
  <r>
    <x v="2"/>
    <x v="0"/>
    <x v="21"/>
    <x v="3"/>
    <x v="1"/>
    <x v="0"/>
    <x v="0"/>
    <x v="3"/>
    <x v="0"/>
    <n v="1"/>
    <s v="St Sty Day Procedure Unit"/>
    <d v="2026-07-13T00:00:00"/>
    <d v="2026-07-13T13:30:00"/>
    <d v="2026-07-13T18:00:00"/>
    <m/>
    <m/>
    <m/>
    <m/>
    <m/>
    <m/>
    <m/>
    <m/>
    <n v="4"/>
    <n v="0"/>
    <n v="4"/>
    <s v="JULY-26-dummy-data.xlsx"/>
    <b v="0"/>
    <n v="0"/>
  </r>
  <r>
    <x v="2"/>
    <x v="0"/>
    <x v="21"/>
    <x v="3"/>
    <x v="1"/>
    <x v="0"/>
    <x v="0"/>
    <x v="3"/>
    <x v="1"/>
    <n v="1"/>
    <s v="St Sty Day Procedure Unit"/>
    <d v="2026-07-13T00:00:00"/>
    <d v="2026-07-13T13:30:00"/>
    <d v="2026-07-13T18:00:00"/>
    <s v="706696311756"/>
    <s v="70005802"/>
    <s v="Surgical tooth extraction"/>
    <m/>
    <s v="Oral and Maxillofacial Surgery"/>
    <s v="Dr Dummy 24"/>
    <d v="2026-07-13T15:52:00"/>
    <d v="2026-07-13T16:30:00"/>
    <m/>
    <m/>
    <n v="1"/>
    <s v="JULY-26-dummy-data.xlsx"/>
    <b v="0"/>
    <m/>
  </r>
  <r>
    <x v="2"/>
    <x v="0"/>
    <x v="21"/>
    <x v="3"/>
    <x v="1"/>
    <x v="0"/>
    <x v="0"/>
    <x v="3"/>
    <x v="1"/>
    <n v="1"/>
    <s v="St Sty Day Procedure Unit"/>
    <d v="2026-07-13T00:00:00"/>
    <d v="2026-07-13T13:30:00"/>
    <d v="2026-07-13T18:00:00"/>
    <s v="737164569203"/>
    <s v="70234481"/>
    <s v="Wisdom tooth extraction"/>
    <s v="Tissue biopsy"/>
    <s v="Oral and Maxillofacial Surgery"/>
    <s v="Dr Dummy 24"/>
    <d v="2026-07-13T14:41:00"/>
    <d v="2026-07-13T15:13:00"/>
    <m/>
    <m/>
    <n v="1"/>
    <s v="JULY-26-dummy-data.xlsx"/>
    <b v="0"/>
    <m/>
  </r>
  <r>
    <x v="2"/>
    <x v="0"/>
    <x v="21"/>
    <x v="3"/>
    <x v="1"/>
    <x v="0"/>
    <x v="0"/>
    <x v="3"/>
    <x v="1"/>
    <n v="1"/>
    <s v="St Sty Day Procedure Unit"/>
    <d v="2026-07-13T00:00:00"/>
    <d v="2026-07-13T13:30:00"/>
    <d v="2026-07-13T18:00:00"/>
    <s v="751466742110"/>
    <s v="70007559"/>
    <s v="Wisdom tooth extraction"/>
    <s v="Wound dressing"/>
    <s v="Oral and Maxillofacial Surgery"/>
    <s v="Dr Dummy 24"/>
    <d v="2026-07-13T13:42:00"/>
    <d v="2026-07-13T14:29:00"/>
    <m/>
    <m/>
    <n v="1"/>
    <s v="JULY-26-dummy-data.xlsx"/>
    <b v="0"/>
    <m/>
  </r>
  <r>
    <x v="2"/>
    <x v="0"/>
    <x v="21"/>
    <x v="3"/>
    <x v="1"/>
    <x v="0"/>
    <x v="0"/>
    <x v="3"/>
    <x v="1"/>
    <n v="1"/>
    <s v="St Sty Day Procedure Unit"/>
    <d v="2026-07-13T00:00:00"/>
    <d v="2026-07-13T13:30:00"/>
    <d v="2026-07-13T18:00:00"/>
    <s v="752242591045"/>
    <s v="70067401"/>
    <s v="Surgical tooth extraction"/>
    <m/>
    <s v="Oral and Maxillofacial Surgery"/>
    <s v="Dr Dummy 24"/>
    <d v="2026-07-13T17:03:00"/>
    <d v="2026-07-13T17:42:00"/>
    <m/>
    <m/>
    <n v="1"/>
    <s v="JULY-26-dummy-data.xlsx"/>
    <b v="0"/>
    <m/>
  </r>
  <r>
    <x v="2"/>
    <x v="0"/>
    <x v="21"/>
    <x v="3"/>
    <x v="1"/>
    <x v="0"/>
    <x v="0"/>
    <x v="0"/>
    <x v="0"/>
    <n v="1"/>
    <s v="St Sty Day Procedure Unit"/>
    <d v="2026-07-16T00:00:00"/>
    <d v="2026-07-16T09:00:00"/>
    <d v="2026-07-16T13:30:00"/>
    <m/>
    <m/>
    <m/>
    <m/>
    <m/>
    <m/>
    <m/>
    <m/>
    <n v="4"/>
    <n v="0"/>
    <n v="4"/>
    <s v="JULY-26-dummy-data.xlsx"/>
    <b v="0"/>
    <n v="0"/>
  </r>
  <r>
    <x v="2"/>
    <x v="0"/>
    <x v="21"/>
    <x v="3"/>
    <x v="1"/>
    <x v="0"/>
    <x v="0"/>
    <x v="0"/>
    <x v="1"/>
    <n v="1"/>
    <s v="St Sty Day Procedure Unit"/>
    <d v="2026-07-16T00:00:00"/>
    <d v="2026-07-16T09:00:00"/>
    <d v="2026-07-16T13:30:00"/>
    <s v="729305474902"/>
    <s v="70057656"/>
    <s v="Endometrial biopsy"/>
    <m/>
    <s v="Gynaecology"/>
    <s v="Dr Dummy 18"/>
    <d v="2026-07-16T11:16:00"/>
    <d v="2026-07-16T12:03:00"/>
    <m/>
    <m/>
    <n v="1"/>
    <s v="JULY-26-dummy-data.xlsx"/>
    <b v="0"/>
    <m/>
  </r>
  <r>
    <x v="2"/>
    <x v="0"/>
    <x v="21"/>
    <x v="3"/>
    <x v="1"/>
    <x v="0"/>
    <x v="0"/>
    <x v="0"/>
    <x v="1"/>
    <n v="1"/>
    <s v="St Sty Day Procedure Unit"/>
    <d v="2026-07-16T00:00:00"/>
    <d v="2026-07-16T09:00:00"/>
    <d v="2026-07-16T13:30:00"/>
    <s v="731442814203"/>
    <s v="70221757"/>
    <s v="Cervical polypectomy"/>
    <m/>
    <s v="Gynaecology"/>
    <s v="Dr Dummy 18"/>
    <d v="2026-07-16T12:29:00"/>
    <d v="2026-07-16T13:04:00"/>
    <m/>
    <m/>
    <n v="1"/>
    <s v="JULY-26-dummy-data.xlsx"/>
    <b v="0"/>
    <m/>
  </r>
  <r>
    <x v="2"/>
    <x v="0"/>
    <x v="21"/>
    <x v="3"/>
    <x v="1"/>
    <x v="0"/>
    <x v="0"/>
    <x v="0"/>
    <x v="1"/>
    <n v="1"/>
    <s v="St Sty Day Procedure Unit"/>
    <d v="2026-07-16T00:00:00"/>
    <d v="2026-07-16T09:00:00"/>
    <d v="2026-07-16T13:30:00"/>
    <s v="749809843953"/>
    <s v="70162340"/>
    <s v="Endometrial biopsy"/>
    <s v="Wound closure"/>
    <s v="Gynaecology"/>
    <s v="Dr Dummy 18"/>
    <d v="2026-07-16T10:11:00"/>
    <d v="2026-07-16T10:48:00"/>
    <m/>
    <m/>
    <n v="1"/>
    <s v="JULY-26-dummy-data.xlsx"/>
    <b v="0"/>
    <m/>
  </r>
  <r>
    <x v="2"/>
    <x v="0"/>
    <x v="21"/>
    <x v="3"/>
    <x v="1"/>
    <x v="0"/>
    <x v="0"/>
    <x v="0"/>
    <x v="1"/>
    <n v="1"/>
    <s v="St Sty Day Procedure Unit"/>
    <d v="2026-07-16T00:00:00"/>
    <d v="2026-07-16T09:00:00"/>
    <d v="2026-07-16T13:30:00"/>
    <s v="785541282057"/>
    <s v="70078376"/>
    <s v="Endometrial biopsy"/>
    <s v="Diagnostic examination"/>
    <s v="Gynaecology"/>
    <s v="Dr Dummy 18"/>
    <d v="2026-07-16T09:08:00"/>
    <d v="2026-07-16T09:43:00"/>
    <m/>
    <m/>
    <n v="1"/>
    <s v="JULY-26-dummy-data.xlsx"/>
    <b v="0"/>
    <m/>
  </r>
  <r>
    <x v="2"/>
    <x v="0"/>
    <x v="21"/>
    <x v="3"/>
    <x v="1"/>
    <x v="0"/>
    <x v="0"/>
    <x v="5"/>
    <x v="0"/>
    <n v="1"/>
    <s v="St Sty Day Procedure Unit"/>
    <d v="2026-07-19T00:00:00"/>
    <d v="2026-07-19T08:00:00"/>
    <d v="2026-07-19T12:30:00"/>
    <m/>
    <m/>
    <m/>
    <m/>
    <m/>
    <m/>
    <m/>
    <m/>
    <n v="4"/>
    <n v="0"/>
    <n v="4"/>
    <s v="JULY-26-dummy-data.xlsx"/>
    <b v="0"/>
    <n v="0"/>
  </r>
  <r>
    <x v="2"/>
    <x v="0"/>
    <x v="21"/>
    <x v="3"/>
    <x v="1"/>
    <x v="0"/>
    <x v="0"/>
    <x v="5"/>
    <x v="1"/>
    <n v="1"/>
    <s v="St Sty Day Procedure Unit"/>
    <d v="2026-07-19T00:00:00"/>
    <d v="2026-07-19T08:00:00"/>
    <d v="2026-07-19T12:30:00"/>
    <s v="737670348235"/>
    <s v="70180009"/>
    <s v="Pterygium excision"/>
    <m/>
    <s v="Ophthalmology"/>
    <s v="Dr Dummy 04"/>
    <d v="2026-07-19T08:02:00"/>
    <d v="2026-07-19T08:48:00"/>
    <m/>
    <m/>
    <n v="1"/>
    <s v="JULY-26-dummy-data.xlsx"/>
    <b v="0"/>
    <m/>
  </r>
  <r>
    <x v="2"/>
    <x v="0"/>
    <x v="21"/>
    <x v="3"/>
    <x v="1"/>
    <x v="0"/>
    <x v="0"/>
    <x v="5"/>
    <x v="1"/>
    <n v="1"/>
    <s v="St Sty Day Procedure Unit"/>
    <d v="2026-07-19T00:00:00"/>
    <d v="2026-07-19T08:00:00"/>
    <d v="2026-07-19T12:30:00"/>
    <s v="745459033571"/>
    <s v="70064390"/>
    <s v="Cataract extraction with lens implant"/>
    <s v="Tissue biopsy"/>
    <s v="Ophthalmology"/>
    <s v="Dr Dummy 04"/>
    <d v="2026-07-19T10:23:00"/>
    <d v="2026-07-19T10:52:00"/>
    <m/>
    <m/>
    <n v="1"/>
    <s v="JULY-26-dummy-data.xlsx"/>
    <b v="0"/>
    <m/>
  </r>
  <r>
    <x v="2"/>
    <x v="0"/>
    <x v="21"/>
    <x v="3"/>
    <x v="1"/>
    <x v="0"/>
    <x v="0"/>
    <x v="5"/>
    <x v="1"/>
    <n v="1"/>
    <s v="St Sty Day Procedure Unit"/>
    <d v="2026-07-19T00:00:00"/>
    <d v="2026-07-19T08:00:00"/>
    <d v="2026-07-19T12:30:00"/>
    <s v="746079215243"/>
    <s v="70088084"/>
    <s v="Cataract extraction with lens implant"/>
    <m/>
    <s v="Ophthalmology"/>
    <s v="Dr Dummy 04"/>
    <d v="2026-07-19T09:14:00"/>
    <d v="2026-07-19T09:59:00"/>
    <m/>
    <m/>
    <n v="1"/>
    <s v="JULY-26-dummy-data.xlsx"/>
    <b v="0"/>
    <m/>
  </r>
  <r>
    <x v="2"/>
    <x v="0"/>
    <x v="21"/>
    <x v="3"/>
    <x v="1"/>
    <x v="0"/>
    <x v="0"/>
    <x v="5"/>
    <x v="1"/>
    <n v="1"/>
    <s v="St Sty Day Procedure Unit"/>
    <d v="2026-07-19T00:00:00"/>
    <d v="2026-07-19T08:00:00"/>
    <d v="2026-07-19T12:30:00"/>
    <s v="769189797806"/>
    <s v="70215406"/>
    <s v="Eyelid lesion excision"/>
    <m/>
    <s v="Ophthalmology"/>
    <s v="Dr Dummy 04"/>
    <d v="2026-07-19T11:27:00"/>
    <d v="2026-07-19T12:02:00"/>
    <m/>
    <m/>
    <n v="1"/>
    <s v="JULY-26-dummy-data.xlsx"/>
    <b v="0"/>
    <m/>
  </r>
  <r>
    <x v="2"/>
    <x v="0"/>
    <x v="21"/>
    <x v="3"/>
    <x v="1"/>
    <x v="0"/>
    <x v="0"/>
    <x v="3"/>
    <x v="0"/>
    <n v="1"/>
    <s v="St Sty Day Procedure Unit"/>
    <d v="2026-07-25T00:00:00"/>
    <d v="2026-07-25T08:30:00"/>
    <d v="2026-07-25T13:00:00"/>
    <m/>
    <m/>
    <m/>
    <m/>
    <m/>
    <m/>
    <m/>
    <m/>
    <n v="4"/>
    <n v="0"/>
    <n v="4"/>
    <s v="JULY-26-dummy-data.xlsx"/>
    <b v="0"/>
    <n v="0"/>
  </r>
  <r>
    <x v="2"/>
    <x v="0"/>
    <x v="21"/>
    <x v="3"/>
    <x v="1"/>
    <x v="0"/>
    <x v="0"/>
    <x v="3"/>
    <x v="1"/>
    <n v="1"/>
    <s v="St Sty Day Procedure Unit"/>
    <d v="2026-07-25T00:00:00"/>
    <d v="2026-07-25T08:30:00"/>
    <d v="2026-07-25T13:00:00"/>
    <s v="717034935415"/>
    <s v="70298437"/>
    <s v="Wisdom tooth extraction"/>
    <m/>
    <s v="Oral and Maxillofacial Surgery"/>
    <s v="Dr Dummy 21"/>
    <d v="2026-07-25T09:44:00"/>
    <d v="2026-07-25T10:19:00"/>
    <m/>
    <m/>
    <n v="1"/>
    <s v="JULY-26-dummy-data.xlsx"/>
    <b v="0"/>
    <m/>
  </r>
  <r>
    <x v="2"/>
    <x v="0"/>
    <x v="21"/>
    <x v="3"/>
    <x v="1"/>
    <x v="0"/>
    <x v="0"/>
    <x v="3"/>
    <x v="1"/>
    <n v="1"/>
    <s v="St Sty Day Procedure Unit"/>
    <d v="2026-07-25T00:00:00"/>
    <d v="2026-07-25T08:30:00"/>
    <d v="2026-07-25T13:00:00"/>
    <s v="733067135163"/>
    <s v="70290293"/>
    <s v="Surgical tooth extraction"/>
    <m/>
    <s v="Oral and Maxillofacial Surgery"/>
    <s v="Dr Dummy 21"/>
    <d v="2026-07-25T10:56:00"/>
    <d v="2026-07-25T11:35:00"/>
    <m/>
    <m/>
    <n v="1"/>
    <s v="JULY-26-dummy-data.xlsx"/>
    <b v="0"/>
    <m/>
  </r>
  <r>
    <x v="2"/>
    <x v="0"/>
    <x v="21"/>
    <x v="3"/>
    <x v="1"/>
    <x v="0"/>
    <x v="0"/>
    <x v="3"/>
    <x v="1"/>
    <n v="1"/>
    <s v="St Sty Day Procedure Unit"/>
    <d v="2026-07-25T00:00:00"/>
    <d v="2026-07-25T08:30:00"/>
    <d v="2026-07-25T13:00:00"/>
    <s v="758626308873"/>
    <s v="70241156"/>
    <s v="Wisdom tooth extraction"/>
    <m/>
    <s v="Oral and Maxillofacial Surgery"/>
    <s v="Dr Dummy 21"/>
    <d v="2026-07-25T12:03:00"/>
    <d v="2026-07-25T12:40:00"/>
    <m/>
    <m/>
    <n v="1"/>
    <s v="JULY-26-dummy-data.xlsx"/>
    <b v="0"/>
    <m/>
  </r>
  <r>
    <x v="2"/>
    <x v="0"/>
    <x v="21"/>
    <x v="3"/>
    <x v="1"/>
    <x v="0"/>
    <x v="0"/>
    <x v="3"/>
    <x v="1"/>
    <n v="1"/>
    <s v="St Sty Day Procedure Unit"/>
    <d v="2026-07-25T00:00:00"/>
    <d v="2026-07-25T08:30:00"/>
    <d v="2026-07-25T13:00:00"/>
    <s v="774764443211"/>
    <s v="70025333"/>
    <s v="Surgical tooth extraction"/>
    <m/>
    <s v="Oral and Maxillofacial Surgery"/>
    <s v="Dr Dummy 21"/>
    <d v="2026-07-25T08:42:00"/>
    <d v="2026-07-25T09:09:00"/>
    <m/>
    <m/>
    <n v="1"/>
    <s v="JULY-26-dummy-data.xlsx"/>
    <b v="0"/>
    <m/>
  </r>
  <r>
    <x v="2"/>
    <x v="0"/>
    <x v="21"/>
    <x v="3"/>
    <x v="1"/>
    <x v="0"/>
    <x v="0"/>
    <x v="3"/>
    <x v="0"/>
    <n v="1"/>
    <s v="St Sty Day Procedure Unit"/>
    <d v="2026-07-28T00:00:00"/>
    <d v="2026-07-28T13:00:00"/>
    <d v="2026-07-28T17:30:00"/>
    <m/>
    <m/>
    <m/>
    <m/>
    <m/>
    <m/>
    <m/>
    <m/>
    <n v="4"/>
    <n v="0"/>
    <n v="4"/>
    <s v="JULY-26-dummy-data.xlsx"/>
    <b v="0"/>
    <n v="0"/>
  </r>
  <r>
    <x v="2"/>
    <x v="0"/>
    <x v="21"/>
    <x v="3"/>
    <x v="1"/>
    <x v="0"/>
    <x v="0"/>
    <x v="3"/>
    <x v="1"/>
    <n v="1"/>
    <s v="St Sty Day Procedure Unit"/>
    <d v="2026-07-28T00:00:00"/>
    <d v="2026-07-28T13:00:00"/>
    <d v="2026-07-28T17:30:00"/>
    <s v="745902210636"/>
    <s v="70002302"/>
    <s v="Wisdom tooth extraction"/>
    <m/>
    <s v="Oral and Maxillofacial Surgery"/>
    <s v="Dr Dummy 01"/>
    <d v="2026-07-28T13:10:00"/>
    <d v="2026-07-28T13:52:00"/>
    <m/>
    <m/>
    <n v="1"/>
    <s v="JULY-26-dummy-data.xlsx"/>
    <b v="0"/>
    <m/>
  </r>
  <r>
    <x v="2"/>
    <x v="0"/>
    <x v="21"/>
    <x v="3"/>
    <x v="1"/>
    <x v="0"/>
    <x v="0"/>
    <x v="3"/>
    <x v="1"/>
    <n v="1"/>
    <s v="St Sty Day Procedure Unit"/>
    <d v="2026-07-28T00:00:00"/>
    <d v="2026-07-28T13:00:00"/>
    <d v="2026-07-28T17:30:00"/>
    <s v="767941656382"/>
    <s v="70027591"/>
    <s v="Oral lesion biopsy"/>
    <s v="Wound dressing"/>
    <s v="Oral and Maxillofacial Surgery"/>
    <s v="Dr Dummy 01"/>
    <d v="2026-07-28T16:30:00"/>
    <d v="2026-07-28T17:02:00"/>
    <m/>
    <m/>
    <n v="1"/>
    <s v="JULY-26-dummy-data.xlsx"/>
    <b v="0"/>
    <m/>
  </r>
  <r>
    <x v="2"/>
    <x v="0"/>
    <x v="21"/>
    <x v="3"/>
    <x v="1"/>
    <x v="0"/>
    <x v="0"/>
    <x v="3"/>
    <x v="1"/>
    <n v="1"/>
    <s v="St Sty Day Procedure Unit"/>
    <d v="2026-07-28T00:00:00"/>
    <d v="2026-07-28T13:00:00"/>
    <d v="2026-07-28T17:30:00"/>
    <s v="795474204769"/>
    <s v="70072905"/>
    <s v="Surgical tooth extraction"/>
    <s v="Wound dressing"/>
    <s v="Oral and Maxillofacial Surgery"/>
    <s v="Dr Dummy 01"/>
    <d v="2026-07-28T14:18:00"/>
    <d v="2026-07-28T14:57:00"/>
    <m/>
    <m/>
    <n v="1"/>
    <s v="JULY-26-dummy-data.xlsx"/>
    <b v="0"/>
    <m/>
  </r>
  <r>
    <x v="2"/>
    <x v="0"/>
    <x v="21"/>
    <x v="3"/>
    <x v="1"/>
    <x v="0"/>
    <x v="0"/>
    <x v="3"/>
    <x v="1"/>
    <n v="1"/>
    <s v="St Sty Day Procedure Unit"/>
    <d v="2026-07-28T00:00:00"/>
    <d v="2026-07-28T13:00:00"/>
    <d v="2026-07-28T17:30:00"/>
    <s v="795540127390"/>
    <s v="70162456"/>
    <s v="Wisdom tooth extraction"/>
    <m/>
    <s v="Oral and Maxillofacial Surgery"/>
    <s v="Dr Dummy 01"/>
    <d v="2026-07-28T15:24:00"/>
    <d v="2026-07-28T16:08:00"/>
    <m/>
    <m/>
    <n v="1"/>
    <s v="JULY-26-dummy-data.xlsx"/>
    <b v="0"/>
    <m/>
  </r>
  <r>
    <x v="2"/>
    <x v="0"/>
    <x v="21"/>
    <x v="3"/>
    <x v="2"/>
    <x v="0"/>
    <x v="0"/>
    <x v="4"/>
    <x v="0"/>
    <n v="1"/>
    <s v="St Sty Day Procedure Unit"/>
    <d v="2026-08-04T00:00:00"/>
    <d v="2026-08-04T08:00:00"/>
    <d v="2026-08-04T12:30:00"/>
    <m/>
    <m/>
    <m/>
    <m/>
    <m/>
    <m/>
    <m/>
    <m/>
    <n v="4"/>
    <n v="0"/>
    <n v="4"/>
    <s v="AUGUST-26-dummy-data.xlsx"/>
    <b v="0"/>
    <n v="0"/>
  </r>
  <r>
    <x v="2"/>
    <x v="0"/>
    <x v="21"/>
    <x v="3"/>
    <x v="2"/>
    <x v="0"/>
    <x v="0"/>
    <x v="4"/>
    <x v="1"/>
    <n v="1"/>
    <s v="St Sty Day Procedure Unit"/>
    <d v="2026-08-04T00:00:00"/>
    <d v="2026-08-04T08:00:00"/>
    <d v="2026-08-04T12:30:00"/>
    <s v="933181506837"/>
    <s v="913826"/>
    <s v="Excision of skin lesion"/>
    <m/>
    <s v="General Surgery"/>
    <s v="Dr Dummy 13"/>
    <d v="2026-08-04T11:32:00"/>
    <d v="2026-08-04T12:12:00"/>
    <m/>
    <m/>
    <n v="1"/>
    <s v="AUGUST-26-dummy-data.xlsx"/>
    <b v="0"/>
    <m/>
  </r>
  <r>
    <x v="2"/>
    <x v="0"/>
    <x v="21"/>
    <x v="3"/>
    <x v="2"/>
    <x v="0"/>
    <x v="0"/>
    <x v="4"/>
    <x v="1"/>
    <n v="1"/>
    <s v="St Sty Day Procedure Unit"/>
    <d v="2026-08-04T00:00:00"/>
    <d v="2026-08-04T08:00:00"/>
    <d v="2026-08-04T12:30:00"/>
    <s v="946196963544"/>
    <s v="773054"/>
    <s v="Incision and drainage of abscess"/>
    <s v="Wound dressing"/>
    <s v="General Surgery"/>
    <s v="Dr Dummy 13"/>
    <d v="2026-08-04T10:20:00"/>
    <d v="2026-08-04T10:55:00"/>
    <m/>
    <m/>
    <n v="1"/>
    <s v="AUGUST-26-dummy-data.xlsx"/>
    <b v="0"/>
    <m/>
  </r>
  <r>
    <x v="2"/>
    <x v="0"/>
    <x v="21"/>
    <x v="3"/>
    <x v="2"/>
    <x v="0"/>
    <x v="0"/>
    <x v="4"/>
    <x v="1"/>
    <n v="1"/>
    <s v="St Sty Day Procedure Unit"/>
    <d v="2026-08-04T00:00:00"/>
    <d v="2026-08-04T08:00:00"/>
    <d v="2026-08-04T12:30:00"/>
    <s v="946218091528"/>
    <s v="977225"/>
    <s v="Laparoscopic cholecystectomy"/>
    <m/>
    <s v="General Surgery"/>
    <s v="Dr Dummy 13"/>
    <d v="2026-08-04T08:12:00"/>
    <d v="2026-08-04T08:52:00"/>
    <m/>
    <m/>
    <n v="1"/>
    <s v="AUGUST-26-dummy-data.xlsx"/>
    <b v="0"/>
    <m/>
  </r>
  <r>
    <x v="2"/>
    <x v="0"/>
    <x v="21"/>
    <x v="3"/>
    <x v="2"/>
    <x v="0"/>
    <x v="0"/>
    <x v="4"/>
    <x v="1"/>
    <n v="1"/>
    <s v="St Sty Day Procedure Unit"/>
    <d v="2026-08-04T00:00:00"/>
    <d v="2026-08-04T08:00:00"/>
    <d v="2026-08-04T12:30:00"/>
    <s v="978037251251"/>
    <s v="937743"/>
    <s v="Laparoscopic appendicectomy"/>
    <m/>
    <s v="General Surgery"/>
    <s v="Dr Dummy 13"/>
    <d v="2026-08-04T09:19:00"/>
    <d v="2026-08-04T09:50:00"/>
    <m/>
    <m/>
    <n v="1"/>
    <s v="AUGUST-26-dummy-data.xlsx"/>
    <b v="0"/>
    <m/>
  </r>
  <r>
    <x v="2"/>
    <x v="0"/>
    <x v="21"/>
    <x v="4"/>
    <x v="0"/>
    <x v="0"/>
    <x v="0"/>
    <x v="0"/>
    <x v="0"/>
    <n v="1"/>
    <s v="St Sty Day Procedure Unit"/>
    <d v="2026-06-12T00:00:00"/>
    <d v="2026-06-12T13:30:00"/>
    <d v="2026-06-12T18:30:00"/>
    <m/>
    <m/>
    <m/>
    <m/>
    <m/>
    <m/>
    <m/>
    <m/>
    <n v="2"/>
    <n v="0"/>
    <n v="2"/>
    <s v="JUNE-26-dummy-data.xlsx"/>
    <b v="0"/>
    <n v="0"/>
  </r>
  <r>
    <x v="2"/>
    <x v="0"/>
    <x v="21"/>
    <x v="4"/>
    <x v="0"/>
    <x v="0"/>
    <x v="0"/>
    <x v="0"/>
    <x v="1"/>
    <n v="1"/>
    <s v="St Sty Day Procedure Unit"/>
    <d v="2026-06-12T00:00:00"/>
    <d v="2026-06-12T13:30:00"/>
    <d v="2026-06-12T18:30:00"/>
    <s v="602711042156"/>
    <s v="60063156"/>
    <s v="Hysteroscopy"/>
    <m/>
    <s v="Gynaecology"/>
    <s v="Dr Dummy 02"/>
    <d v="2026-06-12T13:37:00"/>
    <d v="2026-06-12T14:23:00"/>
    <m/>
    <m/>
    <n v="1"/>
    <s v="JUNE-26-dummy-data.xlsx"/>
    <b v="0"/>
    <m/>
  </r>
  <r>
    <x v="2"/>
    <x v="0"/>
    <x v="21"/>
    <x v="4"/>
    <x v="0"/>
    <x v="0"/>
    <x v="0"/>
    <x v="0"/>
    <x v="1"/>
    <n v="1"/>
    <s v="St Sty Day Procedure Unit"/>
    <d v="2026-06-12T00:00:00"/>
    <d v="2026-06-12T13:30:00"/>
    <d v="2026-06-12T18:30:00"/>
    <s v="684556208876"/>
    <s v="60141562"/>
    <s v="Cervical polypectomy"/>
    <m/>
    <s v="Gynaecology"/>
    <s v="Dr Dummy 02"/>
    <d v="2026-06-12T14:49:00"/>
    <d v="2026-06-12T15:39:00"/>
    <m/>
    <m/>
    <n v="1"/>
    <s v="JUNE-26-dummy-data.xlsx"/>
    <b v="0"/>
    <m/>
  </r>
  <r>
    <x v="2"/>
    <x v="0"/>
    <x v="21"/>
    <x v="5"/>
    <x v="1"/>
    <x v="0"/>
    <x v="0"/>
    <x v="2"/>
    <x v="0"/>
    <n v="1"/>
    <s v="St Sty Day Procedure Unit"/>
    <d v="2026-07-08T00:00:00"/>
    <d v="2026-07-08T09:00:00"/>
    <d v="2026-07-08T15:00:00"/>
    <m/>
    <m/>
    <m/>
    <m/>
    <m/>
    <m/>
    <m/>
    <m/>
    <n v="4"/>
    <n v="0"/>
    <n v="4"/>
    <s v="JULY-26-dummy-data.xlsx"/>
    <b v="0"/>
    <n v="0"/>
  </r>
  <r>
    <x v="2"/>
    <x v="0"/>
    <x v="21"/>
    <x v="5"/>
    <x v="1"/>
    <x v="0"/>
    <x v="0"/>
    <x v="2"/>
    <x v="1"/>
    <n v="1"/>
    <s v="St Sty Day Procedure Unit"/>
    <d v="2026-07-08T00:00:00"/>
    <d v="2026-07-08T09:00:00"/>
    <d v="2026-07-08T15:00:00"/>
    <s v="745362188317"/>
    <s v="70060349"/>
    <s v="Septoplasty"/>
    <s v="Diagnostic examination"/>
    <s v="ENT"/>
    <s v="Dr Dummy 11"/>
    <d v="2026-07-08T13:34:00"/>
    <d v="2026-07-08T14:22:00"/>
    <m/>
    <m/>
    <n v="1"/>
    <s v="JULY-26-dummy-data.xlsx"/>
    <b v="0"/>
    <m/>
  </r>
  <r>
    <x v="2"/>
    <x v="0"/>
    <x v="21"/>
    <x v="5"/>
    <x v="1"/>
    <x v="0"/>
    <x v="0"/>
    <x v="2"/>
    <x v="1"/>
    <n v="1"/>
    <s v="St Sty Day Procedure Unit"/>
    <d v="2026-07-08T00:00:00"/>
    <d v="2026-07-08T09:00:00"/>
    <d v="2026-07-08T15:00:00"/>
    <s v="752008130074"/>
    <s v="70168961"/>
    <s v="Tonsillectomy"/>
    <s v="Wound closure"/>
    <s v="ENT"/>
    <s v="Dr Dummy 11"/>
    <d v="2026-07-08T12:10:00"/>
    <d v="2026-07-08T13:06:00"/>
    <m/>
    <m/>
    <n v="1"/>
    <s v="JULY-26-dummy-data.xlsx"/>
    <b v="0"/>
    <m/>
  </r>
  <r>
    <x v="2"/>
    <x v="0"/>
    <x v="21"/>
    <x v="5"/>
    <x v="1"/>
    <x v="0"/>
    <x v="0"/>
    <x v="2"/>
    <x v="1"/>
    <n v="1"/>
    <s v="St Sty Day Procedure Unit"/>
    <d v="2026-07-08T00:00:00"/>
    <d v="2026-07-08T09:00:00"/>
    <d v="2026-07-08T15:00:00"/>
    <s v="774402996384"/>
    <s v="70213495"/>
    <s v="Adenoidectomy"/>
    <m/>
    <s v="ENT"/>
    <s v="Dr Dummy 11"/>
    <d v="2026-07-08T10:40:00"/>
    <d v="2026-07-08T11:44:00"/>
    <m/>
    <m/>
    <n v="1"/>
    <s v="JULY-26-dummy-data.xlsx"/>
    <b v="0"/>
    <m/>
  </r>
  <r>
    <x v="2"/>
    <x v="0"/>
    <x v="21"/>
    <x v="5"/>
    <x v="1"/>
    <x v="0"/>
    <x v="0"/>
    <x v="2"/>
    <x v="1"/>
    <n v="1"/>
    <s v="St Sty Day Procedure Unit"/>
    <d v="2026-07-08T00:00:00"/>
    <d v="2026-07-08T09:00:00"/>
    <d v="2026-07-08T15:00:00"/>
    <s v="783641716883"/>
    <s v="70157211"/>
    <s v="Tonsillectomy"/>
    <m/>
    <s v="ENT"/>
    <s v="Dr Dummy 11"/>
    <d v="2026-07-08T09:05:00"/>
    <d v="2026-07-08T09:53:00"/>
    <m/>
    <m/>
    <n v="1"/>
    <s v="JULY-26-dummy-data.xlsx"/>
    <b v="0"/>
    <m/>
  </r>
  <r>
    <x v="2"/>
    <x v="0"/>
    <x v="21"/>
    <x v="7"/>
    <x v="0"/>
    <x v="0"/>
    <x v="0"/>
    <x v="4"/>
    <x v="0"/>
    <n v="1"/>
    <s v="St Sty Day Procedure Unit"/>
    <d v="2026-06-01T00:00:00"/>
    <d v="2026-06-01T09:00:00"/>
    <d v="2026-06-01T17:00:00"/>
    <m/>
    <m/>
    <m/>
    <m/>
    <m/>
    <m/>
    <m/>
    <m/>
    <n v="4"/>
    <n v="0"/>
    <n v="4"/>
    <s v="JUNE-26-dummy-data.xlsx"/>
    <b v="0"/>
    <n v="0"/>
  </r>
  <r>
    <x v="2"/>
    <x v="0"/>
    <x v="21"/>
    <x v="7"/>
    <x v="0"/>
    <x v="0"/>
    <x v="0"/>
    <x v="4"/>
    <x v="1"/>
    <n v="1"/>
    <s v="St Sty Day Procedure Unit"/>
    <d v="2026-06-01T00:00:00"/>
    <d v="2026-06-01T09:00:00"/>
    <d v="2026-06-01T17:00:00"/>
    <s v="600420904299"/>
    <s v="60088006"/>
    <s v="Incision and drainage of abscess"/>
    <m/>
    <s v="General Surgery"/>
    <s v="Dr Dummy 08"/>
    <d v="2026-06-01T11:04:00"/>
    <d v="2026-06-01T12:17:00"/>
    <m/>
    <m/>
    <n v="1"/>
    <s v="JUNE-26-dummy-data.xlsx"/>
    <b v="0"/>
    <m/>
  </r>
  <r>
    <x v="2"/>
    <x v="0"/>
    <x v="21"/>
    <x v="7"/>
    <x v="0"/>
    <x v="0"/>
    <x v="0"/>
    <x v="4"/>
    <x v="1"/>
    <n v="1"/>
    <s v="St Sty Day Procedure Unit"/>
    <d v="2026-06-01T00:00:00"/>
    <d v="2026-06-01T09:00:00"/>
    <d v="2026-06-01T17:00:00"/>
    <s v="608246838068"/>
    <s v="60275227"/>
    <s v="Laparoscopic cholecystectomy"/>
    <m/>
    <s v="General Surgery"/>
    <s v="Dr Dummy 08"/>
    <d v="2026-06-01T15:04:00"/>
    <d v="2026-06-01T16:41:00"/>
    <m/>
    <m/>
    <n v="1"/>
    <s v="JUNE-26-dummy-data.xlsx"/>
    <b v="0"/>
    <m/>
  </r>
  <r>
    <x v="2"/>
    <x v="0"/>
    <x v="21"/>
    <x v="7"/>
    <x v="0"/>
    <x v="0"/>
    <x v="0"/>
    <x v="4"/>
    <x v="1"/>
    <n v="1"/>
    <s v="St Sty Day Procedure Unit"/>
    <d v="2026-06-01T00:00:00"/>
    <d v="2026-06-01T09:00:00"/>
    <d v="2026-06-01T17:00:00"/>
    <s v="626049641472"/>
    <s v="60009239"/>
    <s v="Laparoscopic appendicectomy"/>
    <m/>
    <s v="General Surgery"/>
    <s v="Dr Dummy 08"/>
    <d v="2026-06-01T09:04:00"/>
    <d v="2026-06-01T10:22:00"/>
    <m/>
    <m/>
    <n v="1"/>
    <s v="JUNE-26-dummy-data.xlsx"/>
    <b v="0"/>
    <m/>
  </r>
  <r>
    <x v="2"/>
    <x v="0"/>
    <x v="21"/>
    <x v="7"/>
    <x v="0"/>
    <x v="0"/>
    <x v="0"/>
    <x v="4"/>
    <x v="1"/>
    <n v="1"/>
    <s v="St Sty Day Procedure Unit"/>
    <d v="2026-06-01T00:00:00"/>
    <d v="2026-06-01T09:00:00"/>
    <d v="2026-06-01T17:00:00"/>
    <s v="686960175213"/>
    <s v="60027766"/>
    <s v="Inguinal hernia repair"/>
    <m/>
    <s v="General Surgery"/>
    <s v="Dr Dummy 08"/>
    <d v="2026-06-01T13:11:00"/>
    <d v="2026-06-01T14:40:00"/>
    <m/>
    <m/>
    <n v="1"/>
    <s v="JUNE-26-dummy-data.xlsx"/>
    <b v="0"/>
    <m/>
  </r>
  <r>
    <x v="2"/>
    <x v="0"/>
    <x v="21"/>
    <x v="7"/>
    <x v="0"/>
    <x v="0"/>
    <x v="0"/>
    <x v="1"/>
    <x v="0"/>
    <n v="1"/>
    <s v="St Sty Day Procedure Unit"/>
    <d v="2026-06-27T00:00:00"/>
    <d v="2026-06-27T08:30:00"/>
    <d v="2026-06-27T16:30:00"/>
    <m/>
    <m/>
    <m/>
    <m/>
    <m/>
    <m/>
    <m/>
    <m/>
    <n v="4"/>
    <n v="0"/>
    <n v="4"/>
    <s v="JUNE-26-dummy-data.xlsx"/>
    <b v="0"/>
    <n v="0"/>
  </r>
  <r>
    <x v="2"/>
    <x v="0"/>
    <x v="21"/>
    <x v="7"/>
    <x v="0"/>
    <x v="0"/>
    <x v="0"/>
    <x v="1"/>
    <x v="1"/>
    <n v="1"/>
    <s v="St Sty Day Procedure Unit"/>
    <d v="2026-06-27T00:00:00"/>
    <d v="2026-06-27T08:30:00"/>
    <d v="2026-06-27T16:30:00"/>
    <s v="642711872490"/>
    <s v="60009494"/>
    <s v="Circumcision"/>
    <m/>
    <s v="Urology"/>
    <s v="Dr Dummy 05"/>
    <d v="2026-06-27T10:42:00"/>
    <d v="2026-06-27T12:06:00"/>
    <m/>
    <m/>
    <n v="1"/>
    <s v="JUNE-26-dummy-data.xlsx"/>
    <b v="0"/>
    <m/>
  </r>
  <r>
    <x v="2"/>
    <x v="0"/>
    <x v="21"/>
    <x v="7"/>
    <x v="0"/>
    <x v="0"/>
    <x v="0"/>
    <x v="1"/>
    <x v="1"/>
    <n v="1"/>
    <s v="St Sty Day Procedure Unit"/>
    <d v="2026-06-27T00:00:00"/>
    <d v="2026-06-27T08:30:00"/>
    <d v="2026-06-27T16:30:00"/>
    <s v="651755744660"/>
    <s v="60163466"/>
    <s v="Flexible cystoscopy"/>
    <m/>
    <s v="Urology"/>
    <s v="Dr Dummy 05"/>
    <d v="2026-06-27T08:39:00"/>
    <d v="2026-06-27T09:49:00"/>
    <m/>
    <m/>
    <n v="1"/>
    <s v="JUNE-26-dummy-data.xlsx"/>
    <b v="0"/>
    <m/>
  </r>
  <r>
    <x v="2"/>
    <x v="0"/>
    <x v="21"/>
    <x v="7"/>
    <x v="0"/>
    <x v="0"/>
    <x v="0"/>
    <x v="1"/>
    <x v="1"/>
    <n v="1"/>
    <s v="St Sty Day Procedure Unit"/>
    <d v="2026-06-27T00:00:00"/>
    <d v="2026-06-27T08:30:00"/>
    <d v="2026-06-27T16:30:00"/>
    <s v="672379387425"/>
    <s v="60070386"/>
    <s v="Ureteroscopy"/>
    <m/>
    <s v="Urology"/>
    <s v="Dr Dummy 05"/>
    <d v="2026-06-27T14:41:00"/>
    <d v="2026-06-27T16:10:00"/>
    <m/>
    <m/>
    <n v="1"/>
    <s v="JUNE-26-dummy-data.xlsx"/>
    <b v="0"/>
    <m/>
  </r>
  <r>
    <x v="2"/>
    <x v="0"/>
    <x v="21"/>
    <x v="7"/>
    <x v="0"/>
    <x v="0"/>
    <x v="0"/>
    <x v="1"/>
    <x v="1"/>
    <n v="1"/>
    <s v="St Sty Day Procedure Unit"/>
    <d v="2026-06-27T00:00:00"/>
    <d v="2026-06-27T08:30:00"/>
    <d v="2026-06-27T16:30:00"/>
    <s v="684217704156"/>
    <s v="60292856"/>
    <s v="Circumcision"/>
    <m/>
    <s v="Urology"/>
    <s v="Dr Dummy 05"/>
    <d v="2026-06-27T12:42:00"/>
    <d v="2026-06-27T13:49:00"/>
    <m/>
    <m/>
    <n v="1"/>
    <s v="JUNE-26-dummy-data.xlsx"/>
    <b v="0"/>
    <m/>
  </r>
  <r>
    <x v="2"/>
    <x v="0"/>
    <x v="21"/>
    <x v="7"/>
    <x v="1"/>
    <x v="0"/>
    <x v="0"/>
    <x v="5"/>
    <x v="0"/>
    <n v="1"/>
    <s v="St Sty Day Procedure Unit"/>
    <d v="2026-07-11T00:00:00"/>
    <d v="2026-07-11T08:00:00"/>
    <d v="2026-07-11T16:00:00"/>
    <m/>
    <m/>
    <m/>
    <m/>
    <m/>
    <m/>
    <m/>
    <m/>
    <n v="4"/>
    <n v="0"/>
    <n v="4"/>
    <s v="JULY-26-dummy-data.xlsx"/>
    <b v="0"/>
    <n v="0"/>
  </r>
  <r>
    <x v="2"/>
    <x v="0"/>
    <x v="21"/>
    <x v="7"/>
    <x v="1"/>
    <x v="0"/>
    <x v="0"/>
    <x v="5"/>
    <x v="1"/>
    <n v="1"/>
    <s v="St Sty Day Procedure Unit"/>
    <d v="2026-07-11T00:00:00"/>
    <d v="2026-07-11T08:00:00"/>
    <d v="2026-07-11T16:00:00"/>
    <s v="700718618440"/>
    <s v="70245898"/>
    <s v="Cataract extraction with lens implant"/>
    <m/>
    <s v="Ophthalmology"/>
    <s v="Dr Dummy 16"/>
    <d v="2026-07-11T12:05:00"/>
    <d v="2026-07-11T13:28:00"/>
    <m/>
    <m/>
    <n v="1"/>
    <s v="JULY-26-dummy-data.xlsx"/>
    <b v="0"/>
    <m/>
  </r>
  <r>
    <x v="2"/>
    <x v="0"/>
    <x v="21"/>
    <x v="7"/>
    <x v="1"/>
    <x v="0"/>
    <x v="0"/>
    <x v="5"/>
    <x v="1"/>
    <n v="1"/>
    <s v="St Sty Day Procedure Unit"/>
    <d v="2026-07-11T00:00:00"/>
    <d v="2026-07-11T08:00:00"/>
    <d v="2026-07-11T16:00:00"/>
    <s v="726461682747"/>
    <s v="70168248"/>
    <s v="Pterygium excision"/>
    <s v="Diagnostic examination"/>
    <s v="Ophthalmology"/>
    <s v="Dr Dummy 16"/>
    <d v="2026-07-11T08:06:00"/>
    <d v="2026-07-11T09:38:00"/>
    <m/>
    <m/>
    <n v="1"/>
    <s v="JULY-26-dummy-data.xlsx"/>
    <b v="0"/>
    <m/>
  </r>
  <r>
    <x v="2"/>
    <x v="0"/>
    <x v="21"/>
    <x v="7"/>
    <x v="1"/>
    <x v="0"/>
    <x v="0"/>
    <x v="5"/>
    <x v="1"/>
    <n v="1"/>
    <s v="St Sty Day Procedure Unit"/>
    <d v="2026-07-11T00:00:00"/>
    <d v="2026-07-11T08:00:00"/>
    <d v="2026-07-11T16:00:00"/>
    <s v="734058476308"/>
    <s v="70026656"/>
    <s v="Pterygium excision"/>
    <m/>
    <s v="Ophthalmology"/>
    <s v="Dr Dummy 16"/>
    <d v="2026-07-11T10:07:00"/>
    <d v="2026-07-11T11:45:00"/>
    <m/>
    <m/>
    <n v="1"/>
    <s v="JULY-26-dummy-data.xlsx"/>
    <b v="0"/>
    <m/>
  </r>
  <r>
    <x v="2"/>
    <x v="0"/>
    <x v="21"/>
    <x v="7"/>
    <x v="1"/>
    <x v="0"/>
    <x v="0"/>
    <x v="5"/>
    <x v="1"/>
    <n v="1"/>
    <s v="St Sty Day Procedure Unit"/>
    <d v="2026-07-11T00:00:00"/>
    <d v="2026-07-11T08:00:00"/>
    <d v="2026-07-11T16:00:00"/>
    <s v="784988172048"/>
    <s v="70182062"/>
    <s v="Eyelid lesion excision"/>
    <m/>
    <s v="Ophthalmology"/>
    <s v="Dr Dummy 16"/>
    <d v="2026-07-11T14:03:00"/>
    <d v="2026-07-11T15:26:00"/>
    <m/>
    <m/>
    <n v="1"/>
    <s v="JULY-26-dummy-data.xlsx"/>
    <b v="0"/>
    <m/>
  </r>
  <r>
    <x v="2"/>
    <x v="0"/>
    <x v="21"/>
    <x v="7"/>
    <x v="1"/>
    <x v="0"/>
    <x v="0"/>
    <x v="4"/>
    <x v="0"/>
    <n v="1"/>
    <s v="St Sty Day Procedure Unit"/>
    <d v="2026-07-14T00:00:00"/>
    <d v="2026-07-14T08:00:00"/>
    <d v="2026-07-14T16:00:00"/>
    <m/>
    <m/>
    <m/>
    <m/>
    <m/>
    <m/>
    <m/>
    <m/>
    <n v="4"/>
    <n v="0"/>
    <n v="4"/>
    <s v="JULY-26-dummy-data.xlsx"/>
    <b v="0"/>
    <n v="0"/>
  </r>
  <r>
    <x v="2"/>
    <x v="0"/>
    <x v="21"/>
    <x v="7"/>
    <x v="1"/>
    <x v="0"/>
    <x v="0"/>
    <x v="4"/>
    <x v="1"/>
    <n v="1"/>
    <s v="St Sty Day Procedure Unit"/>
    <d v="2026-07-14T00:00:00"/>
    <d v="2026-07-14T08:00:00"/>
    <d v="2026-07-14T16:00:00"/>
    <s v="710882596229"/>
    <s v="70231284"/>
    <s v="Inguinal hernia repair"/>
    <s v="Wound closure"/>
    <s v="General Surgery"/>
    <s v="Dr Dummy 03"/>
    <d v="2026-07-14T08:02:00"/>
    <d v="2026-07-14T09:22:00"/>
    <m/>
    <m/>
    <n v="1"/>
    <s v="JULY-26-dummy-data.xlsx"/>
    <b v="0"/>
    <m/>
  </r>
  <r>
    <x v="2"/>
    <x v="0"/>
    <x v="21"/>
    <x v="7"/>
    <x v="1"/>
    <x v="0"/>
    <x v="0"/>
    <x v="4"/>
    <x v="1"/>
    <n v="1"/>
    <s v="St Sty Day Procedure Unit"/>
    <d v="2026-07-14T00:00:00"/>
    <d v="2026-07-14T08:00:00"/>
    <d v="2026-07-14T16:00:00"/>
    <s v="739182861568"/>
    <s v="70228776"/>
    <s v="Excision of skin lesion"/>
    <m/>
    <s v="General Surgery"/>
    <s v="Dr Dummy 03"/>
    <d v="2026-07-14T14:07:00"/>
    <d v="2026-07-14T15:47:00"/>
    <m/>
    <m/>
    <n v="1"/>
    <s v="JULY-26-dummy-data.xlsx"/>
    <b v="0"/>
    <m/>
  </r>
  <r>
    <x v="2"/>
    <x v="0"/>
    <x v="21"/>
    <x v="7"/>
    <x v="1"/>
    <x v="0"/>
    <x v="0"/>
    <x v="4"/>
    <x v="1"/>
    <n v="1"/>
    <s v="St Sty Day Procedure Unit"/>
    <d v="2026-07-14T00:00:00"/>
    <d v="2026-07-14T08:00:00"/>
    <d v="2026-07-14T16:00:00"/>
    <s v="778226106240"/>
    <s v="70099294"/>
    <s v="Excision of skin lesion"/>
    <s v="Wound dressing"/>
    <s v="General Surgery"/>
    <s v="Dr Dummy 03"/>
    <d v="2026-07-14T10:06:00"/>
    <d v="2026-07-14T11:35:00"/>
    <m/>
    <m/>
    <n v="1"/>
    <s v="JULY-26-dummy-data.xlsx"/>
    <b v="0"/>
    <m/>
  </r>
  <r>
    <x v="2"/>
    <x v="0"/>
    <x v="21"/>
    <x v="7"/>
    <x v="1"/>
    <x v="0"/>
    <x v="0"/>
    <x v="4"/>
    <x v="1"/>
    <n v="1"/>
    <s v="St Sty Day Procedure Unit"/>
    <d v="2026-07-14T00:00:00"/>
    <d v="2026-07-14T08:00:00"/>
    <d v="2026-07-14T16:00:00"/>
    <s v="795658239511"/>
    <s v="70164194"/>
    <s v="Laparoscopic appendicectomy"/>
    <s v="Wound dressing"/>
    <s v="General Surgery"/>
    <s v="Dr Dummy 03"/>
    <d v="2026-07-14T12:12:00"/>
    <d v="2026-07-14T13:35:00"/>
    <m/>
    <m/>
    <n v="1"/>
    <s v="JULY-26-dummy-data.xlsx"/>
    <b v="0"/>
    <m/>
  </r>
  <r>
    <x v="2"/>
    <x v="0"/>
    <x v="21"/>
    <x v="7"/>
    <x v="1"/>
    <x v="0"/>
    <x v="0"/>
    <x v="5"/>
    <x v="0"/>
    <n v="1"/>
    <s v="St Sty Day Procedure Unit"/>
    <d v="2026-07-20T00:00:00"/>
    <d v="2026-07-20T08:30:00"/>
    <d v="2026-07-20T16:30:00"/>
    <m/>
    <m/>
    <m/>
    <m/>
    <m/>
    <m/>
    <m/>
    <m/>
    <n v="4"/>
    <n v="0"/>
    <n v="4"/>
    <s v="JULY-26-dummy-data.xlsx"/>
    <b v="0"/>
    <n v="0"/>
  </r>
  <r>
    <x v="2"/>
    <x v="0"/>
    <x v="21"/>
    <x v="7"/>
    <x v="1"/>
    <x v="0"/>
    <x v="0"/>
    <x v="5"/>
    <x v="1"/>
    <n v="1"/>
    <s v="St Sty Day Procedure Unit"/>
    <d v="2026-07-20T00:00:00"/>
    <d v="2026-07-20T08:30:00"/>
    <d v="2026-07-20T16:30:00"/>
    <s v="700695958873"/>
    <s v="70193650"/>
    <s v="Cataract extraction with lens implant"/>
    <m/>
    <s v="Ophthalmology"/>
    <s v="Dr Dummy 14"/>
    <d v="2026-07-20T10:36:00"/>
    <d v="2026-07-20T11:56:00"/>
    <m/>
    <m/>
    <n v="1"/>
    <s v="JULY-26-dummy-data.xlsx"/>
    <b v="0"/>
    <m/>
  </r>
  <r>
    <x v="2"/>
    <x v="0"/>
    <x v="21"/>
    <x v="7"/>
    <x v="1"/>
    <x v="0"/>
    <x v="0"/>
    <x v="5"/>
    <x v="1"/>
    <n v="1"/>
    <s v="St Sty Day Procedure Unit"/>
    <d v="2026-07-20T00:00:00"/>
    <d v="2026-07-20T08:30:00"/>
    <d v="2026-07-20T16:30:00"/>
    <s v="705526489717"/>
    <s v="70011713"/>
    <s v="Pterygium excision"/>
    <m/>
    <s v="Ophthalmology"/>
    <s v="Dr Dummy 14"/>
    <d v="2026-07-20T08:35:00"/>
    <d v="2026-07-20T10:05:00"/>
    <m/>
    <m/>
    <n v="1"/>
    <s v="JULY-26-dummy-data.xlsx"/>
    <b v="0"/>
    <m/>
  </r>
  <r>
    <x v="2"/>
    <x v="0"/>
    <x v="21"/>
    <x v="7"/>
    <x v="1"/>
    <x v="0"/>
    <x v="0"/>
    <x v="5"/>
    <x v="1"/>
    <n v="1"/>
    <s v="St Sty Day Procedure Unit"/>
    <d v="2026-07-20T00:00:00"/>
    <d v="2026-07-20T08:30:00"/>
    <d v="2026-07-20T16:30:00"/>
    <s v="754826038656"/>
    <s v="70106805"/>
    <s v="Eyelid lesion excision"/>
    <m/>
    <s v="Ophthalmology"/>
    <s v="Dr Dummy 14"/>
    <d v="2026-07-20T12:33:00"/>
    <d v="2026-07-20T13:53:00"/>
    <m/>
    <m/>
    <n v="1"/>
    <s v="JULY-26-dummy-data.xlsx"/>
    <b v="0"/>
    <m/>
  </r>
  <r>
    <x v="2"/>
    <x v="0"/>
    <x v="21"/>
    <x v="7"/>
    <x v="1"/>
    <x v="0"/>
    <x v="0"/>
    <x v="5"/>
    <x v="1"/>
    <n v="1"/>
    <s v="St Sty Day Procedure Unit"/>
    <d v="2026-07-20T00:00:00"/>
    <d v="2026-07-20T08:30:00"/>
    <d v="2026-07-20T16:30:00"/>
    <s v="787859394167"/>
    <s v="70245054"/>
    <s v="Pterygium excision"/>
    <m/>
    <s v="Ophthalmology"/>
    <s v="Dr Dummy 14"/>
    <d v="2026-07-20T14:37:00"/>
    <d v="2026-07-20T15:50:00"/>
    <m/>
    <m/>
    <n v="1"/>
    <s v="JULY-26-dummy-data.xlsx"/>
    <b v="0"/>
    <m/>
  </r>
  <r>
    <x v="2"/>
    <x v="0"/>
    <x v="21"/>
    <x v="7"/>
    <x v="1"/>
    <x v="0"/>
    <x v="0"/>
    <x v="0"/>
    <x v="0"/>
    <n v="1"/>
    <s v="St Sty Day Procedure Unit"/>
    <d v="2026-07-21T00:00:00"/>
    <d v="2026-07-21T09:00:00"/>
    <d v="2026-07-21T17:00:00"/>
    <m/>
    <m/>
    <m/>
    <m/>
    <m/>
    <m/>
    <m/>
    <m/>
    <n v="4"/>
    <n v="0"/>
    <n v="4"/>
    <s v="JULY-26-dummy-data.xlsx"/>
    <b v="0"/>
    <n v="0"/>
  </r>
  <r>
    <x v="2"/>
    <x v="0"/>
    <x v="21"/>
    <x v="7"/>
    <x v="1"/>
    <x v="0"/>
    <x v="0"/>
    <x v="0"/>
    <x v="1"/>
    <n v="1"/>
    <s v="St Sty Day Procedure Unit"/>
    <d v="2026-07-21T00:00:00"/>
    <d v="2026-07-21T09:00:00"/>
    <d v="2026-07-21T17:00:00"/>
    <s v="710166451870"/>
    <s v="70110719"/>
    <s v="Cervical polypectomy"/>
    <m/>
    <s v="Gynaecology"/>
    <s v="Dr Dummy 09"/>
    <d v="2026-07-21T13:06:00"/>
    <d v="2026-07-21T14:46:00"/>
    <m/>
    <m/>
    <n v="1"/>
    <s v="JULY-26-dummy-data.xlsx"/>
    <b v="0"/>
    <m/>
  </r>
  <r>
    <x v="2"/>
    <x v="0"/>
    <x v="21"/>
    <x v="7"/>
    <x v="1"/>
    <x v="0"/>
    <x v="0"/>
    <x v="0"/>
    <x v="1"/>
    <n v="1"/>
    <s v="St Sty Day Procedure Unit"/>
    <d v="2026-07-21T00:00:00"/>
    <d v="2026-07-21T09:00:00"/>
    <d v="2026-07-21T17:00:00"/>
    <s v="719892105622"/>
    <s v="70092157"/>
    <s v="Endometrial biopsy"/>
    <m/>
    <s v="Gynaecology"/>
    <s v="Dr Dummy 09"/>
    <d v="2026-07-21T09:10:00"/>
    <d v="2026-07-21T10:39:00"/>
    <m/>
    <m/>
    <n v="1"/>
    <s v="JULY-26-dummy-data.xlsx"/>
    <b v="0"/>
    <m/>
  </r>
  <r>
    <x v="2"/>
    <x v="0"/>
    <x v="21"/>
    <x v="7"/>
    <x v="1"/>
    <x v="0"/>
    <x v="0"/>
    <x v="0"/>
    <x v="1"/>
    <n v="1"/>
    <s v="St Sty Day Procedure Unit"/>
    <d v="2026-07-21T00:00:00"/>
    <d v="2026-07-21T09:00:00"/>
    <d v="2026-07-21T17:00:00"/>
    <s v="777961051812"/>
    <s v="70130128"/>
    <s v="Cervical polypectomy"/>
    <m/>
    <s v="Gynaecology"/>
    <s v="Dr Dummy 09"/>
    <d v="2026-07-21T11:08:00"/>
    <d v="2026-07-21T12:23:00"/>
    <m/>
    <m/>
    <n v="1"/>
    <s v="JULY-26-dummy-data.xlsx"/>
    <b v="0"/>
    <m/>
  </r>
  <r>
    <x v="2"/>
    <x v="0"/>
    <x v="21"/>
    <x v="7"/>
    <x v="1"/>
    <x v="0"/>
    <x v="0"/>
    <x v="0"/>
    <x v="1"/>
    <n v="1"/>
    <s v="St Sty Day Procedure Unit"/>
    <d v="2026-07-21T00:00:00"/>
    <d v="2026-07-21T09:00:00"/>
    <d v="2026-07-21T17:00:00"/>
    <s v="798640454536"/>
    <s v="70078585"/>
    <s v="Hysteroscopy"/>
    <m/>
    <s v="Gynaecology"/>
    <s v="Dr Dummy 09"/>
    <d v="2026-07-21T15:09:00"/>
    <d v="2026-07-21T16:27:00"/>
    <m/>
    <m/>
    <n v="1"/>
    <s v="JULY-26-dummy-data.xlsx"/>
    <b v="0"/>
    <m/>
  </r>
  <r>
    <x v="2"/>
    <x v="0"/>
    <x v="21"/>
    <x v="7"/>
    <x v="2"/>
    <x v="0"/>
    <x v="0"/>
    <x v="2"/>
    <x v="0"/>
    <n v="1"/>
    <s v="St Sty Day Procedure Unit"/>
    <d v="2026-08-05T00:00:00"/>
    <d v="2026-08-05T09:00:00"/>
    <d v="2026-08-05T17:00:00"/>
    <m/>
    <m/>
    <m/>
    <m/>
    <m/>
    <m/>
    <m/>
    <m/>
    <n v="4"/>
    <n v="0"/>
    <n v="4"/>
    <s v="AUGUST-26-dummy-data.xlsx"/>
    <b v="0"/>
    <n v="0"/>
  </r>
  <r>
    <x v="2"/>
    <x v="0"/>
    <x v="21"/>
    <x v="7"/>
    <x v="2"/>
    <x v="0"/>
    <x v="0"/>
    <x v="2"/>
    <x v="1"/>
    <n v="1"/>
    <s v="St Sty Day Procedure Unit"/>
    <d v="2026-08-05T00:00:00"/>
    <d v="2026-08-05T09:00:00"/>
    <d v="2026-08-05T17:00:00"/>
    <s v="956902884737"/>
    <s v="993477"/>
    <s v="Septoplasty"/>
    <m/>
    <s v="ENT"/>
    <s v="Dr Dummy 15"/>
    <d v="2026-08-05T11:02:00"/>
    <d v="2026-08-05T12:32:00"/>
    <m/>
    <m/>
    <n v="1"/>
    <s v="AUGUST-26-dummy-data.xlsx"/>
    <b v="0"/>
    <m/>
  </r>
  <r>
    <x v="2"/>
    <x v="0"/>
    <x v="21"/>
    <x v="7"/>
    <x v="2"/>
    <x v="0"/>
    <x v="0"/>
    <x v="2"/>
    <x v="1"/>
    <n v="1"/>
    <s v="St Sty Day Procedure Unit"/>
    <d v="2026-08-05T00:00:00"/>
    <d v="2026-08-05T09:00:00"/>
    <d v="2026-08-05T17:00:00"/>
    <s v="980839894943"/>
    <s v="849218"/>
    <s v="Septoplasty"/>
    <m/>
    <s v="ENT"/>
    <s v="Dr Dummy 15"/>
    <d v="2026-08-05T13:04:00"/>
    <d v="2026-08-05T14:42:00"/>
    <m/>
    <m/>
    <n v="1"/>
    <s v="AUGUST-26-dummy-data.xlsx"/>
    <b v="0"/>
    <m/>
  </r>
  <r>
    <x v="2"/>
    <x v="0"/>
    <x v="21"/>
    <x v="7"/>
    <x v="2"/>
    <x v="0"/>
    <x v="0"/>
    <x v="2"/>
    <x v="1"/>
    <n v="1"/>
    <s v="St Sty Day Procedure Unit"/>
    <d v="2026-08-05T00:00:00"/>
    <d v="2026-08-05T09:00:00"/>
    <d v="2026-08-05T17:00:00"/>
    <s v="995431641907"/>
    <s v="932062"/>
    <s v="Tonsillectomy"/>
    <m/>
    <s v="ENT"/>
    <s v="Dr Dummy 15"/>
    <d v="2026-08-05T15:12:00"/>
    <d v="2026-08-05T16:39:00"/>
    <m/>
    <m/>
    <n v="1"/>
    <s v="AUGUST-26-dummy-data.xlsx"/>
    <b v="0"/>
    <m/>
  </r>
  <r>
    <x v="2"/>
    <x v="0"/>
    <x v="21"/>
    <x v="7"/>
    <x v="2"/>
    <x v="0"/>
    <x v="0"/>
    <x v="2"/>
    <x v="1"/>
    <n v="1"/>
    <s v="St Sty Day Procedure Unit"/>
    <d v="2026-08-05T00:00:00"/>
    <d v="2026-08-05T09:00:00"/>
    <d v="2026-08-05T17:00:00"/>
    <s v="995502287008"/>
    <s v="903674"/>
    <s v="Tonsillectomy"/>
    <m/>
    <s v="ENT"/>
    <s v="Dr Dummy 15"/>
    <d v="2026-08-05T09:09:00"/>
    <d v="2026-08-05T10:34:00"/>
    <m/>
    <m/>
    <n v="1"/>
    <s v="AUGUST-26-dummy-data.xlsx"/>
    <b v="0"/>
    <m/>
  </r>
  <r>
    <x v="2"/>
    <x v="0"/>
    <x v="21"/>
    <x v="7"/>
    <x v="2"/>
    <x v="0"/>
    <x v="0"/>
    <x v="1"/>
    <x v="0"/>
    <n v="1"/>
    <s v="St Sty Day Procedure Unit"/>
    <d v="2026-08-10T00:00:00"/>
    <d v="2026-08-10T08:30:00"/>
    <d v="2026-08-10T16:30:00"/>
    <m/>
    <m/>
    <m/>
    <m/>
    <m/>
    <m/>
    <m/>
    <m/>
    <n v="4"/>
    <n v="0"/>
    <n v="4"/>
    <s v="AUGUST-26-dummy-data.xlsx"/>
    <b v="0"/>
    <n v="0"/>
  </r>
  <r>
    <x v="2"/>
    <x v="0"/>
    <x v="21"/>
    <x v="7"/>
    <x v="2"/>
    <x v="0"/>
    <x v="0"/>
    <x v="1"/>
    <x v="1"/>
    <n v="1"/>
    <s v="St Sty Day Procedure Unit"/>
    <d v="2026-08-10T00:00:00"/>
    <d v="2026-08-10T08:30:00"/>
    <d v="2026-08-10T16:30:00"/>
    <s v="930472940602"/>
    <s v="985187"/>
    <s v="Flexible cystoscopy"/>
    <m/>
    <s v="Urology"/>
    <s v="Dr Dummy 21"/>
    <d v="2026-08-10T08:40:00"/>
    <d v="2026-08-10T09:51:00"/>
    <m/>
    <m/>
    <n v="1"/>
    <s v="AUGUST-26-dummy-data.xlsx"/>
    <b v="0"/>
    <m/>
  </r>
  <r>
    <x v="2"/>
    <x v="0"/>
    <x v="21"/>
    <x v="7"/>
    <x v="2"/>
    <x v="0"/>
    <x v="0"/>
    <x v="1"/>
    <x v="1"/>
    <n v="1"/>
    <s v="St Sty Day Procedure Unit"/>
    <d v="2026-08-10T00:00:00"/>
    <d v="2026-08-10T08:30:00"/>
    <d v="2026-08-10T16:30:00"/>
    <s v="942128464043"/>
    <s v="715659"/>
    <s v="Ureteroscopy"/>
    <m/>
    <s v="Urology"/>
    <s v="Dr Dummy 21"/>
    <d v="2026-08-10T14:33:00"/>
    <d v="2026-08-10T15:58:00"/>
    <m/>
    <m/>
    <n v="1"/>
    <s v="AUGUST-26-dummy-data.xlsx"/>
    <b v="0"/>
    <m/>
  </r>
  <r>
    <x v="2"/>
    <x v="0"/>
    <x v="21"/>
    <x v="7"/>
    <x v="2"/>
    <x v="0"/>
    <x v="0"/>
    <x v="1"/>
    <x v="1"/>
    <n v="1"/>
    <s v="St Sty Day Procedure Unit"/>
    <d v="2026-08-10T00:00:00"/>
    <d v="2026-08-10T08:30:00"/>
    <d v="2026-08-10T16:30:00"/>
    <s v="946837589912"/>
    <s v="888869"/>
    <s v="Flexible cystoscopy"/>
    <m/>
    <s v="Urology"/>
    <s v="Dr Dummy 21"/>
    <d v="2026-08-10T12:41:00"/>
    <d v="2026-08-10T13:55:00"/>
    <m/>
    <m/>
    <n v="1"/>
    <s v="AUGUST-26-dummy-data.xlsx"/>
    <b v="0"/>
    <m/>
  </r>
  <r>
    <x v="2"/>
    <x v="0"/>
    <x v="21"/>
    <x v="7"/>
    <x v="2"/>
    <x v="0"/>
    <x v="0"/>
    <x v="1"/>
    <x v="1"/>
    <n v="1"/>
    <s v="St Sty Day Procedure Unit"/>
    <d v="2026-08-10T00:00:00"/>
    <d v="2026-08-10T08:30:00"/>
    <d v="2026-08-10T16:30:00"/>
    <s v="948554997727"/>
    <s v="793600"/>
    <s v="Ureteric stent insertion"/>
    <m/>
    <s v="Urology"/>
    <s v="Dr Dummy 21"/>
    <d v="2026-08-10T10:40:00"/>
    <d v="2026-08-10T12:03:00"/>
    <m/>
    <m/>
    <n v="1"/>
    <s v="AUGUST-26-dummy-data.xlsx"/>
    <b v="0"/>
    <m/>
  </r>
  <r>
    <x v="2"/>
    <x v="0"/>
    <x v="21"/>
    <x v="7"/>
    <x v="2"/>
    <x v="0"/>
    <x v="0"/>
    <x v="4"/>
    <x v="0"/>
    <n v="1"/>
    <s v="St Sty Day Procedure Unit"/>
    <d v="2026-08-19T00:00:00"/>
    <d v="2026-08-19T08:00:00"/>
    <d v="2026-08-19T16:00:00"/>
    <m/>
    <m/>
    <m/>
    <m/>
    <m/>
    <m/>
    <m/>
    <m/>
    <n v="4"/>
    <n v="0"/>
    <n v="4"/>
    <s v="AUGUST-26-dummy-data.xlsx"/>
    <b v="0"/>
    <n v="0"/>
  </r>
  <r>
    <x v="2"/>
    <x v="0"/>
    <x v="21"/>
    <x v="7"/>
    <x v="2"/>
    <x v="0"/>
    <x v="0"/>
    <x v="4"/>
    <x v="1"/>
    <n v="1"/>
    <s v="St Sty Day Procedure Unit"/>
    <d v="2026-08-19T00:00:00"/>
    <d v="2026-08-19T08:00:00"/>
    <d v="2026-08-19T16:00:00"/>
    <s v="915714789181"/>
    <s v="949208"/>
    <s v="Laparoscopic cholecystectomy"/>
    <s v="Diagnostic examination"/>
    <s v="General Surgery"/>
    <s v="Dr Dummy 18"/>
    <d v="2026-08-19T12:10:00"/>
    <d v="2026-08-19T13:17:00"/>
    <m/>
    <m/>
    <n v="1"/>
    <s v="AUGUST-26-dummy-data.xlsx"/>
    <b v="0"/>
    <m/>
  </r>
  <r>
    <x v="2"/>
    <x v="0"/>
    <x v="21"/>
    <x v="7"/>
    <x v="2"/>
    <x v="0"/>
    <x v="0"/>
    <x v="4"/>
    <x v="1"/>
    <n v="1"/>
    <s v="St Sty Day Procedure Unit"/>
    <d v="2026-08-19T00:00:00"/>
    <d v="2026-08-19T08:00:00"/>
    <d v="2026-08-19T16:00:00"/>
    <s v="928846644237"/>
    <s v="952318"/>
    <s v="Laparoscopic cholecystectomy"/>
    <m/>
    <s v="General Surgery"/>
    <s v="Dr Dummy 18"/>
    <d v="2026-08-19T08:11:00"/>
    <d v="2026-08-19T09:39:00"/>
    <m/>
    <m/>
    <n v="1"/>
    <s v="AUGUST-26-dummy-data.xlsx"/>
    <b v="0"/>
    <m/>
  </r>
  <r>
    <x v="2"/>
    <x v="0"/>
    <x v="21"/>
    <x v="7"/>
    <x v="2"/>
    <x v="0"/>
    <x v="0"/>
    <x v="4"/>
    <x v="1"/>
    <n v="1"/>
    <s v="St Sty Day Procedure Unit"/>
    <d v="2026-08-19T00:00:00"/>
    <d v="2026-08-19T08:00:00"/>
    <d v="2026-08-19T16:00:00"/>
    <s v="962158641032"/>
    <s v="806715"/>
    <s v="Laparoscopic appendicectomy"/>
    <m/>
    <s v="General Surgery"/>
    <s v="Dr Dummy 18"/>
    <d v="2026-08-19T10:06:00"/>
    <d v="2026-08-19T11:26:00"/>
    <m/>
    <m/>
    <n v="1"/>
    <s v="AUGUST-26-dummy-data.xlsx"/>
    <b v="0"/>
    <m/>
  </r>
  <r>
    <x v="2"/>
    <x v="0"/>
    <x v="21"/>
    <x v="7"/>
    <x v="2"/>
    <x v="0"/>
    <x v="0"/>
    <x v="4"/>
    <x v="1"/>
    <n v="1"/>
    <s v="St Sty Day Procedure Unit"/>
    <d v="2026-08-19T00:00:00"/>
    <d v="2026-08-19T08:00:00"/>
    <d v="2026-08-19T16:00:00"/>
    <s v="971897390647"/>
    <s v="783324"/>
    <s v="Incision and drainage of abscess"/>
    <s v="Tissue biopsy"/>
    <s v="General Surgery"/>
    <s v="Dr Dummy 18"/>
    <d v="2026-08-19T14:04:00"/>
    <d v="2026-08-19T15:32:00"/>
    <m/>
    <m/>
    <n v="1"/>
    <s v="AUGUST-26-dummy-data.xlsx"/>
    <b v="0"/>
    <m/>
  </r>
  <r>
    <x v="2"/>
    <x v="0"/>
    <x v="21"/>
    <x v="7"/>
    <x v="2"/>
    <x v="0"/>
    <x v="0"/>
    <x v="1"/>
    <x v="0"/>
    <n v="1"/>
    <s v="St Sty Day Procedure Unit"/>
    <d v="2026-08-20T00:00:00"/>
    <d v="2026-08-20T08:00:00"/>
    <d v="2026-08-20T16:00:00"/>
    <m/>
    <m/>
    <m/>
    <m/>
    <m/>
    <m/>
    <m/>
    <m/>
    <n v="4"/>
    <n v="0"/>
    <n v="4"/>
    <s v="AUGUST-26-dummy-data.xlsx"/>
    <b v="0"/>
    <n v="0"/>
  </r>
  <r>
    <x v="2"/>
    <x v="0"/>
    <x v="21"/>
    <x v="7"/>
    <x v="2"/>
    <x v="0"/>
    <x v="0"/>
    <x v="1"/>
    <x v="1"/>
    <n v="1"/>
    <s v="St Sty Day Procedure Unit"/>
    <d v="2026-08-20T00:00:00"/>
    <d v="2026-08-20T08:00:00"/>
    <d v="2026-08-20T16:00:00"/>
    <s v="950227782548"/>
    <s v="770063"/>
    <s v="Bladder biopsy"/>
    <m/>
    <s v="Urology"/>
    <s v="Dr Dummy 23"/>
    <d v="2026-08-20T14:06:00"/>
    <d v="2026-08-20T15:45:00"/>
    <m/>
    <m/>
    <n v="1"/>
    <s v="AUGUST-26-dummy-data.xlsx"/>
    <b v="0"/>
    <m/>
  </r>
  <r>
    <x v="2"/>
    <x v="0"/>
    <x v="21"/>
    <x v="7"/>
    <x v="2"/>
    <x v="0"/>
    <x v="0"/>
    <x v="1"/>
    <x v="1"/>
    <n v="1"/>
    <s v="St Sty Day Procedure Unit"/>
    <d v="2026-08-20T00:00:00"/>
    <d v="2026-08-20T08:00:00"/>
    <d v="2026-08-20T16:00:00"/>
    <s v="956483597657"/>
    <s v="951992"/>
    <s v="Flexible cystoscopy"/>
    <m/>
    <s v="Urology"/>
    <s v="Dr Dummy 23"/>
    <d v="2026-08-20T10:02:00"/>
    <d v="2026-08-20T11:37:00"/>
    <m/>
    <m/>
    <n v="1"/>
    <s v="AUGUST-26-dummy-data.xlsx"/>
    <b v="0"/>
    <m/>
  </r>
  <r>
    <x v="2"/>
    <x v="0"/>
    <x v="21"/>
    <x v="7"/>
    <x v="2"/>
    <x v="0"/>
    <x v="0"/>
    <x v="1"/>
    <x v="1"/>
    <n v="1"/>
    <s v="St Sty Day Procedure Unit"/>
    <d v="2026-08-20T00:00:00"/>
    <d v="2026-08-20T08:00:00"/>
    <d v="2026-08-20T16:00:00"/>
    <s v="964740542857"/>
    <s v="927121"/>
    <s v="Flexible cystoscopy"/>
    <s v="Wound dressing"/>
    <s v="Urology"/>
    <s v="Dr Dummy 23"/>
    <d v="2026-08-20T12:04:00"/>
    <d v="2026-08-20T13:25:00"/>
    <m/>
    <m/>
    <n v="1"/>
    <s v="AUGUST-26-dummy-data.xlsx"/>
    <b v="0"/>
    <m/>
  </r>
  <r>
    <x v="2"/>
    <x v="0"/>
    <x v="21"/>
    <x v="7"/>
    <x v="2"/>
    <x v="0"/>
    <x v="0"/>
    <x v="1"/>
    <x v="1"/>
    <n v="1"/>
    <s v="St Sty Day Procedure Unit"/>
    <d v="2026-08-20T00:00:00"/>
    <d v="2026-08-20T08:00:00"/>
    <d v="2026-08-20T16:00:00"/>
    <s v="968480505979"/>
    <s v="813471"/>
    <s v="Bladder biopsy"/>
    <s v="Wound dressing"/>
    <s v="Urology"/>
    <s v="Dr Dummy 23"/>
    <d v="2026-08-20T08:06:00"/>
    <d v="2026-08-20T09:27:00"/>
    <m/>
    <m/>
    <n v="1"/>
    <s v="AUGUST-26-dummy-data.xlsx"/>
    <b v="0"/>
    <m/>
  </r>
  <r>
    <x v="2"/>
    <x v="0"/>
    <x v="21"/>
    <x v="7"/>
    <x v="2"/>
    <x v="0"/>
    <x v="0"/>
    <x v="2"/>
    <x v="0"/>
    <n v="1"/>
    <s v="St Sty Day Procedure Unit"/>
    <d v="2026-08-22T00:00:00"/>
    <d v="2026-08-22T07:30:00"/>
    <d v="2026-08-22T15:30:00"/>
    <m/>
    <m/>
    <m/>
    <m/>
    <m/>
    <m/>
    <m/>
    <m/>
    <n v="4"/>
    <n v="0"/>
    <n v="4"/>
    <s v="AUGUST-26-dummy-data.xlsx"/>
    <b v="0"/>
    <n v="0"/>
  </r>
  <r>
    <x v="2"/>
    <x v="0"/>
    <x v="21"/>
    <x v="7"/>
    <x v="2"/>
    <x v="0"/>
    <x v="0"/>
    <x v="2"/>
    <x v="1"/>
    <n v="1"/>
    <s v="St Sty Day Procedure Unit"/>
    <d v="2026-08-22T00:00:00"/>
    <d v="2026-08-22T07:30:00"/>
    <d v="2026-08-22T15:30:00"/>
    <s v="904990145540"/>
    <s v="836838"/>
    <s v="Septoplasty"/>
    <m/>
    <s v="ENT"/>
    <s v="Dr Dummy 03"/>
    <d v="2026-08-22T11:38:00"/>
    <d v="2026-08-22T12:50:00"/>
    <m/>
    <m/>
    <n v="1"/>
    <s v="AUGUST-26-dummy-data.xlsx"/>
    <b v="0"/>
    <m/>
  </r>
  <r>
    <x v="2"/>
    <x v="0"/>
    <x v="21"/>
    <x v="7"/>
    <x v="2"/>
    <x v="0"/>
    <x v="0"/>
    <x v="2"/>
    <x v="1"/>
    <n v="1"/>
    <s v="St Sty Day Procedure Unit"/>
    <d v="2026-08-22T00:00:00"/>
    <d v="2026-08-22T07:30:00"/>
    <d v="2026-08-22T15:30:00"/>
    <s v="919680255814"/>
    <s v="704249"/>
    <s v="Nasal polypectomy"/>
    <m/>
    <s v="ENT"/>
    <s v="Dr Dummy 03"/>
    <d v="2026-08-22T13:34:00"/>
    <d v="2026-08-22T14:55:00"/>
    <m/>
    <m/>
    <n v="1"/>
    <s v="AUGUST-26-dummy-data.xlsx"/>
    <b v="0"/>
    <m/>
  </r>
  <r>
    <x v="2"/>
    <x v="0"/>
    <x v="21"/>
    <x v="7"/>
    <x v="2"/>
    <x v="0"/>
    <x v="0"/>
    <x v="2"/>
    <x v="1"/>
    <n v="1"/>
    <s v="St Sty Day Procedure Unit"/>
    <d v="2026-08-22T00:00:00"/>
    <d v="2026-08-22T07:30:00"/>
    <d v="2026-08-22T15:30:00"/>
    <s v="922807079343"/>
    <s v="932055"/>
    <s v="Adenoidectomy"/>
    <m/>
    <s v="ENT"/>
    <s v="Dr Dummy 03"/>
    <d v="2026-08-22T09:35:00"/>
    <d v="2026-08-22T10:50:00"/>
    <m/>
    <m/>
    <n v="1"/>
    <s v="AUGUST-26-dummy-data.xlsx"/>
    <b v="0"/>
    <m/>
  </r>
  <r>
    <x v="2"/>
    <x v="0"/>
    <x v="21"/>
    <x v="7"/>
    <x v="2"/>
    <x v="0"/>
    <x v="0"/>
    <x v="2"/>
    <x v="1"/>
    <n v="1"/>
    <s v="St Sty Day Procedure Unit"/>
    <d v="2026-08-22T00:00:00"/>
    <d v="2026-08-22T07:30:00"/>
    <d v="2026-08-22T15:30:00"/>
    <s v="975782844027"/>
    <s v="886189"/>
    <s v="Grommet insertion"/>
    <m/>
    <s v="ENT"/>
    <s v="Dr Dummy 03"/>
    <d v="2026-08-22T07:42:00"/>
    <d v="2026-08-22T09:02:00"/>
    <m/>
    <m/>
    <n v="1"/>
    <s v="AUGUST-26-dummy-data.xlsx"/>
    <b v="0"/>
    <m/>
  </r>
  <r>
    <x v="2"/>
    <x v="0"/>
    <x v="21"/>
    <x v="8"/>
    <x v="0"/>
    <x v="0"/>
    <x v="0"/>
    <x v="4"/>
    <x v="0"/>
    <n v="1"/>
    <s v="St Sty Day Procedure Unit"/>
    <d v="2026-06-03T00:00:00"/>
    <d v="2026-06-03T08:00:00"/>
    <d v="2026-06-03T17:00:00"/>
    <m/>
    <m/>
    <m/>
    <m/>
    <m/>
    <m/>
    <m/>
    <m/>
    <n v="4"/>
    <n v="0"/>
    <n v="4"/>
    <s v="JUNE-26-dummy-data.xlsx"/>
    <b v="0"/>
    <n v="0"/>
  </r>
  <r>
    <x v="2"/>
    <x v="0"/>
    <x v="21"/>
    <x v="8"/>
    <x v="0"/>
    <x v="0"/>
    <x v="0"/>
    <x v="4"/>
    <x v="1"/>
    <n v="1"/>
    <s v="St Sty Day Procedure Unit"/>
    <d v="2026-06-03T00:00:00"/>
    <d v="2026-06-03T08:00:00"/>
    <d v="2026-06-03T17:00:00"/>
    <s v="600211458024"/>
    <s v="60002325"/>
    <s v="Laparoscopic appendicectomy"/>
    <m/>
    <s v="General Surgery"/>
    <s v="Dr Dummy 24"/>
    <d v="2026-06-03T08:05:00"/>
    <d v="2026-06-03T09:39:00"/>
    <m/>
    <m/>
    <n v="1"/>
    <s v="JUNE-26-dummy-data.xlsx"/>
    <b v="0"/>
    <m/>
  </r>
  <r>
    <x v="2"/>
    <x v="0"/>
    <x v="21"/>
    <x v="8"/>
    <x v="0"/>
    <x v="0"/>
    <x v="0"/>
    <x v="4"/>
    <x v="1"/>
    <n v="1"/>
    <s v="St Sty Day Procedure Unit"/>
    <d v="2026-06-03T00:00:00"/>
    <d v="2026-06-03T08:00:00"/>
    <d v="2026-06-03T17:00:00"/>
    <s v="638086007162"/>
    <s v="60104038"/>
    <s v="Laparoscopic cholecystectomy"/>
    <s v="Local anaesthetic infiltration"/>
    <s v="General Surgery"/>
    <s v="Dr Dummy 24"/>
    <d v="2026-06-03T12:32:00"/>
    <d v="2026-06-03T14:17:00"/>
    <m/>
    <m/>
    <n v="1"/>
    <s v="JUNE-26-dummy-data.xlsx"/>
    <b v="0"/>
    <m/>
  </r>
  <r>
    <x v="2"/>
    <x v="0"/>
    <x v="21"/>
    <x v="8"/>
    <x v="0"/>
    <x v="0"/>
    <x v="0"/>
    <x v="4"/>
    <x v="1"/>
    <n v="1"/>
    <s v="St Sty Day Procedure Unit"/>
    <d v="2026-06-03T00:00:00"/>
    <d v="2026-06-03T08:00:00"/>
    <d v="2026-06-03T17:00:00"/>
    <s v="639507371489"/>
    <s v="60093407"/>
    <s v="Incision and drainage of abscess"/>
    <s v="Local anaesthetic infiltration"/>
    <s v="General Surgery"/>
    <s v="Dr Dummy 24"/>
    <d v="2026-06-03T10:20:00"/>
    <d v="2026-06-03T11:45:00"/>
    <m/>
    <m/>
    <n v="1"/>
    <s v="JUNE-26-dummy-data.xlsx"/>
    <b v="0"/>
    <m/>
  </r>
  <r>
    <x v="2"/>
    <x v="0"/>
    <x v="21"/>
    <x v="8"/>
    <x v="0"/>
    <x v="0"/>
    <x v="0"/>
    <x v="4"/>
    <x v="1"/>
    <n v="1"/>
    <s v="St Sty Day Procedure Unit"/>
    <d v="2026-06-03T00:00:00"/>
    <d v="2026-06-03T08:00:00"/>
    <d v="2026-06-03T17:00:00"/>
    <s v="697212915657"/>
    <s v="60156126"/>
    <s v="Laparoscopic cholecystectomy"/>
    <m/>
    <s v="General Surgery"/>
    <s v="Dr Dummy 24"/>
    <d v="2026-06-03T14:57:00"/>
    <d v="2026-06-03T16:20:00"/>
    <m/>
    <m/>
    <n v="1"/>
    <s v="JUNE-26-dummy-data.xlsx"/>
    <b v="0"/>
    <m/>
  </r>
  <r>
    <x v="2"/>
    <x v="0"/>
    <x v="21"/>
    <x v="8"/>
    <x v="0"/>
    <x v="0"/>
    <x v="0"/>
    <x v="5"/>
    <x v="0"/>
    <n v="1"/>
    <s v="St Sty Day Procedure Unit"/>
    <d v="2026-06-10T00:00:00"/>
    <d v="2026-06-10T09:00:00"/>
    <d v="2026-06-10T18:00:00"/>
    <m/>
    <m/>
    <m/>
    <m/>
    <m/>
    <m/>
    <m/>
    <m/>
    <n v="4"/>
    <n v="0"/>
    <n v="4"/>
    <s v="JUNE-26-dummy-data.xlsx"/>
    <b v="0"/>
    <n v="0"/>
  </r>
  <r>
    <x v="2"/>
    <x v="0"/>
    <x v="21"/>
    <x v="8"/>
    <x v="0"/>
    <x v="0"/>
    <x v="0"/>
    <x v="5"/>
    <x v="1"/>
    <n v="1"/>
    <s v="St Sty Day Procedure Unit"/>
    <d v="2026-06-10T00:00:00"/>
    <d v="2026-06-10T09:00:00"/>
    <d v="2026-06-10T18:00:00"/>
    <s v="613788094022"/>
    <s v="60152427"/>
    <s v="Eyelid lesion excision"/>
    <m/>
    <s v="Ophthalmology"/>
    <s v="Dr Dummy 19"/>
    <d v="2026-06-10T09:12:00"/>
    <d v="2026-06-10T11:06:00"/>
    <m/>
    <m/>
    <n v="1"/>
    <s v="JUNE-26-dummy-data.xlsx"/>
    <b v="0"/>
    <m/>
  </r>
  <r>
    <x v="2"/>
    <x v="0"/>
    <x v="21"/>
    <x v="8"/>
    <x v="0"/>
    <x v="0"/>
    <x v="0"/>
    <x v="5"/>
    <x v="1"/>
    <n v="1"/>
    <s v="St Sty Day Procedure Unit"/>
    <d v="2026-06-10T00:00:00"/>
    <d v="2026-06-10T09:00:00"/>
    <d v="2026-06-10T18:00:00"/>
    <s v="624036574084"/>
    <s v="60006253"/>
    <s v="Cataract extraction with lens implant"/>
    <s v="Local anaesthetic infiltration"/>
    <s v="Ophthalmology"/>
    <s v="Dr Dummy 19"/>
    <d v="2026-06-10T15:54:00"/>
    <d v="2026-06-10T17:24:00"/>
    <m/>
    <m/>
    <n v="1"/>
    <s v="JUNE-26-dummy-data.xlsx"/>
    <b v="0"/>
    <m/>
  </r>
  <r>
    <x v="2"/>
    <x v="0"/>
    <x v="21"/>
    <x v="8"/>
    <x v="0"/>
    <x v="0"/>
    <x v="0"/>
    <x v="5"/>
    <x v="1"/>
    <n v="1"/>
    <s v="St Sty Day Procedure Unit"/>
    <d v="2026-06-10T00:00:00"/>
    <d v="2026-06-10T09:00:00"/>
    <d v="2026-06-10T18:00:00"/>
    <s v="687391226761"/>
    <s v="60015998"/>
    <s v="Eyelid lesion excision"/>
    <s v="Tissue biopsy"/>
    <s v="Ophthalmology"/>
    <s v="Dr Dummy 19"/>
    <d v="2026-06-10T13:41:00"/>
    <d v="2026-06-10T15:11:00"/>
    <m/>
    <m/>
    <n v="1"/>
    <s v="JUNE-26-dummy-data.xlsx"/>
    <b v="0"/>
    <m/>
  </r>
  <r>
    <x v="2"/>
    <x v="0"/>
    <x v="21"/>
    <x v="8"/>
    <x v="0"/>
    <x v="0"/>
    <x v="0"/>
    <x v="5"/>
    <x v="1"/>
    <n v="1"/>
    <s v="St Sty Day Procedure Unit"/>
    <d v="2026-06-10T00:00:00"/>
    <d v="2026-06-10T09:00:00"/>
    <d v="2026-06-10T18:00:00"/>
    <s v="687505841836"/>
    <s v="60254972"/>
    <s v="Cataract extraction with lens implant"/>
    <m/>
    <s v="Ophthalmology"/>
    <s v="Dr Dummy 19"/>
    <d v="2026-06-10T11:20:00"/>
    <d v="2026-06-10T12:47:00"/>
    <m/>
    <m/>
    <n v="1"/>
    <s v="JUNE-26-dummy-data.xlsx"/>
    <b v="0"/>
    <m/>
  </r>
  <r>
    <x v="2"/>
    <x v="0"/>
    <x v="21"/>
    <x v="8"/>
    <x v="0"/>
    <x v="0"/>
    <x v="0"/>
    <x v="4"/>
    <x v="0"/>
    <n v="1"/>
    <s v="St Sty Day Procedure Unit"/>
    <d v="2026-06-25T00:00:00"/>
    <d v="2026-06-25T08:30:00"/>
    <d v="2026-06-25T17:30:00"/>
    <m/>
    <m/>
    <m/>
    <m/>
    <m/>
    <m/>
    <m/>
    <m/>
    <n v="4"/>
    <n v="0"/>
    <n v="4"/>
    <s v="JUNE-26-dummy-data.xlsx"/>
    <b v="0"/>
    <n v="0"/>
  </r>
  <r>
    <x v="2"/>
    <x v="0"/>
    <x v="21"/>
    <x v="8"/>
    <x v="0"/>
    <x v="0"/>
    <x v="0"/>
    <x v="4"/>
    <x v="1"/>
    <n v="1"/>
    <s v="St Sty Day Procedure Unit"/>
    <d v="2026-06-25T00:00:00"/>
    <d v="2026-06-25T08:30:00"/>
    <d v="2026-06-25T17:30:00"/>
    <s v="614002181752"/>
    <s v="60015565"/>
    <s v="Excision of skin lesion"/>
    <m/>
    <s v="General Surgery"/>
    <s v="Dr Dummy 15"/>
    <d v="2026-06-25T13:09:00"/>
    <d v="2026-06-25T14:43:00"/>
    <m/>
    <m/>
    <n v="1"/>
    <s v="JUNE-26-dummy-data.xlsx"/>
    <b v="0"/>
    <m/>
  </r>
  <r>
    <x v="2"/>
    <x v="0"/>
    <x v="21"/>
    <x v="8"/>
    <x v="0"/>
    <x v="0"/>
    <x v="0"/>
    <x v="4"/>
    <x v="1"/>
    <n v="1"/>
    <s v="St Sty Day Procedure Unit"/>
    <d v="2026-06-25T00:00:00"/>
    <d v="2026-06-25T08:30:00"/>
    <d v="2026-06-25T17:30:00"/>
    <s v="616711430228"/>
    <s v="60051022"/>
    <s v="Laparoscopic appendicectomy"/>
    <m/>
    <s v="General Surgery"/>
    <s v="Dr Dummy 15"/>
    <d v="2026-06-25T10:49:00"/>
    <d v="2026-06-25T12:24:00"/>
    <m/>
    <m/>
    <n v="1"/>
    <s v="JUNE-26-dummy-data.xlsx"/>
    <b v="0"/>
    <m/>
  </r>
  <r>
    <x v="2"/>
    <x v="0"/>
    <x v="21"/>
    <x v="8"/>
    <x v="0"/>
    <x v="0"/>
    <x v="0"/>
    <x v="4"/>
    <x v="1"/>
    <n v="1"/>
    <s v="St Sty Day Procedure Unit"/>
    <d v="2026-06-25T00:00:00"/>
    <d v="2026-06-25T08:30:00"/>
    <d v="2026-06-25T17:30:00"/>
    <s v="652636532834"/>
    <s v="60145270"/>
    <s v="Incision and drainage of abscess"/>
    <m/>
    <s v="General Surgery"/>
    <s v="Dr Dummy 15"/>
    <d v="2026-06-25T15:19:00"/>
    <d v="2026-06-25T16:48:00"/>
    <m/>
    <m/>
    <n v="1"/>
    <s v="JUNE-26-dummy-data.xlsx"/>
    <b v="0"/>
    <m/>
  </r>
  <r>
    <x v="2"/>
    <x v="0"/>
    <x v="21"/>
    <x v="8"/>
    <x v="0"/>
    <x v="0"/>
    <x v="0"/>
    <x v="4"/>
    <x v="1"/>
    <n v="1"/>
    <s v="St Sty Day Procedure Unit"/>
    <d v="2026-06-25T00:00:00"/>
    <d v="2026-06-25T08:30:00"/>
    <d v="2026-06-25T17:30:00"/>
    <s v="689456774107"/>
    <s v="60181586"/>
    <s v="Inguinal hernia repair"/>
    <s v="Diagnostic examination"/>
    <s v="General Surgery"/>
    <s v="Dr Dummy 15"/>
    <d v="2026-06-25T08:40:00"/>
    <d v="2026-06-25T09:59:00"/>
    <m/>
    <m/>
    <n v="1"/>
    <s v="JUNE-26-dummy-data.xlsx"/>
    <b v="0"/>
    <m/>
  </r>
  <r>
    <x v="2"/>
    <x v="0"/>
    <x v="21"/>
    <x v="8"/>
    <x v="0"/>
    <x v="0"/>
    <x v="0"/>
    <x v="2"/>
    <x v="0"/>
    <n v="1"/>
    <s v="St Sty Day Procedure Unit"/>
    <d v="2026-06-28T00:00:00"/>
    <d v="2026-06-28T08:00:00"/>
    <d v="2026-06-28T17:00:00"/>
    <m/>
    <m/>
    <m/>
    <m/>
    <m/>
    <m/>
    <m/>
    <m/>
    <n v="4"/>
    <n v="0"/>
    <n v="4"/>
    <s v="JUNE-26-dummy-data.xlsx"/>
    <b v="0"/>
    <n v="0"/>
  </r>
  <r>
    <x v="2"/>
    <x v="0"/>
    <x v="21"/>
    <x v="8"/>
    <x v="0"/>
    <x v="0"/>
    <x v="0"/>
    <x v="2"/>
    <x v="1"/>
    <n v="1"/>
    <s v="St Sty Day Procedure Unit"/>
    <d v="2026-06-28T00:00:00"/>
    <d v="2026-06-28T08:00:00"/>
    <d v="2026-06-28T17:00:00"/>
    <s v="605665471428"/>
    <s v="60127306"/>
    <s v="Nasal polypectomy"/>
    <s v="Wound closure"/>
    <s v="ENT"/>
    <s v="Dr Dummy 09"/>
    <d v="2026-06-28T08:04:00"/>
    <d v="2026-06-28T09:36:00"/>
    <m/>
    <m/>
    <n v="1"/>
    <s v="JUNE-26-dummy-data.xlsx"/>
    <b v="0"/>
    <m/>
  </r>
  <r>
    <x v="2"/>
    <x v="0"/>
    <x v="21"/>
    <x v="8"/>
    <x v="0"/>
    <x v="0"/>
    <x v="0"/>
    <x v="2"/>
    <x v="1"/>
    <n v="1"/>
    <s v="St Sty Day Procedure Unit"/>
    <d v="2026-06-28T00:00:00"/>
    <d v="2026-06-28T08:00:00"/>
    <d v="2026-06-28T17:00:00"/>
    <s v="638990888651"/>
    <s v="60097617"/>
    <s v="Tonsillectomy"/>
    <m/>
    <s v="ENT"/>
    <s v="Dr Dummy 09"/>
    <d v="2026-06-28T12:32:00"/>
    <d v="2026-06-28T13:42:00"/>
    <m/>
    <m/>
    <n v="1"/>
    <s v="JUNE-26-dummy-data.xlsx"/>
    <b v="0"/>
    <m/>
  </r>
  <r>
    <x v="2"/>
    <x v="0"/>
    <x v="21"/>
    <x v="8"/>
    <x v="0"/>
    <x v="0"/>
    <x v="0"/>
    <x v="2"/>
    <x v="1"/>
    <n v="1"/>
    <s v="St Sty Day Procedure Unit"/>
    <d v="2026-06-28T00:00:00"/>
    <d v="2026-06-28T08:00:00"/>
    <d v="2026-06-28T17:00:00"/>
    <s v="652454595360"/>
    <s v="60026849"/>
    <s v="Nasal polypectomy"/>
    <m/>
    <s v="ENT"/>
    <s v="Dr Dummy 09"/>
    <d v="2026-06-28T14:52:00"/>
    <d v="2026-06-28T16:08:00"/>
    <m/>
    <m/>
    <n v="1"/>
    <s v="JUNE-26-dummy-data.xlsx"/>
    <b v="0"/>
    <m/>
  </r>
  <r>
    <x v="2"/>
    <x v="0"/>
    <x v="21"/>
    <x v="8"/>
    <x v="0"/>
    <x v="0"/>
    <x v="0"/>
    <x v="2"/>
    <x v="1"/>
    <n v="1"/>
    <s v="St Sty Day Procedure Unit"/>
    <d v="2026-06-28T00:00:00"/>
    <d v="2026-06-28T08:00:00"/>
    <d v="2026-06-28T17:00:00"/>
    <s v="668547460156"/>
    <s v="60254175"/>
    <s v="Septoplasty"/>
    <m/>
    <s v="ENT"/>
    <s v="Dr Dummy 09"/>
    <d v="2026-06-28T10:26:00"/>
    <d v="2026-06-28T11:53:00"/>
    <m/>
    <m/>
    <n v="1"/>
    <s v="JUNE-26-dummy-data.xlsx"/>
    <b v="0"/>
    <m/>
  </r>
  <r>
    <x v="2"/>
    <x v="0"/>
    <x v="21"/>
    <x v="8"/>
    <x v="1"/>
    <x v="0"/>
    <x v="0"/>
    <x v="5"/>
    <x v="0"/>
    <n v="1"/>
    <s v="St Sty Day Procedure Unit"/>
    <d v="2026-07-04T00:00:00"/>
    <d v="2026-07-04T09:00:00"/>
    <d v="2026-07-04T18:00:00"/>
    <m/>
    <m/>
    <m/>
    <m/>
    <m/>
    <m/>
    <m/>
    <m/>
    <n v="4"/>
    <n v="0"/>
    <n v="4"/>
    <s v="JULY-26-dummy-data.xlsx"/>
    <b v="0"/>
    <n v="0"/>
  </r>
  <r>
    <x v="2"/>
    <x v="0"/>
    <x v="21"/>
    <x v="8"/>
    <x v="1"/>
    <x v="0"/>
    <x v="0"/>
    <x v="5"/>
    <x v="1"/>
    <n v="1"/>
    <s v="St Sty Day Procedure Unit"/>
    <d v="2026-07-04T00:00:00"/>
    <d v="2026-07-04T09:00:00"/>
    <d v="2026-07-04T18:00:00"/>
    <s v="724164899461"/>
    <s v="70008650"/>
    <s v="Pterygium excision"/>
    <m/>
    <s v="Ophthalmology"/>
    <s v="Dr Dummy 20"/>
    <d v="2026-07-04T13:41:00"/>
    <d v="2026-07-04T15:17:00"/>
    <m/>
    <m/>
    <n v="1"/>
    <s v="JULY-26-dummy-data.xlsx"/>
    <b v="0"/>
    <m/>
  </r>
  <r>
    <x v="2"/>
    <x v="0"/>
    <x v="21"/>
    <x v="8"/>
    <x v="1"/>
    <x v="0"/>
    <x v="0"/>
    <x v="5"/>
    <x v="1"/>
    <n v="1"/>
    <s v="St Sty Day Procedure Unit"/>
    <d v="2026-07-04T00:00:00"/>
    <d v="2026-07-04T09:00:00"/>
    <d v="2026-07-04T18:00:00"/>
    <s v="734457022905"/>
    <s v="70298978"/>
    <s v="Pterygium excision"/>
    <m/>
    <s v="Ophthalmology"/>
    <s v="Dr Dummy 20"/>
    <d v="2026-07-04T15:53:00"/>
    <d v="2026-07-04T17:35:00"/>
    <m/>
    <m/>
    <n v="1"/>
    <s v="JULY-26-dummy-data.xlsx"/>
    <b v="0"/>
    <m/>
  </r>
  <r>
    <x v="2"/>
    <x v="0"/>
    <x v="21"/>
    <x v="8"/>
    <x v="1"/>
    <x v="0"/>
    <x v="0"/>
    <x v="5"/>
    <x v="1"/>
    <n v="1"/>
    <s v="St Sty Day Procedure Unit"/>
    <d v="2026-07-04T00:00:00"/>
    <d v="2026-07-04T09:00:00"/>
    <d v="2026-07-04T18:00:00"/>
    <s v="737454239115"/>
    <s v="70122913"/>
    <s v="Cataract extraction with lens implant"/>
    <m/>
    <s v="Ophthalmology"/>
    <s v="Dr Dummy 20"/>
    <d v="2026-07-04T11:27:00"/>
    <d v="2026-07-04T13:09:00"/>
    <m/>
    <m/>
    <n v="1"/>
    <s v="JULY-26-dummy-data.xlsx"/>
    <b v="0"/>
    <m/>
  </r>
  <r>
    <x v="2"/>
    <x v="0"/>
    <x v="21"/>
    <x v="8"/>
    <x v="1"/>
    <x v="0"/>
    <x v="0"/>
    <x v="5"/>
    <x v="1"/>
    <n v="1"/>
    <s v="St Sty Day Procedure Unit"/>
    <d v="2026-07-04T00:00:00"/>
    <d v="2026-07-04T09:00:00"/>
    <d v="2026-07-04T18:00:00"/>
    <s v="768112998105"/>
    <s v="70035340"/>
    <s v="Cataract extraction with lens implant"/>
    <m/>
    <s v="Ophthalmology"/>
    <s v="Dr Dummy 20"/>
    <d v="2026-07-04T09:04:00"/>
    <d v="2026-07-04T10:28:00"/>
    <m/>
    <m/>
    <n v="1"/>
    <s v="JULY-26-dummy-data.xlsx"/>
    <b v="0"/>
    <m/>
  </r>
  <r>
    <x v="2"/>
    <x v="0"/>
    <x v="21"/>
    <x v="8"/>
    <x v="1"/>
    <x v="0"/>
    <x v="0"/>
    <x v="3"/>
    <x v="0"/>
    <n v="1"/>
    <s v="St Sty Day Procedure Unit"/>
    <d v="2026-07-07T00:00:00"/>
    <d v="2026-07-07T08:30:00"/>
    <d v="2026-07-07T17:30:00"/>
    <m/>
    <m/>
    <m/>
    <m/>
    <m/>
    <m/>
    <m/>
    <m/>
    <n v="4"/>
    <n v="0"/>
    <n v="4"/>
    <s v="JULY-26-dummy-data.xlsx"/>
    <b v="0"/>
    <n v="0"/>
  </r>
  <r>
    <x v="2"/>
    <x v="0"/>
    <x v="21"/>
    <x v="8"/>
    <x v="1"/>
    <x v="0"/>
    <x v="0"/>
    <x v="3"/>
    <x v="1"/>
    <n v="1"/>
    <s v="St Sty Day Procedure Unit"/>
    <d v="2026-07-07T00:00:00"/>
    <d v="2026-07-07T08:30:00"/>
    <d v="2026-07-07T17:30:00"/>
    <s v="767286675818"/>
    <s v="70233023"/>
    <s v="Wisdom tooth extraction"/>
    <s v="Diagnostic examination"/>
    <s v="Oral and Maxillofacial Surgery"/>
    <s v="Dr Dummy 21"/>
    <d v="2026-07-07T15:20:00"/>
    <d v="2026-07-07T17:02:00"/>
    <m/>
    <m/>
    <n v="1"/>
    <s v="JULY-26-dummy-data.xlsx"/>
    <b v="0"/>
    <m/>
  </r>
  <r>
    <x v="2"/>
    <x v="0"/>
    <x v="21"/>
    <x v="8"/>
    <x v="1"/>
    <x v="0"/>
    <x v="0"/>
    <x v="3"/>
    <x v="1"/>
    <n v="1"/>
    <s v="St Sty Day Procedure Unit"/>
    <d v="2026-07-07T00:00:00"/>
    <d v="2026-07-07T08:30:00"/>
    <d v="2026-07-07T17:30:00"/>
    <s v="778296717674"/>
    <s v="70202785"/>
    <s v="Oral lesion biopsy"/>
    <s v="Wound dressing"/>
    <s v="Oral and Maxillofacial Surgery"/>
    <s v="Dr Dummy 21"/>
    <d v="2026-07-07T13:12:00"/>
    <d v="2026-07-07T15:01:00"/>
    <m/>
    <m/>
    <n v="1"/>
    <s v="JULY-26-dummy-data.xlsx"/>
    <b v="0"/>
    <m/>
  </r>
  <r>
    <x v="2"/>
    <x v="0"/>
    <x v="21"/>
    <x v="8"/>
    <x v="1"/>
    <x v="0"/>
    <x v="0"/>
    <x v="3"/>
    <x v="1"/>
    <n v="1"/>
    <s v="St Sty Day Procedure Unit"/>
    <d v="2026-07-07T00:00:00"/>
    <d v="2026-07-07T08:30:00"/>
    <d v="2026-07-07T17:30:00"/>
    <s v="779678929386"/>
    <s v="70280636"/>
    <s v="Oral lesion biopsy"/>
    <s v="Wound closure"/>
    <s v="Oral and Maxillofacial Surgery"/>
    <s v="Dr Dummy 21"/>
    <d v="2026-07-07T10:54:00"/>
    <d v="2026-07-07T12:18:00"/>
    <m/>
    <m/>
    <n v="1"/>
    <s v="JULY-26-dummy-data.xlsx"/>
    <b v="0"/>
    <m/>
  </r>
  <r>
    <x v="2"/>
    <x v="0"/>
    <x v="21"/>
    <x v="8"/>
    <x v="1"/>
    <x v="0"/>
    <x v="0"/>
    <x v="3"/>
    <x v="1"/>
    <n v="1"/>
    <s v="St Sty Day Procedure Unit"/>
    <d v="2026-07-07T00:00:00"/>
    <d v="2026-07-07T08:30:00"/>
    <d v="2026-07-07T17:30:00"/>
    <s v="793419396503"/>
    <s v="70133721"/>
    <s v="Oral lesion biopsy"/>
    <s v="Wound dressing"/>
    <s v="Oral and Maxillofacial Surgery"/>
    <s v="Dr Dummy 21"/>
    <d v="2026-07-07T08:36:00"/>
    <d v="2026-07-07T10:01:00"/>
    <m/>
    <m/>
    <n v="1"/>
    <s v="JULY-26-dummy-data.xlsx"/>
    <b v="0"/>
    <m/>
  </r>
  <r>
    <x v="2"/>
    <x v="0"/>
    <x v="21"/>
    <x v="8"/>
    <x v="1"/>
    <x v="0"/>
    <x v="0"/>
    <x v="0"/>
    <x v="0"/>
    <n v="1"/>
    <s v="St Sty Day Procedure Unit"/>
    <d v="2026-07-09T00:00:00"/>
    <d v="2026-07-09T08:00:00"/>
    <d v="2026-07-09T17:00:00"/>
    <m/>
    <m/>
    <m/>
    <m/>
    <m/>
    <m/>
    <m/>
    <m/>
    <n v="4"/>
    <n v="0"/>
    <n v="4"/>
    <s v="JULY-26-dummy-data.xlsx"/>
    <b v="0"/>
    <n v="0"/>
  </r>
  <r>
    <x v="2"/>
    <x v="0"/>
    <x v="21"/>
    <x v="8"/>
    <x v="1"/>
    <x v="0"/>
    <x v="0"/>
    <x v="0"/>
    <x v="1"/>
    <n v="1"/>
    <s v="St Sty Day Procedure Unit"/>
    <d v="2026-07-09T00:00:00"/>
    <d v="2026-07-09T08:00:00"/>
    <d v="2026-07-09T17:00:00"/>
    <s v="712777917412"/>
    <s v="70259765"/>
    <s v="Endometrial biopsy"/>
    <m/>
    <s v="Gynaecology"/>
    <s v="Dr Dummy 24"/>
    <d v="2026-07-09T10:24:00"/>
    <d v="2026-07-09T12:07:00"/>
    <m/>
    <m/>
    <n v="1"/>
    <s v="JULY-26-dummy-data.xlsx"/>
    <b v="0"/>
    <m/>
  </r>
  <r>
    <x v="2"/>
    <x v="0"/>
    <x v="21"/>
    <x v="8"/>
    <x v="1"/>
    <x v="0"/>
    <x v="0"/>
    <x v="0"/>
    <x v="1"/>
    <n v="1"/>
    <s v="St Sty Day Procedure Unit"/>
    <d v="2026-07-09T00:00:00"/>
    <d v="2026-07-09T08:00:00"/>
    <d v="2026-07-09T17:00:00"/>
    <s v="757246033055"/>
    <s v="70230335"/>
    <s v="Endometrial biopsy"/>
    <s v="Wound closure"/>
    <s v="Gynaecology"/>
    <s v="Dr Dummy 24"/>
    <d v="2026-07-09T14:56:00"/>
    <d v="2026-07-09T16:20:00"/>
    <m/>
    <m/>
    <n v="1"/>
    <s v="JULY-26-dummy-data.xlsx"/>
    <b v="0"/>
    <m/>
  </r>
  <r>
    <x v="2"/>
    <x v="0"/>
    <x v="21"/>
    <x v="8"/>
    <x v="1"/>
    <x v="0"/>
    <x v="0"/>
    <x v="0"/>
    <x v="1"/>
    <n v="1"/>
    <s v="St Sty Day Procedure Unit"/>
    <d v="2026-07-09T00:00:00"/>
    <d v="2026-07-09T08:00:00"/>
    <d v="2026-07-09T17:00:00"/>
    <s v="777956940000"/>
    <s v="70297484"/>
    <s v="Endometrial biopsy"/>
    <m/>
    <s v="Gynaecology"/>
    <s v="Dr Dummy 24"/>
    <d v="2026-07-09T12:33:00"/>
    <d v="2026-07-09T13:49:00"/>
    <m/>
    <m/>
    <n v="1"/>
    <s v="JULY-26-dummy-data.xlsx"/>
    <b v="0"/>
    <m/>
  </r>
  <r>
    <x v="2"/>
    <x v="0"/>
    <x v="21"/>
    <x v="8"/>
    <x v="1"/>
    <x v="0"/>
    <x v="0"/>
    <x v="0"/>
    <x v="1"/>
    <n v="1"/>
    <s v="St Sty Day Procedure Unit"/>
    <d v="2026-07-09T00:00:00"/>
    <d v="2026-07-09T08:00:00"/>
    <d v="2026-07-09T17:00:00"/>
    <s v="798156681050"/>
    <s v="70219401"/>
    <s v="Hysteroscopy"/>
    <m/>
    <s v="Gynaecology"/>
    <s v="Dr Dummy 24"/>
    <d v="2026-07-09T08:07:00"/>
    <d v="2026-07-09T09:52:00"/>
    <m/>
    <m/>
    <n v="1"/>
    <s v="JULY-26-dummy-data.xlsx"/>
    <b v="0"/>
    <m/>
  </r>
  <r>
    <x v="2"/>
    <x v="0"/>
    <x v="21"/>
    <x v="8"/>
    <x v="1"/>
    <x v="0"/>
    <x v="0"/>
    <x v="3"/>
    <x v="0"/>
    <n v="1"/>
    <s v="St Sty Day Procedure Unit"/>
    <d v="2026-07-15T00:00:00"/>
    <d v="2026-07-15T08:30:00"/>
    <d v="2026-07-15T17:30:00"/>
    <m/>
    <m/>
    <m/>
    <m/>
    <m/>
    <m/>
    <m/>
    <m/>
    <n v="4"/>
    <n v="0"/>
    <n v="4"/>
    <s v="JULY-26-dummy-data.xlsx"/>
    <b v="0"/>
    <n v="0"/>
  </r>
  <r>
    <x v="2"/>
    <x v="0"/>
    <x v="21"/>
    <x v="8"/>
    <x v="1"/>
    <x v="0"/>
    <x v="0"/>
    <x v="3"/>
    <x v="1"/>
    <n v="1"/>
    <s v="St Sty Day Procedure Unit"/>
    <d v="2026-07-15T00:00:00"/>
    <d v="2026-07-15T08:30:00"/>
    <d v="2026-07-15T17:30:00"/>
    <s v="709384381584"/>
    <s v="70184092"/>
    <s v="Wisdom tooth extraction"/>
    <m/>
    <s v="Oral and Maxillofacial Surgery"/>
    <s v="Dr Dummy 19"/>
    <d v="2026-07-15T13:08:00"/>
    <d v="2026-07-15T14:43:00"/>
    <m/>
    <m/>
    <n v="1"/>
    <s v="JULY-26-dummy-data.xlsx"/>
    <b v="0"/>
    <m/>
  </r>
  <r>
    <x v="2"/>
    <x v="0"/>
    <x v="21"/>
    <x v="8"/>
    <x v="1"/>
    <x v="0"/>
    <x v="0"/>
    <x v="3"/>
    <x v="1"/>
    <n v="1"/>
    <s v="St Sty Day Procedure Unit"/>
    <d v="2026-07-15T00:00:00"/>
    <d v="2026-07-15T08:30:00"/>
    <d v="2026-07-15T17:30:00"/>
    <s v="715269325114"/>
    <s v="70290979"/>
    <s v="Surgical tooth extraction"/>
    <m/>
    <s v="Oral and Maxillofacial Surgery"/>
    <s v="Dr Dummy 19"/>
    <d v="2026-07-15T08:42:00"/>
    <d v="2026-07-15T10:17:00"/>
    <m/>
    <m/>
    <n v="1"/>
    <s v="JULY-26-dummy-data.xlsx"/>
    <b v="0"/>
    <m/>
  </r>
  <r>
    <x v="2"/>
    <x v="0"/>
    <x v="21"/>
    <x v="8"/>
    <x v="1"/>
    <x v="0"/>
    <x v="0"/>
    <x v="3"/>
    <x v="1"/>
    <n v="1"/>
    <s v="St Sty Day Procedure Unit"/>
    <d v="2026-07-15T00:00:00"/>
    <d v="2026-07-15T08:30:00"/>
    <d v="2026-07-15T17:30:00"/>
    <s v="721370293572"/>
    <s v="70034546"/>
    <s v="Wisdom tooth extraction"/>
    <m/>
    <s v="Oral and Maxillofacial Surgery"/>
    <s v="Dr Dummy 19"/>
    <d v="2026-07-15T10:53:00"/>
    <d v="2026-07-15T12:25:00"/>
    <m/>
    <m/>
    <n v="1"/>
    <s v="JULY-26-dummy-data.xlsx"/>
    <b v="0"/>
    <m/>
  </r>
  <r>
    <x v="2"/>
    <x v="0"/>
    <x v="21"/>
    <x v="8"/>
    <x v="1"/>
    <x v="0"/>
    <x v="0"/>
    <x v="3"/>
    <x v="1"/>
    <n v="1"/>
    <s v="St Sty Day Procedure Unit"/>
    <d v="2026-07-15T00:00:00"/>
    <d v="2026-07-15T08:30:00"/>
    <d v="2026-07-15T17:30:00"/>
    <s v="774359539895"/>
    <s v="70110257"/>
    <s v="Oral lesion biopsy"/>
    <s v="Diagnostic examination"/>
    <s v="Oral and Maxillofacial Surgery"/>
    <s v="Dr Dummy 19"/>
    <d v="2026-07-15T15:23:00"/>
    <d v="2026-07-15T16:49:00"/>
    <m/>
    <m/>
    <n v="1"/>
    <s v="JULY-26-dummy-data.xlsx"/>
    <b v="0"/>
    <m/>
  </r>
  <r>
    <x v="2"/>
    <x v="0"/>
    <x v="21"/>
    <x v="8"/>
    <x v="1"/>
    <x v="0"/>
    <x v="0"/>
    <x v="3"/>
    <x v="0"/>
    <n v="1"/>
    <s v="St Sty Day Procedure Unit"/>
    <d v="2026-07-18T00:00:00"/>
    <d v="2026-07-18T09:00:00"/>
    <d v="2026-07-18T18:00:00"/>
    <m/>
    <m/>
    <m/>
    <m/>
    <m/>
    <m/>
    <m/>
    <m/>
    <n v="4"/>
    <n v="0"/>
    <n v="4"/>
    <s v="JULY-26-dummy-data.xlsx"/>
    <b v="0"/>
    <n v="0"/>
  </r>
  <r>
    <x v="2"/>
    <x v="0"/>
    <x v="21"/>
    <x v="8"/>
    <x v="1"/>
    <x v="0"/>
    <x v="0"/>
    <x v="3"/>
    <x v="1"/>
    <n v="1"/>
    <s v="St Sty Day Procedure Unit"/>
    <d v="2026-07-18T00:00:00"/>
    <d v="2026-07-18T09:00:00"/>
    <d v="2026-07-18T18:00:00"/>
    <s v="715805123257"/>
    <s v="70139190"/>
    <s v="Surgical tooth extraction"/>
    <s v="Wound dressing"/>
    <s v="Oral and Maxillofacial Surgery"/>
    <s v="Dr Dummy 01"/>
    <d v="2026-07-18T13:39:00"/>
    <d v="2026-07-18T15:12:00"/>
    <m/>
    <m/>
    <n v="1"/>
    <s v="JULY-26-dummy-data.xlsx"/>
    <b v="0"/>
    <m/>
  </r>
  <r>
    <x v="2"/>
    <x v="0"/>
    <x v="21"/>
    <x v="8"/>
    <x v="1"/>
    <x v="0"/>
    <x v="0"/>
    <x v="3"/>
    <x v="1"/>
    <n v="1"/>
    <s v="St Sty Day Procedure Unit"/>
    <d v="2026-07-18T00:00:00"/>
    <d v="2026-07-18T09:00:00"/>
    <d v="2026-07-18T18:00:00"/>
    <s v="735918703442"/>
    <s v="70010362"/>
    <s v="Surgical tooth extraction"/>
    <s v="Wound closure"/>
    <s v="Oral and Maxillofacial Surgery"/>
    <s v="Dr Dummy 01"/>
    <d v="2026-07-18T15:56:00"/>
    <d v="2026-07-18T17:30:00"/>
    <m/>
    <m/>
    <n v="1"/>
    <s v="JULY-26-dummy-data.xlsx"/>
    <b v="0"/>
    <m/>
  </r>
  <r>
    <x v="2"/>
    <x v="0"/>
    <x v="21"/>
    <x v="8"/>
    <x v="1"/>
    <x v="0"/>
    <x v="0"/>
    <x v="3"/>
    <x v="1"/>
    <n v="1"/>
    <s v="St Sty Day Procedure Unit"/>
    <d v="2026-07-18T00:00:00"/>
    <d v="2026-07-18T09:00:00"/>
    <d v="2026-07-18T18:00:00"/>
    <s v="737125728348"/>
    <s v="70079761"/>
    <s v="Wisdom tooth extraction"/>
    <m/>
    <s v="Oral and Maxillofacial Surgery"/>
    <s v="Dr Dummy 01"/>
    <d v="2026-07-18T11:24:00"/>
    <d v="2026-07-18T12:58:00"/>
    <m/>
    <m/>
    <n v="1"/>
    <s v="JULY-26-dummy-data.xlsx"/>
    <b v="0"/>
    <m/>
  </r>
  <r>
    <x v="2"/>
    <x v="0"/>
    <x v="21"/>
    <x v="8"/>
    <x v="1"/>
    <x v="0"/>
    <x v="0"/>
    <x v="3"/>
    <x v="1"/>
    <n v="1"/>
    <s v="St Sty Day Procedure Unit"/>
    <d v="2026-07-18T00:00:00"/>
    <d v="2026-07-18T09:00:00"/>
    <d v="2026-07-18T18:00:00"/>
    <s v="782415218184"/>
    <s v="70043971"/>
    <s v="Oral lesion biopsy"/>
    <s v="Diagnostic examination"/>
    <s v="Oral and Maxillofacial Surgery"/>
    <s v="Dr Dummy 01"/>
    <d v="2026-07-18T09:09:00"/>
    <d v="2026-07-18T10:38:00"/>
    <m/>
    <m/>
    <n v="1"/>
    <s v="JULY-26-dummy-data.xlsx"/>
    <b v="0"/>
    <m/>
  </r>
  <r>
    <x v="2"/>
    <x v="0"/>
    <x v="21"/>
    <x v="8"/>
    <x v="2"/>
    <x v="0"/>
    <x v="0"/>
    <x v="1"/>
    <x v="0"/>
    <n v="1"/>
    <s v="St Sty Day Procedure Unit"/>
    <d v="2026-08-11T00:00:00"/>
    <d v="2026-08-11T07:30:00"/>
    <d v="2026-08-11T16:30:00"/>
    <m/>
    <m/>
    <m/>
    <m/>
    <m/>
    <m/>
    <m/>
    <m/>
    <n v="4"/>
    <n v="0"/>
    <n v="4"/>
    <s v="AUGUST-26-dummy-data.xlsx"/>
    <b v="0"/>
    <n v="0"/>
  </r>
  <r>
    <x v="2"/>
    <x v="0"/>
    <x v="21"/>
    <x v="8"/>
    <x v="2"/>
    <x v="0"/>
    <x v="0"/>
    <x v="1"/>
    <x v="1"/>
    <n v="1"/>
    <s v="St Sty Day Procedure Unit"/>
    <d v="2026-08-11T00:00:00"/>
    <d v="2026-08-11T07:30:00"/>
    <d v="2026-08-11T16:30:00"/>
    <s v="917105395765"/>
    <s v="947481"/>
    <s v="Flexible cystoscopy"/>
    <m/>
    <s v="Urology"/>
    <s v="Dr Dummy 05"/>
    <d v="2026-08-11T07:33:00"/>
    <d v="2026-08-11T09:03:00"/>
    <m/>
    <m/>
    <n v="1"/>
    <s v="AUGUST-26-dummy-data.xlsx"/>
    <b v="0"/>
    <m/>
  </r>
  <r>
    <x v="2"/>
    <x v="0"/>
    <x v="21"/>
    <x v="8"/>
    <x v="2"/>
    <x v="0"/>
    <x v="0"/>
    <x v="1"/>
    <x v="1"/>
    <n v="1"/>
    <s v="St Sty Day Procedure Unit"/>
    <d v="2026-08-11T00:00:00"/>
    <d v="2026-08-11T07:30:00"/>
    <d v="2026-08-11T16:30:00"/>
    <s v="931512016663"/>
    <s v="889429"/>
    <s v="Ureteric stent insertion"/>
    <m/>
    <s v="Urology"/>
    <s v="Dr Dummy 05"/>
    <d v="2026-08-11T09:49:00"/>
    <d v="2026-08-11T11:06:00"/>
    <m/>
    <m/>
    <n v="1"/>
    <s v="AUGUST-26-dummy-data.xlsx"/>
    <b v="0"/>
    <m/>
  </r>
  <r>
    <x v="2"/>
    <x v="0"/>
    <x v="21"/>
    <x v="8"/>
    <x v="2"/>
    <x v="0"/>
    <x v="0"/>
    <x v="1"/>
    <x v="1"/>
    <n v="1"/>
    <s v="St Sty Day Procedure Unit"/>
    <d v="2026-08-11T00:00:00"/>
    <d v="2026-08-11T07:30:00"/>
    <d v="2026-08-11T16:30:00"/>
    <s v="941626893961"/>
    <s v="787835"/>
    <s v="Ureteroscopy"/>
    <m/>
    <s v="Urology"/>
    <s v="Dr Dummy 05"/>
    <d v="2026-08-11T14:26:00"/>
    <d v="2026-08-11T16:18:00"/>
    <m/>
    <m/>
    <n v="1"/>
    <s v="AUGUST-26-dummy-data.xlsx"/>
    <b v="0"/>
    <m/>
  </r>
  <r>
    <x v="2"/>
    <x v="0"/>
    <x v="21"/>
    <x v="8"/>
    <x v="2"/>
    <x v="0"/>
    <x v="0"/>
    <x v="1"/>
    <x v="1"/>
    <n v="1"/>
    <s v="St Sty Day Procedure Unit"/>
    <d v="2026-08-11T00:00:00"/>
    <d v="2026-08-11T07:30:00"/>
    <d v="2026-08-11T16:30:00"/>
    <s v="979257166431"/>
    <s v="875686"/>
    <s v="Ureteric stent insertion"/>
    <m/>
    <s v="Urology"/>
    <s v="Dr Dummy 05"/>
    <d v="2026-08-11T12:03:00"/>
    <d v="2026-08-11T13:33:00"/>
    <m/>
    <m/>
    <n v="1"/>
    <s v="AUGUST-26-dummy-data.xlsx"/>
    <b v="0"/>
    <m/>
  </r>
  <r>
    <x v="2"/>
    <x v="0"/>
    <x v="21"/>
    <x v="8"/>
    <x v="2"/>
    <x v="0"/>
    <x v="0"/>
    <x v="1"/>
    <x v="0"/>
    <n v="1"/>
    <s v="St Sty Day Procedure Unit"/>
    <d v="2026-08-18T00:00:00"/>
    <d v="2026-08-18T08:30:00"/>
    <d v="2026-08-18T17:30:00"/>
    <m/>
    <m/>
    <m/>
    <m/>
    <m/>
    <m/>
    <m/>
    <m/>
    <n v="4"/>
    <n v="0"/>
    <n v="4"/>
    <s v="AUGUST-26-dummy-data.xlsx"/>
    <b v="0"/>
    <n v="0"/>
  </r>
  <r>
    <x v="2"/>
    <x v="0"/>
    <x v="21"/>
    <x v="8"/>
    <x v="2"/>
    <x v="0"/>
    <x v="0"/>
    <x v="1"/>
    <x v="1"/>
    <n v="1"/>
    <s v="St Sty Day Procedure Unit"/>
    <d v="2026-08-18T00:00:00"/>
    <d v="2026-08-18T08:30:00"/>
    <d v="2026-08-18T17:30:00"/>
    <s v="908275125292"/>
    <s v="929600"/>
    <s v="Bladder biopsy"/>
    <m/>
    <s v="Urology"/>
    <s v="Dr Dummy 21"/>
    <d v="2026-08-18T15:17:00"/>
    <d v="2026-08-18T16:37:00"/>
    <m/>
    <m/>
    <n v="1"/>
    <s v="AUGUST-26-dummy-data.xlsx"/>
    <b v="0"/>
    <m/>
  </r>
  <r>
    <x v="2"/>
    <x v="0"/>
    <x v="21"/>
    <x v="8"/>
    <x v="2"/>
    <x v="0"/>
    <x v="0"/>
    <x v="1"/>
    <x v="1"/>
    <n v="1"/>
    <s v="St Sty Day Procedure Unit"/>
    <d v="2026-08-18T00:00:00"/>
    <d v="2026-08-18T08:30:00"/>
    <d v="2026-08-18T17:30:00"/>
    <s v="949117482196"/>
    <s v="701984"/>
    <s v="Ureteric stent insertion"/>
    <m/>
    <s v="Urology"/>
    <s v="Dr Dummy 21"/>
    <d v="2026-08-18T10:52:00"/>
    <d v="2026-08-18T12:35:00"/>
    <m/>
    <m/>
    <n v="1"/>
    <s v="AUGUST-26-dummy-data.xlsx"/>
    <b v="0"/>
    <m/>
  </r>
  <r>
    <x v="2"/>
    <x v="0"/>
    <x v="21"/>
    <x v="8"/>
    <x v="2"/>
    <x v="0"/>
    <x v="0"/>
    <x v="1"/>
    <x v="1"/>
    <n v="1"/>
    <s v="St Sty Day Procedure Unit"/>
    <d v="2026-08-18T00:00:00"/>
    <d v="2026-08-18T08:30:00"/>
    <d v="2026-08-18T17:30:00"/>
    <s v="952120862295"/>
    <s v="705759"/>
    <s v="Ureteric stent insertion"/>
    <s v="Tissue biopsy"/>
    <s v="Urology"/>
    <s v="Dr Dummy 21"/>
    <d v="2026-08-18T08:33:00"/>
    <d v="2026-08-18T10:05:00"/>
    <m/>
    <m/>
    <n v="1"/>
    <s v="AUGUST-26-dummy-data.xlsx"/>
    <b v="0"/>
    <m/>
  </r>
  <r>
    <x v="2"/>
    <x v="0"/>
    <x v="21"/>
    <x v="8"/>
    <x v="2"/>
    <x v="0"/>
    <x v="0"/>
    <x v="1"/>
    <x v="1"/>
    <n v="1"/>
    <s v="St Sty Day Procedure Unit"/>
    <d v="2026-08-18T00:00:00"/>
    <d v="2026-08-18T08:30:00"/>
    <d v="2026-08-18T17:30:00"/>
    <s v="978332927007"/>
    <s v="816804"/>
    <s v="Circumcision"/>
    <m/>
    <s v="Urology"/>
    <s v="Dr Dummy 21"/>
    <d v="2026-08-18T13:11:00"/>
    <d v="2026-08-18T14:30:00"/>
    <m/>
    <m/>
    <n v="1"/>
    <s v="AUGUST-26-dummy-data.xlsx"/>
    <b v="0"/>
    <m/>
  </r>
  <r>
    <x v="2"/>
    <x v="0"/>
    <x v="21"/>
    <x v="8"/>
    <x v="2"/>
    <x v="0"/>
    <x v="0"/>
    <x v="1"/>
    <x v="0"/>
    <n v="1"/>
    <s v="St Sty Day Procedure Unit"/>
    <d v="2026-08-21T00:00:00"/>
    <d v="2026-08-21T09:00:00"/>
    <d v="2026-08-21T18:00:00"/>
    <m/>
    <m/>
    <m/>
    <m/>
    <m/>
    <m/>
    <m/>
    <m/>
    <n v="4"/>
    <n v="0"/>
    <n v="4"/>
    <s v="AUGUST-26-dummy-data.xlsx"/>
    <b v="0"/>
    <n v="0"/>
  </r>
  <r>
    <x v="2"/>
    <x v="0"/>
    <x v="21"/>
    <x v="8"/>
    <x v="2"/>
    <x v="0"/>
    <x v="0"/>
    <x v="1"/>
    <x v="1"/>
    <n v="1"/>
    <s v="St Sty Day Procedure Unit"/>
    <d v="2026-08-21T00:00:00"/>
    <d v="2026-08-21T09:00:00"/>
    <d v="2026-08-21T18:00:00"/>
    <s v="902119429293"/>
    <s v="899951"/>
    <s v="Ureteric stent insertion"/>
    <m/>
    <s v="Urology"/>
    <s v="Dr Dummy 12"/>
    <d v="2026-08-21T15:52:00"/>
    <d v="2026-08-21T17:16:00"/>
    <m/>
    <m/>
    <n v="1"/>
    <s v="AUGUST-26-dummy-data.xlsx"/>
    <b v="0"/>
    <m/>
  </r>
  <r>
    <x v="2"/>
    <x v="0"/>
    <x v="21"/>
    <x v="8"/>
    <x v="2"/>
    <x v="0"/>
    <x v="0"/>
    <x v="1"/>
    <x v="1"/>
    <n v="1"/>
    <s v="St Sty Day Procedure Unit"/>
    <d v="2026-08-21T00:00:00"/>
    <d v="2026-08-21T09:00:00"/>
    <d v="2026-08-21T18:00:00"/>
    <s v="948097122529"/>
    <s v="959459"/>
    <s v="Ureteric stent insertion"/>
    <m/>
    <s v="Urology"/>
    <s v="Dr Dummy 12"/>
    <d v="2026-08-21T09:07:00"/>
    <d v="2026-08-21T10:55:00"/>
    <m/>
    <m/>
    <n v="1"/>
    <s v="AUGUST-26-dummy-data.xlsx"/>
    <b v="0"/>
    <m/>
  </r>
  <r>
    <x v="2"/>
    <x v="0"/>
    <x v="21"/>
    <x v="8"/>
    <x v="2"/>
    <x v="0"/>
    <x v="0"/>
    <x v="1"/>
    <x v="1"/>
    <n v="1"/>
    <s v="St Sty Day Procedure Unit"/>
    <d v="2026-08-21T00:00:00"/>
    <d v="2026-08-21T09:00:00"/>
    <d v="2026-08-21T18:00:00"/>
    <s v="984011406893"/>
    <s v="732000"/>
    <s v="Ureteroscopy"/>
    <m/>
    <s v="Urology"/>
    <s v="Dr Dummy 12"/>
    <d v="2026-08-21T13:32:00"/>
    <d v="2026-08-21T14:54:00"/>
    <m/>
    <m/>
    <n v="1"/>
    <s v="AUGUST-26-dummy-data.xlsx"/>
    <b v="0"/>
    <m/>
  </r>
  <r>
    <x v="2"/>
    <x v="0"/>
    <x v="21"/>
    <x v="8"/>
    <x v="2"/>
    <x v="0"/>
    <x v="0"/>
    <x v="1"/>
    <x v="1"/>
    <n v="1"/>
    <s v="St Sty Day Procedure Unit"/>
    <d v="2026-08-21T00:00:00"/>
    <d v="2026-08-21T09:00:00"/>
    <d v="2026-08-21T18:00:00"/>
    <s v="994462693737"/>
    <s v="816706"/>
    <s v="Ureteric stent insertion"/>
    <m/>
    <s v="Urology"/>
    <s v="Dr Dummy 12"/>
    <d v="2026-08-21T11:23:00"/>
    <d v="2026-08-21T13:11:00"/>
    <m/>
    <m/>
    <n v="1"/>
    <s v="AUGUST-26-dummy-data.xlsx"/>
    <b v="0"/>
    <m/>
  </r>
  <r>
    <x v="2"/>
    <x v="0"/>
    <x v="21"/>
    <x v="8"/>
    <x v="2"/>
    <x v="0"/>
    <x v="0"/>
    <x v="0"/>
    <x v="0"/>
    <n v="1"/>
    <s v="St Sty Day Procedure Unit"/>
    <d v="2026-08-24T00:00:00"/>
    <d v="2026-08-24T08:00:00"/>
    <d v="2026-08-24T17:00:00"/>
    <m/>
    <m/>
    <m/>
    <m/>
    <m/>
    <m/>
    <m/>
    <m/>
    <n v="4"/>
    <n v="0"/>
    <n v="4"/>
    <s v="AUGUST-26-dummy-data.xlsx"/>
    <b v="0"/>
    <n v="0"/>
  </r>
  <r>
    <x v="2"/>
    <x v="0"/>
    <x v="21"/>
    <x v="8"/>
    <x v="2"/>
    <x v="0"/>
    <x v="0"/>
    <x v="0"/>
    <x v="1"/>
    <n v="1"/>
    <s v="St Sty Day Procedure Unit"/>
    <d v="2026-08-24T00:00:00"/>
    <d v="2026-08-24T08:00:00"/>
    <d v="2026-08-24T17:00:00"/>
    <s v="938712845043"/>
    <s v="766011"/>
    <s v="Diagnostic laparoscopy"/>
    <m/>
    <s v="Gynaecology"/>
    <s v="Dr Dummy 11"/>
    <d v="2026-08-24T14:49:00"/>
    <d v="2026-08-24T16:22:00"/>
    <m/>
    <m/>
    <n v="1"/>
    <s v="AUGUST-26-dummy-data.xlsx"/>
    <b v="0"/>
    <m/>
  </r>
  <r>
    <x v="2"/>
    <x v="0"/>
    <x v="21"/>
    <x v="8"/>
    <x v="2"/>
    <x v="0"/>
    <x v="0"/>
    <x v="0"/>
    <x v="1"/>
    <n v="1"/>
    <s v="St Sty Day Procedure Unit"/>
    <d v="2026-08-24T00:00:00"/>
    <d v="2026-08-24T08:00:00"/>
    <d v="2026-08-24T17:00:00"/>
    <s v="945083865499"/>
    <s v="834484"/>
    <s v="Hysteroscopy"/>
    <m/>
    <s v="Gynaecology"/>
    <s v="Dr Dummy 11"/>
    <d v="2026-08-24T10:17:00"/>
    <d v="2026-08-24T11:40:00"/>
    <m/>
    <m/>
    <n v="1"/>
    <s v="AUGUST-26-dummy-data.xlsx"/>
    <b v="0"/>
    <m/>
  </r>
  <r>
    <x v="2"/>
    <x v="0"/>
    <x v="21"/>
    <x v="8"/>
    <x v="2"/>
    <x v="0"/>
    <x v="0"/>
    <x v="0"/>
    <x v="1"/>
    <n v="1"/>
    <s v="St Sty Day Procedure Unit"/>
    <d v="2026-08-24T00:00:00"/>
    <d v="2026-08-24T08:00:00"/>
    <d v="2026-08-24T17:00:00"/>
    <s v="969074123887"/>
    <s v="789015"/>
    <s v="Cervical polypectomy"/>
    <m/>
    <s v="Gynaecology"/>
    <s v="Dr Dummy 11"/>
    <d v="2026-08-24T08:10:00"/>
    <d v="2026-08-24T09:39:00"/>
    <m/>
    <m/>
    <n v="1"/>
    <s v="AUGUST-26-dummy-data.xlsx"/>
    <b v="0"/>
    <m/>
  </r>
  <r>
    <x v="2"/>
    <x v="0"/>
    <x v="21"/>
    <x v="8"/>
    <x v="2"/>
    <x v="0"/>
    <x v="0"/>
    <x v="0"/>
    <x v="1"/>
    <n v="1"/>
    <s v="St Sty Day Procedure Unit"/>
    <d v="2026-08-24T00:00:00"/>
    <d v="2026-08-24T08:00:00"/>
    <d v="2026-08-24T17:00:00"/>
    <s v="981054264469"/>
    <s v="919520"/>
    <s v="Endometrial biopsy"/>
    <s v="Local anaesthetic infiltration"/>
    <s v="Gynaecology"/>
    <s v="Dr Dummy 11"/>
    <d v="2026-08-24T12:37:00"/>
    <d v="2026-08-24T14:13:00"/>
    <m/>
    <m/>
    <n v="1"/>
    <s v="AUGUST-26-dummy-data.xlsx"/>
    <b v="0"/>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0">
  <r>
    <x v="0"/>
    <x v="0"/>
    <x v="0"/>
    <x v="0"/>
    <x v="0"/>
    <x v="0"/>
    <x v="0"/>
    <x v="0"/>
    <x v="0"/>
    <x v="0"/>
    <n v="0"/>
  </r>
  <r>
    <x v="0"/>
    <x v="0"/>
    <x v="0"/>
    <x v="1"/>
    <x v="0"/>
    <x v="0"/>
    <x v="0"/>
    <x v="0"/>
    <x v="0"/>
    <x v="0"/>
    <n v="0"/>
  </r>
  <r>
    <x v="0"/>
    <x v="0"/>
    <x v="0"/>
    <x v="1"/>
    <x v="1"/>
    <x v="0"/>
    <x v="0"/>
    <x v="0"/>
    <x v="0"/>
    <x v="0"/>
    <n v="0"/>
  </r>
  <r>
    <x v="0"/>
    <x v="0"/>
    <x v="0"/>
    <x v="1"/>
    <x v="2"/>
    <x v="0"/>
    <x v="0"/>
    <x v="0"/>
    <x v="0"/>
    <x v="0"/>
    <n v="0"/>
  </r>
  <r>
    <x v="0"/>
    <x v="0"/>
    <x v="0"/>
    <x v="1"/>
    <x v="3"/>
    <x v="0"/>
    <x v="0"/>
    <x v="0"/>
    <x v="0"/>
    <x v="0"/>
    <n v="0"/>
  </r>
  <r>
    <x v="0"/>
    <x v="0"/>
    <x v="0"/>
    <x v="1"/>
    <x v="4"/>
    <x v="0"/>
    <x v="0"/>
    <x v="0"/>
    <x v="0"/>
    <x v="0"/>
    <n v="0"/>
  </r>
  <r>
    <x v="0"/>
    <x v="0"/>
    <x v="0"/>
    <x v="1"/>
    <x v="5"/>
    <x v="0"/>
    <x v="0"/>
    <x v="0"/>
    <x v="0"/>
    <x v="0"/>
    <n v="0"/>
  </r>
  <r>
    <x v="0"/>
    <x v="0"/>
    <x v="0"/>
    <x v="0"/>
    <x v="1"/>
    <x v="0"/>
    <x v="0"/>
    <x v="0"/>
    <x v="0"/>
    <x v="0"/>
    <n v="0"/>
  </r>
  <r>
    <x v="0"/>
    <x v="0"/>
    <x v="0"/>
    <x v="0"/>
    <x v="4"/>
    <x v="0"/>
    <x v="0"/>
    <x v="0"/>
    <x v="0"/>
    <x v="0"/>
    <n v="0"/>
  </r>
  <r>
    <x v="0"/>
    <x v="0"/>
    <x v="0"/>
    <x v="0"/>
    <x v="6"/>
    <x v="0"/>
    <x v="0"/>
    <x v="0"/>
    <x v="0"/>
    <x v="0"/>
    <n v="0"/>
  </r>
  <r>
    <x v="0"/>
    <x v="0"/>
    <x v="0"/>
    <x v="2"/>
    <x v="7"/>
    <x v="0"/>
    <x v="0"/>
    <x v="0"/>
    <x v="0"/>
    <x v="0"/>
    <n v="0"/>
  </r>
  <r>
    <x v="0"/>
    <x v="0"/>
    <x v="0"/>
    <x v="0"/>
    <x v="0"/>
    <x v="0"/>
    <x v="0"/>
    <x v="0"/>
    <x v="1"/>
    <x v="0"/>
    <n v="0"/>
  </r>
  <r>
    <x v="0"/>
    <x v="0"/>
    <x v="0"/>
    <x v="1"/>
    <x v="0"/>
    <x v="0"/>
    <x v="0"/>
    <x v="0"/>
    <x v="1"/>
    <x v="0"/>
    <n v="0"/>
  </r>
  <r>
    <x v="0"/>
    <x v="0"/>
    <x v="0"/>
    <x v="0"/>
    <x v="1"/>
    <x v="0"/>
    <x v="0"/>
    <x v="0"/>
    <x v="1"/>
    <x v="0"/>
    <n v="0"/>
  </r>
  <r>
    <x v="0"/>
    <x v="0"/>
    <x v="0"/>
    <x v="0"/>
    <x v="4"/>
    <x v="0"/>
    <x v="0"/>
    <x v="0"/>
    <x v="1"/>
    <x v="0"/>
    <n v="0"/>
  </r>
  <r>
    <x v="0"/>
    <x v="0"/>
    <x v="0"/>
    <x v="1"/>
    <x v="3"/>
    <x v="0"/>
    <x v="0"/>
    <x v="0"/>
    <x v="1"/>
    <x v="0"/>
    <n v="0"/>
  </r>
  <r>
    <x v="0"/>
    <x v="0"/>
    <x v="0"/>
    <x v="2"/>
    <x v="7"/>
    <x v="0"/>
    <x v="0"/>
    <x v="0"/>
    <x v="1"/>
    <x v="0"/>
    <n v="0"/>
  </r>
  <r>
    <x v="0"/>
    <x v="0"/>
    <x v="0"/>
    <x v="1"/>
    <x v="2"/>
    <x v="0"/>
    <x v="0"/>
    <x v="0"/>
    <x v="1"/>
    <x v="0"/>
    <n v="0"/>
  </r>
  <r>
    <x v="0"/>
    <x v="0"/>
    <x v="0"/>
    <x v="1"/>
    <x v="5"/>
    <x v="0"/>
    <x v="0"/>
    <x v="0"/>
    <x v="1"/>
    <x v="0"/>
    <n v="0"/>
  </r>
  <r>
    <x v="0"/>
    <x v="0"/>
    <x v="0"/>
    <x v="1"/>
    <x v="4"/>
    <x v="0"/>
    <x v="0"/>
    <x v="0"/>
    <x v="1"/>
    <x v="0"/>
    <n v="0"/>
  </r>
  <r>
    <x v="0"/>
    <x v="0"/>
    <x v="0"/>
    <x v="0"/>
    <x v="6"/>
    <x v="0"/>
    <x v="0"/>
    <x v="0"/>
    <x v="1"/>
    <x v="0"/>
    <n v="0"/>
  </r>
  <r>
    <x v="0"/>
    <x v="0"/>
    <x v="0"/>
    <x v="1"/>
    <x v="1"/>
    <x v="0"/>
    <x v="0"/>
    <x v="0"/>
    <x v="1"/>
    <x v="0"/>
    <n v="0"/>
  </r>
  <r>
    <x v="0"/>
    <x v="0"/>
    <x v="0"/>
    <x v="1"/>
    <x v="3"/>
    <x v="0"/>
    <x v="0"/>
    <x v="0"/>
    <x v="2"/>
    <x v="0"/>
    <n v="0"/>
  </r>
  <r>
    <x v="0"/>
    <x v="0"/>
    <x v="0"/>
    <x v="1"/>
    <x v="2"/>
    <x v="0"/>
    <x v="0"/>
    <x v="0"/>
    <x v="2"/>
    <x v="0"/>
    <n v="0"/>
  </r>
  <r>
    <x v="0"/>
    <x v="0"/>
    <x v="0"/>
    <x v="2"/>
    <x v="7"/>
    <x v="0"/>
    <x v="0"/>
    <x v="0"/>
    <x v="2"/>
    <x v="0"/>
    <n v="0"/>
  </r>
  <r>
    <x v="0"/>
    <x v="0"/>
    <x v="0"/>
    <x v="1"/>
    <x v="5"/>
    <x v="0"/>
    <x v="0"/>
    <x v="0"/>
    <x v="2"/>
    <x v="0"/>
    <n v="0"/>
  </r>
  <r>
    <x v="0"/>
    <x v="0"/>
    <x v="0"/>
    <x v="0"/>
    <x v="1"/>
    <x v="0"/>
    <x v="0"/>
    <x v="0"/>
    <x v="2"/>
    <x v="0"/>
    <n v="0"/>
  </r>
  <r>
    <x v="0"/>
    <x v="0"/>
    <x v="0"/>
    <x v="0"/>
    <x v="6"/>
    <x v="0"/>
    <x v="0"/>
    <x v="0"/>
    <x v="2"/>
    <x v="0"/>
    <n v="0"/>
  </r>
  <r>
    <x v="0"/>
    <x v="0"/>
    <x v="0"/>
    <x v="1"/>
    <x v="4"/>
    <x v="0"/>
    <x v="0"/>
    <x v="0"/>
    <x v="2"/>
    <x v="0"/>
    <n v="0"/>
  </r>
  <r>
    <x v="0"/>
    <x v="0"/>
    <x v="0"/>
    <x v="0"/>
    <x v="4"/>
    <x v="0"/>
    <x v="0"/>
    <x v="0"/>
    <x v="2"/>
    <x v="0"/>
    <n v="0"/>
  </r>
  <r>
    <x v="0"/>
    <x v="0"/>
    <x v="0"/>
    <x v="1"/>
    <x v="0"/>
    <x v="0"/>
    <x v="0"/>
    <x v="0"/>
    <x v="2"/>
    <x v="0"/>
    <n v="0"/>
  </r>
  <r>
    <x v="0"/>
    <x v="0"/>
    <x v="0"/>
    <x v="1"/>
    <x v="1"/>
    <x v="0"/>
    <x v="0"/>
    <x v="0"/>
    <x v="2"/>
    <x v="0"/>
    <n v="0"/>
  </r>
  <r>
    <x v="0"/>
    <x v="0"/>
    <x v="0"/>
    <x v="0"/>
    <x v="0"/>
    <x v="0"/>
    <x v="0"/>
    <x v="0"/>
    <x v="2"/>
    <x v="0"/>
    <n v="0"/>
  </r>
  <r>
    <x v="0"/>
    <x v="0"/>
    <x v="0"/>
    <x v="1"/>
    <x v="5"/>
    <x v="0"/>
    <x v="0"/>
    <x v="1"/>
    <x v="0"/>
    <x v="0"/>
    <n v="7"/>
  </r>
  <r>
    <x v="0"/>
    <x v="0"/>
    <x v="0"/>
    <x v="1"/>
    <x v="1"/>
    <x v="0"/>
    <x v="0"/>
    <x v="1"/>
    <x v="0"/>
    <x v="0"/>
    <n v="2"/>
  </r>
  <r>
    <x v="0"/>
    <x v="0"/>
    <x v="0"/>
    <x v="1"/>
    <x v="4"/>
    <x v="0"/>
    <x v="0"/>
    <x v="1"/>
    <x v="0"/>
    <x v="0"/>
    <n v="1"/>
  </r>
  <r>
    <x v="0"/>
    <x v="0"/>
    <x v="0"/>
    <x v="2"/>
    <x v="7"/>
    <x v="0"/>
    <x v="0"/>
    <x v="1"/>
    <x v="0"/>
    <x v="0"/>
    <n v="4"/>
  </r>
  <r>
    <x v="0"/>
    <x v="0"/>
    <x v="0"/>
    <x v="0"/>
    <x v="0"/>
    <x v="0"/>
    <x v="0"/>
    <x v="1"/>
    <x v="0"/>
    <x v="0"/>
    <n v="0"/>
  </r>
  <r>
    <x v="0"/>
    <x v="0"/>
    <x v="0"/>
    <x v="0"/>
    <x v="6"/>
    <x v="0"/>
    <x v="0"/>
    <x v="1"/>
    <x v="0"/>
    <x v="0"/>
    <n v="1"/>
  </r>
  <r>
    <x v="0"/>
    <x v="0"/>
    <x v="0"/>
    <x v="1"/>
    <x v="0"/>
    <x v="0"/>
    <x v="0"/>
    <x v="1"/>
    <x v="0"/>
    <x v="0"/>
    <n v="2"/>
  </r>
  <r>
    <x v="0"/>
    <x v="0"/>
    <x v="0"/>
    <x v="0"/>
    <x v="1"/>
    <x v="0"/>
    <x v="0"/>
    <x v="1"/>
    <x v="0"/>
    <x v="0"/>
    <n v="1"/>
  </r>
  <r>
    <x v="0"/>
    <x v="0"/>
    <x v="0"/>
    <x v="1"/>
    <x v="2"/>
    <x v="0"/>
    <x v="0"/>
    <x v="1"/>
    <x v="0"/>
    <x v="0"/>
    <n v="3"/>
  </r>
  <r>
    <x v="0"/>
    <x v="0"/>
    <x v="0"/>
    <x v="1"/>
    <x v="3"/>
    <x v="0"/>
    <x v="0"/>
    <x v="1"/>
    <x v="0"/>
    <x v="0"/>
    <n v="4"/>
  </r>
  <r>
    <x v="0"/>
    <x v="0"/>
    <x v="0"/>
    <x v="0"/>
    <x v="4"/>
    <x v="0"/>
    <x v="0"/>
    <x v="1"/>
    <x v="0"/>
    <x v="0"/>
    <n v="1"/>
  </r>
  <r>
    <x v="0"/>
    <x v="0"/>
    <x v="0"/>
    <x v="2"/>
    <x v="7"/>
    <x v="0"/>
    <x v="0"/>
    <x v="1"/>
    <x v="1"/>
    <x v="0"/>
    <n v="0"/>
  </r>
  <r>
    <x v="0"/>
    <x v="0"/>
    <x v="0"/>
    <x v="1"/>
    <x v="2"/>
    <x v="0"/>
    <x v="0"/>
    <x v="1"/>
    <x v="1"/>
    <x v="0"/>
    <n v="0"/>
  </r>
  <r>
    <x v="0"/>
    <x v="0"/>
    <x v="0"/>
    <x v="1"/>
    <x v="4"/>
    <x v="0"/>
    <x v="0"/>
    <x v="1"/>
    <x v="1"/>
    <x v="0"/>
    <n v="0"/>
  </r>
  <r>
    <x v="0"/>
    <x v="0"/>
    <x v="0"/>
    <x v="1"/>
    <x v="3"/>
    <x v="0"/>
    <x v="0"/>
    <x v="1"/>
    <x v="1"/>
    <x v="0"/>
    <n v="0"/>
  </r>
  <r>
    <x v="0"/>
    <x v="0"/>
    <x v="0"/>
    <x v="1"/>
    <x v="0"/>
    <x v="0"/>
    <x v="0"/>
    <x v="1"/>
    <x v="1"/>
    <x v="0"/>
    <n v="0"/>
  </r>
  <r>
    <x v="0"/>
    <x v="0"/>
    <x v="0"/>
    <x v="1"/>
    <x v="1"/>
    <x v="0"/>
    <x v="0"/>
    <x v="1"/>
    <x v="1"/>
    <x v="0"/>
    <n v="0"/>
  </r>
  <r>
    <x v="0"/>
    <x v="0"/>
    <x v="0"/>
    <x v="0"/>
    <x v="6"/>
    <x v="0"/>
    <x v="0"/>
    <x v="1"/>
    <x v="1"/>
    <x v="0"/>
    <n v="0"/>
  </r>
  <r>
    <x v="0"/>
    <x v="0"/>
    <x v="0"/>
    <x v="0"/>
    <x v="0"/>
    <x v="0"/>
    <x v="0"/>
    <x v="1"/>
    <x v="1"/>
    <x v="0"/>
    <n v="0"/>
  </r>
  <r>
    <x v="0"/>
    <x v="0"/>
    <x v="0"/>
    <x v="0"/>
    <x v="4"/>
    <x v="0"/>
    <x v="0"/>
    <x v="1"/>
    <x v="1"/>
    <x v="0"/>
    <n v="0"/>
  </r>
  <r>
    <x v="0"/>
    <x v="0"/>
    <x v="0"/>
    <x v="1"/>
    <x v="5"/>
    <x v="0"/>
    <x v="0"/>
    <x v="1"/>
    <x v="1"/>
    <x v="0"/>
    <n v="0"/>
  </r>
  <r>
    <x v="0"/>
    <x v="0"/>
    <x v="0"/>
    <x v="0"/>
    <x v="1"/>
    <x v="0"/>
    <x v="0"/>
    <x v="1"/>
    <x v="1"/>
    <x v="0"/>
    <n v="0"/>
  </r>
  <r>
    <x v="0"/>
    <x v="0"/>
    <x v="0"/>
    <x v="0"/>
    <x v="6"/>
    <x v="0"/>
    <x v="0"/>
    <x v="1"/>
    <x v="2"/>
    <x v="0"/>
    <n v="0"/>
  </r>
  <r>
    <x v="0"/>
    <x v="0"/>
    <x v="0"/>
    <x v="1"/>
    <x v="2"/>
    <x v="0"/>
    <x v="0"/>
    <x v="1"/>
    <x v="2"/>
    <x v="0"/>
    <n v="0"/>
  </r>
  <r>
    <x v="0"/>
    <x v="0"/>
    <x v="0"/>
    <x v="0"/>
    <x v="4"/>
    <x v="0"/>
    <x v="0"/>
    <x v="1"/>
    <x v="2"/>
    <x v="0"/>
    <n v="0"/>
  </r>
  <r>
    <x v="0"/>
    <x v="0"/>
    <x v="0"/>
    <x v="1"/>
    <x v="3"/>
    <x v="0"/>
    <x v="0"/>
    <x v="1"/>
    <x v="2"/>
    <x v="0"/>
    <n v="0"/>
  </r>
  <r>
    <x v="0"/>
    <x v="0"/>
    <x v="0"/>
    <x v="0"/>
    <x v="0"/>
    <x v="0"/>
    <x v="0"/>
    <x v="1"/>
    <x v="2"/>
    <x v="0"/>
    <n v="0"/>
  </r>
  <r>
    <x v="0"/>
    <x v="0"/>
    <x v="0"/>
    <x v="2"/>
    <x v="7"/>
    <x v="0"/>
    <x v="0"/>
    <x v="1"/>
    <x v="2"/>
    <x v="0"/>
    <n v="1"/>
  </r>
  <r>
    <x v="0"/>
    <x v="0"/>
    <x v="0"/>
    <x v="1"/>
    <x v="5"/>
    <x v="0"/>
    <x v="0"/>
    <x v="1"/>
    <x v="2"/>
    <x v="0"/>
    <n v="0"/>
  </r>
  <r>
    <x v="0"/>
    <x v="0"/>
    <x v="0"/>
    <x v="0"/>
    <x v="1"/>
    <x v="0"/>
    <x v="0"/>
    <x v="1"/>
    <x v="2"/>
    <x v="0"/>
    <n v="0"/>
  </r>
  <r>
    <x v="0"/>
    <x v="0"/>
    <x v="0"/>
    <x v="1"/>
    <x v="0"/>
    <x v="0"/>
    <x v="0"/>
    <x v="1"/>
    <x v="2"/>
    <x v="0"/>
    <n v="1"/>
  </r>
  <r>
    <x v="0"/>
    <x v="0"/>
    <x v="0"/>
    <x v="1"/>
    <x v="4"/>
    <x v="0"/>
    <x v="0"/>
    <x v="1"/>
    <x v="2"/>
    <x v="0"/>
    <n v="0"/>
  </r>
  <r>
    <x v="0"/>
    <x v="0"/>
    <x v="0"/>
    <x v="1"/>
    <x v="1"/>
    <x v="0"/>
    <x v="0"/>
    <x v="1"/>
    <x v="2"/>
    <x v="0"/>
    <n v="0"/>
  </r>
  <r>
    <x v="0"/>
    <x v="0"/>
    <x v="0"/>
    <x v="1"/>
    <x v="4"/>
    <x v="0"/>
    <x v="0"/>
    <x v="2"/>
    <x v="0"/>
    <x v="0"/>
    <n v="13"/>
  </r>
  <r>
    <x v="0"/>
    <x v="0"/>
    <x v="0"/>
    <x v="1"/>
    <x v="1"/>
    <x v="0"/>
    <x v="0"/>
    <x v="2"/>
    <x v="0"/>
    <x v="0"/>
    <n v="23"/>
  </r>
  <r>
    <x v="0"/>
    <x v="0"/>
    <x v="0"/>
    <x v="1"/>
    <x v="2"/>
    <x v="0"/>
    <x v="0"/>
    <x v="2"/>
    <x v="0"/>
    <x v="0"/>
    <n v="14"/>
  </r>
  <r>
    <x v="0"/>
    <x v="0"/>
    <x v="0"/>
    <x v="0"/>
    <x v="4"/>
    <x v="0"/>
    <x v="0"/>
    <x v="2"/>
    <x v="0"/>
    <x v="0"/>
    <n v="1"/>
  </r>
  <r>
    <x v="0"/>
    <x v="0"/>
    <x v="0"/>
    <x v="0"/>
    <x v="0"/>
    <x v="0"/>
    <x v="0"/>
    <x v="2"/>
    <x v="0"/>
    <x v="0"/>
    <n v="1"/>
  </r>
  <r>
    <x v="0"/>
    <x v="0"/>
    <x v="0"/>
    <x v="1"/>
    <x v="5"/>
    <x v="0"/>
    <x v="0"/>
    <x v="2"/>
    <x v="0"/>
    <x v="0"/>
    <n v="12"/>
  </r>
  <r>
    <x v="0"/>
    <x v="0"/>
    <x v="0"/>
    <x v="0"/>
    <x v="6"/>
    <x v="0"/>
    <x v="0"/>
    <x v="2"/>
    <x v="0"/>
    <x v="0"/>
    <n v="3"/>
  </r>
  <r>
    <x v="0"/>
    <x v="0"/>
    <x v="0"/>
    <x v="1"/>
    <x v="3"/>
    <x v="0"/>
    <x v="0"/>
    <x v="2"/>
    <x v="0"/>
    <x v="0"/>
    <n v="21"/>
  </r>
  <r>
    <x v="0"/>
    <x v="0"/>
    <x v="0"/>
    <x v="0"/>
    <x v="1"/>
    <x v="0"/>
    <x v="0"/>
    <x v="2"/>
    <x v="0"/>
    <x v="0"/>
    <n v="0"/>
  </r>
  <r>
    <x v="0"/>
    <x v="0"/>
    <x v="0"/>
    <x v="1"/>
    <x v="0"/>
    <x v="0"/>
    <x v="0"/>
    <x v="2"/>
    <x v="0"/>
    <x v="0"/>
    <n v="15"/>
  </r>
  <r>
    <x v="0"/>
    <x v="0"/>
    <x v="0"/>
    <x v="2"/>
    <x v="7"/>
    <x v="0"/>
    <x v="0"/>
    <x v="2"/>
    <x v="0"/>
    <x v="0"/>
    <n v="24"/>
  </r>
  <r>
    <x v="0"/>
    <x v="0"/>
    <x v="0"/>
    <x v="0"/>
    <x v="6"/>
    <x v="0"/>
    <x v="0"/>
    <x v="2"/>
    <x v="1"/>
    <x v="0"/>
    <n v="0"/>
  </r>
  <r>
    <x v="0"/>
    <x v="0"/>
    <x v="0"/>
    <x v="1"/>
    <x v="1"/>
    <x v="0"/>
    <x v="0"/>
    <x v="2"/>
    <x v="1"/>
    <x v="0"/>
    <n v="0"/>
  </r>
  <r>
    <x v="0"/>
    <x v="0"/>
    <x v="0"/>
    <x v="0"/>
    <x v="0"/>
    <x v="0"/>
    <x v="0"/>
    <x v="2"/>
    <x v="1"/>
    <x v="0"/>
    <n v="0"/>
  </r>
  <r>
    <x v="0"/>
    <x v="0"/>
    <x v="0"/>
    <x v="0"/>
    <x v="4"/>
    <x v="0"/>
    <x v="0"/>
    <x v="2"/>
    <x v="1"/>
    <x v="0"/>
    <n v="0"/>
  </r>
  <r>
    <x v="0"/>
    <x v="0"/>
    <x v="0"/>
    <x v="1"/>
    <x v="5"/>
    <x v="0"/>
    <x v="0"/>
    <x v="2"/>
    <x v="1"/>
    <x v="0"/>
    <n v="0"/>
  </r>
  <r>
    <x v="0"/>
    <x v="0"/>
    <x v="0"/>
    <x v="1"/>
    <x v="2"/>
    <x v="0"/>
    <x v="0"/>
    <x v="2"/>
    <x v="1"/>
    <x v="0"/>
    <n v="0"/>
  </r>
  <r>
    <x v="0"/>
    <x v="0"/>
    <x v="0"/>
    <x v="1"/>
    <x v="4"/>
    <x v="0"/>
    <x v="0"/>
    <x v="2"/>
    <x v="1"/>
    <x v="0"/>
    <n v="0"/>
  </r>
  <r>
    <x v="0"/>
    <x v="0"/>
    <x v="0"/>
    <x v="1"/>
    <x v="3"/>
    <x v="0"/>
    <x v="0"/>
    <x v="2"/>
    <x v="1"/>
    <x v="0"/>
    <n v="0"/>
  </r>
  <r>
    <x v="0"/>
    <x v="0"/>
    <x v="0"/>
    <x v="1"/>
    <x v="0"/>
    <x v="0"/>
    <x v="0"/>
    <x v="2"/>
    <x v="1"/>
    <x v="0"/>
    <n v="0"/>
  </r>
  <r>
    <x v="0"/>
    <x v="0"/>
    <x v="0"/>
    <x v="2"/>
    <x v="7"/>
    <x v="0"/>
    <x v="0"/>
    <x v="2"/>
    <x v="1"/>
    <x v="0"/>
    <n v="0"/>
  </r>
  <r>
    <x v="0"/>
    <x v="0"/>
    <x v="0"/>
    <x v="0"/>
    <x v="1"/>
    <x v="0"/>
    <x v="0"/>
    <x v="2"/>
    <x v="1"/>
    <x v="0"/>
    <n v="0"/>
  </r>
  <r>
    <x v="0"/>
    <x v="0"/>
    <x v="0"/>
    <x v="2"/>
    <x v="7"/>
    <x v="0"/>
    <x v="0"/>
    <x v="2"/>
    <x v="2"/>
    <x v="0"/>
    <n v="4"/>
  </r>
  <r>
    <x v="0"/>
    <x v="0"/>
    <x v="0"/>
    <x v="1"/>
    <x v="0"/>
    <x v="0"/>
    <x v="0"/>
    <x v="2"/>
    <x v="2"/>
    <x v="0"/>
    <n v="0"/>
  </r>
  <r>
    <x v="0"/>
    <x v="0"/>
    <x v="0"/>
    <x v="1"/>
    <x v="1"/>
    <x v="0"/>
    <x v="0"/>
    <x v="2"/>
    <x v="2"/>
    <x v="0"/>
    <n v="0"/>
  </r>
  <r>
    <x v="0"/>
    <x v="0"/>
    <x v="0"/>
    <x v="0"/>
    <x v="0"/>
    <x v="0"/>
    <x v="0"/>
    <x v="2"/>
    <x v="2"/>
    <x v="0"/>
    <n v="0"/>
  </r>
  <r>
    <x v="0"/>
    <x v="0"/>
    <x v="0"/>
    <x v="0"/>
    <x v="6"/>
    <x v="0"/>
    <x v="0"/>
    <x v="2"/>
    <x v="2"/>
    <x v="0"/>
    <n v="0"/>
  </r>
  <r>
    <x v="0"/>
    <x v="0"/>
    <x v="0"/>
    <x v="0"/>
    <x v="4"/>
    <x v="0"/>
    <x v="0"/>
    <x v="2"/>
    <x v="2"/>
    <x v="0"/>
    <n v="0"/>
  </r>
  <r>
    <x v="0"/>
    <x v="0"/>
    <x v="0"/>
    <x v="1"/>
    <x v="5"/>
    <x v="0"/>
    <x v="0"/>
    <x v="2"/>
    <x v="2"/>
    <x v="0"/>
    <n v="0"/>
  </r>
  <r>
    <x v="0"/>
    <x v="0"/>
    <x v="0"/>
    <x v="1"/>
    <x v="4"/>
    <x v="0"/>
    <x v="0"/>
    <x v="2"/>
    <x v="2"/>
    <x v="0"/>
    <n v="1"/>
  </r>
  <r>
    <x v="0"/>
    <x v="0"/>
    <x v="0"/>
    <x v="0"/>
    <x v="1"/>
    <x v="0"/>
    <x v="0"/>
    <x v="2"/>
    <x v="2"/>
    <x v="0"/>
    <n v="0"/>
  </r>
  <r>
    <x v="0"/>
    <x v="0"/>
    <x v="0"/>
    <x v="1"/>
    <x v="3"/>
    <x v="0"/>
    <x v="0"/>
    <x v="2"/>
    <x v="2"/>
    <x v="0"/>
    <n v="0"/>
  </r>
  <r>
    <x v="0"/>
    <x v="0"/>
    <x v="0"/>
    <x v="1"/>
    <x v="2"/>
    <x v="0"/>
    <x v="0"/>
    <x v="2"/>
    <x v="2"/>
    <x v="0"/>
    <n v="0"/>
  </r>
  <r>
    <x v="0"/>
    <x v="0"/>
    <x v="0"/>
    <x v="1"/>
    <x v="0"/>
    <x v="0"/>
    <x v="0"/>
    <x v="3"/>
    <x v="3"/>
    <x v="1"/>
    <n v="0"/>
  </r>
  <r>
    <x v="0"/>
    <x v="0"/>
    <x v="0"/>
    <x v="1"/>
    <x v="1"/>
    <x v="0"/>
    <x v="0"/>
    <x v="3"/>
    <x v="3"/>
    <x v="1"/>
    <n v="0"/>
  </r>
  <r>
    <x v="0"/>
    <x v="0"/>
    <x v="0"/>
    <x v="2"/>
    <x v="7"/>
    <x v="0"/>
    <x v="0"/>
    <x v="3"/>
    <x v="3"/>
    <x v="1"/>
    <n v="0"/>
  </r>
  <r>
    <x v="0"/>
    <x v="0"/>
    <x v="0"/>
    <x v="1"/>
    <x v="2"/>
    <x v="0"/>
    <x v="0"/>
    <x v="3"/>
    <x v="3"/>
    <x v="1"/>
    <n v="0"/>
  </r>
  <r>
    <x v="0"/>
    <x v="0"/>
    <x v="0"/>
    <x v="1"/>
    <x v="5"/>
    <x v="0"/>
    <x v="0"/>
    <x v="3"/>
    <x v="3"/>
    <x v="1"/>
    <n v="0"/>
  </r>
  <r>
    <x v="0"/>
    <x v="0"/>
    <x v="0"/>
    <x v="1"/>
    <x v="4"/>
    <x v="0"/>
    <x v="0"/>
    <x v="3"/>
    <x v="3"/>
    <x v="1"/>
    <n v="0"/>
  </r>
  <r>
    <x v="0"/>
    <x v="0"/>
    <x v="0"/>
    <x v="0"/>
    <x v="0"/>
    <x v="0"/>
    <x v="0"/>
    <x v="3"/>
    <x v="3"/>
    <x v="1"/>
    <n v="0"/>
  </r>
  <r>
    <x v="0"/>
    <x v="0"/>
    <x v="0"/>
    <x v="1"/>
    <x v="3"/>
    <x v="0"/>
    <x v="0"/>
    <x v="3"/>
    <x v="3"/>
    <x v="1"/>
    <n v="0"/>
  </r>
  <r>
    <x v="0"/>
    <x v="0"/>
    <x v="0"/>
    <x v="0"/>
    <x v="4"/>
    <x v="0"/>
    <x v="0"/>
    <x v="3"/>
    <x v="3"/>
    <x v="1"/>
    <n v="0"/>
  </r>
  <r>
    <x v="0"/>
    <x v="0"/>
    <x v="0"/>
    <x v="0"/>
    <x v="1"/>
    <x v="0"/>
    <x v="0"/>
    <x v="3"/>
    <x v="3"/>
    <x v="1"/>
    <n v="0"/>
  </r>
  <r>
    <x v="0"/>
    <x v="0"/>
    <x v="0"/>
    <x v="0"/>
    <x v="6"/>
    <x v="0"/>
    <x v="0"/>
    <x v="3"/>
    <x v="3"/>
    <x v="1"/>
    <n v="0"/>
  </r>
  <r>
    <x v="0"/>
    <x v="0"/>
    <x v="1"/>
    <x v="2"/>
    <x v="7"/>
    <x v="0"/>
    <x v="0"/>
    <x v="0"/>
    <x v="0"/>
    <x v="0"/>
    <n v="0"/>
  </r>
  <r>
    <x v="0"/>
    <x v="0"/>
    <x v="1"/>
    <x v="1"/>
    <x v="0"/>
    <x v="0"/>
    <x v="0"/>
    <x v="0"/>
    <x v="0"/>
    <x v="0"/>
    <n v="0"/>
  </r>
  <r>
    <x v="0"/>
    <x v="0"/>
    <x v="1"/>
    <x v="1"/>
    <x v="4"/>
    <x v="0"/>
    <x v="0"/>
    <x v="0"/>
    <x v="0"/>
    <x v="0"/>
    <n v="0"/>
  </r>
  <r>
    <x v="0"/>
    <x v="0"/>
    <x v="1"/>
    <x v="1"/>
    <x v="5"/>
    <x v="0"/>
    <x v="0"/>
    <x v="0"/>
    <x v="0"/>
    <x v="0"/>
    <n v="0"/>
  </r>
  <r>
    <x v="0"/>
    <x v="0"/>
    <x v="1"/>
    <x v="1"/>
    <x v="2"/>
    <x v="0"/>
    <x v="0"/>
    <x v="0"/>
    <x v="0"/>
    <x v="0"/>
    <n v="0"/>
  </r>
  <r>
    <x v="0"/>
    <x v="0"/>
    <x v="1"/>
    <x v="3"/>
    <x v="8"/>
    <x v="0"/>
    <x v="0"/>
    <x v="0"/>
    <x v="0"/>
    <x v="0"/>
    <n v="0"/>
  </r>
  <r>
    <x v="0"/>
    <x v="0"/>
    <x v="1"/>
    <x v="1"/>
    <x v="3"/>
    <x v="0"/>
    <x v="0"/>
    <x v="0"/>
    <x v="0"/>
    <x v="0"/>
    <n v="0"/>
  </r>
  <r>
    <x v="0"/>
    <x v="0"/>
    <x v="1"/>
    <x v="1"/>
    <x v="1"/>
    <x v="0"/>
    <x v="0"/>
    <x v="0"/>
    <x v="0"/>
    <x v="0"/>
    <n v="0"/>
  </r>
  <r>
    <x v="0"/>
    <x v="0"/>
    <x v="1"/>
    <x v="1"/>
    <x v="1"/>
    <x v="0"/>
    <x v="0"/>
    <x v="0"/>
    <x v="1"/>
    <x v="0"/>
    <n v="0"/>
  </r>
  <r>
    <x v="0"/>
    <x v="0"/>
    <x v="1"/>
    <x v="1"/>
    <x v="2"/>
    <x v="0"/>
    <x v="0"/>
    <x v="0"/>
    <x v="1"/>
    <x v="0"/>
    <n v="0"/>
  </r>
  <r>
    <x v="0"/>
    <x v="0"/>
    <x v="1"/>
    <x v="1"/>
    <x v="0"/>
    <x v="0"/>
    <x v="0"/>
    <x v="0"/>
    <x v="1"/>
    <x v="0"/>
    <n v="0"/>
  </r>
  <r>
    <x v="0"/>
    <x v="0"/>
    <x v="1"/>
    <x v="1"/>
    <x v="4"/>
    <x v="0"/>
    <x v="0"/>
    <x v="0"/>
    <x v="1"/>
    <x v="0"/>
    <n v="0"/>
  </r>
  <r>
    <x v="0"/>
    <x v="0"/>
    <x v="1"/>
    <x v="1"/>
    <x v="5"/>
    <x v="0"/>
    <x v="0"/>
    <x v="0"/>
    <x v="1"/>
    <x v="0"/>
    <n v="0"/>
  </r>
  <r>
    <x v="0"/>
    <x v="0"/>
    <x v="1"/>
    <x v="1"/>
    <x v="3"/>
    <x v="0"/>
    <x v="0"/>
    <x v="0"/>
    <x v="1"/>
    <x v="0"/>
    <n v="0"/>
  </r>
  <r>
    <x v="0"/>
    <x v="0"/>
    <x v="1"/>
    <x v="2"/>
    <x v="7"/>
    <x v="0"/>
    <x v="0"/>
    <x v="0"/>
    <x v="1"/>
    <x v="0"/>
    <n v="0"/>
  </r>
  <r>
    <x v="0"/>
    <x v="0"/>
    <x v="1"/>
    <x v="3"/>
    <x v="8"/>
    <x v="0"/>
    <x v="0"/>
    <x v="0"/>
    <x v="1"/>
    <x v="0"/>
    <n v="0"/>
  </r>
  <r>
    <x v="0"/>
    <x v="0"/>
    <x v="1"/>
    <x v="3"/>
    <x v="8"/>
    <x v="0"/>
    <x v="0"/>
    <x v="0"/>
    <x v="2"/>
    <x v="0"/>
    <n v="0"/>
  </r>
  <r>
    <x v="0"/>
    <x v="0"/>
    <x v="1"/>
    <x v="2"/>
    <x v="7"/>
    <x v="0"/>
    <x v="0"/>
    <x v="0"/>
    <x v="2"/>
    <x v="0"/>
    <n v="0"/>
  </r>
  <r>
    <x v="0"/>
    <x v="0"/>
    <x v="1"/>
    <x v="1"/>
    <x v="4"/>
    <x v="0"/>
    <x v="0"/>
    <x v="0"/>
    <x v="2"/>
    <x v="0"/>
    <n v="0"/>
  </r>
  <r>
    <x v="0"/>
    <x v="0"/>
    <x v="1"/>
    <x v="1"/>
    <x v="5"/>
    <x v="0"/>
    <x v="0"/>
    <x v="0"/>
    <x v="2"/>
    <x v="0"/>
    <n v="0"/>
  </r>
  <r>
    <x v="0"/>
    <x v="0"/>
    <x v="1"/>
    <x v="1"/>
    <x v="0"/>
    <x v="0"/>
    <x v="0"/>
    <x v="0"/>
    <x v="2"/>
    <x v="0"/>
    <n v="0"/>
  </r>
  <r>
    <x v="0"/>
    <x v="0"/>
    <x v="1"/>
    <x v="1"/>
    <x v="1"/>
    <x v="0"/>
    <x v="0"/>
    <x v="0"/>
    <x v="2"/>
    <x v="0"/>
    <n v="0"/>
  </r>
  <r>
    <x v="0"/>
    <x v="0"/>
    <x v="1"/>
    <x v="1"/>
    <x v="2"/>
    <x v="0"/>
    <x v="0"/>
    <x v="0"/>
    <x v="2"/>
    <x v="0"/>
    <n v="0"/>
  </r>
  <r>
    <x v="0"/>
    <x v="0"/>
    <x v="1"/>
    <x v="1"/>
    <x v="3"/>
    <x v="0"/>
    <x v="0"/>
    <x v="0"/>
    <x v="2"/>
    <x v="0"/>
    <n v="0"/>
  </r>
  <r>
    <x v="0"/>
    <x v="0"/>
    <x v="1"/>
    <x v="3"/>
    <x v="8"/>
    <x v="0"/>
    <x v="0"/>
    <x v="1"/>
    <x v="0"/>
    <x v="0"/>
    <n v="1"/>
  </r>
  <r>
    <x v="0"/>
    <x v="0"/>
    <x v="1"/>
    <x v="1"/>
    <x v="0"/>
    <x v="0"/>
    <x v="0"/>
    <x v="1"/>
    <x v="0"/>
    <x v="0"/>
    <n v="2"/>
  </r>
  <r>
    <x v="0"/>
    <x v="0"/>
    <x v="1"/>
    <x v="1"/>
    <x v="5"/>
    <x v="0"/>
    <x v="0"/>
    <x v="1"/>
    <x v="0"/>
    <x v="0"/>
    <n v="1"/>
  </r>
  <r>
    <x v="0"/>
    <x v="0"/>
    <x v="1"/>
    <x v="1"/>
    <x v="4"/>
    <x v="0"/>
    <x v="0"/>
    <x v="1"/>
    <x v="0"/>
    <x v="0"/>
    <n v="2"/>
  </r>
  <r>
    <x v="0"/>
    <x v="0"/>
    <x v="1"/>
    <x v="1"/>
    <x v="2"/>
    <x v="0"/>
    <x v="0"/>
    <x v="1"/>
    <x v="0"/>
    <x v="0"/>
    <n v="4"/>
  </r>
  <r>
    <x v="0"/>
    <x v="0"/>
    <x v="1"/>
    <x v="1"/>
    <x v="3"/>
    <x v="0"/>
    <x v="0"/>
    <x v="1"/>
    <x v="0"/>
    <x v="0"/>
    <n v="4"/>
  </r>
  <r>
    <x v="0"/>
    <x v="0"/>
    <x v="1"/>
    <x v="1"/>
    <x v="1"/>
    <x v="0"/>
    <x v="0"/>
    <x v="1"/>
    <x v="0"/>
    <x v="0"/>
    <n v="5"/>
  </r>
  <r>
    <x v="0"/>
    <x v="0"/>
    <x v="1"/>
    <x v="2"/>
    <x v="7"/>
    <x v="0"/>
    <x v="0"/>
    <x v="1"/>
    <x v="0"/>
    <x v="0"/>
    <n v="2"/>
  </r>
  <r>
    <x v="0"/>
    <x v="0"/>
    <x v="1"/>
    <x v="1"/>
    <x v="4"/>
    <x v="0"/>
    <x v="0"/>
    <x v="1"/>
    <x v="1"/>
    <x v="0"/>
    <n v="0"/>
  </r>
  <r>
    <x v="0"/>
    <x v="0"/>
    <x v="1"/>
    <x v="1"/>
    <x v="5"/>
    <x v="0"/>
    <x v="0"/>
    <x v="1"/>
    <x v="1"/>
    <x v="0"/>
    <n v="0"/>
  </r>
  <r>
    <x v="0"/>
    <x v="0"/>
    <x v="1"/>
    <x v="1"/>
    <x v="2"/>
    <x v="0"/>
    <x v="0"/>
    <x v="1"/>
    <x v="1"/>
    <x v="0"/>
    <n v="0"/>
  </r>
  <r>
    <x v="0"/>
    <x v="0"/>
    <x v="1"/>
    <x v="1"/>
    <x v="1"/>
    <x v="0"/>
    <x v="0"/>
    <x v="1"/>
    <x v="1"/>
    <x v="0"/>
    <n v="0"/>
  </r>
  <r>
    <x v="0"/>
    <x v="0"/>
    <x v="1"/>
    <x v="1"/>
    <x v="3"/>
    <x v="0"/>
    <x v="0"/>
    <x v="1"/>
    <x v="1"/>
    <x v="0"/>
    <n v="0"/>
  </r>
  <r>
    <x v="0"/>
    <x v="0"/>
    <x v="1"/>
    <x v="1"/>
    <x v="0"/>
    <x v="0"/>
    <x v="0"/>
    <x v="1"/>
    <x v="1"/>
    <x v="0"/>
    <n v="0"/>
  </r>
  <r>
    <x v="0"/>
    <x v="0"/>
    <x v="1"/>
    <x v="3"/>
    <x v="8"/>
    <x v="0"/>
    <x v="0"/>
    <x v="1"/>
    <x v="1"/>
    <x v="0"/>
    <n v="0"/>
  </r>
  <r>
    <x v="0"/>
    <x v="0"/>
    <x v="1"/>
    <x v="2"/>
    <x v="7"/>
    <x v="0"/>
    <x v="0"/>
    <x v="1"/>
    <x v="1"/>
    <x v="0"/>
    <n v="0"/>
  </r>
  <r>
    <x v="0"/>
    <x v="0"/>
    <x v="1"/>
    <x v="1"/>
    <x v="2"/>
    <x v="0"/>
    <x v="0"/>
    <x v="1"/>
    <x v="2"/>
    <x v="0"/>
    <n v="0"/>
  </r>
  <r>
    <x v="0"/>
    <x v="0"/>
    <x v="1"/>
    <x v="1"/>
    <x v="0"/>
    <x v="0"/>
    <x v="0"/>
    <x v="1"/>
    <x v="2"/>
    <x v="0"/>
    <n v="1"/>
  </r>
  <r>
    <x v="0"/>
    <x v="0"/>
    <x v="1"/>
    <x v="1"/>
    <x v="1"/>
    <x v="0"/>
    <x v="0"/>
    <x v="1"/>
    <x v="2"/>
    <x v="0"/>
    <n v="0"/>
  </r>
  <r>
    <x v="0"/>
    <x v="0"/>
    <x v="1"/>
    <x v="1"/>
    <x v="4"/>
    <x v="0"/>
    <x v="0"/>
    <x v="1"/>
    <x v="2"/>
    <x v="0"/>
    <n v="0"/>
  </r>
  <r>
    <x v="0"/>
    <x v="0"/>
    <x v="1"/>
    <x v="1"/>
    <x v="5"/>
    <x v="0"/>
    <x v="0"/>
    <x v="1"/>
    <x v="2"/>
    <x v="0"/>
    <n v="0"/>
  </r>
  <r>
    <x v="0"/>
    <x v="0"/>
    <x v="1"/>
    <x v="1"/>
    <x v="3"/>
    <x v="0"/>
    <x v="0"/>
    <x v="1"/>
    <x v="2"/>
    <x v="0"/>
    <n v="0"/>
  </r>
  <r>
    <x v="0"/>
    <x v="0"/>
    <x v="1"/>
    <x v="3"/>
    <x v="8"/>
    <x v="0"/>
    <x v="0"/>
    <x v="1"/>
    <x v="2"/>
    <x v="0"/>
    <n v="0"/>
  </r>
  <r>
    <x v="0"/>
    <x v="0"/>
    <x v="1"/>
    <x v="2"/>
    <x v="7"/>
    <x v="0"/>
    <x v="0"/>
    <x v="1"/>
    <x v="2"/>
    <x v="0"/>
    <n v="0"/>
  </r>
  <r>
    <x v="0"/>
    <x v="0"/>
    <x v="1"/>
    <x v="1"/>
    <x v="3"/>
    <x v="0"/>
    <x v="0"/>
    <x v="2"/>
    <x v="0"/>
    <x v="0"/>
    <n v="22"/>
  </r>
  <r>
    <x v="0"/>
    <x v="0"/>
    <x v="1"/>
    <x v="1"/>
    <x v="2"/>
    <x v="0"/>
    <x v="0"/>
    <x v="2"/>
    <x v="0"/>
    <x v="0"/>
    <n v="9"/>
  </r>
  <r>
    <x v="0"/>
    <x v="0"/>
    <x v="1"/>
    <x v="1"/>
    <x v="0"/>
    <x v="0"/>
    <x v="0"/>
    <x v="2"/>
    <x v="0"/>
    <x v="0"/>
    <n v="9"/>
  </r>
  <r>
    <x v="0"/>
    <x v="0"/>
    <x v="1"/>
    <x v="3"/>
    <x v="8"/>
    <x v="0"/>
    <x v="0"/>
    <x v="2"/>
    <x v="0"/>
    <x v="0"/>
    <n v="10"/>
  </r>
  <r>
    <x v="0"/>
    <x v="0"/>
    <x v="1"/>
    <x v="2"/>
    <x v="7"/>
    <x v="0"/>
    <x v="0"/>
    <x v="2"/>
    <x v="0"/>
    <x v="0"/>
    <n v="12"/>
  </r>
  <r>
    <x v="0"/>
    <x v="0"/>
    <x v="1"/>
    <x v="1"/>
    <x v="1"/>
    <x v="0"/>
    <x v="0"/>
    <x v="2"/>
    <x v="0"/>
    <x v="0"/>
    <n v="14"/>
  </r>
  <r>
    <x v="0"/>
    <x v="0"/>
    <x v="1"/>
    <x v="1"/>
    <x v="4"/>
    <x v="0"/>
    <x v="0"/>
    <x v="2"/>
    <x v="0"/>
    <x v="0"/>
    <n v="9"/>
  </r>
  <r>
    <x v="0"/>
    <x v="0"/>
    <x v="1"/>
    <x v="1"/>
    <x v="5"/>
    <x v="0"/>
    <x v="0"/>
    <x v="2"/>
    <x v="0"/>
    <x v="0"/>
    <n v="18"/>
  </r>
  <r>
    <x v="0"/>
    <x v="0"/>
    <x v="1"/>
    <x v="1"/>
    <x v="1"/>
    <x v="0"/>
    <x v="0"/>
    <x v="2"/>
    <x v="1"/>
    <x v="0"/>
    <n v="0"/>
  </r>
  <r>
    <x v="0"/>
    <x v="0"/>
    <x v="1"/>
    <x v="1"/>
    <x v="3"/>
    <x v="0"/>
    <x v="0"/>
    <x v="2"/>
    <x v="1"/>
    <x v="0"/>
    <n v="0"/>
  </r>
  <r>
    <x v="0"/>
    <x v="0"/>
    <x v="1"/>
    <x v="1"/>
    <x v="2"/>
    <x v="0"/>
    <x v="0"/>
    <x v="2"/>
    <x v="1"/>
    <x v="0"/>
    <n v="0"/>
  </r>
  <r>
    <x v="0"/>
    <x v="0"/>
    <x v="1"/>
    <x v="2"/>
    <x v="7"/>
    <x v="0"/>
    <x v="0"/>
    <x v="2"/>
    <x v="1"/>
    <x v="0"/>
    <n v="0"/>
  </r>
  <r>
    <x v="0"/>
    <x v="0"/>
    <x v="1"/>
    <x v="3"/>
    <x v="8"/>
    <x v="0"/>
    <x v="0"/>
    <x v="2"/>
    <x v="1"/>
    <x v="0"/>
    <n v="0"/>
  </r>
  <r>
    <x v="0"/>
    <x v="0"/>
    <x v="1"/>
    <x v="1"/>
    <x v="4"/>
    <x v="0"/>
    <x v="0"/>
    <x v="2"/>
    <x v="1"/>
    <x v="0"/>
    <n v="0"/>
  </r>
  <r>
    <x v="0"/>
    <x v="0"/>
    <x v="1"/>
    <x v="1"/>
    <x v="0"/>
    <x v="0"/>
    <x v="0"/>
    <x v="2"/>
    <x v="1"/>
    <x v="0"/>
    <n v="0"/>
  </r>
  <r>
    <x v="0"/>
    <x v="0"/>
    <x v="1"/>
    <x v="1"/>
    <x v="5"/>
    <x v="0"/>
    <x v="0"/>
    <x v="2"/>
    <x v="1"/>
    <x v="0"/>
    <n v="0"/>
  </r>
  <r>
    <x v="0"/>
    <x v="0"/>
    <x v="1"/>
    <x v="1"/>
    <x v="2"/>
    <x v="0"/>
    <x v="0"/>
    <x v="2"/>
    <x v="2"/>
    <x v="0"/>
    <n v="1"/>
  </r>
  <r>
    <x v="0"/>
    <x v="0"/>
    <x v="1"/>
    <x v="1"/>
    <x v="4"/>
    <x v="0"/>
    <x v="0"/>
    <x v="2"/>
    <x v="2"/>
    <x v="0"/>
    <n v="1"/>
  </r>
  <r>
    <x v="0"/>
    <x v="0"/>
    <x v="1"/>
    <x v="3"/>
    <x v="8"/>
    <x v="0"/>
    <x v="0"/>
    <x v="2"/>
    <x v="2"/>
    <x v="0"/>
    <n v="0"/>
  </r>
  <r>
    <x v="0"/>
    <x v="0"/>
    <x v="1"/>
    <x v="1"/>
    <x v="3"/>
    <x v="0"/>
    <x v="0"/>
    <x v="2"/>
    <x v="2"/>
    <x v="0"/>
    <n v="0"/>
  </r>
  <r>
    <x v="0"/>
    <x v="0"/>
    <x v="1"/>
    <x v="1"/>
    <x v="0"/>
    <x v="0"/>
    <x v="0"/>
    <x v="2"/>
    <x v="2"/>
    <x v="0"/>
    <n v="0"/>
  </r>
  <r>
    <x v="0"/>
    <x v="0"/>
    <x v="1"/>
    <x v="2"/>
    <x v="7"/>
    <x v="0"/>
    <x v="0"/>
    <x v="2"/>
    <x v="2"/>
    <x v="0"/>
    <n v="1"/>
  </r>
  <r>
    <x v="0"/>
    <x v="0"/>
    <x v="1"/>
    <x v="1"/>
    <x v="1"/>
    <x v="0"/>
    <x v="0"/>
    <x v="2"/>
    <x v="2"/>
    <x v="0"/>
    <n v="1"/>
  </r>
  <r>
    <x v="0"/>
    <x v="0"/>
    <x v="1"/>
    <x v="1"/>
    <x v="5"/>
    <x v="0"/>
    <x v="0"/>
    <x v="2"/>
    <x v="2"/>
    <x v="0"/>
    <n v="0"/>
  </r>
  <r>
    <x v="0"/>
    <x v="0"/>
    <x v="1"/>
    <x v="1"/>
    <x v="4"/>
    <x v="0"/>
    <x v="0"/>
    <x v="3"/>
    <x v="3"/>
    <x v="1"/>
    <n v="0"/>
  </r>
  <r>
    <x v="0"/>
    <x v="0"/>
    <x v="1"/>
    <x v="3"/>
    <x v="8"/>
    <x v="0"/>
    <x v="0"/>
    <x v="3"/>
    <x v="3"/>
    <x v="1"/>
    <n v="0"/>
  </r>
  <r>
    <x v="0"/>
    <x v="0"/>
    <x v="1"/>
    <x v="1"/>
    <x v="2"/>
    <x v="0"/>
    <x v="0"/>
    <x v="3"/>
    <x v="3"/>
    <x v="1"/>
    <n v="0"/>
  </r>
  <r>
    <x v="0"/>
    <x v="0"/>
    <x v="1"/>
    <x v="1"/>
    <x v="1"/>
    <x v="0"/>
    <x v="0"/>
    <x v="3"/>
    <x v="3"/>
    <x v="1"/>
    <n v="0"/>
  </r>
  <r>
    <x v="0"/>
    <x v="0"/>
    <x v="1"/>
    <x v="2"/>
    <x v="7"/>
    <x v="0"/>
    <x v="0"/>
    <x v="3"/>
    <x v="3"/>
    <x v="1"/>
    <n v="0"/>
  </r>
  <r>
    <x v="0"/>
    <x v="0"/>
    <x v="1"/>
    <x v="1"/>
    <x v="3"/>
    <x v="0"/>
    <x v="0"/>
    <x v="3"/>
    <x v="3"/>
    <x v="1"/>
    <n v="0"/>
  </r>
  <r>
    <x v="0"/>
    <x v="0"/>
    <x v="1"/>
    <x v="1"/>
    <x v="5"/>
    <x v="0"/>
    <x v="0"/>
    <x v="3"/>
    <x v="3"/>
    <x v="1"/>
    <n v="0"/>
  </r>
  <r>
    <x v="0"/>
    <x v="0"/>
    <x v="1"/>
    <x v="1"/>
    <x v="0"/>
    <x v="0"/>
    <x v="0"/>
    <x v="3"/>
    <x v="3"/>
    <x v="1"/>
    <n v="0"/>
  </r>
  <r>
    <x v="0"/>
    <x v="0"/>
    <x v="2"/>
    <x v="0"/>
    <x v="1"/>
    <x v="0"/>
    <x v="0"/>
    <x v="0"/>
    <x v="0"/>
    <x v="0"/>
    <n v="0"/>
  </r>
  <r>
    <x v="0"/>
    <x v="0"/>
    <x v="2"/>
    <x v="0"/>
    <x v="4"/>
    <x v="0"/>
    <x v="0"/>
    <x v="0"/>
    <x v="0"/>
    <x v="0"/>
    <n v="0"/>
  </r>
  <r>
    <x v="0"/>
    <x v="0"/>
    <x v="2"/>
    <x v="0"/>
    <x v="5"/>
    <x v="0"/>
    <x v="0"/>
    <x v="0"/>
    <x v="0"/>
    <x v="0"/>
    <n v="0"/>
  </r>
  <r>
    <x v="0"/>
    <x v="0"/>
    <x v="2"/>
    <x v="0"/>
    <x v="9"/>
    <x v="0"/>
    <x v="0"/>
    <x v="0"/>
    <x v="0"/>
    <x v="0"/>
    <n v="0"/>
  </r>
  <r>
    <x v="0"/>
    <x v="0"/>
    <x v="2"/>
    <x v="0"/>
    <x v="6"/>
    <x v="0"/>
    <x v="0"/>
    <x v="0"/>
    <x v="0"/>
    <x v="0"/>
    <n v="0"/>
  </r>
  <r>
    <x v="0"/>
    <x v="0"/>
    <x v="2"/>
    <x v="0"/>
    <x v="0"/>
    <x v="0"/>
    <x v="0"/>
    <x v="0"/>
    <x v="0"/>
    <x v="0"/>
    <n v="0"/>
  </r>
  <r>
    <x v="0"/>
    <x v="0"/>
    <x v="2"/>
    <x v="0"/>
    <x v="4"/>
    <x v="0"/>
    <x v="0"/>
    <x v="0"/>
    <x v="1"/>
    <x v="0"/>
    <n v="0"/>
  </r>
  <r>
    <x v="0"/>
    <x v="0"/>
    <x v="2"/>
    <x v="0"/>
    <x v="5"/>
    <x v="0"/>
    <x v="0"/>
    <x v="0"/>
    <x v="1"/>
    <x v="0"/>
    <n v="0"/>
  </r>
  <r>
    <x v="0"/>
    <x v="0"/>
    <x v="2"/>
    <x v="0"/>
    <x v="6"/>
    <x v="0"/>
    <x v="0"/>
    <x v="0"/>
    <x v="1"/>
    <x v="0"/>
    <n v="0"/>
  </r>
  <r>
    <x v="0"/>
    <x v="0"/>
    <x v="2"/>
    <x v="0"/>
    <x v="1"/>
    <x v="0"/>
    <x v="0"/>
    <x v="0"/>
    <x v="1"/>
    <x v="0"/>
    <n v="0"/>
  </r>
  <r>
    <x v="0"/>
    <x v="0"/>
    <x v="2"/>
    <x v="0"/>
    <x v="9"/>
    <x v="0"/>
    <x v="0"/>
    <x v="0"/>
    <x v="1"/>
    <x v="0"/>
    <n v="0"/>
  </r>
  <r>
    <x v="0"/>
    <x v="0"/>
    <x v="2"/>
    <x v="0"/>
    <x v="0"/>
    <x v="0"/>
    <x v="0"/>
    <x v="0"/>
    <x v="1"/>
    <x v="0"/>
    <n v="0"/>
  </r>
  <r>
    <x v="0"/>
    <x v="0"/>
    <x v="2"/>
    <x v="0"/>
    <x v="6"/>
    <x v="0"/>
    <x v="0"/>
    <x v="0"/>
    <x v="2"/>
    <x v="0"/>
    <n v="0"/>
  </r>
  <r>
    <x v="0"/>
    <x v="0"/>
    <x v="2"/>
    <x v="0"/>
    <x v="5"/>
    <x v="0"/>
    <x v="0"/>
    <x v="0"/>
    <x v="2"/>
    <x v="0"/>
    <n v="0"/>
  </r>
  <r>
    <x v="0"/>
    <x v="0"/>
    <x v="2"/>
    <x v="0"/>
    <x v="0"/>
    <x v="0"/>
    <x v="0"/>
    <x v="0"/>
    <x v="2"/>
    <x v="0"/>
    <n v="0"/>
  </r>
  <r>
    <x v="0"/>
    <x v="0"/>
    <x v="2"/>
    <x v="0"/>
    <x v="1"/>
    <x v="0"/>
    <x v="0"/>
    <x v="0"/>
    <x v="2"/>
    <x v="0"/>
    <n v="0"/>
  </r>
  <r>
    <x v="0"/>
    <x v="0"/>
    <x v="2"/>
    <x v="0"/>
    <x v="4"/>
    <x v="0"/>
    <x v="0"/>
    <x v="0"/>
    <x v="2"/>
    <x v="0"/>
    <n v="0"/>
  </r>
  <r>
    <x v="0"/>
    <x v="0"/>
    <x v="2"/>
    <x v="0"/>
    <x v="9"/>
    <x v="0"/>
    <x v="0"/>
    <x v="0"/>
    <x v="2"/>
    <x v="0"/>
    <n v="0"/>
  </r>
  <r>
    <x v="0"/>
    <x v="0"/>
    <x v="2"/>
    <x v="0"/>
    <x v="1"/>
    <x v="0"/>
    <x v="0"/>
    <x v="1"/>
    <x v="0"/>
    <x v="0"/>
    <n v="0"/>
  </r>
  <r>
    <x v="0"/>
    <x v="0"/>
    <x v="2"/>
    <x v="0"/>
    <x v="6"/>
    <x v="0"/>
    <x v="0"/>
    <x v="1"/>
    <x v="0"/>
    <x v="0"/>
    <n v="0"/>
  </r>
  <r>
    <x v="0"/>
    <x v="0"/>
    <x v="2"/>
    <x v="0"/>
    <x v="0"/>
    <x v="0"/>
    <x v="0"/>
    <x v="1"/>
    <x v="0"/>
    <x v="0"/>
    <n v="1"/>
  </r>
  <r>
    <x v="0"/>
    <x v="0"/>
    <x v="2"/>
    <x v="0"/>
    <x v="4"/>
    <x v="0"/>
    <x v="0"/>
    <x v="1"/>
    <x v="0"/>
    <x v="0"/>
    <n v="2"/>
  </r>
  <r>
    <x v="0"/>
    <x v="0"/>
    <x v="2"/>
    <x v="0"/>
    <x v="5"/>
    <x v="0"/>
    <x v="0"/>
    <x v="1"/>
    <x v="0"/>
    <x v="0"/>
    <n v="1"/>
  </r>
  <r>
    <x v="0"/>
    <x v="0"/>
    <x v="2"/>
    <x v="0"/>
    <x v="9"/>
    <x v="0"/>
    <x v="0"/>
    <x v="1"/>
    <x v="0"/>
    <x v="0"/>
    <n v="2"/>
  </r>
  <r>
    <x v="0"/>
    <x v="0"/>
    <x v="2"/>
    <x v="0"/>
    <x v="5"/>
    <x v="0"/>
    <x v="0"/>
    <x v="1"/>
    <x v="1"/>
    <x v="0"/>
    <n v="0"/>
  </r>
  <r>
    <x v="0"/>
    <x v="0"/>
    <x v="2"/>
    <x v="0"/>
    <x v="9"/>
    <x v="0"/>
    <x v="0"/>
    <x v="1"/>
    <x v="1"/>
    <x v="0"/>
    <n v="0"/>
  </r>
  <r>
    <x v="0"/>
    <x v="0"/>
    <x v="2"/>
    <x v="0"/>
    <x v="4"/>
    <x v="0"/>
    <x v="0"/>
    <x v="1"/>
    <x v="1"/>
    <x v="0"/>
    <n v="0"/>
  </r>
  <r>
    <x v="0"/>
    <x v="0"/>
    <x v="2"/>
    <x v="0"/>
    <x v="6"/>
    <x v="0"/>
    <x v="0"/>
    <x v="1"/>
    <x v="1"/>
    <x v="0"/>
    <n v="0"/>
  </r>
  <r>
    <x v="0"/>
    <x v="0"/>
    <x v="2"/>
    <x v="0"/>
    <x v="1"/>
    <x v="0"/>
    <x v="0"/>
    <x v="1"/>
    <x v="1"/>
    <x v="0"/>
    <n v="0"/>
  </r>
  <r>
    <x v="0"/>
    <x v="0"/>
    <x v="2"/>
    <x v="0"/>
    <x v="0"/>
    <x v="0"/>
    <x v="0"/>
    <x v="1"/>
    <x v="1"/>
    <x v="0"/>
    <n v="0"/>
  </r>
  <r>
    <x v="0"/>
    <x v="0"/>
    <x v="2"/>
    <x v="0"/>
    <x v="1"/>
    <x v="0"/>
    <x v="0"/>
    <x v="1"/>
    <x v="2"/>
    <x v="0"/>
    <n v="0"/>
  </r>
  <r>
    <x v="0"/>
    <x v="0"/>
    <x v="2"/>
    <x v="0"/>
    <x v="9"/>
    <x v="0"/>
    <x v="0"/>
    <x v="1"/>
    <x v="2"/>
    <x v="0"/>
    <n v="0"/>
  </r>
  <r>
    <x v="0"/>
    <x v="0"/>
    <x v="2"/>
    <x v="0"/>
    <x v="4"/>
    <x v="0"/>
    <x v="0"/>
    <x v="1"/>
    <x v="2"/>
    <x v="0"/>
    <n v="0"/>
  </r>
  <r>
    <x v="0"/>
    <x v="0"/>
    <x v="2"/>
    <x v="0"/>
    <x v="5"/>
    <x v="0"/>
    <x v="0"/>
    <x v="1"/>
    <x v="2"/>
    <x v="0"/>
    <n v="0"/>
  </r>
  <r>
    <x v="0"/>
    <x v="0"/>
    <x v="2"/>
    <x v="0"/>
    <x v="0"/>
    <x v="0"/>
    <x v="0"/>
    <x v="1"/>
    <x v="2"/>
    <x v="0"/>
    <n v="0"/>
  </r>
  <r>
    <x v="0"/>
    <x v="0"/>
    <x v="2"/>
    <x v="0"/>
    <x v="6"/>
    <x v="0"/>
    <x v="0"/>
    <x v="1"/>
    <x v="2"/>
    <x v="0"/>
    <n v="0"/>
  </r>
  <r>
    <x v="0"/>
    <x v="0"/>
    <x v="2"/>
    <x v="0"/>
    <x v="5"/>
    <x v="0"/>
    <x v="0"/>
    <x v="2"/>
    <x v="0"/>
    <x v="0"/>
    <n v="6"/>
  </r>
  <r>
    <x v="0"/>
    <x v="0"/>
    <x v="2"/>
    <x v="0"/>
    <x v="4"/>
    <x v="0"/>
    <x v="0"/>
    <x v="2"/>
    <x v="0"/>
    <x v="0"/>
    <n v="7"/>
  </r>
  <r>
    <x v="0"/>
    <x v="0"/>
    <x v="2"/>
    <x v="0"/>
    <x v="0"/>
    <x v="0"/>
    <x v="0"/>
    <x v="2"/>
    <x v="0"/>
    <x v="0"/>
    <n v="9"/>
  </r>
  <r>
    <x v="0"/>
    <x v="0"/>
    <x v="2"/>
    <x v="0"/>
    <x v="9"/>
    <x v="0"/>
    <x v="0"/>
    <x v="2"/>
    <x v="0"/>
    <x v="0"/>
    <n v="5"/>
  </r>
  <r>
    <x v="0"/>
    <x v="0"/>
    <x v="2"/>
    <x v="0"/>
    <x v="6"/>
    <x v="0"/>
    <x v="0"/>
    <x v="2"/>
    <x v="0"/>
    <x v="0"/>
    <n v="8"/>
  </r>
  <r>
    <x v="0"/>
    <x v="0"/>
    <x v="2"/>
    <x v="0"/>
    <x v="1"/>
    <x v="0"/>
    <x v="0"/>
    <x v="2"/>
    <x v="0"/>
    <x v="0"/>
    <n v="7"/>
  </r>
  <r>
    <x v="0"/>
    <x v="0"/>
    <x v="2"/>
    <x v="0"/>
    <x v="6"/>
    <x v="0"/>
    <x v="0"/>
    <x v="2"/>
    <x v="1"/>
    <x v="0"/>
    <n v="0"/>
  </r>
  <r>
    <x v="0"/>
    <x v="0"/>
    <x v="2"/>
    <x v="0"/>
    <x v="9"/>
    <x v="0"/>
    <x v="0"/>
    <x v="2"/>
    <x v="1"/>
    <x v="0"/>
    <n v="0"/>
  </r>
  <r>
    <x v="0"/>
    <x v="0"/>
    <x v="2"/>
    <x v="0"/>
    <x v="5"/>
    <x v="0"/>
    <x v="0"/>
    <x v="2"/>
    <x v="1"/>
    <x v="0"/>
    <n v="0"/>
  </r>
  <r>
    <x v="0"/>
    <x v="0"/>
    <x v="2"/>
    <x v="0"/>
    <x v="0"/>
    <x v="0"/>
    <x v="0"/>
    <x v="2"/>
    <x v="1"/>
    <x v="0"/>
    <n v="0"/>
  </r>
  <r>
    <x v="0"/>
    <x v="0"/>
    <x v="2"/>
    <x v="0"/>
    <x v="4"/>
    <x v="0"/>
    <x v="0"/>
    <x v="2"/>
    <x v="1"/>
    <x v="0"/>
    <n v="0"/>
  </r>
  <r>
    <x v="0"/>
    <x v="0"/>
    <x v="2"/>
    <x v="0"/>
    <x v="1"/>
    <x v="0"/>
    <x v="0"/>
    <x v="2"/>
    <x v="1"/>
    <x v="0"/>
    <n v="0"/>
  </r>
  <r>
    <x v="0"/>
    <x v="0"/>
    <x v="2"/>
    <x v="0"/>
    <x v="9"/>
    <x v="0"/>
    <x v="0"/>
    <x v="2"/>
    <x v="2"/>
    <x v="0"/>
    <n v="0"/>
  </r>
  <r>
    <x v="0"/>
    <x v="0"/>
    <x v="2"/>
    <x v="0"/>
    <x v="0"/>
    <x v="0"/>
    <x v="0"/>
    <x v="2"/>
    <x v="2"/>
    <x v="0"/>
    <n v="0"/>
  </r>
  <r>
    <x v="0"/>
    <x v="0"/>
    <x v="2"/>
    <x v="0"/>
    <x v="4"/>
    <x v="0"/>
    <x v="0"/>
    <x v="2"/>
    <x v="2"/>
    <x v="0"/>
    <n v="1"/>
  </r>
  <r>
    <x v="0"/>
    <x v="0"/>
    <x v="2"/>
    <x v="0"/>
    <x v="1"/>
    <x v="0"/>
    <x v="0"/>
    <x v="2"/>
    <x v="2"/>
    <x v="0"/>
    <n v="0"/>
  </r>
  <r>
    <x v="0"/>
    <x v="0"/>
    <x v="2"/>
    <x v="0"/>
    <x v="5"/>
    <x v="0"/>
    <x v="0"/>
    <x v="2"/>
    <x v="2"/>
    <x v="0"/>
    <n v="0"/>
  </r>
  <r>
    <x v="0"/>
    <x v="0"/>
    <x v="2"/>
    <x v="0"/>
    <x v="6"/>
    <x v="0"/>
    <x v="0"/>
    <x v="2"/>
    <x v="2"/>
    <x v="0"/>
    <n v="0"/>
  </r>
  <r>
    <x v="0"/>
    <x v="0"/>
    <x v="2"/>
    <x v="0"/>
    <x v="4"/>
    <x v="0"/>
    <x v="0"/>
    <x v="3"/>
    <x v="3"/>
    <x v="1"/>
    <n v="0"/>
  </r>
  <r>
    <x v="0"/>
    <x v="0"/>
    <x v="2"/>
    <x v="0"/>
    <x v="9"/>
    <x v="0"/>
    <x v="0"/>
    <x v="3"/>
    <x v="3"/>
    <x v="1"/>
    <n v="0"/>
  </r>
  <r>
    <x v="0"/>
    <x v="0"/>
    <x v="2"/>
    <x v="0"/>
    <x v="0"/>
    <x v="0"/>
    <x v="0"/>
    <x v="3"/>
    <x v="3"/>
    <x v="1"/>
    <n v="0"/>
  </r>
  <r>
    <x v="0"/>
    <x v="0"/>
    <x v="2"/>
    <x v="0"/>
    <x v="5"/>
    <x v="0"/>
    <x v="0"/>
    <x v="3"/>
    <x v="3"/>
    <x v="1"/>
    <n v="0"/>
  </r>
  <r>
    <x v="0"/>
    <x v="0"/>
    <x v="2"/>
    <x v="0"/>
    <x v="1"/>
    <x v="0"/>
    <x v="0"/>
    <x v="3"/>
    <x v="3"/>
    <x v="1"/>
    <n v="0"/>
  </r>
  <r>
    <x v="0"/>
    <x v="0"/>
    <x v="2"/>
    <x v="0"/>
    <x v="6"/>
    <x v="0"/>
    <x v="0"/>
    <x v="3"/>
    <x v="3"/>
    <x v="1"/>
    <n v="0"/>
  </r>
  <r>
    <x v="0"/>
    <x v="0"/>
    <x v="0"/>
    <x v="0"/>
    <x v="1"/>
    <x v="0"/>
    <x v="1"/>
    <x v="0"/>
    <x v="0"/>
    <x v="0"/>
    <n v="0"/>
  </r>
  <r>
    <x v="0"/>
    <x v="0"/>
    <x v="0"/>
    <x v="0"/>
    <x v="9"/>
    <x v="0"/>
    <x v="1"/>
    <x v="0"/>
    <x v="0"/>
    <x v="0"/>
    <n v="0"/>
  </r>
  <r>
    <x v="0"/>
    <x v="0"/>
    <x v="0"/>
    <x v="0"/>
    <x v="0"/>
    <x v="0"/>
    <x v="1"/>
    <x v="0"/>
    <x v="0"/>
    <x v="0"/>
    <n v="0"/>
  </r>
  <r>
    <x v="0"/>
    <x v="0"/>
    <x v="0"/>
    <x v="0"/>
    <x v="6"/>
    <x v="0"/>
    <x v="1"/>
    <x v="0"/>
    <x v="0"/>
    <x v="0"/>
    <n v="0"/>
  </r>
  <r>
    <x v="0"/>
    <x v="0"/>
    <x v="0"/>
    <x v="1"/>
    <x v="0"/>
    <x v="0"/>
    <x v="1"/>
    <x v="0"/>
    <x v="0"/>
    <x v="0"/>
    <n v="0"/>
  </r>
  <r>
    <x v="0"/>
    <x v="0"/>
    <x v="0"/>
    <x v="1"/>
    <x v="1"/>
    <x v="0"/>
    <x v="1"/>
    <x v="0"/>
    <x v="0"/>
    <x v="0"/>
    <n v="0"/>
  </r>
  <r>
    <x v="0"/>
    <x v="0"/>
    <x v="0"/>
    <x v="1"/>
    <x v="2"/>
    <x v="0"/>
    <x v="1"/>
    <x v="0"/>
    <x v="0"/>
    <x v="0"/>
    <n v="0"/>
  </r>
  <r>
    <x v="0"/>
    <x v="0"/>
    <x v="0"/>
    <x v="0"/>
    <x v="4"/>
    <x v="0"/>
    <x v="1"/>
    <x v="0"/>
    <x v="0"/>
    <x v="0"/>
    <n v="0"/>
  </r>
  <r>
    <x v="0"/>
    <x v="0"/>
    <x v="0"/>
    <x v="1"/>
    <x v="5"/>
    <x v="0"/>
    <x v="1"/>
    <x v="0"/>
    <x v="0"/>
    <x v="0"/>
    <n v="0"/>
  </r>
  <r>
    <x v="0"/>
    <x v="0"/>
    <x v="0"/>
    <x v="1"/>
    <x v="3"/>
    <x v="0"/>
    <x v="1"/>
    <x v="0"/>
    <x v="0"/>
    <x v="0"/>
    <n v="0"/>
  </r>
  <r>
    <x v="0"/>
    <x v="0"/>
    <x v="0"/>
    <x v="1"/>
    <x v="4"/>
    <x v="0"/>
    <x v="1"/>
    <x v="0"/>
    <x v="0"/>
    <x v="0"/>
    <n v="0"/>
  </r>
  <r>
    <x v="0"/>
    <x v="0"/>
    <x v="0"/>
    <x v="2"/>
    <x v="7"/>
    <x v="0"/>
    <x v="1"/>
    <x v="0"/>
    <x v="0"/>
    <x v="0"/>
    <n v="0"/>
  </r>
  <r>
    <x v="0"/>
    <x v="0"/>
    <x v="0"/>
    <x v="1"/>
    <x v="0"/>
    <x v="0"/>
    <x v="1"/>
    <x v="0"/>
    <x v="1"/>
    <x v="0"/>
    <n v="0"/>
  </r>
  <r>
    <x v="0"/>
    <x v="0"/>
    <x v="0"/>
    <x v="0"/>
    <x v="1"/>
    <x v="0"/>
    <x v="1"/>
    <x v="0"/>
    <x v="1"/>
    <x v="0"/>
    <n v="0"/>
  </r>
  <r>
    <x v="0"/>
    <x v="0"/>
    <x v="0"/>
    <x v="0"/>
    <x v="4"/>
    <x v="0"/>
    <x v="1"/>
    <x v="0"/>
    <x v="1"/>
    <x v="0"/>
    <n v="0"/>
  </r>
  <r>
    <x v="0"/>
    <x v="0"/>
    <x v="0"/>
    <x v="1"/>
    <x v="3"/>
    <x v="0"/>
    <x v="1"/>
    <x v="0"/>
    <x v="1"/>
    <x v="0"/>
    <n v="0"/>
  </r>
  <r>
    <x v="0"/>
    <x v="0"/>
    <x v="0"/>
    <x v="0"/>
    <x v="0"/>
    <x v="0"/>
    <x v="1"/>
    <x v="0"/>
    <x v="1"/>
    <x v="0"/>
    <n v="0"/>
  </r>
  <r>
    <x v="0"/>
    <x v="0"/>
    <x v="0"/>
    <x v="0"/>
    <x v="6"/>
    <x v="0"/>
    <x v="1"/>
    <x v="0"/>
    <x v="1"/>
    <x v="0"/>
    <n v="0"/>
  </r>
  <r>
    <x v="0"/>
    <x v="0"/>
    <x v="0"/>
    <x v="1"/>
    <x v="4"/>
    <x v="0"/>
    <x v="1"/>
    <x v="0"/>
    <x v="1"/>
    <x v="0"/>
    <n v="0"/>
  </r>
  <r>
    <x v="0"/>
    <x v="0"/>
    <x v="0"/>
    <x v="1"/>
    <x v="5"/>
    <x v="0"/>
    <x v="1"/>
    <x v="0"/>
    <x v="1"/>
    <x v="0"/>
    <n v="0"/>
  </r>
  <r>
    <x v="0"/>
    <x v="0"/>
    <x v="0"/>
    <x v="1"/>
    <x v="2"/>
    <x v="0"/>
    <x v="1"/>
    <x v="0"/>
    <x v="1"/>
    <x v="0"/>
    <n v="0"/>
  </r>
  <r>
    <x v="0"/>
    <x v="0"/>
    <x v="0"/>
    <x v="1"/>
    <x v="1"/>
    <x v="0"/>
    <x v="1"/>
    <x v="0"/>
    <x v="1"/>
    <x v="0"/>
    <n v="0"/>
  </r>
  <r>
    <x v="0"/>
    <x v="0"/>
    <x v="0"/>
    <x v="0"/>
    <x v="9"/>
    <x v="0"/>
    <x v="1"/>
    <x v="0"/>
    <x v="1"/>
    <x v="0"/>
    <n v="0"/>
  </r>
  <r>
    <x v="0"/>
    <x v="0"/>
    <x v="0"/>
    <x v="2"/>
    <x v="7"/>
    <x v="0"/>
    <x v="1"/>
    <x v="0"/>
    <x v="1"/>
    <x v="0"/>
    <n v="0"/>
  </r>
  <r>
    <x v="0"/>
    <x v="0"/>
    <x v="0"/>
    <x v="1"/>
    <x v="3"/>
    <x v="0"/>
    <x v="1"/>
    <x v="0"/>
    <x v="2"/>
    <x v="0"/>
    <n v="0"/>
  </r>
  <r>
    <x v="0"/>
    <x v="0"/>
    <x v="0"/>
    <x v="1"/>
    <x v="1"/>
    <x v="0"/>
    <x v="1"/>
    <x v="0"/>
    <x v="2"/>
    <x v="0"/>
    <n v="0"/>
  </r>
  <r>
    <x v="0"/>
    <x v="0"/>
    <x v="0"/>
    <x v="0"/>
    <x v="4"/>
    <x v="0"/>
    <x v="1"/>
    <x v="0"/>
    <x v="2"/>
    <x v="0"/>
    <n v="0"/>
  </r>
  <r>
    <x v="0"/>
    <x v="0"/>
    <x v="0"/>
    <x v="1"/>
    <x v="5"/>
    <x v="0"/>
    <x v="1"/>
    <x v="0"/>
    <x v="2"/>
    <x v="0"/>
    <n v="0"/>
  </r>
  <r>
    <x v="0"/>
    <x v="0"/>
    <x v="0"/>
    <x v="0"/>
    <x v="6"/>
    <x v="0"/>
    <x v="1"/>
    <x v="0"/>
    <x v="2"/>
    <x v="0"/>
    <n v="0"/>
  </r>
  <r>
    <x v="0"/>
    <x v="0"/>
    <x v="0"/>
    <x v="0"/>
    <x v="9"/>
    <x v="0"/>
    <x v="1"/>
    <x v="0"/>
    <x v="2"/>
    <x v="0"/>
    <n v="0"/>
  </r>
  <r>
    <x v="0"/>
    <x v="0"/>
    <x v="0"/>
    <x v="1"/>
    <x v="4"/>
    <x v="0"/>
    <x v="1"/>
    <x v="0"/>
    <x v="2"/>
    <x v="0"/>
    <n v="0"/>
  </r>
  <r>
    <x v="0"/>
    <x v="0"/>
    <x v="0"/>
    <x v="1"/>
    <x v="0"/>
    <x v="0"/>
    <x v="1"/>
    <x v="0"/>
    <x v="2"/>
    <x v="0"/>
    <n v="0"/>
  </r>
  <r>
    <x v="0"/>
    <x v="0"/>
    <x v="0"/>
    <x v="1"/>
    <x v="2"/>
    <x v="0"/>
    <x v="1"/>
    <x v="0"/>
    <x v="2"/>
    <x v="0"/>
    <n v="0"/>
  </r>
  <r>
    <x v="0"/>
    <x v="0"/>
    <x v="0"/>
    <x v="0"/>
    <x v="0"/>
    <x v="0"/>
    <x v="1"/>
    <x v="0"/>
    <x v="2"/>
    <x v="0"/>
    <n v="0"/>
  </r>
  <r>
    <x v="0"/>
    <x v="0"/>
    <x v="0"/>
    <x v="2"/>
    <x v="7"/>
    <x v="0"/>
    <x v="1"/>
    <x v="0"/>
    <x v="2"/>
    <x v="0"/>
    <n v="0"/>
  </r>
  <r>
    <x v="0"/>
    <x v="0"/>
    <x v="0"/>
    <x v="0"/>
    <x v="1"/>
    <x v="0"/>
    <x v="1"/>
    <x v="0"/>
    <x v="2"/>
    <x v="0"/>
    <n v="0"/>
  </r>
  <r>
    <x v="0"/>
    <x v="0"/>
    <x v="0"/>
    <x v="0"/>
    <x v="0"/>
    <x v="0"/>
    <x v="1"/>
    <x v="1"/>
    <x v="0"/>
    <x v="0"/>
    <n v="1"/>
  </r>
  <r>
    <x v="0"/>
    <x v="0"/>
    <x v="0"/>
    <x v="0"/>
    <x v="1"/>
    <x v="0"/>
    <x v="1"/>
    <x v="1"/>
    <x v="0"/>
    <x v="0"/>
    <n v="2"/>
  </r>
  <r>
    <x v="0"/>
    <x v="0"/>
    <x v="0"/>
    <x v="1"/>
    <x v="5"/>
    <x v="0"/>
    <x v="1"/>
    <x v="1"/>
    <x v="0"/>
    <x v="0"/>
    <n v="4"/>
  </r>
  <r>
    <x v="0"/>
    <x v="0"/>
    <x v="0"/>
    <x v="1"/>
    <x v="2"/>
    <x v="0"/>
    <x v="1"/>
    <x v="1"/>
    <x v="0"/>
    <x v="0"/>
    <n v="4"/>
  </r>
  <r>
    <x v="0"/>
    <x v="0"/>
    <x v="0"/>
    <x v="1"/>
    <x v="4"/>
    <x v="0"/>
    <x v="1"/>
    <x v="1"/>
    <x v="0"/>
    <x v="0"/>
    <n v="0"/>
  </r>
  <r>
    <x v="0"/>
    <x v="0"/>
    <x v="0"/>
    <x v="0"/>
    <x v="6"/>
    <x v="0"/>
    <x v="1"/>
    <x v="1"/>
    <x v="0"/>
    <x v="0"/>
    <n v="0"/>
  </r>
  <r>
    <x v="0"/>
    <x v="0"/>
    <x v="0"/>
    <x v="1"/>
    <x v="0"/>
    <x v="0"/>
    <x v="1"/>
    <x v="1"/>
    <x v="0"/>
    <x v="0"/>
    <n v="3"/>
  </r>
  <r>
    <x v="0"/>
    <x v="0"/>
    <x v="0"/>
    <x v="0"/>
    <x v="4"/>
    <x v="0"/>
    <x v="1"/>
    <x v="1"/>
    <x v="0"/>
    <x v="0"/>
    <n v="0"/>
  </r>
  <r>
    <x v="0"/>
    <x v="0"/>
    <x v="0"/>
    <x v="1"/>
    <x v="3"/>
    <x v="0"/>
    <x v="1"/>
    <x v="1"/>
    <x v="0"/>
    <x v="0"/>
    <n v="3"/>
  </r>
  <r>
    <x v="0"/>
    <x v="0"/>
    <x v="0"/>
    <x v="1"/>
    <x v="1"/>
    <x v="0"/>
    <x v="1"/>
    <x v="1"/>
    <x v="0"/>
    <x v="0"/>
    <n v="5"/>
  </r>
  <r>
    <x v="0"/>
    <x v="0"/>
    <x v="0"/>
    <x v="2"/>
    <x v="7"/>
    <x v="0"/>
    <x v="1"/>
    <x v="1"/>
    <x v="0"/>
    <x v="0"/>
    <n v="6"/>
  </r>
  <r>
    <x v="0"/>
    <x v="0"/>
    <x v="0"/>
    <x v="0"/>
    <x v="9"/>
    <x v="0"/>
    <x v="1"/>
    <x v="1"/>
    <x v="0"/>
    <x v="0"/>
    <n v="0"/>
  </r>
  <r>
    <x v="0"/>
    <x v="0"/>
    <x v="0"/>
    <x v="1"/>
    <x v="0"/>
    <x v="0"/>
    <x v="1"/>
    <x v="1"/>
    <x v="1"/>
    <x v="0"/>
    <n v="0"/>
  </r>
  <r>
    <x v="0"/>
    <x v="0"/>
    <x v="0"/>
    <x v="0"/>
    <x v="4"/>
    <x v="0"/>
    <x v="1"/>
    <x v="1"/>
    <x v="1"/>
    <x v="0"/>
    <n v="0"/>
  </r>
  <r>
    <x v="0"/>
    <x v="0"/>
    <x v="0"/>
    <x v="0"/>
    <x v="0"/>
    <x v="0"/>
    <x v="1"/>
    <x v="1"/>
    <x v="1"/>
    <x v="0"/>
    <n v="0"/>
  </r>
  <r>
    <x v="0"/>
    <x v="0"/>
    <x v="0"/>
    <x v="0"/>
    <x v="9"/>
    <x v="0"/>
    <x v="1"/>
    <x v="1"/>
    <x v="1"/>
    <x v="0"/>
    <n v="0"/>
  </r>
  <r>
    <x v="0"/>
    <x v="0"/>
    <x v="0"/>
    <x v="0"/>
    <x v="6"/>
    <x v="0"/>
    <x v="1"/>
    <x v="1"/>
    <x v="1"/>
    <x v="0"/>
    <n v="0"/>
  </r>
  <r>
    <x v="0"/>
    <x v="0"/>
    <x v="0"/>
    <x v="0"/>
    <x v="1"/>
    <x v="0"/>
    <x v="1"/>
    <x v="1"/>
    <x v="1"/>
    <x v="0"/>
    <n v="0"/>
  </r>
  <r>
    <x v="0"/>
    <x v="0"/>
    <x v="0"/>
    <x v="2"/>
    <x v="7"/>
    <x v="0"/>
    <x v="1"/>
    <x v="1"/>
    <x v="1"/>
    <x v="0"/>
    <n v="0"/>
  </r>
  <r>
    <x v="0"/>
    <x v="0"/>
    <x v="0"/>
    <x v="1"/>
    <x v="4"/>
    <x v="0"/>
    <x v="1"/>
    <x v="1"/>
    <x v="1"/>
    <x v="0"/>
    <n v="0"/>
  </r>
  <r>
    <x v="0"/>
    <x v="0"/>
    <x v="0"/>
    <x v="1"/>
    <x v="3"/>
    <x v="0"/>
    <x v="1"/>
    <x v="1"/>
    <x v="1"/>
    <x v="0"/>
    <n v="0"/>
  </r>
  <r>
    <x v="0"/>
    <x v="0"/>
    <x v="0"/>
    <x v="1"/>
    <x v="5"/>
    <x v="0"/>
    <x v="1"/>
    <x v="1"/>
    <x v="1"/>
    <x v="0"/>
    <n v="0"/>
  </r>
  <r>
    <x v="0"/>
    <x v="0"/>
    <x v="0"/>
    <x v="1"/>
    <x v="1"/>
    <x v="0"/>
    <x v="1"/>
    <x v="1"/>
    <x v="1"/>
    <x v="0"/>
    <n v="0"/>
  </r>
  <r>
    <x v="0"/>
    <x v="0"/>
    <x v="0"/>
    <x v="1"/>
    <x v="2"/>
    <x v="0"/>
    <x v="1"/>
    <x v="1"/>
    <x v="1"/>
    <x v="0"/>
    <n v="0"/>
  </r>
  <r>
    <x v="0"/>
    <x v="0"/>
    <x v="0"/>
    <x v="2"/>
    <x v="7"/>
    <x v="0"/>
    <x v="1"/>
    <x v="1"/>
    <x v="2"/>
    <x v="0"/>
    <n v="0"/>
  </r>
  <r>
    <x v="0"/>
    <x v="0"/>
    <x v="0"/>
    <x v="0"/>
    <x v="6"/>
    <x v="0"/>
    <x v="1"/>
    <x v="1"/>
    <x v="2"/>
    <x v="0"/>
    <n v="0"/>
  </r>
  <r>
    <x v="0"/>
    <x v="0"/>
    <x v="0"/>
    <x v="1"/>
    <x v="4"/>
    <x v="0"/>
    <x v="1"/>
    <x v="1"/>
    <x v="2"/>
    <x v="0"/>
    <n v="0"/>
  </r>
  <r>
    <x v="0"/>
    <x v="0"/>
    <x v="0"/>
    <x v="1"/>
    <x v="1"/>
    <x v="0"/>
    <x v="1"/>
    <x v="1"/>
    <x v="2"/>
    <x v="0"/>
    <n v="0"/>
  </r>
  <r>
    <x v="0"/>
    <x v="0"/>
    <x v="0"/>
    <x v="1"/>
    <x v="3"/>
    <x v="0"/>
    <x v="1"/>
    <x v="1"/>
    <x v="2"/>
    <x v="0"/>
    <n v="0"/>
  </r>
  <r>
    <x v="0"/>
    <x v="0"/>
    <x v="0"/>
    <x v="0"/>
    <x v="4"/>
    <x v="0"/>
    <x v="1"/>
    <x v="1"/>
    <x v="2"/>
    <x v="0"/>
    <n v="1"/>
  </r>
  <r>
    <x v="0"/>
    <x v="0"/>
    <x v="0"/>
    <x v="1"/>
    <x v="5"/>
    <x v="0"/>
    <x v="1"/>
    <x v="1"/>
    <x v="2"/>
    <x v="0"/>
    <n v="0"/>
  </r>
  <r>
    <x v="0"/>
    <x v="0"/>
    <x v="0"/>
    <x v="1"/>
    <x v="0"/>
    <x v="0"/>
    <x v="1"/>
    <x v="1"/>
    <x v="2"/>
    <x v="0"/>
    <n v="1"/>
  </r>
  <r>
    <x v="0"/>
    <x v="0"/>
    <x v="0"/>
    <x v="1"/>
    <x v="2"/>
    <x v="0"/>
    <x v="1"/>
    <x v="1"/>
    <x v="2"/>
    <x v="0"/>
    <n v="0"/>
  </r>
  <r>
    <x v="0"/>
    <x v="0"/>
    <x v="0"/>
    <x v="0"/>
    <x v="0"/>
    <x v="0"/>
    <x v="1"/>
    <x v="1"/>
    <x v="2"/>
    <x v="0"/>
    <n v="0"/>
  </r>
  <r>
    <x v="0"/>
    <x v="0"/>
    <x v="0"/>
    <x v="0"/>
    <x v="9"/>
    <x v="0"/>
    <x v="1"/>
    <x v="1"/>
    <x v="2"/>
    <x v="0"/>
    <n v="0"/>
  </r>
  <r>
    <x v="0"/>
    <x v="0"/>
    <x v="0"/>
    <x v="0"/>
    <x v="1"/>
    <x v="0"/>
    <x v="1"/>
    <x v="1"/>
    <x v="2"/>
    <x v="0"/>
    <n v="0"/>
  </r>
  <r>
    <x v="0"/>
    <x v="0"/>
    <x v="0"/>
    <x v="0"/>
    <x v="9"/>
    <x v="0"/>
    <x v="1"/>
    <x v="2"/>
    <x v="0"/>
    <x v="0"/>
    <n v="1"/>
  </r>
  <r>
    <x v="0"/>
    <x v="0"/>
    <x v="0"/>
    <x v="1"/>
    <x v="2"/>
    <x v="0"/>
    <x v="1"/>
    <x v="2"/>
    <x v="0"/>
    <x v="0"/>
    <n v="16"/>
  </r>
  <r>
    <x v="0"/>
    <x v="0"/>
    <x v="0"/>
    <x v="2"/>
    <x v="7"/>
    <x v="0"/>
    <x v="1"/>
    <x v="2"/>
    <x v="0"/>
    <x v="0"/>
    <n v="28"/>
  </r>
  <r>
    <x v="0"/>
    <x v="0"/>
    <x v="0"/>
    <x v="1"/>
    <x v="5"/>
    <x v="0"/>
    <x v="1"/>
    <x v="2"/>
    <x v="0"/>
    <x v="0"/>
    <n v="20"/>
  </r>
  <r>
    <x v="0"/>
    <x v="0"/>
    <x v="0"/>
    <x v="1"/>
    <x v="1"/>
    <x v="0"/>
    <x v="1"/>
    <x v="2"/>
    <x v="0"/>
    <x v="0"/>
    <n v="13"/>
  </r>
  <r>
    <x v="0"/>
    <x v="0"/>
    <x v="0"/>
    <x v="1"/>
    <x v="0"/>
    <x v="0"/>
    <x v="1"/>
    <x v="2"/>
    <x v="0"/>
    <x v="0"/>
    <n v="13"/>
  </r>
  <r>
    <x v="0"/>
    <x v="0"/>
    <x v="0"/>
    <x v="1"/>
    <x v="4"/>
    <x v="0"/>
    <x v="1"/>
    <x v="2"/>
    <x v="0"/>
    <x v="0"/>
    <n v="18"/>
  </r>
  <r>
    <x v="0"/>
    <x v="0"/>
    <x v="0"/>
    <x v="0"/>
    <x v="6"/>
    <x v="0"/>
    <x v="1"/>
    <x v="2"/>
    <x v="0"/>
    <x v="0"/>
    <n v="1"/>
  </r>
  <r>
    <x v="0"/>
    <x v="0"/>
    <x v="0"/>
    <x v="0"/>
    <x v="1"/>
    <x v="0"/>
    <x v="1"/>
    <x v="2"/>
    <x v="0"/>
    <x v="0"/>
    <n v="3"/>
  </r>
  <r>
    <x v="0"/>
    <x v="0"/>
    <x v="0"/>
    <x v="0"/>
    <x v="4"/>
    <x v="0"/>
    <x v="1"/>
    <x v="2"/>
    <x v="0"/>
    <x v="0"/>
    <n v="1"/>
  </r>
  <r>
    <x v="0"/>
    <x v="0"/>
    <x v="0"/>
    <x v="0"/>
    <x v="0"/>
    <x v="0"/>
    <x v="1"/>
    <x v="2"/>
    <x v="0"/>
    <x v="0"/>
    <n v="4"/>
  </r>
  <r>
    <x v="0"/>
    <x v="0"/>
    <x v="0"/>
    <x v="1"/>
    <x v="3"/>
    <x v="0"/>
    <x v="1"/>
    <x v="2"/>
    <x v="0"/>
    <x v="0"/>
    <n v="14"/>
  </r>
  <r>
    <x v="0"/>
    <x v="0"/>
    <x v="0"/>
    <x v="1"/>
    <x v="2"/>
    <x v="0"/>
    <x v="1"/>
    <x v="2"/>
    <x v="1"/>
    <x v="0"/>
    <n v="0"/>
  </r>
  <r>
    <x v="0"/>
    <x v="0"/>
    <x v="0"/>
    <x v="1"/>
    <x v="0"/>
    <x v="0"/>
    <x v="1"/>
    <x v="2"/>
    <x v="1"/>
    <x v="0"/>
    <n v="0"/>
  </r>
  <r>
    <x v="0"/>
    <x v="0"/>
    <x v="0"/>
    <x v="1"/>
    <x v="1"/>
    <x v="0"/>
    <x v="1"/>
    <x v="2"/>
    <x v="1"/>
    <x v="0"/>
    <n v="0"/>
  </r>
  <r>
    <x v="0"/>
    <x v="0"/>
    <x v="0"/>
    <x v="0"/>
    <x v="4"/>
    <x v="0"/>
    <x v="1"/>
    <x v="2"/>
    <x v="1"/>
    <x v="0"/>
    <n v="0"/>
  </r>
  <r>
    <x v="0"/>
    <x v="0"/>
    <x v="0"/>
    <x v="2"/>
    <x v="7"/>
    <x v="0"/>
    <x v="1"/>
    <x v="2"/>
    <x v="1"/>
    <x v="0"/>
    <n v="0"/>
  </r>
  <r>
    <x v="0"/>
    <x v="0"/>
    <x v="0"/>
    <x v="0"/>
    <x v="6"/>
    <x v="0"/>
    <x v="1"/>
    <x v="2"/>
    <x v="1"/>
    <x v="0"/>
    <n v="0"/>
  </r>
  <r>
    <x v="0"/>
    <x v="0"/>
    <x v="0"/>
    <x v="1"/>
    <x v="4"/>
    <x v="0"/>
    <x v="1"/>
    <x v="2"/>
    <x v="1"/>
    <x v="0"/>
    <n v="0"/>
  </r>
  <r>
    <x v="0"/>
    <x v="0"/>
    <x v="0"/>
    <x v="1"/>
    <x v="3"/>
    <x v="0"/>
    <x v="1"/>
    <x v="2"/>
    <x v="1"/>
    <x v="0"/>
    <n v="0"/>
  </r>
  <r>
    <x v="0"/>
    <x v="0"/>
    <x v="0"/>
    <x v="1"/>
    <x v="5"/>
    <x v="0"/>
    <x v="1"/>
    <x v="2"/>
    <x v="1"/>
    <x v="0"/>
    <n v="0"/>
  </r>
  <r>
    <x v="0"/>
    <x v="0"/>
    <x v="0"/>
    <x v="0"/>
    <x v="1"/>
    <x v="0"/>
    <x v="1"/>
    <x v="2"/>
    <x v="1"/>
    <x v="0"/>
    <n v="0"/>
  </r>
  <r>
    <x v="0"/>
    <x v="0"/>
    <x v="0"/>
    <x v="0"/>
    <x v="9"/>
    <x v="0"/>
    <x v="1"/>
    <x v="2"/>
    <x v="1"/>
    <x v="0"/>
    <n v="0"/>
  </r>
  <r>
    <x v="0"/>
    <x v="0"/>
    <x v="0"/>
    <x v="0"/>
    <x v="0"/>
    <x v="0"/>
    <x v="1"/>
    <x v="2"/>
    <x v="1"/>
    <x v="0"/>
    <n v="0"/>
  </r>
  <r>
    <x v="0"/>
    <x v="0"/>
    <x v="0"/>
    <x v="0"/>
    <x v="9"/>
    <x v="0"/>
    <x v="1"/>
    <x v="2"/>
    <x v="2"/>
    <x v="0"/>
    <n v="0"/>
  </r>
  <r>
    <x v="0"/>
    <x v="0"/>
    <x v="0"/>
    <x v="2"/>
    <x v="7"/>
    <x v="0"/>
    <x v="1"/>
    <x v="2"/>
    <x v="2"/>
    <x v="0"/>
    <n v="1"/>
  </r>
  <r>
    <x v="0"/>
    <x v="0"/>
    <x v="0"/>
    <x v="1"/>
    <x v="1"/>
    <x v="0"/>
    <x v="1"/>
    <x v="2"/>
    <x v="2"/>
    <x v="0"/>
    <n v="1"/>
  </r>
  <r>
    <x v="0"/>
    <x v="0"/>
    <x v="0"/>
    <x v="1"/>
    <x v="4"/>
    <x v="0"/>
    <x v="1"/>
    <x v="2"/>
    <x v="2"/>
    <x v="0"/>
    <n v="0"/>
  </r>
  <r>
    <x v="0"/>
    <x v="0"/>
    <x v="0"/>
    <x v="1"/>
    <x v="3"/>
    <x v="0"/>
    <x v="1"/>
    <x v="2"/>
    <x v="2"/>
    <x v="0"/>
    <n v="0"/>
  </r>
  <r>
    <x v="0"/>
    <x v="0"/>
    <x v="0"/>
    <x v="0"/>
    <x v="1"/>
    <x v="0"/>
    <x v="1"/>
    <x v="2"/>
    <x v="2"/>
    <x v="0"/>
    <n v="1"/>
  </r>
  <r>
    <x v="0"/>
    <x v="0"/>
    <x v="0"/>
    <x v="1"/>
    <x v="2"/>
    <x v="0"/>
    <x v="1"/>
    <x v="2"/>
    <x v="2"/>
    <x v="0"/>
    <n v="0"/>
  </r>
  <r>
    <x v="0"/>
    <x v="0"/>
    <x v="0"/>
    <x v="0"/>
    <x v="0"/>
    <x v="0"/>
    <x v="1"/>
    <x v="2"/>
    <x v="2"/>
    <x v="0"/>
    <n v="0"/>
  </r>
  <r>
    <x v="0"/>
    <x v="0"/>
    <x v="0"/>
    <x v="0"/>
    <x v="4"/>
    <x v="0"/>
    <x v="1"/>
    <x v="2"/>
    <x v="2"/>
    <x v="0"/>
    <n v="0"/>
  </r>
  <r>
    <x v="0"/>
    <x v="0"/>
    <x v="0"/>
    <x v="1"/>
    <x v="0"/>
    <x v="0"/>
    <x v="1"/>
    <x v="2"/>
    <x v="2"/>
    <x v="0"/>
    <n v="1"/>
  </r>
  <r>
    <x v="0"/>
    <x v="0"/>
    <x v="0"/>
    <x v="1"/>
    <x v="5"/>
    <x v="0"/>
    <x v="1"/>
    <x v="2"/>
    <x v="2"/>
    <x v="0"/>
    <n v="1"/>
  </r>
  <r>
    <x v="0"/>
    <x v="0"/>
    <x v="0"/>
    <x v="0"/>
    <x v="6"/>
    <x v="0"/>
    <x v="1"/>
    <x v="2"/>
    <x v="2"/>
    <x v="0"/>
    <n v="0"/>
  </r>
  <r>
    <x v="0"/>
    <x v="0"/>
    <x v="0"/>
    <x v="0"/>
    <x v="1"/>
    <x v="0"/>
    <x v="1"/>
    <x v="3"/>
    <x v="3"/>
    <x v="1"/>
    <n v="0"/>
  </r>
  <r>
    <x v="0"/>
    <x v="0"/>
    <x v="0"/>
    <x v="1"/>
    <x v="0"/>
    <x v="0"/>
    <x v="1"/>
    <x v="3"/>
    <x v="3"/>
    <x v="1"/>
    <n v="0"/>
  </r>
  <r>
    <x v="0"/>
    <x v="0"/>
    <x v="0"/>
    <x v="2"/>
    <x v="7"/>
    <x v="0"/>
    <x v="1"/>
    <x v="3"/>
    <x v="3"/>
    <x v="1"/>
    <n v="0"/>
  </r>
  <r>
    <x v="0"/>
    <x v="0"/>
    <x v="0"/>
    <x v="1"/>
    <x v="5"/>
    <x v="0"/>
    <x v="1"/>
    <x v="3"/>
    <x v="3"/>
    <x v="1"/>
    <n v="0"/>
  </r>
  <r>
    <x v="0"/>
    <x v="0"/>
    <x v="0"/>
    <x v="0"/>
    <x v="4"/>
    <x v="0"/>
    <x v="1"/>
    <x v="3"/>
    <x v="3"/>
    <x v="1"/>
    <n v="0"/>
  </r>
  <r>
    <x v="0"/>
    <x v="0"/>
    <x v="0"/>
    <x v="1"/>
    <x v="3"/>
    <x v="0"/>
    <x v="1"/>
    <x v="3"/>
    <x v="3"/>
    <x v="1"/>
    <n v="0"/>
  </r>
  <r>
    <x v="0"/>
    <x v="0"/>
    <x v="0"/>
    <x v="1"/>
    <x v="1"/>
    <x v="0"/>
    <x v="1"/>
    <x v="3"/>
    <x v="3"/>
    <x v="1"/>
    <n v="0"/>
  </r>
  <r>
    <x v="0"/>
    <x v="0"/>
    <x v="0"/>
    <x v="1"/>
    <x v="4"/>
    <x v="0"/>
    <x v="1"/>
    <x v="3"/>
    <x v="3"/>
    <x v="1"/>
    <n v="0"/>
  </r>
  <r>
    <x v="0"/>
    <x v="0"/>
    <x v="0"/>
    <x v="0"/>
    <x v="9"/>
    <x v="0"/>
    <x v="1"/>
    <x v="3"/>
    <x v="3"/>
    <x v="1"/>
    <n v="0"/>
  </r>
  <r>
    <x v="0"/>
    <x v="0"/>
    <x v="0"/>
    <x v="0"/>
    <x v="6"/>
    <x v="0"/>
    <x v="1"/>
    <x v="3"/>
    <x v="3"/>
    <x v="1"/>
    <n v="0"/>
  </r>
  <r>
    <x v="0"/>
    <x v="0"/>
    <x v="0"/>
    <x v="0"/>
    <x v="0"/>
    <x v="0"/>
    <x v="1"/>
    <x v="3"/>
    <x v="3"/>
    <x v="1"/>
    <n v="0"/>
  </r>
  <r>
    <x v="0"/>
    <x v="0"/>
    <x v="0"/>
    <x v="1"/>
    <x v="2"/>
    <x v="0"/>
    <x v="1"/>
    <x v="3"/>
    <x v="3"/>
    <x v="1"/>
    <n v="0"/>
  </r>
  <r>
    <x v="0"/>
    <x v="0"/>
    <x v="1"/>
    <x v="1"/>
    <x v="3"/>
    <x v="0"/>
    <x v="1"/>
    <x v="0"/>
    <x v="0"/>
    <x v="0"/>
    <n v="0"/>
  </r>
  <r>
    <x v="0"/>
    <x v="0"/>
    <x v="1"/>
    <x v="1"/>
    <x v="4"/>
    <x v="0"/>
    <x v="1"/>
    <x v="0"/>
    <x v="0"/>
    <x v="0"/>
    <n v="0"/>
  </r>
  <r>
    <x v="0"/>
    <x v="0"/>
    <x v="1"/>
    <x v="1"/>
    <x v="5"/>
    <x v="0"/>
    <x v="1"/>
    <x v="0"/>
    <x v="0"/>
    <x v="0"/>
    <n v="0"/>
  </r>
  <r>
    <x v="0"/>
    <x v="0"/>
    <x v="1"/>
    <x v="1"/>
    <x v="0"/>
    <x v="0"/>
    <x v="1"/>
    <x v="0"/>
    <x v="0"/>
    <x v="0"/>
    <n v="0"/>
  </r>
  <r>
    <x v="0"/>
    <x v="0"/>
    <x v="1"/>
    <x v="2"/>
    <x v="7"/>
    <x v="0"/>
    <x v="1"/>
    <x v="0"/>
    <x v="0"/>
    <x v="0"/>
    <n v="0"/>
  </r>
  <r>
    <x v="0"/>
    <x v="0"/>
    <x v="1"/>
    <x v="1"/>
    <x v="2"/>
    <x v="0"/>
    <x v="1"/>
    <x v="0"/>
    <x v="0"/>
    <x v="0"/>
    <n v="0"/>
  </r>
  <r>
    <x v="0"/>
    <x v="0"/>
    <x v="1"/>
    <x v="1"/>
    <x v="1"/>
    <x v="0"/>
    <x v="1"/>
    <x v="0"/>
    <x v="0"/>
    <x v="0"/>
    <n v="0"/>
  </r>
  <r>
    <x v="0"/>
    <x v="0"/>
    <x v="1"/>
    <x v="3"/>
    <x v="8"/>
    <x v="0"/>
    <x v="1"/>
    <x v="0"/>
    <x v="0"/>
    <x v="0"/>
    <n v="0"/>
  </r>
  <r>
    <x v="0"/>
    <x v="0"/>
    <x v="1"/>
    <x v="2"/>
    <x v="7"/>
    <x v="0"/>
    <x v="1"/>
    <x v="0"/>
    <x v="1"/>
    <x v="0"/>
    <n v="0"/>
  </r>
  <r>
    <x v="0"/>
    <x v="0"/>
    <x v="1"/>
    <x v="1"/>
    <x v="2"/>
    <x v="0"/>
    <x v="1"/>
    <x v="0"/>
    <x v="1"/>
    <x v="0"/>
    <n v="0"/>
  </r>
  <r>
    <x v="0"/>
    <x v="0"/>
    <x v="1"/>
    <x v="1"/>
    <x v="5"/>
    <x v="0"/>
    <x v="1"/>
    <x v="0"/>
    <x v="1"/>
    <x v="0"/>
    <n v="0"/>
  </r>
  <r>
    <x v="0"/>
    <x v="0"/>
    <x v="1"/>
    <x v="1"/>
    <x v="4"/>
    <x v="0"/>
    <x v="1"/>
    <x v="0"/>
    <x v="1"/>
    <x v="0"/>
    <n v="0"/>
  </r>
  <r>
    <x v="0"/>
    <x v="0"/>
    <x v="1"/>
    <x v="1"/>
    <x v="3"/>
    <x v="0"/>
    <x v="1"/>
    <x v="0"/>
    <x v="1"/>
    <x v="0"/>
    <n v="0"/>
  </r>
  <r>
    <x v="0"/>
    <x v="0"/>
    <x v="1"/>
    <x v="1"/>
    <x v="1"/>
    <x v="0"/>
    <x v="1"/>
    <x v="0"/>
    <x v="1"/>
    <x v="0"/>
    <n v="0"/>
  </r>
  <r>
    <x v="0"/>
    <x v="0"/>
    <x v="1"/>
    <x v="3"/>
    <x v="8"/>
    <x v="0"/>
    <x v="1"/>
    <x v="0"/>
    <x v="1"/>
    <x v="0"/>
    <n v="0"/>
  </r>
  <r>
    <x v="0"/>
    <x v="0"/>
    <x v="1"/>
    <x v="1"/>
    <x v="0"/>
    <x v="0"/>
    <x v="1"/>
    <x v="0"/>
    <x v="1"/>
    <x v="0"/>
    <n v="0"/>
  </r>
  <r>
    <x v="0"/>
    <x v="0"/>
    <x v="1"/>
    <x v="3"/>
    <x v="8"/>
    <x v="0"/>
    <x v="1"/>
    <x v="0"/>
    <x v="2"/>
    <x v="0"/>
    <n v="0"/>
  </r>
  <r>
    <x v="0"/>
    <x v="0"/>
    <x v="1"/>
    <x v="1"/>
    <x v="4"/>
    <x v="0"/>
    <x v="1"/>
    <x v="0"/>
    <x v="2"/>
    <x v="0"/>
    <n v="0"/>
  </r>
  <r>
    <x v="0"/>
    <x v="0"/>
    <x v="1"/>
    <x v="1"/>
    <x v="1"/>
    <x v="0"/>
    <x v="1"/>
    <x v="0"/>
    <x v="2"/>
    <x v="0"/>
    <n v="0"/>
  </r>
  <r>
    <x v="0"/>
    <x v="0"/>
    <x v="1"/>
    <x v="2"/>
    <x v="7"/>
    <x v="0"/>
    <x v="1"/>
    <x v="0"/>
    <x v="2"/>
    <x v="0"/>
    <n v="0"/>
  </r>
  <r>
    <x v="0"/>
    <x v="0"/>
    <x v="1"/>
    <x v="1"/>
    <x v="0"/>
    <x v="0"/>
    <x v="1"/>
    <x v="0"/>
    <x v="2"/>
    <x v="0"/>
    <n v="0"/>
  </r>
  <r>
    <x v="0"/>
    <x v="0"/>
    <x v="1"/>
    <x v="1"/>
    <x v="3"/>
    <x v="0"/>
    <x v="1"/>
    <x v="0"/>
    <x v="2"/>
    <x v="0"/>
    <n v="0"/>
  </r>
  <r>
    <x v="0"/>
    <x v="0"/>
    <x v="1"/>
    <x v="1"/>
    <x v="5"/>
    <x v="0"/>
    <x v="1"/>
    <x v="0"/>
    <x v="2"/>
    <x v="0"/>
    <n v="0"/>
  </r>
  <r>
    <x v="0"/>
    <x v="0"/>
    <x v="1"/>
    <x v="1"/>
    <x v="2"/>
    <x v="0"/>
    <x v="1"/>
    <x v="0"/>
    <x v="2"/>
    <x v="0"/>
    <n v="0"/>
  </r>
  <r>
    <x v="0"/>
    <x v="0"/>
    <x v="1"/>
    <x v="3"/>
    <x v="8"/>
    <x v="0"/>
    <x v="1"/>
    <x v="1"/>
    <x v="0"/>
    <x v="0"/>
    <n v="1"/>
  </r>
  <r>
    <x v="0"/>
    <x v="0"/>
    <x v="1"/>
    <x v="1"/>
    <x v="3"/>
    <x v="0"/>
    <x v="1"/>
    <x v="1"/>
    <x v="0"/>
    <x v="0"/>
    <n v="3"/>
  </r>
  <r>
    <x v="0"/>
    <x v="0"/>
    <x v="1"/>
    <x v="1"/>
    <x v="2"/>
    <x v="0"/>
    <x v="1"/>
    <x v="1"/>
    <x v="0"/>
    <x v="0"/>
    <n v="3"/>
  </r>
  <r>
    <x v="0"/>
    <x v="0"/>
    <x v="1"/>
    <x v="2"/>
    <x v="7"/>
    <x v="0"/>
    <x v="1"/>
    <x v="1"/>
    <x v="0"/>
    <x v="0"/>
    <n v="5"/>
  </r>
  <r>
    <x v="0"/>
    <x v="0"/>
    <x v="1"/>
    <x v="1"/>
    <x v="1"/>
    <x v="0"/>
    <x v="1"/>
    <x v="1"/>
    <x v="0"/>
    <x v="0"/>
    <n v="2"/>
  </r>
  <r>
    <x v="0"/>
    <x v="0"/>
    <x v="1"/>
    <x v="1"/>
    <x v="4"/>
    <x v="0"/>
    <x v="1"/>
    <x v="1"/>
    <x v="0"/>
    <x v="0"/>
    <n v="1"/>
  </r>
  <r>
    <x v="0"/>
    <x v="0"/>
    <x v="1"/>
    <x v="1"/>
    <x v="0"/>
    <x v="0"/>
    <x v="1"/>
    <x v="1"/>
    <x v="0"/>
    <x v="0"/>
    <n v="5"/>
  </r>
  <r>
    <x v="0"/>
    <x v="0"/>
    <x v="1"/>
    <x v="1"/>
    <x v="5"/>
    <x v="0"/>
    <x v="1"/>
    <x v="1"/>
    <x v="0"/>
    <x v="0"/>
    <n v="2"/>
  </r>
  <r>
    <x v="0"/>
    <x v="0"/>
    <x v="1"/>
    <x v="1"/>
    <x v="4"/>
    <x v="0"/>
    <x v="1"/>
    <x v="1"/>
    <x v="1"/>
    <x v="0"/>
    <n v="0"/>
  </r>
  <r>
    <x v="0"/>
    <x v="0"/>
    <x v="1"/>
    <x v="1"/>
    <x v="3"/>
    <x v="0"/>
    <x v="1"/>
    <x v="1"/>
    <x v="1"/>
    <x v="0"/>
    <n v="0"/>
  </r>
  <r>
    <x v="0"/>
    <x v="0"/>
    <x v="1"/>
    <x v="1"/>
    <x v="5"/>
    <x v="0"/>
    <x v="1"/>
    <x v="1"/>
    <x v="1"/>
    <x v="0"/>
    <n v="0"/>
  </r>
  <r>
    <x v="0"/>
    <x v="0"/>
    <x v="1"/>
    <x v="1"/>
    <x v="1"/>
    <x v="0"/>
    <x v="1"/>
    <x v="1"/>
    <x v="1"/>
    <x v="0"/>
    <n v="0"/>
  </r>
  <r>
    <x v="0"/>
    <x v="0"/>
    <x v="1"/>
    <x v="3"/>
    <x v="8"/>
    <x v="0"/>
    <x v="1"/>
    <x v="1"/>
    <x v="1"/>
    <x v="0"/>
    <n v="0"/>
  </r>
  <r>
    <x v="0"/>
    <x v="0"/>
    <x v="1"/>
    <x v="2"/>
    <x v="7"/>
    <x v="0"/>
    <x v="1"/>
    <x v="1"/>
    <x v="1"/>
    <x v="0"/>
    <n v="0"/>
  </r>
  <r>
    <x v="0"/>
    <x v="0"/>
    <x v="1"/>
    <x v="1"/>
    <x v="2"/>
    <x v="0"/>
    <x v="1"/>
    <x v="1"/>
    <x v="1"/>
    <x v="0"/>
    <n v="0"/>
  </r>
  <r>
    <x v="0"/>
    <x v="0"/>
    <x v="1"/>
    <x v="1"/>
    <x v="0"/>
    <x v="0"/>
    <x v="1"/>
    <x v="1"/>
    <x v="1"/>
    <x v="0"/>
    <n v="0"/>
  </r>
  <r>
    <x v="0"/>
    <x v="0"/>
    <x v="1"/>
    <x v="1"/>
    <x v="3"/>
    <x v="0"/>
    <x v="1"/>
    <x v="1"/>
    <x v="2"/>
    <x v="0"/>
    <n v="0"/>
  </r>
  <r>
    <x v="0"/>
    <x v="0"/>
    <x v="1"/>
    <x v="1"/>
    <x v="2"/>
    <x v="0"/>
    <x v="1"/>
    <x v="1"/>
    <x v="2"/>
    <x v="0"/>
    <n v="0"/>
  </r>
  <r>
    <x v="0"/>
    <x v="0"/>
    <x v="1"/>
    <x v="2"/>
    <x v="7"/>
    <x v="0"/>
    <x v="1"/>
    <x v="1"/>
    <x v="2"/>
    <x v="0"/>
    <n v="0"/>
  </r>
  <r>
    <x v="0"/>
    <x v="0"/>
    <x v="1"/>
    <x v="1"/>
    <x v="0"/>
    <x v="0"/>
    <x v="1"/>
    <x v="1"/>
    <x v="2"/>
    <x v="0"/>
    <n v="0"/>
  </r>
  <r>
    <x v="0"/>
    <x v="0"/>
    <x v="1"/>
    <x v="1"/>
    <x v="1"/>
    <x v="0"/>
    <x v="1"/>
    <x v="1"/>
    <x v="2"/>
    <x v="0"/>
    <n v="0"/>
  </r>
  <r>
    <x v="0"/>
    <x v="0"/>
    <x v="1"/>
    <x v="3"/>
    <x v="8"/>
    <x v="0"/>
    <x v="1"/>
    <x v="1"/>
    <x v="2"/>
    <x v="0"/>
    <n v="1"/>
  </r>
  <r>
    <x v="0"/>
    <x v="0"/>
    <x v="1"/>
    <x v="1"/>
    <x v="5"/>
    <x v="0"/>
    <x v="1"/>
    <x v="1"/>
    <x v="2"/>
    <x v="0"/>
    <n v="0"/>
  </r>
  <r>
    <x v="0"/>
    <x v="0"/>
    <x v="1"/>
    <x v="1"/>
    <x v="4"/>
    <x v="0"/>
    <x v="1"/>
    <x v="1"/>
    <x v="2"/>
    <x v="0"/>
    <n v="0"/>
  </r>
  <r>
    <x v="0"/>
    <x v="0"/>
    <x v="1"/>
    <x v="2"/>
    <x v="7"/>
    <x v="0"/>
    <x v="1"/>
    <x v="2"/>
    <x v="0"/>
    <x v="0"/>
    <n v="11"/>
  </r>
  <r>
    <x v="0"/>
    <x v="0"/>
    <x v="1"/>
    <x v="3"/>
    <x v="8"/>
    <x v="0"/>
    <x v="1"/>
    <x v="2"/>
    <x v="0"/>
    <x v="0"/>
    <n v="16"/>
  </r>
  <r>
    <x v="0"/>
    <x v="0"/>
    <x v="1"/>
    <x v="1"/>
    <x v="0"/>
    <x v="0"/>
    <x v="1"/>
    <x v="2"/>
    <x v="0"/>
    <x v="0"/>
    <n v="13"/>
  </r>
  <r>
    <x v="0"/>
    <x v="0"/>
    <x v="1"/>
    <x v="1"/>
    <x v="3"/>
    <x v="0"/>
    <x v="1"/>
    <x v="2"/>
    <x v="0"/>
    <x v="0"/>
    <n v="10"/>
  </r>
  <r>
    <x v="0"/>
    <x v="0"/>
    <x v="1"/>
    <x v="1"/>
    <x v="5"/>
    <x v="0"/>
    <x v="1"/>
    <x v="2"/>
    <x v="0"/>
    <x v="0"/>
    <n v="13"/>
  </r>
  <r>
    <x v="0"/>
    <x v="0"/>
    <x v="1"/>
    <x v="1"/>
    <x v="2"/>
    <x v="0"/>
    <x v="1"/>
    <x v="2"/>
    <x v="0"/>
    <x v="0"/>
    <n v="15"/>
  </r>
  <r>
    <x v="0"/>
    <x v="0"/>
    <x v="1"/>
    <x v="1"/>
    <x v="1"/>
    <x v="0"/>
    <x v="1"/>
    <x v="2"/>
    <x v="0"/>
    <x v="0"/>
    <n v="12"/>
  </r>
  <r>
    <x v="0"/>
    <x v="0"/>
    <x v="1"/>
    <x v="1"/>
    <x v="4"/>
    <x v="0"/>
    <x v="1"/>
    <x v="2"/>
    <x v="0"/>
    <x v="0"/>
    <n v="10"/>
  </r>
  <r>
    <x v="0"/>
    <x v="0"/>
    <x v="1"/>
    <x v="1"/>
    <x v="3"/>
    <x v="0"/>
    <x v="1"/>
    <x v="2"/>
    <x v="1"/>
    <x v="0"/>
    <n v="0"/>
  </r>
  <r>
    <x v="0"/>
    <x v="0"/>
    <x v="1"/>
    <x v="1"/>
    <x v="5"/>
    <x v="0"/>
    <x v="1"/>
    <x v="2"/>
    <x v="1"/>
    <x v="0"/>
    <n v="0"/>
  </r>
  <r>
    <x v="0"/>
    <x v="0"/>
    <x v="1"/>
    <x v="2"/>
    <x v="7"/>
    <x v="0"/>
    <x v="1"/>
    <x v="2"/>
    <x v="1"/>
    <x v="0"/>
    <n v="0"/>
  </r>
  <r>
    <x v="0"/>
    <x v="0"/>
    <x v="1"/>
    <x v="1"/>
    <x v="4"/>
    <x v="0"/>
    <x v="1"/>
    <x v="2"/>
    <x v="1"/>
    <x v="0"/>
    <n v="0"/>
  </r>
  <r>
    <x v="0"/>
    <x v="0"/>
    <x v="1"/>
    <x v="1"/>
    <x v="2"/>
    <x v="0"/>
    <x v="1"/>
    <x v="2"/>
    <x v="1"/>
    <x v="0"/>
    <n v="0"/>
  </r>
  <r>
    <x v="0"/>
    <x v="0"/>
    <x v="1"/>
    <x v="1"/>
    <x v="0"/>
    <x v="0"/>
    <x v="1"/>
    <x v="2"/>
    <x v="1"/>
    <x v="0"/>
    <n v="0"/>
  </r>
  <r>
    <x v="0"/>
    <x v="0"/>
    <x v="1"/>
    <x v="1"/>
    <x v="1"/>
    <x v="0"/>
    <x v="1"/>
    <x v="2"/>
    <x v="1"/>
    <x v="0"/>
    <n v="0"/>
  </r>
  <r>
    <x v="0"/>
    <x v="0"/>
    <x v="1"/>
    <x v="3"/>
    <x v="8"/>
    <x v="0"/>
    <x v="1"/>
    <x v="2"/>
    <x v="1"/>
    <x v="0"/>
    <n v="0"/>
  </r>
  <r>
    <x v="0"/>
    <x v="0"/>
    <x v="1"/>
    <x v="1"/>
    <x v="1"/>
    <x v="0"/>
    <x v="1"/>
    <x v="2"/>
    <x v="2"/>
    <x v="0"/>
    <n v="0"/>
  </r>
  <r>
    <x v="0"/>
    <x v="0"/>
    <x v="1"/>
    <x v="1"/>
    <x v="0"/>
    <x v="0"/>
    <x v="1"/>
    <x v="2"/>
    <x v="2"/>
    <x v="0"/>
    <n v="0"/>
  </r>
  <r>
    <x v="0"/>
    <x v="0"/>
    <x v="1"/>
    <x v="1"/>
    <x v="3"/>
    <x v="0"/>
    <x v="1"/>
    <x v="2"/>
    <x v="2"/>
    <x v="0"/>
    <n v="0"/>
  </r>
  <r>
    <x v="0"/>
    <x v="0"/>
    <x v="1"/>
    <x v="1"/>
    <x v="2"/>
    <x v="0"/>
    <x v="1"/>
    <x v="2"/>
    <x v="2"/>
    <x v="0"/>
    <n v="0"/>
  </r>
  <r>
    <x v="0"/>
    <x v="0"/>
    <x v="1"/>
    <x v="2"/>
    <x v="7"/>
    <x v="0"/>
    <x v="1"/>
    <x v="2"/>
    <x v="2"/>
    <x v="0"/>
    <n v="0"/>
  </r>
  <r>
    <x v="0"/>
    <x v="0"/>
    <x v="1"/>
    <x v="3"/>
    <x v="8"/>
    <x v="0"/>
    <x v="1"/>
    <x v="2"/>
    <x v="2"/>
    <x v="0"/>
    <n v="0"/>
  </r>
  <r>
    <x v="0"/>
    <x v="0"/>
    <x v="1"/>
    <x v="1"/>
    <x v="5"/>
    <x v="0"/>
    <x v="1"/>
    <x v="2"/>
    <x v="2"/>
    <x v="0"/>
    <n v="0"/>
  </r>
  <r>
    <x v="0"/>
    <x v="0"/>
    <x v="1"/>
    <x v="1"/>
    <x v="4"/>
    <x v="0"/>
    <x v="1"/>
    <x v="2"/>
    <x v="2"/>
    <x v="0"/>
    <n v="0"/>
  </r>
  <r>
    <x v="0"/>
    <x v="0"/>
    <x v="1"/>
    <x v="1"/>
    <x v="0"/>
    <x v="0"/>
    <x v="1"/>
    <x v="3"/>
    <x v="3"/>
    <x v="1"/>
    <n v="0"/>
  </r>
  <r>
    <x v="0"/>
    <x v="0"/>
    <x v="1"/>
    <x v="1"/>
    <x v="2"/>
    <x v="0"/>
    <x v="1"/>
    <x v="3"/>
    <x v="3"/>
    <x v="1"/>
    <n v="0"/>
  </r>
  <r>
    <x v="0"/>
    <x v="0"/>
    <x v="1"/>
    <x v="2"/>
    <x v="7"/>
    <x v="0"/>
    <x v="1"/>
    <x v="3"/>
    <x v="3"/>
    <x v="1"/>
    <n v="0"/>
  </r>
  <r>
    <x v="0"/>
    <x v="0"/>
    <x v="1"/>
    <x v="1"/>
    <x v="3"/>
    <x v="0"/>
    <x v="1"/>
    <x v="3"/>
    <x v="3"/>
    <x v="1"/>
    <n v="0"/>
  </r>
  <r>
    <x v="0"/>
    <x v="0"/>
    <x v="1"/>
    <x v="3"/>
    <x v="8"/>
    <x v="0"/>
    <x v="1"/>
    <x v="3"/>
    <x v="3"/>
    <x v="1"/>
    <n v="0"/>
  </r>
  <r>
    <x v="0"/>
    <x v="0"/>
    <x v="1"/>
    <x v="1"/>
    <x v="1"/>
    <x v="0"/>
    <x v="1"/>
    <x v="3"/>
    <x v="3"/>
    <x v="1"/>
    <n v="0"/>
  </r>
  <r>
    <x v="0"/>
    <x v="0"/>
    <x v="1"/>
    <x v="1"/>
    <x v="4"/>
    <x v="0"/>
    <x v="1"/>
    <x v="3"/>
    <x v="3"/>
    <x v="1"/>
    <n v="0"/>
  </r>
  <r>
    <x v="0"/>
    <x v="0"/>
    <x v="1"/>
    <x v="1"/>
    <x v="5"/>
    <x v="0"/>
    <x v="1"/>
    <x v="3"/>
    <x v="3"/>
    <x v="1"/>
    <n v="0"/>
  </r>
  <r>
    <x v="0"/>
    <x v="0"/>
    <x v="2"/>
    <x v="0"/>
    <x v="6"/>
    <x v="0"/>
    <x v="1"/>
    <x v="0"/>
    <x v="0"/>
    <x v="0"/>
    <n v="0"/>
  </r>
  <r>
    <x v="0"/>
    <x v="0"/>
    <x v="2"/>
    <x v="0"/>
    <x v="5"/>
    <x v="0"/>
    <x v="1"/>
    <x v="0"/>
    <x v="0"/>
    <x v="0"/>
    <n v="0"/>
  </r>
  <r>
    <x v="0"/>
    <x v="0"/>
    <x v="2"/>
    <x v="0"/>
    <x v="9"/>
    <x v="0"/>
    <x v="1"/>
    <x v="0"/>
    <x v="0"/>
    <x v="0"/>
    <n v="0"/>
  </r>
  <r>
    <x v="0"/>
    <x v="0"/>
    <x v="2"/>
    <x v="0"/>
    <x v="0"/>
    <x v="0"/>
    <x v="1"/>
    <x v="0"/>
    <x v="0"/>
    <x v="0"/>
    <n v="0"/>
  </r>
  <r>
    <x v="0"/>
    <x v="0"/>
    <x v="2"/>
    <x v="0"/>
    <x v="1"/>
    <x v="0"/>
    <x v="1"/>
    <x v="0"/>
    <x v="0"/>
    <x v="0"/>
    <n v="0"/>
  </r>
  <r>
    <x v="0"/>
    <x v="0"/>
    <x v="2"/>
    <x v="0"/>
    <x v="4"/>
    <x v="0"/>
    <x v="1"/>
    <x v="0"/>
    <x v="0"/>
    <x v="0"/>
    <n v="0"/>
  </r>
  <r>
    <x v="0"/>
    <x v="0"/>
    <x v="2"/>
    <x v="0"/>
    <x v="6"/>
    <x v="0"/>
    <x v="1"/>
    <x v="0"/>
    <x v="1"/>
    <x v="0"/>
    <n v="0"/>
  </r>
  <r>
    <x v="0"/>
    <x v="0"/>
    <x v="2"/>
    <x v="0"/>
    <x v="0"/>
    <x v="0"/>
    <x v="1"/>
    <x v="0"/>
    <x v="1"/>
    <x v="0"/>
    <n v="0"/>
  </r>
  <r>
    <x v="0"/>
    <x v="0"/>
    <x v="2"/>
    <x v="0"/>
    <x v="1"/>
    <x v="0"/>
    <x v="1"/>
    <x v="0"/>
    <x v="1"/>
    <x v="0"/>
    <n v="0"/>
  </r>
  <r>
    <x v="0"/>
    <x v="0"/>
    <x v="2"/>
    <x v="0"/>
    <x v="9"/>
    <x v="0"/>
    <x v="1"/>
    <x v="0"/>
    <x v="1"/>
    <x v="0"/>
    <n v="0"/>
  </r>
  <r>
    <x v="0"/>
    <x v="0"/>
    <x v="2"/>
    <x v="0"/>
    <x v="5"/>
    <x v="0"/>
    <x v="1"/>
    <x v="0"/>
    <x v="1"/>
    <x v="0"/>
    <n v="0"/>
  </r>
  <r>
    <x v="0"/>
    <x v="0"/>
    <x v="2"/>
    <x v="0"/>
    <x v="4"/>
    <x v="0"/>
    <x v="1"/>
    <x v="0"/>
    <x v="1"/>
    <x v="0"/>
    <n v="0"/>
  </r>
  <r>
    <x v="0"/>
    <x v="0"/>
    <x v="2"/>
    <x v="0"/>
    <x v="6"/>
    <x v="0"/>
    <x v="1"/>
    <x v="0"/>
    <x v="2"/>
    <x v="0"/>
    <n v="0"/>
  </r>
  <r>
    <x v="0"/>
    <x v="0"/>
    <x v="2"/>
    <x v="0"/>
    <x v="1"/>
    <x v="0"/>
    <x v="1"/>
    <x v="0"/>
    <x v="2"/>
    <x v="0"/>
    <n v="0"/>
  </r>
  <r>
    <x v="0"/>
    <x v="0"/>
    <x v="2"/>
    <x v="0"/>
    <x v="5"/>
    <x v="0"/>
    <x v="1"/>
    <x v="0"/>
    <x v="2"/>
    <x v="0"/>
    <n v="0"/>
  </r>
  <r>
    <x v="0"/>
    <x v="0"/>
    <x v="2"/>
    <x v="0"/>
    <x v="0"/>
    <x v="0"/>
    <x v="1"/>
    <x v="0"/>
    <x v="2"/>
    <x v="0"/>
    <n v="0"/>
  </r>
  <r>
    <x v="0"/>
    <x v="0"/>
    <x v="2"/>
    <x v="0"/>
    <x v="9"/>
    <x v="0"/>
    <x v="1"/>
    <x v="0"/>
    <x v="2"/>
    <x v="0"/>
    <n v="0"/>
  </r>
  <r>
    <x v="0"/>
    <x v="0"/>
    <x v="2"/>
    <x v="0"/>
    <x v="4"/>
    <x v="0"/>
    <x v="1"/>
    <x v="0"/>
    <x v="2"/>
    <x v="0"/>
    <n v="0"/>
  </r>
  <r>
    <x v="0"/>
    <x v="0"/>
    <x v="2"/>
    <x v="0"/>
    <x v="1"/>
    <x v="0"/>
    <x v="1"/>
    <x v="1"/>
    <x v="0"/>
    <x v="0"/>
    <n v="2"/>
  </r>
  <r>
    <x v="0"/>
    <x v="0"/>
    <x v="2"/>
    <x v="0"/>
    <x v="6"/>
    <x v="0"/>
    <x v="1"/>
    <x v="1"/>
    <x v="0"/>
    <x v="0"/>
    <n v="3"/>
  </r>
  <r>
    <x v="0"/>
    <x v="0"/>
    <x v="2"/>
    <x v="0"/>
    <x v="4"/>
    <x v="0"/>
    <x v="1"/>
    <x v="1"/>
    <x v="0"/>
    <x v="0"/>
    <n v="2"/>
  </r>
  <r>
    <x v="0"/>
    <x v="0"/>
    <x v="2"/>
    <x v="0"/>
    <x v="0"/>
    <x v="0"/>
    <x v="1"/>
    <x v="1"/>
    <x v="0"/>
    <x v="0"/>
    <n v="2"/>
  </r>
  <r>
    <x v="0"/>
    <x v="0"/>
    <x v="2"/>
    <x v="0"/>
    <x v="5"/>
    <x v="0"/>
    <x v="1"/>
    <x v="1"/>
    <x v="0"/>
    <x v="0"/>
    <n v="0"/>
  </r>
  <r>
    <x v="0"/>
    <x v="0"/>
    <x v="2"/>
    <x v="0"/>
    <x v="9"/>
    <x v="0"/>
    <x v="1"/>
    <x v="1"/>
    <x v="0"/>
    <x v="0"/>
    <n v="0"/>
  </r>
  <r>
    <x v="0"/>
    <x v="0"/>
    <x v="2"/>
    <x v="0"/>
    <x v="1"/>
    <x v="0"/>
    <x v="1"/>
    <x v="1"/>
    <x v="1"/>
    <x v="0"/>
    <n v="0"/>
  </r>
  <r>
    <x v="0"/>
    <x v="0"/>
    <x v="2"/>
    <x v="0"/>
    <x v="5"/>
    <x v="0"/>
    <x v="1"/>
    <x v="1"/>
    <x v="1"/>
    <x v="0"/>
    <n v="0"/>
  </r>
  <r>
    <x v="0"/>
    <x v="0"/>
    <x v="2"/>
    <x v="0"/>
    <x v="4"/>
    <x v="0"/>
    <x v="1"/>
    <x v="1"/>
    <x v="1"/>
    <x v="0"/>
    <n v="0"/>
  </r>
  <r>
    <x v="0"/>
    <x v="0"/>
    <x v="2"/>
    <x v="0"/>
    <x v="6"/>
    <x v="0"/>
    <x v="1"/>
    <x v="1"/>
    <x v="1"/>
    <x v="0"/>
    <n v="0"/>
  </r>
  <r>
    <x v="0"/>
    <x v="0"/>
    <x v="2"/>
    <x v="0"/>
    <x v="0"/>
    <x v="0"/>
    <x v="1"/>
    <x v="1"/>
    <x v="1"/>
    <x v="0"/>
    <n v="0"/>
  </r>
  <r>
    <x v="0"/>
    <x v="0"/>
    <x v="2"/>
    <x v="0"/>
    <x v="9"/>
    <x v="0"/>
    <x v="1"/>
    <x v="1"/>
    <x v="1"/>
    <x v="0"/>
    <n v="0"/>
  </r>
  <r>
    <x v="0"/>
    <x v="0"/>
    <x v="2"/>
    <x v="0"/>
    <x v="0"/>
    <x v="0"/>
    <x v="1"/>
    <x v="1"/>
    <x v="2"/>
    <x v="0"/>
    <n v="0"/>
  </r>
  <r>
    <x v="0"/>
    <x v="0"/>
    <x v="2"/>
    <x v="0"/>
    <x v="5"/>
    <x v="0"/>
    <x v="1"/>
    <x v="1"/>
    <x v="2"/>
    <x v="0"/>
    <n v="0"/>
  </r>
  <r>
    <x v="0"/>
    <x v="0"/>
    <x v="2"/>
    <x v="0"/>
    <x v="9"/>
    <x v="0"/>
    <x v="1"/>
    <x v="1"/>
    <x v="2"/>
    <x v="0"/>
    <n v="0"/>
  </r>
  <r>
    <x v="0"/>
    <x v="0"/>
    <x v="2"/>
    <x v="0"/>
    <x v="6"/>
    <x v="0"/>
    <x v="1"/>
    <x v="1"/>
    <x v="2"/>
    <x v="0"/>
    <n v="0"/>
  </r>
  <r>
    <x v="0"/>
    <x v="0"/>
    <x v="2"/>
    <x v="0"/>
    <x v="4"/>
    <x v="0"/>
    <x v="1"/>
    <x v="1"/>
    <x v="2"/>
    <x v="0"/>
    <n v="0"/>
  </r>
  <r>
    <x v="0"/>
    <x v="0"/>
    <x v="2"/>
    <x v="0"/>
    <x v="1"/>
    <x v="0"/>
    <x v="1"/>
    <x v="1"/>
    <x v="2"/>
    <x v="0"/>
    <n v="0"/>
  </r>
  <r>
    <x v="0"/>
    <x v="0"/>
    <x v="2"/>
    <x v="0"/>
    <x v="4"/>
    <x v="0"/>
    <x v="1"/>
    <x v="2"/>
    <x v="0"/>
    <x v="0"/>
    <n v="5"/>
  </r>
  <r>
    <x v="0"/>
    <x v="0"/>
    <x v="2"/>
    <x v="0"/>
    <x v="5"/>
    <x v="0"/>
    <x v="1"/>
    <x v="2"/>
    <x v="0"/>
    <x v="0"/>
    <n v="5"/>
  </r>
  <r>
    <x v="0"/>
    <x v="0"/>
    <x v="2"/>
    <x v="0"/>
    <x v="6"/>
    <x v="0"/>
    <x v="1"/>
    <x v="2"/>
    <x v="0"/>
    <x v="0"/>
    <n v="6"/>
  </r>
  <r>
    <x v="0"/>
    <x v="0"/>
    <x v="2"/>
    <x v="0"/>
    <x v="1"/>
    <x v="0"/>
    <x v="1"/>
    <x v="2"/>
    <x v="0"/>
    <x v="0"/>
    <n v="9"/>
  </r>
  <r>
    <x v="0"/>
    <x v="0"/>
    <x v="2"/>
    <x v="0"/>
    <x v="0"/>
    <x v="0"/>
    <x v="1"/>
    <x v="2"/>
    <x v="0"/>
    <x v="0"/>
    <n v="7"/>
  </r>
  <r>
    <x v="0"/>
    <x v="0"/>
    <x v="2"/>
    <x v="0"/>
    <x v="9"/>
    <x v="0"/>
    <x v="1"/>
    <x v="2"/>
    <x v="0"/>
    <x v="0"/>
    <n v="6"/>
  </r>
  <r>
    <x v="0"/>
    <x v="0"/>
    <x v="2"/>
    <x v="0"/>
    <x v="1"/>
    <x v="0"/>
    <x v="1"/>
    <x v="2"/>
    <x v="1"/>
    <x v="0"/>
    <n v="0"/>
  </r>
  <r>
    <x v="0"/>
    <x v="0"/>
    <x v="2"/>
    <x v="0"/>
    <x v="0"/>
    <x v="0"/>
    <x v="1"/>
    <x v="2"/>
    <x v="1"/>
    <x v="0"/>
    <n v="0"/>
  </r>
  <r>
    <x v="0"/>
    <x v="0"/>
    <x v="2"/>
    <x v="0"/>
    <x v="4"/>
    <x v="0"/>
    <x v="1"/>
    <x v="2"/>
    <x v="1"/>
    <x v="0"/>
    <n v="0"/>
  </r>
  <r>
    <x v="0"/>
    <x v="0"/>
    <x v="2"/>
    <x v="0"/>
    <x v="5"/>
    <x v="0"/>
    <x v="1"/>
    <x v="2"/>
    <x v="1"/>
    <x v="0"/>
    <n v="0"/>
  </r>
  <r>
    <x v="0"/>
    <x v="0"/>
    <x v="2"/>
    <x v="0"/>
    <x v="9"/>
    <x v="0"/>
    <x v="1"/>
    <x v="2"/>
    <x v="1"/>
    <x v="0"/>
    <n v="0"/>
  </r>
  <r>
    <x v="0"/>
    <x v="0"/>
    <x v="2"/>
    <x v="0"/>
    <x v="6"/>
    <x v="0"/>
    <x v="1"/>
    <x v="2"/>
    <x v="1"/>
    <x v="0"/>
    <n v="0"/>
  </r>
  <r>
    <x v="0"/>
    <x v="0"/>
    <x v="2"/>
    <x v="0"/>
    <x v="9"/>
    <x v="0"/>
    <x v="1"/>
    <x v="2"/>
    <x v="2"/>
    <x v="0"/>
    <n v="0"/>
  </r>
  <r>
    <x v="0"/>
    <x v="0"/>
    <x v="2"/>
    <x v="0"/>
    <x v="6"/>
    <x v="0"/>
    <x v="1"/>
    <x v="2"/>
    <x v="2"/>
    <x v="0"/>
    <n v="0"/>
  </r>
  <r>
    <x v="0"/>
    <x v="0"/>
    <x v="2"/>
    <x v="0"/>
    <x v="1"/>
    <x v="0"/>
    <x v="1"/>
    <x v="2"/>
    <x v="2"/>
    <x v="0"/>
    <n v="0"/>
  </r>
  <r>
    <x v="0"/>
    <x v="0"/>
    <x v="2"/>
    <x v="0"/>
    <x v="5"/>
    <x v="0"/>
    <x v="1"/>
    <x v="2"/>
    <x v="2"/>
    <x v="0"/>
    <n v="0"/>
  </r>
  <r>
    <x v="0"/>
    <x v="0"/>
    <x v="2"/>
    <x v="0"/>
    <x v="4"/>
    <x v="0"/>
    <x v="1"/>
    <x v="2"/>
    <x v="2"/>
    <x v="0"/>
    <n v="0"/>
  </r>
  <r>
    <x v="0"/>
    <x v="0"/>
    <x v="2"/>
    <x v="0"/>
    <x v="0"/>
    <x v="0"/>
    <x v="1"/>
    <x v="2"/>
    <x v="2"/>
    <x v="0"/>
    <n v="1"/>
  </r>
  <r>
    <x v="0"/>
    <x v="0"/>
    <x v="2"/>
    <x v="0"/>
    <x v="1"/>
    <x v="0"/>
    <x v="1"/>
    <x v="3"/>
    <x v="3"/>
    <x v="1"/>
    <n v="0"/>
  </r>
  <r>
    <x v="0"/>
    <x v="0"/>
    <x v="2"/>
    <x v="0"/>
    <x v="4"/>
    <x v="0"/>
    <x v="1"/>
    <x v="3"/>
    <x v="3"/>
    <x v="1"/>
    <n v="0"/>
  </r>
  <r>
    <x v="0"/>
    <x v="0"/>
    <x v="2"/>
    <x v="0"/>
    <x v="0"/>
    <x v="0"/>
    <x v="1"/>
    <x v="3"/>
    <x v="3"/>
    <x v="1"/>
    <n v="0"/>
  </r>
  <r>
    <x v="0"/>
    <x v="0"/>
    <x v="2"/>
    <x v="0"/>
    <x v="6"/>
    <x v="0"/>
    <x v="1"/>
    <x v="3"/>
    <x v="3"/>
    <x v="1"/>
    <n v="0"/>
  </r>
  <r>
    <x v="0"/>
    <x v="0"/>
    <x v="2"/>
    <x v="0"/>
    <x v="9"/>
    <x v="0"/>
    <x v="1"/>
    <x v="3"/>
    <x v="3"/>
    <x v="1"/>
    <n v="0"/>
  </r>
  <r>
    <x v="0"/>
    <x v="0"/>
    <x v="2"/>
    <x v="0"/>
    <x v="5"/>
    <x v="0"/>
    <x v="1"/>
    <x v="3"/>
    <x v="3"/>
    <x v="1"/>
    <n v="0"/>
  </r>
  <r>
    <x v="0"/>
    <x v="0"/>
    <x v="0"/>
    <x v="0"/>
    <x v="6"/>
    <x v="0"/>
    <x v="2"/>
    <x v="0"/>
    <x v="0"/>
    <x v="0"/>
    <n v="0"/>
  </r>
  <r>
    <x v="0"/>
    <x v="0"/>
    <x v="0"/>
    <x v="0"/>
    <x v="5"/>
    <x v="0"/>
    <x v="2"/>
    <x v="0"/>
    <x v="0"/>
    <x v="0"/>
    <n v="0"/>
  </r>
  <r>
    <x v="0"/>
    <x v="0"/>
    <x v="0"/>
    <x v="0"/>
    <x v="0"/>
    <x v="0"/>
    <x v="2"/>
    <x v="0"/>
    <x v="0"/>
    <x v="0"/>
    <n v="0"/>
  </r>
  <r>
    <x v="0"/>
    <x v="0"/>
    <x v="0"/>
    <x v="1"/>
    <x v="10"/>
    <x v="0"/>
    <x v="2"/>
    <x v="0"/>
    <x v="0"/>
    <x v="0"/>
    <n v="0"/>
  </r>
  <r>
    <x v="0"/>
    <x v="0"/>
    <x v="0"/>
    <x v="0"/>
    <x v="1"/>
    <x v="0"/>
    <x v="2"/>
    <x v="0"/>
    <x v="0"/>
    <x v="0"/>
    <n v="0"/>
  </r>
  <r>
    <x v="0"/>
    <x v="0"/>
    <x v="0"/>
    <x v="1"/>
    <x v="2"/>
    <x v="0"/>
    <x v="2"/>
    <x v="0"/>
    <x v="0"/>
    <x v="0"/>
    <n v="0"/>
  </r>
  <r>
    <x v="0"/>
    <x v="0"/>
    <x v="0"/>
    <x v="0"/>
    <x v="4"/>
    <x v="0"/>
    <x v="2"/>
    <x v="0"/>
    <x v="0"/>
    <x v="0"/>
    <n v="0"/>
  </r>
  <r>
    <x v="0"/>
    <x v="0"/>
    <x v="0"/>
    <x v="2"/>
    <x v="7"/>
    <x v="0"/>
    <x v="2"/>
    <x v="0"/>
    <x v="0"/>
    <x v="0"/>
    <n v="0"/>
  </r>
  <r>
    <x v="0"/>
    <x v="0"/>
    <x v="0"/>
    <x v="1"/>
    <x v="5"/>
    <x v="0"/>
    <x v="2"/>
    <x v="0"/>
    <x v="0"/>
    <x v="0"/>
    <n v="0"/>
  </r>
  <r>
    <x v="0"/>
    <x v="0"/>
    <x v="0"/>
    <x v="1"/>
    <x v="3"/>
    <x v="0"/>
    <x v="2"/>
    <x v="0"/>
    <x v="0"/>
    <x v="0"/>
    <n v="0"/>
  </r>
  <r>
    <x v="0"/>
    <x v="0"/>
    <x v="0"/>
    <x v="1"/>
    <x v="4"/>
    <x v="0"/>
    <x v="2"/>
    <x v="0"/>
    <x v="0"/>
    <x v="0"/>
    <n v="0"/>
  </r>
  <r>
    <x v="0"/>
    <x v="0"/>
    <x v="0"/>
    <x v="1"/>
    <x v="1"/>
    <x v="0"/>
    <x v="2"/>
    <x v="0"/>
    <x v="0"/>
    <x v="0"/>
    <n v="0"/>
  </r>
  <r>
    <x v="0"/>
    <x v="0"/>
    <x v="0"/>
    <x v="1"/>
    <x v="0"/>
    <x v="0"/>
    <x v="2"/>
    <x v="0"/>
    <x v="0"/>
    <x v="0"/>
    <n v="0"/>
  </r>
  <r>
    <x v="0"/>
    <x v="0"/>
    <x v="0"/>
    <x v="0"/>
    <x v="6"/>
    <x v="0"/>
    <x v="2"/>
    <x v="0"/>
    <x v="1"/>
    <x v="0"/>
    <n v="0"/>
  </r>
  <r>
    <x v="0"/>
    <x v="0"/>
    <x v="0"/>
    <x v="1"/>
    <x v="0"/>
    <x v="0"/>
    <x v="2"/>
    <x v="0"/>
    <x v="1"/>
    <x v="0"/>
    <n v="0"/>
  </r>
  <r>
    <x v="0"/>
    <x v="0"/>
    <x v="0"/>
    <x v="0"/>
    <x v="4"/>
    <x v="0"/>
    <x v="2"/>
    <x v="0"/>
    <x v="1"/>
    <x v="0"/>
    <n v="0"/>
  </r>
  <r>
    <x v="0"/>
    <x v="0"/>
    <x v="0"/>
    <x v="0"/>
    <x v="1"/>
    <x v="0"/>
    <x v="2"/>
    <x v="0"/>
    <x v="1"/>
    <x v="0"/>
    <n v="0"/>
  </r>
  <r>
    <x v="0"/>
    <x v="0"/>
    <x v="0"/>
    <x v="1"/>
    <x v="4"/>
    <x v="0"/>
    <x v="2"/>
    <x v="0"/>
    <x v="1"/>
    <x v="0"/>
    <n v="0"/>
  </r>
  <r>
    <x v="0"/>
    <x v="0"/>
    <x v="0"/>
    <x v="1"/>
    <x v="3"/>
    <x v="0"/>
    <x v="2"/>
    <x v="0"/>
    <x v="1"/>
    <x v="0"/>
    <n v="0"/>
  </r>
  <r>
    <x v="0"/>
    <x v="0"/>
    <x v="0"/>
    <x v="0"/>
    <x v="0"/>
    <x v="0"/>
    <x v="2"/>
    <x v="0"/>
    <x v="1"/>
    <x v="0"/>
    <n v="0"/>
  </r>
  <r>
    <x v="0"/>
    <x v="0"/>
    <x v="0"/>
    <x v="1"/>
    <x v="10"/>
    <x v="0"/>
    <x v="2"/>
    <x v="0"/>
    <x v="1"/>
    <x v="0"/>
    <n v="0"/>
  </r>
  <r>
    <x v="0"/>
    <x v="0"/>
    <x v="0"/>
    <x v="0"/>
    <x v="5"/>
    <x v="0"/>
    <x v="2"/>
    <x v="0"/>
    <x v="1"/>
    <x v="0"/>
    <n v="0"/>
  </r>
  <r>
    <x v="0"/>
    <x v="0"/>
    <x v="0"/>
    <x v="2"/>
    <x v="7"/>
    <x v="0"/>
    <x v="2"/>
    <x v="0"/>
    <x v="1"/>
    <x v="0"/>
    <n v="0"/>
  </r>
  <r>
    <x v="0"/>
    <x v="0"/>
    <x v="0"/>
    <x v="1"/>
    <x v="2"/>
    <x v="0"/>
    <x v="2"/>
    <x v="0"/>
    <x v="1"/>
    <x v="0"/>
    <n v="0"/>
  </r>
  <r>
    <x v="0"/>
    <x v="0"/>
    <x v="0"/>
    <x v="1"/>
    <x v="1"/>
    <x v="0"/>
    <x v="2"/>
    <x v="0"/>
    <x v="1"/>
    <x v="0"/>
    <n v="0"/>
  </r>
  <r>
    <x v="0"/>
    <x v="0"/>
    <x v="0"/>
    <x v="1"/>
    <x v="5"/>
    <x v="0"/>
    <x v="2"/>
    <x v="0"/>
    <x v="1"/>
    <x v="0"/>
    <n v="0"/>
  </r>
  <r>
    <x v="0"/>
    <x v="0"/>
    <x v="0"/>
    <x v="1"/>
    <x v="10"/>
    <x v="0"/>
    <x v="2"/>
    <x v="0"/>
    <x v="2"/>
    <x v="0"/>
    <n v="0"/>
  </r>
  <r>
    <x v="0"/>
    <x v="0"/>
    <x v="0"/>
    <x v="2"/>
    <x v="7"/>
    <x v="0"/>
    <x v="2"/>
    <x v="0"/>
    <x v="2"/>
    <x v="0"/>
    <n v="0"/>
  </r>
  <r>
    <x v="0"/>
    <x v="0"/>
    <x v="0"/>
    <x v="1"/>
    <x v="3"/>
    <x v="0"/>
    <x v="2"/>
    <x v="0"/>
    <x v="2"/>
    <x v="0"/>
    <n v="0"/>
  </r>
  <r>
    <x v="0"/>
    <x v="0"/>
    <x v="0"/>
    <x v="0"/>
    <x v="0"/>
    <x v="0"/>
    <x v="2"/>
    <x v="0"/>
    <x v="2"/>
    <x v="0"/>
    <n v="0"/>
  </r>
  <r>
    <x v="0"/>
    <x v="0"/>
    <x v="0"/>
    <x v="1"/>
    <x v="5"/>
    <x v="0"/>
    <x v="2"/>
    <x v="0"/>
    <x v="2"/>
    <x v="0"/>
    <n v="0"/>
  </r>
  <r>
    <x v="0"/>
    <x v="0"/>
    <x v="0"/>
    <x v="0"/>
    <x v="6"/>
    <x v="0"/>
    <x v="2"/>
    <x v="0"/>
    <x v="2"/>
    <x v="0"/>
    <n v="0"/>
  </r>
  <r>
    <x v="0"/>
    <x v="0"/>
    <x v="0"/>
    <x v="0"/>
    <x v="5"/>
    <x v="0"/>
    <x v="2"/>
    <x v="0"/>
    <x v="2"/>
    <x v="0"/>
    <n v="0"/>
  </r>
  <r>
    <x v="0"/>
    <x v="0"/>
    <x v="0"/>
    <x v="1"/>
    <x v="0"/>
    <x v="0"/>
    <x v="2"/>
    <x v="0"/>
    <x v="2"/>
    <x v="0"/>
    <n v="0"/>
  </r>
  <r>
    <x v="0"/>
    <x v="0"/>
    <x v="0"/>
    <x v="1"/>
    <x v="2"/>
    <x v="0"/>
    <x v="2"/>
    <x v="0"/>
    <x v="2"/>
    <x v="0"/>
    <n v="0"/>
  </r>
  <r>
    <x v="0"/>
    <x v="0"/>
    <x v="0"/>
    <x v="1"/>
    <x v="1"/>
    <x v="0"/>
    <x v="2"/>
    <x v="0"/>
    <x v="2"/>
    <x v="0"/>
    <n v="0"/>
  </r>
  <r>
    <x v="0"/>
    <x v="0"/>
    <x v="0"/>
    <x v="1"/>
    <x v="4"/>
    <x v="0"/>
    <x v="2"/>
    <x v="0"/>
    <x v="2"/>
    <x v="0"/>
    <n v="0"/>
  </r>
  <r>
    <x v="0"/>
    <x v="0"/>
    <x v="0"/>
    <x v="0"/>
    <x v="4"/>
    <x v="0"/>
    <x v="2"/>
    <x v="0"/>
    <x v="2"/>
    <x v="0"/>
    <n v="0"/>
  </r>
  <r>
    <x v="0"/>
    <x v="0"/>
    <x v="0"/>
    <x v="0"/>
    <x v="1"/>
    <x v="0"/>
    <x v="2"/>
    <x v="0"/>
    <x v="2"/>
    <x v="0"/>
    <n v="0"/>
  </r>
  <r>
    <x v="0"/>
    <x v="0"/>
    <x v="0"/>
    <x v="0"/>
    <x v="0"/>
    <x v="0"/>
    <x v="2"/>
    <x v="1"/>
    <x v="0"/>
    <x v="0"/>
    <n v="1"/>
  </r>
  <r>
    <x v="0"/>
    <x v="0"/>
    <x v="0"/>
    <x v="1"/>
    <x v="1"/>
    <x v="0"/>
    <x v="2"/>
    <x v="1"/>
    <x v="0"/>
    <x v="0"/>
    <n v="2"/>
  </r>
  <r>
    <x v="0"/>
    <x v="0"/>
    <x v="0"/>
    <x v="1"/>
    <x v="5"/>
    <x v="0"/>
    <x v="2"/>
    <x v="1"/>
    <x v="0"/>
    <x v="0"/>
    <n v="1"/>
  </r>
  <r>
    <x v="0"/>
    <x v="0"/>
    <x v="0"/>
    <x v="1"/>
    <x v="2"/>
    <x v="0"/>
    <x v="2"/>
    <x v="1"/>
    <x v="0"/>
    <x v="0"/>
    <n v="6"/>
  </r>
  <r>
    <x v="0"/>
    <x v="0"/>
    <x v="0"/>
    <x v="1"/>
    <x v="3"/>
    <x v="0"/>
    <x v="2"/>
    <x v="1"/>
    <x v="0"/>
    <x v="0"/>
    <n v="0"/>
  </r>
  <r>
    <x v="0"/>
    <x v="0"/>
    <x v="0"/>
    <x v="0"/>
    <x v="6"/>
    <x v="0"/>
    <x v="2"/>
    <x v="1"/>
    <x v="0"/>
    <x v="0"/>
    <n v="0"/>
  </r>
  <r>
    <x v="0"/>
    <x v="0"/>
    <x v="0"/>
    <x v="1"/>
    <x v="4"/>
    <x v="0"/>
    <x v="2"/>
    <x v="1"/>
    <x v="0"/>
    <x v="0"/>
    <n v="3"/>
  </r>
  <r>
    <x v="0"/>
    <x v="0"/>
    <x v="0"/>
    <x v="1"/>
    <x v="10"/>
    <x v="0"/>
    <x v="2"/>
    <x v="1"/>
    <x v="0"/>
    <x v="0"/>
    <n v="1"/>
  </r>
  <r>
    <x v="0"/>
    <x v="0"/>
    <x v="0"/>
    <x v="0"/>
    <x v="4"/>
    <x v="0"/>
    <x v="2"/>
    <x v="1"/>
    <x v="0"/>
    <x v="0"/>
    <n v="2"/>
  </r>
  <r>
    <x v="0"/>
    <x v="0"/>
    <x v="0"/>
    <x v="1"/>
    <x v="0"/>
    <x v="0"/>
    <x v="2"/>
    <x v="1"/>
    <x v="0"/>
    <x v="0"/>
    <n v="4"/>
  </r>
  <r>
    <x v="0"/>
    <x v="0"/>
    <x v="0"/>
    <x v="2"/>
    <x v="7"/>
    <x v="0"/>
    <x v="2"/>
    <x v="1"/>
    <x v="0"/>
    <x v="0"/>
    <n v="6"/>
  </r>
  <r>
    <x v="0"/>
    <x v="0"/>
    <x v="0"/>
    <x v="0"/>
    <x v="1"/>
    <x v="0"/>
    <x v="2"/>
    <x v="1"/>
    <x v="0"/>
    <x v="0"/>
    <n v="0"/>
  </r>
  <r>
    <x v="0"/>
    <x v="0"/>
    <x v="0"/>
    <x v="0"/>
    <x v="5"/>
    <x v="0"/>
    <x v="2"/>
    <x v="1"/>
    <x v="0"/>
    <x v="0"/>
    <n v="1"/>
  </r>
  <r>
    <x v="0"/>
    <x v="0"/>
    <x v="0"/>
    <x v="0"/>
    <x v="4"/>
    <x v="0"/>
    <x v="2"/>
    <x v="1"/>
    <x v="1"/>
    <x v="0"/>
    <n v="0"/>
  </r>
  <r>
    <x v="0"/>
    <x v="0"/>
    <x v="0"/>
    <x v="0"/>
    <x v="0"/>
    <x v="0"/>
    <x v="2"/>
    <x v="1"/>
    <x v="1"/>
    <x v="0"/>
    <n v="0"/>
  </r>
  <r>
    <x v="0"/>
    <x v="0"/>
    <x v="0"/>
    <x v="1"/>
    <x v="3"/>
    <x v="0"/>
    <x v="2"/>
    <x v="1"/>
    <x v="1"/>
    <x v="0"/>
    <n v="0"/>
  </r>
  <r>
    <x v="0"/>
    <x v="0"/>
    <x v="0"/>
    <x v="1"/>
    <x v="4"/>
    <x v="0"/>
    <x v="2"/>
    <x v="1"/>
    <x v="1"/>
    <x v="0"/>
    <n v="0"/>
  </r>
  <r>
    <x v="0"/>
    <x v="0"/>
    <x v="0"/>
    <x v="2"/>
    <x v="7"/>
    <x v="0"/>
    <x v="2"/>
    <x v="1"/>
    <x v="1"/>
    <x v="0"/>
    <n v="0"/>
  </r>
  <r>
    <x v="0"/>
    <x v="0"/>
    <x v="0"/>
    <x v="1"/>
    <x v="10"/>
    <x v="0"/>
    <x v="2"/>
    <x v="1"/>
    <x v="1"/>
    <x v="0"/>
    <n v="0"/>
  </r>
  <r>
    <x v="0"/>
    <x v="0"/>
    <x v="0"/>
    <x v="1"/>
    <x v="1"/>
    <x v="0"/>
    <x v="2"/>
    <x v="1"/>
    <x v="1"/>
    <x v="0"/>
    <n v="0"/>
  </r>
  <r>
    <x v="0"/>
    <x v="0"/>
    <x v="0"/>
    <x v="1"/>
    <x v="2"/>
    <x v="0"/>
    <x v="2"/>
    <x v="1"/>
    <x v="1"/>
    <x v="0"/>
    <n v="0"/>
  </r>
  <r>
    <x v="0"/>
    <x v="0"/>
    <x v="0"/>
    <x v="1"/>
    <x v="5"/>
    <x v="0"/>
    <x v="2"/>
    <x v="1"/>
    <x v="1"/>
    <x v="0"/>
    <n v="0"/>
  </r>
  <r>
    <x v="0"/>
    <x v="0"/>
    <x v="0"/>
    <x v="0"/>
    <x v="6"/>
    <x v="0"/>
    <x v="2"/>
    <x v="1"/>
    <x v="1"/>
    <x v="0"/>
    <n v="0"/>
  </r>
  <r>
    <x v="0"/>
    <x v="0"/>
    <x v="0"/>
    <x v="0"/>
    <x v="1"/>
    <x v="0"/>
    <x v="2"/>
    <x v="1"/>
    <x v="1"/>
    <x v="0"/>
    <n v="0"/>
  </r>
  <r>
    <x v="0"/>
    <x v="0"/>
    <x v="0"/>
    <x v="1"/>
    <x v="0"/>
    <x v="0"/>
    <x v="2"/>
    <x v="1"/>
    <x v="1"/>
    <x v="0"/>
    <n v="0"/>
  </r>
  <r>
    <x v="0"/>
    <x v="0"/>
    <x v="0"/>
    <x v="0"/>
    <x v="5"/>
    <x v="0"/>
    <x v="2"/>
    <x v="1"/>
    <x v="1"/>
    <x v="0"/>
    <n v="0"/>
  </r>
  <r>
    <x v="0"/>
    <x v="0"/>
    <x v="0"/>
    <x v="1"/>
    <x v="2"/>
    <x v="0"/>
    <x v="2"/>
    <x v="1"/>
    <x v="2"/>
    <x v="0"/>
    <n v="0"/>
  </r>
  <r>
    <x v="0"/>
    <x v="0"/>
    <x v="0"/>
    <x v="0"/>
    <x v="6"/>
    <x v="0"/>
    <x v="2"/>
    <x v="1"/>
    <x v="2"/>
    <x v="0"/>
    <n v="0"/>
  </r>
  <r>
    <x v="0"/>
    <x v="0"/>
    <x v="0"/>
    <x v="1"/>
    <x v="4"/>
    <x v="0"/>
    <x v="2"/>
    <x v="1"/>
    <x v="2"/>
    <x v="0"/>
    <n v="0"/>
  </r>
  <r>
    <x v="0"/>
    <x v="0"/>
    <x v="0"/>
    <x v="1"/>
    <x v="3"/>
    <x v="0"/>
    <x v="2"/>
    <x v="1"/>
    <x v="2"/>
    <x v="0"/>
    <n v="0"/>
  </r>
  <r>
    <x v="0"/>
    <x v="0"/>
    <x v="0"/>
    <x v="0"/>
    <x v="4"/>
    <x v="0"/>
    <x v="2"/>
    <x v="1"/>
    <x v="2"/>
    <x v="0"/>
    <n v="0"/>
  </r>
  <r>
    <x v="0"/>
    <x v="0"/>
    <x v="0"/>
    <x v="1"/>
    <x v="1"/>
    <x v="0"/>
    <x v="2"/>
    <x v="1"/>
    <x v="2"/>
    <x v="0"/>
    <n v="0"/>
  </r>
  <r>
    <x v="0"/>
    <x v="0"/>
    <x v="0"/>
    <x v="1"/>
    <x v="5"/>
    <x v="0"/>
    <x v="2"/>
    <x v="1"/>
    <x v="2"/>
    <x v="0"/>
    <n v="0"/>
  </r>
  <r>
    <x v="0"/>
    <x v="0"/>
    <x v="0"/>
    <x v="2"/>
    <x v="7"/>
    <x v="0"/>
    <x v="2"/>
    <x v="1"/>
    <x v="2"/>
    <x v="0"/>
    <n v="1"/>
  </r>
  <r>
    <x v="0"/>
    <x v="0"/>
    <x v="0"/>
    <x v="0"/>
    <x v="0"/>
    <x v="0"/>
    <x v="2"/>
    <x v="1"/>
    <x v="2"/>
    <x v="0"/>
    <n v="0"/>
  </r>
  <r>
    <x v="0"/>
    <x v="0"/>
    <x v="0"/>
    <x v="1"/>
    <x v="0"/>
    <x v="0"/>
    <x v="2"/>
    <x v="1"/>
    <x v="2"/>
    <x v="0"/>
    <n v="0"/>
  </r>
  <r>
    <x v="0"/>
    <x v="0"/>
    <x v="0"/>
    <x v="0"/>
    <x v="1"/>
    <x v="0"/>
    <x v="2"/>
    <x v="1"/>
    <x v="2"/>
    <x v="0"/>
    <n v="0"/>
  </r>
  <r>
    <x v="0"/>
    <x v="0"/>
    <x v="0"/>
    <x v="1"/>
    <x v="10"/>
    <x v="0"/>
    <x v="2"/>
    <x v="1"/>
    <x v="2"/>
    <x v="0"/>
    <n v="0"/>
  </r>
  <r>
    <x v="0"/>
    <x v="0"/>
    <x v="0"/>
    <x v="0"/>
    <x v="5"/>
    <x v="0"/>
    <x v="2"/>
    <x v="1"/>
    <x v="2"/>
    <x v="0"/>
    <n v="0"/>
  </r>
  <r>
    <x v="0"/>
    <x v="0"/>
    <x v="0"/>
    <x v="1"/>
    <x v="10"/>
    <x v="0"/>
    <x v="2"/>
    <x v="2"/>
    <x v="0"/>
    <x v="0"/>
    <n v="0"/>
  </r>
  <r>
    <x v="0"/>
    <x v="0"/>
    <x v="0"/>
    <x v="0"/>
    <x v="0"/>
    <x v="0"/>
    <x v="2"/>
    <x v="2"/>
    <x v="0"/>
    <x v="0"/>
    <n v="3"/>
  </r>
  <r>
    <x v="0"/>
    <x v="0"/>
    <x v="0"/>
    <x v="0"/>
    <x v="4"/>
    <x v="0"/>
    <x v="2"/>
    <x v="2"/>
    <x v="0"/>
    <x v="0"/>
    <n v="1"/>
  </r>
  <r>
    <x v="0"/>
    <x v="0"/>
    <x v="0"/>
    <x v="0"/>
    <x v="1"/>
    <x v="0"/>
    <x v="2"/>
    <x v="2"/>
    <x v="0"/>
    <x v="0"/>
    <n v="1"/>
  </r>
  <r>
    <x v="0"/>
    <x v="0"/>
    <x v="0"/>
    <x v="2"/>
    <x v="7"/>
    <x v="0"/>
    <x v="2"/>
    <x v="2"/>
    <x v="0"/>
    <x v="0"/>
    <n v="23"/>
  </r>
  <r>
    <x v="0"/>
    <x v="0"/>
    <x v="0"/>
    <x v="1"/>
    <x v="5"/>
    <x v="0"/>
    <x v="2"/>
    <x v="2"/>
    <x v="0"/>
    <x v="0"/>
    <n v="16"/>
  </r>
  <r>
    <x v="0"/>
    <x v="0"/>
    <x v="0"/>
    <x v="0"/>
    <x v="5"/>
    <x v="0"/>
    <x v="2"/>
    <x v="2"/>
    <x v="0"/>
    <x v="0"/>
    <n v="5"/>
  </r>
  <r>
    <x v="0"/>
    <x v="0"/>
    <x v="0"/>
    <x v="1"/>
    <x v="2"/>
    <x v="0"/>
    <x v="2"/>
    <x v="2"/>
    <x v="0"/>
    <x v="0"/>
    <n v="16"/>
  </r>
  <r>
    <x v="0"/>
    <x v="0"/>
    <x v="0"/>
    <x v="1"/>
    <x v="1"/>
    <x v="0"/>
    <x v="2"/>
    <x v="2"/>
    <x v="0"/>
    <x v="0"/>
    <n v="18"/>
  </r>
  <r>
    <x v="0"/>
    <x v="0"/>
    <x v="0"/>
    <x v="1"/>
    <x v="4"/>
    <x v="0"/>
    <x v="2"/>
    <x v="2"/>
    <x v="0"/>
    <x v="0"/>
    <n v="26"/>
  </r>
  <r>
    <x v="0"/>
    <x v="0"/>
    <x v="0"/>
    <x v="0"/>
    <x v="6"/>
    <x v="0"/>
    <x v="2"/>
    <x v="2"/>
    <x v="0"/>
    <x v="0"/>
    <n v="3"/>
  </r>
  <r>
    <x v="0"/>
    <x v="0"/>
    <x v="0"/>
    <x v="1"/>
    <x v="0"/>
    <x v="0"/>
    <x v="2"/>
    <x v="2"/>
    <x v="0"/>
    <x v="0"/>
    <n v="20"/>
  </r>
  <r>
    <x v="0"/>
    <x v="0"/>
    <x v="0"/>
    <x v="1"/>
    <x v="3"/>
    <x v="0"/>
    <x v="2"/>
    <x v="2"/>
    <x v="0"/>
    <x v="0"/>
    <n v="14"/>
  </r>
  <r>
    <x v="0"/>
    <x v="0"/>
    <x v="0"/>
    <x v="0"/>
    <x v="4"/>
    <x v="0"/>
    <x v="2"/>
    <x v="2"/>
    <x v="1"/>
    <x v="0"/>
    <n v="0"/>
  </r>
  <r>
    <x v="0"/>
    <x v="0"/>
    <x v="0"/>
    <x v="1"/>
    <x v="2"/>
    <x v="0"/>
    <x v="2"/>
    <x v="2"/>
    <x v="1"/>
    <x v="0"/>
    <n v="0"/>
  </r>
  <r>
    <x v="0"/>
    <x v="0"/>
    <x v="0"/>
    <x v="1"/>
    <x v="1"/>
    <x v="0"/>
    <x v="2"/>
    <x v="2"/>
    <x v="1"/>
    <x v="0"/>
    <n v="0"/>
  </r>
  <r>
    <x v="0"/>
    <x v="0"/>
    <x v="0"/>
    <x v="1"/>
    <x v="4"/>
    <x v="0"/>
    <x v="2"/>
    <x v="2"/>
    <x v="1"/>
    <x v="0"/>
    <n v="0"/>
  </r>
  <r>
    <x v="0"/>
    <x v="0"/>
    <x v="0"/>
    <x v="0"/>
    <x v="1"/>
    <x v="0"/>
    <x v="2"/>
    <x v="2"/>
    <x v="1"/>
    <x v="0"/>
    <n v="0"/>
  </r>
  <r>
    <x v="0"/>
    <x v="0"/>
    <x v="0"/>
    <x v="1"/>
    <x v="0"/>
    <x v="0"/>
    <x v="2"/>
    <x v="2"/>
    <x v="1"/>
    <x v="0"/>
    <n v="0"/>
  </r>
  <r>
    <x v="0"/>
    <x v="0"/>
    <x v="0"/>
    <x v="0"/>
    <x v="5"/>
    <x v="0"/>
    <x v="2"/>
    <x v="2"/>
    <x v="1"/>
    <x v="0"/>
    <n v="0"/>
  </r>
  <r>
    <x v="0"/>
    <x v="0"/>
    <x v="0"/>
    <x v="1"/>
    <x v="5"/>
    <x v="0"/>
    <x v="2"/>
    <x v="2"/>
    <x v="1"/>
    <x v="0"/>
    <n v="0"/>
  </r>
  <r>
    <x v="0"/>
    <x v="0"/>
    <x v="0"/>
    <x v="1"/>
    <x v="3"/>
    <x v="0"/>
    <x v="2"/>
    <x v="2"/>
    <x v="1"/>
    <x v="0"/>
    <n v="0"/>
  </r>
  <r>
    <x v="0"/>
    <x v="0"/>
    <x v="0"/>
    <x v="2"/>
    <x v="7"/>
    <x v="0"/>
    <x v="2"/>
    <x v="2"/>
    <x v="1"/>
    <x v="0"/>
    <n v="0"/>
  </r>
  <r>
    <x v="0"/>
    <x v="0"/>
    <x v="0"/>
    <x v="1"/>
    <x v="10"/>
    <x v="0"/>
    <x v="2"/>
    <x v="2"/>
    <x v="1"/>
    <x v="0"/>
    <n v="0"/>
  </r>
  <r>
    <x v="0"/>
    <x v="0"/>
    <x v="0"/>
    <x v="0"/>
    <x v="0"/>
    <x v="0"/>
    <x v="2"/>
    <x v="2"/>
    <x v="1"/>
    <x v="0"/>
    <n v="0"/>
  </r>
  <r>
    <x v="0"/>
    <x v="0"/>
    <x v="0"/>
    <x v="0"/>
    <x v="6"/>
    <x v="0"/>
    <x v="2"/>
    <x v="2"/>
    <x v="1"/>
    <x v="0"/>
    <n v="0"/>
  </r>
  <r>
    <x v="0"/>
    <x v="0"/>
    <x v="0"/>
    <x v="0"/>
    <x v="4"/>
    <x v="0"/>
    <x v="2"/>
    <x v="2"/>
    <x v="2"/>
    <x v="0"/>
    <n v="0"/>
  </r>
  <r>
    <x v="0"/>
    <x v="0"/>
    <x v="0"/>
    <x v="0"/>
    <x v="5"/>
    <x v="0"/>
    <x v="2"/>
    <x v="2"/>
    <x v="2"/>
    <x v="0"/>
    <n v="0"/>
  </r>
  <r>
    <x v="0"/>
    <x v="0"/>
    <x v="0"/>
    <x v="0"/>
    <x v="0"/>
    <x v="0"/>
    <x v="2"/>
    <x v="2"/>
    <x v="2"/>
    <x v="0"/>
    <n v="1"/>
  </r>
  <r>
    <x v="0"/>
    <x v="0"/>
    <x v="0"/>
    <x v="1"/>
    <x v="1"/>
    <x v="0"/>
    <x v="2"/>
    <x v="2"/>
    <x v="2"/>
    <x v="0"/>
    <n v="0"/>
  </r>
  <r>
    <x v="0"/>
    <x v="0"/>
    <x v="0"/>
    <x v="0"/>
    <x v="6"/>
    <x v="0"/>
    <x v="2"/>
    <x v="2"/>
    <x v="2"/>
    <x v="0"/>
    <n v="0"/>
  </r>
  <r>
    <x v="0"/>
    <x v="0"/>
    <x v="0"/>
    <x v="1"/>
    <x v="3"/>
    <x v="0"/>
    <x v="2"/>
    <x v="2"/>
    <x v="2"/>
    <x v="0"/>
    <n v="1"/>
  </r>
  <r>
    <x v="0"/>
    <x v="0"/>
    <x v="0"/>
    <x v="2"/>
    <x v="7"/>
    <x v="0"/>
    <x v="2"/>
    <x v="2"/>
    <x v="2"/>
    <x v="0"/>
    <n v="1"/>
  </r>
  <r>
    <x v="0"/>
    <x v="0"/>
    <x v="0"/>
    <x v="0"/>
    <x v="1"/>
    <x v="0"/>
    <x v="2"/>
    <x v="2"/>
    <x v="2"/>
    <x v="0"/>
    <n v="0"/>
  </r>
  <r>
    <x v="0"/>
    <x v="0"/>
    <x v="0"/>
    <x v="1"/>
    <x v="0"/>
    <x v="0"/>
    <x v="2"/>
    <x v="2"/>
    <x v="2"/>
    <x v="0"/>
    <n v="0"/>
  </r>
  <r>
    <x v="0"/>
    <x v="0"/>
    <x v="0"/>
    <x v="1"/>
    <x v="10"/>
    <x v="0"/>
    <x v="2"/>
    <x v="2"/>
    <x v="2"/>
    <x v="0"/>
    <n v="0"/>
  </r>
  <r>
    <x v="0"/>
    <x v="0"/>
    <x v="0"/>
    <x v="1"/>
    <x v="5"/>
    <x v="0"/>
    <x v="2"/>
    <x v="2"/>
    <x v="2"/>
    <x v="0"/>
    <n v="2"/>
  </r>
  <r>
    <x v="0"/>
    <x v="0"/>
    <x v="0"/>
    <x v="1"/>
    <x v="4"/>
    <x v="0"/>
    <x v="2"/>
    <x v="2"/>
    <x v="2"/>
    <x v="0"/>
    <n v="0"/>
  </r>
  <r>
    <x v="0"/>
    <x v="0"/>
    <x v="0"/>
    <x v="1"/>
    <x v="2"/>
    <x v="0"/>
    <x v="2"/>
    <x v="2"/>
    <x v="2"/>
    <x v="0"/>
    <n v="0"/>
  </r>
  <r>
    <x v="0"/>
    <x v="0"/>
    <x v="0"/>
    <x v="0"/>
    <x v="5"/>
    <x v="0"/>
    <x v="2"/>
    <x v="3"/>
    <x v="3"/>
    <x v="1"/>
    <n v="0"/>
  </r>
  <r>
    <x v="0"/>
    <x v="0"/>
    <x v="0"/>
    <x v="0"/>
    <x v="6"/>
    <x v="0"/>
    <x v="2"/>
    <x v="3"/>
    <x v="3"/>
    <x v="1"/>
    <n v="0"/>
  </r>
  <r>
    <x v="0"/>
    <x v="0"/>
    <x v="0"/>
    <x v="2"/>
    <x v="7"/>
    <x v="0"/>
    <x v="2"/>
    <x v="3"/>
    <x v="3"/>
    <x v="1"/>
    <n v="0"/>
  </r>
  <r>
    <x v="0"/>
    <x v="0"/>
    <x v="0"/>
    <x v="0"/>
    <x v="1"/>
    <x v="0"/>
    <x v="2"/>
    <x v="3"/>
    <x v="3"/>
    <x v="1"/>
    <n v="0"/>
  </r>
  <r>
    <x v="0"/>
    <x v="0"/>
    <x v="0"/>
    <x v="0"/>
    <x v="4"/>
    <x v="0"/>
    <x v="2"/>
    <x v="3"/>
    <x v="3"/>
    <x v="1"/>
    <n v="0"/>
  </r>
  <r>
    <x v="0"/>
    <x v="0"/>
    <x v="0"/>
    <x v="1"/>
    <x v="3"/>
    <x v="0"/>
    <x v="2"/>
    <x v="3"/>
    <x v="3"/>
    <x v="1"/>
    <n v="0"/>
  </r>
  <r>
    <x v="0"/>
    <x v="0"/>
    <x v="0"/>
    <x v="1"/>
    <x v="10"/>
    <x v="0"/>
    <x v="2"/>
    <x v="3"/>
    <x v="3"/>
    <x v="1"/>
    <n v="0"/>
  </r>
  <r>
    <x v="0"/>
    <x v="0"/>
    <x v="0"/>
    <x v="1"/>
    <x v="5"/>
    <x v="0"/>
    <x v="2"/>
    <x v="3"/>
    <x v="3"/>
    <x v="1"/>
    <n v="0"/>
  </r>
  <r>
    <x v="0"/>
    <x v="0"/>
    <x v="0"/>
    <x v="1"/>
    <x v="0"/>
    <x v="0"/>
    <x v="2"/>
    <x v="3"/>
    <x v="3"/>
    <x v="1"/>
    <n v="0"/>
  </r>
  <r>
    <x v="0"/>
    <x v="0"/>
    <x v="0"/>
    <x v="1"/>
    <x v="4"/>
    <x v="0"/>
    <x v="2"/>
    <x v="3"/>
    <x v="3"/>
    <x v="1"/>
    <n v="0"/>
  </r>
  <r>
    <x v="0"/>
    <x v="0"/>
    <x v="0"/>
    <x v="1"/>
    <x v="1"/>
    <x v="0"/>
    <x v="2"/>
    <x v="3"/>
    <x v="3"/>
    <x v="1"/>
    <n v="0"/>
  </r>
  <r>
    <x v="0"/>
    <x v="0"/>
    <x v="0"/>
    <x v="1"/>
    <x v="2"/>
    <x v="0"/>
    <x v="2"/>
    <x v="3"/>
    <x v="3"/>
    <x v="1"/>
    <n v="0"/>
  </r>
  <r>
    <x v="0"/>
    <x v="0"/>
    <x v="0"/>
    <x v="0"/>
    <x v="0"/>
    <x v="0"/>
    <x v="2"/>
    <x v="3"/>
    <x v="3"/>
    <x v="1"/>
    <n v="0"/>
  </r>
  <r>
    <x v="0"/>
    <x v="0"/>
    <x v="1"/>
    <x v="2"/>
    <x v="7"/>
    <x v="0"/>
    <x v="2"/>
    <x v="0"/>
    <x v="0"/>
    <x v="0"/>
    <n v="0"/>
  </r>
  <r>
    <x v="0"/>
    <x v="0"/>
    <x v="1"/>
    <x v="1"/>
    <x v="3"/>
    <x v="0"/>
    <x v="2"/>
    <x v="0"/>
    <x v="0"/>
    <x v="0"/>
    <n v="0"/>
  </r>
  <r>
    <x v="0"/>
    <x v="0"/>
    <x v="1"/>
    <x v="1"/>
    <x v="5"/>
    <x v="0"/>
    <x v="2"/>
    <x v="0"/>
    <x v="0"/>
    <x v="0"/>
    <n v="0"/>
  </r>
  <r>
    <x v="0"/>
    <x v="0"/>
    <x v="1"/>
    <x v="1"/>
    <x v="2"/>
    <x v="0"/>
    <x v="2"/>
    <x v="0"/>
    <x v="0"/>
    <x v="0"/>
    <n v="0"/>
  </r>
  <r>
    <x v="0"/>
    <x v="0"/>
    <x v="1"/>
    <x v="1"/>
    <x v="1"/>
    <x v="0"/>
    <x v="2"/>
    <x v="0"/>
    <x v="0"/>
    <x v="0"/>
    <n v="0"/>
  </r>
  <r>
    <x v="0"/>
    <x v="0"/>
    <x v="1"/>
    <x v="1"/>
    <x v="4"/>
    <x v="0"/>
    <x v="2"/>
    <x v="0"/>
    <x v="0"/>
    <x v="0"/>
    <n v="0"/>
  </r>
  <r>
    <x v="0"/>
    <x v="0"/>
    <x v="1"/>
    <x v="3"/>
    <x v="8"/>
    <x v="0"/>
    <x v="2"/>
    <x v="0"/>
    <x v="0"/>
    <x v="0"/>
    <n v="0"/>
  </r>
  <r>
    <x v="0"/>
    <x v="0"/>
    <x v="1"/>
    <x v="1"/>
    <x v="0"/>
    <x v="0"/>
    <x v="2"/>
    <x v="0"/>
    <x v="0"/>
    <x v="0"/>
    <n v="0"/>
  </r>
  <r>
    <x v="0"/>
    <x v="0"/>
    <x v="1"/>
    <x v="1"/>
    <x v="4"/>
    <x v="0"/>
    <x v="2"/>
    <x v="0"/>
    <x v="1"/>
    <x v="0"/>
    <n v="0"/>
  </r>
  <r>
    <x v="0"/>
    <x v="0"/>
    <x v="1"/>
    <x v="1"/>
    <x v="3"/>
    <x v="0"/>
    <x v="2"/>
    <x v="0"/>
    <x v="1"/>
    <x v="0"/>
    <n v="0"/>
  </r>
  <r>
    <x v="0"/>
    <x v="0"/>
    <x v="1"/>
    <x v="3"/>
    <x v="8"/>
    <x v="0"/>
    <x v="2"/>
    <x v="0"/>
    <x v="1"/>
    <x v="0"/>
    <n v="0"/>
  </r>
  <r>
    <x v="0"/>
    <x v="0"/>
    <x v="1"/>
    <x v="2"/>
    <x v="7"/>
    <x v="0"/>
    <x v="2"/>
    <x v="0"/>
    <x v="1"/>
    <x v="0"/>
    <n v="0"/>
  </r>
  <r>
    <x v="0"/>
    <x v="0"/>
    <x v="1"/>
    <x v="1"/>
    <x v="2"/>
    <x v="0"/>
    <x v="2"/>
    <x v="0"/>
    <x v="1"/>
    <x v="0"/>
    <n v="0"/>
  </r>
  <r>
    <x v="0"/>
    <x v="0"/>
    <x v="1"/>
    <x v="1"/>
    <x v="5"/>
    <x v="0"/>
    <x v="2"/>
    <x v="0"/>
    <x v="1"/>
    <x v="0"/>
    <n v="0"/>
  </r>
  <r>
    <x v="0"/>
    <x v="0"/>
    <x v="1"/>
    <x v="1"/>
    <x v="0"/>
    <x v="0"/>
    <x v="2"/>
    <x v="0"/>
    <x v="1"/>
    <x v="0"/>
    <n v="0"/>
  </r>
  <r>
    <x v="0"/>
    <x v="0"/>
    <x v="1"/>
    <x v="1"/>
    <x v="1"/>
    <x v="0"/>
    <x v="2"/>
    <x v="0"/>
    <x v="1"/>
    <x v="0"/>
    <n v="0"/>
  </r>
  <r>
    <x v="0"/>
    <x v="0"/>
    <x v="1"/>
    <x v="1"/>
    <x v="1"/>
    <x v="0"/>
    <x v="2"/>
    <x v="0"/>
    <x v="2"/>
    <x v="0"/>
    <n v="0"/>
  </r>
  <r>
    <x v="0"/>
    <x v="0"/>
    <x v="1"/>
    <x v="1"/>
    <x v="3"/>
    <x v="0"/>
    <x v="2"/>
    <x v="0"/>
    <x v="2"/>
    <x v="0"/>
    <n v="0"/>
  </r>
  <r>
    <x v="0"/>
    <x v="0"/>
    <x v="1"/>
    <x v="1"/>
    <x v="5"/>
    <x v="0"/>
    <x v="2"/>
    <x v="0"/>
    <x v="2"/>
    <x v="0"/>
    <n v="0"/>
  </r>
  <r>
    <x v="0"/>
    <x v="0"/>
    <x v="1"/>
    <x v="2"/>
    <x v="7"/>
    <x v="0"/>
    <x v="2"/>
    <x v="0"/>
    <x v="2"/>
    <x v="0"/>
    <n v="0"/>
  </r>
  <r>
    <x v="0"/>
    <x v="0"/>
    <x v="1"/>
    <x v="1"/>
    <x v="2"/>
    <x v="0"/>
    <x v="2"/>
    <x v="0"/>
    <x v="2"/>
    <x v="0"/>
    <n v="0"/>
  </r>
  <r>
    <x v="0"/>
    <x v="0"/>
    <x v="1"/>
    <x v="1"/>
    <x v="0"/>
    <x v="0"/>
    <x v="2"/>
    <x v="0"/>
    <x v="2"/>
    <x v="0"/>
    <n v="0"/>
  </r>
  <r>
    <x v="0"/>
    <x v="0"/>
    <x v="1"/>
    <x v="3"/>
    <x v="8"/>
    <x v="0"/>
    <x v="2"/>
    <x v="0"/>
    <x v="2"/>
    <x v="0"/>
    <n v="0"/>
  </r>
  <r>
    <x v="0"/>
    <x v="0"/>
    <x v="1"/>
    <x v="1"/>
    <x v="4"/>
    <x v="0"/>
    <x v="2"/>
    <x v="0"/>
    <x v="2"/>
    <x v="0"/>
    <n v="0"/>
  </r>
  <r>
    <x v="0"/>
    <x v="0"/>
    <x v="1"/>
    <x v="1"/>
    <x v="5"/>
    <x v="0"/>
    <x v="2"/>
    <x v="1"/>
    <x v="0"/>
    <x v="0"/>
    <n v="3"/>
  </r>
  <r>
    <x v="0"/>
    <x v="0"/>
    <x v="1"/>
    <x v="1"/>
    <x v="2"/>
    <x v="0"/>
    <x v="2"/>
    <x v="1"/>
    <x v="0"/>
    <x v="0"/>
    <n v="6"/>
  </r>
  <r>
    <x v="0"/>
    <x v="0"/>
    <x v="1"/>
    <x v="1"/>
    <x v="4"/>
    <x v="0"/>
    <x v="2"/>
    <x v="1"/>
    <x v="0"/>
    <x v="0"/>
    <n v="3"/>
  </r>
  <r>
    <x v="0"/>
    <x v="0"/>
    <x v="1"/>
    <x v="2"/>
    <x v="7"/>
    <x v="0"/>
    <x v="2"/>
    <x v="1"/>
    <x v="0"/>
    <x v="0"/>
    <n v="0"/>
  </r>
  <r>
    <x v="0"/>
    <x v="0"/>
    <x v="1"/>
    <x v="1"/>
    <x v="3"/>
    <x v="0"/>
    <x v="2"/>
    <x v="1"/>
    <x v="0"/>
    <x v="0"/>
    <n v="6"/>
  </r>
  <r>
    <x v="0"/>
    <x v="0"/>
    <x v="1"/>
    <x v="1"/>
    <x v="0"/>
    <x v="0"/>
    <x v="2"/>
    <x v="1"/>
    <x v="0"/>
    <x v="0"/>
    <n v="2"/>
  </r>
  <r>
    <x v="0"/>
    <x v="0"/>
    <x v="1"/>
    <x v="1"/>
    <x v="1"/>
    <x v="0"/>
    <x v="2"/>
    <x v="1"/>
    <x v="0"/>
    <x v="0"/>
    <n v="0"/>
  </r>
  <r>
    <x v="0"/>
    <x v="0"/>
    <x v="1"/>
    <x v="3"/>
    <x v="8"/>
    <x v="0"/>
    <x v="2"/>
    <x v="1"/>
    <x v="0"/>
    <x v="0"/>
    <n v="0"/>
  </r>
  <r>
    <x v="0"/>
    <x v="0"/>
    <x v="1"/>
    <x v="1"/>
    <x v="2"/>
    <x v="0"/>
    <x v="2"/>
    <x v="1"/>
    <x v="1"/>
    <x v="0"/>
    <n v="0"/>
  </r>
  <r>
    <x v="0"/>
    <x v="0"/>
    <x v="1"/>
    <x v="1"/>
    <x v="4"/>
    <x v="0"/>
    <x v="2"/>
    <x v="1"/>
    <x v="1"/>
    <x v="0"/>
    <n v="0"/>
  </r>
  <r>
    <x v="0"/>
    <x v="0"/>
    <x v="1"/>
    <x v="1"/>
    <x v="1"/>
    <x v="0"/>
    <x v="2"/>
    <x v="1"/>
    <x v="1"/>
    <x v="0"/>
    <n v="0"/>
  </r>
  <r>
    <x v="0"/>
    <x v="0"/>
    <x v="1"/>
    <x v="1"/>
    <x v="0"/>
    <x v="0"/>
    <x v="2"/>
    <x v="1"/>
    <x v="1"/>
    <x v="0"/>
    <n v="0"/>
  </r>
  <r>
    <x v="0"/>
    <x v="0"/>
    <x v="1"/>
    <x v="3"/>
    <x v="8"/>
    <x v="0"/>
    <x v="2"/>
    <x v="1"/>
    <x v="1"/>
    <x v="0"/>
    <n v="0"/>
  </r>
  <r>
    <x v="0"/>
    <x v="0"/>
    <x v="1"/>
    <x v="1"/>
    <x v="5"/>
    <x v="0"/>
    <x v="2"/>
    <x v="1"/>
    <x v="1"/>
    <x v="0"/>
    <n v="0"/>
  </r>
  <r>
    <x v="0"/>
    <x v="0"/>
    <x v="1"/>
    <x v="1"/>
    <x v="3"/>
    <x v="0"/>
    <x v="2"/>
    <x v="1"/>
    <x v="1"/>
    <x v="0"/>
    <n v="0"/>
  </r>
  <r>
    <x v="0"/>
    <x v="0"/>
    <x v="1"/>
    <x v="2"/>
    <x v="7"/>
    <x v="0"/>
    <x v="2"/>
    <x v="1"/>
    <x v="1"/>
    <x v="0"/>
    <n v="0"/>
  </r>
  <r>
    <x v="0"/>
    <x v="0"/>
    <x v="1"/>
    <x v="1"/>
    <x v="1"/>
    <x v="0"/>
    <x v="2"/>
    <x v="1"/>
    <x v="2"/>
    <x v="0"/>
    <n v="0"/>
  </r>
  <r>
    <x v="0"/>
    <x v="0"/>
    <x v="1"/>
    <x v="2"/>
    <x v="7"/>
    <x v="0"/>
    <x v="2"/>
    <x v="1"/>
    <x v="2"/>
    <x v="0"/>
    <n v="0"/>
  </r>
  <r>
    <x v="0"/>
    <x v="0"/>
    <x v="1"/>
    <x v="3"/>
    <x v="8"/>
    <x v="0"/>
    <x v="2"/>
    <x v="1"/>
    <x v="2"/>
    <x v="0"/>
    <n v="0"/>
  </r>
  <r>
    <x v="0"/>
    <x v="0"/>
    <x v="1"/>
    <x v="1"/>
    <x v="3"/>
    <x v="0"/>
    <x v="2"/>
    <x v="1"/>
    <x v="2"/>
    <x v="0"/>
    <n v="0"/>
  </r>
  <r>
    <x v="0"/>
    <x v="0"/>
    <x v="1"/>
    <x v="1"/>
    <x v="2"/>
    <x v="0"/>
    <x v="2"/>
    <x v="1"/>
    <x v="2"/>
    <x v="0"/>
    <n v="3"/>
  </r>
  <r>
    <x v="0"/>
    <x v="0"/>
    <x v="1"/>
    <x v="1"/>
    <x v="4"/>
    <x v="0"/>
    <x v="2"/>
    <x v="1"/>
    <x v="2"/>
    <x v="0"/>
    <n v="0"/>
  </r>
  <r>
    <x v="0"/>
    <x v="0"/>
    <x v="1"/>
    <x v="1"/>
    <x v="5"/>
    <x v="0"/>
    <x v="2"/>
    <x v="1"/>
    <x v="2"/>
    <x v="0"/>
    <n v="0"/>
  </r>
  <r>
    <x v="0"/>
    <x v="0"/>
    <x v="1"/>
    <x v="1"/>
    <x v="0"/>
    <x v="0"/>
    <x v="2"/>
    <x v="1"/>
    <x v="2"/>
    <x v="0"/>
    <n v="0"/>
  </r>
  <r>
    <x v="0"/>
    <x v="0"/>
    <x v="1"/>
    <x v="2"/>
    <x v="7"/>
    <x v="0"/>
    <x v="2"/>
    <x v="2"/>
    <x v="0"/>
    <x v="0"/>
    <n v="13"/>
  </r>
  <r>
    <x v="0"/>
    <x v="0"/>
    <x v="1"/>
    <x v="1"/>
    <x v="2"/>
    <x v="0"/>
    <x v="2"/>
    <x v="2"/>
    <x v="0"/>
    <x v="0"/>
    <n v="9"/>
  </r>
  <r>
    <x v="0"/>
    <x v="0"/>
    <x v="1"/>
    <x v="1"/>
    <x v="0"/>
    <x v="0"/>
    <x v="2"/>
    <x v="2"/>
    <x v="0"/>
    <x v="0"/>
    <n v="15"/>
  </r>
  <r>
    <x v="0"/>
    <x v="0"/>
    <x v="1"/>
    <x v="1"/>
    <x v="4"/>
    <x v="0"/>
    <x v="2"/>
    <x v="2"/>
    <x v="0"/>
    <x v="0"/>
    <n v="7"/>
  </r>
  <r>
    <x v="0"/>
    <x v="0"/>
    <x v="1"/>
    <x v="3"/>
    <x v="8"/>
    <x v="0"/>
    <x v="2"/>
    <x v="2"/>
    <x v="0"/>
    <x v="0"/>
    <n v="19"/>
  </r>
  <r>
    <x v="0"/>
    <x v="0"/>
    <x v="1"/>
    <x v="1"/>
    <x v="1"/>
    <x v="0"/>
    <x v="2"/>
    <x v="2"/>
    <x v="0"/>
    <x v="0"/>
    <n v="9"/>
  </r>
  <r>
    <x v="0"/>
    <x v="0"/>
    <x v="1"/>
    <x v="1"/>
    <x v="3"/>
    <x v="0"/>
    <x v="2"/>
    <x v="2"/>
    <x v="0"/>
    <x v="0"/>
    <n v="10"/>
  </r>
  <r>
    <x v="0"/>
    <x v="0"/>
    <x v="1"/>
    <x v="1"/>
    <x v="5"/>
    <x v="0"/>
    <x v="2"/>
    <x v="2"/>
    <x v="0"/>
    <x v="0"/>
    <n v="9"/>
  </r>
  <r>
    <x v="0"/>
    <x v="0"/>
    <x v="1"/>
    <x v="1"/>
    <x v="4"/>
    <x v="0"/>
    <x v="2"/>
    <x v="2"/>
    <x v="1"/>
    <x v="0"/>
    <n v="0"/>
  </r>
  <r>
    <x v="0"/>
    <x v="0"/>
    <x v="1"/>
    <x v="1"/>
    <x v="5"/>
    <x v="0"/>
    <x v="2"/>
    <x v="2"/>
    <x v="1"/>
    <x v="0"/>
    <n v="0"/>
  </r>
  <r>
    <x v="0"/>
    <x v="0"/>
    <x v="1"/>
    <x v="3"/>
    <x v="8"/>
    <x v="0"/>
    <x v="2"/>
    <x v="2"/>
    <x v="1"/>
    <x v="0"/>
    <n v="0"/>
  </r>
  <r>
    <x v="0"/>
    <x v="0"/>
    <x v="1"/>
    <x v="1"/>
    <x v="3"/>
    <x v="0"/>
    <x v="2"/>
    <x v="2"/>
    <x v="1"/>
    <x v="0"/>
    <n v="0"/>
  </r>
  <r>
    <x v="0"/>
    <x v="0"/>
    <x v="1"/>
    <x v="1"/>
    <x v="2"/>
    <x v="0"/>
    <x v="2"/>
    <x v="2"/>
    <x v="1"/>
    <x v="0"/>
    <n v="0"/>
  </r>
  <r>
    <x v="0"/>
    <x v="0"/>
    <x v="1"/>
    <x v="1"/>
    <x v="0"/>
    <x v="0"/>
    <x v="2"/>
    <x v="2"/>
    <x v="1"/>
    <x v="0"/>
    <n v="0"/>
  </r>
  <r>
    <x v="0"/>
    <x v="0"/>
    <x v="1"/>
    <x v="1"/>
    <x v="1"/>
    <x v="0"/>
    <x v="2"/>
    <x v="2"/>
    <x v="1"/>
    <x v="0"/>
    <n v="0"/>
  </r>
  <r>
    <x v="0"/>
    <x v="0"/>
    <x v="1"/>
    <x v="2"/>
    <x v="7"/>
    <x v="0"/>
    <x v="2"/>
    <x v="2"/>
    <x v="1"/>
    <x v="0"/>
    <n v="0"/>
  </r>
  <r>
    <x v="0"/>
    <x v="0"/>
    <x v="1"/>
    <x v="1"/>
    <x v="0"/>
    <x v="0"/>
    <x v="2"/>
    <x v="2"/>
    <x v="2"/>
    <x v="0"/>
    <n v="0"/>
  </r>
  <r>
    <x v="0"/>
    <x v="0"/>
    <x v="1"/>
    <x v="3"/>
    <x v="8"/>
    <x v="0"/>
    <x v="2"/>
    <x v="2"/>
    <x v="2"/>
    <x v="0"/>
    <n v="0"/>
  </r>
  <r>
    <x v="0"/>
    <x v="0"/>
    <x v="1"/>
    <x v="2"/>
    <x v="7"/>
    <x v="0"/>
    <x v="2"/>
    <x v="2"/>
    <x v="2"/>
    <x v="0"/>
    <n v="1"/>
  </r>
  <r>
    <x v="0"/>
    <x v="0"/>
    <x v="1"/>
    <x v="1"/>
    <x v="3"/>
    <x v="0"/>
    <x v="2"/>
    <x v="2"/>
    <x v="2"/>
    <x v="0"/>
    <n v="0"/>
  </r>
  <r>
    <x v="0"/>
    <x v="0"/>
    <x v="1"/>
    <x v="1"/>
    <x v="4"/>
    <x v="0"/>
    <x v="2"/>
    <x v="2"/>
    <x v="2"/>
    <x v="0"/>
    <n v="1"/>
  </r>
  <r>
    <x v="0"/>
    <x v="0"/>
    <x v="1"/>
    <x v="1"/>
    <x v="5"/>
    <x v="0"/>
    <x v="2"/>
    <x v="2"/>
    <x v="2"/>
    <x v="0"/>
    <n v="2"/>
  </r>
  <r>
    <x v="0"/>
    <x v="0"/>
    <x v="1"/>
    <x v="1"/>
    <x v="1"/>
    <x v="0"/>
    <x v="2"/>
    <x v="2"/>
    <x v="2"/>
    <x v="0"/>
    <n v="0"/>
  </r>
  <r>
    <x v="0"/>
    <x v="0"/>
    <x v="1"/>
    <x v="1"/>
    <x v="2"/>
    <x v="0"/>
    <x v="2"/>
    <x v="2"/>
    <x v="2"/>
    <x v="0"/>
    <n v="0"/>
  </r>
  <r>
    <x v="0"/>
    <x v="0"/>
    <x v="1"/>
    <x v="1"/>
    <x v="2"/>
    <x v="0"/>
    <x v="2"/>
    <x v="3"/>
    <x v="3"/>
    <x v="1"/>
    <n v="0"/>
  </r>
  <r>
    <x v="0"/>
    <x v="0"/>
    <x v="1"/>
    <x v="3"/>
    <x v="8"/>
    <x v="0"/>
    <x v="2"/>
    <x v="3"/>
    <x v="3"/>
    <x v="1"/>
    <n v="0"/>
  </r>
  <r>
    <x v="0"/>
    <x v="0"/>
    <x v="1"/>
    <x v="1"/>
    <x v="1"/>
    <x v="0"/>
    <x v="2"/>
    <x v="3"/>
    <x v="3"/>
    <x v="1"/>
    <n v="0"/>
  </r>
  <r>
    <x v="0"/>
    <x v="0"/>
    <x v="1"/>
    <x v="1"/>
    <x v="5"/>
    <x v="0"/>
    <x v="2"/>
    <x v="3"/>
    <x v="3"/>
    <x v="1"/>
    <n v="0"/>
  </r>
  <r>
    <x v="0"/>
    <x v="0"/>
    <x v="1"/>
    <x v="1"/>
    <x v="0"/>
    <x v="0"/>
    <x v="2"/>
    <x v="3"/>
    <x v="3"/>
    <x v="1"/>
    <n v="0"/>
  </r>
  <r>
    <x v="0"/>
    <x v="0"/>
    <x v="1"/>
    <x v="1"/>
    <x v="3"/>
    <x v="0"/>
    <x v="2"/>
    <x v="3"/>
    <x v="3"/>
    <x v="1"/>
    <n v="0"/>
  </r>
  <r>
    <x v="0"/>
    <x v="0"/>
    <x v="1"/>
    <x v="2"/>
    <x v="7"/>
    <x v="0"/>
    <x v="2"/>
    <x v="3"/>
    <x v="3"/>
    <x v="1"/>
    <n v="0"/>
  </r>
  <r>
    <x v="0"/>
    <x v="0"/>
    <x v="1"/>
    <x v="1"/>
    <x v="4"/>
    <x v="0"/>
    <x v="2"/>
    <x v="3"/>
    <x v="3"/>
    <x v="1"/>
    <n v="0"/>
  </r>
  <r>
    <x v="0"/>
    <x v="0"/>
    <x v="2"/>
    <x v="0"/>
    <x v="5"/>
    <x v="0"/>
    <x v="2"/>
    <x v="0"/>
    <x v="0"/>
    <x v="0"/>
    <n v="0"/>
  </r>
  <r>
    <x v="0"/>
    <x v="0"/>
    <x v="2"/>
    <x v="0"/>
    <x v="4"/>
    <x v="0"/>
    <x v="2"/>
    <x v="0"/>
    <x v="0"/>
    <x v="0"/>
    <n v="0"/>
  </r>
  <r>
    <x v="0"/>
    <x v="0"/>
    <x v="2"/>
    <x v="0"/>
    <x v="0"/>
    <x v="0"/>
    <x v="2"/>
    <x v="0"/>
    <x v="0"/>
    <x v="0"/>
    <n v="0"/>
  </r>
  <r>
    <x v="0"/>
    <x v="0"/>
    <x v="2"/>
    <x v="0"/>
    <x v="9"/>
    <x v="0"/>
    <x v="2"/>
    <x v="0"/>
    <x v="0"/>
    <x v="0"/>
    <n v="0"/>
  </r>
  <r>
    <x v="0"/>
    <x v="0"/>
    <x v="2"/>
    <x v="0"/>
    <x v="6"/>
    <x v="0"/>
    <x v="2"/>
    <x v="0"/>
    <x v="0"/>
    <x v="0"/>
    <n v="0"/>
  </r>
  <r>
    <x v="0"/>
    <x v="0"/>
    <x v="2"/>
    <x v="0"/>
    <x v="1"/>
    <x v="0"/>
    <x v="2"/>
    <x v="0"/>
    <x v="0"/>
    <x v="0"/>
    <n v="0"/>
  </r>
  <r>
    <x v="0"/>
    <x v="0"/>
    <x v="2"/>
    <x v="0"/>
    <x v="0"/>
    <x v="0"/>
    <x v="2"/>
    <x v="0"/>
    <x v="1"/>
    <x v="0"/>
    <n v="0"/>
  </r>
  <r>
    <x v="0"/>
    <x v="0"/>
    <x v="2"/>
    <x v="0"/>
    <x v="1"/>
    <x v="0"/>
    <x v="2"/>
    <x v="0"/>
    <x v="1"/>
    <x v="0"/>
    <n v="0"/>
  </r>
  <r>
    <x v="0"/>
    <x v="0"/>
    <x v="2"/>
    <x v="0"/>
    <x v="6"/>
    <x v="0"/>
    <x v="2"/>
    <x v="0"/>
    <x v="1"/>
    <x v="0"/>
    <n v="0"/>
  </r>
  <r>
    <x v="0"/>
    <x v="0"/>
    <x v="2"/>
    <x v="0"/>
    <x v="5"/>
    <x v="0"/>
    <x v="2"/>
    <x v="0"/>
    <x v="1"/>
    <x v="0"/>
    <n v="0"/>
  </r>
  <r>
    <x v="0"/>
    <x v="0"/>
    <x v="2"/>
    <x v="0"/>
    <x v="9"/>
    <x v="0"/>
    <x v="2"/>
    <x v="0"/>
    <x v="1"/>
    <x v="0"/>
    <n v="0"/>
  </r>
  <r>
    <x v="0"/>
    <x v="0"/>
    <x v="2"/>
    <x v="0"/>
    <x v="4"/>
    <x v="0"/>
    <x v="2"/>
    <x v="0"/>
    <x v="1"/>
    <x v="0"/>
    <n v="0"/>
  </r>
  <r>
    <x v="0"/>
    <x v="0"/>
    <x v="2"/>
    <x v="0"/>
    <x v="0"/>
    <x v="0"/>
    <x v="2"/>
    <x v="0"/>
    <x v="2"/>
    <x v="0"/>
    <n v="0"/>
  </r>
  <r>
    <x v="0"/>
    <x v="0"/>
    <x v="2"/>
    <x v="0"/>
    <x v="5"/>
    <x v="0"/>
    <x v="2"/>
    <x v="0"/>
    <x v="2"/>
    <x v="0"/>
    <n v="0"/>
  </r>
  <r>
    <x v="0"/>
    <x v="0"/>
    <x v="2"/>
    <x v="0"/>
    <x v="1"/>
    <x v="0"/>
    <x v="2"/>
    <x v="0"/>
    <x v="2"/>
    <x v="0"/>
    <n v="0"/>
  </r>
  <r>
    <x v="0"/>
    <x v="0"/>
    <x v="2"/>
    <x v="0"/>
    <x v="4"/>
    <x v="0"/>
    <x v="2"/>
    <x v="0"/>
    <x v="2"/>
    <x v="0"/>
    <n v="0"/>
  </r>
  <r>
    <x v="0"/>
    <x v="0"/>
    <x v="2"/>
    <x v="0"/>
    <x v="9"/>
    <x v="0"/>
    <x v="2"/>
    <x v="0"/>
    <x v="2"/>
    <x v="0"/>
    <n v="0"/>
  </r>
  <r>
    <x v="0"/>
    <x v="0"/>
    <x v="2"/>
    <x v="0"/>
    <x v="6"/>
    <x v="0"/>
    <x v="2"/>
    <x v="0"/>
    <x v="2"/>
    <x v="0"/>
    <n v="0"/>
  </r>
  <r>
    <x v="0"/>
    <x v="0"/>
    <x v="2"/>
    <x v="0"/>
    <x v="1"/>
    <x v="0"/>
    <x v="2"/>
    <x v="1"/>
    <x v="0"/>
    <x v="0"/>
    <n v="1"/>
  </r>
  <r>
    <x v="0"/>
    <x v="0"/>
    <x v="2"/>
    <x v="0"/>
    <x v="9"/>
    <x v="0"/>
    <x v="2"/>
    <x v="1"/>
    <x v="0"/>
    <x v="0"/>
    <n v="2"/>
  </r>
  <r>
    <x v="0"/>
    <x v="0"/>
    <x v="2"/>
    <x v="0"/>
    <x v="0"/>
    <x v="0"/>
    <x v="2"/>
    <x v="1"/>
    <x v="0"/>
    <x v="0"/>
    <n v="1"/>
  </r>
  <r>
    <x v="0"/>
    <x v="0"/>
    <x v="2"/>
    <x v="0"/>
    <x v="5"/>
    <x v="0"/>
    <x v="2"/>
    <x v="1"/>
    <x v="0"/>
    <x v="0"/>
    <n v="2"/>
  </r>
  <r>
    <x v="0"/>
    <x v="0"/>
    <x v="2"/>
    <x v="0"/>
    <x v="6"/>
    <x v="0"/>
    <x v="2"/>
    <x v="1"/>
    <x v="0"/>
    <x v="0"/>
    <n v="2"/>
  </r>
  <r>
    <x v="0"/>
    <x v="0"/>
    <x v="2"/>
    <x v="0"/>
    <x v="4"/>
    <x v="0"/>
    <x v="2"/>
    <x v="1"/>
    <x v="0"/>
    <x v="0"/>
    <n v="2"/>
  </r>
  <r>
    <x v="0"/>
    <x v="0"/>
    <x v="2"/>
    <x v="0"/>
    <x v="6"/>
    <x v="0"/>
    <x v="2"/>
    <x v="1"/>
    <x v="1"/>
    <x v="0"/>
    <n v="0"/>
  </r>
  <r>
    <x v="0"/>
    <x v="0"/>
    <x v="2"/>
    <x v="0"/>
    <x v="4"/>
    <x v="0"/>
    <x v="2"/>
    <x v="1"/>
    <x v="1"/>
    <x v="0"/>
    <n v="0"/>
  </r>
  <r>
    <x v="0"/>
    <x v="0"/>
    <x v="2"/>
    <x v="0"/>
    <x v="1"/>
    <x v="0"/>
    <x v="2"/>
    <x v="1"/>
    <x v="1"/>
    <x v="0"/>
    <n v="0"/>
  </r>
  <r>
    <x v="0"/>
    <x v="0"/>
    <x v="2"/>
    <x v="0"/>
    <x v="9"/>
    <x v="0"/>
    <x v="2"/>
    <x v="1"/>
    <x v="1"/>
    <x v="0"/>
    <n v="0"/>
  </r>
  <r>
    <x v="0"/>
    <x v="0"/>
    <x v="2"/>
    <x v="0"/>
    <x v="5"/>
    <x v="0"/>
    <x v="2"/>
    <x v="1"/>
    <x v="1"/>
    <x v="0"/>
    <n v="0"/>
  </r>
  <r>
    <x v="0"/>
    <x v="0"/>
    <x v="2"/>
    <x v="0"/>
    <x v="0"/>
    <x v="0"/>
    <x v="2"/>
    <x v="1"/>
    <x v="1"/>
    <x v="0"/>
    <n v="0"/>
  </r>
  <r>
    <x v="0"/>
    <x v="0"/>
    <x v="2"/>
    <x v="0"/>
    <x v="9"/>
    <x v="0"/>
    <x v="2"/>
    <x v="1"/>
    <x v="2"/>
    <x v="0"/>
    <n v="0"/>
  </r>
  <r>
    <x v="0"/>
    <x v="0"/>
    <x v="2"/>
    <x v="0"/>
    <x v="1"/>
    <x v="0"/>
    <x v="2"/>
    <x v="1"/>
    <x v="2"/>
    <x v="0"/>
    <n v="0"/>
  </r>
  <r>
    <x v="0"/>
    <x v="0"/>
    <x v="2"/>
    <x v="0"/>
    <x v="5"/>
    <x v="0"/>
    <x v="2"/>
    <x v="1"/>
    <x v="2"/>
    <x v="0"/>
    <n v="0"/>
  </r>
  <r>
    <x v="0"/>
    <x v="0"/>
    <x v="2"/>
    <x v="0"/>
    <x v="4"/>
    <x v="0"/>
    <x v="2"/>
    <x v="1"/>
    <x v="2"/>
    <x v="0"/>
    <n v="0"/>
  </r>
  <r>
    <x v="0"/>
    <x v="0"/>
    <x v="2"/>
    <x v="0"/>
    <x v="6"/>
    <x v="0"/>
    <x v="2"/>
    <x v="1"/>
    <x v="2"/>
    <x v="0"/>
    <n v="0"/>
  </r>
  <r>
    <x v="0"/>
    <x v="0"/>
    <x v="2"/>
    <x v="0"/>
    <x v="0"/>
    <x v="0"/>
    <x v="2"/>
    <x v="1"/>
    <x v="2"/>
    <x v="0"/>
    <n v="0"/>
  </r>
  <r>
    <x v="0"/>
    <x v="0"/>
    <x v="2"/>
    <x v="0"/>
    <x v="4"/>
    <x v="0"/>
    <x v="2"/>
    <x v="2"/>
    <x v="0"/>
    <x v="0"/>
    <n v="5"/>
  </r>
  <r>
    <x v="0"/>
    <x v="0"/>
    <x v="2"/>
    <x v="0"/>
    <x v="0"/>
    <x v="0"/>
    <x v="2"/>
    <x v="2"/>
    <x v="0"/>
    <x v="0"/>
    <n v="6"/>
  </r>
  <r>
    <x v="0"/>
    <x v="0"/>
    <x v="2"/>
    <x v="0"/>
    <x v="1"/>
    <x v="0"/>
    <x v="2"/>
    <x v="2"/>
    <x v="0"/>
    <x v="0"/>
    <n v="8"/>
  </r>
  <r>
    <x v="0"/>
    <x v="0"/>
    <x v="2"/>
    <x v="0"/>
    <x v="9"/>
    <x v="0"/>
    <x v="2"/>
    <x v="2"/>
    <x v="0"/>
    <x v="0"/>
    <n v="0"/>
  </r>
  <r>
    <x v="0"/>
    <x v="0"/>
    <x v="2"/>
    <x v="0"/>
    <x v="5"/>
    <x v="0"/>
    <x v="2"/>
    <x v="2"/>
    <x v="0"/>
    <x v="0"/>
    <n v="4"/>
  </r>
  <r>
    <x v="0"/>
    <x v="0"/>
    <x v="2"/>
    <x v="0"/>
    <x v="6"/>
    <x v="0"/>
    <x v="2"/>
    <x v="2"/>
    <x v="0"/>
    <x v="0"/>
    <n v="7"/>
  </r>
  <r>
    <x v="0"/>
    <x v="0"/>
    <x v="2"/>
    <x v="0"/>
    <x v="5"/>
    <x v="0"/>
    <x v="2"/>
    <x v="2"/>
    <x v="1"/>
    <x v="0"/>
    <n v="0"/>
  </r>
  <r>
    <x v="0"/>
    <x v="0"/>
    <x v="2"/>
    <x v="0"/>
    <x v="0"/>
    <x v="0"/>
    <x v="2"/>
    <x v="2"/>
    <x v="1"/>
    <x v="0"/>
    <n v="0"/>
  </r>
  <r>
    <x v="0"/>
    <x v="0"/>
    <x v="2"/>
    <x v="0"/>
    <x v="9"/>
    <x v="0"/>
    <x v="2"/>
    <x v="2"/>
    <x v="1"/>
    <x v="0"/>
    <n v="0"/>
  </r>
  <r>
    <x v="0"/>
    <x v="0"/>
    <x v="2"/>
    <x v="0"/>
    <x v="1"/>
    <x v="0"/>
    <x v="2"/>
    <x v="2"/>
    <x v="1"/>
    <x v="0"/>
    <n v="0"/>
  </r>
  <r>
    <x v="0"/>
    <x v="0"/>
    <x v="2"/>
    <x v="0"/>
    <x v="6"/>
    <x v="0"/>
    <x v="2"/>
    <x v="2"/>
    <x v="1"/>
    <x v="0"/>
    <n v="0"/>
  </r>
  <r>
    <x v="0"/>
    <x v="0"/>
    <x v="2"/>
    <x v="0"/>
    <x v="4"/>
    <x v="0"/>
    <x v="2"/>
    <x v="2"/>
    <x v="1"/>
    <x v="0"/>
    <n v="0"/>
  </r>
  <r>
    <x v="0"/>
    <x v="0"/>
    <x v="2"/>
    <x v="0"/>
    <x v="4"/>
    <x v="0"/>
    <x v="2"/>
    <x v="2"/>
    <x v="2"/>
    <x v="0"/>
    <n v="0"/>
  </r>
  <r>
    <x v="0"/>
    <x v="0"/>
    <x v="2"/>
    <x v="0"/>
    <x v="9"/>
    <x v="0"/>
    <x v="2"/>
    <x v="2"/>
    <x v="2"/>
    <x v="0"/>
    <n v="0"/>
  </r>
  <r>
    <x v="0"/>
    <x v="0"/>
    <x v="2"/>
    <x v="0"/>
    <x v="5"/>
    <x v="0"/>
    <x v="2"/>
    <x v="2"/>
    <x v="2"/>
    <x v="0"/>
    <n v="0"/>
  </r>
  <r>
    <x v="0"/>
    <x v="0"/>
    <x v="2"/>
    <x v="0"/>
    <x v="6"/>
    <x v="0"/>
    <x v="2"/>
    <x v="2"/>
    <x v="2"/>
    <x v="0"/>
    <n v="1"/>
  </r>
  <r>
    <x v="0"/>
    <x v="0"/>
    <x v="2"/>
    <x v="0"/>
    <x v="1"/>
    <x v="0"/>
    <x v="2"/>
    <x v="2"/>
    <x v="2"/>
    <x v="0"/>
    <n v="0"/>
  </r>
  <r>
    <x v="0"/>
    <x v="0"/>
    <x v="2"/>
    <x v="0"/>
    <x v="0"/>
    <x v="0"/>
    <x v="2"/>
    <x v="2"/>
    <x v="2"/>
    <x v="0"/>
    <n v="0"/>
  </r>
  <r>
    <x v="0"/>
    <x v="0"/>
    <x v="2"/>
    <x v="0"/>
    <x v="4"/>
    <x v="0"/>
    <x v="2"/>
    <x v="3"/>
    <x v="3"/>
    <x v="1"/>
    <n v="0"/>
  </r>
  <r>
    <x v="0"/>
    <x v="0"/>
    <x v="2"/>
    <x v="0"/>
    <x v="6"/>
    <x v="0"/>
    <x v="2"/>
    <x v="3"/>
    <x v="3"/>
    <x v="1"/>
    <n v="0"/>
  </r>
  <r>
    <x v="0"/>
    <x v="0"/>
    <x v="2"/>
    <x v="0"/>
    <x v="5"/>
    <x v="0"/>
    <x v="2"/>
    <x v="3"/>
    <x v="3"/>
    <x v="1"/>
    <n v="0"/>
  </r>
  <r>
    <x v="0"/>
    <x v="0"/>
    <x v="2"/>
    <x v="0"/>
    <x v="0"/>
    <x v="0"/>
    <x v="2"/>
    <x v="3"/>
    <x v="3"/>
    <x v="1"/>
    <n v="0"/>
  </r>
  <r>
    <x v="0"/>
    <x v="0"/>
    <x v="2"/>
    <x v="0"/>
    <x v="1"/>
    <x v="0"/>
    <x v="2"/>
    <x v="3"/>
    <x v="3"/>
    <x v="1"/>
    <n v="0"/>
  </r>
  <r>
    <x v="0"/>
    <x v="0"/>
    <x v="2"/>
    <x v="0"/>
    <x v="9"/>
    <x v="0"/>
    <x v="2"/>
    <x v="3"/>
    <x v="3"/>
    <x v="1"/>
    <n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4">
  <r>
    <x v="0"/>
    <x v="0"/>
    <s v="CAH DPU 1"/>
    <x v="0"/>
    <x v="0"/>
    <x v="0"/>
    <x v="0"/>
    <x v="0"/>
    <n v="0"/>
    <n v="1"/>
    <n v="4"/>
    <s v="St Cah Day Procedure Unit"/>
    <d v="2026-06-01T00:00:00"/>
    <d v="2026-06-01T13:00:00"/>
    <d v="2026-06-01T16:00:00"/>
    <s v="JUNE-26-dummy-data.xlsx"/>
    <n v="4"/>
    <n v="0"/>
    <b v="0"/>
    <n v="180"/>
    <n v="156"/>
    <n v="86"/>
    <n v="0"/>
    <n v="0"/>
    <d v="2026-06-01T13:07:00"/>
    <d v="2026-06-01T15:43:00"/>
    <n v="4"/>
    <n v="0"/>
    <m/>
    <n v="1"/>
    <n v="0"/>
    <n v="180"/>
  </r>
  <r>
    <x v="0"/>
    <x v="0"/>
    <s v="CAH DPU 1"/>
    <x v="0"/>
    <x v="0"/>
    <x v="0"/>
    <x v="0"/>
    <x v="1"/>
    <n v="0"/>
    <n v="1"/>
    <n v="4"/>
    <s v="St Cah Day Procedure Unit"/>
    <d v="2026-06-02T00:00:00"/>
    <d v="2026-06-02T09:00:00"/>
    <d v="2026-06-02T13:00:00"/>
    <s v="JUNE-26-dummy-data.xlsx"/>
    <n v="4"/>
    <n v="0"/>
    <b v="0"/>
    <n v="240"/>
    <n v="216"/>
    <n v="134"/>
    <n v="0"/>
    <n v="0"/>
    <d v="2026-06-02T09:09:00"/>
    <d v="2026-06-02T12:45:00"/>
    <n v="4"/>
    <n v="0"/>
    <m/>
    <n v="1"/>
    <n v="0"/>
    <n v="240"/>
  </r>
  <r>
    <x v="0"/>
    <x v="0"/>
    <s v="CAH DPU 1"/>
    <x v="0"/>
    <x v="0"/>
    <x v="0"/>
    <x v="0"/>
    <x v="2"/>
    <n v="0"/>
    <n v="1"/>
    <n v="4"/>
    <s v="St Cah Day Procedure Unit"/>
    <d v="2026-06-03T00:00:00"/>
    <d v="2026-06-03T09:00:00"/>
    <d v="2026-06-03T13:00:00"/>
    <s v="JUNE-26-dummy-data.xlsx"/>
    <n v="4"/>
    <n v="0"/>
    <b v="0"/>
    <n v="240"/>
    <n v="207"/>
    <n v="132"/>
    <n v="0"/>
    <n v="0"/>
    <d v="2026-06-03T09:12:00"/>
    <d v="2026-06-03T12:39:00"/>
    <n v="4"/>
    <n v="0"/>
    <m/>
    <n v="1"/>
    <n v="0"/>
    <n v="240"/>
  </r>
  <r>
    <x v="0"/>
    <x v="0"/>
    <s v="CAH DPU 1"/>
    <x v="0"/>
    <x v="0"/>
    <x v="0"/>
    <x v="0"/>
    <x v="3"/>
    <n v="0"/>
    <n v="1"/>
    <n v="4"/>
    <s v="St Cah Day Procedure Unit"/>
    <d v="2026-06-04T00:00:00"/>
    <d v="2026-06-04T08:30:00"/>
    <d v="2026-06-04T13:00:00"/>
    <s v="JUNE-26-dummy-data.xlsx"/>
    <n v="4"/>
    <n v="0"/>
    <b v="0"/>
    <n v="270"/>
    <n v="240"/>
    <n v="167"/>
    <n v="0"/>
    <n v="0"/>
    <d v="2026-06-04T08:41:00"/>
    <d v="2026-06-04T12:41:00"/>
    <n v="4"/>
    <n v="0"/>
    <m/>
    <n v="1"/>
    <n v="0"/>
    <n v="270"/>
  </r>
  <r>
    <x v="0"/>
    <x v="0"/>
    <s v="CAH DPU 1"/>
    <x v="0"/>
    <x v="0"/>
    <x v="0"/>
    <x v="0"/>
    <x v="1"/>
    <n v="0"/>
    <n v="1"/>
    <n v="4"/>
    <s v="St Cah Day Procedure Unit"/>
    <d v="2026-06-13T00:00:00"/>
    <d v="2026-06-13T09:00:00"/>
    <d v="2026-06-13T18:00:00"/>
    <s v="JUNE-26-dummy-data.xlsx"/>
    <n v="4"/>
    <n v="0"/>
    <b v="0"/>
    <n v="540"/>
    <n v="473"/>
    <n v="334"/>
    <n v="0"/>
    <n v="0"/>
    <d v="2026-06-13T09:12:00"/>
    <d v="2026-06-13T17:05:00"/>
    <n v="4"/>
    <n v="0"/>
    <m/>
    <n v="1"/>
    <n v="0"/>
    <n v="540"/>
  </r>
  <r>
    <x v="0"/>
    <x v="0"/>
    <s v="CAH DPU 1"/>
    <x v="0"/>
    <x v="0"/>
    <x v="0"/>
    <x v="0"/>
    <x v="1"/>
    <n v="0"/>
    <n v="1"/>
    <n v="4"/>
    <s v="St Cah Day Procedure Unit"/>
    <d v="2026-06-15T00:00:00"/>
    <d v="2026-06-15T08:30:00"/>
    <d v="2026-06-15T15:30:00"/>
    <s v="JUNE-26-dummy-data.xlsx"/>
    <n v="4"/>
    <n v="0"/>
    <b v="0"/>
    <n v="420"/>
    <n v="391"/>
    <n v="301"/>
    <n v="0"/>
    <n v="0"/>
    <d v="2026-06-15T08:33:00"/>
    <d v="2026-06-15T15:04:00"/>
    <n v="4"/>
    <n v="0"/>
    <m/>
    <n v="1"/>
    <n v="0"/>
    <n v="420"/>
  </r>
  <r>
    <x v="0"/>
    <x v="0"/>
    <s v="CAH DPU 1"/>
    <x v="0"/>
    <x v="0"/>
    <x v="0"/>
    <x v="0"/>
    <x v="1"/>
    <n v="0"/>
    <n v="1"/>
    <n v="4"/>
    <s v="St Cah Day Procedure Unit"/>
    <d v="2026-06-19T00:00:00"/>
    <d v="2026-06-19T08:30:00"/>
    <d v="2026-06-19T16:30:00"/>
    <s v="JUNE-26-dummy-data.xlsx"/>
    <n v="4"/>
    <n v="0"/>
    <b v="0"/>
    <n v="480"/>
    <n v="460"/>
    <n v="361"/>
    <n v="0"/>
    <n v="0"/>
    <d v="2026-06-19T08:36:00"/>
    <d v="2026-06-19T16:16:00"/>
    <n v="4"/>
    <n v="0"/>
    <m/>
    <n v="1"/>
    <n v="0"/>
    <n v="480"/>
  </r>
  <r>
    <x v="0"/>
    <x v="0"/>
    <s v="CAH DPU 1"/>
    <x v="0"/>
    <x v="0"/>
    <x v="0"/>
    <x v="0"/>
    <x v="2"/>
    <n v="0"/>
    <n v="1"/>
    <n v="4"/>
    <s v="St Cah Day Procedure Unit"/>
    <d v="2026-06-26T00:00:00"/>
    <d v="2026-06-26T08:30:00"/>
    <d v="2026-06-26T17:30:00"/>
    <s v="JUNE-26-dummy-data.xlsx"/>
    <n v="4"/>
    <n v="0"/>
    <b v="0"/>
    <n v="540"/>
    <n v="507"/>
    <n v="403"/>
    <n v="0"/>
    <n v="0"/>
    <d v="2026-06-26T08:32:00"/>
    <d v="2026-06-26T16:59:00"/>
    <n v="4"/>
    <n v="0"/>
    <m/>
    <n v="1"/>
    <n v="0"/>
    <n v="540"/>
  </r>
  <r>
    <x v="0"/>
    <x v="0"/>
    <s v="ST CAH MAIN THEATRE 1"/>
    <x v="0"/>
    <x v="0"/>
    <x v="1"/>
    <x v="0"/>
    <x v="4"/>
    <n v="0"/>
    <n v="1"/>
    <n v="4"/>
    <s v="St Cah Main Theatre"/>
    <d v="2026-06-01T00:00:00"/>
    <d v="2026-06-01T08:00:00"/>
    <d v="2026-06-01T12:30:00"/>
    <s v="JUNE-26-dummy-data.xlsx"/>
    <n v="4"/>
    <n v="0"/>
    <b v="0"/>
    <n v="270"/>
    <n v="242"/>
    <n v="156"/>
    <n v="0"/>
    <n v="0"/>
    <d v="2026-06-01T08:06:00"/>
    <d v="2026-06-01T12:08:00"/>
    <n v="4"/>
    <n v="0"/>
    <m/>
    <n v="1"/>
    <n v="0"/>
    <n v="270"/>
  </r>
  <r>
    <x v="0"/>
    <x v="0"/>
    <s v="ST CAH MAIN THEATRE 1"/>
    <x v="0"/>
    <x v="0"/>
    <x v="1"/>
    <x v="0"/>
    <x v="2"/>
    <n v="0"/>
    <n v="1"/>
    <n v="4"/>
    <s v="St Cah Main Theatre"/>
    <d v="2026-06-02T00:00:00"/>
    <d v="2026-06-02T08:00:00"/>
    <d v="2026-06-02T17:00:00"/>
    <s v="JUNE-26-dummy-data.xlsx"/>
    <n v="4"/>
    <n v="0"/>
    <b v="0"/>
    <n v="540"/>
    <n v="498"/>
    <n v="354"/>
    <n v="0"/>
    <n v="0"/>
    <d v="2026-06-02T08:04:00"/>
    <d v="2026-06-02T16:22:00"/>
    <n v="4"/>
    <n v="0"/>
    <m/>
    <n v="1"/>
    <n v="0"/>
    <n v="540"/>
  </r>
  <r>
    <x v="0"/>
    <x v="0"/>
    <s v="ST CAH MAIN THEATRE 1"/>
    <x v="0"/>
    <x v="0"/>
    <x v="1"/>
    <x v="0"/>
    <x v="5"/>
    <n v="0"/>
    <n v="1"/>
    <n v="4"/>
    <s v="St Cah Main Theatre"/>
    <d v="2026-06-04T00:00:00"/>
    <d v="2026-06-04T08:30:00"/>
    <d v="2026-06-04T14:30:00"/>
    <s v="JUNE-26-dummy-data.xlsx"/>
    <n v="4"/>
    <n v="0"/>
    <b v="0"/>
    <n v="360"/>
    <n v="324"/>
    <n v="249"/>
    <n v="0"/>
    <n v="0"/>
    <d v="2026-06-04T08:37:00"/>
    <d v="2026-06-04T14:01:00"/>
    <n v="4"/>
    <n v="0"/>
    <m/>
    <n v="1"/>
    <n v="0"/>
    <n v="360"/>
  </r>
  <r>
    <x v="0"/>
    <x v="0"/>
    <s v="ST CAH MAIN THEATRE 1"/>
    <x v="0"/>
    <x v="0"/>
    <x v="1"/>
    <x v="0"/>
    <x v="4"/>
    <n v="0"/>
    <n v="1"/>
    <n v="4"/>
    <s v="St Cah Main Theatre"/>
    <d v="2026-06-05T00:00:00"/>
    <d v="2026-06-05T08:00:00"/>
    <d v="2026-06-05T15:00:00"/>
    <s v="JUNE-26-dummy-data.xlsx"/>
    <n v="4"/>
    <n v="0"/>
    <b v="0"/>
    <n v="420"/>
    <n v="364"/>
    <n v="273"/>
    <n v="0"/>
    <n v="0"/>
    <d v="2026-06-05T08:08:00"/>
    <d v="2026-06-05T14:12:00"/>
    <n v="4"/>
    <n v="0"/>
    <m/>
    <n v="1"/>
    <n v="0"/>
    <n v="420"/>
  </r>
  <r>
    <x v="0"/>
    <x v="0"/>
    <s v="ST CAH MAIN THEATRE 1"/>
    <x v="0"/>
    <x v="0"/>
    <x v="1"/>
    <x v="0"/>
    <x v="6"/>
    <n v="0"/>
    <n v="1"/>
    <n v="4"/>
    <s v="St Cah Main Theatre"/>
    <d v="2026-06-06T00:00:00"/>
    <d v="2026-06-06T08:00:00"/>
    <d v="2026-06-06T16:00:00"/>
    <s v="JUNE-26-dummy-data.xlsx"/>
    <n v="4"/>
    <n v="0"/>
    <b v="0"/>
    <n v="480"/>
    <n v="450"/>
    <n v="331"/>
    <n v="0"/>
    <n v="0"/>
    <d v="2026-06-06T08:07:00"/>
    <d v="2026-06-06T15:37:00"/>
    <n v="4"/>
    <n v="0"/>
    <m/>
    <n v="1"/>
    <n v="0"/>
    <n v="480"/>
  </r>
  <r>
    <x v="0"/>
    <x v="0"/>
    <s v="ST CAH MAIN THEATRE 1"/>
    <x v="0"/>
    <x v="0"/>
    <x v="1"/>
    <x v="0"/>
    <x v="6"/>
    <n v="0"/>
    <n v="1"/>
    <n v="4"/>
    <s v="St Cah Main Theatre"/>
    <d v="2026-06-11T00:00:00"/>
    <d v="2026-06-11T08:00:00"/>
    <d v="2026-06-11T17:00:00"/>
    <s v="JUNE-26-dummy-data.xlsx"/>
    <n v="4"/>
    <n v="0"/>
    <b v="0"/>
    <n v="540"/>
    <n v="495"/>
    <n v="368"/>
    <n v="0"/>
    <n v="0"/>
    <d v="2026-06-11T08:06:00"/>
    <d v="2026-06-11T16:21:00"/>
    <n v="4"/>
    <n v="0"/>
    <m/>
    <n v="1"/>
    <n v="0"/>
    <n v="540"/>
  </r>
  <r>
    <x v="0"/>
    <x v="0"/>
    <s v="ST CAH MAIN THEATRE 1"/>
    <x v="0"/>
    <x v="0"/>
    <x v="1"/>
    <x v="0"/>
    <x v="5"/>
    <n v="0"/>
    <n v="1"/>
    <n v="4"/>
    <s v="St Cah Main Theatre"/>
    <d v="2026-06-14T00:00:00"/>
    <d v="2026-06-14T09:00:00"/>
    <d v="2026-06-14T18:00:00"/>
    <s v="JUNE-26-dummy-data.xlsx"/>
    <n v="4"/>
    <n v="0"/>
    <b v="0"/>
    <n v="540"/>
    <n v="503"/>
    <n v="383"/>
    <n v="0"/>
    <n v="0"/>
    <d v="2026-06-14T09:02:00"/>
    <d v="2026-06-14T17:25:00"/>
    <n v="4"/>
    <n v="0"/>
    <m/>
    <n v="1"/>
    <n v="0"/>
    <n v="540"/>
  </r>
  <r>
    <x v="0"/>
    <x v="0"/>
    <s v="ST CAH MAIN THEATRE 1"/>
    <x v="0"/>
    <x v="0"/>
    <x v="1"/>
    <x v="0"/>
    <x v="4"/>
    <n v="0"/>
    <n v="1"/>
    <n v="4"/>
    <s v="St Cah Main Theatre"/>
    <d v="2026-06-15T00:00:00"/>
    <d v="2026-06-15T13:30:00"/>
    <d v="2026-06-15T17:00:00"/>
    <s v="JUNE-26-dummy-data.xlsx"/>
    <n v="4"/>
    <n v="0"/>
    <b v="0"/>
    <n v="210"/>
    <n v="190"/>
    <n v="114"/>
    <n v="0"/>
    <n v="0"/>
    <d v="2026-06-15T13:36:00"/>
    <d v="2026-06-15T16:46:00"/>
    <n v="4"/>
    <n v="0"/>
    <m/>
    <n v="1"/>
    <n v="0"/>
    <n v="210"/>
  </r>
  <r>
    <x v="0"/>
    <x v="0"/>
    <s v="ST CAH MAIN THEATRE 1"/>
    <x v="0"/>
    <x v="0"/>
    <x v="1"/>
    <x v="0"/>
    <x v="3"/>
    <n v="0"/>
    <n v="1"/>
    <n v="4"/>
    <s v="St Cah Main Theatre"/>
    <d v="2026-06-16T00:00:00"/>
    <d v="2026-06-16T08:00:00"/>
    <d v="2026-06-16T11:30:00"/>
    <s v="JUNE-26-dummy-data.xlsx"/>
    <n v="4"/>
    <n v="0"/>
    <b v="0"/>
    <n v="210"/>
    <n v="188"/>
    <n v="123"/>
    <n v="0"/>
    <n v="0"/>
    <d v="2026-06-16T08:03:00"/>
    <d v="2026-06-16T11:11:00"/>
    <n v="4"/>
    <n v="0"/>
    <m/>
    <n v="1"/>
    <n v="0"/>
    <n v="210"/>
  </r>
  <r>
    <x v="0"/>
    <x v="0"/>
    <s v="ST CAH MAIN THEATRE 1"/>
    <x v="0"/>
    <x v="0"/>
    <x v="1"/>
    <x v="0"/>
    <x v="3"/>
    <n v="0"/>
    <n v="1"/>
    <n v="4"/>
    <s v="St Cah Main Theatre"/>
    <d v="2026-06-18T00:00:00"/>
    <d v="2026-06-18T09:00:00"/>
    <d v="2026-06-18T17:00:00"/>
    <s v="JUNE-26-dummy-data.xlsx"/>
    <n v="4"/>
    <n v="0"/>
    <b v="0"/>
    <n v="480"/>
    <n v="436"/>
    <n v="298"/>
    <n v="0"/>
    <n v="0"/>
    <d v="2026-06-18T09:07:00"/>
    <d v="2026-06-18T16:23:00"/>
    <n v="4"/>
    <n v="0"/>
    <m/>
    <n v="1"/>
    <n v="0"/>
    <n v="480"/>
  </r>
  <r>
    <x v="0"/>
    <x v="0"/>
    <s v="ST CAH MAIN THEATRE 1"/>
    <x v="0"/>
    <x v="0"/>
    <x v="1"/>
    <x v="0"/>
    <x v="0"/>
    <n v="0"/>
    <n v="1"/>
    <n v="4"/>
    <s v="St Cah Main Theatre"/>
    <d v="2026-06-19T00:00:00"/>
    <d v="2026-06-19T08:00:00"/>
    <d v="2026-06-19T12:30:00"/>
    <s v="JUNE-26-dummy-data.xlsx"/>
    <n v="4"/>
    <n v="0"/>
    <b v="0"/>
    <n v="270"/>
    <n v="243"/>
    <n v="150"/>
    <n v="0"/>
    <n v="0"/>
    <d v="2026-06-19T08:03:00"/>
    <d v="2026-06-19T12:06:00"/>
    <n v="4"/>
    <n v="0"/>
    <m/>
    <n v="1"/>
    <n v="0"/>
    <n v="270"/>
  </r>
  <r>
    <x v="0"/>
    <x v="0"/>
    <s v="ST CAH MAIN THEATRE 1"/>
    <x v="0"/>
    <x v="0"/>
    <x v="1"/>
    <x v="0"/>
    <x v="3"/>
    <n v="0"/>
    <n v="1"/>
    <n v="4"/>
    <s v="St Cah Main Theatre"/>
    <d v="2026-06-20T00:00:00"/>
    <d v="2026-06-20T13:30:00"/>
    <d v="2026-06-20T18:30:00"/>
    <s v="JUNE-26-dummy-data.xlsx"/>
    <n v="4"/>
    <n v="0"/>
    <b v="0"/>
    <n v="300"/>
    <n v="269"/>
    <n v="189"/>
    <n v="0"/>
    <n v="0"/>
    <d v="2026-06-20T13:40:00"/>
    <d v="2026-06-20T18:09:00"/>
    <n v="4"/>
    <n v="0"/>
    <m/>
    <n v="1"/>
    <n v="0"/>
    <n v="300"/>
  </r>
  <r>
    <x v="0"/>
    <x v="0"/>
    <s v="ST CAH MAIN THEATRE 1"/>
    <x v="0"/>
    <x v="0"/>
    <x v="1"/>
    <x v="0"/>
    <x v="3"/>
    <n v="0"/>
    <n v="1"/>
    <n v="4"/>
    <s v="St Cah Main Theatre"/>
    <d v="2026-06-25T00:00:00"/>
    <d v="2026-06-25T08:30:00"/>
    <d v="2026-06-25T16:30:00"/>
    <s v="JUNE-26-dummy-data.xlsx"/>
    <n v="4"/>
    <n v="0"/>
    <b v="0"/>
    <n v="480"/>
    <n v="454"/>
    <n v="334"/>
    <n v="0"/>
    <n v="0"/>
    <d v="2026-06-25T08:36:00"/>
    <d v="2026-06-25T16:10:00"/>
    <n v="4"/>
    <n v="0"/>
    <m/>
    <n v="1"/>
    <n v="0"/>
    <n v="480"/>
  </r>
  <r>
    <x v="0"/>
    <x v="0"/>
    <s v="ST CAH MAIN THEATRE 1"/>
    <x v="0"/>
    <x v="0"/>
    <x v="1"/>
    <x v="0"/>
    <x v="3"/>
    <n v="0"/>
    <n v="1"/>
    <n v="4"/>
    <s v="St Cah Main Theatre"/>
    <d v="2026-06-29T00:00:00"/>
    <d v="2026-06-29T13:00:00"/>
    <d v="2026-06-29T16:30:00"/>
    <s v="JUNE-26-dummy-data.xlsx"/>
    <n v="4"/>
    <n v="0"/>
    <b v="0"/>
    <n v="210"/>
    <n v="183"/>
    <n v="121"/>
    <n v="0"/>
    <n v="0"/>
    <d v="2026-06-29T13:05:00"/>
    <d v="2026-06-29T16:08:00"/>
    <n v="4"/>
    <n v="0"/>
    <m/>
    <n v="1"/>
    <n v="0"/>
    <n v="210"/>
  </r>
  <r>
    <x v="0"/>
    <x v="0"/>
    <s v="ST CAH MAIN THEATRE 1"/>
    <x v="0"/>
    <x v="0"/>
    <x v="1"/>
    <x v="0"/>
    <x v="3"/>
    <n v="0"/>
    <n v="1"/>
    <n v="4"/>
    <s v="St Cah Main Theatre"/>
    <d v="2026-06-30T00:00:00"/>
    <d v="2026-06-30T09:00:00"/>
    <d v="2026-06-30T12:30:00"/>
    <s v="JUNE-26-dummy-data.xlsx"/>
    <n v="4"/>
    <n v="0"/>
    <b v="0"/>
    <n v="210"/>
    <n v="178"/>
    <n v="110"/>
    <n v="0"/>
    <n v="0"/>
    <d v="2026-06-30T09:05:00"/>
    <d v="2026-06-30T12:03:00"/>
    <n v="4"/>
    <n v="0"/>
    <m/>
    <n v="1"/>
    <n v="0"/>
    <n v="210"/>
  </r>
  <r>
    <x v="0"/>
    <x v="0"/>
    <s v="ST CAH MAIN THEATRE 2"/>
    <x v="0"/>
    <x v="0"/>
    <x v="1"/>
    <x v="0"/>
    <x v="5"/>
    <n v="0"/>
    <n v="1"/>
    <n v="4"/>
    <s v="St Cah Main Theatre"/>
    <d v="2026-06-01T00:00:00"/>
    <d v="2026-06-01T13:00:00"/>
    <d v="2026-06-01T16:30:00"/>
    <s v="JUNE-26-dummy-data.xlsx"/>
    <n v="4"/>
    <n v="0"/>
    <b v="0"/>
    <n v="210"/>
    <n v="183"/>
    <n v="115"/>
    <n v="0"/>
    <n v="0"/>
    <d v="2026-06-01T13:05:00"/>
    <d v="2026-06-01T16:08:00"/>
    <n v="4"/>
    <n v="0"/>
    <m/>
    <n v="1"/>
    <n v="0"/>
    <n v="210"/>
  </r>
  <r>
    <x v="0"/>
    <x v="0"/>
    <s v="ST CAH MAIN THEATRE 2"/>
    <x v="0"/>
    <x v="0"/>
    <x v="1"/>
    <x v="0"/>
    <x v="2"/>
    <n v="0"/>
    <n v="1"/>
    <n v="4"/>
    <s v="St Cah Main Theatre"/>
    <d v="2026-06-02T00:00:00"/>
    <d v="2026-06-02T13:00:00"/>
    <d v="2026-06-02T16:30:00"/>
    <s v="JUNE-26-dummy-data.xlsx"/>
    <n v="4"/>
    <n v="0"/>
    <b v="0"/>
    <n v="210"/>
    <n v="187"/>
    <n v="110"/>
    <n v="0"/>
    <n v="0"/>
    <d v="2026-06-02T13:10:00"/>
    <d v="2026-06-02T16:17:00"/>
    <n v="4"/>
    <n v="0"/>
    <m/>
    <n v="1"/>
    <n v="0"/>
    <n v="210"/>
  </r>
  <r>
    <x v="0"/>
    <x v="0"/>
    <s v="ST CAH MAIN THEATRE 2"/>
    <x v="0"/>
    <x v="0"/>
    <x v="1"/>
    <x v="0"/>
    <x v="6"/>
    <n v="0"/>
    <n v="1"/>
    <n v="4"/>
    <s v="St Cah Main Theatre"/>
    <d v="2026-06-07T00:00:00"/>
    <d v="2026-06-07T09:00:00"/>
    <d v="2026-06-07T18:00:00"/>
    <s v="JUNE-26-dummy-data.xlsx"/>
    <n v="4"/>
    <n v="0"/>
    <b v="0"/>
    <n v="540"/>
    <n v="497"/>
    <n v="375"/>
    <n v="0"/>
    <n v="0"/>
    <d v="2026-06-07T09:04:00"/>
    <d v="2026-06-07T17:21:00"/>
    <n v="4"/>
    <n v="0"/>
    <m/>
    <n v="1"/>
    <n v="0"/>
    <n v="540"/>
  </r>
  <r>
    <x v="0"/>
    <x v="0"/>
    <s v="ST CAH MAIN THEATRE 2"/>
    <x v="0"/>
    <x v="0"/>
    <x v="1"/>
    <x v="0"/>
    <x v="6"/>
    <n v="0"/>
    <n v="1"/>
    <n v="4"/>
    <s v="St Cah Main Theatre"/>
    <d v="2026-06-08T00:00:00"/>
    <d v="2026-06-08T08:00:00"/>
    <d v="2026-06-08T12:30:00"/>
    <s v="JUNE-26-dummy-data.xlsx"/>
    <n v="4"/>
    <n v="0"/>
    <b v="0"/>
    <n v="270"/>
    <n v="233"/>
    <n v="145"/>
    <n v="0"/>
    <n v="0"/>
    <d v="2026-06-08T08:09:00"/>
    <d v="2026-06-08T12:02:00"/>
    <n v="4"/>
    <n v="0"/>
    <m/>
    <n v="1"/>
    <n v="0"/>
    <n v="270"/>
  </r>
  <r>
    <x v="0"/>
    <x v="0"/>
    <s v="ST CAH MAIN THEATRE 2"/>
    <x v="0"/>
    <x v="0"/>
    <x v="1"/>
    <x v="0"/>
    <x v="5"/>
    <n v="0"/>
    <n v="1"/>
    <n v="4"/>
    <s v="St Cah Main Theatre"/>
    <d v="2026-06-09T00:00:00"/>
    <d v="2026-06-09T08:00:00"/>
    <d v="2026-06-09T12:00:00"/>
    <s v="JUNE-26-dummy-data.xlsx"/>
    <n v="4"/>
    <n v="0"/>
    <b v="0"/>
    <n v="240"/>
    <n v="222"/>
    <n v="136"/>
    <n v="0"/>
    <n v="0"/>
    <d v="2026-06-09T08:02:00"/>
    <d v="2026-06-09T11:44:00"/>
    <n v="4"/>
    <n v="0"/>
    <m/>
    <n v="1"/>
    <n v="0"/>
    <n v="240"/>
  </r>
  <r>
    <x v="0"/>
    <x v="0"/>
    <s v="ST CAH MAIN THEATRE 2"/>
    <x v="0"/>
    <x v="0"/>
    <x v="1"/>
    <x v="0"/>
    <x v="3"/>
    <n v="0"/>
    <n v="1"/>
    <n v="4"/>
    <s v="St Cah Main Theatre"/>
    <d v="2026-06-11T00:00:00"/>
    <d v="2026-06-11T13:00:00"/>
    <d v="2026-06-11T16:30:00"/>
    <s v="JUNE-26-dummy-data.xlsx"/>
    <n v="4"/>
    <n v="0"/>
    <b v="0"/>
    <n v="210"/>
    <n v="188"/>
    <n v="114"/>
    <n v="0"/>
    <n v="0"/>
    <d v="2026-06-11T13:07:00"/>
    <d v="2026-06-11T16:15:00"/>
    <n v="4"/>
    <n v="0"/>
    <m/>
    <n v="1"/>
    <n v="0"/>
    <n v="210"/>
  </r>
  <r>
    <x v="0"/>
    <x v="0"/>
    <s v="ST CAH MAIN THEATRE 2"/>
    <x v="0"/>
    <x v="0"/>
    <x v="1"/>
    <x v="0"/>
    <x v="3"/>
    <n v="0"/>
    <n v="1"/>
    <n v="4"/>
    <s v="St Cah Main Theatre"/>
    <d v="2026-06-14T00:00:00"/>
    <d v="2026-06-14T08:30:00"/>
    <d v="2026-06-14T17:30:00"/>
    <s v="JUNE-26-dummy-data.xlsx"/>
    <n v="4"/>
    <n v="0"/>
    <b v="0"/>
    <n v="540"/>
    <n v="502"/>
    <n v="372"/>
    <n v="0"/>
    <n v="0"/>
    <d v="2026-06-14T08:36:00"/>
    <d v="2026-06-14T16:58:00"/>
    <n v="4"/>
    <n v="0"/>
    <m/>
    <n v="1"/>
    <n v="0"/>
    <n v="540"/>
  </r>
  <r>
    <x v="0"/>
    <x v="0"/>
    <s v="ST CAH MAIN THEATRE 2"/>
    <x v="0"/>
    <x v="0"/>
    <x v="1"/>
    <x v="0"/>
    <x v="3"/>
    <n v="0"/>
    <n v="1"/>
    <n v="4"/>
    <s v="St Cah Main Theatre"/>
    <d v="2026-06-15T00:00:00"/>
    <d v="2026-06-15T13:30:00"/>
    <d v="2026-06-15T18:00:00"/>
    <s v="JUNE-26-dummy-data.xlsx"/>
    <n v="4"/>
    <n v="0"/>
    <b v="0"/>
    <n v="270"/>
    <n v="242"/>
    <n v="167"/>
    <n v="0"/>
    <n v="0"/>
    <d v="2026-06-15T13:37:00"/>
    <d v="2026-06-15T17:39:00"/>
    <n v="4"/>
    <n v="0"/>
    <m/>
    <n v="1"/>
    <n v="0"/>
    <n v="270"/>
  </r>
  <r>
    <x v="0"/>
    <x v="0"/>
    <s v="ST CAH MAIN THEATRE 2"/>
    <x v="0"/>
    <x v="0"/>
    <x v="1"/>
    <x v="0"/>
    <x v="0"/>
    <n v="0"/>
    <n v="1"/>
    <n v="4"/>
    <s v="St Cah Main Theatre"/>
    <d v="2026-06-16T00:00:00"/>
    <d v="2026-06-16T08:30:00"/>
    <d v="2026-06-16T12:30:00"/>
    <s v="JUNE-26-dummy-data.xlsx"/>
    <n v="4"/>
    <n v="0"/>
    <b v="0"/>
    <n v="240"/>
    <n v="216"/>
    <n v="147"/>
    <n v="0"/>
    <n v="0"/>
    <d v="2026-06-16T08:36:00"/>
    <d v="2026-06-16T12:12:00"/>
    <n v="4"/>
    <n v="0"/>
    <m/>
    <n v="1"/>
    <n v="0"/>
    <n v="240"/>
  </r>
  <r>
    <x v="0"/>
    <x v="0"/>
    <s v="ST CAH MAIN THEATRE 2"/>
    <x v="0"/>
    <x v="0"/>
    <x v="1"/>
    <x v="0"/>
    <x v="5"/>
    <n v="0"/>
    <n v="1"/>
    <n v="4"/>
    <s v="St Cah Main Theatre"/>
    <d v="2026-06-19T00:00:00"/>
    <d v="2026-06-19T08:00:00"/>
    <d v="2026-06-19T16:00:00"/>
    <s v="JUNE-26-dummy-data.xlsx"/>
    <n v="4"/>
    <n v="0"/>
    <b v="0"/>
    <n v="480"/>
    <n v="439"/>
    <n v="327"/>
    <n v="0"/>
    <n v="0"/>
    <d v="2026-06-19T08:06:00"/>
    <d v="2026-06-19T15:25:00"/>
    <n v="4"/>
    <n v="0"/>
    <m/>
    <n v="1"/>
    <n v="0"/>
    <n v="480"/>
  </r>
  <r>
    <x v="0"/>
    <x v="0"/>
    <s v="ST CAH MAIN THEATRE 2"/>
    <x v="0"/>
    <x v="0"/>
    <x v="1"/>
    <x v="0"/>
    <x v="4"/>
    <n v="0"/>
    <n v="1"/>
    <n v="4"/>
    <s v="St Cah Main Theatre"/>
    <d v="2026-06-20T00:00:00"/>
    <d v="2026-06-20T08:30:00"/>
    <d v="2026-06-20T15:30:00"/>
    <s v="JUNE-26-dummy-data.xlsx"/>
    <n v="4"/>
    <n v="0"/>
    <b v="0"/>
    <n v="420"/>
    <n v="372"/>
    <n v="287"/>
    <n v="0"/>
    <n v="0"/>
    <d v="2026-06-20T08:41:00"/>
    <d v="2026-06-20T14:53:00"/>
    <n v="4"/>
    <n v="0"/>
    <m/>
    <n v="1"/>
    <n v="0"/>
    <n v="420"/>
  </r>
  <r>
    <x v="0"/>
    <x v="0"/>
    <s v="ST CAH MAIN THEATRE 2"/>
    <x v="0"/>
    <x v="0"/>
    <x v="1"/>
    <x v="0"/>
    <x v="3"/>
    <n v="0"/>
    <n v="1"/>
    <n v="4"/>
    <s v="St Cah Main Theatre"/>
    <d v="2026-06-23T00:00:00"/>
    <d v="2026-06-23T08:00:00"/>
    <d v="2026-06-23T12:00:00"/>
    <s v="JUNE-26-dummy-data.xlsx"/>
    <n v="4"/>
    <n v="0"/>
    <b v="0"/>
    <n v="240"/>
    <n v="203"/>
    <n v="121"/>
    <n v="0"/>
    <n v="0"/>
    <d v="2026-06-23T08:06:00"/>
    <d v="2026-06-23T11:29:00"/>
    <n v="4"/>
    <n v="0"/>
    <m/>
    <n v="1"/>
    <n v="0"/>
    <n v="240"/>
  </r>
  <r>
    <x v="0"/>
    <x v="0"/>
    <s v="ST CAH MAIN THEATRE 2"/>
    <x v="0"/>
    <x v="0"/>
    <x v="1"/>
    <x v="0"/>
    <x v="5"/>
    <n v="0"/>
    <n v="1"/>
    <n v="4"/>
    <s v="St Cah Main Theatre"/>
    <d v="2026-06-27T00:00:00"/>
    <d v="2026-06-27T13:00:00"/>
    <d v="2026-06-27T17:00:00"/>
    <s v="JUNE-26-dummy-data.xlsx"/>
    <n v="4"/>
    <n v="0"/>
    <b v="0"/>
    <n v="240"/>
    <n v="214"/>
    <n v="126"/>
    <n v="0"/>
    <n v="0"/>
    <d v="2026-06-27T13:07:00"/>
    <d v="2026-06-27T16:41:00"/>
    <n v="4"/>
    <n v="0"/>
    <m/>
    <n v="1"/>
    <n v="0"/>
    <n v="240"/>
  </r>
  <r>
    <x v="0"/>
    <x v="0"/>
    <s v="ST CAH MAIN THEATRE 2"/>
    <x v="0"/>
    <x v="0"/>
    <x v="1"/>
    <x v="0"/>
    <x v="0"/>
    <n v="0"/>
    <n v="1"/>
    <n v="4"/>
    <s v="St Cah Main Theatre"/>
    <d v="2026-06-29T00:00:00"/>
    <d v="2026-06-29T08:00:00"/>
    <d v="2026-06-29T12:30:00"/>
    <s v="JUNE-26-dummy-data.xlsx"/>
    <n v="4"/>
    <n v="0"/>
    <b v="0"/>
    <n v="270"/>
    <n v="237"/>
    <n v="142"/>
    <n v="0"/>
    <n v="0"/>
    <d v="2026-06-29T08:11:00"/>
    <d v="2026-06-29T12:08:00"/>
    <n v="4"/>
    <n v="0"/>
    <m/>
    <n v="1"/>
    <n v="0"/>
    <n v="270"/>
  </r>
  <r>
    <x v="0"/>
    <x v="0"/>
    <s v="ST CAH MAIN THEATRE 2"/>
    <x v="0"/>
    <x v="0"/>
    <x v="1"/>
    <x v="0"/>
    <x v="6"/>
    <n v="0"/>
    <n v="1"/>
    <n v="4"/>
    <s v="St Cah Main Theatre"/>
    <d v="2026-06-30T00:00:00"/>
    <d v="2026-06-30T09:00:00"/>
    <d v="2026-06-30T15:00:00"/>
    <s v="JUNE-26-dummy-data.xlsx"/>
    <n v="4"/>
    <n v="0"/>
    <b v="0"/>
    <n v="360"/>
    <n v="330"/>
    <n v="236"/>
    <n v="0"/>
    <n v="0"/>
    <d v="2026-06-30T09:05:00"/>
    <d v="2026-06-30T14:35:00"/>
    <n v="4"/>
    <n v="0"/>
    <m/>
    <n v="1"/>
    <n v="0"/>
    <n v="360"/>
  </r>
  <r>
    <x v="0"/>
    <x v="0"/>
    <s v="ST CAH MAIN THEATRE 3"/>
    <x v="0"/>
    <x v="0"/>
    <x v="1"/>
    <x v="0"/>
    <x v="5"/>
    <n v="0"/>
    <n v="1"/>
    <n v="4"/>
    <s v="St Cah Main Theatre"/>
    <d v="2026-06-03T00:00:00"/>
    <d v="2026-06-03T09:00:00"/>
    <d v="2026-06-03T13:30:00"/>
    <s v="JUNE-26-dummy-data.xlsx"/>
    <n v="4"/>
    <n v="0"/>
    <b v="0"/>
    <n v="270"/>
    <n v="229"/>
    <n v="166"/>
    <n v="0"/>
    <n v="0"/>
    <d v="2026-06-03T09:12:00"/>
    <d v="2026-06-03T13:01:00"/>
    <n v="4"/>
    <n v="0"/>
    <m/>
    <n v="1"/>
    <n v="0"/>
    <n v="270"/>
  </r>
  <r>
    <x v="0"/>
    <x v="0"/>
    <s v="ST CAH MAIN THEATRE 3"/>
    <x v="0"/>
    <x v="0"/>
    <x v="1"/>
    <x v="0"/>
    <x v="2"/>
    <n v="0"/>
    <n v="1"/>
    <n v="4"/>
    <s v="St Cah Main Theatre"/>
    <d v="2026-06-04T00:00:00"/>
    <d v="2026-06-04T13:30:00"/>
    <d v="2026-06-04T17:00:00"/>
    <s v="JUNE-26-dummy-data.xlsx"/>
    <n v="4"/>
    <n v="0"/>
    <b v="0"/>
    <n v="210"/>
    <n v="180"/>
    <n v="103"/>
    <n v="0"/>
    <n v="0"/>
    <d v="2026-06-04T13:38:00"/>
    <d v="2026-06-04T16:38:00"/>
    <n v="4"/>
    <n v="0"/>
    <m/>
    <n v="1"/>
    <n v="0"/>
    <n v="210"/>
  </r>
  <r>
    <x v="0"/>
    <x v="0"/>
    <s v="ST CAH MAIN THEATRE 3"/>
    <x v="0"/>
    <x v="0"/>
    <x v="1"/>
    <x v="0"/>
    <x v="5"/>
    <n v="0"/>
    <n v="1"/>
    <n v="4"/>
    <s v="St Cah Main Theatre"/>
    <d v="2026-06-05T00:00:00"/>
    <d v="2026-06-05T08:30:00"/>
    <d v="2026-06-05T15:30:00"/>
    <s v="JUNE-26-dummy-data.xlsx"/>
    <n v="4"/>
    <n v="0"/>
    <b v="0"/>
    <n v="420"/>
    <n v="363"/>
    <n v="260"/>
    <n v="0"/>
    <n v="0"/>
    <d v="2026-06-05T08:42:00"/>
    <d v="2026-06-05T14:45:00"/>
    <n v="4"/>
    <n v="0"/>
    <m/>
    <n v="1"/>
    <n v="0"/>
    <n v="420"/>
  </r>
  <r>
    <x v="0"/>
    <x v="0"/>
    <s v="ST CAH MAIN THEATRE 3"/>
    <x v="0"/>
    <x v="0"/>
    <x v="1"/>
    <x v="0"/>
    <x v="6"/>
    <n v="0"/>
    <n v="1"/>
    <n v="4"/>
    <s v="St Cah Main Theatre"/>
    <d v="2026-06-06T00:00:00"/>
    <d v="2026-06-06T09:00:00"/>
    <d v="2026-06-06T13:30:00"/>
    <s v="JUNE-26-dummy-data.xlsx"/>
    <n v="4"/>
    <n v="0"/>
    <b v="0"/>
    <n v="270"/>
    <n v="238"/>
    <n v="159"/>
    <n v="0"/>
    <n v="0"/>
    <d v="2026-06-06T09:11:00"/>
    <d v="2026-06-06T13:09:00"/>
    <n v="4"/>
    <n v="0"/>
    <m/>
    <n v="1"/>
    <n v="0"/>
    <n v="270"/>
  </r>
  <r>
    <x v="0"/>
    <x v="0"/>
    <s v="ST CAH MAIN THEATRE 3"/>
    <x v="0"/>
    <x v="0"/>
    <x v="1"/>
    <x v="0"/>
    <x v="4"/>
    <n v="0"/>
    <n v="1"/>
    <n v="4"/>
    <s v="St Cah Main Theatre"/>
    <d v="2026-06-07T00:00:00"/>
    <d v="2026-06-07T09:00:00"/>
    <d v="2026-06-07T14:00:00"/>
    <s v="JUNE-26-dummy-data.xlsx"/>
    <n v="4"/>
    <n v="0"/>
    <b v="0"/>
    <n v="300"/>
    <n v="272"/>
    <n v="189"/>
    <n v="0"/>
    <n v="0"/>
    <d v="2026-06-07T09:12:00"/>
    <d v="2026-06-07T13:44:00"/>
    <n v="4"/>
    <n v="0"/>
    <m/>
    <n v="1"/>
    <n v="0"/>
    <n v="300"/>
  </r>
  <r>
    <x v="0"/>
    <x v="0"/>
    <s v="ST CAH MAIN THEATRE 3"/>
    <x v="0"/>
    <x v="0"/>
    <x v="1"/>
    <x v="0"/>
    <x v="0"/>
    <n v="0"/>
    <n v="1"/>
    <n v="4"/>
    <s v="St Cah Main Theatre"/>
    <d v="2026-06-08T00:00:00"/>
    <d v="2026-06-08T13:30:00"/>
    <d v="2026-06-08T16:30:00"/>
    <s v="JUNE-26-dummy-data.xlsx"/>
    <n v="4"/>
    <n v="0"/>
    <b v="0"/>
    <n v="180"/>
    <n v="153"/>
    <n v="80"/>
    <n v="0"/>
    <n v="0"/>
    <d v="2026-06-08T13:40:00"/>
    <d v="2026-06-08T16:13:00"/>
    <n v="4"/>
    <n v="0"/>
    <m/>
    <n v="1"/>
    <n v="0"/>
    <n v="180"/>
  </r>
  <r>
    <x v="0"/>
    <x v="0"/>
    <s v="ST CAH MAIN THEATRE 3"/>
    <x v="0"/>
    <x v="0"/>
    <x v="1"/>
    <x v="0"/>
    <x v="4"/>
    <n v="0"/>
    <n v="1"/>
    <n v="4"/>
    <s v="St Cah Main Theatre"/>
    <d v="2026-06-10T00:00:00"/>
    <d v="2026-06-10T08:00:00"/>
    <d v="2026-06-10T16:00:00"/>
    <s v="JUNE-26-dummy-data.xlsx"/>
    <n v="4"/>
    <n v="0"/>
    <b v="0"/>
    <n v="480"/>
    <n v="427"/>
    <n v="330"/>
    <n v="0"/>
    <n v="0"/>
    <d v="2026-06-10T08:10:00"/>
    <d v="2026-06-10T15:17:00"/>
    <n v="4"/>
    <n v="0"/>
    <m/>
    <n v="1"/>
    <n v="0"/>
    <n v="480"/>
  </r>
  <r>
    <x v="0"/>
    <x v="0"/>
    <s v="ST CAH MAIN THEATRE 3"/>
    <x v="0"/>
    <x v="0"/>
    <x v="1"/>
    <x v="0"/>
    <x v="5"/>
    <n v="0"/>
    <n v="1"/>
    <n v="4"/>
    <s v="St Cah Main Theatre"/>
    <d v="2026-06-18T00:00:00"/>
    <d v="2026-06-18T13:00:00"/>
    <d v="2026-06-18T17:00:00"/>
    <s v="JUNE-26-dummy-data.xlsx"/>
    <n v="4"/>
    <n v="0"/>
    <b v="0"/>
    <n v="240"/>
    <n v="210"/>
    <n v="144"/>
    <n v="0"/>
    <n v="0"/>
    <d v="2026-06-18T13:09:00"/>
    <d v="2026-06-18T16:39:00"/>
    <n v="4"/>
    <n v="0"/>
    <m/>
    <n v="1"/>
    <n v="0"/>
    <n v="240"/>
  </r>
  <r>
    <x v="0"/>
    <x v="0"/>
    <s v="ST CAH MAIN THEATRE 3"/>
    <x v="0"/>
    <x v="0"/>
    <x v="1"/>
    <x v="0"/>
    <x v="0"/>
    <n v="0"/>
    <n v="1"/>
    <n v="4"/>
    <s v="St Cah Main Theatre"/>
    <d v="2026-06-20T00:00:00"/>
    <d v="2026-06-20T09:00:00"/>
    <d v="2026-06-20T17:00:00"/>
    <s v="JUNE-26-dummy-data.xlsx"/>
    <n v="4"/>
    <n v="0"/>
    <b v="0"/>
    <n v="480"/>
    <n v="447"/>
    <n v="322"/>
    <n v="0"/>
    <n v="0"/>
    <d v="2026-06-20T09:02:00"/>
    <d v="2026-06-20T16:29:00"/>
    <n v="4"/>
    <n v="0"/>
    <m/>
    <n v="1"/>
    <n v="0"/>
    <n v="480"/>
  </r>
  <r>
    <x v="0"/>
    <x v="0"/>
    <s v="ST CAH MAIN THEATRE 3"/>
    <x v="0"/>
    <x v="0"/>
    <x v="1"/>
    <x v="0"/>
    <x v="3"/>
    <n v="0"/>
    <n v="1"/>
    <n v="4"/>
    <s v="St Cah Main Theatre"/>
    <d v="2026-06-21T00:00:00"/>
    <d v="2026-06-21T08:30:00"/>
    <d v="2026-06-21T13:00:00"/>
    <s v="JUNE-26-dummy-data.xlsx"/>
    <n v="4"/>
    <n v="0"/>
    <b v="0"/>
    <n v="270"/>
    <n v="228"/>
    <n v="159"/>
    <n v="0"/>
    <n v="0"/>
    <d v="2026-06-21T08:39:00"/>
    <d v="2026-06-21T12:27:00"/>
    <n v="4"/>
    <n v="0"/>
    <m/>
    <n v="1"/>
    <n v="0"/>
    <n v="270"/>
  </r>
  <r>
    <x v="0"/>
    <x v="0"/>
    <s v="ST CAH MAIN THEATRE 3"/>
    <x v="0"/>
    <x v="0"/>
    <x v="1"/>
    <x v="0"/>
    <x v="6"/>
    <n v="0"/>
    <n v="1"/>
    <n v="4"/>
    <s v="St Cah Main Theatre"/>
    <d v="2026-06-22T00:00:00"/>
    <d v="2026-06-22T13:00:00"/>
    <d v="2026-06-22T17:00:00"/>
    <s v="JUNE-26-dummy-data.xlsx"/>
    <n v="4"/>
    <n v="0"/>
    <b v="0"/>
    <n v="240"/>
    <n v="206"/>
    <n v="139"/>
    <n v="0"/>
    <n v="0"/>
    <d v="2026-06-22T13:12:00"/>
    <d v="2026-06-22T16:38:00"/>
    <n v="4"/>
    <n v="0"/>
    <m/>
    <n v="1"/>
    <n v="0"/>
    <n v="240"/>
  </r>
  <r>
    <x v="0"/>
    <x v="0"/>
    <s v="ST CAH MAIN THEATRE 3"/>
    <x v="0"/>
    <x v="0"/>
    <x v="1"/>
    <x v="0"/>
    <x v="4"/>
    <n v="0"/>
    <n v="1"/>
    <n v="4"/>
    <s v="St Cah Main Theatre"/>
    <d v="2026-06-24T00:00:00"/>
    <d v="2026-06-24T07:30:00"/>
    <d v="2026-06-24T14:30:00"/>
    <s v="JUNE-26-dummy-data.xlsx"/>
    <n v="4"/>
    <n v="0"/>
    <b v="0"/>
    <n v="420"/>
    <n v="387"/>
    <n v="269"/>
    <n v="0"/>
    <n v="0"/>
    <d v="2026-06-24T07:36:00"/>
    <d v="2026-06-24T14:03:00"/>
    <n v="4"/>
    <n v="0"/>
    <m/>
    <n v="1"/>
    <n v="0"/>
    <n v="420"/>
  </r>
  <r>
    <x v="0"/>
    <x v="0"/>
    <s v="ST CAH MAIN THEATRE 3"/>
    <x v="0"/>
    <x v="0"/>
    <x v="1"/>
    <x v="0"/>
    <x v="4"/>
    <n v="0"/>
    <n v="1"/>
    <n v="4"/>
    <s v="St Cah Main Theatre"/>
    <d v="2026-06-25T00:00:00"/>
    <d v="2026-06-25T13:30:00"/>
    <d v="2026-06-25T18:30:00"/>
    <s v="JUNE-26-dummy-data.xlsx"/>
    <n v="4"/>
    <n v="0"/>
    <b v="0"/>
    <n v="300"/>
    <n v="267"/>
    <n v="173"/>
    <n v="0"/>
    <n v="0"/>
    <d v="2026-06-25T13:41:00"/>
    <d v="2026-06-25T18:08:00"/>
    <n v="4"/>
    <n v="0"/>
    <m/>
    <n v="1"/>
    <n v="0"/>
    <n v="300"/>
  </r>
  <r>
    <x v="0"/>
    <x v="0"/>
    <s v="ST CAH MAIN THEATRE 3"/>
    <x v="0"/>
    <x v="0"/>
    <x v="1"/>
    <x v="0"/>
    <x v="0"/>
    <n v="0"/>
    <n v="1"/>
    <n v="4"/>
    <s v="St Cah Main Theatre"/>
    <d v="2026-06-28T00:00:00"/>
    <d v="2026-06-28T09:00:00"/>
    <d v="2026-06-28T15:00:00"/>
    <s v="JUNE-26-dummy-data.xlsx"/>
    <n v="4"/>
    <n v="0"/>
    <b v="0"/>
    <n v="360"/>
    <n v="322"/>
    <n v="251"/>
    <n v="0"/>
    <n v="0"/>
    <d v="2026-06-28T09:10:00"/>
    <d v="2026-06-28T14:32:00"/>
    <n v="4"/>
    <n v="0"/>
    <m/>
    <n v="1"/>
    <n v="0"/>
    <n v="360"/>
  </r>
  <r>
    <x v="0"/>
    <x v="0"/>
    <s v="ST CAH MAIN THEATRE 3"/>
    <x v="0"/>
    <x v="0"/>
    <x v="1"/>
    <x v="0"/>
    <x v="4"/>
    <n v="0"/>
    <n v="1"/>
    <n v="4"/>
    <s v="St Cah Main Theatre"/>
    <d v="2026-06-29T00:00:00"/>
    <d v="2026-06-29T13:00:00"/>
    <d v="2026-06-29T16:30:00"/>
    <s v="JUNE-26-dummy-data.xlsx"/>
    <n v="4"/>
    <n v="0"/>
    <b v="0"/>
    <n v="210"/>
    <n v="174"/>
    <n v="109"/>
    <n v="0"/>
    <n v="0"/>
    <d v="2026-06-29T13:11:00"/>
    <d v="2026-06-29T16:05:00"/>
    <n v="4"/>
    <n v="0"/>
    <m/>
    <n v="1"/>
    <n v="0"/>
    <n v="210"/>
  </r>
  <r>
    <x v="0"/>
    <x v="0"/>
    <s v="ST CAH MAIN THEATRE 3"/>
    <x v="0"/>
    <x v="0"/>
    <x v="1"/>
    <x v="0"/>
    <x v="2"/>
    <n v="0"/>
    <n v="1"/>
    <n v="4"/>
    <s v="St Cah Main Theatre"/>
    <d v="2026-06-30T00:00:00"/>
    <d v="2026-06-30T13:00:00"/>
    <d v="2026-06-30T16:00:00"/>
    <s v="JUNE-26-dummy-data.xlsx"/>
    <n v="4"/>
    <n v="0"/>
    <b v="0"/>
    <n v="180"/>
    <n v="168"/>
    <n v="90"/>
    <n v="0"/>
    <n v="0"/>
    <d v="2026-06-30T13:02:00"/>
    <d v="2026-06-30T15:50:00"/>
    <n v="4"/>
    <n v="0"/>
    <m/>
    <n v="1"/>
    <n v="0"/>
    <n v="180"/>
  </r>
  <r>
    <x v="0"/>
    <x v="0"/>
    <s v="ST CAH MAIN THEATRE 4"/>
    <x v="0"/>
    <x v="0"/>
    <x v="1"/>
    <x v="0"/>
    <x v="5"/>
    <n v="0"/>
    <n v="1"/>
    <n v="4"/>
    <s v="St Cah Main Theatre"/>
    <d v="2026-06-02T00:00:00"/>
    <d v="2026-06-02T08:30:00"/>
    <d v="2026-06-02T16:30:00"/>
    <s v="JUNE-26-dummy-data.xlsx"/>
    <n v="4"/>
    <n v="0"/>
    <b v="0"/>
    <n v="480"/>
    <n v="422"/>
    <n v="321"/>
    <n v="0"/>
    <n v="0"/>
    <d v="2026-06-02T08:40:00"/>
    <d v="2026-06-02T15:42:00"/>
    <n v="4"/>
    <n v="0"/>
    <m/>
    <n v="1"/>
    <n v="0"/>
    <n v="480"/>
  </r>
  <r>
    <x v="0"/>
    <x v="0"/>
    <s v="ST CAH MAIN THEATRE 4"/>
    <x v="0"/>
    <x v="0"/>
    <x v="1"/>
    <x v="0"/>
    <x v="5"/>
    <n v="0"/>
    <n v="1"/>
    <n v="4"/>
    <s v="St Cah Main Theatre"/>
    <d v="2026-06-03T00:00:00"/>
    <d v="2026-06-03T08:00:00"/>
    <d v="2026-06-03T17:00:00"/>
    <s v="JUNE-26-dummy-data.xlsx"/>
    <n v="4"/>
    <n v="0"/>
    <b v="0"/>
    <n v="540"/>
    <n v="487"/>
    <n v="383"/>
    <n v="0"/>
    <n v="0"/>
    <d v="2026-06-03T08:11:00"/>
    <d v="2026-06-03T16:18:00"/>
    <n v="4"/>
    <n v="0"/>
    <m/>
    <n v="1"/>
    <n v="0"/>
    <n v="540"/>
  </r>
  <r>
    <x v="0"/>
    <x v="0"/>
    <s v="ST CAH MAIN THEATRE 4"/>
    <x v="0"/>
    <x v="0"/>
    <x v="1"/>
    <x v="0"/>
    <x v="5"/>
    <n v="0"/>
    <n v="1"/>
    <n v="4"/>
    <s v="St Cah Main Theatre"/>
    <d v="2026-06-04T00:00:00"/>
    <d v="2026-06-04T08:30:00"/>
    <d v="2026-06-04T12:00:00"/>
    <s v="JUNE-26-dummy-data.xlsx"/>
    <n v="4"/>
    <n v="0"/>
    <b v="0"/>
    <n v="210"/>
    <n v="181"/>
    <n v="97"/>
    <n v="0"/>
    <n v="0"/>
    <d v="2026-06-04T08:34:00"/>
    <d v="2026-06-04T11:35:00"/>
    <n v="4"/>
    <n v="0"/>
    <m/>
    <n v="1"/>
    <n v="0"/>
    <n v="210"/>
  </r>
  <r>
    <x v="0"/>
    <x v="0"/>
    <s v="ST CAH MAIN THEATRE 4"/>
    <x v="0"/>
    <x v="0"/>
    <x v="1"/>
    <x v="0"/>
    <x v="5"/>
    <n v="0"/>
    <n v="1"/>
    <n v="4"/>
    <s v="St Cah Main Theatre"/>
    <d v="2026-06-05T00:00:00"/>
    <d v="2026-06-05T07:30:00"/>
    <d v="2026-06-05T16:30:00"/>
    <s v="JUNE-26-dummy-data.xlsx"/>
    <n v="4"/>
    <n v="0"/>
    <b v="0"/>
    <n v="540"/>
    <n v="503"/>
    <n v="381"/>
    <n v="0"/>
    <n v="0"/>
    <d v="2026-06-05T07:39:00"/>
    <d v="2026-06-05T16:02:00"/>
    <n v="4"/>
    <n v="0"/>
    <m/>
    <n v="1"/>
    <n v="0"/>
    <n v="540"/>
  </r>
  <r>
    <x v="0"/>
    <x v="0"/>
    <s v="ST CAH MAIN THEATRE 4"/>
    <x v="0"/>
    <x v="0"/>
    <x v="1"/>
    <x v="0"/>
    <x v="3"/>
    <n v="0"/>
    <n v="1"/>
    <n v="4"/>
    <s v="St Cah Main Theatre"/>
    <d v="2026-06-06T00:00:00"/>
    <d v="2026-06-06T08:30:00"/>
    <d v="2026-06-06T12:30:00"/>
    <s v="JUNE-26-dummy-data.xlsx"/>
    <n v="4"/>
    <n v="0"/>
    <b v="0"/>
    <n v="240"/>
    <n v="216"/>
    <n v="121"/>
    <n v="0"/>
    <n v="0"/>
    <d v="2026-06-06T08:32:00"/>
    <d v="2026-06-06T12:08:00"/>
    <n v="4"/>
    <n v="0"/>
    <m/>
    <n v="1"/>
    <n v="0"/>
    <n v="240"/>
  </r>
  <r>
    <x v="0"/>
    <x v="0"/>
    <s v="ST CAH MAIN THEATRE 4"/>
    <x v="0"/>
    <x v="0"/>
    <x v="1"/>
    <x v="0"/>
    <x v="3"/>
    <n v="0"/>
    <n v="1"/>
    <n v="4"/>
    <s v="St Cah Main Theatre"/>
    <d v="2026-06-08T00:00:00"/>
    <d v="2026-06-08T13:30:00"/>
    <d v="2026-06-08T18:00:00"/>
    <s v="JUNE-26-dummy-data.xlsx"/>
    <n v="4"/>
    <n v="0"/>
    <b v="0"/>
    <n v="270"/>
    <n v="238"/>
    <n v="155"/>
    <n v="0"/>
    <n v="0"/>
    <d v="2026-06-08T13:41:00"/>
    <d v="2026-06-08T17:39:00"/>
    <n v="4"/>
    <n v="0"/>
    <m/>
    <n v="1"/>
    <n v="0"/>
    <n v="270"/>
  </r>
  <r>
    <x v="0"/>
    <x v="0"/>
    <s v="ST CAH MAIN THEATRE 4"/>
    <x v="0"/>
    <x v="0"/>
    <x v="1"/>
    <x v="0"/>
    <x v="0"/>
    <n v="0"/>
    <n v="1"/>
    <n v="4"/>
    <s v="St Cah Main Theatre"/>
    <d v="2026-06-09T00:00:00"/>
    <d v="2026-06-09T08:30:00"/>
    <d v="2026-06-09T16:30:00"/>
    <s v="JUNE-26-dummy-data.xlsx"/>
    <n v="4"/>
    <n v="0"/>
    <b v="0"/>
    <n v="480"/>
    <n v="460"/>
    <n v="341"/>
    <n v="0"/>
    <n v="0"/>
    <d v="2026-06-09T08:42:00"/>
    <d v="2026-06-09T16:22:00"/>
    <n v="4"/>
    <n v="0"/>
    <m/>
    <n v="1"/>
    <n v="0"/>
    <n v="480"/>
  </r>
  <r>
    <x v="0"/>
    <x v="0"/>
    <s v="ST CAH MAIN THEATRE 4"/>
    <x v="0"/>
    <x v="0"/>
    <x v="1"/>
    <x v="0"/>
    <x v="5"/>
    <n v="0"/>
    <n v="1"/>
    <n v="4"/>
    <s v="St Cah Main Theatre"/>
    <d v="2026-06-10T00:00:00"/>
    <d v="2026-06-10T13:00:00"/>
    <d v="2026-06-10T17:30:00"/>
    <s v="JUNE-26-dummy-data.xlsx"/>
    <n v="4"/>
    <n v="0"/>
    <b v="0"/>
    <n v="270"/>
    <n v="248"/>
    <n v="151"/>
    <n v="0"/>
    <n v="0"/>
    <d v="2026-06-10T13:06:00"/>
    <d v="2026-06-10T17:14:00"/>
    <n v="4"/>
    <n v="0"/>
    <m/>
    <n v="1"/>
    <n v="0"/>
    <n v="270"/>
  </r>
  <r>
    <x v="0"/>
    <x v="0"/>
    <s v="ST CAH MAIN THEATRE 4"/>
    <x v="0"/>
    <x v="0"/>
    <x v="1"/>
    <x v="0"/>
    <x v="6"/>
    <n v="0"/>
    <n v="1"/>
    <n v="4"/>
    <s v="St Cah Main Theatre"/>
    <d v="2026-06-11T00:00:00"/>
    <d v="2026-06-11T07:30:00"/>
    <d v="2026-06-11T13:30:00"/>
    <s v="JUNE-26-dummy-data.xlsx"/>
    <n v="4"/>
    <n v="0"/>
    <b v="0"/>
    <n v="360"/>
    <n v="332"/>
    <n v="250"/>
    <n v="0"/>
    <n v="0"/>
    <d v="2026-06-11T07:33:00"/>
    <d v="2026-06-11T13:05:00"/>
    <n v="4"/>
    <n v="0"/>
    <m/>
    <n v="1"/>
    <n v="0"/>
    <n v="360"/>
  </r>
  <r>
    <x v="0"/>
    <x v="0"/>
    <s v="ST CAH MAIN THEATRE 4"/>
    <x v="0"/>
    <x v="0"/>
    <x v="1"/>
    <x v="0"/>
    <x v="0"/>
    <n v="0"/>
    <n v="1"/>
    <n v="4"/>
    <s v="St Cah Main Theatre"/>
    <d v="2026-06-15T00:00:00"/>
    <d v="2026-06-15T07:30:00"/>
    <d v="2026-06-15T14:30:00"/>
    <s v="JUNE-26-dummy-data.xlsx"/>
    <n v="4"/>
    <n v="0"/>
    <b v="0"/>
    <n v="420"/>
    <n v="393"/>
    <n v="270"/>
    <n v="0"/>
    <n v="0"/>
    <d v="2026-06-15T07:39:00"/>
    <d v="2026-06-15T14:12:00"/>
    <n v="4"/>
    <n v="0"/>
    <m/>
    <n v="1"/>
    <n v="0"/>
    <n v="420"/>
  </r>
  <r>
    <x v="0"/>
    <x v="0"/>
    <s v="ST CAH MAIN THEATRE 4"/>
    <x v="0"/>
    <x v="0"/>
    <x v="1"/>
    <x v="0"/>
    <x v="3"/>
    <n v="0"/>
    <n v="1"/>
    <n v="4"/>
    <s v="St Cah Main Theatre"/>
    <d v="2026-06-16T00:00:00"/>
    <d v="2026-06-16T07:30:00"/>
    <d v="2026-06-16T15:30:00"/>
    <s v="JUNE-26-dummy-data.xlsx"/>
    <n v="4"/>
    <n v="0"/>
    <b v="0"/>
    <n v="480"/>
    <n v="450"/>
    <n v="310"/>
    <n v="0"/>
    <n v="0"/>
    <d v="2026-06-16T07:32:00"/>
    <d v="2026-06-16T15:02:00"/>
    <n v="4"/>
    <n v="0"/>
    <m/>
    <n v="1"/>
    <n v="0"/>
    <n v="480"/>
  </r>
  <r>
    <x v="0"/>
    <x v="0"/>
    <s v="ST CAH MAIN THEATRE 4"/>
    <x v="0"/>
    <x v="0"/>
    <x v="1"/>
    <x v="0"/>
    <x v="2"/>
    <n v="0"/>
    <n v="1"/>
    <n v="4"/>
    <s v="St Cah Main Theatre"/>
    <d v="2026-06-19T00:00:00"/>
    <d v="2026-06-19T13:00:00"/>
    <d v="2026-06-19T16:00:00"/>
    <s v="JUNE-26-dummy-data.xlsx"/>
    <n v="4"/>
    <n v="0"/>
    <b v="0"/>
    <n v="180"/>
    <n v="156"/>
    <n v="93"/>
    <n v="0"/>
    <n v="0"/>
    <d v="2026-06-19T13:10:00"/>
    <d v="2026-06-19T15:46:00"/>
    <n v="4"/>
    <n v="0"/>
    <m/>
    <n v="1"/>
    <n v="0"/>
    <n v="180"/>
  </r>
  <r>
    <x v="0"/>
    <x v="0"/>
    <s v="ST CAH MAIN THEATRE 4"/>
    <x v="0"/>
    <x v="0"/>
    <x v="1"/>
    <x v="0"/>
    <x v="3"/>
    <n v="0"/>
    <n v="1"/>
    <n v="4"/>
    <s v="St Cah Main Theatre"/>
    <d v="2026-06-22T00:00:00"/>
    <d v="2026-06-22T08:30:00"/>
    <d v="2026-06-22T13:00:00"/>
    <s v="JUNE-26-dummy-data.xlsx"/>
    <n v="4"/>
    <n v="0"/>
    <b v="0"/>
    <n v="270"/>
    <n v="248"/>
    <n v="169"/>
    <n v="0"/>
    <n v="0"/>
    <d v="2026-06-22T08:34:00"/>
    <d v="2026-06-22T12:42:00"/>
    <n v="4"/>
    <n v="0"/>
    <m/>
    <n v="1"/>
    <n v="0"/>
    <n v="270"/>
  </r>
  <r>
    <x v="0"/>
    <x v="0"/>
    <s v="ST CAH MAIN THEATRE 4"/>
    <x v="0"/>
    <x v="0"/>
    <x v="1"/>
    <x v="0"/>
    <x v="0"/>
    <n v="0"/>
    <n v="1"/>
    <n v="4"/>
    <s v="St Cah Main Theatre"/>
    <d v="2026-06-24T00:00:00"/>
    <d v="2026-06-24T09:00:00"/>
    <d v="2026-06-24T12:30:00"/>
    <s v="JUNE-26-dummy-data.xlsx"/>
    <n v="4"/>
    <n v="0"/>
    <b v="0"/>
    <n v="210"/>
    <n v="180"/>
    <n v="114"/>
    <n v="0"/>
    <n v="0"/>
    <d v="2026-06-24T09:08:00"/>
    <d v="2026-06-24T12:08:00"/>
    <n v="4"/>
    <n v="0"/>
    <m/>
    <n v="1"/>
    <n v="0"/>
    <n v="210"/>
  </r>
  <r>
    <x v="0"/>
    <x v="0"/>
    <s v="ST CAH MAIN THEATRE 4"/>
    <x v="0"/>
    <x v="0"/>
    <x v="1"/>
    <x v="0"/>
    <x v="6"/>
    <n v="0"/>
    <n v="1"/>
    <n v="4"/>
    <s v="St Cah Main Theatre"/>
    <d v="2026-06-25T00:00:00"/>
    <d v="2026-06-25T09:00:00"/>
    <d v="2026-06-25T13:30:00"/>
    <s v="JUNE-26-dummy-data.xlsx"/>
    <n v="4"/>
    <n v="0"/>
    <b v="0"/>
    <n v="270"/>
    <n v="234"/>
    <n v="172"/>
    <n v="0"/>
    <n v="0"/>
    <d v="2026-06-25T09:10:00"/>
    <d v="2026-06-25T13:04:00"/>
    <n v="4"/>
    <n v="0"/>
    <m/>
    <n v="1"/>
    <n v="0"/>
    <n v="270"/>
  </r>
  <r>
    <x v="0"/>
    <x v="0"/>
    <s v="ST CAH MAIN THEATRE 4"/>
    <x v="0"/>
    <x v="0"/>
    <x v="1"/>
    <x v="0"/>
    <x v="5"/>
    <n v="0"/>
    <n v="1"/>
    <n v="4"/>
    <s v="St Cah Main Theatre"/>
    <d v="2026-06-28T00:00:00"/>
    <d v="2026-06-28T08:30:00"/>
    <d v="2026-06-28T14:30:00"/>
    <s v="JUNE-26-dummy-data.xlsx"/>
    <n v="4"/>
    <n v="0"/>
    <b v="0"/>
    <n v="360"/>
    <n v="339"/>
    <n v="266"/>
    <n v="0"/>
    <n v="0"/>
    <d v="2026-06-28T08:32:00"/>
    <d v="2026-06-28T14:11:00"/>
    <n v="4"/>
    <n v="0"/>
    <m/>
    <n v="1"/>
    <n v="0"/>
    <n v="360"/>
  </r>
  <r>
    <x v="0"/>
    <x v="0"/>
    <s v="ST CAH MAIN THEATRE 5"/>
    <x v="0"/>
    <x v="0"/>
    <x v="1"/>
    <x v="0"/>
    <x v="5"/>
    <n v="0"/>
    <n v="1"/>
    <n v="4"/>
    <s v="St Cah Main Theatre"/>
    <d v="2026-06-01T00:00:00"/>
    <d v="2026-06-01T08:00:00"/>
    <d v="2026-06-01T11:30:00"/>
    <s v="JUNE-26-dummy-data.xlsx"/>
    <n v="4"/>
    <n v="0"/>
    <b v="0"/>
    <n v="210"/>
    <n v="175"/>
    <n v="88"/>
    <n v="0"/>
    <n v="0"/>
    <d v="2026-06-01T08:07:00"/>
    <d v="2026-06-01T11:02:00"/>
    <n v="4"/>
    <n v="0"/>
    <m/>
    <n v="1"/>
    <n v="0"/>
    <n v="210"/>
  </r>
  <r>
    <x v="0"/>
    <x v="0"/>
    <s v="ST CAH MAIN THEATRE 5"/>
    <x v="0"/>
    <x v="0"/>
    <x v="1"/>
    <x v="0"/>
    <x v="4"/>
    <n v="0"/>
    <n v="1"/>
    <n v="4"/>
    <s v="St Cah Main Theatre"/>
    <d v="2026-06-03T00:00:00"/>
    <d v="2026-06-03T07:30:00"/>
    <d v="2026-06-03T15:30:00"/>
    <s v="JUNE-26-dummy-data.xlsx"/>
    <n v="4"/>
    <n v="0"/>
    <b v="0"/>
    <n v="480"/>
    <n v="447"/>
    <n v="308"/>
    <n v="0"/>
    <n v="0"/>
    <d v="2026-06-03T07:41:00"/>
    <d v="2026-06-03T15:08:00"/>
    <n v="4"/>
    <n v="0"/>
    <m/>
    <n v="1"/>
    <n v="0"/>
    <n v="480"/>
  </r>
  <r>
    <x v="0"/>
    <x v="0"/>
    <s v="ST CAH MAIN THEATRE 5"/>
    <x v="0"/>
    <x v="0"/>
    <x v="1"/>
    <x v="0"/>
    <x v="4"/>
    <n v="0"/>
    <n v="1"/>
    <n v="4"/>
    <s v="St Cah Main Theatre"/>
    <d v="2026-06-12T00:00:00"/>
    <d v="2026-06-12T08:00:00"/>
    <d v="2026-06-12T11:00:00"/>
    <s v="JUNE-26-dummy-data.xlsx"/>
    <n v="4"/>
    <n v="0"/>
    <b v="0"/>
    <n v="180"/>
    <n v="150"/>
    <n v="83"/>
    <n v="0"/>
    <n v="0"/>
    <d v="2026-06-12T08:12:00"/>
    <d v="2026-06-12T10:42:00"/>
    <n v="4"/>
    <n v="0"/>
    <m/>
    <n v="1"/>
    <n v="0"/>
    <n v="180"/>
  </r>
  <r>
    <x v="0"/>
    <x v="0"/>
    <s v="ST CAH MAIN THEATRE 5"/>
    <x v="0"/>
    <x v="0"/>
    <x v="1"/>
    <x v="0"/>
    <x v="3"/>
    <n v="0"/>
    <n v="1"/>
    <n v="4"/>
    <s v="St Cah Main Theatre"/>
    <d v="2026-06-13T00:00:00"/>
    <d v="2026-06-13T08:30:00"/>
    <d v="2026-06-13T13:30:00"/>
    <s v="JUNE-26-dummy-data.xlsx"/>
    <n v="4"/>
    <n v="0"/>
    <b v="0"/>
    <n v="300"/>
    <n v="278"/>
    <n v="188"/>
    <n v="0"/>
    <n v="0"/>
    <d v="2026-06-13T08:34:00"/>
    <d v="2026-06-13T13:12:00"/>
    <n v="4"/>
    <n v="0"/>
    <m/>
    <n v="1"/>
    <n v="0"/>
    <n v="300"/>
  </r>
  <r>
    <x v="0"/>
    <x v="0"/>
    <s v="ST CAH MAIN THEATRE 5"/>
    <x v="0"/>
    <x v="0"/>
    <x v="1"/>
    <x v="0"/>
    <x v="5"/>
    <n v="0"/>
    <n v="1"/>
    <n v="4"/>
    <s v="St Cah Main Theatre"/>
    <d v="2026-06-15T00:00:00"/>
    <d v="2026-06-15T13:30:00"/>
    <d v="2026-06-15T17:00:00"/>
    <s v="JUNE-26-dummy-data.xlsx"/>
    <n v="4"/>
    <n v="0"/>
    <b v="0"/>
    <n v="210"/>
    <n v="187"/>
    <n v="96"/>
    <n v="0"/>
    <n v="0"/>
    <d v="2026-06-15T13:33:00"/>
    <d v="2026-06-15T16:40:00"/>
    <n v="4"/>
    <n v="0"/>
    <m/>
    <n v="1"/>
    <n v="0"/>
    <n v="210"/>
  </r>
  <r>
    <x v="0"/>
    <x v="0"/>
    <s v="ST CAH MAIN THEATRE 5"/>
    <x v="0"/>
    <x v="0"/>
    <x v="1"/>
    <x v="0"/>
    <x v="3"/>
    <n v="0"/>
    <n v="1"/>
    <n v="4"/>
    <s v="St Cah Main Theatre"/>
    <d v="2026-06-16T00:00:00"/>
    <d v="2026-06-16T13:30:00"/>
    <d v="2026-06-16T17:00:00"/>
    <s v="JUNE-26-dummy-data.xlsx"/>
    <n v="4"/>
    <n v="0"/>
    <b v="0"/>
    <n v="210"/>
    <n v="174"/>
    <n v="99"/>
    <n v="0"/>
    <n v="0"/>
    <d v="2026-06-16T13:41:00"/>
    <d v="2026-06-16T16:35:00"/>
    <n v="4"/>
    <n v="0"/>
    <m/>
    <n v="1"/>
    <n v="0"/>
    <n v="210"/>
  </r>
  <r>
    <x v="0"/>
    <x v="0"/>
    <s v="ST CAH MAIN THEATRE 5"/>
    <x v="0"/>
    <x v="0"/>
    <x v="1"/>
    <x v="0"/>
    <x v="4"/>
    <n v="0"/>
    <n v="1"/>
    <n v="4"/>
    <s v="St Cah Main Theatre"/>
    <d v="2026-06-18T00:00:00"/>
    <d v="2026-06-18T13:30:00"/>
    <d v="2026-06-18T17:30:00"/>
    <s v="JUNE-26-dummy-data.xlsx"/>
    <n v="4"/>
    <n v="0"/>
    <b v="0"/>
    <n v="240"/>
    <n v="208"/>
    <n v="118"/>
    <n v="0"/>
    <n v="0"/>
    <d v="2026-06-18T13:37:00"/>
    <d v="2026-06-18T17:05:00"/>
    <n v="4"/>
    <n v="0"/>
    <m/>
    <n v="1"/>
    <n v="0"/>
    <n v="240"/>
  </r>
  <r>
    <x v="0"/>
    <x v="0"/>
    <s v="ST CAH MAIN THEATRE 5"/>
    <x v="0"/>
    <x v="0"/>
    <x v="1"/>
    <x v="0"/>
    <x v="6"/>
    <n v="0"/>
    <n v="1"/>
    <n v="4"/>
    <s v="St Cah Main Theatre"/>
    <d v="2026-06-21T00:00:00"/>
    <d v="2026-06-21T08:30:00"/>
    <d v="2026-06-21T12:00:00"/>
    <s v="JUNE-26-dummy-data.xlsx"/>
    <n v="4"/>
    <n v="0"/>
    <b v="0"/>
    <n v="210"/>
    <n v="189"/>
    <n v="108"/>
    <n v="0"/>
    <n v="0"/>
    <d v="2026-06-21T08:32:00"/>
    <d v="2026-06-21T11:41:00"/>
    <n v="4"/>
    <n v="0"/>
    <m/>
    <n v="1"/>
    <n v="0"/>
    <n v="210"/>
  </r>
  <r>
    <x v="0"/>
    <x v="0"/>
    <s v="ST CAH MAIN THEATRE 5"/>
    <x v="0"/>
    <x v="0"/>
    <x v="1"/>
    <x v="0"/>
    <x v="5"/>
    <n v="0"/>
    <n v="1"/>
    <n v="4"/>
    <s v="St Cah Main Theatre"/>
    <d v="2026-06-23T00:00:00"/>
    <d v="2026-06-23T08:30:00"/>
    <d v="2026-06-23T12:30:00"/>
    <s v="JUNE-26-dummy-data.xlsx"/>
    <n v="4"/>
    <n v="0"/>
    <b v="0"/>
    <n v="240"/>
    <n v="206"/>
    <n v="151"/>
    <n v="0"/>
    <n v="0"/>
    <d v="2026-06-23T08:37:00"/>
    <d v="2026-06-23T12:03:00"/>
    <n v="4"/>
    <n v="0"/>
    <m/>
    <n v="1"/>
    <n v="0"/>
    <n v="240"/>
  </r>
  <r>
    <x v="0"/>
    <x v="0"/>
    <s v="ST CAH MAIN THEATRE 5"/>
    <x v="0"/>
    <x v="0"/>
    <x v="1"/>
    <x v="0"/>
    <x v="0"/>
    <n v="0"/>
    <n v="1"/>
    <n v="4"/>
    <s v="St Cah Main Theatre"/>
    <d v="2026-06-24T00:00:00"/>
    <d v="2026-06-24T08:30:00"/>
    <d v="2026-06-24T13:00:00"/>
    <s v="JUNE-26-dummy-data.xlsx"/>
    <n v="4"/>
    <n v="0"/>
    <b v="0"/>
    <n v="270"/>
    <n v="233"/>
    <n v="153"/>
    <n v="0"/>
    <n v="0"/>
    <d v="2026-06-24T08:39:00"/>
    <d v="2026-06-24T12:32:00"/>
    <n v="4"/>
    <n v="0"/>
    <m/>
    <n v="1"/>
    <n v="0"/>
    <n v="270"/>
  </r>
  <r>
    <x v="0"/>
    <x v="0"/>
    <s v="ST CAH MAIN THEATRE 5"/>
    <x v="0"/>
    <x v="0"/>
    <x v="1"/>
    <x v="0"/>
    <x v="3"/>
    <n v="0"/>
    <n v="1"/>
    <n v="4"/>
    <s v="St Cah Main Theatre"/>
    <d v="2026-06-25T00:00:00"/>
    <d v="2026-06-25T09:00:00"/>
    <d v="2026-06-25T12:30:00"/>
    <s v="JUNE-26-dummy-data.xlsx"/>
    <n v="4"/>
    <n v="0"/>
    <b v="0"/>
    <n v="210"/>
    <n v="180"/>
    <n v="125"/>
    <n v="0"/>
    <n v="0"/>
    <d v="2026-06-25T09:09:00"/>
    <d v="2026-06-25T12:09:00"/>
    <n v="4"/>
    <n v="0"/>
    <m/>
    <n v="1"/>
    <n v="0"/>
    <n v="210"/>
  </r>
  <r>
    <x v="0"/>
    <x v="0"/>
    <s v="ST CAH MAIN THEATRE 5"/>
    <x v="0"/>
    <x v="0"/>
    <x v="1"/>
    <x v="0"/>
    <x v="2"/>
    <n v="0"/>
    <n v="1"/>
    <n v="4"/>
    <s v="St Cah Main Theatre"/>
    <d v="2026-06-27T00:00:00"/>
    <d v="2026-06-27T13:30:00"/>
    <d v="2026-06-27T18:30:00"/>
    <s v="JUNE-26-dummy-data.xlsx"/>
    <n v="4"/>
    <n v="0"/>
    <b v="0"/>
    <n v="300"/>
    <n v="261"/>
    <n v="172"/>
    <n v="0"/>
    <n v="0"/>
    <d v="2026-06-27T13:34:00"/>
    <d v="2026-06-27T17:55:00"/>
    <n v="4"/>
    <n v="0"/>
    <m/>
    <n v="1"/>
    <n v="0"/>
    <n v="300"/>
  </r>
  <r>
    <x v="0"/>
    <x v="0"/>
    <s v="ST CAH MAIN THEATRE 6"/>
    <x v="0"/>
    <x v="0"/>
    <x v="1"/>
    <x v="0"/>
    <x v="6"/>
    <n v="0"/>
    <n v="1"/>
    <n v="4"/>
    <s v="St Cah Main Theatre"/>
    <d v="2026-06-01T00:00:00"/>
    <d v="2026-06-01T13:30:00"/>
    <d v="2026-06-01T18:00:00"/>
    <s v="JUNE-26-dummy-data.xlsx"/>
    <n v="4"/>
    <n v="0"/>
    <b v="0"/>
    <n v="270"/>
    <n v="239"/>
    <n v="158"/>
    <n v="0"/>
    <n v="0"/>
    <d v="2026-06-01T13:35:00"/>
    <d v="2026-06-01T17:34:00"/>
    <n v="4"/>
    <n v="0"/>
    <m/>
    <n v="1"/>
    <n v="0"/>
    <n v="270"/>
  </r>
  <r>
    <x v="0"/>
    <x v="0"/>
    <s v="ST CAH MAIN THEATRE 6"/>
    <x v="0"/>
    <x v="0"/>
    <x v="1"/>
    <x v="0"/>
    <x v="3"/>
    <n v="0"/>
    <n v="1"/>
    <n v="4"/>
    <s v="St Cah Main Theatre"/>
    <d v="2026-06-02T00:00:00"/>
    <d v="2026-06-02T08:00:00"/>
    <d v="2026-06-02T12:30:00"/>
    <s v="JUNE-26-dummy-data.xlsx"/>
    <n v="4"/>
    <n v="0"/>
    <b v="0"/>
    <n v="270"/>
    <n v="247"/>
    <n v="141"/>
    <n v="0"/>
    <n v="0"/>
    <d v="2026-06-02T08:02:00"/>
    <d v="2026-06-02T12:09:00"/>
    <n v="4"/>
    <n v="0"/>
    <m/>
    <n v="1"/>
    <n v="0"/>
    <n v="270"/>
  </r>
  <r>
    <x v="0"/>
    <x v="0"/>
    <s v="ST CAH MAIN THEATRE 6"/>
    <x v="0"/>
    <x v="0"/>
    <x v="1"/>
    <x v="0"/>
    <x v="5"/>
    <n v="0"/>
    <n v="1"/>
    <n v="4"/>
    <s v="St Cah Main Theatre"/>
    <d v="2026-06-04T00:00:00"/>
    <d v="2026-06-04T08:00:00"/>
    <d v="2026-06-04T17:00:00"/>
    <s v="JUNE-26-dummy-data.xlsx"/>
    <n v="4"/>
    <n v="0"/>
    <b v="0"/>
    <n v="540"/>
    <n v="513"/>
    <n v="408"/>
    <n v="0"/>
    <n v="0"/>
    <d v="2026-06-04T08:08:00"/>
    <d v="2026-06-04T16:41:00"/>
    <n v="4"/>
    <n v="0"/>
    <m/>
    <n v="1"/>
    <n v="0"/>
    <n v="540"/>
  </r>
  <r>
    <x v="0"/>
    <x v="0"/>
    <s v="ST CAH MAIN THEATRE 6"/>
    <x v="0"/>
    <x v="0"/>
    <x v="1"/>
    <x v="0"/>
    <x v="3"/>
    <n v="0"/>
    <n v="1"/>
    <n v="4"/>
    <s v="St Cah Main Theatre"/>
    <d v="2026-06-06T00:00:00"/>
    <d v="2026-06-06T08:00:00"/>
    <d v="2026-06-06T12:00:00"/>
    <s v="JUNE-26-dummy-data.xlsx"/>
    <n v="4"/>
    <n v="0"/>
    <b v="0"/>
    <n v="240"/>
    <n v="213"/>
    <n v="132"/>
    <n v="0"/>
    <n v="0"/>
    <d v="2026-06-06T08:04:00"/>
    <d v="2026-06-06T11:37:00"/>
    <n v="4"/>
    <n v="0"/>
    <m/>
    <n v="1"/>
    <n v="0"/>
    <n v="240"/>
  </r>
  <r>
    <x v="0"/>
    <x v="0"/>
    <s v="ST CAH MAIN THEATRE 6"/>
    <x v="0"/>
    <x v="0"/>
    <x v="1"/>
    <x v="0"/>
    <x v="2"/>
    <n v="0"/>
    <n v="1"/>
    <n v="4"/>
    <s v="St Cah Main Theatre"/>
    <d v="2026-06-08T00:00:00"/>
    <d v="2026-06-08T13:00:00"/>
    <d v="2026-06-08T17:00:00"/>
    <s v="JUNE-26-dummy-data.xlsx"/>
    <n v="4"/>
    <n v="0"/>
    <b v="0"/>
    <n v="240"/>
    <n v="198"/>
    <n v="131"/>
    <n v="0"/>
    <n v="0"/>
    <d v="2026-06-08T13:12:00"/>
    <d v="2026-06-08T16:30:00"/>
    <n v="4"/>
    <n v="0"/>
    <m/>
    <n v="1"/>
    <n v="0"/>
    <n v="240"/>
  </r>
  <r>
    <x v="0"/>
    <x v="0"/>
    <s v="ST CAH MAIN THEATRE 6"/>
    <x v="0"/>
    <x v="0"/>
    <x v="1"/>
    <x v="0"/>
    <x v="4"/>
    <n v="0"/>
    <n v="1"/>
    <n v="4"/>
    <s v="St Cah Main Theatre"/>
    <d v="2026-06-09T00:00:00"/>
    <d v="2026-06-09T08:30:00"/>
    <d v="2026-06-09T17:30:00"/>
    <s v="JUNE-26-dummy-data.xlsx"/>
    <n v="4"/>
    <n v="0"/>
    <b v="0"/>
    <n v="540"/>
    <n v="493"/>
    <n v="350"/>
    <n v="0"/>
    <n v="0"/>
    <d v="2026-06-09T08:40:00"/>
    <d v="2026-06-09T16:53:00"/>
    <n v="4"/>
    <n v="0"/>
    <m/>
    <n v="1"/>
    <n v="0"/>
    <n v="540"/>
  </r>
  <r>
    <x v="0"/>
    <x v="0"/>
    <s v="ST CAH MAIN THEATRE 6"/>
    <x v="0"/>
    <x v="0"/>
    <x v="1"/>
    <x v="0"/>
    <x v="5"/>
    <n v="0"/>
    <n v="1"/>
    <n v="4"/>
    <s v="St Cah Main Theatre"/>
    <d v="2026-06-12T00:00:00"/>
    <d v="2026-06-12T13:30:00"/>
    <d v="2026-06-12T17:00:00"/>
    <s v="JUNE-26-dummy-data.xlsx"/>
    <n v="4"/>
    <n v="0"/>
    <b v="0"/>
    <n v="210"/>
    <n v="176"/>
    <n v="104"/>
    <n v="0"/>
    <n v="0"/>
    <d v="2026-06-12T13:34:00"/>
    <d v="2026-06-12T16:30:00"/>
    <n v="4"/>
    <n v="0"/>
    <m/>
    <n v="1"/>
    <n v="0"/>
    <n v="210"/>
  </r>
  <r>
    <x v="0"/>
    <x v="0"/>
    <s v="ST CAH MAIN THEATRE 6"/>
    <x v="0"/>
    <x v="0"/>
    <x v="1"/>
    <x v="0"/>
    <x v="2"/>
    <n v="0"/>
    <n v="1"/>
    <n v="4"/>
    <s v="St Cah Main Theatre"/>
    <d v="2026-06-13T00:00:00"/>
    <d v="2026-06-13T13:30:00"/>
    <d v="2026-06-13T18:30:00"/>
    <s v="JUNE-26-dummy-data.xlsx"/>
    <n v="4"/>
    <n v="0"/>
    <b v="0"/>
    <n v="300"/>
    <n v="275"/>
    <n v="198"/>
    <n v="0"/>
    <n v="0"/>
    <d v="2026-06-13T13:39:00"/>
    <d v="2026-06-13T18:14:00"/>
    <n v="4"/>
    <n v="0"/>
    <m/>
    <n v="1"/>
    <n v="0"/>
    <n v="300"/>
  </r>
  <r>
    <x v="0"/>
    <x v="0"/>
    <s v="ST CAH MAIN THEATRE 6"/>
    <x v="0"/>
    <x v="0"/>
    <x v="1"/>
    <x v="0"/>
    <x v="0"/>
    <n v="0"/>
    <n v="1"/>
    <n v="4"/>
    <s v="St Cah Main Theatre"/>
    <d v="2026-06-14T00:00:00"/>
    <d v="2026-06-14T08:30:00"/>
    <d v="2026-06-14T17:30:00"/>
    <s v="JUNE-26-dummy-data.xlsx"/>
    <n v="4"/>
    <n v="0"/>
    <b v="0"/>
    <n v="540"/>
    <n v="482"/>
    <n v="340"/>
    <n v="0"/>
    <n v="0"/>
    <d v="2026-06-14T08:37:00"/>
    <d v="2026-06-14T16:39:00"/>
    <n v="4"/>
    <n v="0"/>
    <m/>
    <n v="1"/>
    <n v="0"/>
    <n v="540"/>
  </r>
  <r>
    <x v="0"/>
    <x v="0"/>
    <s v="ST CAH MAIN THEATRE 6"/>
    <x v="0"/>
    <x v="0"/>
    <x v="1"/>
    <x v="0"/>
    <x v="2"/>
    <n v="0"/>
    <n v="1"/>
    <n v="4"/>
    <s v="St Cah Main Theatre"/>
    <d v="2026-06-15T00:00:00"/>
    <d v="2026-06-15T13:00:00"/>
    <d v="2026-06-15T17:30:00"/>
    <s v="JUNE-26-dummy-data.xlsx"/>
    <n v="4"/>
    <n v="0"/>
    <b v="0"/>
    <n v="270"/>
    <n v="236"/>
    <n v="154"/>
    <n v="0"/>
    <n v="0"/>
    <d v="2026-06-15T13:06:00"/>
    <d v="2026-06-15T17:02:00"/>
    <n v="4"/>
    <n v="0"/>
    <m/>
    <n v="1"/>
    <n v="0"/>
    <n v="270"/>
  </r>
  <r>
    <x v="0"/>
    <x v="0"/>
    <s v="ST CAH MAIN THEATRE 6"/>
    <x v="0"/>
    <x v="0"/>
    <x v="1"/>
    <x v="0"/>
    <x v="5"/>
    <n v="0"/>
    <n v="1"/>
    <n v="4"/>
    <s v="St Cah Main Theatre"/>
    <d v="2026-06-16T00:00:00"/>
    <d v="2026-06-16T08:00:00"/>
    <d v="2026-06-16T17:00:00"/>
    <s v="JUNE-26-dummy-data.xlsx"/>
    <n v="4"/>
    <n v="0"/>
    <b v="0"/>
    <n v="540"/>
    <n v="511"/>
    <n v="407"/>
    <n v="0"/>
    <n v="0"/>
    <d v="2026-06-16T08:12:00"/>
    <d v="2026-06-16T16:43:00"/>
    <n v="4"/>
    <n v="0"/>
    <m/>
    <n v="1"/>
    <n v="0"/>
    <n v="540"/>
  </r>
  <r>
    <x v="0"/>
    <x v="0"/>
    <s v="ST CAH MAIN THEATRE 6"/>
    <x v="0"/>
    <x v="0"/>
    <x v="1"/>
    <x v="0"/>
    <x v="3"/>
    <n v="0"/>
    <n v="1"/>
    <n v="4"/>
    <s v="St Cah Main Theatre"/>
    <d v="2026-06-18T00:00:00"/>
    <d v="2026-06-18T09:00:00"/>
    <d v="2026-06-18T16:00:00"/>
    <s v="JUNE-26-dummy-data.xlsx"/>
    <n v="4"/>
    <n v="0"/>
    <b v="0"/>
    <n v="420"/>
    <n v="396"/>
    <n v="299"/>
    <n v="0"/>
    <n v="0"/>
    <d v="2026-06-18T09:06:00"/>
    <d v="2026-06-18T15:42:00"/>
    <n v="4"/>
    <n v="0"/>
    <m/>
    <n v="1"/>
    <n v="0"/>
    <n v="420"/>
  </r>
  <r>
    <x v="0"/>
    <x v="0"/>
    <s v="ST CAH MAIN THEATRE 6"/>
    <x v="0"/>
    <x v="0"/>
    <x v="1"/>
    <x v="0"/>
    <x v="0"/>
    <n v="0"/>
    <n v="1"/>
    <n v="4"/>
    <s v="St Cah Main Theatre"/>
    <d v="2026-06-19T00:00:00"/>
    <d v="2026-06-19T08:00:00"/>
    <d v="2026-06-19T17:00:00"/>
    <s v="JUNE-26-dummy-data.xlsx"/>
    <n v="4"/>
    <n v="0"/>
    <b v="0"/>
    <n v="540"/>
    <n v="491"/>
    <n v="391"/>
    <n v="0"/>
    <n v="0"/>
    <d v="2026-06-19T08:10:00"/>
    <d v="2026-06-19T16:21:00"/>
    <n v="4"/>
    <n v="0"/>
    <m/>
    <n v="1"/>
    <n v="0"/>
    <n v="540"/>
  </r>
  <r>
    <x v="0"/>
    <x v="0"/>
    <s v="ST CAH MAIN THEATRE 6"/>
    <x v="0"/>
    <x v="0"/>
    <x v="1"/>
    <x v="0"/>
    <x v="0"/>
    <n v="0"/>
    <n v="1"/>
    <n v="4"/>
    <s v="St Cah Main Theatre"/>
    <d v="2026-06-20T00:00:00"/>
    <d v="2026-06-20T09:00:00"/>
    <d v="2026-06-20T17:00:00"/>
    <s v="JUNE-26-dummy-data.xlsx"/>
    <n v="4"/>
    <n v="0"/>
    <b v="0"/>
    <n v="480"/>
    <n v="443"/>
    <n v="314"/>
    <n v="0"/>
    <n v="0"/>
    <d v="2026-06-20T09:04:00"/>
    <d v="2026-06-20T16:27:00"/>
    <n v="4"/>
    <n v="0"/>
    <m/>
    <n v="1"/>
    <n v="0"/>
    <n v="480"/>
  </r>
  <r>
    <x v="0"/>
    <x v="0"/>
    <s v="ST CAH MAIN THEATRE 6"/>
    <x v="0"/>
    <x v="0"/>
    <x v="1"/>
    <x v="0"/>
    <x v="3"/>
    <n v="0"/>
    <n v="1"/>
    <n v="4"/>
    <s v="St Cah Main Theatre"/>
    <d v="2026-06-23T00:00:00"/>
    <d v="2026-06-23T09:00:00"/>
    <d v="2026-06-23T13:00:00"/>
    <s v="JUNE-26-dummy-data.xlsx"/>
    <n v="4"/>
    <n v="0"/>
    <b v="0"/>
    <n v="240"/>
    <n v="201"/>
    <n v="127"/>
    <n v="0"/>
    <n v="0"/>
    <d v="2026-06-23T09:10:00"/>
    <d v="2026-06-23T12:31:00"/>
    <n v="4"/>
    <n v="0"/>
    <m/>
    <n v="1"/>
    <n v="0"/>
    <n v="240"/>
  </r>
  <r>
    <x v="0"/>
    <x v="0"/>
    <s v="ST CAH MAIN THEATRE 6"/>
    <x v="0"/>
    <x v="0"/>
    <x v="1"/>
    <x v="0"/>
    <x v="5"/>
    <n v="0"/>
    <n v="1"/>
    <n v="4"/>
    <s v="St Cah Main Theatre"/>
    <d v="2026-06-27T00:00:00"/>
    <d v="2026-06-27T08:30:00"/>
    <d v="2026-06-27T15:30:00"/>
    <s v="JUNE-26-dummy-data.xlsx"/>
    <n v="4"/>
    <n v="0"/>
    <b v="0"/>
    <n v="420"/>
    <n v="392"/>
    <n v="294"/>
    <n v="0"/>
    <n v="0"/>
    <d v="2026-06-27T08:40:00"/>
    <d v="2026-06-27T15:12:00"/>
    <n v="4"/>
    <n v="0"/>
    <m/>
    <n v="1"/>
    <n v="0"/>
    <n v="420"/>
  </r>
  <r>
    <x v="0"/>
    <x v="0"/>
    <s v="ST CAH MAIN THEATRE 7"/>
    <x v="0"/>
    <x v="0"/>
    <x v="1"/>
    <x v="0"/>
    <x v="2"/>
    <n v="0"/>
    <n v="1"/>
    <n v="4"/>
    <s v="St Cah Main Theatre"/>
    <d v="2026-06-05T00:00:00"/>
    <d v="2026-06-05T07:30:00"/>
    <d v="2026-06-05T15:30:00"/>
    <s v="JUNE-26-dummy-data.xlsx"/>
    <n v="4"/>
    <n v="0"/>
    <b v="0"/>
    <n v="480"/>
    <n v="445"/>
    <n v="314"/>
    <n v="0"/>
    <n v="0"/>
    <d v="2026-06-05T07:37:00"/>
    <d v="2026-06-05T15:02:00"/>
    <n v="4"/>
    <n v="0"/>
    <m/>
    <n v="1"/>
    <n v="0"/>
    <n v="480"/>
  </r>
  <r>
    <x v="0"/>
    <x v="0"/>
    <s v="ST CAH MAIN THEATRE 7"/>
    <x v="0"/>
    <x v="0"/>
    <x v="1"/>
    <x v="0"/>
    <x v="2"/>
    <n v="0"/>
    <n v="1"/>
    <n v="4"/>
    <s v="St Cah Main Theatre"/>
    <d v="2026-06-06T00:00:00"/>
    <d v="2026-06-06T13:30:00"/>
    <d v="2026-06-06T17:00:00"/>
    <s v="JUNE-26-dummy-data.xlsx"/>
    <n v="4"/>
    <n v="0"/>
    <b v="0"/>
    <n v="210"/>
    <n v="187"/>
    <n v="112"/>
    <n v="0"/>
    <n v="0"/>
    <d v="2026-06-06T13:36:00"/>
    <d v="2026-06-06T16:43:00"/>
    <n v="4"/>
    <n v="0"/>
    <m/>
    <n v="1"/>
    <n v="0"/>
    <n v="210"/>
  </r>
  <r>
    <x v="0"/>
    <x v="0"/>
    <s v="ST CAH MAIN THEATRE 7"/>
    <x v="0"/>
    <x v="0"/>
    <x v="1"/>
    <x v="0"/>
    <x v="0"/>
    <n v="0"/>
    <n v="1"/>
    <n v="4"/>
    <s v="St Cah Main Theatre"/>
    <d v="2026-06-08T00:00:00"/>
    <d v="2026-06-08T07:30:00"/>
    <d v="2026-06-08T15:30:00"/>
    <s v="JUNE-26-dummy-data.xlsx"/>
    <n v="4"/>
    <n v="0"/>
    <b v="0"/>
    <n v="480"/>
    <n v="433"/>
    <n v="329"/>
    <n v="0"/>
    <n v="0"/>
    <d v="2026-06-08T07:40:00"/>
    <d v="2026-06-08T14:53:00"/>
    <n v="4"/>
    <n v="0"/>
    <m/>
    <n v="1"/>
    <n v="0"/>
    <n v="480"/>
  </r>
  <r>
    <x v="0"/>
    <x v="0"/>
    <s v="ST CAH MAIN THEATRE 7"/>
    <x v="0"/>
    <x v="0"/>
    <x v="1"/>
    <x v="0"/>
    <x v="0"/>
    <n v="0"/>
    <n v="1"/>
    <n v="4"/>
    <s v="St Cah Main Theatre"/>
    <d v="2026-06-09T00:00:00"/>
    <d v="2026-06-09T09:00:00"/>
    <d v="2026-06-09T14:00:00"/>
    <s v="JUNE-26-dummy-data.xlsx"/>
    <n v="4"/>
    <n v="0"/>
    <b v="0"/>
    <n v="300"/>
    <n v="274"/>
    <n v="181"/>
    <n v="0"/>
    <n v="0"/>
    <d v="2026-06-09T09:02:00"/>
    <d v="2026-06-09T13:36:00"/>
    <n v="4"/>
    <n v="0"/>
    <m/>
    <n v="1"/>
    <n v="0"/>
    <n v="300"/>
  </r>
  <r>
    <x v="0"/>
    <x v="0"/>
    <s v="ST CAH MAIN THEATRE 7"/>
    <x v="0"/>
    <x v="0"/>
    <x v="1"/>
    <x v="0"/>
    <x v="3"/>
    <n v="0"/>
    <n v="1"/>
    <n v="4"/>
    <s v="St Cah Main Theatre"/>
    <d v="2026-06-10T00:00:00"/>
    <d v="2026-06-10T13:30:00"/>
    <d v="2026-06-10T18:00:00"/>
    <s v="JUNE-26-dummy-data.xlsx"/>
    <n v="4"/>
    <n v="0"/>
    <b v="0"/>
    <n v="270"/>
    <n v="236"/>
    <n v="141"/>
    <n v="0"/>
    <n v="0"/>
    <d v="2026-06-10T13:37:00"/>
    <d v="2026-06-10T17:33:00"/>
    <n v="4"/>
    <n v="0"/>
    <m/>
    <n v="1"/>
    <n v="0"/>
    <n v="270"/>
  </r>
  <r>
    <x v="0"/>
    <x v="0"/>
    <s v="ST CAH MAIN THEATRE 7"/>
    <x v="0"/>
    <x v="0"/>
    <x v="1"/>
    <x v="0"/>
    <x v="2"/>
    <n v="0"/>
    <n v="1"/>
    <n v="4"/>
    <s v="St Cah Main Theatre"/>
    <d v="2026-06-11T00:00:00"/>
    <d v="2026-06-11T08:00:00"/>
    <d v="2026-06-11T12:00:00"/>
    <s v="JUNE-26-dummy-data.xlsx"/>
    <n v="4"/>
    <n v="0"/>
    <b v="0"/>
    <n v="240"/>
    <n v="215"/>
    <n v="132"/>
    <n v="0"/>
    <n v="0"/>
    <d v="2026-06-11T08:03:00"/>
    <d v="2026-06-11T11:38:00"/>
    <n v="4"/>
    <n v="0"/>
    <m/>
    <n v="1"/>
    <n v="0"/>
    <n v="240"/>
  </r>
  <r>
    <x v="0"/>
    <x v="0"/>
    <s v="ST CAH MAIN THEATRE 7"/>
    <x v="0"/>
    <x v="0"/>
    <x v="1"/>
    <x v="0"/>
    <x v="3"/>
    <n v="0"/>
    <n v="1"/>
    <n v="4"/>
    <s v="St Cah Main Theatre"/>
    <d v="2026-06-13T00:00:00"/>
    <d v="2026-06-13T08:30:00"/>
    <d v="2026-06-13T15:30:00"/>
    <s v="JUNE-26-dummy-data.xlsx"/>
    <n v="4"/>
    <n v="0"/>
    <b v="0"/>
    <n v="420"/>
    <n v="381"/>
    <n v="262"/>
    <n v="0"/>
    <n v="0"/>
    <d v="2026-06-13T08:38:00"/>
    <d v="2026-06-13T14:59:00"/>
    <n v="4"/>
    <n v="0"/>
    <m/>
    <n v="1"/>
    <n v="0"/>
    <n v="420"/>
  </r>
  <r>
    <x v="0"/>
    <x v="0"/>
    <s v="ST CAH MAIN THEATRE 7"/>
    <x v="0"/>
    <x v="0"/>
    <x v="1"/>
    <x v="0"/>
    <x v="5"/>
    <n v="0"/>
    <n v="1"/>
    <n v="4"/>
    <s v="St Cah Main Theatre"/>
    <d v="2026-06-14T00:00:00"/>
    <d v="2026-06-14T08:30:00"/>
    <d v="2026-06-14T12:00:00"/>
    <s v="JUNE-26-dummy-data.xlsx"/>
    <n v="4"/>
    <n v="0"/>
    <b v="0"/>
    <n v="210"/>
    <n v="189"/>
    <n v="99"/>
    <n v="0"/>
    <n v="0"/>
    <d v="2026-06-14T08:32:00"/>
    <d v="2026-06-14T11:41:00"/>
    <n v="4"/>
    <n v="0"/>
    <m/>
    <n v="1"/>
    <n v="0"/>
    <n v="210"/>
  </r>
  <r>
    <x v="0"/>
    <x v="0"/>
    <s v="ST CAH MAIN THEATRE 7"/>
    <x v="0"/>
    <x v="0"/>
    <x v="1"/>
    <x v="0"/>
    <x v="2"/>
    <n v="0"/>
    <n v="1"/>
    <n v="4"/>
    <s v="St Cah Main Theatre"/>
    <d v="2026-06-16T00:00:00"/>
    <d v="2026-06-16T09:00:00"/>
    <d v="2026-06-16T13:00:00"/>
    <s v="JUNE-26-dummy-data.xlsx"/>
    <n v="4"/>
    <n v="0"/>
    <b v="0"/>
    <n v="240"/>
    <n v="214"/>
    <n v="141"/>
    <n v="0"/>
    <n v="0"/>
    <d v="2026-06-16T09:07:00"/>
    <d v="2026-06-16T12:41:00"/>
    <n v="4"/>
    <n v="0"/>
    <m/>
    <n v="1"/>
    <n v="0"/>
    <n v="240"/>
  </r>
  <r>
    <x v="0"/>
    <x v="0"/>
    <s v="ST CAH MAIN THEATRE 7"/>
    <x v="0"/>
    <x v="0"/>
    <x v="1"/>
    <x v="0"/>
    <x v="2"/>
    <n v="0"/>
    <n v="1"/>
    <n v="4"/>
    <s v="St Cah Main Theatre"/>
    <d v="2026-06-17T00:00:00"/>
    <d v="2026-06-17T08:00:00"/>
    <d v="2026-06-17T13:00:00"/>
    <s v="JUNE-26-dummy-data.xlsx"/>
    <n v="4"/>
    <n v="0"/>
    <b v="0"/>
    <n v="300"/>
    <n v="267"/>
    <n v="186"/>
    <n v="0"/>
    <n v="0"/>
    <d v="2026-06-17T08:08:00"/>
    <d v="2026-06-17T12:35:00"/>
    <n v="4"/>
    <n v="0"/>
    <m/>
    <n v="1"/>
    <n v="0"/>
    <n v="300"/>
  </r>
  <r>
    <x v="0"/>
    <x v="0"/>
    <s v="ST CAH MAIN THEATRE 7"/>
    <x v="0"/>
    <x v="0"/>
    <x v="1"/>
    <x v="0"/>
    <x v="6"/>
    <n v="0"/>
    <n v="1"/>
    <n v="4"/>
    <s v="St Cah Main Theatre"/>
    <d v="2026-06-18T00:00:00"/>
    <d v="2026-06-18T08:30:00"/>
    <d v="2026-06-18T17:30:00"/>
    <s v="JUNE-26-dummy-data.xlsx"/>
    <n v="4"/>
    <n v="0"/>
    <b v="0"/>
    <n v="540"/>
    <n v="510"/>
    <n v="384"/>
    <n v="0"/>
    <n v="0"/>
    <d v="2026-06-18T08:33:00"/>
    <d v="2026-06-18T17:03:00"/>
    <n v="4"/>
    <n v="0"/>
    <m/>
    <n v="1"/>
    <n v="0"/>
    <n v="540"/>
  </r>
  <r>
    <x v="0"/>
    <x v="0"/>
    <s v="ST CAH MAIN THEATRE 7"/>
    <x v="0"/>
    <x v="0"/>
    <x v="1"/>
    <x v="0"/>
    <x v="4"/>
    <n v="0"/>
    <n v="1"/>
    <n v="4"/>
    <s v="St Cah Main Theatre"/>
    <d v="2026-06-26T00:00:00"/>
    <d v="2026-06-26T09:00:00"/>
    <d v="2026-06-26T17:00:00"/>
    <s v="JUNE-26-dummy-data.xlsx"/>
    <n v="4"/>
    <n v="0"/>
    <b v="0"/>
    <n v="480"/>
    <n v="446"/>
    <n v="337"/>
    <n v="0"/>
    <n v="0"/>
    <d v="2026-06-26T09:05:00"/>
    <d v="2026-06-26T16:31:00"/>
    <n v="4"/>
    <n v="0"/>
    <m/>
    <n v="1"/>
    <n v="0"/>
    <n v="480"/>
  </r>
  <r>
    <x v="0"/>
    <x v="0"/>
    <s v="ST CAH MAIN THEATRE 7"/>
    <x v="0"/>
    <x v="0"/>
    <x v="1"/>
    <x v="0"/>
    <x v="6"/>
    <n v="0"/>
    <n v="1"/>
    <n v="4"/>
    <s v="St Cah Main Theatre"/>
    <d v="2026-06-29T00:00:00"/>
    <d v="2026-06-29T09:00:00"/>
    <d v="2026-06-29T12:30:00"/>
    <s v="JUNE-26-dummy-data.xlsx"/>
    <n v="4"/>
    <n v="0"/>
    <b v="0"/>
    <n v="210"/>
    <n v="184"/>
    <n v="109"/>
    <n v="0"/>
    <n v="0"/>
    <d v="2026-06-29T09:11:00"/>
    <d v="2026-06-29T12:15:00"/>
    <n v="4"/>
    <n v="0"/>
    <m/>
    <n v="1"/>
    <n v="0"/>
    <n v="210"/>
  </r>
  <r>
    <x v="0"/>
    <x v="0"/>
    <s v="ST CAH MAIN THEATRE 7"/>
    <x v="0"/>
    <x v="0"/>
    <x v="1"/>
    <x v="0"/>
    <x v="0"/>
    <n v="0"/>
    <n v="1"/>
    <n v="4"/>
    <s v="St Cah Main Theatre"/>
    <d v="2026-06-30T00:00:00"/>
    <d v="2026-06-30T08:00:00"/>
    <d v="2026-06-30T16:00:00"/>
    <s v="JUNE-26-dummy-data.xlsx"/>
    <n v="4"/>
    <n v="0"/>
    <b v="0"/>
    <n v="480"/>
    <n v="428"/>
    <n v="303"/>
    <n v="0"/>
    <n v="0"/>
    <d v="2026-06-30T08:12:00"/>
    <d v="2026-06-30T15:20:00"/>
    <n v="4"/>
    <n v="0"/>
    <m/>
    <n v="1"/>
    <n v="0"/>
    <n v="480"/>
  </r>
  <r>
    <x v="0"/>
    <x v="0"/>
    <s v="ST CAH MAIN THEATRE 8"/>
    <x v="0"/>
    <x v="0"/>
    <x v="1"/>
    <x v="0"/>
    <x v="4"/>
    <n v="0"/>
    <n v="1"/>
    <n v="4"/>
    <s v="St Cah Main Theatre"/>
    <d v="2026-06-01T00:00:00"/>
    <d v="2026-06-01T08:00:00"/>
    <d v="2026-06-01T14:00:00"/>
    <s v="JUNE-26-dummy-data.xlsx"/>
    <n v="4"/>
    <n v="0"/>
    <b v="0"/>
    <n v="360"/>
    <n v="332"/>
    <n v="212"/>
    <n v="0"/>
    <n v="0"/>
    <d v="2026-06-01T08:04:00"/>
    <d v="2026-06-01T13:36:00"/>
    <n v="4"/>
    <n v="0"/>
    <m/>
    <n v="1"/>
    <n v="0"/>
    <n v="360"/>
  </r>
  <r>
    <x v="0"/>
    <x v="0"/>
    <s v="ST CAH MAIN THEATRE 8"/>
    <x v="0"/>
    <x v="0"/>
    <x v="1"/>
    <x v="0"/>
    <x v="2"/>
    <n v="0"/>
    <n v="1"/>
    <n v="4"/>
    <s v="St Cah Main Theatre"/>
    <d v="2026-06-03T00:00:00"/>
    <d v="2026-06-03T13:30:00"/>
    <d v="2026-06-03T17:30:00"/>
    <s v="JUNE-26-dummy-data.xlsx"/>
    <n v="4"/>
    <n v="0"/>
    <b v="0"/>
    <n v="240"/>
    <n v="216"/>
    <n v="124"/>
    <n v="0"/>
    <n v="0"/>
    <d v="2026-06-03T13:34:00"/>
    <d v="2026-06-03T17:10:00"/>
    <n v="4"/>
    <n v="0"/>
    <m/>
    <n v="1"/>
    <n v="0"/>
    <n v="240"/>
  </r>
  <r>
    <x v="0"/>
    <x v="0"/>
    <s v="ST CAH MAIN THEATRE 8"/>
    <x v="0"/>
    <x v="0"/>
    <x v="1"/>
    <x v="0"/>
    <x v="5"/>
    <n v="0"/>
    <n v="1"/>
    <n v="4"/>
    <s v="St Cah Main Theatre"/>
    <d v="2026-06-04T00:00:00"/>
    <d v="2026-06-04T08:00:00"/>
    <d v="2026-06-04T11:30:00"/>
    <s v="JUNE-26-dummy-data.xlsx"/>
    <n v="4"/>
    <n v="0"/>
    <b v="0"/>
    <n v="210"/>
    <n v="185"/>
    <n v="112"/>
    <n v="0"/>
    <n v="0"/>
    <d v="2026-06-04T08:10:00"/>
    <d v="2026-06-04T11:15:00"/>
    <n v="4"/>
    <n v="0"/>
    <m/>
    <n v="1"/>
    <n v="0"/>
    <n v="210"/>
  </r>
  <r>
    <x v="0"/>
    <x v="0"/>
    <s v="ST CAH MAIN THEATRE 8"/>
    <x v="0"/>
    <x v="0"/>
    <x v="1"/>
    <x v="0"/>
    <x v="0"/>
    <n v="0"/>
    <n v="1"/>
    <n v="4"/>
    <s v="St Cah Main Theatre"/>
    <d v="2026-06-05T00:00:00"/>
    <d v="2026-06-05T13:30:00"/>
    <d v="2026-06-05T18:30:00"/>
    <s v="JUNE-26-dummy-data.xlsx"/>
    <n v="4"/>
    <n v="0"/>
    <b v="0"/>
    <n v="300"/>
    <n v="278"/>
    <n v="186"/>
    <n v="0"/>
    <n v="0"/>
    <d v="2026-06-05T13:37:00"/>
    <d v="2026-06-05T18:15:00"/>
    <n v="4"/>
    <n v="0"/>
    <m/>
    <n v="1"/>
    <n v="0"/>
    <n v="300"/>
  </r>
  <r>
    <x v="0"/>
    <x v="0"/>
    <s v="ST CAH MAIN THEATRE 8"/>
    <x v="0"/>
    <x v="0"/>
    <x v="1"/>
    <x v="0"/>
    <x v="6"/>
    <n v="0"/>
    <n v="1"/>
    <n v="4"/>
    <s v="St Cah Main Theatre"/>
    <d v="2026-06-06T00:00:00"/>
    <d v="2026-06-06T08:00:00"/>
    <d v="2026-06-06T16:00:00"/>
    <s v="JUNE-26-dummy-data.xlsx"/>
    <n v="4"/>
    <n v="0"/>
    <b v="0"/>
    <n v="480"/>
    <n v="454"/>
    <n v="334"/>
    <n v="0"/>
    <n v="0"/>
    <d v="2026-06-06T08:04:00"/>
    <d v="2026-06-06T15:38:00"/>
    <n v="4"/>
    <n v="0"/>
    <m/>
    <n v="1"/>
    <n v="0"/>
    <n v="480"/>
  </r>
  <r>
    <x v="0"/>
    <x v="0"/>
    <s v="ST CAH MAIN THEATRE 8"/>
    <x v="0"/>
    <x v="0"/>
    <x v="1"/>
    <x v="0"/>
    <x v="5"/>
    <n v="0"/>
    <n v="1"/>
    <n v="4"/>
    <s v="St Cah Main Theatre"/>
    <d v="2026-06-07T00:00:00"/>
    <d v="2026-06-07T09:00:00"/>
    <d v="2026-06-07T17:00:00"/>
    <s v="JUNE-26-dummy-data.xlsx"/>
    <n v="4"/>
    <n v="0"/>
    <b v="0"/>
    <n v="480"/>
    <n v="433"/>
    <n v="327"/>
    <n v="0"/>
    <n v="0"/>
    <d v="2026-06-07T09:02:00"/>
    <d v="2026-06-07T16:15:00"/>
    <n v="4"/>
    <n v="0"/>
    <m/>
    <n v="1"/>
    <n v="0"/>
    <n v="480"/>
  </r>
  <r>
    <x v="0"/>
    <x v="0"/>
    <s v="ST CAH MAIN THEATRE 8"/>
    <x v="0"/>
    <x v="0"/>
    <x v="1"/>
    <x v="0"/>
    <x v="3"/>
    <n v="0"/>
    <n v="1"/>
    <n v="4"/>
    <s v="St Cah Main Theatre"/>
    <d v="2026-06-11T00:00:00"/>
    <d v="2026-06-11T08:00:00"/>
    <d v="2026-06-11T16:00:00"/>
    <s v="JUNE-26-dummy-data.xlsx"/>
    <n v="4"/>
    <n v="0"/>
    <b v="0"/>
    <n v="480"/>
    <n v="442"/>
    <n v="308"/>
    <n v="0"/>
    <n v="0"/>
    <d v="2026-06-11T08:03:00"/>
    <d v="2026-06-11T15:25:00"/>
    <n v="4"/>
    <n v="0"/>
    <m/>
    <n v="1"/>
    <n v="0"/>
    <n v="480"/>
  </r>
  <r>
    <x v="0"/>
    <x v="0"/>
    <s v="ST CAH MAIN THEATRE 8"/>
    <x v="0"/>
    <x v="0"/>
    <x v="1"/>
    <x v="0"/>
    <x v="6"/>
    <n v="0"/>
    <n v="1"/>
    <n v="4"/>
    <s v="St Cah Main Theatre"/>
    <d v="2026-06-14T00:00:00"/>
    <d v="2026-06-14T08:30:00"/>
    <d v="2026-06-14T13:00:00"/>
    <s v="JUNE-26-dummy-data.xlsx"/>
    <n v="4"/>
    <n v="0"/>
    <b v="0"/>
    <n v="270"/>
    <n v="235"/>
    <n v="161"/>
    <n v="0"/>
    <n v="0"/>
    <d v="2026-06-14T08:36:00"/>
    <d v="2026-06-14T12:31:00"/>
    <n v="4"/>
    <n v="0"/>
    <m/>
    <n v="1"/>
    <n v="0"/>
    <n v="270"/>
  </r>
  <r>
    <x v="0"/>
    <x v="0"/>
    <s v="ST CAH MAIN THEATRE 8"/>
    <x v="0"/>
    <x v="0"/>
    <x v="1"/>
    <x v="0"/>
    <x v="4"/>
    <n v="0"/>
    <n v="1"/>
    <n v="4"/>
    <s v="St Cah Main Theatre"/>
    <d v="2026-06-16T00:00:00"/>
    <d v="2026-06-16T08:00:00"/>
    <d v="2026-06-16T17:00:00"/>
    <s v="JUNE-26-dummy-data.xlsx"/>
    <n v="4"/>
    <n v="0"/>
    <b v="0"/>
    <n v="540"/>
    <n v="527"/>
    <n v="415"/>
    <n v="0"/>
    <n v="0"/>
    <d v="2026-06-16T08:02:00"/>
    <d v="2026-06-16T16:49:00"/>
    <n v="4"/>
    <n v="0"/>
    <m/>
    <n v="1"/>
    <n v="0"/>
    <n v="540"/>
  </r>
  <r>
    <x v="0"/>
    <x v="0"/>
    <s v="ST CAH MAIN THEATRE 8"/>
    <x v="0"/>
    <x v="0"/>
    <x v="1"/>
    <x v="0"/>
    <x v="6"/>
    <n v="0"/>
    <n v="1"/>
    <n v="4"/>
    <s v="St Cah Main Theatre"/>
    <d v="2026-06-17T00:00:00"/>
    <d v="2026-06-17T09:00:00"/>
    <d v="2026-06-17T17:00:00"/>
    <s v="JUNE-26-dummy-data.xlsx"/>
    <n v="4"/>
    <n v="0"/>
    <b v="0"/>
    <n v="480"/>
    <n v="441"/>
    <n v="336"/>
    <n v="0"/>
    <n v="0"/>
    <d v="2026-06-17T09:08:00"/>
    <d v="2026-06-17T16:29:00"/>
    <n v="4"/>
    <n v="0"/>
    <m/>
    <n v="1"/>
    <n v="0"/>
    <n v="480"/>
  </r>
  <r>
    <x v="0"/>
    <x v="0"/>
    <s v="ST CAH MAIN THEATRE 8"/>
    <x v="0"/>
    <x v="0"/>
    <x v="1"/>
    <x v="0"/>
    <x v="4"/>
    <n v="0"/>
    <n v="1"/>
    <n v="4"/>
    <s v="St Cah Main Theatre"/>
    <d v="2026-06-19T00:00:00"/>
    <d v="2026-06-19T09:00:00"/>
    <d v="2026-06-19T16:00:00"/>
    <s v="JUNE-26-dummy-data.xlsx"/>
    <n v="4"/>
    <n v="0"/>
    <b v="0"/>
    <n v="420"/>
    <n v="397"/>
    <n v="312"/>
    <n v="0"/>
    <n v="0"/>
    <d v="2026-06-19T09:06:00"/>
    <d v="2026-06-19T15:43:00"/>
    <n v="4"/>
    <n v="0"/>
    <m/>
    <n v="1"/>
    <n v="0"/>
    <n v="420"/>
  </r>
  <r>
    <x v="0"/>
    <x v="0"/>
    <s v="ST CAH MAIN THEATRE 8"/>
    <x v="0"/>
    <x v="0"/>
    <x v="1"/>
    <x v="0"/>
    <x v="4"/>
    <n v="0"/>
    <n v="1"/>
    <n v="4"/>
    <s v="St Cah Main Theatre"/>
    <d v="2026-06-23T00:00:00"/>
    <d v="2026-06-23T09:00:00"/>
    <d v="2026-06-23T14:00:00"/>
    <s v="JUNE-26-dummy-data.xlsx"/>
    <n v="4"/>
    <n v="0"/>
    <b v="0"/>
    <n v="300"/>
    <n v="274"/>
    <n v="184"/>
    <n v="0"/>
    <n v="0"/>
    <d v="2026-06-23T09:10:00"/>
    <d v="2026-06-23T13:44:00"/>
    <n v="4"/>
    <n v="0"/>
    <m/>
    <n v="1"/>
    <n v="0"/>
    <n v="300"/>
  </r>
  <r>
    <x v="0"/>
    <x v="0"/>
    <s v="ST CAH MAIN THEATRE 8"/>
    <x v="0"/>
    <x v="0"/>
    <x v="1"/>
    <x v="0"/>
    <x v="6"/>
    <n v="0"/>
    <n v="1"/>
    <n v="4"/>
    <s v="St Cah Main Theatre"/>
    <d v="2026-06-24T00:00:00"/>
    <d v="2026-06-24T09:00:00"/>
    <d v="2026-06-24T13:00:00"/>
    <s v="JUNE-26-dummy-data.xlsx"/>
    <n v="4"/>
    <n v="0"/>
    <b v="0"/>
    <n v="240"/>
    <n v="206"/>
    <n v="120"/>
    <n v="0"/>
    <n v="0"/>
    <d v="2026-06-24T09:08:00"/>
    <d v="2026-06-24T12:34:00"/>
    <n v="4"/>
    <n v="0"/>
    <m/>
    <n v="1"/>
    <n v="0"/>
    <n v="240"/>
  </r>
  <r>
    <x v="0"/>
    <x v="0"/>
    <s v="ST CAH MAIN THEATRE 8"/>
    <x v="0"/>
    <x v="0"/>
    <x v="1"/>
    <x v="0"/>
    <x v="4"/>
    <n v="0"/>
    <n v="1"/>
    <n v="4"/>
    <s v="St Cah Main Theatre"/>
    <d v="2026-06-26T00:00:00"/>
    <d v="2026-06-26T08:30:00"/>
    <d v="2026-06-26T12:00:00"/>
    <s v="JUNE-26-dummy-data.xlsx"/>
    <n v="4"/>
    <n v="0"/>
    <b v="0"/>
    <n v="210"/>
    <n v="169"/>
    <n v="113"/>
    <n v="0"/>
    <n v="0"/>
    <d v="2026-06-26T08:42:00"/>
    <d v="2026-06-26T11:31:00"/>
    <n v="4"/>
    <n v="0"/>
    <m/>
    <n v="1"/>
    <n v="0"/>
    <n v="210"/>
  </r>
  <r>
    <x v="0"/>
    <x v="0"/>
    <s v="ST CAH MAIN THEATRE 8"/>
    <x v="0"/>
    <x v="0"/>
    <x v="1"/>
    <x v="0"/>
    <x v="0"/>
    <n v="0"/>
    <n v="1"/>
    <n v="4"/>
    <s v="St Cah Main Theatre"/>
    <d v="2026-06-27T00:00:00"/>
    <d v="2026-06-27T13:00:00"/>
    <d v="2026-06-27T17:00:00"/>
    <s v="JUNE-26-dummy-data.xlsx"/>
    <n v="4"/>
    <n v="0"/>
    <b v="0"/>
    <n v="240"/>
    <n v="221"/>
    <n v="138"/>
    <n v="0"/>
    <n v="0"/>
    <d v="2026-06-27T13:06:00"/>
    <d v="2026-06-27T16:47:00"/>
    <n v="4"/>
    <n v="0"/>
    <m/>
    <n v="1"/>
    <n v="0"/>
    <n v="240"/>
  </r>
  <r>
    <x v="0"/>
    <x v="0"/>
    <s v="ST CAH MATERNITY THEATRE 1"/>
    <x v="0"/>
    <x v="0"/>
    <x v="2"/>
    <x v="0"/>
    <x v="7"/>
    <n v="0"/>
    <n v="1"/>
    <n v="4"/>
    <s v="St Cah Maternity Theatre"/>
    <d v="2026-06-01T00:00:00"/>
    <d v="2026-06-01T08:00:00"/>
    <d v="2026-06-01T12:30:00"/>
    <s v="JUNE-26-dummy-data.xlsx"/>
    <n v="4"/>
    <n v="0"/>
    <b v="0"/>
    <n v="270"/>
    <n v="245"/>
    <n v="159"/>
    <n v="0"/>
    <n v="0"/>
    <d v="2026-06-01T08:03:00"/>
    <d v="2026-06-01T12:08:00"/>
    <n v="4"/>
    <n v="0"/>
    <m/>
    <n v="1"/>
    <n v="0"/>
    <n v="270"/>
  </r>
  <r>
    <x v="0"/>
    <x v="0"/>
    <s v="ST CAH MATERNITY THEATRE 1"/>
    <x v="0"/>
    <x v="0"/>
    <x v="2"/>
    <x v="0"/>
    <x v="7"/>
    <n v="0"/>
    <n v="1"/>
    <n v="4"/>
    <s v="St Cah Maternity Theatre"/>
    <d v="2026-06-04T00:00:00"/>
    <d v="2026-06-04T13:00:00"/>
    <d v="2026-06-04T17:00:00"/>
    <s v="JUNE-26-dummy-data.xlsx"/>
    <n v="4"/>
    <n v="0"/>
    <b v="0"/>
    <n v="240"/>
    <n v="221"/>
    <n v="142"/>
    <n v="0"/>
    <n v="0"/>
    <d v="2026-06-04T13:09:00"/>
    <d v="2026-06-04T16:50:00"/>
    <n v="4"/>
    <n v="0"/>
    <m/>
    <n v="1"/>
    <n v="0"/>
    <n v="240"/>
  </r>
  <r>
    <x v="0"/>
    <x v="0"/>
    <s v="ST CAH MATERNITY THEATRE 1"/>
    <x v="0"/>
    <x v="0"/>
    <x v="2"/>
    <x v="0"/>
    <x v="7"/>
    <n v="0"/>
    <n v="1"/>
    <n v="4"/>
    <s v="St Cah Maternity Theatre"/>
    <d v="2026-06-05T00:00:00"/>
    <d v="2026-06-05T09:00:00"/>
    <d v="2026-06-05T13:30:00"/>
    <s v="JUNE-26-dummy-data.xlsx"/>
    <n v="4"/>
    <n v="0"/>
    <b v="0"/>
    <n v="270"/>
    <n v="235"/>
    <n v="142"/>
    <n v="0"/>
    <n v="0"/>
    <d v="2026-06-05T09:12:00"/>
    <d v="2026-06-05T13:07:00"/>
    <n v="4"/>
    <n v="0"/>
    <m/>
    <n v="1"/>
    <n v="0"/>
    <n v="270"/>
  </r>
  <r>
    <x v="0"/>
    <x v="0"/>
    <s v="ST CAH MATERNITY THEATRE 1"/>
    <x v="0"/>
    <x v="0"/>
    <x v="2"/>
    <x v="0"/>
    <x v="7"/>
    <n v="0"/>
    <n v="1"/>
    <n v="4"/>
    <s v="St Cah Maternity Theatre"/>
    <d v="2026-06-06T00:00:00"/>
    <d v="2026-06-06T08:30:00"/>
    <d v="2026-06-06T12:30:00"/>
    <s v="JUNE-26-dummy-data.xlsx"/>
    <n v="4"/>
    <n v="0"/>
    <b v="0"/>
    <n v="240"/>
    <n v="209"/>
    <n v="123"/>
    <n v="0"/>
    <n v="0"/>
    <d v="2026-06-06T08:32:00"/>
    <d v="2026-06-06T12:01:00"/>
    <n v="4"/>
    <n v="0"/>
    <m/>
    <n v="1"/>
    <n v="0"/>
    <n v="240"/>
  </r>
  <r>
    <x v="0"/>
    <x v="0"/>
    <s v="ST CAH MATERNITY THEATRE 1"/>
    <x v="0"/>
    <x v="0"/>
    <x v="2"/>
    <x v="0"/>
    <x v="7"/>
    <n v="0"/>
    <n v="1"/>
    <n v="4"/>
    <s v="St Cah Maternity Theatre"/>
    <d v="2026-06-07T00:00:00"/>
    <d v="2026-06-07T07:30:00"/>
    <d v="2026-06-07T16:30:00"/>
    <s v="JUNE-26-dummy-data.xlsx"/>
    <n v="4"/>
    <n v="0"/>
    <b v="0"/>
    <n v="540"/>
    <n v="510"/>
    <n v="385"/>
    <n v="0"/>
    <n v="0"/>
    <d v="2026-06-07T07:39:00"/>
    <d v="2026-06-07T16:09:00"/>
    <n v="4"/>
    <n v="0"/>
    <m/>
    <n v="1"/>
    <n v="0"/>
    <n v="540"/>
  </r>
  <r>
    <x v="0"/>
    <x v="0"/>
    <s v="ST CAH MATERNITY THEATRE 1"/>
    <x v="0"/>
    <x v="0"/>
    <x v="2"/>
    <x v="0"/>
    <x v="7"/>
    <n v="0"/>
    <n v="1"/>
    <n v="4"/>
    <s v="St Cah Maternity Theatre"/>
    <d v="2026-06-09T00:00:00"/>
    <d v="2026-06-09T08:30:00"/>
    <d v="2026-06-09T11:30:00"/>
    <s v="JUNE-26-dummy-data.xlsx"/>
    <n v="4"/>
    <n v="0"/>
    <b v="0"/>
    <n v="180"/>
    <n v="167"/>
    <n v="95"/>
    <n v="0"/>
    <n v="0"/>
    <d v="2026-06-09T08:36:00"/>
    <d v="2026-06-09T11:23:00"/>
    <n v="4"/>
    <n v="0"/>
    <m/>
    <n v="1"/>
    <n v="0"/>
    <n v="180"/>
  </r>
  <r>
    <x v="0"/>
    <x v="0"/>
    <s v="ST CAH MATERNITY THEATRE 1"/>
    <x v="0"/>
    <x v="0"/>
    <x v="2"/>
    <x v="0"/>
    <x v="7"/>
    <n v="0"/>
    <n v="1"/>
    <n v="4"/>
    <s v="St Cah Maternity Theatre"/>
    <d v="2026-06-11T00:00:00"/>
    <d v="2026-06-11T09:00:00"/>
    <d v="2026-06-11T18:00:00"/>
    <s v="JUNE-26-dummy-data.xlsx"/>
    <n v="4"/>
    <n v="0"/>
    <b v="0"/>
    <n v="540"/>
    <n v="506"/>
    <n v="368"/>
    <n v="0"/>
    <n v="0"/>
    <d v="2026-06-11T09:05:00"/>
    <d v="2026-06-11T17:31:00"/>
    <n v="4"/>
    <n v="0"/>
    <m/>
    <n v="1"/>
    <n v="0"/>
    <n v="540"/>
  </r>
  <r>
    <x v="0"/>
    <x v="0"/>
    <s v="ST CAH MATERNITY THEATRE 1"/>
    <x v="0"/>
    <x v="0"/>
    <x v="2"/>
    <x v="0"/>
    <x v="7"/>
    <n v="0"/>
    <n v="1"/>
    <n v="4"/>
    <s v="St Cah Maternity Theatre"/>
    <d v="2026-06-12T00:00:00"/>
    <d v="2026-06-12T08:30:00"/>
    <d v="2026-06-12T13:00:00"/>
    <s v="JUNE-26-dummy-data.xlsx"/>
    <n v="4"/>
    <n v="0"/>
    <b v="0"/>
    <n v="270"/>
    <n v="254"/>
    <n v="163"/>
    <n v="0"/>
    <n v="0"/>
    <d v="2026-06-12T08:35:00"/>
    <d v="2026-06-12T12:49:00"/>
    <n v="4"/>
    <n v="0"/>
    <m/>
    <n v="1"/>
    <n v="0"/>
    <n v="270"/>
  </r>
  <r>
    <x v="0"/>
    <x v="0"/>
    <s v="ST CAH MATERNITY THEATRE 1"/>
    <x v="0"/>
    <x v="0"/>
    <x v="2"/>
    <x v="0"/>
    <x v="7"/>
    <n v="0"/>
    <n v="1"/>
    <n v="4"/>
    <s v="St Cah Maternity Theatre"/>
    <d v="2026-06-13T00:00:00"/>
    <d v="2026-06-13T08:30:00"/>
    <d v="2026-06-13T12:00:00"/>
    <s v="JUNE-26-dummy-data.xlsx"/>
    <n v="4"/>
    <n v="0"/>
    <b v="0"/>
    <n v="210"/>
    <n v="192"/>
    <n v="107"/>
    <n v="0"/>
    <n v="0"/>
    <d v="2026-06-13T08:38:00"/>
    <d v="2026-06-13T11:50:00"/>
    <n v="4"/>
    <n v="0"/>
    <m/>
    <n v="1"/>
    <n v="0"/>
    <n v="210"/>
  </r>
  <r>
    <x v="0"/>
    <x v="0"/>
    <s v="ST CAH MATERNITY THEATRE 1"/>
    <x v="0"/>
    <x v="0"/>
    <x v="2"/>
    <x v="0"/>
    <x v="7"/>
    <n v="0"/>
    <n v="1"/>
    <n v="4"/>
    <s v="St Cah Maternity Theatre"/>
    <d v="2026-06-16T00:00:00"/>
    <d v="2026-06-16T08:30:00"/>
    <d v="2026-06-16T17:30:00"/>
    <s v="JUNE-26-dummy-data.xlsx"/>
    <n v="4"/>
    <n v="0"/>
    <b v="0"/>
    <n v="540"/>
    <n v="501"/>
    <n v="352"/>
    <n v="0"/>
    <n v="0"/>
    <d v="2026-06-16T08:38:00"/>
    <d v="2026-06-16T16:59:00"/>
    <n v="4"/>
    <n v="0"/>
    <m/>
    <n v="1"/>
    <n v="0"/>
    <n v="540"/>
  </r>
  <r>
    <x v="0"/>
    <x v="0"/>
    <s v="ST CAH MATERNITY THEATRE 1"/>
    <x v="0"/>
    <x v="0"/>
    <x v="2"/>
    <x v="0"/>
    <x v="7"/>
    <n v="0"/>
    <n v="1"/>
    <n v="4"/>
    <s v="St Cah Maternity Theatre"/>
    <d v="2026-06-19T00:00:00"/>
    <d v="2026-06-19T08:00:00"/>
    <d v="2026-06-19T16:00:00"/>
    <s v="JUNE-26-dummy-data.xlsx"/>
    <n v="4"/>
    <n v="0"/>
    <b v="0"/>
    <n v="480"/>
    <n v="446"/>
    <n v="326"/>
    <n v="0"/>
    <n v="0"/>
    <d v="2026-06-19T08:12:00"/>
    <d v="2026-06-19T15:38:00"/>
    <n v="4"/>
    <n v="0"/>
    <m/>
    <n v="1"/>
    <n v="0"/>
    <n v="480"/>
  </r>
  <r>
    <x v="0"/>
    <x v="0"/>
    <s v="ST CAH MATERNITY THEATRE 1"/>
    <x v="0"/>
    <x v="0"/>
    <x v="2"/>
    <x v="0"/>
    <x v="7"/>
    <n v="0"/>
    <n v="1"/>
    <n v="4"/>
    <s v="St Cah Maternity Theatre"/>
    <d v="2026-06-20T00:00:00"/>
    <d v="2026-06-20T08:00:00"/>
    <d v="2026-06-20T12:00:00"/>
    <s v="JUNE-26-dummy-data.xlsx"/>
    <n v="4"/>
    <n v="0"/>
    <b v="0"/>
    <n v="240"/>
    <n v="222"/>
    <n v="132"/>
    <n v="0"/>
    <n v="0"/>
    <d v="2026-06-20T08:07:00"/>
    <d v="2026-06-20T11:49:00"/>
    <n v="4"/>
    <n v="0"/>
    <m/>
    <n v="1"/>
    <n v="0"/>
    <n v="240"/>
  </r>
  <r>
    <x v="0"/>
    <x v="0"/>
    <s v="ST CAH MATERNITY THEATRE 1"/>
    <x v="0"/>
    <x v="0"/>
    <x v="2"/>
    <x v="0"/>
    <x v="7"/>
    <n v="0"/>
    <n v="1"/>
    <n v="4"/>
    <s v="St Cah Maternity Theatre"/>
    <d v="2026-06-23T00:00:00"/>
    <d v="2026-06-23T13:30:00"/>
    <d v="2026-06-23T18:00:00"/>
    <s v="JUNE-26-dummy-data.xlsx"/>
    <n v="4"/>
    <n v="0"/>
    <b v="0"/>
    <n v="270"/>
    <n v="229"/>
    <n v="130"/>
    <n v="0"/>
    <n v="0"/>
    <d v="2026-06-23T13:37:00"/>
    <d v="2026-06-23T17:26:00"/>
    <n v="4"/>
    <n v="0"/>
    <m/>
    <n v="1"/>
    <n v="0"/>
    <n v="270"/>
  </r>
  <r>
    <x v="0"/>
    <x v="0"/>
    <s v="ST CAH MATERNITY THEATRE 1"/>
    <x v="0"/>
    <x v="0"/>
    <x v="2"/>
    <x v="0"/>
    <x v="7"/>
    <n v="0"/>
    <n v="1"/>
    <n v="4"/>
    <s v="St Cah Maternity Theatre"/>
    <d v="2026-06-24T00:00:00"/>
    <d v="2026-06-24T08:00:00"/>
    <d v="2026-06-24T16:00:00"/>
    <s v="JUNE-26-dummy-data.xlsx"/>
    <n v="4"/>
    <n v="0"/>
    <b v="0"/>
    <n v="480"/>
    <n v="437"/>
    <n v="331"/>
    <n v="0"/>
    <n v="0"/>
    <d v="2026-06-24T08:05:00"/>
    <d v="2026-06-24T15:22:00"/>
    <n v="4"/>
    <n v="0"/>
    <m/>
    <n v="1"/>
    <n v="0"/>
    <n v="480"/>
  </r>
  <r>
    <x v="0"/>
    <x v="0"/>
    <s v="ST CAH MATERNITY THEATRE 1"/>
    <x v="0"/>
    <x v="0"/>
    <x v="2"/>
    <x v="0"/>
    <x v="7"/>
    <n v="0"/>
    <n v="1"/>
    <n v="4"/>
    <s v="St Cah Maternity Theatre"/>
    <d v="2026-06-25T00:00:00"/>
    <d v="2026-06-25T08:30:00"/>
    <d v="2026-06-25T16:30:00"/>
    <s v="JUNE-26-dummy-data.xlsx"/>
    <n v="4"/>
    <n v="0"/>
    <b v="0"/>
    <n v="480"/>
    <n v="451"/>
    <n v="325"/>
    <n v="0"/>
    <n v="0"/>
    <d v="2026-06-25T08:32:00"/>
    <d v="2026-06-25T16:03:00"/>
    <n v="4"/>
    <n v="0"/>
    <m/>
    <n v="1"/>
    <n v="0"/>
    <n v="480"/>
  </r>
  <r>
    <x v="0"/>
    <x v="0"/>
    <s v="ST CAH MATERNITY THEATRE 1"/>
    <x v="0"/>
    <x v="0"/>
    <x v="2"/>
    <x v="0"/>
    <x v="7"/>
    <n v="0"/>
    <n v="1"/>
    <n v="4"/>
    <s v="St Cah Maternity Theatre"/>
    <d v="2026-06-30T00:00:00"/>
    <d v="2026-06-30T08:30:00"/>
    <d v="2026-06-30T12:00:00"/>
    <s v="JUNE-26-dummy-data.xlsx"/>
    <n v="4"/>
    <n v="0"/>
    <b v="0"/>
    <n v="210"/>
    <n v="187"/>
    <n v="113"/>
    <n v="0"/>
    <n v="0"/>
    <d v="2026-06-30T08:36:00"/>
    <d v="2026-06-30T11:43:00"/>
    <n v="4"/>
    <n v="0"/>
    <m/>
    <n v="1"/>
    <n v="0"/>
    <n v="210"/>
  </r>
  <r>
    <x v="0"/>
    <x v="0"/>
    <s v="ST CAH MATERNITY THEATRE 2"/>
    <x v="0"/>
    <x v="0"/>
    <x v="2"/>
    <x v="0"/>
    <x v="7"/>
    <n v="0"/>
    <n v="1"/>
    <n v="4"/>
    <s v="St Cah Maternity Theatre"/>
    <d v="2026-06-03T00:00:00"/>
    <d v="2026-06-03T13:30:00"/>
    <d v="2026-06-03T17:00:00"/>
    <s v="JUNE-26-dummy-data.xlsx"/>
    <n v="4"/>
    <n v="0"/>
    <b v="0"/>
    <n v="210"/>
    <n v="185"/>
    <n v="124"/>
    <n v="0"/>
    <n v="0"/>
    <d v="2026-06-03T13:36:00"/>
    <d v="2026-06-03T16:41:00"/>
    <n v="4"/>
    <n v="0"/>
    <m/>
    <n v="1"/>
    <n v="0"/>
    <n v="210"/>
  </r>
  <r>
    <x v="0"/>
    <x v="0"/>
    <s v="ST CAH MATERNITY THEATRE 2"/>
    <x v="0"/>
    <x v="0"/>
    <x v="2"/>
    <x v="0"/>
    <x v="7"/>
    <n v="0"/>
    <n v="1"/>
    <n v="4"/>
    <s v="St Cah Maternity Theatre"/>
    <d v="2026-06-04T00:00:00"/>
    <d v="2026-06-04T09:00:00"/>
    <d v="2026-06-04T13:00:00"/>
    <s v="JUNE-26-dummy-data.xlsx"/>
    <n v="4"/>
    <n v="0"/>
    <b v="0"/>
    <n v="240"/>
    <n v="223"/>
    <n v="125"/>
    <n v="0"/>
    <n v="0"/>
    <d v="2026-06-04T09:07:00"/>
    <d v="2026-06-04T12:50:00"/>
    <n v="4"/>
    <n v="0"/>
    <m/>
    <n v="1"/>
    <n v="0"/>
    <n v="240"/>
  </r>
  <r>
    <x v="0"/>
    <x v="0"/>
    <s v="ST CAH MATERNITY THEATRE 2"/>
    <x v="0"/>
    <x v="0"/>
    <x v="2"/>
    <x v="0"/>
    <x v="7"/>
    <n v="0"/>
    <n v="1"/>
    <n v="4"/>
    <s v="St Cah Maternity Theatre"/>
    <d v="2026-06-05T00:00:00"/>
    <d v="2026-06-05T09:00:00"/>
    <d v="2026-06-05T16:00:00"/>
    <s v="JUNE-26-dummy-data.xlsx"/>
    <n v="4"/>
    <n v="0"/>
    <b v="0"/>
    <n v="420"/>
    <n v="393"/>
    <n v="275"/>
    <n v="0"/>
    <n v="0"/>
    <d v="2026-06-05T09:05:00"/>
    <d v="2026-06-05T15:38:00"/>
    <n v="4"/>
    <n v="0"/>
    <m/>
    <n v="1"/>
    <n v="0"/>
    <n v="420"/>
  </r>
  <r>
    <x v="0"/>
    <x v="0"/>
    <s v="ST CAH MATERNITY THEATRE 2"/>
    <x v="0"/>
    <x v="0"/>
    <x v="2"/>
    <x v="0"/>
    <x v="7"/>
    <n v="0"/>
    <n v="1"/>
    <n v="4"/>
    <s v="St Cah Maternity Theatre"/>
    <d v="2026-06-06T00:00:00"/>
    <d v="2026-06-06T13:30:00"/>
    <d v="2026-06-06T17:30:00"/>
    <s v="JUNE-26-dummy-data.xlsx"/>
    <n v="4"/>
    <n v="0"/>
    <b v="0"/>
    <n v="240"/>
    <n v="204"/>
    <n v="123"/>
    <n v="0"/>
    <n v="0"/>
    <d v="2026-06-06T13:39:00"/>
    <d v="2026-06-06T17:03:00"/>
    <n v="4"/>
    <n v="0"/>
    <m/>
    <n v="1"/>
    <n v="0"/>
    <n v="240"/>
  </r>
  <r>
    <x v="0"/>
    <x v="0"/>
    <s v="ST CAH MATERNITY THEATRE 2"/>
    <x v="0"/>
    <x v="0"/>
    <x v="2"/>
    <x v="0"/>
    <x v="7"/>
    <n v="0"/>
    <n v="1"/>
    <n v="4"/>
    <s v="St Cah Maternity Theatre"/>
    <d v="2026-06-07T00:00:00"/>
    <d v="2026-06-07T13:30:00"/>
    <d v="2026-06-07T17:30:00"/>
    <s v="JUNE-26-dummy-data.xlsx"/>
    <n v="4"/>
    <n v="0"/>
    <b v="0"/>
    <n v="240"/>
    <n v="212"/>
    <n v="141"/>
    <n v="0"/>
    <n v="0"/>
    <d v="2026-06-07T13:39:00"/>
    <d v="2026-06-07T17:11:00"/>
    <n v="4"/>
    <n v="0"/>
    <m/>
    <n v="1"/>
    <n v="0"/>
    <n v="240"/>
  </r>
  <r>
    <x v="0"/>
    <x v="0"/>
    <s v="ST CAH MATERNITY THEATRE 2"/>
    <x v="0"/>
    <x v="0"/>
    <x v="2"/>
    <x v="0"/>
    <x v="7"/>
    <n v="0"/>
    <n v="1"/>
    <n v="4"/>
    <s v="St Cah Maternity Theatre"/>
    <d v="2026-06-12T00:00:00"/>
    <d v="2026-06-12T08:30:00"/>
    <d v="2026-06-12T13:00:00"/>
    <s v="JUNE-26-dummy-data.xlsx"/>
    <n v="4"/>
    <n v="0"/>
    <b v="0"/>
    <n v="270"/>
    <n v="243"/>
    <n v="159"/>
    <n v="0"/>
    <n v="0"/>
    <d v="2026-06-12T08:38:00"/>
    <d v="2026-06-12T12:41:00"/>
    <n v="4"/>
    <n v="0"/>
    <m/>
    <n v="1"/>
    <n v="0"/>
    <n v="270"/>
  </r>
  <r>
    <x v="0"/>
    <x v="0"/>
    <s v="ST CAH MATERNITY THEATRE 2"/>
    <x v="0"/>
    <x v="0"/>
    <x v="2"/>
    <x v="0"/>
    <x v="7"/>
    <n v="0"/>
    <n v="1"/>
    <n v="4"/>
    <s v="St Cah Maternity Theatre"/>
    <d v="2026-06-13T00:00:00"/>
    <d v="2026-06-13T08:00:00"/>
    <d v="2026-06-13T16:00:00"/>
    <s v="JUNE-26-dummy-data.xlsx"/>
    <n v="4"/>
    <n v="0"/>
    <b v="0"/>
    <n v="480"/>
    <n v="423"/>
    <n v="292"/>
    <n v="0"/>
    <n v="0"/>
    <d v="2026-06-13T08:08:00"/>
    <d v="2026-06-13T15:11:00"/>
    <n v="4"/>
    <n v="0"/>
    <m/>
    <n v="1"/>
    <n v="0"/>
    <n v="480"/>
  </r>
  <r>
    <x v="0"/>
    <x v="0"/>
    <s v="ST CAH MATERNITY THEATRE 2"/>
    <x v="0"/>
    <x v="0"/>
    <x v="2"/>
    <x v="0"/>
    <x v="7"/>
    <n v="0"/>
    <n v="1"/>
    <n v="4"/>
    <s v="St Cah Maternity Theatre"/>
    <d v="2026-06-16T00:00:00"/>
    <d v="2026-06-16T13:30:00"/>
    <d v="2026-06-16T17:30:00"/>
    <s v="JUNE-26-dummy-data.xlsx"/>
    <n v="4"/>
    <n v="0"/>
    <b v="0"/>
    <n v="240"/>
    <n v="219"/>
    <n v="140"/>
    <n v="0"/>
    <n v="0"/>
    <d v="2026-06-16T13:40:00"/>
    <d v="2026-06-16T17:19:00"/>
    <n v="4"/>
    <n v="0"/>
    <m/>
    <n v="1"/>
    <n v="0"/>
    <n v="240"/>
  </r>
  <r>
    <x v="0"/>
    <x v="0"/>
    <s v="ST CAH MATERNITY THEATRE 2"/>
    <x v="0"/>
    <x v="0"/>
    <x v="2"/>
    <x v="0"/>
    <x v="7"/>
    <n v="0"/>
    <n v="1"/>
    <n v="4"/>
    <s v="St Cah Maternity Theatre"/>
    <d v="2026-06-17T00:00:00"/>
    <d v="2026-06-17T08:00:00"/>
    <d v="2026-06-17T12:00:00"/>
    <s v="JUNE-26-dummy-data.xlsx"/>
    <n v="4"/>
    <n v="0"/>
    <b v="0"/>
    <n v="240"/>
    <n v="219"/>
    <n v="129"/>
    <n v="0"/>
    <n v="0"/>
    <d v="2026-06-17T08:11:00"/>
    <d v="2026-06-17T11:50:00"/>
    <n v="4"/>
    <n v="0"/>
    <m/>
    <n v="1"/>
    <n v="0"/>
    <n v="240"/>
  </r>
  <r>
    <x v="0"/>
    <x v="0"/>
    <s v="ST CAH MATERNITY THEATRE 2"/>
    <x v="0"/>
    <x v="0"/>
    <x v="2"/>
    <x v="0"/>
    <x v="7"/>
    <n v="0"/>
    <n v="1"/>
    <n v="4"/>
    <s v="St Cah Maternity Theatre"/>
    <d v="2026-06-18T00:00:00"/>
    <d v="2026-06-18T09:00:00"/>
    <d v="2026-06-18T13:30:00"/>
    <s v="JUNE-26-dummy-data.xlsx"/>
    <n v="4"/>
    <n v="0"/>
    <b v="0"/>
    <n v="270"/>
    <n v="238"/>
    <n v="169"/>
    <n v="0"/>
    <n v="0"/>
    <d v="2026-06-18T09:12:00"/>
    <d v="2026-06-18T13:10:00"/>
    <n v="4"/>
    <n v="0"/>
    <m/>
    <n v="1"/>
    <n v="0"/>
    <n v="270"/>
  </r>
  <r>
    <x v="0"/>
    <x v="0"/>
    <s v="ST CAH MATERNITY THEATRE 2"/>
    <x v="0"/>
    <x v="0"/>
    <x v="2"/>
    <x v="0"/>
    <x v="7"/>
    <n v="0"/>
    <n v="1"/>
    <n v="4"/>
    <s v="St Cah Maternity Theatre"/>
    <d v="2026-06-19T00:00:00"/>
    <d v="2026-06-19T08:00:00"/>
    <d v="2026-06-19T14:00:00"/>
    <s v="JUNE-26-dummy-data.xlsx"/>
    <n v="4"/>
    <n v="0"/>
    <b v="0"/>
    <n v="360"/>
    <n v="334"/>
    <n v="255"/>
    <n v="0"/>
    <n v="0"/>
    <d v="2026-06-19T08:09:00"/>
    <d v="2026-06-19T13:43:00"/>
    <n v="4"/>
    <n v="0"/>
    <m/>
    <n v="1"/>
    <n v="0"/>
    <n v="360"/>
  </r>
  <r>
    <x v="0"/>
    <x v="0"/>
    <s v="ST CAH MATERNITY THEATRE 2"/>
    <x v="0"/>
    <x v="0"/>
    <x v="2"/>
    <x v="0"/>
    <x v="7"/>
    <n v="0"/>
    <n v="1"/>
    <n v="4"/>
    <s v="St Cah Maternity Theatre"/>
    <d v="2026-06-20T00:00:00"/>
    <d v="2026-06-20T08:30:00"/>
    <d v="2026-06-20T12:00:00"/>
    <s v="JUNE-26-dummy-data.xlsx"/>
    <n v="4"/>
    <n v="0"/>
    <b v="0"/>
    <n v="210"/>
    <n v="183"/>
    <n v="117"/>
    <n v="0"/>
    <n v="0"/>
    <d v="2026-06-20T08:40:00"/>
    <d v="2026-06-20T11:43:00"/>
    <n v="4"/>
    <n v="0"/>
    <m/>
    <n v="1"/>
    <n v="0"/>
    <n v="210"/>
  </r>
  <r>
    <x v="0"/>
    <x v="0"/>
    <s v="ST CAH MATERNITY THEATRE 2"/>
    <x v="0"/>
    <x v="0"/>
    <x v="2"/>
    <x v="0"/>
    <x v="7"/>
    <n v="0"/>
    <n v="1"/>
    <n v="4"/>
    <s v="St Cah Maternity Theatre"/>
    <d v="2026-06-22T00:00:00"/>
    <d v="2026-06-22T13:30:00"/>
    <d v="2026-06-22T17:00:00"/>
    <s v="JUNE-26-dummy-data.xlsx"/>
    <n v="4"/>
    <n v="0"/>
    <b v="0"/>
    <n v="210"/>
    <n v="187"/>
    <n v="105"/>
    <n v="0"/>
    <n v="0"/>
    <d v="2026-06-22T13:40:00"/>
    <d v="2026-06-22T16:47:00"/>
    <n v="4"/>
    <n v="0"/>
    <m/>
    <n v="1"/>
    <n v="0"/>
    <n v="210"/>
  </r>
  <r>
    <x v="0"/>
    <x v="0"/>
    <s v="ST CAH MATERNITY THEATRE 2"/>
    <x v="0"/>
    <x v="0"/>
    <x v="2"/>
    <x v="0"/>
    <x v="7"/>
    <n v="0"/>
    <n v="1"/>
    <n v="4"/>
    <s v="St Cah Maternity Theatre"/>
    <d v="2026-06-23T00:00:00"/>
    <d v="2026-06-23T13:00:00"/>
    <d v="2026-06-23T17:30:00"/>
    <s v="JUNE-26-dummy-data.xlsx"/>
    <n v="4"/>
    <n v="0"/>
    <b v="0"/>
    <n v="270"/>
    <n v="237"/>
    <n v="138"/>
    <n v="0"/>
    <n v="0"/>
    <d v="2026-06-23T13:08:00"/>
    <d v="2026-06-23T17:05:00"/>
    <n v="4"/>
    <n v="0"/>
    <m/>
    <n v="1"/>
    <n v="0"/>
    <n v="270"/>
  </r>
  <r>
    <x v="0"/>
    <x v="0"/>
    <s v="ST CAH MATERNITY THEATRE 2"/>
    <x v="0"/>
    <x v="0"/>
    <x v="2"/>
    <x v="0"/>
    <x v="7"/>
    <n v="0"/>
    <n v="1"/>
    <n v="4"/>
    <s v="St Cah Maternity Theatre"/>
    <d v="2026-06-24T00:00:00"/>
    <d v="2026-06-24T09:00:00"/>
    <d v="2026-06-24T12:30:00"/>
    <s v="JUNE-26-dummy-data.xlsx"/>
    <n v="4"/>
    <n v="0"/>
    <b v="0"/>
    <n v="210"/>
    <n v="182"/>
    <n v="100"/>
    <n v="0"/>
    <n v="0"/>
    <d v="2026-06-24T09:02:00"/>
    <d v="2026-06-24T12:04:00"/>
    <n v="4"/>
    <n v="0"/>
    <m/>
    <n v="1"/>
    <n v="0"/>
    <n v="210"/>
  </r>
  <r>
    <x v="0"/>
    <x v="0"/>
    <s v="ST CAH MATERNITY THEATRE 2"/>
    <x v="0"/>
    <x v="0"/>
    <x v="2"/>
    <x v="0"/>
    <x v="7"/>
    <n v="0"/>
    <n v="1"/>
    <n v="4"/>
    <s v="St Cah Maternity Theatre"/>
    <d v="2026-06-29T00:00:00"/>
    <d v="2026-06-29T08:00:00"/>
    <d v="2026-06-29T12:30:00"/>
    <s v="JUNE-26-dummy-data.xlsx"/>
    <n v="4"/>
    <n v="0"/>
    <b v="0"/>
    <n v="270"/>
    <n v="235"/>
    <n v="163"/>
    <n v="0"/>
    <n v="0"/>
    <d v="2026-06-29T08:11:00"/>
    <d v="2026-06-29T12:06:00"/>
    <n v="4"/>
    <n v="0"/>
    <m/>
    <n v="1"/>
    <n v="0"/>
    <n v="270"/>
  </r>
  <r>
    <x v="0"/>
    <x v="0"/>
    <s v="ST CAH MATERNITY THEATRE 2"/>
    <x v="0"/>
    <x v="0"/>
    <x v="2"/>
    <x v="0"/>
    <x v="7"/>
    <n v="0"/>
    <n v="1"/>
    <n v="4"/>
    <s v="St Cah Maternity Theatre"/>
    <d v="2026-06-30T00:00:00"/>
    <d v="2026-06-30T07:30:00"/>
    <d v="2026-06-30T15:30:00"/>
    <s v="JUNE-26-dummy-data.xlsx"/>
    <n v="4"/>
    <n v="0"/>
    <b v="0"/>
    <n v="480"/>
    <n v="439"/>
    <n v="357"/>
    <n v="0"/>
    <n v="0"/>
    <d v="2026-06-30T07:33:00"/>
    <d v="2026-06-30T14:52:00"/>
    <n v="4"/>
    <n v="0"/>
    <m/>
    <n v="1"/>
    <n v="0"/>
    <n v="480"/>
  </r>
  <r>
    <x v="0"/>
    <x v="0"/>
    <s v="CAH DPU 1"/>
    <x v="1"/>
    <x v="0"/>
    <x v="0"/>
    <x v="0"/>
    <x v="3"/>
    <n v="0"/>
    <n v="1"/>
    <n v="4"/>
    <s v="St Cah Day Procedure Unit"/>
    <d v="2026-07-01T00:00:00"/>
    <d v="2026-07-01T13:00:00"/>
    <d v="2026-07-01T16:00:00"/>
    <s v="JULY-26-dummy-data.xlsx"/>
    <n v="4"/>
    <n v="0"/>
    <b v="0"/>
    <n v="180"/>
    <n v="154"/>
    <n v="93"/>
    <n v="0"/>
    <n v="0"/>
    <d v="2026-07-01T13:12:00"/>
    <d v="2026-07-01T15:46:00"/>
    <n v="4"/>
    <n v="0"/>
    <m/>
    <n v="1"/>
    <n v="0"/>
    <n v="180"/>
  </r>
  <r>
    <x v="0"/>
    <x v="0"/>
    <s v="CAH DPU 1"/>
    <x v="1"/>
    <x v="0"/>
    <x v="0"/>
    <x v="0"/>
    <x v="3"/>
    <n v="0"/>
    <n v="1"/>
    <n v="4"/>
    <s v="St Cah Day Procedure Unit"/>
    <d v="2026-07-02T00:00:00"/>
    <d v="2026-07-02T08:30:00"/>
    <d v="2026-07-02T17:30:00"/>
    <s v="JULY-26-dummy-data.xlsx"/>
    <n v="4"/>
    <n v="0"/>
    <b v="0"/>
    <n v="540"/>
    <n v="504"/>
    <n v="380"/>
    <n v="0"/>
    <n v="0"/>
    <d v="2026-07-02T08:37:00"/>
    <d v="2026-07-02T17:01:00"/>
    <n v="4"/>
    <n v="0"/>
    <m/>
    <n v="1"/>
    <n v="0"/>
    <n v="540"/>
  </r>
  <r>
    <x v="0"/>
    <x v="0"/>
    <s v="CAH DPU 1"/>
    <x v="1"/>
    <x v="0"/>
    <x v="0"/>
    <x v="0"/>
    <x v="0"/>
    <n v="0"/>
    <n v="1"/>
    <n v="4"/>
    <s v="St Cah Day Procedure Unit"/>
    <d v="2026-07-07T00:00:00"/>
    <d v="2026-07-07T08:30:00"/>
    <d v="2026-07-07T16:30:00"/>
    <s v="JULY-26-dummy-data.xlsx"/>
    <n v="4"/>
    <n v="0"/>
    <b v="0"/>
    <n v="480"/>
    <n v="441"/>
    <n v="337"/>
    <n v="0"/>
    <n v="0"/>
    <d v="2026-07-07T08:35:00"/>
    <d v="2026-07-07T15:56:00"/>
    <n v="4"/>
    <n v="0"/>
    <m/>
    <n v="1"/>
    <n v="0"/>
    <n v="480"/>
  </r>
  <r>
    <x v="0"/>
    <x v="0"/>
    <s v="CAH DPU 1"/>
    <x v="1"/>
    <x v="0"/>
    <x v="0"/>
    <x v="0"/>
    <x v="2"/>
    <n v="0"/>
    <n v="1"/>
    <n v="4"/>
    <s v="St Cah Day Procedure Unit"/>
    <d v="2026-07-09T00:00:00"/>
    <d v="2026-07-09T09:00:00"/>
    <d v="2026-07-09T13:30:00"/>
    <s v="JULY-26-dummy-data.xlsx"/>
    <n v="4"/>
    <n v="0"/>
    <b v="0"/>
    <n v="270"/>
    <n v="249"/>
    <n v="171"/>
    <n v="0"/>
    <n v="0"/>
    <d v="2026-07-09T09:11:00"/>
    <d v="2026-07-09T13:20:00"/>
    <n v="4"/>
    <n v="0"/>
    <m/>
    <n v="1"/>
    <n v="0"/>
    <n v="270"/>
  </r>
  <r>
    <x v="0"/>
    <x v="0"/>
    <s v="CAH DPU 1"/>
    <x v="1"/>
    <x v="0"/>
    <x v="0"/>
    <x v="0"/>
    <x v="0"/>
    <n v="0"/>
    <n v="1"/>
    <n v="4"/>
    <s v="St Cah Day Procedure Unit"/>
    <d v="2026-07-10T00:00:00"/>
    <d v="2026-07-10T08:30:00"/>
    <d v="2026-07-10T16:30:00"/>
    <s v="JULY-26-dummy-data.xlsx"/>
    <n v="4"/>
    <n v="0"/>
    <b v="0"/>
    <n v="480"/>
    <n v="447"/>
    <n v="359"/>
    <n v="0"/>
    <n v="0"/>
    <d v="2026-07-10T08:39:00"/>
    <d v="2026-07-10T16:06:00"/>
    <n v="4"/>
    <n v="0"/>
    <m/>
    <n v="1"/>
    <n v="0"/>
    <n v="480"/>
  </r>
  <r>
    <x v="0"/>
    <x v="0"/>
    <s v="CAH DPU 1"/>
    <x v="1"/>
    <x v="0"/>
    <x v="0"/>
    <x v="0"/>
    <x v="3"/>
    <n v="0"/>
    <n v="1"/>
    <n v="4"/>
    <s v="St Cah Day Procedure Unit"/>
    <d v="2026-07-11T00:00:00"/>
    <d v="2026-07-11T08:00:00"/>
    <d v="2026-07-11T12:00:00"/>
    <s v="JULY-26-dummy-data.xlsx"/>
    <n v="4"/>
    <n v="0"/>
    <b v="0"/>
    <n v="240"/>
    <n v="224"/>
    <n v="153"/>
    <n v="0"/>
    <n v="0"/>
    <d v="2026-07-11T08:06:00"/>
    <d v="2026-07-11T11:50:00"/>
    <n v="4"/>
    <n v="0"/>
    <m/>
    <n v="1"/>
    <n v="0"/>
    <n v="240"/>
  </r>
  <r>
    <x v="0"/>
    <x v="0"/>
    <s v="CAH DPU 1"/>
    <x v="1"/>
    <x v="0"/>
    <x v="0"/>
    <x v="0"/>
    <x v="3"/>
    <n v="0"/>
    <n v="1"/>
    <n v="4"/>
    <s v="St Cah Day Procedure Unit"/>
    <d v="2026-07-13T00:00:00"/>
    <d v="2026-07-13T09:00:00"/>
    <d v="2026-07-13T13:30:00"/>
    <s v="JULY-26-dummy-data.xlsx"/>
    <n v="4"/>
    <n v="0"/>
    <b v="0"/>
    <n v="270"/>
    <n v="242"/>
    <n v="166"/>
    <n v="0"/>
    <n v="0"/>
    <d v="2026-07-13T09:09:00"/>
    <d v="2026-07-13T13:11:00"/>
    <n v="4"/>
    <n v="0"/>
    <m/>
    <n v="1"/>
    <n v="0"/>
    <n v="270"/>
  </r>
  <r>
    <x v="0"/>
    <x v="0"/>
    <s v="CAH DPU 1"/>
    <x v="1"/>
    <x v="0"/>
    <x v="0"/>
    <x v="0"/>
    <x v="2"/>
    <n v="0"/>
    <n v="1"/>
    <n v="4"/>
    <s v="St Cah Day Procedure Unit"/>
    <d v="2026-07-14T00:00:00"/>
    <d v="2026-07-14T13:30:00"/>
    <d v="2026-07-14T17:00:00"/>
    <s v="JULY-26-dummy-data.xlsx"/>
    <n v="4"/>
    <n v="0"/>
    <b v="0"/>
    <n v="210"/>
    <n v="186"/>
    <n v="103"/>
    <n v="0"/>
    <n v="0"/>
    <d v="2026-07-14T13:34:00"/>
    <d v="2026-07-14T16:40:00"/>
    <n v="4"/>
    <n v="0"/>
    <m/>
    <n v="1"/>
    <n v="0"/>
    <n v="210"/>
  </r>
  <r>
    <x v="0"/>
    <x v="0"/>
    <s v="CAH DPU 1"/>
    <x v="1"/>
    <x v="0"/>
    <x v="0"/>
    <x v="0"/>
    <x v="0"/>
    <n v="0"/>
    <n v="1"/>
    <n v="4"/>
    <s v="St Cah Day Procedure Unit"/>
    <d v="2026-07-17T00:00:00"/>
    <d v="2026-07-17T08:00:00"/>
    <d v="2026-07-17T12:00:00"/>
    <s v="JULY-26-dummy-data.xlsx"/>
    <n v="4"/>
    <n v="0"/>
    <b v="0"/>
    <n v="240"/>
    <n v="209"/>
    <n v="125"/>
    <n v="0"/>
    <n v="0"/>
    <d v="2026-07-17T08:12:00"/>
    <d v="2026-07-17T11:41:00"/>
    <n v="4"/>
    <n v="0"/>
    <m/>
    <n v="1"/>
    <n v="0"/>
    <n v="240"/>
  </r>
  <r>
    <x v="0"/>
    <x v="0"/>
    <s v="CAH DPU 1"/>
    <x v="1"/>
    <x v="0"/>
    <x v="0"/>
    <x v="0"/>
    <x v="0"/>
    <n v="0"/>
    <n v="1"/>
    <n v="4"/>
    <s v="St Cah Day Procedure Unit"/>
    <d v="2026-07-18T00:00:00"/>
    <d v="2026-07-18T07:30:00"/>
    <d v="2026-07-18T15:30:00"/>
    <s v="JULY-26-dummy-data.xlsx"/>
    <n v="4"/>
    <n v="0"/>
    <b v="0"/>
    <n v="480"/>
    <n v="455"/>
    <n v="319"/>
    <n v="0"/>
    <n v="0"/>
    <d v="2026-07-18T07:33:00"/>
    <d v="2026-07-18T15:08:00"/>
    <n v="4"/>
    <n v="0"/>
    <m/>
    <n v="1"/>
    <n v="0"/>
    <n v="480"/>
  </r>
  <r>
    <x v="0"/>
    <x v="0"/>
    <s v="CAH DPU 1"/>
    <x v="1"/>
    <x v="0"/>
    <x v="0"/>
    <x v="0"/>
    <x v="0"/>
    <n v="0"/>
    <n v="1"/>
    <n v="4"/>
    <s v="St Cah Day Procedure Unit"/>
    <d v="2026-07-19T00:00:00"/>
    <d v="2026-07-19T13:30:00"/>
    <d v="2026-07-19T18:00:00"/>
    <s v="JULY-26-dummy-data.xlsx"/>
    <n v="4"/>
    <n v="0"/>
    <b v="0"/>
    <n v="270"/>
    <n v="245"/>
    <n v="176"/>
    <n v="0"/>
    <n v="0"/>
    <d v="2026-07-19T13:33:00"/>
    <d v="2026-07-19T17:38:00"/>
    <n v="4"/>
    <n v="0"/>
    <m/>
    <n v="1"/>
    <n v="0"/>
    <n v="270"/>
  </r>
  <r>
    <x v="0"/>
    <x v="0"/>
    <s v="CAH DPU 1"/>
    <x v="1"/>
    <x v="0"/>
    <x v="0"/>
    <x v="0"/>
    <x v="1"/>
    <n v="0"/>
    <n v="1"/>
    <n v="4"/>
    <s v="St Cah Day Procedure Unit"/>
    <d v="2026-07-21T00:00:00"/>
    <d v="2026-07-21T08:00:00"/>
    <d v="2026-07-21T16:00:00"/>
    <s v="JULY-26-dummy-data.xlsx"/>
    <n v="4"/>
    <n v="0"/>
    <b v="0"/>
    <n v="480"/>
    <n v="428"/>
    <n v="299"/>
    <n v="0"/>
    <n v="0"/>
    <d v="2026-07-21T08:05:00"/>
    <d v="2026-07-21T15:13:00"/>
    <n v="4"/>
    <n v="0"/>
    <m/>
    <n v="1"/>
    <n v="0"/>
    <n v="480"/>
  </r>
  <r>
    <x v="0"/>
    <x v="0"/>
    <s v="CAH DPU 1"/>
    <x v="1"/>
    <x v="0"/>
    <x v="0"/>
    <x v="0"/>
    <x v="3"/>
    <n v="0"/>
    <n v="1"/>
    <n v="2"/>
    <s v="St Cah Day Procedure Unit"/>
    <d v="2026-07-23T00:00:00"/>
    <d v="2026-07-23T08:30:00"/>
    <d v="2026-07-23T13:30:00"/>
    <s v="JULY-26-dummy-data.xlsx"/>
    <n v="2"/>
    <n v="0"/>
    <b v="0"/>
    <n v="300"/>
    <n v="113"/>
    <n v="98"/>
    <n v="0"/>
    <n v="0"/>
    <d v="2026-07-23T08:40:00"/>
    <d v="2026-07-23T10:33:00"/>
    <n v="2"/>
    <n v="0"/>
    <m/>
    <n v="1"/>
    <n v="0"/>
    <n v="300"/>
  </r>
  <r>
    <x v="0"/>
    <x v="0"/>
    <s v="CAH DPU 1"/>
    <x v="1"/>
    <x v="0"/>
    <x v="0"/>
    <x v="0"/>
    <x v="8"/>
    <n v="0"/>
    <n v="1"/>
    <n v="4"/>
    <s v="St Cah Day Procedure Unit"/>
    <d v="2026-07-26T00:00:00"/>
    <d v="2026-07-26T09:00:00"/>
    <d v="2026-07-26T17:00:00"/>
    <s v="JULY-26-dummy-data.xlsx"/>
    <n v="4"/>
    <n v="0"/>
    <b v="0"/>
    <n v="480"/>
    <n v="432"/>
    <n v="336"/>
    <n v="0"/>
    <n v="0"/>
    <d v="2026-07-26T09:08:00"/>
    <d v="2026-07-26T16:20:00"/>
    <n v="4"/>
    <n v="0"/>
    <m/>
    <n v="1"/>
    <n v="0"/>
    <n v="480"/>
  </r>
  <r>
    <x v="0"/>
    <x v="0"/>
    <s v="CAH DPU 1"/>
    <x v="1"/>
    <x v="0"/>
    <x v="0"/>
    <x v="0"/>
    <x v="3"/>
    <n v="0"/>
    <n v="1"/>
    <n v="4"/>
    <s v="St Cah Day Procedure Unit"/>
    <d v="2026-07-30T00:00:00"/>
    <d v="2026-07-30T13:30:00"/>
    <d v="2026-07-30T17:00:00"/>
    <s v="JULY-26-dummy-data.xlsx"/>
    <n v="4"/>
    <n v="0"/>
    <b v="0"/>
    <n v="210"/>
    <n v="181"/>
    <n v="117"/>
    <n v="0"/>
    <n v="0"/>
    <d v="2026-07-30T13:41:00"/>
    <d v="2026-07-30T16:42:00"/>
    <n v="4"/>
    <n v="0"/>
    <m/>
    <n v="1"/>
    <n v="0"/>
    <n v="210"/>
  </r>
  <r>
    <x v="0"/>
    <x v="0"/>
    <s v="ST CAH MAIN THEATRE 1"/>
    <x v="1"/>
    <x v="0"/>
    <x v="1"/>
    <x v="0"/>
    <x v="0"/>
    <n v="0"/>
    <n v="1"/>
    <n v="4"/>
    <s v="St Cah Main Theatre"/>
    <d v="2026-07-03T00:00:00"/>
    <d v="2026-07-03T09:00:00"/>
    <d v="2026-07-03T16:00:00"/>
    <s v="JULY-26-dummy-data.xlsx"/>
    <n v="4"/>
    <n v="0"/>
    <b v="0"/>
    <n v="420"/>
    <n v="376"/>
    <n v="259"/>
    <n v="0"/>
    <n v="0"/>
    <d v="2026-07-03T09:08:00"/>
    <d v="2026-07-03T15:24:00"/>
    <n v="4"/>
    <n v="0"/>
    <m/>
    <n v="1"/>
    <n v="0"/>
    <n v="420"/>
  </r>
  <r>
    <x v="0"/>
    <x v="0"/>
    <s v="ST CAH MAIN THEATRE 1"/>
    <x v="1"/>
    <x v="0"/>
    <x v="1"/>
    <x v="0"/>
    <x v="0"/>
    <n v="0"/>
    <n v="1"/>
    <n v="4"/>
    <s v="St Cah Main Theatre"/>
    <d v="2026-07-06T00:00:00"/>
    <d v="2026-07-06T13:00:00"/>
    <d v="2026-07-06T16:30:00"/>
    <s v="JULY-26-dummy-data.xlsx"/>
    <n v="4"/>
    <n v="0"/>
    <b v="0"/>
    <n v="210"/>
    <n v="191"/>
    <n v="102"/>
    <n v="0"/>
    <n v="0"/>
    <d v="2026-07-06T13:03:00"/>
    <d v="2026-07-06T16:14:00"/>
    <n v="4"/>
    <n v="0"/>
    <m/>
    <n v="1"/>
    <n v="0"/>
    <n v="210"/>
  </r>
  <r>
    <x v="0"/>
    <x v="0"/>
    <s v="ST CAH MAIN THEATRE 1"/>
    <x v="1"/>
    <x v="0"/>
    <x v="1"/>
    <x v="0"/>
    <x v="6"/>
    <n v="0"/>
    <n v="1"/>
    <n v="4"/>
    <s v="St Cah Main Theatre"/>
    <d v="2026-07-10T00:00:00"/>
    <d v="2026-07-10T08:30:00"/>
    <d v="2026-07-10T16:30:00"/>
    <s v="JULY-26-dummy-data.xlsx"/>
    <n v="4"/>
    <n v="0"/>
    <b v="0"/>
    <n v="480"/>
    <n v="438"/>
    <n v="300"/>
    <n v="0"/>
    <n v="0"/>
    <d v="2026-07-10T08:32:00"/>
    <d v="2026-07-10T15:50:00"/>
    <n v="4"/>
    <n v="0"/>
    <m/>
    <n v="1"/>
    <n v="0"/>
    <n v="480"/>
  </r>
  <r>
    <x v="0"/>
    <x v="0"/>
    <s v="ST CAH MAIN THEATRE 1"/>
    <x v="1"/>
    <x v="0"/>
    <x v="1"/>
    <x v="0"/>
    <x v="3"/>
    <n v="0"/>
    <n v="1"/>
    <n v="4"/>
    <s v="St Cah Main Theatre"/>
    <d v="2026-07-11T00:00:00"/>
    <d v="2026-07-11T08:30:00"/>
    <d v="2026-07-11T12:00:00"/>
    <s v="JULY-26-dummy-data.xlsx"/>
    <n v="4"/>
    <n v="0"/>
    <b v="0"/>
    <n v="210"/>
    <n v="186"/>
    <n v="118"/>
    <n v="0"/>
    <n v="0"/>
    <d v="2026-07-11T08:35:00"/>
    <d v="2026-07-11T11:41:00"/>
    <n v="4"/>
    <n v="0"/>
    <m/>
    <n v="1"/>
    <n v="0"/>
    <n v="210"/>
  </r>
  <r>
    <x v="0"/>
    <x v="0"/>
    <s v="ST CAH MAIN THEATRE 1"/>
    <x v="1"/>
    <x v="0"/>
    <x v="1"/>
    <x v="0"/>
    <x v="3"/>
    <n v="0"/>
    <n v="1"/>
    <n v="4"/>
    <s v="St Cah Main Theatre"/>
    <d v="2026-07-14T00:00:00"/>
    <d v="2026-07-14T08:30:00"/>
    <d v="2026-07-14T12:30:00"/>
    <s v="JULY-26-dummy-data.xlsx"/>
    <n v="4"/>
    <n v="0"/>
    <b v="0"/>
    <n v="240"/>
    <n v="213"/>
    <n v="140"/>
    <n v="0"/>
    <n v="0"/>
    <d v="2026-07-14T08:42:00"/>
    <d v="2026-07-14T12:15:00"/>
    <n v="4"/>
    <n v="0"/>
    <m/>
    <n v="1"/>
    <n v="0"/>
    <n v="240"/>
  </r>
  <r>
    <x v="0"/>
    <x v="0"/>
    <s v="ST CAH MAIN THEATRE 1"/>
    <x v="1"/>
    <x v="0"/>
    <x v="1"/>
    <x v="0"/>
    <x v="4"/>
    <n v="0"/>
    <n v="1"/>
    <n v="4"/>
    <s v="St Cah Main Theatre"/>
    <d v="2026-07-15T00:00:00"/>
    <d v="2026-07-15T13:00:00"/>
    <d v="2026-07-15T17:30:00"/>
    <s v="JULY-26-dummy-data.xlsx"/>
    <n v="4"/>
    <n v="0"/>
    <b v="0"/>
    <n v="270"/>
    <n v="247"/>
    <n v="165"/>
    <n v="0"/>
    <n v="0"/>
    <d v="2026-07-15T13:04:00"/>
    <d v="2026-07-15T17:11:00"/>
    <n v="4"/>
    <n v="0"/>
    <m/>
    <n v="1"/>
    <n v="0"/>
    <n v="270"/>
  </r>
  <r>
    <x v="0"/>
    <x v="0"/>
    <s v="ST CAH MAIN THEATRE 1"/>
    <x v="1"/>
    <x v="0"/>
    <x v="1"/>
    <x v="0"/>
    <x v="0"/>
    <n v="0"/>
    <n v="1"/>
    <n v="4"/>
    <s v="St Cah Main Theatre"/>
    <d v="2026-07-16T00:00:00"/>
    <d v="2026-07-16T13:30:00"/>
    <d v="2026-07-16T17:00:00"/>
    <s v="JULY-26-dummy-data.xlsx"/>
    <n v="4"/>
    <n v="0"/>
    <b v="0"/>
    <n v="210"/>
    <n v="181"/>
    <n v="108"/>
    <n v="0"/>
    <n v="0"/>
    <d v="2026-07-16T13:42:00"/>
    <d v="2026-07-16T16:43:00"/>
    <n v="4"/>
    <n v="0"/>
    <m/>
    <n v="1"/>
    <n v="0"/>
    <n v="210"/>
  </r>
  <r>
    <x v="0"/>
    <x v="0"/>
    <s v="ST CAH MAIN THEATRE 1"/>
    <x v="1"/>
    <x v="0"/>
    <x v="1"/>
    <x v="0"/>
    <x v="4"/>
    <n v="0"/>
    <n v="1"/>
    <n v="4"/>
    <s v="St Cah Main Theatre"/>
    <d v="2026-07-17T00:00:00"/>
    <d v="2026-07-17T08:00:00"/>
    <d v="2026-07-17T12:30:00"/>
    <s v="JULY-26-dummy-data.xlsx"/>
    <n v="4"/>
    <n v="0"/>
    <b v="0"/>
    <n v="270"/>
    <n v="245"/>
    <n v="161"/>
    <n v="0"/>
    <n v="0"/>
    <d v="2026-07-17T08:12:00"/>
    <d v="2026-07-17T12:17:00"/>
    <n v="4"/>
    <n v="0"/>
    <m/>
    <n v="1"/>
    <n v="0"/>
    <n v="270"/>
  </r>
  <r>
    <x v="0"/>
    <x v="0"/>
    <s v="ST CAH MAIN THEATRE 1"/>
    <x v="1"/>
    <x v="0"/>
    <x v="1"/>
    <x v="0"/>
    <x v="5"/>
    <n v="0"/>
    <n v="1"/>
    <n v="4"/>
    <s v="St Cah Main Theatre"/>
    <d v="2026-07-21T00:00:00"/>
    <d v="2026-07-21T08:30:00"/>
    <d v="2026-07-21T12:30:00"/>
    <s v="JULY-26-dummy-data.xlsx"/>
    <n v="4"/>
    <n v="0"/>
    <b v="0"/>
    <n v="240"/>
    <n v="209"/>
    <n v="149"/>
    <n v="0"/>
    <n v="0"/>
    <d v="2026-07-21T08:35:00"/>
    <d v="2026-07-21T12:04:00"/>
    <n v="4"/>
    <n v="0"/>
    <m/>
    <n v="1"/>
    <n v="0"/>
    <n v="240"/>
  </r>
  <r>
    <x v="0"/>
    <x v="0"/>
    <s v="ST CAH MAIN THEATRE 1"/>
    <x v="1"/>
    <x v="0"/>
    <x v="1"/>
    <x v="0"/>
    <x v="5"/>
    <n v="0"/>
    <n v="1"/>
    <n v="4"/>
    <s v="St Cah Main Theatre"/>
    <d v="2026-07-22T00:00:00"/>
    <d v="2026-07-22T08:30:00"/>
    <d v="2026-07-22T13:00:00"/>
    <s v="JULY-26-dummy-data.xlsx"/>
    <n v="4"/>
    <n v="0"/>
    <b v="0"/>
    <n v="270"/>
    <n v="238"/>
    <n v="136"/>
    <n v="0"/>
    <n v="0"/>
    <d v="2026-07-22T08:34:00"/>
    <d v="2026-07-22T12:32:00"/>
    <n v="4"/>
    <n v="0"/>
    <m/>
    <n v="1"/>
    <n v="0"/>
    <n v="270"/>
  </r>
  <r>
    <x v="0"/>
    <x v="0"/>
    <s v="ST CAH MAIN THEATRE 1"/>
    <x v="1"/>
    <x v="0"/>
    <x v="1"/>
    <x v="0"/>
    <x v="3"/>
    <n v="0"/>
    <n v="1"/>
    <n v="4"/>
    <s v="St Cah Main Theatre"/>
    <d v="2026-07-23T00:00:00"/>
    <d v="2026-07-23T08:00:00"/>
    <d v="2026-07-23T16:00:00"/>
    <s v="JULY-26-dummy-data.xlsx"/>
    <n v="4"/>
    <n v="0"/>
    <b v="0"/>
    <n v="480"/>
    <n v="433"/>
    <n v="298"/>
    <n v="0"/>
    <n v="0"/>
    <d v="2026-07-23T08:07:00"/>
    <d v="2026-07-23T15:20:00"/>
    <n v="4"/>
    <n v="0"/>
    <m/>
    <n v="1"/>
    <n v="0"/>
    <n v="480"/>
  </r>
  <r>
    <x v="0"/>
    <x v="0"/>
    <s v="ST CAH MAIN THEATRE 1"/>
    <x v="1"/>
    <x v="0"/>
    <x v="1"/>
    <x v="0"/>
    <x v="3"/>
    <n v="0"/>
    <n v="1"/>
    <n v="4"/>
    <s v="St Cah Main Theatre"/>
    <d v="2026-07-26T00:00:00"/>
    <d v="2026-07-26T13:00:00"/>
    <d v="2026-07-26T17:00:00"/>
    <s v="JULY-26-dummy-data.xlsx"/>
    <n v="4"/>
    <n v="0"/>
    <b v="0"/>
    <n v="240"/>
    <n v="227"/>
    <n v="151"/>
    <n v="0"/>
    <n v="0"/>
    <d v="2026-07-26T13:04:00"/>
    <d v="2026-07-26T16:51:00"/>
    <n v="4"/>
    <n v="0"/>
    <m/>
    <n v="1"/>
    <n v="0"/>
    <n v="240"/>
  </r>
  <r>
    <x v="0"/>
    <x v="0"/>
    <s v="ST CAH MAIN THEATRE 1"/>
    <x v="1"/>
    <x v="0"/>
    <x v="1"/>
    <x v="0"/>
    <x v="4"/>
    <n v="0"/>
    <n v="1"/>
    <n v="4"/>
    <s v="St Cah Main Theatre"/>
    <d v="2026-07-27T00:00:00"/>
    <d v="2026-07-27T13:30:00"/>
    <d v="2026-07-27T17:00:00"/>
    <s v="JULY-26-dummy-data.xlsx"/>
    <n v="4"/>
    <n v="0"/>
    <b v="0"/>
    <n v="210"/>
    <n v="190"/>
    <n v="110"/>
    <n v="0"/>
    <n v="0"/>
    <d v="2026-07-27T13:39:00"/>
    <d v="2026-07-27T16:49:00"/>
    <n v="4"/>
    <n v="0"/>
    <m/>
    <n v="1"/>
    <n v="0"/>
    <n v="210"/>
  </r>
  <r>
    <x v="0"/>
    <x v="0"/>
    <s v="ST CAH MAIN THEATRE 1"/>
    <x v="1"/>
    <x v="0"/>
    <x v="1"/>
    <x v="0"/>
    <x v="4"/>
    <n v="0"/>
    <n v="1"/>
    <n v="4"/>
    <s v="St Cah Main Theatre"/>
    <d v="2026-07-28T00:00:00"/>
    <d v="2026-07-28T08:30:00"/>
    <d v="2026-07-28T16:30:00"/>
    <s v="JULY-26-dummy-data.xlsx"/>
    <n v="4"/>
    <n v="0"/>
    <b v="0"/>
    <n v="480"/>
    <n v="433"/>
    <n v="311"/>
    <n v="0"/>
    <n v="0"/>
    <d v="2026-07-28T08:38:00"/>
    <d v="2026-07-28T15:51:00"/>
    <n v="4"/>
    <n v="0"/>
    <m/>
    <n v="1"/>
    <n v="0"/>
    <n v="480"/>
  </r>
  <r>
    <x v="0"/>
    <x v="0"/>
    <s v="ST CAH MAIN THEATRE 1"/>
    <x v="1"/>
    <x v="0"/>
    <x v="1"/>
    <x v="0"/>
    <x v="3"/>
    <n v="0"/>
    <n v="1"/>
    <n v="4"/>
    <s v="St Cah Main Theatre"/>
    <d v="2026-07-31T00:00:00"/>
    <d v="2026-07-31T07:30:00"/>
    <d v="2026-07-31T16:30:00"/>
    <s v="JULY-26-dummy-data.xlsx"/>
    <n v="4"/>
    <n v="0"/>
    <b v="0"/>
    <n v="540"/>
    <n v="506"/>
    <n v="415"/>
    <n v="0"/>
    <n v="0"/>
    <d v="2026-07-31T07:37:00"/>
    <d v="2026-07-31T16:03:00"/>
    <n v="4"/>
    <n v="0"/>
    <m/>
    <n v="1"/>
    <n v="0"/>
    <n v="540"/>
  </r>
  <r>
    <x v="0"/>
    <x v="0"/>
    <s v="ST CAH MAIN THEATRE 2"/>
    <x v="1"/>
    <x v="0"/>
    <x v="1"/>
    <x v="0"/>
    <x v="5"/>
    <n v="0"/>
    <n v="1"/>
    <n v="4"/>
    <s v="St Cah Main Theatre"/>
    <d v="2026-07-03T00:00:00"/>
    <d v="2026-07-03T08:00:00"/>
    <d v="2026-07-03T12:30:00"/>
    <s v="JULY-26-dummy-data.xlsx"/>
    <n v="4"/>
    <n v="0"/>
    <b v="0"/>
    <n v="270"/>
    <n v="246"/>
    <n v="161"/>
    <n v="0"/>
    <n v="0"/>
    <d v="2026-07-03T08:06:00"/>
    <d v="2026-07-03T12:12:00"/>
    <n v="4"/>
    <n v="0"/>
    <m/>
    <n v="1"/>
    <n v="0"/>
    <n v="270"/>
  </r>
  <r>
    <x v="0"/>
    <x v="0"/>
    <s v="ST CAH MAIN THEATRE 2"/>
    <x v="1"/>
    <x v="0"/>
    <x v="1"/>
    <x v="0"/>
    <x v="5"/>
    <n v="0"/>
    <n v="1"/>
    <n v="4"/>
    <s v="St Cah Main Theatre"/>
    <d v="2026-07-07T00:00:00"/>
    <d v="2026-07-07T08:00:00"/>
    <d v="2026-07-07T12:30:00"/>
    <s v="JULY-26-dummy-data.xlsx"/>
    <n v="4"/>
    <n v="0"/>
    <b v="0"/>
    <n v="270"/>
    <n v="232"/>
    <n v="156"/>
    <n v="0"/>
    <n v="0"/>
    <d v="2026-07-07T08:11:00"/>
    <d v="2026-07-07T12:03:00"/>
    <n v="4"/>
    <n v="0"/>
    <m/>
    <n v="1"/>
    <n v="0"/>
    <n v="270"/>
  </r>
  <r>
    <x v="0"/>
    <x v="0"/>
    <s v="ST CAH MAIN THEATRE 2"/>
    <x v="1"/>
    <x v="0"/>
    <x v="1"/>
    <x v="0"/>
    <x v="0"/>
    <n v="0"/>
    <n v="1"/>
    <n v="4"/>
    <s v="St Cah Main Theatre"/>
    <d v="2026-07-09T00:00:00"/>
    <d v="2026-07-09T13:30:00"/>
    <d v="2026-07-09T18:30:00"/>
    <s v="JULY-26-dummy-data.xlsx"/>
    <n v="4"/>
    <n v="0"/>
    <b v="0"/>
    <n v="300"/>
    <n v="266"/>
    <n v="175"/>
    <n v="0"/>
    <n v="0"/>
    <d v="2026-07-09T13:41:00"/>
    <d v="2026-07-09T18:07:00"/>
    <n v="4"/>
    <n v="0"/>
    <m/>
    <n v="1"/>
    <n v="0"/>
    <n v="300"/>
  </r>
  <r>
    <x v="0"/>
    <x v="0"/>
    <s v="ST CAH MAIN THEATRE 2"/>
    <x v="1"/>
    <x v="0"/>
    <x v="1"/>
    <x v="0"/>
    <x v="5"/>
    <n v="0"/>
    <n v="1"/>
    <n v="4"/>
    <s v="St Cah Main Theatre"/>
    <d v="2026-07-10T00:00:00"/>
    <d v="2026-07-10T13:30:00"/>
    <d v="2026-07-10T17:00:00"/>
    <s v="JULY-26-dummy-data.xlsx"/>
    <n v="4"/>
    <n v="0"/>
    <b v="0"/>
    <n v="210"/>
    <n v="191"/>
    <n v="115"/>
    <n v="0"/>
    <n v="0"/>
    <d v="2026-07-10T13:36:00"/>
    <d v="2026-07-10T16:47:00"/>
    <n v="4"/>
    <n v="0"/>
    <m/>
    <n v="1"/>
    <n v="0"/>
    <n v="210"/>
  </r>
  <r>
    <x v="0"/>
    <x v="0"/>
    <s v="ST CAH MAIN THEATRE 2"/>
    <x v="1"/>
    <x v="0"/>
    <x v="1"/>
    <x v="0"/>
    <x v="0"/>
    <n v="0"/>
    <n v="1"/>
    <n v="4"/>
    <s v="St Cah Main Theatre"/>
    <d v="2026-07-12T00:00:00"/>
    <d v="2026-07-12T08:00:00"/>
    <d v="2026-07-12T12:00:00"/>
    <s v="JULY-26-dummy-data.xlsx"/>
    <n v="4"/>
    <n v="0"/>
    <b v="0"/>
    <n v="240"/>
    <n v="207"/>
    <n v="140"/>
    <n v="0"/>
    <n v="0"/>
    <d v="2026-07-12T08:09:00"/>
    <d v="2026-07-12T11:36:00"/>
    <n v="4"/>
    <n v="0"/>
    <m/>
    <n v="1"/>
    <n v="0"/>
    <n v="240"/>
  </r>
  <r>
    <x v="0"/>
    <x v="0"/>
    <s v="ST CAH MAIN THEATRE 2"/>
    <x v="1"/>
    <x v="0"/>
    <x v="1"/>
    <x v="0"/>
    <x v="0"/>
    <n v="0"/>
    <n v="1"/>
    <n v="4"/>
    <s v="St Cah Main Theatre"/>
    <d v="2026-07-16T00:00:00"/>
    <d v="2026-07-16T09:00:00"/>
    <d v="2026-07-16T16:00:00"/>
    <s v="JULY-26-dummy-data.xlsx"/>
    <n v="4"/>
    <n v="0"/>
    <b v="0"/>
    <n v="420"/>
    <n v="394"/>
    <n v="281"/>
    <n v="0"/>
    <n v="0"/>
    <d v="2026-07-16T09:03:00"/>
    <d v="2026-07-16T15:37:00"/>
    <n v="4"/>
    <n v="0"/>
    <m/>
    <n v="1"/>
    <n v="0"/>
    <n v="420"/>
  </r>
  <r>
    <x v="0"/>
    <x v="0"/>
    <s v="ST CAH MAIN THEATRE 2"/>
    <x v="1"/>
    <x v="0"/>
    <x v="1"/>
    <x v="0"/>
    <x v="6"/>
    <n v="0"/>
    <n v="1"/>
    <n v="4"/>
    <s v="St Cah Main Theatre"/>
    <d v="2026-07-17T00:00:00"/>
    <d v="2026-07-17T07:30:00"/>
    <d v="2026-07-17T15:30:00"/>
    <s v="JULY-26-dummy-data.xlsx"/>
    <n v="4"/>
    <n v="0"/>
    <b v="0"/>
    <n v="480"/>
    <n v="434"/>
    <n v="312"/>
    <n v="0"/>
    <n v="0"/>
    <d v="2026-07-17T07:37:00"/>
    <d v="2026-07-17T14:51:00"/>
    <n v="4"/>
    <n v="0"/>
    <m/>
    <n v="1"/>
    <n v="0"/>
    <n v="480"/>
  </r>
  <r>
    <x v="0"/>
    <x v="0"/>
    <s v="ST CAH MAIN THEATRE 2"/>
    <x v="1"/>
    <x v="0"/>
    <x v="1"/>
    <x v="0"/>
    <x v="6"/>
    <n v="0"/>
    <n v="1"/>
    <n v="4"/>
    <s v="St Cah Main Theatre"/>
    <d v="2026-07-20T00:00:00"/>
    <d v="2026-07-20T07:30:00"/>
    <d v="2026-07-20T16:30:00"/>
    <s v="JULY-26-dummy-data.xlsx"/>
    <n v="4"/>
    <n v="0"/>
    <b v="0"/>
    <n v="540"/>
    <n v="499"/>
    <n v="344"/>
    <n v="0"/>
    <n v="0"/>
    <d v="2026-07-20T07:39:00"/>
    <d v="2026-07-20T15:58:00"/>
    <n v="4"/>
    <n v="0"/>
    <m/>
    <n v="1"/>
    <n v="0"/>
    <n v="540"/>
  </r>
  <r>
    <x v="0"/>
    <x v="0"/>
    <s v="ST CAH MAIN THEATRE 2"/>
    <x v="1"/>
    <x v="0"/>
    <x v="1"/>
    <x v="0"/>
    <x v="3"/>
    <n v="0"/>
    <n v="1"/>
    <n v="4"/>
    <s v="St Cah Main Theatre"/>
    <d v="2026-07-23T00:00:00"/>
    <d v="2026-07-23T07:30:00"/>
    <d v="2026-07-23T15:30:00"/>
    <s v="JULY-26-dummy-data.xlsx"/>
    <n v="4"/>
    <n v="0"/>
    <b v="0"/>
    <n v="480"/>
    <n v="452"/>
    <n v="341"/>
    <n v="0"/>
    <n v="0"/>
    <d v="2026-07-23T07:37:00"/>
    <d v="2026-07-23T15:09:00"/>
    <n v="4"/>
    <n v="0"/>
    <m/>
    <n v="1"/>
    <n v="0"/>
    <n v="480"/>
  </r>
  <r>
    <x v="0"/>
    <x v="0"/>
    <s v="ST CAH MAIN THEATRE 2"/>
    <x v="1"/>
    <x v="0"/>
    <x v="1"/>
    <x v="0"/>
    <x v="3"/>
    <n v="0"/>
    <n v="1"/>
    <n v="4"/>
    <s v="St Cah Main Theatre"/>
    <d v="2026-07-24T00:00:00"/>
    <d v="2026-07-24T13:30:00"/>
    <d v="2026-07-24T17:30:00"/>
    <s v="JULY-26-dummy-data.xlsx"/>
    <n v="4"/>
    <n v="0"/>
    <b v="0"/>
    <n v="240"/>
    <n v="205"/>
    <n v="118"/>
    <n v="0"/>
    <n v="0"/>
    <d v="2026-07-24T13:39:00"/>
    <d v="2026-07-24T17:04:00"/>
    <n v="4"/>
    <n v="0"/>
    <m/>
    <n v="1"/>
    <n v="0"/>
    <n v="240"/>
  </r>
  <r>
    <x v="0"/>
    <x v="0"/>
    <s v="ST CAH MAIN THEATRE 2"/>
    <x v="1"/>
    <x v="0"/>
    <x v="1"/>
    <x v="0"/>
    <x v="0"/>
    <n v="0"/>
    <n v="1"/>
    <n v="4"/>
    <s v="St Cah Main Theatre"/>
    <d v="2026-07-26T00:00:00"/>
    <d v="2026-07-26T13:30:00"/>
    <d v="2026-07-26T17:00:00"/>
    <s v="JULY-26-dummy-data.xlsx"/>
    <n v="4"/>
    <n v="0"/>
    <b v="0"/>
    <n v="210"/>
    <n v="186"/>
    <n v="121"/>
    <n v="0"/>
    <n v="0"/>
    <d v="2026-07-26T13:37:00"/>
    <d v="2026-07-26T16:43:00"/>
    <n v="4"/>
    <n v="0"/>
    <m/>
    <n v="1"/>
    <n v="0"/>
    <n v="210"/>
  </r>
  <r>
    <x v="0"/>
    <x v="0"/>
    <s v="ST CAH MAIN THEATRE 2"/>
    <x v="1"/>
    <x v="0"/>
    <x v="1"/>
    <x v="0"/>
    <x v="6"/>
    <n v="0"/>
    <n v="1"/>
    <n v="4"/>
    <s v="St Cah Main Theatre"/>
    <d v="2026-07-27T00:00:00"/>
    <d v="2026-07-27T08:00:00"/>
    <d v="2026-07-27T14:00:00"/>
    <s v="JULY-26-dummy-data.xlsx"/>
    <n v="4"/>
    <n v="0"/>
    <b v="0"/>
    <n v="360"/>
    <n v="328"/>
    <n v="240"/>
    <n v="0"/>
    <n v="0"/>
    <d v="2026-07-27T08:09:00"/>
    <d v="2026-07-27T13:37:00"/>
    <n v="4"/>
    <n v="0"/>
    <m/>
    <n v="1"/>
    <n v="0"/>
    <n v="360"/>
  </r>
  <r>
    <x v="0"/>
    <x v="0"/>
    <s v="ST CAH MAIN THEATRE 2"/>
    <x v="1"/>
    <x v="0"/>
    <x v="1"/>
    <x v="0"/>
    <x v="6"/>
    <n v="0"/>
    <n v="1"/>
    <n v="4"/>
    <s v="St Cah Main Theatre"/>
    <d v="2026-07-28T00:00:00"/>
    <d v="2026-07-28T09:00:00"/>
    <d v="2026-07-28T16:00:00"/>
    <s v="JULY-26-dummy-data.xlsx"/>
    <n v="4"/>
    <n v="0"/>
    <b v="0"/>
    <n v="420"/>
    <n v="371"/>
    <n v="279"/>
    <n v="0"/>
    <n v="0"/>
    <d v="2026-07-28T09:07:00"/>
    <d v="2026-07-28T15:18:00"/>
    <n v="4"/>
    <n v="0"/>
    <m/>
    <n v="1"/>
    <n v="0"/>
    <n v="420"/>
  </r>
  <r>
    <x v="0"/>
    <x v="0"/>
    <s v="ST CAH MAIN THEATRE 2"/>
    <x v="1"/>
    <x v="0"/>
    <x v="1"/>
    <x v="0"/>
    <x v="6"/>
    <n v="0"/>
    <n v="1"/>
    <n v="4"/>
    <s v="St Cah Main Theatre"/>
    <d v="2026-07-31T00:00:00"/>
    <d v="2026-07-31T13:00:00"/>
    <d v="2026-07-31T17:00:00"/>
    <s v="JULY-26-dummy-data.xlsx"/>
    <n v="4"/>
    <n v="0"/>
    <b v="0"/>
    <n v="240"/>
    <n v="205"/>
    <n v="132"/>
    <n v="0"/>
    <n v="0"/>
    <d v="2026-07-31T13:06:00"/>
    <d v="2026-07-31T16:31:00"/>
    <n v="4"/>
    <n v="0"/>
    <m/>
    <n v="1"/>
    <n v="0"/>
    <n v="240"/>
  </r>
  <r>
    <x v="0"/>
    <x v="0"/>
    <s v="ST CAH MAIN THEATRE 3"/>
    <x v="1"/>
    <x v="0"/>
    <x v="1"/>
    <x v="0"/>
    <x v="4"/>
    <n v="0"/>
    <n v="1"/>
    <n v="4"/>
    <s v="St Cah Main Theatre"/>
    <d v="2026-07-02T00:00:00"/>
    <d v="2026-07-02T08:30:00"/>
    <d v="2026-07-02T13:00:00"/>
    <s v="JULY-26-dummy-data.xlsx"/>
    <n v="4"/>
    <n v="0"/>
    <b v="0"/>
    <n v="270"/>
    <n v="230"/>
    <n v="133"/>
    <n v="0"/>
    <n v="0"/>
    <d v="2026-07-02T08:34:00"/>
    <d v="2026-07-02T12:24:00"/>
    <n v="4"/>
    <n v="0"/>
    <m/>
    <n v="1"/>
    <n v="0"/>
    <n v="270"/>
  </r>
  <r>
    <x v="0"/>
    <x v="0"/>
    <s v="ST CAH MAIN THEATRE 3"/>
    <x v="1"/>
    <x v="0"/>
    <x v="1"/>
    <x v="0"/>
    <x v="2"/>
    <n v="0"/>
    <n v="1"/>
    <n v="4"/>
    <s v="St Cah Main Theatre"/>
    <d v="2026-07-03T00:00:00"/>
    <d v="2026-07-03T09:00:00"/>
    <d v="2026-07-03T17:00:00"/>
    <s v="JULY-26-dummy-data.xlsx"/>
    <n v="4"/>
    <n v="0"/>
    <b v="0"/>
    <n v="480"/>
    <n v="457"/>
    <n v="330"/>
    <n v="0"/>
    <n v="0"/>
    <d v="2026-07-03T09:08:00"/>
    <d v="2026-07-03T16:45:00"/>
    <n v="4"/>
    <n v="0"/>
    <m/>
    <n v="1"/>
    <n v="0"/>
    <n v="480"/>
  </r>
  <r>
    <x v="0"/>
    <x v="0"/>
    <s v="ST CAH MAIN THEATRE 3"/>
    <x v="1"/>
    <x v="0"/>
    <x v="1"/>
    <x v="0"/>
    <x v="6"/>
    <n v="0"/>
    <n v="1"/>
    <n v="4"/>
    <s v="St Cah Main Theatre"/>
    <d v="2026-07-05T00:00:00"/>
    <d v="2026-07-05T13:30:00"/>
    <d v="2026-07-05T17:00:00"/>
    <s v="JULY-26-dummy-data.xlsx"/>
    <n v="4"/>
    <n v="0"/>
    <b v="0"/>
    <n v="210"/>
    <n v="179"/>
    <n v="117"/>
    <n v="0"/>
    <n v="0"/>
    <d v="2026-07-05T13:41:00"/>
    <d v="2026-07-05T16:40:00"/>
    <n v="4"/>
    <n v="0"/>
    <m/>
    <n v="1"/>
    <n v="0"/>
    <n v="210"/>
  </r>
  <r>
    <x v="0"/>
    <x v="0"/>
    <s v="ST CAH MAIN THEATRE 3"/>
    <x v="1"/>
    <x v="0"/>
    <x v="1"/>
    <x v="0"/>
    <x v="2"/>
    <n v="0"/>
    <n v="1"/>
    <n v="4"/>
    <s v="St Cah Main Theatre"/>
    <d v="2026-07-06T00:00:00"/>
    <d v="2026-07-06T09:00:00"/>
    <d v="2026-07-06T15:00:00"/>
    <s v="JULY-26-dummy-data.xlsx"/>
    <n v="4"/>
    <n v="0"/>
    <b v="0"/>
    <n v="360"/>
    <n v="330"/>
    <n v="225"/>
    <n v="0"/>
    <n v="0"/>
    <d v="2026-07-06T09:02:00"/>
    <d v="2026-07-06T14:32:00"/>
    <n v="4"/>
    <n v="0"/>
    <m/>
    <n v="1"/>
    <n v="0"/>
    <n v="360"/>
  </r>
  <r>
    <x v="0"/>
    <x v="0"/>
    <s v="ST CAH MAIN THEATRE 3"/>
    <x v="1"/>
    <x v="0"/>
    <x v="1"/>
    <x v="0"/>
    <x v="4"/>
    <n v="0"/>
    <n v="1"/>
    <n v="4"/>
    <s v="St Cah Main Theatre"/>
    <d v="2026-07-08T00:00:00"/>
    <d v="2026-07-08T13:00:00"/>
    <d v="2026-07-08T17:30:00"/>
    <s v="JULY-26-dummy-data.xlsx"/>
    <n v="4"/>
    <n v="0"/>
    <b v="0"/>
    <n v="270"/>
    <n v="253"/>
    <n v="184"/>
    <n v="0"/>
    <n v="0"/>
    <d v="2026-07-08T13:02:00"/>
    <d v="2026-07-08T17:15:00"/>
    <n v="4"/>
    <n v="0"/>
    <m/>
    <n v="1"/>
    <n v="0"/>
    <n v="270"/>
  </r>
  <r>
    <x v="0"/>
    <x v="0"/>
    <s v="ST CAH MAIN THEATRE 3"/>
    <x v="1"/>
    <x v="0"/>
    <x v="1"/>
    <x v="0"/>
    <x v="5"/>
    <n v="0"/>
    <n v="1"/>
    <n v="4"/>
    <s v="St Cah Main Theatre"/>
    <d v="2026-07-09T00:00:00"/>
    <d v="2026-07-09T08:00:00"/>
    <d v="2026-07-09T11:30:00"/>
    <s v="JULY-26-dummy-data.xlsx"/>
    <n v="4"/>
    <n v="0"/>
    <b v="0"/>
    <n v="210"/>
    <n v="193"/>
    <n v="119"/>
    <n v="0"/>
    <n v="0"/>
    <d v="2026-07-09T08:02:00"/>
    <d v="2026-07-09T11:15:00"/>
    <n v="4"/>
    <n v="0"/>
    <m/>
    <n v="1"/>
    <n v="0"/>
    <n v="210"/>
  </r>
  <r>
    <x v="0"/>
    <x v="0"/>
    <s v="ST CAH MAIN THEATRE 3"/>
    <x v="1"/>
    <x v="0"/>
    <x v="1"/>
    <x v="0"/>
    <x v="4"/>
    <n v="0"/>
    <n v="1"/>
    <n v="4"/>
    <s v="St Cah Main Theatre"/>
    <d v="2026-07-10T00:00:00"/>
    <d v="2026-07-10T09:00:00"/>
    <d v="2026-07-10T12:30:00"/>
    <s v="JULY-26-dummy-data.xlsx"/>
    <n v="4"/>
    <n v="0"/>
    <b v="0"/>
    <n v="210"/>
    <n v="183"/>
    <n v="107"/>
    <n v="0"/>
    <n v="0"/>
    <d v="2026-07-10T09:10:00"/>
    <d v="2026-07-10T12:13:00"/>
    <n v="4"/>
    <n v="0"/>
    <m/>
    <n v="1"/>
    <n v="0"/>
    <n v="210"/>
  </r>
  <r>
    <x v="0"/>
    <x v="0"/>
    <s v="ST CAH MAIN THEATRE 3"/>
    <x v="1"/>
    <x v="0"/>
    <x v="1"/>
    <x v="0"/>
    <x v="6"/>
    <n v="0"/>
    <n v="1"/>
    <n v="4"/>
    <s v="St Cah Main Theatre"/>
    <d v="2026-07-12T00:00:00"/>
    <d v="2026-07-12T07:30:00"/>
    <d v="2026-07-12T14:30:00"/>
    <s v="JULY-26-dummy-data.xlsx"/>
    <n v="4"/>
    <n v="0"/>
    <b v="0"/>
    <n v="420"/>
    <n v="383"/>
    <n v="254"/>
    <n v="0"/>
    <n v="0"/>
    <d v="2026-07-12T07:42:00"/>
    <d v="2026-07-12T14:05:00"/>
    <n v="4"/>
    <n v="0"/>
    <m/>
    <n v="1"/>
    <n v="0"/>
    <n v="420"/>
  </r>
  <r>
    <x v="0"/>
    <x v="0"/>
    <s v="ST CAH MAIN THEATRE 3"/>
    <x v="1"/>
    <x v="0"/>
    <x v="1"/>
    <x v="0"/>
    <x v="5"/>
    <n v="0"/>
    <n v="1"/>
    <n v="4"/>
    <s v="St Cah Main Theatre"/>
    <d v="2026-07-13T00:00:00"/>
    <d v="2026-07-13T08:30:00"/>
    <d v="2026-07-13T14:30:00"/>
    <s v="JULY-26-dummy-data.xlsx"/>
    <n v="4"/>
    <n v="0"/>
    <b v="0"/>
    <n v="360"/>
    <n v="325"/>
    <n v="229"/>
    <n v="0"/>
    <n v="0"/>
    <d v="2026-07-13T08:36:00"/>
    <d v="2026-07-13T14:01:00"/>
    <n v="4"/>
    <n v="0"/>
    <m/>
    <n v="1"/>
    <n v="0"/>
    <n v="360"/>
  </r>
  <r>
    <x v="0"/>
    <x v="0"/>
    <s v="ST CAH MAIN THEATRE 3"/>
    <x v="1"/>
    <x v="0"/>
    <x v="1"/>
    <x v="0"/>
    <x v="6"/>
    <n v="0"/>
    <n v="1"/>
    <n v="4"/>
    <s v="St Cah Main Theatre"/>
    <d v="2026-07-14T00:00:00"/>
    <d v="2026-07-14T09:00:00"/>
    <d v="2026-07-14T16:00:00"/>
    <s v="JULY-26-dummy-data.xlsx"/>
    <n v="4"/>
    <n v="0"/>
    <b v="0"/>
    <n v="420"/>
    <n v="376"/>
    <n v="272"/>
    <n v="0"/>
    <n v="0"/>
    <d v="2026-07-14T09:05:00"/>
    <d v="2026-07-14T15:21:00"/>
    <n v="4"/>
    <n v="0"/>
    <m/>
    <n v="1"/>
    <n v="0"/>
    <n v="420"/>
  </r>
  <r>
    <x v="0"/>
    <x v="0"/>
    <s v="ST CAH MAIN THEATRE 3"/>
    <x v="1"/>
    <x v="0"/>
    <x v="1"/>
    <x v="0"/>
    <x v="2"/>
    <n v="0"/>
    <n v="1"/>
    <n v="4"/>
    <s v="St Cah Main Theatre"/>
    <d v="2026-07-17T00:00:00"/>
    <d v="2026-07-17T13:00:00"/>
    <d v="2026-07-17T17:30:00"/>
    <s v="JULY-26-dummy-data.xlsx"/>
    <n v="4"/>
    <n v="0"/>
    <b v="0"/>
    <n v="270"/>
    <n v="231"/>
    <n v="147"/>
    <n v="0"/>
    <n v="0"/>
    <d v="2026-07-17T13:08:00"/>
    <d v="2026-07-17T16:59:00"/>
    <n v="4"/>
    <n v="0"/>
    <m/>
    <n v="1"/>
    <n v="0"/>
    <n v="270"/>
  </r>
  <r>
    <x v="0"/>
    <x v="0"/>
    <s v="ST CAH MAIN THEATRE 3"/>
    <x v="1"/>
    <x v="0"/>
    <x v="1"/>
    <x v="0"/>
    <x v="4"/>
    <n v="0"/>
    <n v="1"/>
    <n v="4"/>
    <s v="St Cah Main Theatre"/>
    <d v="2026-07-19T00:00:00"/>
    <d v="2026-07-19T08:00:00"/>
    <d v="2026-07-19T16:00:00"/>
    <s v="JULY-26-dummy-data.xlsx"/>
    <n v="4"/>
    <n v="0"/>
    <b v="0"/>
    <n v="480"/>
    <n v="448"/>
    <n v="351"/>
    <n v="0"/>
    <n v="0"/>
    <d v="2026-07-19T08:02:00"/>
    <d v="2026-07-19T15:30:00"/>
    <n v="4"/>
    <n v="0"/>
    <m/>
    <n v="1"/>
    <n v="0"/>
    <n v="480"/>
  </r>
  <r>
    <x v="0"/>
    <x v="0"/>
    <s v="ST CAH MAIN THEATRE 3"/>
    <x v="1"/>
    <x v="0"/>
    <x v="1"/>
    <x v="0"/>
    <x v="0"/>
    <n v="0"/>
    <n v="1"/>
    <n v="4"/>
    <s v="St Cah Main Theatre"/>
    <d v="2026-07-20T00:00:00"/>
    <d v="2026-07-20T08:00:00"/>
    <d v="2026-07-20T17:00:00"/>
    <s v="JULY-26-dummy-data.xlsx"/>
    <n v="4"/>
    <n v="0"/>
    <b v="0"/>
    <n v="540"/>
    <n v="488"/>
    <n v="358"/>
    <n v="0"/>
    <n v="0"/>
    <d v="2026-07-20T08:11:00"/>
    <d v="2026-07-20T16:19:00"/>
    <n v="4"/>
    <n v="0"/>
    <m/>
    <n v="1"/>
    <n v="0"/>
    <n v="540"/>
  </r>
  <r>
    <x v="0"/>
    <x v="0"/>
    <s v="ST CAH MAIN THEATRE 3"/>
    <x v="1"/>
    <x v="0"/>
    <x v="1"/>
    <x v="0"/>
    <x v="4"/>
    <n v="0"/>
    <n v="1"/>
    <n v="4"/>
    <s v="St Cah Main Theatre"/>
    <d v="2026-07-21T00:00:00"/>
    <d v="2026-07-21T07:30:00"/>
    <d v="2026-07-21T16:30:00"/>
    <s v="JULY-26-dummy-data.xlsx"/>
    <n v="4"/>
    <n v="0"/>
    <b v="0"/>
    <n v="540"/>
    <n v="500"/>
    <n v="400"/>
    <n v="0"/>
    <n v="0"/>
    <d v="2026-07-21T07:37:00"/>
    <d v="2026-07-21T15:57:00"/>
    <n v="4"/>
    <n v="0"/>
    <m/>
    <n v="1"/>
    <n v="0"/>
    <n v="540"/>
  </r>
  <r>
    <x v="0"/>
    <x v="0"/>
    <s v="ST CAH MAIN THEATRE 3"/>
    <x v="1"/>
    <x v="0"/>
    <x v="1"/>
    <x v="0"/>
    <x v="4"/>
    <n v="0"/>
    <n v="1"/>
    <n v="4"/>
    <s v="St Cah Main Theatre"/>
    <d v="2026-07-24T00:00:00"/>
    <d v="2026-07-24T13:30:00"/>
    <d v="2026-07-24T17:00:00"/>
    <s v="JULY-26-dummy-data.xlsx"/>
    <n v="4"/>
    <n v="0"/>
    <b v="0"/>
    <n v="210"/>
    <n v="179"/>
    <n v="106"/>
    <n v="0"/>
    <n v="0"/>
    <d v="2026-07-24T13:37:00"/>
    <d v="2026-07-24T16:36:00"/>
    <n v="4"/>
    <n v="0"/>
    <m/>
    <n v="1"/>
    <n v="0"/>
    <n v="210"/>
  </r>
  <r>
    <x v="0"/>
    <x v="0"/>
    <s v="ST CAH MAIN THEATRE 3"/>
    <x v="1"/>
    <x v="0"/>
    <x v="1"/>
    <x v="0"/>
    <x v="5"/>
    <n v="0"/>
    <n v="1"/>
    <n v="4"/>
    <s v="St Cah Main Theatre"/>
    <d v="2026-07-26T00:00:00"/>
    <d v="2026-07-26T08:30:00"/>
    <d v="2026-07-26T16:30:00"/>
    <s v="JULY-26-dummy-data.xlsx"/>
    <n v="4"/>
    <n v="0"/>
    <b v="0"/>
    <n v="480"/>
    <n v="461"/>
    <n v="318"/>
    <n v="0"/>
    <n v="0"/>
    <d v="2026-07-26T08:32:00"/>
    <d v="2026-07-26T16:13:00"/>
    <n v="4"/>
    <n v="0"/>
    <m/>
    <n v="1"/>
    <n v="0"/>
    <n v="480"/>
  </r>
  <r>
    <x v="0"/>
    <x v="0"/>
    <s v="ST CAH MAIN THEATRE 3"/>
    <x v="1"/>
    <x v="0"/>
    <x v="1"/>
    <x v="0"/>
    <x v="4"/>
    <n v="0"/>
    <n v="1"/>
    <n v="4"/>
    <s v="St Cah Main Theatre"/>
    <d v="2026-07-28T00:00:00"/>
    <d v="2026-07-28T08:30:00"/>
    <d v="2026-07-28T12:00:00"/>
    <s v="JULY-26-dummy-data.xlsx"/>
    <n v="4"/>
    <n v="0"/>
    <b v="0"/>
    <n v="210"/>
    <n v="195"/>
    <n v="124"/>
    <n v="0"/>
    <n v="0"/>
    <d v="2026-07-28T08:32:00"/>
    <d v="2026-07-28T11:47:00"/>
    <n v="4"/>
    <n v="0"/>
    <m/>
    <n v="1"/>
    <n v="0"/>
    <n v="210"/>
  </r>
  <r>
    <x v="0"/>
    <x v="0"/>
    <s v="ST CAH MAIN THEATRE 3"/>
    <x v="1"/>
    <x v="0"/>
    <x v="1"/>
    <x v="0"/>
    <x v="3"/>
    <n v="0"/>
    <n v="1"/>
    <n v="4"/>
    <s v="St Cah Main Theatre"/>
    <d v="2026-07-29T00:00:00"/>
    <d v="2026-07-29T08:30:00"/>
    <d v="2026-07-29T17:30:00"/>
    <s v="JULY-26-dummy-data.xlsx"/>
    <n v="4"/>
    <n v="0"/>
    <b v="0"/>
    <n v="540"/>
    <n v="488"/>
    <n v="396"/>
    <n v="0"/>
    <n v="0"/>
    <d v="2026-07-29T08:42:00"/>
    <d v="2026-07-29T16:50:00"/>
    <n v="4"/>
    <n v="0"/>
    <m/>
    <n v="1"/>
    <n v="0"/>
    <n v="540"/>
  </r>
  <r>
    <x v="0"/>
    <x v="0"/>
    <s v="ST CAH MAIN THEATRE 3"/>
    <x v="1"/>
    <x v="0"/>
    <x v="1"/>
    <x v="0"/>
    <x v="2"/>
    <n v="0"/>
    <n v="1"/>
    <n v="4"/>
    <s v="St Cah Main Theatre"/>
    <d v="2026-07-30T00:00:00"/>
    <d v="2026-07-30T08:00:00"/>
    <d v="2026-07-30T15:00:00"/>
    <s v="JULY-26-dummy-data.xlsx"/>
    <n v="4"/>
    <n v="0"/>
    <b v="0"/>
    <n v="420"/>
    <n v="374"/>
    <n v="256"/>
    <n v="0"/>
    <n v="0"/>
    <d v="2026-07-30T08:09:00"/>
    <d v="2026-07-30T14:23:00"/>
    <n v="4"/>
    <n v="0"/>
    <m/>
    <n v="1"/>
    <n v="0"/>
    <n v="420"/>
  </r>
  <r>
    <x v="0"/>
    <x v="0"/>
    <s v="ST CAH MAIN THEATRE 3"/>
    <x v="1"/>
    <x v="0"/>
    <x v="1"/>
    <x v="0"/>
    <x v="6"/>
    <n v="0"/>
    <n v="1"/>
    <n v="4"/>
    <s v="St Cah Main Theatre"/>
    <d v="2026-07-31T00:00:00"/>
    <d v="2026-07-31T13:00:00"/>
    <d v="2026-07-31T16:00:00"/>
    <s v="JULY-26-dummy-data.xlsx"/>
    <n v="4"/>
    <n v="0"/>
    <b v="0"/>
    <n v="180"/>
    <n v="155"/>
    <n v="86"/>
    <n v="0"/>
    <n v="0"/>
    <d v="2026-07-31T13:12:00"/>
    <d v="2026-07-31T15:47:00"/>
    <n v="4"/>
    <n v="0"/>
    <m/>
    <n v="1"/>
    <n v="0"/>
    <n v="180"/>
  </r>
  <r>
    <x v="0"/>
    <x v="0"/>
    <s v="ST CAH MAIN THEATRE 4"/>
    <x v="1"/>
    <x v="0"/>
    <x v="1"/>
    <x v="0"/>
    <x v="2"/>
    <n v="0"/>
    <n v="1"/>
    <n v="4"/>
    <s v="St Cah Main Theatre"/>
    <d v="2026-07-02T00:00:00"/>
    <d v="2026-07-02T13:00:00"/>
    <d v="2026-07-02T17:30:00"/>
    <s v="JULY-26-dummy-data.xlsx"/>
    <n v="4"/>
    <n v="0"/>
    <b v="0"/>
    <n v="270"/>
    <n v="229"/>
    <n v="157"/>
    <n v="0"/>
    <n v="0"/>
    <d v="2026-07-02T13:08:00"/>
    <d v="2026-07-02T16:57:00"/>
    <n v="4"/>
    <n v="0"/>
    <m/>
    <n v="1"/>
    <n v="0"/>
    <n v="270"/>
  </r>
  <r>
    <x v="0"/>
    <x v="0"/>
    <s v="ST CAH MAIN THEATRE 4"/>
    <x v="1"/>
    <x v="0"/>
    <x v="1"/>
    <x v="0"/>
    <x v="6"/>
    <n v="0"/>
    <n v="1"/>
    <n v="4"/>
    <s v="St Cah Main Theatre"/>
    <d v="2026-07-03T00:00:00"/>
    <d v="2026-07-03T08:00:00"/>
    <d v="2026-07-03T17:00:00"/>
    <s v="JULY-26-dummy-data.xlsx"/>
    <n v="4"/>
    <n v="0"/>
    <b v="0"/>
    <n v="540"/>
    <n v="496"/>
    <n v="338"/>
    <n v="0"/>
    <n v="0"/>
    <d v="2026-07-03T08:09:00"/>
    <d v="2026-07-03T16:25:00"/>
    <n v="4"/>
    <n v="0"/>
    <m/>
    <n v="1"/>
    <n v="0"/>
    <n v="540"/>
  </r>
  <r>
    <x v="0"/>
    <x v="0"/>
    <s v="ST CAH MAIN THEATRE 4"/>
    <x v="1"/>
    <x v="0"/>
    <x v="1"/>
    <x v="0"/>
    <x v="4"/>
    <n v="0"/>
    <n v="1"/>
    <n v="4"/>
    <s v="St Cah Main Theatre"/>
    <d v="2026-07-04T00:00:00"/>
    <d v="2026-07-04T13:00:00"/>
    <d v="2026-07-04T17:00:00"/>
    <s v="JULY-26-dummy-data.xlsx"/>
    <n v="4"/>
    <n v="0"/>
    <b v="0"/>
    <n v="240"/>
    <n v="222"/>
    <n v="139"/>
    <n v="0"/>
    <n v="0"/>
    <d v="2026-07-04T13:09:00"/>
    <d v="2026-07-04T16:51:00"/>
    <n v="4"/>
    <n v="0"/>
    <m/>
    <n v="1"/>
    <n v="0"/>
    <n v="240"/>
  </r>
  <r>
    <x v="0"/>
    <x v="0"/>
    <s v="ST CAH MAIN THEATRE 4"/>
    <x v="1"/>
    <x v="0"/>
    <x v="1"/>
    <x v="0"/>
    <x v="4"/>
    <n v="0"/>
    <n v="1"/>
    <n v="4"/>
    <s v="St Cah Main Theatre"/>
    <d v="2026-07-06T00:00:00"/>
    <d v="2026-07-06T08:30:00"/>
    <d v="2026-07-06T12:00:00"/>
    <s v="JULY-26-dummy-data.xlsx"/>
    <n v="4"/>
    <n v="0"/>
    <b v="0"/>
    <n v="210"/>
    <n v="182"/>
    <n v="110"/>
    <n v="0"/>
    <n v="0"/>
    <d v="2026-07-06T08:37:00"/>
    <d v="2026-07-06T11:39:00"/>
    <n v="4"/>
    <n v="0"/>
    <m/>
    <n v="1"/>
    <n v="0"/>
    <n v="210"/>
  </r>
  <r>
    <x v="0"/>
    <x v="0"/>
    <s v="ST CAH MAIN THEATRE 4"/>
    <x v="1"/>
    <x v="0"/>
    <x v="1"/>
    <x v="0"/>
    <x v="4"/>
    <n v="0"/>
    <n v="1"/>
    <n v="4"/>
    <s v="St Cah Main Theatre"/>
    <d v="2026-07-10T00:00:00"/>
    <d v="2026-07-10T08:30:00"/>
    <d v="2026-07-10T12:30:00"/>
    <s v="JULY-26-dummy-data.xlsx"/>
    <n v="4"/>
    <n v="0"/>
    <b v="0"/>
    <n v="240"/>
    <n v="217"/>
    <n v="146"/>
    <n v="0"/>
    <n v="0"/>
    <d v="2026-07-10T08:34:00"/>
    <d v="2026-07-10T12:11:00"/>
    <n v="4"/>
    <n v="0"/>
    <m/>
    <n v="1"/>
    <n v="0"/>
    <n v="240"/>
  </r>
  <r>
    <x v="0"/>
    <x v="0"/>
    <s v="ST CAH MAIN THEATRE 4"/>
    <x v="1"/>
    <x v="0"/>
    <x v="1"/>
    <x v="0"/>
    <x v="0"/>
    <n v="0"/>
    <n v="1"/>
    <n v="4"/>
    <s v="St Cah Main Theatre"/>
    <d v="2026-07-12T00:00:00"/>
    <d v="2026-07-12T08:30:00"/>
    <d v="2026-07-12T17:30:00"/>
    <s v="JULY-26-dummy-data.xlsx"/>
    <n v="4"/>
    <n v="0"/>
    <b v="0"/>
    <n v="540"/>
    <n v="485"/>
    <n v="391"/>
    <n v="0"/>
    <n v="0"/>
    <d v="2026-07-12T08:39:00"/>
    <d v="2026-07-12T16:44:00"/>
    <n v="4"/>
    <n v="0"/>
    <m/>
    <n v="1"/>
    <n v="0"/>
    <n v="540"/>
  </r>
  <r>
    <x v="0"/>
    <x v="0"/>
    <s v="ST CAH MAIN THEATRE 4"/>
    <x v="1"/>
    <x v="0"/>
    <x v="1"/>
    <x v="0"/>
    <x v="2"/>
    <n v="0"/>
    <n v="1"/>
    <n v="4"/>
    <s v="St Cah Main Theatre"/>
    <d v="2026-07-17T00:00:00"/>
    <d v="2026-07-17T07:30:00"/>
    <d v="2026-07-17T15:30:00"/>
    <s v="JULY-26-dummy-data.xlsx"/>
    <n v="4"/>
    <n v="0"/>
    <b v="0"/>
    <n v="480"/>
    <n v="435"/>
    <n v="305"/>
    <n v="0"/>
    <n v="0"/>
    <d v="2026-07-17T07:34:00"/>
    <d v="2026-07-17T14:49:00"/>
    <n v="4"/>
    <n v="0"/>
    <m/>
    <n v="1"/>
    <n v="0"/>
    <n v="480"/>
  </r>
  <r>
    <x v="0"/>
    <x v="0"/>
    <s v="ST CAH MAIN THEATRE 4"/>
    <x v="1"/>
    <x v="0"/>
    <x v="1"/>
    <x v="0"/>
    <x v="4"/>
    <n v="0"/>
    <n v="1"/>
    <n v="4"/>
    <s v="St Cah Main Theatre"/>
    <d v="2026-07-19T00:00:00"/>
    <d v="2026-07-19T07:30:00"/>
    <d v="2026-07-19T16:30:00"/>
    <s v="JULY-26-dummy-data.xlsx"/>
    <n v="4"/>
    <n v="0"/>
    <b v="0"/>
    <n v="540"/>
    <n v="510"/>
    <n v="410"/>
    <n v="0"/>
    <n v="0"/>
    <d v="2026-07-19T07:39:00"/>
    <d v="2026-07-19T16:09:00"/>
    <n v="4"/>
    <n v="0"/>
    <m/>
    <n v="1"/>
    <n v="0"/>
    <n v="540"/>
  </r>
  <r>
    <x v="0"/>
    <x v="0"/>
    <s v="ST CAH MAIN THEATRE 4"/>
    <x v="1"/>
    <x v="0"/>
    <x v="1"/>
    <x v="0"/>
    <x v="6"/>
    <n v="0"/>
    <n v="1"/>
    <n v="4"/>
    <s v="St Cah Main Theatre"/>
    <d v="2026-07-20T00:00:00"/>
    <d v="2026-07-20T08:30:00"/>
    <d v="2026-07-20T14:30:00"/>
    <s v="JULY-26-dummy-data.xlsx"/>
    <n v="4"/>
    <n v="0"/>
    <b v="0"/>
    <n v="360"/>
    <n v="326"/>
    <n v="220"/>
    <n v="0"/>
    <n v="0"/>
    <d v="2026-07-20T08:41:00"/>
    <d v="2026-07-20T14:07:00"/>
    <n v="4"/>
    <n v="0"/>
    <m/>
    <n v="1"/>
    <n v="0"/>
    <n v="360"/>
  </r>
  <r>
    <x v="0"/>
    <x v="0"/>
    <s v="ST CAH MAIN THEATRE 4"/>
    <x v="1"/>
    <x v="0"/>
    <x v="1"/>
    <x v="0"/>
    <x v="5"/>
    <n v="0"/>
    <n v="1"/>
    <n v="4"/>
    <s v="St Cah Main Theatre"/>
    <d v="2026-07-21T00:00:00"/>
    <d v="2026-07-21T07:30:00"/>
    <d v="2026-07-21T15:30:00"/>
    <s v="JULY-26-dummy-data.xlsx"/>
    <n v="4"/>
    <n v="0"/>
    <b v="0"/>
    <n v="480"/>
    <n v="456"/>
    <n v="333"/>
    <n v="0"/>
    <n v="0"/>
    <d v="2026-07-21T07:39:00"/>
    <d v="2026-07-21T15:15:00"/>
    <n v="4"/>
    <n v="0"/>
    <m/>
    <n v="1"/>
    <n v="0"/>
    <n v="480"/>
  </r>
  <r>
    <x v="0"/>
    <x v="0"/>
    <s v="ST CAH MAIN THEATRE 4"/>
    <x v="1"/>
    <x v="0"/>
    <x v="1"/>
    <x v="0"/>
    <x v="4"/>
    <n v="0"/>
    <n v="1"/>
    <n v="4"/>
    <s v="St Cah Main Theatre"/>
    <d v="2026-07-22T00:00:00"/>
    <d v="2026-07-22T08:30:00"/>
    <d v="2026-07-22T11:30:00"/>
    <s v="JULY-26-dummy-data.xlsx"/>
    <n v="4"/>
    <n v="0"/>
    <b v="0"/>
    <n v="180"/>
    <n v="165"/>
    <n v="94"/>
    <n v="0"/>
    <n v="0"/>
    <d v="2026-07-22T08:33:00"/>
    <d v="2026-07-22T11:18:00"/>
    <n v="4"/>
    <n v="0"/>
    <m/>
    <n v="1"/>
    <n v="0"/>
    <n v="180"/>
  </r>
  <r>
    <x v="0"/>
    <x v="0"/>
    <s v="ST CAH MAIN THEATRE 4"/>
    <x v="1"/>
    <x v="0"/>
    <x v="1"/>
    <x v="0"/>
    <x v="6"/>
    <n v="0"/>
    <n v="1"/>
    <n v="4"/>
    <s v="St Cah Main Theatre"/>
    <d v="2026-07-24T00:00:00"/>
    <d v="2026-07-24T09:00:00"/>
    <d v="2026-07-24T13:30:00"/>
    <s v="JULY-26-dummy-data.xlsx"/>
    <n v="4"/>
    <n v="0"/>
    <b v="0"/>
    <n v="270"/>
    <n v="227"/>
    <n v="141"/>
    <n v="0"/>
    <n v="0"/>
    <d v="2026-07-24T09:10:00"/>
    <d v="2026-07-24T12:57:00"/>
    <n v="4"/>
    <n v="0"/>
    <m/>
    <n v="1"/>
    <n v="0"/>
    <n v="270"/>
  </r>
  <r>
    <x v="0"/>
    <x v="0"/>
    <s v="ST CAH MAIN THEATRE 4"/>
    <x v="1"/>
    <x v="0"/>
    <x v="1"/>
    <x v="0"/>
    <x v="3"/>
    <n v="0"/>
    <n v="1"/>
    <n v="4"/>
    <s v="St Cah Main Theatre"/>
    <d v="2026-07-27T00:00:00"/>
    <d v="2026-07-27T09:00:00"/>
    <d v="2026-07-27T18:00:00"/>
    <s v="JULY-26-dummy-data.xlsx"/>
    <n v="4"/>
    <n v="0"/>
    <b v="0"/>
    <n v="540"/>
    <n v="511"/>
    <n v="378"/>
    <n v="0"/>
    <n v="0"/>
    <d v="2026-07-27T09:12:00"/>
    <d v="2026-07-27T17:43:00"/>
    <n v="4"/>
    <n v="0"/>
    <m/>
    <n v="1"/>
    <n v="0"/>
    <n v="540"/>
  </r>
  <r>
    <x v="0"/>
    <x v="0"/>
    <s v="ST CAH MAIN THEATRE 4"/>
    <x v="1"/>
    <x v="0"/>
    <x v="1"/>
    <x v="0"/>
    <x v="3"/>
    <n v="0"/>
    <n v="1"/>
    <n v="4"/>
    <s v="St Cah Main Theatre"/>
    <d v="2026-07-28T00:00:00"/>
    <d v="2026-07-28T08:30:00"/>
    <d v="2026-07-28T13:30:00"/>
    <s v="JULY-26-dummy-data.xlsx"/>
    <n v="4"/>
    <n v="0"/>
    <b v="0"/>
    <n v="300"/>
    <n v="264"/>
    <n v="178"/>
    <n v="0"/>
    <n v="0"/>
    <d v="2026-07-28T08:41:00"/>
    <d v="2026-07-28T13:05:00"/>
    <n v="4"/>
    <n v="0"/>
    <m/>
    <n v="1"/>
    <n v="0"/>
    <n v="300"/>
  </r>
  <r>
    <x v="0"/>
    <x v="0"/>
    <s v="ST CAH MAIN THEATRE 5"/>
    <x v="1"/>
    <x v="0"/>
    <x v="1"/>
    <x v="0"/>
    <x v="0"/>
    <n v="0"/>
    <n v="1"/>
    <n v="4"/>
    <s v="St Cah Main Theatre"/>
    <d v="2026-07-01T00:00:00"/>
    <d v="2026-07-01T09:00:00"/>
    <d v="2026-07-01T15:00:00"/>
    <s v="JULY-26-dummy-data.xlsx"/>
    <n v="4"/>
    <n v="0"/>
    <b v="0"/>
    <n v="360"/>
    <n v="328"/>
    <n v="238"/>
    <n v="0"/>
    <n v="0"/>
    <d v="2026-07-01T09:04:00"/>
    <d v="2026-07-01T14:32:00"/>
    <n v="4"/>
    <n v="0"/>
    <m/>
    <n v="1"/>
    <n v="0"/>
    <n v="360"/>
  </r>
  <r>
    <x v="0"/>
    <x v="0"/>
    <s v="ST CAH MAIN THEATRE 5"/>
    <x v="1"/>
    <x v="0"/>
    <x v="1"/>
    <x v="0"/>
    <x v="6"/>
    <n v="0"/>
    <n v="1"/>
    <n v="4"/>
    <s v="St Cah Main Theatre"/>
    <d v="2026-07-03T00:00:00"/>
    <d v="2026-07-03T08:30:00"/>
    <d v="2026-07-03T13:00:00"/>
    <s v="JULY-26-dummy-data.xlsx"/>
    <n v="4"/>
    <n v="0"/>
    <b v="0"/>
    <n v="270"/>
    <n v="236"/>
    <n v="148"/>
    <n v="0"/>
    <n v="0"/>
    <d v="2026-07-03T08:37:00"/>
    <d v="2026-07-03T12:33:00"/>
    <n v="4"/>
    <n v="0"/>
    <m/>
    <n v="1"/>
    <n v="0"/>
    <n v="270"/>
  </r>
  <r>
    <x v="0"/>
    <x v="0"/>
    <s v="ST CAH MAIN THEATRE 5"/>
    <x v="1"/>
    <x v="0"/>
    <x v="1"/>
    <x v="0"/>
    <x v="4"/>
    <n v="0"/>
    <n v="1"/>
    <n v="4"/>
    <s v="St Cah Main Theatre"/>
    <d v="2026-07-05T00:00:00"/>
    <d v="2026-07-05T13:00:00"/>
    <d v="2026-07-05T16:30:00"/>
    <s v="JULY-26-dummy-data.xlsx"/>
    <n v="4"/>
    <n v="0"/>
    <b v="0"/>
    <n v="210"/>
    <n v="177"/>
    <n v="115"/>
    <n v="0"/>
    <n v="0"/>
    <d v="2026-07-05T13:08:00"/>
    <d v="2026-07-05T16:05:00"/>
    <n v="4"/>
    <n v="0"/>
    <m/>
    <n v="1"/>
    <n v="0"/>
    <n v="210"/>
  </r>
  <r>
    <x v="0"/>
    <x v="0"/>
    <s v="ST CAH MAIN THEATRE 5"/>
    <x v="1"/>
    <x v="0"/>
    <x v="1"/>
    <x v="0"/>
    <x v="4"/>
    <n v="0"/>
    <n v="1"/>
    <n v="4"/>
    <s v="St Cah Main Theatre"/>
    <d v="2026-07-06T00:00:00"/>
    <d v="2026-07-06T09:00:00"/>
    <d v="2026-07-06T18:00:00"/>
    <s v="JULY-26-dummy-data.xlsx"/>
    <n v="4"/>
    <n v="0"/>
    <b v="0"/>
    <n v="540"/>
    <n v="513"/>
    <n v="363"/>
    <n v="0"/>
    <n v="0"/>
    <d v="2026-07-06T09:12:00"/>
    <d v="2026-07-06T17:45:00"/>
    <n v="4"/>
    <n v="0"/>
    <m/>
    <n v="1"/>
    <n v="0"/>
    <n v="540"/>
  </r>
  <r>
    <x v="0"/>
    <x v="0"/>
    <s v="ST CAH MAIN THEATRE 5"/>
    <x v="1"/>
    <x v="0"/>
    <x v="1"/>
    <x v="0"/>
    <x v="0"/>
    <n v="0"/>
    <n v="1"/>
    <n v="4"/>
    <s v="St Cah Main Theatre"/>
    <d v="2026-07-07T00:00:00"/>
    <d v="2026-07-07T08:30:00"/>
    <d v="2026-07-07T13:30:00"/>
    <s v="JULY-26-dummy-data.xlsx"/>
    <n v="4"/>
    <n v="0"/>
    <b v="0"/>
    <n v="300"/>
    <n v="270"/>
    <n v="189"/>
    <n v="0"/>
    <n v="0"/>
    <d v="2026-07-07T08:38:00"/>
    <d v="2026-07-07T13:08:00"/>
    <n v="4"/>
    <n v="0"/>
    <m/>
    <n v="1"/>
    <n v="0"/>
    <n v="300"/>
  </r>
  <r>
    <x v="0"/>
    <x v="0"/>
    <s v="ST CAH MAIN THEATRE 5"/>
    <x v="1"/>
    <x v="0"/>
    <x v="1"/>
    <x v="0"/>
    <x v="3"/>
    <n v="0"/>
    <n v="1"/>
    <n v="4"/>
    <s v="St Cah Main Theatre"/>
    <d v="2026-07-08T00:00:00"/>
    <d v="2026-07-08T07:30:00"/>
    <d v="2026-07-08T15:30:00"/>
    <s v="JULY-26-dummy-data.xlsx"/>
    <n v="4"/>
    <n v="0"/>
    <b v="0"/>
    <n v="480"/>
    <n v="462"/>
    <n v="344"/>
    <n v="0"/>
    <n v="0"/>
    <d v="2026-07-08T07:33:00"/>
    <d v="2026-07-08T15:15:00"/>
    <n v="4"/>
    <n v="0"/>
    <m/>
    <n v="1"/>
    <n v="0"/>
    <n v="480"/>
  </r>
  <r>
    <x v="0"/>
    <x v="0"/>
    <s v="ST CAH MAIN THEATRE 5"/>
    <x v="1"/>
    <x v="0"/>
    <x v="1"/>
    <x v="0"/>
    <x v="2"/>
    <n v="0"/>
    <n v="1"/>
    <n v="4"/>
    <s v="St Cah Main Theatre"/>
    <d v="2026-07-09T00:00:00"/>
    <d v="2026-07-09T13:00:00"/>
    <d v="2026-07-09T17:30:00"/>
    <s v="JULY-26-dummy-data.xlsx"/>
    <n v="4"/>
    <n v="0"/>
    <b v="0"/>
    <n v="270"/>
    <n v="237"/>
    <n v="158"/>
    <n v="0"/>
    <n v="0"/>
    <d v="2026-07-09T13:05:00"/>
    <d v="2026-07-09T17:02:00"/>
    <n v="4"/>
    <n v="0"/>
    <m/>
    <n v="1"/>
    <n v="0"/>
    <n v="270"/>
  </r>
  <r>
    <x v="0"/>
    <x v="0"/>
    <s v="ST CAH MAIN THEATRE 5"/>
    <x v="1"/>
    <x v="0"/>
    <x v="1"/>
    <x v="0"/>
    <x v="3"/>
    <n v="0"/>
    <n v="1"/>
    <n v="4"/>
    <s v="St Cah Main Theatre"/>
    <d v="2026-07-10T00:00:00"/>
    <d v="2026-07-10T09:00:00"/>
    <d v="2026-07-10T17:00:00"/>
    <s v="JULY-26-dummy-data.xlsx"/>
    <n v="4"/>
    <n v="0"/>
    <b v="0"/>
    <n v="480"/>
    <n v="447"/>
    <n v="327"/>
    <n v="0"/>
    <n v="0"/>
    <d v="2026-07-10T09:07:00"/>
    <d v="2026-07-10T16:34:00"/>
    <n v="4"/>
    <n v="0"/>
    <m/>
    <n v="1"/>
    <n v="0"/>
    <n v="480"/>
  </r>
  <r>
    <x v="0"/>
    <x v="0"/>
    <s v="ST CAH MAIN THEATRE 5"/>
    <x v="1"/>
    <x v="0"/>
    <x v="1"/>
    <x v="0"/>
    <x v="3"/>
    <n v="0"/>
    <n v="1"/>
    <n v="4"/>
    <s v="St Cah Main Theatre"/>
    <d v="2026-07-11T00:00:00"/>
    <d v="2026-07-11T09:00:00"/>
    <d v="2026-07-11T18:00:00"/>
    <s v="JULY-26-dummy-data.xlsx"/>
    <n v="4"/>
    <n v="0"/>
    <b v="0"/>
    <n v="540"/>
    <n v="489"/>
    <n v="383"/>
    <n v="0"/>
    <n v="0"/>
    <d v="2026-07-11T09:10:00"/>
    <d v="2026-07-11T17:19:00"/>
    <n v="4"/>
    <n v="0"/>
    <m/>
    <n v="1"/>
    <n v="0"/>
    <n v="540"/>
  </r>
  <r>
    <x v="0"/>
    <x v="0"/>
    <s v="ST CAH MAIN THEATRE 5"/>
    <x v="1"/>
    <x v="0"/>
    <x v="1"/>
    <x v="0"/>
    <x v="0"/>
    <n v="0"/>
    <n v="1"/>
    <n v="4"/>
    <s v="St Cah Main Theatre"/>
    <d v="2026-07-12T00:00:00"/>
    <d v="2026-07-12T08:30:00"/>
    <d v="2026-07-12T16:30:00"/>
    <s v="JULY-26-dummy-data.xlsx"/>
    <n v="4"/>
    <n v="0"/>
    <b v="0"/>
    <n v="480"/>
    <n v="449"/>
    <n v="342"/>
    <n v="0"/>
    <n v="0"/>
    <d v="2026-07-12T08:37:00"/>
    <d v="2026-07-12T16:06:00"/>
    <n v="4"/>
    <n v="0"/>
    <m/>
    <n v="1"/>
    <n v="0"/>
    <n v="480"/>
  </r>
  <r>
    <x v="0"/>
    <x v="0"/>
    <s v="ST CAH MAIN THEATRE 5"/>
    <x v="1"/>
    <x v="0"/>
    <x v="1"/>
    <x v="0"/>
    <x v="5"/>
    <n v="0"/>
    <n v="1"/>
    <n v="4"/>
    <s v="St Cah Main Theatre"/>
    <d v="2026-07-18T00:00:00"/>
    <d v="2026-07-18T08:30:00"/>
    <d v="2026-07-18T12:30:00"/>
    <s v="JULY-26-dummy-data.xlsx"/>
    <n v="4"/>
    <n v="0"/>
    <b v="0"/>
    <n v="240"/>
    <n v="215"/>
    <n v="142"/>
    <n v="0"/>
    <n v="0"/>
    <d v="2026-07-18T08:33:00"/>
    <d v="2026-07-18T12:08:00"/>
    <n v="4"/>
    <n v="0"/>
    <m/>
    <n v="1"/>
    <n v="0"/>
    <n v="240"/>
  </r>
  <r>
    <x v="0"/>
    <x v="0"/>
    <s v="ST CAH MAIN THEATRE 5"/>
    <x v="1"/>
    <x v="0"/>
    <x v="1"/>
    <x v="0"/>
    <x v="3"/>
    <n v="0"/>
    <n v="1"/>
    <n v="4"/>
    <s v="St Cah Main Theatre"/>
    <d v="2026-07-19T00:00:00"/>
    <d v="2026-07-19T08:30:00"/>
    <d v="2026-07-19T12:00:00"/>
    <s v="JULY-26-dummy-data.xlsx"/>
    <n v="4"/>
    <n v="0"/>
    <b v="0"/>
    <n v="210"/>
    <n v="167"/>
    <n v="92"/>
    <n v="0"/>
    <n v="0"/>
    <d v="2026-07-19T08:40:00"/>
    <d v="2026-07-19T11:27:00"/>
    <n v="4"/>
    <n v="0"/>
    <m/>
    <n v="1"/>
    <n v="0"/>
    <n v="210"/>
  </r>
  <r>
    <x v="0"/>
    <x v="0"/>
    <s v="ST CAH MAIN THEATRE 5"/>
    <x v="1"/>
    <x v="0"/>
    <x v="1"/>
    <x v="0"/>
    <x v="0"/>
    <n v="0"/>
    <n v="1"/>
    <n v="4"/>
    <s v="St Cah Main Theatre"/>
    <d v="2026-07-24T00:00:00"/>
    <d v="2026-07-24T08:30:00"/>
    <d v="2026-07-24T12:00:00"/>
    <s v="JULY-26-dummy-data.xlsx"/>
    <n v="4"/>
    <n v="0"/>
    <b v="0"/>
    <n v="210"/>
    <n v="183"/>
    <n v="95"/>
    <n v="0"/>
    <n v="0"/>
    <d v="2026-07-24T08:35:00"/>
    <d v="2026-07-24T11:38:00"/>
    <n v="4"/>
    <n v="0"/>
    <m/>
    <n v="1"/>
    <n v="0"/>
    <n v="210"/>
  </r>
  <r>
    <x v="0"/>
    <x v="0"/>
    <s v="ST CAH MAIN THEATRE 5"/>
    <x v="1"/>
    <x v="0"/>
    <x v="1"/>
    <x v="0"/>
    <x v="2"/>
    <n v="0"/>
    <n v="1"/>
    <n v="4"/>
    <s v="St Cah Main Theatre"/>
    <d v="2026-07-31T00:00:00"/>
    <d v="2026-07-31T08:00:00"/>
    <d v="2026-07-31T11:30:00"/>
    <s v="JULY-26-dummy-data.xlsx"/>
    <n v="4"/>
    <n v="0"/>
    <b v="0"/>
    <n v="210"/>
    <n v="192"/>
    <n v="105"/>
    <n v="0"/>
    <n v="0"/>
    <d v="2026-07-31T08:05:00"/>
    <d v="2026-07-31T11:17:00"/>
    <n v="4"/>
    <n v="0"/>
    <m/>
    <n v="1"/>
    <n v="0"/>
    <n v="210"/>
  </r>
  <r>
    <x v="0"/>
    <x v="0"/>
    <s v="ST CAH MAIN THEATRE 6"/>
    <x v="1"/>
    <x v="0"/>
    <x v="1"/>
    <x v="0"/>
    <x v="3"/>
    <n v="0"/>
    <n v="1"/>
    <n v="4"/>
    <s v="St Cah Main Theatre"/>
    <d v="2026-07-02T00:00:00"/>
    <d v="2026-07-02T09:00:00"/>
    <d v="2026-07-02T15:00:00"/>
    <s v="JULY-26-dummy-data.xlsx"/>
    <n v="4"/>
    <n v="0"/>
    <b v="0"/>
    <n v="360"/>
    <n v="325"/>
    <n v="213"/>
    <n v="0"/>
    <n v="0"/>
    <d v="2026-07-02T09:06:00"/>
    <d v="2026-07-02T14:31:00"/>
    <n v="4"/>
    <n v="0"/>
    <m/>
    <n v="1"/>
    <n v="0"/>
    <n v="360"/>
  </r>
  <r>
    <x v="0"/>
    <x v="0"/>
    <s v="ST CAH MAIN THEATRE 6"/>
    <x v="1"/>
    <x v="0"/>
    <x v="1"/>
    <x v="0"/>
    <x v="3"/>
    <n v="0"/>
    <n v="1"/>
    <n v="4"/>
    <s v="St Cah Main Theatre"/>
    <d v="2026-07-03T00:00:00"/>
    <d v="2026-07-03T08:00:00"/>
    <d v="2026-07-03T16:00:00"/>
    <s v="JULY-26-dummy-data.xlsx"/>
    <n v="4"/>
    <n v="0"/>
    <b v="0"/>
    <n v="480"/>
    <n v="436"/>
    <n v="345"/>
    <n v="0"/>
    <n v="0"/>
    <d v="2026-07-03T08:04:00"/>
    <d v="2026-07-03T15:20:00"/>
    <n v="4"/>
    <n v="0"/>
    <m/>
    <n v="1"/>
    <n v="0"/>
    <n v="480"/>
  </r>
  <r>
    <x v="0"/>
    <x v="0"/>
    <s v="ST CAH MAIN THEATRE 6"/>
    <x v="1"/>
    <x v="0"/>
    <x v="1"/>
    <x v="0"/>
    <x v="3"/>
    <n v="0"/>
    <n v="1"/>
    <n v="4"/>
    <s v="St Cah Main Theatre"/>
    <d v="2026-07-05T00:00:00"/>
    <d v="2026-07-05T08:30:00"/>
    <d v="2026-07-05T13:00:00"/>
    <s v="JULY-26-dummy-data.xlsx"/>
    <n v="4"/>
    <n v="0"/>
    <b v="0"/>
    <n v="270"/>
    <n v="240"/>
    <n v="173"/>
    <n v="0"/>
    <n v="0"/>
    <d v="2026-07-05T08:36:00"/>
    <d v="2026-07-05T12:36:00"/>
    <n v="4"/>
    <n v="0"/>
    <m/>
    <n v="1"/>
    <n v="0"/>
    <n v="270"/>
  </r>
  <r>
    <x v="0"/>
    <x v="0"/>
    <s v="ST CAH MAIN THEATRE 6"/>
    <x v="1"/>
    <x v="0"/>
    <x v="1"/>
    <x v="0"/>
    <x v="6"/>
    <n v="0"/>
    <n v="1"/>
    <n v="4"/>
    <s v="St Cah Main Theatre"/>
    <d v="2026-07-09T00:00:00"/>
    <d v="2026-07-09T08:00:00"/>
    <d v="2026-07-09T12:30:00"/>
    <s v="JULY-26-dummy-data.xlsx"/>
    <n v="4"/>
    <n v="0"/>
    <b v="0"/>
    <n v="270"/>
    <n v="245"/>
    <n v="168"/>
    <n v="0"/>
    <n v="0"/>
    <d v="2026-07-09T08:06:00"/>
    <d v="2026-07-09T12:11:00"/>
    <n v="4"/>
    <n v="0"/>
    <m/>
    <n v="1"/>
    <n v="0"/>
    <n v="270"/>
  </r>
  <r>
    <x v="0"/>
    <x v="0"/>
    <s v="ST CAH MAIN THEATRE 6"/>
    <x v="1"/>
    <x v="0"/>
    <x v="1"/>
    <x v="0"/>
    <x v="6"/>
    <n v="0"/>
    <n v="1"/>
    <n v="4"/>
    <s v="St Cah Main Theatre"/>
    <d v="2026-07-10T00:00:00"/>
    <d v="2026-07-10T13:30:00"/>
    <d v="2026-07-10T17:00:00"/>
    <s v="JULY-26-dummy-data.xlsx"/>
    <n v="4"/>
    <n v="0"/>
    <b v="0"/>
    <n v="210"/>
    <n v="185"/>
    <n v="100"/>
    <n v="0"/>
    <n v="0"/>
    <d v="2026-07-10T13:33:00"/>
    <d v="2026-07-10T16:38:00"/>
    <n v="4"/>
    <n v="0"/>
    <m/>
    <n v="1"/>
    <n v="0"/>
    <n v="210"/>
  </r>
  <r>
    <x v="0"/>
    <x v="0"/>
    <s v="ST CAH MAIN THEATRE 6"/>
    <x v="1"/>
    <x v="0"/>
    <x v="1"/>
    <x v="0"/>
    <x v="2"/>
    <n v="0"/>
    <n v="1"/>
    <n v="4"/>
    <s v="St Cah Main Theatre"/>
    <d v="2026-07-16T00:00:00"/>
    <d v="2026-07-16T07:30:00"/>
    <d v="2026-07-16T16:30:00"/>
    <s v="JULY-26-dummy-data.xlsx"/>
    <n v="4"/>
    <n v="0"/>
    <b v="0"/>
    <n v="540"/>
    <n v="500"/>
    <n v="351"/>
    <n v="0"/>
    <n v="0"/>
    <d v="2026-07-16T07:36:00"/>
    <d v="2026-07-16T15:56:00"/>
    <n v="4"/>
    <n v="0"/>
    <m/>
    <n v="1"/>
    <n v="0"/>
    <n v="540"/>
  </r>
  <r>
    <x v="0"/>
    <x v="0"/>
    <s v="ST CAH MAIN THEATRE 6"/>
    <x v="1"/>
    <x v="0"/>
    <x v="1"/>
    <x v="0"/>
    <x v="5"/>
    <n v="0"/>
    <n v="1"/>
    <n v="4"/>
    <s v="St Cah Main Theatre"/>
    <d v="2026-07-19T00:00:00"/>
    <d v="2026-07-19T07:30:00"/>
    <d v="2026-07-19T16:30:00"/>
    <s v="JULY-26-dummy-data.xlsx"/>
    <n v="4"/>
    <n v="0"/>
    <b v="0"/>
    <n v="540"/>
    <n v="516"/>
    <n v="376"/>
    <n v="0"/>
    <n v="0"/>
    <d v="2026-07-19T07:41:00"/>
    <d v="2026-07-19T16:17:00"/>
    <n v="4"/>
    <n v="0"/>
    <m/>
    <n v="1"/>
    <n v="0"/>
    <n v="540"/>
  </r>
  <r>
    <x v="0"/>
    <x v="0"/>
    <s v="ST CAH MAIN THEATRE 6"/>
    <x v="1"/>
    <x v="0"/>
    <x v="1"/>
    <x v="0"/>
    <x v="5"/>
    <n v="0"/>
    <n v="1"/>
    <n v="4"/>
    <s v="St Cah Main Theatre"/>
    <d v="2026-07-20T00:00:00"/>
    <d v="2026-07-20T07:30:00"/>
    <d v="2026-07-20T16:30:00"/>
    <s v="JULY-26-dummy-data.xlsx"/>
    <n v="4"/>
    <n v="0"/>
    <b v="0"/>
    <n v="540"/>
    <n v="492"/>
    <n v="376"/>
    <n v="0"/>
    <n v="0"/>
    <d v="2026-07-20T07:39:00"/>
    <d v="2026-07-20T15:51:00"/>
    <n v="4"/>
    <n v="0"/>
    <m/>
    <n v="1"/>
    <n v="0"/>
    <n v="540"/>
  </r>
  <r>
    <x v="0"/>
    <x v="0"/>
    <s v="ST CAH MAIN THEATRE 6"/>
    <x v="1"/>
    <x v="0"/>
    <x v="1"/>
    <x v="0"/>
    <x v="2"/>
    <n v="0"/>
    <n v="1"/>
    <n v="4"/>
    <s v="St Cah Main Theatre"/>
    <d v="2026-07-21T00:00:00"/>
    <d v="2026-07-21T08:30:00"/>
    <d v="2026-07-21T12:00:00"/>
    <s v="JULY-26-dummy-data.xlsx"/>
    <n v="4"/>
    <n v="0"/>
    <b v="0"/>
    <n v="210"/>
    <n v="174"/>
    <n v="96"/>
    <n v="0"/>
    <n v="0"/>
    <d v="2026-07-21T08:37:00"/>
    <d v="2026-07-21T11:31:00"/>
    <n v="4"/>
    <n v="0"/>
    <m/>
    <n v="1"/>
    <n v="0"/>
    <n v="210"/>
  </r>
  <r>
    <x v="0"/>
    <x v="0"/>
    <s v="ST CAH MAIN THEATRE 6"/>
    <x v="1"/>
    <x v="0"/>
    <x v="1"/>
    <x v="0"/>
    <x v="5"/>
    <n v="0"/>
    <n v="1"/>
    <n v="4"/>
    <s v="St Cah Main Theatre"/>
    <d v="2026-07-24T00:00:00"/>
    <d v="2026-07-24T08:00:00"/>
    <d v="2026-07-24T17:00:00"/>
    <s v="JULY-26-dummy-data.xlsx"/>
    <n v="4"/>
    <n v="0"/>
    <b v="0"/>
    <n v="540"/>
    <n v="510"/>
    <n v="385"/>
    <n v="0"/>
    <n v="0"/>
    <d v="2026-07-24T08:03:00"/>
    <d v="2026-07-24T16:33:00"/>
    <n v="4"/>
    <n v="0"/>
    <m/>
    <n v="1"/>
    <n v="0"/>
    <n v="540"/>
  </r>
  <r>
    <x v="0"/>
    <x v="0"/>
    <s v="ST CAH MAIN THEATRE 6"/>
    <x v="1"/>
    <x v="0"/>
    <x v="1"/>
    <x v="0"/>
    <x v="5"/>
    <n v="0"/>
    <n v="1"/>
    <n v="4"/>
    <s v="St Cah Main Theatre"/>
    <d v="2026-07-29T00:00:00"/>
    <d v="2026-07-29T13:30:00"/>
    <d v="2026-07-29T18:30:00"/>
    <s v="JULY-26-dummy-data.xlsx"/>
    <n v="4"/>
    <n v="0"/>
    <b v="0"/>
    <n v="300"/>
    <n v="270"/>
    <n v="167"/>
    <n v="0"/>
    <n v="0"/>
    <d v="2026-07-29T13:39:00"/>
    <d v="2026-07-29T18:09:00"/>
    <n v="4"/>
    <n v="0"/>
    <m/>
    <n v="1"/>
    <n v="0"/>
    <n v="300"/>
  </r>
  <r>
    <x v="0"/>
    <x v="0"/>
    <s v="ST CAH MAIN THEATRE 6"/>
    <x v="1"/>
    <x v="0"/>
    <x v="1"/>
    <x v="0"/>
    <x v="2"/>
    <n v="0"/>
    <n v="1"/>
    <n v="4"/>
    <s v="St Cah Main Theatre"/>
    <d v="2026-07-31T00:00:00"/>
    <d v="2026-07-31T13:00:00"/>
    <d v="2026-07-31T17:30:00"/>
    <s v="JULY-26-dummy-data.xlsx"/>
    <n v="4"/>
    <n v="0"/>
    <b v="0"/>
    <n v="270"/>
    <n v="228"/>
    <n v="137"/>
    <n v="0"/>
    <n v="0"/>
    <d v="2026-07-31T13:08:00"/>
    <d v="2026-07-31T16:56:00"/>
    <n v="4"/>
    <n v="0"/>
    <m/>
    <n v="1"/>
    <n v="0"/>
    <n v="270"/>
  </r>
  <r>
    <x v="0"/>
    <x v="0"/>
    <s v="ST CAH MAIN THEATRE 7"/>
    <x v="1"/>
    <x v="0"/>
    <x v="1"/>
    <x v="0"/>
    <x v="2"/>
    <n v="0"/>
    <n v="1"/>
    <n v="4"/>
    <s v="St Cah Main Theatre"/>
    <d v="2026-07-03T00:00:00"/>
    <d v="2026-07-03T08:00:00"/>
    <d v="2026-07-03T14:00:00"/>
    <s v="JULY-26-dummy-data.xlsx"/>
    <n v="4"/>
    <n v="0"/>
    <b v="0"/>
    <n v="360"/>
    <n v="333"/>
    <n v="228"/>
    <n v="0"/>
    <n v="0"/>
    <d v="2026-07-03T08:07:00"/>
    <d v="2026-07-03T13:40:00"/>
    <n v="4"/>
    <n v="0"/>
    <m/>
    <n v="1"/>
    <n v="0"/>
    <n v="360"/>
  </r>
  <r>
    <x v="0"/>
    <x v="0"/>
    <s v="ST CAH MAIN THEATRE 7"/>
    <x v="1"/>
    <x v="0"/>
    <x v="1"/>
    <x v="0"/>
    <x v="3"/>
    <n v="0"/>
    <n v="1"/>
    <n v="4"/>
    <s v="St Cah Main Theatre"/>
    <d v="2026-07-05T00:00:00"/>
    <d v="2026-07-05T13:00:00"/>
    <d v="2026-07-05T17:30:00"/>
    <s v="JULY-26-dummy-data.xlsx"/>
    <n v="4"/>
    <n v="0"/>
    <b v="0"/>
    <n v="270"/>
    <n v="237"/>
    <n v="160"/>
    <n v="0"/>
    <n v="0"/>
    <d v="2026-07-05T13:07:00"/>
    <d v="2026-07-05T17:04:00"/>
    <n v="4"/>
    <n v="0"/>
    <m/>
    <n v="1"/>
    <n v="0"/>
    <n v="270"/>
  </r>
  <r>
    <x v="0"/>
    <x v="0"/>
    <s v="ST CAH MAIN THEATRE 7"/>
    <x v="1"/>
    <x v="0"/>
    <x v="1"/>
    <x v="0"/>
    <x v="4"/>
    <n v="0"/>
    <n v="1"/>
    <n v="4"/>
    <s v="St Cah Main Theatre"/>
    <d v="2026-07-06T00:00:00"/>
    <d v="2026-07-06T08:30:00"/>
    <d v="2026-07-06T12:00:00"/>
    <s v="JULY-26-dummy-data.xlsx"/>
    <n v="4"/>
    <n v="0"/>
    <b v="0"/>
    <n v="210"/>
    <n v="180"/>
    <n v="116"/>
    <n v="0"/>
    <n v="0"/>
    <d v="2026-07-06T08:37:00"/>
    <d v="2026-07-06T11:37:00"/>
    <n v="4"/>
    <n v="0"/>
    <m/>
    <n v="1"/>
    <n v="0"/>
    <n v="210"/>
  </r>
  <r>
    <x v="0"/>
    <x v="0"/>
    <s v="ST CAH MAIN THEATRE 7"/>
    <x v="1"/>
    <x v="0"/>
    <x v="1"/>
    <x v="0"/>
    <x v="0"/>
    <n v="0"/>
    <n v="1"/>
    <n v="4"/>
    <s v="St Cah Main Theatre"/>
    <d v="2026-07-07T00:00:00"/>
    <d v="2026-07-07T08:30:00"/>
    <d v="2026-07-07T13:30:00"/>
    <s v="JULY-26-dummy-data.xlsx"/>
    <n v="4"/>
    <n v="0"/>
    <b v="0"/>
    <n v="300"/>
    <n v="282"/>
    <n v="212"/>
    <n v="0"/>
    <n v="0"/>
    <d v="2026-07-07T08:42:00"/>
    <d v="2026-07-07T13:24:00"/>
    <n v="4"/>
    <n v="0"/>
    <m/>
    <n v="1"/>
    <n v="0"/>
    <n v="300"/>
  </r>
  <r>
    <x v="0"/>
    <x v="0"/>
    <s v="ST CAH MAIN THEATRE 7"/>
    <x v="1"/>
    <x v="0"/>
    <x v="1"/>
    <x v="0"/>
    <x v="6"/>
    <n v="0"/>
    <n v="1"/>
    <n v="4"/>
    <s v="St Cah Main Theatre"/>
    <d v="2026-07-10T00:00:00"/>
    <d v="2026-07-10T09:00:00"/>
    <d v="2026-07-10T18:00:00"/>
    <s v="JULY-26-dummy-data.xlsx"/>
    <n v="4"/>
    <n v="0"/>
    <b v="0"/>
    <n v="540"/>
    <n v="513"/>
    <n v="363"/>
    <n v="0"/>
    <n v="0"/>
    <d v="2026-07-10T09:04:00"/>
    <d v="2026-07-10T17:37:00"/>
    <n v="4"/>
    <n v="0"/>
    <m/>
    <n v="1"/>
    <n v="0"/>
    <n v="540"/>
  </r>
  <r>
    <x v="0"/>
    <x v="0"/>
    <s v="ST CAH MAIN THEATRE 7"/>
    <x v="1"/>
    <x v="0"/>
    <x v="1"/>
    <x v="0"/>
    <x v="2"/>
    <n v="0"/>
    <n v="1"/>
    <n v="4"/>
    <s v="St Cah Main Theatre"/>
    <d v="2026-07-11T00:00:00"/>
    <d v="2026-07-11T08:30:00"/>
    <d v="2026-07-11T12:00:00"/>
    <s v="JULY-26-dummy-data.xlsx"/>
    <n v="4"/>
    <n v="0"/>
    <b v="0"/>
    <n v="210"/>
    <n v="182"/>
    <n v="79"/>
    <n v="0"/>
    <n v="0"/>
    <d v="2026-07-11T08:34:00"/>
    <d v="2026-07-11T11:36:00"/>
    <n v="4"/>
    <n v="0"/>
    <m/>
    <n v="1"/>
    <n v="0"/>
    <n v="210"/>
  </r>
  <r>
    <x v="0"/>
    <x v="0"/>
    <s v="ST CAH MAIN THEATRE 7"/>
    <x v="1"/>
    <x v="0"/>
    <x v="1"/>
    <x v="0"/>
    <x v="0"/>
    <n v="0"/>
    <n v="1"/>
    <n v="4"/>
    <s v="St Cah Main Theatre"/>
    <d v="2026-07-13T00:00:00"/>
    <d v="2026-07-13T07:30:00"/>
    <d v="2026-07-13T16:30:00"/>
    <s v="JULY-26-dummy-data.xlsx"/>
    <n v="4"/>
    <n v="0"/>
    <b v="0"/>
    <n v="540"/>
    <n v="508"/>
    <n v="401"/>
    <n v="0"/>
    <n v="0"/>
    <d v="2026-07-13T07:40:00"/>
    <d v="2026-07-13T16:08:00"/>
    <n v="4"/>
    <n v="0"/>
    <m/>
    <n v="1"/>
    <n v="0"/>
    <n v="540"/>
  </r>
  <r>
    <x v="0"/>
    <x v="0"/>
    <s v="ST CAH MAIN THEATRE 7"/>
    <x v="1"/>
    <x v="0"/>
    <x v="1"/>
    <x v="0"/>
    <x v="3"/>
    <n v="0"/>
    <n v="1"/>
    <n v="4"/>
    <s v="St Cah Main Theatre"/>
    <d v="2026-07-14T00:00:00"/>
    <d v="2026-07-14T09:00:00"/>
    <d v="2026-07-14T17:00:00"/>
    <s v="JULY-26-dummy-data.xlsx"/>
    <n v="4"/>
    <n v="0"/>
    <b v="0"/>
    <n v="480"/>
    <n v="445"/>
    <n v="369"/>
    <n v="0"/>
    <n v="0"/>
    <d v="2026-07-14T09:11:00"/>
    <d v="2026-07-14T16:36:00"/>
    <n v="4"/>
    <n v="0"/>
    <m/>
    <n v="1"/>
    <n v="0"/>
    <n v="480"/>
  </r>
  <r>
    <x v="0"/>
    <x v="0"/>
    <s v="ST CAH MAIN THEATRE 7"/>
    <x v="1"/>
    <x v="0"/>
    <x v="1"/>
    <x v="0"/>
    <x v="6"/>
    <n v="0"/>
    <n v="1"/>
    <n v="4"/>
    <s v="St Cah Main Theatre"/>
    <d v="2026-07-15T00:00:00"/>
    <d v="2026-07-15T08:30:00"/>
    <d v="2026-07-15T13:00:00"/>
    <s v="JULY-26-dummy-data.xlsx"/>
    <n v="4"/>
    <n v="0"/>
    <b v="0"/>
    <n v="270"/>
    <n v="238"/>
    <n v="167"/>
    <n v="0"/>
    <n v="0"/>
    <d v="2026-07-15T08:39:00"/>
    <d v="2026-07-15T12:37:00"/>
    <n v="4"/>
    <n v="0"/>
    <m/>
    <n v="1"/>
    <n v="0"/>
    <n v="270"/>
  </r>
  <r>
    <x v="0"/>
    <x v="0"/>
    <s v="ST CAH MAIN THEATRE 7"/>
    <x v="1"/>
    <x v="0"/>
    <x v="1"/>
    <x v="0"/>
    <x v="5"/>
    <n v="0"/>
    <n v="1"/>
    <n v="4"/>
    <s v="St Cah Main Theatre"/>
    <d v="2026-07-16T00:00:00"/>
    <d v="2026-07-16T13:00:00"/>
    <d v="2026-07-16T16:00:00"/>
    <s v="JULY-26-dummy-data.xlsx"/>
    <n v="4"/>
    <n v="0"/>
    <b v="0"/>
    <n v="180"/>
    <n v="159"/>
    <n v="98"/>
    <n v="0"/>
    <n v="0"/>
    <d v="2026-07-16T13:03:00"/>
    <d v="2026-07-16T15:42:00"/>
    <n v="4"/>
    <n v="0"/>
    <m/>
    <n v="1"/>
    <n v="0"/>
    <n v="180"/>
  </r>
  <r>
    <x v="0"/>
    <x v="0"/>
    <s v="ST CAH MAIN THEATRE 7"/>
    <x v="1"/>
    <x v="0"/>
    <x v="1"/>
    <x v="0"/>
    <x v="0"/>
    <n v="0"/>
    <n v="1"/>
    <n v="4"/>
    <s v="St Cah Main Theatre"/>
    <d v="2026-07-18T00:00:00"/>
    <d v="2026-07-18T09:00:00"/>
    <d v="2026-07-18T13:00:00"/>
    <s v="JULY-26-dummy-data.xlsx"/>
    <n v="4"/>
    <n v="0"/>
    <b v="0"/>
    <n v="240"/>
    <n v="225"/>
    <n v="152"/>
    <n v="0"/>
    <n v="0"/>
    <d v="2026-07-18T09:05:00"/>
    <d v="2026-07-18T12:50:00"/>
    <n v="4"/>
    <n v="0"/>
    <m/>
    <n v="1"/>
    <n v="0"/>
    <n v="240"/>
  </r>
  <r>
    <x v="0"/>
    <x v="0"/>
    <s v="ST CAH MAIN THEATRE 7"/>
    <x v="1"/>
    <x v="0"/>
    <x v="1"/>
    <x v="0"/>
    <x v="4"/>
    <n v="0"/>
    <n v="1"/>
    <n v="4"/>
    <s v="St Cah Main Theatre"/>
    <d v="2026-07-19T00:00:00"/>
    <d v="2026-07-19T08:00:00"/>
    <d v="2026-07-19T17:00:00"/>
    <s v="JULY-26-dummy-data.xlsx"/>
    <n v="4"/>
    <n v="0"/>
    <b v="0"/>
    <n v="540"/>
    <n v="498"/>
    <n v="383"/>
    <n v="0"/>
    <n v="0"/>
    <d v="2026-07-19T08:10:00"/>
    <d v="2026-07-19T16:28:00"/>
    <n v="4"/>
    <n v="0"/>
    <m/>
    <n v="1"/>
    <n v="0"/>
    <n v="540"/>
  </r>
  <r>
    <x v="0"/>
    <x v="0"/>
    <s v="ST CAH MAIN THEATRE 7"/>
    <x v="1"/>
    <x v="0"/>
    <x v="1"/>
    <x v="0"/>
    <x v="2"/>
    <n v="0"/>
    <n v="1"/>
    <n v="4"/>
    <s v="St Cah Main Theatre"/>
    <d v="2026-07-23T00:00:00"/>
    <d v="2026-07-23T08:00:00"/>
    <d v="2026-07-23T13:00:00"/>
    <s v="JULY-26-dummy-data.xlsx"/>
    <n v="4"/>
    <n v="0"/>
    <b v="0"/>
    <n v="300"/>
    <n v="275"/>
    <n v="186"/>
    <n v="0"/>
    <n v="0"/>
    <d v="2026-07-23T08:03:00"/>
    <d v="2026-07-23T12:38:00"/>
    <n v="4"/>
    <n v="0"/>
    <m/>
    <n v="1"/>
    <n v="0"/>
    <n v="300"/>
  </r>
  <r>
    <x v="0"/>
    <x v="0"/>
    <s v="ST CAH MAIN THEATRE 7"/>
    <x v="1"/>
    <x v="0"/>
    <x v="1"/>
    <x v="0"/>
    <x v="6"/>
    <n v="0"/>
    <n v="1"/>
    <n v="4"/>
    <s v="St Cah Main Theatre"/>
    <d v="2026-07-24T00:00:00"/>
    <d v="2026-07-24T08:30:00"/>
    <d v="2026-07-24T12:30:00"/>
    <s v="JULY-26-dummy-data.xlsx"/>
    <n v="4"/>
    <n v="0"/>
    <b v="0"/>
    <n v="240"/>
    <n v="210"/>
    <n v="132"/>
    <n v="0"/>
    <n v="0"/>
    <d v="2026-07-24T08:35:00"/>
    <d v="2026-07-24T12:05:00"/>
    <n v="4"/>
    <n v="0"/>
    <m/>
    <n v="1"/>
    <n v="0"/>
    <n v="240"/>
  </r>
  <r>
    <x v="0"/>
    <x v="0"/>
    <s v="ST CAH MAIN THEATRE 7"/>
    <x v="1"/>
    <x v="0"/>
    <x v="1"/>
    <x v="0"/>
    <x v="5"/>
    <n v="0"/>
    <n v="1"/>
    <n v="4"/>
    <s v="St Cah Main Theatre"/>
    <d v="2026-07-30T00:00:00"/>
    <d v="2026-07-30T13:30:00"/>
    <d v="2026-07-30T18:00:00"/>
    <s v="JULY-26-dummy-data.xlsx"/>
    <n v="4"/>
    <n v="0"/>
    <b v="0"/>
    <n v="270"/>
    <n v="240"/>
    <n v="157"/>
    <n v="0"/>
    <n v="0"/>
    <d v="2026-07-30T13:39:00"/>
    <d v="2026-07-30T17:39:00"/>
    <n v="4"/>
    <n v="0"/>
    <m/>
    <n v="1"/>
    <n v="0"/>
    <n v="270"/>
  </r>
  <r>
    <x v="0"/>
    <x v="0"/>
    <s v="ST CAH MAIN THEATRE 7"/>
    <x v="1"/>
    <x v="0"/>
    <x v="1"/>
    <x v="0"/>
    <x v="2"/>
    <n v="0"/>
    <n v="1"/>
    <n v="4"/>
    <s v="St Cah Main Theatre"/>
    <d v="2026-07-31T00:00:00"/>
    <d v="2026-07-31T08:30:00"/>
    <d v="2026-07-31T13:30:00"/>
    <s v="JULY-26-dummy-data.xlsx"/>
    <n v="4"/>
    <n v="0"/>
    <b v="0"/>
    <n v="300"/>
    <n v="271"/>
    <n v="186"/>
    <n v="0"/>
    <n v="0"/>
    <d v="2026-07-31T08:39:00"/>
    <d v="2026-07-31T13:10:00"/>
    <n v="4"/>
    <n v="0"/>
    <m/>
    <n v="1"/>
    <n v="0"/>
    <n v="300"/>
  </r>
  <r>
    <x v="0"/>
    <x v="0"/>
    <s v="ST CAH MAIN THEATRE 8"/>
    <x v="1"/>
    <x v="0"/>
    <x v="1"/>
    <x v="0"/>
    <x v="2"/>
    <n v="0"/>
    <n v="1"/>
    <n v="4"/>
    <s v="St Cah Main Theatre"/>
    <d v="2026-07-01T00:00:00"/>
    <d v="2026-07-01T09:00:00"/>
    <d v="2026-07-01T12:30:00"/>
    <s v="JULY-26-dummy-data.xlsx"/>
    <n v="4"/>
    <n v="0"/>
    <b v="0"/>
    <n v="210"/>
    <n v="190"/>
    <n v="108"/>
    <n v="0"/>
    <n v="0"/>
    <d v="2026-07-01T09:03:00"/>
    <d v="2026-07-01T12:13:00"/>
    <n v="4"/>
    <n v="0"/>
    <m/>
    <n v="1"/>
    <n v="0"/>
    <n v="210"/>
  </r>
  <r>
    <x v="0"/>
    <x v="0"/>
    <s v="ST CAH MAIN THEATRE 8"/>
    <x v="1"/>
    <x v="0"/>
    <x v="1"/>
    <x v="0"/>
    <x v="4"/>
    <n v="0"/>
    <n v="1"/>
    <n v="4"/>
    <s v="St Cah Main Theatre"/>
    <d v="2026-07-03T00:00:00"/>
    <d v="2026-07-03T08:00:00"/>
    <d v="2026-07-03T12:30:00"/>
    <s v="JULY-26-dummy-data.xlsx"/>
    <n v="4"/>
    <n v="0"/>
    <b v="0"/>
    <n v="270"/>
    <n v="230"/>
    <n v="148"/>
    <n v="0"/>
    <n v="0"/>
    <d v="2026-07-03T08:11:00"/>
    <d v="2026-07-03T12:01:00"/>
    <n v="4"/>
    <n v="0"/>
    <m/>
    <n v="1"/>
    <n v="0"/>
    <n v="270"/>
  </r>
  <r>
    <x v="0"/>
    <x v="0"/>
    <s v="ST CAH MAIN THEATRE 8"/>
    <x v="1"/>
    <x v="0"/>
    <x v="1"/>
    <x v="0"/>
    <x v="0"/>
    <n v="0"/>
    <n v="1"/>
    <n v="4"/>
    <s v="St Cah Main Theatre"/>
    <d v="2026-07-09T00:00:00"/>
    <d v="2026-07-09T13:00:00"/>
    <d v="2026-07-09T17:00:00"/>
    <s v="JULY-26-dummy-data.xlsx"/>
    <n v="4"/>
    <n v="0"/>
    <b v="0"/>
    <n v="240"/>
    <n v="209"/>
    <n v="134"/>
    <n v="0"/>
    <n v="0"/>
    <d v="2026-07-09T13:08:00"/>
    <d v="2026-07-09T16:37:00"/>
    <n v="4"/>
    <n v="0"/>
    <m/>
    <n v="1"/>
    <n v="0"/>
    <n v="240"/>
  </r>
  <r>
    <x v="0"/>
    <x v="0"/>
    <s v="ST CAH MAIN THEATRE 8"/>
    <x v="1"/>
    <x v="0"/>
    <x v="1"/>
    <x v="0"/>
    <x v="4"/>
    <n v="0"/>
    <n v="1"/>
    <n v="4"/>
    <s v="St Cah Main Theatre"/>
    <d v="2026-07-11T00:00:00"/>
    <d v="2026-07-11T09:00:00"/>
    <d v="2026-07-11T18:00:00"/>
    <s v="JULY-26-dummy-data.xlsx"/>
    <n v="4"/>
    <n v="0"/>
    <b v="0"/>
    <n v="540"/>
    <n v="501"/>
    <n v="390"/>
    <n v="0"/>
    <n v="0"/>
    <d v="2026-07-11T09:11:00"/>
    <d v="2026-07-11T17:32:00"/>
    <n v="4"/>
    <n v="0"/>
    <m/>
    <n v="1"/>
    <n v="0"/>
    <n v="540"/>
  </r>
  <r>
    <x v="0"/>
    <x v="0"/>
    <s v="ST CAH MAIN THEATRE 8"/>
    <x v="1"/>
    <x v="0"/>
    <x v="1"/>
    <x v="0"/>
    <x v="4"/>
    <n v="0"/>
    <n v="1"/>
    <n v="4"/>
    <s v="St Cah Main Theatre"/>
    <d v="2026-07-12T00:00:00"/>
    <d v="2026-07-12T09:00:00"/>
    <d v="2026-07-12T17:00:00"/>
    <s v="JULY-26-dummy-data.xlsx"/>
    <n v="4"/>
    <n v="0"/>
    <b v="0"/>
    <n v="480"/>
    <n v="434"/>
    <n v="340"/>
    <n v="0"/>
    <n v="0"/>
    <d v="2026-07-12T09:03:00"/>
    <d v="2026-07-12T16:17:00"/>
    <n v="4"/>
    <n v="0"/>
    <m/>
    <n v="1"/>
    <n v="0"/>
    <n v="480"/>
  </r>
  <r>
    <x v="0"/>
    <x v="0"/>
    <s v="ST CAH MAIN THEATRE 8"/>
    <x v="1"/>
    <x v="0"/>
    <x v="1"/>
    <x v="0"/>
    <x v="2"/>
    <n v="0"/>
    <n v="1"/>
    <n v="4"/>
    <s v="St Cah Main Theatre"/>
    <d v="2026-07-19T00:00:00"/>
    <d v="2026-07-19T08:00:00"/>
    <d v="2026-07-19T11:30:00"/>
    <s v="JULY-26-dummy-data.xlsx"/>
    <n v="4"/>
    <n v="0"/>
    <b v="0"/>
    <n v="210"/>
    <n v="187"/>
    <n v="109"/>
    <n v="0"/>
    <n v="0"/>
    <d v="2026-07-19T08:10:00"/>
    <d v="2026-07-19T11:17:00"/>
    <n v="4"/>
    <n v="0"/>
    <m/>
    <n v="1"/>
    <n v="0"/>
    <n v="210"/>
  </r>
  <r>
    <x v="0"/>
    <x v="0"/>
    <s v="ST CAH MAIN THEATRE 8"/>
    <x v="1"/>
    <x v="0"/>
    <x v="1"/>
    <x v="0"/>
    <x v="6"/>
    <n v="0"/>
    <n v="1"/>
    <n v="4"/>
    <s v="St Cah Main Theatre"/>
    <d v="2026-07-20T00:00:00"/>
    <d v="2026-07-20T09:00:00"/>
    <d v="2026-07-20T13:00:00"/>
    <s v="JULY-26-dummy-data.xlsx"/>
    <n v="4"/>
    <n v="0"/>
    <b v="0"/>
    <n v="240"/>
    <n v="209"/>
    <n v="129"/>
    <n v="0"/>
    <n v="0"/>
    <d v="2026-07-20T09:06:00"/>
    <d v="2026-07-20T12:35:00"/>
    <n v="4"/>
    <n v="0"/>
    <m/>
    <n v="1"/>
    <n v="0"/>
    <n v="240"/>
  </r>
  <r>
    <x v="0"/>
    <x v="0"/>
    <s v="ST CAH MAIN THEATRE 8"/>
    <x v="1"/>
    <x v="0"/>
    <x v="1"/>
    <x v="0"/>
    <x v="0"/>
    <n v="0"/>
    <n v="1"/>
    <n v="4"/>
    <s v="St Cah Main Theatre"/>
    <d v="2026-07-23T00:00:00"/>
    <d v="2026-07-23T08:00:00"/>
    <d v="2026-07-23T16:00:00"/>
    <s v="JULY-26-dummy-data.xlsx"/>
    <n v="4"/>
    <n v="0"/>
    <b v="0"/>
    <n v="480"/>
    <n v="425"/>
    <n v="277"/>
    <n v="0"/>
    <n v="0"/>
    <d v="2026-07-23T08:05:00"/>
    <d v="2026-07-23T15:10:00"/>
    <n v="4"/>
    <n v="0"/>
    <m/>
    <n v="1"/>
    <n v="0"/>
    <n v="480"/>
  </r>
  <r>
    <x v="0"/>
    <x v="0"/>
    <s v="ST CAH MAIN THEATRE 8"/>
    <x v="1"/>
    <x v="0"/>
    <x v="1"/>
    <x v="0"/>
    <x v="4"/>
    <n v="0"/>
    <n v="1"/>
    <n v="4"/>
    <s v="St Cah Main Theatre"/>
    <d v="2026-07-25T00:00:00"/>
    <d v="2026-07-25T08:30:00"/>
    <d v="2026-07-25T17:30:00"/>
    <s v="JULY-26-dummy-data.xlsx"/>
    <n v="4"/>
    <n v="0"/>
    <b v="0"/>
    <n v="540"/>
    <n v="507"/>
    <n v="425"/>
    <n v="0"/>
    <n v="0"/>
    <d v="2026-07-25T08:39:00"/>
    <d v="2026-07-25T17:06:00"/>
    <n v="4"/>
    <n v="0"/>
    <m/>
    <n v="1"/>
    <n v="0"/>
    <n v="540"/>
  </r>
  <r>
    <x v="0"/>
    <x v="0"/>
    <s v="ST CAH MAIN THEATRE 8"/>
    <x v="1"/>
    <x v="0"/>
    <x v="1"/>
    <x v="0"/>
    <x v="2"/>
    <n v="0"/>
    <n v="1"/>
    <n v="4"/>
    <s v="St Cah Main Theatre"/>
    <d v="2026-07-27T00:00:00"/>
    <d v="2026-07-27T08:00:00"/>
    <d v="2026-07-27T11:30:00"/>
    <s v="JULY-26-dummy-data.xlsx"/>
    <n v="4"/>
    <n v="0"/>
    <b v="0"/>
    <n v="210"/>
    <n v="175"/>
    <n v="87"/>
    <n v="0"/>
    <n v="0"/>
    <d v="2026-07-27T08:10:00"/>
    <d v="2026-07-27T11:05:00"/>
    <n v="4"/>
    <n v="0"/>
    <m/>
    <n v="1"/>
    <n v="0"/>
    <n v="210"/>
  </r>
  <r>
    <x v="0"/>
    <x v="0"/>
    <s v="ST CAH MAIN THEATRE 8"/>
    <x v="1"/>
    <x v="0"/>
    <x v="1"/>
    <x v="0"/>
    <x v="4"/>
    <n v="0"/>
    <n v="1"/>
    <n v="4"/>
    <s v="St Cah Main Theatre"/>
    <d v="2026-07-28T00:00:00"/>
    <d v="2026-07-28T09:00:00"/>
    <d v="2026-07-28T16:00:00"/>
    <s v="JULY-26-dummy-data.xlsx"/>
    <n v="4"/>
    <n v="0"/>
    <b v="0"/>
    <n v="420"/>
    <n v="395"/>
    <n v="293"/>
    <n v="0"/>
    <n v="0"/>
    <d v="2026-07-28T09:02:00"/>
    <d v="2026-07-28T15:37:00"/>
    <n v="4"/>
    <n v="0"/>
    <m/>
    <n v="1"/>
    <n v="0"/>
    <n v="420"/>
  </r>
  <r>
    <x v="0"/>
    <x v="0"/>
    <s v="ST CAH MAIN THEATRE 8"/>
    <x v="1"/>
    <x v="0"/>
    <x v="1"/>
    <x v="0"/>
    <x v="5"/>
    <n v="0"/>
    <n v="1"/>
    <n v="4"/>
    <s v="St Cah Main Theatre"/>
    <d v="2026-07-31T00:00:00"/>
    <d v="2026-07-31T13:00:00"/>
    <d v="2026-07-31T16:00:00"/>
    <s v="JULY-26-dummy-data.xlsx"/>
    <n v="4"/>
    <n v="0"/>
    <b v="0"/>
    <n v="180"/>
    <n v="158"/>
    <n v="80"/>
    <n v="0"/>
    <n v="0"/>
    <d v="2026-07-31T13:11:00"/>
    <d v="2026-07-31T15:49:00"/>
    <n v="4"/>
    <n v="0"/>
    <m/>
    <n v="1"/>
    <n v="0"/>
    <n v="180"/>
  </r>
  <r>
    <x v="0"/>
    <x v="0"/>
    <s v="ST CAH MATERNITY THEATRE 1"/>
    <x v="1"/>
    <x v="0"/>
    <x v="2"/>
    <x v="0"/>
    <x v="7"/>
    <n v="0"/>
    <n v="1"/>
    <n v="4"/>
    <s v="St Cah Maternity Theatre"/>
    <d v="2026-07-01T00:00:00"/>
    <d v="2026-07-01T09:00:00"/>
    <d v="2026-07-01T17:00:00"/>
    <s v="JULY-26-dummy-data.xlsx"/>
    <n v="4"/>
    <n v="0"/>
    <b v="0"/>
    <n v="480"/>
    <n v="449"/>
    <n v="316"/>
    <n v="0"/>
    <n v="0"/>
    <d v="2026-07-01T09:12:00"/>
    <d v="2026-07-01T16:41:00"/>
    <n v="4"/>
    <n v="0"/>
    <m/>
    <n v="1"/>
    <n v="0"/>
    <n v="480"/>
  </r>
  <r>
    <x v="0"/>
    <x v="0"/>
    <s v="ST CAH MATERNITY THEATRE 1"/>
    <x v="1"/>
    <x v="0"/>
    <x v="2"/>
    <x v="0"/>
    <x v="7"/>
    <n v="0"/>
    <n v="1"/>
    <n v="4"/>
    <s v="St Cah Maternity Theatre"/>
    <d v="2026-07-03T00:00:00"/>
    <d v="2026-07-03T08:00:00"/>
    <d v="2026-07-03T14:00:00"/>
    <s v="JULY-26-dummy-data.xlsx"/>
    <n v="4"/>
    <n v="0"/>
    <b v="0"/>
    <n v="360"/>
    <n v="320"/>
    <n v="238"/>
    <n v="0"/>
    <n v="0"/>
    <d v="2026-07-03T08:12:00"/>
    <d v="2026-07-03T13:32:00"/>
    <n v="4"/>
    <n v="0"/>
    <m/>
    <n v="1"/>
    <n v="0"/>
    <n v="360"/>
  </r>
  <r>
    <x v="0"/>
    <x v="0"/>
    <s v="ST CAH MATERNITY THEATRE 1"/>
    <x v="1"/>
    <x v="0"/>
    <x v="2"/>
    <x v="0"/>
    <x v="7"/>
    <n v="0"/>
    <n v="1"/>
    <n v="4"/>
    <s v="St Cah Maternity Theatre"/>
    <d v="2026-07-09T00:00:00"/>
    <d v="2026-07-09T08:30:00"/>
    <d v="2026-07-09T13:30:00"/>
    <s v="JULY-26-dummy-data.xlsx"/>
    <n v="4"/>
    <n v="0"/>
    <b v="0"/>
    <n v="300"/>
    <n v="273"/>
    <n v="180"/>
    <n v="0"/>
    <n v="0"/>
    <d v="2026-07-09T08:34:00"/>
    <d v="2026-07-09T13:07:00"/>
    <n v="4"/>
    <n v="0"/>
    <m/>
    <n v="1"/>
    <n v="0"/>
    <n v="300"/>
  </r>
  <r>
    <x v="0"/>
    <x v="0"/>
    <s v="ST CAH MATERNITY THEATRE 1"/>
    <x v="1"/>
    <x v="0"/>
    <x v="2"/>
    <x v="0"/>
    <x v="7"/>
    <n v="0"/>
    <n v="1"/>
    <n v="4"/>
    <s v="St Cah Maternity Theatre"/>
    <d v="2026-07-10T00:00:00"/>
    <d v="2026-07-10T08:00:00"/>
    <d v="2026-07-10T14:00:00"/>
    <s v="JULY-26-dummy-data.xlsx"/>
    <n v="4"/>
    <n v="0"/>
    <b v="0"/>
    <n v="360"/>
    <n v="339"/>
    <n v="243"/>
    <n v="0"/>
    <n v="0"/>
    <d v="2026-07-10T08:06:00"/>
    <d v="2026-07-10T13:45:00"/>
    <n v="4"/>
    <n v="0"/>
    <m/>
    <n v="1"/>
    <n v="0"/>
    <n v="360"/>
  </r>
  <r>
    <x v="0"/>
    <x v="0"/>
    <s v="ST CAH MATERNITY THEATRE 1"/>
    <x v="1"/>
    <x v="0"/>
    <x v="2"/>
    <x v="0"/>
    <x v="7"/>
    <n v="0"/>
    <n v="1"/>
    <n v="4"/>
    <s v="St Cah Maternity Theatre"/>
    <d v="2026-07-14T00:00:00"/>
    <d v="2026-07-14T08:00:00"/>
    <d v="2026-07-14T11:00:00"/>
    <s v="JULY-26-dummy-data.xlsx"/>
    <n v="4"/>
    <n v="0"/>
    <b v="0"/>
    <n v="180"/>
    <n v="155"/>
    <n v="75"/>
    <n v="0"/>
    <n v="0"/>
    <d v="2026-07-14T08:02:00"/>
    <d v="2026-07-14T10:37:00"/>
    <n v="4"/>
    <n v="0"/>
    <m/>
    <n v="1"/>
    <n v="0"/>
    <n v="180"/>
  </r>
  <r>
    <x v="0"/>
    <x v="0"/>
    <s v="ST CAH MATERNITY THEATRE 1"/>
    <x v="1"/>
    <x v="0"/>
    <x v="2"/>
    <x v="0"/>
    <x v="7"/>
    <n v="0"/>
    <n v="1"/>
    <n v="4"/>
    <s v="St Cah Maternity Theatre"/>
    <d v="2026-07-15T00:00:00"/>
    <d v="2026-07-15T08:30:00"/>
    <d v="2026-07-15T16:30:00"/>
    <s v="JULY-26-dummy-data.xlsx"/>
    <n v="4"/>
    <n v="0"/>
    <b v="0"/>
    <n v="480"/>
    <n v="446"/>
    <n v="323"/>
    <n v="0"/>
    <n v="0"/>
    <d v="2026-07-15T08:39:00"/>
    <d v="2026-07-15T16:05:00"/>
    <n v="4"/>
    <n v="0"/>
    <m/>
    <n v="1"/>
    <n v="0"/>
    <n v="480"/>
  </r>
  <r>
    <x v="0"/>
    <x v="0"/>
    <s v="ST CAH MATERNITY THEATRE 1"/>
    <x v="1"/>
    <x v="0"/>
    <x v="2"/>
    <x v="0"/>
    <x v="7"/>
    <n v="0"/>
    <n v="1"/>
    <n v="4"/>
    <s v="St Cah Maternity Theatre"/>
    <d v="2026-07-17T00:00:00"/>
    <d v="2026-07-17T08:00:00"/>
    <d v="2026-07-17T11:30:00"/>
    <s v="JULY-26-dummy-data.xlsx"/>
    <n v="4"/>
    <n v="0"/>
    <b v="0"/>
    <n v="210"/>
    <n v="186"/>
    <n v="124"/>
    <n v="0"/>
    <n v="0"/>
    <d v="2026-07-17T08:09:00"/>
    <d v="2026-07-17T11:15:00"/>
    <n v="4"/>
    <n v="0"/>
    <m/>
    <n v="1"/>
    <n v="0"/>
    <n v="210"/>
  </r>
  <r>
    <x v="0"/>
    <x v="0"/>
    <s v="ST CAH MATERNITY THEATRE 1"/>
    <x v="1"/>
    <x v="0"/>
    <x v="2"/>
    <x v="0"/>
    <x v="7"/>
    <n v="0"/>
    <n v="1"/>
    <n v="4"/>
    <s v="St Cah Maternity Theatre"/>
    <d v="2026-07-19T00:00:00"/>
    <d v="2026-07-19T08:00:00"/>
    <d v="2026-07-19T11:30:00"/>
    <s v="JULY-26-dummy-data.xlsx"/>
    <n v="4"/>
    <n v="0"/>
    <b v="0"/>
    <n v="210"/>
    <n v="183"/>
    <n v="118"/>
    <n v="0"/>
    <n v="0"/>
    <d v="2026-07-19T08:03:00"/>
    <d v="2026-07-19T11:06:00"/>
    <n v="4"/>
    <n v="0"/>
    <m/>
    <n v="1"/>
    <n v="0"/>
    <n v="210"/>
  </r>
  <r>
    <x v="0"/>
    <x v="0"/>
    <s v="ST CAH MATERNITY THEATRE 1"/>
    <x v="1"/>
    <x v="0"/>
    <x v="2"/>
    <x v="0"/>
    <x v="7"/>
    <n v="0"/>
    <n v="1"/>
    <n v="4"/>
    <s v="St Cah Maternity Theatre"/>
    <d v="2026-07-21T00:00:00"/>
    <d v="2026-07-21T13:30:00"/>
    <d v="2026-07-21T18:30:00"/>
    <s v="JULY-26-dummy-data.xlsx"/>
    <n v="4"/>
    <n v="0"/>
    <b v="0"/>
    <n v="300"/>
    <n v="276"/>
    <n v="180"/>
    <n v="0"/>
    <n v="0"/>
    <d v="2026-07-21T13:39:00"/>
    <d v="2026-07-21T18:15:00"/>
    <n v="4"/>
    <n v="0"/>
    <m/>
    <n v="1"/>
    <n v="0"/>
    <n v="300"/>
  </r>
  <r>
    <x v="0"/>
    <x v="0"/>
    <s v="ST CAH MATERNITY THEATRE 1"/>
    <x v="1"/>
    <x v="0"/>
    <x v="2"/>
    <x v="0"/>
    <x v="7"/>
    <n v="0"/>
    <n v="1"/>
    <n v="4"/>
    <s v="St Cah Maternity Theatre"/>
    <d v="2026-07-22T00:00:00"/>
    <d v="2026-07-22T13:30:00"/>
    <d v="2026-07-22T16:30:00"/>
    <s v="JULY-26-dummy-data.xlsx"/>
    <n v="4"/>
    <n v="0"/>
    <b v="0"/>
    <n v="180"/>
    <n v="150"/>
    <n v="94"/>
    <n v="0"/>
    <n v="0"/>
    <d v="2026-07-22T13:36:00"/>
    <d v="2026-07-22T16:06:00"/>
    <n v="4"/>
    <n v="0"/>
    <m/>
    <n v="1"/>
    <n v="0"/>
    <n v="180"/>
  </r>
  <r>
    <x v="0"/>
    <x v="0"/>
    <s v="ST CAH MATERNITY THEATRE 1"/>
    <x v="1"/>
    <x v="0"/>
    <x v="2"/>
    <x v="0"/>
    <x v="7"/>
    <n v="0"/>
    <n v="1"/>
    <n v="4"/>
    <s v="St Cah Maternity Theatre"/>
    <d v="2026-07-23T00:00:00"/>
    <d v="2026-07-23T13:00:00"/>
    <d v="2026-07-23T17:30:00"/>
    <s v="JULY-26-dummy-data.xlsx"/>
    <n v="4"/>
    <n v="0"/>
    <b v="0"/>
    <n v="270"/>
    <n v="230"/>
    <n v="165"/>
    <n v="0"/>
    <n v="0"/>
    <d v="2026-07-23T13:10:00"/>
    <d v="2026-07-23T17:00:00"/>
    <n v="4"/>
    <n v="0"/>
    <m/>
    <n v="1"/>
    <n v="0"/>
    <n v="270"/>
  </r>
  <r>
    <x v="0"/>
    <x v="0"/>
    <s v="ST CAH MATERNITY THEATRE 1"/>
    <x v="1"/>
    <x v="0"/>
    <x v="2"/>
    <x v="0"/>
    <x v="7"/>
    <n v="0"/>
    <n v="1"/>
    <n v="4"/>
    <s v="St Cah Maternity Theatre"/>
    <d v="2026-07-24T00:00:00"/>
    <d v="2026-07-24T08:30:00"/>
    <d v="2026-07-24T16:30:00"/>
    <s v="JULY-26-dummy-data.xlsx"/>
    <n v="4"/>
    <n v="0"/>
    <b v="0"/>
    <n v="480"/>
    <n v="433"/>
    <n v="323"/>
    <n v="0"/>
    <n v="0"/>
    <d v="2026-07-24T08:32:00"/>
    <d v="2026-07-24T15:45:00"/>
    <n v="4"/>
    <n v="0"/>
    <m/>
    <n v="1"/>
    <n v="0"/>
    <n v="480"/>
  </r>
  <r>
    <x v="0"/>
    <x v="0"/>
    <s v="ST CAH MATERNITY THEATRE 1"/>
    <x v="1"/>
    <x v="0"/>
    <x v="2"/>
    <x v="0"/>
    <x v="7"/>
    <n v="0"/>
    <n v="1"/>
    <n v="4"/>
    <s v="St Cah Maternity Theatre"/>
    <d v="2026-07-25T00:00:00"/>
    <d v="2026-07-25T08:00:00"/>
    <d v="2026-07-25T16:00:00"/>
    <s v="JULY-26-dummy-data.xlsx"/>
    <n v="4"/>
    <n v="0"/>
    <b v="0"/>
    <n v="480"/>
    <n v="447"/>
    <n v="326"/>
    <n v="0"/>
    <n v="0"/>
    <d v="2026-07-25T08:10:00"/>
    <d v="2026-07-25T15:37:00"/>
    <n v="4"/>
    <n v="0"/>
    <m/>
    <n v="1"/>
    <n v="0"/>
    <n v="480"/>
  </r>
  <r>
    <x v="0"/>
    <x v="0"/>
    <s v="ST CAH MATERNITY THEATRE 1"/>
    <x v="1"/>
    <x v="0"/>
    <x v="2"/>
    <x v="0"/>
    <x v="7"/>
    <n v="0"/>
    <n v="1"/>
    <n v="4"/>
    <s v="St Cah Maternity Theatre"/>
    <d v="2026-07-27T00:00:00"/>
    <d v="2026-07-27T09:00:00"/>
    <d v="2026-07-27T18:00:00"/>
    <s v="JULY-26-dummy-data.xlsx"/>
    <n v="4"/>
    <n v="0"/>
    <b v="0"/>
    <n v="540"/>
    <n v="507"/>
    <n v="415"/>
    <n v="0"/>
    <n v="0"/>
    <d v="2026-07-27T09:12:00"/>
    <d v="2026-07-27T17:39:00"/>
    <n v="4"/>
    <n v="0"/>
    <m/>
    <n v="1"/>
    <n v="0"/>
    <n v="540"/>
  </r>
  <r>
    <x v="0"/>
    <x v="0"/>
    <s v="ST CAH MATERNITY THEATRE 1"/>
    <x v="1"/>
    <x v="0"/>
    <x v="2"/>
    <x v="0"/>
    <x v="7"/>
    <n v="0"/>
    <n v="1"/>
    <n v="4"/>
    <s v="St Cah Maternity Theatre"/>
    <d v="2026-07-28T00:00:00"/>
    <d v="2026-07-28T13:30:00"/>
    <d v="2026-07-28T16:30:00"/>
    <s v="JULY-26-dummy-data.xlsx"/>
    <n v="4"/>
    <n v="0"/>
    <b v="0"/>
    <n v="180"/>
    <n v="164"/>
    <n v="92"/>
    <n v="0"/>
    <n v="0"/>
    <d v="2026-07-28T13:34:00"/>
    <d v="2026-07-28T16:18:00"/>
    <n v="4"/>
    <n v="0"/>
    <m/>
    <n v="1"/>
    <n v="0"/>
    <n v="180"/>
  </r>
  <r>
    <x v="0"/>
    <x v="0"/>
    <s v="ST CAH MATERNITY THEATRE 1"/>
    <x v="1"/>
    <x v="0"/>
    <x v="2"/>
    <x v="0"/>
    <x v="7"/>
    <n v="0"/>
    <n v="1"/>
    <n v="4"/>
    <s v="St Cah Maternity Theatre"/>
    <d v="2026-07-29T00:00:00"/>
    <d v="2026-07-29T13:00:00"/>
    <d v="2026-07-29T17:00:00"/>
    <s v="JULY-26-dummy-data.xlsx"/>
    <n v="4"/>
    <n v="0"/>
    <b v="0"/>
    <n v="240"/>
    <n v="212"/>
    <n v="130"/>
    <n v="0"/>
    <n v="0"/>
    <d v="2026-07-29T13:04:00"/>
    <d v="2026-07-29T16:36:00"/>
    <n v="4"/>
    <n v="0"/>
    <m/>
    <n v="1"/>
    <n v="0"/>
    <n v="240"/>
  </r>
  <r>
    <x v="0"/>
    <x v="0"/>
    <s v="ST CAH MATERNITY THEATRE 1"/>
    <x v="1"/>
    <x v="0"/>
    <x v="2"/>
    <x v="0"/>
    <x v="7"/>
    <n v="0"/>
    <n v="1"/>
    <n v="4"/>
    <s v="St Cah Maternity Theatre"/>
    <d v="2026-07-30T00:00:00"/>
    <d v="2026-07-30T13:00:00"/>
    <d v="2026-07-30T16:30:00"/>
    <s v="JULY-26-dummy-data.xlsx"/>
    <n v="4"/>
    <n v="0"/>
    <b v="0"/>
    <n v="210"/>
    <n v="178"/>
    <n v="79"/>
    <n v="0"/>
    <n v="0"/>
    <d v="2026-07-30T13:10:00"/>
    <d v="2026-07-30T16:08:00"/>
    <n v="4"/>
    <n v="0"/>
    <m/>
    <n v="1"/>
    <n v="0"/>
    <n v="210"/>
  </r>
  <r>
    <x v="0"/>
    <x v="0"/>
    <s v="ST CAH MATERNITY THEATRE 2"/>
    <x v="1"/>
    <x v="0"/>
    <x v="2"/>
    <x v="0"/>
    <x v="7"/>
    <n v="0"/>
    <n v="1"/>
    <n v="4"/>
    <s v="St Cah Maternity Theatre"/>
    <d v="2026-07-01T00:00:00"/>
    <d v="2026-07-01T09:00:00"/>
    <d v="2026-07-01T13:30:00"/>
    <s v="JULY-26-dummy-data.xlsx"/>
    <n v="4"/>
    <n v="0"/>
    <b v="0"/>
    <n v="270"/>
    <n v="233"/>
    <n v="143"/>
    <n v="0"/>
    <n v="0"/>
    <d v="2026-07-01T09:02:00"/>
    <d v="2026-07-01T12:55:00"/>
    <n v="4"/>
    <n v="0"/>
    <m/>
    <n v="1"/>
    <n v="0"/>
    <n v="270"/>
  </r>
  <r>
    <x v="0"/>
    <x v="0"/>
    <s v="ST CAH MATERNITY THEATRE 2"/>
    <x v="1"/>
    <x v="0"/>
    <x v="2"/>
    <x v="0"/>
    <x v="7"/>
    <n v="0"/>
    <n v="1"/>
    <n v="4"/>
    <s v="St Cah Maternity Theatre"/>
    <d v="2026-07-02T00:00:00"/>
    <d v="2026-07-02T08:00:00"/>
    <d v="2026-07-02T11:30:00"/>
    <s v="JULY-26-dummy-data.xlsx"/>
    <n v="4"/>
    <n v="0"/>
    <b v="0"/>
    <n v="210"/>
    <n v="181"/>
    <n v="104"/>
    <n v="0"/>
    <n v="0"/>
    <d v="2026-07-02T08:08:00"/>
    <d v="2026-07-02T11:09:00"/>
    <n v="4"/>
    <n v="0"/>
    <m/>
    <n v="1"/>
    <n v="0"/>
    <n v="210"/>
  </r>
  <r>
    <x v="0"/>
    <x v="0"/>
    <s v="ST CAH MATERNITY THEATRE 2"/>
    <x v="1"/>
    <x v="0"/>
    <x v="2"/>
    <x v="0"/>
    <x v="7"/>
    <n v="0"/>
    <n v="1"/>
    <n v="4"/>
    <s v="St Cah Maternity Theatre"/>
    <d v="2026-07-03T00:00:00"/>
    <d v="2026-07-03T08:30:00"/>
    <d v="2026-07-03T12:30:00"/>
    <s v="JULY-26-dummy-data.xlsx"/>
    <n v="4"/>
    <n v="0"/>
    <b v="0"/>
    <n v="240"/>
    <n v="218"/>
    <n v="136"/>
    <n v="0"/>
    <n v="0"/>
    <d v="2026-07-03T08:35:00"/>
    <d v="2026-07-03T12:13:00"/>
    <n v="4"/>
    <n v="0"/>
    <m/>
    <n v="1"/>
    <n v="0"/>
    <n v="240"/>
  </r>
  <r>
    <x v="0"/>
    <x v="0"/>
    <s v="ST CAH MATERNITY THEATRE 2"/>
    <x v="1"/>
    <x v="0"/>
    <x v="2"/>
    <x v="0"/>
    <x v="7"/>
    <n v="0"/>
    <n v="1"/>
    <n v="4"/>
    <s v="St Cah Maternity Theatre"/>
    <d v="2026-07-05T00:00:00"/>
    <d v="2026-07-05T13:30:00"/>
    <d v="2026-07-05T18:00:00"/>
    <s v="JULY-26-dummy-data.xlsx"/>
    <n v="4"/>
    <n v="0"/>
    <b v="0"/>
    <n v="270"/>
    <n v="245"/>
    <n v="173"/>
    <n v="0"/>
    <n v="0"/>
    <d v="2026-07-05T13:35:00"/>
    <d v="2026-07-05T17:40:00"/>
    <n v="4"/>
    <n v="0"/>
    <m/>
    <n v="1"/>
    <n v="0"/>
    <n v="270"/>
  </r>
  <r>
    <x v="0"/>
    <x v="0"/>
    <s v="ST CAH MATERNITY THEATRE 2"/>
    <x v="1"/>
    <x v="0"/>
    <x v="2"/>
    <x v="0"/>
    <x v="7"/>
    <n v="0"/>
    <n v="1"/>
    <n v="4"/>
    <s v="St Cah Maternity Theatre"/>
    <d v="2026-07-07T00:00:00"/>
    <d v="2026-07-07T08:00:00"/>
    <d v="2026-07-07T12:30:00"/>
    <s v="JULY-26-dummy-data.xlsx"/>
    <n v="4"/>
    <n v="0"/>
    <b v="0"/>
    <n v="270"/>
    <n v="250"/>
    <n v="165"/>
    <n v="0"/>
    <n v="0"/>
    <d v="2026-07-07T08:07:00"/>
    <d v="2026-07-07T12:17:00"/>
    <n v="4"/>
    <n v="0"/>
    <m/>
    <n v="1"/>
    <n v="0"/>
    <n v="270"/>
  </r>
  <r>
    <x v="0"/>
    <x v="0"/>
    <s v="ST CAH MATERNITY THEATRE 2"/>
    <x v="1"/>
    <x v="0"/>
    <x v="2"/>
    <x v="0"/>
    <x v="7"/>
    <n v="0"/>
    <n v="1"/>
    <n v="4"/>
    <s v="St Cah Maternity Theatre"/>
    <d v="2026-07-09T00:00:00"/>
    <d v="2026-07-09T09:00:00"/>
    <d v="2026-07-09T17:00:00"/>
    <s v="JULY-26-dummy-data.xlsx"/>
    <n v="4"/>
    <n v="0"/>
    <b v="0"/>
    <n v="480"/>
    <n v="444"/>
    <n v="312"/>
    <n v="0"/>
    <n v="0"/>
    <d v="2026-07-09T09:07:00"/>
    <d v="2026-07-09T16:31:00"/>
    <n v="4"/>
    <n v="0"/>
    <m/>
    <n v="1"/>
    <n v="0"/>
    <n v="480"/>
  </r>
  <r>
    <x v="0"/>
    <x v="0"/>
    <s v="ST CAH MATERNITY THEATRE 2"/>
    <x v="1"/>
    <x v="0"/>
    <x v="2"/>
    <x v="0"/>
    <x v="7"/>
    <n v="0"/>
    <n v="1"/>
    <n v="4"/>
    <s v="St Cah Maternity Theatre"/>
    <d v="2026-07-11T00:00:00"/>
    <d v="2026-07-11T09:00:00"/>
    <d v="2026-07-11T17:00:00"/>
    <s v="JULY-26-dummy-data.xlsx"/>
    <n v="4"/>
    <n v="0"/>
    <b v="0"/>
    <n v="480"/>
    <n v="440"/>
    <n v="358"/>
    <n v="0"/>
    <n v="0"/>
    <d v="2026-07-11T09:06:00"/>
    <d v="2026-07-11T16:26:00"/>
    <n v="4"/>
    <n v="0"/>
    <m/>
    <n v="1"/>
    <n v="0"/>
    <n v="480"/>
  </r>
  <r>
    <x v="0"/>
    <x v="0"/>
    <s v="ST CAH MATERNITY THEATRE 2"/>
    <x v="1"/>
    <x v="0"/>
    <x v="2"/>
    <x v="0"/>
    <x v="7"/>
    <n v="0"/>
    <n v="1"/>
    <n v="4"/>
    <s v="St Cah Maternity Theatre"/>
    <d v="2026-07-15T00:00:00"/>
    <d v="2026-07-15T09:00:00"/>
    <d v="2026-07-15T17:00:00"/>
    <s v="JULY-26-dummy-data.xlsx"/>
    <n v="4"/>
    <n v="0"/>
    <b v="0"/>
    <n v="480"/>
    <n v="445"/>
    <n v="327"/>
    <n v="0"/>
    <n v="0"/>
    <d v="2026-07-15T09:12:00"/>
    <d v="2026-07-15T16:37:00"/>
    <n v="4"/>
    <n v="0"/>
    <m/>
    <n v="1"/>
    <n v="0"/>
    <n v="480"/>
  </r>
  <r>
    <x v="0"/>
    <x v="0"/>
    <s v="ST CAH MATERNITY THEATRE 2"/>
    <x v="1"/>
    <x v="0"/>
    <x v="2"/>
    <x v="0"/>
    <x v="7"/>
    <n v="0"/>
    <n v="1"/>
    <n v="4"/>
    <s v="St Cah Maternity Theatre"/>
    <d v="2026-07-16T00:00:00"/>
    <d v="2026-07-16T13:30:00"/>
    <d v="2026-07-16T16:30:00"/>
    <s v="JULY-26-dummy-data.xlsx"/>
    <n v="4"/>
    <n v="0"/>
    <b v="0"/>
    <n v="180"/>
    <n v="169"/>
    <n v="78"/>
    <n v="0"/>
    <n v="0"/>
    <d v="2026-07-16T13:32:00"/>
    <d v="2026-07-16T16:21:00"/>
    <n v="4"/>
    <n v="0"/>
    <m/>
    <n v="1"/>
    <n v="0"/>
    <n v="180"/>
  </r>
  <r>
    <x v="0"/>
    <x v="0"/>
    <s v="ST CAH MATERNITY THEATRE 2"/>
    <x v="1"/>
    <x v="0"/>
    <x v="2"/>
    <x v="0"/>
    <x v="7"/>
    <n v="0"/>
    <n v="1"/>
    <n v="4"/>
    <s v="St Cah Maternity Theatre"/>
    <d v="2026-07-18T00:00:00"/>
    <d v="2026-07-18T13:00:00"/>
    <d v="2026-07-18T16:30:00"/>
    <s v="JULY-26-dummy-data.xlsx"/>
    <n v="4"/>
    <n v="0"/>
    <b v="0"/>
    <n v="210"/>
    <n v="188"/>
    <n v="107"/>
    <n v="0"/>
    <n v="0"/>
    <d v="2026-07-18T13:05:00"/>
    <d v="2026-07-18T16:13:00"/>
    <n v="4"/>
    <n v="0"/>
    <m/>
    <n v="1"/>
    <n v="0"/>
    <n v="210"/>
  </r>
  <r>
    <x v="0"/>
    <x v="0"/>
    <s v="ST CAH MATERNITY THEATRE 2"/>
    <x v="1"/>
    <x v="0"/>
    <x v="2"/>
    <x v="0"/>
    <x v="7"/>
    <n v="0"/>
    <n v="1"/>
    <n v="4"/>
    <s v="St Cah Maternity Theatre"/>
    <d v="2026-07-19T00:00:00"/>
    <d v="2026-07-19T09:00:00"/>
    <d v="2026-07-19T13:30:00"/>
    <s v="JULY-26-dummy-data.xlsx"/>
    <n v="4"/>
    <n v="0"/>
    <b v="0"/>
    <n v="270"/>
    <n v="248"/>
    <n v="176"/>
    <n v="0"/>
    <n v="0"/>
    <d v="2026-07-19T09:10:00"/>
    <d v="2026-07-19T13:18:00"/>
    <n v="4"/>
    <n v="0"/>
    <m/>
    <n v="1"/>
    <n v="0"/>
    <n v="270"/>
  </r>
  <r>
    <x v="0"/>
    <x v="0"/>
    <s v="ST CAH MATERNITY THEATRE 2"/>
    <x v="1"/>
    <x v="0"/>
    <x v="2"/>
    <x v="0"/>
    <x v="7"/>
    <n v="0"/>
    <n v="1"/>
    <n v="4"/>
    <s v="St Cah Maternity Theatre"/>
    <d v="2026-07-20T00:00:00"/>
    <d v="2026-07-20T09:00:00"/>
    <d v="2026-07-20T13:00:00"/>
    <s v="JULY-26-dummy-data.xlsx"/>
    <n v="4"/>
    <n v="0"/>
    <b v="0"/>
    <n v="240"/>
    <n v="215"/>
    <n v="135"/>
    <n v="0"/>
    <n v="0"/>
    <d v="2026-07-20T09:06:00"/>
    <d v="2026-07-20T12:41:00"/>
    <n v="4"/>
    <n v="0"/>
    <m/>
    <n v="1"/>
    <n v="0"/>
    <n v="240"/>
  </r>
  <r>
    <x v="0"/>
    <x v="0"/>
    <s v="ST CAH MATERNITY THEATRE 2"/>
    <x v="1"/>
    <x v="0"/>
    <x v="2"/>
    <x v="0"/>
    <x v="7"/>
    <n v="0"/>
    <n v="1"/>
    <n v="4"/>
    <s v="St Cah Maternity Theatre"/>
    <d v="2026-07-21T00:00:00"/>
    <d v="2026-07-21T07:30:00"/>
    <d v="2026-07-21T16:30:00"/>
    <s v="JULY-26-dummy-data.xlsx"/>
    <n v="4"/>
    <n v="0"/>
    <b v="0"/>
    <n v="540"/>
    <n v="492"/>
    <n v="332"/>
    <n v="0"/>
    <n v="0"/>
    <d v="2026-07-21T07:36:00"/>
    <d v="2026-07-21T15:48:00"/>
    <n v="4"/>
    <n v="0"/>
    <m/>
    <n v="1"/>
    <n v="0"/>
    <n v="540"/>
  </r>
  <r>
    <x v="0"/>
    <x v="0"/>
    <s v="ST CAH MATERNITY THEATRE 2"/>
    <x v="1"/>
    <x v="0"/>
    <x v="2"/>
    <x v="0"/>
    <x v="7"/>
    <n v="0"/>
    <n v="1"/>
    <n v="4"/>
    <s v="St Cah Maternity Theatre"/>
    <d v="2026-07-23T00:00:00"/>
    <d v="2026-07-23T13:30:00"/>
    <d v="2026-07-23T17:30:00"/>
    <s v="JULY-26-dummy-data.xlsx"/>
    <n v="4"/>
    <n v="0"/>
    <b v="0"/>
    <n v="240"/>
    <n v="208"/>
    <n v="134"/>
    <n v="0"/>
    <n v="0"/>
    <d v="2026-07-23T13:40:00"/>
    <d v="2026-07-23T17:08:00"/>
    <n v="4"/>
    <n v="0"/>
    <m/>
    <n v="1"/>
    <n v="0"/>
    <n v="240"/>
  </r>
  <r>
    <x v="0"/>
    <x v="0"/>
    <s v="ST CAH MATERNITY THEATRE 2"/>
    <x v="1"/>
    <x v="0"/>
    <x v="2"/>
    <x v="0"/>
    <x v="7"/>
    <n v="0"/>
    <n v="1"/>
    <n v="4"/>
    <s v="St Cah Maternity Theatre"/>
    <d v="2026-07-25T00:00:00"/>
    <d v="2026-07-25T09:00:00"/>
    <d v="2026-07-25T16:00:00"/>
    <s v="JULY-26-dummy-data.xlsx"/>
    <n v="4"/>
    <n v="0"/>
    <b v="0"/>
    <n v="420"/>
    <n v="390"/>
    <n v="251"/>
    <n v="0"/>
    <n v="0"/>
    <d v="2026-07-25T09:10:00"/>
    <d v="2026-07-25T15:40:00"/>
    <n v="4"/>
    <n v="0"/>
    <m/>
    <n v="1"/>
    <n v="0"/>
    <n v="420"/>
  </r>
  <r>
    <x v="0"/>
    <x v="0"/>
    <s v="ST CAH MATERNITY THEATRE 2"/>
    <x v="1"/>
    <x v="0"/>
    <x v="2"/>
    <x v="0"/>
    <x v="7"/>
    <n v="0"/>
    <n v="1"/>
    <n v="4"/>
    <s v="St Cah Maternity Theatre"/>
    <d v="2026-07-26T00:00:00"/>
    <d v="2026-07-26T07:30:00"/>
    <d v="2026-07-26T15:30:00"/>
    <s v="JULY-26-dummy-data.xlsx"/>
    <n v="4"/>
    <n v="0"/>
    <b v="0"/>
    <n v="480"/>
    <n v="448"/>
    <n v="328"/>
    <n v="0"/>
    <n v="0"/>
    <d v="2026-07-26T07:42:00"/>
    <d v="2026-07-26T15:10:00"/>
    <n v="4"/>
    <n v="0"/>
    <m/>
    <n v="1"/>
    <n v="0"/>
    <n v="480"/>
  </r>
  <r>
    <x v="0"/>
    <x v="0"/>
    <s v="ST CAH MATERNITY THEATRE 2"/>
    <x v="1"/>
    <x v="0"/>
    <x v="2"/>
    <x v="0"/>
    <x v="7"/>
    <n v="0"/>
    <n v="1"/>
    <n v="4"/>
    <s v="St Cah Maternity Theatre"/>
    <d v="2026-07-30T00:00:00"/>
    <d v="2026-07-30T08:30:00"/>
    <d v="2026-07-30T16:30:00"/>
    <s v="JULY-26-dummy-data.xlsx"/>
    <n v="4"/>
    <n v="0"/>
    <b v="0"/>
    <n v="480"/>
    <n v="430"/>
    <n v="325"/>
    <n v="0"/>
    <n v="0"/>
    <d v="2026-07-30T08:42:00"/>
    <d v="2026-07-30T15:52:00"/>
    <n v="4"/>
    <n v="0"/>
    <m/>
    <n v="1"/>
    <n v="0"/>
    <n v="480"/>
  </r>
  <r>
    <x v="0"/>
    <x v="0"/>
    <s v="ST CAH MATERNITY THEATRE 2"/>
    <x v="1"/>
    <x v="0"/>
    <x v="2"/>
    <x v="0"/>
    <x v="7"/>
    <n v="0"/>
    <n v="1"/>
    <n v="4"/>
    <s v="St Cah Maternity Theatre"/>
    <d v="2026-07-31T00:00:00"/>
    <d v="2026-07-31T08:00:00"/>
    <d v="2026-07-31T12:00:00"/>
    <s v="JULY-26-dummy-data.xlsx"/>
    <n v="4"/>
    <n v="0"/>
    <b v="0"/>
    <n v="240"/>
    <n v="212"/>
    <n v="140"/>
    <n v="0"/>
    <n v="0"/>
    <d v="2026-07-31T08:09:00"/>
    <d v="2026-07-31T11:41:00"/>
    <n v="4"/>
    <n v="0"/>
    <m/>
    <n v="1"/>
    <n v="0"/>
    <n v="240"/>
  </r>
  <r>
    <x v="0"/>
    <x v="0"/>
    <s v="CAH DPU 1"/>
    <x v="2"/>
    <x v="0"/>
    <x v="0"/>
    <x v="0"/>
    <x v="1"/>
    <n v="0"/>
    <n v="1"/>
    <n v="4"/>
    <s v="St Cah Day Procedure Unit"/>
    <d v="2026-08-02T00:00:00"/>
    <d v="2026-08-02T08:30:00"/>
    <d v="2026-08-02T17:30:00"/>
    <s v="AUGUST-26-dummy-data.xlsx"/>
    <n v="4"/>
    <n v="0"/>
    <b v="0"/>
    <n v="540"/>
    <n v="511"/>
    <n v="405"/>
    <n v="0"/>
    <n v="0"/>
    <d v="2026-08-02T08:40:00"/>
    <d v="2026-08-02T17:11:00"/>
    <n v="4"/>
    <n v="0"/>
    <m/>
    <n v="1"/>
    <n v="0"/>
    <n v="540"/>
  </r>
  <r>
    <x v="0"/>
    <x v="0"/>
    <s v="CAH DPU 1"/>
    <x v="2"/>
    <x v="0"/>
    <x v="0"/>
    <x v="0"/>
    <x v="4"/>
    <n v="0"/>
    <n v="1"/>
    <n v="4"/>
    <s v="St Cah Day Procedure Unit"/>
    <d v="2026-08-04T00:00:00"/>
    <d v="2026-08-04T07:30:00"/>
    <d v="2026-08-04T16:30:00"/>
    <s v="AUGUST-26-dummy-data.xlsx"/>
    <n v="4"/>
    <n v="0"/>
    <b v="0"/>
    <n v="540"/>
    <n v="487"/>
    <n v="391"/>
    <n v="0"/>
    <n v="0"/>
    <d v="2026-08-04T07:37:00"/>
    <d v="2026-08-04T15:44:00"/>
    <n v="4"/>
    <n v="0"/>
    <m/>
    <n v="1"/>
    <n v="0"/>
    <n v="540"/>
  </r>
  <r>
    <x v="0"/>
    <x v="0"/>
    <s v="CAH DPU 1"/>
    <x v="2"/>
    <x v="0"/>
    <x v="0"/>
    <x v="0"/>
    <x v="0"/>
    <n v="0"/>
    <n v="1"/>
    <n v="4"/>
    <s v="St Cah Day Procedure Unit"/>
    <d v="2026-08-05T00:00:00"/>
    <d v="2026-08-05T08:30:00"/>
    <d v="2026-08-05T12:00:00"/>
    <s v="AUGUST-26-dummy-data.xlsx"/>
    <n v="4"/>
    <n v="0"/>
    <b v="0"/>
    <n v="210"/>
    <n v="178"/>
    <n v="102"/>
    <n v="0"/>
    <n v="0"/>
    <d v="2026-08-05T08:41:00"/>
    <d v="2026-08-05T11:39:00"/>
    <n v="4"/>
    <n v="0"/>
    <m/>
    <n v="1"/>
    <n v="0"/>
    <n v="210"/>
  </r>
  <r>
    <x v="0"/>
    <x v="0"/>
    <s v="CAH DPU 1"/>
    <x v="2"/>
    <x v="0"/>
    <x v="0"/>
    <x v="0"/>
    <x v="2"/>
    <n v="0"/>
    <n v="1"/>
    <n v="4"/>
    <s v="St Cah Day Procedure Unit"/>
    <d v="2026-08-06T00:00:00"/>
    <d v="2026-08-06T13:30:00"/>
    <d v="2026-08-06T18:30:00"/>
    <s v="AUGUST-26-dummy-data.xlsx"/>
    <n v="4"/>
    <n v="0"/>
    <b v="0"/>
    <n v="300"/>
    <n v="259"/>
    <n v="158"/>
    <n v="0"/>
    <n v="0"/>
    <d v="2026-08-06T13:42:00"/>
    <d v="2026-08-06T18:01:00"/>
    <n v="4"/>
    <n v="0"/>
    <m/>
    <n v="1"/>
    <n v="0"/>
    <n v="300"/>
  </r>
  <r>
    <x v="0"/>
    <x v="0"/>
    <s v="CAH DPU 1"/>
    <x v="2"/>
    <x v="0"/>
    <x v="0"/>
    <x v="0"/>
    <x v="0"/>
    <n v="0"/>
    <n v="1"/>
    <n v="4"/>
    <s v="St Cah Day Procedure Unit"/>
    <d v="2026-08-08T00:00:00"/>
    <d v="2026-08-08T09:00:00"/>
    <d v="2026-08-08T13:30:00"/>
    <s v="AUGUST-26-dummy-data.xlsx"/>
    <n v="4"/>
    <n v="0"/>
    <b v="0"/>
    <n v="270"/>
    <n v="242"/>
    <n v="141"/>
    <n v="0"/>
    <n v="0"/>
    <d v="2026-08-08T09:08:00"/>
    <d v="2026-08-08T13:10:00"/>
    <n v="4"/>
    <n v="0"/>
    <m/>
    <n v="1"/>
    <n v="0"/>
    <n v="270"/>
  </r>
  <r>
    <x v="0"/>
    <x v="0"/>
    <s v="CAH DPU 1"/>
    <x v="2"/>
    <x v="0"/>
    <x v="0"/>
    <x v="0"/>
    <x v="0"/>
    <n v="0"/>
    <n v="1"/>
    <n v="4"/>
    <s v="St Cah Day Procedure Unit"/>
    <d v="2026-08-10T00:00:00"/>
    <d v="2026-08-10T08:30:00"/>
    <d v="2026-08-10T14:30:00"/>
    <s v="AUGUST-26-dummy-data.xlsx"/>
    <n v="4"/>
    <n v="0"/>
    <b v="0"/>
    <n v="360"/>
    <n v="340"/>
    <n v="214"/>
    <n v="0"/>
    <n v="0"/>
    <d v="2026-08-10T08:33:00"/>
    <d v="2026-08-10T14:13:00"/>
    <n v="4"/>
    <n v="0"/>
    <m/>
    <n v="1"/>
    <n v="0"/>
    <n v="360"/>
  </r>
  <r>
    <x v="0"/>
    <x v="0"/>
    <s v="CAH DPU 1"/>
    <x v="2"/>
    <x v="0"/>
    <x v="0"/>
    <x v="0"/>
    <x v="4"/>
    <n v="0"/>
    <n v="1"/>
    <n v="4"/>
    <s v="St Cah Day Procedure Unit"/>
    <d v="2026-08-11T00:00:00"/>
    <d v="2026-08-11T08:00:00"/>
    <d v="2026-08-11T16:00:00"/>
    <s v="AUGUST-26-dummy-data.xlsx"/>
    <n v="4"/>
    <n v="0"/>
    <b v="0"/>
    <n v="480"/>
    <n v="440"/>
    <n v="314"/>
    <n v="0"/>
    <n v="0"/>
    <d v="2026-08-11T08:10:00"/>
    <d v="2026-08-11T15:30:00"/>
    <n v="4"/>
    <n v="0"/>
    <m/>
    <n v="1"/>
    <n v="0"/>
    <n v="480"/>
  </r>
  <r>
    <x v="0"/>
    <x v="0"/>
    <s v="CAH DPU 1"/>
    <x v="2"/>
    <x v="0"/>
    <x v="0"/>
    <x v="0"/>
    <x v="3"/>
    <n v="0"/>
    <n v="1"/>
    <n v="4"/>
    <s v="St Cah Day Procedure Unit"/>
    <d v="2026-08-12T00:00:00"/>
    <d v="2026-08-12T08:00:00"/>
    <d v="2026-08-12T13:00:00"/>
    <s v="AUGUST-26-dummy-data.xlsx"/>
    <n v="4"/>
    <n v="0"/>
    <b v="0"/>
    <n v="300"/>
    <n v="278"/>
    <n v="192"/>
    <n v="0"/>
    <n v="0"/>
    <d v="2026-08-12T08:05:00"/>
    <d v="2026-08-12T12:43:00"/>
    <n v="4"/>
    <n v="0"/>
    <m/>
    <n v="1"/>
    <n v="0"/>
    <n v="300"/>
  </r>
  <r>
    <x v="0"/>
    <x v="0"/>
    <s v="CAH DPU 1"/>
    <x v="2"/>
    <x v="0"/>
    <x v="0"/>
    <x v="0"/>
    <x v="4"/>
    <n v="0"/>
    <n v="1"/>
    <n v="4"/>
    <s v="St Cah Day Procedure Unit"/>
    <d v="2026-08-13T00:00:00"/>
    <d v="2026-08-13T07:30:00"/>
    <d v="2026-08-13T13:30:00"/>
    <s v="AUGUST-26-dummy-data.xlsx"/>
    <n v="4"/>
    <n v="0"/>
    <b v="0"/>
    <n v="360"/>
    <n v="325"/>
    <n v="228"/>
    <n v="0"/>
    <n v="0"/>
    <d v="2026-08-13T07:41:00"/>
    <d v="2026-08-13T13:06:00"/>
    <n v="4"/>
    <n v="0"/>
    <m/>
    <n v="1"/>
    <n v="0"/>
    <n v="360"/>
  </r>
  <r>
    <x v="0"/>
    <x v="0"/>
    <s v="CAH DPU 1"/>
    <x v="2"/>
    <x v="0"/>
    <x v="0"/>
    <x v="0"/>
    <x v="0"/>
    <n v="0"/>
    <n v="1"/>
    <n v="4"/>
    <s v="St Cah Day Procedure Unit"/>
    <d v="2026-08-14T00:00:00"/>
    <d v="2026-08-14T08:30:00"/>
    <d v="2026-08-14T12:30:00"/>
    <s v="AUGUST-26-dummy-data.xlsx"/>
    <n v="4"/>
    <n v="0"/>
    <b v="0"/>
    <n v="240"/>
    <n v="225"/>
    <n v="149"/>
    <n v="0"/>
    <n v="0"/>
    <d v="2026-08-14T08:37:00"/>
    <d v="2026-08-14T12:22:00"/>
    <n v="4"/>
    <n v="0"/>
    <m/>
    <n v="1"/>
    <n v="0"/>
    <n v="240"/>
  </r>
  <r>
    <x v="0"/>
    <x v="0"/>
    <s v="CAH DPU 1"/>
    <x v="2"/>
    <x v="0"/>
    <x v="0"/>
    <x v="0"/>
    <x v="4"/>
    <n v="0"/>
    <n v="1"/>
    <n v="4"/>
    <s v="St Cah Day Procedure Unit"/>
    <d v="2026-08-16T00:00:00"/>
    <d v="2026-08-16T13:30:00"/>
    <d v="2026-08-16T17:30:00"/>
    <s v="AUGUST-26-dummy-data.xlsx"/>
    <n v="4"/>
    <n v="0"/>
    <b v="0"/>
    <n v="240"/>
    <n v="214"/>
    <n v="136"/>
    <n v="0"/>
    <n v="0"/>
    <d v="2026-08-16T13:36:00"/>
    <d v="2026-08-16T17:10:00"/>
    <n v="4"/>
    <n v="0"/>
    <m/>
    <n v="1"/>
    <n v="0"/>
    <n v="240"/>
  </r>
  <r>
    <x v="0"/>
    <x v="0"/>
    <s v="CAH DPU 1"/>
    <x v="2"/>
    <x v="0"/>
    <x v="0"/>
    <x v="0"/>
    <x v="4"/>
    <n v="0"/>
    <n v="1"/>
    <n v="4"/>
    <s v="St Cah Day Procedure Unit"/>
    <d v="2026-08-19T00:00:00"/>
    <d v="2026-08-19T08:00:00"/>
    <d v="2026-08-19T16:00:00"/>
    <s v="AUGUST-26-dummy-data.xlsx"/>
    <n v="4"/>
    <n v="0"/>
    <b v="0"/>
    <n v="480"/>
    <n v="445"/>
    <n v="305"/>
    <n v="0"/>
    <n v="0"/>
    <d v="2026-08-19T08:06:00"/>
    <d v="2026-08-19T15:31:00"/>
    <n v="4"/>
    <n v="0"/>
    <m/>
    <n v="1"/>
    <n v="0"/>
    <n v="480"/>
  </r>
  <r>
    <x v="0"/>
    <x v="0"/>
    <s v="CAH DPU 1"/>
    <x v="2"/>
    <x v="0"/>
    <x v="0"/>
    <x v="0"/>
    <x v="2"/>
    <n v="0"/>
    <n v="1"/>
    <n v="4"/>
    <s v="St Cah Day Procedure Unit"/>
    <d v="2026-08-20T00:00:00"/>
    <d v="2026-08-20T07:30:00"/>
    <d v="2026-08-20T16:30:00"/>
    <s v="AUGUST-26-dummy-data.xlsx"/>
    <n v="4"/>
    <n v="0"/>
    <b v="0"/>
    <n v="540"/>
    <n v="491"/>
    <n v="367"/>
    <n v="0"/>
    <n v="0"/>
    <d v="2026-08-20T07:42:00"/>
    <d v="2026-08-20T15:53:00"/>
    <n v="4"/>
    <n v="0"/>
    <m/>
    <n v="1"/>
    <n v="0"/>
    <n v="540"/>
  </r>
  <r>
    <x v="0"/>
    <x v="0"/>
    <s v="CAH DPU 1"/>
    <x v="2"/>
    <x v="0"/>
    <x v="0"/>
    <x v="0"/>
    <x v="2"/>
    <n v="0"/>
    <n v="1"/>
    <n v="4"/>
    <s v="St Cah Day Procedure Unit"/>
    <d v="2026-08-22T00:00:00"/>
    <d v="2026-08-22T07:30:00"/>
    <d v="2026-08-22T15:30:00"/>
    <s v="AUGUST-26-dummy-data.xlsx"/>
    <n v="4"/>
    <n v="0"/>
    <b v="0"/>
    <n v="480"/>
    <n v="430"/>
    <n v="351"/>
    <n v="0"/>
    <n v="0"/>
    <d v="2026-08-22T07:35:00"/>
    <d v="2026-08-22T14:45:00"/>
    <n v="4"/>
    <n v="0"/>
    <m/>
    <n v="1"/>
    <n v="0"/>
    <n v="480"/>
  </r>
  <r>
    <x v="0"/>
    <x v="0"/>
    <s v="CAH DPU 1"/>
    <x v="2"/>
    <x v="0"/>
    <x v="0"/>
    <x v="0"/>
    <x v="1"/>
    <n v="0"/>
    <n v="1"/>
    <n v="4"/>
    <s v="St Cah Day Procedure Unit"/>
    <d v="2026-08-23T00:00:00"/>
    <d v="2026-08-23T08:30:00"/>
    <d v="2026-08-23T13:00:00"/>
    <s v="AUGUST-26-dummy-data.xlsx"/>
    <n v="4"/>
    <n v="0"/>
    <b v="0"/>
    <n v="270"/>
    <n v="241"/>
    <n v="145"/>
    <n v="0"/>
    <n v="0"/>
    <d v="2026-08-23T08:33:00"/>
    <d v="2026-08-23T12:34:00"/>
    <n v="4"/>
    <n v="0"/>
    <m/>
    <n v="1"/>
    <n v="0"/>
    <n v="270"/>
  </r>
  <r>
    <x v="0"/>
    <x v="0"/>
    <s v="CAH DPU 1"/>
    <x v="2"/>
    <x v="0"/>
    <x v="0"/>
    <x v="0"/>
    <x v="0"/>
    <n v="0"/>
    <n v="1"/>
    <n v="4"/>
    <s v="St Cah Day Procedure Unit"/>
    <d v="2026-08-26T00:00:00"/>
    <d v="2026-08-26T13:30:00"/>
    <d v="2026-08-26T17:30:00"/>
    <s v="AUGUST-26-dummy-data.xlsx"/>
    <n v="4"/>
    <n v="0"/>
    <b v="0"/>
    <n v="240"/>
    <n v="217"/>
    <n v="129"/>
    <n v="0"/>
    <n v="0"/>
    <d v="2026-08-26T13:40:00"/>
    <d v="2026-08-26T17:17:00"/>
    <n v="4"/>
    <n v="0"/>
    <m/>
    <n v="1"/>
    <n v="0"/>
    <n v="240"/>
  </r>
  <r>
    <x v="0"/>
    <x v="0"/>
    <s v="CAH DPU 1"/>
    <x v="2"/>
    <x v="0"/>
    <x v="0"/>
    <x v="0"/>
    <x v="4"/>
    <n v="0"/>
    <n v="1"/>
    <n v="4"/>
    <s v="St Cah Day Procedure Unit"/>
    <d v="2026-08-28T00:00:00"/>
    <d v="2026-08-28T08:30:00"/>
    <d v="2026-08-28T13:00:00"/>
    <s v="AUGUST-26-dummy-data.xlsx"/>
    <n v="4"/>
    <n v="0"/>
    <b v="0"/>
    <n v="270"/>
    <n v="232"/>
    <n v="152"/>
    <n v="0"/>
    <n v="0"/>
    <d v="2026-08-28T08:40:00"/>
    <d v="2026-08-28T12:32:00"/>
    <n v="4"/>
    <n v="0"/>
    <m/>
    <n v="1"/>
    <n v="0"/>
    <n v="270"/>
  </r>
  <r>
    <x v="0"/>
    <x v="0"/>
    <s v="CAH DPU 1"/>
    <x v="2"/>
    <x v="0"/>
    <x v="0"/>
    <x v="0"/>
    <x v="1"/>
    <n v="0"/>
    <n v="1"/>
    <n v="4"/>
    <s v="St Cah Day Procedure Unit"/>
    <d v="2026-08-30T00:00:00"/>
    <d v="2026-08-30T13:30:00"/>
    <d v="2026-08-30T18:00:00"/>
    <s v="AUGUST-26-dummy-data.xlsx"/>
    <n v="4"/>
    <n v="0"/>
    <b v="0"/>
    <n v="270"/>
    <n v="248"/>
    <n v="147"/>
    <n v="0"/>
    <n v="0"/>
    <d v="2026-08-30T13:34:00"/>
    <d v="2026-08-30T17:42:00"/>
    <n v="4"/>
    <n v="0"/>
    <m/>
    <n v="1"/>
    <n v="0"/>
    <n v="270"/>
  </r>
  <r>
    <x v="0"/>
    <x v="0"/>
    <s v="ST CAH MAIN THEATRE 1"/>
    <x v="2"/>
    <x v="0"/>
    <x v="1"/>
    <x v="0"/>
    <x v="9"/>
    <n v="0"/>
    <n v="1"/>
    <n v="2"/>
    <s v="St Cah Main Theatre"/>
    <d v="2026-08-01T00:00:00"/>
    <d v="2026-08-01T00:00:00"/>
    <d v="2026-08-02T00:00:00"/>
    <s v="AUGUST-26-dummy-data.xlsx"/>
    <n v="2"/>
    <n v="0"/>
    <b v="0"/>
    <n v="1440"/>
    <n v="358"/>
    <n v="95"/>
    <n v="0"/>
    <n v="0"/>
    <d v="2026-08-01T09:31:00"/>
    <d v="2026-08-01T15:29:00"/>
    <n v="2"/>
    <n v="0"/>
    <m/>
    <n v="1"/>
    <n v="0"/>
    <n v="1440"/>
  </r>
  <r>
    <x v="0"/>
    <x v="0"/>
    <s v="ST CAH MAIN THEATRE 1"/>
    <x v="2"/>
    <x v="0"/>
    <x v="1"/>
    <x v="0"/>
    <x v="6"/>
    <n v="0"/>
    <n v="1"/>
    <n v="4"/>
    <s v="St Cah Main Theatre"/>
    <d v="2026-08-03T00:00:00"/>
    <d v="2026-08-03T07:30:00"/>
    <d v="2026-08-03T15:30:00"/>
    <s v="AUGUST-26-dummy-data.xlsx"/>
    <n v="4"/>
    <n v="0"/>
    <b v="0"/>
    <n v="480"/>
    <n v="460"/>
    <n v="348"/>
    <n v="0"/>
    <n v="0"/>
    <d v="2026-08-03T07:34:00"/>
    <d v="2026-08-03T15:14:00"/>
    <n v="4"/>
    <n v="0"/>
    <m/>
    <n v="1"/>
    <n v="0"/>
    <n v="480"/>
  </r>
  <r>
    <x v="0"/>
    <x v="0"/>
    <s v="ST CAH MAIN THEATRE 1"/>
    <x v="2"/>
    <x v="0"/>
    <x v="1"/>
    <x v="0"/>
    <x v="3"/>
    <n v="0"/>
    <n v="1"/>
    <n v="4"/>
    <s v="St Cah Main Theatre"/>
    <d v="2026-08-05T00:00:00"/>
    <d v="2026-08-05T08:00:00"/>
    <d v="2026-08-05T16:00:00"/>
    <s v="AUGUST-26-dummy-data.xlsx"/>
    <n v="4"/>
    <n v="0"/>
    <b v="0"/>
    <n v="480"/>
    <n v="425"/>
    <n v="315"/>
    <n v="0"/>
    <n v="0"/>
    <d v="2026-08-05T08:12:00"/>
    <d v="2026-08-05T15:17:00"/>
    <n v="4"/>
    <n v="0"/>
    <m/>
    <n v="1"/>
    <n v="0"/>
    <n v="480"/>
  </r>
  <r>
    <x v="0"/>
    <x v="0"/>
    <s v="ST CAH MAIN THEATRE 1"/>
    <x v="2"/>
    <x v="0"/>
    <x v="1"/>
    <x v="0"/>
    <x v="2"/>
    <n v="0"/>
    <n v="1"/>
    <n v="4"/>
    <s v="St Cah Main Theatre"/>
    <d v="2026-08-06T00:00:00"/>
    <d v="2026-08-06T09:00:00"/>
    <d v="2026-08-06T18:00:00"/>
    <s v="AUGUST-26-dummy-data.xlsx"/>
    <n v="4"/>
    <n v="0"/>
    <b v="0"/>
    <n v="540"/>
    <n v="486"/>
    <n v="356"/>
    <n v="0"/>
    <n v="0"/>
    <d v="2026-08-06T09:05:00"/>
    <d v="2026-08-06T17:11:00"/>
    <n v="4"/>
    <n v="0"/>
    <m/>
    <n v="1"/>
    <n v="0"/>
    <n v="540"/>
  </r>
  <r>
    <x v="0"/>
    <x v="0"/>
    <s v="ST CAH MAIN THEATRE 1"/>
    <x v="2"/>
    <x v="0"/>
    <x v="1"/>
    <x v="0"/>
    <x v="2"/>
    <n v="0"/>
    <n v="1"/>
    <n v="4"/>
    <s v="St Cah Main Theatre"/>
    <d v="2026-08-07T00:00:00"/>
    <d v="2026-08-07T09:00:00"/>
    <d v="2026-08-07T17:00:00"/>
    <s v="AUGUST-26-dummy-data.xlsx"/>
    <n v="4"/>
    <n v="0"/>
    <b v="0"/>
    <n v="480"/>
    <n v="443"/>
    <n v="322"/>
    <n v="0"/>
    <n v="0"/>
    <d v="2026-08-07T09:10:00"/>
    <d v="2026-08-07T16:33:00"/>
    <n v="4"/>
    <n v="0"/>
    <m/>
    <n v="1"/>
    <n v="0"/>
    <n v="480"/>
  </r>
  <r>
    <x v="0"/>
    <x v="0"/>
    <s v="ST CAH MAIN THEATRE 1"/>
    <x v="2"/>
    <x v="0"/>
    <x v="1"/>
    <x v="0"/>
    <x v="0"/>
    <n v="0"/>
    <n v="1"/>
    <n v="4"/>
    <s v="St Cah Main Theatre"/>
    <d v="2026-08-08T00:00:00"/>
    <d v="2026-08-08T08:00:00"/>
    <d v="2026-08-08T12:00:00"/>
    <s v="AUGUST-26-dummy-data.xlsx"/>
    <n v="4"/>
    <n v="0"/>
    <b v="0"/>
    <n v="240"/>
    <n v="215"/>
    <n v="149"/>
    <n v="0"/>
    <n v="0"/>
    <d v="2026-08-08T08:03:00"/>
    <d v="2026-08-08T11:38:00"/>
    <n v="4"/>
    <n v="0"/>
    <m/>
    <n v="1"/>
    <n v="0"/>
    <n v="240"/>
  </r>
  <r>
    <x v="0"/>
    <x v="0"/>
    <s v="ST CAH MAIN THEATRE 1"/>
    <x v="2"/>
    <x v="0"/>
    <x v="1"/>
    <x v="0"/>
    <x v="6"/>
    <n v="0"/>
    <n v="1"/>
    <n v="4"/>
    <s v="St Cah Main Theatre"/>
    <d v="2026-08-09T00:00:00"/>
    <d v="2026-08-09T08:30:00"/>
    <d v="2026-08-09T16:30:00"/>
    <s v="AUGUST-26-dummy-data.xlsx"/>
    <n v="4"/>
    <n v="0"/>
    <b v="0"/>
    <n v="480"/>
    <n v="447"/>
    <n v="314"/>
    <n v="0"/>
    <n v="0"/>
    <d v="2026-08-09T08:36:00"/>
    <d v="2026-08-09T16:03:00"/>
    <n v="4"/>
    <n v="0"/>
    <m/>
    <n v="1"/>
    <n v="0"/>
    <n v="480"/>
  </r>
  <r>
    <x v="0"/>
    <x v="0"/>
    <s v="ST CAH MAIN THEATRE 1"/>
    <x v="2"/>
    <x v="0"/>
    <x v="1"/>
    <x v="0"/>
    <x v="0"/>
    <n v="0"/>
    <n v="1"/>
    <n v="4"/>
    <s v="St Cah Main Theatre"/>
    <d v="2026-08-10T00:00:00"/>
    <d v="2026-08-10T13:30:00"/>
    <d v="2026-08-10T18:00:00"/>
    <s v="AUGUST-26-dummy-data.xlsx"/>
    <n v="4"/>
    <n v="0"/>
    <b v="0"/>
    <n v="270"/>
    <n v="241"/>
    <n v="152"/>
    <n v="0"/>
    <n v="0"/>
    <d v="2026-08-10T13:37:00"/>
    <d v="2026-08-10T17:38:00"/>
    <n v="4"/>
    <n v="0"/>
    <m/>
    <n v="1"/>
    <n v="0"/>
    <n v="270"/>
  </r>
  <r>
    <x v="0"/>
    <x v="0"/>
    <s v="ST CAH MAIN THEATRE 1"/>
    <x v="2"/>
    <x v="0"/>
    <x v="1"/>
    <x v="0"/>
    <x v="6"/>
    <n v="0"/>
    <n v="1"/>
    <n v="4"/>
    <s v="St Cah Main Theatre"/>
    <d v="2026-08-11T00:00:00"/>
    <d v="2026-08-11T08:00:00"/>
    <d v="2026-08-11T16:00:00"/>
    <s v="AUGUST-26-dummy-data.xlsx"/>
    <n v="4"/>
    <n v="0"/>
    <b v="0"/>
    <n v="480"/>
    <n v="426"/>
    <n v="300"/>
    <n v="0"/>
    <n v="0"/>
    <d v="2026-08-11T08:12:00"/>
    <d v="2026-08-11T15:18:00"/>
    <n v="4"/>
    <n v="0"/>
    <m/>
    <n v="1"/>
    <n v="0"/>
    <n v="480"/>
  </r>
  <r>
    <x v="0"/>
    <x v="0"/>
    <s v="ST CAH MAIN THEATRE 1"/>
    <x v="2"/>
    <x v="0"/>
    <x v="1"/>
    <x v="0"/>
    <x v="2"/>
    <n v="0"/>
    <n v="1"/>
    <n v="4"/>
    <s v="St Cah Main Theatre"/>
    <d v="2026-08-12T00:00:00"/>
    <d v="2026-08-12T08:30:00"/>
    <d v="2026-08-12T12:00:00"/>
    <s v="AUGUST-26-dummy-data.xlsx"/>
    <n v="4"/>
    <n v="0"/>
    <b v="0"/>
    <n v="210"/>
    <n v="172"/>
    <n v="117"/>
    <n v="0"/>
    <n v="0"/>
    <d v="2026-08-12T08:37:00"/>
    <d v="2026-08-12T11:29:00"/>
    <n v="4"/>
    <n v="0"/>
    <m/>
    <n v="1"/>
    <n v="0"/>
    <n v="210"/>
  </r>
  <r>
    <x v="0"/>
    <x v="0"/>
    <s v="ST CAH MAIN THEATRE 1"/>
    <x v="2"/>
    <x v="0"/>
    <x v="1"/>
    <x v="0"/>
    <x v="0"/>
    <n v="0"/>
    <n v="1"/>
    <n v="4"/>
    <s v="St Cah Main Theatre"/>
    <d v="2026-08-15T00:00:00"/>
    <d v="2026-08-15T08:30:00"/>
    <d v="2026-08-15T16:30:00"/>
    <s v="AUGUST-26-dummy-data.xlsx"/>
    <n v="4"/>
    <n v="0"/>
    <b v="0"/>
    <n v="480"/>
    <n v="438"/>
    <n v="322"/>
    <n v="0"/>
    <n v="0"/>
    <d v="2026-08-15T08:39:00"/>
    <d v="2026-08-15T15:57:00"/>
    <n v="4"/>
    <n v="0"/>
    <m/>
    <n v="1"/>
    <n v="0"/>
    <n v="480"/>
  </r>
  <r>
    <x v="0"/>
    <x v="0"/>
    <s v="ST CAH MAIN THEATRE 1"/>
    <x v="2"/>
    <x v="0"/>
    <x v="1"/>
    <x v="0"/>
    <x v="6"/>
    <n v="0"/>
    <n v="1"/>
    <n v="4"/>
    <s v="St Cah Main Theatre"/>
    <d v="2026-08-16T00:00:00"/>
    <d v="2026-08-16T13:00:00"/>
    <d v="2026-08-16T17:30:00"/>
    <s v="AUGUST-26-dummy-data.xlsx"/>
    <n v="4"/>
    <n v="0"/>
    <b v="0"/>
    <n v="270"/>
    <n v="237"/>
    <n v="151"/>
    <n v="0"/>
    <n v="0"/>
    <d v="2026-08-16T13:05:00"/>
    <d v="2026-08-16T17:02:00"/>
    <n v="4"/>
    <n v="0"/>
    <m/>
    <n v="1"/>
    <n v="0"/>
    <n v="270"/>
  </r>
  <r>
    <x v="0"/>
    <x v="0"/>
    <s v="ST CAH MAIN THEATRE 1"/>
    <x v="2"/>
    <x v="0"/>
    <x v="1"/>
    <x v="0"/>
    <x v="4"/>
    <n v="0"/>
    <n v="1"/>
    <n v="4"/>
    <s v="St Cah Main Theatre"/>
    <d v="2026-08-18T00:00:00"/>
    <d v="2026-08-18T08:30:00"/>
    <d v="2026-08-18T16:30:00"/>
    <s v="AUGUST-26-dummy-data.xlsx"/>
    <n v="4"/>
    <n v="0"/>
    <b v="0"/>
    <n v="480"/>
    <n v="429"/>
    <n v="312"/>
    <n v="0"/>
    <n v="0"/>
    <d v="2026-08-18T08:38:00"/>
    <d v="2026-08-18T15:47:00"/>
    <n v="4"/>
    <n v="0"/>
    <m/>
    <n v="1"/>
    <n v="0"/>
    <n v="480"/>
  </r>
  <r>
    <x v="0"/>
    <x v="0"/>
    <s v="ST CAH MAIN THEATRE 1"/>
    <x v="2"/>
    <x v="0"/>
    <x v="1"/>
    <x v="0"/>
    <x v="0"/>
    <n v="0"/>
    <n v="1"/>
    <n v="4"/>
    <s v="St Cah Main Theatre"/>
    <d v="2026-08-19T00:00:00"/>
    <d v="2026-08-19T09:00:00"/>
    <d v="2026-08-19T17:00:00"/>
    <s v="AUGUST-26-dummy-data.xlsx"/>
    <n v="4"/>
    <n v="0"/>
    <b v="0"/>
    <n v="480"/>
    <n v="436"/>
    <n v="333"/>
    <n v="0"/>
    <n v="0"/>
    <d v="2026-08-19T09:11:00"/>
    <d v="2026-08-19T16:27:00"/>
    <n v="4"/>
    <n v="0"/>
    <m/>
    <n v="1"/>
    <n v="0"/>
    <n v="480"/>
  </r>
  <r>
    <x v="0"/>
    <x v="0"/>
    <s v="ST CAH MAIN THEATRE 1"/>
    <x v="2"/>
    <x v="0"/>
    <x v="1"/>
    <x v="0"/>
    <x v="2"/>
    <n v="0"/>
    <n v="1"/>
    <n v="4"/>
    <s v="St Cah Main Theatre"/>
    <d v="2026-08-22T00:00:00"/>
    <d v="2026-08-22T13:30:00"/>
    <d v="2026-08-22T18:30:00"/>
    <s v="AUGUST-26-dummy-data.xlsx"/>
    <n v="4"/>
    <n v="0"/>
    <b v="0"/>
    <n v="300"/>
    <n v="273"/>
    <n v="185"/>
    <n v="0"/>
    <n v="0"/>
    <d v="2026-08-22T13:34:00"/>
    <d v="2026-08-22T18:07:00"/>
    <n v="4"/>
    <n v="0"/>
    <m/>
    <n v="1"/>
    <n v="0"/>
    <n v="300"/>
  </r>
  <r>
    <x v="0"/>
    <x v="0"/>
    <s v="ST CAH MAIN THEATRE 1"/>
    <x v="2"/>
    <x v="0"/>
    <x v="1"/>
    <x v="0"/>
    <x v="3"/>
    <n v="0"/>
    <n v="1"/>
    <n v="4"/>
    <s v="St Cah Main Theatre"/>
    <d v="2026-08-24T00:00:00"/>
    <d v="2026-08-24T08:00:00"/>
    <d v="2026-08-24T16:00:00"/>
    <s v="AUGUST-26-dummy-data.xlsx"/>
    <n v="4"/>
    <n v="0"/>
    <b v="0"/>
    <n v="480"/>
    <n v="443"/>
    <n v="317"/>
    <n v="0"/>
    <n v="0"/>
    <d v="2026-08-24T08:05:00"/>
    <d v="2026-08-24T15:28:00"/>
    <n v="4"/>
    <n v="0"/>
    <m/>
    <n v="1"/>
    <n v="0"/>
    <n v="480"/>
  </r>
  <r>
    <x v="0"/>
    <x v="0"/>
    <s v="ST CAH MAIN THEATRE 1"/>
    <x v="2"/>
    <x v="0"/>
    <x v="1"/>
    <x v="0"/>
    <x v="3"/>
    <n v="0"/>
    <n v="1"/>
    <n v="4"/>
    <s v="St Cah Main Theatre"/>
    <d v="2026-08-25T00:00:00"/>
    <d v="2026-08-25T08:30:00"/>
    <d v="2026-08-25T17:30:00"/>
    <s v="AUGUST-26-dummy-data.xlsx"/>
    <n v="4"/>
    <n v="0"/>
    <b v="0"/>
    <n v="540"/>
    <n v="515"/>
    <n v="400"/>
    <n v="0"/>
    <n v="0"/>
    <d v="2026-08-25T08:32:00"/>
    <d v="2026-08-25T17:07:00"/>
    <n v="4"/>
    <n v="0"/>
    <m/>
    <n v="1"/>
    <n v="0"/>
    <n v="540"/>
  </r>
  <r>
    <x v="0"/>
    <x v="0"/>
    <s v="ST CAH MAIN THEATRE 1"/>
    <x v="2"/>
    <x v="0"/>
    <x v="1"/>
    <x v="0"/>
    <x v="6"/>
    <n v="0"/>
    <n v="1"/>
    <n v="4"/>
    <s v="St Cah Main Theatre"/>
    <d v="2026-08-26T00:00:00"/>
    <d v="2026-08-26T13:00:00"/>
    <d v="2026-08-26T17:00:00"/>
    <s v="AUGUST-26-dummy-data.xlsx"/>
    <n v="4"/>
    <n v="0"/>
    <b v="0"/>
    <n v="240"/>
    <n v="218"/>
    <n v="133"/>
    <n v="0"/>
    <n v="0"/>
    <d v="2026-08-26T13:06:00"/>
    <d v="2026-08-26T16:44:00"/>
    <n v="4"/>
    <n v="0"/>
    <m/>
    <n v="1"/>
    <n v="0"/>
    <n v="240"/>
  </r>
  <r>
    <x v="0"/>
    <x v="0"/>
    <s v="ST CAH MAIN THEATRE 1"/>
    <x v="2"/>
    <x v="0"/>
    <x v="1"/>
    <x v="0"/>
    <x v="2"/>
    <n v="0"/>
    <n v="1"/>
    <n v="4"/>
    <s v="St Cah Main Theatre"/>
    <d v="2026-08-27T00:00:00"/>
    <d v="2026-08-27T13:00:00"/>
    <d v="2026-08-27T16:00:00"/>
    <s v="AUGUST-26-dummy-data.xlsx"/>
    <n v="4"/>
    <n v="0"/>
    <b v="0"/>
    <n v="180"/>
    <n v="161"/>
    <n v="81"/>
    <n v="0"/>
    <n v="0"/>
    <d v="2026-08-27T13:04:00"/>
    <d v="2026-08-27T15:45:00"/>
    <n v="4"/>
    <n v="0"/>
    <m/>
    <n v="1"/>
    <n v="0"/>
    <n v="180"/>
  </r>
  <r>
    <x v="0"/>
    <x v="0"/>
    <s v="ST CAH MAIN THEATRE 1"/>
    <x v="2"/>
    <x v="0"/>
    <x v="1"/>
    <x v="0"/>
    <x v="3"/>
    <n v="0"/>
    <n v="1"/>
    <n v="4"/>
    <s v="St Cah Main Theatre"/>
    <d v="2026-08-28T00:00:00"/>
    <d v="2026-08-28T13:00:00"/>
    <d v="2026-08-28T17:00:00"/>
    <s v="AUGUST-26-dummy-data.xlsx"/>
    <n v="4"/>
    <n v="0"/>
    <b v="0"/>
    <n v="240"/>
    <n v="210"/>
    <n v="137"/>
    <n v="0"/>
    <n v="0"/>
    <d v="2026-08-28T13:11:00"/>
    <d v="2026-08-28T16:41:00"/>
    <n v="4"/>
    <n v="0"/>
    <m/>
    <n v="1"/>
    <n v="0"/>
    <n v="240"/>
  </r>
  <r>
    <x v="0"/>
    <x v="0"/>
    <s v="ST CAH MAIN THEATRE 1"/>
    <x v="2"/>
    <x v="0"/>
    <x v="1"/>
    <x v="0"/>
    <x v="2"/>
    <n v="0"/>
    <n v="1"/>
    <n v="4"/>
    <s v="St Cah Main Theatre"/>
    <d v="2026-08-29T00:00:00"/>
    <d v="2026-08-29T08:30:00"/>
    <d v="2026-08-29T17:30:00"/>
    <s v="AUGUST-26-dummy-data.xlsx"/>
    <n v="4"/>
    <n v="0"/>
    <b v="0"/>
    <n v="540"/>
    <n v="505"/>
    <n v="375"/>
    <n v="0"/>
    <n v="0"/>
    <d v="2026-08-29T08:37:00"/>
    <d v="2026-08-29T17:02:00"/>
    <n v="4"/>
    <n v="0"/>
    <m/>
    <n v="1"/>
    <n v="0"/>
    <n v="540"/>
  </r>
  <r>
    <x v="0"/>
    <x v="0"/>
    <s v="ST CAH MAIN THEATRE 1"/>
    <x v="2"/>
    <x v="0"/>
    <x v="1"/>
    <x v="0"/>
    <x v="4"/>
    <n v="0"/>
    <n v="1"/>
    <n v="4"/>
    <s v="St Cah Main Theatre"/>
    <d v="2026-08-31T00:00:00"/>
    <d v="2026-08-31T09:00:00"/>
    <d v="2026-08-31T18:00:00"/>
    <s v="AUGUST-26-dummy-data.xlsx"/>
    <n v="4"/>
    <n v="0"/>
    <b v="0"/>
    <n v="540"/>
    <n v="517"/>
    <n v="382"/>
    <n v="0"/>
    <n v="0"/>
    <d v="2026-08-31T09:10:00"/>
    <d v="2026-08-31T17:47:00"/>
    <n v="4"/>
    <n v="0"/>
    <m/>
    <n v="1"/>
    <n v="0"/>
    <n v="540"/>
  </r>
  <r>
    <x v="0"/>
    <x v="0"/>
    <s v="ST CAH MAIN THEATRE 2"/>
    <x v="2"/>
    <x v="0"/>
    <x v="1"/>
    <x v="0"/>
    <x v="2"/>
    <n v="0"/>
    <n v="1"/>
    <n v="4"/>
    <s v="St Cah Main Theatre"/>
    <d v="2026-08-03T00:00:00"/>
    <d v="2026-08-03T08:30:00"/>
    <d v="2026-08-03T12:30:00"/>
    <s v="AUGUST-26-dummy-data.xlsx"/>
    <n v="4"/>
    <n v="0"/>
    <b v="0"/>
    <n v="240"/>
    <n v="211"/>
    <n v="122"/>
    <n v="0"/>
    <n v="0"/>
    <d v="2026-08-03T08:35:00"/>
    <d v="2026-08-03T12:06:00"/>
    <n v="4"/>
    <n v="0"/>
    <m/>
    <n v="1"/>
    <n v="0"/>
    <n v="240"/>
  </r>
  <r>
    <x v="0"/>
    <x v="0"/>
    <s v="ST CAH MAIN THEATRE 2"/>
    <x v="2"/>
    <x v="0"/>
    <x v="1"/>
    <x v="0"/>
    <x v="5"/>
    <n v="0"/>
    <n v="1"/>
    <n v="4"/>
    <s v="St Cah Main Theatre"/>
    <d v="2026-08-04T00:00:00"/>
    <d v="2026-08-04T08:30:00"/>
    <d v="2026-08-04T13:00:00"/>
    <s v="AUGUST-26-dummy-data.xlsx"/>
    <n v="4"/>
    <n v="0"/>
    <b v="0"/>
    <n v="270"/>
    <n v="236"/>
    <n v="153"/>
    <n v="0"/>
    <n v="0"/>
    <d v="2026-08-04T08:34:00"/>
    <d v="2026-08-04T12:30:00"/>
    <n v="4"/>
    <n v="0"/>
    <m/>
    <n v="1"/>
    <n v="0"/>
    <n v="270"/>
  </r>
  <r>
    <x v="0"/>
    <x v="0"/>
    <s v="ST CAH MAIN THEATRE 2"/>
    <x v="2"/>
    <x v="0"/>
    <x v="1"/>
    <x v="0"/>
    <x v="2"/>
    <n v="0"/>
    <n v="1"/>
    <n v="4"/>
    <s v="St Cah Main Theatre"/>
    <d v="2026-08-06T00:00:00"/>
    <d v="2026-08-06T13:00:00"/>
    <d v="2026-08-06T17:30:00"/>
    <s v="AUGUST-26-dummy-data.xlsx"/>
    <n v="4"/>
    <n v="0"/>
    <b v="0"/>
    <n v="270"/>
    <n v="249"/>
    <n v="173"/>
    <n v="0"/>
    <n v="0"/>
    <d v="2026-08-06T13:06:00"/>
    <d v="2026-08-06T17:15:00"/>
    <n v="4"/>
    <n v="0"/>
    <m/>
    <n v="1"/>
    <n v="0"/>
    <n v="270"/>
  </r>
  <r>
    <x v="0"/>
    <x v="0"/>
    <s v="ST CAH MAIN THEATRE 2"/>
    <x v="2"/>
    <x v="0"/>
    <x v="1"/>
    <x v="0"/>
    <x v="6"/>
    <n v="0"/>
    <n v="1"/>
    <n v="4"/>
    <s v="St Cah Main Theatre"/>
    <d v="2026-08-09T00:00:00"/>
    <d v="2026-08-09T08:00:00"/>
    <d v="2026-08-09T12:00:00"/>
    <s v="AUGUST-26-dummy-data.xlsx"/>
    <n v="4"/>
    <n v="0"/>
    <b v="0"/>
    <n v="240"/>
    <n v="222"/>
    <n v="159"/>
    <n v="0"/>
    <n v="0"/>
    <d v="2026-08-09T08:05:00"/>
    <d v="2026-08-09T11:47:00"/>
    <n v="4"/>
    <n v="0"/>
    <m/>
    <n v="1"/>
    <n v="0"/>
    <n v="240"/>
  </r>
  <r>
    <x v="0"/>
    <x v="0"/>
    <s v="ST CAH MAIN THEATRE 2"/>
    <x v="2"/>
    <x v="0"/>
    <x v="1"/>
    <x v="0"/>
    <x v="0"/>
    <n v="0"/>
    <n v="1"/>
    <n v="4"/>
    <s v="St Cah Main Theatre"/>
    <d v="2026-08-10T00:00:00"/>
    <d v="2026-08-10T13:00:00"/>
    <d v="2026-08-10T17:30:00"/>
    <s v="AUGUST-26-dummy-data.xlsx"/>
    <n v="4"/>
    <n v="0"/>
    <b v="0"/>
    <n v="270"/>
    <n v="237"/>
    <n v="160"/>
    <n v="0"/>
    <n v="0"/>
    <d v="2026-08-10T13:08:00"/>
    <d v="2026-08-10T17:05:00"/>
    <n v="4"/>
    <n v="0"/>
    <m/>
    <n v="1"/>
    <n v="0"/>
    <n v="270"/>
  </r>
  <r>
    <x v="0"/>
    <x v="0"/>
    <s v="ST CAH MAIN THEATRE 2"/>
    <x v="2"/>
    <x v="0"/>
    <x v="1"/>
    <x v="0"/>
    <x v="4"/>
    <n v="0"/>
    <n v="1"/>
    <n v="4"/>
    <s v="St Cah Main Theatre"/>
    <d v="2026-08-11T00:00:00"/>
    <d v="2026-08-11T09:00:00"/>
    <d v="2026-08-11T12:30:00"/>
    <s v="AUGUST-26-dummy-data.xlsx"/>
    <n v="4"/>
    <n v="0"/>
    <b v="0"/>
    <n v="210"/>
    <n v="188"/>
    <n v="99"/>
    <n v="0"/>
    <n v="0"/>
    <d v="2026-08-11T09:07:00"/>
    <d v="2026-08-11T12:15:00"/>
    <n v="4"/>
    <n v="0"/>
    <m/>
    <n v="1"/>
    <n v="0"/>
    <n v="210"/>
  </r>
  <r>
    <x v="0"/>
    <x v="0"/>
    <s v="ST CAH MAIN THEATRE 2"/>
    <x v="2"/>
    <x v="0"/>
    <x v="1"/>
    <x v="0"/>
    <x v="6"/>
    <n v="0"/>
    <n v="1"/>
    <n v="4"/>
    <s v="St Cah Main Theatre"/>
    <d v="2026-08-13T00:00:00"/>
    <d v="2026-08-13T08:30:00"/>
    <d v="2026-08-13T13:00:00"/>
    <s v="AUGUST-26-dummy-data.xlsx"/>
    <n v="4"/>
    <n v="0"/>
    <b v="0"/>
    <n v="270"/>
    <n v="236"/>
    <n v="170"/>
    <n v="0"/>
    <n v="0"/>
    <d v="2026-08-13T08:42:00"/>
    <d v="2026-08-13T12:38:00"/>
    <n v="4"/>
    <n v="0"/>
    <m/>
    <n v="1"/>
    <n v="0"/>
    <n v="270"/>
  </r>
  <r>
    <x v="0"/>
    <x v="0"/>
    <s v="ST CAH MAIN THEATRE 2"/>
    <x v="2"/>
    <x v="0"/>
    <x v="1"/>
    <x v="0"/>
    <x v="2"/>
    <n v="0"/>
    <n v="1"/>
    <n v="4"/>
    <s v="St Cah Main Theatre"/>
    <d v="2026-08-15T00:00:00"/>
    <d v="2026-08-15T09:00:00"/>
    <d v="2026-08-15T13:30:00"/>
    <s v="AUGUST-26-dummy-data.xlsx"/>
    <n v="4"/>
    <n v="0"/>
    <b v="0"/>
    <n v="270"/>
    <n v="234"/>
    <n v="146"/>
    <n v="0"/>
    <n v="0"/>
    <d v="2026-08-15T09:09:00"/>
    <d v="2026-08-15T13:03:00"/>
    <n v="4"/>
    <n v="0"/>
    <m/>
    <n v="1"/>
    <n v="0"/>
    <n v="270"/>
  </r>
  <r>
    <x v="0"/>
    <x v="0"/>
    <s v="ST CAH MAIN THEATRE 2"/>
    <x v="2"/>
    <x v="0"/>
    <x v="1"/>
    <x v="0"/>
    <x v="6"/>
    <n v="0"/>
    <n v="1"/>
    <n v="4"/>
    <s v="St Cah Main Theatre"/>
    <d v="2026-08-19T00:00:00"/>
    <d v="2026-08-19T08:30:00"/>
    <d v="2026-08-19T16:30:00"/>
    <s v="AUGUST-26-dummy-data.xlsx"/>
    <n v="4"/>
    <n v="0"/>
    <b v="0"/>
    <n v="480"/>
    <n v="430"/>
    <n v="281"/>
    <n v="0"/>
    <n v="0"/>
    <d v="2026-08-19T08:42:00"/>
    <d v="2026-08-19T15:52:00"/>
    <n v="4"/>
    <n v="0"/>
    <m/>
    <n v="1"/>
    <n v="0"/>
    <n v="480"/>
  </r>
  <r>
    <x v="0"/>
    <x v="0"/>
    <s v="ST CAH MAIN THEATRE 2"/>
    <x v="2"/>
    <x v="0"/>
    <x v="1"/>
    <x v="0"/>
    <x v="3"/>
    <n v="0"/>
    <n v="1"/>
    <n v="4"/>
    <s v="St Cah Main Theatre"/>
    <d v="2026-08-22T00:00:00"/>
    <d v="2026-08-22T08:00:00"/>
    <d v="2026-08-22T12:30:00"/>
    <s v="AUGUST-26-dummy-data.xlsx"/>
    <n v="4"/>
    <n v="0"/>
    <b v="0"/>
    <n v="270"/>
    <n v="247"/>
    <n v="165"/>
    <n v="0"/>
    <n v="0"/>
    <d v="2026-08-22T08:10:00"/>
    <d v="2026-08-22T12:17:00"/>
    <n v="4"/>
    <n v="0"/>
    <m/>
    <n v="1"/>
    <n v="0"/>
    <n v="270"/>
  </r>
  <r>
    <x v="0"/>
    <x v="0"/>
    <s v="ST CAH MAIN THEATRE 2"/>
    <x v="2"/>
    <x v="0"/>
    <x v="1"/>
    <x v="0"/>
    <x v="0"/>
    <n v="0"/>
    <n v="1"/>
    <n v="4"/>
    <s v="St Cah Main Theatre"/>
    <d v="2026-08-25T00:00:00"/>
    <d v="2026-08-25T07:30:00"/>
    <d v="2026-08-25T14:30:00"/>
    <s v="AUGUST-26-dummy-data.xlsx"/>
    <n v="4"/>
    <n v="0"/>
    <b v="0"/>
    <n v="420"/>
    <n v="392"/>
    <n v="292"/>
    <n v="0"/>
    <n v="0"/>
    <d v="2026-08-25T07:42:00"/>
    <d v="2026-08-25T14:14:00"/>
    <n v="4"/>
    <n v="0"/>
    <m/>
    <n v="1"/>
    <n v="0"/>
    <n v="420"/>
  </r>
  <r>
    <x v="0"/>
    <x v="0"/>
    <s v="ST CAH MAIN THEATRE 2"/>
    <x v="2"/>
    <x v="0"/>
    <x v="1"/>
    <x v="0"/>
    <x v="2"/>
    <n v="0"/>
    <n v="1"/>
    <n v="4"/>
    <s v="St Cah Main Theatre"/>
    <d v="2026-08-26T00:00:00"/>
    <d v="2026-08-26T07:30:00"/>
    <d v="2026-08-26T15:30:00"/>
    <s v="AUGUST-26-dummy-data.xlsx"/>
    <n v="4"/>
    <n v="0"/>
    <b v="0"/>
    <n v="480"/>
    <n v="427"/>
    <n v="327"/>
    <n v="0"/>
    <n v="0"/>
    <d v="2026-08-26T07:40:00"/>
    <d v="2026-08-26T14:47:00"/>
    <n v="4"/>
    <n v="0"/>
    <m/>
    <n v="1"/>
    <n v="0"/>
    <n v="480"/>
  </r>
  <r>
    <x v="0"/>
    <x v="0"/>
    <s v="ST CAH MAIN THEATRE 2"/>
    <x v="2"/>
    <x v="0"/>
    <x v="1"/>
    <x v="0"/>
    <x v="6"/>
    <n v="0"/>
    <n v="1"/>
    <n v="4"/>
    <s v="St Cah Main Theatre"/>
    <d v="2026-08-28T00:00:00"/>
    <d v="2026-08-28T08:30:00"/>
    <d v="2026-08-28T13:00:00"/>
    <s v="AUGUST-26-dummy-data.xlsx"/>
    <n v="4"/>
    <n v="0"/>
    <b v="0"/>
    <n v="270"/>
    <n v="240"/>
    <n v="163"/>
    <n v="0"/>
    <n v="0"/>
    <d v="2026-08-28T08:41:00"/>
    <d v="2026-08-28T12:41:00"/>
    <n v="4"/>
    <n v="0"/>
    <m/>
    <n v="1"/>
    <n v="0"/>
    <n v="270"/>
  </r>
  <r>
    <x v="0"/>
    <x v="0"/>
    <s v="ST CAH MAIN THEATRE 3"/>
    <x v="2"/>
    <x v="0"/>
    <x v="1"/>
    <x v="0"/>
    <x v="5"/>
    <n v="0"/>
    <n v="1"/>
    <n v="4"/>
    <s v="St Cah Main Theatre"/>
    <d v="2026-08-01T00:00:00"/>
    <d v="2026-08-01T13:30:00"/>
    <d v="2026-08-01T17:30:00"/>
    <s v="AUGUST-26-dummy-data.xlsx"/>
    <n v="4"/>
    <n v="0"/>
    <b v="0"/>
    <n v="240"/>
    <n v="214"/>
    <n v="144"/>
    <n v="0"/>
    <n v="0"/>
    <d v="2026-08-01T13:36:00"/>
    <d v="2026-08-01T17:10:00"/>
    <n v="4"/>
    <n v="0"/>
    <m/>
    <n v="1"/>
    <n v="0"/>
    <n v="240"/>
  </r>
  <r>
    <x v="0"/>
    <x v="0"/>
    <s v="ST CAH MAIN THEATRE 3"/>
    <x v="2"/>
    <x v="0"/>
    <x v="1"/>
    <x v="0"/>
    <x v="0"/>
    <n v="0"/>
    <n v="1"/>
    <n v="4"/>
    <s v="St Cah Main Theatre"/>
    <d v="2026-08-02T00:00:00"/>
    <d v="2026-08-02T09:00:00"/>
    <d v="2026-08-02T17:00:00"/>
    <s v="AUGUST-26-dummy-data.xlsx"/>
    <n v="4"/>
    <n v="0"/>
    <b v="0"/>
    <n v="480"/>
    <n v="448"/>
    <n v="346"/>
    <n v="0"/>
    <n v="0"/>
    <d v="2026-08-02T09:02:00"/>
    <d v="2026-08-02T16:30:00"/>
    <n v="4"/>
    <n v="0"/>
    <m/>
    <n v="1"/>
    <n v="0"/>
    <n v="480"/>
  </r>
  <r>
    <x v="0"/>
    <x v="0"/>
    <s v="ST CAH MAIN THEATRE 3"/>
    <x v="2"/>
    <x v="0"/>
    <x v="1"/>
    <x v="0"/>
    <x v="4"/>
    <n v="0"/>
    <n v="1"/>
    <n v="4"/>
    <s v="St Cah Main Theatre"/>
    <d v="2026-08-04T00:00:00"/>
    <d v="2026-08-04T08:00:00"/>
    <d v="2026-08-04T13:00:00"/>
    <s v="AUGUST-26-dummy-data.xlsx"/>
    <n v="4"/>
    <n v="0"/>
    <b v="0"/>
    <n v="300"/>
    <n v="267"/>
    <n v="198"/>
    <n v="0"/>
    <n v="0"/>
    <d v="2026-08-04T08:08:00"/>
    <d v="2026-08-04T12:35:00"/>
    <n v="4"/>
    <n v="0"/>
    <m/>
    <n v="1"/>
    <n v="0"/>
    <n v="300"/>
  </r>
  <r>
    <x v="0"/>
    <x v="0"/>
    <s v="ST CAH MAIN THEATRE 3"/>
    <x v="2"/>
    <x v="0"/>
    <x v="1"/>
    <x v="0"/>
    <x v="0"/>
    <n v="0"/>
    <n v="1"/>
    <n v="4"/>
    <s v="St Cah Main Theatre"/>
    <d v="2026-08-06T00:00:00"/>
    <d v="2026-08-06T08:00:00"/>
    <d v="2026-08-06T16:00:00"/>
    <s v="AUGUST-26-dummy-data.xlsx"/>
    <n v="4"/>
    <n v="0"/>
    <b v="0"/>
    <n v="480"/>
    <n v="434"/>
    <n v="290"/>
    <n v="0"/>
    <n v="0"/>
    <d v="2026-08-06T08:08:00"/>
    <d v="2026-08-06T15:22:00"/>
    <n v="4"/>
    <n v="0"/>
    <m/>
    <n v="1"/>
    <n v="0"/>
    <n v="480"/>
  </r>
  <r>
    <x v="0"/>
    <x v="0"/>
    <s v="ST CAH MAIN THEATRE 3"/>
    <x v="2"/>
    <x v="0"/>
    <x v="1"/>
    <x v="0"/>
    <x v="5"/>
    <n v="0"/>
    <n v="1"/>
    <n v="4"/>
    <s v="St Cah Main Theatre"/>
    <d v="2026-08-12T00:00:00"/>
    <d v="2026-08-12T08:00:00"/>
    <d v="2026-08-12T11:00:00"/>
    <s v="AUGUST-26-dummy-data.xlsx"/>
    <n v="4"/>
    <n v="0"/>
    <b v="0"/>
    <n v="180"/>
    <n v="148"/>
    <n v="80"/>
    <n v="0"/>
    <n v="0"/>
    <d v="2026-08-12T08:05:00"/>
    <d v="2026-08-12T10:33:00"/>
    <n v="4"/>
    <n v="0"/>
    <m/>
    <n v="1"/>
    <n v="0"/>
    <n v="180"/>
  </r>
  <r>
    <x v="0"/>
    <x v="0"/>
    <s v="ST CAH MAIN THEATRE 3"/>
    <x v="2"/>
    <x v="0"/>
    <x v="1"/>
    <x v="0"/>
    <x v="3"/>
    <n v="0"/>
    <n v="1"/>
    <n v="4"/>
    <s v="St Cah Main Theatre"/>
    <d v="2026-08-14T00:00:00"/>
    <d v="2026-08-14T08:00:00"/>
    <d v="2026-08-14T16:00:00"/>
    <s v="AUGUST-26-dummy-data.xlsx"/>
    <n v="4"/>
    <n v="0"/>
    <b v="0"/>
    <n v="480"/>
    <n v="449"/>
    <n v="328"/>
    <n v="0"/>
    <n v="0"/>
    <d v="2026-08-14T08:04:00"/>
    <d v="2026-08-14T15:33:00"/>
    <n v="4"/>
    <n v="0"/>
    <m/>
    <n v="1"/>
    <n v="0"/>
    <n v="480"/>
  </r>
  <r>
    <x v="0"/>
    <x v="0"/>
    <s v="ST CAH MAIN THEATRE 3"/>
    <x v="2"/>
    <x v="0"/>
    <x v="1"/>
    <x v="0"/>
    <x v="6"/>
    <n v="0"/>
    <n v="1"/>
    <n v="4"/>
    <s v="St Cah Main Theatre"/>
    <d v="2026-08-15T00:00:00"/>
    <d v="2026-08-15T08:00:00"/>
    <d v="2026-08-15T11:00:00"/>
    <s v="AUGUST-26-dummy-data.xlsx"/>
    <n v="4"/>
    <n v="0"/>
    <b v="0"/>
    <n v="180"/>
    <n v="160"/>
    <n v="98"/>
    <n v="0"/>
    <n v="0"/>
    <d v="2026-08-15T08:08:00"/>
    <d v="2026-08-15T10:48:00"/>
    <n v="4"/>
    <n v="0"/>
    <m/>
    <n v="1"/>
    <n v="0"/>
    <n v="180"/>
  </r>
  <r>
    <x v="0"/>
    <x v="0"/>
    <s v="ST CAH MAIN THEATRE 3"/>
    <x v="2"/>
    <x v="0"/>
    <x v="1"/>
    <x v="0"/>
    <x v="5"/>
    <n v="0"/>
    <n v="1"/>
    <n v="4"/>
    <s v="St Cah Main Theatre"/>
    <d v="2026-08-16T00:00:00"/>
    <d v="2026-08-16T08:00:00"/>
    <d v="2026-08-16T17:00:00"/>
    <s v="AUGUST-26-dummy-data.xlsx"/>
    <n v="4"/>
    <n v="0"/>
    <b v="0"/>
    <n v="540"/>
    <n v="513"/>
    <n v="364"/>
    <n v="0"/>
    <n v="0"/>
    <d v="2026-08-16T08:05:00"/>
    <d v="2026-08-16T16:38:00"/>
    <n v="4"/>
    <n v="0"/>
    <m/>
    <n v="1"/>
    <n v="0"/>
    <n v="540"/>
  </r>
  <r>
    <x v="0"/>
    <x v="0"/>
    <s v="ST CAH MAIN THEATRE 3"/>
    <x v="2"/>
    <x v="0"/>
    <x v="1"/>
    <x v="0"/>
    <x v="2"/>
    <n v="0"/>
    <n v="1"/>
    <n v="4"/>
    <s v="St Cah Main Theatre"/>
    <d v="2026-08-17T00:00:00"/>
    <d v="2026-08-17T13:30:00"/>
    <d v="2026-08-17T17:00:00"/>
    <s v="AUGUST-26-dummy-data.xlsx"/>
    <n v="4"/>
    <n v="0"/>
    <b v="0"/>
    <n v="210"/>
    <n v="178"/>
    <n v="110"/>
    <n v="0"/>
    <n v="0"/>
    <d v="2026-08-17T13:35:00"/>
    <d v="2026-08-17T16:33:00"/>
    <n v="4"/>
    <n v="0"/>
    <m/>
    <n v="1"/>
    <n v="0"/>
    <n v="210"/>
  </r>
  <r>
    <x v="0"/>
    <x v="0"/>
    <s v="ST CAH MAIN THEATRE 3"/>
    <x v="2"/>
    <x v="0"/>
    <x v="1"/>
    <x v="0"/>
    <x v="6"/>
    <n v="0"/>
    <n v="1"/>
    <n v="4"/>
    <s v="St Cah Main Theatre"/>
    <d v="2026-08-18T00:00:00"/>
    <d v="2026-08-18T08:30:00"/>
    <d v="2026-08-18T13:00:00"/>
    <s v="AUGUST-26-dummy-data.xlsx"/>
    <n v="4"/>
    <n v="0"/>
    <b v="0"/>
    <n v="270"/>
    <n v="236"/>
    <n v="179"/>
    <n v="0"/>
    <n v="0"/>
    <d v="2026-08-18T08:36:00"/>
    <d v="2026-08-18T12:32:00"/>
    <n v="4"/>
    <n v="0"/>
    <m/>
    <n v="1"/>
    <n v="0"/>
    <n v="270"/>
  </r>
  <r>
    <x v="0"/>
    <x v="0"/>
    <s v="ST CAH MAIN THEATRE 3"/>
    <x v="2"/>
    <x v="0"/>
    <x v="1"/>
    <x v="0"/>
    <x v="6"/>
    <n v="0"/>
    <n v="1"/>
    <n v="4"/>
    <s v="St Cah Main Theatre"/>
    <d v="2026-08-20T00:00:00"/>
    <d v="2026-08-20T08:00:00"/>
    <d v="2026-08-20T16:00:00"/>
    <s v="AUGUST-26-dummy-data.xlsx"/>
    <n v="4"/>
    <n v="0"/>
    <b v="0"/>
    <n v="480"/>
    <n v="455"/>
    <n v="330"/>
    <n v="0"/>
    <n v="0"/>
    <d v="2026-08-20T08:06:00"/>
    <d v="2026-08-20T15:41:00"/>
    <n v="4"/>
    <n v="0"/>
    <m/>
    <n v="1"/>
    <n v="0"/>
    <n v="480"/>
  </r>
  <r>
    <x v="0"/>
    <x v="0"/>
    <s v="ST CAH MAIN THEATRE 3"/>
    <x v="2"/>
    <x v="0"/>
    <x v="1"/>
    <x v="0"/>
    <x v="2"/>
    <n v="0"/>
    <n v="1"/>
    <n v="4"/>
    <s v="St Cah Main Theatre"/>
    <d v="2026-08-22T00:00:00"/>
    <d v="2026-08-22T08:00:00"/>
    <d v="2026-08-22T17:00:00"/>
    <s v="AUGUST-26-dummy-data.xlsx"/>
    <n v="4"/>
    <n v="0"/>
    <b v="0"/>
    <n v="540"/>
    <n v="487"/>
    <n v="363"/>
    <n v="0"/>
    <n v="0"/>
    <d v="2026-08-22T08:11:00"/>
    <d v="2026-08-22T16:18:00"/>
    <n v="4"/>
    <n v="0"/>
    <m/>
    <n v="1"/>
    <n v="0"/>
    <n v="540"/>
  </r>
  <r>
    <x v="0"/>
    <x v="0"/>
    <s v="ST CAH MAIN THEATRE 3"/>
    <x v="2"/>
    <x v="0"/>
    <x v="1"/>
    <x v="0"/>
    <x v="4"/>
    <n v="0"/>
    <n v="1"/>
    <n v="4"/>
    <s v="St Cah Main Theatre"/>
    <d v="2026-08-23T00:00:00"/>
    <d v="2026-08-23T08:30:00"/>
    <d v="2026-08-23T14:30:00"/>
    <s v="AUGUST-26-dummy-data.xlsx"/>
    <n v="4"/>
    <n v="0"/>
    <b v="0"/>
    <n v="360"/>
    <n v="318"/>
    <n v="208"/>
    <n v="0"/>
    <n v="0"/>
    <d v="2026-08-23T08:40:00"/>
    <d v="2026-08-23T13:58:00"/>
    <n v="4"/>
    <n v="0"/>
    <m/>
    <n v="1"/>
    <n v="0"/>
    <n v="360"/>
  </r>
  <r>
    <x v="0"/>
    <x v="0"/>
    <s v="ST CAH MAIN THEATRE 3"/>
    <x v="2"/>
    <x v="0"/>
    <x v="1"/>
    <x v="0"/>
    <x v="3"/>
    <n v="0"/>
    <n v="1"/>
    <n v="4"/>
    <s v="St Cah Main Theatre"/>
    <d v="2026-08-24T00:00:00"/>
    <d v="2026-08-24T08:30:00"/>
    <d v="2026-08-24T12:30:00"/>
    <s v="AUGUST-26-dummy-data.xlsx"/>
    <n v="4"/>
    <n v="0"/>
    <b v="0"/>
    <n v="240"/>
    <n v="197"/>
    <n v="122"/>
    <n v="0"/>
    <n v="0"/>
    <d v="2026-08-24T08:40:00"/>
    <d v="2026-08-24T11:57:00"/>
    <n v="4"/>
    <n v="0"/>
    <m/>
    <n v="1"/>
    <n v="0"/>
    <n v="240"/>
  </r>
  <r>
    <x v="0"/>
    <x v="0"/>
    <s v="ST CAH MAIN THEATRE 3"/>
    <x v="2"/>
    <x v="0"/>
    <x v="1"/>
    <x v="0"/>
    <x v="0"/>
    <n v="0"/>
    <n v="1"/>
    <n v="4"/>
    <s v="St Cah Main Theatre"/>
    <d v="2026-08-25T00:00:00"/>
    <d v="2026-08-25T07:30:00"/>
    <d v="2026-08-25T15:30:00"/>
    <s v="AUGUST-26-dummy-data.xlsx"/>
    <n v="4"/>
    <n v="0"/>
    <b v="0"/>
    <n v="480"/>
    <n v="435"/>
    <n v="317"/>
    <n v="0"/>
    <n v="0"/>
    <d v="2026-08-25T07:42:00"/>
    <d v="2026-08-25T14:57:00"/>
    <n v="4"/>
    <n v="0"/>
    <m/>
    <n v="1"/>
    <n v="0"/>
    <n v="480"/>
  </r>
  <r>
    <x v="0"/>
    <x v="0"/>
    <s v="ST CAH MAIN THEATRE 3"/>
    <x v="2"/>
    <x v="0"/>
    <x v="1"/>
    <x v="0"/>
    <x v="2"/>
    <n v="0"/>
    <n v="1"/>
    <n v="4"/>
    <s v="St Cah Main Theatre"/>
    <d v="2026-08-30T00:00:00"/>
    <d v="2026-08-30T09:00:00"/>
    <d v="2026-08-30T12:30:00"/>
    <s v="AUGUST-26-dummy-data.xlsx"/>
    <n v="4"/>
    <n v="0"/>
    <b v="0"/>
    <n v="210"/>
    <n v="180"/>
    <n v="95"/>
    <n v="0"/>
    <n v="0"/>
    <d v="2026-08-30T09:04:00"/>
    <d v="2026-08-30T12:04:00"/>
    <n v="4"/>
    <n v="0"/>
    <m/>
    <n v="1"/>
    <n v="0"/>
    <n v="210"/>
  </r>
  <r>
    <x v="0"/>
    <x v="0"/>
    <s v="ST CAH MAIN THEATRE 3"/>
    <x v="2"/>
    <x v="0"/>
    <x v="1"/>
    <x v="0"/>
    <x v="2"/>
    <n v="0"/>
    <n v="1"/>
    <n v="4"/>
    <s v="St Cah Main Theatre"/>
    <d v="2026-08-31T00:00:00"/>
    <d v="2026-08-31T08:30:00"/>
    <d v="2026-08-31T15:30:00"/>
    <s v="AUGUST-26-dummy-data.xlsx"/>
    <n v="4"/>
    <n v="0"/>
    <b v="0"/>
    <n v="420"/>
    <n v="400"/>
    <n v="280"/>
    <n v="0"/>
    <n v="0"/>
    <d v="2026-08-31T08:38:00"/>
    <d v="2026-08-31T15:18:00"/>
    <n v="4"/>
    <n v="0"/>
    <m/>
    <n v="1"/>
    <n v="0"/>
    <n v="420"/>
  </r>
  <r>
    <x v="0"/>
    <x v="0"/>
    <s v="ST CAH MAIN THEATRE 4"/>
    <x v="2"/>
    <x v="0"/>
    <x v="1"/>
    <x v="0"/>
    <x v="2"/>
    <n v="0"/>
    <n v="1"/>
    <n v="4"/>
    <s v="St Cah Main Theatre"/>
    <d v="2026-08-01T00:00:00"/>
    <d v="2026-08-01T09:00:00"/>
    <d v="2026-08-01T16:00:00"/>
    <s v="AUGUST-26-dummy-data.xlsx"/>
    <n v="4"/>
    <n v="0"/>
    <b v="0"/>
    <n v="420"/>
    <n v="368"/>
    <n v="263"/>
    <n v="0"/>
    <n v="0"/>
    <d v="2026-08-01T09:09:00"/>
    <d v="2026-08-01T15:17:00"/>
    <n v="4"/>
    <n v="0"/>
    <m/>
    <n v="1"/>
    <n v="0"/>
    <n v="420"/>
  </r>
  <r>
    <x v="0"/>
    <x v="0"/>
    <s v="ST CAH MAIN THEATRE 4"/>
    <x v="2"/>
    <x v="0"/>
    <x v="1"/>
    <x v="0"/>
    <x v="4"/>
    <n v="0"/>
    <n v="1"/>
    <n v="4"/>
    <s v="St Cah Main Theatre"/>
    <d v="2026-08-02T00:00:00"/>
    <d v="2026-08-02T08:30:00"/>
    <d v="2026-08-02T13:30:00"/>
    <s v="AUGUST-26-dummy-data.xlsx"/>
    <n v="4"/>
    <n v="0"/>
    <b v="0"/>
    <n v="300"/>
    <n v="270"/>
    <n v="193"/>
    <n v="0"/>
    <n v="0"/>
    <d v="2026-08-02T08:41:00"/>
    <d v="2026-08-02T13:11:00"/>
    <n v="4"/>
    <n v="0"/>
    <m/>
    <n v="1"/>
    <n v="0"/>
    <n v="300"/>
  </r>
  <r>
    <x v="0"/>
    <x v="0"/>
    <s v="ST CAH MAIN THEATRE 4"/>
    <x v="2"/>
    <x v="0"/>
    <x v="1"/>
    <x v="0"/>
    <x v="3"/>
    <n v="0"/>
    <n v="1"/>
    <n v="4"/>
    <s v="St Cah Main Theatre"/>
    <d v="2026-08-04T00:00:00"/>
    <d v="2026-08-04T08:00:00"/>
    <d v="2026-08-04T14:00:00"/>
    <s v="AUGUST-26-dummy-data.xlsx"/>
    <n v="4"/>
    <n v="0"/>
    <b v="0"/>
    <n v="360"/>
    <n v="328"/>
    <n v="218"/>
    <n v="0"/>
    <n v="0"/>
    <d v="2026-08-04T08:10:00"/>
    <d v="2026-08-04T13:38:00"/>
    <n v="4"/>
    <n v="0"/>
    <m/>
    <n v="1"/>
    <n v="0"/>
    <n v="360"/>
  </r>
  <r>
    <x v="0"/>
    <x v="0"/>
    <s v="ST CAH MAIN THEATRE 4"/>
    <x v="2"/>
    <x v="0"/>
    <x v="1"/>
    <x v="0"/>
    <x v="0"/>
    <n v="0"/>
    <n v="1"/>
    <n v="4"/>
    <s v="St Cah Main Theatre"/>
    <d v="2026-08-07T00:00:00"/>
    <d v="2026-08-07T13:30:00"/>
    <d v="2026-08-07T17:00:00"/>
    <s v="AUGUST-26-dummy-data.xlsx"/>
    <n v="4"/>
    <n v="0"/>
    <b v="0"/>
    <n v="210"/>
    <n v="183"/>
    <n v="113"/>
    <n v="0"/>
    <n v="0"/>
    <d v="2026-08-07T13:34:00"/>
    <d v="2026-08-07T16:37:00"/>
    <n v="4"/>
    <n v="0"/>
    <m/>
    <n v="1"/>
    <n v="0"/>
    <n v="210"/>
  </r>
  <r>
    <x v="0"/>
    <x v="0"/>
    <s v="ST CAH MAIN THEATRE 4"/>
    <x v="2"/>
    <x v="0"/>
    <x v="1"/>
    <x v="0"/>
    <x v="3"/>
    <n v="0"/>
    <n v="1"/>
    <n v="4"/>
    <s v="St Cah Main Theatre"/>
    <d v="2026-08-10T00:00:00"/>
    <d v="2026-08-10T08:00:00"/>
    <d v="2026-08-10T11:30:00"/>
    <s v="AUGUST-26-dummy-data.xlsx"/>
    <n v="4"/>
    <n v="0"/>
    <b v="0"/>
    <n v="210"/>
    <n v="178"/>
    <n v="97"/>
    <n v="0"/>
    <n v="0"/>
    <d v="2026-08-10T08:09:00"/>
    <d v="2026-08-10T11:07:00"/>
    <n v="4"/>
    <n v="0"/>
    <m/>
    <n v="1"/>
    <n v="0"/>
    <n v="210"/>
  </r>
  <r>
    <x v="0"/>
    <x v="0"/>
    <s v="ST CAH MAIN THEATRE 4"/>
    <x v="2"/>
    <x v="0"/>
    <x v="1"/>
    <x v="0"/>
    <x v="6"/>
    <n v="0"/>
    <n v="1"/>
    <n v="4"/>
    <s v="St Cah Main Theatre"/>
    <d v="2026-08-11T00:00:00"/>
    <d v="2026-08-11T08:00:00"/>
    <d v="2026-08-11T12:30:00"/>
    <s v="AUGUST-26-dummy-data.xlsx"/>
    <n v="4"/>
    <n v="0"/>
    <b v="0"/>
    <n v="270"/>
    <n v="228"/>
    <n v="134"/>
    <n v="0"/>
    <n v="0"/>
    <d v="2026-08-11T08:07:00"/>
    <d v="2026-08-11T11:55:00"/>
    <n v="4"/>
    <n v="0"/>
    <m/>
    <n v="1"/>
    <n v="0"/>
    <n v="270"/>
  </r>
  <r>
    <x v="0"/>
    <x v="0"/>
    <s v="ST CAH MAIN THEATRE 4"/>
    <x v="2"/>
    <x v="0"/>
    <x v="1"/>
    <x v="0"/>
    <x v="4"/>
    <n v="0"/>
    <n v="1"/>
    <n v="4"/>
    <s v="St Cah Main Theatre"/>
    <d v="2026-08-13T00:00:00"/>
    <d v="2026-08-13T13:30:00"/>
    <d v="2026-08-13T17:30:00"/>
    <s v="AUGUST-26-dummy-data.xlsx"/>
    <n v="4"/>
    <n v="0"/>
    <b v="0"/>
    <n v="240"/>
    <n v="212"/>
    <n v="126"/>
    <n v="0"/>
    <n v="0"/>
    <d v="2026-08-13T13:35:00"/>
    <d v="2026-08-13T17:07:00"/>
    <n v="4"/>
    <n v="0"/>
    <m/>
    <n v="1"/>
    <n v="0"/>
    <n v="240"/>
  </r>
  <r>
    <x v="0"/>
    <x v="0"/>
    <s v="ST CAH MAIN THEATRE 4"/>
    <x v="2"/>
    <x v="0"/>
    <x v="1"/>
    <x v="0"/>
    <x v="6"/>
    <n v="0"/>
    <n v="1"/>
    <n v="4"/>
    <s v="St Cah Main Theatre"/>
    <d v="2026-08-14T00:00:00"/>
    <d v="2026-08-14T08:00:00"/>
    <d v="2026-08-14T17:00:00"/>
    <s v="AUGUST-26-dummy-data.xlsx"/>
    <n v="4"/>
    <n v="0"/>
    <b v="0"/>
    <n v="540"/>
    <n v="484"/>
    <n v="408"/>
    <n v="0"/>
    <n v="0"/>
    <d v="2026-08-14T08:12:00"/>
    <d v="2026-08-14T16:16:00"/>
    <n v="4"/>
    <n v="0"/>
    <m/>
    <n v="1"/>
    <n v="0"/>
    <n v="540"/>
  </r>
  <r>
    <x v="0"/>
    <x v="0"/>
    <s v="ST CAH MAIN THEATRE 4"/>
    <x v="2"/>
    <x v="0"/>
    <x v="1"/>
    <x v="0"/>
    <x v="2"/>
    <n v="0"/>
    <n v="1"/>
    <n v="4"/>
    <s v="St Cah Main Theatre"/>
    <d v="2026-08-17T00:00:00"/>
    <d v="2026-08-17T08:30:00"/>
    <d v="2026-08-17T16:30:00"/>
    <s v="AUGUST-26-dummy-data.xlsx"/>
    <n v="4"/>
    <n v="0"/>
    <b v="0"/>
    <n v="480"/>
    <n v="449"/>
    <n v="353"/>
    <n v="0"/>
    <n v="0"/>
    <d v="2026-08-17T08:42:00"/>
    <d v="2026-08-17T16:11:00"/>
    <n v="4"/>
    <n v="0"/>
    <m/>
    <n v="1"/>
    <n v="0"/>
    <n v="480"/>
  </r>
  <r>
    <x v="0"/>
    <x v="0"/>
    <s v="ST CAH MAIN THEATRE 4"/>
    <x v="2"/>
    <x v="0"/>
    <x v="1"/>
    <x v="0"/>
    <x v="6"/>
    <n v="0"/>
    <n v="1"/>
    <n v="4"/>
    <s v="St Cah Main Theatre"/>
    <d v="2026-08-18T00:00:00"/>
    <d v="2026-08-18T13:30:00"/>
    <d v="2026-08-18T17:00:00"/>
    <s v="AUGUST-26-dummy-data.xlsx"/>
    <n v="4"/>
    <n v="0"/>
    <b v="0"/>
    <n v="210"/>
    <n v="180"/>
    <n v="114"/>
    <n v="0"/>
    <n v="0"/>
    <d v="2026-08-18T13:41:00"/>
    <d v="2026-08-18T16:41:00"/>
    <n v="4"/>
    <n v="0"/>
    <m/>
    <n v="1"/>
    <n v="0"/>
    <n v="210"/>
  </r>
  <r>
    <x v="0"/>
    <x v="0"/>
    <s v="ST CAH MAIN THEATRE 4"/>
    <x v="2"/>
    <x v="0"/>
    <x v="1"/>
    <x v="0"/>
    <x v="4"/>
    <n v="0"/>
    <n v="1"/>
    <n v="4"/>
    <s v="St Cah Main Theatre"/>
    <d v="2026-08-19T00:00:00"/>
    <d v="2026-08-19T13:30:00"/>
    <d v="2026-08-19T16:30:00"/>
    <s v="AUGUST-26-dummy-data.xlsx"/>
    <n v="4"/>
    <n v="0"/>
    <b v="0"/>
    <n v="180"/>
    <n v="160"/>
    <n v="104"/>
    <n v="0"/>
    <n v="0"/>
    <d v="2026-08-19T13:35:00"/>
    <d v="2026-08-19T16:15:00"/>
    <n v="4"/>
    <n v="0"/>
    <m/>
    <n v="1"/>
    <n v="0"/>
    <n v="180"/>
  </r>
  <r>
    <x v="0"/>
    <x v="0"/>
    <s v="ST CAH MAIN THEATRE 4"/>
    <x v="2"/>
    <x v="0"/>
    <x v="1"/>
    <x v="0"/>
    <x v="2"/>
    <n v="0"/>
    <n v="1"/>
    <n v="4"/>
    <s v="St Cah Main Theatre"/>
    <d v="2026-08-20T00:00:00"/>
    <d v="2026-08-20T09:00:00"/>
    <d v="2026-08-20T18:00:00"/>
    <s v="AUGUST-26-dummy-data.xlsx"/>
    <n v="4"/>
    <n v="0"/>
    <b v="0"/>
    <n v="540"/>
    <n v="509"/>
    <n v="386"/>
    <n v="0"/>
    <n v="0"/>
    <d v="2026-08-20T09:08:00"/>
    <d v="2026-08-20T17:37:00"/>
    <n v="4"/>
    <n v="0"/>
    <m/>
    <n v="1"/>
    <n v="0"/>
    <n v="540"/>
  </r>
  <r>
    <x v="0"/>
    <x v="0"/>
    <s v="ST CAH MAIN THEATRE 4"/>
    <x v="2"/>
    <x v="0"/>
    <x v="1"/>
    <x v="0"/>
    <x v="3"/>
    <n v="0"/>
    <n v="1"/>
    <n v="4"/>
    <s v="St Cah Main Theatre"/>
    <d v="2026-08-21T00:00:00"/>
    <d v="2026-08-21T08:30:00"/>
    <d v="2026-08-21T17:30:00"/>
    <s v="AUGUST-26-dummy-data.xlsx"/>
    <n v="4"/>
    <n v="0"/>
    <b v="0"/>
    <n v="540"/>
    <n v="516"/>
    <n v="370"/>
    <n v="0"/>
    <n v="0"/>
    <d v="2026-08-21T08:37:00"/>
    <d v="2026-08-21T17:13:00"/>
    <n v="4"/>
    <n v="0"/>
    <m/>
    <n v="1"/>
    <n v="0"/>
    <n v="540"/>
  </r>
  <r>
    <x v="0"/>
    <x v="0"/>
    <s v="ST CAH MAIN THEATRE 4"/>
    <x v="2"/>
    <x v="0"/>
    <x v="1"/>
    <x v="0"/>
    <x v="4"/>
    <n v="0"/>
    <n v="1"/>
    <n v="4"/>
    <s v="St Cah Main Theatre"/>
    <d v="2026-08-23T00:00:00"/>
    <d v="2026-08-23T08:00:00"/>
    <d v="2026-08-23T17:00:00"/>
    <s v="AUGUST-26-dummy-data.xlsx"/>
    <n v="4"/>
    <n v="0"/>
    <b v="0"/>
    <n v="540"/>
    <n v="500"/>
    <n v="383"/>
    <n v="0"/>
    <n v="0"/>
    <d v="2026-08-23T08:04:00"/>
    <d v="2026-08-23T16:24:00"/>
    <n v="4"/>
    <n v="0"/>
    <m/>
    <n v="1"/>
    <n v="0"/>
    <n v="540"/>
  </r>
  <r>
    <x v="0"/>
    <x v="0"/>
    <s v="ST CAH MAIN THEATRE 4"/>
    <x v="2"/>
    <x v="0"/>
    <x v="1"/>
    <x v="0"/>
    <x v="5"/>
    <n v="0"/>
    <n v="1"/>
    <n v="4"/>
    <s v="St Cah Main Theatre"/>
    <d v="2026-08-26T00:00:00"/>
    <d v="2026-08-26T09:00:00"/>
    <d v="2026-08-26T13:30:00"/>
    <s v="AUGUST-26-dummy-data.xlsx"/>
    <n v="4"/>
    <n v="0"/>
    <b v="0"/>
    <n v="270"/>
    <n v="244"/>
    <n v="154"/>
    <n v="0"/>
    <n v="0"/>
    <d v="2026-08-26T09:09:00"/>
    <d v="2026-08-26T13:13:00"/>
    <n v="4"/>
    <n v="0"/>
    <m/>
    <n v="1"/>
    <n v="0"/>
    <n v="270"/>
  </r>
  <r>
    <x v="0"/>
    <x v="0"/>
    <s v="ST CAH MAIN THEATRE 4"/>
    <x v="2"/>
    <x v="0"/>
    <x v="1"/>
    <x v="0"/>
    <x v="6"/>
    <n v="0"/>
    <n v="1"/>
    <n v="4"/>
    <s v="St Cah Main Theatre"/>
    <d v="2026-08-28T00:00:00"/>
    <d v="2026-08-28T08:30:00"/>
    <d v="2026-08-28T13:00:00"/>
    <s v="AUGUST-26-dummy-data.xlsx"/>
    <n v="4"/>
    <n v="0"/>
    <b v="0"/>
    <n v="270"/>
    <n v="248"/>
    <n v="177"/>
    <n v="0"/>
    <n v="0"/>
    <d v="2026-08-28T08:33:00"/>
    <d v="2026-08-28T12:41:00"/>
    <n v="4"/>
    <n v="0"/>
    <m/>
    <n v="1"/>
    <n v="0"/>
    <n v="270"/>
  </r>
  <r>
    <x v="0"/>
    <x v="0"/>
    <s v="ST CAH MAIN THEATRE 4"/>
    <x v="2"/>
    <x v="0"/>
    <x v="1"/>
    <x v="0"/>
    <x v="2"/>
    <n v="0"/>
    <n v="1"/>
    <n v="4"/>
    <s v="St Cah Main Theatre"/>
    <d v="2026-08-31T00:00:00"/>
    <d v="2026-08-31T09:00:00"/>
    <d v="2026-08-31T17:00:00"/>
    <s v="AUGUST-26-dummy-data.xlsx"/>
    <n v="4"/>
    <n v="0"/>
    <b v="0"/>
    <n v="480"/>
    <n v="418"/>
    <n v="314"/>
    <n v="0"/>
    <n v="0"/>
    <d v="2026-08-31T09:10:00"/>
    <d v="2026-08-31T16:08:00"/>
    <n v="4"/>
    <n v="0"/>
    <m/>
    <n v="1"/>
    <n v="0"/>
    <n v="480"/>
  </r>
  <r>
    <x v="0"/>
    <x v="0"/>
    <s v="ST CAH MAIN THEATRE 5"/>
    <x v="2"/>
    <x v="0"/>
    <x v="1"/>
    <x v="0"/>
    <x v="0"/>
    <n v="0"/>
    <n v="1"/>
    <n v="4"/>
    <s v="St Cah Main Theatre"/>
    <d v="2026-08-02T00:00:00"/>
    <d v="2026-08-02T08:30:00"/>
    <d v="2026-08-02T12:30:00"/>
    <s v="AUGUST-26-dummy-data.xlsx"/>
    <n v="4"/>
    <n v="0"/>
    <b v="0"/>
    <n v="240"/>
    <n v="216"/>
    <n v="132"/>
    <n v="0"/>
    <n v="0"/>
    <d v="2026-08-02T08:33:00"/>
    <d v="2026-08-02T12:09:00"/>
    <n v="4"/>
    <n v="0"/>
    <m/>
    <n v="1"/>
    <n v="0"/>
    <n v="240"/>
  </r>
  <r>
    <x v="0"/>
    <x v="0"/>
    <s v="ST CAH MAIN THEATRE 5"/>
    <x v="2"/>
    <x v="0"/>
    <x v="1"/>
    <x v="0"/>
    <x v="6"/>
    <n v="0"/>
    <n v="1"/>
    <n v="4"/>
    <s v="St Cah Main Theatre"/>
    <d v="2026-08-03T00:00:00"/>
    <d v="2026-08-03T13:30:00"/>
    <d v="2026-08-03T17:00:00"/>
    <s v="AUGUST-26-dummy-data.xlsx"/>
    <n v="4"/>
    <n v="0"/>
    <b v="0"/>
    <n v="210"/>
    <n v="182"/>
    <n v="99"/>
    <n v="0"/>
    <n v="0"/>
    <d v="2026-08-03T13:32:00"/>
    <d v="2026-08-03T16:34:00"/>
    <n v="4"/>
    <n v="0"/>
    <m/>
    <n v="1"/>
    <n v="0"/>
    <n v="210"/>
  </r>
  <r>
    <x v="0"/>
    <x v="0"/>
    <s v="ST CAH MAIN THEATRE 5"/>
    <x v="2"/>
    <x v="0"/>
    <x v="1"/>
    <x v="0"/>
    <x v="3"/>
    <n v="0"/>
    <n v="1"/>
    <n v="4"/>
    <s v="St Cah Main Theatre"/>
    <d v="2026-08-04T00:00:00"/>
    <d v="2026-08-04T08:00:00"/>
    <d v="2026-08-04T12:30:00"/>
    <s v="AUGUST-26-dummy-data.xlsx"/>
    <n v="4"/>
    <n v="0"/>
    <b v="0"/>
    <n v="270"/>
    <n v="244"/>
    <n v="155"/>
    <n v="0"/>
    <n v="0"/>
    <d v="2026-08-04T08:04:00"/>
    <d v="2026-08-04T12:08:00"/>
    <n v="4"/>
    <n v="0"/>
    <m/>
    <n v="1"/>
    <n v="0"/>
    <n v="270"/>
  </r>
  <r>
    <x v="0"/>
    <x v="0"/>
    <s v="ST CAH MAIN THEATRE 5"/>
    <x v="2"/>
    <x v="0"/>
    <x v="1"/>
    <x v="0"/>
    <x v="2"/>
    <n v="0"/>
    <n v="1"/>
    <n v="4"/>
    <s v="St Cah Main Theatre"/>
    <d v="2026-08-05T00:00:00"/>
    <d v="2026-08-05T08:30:00"/>
    <d v="2026-08-05T12:00:00"/>
    <s v="AUGUST-26-dummy-data.xlsx"/>
    <n v="4"/>
    <n v="0"/>
    <b v="0"/>
    <n v="210"/>
    <n v="186"/>
    <n v="112"/>
    <n v="0"/>
    <n v="0"/>
    <d v="2026-08-05T08:32:00"/>
    <d v="2026-08-05T11:38:00"/>
    <n v="4"/>
    <n v="0"/>
    <m/>
    <n v="1"/>
    <n v="0"/>
    <n v="210"/>
  </r>
  <r>
    <x v="0"/>
    <x v="0"/>
    <s v="ST CAH MAIN THEATRE 5"/>
    <x v="2"/>
    <x v="0"/>
    <x v="1"/>
    <x v="0"/>
    <x v="2"/>
    <n v="0"/>
    <n v="1"/>
    <n v="4"/>
    <s v="St Cah Main Theatre"/>
    <d v="2026-08-09T00:00:00"/>
    <d v="2026-08-09T08:30:00"/>
    <d v="2026-08-09T16:30:00"/>
    <s v="AUGUST-26-dummy-data.xlsx"/>
    <n v="4"/>
    <n v="0"/>
    <b v="0"/>
    <n v="480"/>
    <n v="449"/>
    <n v="369"/>
    <n v="0"/>
    <n v="0"/>
    <d v="2026-08-09T08:40:00"/>
    <d v="2026-08-09T16:09:00"/>
    <n v="4"/>
    <n v="0"/>
    <m/>
    <n v="1"/>
    <n v="0"/>
    <n v="480"/>
  </r>
  <r>
    <x v="0"/>
    <x v="0"/>
    <s v="ST CAH MAIN THEATRE 5"/>
    <x v="2"/>
    <x v="0"/>
    <x v="1"/>
    <x v="0"/>
    <x v="2"/>
    <n v="0"/>
    <n v="1"/>
    <n v="4"/>
    <s v="St Cah Main Theatre"/>
    <d v="2026-08-16T00:00:00"/>
    <d v="2026-08-16T08:30:00"/>
    <d v="2026-08-16T13:00:00"/>
    <s v="AUGUST-26-dummy-data.xlsx"/>
    <n v="4"/>
    <n v="0"/>
    <b v="0"/>
    <n v="270"/>
    <n v="251"/>
    <n v="180"/>
    <n v="0"/>
    <n v="0"/>
    <d v="2026-08-16T08:35:00"/>
    <d v="2026-08-16T12:46:00"/>
    <n v="4"/>
    <n v="0"/>
    <m/>
    <n v="1"/>
    <n v="0"/>
    <n v="270"/>
  </r>
  <r>
    <x v="0"/>
    <x v="0"/>
    <s v="ST CAH MAIN THEATRE 5"/>
    <x v="2"/>
    <x v="0"/>
    <x v="1"/>
    <x v="0"/>
    <x v="2"/>
    <n v="0"/>
    <n v="1"/>
    <n v="4"/>
    <s v="St Cah Main Theatre"/>
    <d v="2026-08-18T00:00:00"/>
    <d v="2026-08-18T08:00:00"/>
    <d v="2026-08-18T17:00:00"/>
    <s v="AUGUST-26-dummy-data.xlsx"/>
    <n v="4"/>
    <n v="0"/>
    <b v="0"/>
    <n v="540"/>
    <n v="513"/>
    <n v="393"/>
    <n v="0"/>
    <n v="0"/>
    <d v="2026-08-18T08:05:00"/>
    <d v="2026-08-18T16:38:00"/>
    <n v="4"/>
    <n v="0"/>
    <m/>
    <n v="1"/>
    <n v="0"/>
    <n v="540"/>
  </r>
  <r>
    <x v="0"/>
    <x v="0"/>
    <s v="ST CAH MAIN THEATRE 5"/>
    <x v="2"/>
    <x v="0"/>
    <x v="1"/>
    <x v="0"/>
    <x v="0"/>
    <n v="0"/>
    <n v="1"/>
    <n v="4"/>
    <s v="St Cah Main Theatre"/>
    <d v="2026-08-19T00:00:00"/>
    <d v="2026-08-19T08:00:00"/>
    <d v="2026-08-19T16:00:00"/>
    <s v="AUGUST-26-dummy-data.xlsx"/>
    <n v="4"/>
    <n v="0"/>
    <b v="0"/>
    <n v="480"/>
    <n v="435"/>
    <n v="300"/>
    <n v="0"/>
    <n v="0"/>
    <d v="2026-08-19T08:03:00"/>
    <d v="2026-08-19T15:18:00"/>
    <n v="4"/>
    <n v="0"/>
    <m/>
    <n v="1"/>
    <n v="0"/>
    <n v="480"/>
  </r>
  <r>
    <x v="0"/>
    <x v="0"/>
    <s v="ST CAH MAIN THEATRE 5"/>
    <x v="2"/>
    <x v="0"/>
    <x v="1"/>
    <x v="0"/>
    <x v="3"/>
    <n v="0"/>
    <n v="1"/>
    <n v="4"/>
    <s v="St Cah Main Theatre"/>
    <d v="2026-08-20T00:00:00"/>
    <d v="2026-08-20T08:00:00"/>
    <d v="2026-08-20T16:00:00"/>
    <s v="AUGUST-26-dummy-data.xlsx"/>
    <n v="4"/>
    <n v="0"/>
    <b v="0"/>
    <n v="480"/>
    <n v="454"/>
    <n v="335"/>
    <n v="0"/>
    <n v="0"/>
    <d v="2026-08-20T08:07:00"/>
    <d v="2026-08-20T15:41:00"/>
    <n v="4"/>
    <n v="0"/>
    <m/>
    <n v="1"/>
    <n v="0"/>
    <n v="480"/>
  </r>
  <r>
    <x v="0"/>
    <x v="0"/>
    <s v="ST CAH MAIN THEATRE 5"/>
    <x v="2"/>
    <x v="0"/>
    <x v="1"/>
    <x v="0"/>
    <x v="0"/>
    <n v="0"/>
    <n v="1"/>
    <n v="4"/>
    <s v="St Cah Main Theatre"/>
    <d v="2026-08-23T00:00:00"/>
    <d v="2026-08-23T09:00:00"/>
    <d v="2026-08-23T16:00:00"/>
    <s v="AUGUST-26-dummy-data.xlsx"/>
    <n v="4"/>
    <n v="0"/>
    <b v="0"/>
    <n v="420"/>
    <n v="392"/>
    <n v="289"/>
    <n v="0"/>
    <n v="0"/>
    <d v="2026-08-23T09:05:00"/>
    <d v="2026-08-23T15:37:00"/>
    <n v="4"/>
    <n v="0"/>
    <m/>
    <n v="1"/>
    <n v="0"/>
    <n v="420"/>
  </r>
  <r>
    <x v="0"/>
    <x v="0"/>
    <s v="ST CAH MAIN THEATRE 5"/>
    <x v="2"/>
    <x v="0"/>
    <x v="1"/>
    <x v="0"/>
    <x v="5"/>
    <n v="0"/>
    <n v="1"/>
    <n v="4"/>
    <s v="St Cah Main Theatre"/>
    <d v="2026-08-24T00:00:00"/>
    <d v="2026-08-24T09:00:00"/>
    <d v="2026-08-24T13:30:00"/>
    <s v="AUGUST-26-dummy-data.xlsx"/>
    <n v="4"/>
    <n v="0"/>
    <b v="0"/>
    <n v="270"/>
    <n v="245"/>
    <n v="164"/>
    <n v="0"/>
    <n v="0"/>
    <d v="2026-08-24T09:05:00"/>
    <d v="2026-08-24T13:10:00"/>
    <n v="4"/>
    <n v="0"/>
    <m/>
    <n v="1"/>
    <n v="0"/>
    <n v="270"/>
  </r>
  <r>
    <x v="0"/>
    <x v="0"/>
    <s v="ST CAH MAIN THEATRE 5"/>
    <x v="2"/>
    <x v="0"/>
    <x v="1"/>
    <x v="0"/>
    <x v="0"/>
    <n v="0"/>
    <n v="1"/>
    <n v="4"/>
    <s v="St Cah Main Theatre"/>
    <d v="2026-08-26T00:00:00"/>
    <d v="2026-08-26T08:30:00"/>
    <d v="2026-08-26T15:30:00"/>
    <s v="AUGUST-26-dummy-data.xlsx"/>
    <n v="4"/>
    <n v="0"/>
    <b v="0"/>
    <n v="420"/>
    <n v="369"/>
    <n v="248"/>
    <n v="0"/>
    <n v="0"/>
    <d v="2026-08-26T08:37:00"/>
    <d v="2026-08-26T14:46:00"/>
    <n v="4"/>
    <n v="0"/>
    <m/>
    <n v="1"/>
    <n v="0"/>
    <n v="420"/>
  </r>
  <r>
    <x v="0"/>
    <x v="0"/>
    <s v="ST CAH MAIN THEATRE 5"/>
    <x v="2"/>
    <x v="0"/>
    <x v="1"/>
    <x v="0"/>
    <x v="3"/>
    <n v="0"/>
    <n v="1"/>
    <n v="4"/>
    <s v="St Cah Main Theatre"/>
    <d v="2026-08-27T00:00:00"/>
    <d v="2026-08-27T13:30:00"/>
    <d v="2026-08-27T18:30:00"/>
    <s v="AUGUST-26-dummy-data.xlsx"/>
    <n v="4"/>
    <n v="0"/>
    <b v="0"/>
    <n v="300"/>
    <n v="270"/>
    <n v="186"/>
    <n v="0"/>
    <n v="0"/>
    <d v="2026-08-27T13:39:00"/>
    <d v="2026-08-27T18:09:00"/>
    <n v="4"/>
    <n v="0"/>
    <m/>
    <n v="1"/>
    <n v="0"/>
    <n v="300"/>
  </r>
  <r>
    <x v="0"/>
    <x v="0"/>
    <s v="ST CAH MAIN THEATRE 5"/>
    <x v="2"/>
    <x v="0"/>
    <x v="1"/>
    <x v="0"/>
    <x v="6"/>
    <n v="0"/>
    <n v="1"/>
    <n v="4"/>
    <s v="St Cah Main Theatre"/>
    <d v="2026-08-29T00:00:00"/>
    <d v="2026-08-29T07:30:00"/>
    <d v="2026-08-29T13:30:00"/>
    <s v="AUGUST-26-dummy-data.xlsx"/>
    <n v="4"/>
    <n v="0"/>
    <b v="0"/>
    <n v="360"/>
    <n v="318"/>
    <n v="222"/>
    <n v="0"/>
    <n v="0"/>
    <d v="2026-08-29T07:40:00"/>
    <d v="2026-08-29T12:58:00"/>
    <n v="4"/>
    <n v="0"/>
    <m/>
    <n v="1"/>
    <n v="0"/>
    <n v="360"/>
  </r>
  <r>
    <x v="0"/>
    <x v="0"/>
    <s v="ST CAH MAIN THEATRE 5"/>
    <x v="2"/>
    <x v="0"/>
    <x v="1"/>
    <x v="0"/>
    <x v="4"/>
    <n v="0"/>
    <n v="1"/>
    <n v="4"/>
    <s v="St Cah Main Theatre"/>
    <d v="2026-08-30T00:00:00"/>
    <d v="2026-08-30T07:30:00"/>
    <d v="2026-08-30T16:30:00"/>
    <s v="AUGUST-26-dummy-data.xlsx"/>
    <n v="4"/>
    <n v="0"/>
    <b v="0"/>
    <n v="540"/>
    <n v="489"/>
    <n v="332"/>
    <n v="0"/>
    <n v="0"/>
    <d v="2026-08-30T07:33:00"/>
    <d v="2026-08-30T15:42:00"/>
    <n v="4"/>
    <n v="0"/>
    <m/>
    <n v="1"/>
    <n v="0"/>
    <n v="540"/>
  </r>
  <r>
    <x v="0"/>
    <x v="0"/>
    <s v="ST CAH MAIN THEATRE 5"/>
    <x v="2"/>
    <x v="0"/>
    <x v="1"/>
    <x v="0"/>
    <x v="0"/>
    <n v="0"/>
    <n v="1"/>
    <n v="4"/>
    <s v="St Cah Main Theatre"/>
    <d v="2026-08-31T00:00:00"/>
    <d v="2026-08-31T09:00:00"/>
    <d v="2026-08-31T13:30:00"/>
    <s v="AUGUST-26-dummy-data.xlsx"/>
    <n v="4"/>
    <n v="0"/>
    <b v="0"/>
    <n v="270"/>
    <n v="237"/>
    <n v="165"/>
    <n v="0"/>
    <n v="0"/>
    <d v="2026-08-31T09:12:00"/>
    <d v="2026-08-31T13:09:00"/>
    <n v="4"/>
    <n v="0"/>
    <m/>
    <n v="1"/>
    <n v="0"/>
    <n v="270"/>
  </r>
  <r>
    <x v="0"/>
    <x v="0"/>
    <s v="ST CAH MAIN THEATRE 6"/>
    <x v="2"/>
    <x v="0"/>
    <x v="1"/>
    <x v="0"/>
    <x v="0"/>
    <n v="0"/>
    <n v="1"/>
    <n v="4"/>
    <s v="St Cah Main Theatre"/>
    <d v="2026-08-03T00:00:00"/>
    <d v="2026-08-03T09:00:00"/>
    <d v="2026-08-03T13:00:00"/>
    <s v="AUGUST-26-dummy-data.xlsx"/>
    <n v="4"/>
    <n v="0"/>
    <b v="0"/>
    <n v="240"/>
    <n v="214"/>
    <n v="133"/>
    <n v="0"/>
    <n v="0"/>
    <d v="2026-08-03T09:06:00"/>
    <d v="2026-08-03T12:40:00"/>
    <n v="4"/>
    <n v="0"/>
    <m/>
    <n v="1"/>
    <n v="0"/>
    <n v="240"/>
  </r>
  <r>
    <x v="0"/>
    <x v="0"/>
    <s v="ST CAH MAIN THEATRE 6"/>
    <x v="2"/>
    <x v="0"/>
    <x v="1"/>
    <x v="0"/>
    <x v="3"/>
    <n v="0"/>
    <n v="1"/>
    <n v="4"/>
    <s v="St Cah Main Theatre"/>
    <d v="2026-08-05T00:00:00"/>
    <d v="2026-08-05T09:00:00"/>
    <d v="2026-08-05T18:00:00"/>
    <s v="AUGUST-26-dummy-data.xlsx"/>
    <n v="4"/>
    <n v="0"/>
    <b v="0"/>
    <n v="540"/>
    <n v="484"/>
    <n v="335"/>
    <n v="0"/>
    <n v="0"/>
    <d v="2026-08-05T09:04:00"/>
    <d v="2026-08-05T17:08:00"/>
    <n v="4"/>
    <n v="0"/>
    <m/>
    <n v="1"/>
    <n v="0"/>
    <n v="540"/>
  </r>
  <r>
    <x v="0"/>
    <x v="0"/>
    <s v="ST CAH MAIN THEATRE 6"/>
    <x v="2"/>
    <x v="0"/>
    <x v="1"/>
    <x v="0"/>
    <x v="4"/>
    <n v="0"/>
    <n v="1"/>
    <n v="4"/>
    <s v="St Cah Main Theatre"/>
    <d v="2026-08-07T00:00:00"/>
    <d v="2026-08-07T13:00:00"/>
    <d v="2026-08-07T17:00:00"/>
    <s v="AUGUST-26-dummy-data.xlsx"/>
    <n v="4"/>
    <n v="0"/>
    <b v="0"/>
    <n v="240"/>
    <n v="229"/>
    <n v="146"/>
    <n v="0"/>
    <n v="0"/>
    <d v="2026-08-07T13:03:00"/>
    <d v="2026-08-07T16:52:00"/>
    <n v="4"/>
    <n v="0"/>
    <m/>
    <n v="1"/>
    <n v="0"/>
    <n v="240"/>
  </r>
  <r>
    <x v="0"/>
    <x v="0"/>
    <s v="ST CAH MAIN THEATRE 6"/>
    <x v="2"/>
    <x v="0"/>
    <x v="1"/>
    <x v="0"/>
    <x v="4"/>
    <n v="0"/>
    <n v="1"/>
    <n v="4"/>
    <s v="St Cah Main Theatre"/>
    <d v="2026-08-08T00:00:00"/>
    <d v="2026-08-08T09:00:00"/>
    <d v="2026-08-08T13:30:00"/>
    <s v="AUGUST-26-dummy-data.xlsx"/>
    <n v="4"/>
    <n v="0"/>
    <b v="0"/>
    <n v="270"/>
    <n v="246"/>
    <n v="167"/>
    <n v="0"/>
    <n v="0"/>
    <d v="2026-08-08T09:07:00"/>
    <d v="2026-08-08T13:13:00"/>
    <n v="4"/>
    <n v="0"/>
    <m/>
    <n v="1"/>
    <n v="0"/>
    <n v="270"/>
  </r>
  <r>
    <x v="0"/>
    <x v="0"/>
    <s v="ST CAH MAIN THEATRE 6"/>
    <x v="2"/>
    <x v="0"/>
    <x v="1"/>
    <x v="0"/>
    <x v="5"/>
    <n v="0"/>
    <n v="1"/>
    <n v="4"/>
    <s v="St Cah Main Theatre"/>
    <d v="2026-08-10T00:00:00"/>
    <d v="2026-08-10T08:00:00"/>
    <d v="2026-08-10T12:00:00"/>
    <s v="AUGUST-26-dummy-data.xlsx"/>
    <n v="4"/>
    <n v="0"/>
    <b v="0"/>
    <n v="240"/>
    <n v="213"/>
    <n v="129"/>
    <n v="0"/>
    <n v="0"/>
    <d v="2026-08-10T08:02:00"/>
    <d v="2026-08-10T11:35:00"/>
    <n v="4"/>
    <n v="0"/>
    <m/>
    <n v="1"/>
    <n v="0"/>
    <n v="240"/>
  </r>
  <r>
    <x v="0"/>
    <x v="0"/>
    <s v="ST CAH MAIN THEATRE 6"/>
    <x v="2"/>
    <x v="0"/>
    <x v="1"/>
    <x v="0"/>
    <x v="3"/>
    <n v="0"/>
    <n v="1"/>
    <n v="4"/>
    <s v="St Cah Main Theatre"/>
    <d v="2026-08-11T00:00:00"/>
    <d v="2026-08-11T13:30:00"/>
    <d v="2026-08-11T17:00:00"/>
    <s v="AUGUST-26-dummy-data.xlsx"/>
    <n v="4"/>
    <n v="0"/>
    <b v="0"/>
    <n v="210"/>
    <n v="177"/>
    <n v="107"/>
    <n v="0"/>
    <n v="0"/>
    <d v="2026-08-11T13:35:00"/>
    <d v="2026-08-11T16:32:00"/>
    <n v="4"/>
    <n v="0"/>
    <m/>
    <n v="1"/>
    <n v="0"/>
    <n v="210"/>
  </r>
  <r>
    <x v="0"/>
    <x v="0"/>
    <s v="ST CAH MAIN THEATRE 6"/>
    <x v="2"/>
    <x v="0"/>
    <x v="1"/>
    <x v="0"/>
    <x v="0"/>
    <n v="0"/>
    <n v="1"/>
    <n v="4"/>
    <s v="St Cah Main Theatre"/>
    <d v="2026-08-12T00:00:00"/>
    <d v="2026-08-12T08:30:00"/>
    <d v="2026-08-12T13:00:00"/>
    <s v="AUGUST-26-dummy-data.xlsx"/>
    <n v="4"/>
    <n v="0"/>
    <b v="0"/>
    <n v="270"/>
    <n v="252"/>
    <n v="176"/>
    <n v="0"/>
    <n v="0"/>
    <d v="2026-08-12T08:35:00"/>
    <d v="2026-08-12T12:47:00"/>
    <n v="4"/>
    <n v="0"/>
    <m/>
    <n v="1"/>
    <n v="0"/>
    <n v="270"/>
  </r>
  <r>
    <x v="0"/>
    <x v="0"/>
    <s v="ST CAH MAIN THEATRE 6"/>
    <x v="2"/>
    <x v="0"/>
    <x v="1"/>
    <x v="0"/>
    <x v="2"/>
    <n v="0"/>
    <n v="1"/>
    <n v="4"/>
    <s v="St Cah Main Theatre"/>
    <d v="2026-08-13T00:00:00"/>
    <d v="2026-08-13T09:00:00"/>
    <d v="2026-08-13T12:00:00"/>
    <s v="AUGUST-26-dummy-data.xlsx"/>
    <n v="4"/>
    <n v="0"/>
    <b v="0"/>
    <n v="180"/>
    <n v="160"/>
    <n v="79"/>
    <n v="0"/>
    <n v="0"/>
    <d v="2026-08-13T09:06:00"/>
    <d v="2026-08-13T11:46:00"/>
    <n v="4"/>
    <n v="0"/>
    <m/>
    <n v="1"/>
    <n v="0"/>
    <n v="180"/>
  </r>
  <r>
    <x v="0"/>
    <x v="0"/>
    <s v="ST CAH MAIN THEATRE 6"/>
    <x v="2"/>
    <x v="0"/>
    <x v="1"/>
    <x v="0"/>
    <x v="2"/>
    <n v="0"/>
    <n v="1"/>
    <n v="4"/>
    <s v="St Cah Main Theatre"/>
    <d v="2026-08-14T00:00:00"/>
    <d v="2026-08-14T08:30:00"/>
    <d v="2026-08-14T16:30:00"/>
    <s v="AUGUST-26-dummy-data.xlsx"/>
    <n v="4"/>
    <n v="0"/>
    <b v="0"/>
    <n v="480"/>
    <n v="433"/>
    <n v="346"/>
    <n v="0"/>
    <n v="0"/>
    <d v="2026-08-14T08:41:00"/>
    <d v="2026-08-14T15:54:00"/>
    <n v="4"/>
    <n v="0"/>
    <m/>
    <n v="1"/>
    <n v="0"/>
    <n v="480"/>
  </r>
  <r>
    <x v="0"/>
    <x v="0"/>
    <s v="ST CAH MAIN THEATRE 6"/>
    <x v="2"/>
    <x v="0"/>
    <x v="1"/>
    <x v="0"/>
    <x v="5"/>
    <n v="0"/>
    <n v="1"/>
    <n v="4"/>
    <s v="St Cah Main Theatre"/>
    <d v="2026-08-16T00:00:00"/>
    <d v="2026-08-16T13:00:00"/>
    <d v="2026-08-16T17:30:00"/>
    <s v="AUGUST-26-dummy-data.xlsx"/>
    <n v="4"/>
    <n v="0"/>
    <b v="0"/>
    <n v="270"/>
    <n v="239"/>
    <n v="168"/>
    <n v="0"/>
    <n v="0"/>
    <d v="2026-08-16T13:05:00"/>
    <d v="2026-08-16T17:04:00"/>
    <n v="4"/>
    <n v="0"/>
    <m/>
    <n v="1"/>
    <n v="0"/>
    <n v="270"/>
  </r>
  <r>
    <x v="0"/>
    <x v="0"/>
    <s v="ST CAH MAIN THEATRE 6"/>
    <x v="2"/>
    <x v="0"/>
    <x v="1"/>
    <x v="0"/>
    <x v="5"/>
    <n v="0"/>
    <n v="1"/>
    <n v="4"/>
    <s v="St Cah Main Theatre"/>
    <d v="2026-08-17T00:00:00"/>
    <d v="2026-08-17T13:00:00"/>
    <d v="2026-08-17T16:30:00"/>
    <s v="AUGUST-26-dummy-data.xlsx"/>
    <n v="4"/>
    <n v="0"/>
    <b v="0"/>
    <n v="210"/>
    <n v="185"/>
    <n v="104"/>
    <n v="0"/>
    <n v="0"/>
    <d v="2026-08-17T13:02:00"/>
    <d v="2026-08-17T16:07:00"/>
    <n v="4"/>
    <n v="0"/>
    <m/>
    <n v="1"/>
    <n v="0"/>
    <n v="210"/>
  </r>
  <r>
    <x v="0"/>
    <x v="0"/>
    <s v="ST CAH MAIN THEATRE 6"/>
    <x v="2"/>
    <x v="0"/>
    <x v="1"/>
    <x v="0"/>
    <x v="2"/>
    <n v="0"/>
    <n v="1"/>
    <n v="4"/>
    <s v="St Cah Main Theatre"/>
    <d v="2026-08-21T00:00:00"/>
    <d v="2026-08-21T08:30:00"/>
    <d v="2026-08-21T12:30:00"/>
    <s v="AUGUST-26-dummy-data.xlsx"/>
    <n v="4"/>
    <n v="0"/>
    <b v="0"/>
    <n v="240"/>
    <n v="217"/>
    <n v="126"/>
    <n v="0"/>
    <n v="0"/>
    <d v="2026-08-21T08:35:00"/>
    <d v="2026-08-21T12:12:00"/>
    <n v="4"/>
    <n v="0"/>
    <m/>
    <n v="1"/>
    <n v="0"/>
    <n v="240"/>
  </r>
  <r>
    <x v="0"/>
    <x v="0"/>
    <s v="ST CAH MAIN THEATRE 6"/>
    <x v="2"/>
    <x v="0"/>
    <x v="1"/>
    <x v="0"/>
    <x v="3"/>
    <n v="0"/>
    <n v="1"/>
    <n v="4"/>
    <s v="St Cah Main Theatre"/>
    <d v="2026-08-23T00:00:00"/>
    <d v="2026-08-23T09:00:00"/>
    <d v="2026-08-23T12:00:00"/>
    <s v="AUGUST-26-dummy-data.xlsx"/>
    <n v="4"/>
    <n v="0"/>
    <b v="0"/>
    <n v="180"/>
    <n v="156"/>
    <n v="86"/>
    <n v="0"/>
    <n v="0"/>
    <d v="2026-08-23T09:09:00"/>
    <d v="2026-08-23T11:45:00"/>
    <n v="4"/>
    <n v="0"/>
    <m/>
    <n v="1"/>
    <n v="0"/>
    <n v="180"/>
  </r>
  <r>
    <x v="0"/>
    <x v="0"/>
    <s v="ST CAH MAIN THEATRE 6"/>
    <x v="2"/>
    <x v="0"/>
    <x v="1"/>
    <x v="0"/>
    <x v="5"/>
    <n v="0"/>
    <n v="1"/>
    <n v="4"/>
    <s v="St Cah Main Theatre"/>
    <d v="2026-08-27T00:00:00"/>
    <d v="2026-08-27T09:00:00"/>
    <d v="2026-08-27T13:00:00"/>
    <s v="AUGUST-26-dummy-data.xlsx"/>
    <n v="4"/>
    <n v="0"/>
    <b v="0"/>
    <n v="240"/>
    <n v="216"/>
    <n v="149"/>
    <n v="0"/>
    <n v="0"/>
    <d v="2026-08-27T09:03:00"/>
    <d v="2026-08-27T12:39:00"/>
    <n v="4"/>
    <n v="0"/>
    <m/>
    <n v="1"/>
    <n v="0"/>
    <n v="240"/>
  </r>
  <r>
    <x v="0"/>
    <x v="0"/>
    <s v="ST CAH MAIN THEATRE 6"/>
    <x v="2"/>
    <x v="0"/>
    <x v="1"/>
    <x v="0"/>
    <x v="3"/>
    <n v="0"/>
    <n v="1"/>
    <n v="4"/>
    <s v="St Cah Main Theatre"/>
    <d v="2026-08-29T00:00:00"/>
    <d v="2026-08-29T08:00:00"/>
    <d v="2026-08-29T15:00:00"/>
    <s v="AUGUST-26-dummy-data.xlsx"/>
    <n v="4"/>
    <n v="0"/>
    <b v="0"/>
    <n v="420"/>
    <n v="390"/>
    <n v="310"/>
    <n v="0"/>
    <n v="0"/>
    <d v="2026-08-29T08:02:00"/>
    <d v="2026-08-29T14:32:00"/>
    <n v="4"/>
    <n v="0"/>
    <m/>
    <n v="1"/>
    <n v="0"/>
    <n v="420"/>
  </r>
  <r>
    <x v="0"/>
    <x v="0"/>
    <s v="ST CAH MAIN THEATRE 7"/>
    <x v="2"/>
    <x v="0"/>
    <x v="1"/>
    <x v="0"/>
    <x v="0"/>
    <n v="0"/>
    <n v="1"/>
    <n v="4"/>
    <s v="St Cah Main Theatre"/>
    <d v="2026-08-01T00:00:00"/>
    <d v="2026-08-01T08:00:00"/>
    <d v="2026-08-01T12:30:00"/>
    <s v="AUGUST-26-dummy-data.xlsx"/>
    <n v="4"/>
    <n v="0"/>
    <b v="0"/>
    <n v="270"/>
    <n v="248"/>
    <n v="188"/>
    <n v="0"/>
    <n v="0"/>
    <d v="2026-08-01T08:07:00"/>
    <d v="2026-08-01T12:15:00"/>
    <n v="4"/>
    <n v="0"/>
    <m/>
    <n v="1"/>
    <n v="0"/>
    <n v="270"/>
  </r>
  <r>
    <x v="0"/>
    <x v="0"/>
    <s v="ST CAH MAIN THEATRE 7"/>
    <x v="2"/>
    <x v="0"/>
    <x v="1"/>
    <x v="0"/>
    <x v="6"/>
    <n v="0"/>
    <n v="1"/>
    <n v="4"/>
    <s v="St Cah Main Theatre"/>
    <d v="2026-08-02T00:00:00"/>
    <d v="2026-08-02T08:00:00"/>
    <d v="2026-08-02T11:30:00"/>
    <s v="AUGUST-26-dummy-data.xlsx"/>
    <n v="4"/>
    <n v="0"/>
    <b v="0"/>
    <n v="210"/>
    <n v="176"/>
    <n v="87"/>
    <n v="0"/>
    <n v="0"/>
    <d v="2026-08-02T08:10:00"/>
    <d v="2026-08-02T11:06:00"/>
    <n v="4"/>
    <n v="0"/>
    <m/>
    <n v="1"/>
    <n v="0"/>
    <n v="210"/>
  </r>
  <r>
    <x v="0"/>
    <x v="0"/>
    <s v="ST CAH MAIN THEATRE 7"/>
    <x v="2"/>
    <x v="0"/>
    <x v="1"/>
    <x v="0"/>
    <x v="0"/>
    <n v="0"/>
    <n v="1"/>
    <n v="4"/>
    <s v="St Cah Main Theatre"/>
    <d v="2026-08-06T00:00:00"/>
    <d v="2026-08-06T09:00:00"/>
    <d v="2026-08-06T12:30:00"/>
    <s v="AUGUST-26-dummy-data.xlsx"/>
    <n v="4"/>
    <n v="0"/>
    <b v="0"/>
    <n v="210"/>
    <n v="172"/>
    <n v="88"/>
    <n v="0"/>
    <n v="0"/>
    <d v="2026-08-06T09:07:00"/>
    <d v="2026-08-06T11:59:00"/>
    <n v="4"/>
    <n v="0"/>
    <m/>
    <n v="1"/>
    <n v="0"/>
    <n v="210"/>
  </r>
  <r>
    <x v="0"/>
    <x v="0"/>
    <s v="ST CAH MAIN THEATRE 7"/>
    <x v="2"/>
    <x v="0"/>
    <x v="1"/>
    <x v="0"/>
    <x v="2"/>
    <n v="0"/>
    <n v="1"/>
    <n v="4"/>
    <s v="St Cah Main Theatre"/>
    <d v="2026-08-07T00:00:00"/>
    <d v="2026-08-07T09:00:00"/>
    <d v="2026-08-07T13:00:00"/>
    <s v="AUGUST-26-dummy-data.xlsx"/>
    <n v="4"/>
    <n v="0"/>
    <b v="0"/>
    <n v="240"/>
    <n v="212"/>
    <n v="142"/>
    <n v="0"/>
    <n v="0"/>
    <d v="2026-08-07T09:02:00"/>
    <d v="2026-08-07T12:34:00"/>
    <n v="4"/>
    <n v="0"/>
    <m/>
    <n v="1"/>
    <n v="0"/>
    <n v="240"/>
  </r>
  <r>
    <x v="0"/>
    <x v="0"/>
    <s v="ST CAH MAIN THEATRE 7"/>
    <x v="2"/>
    <x v="0"/>
    <x v="1"/>
    <x v="0"/>
    <x v="0"/>
    <n v="0"/>
    <n v="1"/>
    <n v="4"/>
    <s v="St Cah Main Theatre"/>
    <d v="2026-08-10T00:00:00"/>
    <d v="2026-08-10T08:30:00"/>
    <d v="2026-08-10T17:30:00"/>
    <s v="AUGUST-26-dummy-data.xlsx"/>
    <n v="4"/>
    <n v="0"/>
    <b v="0"/>
    <n v="540"/>
    <n v="505"/>
    <n v="410"/>
    <n v="0"/>
    <n v="0"/>
    <d v="2026-08-10T08:32:00"/>
    <d v="2026-08-10T16:57:00"/>
    <n v="4"/>
    <n v="0"/>
    <m/>
    <n v="1"/>
    <n v="0"/>
    <n v="540"/>
  </r>
  <r>
    <x v="0"/>
    <x v="0"/>
    <s v="ST CAH MAIN THEATRE 7"/>
    <x v="2"/>
    <x v="0"/>
    <x v="1"/>
    <x v="0"/>
    <x v="5"/>
    <n v="0"/>
    <n v="1"/>
    <n v="4"/>
    <s v="St Cah Main Theatre"/>
    <d v="2026-08-16T00:00:00"/>
    <d v="2026-08-16T08:00:00"/>
    <d v="2026-08-16T17:00:00"/>
    <s v="AUGUST-26-dummy-data.xlsx"/>
    <n v="4"/>
    <n v="0"/>
    <b v="0"/>
    <n v="540"/>
    <n v="515"/>
    <n v="369"/>
    <n v="0"/>
    <n v="0"/>
    <d v="2026-08-16T08:04:00"/>
    <d v="2026-08-16T16:39:00"/>
    <n v="4"/>
    <n v="0"/>
    <m/>
    <n v="1"/>
    <n v="0"/>
    <n v="540"/>
  </r>
  <r>
    <x v="0"/>
    <x v="0"/>
    <s v="ST CAH MAIN THEATRE 7"/>
    <x v="2"/>
    <x v="0"/>
    <x v="1"/>
    <x v="0"/>
    <x v="3"/>
    <n v="0"/>
    <n v="1"/>
    <n v="4"/>
    <s v="St Cah Main Theatre"/>
    <d v="2026-08-18T00:00:00"/>
    <d v="2026-08-18T13:30:00"/>
    <d v="2026-08-18T16:30:00"/>
    <s v="AUGUST-26-dummy-data.xlsx"/>
    <n v="4"/>
    <n v="0"/>
    <b v="0"/>
    <n v="180"/>
    <n v="156"/>
    <n v="88"/>
    <n v="0"/>
    <n v="0"/>
    <d v="2026-08-18T13:35:00"/>
    <d v="2026-08-18T16:11:00"/>
    <n v="4"/>
    <n v="0"/>
    <m/>
    <n v="1"/>
    <n v="0"/>
    <n v="180"/>
  </r>
  <r>
    <x v="0"/>
    <x v="0"/>
    <s v="ST CAH MAIN THEATRE 7"/>
    <x v="2"/>
    <x v="0"/>
    <x v="1"/>
    <x v="0"/>
    <x v="5"/>
    <n v="0"/>
    <n v="1"/>
    <n v="4"/>
    <s v="St Cah Main Theatre"/>
    <d v="2026-08-19T00:00:00"/>
    <d v="2026-08-19T08:30:00"/>
    <d v="2026-08-19T11:30:00"/>
    <s v="AUGUST-26-dummy-data.xlsx"/>
    <n v="4"/>
    <n v="0"/>
    <b v="0"/>
    <n v="180"/>
    <n v="150"/>
    <n v="74"/>
    <n v="0"/>
    <n v="0"/>
    <d v="2026-08-19T08:32:00"/>
    <d v="2026-08-19T11:02:00"/>
    <n v="4"/>
    <n v="0"/>
    <m/>
    <n v="1"/>
    <n v="0"/>
    <n v="180"/>
  </r>
  <r>
    <x v="0"/>
    <x v="0"/>
    <s v="ST CAH MAIN THEATRE 7"/>
    <x v="2"/>
    <x v="0"/>
    <x v="1"/>
    <x v="0"/>
    <x v="2"/>
    <n v="0"/>
    <n v="1"/>
    <n v="4"/>
    <s v="St Cah Main Theatre"/>
    <d v="2026-08-21T00:00:00"/>
    <d v="2026-08-21T08:00:00"/>
    <d v="2026-08-21T15:00:00"/>
    <s v="AUGUST-26-dummy-data.xlsx"/>
    <n v="4"/>
    <n v="0"/>
    <b v="0"/>
    <n v="420"/>
    <n v="383"/>
    <n v="265"/>
    <n v="0"/>
    <n v="0"/>
    <d v="2026-08-21T08:03:00"/>
    <d v="2026-08-21T14:26:00"/>
    <n v="4"/>
    <n v="0"/>
    <m/>
    <n v="1"/>
    <n v="0"/>
    <n v="420"/>
  </r>
  <r>
    <x v="0"/>
    <x v="0"/>
    <s v="ST CAH MAIN THEATRE 7"/>
    <x v="2"/>
    <x v="0"/>
    <x v="1"/>
    <x v="0"/>
    <x v="5"/>
    <n v="0"/>
    <n v="1"/>
    <n v="4"/>
    <s v="St Cah Main Theatre"/>
    <d v="2026-08-22T00:00:00"/>
    <d v="2026-08-22T13:30:00"/>
    <d v="2026-08-22T17:30:00"/>
    <s v="AUGUST-26-dummy-data.xlsx"/>
    <n v="4"/>
    <n v="0"/>
    <b v="0"/>
    <n v="240"/>
    <n v="207"/>
    <n v="121"/>
    <n v="0"/>
    <n v="0"/>
    <d v="2026-08-22T13:36:00"/>
    <d v="2026-08-22T17:03:00"/>
    <n v="4"/>
    <n v="0"/>
    <m/>
    <n v="1"/>
    <n v="0"/>
    <n v="240"/>
  </r>
  <r>
    <x v="0"/>
    <x v="0"/>
    <s v="ST CAH MAIN THEATRE 7"/>
    <x v="2"/>
    <x v="0"/>
    <x v="1"/>
    <x v="0"/>
    <x v="4"/>
    <n v="0"/>
    <n v="1"/>
    <n v="4"/>
    <s v="St Cah Main Theatre"/>
    <d v="2026-08-25T00:00:00"/>
    <d v="2026-08-25T07:30:00"/>
    <d v="2026-08-25T16:30:00"/>
    <s v="AUGUST-26-dummy-data.xlsx"/>
    <n v="4"/>
    <n v="0"/>
    <b v="0"/>
    <n v="540"/>
    <n v="497"/>
    <n v="375"/>
    <n v="0"/>
    <n v="0"/>
    <d v="2026-08-25T07:35:00"/>
    <d v="2026-08-25T15:52:00"/>
    <n v="4"/>
    <n v="0"/>
    <m/>
    <n v="1"/>
    <n v="0"/>
    <n v="540"/>
  </r>
  <r>
    <x v="0"/>
    <x v="0"/>
    <s v="ST CAH MAIN THEATRE 7"/>
    <x v="2"/>
    <x v="0"/>
    <x v="1"/>
    <x v="0"/>
    <x v="2"/>
    <n v="0"/>
    <n v="1"/>
    <n v="4"/>
    <s v="St Cah Main Theatre"/>
    <d v="2026-08-26T00:00:00"/>
    <d v="2026-08-26T08:00:00"/>
    <d v="2026-08-26T11:30:00"/>
    <s v="AUGUST-26-dummy-data.xlsx"/>
    <n v="4"/>
    <n v="0"/>
    <b v="0"/>
    <n v="210"/>
    <n v="178"/>
    <n v="105"/>
    <n v="0"/>
    <n v="0"/>
    <d v="2026-08-26T08:05:00"/>
    <d v="2026-08-26T11:03:00"/>
    <n v="4"/>
    <n v="0"/>
    <m/>
    <n v="1"/>
    <n v="0"/>
    <n v="210"/>
  </r>
  <r>
    <x v="0"/>
    <x v="0"/>
    <s v="ST CAH MAIN THEATRE 7"/>
    <x v="2"/>
    <x v="0"/>
    <x v="1"/>
    <x v="0"/>
    <x v="5"/>
    <n v="0"/>
    <n v="1"/>
    <n v="4"/>
    <s v="St Cah Main Theatre"/>
    <d v="2026-08-27T00:00:00"/>
    <d v="2026-08-27T08:00:00"/>
    <d v="2026-08-27T12:00:00"/>
    <s v="AUGUST-26-dummy-data.xlsx"/>
    <n v="4"/>
    <n v="0"/>
    <b v="0"/>
    <n v="240"/>
    <n v="231"/>
    <n v="144"/>
    <n v="0"/>
    <n v="0"/>
    <d v="2026-08-27T08:03:00"/>
    <d v="2026-08-27T11:54:00"/>
    <n v="4"/>
    <n v="0"/>
    <m/>
    <n v="1"/>
    <n v="0"/>
    <n v="240"/>
  </r>
  <r>
    <x v="0"/>
    <x v="0"/>
    <s v="ST CAH MAIN THEATRE 7"/>
    <x v="2"/>
    <x v="0"/>
    <x v="1"/>
    <x v="0"/>
    <x v="4"/>
    <n v="0"/>
    <n v="1"/>
    <n v="4"/>
    <s v="St Cah Main Theatre"/>
    <d v="2026-08-28T00:00:00"/>
    <d v="2026-08-28T08:00:00"/>
    <d v="2026-08-28T17:00:00"/>
    <s v="AUGUST-26-dummy-data.xlsx"/>
    <n v="4"/>
    <n v="0"/>
    <b v="0"/>
    <n v="540"/>
    <n v="520"/>
    <n v="406"/>
    <n v="0"/>
    <n v="0"/>
    <d v="2026-08-28T08:05:00"/>
    <d v="2026-08-28T16:45:00"/>
    <n v="4"/>
    <n v="0"/>
    <m/>
    <n v="1"/>
    <n v="0"/>
    <n v="540"/>
  </r>
  <r>
    <x v="0"/>
    <x v="0"/>
    <s v="ST CAH MAIN THEATRE 7"/>
    <x v="2"/>
    <x v="0"/>
    <x v="1"/>
    <x v="0"/>
    <x v="4"/>
    <n v="0"/>
    <n v="1"/>
    <n v="4"/>
    <s v="St Cah Main Theatre"/>
    <d v="2026-08-31T00:00:00"/>
    <d v="2026-08-31T13:00:00"/>
    <d v="2026-08-31T17:30:00"/>
    <s v="AUGUST-26-dummy-data.xlsx"/>
    <n v="4"/>
    <n v="0"/>
    <b v="0"/>
    <n v="270"/>
    <n v="236"/>
    <n v="159"/>
    <n v="0"/>
    <n v="0"/>
    <d v="2026-08-31T13:05:00"/>
    <d v="2026-08-31T17:01:00"/>
    <n v="4"/>
    <n v="0"/>
    <m/>
    <n v="1"/>
    <n v="0"/>
    <n v="270"/>
  </r>
  <r>
    <x v="0"/>
    <x v="0"/>
    <s v="ST CAH MAIN THEATRE 8"/>
    <x v="2"/>
    <x v="0"/>
    <x v="1"/>
    <x v="0"/>
    <x v="0"/>
    <n v="0"/>
    <n v="1"/>
    <n v="4"/>
    <s v="St Cah Main Theatre"/>
    <d v="2026-08-02T00:00:00"/>
    <d v="2026-08-02T13:00:00"/>
    <d v="2026-08-02T17:30:00"/>
    <s v="AUGUST-26-dummy-data.xlsx"/>
    <n v="4"/>
    <n v="0"/>
    <b v="0"/>
    <n v="270"/>
    <n v="246"/>
    <n v="150"/>
    <n v="0"/>
    <n v="0"/>
    <d v="2026-08-02T13:10:00"/>
    <d v="2026-08-02T17:16:00"/>
    <n v="4"/>
    <n v="0"/>
    <m/>
    <n v="1"/>
    <n v="0"/>
    <n v="270"/>
  </r>
  <r>
    <x v="0"/>
    <x v="0"/>
    <s v="ST CAH MAIN THEATRE 8"/>
    <x v="2"/>
    <x v="0"/>
    <x v="1"/>
    <x v="0"/>
    <x v="3"/>
    <n v="0"/>
    <n v="1"/>
    <n v="4"/>
    <s v="St Cah Main Theatre"/>
    <d v="2026-08-05T00:00:00"/>
    <d v="2026-08-05T07:30:00"/>
    <d v="2026-08-05T15:30:00"/>
    <s v="AUGUST-26-dummy-data.xlsx"/>
    <n v="4"/>
    <n v="0"/>
    <b v="0"/>
    <n v="480"/>
    <n v="453"/>
    <n v="343"/>
    <n v="0"/>
    <n v="0"/>
    <d v="2026-08-05T07:38:00"/>
    <d v="2026-08-05T15:11:00"/>
    <n v="4"/>
    <n v="0"/>
    <m/>
    <n v="1"/>
    <n v="0"/>
    <n v="480"/>
  </r>
  <r>
    <x v="0"/>
    <x v="0"/>
    <s v="ST CAH MAIN THEATRE 8"/>
    <x v="2"/>
    <x v="0"/>
    <x v="1"/>
    <x v="0"/>
    <x v="2"/>
    <n v="0"/>
    <n v="1"/>
    <n v="4"/>
    <s v="St Cah Main Theatre"/>
    <d v="2026-08-06T00:00:00"/>
    <d v="2026-08-06T09:00:00"/>
    <d v="2026-08-06T18:00:00"/>
    <s v="AUGUST-26-dummy-data.xlsx"/>
    <n v="4"/>
    <n v="0"/>
    <b v="0"/>
    <n v="540"/>
    <n v="509"/>
    <n v="391"/>
    <n v="0"/>
    <n v="0"/>
    <d v="2026-08-06T09:03:00"/>
    <d v="2026-08-06T17:32:00"/>
    <n v="4"/>
    <n v="0"/>
    <m/>
    <n v="1"/>
    <n v="0"/>
    <n v="540"/>
  </r>
  <r>
    <x v="0"/>
    <x v="0"/>
    <s v="ST CAH MAIN THEATRE 8"/>
    <x v="2"/>
    <x v="0"/>
    <x v="1"/>
    <x v="0"/>
    <x v="0"/>
    <n v="0"/>
    <n v="1"/>
    <n v="4"/>
    <s v="St Cah Main Theatre"/>
    <d v="2026-08-07T00:00:00"/>
    <d v="2026-08-07T13:30:00"/>
    <d v="2026-08-07T17:00:00"/>
    <s v="AUGUST-26-dummy-data.xlsx"/>
    <n v="4"/>
    <n v="0"/>
    <b v="0"/>
    <n v="210"/>
    <n v="186"/>
    <n v="110"/>
    <n v="0"/>
    <n v="0"/>
    <d v="2026-08-07T13:32:00"/>
    <d v="2026-08-07T16:38:00"/>
    <n v="4"/>
    <n v="0"/>
    <m/>
    <n v="1"/>
    <n v="0"/>
    <n v="210"/>
  </r>
  <r>
    <x v="0"/>
    <x v="0"/>
    <s v="ST CAH MAIN THEATRE 8"/>
    <x v="2"/>
    <x v="0"/>
    <x v="1"/>
    <x v="0"/>
    <x v="4"/>
    <n v="0"/>
    <n v="1"/>
    <n v="4"/>
    <s v="St Cah Main Theatre"/>
    <d v="2026-08-09T00:00:00"/>
    <d v="2026-08-09T13:30:00"/>
    <d v="2026-08-09T18:00:00"/>
    <s v="AUGUST-26-dummy-data.xlsx"/>
    <n v="4"/>
    <n v="0"/>
    <b v="0"/>
    <n v="270"/>
    <n v="240"/>
    <n v="143"/>
    <n v="0"/>
    <n v="0"/>
    <d v="2026-08-09T13:38:00"/>
    <d v="2026-08-09T17:38:00"/>
    <n v="4"/>
    <n v="0"/>
    <m/>
    <n v="1"/>
    <n v="0"/>
    <n v="270"/>
  </r>
  <r>
    <x v="0"/>
    <x v="0"/>
    <s v="ST CAH MAIN THEATRE 8"/>
    <x v="2"/>
    <x v="0"/>
    <x v="1"/>
    <x v="0"/>
    <x v="4"/>
    <n v="0"/>
    <n v="1"/>
    <n v="4"/>
    <s v="St Cah Main Theatre"/>
    <d v="2026-08-14T00:00:00"/>
    <d v="2026-08-14T13:00:00"/>
    <d v="2026-08-14T17:00:00"/>
    <s v="AUGUST-26-dummy-data.xlsx"/>
    <n v="4"/>
    <n v="0"/>
    <b v="0"/>
    <n v="240"/>
    <n v="222"/>
    <n v="141"/>
    <n v="0"/>
    <n v="0"/>
    <d v="2026-08-14T13:06:00"/>
    <d v="2026-08-14T16:48:00"/>
    <n v="4"/>
    <n v="0"/>
    <m/>
    <n v="1"/>
    <n v="0"/>
    <n v="240"/>
  </r>
  <r>
    <x v="0"/>
    <x v="0"/>
    <s v="ST CAH MAIN THEATRE 8"/>
    <x v="2"/>
    <x v="0"/>
    <x v="1"/>
    <x v="0"/>
    <x v="0"/>
    <n v="0"/>
    <n v="1"/>
    <n v="4"/>
    <s v="St Cah Main Theatre"/>
    <d v="2026-08-15T00:00:00"/>
    <d v="2026-08-15T08:00:00"/>
    <d v="2026-08-15T16:00:00"/>
    <s v="AUGUST-26-dummy-data.xlsx"/>
    <n v="4"/>
    <n v="0"/>
    <b v="0"/>
    <n v="480"/>
    <n v="454"/>
    <n v="367"/>
    <n v="0"/>
    <n v="0"/>
    <d v="2026-08-15T08:08:00"/>
    <d v="2026-08-15T15:42:00"/>
    <n v="4"/>
    <n v="0"/>
    <m/>
    <n v="1"/>
    <n v="0"/>
    <n v="480"/>
  </r>
  <r>
    <x v="0"/>
    <x v="0"/>
    <s v="ST CAH MAIN THEATRE 8"/>
    <x v="2"/>
    <x v="0"/>
    <x v="1"/>
    <x v="0"/>
    <x v="3"/>
    <n v="0"/>
    <n v="1"/>
    <n v="4"/>
    <s v="St Cah Main Theatre"/>
    <d v="2026-08-16T00:00:00"/>
    <d v="2026-08-16T07:30:00"/>
    <d v="2026-08-16T16:30:00"/>
    <s v="AUGUST-26-dummy-data.xlsx"/>
    <n v="4"/>
    <n v="0"/>
    <b v="0"/>
    <n v="540"/>
    <n v="502"/>
    <n v="368"/>
    <n v="0"/>
    <n v="0"/>
    <d v="2026-08-16T07:37:00"/>
    <d v="2026-08-16T15:59:00"/>
    <n v="4"/>
    <n v="0"/>
    <m/>
    <n v="1"/>
    <n v="0"/>
    <n v="540"/>
  </r>
  <r>
    <x v="0"/>
    <x v="0"/>
    <s v="ST CAH MAIN THEATRE 8"/>
    <x v="2"/>
    <x v="0"/>
    <x v="1"/>
    <x v="0"/>
    <x v="4"/>
    <n v="0"/>
    <n v="1"/>
    <n v="4"/>
    <s v="St Cah Main Theatre"/>
    <d v="2026-08-17T00:00:00"/>
    <d v="2026-08-17T08:00:00"/>
    <d v="2026-08-17T13:00:00"/>
    <s v="AUGUST-26-dummy-data.xlsx"/>
    <n v="4"/>
    <n v="0"/>
    <b v="0"/>
    <n v="300"/>
    <n v="269"/>
    <n v="177"/>
    <n v="0"/>
    <n v="0"/>
    <d v="2026-08-17T08:08:00"/>
    <d v="2026-08-17T12:37:00"/>
    <n v="4"/>
    <n v="0"/>
    <m/>
    <n v="1"/>
    <n v="0"/>
    <n v="300"/>
  </r>
  <r>
    <x v="0"/>
    <x v="0"/>
    <s v="ST CAH MAIN THEATRE 8"/>
    <x v="2"/>
    <x v="0"/>
    <x v="1"/>
    <x v="0"/>
    <x v="0"/>
    <n v="0"/>
    <n v="1"/>
    <n v="4"/>
    <s v="St Cah Main Theatre"/>
    <d v="2026-08-20T00:00:00"/>
    <d v="2026-08-20T08:30:00"/>
    <d v="2026-08-20T17:30:00"/>
    <s v="AUGUST-26-dummy-data.xlsx"/>
    <n v="4"/>
    <n v="0"/>
    <b v="0"/>
    <n v="540"/>
    <n v="495"/>
    <n v="399"/>
    <n v="0"/>
    <n v="0"/>
    <d v="2026-08-20T08:37:00"/>
    <d v="2026-08-20T16:52:00"/>
    <n v="4"/>
    <n v="0"/>
    <m/>
    <n v="1"/>
    <n v="0"/>
    <n v="540"/>
  </r>
  <r>
    <x v="0"/>
    <x v="0"/>
    <s v="ST CAH MAIN THEATRE 8"/>
    <x v="2"/>
    <x v="0"/>
    <x v="1"/>
    <x v="0"/>
    <x v="4"/>
    <n v="0"/>
    <n v="1"/>
    <n v="4"/>
    <s v="St Cah Main Theatre"/>
    <d v="2026-08-21T00:00:00"/>
    <d v="2026-08-21T08:30:00"/>
    <d v="2026-08-21T12:00:00"/>
    <s v="AUGUST-26-dummy-data.xlsx"/>
    <n v="4"/>
    <n v="0"/>
    <b v="0"/>
    <n v="210"/>
    <n v="194"/>
    <n v="128"/>
    <n v="0"/>
    <n v="0"/>
    <d v="2026-08-21T08:36:00"/>
    <d v="2026-08-21T11:50:00"/>
    <n v="4"/>
    <n v="0"/>
    <m/>
    <n v="1"/>
    <n v="0"/>
    <n v="210"/>
  </r>
  <r>
    <x v="0"/>
    <x v="0"/>
    <s v="ST CAH MAIN THEATRE 8"/>
    <x v="2"/>
    <x v="0"/>
    <x v="1"/>
    <x v="0"/>
    <x v="6"/>
    <n v="0"/>
    <n v="1"/>
    <n v="4"/>
    <s v="St Cah Main Theatre"/>
    <d v="2026-08-23T00:00:00"/>
    <d v="2026-08-23T08:00:00"/>
    <d v="2026-08-23T16:00:00"/>
    <s v="AUGUST-26-dummy-data.xlsx"/>
    <n v="4"/>
    <n v="0"/>
    <b v="0"/>
    <n v="480"/>
    <n v="451"/>
    <n v="335"/>
    <n v="0"/>
    <n v="0"/>
    <d v="2026-08-23T08:06:00"/>
    <d v="2026-08-23T15:37:00"/>
    <n v="4"/>
    <n v="0"/>
    <m/>
    <n v="1"/>
    <n v="0"/>
    <n v="480"/>
  </r>
  <r>
    <x v="0"/>
    <x v="0"/>
    <s v="ST CAH MAIN THEATRE 8"/>
    <x v="2"/>
    <x v="0"/>
    <x v="1"/>
    <x v="0"/>
    <x v="6"/>
    <n v="0"/>
    <n v="1"/>
    <n v="4"/>
    <s v="St Cah Main Theatre"/>
    <d v="2026-08-28T00:00:00"/>
    <d v="2026-08-28T08:00:00"/>
    <d v="2026-08-28T16:00:00"/>
    <s v="AUGUST-26-dummy-data.xlsx"/>
    <n v="4"/>
    <n v="0"/>
    <b v="0"/>
    <n v="480"/>
    <n v="458"/>
    <n v="344"/>
    <n v="0"/>
    <n v="0"/>
    <d v="2026-08-28T08:07:00"/>
    <d v="2026-08-28T15:45:00"/>
    <n v="4"/>
    <n v="0"/>
    <m/>
    <n v="1"/>
    <n v="0"/>
    <n v="480"/>
  </r>
  <r>
    <x v="0"/>
    <x v="0"/>
    <s v="ST CAH MAIN THEATRE 8"/>
    <x v="2"/>
    <x v="0"/>
    <x v="1"/>
    <x v="0"/>
    <x v="6"/>
    <n v="0"/>
    <n v="1"/>
    <n v="4"/>
    <s v="St Cah Main Theatre"/>
    <d v="2026-08-29T00:00:00"/>
    <d v="2026-08-29T08:00:00"/>
    <d v="2026-08-29T12:00:00"/>
    <s v="AUGUST-26-dummy-data.xlsx"/>
    <n v="4"/>
    <n v="0"/>
    <b v="0"/>
    <n v="240"/>
    <n v="211"/>
    <n v="137"/>
    <n v="0"/>
    <n v="0"/>
    <d v="2026-08-29T08:05:00"/>
    <d v="2026-08-29T11:36:00"/>
    <n v="4"/>
    <n v="0"/>
    <m/>
    <n v="1"/>
    <n v="0"/>
    <n v="240"/>
  </r>
  <r>
    <x v="0"/>
    <x v="0"/>
    <s v="ST CAH MAIN THEATRE 8"/>
    <x v="2"/>
    <x v="0"/>
    <x v="1"/>
    <x v="0"/>
    <x v="5"/>
    <n v="0"/>
    <n v="1"/>
    <n v="4"/>
    <s v="St Cah Main Theatre"/>
    <d v="2026-08-30T00:00:00"/>
    <d v="2026-08-30T13:00:00"/>
    <d v="2026-08-30T16:30:00"/>
    <s v="AUGUST-26-dummy-data.xlsx"/>
    <n v="4"/>
    <n v="0"/>
    <b v="0"/>
    <n v="210"/>
    <n v="178"/>
    <n v="85"/>
    <n v="0"/>
    <n v="0"/>
    <d v="2026-08-30T13:04:00"/>
    <d v="2026-08-30T16:02:00"/>
    <n v="4"/>
    <n v="0"/>
    <m/>
    <n v="1"/>
    <n v="0"/>
    <n v="210"/>
  </r>
  <r>
    <x v="0"/>
    <x v="0"/>
    <s v="ST CAH MATERNITY THEATRE 1"/>
    <x v="2"/>
    <x v="0"/>
    <x v="2"/>
    <x v="0"/>
    <x v="7"/>
    <n v="0"/>
    <n v="1"/>
    <n v="4"/>
    <s v="St Cah Maternity Theatre"/>
    <d v="2026-08-01T00:00:00"/>
    <d v="2026-08-01T08:30:00"/>
    <d v="2026-08-01T16:30:00"/>
    <s v="AUGUST-26-dummy-data.xlsx"/>
    <n v="4"/>
    <n v="0"/>
    <b v="0"/>
    <n v="480"/>
    <n v="430"/>
    <n v="341"/>
    <n v="0"/>
    <n v="0"/>
    <d v="2026-08-01T08:42:00"/>
    <d v="2026-08-01T15:52:00"/>
    <n v="4"/>
    <n v="0"/>
    <m/>
    <n v="1"/>
    <n v="0"/>
    <n v="480"/>
  </r>
  <r>
    <x v="0"/>
    <x v="0"/>
    <s v="ST CAH MATERNITY THEATRE 1"/>
    <x v="2"/>
    <x v="0"/>
    <x v="2"/>
    <x v="0"/>
    <x v="7"/>
    <n v="0"/>
    <n v="1"/>
    <n v="4"/>
    <s v="St Cah Maternity Theatre"/>
    <d v="2026-08-02T00:00:00"/>
    <d v="2026-08-02T08:00:00"/>
    <d v="2026-08-02T12:30:00"/>
    <s v="AUGUST-26-dummy-data.xlsx"/>
    <n v="4"/>
    <n v="0"/>
    <b v="0"/>
    <n v="270"/>
    <n v="240"/>
    <n v="161"/>
    <n v="0"/>
    <n v="0"/>
    <d v="2026-08-02T08:04:00"/>
    <d v="2026-08-02T12:04:00"/>
    <n v="4"/>
    <n v="0"/>
    <m/>
    <n v="1"/>
    <n v="0"/>
    <n v="270"/>
  </r>
  <r>
    <x v="0"/>
    <x v="0"/>
    <s v="ST CAH MATERNITY THEATRE 1"/>
    <x v="2"/>
    <x v="0"/>
    <x v="2"/>
    <x v="0"/>
    <x v="7"/>
    <n v="0"/>
    <n v="1"/>
    <n v="4"/>
    <s v="St Cah Maternity Theatre"/>
    <d v="2026-08-09T00:00:00"/>
    <d v="2026-08-09T08:00:00"/>
    <d v="2026-08-09T16:00:00"/>
    <s v="AUGUST-26-dummy-data.xlsx"/>
    <n v="4"/>
    <n v="0"/>
    <b v="0"/>
    <n v="480"/>
    <n v="445"/>
    <n v="329"/>
    <n v="0"/>
    <n v="0"/>
    <d v="2026-08-09T08:02:00"/>
    <d v="2026-08-09T15:27:00"/>
    <n v="4"/>
    <n v="0"/>
    <m/>
    <n v="1"/>
    <n v="0"/>
    <n v="480"/>
  </r>
  <r>
    <x v="0"/>
    <x v="0"/>
    <s v="ST CAH MATERNITY THEATRE 1"/>
    <x v="2"/>
    <x v="0"/>
    <x v="2"/>
    <x v="0"/>
    <x v="7"/>
    <n v="0"/>
    <n v="1"/>
    <n v="4"/>
    <s v="St Cah Maternity Theatre"/>
    <d v="2026-08-11T00:00:00"/>
    <d v="2026-08-11T08:30:00"/>
    <d v="2026-08-11T12:00:00"/>
    <s v="AUGUST-26-dummy-data.xlsx"/>
    <n v="4"/>
    <n v="0"/>
    <b v="0"/>
    <n v="210"/>
    <n v="191"/>
    <n v="120"/>
    <n v="0"/>
    <n v="0"/>
    <d v="2026-08-11T08:32:00"/>
    <d v="2026-08-11T11:43:00"/>
    <n v="4"/>
    <n v="0"/>
    <m/>
    <n v="1"/>
    <n v="0"/>
    <n v="210"/>
  </r>
  <r>
    <x v="0"/>
    <x v="0"/>
    <s v="ST CAH MATERNITY THEATRE 1"/>
    <x v="2"/>
    <x v="0"/>
    <x v="2"/>
    <x v="0"/>
    <x v="7"/>
    <n v="0"/>
    <n v="1"/>
    <n v="4"/>
    <s v="St Cah Maternity Theatre"/>
    <d v="2026-08-12T00:00:00"/>
    <d v="2026-08-12T09:00:00"/>
    <d v="2026-08-12T17:00:00"/>
    <s v="AUGUST-26-dummy-data.xlsx"/>
    <n v="4"/>
    <n v="0"/>
    <b v="0"/>
    <n v="480"/>
    <n v="438"/>
    <n v="305"/>
    <n v="0"/>
    <n v="0"/>
    <d v="2026-08-12T09:07:00"/>
    <d v="2026-08-12T16:25:00"/>
    <n v="4"/>
    <n v="0"/>
    <m/>
    <n v="1"/>
    <n v="0"/>
    <n v="480"/>
  </r>
  <r>
    <x v="0"/>
    <x v="0"/>
    <s v="ST CAH MATERNITY THEATRE 1"/>
    <x v="2"/>
    <x v="0"/>
    <x v="2"/>
    <x v="0"/>
    <x v="7"/>
    <n v="0"/>
    <n v="1"/>
    <n v="4"/>
    <s v="St Cah Maternity Theatre"/>
    <d v="2026-08-14T00:00:00"/>
    <d v="2026-08-14T13:00:00"/>
    <d v="2026-08-14T17:00:00"/>
    <s v="AUGUST-26-dummy-data.xlsx"/>
    <n v="4"/>
    <n v="0"/>
    <b v="0"/>
    <n v="240"/>
    <n v="226"/>
    <n v="137"/>
    <n v="0"/>
    <n v="0"/>
    <d v="2026-08-14T13:03:00"/>
    <d v="2026-08-14T16:49:00"/>
    <n v="4"/>
    <n v="0"/>
    <m/>
    <n v="1"/>
    <n v="0"/>
    <n v="240"/>
  </r>
  <r>
    <x v="0"/>
    <x v="0"/>
    <s v="ST CAH MATERNITY THEATRE 1"/>
    <x v="2"/>
    <x v="0"/>
    <x v="2"/>
    <x v="0"/>
    <x v="7"/>
    <n v="0"/>
    <n v="1"/>
    <n v="4"/>
    <s v="St Cah Maternity Theatre"/>
    <d v="2026-08-17T00:00:00"/>
    <d v="2026-08-17T09:00:00"/>
    <d v="2026-08-17T13:30:00"/>
    <s v="AUGUST-26-dummy-data.xlsx"/>
    <n v="4"/>
    <n v="0"/>
    <b v="0"/>
    <n v="270"/>
    <n v="235"/>
    <n v="155"/>
    <n v="0"/>
    <n v="0"/>
    <d v="2026-08-17T09:12:00"/>
    <d v="2026-08-17T13:07:00"/>
    <n v="4"/>
    <n v="0"/>
    <m/>
    <n v="1"/>
    <n v="0"/>
    <n v="270"/>
  </r>
  <r>
    <x v="0"/>
    <x v="0"/>
    <s v="ST CAH MATERNITY THEATRE 1"/>
    <x v="2"/>
    <x v="0"/>
    <x v="2"/>
    <x v="0"/>
    <x v="7"/>
    <n v="0"/>
    <n v="1"/>
    <n v="4"/>
    <s v="St Cah Maternity Theatre"/>
    <d v="2026-08-18T00:00:00"/>
    <d v="2026-08-18T09:00:00"/>
    <d v="2026-08-18T12:30:00"/>
    <s v="AUGUST-26-dummy-data.xlsx"/>
    <n v="4"/>
    <n v="0"/>
    <b v="0"/>
    <n v="210"/>
    <n v="188"/>
    <n v="118"/>
    <n v="0"/>
    <n v="0"/>
    <d v="2026-08-18T09:12:00"/>
    <d v="2026-08-18T12:20:00"/>
    <n v="4"/>
    <n v="0"/>
    <m/>
    <n v="1"/>
    <n v="0"/>
    <n v="210"/>
  </r>
  <r>
    <x v="0"/>
    <x v="0"/>
    <s v="ST CAH MATERNITY THEATRE 1"/>
    <x v="2"/>
    <x v="0"/>
    <x v="2"/>
    <x v="0"/>
    <x v="7"/>
    <n v="0"/>
    <n v="1"/>
    <n v="4"/>
    <s v="St Cah Maternity Theatre"/>
    <d v="2026-08-19T00:00:00"/>
    <d v="2026-08-19T13:30:00"/>
    <d v="2026-08-19T18:00:00"/>
    <s v="AUGUST-26-dummy-data.xlsx"/>
    <n v="4"/>
    <n v="0"/>
    <b v="0"/>
    <n v="270"/>
    <n v="248"/>
    <n v="171"/>
    <n v="0"/>
    <n v="0"/>
    <d v="2026-08-19T13:37:00"/>
    <d v="2026-08-19T17:45:00"/>
    <n v="4"/>
    <n v="0"/>
    <m/>
    <n v="1"/>
    <n v="0"/>
    <n v="270"/>
  </r>
  <r>
    <x v="0"/>
    <x v="0"/>
    <s v="ST CAH MATERNITY THEATRE 1"/>
    <x v="2"/>
    <x v="0"/>
    <x v="2"/>
    <x v="0"/>
    <x v="7"/>
    <n v="0"/>
    <n v="1"/>
    <n v="4"/>
    <s v="St Cah Maternity Theatre"/>
    <d v="2026-08-24T00:00:00"/>
    <d v="2026-08-24T07:30:00"/>
    <d v="2026-08-24T15:30:00"/>
    <s v="AUGUST-26-dummy-data.xlsx"/>
    <n v="4"/>
    <n v="0"/>
    <b v="0"/>
    <n v="480"/>
    <n v="442"/>
    <n v="326"/>
    <n v="0"/>
    <n v="0"/>
    <d v="2026-08-24T07:38:00"/>
    <d v="2026-08-24T15:00:00"/>
    <n v="4"/>
    <n v="0"/>
    <m/>
    <n v="1"/>
    <n v="0"/>
    <n v="480"/>
  </r>
  <r>
    <x v="0"/>
    <x v="0"/>
    <s v="ST CAH MATERNITY THEATRE 1"/>
    <x v="2"/>
    <x v="0"/>
    <x v="2"/>
    <x v="0"/>
    <x v="7"/>
    <n v="0"/>
    <n v="1"/>
    <n v="4"/>
    <s v="St Cah Maternity Theatre"/>
    <d v="2026-08-26T00:00:00"/>
    <d v="2026-08-26T13:30:00"/>
    <d v="2026-08-26T16:30:00"/>
    <s v="AUGUST-26-dummy-data.xlsx"/>
    <n v="4"/>
    <n v="0"/>
    <b v="0"/>
    <n v="180"/>
    <n v="155"/>
    <n v="107"/>
    <n v="0"/>
    <n v="0"/>
    <d v="2026-08-26T13:38:00"/>
    <d v="2026-08-26T16:13:00"/>
    <n v="4"/>
    <n v="0"/>
    <m/>
    <n v="1"/>
    <n v="0"/>
    <n v="180"/>
  </r>
  <r>
    <x v="0"/>
    <x v="0"/>
    <s v="ST CAH MATERNITY THEATRE 1"/>
    <x v="2"/>
    <x v="0"/>
    <x v="2"/>
    <x v="0"/>
    <x v="7"/>
    <n v="0"/>
    <n v="1"/>
    <n v="4"/>
    <s v="St Cah Maternity Theatre"/>
    <d v="2026-08-27T00:00:00"/>
    <d v="2026-08-27T13:00:00"/>
    <d v="2026-08-27T17:00:00"/>
    <s v="AUGUST-26-dummy-data.xlsx"/>
    <n v="4"/>
    <n v="0"/>
    <b v="0"/>
    <n v="240"/>
    <n v="202"/>
    <n v="131"/>
    <n v="0"/>
    <n v="0"/>
    <d v="2026-08-27T13:02:00"/>
    <d v="2026-08-27T16:24:00"/>
    <n v="4"/>
    <n v="0"/>
    <m/>
    <n v="1"/>
    <n v="0"/>
    <n v="240"/>
  </r>
  <r>
    <x v="0"/>
    <x v="0"/>
    <s v="ST CAH MATERNITY THEATRE 1"/>
    <x v="2"/>
    <x v="0"/>
    <x v="2"/>
    <x v="0"/>
    <x v="7"/>
    <n v="0"/>
    <n v="1"/>
    <n v="4"/>
    <s v="St Cah Maternity Theatre"/>
    <d v="2026-08-29T00:00:00"/>
    <d v="2026-08-29T08:30:00"/>
    <d v="2026-08-29T12:00:00"/>
    <s v="AUGUST-26-dummy-data.xlsx"/>
    <n v="4"/>
    <n v="0"/>
    <b v="0"/>
    <n v="210"/>
    <n v="193"/>
    <n v="106"/>
    <n v="0"/>
    <n v="0"/>
    <d v="2026-08-29T08:40:00"/>
    <d v="2026-08-29T11:53:00"/>
    <n v="4"/>
    <n v="0"/>
    <m/>
    <n v="1"/>
    <n v="0"/>
    <n v="210"/>
  </r>
  <r>
    <x v="0"/>
    <x v="0"/>
    <s v="ST CAH MATERNITY THEATRE 1"/>
    <x v="2"/>
    <x v="0"/>
    <x v="2"/>
    <x v="0"/>
    <x v="7"/>
    <n v="0"/>
    <n v="1"/>
    <n v="4"/>
    <s v="St Cah Maternity Theatre"/>
    <d v="2026-08-30T00:00:00"/>
    <d v="2026-08-30T08:00:00"/>
    <d v="2026-08-30T15:00:00"/>
    <s v="AUGUST-26-dummy-data.xlsx"/>
    <n v="4"/>
    <n v="0"/>
    <b v="0"/>
    <n v="420"/>
    <n v="377"/>
    <n v="261"/>
    <n v="0"/>
    <n v="0"/>
    <d v="2026-08-30T08:03:00"/>
    <d v="2026-08-30T14:20:00"/>
    <n v="4"/>
    <n v="0"/>
    <m/>
    <n v="1"/>
    <n v="0"/>
    <n v="420"/>
  </r>
  <r>
    <x v="0"/>
    <x v="0"/>
    <s v="ST CAH MATERNITY THEATRE 2"/>
    <x v="2"/>
    <x v="0"/>
    <x v="2"/>
    <x v="0"/>
    <x v="7"/>
    <n v="0"/>
    <n v="1"/>
    <n v="4"/>
    <s v="St Cah Maternity Theatre"/>
    <d v="2026-08-02T00:00:00"/>
    <d v="2026-08-02T09:00:00"/>
    <d v="2026-08-02T18:00:00"/>
    <s v="AUGUST-26-dummy-data.xlsx"/>
    <n v="4"/>
    <n v="0"/>
    <b v="0"/>
    <n v="540"/>
    <n v="498"/>
    <n v="375"/>
    <n v="0"/>
    <n v="0"/>
    <d v="2026-08-02T09:11:00"/>
    <d v="2026-08-02T17:29:00"/>
    <n v="4"/>
    <n v="0"/>
    <m/>
    <n v="1"/>
    <n v="0"/>
    <n v="540"/>
  </r>
  <r>
    <x v="0"/>
    <x v="0"/>
    <s v="ST CAH MATERNITY THEATRE 2"/>
    <x v="2"/>
    <x v="0"/>
    <x v="2"/>
    <x v="0"/>
    <x v="7"/>
    <n v="0"/>
    <n v="1"/>
    <n v="4"/>
    <s v="St Cah Maternity Theatre"/>
    <d v="2026-08-04T00:00:00"/>
    <d v="2026-08-04T08:00:00"/>
    <d v="2026-08-04T11:30:00"/>
    <s v="AUGUST-26-dummy-data.xlsx"/>
    <n v="4"/>
    <n v="0"/>
    <b v="0"/>
    <n v="210"/>
    <n v="166"/>
    <n v="98"/>
    <n v="0"/>
    <n v="0"/>
    <d v="2026-08-04T08:09:00"/>
    <d v="2026-08-04T10:55:00"/>
    <n v="4"/>
    <n v="0"/>
    <m/>
    <n v="1"/>
    <n v="0"/>
    <n v="210"/>
  </r>
  <r>
    <x v="0"/>
    <x v="0"/>
    <s v="ST CAH MATERNITY THEATRE 2"/>
    <x v="2"/>
    <x v="0"/>
    <x v="2"/>
    <x v="0"/>
    <x v="7"/>
    <n v="0"/>
    <n v="1"/>
    <n v="4"/>
    <s v="St Cah Maternity Theatre"/>
    <d v="2026-08-10T00:00:00"/>
    <d v="2026-08-10T09:00:00"/>
    <d v="2026-08-10T16:00:00"/>
    <s v="AUGUST-26-dummy-data.xlsx"/>
    <n v="4"/>
    <n v="0"/>
    <b v="0"/>
    <n v="420"/>
    <n v="392"/>
    <n v="300"/>
    <n v="0"/>
    <n v="0"/>
    <d v="2026-08-10T09:06:00"/>
    <d v="2026-08-10T15:38:00"/>
    <n v="4"/>
    <n v="0"/>
    <m/>
    <n v="1"/>
    <n v="0"/>
    <n v="420"/>
  </r>
  <r>
    <x v="0"/>
    <x v="0"/>
    <s v="ST CAH MATERNITY THEATRE 2"/>
    <x v="2"/>
    <x v="0"/>
    <x v="2"/>
    <x v="0"/>
    <x v="7"/>
    <n v="0"/>
    <n v="1"/>
    <n v="4"/>
    <s v="St Cah Maternity Theatre"/>
    <d v="2026-08-11T00:00:00"/>
    <d v="2026-08-11T13:00:00"/>
    <d v="2026-08-11T17:30:00"/>
    <s v="AUGUST-26-dummy-data.xlsx"/>
    <n v="4"/>
    <n v="0"/>
    <b v="0"/>
    <n v="270"/>
    <n v="236"/>
    <n v="145"/>
    <n v="0"/>
    <n v="0"/>
    <d v="2026-08-11T13:05:00"/>
    <d v="2026-08-11T17:01:00"/>
    <n v="4"/>
    <n v="0"/>
    <m/>
    <n v="1"/>
    <n v="0"/>
    <n v="270"/>
  </r>
  <r>
    <x v="0"/>
    <x v="0"/>
    <s v="ST CAH MATERNITY THEATRE 2"/>
    <x v="2"/>
    <x v="0"/>
    <x v="2"/>
    <x v="0"/>
    <x v="7"/>
    <n v="0"/>
    <n v="1"/>
    <n v="4"/>
    <s v="St Cah Maternity Theatre"/>
    <d v="2026-08-12T00:00:00"/>
    <d v="2026-08-12T08:30:00"/>
    <d v="2026-08-12T13:30:00"/>
    <s v="AUGUST-26-dummy-data.xlsx"/>
    <n v="4"/>
    <n v="0"/>
    <b v="0"/>
    <n v="300"/>
    <n v="257"/>
    <n v="173"/>
    <n v="0"/>
    <n v="0"/>
    <d v="2026-08-12T08:39:00"/>
    <d v="2026-08-12T12:56:00"/>
    <n v="4"/>
    <n v="0"/>
    <m/>
    <n v="1"/>
    <n v="0"/>
    <n v="300"/>
  </r>
  <r>
    <x v="0"/>
    <x v="0"/>
    <s v="ST CAH MATERNITY THEATRE 2"/>
    <x v="2"/>
    <x v="0"/>
    <x v="2"/>
    <x v="0"/>
    <x v="7"/>
    <n v="0"/>
    <n v="1"/>
    <n v="4"/>
    <s v="St Cah Maternity Theatre"/>
    <d v="2026-08-13T00:00:00"/>
    <d v="2026-08-13T08:30:00"/>
    <d v="2026-08-13T17:30:00"/>
    <s v="AUGUST-26-dummy-data.xlsx"/>
    <n v="4"/>
    <n v="0"/>
    <b v="0"/>
    <n v="540"/>
    <n v="494"/>
    <n v="371"/>
    <n v="0"/>
    <n v="0"/>
    <d v="2026-08-13T08:42:00"/>
    <d v="2026-08-13T16:56:00"/>
    <n v="4"/>
    <n v="0"/>
    <m/>
    <n v="1"/>
    <n v="0"/>
    <n v="540"/>
  </r>
  <r>
    <x v="0"/>
    <x v="0"/>
    <s v="ST CAH MATERNITY THEATRE 2"/>
    <x v="2"/>
    <x v="0"/>
    <x v="2"/>
    <x v="0"/>
    <x v="7"/>
    <n v="0"/>
    <n v="1"/>
    <n v="4"/>
    <s v="St Cah Maternity Theatre"/>
    <d v="2026-08-16T00:00:00"/>
    <d v="2026-08-16T08:00:00"/>
    <d v="2026-08-16T16:00:00"/>
    <s v="AUGUST-26-dummy-data.xlsx"/>
    <n v="4"/>
    <n v="0"/>
    <b v="0"/>
    <n v="480"/>
    <n v="434"/>
    <n v="323"/>
    <n v="0"/>
    <n v="0"/>
    <d v="2026-08-16T08:10:00"/>
    <d v="2026-08-16T15:24:00"/>
    <n v="4"/>
    <n v="0"/>
    <m/>
    <n v="1"/>
    <n v="0"/>
    <n v="480"/>
  </r>
  <r>
    <x v="0"/>
    <x v="0"/>
    <s v="ST CAH MATERNITY THEATRE 2"/>
    <x v="2"/>
    <x v="0"/>
    <x v="2"/>
    <x v="0"/>
    <x v="7"/>
    <n v="0"/>
    <n v="1"/>
    <n v="4"/>
    <s v="St Cah Maternity Theatre"/>
    <d v="2026-08-17T00:00:00"/>
    <d v="2026-08-17T13:30:00"/>
    <d v="2026-08-17T17:00:00"/>
    <s v="AUGUST-26-dummy-data.xlsx"/>
    <n v="4"/>
    <n v="0"/>
    <b v="0"/>
    <n v="210"/>
    <n v="180"/>
    <n v="107"/>
    <n v="0"/>
    <n v="0"/>
    <d v="2026-08-17T13:39:00"/>
    <d v="2026-08-17T16:39:00"/>
    <n v="4"/>
    <n v="0"/>
    <m/>
    <n v="1"/>
    <n v="0"/>
    <n v="210"/>
  </r>
  <r>
    <x v="0"/>
    <x v="0"/>
    <s v="ST CAH MATERNITY THEATRE 2"/>
    <x v="2"/>
    <x v="0"/>
    <x v="2"/>
    <x v="0"/>
    <x v="7"/>
    <n v="0"/>
    <n v="1"/>
    <n v="4"/>
    <s v="St Cah Maternity Theatre"/>
    <d v="2026-08-18T00:00:00"/>
    <d v="2026-08-18T09:00:00"/>
    <d v="2026-08-18T18:00:00"/>
    <s v="AUGUST-26-dummy-data.xlsx"/>
    <n v="4"/>
    <n v="0"/>
    <b v="0"/>
    <n v="540"/>
    <n v="486"/>
    <n v="394"/>
    <n v="0"/>
    <n v="0"/>
    <d v="2026-08-18T09:06:00"/>
    <d v="2026-08-18T17:12:00"/>
    <n v="4"/>
    <n v="0"/>
    <m/>
    <n v="1"/>
    <n v="0"/>
    <n v="540"/>
  </r>
  <r>
    <x v="0"/>
    <x v="0"/>
    <s v="ST CAH MATERNITY THEATRE 2"/>
    <x v="2"/>
    <x v="0"/>
    <x v="2"/>
    <x v="0"/>
    <x v="7"/>
    <n v="0"/>
    <n v="1"/>
    <n v="4"/>
    <s v="St Cah Maternity Theatre"/>
    <d v="2026-08-20T00:00:00"/>
    <d v="2026-08-20T09:00:00"/>
    <d v="2026-08-20T17:00:00"/>
    <s v="AUGUST-26-dummy-data.xlsx"/>
    <n v="4"/>
    <n v="0"/>
    <b v="0"/>
    <n v="480"/>
    <n v="444"/>
    <n v="310"/>
    <n v="0"/>
    <n v="0"/>
    <d v="2026-08-20T09:09:00"/>
    <d v="2026-08-20T16:33:00"/>
    <n v="4"/>
    <n v="0"/>
    <m/>
    <n v="1"/>
    <n v="0"/>
    <n v="480"/>
  </r>
  <r>
    <x v="0"/>
    <x v="0"/>
    <s v="ST CAH MATERNITY THEATRE 2"/>
    <x v="2"/>
    <x v="0"/>
    <x v="2"/>
    <x v="0"/>
    <x v="7"/>
    <n v="0"/>
    <n v="1"/>
    <n v="4"/>
    <s v="St Cah Maternity Theatre"/>
    <d v="2026-08-22T00:00:00"/>
    <d v="2026-08-22T09:00:00"/>
    <d v="2026-08-22T17:00:00"/>
    <s v="AUGUST-26-dummy-data.xlsx"/>
    <n v="4"/>
    <n v="0"/>
    <b v="0"/>
    <n v="480"/>
    <n v="450"/>
    <n v="359"/>
    <n v="0"/>
    <n v="0"/>
    <d v="2026-08-22T09:10:00"/>
    <d v="2026-08-22T16:40:00"/>
    <n v="4"/>
    <n v="0"/>
    <m/>
    <n v="1"/>
    <n v="0"/>
    <n v="480"/>
  </r>
  <r>
    <x v="0"/>
    <x v="0"/>
    <s v="ST CAH MATERNITY THEATRE 2"/>
    <x v="2"/>
    <x v="0"/>
    <x v="2"/>
    <x v="0"/>
    <x v="7"/>
    <n v="0"/>
    <n v="1"/>
    <n v="4"/>
    <s v="St Cah Maternity Theatre"/>
    <d v="2026-08-23T00:00:00"/>
    <d v="2026-08-23T13:00:00"/>
    <d v="2026-08-23T16:30:00"/>
    <s v="AUGUST-26-dummy-data.xlsx"/>
    <n v="4"/>
    <n v="0"/>
    <b v="0"/>
    <n v="210"/>
    <n v="186"/>
    <n v="105"/>
    <n v="0"/>
    <n v="0"/>
    <d v="2026-08-23T13:04:00"/>
    <d v="2026-08-23T16:10:00"/>
    <n v="4"/>
    <n v="0"/>
    <m/>
    <n v="1"/>
    <n v="0"/>
    <n v="210"/>
  </r>
  <r>
    <x v="0"/>
    <x v="0"/>
    <s v="ST CAH MATERNITY THEATRE 2"/>
    <x v="2"/>
    <x v="0"/>
    <x v="2"/>
    <x v="0"/>
    <x v="7"/>
    <n v="0"/>
    <n v="1"/>
    <n v="4"/>
    <s v="St Cah Maternity Theatre"/>
    <d v="2026-08-24T00:00:00"/>
    <d v="2026-08-24T08:30:00"/>
    <d v="2026-08-24T12:30:00"/>
    <s v="AUGUST-26-dummy-data.xlsx"/>
    <n v="4"/>
    <n v="0"/>
    <b v="0"/>
    <n v="240"/>
    <n v="209"/>
    <n v="136"/>
    <n v="0"/>
    <n v="0"/>
    <d v="2026-08-24T08:41:00"/>
    <d v="2026-08-24T12:10:00"/>
    <n v="4"/>
    <n v="0"/>
    <m/>
    <n v="1"/>
    <n v="0"/>
    <n v="240"/>
  </r>
  <r>
    <x v="0"/>
    <x v="0"/>
    <s v="ST CAH MATERNITY THEATRE 2"/>
    <x v="2"/>
    <x v="0"/>
    <x v="2"/>
    <x v="0"/>
    <x v="7"/>
    <n v="0"/>
    <n v="1"/>
    <n v="4"/>
    <s v="St Cah Maternity Theatre"/>
    <d v="2026-08-26T00:00:00"/>
    <d v="2026-08-26T08:00:00"/>
    <d v="2026-08-26T17:00:00"/>
    <s v="AUGUST-26-dummy-data.xlsx"/>
    <n v="4"/>
    <n v="0"/>
    <b v="0"/>
    <n v="540"/>
    <n v="493"/>
    <n v="389"/>
    <n v="0"/>
    <n v="0"/>
    <d v="2026-08-26T08:09:00"/>
    <d v="2026-08-26T16:22:00"/>
    <n v="4"/>
    <n v="0"/>
    <m/>
    <n v="1"/>
    <n v="0"/>
    <n v="540"/>
  </r>
  <r>
    <x v="0"/>
    <x v="0"/>
    <s v="ST CAH MATERNITY THEATRE 2"/>
    <x v="2"/>
    <x v="0"/>
    <x v="2"/>
    <x v="0"/>
    <x v="7"/>
    <n v="0"/>
    <n v="1"/>
    <n v="4"/>
    <s v="St Cah Maternity Theatre"/>
    <d v="2026-08-27T00:00:00"/>
    <d v="2026-08-27T08:00:00"/>
    <d v="2026-08-27T16:00:00"/>
    <s v="AUGUST-26-dummy-data.xlsx"/>
    <n v="4"/>
    <n v="0"/>
    <b v="0"/>
    <n v="480"/>
    <n v="451"/>
    <n v="317"/>
    <n v="0"/>
    <n v="0"/>
    <d v="2026-08-27T08:11:00"/>
    <d v="2026-08-27T15:42:00"/>
    <n v="4"/>
    <n v="0"/>
    <m/>
    <n v="1"/>
    <n v="0"/>
    <n v="480"/>
  </r>
  <r>
    <x v="0"/>
    <x v="0"/>
    <s v="ST CAH MATERNITY THEATRE 2"/>
    <x v="2"/>
    <x v="0"/>
    <x v="2"/>
    <x v="0"/>
    <x v="7"/>
    <n v="0"/>
    <n v="1"/>
    <n v="4"/>
    <s v="St Cah Maternity Theatre"/>
    <d v="2026-08-30T00:00:00"/>
    <d v="2026-08-30T09:00:00"/>
    <d v="2026-08-30T16:00:00"/>
    <s v="AUGUST-26-dummy-data.xlsx"/>
    <n v="4"/>
    <n v="0"/>
    <b v="0"/>
    <n v="420"/>
    <n v="394"/>
    <n v="292"/>
    <n v="0"/>
    <n v="0"/>
    <d v="2026-08-30T09:03:00"/>
    <d v="2026-08-30T15:37:00"/>
    <n v="4"/>
    <n v="0"/>
    <m/>
    <n v="1"/>
    <n v="0"/>
    <n v="420"/>
  </r>
  <r>
    <x v="0"/>
    <x v="0"/>
    <s v="ST CAH MATERNITY THEATRE 2"/>
    <x v="2"/>
    <x v="0"/>
    <x v="2"/>
    <x v="0"/>
    <x v="7"/>
    <n v="0"/>
    <n v="1"/>
    <n v="4"/>
    <s v="St Cah Maternity Theatre"/>
    <d v="2026-08-31T00:00:00"/>
    <d v="2026-08-31T09:00:00"/>
    <d v="2026-08-31T18:00:00"/>
    <s v="AUGUST-26-dummy-data.xlsx"/>
    <n v="4"/>
    <n v="0"/>
    <b v="0"/>
    <n v="540"/>
    <n v="492"/>
    <n v="373"/>
    <n v="0"/>
    <n v="0"/>
    <d v="2026-08-31T09:04:00"/>
    <d v="2026-08-31T17:16:00"/>
    <n v="4"/>
    <n v="0"/>
    <m/>
    <n v="1"/>
    <n v="0"/>
    <n v="540"/>
  </r>
  <r>
    <x v="0"/>
    <x v="1"/>
    <s v="ST DHH MAIN THEATRE 1"/>
    <x v="0"/>
    <x v="0"/>
    <x v="1"/>
    <x v="0"/>
    <x v="3"/>
    <n v="0"/>
    <n v="1"/>
    <n v="4"/>
    <s v="St Dhh Main Theatre"/>
    <d v="2026-06-01T00:00:00"/>
    <d v="2026-06-01T08:00:00"/>
    <d v="2026-06-01T17:00:00"/>
    <s v="JUNE-26-dummy-data.xlsx"/>
    <n v="4"/>
    <n v="0"/>
    <b v="0"/>
    <n v="540"/>
    <n v="514"/>
    <n v="396"/>
    <n v="0"/>
    <n v="0"/>
    <d v="2026-06-01T08:06:00"/>
    <d v="2026-06-01T16:40:00"/>
    <n v="4"/>
    <n v="0"/>
    <m/>
    <n v="1"/>
    <n v="0"/>
    <n v="540"/>
  </r>
  <r>
    <x v="0"/>
    <x v="1"/>
    <s v="ST DHH MAIN THEATRE 1"/>
    <x v="0"/>
    <x v="0"/>
    <x v="1"/>
    <x v="0"/>
    <x v="6"/>
    <n v="0"/>
    <n v="1"/>
    <n v="4"/>
    <s v="St Dhh Main Theatre"/>
    <d v="2026-06-06T00:00:00"/>
    <d v="2026-06-06T08:00:00"/>
    <d v="2026-06-06T12:30:00"/>
    <s v="JUNE-26-dummy-data.xlsx"/>
    <n v="4"/>
    <n v="0"/>
    <b v="0"/>
    <n v="270"/>
    <n v="240"/>
    <n v="151"/>
    <n v="0"/>
    <n v="0"/>
    <d v="2026-06-06T08:08:00"/>
    <d v="2026-06-06T12:08:00"/>
    <n v="4"/>
    <n v="0"/>
    <m/>
    <n v="1"/>
    <n v="0"/>
    <n v="270"/>
  </r>
  <r>
    <x v="0"/>
    <x v="1"/>
    <s v="ST DHH MAIN THEATRE 1"/>
    <x v="0"/>
    <x v="0"/>
    <x v="1"/>
    <x v="0"/>
    <x v="0"/>
    <n v="0"/>
    <n v="1"/>
    <n v="4"/>
    <s v="St Dhh Main Theatre"/>
    <d v="2026-06-08T00:00:00"/>
    <d v="2026-06-08T08:00:00"/>
    <d v="2026-06-08T11:30:00"/>
    <s v="JUNE-26-dummy-data.xlsx"/>
    <n v="4"/>
    <n v="0"/>
    <b v="0"/>
    <n v="210"/>
    <n v="180"/>
    <n v="106"/>
    <n v="0"/>
    <n v="0"/>
    <d v="2026-06-08T08:10:00"/>
    <d v="2026-06-08T11:10:00"/>
    <n v="4"/>
    <n v="0"/>
    <m/>
    <n v="1"/>
    <n v="0"/>
    <n v="210"/>
  </r>
  <r>
    <x v="0"/>
    <x v="1"/>
    <s v="ST DHH MAIN THEATRE 1"/>
    <x v="0"/>
    <x v="0"/>
    <x v="1"/>
    <x v="0"/>
    <x v="3"/>
    <n v="0"/>
    <n v="1"/>
    <n v="4"/>
    <s v="St Dhh Main Theatre"/>
    <d v="2026-06-09T00:00:00"/>
    <d v="2026-06-09T08:00:00"/>
    <d v="2026-06-09T16:00:00"/>
    <s v="JUNE-26-dummy-data.xlsx"/>
    <n v="4"/>
    <n v="0"/>
    <b v="0"/>
    <n v="480"/>
    <n v="450"/>
    <n v="347"/>
    <n v="0"/>
    <n v="0"/>
    <d v="2026-06-09T08:10:00"/>
    <d v="2026-06-09T15:40:00"/>
    <n v="4"/>
    <n v="0"/>
    <m/>
    <n v="1"/>
    <n v="0"/>
    <n v="480"/>
  </r>
  <r>
    <x v="0"/>
    <x v="1"/>
    <s v="ST DHH MAIN THEATRE 1"/>
    <x v="0"/>
    <x v="0"/>
    <x v="1"/>
    <x v="0"/>
    <x v="2"/>
    <n v="0"/>
    <n v="1"/>
    <n v="4"/>
    <s v="St Dhh Main Theatre"/>
    <d v="2026-06-11T00:00:00"/>
    <d v="2026-06-11T13:00:00"/>
    <d v="2026-06-11T17:30:00"/>
    <s v="JUNE-26-dummy-data.xlsx"/>
    <n v="4"/>
    <n v="0"/>
    <b v="0"/>
    <n v="270"/>
    <n v="232"/>
    <n v="148"/>
    <n v="0"/>
    <n v="0"/>
    <d v="2026-06-11T13:08:00"/>
    <d v="2026-06-11T17:00:00"/>
    <n v="4"/>
    <n v="0"/>
    <m/>
    <n v="1"/>
    <n v="0"/>
    <n v="270"/>
  </r>
  <r>
    <x v="0"/>
    <x v="1"/>
    <s v="ST DHH MAIN THEATRE 1"/>
    <x v="0"/>
    <x v="0"/>
    <x v="1"/>
    <x v="0"/>
    <x v="3"/>
    <n v="0"/>
    <n v="1"/>
    <n v="4"/>
    <s v="St Dhh Main Theatre"/>
    <d v="2026-06-12T00:00:00"/>
    <d v="2026-06-12T07:30:00"/>
    <d v="2026-06-12T15:30:00"/>
    <s v="JUNE-26-dummy-data.xlsx"/>
    <n v="4"/>
    <n v="0"/>
    <b v="0"/>
    <n v="480"/>
    <n v="445"/>
    <n v="347"/>
    <n v="0"/>
    <n v="0"/>
    <d v="2026-06-12T07:42:00"/>
    <d v="2026-06-12T15:07:00"/>
    <n v="4"/>
    <n v="0"/>
    <m/>
    <n v="1"/>
    <n v="0"/>
    <n v="480"/>
  </r>
  <r>
    <x v="0"/>
    <x v="1"/>
    <s v="ST DHH MAIN THEATRE 1"/>
    <x v="0"/>
    <x v="0"/>
    <x v="1"/>
    <x v="0"/>
    <x v="4"/>
    <n v="0"/>
    <n v="1"/>
    <n v="4"/>
    <s v="St Dhh Main Theatre"/>
    <d v="2026-06-13T00:00:00"/>
    <d v="2026-06-13T07:30:00"/>
    <d v="2026-06-13T15:30:00"/>
    <s v="JUNE-26-dummy-data.xlsx"/>
    <n v="4"/>
    <n v="0"/>
    <b v="0"/>
    <n v="480"/>
    <n v="448"/>
    <n v="320"/>
    <n v="0"/>
    <n v="0"/>
    <d v="2026-06-13T07:32:00"/>
    <d v="2026-06-13T15:00:00"/>
    <n v="4"/>
    <n v="0"/>
    <m/>
    <n v="1"/>
    <n v="0"/>
    <n v="480"/>
  </r>
  <r>
    <x v="0"/>
    <x v="1"/>
    <s v="ST DHH MAIN THEATRE 1"/>
    <x v="0"/>
    <x v="0"/>
    <x v="1"/>
    <x v="0"/>
    <x v="3"/>
    <n v="0"/>
    <n v="1"/>
    <n v="4"/>
    <s v="St Dhh Main Theatre"/>
    <d v="2026-06-14T00:00:00"/>
    <d v="2026-06-14T13:00:00"/>
    <d v="2026-06-14T16:30:00"/>
    <s v="JUNE-26-dummy-data.xlsx"/>
    <n v="4"/>
    <n v="0"/>
    <b v="0"/>
    <n v="210"/>
    <n v="183"/>
    <n v="105"/>
    <n v="0"/>
    <n v="0"/>
    <d v="2026-06-14T13:07:00"/>
    <d v="2026-06-14T16:10:00"/>
    <n v="4"/>
    <n v="0"/>
    <m/>
    <n v="1"/>
    <n v="0"/>
    <n v="210"/>
  </r>
  <r>
    <x v="0"/>
    <x v="1"/>
    <s v="ST DHH MAIN THEATRE 1"/>
    <x v="0"/>
    <x v="0"/>
    <x v="1"/>
    <x v="0"/>
    <x v="4"/>
    <n v="0"/>
    <n v="1"/>
    <n v="4"/>
    <s v="St Dhh Main Theatre"/>
    <d v="2026-06-16T00:00:00"/>
    <d v="2026-06-16T09:00:00"/>
    <d v="2026-06-16T18:00:00"/>
    <s v="JUNE-26-dummy-data.xlsx"/>
    <n v="4"/>
    <n v="0"/>
    <b v="0"/>
    <n v="540"/>
    <n v="495"/>
    <n v="399"/>
    <n v="0"/>
    <n v="0"/>
    <d v="2026-06-16T09:07:00"/>
    <d v="2026-06-16T17:22:00"/>
    <n v="4"/>
    <n v="0"/>
    <m/>
    <n v="1"/>
    <n v="0"/>
    <n v="540"/>
  </r>
  <r>
    <x v="0"/>
    <x v="1"/>
    <s v="ST DHH MAIN THEATRE 1"/>
    <x v="0"/>
    <x v="0"/>
    <x v="1"/>
    <x v="0"/>
    <x v="2"/>
    <n v="0"/>
    <n v="1"/>
    <n v="4"/>
    <s v="St Dhh Main Theatre"/>
    <d v="2026-06-17T00:00:00"/>
    <d v="2026-06-17T13:30:00"/>
    <d v="2026-06-17T17:30:00"/>
    <s v="JUNE-26-dummy-data.xlsx"/>
    <n v="4"/>
    <n v="0"/>
    <b v="0"/>
    <n v="240"/>
    <n v="214"/>
    <n v="118"/>
    <n v="0"/>
    <n v="0"/>
    <d v="2026-06-17T13:32:00"/>
    <d v="2026-06-17T17:06:00"/>
    <n v="4"/>
    <n v="0"/>
    <m/>
    <n v="1"/>
    <n v="0"/>
    <n v="240"/>
  </r>
  <r>
    <x v="0"/>
    <x v="1"/>
    <s v="ST DHH MAIN THEATRE 1"/>
    <x v="0"/>
    <x v="0"/>
    <x v="1"/>
    <x v="0"/>
    <x v="2"/>
    <n v="0"/>
    <n v="1"/>
    <n v="4"/>
    <s v="St Dhh Main Theatre"/>
    <d v="2026-06-23T00:00:00"/>
    <d v="2026-06-23T08:00:00"/>
    <d v="2026-06-23T13:00:00"/>
    <s v="JUNE-26-dummy-data.xlsx"/>
    <n v="4"/>
    <n v="0"/>
    <b v="0"/>
    <n v="300"/>
    <n v="285"/>
    <n v="213"/>
    <n v="0"/>
    <n v="0"/>
    <d v="2026-06-23T08:06:00"/>
    <d v="2026-06-23T12:51:00"/>
    <n v="4"/>
    <n v="0"/>
    <m/>
    <n v="1"/>
    <n v="0"/>
    <n v="300"/>
  </r>
  <r>
    <x v="0"/>
    <x v="1"/>
    <s v="ST DHH MAIN THEATRE 1"/>
    <x v="0"/>
    <x v="0"/>
    <x v="1"/>
    <x v="0"/>
    <x v="3"/>
    <n v="0"/>
    <n v="1"/>
    <n v="4"/>
    <s v="St Dhh Main Theatre"/>
    <d v="2026-06-25T00:00:00"/>
    <d v="2026-06-25T09:00:00"/>
    <d v="2026-06-25T18:00:00"/>
    <s v="JUNE-26-dummy-data.xlsx"/>
    <n v="4"/>
    <n v="0"/>
    <b v="0"/>
    <n v="540"/>
    <n v="506"/>
    <n v="365"/>
    <n v="0"/>
    <n v="0"/>
    <d v="2026-06-25T09:10:00"/>
    <d v="2026-06-25T17:36:00"/>
    <n v="4"/>
    <n v="0"/>
    <m/>
    <n v="1"/>
    <n v="0"/>
    <n v="540"/>
  </r>
  <r>
    <x v="0"/>
    <x v="1"/>
    <s v="ST DHH MAIN THEATRE 1"/>
    <x v="0"/>
    <x v="0"/>
    <x v="1"/>
    <x v="0"/>
    <x v="3"/>
    <n v="0"/>
    <n v="1"/>
    <n v="4"/>
    <s v="St Dhh Main Theatre"/>
    <d v="2026-06-27T00:00:00"/>
    <d v="2026-06-27T13:00:00"/>
    <d v="2026-06-27T16:00:00"/>
    <s v="JUNE-26-dummy-data.xlsx"/>
    <n v="4"/>
    <n v="0"/>
    <b v="0"/>
    <n v="180"/>
    <n v="160"/>
    <n v="99"/>
    <n v="0"/>
    <n v="0"/>
    <d v="2026-06-27T13:03:00"/>
    <d v="2026-06-27T15:43:00"/>
    <n v="4"/>
    <n v="0"/>
    <m/>
    <n v="1"/>
    <n v="0"/>
    <n v="180"/>
  </r>
  <r>
    <x v="0"/>
    <x v="1"/>
    <s v="ST DHH MAIN THEATRE 1"/>
    <x v="0"/>
    <x v="0"/>
    <x v="1"/>
    <x v="0"/>
    <x v="3"/>
    <n v="0"/>
    <n v="1"/>
    <n v="4"/>
    <s v="St Dhh Main Theatre"/>
    <d v="2026-06-28T00:00:00"/>
    <d v="2026-06-28T08:30:00"/>
    <d v="2026-06-28T17:30:00"/>
    <s v="JUNE-26-dummy-data.xlsx"/>
    <n v="4"/>
    <n v="0"/>
    <b v="0"/>
    <n v="540"/>
    <n v="508"/>
    <n v="372"/>
    <n v="0"/>
    <n v="0"/>
    <d v="2026-06-28T08:37:00"/>
    <d v="2026-06-28T17:05:00"/>
    <n v="4"/>
    <n v="0"/>
    <m/>
    <n v="1"/>
    <n v="0"/>
    <n v="540"/>
  </r>
  <r>
    <x v="0"/>
    <x v="1"/>
    <s v="ST DHH MAIN THEATRE 1"/>
    <x v="0"/>
    <x v="0"/>
    <x v="1"/>
    <x v="0"/>
    <x v="4"/>
    <n v="0"/>
    <n v="1"/>
    <n v="4"/>
    <s v="St Dhh Main Theatre"/>
    <d v="2026-06-29T00:00:00"/>
    <d v="2026-06-29T08:30:00"/>
    <d v="2026-06-29T17:30:00"/>
    <s v="JUNE-26-dummy-data.xlsx"/>
    <n v="4"/>
    <n v="0"/>
    <b v="0"/>
    <n v="540"/>
    <n v="502"/>
    <n v="393"/>
    <n v="0"/>
    <n v="0"/>
    <d v="2026-06-29T08:40:00"/>
    <d v="2026-06-29T17:02:00"/>
    <n v="4"/>
    <n v="0"/>
    <m/>
    <n v="1"/>
    <n v="0"/>
    <n v="540"/>
  </r>
  <r>
    <x v="0"/>
    <x v="1"/>
    <s v="ST DHH MAIN THEATRE 1"/>
    <x v="0"/>
    <x v="0"/>
    <x v="1"/>
    <x v="0"/>
    <x v="2"/>
    <n v="0"/>
    <n v="1"/>
    <n v="4"/>
    <s v="St Dhh Main Theatre"/>
    <d v="2026-06-30T00:00:00"/>
    <d v="2026-06-30T08:30:00"/>
    <d v="2026-06-30T16:30:00"/>
    <s v="JUNE-26-dummy-data.xlsx"/>
    <n v="4"/>
    <n v="0"/>
    <b v="0"/>
    <n v="480"/>
    <n v="451"/>
    <n v="352"/>
    <n v="0"/>
    <n v="0"/>
    <d v="2026-06-30T08:34:00"/>
    <d v="2026-06-30T16:05:00"/>
    <n v="4"/>
    <n v="0"/>
    <m/>
    <n v="1"/>
    <n v="0"/>
    <n v="480"/>
  </r>
  <r>
    <x v="0"/>
    <x v="1"/>
    <s v="ST DHH MAIN THEATRE 2"/>
    <x v="0"/>
    <x v="0"/>
    <x v="1"/>
    <x v="0"/>
    <x v="4"/>
    <n v="0"/>
    <n v="1"/>
    <n v="4"/>
    <s v="St Dhh Main Theatre"/>
    <d v="2026-06-02T00:00:00"/>
    <d v="2026-06-02T09:00:00"/>
    <d v="2026-06-02T13:00:00"/>
    <s v="JUNE-26-dummy-data.xlsx"/>
    <n v="4"/>
    <n v="0"/>
    <b v="0"/>
    <n v="240"/>
    <n v="208"/>
    <n v="127"/>
    <n v="0"/>
    <n v="0"/>
    <d v="2026-06-02T09:11:00"/>
    <d v="2026-06-02T12:39:00"/>
    <n v="4"/>
    <n v="0"/>
    <m/>
    <n v="1"/>
    <n v="0"/>
    <n v="240"/>
  </r>
  <r>
    <x v="0"/>
    <x v="1"/>
    <s v="ST DHH MAIN THEATRE 2"/>
    <x v="0"/>
    <x v="0"/>
    <x v="1"/>
    <x v="0"/>
    <x v="5"/>
    <n v="0"/>
    <n v="1"/>
    <n v="4"/>
    <s v="St Dhh Main Theatre"/>
    <d v="2026-06-03T00:00:00"/>
    <d v="2026-06-03T13:00:00"/>
    <d v="2026-06-03T18:00:00"/>
    <s v="JUNE-26-dummy-data.xlsx"/>
    <n v="4"/>
    <n v="0"/>
    <b v="0"/>
    <n v="300"/>
    <n v="259"/>
    <n v="162"/>
    <n v="0"/>
    <n v="0"/>
    <d v="2026-06-03T13:10:00"/>
    <d v="2026-06-03T17:29:00"/>
    <n v="4"/>
    <n v="0"/>
    <m/>
    <n v="1"/>
    <n v="0"/>
    <n v="300"/>
  </r>
  <r>
    <x v="0"/>
    <x v="1"/>
    <s v="ST DHH MAIN THEATRE 2"/>
    <x v="0"/>
    <x v="0"/>
    <x v="1"/>
    <x v="0"/>
    <x v="5"/>
    <n v="0"/>
    <n v="1"/>
    <n v="4"/>
    <s v="St Dhh Main Theatre"/>
    <d v="2026-06-05T00:00:00"/>
    <d v="2026-06-05T08:30:00"/>
    <d v="2026-06-05T17:30:00"/>
    <s v="JUNE-26-dummy-data.xlsx"/>
    <n v="4"/>
    <n v="0"/>
    <b v="0"/>
    <n v="540"/>
    <n v="497"/>
    <n v="386"/>
    <n v="0"/>
    <n v="0"/>
    <d v="2026-06-05T08:38:00"/>
    <d v="2026-06-05T16:55:00"/>
    <n v="4"/>
    <n v="0"/>
    <m/>
    <n v="1"/>
    <n v="0"/>
    <n v="540"/>
  </r>
  <r>
    <x v="0"/>
    <x v="1"/>
    <s v="ST DHH MAIN THEATRE 2"/>
    <x v="0"/>
    <x v="0"/>
    <x v="1"/>
    <x v="0"/>
    <x v="6"/>
    <n v="0"/>
    <n v="1"/>
    <n v="4"/>
    <s v="St Dhh Main Theatre"/>
    <d v="2026-06-06T00:00:00"/>
    <d v="2026-06-06T08:30:00"/>
    <d v="2026-06-06T13:00:00"/>
    <s v="JUNE-26-dummy-data.xlsx"/>
    <n v="4"/>
    <n v="0"/>
    <b v="0"/>
    <n v="270"/>
    <n v="232"/>
    <n v="155"/>
    <n v="0"/>
    <n v="0"/>
    <d v="2026-06-06T08:42:00"/>
    <d v="2026-06-06T12:34:00"/>
    <n v="4"/>
    <n v="0"/>
    <m/>
    <n v="1"/>
    <n v="0"/>
    <n v="270"/>
  </r>
  <r>
    <x v="0"/>
    <x v="1"/>
    <s v="ST DHH MAIN THEATRE 2"/>
    <x v="0"/>
    <x v="0"/>
    <x v="1"/>
    <x v="0"/>
    <x v="4"/>
    <n v="0"/>
    <n v="1"/>
    <n v="4"/>
    <s v="St Dhh Main Theatre"/>
    <d v="2026-06-07T00:00:00"/>
    <d v="2026-06-07T08:30:00"/>
    <d v="2026-06-07T16:30:00"/>
    <s v="JUNE-26-dummy-data.xlsx"/>
    <n v="4"/>
    <n v="0"/>
    <b v="0"/>
    <n v="480"/>
    <n v="431"/>
    <n v="319"/>
    <n v="0"/>
    <n v="0"/>
    <d v="2026-06-07T08:33:00"/>
    <d v="2026-06-07T15:44:00"/>
    <n v="4"/>
    <n v="0"/>
    <m/>
    <n v="1"/>
    <n v="0"/>
    <n v="480"/>
  </r>
  <r>
    <x v="0"/>
    <x v="1"/>
    <s v="ST DHH MAIN THEATRE 2"/>
    <x v="0"/>
    <x v="0"/>
    <x v="1"/>
    <x v="0"/>
    <x v="5"/>
    <n v="0"/>
    <n v="1"/>
    <n v="4"/>
    <s v="St Dhh Main Theatre"/>
    <d v="2026-06-10T00:00:00"/>
    <d v="2026-06-10T08:30:00"/>
    <d v="2026-06-10T17:30:00"/>
    <s v="JUNE-26-dummy-data.xlsx"/>
    <n v="4"/>
    <n v="0"/>
    <b v="0"/>
    <n v="540"/>
    <n v="492"/>
    <n v="375"/>
    <n v="0"/>
    <n v="0"/>
    <d v="2026-06-10T08:40:00"/>
    <d v="2026-06-10T16:52:00"/>
    <n v="4"/>
    <n v="0"/>
    <m/>
    <n v="1"/>
    <n v="0"/>
    <n v="540"/>
  </r>
  <r>
    <x v="0"/>
    <x v="1"/>
    <s v="ST DHH MAIN THEATRE 2"/>
    <x v="0"/>
    <x v="0"/>
    <x v="1"/>
    <x v="0"/>
    <x v="5"/>
    <n v="0"/>
    <n v="1"/>
    <n v="4"/>
    <s v="St Dhh Main Theatre"/>
    <d v="2026-06-13T00:00:00"/>
    <d v="2026-06-13T13:00:00"/>
    <d v="2026-06-13T16:30:00"/>
    <s v="JUNE-26-dummy-data.xlsx"/>
    <n v="4"/>
    <n v="0"/>
    <b v="0"/>
    <n v="210"/>
    <n v="176"/>
    <n v="110"/>
    <n v="0"/>
    <n v="0"/>
    <d v="2026-06-13T13:08:00"/>
    <d v="2026-06-13T16:04:00"/>
    <n v="4"/>
    <n v="0"/>
    <m/>
    <n v="1"/>
    <n v="0"/>
    <n v="210"/>
  </r>
  <r>
    <x v="0"/>
    <x v="1"/>
    <s v="ST DHH MAIN THEATRE 2"/>
    <x v="0"/>
    <x v="0"/>
    <x v="1"/>
    <x v="0"/>
    <x v="4"/>
    <n v="0"/>
    <n v="1"/>
    <n v="4"/>
    <s v="St Dhh Main Theatre"/>
    <d v="2026-06-17T00:00:00"/>
    <d v="2026-06-17T13:30:00"/>
    <d v="2026-06-17T17:00:00"/>
    <s v="JUNE-26-dummy-data.xlsx"/>
    <n v="4"/>
    <n v="0"/>
    <b v="0"/>
    <n v="210"/>
    <n v="184"/>
    <n v="109"/>
    <n v="0"/>
    <n v="0"/>
    <d v="2026-06-17T13:33:00"/>
    <d v="2026-06-17T16:37:00"/>
    <n v="4"/>
    <n v="0"/>
    <m/>
    <n v="1"/>
    <n v="0"/>
    <n v="210"/>
  </r>
  <r>
    <x v="0"/>
    <x v="1"/>
    <s v="ST DHH MAIN THEATRE 2"/>
    <x v="0"/>
    <x v="0"/>
    <x v="1"/>
    <x v="0"/>
    <x v="5"/>
    <n v="0"/>
    <n v="1"/>
    <n v="4"/>
    <s v="St Dhh Main Theatre"/>
    <d v="2026-06-19T00:00:00"/>
    <d v="2026-06-19T08:00:00"/>
    <d v="2026-06-19T11:30:00"/>
    <s v="JUNE-26-dummy-data.xlsx"/>
    <n v="4"/>
    <n v="0"/>
    <b v="0"/>
    <n v="210"/>
    <n v="195"/>
    <n v="109"/>
    <n v="0"/>
    <n v="0"/>
    <d v="2026-06-19T08:02:00"/>
    <d v="2026-06-19T11:17:00"/>
    <n v="4"/>
    <n v="0"/>
    <m/>
    <n v="1"/>
    <n v="0"/>
    <n v="210"/>
  </r>
  <r>
    <x v="0"/>
    <x v="1"/>
    <s v="ST DHH MAIN THEATRE 2"/>
    <x v="0"/>
    <x v="0"/>
    <x v="1"/>
    <x v="0"/>
    <x v="5"/>
    <n v="0"/>
    <n v="1"/>
    <n v="4"/>
    <s v="St Dhh Main Theatre"/>
    <d v="2026-06-20T00:00:00"/>
    <d v="2026-06-20T08:30:00"/>
    <d v="2026-06-20T11:30:00"/>
    <s v="JUNE-26-dummy-data.xlsx"/>
    <n v="4"/>
    <n v="0"/>
    <b v="0"/>
    <n v="180"/>
    <n v="155"/>
    <n v="91"/>
    <n v="0"/>
    <n v="0"/>
    <d v="2026-06-20T08:37:00"/>
    <d v="2026-06-20T11:12:00"/>
    <n v="4"/>
    <n v="0"/>
    <m/>
    <n v="1"/>
    <n v="0"/>
    <n v="180"/>
  </r>
  <r>
    <x v="0"/>
    <x v="1"/>
    <s v="ST DHH MAIN THEATRE 2"/>
    <x v="0"/>
    <x v="0"/>
    <x v="1"/>
    <x v="0"/>
    <x v="5"/>
    <n v="0"/>
    <n v="1"/>
    <n v="4"/>
    <s v="St Dhh Main Theatre"/>
    <d v="2026-06-22T00:00:00"/>
    <d v="2026-06-22T08:30:00"/>
    <d v="2026-06-22T13:30:00"/>
    <s v="JUNE-26-dummy-data.xlsx"/>
    <n v="4"/>
    <n v="0"/>
    <b v="0"/>
    <n v="300"/>
    <n v="268"/>
    <n v="173"/>
    <n v="0"/>
    <n v="0"/>
    <d v="2026-06-22T08:42:00"/>
    <d v="2026-06-22T13:10:00"/>
    <n v="4"/>
    <n v="0"/>
    <m/>
    <n v="1"/>
    <n v="0"/>
    <n v="300"/>
  </r>
  <r>
    <x v="0"/>
    <x v="1"/>
    <s v="ST DHH MAIN THEATRE 2"/>
    <x v="0"/>
    <x v="0"/>
    <x v="1"/>
    <x v="0"/>
    <x v="5"/>
    <n v="0"/>
    <n v="1"/>
    <n v="4"/>
    <s v="St Dhh Main Theatre"/>
    <d v="2026-06-25T00:00:00"/>
    <d v="2026-06-25T08:30:00"/>
    <d v="2026-06-25T16:30:00"/>
    <s v="JUNE-26-dummy-data.xlsx"/>
    <n v="4"/>
    <n v="0"/>
    <b v="0"/>
    <n v="480"/>
    <n v="433"/>
    <n v="315"/>
    <n v="0"/>
    <n v="0"/>
    <d v="2026-06-25T08:36:00"/>
    <d v="2026-06-25T15:49:00"/>
    <n v="4"/>
    <n v="0"/>
    <m/>
    <n v="1"/>
    <n v="0"/>
    <n v="480"/>
  </r>
  <r>
    <x v="0"/>
    <x v="1"/>
    <s v="ST DHH MAIN THEATRE 2"/>
    <x v="0"/>
    <x v="0"/>
    <x v="1"/>
    <x v="0"/>
    <x v="5"/>
    <n v="0"/>
    <n v="1"/>
    <n v="4"/>
    <s v="St Dhh Main Theatre"/>
    <d v="2026-06-26T00:00:00"/>
    <d v="2026-06-26T13:00:00"/>
    <d v="2026-06-26T16:30:00"/>
    <s v="JUNE-26-dummy-data.xlsx"/>
    <n v="4"/>
    <n v="0"/>
    <b v="0"/>
    <n v="210"/>
    <n v="187"/>
    <n v="101"/>
    <n v="0"/>
    <n v="0"/>
    <d v="2026-06-26T13:06:00"/>
    <d v="2026-06-26T16:13:00"/>
    <n v="4"/>
    <n v="0"/>
    <m/>
    <n v="1"/>
    <n v="0"/>
    <n v="210"/>
  </r>
  <r>
    <x v="0"/>
    <x v="1"/>
    <s v="ST DHH MAIN THEATRE 2"/>
    <x v="0"/>
    <x v="0"/>
    <x v="1"/>
    <x v="0"/>
    <x v="4"/>
    <n v="0"/>
    <n v="1"/>
    <n v="4"/>
    <s v="St Dhh Main Theatre"/>
    <d v="2026-06-27T00:00:00"/>
    <d v="2026-06-27T08:00:00"/>
    <d v="2026-06-27T16:00:00"/>
    <s v="JUNE-26-dummy-data.xlsx"/>
    <n v="4"/>
    <n v="0"/>
    <b v="0"/>
    <n v="480"/>
    <n v="445"/>
    <n v="315"/>
    <n v="0"/>
    <n v="0"/>
    <d v="2026-06-27T08:10:00"/>
    <d v="2026-06-27T15:35:00"/>
    <n v="4"/>
    <n v="0"/>
    <m/>
    <n v="1"/>
    <n v="0"/>
    <n v="480"/>
  </r>
  <r>
    <x v="0"/>
    <x v="1"/>
    <s v="ST DHH MAIN THEATRE 2"/>
    <x v="0"/>
    <x v="0"/>
    <x v="1"/>
    <x v="0"/>
    <x v="5"/>
    <n v="0"/>
    <n v="1"/>
    <n v="4"/>
    <s v="St Dhh Main Theatre"/>
    <d v="2026-06-28T00:00:00"/>
    <d v="2026-06-28T07:30:00"/>
    <d v="2026-06-28T15:30:00"/>
    <s v="JUNE-26-dummy-data.xlsx"/>
    <n v="4"/>
    <n v="0"/>
    <b v="0"/>
    <n v="480"/>
    <n v="422"/>
    <n v="316"/>
    <n v="0"/>
    <n v="0"/>
    <d v="2026-06-28T07:36:00"/>
    <d v="2026-06-28T14:38:00"/>
    <n v="4"/>
    <n v="0"/>
    <m/>
    <n v="1"/>
    <n v="0"/>
    <n v="480"/>
  </r>
  <r>
    <x v="0"/>
    <x v="1"/>
    <s v="ST DHH MAIN THEATRE 3"/>
    <x v="0"/>
    <x v="0"/>
    <x v="1"/>
    <x v="0"/>
    <x v="2"/>
    <n v="0"/>
    <n v="1"/>
    <n v="4"/>
    <s v="St Dhh Main Theatre"/>
    <d v="2026-06-01T00:00:00"/>
    <d v="2026-06-01T13:30:00"/>
    <d v="2026-06-01T17:30:00"/>
    <s v="JUNE-26-dummy-data.xlsx"/>
    <n v="4"/>
    <n v="0"/>
    <b v="0"/>
    <n v="240"/>
    <n v="217"/>
    <n v="130"/>
    <n v="0"/>
    <n v="0"/>
    <d v="2026-06-01T13:35:00"/>
    <d v="2026-06-01T17:12:00"/>
    <n v="4"/>
    <n v="0"/>
    <m/>
    <n v="1"/>
    <n v="0"/>
    <n v="240"/>
  </r>
  <r>
    <x v="0"/>
    <x v="1"/>
    <s v="ST DHH MAIN THEATRE 3"/>
    <x v="0"/>
    <x v="0"/>
    <x v="1"/>
    <x v="0"/>
    <x v="4"/>
    <n v="0"/>
    <n v="1"/>
    <n v="4"/>
    <s v="St Dhh Main Theatre"/>
    <d v="2026-06-02T00:00:00"/>
    <d v="2026-06-02T08:30:00"/>
    <d v="2026-06-02T17:30:00"/>
    <s v="JUNE-26-dummy-data.xlsx"/>
    <n v="4"/>
    <n v="0"/>
    <b v="0"/>
    <n v="540"/>
    <n v="485"/>
    <n v="386"/>
    <n v="0"/>
    <n v="0"/>
    <d v="2026-06-02T08:32:00"/>
    <d v="2026-06-02T16:37:00"/>
    <n v="4"/>
    <n v="0"/>
    <m/>
    <n v="1"/>
    <n v="0"/>
    <n v="540"/>
  </r>
  <r>
    <x v="0"/>
    <x v="1"/>
    <s v="ST DHH MAIN THEATRE 3"/>
    <x v="0"/>
    <x v="0"/>
    <x v="1"/>
    <x v="0"/>
    <x v="4"/>
    <n v="0"/>
    <n v="1"/>
    <n v="4"/>
    <s v="St Dhh Main Theatre"/>
    <d v="2026-06-04T00:00:00"/>
    <d v="2026-06-04T08:00:00"/>
    <d v="2026-06-04T12:00:00"/>
    <s v="JUNE-26-dummy-data.xlsx"/>
    <n v="4"/>
    <n v="0"/>
    <b v="0"/>
    <n v="240"/>
    <n v="217"/>
    <n v="140"/>
    <n v="0"/>
    <n v="0"/>
    <d v="2026-06-04T08:05:00"/>
    <d v="2026-06-04T11:42:00"/>
    <n v="4"/>
    <n v="0"/>
    <m/>
    <n v="1"/>
    <n v="0"/>
    <n v="240"/>
  </r>
  <r>
    <x v="0"/>
    <x v="1"/>
    <s v="ST DHH MAIN THEATRE 3"/>
    <x v="0"/>
    <x v="0"/>
    <x v="1"/>
    <x v="0"/>
    <x v="6"/>
    <n v="0"/>
    <n v="1"/>
    <n v="4"/>
    <s v="St Dhh Main Theatre"/>
    <d v="2026-06-05T00:00:00"/>
    <d v="2026-06-05T13:30:00"/>
    <d v="2026-06-05T17:00:00"/>
    <s v="JUNE-26-dummy-data.xlsx"/>
    <n v="4"/>
    <n v="0"/>
    <b v="0"/>
    <n v="210"/>
    <n v="180"/>
    <n v="116"/>
    <n v="0"/>
    <n v="0"/>
    <d v="2026-06-05T13:41:00"/>
    <d v="2026-06-05T16:41:00"/>
    <n v="4"/>
    <n v="0"/>
    <m/>
    <n v="1"/>
    <n v="0"/>
    <n v="210"/>
  </r>
  <r>
    <x v="0"/>
    <x v="1"/>
    <s v="ST DHH MAIN THEATRE 3"/>
    <x v="0"/>
    <x v="0"/>
    <x v="1"/>
    <x v="0"/>
    <x v="3"/>
    <n v="0"/>
    <n v="1"/>
    <n v="4"/>
    <s v="St Dhh Main Theatre"/>
    <d v="2026-06-06T00:00:00"/>
    <d v="2026-06-06T07:30:00"/>
    <d v="2026-06-06T16:30:00"/>
    <s v="JUNE-26-dummy-data.xlsx"/>
    <n v="4"/>
    <n v="0"/>
    <b v="0"/>
    <n v="540"/>
    <n v="505"/>
    <n v="344"/>
    <n v="0"/>
    <n v="0"/>
    <d v="2026-06-06T07:36:00"/>
    <d v="2026-06-06T16:01:00"/>
    <n v="4"/>
    <n v="0"/>
    <m/>
    <n v="1"/>
    <n v="0"/>
    <n v="540"/>
  </r>
  <r>
    <x v="0"/>
    <x v="1"/>
    <s v="ST DHH MAIN THEATRE 3"/>
    <x v="0"/>
    <x v="0"/>
    <x v="1"/>
    <x v="0"/>
    <x v="5"/>
    <n v="0"/>
    <n v="1"/>
    <n v="4"/>
    <s v="St Dhh Main Theatre"/>
    <d v="2026-06-07T00:00:00"/>
    <d v="2026-06-07T07:30:00"/>
    <d v="2026-06-07T16:30:00"/>
    <s v="JUNE-26-dummy-data.xlsx"/>
    <n v="4"/>
    <n v="0"/>
    <b v="0"/>
    <n v="540"/>
    <n v="502"/>
    <n v="399"/>
    <n v="0"/>
    <n v="0"/>
    <d v="2026-06-07T07:41:00"/>
    <d v="2026-06-07T16:03:00"/>
    <n v="4"/>
    <n v="0"/>
    <m/>
    <n v="1"/>
    <n v="0"/>
    <n v="540"/>
  </r>
  <r>
    <x v="0"/>
    <x v="1"/>
    <s v="ST DHH MAIN THEATRE 3"/>
    <x v="0"/>
    <x v="0"/>
    <x v="1"/>
    <x v="0"/>
    <x v="0"/>
    <n v="0"/>
    <n v="1"/>
    <n v="4"/>
    <s v="St Dhh Main Theatre"/>
    <d v="2026-06-08T00:00:00"/>
    <d v="2026-06-08T13:00:00"/>
    <d v="2026-06-08T17:00:00"/>
    <s v="JUNE-26-dummy-data.xlsx"/>
    <n v="4"/>
    <n v="0"/>
    <b v="0"/>
    <n v="240"/>
    <n v="219"/>
    <n v="132"/>
    <n v="0"/>
    <n v="0"/>
    <d v="2026-06-08T13:12:00"/>
    <d v="2026-06-08T16:51:00"/>
    <n v="4"/>
    <n v="0"/>
    <m/>
    <n v="1"/>
    <n v="0"/>
    <n v="240"/>
  </r>
  <r>
    <x v="0"/>
    <x v="1"/>
    <s v="ST DHH MAIN THEATRE 3"/>
    <x v="0"/>
    <x v="0"/>
    <x v="1"/>
    <x v="0"/>
    <x v="4"/>
    <n v="0"/>
    <n v="1"/>
    <n v="4"/>
    <s v="St Dhh Main Theatre"/>
    <d v="2026-06-09T00:00:00"/>
    <d v="2026-06-09T08:30:00"/>
    <d v="2026-06-09T12:30:00"/>
    <s v="JUNE-26-dummy-data.xlsx"/>
    <n v="4"/>
    <n v="0"/>
    <b v="0"/>
    <n v="240"/>
    <n v="217"/>
    <n v="149"/>
    <n v="0"/>
    <n v="0"/>
    <d v="2026-06-09T08:37:00"/>
    <d v="2026-06-09T12:14:00"/>
    <n v="4"/>
    <n v="0"/>
    <m/>
    <n v="1"/>
    <n v="0"/>
    <n v="240"/>
  </r>
  <r>
    <x v="0"/>
    <x v="1"/>
    <s v="ST DHH MAIN THEATRE 3"/>
    <x v="0"/>
    <x v="0"/>
    <x v="1"/>
    <x v="0"/>
    <x v="5"/>
    <n v="0"/>
    <n v="1"/>
    <n v="4"/>
    <s v="St Dhh Main Theatre"/>
    <d v="2026-06-17T00:00:00"/>
    <d v="2026-06-17T13:30:00"/>
    <d v="2026-06-17T17:30:00"/>
    <s v="JUNE-26-dummy-data.xlsx"/>
    <n v="4"/>
    <n v="0"/>
    <b v="0"/>
    <n v="240"/>
    <n v="212"/>
    <n v="117"/>
    <n v="0"/>
    <n v="0"/>
    <d v="2026-06-17T13:36:00"/>
    <d v="2026-06-17T17:08:00"/>
    <n v="4"/>
    <n v="0"/>
    <m/>
    <n v="1"/>
    <n v="0"/>
    <n v="240"/>
  </r>
  <r>
    <x v="0"/>
    <x v="1"/>
    <s v="ST DHH MAIN THEATRE 3"/>
    <x v="0"/>
    <x v="0"/>
    <x v="1"/>
    <x v="0"/>
    <x v="2"/>
    <n v="0"/>
    <n v="1"/>
    <n v="4"/>
    <s v="St Dhh Main Theatre"/>
    <d v="2026-06-18T00:00:00"/>
    <d v="2026-06-18T08:30:00"/>
    <d v="2026-06-18T13:30:00"/>
    <s v="JUNE-26-dummy-data.xlsx"/>
    <n v="4"/>
    <n v="0"/>
    <b v="0"/>
    <n v="300"/>
    <n v="257"/>
    <n v="188"/>
    <n v="0"/>
    <n v="0"/>
    <d v="2026-06-18T08:42:00"/>
    <d v="2026-06-18T12:59:00"/>
    <n v="4"/>
    <n v="0"/>
    <m/>
    <n v="1"/>
    <n v="0"/>
    <n v="300"/>
  </r>
  <r>
    <x v="0"/>
    <x v="1"/>
    <s v="ST DHH MAIN THEATRE 3"/>
    <x v="0"/>
    <x v="0"/>
    <x v="1"/>
    <x v="0"/>
    <x v="2"/>
    <n v="0"/>
    <n v="1"/>
    <n v="4"/>
    <s v="St Dhh Main Theatre"/>
    <d v="2026-06-20T00:00:00"/>
    <d v="2026-06-20T08:00:00"/>
    <d v="2026-06-20T16:00:00"/>
    <s v="JUNE-26-dummy-data.xlsx"/>
    <n v="4"/>
    <n v="0"/>
    <b v="0"/>
    <n v="480"/>
    <n v="445"/>
    <n v="336"/>
    <n v="0"/>
    <n v="0"/>
    <d v="2026-06-20T08:05:00"/>
    <d v="2026-06-20T15:30:00"/>
    <n v="4"/>
    <n v="0"/>
    <m/>
    <n v="1"/>
    <n v="0"/>
    <n v="480"/>
  </r>
  <r>
    <x v="0"/>
    <x v="1"/>
    <s v="ST DHH MAIN THEATRE 3"/>
    <x v="0"/>
    <x v="0"/>
    <x v="1"/>
    <x v="0"/>
    <x v="0"/>
    <n v="0"/>
    <n v="1"/>
    <n v="4"/>
    <s v="St Dhh Main Theatre"/>
    <d v="2026-06-21T00:00:00"/>
    <d v="2026-06-21T08:30:00"/>
    <d v="2026-06-21T16:30:00"/>
    <s v="JUNE-26-dummy-data.xlsx"/>
    <n v="4"/>
    <n v="0"/>
    <b v="0"/>
    <n v="480"/>
    <n v="445"/>
    <n v="366"/>
    <n v="0"/>
    <n v="0"/>
    <d v="2026-06-21T08:42:00"/>
    <d v="2026-06-21T16:07:00"/>
    <n v="4"/>
    <n v="0"/>
    <m/>
    <n v="1"/>
    <n v="0"/>
    <n v="480"/>
  </r>
  <r>
    <x v="0"/>
    <x v="1"/>
    <s v="ST DHH MAIN THEATRE 3"/>
    <x v="0"/>
    <x v="0"/>
    <x v="1"/>
    <x v="0"/>
    <x v="4"/>
    <n v="0"/>
    <n v="1"/>
    <n v="4"/>
    <s v="St Dhh Main Theatre"/>
    <d v="2026-06-23T00:00:00"/>
    <d v="2026-06-23T08:00:00"/>
    <d v="2026-06-23T16:00:00"/>
    <s v="JUNE-26-dummy-data.xlsx"/>
    <n v="4"/>
    <n v="0"/>
    <b v="0"/>
    <n v="480"/>
    <n v="444"/>
    <n v="311"/>
    <n v="0"/>
    <n v="0"/>
    <d v="2026-06-23T08:07:00"/>
    <d v="2026-06-23T15:31:00"/>
    <n v="4"/>
    <n v="0"/>
    <m/>
    <n v="1"/>
    <n v="0"/>
    <n v="480"/>
  </r>
  <r>
    <x v="0"/>
    <x v="1"/>
    <s v="ST DHH MAIN THEATRE 3"/>
    <x v="0"/>
    <x v="0"/>
    <x v="1"/>
    <x v="0"/>
    <x v="5"/>
    <n v="0"/>
    <n v="1"/>
    <n v="4"/>
    <s v="St Dhh Main Theatre"/>
    <d v="2026-06-24T00:00:00"/>
    <d v="2026-06-24T07:30:00"/>
    <d v="2026-06-24T14:30:00"/>
    <s v="JUNE-26-dummy-data.xlsx"/>
    <n v="4"/>
    <n v="0"/>
    <b v="0"/>
    <n v="420"/>
    <n v="383"/>
    <n v="251"/>
    <n v="0"/>
    <n v="0"/>
    <d v="2026-06-24T07:37:00"/>
    <d v="2026-06-24T14:00:00"/>
    <n v="4"/>
    <n v="0"/>
    <m/>
    <n v="1"/>
    <n v="0"/>
    <n v="420"/>
  </r>
  <r>
    <x v="0"/>
    <x v="1"/>
    <s v="ST DHH MAIN THEATRE 3"/>
    <x v="0"/>
    <x v="0"/>
    <x v="1"/>
    <x v="0"/>
    <x v="3"/>
    <n v="0"/>
    <n v="1"/>
    <n v="4"/>
    <s v="St Dhh Main Theatre"/>
    <d v="2026-06-26T00:00:00"/>
    <d v="2026-06-26T08:30:00"/>
    <d v="2026-06-26T12:00:00"/>
    <s v="JUNE-26-dummy-data.xlsx"/>
    <n v="4"/>
    <n v="0"/>
    <b v="0"/>
    <n v="210"/>
    <n v="179"/>
    <n v="97"/>
    <n v="0"/>
    <n v="0"/>
    <d v="2026-06-26T08:38:00"/>
    <d v="2026-06-26T11:37:00"/>
    <n v="4"/>
    <n v="0"/>
    <m/>
    <n v="1"/>
    <n v="0"/>
    <n v="210"/>
  </r>
  <r>
    <x v="0"/>
    <x v="1"/>
    <s v="ST DHH MAIN THEATRE 3"/>
    <x v="0"/>
    <x v="0"/>
    <x v="1"/>
    <x v="0"/>
    <x v="0"/>
    <n v="0"/>
    <n v="1"/>
    <n v="4"/>
    <s v="St Dhh Main Theatre"/>
    <d v="2026-06-28T00:00:00"/>
    <d v="2026-06-28T07:30:00"/>
    <d v="2026-06-28T13:30:00"/>
    <s v="JUNE-26-dummy-data.xlsx"/>
    <n v="4"/>
    <n v="0"/>
    <b v="0"/>
    <n v="360"/>
    <n v="329"/>
    <n v="207"/>
    <n v="0"/>
    <n v="0"/>
    <d v="2026-06-28T07:36:00"/>
    <d v="2026-06-28T13:05:00"/>
    <n v="4"/>
    <n v="0"/>
    <m/>
    <n v="1"/>
    <n v="0"/>
    <n v="360"/>
  </r>
  <r>
    <x v="0"/>
    <x v="1"/>
    <s v="ST DHH MAIN THEATRE 3"/>
    <x v="0"/>
    <x v="0"/>
    <x v="1"/>
    <x v="0"/>
    <x v="5"/>
    <n v="0"/>
    <n v="1"/>
    <n v="4"/>
    <s v="St Dhh Main Theatre"/>
    <d v="2026-06-29T00:00:00"/>
    <d v="2026-06-29T09:00:00"/>
    <d v="2026-06-29T18:00:00"/>
    <s v="JUNE-26-dummy-data.xlsx"/>
    <n v="4"/>
    <n v="0"/>
    <b v="0"/>
    <n v="540"/>
    <n v="499"/>
    <n v="384"/>
    <n v="0"/>
    <n v="0"/>
    <d v="2026-06-29T09:06:00"/>
    <d v="2026-06-29T17:25:00"/>
    <n v="4"/>
    <n v="0"/>
    <m/>
    <n v="1"/>
    <n v="0"/>
    <n v="540"/>
  </r>
  <r>
    <x v="0"/>
    <x v="1"/>
    <s v="ST DHH MAIN THEATRE 3"/>
    <x v="0"/>
    <x v="0"/>
    <x v="1"/>
    <x v="0"/>
    <x v="5"/>
    <n v="0"/>
    <n v="1"/>
    <n v="4"/>
    <s v="St Dhh Main Theatre"/>
    <d v="2026-06-30T00:00:00"/>
    <d v="2026-06-30T08:30:00"/>
    <d v="2026-06-30T16:30:00"/>
    <s v="JUNE-26-dummy-data.xlsx"/>
    <n v="4"/>
    <n v="0"/>
    <b v="0"/>
    <n v="480"/>
    <n v="445"/>
    <n v="342"/>
    <n v="0"/>
    <n v="0"/>
    <d v="2026-06-30T08:42:00"/>
    <d v="2026-06-30T16:07:00"/>
    <n v="4"/>
    <n v="0"/>
    <m/>
    <n v="1"/>
    <n v="0"/>
    <n v="480"/>
  </r>
  <r>
    <x v="0"/>
    <x v="1"/>
    <s v="ST DHH MAIN THEATRE 4"/>
    <x v="0"/>
    <x v="0"/>
    <x v="1"/>
    <x v="0"/>
    <x v="2"/>
    <n v="0"/>
    <n v="1"/>
    <n v="4"/>
    <s v="St Dhh Main Theatre"/>
    <d v="2026-06-04T00:00:00"/>
    <d v="2026-06-04T08:30:00"/>
    <d v="2026-06-04T13:00:00"/>
    <s v="JUNE-26-dummy-data.xlsx"/>
    <n v="4"/>
    <n v="0"/>
    <b v="0"/>
    <n v="270"/>
    <n v="242"/>
    <n v="158"/>
    <n v="0"/>
    <n v="0"/>
    <d v="2026-06-04T08:34:00"/>
    <d v="2026-06-04T12:36:00"/>
    <n v="4"/>
    <n v="0"/>
    <m/>
    <n v="1"/>
    <n v="0"/>
    <n v="270"/>
  </r>
  <r>
    <x v="0"/>
    <x v="1"/>
    <s v="ST DHH MAIN THEATRE 4"/>
    <x v="0"/>
    <x v="0"/>
    <x v="1"/>
    <x v="0"/>
    <x v="5"/>
    <n v="0"/>
    <n v="1"/>
    <n v="4"/>
    <s v="St Dhh Main Theatre"/>
    <d v="2026-06-05T00:00:00"/>
    <d v="2026-06-05T07:30:00"/>
    <d v="2026-06-05T14:30:00"/>
    <s v="JUNE-26-dummy-data.xlsx"/>
    <n v="4"/>
    <n v="0"/>
    <b v="0"/>
    <n v="420"/>
    <n v="389"/>
    <n v="273"/>
    <n v="0"/>
    <n v="0"/>
    <d v="2026-06-05T07:37:00"/>
    <d v="2026-06-05T14:06:00"/>
    <n v="4"/>
    <n v="0"/>
    <m/>
    <n v="1"/>
    <n v="0"/>
    <n v="420"/>
  </r>
  <r>
    <x v="0"/>
    <x v="1"/>
    <s v="ST DHH MAIN THEATRE 4"/>
    <x v="0"/>
    <x v="0"/>
    <x v="1"/>
    <x v="0"/>
    <x v="0"/>
    <n v="0"/>
    <n v="1"/>
    <n v="4"/>
    <s v="St Dhh Main Theatre"/>
    <d v="2026-06-06T00:00:00"/>
    <d v="2026-06-06T09:00:00"/>
    <d v="2026-06-06T12:00:00"/>
    <s v="JUNE-26-dummy-data.xlsx"/>
    <n v="4"/>
    <n v="0"/>
    <b v="0"/>
    <n v="180"/>
    <n v="163"/>
    <n v="77"/>
    <n v="0"/>
    <n v="0"/>
    <d v="2026-06-06T09:04:00"/>
    <d v="2026-06-06T11:47:00"/>
    <n v="4"/>
    <n v="0"/>
    <m/>
    <n v="1"/>
    <n v="0"/>
    <n v="180"/>
  </r>
  <r>
    <x v="0"/>
    <x v="1"/>
    <s v="ST DHH MAIN THEATRE 4"/>
    <x v="0"/>
    <x v="0"/>
    <x v="1"/>
    <x v="0"/>
    <x v="5"/>
    <n v="0"/>
    <n v="1"/>
    <n v="4"/>
    <s v="St Dhh Main Theatre"/>
    <d v="2026-06-07T00:00:00"/>
    <d v="2026-06-07T09:00:00"/>
    <d v="2026-06-07T13:30:00"/>
    <s v="JUNE-26-dummy-data.xlsx"/>
    <n v="4"/>
    <n v="0"/>
    <b v="0"/>
    <n v="270"/>
    <n v="243"/>
    <n v="157"/>
    <n v="0"/>
    <n v="0"/>
    <d v="2026-06-07T09:09:00"/>
    <d v="2026-06-07T13:12:00"/>
    <n v="4"/>
    <n v="0"/>
    <m/>
    <n v="1"/>
    <n v="0"/>
    <n v="270"/>
  </r>
  <r>
    <x v="0"/>
    <x v="1"/>
    <s v="ST DHH MAIN THEATRE 4"/>
    <x v="0"/>
    <x v="0"/>
    <x v="1"/>
    <x v="0"/>
    <x v="6"/>
    <n v="0"/>
    <n v="1"/>
    <n v="4"/>
    <s v="St Dhh Main Theatre"/>
    <d v="2026-06-08T00:00:00"/>
    <d v="2026-06-08T08:00:00"/>
    <d v="2026-06-08T12:00:00"/>
    <s v="JUNE-26-dummy-data.xlsx"/>
    <n v="4"/>
    <n v="0"/>
    <b v="0"/>
    <n v="240"/>
    <n v="203"/>
    <n v="123"/>
    <n v="0"/>
    <n v="0"/>
    <d v="2026-06-08T08:10:00"/>
    <d v="2026-06-08T11:33:00"/>
    <n v="4"/>
    <n v="0"/>
    <m/>
    <n v="1"/>
    <n v="0"/>
    <n v="240"/>
  </r>
  <r>
    <x v="0"/>
    <x v="1"/>
    <s v="ST DHH MAIN THEATRE 4"/>
    <x v="0"/>
    <x v="0"/>
    <x v="1"/>
    <x v="0"/>
    <x v="3"/>
    <n v="0"/>
    <n v="1"/>
    <n v="4"/>
    <s v="St Dhh Main Theatre"/>
    <d v="2026-06-10T00:00:00"/>
    <d v="2026-06-10T13:30:00"/>
    <d v="2026-06-10T16:30:00"/>
    <s v="JUNE-26-dummy-data.xlsx"/>
    <n v="4"/>
    <n v="0"/>
    <b v="0"/>
    <n v="180"/>
    <n v="158"/>
    <n v="74"/>
    <n v="0"/>
    <n v="0"/>
    <d v="2026-06-10T13:34:00"/>
    <d v="2026-06-10T16:12:00"/>
    <n v="4"/>
    <n v="0"/>
    <m/>
    <n v="1"/>
    <n v="0"/>
    <n v="180"/>
  </r>
  <r>
    <x v="0"/>
    <x v="1"/>
    <s v="ST DHH MAIN THEATRE 4"/>
    <x v="0"/>
    <x v="0"/>
    <x v="1"/>
    <x v="0"/>
    <x v="5"/>
    <n v="0"/>
    <n v="1"/>
    <n v="4"/>
    <s v="St Dhh Main Theatre"/>
    <d v="2026-06-12T00:00:00"/>
    <d v="2026-06-12T08:30:00"/>
    <d v="2026-06-12T13:00:00"/>
    <s v="JUNE-26-dummy-data.xlsx"/>
    <n v="4"/>
    <n v="0"/>
    <b v="0"/>
    <n v="270"/>
    <n v="243"/>
    <n v="183"/>
    <n v="0"/>
    <n v="0"/>
    <d v="2026-06-12T08:37:00"/>
    <d v="2026-06-12T12:40:00"/>
    <n v="4"/>
    <n v="0"/>
    <m/>
    <n v="1"/>
    <n v="0"/>
    <n v="270"/>
  </r>
  <r>
    <x v="0"/>
    <x v="1"/>
    <s v="ST DHH MAIN THEATRE 4"/>
    <x v="0"/>
    <x v="0"/>
    <x v="1"/>
    <x v="0"/>
    <x v="6"/>
    <n v="0"/>
    <n v="1"/>
    <n v="4"/>
    <s v="St Dhh Main Theatre"/>
    <d v="2026-06-13T00:00:00"/>
    <d v="2026-06-13T08:00:00"/>
    <d v="2026-06-13T11:30:00"/>
    <s v="JUNE-26-dummy-data.xlsx"/>
    <n v="4"/>
    <n v="0"/>
    <b v="0"/>
    <n v="210"/>
    <n v="173"/>
    <n v="96"/>
    <n v="0"/>
    <n v="0"/>
    <d v="2026-06-13T08:06:00"/>
    <d v="2026-06-13T10:59:00"/>
    <n v="4"/>
    <n v="0"/>
    <m/>
    <n v="1"/>
    <n v="0"/>
    <n v="210"/>
  </r>
  <r>
    <x v="0"/>
    <x v="1"/>
    <s v="ST DHH MAIN THEATRE 4"/>
    <x v="0"/>
    <x v="0"/>
    <x v="1"/>
    <x v="0"/>
    <x v="6"/>
    <n v="0"/>
    <n v="1"/>
    <n v="4"/>
    <s v="St Dhh Main Theatre"/>
    <d v="2026-06-16T00:00:00"/>
    <d v="2026-06-16T09:00:00"/>
    <d v="2026-06-16T18:00:00"/>
    <s v="JUNE-26-dummy-data.xlsx"/>
    <n v="4"/>
    <n v="0"/>
    <b v="0"/>
    <n v="540"/>
    <n v="514"/>
    <n v="376"/>
    <n v="0"/>
    <n v="0"/>
    <d v="2026-06-16T09:11:00"/>
    <d v="2026-06-16T17:45:00"/>
    <n v="4"/>
    <n v="0"/>
    <m/>
    <n v="1"/>
    <n v="0"/>
    <n v="540"/>
  </r>
  <r>
    <x v="0"/>
    <x v="1"/>
    <s v="ST DHH MAIN THEATRE 4"/>
    <x v="0"/>
    <x v="0"/>
    <x v="1"/>
    <x v="0"/>
    <x v="0"/>
    <n v="0"/>
    <n v="1"/>
    <n v="4"/>
    <s v="St Dhh Main Theatre"/>
    <d v="2026-06-17T00:00:00"/>
    <d v="2026-06-17T08:00:00"/>
    <d v="2026-06-17T12:30:00"/>
    <s v="JUNE-26-dummy-data.xlsx"/>
    <n v="4"/>
    <n v="0"/>
    <b v="0"/>
    <n v="270"/>
    <n v="239"/>
    <n v="154"/>
    <n v="0"/>
    <n v="0"/>
    <d v="2026-06-17T08:12:00"/>
    <d v="2026-06-17T12:11:00"/>
    <n v="4"/>
    <n v="0"/>
    <m/>
    <n v="1"/>
    <n v="0"/>
    <n v="270"/>
  </r>
  <r>
    <x v="0"/>
    <x v="1"/>
    <s v="ST DHH MAIN THEATRE 4"/>
    <x v="0"/>
    <x v="0"/>
    <x v="1"/>
    <x v="0"/>
    <x v="6"/>
    <n v="0"/>
    <n v="1"/>
    <n v="4"/>
    <s v="St Dhh Main Theatre"/>
    <d v="2026-06-20T00:00:00"/>
    <d v="2026-06-20T09:00:00"/>
    <d v="2026-06-20T13:00:00"/>
    <s v="JUNE-26-dummy-data.xlsx"/>
    <n v="4"/>
    <n v="0"/>
    <b v="0"/>
    <n v="240"/>
    <n v="209"/>
    <n v="122"/>
    <n v="0"/>
    <n v="0"/>
    <d v="2026-06-20T09:02:00"/>
    <d v="2026-06-20T12:31:00"/>
    <n v="4"/>
    <n v="0"/>
    <m/>
    <n v="1"/>
    <n v="0"/>
    <n v="240"/>
  </r>
  <r>
    <x v="0"/>
    <x v="1"/>
    <s v="ST DHH MAIN THEATRE 4"/>
    <x v="0"/>
    <x v="0"/>
    <x v="1"/>
    <x v="0"/>
    <x v="2"/>
    <n v="0"/>
    <n v="1"/>
    <n v="4"/>
    <s v="St Dhh Main Theatre"/>
    <d v="2026-06-21T00:00:00"/>
    <d v="2026-06-21T09:00:00"/>
    <d v="2026-06-21T18:00:00"/>
    <s v="JUNE-26-dummy-data.xlsx"/>
    <n v="4"/>
    <n v="0"/>
    <b v="0"/>
    <n v="540"/>
    <n v="507"/>
    <n v="412"/>
    <n v="0"/>
    <n v="0"/>
    <d v="2026-06-21T09:02:00"/>
    <d v="2026-06-21T17:29:00"/>
    <n v="4"/>
    <n v="0"/>
    <m/>
    <n v="1"/>
    <n v="0"/>
    <n v="540"/>
  </r>
  <r>
    <x v="0"/>
    <x v="1"/>
    <s v="ST DHH MAIN THEATRE 4"/>
    <x v="0"/>
    <x v="0"/>
    <x v="1"/>
    <x v="0"/>
    <x v="3"/>
    <n v="0"/>
    <n v="1"/>
    <n v="4"/>
    <s v="St Dhh Main Theatre"/>
    <d v="2026-06-23T00:00:00"/>
    <d v="2026-06-23T08:30:00"/>
    <d v="2026-06-23T12:30:00"/>
    <s v="JUNE-26-dummy-data.xlsx"/>
    <n v="4"/>
    <n v="0"/>
    <b v="0"/>
    <n v="240"/>
    <n v="212"/>
    <n v="138"/>
    <n v="0"/>
    <n v="0"/>
    <d v="2026-06-23T08:42:00"/>
    <d v="2026-06-23T12:14:00"/>
    <n v="4"/>
    <n v="0"/>
    <m/>
    <n v="1"/>
    <n v="0"/>
    <n v="240"/>
  </r>
  <r>
    <x v="0"/>
    <x v="1"/>
    <s v="ST DHH MAIN THEATRE 4"/>
    <x v="0"/>
    <x v="0"/>
    <x v="1"/>
    <x v="0"/>
    <x v="5"/>
    <n v="0"/>
    <n v="1"/>
    <n v="4"/>
    <s v="St Dhh Main Theatre"/>
    <d v="2026-06-24T00:00:00"/>
    <d v="2026-06-24T08:30:00"/>
    <d v="2026-06-24T12:00:00"/>
    <s v="JUNE-26-dummy-data.xlsx"/>
    <n v="4"/>
    <n v="0"/>
    <b v="0"/>
    <n v="210"/>
    <n v="181"/>
    <n v="117"/>
    <n v="0"/>
    <n v="0"/>
    <d v="2026-06-24T08:38:00"/>
    <d v="2026-06-24T11:39:00"/>
    <n v="4"/>
    <n v="0"/>
    <m/>
    <n v="1"/>
    <n v="0"/>
    <n v="210"/>
  </r>
  <r>
    <x v="0"/>
    <x v="1"/>
    <s v="ST DHH MAIN THEATRE 4"/>
    <x v="0"/>
    <x v="0"/>
    <x v="1"/>
    <x v="0"/>
    <x v="6"/>
    <n v="0"/>
    <n v="1"/>
    <n v="4"/>
    <s v="St Dhh Main Theatre"/>
    <d v="2026-06-25T00:00:00"/>
    <d v="2026-06-25T09:00:00"/>
    <d v="2026-06-25T16:00:00"/>
    <s v="JUNE-26-dummy-data.xlsx"/>
    <n v="4"/>
    <n v="0"/>
    <b v="0"/>
    <n v="420"/>
    <n v="392"/>
    <n v="295"/>
    <n v="0"/>
    <n v="0"/>
    <d v="2026-06-25T09:04:00"/>
    <d v="2026-06-25T15:36:00"/>
    <n v="4"/>
    <n v="0"/>
    <m/>
    <n v="1"/>
    <n v="0"/>
    <n v="420"/>
  </r>
  <r>
    <x v="0"/>
    <x v="1"/>
    <s v="ST DHH MAIN THEATRE 4"/>
    <x v="0"/>
    <x v="0"/>
    <x v="1"/>
    <x v="0"/>
    <x v="0"/>
    <n v="0"/>
    <n v="1"/>
    <n v="4"/>
    <s v="St Dhh Main Theatre"/>
    <d v="2026-06-30T00:00:00"/>
    <d v="2026-06-30T09:00:00"/>
    <d v="2026-06-30T13:00:00"/>
    <s v="JUNE-26-dummy-data.xlsx"/>
    <n v="4"/>
    <n v="0"/>
    <b v="0"/>
    <n v="240"/>
    <n v="208"/>
    <n v="125"/>
    <n v="0"/>
    <n v="0"/>
    <d v="2026-06-30T09:07:00"/>
    <d v="2026-06-30T12:35:00"/>
    <n v="4"/>
    <n v="0"/>
    <m/>
    <n v="1"/>
    <n v="0"/>
    <n v="240"/>
  </r>
  <r>
    <x v="0"/>
    <x v="1"/>
    <s v="ST DHH MAIN THEATRE 5"/>
    <x v="0"/>
    <x v="0"/>
    <x v="1"/>
    <x v="0"/>
    <x v="6"/>
    <n v="0"/>
    <n v="1"/>
    <n v="4"/>
    <s v="St Dhh Main Theatre"/>
    <d v="2026-06-03T00:00:00"/>
    <d v="2026-06-03T08:00:00"/>
    <d v="2026-06-03T11:00:00"/>
    <s v="JUNE-26-dummy-data.xlsx"/>
    <n v="4"/>
    <n v="0"/>
    <b v="0"/>
    <n v="180"/>
    <n v="153"/>
    <n v="87"/>
    <n v="0"/>
    <n v="0"/>
    <d v="2026-06-03T08:02:00"/>
    <d v="2026-06-03T10:35:00"/>
    <n v="4"/>
    <n v="0"/>
    <m/>
    <n v="1"/>
    <n v="0"/>
    <n v="180"/>
  </r>
  <r>
    <x v="0"/>
    <x v="1"/>
    <s v="ST DHH MAIN THEATRE 5"/>
    <x v="0"/>
    <x v="0"/>
    <x v="1"/>
    <x v="0"/>
    <x v="4"/>
    <n v="0"/>
    <n v="1"/>
    <n v="4"/>
    <s v="St Dhh Main Theatre"/>
    <d v="2026-06-04T00:00:00"/>
    <d v="2026-06-04T07:30:00"/>
    <d v="2026-06-04T16:30:00"/>
    <s v="JUNE-26-dummy-data.xlsx"/>
    <n v="4"/>
    <n v="0"/>
    <b v="0"/>
    <n v="540"/>
    <n v="488"/>
    <n v="363"/>
    <n v="0"/>
    <n v="0"/>
    <d v="2026-06-04T07:35:00"/>
    <d v="2026-06-04T15:43:00"/>
    <n v="4"/>
    <n v="0"/>
    <m/>
    <n v="1"/>
    <n v="0"/>
    <n v="540"/>
  </r>
  <r>
    <x v="0"/>
    <x v="1"/>
    <s v="ST DHH MAIN THEATRE 5"/>
    <x v="0"/>
    <x v="0"/>
    <x v="1"/>
    <x v="0"/>
    <x v="2"/>
    <n v="0"/>
    <n v="1"/>
    <n v="4"/>
    <s v="St Dhh Main Theatre"/>
    <d v="2026-06-05T00:00:00"/>
    <d v="2026-06-05T07:30:00"/>
    <d v="2026-06-05T16:30:00"/>
    <s v="JUNE-26-dummy-data.xlsx"/>
    <n v="4"/>
    <n v="0"/>
    <b v="0"/>
    <n v="540"/>
    <n v="473"/>
    <n v="378"/>
    <n v="0"/>
    <n v="0"/>
    <d v="2026-06-05T07:41:00"/>
    <d v="2026-06-05T15:34:00"/>
    <n v="4"/>
    <n v="0"/>
    <m/>
    <n v="1"/>
    <n v="0"/>
    <n v="540"/>
  </r>
  <r>
    <x v="0"/>
    <x v="1"/>
    <s v="ST DHH MAIN THEATRE 5"/>
    <x v="0"/>
    <x v="0"/>
    <x v="1"/>
    <x v="0"/>
    <x v="5"/>
    <n v="0"/>
    <n v="1"/>
    <n v="4"/>
    <s v="St Dhh Main Theatre"/>
    <d v="2026-06-06T00:00:00"/>
    <d v="2026-06-06T09:00:00"/>
    <d v="2026-06-06T17:00:00"/>
    <s v="JUNE-26-dummy-data.xlsx"/>
    <n v="4"/>
    <n v="0"/>
    <b v="0"/>
    <n v="480"/>
    <n v="440"/>
    <n v="322"/>
    <n v="0"/>
    <n v="0"/>
    <d v="2026-06-06T09:07:00"/>
    <d v="2026-06-06T16:27:00"/>
    <n v="4"/>
    <n v="0"/>
    <m/>
    <n v="1"/>
    <n v="0"/>
    <n v="480"/>
  </r>
  <r>
    <x v="0"/>
    <x v="1"/>
    <s v="ST DHH MAIN THEATRE 5"/>
    <x v="0"/>
    <x v="0"/>
    <x v="1"/>
    <x v="0"/>
    <x v="4"/>
    <n v="0"/>
    <n v="1"/>
    <n v="4"/>
    <s v="St Dhh Main Theatre"/>
    <d v="2026-06-07T00:00:00"/>
    <d v="2026-06-07T13:00:00"/>
    <d v="2026-06-07T17:00:00"/>
    <s v="JUNE-26-dummy-data.xlsx"/>
    <n v="4"/>
    <n v="0"/>
    <b v="0"/>
    <n v="240"/>
    <n v="219"/>
    <n v="129"/>
    <n v="0"/>
    <n v="0"/>
    <d v="2026-06-07T13:06:00"/>
    <d v="2026-06-07T16:45:00"/>
    <n v="4"/>
    <n v="0"/>
    <m/>
    <n v="1"/>
    <n v="0"/>
    <n v="240"/>
  </r>
  <r>
    <x v="0"/>
    <x v="1"/>
    <s v="ST DHH MAIN THEATRE 5"/>
    <x v="0"/>
    <x v="0"/>
    <x v="1"/>
    <x v="0"/>
    <x v="2"/>
    <n v="0"/>
    <n v="1"/>
    <n v="4"/>
    <s v="St Dhh Main Theatre"/>
    <d v="2026-06-09T00:00:00"/>
    <d v="2026-06-09T13:00:00"/>
    <d v="2026-06-09T16:00:00"/>
    <s v="JUNE-26-dummy-data.xlsx"/>
    <n v="4"/>
    <n v="0"/>
    <b v="0"/>
    <n v="180"/>
    <n v="159"/>
    <n v="80"/>
    <n v="0"/>
    <n v="0"/>
    <d v="2026-06-09T13:02:00"/>
    <d v="2026-06-09T15:41:00"/>
    <n v="4"/>
    <n v="0"/>
    <m/>
    <n v="1"/>
    <n v="0"/>
    <n v="180"/>
  </r>
  <r>
    <x v="0"/>
    <x v="1"/>
    <s v="ST DHH MAIN THEATRE 5"/>
    <x v="0"/>
    <x v="0"/>
    <x v="1"/>
    <x v="0"/>
    <x v="3"/>
    <n v="0"/>
    <n v="1"/>
    <n v="4"/>
    <s v="St Dhh Main Theatre"/>
    <d v="2026-06-14T00:00:00"/>
    <d v="2026-06-14T07:30:00"/>
    <d v="2026-06-14T16:30:00"/>
    <s v="JUNE-26-dummy-data.xlsx"/>
    <n v="4"/>
    <n v="0"/>
    <b v="0"/>
    <n v="540"/>
    <n v="488"/>
    <n v="393"/>
    <n v="0"/>
    <n v="0"/>
    <d v="2026-06-14T07:41:00"/>
    <d v="2026-06-14T15:49:00"/>
    <n v="4"/>
    <n v="0"/>
    <m/>
    <n v="1"/>
    <n v="0"/>
    <n v="540"/>
  </r>
  <r>
    <x v="0"/>
    <x v="1"/>
    <s v="ST DHH MAIN THEATRE 5"/>
    <x v="0"/>
    <x v="0"/>
    <x v="1"/>
    <x v="0"/>
    <x v="0"/>
    <n v="0"/>
    <n v="1"/>
    <n v="4"/>
    <s v="St Dhh Main Theatre"/>
    <d v="2026-06-17T00:00:00"/>
    <d v="2026-06-17T13:00:00"/>
    <d v="2026-06-17T16:30:00"/>
    <s v="JUNE-26-dummy-data.xlsx"/>
    <n v="4"/>
    <n v="0"/>
    <b v="0"/>
    <n v="210"/>
    <n v="193"/>
    <n v="100"/>
    <n v="0"/>
    <n v="0"/>
    <d v="2026-06-17T13:05:00"/>
    <d v="2026-06-17T16:18:00"/>
    <n v="4"/>
    <n v="0"/>
    <m/>
    <n v="1"/>
    <n v="0"/>
    <n v="210"/>
  </r>
  <r>
    <x v="0"/>
    <x v="1"/>
    <s v="ST DHH MAIN THEATRE 5"/>
    <x v="0"/>
    <x v="0"/>
    <x v="1"/>
    <x v="0"/>
    <x v="4"/>
    <n v="0"/>
    <n v="1"/>
    <n v="4"/>
    <s v="St Dhh Main Theatre"/>
    <d v="2026-06-18T00:00:00"/>
    <d v="2026-06-18T13:30:00"/>
    <d v="2026-06-18T17:00:00"/>
    <s v="JUNE-26-dummy-data.xlsx"/>
    <n v="4"/>
    <n v="0"/>
    <b v="0"/>
    <n v="210"/>
    <n v="185"/>
    <n v="121"/>
    <n v="0"/>
    <n v="0"/>
    <d v="2026-06-18T13:36:00"/>
    <d v="2026-06-18T16:41:00"/>
    <n v="4"/>
    <n v="0"/>
    <m/>
    <n v="1"/>
    <n v="0"/>
    <n v="210"/>
  </r>
  <r>
    <x v="0"/>
    <x v="1"/>
    <s v="ST DHH MAIN THEATRE 5"/>
    <x v="0"/>
    <x v="0"/>
    <x v="1"/>
    <x v="0"/>
    <x v="3"/>
    <n v="0"/>
    <n v="1"/>
    <n v="4"/>
    <s v="St Dhh Main Theatre"/>
    <d v="2026-06-20T00:00:00"/>
    <d v="2026-06-20T09:00:00"/>
    <d v="2026-06-20T18:00:00"/>
    <s v="JUNE-26-dummy-data.xlsx"/>
    <n v="4"/>
    <n v="0"/>
    <b v="0"/>
    <n v="540"/>
    <n v="522"/>
    <n v="376"/>
    <n v="0"/>
    <n v="0"/>
    <d v="2026-06-20T09:02:00"/>
    <d v="2026-06-20T17:44:00"/>
    <n v="4"/>
    <n v="0"/>
    <m/>
    <n v="1"/>
    <n v="0"/>
    <n v="540"/>
  </r>
  <r>
    <x v="0"/>
    <x v="1"/>
    <s v="ST DHH MAIN THEATRE 5"/>
    <x v="0"/>
    <x v="0"/>
    <x v="1"/>
    <x v="0"/>
    <x v="4"/>
    <n v="0"/>
    <n v="1"/>
    <n v="4"/>
    <s v="St Dhh Main Theatre"/>
    <d v="2026-06-21T00:00:00"/>
    <d v="2026-06-21T07:30:00"/>
    <d v="2026-06-21T15:30:00"/>
    <s v="JUNE-26-dummy-data.xlsx"/>
    <n v="4"/>
    <n v="0"/>
    <b v="0"/>
    <n v="480"/>
    <n v="449"/>
    <n v="330"/>
    <n v="0"/>
    <n v="0"/>
    <d v="2026-06-21T07:32:00"/>
    <d v="2026-06-21T15:01:00"/>
    <n v="4"/>
    <n v="0"/>
    <m/>
    <n v="1"/>
    <n v="0"/>
    <n v="480"/>
  </r>
  <r>
    <x v="0"/>
    <x v="1"/>
    <s v="ST DHH MAIN THEATRE 5"/>
    <x v="0"/>
    <x v="0"/>
    <x v="1"/>
    <x v="0"/>
    <x v="4"/>
    <n v="0"/>
    <n v="1"/>
    <n v="4"/>
    <s v="St Dhh Main Theatre"/>
    <d v="2026-06-22T00:00:00"/>
    <d v="2026-06-22T08:30:00"/>
    <d v="2026-06-22T13:00:00"/>
    <s v="JUNE-26-dummy-data.xlsx"/>
    <n v="4"/>
    <n v="0"/>
    <b v="0"/>
    <n v="270"/>
    <n v="232"/>
    <n v="135"/>
    <n v="0"/>
    <n v="0"/>
    <d v="2026-06-22T08:36:00"/>
    <d v="2026-06-22T12:28:00"/>
    <n v="4"/>
    <n v="0"/>
    <m/>
    <n v="1"/>
    <n v="0"/>
    <n v="270"/>
  </r>
  <r>
    <x v="0"/>
    <x v="1"/>
    <s v="ST DHH MAIN THEATRE 5"/>
    <x v="0"/>
    <x v="0"/>
    <x v="1"/>
    <x v="0"/>
    <x v="3"/>
    <n v="0"/>
    <n v="1"/>
    <n v="4"/>
    <s v="St Dhh Main Theatre"/>
    <d v="2026-06-24T00:00:00"/>
    <d v="2026-06-24T08:30:00"/>
    <d v="2026-06-24T17:30:00"/>
    <s v="JUNE-26-dummy-data.xlsx"/>
    <n v="4"/>
    <n v="0"/>
    <b v="0"/>
    <n v="540"/>
    <n v="482"/>
    <n v="396"/>
    <n v="0"/>
    <n v="0"/>
    <d v="2026-06-24T08:38:00"/>
    <d v="2026-06-24T16:40:00"/>
    <n v="4"/>
    <n v="0"/>
    <m/>
    <n v="1"/>
    <n v="0"/>
    <n v="540"/>
  </r>
  <r>
    <x v="0"/>
    <x v="1"/>
    <s v="ST DHH MAIN THEATRE 5"/>
    <x v="0"/>
    <x v="0"/>
    <x v="1"/>
    <x v="0"/>
    <x v="6"/>
    <n v="0"/>
    <n v="1"/>
    <n v="4"/>
    <s v="St Dhh Main Theatre"/>
    <d v="2026-06-26T00:00:00"/>
    <d v="2026-06-26T08:30:00"/>
    <d v="2026-06-26T15:30:00"/>
    <s v="JUNE-26-dummy-data.xlsx"/>
    <n v="4"/>
    <n v="0"/>
    <b v="0"/>
    <n v="420"/>
    <n v="383"/>
    <n v="301"/>
    <n v="0"/>
    <n v="0"/>
    <d v="2026-06-26T08:40:00"/>
    <d v="2026-06-26T15:03:00"/>
    <n v="4"/>
    <n v="0"/>
    <m/>
    <n v="1"/>
    <n v="0"/>
    <n v="420"/>
  </r>
  <r>
    <x v="0"/>
    <x v="1"/>
    <s v="ST DHH MAIN THEATRE 5"/>
    <x v="0"/>
    <x v="0"/>
    <x v="1"/>
    <x v="0"/>
    <x v="3"/>
    <n v="0"/>
    <n v="1"/>
    <n v="4"/>
    <s v="St Dhh Main Theatre"/>
    <d v="2026-06-27T00:00:00"/>
    <d v="2026-06-27T07:30:00"/>
    <d v="2026-06-27T16:30:00"/>
    <s v="JUNE-26-dummy-data.xlsx"/>
    <n v="4"/>
    <n v="0"/>
    <b v="0"/>
    <n v="540"/>
    <n v="526"/>
    <n v="423"/>
    <n v="0"/>
    <n v="0"/>
    <d v="2026-06-27T07:34:00"/>
    <d v="2026-06-27T16:20:00"/>
    <n v="4"/>
    <n v="0"/>
    <m/>
    <n v="1"/>
    <n v="0"/>
    <n v="540"/>
  </r>
  <r>
    <x v="0"/>
    <x v="1"/>
    <s v="ST DHH MAIN THEATRE 5"/>
    <x v="0"/>
    <x v="0"/>
    <x v="1"/>
    <x v="0"/>
    <x v="4"/>
    <n v="0"/>
    <n v="1"/>
    <n v="4"/>
    <s v="St Dhh Main Theatre"/>
    <d v="2026-06-28T00:00:00"/>
    <d v="2026-06-28T08:00:00"/>
    <d v="2026-06-28T13:00:00"/>
    <s v="JUNE-26-dummy-data.xlsx"/>
    <n v="4"/>
    <n v="0"/>
    <b v="0"/>
    <n v="300"/>
    <n v="253"/>
    <n v="178"/>
    <n v="0"/>
    <n v="0"/>
    <d v="2026-06-28T08:09:00"/>
    <d v="2026-06-28T12:22:00"/>
    <n v="4"/>
    <n v="0"/>
    <m/>
    <n v="1"/>
    <n v="0"/>
    <n v="300"/>
  </r>
  <r>
    <x v="0"/>
    <x v="1"/>
    <s v="ST DHH MAIN THEATRE 6"/>
    <x v="0"/>
    <x v="0"/>
    <x v="1"/>
    <x v="0"/>
    <x v="4"/>
    <n v="0"/>
    <n v="1"/>
    <n v="4"/>
    <s v="St Dhh Main Theatre"/>
    <d v="2026-06-01T00:00:00"/>
    <d v="2026-06-01T08:00:00"/>
    <d v="2026-06-01T16:00:00"/>
    <s v="JUNE-26-dummy-data.xlsx"/>
    <n v="4"/>
    <n v="0"/>
    <b v="0"/>
    <n v="480"/>
    <n v="447"/>
    <n v="297"/>
    <n v="0"/>
    <n v="0"/>
    <d v="2026-06-01T08:04:00"/>
    <d v="2026-06-01T15:31:00"/>
    <n v="4"/>
    <n v="0"/>
    <m/>
    <n v="1"/>
    <n v="0"/>
    <n v="480"/>
  </r>
  <r>
    <x v="0"/>
    <x v="1"/>
    <s v="ST DHH MAIN THEATRE 6"/>
    <x v="0"/>
    <x v="0"/>
    <x v="1"/>
    <x v="0"/>
    <x v="5"/>
    <n v="0"/>
    <n v="1"/>
    <n v="4"/>
    <s v="St Dhh Main Theatre"/>
    <d v="2026-06-02T00:00:00"/>
    <d v="2026-06-02T08:30:00"/>
    <d v="2026-06-02T16:30:00"/>
    <s v="JUNE-26-dummy-data.xlsx"/>
    <n v="4"/>
    <n v="0"/>
    <b v="0"/>
    <n v="480"/>
    <n v="429"/>
    <n v="328"/>
    <n v="0"/>
    <n v="0"/>
    <d v="2026-06-02T08:37:00"/>
    <d v="2026-06-02T15:46:00"/>
    <n v="4"/>
    <n v="0"/>
    <m/>
    <n v="1"/>
    <n v="0"/>
    <n v="480"/>
  </r>
  <r>
    <x v="0"/>
    <x v="1"/>
    <s v="ST DHH MAIN THEATRE 6"/>
    <x v="0"/>
    <x v="0"/>
    <x v="1"/>
    <x v="0"/>
    <x v="5"/>
    <n v="0"/>
    <n v="1"/>
    <n v="4"/>
    <s v="St Dhh Main Theatre"/>
    <d v="2026-06-03T00:00:00"/>
    <d v="2026-06-03T07:30:00"/>
    <d v="2026-06-03T15:30:00"/>
    <s v="JUNE-26-dummy-data.xlsx"/>
    <n v="4"/>
    <n v="0"/>
    <b v="0"/>
    <n v="480"/>
    <n v="444"/>
    <n v="325"/>
    <n v="0"/>
    <n v="0"/>
    <d v="2026-06-03T07:40:00"/>
    <d v="2026-06-03T15:04:00"/>
    <n v="4"/>
    <n v="0"/>
    <m/>
    <n v="1"/>
    <n v="0"/>
    <n v="480"/>
  </r>
  <r>
    <x v="0"/>
    <x v="1"/>
    <s v="ST DHH MAIN THEATRE 6"/>
    <x v="0"/>
    <x v="0"/>
    <x v="1"/>
    <x v="0"/>
    <x v="3"/>
    <n v="0"/>
    <n v="1"/>
    <n v="4"/>
    <s v="St Dhh Main Theatre"/>
    <d v="2026-06-04T00:00:00"/>
    <d v="2026-06-04T08:00:00"/>
    <d v="2026-06-04T16:00:00"/>
    <s v="JUNE-26-dummy-data.xlsx"/>
    <n v="4"/>
    <n v="0"/>
    <b v="0"/>
    <n v="480"/>
    <n v="419"/>
    <n v="304"/>
    <n v="0"/>
    <n v="0"/>
    <d v="2026-06-04T08:12:00"/>
    <d v="2026-06-04T15:11:00"/>
    <n v="4"/>
    <n v="0"/>
    <m/>
    <n v="1"/>
    <n v="0"/>
    <n v="480"/>
  </r>
  <r>
    <x v="0"/>
    <x v="1"/>
    <s v="ST DHH MAIN THEATRE 6"/>
    <x v="0"/>
    <x v="0"/>
    <x v="1"/>
    <x v="0"/>
    <x v="2"/>
    <n v="0"/>
    <n v="1"/>
    <n v="4"/>
    <s v="St Dhh Main Theatre"/>
    <d v="2026-06-05T00:00:00"/>
    <d v="2026-06-05T08:30:00"/>
    <d v="2026-06-05T17:30:00"/>
    <s v="JUNE-26-dummy-data.xlsx"/>
    <n v="4"/>
    <n v="0"/>
    <b v="0"/>
    <n v="540"/>
    <n v="488"/>
    <n v="382"/>
    <n v="0"/>
    <n v="0"/>
    <d v="2026-06-05T08:34:00"/>
    <d v="2026-06-05T16:42:00"/>
    <n v="4"/>
    <n v="0"/>
    <m/>
    <n v="1"/>
    <n v="0"/>
    <n v="540"/>
  </r>
  <r>
    <x v="0"/>
    <x v="1"/>
    <s v="ST DHH MAIN THEATRE 6"/>
    <x v="0"/>
    <x v="0"/>
    <x v="1"/>
    <x v="0"/>
    <x v="0"/>
    <n v="0"/>
    <n v="1"/>
    <n v="4"/>
    <s v="St Dhh Main Theatre"/>
    <d v="2026-06-07T00:00:00"/>
    <d v="2026-06-07T08:00:00"/>
    <d v="2026-06-07T12:00:00"/>
    <s v="JUNE-26-dummy-data.xlsx"/>
    <n v="4"/>
    <n v="0"/>
    <b v="0"/>
    <n v="240"/>
    <n v="215"/>
    <n v="142"/>
    <n v="0"/>
    <n v="0"/>
    <d v="2026-06-07T08:10:00"/>
    <d v="2026-06-07T11:45:00"/>
    <n v="4"/>
    <n v="0"/>
    <m/>
    <n v="1"/>
    <n v="0"/>
    <n v="240"/>
  </r>
  <r>
    <x v="0"/>
    <x v="1"/>
    <s v="ST DHH MAIN THEATRE 6"/>
    <x v="0"/>
    <x v="0"/>
    <x v="1"/>
    <x v="0"/>
    <x v="3"/>
    <n v="0"/>
    <n v="1"/>
    <n v="4"/>
    <s v="St Dhh Main Theatre"/>
    <d v="2026-06-08T00:00:00"/>
    <d v="2026-06-08T08:00:00"/>
    <d v="2026-06-08T12:00:00"/>
    <s v="JUNE-26-dummy-data.xlsx"/>
    <n v="4"/>
    <n v="0"/>
    <b v="0"/>
    <n v="240"/>
    <n v="216"/>
    <n v="135"/>
    <n v="0"/>
    <n v="0"/>
    <d v="2026-06-08T08:02:00"/>
    <d v="2026-06-08T11:38:00"/>
    <n v="4"/>
    <n v="0"/>
    <m/>
    <n v="1"/>
    <n v="0"/>
    <n v="240"/>
  </r>
  <r>
    <x v="0"/>
    <x v="1"/>
    <s v="ST DHH MAIN THEATRE 6"/>
    <x v="0"/>
    <x v="0"/>
    <x v="1"/>
    <x v="0"/>
    <x v="3"/>
    <n v="0"/>
    <n v="1"/>
    <n v="4"/>
    <s v="St Dhh Main Theatre"/>
    <d v="2026-06-10T00:00:00"/>
    <d v="2026-06-10T07:30:00"/>
    <d v="2026-06-10T16:30:00"/>
    <s v="JUNE-26-dummy-data.xlsx"/>
    <n v="4"/>
    <n v="0"/>
    <b v="0"/>
    <n v="540"/>
    <n v="501"/>
    <n v="385"/>
    <n v="0"/>
    <n v="0"/>
    <d v="2026-06-10T07:32:00"/>
    <d v="2026-06-10T15:53:00"/>
    <n v="4"/>
    <n v="0"/>
    <m/>
    <n v="1"/>
    <n v="0"/>
    <n v="540"/>
  </r>
  <r>
    <x v="0"/>
    <x v="1"/>
    <s v="ST DHH MAIN THEATRE 6"/>
    <x v="0"/>
    <x v="0"/>
    <x v="1"/>
    <x v="0"/>
    <x v="5"/>
    <n v="0"/>
    <n v="1"/>
    <n v="4"/>
    <s v="St Dhh Main Theatre"/>
    <d v="2026-06-12T00:00:00"/>
    <d v="2026-06-12T08:00:00"/>
    <d v="2026-06-12T14:00:00"/>
    <s v="JUNE-26-dummy-data.xlsx"/>
    <n v="4"/>
    <n v="0"/>
    <b v="0"/>
    <n v="360"/>
    <n v="335"/>
    <n v="225"/>
    <n v="0"/>
    <n v="0"/>
    <d v="2026-06-12T08:06:00"/>
    <d v="2026-06-12T13:41:00"/>
    <n v="4"/>
    <n v="0"/>
    <m/>
    <n v="1"/>
    <n v="0"/>
    <n v="360"/>
  </r>
  <r>
    <x v="0"/>
    <x v="1"/>
    <s v="ST DHH MAIN THEATRE 6"/>
    <x v="0"/>
    <x v="0"/>
    <x v="1"/>
    <x v="0"/>
    <x v="5"/>
    <n v="0"/>
    <n v="1"/>
    <n v="4"/>
    <s v="St Dhh Main Theatre"/>
    <d v="2026-06-16T00:00:00"/>
    <d v="2026-06-16T09:00:00"/>
    <d v="2026-06-16T12:30:00"/>
    <s v="JUNE-26-dummy-data.xlsx"/>
    <n v="4"/>
    <n v="0"/>
    <b v="0"/>
    <n v="210"/>
    <n v="187"/>
    <n v="132"/>
    <n v="0"/>
    <n v="0"/>
    <d v="2026-06-16T09:07:00"/>
    <d v="2026-06-16T12:14:00"/>
    <n v="4"/>
    <n v="0"/>
    <m/>
    <n v="1"/>
    <n v="0"/>
    <n v="210"/>
  </r>
  <r>
    <x v="0"/>
    <x v="1"/>
    <s v="ST DHH MAIN THEATRE 6"/>
    <x v="0"/>
    <x v="0"/>
    <x v="1"/>
    <x v="0"/>
    <x v="6"/>
    <n v="0"/>
    <n v="1"/>
    <n v="4"/>
    <s v="St Dhh Main Theatre"/>
    <d v="2026-06-18T00:00:00"/>
    <d v="2026-06-18T13:00:00"/>
    <d v="2026-06-18T16:00:00"/>
    <s v="JUNE-26-dummy-data.xlsx"/>
    <n v="4"/>
    <n v="0"/>
    <b v="0"/>
    <n v="180"/>
    <n v="167"/>
    <n v="95"/>
    <n v="0"/>
    <n v="0"/>
    <d v="2026-06-18T13:06:00"/>
    <d v="2026-06-18T15:53:00"/>
    <n v="4"/>
    <n v="0"/>
    <m/>
    <n v="1"/>
    <n v="0"/>
    <n v="180"/>
  </r>
  <r>
    <x v="0"/>
    <x v="1"/>
    <s v="ST DHH MAIN THEATRE 6"/>
    <x v="0"/>
    <x v="0"/>
    <x v="1"/>
    <x v="0"/>
    <x v="5"/>
    <n v="0"/>
    <n v="1"/>
    <n v="4"/>
    <s v="St Dhh Main Theatre"/>
    <d v="2026-06-19T00:00:00"/>
    <d v="2026-06-19T09:00:00"/>
    <d v="2026-06-19T17:00:00"/>
    <s v="JUNE-26-dummy-data.xlsx"/>
    <n v="4"/>
    <n v="0"/>
    <b v="0"/>
    <n v="480"/>
    <n v="419"/>
    <n v="303"/>
    <n v="0"/>
    <n v="0"/>
    <d v="2026-06-19T09:12:00"/>
    <d v="2026-06-19T16:11:00"/>
    <n v="4"/>
    <n v="0"/>
    <m/>
    <n v="1"/>
    <n v="0"/>
    <n v="480"/>
  </r>
  <r>
    <x v="0"/>
    <x v="1"/>
    <s v="ST DHH MAIN THEATRE 6"/>
    <x v="0"/>
    <x v="0"/>
    <x v="1"/>
    <x v="0"/>
    <x v="6"/>
    <n v="0"/>
    <n v="1"/>
    <n v="4"/>
    <s v="St Dhh Main Theatre"/>
    <d v="2026-06-20T00:00:00"/>
    <d v="2026-06-20T08:30:00"/>
    <d v="2026-06-20T16:30:00"/>
    <s v="JUNE-26-dummy-data.xlsx"/>
    <n v="4"/>
    <n v="0"/>
    <b v="0"/>
    <n v="480"/>
    <n v="453"/>
    <n v="353"/>
    <n v="0"/>
    <n v="0"/>
    <d v="2026-06-20T08:41:00"/>
    <d v="2026-06-20T16:14:00"/>
    <n v="4"/>
    <n v="0"/>
    <m/>
    <n v="1"/>
    <n v="0"/>
    <n v="480"/>
  </r>
  <r>
    <x v="0"/>
    <x v="1"/>
    <s v="ST DHH MAIN THEATRE 6"/>
    <x v="0"/>
    <x v="0"/>
    <x v="1"/>
    <x v="0"/>
    <x v="0"/>
    <n v="0"/>
    <n v="1"/>
    <n v="4"/>
    <s v="St Dhh Main Theatre"/>
    <d v="2026-06-22T00:00:00"/>
    <d v="2026-06-22T09:00:00"/>
    <d v="2026-06-22T12:30:00"/>
    <s v="JUNE-26-dummy-data.xlsx"/>
    <n v="4"/>
    <n v="0"/>
    <b v="0"/>
    <n v="210"/>
    <n v="185"/>
    <n v="123"/>
    <n v="0"/>
    <n v="0"/>
    <d v="2026-06-22T09:08:00"/>
    <d v="2026-06-22T12:13:00"/>
    <n v="4"/>
    <n v="0"/>
    <m/>
    <n v="1"/>
    <n v="0"/>
    <n v="210"/>
  </r>
  <r>
    <x v="0"/>
    <x v="1"/>
    <s v="ST DHH MAIN THEATRE 6"/>
    <x v="0"/>
    <x v="0"/>
    <x v="1"/>
    <x v="0"/>
    <x v="6"/>
    <n v="0"/>
    <n v="1"/>
    <n v="4"/>
    <s v="St Dhh Main Theatre"/>
    <d v="2026-06-23T00:00:00"/>
    <d v="2026-06-23T13:00:00"/>
    <d v="2026-06-23T17:30:00"/>
    <s v="JUNE-26-dummy-data.xlsx"/>
    <n v="4"/>
    <n v="0"/>
    <b v="0"/>
    <n v="270"/>
    <n v="232"/>
    <n v="154"/>
    <n v="0"/>
    <n v="0"/>
    <d v="2026-06-23T13:10:00"/>
    <d v="2026-06-23T17:02:00"/>
    <n v="4"/>
    <n v="0"/>
    <m/>
    <n v="1"/>
    <n v="0"/>
    <n v="270"/>
  </r>
  <r>
    <x v="0"/>
    <x v="1"/>
    <s v="ST DHH MAIN THEATRE 6"/>
    <x v="0"/>
    <x v="0"/>
    <x v="1"/>
    <x v="0"/>
    <x v="3"/>
    <n v="0"/>
    <n v="1"/>
    <n v="4"/>
    <s v="St Dhh Main Theatre"/>
    <d v="2026-06-24T00:00:00"/>
    <d v="2026-06-24T08:00:00"/>
    <d v="2026-06-24T12:30:00"/>
    <s v="JUNE-26-dummy-data.xlsx"/>
    <n v="4"/>
    <n v="0"/>
    <b v="0"/>
    <n v="270"/>
    <n v="245"/>
    <n v="149"/>
    <n v="0"/>
    <n v="0"/>
    <d v="2026-06-24T08:11:00"/>
    <d v="2026-06-24T12:16:00"/>
    <n v="4"/>
    <n v="0"/>
    <m/>
    <n v="1"/>
    <n v="0"/>
    <n v="270"/>
  </r>
  <r>
    <x v="0"/>
    <x v="1"/>
    <s v="ST DHH MAIN THEATRE 6"/>
    <x v="0"/>
    <x v="0"/>
    <x v="1"/>
    <x v="0"/>
    <x v="0"/>
    <n v="0"/>
    <n v="1"/>
    <n v="4"/>
    <s v="St Dhh Main Theatre"/>
    <d v="2026-06-25T00:00:00"/>
    <d v="2026-06-25T08:00:00"/>
    <d v="2026-06-25T11:30:00"/>
    <s v="JUNE-26-dummy-data.xlsx"/>
    <n v="4"/>
    <n v="0"/>
    <b v="0"/>
    <n v="210"/>
    <n v="189"/>
    <n v="111"/>
    <n v="0"/>
    <n v="0"/>
    <d v="2026-06-25T08:08:00"/>
    <d v="2026-06-25T11:17:00"/>
    <n v="4"/>
    <n v="0"/>
    <m/>
    <n v="1"/>
    <n v="0"/>
    <n v="210"/>
  </r>
  <r>
    <x v="0"/>
    <x v="1"/>
    <s v="ST DHH MAIN THEATRE 6"/>
    <x v="0"/>
    <x v="0"/>
    <x v="1"/>
    <x v="0"/>
    <x v="5"/>
    <n v="0"/>
    <n v="1"/>
    <n v="4"/>
    <s v="St Dhh Main Theatre"/>
    <d v="2026-06-26T00:00:00"/>
    <d v="2026-06-26T08:00:00"/>
    <d v="2026-06-26T16:00:00"/>
    <s v="JUNE-26-dummy-data.xlsx"/>
    <n v="4"/>
    <n v="0"/>
    <b v="0"/>
    <n v="480"/>
    <n v="438"/>
    <n v="333"/>
    <n v="0"/>
    <n v="0"/>
    <d v="2026-06-26T08:03:00"/>
    <d v="2026-06-26T15:21:00"/>
    <n v="4"/>
    <n v="0"/>
    <m/>
    <n v="1"/>
    <n v="0"/>
    <n v="480"/>
  </r>
  <r>
    <x v="0"/>
    <x v="1"/>
    <s v="ST DHH MAIN THEATRE 6"/>
    <x v="0"/>
    <x v="0"/>
    <x v="1"/>
    <x v="0"/>
    <x v="4"/>
    <n v="0"/>
    <n v="1"/>
    <n v="4"/>
    <s v="St Dhh Main Theatre"/>
    <d v="2026-06-27T00:00:00"/>
    <d v="2026-06-27T08:00:00"/>
    <d v="2026-06-27T12:00:00"/>
    <s v="JUNE-26-dummy-data.xlsx"/>
    <n v="4"/>
    <n v="0"/>
    <b v="0"/>
    <n v="240"/>
    <n v="218"/>
    <n v="151"/>
    <n v="0"/>
    <n v="0"/>
    <d v="2026-06-27T08:09:00"/>
    <d v="2026-06-27T11:47:00"/>
    <n v="4"/>
    <n v="0"/>
    <m/>
    <n v="1"/>
    <n v="0"/>
    <n v="240"/>
  </r>
  <r>
    <x v="0"/>
    <x v="1"/>
    <s v="ST DHH MAIN THEATRE 6"/>
    <x v="0"/>
    <x v="0"/>
    <x v="1"/>
    <x v="0"/>
    <x v="3"/>
    <n v="0"/>
    <n v="1"/>
    <n v="4"/>
    <s v="St Dhh Main Theatre"/>
    <d v="2026-06-28T00:00:00"/>
    <d v="2026-06-28T13:30:00"/>
    <d v="2026-06-28T17:00:00"/>
    <s v="JUNE-26-dummy-data.xlsx"/>
    <n v="4"/>
    <n v="0"/>
    <b v="0"/>
    <n v="210"/>
    <n v="187"/>
    <n v="116"/>
    <n v="0"/>
    <n v="0"/>
    <d v="2026-06-28T13:36:00"/>
    <d v="2026-06-28T16:43:00"/>
    <n v="4"/>
    <n v="0"/>
    <m/>
    <n v="1"/>
    <n v="0"/>
    <n v="210"/>
  </r>
  <r>
    <x v="0"/>
    <x v="1"/>
    <s v="ST DHH MAIN THEATRE 6"/>
    <x v="0"/>
    <x v="0"/>
    <x v="1"/>
    <x v="0"/>
    <x v="6"/>
    <n v="0"/>
    <n v="1"/>
    <n v="4"/>
    <s v="St Dhh Main Theatre"/>
    <d v="2026-06-29T00:00:00"/>
    <d v="2026-06-29T13:30:00"/>
    <d v="2026-06-29T17:00:00"/>
    <s v="JUNE-26-dummy-data.xlsx"/>
    <n v="4"/>
    <n v="0"/>
    <b v="0"/>
    <n v="210"/>
    <n v="187"/>
    <n v="108"/>
    <n v="0"/>
    <n v="0"/>
    <d v="2026-06-29T13:32:00"/>
    <d v="2026-06-29T16:39:00"/>
    <n v="4"/>
    <n v="0"/>
    <m/>
    <n v="1"/>
    <n v="0"/>
    <n v="210"/>
  </r>
  <r>
    <x v="0"/>
    <x v="1"/>
    <s v="ST DHH MAIN THEATRE 6"/>
    <x v="0"/>
    <x v="0"/>
    <x v="1"/>
    <x v="0"/>
    <x v="0"/>
    <n v="0"/>
    <n v="1"/>
    <n v="4"/>
    <s v="St Dhh Main Theatre"/>
    <d v="2026-06-30T00:00:00"/>
    <d v="2026-06-30T07:30:00"/>
    <d v="2026-06-30T16:30:00"/>
    <s v="JUNE-26-dummy-data.xlsx"/>
    <n v="4"/>
    <n v="0"/>
    <b v="0"/>
    <n v="540"/>
    <n v="500"/>
    <n v="350"/>
    <n v="0"/>
    <n v="0"/>
    <d v="2026-06-30T07:39:00"/>
    <d v="2026-06-30T15:59:00"/>
    <n v="4"/>
    <n v="0"/>
    <m/>
    <n v="1"/>
    <n v="0"/>
    <n v="540"/>
  </r>
  <r>
    <x v="0"/>
    <x v="1"/>
    <s v="ST DHH MATERNITY THEATRE 1"/>
    <x v="0"/>
    <x v="0"/>
    <x v="2"/>
    <x v="0"/>
    <x v="7"/>
    <n v="0"/>
    <n v="1"/>
    <n v="4"/>
    <s v="St Dhh Maternity Theatre"/>
    <d v="2026-06-01T00:00:00"/>
    <d v="2026-06-01T08:30:00"/>
    <d v="2026-06-01T16:30:00"/>
    <s v="JUNE-26-dummy-data.xlsx"/>
    <n v="4"/>
    <n v="0"/>
    <b v="0"/>
    <n v="480"/>
    <n v="447"/>
    <n v="324"/>
    <n v="0"/>
    <n v="0"/>
    <d v="2026-06-01T08:37:00"/>
    <d v="2026-06-01T16:04:00"/>
    <n v="4"/>
    <n v="0"/>
    <m/>
    <n v="1"/>
    <n v="0"/>
    <n v="480"/>
  </r>
  <r>
    <x v="0"/>
    <x v="1"/>
    <s v="ST DHH MATERNITY THEATRE 1"/>
    <x v="0"/>
    <x v="0"/>
    <x v="2"/>
    <x v="0"/>
    <x v="7"/>
    <n v="0"/>
    <n v="1"/>
    <n v="4"/>
    <s v="St Dhh Maternity Theatre"/>
    <d v="2026-06-02T00:00:00"/>
    <d v="2026-06-02T13:00:00"/>
    <d v="2026-06-02T16:00:00"/>
    <s v="JUNE-26-dummy-data.xlsx"/>
    <n v="4"/>
    <n v="0"/>
    <b v="0"/>
    <n v="180"/>
    <n v="152"/>
    <n v="75"/>
    <n v="0"/>
    <n v="0"/>
    <d v="2026-06-02T13:11:00"/>
    <d v="2026-06-02T15:43:00"/>
    <n v="4"/>
    <n v="0"/>
    <m/>
    <n v="1"/>
    <n v="0"/>
    <n v="180"/>
  </r>
  <r>
    <x v="0"/>
    <x v="1"/>
    <s v="ST DHH MATERNITY THEATRE 1"/>
    <x v="0"/>
    <x v="0"/>
    <x v="2"/>
    <x v="0"/>
    <x v="7"/>
    <n v="0"/>
    <n v="1"/>
    <n v="4"/>
    <s v="St Dhh Maternity Theatre"/>
    <d v="2026-06-04T00:00:00"/>
    <d v="2026-06-04T13:00:00"/>
    <d v="2026-06-04T17:30:00"/>
    <s v="JUNE-26-dummy-data.xlsx"/>
    <n v="4"/>
    <n v="0"/>
    <b v="0"/>
    <n v="270"/>
    <n v="244"/>
    <n v="152"/>
    <n v="0"/>
    <n v="0"/>
    <d v="2026-06-04T13:09:00"/>
    <d v="2026-06-04T17:13:00"/>
    <n v="4"/>
    <n v="0"/>
    <m/>
    <n v="1"/>
    <n v="0"/>
    <n v="270"/>
  </r>
  <r>
    <x v="0"/>
    <x v="1"/>
    <s v="ST DHH MATERNITY THEATRE 1"/>
    <x v="0"/>
    <x v="0"/>
    <x v="2"/>
    <x v="0"/>
    <x v="7"/>
    <n v="0"/>
    <n v="1"/>
    <n v="4"/>
    <s v="St Dhh Maternity Theatre"/>
    <d v="2026-06-05T00:00:00"/>
    <d v="2026-06-05T13:30:00"/>
    <d v="2026-06-05T17:30:00"/>
    <s v="JUNE-26-dummy-data.xlsx"/>
    <n v="4"/>
    <n v="0"/>
    <b v="0"/>
    <n v="240"/>
    <n v="213"/>
    <n v="149"/>
    <n v="0"/>
    <n v="0"/>
    <d v="2026-06-05T13:38:00"/>
    <d v="2026-06-05T17:11:00"/>
    <n v="4"/>
    <n v="0"/>
    <m/>
    <n v="1"/>
    <n v="0"/>
    <n v="240"/>
  </r>
  <r>
    <x v="0"/>
    <x v="1"/>
    <s v="ST DHH MATERNITY THEATRE 1"/>
    <x v="0"/>
    <x v="0"/>
    <x v="2"/>
    <x v="0"/>
    <x v="7"/>
    <n v="0"/>
    <n v="1"/>
    <n v="4"/>
    <s v="St Dhh Maternity Theatre"/>
    <d v="2026-06-06T00:00:00"/>
    <d v="2026-06-06T13:30:00"/>
    <d v="2026-06-06T18:00:00"/>
    <s v="JUNE-26-dummy-data.xlsx"/>
    <n v="4"/>
    <n v="0"/>
    <b v="0"/>
    <n v="270"/>
    <n v="230"/>
    <n v="174"/>
    <n v="0"/>
    <n v="0"/>
    <d v="2026-06-06T13:33:00"/>
    <d v="2026-06-06T17:23:00"/>
    <n v="4"/>
    <n v="0"/>
    <m/>
    <n v="1"/>
    <n v="0"/>
    <n v="270"/>
  </r>
  <r>
    <x v="0"/>
    <x v="1"/>
    <s v="ST DHH MATERNITY THEATRE 1"/>
    <x v="0"/>
    <x v="0"/>
    <x v="2"/>
    <x v="0"/>
    <x v="7"/>
    <n v="0"/>
    <n v="1"/>
    <n v="4"/>
    <s v="St Dhh Maternity Theatre"/>
    <d v="2026-06-07T00:00:00"/>
    <d v="2026-06-07T07:30:00"/>
    <d v="2026-06-07T16:30:00"/>
    <s v="JUNE-26-dummy-data.xlsx"/>
    <n v="4"/>
    <n v="0"/>
    <b v="0"/>
    <n v="540"/>
    <n v="484"/>
    <n v="344"/>
    <n v="0"/>
    <n v="0"/>
    <d v="2026-06-07T07:40:00"/>
    <d v="2026-06-07T15:44:00"/>
    <n v="4"/>
    <n v="0"/>
    <m/>
    <n v="1"/>
    <n v="0"/>
    <n v="540"/>
  </r>
  <r>
    <x v="0"/>
    <x v="1"/>
    <s v="ST DHH MATERNITY THEATRE 1"/>
    <x v="0"/>
    <x v="0"/>
    <x v="2"/>
    <x v="0"/>
    <x v="7"/>
    <n v="0"/>
    <n v="1"/>
    <n v="4"/>
    <s v="St Dhh Maternity Theatre"/>
    <d v="2026-06-09T00:00:00"/>
    <d v="2026-06-09T09:00:00"/>
    <d v="2026-06-09T13:30:00"/>
    <s v="JUNE-26-dummy-data.xlsx"/>
    <n v="4"/>
    <n v="0"/>
    <b v="0"/>
    <n v="270"/>
    <n v="238"/>
    <n v="161"/>
    <n v="0"/>
    <n v="0"/>
    <d v="2026-06-09T09:06:00"/>
    <d v="2026-06-09T13:04:00"/>
    <n v="4"/>
    <n v="0"/>
    <m/>
    <n v="1"/>
    <n v="0"/>
    <n v="270"/>
  </r>
  <r>
    <x v="0"/>
    <x v="1"/>
    <s v="ST DHH MATERNITY THEATRE 1"/>
    <x v="0"/>
    <x v="0"/>
    <x v="2"/>
    <x v="0"/>
    <x v="7"/>
    <n v="0"/>
    <n v="1"/>
    <n v="4"/>
    <s v="St Dhh Maternity Theatre"/>
    <d v="2026-06-10T00:00:00"/>
    <d v="2026-06-10T08:00:00"/>
    <d v="2026-06-10T11:00:00"/>
    <s v="JUNE-26-dummy-data.xlsx"/>
    <n v="4"/>
    <n v="0"/>
    <b v="0"/>
    <n v="180"/>
    <n v="165"/>
    <n v="85"/>
    <n v="0"/>
    <n v="0"/>
    <d v="2026-06-10T08:06:00"/>
    <d v="2026-06-10T10:51:00"/>
    <n v="4"/>
    <n v="0"/>
    <m/>
    <n v="1"/>
    <n v="0"/>
    <n v="180"/>
  </r>
  <r>
    <x v="0"/>
    <x v="1"/>
    <s v="ST DHH MATERNITY THEATRE 1"/>
    <x v="0"/>
    <x v="0"/>
    <x v="2"/>
    <x v="0"/>
    <x v="7"/>
    <n v="0"/>
    <n v="1"/>
    <n v="4"/>
    <s v="St Dhh Maternity Theatre"/>
    <d v="2026-06-11T00:00:00"/>
    <d v="2026-06-11T08:30:00"/>
    <d v="2026-06-11T13:00:00"/>
    <s v="JUNE-26-dummy-data.xlsx"/>
    <n v="4"/>
    <n v="0"/>
    <b v="0"/>
    <n v="270"/>
    <n v="242"/>
    <n v="165"/>
    <n v="0"/>
    <n v="0"/>
    <d v="2026-06-11T08:42:00"/>
    <d v="2026-06-11T12:44:00"/>
    <n v="4"/>
    <n v="0"/>
    <m/>
    <n v="1"/>
    <n v="0"/>
    <n v="270"/>
  </r>
  <r>
    <x v="0"/>
    <x v="1"/>
    <s v="ST DHH MATERNITY THEATRE 1"/>
    <x v="0"/>
    <x v="0"/>
    <x v="2"/>
    <x v="0"/>
    <x v="7"/>
    <n v="0"/>
    <n v="1"/>
    <n v="4"/>
    <s v="St Dhh Maternity Theatre"/>
    <d v="2026-06-12T00:00:00"/>
    <d v="2026-06-12T08:00:00"/>
    <d v="2026-06-12T11:30:00"/>
    <s v="JUNE-26-dummy-data.xlsx"/>
    <n v="4"/>
    <n v="0"/>
    <b v="0"/>
    <n v="210"/>
    <n v="184"/>
    <n v="113"/>
    <n v="0"/>
    <n v="0"/>
    <d v="2026-06-12T08:09:00"/>
    <d v="2026-06-12T11:13:00"/>
    <n v="4"/>
    <n v="0"/>
    <m/>
    <n v="1"/>
    <n v="0"/>
    <n v="210"/>
  </r>
  <r>
    <x v="0"/>
    <x v="1"/>
    <s v="ST DHH MATERNITY THEATRE 1"/>
    <x v="0"/>
    <x v="0"/>
    <x v="2"/>
    <x v="0"/>
    <x v="7"/>
    <n v="0"/>
    <n v="1"/>
    <n v="4"/>
    <s v="St Dhh Maternity Theatre"/>
    <d v="2026-06-13T00:00:00"/>
    <d v="2026-06-13T08:30:00"/>
    <d v="2026-06-13T15:30:00"/>
    <s v="JUNE-26-dummy-data.xlsx"/>
    <n v="4"/>
    <n v="0"/>
    <b v="0"/>
    <n v="420"/>
    <n v="389"/>
    <n v="308"/>
    <n v="0"/>
    <n v="0"/>
    <d v="2026-06-13T08:40:00"/>
    <d v="2026-06-13T15:09:00"/>
    <n v="4"/>
    <n v="0"/>
    <m/>
    <n v="1"/>
    <n v="0"/>
    <n v="420"/>
  </r>
  <r>
    <x v="0"/>
    <x v="1"/>
    <s v="ST DHH MATERNITY THEATRE 1"/>
    <x v="0"/>
    <x v="0"/>
    <x v="2"/>
    <x v="0"/>
    <x v="7"/>
    <n v="0"/>
    <n v="1"/>
    <n v="4"/>
    <s v="St Dhh Maternity Theatre"/>
    <d v="2026-06-16T00:00:00"/>
    <d v="2026-06-16T08:30:00"/>
    <d v="2026-06-16T16:30:00"/>
    <s v="JUNE-26-dummy-data.xlsx"/>
    <n v="4"/>
    <n v="0"/>
    <b v="0"/>
    <n v="480"/>
    <n v="446"/>
    <n v="349"/>
    <n v="0"/>
    <n v="0"/>
    <d v="2026-06-16T08:36:00"/>
    <d v="2026-06-16T16:02:00"/>
    <n v="4"/>
    <n v="0"/>
    <m/>
    <n v="1"/>
    <n v="0"/>
    <n v="480"/>
  </r>
  <r>
    <x v="0"/>
    <x v="1"/>
    <s v="ST DHH MATERNITY THEATRE 1"/>
    <x v="0"/>
    <x v="0"/>
    <x v="2"/>
    <x v="0"/>
    <x v="7"/>
    <n v="0"/>
    <n v="1"/>
    <n v="4"/>
    <s v="St Dhh Maternity Theatre"/>
    <d v="2026-06-19T00:00:00"/>
    <d v="2026-06-19T08:30:00"/>
    <d v="2026-06-19T13:00:00"/>
    <s v="JUNE-26-dummy-data.xlsx"/>
    <n v="4"/>
    <n v="0"/>
    <b v="0"/>
    <n v="270"/>
    <n v="234"/>
    <n v="159"/>
    <n v="0"/>
    <n v="0"/>
    <d v="2026-06-19T08:40:00"/>
    <d v="2026-06-19T12:34:00"/>
    <n v="4"/>
    <n v="0"/>
    <m/>
    <n v="1"/>
    <n v="0"/>
    <n v="270"/>
  </r>
  <r>
    <x v="0"/>
    <x v="1"/>
    <s v="ST DHH MATERNITY THEATRE 1"/>
    <x v="0"/>
    <x v="0"/>
    <x v="2"/>
    <x v="0"/>
    <x v="7"/>
    <n v="0"/>
    <n v="1"/>
    <n v="4"/>
    <s v="St Dhh Maternity Theatre"/>
    <d v="2026-06-20T00:00:00"/>
    <d v="2026-06-20T08:00:00"/>
    <d v="2026-06-20T17:00:00"/>
    <s v="JUNE-26-dummy-data.xlsx"/>
    <n v="4"/>
    <n v="0"/>
    <b v="0"/>
    <n v="540"/>
    <n v="523"/>
    <n v="389"/>
    <n v="0"/>
    <n v="0"/>
    <d v="2026-06-20T08:03:00"/>
    <d v="2026-06-20T16:46:00"/>
    <n v="4"/>
    <n v="0"/>
    <m/>
    <n v="1"/>
    <n v="0"/>
    <n v="540"/>
  </r>
  <r>
    <x v="0"/>
    <x v="1"/>
    <s v="ST DHH MATERNITY THEATRE 1"/>
    <x v="0"/>
    <x v="0"/>
    <x v="2"/>
    <x v="0"/>
    <x v="7"/>
    <n v="0"/>
    <n v="1"/>
    <n v="4"/>
    <s v="St Dhh Maternity Theatre"/>
    <d v="2026-06-21T00:00:00"/>
    <d v="2026-06-21T08:30:00"/>
    <d v="2026-06-21T12:30:00"/>
    <s v="JUNE-26-dummy-data.xlsx"/>
    <n v="4"/>
    <n v="0"/>
    <b v="0"/>
    <n v="240"/>
    <n v="218"/>
    <n v="127"/>
    <n v="0"/>
    <n v="0"/>
    <d v="2026-06-21T08:38:00"/>
    <d v="2026-06-21T12:16:00"/>
    <n v="4"/>
    <n v="0"/>
    <m/>
    <n v="1"/>
    <n v="0"/>
    <n v="240"/>
  </r>
  <r>
    <x v="0"/>
    <x v="1"/>
    <s v="ST DHH PAEDS THEATRE"/>
    <x v="0"/>
    <x v="0"/>
    <x v="3"/>
    <x v="0"/>
    <x v="10"/>
    <n v="0"/>
    <n v="1"/>
    <n v="4"/>
    <s v="St Dhh Main Theatre"/>
    <d v="2026-06-01T00:00:00"/>
    <d v="2026-06-01T13:30:00"/>
    <d v="2026-06-01T18:00:00"/>
    <s v="JUNE-26-dummy-data.xlsx"/>
    <n v="4"/>
    <n v="0"/>
    <b v="0"/>
    <n v="270"/>
    <n v="247"/>
    <n v="164"/>
    <n v="0"/>
    <n v="0"/>
    <d v="2026-06-01T13:38:00"/>
    <d v="2026-06-01T17:45:00"/>
    <n v="4"/>
    <n v="0"/>
    <m/>
    <n v="1"/>
    <n v="0"/>
    <n v="270"/>
  </r>
  <r>
    <x v="0"/>
    <x v="1"/>
    <s v="ST DHH PAEDS THEATRE"/>
    <x v="0"/>
    <x v="0"/>
    <x v="3"/>
    <x v="0"/>
    <x v="10"/>
    <n v="0"/>
    <n v="1"/>
    <n v="4"/>
    <s v="St Dhh Main Theatre"/>
    <d v="2026-06-03T00:00:00"/>
    <d v="2026-06-03T07:30:00"/>
    <d v="2026-06-03T15:30:00"/>
    <s v="JUNE-26-dummy-data.xlsx"/>
    <n v="4"/>
    <n v="0"/>
    <b v="0"/>
    <n v="480"/>
    <n v="454"/>
    <n v="333"/>
    <n v="0"/>
    <n v="0"/>
    <d v="2026-06-03T07:40:00"/>
    <d v="2026-06-03T15:14:00"/>
    <n v="4"/>
    <n v="0"/>
    <m/>
    <n v="1"/>
    <n v="0"/>
    <n v="480"/>
  </r>
  <r>
    <x v="0"/>
    <x v="1"/>
    <s v="ST DHH PAEDS THEATRE"/>
    <x v="0"/>
    <x v="0"/>
    <x v="3"/>
    <x v="0"/>
    <x v="10"/>
    <n v="0"/>
    <n v="1"/>
    <n v="4"/>
    <s v="St Dhh Main Theatre"/>
    <d v="2026-06-04T00:00:00"/>
    <d v="2026-06-04T08:00:00"/>
    <d v="2026-06-04T11:30:00"/>
    <s v="JUNE-26-dummy-data.xlsx"/>
    <n v="4"/>
    <n v="0"/>
    <b v="0"/>
    <n v="210"/>
    <n v="182"/>
    <n v="117"/>
    <n v="0"/>
    <n v="0"/>
    <d v="2026-06-04T08:08:00"/>
    <d v="2026-06-04T11:10:00"/>
    <n v="4"/>
    <n v="0"/>
    <m/>
    <n v="1"/>
    <n v="0"/>
    <n v="210"/>
  </r>
  <r>
    <x v="0"/>
    <x v="1"/>
    <s v="ST DHH PAEDS THEATRE"/>
    <x v="0"/>
    <x v="0"/>
    <x v="3"/>
    <x v="0"/>
    <x v="10"/>
    <n v="0"/>
    <n v="1"/>
    <n v="4"/>
    <s v="St Dhh Main Theatre"/>
    <d v="2026-06-07T00:00:00"/>
    <d v="2026-06-07T13:00:00"/>
    <d v="2026-06-07T16:30:00"/>
    <s v="JUNE-26-dummy-data.xlsx"/>
    <n v="4"/>
    <n v="0"/>
    <b v="0"/>
    <n v="210"/>
    <n v="174"/>
    <n v="108"/>
    <n v="0"/>
    <n v="0"/>
    <d v="2026-06-07T13:07:00"/>
    <d v="2026-06-07T16:01:00"/>
    <n v="4"/>
    <n v="0"/>
    <m/>
    <n v="1"/>
    <n v="0"/>
    <n v="210"/>
  </r>
  <r>
    <x v="0"/>
    <x v="1"/>
    <s v="ST DHH PAEDS THEATRE"/>
    <x v="0"/>
    <x v="0"/>
    <x v="3"/>
    <x v="0"/>
    <x v="10"/>
    <n v="0"/>
    <n v="1"/>
    <n v="4"/>
    <s v="St Dhh Main Theatre"/>
    <d v="2026-06-09T00:00:00"/>
    <d v="2026-06-09T09:00:00"/>
    <d v="2026-06-09T17:00:00"/>
    <s v="JUNE-26-dummy-data.xlsx"/>
    <n v="4"/>
    <n v="0"/>
    <b v="0"/>
    <n v="480"/>
    <n v="431"/>
    <n v="295"/>
    <n v="0"/>
    <n v="0"/>
    <d v="2026-06-09T09:06:00"/>
    <d v="2026-06-09T16:17:00"/>
    <n v="4"/>
    <n v="0"/>
    <m/>
    <n v="1"/>
    <n v="0"/>
    <n v="480"/>
  </r>
  <r>
    <x v="0"/>
    <x v="1"/>
    <s v="ST DHH PAEDS THEATRE"/>
    <x v="0"/>
    <x v="0"/>
    <x v="3"/>
    <x v="0"/>
    <x v="10"/>
    <n v="0"/>
    <n v="1"/>
    <n v="4"/>
    <s v="St Dhh Main Theatre"/>
    <d v="2026-06-12T00:00:00"/>
    <d v="2026-06-12T08:00:00"/>
    <d v="2026-06-12T13:00:00"/>
    <s v="JUNE-26-dummy-data.xlsx"/>
    <n v="4"/>
    <n v="0"/>
    <b v="0"/>
    <n v="300"/>
    <n v="269"/>
    <n v="194"/>
    <n v="0"/>
    <n v="0"/>
    <d v="2026-06-12T08:11:00"/>
    <d v="2026-06-12T12:40:00"/>
    <n v="4"/>
    <n v="0"/>
    <m/>
    <n v="1"/>
    <n v="0"/>
    <n v="300"/>
  </r>
  <r>
    <x v="0"/>
    <x v="1"/>
    <s v="ST DHH PAEDS THEATRE"/>
    <x v="0"/>
    <x v="0"/>
    <x v="3"/>
    <x v="0"/>
    <x v="10"/>
    <n v="0"/>
    <n v="1"/>
    <n v="4"/>
    <s v="St Dhh Main Theatre"/>
    <d v="2026-06-13T00:00:00"/>
    <d v="2026-06-13T07:30:00"/>
    <d v="2026-06-13T13:30:00"/>
    <s v="JUNE-26-dummy-data.xlsx"/>
    <n v="4"/>
    <n v="0"/>
    <b v="0"/>
    <n v="360"/>
    <n v="312"/>
    <n v="237"/>
    <n v="0"/>
    <n v="0"/>
    <d v="2026-06-13T07:39:00"/>
    <d v="2026-06-13T12:51:00"/>
    <n v="4"/>
    <n v="0"/>
    <m/>
    <n v="1"/>
    <n v="0"/>
    <n v="360"/>
  </r>
  <r>
    <x v="0"/>
    <x v="1"/>
    <s v="ST DHH PAEDS THEATRE"/>
    <x v="0"/>
    <x v="0"/>
    <x v="3"/>
    <x v="0"/>
    <x v="10"/>
    <n v="0"/>
    <n v="1"/>
    <n v="4"/>
    <s v="St Dhh Main Theatre"/>
    <d v="2026-06-16T00:00:00"/>
    <d v="2026-06-16T09:00:00"/>
    <d v="2026-06-16T17:00:00"/>
    <s v="JUNE-26-dummy-data.xlsx"/>
    <n v="4"/>
    <n v="0"/>
    <b v="0"/>
    <n v="480"/>
    <n v="443"/>
    <n v="327"/>
    <n v="0"/>
    <n v="0"/>
    <d v="2026-06-16T09:08:00"/>
    <d v="2026-06-16T16:31:00"/>
    <n v="4"/>
    <n v="0"/>
    <m/>
    <n v="1"/>
    <n v="0"/>
    <n v="480"/>
  </r>
  <r>
    <x v="0"/>
    <x v="1"/>
    <s v="ST DHH PAEDS THEATRE"/>
    <x v="0"/>
    <x v="0"/>
    <x v="3"/>
    <x v="0"/>
    <x v="10"/>
    <n v="0"/>
    <n v="1"/>
    <n v="4"/>
    <s v="St Dhh Main Theatre"/>
    <d v="2026-06-20T00:00:00"/>
    <d v="2026-06-20T09:00:00"/>
    <d v="2026-06-20T17:00:00"/>
    <s v="JUNE-26-dummy-data.xlsx"/>
    <n v="4"/>
    <n v="0"/>
    <b v="0"/>
    <n v="480"/>
    <n v="428"/>
    <n v="319"/>
    <n v="0"/>
    <n v="0"/>
    <d v="2026-06-20T09:06:00"/>
    <d v="2026-06-20T16:14:00"/>
    <n v="4"/>
    <n v="0"/>
    <m/>
    <n v="1"/>
    <n v="0"/>
    <n v="480"/>
  </r>
  <r>
    <x v="0"/>
    <x v="1"/>
    <s v="ST DHH PAEDS THEATRE"/>
    <x v="0"/>
    <x v="0"/>
    <x v="3"/>
    <x v="0"/>
    <x v="10"/>
    <n v="0"/>
    <n v="1"/>
    <n v="4"/>
    <s v="St Dhh Main Theatre"/>
    <d v="2026-06-25T00:00:00"/>
    <d v="2026-06-25T08:00:00"/>
    <d v="2026-06-25T17:00:00"/>
    <s v="JUNE-26-dummy-data.xlsx"/>
    <n v="4"/>
    <n v="0"/>
    <b v="0"/>
    <n v="540"/>
    <n v="506"/>
    <n v="384"/>
    <n v="0"/>
    <n v="0"/>
    <d v="2026-06-25T08:08:00"/>
    <d v="2026-06-25T16:34:00"/>
    <n v="4"/>
    <n v="0"/>
    <m/>
    <n v="1"/>
    <n v="0"/>
    <n v="540"/>
  </r>
  <r>
    <x v="0"/>
    <x v="1"/>
    <s v="ST DHH PAEDS THEATRE"/>
    <x v="0"/>
    <x v="0"/>
    <x v="3"/>
    <x v="0"/>
    <x v="10"/>
    <n v="0"/>
    <n v="1"/>
    <n v="4"/>
    <s v="St Dhh Main Theatre"/>
    <d v="2026-06-30T00:00:00"/>
    <d v="2026-06-30T09:00:00"/>
    <d v="2026-06-30T15:00:00"/>
    <s v="JUNE-26-dummy-data.xlsx"/>
    <n v="4"/>
    <n v="0"/>
    <b v="0"/>
    <n v="360"/>
    <n v="328"/>
    <n v="245"/>
    <n v="0"/>
    <n v="0"/>
    <d v="2026-06-30T09:04:00"/>
    <d v="2026-06-30T14:32:00"/>
    <n v="4"/>
    <n v="0"/>
    <m/>
    <n v="1"/>
    <n v="0"/>
    <n v="360"/>
  </r>
  <r>
    <x v="0"/>
    <x v="1"/>
    <s v="ST DHH MAIN THEATRE 1"/>
    <x v="1"/>
    <x v="0"/>
    <x v="1"/>
    <x v="0"/>
    <x v="5"/>
    <n v="0"/>
    <n v="1"/>
    <n v="4"/>
    <s v="St Dhh Main Theatre"/>
    <d v="2026-07-01T00:00:00"/>
    <d v="2026-07-01T08:00:00"/>
    <d v="2026-07-01T16:00:00"/>
    <s v="JULY-26-dummy-data.xlsx"/>
    <n v="4"/>
    <n v="0"/>
    <b v="0"/>
    <n v="480"/>
    <n v="443"/>
    <n v="303"/>
    <n v="0"/>
    <n v="0"/>
    <d v="2026-07-01T08:11:00"/>
    <d v="2026-07-01T15:34:00"/>
    <n v="4"/>
    <n v="0"/>
    <m/>
    <n v="1"/>
    <n v="0"/>
    <n v="480"/>
  </r>
  <r>
    <x v="0"/>
    <x v="1"/>
    <s v="ST DHH MAIN THEATRE 1"/>
    <x v="1"/>
    <x v="0"/>
    <x v="1"/>
    <x v="0"/>
    <x v="6"/>
    <n v="0"/>
    <n v="1"/>
    <n v="4"/>
    <s v="St Dhh Main Theatre"/>
    <d v="2026-07-03T00:00:00"/>
    <d v="2026-07-03T13:00:00"/>
    <d v="2026-07-03T16:30:00"/>
    <s v="JULY-26-dummy-data.xlsx"/>
    <n v="4"/>
    <n v="0"/>
    <b v="0"/>
    <n v="210"/>
    <n v="179"/>
    <n v="114"/>
    <n v="0"/>
    <n v="0"/>
    <d v="2026-07-03T13:12:00"/>
    <d v="2026-07-03T16:11:00"/>
    <n v="4"/>
    <n v="0"/>
    <m/>
    <n v="1"/>
    <n v="0"/>
    <n v="210"/>
  </r>
  <r>
    <x v="0"/>
    <x v="1"/>
    <s v="ST DHH MAIN THEATRE 1"/>
    <x v="1"/>
    <x v="0"/>
    <x v="1"/>
    <x v="0"/>
    <x v="6"/>
    <n v="0"/>
    <n v="1"/>
    <n v="4"/>
    <s v="St Dhh Main Theatre"/>
    <d v="2026-07-04T00:00:00"/>
    <d v="2026-07-04T08:30:00"/>
    <d v="2026-07-04T16:30:00"/>
    <s v="JULY-26-dummy-data.xlsx"/>
    <n v="4"/>
    <n v="0"/>
    <b v="0"/>
    <n v="480"/>
    <n v="453"/>
    <n v="348"/>
    <n v="0"/>
    <n v="0"/>
    <d v="2026-07-04T08:39:00"/>
    <d v="2026-07-04T16:12:00"/>
    <n v="4"/>
    <n v="0"/>
    <m/>
    <n v="1"/>
    <n v="0"/>
    <n v="480"/>
  </r>
  <r>
    <x v="0"/>
    <x v="1"/>
    <s v="ST DHH MAIN THEATRE 1"/>
    <x v="1"/>
    <x v="0"/>
    <x v="1"/>
    <x v="0"/>
    <x v="4"/>
    <n v="0"/>
    <n v="1"/>
    <n v="4"/>
    <s v="St Dhh Main Theatre"/>
    <d v="2026-07-06T00:00:00"/>
    <d v="2026-07-06T09:00:00"/>
    <d v="2026-07-06T16:00:00"/>
    <s v="JULY-26-dummy-data.xlsx"/>
    <n v="4"/>
    <n v="0"/>
    <b v="0"/>
    <n v="420"/>
    <n v="396"/>
    <n v="262"/>
    <n v="0"/>
    <n v="0"/>
    <d v="2026-07-06T09:04:00"/>
    <d v="2026-07-06T15:40:00"/>
    <n v="4"/>
    <n v="0"/>
    <m/>
    <n v="1"/>
    <n v="0"/>
    <n v="420"/>
  </r>
  <r>
    <x v="0"/>
    <x v="1"/>
    <s v="ST DHH MAIN THEATRE 1"/>
    <x v="1"/>
    <x v="0"/>
    <x v="1"/>
    <x v="0"/>
    <x v="3"/>
    <n v="0"/>
    <n v="1"/>
    <n v="4"/>
    <s v="St Dhh Main Theatre"/>
    <d v="2026-07-07T00:00:00"/>
    <d v="2026-07-07T08:00:00"/>
    <d v="2026-07-07T16:00:00"/>
    <s v="JULY-26-dummy-data.xlsx"/>
    <n v="4"/>
    <n v="0"/>
    <b v="0"/>
    <n v="480"/>
    <n v="431"/>
    <n v="310"/>
    <n v="0"/>
    <n v="0"/>
    <d v="2026-07-07T08:10:00"/>
    <d v="2026-07-07T15:21:00"/>
    <n v="4"/>
    <n v="0"/>
    <m/>
    <n v="1"/>
    <n v="0"/>
    <n v="480"/>
  </r>
  <r>
    <x v="0"/>
    <x v="1"/>
    <s v="ST DHH MAIN THEATRE 1"/>
    <x v="1"/>
    <x v="0"/>
    <x v="1"/>
    <x v="0"/>
    <x v="2"/>
    <n v="0"/>
    <n v="1"/>
    <n v="4"/>
    <s v="St Dhh Main Theatre"/>
    <d v="2026-07-14T00:00:00"/>
    <d v="2026-07-14T08:00:00"/>
    <d v="2026-07-14T16:00:00"/>
    <s v="JULY-26-dummy-data.xlsx"/>
    <n v="4"/>
    <n v="0"/>
    <b v="0"/>
    <n v="480"/>
    <n v="431"/>
    <n v="319"/>
    <n v="0"/>
    <n v="0"/>
    <d v="2026-07-14T08:09:00"/>
    <d v="2026-07-14T15:20:00"/>
    <n v="4"/>
    <n v="0"/>
    <m/>
    <n v="1"/>
    <n v="0"/>
    <n v="480"/>
  </r>
  <r>
    <x v="0"/>
    <x v="1"/>
    <s v="ST DHH MAIN THEATRE 1"/>
    <x v="1"/>
    <x v="0"/>
    <x v="1"/>
    <x v="0"/>
    <x v="6"/>
    <n v="0"/>
    <n v="1"/>
    <n v="4"/>
    <s v="St Dhh Main Theatre"/>
    <d v="2026-07-15T00:00:00"/>
    <d v="2026-07-15T13:30:00"/>
    <d v="2026-07-15T16:30:00"/>
    <s v="JULY-26-dummy-data.xlsx"/>
    <n v="4"/>
    <n v="0"/>
    <b v="0"/>
    <n v="180"/>
    <n v="155"/>
    <n v="91"/>
    <n v="0"/>
    <n v="0"/>
    <d v="2026-07-15T13:41:00"/>
    <d v="2026-07-15T16:16:00"/>
    <n v="4"/>
    <n v="0"/>
    <m/>
    <n v="1"/>
    <n v="0"/>
    <n v="180"/>
  </r>
  <r>
    <x v="0"/>
    <x v="1"/>
    <s v="ST DHH MAIN THEATRE 1"/>
    <x v="1"/>
    <x v="0"/>
    <x v="1"/>
    <x v="0"/>
    <x v="3"/>
    <n v="0"/>
    <n v="1"/>
    <n v="4"/>
    <s v="St Dhh Main Theatre"/>
    <d v="2026-07-16T00:00:00"/>
    <d v="2026-07-16T08:30:00"/>
    <d v="2026-07-16T11:30:00"/>
    <s v="JULY-26-dummy-data.xlsx"/>
    <n v="4"/>
    <n v="0"/>
    <b v="0"/>
    <n v="180"/>
    <n v="153"/>
    <n v="88"/>
    <n v="0"/>
    <n v="0"/>
    <d v="2026-07-16T08:39:00"/>
    <d v="2026-07-16T11:12:00"/>
    <n v="4"/>
    <n v="0"/>
    <m/>
    <n v="1"/>
    <n v="0"/>
    <n v="180"/>
  </r>
  <r>
    <x v="0"/>
    <x v="1"/>
    <s v="ST DHH MAIN THEATRE 1"/>
    <x v="1"/>
    <x v="0"/>
    <x v="1"/>
    <x v="0"/>
    <x v="0"/>
    <n v="0"/>
    <n v="1"/>
    <n v="4"/>
    <s v="St Dhh Main Theatre"/>
    <d v="2026-07-18T00:00:00"/>
    <d v="2026-07-18T07:30:00"/>
    <d v="2026-07-18T15:30:00"/>
    <s v="JULY-26-dummy-data.xlsx"/>
    <n v="4"/>
    <n v="0"/>
    <b v="0"/>
    <n v="480"/>
    <n v="436"/>
    <n v="300"/>
    <n v="0"/>
    <n v="0"/>
    <d v="2026-07-18T07:42:00"/>
    <d v="2026-07-18T14:58:00"/>
    <n v="4"/>
    <n v="0"/>
    <m/>
    <n v="1"/>
    <n v="0"/>
    <n v="480"/>
  </r>
  <r>
    <x v="0"/>
    <x v="1"/>
    <s v="ST DHH MAIN THEATRE 1"/>
    <x v="1"/>
    <x v="0"/>
    <x v="1"/>
    <x v="0"/>
    <x v="0"/>
    <n v="0"/>
    <n v="1"/>
    <n v="4"/>
    <s v="St Dhh Main Theatre"/>
    <d v="2026-07-19T00:00:00"/>
    <d v="2026-07-19T09:00:00"/>
    <d v="2026-07-19T14:00:00"/>
    <s v="JULY-26-dummy-data.xlsx"/>
    <n v="4"/>
    <n v="0"/>
    <b v="0"/>
    <n v="300"/>
    <n v="275"/>
    <n v="192"/>
    <n v="0"/>
    <n v="0"/>
    <d v="2026-07-19T09:06:00"/>
    <d v="2026-07-19T13:41:00"/>
    <n v="4"/>
    <n v="0"/>
    <m/>
    <n v="1"/>
    <n v="0"/>
    <n v="300"/>
  </r>
  <r>
    <x v="0"/>
    <x v="1"/>
    <s v="ST DHH MAIN THEATRE 1"/>
    <x v="1"/>
    <x v="0"/>
    <x v="1"/>
    <x v="0"/>
    <x v="5"/>
    <n v="0"/>
    <n v="1"/>
    <n v="4"/>
    <s v="St Dhh Main Theatre"/>
    <d v="2026-07-21T00:00:00"/>
    <d v="2026-07-21T08:00:00"/>
    <d v="2026-07-21T16:00:00"/>
    <s v="JULY-26-dummy-data.xlsx"/>
    <n v="4"/>
    <n v="0"/>
    <b v="0"/>
    <n v="480"/>
    <n v="456"/>
    <n v="337"/>
    <n v="0"/>
    <n v="0"/>
    <d v="2026-07-21T08:11:00"/>
    <d v="2026-07-21T15:47:00"/>
    <n v="4"/>
    <n v="0"/>
    <m/>
    <n v="1"/>
    <n v="0"/>
    <n v="480"/>
  </r>
  <r>
    <x v="0"/>
    <x v="1"/>
    <s v="ST DHH MAIN THEATRE 1"/>
    <x v="1"/>
    <x v="0"/>
    <x v="1"/>
    <x v="0"/>
    <x v="6"/>
    <n v="0"/>
    <n v="1"/>
    <n v="4"/>
    <s v="St Dhh Main Theatre"/>
    <d v="2026-07-22T00:00:00"/>
    <d v="2026-07-22T08:00:00"/>
    <d v="2026-07-22T12:30:00"/>
    <s v="JULY-26-dummy-data.xlsx"/>
    <n v="4"/>
    <n v="0"/>
    <b v="0"/>
    <n v="270"/>
    <n v="247"/>
    <n v="144"/>
    <n v="0"/>
    <n v="0"/>
    <d v="2026-07-22T08:03:00"/>
    <d v="2026-07-22T12:10:00"/>
    <n v="4"/>
    <n v="0"/>
    <m/>
    <n v="1"/>
    <n v="0"/>
    <n v="270"/>
  </r>
  <r>
    <x v="0"/>
    <x v="1"/>
    <s v="ST DHH MAIN THEATRE 1"/>
    <x v="1"/>
    <x v="0"/>
    <x v="1"/>
    <x v="0"/>
    <x v="0"/>
    <n v="0"/>
    <n v="1"/>
    <n v="4"/>
    <s v="St Dhh Main Theatre"/>
    <d v="2026-07-24T00:00:00"/>
    <d v="2026-07-24T08:00:00"/>
    <d v="2026-07-24T16:00:00"/>
    <s v="JULY-26-dummy-data.xlsx"/>
    <n v="4"/>
    <n v="0"/>
    <b v="0"/>
    <n v="480"/>
    <n v="450"/>
    <n v="315"/>
    <n v="0"/>
    <n v="0"/>
    <d v="2026-07-24T08:04:00"/>
    <d v="2026-07-24T15:34:00"/>
    <n v="4"/>
    <n v="0"/>
    <m/>
    <n v="1"/>
    <n v="0"/>
    <n v="480"/>
  </r>
  <r>
    <x v="0"/>
    <x v="1"/>
    <s v="ST DHH MAIN THEATRE 1"/>
    <x v="1"/>
    <x v="0"/>
    <x v="1"/>
    <x v="0"/>
    <x v="2"/>
    <n v="0"/>
    <n v="1"/>
    <n v="4"/>
    <s v="St Dhh Main Theatre"/>
    <d v="2026-07-25T00:00:00"/>
    <d v="2026-07-25T09:00:00"/>
    <d v="2026-07-25T17:00:00"/>
    <s v="JULY-26-dummy-data.xlsx"/>
    <n v="4"/>
    <n v="0"/>
    <b v="0"/>
    <n v="480"/>
    <n v="421"/>
    <n v="320"/>
    <n v="0"/>
    <n v="0"/>
    <d v="2026-07-25T09:10:00"/>
    <d v="2026-07-25T16:11:00"/>
    <n v="4"/>
    <n v="0"/>
    <m/>
    <n v="1"/>
    <n v="0"/>
    <n v="480"/>
  </r>
  <r>
    <x v="0"/>
    <x v="1"/>
    <s v="ST DHH MAIN THEATRE 1"/>
    <x v="1"/>
    <x v="0"/>
    <x v="1"/>
    <x v="0"/>
    <x v="5"/>
    <n v="0"/>
    <n v="1"/>
    <n v="4"/>
    <s v="St Dhh Main Theatre"/>
    <d v="2026-07-31T00:00:00"/>
    <d v="2026-07-31T13:00:00"/>
    <d v="2026-07-31T16:30:00"/>
    <s v="JULY-26-dummy-data.xlsx"/>
    <n v="4"/>
    <n v="0"/>
    <b v="0"/>
    <n v="210"/>
    <n v="180"/>
    <n v="103"/>
    <n v="0"/>
    <n v="0"/>
    <d v="2026-07-31T13:05:00"/>
    <d v="2026-07-31T16:05:00"/>
    <n v="4"/>
    <n v="0"/>
    <m/>
    <n v="1"/>
    <n v="0"/>
    <n v="210"/>
  </r>
  <r>
    <x v="0"/>
    <x v="1"/>
    <s v="ST DHH MAIN THEATRE 2"/>
    <x v="1"/>
    <x v="0"/>
    <x v="1"/>
    <x v="0"/>
    <x v="6"/>
    <n v="0"/>
    <n v="1"/>
    <n v="4"/>
    <s v="St Dhh Main Theatre"/>
    <d v="2026-07-02T00:00:00"/>
    <d v="2026-07-02T07:30:00"/>
    <d v="2026-07-02T16:30:00"/>
    <s v="JULY-26-dummy-data.xlsx"/>
    <n v="4"/>
    <n v="0"/>
    <b v="0"/>
    <n v="540"/>
    <n v="498"/>
    <n v="357"/>
    <n v="0"/>
    <n v="0"/>
    <d v="2026-07-02T07:37:00"/>
    <d v="2026-07-02T15:55:00"/>
    <n v="4"/>
    <n v="0"/>
    <m/>
    <n v="1"/>
    <n v="0"/>
    <n v="540"/>
  </r>
  <r>
    <x v="0"/>
    <x v="1"/>
    <s v="ST DHH MAIN THEATRE 2"/>
    <x v="1"/>
    <x v="0"/>
    <x v="1"/>
    <x v="0"/>
    <x v="4"/>
    <n v="0"/>
    <n v="1"/>
    <n v="4"/>
    <s v="St Dhh Main Theatre"/>
    <d v="2026-07-04T00:00:00"/>
    <d v="2026-07-04T09:00:00"/>
    <d v="2026-07-04T17:00:00"/>
    <s v="JULY-26-dummy-data.xlsx"/>
    <n v="4"/>
    <n v="0"/>
    <b v="0"/>
    <n v="480"/>
    <n v="437"/>
    <n v="311"/>
    <n v="0"/>
    <n v="0"/>
    <d v="2026-07-04T09:08:00"/>
    <d v="2026-07-04T16:25:00"/>
    <n v="4"/>
    <n v="0"/>
    <m/>
    <n v="1"/>
    <n v="0"/>
    <n v="480"/>
  </r>
  <r>
    <x v="0"/>
    <x v="1"/>
    <s v="ST DHH MAIN THEATRE 2"/>
    <x v="1"/>
    <x v="0"/>
    <x v="1"/>
    <x v="0"/>
    <x v="6"/>
    <n v="0"/>
    <n v="1"/>
    <n v="4"/>
    <s v="St Dhh Main Theatre"/>
    <d v="2026-07-05T00:00:00"/>
    <d v="2026-07-05T07:30:00"/>
    <d v="2026-07-05T13:30:00"/>
    <s v="JULY-26-dummy-data.xlsx"/>
    <n v="4"/>
    <n v="0"/>
    <b v="0"/>
    <n v="360"/>
    <n v="334"/>
    <n v="245"/>
    <n v="0"/>
    <n v="0"/>
    <d v="2026-07-05T07:40:00"/>
    <d v="2026-07-05T13:14:00"/>
    <n v="4"/>
    <n v="0"/>
    <m/>
    <n v="1"/>
    <n v="0"/>
    <n v="360"/>
  </r>
  <r>
    <x v="0"/>
    <x v="1"/>
    <s v="ST DHH MAIN THEATRE 2"/>
    <x v="1"/>
    <x v="0"/>
    <x v="1"/>
    <x v="0"/>
    <x v="4"/>
    <n v="0"/>
    <n v="1"/>
    <n v="4"/>
    <s v="St Dhh Main Theatre"/>
    <d v="2026-07-06T00:00:00"/>
    <d v="2026-07-06T07:30:00"/>
    <d v="2026-07-06T16:30:00"/>
    <s v="JULY-26-dummy-data.xlsx"/>
    <n v="4"/>
    <n v="0"/>
    <b v="0"/>
    <n v="540"/>
    <n v="473"/>
    <n v="371"/>
    <n v="0"/>
    <n v="0"/>
    <d v="2026-07-06T07:41:00"/>
    <d v="2026-07-06T15:34:00"/>
    <n v="4"/>
    <n v="0"/>
    <m/>
    <n v="1"/>
    <n v="0"/>
    <n v="540"/>
  </r>
  <r>
    <x v="0"/>
    <x v="1"/>
    <s v="ST DHH MAIN THEATRE 2"/>
    <x v="1"/>
    <x v="0"/>
    <x v="1"/>
    <x v="0"/>
    <x v="3"/>
    <n v="0"/>
    <n v="1"/>
    <n v="4"/>
    <s v="St Dhh Main Theatre"/>
    <d v="2026-07-08T00:00:00"/>
    <d v="2026-07-08T09:00:00"/>
    <d v="2026-07-08T13:30:00"/>
    <s v="JULY-26-dummy-data.xlsx"/>
    <n v="4"/>
    <n v="0"/>
    <b v="0"/>
    <n v="270"/>
    <n v="244"/>
    <n v="170"/>
    <n v="0"/>
    <n v="0"/>
    <d v="2026-07-08T09:11:00"/>
    <d v="2026-07-08T13:15:00"/>
    <n v="4"/>
    <n v="0"/>
    <m/>
    <n v="1"/>
    <n v="0"/>
    <n v="270"/>
  </r>
  <r>
    <x v="0"/>
    <x v="1"/>
    <s v="ST DHH MAIN THEATRE 2"/>
    <x v="1"/>
    <x v="0"/>
    <x v="1"/>
    <x v="0"/>
    <x v="4"/>
    <n v="0"/>
    <n v="1"/>
    <n v="4"/>
    <s v="St Dhh Main Theatre"/>
    <d v="2026-07-12T00:00:00"/>
    <d v="2026-07-12T13:30:00"/>
    <d v="2026-07-12T17:30:00"/>
    <s v="JULY-26-dummy-data.xlsx"/>
    <n v="4"/>
    <n v="0"/>
    <b v="0"/>
    <n v="240"/>
    <n v="216"/>
    <n v="130"/>
    <n v="0"/>
    <n v="0"/>
    <d v="2026-07-12T13:35:00"/>
    <d v="2026-07-12T17:11:00"/>
    <n v="4"/>
    <n v="0"/>
    <m/>
    <n v="1"/>
    <n v="0"/>
    <n v="240"/>
  </r>
  <r>
    <x v="0"/>
    <x v="1"/>
    <s v="ST DHH MAIN THEATRE 2"/>
    <x v="1"/>
    <x v="0"/>
    <x v="1"/>
    <x v="0"/>
    <x v="6"/>
    <n v="0"/>
    <n v="1"/>
    <n v="4"/>
    <s v="St Dhh Main Theatre"/>
    <d v="2026-07-15T00:00:00"/>
    <d v="2026-07-15T09:00:00"/>
    <d v="2026-07-15T13:00:00"/>
    <s v="JULY-26-dummy-data.xlsx"/>
    <n v="4"/>
    <n v="0"/>
    <b v="0"/>
    <n v="240"/>
    <n v="215"/>
    <n v="141"/>
    <n v="0"/>
    <n v="0"/>
    <d v="2026-07-15T09:08:00"/>
    <d v="2026-07-15T12:43:00"/>
    <n v="4"/>
    <n v="0"/>
    <m/>
    <n v="1"/>
    <n v="0"/>
    <n v="240"/>
  </r>
  <r>
    <x v="0"/>
    <x v="1"/>
    <s v="ST DHH MAIN THEATRE 2"/>
    <x v="1"/>
    <x v="0"/>
    <x v="1"/>
    <x v="0"/>
    <x v="6"/>
    <n v="0"/>
    <n v="1"/>
    <n v="4"/>
    <s v="St Dhh Main Theatre"/>
    <d v="2026-07-17T00:00:00"/>
    <d v="2026-07-17T08:00:00"/>
    <d v="2026-07-17T12:00:00"/>
    <s v="JULY-26-dummy-data.xlsx"/>
    <n v="4"/>
    <n v="0"/>
    <b v="0"/>
    <n v="240"/>
    <n v="223"/>
    <n v="136"/>
    <n v="0"/>
    <n v="0"/>
    <d v="2026-07-17T08:03:00"/>
    <d v="2026-07-17T11:46:00"/>
    <n v="4"/>
    <n v="0"/>
    <m/>
    <n v="1"/>
    <n v="0"/>
    <n v="240"/>
  </r>
  <r>
    <x v="0"/>
    <x v="1"/>
    <s v="ST DHH MAIN THEATRE 2"/>
    <x v="1"/>
    <x v="0"/>
    <x v="1"/>
    <x v="0"/>
    <x v="6"/>
    <n v="0"/>
    <n v="1"/>
    <n v="4"/>
    <s v="St Dhh Main Theatre"/>
    <d v="2026-07-18T00:00:00"/>
    <d v="2026-07-18T09:00:00"/>
    <d v="2026-07-18T13:30:00"/>
    <s v="JULY-26-dummy-data.xlsx"/>
    <n v="4"/>
    <n v="0"/>
    <b v="0"/>
    <n v="270"/>
    <n v="242"/>
    <n v="153"/>
    <n v="0"/>
    <n v="0"/>
    <d v="2026-07-18T09:02:00"/>
    <d v="2026-07-18T13:04:00"/>
    <n v="4"/>
    <n v="0"/>
    <m/>
    <n v="1"/>
    <n v="0"/>
    <n v="270"/>
  </r>
  <r>
    <x v="0"/>
    <x v="1"/>
    <s v="ST DHH MAIN THEATRE 2"/>
    <x v="1"/>
    <x v="0"/>
    <x v="1"/>
    <x v="0"/>
    <x v="0"/>
    <n v="0"/>
    <n v="1"/>
    <n v="4"/>
    <s v="St Dhh Main Theatre"/>
    <d v="2026-07-19T00:00:00"/>
    <d v="2026-07-19T08:00:00"/>
    <d v="2026-07-19T16:00:00"/>
    <s v="JULY-26-dummy-data.xlsx"/>
    <n v="4"/>
    <n v="0"/>
    <b v="0"/>
    <n v="480"/>
    <n v="429"/>
    <n v="340"/>
    <n v="0"/>
    <n v="0"/>
    <d v="2026-07-19T08:09:00"/>
    <d v="2026-07-19T15:18:00"/>
    <n v="4"/>
    <n v="0"/>
    <m/>
    <n v="1"/>
    <n v="0"/>
    <n v="480"/>
  </r>
  <r>
    <x v="0"/>
    <x v="1"/>
    <s v="ST DHH MAIN THEATRE 2"/>
    <x v="1"/>
    <x v="0"/>
    <x v="1"/>
    <x v="0"/>
    <x v="4"/>
    <n v="0"/>
    <n v="1"/>
    <n v="4"/>
    <s v="St Dhh Main Theatre"/>
    <d v="2026-07-20T00:00:00"/>
    <d v="2026-07-20T08:00:00"/>
    <d v="2026-07-20T11:00:00"/>
    <s v="JULY-26-dummy-data.xlsx"/>
    <n v="4"/>
    <n v="0"/>
    <b v="0"/>
    <n v="180"/>
    <n v="154"/>
    <n v="79"/>
    <n v="0"/>
    <n v="0"/>
    <d v="2026-07-20T08:10:00"/>
    <d v="2026-07-20T10:44:00"/>
    <n v="4"/>
    <n v="0"/>
    <m/>
    <n v="1"/>
    <n v="0"/>
    <n v="180"/>
  </r>
  <r>
    <x v="0"/>
    <x v="1"/>
    <s v="ST DHH MAIN THEATRE 2"/>
    <x v="1"/>
    <x v="0"/>
    <x v="1"/>
    <x v="0"/>
    <x v="0"/>
    <n v="0"/>
    <n v="1"/>
    <n v="4"/>
    <s v="St Dhh Main Theatre"/>
    <d v="2026-07-21T00:00:00"/>
    <d v="2026-07-21T13:30:00"/>
    <d v="2026-07-21T18:30:00"/>
    <s v="JULY-26-dummy-data.xlsx"/>
    <n v="4"/>
    <n v="0"/>
    <b v="0"/>
    <n v="300"/>
    <n v="268"/>
    <n v="198"/>
    <n v="0"/>
    <n v="0"/>
    <d v="2026-07-21T13:36:00"/>
    <d v="2026-07-21T18:04:00"/>
    <n v="4"/>
    <n v="0"/>
    <m/>
    <n v="1"/>
    <n v="0"/>
    <n v="300"/>
  </r>
  <r>
    <x v="0"/>
    <x v="1"/>
    <s v="ST DHH MAIN THEATRE 2"/>
    <x v="1"/>
    <x v="0"/>
    <x v="1"/>
    <x v="0"/>
    <x v="3"/>
    <n v="0"/>
    <n v="1"/>
    <n v="4"/>
    <s v="St Dhh Main Theatre"/>
    <d v="2026-07-22T00:00:00"/>
    <d v="2026-07-22T08:00:00"/>
    <d v="2026-07-22T12:30:00"/>
    <s v="JULY-26-dummy-data.xlsx"/>
    <n v="4"/>
    <n v="0"/>
    <b v="0"/>
    <n v="270"/>
    <n v="248"/>
    <n v="153"/>
    <n v="0"/>
    <n v="0"/>
    <d v="2026-07-22T08:06:00"/>
    <d v="2026-07-22T12:14:00"/>
    <n v="4"/>
    <n v="0"/>
    <m/>
    <n v="1"/>
    <n v="0"/>
    <n v="270"/>
  </r>
  <r>
    <x v="0"/>
    <x v="1"/>
    <s v="ST DHH MAIN THEATRE 2"/>
    <x v="1"/>
    <x v="0"/>
    <x v="1"/>
    <x v="0"/>
    <x v="4"/>
    <n v="0"/>
    <n v="1"/>
    <n v="4"/>
    <s v="St Dhh Main Theatre"/>
    <d v="2026-07-25T00:00:00"/>
    <d v="2026-07-25T08:00:00"/>
    <d v="2026-07-25T12:30:00"/>
    <s v="JULY-26-dummy-data.xlsx"/>
    <n v="4"/>
    <n v="0"/>
    <b v="0"/>
    <n v="270"/>
    <n v="241"/>
    <n v="157"/>
    <n v="0"/>
    <n v="0"/>
    <d v="2026-07-25T08:06:00"/>
    <d v="2026-07-25T12:07:00"/>
    <n v="4"/>
    <n v="0"/>
    <m/>
    <n v="1"/>
    <n v="0"/>
    <n v="270"/>
  </r>
  <r>
    <x v="0"/>
    <x v="1"/>
    <s v="ST DHH MAIN THEATRE 2"/>
    <x v="1"/>
    <x v="0"/>
    <x v="1"/>
    <x v="0"/>
    <x v="6"/>
    <n v="0"/>
    <n v="1"/>
    <n v="4"/>
    <s v="St Dhh Main Theatre"/>
    <d v="2026-07-28T00:00:00"/>
    <d v="2026-07-28T13:00:00"/>
    <d v="2026-07-28T17:30:00"/>
    <s v="JULY-26-dummy-data.xlsx"/>
    <n v="4"/>
    <n v="0"/>
    <b v="0"/>
    <n v="270"/>
    <n v="237"/>
    <n v="143"/>
    <n v="0"/>
    <n v="0"/>
    <d v="2026-07-28T13:06:00"/>
    <d v="2026-07-28T17:03:00"/>
    <n v="4"/>
    <n v="0"/>
    <m/>
    <n v="1"/>
    <n v="0"/>
    <n v="270"/>
  </r>
  <r>
    <x v="0"/>
    <x v="1"/>
    <s v="ST DHH MAIN THEATRE 2"/>
    <x v="1"/>
    <x v="0"/>
    <x v="1"/>
    <x v="0"/>
    <x v="2"/>
    <n v="0"/>
    <n v="1"/>
    <n v="4"/>
    <s v="St Dhh Main Theatre"/>
    <d v="2026-07-30T00:00:00"/>
    <d v="2026-07-30T09:00:00"/>
    <d v="2026-07-30T13:00:00"/>
    <s v="JULY-26-dummy-data.xlsx"/>
    <n v="4"/>
    <n v="0"/>
    <b v="0"/>
    <n v="240"/>
    <n v="213"/>
    <n v="134"/>
    <n v="0"/>
    <n v="0"/>
    <d v="2026-07-30T09:03:00"/>
    <d v="2026-07-30T12:36:00"/>
    <n v="4"/>
    <n v="0"/>
    <m/>
    <n v="1"/>
    <n v="0"/>
    <n v="240"/>
  </r>
  <r>
    <x v="0"/>
    <x v="1"/>
    <s v="ST DHH MAIN THEATRE 3"/>
    <x v="1"/>
    <x v="0"/>
    <x v="1"/>
    <x v="0"/>
    <x v="0"/>
    <n v="0"/>
    <n v="1"/>
    <n v="4"/>
    <s v="St Dhh Main Theatre"/>
    <d v="2026-07-02T00:00:00"/>
    <d v="2026-07-02T07:30:00"/>
    <d v="2026-07-02T15:30:00"/>
    <s v="JULY-26-dummy-data.xlsx"/>
    <n v="4"/>
    <n v="0"/>
    <b v="0"/>
    <n v="480"/>
    <n v="448"/>
    <n v="336"/>
    <n v="0"/>
    <n v="0"/>
    <d v="2026-07-02T07:38:00"/>
    <d v="2026-07-02T15:06:00"/>
    <n v="4"/>
    <n v="0"/>
    <m/>
    <n v="1"/>
    <n v="0"/>
    <n v="480"/>
  </r>
  <r>
    <x v="0"/>
    <x v="1"/>
    <s v="ST DHH MAIN THEATRE 3"/>
    <x v="1"/>
    <x v="0"/>
    <x v="1"/>
    <x v="0"/>
    <x v="3"/>
    <n v="0"/>
    <n v="1"/>
    <n v="4"/>
    <s v="St Dhh Main Theatre"/>
    <d v="2026-07-07T00:00:00"/>
    <d v="2026-07-07T08:00:00"/>
    <d v="2026-07-07T12:30:00"/>
    <s v="JULY-26-dummy-data.xlsx"/>
    <n v="4"/>
    <n v="0"/>
    <b v="0"/>
    <n v="270"/>
    <n v="241"/>
    <n v="160"/>
    <n v="0"/>
    <n v="0"/>
    <d v="2026-07-07T08:08:00"/>
    <d v="2026-07-07T12:09:00"/>
    <n v="4"/>
    <n v="0"/>
    <m/>
    <n v="1"/>
    <n v="0"/>
    <n v="270"/>
  </r>
  <r>
    <x v="0"/>
    <x v="1"/>
    <s v="ST DHH MAIN THEATRE 3"/>
    <x v="1"/>
    <x v="0"/>
    <x v="1"/>
    <x v="0"/>
    <x v="0"/>
    <n v="0"/>
    <n v="1"/>
    <n v="4"/>
    <s v="St Dhh Main Theatre"/>
    <d v="2026-07-08T00:00:00"/>
    <d v="2026-07-08T07:30:00"/>
    <d v="2026-07-08T16:30:00"/>
    <s v="JULY-26-dummy-data.xlsx"/>
    <n v="4"/>
    <n v="0"/>
    <b v="0"/>
    <n v="540"/>
    <n v="502"/>
    <n v="376"/>
    <n v="0"/>
    <n v="0"/>
    <d v="2026-07-08T07:40:00"/>
    <d v="2026-07-08T16:02:00"/>
    <n v="4"/>
    <n v="0"/>
    <m/>
    <n v="1"/>
    <n v="0"/>
    <n v="540"/>
  </r>
  <r>
    <x v="0"/>
    <x v="1"/>
    <s v="ST DHH MAIN THEATRE 3"/>
    <x v="1"/>
    <x v="0"/>
    <x v="1"/>
    <x v="0"/>
    <x v="2"/>
    <n v="0"/>
    <n v="1"/>
    <n v="4"/>
    <s v="St Dhh Main Theatre"/>
    <d v="2026-07-09T00:00:00"/>
    <d v="2026-07-09T08:00:00"/>
    <d v="2026-07-09T16:00:00"/>
    <s v="JULY-26-dummy-data.xlsx"/>
    <n v="4"/>
    <n v="0"/>
    <b v="0"/>
    <n v="480"/>
    <n v="431"/>
    <n v="325"/>
    <n v="0"/>
    <n v="0"/>
    <d v="2026-07-09T08:09:00"/>
    <d v="2026-07-09T15:20:00"/>
    <n v="4"/>
    <n v="0"/>
    <m/>
    <n v="1"/>
    <n v="0"/>
    <n v="480"/>
  </r>
  <r>
    <x v="0"/>
    <x v="1"/>
    <s v="ST DHH MAIN THEATRE 3"/>
    <x v="1"/>
    <x v="0"/>
    <x v="1"/>
    <x v="0"/>
    <x v="3"/>
    <n v="0"/>
    <n v="1"/>
    <n v="4"/>
    <s v="St Dhh Main Theatre"/>
    <d v="2026-07-10T00:00:00"/>
    <d v="2026-07-10T08:30:00"/>
    <d v="2026-07-10T13:30:00"/>
    <s v="JULY-26-dummy-data.xlsx"/>
    <n v="4"/>
    <n v="0"/>
    <b v="0"/>
    <n v="300"/>
    <n v="282"/>
    <n v="203"/>
    <n v="0"/>
    <n v="0"/>
    <d v="2026-07-10T08:36:00"/>
    <d v="2026-07-10T13:18:00"/>
    <n v="4"/>
    <n v="0"/>
    <m/>
    <n v="1"/>
    <n v="0"/>
    <n v="300"/>
  </r>
  <r>
    <x v="0"/>
    <x v="1"/>
    <s v="ST DHH MAIN THEATRE 3"/>
    <x v="1"/>
    <x v="0"/>
    <x v="1"/>
    <x v="0"/>
    <x v="2"/>
    <n v="0"/>
    <n v="1"/>
    <n v="4"/>
    <s v="St Dhh Main Theatre"/>
    <d v="2026-07-12T00:00:00"/>
    <d v="2026-07-12T09:00:00"/>
    <d v="2026-07-12T13:00:00"/>
    <s v="JULY-26-dummy-data.xlsx"/>
    <n v="4"/>
    <n v="0"/>
    <b v="0"/>
    <n v="240"/>
    <n v="215"/>
    <n v="128"/>
    <n v="0"/>
    <n v="0"/>
    <d v="2026-07-12T09:05:00"/>
    <d v="2026-07-12T12:40:00"/>
    <n v="4"/>
    <n v="0"/>
    <m/>
    <n v="1"/>
    <n v="0"/>
    <n v="240"/>
  </r>
  <r>
    <x v="0"/>
    <x v="1"/>
    <s v="ST DHH MAIN THEATRE 3"/>
    <x v="1"/>
    <x v="0"/>
    <x v="1"/>
    <x v="0"/>
    <x v="4"/>
    <n v="0"/>
    <n v="1"/>
    <n v="4"/>
    <s v="St Dhh Main Theatre"/>
    <d v="2026-07-13T00:00:00"/>
    <d v="2026-07-13T08:00:00"/>
    <d v="2026-07-13T14:00:00"/>
    <s v="JULY-26-dummy-data.xlsx"/>
    <n v="4"/>
    <n v="0"/>
    <b v="0"/>
    <n v="360"/>
    <n v="321"/>
    <n v="211"/>
    <n v="0"/>
    <n v="0"/>
    <d v="2026-07-13T08:07:00"/>
    <d v="2026-07-13T13:28:00"/>
    <n v="4"/>
    <n v="0"/>
    <m/>
    <n v="1"/>
    <n v="0"/>
    <n v="360"/>
  </r>
  <r>
    <x v="0"/>
    <x v="1"/>
    <s v="ST DHH MAIN THEATRE 3"/>
    <x v="1"/>
    <x v="0"/>
    <x v="1"/>
    <x v="0"/>
    <x v="4"/>
    <n v="0"/>
    <n v="1"/>
    <n v="4"/>
    <s v="St Dhh Main Theatre"/>
    <d v="2026-07-18T00:00:00"/>
    <d v="2026-07-18T08:30:00"/>
    <d v="2026-07-18T16:30:00"/>
    <s v="JULY-26-dummy-data.xlsx"/>
    <n v="4"/>
    <n v="0"/>
    <b v="0"/>
    <n v="480"/>
    <n v="448"/>
    <n v="352"/>
    <n v="0"/>
    <n v="0"/>
    <d v="2026-07-18T08:41:00"/>
    <d v="2026-07-18T16:09:00"/>
    <n v="4"/>
    <n v="0"/>
    <m/>
    <n v="1"/>
    <n v="0"/>
    <n v="480"/>
  </r>
  <r>
    <x v="0"/>
    <x v="1"/>
    <s v="ST DHH MAIN THEATRE 3"/>
    <x v="1"/>
    <x v="0"/>
    <x v="1"/>
    <x v="0"/>
    <x v="5"/>
    <n v="0"/>
    <n v="1"/>
    <n v="4"/>
    <s v="St Dhh Main Theatre"/>
    <d v="2026-07-19T00:00:00"/>
    <d v="2026-07-19T08:00:00"/>
    <d v="2026-07-19T17:00:00"/>
    <s v="JULY-26-dummy-data.xlsx"/>
    <n v="4"/>
    <n v="0"/>
    <b v="0"/>
    <n v="540"/>
    <n v="514"/>
    <n v="387"/>
    <n v="0"/>
    <n v="0"/>
    <d v="2026-07-19T08:08:00"/>
    <d v="2026-07-19T16:42:00"/>
    <n v="4"/>
    <n v="0"/>
    <m/>
    <n v="1"/>
    <n v="0"/>
    <n v="540"/>
  </r>
  <r>
    <x v="0"/>
    <x v="1"/>
    <s v="ST DHH MAIN THEATRE 3"/>
    <x v="1"/>
    <x v="0"/>
    <x v="1"/>
    <x v="0"/>
    <x v="2"/>
    <n v="0"/>
    <n v="1"/>
    <n v="4"/>
    <s v="St Dhh Main Theatre"/>
    <d v="2026-07-20T00:00:00"/>
    <d v="2026-07-20T07:30:00"/>
    <d v="2026-07-20T13:30:00"/>
    <s v="JULY-26-dummy-data.xlsx"/>
    <n v="4"/>
    <n v="0"/>
    <b v="0"/>
    <n v="360"/>
    <n v="315"/>
    <n v="212"/>
    <n v="0"/>
    <n v="0"/>
    <d v="2026-07-20T07:42:00"/>
    <d v="2026-07-20T12:57:00"/>
    <n v="4"/>
    <n v="0"/>
    <m/>
    <n v="1"/>
    <n v="0"/>
    <n v="360"/>
  </r>
  <r>
    <x v="0"/>
    <x v="1"/>
    <s v="ST DHH MAIN THEATRE 3"/>
    <x v="1"/>
    <x v="0"/>
    <x v="1"/>
    <x v="0"/>
    <x v="5"/>
    <n v="0"/>
    <n v="1"/>
    <n v="4"/>
    <s v="St Dhh Main Theatre"/>
    <d v="2026-07-23T00:00:00"/>
    <d v="2026-07-23T09:00:00"/>
    <d v="2026-07-23T18:00:00"/>
    <s v="JULY-26-dummy-data.xlsx"/>
    <n v="4"/>
    <n v="0"/>
    <b v="0"/>
    <n v="540"/>
    <n v="490"/>
    <n v="357"/>
    <n v="0"/>
    <n v="0"/>
    <d v="2026-07-23T09:12:00"/>
    <d v="2026-07-23T17:22:00"/>
    <n v="4"/>
    <n v="0"/>
    <m/>
    <n v="1"/>
    <n v="0"/>
    <n v="540"/>
  </r>
  <r>
    <x v="0"/>
    <x v="1"/>
    <s v="ST DHH MAIN THEATRE 3"/>
    <x v="1"/>
    <x v="0"/>
    <x v="1"/>
    <x v="0"/>
    <x v="3"/>
    <n v="0"/>
    <n v="1"/>
    <n v="4"/>
    <s v="St Dhh Main Theatre"/>
    <d v="2026-07-24T00:00:00"/>
    <d v="2026-07-24T07:30:00"/>
    <d v="2026-07-24T16:30:00"/>
    <s v="JULY-26-dummy-data.xlsx"/>
    <n v="4"/>
    <n v="0"/>
    <b v="0"/>
    <n v="540"/>
    <n v="495"/>
    <n v="354"/>
    <n v="0"/>
    <n v="0"/>
    <d v="2026-07-24T07:42:00"/>
    <d v="2026-07-24T15:57:00"/>
    <n v="4"/>
    <n v="0"/>
    <m/>
    <n v="1"/>
    <n v="0"/>
    <n v="540"/>
  </r>
  <r>
    <x v="0"/>
    <x v="1"/>
    <s v="ST DHH MAIN THEATRE 3"/>
    <x v="1"/>
    <x v="0"/>
    <x v="1"/>
    <x v="0"/>
    <x v="0"/>
    <n v="0"/>
    <n v="1"/>
    <n v="4"/>
    <s v="St Dhh Main Theatre"/>
    <d v="2026-07-26T00:00:00"/>
    <d v="2026-07-26T13:00:00"/>
    <d v="2026-07-26T17:00:00"/>
    <s v="JULY-26-dummy-data.xlsx"/>
    <n v="4"/>
    <n v="0"/>
    <b v="0"/>
    <n v="240"/>
    <n v="211"/>
    <n v="125"/>
    <n v="0"/>
    <n v="0"/>
    <d v="2026-07-26T13:10:00"/>
    <d v="2026-07-26T16:41:00"/>
    <n v="4"/>
    <n v="0"/>
    <m/>
    <n v="1"/>
    <n v="0"/>
    <n v="240"/>
  </r>
  <r>
    <x v="0"/>
    <x v="1"/>
    <s v="ST DHH MAIN THEATRE 3"/>
    <x v="1"/>
    <x v="0"/>
    <x v="1"/>
    <x v="0"/>
    <x v="6"/>
    <n v="0"/>
    <n v="1"/>
    <n v="4"/>
    <s v="St Dhh Main Theatre"/>
    <d v="2026-07-27T00:00:00"/>
    <d v="2026-07-27T08:00:00"/>
    <d v="2026-07-27T11:30:00"/>
    <s v="JULY-26-dummy-data.xlsx"/>
    <n v="4"/>
    <n v="0"/>
    <b v="0"/>
    <n v="210"/>
    <n v="187"/>
    <n v="108"/>
    <n v="0"/>
    <n v="0"/>
    <d v="2026-07-27T08:05:00"/>
    <d v="2026-07-27T11:12:00"/>
    <n v="4"/>
    <n v="0"/>
    <m/>
    <n v="1"/>
    <n v="0"/>
    <n v="210"/>
  </r>
  <r>
    <x v="0"/>
    <x v="1"/>
    <s v="ST DHH MAIN THEATRE 3"/>
    <x v="1"/>
    <x v="0"/>
    <x v="1"/>
    <x v="0"/>
    <x v="6"/>
    <n v="0"/>
    <n v="1"/>
    <n v="4"/>
    <s v="St Dhh Main Theatre"/>
    <d v="2026-07-28T00:00:00"/>
    <d v="2026-07-28T09:00:00"/>
    <d v="2026-07-28T13:00:00"/>
    <s v="JULY-26-dummy-data.xlsx"/>
    <n v="4"/>
    <n v="0"/>
    <b v="0"/>
    <n v="240"/>
    <n v="208"/>
    <n v="146"/>
    <n v="0"/>
    <n v="0"/>
    <d v="2026-07-28T09:09:00"/>
    <d v="2026-07-28T12:37:00"/>
    <n v="4"/>
    <n v="0"/>
    <m/>
    <n v="1"/>
    <n v="0"/>
    <n v="240"/>
  </r>
  <r>
    <x v="0"/>
    <x v="1"/>
    <s v="ST DHH MAIN THEATRE 3"/>
    <x v="1"/>
    <x v="0"/>
    <x v="1"/>
    <x v="0"/>
    <x v="0"/>
    <n v="0"/>
    <n v="1"/>
    <n v="4"/>
    <s v="St Dhh Main Theatre"/>
    <d v="2026-07-30T00:00:00"/>
    <d v="2026-07-30T08:30:00"/>
    <d v="2026-07-30T17:30:00"/>
    <s v="JULY-26-dummy-data.xlsx"/>
    <n v="4"/>
    <n v="0"/>
    <b v="0"/>
    <n v="540"/>
    <n v="519"/>
    <n v="373"/>
    <n v="0"/>
    <n v="0"/>
    <d v="2026-07-30T08:33:00"/>
    <d v="2026-07-30T17:12:00"/>
    <n v="4"/>
    <n v="0"/>
    <m/>
    <n v="1"/>
    <n v="0"/>
    <n v="540"/>
  </r>
  <r>
    <x v="0"/>
    <x v="1"/>
    <s v="ST DHH MAIN THEATRE 4"/>
    <x v="1"/>
    <x v="0"/>
    <x v="1"/>
    <x v="0"/>
    <x v="6"/>
    <n v="0"/>
    <n v="1"/>
    <n v="4"/>
    <s v="St Dhh Main Theatre"/>
    <d v="2026-07-01T00:00:00"/>
    <d v="2026-07-01T09:00:00"/>
    <d v="2026-07-01T15:00:00"/>
    <s v="JULY-26-dummy-data.xlsx"/>
    <n v="4"/>
    <n v="0"/>
    <b v="0"/>
    <n v="360"/>
    <n v="313"/>
    <n v="226"/>
    <n v="0"/>
    <n v="0"/>
    <d v="2026-07-01T09:06:00"/>
    <d v="2026-07-01T14:19:00"/>
    <n v="4"/>
    <n v="0"/>
    <m/>
    <n v="1"/>
    <n v="0"/>
    <n v="360"/>
  </r>
  <r>
    <x v="0"/>
    <x v="1"/>
    <s v="ST DHH MAIN THEATRE 4"/>
    <x v="1"/>
    <x v="0"/>
    <x v="1"/>
    <x v="0"/>
    <x v="4"/>
    <n v="0"/>
    <n v="1"/>
    <n v="4"/>
    <s v="St Dhh Main Theatre"/>
    <d v="2026-07-04T00:00:00"/>
    <d v="2026-07-04T09:00:00"/>
    <d v="2026-07-04T17:00:00"/>
    <s v="JULY-26-dummy-data.xlsx"/>
    <n v="4"/>
    <n v="0"/>
    <b v="0"/>
    <n v="480"/>
    <n v="456"/>
    <n v="383"/>
    <n v="0"/>
    <n v="0"/>
    <d v="2026-07-04T09:10:00"/>
    <d v="2026-07-04T16:46:00"/>
    <n v="4"/>
    <n v="0"/>
    <m/>
    <n v="1"/>
    <n v="0"/>
    <n v="480"/>
  </r>
  <r>
    <x v="0"/>
    <x v="1"/>
    <s v="ST DHH MAIN THEATRE 4"/>
    <x v="1"/>
    <x v="0"/>
    <x v="1"/>
    <x v="0"/>
    <x v="0"/>
    <n v="0"/>
    <n v="1"/>
    <n v="4"/>
    <s v="St Dhh Main Theatre"/>
    <d v="2026-07-07T00:00:00"/>
    <d v="2026-07-07T09:00:00"/>
    <d v="2026-07-07T13:00:00"/>
    <s v="JULY-26-dummy-data.xlsx"/>
    <n v="4"/>
    <n v="0"/>
    <b v="0"/>
    <n v="240"/>
    <n v="213"/>
    <n v="147"/>
    <n v="0"/>
    <n v="0"/>
    <d v="2026-07-07T09:08:00"/>
    <d v="2026-07-07T12:41:00"/>
    <n v="4"/>
    <n v="0"/>
    <m/>
    <n v="1"/>
    <n v="0"/>
    <n v="240"/>
  </r>
  <r>
    <x v="0"/>
    <x v="1"/>
    <s v="ST DHH MAIN THEATRE 4"/>
    <x v="1"/>
    <x v="0"/>
    <x v="1"/>
    <x v="0"/>
    <x v="6"/>
    <n v="0"/>
    <n v="1"/>
    <n v="4"/>
    <s v="St Dhh Main Theatre"/>
    <d v="2026-07-08T00:00:00"/>
    <d v="2026-07-08T09:00:00"/>
    <d v="2026-07-08T17:00:00"/>
    <s v="JULY-26-dummy-data.xlsx"/>
    <n v="4"/>
    <n v="0"/>
    <b v="0"/>
    <n v="480"/>
    <n v="443"/>
    <n v="369"/>
    <n v="0"/>
    <n v="0"/>
    <d v="2026-07-08T09:08:00"/>
    <d v="2026-07-08T16:31:00"/>
    <n v="4"/>
    <n v="0"/>
    <m/>
    <n v="1"/>
    <n v="0"/>
    <n v="480"/>
  </r>
  <r>
    <x v="0"/>
    <x v="1"/>
    <s v="ST DHH MAIN THEATRE 4"/>
    <x v="1"/>
    <x v="0"/>
    <x v="1"/>
    <x v="0"/>
    <x v="0"/>
    <n v="0"/>
    <n v="1"/>
    <n v="4"/>
    <s v="St Dhh Main Theatre"/>
    <d v="2026-07-09T00:00:00"/>
    <d v="2026-07-09T08:00:00"/>
    <d v="2026-07-09T17:00:00"/>
    <s v="JULY-26-dummy-data.xlsx"/>
    <n v="4"/>
    <n v="0"/>
    <b v="0"/>
    <n v="540"/>
    <n v="507"/>
    <n v="381"/>
    <n v="0"/>
    <n v="0"/>
    <d v="2026-07-09T08:11:00"/>
    <d v="2026-07-09T16:38:00"/>
    <n v="4"/>
    <n v="0"/>
    <m/>
    <n v="1"/>
    <n v="0"/>
    <n v="540"/>
  </r>
  <r>
    <x v="0"/>
    <x v="1"/>
    <s v="ST DHH MAIN THEATRE 4"/>
    <x v="1"/>
    <x v="0"/>
    <x v="1"/>
    <x v="0"/>
    <x v="4"/>
    <n v="0"/>
    <n v="1"/>
    <n v="4"/>
    <s v="St Dhh Main Theatre"/>
    <d v="2026-07-10T00:00:00"/>
    <d v="2026-07-10T09:00:00"/>
    <d v="2026-07-10T16:00:00"/>
    <s v="JULY-26-dummy-data.xlsx"/>
    <n v="4"/>
    <n v="0"/>
    <b v="0"/>
    <n v="420"/>
    <n v="384"/>
    <n v="275"/>
    <n v="0"/>
    <n v="0"/>
    <d v="2026-07-10T09:05:00"/>
    <d v="2026-07-10T15:29:00"/>
    <n v="4"/>
    <n v="0"/>
    <m/>
    <n v="1"/>
    <n v="0"/>
    <n v="420"/>
  </r>
  <r>
    <x v="0"/>
    <x v="1"/>
    <s v="ST DHH MAIN THEATRE 4"/>
    <x v="1"/>
    <x v="0"/>
    <x v="1"/>
    <x v="0"/>
    <x v="5"/>
    <n v="0"/>
    <n v="1"/>
    <n v="4"/>
    <s v="St Dhh Main Theatre"/>
    <d v="2026-07-11T00:00:00"/>
    <d v="2026-07-11T13:00:00"/>
    <d v="2026-07-11T16:30:00"/>
    <s v="JULY-26-dummy-data.xlsx"/>
    <n v="4"/>
    <n v="0"/>
    <b v="0"/>
    <n v="210"/>
    <n v="172"/>
    <n v="105"/>
    <n v="0"/>
    <n v="0"/>
    <d v="2026-07-11T13:09:00"/>
    <d v="2026-07-11T16:01:00"/>
    <n v="4"/>
    <n v="0"/>
    <m/>
    <n v="1"/>
    <n v="0"/>
    <n v="210"/>
  </r>
  <r>
    <x v="0"/>
    <x v="1"/>
    <s v="ST DHH MAIN THEATRE 4"/>
    <x v="1"/>
    <x v="0"/>
    <x v="1"/>
    <x v="0"/>
    <x v="0"/>
    <n v="0"/>
    <n v="1"/>
    <n v="4"/>
    <s v="St Dhh Main Theatre"/>
    <d v="2026-07-12T00:00:00"/>
    <d v="2026-07-12T08:00:00"/>
    <d v="2026-07-12T12:30:00"/>
    <s v="JULY-26-dummy-data.xlsx"/>
    <n v="4"/>
    <n v="0"/>
    <b v="0"/>
    <n v="270"/>
    <n v="240"/>
    <n v="130"/>
    <n v="0"/>
    <n v="0"/>
    <d v="2026-07-12T08:05:00"/>
    <d v="2026-07-12T12:05:00"/>
    <n v="4"/>
    <n v="0"/>
    <m/>
    <n v="1"/>
    <n v="0"/>
    <n v="270"/>
  </r>
  <r>
    <x v="0"/>
    <x v="1"/>
    <s v="ST DHH MAIN THEATRE 4"/>
    <x v="1"/>
    <x v="0"/>
    <x v="1"/>
    <x v="0"/>
    <x v="0"/>
    <n v="0"/>
    <n v="1"/>
    <n v="4"/>
    <s v="St Dhh Main Theatre"/>
    <d v="2026-07-13T00:00:00"/>
    <d v="2026-07-13T07:30:00"/>
    <d v="2026-07-13T14:30:00"/>
    <s v="JULY-26-dummy-data.xlsx"/>
    <n v="4"/>
    <n v="0"/>
    <b v="0"/>
    <n v="420"/>
    <n v="377"/>
    <n v="266"/>
    <n v="0"/>
    <n v="0"/>
    <d v="2026-07-13T07:41:00"/>
    <d v="2026-07-13T13:58:00"/>
    <n v="4"/>
    <n v="0"/>
    <m/>
    <n v="1"/>
    <n v="0"/>
    <n v="420"/>
  </r>
  <r>
    <x v="0"/>
    <x v="1"/>
    <s v="ST DHH MAIN THEATRE 4"/>
    <x v="1"/>
    <x v="0"/>
    <x v="1"/>
    <x v="0"/>
    <x v="6"/>
    <n v="0"/>
    <n v="1"/>
    <n v="4"/>
    <s v="St Dhh Main Theatre"/>
    <d v="2026-07-14T00:00:00"/>
    <d v="2026-07-14T09:00:00"/>
    <d v="2026-07-14T12:30:00"/>
    <s v="JULY-26-dummy-data.xlsx"/>
    <n v="4"/>
    <n v="0"/>
    <b v="0"/>
    <n v="210"/>
    <n v="189"/>
    <n v="120"/>
    <n v="0"/>
    <n v="0"/>
    <d v="2026-07-14T09:02:00"/>
    <d v="2026-07-14T12:11:00"/>
    <n v="4"/>
    <n v="0"/>
    <m/>
    <n v="1"/>
    <n v="0"/>
    <n v="210"/>
  </r>
  <r>
    <x v="0"/>
    <x v="1"/>
    <s v="ST DHH MAIN THEATRE 4"/>
    <x v="1"/>
    <x v="0"/>
    <x v="1"/>
    <x v="0"/>
    <x v="3"/>
    <n v="0"/>
    <n v="1"/>
    <n v="4"/>
    <s v="St Dhh Main Theatre"/>
    <d v="2026-07-16T00:00:00"/>
    <d v="2026-07-16T08:30:00"/>
    <d v="2026-07-16T12:00:00"/>
    <s v="JULY-26-dummy-data.xlsx"/>
    <n v="4"/>
    <n v="0"/>
    <b v="0"/>
    <n v="210"/>
    <n v="177"/>
    <n v="103"/>
    <n v="0"/>
    <n v="0"/>
    <d v="2026-07-16T08:36:00"/>
    <d v="2026-07-16T11:33:00"/>
    <n v="4"/>
    <n v="0"/>
    <m/>
    <n v="1"/>
    <n v="0"/>
    <n v="210"/>
  </r>
  <r>
    <x v="0"/>
    <x v="1"/>
    <s v="ST DHH MAIN THEATRE 4"/>
    <x v="1"/>
    <x v="0"/>
    <x v="1"/>
    <x v="0"/>
    <x v="4"/>
    <n v="0"/>
    <n v="1"/>
    <n v="4"/>
    <s v="St Dhh Main Theatre"/>
    <d v="2026-07-18T00:00:00"/>
    <d v="2026-07-18T13:00:00"/>
    <d v="2026-07-18T17:00:00"/>
    <s v="JULY-26-dummy-data.xlsx"/>
    <n v="4"/>
    <n v="0"/>
    <b v="0"/>
    <n v="240"/>
    <n v="218"/>
    <n v="142"/>
    <n v="0"/>
    <n v="0"/>
    <d v="2026-07-18T13:04:00"/>
    <d v="2026-07-18T16:42:00"/>
    <n v="4"/>
    <n v="0"/>
    <m/>
    <n v="1"/>
    <n v="0"/>
    <n v="240"/>
  </r>
  <r>
    <x v="0"/>
    <x v="1"/>
    <s v="ST DHH MAIN THEATRE 4"/>
    <x v="1"/>
    <x v="0"/>
    <x v="1"/>
    <x v="0"/>
    <x v="5"/>
    <n v="0"/>
    <n v="1"/>
    <n v="4"/>
    <s v="St Dhh Main Theatre"/>
    <d v="2026-07-19T00:00:00"/>
    <d v="2026-07-19T08:00:00"/>
    <d v="2026-07-19T11:00:00"/>
    <s v="JULY-26-dummy-data.xlsx"/>
    <n v="4"/>
    <n v="0"/>
    <b v="0"/>
    <n v="180"/>
    <n v="156"/>
    <n v="85"/>
    <n v="0"/>
    <n v="0"/>
    <d v="2026-07-19T08:09:00"/>
    <d v="2026-07-19T10:45:00"/>
    <n v="4"/>
    <n v="0"/>
    <m/>
    <n v="1"/>
    <n v="0"/>
    <n v="180"/>
  </r>
  <r>
    <x v="0"/>
    <x v="1"/>
    <s v="ST DHH MAIN THEATRE 4"/>
    <x v="1"/>
    <x v="0"/>
    <x v="1"/>
    <x v="0"/>
    <x v="5"/>
    <n v="0"/>
    <n v="1"/>
    <n v="4"/>
    <s v="St Dhh Main Theatre"/>
    <d v="2026-07-21T00:00:00"/>
    <d v="2026-07-21T13:00:00"/>
    <d v="2026-07-21T17:00:00"/>
    <s v="JULY-26-dummy-data.xlsx"/>
    <n v="4"/>
    <n v="0"/>
    <b v="0"/>
    <n v="240"/>
    <n v="221"/>
    <n v="132"/>
    <n v="0"/>
    <n v="0"/>
    <d v="2026-07-21T13:03:00"/>
    <d v="2026-07-21T16:44:00"/>
    <n v="4"/>
    <n v="0"/>
    <m/>
    <n v="1"/>
    <n v="0"/>
    <n v="240"/>
  </r>
  <r>
    <x v="0"/>
    <x v="1"/>
    <s v="ST DHH MAIN THEATRE 4"/>
    <x v="1"/>
    <x v="0"/>
    <x v="1"/>
    <x v="0"/>
    <x v="3"/>
    <n v="0"/>
    <n v="1"/>
    <n v="4"/>
    <s v="St Dhh Main Theatre"/>
    <d v="2026-07-22T00:00:00"/>
    <d v="2026-07-22T08:00:00"/>
    <d v="2026-07-22T11:30:00"/>
    <s v="JULY-26-dummy-data.xlsx"/>
    <n v="4"/>
    <n v="0"/>
    <b v="0"/>
    <n v="210"/>
    <n v="183"/>
    <n v="104"/>
    <n v="0"/>
    <n v="0"/>
    <d v="2026-07-22T08:03:00"/>
    <d v="2026-07-22T11:06:00"/>
    <n v="4"/>
    <n v="0"/>
    <m/>
    <n v="1"/>
    <n v="0"/>
    <n v="210"/>
  </r>
  <r>
    <x v="0"/>
    <x v="1"/>
    <s v="ST DHH MAIN THEATRE 4"/>
    <x v="1"/>
    <x v="0"/>
    <x v="1"/>
    <x v="0"/>
    <x v="5"/>
    <n v="0"/>
    <n v="1"/>
    <n v="4"/>
    <s v="St Dhh Main Theatre"/>
    <d v="2026-07-24T00:00:00"/>
    <d v="2026-07-24T08:00:00"/>
    <d v="2026-07-24T11:30:00"/>
    <s v="JULY-26-dummy-data.xlsx"/>
    <n v="4"/>
    <n v="0"/>
    <b v="0"/>
    <n v="210"/>
    <n v="193"/>
    <n v="119"/>
    <n v="0"/>
    <n v="0"/>
    <d v="2026-07-24T08:04:00"/>
    <d v="2026-07-24T11:17:00"/>
    <n v="4"/>
    <n v="0"/>
    <m/>
    <n v="1"/>
    <n v="0"/>
    <n v="210"/>
  </r>
  <r>
    <x v="0"/>
    <x v="1"/>
    <s v="ST DHH MAIN THEATRE 4"/>
    <x v="1"/>
    <x v="0"/>
    <x v="1"/>
    <x v="0"/>
    <x v="3"/>
    <n v="0"/>
    <n v="1"/>
    <n v="4"/>
    <s v="St Dhh Main Theatre"/>
    <d v="2026-07-25T00:00:00"/>
    <d v="2026-07-25T13:00:00"/>
    <d v="2026-07-25T17:00:00"/>
    <s v="JULY-26-dummy-data.xlsx"/>
    <n v="4"/>
    <n v="0"/>
    <b v="0"/>
    <n v="240"/>
    <n v="214"/>
    <n v="131"/>
    <n v="0"/>
    <n v="0"/>
    <d v="2026-07-25T13:07:00"/>
    <d v="2026-07-25T16:41:00"/>
    <n v="4"/>
    <n v="0"/>
    <m/>
    <n v="1"/>
    <n v="0"/>
    <n v="240"/>
  </r>
  <r>
    <x v="0"/>
    <x v="1"/>
    <s v="ST DHH MAIN THEATRE 4"/>
    <x v="1"/>
    <x v="0"/>
    <x v="1"/>
    <x v="0"/>
    <x v="2"/>
    <n v="0"/>
    <n v="1"/>
    <n v="4"/>
    <s v="St Dhh Main Theatre"/>
    <d v="2026-07-31T00:00:00"/>
    <d v="2026-07-31T09:00:00"/>
    <d v="2026-07-31T13:30:00"/>
    <s v="JULY-26-dummy-data.xlsx"/>
    <n v="4"/>
    <n v="0"/>
    <b v="0"/>
    <n v="270"/>
    <n v="247"/>
    <n v="143"/>
    <n v="0"/>
    <n v="0"/>
    <d v="2026-07-31T09:03:00"/>
    <d v="2026-07-31T13:10:00"/>
    <n v="4"/>
    <n v="0"/>
    <m/>
    <n v="1"/>
    <n v="0"/>
    <n v="270"/>
  </r>
  <r>
    <x v="0"/>
    <x v="1"/>
    <s v="ST DHH MAIN THEATRE 5"/>
    <x v="1"/>
    <x v="0"/>
    <x v="1"/>
    <x v="0"/>
    <x v="6"/>
    <n v="0"/>
    <n v="1"/>
    <n v="4"/>
    <s v="St Dhh Main Theatre"/>
    <d v="2026-07-01T00:00:00"/>
    <d v="2026-07-01T13:30:00"/>
    <d v="2026-07-01T17:00:00"/>
    <s v="JULY-26-dummy-data.xlsx"/>
    <n v="4"/>
    <n v="0"/>
    <b v="0"/>
    <n v="210"/>
    <n v="186"/>
    <n v="97"/>
    <n v="0"/>
    <n v="0"/>
    <d v="2026-07-01T13:36:00"/>
    <d v="2026-07-01T16:42:00"/>
    <n v="4"/>
    <n v="0"/>
    <m/>
    <n v="1"/>
    <n v="0"/>
    <n v="210"/>
  </r>
  <r>
    <x v="0"/>
    <x v="1"/>
    <s v="ST DHH MAIN THEATRE 5"/>
    <x v="1"/>
    <x v="0"/>
    <x v="1"/>
    <x v="0"/>
    <x v="3"/>
    <n v="0"/>
    <n v="1"/>
    <n v="4"/>
    <s v="St Dhh Main Theatre"/>
    <d v="2026-07-06T00:00:00"/>
    <d v="2026-07-06T08:00:00"/>
    <d v="2026-07-06T13:00:00"/>
    <s v="JULY-26-dummy-data.xlsx"/>
    <n v="4"/>
    <n v="0"/>
    <b v="0"/>
    <n v="300"/>
    <n v="278"/>
    <n v="192"/>
    <n v="0"/>
    <n v="0"/>
    <d v="2026-07-06T08:05:00"/>
    <d v="2026-07-06T12:43:00"/>
    <n v="4"/>
    <n v="0"/>
    <m/>
    <n v="1"/>
    <n v="0"/>
    <n v="300"/>
  </r>
  <r>
    <x v="0"/>
    <x v="1"/>
    <s v="ST DHH MAIN THEATRE 5"/>
    <x v="1"/>
    <x v="0"/>
    <x v="1"/>
    <x v="0"/>
    <x v="3"/>
    <n v="0"/>
    <n v="1"/>
    <n v="4"/>
    <s v="St Dhh Main Theatre"/>
    <d v="2026-07-09T00:00:00"/>
    <d v="2026-07-09T08:30:00"/>
    <d v="2026-07-09T13:00:00"/>
    <s v="JULY-26-dummy-data.xlsx"/>
    <n v="4"/>
    <n v="0"/>
    <b v="0"/>
    <n v="270"/>
    <n v="234"/>
    <n v="138"/>
    <n v="0"/>
    <n v="0"/>
    <d v="2026-07-09T08:33:00"/>
    <d v="2026-07-09T12:27:00"/>
    <n v="4"/>
    <n v="0"/>
    <m/>
    <n v="1"/>
    <n v="0"/>
    <n v="270"/>
  </r>
  <r>
    <x v="0"/>
    <x v="1"/>
    <s v="ST DHH MAIN THEATRE 5"/>
    <x v="1"/>
    <x v="0"/>
    <x v="1"/>
    <x v="0"/>
    <x v="5"/>
    <n v="0"/>
    <n v="1"/>
    <n v="4"/>
    <s v="St Dhh Main Theatre"/>
    <d v="2026-07-12T00:00:00"/>
    <d v="2026-07-12T08:00:00"/>
    <d v="2026-07-12T16:00:00"/>
    <s v="JULY-26-dummy-data.xlsx"/>
    <n v="4"/>
    <n v="0"/>
    <b v="0"/>
    <n v="480"/>
    <n v="436"/>
    <n v="313"/>
    <n v="0"/>
    <n v="0"/>
    <d v="2026-07-12T08:02:00"/>
    <d v="2026-07-12T15:18:00"/>
    <n v="4"/>
    <n v="0"/>
    <m/>
    <n v="1"/>
    <n v="0"/>
    <n v="480"/>
  </r>
  <r>
    <x v="0"/>
    <x v="1"/>
    <s v="ST DHH MAIN THEATRE 5"/>
    <x v="1"/>
    <x v="0"/>
    <x v="1"/>
    <x v="0"/>
    <x v="3"/>
    <n v="0"/>
    <n v="1"/>
    <n v="4"/>
    <s v="St Dhh Main Theatre"/>
    <d v="2026-07-13T00:00:00"/>
    <d v="2026-07-13T08:30:00"/>
    <d v="2026-07-13T13:00:00"/>
    <s v="JULY-26-dummy-data.xlsx"/>
    <n v="4"/>
    <n v="0"/>
    <b v="0"/>
    <n v="270"/>
    <n v="239"/>
    <n v="159"/>
    <n v="0"/>
    <n v="0"/>
    <d v="2026-07-13T08:35:00"/>
    <d v="2026-07-13T12:34:00"/>
    <n v="4"/>
    <n v="0"/>
    <m/>
    <n v="1"/>
    <n v="0"/>
    <n v="270"/>
  </r>
  <r>
    <x v="0"/>
    <x v="1"/>
    <s v="ST DHH MAIN THEATRE 5"/>
    <x v="1"/>
    <x v="0"/>
    <x v="1"/>
    <x v="0"/>
    <x v="4"/>
    <n v="0"/>
    <n v="1"/>
    <n v="4"/>
    <s v="St Dhh Main Theatre"/>
    <d v="2026-07-14T00:00:00"/>
    <d v="2026-07-14T09:00:00"/>
    <d v="2026-07-14T13:00:00"/>
    <s v="JULY-26-dummy-data.xlsx"/>
    <n v="4"/>
    <n v="0"/>
    <b v="0"/>
    <n v="240"/>
    <n v="211"/>
    <n v="157"/>
    <n v="0"/>
    <n v="0"/>
    <d v="2026-07-14T09:08:00"/>
    <d v="2026-07-14T12:39:00"/>
    <n v="4"/>
    <n v="0"/>
    <m/>
    <n v="1"/>
    <n v="0"/>
    <n v="240"/>
  </r>
  <r>
    <x v="0"/>
    <x v="1"/>
    <s v="ST DHH MAIN THEATRE 5"/>
    <x v="1"/>
    <x v="0"/>
    <x v="1"/>
    <x v="0"/>
    <x v="4"/>
    <n v="0"/>
    <n v="1"/>
    <n v="4"/>
    <s v="St Dhh Main Theatre"/>
    <d v="2026-07-15T00:00:00"/>
    <d v="2026-07-15T13:30:00"/>
    <d v="2026-07-15T17:00:00"/>
    <s v="JULY-26-dummy-data.xlsx"/>
    <n v="4"/>
    <n v="0"/>
    <b v="0"/>
    <n v="210"/>
    <n v="186"/>
    <n v="122"/>
    <n v="0"/>
    <n v="0"/>
    <d v="2026-07-15T13:38:00"/>
    <d v="2026-07-15T16:44:00"/>
    <n v="4"/>
    <n v="0"/>
    <m/>
    <n v="1"/>
    <n v="0"/>
    <n v="210"/>
  </r>
  <r>
    <x v="0"/>
    <x v="1"/>
    <s v="ST DHH MAIN THEATRE 5"/>
    <x v="1"/>
    <x v="0"/>
    <x v="1"/>
    <x v="0"/>
    <x v="0"/>
    <n v="0"/>
    <n v="1"/>
    <n v="4"/>
    <s v="St Dhh Main Theatre"/>
    <d v="2026-07-18T00:00:00"/>
    <d v="2026-07-18T13:30:00"/>
    <d v="2026-07-18T17:30:00"/>
    <s v="JULY-26-dummy-data.xlsx"/>
    <n v="4"/>
    <n v="0"/>
    <b v="0"/>
    <n v="240"/>
    <n v="208"/>
    <n v="132"/>
    <n v="0"/>
    <n v="0"/>
    <d v="2026-07-18T13:42:00"/>
    <d v="2026-07-18T17:10:00"/>
    <n v="4"/>
    <n v="0"/>
    <m/>
    <n v="1"/>
    <n v="0"/>
    <n v="240"/>
  </r>
  <r>
    <x v="0"/>
    <x v="1"/>
    <s v="ST DHH MAIN THEATRE 5"/>
    <x v="1"/>
    <x v="0"/>
    <x v="1"/>
    <x v="0"/>
    <x v="2"/>
    <n v="0"/>
    <n v="1"/>
    <n v="4"/>
    <s v="St Dhh Main Theatre"/>
    <d v="2026-07-19T00:00:00"/>
    <d v="2026-07-19T08:00:00"/>
    <d v="2026-07-19T16:00:00"/>
    <s v="JULY-26-dummy-data.xlsx"/>
    <n v="4"/>
    <n v="0"/>
    <b v="0"/>
    <n v="480"/>
    <n v="425"/>
    <n v="315"/>
    <n v="0"/>
    <n v="0"/>
    <d v="2026-07-19T08:07:00"/>
    <d v="2026-07-19T15:12:00"/>
    <n v="4"/>
    <n v="0"/>
    <m/>
    <n v="1"/>
    <n v="0"/>
    <n v="480"/>
  </r>
  <r>
    <x v="0"/>
    <x v="1"/>
    <s v="ST DHH MAIN THEATRE 5"/>
    <x v="1"/>
    <x v="0"/>
    <x v="1"/>
    <x v="0"/>
    <x v="2"/>
    <n v="0"/>
    <n v="1"/>
    <n v="4"/>
    <s v="St Dhh Main Theatre"/>
    <d v="2026-07-20T00:00:00"/>
    <d v="2026-07-20T09:00:00"/>
    <d v="2026-07-20T13:00:00"/>
    <s v="JULY-26-dummy-data.xlsx"/>
    <n v="4"/>
    <n v="0"/>
    <b v="0"/>
    <n v="240"/>
    <n v="214"/>
    <n v="112"/>
    <n v="0"/>
    <n v="0"/>
    <d v="2026-07-20T09:08:00"/>
    <d v="2026-07-20T12:42:00"/>
    <n v="4"/>
    <n v="0"/>
    <m/>
    <n v="1"/>
    <n v="0"/>
    <n v="240"/>
  </r>
  <r>
    <x v="0"/>
    <x v="1"/>
    <s v="ST DHH MAIN THEATRE 5"/>
    <x v="1"/>
    <x v="0"/>
    <x v="1"/>
    <x v="0"/>
    <x v="2"/>
    <n v="0"/>
    <n v="1"/>
    <n v="4"/>
    <s v="St Dhh Main Theatre"/>
    <d v="2026-07-31T00:00:00"/>
    <d v="2026-07-31T13:00:00"/>
    <d v="2026-07-31T17:00:00"/>
    <s v="JULY-26-dummy-data.xlsx"/>
    <n v="4"/>
    <n v="0"/>
    <b v="0"/>
    <n v="240"/>
    <n v="209"/>
    <n v="152"/>
    <n v="0"/>
    <n v="0"/>
    <d v="2026-07-31T13:08:00"/>
    <d v="2026-07-31T16:37:00"/>
    <n v="4"/>
    <n v="0"/>
    <m/>
    <n v="1"/>
    <n v="0"/>
    <n v="240"/>
  </r>
  <r>
    <x v="0"/>
    <x v="1"/>
    <s v="ST DHH MAIN THEATRE 6"/>
    <x v="1"/>
    <x v="0"/>
    <x v="1"/>
    <x v="0"/>
    <x v="4"/>
    <n v="0"/>
    <n v="1"/>
    <n v="4"/>
    <s v="St Dhh Main Theatre"/>
    <d v="2026-07-02T00:00:00"/>
    <d v="2026-07-02T08:00:00"/>
    <d v="2026-07-02T13:00:00"/>
    <s v="JULY-26-dummy-data.xlsx"/>
    <n v="4"/>
    <n v="0"/>
    <b v="0"/>
    <n v="300"/>
    <n v="270"/>
    <n v="188"/>
    <n v="0"/>
    <n v="0"/>
    <d v="2026-07-02T08:09:00"/>
    <d v="2026-07-02T12:39:00"/>
    <n v="4"/>
    <n v="0"/>
    <m/>
    <n v="1"/>
    <n v="0"/>
    <n v="300"/>
  </r>
  <r>
    <x v="0"/>
    <x v="1"/>
    <s v="ST DHH MAIN THEATRE 6"/>
    <x v="1"/>
    <x v="0"/>
    <x v="1"/>
    <x v="0"/>
    <x v="5"/>
    <n v="0"/>
    <n v="1"/>
    <n v="4"/>
    <s v="St Dhh Main Theatre"/>
    <d v="2026-07-05T00:00:00"/>
    <d v="2026-07-05T09:00:00"/>
    <d v="2026-07-05T17:00:00"/>
    <s v="JULY-26-dummy-data.xlsx"/>
    <n v="4"/>
    <n v="0"/>
    <b v="0"/>
    <n v="480"/>
    <n v="436"/>
    <n v="289"/>
    <n v="0"/>
    <n v="0"/>
    <d v="2026-07-05T09:07:00"/>
    <d v="2026-07-05T16:23:00"/>
    <n v="4"/>
    <n v="0"/>
    <m/>
    <n v="1"/>
    <n v="0"/>
    <n v="480"/>
  </r>
  <r>
    <x v="0"/>
    <x v="1"/>
    <s v="ST DHH MAIN THEATRE 6"/>
    <x v="1"/>
    <x v="0"/>
    <x v="1"/>
    <x v="0"/>
    <x v="0"/>
    <n v="0"/>
    <n v="1"/>
    <n v="4"/>
    <s v="St Dhh Main Theatre"/>
    <d v="2026-07-07T00:00:00"/>
    <d v="2026-07-07T08:30:00"/>
    <d v="2026-07-07T12:30:00"/>
    <s v="JULY-26-dummy-data.xlsx"/>
    <n v="4"/>
    <n v="0"/>
    <b v="0"/>
    <n v="240"/>
    <n v="202"/>
    <n v="110"/>
    <n v="0"/>
    <n v="0"/>
    <d v="2026-07-07T08:41:00"/>
    <d v="2026-07-07T12:03:00"/>
    <n v="4"/>
    <n v="0"/>
    <m/>
    <n v="1"/>
    <n v="0"/>
    <n v="240"/>
  </r>
  <r>
    <x v="0"/>
    <x v="1"/>
    <s v="ST DHH MAIN THEATRE 6"/>
    <x v="1"/>
    <x v="0"/>
    <x v="1"/>
    <x v="0"/>
    <x v="2"/>
    <n v="0"/>
    <n v="1"/>
    <n v="4"/>
    <s v="St Dhh Main Theatre"/>
    <d v="2026-07-08T00:00:00"/>
    <d v="2026-07-08T08:00:00"/>
    <d v="2026-07-08T16:00:00"/>
    <s v="JULY-26-dummy-data.xlsx"/>
    <n v="4"/>
    <n v="0"/>
    <b v="0"/>
    <n v="480"/>
    <n v="461"/>
    <n v="300"/>
    <n v="0"/>
    <n v="0"/>
    <d v="2026-07-08T08:05:00"/>
    <d v="2026-07-08T15:46:00"/>
    <n v="4"/>
    <n v="0"/>
    <m/>
    <n v="1"/>
    <n v="0"/>
    <n v="480"/>
  </r>
  <r>
    <x v="0"/>
    <x v="1"/>
    <s v="ST DHH MAIN THEATRE 6"/>
    <x v="1"/>
    <x v="0"/>
    <x v="1"/>
    <x v="0"/>
    <x v="0"/>
    <n v="0"/>
    <n v="1"/>
    <n v="4"/>
    <s v="St Dhh Main Theatre"/>
    <d v="2026-07-12T00:00:00"/>
    <d v="2026-07-12T13:00:00"/>
    <d v="2026-07-12T16:30:00"/>
    <s v="JULY-26-dummy-data.xlsx"/>
    <n v="4"/>
    <n v="0"/>
    <b v="0"/>
    <n v="210"/>
    <n v="178"/>
    <n v="92"/>
    <n v="0"/>
    <n v="0"/>
    <d v="2026-07-12T13:06:00"/>
    <d v="2026-07-12T16:04:00"/>
    <n v="4"/>
    <n v="0"/>
    <m/>
    <n v="1"/>
    <n v="0"/>
    <n v="210"/>
  </r>
  <r>
    <x v="0"/>
    <x v="1"/>
    <s v="ST DHH MAIN THEATRE 6"/>
    <x v="1"/>
    <x v="0"/>
    <x v="1"/>
    <x v="0"/>
    <x v="6"/>
    <n v="0"/>
    <n v="1"/>
    <n v="4"/>
    <s v="St Dhh Main Theatre"/>
    <d v="2026-07-14T00:00:00"/>
    <d v="2026-07-14T09:00:00"/>
    <d v="2026-07-14T12:30:00"/>
    <s v="JULY-26-dummy-data.xlsx"/>
    <n v="4"/>
    <n v="0"/>
    <b v="0"/>
    <n v="210"/>
    <n v="186"/>
    <n v="95"/>
    <n v="0"/>
    <n v="0"/>
    <d v="2026-07-14T09:04:00"/>
    <d v="2026-07-14T12:10:00"/>
    <n v="4"/>
    <n v="0"/>
    <m/>
    <n v="1"/>
    <n v="0"/>
    <n v="210"/>
  </r>
  <r>
    <x v="0"/>
    <x v="1"/>
    <s v="ST DHH MAIN THEATRE 6"/>
    <x v="1"/>
    <x v="0"/>
    <x v="1"/>
    <x v="0"/>
    <x v="0"/>
    <n v="0"/>
    <n v="1"/>
    <n v="4"/>
    <s v="St Dhh Main Theatre"/>
    <d v="2026-07-19T00:00:00"/>
    <d v="2026-07-19T07:30:00"/>
    <d v="2026-07-19T15:30:00"/>
    <s v="JULY-26-dummy-data.xlsx"/>
    <n v="4"/>
    <n v="0"/>
    <b v="0"/>
    <n v="480"/>
    <n v="445"/>
    <n v="313"/>
    <n v="0"/>
    <n v="0"/>
    <d v="2026-07-19T07:36:00"/>
    <d v="2026-07-19T15:01:00"/>
    <n v="4"/>
    <n v="0"/>
    <m/>
    <n v="1"/>
    <n v="0"/>
    <n v="480"/>
  </r>
  <r>
    <x v="0"/>
    <x v="1"/>
    <s v="ST DHH MAIN THEATRE 6"/>
    <x v="1"/>
    <x v="0"/>
    <x v="1"/>
    <x v="0"/>
    <x v="3"/>
    <n v="0"/>
    <n v="1"/>
    <n v="4"/>
    <s v="St Dhh Main Theatre"/>
    <d v="2026-07-20T00:00:00"/>
    <d v="2026-07-20T08:00:00"/>
    <d v="2026-07-20T12:00:00"/>
    <s v="JULY-26-dummy-data.xlsx"/>
    <n v="4"/>
    <n v="0"/>
    <b v="0"/>
    <n v="240"/>
    <n v="220"/>
    <n v="125"/>
    <n v="0"/>
    <n v="0"/>
    <d v="2026-07-20T08:06:00"/>
    <d v="2026-07-20T11:46:00"/>
    <n v="4"/>
    <n v="0"/>
    <m/>
    <n v="1"/>
    <n v="0"/>
    <n v="240"/>
  </r>
  <r>
    <x v="0"/>
    <x v="1"/>
    <s v="ST DHH MAIN THEATRE 6"/>
    <x v="1"/>
    <x v="0"/>
    <x v="1"/>
    <x v="0"/>
    <x v="5"/>
    <n v="0"/>
    <n v="1"/>
    <n v="4"/>
    <s v="St Dhh Main Theatre"/>
    <d v="2026-07-23T00:00:00"/>
    <d v="2026-07-23T13:30:00"/>
    <d v="2026-07-23T17:30:00"/>
    <s v="JULY-26-dummy-data.xlsx"/>
    <n v="4"/>
    <n v="0"/>
    <b v="0"/>
    <n v="240"/>
    <n v="206"/>
    <n v="113"/>
    <n v="0"/>
    <n v="0"/>
    <d v="2026-07-23T13:40:00"/>
    <d v="2026-07-23T17:06:00"/>
    <n v="4"/>
    <n v="0"/>
    <m/>
    <n v="1"/>
    <n v="0"/>
    <n v="240"/>
  </r>
  <r>
    <x v="0"/>
    <x v="1"/>
    <s v="ST DHH MAIN THEATRE 6"/>
    <x v="1"/>
    <x v="0"/>
    <x v="1"/>
    <x v="0"/>
    <x v="0"/>
    <n v="0"/>
    <n v="1"/>
    <n v="4"/>
    <s v="St Dhh Main Theatre"/>
    <d v="2026-07-24T00:00:00"/>
    <d v="2026-07-24T08:00:00"/>
    <d v="2026-07-24T17:00:00"/>
    <s v="JULY-26-dummy-data.xlsx"/>
    <n v="4"/>
    <n v="0"/>
    <b v="0"/>
    <n v="540"/>
    <n v="485"/>
    <n v="351"/>
    <n v="0"/>
    <n v="0"/>
    <d v="2026-07-24T08:09:00"/>
    <d v="2026-07-24T16:14:00"/>
    <n v="4"/>
    <n v="0"/>
    <m/>
    <n v="1"/>
    <n v="0"/>
    <n v="540"/>
  </r>
  <r>
    <x v="0"/>
    <x v="1"/>
    <s v="ST DHH MAIN THEATRE 6"/>
    <x v="1"/>
    <x v="0"/>
    <x v="1"/>
    <x v="0"/>
    <x v="5"/>
    <n v="0"/>
    <n v="1"/>
    <n v="4"/>
    <s v="St Dhh Main Theatre"/>
    <d v="2026-07-25T00:00:00"/>
    <d v="2026-07-25T09:00:00"/>
    <d v="2026-07-25T12:00:00"/>
    <s v="JULY-26-dummy-data.xlsx"/>
    <n v="4"/>
    <n v="0"/>
    <b v="0"/>
    <n v="180"/>
    <n v="153"/>
    <n v="83"/>
    <n v="0"/>
    <n v="0"/>
    <d v="2026-07-25T09:07:00"/>
    <d v="2026-07-25T11:40:00"/>
    <n v="4"/>
    <n v="0"/>
    <m/>
    <n v="1"/>
    <n v="0"/>
    <n v="180"/>
  </r>
  <r>
    <x v="0"/>
    <x v="1"/>
    <s v="ST DHH MAIN THEATRE 6"/>
    <x v="1"/>
    <x v="0"/>
    <x v="1"/>
    <x v="0"/>
    <x v="4"/>
    <n v="0"/>
    <n v="1"/>
    <n v="4"/>
    <s v="St Dhh Main Theatre"/>
    <d v="2026-07-26T00:00:00"/>
    <d v="2026-07-26T13:30:00"/>
    <d v="2026-07-26T17:00:00"/>
    <s v="JULY-26-dummy-data.xlsx"/>
    <n v="4"/>
    <n v="0"/>
    <b v="0"/>
    <n v="210"/>
    <n v="176"/>
    <n v="104"/>
    <n v="0"/>
    <n v="0"/>
    <d v="2026-07-26T13:38:00"/>
    <d v="2026-07-26T16:34:00"/>
    <n v="4"/>
    <n v="0"/>
    <m/>
    <n v="1"/>
    <n v="0"/>
    <n v="210"/>
  </r>
  <r>
    <x v="0"/>
    <x v="1"/>
    <s v="ST DHH MAIN THEATRE 6"/>
    <x v="1"/>
    <x v="0"/>
    <x v="1"/>
    <x v="0"/>
    <x v="6"/>
    <n v="0"/>
    <n v="1"/>
    <n v="4"/>
    <s v="St Dhh Main Theatre"/>
    <d v="2026-07-28T00:00:00"/>
    <d v="2026-07-28T07:30:00"/>
    <d v="2026-07-28T16:30:00"/>
    <s v="JULY-26-dummy-data.xlsx"/>
    <n v="4"/>
    <n v="0"/>
    <b v="0"/>
    <n v="540"/>
    <n v="518"/>
    <n v="379"/>
    <n v="0"/>
    <n v="0"/>
    <d v="2026-07-28T07:41:00"/>
    <d v="2026-07-28T16:19:00"/>
    <n v="4"/>
    <n v="0"/>
    <m/>
    <n v="1"/>
    <n v="0"/>
    <n v="540"/>
  </r>
  <r>
    <x v="0"/>
    <x v="1"/>
    <s v="ST DHH MATERNITY THEATRE 1"/>
    <x v="1"/>
    <x v="0"/>
    <x v="2"/>
    <x v="0"/>
    <x v="7"/>
    <n v="0"/>
    <n v="1"/>
    <n v="4"/>
    <s v="St Dhh Maternity Theatre"/>
    <d v="2026-07-01T00:00:00"/>
    <d v="2026-07-01T09:00:00"/>
    <d v="2026-07-01T17:00:00"/>
    <s v="JULY-26-dummy-data.xlsx"/>
    <n v="4"/>
    <n v="0"/>
    <b v="0"/>
    <n v="480"/>
    <n v="436"/>
    <n v="340"/>
    <n v="0"/>
    <n v="0"/>
    <d v="2026-07-01T09:06:00"/>
    <d v="2026-07-01T16:22:00"/>
    <n v="4"/>
    <n v="0"/>
    <m/>
    <n v="1"/>
    <n v="0"/>
    <n v="480"/>
  </r>
  <r>
    <x v="0"/>
    <x v="1"/>
    <s v="ST DHH MATERNITY THEATRE 1"/>
    <x v="1"/>
    <x v="0"/>
    <x v="2"/>
    <x v="0"/>
    <x v="7"/>
    <n v="0"/>
    <n v="1"/>
    <n v="4"/>
    <s v="St Dhh Maternity Theatre"/>
    <d v="2026-07-02T00:00:00"/>
    <d v="2026-07-02T08:00:00"/>
    <d v="2026-07-02T16:00:00"/>
    <s v="JULY-26-dummy-data.xlsx"/>
    <n v="4"/>
    <n v="0"/>
    <b v="0"/>
    <n v="480"/>
    <n v="445"/>
    <n v="346"/>
    <n v="0"/>
    <n v="0"/>
    <d v="2026-07-02T08:08:00"/>
    <d v="2026-07-02T15:33:00"/>
    <n v="4"/>
    <n v="0"/>
    <m/>
    <n v="1"/>
    <n v="0"/>
    <n v="480"/>
  </r>
  <r>
    <x v="0"/>
    <x v="1"/>
    <s v="ST DHH MATERNITY THEATRE 1"/>
    <x v="1"/>
    <x v="0"/>
    <x v="2"/>
    <x v="0"/>
    <x v="7"/>
    <n v="0"/>
    <n v="1"/>
    <n v="4"/>
    <s v="St Dhh Maternity Theatre"/>
    <d v="2026-07-03T00:00:00"/>
    <d v="2026-07-03T08:00:00"/>
    <d v="2026-07-03T16:00:00"/>
    <s v="JULY-26-dummy-data.xlsx"/>
    <n v="4"/>
    <n v="0"/>
    <b v="0"/>
    <n v="480"/>
    <n v="431"/>
    <n v="298"/>
    <n v="0"/>
    <n v="0"/>
    <d v="2026-07-03T08:05:00"/>
    <d v="2026-07-03T15:16:00"/>
    <n v="4"/>
    <n v="0"/>
    <m/>
    <n v="1"/>
    <n v="0"/>
    <n v="480"/>
  </r>
  <r>
    <x v="0"/>
    <x v="1"/>
    <s v="ST DHH MATERNITY THEATRE 1"/>
    <x v="1"/>
    <x v="0"/>
    <x v="2"/>
    <x v="0"/>
    <x v="7"/>
    <n v="0"/>
    <n v="1"/>
    <n v="4"/>
    <s v="St Dhh Maternity Theatre"/>
    <d v="2026-07-04T00:00:00"/>
    <d v="2026-07-04T13:00:00"/>
    <d v="2026-07-04T17:30:00"/>
    <s v="JULY-26-dummy-data.xlsx"/>
    <n v="4"/>
    <n v="0"/>
    <b v="0"/>
    <n v="270"/>
    <n v="242"/>
    <n v="153"/>
    <n v="0"/>
    <n v="0"/>
    <d v="2026-07-04T13:07:00"/>
    <d v="2026-07-04T17:09:00"/>
    <n v="4"/>
    <n v="0"/>
    <m/>
    <n v="1"/>
    <n v="0"/>
    <n v="270"/>
  </r>
  <r>
    <x v="0"/>
    <x v="1"/>
    <s v="ST DHH MATERNITY THEATRE 1"/>
    <x v="1"/>
    <x v="0"/>
    <x v="2"/>
    <x v="0"/>
    <x v="7"/>
    <n v="0"/>
    <n v="1"/>
    <n v="4"/>
    <s v="St Dhh Maternity Theatre"/>
    <d v="2026-07-05T00:00:00"/>
    <d v="2026-07-05T08:30:00"/>
    <d v="2026-07-05T17:30:00"/>
    <s v="JULY-26-dummy-data.xlsx"/>
    <n v="4"/>
    <n v="0"/>
    <b v="0"/>
    <n v="540"/>
    <n v="492"/>
    <n v="361"/>
    <n v="0"/>
    <n v="0"/>
    <d v="2026-07-05T08:41:00"/>
    <d v="2026-07-05T16:53:00"/>
    <n v="4"/>
    <n v="0"/>
    <m/>
    <n v="1"/>
    <n v="0"/>
    <n v="540"/>
  </r>
  <r>
    <x v="0"/>
    <x v="1"/>
    <s v="ST DHH MATERNITY THEATRE 1"/>
    <x v="1"/>
    <x v="0"/>
    <x v="2"/>
    <x v="0"/>
    <x v="7"/>
    <n v="0"/>
    <n v="1"/>
    <n v="4"/>
    <s v="St Dhh Maternity Theatre"/>
    <d v="2026-07-10T00:00:00"/>
    <d v="2026-07-10T13:00:00"/>
    <d v="2026-07-10T17:30:00"/>
    <s v="JULY-26-dummy-data.xlsx"/>
    <n v="4"/>
    <n v="0"/>
    <b v="0"/>
    <n v="270"/>
    <n v="232"/>
    <n v="149"/>
    <n v="0"/>
    <n v="0"/>
    <d v="2026-07-10T13:06:00"/>
    <d v="2026-07-10T16:58:00"/>
    <n v="4"/>
    <n v="0"/>
    <m/>
    <n v="1"/>
    <n v="0"/>
    <n v="270"/>
  </r>
  <r>
    <x v="0"/>
    <x v="1"/>
    <s v="ST DHH MATERNITY THEATRE 1"/>
    <x v="1"/>
    <x v="0"/>
    <x v="2"/>
    <x v="0"/>
    <x v="7"/>
    <n v="0"/>
    <n v="1"/>
    <n v="4"/>
    <s v="St Dhh Maternity Theatre"/>
    <d v="2026-07-12T00:00:00"/>
    <d v="2026-07-12T08:00:00"/>
    <d v="2026-07-12T17:00:00"/>
    <s v="JULY-26-dummy-data.xlsx"/>
    <n v="4"/>
    <n v="0"/>
    <b v="0"/>
    <n v="540"/>
    <n v="511"/>
    <n v="402"/>
    <n v="0"/>
    <n v="0"/>
    <d v="2026-07-12T08:12:00"/>
    <d v="2026-07-12T16:43:00"/>
    <n v="4"/>
    <n v="0"/>
    <m/>
    <n v="1"/>
    <n v="0"/>
    <n v="540"/>
  </r>
  <r>
    <x v="0"/>
    <x v="1"/>
    <s v="ST DHH MATERNITY THEATRE 1"/>
    <x v="1"/>
    <x v="0"/>
    <x v="2"/>
    <x v="0"/>
    <x v="7"/>
    <n v="0"/>
    <n v="1"/>
    <n v="4"/>
    <s v="St Dhh Maternity Theatre"/>
    <d v="2026-07-13T00:00:00"/>
    <d v="2026-07-13T08:30:00"/>
    <d v="2026-07-13T11:30:00"/>
    <s v="JULY-26-dummy-data.xlsx"/>
    <n v="4"/>
    <n v="0"/>
    <b v="0"/>
    <n v="180"/>
    <n v="151"/>
    <n v="76"/>
    <n v="0"/>
    <n v="0"/>
    <d v="2026-07-13T08:33:00"/>
    <d v="2026-07-13T11:04:00"/>
    <n v="4"/>
    <n v="0"/>
    <m/>
    <n v="1"/>
    <n v="0"/>
    <n v="180"/>
  </r>
  <r>
    <x v="0"/>
    <x v="1"/>
    <s v="ST DHH MATERNITY THEATRE 1"/>
    <x v="1"/>
    <x v="0"/>
    <x v="2"/>
    <x v="0"/>
    <x v="7"/>
    <n v="0"/>
    <n v="1"/>
    <n v="4"/>
    <s v="St Dhh Maternity Theatre"/>
    <d v="2026-07-17T00:00:00"/>
    <d v="2026-07-17T08:00:00"/>
    <d v="2026-07-17T14:00:00"/>
    <s v="JULY-26-dummy-data.xlsx"/>
    <n v="4"/>
    <n v="0"/>
    <b v="0"/>
    <n v="360"/>
    <n v="340"/>
    <n v="232"/>
    <n v="0"/>
    <n v="0"/>
    <d v="2026-07-17T08:04:00"/>
    <d v="2026-07-17T13:44:00"/>
    <n v="4"/>
    <n v="0"/>
    <m/>
    <n v="1"/>
    <n v="0"/>
    <n v="360"/>
  </r>
  <r>
    <x v="0"/>
    <x v="1"/>
    <s v="ST DHH MATERNITY THEATRE 1"/>
    <x v="1"/>
    <x v="0"/>
    <x v="2"/>
    <x v="0"/>
    <x v="7"/>
    <n v="0"/>
    <n v="1"/>
    <n v="4"/>
    <s v="St Dhh Maternity Theatre"/>
    <d v="2026-07-18T00:00:00"/>
    <d v="2026-07-18T08:00:00"/>
    <d v="2026-07-18T17:00:00"/>
    <s v="JULY-26-dummy-data.xlsx"/>
    <n v="4"/>
    <n v="0"/>
    <b v="0"/>
    <n v="540"/>
    <n v="485"/>
    <n v="357"/>
    <n v="0"/>
    <n v="0"/>
    <d v="2026-07-18T08:12:00"/>
    <d v="2026-07-18T16:17:00"/>
    <n v="4"/>
    <n v="0"/>
    <m/>
    <n v="1"/>
    <n v="0"/>
    <n v="540"/>
  </r>
  <r>
    <x v="0"/>
    <x v="1"/>
    <s v="ST DHH MATERNITY THEATRE 1"/>
    <x v="1"/>
    <x v="0"/>
    <x v="2"/>
    <x v="0"/>
    <x v="7"/>
    <n v="0"/>
    <n v="1"/>
    <n v="4"/>
    <s v="St Dhh Maternity Theatre"/>
    <d v="2026-07-21T00:00:00"/>
    <d v="2026-07-21T08:00:00"/>
    <d v="2026-07-21T17:00:00"/>
    <s v="JULY-26-dummy-data.xlsx"/>
    <n v="4"/>
    <n v="0"/>
    <b v="0"/>
    <n v="540"/>
    <n v="491"/>
    <n v="410"/>
    <n v="0"/>
    <n v="0"/>
    <d v="2026-07-21T08:12:00"/>
    <d v="2026-07-21T16:23:00"/>
    <n v="4"/>
    <n v="0"/>
    <m/>
    <n v="1"/>
    <n v="0"/>
    <n v="540"/>
  </r>
  <r>
    <x v="0"/>
    <x v="1"/>
    <s v="ST DHH MATERNITY THEATRE 1"/>
    <x v="1"/>
    <x v="0"/>
    <x v="2"/>
    <x v="0"/>
    <x v="7"/>
    <n v="0"/>
    <n v="1"/>
    <n v="4"/>
    <s v="St Dhh Maternity Theatre"/>
    <d v="2026-07-22T00:00:00"/>
    <d v="2026-07-22T13:00:00"/>
    <d v="2026-07-22T16:30:00"/>
    <s v="JULY-26-dummy-data.xlsx"/>
    <n v="4"/>
    <n v="0"/>
    <b v="0"/>
    <n v="210"/>
    <n v="182"/>
    <n v="119"/>
    <n v="0"/>
    <n v="0"/>
    <d v="2026-07-22T13:12:00"/>
    <d v="2026-07-22T16:14:00"/>
    <n v="4"/>
    <n v="0"/>
    <m/>
    <n v="1"/>
    <n v="0"/>
    <n v="210"/>
  </r>
  <r>
    <x v="0"/>
    <x v="1"/>
    <s v="ST DHH MATERNITY THEATRE 1"/>
    <x v="1"/>
    <x v="0"/>
    <x v="2"/>
    <x v="0"/>
    <x v="7"/>
    <n v="0"/>
    <n v="1"/>
    <n v="4"/>
    <s v="St Dhh Maternity Theatre"/>
    <d v="2026-07-24T00:00:00"/>
    <d v="2026-07-24T08:00:00"/>
    <d v="2026-07-24T17:00:00"/>
    <s v="JULY-26-dummy-data.xlsx"/>
    <n v="4"/>
    <n v="0"/>
    <b v="0"/>
    <n v="540"/>
    <n v="505"/>
    <n v="363"/>
    <n v="0"/>
    <n v="0"/>
    <d v="2026-07-24T08:10:00"/>
    <d v="2026-07-24T16:35:00"/>
    <n v="4"/>
    <n v="0"/>
    <m/>
    <n v="1"/>
    <n v="0"/>
    <n v="540"/>
  </r>
  <r>
    <x v="0"/>
    <x v="1"/>
    <s v="ST DHH MATERNITY THEATRE 1"/>
    <x v="1"/>
    <x v="0"/>
    <x v="2"/>
    <x v="0"/>
    <x v="7"/>
    <n v="0"/>
    <n v="1"/>
    <n v="4"/>
    <s v="St Dhh Maternity Theatre"/>
    <d v="2026-07-26T00:00:00"/>
    <d v="2026-07-26T07:30:00"/>
    <d v="2026-07-26T16:30:00"/>
    <s v="JULY-26-dummy-data.xlsx"/>
    <n v="4"/>
    <n v="0"/>
    <b v="0"/>
    <n v="540"/>
    <n v="503"/>
    <n v="353"/>
    <n v="0"/>
    <n v="0"/>
    <d v="2026-07-26T07:37:00"/>
    <d v="2026-07-26T16:00:00"/>
    <n v="4"/>
    <n v="0"/>
    <m/>
    <n v="1"/>
    <n v="0"/>
    <n v="540"/>
  </r>
  <r>
    <x v="0"/>
    <x v="1"/>
    <s v="ST DHH MATERNITY THEATRE 1"/>
    <x v="1"/>
    <x v="0"/>
    <x v="2"/>
    <x v="0"/>
    <x v="7"/>
    <n v="0"/>
    <n v="1"/>
    <n v="4"/>
    <s v="St Dhh Maternity Theatre"/>
    <d v="2026-07-27T00:00:00"/>
    <d v="2026-07-27T08:30:00"/>
    <d v="2026-07-27T15:30:00"/>
    <s v="JULY-26-dummy-data.xlsx"/>
    <n v="4"/>
    <n v="0"/>
    <b v="0"/>
    <n v="420"/>
    <n v="379"/>
    <n v="265"/>
    <n v="0"/>
    <n v="0"/>
    <d v="2026-07-27T08:37:00"/>
    <d v="2026-07-27T14:56:00"/>
    <n v="4"/>
    <n v="0"/>
    <m/>
    <n v="1"/>
    <n v="0"/>
    <n v="420"/>
  </r>
  <r>
    <x v="0"/>
    <x v="1"/>
    <s v="ST DHH MATERNITY THEATRE 1"/>
    <x v="1"/>
    <x v="0"/>
    <x v="2"/>
    <x v="0"/>
    <x v="7"/>
    <n v="0"/>
    <n v="1"/>
    <n v="4"/>
    <s v="St Dhh Maternity Theatre"/>
    <d v="2026-07-28T00:00:00"/>
    <d v="2026-07-28T08:00:00"/>
    <d v="2026-07-28T12:00:00"/>
    <s v="JULY-26-dummy-data.xlsx"/>
    <n v="4"/>
    <n v="0"/>
    <b v="0"/>
    <n v="240"/>
    <n v="221"/>
    <n v="149"/>
    <n v="0"/>
    <n v="0"/>
    <d v="2026-07-28T08:02:00"/>
    <d v="2026-07-28T11:43:00"/>
    <n v="4"/>
    <n v="0"/>
    <m/>
    <n v="1"/>
    <n v="0"/>
    <n v="240"/>
  </r>
  <r>
    <x v="0"/>
    <x v="1"/>
    <s v="ST DHH PAEDS THEATRE"/>
    <x v="1"/>
    <x v="0"/>
    <x v="3"/>
    <x v="0"/>
    <x v="10"/>
    <n v="0"/>
    <n v="1"/>
    <n v="4"/>
    <s v="St Dhh Main Theatre"/>
    <d v="2026-07-01T00:00:00"/>
    <d v="2026-07-01T09:00:00"/>
    <d v="2026-07-01T17:00:00"/>
    <s v="JULY-26-dummy-data.xlsx"/>
    <n v="4"/>
    <n v="0"/>
    <b v="0"/>
    <n v="480"/>
    <n v="428"/>
    <n v="300"/>
    <n v="0"/>
    <n v="0"/>
    <d v="2026-07-01T09:04:00"/>
    <d v="2026-07-01T16:12:00"/>
    <n v="4"/>
    <n v="0"/>
    <m/>
    <n v="1"/>
    <n v="0"/>
    <n v="480"/>
  </r>
  <r>
    <x v="0"/>
    <x v="1"/>
    <s v="ST DHH PAEDS THEATRE"/>
    <x v="1"/>
    <x v="0"/>
    <x v="3"/>
    <x v="0"/>
    <x v="10"/>
    <n v="0"/>
    <n v="1"/>
    <n v="4"/>
    <s v="St Dhh Main Theatre"/>
    <d v="2026-07-04T00:00:00"/>
    <d v="2026-07-04T09:00:00"/>
    <d v="2026-07-04T12:00:00"/>
    <s v="JULY-26-dummy-data.xlsx"/>
    <n v="4"/>
    <n v="0"/>
    <b v="0"/>
    <n v="180"/>
    <n v="159"/>
    <n v="94"/>
    <n v="0"/>
    <n v="0"/>
    <d v="2026-07-04T09:11:00"/>
    <d v="2026-07-04T11:50:00"/>
    <n v="4"/>
    <n v="0"/>
    <m/>
    <n v="1"/>
    <n v="0"/>
    <n v="180"/>
  </r>
  <r>
    <x v="0"/>
    <x v="1"/>
    <s v="ST DHH PAEDS THEATRE"/>
    <x v="1"/>
    <x v="0"/>
    <x v="3"/>
    <x v="0"/>
    <x v="10"/>
    <n v="0"/>
    <n v="1"/>
    <n v="4"/>
    <s v="St Dhh Main Theatre"/>
    <d v="2026-07-05T00:00:00"/>
    <d v="2026-07-05T08:30:00"/>
    <d v="2026-07-05T12:30:00"/>
    <s v="JULY-26-dummy-data.xlsx"/>
    <n v="4"/>
    <n v="0"/>
    <b v="0"/>
    <n v="240"/>
    <n v="216"/>
    <n v="126"/>
    <n v="0"/>
    <n v="0"/>
    <d v="2026-07-05T08:33:00"/>
    <d v="2026-07-05T12:09:00"/>
    <n v="4"/>
    <n v="0"/>
    <m/>
    <n v="1"/>
    <n v="0"/>
    <n v="240"/>
  </r>
  <r>
    <x v="0"/>
    <x v="1"/>
    <s v="ST DHH PAEDS THEATRE"/>
    <x v="1"/>
    <x v="0"/>
    <x v="3"/>
    <x v="0"/>
    <x v="10"/>
    <n v="0"/>
    <n v="1"/>
    <n v="4"/>
    <s v="St Dhh Main Theatre"/>
    <d v="2026-07-06T00:00:00"/>
    <d v="2026-07-06T08:00:00"/>
    <d v="2026-07-06T14:00:00"/>
    <s v="JULY-26-dummy-data.xlsx"/>
    <n v="4"/>
    <n v="0"/>
    <b v="0"/>
    <n v="360"/>
    <n v="326"/>
    <n v="208"/>
    <n v="0"/>
    <n v="0"/>
    <d v="2026-07-06T08:08:00"/>
    <d v="2026-07-06T13:34:00"/>
    <n v="4"/>
    <n v="0"/>
    <m/>
    <n v="1"/>
    <n v="0"/>
    <n v="360"/>
  </r>
  <r>
    <x v="0"/>
    <x v="1"/>
    <s v="ST DHH PAEDS THEATRE"/>
    <x v="1"/>
    <x v="0"/>
    <x v="3"/>
    <x v="0"/>
    <x v="10"/>
    <n v="0"/>
    <n v="1"/>
    <n v="4"/>
    <s v="St Dhh Main Theatre"/>
    <d v="2026-07-07T00:00:00"/>
    <d v="2026-07-07T07:30:00"/>
    <d v="2026-07-07T14:30:00"/>
    <s v="JULY-26-dummy-data.xlsx"/>
    <n v="4"/>
    <n v="0"/>
    <b v="0"/>
    <n v="420"/>
    <n v="393"/>
    <n v="286"/>
    <n v="0"/>
    <n v="0"/>
    <d v="2026-07-07T07:33:00"/>
    <d v="2026-07-07T14:06:00"/>
    <n v="4"/>
    <n v="0"/>
    <m/>
    <n v="1"/>
    <n v="0"/>
    <n v="420"/>
  </r>
  <r>
    <x v="0"/>
    <x v="1"/>
    <s v="ST DHH PAEDS THEATRE"/>
    <x v="1"/>
    <x v="0"/>
    <x v="3"/>
    <x v="0"/>
    <x v="10"/>
    <n v="0"/>
    <n v="1"/>
    <n v="4"/>
    <s v="St Dhh Main Theatre"/>
    <d v="2026-07-08T00:00:00"/>
    <d v="2026-07-08T08:30:00"/>
    <d v="2026-07-08T16:30:00"/>
    <s v="JULY-26-dummy-data.xlsx"/>
    <n v="4"/>
    <n v="0"/>
    <b v="0"/>
    <n v="480"/>
    <n v="453"/>
    <n v="338"/>
    <n v="0"/>
    <n v="0"/>
    <d v="2026-07-08T08:36:00"/>
    <d v="2026-07-08T16:09:00"/>
    <n v="4"/>
    <n v="0"/>
    <m/>
    <n v="1"/>
    <n v="0"/>
    <n v="480"/>
  </r>
  <r>
    <x v="0"/>
    <x v="1"/>
    <s v="ST DHH PAEDS THEATRE"/>
    <x v="1"/>
    <x v="0"/>
    <x v="3"/>
    <x v="0"/>
    <x v="10"/>
    <n v="0"/>
    <n v="1"/>
    <n v="4"/>
    <s v="St Dhh Main Theatre"/>
    <d v="2026-07-09T00:00:00"/>
    <d v="2026-07-09T07:30:00"/>
    <d v="2026-07-09T14:30:00"/>
    <s v="JULY-26-dummy-data.xlsx"/>
    <n v="4"/>
    <n v="0"/>
    <b v="0"/>
    <n v="420"/>
    <n v="390"/>
    <n v="282"/>
    <n v="0"/>
    <n v="0"/>
    <d v="2026-07-09T07:35:00"/>
    <d v="2026-07-09T14:05:00"/>
    <n v="4"/>
    <n v="0"/>
    <m/>
    <n v="1"/>
    <n v="0"/>
    <n v="420"/>
  </r>
  <r>
    <x v="0"/>
    <x v="1"/>
    <s v="ST DHH PAEDS THEATRE"/>
    <x v="1"/>
    <x v="0"/>
    <x v="3"/>
    <x v="0"/>
    <x v="10"/>
    <n v="0"/>
    <n v="1"/>
    <n v="4"/>
    <s v="St Dhh Main Theatre"/>
    <d v="2026-07-10T00:00:00"/>
    <d v="2026-07-10T13:00:00"/>
    <d v="2026-07-10T18:00:00"/>
    <s v="JULY-26-dummy-data.xlsx"/>
    <n v="4"/>
    <n v="0"/>
    <b v="0"/>
    <n v="300"/>
    <n v="269"/>
    <n v="182"/>
    <n v="0"/>
    <n v="0"/>
    <d v="2026-07-10T13:04:00"/>
    <d v="2026-07-10T17:33:00"/>
    <n v="4"/>
    <n v="0"/>
    <m/>
    <n v="1"/>
    <n v="0"/>
    <n v="300"/>
  </r>
  <r>
    <x v="0"/>
    <x v="1"/>
    <s v="ST DHH PAEDS THEATRE"/>
    <x v="1"/>
    <x v="0"/>
    <x v="3"/>
    <x v="0"/>
    <x v="10"/>
    <n v="0"/>
    <n v="1"/>
    <n v="4"/>
    <s v="St Dhh Main Theatre"/>
    <d v="2026-07-12T00:00:00"/>
    <d v="2026-07-12T08:00:00"/>
    <d v="2026-07-12T12:00:00"/>
    <s v="JULY-26-dummy-data.xlsx"/>
    <n v="4"/>
    <n v="0"/>
    <b v="0"/>
    <n v="240"/>
    <n v="210"/>
    <n v="136"/>
    <n v="0"/>
    <n v="0"/>
    <d v="2026-07-12T08:10:00"/>
    <d v="2026-07-12T11:40:00"/>
    <n v="4"/>
    <n v="0"/>
    <m/>
    <n v="1"/>
    <n v="0"/>
    <n v="240"/>
  </r>
  <r>
    <x v="0"/>
    <x v="1"/>
    <s v="ST DHH PAEDS THEATRE"/>
    <x v="1"/>
    <x v="0"/>
    <x v="3"/>
    <x v="0"/>
    <x v="10"/>
    <n v="0"/>
    <n v="1"/>
    <n v="4"/>
    <s v="St Dhh Main Theatre"/>
    <d v="2026-07-13T00:00:00"/>
    <d v="2026-07-13T08:30:00"/>
    <d v="2026-07-13T16:30:00"/>
    <s v="JULY-26-dummy-data.xlsx"/>
    <n v="4"/>
    <n v="0"/>
    <b v="0"/>
    <n v="480"/>
    <n v="454"/>
    <n v="364"/>
    <n v="0"/>
    <n v="0"/>
    <d v="2026-07-13T08:35:00"/>
    <d v="2026-07-13T16:09:00"/>
    <n v="4"/>
    <n v="0"/>
    <m/>
    <n v="1"/>
    <n v="0"/>
    <n v="480"/>
  </r>
  <r>
    <x v="0"/>
    <x v="1"/>
    <s v="ST DHH PAEDS THEATRE"/>
    <x v="1"/>
    <x v="0"/>
    <x v="3"/>
    <x v="0"/>
    <x v="10"/>
    <n v="0"/>
    <n v="1"/>
    <n v="4"/>
    <s v="St Dhh Main Theatre"/>
    <d v="2026-07-14T00:00:00"/>
    <d v="2026-07-14T08:30:00"/>
    <d v="2026-07-14T12:00:00"/>
    <s v="JULY-26-dummy-data.xlsx"/>
    <n v="4"/>
    <n v="0"/>
    <b v="0"/>
    <n v="210"/>
    <n v="185"/>
    <n v="111"/>
    <n v="0"/>
    <n v="0"/>
    <d v="2026-07-14T08:35:00"/>
    <d v="2026-07-14T11:40:00"/>
    <n v="4"/>
    <n v="0"/>
    <m/>
    <n v="1"/>
    <n v="0"/>
    <n v="210"/>
  </r>
  <r>
    <x v="0"/>
    <x v="1"/>
    <s v="ST DHH PAEDS THEATRE"/>
    <x v="1"/>
    <x v="0"/>
    <x v="3"/>
    <x v="0"/>
    <x v="10"/>
    <n v="0"/>
    <n v="1"/>
    <n v="4"/>
    <s v="St Dhh Main Theatre"/>
    <d v="2026-07-15T00:00:00"/>
    <d v="2026-07-15T13:00:00"/>
    <d v="2026-07-15T17:00:00"/>
    <s v="JULY-26-dummy-data.xlsx"/>
    <n v="4"/>
    <n v="0"/>
    <b v="0"/>
    <n v="240"/>
    <n v="217"/>
    <n v="130"/>
    <n v="0"/>
    <n v="0"/>
    <d v="2026-07-15T13:04:00"/>
    <d v="2026-07-15T16:41:00"/>
    <n v="4"/>
    <n v="0"/>
    <m/>
    <n v="1"/>
    <n v="0"/>
    <n v="240"/>
  </r>
  <r>
    <x v="0"/>
    <x v="1"/>
    <s v="ST DHH PAEDS THEATRE"/>
    <x v="1"/>
    <x v="0"/>
    <x v="3"/>
    <x v="0"/>
    <x v="10"/>
    <n v="0"/>
    <n v="1"/>
    <n v="4"/>
    <s v="St Dhh Main Theatre"/>
    <d v="2026-07-19T00:00:00"/>
    <d v="2026-07-19T13:30:00"/>
    <d v="2026-07-19T18:00:00"/>
    <s v="JULY-26-dummy-data.xlsx"/>
    <n v="4"/>
    <n v="0"/>
    <b v="0"/>
    <n v="270"/>
    <n v="239"/>
    <n v="170"/>
    <n v="0"/>
    <n v="0"/>
    <d v="2026-07-19T13:39:00"/>
    <d v="2026-07-19T17:38:00"/>
    <n v="4"/>
    <n v="0"/>
    <m/>
    <n v="1"/>
    <n v="0"/>
    <n v="270"/>
  </r>
  <r>
    <x v="0"/>
    <x v="1"/>
    <s v="ST DHH PAEDS THEATRE"/>
    <x v="1"/>
    <x v="0"/>
    <x v="3"/>
    <x v="0"/>
    <x v="10"/>
    <n v="0"/>
    <n v="1"/>
    <n v="4"/>
    <s v="St Dhh Main Theatre"/>
    <d v="2026-07-20T00:00:00"/>
    <d v="2026-07-20T08:30:00"/>
    <d v="2026-07-20T17:30:00"/>
    <s v="JULY-26-dummy-data.xlsx"/>
    <n v="4"/>
    <n v="0"/>
    <b v="0"/>
    <n v="540"/>
    <n v="496"/>
    <n v="378"/>
    <n v="0"/>
    <n v="0"/>
    <d v="2026-07-20T08:39:00"/>
    <d v="2026-07-20T16:55:00"/>
    <n v="4"/>
    <n v="0"/>
    <m/>
    <n v="1"/>
    <n v="0"/>
    <n v="540"/>
  </r>
  <r>
    <x v="0"/>
    <x v="1"/>
    <s v="ST DHH PAEDS THEATRE"/>
    <x v="1"/>
    <x v="0"/>
    <x v="3"/>
    <x v="0"/>
    <x v="10"/>
    <n v="0"/>
    <n v="1"/>
    <n v="4"/>
    <s v="St Dhh Main Theatre"/>
    <d v="2026-07-21T00:00:00"/>
    <d v="2026-07-21T08:30:00"/>
    <d v="2026-07-21T12:30:00"/>
    <s v="JULY-26-dummy-data.xlsx"/>
    <n v="4"/>
    <n v="0"/>
    <b v="0"/>
    <n v="240"/>
    <n v="213"/>
    <n v="113"/>
    <n v="0"/>
    <n v="0"/>
    <d v="2026-07-21T08:34:00"/>
    <d v="2026-07-21T12:07:00"/>
    <n v="4"/>
    <n v="0"/>
    <m/>
    <n v="1"/>
    <n v="0"/>
    <n v="240"/>
  </r>
  <r>
    <x v="0"/>
    <x v="1"/>
    <s v="ST DHH PAEDS THEATRE"/>
    <x v="1"/>
    <x v="0"/>
    <x v="3"/>
    <x v="0"/>
    <x v="10"/>
    <n v="0"/>
    <n v="1"/>
    <n v="4"/>
    <s v="St Dhh Main Theatre"/>
    <d v="2026-07-27T00:00:00"/>
    <d v="2026-07-27T08:00:00"/>
    <d v="2026-07-27T12:30:00"/>
    <s v="JULY-26-dummy-data.xlsx"/>
    <n v="4"/>
    <n v="0"/>
    <b v="0"/>
    <n v="270"/>
    <n v="242"/>
    <n v="168"/>
    <n v="0"/>
    <n v="0"/>
    <d v="2026-07-27T08:10:00"/>
    <d v="2026-07-27T12:12:00"/>
    <n v="4"/>
    <n v="0"/>
    <m/>
    <n v="1"/>
    <n v="0"/>
    <n v="270"/>
  </r>
  <r>
    <x v="0"/>
    <x v="1"/>
    <s v="ST DHH PAEDS THEATRE"/>
    <x v="1"/>
    <x v="0"/>
    <x v="3"/>
    <x v="0"/>
    <x v="10"/>
    <n v="0"/>
    <n v="1"/>
    <n v="4"/>
    <s v="St Dhh Main Theatre"/>
    <d v="2026-07-30T00:00:00"/>
    <d v="2026-07-30T08:30:00"/>
    <d v="2026-07-30T17:30:00"/>
    <s v="JULY-26-dummy-data.xlsx"/>
    <n v="4"/>
    <n v="0"/>
    <b v="0"/>
    <n v="540"/>
    <n v="517"/>
    <n v="387"/>
    <n v="0"/>
    <n v="0"/>
    <d v="2026-07-30T08:34:00"/>
    <d v="2026-07-30T17:11:00"/>
    <n v="4"/>
    <n v="0"/>
    <m/>
    <n v="1"/>
    <n v="0"/>
    <n v="540"/>
  </r>
  <r>
    <x v="0"/>
    <x v="1"/>
    <s v="ST DHH PAEDS THEATRE"/>
    <x v="1"/>
    <x v="0"/>
    <x v="3"/>
    <x v="0"/>
    <x v="10"/>
    <n v="0"/>
    <n v="1"/>
    <n v="4"/>
    <s v="St Dhh Main Theatre"/>
    <d v="2026-07-31T00:00:00"/>
    <d v="2026-07-31T08:00:00"/>
    <d v="2026-07-31T17:00:00"/>
    <s v="JULY-26-dummy-data.xlsx"/>
    <n v="4"/>
    <n v="0"/>
    <b v="0"/>
    <n v="540"/>
    <n v="503"/>
    <n v="369"/>
    <n v="0"/>
    <n v="0"/>
    <d v="2026-07-31T08:12:00"/>
    <d v="2026-07-31T16:35:00"/>
    <n v="4"/>
    <n v="0"/>
    <m/>
    <n v="1"/>
    <n v="0"/>
    <n v="540"/>
  </r>
  <r>
    <x v="0"/>
    <x v="1"/>
    <s v="ST DHH MAIN THEATRE 1"/>
    <x v="2"/>
    <x v="0"/>
    <x v="1"/>
    <x v="0"/>
    <x v="0"/>
    <n v="0"/>
    <n v="1"/>
    <n v="4"/>
    <s v="St Dhh Main Theatre"/>
    <d v="2026-08-08T00:00:00"/>
    <d v="2026-08-08T13:00:00"/>
    <d v="2026-08-08T16:30:00"/>
    <s v="AUGUST-26-dummy-data.xlsx"/>
    <n v="4"/>
    <n v="0"/>
    <b v="0"/>
    <n v="210"/>
    <n v="179"/>
    <n v="97"/>
    <n v="0"/>
    <n v="0"/>
    <d v="2026-08-08T13:09:00"/>
    <d v="2026-08-08T16:08:00"/>
    <n v="4"/>
    <n v="0"/>
    <m/>
    <n v="1"/>
    <n v="0"/>
    <n v="210"/>
  </r>
  <r>
    <x v="0"/>
    <x v="1"/>
    <s v="ST DHH MAIN THEATRE 1"/>
    <x v="2"/>
    <x v="0"/>
    <x v="1"/>
    <x v="0"/>
    <x v="6"/>
    <n v="0"/>
    <n v="1"/>
    <n v="4"/>
    <s v="St Dhh Main Theatre"/>
    <d v="2026-08-15T00:00:00"/>
    <d v="2026-08-15T09:00:00"/>
    <d v="2026-08-15T12:30:00"/>
    <s v="AUGUST-26-dummy-data.xlsx"/>
    <n v="4"/>
    <n v="0"/>
    <b v="0"/>
    <n v="210"/>
    <n v="183"/>
    <n v="115"/>
    <n v="0"/>
    <n v="0"/>
    <d v="2026-08-15T09:11:00"/>
    <d v="2026-08-15T12:14:00"/>
    <n v="4"/>
    <n v="0"/>
    <m/>
    <n v="1"/>
    <n v="0"/>
    <n v="210"/>
  </r>
  <r>
    <x v="0"/>
    <x v="1"/>
    <s v="ST DHH MAIN THEATRE 1"/>
    <x v="2"/>
    <x v="0"/>
    <x v="1"/>
    <x v="0"/>
    <x v="2"/>
    <n v="0"/>
    <n v="1"/>
    <n v="4"/>
    <s v="St Dhh Main Theatre"/>
    <d v="2026-08-17T00:00:00"/>
    <d v="2026-08-17T08:30:00"/>
    <d v="2026-08-17T14:30:00"/>
    <s v="AUGUST-26-dummy-data.xlsx"/>
    <n v="4"/>
    <n v="0"/>
    <b v="0"/>
    <n v="360"/>
    <n v="328"/>
    <n v="250"/>
    <n v="0"/>
    <n v="0"/>
    <d v="2026-08-17T08:41:00"/>
    <d v="2026-08-17T14:09:00"/>
    <n v="4"/>
    <n v="0"/>
    <m/>
    <n v="1"/>
    <n v="0"/>
    <n v="360"/>
  </r>
  <r>
    <x v="0"/>
    <x v="1"/>
    <s v="ST DHH MAIN THEATRE 1"/>
    <x v="2"/>
    <x v="0"/>
    <x v="1"/>
    <x v="0"/>
    <x v="0"/>
    <n v="0"/>
    <n v="1"/>
    <n v="4"/>
    <s v="St Dhh Main Theatre"/>
    <d v="2026-08-21T00:00:00"/>
    <d v="2026-08-21T08:30:00"/>
    <d v="2026-08-21T16:30:00"/>
    <s v="AUGUST-26-dummy-data.xlsx"/>
    <n v="4"/>
    <n v="0"/>
    <b v="0"/>
    <n v="480"/>
    <n v="437"/>
    <n v="297"/>
    <n v="0"/>
    <n v="0"/>
    <d v="2026-08-21T08:39:00"/>
    <d v="2026-08-21T15:56:00"/>
    <n v="4"/>
    <n v="0"/>
    <m/>
    <n v="1"/>
    <n v="0"/>
    <n v="480"/>
  </r>
  <r>
    <x v="0"/>
    <x v="1"/>
    <s v="ST DHH MAIN THEATRE 1"/>
    <x v="2"/>
    <x v="0"/>
    <x v="1"/>
    <x v="0"/>
    <x v="0"/>
    <n v="0"/>
    <n v="1"/>
    <n v="4"/>
    <s v="St Dhh Main Theatre"/>
    <d v="2026-08-22T00:00:00"/>
    <d v="2026-08-22T08:30:00"/>
    <d v="2026-08-22T16:30:00"/>
    <s v="AUGUST-26-dummy-data.xlsx"/>
    <n v="4"/>
    <n v="0"/>
    <b v="0"/>
    <n v="480"/>
    <n v="436"/>
    <n v="302"/>
    <n v="0"/>
    <n v="0"/>
    <d v="2026-08-22T08:33:00"/>
    <d v="2026-08-22T15:49:00"/>
    <n v="4"/>
    <n v="0"/>
    <m/>
    <n v="1"/>
    <n v="0"/>
    <n v="480"/>
  </r>
  <r>
    <x v="0"/>
    <x v="1"/>
    <s v="ST DHH MAIN THEATRE 1"/>
    <x v="2"/>
    <x v="0"/>
    <x v="1"/>
    <x v="0"/>
    <x v="3"/>
    <n v="0"/>
    <n v="1"/>
    <n v="4"/>
    <s v="St Dhh Main Theatre"/>
    <d v="2026-08-24T00:00:00"/>
    <d v="2026-08-24T09:00:00"/>
    <d v="2026-08-24T18:00:00"/>
    <s v="AUGUST-26-dummy-data.xlsx"/>
    <n v="4"/>
    <n v="0"/>
    <b v="0"/>
    <n v="540"/>
    <n v="493"/>
    <n v="353"/>
    <n v="0"/>
    <n v="0"/>
    <d v="2026-08-24T09:06:00"/>
    <d v="2026-08-24T17:19:00"/>
    <n v="4"/>
    <n v="0"/>
    <m/>
    <n v="1"/>
    <n v="0"/>
    <n v="540"/>
  </r>
  <r>
    <x v="0"/>
    <x v="1"/>
    <s v="ST DHH MAIN THEATRE 1"/>
    <x v="2"/>
    <x v="0"/>
    <x v="1"/>
    <x v="0"/>
    <x v="6"/>
    <n v="0"/>
    <n v="1"/>
    <n v="4"/>
    <s v="St Dhh Main Theatre"/>
    <d v="2026-08-28T00:00:00"/>
    <d v="2026-08-28T07:30:00"/>
    <d v="2026-08-28T16:30:00"/>
    <s v="AUGUST-26-dummy-data.xlsx"/>
    <n v="4"/>
    <n v="0"/>
    <b v="0"/>
    <n v="540"/>
    <n v="505"/>
    <n v="341"/>
    <n v="0"/>
    <n v="0"/>
    <d v="2026-08-28T07:35:00"/>
    <d v="2026-08-28T16:00:00"/>
    <n v="4"/>
    <n v="0"/>
    <m/>
    <n v="1"/>
    <n v="0"/>
    <n v="540"/>
  </r>
  <r>
    <x v="0"/>
    <x v="1"/>
    <s v="ST DHH MAIN THEATRE 1"/>
    <x v="2"/>
    <x v="0"/>
    <x v="1"/>
    <x v="0"/>
    <x v="0"/>
    <n v="0"/>
    <n v="1"/>
    <n v="4"/>
    <s v="St Dhh Main Theatre"/>
    <d v="2026-08-30T00:00:00"/>
    <d v="2026-08-30T08:30:00"/>
    <d v="2026-08-30T12:00:00"/>
    <s v="AUGUST-26-dummy-data.xlsx"/>
    <n v="4"/>
    <n v="0"/>
    <b v="0"/>
    <n v="210"/>
    <n v="190"/>
    <n v="112"/>
    <n v="0"/>
    <n v="0"/>
    <d v="2026-08-30T08:34:00"/>
    <d v="2026-08-30T11:44:00"/>
    <n v="4"/>
    <n v="0"/>
    <m/>
    <n v="1"/>
    <n v="0"/>
    <n v="210"/>
  </r>
  <r>
    <x v="0"/>
    <x v="1"/>
    <s v="ST DHH MAIN THEATRE 2"/>
    <x v="2"/>
    <x v="0"/>
    <x v="1"/>
    <x v="0"/>
    <x v="3"/>
    <n v="0"/>
    <n v="1"/>
    <n v="4"/>
    <s v="St Dhh Main Theatre"/>
    <d v="2026-08-02T00:00:00"/>
    <d v="2026-08-02T08:30:00"/>
    <d v="2026-08-02T11:30:00"/>
    <s v="AUGUST-26-dummy-data.xlsx"/>
    <n v="4"/>
    <n v="0"/>
    <b v="0"/>
    <n v="180"/>
    <n v="158"/>
    <n v="86"/>
    <n v="0"/>
    <n v="0"/>
    <d v="2026-08-02T08:39:00"/>
    <d v="2026-08-02T11:17:00"/>
    <n v="4"/>
    <n v="0"/>
    <m/>
    <n v="1"/>
    <n v="0"/>
    <n v="180"/>
  </r>
  <r>
    <x v="0"/>
    <x v="1"/>
    <s v="ST DHH MAIN THEATRE 2"/>
    <x v="2"/>
    <x v="0"/>
    <x v="1"/>
    <x v="0"/>
    <x v="6"/>
    <n v="0"/>
    <n v="1"/>
    <n v="4"/>
    <s v="St Dhh Main Theatre"/>
    <d v="2026-08-03T00:00:00"/>
    <d v="2026-08-03T09:00:00"/>
    <d v="2026-08-03T17:00:00"/>
    <s v="AUGUST-26-dummy-data.xlsx"/>
    <n v="4"/>
    <n v="0"/>
    <b v="0"/>
    <n v="480"/>
    <n v="431"/>
    <n v="354"/>
    <n v="0"/>
    <n v="0"/>
    <d v="2026-08-03T09:12:00"/>
    <d v="2026-08-03T16:23:00"/>
    <n v="4"/>
    <n v="0"/>
    <m/>
    <n v="1"/>
    <n v="0"/>
    <n v="480"/>
  </r>
  <r>
    <x v="0"/>
    <x v="1"/>
    <s v="ST DHH MAIN THEATRE 2"/>
    <x v="2"/>
    <x v="0"/>
    <x v="1"/>
    <x v="0"/>
    <x v="2"/>
    <n v="0"/>
    <n v="1"/>
    <n v="4"/>
    <s v="St Dhh Main Theatre"/>
    <d v="2026-08-05T00:00:00"/>
    <d v="2026-08-05T13:00:00"/>
    <d v="2026-08-05T17:00:00"/>
    <s v="AUGUST-26-dummy-data.xlsx"/>
    <n v="4"/>
    <n v="0"/>
    <b v="0"/>
    <n v="240"/>
    <n v="219"/>
    <n v="148"/>
    <n v="0"/>
    <n v="0"/>
    <d v="2026-08-05T13:04:00"/>
    <d v="2026-08-05T16:43:00"/>
    <n v="4"/>
    <n v="0"/>
    <m/>
    <n v="1"/>
    <n v="0"/>
    <n v="240"/>
  </r>
  <r>
    <x v="0"/>
    <x v="1"/>
    <s v="ST DHH MAIN THEATRE 2"/>
    <x v="2"/>
    <x v="0"/>
    <x v="1"/>
    <x v="0"/>
    <x v="6"/>
    <n v="0"/>
    <n v="1"/>
    <n v="4"/>
    <s v="St Dhh Main Theatre"/>
    <d v="2026-08-06T00:00:00"/>
    <d v="2026-08-06T13:00:00"/>
    <d v="2026-08-06T17:30:00"/>
    <s v="AUGUST-26-dummy-data.xlsx"/>
    <n v="4"/>
    <n v="0"/>
    <b v="0"/>
    <n v="270"/>
    <n v="251"/>
    <n v="164"/>
    <n v="0"/>
    <n v="0"/>
    <d v="2026-08-06T13:11:00"/>
    <d v="2026-08-06T17:22:00"/>
    <n v="4"/>
    <n v="0"/>
    <m/>
    <n v="1"/>
    <n v="0"/>
    <n v="270"/>
  </r>
  <r>
    <x v="0"/>
    <x v="1"/>
    <s v="ST DHH MAIN THEATRE 2"/>
    <x v="2"/>
    <x v="0"/>
    <x v="1"/>
    <x v="0"/>
    <x v="2"/>
    <n v="0"/>
    <n v="1"/>
    <n v="4"/>
    <s v="St Dhh Main Theatre"/>
    <d v="2026-08-07T00:00:00"/>
    <d v="2026-08-07T13:30:00"/>
    <d v="2026-08-07T17:30:00"/>
    <s v="AUGUST-26-dummy-data.xlsx"/>
    <n v="4"/>
    <n v="0"/>
    <b v="0"/>
    <n v="240"/>
    <n v="214"/>
    <n v="135"/>
    <n v="0"/>
    <n v="0"/>
    <d v="2026-08-07T13:39:00"/>
    <d v="2026-08-07T17:13:00"/>
    <n v="4"/>
    <n v="0"/>
    <m/>
    <n v="1"/>
    <n v="0"/>
    <n v="240"/>
  </r>
  <r>
    <x v="0"/>
    <x v="1"/>
    <s v="ST DHH MAIN THEATRE 2"/>
    <x v="2"/>
    <x v="0"/>
    <x v="1"/>
    <x v="0"/>
    <x v="6"/>
    <n v="0"/>
    <n v="1"/>
    <n v="4"/>
    <s v="St Dhh Main Theatre"/>
    <d v="2026-08-10T00:00:00"/>
    <d v="2026-08-10T09:00:00"/>
    <d v="2026-08-10T12:30:00"/>
    <s v="AUGUST-26-dummy-data.xlsx"/>
    <n v="4"/>
    <n v="0"/>
    <b v="0"/>
    <n v="210"/>
    <n v="188"/>
    <n v="114"/>
    <n v="0"/>
    <n v="0"/>
    <d v="2026-08-10T09:12:00"/>
    <d v="2026-08-10T12:20:00"/>
    <n v="4"/>
    <n v="0"/>
    <m/>
    <n v="1"/>
    <n v="0"/>
    <n v="210"/>
  </r>
  <r>
    <x v="0"/>
    <x v="1"/>
    <s v="ST DHH MAIN THEATRE 2"/>
    <x v="2"/>
    <x v="0"/>
    <x v="1"/>
    <x v="0"/>
    <x v="5"/>
    <n v="0"/>
    <n v="1"/>
    <n v="4"/>
    <s v="St Dhh Main Theatre"/>
    <d v="2026-08-12T00:00:00"/>
    <d v="2026-08-12T08:30:00"/>
    <d v="2026-08-12T17:30:00"/>
    <s v="AUGUST-26-dummy-data.xlsx"/>
    <n v="4"/>
    <n v="0"/>
    <b v="0"/>
    <n v="540"/>
    <n v="492"/>
    <n v="395"/>
    <n v="0"/>
    <n v="0"/>
    <d v="2026-08-12T08:38:00"/>
    <d v="2026-08-12T16:50:00"/>
    <n v="4"/>
    <n v="0"/>
    <m/>
    <n v="1"/>
    <n v="0"/>
    <n v="540"/>
  </r>
  <r>
    <x v="0"/>
    <x v="1"/>
    <s v="ST DHH MAIN THEATRE 2"/>
    <x v="2"/>
    <x v="0"/>
    <x v="1"/>
    <x v="0"/>
    <x v="6"/>
    <n v="0"/>
    <n v="1"/>
    <n v="4"/>
    <s v="St Dhh Main Theatre"/>
    <d v="2026-08-18T00:00:00"/>
    <d v="2026-08-18T08:00:00"/>
    <d v="2026-08-18T11:00:00"/>
    <s v="AUGUST-26-dummy-data.xlsx"/>
    <n v="4"/>
    <n v="0"/>
    <b v="0"/>
    <n v="180"/>
    <n v="145"/>
    <n v="75"/>
    <n v="0"/>
    <n v="0"/>
    <d v="2026-08-18T08:12:00"/>
    <d v="2026-08-18T10:37:00"/>
    <n v="4"/>
    <n v="0"/>
    <m/>
    <n v="1"/>
    <n v="0"/>
    <n v="180"/>
  </r>
  <r>
    <x v="0"/>
    <x v="1"/>
    <s v="ST DHH MAIN THEATRE 2"/>
    <x v="2"/>
    <x v="0"/>
    <x v="1"/>
    <x v="0"/>
    <x v="4"/>
    <n v="0"/>
    <n v="1"/>
    <n v="4"/>
    <s v="St Dhh Main Theatre"/>
    <d v="2026-08-21T00:00:00"/>
    <d v="2026-08-21T13:30:00"/>
    <d v="2026-08-21T17:00:00"/>
    <s v="AUGUST-26-dummy-data.xlsx"/>
    <n v="4"/>
    <n v="0"/>
    <b v="0"/>
    <n v="210"/>
    <n v="201"/>
    <n v="114"/>
    <n v="0"/>
    <n v="0"/>
    <d v="2026-08-21T13:32:00"/>
    <d v="2026-08-21T16:53:00"/>
    <n v="4"/>
    <n v="0"/>
    <m/>
    <n v="1"/>
    <n v="0"/>
    <n v="210"/>
  </r>
  <r>
    <x v="0"/>
    <x v="1"/>
    <s v="ST DHH MAIN THEATRE 2"/>
    <x v="2"/>
    <x v="0"/>
    <x v="1"/>
    <x v="0"/>
    <x v="0"/>
    <n v="0"/>
    <n v="1"/>
    <n v="4"/>
    <s v="St Dhh Main Theatre"/>
    <d v="2026-08-22T00:00:00"/>
    <d v="2026-08-22T13:30:00"/>
    <d v="2026-08-22T17:00:00"/>
    <s v="AUGUST-26-dummy-data.xlsx"/>
    <n v="4"/>
    <n v="0"/>
    <b v="0"/>
    <n v="210"/>
    <n v="186"/>
    <n v="109"/>
    <n v="0"/>
    <n v="0"/>
    <d v="2026-08-22T13:34:00"/>
    <d v="2026-08-22T16:40:00"/>
    <n v="4"/>
    <n v="0"/>
    <m/>
    <n v="1"/>
    <n v="0"/>
    <n v="210"/>
  </r>
  <r>
    <x v="0"/>
    <x v="1"/>
    <s v="ST DHH MAIN THEATRE 2"/>
    <x v="2"/>
    <x v="0"/>
    <x v="1"/>
    <x v="0"/>
    <x v="6"/>
    <n v="0"/>
    <n v="1"/>
    <n v="4"/>
    <s v="St Dhh Main Theatre"/>
    <d v="2026-08-23T00:00:00"/>
    <d v="2026-08-23T08:30:00"/>
    <d v="2026-08-23T13:00:00"/>
    <s v="AUGUST-26-dummy-data.xlsx"/>
    <n v="4"/>
    <n v="0"/>
    <b v="0"/>
    <n v="270"/>
    <n v="233"/>
    <n v="159"/>
    <n v="0"/>
    <n v="0"/>
    <d v="2026-08-23T08:40:00"/>
    <d v="2026-08-23T12:33:00"/>
    <n v="4"/>
    <n v="0"/>
    <m/>
    <n v="1"/>
    <n v="0"/>
    <n v="270"/>
  </r>
  <r>
    <x v="0"/>
    <x v="1"/>
    <s v="ST DHH MAIN THEATRE 2"/>
    <x v="2"/>
    <x v="0"/>
    <x v="1"/>
    <x v="0"/>
    <x v="2"/>
    <n v="0"/>
    <n v="1"/>
    <n v="4"/>
    <s v="St Dhh Main Theatre"/>
    <d v="2026-08-24T00:00:00"/>
    <d v="2026-08-24T13:00:00"/>
    <d v="2026-08-24T16:30:00"/>
    <s v="AUGUST-26-dummy-data.xlsx"/>
    <n v="4"/>
    <n v="0"/>
    <b v="0"/>
    <n v="210"/>
    <n v="182"/>
    <n v="116"/>
    <n v="0"/>
    <n v="0"/>
    <d v="2026-08-24T13:11:00"/>
    <d v="2026-08-24T16:13:00"/>
    <n v="4"/>
    <n v="0"/>
    <m/>
    <n v="1"/>
    <n v="0"/>
    <n v="210"/>
  </r>
  <r>
    <x v="0"/>
    <x v="1"/>
    <s v="ST DHH MAIN THEATRE 2"/>
    <x v="2"/>
    <x v="0"/>
    <x v="1"/>
    <x v="0"/>
    <x v="2"/>
    <n v="0"/>
    <n v="1"/>
    <n v="4"/>
    <s v="St Dhh Main Theatre"/>
    <d v="2026-08-26T00:00:00"/>
    <d v="2026-08-26T08:00:00"/>
    <d v="2026-08-26T17:00:00"/>
    <s v="AUGUST-26-dummy-data.xlsx"/>
    <n v="4"/>
    <n v="0"/>
    <b v="0"/>
    <n v="540"/>
    <n v="485"/>
    <n v="361"/>
    <n v="0"/>
    <n v="0"/>
    <d v="2026-08-26T08:10:00"/>
    <d v="2026-08-26T16:15:00"/>
    <n v="4"/>
    <n v="0"/>
    <m/>
    <n v="1"/>
    <n v="0"/>
    <n v="540"/>
  </r>
  <r>
    <x v="0"/>
    <x v="1"/>
    <s v="ST DHH MAIN THEATRE 2"/>
    <x v="2"/>
    <x v="0"/>
    <x v="1"/>
    <x v="0"/>
    <x v="6"/>
    <n v="0"/>
    <n v="1"/>
    <n v="4"/>
    <s v="St Dhh Main Theatre"/>
    <d v="2026-08-27T00:00:00"/>
    <d v="2026-08-27T08:30:00"/>
    <d v="2026-08-27T12:30:00"/>
    <s v="AUGUST-26-dummy-data.xlsx"/>
    <n v="4"/>
    <n v="0"/>
    <b v="0"/>
    <n v="240"/>
    <n v="224"/>
    <n v="149"/>
    <n v="0"/>
    <n v="0"/>
    <d v="2026-08-27T08:35:00"/>
    <d v="2026-08-27T12:19:00"/>
    <n v="4"/>
    <n v="0"/>
    <m/>
    <n v="1"/>
    <n v="0"/>
    <n v="240"/>
  </r>
  <r>
    <x v="0"/>
    <x v="1"/>
    <s v="ST DHH MAIN THEATRE 2"/>
    <x v="2"/>
    <x v="0"/>
    <x v="1"/>
    <x v="0"/>
    <x v="6"/>
    <n v="0"/>
    <n v="1"/>
    <n v="4"/>
    <s v="St Dhh Main Theatre"/>
    <d v="2026-08-29T00:00:00"/>
    <d v="2026-08-29T08:00:00"/>
    <d v="2026-08-29T12:30:00"/>
    <s v="AUGUST-26-dummy-data.xlsx"/>
    <n v="4"/>
    <n v="0"/>
    <b v="0"/>
    <n v="270"/>
    <n v="234"/>
    <n v="154"/>
    <n v="0"/>
    <n v="0"/>
    <d v="2026-08-29T08:06:00"/>
    <d v="2026-08-29T12:00:00"/>
    <n v="4"/>
    <n v="0"/>
    <m/>
    <n v="1"/>
    <n v="0"/>
    <n v="270"/>
  </r>
  <r>
    <x v="0"/>
    <x v="1"/>
    <s v="ST DHH MAIN THEATRE 2"/>
    <x v="2"/>
    <x v="0"/>
    <x v="1"/>
    <x v="0"/>
    <x v="5"/>
    <n v="0"/>
    <n v="1"/>
    <n v="4"/>
    <s v="St Dhh Main Theatre"/>
    <d v="2026-08-30T00:00:00"/>
    <d v="2026-08-30T09:00:00"/>
    <d v="2026-08-30T12:30:00"/>
    <s v="AUGUST-26-dummy-data.xlsx"/>
    <n v="4"/>
    <n v="0"/>
    <b v="0"/>
    <n v="210"/>
    <n v="183"/>
    <n v="113"/>
    <n v="0"/>
    <n v="0"/>
    <d v="2026-08-30T09:10:00"/>
    <d v="2026-08-30T12:13:00"/>
    <n v="4"/>
    <n v="0"/>
    <m/>
    <n v="1"/>
    <n v="0"/>
    <n v="210"/>
  </r>
  <r>
    <x v="0"/>
    <x v="1"/>
    <s v="ST DHH MAIN THEATRE 3"/>
    <x v="2"/>
    <x v="0"/>
    <x v="1"/>
    <x v="0"/>
    <x v="0"/>
    <n v="0"/>
    <n v="1"/>
    <n v="4"/>
    <s v="St Dhh Main Theatre"/>
    <d v="2026-08-01T00:00:00"/>
    <d v="2026-08-01T13:30:00"/>
    <d v="2026-08-01T17:30:00"/>
    <s v="AUGUST-26-dummy-data.xlsx"/>
    <n v="4"/>
    <n v="0"/>
    <b v="0"/>
    <n v="240"/>
    <n v="216"/>
    <n v="121"/>
    <n v="0"/>
    <n v="0"/>
    <d v="2026-08-01T13:38:00"/>
    <d v="2026-08-01T17:14:00"/>
    <n v="4"/>
    <n v="0"/>
    <m/>
    <n v="1"/>
    <n v="0"/>
    <n v="240"/>
  </r>
  <r>
    <x v="0"/>
    <x v="1"/>
    <s v="ST DHH MAIN THEATRE 3"/>
    <x v="2"/>
    <x v="0"/>
    <x v="1"/>
    <x v="0"/>
    <x v="5"/>
    <n v="0"/>
    <n v="1"/>
    <n v="4"/>
    <s v="St Dhh Main Theatre"/>
    <d v="2026-08-02T00:00:00"/>
    <d v="2026-08-02T09:00:00"/>
    <d v="2026-08-02T15:00:00"/>
    <s v="AUGUST-26-dummy-data.xlsx"/>
    <n v="4"/>
    <n v="0"/>
    <b v="0"/>
    <n v="360"/>
    <n v="313"/>
    <n v="227"/>
    <n v="0"/>
    <n v="0"/>
    <d v="2026-08-02T09:10:00"/>
    <d v="2026-08-02T14:23:00"/>
    <n v="4"/>
    <n v="0"/>
    <m/>
    <n v="1"/>
    <n v="0"/>
    <n v="360"/>
  </r>
  <r>
    <x v="0"/>
    <x v="1"/>
    <s v="ST DHH MAIN THEATRE 3"/>
    <x v="2"/>
    <x v="0"/>
    <x v="1"/>
    <x v="0"/>
    <x v="3"/>
    <n v="0"/>
    <n v="1"/>
    <n v="4"/>
    <s v="St Dhh Main Theatre"/>
    <d v="2026-08-03T00:00:00"/>
    <d v="2026-08-03T08:00:00"/>
    <d v="2026-08-03T16:00:00"/>
    <s v="AUGUST-26-dummy-data.xlsx"/>
    <n v="4"/>
    <n v="0"/>
    <b v="0"/>
    <n v="480"/>
    <n v="445"/>
    <n v="306"/>
    <n v="0"/>
    <n v="0"/>
    <d v="2026-08-03T08:07:00"/>
    <d v="2026-08-03T15:32:00"/>
    <n v="4"/>
    <n v="0"/>
    <m/>
    <n v="1"/>
    <n v="0"/>
    <n v="480"/>
  </r>
  <r>
    <x v="0"/>
    <x v="1"/>
    <s v="ST DHH MAIN THEATRE 3"/>
    <x v="2"/>
    <x v="0"/>
    <x v="1"/>
    <x v="0"/>
    <x v="0"/>
    <n v="0"/>
    <n v="1"/>
    <n v="4"/>
    <s v="St Dhh Main Theatre"/>
    <d v="2026-08-05T00:00:00"/>
    <d v="2026-08-05T13:30:00"/>
    <d v="2026-08-05T17:30:00"/>
    <s v="AUGUST-26-dummy-data.xlsx"/>
    <n v="4"/>
    <n v="0"/>
    <b v="0"/>
    <n v="240"/>
    <n v="216"/>
    <n v="154"/>
    <n v="0"/>
    <n v="0"/>
    <d v="2026-08-05T13:42:00"/>
    <d v="2026-08-05T17:18:00"/>
    <n v="4"/>
    <n v="0"/>
    <m/>
    <n v="1"/>
    <n v="0"/>
    <n v="240"/>
  </r>
  <r>
    <x v="0"/>
    <x v="1"/>
    <s v="ST DHH MAIN THEATRE 3"/>
    <x v="2"/>
    <x v="0"/>
    <x v="1"/>
    <x v="0"/>
    <x v="3"/>
    <n v="0"/>
    <n v="1"/>
    <n v="4"/>
    <s v="St Dhh Main Theatre"/>
    <d v="2026-08-08T00:00:00"/>
    <d v="2026-08-08T13:30:00"/>
    <d v="2026-08-08T17:00:00"/>
    <s v="AUGUST-26-dummy-data.xlsx"/>
    <n v="4"/>
    <n v="0"/>
    <b v="0"/>
    <n v="210"/>
    <n v="187"/>
    <n v="125"/>
    <n v="0"/>
    <n v="0"/>
    <d v="2026-08-08T13:38:00"/>
    <d v="2026-08-08T16:45:00"/>
    <n v="4"/>
    <n v="0"/>
    <m/>
    <n v="1"/>
    <n v="0"/>
    <n v="210"/>
  </r>
  <r>
    <x v="0"/>
    <x v="1"/>
    <s v="ST DHH MAIN THEATRE 3"/>
    <x v="2"/>
    <x v="0"/>
    <x v="1"/>
    <x v="0"/>
    <x v="4"/>
    <n v="0"/>
    <n v="1"/>
    <n v="4"/>
    <s v="St Dhh Main Theatre"/>
    <d v="2026-08-10T00:00:00"/>
    <d v="2026-08-10T08:30:00"/>
    <d v="2026-08-10T11:30:00"/>
    <s v="AUGUST-26-dummy-data.xlsx"/>
    <n v="4"/>
    <n v="0"/>
    <b v="0"/>
    <n v="180"/>
    <n v="158"/>
    <n v="98"/>
    <n v="0"/>
    <n v="0"/>
    <d v="2026-08-10T08:37:00"/>
    <d v="2026-08-10T11:15:00"/>
    <n v="4"/>
    <n v="0"/>
    <m/>
    <n v="1"/>
    <n v="0"/>
    <n v="180"/>
  </r>
  <r>
    <x v="0"/>
    <x v="1"/>
    <s v="ST DHH MAIN THEATRE 3"/>
    <x v="2"/>
    <x v="0"/>
    <x v="1"/>
    <x v="0"/>
    <x v="4"/>
    <n v="0"/>
    <n v="1"/>
    <n v="4"/>
    <s v="St Dhh Main Theatre"/>
    <d v="2026-08-12T00:00:00"/>
    <d v="2026-08-12T08:00:00"/>
    <d v="2026-08-12T12:00:00"/>
    <s v="AUGUST-26-dummy-data.xlsx"/>
    <n v="4"/>
    <n v="0"/>
    <b v="0"/>
    <n v="240"/>
    <n v="219"/>
    <n v="126"/>
    <n v="0"/>
    <n v="0"/>
    <d v="2026-08-12T08:04:00"/>
    <d v="2026-08-12T11:43:00"/>
    <n v="4"/>
    <n v="0"/>
    <m/>
    <n v="1"/>
    <n v="0"/>
    <n v="240"/>
  </r>
  <r>
    <x v="0"/>
    <x v="1"/>
    <s v="ST DHH MAIN THEATRE 3"/>
    <x v="2"/>
    <x v="0"/>
    <x v="1"/>
    <x v="0"/>
    <x v="6"/>
    <n v="0"/>
    <n v="1"/>
    <n v="4"/>
    <s v="St Dhh Main Theatre"/>
    <d v="2026-08-13T00:00:00"/>
    <d v="2026-08-13T13:30:00"/>
    <d v="2026-08-13T18:00:00"/>
    <s v="AUGUST-26-dummy-data.xlsx"/>
    <n v="4"/>
    <n v="0"/>
    <b v="0"/>
    <n v="270"/>
    <n v="255"/>
    <n v="172"/>
    <n v="0"/>
    <n v="0"/>
    <d v="2026-08-13T13:32:00"/>
    <d v="2026-08-13T17:47:00"/>
    <n v="4"/>
    <n v="0"/>
    <m/>
    <n v="1"/>
    <n v="0"/>
    <n v="270"/>
  </r>
  <r>
    <x v="0"/>
    <x v="1"/>
    <s v="ST DHH MAIN THEATRE 3"/>
    <x v="2"/>
    <x v="0"/>
    <x v="1"/>
    <x v="0"/>
    <x v="5"/>
    <n v="0"/>
    <n v="1"/>
    <n v="4"/>
    <s v="St Dhh Main Theatre"/>
    <d v="2026-08-14T00:00:00"/>
    <d v="2026-08-14T07:30:00"/>
    <d v="2026-08-14T15:30:00"/>
    <s v="AUGUST-26-dummy-data.xlsx"/>
    <n v="4"/>
    <n v="0"/>
    <b v="0"/>
    <n v="480"/>
    <n v="449"/>
    <n v="328"/>
    <n v="0"/>
    <n v="0"/>
    <d v="2026-08-14T07:40:00"/>
    <d v="2026-08-14T15:09:00"/>
    <n v="4"/>
    <n v="0"/>
    <m/>
    <n v="1"/>
    <n v="0"/>
    <n v="480"/>
  </r>
  <r>
    <x v="0"/>
    <x v="1"/>
    <s v="ST DHH MAIN THEATRE 3"/>
    <x v="2"/>
    <x v="0"/>
    <x v="1"/>
    <x v="0"/>
    <x v="2"/>
    <n v="0"/>
    <n v="1"/>
    <n v="4"/>
    <s v="St Dhh Main Theatre"/>
    <d v="2026-08-16T00:00:00"/>
    <d v="2026-08-16T08:00:00"/>
    <d v="2026-08-16T11:30:00"/>
    <s v="AUGUST-26-dummy-data.xlsx"/>
    <n v="4"/>
    <n v="0"/>
    <b v="0"/>
    <n v="210"/>
    <n v="185"/>
    <n v="112"/>
    <n v="0"/>
    <n v="0"/>
    <d v="2026-08-16T08:11:00"/>
    <d v="2026-08-16T11:16:00"/>
    <n v="4"/>
    <n v="0"/>
    <m/>
    <n v="1"/>
    <n v="0"/>
    <n v="210"/>
  </r>
  <r>
    <x v="0"/>
    <x v="1"/>
    <s v="ST DHH MAIN THEATRE 3"/>
    <x v="2"/>
    <x v="0"/>
    <x v="1"/>
    <x v="0"/>
    <x v="5"/>
    <n v="0"/>
    <n v="1"/>
    <n v="4"/>
    <s v="St Dhh Main Theatre"/>
    <d v="2026-08-18T00:00:00"/>
    <d v="2026-08-18T13:00:00"/>
    <d v="2026-08-18T16:30:00"/>
    <s v="AUGUST-26-dummy-data.xlsx"/>
    <n v="4"/>
    <n v="0"/>
    <b v="0"/>
    <n v="210"/>
    <n v="181"/>
    <n v="116"/>
    <n v="0"/>
    <n v="0"/>
    <d v="2026-08-18T13:12:00"/>
    <d v="2026-08-18T16:13:00"/>
    <n v="4"/>
    <n v="0"/>
    <m/>
    <n v="1"/>
    <n v="0"/>
    <n v="210"/>
  </r>
  <r>
    <x v="0"/>
    <x v="1"/>
    <s v="ST DHH MAIN THEATRE 3"/>
    <x v="2"/>
    <x v="0"/>
    <x v="1"/>
    <x v="0"/>
    <x v="4"/>
    <n v="0"/>
    <n v="1"/>
    <n v="4"/>
    <s v="St Dhh Main Theatre"/>
    <d v="2026-08-19T00:00:00"/>
    <d v="2026-08-19T09:00:00"/>
    <d v="2026-08-19T12:30:00"/>
    <s v="AUGUST-26-dummy-data.xlsx"/>
    <n v="4"/>
    <n v="0"/>
    <b v="0"/>
    <n v="210"/>
    <n v="199"/>
    <n v="105"/>
    <n v="0"/>
    <n v="0"/>
    <d v="2026-08-19T09:02:00"/>
    <d v="2026-08-19T12:21:00"/>
    <n v="4"/>
    <n v="0"/>
    <m/>
    <n v="1"/>
    <n v="0"/>
    <n v="210"/>
  </r>
  <r>
    <x v="0"/>
    <x v="1"/>
    <s v="ST DHH MAIN THEATRE 3"/>
    <x v="2"/>
    <x v="0"/>
    <x v="1"/>
    <x v="0"/>
    <x v="5"/>
    <n v="0"/>
    <n v="1"/>
    <n v="4"/>
    <s v="St Dhh Main Theatre"/>
    <d v="2026-08-21T00:00:00"/>
    <d v="2026-08-21T09:00:00"/>
    <d v="2026-08-21T13:30:00"/>
    <s v="AUGUST-26-dummy-data.xlsx"/>
    <n v="4"/>
    <n v="0"/>
    <b v="0"/>
    <n v="270"/>
    <n v="242"/>
    <n v="162"/>
    <n v="0"/>
    <n v="0"/>
    <d v="2026-08-21T09:08:00"/>
    <d v="2026-08-21T13:10:00"/>
    <n v="4"/>
    <n v="0"/>
    <m/>
    <n v="1"/>
    <n v="0"/>
    <n v="270"/>
  </r>
  <r>
    <x v="0"/>
    <x v="1"/>
    <s v="ST DHH MAIN THEATRE 3"/>
    <x v="2"/>
    <x v="0"/>
    <x v="1"/>
    <x v="0"/>
    <x v="6"/>
    <n v="0"/>
    <n v="1"/>
    <n v="4"/>
    <s v="St Dhh Main Theatre"/>
    <d v="2026-08-22T00:00:00"/>
    <d v="2026-08-22T08:30:00"/>
    <d v="2026-08-22T12:00:00"/>
    <s v="AUGUST-26-dummy-data.xlsx"/>
    <n v="4"/>
    <n v="0"/>
    <b v="0"/>
    <n v="210"/>
    <n v="188"/>
    <n v="90"/>
    <n v="0"/>
    <n v="0"/>
    <d v="2026-08-22T08:37:00"/>
    <d v="2026-08-22T11:45:00"/>
    <n v="4"/>
    <n v="0"/>
    <m/>
    <n v="1"/>
    <n v="0"/>
    <n v="210"/>
  </r>
  <r>
    <x v="0"/>
    <x v="1"/>
    <s v="ST DHH MAIN THEATRE 3"/>
    <x v="2"/>
    <x v="0"/>
    <x v="1"/>
    <x v="0"/>
    <x v="2"/>
    <n v="0"/>
    <n v="1"/>
    <n v="4"/>
    <s v="St Dhh Main Theatre"/>
    <d v="2026-08-25T00:00:00"/>
    <d v="2026-08-25T13:30:00"/>
    <d v="2026-08-25T18:00:00"/>
    <s v="AUGUST-26-dummy-data.xlsx"/>
    <n v="4"/>
    <n v="0"/>
    <b v="0"/>
    <n v="270"/>
    <n v="254"/>
    <n v="153"/>
    <n v="0"/>
    <n v="0"/>
    <d v="2026-08-25T13:32:00"/>
    <d v="2026-08-25T17:46:00"/>
    <n v="4"/>
    <n v="0"/>
    <m/>
    <n v="1"/>
    <n v="0"/>
    <n v="270"/>
  </r>
  <r>
    <x v="0"/>
    <x v="1"/>
    <s v="ST DHH MAIN THEATRE 3"/>
    <x v="2"/>
    <x v="0"/>
    <x v="1"/>
    <x v="0"/>
    <x v="3"/>
    <n v="0"/>
    <n v="1"/>
    <n v="4"/>
    <s v="St Dhh Main Theatre"/>
    <d v="2026-08-27T00:00:00"/>
    <d v="2026-08-27T09:00:00"/>
    <d v="2026-08-27T15:00:00"/>
    <s v="AUGUST-26-dummy-data.xlsx"/>
    <n v="4"/>
    <n v="0"/>
    <b v="0"/>
    <n v="360"/>
    <n v="332"/>
    <n v="244"/>
    <n v="0"/>
    <n v="0"/>
    <d v="2026-08-27T09:10:00"/>
    <d v="2026-08-27T14:42:00"/>
    <n v="4"/>
    <n v="0"/>
    <m/>
    <n v="1"/>
    <n v="0"/>
    <n v="360"/>
  </r>
  <r>
    <x v="0"/>
    <x v="1"/>
    <s v="ST DHH MAIN THEATRE 3"/>
    <x v="2"/>
    <x v="0"/>
    <x v="1"/>
    <x v="0"/>
    <x v="4"/>
    <n v="0"/>
    <n v="1"/>
    <n v="4"/>
    <s v="St Dhh Main Theatre"/>
    <d v="2026-08-28T00:00:00"/>
    <d v="2026-08-28T09:00:00"/>
    <d v="2026-08-28T13:30:00"/>
    <s v="AUGUST-26-dummy-data.xlsx"/>
    <n v="4"/>
    <n v="0"/>
    <b v="0"/>
    <n v="270"/>
    <n v="246"/>
    <n v="153"/>
    <n v="0"/>
    <n v="0"/>
    <d v="2026-08-28T09:11:00"/>
    <d v="2026-08-28T13:17:00"/>
    <n v="4"/>
    <n v="0"/>
    <m/>
    <n v="1"/>
    <n v="0"/>
    <n v="270"/>
  </r>
  <r>
    <x v="0"/>
    <x v="1"/>
    <s v="ST DHH MAIN THEATRE 3"/>
    <x v="2"/>
    <x v="0"/>
    <x v="1"/>
    <x v="0"/>
    <x v="4"/>
    <n v="0"/>
    <n v="1"/>
    <n v="4"/>
    <s v="St Dhh Main Theatre"/>
    <d v="2026-08-30T00:00:00"/>
    <d v="2026-08-30T08:30:00"/>
    <d v="2026-08-30T17:30:00"/>
    <s v="AUGUST-26-dummy-data.xlsx"/>
    <n v="4"/>
    <n v="0"/>
    <b v="0"/>
    <n v="540"/>
    <n v="498"/>
    <n v="377"/>
    <n v="0"/>
    <n v="0"/>
    <d v="2026-08-30T08:34:00"/>
    <d v="2026-08-30T16:52:00"/>
    <n v="4"/>
    <n v="0"/>
    <m/>
    <n v="1"/>
    <n v="0"/>
    <n v="540"/>
  </r>
  <r>
    <x v="0"/>
    <x v="1"/>
    <s v="ST DHH MAIN THEATRE 4"/>
    <x v="2"/>
    <x v="0"/>
    <x v="1"/>
    <x v="0"/>
    <x v="0"/>
    <n v="0"/>
    <n v="1"/>
    <n v="4"/>
    <s v="St Dhh Main Theatre"/>
    <d v="2026-08-01T00:00:00"/>
    <d v="2026-08-01T13:30:00"/>
    <d v="2026-08-01T17:00:00"/>
    <s v="AUGUST-26-dummy-data.xlsx"/>
    <n v="4"/>
    <n v="0"/>
    <b v="0"/>
    <n v="210"/>
    <n v="183"/>
    <n v="115"/>
    <n v="0"/>
    <n v="0"/>
    <d v="2026-08-01T13:40:00"/>
    <d v="2026-08-01T16:43:00"/>
    <n v="4"/>
    <n v="0"/>
    <m/>
    <n v="1"/>
    <n v="0"/>
    <n v="210"/>
  </r>
  <r>
    <x v="0"/>
    <x v="1"/>
    <s v="ST DHH MAIN THEATRE 4"/>
    <x v="2"/>
    <x v="0"/>
    <x v="1"/>
    <x v="0"/>
    <x v="5"/>
    <n v="0"/>
    <n v="1"/>
    <n v="4"/>
    <s v="St Dhh Main Theatre"/>
    <d v="2026-08-02T00:00:00"/>
    <d v="2026-08-02T08:00:00"/>
    <d v="2026-08-02T12:30:00"/>
    <s v="AUGUST-26-dummy-data.xlsx"/>
    <n v="4"/>
    <n v="0"/>
    <b v="0"/>
    <n v="270"/>
    <n v="237"/>
    <n v="155"/>
    <n v="0"/>
    <n v="0"/>
    <d v="2026-08-02T08:04:00"/>
    <d v="2026-08-02T12:01:00"/>
    <n v="4"/>
    <n v="0"/>
    <m/>
    <n v="1"/>
    <n v="0"/>
    <n v="270"/>
  </r>
  <r>
    <x v="0"/>
    <x v="1"/>
    <s v="ST DHH MAIN THEATRE 4"/>
    <x v="2"/>
    <x v="0"/>
    <x v="1"/>
    <x v="0"/>
    <x v="5"/>
    <n v="0"/>
    <n v="1"/>
    <n v="4"/>
    <s v="St Dhh Main Theatre"/>
    <d v="2026-08-08T00:00:00"/>
    <d v="2026-08-08T13:30:00"/>
    <d v="2026-08-08T17:30:00"/>
    <s v="AUGUST-26-dummy-data.xlsx"/>
    <n v="4"/>
    <n v="0"/>
    <b v="0"/>
    <n v="240"/>
    <n v="206"/>
    <n v="121"/>
    <n v="0"/>
    <n v="0"/>
    <d v="2026-08-08T13:41:00"/>
    <d v="2026-08-08T17:07:00"/>
    <n v="4"/>
    <n v="0"/>
    <m/>
    <n v="1"/>
    <n v="0"/>
    <n v="240"/>
  </r>
  <r>
    <x v="0"/>
    <x v="1"/>
    <s v="ST DHH MAIN THEATRE 4"/>
    <x v="2"/>
    <x v="0"/>
    <x v="1"/>
    <x v="0"/>
    <x v="0"/>
    <n v="0"/>
    <n v="1"/>
    <n v="4"/>
    <s v="St Dhh Main Theatre"/>
    <d v="2026-08-09T00:00:00"/>
    <d v="2026-08-09T09:00:00"/>
    <d v="2026-08-09T13:00:00"/>
    <s v="AUGUST-26-dummy-data.xlsx"/>
    <n v="4"/>
    <n v="0"/>
    <b v="0"/>
    <n v="240"/>
    <n v="224"/>
    <n v="143"/>
    <n v="0"/>
    <n v="0"/>
    <d v="2026-08-09T09:04:00"/>
    <d v="2026-08-09T12:48:00"/>
    <n v="4"/>
    <n v="0"/>
    <m/>
    <n v="1"/>
    <n v="0"/>
    <n v="240"/>
  </r>
  <r>
    <x v="0"/>
    <x v="1"/>
    <s v="ST DHH MAIN THEATRE 4"/>
    <x v="2"/>
    <x v="0"/>
    <x v="1"/>
    <x v="0"/>
    <x v="6"/>
    <n v="0"/>
    <n v="1"/>
    <n v="4"/>
    <s v="St Dhh Main Theatre"/>
    <d v="2026-08-10T00:00:00"/>
    <d v="2026-08-10T13:30:00"/>
    <d v="2026-08-10T17:30:00"/>
    <s v="AUGUST-26-dummy-data.xlsx"/>
    <n v="4"/>
    <n v="0"/>
    <b v="0"/>
    <n v="240"/>
    <n v="215"/>
    <n v="135"/>
    <n v="0"/>
    <n v="0"/>
    <d v="2026-08-10T13:41:00"/>
    <d v="2026-08-10T17:16:00"/>
    <n v="4"/>
    <n v="0"/>
    <m/>
    <n v="1"/>
    <n v="0"/>
    <n v="240"/>
  </r>
  <r>
    <x v="0"/>
    <x v="1"/>
    <s v="ST DHH MAIN THEATRE 4"/>
    <x v="2"/>
    <x v="0"/>
    <x v="1"/>
    <x v="0"/>
    <x v="4"/>
    <n v="0"/>
    <n v="1"/>
    <n v="4"/>
    <s v="St Dhh Main Theatre"/>
    <d v="2026-08-16T00:00:00"/>
    <d v="2026-08-16T13:30:00"/>
    <d v="2026-08-16T17:00:00"/>
    <s v="AUGUST-26-dummy-data.xlsx"/>
    <n v="4"/>
    <n v="0"/>
    <b v="0"/>
    <n v="210"/>
    <n v="176"/>
    <n v="113"/>
    <n v="0"/>
    <n v="0"/>
    <d v="2026-08-16T13:36:00"/>
    <d v="2026-08-16T16:32:00"/>
    <n v="4"/>
    <n v="0"/>
    <m/>
    <n v="1"/>
    <n v="0"/>
    <n v="210"/>
  </r>
  <r>
    <x v="0"/>
    <x v="1"/>
    <s v="ST DHH MAIN THEATRE 4"/>
    <x v="2"/>
    <x v="0"/>
    <x v="1"/>
    <x v="0"/>
    <x v="3"/>
    <n v="0"/>
    <n v="1"/>
    <n v="4"/>
    <s v="St Dhh Main Theatre"/>
    <d v="2026-08-17T00:00:00"/>
    <d v="2026-08-17T08:00:00"/>
    <d v="2026-08-17T15:00:00"/>
    <s v="AUGUST-26-dummy-data.xlsx"/>
    <n v="4"/>
    <n v="0"/>
    <b v="0"/>
    <n v="420"/>
    <n v="381"/>
    <n v="283"/>
    <n v="0"/>
    <n v="0"/>
    <d v="2026-08-17T08:03:00"/>
    <d v="2026-08-17T14:24:00"/>
    <n v="4"/>
    <n v="0"/>
    <m/>
    <n v="1"/>
    <n v="0"/>
    <n v="420"/>
  </r>
  <r>
    <x v="0"/>
    <x v="1"/>
    <s v="ST DHH MAIN THEATRE 4"/>
    <x v="2"/>
    <x v="0"/>
    <x v="1"/>
    <x v="0"/>
    <x v="6"/>
    <n v="0"/>
    <n v="1"/>
    <n v="4"/>
    <s v="St Dhh Main Theatre"/>
    <d v="2026-08-18T00:00:00"/>
    <d v="2026-08-18T09:00:00"/>
    <d v="2026-08-18T13:00:00"/>
    <s v="AUGUST-26-dummy-data.xlsx"/>
    <n v="4"/>
    <n v="0"/>
    <b v="0"/>
    <n v="240"/>
    <n v="214"/>
    <n v="133"/>
    <n v="0"/>
    <n v="0"/>
    <d v="2026-08-18T09:04:00"/>
    <d v="2026-08-18T12:38:00"/>
    <n v="4"/>
    <n v="0"/>
    <m/>
    <n v="1"/>
    <n v="0"/>
    <n v="240"/>
  </r>
  <r>
    <x v="0"/>
    <x v="1"/>
    <s v="ST DHH MAIN THEATRE 4"/>
    <x v="2"/>
    <x v="0"/>
    <x v="1"/>
    <x v="0"/>
    <x v="0"/>
    <n v="0"/>
    <n v="1"/>
    <n v="4"/>
    <s v="St Dhh Main Theatre"/>
    <d v="2026-08-20T00:00:00"/>
    <d v="2026-08-20T08:30:00"/>
    <d v="2026-08-20T16:30:00"/>
    <s v="AUGUST-26-dummy-data.xlsx"/>
    <n v="4"/>
    <n v="0"/>
    <b v="0"/>
    <n v="480"/>
    <n v="436"/>
    <n v="337"/>
    <n v="0"/>
    <n v="0"/>
    <d v="2026-08-20T08:35:00"/>
    <d v="2026-08-20T15:51:00"/>
    <n v="4"/>
    <n v="0"/>
    <m/>
    <n v="1"/>
    <n v="0"/>
    <n v="480"/>
  </r>
  <r>
    <x v="0"/>
    <x v="1"/>
    <s v="ST DHH MAIN THEATRE 4"/>
    <x v="2"/>
    <x v="0"/>
    <x v="1"/>
    <x v="0"/>
    <x v="4"/>
    <n v="0"/>
    <n v="1"/>
    <n v="4"/>
    <s v="St Dhh Main Theatre"/>
    <d v="2026-08-21T00:00:00"/>
    <d v="2026-08-21T13:00:00"/>
    <d v="2026-08-21T17:30:00"/>
    <s v="AUGUST-26-dummy-data.xlsx"/>
    <n v="4"/>
    <n v="0"/>
    <b v="0"/>
    <n v="270"/>
    <n v="244"/>
    <n v="163"/>
    <n v="0"/>
    <n v="0"/>
    <d v="2026-08-21T13:05:00"/>
    <d v="2026-08-21T17:09:00"/>
    <n v="4"/>
    <n v="0"/>
    <m/>
    <n v="1"/>
    <n v="0"/>
    <n v="270"/>
  </r>
  <r>
    <x v="0"/>
    <x v="1"/>
    <s v="ST DHH MAIN THEATRE 4"/>
    <x v="2"/>
    <x v="0"/>
    <x v="1"/>
    <x v="0"/>
    <x v="6"/>
    <n v="0"/>
    <n v="1"/>
    <n v="4"/>
    <s v="St Dhh Main Theatre"/>
    <d v="2026-08-22T00:00:00"/>
    <d v="2026-08-22T09:00:00"/>
    <d v="2026-08-22T13:00:00"/>
    <s v="AUGUST-26-dummy-data.xlsx"/>
    <n v="4"/>
    <n v="0"/>
    <b v="0"/>
    <n v="240"/>
    <n v="211"/>
    <n v="144"/>
    <n v="0"/>
    <n v="0"/>
    <d v="2026-08-22T09:11:00"/>
    <d v="2026-08-22T12:42:00"/>
    <n v="4"/>
    <n v="0"/>
    <m/>
    <n v="1"/>
    <n v="0"/>
    <n v="240"/>
  </r>
  <r>
    <x v="0"/>
    <x v="1"/>
    <s v="ST DHH MAIN THEATRE 4"/>
    <x v="2"/>
    <x v="0"/>
    <x v="1"/>
    <x v="0"/>
    <x v="2"/>
    <n v="0"/>
    <n v="1"/>
    <n v="4"/>
    <s v="St Dhh Main Theatre"/>
    <d v="2026-08-23T00:00:00"/>
    <d v="2026-08-23T09:00:00"/>
    <d v="2026-08-23T13:00:00"/>
    <s v="AUGUST-26-dummy-data.xlsx"/>
    <n v="4"/>
    <n v="0"/>
    <b v="0"/>
    <n v="240"/>
    <n v="220"/>
    <n v="149"/>
    <n v="0"/>
    <n v="0"/>
    <d v="2026-08-23T09:06:00"/>
    <d v="2026-08-23T12:46:00"/>
    <n v="4"/>
    <n v="0"/>
    <m/>
    <n v="1"/>
    <n v="0"/>
    <n v="240"/>
  </r>
  <r>
    <x v="0"/>
    <x v="1"/>
    <s v="ST DHH MAIN THEATRE 4"/>
    <x v="2"/>
    <x v="0"/>
    <x v="1"/>
    <x v="0"/>
    <x v="5"/>
    <n v="0"/>
    <n v="1"/>
    <n v="4"/>
    <s v="St Dhh Main Theatre"/>
    <d v="2026-08-26T00:00:00"/>
    <d v="2026-08-26T09:00:00"/>
    <d v="2026-08-26T13:00:00"/>
    <s v="AUGUST-26-dummy-data.xlsx"/>
    <n v="4"/>
    <n v="0"/>
    <b v="0"/>
    <n v="240"/>
    <n v="222"/>
    <n v="141"/>
    <n v="0"/>
    <n v="0"/>
    <d v="2026-08-26T09:04:00"/>
    <d v="2026-08-26T12:46:00"/>
    <n v="4"/>
    <n v="0"/>
    <m/>
    <n v="1"/>
    <n v="0"/>
    <n v="240"/>
  </r>
  <r>
    <x v="0"/>
    <x v="1"/>
    <s v="ST DHH MAIN THEATRE 4"/>
    <x v="2"/>
    <x v="0"/>
    <x v="1"/>
    <x v="0"/>
    <x v="4"/>
    <n v="0"/>
    <n v="1"/>
    <n v="4"/>
    <s v="St Dhh Main Theatre"/>
    <d v="2026-08-30T00:00:00"/>
    <d v="2026-08-30T08:00:00"/>
    <d v="2026-08-30T11:30:00"/>
    <s v="AUGUST-26-dummy-data.xlsx"/>
    <n v="4"/>
    <n v="0"/>
    <b v="0"/>
    <n v="210"/>
    <n v="177"/>
    <n v="119"/>
    <n v="0"/>
    <n v="0"/>
    <d v="2026-08-30T08:12:00"/>
    <d v="2026-08-30T11:09:00"/>
    <n v="4"/>
    <n v="0"/>
    <m/>
    <n v="1"/>
    <n v="0"/>
    <n v="210"/>
  </r>
  <r>
    <x v="0"/>
    <x v="1"/>
    <s v="ST DHH MAIN THEATRE 5"/>
    <x v="2"/>
    <x v="0"/>
    <x v="1"/>
    <x v="0"/>
    <x v="0"/>
    <n v="0"/>
    <n v="1"/>
    <n v="4"/>
    <s v="St Dhh Main Theatre"/>
    <d v="2026-08-03T00:00:00"/>
    <d v="2026-08-03T13:00:00"/>
    <d v="2026-08-03T17:00:00"/>
    <s v="AUGUST-26-dummy-data.xlsx"/>
    <n v="4"/>
    <n v="0"/>
    <b v="0"/>
    <n v="240"/>
    <n v="205"/>
    <n v="128"/>
    <n v="0"/>
    <n v="0"/>
    <d v="2026-08-03T13:10:00"/>
    <d v="2026-08-03T16:35:00"/>
    <n v="4"/>
    <n v="0"/>
    <m/>
    <n v="1"/>
    <n v="0"/>
    <n v="240"/>
  </r>
  <r>
    <x v="0"/>
    <x v="1"/>
    <s v="ST DHH MAIN THEATRE 5"/>
    <x v="2"/>
    <x v="0"/>
    <x v="1"/>
    <x v="0"/>
    <x v="5"/>
    <n v="0"/>
    <n v="1"/>
    <n v="4"/>
    <s v="St Dhh Main Theatre"/>
    <d v="2026-08-05T00:00:00"/>
    <d v="2026-08-05T08:00:00"/>
    <d v="2026-08-05T16:00:00"/>
    <s v="AUGUST-26-dummy-data.xlsx"/>
    <n v="4"/>
    <n v="0"/>
    <b v="0"/>
    <n v="480"/>
    <n v="436"/>
    <n v="317"/>
    <n v="0"/>
    <n v="0"/>
    <d v="2026-08-05T08:10:00"/>
    <d v="2026-08-05T15:26:00"/>
    <n v="4"/>
    <n v="0"/>
    <m/>
    <n v="1"/>
    <n v="0"/>
    <n v="480"/>
  </r>
  <r>
    <x v="0"/>
    <x v="1"/>
    <s v="ST DHH MAIN THEATRE 5"/>
    <x v="2"/>
    <x v="0"/>
    <x v="1"/>
    <x v="0"/>
    <x v="5"/>
    <n v="0"/>
    <n v="1"/>
    <n v="4"/>
    <s v="St Dhh Main Theatre"/>
    <d v="2026-08-06T00:00:00"/>
    <d v="2026-08-06T13:30:00"/>
    <d v="2026-08-06T17:00:00"/>
    <s v="AUGUST-26-dummy-data.xlsx"/>
    <n v="4"/>
    <n v="0"/>
    <b v="0"/>
    <n v="210"/>
    <n v="177"/>
    <n v="108"/>
    <n v="0"/>
    <n v="0"/>
    <d v="2026-08-06T13:40:00"/>
    <d v="2026-08-06T16:37:00"/>
    <n v="4"/>
    <n v="0"/>
    <m/>
    <n v="1"/>
    <n v="0"/>
    <n v="210"/>
  </r>
  <r>
    <x v="0"/>
    <x v="1"/>
    <s v="ST DHH MAIN THEATRE 5"/>
    <x v="2"/>
    <x v="0"/>
    <x v="1"/>
    <x v="0"/>
    <x v="0"/>
    <n v="0"/>
    <n v="1"/>
    <n v="4"/>
    <s v="St Dhh Main Theatre"/>
    <d v="2026-08-07T00:00:00"/>
    <d v="2026-08-07T07:30:00"/>
    <d v="2026-08-07T15:30:00"/>
    <s v="AUGUST-26-dummy-data.xlsx"/>
    <n v="4"/>
    <n v="0"/>
    <b v="0"/>
    <n v="480"/>
    <n v="439"/>
    <n v="307"/>
    <n v="0"/>
    <n v="0"/>
    <d v="2026-08-07T07:39:00"/>
    <d v="2026-08-07T14:58:00"/>
    <n v="4"/>
    <n v="0"/>
    <m/>
    <n v="1"/>
    <n v="0"/>
    <n v="480"/>
  </r>
  <r>
    <x v="0"/>
    <x v="1"/>
    <s v="ST DHH MAIN THEATRE 5"/>
    <x v="2"/>
    <x v="0"/>
    <x v="1"/>
    <x v="0"/>
    <x v="6"/>
    <n v="0"/>
    <n v="1"/>
    <n v="4"/>
    <s v="St Dhh Main Theatre"/>
    <d v="2026-08-10T00:00:00"/>
    <d v="2026-08-10T08:00:00"/>
    <d v="2026-08-10T12:00:00"/>
    <s v="AUGUST-26-dummy-data.xlsx"/>
    <n v="4"/>
    <n v="0"/>
    <b v="0"/>
    <n v="240"/>
    <n v="206"/>
    <n v="119"/>
    <n v="0"/>
    <n v="0"/>
    <d v="2026-08-10T08:02:00"/>
    <d v="2026-08-10T11:28:00"/>
    <n v="4"/>
    <n v="0"/>
    <m/>
    <n v="1"/>
    <n v="0"/>
    <n v="240"/>
  </r>
  <r>
    <x v="0"/>
    <x v="1"/>
    <s v="ST DHH MAIN THEATRE 5"/>
    <x v="2"/>
    <x v="0"/>
    <x v="1"/>
    <x v="0"/>
    <x v="0"/>
    <n v="0"/>
    <n v="1"/>
    <n v="4"/>
    <s v="St Dhh Main Theatre"/>
    <d v="2026-08-11T00:00:00"/>
    <d v="2026-08-11T08:30:00"/>
    <d v="2026-08-11T16:30:00"/>
    <s v="AUGUST-26-dummy-data.xlsx"/>
    <n v="4"/>
    <n v="0"/>
    <b v="0"/>
    <n v="480"/>
    <n v="434"/>
    <n v="305"/>
    <n v="0"/>
    <n v="0"/>
    <d v="2026-08-11T08:34:00"/>
    <d v="2026-08-11T15:48:00"/>
    <n v="4"/>
    <n v="0"/>
    <m/>
    <n v="1"/>
    <n v="0"/>
    <n v="480"/>
  </r>
  <r>
    <x v="0"/>
    <x v="1"/>
    <s v="ST DHH MAIN THEATRE 5"/>
    <x v="2"/>
    <x v="0"/>
    <x v="1"/>
    <x v="0"/>
    <x v="2"/>
    <n v="0"/>
    <n v="1"/>
    <n v="4"/>
    <s v="St Dhh Main Theatre"/>
    <d v="2026-08-12T00:00:00"/>
    <d v="2026-08-12T08:30:00"/>
    <d v="2026-08-12T13:00:00"/>
    <s v="AUGUST-26-dummy-data.xlsx"/>
    <n v="4"/>
    <n v="0"/>
    <b v="0"/>
    <n v="270"/>
    <n v="249"/>
    <n v="148"/>
    <n v="0"/>
    <n v="0"/>
    <d v="2026-08-12T08:35:00"/>
    <d v="2026-08-12T12:44:00"/>
    <n v="4"/>
    <n v="0"/>
    <m/>
    <n v="1"/>
    <n v="0"/>
    <n v="270"/>
  </r>
  <r>
    <x v="0"/>
    <x v="1"/>
    <s v="ST DHH MAIN THEATRE 5"/>
    <x v="2"/>
    <x v="0"/>
    <x v="1"/>
    <x v="0"/>
    <x v="4"/>
    <n v="0"/>
    <n v="1"/>
    <n v="4"/>
    <s v="St Dhh Main Theatre"/>
    <d v="2026-08-14T00:00:00"/>
    <d v="2026-08-14T08:30:00"/>
    <d v="2026-08-14T16:30:00"/>
    <s v="AUGUST-26-dummy-data.xlsx"/>
    <n v="4"/>
    <n v="0"/>
    <b v="0"/>
    <n v="480"/>
    <n v="441"/>
    <n v="350"/>
    <n v="0"/>
    <n v="0"/>
    <d v="2026-08-14T08:37:00"/>
    <d v="2026-08-14T15:58:00"/>
    <n v="4"/>
    <n v="0"/>
    <m/>
    <n v="1"/>
    <n v="0"/>
    <n v="480"/>
  </r>
  <r>
    <x v="0"/>
    <x v="1"/>
    <s v="ST DHH MAIN THEATRE 5"/>
    <x v="2"/>
    <x v="0"/>
    <x v="1"/>
    <x v="0"/>
    <x v="6"/>
    <n v="0"/>
    <n v="1"/>
    <n v="4"/>
    <s v="St Dhh Main Theatre"/>
    <d v="2026-08-18T00:00:00"/>
    <d v="2026-08-18T07:30:00"/>
    <d v="2026-08-18T16:30:00"/>
    <s v="AUGUST-26-dummy-data.xlsx"/>
    <n v="4"/>
    <n v="0"/>
    <b v="0"/>
    <n v="540"/>
    <n v="507"/>
    <n v="371"/>
    <n v="0"/>
    <n v="0"/>
    <d v="2026-08-18T07:35:00"/>
    <d v="2026-08-18T16:02:00"/>
    <n v="4"/>
    <n v="0"/>
    <m/>
    <n v="1"/>
    <n v="0"/>
    <n v="540"/>
  </r>
  <r>
    <x v="0"/>
    <x v="1"/>
    <s v="ST DHH MAIN THEATRE 5"/>
    <x v="2"/>
    <x v="0"/>
    <x v="1"/>
    <x v="0"/>
    <x v="5"/>
    <n v="0"/>
    <n v="1"/>
    <n v="4"/>
    <s v="St Dhh Main Theatre"/>
    <d v="2026-08-21T00:00:00"/>
    <d v="2026-08-21T13:30:00"/>
    <d v="2026-08-21T17:00:00"/>
    <s v="AUGUST-26-dummy-data.xlsx"/>
    <n v="4"/>
    <n v="0"/>
    <b v="0"/>
    <n v="210"/>
    <n v="179"/>
    <n v="104"/>
    <n v="0"/>
    <n v="0"/>
    <d v="2026-08-21T13:42:00"/>
    <d v="2026-08-21T16:41:00"/>
    <n v="4"/>
    <n v="0"/>
    <m/>
    <n v="1"/>
    <n v="0"/>
    <n v="210"/>
  </r>
  <r>
    <x v="0"/>
    <x v="1"/>
    <s v="ST DHH MAIN THEATRE 5"/>
    <x v="2"/>
    <x v="0"/>
    <x v="1"/>
    <x v="0"/>
    <x v="4"/>
    <n v="0"/>
    <n v="1"/>
    <n v="4"/>
    <s v="St Dhh Main Theatre"/>
    <d v="2026-08-23T00:00:00"/>
    <d v="2026-08-23T08:00:00"/>
    <d v="2026-08-23T12:00:00"/>
    <s v="AUGUST-26-dummy-data.xlsx"/>
    <n v="4"/>
    <n v="0"/>
    <b v="0"/>
    <n v="240"/>
    <n v="211"/>
    <n v="121"/>
    <n v="0"/>
    <n v="0"/>
    <d v="2026-08-23T08:03:00"/>
    <d v="2026-08-23T11:34:00"/>
    <n v="4"/>
    <n v="0"/>
    <m/>
    <n v="1"/>
    <n v="0"/>
    <n v="240"/>
  </r>
  <r>
    <x v="0"/>
    <x v="1"/>
    <s v="ST DHH MAIN THEATRE 5"/>
    <x v="2"/>
    <x v="0"/>
    <x v="1"/>
    <x v="0"/>
    <x v="3"/>
    <n v="0"/>
    <n v="1"/>
    <n v="4"/>
    <s v="St Dhh Main Theatre"/>
    <d v="2026-08-28T00:00:00"/>
    <d v="2026-08-28T13:30:00"/>
    <d v="2026-08-28T17:00:00"/>
    <s v="AUGUST-26-dummy-data.xlsx"/>
    <n v="4"/>
    <n v="0"/>
    <b v="0"/>
    <n v="210"/>
    <n v="187"/>
    <n v="134"/>
    <n v="0"/>
    <n v="0"/>
    <d v="2026-08-28T13:38:00"/>
    <d v="2026-08-28T16:45:00"/>
    <n v="4"/>
    <n v="0"/>
    <m/>
    <n v="1"/>
    <n v="0"/>
    <n v="210"/>
  </r>
  <r>
    <x v="0"/>
    <x v="1"/>
    <s v="ST DHH MAIN THEATRE 5"/>
    <x v="2"/>
    <x v="0"/>
    <x v="1"/>
    <x v="0"/>
    <x v="5"/>
    <n v="0"/>
    <n v="1"/>
    <n v="4"/>
    <s v="St Dhh Main Theatre"/>
    <d v="2026-08-29T00:00:00"/>
    <d v="2026-08-29T09:00:00"/>
    <d v="2026-08-29T14:00:00"/>
    <s v="AUGUST-26-dummy-data.xlsx"/>
    <n v="4"/>
    <n v="0"/>
    <b v="0"/>
    <n v="300"/>
    <n v="268"/>
    <n v="185"/>
    <n v="0"/>
    <n v="0"/>
    <d v="2026-08-29T09:11:00"/>
    <d v="2026-08-29T13:39:00"/>
    <n v="4"/>
    <n v="0"/>
    <m/>
    <n v="1"/>
    <n v="0"/>
    <n v="300"/>
  </r>
  <r>
    <x v="0"/>
    <x v="1"/>
    <s v="ST DHH MAIN THEATRE 5"/>
    <x v="2"/>
    <x v="0"/>
    <x v="1"/>
    <x v="0"/>
    <x v="0"/>
    <n v="0"/>
    <n v="1"/>
    <n v="4"/>
    <s v="St Dhh Main Theatre"/>
    <d v="2026-08-30T00:00:00"/>
    <d v="2026-08-30T07:30:00"/>
    <d v="2026-08-30T13:30:00"/>
    <s v="AUGUST-26-dummy-data.xlsx"/>
    <n v="4"/>
    <n v="0"/>
    <b v="0"/>
    <n v="360"/>
    <n v="326"/>
    <n v="236"/>
    <n v="0"/>
    <n v="0"/>
    <d v="2026-08-30T07:41:00"/>
    <d v="2026-08-30T13:07:00"/>
    <n v="4"/>
    <n v="0"/>
    <m/>
    <n v="1"/>
    <n v="0"/>
    <n v="360"/>
  </r>
  <r>
    <x v="0"/>
    <x v="1"/>
    <s v="ST DHH MAIN THEATRE 6"/>
    <x v="2"/>
    <x v="0"/>
    <x v="1"/>
    <x v="0"/>
    <x v="5"/>
    <n v="0"/>
    <n v="1"/>
    <n v="4"/>
    <s v="St Dhh Main Theatre"/>
    <d v="2026-08-03T00:00:00"/>
    <d v="2026-08-03T08:30:00"/>
    <d v="2026-08-03T13:00:00"/>
    <s v="AUGUST-26-dummy-data.xlsx"/>
    <n v="4"/>
    <n v="0"/>
    <b v="0"/>
    <n v="270"/>
    <n v="240"/>
    <n v="172"/>
    <n v="0"/>
    <n v="0"/>
    <d v="2026-08-03T08:40:00"/>
    <d v="2026-08-03T12:40:00"/>
    <n v="4"/>
    <n v="0"/>
    <m/>
    <n v="1"/>
    <n v="0"/>
    <n v="270"/>
  </r>
  <r>
    <x v="0"/>
    <x v="1"/>
    <s v="ST DHH MAIN THEATRE 6"/>
    <x v="2"/>
    <x v="0"/>
    <x v="1"/>
    <x v="0"/>
    <x v="3"/>
    <n v="0"/>
    <n v="1"/>
    <n v="4"/>
    <s v="St Dhh Main Theatre"/>
    <d v="2026-08-05T00:00:00"/>
    <d v="2026-08-05T13:30:00"/>
    <d v="2026-08-05T18:00:00"/>
    <s v="AUGUST-26-dummy-data.xlsx"/>
    <n v="4"/>
    <n v="0"/>
    <b v="0"/>
    <n v="270"/>
    <n v="236"/>
    <n v="139"/>
    <n v="0"/>
    <n v="0"/>
    <d v="2026-08-05T13:35:00"/>
    <d v="2026-08-05T17:31:00"/>
    <n v="4"/>
    <n v="0"/>
    <m/>
    <n v="1"/>
    <n v="0"/>
    <n v="270"/>
  </r>
  <r>
    <x v="0"/>
    <x v="1"/>
    <s v="ST DHH MAIN THEATRE 6"/>
    <x v="2"/>
    <x v="0"/>
    <x v="1"/>
    <x v="0"/>
    <x v="4"/>
    <n v="0"/>
    <n v="1"/>
    <n v="4"/>
    <s v="St Dhh Main Theatre"/>
    <d v="2026-08-07T00:00:00"/>
    <d v="2026-08-07T09:00:00"/>
    <d v="2026-08-07T16:00:00"/>
    <s v="AUGUST-26-dummy-data.xlsx"/>
    <n v="4"/>
    <n v="0"/>
    <b v="0"/>
    <n v="420"/>
    <n v="384"/>
    <n v="277"/>
    <n v="0"/>
    <n v="0"/>
    <d v="2026-08-07T09:04:00"/>
    <d v="2026-08-07T15:28:00"/>
    <n v="4"/>
    <n v="0"/>
    <m/>
    <n v="1"/>
    <n v="0"/>
    <n v="420"/>
  </r>
  <r>
    <x v="0"/>
    <x v="1"/>
    <s v="ST DHH MAIN THEATRE 6"/>
    <x v="2"/>
    <x v="0"/>
    <x v="1"/>
    <x v="0"/>
    <x v="3"/>
    <n v="0"/>
    <n v="1"/>
    <n v="4"/>
    <s v="St Dhh Main Theatre"/>
    <d v="2026-08-08T00:00:00"/>
    <d v="2026-08-08T09:00:00"/>
    <d v="2026-08-08T13:00:00"/>
    <s v="AUGUST-26-dummy-data.xlsx"/>
    <n v="4"/>
    <n v="0"/>
    <b v="0"/>
    <n v="240"/>
    <n v="198"/>
    <n v="114"/>
    <n v="0"/>
    <n v="0"/>
    <d v="2026-08-08T09:04:00"/>
    <d v="2026-08-08T12:22:00"/>
    <n v="4"/>
    <n v="0"/>
    <m/>
    <n v="1"/>
    <n v="0"/>
    <n v="240"/>
  </r>
  <r>
    <x v="0"/>
    <x v="1"/>
    <s v="ST DHH MAIN THEATRE 6"/>
    <x v="2"/>
    <x v="0"/>
    <x v="1"/>
    <x v="0"/>
    <x v="5"/>
    <n v="0"/>
    <n v="1"/>
    <n v="4"/>
    <s v="St Dhh Main Theatre"/>
    <d v="2026-08-09T00:00:00"/>
    <d v="2026-08-09T08:00:00"/>
    <d v="2026-08-09T17:00:00"/>
    <s v="AUGUST-26-dummy-data.xlsx"/>
    <n v="4"/>
    <n v="0"/>
    <b v="0"/>
    <n v="540"/>
    <n v="503"/>
    <n v="370"/>
    <n v="0"/>
    <n v="0"/>
    <d v="2026-08-09T08:11:00"/>
    <d v="2026-08-09T16:34:00"/>
    <n v="4"/>
    <n v="0"/>
    <m/>
    <n v="1"/>
    <n v="0"/>
    <n v="540"/>
  </r>
  <r>
    <x v="0"/>
    <x v="1"/>
    <s v="ST DHH MAIN THEATRE 6"/>
    <x v="2"/>
    <x v="0"/>
    <x v="1"/>
    <x v="0"/>
    <x v="0"/>
    <n v="0"/>
    <n v="1"/>
    <n v="4"/>
    <s v="St Dhh Main Theatre"/>
    <d v="2026-08-10T00:00:00"/>
    <d v="2026-08-10T09:00:00"/>
    <d v="2026-08-10T13:30:00"/>
    <s v="AUGUST-26-dummy-data.xlsx"/>
    <n v="4"/>
    <n v="0"/>
    <b v="0"/>
    <n v="270"/>
    <n v="239"/>
    <n v="163"/>
    <n v="0"/>
    <n v="0"/>
    <d v="2026-08-10T09:06:00"/>
    <d v="2026-08-10T13:05:00"/>
    <n v="4"/>
    <n v="0"/>
    <m/>
    <n v="1"/>
    <n v="0"/>
    <n v="270"/>
  </r>
  <r>
    <x v="0"/>
    <x v="1"/>
    <s v="ST DHH MAIN THEATRE 6"/>
    <x v="2"/>
    <x v="0"/>
    <x v="1"/>
    <x v="0"/>
    <x v="4"/>
    <n v="0"/>
    <n v="1"/>
    <n v="4"/>
    <s v="St Dhh Main Theatre"/>
    <d v="2026-08-11T00:00:00"/>
    <d v="2026-08-11T09:00:00"/>
    <d v="2026-08-11T16:00:00"/>
    <s v="AUGUST-26-dummy-data.xlsx"/>
    <n v="4"/>
    <n v="0"/>
    <b v="0"/>
    <n v="420"/>
    <n v="391"/>
    <n v="299"/>
    <n v="0"/>
    <n v="0"/>
    <d v="2026-08-11T09:12:00"/>
    <d v="2026-08-11T15:43:00"/>
    <n v="4"/>
    <n v="0"/>
    <m/>
    <n v="1"/>
    <n v="0"/>
    <n v="420"/>
  </r>
  <r>
    <x v="0"/>
    <x v="1"/>
    <s v="ST DHH MAIN THEATRE 6"/>
    <x v="2"/>
    <x v="0"/>
    <x v="1"/>
    <x v="0"/>
    <x v="2"/>
    <n v="0"/>
    <n v="1"/>
    <n v="4"/>
    <s v="St Dhh Main Theatre"/>
    <d v="2026-08-14T00:00:00"/>
    <d v="2026-08-14T13:30:00"/>
    <d v="2026-08-14T17:00:00"/>
    <s v="AUGUST-26-dummy-data.xlsx"/>
    <n v="4"/>
    <n v="0"/>
    <b v="0"/>
    <n v="210"/>
    <n v="180"/>
    <n v="109"/>
    <n v="0"/>
    <n v="0"/>
    <d v="2026-08-14T13:40:00"/>
    <d v="2026-08-14T16:40:00"/>
    <n v="4"/>
    <n v="0"/>
    <m/>
    <n v="1"/>
    <n v="0"/>
    <n v="210"/>
  </r>
  <r>
    <x v="0"/>
    <x v="1"/>
    <s v="ST DHH MAIN THEATRE 6"/>
    <x v="2"/>
    <x v="0"/>
    <x v="1"/>
    <x v="0"/>
    <x v="5"/>
    <n v="0"/>
    <n v="1"/>
    <n v="4"/>
    <s v="St Dhh Main Theatre"/>
    <d v="2026-08-17T00:00:00"/>
    <d v="2026-08-17T09:00:00"/>
    <d v="2026-08-17T17:00:00"/>
    <s v="AUGUST-26-dummy-data.xlsx"/>
    <n v="4"/>
    <n v="0"/>
    <b v="0"/>
    <n v="480"/>
    <n v="437"/>
    <n v="303"/>
    <n v="0"/>
    <n v="0"/>
    <d v="2026-08-17T09:11:00"/>
    <d v="2026-08-17T16:28:00"/>
    <n v="4"/>
    <n v="0"/>
    <m/>
    <n v="1"/>
    <n v="0"/>
    <n v="480"/>
  </r>
  <r>
    <x v="0"/>
    <x v="1"/>
    <s v="ST DHH MAIN THEATRE 6"/>
    <x v="2"/>
    <x v="0"/>
    <x v="1"/>
    <x v="0"/>
    <x v="0"/>
    <n v="0"/>
    <n v="1"/>
    <n v="4"/>
    <s v="St Dhh Main Theatre"/>
    <d v="2026-08-19T00:00:00"/>
    <d v="2026-08-19T08:30:00"/>
    <d v="2026-08-19T16:30:00"/>
    <s v="AUGUST-26-dummy-data.xlsx"/>
    <n v="4"/>
    <n v="0"/>
    <b v="0"/>
    <n v="480"/>
    <n v="435"/>
    <n v="320"/>
    <n v="0"/>
    <n v="0"/>
    <d v="2026-08-19T08:39:00"/>
    <d v="2026-08-19T15:54:00"/>
    <n v="4"/>
    <n v="0"/>
    <m/>
    <n v="1"/>
    <n v="0"/>
    <n v="480"/>
  </r>
  <r>
    <x v="0"/>
    <x v="1"/>
    <s v="ST DHH MAIN THEATRE 6"/>
    <x v="2"/>
    <x v="0"/>
    <x v="1"/>
    <x v="0"/>
    <x v="6"/>
    <n v="0"/>
    <n v="1"/>
    <n v="4"/>
    <s v="St Dhh Main Theatre"/>
    <d v="2026-08-20T00:00:00"/>
    <d v="2026-08-20T08:00:00"/>
    <d v="2026-08-20T13:00:00"/>
    <s v="AUGUST-26-dummy-data.xlsx"/>
    <n v="4"/>
    <n v="0"/>
    <b v="0"/>
    <n v="300"/>
    <n v="280"/>
    <n v="176"/>
    <n v="0"/>
    <n v="0"/>
    <d v="2026-08-20T08:12:00"/>
    <d v="2026-08-20T12:52:00"/>
    <n v="4"/>
    <n v="0"/>
    <m/>
    <n v="1"/>
    <n v="0"/>
    <n v="300"/>
  </r>
  <r>
    <x v="0"/>
    <x v="1"/>
    <s v="ST DHH MAIN THEATRE 6"/>
    <x v="2"/>
    <x v="0"/>
    <x v="1"/>
    <x v="0"/>
    <x v="6"/>
    <n v="0"/>
    <n v="1"/>
    <n v="4"/>
    <s v="St Dhh Main Theatre"/>
    <d v="2026-08-22T00:00:00"/>
    <d v="2026-08-22T08:00:00"/>
    <d v="2026-08-22T16:00:00"/>
    <s v="AUGUST-26-dummy-data.xlsx"/>
    <n v="4"/>
    <n v="0"/>
    <b v="0"/>
    <n v="480"/>
    <n v="427"/>
    <n v="323"/>
    <n v="0"/>
    <n v="0"/>
    <d v="2026-08-22T08:11:00"/>
    <d v="2026-08-22T15:18:00"/>
    <n v="4"/>
    <n v="0"/>
    <m/>
    <n v="1"/>
    <n v="0"/>
    <n v="480"/>
  </r>
  <r>
    <x v="0"/>
    <x v="1"/>
    <s v="ST DHH MAIN THEATRE 6"/>
    <x v="2"/>
    <x v="0"/>
    <x v="1"/>
    <x v="0"/>
    <x v="0"/>
    <n v="0"/>
    <n v="1"/>
    <n v="4"/>
    <s v="St Dhh Main Theatre"/>
    <d v="2026-08-23T00:00:00"/>
    <d v="2026-08-23T08:00:00"/>
    <d v="2026-08-23T15:00:00"/>
    <s v="AUGUST-26-dummy-data.xlsx"/>
    <n v="4"/>
    <n v="0"/>
    <b v="0"/>
    <n v="420"/>
    <n v="394"/>
    <n v="297"/>
    <n v="0"/>
    <n v="0"/>
    <d v="2026-08-23T08:05:00"/>
    <d v="2026-08-23T14:39:00"/>
    <n v="4"/>
    <n v="0"/>
    <m/>
    <n v="1"/>
    <n v="0"/>
    <n v="420"/>
  </r>
  <r>
    <x v="0"/>
    <x v="1"/>
    <s v="ST DHH MAIN THEATRE 6"/>
    <x v="2"/>
    <x v="0"/>
    <x v="1"/>
    <x v="0"/>
    <x v="4"/>
    <n v="0"/>
    <n v="1"/>
    <n v="4"/>
    <s v="St Dhh Main Theatre"/>
    <d v="2026-08-26T00:00:00"/>
    <d v="2026-08-26T08:00:00"/>
    <d v="2026-08-26T17:00:00"/>
    <s v="AUGUST-26-dummy-data.xlsx"/>
    <n v="4"/>
    <n v="0"/>
    <b v="0"/>
    <n v="540"/>
    <n v="492"/>
    <n v="375"/>
    <n v="0"/>
    <n v="0"/>
    <d v="2026-08-26T08:07:00"/>
    <d v="2026-08-26T16:19:00"/>
    <n v="4"/>
    <n v="0"/>
    <m/>
    <n v="1"/>
    <n v="0"/>
    <n v="540"/>
  </r>
  <r>
    <x v="0"/>
    <x v="1"/>
    <s v="ST DHH MAIN THEATRE 6"/>
    <x v="2"/>
    <x v="0"/>
    <x v="1"/>
    <x v="0"/>
    <x v="2"/>
    <n v="0"/>
    <n v="1"/>
    <n v="4"/>
    <s v="St Dhh Main Theatre"/>
    <d v="2026-08-31T00:00:00"/>
    <d v="2026-08-31T08:00:00"/>
    <d v="2026-08-31T12:00:00"/>
    <s v="AUGUST-26-dummy-data.xlsx"/>
    <n v="4"/>
    <n v="0"/>
    <b v="0"/>
    <n v="240"/>
    <n v="225"/>
    <n v="138"/>
    <n v="0"/>
    <n v="0"/>
    <d v="2026-08-31T08:05:00"/>
    <d v="2026-08-31T11:50:00"/>
    <n v="4"/>
    <n v="0"/>
    <m/>
    <n v="1"/>
    <n v="0"/>
    <n v="240"/>
  </r>
  <r>
    <x v="0"/>
    <x v="1"/>
    <s v="ST DHH MATERNITY THEATRE 1"/>
    <x v="2"/>
    <x v="0"/>
    <x v="2"/>
    <x v="0"/>
    <x v="7"/>
    <n v="0"/>
    <n v="1"/>
    <n v="4"/>
    <s v="St Dhh Maternity Theatre"/>
    <d v="2026-08-02T00:00:00"/>
    <d v="2026-08-02T13:00:00"/>
    <d v="2026-08-02T16:30:00"/>
    <s v="AUGUST-26-dummy-data.xlsx"/>
    <n v="4"/>
    <n v="0"/>
    <b v="0"/>
    <n v="210"/>
    <n v="180"/>
    <n v="98"/>
    <n v="0"/>
    <n v="0"/>
    <d v="2026-08-02T13:03:00"/>
    <d v="2026-08-02T16:03:00"/>
    <n v="4"/>
    <n v="0"/>
    <m/>
    <n v="1"/>
    <n v="0"/>
    <n v="210"/>
  </r>
  <r>
    <x v="0"/>
    <x v="1"/>
    <s v="ST DHH MATERNITY THEATRE 1"/>
    <x v="2"/>
    <x v="0"/>
    <x v="2"/>
    <x v="0"/>
    <x v="7"/>
    <n v="0"/>
    <n v="1"/>
    <n v="4"/>
    <s v="St Dhh Maternity Theatre"/>
    <d v="2026-08-03T00:00:00"/>
    <d v="2026-08-03T08:30:00"/>
    <d v="2026-08-03T13:30:00"/>
    <s v="AUGUST-26-dummy-data.xlsx"/>
    <n v="4"/>
    <n v="0"/>
    <b v="0"/>
    <n v="300"/>
    <n v="264"/>
    <n v="164"/>
    <n v="0"/>
    <n v="0"/>
    <d v="2026-08-03T08:32:00"/>
    <d v="2026-08-03T12:56:00"/>
    <n v="4"/>
    <n v="0"/>
    <m/>
    <n v="1"/>
    <n v="0"/>
    <n v="300"/>
  </r>
  <r>
    <x v="0"/>
    <x v="1"/>
    <s v="ST DHH MATERNITY THEATRE 1"/>
    <x v="2"/>
    <x v="0"/>
    <x v="2"/>
    <x v="0"/>
    <x v="7"/>
    <n v="0"/>
    <n v="1"/>
    <n v="4"/>
    <s v="St Dhh Maternity Theatre"/>
    <d v="2026-08-04T00:00:00"/>
    <d v="2026-08-04T07:30:00"/>
    <d v="2026-08-04T13:30:00"/>
    <s v="AUGUST-26-dummy-data.xlsx"/>
    <n v="4"/>
    <n v="0"/>
    <b v="0"/>
    <n v="360"/>
    <n v="328"/>
    <n v="247"/>
    <n v="0"/>
    <n v="0"/>
    <d v="2026-08-04T07:32:00"/>
    <d v="2026-08-04T13:00:00"/>
    <n v="4"/>
    <n v="0"/>
    <m/>
    <n v="1"/>
    <n v="0"/>
    <n v="360"/>
  </r>
  <r>
    <x v="0"/>
    <x v="1"/>
    <s v="ST DHH MATERNITY THEATRE 1"/>
    <x v="2"/>
    <x v="0"/>
    <x v="2"/>
    <x v="0"/>
    <x v="7"/>
    <n v="0"/>
    <n v="1"/>
    <n v="4"/>
    <s v="St Dhh Maternity Theatre"/>
    <d v="2026-08-07T00:00:00"/>
    <d v="2026-08-07T09:00:00"/>
    <d v="2026-08-07T18:00:00"/>
    <s v="AUGUST-26-dummy-data.xlsx"/>
    <n v="4"/>
    <n v="0"/>
    <b v="0"/>
    <n v="540"/>
    <n v="504"/>
    <n v="376"/>
    <n v="0"/>
    <n v="0"/>
    <d v="2026-08-07T09:10:00"/>
    <d v="2026-08-07T17:34:00"/>
    <n v="4"/>
    <n v="0"/>
    <m/>
    <n v="1"/>
    <n v="0"/>
    <n v="540"/>
  </r>
  <r>
    <x v="0"/>
    <x v="1"/>
    <s v="ST DHH MATERNITY THEATRE 1"/>
    <x v="2"/>
    <x v="0"/>
    <x v="2"/>
    <x v="0"/>
    <x v="7"/>
    <n v="0"/>
    <n v="1"/>
    <n v="4"/>
    <s v="St Dhh Maternity Theatre"/>
    <d v="2026-08-08T00:00:00"/>
    <d v="2026-08-08T08:30:00"/>
    <d v="2026-08-08T16:30:00"/>
    <s v="AUGUST-26-dummy-data.xlsx"/>
    <n v="4"/>
    <n v="0"/>
    <b v="0"/>
    <n v="480"/>
    <n v="453"/>
    <n v="344"/>
    <n v="0"/>
    <n v="0"/>
    <d v="2026-08-08T08:32:00"/>
    <d v="2026-08-08T16:05:00"/>
    <n v="4"/>
    <n v="0"/>
    <m/>
    <n v="1"/>
    <n v="0"/>
    <n v="480"/>
  </r>
  <r>
    <x v="0"/>
    <x v="1"/>
    <s v="ST DHH MATERNITY THEATRE 1"/>
    <x v="2"/>
    <x v="0"/>
    <x v="2"/>
    <x v="0"/>
    <x v="7"/>
    <n v="0"/>
    <n v="1"/>
    <n v="4"/>
    <s v="St Dhh Maternity Theatre"/>
    <d v="2026-08-10T00:00:00"/>
    <d v="2026-08-10T08:30:00"/>
    <d v="2026-08-10T12:30:00"/>
    <s v="AUGUST-26-dummy-data.xlsx"/>
    <n v="4"/>
    <n v="0"/>
    <b v="0"/>
    <n v="240"/>
    <n v="216"/>
    <n v="133"/>
    <n v="0"/>
    <n v="0"/>
    <d v="2026-08-10T08:39:00"/>
    <d v="2026-08-10T12:15:00"/>
    <n v="4"/>
    <n v="0"/>
    <m/>
    <n v="1"/>
    <n v="0"/>
    <n v="240"/>
  </r>
  <r>
    <x v="0"/>
    <x v="1"/>
    <s v="ST DHH MATERNITY THEATRE 1"/>
    <x v="2"/>
    <x v="0"/>
    <x v="2"/>
    <x v="0"/>
    <x v="7"/>
    <n v="0"/>
    <n v="1"/>
    <n v="4"/>
    <s v="St Dhh Maternity Theatre"/>
    <d v="2026-08-16T00:00:00"/>
    <d v="2026-08-16T08:30:00"/>
    <d v="2026-08-16T16:30:00"/>
    <s v="AUGUST-26-dummy-data.xlsx"/>
    <n v="4"/>
    <n v="0"/>
    <b v="0"/>
    <n v="480"/>
    <n v="450"/>
    <n v="312"/>
    <n v="0"/>
    <n v="0"/>
    <d v="2026-08-16T08:36:00"/>
    <d v="2026-08-16T16:06:00"/>
    <n v="4"/>
    <n v="0"/>
    <m/>
    <n v="1"/>
    <n v="0"/>
    <n v="480"/>
  </r>
  <r>
    <x v="0"/>
    <x v="1"/>
    <s v="ST DHH MATERNITY THEATRE 1"/>
    <x v="2"/>
    <x v="0"/>
    <x v="2"/>
    <x v="0"/>
    <x v="7"/>
    <n v="0"/>
    <n v="1"/>
    <n v="4"/>
    <s v="St Dhh Maternity Theatre"/>
    <d v="2026-08-18T00:00:00"/>
    <d v="2026-08-18T13:00:00"/>
    <d v="2026-08-18T17:30:00"/>
    <s v="AUGUST-26-dummy-data.xlsx"/>
    <n v="4"/>
    <n v="0"/>
    <b v="0"/>
    <n v="270"/>
    <n v="237"/>
    <n v="156"/>
    <n v="0"/>
    <n v="0"/>
    <d v="2026-08-18T13:06:00"/>
    <d v="2026-08-18T17:03:00"/>
    <n v="4"/>
    <n v="0"/>
    <m/>
    <n v="1"/>
    <n v="0"/>
    <n v="270"/>
  </r>
  <r>
    <x v="0"/>
    <x v="1"/>
    <s v="ST DHH MATERNITY THEATRE 1"/>
    <x v="2"/>
    <x v="0"/>
    <x v="2"/>
    <x v="0"/>
    <x v="7"/>
    <n v="0"/>
    <n v="1"/>
    <n v="4"/>
    <s v="St Dhh Maternity Theatre"/>
    <d v="2026-08-22T00:00:00"/>
    <d v="2026-08-22T13:00:00"/>
    <d v="2026-08-22T16:30:00"/>
    <s v="AUGUST-26-dummy-data.xlsx"/>
    <n v="4"/>
    <n v="0"/>
    <b v="0"/>
    <n v="210"/>
    <n v="188"/>
    <n v="112"/>
    <n v="0"/>
    <n v="0"/>
    <d v="2026-08-22T13:03:00"/>
    <d v="2026-08-22T16:11:00"/>
    <n v="4"/>
    <n v="0"/>
    <m/>
    <n v="1"/>
    <n v="0"/>
    <n v="210"/>
  </r>
  <r>
    <x v="0"/>
    <x v="1"/>
    <s v="ST DHH MATERNITY THEATRE 1"/>
    <x v="2"/>
    <x v="0"/>
    <x v="2"/>
    <x v="0"/>
    <x v="7"/>
    <n v="0"/>
    <n v="1"/>
    <n v="4"/>
    <s v="St Dhh Maternity Theatre"/>
    <d v="2026-08-25T00:00:00"/>
    <d v="2026-08-25T08:30:00"/>
    <d v="2026-08-25T11:30:00"/>
    <s v="AUGUST-26-dummy-data.xlsx"/>
    <n v="4"/>
    <n v="0"/>
    <b v="0"/>
    <n v="180"/>
    <n v="166"/>
    <n v="80"/>
    <n v="0"/>
    <n v="0"/>
    <d v="2026-08-25T08:36:00"/>
    <d v="2026-08-25T11:22:00"/>
    <n v="4"/>
    <n v="0"/>
    <m/>
    <n v="1"/>
    <n v="0"/>
    <n v="180"/>
  </r>
  <r>
    <x v="0"/>
    <x v="1"/>
    <s v="ST DHH MATERNITY THEATRE 1"/>
    <x v="2"/>
    <x v="0"/>
    <x v="2"/>
    <x v="0"/>
    <x v="7"/>
    <n v="0"/>
    <n v="1"/>
    <n v="4"/>
    <s v="St Dhh Maternity Theatre"/>
    <d v="2026-08-27T00:00:00"/>
    <d v="2026-08-27T08:00:00"/>
    <d v="2026-08-27T13:00:00"/>
    <s v="AUGUST-26-dummy-data.xlsx"/>
    <n v="4"/>
    <n v="0"/>
    <b v="0"/>
    <n v="300"/>
    <n v="271"/>
    <n v="173"/>
    <n v="0"/>
    <n v="0"/>
    <d v="2026-08-27T08:04:00"/>
    <d v="2026-08-27T12:35:00"/>
    <n v="4"/>
    <n v="0"/>
    <m/>
    <n v="1"/>
    <n v="0"/>
    <n v="300"/>
  </r>
  <r>
    <x v="0"/>
    <x v="1"/>
    <s v="ST DHH MATERNITY THEATRE 1"/>
    <x v="2"/>
    <x v="0"/>
    <x v="2"/>
    <x v="0"/>
    <x v="7"/>
    <n v="0"/>
    <n v="1"/>
    <n v="4"/>
    <s v="St Dhh Maternity Theatre"/>
    <d v="2026-08-28T00:00:00"/>
    <d v="2026-08-28T08:00:00"/>
    <d v="2026-08-28T12:30:00"/>
    <s v="AUGUST-26-dummy-data.xlsx"/>
    <n v="4"/>
    <n v="0"/>
    <b v="0"/>
    <n v="270"/>
    <n v="231"/>
    <n v="148"/>
    <n v="0"/>
    <n v="0"/>
    <d v="2026-08-28T08:05:00"/>
    <d v="2026-08-28T11:56:00"/>
    <n v="4"/>
    <n v="0"/>
    <m/>
    <n v="1"/>
    <n v="0"/>
    <n v="270"/>
  </r>
  <r>
    <x v="0"/>
    <x v="1"/>
    <s v="ST DHH MATERNITY THEATRE 1"/>
    <x v="2"/>
    <x v="0"/>
    <x v="2"/>
    <x v="0"/>
    <x v="7"/>
    <n v="0"/>
    <n v="1"/>
    <n v="4"/>
    <s v="St Dhh Maternity Theatre"/>
    <d v="2026-08-29T00:00:00"/>
    <d v="2026-08-29T08:30:00"/>
    <d v="2026-08-29T15:30:00"/>
    <s v="AUGUST-26-dummy-data.xlsx"/>
    <n v="4"/>
    <n v="0"/>
    <b v="0"/>
    <n v="420"/>
    <n v="396"/>
    <n v="293"/>
    <n v="0"/>
    <n v="0"/>
    <d v="2026-08-29T08:37:00"/>
    <d v="2026-08-29T15:13:00"/>
    <n v="4"/>
    <n v="0"/>
    <m/>
    <n v="1"/>
    <n v="0"/>
    <n v="420"/>
  </r>
  <r>
    <x v="0"/>
    <x v="1"/>
    <s v="ST DHH MATERNITY THEATRE 1"/>
    <x v="2"/>
    <x v="0"/>
    <x v="2"/>
    <x v="0"/>
    <x v="7"/>
    <n v="0"/>
    <n v="1"/>
    <n v="4"/>
    <s v="St Dhh Maternity Theatre"/>
    <d v="2026-08-31T00:00:00"/>
    <d v="2026-08-31T09:00:00"/>
    <d v="2026-08-31T13:00:00"/>
    <s v="AUGUST-26-dummy-data.xlsx"/>
    <n v="4"/>
    <n v="0"/>
    <b v="0"/>
    <n v="240"/>
    <n v="206"/>
    <n v="131"/>
    <n v="0"/>
    <n v="0"/>
    <d v="2026-08-31T09:10:00"/>
    <d v="2026-08-31T12:36:00"/>
    <n v="4"/>
    <n v="0"/>
    <m/>
    <n v="1"/>
    <n v="0"/>
    <n v="240"/>
  </r>
  <r>
    <x v="0"/>
    <x v="1"/>
    <s v="ST DHH PAEDS THEATRE"/>
    <x v="2"/>
    <x v="0"/>
    <x v="3"/>
    <x v="0"/>
    <x v="10"/>
    <n v="0"/>
    <n v="1"/>
    <n v="4"/>
    <s v="St Dhh Main Theatre"/>
    <d v="2026-08-01T00:00:00"/>
    <d v="2026-08-01T08:30:00"/>
    <d v="2026-08-01T17:30:00"/>
    <s v="AUGUST-26-dummy-data.xlsx"/>
    <n v="4"/>
    <n v="0"/>
    <b v="0"/>
    <n v="540"/>
    <n v="495"/>
    <n v="357"/>
    <n v="0"/>
    <n v="0"/>
    <d v="2026-08-01T08:34:00"/>
    <d v="2026-08-01T16:49:00"/>
    <n v="4"/>
    <n v="0"/>
    <m/>
    <n v="1"/>
    <n v="0"/>
    <n v="540"/>
  </r>
  <r>
    <x v="0"/>
    <x v="1"/>
    <s v="ST DHH PAEDS THEATRE"/>
    <x v="2"/>
    <x v="0"/>
    <x v="3"/>
    <x v="0"/>
    <x v="10"/>
    <n v="0"/>
    <n v="1"/>
    <n v="4"/>
    <s v="St Dhh Main Theatre"/>
    <d v="2026-08-03T00:00:00"/>
    <d v="2026-08-03T13:30:00"/>
    <d v="2026-08-03T18:30:00"/>
    <s v="AUGUST-26-dummy-data.xlsx"/>
    <n v="4"/>
    <n v="0"/>
    <b v="0"/>
    <n v="300"/>
    <n v="265"/>
    <n v="158"/>
    <n v="0"/>
    <n v="0"/>
    <d v="2026-08-03T13:38:00"/>
    <d v="2026-08-03T18:03:00"/>
    <n v="4"/>
    <n v="0"/>
    <m/>
    <n v="1"/>
    <n v="0"/>
    <n v="300"/>
  </r>
  <r>
    <x v="0"/>
    <x v="1"/>
    <s v="ST DHH PAEDS THEATRE"/>
    <x v="2"/>
    <x v="0"/>
    <x v="3"/>
    <x v="0"/>
    <x v="10"/>
    <n v="0"/>
    <n v="1"/>
    <n v="4"/>
    <s v="St Dhh Main Theatre"/>
    <d v="2026-08-04T00:00:00"/>
    <d v="2026-08-04T08:00:00"/>
    <d v="2026-08-04T16:00:00"/>
    <s v="AUGUST-26-dummy-data.xlsx"/>
    <n v="4"/>
    <n v="0"/>
    <b v="0"/>
    <n v="480"/>
    <n v="454"/>
    <n v="359"/>
    <n v="0"/>
    <n v="0"/>
    <d v="2026-08-04T08:09:00"/>
    <d v="2026-08-04T15:43:00"/>
    <n v="4"/>
    <n v="0"/>
    <m/>
    <n v="1"/>
    <n v="0"/>
    <n v="480"/>
  </r>
  <r>
    <x v="0"/>
    <x v="1"/>
    <s v="ST DHH PAEDS THEATRE"/>
    <x v="2"/>
    <x v="0"/>
    <x v="3"/>
    <x v="0"/>
    <x v="10"/>
    <n v="0"/>
    <n v="1"/>
    <n v="4"/>
    <s v="St Dhh Main Theatre"/>
    <d v="2026-08-05T00:00:00"/>
    <d v="2026-08-05T09:00:00"/>
    <d v="2026-08-05T12:30:00"/>
    <s v="AUGUST-26-dummy-data.xlsx"/>
    <n v="4"/>
    <n v="0"/>
    <b v="0"/>
    <n v="210"/>
    <n v="180"/>
    <n v="103"/>
    <n v="0"/>
    <n v="0"/>
    <d v="2026-08-05T09:10:00"/>
    <d v="2026-08-05T12:10:00"/>
    <n v="4"/>
    <n v="0"/>
    <m/>
    <n v="1"/>
    <n v="0"/>
    <n v="210"/>
  </r>
  <r>
    <x v="0"/>
    <x v="1"/>
    <s v="ST DHH PAEDS THEATRE"/>
    <x v="2"/>
    <x v="0"/>
    <x v="3"/>
    <x v="0"/>
    <x v="10"/>
    <n v="0"/>
    <n v="1"/>
    <n v="4"/>
    <s v="St Dhh Main Theatre"/>
    <d v="2026-08-06T00:00:00"/>
    <d v="2026-08-06T09:00:00"/>
    <d v="2026-08-06T18:00:00"/>
    <s v="AUGUST-26-dummy-data.xlsx"/>
    <n v="4"/>
    <n v="0"/>
    <b v="0"/>
    <n v="540"/>
    <n v="485"/>
    <n v="349"/>
    <n v="0"/>
    <n v="0"/>
    <d v="2026-08-06T09:06:00"/>
    <d v="2026-08-06T17:11:00"/>
    <n v="4"/>
    <n v="0"/>
    <m/>
    <n v="1"/>
    <n v="0"/>
    <n v="540"/>
  </r>
  <r>
    <x v="0"/>
    <x v="1"/>
    <s v="ST DHH PAEDS THEATRE"/>
    <x v="2"/>
    <x v="0"/>
    <x v="3"/>
    <x v="0"/>
    <x v="10"/>
    <n v="0"/>
    <n v="1"/>
    <n v="4"/>
    <s v="St Dhh Main Theatre"/>
    <d v="2026-08-07T00:00:00"/>
    <d v="2026-08-07T09:00:00"/>
    <d v="2026-08-07T14:00:00"/>
    <s v="AUGUST-26-dummy-data.xlsx"/>
    <n v="4"/>
    <n v="0"/>
    <b v="0"/>
    <n v="300"/>
    <n v="274"/>
    <n v="177"/>
    <n v="0"/>
    <n v="0"/>
    <d v="2026-08-07T09:02:00"/>
    <d v="2026-08-07T13:36:00"/>
    <n v="4"/>
    <n v="0"/>
    <m/>
    <n v="1"/>
    <n v="0"/>
    <n v="300"/>
  </r>
  <r>
    <x v="0"/>
    <x v="1"/>
    <s v="ST DHH PAEDS THEATRE"/>
    <x v="2"/>
    <x v="0"/>
    <x v="3"/>
    <x v="0"/>
    <x v="10"/>
    <n v="0"/>
    <n v="1"/>
    <n v="4"/>
    <s v="St Dhh Main Theatre"/>
    <d v="2026-08-11T00:00:00"/>
    <d v="2026-08-11T13:30:00"/>
    <d v="2026-08-11T17:30:00"/>
    <s v="AUGUST-26-dummy-data.xlsx"/>
    <n v="4"/>
    <n v="0"/>
    <b v="0"/>
    <n v="240"/>
    <n v="209"/>
    <n v="129"/>
    <n v="0"/>
    <n v="0"/>
    <d v="2026-08-11T13:36:00"/>
    <d v="2026-08-11T17:05:00"/>
    <n v="4"/>
    <n v="0"/>
    <m/>
    <n v="1"/>
    <n v="0"/>
    <n v="240"/>
  </r>
  <r>
    <x v="0"/>
    <x v="1"/>
    <s v="ST DHH PAEDS THEATRE"/>
    <x v="2"/>
    <x v="0"/>
    <x v="3"/>
    <x v="0"/>
    <x v="10"/>
    <n v="0"/>
    <n v="1"/>
    <n v="4"/>
    <s v="St Dhh Main Theatre"/>
    <d v="2026-08-13T00:00:00"/>
    <d v="2026-08-13T09:00:00"/>
    <d v="2026-08-13T17:00:00"/>
    <s v="AUGUST-26-dummy-data.xlsx"/>
    <n v="4"/>
    <n v="0"/>
    <b v="0"/>
    <n v="480"/>
    <n v="442"/>
    <n v="345"/>
    <n v="0"/>
    <n v="0"/>
    <d v="2026-08-13T09:06:00"/>
    <d v="2026-08-13T16:28:00"/>
    <n v="4"/>
    <n v="0"/>
    <m/>
    <n v="1"/>
    <n v="0"/>
    <n v="480"/>
  </r>
  <r>
    <x v="0"/>
    <x v="1"/>
    <s v="ST DHH PAEDS THEATRE"/>
    <x v="2"/>
    <x v="0"/>
    <x v="3"/>
    <x v="0"/>
    <x v="10"/>
    <n v="0"/>
    <n v="1"/>
    <n v="4"/>
    <s v="St Dhh Main Theatre"/>
    <d v="2026-08-14T00:00:00"/>
    <d v="2026-08-14T08:00:00"/>
    <d v="2026-08-14T16:00:00"/>
    <s v="AUGUST-26-dummy-data.xlsx"/>
    <n v="4"/>
    <n v="0"/>
    <b v="0"/>
    <n v="480"/>
    <n v="452"/>
    <n v="356"/>
    <n v="0"/>
    <n v="0"/>
    <d v="2026-08-14T08:03:00"/>
    <d v="2026-08-14T15:35:00"/>
    <n v="4"/>
    <n v="0"/>
    <m/>
    <n v="1"/>
    <n v="0"/>
    <n v="480"/>
  </r>
  <r>
    <x v="0"/>
    <x v="1"/>
    <s v="ST DHH PAEDS THEATRE"/>
    <x v="2"/>
    <x v="0"/>
    <x v="3"/>
    <x v="0"/>
    <x v="10"/>
    <n v="0"/>
    <n v="1"/>
    <n v="4"/>
    <s v="St Dhh Main Theatre"/>
    <d v="2026-08-16T00:00:00"/>
    <d v="2026-08-16T09:00:00"/>
    <d v="2026-08-16T14:00:00"/>
    <s v="AUGUST-26-dummy-data.xlsx"/>
    <n v="4"/>
    <n v="0"/>
    <b v="0"/>
    <n v="300"/>
    <n v="274"/>
    <n v="189"/>
    <n v="0"/>
    <n v="0"/>
    <d v="2026-08-16T09:03:00"/>
    <d v="2026-08-16T13:37:00"/>
    <n v="4"/>
    <n v="0"/>
    <m/>
    <n v="1"/>
    <n v="0"/>
    <n v="300"/>
  </r>
  <r>
    <x v="0"/>
    <x v="1"/>
    <s v="ST DHH PAEDS THEATRE"/>
    <x v="2"/>
    <x v="0"/>
    <x v="3"/>
    <x v="0"/>
    <x v="10"/>
    <n v="0"/>
    <n v="1"/>
    <n v="4"/>
    <s v="St Dhh Main Theatre"/>
    <d v="2026-08-17T00:00:00"/>
    <d v="2026-08-17T08:30:00"/>
    <d v="2026-08-17T17:30:00"/>
    <s v="AUGUST-26-dummy-data.xlsx"/>
    <n v="4"/>
    <n v="0"/>
    <b v="0"/>
    <n v="540"/>
    <n v="500"/>
    <n v="384"/>
    <n v="0"/>
    <n v="0"/>
    <d v="2026-08-17T08:38:00"/>
    <d v="2026-08-17T16:58:00"/>
    <n v="4"/>
    <n v="0"/>
    <m/>
    <n v="1"/>
    <n v="0"/>
    <n v="540"/>
  </r>
  <r>
    <x v="0"/>
    <x v="1"/>
    <s v="ST DHH PAEDS THEATRE"/>
    <x v="2"/>
    <x v="0"/>
    <x v="3"/>
    <x v="0"/>
    <x v="10"/>
    <n v="0"/>
    <n v="1"/>
    <n v="4"/>
    <s v="St Dhh Main Theatre"/>
    <d v="2026-08-20T00:00:00"/>
    <d v="2026-08-20T08:30:00"/>
    <d v="2026-08-20T17:30:00"/>
    <s v="AUGUST-26-dummy-data.xlsx"/>
    <n v="4"/>
    <n v="0"/>
    <b v="0"/>
    <n v="540"/>
    <n v="497"/>
    <n v="406"/>
    <n v="0"/>
    <n v="0"/>
    <d v="2026-08-20T08:35:00"/>
    <d v="2026-08-20T16:52:00"/>
    <n v="4"/>
    <n v="0"/>
    <m/>
    <n v="1"/>
    <n v="0"/>
    <n v="540"/>
  </r>
  <r>
    <x v="0"/>
    <x v="1"/>
    <s v="ST DHH PAEDS THEATRE"/>
    <x v="2"/>
    <x v="0"/>
    <x v="3"/>
    <x v="0"/>
    <x v="10"/>
    <n v="0"/>
    <n v="1"/>
    <n v="4"/>
    <s v="St Dhh Main Theatre"/>
    <d v="2026-08-21T00:00:00"/>
    <d v="2026-08-21T07:30:00"/>
    <d v="2026-08-21T15:30:00"/>
    <s v="AUGUST-26-dummy-data.xlsx"/>
    <n v="4"/>
    <n v="0"/>
    <b v="0"/>
    <n v="480"/>
    <n v="428"/>
    <n v="315"/>
    <n v="0"/>
    <n v="0"/>
    <d v="2026-08-21T07:39:00"/>
    <d v="2026-08-21T14:47:00"/>
    <n v="4"/>
    <n v="0"/>
    <m/>
    <n v="1"/>
    <n v="0"/>
    <n v="480"/>
  </r>
  <r>
    <x v="0"/>
    <x v="1"/>
    <s v="ST DHH PAEDS THEATRE"/>
    <x v="2"/>
    <x v="0"/>
    <x v="3"/>
    <x v="0"/>
    <x v="10"/>
    <n v="0"/>
    <n v="1"/>
    <n v="4"/>
    <s v="St Dhh Main Theatre"/>
    <d v="2026-08-23T00:00:00"/>
    <d v="2026-08-23T09:00:00"/>
    <d v="2026-08-23T18:00:00"/>
    <s v="AUGUST-26-dummy-data.xlsx"/>
    <n v="4"/>
    <n v="0"/>
    <b v="0"/>
    <n v="540"/>
    <n v="506"/>
    <n v="424"/>
    <n v="0"/>
    <n v="0"/>
    <d v="2026-08-23T09:08:00"/>
    <d v="2026-08-23T17:34:00"/>
    <n v="4"/>
    <n v="0"/>
    <m/>
    <n v="1"/>
    <n v="0"/>
    <n v="540"/>
  </r>
  <r>
    <x v="0"/>
    <x v="1"/>
    <s v="ST DHH PAEDS THEATRE"/>
    <x v="2"/>
    <x v="0"/>
    <x v="3"/>
    <x v="0"/>
    <x v="10"/>
    <n v="0"/>
    <n v="1"/>
    <n v="4"/>
    <s v="St Dhh Main Theatre"/>
    <d v="2026-08-24T00:00:00"/>
    <d v="2026-08-24T08:30:00"/>
    <d v="2026-08-24T16:30:00"/>
    <s v="AUGUST-26-dummy-data.xlsx"/>
    <n v="4"/>
    <n v="0"/>
    <b v="0"/>
    <n v="480"/>
    <n v="438"/>
    <n v="323"/>
    <n v="0"/>
    <n v="0"/>
    <d v="2026-08-24T08:33:00"/>
    <d v="2026-08-24T15:51:00"/>
    <n v="4"/>
    <n v="0"/>
    <m/>
    <n v="1"/>
    <n v="0"/>
    <n v="480"/>
  </r>
  <r>
    <x v="0"/>
    <x v="1"/>
    <s v="ST DHH PAEDS THEATRE"/>
    <x v="2"/>
    <x v="0"/>
    <x v="3"/>
    <x v="0"/>
    <x v="10"/>
    <n v="0"/>
    <n v="1"/>
    <n v="4"/>
    <s v="St Dhh Main Theatre"/>
    <d v="2026-08-27T00:00:00"/>
    <d v="2026-08-27T08:30:00"/>
    <d v="2026-08-27T16:30:00"/>
    <s v="AUGUST-26-dummy-data.xlsx"/>
    <n v="4"/>
    <n v="0"/>
    <b v="0"/>
    <n v="480"/>
    <n v="456"/>
    <n v="369"/>
    <n v="0"/>
    <n v="0"/>
    <d v="2026-08-27T08:36:00"/>
    <d v="2026-08-27T16:12:00"/>
    <n v="4"/>
    <n v="0"/>
    <m/>
    <n v="1"/>
    <n v="0"/>
    <n v="480"/>
  </r>
  <r>
    <x v="0"/>
    <x v="1"/>
    <s v="ST DHH PAEDS THEATRE"/>
    <x v="2"/>
    <x v="0"/>
    <x v="3"/>
    <x v="0"/>
    <x v="10"/>
    <n v="0"/>
    <n v="1"/>
    <n v="4"/>
    <s v="St Dhh Main Theatre"/>
    <d v="2026-08-28T00:00:00"/>
    <d v="2026-08-28T08:30:00"/>
    <d v="2026-08-28T12:00:00"/>
    <s v="AUGUST-26-dummy-data.xlsx"/>
    <n v="4"/>
    <n v="0"/>
    <b v="0"/>
    <n v="210"/>
    <n v="177"/>
    <n v="102"/>
    <n v="0"/>
    <n v="0"/>
    <d v="2026-08-28T08:33:00"/>
    <d v="2026-08-28T11:30:00"/>
    <n v="4"/>
    <n v="0"/>
    <m/>
    <n v="1"/>
    <n v="0"/>
    <n v="210"/>
  </r>
  <r>
    <x v="0"/>
    <x v="1"/>
    <s v="ST DHH PAEDS THEATRE"/>
    <x v="2"/>
    <x v="0"/>
    <x v="3"/>
    <x v="0"/>
    <x v="10"/>
    <n v="0"/>
    <n v="1"/>
    <n v="4"/>
    <s v="St Dhh Main Theatre"/>
    <d v="2026-08-29T00:00:00"/>
    <d v="2026-08-29T08:00:00"/>
    <d v="2026-08-29T12:00:00"/>
    <s v="AUGUST-26-dummy-data.xlsx"/>
    <n v="4"/>
    <n v="0"/>
    <b v="0"/>
    <n v="240"/>
    <n v="215"/>
    <n v="144"/>
    <n v="0"/>
    <n v="0"/>
    <d v="2026-08-29T08:08:00"/>
    <d v="2026-08-29T11:43:00"/>
    <n v="4"/>
    <n v="0"/>
    <m/>
    <n v="1"/>
    <n v="0"/>
    <n v="240"/>
  </r>
  <r>
    <x v="0"/>
    <x v="1"/>
    <s v="ST DHH PAEDS THEATRE"/>
    <x v="2"/>
    <x v="0"/>
    <x v="3"/>
    <x v="0"/>
    <x v="10"/>
    <n v="0"/>
    <n v="1"/>
    <n v="4"/>
    <s v="St Dhh Main Theatre"/>
    <d v="2026-08-31T00:00:00"/>
    <d v="2026-08-31T13:00:00"/>
    <d v="2026-08-31T17:00:00"/>
    <s v="AUGUST-26-dummy-data.xlsx"/>
    <n v="4"/>
    <n v="0"/>
    <b v="0"/>
    <n v="240"/>
    <n v="209"/>
    <n v="111"/>
    <n v="0"/>
    <n v="0"/>
    <d v="2026-08-31T13:03:00"/>
    <d v="2026-08-31T16:32:00"/>
    <n v="4"/>
    <n v="0"/>
    <m/>
    <n v="1"/>
    <n v="0"/>
    <n v="240"/>
  </r>
  <r>
    <x v="0"/>
    <x v="2"/>
    <s v="ST STY THEATRE 1"/>
    <x v="0"/>
    <x v="0"/>
    <x v="0"/>
    <x v="0"/>
    <x v="0"/>
    <n v="0"/>
    <n v="1"/>
    <n v="4"/>
    <s v="St Sty Day Procedure Unit"/>
    <d v="2026-06-03T00:00:00"/>
    <d v="2026-06-03T08:30:00"/>
    <d v="2026-06-03T16:30:00"/>
    <s v="JUNE-26-dummy-data.xlsx"/>
    <n v="4"/>
    <n v="0"/>
    <b v="0"/>
    <n v="480"/>
    <n v="447"/>
    <n v="324"/>
    <n v="0"/>
    <n v="0"/>
    <d v="2026-06-03T08:39:00"/>
    <d v="2026-06-03T16:06:00"/>
    <n v="4"/>
    <n v="0"/>
    <m/>
    <n v="1"/>
    <n v="0"/>
    <n v="480"/>
  </r>
  <r>
    <x v="0"/>
    <x v="2"/>
    <s v="ST STY THEATRE 1"/>
    <x v="0"/>
    <x v="0"/>
    <x v="0"/>
    <x v="0"/>
    <x v="0"/>
    <n v="0"/>
    <n v="1"/>
    <n v="4"/>
    <s v="St Sty Day Procedure Unit"/>
    <d v="2026-06-04T00:00:00"/>
    <d v="2026-06-04T08:00:00"/>
    <d v="2026-06-04T17:00:00"/>
    <s v="JUNE-26-dummy-data.xlsx"/>
    <n v="4"/>
    <n v="0"/>
    <b v="0"/>
    <n v="540"/>
    <n v="493"/>
    <n v="378"/>
    <n v="0"/>
    <n v="0"/>
    <d v="2026-06-04T08:08:00"/>
    <d v="2026-06-04T16:21:00"/>
    <n v="4"/>
    <n v="0"/>
    <m/>
    <n v="1"/>
    <n v="0"/>
    <n v="540"/>
  </r>
  <r>
    <x v="0"/>
    <x v="2"/>
    <s v="ST STY THEATRE 1"/>
    <x v="0"/>
    <x v="0"/>
    <x v="0"/>
    <x v="0"/>
    <x v="3"/>
    <n v="0"/>
    <n v="1"/>
    <n v="4"/>
    <s v="St Sty Day Procedure Unit"/>
    <d v="2026-06-05T00:00:00"/>
    <d v="2026-06-05T07:30:00"/>
    <d v="2026-06-05T13:30:00"/>
    <s v="JUNE-26-dummy-data.xlsx"/>
    <n v="4"/>
    <n v="0"/>
    <b v="0"/>
    <n v="360"/>
    <n v="323"/>
    <n v="225"/>
    <n v="0"/>
    <n v="0"/>
    <d v="2026-06-05T07:32:00"/>
    <d v="2026-06-05T12:55:00"/>
    <n v="4"/>
    <n v="0"/>
    <m/>
    <n v="1"/>
    <n v="0"/>
    <n v="360"/>
  </r>
  <r>
    <x v="0"/>
    <x v="2"/>
    <s v="ST STY THEATRE 1"/>
    <x v="0"/>
    <x v="0"/>
    <x v="0"/>
    <x v="0"/>
    <x v="1"/>
    <n v="0"/>
    <n v="1"/>
    <n v="4"/>
    <s v="St Sty Day Procedure Unit"/>
    <d v="2026-06-08T00:00:00"/>
    <d v="2026-06-08T08:00:00"/>
    <d v="2026-06-08T12:00:00"/>
    <s v="JUNE-26-dummy-data.xlsx"/>
    <n v="4"/>
    <n v="0"/>
    <b v="0"/>
    <n v="240"/>
    <n v="218"/>
    <n v="138"/>
    <n v="0"/>
    <n v="0"/>
    <d v="2026-06-08T08:09:00"/>
    <d v="2026-06-08T11:47:00"/>
    <n v="4"/>
    <n v="0"/>
    <m/>
    <n v="1"/>
    <n v="0"/>
    <n v="240"/>
  </r>
  <r>
    <x v="0"/>
    <x v="2"/>
    <s v="ST STY THEATRE 1"/>
    <x v="0"/>
    <x v="0"/>
    <x v="0"/>
    <x v="0"/>
    <x v="8"/>
    <n v="0"/>
    <n v="1"/>
    <n v="4"/>
    <s v="St Sty Day Procedure Unit"/>
    <d v="2026-06-11T00:00:00"/>
    <d v="2026-06-11T07:30:00"/>
    <d v="2026-06-11T13:30:00"/>
    <s v="JUNE-26-dummy-data.xlsx"/>
    <n v="4"/>
    <n v="0"/>
    <b v="0"/>
    <n v="360"/>
    <n v="323"/>
    <n v="222"/>
    <n v="0"/>
    <n v="0"/>
    <d v="2026-06-11T07:41:00"/>
    <d v="2026-06-11T13:04:00"/>
    <n v="4"/>
    <n v="0"/>
    <m/>
    <n v="1"/>
    <n v="0"/>
    <n v="360"/>
  </r>
  <r>
    <x v="0"/>
    <x v="2"/>
    <s v="ST STY THEATRE 1"/>
    <x v="0"/>
    <x v="0"/>
    <x v="0"/>
    <x v="0"/>
    <x v="3"/>
    <n v="0"/>
    <n v="1"/>
    <n v="4"/>
    <s v="St Sty Day Procedure Unit"/>
    <d v="2026-06-13T00:00:00"/>
    <d v="2026-06-13T09:00:00"/>
    <d v="2026-06-13T17:00:00"/>
    <s v="JUNE-26-dummy-data.xlsx"/>
    <n v="4"/>
    <n v="0"/>
    <b v="0"/>
    <n v="480"/>
    <n v="443"/>
    <n v="335"/>
    <n v="0"/>
    <n v="0"/>
    <d v="2026-06-13T09:07:00"/>
    <d v="2026-06-13T16:30:00"/>
    <n v="4"/>
    <n v="0"/>
    <m/>
    <n v="1"/>
    <n v="0"/>
    <n v="480"/>
  </r>
  <r>
    <x v="0"/>
    <x v="2"/>
    <s v="ST STY THEATRE 1"/>
    <x v="0"/>
    <x v="0"/>
    <x v="0"/>
    <x v="0"/>
    <x v="2"/>
    <n v="0"/>
    <n v="1"/>
    <n v="4"/>
    <s v="St Sty Day Procedure Unit"/>
    <d v="2026-06-14T00:00:00"/>
    <d v="2026-06-14T08:00:00"/>
    <d v="2026-06-14T16:00:00"/>
    <s v="JUNE-26-dummy-data.xlsx"/>
    <n v="4"/>
    <n v="0"/>
    <b v="0"/>
    <n v="480"/>
    <n v="441"/>
    <n v="316"/>
    <n v="0"/>
    <n v="0"/>
    <d v="2026-06-14T08:05:00"/>
    <d v="2026-06-14T15:26:00"/>
    <n v="4"/>
    <n v="0"/>
    <m/>
    <n v="1"/>
    <n v="0"/>
    <n v="480"/>
  </r>
  <r>
    <x v="0"/>
    <x v="2"/>
    <s v="ST STY THEATRE 1"/>
    <x v="0"/>
    <x v="0"/>
    <x v="0"/>
    <x v="0"/>
    <x v="2"/>
    <n v="0"/>
    <n v="1"/>
    <n v="4"/>
    <s v="St Sty Day Procedure Unit"/>
    <d v="2026-06-15T00:00:00"/>
    <d v="2026-06-15T07:30:00"/>
    <d v="2026-06-15T15:30:00"/>
    <s v="JUNE-26-dummy-data.xlsx"/>
    <n v="4"/>
    <n v="0"/>
    <b v="0"/>
    <n v="480"/>
    <n v="419"/>
    <n v="315"/>
    <n v="0"/>
    <n v="0"/>
    <d v="2026-06-15T07:36:00"/>
    <d v="2026-06-15T14:35:00"/>
    <n v="4"/>
    <n v="0"/>
    <m/>
    <n v="1"/>
    <n v="0"/>
    <n v="480"/>
  </r>
  <r>
    <x v="0"/>
    <x v="2"/>
    <s v="ST STY THEATRE 1"/>
    <x v="0"/>
    <x v="0"/>
    <x v="0"/>
    <x v="0"/>
    <x v="0"/>
    <n v="0"/>
    <n v="1"/>
    <n v="4"/>
    <s v="St Sty Day Procedure Unit"/>
    <d v="2026-06-16T00:00:00"/>
    <d v="2026-06-16T08:30:00"/>
    <d v="2026-06-16T17:30:00"/>
    <s v="JUNE-26-dummy-data.xlsx"/>
    <n v="4"/>
    <n v="0"/>
    <b v="0"/>
    <n v="540"/>
    <n v="484"/>
    <n v="353"/>
    <n v="0"/>
    <n v="0"/>
    <d v="2026-06-16T08:32:00"/>
    <d v="2026-06-16T16:36:00"/>
    <n v="4"/>
    <n v="0"/>
    <m/>
    <n v="1"/>
    <n v="0"/>
    <n v="540"/>
  </r>
  <r>
    <x v="0"/>
    <x v="2"/>
    <s v="ST STY THEATRE 1"/>
    <x v="0"/>
    <x v="0"/>
    <x v="0"/>
    <x v="0"/>
    <x v="2"/>
    <n v="0"/>
    <n v="1"/>
    <n v="4"/>
    <s v="St Sty Day Procedure Unit"/>
    <d v="2026-06-17T00:00:00"/>
    <d v="2026-06-17T13:00:00"/>
    <d v="2026-06-17T17:00:00"/>
    <s v="JUNE-26-dummy-data.xlsx"/>
    <n v="4"/>
    <n v="0"/>
    <b v="0"/>
    <n v="240"/>
    <n v="215"/>
    <n v="135"/>
    <n v="0"/>
    <n v="0"/>
    <d v="2026-06-17T13:05:00"/>
    <d v="2026-06-17T16:40:00"/>
    <n v="4"/>
    <n v="0"/>
    <m/>
    <n v="1"/>
    <n v="0"/>
    <n v="240"/>
  </r>
  <r>
    <x v="0"/>
    <x v="2"/>
    <s v="ST STY THEATRE 1"/>
    <x v="0"/>
    <x v="0"/>
    <x v="0"/>
    <x v="0"/>
    <x v="2"/>
    <n v="0"/>
    <n v="1"/>
    <n v="4"/>
    <s v="St Sty Day Procedure Unit"/>
    <d v="2026-06-19T00:00:00"/>
    <d v="2026-06-19T08:00:00"/>
    <d v="2026-06-19T17:00:00"/>
    <s v="JUNE-26-dummy-data.xlsx"/>
    <n v="4"/>
    <n v="0"/>
    <b v="0"/>
    <n v="540"/>
    <n v="475"/>
    <n v="341"/>
    <n v="0"/>
    <n v="0"/>
    <d v="2026-06-19T08:11:00"/>
    <d v="2026-06-19T16:06:00"/>
    <n v="4"/>
    <n v="0"/>
    <m/>
    <n v="1"/>
    <n v="0"/>
    <n v="540"/>
  </r>
  <r>
    <x v="0"/>
    <x v="2"/>
    <s v="ST STY THEATRE 1"/>
    <x v="0"/>
    <x v="0"/>
    <x v="0"/>
    <x v="0"/>
    <x v="1"/>
    <n v="0"/>
    <n v="1"/>
    <n v="4"/>
    <s v="St Sty Day Procedure Unit"/>
    <d v="2026-06-20T00:00:00"/>
    <d v="2026-06-20T09:00:00"/>
    <d v="2026-06-20T13:30:00"/>
    <s v="JUNE-26-dummy-data.xlsx"/>
    <n v="4"/>
    <n v="0"/>
    <b v="0"/>
    <n v="270"/>
    <n v="245"/>
    <n v="161"/>
    <n v="0"/>
    <n v="0"/>
    <d v="2026-06-20T09:05:00"/>
    <d v="2026-06-20T13:10:00"/>
    <n v="4"/>
    <n v="0"/>
    <m/>
    <n v="1"/>
    <n v="0"/>
    <n v="270"/>
  </r>
  <r>
    <x v="0"/>
    <x v="2"/>
    <s v="ST STY THEATRE 1"/>
    <x v="0"/>
    <x v="0"/>
    <x v="0"/>
    <x v="0"/>
    <x v="1"/>
    <n v="0"/>
    <n v="1"/>
    <n v="4"/>
    <s v="St Sty Day Procedure Unit"/>
    <d v="2026-06-21T00:00:00"/>
    <d v="2026-06-21T08:00:00"/>
    <d v="2026-06-21T11:30:00"/>
    <s v="JUNE-26-dummy-data.xlsx"/>
    <n v="4"/>
    <n v="0"/>
    <b v="0"/>
    <n v="210"/>
    <n v="178"/>
    <n v="95"/>
    <n v="0"/>
    <n v="0"/>
    <d v="2026-06-21T08:03:00"/>
    <d v="2026-06-21T11:01:00"/>
    <n v="4"/>
    <n v="0"/>
    <m/>
    <n v="1"/>
    <n v="0"/>
    <n v="210"/>
  </r>
  <r>
    <x v="0"/>
    <x v="2"/>
    <s v="ST STY THEATRE 1"/>
    <x v="0"/>
    <x v="0"/>
    <x v="0"/>
    <x v="0"/>
    <x v="1"/>
    <n v="0"/>
    <n v="1"/>
    <n v="4"/>
    <s v="St Sty Day Procedure Unit"/>
    <d v="2026-06-22T00:00:00"/>
    <d v="2026-06-22T08:00:00"/>
    <d v="2026-06-22T16:00:00"/>
    <s v="JUNE-26-dummy-data.xlsx"/>
    <n v="4"/>
    <n v="0"/>
    <b v="0"/>
    <n v="480"/>
    <n v="444"/>
    <n v="365"/>
    <n v="0"/>
    <n v="0"/>
    <d v="2026-06-22T08:09:00"/>
    <d v="2026-06-22T15:33:00"/>
    <n v="4"/>
    <n v="0"/>
    <m/>
    <n v="1"/>
    <n v="0"/>
    <n v="480"/>
  </r>
  <r>
    <x v="0"/>
    <x v="2"/>
    <s v="ST STY THEATRE 1"/>
    <x v="0"/>
    <x v="0"/>
    <x v="0"/>
    <x v="0"/>
    <x v="0"/>
    <n v="0"/>
    <n v="1"/>
    <n v="4"/>
    <s v="St Sty Day Procedure Unit"/>
    <d v="2026-06-25T00:00:00"/>
    <d v="2026-06-25T09:00:00"/>
    <d v="2026-06-25T17:00:00"/>
    <s v="JUNE-26-dummy-data.xlsx"/>
    <n v="4"/>
    <n v="0"/>
    <b v="0"/>
    <n v="480"/>
    <n v="445"/>
    <n v="354"/>
    <n v="0"/>
    <n v="0"/>
    <d v="2026-06-25T09:10:00"/>
    <d v="2026-06-25T16:35:00"/>
    <n v="4"/>
    <n v="0"/>
    <m/>
    <n v="1"/>
    <n v="0"/>
    <n v="480"/>
  </r>
  <r>
    <x v="0"/>
    <x v="2"/>
    <s v="ST STY THEATRE 1"/>
    <x v="0"/>
    <x v="0"/>
    <x v="0"/>
    <x v="0"/>
    <x v="1"/>
    <n v="0"/>
    <n v="1"/>
    <n v="4"/>
    <s v="St Sty Day Procedure Unit"/>
    <d v="2026-06-26T00:00:00"/>
    <d v="2026-06-26T09:00:00"/>
    <d v="2026-06-26T13:30:00"/>
    <s v="JUNE-26-dummy-data.xlsx"/>
    <n v="4"/>
    <n v="0"/>
    <b v="0"/>
    <n v="270"/>
    <n v="238"/>
    <n v="166"/>
    <n v="0"/>
    <n v="0"/>
    <d v="2026-06-26T09:05:00"/>
    <d v="2026-06-26T13:03:00"/>
    <n v="4"/>
    <n v="0"/>
    <m/>
    <n v="1"/>
    <n v="0"/>
    <n v="270"/>
  </r>
  <r>
    <x v="0"/>
    <x v="2"/>
    <s v="ST STY THEATRE 1"/>
    <x v="0"/>
    <x v="0"/>
    <x v="0"/>
    <x v="0"/>
    <x v="8"/>
    <n v="0"/>
    <n v="1"/>
    <n v="4"/>
    <s v="St Sty Day Procedure Unit"/>
    <d v="2026-06-27T00:00:00"/>
    <d v="2026-06-27T09:00:00"/>
    <d v="2026-06-27T13:30:00"/>
    <s v="JUNE-26-dummy-data.xlsx"/>
    <n v="4"/>
    <n v="0"/>
    <b v="0"/>
    <n v="270"/>
    <n v="242"/>
    <n v="153"/>
    <n v="0"/>
    <n v="0"/>
    <d v="2026-06-27T09:05:00"/>
    <d v="2026-06-27T13:07:00"/>
    <n v="4"/>
    <n v="0"/>
    <m/>
    <n v="1"/>
    <n v="0"/>
    <n v="270"/>
  </r>
  <r>
    <x v="0"/>
    <x v="2"/>
    <s v="ST STY THEATRE 1"/>
    <x v="0"/>
    <x v="0"/>
    <x v="0"/>
    <x v="0"/>
    <x v="3"/>
    <n v="0"/>
    <n v="1"/>
    <n v="4"/>
    <s v="St Sty Day Procedure Unit"/>
    <d v="2026-06-30T00:00:00"/>
    <d v="2026-06-30T08:30:00"/>
    <d v="2026-06-30T14:30:00"/>
    <s v="JUNE-26-dummy-data.xlsx"/>
    <n v="4"/>
    <n v="0"/>
    <b v="0"/>
    <n v="360"/>
    <n v="327"/>
    <n v="227"/>
    <n v="0"/>
    <n v="0"/>
    <d v="2026-06-30T08:38:00"/>
    <d v="2026-06-30T14:05:00"/>
    <n v="4"/>
    <n v="0"/>
    <m/>
    <n v="1"/>
    <n v="0"/>
    <n v="360"/>
  </r>
  <r>
    <x v="0"/>
    <x v="2"/>
    <s v="ST STY THEATRE 2"/>
    <x v="0"/>
    <x v="0"/>
    <x v="0"/>
    <x v="0"/>
    <x v="0"/>
    <n v="0"/>
    <n v="1"/>
    <n v="4"/>
    <s v="St Sty Day Procedure Unit"/>
    <d v="2026-06-01T00:00:00"/>
    <d v="2026-06-01T08:00:00"/>
    <d v="2026-06-01T16:00:00"/>
    <s v="JUNE-26-dummy-data.xlsx"/>
    <n v="4"/>
    <n v="0"/>
    <b v="0"/>
    <n v="480"/>
    <n v="453"/>
    <n v="350"/>
    <n v="0"/>
    <n v="0"/>
    <d v="2026-06-01T08:04:00"/>
    <d v="2026-06-01T15:37:00"/>
    <n v="4"/>
    <n v="0"/>
    <m/>
    <n v="1"/>
    <n v="0"/>
    <n v="480"/>
  </r>
  <r>
    <x v="0"/>
    <x v="2"/>
    <s v="ST STY THEATRE 2"/>
    <x v="0"/>
    <x v="0"/>
    <x v="0"/>
    <x v="0"/>
    <x v="3"/>
    <n v="0"/>
    <n v="1"/>
    <n v="4"/>
    <s v="St Sty Day Procedure Unit"/>
    <d v="2026-06-02T00:00:00"/>
    <d v="2026-06-02T08:30:00"/>
    <d v="2026-06-02T16:30:00"/>
    <s v="JUNE-26-dummy-data.xlsx"/>
    <n v="4"/>
    <n v="0"/>
    <b v="0"/>
    <n v="480"/>
    <n v="452"/>
    <n v="347"/>
    <n v="0"/>
    <n v="0"/>
    <d v="2026-06-02T08:33:00"/>
    <d v="2026-06-02T16:05:00"/>
    <n v="4"/>
    <n v="0"/>
    <m/>
    <n v="1"/>
    <n v="0"/>
    <n v="480"/>
  </r>
  <r>
    <x v="0"/>
    <x v="2"/>
    <s v="ST STY THEATRE 2"/>
    <x v="0"/>
    <x v="0"/>
    <x v="0"/>
    <x v="0"/>
    <x v="4"/>
    <n v="0"/>
    <n v="1"/>
    <n v="4"/>
    <s v="St Sty Day Procedure Unit"/>
    <d v="2026-06-04T00:00:00"/>
    <d v="2026-06-04T08:30:00"/>
    <d v="2026-06-04T13:00:00"/>
    <s v="JUNE-26-dummy-data.xlsx"/>
    <n v="4"/>
    <n v="0"/>
    <b v="0"/>
    <n v="270"/>
    <n v="228"/>
    <n v="146"/>
    <n v="0"/>
    <n v="0"/>
    <d v="2026-06-04T08:40:00"/>
    <d v="2026-06-04T12:28:00"/>
    <n v="4"/>
    <n v="0"/>
    <m/>
    <n v="1"/>
    <n v="0"/>
    <n v="270"/>
  </r>
  <r>
    <x v="0"/>
    <x v="2"/>
    <s v="ST STY THEATRE 2"/>
    <x v="0"/>
    <x v="0"/>
    <x v="0"/>
    <x v="0"/>
    <x v="1"/>
    <n v="0"/>
    <n v="1"/>
    <n v="4"/>
    <s v="St Sty Day Procedure Unit"/>
    <d v="2026-06-06T00:00:00"/>
    <d v="2026-06-06T08:30:00"/>
    <d v="2026-06-06T12:00:00"/>
    <s v="JUNE-26-dummy-data.xlsx"/>
    <n v="4"/>
    <n v="0"/>
    <b v="0"/>
    <n v="210"/>
    <n v="193"/>
    <n v="112"/>
    <n v="0"/>
    <n v="0"/>
    <d v="2026-06-06T08:32:00"/>
    <d v="2026-06-06T11:45:00"/>
    <n v="4"/>
    <n v="0"/>
    <m/>
    <n v="1"/>
    <n v="0"/>
    <n v="210"/>
  </r>
  <r>
    <x v="0"/>
    <x v="2"/>
    <s v="ST STY THEATRE 2"/>
    <x v="0"/>
    <x v="0"/>
    <x v="0"/>
    <x v="0"/>
    <x v="3"/>
    <n v="0"/>
    <n v="1"/>
    <n v="4"/>
    <s v="St Sty Day Procedure Unit"/>
    <d v="2026-06-08T00:00:00"/>
    <d v="2026-06-08T07:30:00"/>
    <d v="2026-06-08T15:30:00"/>
    <s v="JUNE-26-dummy-data.xlsx"/>
    <n v="4"/>
    <n v="0"/>
    <b v="0"/>
    <n v="480"/>
    <n v="430"/>
    <n v="354"/>
    <n v="0"/>
    <n v="0"/>
    <d v="2026-06-08T07:37:00"/>
    <d v="2026-06-08T14:47:00"/>
    <n v="4"/>
    <n v="0"/>
    <m/>
    <n v="1"/>
    <n v="0"/>
    <n v="480"/>
  </r>
  <r>
    <x v="0"/>
    <x v="2"/>
    <s v="ST STY THEATRE 2"/>
    <x v="0"/>
    <x v="0"/>
    <x v="0"/>
    <x v="0"/>
    <x v="2"/>
    <n v="0"/>
    <n v="1"/>
    <n v="4"/>
    <s v="St Sty Day Procedure Unit"/>
    <d v="2026-06-09T00:00:00"/>
    <d v="2026-06-09T08:00:00"/>
    <d v="2026-06-09T11:00:00"/>
    <s v="JUNE-26-dummy-data.xlsx"/>
    <n v="4"/>
    <n v="0"/>
    <b v="0"/>
    <n v="180"/>
    <n v="157"/>
    <n v="86"/>
    <n v="0"/>
    <n v="0"/>
    <d v="2026-06-09T08:06:00"/>
    <d v="2026-06-09T10:43:00"/>
    <n v="4"/>
    <n v="0"/>
    <m/>
    <n v="1"/>
    <n v="0"/>
    <n v="180"/>
  </r>
  <r>
    <x v="0"/>
    <x v="2"/>
    <s v="ST STY THEATRE 2"/>
    <x v="0"/>
    <x v="0"/>
    <x v="0"/>
    <x v="0"/>
    <x v="4"/>
    <n v="0"/>
    <n v="1"/>
    <n v="4"/>
    <s v="St Sty Day Procedure Unit"/>
    <d v="2026-06-11T00:00:00"/>
    <d v="2026-06-11T13:00:00"/>
    <d v="2026-06-11T17:30:00"/>
    <s v="JUNE-26-dummy-data.xlsx"/>
    <n v="4"/>
    <n v="0"/>
    <b v="0"/>
    <n v="270"/>
    <n v="245"/>
    <n v="181"/>
    <n v="0"/>
    <n v="0"/>
    <d v="2026-06-11T13:11:00"/>
    <d v="2026-06-11T17:16:00"/>
    <n v="4"/>
    <n v="0"/>
    <m/>
    <n v="1"/>
    <n v="0"/>
    <n v="270"/>
  </r>
  <r>
    <x v="0"/>
    <x v="2"/>
    <s v="ST STY THEATRE 2"/>
    <x v="0"/>
    <x v="0"/>
    <x v="0"/>
    <x v="0"/>
    <x v="8"/>
    <n v="0"/>
    <n v="1"/>
    <n v="4"/>
    <s v="St Sty Day Procedure Unit"/>
    <d v="2026-06-12T00:00:00"/>
    <d v="2026-06-12T08:00:00"/>
    <d v="2026-06-12T14:00:00"/>
    <s v="JUNE-26-dummy-data.xlsx"/>
    <n v="4"/>
    <n v="0"/>
    <b v="0"/>
    <n v="360"/>
    <n v="332"/>
    <n v="237"/>
    <n v="0"/>
    <n v="0"/>
    <d v="2026-06-12T08:06:00"/>
    <d v="2026-06-12T13:38:00"/>
    <n v="4"/>
    <n v="0"/>
    <m/>
    <n v="1"/>
    <n v="0"/>
    <n v="360"/>
  </r>
  <r>
    <x v="0"/>
    <x v="2"/>
    <s v="ST STY THEATRE 2"/>
    <x v="0"/>
    <x v="0"/>
    <x v="0"/>
    <x v="0"/>
    <x v="1"/>
    <n v="0"/>
    <n v="1"/>
    <n v="4"/>
    <s v="St Sty Day Procedure Unit"/>
    <d v="2026-06-13T00:00:00"/>
    <d v="2026-06-13T09:00:00"/>
    <d v="2026-06-13T13:00:00"/>
    <s v="JUNE-26-dummy-data.xlsx"/>
    <n v="4"/>
    <n v="0"/>
    <b v="0"/>
    <n v="240"/>
    <n v="209"/>
    <n v="136"/>
    <n v="0"/>
    <n v="0"/>
    <d v="2026-06-13T09:03:00"/>
    <d v="2026-06-13T12:32:00"/>
    <n v="4"/>
    <n v="0"/>
    <m/>
    <n v="1"/>
    <n v="0"/>
    <n v="240"/>
  </r>
  <r>
    <x v="0"/>
    <x v="2"/>
    <s v="ST STY THEATRE 2"/>
    <x v="0"/>
    <x v="0"/>
    <x v="0"/>
    <x v="0"/>
    <x v="3"/>
    <n v="0"/>
    <n v="1"/>
    <n v="4"/>
    <s v="St Sty Day Procedure Unit"/>
    <d v="2026-06-14T00:00:00"/>
    <d v="2026-06-14T08:30:00"/>
    <d v="2026-06-14T16:30:00"/>
    <s v="JUNE-26-dummy-data.xlsx"/>
    <n v="4"/>
    <n v="0"/>
    <b v="0"/>
    <n v="480"/>
    <n v="440"/>
    <n v="313"/>
    <n v="0"/>
    <n v="0"/>
    <d v="2026-06-14T08:36:00"/>
    <d v="2026-06-14T15:56:00"/>
    <n v="4"/>
    <n v="0"/>
    <m/>
    <n v="1"/>
    <n v="0"/>
    <n v="480"/>
  </r>
  <r>
    <x v="0"/>
    <x v="2"/>
    <s v="ST STY THEATRE 2"/>
    <x v="0"/>
    <x v="0"/>
    <x v="0"/>
    <x v="0"/>
    <x v="8"/>
    <n v="0"/>
    <n v="1"/>
    <n v="4"/>
    <s v="St Sty Day Procedure Unit"/>
    <d v="2026-06-16T00:00:00"/>
    <d v="2026-06-16T08:00:00"/>
    <d v="2026-06-16T12:00:00"/>
    <s v="JUNE-26-dummy-data.xlsx"/>
    <n v="4"/>
    <n v="0"/>
    <b v="0"/>
    <n v="240"/>
    <n v="217"/>
    <n v="144"/>
    <n v="0"/>
    <n v="0"/>
    <d v="2026-06-16T08:09:00"/>
    <d v="2026-06-16T11:46:00"/>
    <n v="4"/>
    <n v="0"/>
    <m/>
    <n v="1"/>
    <n v="0"/>
    <n v="240"/>
  </r>
  <r>
    <x v="0"/>
    <x v="2"/>
    <s v="ST STY THEATRE 2"/>
    <x v="0"/>
    <x v="0"/>
    <x v="0"/>
    <x v="0"/>
    <x v="2"/>
    <n v="0"/>
    <n v="1"/>
    <n v="4"/>
    <s v="St Sty Day Procedure Unit"/>
    <d v="2026-06-17T00:00:00"/>
    <d v="2026-06-17T09:00:00"/>
    <d v="2026-06-17T17:00:00"/>
    <s v="JUNE-26-dummy-data.xlsx"/>
    <n v="4"/>
    <n v="0"/>
    <b v="0"/>
    <n v="480"/>
    <n v="423"/>
    <n v="307"/>
    <n v="0"/>
    <n v="0"/>
    <d v="2026-06-17T09:10:00"/>
    <d v="2026-06-17T16:13:00"/>
    <n v="4"/>
    <n v="0"/>
    <m/>
    <n v="1"/>
    <n v="0"/>
    <n v="480"/>
  </r>
  <r>
    <x v="0"/>
    <x v="2"/>
    <s v="ST STY THEATRE 2"/>
    <x v="0"/>
    <x v="0"/>
    <x v="0"/>
    <x v="0"/>
    <x v="0"/>
    <n v="0"/>
    <n v="1"/>
    <n v="4"/>
    <s v="St Sty Day Procedure Unit"/>
    <d v="2026-06-18T00:00:00"/>
    <d v="2026-06-18T07:30:00"/>
    <d v="2026-06-18T15:30:00"/>
    <s v="JUNE-26-dummy-data.xlsx"/>
    <n v="4"/>
    <n v="0"/>
    <b v="0"/>
    <n v="480"/>
    <n v="442"/>
    <n v="347"/>
    <n v="0"/>
    <n v="0"/>
    <d v="2026-06-18T07:42:00"/>
    <d v="2026-06-18T15:04:00"/>
    <n v="4"/>
    <n v="0"/>
    <m/>
    <n v="1"/>
    <n v="0"/>
    <n v="480"/>
  </r>
  <r>
    <x v="0"/>
    <x v="2"/>
    <s v="ST STY THEATRE 2"/>
    <x v="0"/>
    <x v="0"/>
    <x v="0"/>
    <x v="0"/>
    <x v="0"/>
    <n v="0"/>
    <n v="1"/>
    <n v="4"/>
    <s v="St Sty Day Procedure Unit"/>
    <d v="2026-06-19T00:00:00"/>
    <d v="2026-06-19T08:00:00"/>
    <d v="2026-06-19T14:00:00"/>
    <s v="JUNE-26-dummy-data.xlsx"/>
    <n v="4"/>
    <n v="0"/>
    <b v="0"/>
    <n v="360"/>
    <n v="314"/>
    <n v="212"/>
    <n v="0"/>
    <n v="0"/>
    <d v="2026-06-19T08:07:00"/>
    <d v="2026-06-19T13:21:00"/>
    <n v="4"/>
    <n v="0"/>
    <m/>
    <n v="1"/>
    <n v="0"/>
    <n v="360"/>
  </r>
  <r>
    <x v="0"/>
    <x v="2"/>
    <s v="ST STY THEATRE 2"/>
    <x v="0"/>
    <x v="0"/>
    <x v="0"/>
    <x v="0"/>
    <x v="8"/>
    <n v="0"/>
    <n v="1"/>
    <n v="4"/>
    <s v="St Sty Day Procedure Unit"/>
    <d v="2026-06-20T00:00:00"/>
    <d v="2026-06-20T09:00:00"/>
    <d v="2026-06-20T17:00:00"/>
    <s v="JUNE-26-dummy-data.xlsx"/>
    <n v="4"/>
    <n v="0"/>
    <b v="0"/>
    <n v="480"/>
    <n v="442"/>
    <n v="314"/>
    <n v="0"/>
    <n v="0"/>
    <d v="2026-06-20T09:06:00"/>
    <d v="2026-06-20T16:28:00"/>
    <n v="4"/>
    <n v="0"/>
    <m/>
    <n v="1"/>
    <n v="0"/>
    <n v="480"/>
  </r>
  <r>
    <x v="0"/>
    <x v="2"/>
    <s v="ST STY THEATRE 2"/>
    <x v="0"/>
    <x v="0"/>
    <x v="0"/>
    <x v="0"/>
    <x v="8"/>
    <n v="0"/>
    <n v="1"/>
    <n v="4"/>
    <s v="St Sty Day Procedure Unit"/>
    <d v="2026-06-22T00:00:00"/>
    <d v="2026-06-22T09:00:00"/>
    <d v="2026-06-22T17:00:00"/>
    <s v="JUNE-26-dummy-data.xlsx"/>
    <n v="4"/>
    <n v="0"/>
    <b v="0"/>
    <n v="480"/>
    <n v="439"/>
    <n v="345"/>
    <n v="0"/>
    <n v="0"/>
    <d v="2026-06-22T09:10:00"/>
    <d v="2026-06-22T16:29:00"/>
    <n v="4"/>
    <n v="0"/>
    <m/>
    <n v="1"/>
    <n v="0"/>
    <n v="480"/>
  </r>
  <r>
    <x v="0"/>
    <x v="2"/>
    <s v="ST STY THEATRE 2"/>
    <x v="0"/>
    <x v="0"/>
    <x v="0"/>
    <x v="0"/>
    <x v="0"/>
    <n v="0"/>
    <n v="1"/>
    <n v="4"/>
    <s v="St Sty Day Procedure Unit"/>
    <d v="2026-06-29T00:00:00"/>
    <d v="2026-06-29T08:30:00"/>
    <d v="2026-06-29T12:30:00"/>
    <s v="JUNE-26-dummy-data.xlsx"/>
    <n v="4"/>
    <n v="0"/>
    <b v="0"/>
    <n v="240"/>
    <n v="210"/>
    <n v="141"/>
    <n v="0"/>
    <n v="0"/>
    <d v="2026-06-29T08:40:00"/>
    <d v="2026-06-29T12:10:00"/>
    <n v="4"/>
    <n v="0"/>
    <m/>
    <n v="1"/>
    <n v="0"/>
    <n v="240"/>
  </r>
  <r>
    <x v="0"/>
    <x v="2"/>
    <s v="ST STY THEATRE 2"/>
    <x v="0"/>
    <x v="0"/>
    <x v="0"/>
    <x v="0"/>
    <x v="4"/>
    <n v="0"/>
    <n v="1"/>
    <n v="4"/>
    <s v="St Sty Day Procedure Unit"/>
    <d v="2026-06-30T00:00:00"/>
    <d v="2026-06-30T09:00:00"/>
    <d v="2026-06-30T13:00:00"/>
    <s v="JUNE-26-dummy-data.xlsx"/>
    <n v="4"/>
    <n v="0"/>
    <b v="0"/>
    <n v="240"/>
    <n v="225"/>
    <n v="143"/>
    <n v="0"/>
    <n v="0"/>
    <d v="2026-06-30T09:02:00"/>
    <d v="2026-06-30T12:47:00"/>
    <n v="4"/>
    <n v="0"/>
    <m/>
    <n v="1"/>
    <n v="0"/>
    <n v="240"/>
  </r>
  <r>
    <x v="0"/>
    <x v="2"/>
    <s v="STY DPU 1"/>
    <x v="0"/>
    <x v="0"/>
    <x v="0"/>
    <x v="0"/>
    <x v="4"/>
    <n v="0"/>
    <n v="1"/>
    <n v="4"/>
    <s v="St Sty Day Procedure Unit"/>
    <d v="2026-06-01T00:00:00"/>
    <d v="2026-06-01T09:00:00"/>
    <d v="2026-06-01T17:00:00"/>
    <s v="JUNE-26-dummy-data.xlsx"/>
    <n v="4"/>
    <n v="0"/>
    <b v="0"/>
    <n v="480"/>
    <n v="457"/>
    <n v="337"/>
    <n v="0"/>
    <n v="0"/>
    <d v="2026-06-01T09:04:00"/>
    <d v="2026-06-01T16:41:00"/>
    <n v="4"/>
    <n v="0"/>
    <m/>
    <n v="1"/>
    <n v="0"/>
    <n v="480"/>
  </r>
  <r>
    <x v="0"/>
    <x v="2"/>
    <s v="STY DPU 1"/>
    <x v="0"/>
    <x v="0"/>
    <x v="0"/>
    <x v="0"/>
    <x v="4"/>
    <n v="0"/>
    <n v="1"/>
    <n v="4"/>
    <s v="St Sty Day Procedure Unit"/>
    <d v="2026-06-03T00:00:00"/>
    <d v="2026-06-03T08:00:00"/>
    <d v="2026-06-03T17:00:00"/>
    <s v="JUNE-26-dummy-data.xlsx"/>
    <n v="4"/>
    <n v="0"/>
    <b v="0"/>
    <n v="540"/>
    <n v="495"/>
    <n v="367"/>
    <n v="0"/>
    <n v="0"/>
    <d v="2026-06-03T08:05:00"/>
    <d v="2026-06-03T16:20:00"/>
    <n v="4"/>
    <n v="0"/>
    <m/>
    <n v="1"/>
    <n v="0"/>
    <n v="540"/>
  </r>
  <r>
    <x v="0"/>
    <x v="2"/>
    <s v="STY DPU 1"/>
    <x v="0"/>
    <x v="0"/>
    <x v="0"/>
    <x v="0"/>
    <x v="1"/>
    <n v="0"/>
    <n v="1"/>
    <n v="4"/>
    <s v="St Sty Day Procedure Unit"/>
    <d v="2026-06-05T00:00:00"/>
    <d v="2026-06-05T08:30:00"/>
    <d v="2026-06-05T12:00:00"/>
    <s v="JUNE-26-dummy-data.xlsx"/>
    <n v="4"/>
    <n v="0"/>
    <b v="0"/>
    <n v="210"/>
    <n v="181"/>
    <n v="97"/>
    <n v="0"/>
    <n v="0"/>
    <d v="2026-06-05T08:34:00"/>
    <d v="2026-06-05T11:35:00"/>
    <n v="4"/>
    <n v="0"/>
    <m/>
    <n v="1"/>
    <n v="0"/>
    <n v="210"/>
  </r>
  <r>
    <x v="0"/>
    <x v="2"/>
    <s v="STY DPU 1"/>
    <x v="0"/>
    <x v="0"/>
    <x v="0"/>
    <x v="0"/>
    <x v="4"/>
    <n v="0"/>
    <n v="1"/>
    <n v="4"/>
    <s v="St Sty Day Procedure Unit"/>
    <d v="2026-06-06T00:00:00"/>
    <d v="2026-06-06T08:00:00"/>
    <d v="2026-06-06T12:30:00"/>
    <s v="JUNE-26-dummy-data.xlsx"/>
    <n v="4"/>
    <n v="0"/>
    <b v="0"/>
    <n v="270"/>
    <n v="232"/>
    <n v="133"/>
    <n v="0"/>
    <n v="0"/>
    <d v="2026-06-06T08:06:00"/>
    <d v="2026-06-06T11:58:00"/>
    <n v="4"/>
    <n v="0"/>
    <m/>
    <n v="1"/>
    <n v="0"/>
    <n v="270"/>
  </r>
  <r>
    <x v="0"/>
    <x v="2"/>
    <s v="STY DPU 1"/>
    <x v="0"/>
    <x v="0"/>
    <x v="0"/>
    <x v="0"/>
    <x v="0"/>
    <n v="0"/>
    <n v="1"/>
    <n v="4"/>
    <s v="St Sty Day Procedure Unit"/>
    <d v="2026-06-08T00:00:00"/>
    <d v="2026-06-08T08:30:00"/>
    <d v="2026-06-08T13:00:00"/>
    <s v="JUNE-26-dummy-data.xlsx"/>
    <n v="4"/>
    <n v="0"/>
    <b v="0"/>
    <n v="270"/>
    <n v="227"/>
    <n v="152"/>
    <n v="0"/>
    <n v="0"/>
    <d v="2026-06-08T08:40:00"/>
    <d v="2026-06-08T12:27:00"/>
    <n v="4"/>
    <n v="0"/>
    <m/>
    <n v="1"/>
    <n v="0"/>
    <n v="270"/>
  </r>
  <r>
    <x v="0"/>
    <x v="2"/>
    <s v="STY DPU 1"/>
    <x v="0"/>
    <x v="0"/>
    <x v="0"/>
    <x v="0"/>
    <x v="8"/>
    <n v="0"/>
    <n v="1"/>
    <n v="4"/>
    <s v="St Sty Day Procedure Unit"/>
    <d v="2026-06-10T00:00:00"/>
    <d v="2026-06-10T09:00:00"/>
    <d v="2026-06-10T18:00:00"/>
    <s v="JUNE-26-dummy-data.xlsx"/>
    <n v="4"/>
    <n v="0"/>
    <b v="0"/>
    <n v="540"/>
    <n v="492"/>
    <n v="381"/>
    <n v="0"/>
    <n v="0"/>
    <d v="2026-06-10T09:12:00"/>
    <d v="2026-06-10T17:24:00"/>
    <n v="4"/>
    <n v="0"/>
    <m/>
    <n v="1"/>
    <n v="0"/>
    <n v="540"/>
  </r>
  <r>
    <x v="0"/>
    <x v="2"/>
    <s v="STY DPU 1"/>
    <x v="0"/>
    <x v="0"/>
    <x v="0"/>
    <x v="0"/>
    <x v="0"/>
    <n v="0"/>
    <n v="1"/>
    <n v="2"/>
    <s v="St Sty Day Procedure Unit"/>
    <d v="2026-06-12T00:00:00"/>
    <d v="2026-06-12T13:30:00"/>
    <d v="2026-06-12T18:30:00"/>
    <s v="JUNE-26-dummy-data.xlsx"/>
    <n v="2"/>
    <n v="0"/>
    <b v="0"/>
    <n v="300"/>
    <n v="122"/>
    <n v="96"/>
    <n v="0"/>
    <n v="0"/>
    <d v="2026-06-12T13:37:00"/>
    <d v="2026-06-12T15:39:00"/>
    <n v="2"/>
    <n v="0"/>
    <m/>
    <n v="1"/>
    <n v="0"/>
    <n v="300"/>
  </r>
  <r>
    <x v="0"/>
    <x v="2"/>
    <s v="STY DPU 1"/>
    <x v="0"/>
    <x v="0"/>
    <x v="0"/>
    <x v="0"/>
    <x v="2"/>
    <n v="0"/>
    <n v="1"/>
    <n v="4"/>
    <s v="St Sty Day Procedure Unit"/>
    <d v="2026-06-13T00:00:00"/>
    <d v="2026-06-13T09:00:00"/>
    <d v="2026-06-13T12:00:00"/>
    <s v="JUNE-26-dummy-data.xlsx"/>
    <n v="4"/>
    <n v="0"/>
    <b v="0"/>
    <n v="180"/>
    <n v="161"/>
    <n v="76"/>
    <n v="0"/>
    <n v="0"/>
    <d v="2026-06-13T09:04:00"/>
    <d v="2026-06-13T11:45:00"/>
    <n v="4"/>
    <n v="0"/>
    <m/>
    <n v="1"/>
    <n v="0"/>
    <n v="180"/>
  </r>
  <r>
    <x v="0"/>
    <x v="2"/>
    <s v="STY DPU 1"/>
    <x v="0"/>
    <x v="0"/>
    <x v="0"/>
    <x v="0"/>
    <x v="2"/>
    <n v="0"/>
    <n v="1"/>
    <n v="4"/>
    <s v="St Sty Day Procedure Unit"/>
    <d v="2026-06-21T00:00:00"/>
    <d v="2026-06-21T13:00:00"/>
    <d v="2026-06-21T17:30:00"/>
    <s v="JUNE-26-dummy-data.xlsx"/>
    <n v="4"/>
    <n v="0"/>
    <b v="0"/>
    <n v="270"/>
    <n v="235"/>
    <n v="160"/>
    <n v="0"/>
    <n v="0"/>
    <d v="2026-06-21T13:12:00"/>
    <d v="2026-06-21T17:07:00"/>
    <n v="4"/>
    <n v="0"/>
    <m/>
    <n v="1"/>
    <n v="0"/>
    <n v="270"/>
  </r>
  <r>
    <x v="0"/>
    <x v="2"/>
    <s v="STY DPU 1"/>
    <x v="0"/>
    <x v="0"/>
    <x v="0"/>
    <x v="0"/>
    <x v="4"/>
    <n v="0"/>
    <n v="1"/>
    <n v="4"/>
    <s v="St Sty Day Procedure Unit"/>
    <d v="2026-06-25T00:00:00"/>
    <d v="2026-06-25T08:30:00"/>
    <d v="2026-06-25T17:30:00"/>
    <s v="JUNE-26-dummy-data.xlsx"/>
    <n v="4"/>
    <n v="0"/>
    <b v="0"/>
    <n v="540"/>
    <n v="488"/>
    <n v="357"/>
    <n v="0"/>
    <n v="0"/>
    <d v="2026-06-25T08:40:00"/>
    <d v="2026-06-25T16:48:00"/>
    <n v="4"/>
    <n v="0"/>
    <m/>
    <n v="1"/>
    <n v="0"/>
    <n v="540"/>
  </r>
  <r>
    <x v="0"/>
    <x v="2"/>
    <s v="STY DPU 1"/>
    <x v="0"/>
    <x v="0"/>
    <x v="0"/>
    <x v="0"/>
    <x v="3"/>
    <n v="0"/>
    <n v="1"/>
    <n v="4"/>
    <s v="St Sty Day Procedure Unit"/>
    <d v="2026-06-27T00:00:00"/>
    <d v="2026-06-27T08:30:00"/>
    <d v="2026-06-27T16:30:00"/>
    <s v="JUNE-26-dummy-data.xlsx"/>
    <n v="4"/>
    <n v="0"/>
    <b v="0"/>
    <n v="480"/>
    <n v="451"/>
    <n v="310"/>
    <n v="0"/>
    <n v="0"/>
    <d v="2026-06-27T08:39:00"/>
    <d v="2026-06-27T16:10:00"/>
    <n v="4"/>
    <n v="0"/>
    <m/>
    <n v="1"/>
    <n v="0"/>
    <n v="480"/>
  </r>
  <r>
    <x v="0"/>
    <x v="2"/>
    <s v="STY DPU 1"/>
    <x v="0"/>
    <x v="0"/>
    <x v="0"/>
    <x v="0"/>
    <x v="2"/>
    <n v="0"/>
    <n v="1"/>
    <n v="4"/>
    <s v="St Sty Day Procedure Unit"/>
    <d v="2026-06-28T00:00:00"/>
    <d v="2026-06-28T08:00:00"/>
    <d v="2026-06-28T17:00:00"/>
    <s v="JUNE-26-dummy-data.xlsx"/>
    <n v="4"/>
    <n v="0"/>
    <b v="0"/>
    <n v="540"/>
    <n v="484"/>
    <n v="325"/>
    <n v="0"/>
    <n v="0"/>
    <d v="2026-06-28T08:04:00"/>
    <d v="2026-06-28T16:08:00"/>
    <n v="4"/>
    <n v="0"/>
    <m/>
    <n v="1"/>
    <n v="0"/>
    <n v="540"/>
  </r>
  <r>
    <x v="0"/>
    <x v="2"/>
    <s v="STY DPU 1"/>
    <x v="0"/>
    <x v="0"/>
    <x v="0"/>
    <x v="0"/>
    <x v="2"/>
    <n v="0"/>
    <n v="1"/>
    <n v="4"/>
    <s v="St Sty Day Procedure Unit"/>
    <d v="2026-06-30T00:00:00"/>
    <d v="2026-06-30T13:30:00"/>
    <d v="2026-06-30T17:30:00"/>
    <s v="JUNE-26-dummy-data.xlsx"/>
    <n v="4"/>
    <n v="0"/>
    <b v="0"/>
    <n v="240"/>
    <n v="227"/>
    <n v="143"/>
    <n v="0"/>
    <n v="0"/>
    <d v="2026-06-30T13:33:00"/>
    <d v="2026-06-30T17:20:00"/>
    <n v="4"/>
    <n v="0"/>
    <m/>
    <n v="1"/>
    <n v="0"/>
    <n v="240"/>
  </r>
  <r>
    <x v="0"/>
    <x v="2"/>
    <s v="ST STY THEATRE 1"/>
    <x v="1"/>
    <x v="0"/>
    <x v="0"/>
    <x v="0"/>
    <x v="0"/>
    <n v="0"/>
    <n v="1"/>
    <n v="4"/>
    <s v="St Sty Day Procedure Unit"/>
    <d v="2026-07-02T00:00:00"/>
    <d v="2026-07-02T08:00:00"/>
    <d v="2026-07-02T16:00:00"/>
    <s v="JULY-26-dummy-data.xlsx"/>
    <n v="4"/>
    <n v="0"/>
    <b v="0"/>
    <n v="480"/>
    <n v="443"/>
    <n v="341"/>
    <n v="0"/>
    <n v="0"/>
    <d v="2026-07-02T08:11:00"/>
    <d v="2026-07-02T15:34:00"/>
    <n v="4"/>
    <n v="0"/>
    <m/>
    <n v="1"/>
    <n v="0"/>
    <n v="480"/>
  </r>
  <r>
    <x v="0"/>
    <x v="2"/>
    <s v="ST STY THEATRE 1"/>
    <x v="1"/>
    <x v="0"/>
    <x v="0"/>
    <x v="0"/>
    <x v="2"/>
    <n v="0"/>
    <n v="1"/>
    <n v="4"/>
    <s v="St Sty Day Procedure Unit"/>
    <d v="2026-07-04T00:00:00"/>
    <d v="2026-07-04T07:30:00"/>
    <d v="2026-07-04T16:30:00"/>
    <s v="JULY-26-dummy-data.xlsx"/>
    <n v="4"/>
    <n v="0"/>
    <b v="0"/>
    <n v="540"/>
    <n v="512"/>
    <n v="404"/>
    <n v="0"/>
    <n v="0"/>
    <d v="2026-07-04T07:34:00"/>
    <d v="2026-07-04T16:06:00"/>
    <n v="4"/>
    <n v="0"/>
    <m/>
    <n v="1"/>
    <n v="0"/>
    <n v="540"/>
  </r>
  <r>
    <x v="0"/>
    <x v="2"/>
    <s v="ST STY THEATRE 1"/>
    <x v="1"/>
    <x v="0"/>
    <x v="0"/>
    <x v="0"/>
    <x v="0"/>
    <n v="0"/>
    <n v="1"/>
    <n v="4"/>
    <s v="St Sty Day Procedure Unit"/>
    <d v="2026-07-05T00:00:00"/>
    <d v="2026-07-05T08:00:00"/>
    <d v="2026-07-05T17:00:00"/>
    <s v="JULY-26-dummy-data.xlsx"/>
    <n v="4"/>
    <n v="0"/>
    <b v="0"/>
    <n v="540"/>
    <n v="497"/>
    <n v="373"/>
    <n v="0"/>
    <n v="0"/>
    <d v="2026-07-05T08:07:00"/>
    <d v="2026-07-05T16:24:00"/>
    <n v="4"/>
    <n v="0"/>
    <m/>
    <n v="1"/>
    <n v="0"/>
    <n v="540"/>
  </r>
  <r>
    <x v="0"/>
    <x v="2"/>
    <s v="ST STY THEATRE 1"/>
    <x v="1"/>
    <x v="0"/>
    <x v="0"/>
    <x v="0"/>
    <x v="0"/>
    <n v="0"/>
    <n v="1"/>
    <n v="4"/>
    <s v="St Sty Day Procedure Unit"/>
    <d v="2026-07-07T00:00:00"/>
    <d v="2026-07-07T13:30:00"/>
    <d v="2026-07-07T16:30:00"/>
    <s v="JULY-26-dummy-data.xlsx"/>
    <n v="4"/>
    <n v="0"/>
    <b v="0"/>
    <n v="180"/>
    <n v="144"/>
    <n v="64"/>
    <n v="0"/>
    <n v="0"/>
    <d v="2026-07-07T13:42:00"/>
    <d v="2026-07-07T16:06:00"/>
    <n v="4"/>
    <n v="0"/>
    <m/>
    <n v="1"/>
    <n v="0"/>
    <n v="180"/>
  </r>
  <r>
    <x v="0"/>
    <x v="2"/>
    <s v="ST STY THEATRE 1"/>
    <x v="1"/>
    <x v="0"/>
    <x v="0"/>
    <x v="0"/>
    <x v="3"/>
    <n v="0"/>
    <n v="1"/>
    <n v="4"/>
    <s v="St Sty Day Procedure Unit"/>
    <d v="2026-07-08T00:00:00"/>
    <d v="2026-07-08T07:30:00"/>
    <d v="2026-07-08T15:30:00"/>
    <s v="JULY-26-dummy-data.xlsx"/>
    <n v="4"/>
    <n v="0"/>
    <b v="0"/>
    <n v="480"/>
    <n v="448"/>
    <n v="324"/>
    <n v="0"/>
    <n v="0"/>
    <d v="2026-07-08T07:32:00"/>
    <d v="2026-07-08T15:00:00"/>
    <n v="4"/>
    <n v="0"/>
    <m/>
    <n v="1"/>
    <n v="0"/>
    <n v="480"/>
  </r>
  <r>
    <x v="0"/>
    <x v="2"/>
    <s v="ST STY THEATRE 1"/>
    <x v="1"/>
    <x v="0"/>
    <x v="0"/>
    <x v="0"/>
    <x v="4"/>
    <n v="0"/>
    <n v="1"/>
    <n v="4"/>
    <s v="St Sty Day Procedure Unit"/>
    <d v="2026-07-11T00:00:00"/>
    <d v="2026-07-11T08:30:00"/>
    <d v="2026-07-11T17:30:00"/>
    <s v="JULY-26-dummy-data.xlsx"/>
    <n v="4"/>
    <n v="0"/>
    <b v="0"/>
    <n v="540"/>
    <n v="514"/>
    <n v="369"/>
    <n v="0"/>
    <n v="0"/>
    <d v="2026-07-11T08:32:00"/>
    <d v="2026-07-11T17:06:00"/>
    <n v="4"/>
    <n v="0"/>
    <m/>
    <n v="1"/>
    <n v="0"/>
    <n v="540"/>
  </r>
  <r>
    <x v="0"/>
    <x v="2"/>
    <s v="ST STY THEATRE 1"/>
    <x v="1"/>
    <x v="0"/>
    <x v="0"/>
    <x v="0"/>
    <x v="2"/>
    <n v="0"/>
    <n v="1"/>
    <n v="4"/>
    <s v="St Sty Day Procedure Unit"/>
    <d v="2026-07-15T00:00:00"/>
    <d v="2026-07-15T09:00:00"/>
    <d v="2026-07-15T13:00:00"/>
    <s v="JULY-26-dummy-data.xlsx"/>
    <n v="4"/>
    <n v="0"/>
    <b v="0"/>
    <n v="240"/>
    <n v="216"/>
    <n v="129"/>
    <n v="0"/>
    <n v="0"/>
    <d v="2026-07-15T09:11:00"/>
    <d v="2026-07-15T12:47:00"/>
    <n v="4"/>
    <n v="0"/>
    <m/>
    <n v="1"/>
    <n v="0"/>
    <n v="240"/>
  </r>
  <r>
    <x v="0"/>
    <x v="2"/>
    <s v="ST STY THEATRE 1"/>
    <x v="1"/>
    <x v="0"/>
    <x v="0"/>
    <x v="0"/>
    <x v="0"/>
    <n v="0"/>
    <n v="1"/>
    <n v="4"/>
    <s v="St Sty Day Procedure Unit"/>
    <d v="2026-07-17T00:00:00"/>
    <d v="2026-07-17T08:00:00"/>
    <d v="2026-07-17T16:00:00"/>
    <s v="JULY-26-dummy-data.xlsx"/>
    <n v="4"/>
    <n v="0"/>
    <b v="0"/>
    <n v="480"/>
    <n v="430"/>
    <n v="317"/>
    <n v="0"/>
    <n v="0"/>
    <d v="2026-07-17T08:03:00"/>
    <d v="2026-07-17T15:13:00"/>
    <n v="4"/>
    <n v="0"/>
    <m/>
    <n v="1"/>
    <n v="0"/>
    <n v="480"/>
  </r>
  <r>
    <x v="0"/>
    <x v="2"/>
    <s v="ST STY THEATRE 1"/>
    <x v="1"/>
    <x v="0"/>
    <x v="0"/>
    <x v="0"/>
    <x v="2"/>
    <n v="0"/>
    <n v="1"/>
    <n v="4"/>
    <s v="St Sty Day Procedure Unit"/>
    <d v="2026-07-18T00:00:00"/>
    <d v="2026-07-18T08:30:00"/>
    <d v="2026-07-18T16:30:00"/>
    <s v="JULY-26-dummy-data.xlsx"/>
    <n v="4"/>
    <n v="0"/>
    <b v="0"/>
    <n v="480"/>
    <n v="457"/>
    <n v="323"/>
    <n v="0"/>
    <n v="0"/>
    <d v="2026-07-18T08:33:00"/>
    <d v="2026-07-18T16:10:00"/>
    <n v="4"/>
    <n v="0"/>
    <m/>
    <n v="1"/>
    <n v="0"/>
    <n v="480"/>
  </r>
  <r>
    <x v="0"/>
    <x v="2"/>
    <s v="ST STY THEATRE 1"/>
    <x v="1"/>
    <x v="0"/>
    <x v="0"/>
    <x v="0"/>
    <x v="3"/>
    <n v="0"/>
    <n v="1"/>
    <n v="4"/>
    <s v="St Sty Day Procedure Unit"/>
    <d v="2026-07-19T00:00:00"/>
    <d v="2026-07-19T08:30:00"/>
    <d v="2026-07-19T15:30:00"/>
    <s v="JULY-26-dummy-data.xlsx"/>
    <n v="4"/>
    <n v="0"/>
    <b v="0"/>
    <n v="420"/>
    <n v="379"/>
    <n v="275"/>
    <n v="0"/>
    <n v="0"/>
    <d v="2026-07-19T08:42:00"/>
    <d v="2026-07-19T15:01:00"/>
    <n v="4"/>
    <n v="0"/>
    <m/>
    <n v="1"/>
    <n v="0"/>
    <n v="420"/>
  </r>
  <r>
    <x v="0"/>
    <x v="2"/>
    <s v="ST STY THEATRE 1"/>
    <x v="1"/>
    <x v="0"/>
    <x v="0"/>
    <x v="0"/>
    <x v="4"/>
    <n v="0"/>
    <n v="1"/>
    <n v="4"/>
    <s v="St Sty Day Procedure Unit"/>
    <d v="2026-07-20T00:00:00"/>
    <d v="2026-07-20T13:30:00"/>
    <d v="2026-07-20T17:30:00"/>
    <s v="JULY-26-dummy-data.xlsx"/>
    <n v="4"/>
    <n v="0"/>
    <b v="0"/>
    <n v="240"/>
    <n v="208"/>
    <n v="122"/>
    <n v="0"/>
    <n v="0"/>
    <d v="2026-07-20T13:39:00"/>
    <d v="2026-07-20T17:07:00"/>
    <n v="4"/>
    <n v="0"/>
    <m/>
    <n v="1"/>
    <n v="0"/>
    <n v="240"/>
  </r>
  <r>
    <x v="0"/>
    <x v="2"/>
    <s v="ST STY THEATRE 1"/>
    <x v="1"/>
    <x v="0"/>
    <x v="0"/>
    <x v="0"/>
    <x v="2"/>
    <n v="0"/>
    <n v="1"/>
    <n v="4"/>
    <s v="St Sty Day Procedure Unit"/>
    <d v="2026-07-22T00:00:00"/>
    <d v="2026-07-22T13:00:00"/>
    <d v="2026-07-22T18:00:00"/>
    <s v="JULY-26-dummy-data.xlsx"/>
    <n v="4"/>
    <n v="0"/>
    <b v="0"/>
    <n v="300"/>
    <n v="272"/>
    <n v="187"/>
    <n v="0"/>
    <n v="0"/>
    <d v="2026-07-22T13:12:00"/>
    <d v="2026-07-22T17:44:00"/>
    <n v="4"/>
    <n v="0"/>
    <m/>
    <n v="1"/>
    <n v="0"/>
    <n v="300"/>
  </r>
  <r>
    <x v="0"/>
    <x v="2"/>
    <s v="ST STY THEATRE 1"/>
    <x v="1"/>
    <x v="0"/>
    <x v="0"/>
    <x v="0"/>
    <x v="0"/>
    <n v="0"/>
    <n v="1"/>
    <n v="4"/>
    <s v="St Sty Day Procedure Unit"/>
    <d v="2026-07-23T00:00:00"/>
    <d v="2026-07-23T13:00:00"/>
    <d v="2026-07-23T17:30:00"/>
    <s v="JULY-26-dummy-data.xlsx"/>
    <n v="4"/>
    <n v="0"/>
    <b v="0"/>
    <n v="270"/>
    <n v="235"/>
    <n v="146"/>
    <n v="0"/>
    <n v="0"/>
    <d v="2026-07-23T13:07:00"/>
    <d v="2026-07-23T17:02:00"/>
    <n v="4"/>
    <n v="0"/>
    <m/>
    <n v="1"/>
    <n v="0"/>
    <n v="270"/>
  </r>
  <r>
    <x v="0"/>
    <x v="2"/>
    <s v="ST STY THEATRE 1"/>
    <x v="1"/>
    <x v="0"/>
    <x v="0"/>
    <x v="0"/>
    <x v="3"/>
    <n v="0"/>
    <n v="1"/>
    <n v="4"/>
    <s v="St Sty Day Procedure Unit"/>
    <d v="2026-07-24T00:00:00"/>
    <d v="2026-07-24T08:00:00"/>
    <d v="2026-07-24T16:00:00"/>
    <s v="JULY-26-dummy-data.xlsx"/>
    <n v="4"/>
    <n v="0"/>
    <b v="0"/>
    <n v="480"/>
    <n v="433"/>
    <n v="308"/>
    <n v="0"/>
    <n v="0"/>
    <d v="2026-07-24T08:09:00"/>
    <d v="2026-07-24T15:22:00"/>
    <n v="4"/>
    <n v="0"/>
    <m/>
    <n v="1"/>
    <n v="0"/>
    <n v="480"/>
  </r>
  <r>
    <x v="0"/>
    <x v="2"/>
    <s v="ST STY THEATRE 1"/>
    <x v="1"/>
    <x v="0"/>
    <x v="0"/>
    <x v="0"/>
    <x v="1"/>
    <n v="0"/>
    <n v="1"/>
    <n v="4"/>
    <s v="St Sty Day Procedure Unit"/>
    <d v="2026-07-26T00:00:00"/>
    <d v="2026-07-26T13:00:00"/>
    <d v="2026-07-26T17:00:00"/>
    <s v="JULY-26-dummy-data.xlsx"/>
    <n v="4"/>
    <n v="0"/>
    <b v="0"/>
    <n v="240"/>
    <n v="218"/>
    <n v="128"/>
    <n v="0"/>
    <n v="0"/>
    <d v="2026-07-26T13:04:00"/>
    <d v="2026-07-26T16:42:00"/>
    <n v="4"/>
    <n v="0"/>
    <m/>
    <n v="1"/>
    <n v="0"/>
    <n v="240"/>
  </r>
  <r>
    <x v="0"/>
    <x v="2"/>
    <s v="ST STY THEATRE 1"/>
    <x v="1"/>
    <x v="0"/>
    <x v="0"/>
    <x v="0"/>
    <x v="3"/>
    <n v="0"/>
    <n v="1"/>
    <n v="4"/>
    <s v="St Sty Day Procedure Unit"/>
    <d v="2026-07-27T00:00:00"/>
    <d v="2026-07-27T13:00:00"/>
    <d v="2026-07-27T17:30:00"/>
    <s v="JULY-26-dummy-data.xlsx"/>
    <n v="4"/>
    <n v="0"/>
    <b v="0"/>
    <n v="270"/>
    <n v="232"/>
    <n v="132"/>
    <n v="0"/>
    <n v="0"/>
    <d v="2026-07-27T13:06:00"/>
    <d v="2026-07-27T16:58:00"/>
    <n v="4"/>
    <n v="0"/>
    <m/>
    <n v="1"/>
    <n v="0"/>
    <n v="270"/>
  </r>
  <r>
    <x v="0"/>
    <x v="2"/>
    <s v="ST STY THEATRE 1"/>
    <x v="1"/>
    <x v="0"/>
    <x v="0"/>
    <x v="0"/>
    <x v="3"/>
    <n v="0"/>
    <n v="1"/>
    <n v="4"/>
    <s v="St Sty Day Procedure Unit"/>
    <d v="2026-07-29T00:00:00"/>
    <d v="2026-07-29T08:30:00"/>
    <d v="2026-07-29T12:30:00"/>
    <s v="JULY-26-dummy-data.xlsx"/>
    <n v="4"/>
    <n v="0"/>
    <b v="0"/>
    <n v="240"/>
    <n v="209"/>
    <n v="120"/>
    <n v="0"/>
    <n v="0"/>
    <d v="2026-07-29T08:37:00"/>
    <d v="2026-07-29T12:06:00"/>
    <n v="4"/>
    <n v="0"/>
    <m/>
    <n v="1"/>
    <n v="0"/>
    <n v="240"/>
  </r>
  <r>
    <x v="0"/>
    <x v="2"/>
    <s v="ST STY THEATRE 1"/>
    <x v="1"/>
    <x v="0"/>
    <x v="0"/>
    <x v="0"/>
    <x v="1"/>
    <n v="0"/>
    <n v="1"/>
    <n v="4"/>
    <s v="St Sty Day Procedure Unit"/>
    <d v="2026-07-30T00:00:00"/>
    <d v="2026-07-30T09:00:00"/>
    <d v="2026-07-30T13:00:00"/>
    <s v="JULY-26-dummy-data.xlsx"/>
    <n v="4"/>
    <n v="0"/>
    <b v="0"/>
    <n v="240"/>
    <n v="212"/>
    <n v="145"/>
    <n v="0"/>
    <n v="0"/>
    <d v="2026-07-30T09:09:00"/>
    <d v="2026-07-30T12:41:00"/>
    <n v="4"/>
    <n v="0"/>
    <m/>
    <n v="1"/>
    <n v="0"/>
    <n v="240"/>
  </r>
  <r>
    <x v="0"/>
    <x v="2"/>
    <s v="ST STY THEATRE 1"/>
    <x v="1"/>
    <x v="0"/>
    <x v="0"/>
    <x v="0"/>
    <x v="3"/>
    <n v="0"/>
    <n v="1"/>
    <n v="4"/>
    <s v="St Sty Day Procedure Unit"/>
    <d v="2026-07-31T00:00:00"/>
    <d v="2026-07-31T08:00:00"/>
    <d v="2026-07-31T16:00:00"/>
    <s v="JULY-26-dummy-data.xlsx"/>
    <n v="4"/>
    <n v="0"/>
    <b v="0"/>
    <n v="480"/>
    <n v="456"/>
    <n v="335"/>
    <n v="0"/>
    <n v="0"/>
    <d v="2026-07-31T08:02:00"/>
    <d v="2026-07-31T15:38:00"/>
    <n v="4"/>
    <n v="0"/>
    <m/>
    <n v="1"/>
    <n v="0"/>
    <n v="480"/>
  </r>
  <r>
    <x v="0"/>
    <x v="2"/>
    <s v="ST STY THEATRE 2"/>
    <x v="1"/>
    <x v="0"/>
    <x v="0"/>
    <x v="0"/>
    <x v="3"/>
    <n v="0"/>
    <n v="1"/>
    <n v="4"/>
    <s v="St Sty Day Procedure Unit"/>
    <d v="2026-07-03T00:00:00"/>
    <d v="2026-07-03T13:00:00"/>
    <d v="2026-07-03T16:30:00"/>
    <s v="JULY-26-dummy-data.xlsx"/>
    <n v="4"/>
    <n v="0"/>
    <b v="0"/>
    <n v="210"/>
    <n v="193"/>
    <n v="113"/>
    <n v="0"/>
    <n v="0"/>
    <d v="2026-07-03T13:03:00"/>
    <d v="2026-07-03T16:16:00"/>
    <n v="4"/>
    <n v="0"/>
    <m/>
    <n v="1"/>
    <n v="0"/>
    <n v="210"/>
  </r>
  <r>
    <x v="0"/>
    <x v="2"/>
    <s v="ST STY THEATRE 2"/>
    <x v="1"/>
    <x v="0"/>
    <x v="0"/>
    <x v="0"/>
    <x v="4"/>
    <n v="0"/>
    <n v="1"/>
    <n v="4"/>
    <s v="St Sty Day Procedure Unit"/>
    <d v="2026-07-07T00:00:00"/>
    <d v="2026-07-07T08:30:00"/>
    <d v="2026-07-07T12:00:00"/>
    <s v="JULY-26-dummy-data.xlsx"/>
    <n v="4"/>
    <n v="0"/>
    <b v="0"/>
    <n v="210"/>
    <n v="183"/>
    <n v="108"/>
    <n v="0"/>
    <n v="0"/>
    <d v="2026-07-07T08:35:00"/>
    <d v="2026-07-07T11:38:00"/>
    <n v="4"/>
    <n v="0"/>
    <m/>
    <n v="1"/>
    <n v="0"/>
    <n v="210"/>
  </r>
  <r>
    <x v="0"/>
    <x v="2"/>
    <s v="ST STY THEATRE 2"/>
    <x v="1"/>
    <x v="0"/>
    <x v="0"/>
    <x v="0"/>
    <x v="3"/>
    <n v="0"/>
    <n v="1"/>
    <n v="4"/>
    <s v="St Sty Day Procedure Unit"/>
    <d v="2026-07-12T00:00:00"/>
    <d v="2026-07-12T08:30:00"/>
    <d v="2026-07-12T15:30:00"/>
    <s v="JULY-26-dummy-data.xlsx"/>
    <n v="4"/>
    <n v="0"/>
    <b v="0"/>
    <n v="420"/>
    <n v="390"/>
    <n v="303"/>
    <n v="0"/>
    <n v="0"/>
    <d v="2026-07-12T08:38:00"/>
    <d v="2026-07-12T15:08:00"/>
    <n v="4"/>
    <n v="0"/>
    <m/>
    <n v="1"/>
    <n v="0"/>
    <n v="420"/>
  </r>
  <r>
    <x v="0"/>
    <x v="2"/>
    <s v="ST STY THEATRE 2"/>
    <x v="1"/>
    <x v="0"/>
    <x v="0"/>
    <x v="0"/>
    <x v="0"/>
    <n v="0"/>
    <n v="1"/>
    <n v="4"/>
    <s v="St Sty Day Procedure Unit"/>
    <d v="2026-07-18T00:00:00"/>
    <d v="2026-07-18T13:30:00"/>
    <d v="2026-07-18T17:00:00"/>
    <s v="JULY-26-dummy-data.xlsx"/>
    <n v="4"/>
    <n v="0"/>
    <b v="0"/>
    <n v="210"/>
    <n v="188"/>
    <n v="114"/>
    <n v="0"/>
    <n v="0"/>
    <d v="2026-07-18T13:36:00"/>
    <d v="2026-07-18T16:44:00"/>
    <n v="4"/>
    <n v="0"/>
    <m/>
    <n v="1"/>
    <n v="0"/>
    <n v="210"/>
  </r>
  <r>
    <x v="0"/>
    <x v="2"/>
    <s v="ST STY THEATRE 2"/>
    <x v="1"/>
    <x v="0"/>
    <x v="0"/>
    <x v="0"/>
    <x v="2"/>
    <n v="0"/>
    <n v="1"/>
    <n v="4"/>
    <s v="St Sty Day Procedure Unit"/>
    <d v="2026-07-19T00:00:00"/>
    <d v="2026-07-19T08:30:00"/>
    <d v="2026-07-19T12:00:00"/>
    <s v="JULY-26-dummy-data.xlsx"/>
    <n v="4"/>
    <n v="0"/>
    <b v="0"/>
    <n v="210"/>
    <n v="181"/>
    <n v="110"/>
    <n v="0"/>
    <n v="0"/>
    <d v="2026-07-19T08:39:00"/>
    <d v="2026-07-19T11:40:00"/>
    <n v="4"/>
    <n v="0"/>
    <m/>
    <n v="1"/>
    <n v="0"/>
    <n v="210"/>
  </r>
  <r>
    <x v="0"/>
    <x v="2"/>
    <s v="ST STY THEATRE 2"/>
    <x v="1"/>
    <x v="0"/>
    <x v="0"/>
    <x v="0"/>
    <x v="4"/>
    <n v="0"/>
    <n v="1"/>
    <n v="4"/>
    <s v="St Sty Day Procedure Unit"/>
    <d v="2026-07-20T00:00:00"/>
    <d v="2026-07-20T07:30:00"/>
    <d v="2026-07-20T15:30:00"/>
    <s v="JULY-26-dummy-data.xlsx"/>
    <n v="4"/>
    <n v="0"/>
    <b v="0"/>
    <n v="480"/>
    <n v="447"/>
    <n v="339"/>
    <n v="0"/>
    <n v="0"/>
    <d v="2026-07-20T07:32:00"/>
    <d v="2026-07-20T14:59:00"/>
    <n v="4"/>
    <n v="0"/>
    <m/>
    <n v="1"/>
    <n v="0"/>
    <n v="480"/>
  </r>
  <r>
    <x v="0"/>
    <x v="2"/>
    <s v="ST STY THEATRE 2"/>
    <x v="1"/>
    <x v="0"/>
    <x v="0"/>
    <x v="0"/>
    <x v="0"/>
    <n v="0"/>
    <n v="1"/>
    <n v="4"/>
    <s v="St Sty Day Procedure Unit"/>
    <d v="2026-07-21T00:00:00"/>
    <d v="2026-07-21T08:30:00"/>
    <d v="2026-07-21T12:00:00"/>
    <s v="JULY-26-dummy-data.xlsx"/>
    <n v="4"/>
    <n v="0"/>
    <b v="0"/>
    <n v="210"/>
    <n v="193"/>
    <n v="115"/>
    <n v="0"/>
    <n v="0"/>
    <d v="2026-07-21T08:40:00"/>
    <d v="2026-07-21T11:53:00"/>
    <n v="4"/>
    <n v="0"/>
    <m/>
    <n v="1"/>
    <n v="0"/>
    <n v="210"/>
  </r>
  <r>
    <x v="0"/>
    <x v="2"/>
    <s v="ST STY THEATRE 2"/>
    <x v="1"/>
    <x v="0"/>
    <x v="0"/>
    <x v="0"/>
    <x v="8"/>
    <n v="0"/>
    <n v="1"/>
    <n v="4"/>
    <s v="St Sty Day Procedure Unit"/>
    <d v="2026-07-24T00:00:00"/>
    <d v="2026-07-24T13:30:00"/>
    <d v="2026-07-24T18:00:00"/>
    <s v="JULY-26-dummy-data.xlsx"/>
    <n v="4"/>
    <n v="0"/>
    <b v="0"/>
    <n v="270"/>
    <n v="246"/>
    <n v="150"/>
    <n v="0"/>
    <n v="0"/>
    <d v="2026-07-24T13:35:00"/>
    <d v="2026-07-24T17:41:00"/>
    <n v="4"/>
    <n v="0"/>
    <m/>
    <n v="1"/>
    <n v="0"/>
    <n v="270"/>
  </r>
  <r>
    <x v="0"/>
    <x v="2"/>
    <s v="ST STY THEATRE 2"/>
    <x v="1"/>
    <x v="0"/>
    <x v="0"/>
    <x v="0"/>
    <x v="3"/>
    <n v="0"/>
    <n v="1"/>
    <n v="4"/>
    <s v="St Sty Day Procedure Unit"/>
    <d v="2026-07-27T00:00:00"/>
    <d v="2026-07-27T08:30:00"/>
    <d v="2026-07-27T12:30:00"/>
    <s v="JULY-26-dummy-data.xlsx"/>
    <n v="4"/>
    <n v="0"/>
    <b v="0"/>
    <n v="240"/>
    <n v="216"/>
    <n v="140"/>
    <n v="0"/>
    <n v="0"/>
    <d v="2026-07-27T08:35:00"/>
    <d v="2026-07-27T12:11:00"/>
    <n v="4"/>
    <n v="0"/>
    <m/>
    <n v="1"/>
    <n v="0"/>
    <n v="240"/>
  </r>
  <r>
    <x v="0"/>
    <x v="2"/>
    <s v="ST STY THEATRE 2"/>
    <x v="1"/>
    <x v="0"/>
    <x v="0"/>
    <x v="0"/>
    <x v="3"/>
    <n v="0"/>
    <n v="1"/>
    <n v="4"/>
    <s v="St Sty Day Procedure Unit"/>
    <d v="2026-07-30T00:00:00"/>
    <d v="2026-07-30T08:00:00"/>
    <d v="2026-07-30T17:00:00"/>
    <s v="JULY-26-dummy-data.xlsx"/>
    <n v="4"/>
    <n v="0"/>
    <b v="0"/>
    <n v="540"/>
    <n v="499"/>
    <n v="400"/>
    <n v="0"/>
    <n v="0"/>
    <d v="2026-07-30T08:08:00"/>
    <d v="2026-07-30T16:27:00"/>
    <n v="4"/>
    <n v="0"/>
    <m/>
    <n v="1"/>
    <n v="0"/>
    <n v="540"/>
  </r>
  <r>
    <x v="0"/>
    <x v="2"/>
    <s v="STY DPU 1"/>
    <x v="1"/>
    <x v="0"/>
    <x v="0"/>
    <x v="0"/>
    <x v="3"/>
    <n v="0"/>
    <n v="1"/>
    <n v="4"/>
    <s v="St Sty Day Procedure Unit"/>
    <d v="2026-07-01T00:00:00"/>
    <d v="2026-07-01T09:00:00"/>
    <d v="2026-07-01T13:30:00"/>
    <s v="JULY-26-dummy-data.xlsx"/>
    <n v="4"/>
    <n v="0"/>
    <b v="0"/>
    <n v="270"/>
    <n v="235"/>
    <n v="151"/>
    <n v="0"/>
    <n v="0"/>
    <d v="2026-07-01T09:12:00"/>
    <d v="2026-07-01T13:07:00"/>
    <n v="4"/>
    <n v="0"/>
    <m/>
    <n v="1"/>
    <n v="0"/>
    <n v="270"/>
  </r>
  <r>
    <x v="0"/>
    <x v="2"/>
    <s v="STY DPU 1"/>
    <x v="1"/>
    <x v="0"/>
    <x v="0"/>
    <x v="0"/>
    <x v="8"/>
    <n v="0"/>
    <n v="1"/>
    <n v="4"/>
    <s v="St Sty Day Procedure Unit"/>
    <d v="2026-07-04T00:00:00"/>
    <d v="2026-07-04T09:00:00"/>
    <d v="2026-07-04T18:00:00"/>
    <s v="JULY-26-dummy-data.xlsx"/>
    <n v="4"/>
    <n v="0"/>
    <b v="0"/>
    <n v="540"/>
    <n v="511"/>
    <n v="384"/>
    <n v="0"/>
    <n v="0"/>
    <d v="2026-07-04T09:04:00"/>
    <d v="2026-07-04T17:35:00"/>
    <n v="4"/>
    <n v="0"/>
    <m/>
    <n v="1"/>
    <n v="0"/>
    <n v="540"/>
  </r>
  <r>
    <x v="0"/>
    <x v="2"/>
    <s v="STY DPU 1"/>
    <x v="1"/>
    <x v="0"/>
    <x v="0"/>
    <x v="0"/>
    <x v="1"/>
    <n v="0"/>
    <n v="1"/>
    <n v="4"/>
    <s v="St Sty Day Procedure Unit"/>
    <d v="2026-07-07T00:00:00"/>
    <d v="2026-07-07T08:30:00"/>
    <d v="2026-07-07T17:30:00"/>
    <s v="JULY-26-dummy-data.xlsx"/>
    <n v="4"/>
    <n v="0"/>
    <b v="0"/>
    <n v="540"/>
    <n v="506"/>
    <n v="380"/>
    <n v="0"/>
    <n v="0"/>
    <d v="2026-07-07T08:36:00"/>
    <d v="2026-07-07T17:02:00"/>
    <n v="4"/>
    <n v="0"/>
    <m/>
    <n v="1"/>
    <n v="0"/>
    <n v="540"/>
  </r>
  <r>
    <x v="0"/>
    <x v="2"/>
    <s v="STY DPU 1"/>
    <x v="1"/>
    <x v="0"/>
    <x v="0"/>
    <x v="0"/>
    <x v="2"/>
    <n v="0"/>
    <n v="1"/>
    <n v="4"/>
    <s v="St Sty Day Procedure Unit"/>
    <d v="2026-07-08T00:00:00"/>
    <d v="2026-07-08T09:00:00"/>
    <d v="2026-07-08T15:00:00"/>
    <s v="JULY-26-dummy-data.xlsx"/>
    <n v="4"/>
    <n v="0"/>
    <b v="0"/>
    <n v="360"/>
    <n v="317"/>
    <n v="216"/>
    <n v="0"/>
    <n v="0"/>
    <d v="2026-07-08T09:05:00"/>
    <d v="2026-07-08T14:22:00"/>
    <n v="4"/>
    <n v="0"/>
    <m/>
    <n v="1"/>
    <n v="0"/>
    <n v="360"/>
  </r>
  <r>
    <x v="0"/>
    <x v="2"/>
    <s v="STY DPU 1"/>
    <x v="1"/>
    <x v="0"/>
    <x v="0"/>
    <x v="0"/>
    <x v="0"/>
    <n v="0"/>
    <n v="1"/>
    <n v="4"/>
    <s v="St Sty Day Procedure Unit"/>
    <d v="2026-07-09T00:00:00"/>
    <d v="2026-07-09T08:00:00"/>
    <d v="2026-07-09T17:00:00"/>
    <s v="JULY-26-dummy-data.xlsx"/>
    <n v="4"/>
    <n v="0"/>
    <b v="0"/>
    <n v="540"/>
    <n v="493"/>
    <n v="368"/>
    <n v="0"/>
    <n v="0"/>
    <d v="2026-07-09T08:07:00"/>
    <d v="2026-07-09T16:20:00"/>
    <n v="4"/>
    <n v="0"/>
    <m/>
    <n v="1"/>
    <n v="0"/>
    <n v="540"/>
  </r>
  <r>
    <x v="0"/>
    <x v="2"/>
    <s v="STY DPU 1"/>
    <x v="1"/>
    <x v="0"/>
    <x v="0"/>
    <x v="0"/>
    <x v="1"/>
    <n v="0"/>
    <n v="1"/>
    <n v="4"/>
    <s v="St Sty Day Procedure Unit"/>
    <d v="2026-07-10T00:00:00"/>
    <d v="2026-07-10T09:00:00"/>
    <d v="2026-07-10T13:00:00"/>
    <s v="JULY-26-dummy-data.xlsx"/>
    <n v="4"/>
    <n v="0"/>
    <b v="0"/>
    <n v="240"/>
    <n v="216"/>
    <n v="139"/>
    <n v="0"/>
    <n v="0"/>
    <d v="2026-07-10T09:09:00"/>
    <d v="2026-07-10T12:45:00"/>
    <n v="4"/>
    <n v="0"/>
    <m/>
    <n v="1"/>
    <n v="0"/>
    <n v="240"/>
  </r>
  <r>
    <x v="0"/>
    <x v="2"/>
    <s v="STY DPU 1"/>
    <x v="1"/>
    <x v="0"/>
    <x v="0"/>
    <x v="0"/>
    <x v="8"/>
    <n v="0"/>
    <n v="1"/>
    <n v="4"/>
    <s v="St Sty Day Procedure Unit"/>
    <d v="2026-07-11T00:00:00"/>
    <d v="2026-07-11T08:00:00"/>
    <d v="2026-07-11T16:00:00"/>
    <s v="JULY-26-dummy-data.xlsx"/>
    <n v="4"/>
    <n v="0"/>
    <b v="0"/>
    <n v="480"/>
    <n v="440"/>
    <n v="356"/>
    <n v="0"/>
    <n v="0"/>
    <d v="2026-07-11T08:06:00"/>
    <d v="2026-07-11T15:26:00"/>
    <n v="4"/>
    <n v="0"/>
    <m/>
    <n v="1"/>
    <n v="0"/>
    <n v="480"/>
  </r>
  <r>
    <x v="0"/>
    <x v="2"/>
    <s v="STY DPU 1"/>
    <x v="1"/>
    <x v="0"/>
    <x v="0"/>
    <x v="0"/>
    <x v="1"/>
    <n v="0"/>
    <n v="1"/>
    <n v="4"/>
    <s v="St Sty Day Procedure Unit"/>
    <d v="2026-07-13T00:00:00"/>
    <d v="2026-07-13T13:30:00"/>
    <d v="2026-07-13T18:00:00"/>
    <s v="JULY-26-dummy-data.xlsx"/>
    <n v="4"/>
    <n v="0"/>
    <b v="0"/>
    <n v="270"/>
    <n v="240"/>
    <n v="156"/>
    <n v="0"/>
    <n v="0"/>
    <d v="2026-07-13T13:42:00"/>
    <d v="2026-07-13T17:42:00"/>
    <n v="4"/>
    <n v="0"/>
    <m/>
    <n v="1"/>
    <n v="0"/>
    <n v="270"/>
  </r>
  <r>
    <x v="0"/>
    <x v="2"/>
    <s v="STY DPU 1"/>
    <x v="1"/>
    <x v="0"/>
    <x v="0"/>
    <x v="0"/>
    <x v="4"/>
    <n v="0"/>
    <n v="1"/>
    <n v="4"/>
    <s v="St Sty Day Procedure Unit"/>
    <d v="2026-07-14T00:00:00"/>
    <d v="2026-07-14T08:00:00"/>
    <d v="2026-07-14T16:00:00"/>
    <s v="JULY-26-dummy-data.xlsx"/>
    <n v="4"/>
    <n v="0"/>
    <b v="0"/>
    <n v="480"/>
    <n v="465"/>
    <n v="352"/>
    <n v="0"/>
    <n v="0"/>
    <d v="2026-07-14T08:02:00"/>
    <d v="2026-07-14T15:47:00"/>
    <n v="4"/>
    <n v="0"/>
    <m/>
    <n v="1"/>
    <n v="0"/>
    <n v="480"/>
  </r>
  <r>
    <x v="0"/>
    <x v="2"/>
    <s v="STY DPU 1"/>
    <x v="1"/>
    <x v="0"/>
    <x v="0"/>
    <x v="0"/>
    <x v="1"/>
    <n v="0"/>
    <n v="1"/>
    <n v="4"/>
    <s v="St Sty Day Procedure Unit"/>
    <d v="2026-07-15T00:00:00"/>
    <d v="2026-07-15T08:30:00"/>
    <d v="2026-07-15T17:30:00"/>
    <s v="JULY-26-dummy-data.xlsx"/>
    <n v="4"/>
    <n v="0"/>
    <b v="0"/>
    <n v="540"/>
    <n v="487"/>
    <n v="368"/>
    <n v="0"/>
    <n v="0"/>
    <d v="2026-07-15T08:42:00"/>
    <d v="2026-07-15T16:49:00"/>
    <n v="4"/>
    <n v="0"/>
    <m/>
    <n v="1"/>
    <n v="0"/>
    <n v="540"/>
  </r>
  <r>
    <x v="0"/>
    <x v="2"/>
    <s v="STY DPU 1"/>
    <x v="1"/>
    <x v="0"/>
    <x v="0"/>
    <x v="0"/>
    <x v="0"/>
    <n v="0"/>
    <n v="1"/>
    <n v="4"/>
    <s v="St Sty Day Procedure Unit"/>
    <d v="2026-07-16T00:00:00"/>
    <d v="2026-07-16T09:00:00"/>
    <d v="2026-07-16T13:30:00"/>
    <s v="JULY-26-dummy-data.xlsx"/>
    <n v="4"/>
    <n v="0"/>
    <b v="0"/>
    <n v="270"/>
    <n v="236"/>
    <n v="154"/>
    <n v="0"/>
    <n v="0"/>
    <d v="2026-07-16T09:08:00"/>
    <d v="2026-07-16T13:04:00"/>
    <n v="4"/>
    <n v="0"/>
    <m/>
    <n v="1"/>
    <n v="0"/>
    <n v="270"/>
  </r>
  <r>
    <x v="0"/>
    <x v="2"/>
    <s v="STY DPU 1"/>
    <x v="1"/>
    <x v="0"/>
    <x v="0"/>
    <x v="0"/>
    <x v="1"/>
    <n v="0"/>
    <n v="1"/>
    <n v="4"/>
    <s v="St Sty Day Procedure Unit"/>
    <d v="2026-07-18T00:00:00"/>
    <d v="2026-07-18T09:00:00"/>
    <d v="2026-07-18T18:00:00"/>
    <s v="JULY-26-dummy-data.xlsx"/>
    <n v="4"/>
    <n v="0"/>
    <b v="0"/>
    <n v="540"/>
    <n v="501"/>
    <n v="370"/>
    <n v="0"/>
    <n v="0"/>
    <d v="2026-07-18T09:09:00"/>
    <d v="2026-07-18T17:30:00"/>
    <n v="4"/>
    <n v="0"/>
    <m/>
    <n v="1"/>
    <n v="0"/>
    <n v="540"/>
  </r>
  <r>
    <x v="0"/>
    <x v="2"/>
    <s v="STY DPU 1"/>
    <x v="1"/>
    <x v="0"/>
    <x v="0"/>
    <x v="0"/>
    <x v="8"/>
    <n v="0"/>
    <n v="1"/>
    <n v="4"/>
    <s v="St Sty Day Procedure Unit"/>
    <d v="2026-07-19T00:00:00"/>
    <d v="2026-07-19T08:00:00"/>
    <d v="2026-07-19T12:30:00"/>
    <s v="JULY-26-dummy-data.xlsx"/>
    <n v="4"/>
    <n v="0"/>
    <b v="0"/>
    <n v="270"/>
    <n v="240"/>
    <n v="155"/>
    <n v="0"/>
    <n v="0"/>
    <d v="2026-07-19T08:02:00"/>
    <d v="2026-07-19T12:02:00"/>
    <n v="4"/>
    <n v="0"/>
    <m/>
    <n v="1"/>
    <n v="0"/>
    <n v="270"/>
  </r>
  <r>
    <x v="0"/>
    <x v="2"/>
    <s v="STY DPU 1"/>
    <x v="1"/>
    <x v="0"/>
    <x v="0"/>
    <x v="0"/>
    <x v="8"/>
    <n v="0"/>
    <n v="1"/>
    <n v="4"/>
    <s v="St Sty Day Procedure Unit"/>
    <d v="2026-07-20T00:00:00"/>
    <d v="2026-07-20T08:30:00"/>
    <d v="2026-07-20T16:30:00"/>
    <s v="JULY-26-dummy-data.xlsx"/>
    <n v="4"/>
    <n v="0"/>
    <b v="0"/>
    <n v="480"/>
    <n v="435"/>
    <n v="323"/>
    <n v="0"/>
    <n v="0"/>
    <d v="2026-07-20T08:35:00"/>
    <d v="2026-07-20T15:50:00"/>
    <n v="4"/>
    <n v="0"/>
    <m/>
    <n v="1"/>
    <n v="0"/>
    <n v="480"/>
  </r>
  <r>
    <x v="0"/>
    <x v="2"/>
    <s v="STY DPU 1"/>
    <x v="1"/>
    <x v="0"/>
    <x v="0"/>
    <x v="0"/>
    <x v="0"/>
    <n v="0"/>
    <n v="1"/>
    <n v="4"/>
    <s v="St Sty Day Procedure Unit"/>
    <d v="2026-07-21T00:00:00"/>
    <d v="2026-07-21T09:00:00"/>
    <d v="2026-07-21T17:00:00"/>
    <s v="JULY-26-dummy-data.xlsx"/>
    <n v="4"/>
    <n v="0"/>
    <b v="0"/>
    <n v="480"/>
    <n v="437"/>
    <n v="342"/>
    <n v="0"/>
    <n v="0"/>
    <d v="2026-07-21T09:10:00"/>
    <d v="2026-07-21T16:27:00"/>
    <n v="4"/>
    <n v="0"/>
    <m/>
    <n v="1"/>
    <n v="0"/>
    <n v="480"/>
  </r>
  <r>
    <x v="0"/>
    <x v="2"/>
    <s v="STY DPU 1"/>
    <x v="1"/>
    <x v="0"/>
    <x v="0"/>
    <x v="0"/>
    <x v="2"/>
    <n v="0"/>
    <n v="1"/>
    <n v="4"/>
    <s v="St Sty Day Procedure Unit"/>
    <d v="2026-07-22T00:00:00"/>
    <d v="2026-07-22T13:00:00"/>
    <d v="2026-07-22T16:30:00"/>
    <s v="JULY-26-dummy-data.xlsx"/>
    <n v="4"/>
    <n v="0"/>
    <b v="0"/>
    <n v="210"/>
    <n v="185"/>
    <n v="123"/>
    <n v="0"/>
    <n v="0"/>
    <d v="2026-07-22T13:07:00"/>
    <d v="2026-07-22T16:12:00"/>
    <n v="4"/>
    <n v="0"/>
    <m/>
    <n v="1"/>
    <n v="0"/>
    <n v="210"/>
  </r>
  <r>
    <x v="0"/>
    <x v="2"/>
    <s v="STY DPU 1"/>
    <x v="1"/>
    <x v="0"/>
    <x v="0"/>
    <x v="0"/>
    <x v="1"/>
    <n v="0"/>
    <n v="1"/>
    <n v="4"/>
    <s v="St Sty Day Procedure Unit"/>
    <d v="2026-07-25T00:00:00"/>
    <d v="2026-07-25T08:30:00"/>
    <d v="2026-07-25T13:00:00"/>
    <s v="JULY-26-dummy-data.xlsx"/>
    <n v="4"/>
    <n v="0"/>
    <b v="0"/>
    <n v="270"/>
    <n v="238"/>
    <n v="138"/>
    <n v="0"/>
    <n v="0"/>
    <d v="2026-07-25T08:42:00"/>
    <d v="2026-07-25T12:40:00"/>
    <n v="4"/>
    <n v="0"/>
    <m/>
    <n v="1"/>
    <n v="0"/>
    <n v="270"/>
  </r>
  <r>
    <x v="0"/>
    <x v="2"/>
    <s v="STY DPU 1"/>
    <x v="1"/>
    <x v="0"/>
    <x v="0"/>
    <x v="0"/>
    <x v="8"/>
    <n v="0"/>
    <n v="1"/>
    <n v="4"/>
    <s v="St Sty Day Procedure Unit"/>
    <d v="2026-07-27T00:00:00"/>
    <d v="2026-07-27T13:30:00"/>
    <d v="2026-07-27T17:30:00"/>
    <s v="JULY-26-dummy-data.xlsx"/>
    <n v="4"/>
    <n v="0"/>
    <b v="0"/>
    <n v="240"/>
    <n v="206"/>
    <n v="121"/>
    <n v="0"/>
    <n v="0"/>
    <d v="2026-07-27T13:38:00"/>
    <d v="2026-07-27T17:04:00"/>
    <n v="4"/>
    <n v="0"/>
    <m/>
    <n v="1"/>
    <n v="0"/>
    <n v="240"/>
  </r>
  <r>
    <x v="0"/>
    <x v="2"/>
    <s v="STY DPU 1"/>
    <x v="1"/>
    <x v="0"/>
    <x v="0"/>
    <x v="0"/>
    <x v="1"/>
    <n v="0"/>
    <n v="1"/>
    <n v="4"/>
    <s v="St Sty Day Procedure Unit"/>
    <d v="2026-07-28T00:00:00"/>
    <d v="2026-07-28T13:00:00"/>
    <d v="2026-07-28T17:30:00"/>
    <s v="JULY-26-dummy-data.xlsx"/>
    <n v="4"/>
    <n v="0"/>
    <b v="0"/>
    <n v="270"/>
    <n v="232"/>
    <n v="157"/>
    <n v="0"/>
    <n v="0"/>
    <d v="2026-07-28T13:10:00"/>
    <d v="2026-07-28T17:02:00"/>
    <n v="4"/>
    <n v="0"/>
    <m/>
    <n v="1"/>
    <n v="0"/>
    <n v="270"/>
  </r>
  <r>
    <x v="0"/>
    <x v="2"/>
    <s v="ST STY THEATRE 1"/>
    <x v="2"/>
    <x v="0"/>
    <x v="0"/>
    <x v="0"/>
    <x v="2"/>
    <n v="0"/>
    <n v="1"/>
    <n v="4"/>
    <s v="St Sty Day Procedure Unit"/>
    <d v="2026-08-01T00:00:00"/>
    <d v="2026-08-01T13:00:00"/>
    <d v="2026-08-01T17:30:00"/>
    <s v="AUGUST-26-dummy-data.xlsx"/>
    <n v="4"/>
    <n v="0"/>
    <b v="0"/>
    <n v="270"/>
    <n v="237"/>
    <n v="178"/>
    <n v="0"/>
    <n v="0"/>
    <d v="2026-08-01T13:07:00"/>
    <d v="2026-08-01T17:04:00"/>
    <n v="4"/>
    <n v="0"/>
    <m/>
    <n v="1"/>
    <n v="0"/>
    <n v="270"/>
  </r>
  <r>
    <x v="0"/>
    <x v="2"/>
    <s v="ST STY THEATRE 1"/>
    <x v="2"/>
    <x v="0"/>
    <x v="0"/>
    <x v="0"/>
    <x v="1"/>
    <n v="0"/>
    <n v="1"/>
    <n v="4"/>
    <s v="St Sty Day Procedure Unit"/>
    <d v="2026-08-02T00:00:00"/>
    <d v="2026-08-02T08:00:00"/>
    <d v="2026-08-02T14:00:00"/>
    <s v="AUGUST-26-dummy-data.xlsx"/>
    <n v="4"/>
    <n v="0"/>
    <b v="0"/>
    <n v="360"/>
    <n v="329"/>
    <n v="241"/>
    <n v="0"/>
    <n v="0"/>
    <d v="2026-08-02T08:04:00"/>
    <d v="2026-08-02T13:33:00"/>
    <n v="4"/>
    <n v="0"/>
    <m/>
    <n v="1"/>
    <n v="0"/>
    <n v="360"/>
  </r>
  <r>
    <x v="0"/>
    <x v="2"/>
    <s v="ST STY THEATRE 1"/>
    <x v="2"/>
    <x v="0"/>
    <x v="0"/>
    <x v="0"/>
    <x v="0"/>
    <n v="0"/>
    <n v="1"/>
    <n v="4"/>
    <s v="St Sty Day Procedure Unit"/>
    <d v="2026-08-03T00:00:00"/>
    <d v="2026-08-03T08:30:00"/>
    <d v="2026-08-03T12:00:00"/>
    <s v="AUGUST-26-dummy-data.xlsx"/>
    <n v="4"/>
    <n v="0"/>
    <b v="0"/>
    <n v="210"/>
    <n v="191"/>
    <n v="99"/>
    <n v="0"/>
    <n v="0"/>
    <d v="2026-08-03T08:32:00"/>
    <d v="2026-08-03T11:43:00"/>
    <n v="4"/>
    <n v="0"/>
    <m/>
    <n v="1"/>
    <n v="0"/>
    <n v="210"/>
  </r>
  <r>
    <x v="0"/>
    <x v="2"/>
    <s v="ST STY THEATRE 1"/>
    <x v="2"/>
    <x v="0"/>
    <x v="0"/>
    <x v="0"/>
    <x v="4"/>
    <n v="0"/>
    <n v="1"/>
    <n v="4"/>
    <s v="St Sty Day Procedure Unit"/>
    <d v="2026-08-05T00:00:00"/>
    <d v="2026-08-05T08:30:00"/>
    <d v="2026-08-05T17:30:00"/>
    <s v="AUGUST-26-dummy-data.xlsx"/>
    <n v="4"/>
    <n v="0"/>
    <b v="0"/>
    <n v="540"/>
    <n v="511"/>
    <n v="390"/>
    <n v="0"/>
    <n v="0"/>
    <d v="2026-08-05T08:35:00"/>
    <d v="2026-08-05T17:06:00"/>
    <n v="4"/>
    <n v="0"/>
    <m/>
    <n v="1"/>
    <n v="0"/>
    <n v="540"/>
  </r>
  <r>
    <x v="0"/>
    <x v="2"/>
    <s v="ST STY THEATRE 1"/>
    <x v="2"/>
    <x v="0"/>
    <x v="0"/>
    <x v="0"/>
    <x v="3"/>
    <n v="0"/>
    <n v="1"/>
    <n v="4"/>
    <s v="St Sty Day Procedure Unit"/>
    <d v="2026-08-07T00:00:00"/>
    <d v="2026-08-07T07:30:00"/>
    <d v="2026-08-07T16:30:00"/>
    <s v="AUGUST-26-dummy-data.xlsx"/>
    <n v="4"/>
    <n v="0"/>
    <b v="0"/>
    <n v="540"/>
    <n v="499"/>
    <n v="356"/>
    <n v="0"/>
    <n v="0"/>
    <d v="2026-08-07T07:36:00"/>
    <d v="2026-08-07T15:55:00"/>
    <n v="4"/>
    <n v="0"/>
    <m/>
    <n v="1"/>
    <n v="0"/>
    <n v="540"/>
  </r>
  <r>
    <x v="0"/>
    <x v="2"/>
    <s v="ST STY THEATRE 1"/>
    <x v="2"/>
    <x v="0"/>
    <x v="0"/>
    <x v="0"/>
    <x v="0"/>
    <n v="0"/>
    <n v="1"/>
    <n v="4"/>
    <s v="St Sty Day Procedure Unit"/>
    <d v="2026-08-12T00:00:00"/>
    <d v="2026-08-12T07:30:00"/>
    <d v="2026-08-12T16:30:00"/>
    <s v="AUGUST-26-dummy-data.xlsx"/>
    <n v="4"/>
    <n v="0"/>
    <b v="0"/>
    <n v="540"/>
    <n v="509"/>
    <n v="389"/>
    <n v="0"/>
    <n v="0"/>
    <d v="2026-08-12T07:34:00"/>
    <d v="2026-08-12T16:03:00"/>
    <n v="4"/>
    <n v="0"/>
    <m/>
    <n v="1"/>
    <n v="0"/>
    <n v="540"/>
  </r>
  <r>
    <x v="0"/>
    <x v="2"/>
    <s v="ST STY THEATRE 1"/>
    <x v="2"/>
    <x v="0"/>
    <x v="0"/>
    <x v="0"/>
    <x v="3"/>
    <n v="0"/>
    <n v="1"/>
    <n v="4"/>
    <s v="St Sty Day Procedure Unit"/>
    <d v="2026-08-13T00:00:00"/>
    <d v="2026-08-13T07:30:00"/>
    <d v="2026-08-13T13:30:00"/>
    <s v="AUGUST-26-dummy-data.xlsx"/>
    <n v="4"/>
    <n v="0"/>
    <b v="0"/>
    <n v="360"/>
    <n v="329"/>
    <n v="213"/>
    <n v="0"/>
    <n v="0"/>
    <d v="2026-08-13T07:33:00"/>
    <d v="2026-08-13T13:02:00"/>
    <n v="4"/>
    <n v="0"/>
    <m/>
    <n v="1"/>
    <n v="0"/>
    <n v="360"/>
  </r>
  <r>
    <x v="0"/>
    <x v="2"/>
    <s v="ST STY THEATRE 1"/>
    <x v="2"/>
    <x v="0"/>
    <x v="0"/>
    <x v="0"/>
    <x v="2"/>
    <n v="0"/>
    <n v="1"/>
    <n v="4"/>
    <s v="St Sty Day Procedure Unit"/>
    <d v="2026-08-18T00:00:00"/>
    <d v="2026-08-18T08:00:00"/>
    <d v="2026-08-18T16:00:00"/>
    <s v="AUGUST-26-dummy-data.xlsx"/>
    <n v="4"/>
    <n v="0"/>
    <b v="0"/>
    <n v="480"/>
    <n v="444"/>
    <n v="338"/>
    <n v="0"/>
    <n v="0"/>
    <d v="2026-08-18T08:09:00"/>
    <d v="2026-08-18T15:33:00"/>
    <n v="4"/>
    <n v="0"/>
    <m/>
    <n v="1"/>
    <n v="0"/>
    <n v="480"/>
  </r>
  <r>
    <x v="0"/>
    <x v="2"/>
    <s v="ST STY THEATRE 1"/>
    <x v="2"/>
    <x v="0"/>
    <x v="0"/>
    <x v="0"/>
    <x v="8"/>
    <n v="0"/>
    <n v="1"/>
    <n v="4"/>
    <s v="St Sty Day Procedure Unit"/>
    <d v="2026-08-22T00:00:00"/>
    <d v="2026-08-22T08:00:00"/>
    <d v="2026-08-22T14:00:00"/>
    <s v="AUGUST-26-dummy-data.xlsx"/>
    <n v="4"/>
    <n v="0"/>
    <b v="0"/>
    <n v="360"/>
    <n v="337"/>
    <n v="227"/>
    <n v="0"/>
    <n v="0"/>
    <d v="2026-08-22T08:11:00"/>
    <d v="2026-08-22T13:48:00"/>
    <n v="4"/>
    <n v="0"/>
    <m/>
    <n v="1"/>
    <n v="0"/>
    <n v="360"/>
  </r>
  <r>
    <x v="0"/>
    <x v="2"/>
    <s v="ST STY THEATRE 1"/>
    <x v="2"/>
    <x v="0"/>
    <x v="0"/>
    <x v="0"/>
    <x v="1"/>
    <n v="0"/>
    <n v="1"/>
    <n v="4"/>
    <s v="St Sty Day Procedure Unit"/>
    <d v="2026-08-24T00:00:00"/>
    <d v="2026-08-24T09:00:00"/>
    <d v="2026-08-24T12:30:00"/>
    <s v="AUGUST-26-dummy-data.xlsx"/>
    <n v="4"/>
    <n v="0"/>
    <b v="0"/>
    <n v="210"/>
    <n v="181"/>
    <n v="108"/>
    <n v="0"/>
    <n v="0"/>
    <d v="2026-08-24T09:07:00"/>
    <d v="2026-08-24T12:08:00"/>
    <n v="4"/>
    <n v="0"/>
    <m/>
    <n v="1"/>
    <n v="0"/>
    <n v="210"/>
  </r>
  <r>
    <x v="0"/>
    <x v="2"/>
    <s v="ST STY THEATRE 1"/>
    <x v="2"/>
    <x v="0"/>
    <x v="0"/>
    <x v="0"/>
    <x v="0"/>
    <n v="0"/>
    <n v="1"/>
    <n v="4"/>
    <s v="St Sty Day Procedure Unit"/>
    <d v="2026-08-25T00:00:00"/>
    <d v="2026-08-25T08:30:00"/>
    <d v="2026-08-25T16:30:00"/>
    <s v="AUGUST-26-dummy-data.xlsx"/>
    <n v="4"/>
    <n v="0"/>
    <b v="0"/>
    <n v="480"/>
    <n v="446"/>
    <n v="316"/>
    <n v="0"/>
    <n v="0"/>
    <d v="2026-08-25T08:38:00"/>
    <d v="2026-08-25T16:04:00"/>
    <n v="4"/>
    <n v="0"/>
    <m/>
    <n v="1"/>
    <n v="0"/>
    <n v="480"/>
  </r>
  <r>
    <x v="0"/>
    <x v="2"/>
    <s v="ST STY THEATRE 1"/>
    <x v="2"/>
    <x v="0"/>
    <x v="0"/>
    <x v="0"/>
    <x v="4"/>
    <n v="0"/>
    <n v="1"/>
    <n v="4"/>
    <s v="St Sty Day Procedure Unit"/>
    <d v="2026-08-26T00:00:00"/>
    <d v="2026-08-26T08:00:00"/>
    <d v="2026-08-26T11:00:00"/>
    <s v="AUGUST-26-dummy-data.xlsx"/>
    <n v="4"/>
    <n v="0"/>
    <b v="0"/>
    <n v="180"/>
    <n v="159"/>
    <n v="85"/>
    <n v="0"/>
    <n v="0"/>
    <d v="2026-08-26T08:03:00"/>
    <d v="2026-08-26T10:42:00"/>
    <n v="4"/>
    <n v="0"/>
    <m/>
    <n v="1"/>
    <n v="0"/>
    <n v="180"/>
  </r>
  <r>
    <x v="0"/>
    <x v="2"/>
    <s v="ST STY THEATRE 2"/>
    <x v="2"/>
    <x v="0"/>
    <x v="0"/>
    <x v="0"/>
    <x v="1"/>
    <n v="0"/>
    <n v="1"/>
    <n v="4"/>
    <s v="St Sty Day Procedure Unit"/>
    <d v="2026-08-03T00:00:00"/>
    <d v="2026-08-03T08:30:00"/>
    <d v="2026-08-03T17:30:00"/>
    <s v="AUGUST-26-dummy-data.xlsx"/>
    <n v="4"/>
    <n v="0"/>
    <b v="0"/>
    <n v="540"/>
    <n v="479"/>
    <n v="342"/>
    <n v="0"/>
    <n v="0"/>
    <d v="2026-08-03T08:38:00"/>
    <d v="2026-08-03T16:37:00"/>
    <n v="4"/>
    <n v="0"/>
    <m/>
    <n v="1"/>
    <n v="0"/>
    <n v="540"/>
  </r>
  <r>
    <x v="0"/>
    <x v="2"/>
    <s v="ST STY THEATRE 2"/>
    <x v="2"/>
    <x v="0"/>
    <x v="0"/>
    <x v="0"/>
    <x v="2"/>
    <n v="0"/>
    <n v="1"/>
    <n v="4"/>
    <s v="St Sty Day Procedure Unit"/>
    <d v="2026-08-05T00:00:00"/>
    <d v="2026-08-05T13:00:00"/>
    <d v="2026-08-05T17:30:00"/>
    <s v="AUGUST-26-dummy-data.xlsx"/>
    <n v="4"/>
    <n v="0"/>
    <b v="0"/>
    <n v="270"/>
    <n v="243"/>
    <n v="153"/>
    <n v="0"/>
    <n v="0"/>
    <d v="2026-08-05T13:07:00"/>
    <d v="2026-08-05T17:10:00"/>
    <n v="4"/>
    <n v="0"/>
    <m/>
    <n v="1"/>
    <n v="0"/>
    <n v="270"/>
  </r>
  <r>
    <x v="0"/>
    <x v="2"/>
    <s v="ST STY THEATRE 2"/>
    <x v="2"/>
    <x v="0"/>
    <x v="0"/>
    <x v="0"/>
    <x v="3"/>
    <n v="0"/>
    <n v="1"/>
    <n v="4"/>
    <s v="St Sty Day Procedure Unit"/>
    <d v="2026-08-09T00:00:00"/>
    <d v="2026-08-09T08:00:00"/>
    <d v="2026-08-09T11:30:00"/>
    <s v="AUGUST-26-dummy-data.xlsx"/>
    <n v="4"/>
    <n v="0"/>
    <b v="0"/>
    <n v="210"/>
    <n v="184"/>
    <n v="105"/>
    <n v="0"/>
    <n v="0"/>
    <d v="2026-08-09T08:04:00"/>
    <d v="2026-08-09T11:08:00"/>
    <n v="4"/>
    <n v="0"/>
    <m/>
    <n v="1"/>
    <n v="0"/>
    <n v="210"/>
  </r>
  <r>
    <x v="0"/>
    <x v="2"/>
    <s v="ST STY THEATRE 2"/>
    <x v="2"/>
    <x v="0"/>
    <x v="0"/>
    <x v="0"/>
    <x v="4"/>
    <n v="0"/>
    <n v="1"/>
    <n v="4"/>
    <s v="St Sty Day Procedure Unit"/>
    <d v="2026-08-10T00:00:00"/>
    <d v="2026-08-10T09:00:00"/>
    <d v="2026-08-10T17:00:00"/>
    <s v="AUGUST-26-dummy-data.xlsx"/>
    <n v="4"/>
    <n v="0"/>
    <b v="0"/>
    <n v="480"/>
    <n v="446"/>
    <n v="328"/>
    <n v="0"/>
    <n v="0"/>
    <d v="2026-08-10T09:05:00"/>
    <d v="2026-08-10T16:31:00"/>
    <n v="4"/>
    <n v="0"/>
    <m/>
    <n v="1"/>
    <n v="0"/>
    <n v="480"/>
  </r>
  <r>
    <x v="0"/>
    <x v="2"/>
    <s v="ST STY THEATRE 2"/>
    <x v="2"/>
    <x v="0"/>
    <x v="0"/>
    <x v="0"/>
    <x v="8"/>
    <n v="0"/>
    <n v="1"/>
    <n v="4"/>
    <s v="St Sty Day Procedure Unit"/>
    <d v="2026-08-11T00:00:00"/>
    <d v="2026-08-11T08:00:00"/>
    <d v="2026-08-11T12:30:00"/>
    <s v="AUGUST-26-dummy-data.xlsx"/>
    <n v="4"/>
    <n v="0"/>
    <b v="0"/>
    <n v="270"/>
    <n v="244"/>
    <n v="173"/>
    <n v="0"/>
    <n v="0"/>
    <d v="2026-08-11T08:11:00"/>
    <d v="2026-08-11T12:15:00"/>
    <n v="4"/>
    <n v="0"/>
    <m/>
    <n v="1"/>
    <n v="0"/>
    <n v="270"/>
  </r>
  <r>
    <x v="0"/>
    <x v="2"/>
    <s v="ST STY THEATRE 2"/>
    <x v="2"/>
    <x v="0"/>
    <x v="0"/>
    <x v="0"/>
    <x v="1"/>
    <n v="0"/>
    <n v="1"/>
    <n v="4"/>
    <s v="St Sty Day Procedure Unit"/>
    <d v="2026-08-13T00:00:00"/>
    <d v="2026-08-13T08:30:00"/>
    <d v="2026-08-13T14:30:00"/>
    <s v="AUGUST-26-dummy-data.xlsx"/>
    <n v="4"/>
    <n v="0"/>
    <b v="0"/>
    <n v="360"/>
    <n v="327"/>
    <n v="234"/>
    <n v="0"/>
    <n v="0"/>
    <d v="2026-08-13T08:38:00"/>
    <d v="2026-08-13T14:05:00"/>
    <n v="4"/>
    <n v="0"/>
    <m/>
    <n v="1"/>
    <n v="0"/>
    <n v="360"/>
  </r>
  <r>
    <x v="0"/>
    <x v="2"/>
    <s v="ST STY THEATRE 2"/>
    <x v="2"/>
    <x v="0"/>
    <x v="0"/>
    <x v="0"/>
    <x v="1"/>
    <n v="0"/>
    <n v="1"/>
    <n v="4"/>
    <s v="St Sty Day Procedure Unit"/>
    <d v="2026-08-16T00:00:00"/>
    <d v="2026-08-16T13:30:00"/>
    <d v="2026-08-16T17:30:00"/>
    <s v="AUGUST-26-dummy-data.xlsx"/>
    <n v="4"/>
    <n v="0"/>
    <b v="0"/>
    <n v="240"/>
    <n v="207"/>
    <n v="127"/>
    <n v="0"/>
    <n v="0"/>
    <d v="2026-08-16T13:36:00"/>
    <d v="2026-08-16T17:03:00"/>
    <n v="4"/>
    <n v="0"/>
    <m/>
    <n v="1"/>
    <n v="0"/>
    <n v="240"/>
  </r>
  <r>
    <x v="0"/>
    <x v="2"/>
    <s v="ST STY THEATRE 2"/>
    <x v="2"/>
    <x v="0"/>
    <x v="0"/>
    <x v="0"/>
    <x v="1"/>
    <n v="0"/>
    <n v="1"/>
    <n v="4"/>
    <s v="St Sty Day Procedure Unit"/>
    <d v="2026-08-17T00:00:00"/>
    <d v="2026-08-17T13:30:00"/>
    <d v="2026-08-17T16:30:00"/>
    <s v="AUGUST-26-dummy-data.xlsx"/>
    <n v="4"/>
    <n v="0"/>
    <b v="0"/>
    <n v="180"/>
    <n v="164"/>
    <n v="91"/>
    <n v="0"/>
    <n v="0"/>
    <d v="2026-08-17T13:38:00"/>
    <d v="2026-08-17T16:22:00"/>
    <n v="4"/>
    <n v="0"/>
    <m/>
    <n v="1"/>
    <n v="0"/>
    <n v="180"/>
  </r>
  <r>
    <x v="0"/>
    <x v="2"/>
    <s v="ST STY THEATRE 2"/>
    <x v="2"/>
    <x v="0"/>
    <x v="0"/>
    <x v="0"/>
    <x v="2"/>
    <n v="0"/>
    <n v="1"/>
    <n v="4"/>
    <s v="St Sty Day Procedure Unit"/>
    <d v="2026-08-20T00:00:00"/>
    <d v="2026-08-20T09:00:00"/>
    <d v="2026-08-20T15:00:00"/>
    <s v="AUGUST-26-dummy-data.xlsx"/>
    <n v="4"/>
    <n v="0"/>
    <b v="0"/>
    <n v="360"/>
    <n v="337"/>
    <n v="250"/>
    <n v="0"/>
    <n v="0"/>
    <d v="2026-08-20T09:08:00"/>
    <d v="2026-08-20T14:45:00"/>
    <n v="4"/>
    <n v="0"/>
    <m/>
    <n v="1"/>
    <n v="0"/>
    <n v="360"/>
  </r>
  <r>
    <x v="0"/>
    <x v="2"/>
    <s v="ST STY THEATRE 2"/>
    <x v="2"/>
    <x v="0"/>
    <x v="0"/>
    <x v="0"/>
    <x v="0"/>
    <n v="0"/>
    <n v="1"/>
    <n v="4"/>
    <s v="St Sty Day Procedure Unit"/>
    <d v="2026-08-22T00:00:00"/>
    <d v="2026-08-22T09:00:00"/>
    <d v="2026-08-22T15:00:00"/>
    <s v="AUGUST-26-dummy-data.xlsx"/>
    <n v="4"/>
    <n v="0"/>
    <b v="0"/>
    <n v="360"/>
    <n v="332"/>
    <n v="239"/>
    <n v="0"/>
    <n v="0"/>
    <d v="2026-08-22T09:04:00"/>
    <d v="2026-08-22T14:36:00"/>
    <n v="4"/>
    <n v="0"/>
    <m/>
    <n v="1"/>
    <n v="0"/>
    <n v="360"/>
  </r>
  <r>
    <x v="0"/>
    <x v="2"/>
    <s v="ST STY THEATRE 2"/>
    <x v="2"/>
    <x v="0"/>
    <x v="0"/>
    <x v="0"/>
    <x v="1"/>
    <n v="0"/>
    <n v="1"/>
    <n v="4"/>
    <s v="St Sty Day Procedure Unit"/>
    <d v="2026-08-25T00:00:00"/>
    <d v="2026-08-25T08:00:00"/>
    <d v="2026-08-25T15:00:00"/>
    <s v="AUGUST-26-dummy-data.xlsx"/>
    <n v="4"/>
    <n v="0"/>
    <b v="0"/>
    <n v="420"/>
    <n v="390"/>
    <n v="261"/>
    <n v="0"/>
    <n v="0"/>
    <d v="2026-08-25T08:08:00"/>
    <d v="2026-08-25T14:38:00"/>
    <n v="4"/>
    <n v="0"/>
    <m/>
    <n v="1"/>
    <n v="0"/>
    <n v="420"/>
  </r>
  <r>
    <x v="0"/>
    <x v="2"/>
    <s v="ST STY THEATRE 2"/>
    <x v="2"/>
    <x v="0"/>
    <x v="0"/>
    <x v="0"/>
    <x v="1"/>
    <n v="0"/>
    <n v="1"/>
    <n v="4"/>
    <s v="St Sty Day Procedure Unit"/>
    <d v="2026-08-26T00:00:00"/>
    <d v="2026-08-26T09:00:00"/>
    <d v="2026-08-26T14:00:00"/>
    <s v="AUGUST-26-dummy-data.xlsx"/>
    <n v="4"/>
    <n v="0"/>
    <b v="0"/>
    <n v="300"/>
    <n v="270"/>
    <n v="157"/>
    <n v="0"/>
    <n v="0"/>
    <d v="2026-08-26T09:05:00"/>
    <d v="2026-08-26T13:35:00"/>
    <n v="4"/>
    <n v="0"/>
    <m/>
    <n v="1"/>
    <n v="0"/>
    <n v="300"/>
  </r>
  <r>
    <x v="0"/>
    <x v="2"/>
    <s v="ST STY THEATRE 2"/>
    <x v="2"/>
    <x v="0"/>
    <x v="0"/>
    <x v="0"/>
    <x v="0"/>
    <n v="0"/>
    <n v="1"/>
    <n v="4"/>
    <s v="St Sty Day Procedure Unit"/>
    <d v="2026-08-28T00:00:00"/>
    <d v="2026-08-28T07:30:00"/>
    <d v="2026-08-28T16:30:00"/>
    <s v="AUGUST-26-dummy-data.xlsx"/>
    <n v="4"/>
    <n v="0"/>
    <b v="0"/>
    <n v="540"/>
    <n v="494"/>
    <n v="362"/>
    <n v="0"/>
    <n v="0"/>
    <d v="2026-08-28T07:38:00"/>
    <d v="2026-08-28T15:52:00"/>
    <n v="4"/>
    <n v="0"/>
    <m/>
    <n v="1"/>
    <n v="0"/>
    <n v="540"/>
  </r>
  <r>
    <x v="0"/>
    <x v="2"/>
    <s v="ST STY THEATRE 2"/>
    <x v="2"/>
    <x v="0"/>
    <x v="0"/>
    <x v="0"/>
    <x v="1"/>
    <n v="0"/>
    <n v="1"/>
    <n v="4"/>
    <s v="St Sty Day Procedure Unit"/>
    <d v="2026-08-29T00:00:00"/>
    <d v="2026-08-29T09:00:00"/>
    <d v="2026-08-29T17:00:00"/>
    <s v="AUGUST-26-dummy-data.xlsx"/>
    <n v="4"/>
    <n v="0"/>
    <b v="0"/>
    <n v="480"/>
    <n v="436"/>
    <n v="282"/>
    <n v="0"/>
    <n v="0"/>
    <d v="2026-08-29T09:11:00"/>
    <d v="2026-08-29T16:27:00"/>
    <n v="4"/>
    <n v="0"/>
    <m/>
    <n v="1"/>
    <n v="0"/>
    <n v="480"/>
  </r>
  <r>
    <x v="0"/>
    <x v="2"/>
    <s v="ST STY THEATRE 2"/>
    <x v="2"/>
    <x v="0"/>
    <x v="0"/>
    <x v="0"/>
    <x v="4"/>
    <n v="0"/>
    <n v="1"/>
    <n v="4"/>
    <s v="St Sty Day Procedure Unit"/>
    <d v="2026-08-31T00:00:00"/>
    <d v="2026-08-31T08:30:00"/>
    <d v="2026-08-31T16:30:00"/>
    <s v="AUGUST-26-dummy-data.xlsx"/>
    <n v="4"/>
    <n v="0"/>
    <b v="0"/>
    <n v="480"/>
    <n v="443"/>
    <n v="309"/>
    <n v="0"/>
    <n v="0"/>
    <d v="2026-08-31T08:39:00"/>
    <d v="2026-08-31T16:02:00"/>
    <n v="4"/>
    <n v="0"/>
    <m/>
    <n v="1"/>
    <n v="0"/>
    <n v="480"/>
  </r>
  <r>
    <x v="0"/>
    <x v="2"/>
    <s v="STY DPU 1"/>
    <x v="2"/>
    <x v="0"/>
    <x v="0"/>
    <x v="0"/>
    <x v="3"/>
    <n v="0"/>
    <n v="1"/>
    <n v="4"/>
    <s v="St Sty Day Procedure Unit"/>
    <d v="2026-08-01T00:00:00"/>
    <d v="2026-08-01T08:30:00"/>
    <d v="2026-08-01T11:30:00"/>
    <s v="AUGUST-26-dummy-data.xlsx"/>
    <n v="4"/>
    <n v="0"/>
    <b v="0"/>
    <n v="180"/>
    <n v="156"/>
    <n v="80"/>
    <n v="0"/>
    <n v="0"/>
    <d v="2026-08-01T08:42:00"/>
    <d v="2026-08-01T11:18:00"/>
    <n v="4"/>
    <n v="0"/>
    <m/>
    <n v="1"/>
    <n v="0"/>
    <n v="180"/>
  </r>
  <r>
    <x v="0"/>
    <x v="2"/>
    <s v="STY DPU 1"/>
    <x v="2"/>
    <x v="0"/>
    <x v="0"/>
    <x v="0"/>
    <x v="4"/>
    <n v="0"/>
    <n v="1"/>
    <n v="4"/>
    <s v="St Sty Day Procedure Unit"/>
    <d v="2026-08-04T00:00:00"/>
    <d v="2026-08-04T08:00:00"/>
    <d v="2026-08-04T12:30:00"/>
    <s v="AUGUST-26-dummy-data.xlsx"/>
    <n v="4"/>
    <n v="0"/>
    <b v="0"/>
    <n v="270"/>
    <n v="240"/>
    <n v="146"/>
    <n v="0"/>
    <n v="0"/>
    <d v="2026-08-04T08:12:00"/>
    <d v="2026-08-04T12:12:00"/>
    <n v="4"/>
    <n v="0"/>
    <m/>
    <n v="1"/>
    <n v="0"/>
    <n v="270"/>
  </r>
  <r>
    <x v="0"/>
    <x v="2"/>
    <s v="STY DPU 1"/>
    <x v="2"/>
    <x v="0"/>
    <x v="0"/>
    <x v="0"/>
    <x v="2"/>
    <n v="0"/>
    <n v="1"/>
    <n v="4"/>
    <s v="St Sty Day Procedure Unit"/>
    <d v="2026-08-05T00:00:00"/>
    <d v="2026-08-05T09:00:00"/>
    <d v="2026-08-05T17:00:00"/>
    <s v="AUGUST-26-dummy-data.xlsx"/>
    <n v="4"/>
    <n v="0"/>
    <b v="0"/>
    <n v="480"/>
    <n v="450"/>
    <n v="360"/>
    <n v="0"/>
    <n v="0"/>
    <d v="2026-08-05T09:09:00"/>
    <d v="2026-08-05T16:39:00"/>
    <n v="4"/>
    <n v="0"/>
    <m/>
    <n v="1"/>
    <n v="0"/>
    <n v="480"/>
  </r>
  <r>
    <x v="0"/>
    <x v="2"/>
    <s v="STY DPU 1"/>
    <x v="2"/>
    <x v="0"/>
    <x v="0"/>
    <x v="0"/>
    <x v="3"/>
    <n v="0"/>
    <n v="1"/>
    <n v="4"/>
    <s v="St Sty Day Procedure Unit"/>
    <d v="2026-08-10T00:00:00"/>
    <d v="2026-08-10T08:30:00"/>
    <d v="2026-08-10T16:30:00"/>
    <s v="AUGUST-26-dummy-data.xlsx"/>
    <n v="4"/>
    <n v="0"/>
    <b v="0"/>
    <n v="480"/>
    <n v="438"/>
    <n v="313"/>
    <n v="0"/>
    <n v="0"/>
    <d v="2026-08-10T08:40:00"/>
    <d v="2026-08-10T15:58:00"/>
    <n v="4"/>
    <n v="0"/>
    <m/>
    <n v="1"/>
    <n v="0"/>
    <n v="480"/>
  </r>
  <r>
    <x v="0"/>
    <x v="2"/>
    <s v="STY DPU 1"/>
    <x v="2"/>
    <x v="0"/>
    <x v="0"/>
    <x v="0"/>
    <x v="3"/>
    <n v="0"/>
    <n v="1"/>
    <n v="4"/>
    <s v="St Sty Day Procedure Unit"/>
    <d v="2026-08-11T00:00:00"/>
    <d v="2026-08-11T07:30:00"/>
    <d v="2026-08-11T16:30:00"/>
    <s v="AUGUST-26-dummy-data.xlsx"/>
    <n v="4"/>
    <n v="0"/>
    <b v="0"/>
    <n v="540"/>
    <n v="525"/>
    <n v="369"/>
    <n v="0"/>
    <n v="0"/>
    <d v="2026-08-11T07:33:00"/>
    <d v="2026-08-11T16:18:00"/>
    <n v="4"/>
    <n v="0"/>
    <m/>
    <n v="1"/>
    <n v="0"/>
    <n v="540"/>
  </r>
  <r>
    <x v="0"/>
    <x v="2"/>
    <s v="STY DPU 1"/>
    <x v="2"/>
    <x v="0"/>
    <x v="0"/>
    <x v="0"/>
    <x v="0"/>
    <n v="0"/>
    <n v="1"/>
    <n v="4"/>
    <s v="St Sty Day Procedure Unit"/>
    <d v="2026-08-12T00:00:00"/>
    <d v="2026-08-12T08:00:00"/>
    <d v="2026-08-12T12:00:00"/>
    <s v="AUGUST-26-dummy-data.xlsx"/>
    <n v="4"/>
    <n v="0"/>
    <b v="0"/>
    <n v="240"/>
    <n v="214"/>
    <n v="140"/>
    <n v="0"/>
    <n v="0"/>
    <d v="2026-08-12T08:12:00"/>
    <d v="2026-08-12T11:46:00"/>
    <n v="4"/>
    <n v="0"/>
    <m/>
    <n v="1"/>
    <n v="0"/>
    <n v="240"/>
  </r>
  <r>
    <x v="0"/>
    <x v="2"/>
    <s v="STY DPU 1"/>
    <x v="2"/>
    <x v="0"/>
    <x v="0"/>
    <x v="0"/>
    <x v="3"/>
    <n v="0"/>
    <n v="1"/>
    <n v="4"/>
    <s v="St Sty Day Procedure Unit"/>
    <d v="2026-08-18T00:00:00"/>
    <d v="2026-08-18T08:30:00"/>
    <d v="2026-08-18T17:30:00"/>
    <s v="AUGUST-26-dummy-data.xlsx"/>
    <n v="4"/>
    <n v="0"/>
    <b v="0"/>
    <n v="540"/>
    <n v="484"/>
    <n v="354"/>
    <n v="0"/>
    <n v="0"/>
    <d v="2026-08-18T08:33:00"/>
    <d v="2026-08-18T16:37:00"/>
    <n v="4"/>
    <n v="0"/>
    <m/>
    <n v="1"/>
    <n v="0"/>
    <n v="540"/>
  </r>
  <r>
    <x v="0"/>
    <x v="2"/>
    <s v="STY DPU 1"/>
    <x v="2"/>
    <x v="0"/>
    <x v="0"/>
    <x v="0"/>
    <x v="4"/>
    <n v="0"/>
    <n v="1"/>
    <n v="4"/>
    <s v="St Sty Day Procedure Unit"/>
    <d v="2026-08-19T00:00:00"/>
    <d v="2026-08-19T08:00:00"/>
    <d v="2026-08-19T16:00:00"/>
    <s v="AUGUST-26-dummy-data.xlsx"/>
    <n v="4"/>
    <n v="0"/>
    <b v="0"/>
    <n v="480"/>
    <n v="441"/>
    <n v="323"/>
    <n v="0"/>
    <n v="0"/>
    <d v="2026-08-19T08:11:00"/>
    <d v="2026-08-19T15:32:00"/>
    <n v="4"/>
    <n v="0"/>
    <m/>
    <n v="1"/>
    <n v="0"/>
    <n v="480"/>
  </r>
  <r>
    <x v="0"/>
    <x v="2"/>
    <s v="STY DPU 1"/>
    <x v="2"/>
    <x v="0"/>
    <x v="0"/>
    <x v="0"/>
    <x v="3"/>
    <n v="0"/>
    <n v="1"/>
    <n v="4"/>
    <s v="St Sty Day Procedure Unit"/>
    <d v="2026-08-20T00:00:00"/>
    <d v="2026-08-20T08:00:00"/>
    <d v="2026-08-20T16:00:00"/>
    <s v="AUGUST-26-dummy-data.xlsx"/>
    <n v="4"/>
    <n v="0"/>
    <b v="0"/>
    <n v="480"/>
    <n v="459"/>
    <n v="356"/>
    <n v="0"/>
    <n v="0"/>
    <d v="2026-08-20T08:06:00"/>
    <d v="2026-08-20T15:45:00"/>
    <n v="4"/>
    <n v="0"/>
    <m/>
    <n v="1"/>
    <n v="0"/>
    <n v="480"/>
  </r>
  <r>
    <x v="0"/>
    <x v="2"/>
    <s v="STY DPU 1"/>
    <x v="2"/>
    <x v="0"/>
    <x v="0"/>
    <x v="0"/>
    <x v="3"/>
    <n v="0"/>
    <n v="1"/>
    <n v="4"/>
    <s v="St Sty Day Procedure Unit"/>
    <d v="2026-08-21T00:00:00"/>
    <d v="2026-08-21T09:00:00"/>
    <d v="2026-08-21T18:00:00"/>
    <s v="AUGUST-26-dummy-data.xlsx"/>
    <n v="4"/>
    <n v="0"/>
    <b v="0"/>
    <n v="540"/>
    <n v="489"/>
    <n v="382"/>
    <n v="0"/>
    <n v="0"/>
    <d v="2026-08-21T09:07:00"/>
    <d v="2026-08-21T17:16:00"/>
    <n v="4"/>
    <n v="0"/>
    <m/>
    <n v="1"/>
    <n v="0"/>
    <n v="540"/>
  </r>
  <r>
    <x v="0"/>
    <x v="2"/>
    <s v="STY DPU 1"/>
    <x v="2"/>
    <x v="0"/>
    <x v="0"/>
    <x v="0"/>
    <x v="2"/>
    <n v="0"/>
    <n v="1"/>
    <n v="4"/>
    <s v="St Sty Day Procedure Unit"/>
    <d v="2026-08-22T00:00:00"/>
    <d v="2026-08-22T07:30:00"/>
    <d v="2026-08-22T15:30:00"/>
    <s v="AUGUST-26-dummy-data.xlsx"/>
    <n v="4"/>
    <n v="0"/>
    <b v="0"/>
    <n v="480"/>
    <n v="433"/>
    <n v="308"/>
    <n v="0"/>
    <n v="0"/>
    <d v="2026-08-22T07:42:00"/>
    <d v="2026-08-22T14:55:00"/>
    <n v="4"/>
    <n v="0"/>
    <m/>
    <n v="1"/>
    <n v="0"/>
    <n v="480"/>
  </r>
  <r>
    <x v="0"/>
    <x v="2"/>
    <s v="STY DPU 1"/>
    <x v="2"/>
    <x v="0"/>
    <x v="0"/>
    <x v="0"/>
    <x v="0"/>
    <n v="0"/>
    <n v="1"/>
    <n v="4"/>
    <s v="St Sty Day Procedure Unit"/>
    <d v="2026-08-24T00:00:00"/>
    <d v="2026-08-24T08:00:00"/>
    <d v="2026-08-24T17:00:00"/>
    <s v="AUGUST-26-dummy-data.xlsx"/>
    <n v="4"/>
    <n v="0"/>
    <b v="0"/>
    <n v="540"/>
    <n v="492"/>
    <n v="361"/>
    <n v="0"/>
    <n v="0"/>
    <d v="2026-08-24T08:10:00"/>
    <d v="2026-08-24T16:22:00"/>
    <n v="4"/>
    <n v="0"/>
    <m/>
    <n v="1"/>
    <n v="0"/>
    <n v="540"/>
  </r>
  <r>
    <x v="0"/>
    <x v="2"/>
    <s v="STY DPU 1"/>
    <x v="2"/>
    <x v="0"/>
    <x v="0"/>
    <x v="0"/>
    <x v="2"/>
    <n v="0"/>
    <n v="1"/>
    <n v="4"/>
    <s v="St Sty Day Procedure Unit"/>
    <d v="2026-08-25T00:00:00"/>
    <d v="2026-08-25T08:30:00"/>
    <d v="2026-08-25T11:30:00"/>
    <s v="AUGUST-26-dummy-data.xlsx"/>
    <n v="4"/>
    <n v="0"/>
    <b v="0"/>
    <n v="180"/>
    <n v="157"/>
    <n v="85"/>
    <n v="0"/>
    <n v="0"/>
    <d v="2026-08-25T08:41:00"/>
    <d v="2026-08-25T11:18:00"/>
    <n v="4"/>
    <n v="0"/>
    <m/>
    <n v="1"/>
    <n v="0"/>
    <n v="180"/>
  </r>
  <r>
    <x v="0"/>
    <x v="2"/>
    <s v="STY DPU 1"/>
    <x v="2"/>
    <x v="0"/>
    <x v="0"/>
    <x v="0"/>
    <x v="1"/>
    <n v="0"/>
    <n v="1"/>
    <n v="4"/>
    <s v="St Sty Day Procedure Unit"/>
    <d v="2026-08-29T00:00:00"/>
    <d v="2026-08-29T09:00:00"/>
    <d v="2026-08-29T13:00:00"/>
    <s v="AUGUST-26-dummy-data.xlsx"/>
    <n v="4"/>
    <n v="0"/>
    <b v="0"/>
    <n v="240"/>
    <n v="207"/>
    <n v="125"/>
    <n v="0"/>
    <n v="0"/>
    <d v="2026-08-29T09:11:00"/>
    <d v="2026-08-29T12:38:00"/>
    <n v="4"/>
    <n v="0"/>
    <m/>
    <n v="1"/>
    <n v="0"/>
    <n v="2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F542B6-8ED0-4334-9601-C3C1ACA7E185}" name="TheatreUtilisation" cacheId="26" applyNumberFormats="0" applyBorderFormats="0" applyFontFormats="0" applyPatternFormats="0" applyAlignmentFormats="0" applyWidthHeightFormats="1" dataCaption="Values" missingCaption="0" updatedVersion="8" minRefreshableVersion="3" rowGrandTotals="0" itemPrintTitles="1" mergeItem="1" createdVersion="6" indent="0" compact="0" compactData="0" multipleFieldFilters="0">
  <location ref="B18:I409" firstHeaderRow="1" firstDataRow="2" firstDataCol="4"/>
  <pivotFields count="28">
    <pivotField compact="0" outline="0" showAll="0">
      <items count="4">
        <item x="0"/>
        <item x="1"/>
        <item x="2"/>
        <item t="default"/>
      </items>
    </pivotField>
    <pivotField axis="axisRow" compact="0" outline="0" showAll="0" defaultSubtotal="0">
      <items count="4">
        <item x="0"/>
        <item x="1"/>
        <item x="2"/>
        <item x="3"/>
      </items>
    </pivotField>
    <pivotField axis="axisRow" compact="0" outline="0" showAll="0" defaultSubtotal="0">
      <items count="22">
        <item x="0"/>
        <item x="1"/>
        <item x="2"/>
        <item x="3"/>
        <item x="4"/>
        <item x="5"/>
        <item x="6"/>
        <item x="7"/>
        <item x="8"/>
        <item x="9"/>
        <item x="10"/>
        <item x="11"/>
        <item x="12"/>
        <item x="13"/>
        <item x="14"/>
        <item x="15"/>
        <item x="16"/>
        <item x="17"/>
        <item x="18"/>
        <item x="19"/>
        <item x="20"/>
        <item x="21"/>
      </items>
    </pivotField>
    <pivotField axis="axisRow" compact="0" outline="0" showAll="0" defaultSubtotal="0">
      <items count="10">
        <item x="0"/>
        <item x="1"/>
        <item x="2"/>
        <item x="3"/>
        <item x="4"/>
        <item x="5"/>
        <item x="6"/>
        <item x="7"/>
        <item x="8"/>
        <item x="9"/>
      </items>
    </pivotField>
    <pivotField axis="axisCol" compact="0" numFmtId="164" outline="0" showAll="0" sortType="ascending">
      <items count="4">
        <item x="0"/>
        <item x="1"/>
        <item x="2"/>
        <item t="default"/>
      </items>
    </pivotField>
    <pivotField compact="0" outline="0" showAll="0">
      <items count="2">
        <item x="0"/>
        <item t="default"/>
      </items>
    </pivotField>
    <pivotField compact="0" outline="0" showAll="0">
      <items count="2">
        <item x="0"/>
        <item t="default"/>
      </items>
    </pivotField>
    <pivotField compact="0" outline="0" showAll="0">
      <items count="12">
        <item x="8"/>
        <item x="2"/>
        <item x="4"/>
        <item x="0"/>
        <item x="9"/>
        <item x="5"/>
        <item x="3"/>
        <item x="10"/>
        <item x="7"/>
        <item x="6"/>
        <item x="1"/>
        <item t="default"/>
      </items>
    </pivotField>
    <pivotField axis="axisRow" compact="0" outline="0" showAll="0" defaultSubtotal="0">
      <items count="2">
        <item x="0"/>
        <item x="1"/>
      </items>
    </pivotField>
    <pivotField dataField="1" compact="0" outline="0" showAll="0"/>
    <pivotField compact="0" outline="0" showAll="0"/>
    <pivotField compact="0" numFmtId="14" outline="0" showAll="0"/>
    <pivotField compact="0" numFmtId="22" outline="0" showAll="0"/>
    <pivotField compact="0" numFmtId="22"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4">
    <field x="1"/>
    <field x="2"/>
    <field x="3"/>
    <field x="8"/>
  </rowFields>
  <rowItems count="390">
    <i>
      <x/>
      <x/>
      <x/>
      <x/>
    </i>
    <i r="3">
      <x v="1"/>
    </i>
    <i r="2">
      <x v="1"/>
      <x/>
    </i>
    <i r="3">
      <x v="1"/>
    </i>
    <i r="2">
      <x v="2"/>
      <x/>
    </i>
    <i r="3">
      <x v="1"/>
    </i>
    <i r="2">
      <x v="3"/>
      <x/>
    </i>
    <i r="3">
      <x v="1"/>
    </i>
    <i r="2">
      <x v="4"/>
      <x/>
    </i>
    <i r="3">
      <x v="1"/>
    </i>
    <i r="2">
      <x v="5"/>
      <x/>
    </i>
    <i r="3">
      <x v="1"/>
    </i>
    <i r="2">
      <x v="6"/>
      <x/>
    </i>
    <i r="3">
      <x v="1"/>
    </i>
    <i r="2">
      <x v="7"/>
      <x/>
    </i>
    <i r="3">
      <x v="1"/>
    </i>
    <i r="2">
      <x v="8"/>
      <x/>
    </i>
    <i r="3">
      <x v="1"/>
    </i>
    <i r="1">
      <x v="19"/>
      <x/>
      <x/>
    </i>
    <i r="3">
      <x v="1"/>
    </i>
    <i r="2">
      <x v="1"/>
      <x/>
    </i>
    <i r="3">
      <x v="1"/>
    </i>
    <i r="2">
      <x v="2"/>
      <x/>
    </i>
    <i r="3">
      <x v="1"/>
    </i>
    <i r="2">
      <x v="3"/>
      <x/>
    </i>
    <i r="3">
      <x v="1"/>
    </i>
    <i r="2">
      <x v="4"/>
      <x/>
    </i>
    <i r="3">
      <x v="1"/>
    </i>
    <i r="2">
      <x v="5"/>
      <x/>
    </i>
    <i r="3">
      <x v="1"/>
    </i>
    <i r="2">
      <x v="6"/>
      <x/>
    </i>
    <i r="3">
      <x v="1"/>
    </i>
    <i r="2">
      <x v="7"/>
      <x/>
    </i>
    <i r="3">
      <x v="1"/>
    </i>
    <i r="2">
      <x v="8"/>
      <x/>
    </i>
    <i r="3">
      <x v="1"/>
    </i>
    <i r="1">
      <x v="20"/>
      <x/>
      <x/>
    </i>
    <i r="3">
      <x v="1"/>
    </i>
    <i r="2">
      <x v="1"/>
      <x/>
    </i>
    <i r="3">
      <x v="1"/>
    </i>
    <i r="2">
      <x v="2"/>
      <x/>
    </i>
    <i r="3">
      <x v="1"/>
    </i>
    <i r="2">
      <x v="3"/>
      <x/>
    </i>
    <i r="3">
      <x v="1"/>
    </i>
    <i r="2">
      <x v="4"/>
      <x/>
    </i>
    <i r="3">
      <x v="1"/>
    </i>
    <i r="2">
      <x v="5"/>
      <x/>
    </i>
    <i r="3">
      <x v="1"/>
    </i>
    <i r="2">
      <x v="6"/>
      <x/>
    </i>
    <i r="3">
      <x v="1"/>
    </i>
    <i r="2">
      <x v="7"/>
      <x/>
    </i>
    <i r="3">
      <x v="1"/>
    </i>
    <i r="2">
      <x v="8"/>
      <x/>
    </i>
    <i r="3">
      <x v="1"/>
    </i>
    <i r="1">
      <x v="21"/>
      <x/>
      <x/>
    </i>
    <i r="3">
      <x v="1"/>
    </i>
    <i r="2">
      <x v="1"/>
      <x/>
    </i>
    <i r="3">
      <x v="1"/>
    </i>
    <i r="2">
      <x v="2"/>
      <x/>
    </i>
    <i r="3">
      <x v="1"/>
    </i>
    <i r="2">
      <x v="3"/>
      <x/>
    </i>
    <i r="3">
      <x v="1"/>
    </i>
    <i r="2">
      <x v="4"/>
      <x/>
    </i>
    <i r="3">
      <x v="1"/>
    </i>
    <i r="2">
      <x v="5"/>
      <x/>
    </i>
    <i r="3">
      <x v="1"/>
    </i>
    <i r="2">
      <x v="7"/>
      <x/>
    </i>
    <i r="3">
      <x v="1"/>
    </i>
    <i r="2">
      <x v="8"/>
      <x/>
    </i>
    <i r="3">
      <x v="1"/>
    </i>
    <i>
      <x v="1"/>
      <x v="1"/>
      <x/>
      <x/>
    </i>
    <i r="3">
      <x v="1"/>
    </i>
    <i r="2">
      <x v="1"/>
      <x/>
    </i>
    <i r="3">
      <x v="1"/>
    </i>
    <i r="2">
      <x v="2"/>
      <x/>
    </i>
    <i r="3">
      <x v="1"/>
    </i>
    <i r="2">
      <x v="3"/>
      <x/>
    </i>
    <i r="3">
      <x v="1"/>
    </i>
    <i r="2">
      <x v="4"/>
      <x/>
    </i>
    <i r="3">
      <x v="1"/>
    </i>
    <i r="2">
      <x v="5"/>
      <x/>
    </i>
    <i r="3">
      <x v="1"/>
    </i>
    <i r="2">
      <x v="6"/>
      <x/>
    </i>
    <i r="3">
      <x v="1"/>
    </i>
    <i r="2">
      <x v="7"/>
      <x/>
    </i>
    <i r="3">
      <x v="1"/>
    </i>
    <i r="2">
      <x v="8"/>
      <x/>
    </i>
    <i r="3">
      <x v="1"/>
    </i>
    <i r="2">
      <x v="9"/>
      <x/>
    </i>
    <i r="3">
      <x v="1"/>
    </i>
    <i r="1">
      <x v="2"/>
      <x v="1"/>
      <x/>
    </i>
    <i r="3">
      <x v="1"/>
    </i>
    <i r="2">
      <x v="2"/>
      <x/>
    </i>
    <i r="3">
      <x v="1"/>
    </i>
    <i r="2">
      <x v="3"/>
      <x/>
    </i>
    <i r="3">
      <x v="1"/>
    </i>
    <i r="2">
      <x v="4"/>
      <x/>
    </i>
    <i r="3">
      <x v="1"/>
    </i>
    <i r="2">
      <x v="5"/>
      <x/>
    </i>
    <i r="3">
      <x v="1"/>
    </i>
    <i r="2">
      <x v="6"/>
      <x/>
    </i>
    <i r="3">
      <x v="1"/>
    </i>
    <i r="2">
      <x v="7"/>
      <x/>
    </i>
    <i r="3">
      <x v="1"/>
    </i>
    <i r="2">
      <x v="8"/>
      <x/>
    </i>
    <i r="3">
      <x v="1"/>
    </i>
    <i r="1">
      <x v="3"/>
      <x/>
      <x/>
    </i>
    <i r="3">
      <x v="1"/>
    </i>
    <i r="2">
      <x v="1"/>
      <x/>
    </i>
    <i r="3">
      <x v="1"/>
    </i>
    <i r="2">
      <x v="2"/>
      <x/>
    </i>
    <i r="3">
      <x v="1"/>
    </i>
    <i r="2">
      <x v="3"/>
      <x/>
    </i>
    <i r="3">
      <x v="1"/>
    </i>
    <i r="2">
      <x v="4"/>
      <x/>
    </i>
    <i r="3">
      <x v="1"/>
    </i>
    <i r="2">
      <x v="5"/>
      <x/>
    </i>
    <i r="3">
      <x v="1"/>
    </i>
    <i r="2">
      <x v="6"/>
      <x/>
    </i>
    <i r="3">
      <x v="1"/>
    </i>
    <i r="2">
      <x v="7"/>
      <x/>
    </i>
    <i r="3">
      <x v="1"/>
    </i>
    <i r="2">
      <x v="8"/>
      <x/>
    </i>
    <i r="3">
      <x v="1"/>
    </i>
    <i r="1">
      <x v="4"/>
      <x/>
      <x/>
    </i>
    <i r="3">
      <x v="1"/>
    </i>
    <i r="2">
      <x v="1"/>
      <x/>
    </i>
    <i r="3">
      <x v="1"/>
    </i>
    <i r="2">
      <x v="2"/>
      <x/>
    </i>
    <i r="3">
      <x v="1"/>
    </i>
    <i r="2">
      <x v="3"/>
      <x/>
    </i>
    <i r="3">
      <x v="1"/>
    </i>
    <i r="2">
      <x v="4"/>
      <x/>
    </i>
    <i r="3">
      <x v="1"/>
    </i>
    <i r="2">
      <x v="5"/>
      <x/>
    </i>
    <i r="3">
      <x v="1"/>
    </i>
    <i r="2">
      <x v="6"/>
      <x/>
    </i>
    <i r="3">
      <x v="1"/>
    </i>
    <i r="2">
      <x v="7"/>
      <x/>
    </i>
    <i r="3">
      <x v="1"/>
    </i>
    <i r="2">
      <x v="8"/>
      <x/>
    </i>
    <i r="3">
      <x v="1"/>
    </i>
    <i r="1">
      <x v="5"/>
      <x/>
      <x/>
    </i>
    <i r="3">
      <x v="1"/>
    </i>
    <i r="2">
      <x v="1"/>
      <x/>
    </i>
    <i r="3">
      <x v="1"/>
    </i>
    <i r="2">
      <x v="2"/>
      <x/>
    </i>
    <i r="3">
      <x v="1"/>
    </i>
    <i r="2">
      <x v="3"/>
      <x/>
    </i>
    <i r="3">
      <x v="1"/>
    </i>
    <i r="2">
      <x v="4"/>
      <x/>
    </i>
    <i r="3">
      <x v="1"/>
    </i>
    <i r="2">
      <x v="5"/>
      <x/>
    </i>
    <i r="3">
      <x v="1"/>
    </i>
    <i r="2">
      <x v="6"/>
      <x/>
    </i>
    <i r="3">
      <x v="1"/>
    </i>
    <i r="2">
      <x v="7"/>
      <x/>
    </i>
    <i r="3">
      <x v="1"/>
    </i>
    <i r="2">
      <x v="8"/>
      <x/>
    </i>
    <i r="3">
      <x v="1"/>
    </i>
    <i r="1">
      <x v="6"/>
      <x/>
      <x/>
    </i>
    <i r="3">
      <x v="1"/>
    </i>
    <i r="2">
      <x v="1"/>
      <x/>
    </i>
    <i r="3">
      <x v="1"/>
    </i>
    <i r="2">
      <x v="2"/>
      <x/>
    </i>
    <i r="3">
      <x v="1"/>
    </i>
    <i r="2">
      <x v="3"/>
      <x/>
    </i>
    <i r="3">
      <x v="1"/>
    </i>
    <i r="2">
      <x v="4"/>
      <x/>
    </i>
    <i r="3">
      <x v="1"/>
    </i>
    <i r="2">
      <x v="5"/>
      <x/>
    </i>
    <i r="3">
      <x v="1"/>
    </i>
    <i r="2">
      <x v="6"/>
      <x/>
    </i>
    <i r="3">
      <x v="1"/>
    </i>
    <i r="2">
      <x v="7"/>
      <x/>
    </i>
    <i r="3">
      <x v="1"/>
    </i>
    <i r="2">
      <x v="8"/>
      <x/>
    </i>
    <i r="3">
      <x v="1"/>
    </i>
    <i r="1">
      <x v="7"/>
      <x/>
      <x/>
    </i>
    <i r="3">
      <x v="1"/>
    </i>
    <i r="2">
      <x v="1"/>
      <x/>
    </i>
    <i r="3">
      <x v="1"/>
    </i>
    <i r="2">
      <x v="2"/>
      <x/>
    </i>
    <i r="3">
      <x v="1"/>
    </i>
    <i r="2">
      <x v="3"/>
      <x/>
    </i>
    <i r="3">
      <x v="1"/>
    </i>
    <i r="2">
      <x v="4"/>
      <x/>
    </i>
    <i r="3">
      <x v="1"/>
    </i>
    <i r="2">
      <x v="5"/>
      <x/>
    </i>
    <i r="3">
      <x v="1"/>
    </i>
    <i r="2">
      <x v="6"/>
      <x/>
    </i>
    <i r="3">
      <x v="1"/>
    </i>
    <i r="2">
      <x v="7"/>
      <x/>
    </i>
    <i r="3">
      <x v="1"/>
    </i>
    <i r="2">
      <x v="8"/>
      <x/>
    </i>
    <i r="3">
      <x v="1"/>
    </i>
    <i r="1">
      <x v="8"/>
      <x/>
      <x/>
    </i>
    <i r="3">
      <x v="1"/>
    </i>
    <i r="2">
      <x v="1"/>
      <x/>
    </i>
    <i r="3">
      <x v="1"/>
    </i>
    <i r="2">
      <x v="2"/>
      <x/>
    </i>
    <i r="3">
      <x v="1"/>
    </i>
    <i r="2">
      <x v="3"/>
      <x/>
    </i>
    <i r="3">
      <x v="1"/>
    </i>
    <i r="2">
      <x v="4"/>
      <x/>
    </i>
    <i r="3">
      <x v="1"/>
    </i>
    <i r="2">
      <x v="5"/>
      <x/>
    </i>
    <i r="3">
      <x v="1"/>
    </i>
    <i r="2">
      <x v="6"/>
      <x/>
    </i>
    <i r="3">
      <x v="1"/>
    </i>
    <i r="2">
      <x v="7"/>
      <x/>
    </i>
    <i r="3">
      <x v="1"/>
    </i>
    <i r="2">
      <x v="8"/>
      <x/>
    </i>
    <i r="3">
      <x v="1"/>
    </i>
    <i r="1">
      <x v="11"/>
      <x/>
      <x/>
    </i>
    <i r="3">
      <x v="1"/>
    </i>
    <i r="2">
      <x v="1"/>
      <x/>
    </i>
    <i r="3">
      <x v="1"/>
    </i>
    <i r="2">
      <x v="2"/>
      <x/>
    </i>
    <i r="3">
      <x v="1"/>
    </i>
    <i r="2">
      <x v="3"/>
      <x/>
    </i>
    <i r="3">
      <x v="1"/>
    </i>
    <i r="2">
      <x v="4"/>
      <x/>
    </i>
    <i r="3">
      <x v="1"/>
    </i>
    <i r="2">
      <x v="5"/>
      <x/>
    </i>
    <i r="3">
      <x v="1"/>
    </i>
    <i r="2">
      <x v="6"/>
      <x/>
    </i>
    <i r="3">
      <x v="1"/>
    </i>
    <i r="2">
      <x v="7"/>
      <x/>
    </i>
    <i r="3">
      <x v="1"/>
    </i>
    <i r="2">
      <x v="8"/>
      <x/>
    </i>
    <i r="3">
      <x v="1"/>
    </i>
    <i r="1">
      <x v="12"/>
      <x/>
      <x/>
    </i>
    <i r="3">
      <x v="1"/>
    </i>
    <i r="2">
      <x v="1"/>
      <x/>
    </i>
    <i r="3">
      <x v="1"/>
    </i>
    <i r="2">
      <x v="2"/>
      <x/>
    </i>
    <i r="3">
      <x v="1"/>
    </i>
    <i r="2">
      <x v="3"/>
      <x/>
    </i>
    <i r="3">
      <x v="1"/>
    </i>
    <i r="2">
      <x v="4"/>
      <x/>
    </i>
    <i r="3">
      <x v="1"/>
    </i>
    <i r="2">
      <x v="5"/>
      <x/>
    </i>
    <i r="3">
      <x v="1"/>
    </i>
    <i r="2">
      <x v="7"/>
      <x/>
    </i>
    <i r="3">
      <x v="1"/>
    </i>
    <i r="2">
      <x v="8"/>
      <x/>
    </i>
    <i r="3">
      <x v="1"/>
    </i>
    <i r="1">
      <x v="13"/>
      <x/>
      <x/>
    </i>
    <i r="3">
      <x v="1"/>
    </i>
    <i r="2">
      <x v="1"/>
      <x/>
    </i>
    <i r="3">
      <x v="1"/>
    </i>
    <i r="2">
      <x v="2"/>
      <x/>
    </i>
    <i r="3">
      <x v="1"/>
    </i>
    <i r="2">
      <x v="3"/>
      <x/>
    </i>
    <i r="3">
      <x v="1"/>
    </i>
    <i r="2">
      <x v="4"/>
      <x/>
    </i>
    <i r="3">
      <x v="1"/>
    </i>
    <i r="2">
      <x v="5"/>
      <x/>
    </i>
    <i r="3">
      <x v="1"/>
    </i>
    <i r="2">
      <x v="6"/>
      <x/>
    </i>
    <i r="3">
      <x v="1"/>
    </i>
    <i r="2">
      <x v="7"/>
      <x/>
    </i>
    <i r="3">
      <x v="1"/>
    </i>
    <i r="2">
      <x v="8"/>
      <x/>
    </i>
    <i r="3">
      <x v="1"/>
    </i>
    <i r="1">
      <x v="14"/>
      <x/>
      <x/>
    </i>
    <i r="3">
      <x v="1"/>
    </i>
    <i r="2">
      <x v="1"/>
      <x/>
    </i>
    <i r="3">
      <x v="1"/>
    </i>
    <i r="2">
      <x v="2"/>
      <x/>
    </i>
    <i r="3">
      <x v="1"/>
    </i>
    <i r="2">
      <x v="3"/>
      <x/>
    </i>
    <i r="3">
      <x v="1"/>
    </i>
    <i r="2">
      <x v="5"/>
      <x/>
    </i>
    <i r="3">
      <x v="1"/>
    </i>
    <i r="2">
      <x v="6"/>
      <x/>
    </i>
    <i r="3">
      <x v="1"/>
    </i>
    <i r="2">
      <x v="7"/>
      <x/>
    </i>
    <i r="3">
      <x v="1"/>
    </i>
    <i r="2">
      <x v="8"/>
      <x/>
    </i>
    <i r="3">
      <x v="1"/>
    </i>
    <i r="1">
      <x v="15"/>
      <x/>
      <x/>
    </i>
    <i r="3">
      <x v="1"/>
    </i>
    <i r="2">
      <x v="1"/>
      <x/>
    </i>
    <i r="3">
      <x v="1"/>
    </i>
    <i r="2">
      <x v="2"/>
      <x/>
    </i>
    <i r="3">
      <x v="1"/>
    </i>
    <i r="2">
      <x v="3"/>
      <x/>
    </i>
    <i r="3">
      <x v="1"/>
    </i>
    <i r="2">
      <x v="4"/>
      <x/>
    </i>
    <i r="3">
      <x v="1"/>
    </i>
    <i r="2">
      <x v="5"/>
      <x/>
    </i>
    <i r="3">
      <x v="1"/>
    </i>
    <i r="2">
      <x v="6"/>
      <x/>
    </i>
    <i r="3">
      <x v="1"/>
    </i>
    <i r="2">
      <x v="7"/>
      <x/>
    </i>
    <i r="3">
      <x v="1"/>
    </i>
    <i r="2">
      <x v="8"/>
      <x/>
    </i>
    <i r="3">
      <x v="1"/>
    </i>
    <i r="1">
      <x v="16"/>
      <x/>
      <x/>
    </i>
    <i r="3">
      <x v="1"/>
    </i>
    <i r="2">
      <x v="1"/>
      <x/>
    </i>
    <i r="3">
      <x v="1"/>
    </i>
    <i r="2">
      <x v="2"/>
      <x/>
    </i>
    <i r="3">
      <x v="1"/>
    </i>
    <i r="2">
      <x v="3"/>
      <x/>
    </i>
    <i r="3">
      <x v="1"/>
    </i>
    <i r="2">
      <x v="4"/>
      <x/>
    </i>
    <i r="3">
      <x v="1"/>
    </i>
    <i r="2">
      <x v="5"/>
      <x/>
    </i>
    <i r="3">
      <x v="1"/>
    </i>
    <i r="2">
      <x v="6"/>
      <x/>
    </i>
    <i r="3">
      <x v="1"/>
    </i>
    <i r="2">
      <x v="7"/>
      <x/>
    </i>
    <i r="3">
      <x v="1"/>
    </i>
    <i r="2">
      <x v="8"/>
      <x/>
    </i>
    <i r="3">
      <x v="1"/>
    </i>
    <i>
      <x v="2"/>
      <x v="9"/>
      <x/>
      <x/>
    </i>
    <i r="3">
      <x v="1"/>
    </i>
    <i r="2">
      <x v="1"/>
      <x/>
    </i>
    <i r="3">
      <x v="1"/>
    </i>
    <i r="2">
      <x v="2"/>
      <x/>
    </i>
    <i r="3">
      <x v="1"/>
    </i>
    <i r="2">
      <x v="3"/>
      <x/>
    </i>
    <i r="3">
      <x v="1"/>
    </i>
    <i r="2">
      <x v="4"/>
      <x/>
    </i>
    <i r="3">
      <x v="1"/>
    </i>
    <i r="2">
      <x v="5"/>
      <x/>
    </i>
    <i r="3">
      <x v="1"/>
    </i>
    <i r="2">
      <x v="6"/>
      <x/>
    </i>
    <i r="3">
      <x v="1"/>
    </i>
    <i r="2">
      <x v="7"/>
      <x/>
    </i>
    <i r="3">
      <x v="1"/>
    </i>
    <i r="2">
      <x v="8"/>
      <x/>
    </i>
    <i r="3">
      <x v="1"/>
    </i>
    <i r="1">
      <x v="10"/>
      <x/>
      <x/>
    </i>
    <i r="3">
      <x v="1"/>
    </i>
    <i r="2">
      <x v="1"/>
      <x/>
    </i>
    <i r="3">
      <x v="1"/>
    </i>
    <i r="2">
      <x v="2"/>
      <x/>
    </i>
    <i r="3">
      <x v="1"/>
    </i>
    <i r="2">
      <x v="3"/>
      <x/>
    </i>
    <i r="3">
      <x v="1"/>
    </i>
    <i r="2">
      <x v="4"/>
      <x/>
    </i>
    <i r="3">
      <x v="1"/>
    </i>
    <i r="2">
      <x v="5"/>
      <x/>
    </i>
    <i r="3">
      <x v="1"/>
    </i>
    <i r="2">
      <x v="6"/>
      <x/>
    </i>
    <i r="3">
      <x v="1"/>
    </i>
    <i r="2">
      <x v="7"/>
      <x/>
    </i>
    <i r="3">
      <x v="1"/>
    </i>
    <i r="2">
      <x v="8"/>
      <x/>
    </i>
    <i r="3">
      <x v="1"/>
    </i>
    <i r="1">
      <x v="17"/>
      <x/>
      <x/>
    </i>
    <i r="3">
      <x v="1"/>
    </i>
    <i r="2">
      <x v="1"/>
      <x/>
    </i>
    <i r="3">
      <x v="1"/>
    </i>
    <i r="2">
      <x v="2"/>
      <x/>
    </i>
    <i r="3">
      <x v="1"/>
    </i>
    <i r="2">
      <x v="3"/>
      <x/>
    </i>
    <i r="3">
      <x v="1"/>
    </i>
    <i r="2">
      <x v="4"/>
      <x/>
    </i>
    <i r="3">
      <x v="1"/>
    </i>
    <i r="2">
      <x v="5"/>
      <x/>
    </i>
    <i r="3">
      <x v="1"/>
    </i>
    <i r="2">
      <x v="6"/>
      <x/>
    </i>
    <i r="3">
      <x v="1"/>
    </i>
    <i r="2">
      <x v="7"/>
      <x/>
    </i>
    <i r="3">
      <x v="1"/>
    </i>
    <i r="2">
      <x v="8"/>
      <x/>
    </i>
    <i r="3">
      <x v="1"/>
    </i>
    <i>
      <x v="3"/>
      <x v="18"/>
      <x/>
      <x/>
    </i>
    <i r="3">
      <x v="1"/>
    </i>
    <i r="2">
      <x v="1"/>
      <x/>
    </i>
    <i r="3">
      <x v="1"/>
    </i>
    <i r="2">
      <x v="2"/>
      <x/>
    </i>
    <i r="3">
      <x v="1"/>
    </i>
    <i r="2">
      <x v="3"/>
      <x/>
    </i>
    <i r="3">
      <x v="1"/>
    </i>
    <i r="2">
      <x v="4"/>
      <x/>
    </i>
    <i r="3">
      <x v="1"/>
    </i>
    <i r="2">
      <x v="5"/>
      <x/>
    </i>
    <i r="3">
      <x v="1"/>
    </i>
    <i r="2">
      <x v="6"/>
      <x/>
    </i>
    <i r="3">
      <x v="1"/>
    </i>
    <i r="2">
      <x v="7"/>
      <x/>
    </i>
    <i r="3">
      <x v="1"/>
    </i>
    <i r="2">
      <x v="8"/>
      <x/>
    </i>
    <i r="3">
      <x v="1"/>
    </i>
  </rowItems>
  <colFields count="1">
    <field x="4"/>
  </colFields>
  <colItems count="4">
    <i>
      <x/>
    </i>
    <i>
      <x v="1"/>
    </i>
    <i>
      <x v="2"/>
    </i>
    <i t="grand">
      <x/>
    </i>
  </colItems>
  <dataFields count="1">
    <dataField name="Number" fld="9" baseField="0" baseItem="0" numFmtId="3"/>
  </dataFields>
  <formats count="494">
    <format dxfId="1386">
      <pivotArea type="all" dataOnly="0" outline="0" fieldPosition="0"/>
    </format>
    <format dxfId="1385">
      <pivotArea outline="0" collapsedLevelsAreSubtotals="1" fieldPosition="0"/>
    </format>
    <format dxfId="1384">
      <pivotArea type="origin" dataOnly="0" labelOnly="1" outline="0" fieldPosition="0"/>
    </format>
    <format dxfId="1383">
      <pivotArea field="4" type="button" dataOnly="0" labelOnly="1" outline="0" axis="axisCol" fieldPosition="0"/>
    </format>
    <format dxfId="1382">
      <pivotArea type="topRight" dataOnly="0" labelOnly="1" outline="0" fieldPosition="0"/>
    </format>
    <format dxfId="1381">
      <pivotArea field="1" type="button" dataOnly="0" labelOnly="1" outline="0" axis="axisRow" fieldPosition="0"/>
    </format>
    <format dxfId="1380">
      <pivotArea field="2" type="button" dataOnly="0" labelOnly="1" outline="0" axis="axisRow" fieldPosition="1"/>
    </format>
    <format dxfId="1379">
      <pivotArea field="3" type="button" dataOnly="0" labelOnly="1" outline="0" axis="axisRow" fieldPosition="2"/>
    </format>
    <format dxfId="1378">
      <pivotArea field="8" type="button" dataOnly="0" labelOnly="1" outline="0" axis="axisRow" fieldPosition="3"/>
    </format>
    <format dxfId="1377">
      <pivotArea dataOnly="0" labelOnly="1" outline="0" fieldPosition="0">
        <references count="1">
          <reference field="1" count="0"/>
        </references>
      </pivotArea>
    </format>
    <format dxfId="1376">
      <pivotArea dataOnly="0" labelOnly="1" outline="0" fieldPosition="0">
        <references count="2">
          <reference field="1" count="1" selected="0">
            <x v="0"/>
          </reference>
          <reference field="2" count="4">
            <x v="0"/>
            <x v="19"/>
            <x v="20"/>
            <x v="21"/>
          </reference>
        </references>
      </pivotArea>
    </format>
    <format dxfId="1375">
      <pivotArea dataOnly="0" labelOnly="1" outline="0" fieldPosition="0">
        <references count="2">
          <reference field="1" count="1" selected="0">
            <x v="1"/>
          </reference>
          <reference field="2" count="14">
            <x v="1"/>
            <x v="2"/>
            <x v="3"/>
            <x v="4"/>
            <x v="5"/>
            <x v="6"/>
            <x v="7"/>
            <x v="8"/>
            <x v="11"/>
            <x v="12"/>
            <x v="13"/>
            <x v="14"/>
            <x v="15"/>
            <x v="16"/>
          </reference>
        </references>
      </pivotArea>
    </format>
    <format dxfId="1374">
      <pivotArea dataOnly="0" labelOnly="1" outline="0" fieldPosition="0">
        <references count="2">
          <reference field="1" count="1" selected="0">
            <x v="2"/>
          </reference>
          <reference field="2" count="3">
            <x v="9"/>
            <x v="10"/>
            <x v="17"/>
          </reference>
        </references>
      </pivotArea>
    </format>
    <format dxfId="1373">
      <pivotArea dataOnly="0" labelOnly="1" outline="0" fieldPosition="0">
        <references count="2">
          <reference field="1" count="1" selected="0">
            <x v="3"/>
          </reference>
          <reference field="2" count="1">
            <x v="18"/>
          </reference>
        </references>
      </pivotArea>
    </format>
    <format dxfId="1372">
      <pivotArea dataOnly="0" labelOnly="1" outline="0" fieldPosition="0">
        <references count="3">
          <reference field="1" count="1" selected="0">
            <x v="0"/>
          </reference>
          <reference field="2" count="1" selected="0">
            <x v="0"/>
          </reference>
          <reference field="3" count="9">
            <x v="0"/>
            <x v="1"/>
            <x v="2"/>
            <x v="3"/>
            <x v="4"/>
            <x v="5"/>
            <x v="6"/>
            <x v="7"/>
            <x v="8"/>
          </reference>
        </references>
      </pivotArea>
    </format>
    <format dxfId="1371">
      <pivotArea dataOnly="0" labelOnly="1" outline="0" fieldPosition="0">
        <references count="3">
          <reference field="1" count="1" selected="0">
            <x v="0"/>
          </reference>
          <reference field="2" count="1" selected="0">
            <x v="19"/>
          </reference>
          <reference field="3" count="9">
            <x v="0"/>
            <x v="1"/>
            <x v="2"/>
            <x v="3"/>
            <x v="4"/>
            <x v="5"/>
            <x v="6"/>
            <x v="7"/>
            <x v="8"/>
          </reference>
        </references>
      </pivotArea>
    </format>
    <format dxfId="1370">
      <pivotArea dataOnly="0" labelOnly="1" outline="0" fieldPosition="0">
        <references count="3">
          <reference field="1" count="1" selected="0">
            <x v="0"/>
          </reference>
          <reference field="2" count="1" selected="0">
            <x v="20"/>
          </reference>
          <reference field="3" count="9">
            <x v="0"/>
            <x v="1"/>
            <x v="2"/>
            <x v="3"/>
            <x v="4"/>
            <x v="5"/>
            <x v="6"/>
            <x v="7"/>
            <x v="8"/>
          </reference>
        </references>
      </pivotArea>
    </format>
    <format dxfId="1369">
      <pivotArea dataOnly="0" labelOnly="1" outline="0" fieldPosition="0">
        <references count="3">
          <reference field="1" count="1" selected="0">
            <x v="0"/>
          </reference>
          <reference field="2" count="1" selected="0">
            <x v="21"/>
          </reference>
          <reference field="3" count="8">
            <x v="0"/>
            <x v="1"/>
            <x v="2"/>
            <x v="3"/>
            <x v="4"/>
            <x v="5"/>
            <x v="7"/>
            <x v="8"/>
          </reference>
        </references>
      </pivotArea>
    </format>
    <format dxfId="1368">
      <pivotArea dataOnly="0" labelOnly="1" outline="0" fieldPosition="0">
        <references count="3">
          <reference field="1" count="1" selected="0">
            <x v="1"/>
          </reference>
          <reference field="2" count="1" selected="0">
            <x v="1"/>
          </reference>
          <reference field="3" count="0"/>
        </references>
      </pivotArea>
    </format>
    <format dxfId="1367">
      <pivotArea dataOnly="0" labelOnly="1" outline="0" fieldPosition="0">
        <references count="3">
          <reference field="1" count="1" selected="0">
            <x v="1"/>
          </reference>
          <reference field="2" count="1" selected="0">
            <x v="2"/>
          </reference>
          <reference field="3" count="8">
            <x v="1"/>
            <x v="2"/>
            <x v="3"/>
            <x v="4"/>
            <x v="5"/>
            <x v="6"/>
            <x v="7"/>
            <x v="8"/>
          </reference>
        </references>
      </pivotArea>
    </format>
    <format dxfId="1366">
      <pivotArea dataOnly="0" labelOnly="1" outline="0" fieldPosition="0">
        <references count="3">
          <reference field="1" count="1" selected="0">
            <x v="1"/>
          </reference>
          <reference field="2" count="1" selected="0">
            <x v="3"/>
          </reference>
          <reference field="3" count="9">
            <x v="0"/>
            <x v="1"/>
            <x v="2"/>
            <x v="3"/>
            <x v="4"/>
            <x v="5"/>
            <x v="6"/>
            <x v="7"/>
            <x v="8"/>
          </reference>
        </references>
      </pivotArea>
    </format>
    <format dxfId="1365">
      <pivotArea dataOnly="0" labelOnly="1" outline="0" fieldPosition="0">
        <references count="3">
          <reference field="1" count="1" selected="0">
            <x v="1"/>
          </reference>
          <reference field="2" count="1" selected="0">
            <x v="4"/>
          </reference>
          <reference field="3" count="9">
            <x v="0"/>
            <x v="1"/>
            <x v="2"/>
            <x v="3"/>
            <x v="4"/>
            <x v="5"/>
            <x v="6"/>
            <x v="7"/>
            <x v="8"/>
          </reference>
        </references>
      </pivotArea>
    </format>
    <format dxfId="1364">
      <pivotArea dataOnly="0" labelOnly="1" outline="0" fieldPosition="0">
        <references count="3">
          <reference field="1" count="1" selected="0">
            <x v="1"/>
          </reference>
          <reference field="2" count="1" selected="0">
            <x v="5"/>
          </reference>
          <reference field="3" count="9">
            <x v="0"/>
            <x v="1"/>
            <x v="2"/>
            <x v="3"/>
            <x v="4"/>
            <x v="5"/>
            <x v="6"/>
            <x v="7"/>
            <x v="8"/>
          </reference>
        </references>
      </pivotArea>
    </format>
    <format dxfId="1363">
      <pivotArea dataOnly="0" labelOnly="1" outline="0" fieldPosition="0">
        <references count="3">
          <reference field="1" count="1" selected="0">
            <x v="1"/>
          </reference>
          <reference field="2" count="1" selected="0">
            <x v="6"/>
          </reference>
          <reference field="3" count="9">
            <x v="0"/>
            <x v="1"/>
            <x v="2"/>
            <x v="3"/>
            <x v="4"/>
            <x v="5"/>
            <x v="6"/>
            <x v="7"/>
            <x v="8"/>
          </reference>
        </references>
      </pivotArea>
    </format>
    <format dxfId="1362">
      <pivotArea dataOnly="0" labelOnly="1" outline="0" fieldPosition="0">
        <references count="3">
          <reference field="1" count="1" selected="0">
            <x v="1"/>
          </reference>
          <reference field="2" count="1" selected="0">
            <x v="7"/>
          </reference>
          <reference field="3" count="9">
            <x v="0"/>
            <x v="1"/>
            <x v="2"/>
            <x v="3"/>
            <x v="4"/>
            <x v="5"/>
            <x v="6"/>
            <x v="7"/>
            <x v="8"/>
          </reference>
        </references>
      </pivotArea>
    </format>
    <format dxfId="1361">
      <pivotArea dataOnly="0" labelOnly="1" outline="0" fieldPosition="0">
        <references count="3">
          <reference field="1" count="1" selected="0">
            <x v="1"/>
          </reference>
          <reference field="2" count="1" selected="0">
            <x v="8"/>
          </reference>
          <reference field="3" count="9">
            <x v="0"/>
            <x v="1"/>
            <x v="2"/>
            <x v="3"/>
            <x v="4"/>
            <x v="5"/>
            <x v="6"/>
            <x v="7"/>
            <x v="8"/>
          </reference>
        </references>
      </pivotArea>
    </format>
    <format dxfId="1360">
      <pivotArea dataOnly="0" labelOnly="1" outline="0" fieldPosition="0">
        <references count="3">
          <reference field="1" count="1" selected="0">
            <x v="1"/>
          </reference>
          <reference field="2" count="1" selected="0">
            <x v="11"/>
          </reference>
          <reference field="3" count="9">
            <x v="0"/>
            <x v="1"/>
            <x v="2"/>
            <x v="3"/>
            <x v="4"/>
            <x v="5"/>
            <x v="6"/>
            <x v="7"/>
            <x v="8"/>
          </reference>
        </references>
      </pivotArea>
    </format>
    <format dxfId="1359">
      <pivotArea dataOnly="0" labelOnly="1" outline="0" fieldPosition="0">
        <references count="3">
          <reference field="1" count="1" selected="0">
            <x v="1"/>
          </reference>
          <reference field="2" count="1" selected="0">
            <x v="12"/>
          </reference>
          <reference field="3" count="8">
            <x v="0"/>
            <x v="1"/>
            <x v="2"/>
            <x v="3"/>
            <x v="4"/>
            <x v="5"/>
            <x v="7"/>
            <x v="8"/>
          </reference>
        </references>
      </pivotArea>
    </format>
    <format dxfId="1358">
      <pivotArea dataOnly="0" labelOnly="1" outline="0" fieldPosition="0">
        <references count="3">
          <reference field="1" count="1" selected="0">
            <x v="1"/>
          </reference>
          <reference field="2" count="1" selected="0">
            <x v="13"/>
          </reference>
          <reference field="3" count="9">
            <x v="0"/>
            <x v="1"/>
            <x v="2"/>
            <x v="3"/>
            <x v="4"/>
            <x v="5"/>
            <x v="6"/>
            <x v="7"/>
            <x v="8"/>
          </reference>
        </references>
      </pivotArea>
    </format>
    <format dxfId="1357">
      <pivotArea dataOnly="0" labelOnly="1" outline="0" fieldPosition="0">
        <references count="3">
          <reference field="1" count="1" selected="0">
            <x v="1"/>
          </reference>
          <reference field="2" count="1" selected="0">
            <x v="14"/>
          </reference>
          <reference field="3" count="8">
            <x v="0"/>
            <x v="1"/>
            <x v="2"/>
            <x v="3"/>
            <x v="5"/>
            <x v="6"/>
            <x v="7"/>
            <x v="8"/>
          </reference>
        </references>
      </pivotArea>
    </format>
    <format dxfId="1356">
      <pivotArea dataOnly="0" labelOnly="1" outline="0" fieldPosition="0">
        <references count="3">
          <reference field="1" count="1" selected="0">
            <x v="1"/>
          </reference>
          <reference field="2" count="1" selected="0">
            <x v="15"/>
          </reference>
          <reference field="3" count="9">
            <x v="0"/>
            <x v="1"/>
            <x v="2"/>
            <x v="3"/>
            <x v="4"/>
            <x v="5"/>
            <x v="6"/>
            <x v="7"/>
            <x v="8"/>
          </reference>
        </references>
      </pivotArea>
    </format>
    <format dxfId="1355">
      <pivotArea dataOnly="0" labelOnly="1" outline="0" fieldPosition="0">
        <references count="3">
          <reference field="1" count="1" selected="0">
            <x v="1"/>
          </reference>
          <reference field="2" count="1" selected="0">
            <x v="16"/>
          </reference>
          <reference field="3" count="9">
            <x v="0"/>
            <x v="1"/>
            <x v="2"/>
            <x v="3"/>
            <x v="4"/>
            <x v="5"/>
            <x v="6"/>
            <x v="7"/>
            <x v="8"/>
          </reference>
        </references>
      </pivotArea>
    </format>
    <format dxfId="1354">
      <pivotArea dataOnly="0" labelOnly="1" outline="0" fieldPosition="0">
        <references count="3">
          <reference field="1" count="1" selected="0">
            <x v="2"/>
          </reference>
          <reference field="2" count="1" selected="0">
            <x v="9"/>
          </reference>
          <reference field="3" count="9">
            <x v="0"/>
            <x v="1"/>
            <x v="2"/>
            <x v="3"/>
            <x v="4"/>
            <x v="5"/>
            <x v="6"/>
            <x v="7"/>
            <x v="8"/>
          </reference>
        </references>
      </pivotArea>
    </format>
    <format dxfId="1353">
      <pivotArea dataOnly="0" labelOnly="1" outline="0" fieldPosition="0">
        <references count="3">
          <reference field="1" count="1" selected="0">
            <x v="2"/>
          </reference>
          <reference field="2" count="1" selected="0">
            <x v="10"/>
          </reference>
          <reference field="3" count="9">
            <x v="0"/>
            <x v="1"/>
            <x v="2"/>
            <x v="3"/>
            <x v="4"/>
            <x v="5"/>
            <x v="6"/>
            <x v="7"/>
            <x v="8"/>
          </reference>
        </references>
      </pivotArea>
    </format>
    <format dxfId="1352">
      <pivotArea dataOnly="0" labelOnly="1" outline="0" fieldPosition="0">
        <references count="3">
          <reference field="1" count="1" selected="0">
            <x v="2"/>
          </reference>
          <reference field="2" count="1" selected="0">
            <x v="17"/>
          </reference>
          <reference field="3" count="9">
            <x v="0"/>
            <x v="1"/>
            <x v="2"/>
            <x v="3"/>
            <x v="4"/>
            <x v="5"/>
            <x v="6"/>
            <x v="7"/>
            <x v="8"/>
          </reference>
        </references>
      </pivotArea>
    </format>
    <format dxfId="1351">
      <pivotArea dataOnly="0" labelOnly="1" outline="0" fieldPosition="0">
        <references count="3">
          <reference field="1" count="1" selected="0">
            <x v="3"/>
          </reference>
          <reference field="2" count="1" selected="0">
            <x v="18"/>
          </reference>
          <reference field="3" count="9">
            <x v="0"/>
            <x v="1"/>
            <x v="2"/>
            <x v="3"/>
            <x v="4"/>
            <x v="5"/>
            <x v="6"/>
            <x v="7"/>
            <x v="8"/>
          </reference>
        </references>
      </pivotArea>
    </format>
    <format dxfId="1350">
      <pivotArea dataOnly="0" labelOnly="1" outline="0" fieldPosition="0">
        <references count="4">
          <reference field="1" count="1" selected="0">
            <x v="0"/>
          </reference>
          <reference field="2" count="1" selected="0">
            <x v="0"/>
          </reference>
          <reference field="3" count="1" selected="0">
            <x v="0"/>
          </reference>
          <reference field="8" count="0"/>
        </references>
      </pivotArea>
    </format>
    <format dxfId="1349">
      <pivotArea dataOnly="0" labelOnly="1" outline="0" fieldPosition="0">
        <references count="4">
          <reference field="1" count="1" selected="0">
            <x v="0"/>
          </reference>
          <reference field="2" count="1" selected="0">
            <x v="0"/>
          </reference>
          <reference field="3" count="1" selected="0">
            <x v="1"/>
          </reference>
          <reference field="8" count="0"/>
        </references>
      </pivotArea>
    </format>
    <format dxfId="1348">
      <pivotArea dataOnly="0" labelOnly="1" outline="0" fieldPosition="0">
        <references count="4">
          <reference field="1" count="1" selected="0">
            <x v="0"/>
          </reference>
          <reference field="2" count="1" selected="0">
            <x v="0"/>
          </reference>
          <reference field="3" count="1" selected="0">
            <x v="2"/>
          </reference>
          <reference field="8" count="0"/>
        </references>
      </pivotArea>
    </format>
    <format dxfId="1347">
      <pivotArea dataOnly="0" labelOnly="1" outline="0" fieldPosition="0">
        <references count="4">
          <reference field="1" count="1" selected="0">
            <x v="0"/>
          </reference>
          <reference field="2" count="1" selected="0">
            <x v="0"/>
          </reference>
          <reference field="3" count="1" selected="0">
            <x v="3"/>
          </reference>
          <reference field="8" count="0"/>
        </references>
      </pivotArea>
    </format>
    <format dxfId="1346">
      <pivotArea dataOnly="0" labelOnly="1" outline="0" fieldPosition="0">
        <references count="4">
          <reference field="1" count="1" selected="0">
            <x v="0"/>
          </reference>
          <reference field="2" count="1" selected="0">
            <x v="0"/>
          </reference>
          <reference field="3" count="1" selected="0">
            <x v="4"/>
          </reference>
          <reference field="8" count="0"/>
        </references>
      </pivotArea>
    </format>
    <format dxfId="1345">
      <pivotArea dataOnly="0" labelOnly="1" outline="0" fieldPosition="0">
        <references count="4">
          <reference field="1" count="1" selected="0">
            <x v="0"/>
          </reference>
          <reference field="2" count="1" selected="0">
            <x v="0"/>
          </reference>
          <reference field="3" count="1" selected="0">
            <x v="5"/>
          </reference>
          <reference field="8" count="0"/>
        </references>
      </pivotArea>
    </format>
    <format dxfId="1344">
      <pivotArea dataOnly="0" labelOnly="1" outline="0" fieldPosition="0">
        <references count="4">
          <reference field="1" count="1" selected="0">
            <x v="0"/>
          </reference>
          <reference field="2" count="1" selected="0">
            <x v="0"/>
          </reference>
          <reference field="3" count="1" selected="0">
            <x v="6"/>
          </reference>
          <reference field="8" count="0"/>
        </references>
      </pivotArea>
    </format>
    <format dxfId="1343">
      <pivotArea dataOnly="0" labelOnly="1" outline="0" fieldPosition="0">
        <references count="4">
          <reference field="1" count="1" selected="0">
            <x v="0"/>
          </reference>
          <reference field="2" count="1" selected="0">
            <x v="0"/>
          </reference>
          <reference field="3" count="1" selected="0">
            <x v="7"/>
          </reference>
          <reference field="8" count="0"/>
        </references>
      </pivotArea>
    </format>
    <format dxfId="1342">
      <pivotArea dataOnly="0" labelOnly="1" outline="0" fieldPosition="0">
        <references count="4">
          <reference field="1" count="1" selected="0">
            <x v="0"/>
          </reference>
          <reference field="2" count="1" selected="0">
            <x v="0"/>
          </reference>
          <reference field="3" count="1" selected="0">
            <x v="8"/>
          </reference>
          <reference field="8" count="0"/>
        </references>
      </pivotArea>
    </format>
    <format dxfId="1341">
      <pivotArea dataOnly="0" labelOnly="1" outline="0" fieldPosition="0">
        <references count="4">
          <reference field="1" count="1" selected="0">
            <x v="0"/>
          </reference>
          <reference field="2" count="1" selected="0">
            <x v="19"/>
          </reference>
          <reference field="3" count="1" selected="0">
            <x v="0"/>
          </reference>
          <reference field="8" count="0"/>
        </references>
      </pivotArea>
    </format>
    <format dxfId="1340">
      <pivotArea dataOnly="0" labelOnly="1" outline="0" fieldPosition="0">
        <references count="4">
          <reference field="1" count="1" selected="0">
            <x v="0"/>
          </reference>
          <reference field="2" count="1" selected="0">
            <x v="19"/>
          </reference>
          <reference field="3" count="1" selected="0">
            <x v="1"/>
          </reference>
          <reference field="8" count="0"/>
        </references>
      </pivotArea>
    </format>
    <format dxfId="1339">
      <pivotArea dataOnly="0" labelOnly="1" outline="0" fieldPosition="0">
        <references count="4">
          <reference field="1" count="1" selected="0">
            <x v="0"/>
          </reference>
          <reference field="2" count="1" selected="0">
            <x v="19"/>
          </reference>
          <reference field="3" count="1" selected="0">
            <x v="2"/>
          </reference>
          <reference field="8" count="0"/>
        </references>
      </pivotArea>
    </format>
    <format dxfId="1338">
      <pivotArea dataOnly="0" labelOnly="1" outline="0" fieldPosition="0">
        <references count="4">
          <reference field="1" count="1" selected="0">
            <x v="0"/>
          </reference>
          <reference field="2" count="1" selected="0">
            <x v="19"/>
          </reference>
          <reference field="3" count="1" selected="0">
            <x v="3"/>
          </reference>
          <reference field="8" count="0"/>
        </references>
      </pivotArea>
    </format>
    <format dxfId="1337">
      <pivotArea dataOnly="0" labelOnly="1" outline="0" fieldPosition="0">
        <references count="4">
          <reference field="1" count="1" selected="0">
            <x v="0"/>
          </reference>
          <reference field="2" count="1" selected="0">
            <x v="19"/>
          </reference>
          <reference field="3" count="1" selected="0">
            <x v="4"/>
          </reference>
          <reference field="8" count="0"/>
        </references>
      </pivotArea>
    </format>
    <format dxfId="1336">
      <pivotArea dataOnly="0" labelOnly="1" outline="0" fieldPosition="0">
        <references count="4">
          <reference field="1" count="1" selected="0">
            <x v="0"/>
          </reference>
          <reference field="2" count="1" selected="0">
            <x v="19"/>
          </reference>
          <reference field="3" count="1" selected="0">
            <x v="5"/>
          </reference>
          <reference field="8" count="0"/>
        </references>
      </pivotArea>
    </format>
    <format dxfId="1335">
      <pivotArea dataOnly="0" labelOnly="1" outline="0" fieldPosition="0">
        <references count="4">
          <reference field="1" count="1" selected="0">
            <x v="0"/>
          </reference>
          <reference field="2" count="1" selected="0">
            <x v="19"/>
          </reference>
          <reference field="3" count="1" selected="0">
            <x v="6"/>
          </reference>
          <reference field="8" count="0"/>
        </references>
      </pivotArea>
    </format>
    <format dxfId="1334">
      <pivotArea dataOnly="0" labelOnly="1" outline="0" fieldPosition="0">
        <references count="4">
          <reference field="1" count="1" selected="0">
            <x v="0"/>
          </reference>
          <reference field="2" count="1" selected="0">
            <x v="19"/>
          </reference>
          <reference field="3" count="1" selected="0">
            <x v="7"/>
          </reference>
          <reference field="8" count="0"/>
        </references>
      </pivotArea>
    </format>
    <format dxfId="1333">
      <pivotArea dataOnly="0" labelOnly="1" outline="0" fieldPosition="0">
        <references count="4">
          <reference field="1" count="1" selected="0">
            <x v="0"/>
          </reference>
          <reference field="2" count="1" selected="0">
            <x v="19"/>
          </reference>
          <reference field="3" count="1" selected="0">
            <x v="8"/>
          </reference>
          <reference field="8" count="0"/>
        </references>
      </pivotArea>
    </format>
    <format dxfId="1332">
      <pivotArea dataOnly="0" labelOnly="1" outline="0" fieldPosition="0">
        <references count="4">
          <reference field="1" count="1" selected="0">
            <x v="0"/>
          </reference>
          <reference field="2" count="1" selected="0">
            <x v="20"/>
          </reference>
          <reference field="3" count="1" selected="0">
            <x v="0"/>
          </reference>
          <reference field="8" count="0"/>
        </references>
      </pivotArea>
    </format>
    <format dxfId="1331">
      <pivotArea dataOnly="0" labelOnly="1" outline="0" fieldPosition="0">
        <references count="4">
          <reference field="1" count="1" selected="0">
            <x v="0"/>
          </reference>
          <reference field="2" count="1" selected="0">
            <x v="20"/>
          </reference>
          <reference field="3" count="1" selected="0">
            <x v="1"/>
          </reference>
          <reference field="8" count="0"/>
        </references>
      </pivotArea>
    </format>
    <format dxfId="1330">
      <pivotArea dataOnly="0" labelOnly="1" outline="0" fieldPosition="0">
        <references count="4">
          <reference field="1" count="1" selected="0">
            <x v="0"/>
          </reference>
          <reference field="2" count="1" selected="0">
            <x v="20"/>
          </reference>
          <reference field="3" count="1" selected="0">
            <x v="2"/>
          </reference>
          <reference field="8" count="0"/>
        </references>
      </pivotArea>
    </format>
    <format dxfId="1329">
      <pivotArea dataOnly="0" labelOnly="1" outline="0" fieldPosition="0">
        <references count="4">
          <reference field="1" count="1" selected="0">
            <x v="0"/>
          </reference>
          <reference field="2" count="1" selected="0">
            <x v="20"/>
          </reference>
          <reference field="3" count="1" selected="0">
            <x v="3"/>
          </reference>
          <reference field="8" count="0"/>
        </references>
      </pivotArea>
    </format>
    <format dxfId="1328">
      <pivotArea dataOnly="0" labelOnly="1" outline="0" fieldPosition="0">
        <references count="4">
          <reference field="1" count="1" selected="0">
            <x v="0"/>
          </reference>
          <reference field="2" count="1" selected="0">
            <x v="20"/>
          </reference>
          <reference field="3" count="1" selected="0">
            <x v="4"/>
          </reference>
          <reference field="8" count="0"/>
        </references>
      </pivotArea>
    </format>
    <format dxfId="1327">
      <pivotArea dataOnly="0" labelOnly="1" outline="0" fieldPosition="0">
        <references count="4">
          <reference field="1" count="1" selected="0">
            <x v="0"/>
          </reference>
          <reference field="2" count="1" selected="0">
            <x v="20"/>
          </reference>
          <reference field="3" count="1" selected="0">
            <x v="5"/>
          </reference>
          <reference field="8" count="0"/>
        </references>
      </pivotArea>
    </format>
    <format dxfId="1326">
      <pivotArea dataOnly="0" labelOnly="1" outline="0" fieldPosition="0">
        <references count="4">
          <reference field="1" count="1" selected="0">
            <x v="0"/>
          </reference>
          <reference field="2" count="1" selected="0">
            <x v="20"/>
          </reference>
          <reference field="3" count="1" selected="0">
            <x v="6"/>
          </reference>
          <reference field="8" count="0"/>
        </references>
      </pivotArea>
    </format>
    <format dxfId="1325">
      <pivotArea dataOnly="0" labelOnly="1" outline="0" fieldPosition="0">
        <references count="4">
          <reference field="1" count="1" selected="0">
            <x v="0"/>
          </reference>
          <reference field="2" count="1" selected="0">
            <x v="20"/>
          </reference>
          <reference field="3" count="1" selected="0">
            <x v="7"/>
          </reference>
          <reference field="8" count="0"/>
        </references>
      </pivotArea>
    </format>
    <format dxfId="1324">
      <pivotArea dataOnly="0" labelOnly="1" outline="0" fieldPosition="0">
        <references count="4">
          <reference field="1" count="1" selected="0">
            <x v="0"/>
          </reference>
          <reference field="2" count="1" selected="0">
            <x v="20"/>
          </reference>
          <reference field="3" count="1" selected="0">
            <x v="8"/>
          </reference>
          <reference field="8" count="0"/>
        </references>
      </pivotArea>
    </format>
    <format dxfId="1323">
      <pivotArea dataOnly="0" labelOnly="1" outline="0" fieldPosition="0">
        <references count="4">
          <reference field="1" count="1" selected="0">
            <x v="0"/>
          </reference>
          <reference field="2" count="1" selected="0">
            <x v="21"/>
          </reference>
          <reference field="3" count="1" selected="0">
            <x v="0"/>
          </reference>
          <reference field="8" count="0"/>
        </references>
      </pivotArea>
    </format>
    <format dxfId="1322">
      <pivotArea dataOnly="0" labelOnly="1" outline="0" fieldPosition="0">
        <references count="4">
          <reference field="1" count="1" selected="0">
            <x v="0"/>
          </reference>
          <reference field="2" count="1" selected="0">
            <x v="21"/>
          </reference>
          <reference field="3" count="1" selected="0">
            <x v="1"/>
          </reference>
          <reference field="8" count="0"/>
        </references>
      </pivotArea>
    </format>
    <format dxfId="1321">
      <pivotArea dataOnly="0" labelOnly="1" outline="0" fieldPosition="0">
        <references count="4">
          <reference field="1" count="1" selected="0">
            <x v="0"/>
          </reference>
          <reference field="2" count="1" selected="0">
            <x v="21"/>
          </reference>
          <reference field="3" count="1" selected="0">
            <x v="2"/>
          </reference>
          <reference field="8" count="0"/>
        </references>
      </pivotArea>
    </format>
    <format dxfId="1320">
      <pivotArea dataOnly="0" labelOnly="1" outline="0" fieldPosition="0">
        <references count="4">
          <reference field="1" count="1" selected="0">
            <x v="0"/>
          </reference>
          <reference field="2" count="1" selected="0">
            <x v="21"/>
          </reference>
          <reference field="3" count="1" selected="0">
            <x v="3"/>
          </reference>
          <reference field="8" count="0"/>
        </references>
      </pivotArea>
    </format>
    <format dxfId="1319">
      <pivotArea dataOnly="0" labelOnly="1" outline="0" fieldPosition="0">
        <references count="4">
          <reference field="1" count="1" selected="0">
            <x v="0"/>
          </reference>
          <reference field="2" count="1" selected="0">
            <x v="21"/>
          </reference>
          <reference field="3" count="1" selected="0">
            <x v="4"/>
          </reference>
          <reference field="8" count="0"/>
        </references>
      </pivotArea>
    </format>
    <format dxfId="1318">
      <pivotArea dataOnly="0" labelOnly="1" outline="0" fieldPosition="0">
        <references count="4">
          <reference field="1" count="1" selected="0">
            <x v="0"/>
          </reference>
          <reference field="2" count="1" selected="0">
            <x v="21"/>
          </reference>
          <reference field="3" count="1" selected="0">
            <x v="5"/>
          </reference>
          <reference field="8" count="0"/>
        </references>
      </pivotArea>
    </format>
    <format dxfId="1317">
      <pivotArea dataOnly="0" labelOnly="1" outline="0" fieldPosition="0">
        <references count="4">
          <reference field="1" count="1" selected="0">
            <x v="0"/>
          </reference>
          <reference field="2" count="1" selected="0">
            <x v="21"/>
          </reference>
          <reference field="3" count="1" selected="0">
            <x v="7"/>
          </reference>
          <reference field="8" count="0"/>
        </references>
      </pivotArea>
    </format>
    <format dxfId="1316">
      <pivotArea dataOnly="0" labelOnly="1" outline="0" fieldPosition="0">
        <references count="4">
          <reference field="1" count="1" selected="0">
            <x v="0"/>
          </reference>
          <reference field="2" count="1" selected="0">
            <x v="21"/>
          </reference>
          <reference field="3" count="1" selected="0">
            <x v="8"/>
          </reference>
          <reference field="8" count="0"/>
        </references>
      </pivotArea>
    </format>
    <format dxfId="1315">
      <pivotArea dataOnly="0" labelOnly="1" outline="0" fieldPosition="0">
        <references count="4">
          <reference field="1" count="1" selected="0">
            <x v="1"/>
          </reference>
          <reference field="2" count="1" selected="0">
            <x v="1"/>
          </reference>
          <reference field="3" count="1" selected="0">
            <x v="0"/>
          </reference>
          <reference field="8" count="0"/>
        </references>
      </pivotArea>
    </format>
    <format dxfId="1314">
      <pivotArea dataOnly="0" labelOnly="1" outline="0" fieldPosition="0">
        <references count="4">
          <reference field="1" count="1" selected="0">
            <x v="1"/>
          </reference>
          <reference field="2" count="1" selected="0">
            <x v="1"/>
          </reference>
          <reference field="3" count="1" selected="0">
            <x v="1"/>
          </reference>
          <reference field="8" count="0"/>
        </references>
      </pivotArea>
    </format>
    <format dxfId="1313">
      <pivotArea dataOnly="0" labelOnly="1" outline="0" fieldPosition="0">
        <references count="4">
          <reference field="1" count="1" selected="0">
            <x v="1"/>
          </reference>
          <reference field="2" count="1" selected="0">
            <x v="1"/>
          </reference>
          <reference field="3" count="1" selected="0">
            <x v="2"/>
          </reference>
          <reference field="8" count="0"/>
        </references>
      </pivotArea>
    </format>
    <format dxfId="1312">
      <pivotArea dataOnly="0" labelOnly="1" outline="0" fieldPosition="0">
        <references count="4">
          <reference field="1" count="1" selected="0">
            <x v="1"/>
          </reference>
          <reference field="2" count="1" selected="0">
            <x v="1"/>
          </reference>
          <reference field="3" count="1" selected="0">
            <x v="3"/>
          </reference>
          <reference field="8" count="0"/>
        </references>
      </pivotArea>
    </format>
    <format dxfId="1311">
      <pivotArea dataOnly="0" labelOnly="1" outline="0" fieldPosition="0">
        <references count="4">
          <reference field="1" count="1" selected="0">
            <x v="1"/>
          </reference>
          <reference field="2" count="1" selected="0">
            <x v="1"/>
          </reference>
          <reference field="3" count="1" selected="0">
            <x v="4"/>
          </reference>
          <reference field="8" count="0"/>
        </references>
      </pivotArea>
    </format>
    <format dxfId="1310">
      <pivotArea dataOnly="0" labelOnly="1" outline="0" fieldPosition="0">
        <references count="4">
          <reference field="1" count="1" selected="0">
            <x v="1"/>
          </reference>
          <reference field="2" count="1" selected="0">
            <x v="1"/>
          </reference>
          <reference field="3" count="1" selected="0">
            <x v="5"/>
          </reference>
          <reference field="8" count="0"/>
        </references>
      </pivotArea>
    </format>
    <format dxfId="1309">
      <pivotArea dataOnly="0" labelOnly="1" outline="0" fieldPosition="0">
        <references count="4">
          <reference field="1" count="1" selected="0">
            <x v="1"/>
          </reference>
          <reference field="2" count="1" selected="0">
            <x v="1"/>
          </reference>
          <reference field="3" count="1" selected="0">
            <x v="6"/>
          </reference>
          <reference field="8" count="0"/>
        </references>
      </pivotArea>
    </format>
    <format dxfId="1308">
      <pivotArea dataOnly="0" labelOnly="1" outline="0" fieldPosition="0">
        <references count="4">
          <reference field="1" count="1" selected="0">
            <x v="1"/>
          </reference>
          <reference field="2" count="1" selected="0">
            <x v="1"/>
          </reference>
          <reference field="3" count="1" selected="0">
            <x v="7"/>
          </reference>
          <reference field="8" count="0"/>
        </references>
      </pivotArea>
    </format>
    <format dxfId="1307">
      <pivotArea dataOnly="0" labelOnly="1" outline="0" fieldPosition="0">
        <references count="4">
          <reference field="1" count="1" selected="0">
            <x v="1"/>
          </reference>
          <reference field="2" count="1" selected="0">
            <x v="1"/>
          </reference>
          <reference field="3" count="1" selected="0">
            <x v="8"/>
          </reference>
          <reference field="8" count="0"/>
        </references>
      </pivotArea>
    </format>
    <format dxfId="1306">
      <pivotArea dataOnly="0" labelOnly="1" outline="0" fieldPosition="0">
        <references count="4">
          <reference field="1" count="1" selected="0">
            <x v="1"/>
          </reference>
          <reference field="2" count="1" selected="0">
            <x v="1"/>
          </reference>
          <reference field="3" count="1" selected="0">
            <x v="9"/>
          </reference>
          <reference field="8" count="0"/>
        </references>
      </pivotArea>
    </format>
    <format dxfId="1305">
      <pivotArea dataOnly="0" labelOnly="1" outline="0" fieldPosition="0">
        <references count="4">
          <reference field="1" count="1" selected="0">
            <x v="1"/>
          </reference>
          <reference field="2" count="1" selected="0">
            <x v="2"/>
          </reference>
          <reference field="3" count="1" selected="0">
            <x v="1"/>
          </reference>
          <reference field="8" count="0"/>
        </references>
      </pivotArea>
    </format>
    <format dxfId="1304">
      <pivotArea dataOnly="0" labelOnly="1" outline="0" fieldPosition="0">
        <references count="4">
          <reference field="1" count="1" selected="0">
            <x v="1"/>
          </reference>
          <reference field="2" count="1" selected="0">
            <x v="2"/>
          </reference>
          <reference field="3" count="1" selected="0">
            <x v="2"/>
          </reference>
          <reference field="8" count="0"/>
        </references>
      </pivotArea>
    </format>
    <format dxfId="1303">
      <pivotArea dataOnly="0" labelOnly="1" outline="0" fieldPosition="0">
        <references count="4">
          <reference field="1" count="1" selected="0">
            <x v="1"/>
          </reference>
          <reference field="2" count="1" selected="0">
            <x v="2"/>
          </reference>
          <reference field="3" count="1" selected="0">
            <x v="3"/>
          </reference>
          <reference field="8" count="0"/>
        </references>
      </pivotArea>
    </format>
    <format dxfId="1302">
      <pivotArea dataOnly="0" labelOnly="1" outline="0" fieldPosition="0">
        <references count="4">
          <reference field="1" count="1" selected="0">
            <x v="1"/>
          </reference>
          <reference field="2" count="1" selected="0">
            <x v="2"/>
          </reference>
          <reference field="3" count="1" selected="0">
            <x v="4"/>
          </reference>
          <reference field="8" count="0"/>
        </references>
      </pivotArea>
    </format>
    <format dxfId="1301">
      <pivotArea dataOnly="0" labelOnly="1" outline="0" fieldPosition="0">
        <references count="4">
          <reference field="1" count="1" selected="0">
            <x v="1"/>
          </reference>
          <reference field="2" count="1" selected="0">
            <x v="2"/>
          </reference>
          <reference field="3" count="1" selected="0">
            <x v="5"/>
          </reference>
          <reference field="8" count="0"/>
        </references>
      </pivotArea>
    </format>
    <format dxfId="1300">
      <pivotArea dataOnly="0" labelOnly="1" outline="0" fieldPosition="0">
        <references count="4">
          <reference field="1" count="1" selected="0">
            <x v="1"/>
          </reference>
          <reference field="2" count="1" selected="0">
            <x v="2"/>
          </reference>
          <reference field="3" count="1" selected="0">
            <x v="6"/>
          </reference>
          <reference field="8" count="0"/>
        </references>
      </pivotArea>
    </format>
    <format dxfId="1299">
      <pivotArea dataOnly="0" labelOnly="1" outline="0" fieldPosition="0">
        <references count="4">
          <reference field="1" count="1" selected="0">
            <x v="1"/>
          </reference>
          <reference field="2" count="1" selected="0">
            <x v="2"/>
          </reference>
          <reference field="3" count="1" selected="0">
            <x v="7"/>
          </reference>
          <reference field="8" count="0"/>
        </references>
      </pivotArea>
    </format>
    <format dxfId="1298">
      <pivotArea dataOnly="0" labelOnly="1" outline="0" fieldPosition="0">
        <references count="4">
          <reference field="1" count="1" selected="0">
            <x v="1"/>
          </reference>
          <reference field="2" count="1" selected="0">
            <x v="2"/>
          </reference>
          <reference field="3" count="1" selected="0">
            <x v="8"/>
          </reference>
          <reference field="8" count="0"/>
        </references>
      </pivotArea>
    </format>
    <format dxfId="1297">
      <pivotArea dataOnly="0" labelOnly="1" outline="0" fieldPosition="0">
        <references count="4">
          <reference field="1" count="1" selected="0">
            <x v="1"/>
          </reference>
          <reference field="2" count="1" selected="0">
            <x v="3"/>
          </reference>
          <reference field="3" count="1" selected="0">
            <x v="0"/>
          </reference>
          <reference field="8" count="0"/>
        </references>
      </pivotArea>
    </format>
    <format dxfId="1296">
      <pivotArea dataOnly="0" labelOnly="1" outline="0" fieldPosition="0">
        <references count="4">
          <reference field="1" count="1" selected="0">
            <x v="1"/>
          </reference>
          <reference field="2" count="1" selected="0">
            <x v="3"/>
          </reference>
          <reference field="3" count="1" selected="0">
            <x v="1"/>
          </reference>
          <reference field="8" count="0"/>
        </references>
      </pivotArea>
    </format>
    <format dxfId="1295">
      <pivotArea dataOnly="0" labelOnly="1" outline="0" fieldPosition="0">
        <references count="4">
          <reference field="1" count="1" selected="0">
            <x v="1"/>
          </reference>
          <reference field="2" count="1" selected="0">
            <x v="3"/>
          </reference>
          <reference field="3" count="1" selected="0">
            <x v="2"/>
          </reference>
          <reference field="8" count="0"/>
        </references>
      </pivotArea>
    </format>
    <format dxfId="1294">
      <pivotArea dataOnly="0" labelOnly="1" outline="0" fieldPosition="0">
        <references count="4">
          <reference field="1" count="1" selected="0">
            <x v="1"/>
          </reference>
          <reference field="2" count="1" selected="0">
            <x v="3"/>
          </reference>
          <reference field="3" count="1" selected="0">
            <x v="3"/>
          </reference>
          <reference field="8" count="0"/>
        </references>
      </pivotArea>
    </format>
    <format dxfId="1293">
      <pivotArea dataOnly="0" labelOnly="1" outline="0" fieldPosition="0">
        <references count="4">
          <reference field="1" count="1" selected="0">
            <x v="1"/>
          </reference>
          <reference field="2" count="1" selected="0">
            <x v="3"/>
          </reference>
          <reference field="3" count="1" selected="0">
            <x v="4"/>
          </reference>
          <reference field="8" count="0"/>
        </references>
      </pivotArea>
    </format>
    <format dxfId="1292">
      <pivotArea dataOnly="0" labelOnly="1" outline="0" fieldPosition="0">
        <references count="4">
          <reference field="1" count="1" selected="0">
            <x v="1"/>
          </reference>
          <reference field="2" count="1" selected="0">
            <x v="3"/>
          </reference>
          <reference field="3" count="1" selected="0">
            <x v="5"/>
          </reference>
          <reference field="8" count="0"/>
        </references>
      </pivotArea>
    </format>
    <format dxfId="1291">
      <pivotArea dataOnly="0" labelOnly="1" outline="0" fieldPosition="0">
        <references count="4">
          <reference field="1" count="1" selected="0">
            <x v="1"/>
          </reference>
          <reference field="2" count="1" selected="0">
            <x v="3"/>
          </reference>
          <reference field="3" count="1" selected="0">
            <x v="6"/>
          </reference>
          <reference field="8" count="0"/>
        </references>
      </pivotArea>
    </format>
    <format dxfId="1290">
      <pivotArea dataOnly="0" labelOnly="1" outline="0" fieldPosition="0">
        <references count="4">
          <reference field="1" count="1" selected="0">
            <x v="1"/>
          </reference>
          <reference field="2" count="1" selected="0">
            <x v="3"/>
          </reference>
          <reference field="3" count="1" selected="0">
            <x v="7"/>
          </reference>
          <reference field="8" count="0"/>
        </references>
      </pivotArea>
    </format>
    <format dxfId="1289">
      <pivotArea dataOnly="0" labelOnly="1" outline="0" fieldPosition="0">
        <references count="4">
          <reference field="1" count="1" selected="0">
            <x v="1"/>
          </reference>
          <reference field="2" count="1" selected="0">
            <x v="3"/>
          </reference>
          <reference field="3" count="1" selected="0">
            <x v="8"/>
          </reference>
          <reference field="8" count="0"/>
        </references>
      </pivotArea>
    </format>
    <format dxfId="1288">
      <pivotArea dataOnly="0" labelOnly="1" outline="0" fieldPosition="0">
        <references count="4">
          <reference field="1" count="1" selected="0">
            <x v="1"/>
          </reference>
          <reference field="2" count="1" selected="0">
            <x v="4"/>
          </reference>
          <reference field="3" count="1" selected="0">
            <x v="0"/>
          </reference>
          <reference field="8" count="0"/>
        </references>
      </pivotArea>
    </format>
    <format dxfId="1287">
      <pivotArea dataOnly="0" labelOnly="1" outline="0" fieldPosition="0">
        <references count="4">
          <reference field="1" count="1" selected="0">
            <x v="1"/>
          </reference>
          <reference field="2" count="1" selected="0">
            <x v="4"/>
          </reference>
          <reference field="3" count="1" selected="0">
            <x v="1"/>
          </reference>
          <reference field="8" count="0"/>
        </references>
      </pivotArea>
    </format>
    <format dxfId="1286">
      <pivotArea dataOnly="0" labelOnly="1" outline="0" fieldPosition="0">
        <references count="4">
          <reference field="1" count="1" selected="0">
            <x v="1"/>
          </reference>
          <reference field="2" count="1" selected="0">
            <x v="4"/>
          </reference>
          <reference field="3" count="1" selected="0">
            <x v="2"/>
          </reference>
          <reference field="8" count="0"/>
        </references>
      </pivotArea>
    </format>
    <format dxfId="1285">
      <pivotArea dataOnly="0" labelOnly="1" outline="0" fieldPosition="0">
        <references count="4">
          <reference field="1" count="1" selected="0">
            <x v="1"/>
          </reference>
          <reference field="2" count="1" selected="0">
            <x v="4"/>
          </reference>
          <reference field="3" count="1" selected="0">
            <x v="3"/>
          </reference>
          <reference field="8" count="0"/>
        </references>
      </pivotArea>
    </format>
    <format dxfId="1284">
      <pivotArea dataOnly="0" labelOnly="1" outline="0" fieldPosition="0">
        <references count="4">
          <reference field="1" count="1" selected="0">
            <x v="1"/>
          </reference>
          <reference field="2" count="1" selected="0">
            <x v="4"/>
          </reference>
          <reference field="3" count="1" selected="0">
            <x v="4"/>
          </reference>
          <reference field="8" count="0"/>
        </references>
      </pivotArea>
    </format>
    <format dxfId="1283">
      <pivotArea dataOnly="0" labelOnly="1" outline="0" fieldPosition="0">
        <references count="4">
          <reference field="1" count="1" selected="0">
            <x v="1"/>
          </reference>
          <reference field="2" count="1" selected="0">
            <x v="4"/>
          </reference>
          <reference field="3" count="1" selected="0">
            <x v="5"/>
          </reference>
          <reference field="8" count="0"/>
        </references>
      </pivotArea>
    </format>
    <format dxfId="1282">
      <pivotArea dataOnly="0" labelOnly="1" outline="0" fieldPosition="0">
        <references count="4">
          <reference field="1" count="1" selected="0">
            <x v="1"/>
          </reference>
          <reference field="2" count="1" selected="0">
            <x v="4"/>
          </reference>
          <reference field="3" count="1" selected="0">
            <x v="6"/>
          </reference>
          <reference field="8" count="0"/>
        </references>
      </pivotArea>
    </format>
    <format dxfId="1281">
      <pivotArea dataOnly="0" labelOnly="1" outline="0" fieldPosition="0">
        <references count="4">
          <reference field="1" count="1" selected="0">
            <x v="1"/>
          </reference>
          <reference field="2" count="1" selected="0">
            <x v="4"/>
          </reference>
          <reference field="3" count="1" selected="0">
            <x v="7"/>
          </reference>
          <reference field="8" count="0"/>
        </references>
      </pivotArea>
    </format>
    <format dxfId="1280">
      <pivotArea dataOnly="0" labelOnly="1" outline="0" fieldPosition="0">
        <references count="4">
          <reference field="1" count="1" selected="0">
            <x v="1"/>
          </reference>
          <reference field="2" count="1" selected="0">
            <x v="4"/>
          </reference>
          <reference field="3" count="1" selected="0">
            <x v="8"/>
          </reference>
          <reference field="8" count="0"/>
        </references>
      </pivotArea>
    </format>
    <format dxfId="1279">
      <pivotArea dataOnly="0" labelOnly="1" outline="0" fieldPosition="0">
        <references count="4">
          <reference field="1" count="1" selected="0">
            <x v="1"/>
          </reference>
          <reference field="2" count="1" selected="0">
            <x v="5"/>
          </reference>
          <reference field="3" count="1" selected="0">
            <x v="0"/>
          </reference>
          <reference field="8" count="0"/>
        </references>
      </pivotArea>
    </format>
    <format dxfId="1278">
      <pivotArea dataOnly="0" labelOnly="1" outline="0" fieldPosition="0">
        <references count="4">
          <reference field="1" count="1" selected="0">
            <x v="1"/>
          </reference>
          <reference field="2" count="1" selected="0">
            <x v="5"/>
          </reference>
          <reference field="3" count="1" selected="0">
            <x v="1"/>
          </reference>
          <reference field="8" count="0"/>
        </references>
      </pivotArea>
    </format>
    <format dxfId="1277">
      <pivotArea dataOnly="0" labelOnly="1" outline="0" fieldPosition="0">
        <references count="4">
          <reference field="1" count="1" selected="0">
            <x v="1"/>
          </reference>
          <reference field="2" count="1" selected="0">
            <x v="5"/>
          </reference>
          <reference field="3" count="1" selected="0">
            <x v="2"/>
          </reference>
          <reference field="8" count="0"/>
        </references>
      </pivotArea>
    </format>
    <format dxfId="1276">
      <pivotArea dataOnly="0" labelOnly="1" outline="0" fieldPosition="0">
        <references count="4">
          <reference field="1" count="1" selected="0">
            <x v="1"/>
          </reference>
          <reference field="2" count="1" selected="0">
            <x v="5"/>
          </reference>
          <reference field="3" count="1" selected="0">
            <x v="3"/>
          </reference>
          <reference field="8" count="0"/>
        </references>
      </pivotArea>
    </format>
    <format dxfId="1275">
      <pivotArea dataOnly="0" labelOnly="1" outline="0" fieldPosition="0">
        <references count="4">
          <reference field="1" count="1" selected="0">
            <x v="1"/>
          </reference>
          <reference field="2" count="1" selected="0">
            <x v="5"/>
          </reference>
          <reference field="3" count="1" selected="0">
            <x v="4"/>
          </reference>
          <reference field="8" count="0"/>
        </references>
      </pivotArea>
    </format>
    <format dxfId="1274">
      <pivotArea dataOnly="0" labelOnly="1" outline="0" fieldPosition="0">
        <references count="4">
          <reference field="1" count="1" selected="0">
            <x v="1"/>
          </reference>
          <reference field="2" count="1" selected="0">
            <x v="5"/>
          </reference>
          <reference field="3" count="1" selected="0">
            <x v="5"/>
          </reference>
          <reference field="8" count="0"/>
        </references>
      </pivotArea>
    </format>
    <format dxfId="1273">
      <pivotArea dataOnly="0" labelOnly="1" outline="0" fieldPosition="0">
        <references count="4">
          <reference field="1" count="1" selected="0">
            <x v="1"/>
          </reference>
          <reference field="2" count="1" selected="0">
            <x v="5"/>
          </reference>
          <reference field="3" count="1" selected="0">
            <x v="6"/>
          </reference>
          <reference field="8" count="0"/>
        </references>
      </pivotArea>
    </format>
    <format dxfId="1272">
      <pivotArea dataOnly="0" labelOnly="1" outline="0" fieldPosition="0">
        <references count="4">
          <reference field="1" count="1" selected="0">
            <x v="1"/>
          </reference>
          <reference field="2" count="1" selected="0">
            <x v="5"/>
          </reference>
          <reference field="3" count="1" selected="0">
            <x v="7"/>
          </reference>
          <reference field="8" count="0"/>
        </references>
      </pivotArea>
    </format>
    <format dxfId="1271">
      <pivotArea dataOnly="0" labelOnly="1" outline="0" fieldPosition="0">
        <references count="4">
          <reference field="1" count="1" selected="0">
            <x v="1"/>
          </reference>
          <reference field="2" count="1" selected="0">
            <x v="5"/>
          </reference>
          <reference field="3" count="1" selected="0">
            <x v="8"/>
          </reference>
          <reference field="8" count="0"/>
        </references>
      </pivotArea>
    </format>
    <format dxfId="1270">
      <pivotArea dataOnly="0" labelOnly="1" outline="0" fieldPosition="0">
        <references count="4">
          <reference field="1" count="1" selected="0">
            <x v="1"/>
          </reference>
          <reference field="2" count="1" selected="0">
            <x v="6"/>
          </reference>
          <reference field="3" count="1" selected="0">
            <x v="0"/>
          </reference>
          <reference field="8" count="0"/>
        </references>
      </pivotArea>
    </format>
    <format dxfId="1269">
      <pivotArea dataOnly="0" labelOnly="1" outline="0" fieldPosition="0">
        <references count="4">
          <reference field="1" count="1" selected="0">
            <x v="1"/>
          </reference>
          <reference field="2" count="1" selected="0">
            <x v="6"/>
          </reference>
          <reference field="3" count="1" selected="0">
            <x v="1"/>
          </reference>
          <reference field="8" count="0"/>
        </references>
      </pivotArea>
    </format>
    <format dxfId="1268">
      <pivotArea dataOnly="0" labelOnly="1" outline="0" fieldPosition="0">
        <references count="4">
          <reference field="1" count="1" selected="0">
            <x v="1"/>
          </reference>
          <reference field="2" count="1" selected="0">
            <x v="6"/>
          </reference>
          <reference field="3" count="1" selected="0">
            <x v="2"/>
          </reference>
          <reference field="8" count="0"/>
        </references>
      </pivotArea>
    </format>
    <format dxfId="1267">
      <pivotArea dataOnly="0" labelOnly="1" outline="0" fieldPosition="0">
        <references count="4">
          <reference field="1" count="1" selected="0">
            <x v="1"/>
          </reference>
          <reference field="2" count="1" selected="0">
            <x v="6"/>
          </reference>
          <reference field="3" count="1" selected="0">
            <x v="3"/>
          </reference>
          <reference field="8" count="0"/>
        </references>
      </pivotArea>
    </format>
    <format dxfId="1266">
      <pivotArea dataOnly="0" labelOnly="1" outline="0" fieldPosition="0">
        <references count="4">
          <reference field="1" count="1" selected="0">
            <x v="1"/>
          </reference>
          <reference field="2" count="1" selected="0">
            <x v="6"/>
          </reference>
          <reference field="3" count="1" selected="0">
            <x v="4"/>
          </reference>
          <reference field="8" count="0"/>
        </references>
      </pivotArea>
    </format>
    <format dxfId="1265">
      <pivotArea dataOnly="0" labelOnly="1" outline="0" fieldPosition="0">
        <references count="4">
          <reference field="1" count="1" selected="0">
            <x v="1"/>
          </reference>
          <reference field="2" count="1" selected="0">
            <x v="6"/>
          </reference>
          <reference field="3" count="1" selected="0">
            <x v="5"/>
          </reference>
          <reference field="8" count="0"/>
        </references>
      </pivotArea>
    </format>
    <format dxfId="1264">
      <pivotArea dataOnly="0" labelOnly="1" outline="0" fieldPosition="0">
        <references count="4">
          <reference field="1" count="1" selected="0">
            <x v="1"/>
          </reference>
          <reference field="2" count="1" selected="0">
            <x v="6"/>
          </reference>
          <reference field="3" count="1" selected="0">
            <x v="6"/>
          </reference>
          <reference field="8" count="0"/>
        </references>
      </pivotArea>
    </format>
    <format dxfId="1263">
      <pivotArea dataOnly="0" labelOnly="1" outline="0" fieldPosition="0">
        <references count="4">
          <reference field="1" count="1" selected="0">
            <x v="1"/>
          </reference>
          <reference field="2" count="1" selected="0">
            <x v="6"/>
          </reference>
          <reference field="3" count="1" selected="0">
            <x v="7"/>
          </reference>
          <reference field="8" count="0"/>
        </references>
      </pivotArea>
    </format>
    <format dxfId="1262">
      <pivotArea dataOnly="0" labelOnly="1" outline="0" fieldPosition="0">
        <references count="4">
          <reference field="1" count="1" selected="0">
            <x v="1"/>
          </reference>
          <reference field="2" count="1" selected="0">
            <x v="6"/>
          </reference>
          <reference field="3" count="1" selected="0">
            <x v="8"/>
          </reference>
          <reference field="8" count="0"/>
        </references>
      </pivotArea>
    </format>
    <format dxfId="1261">
      <pivotArea dataOnly="0" labelOnly="1" outline="0" fieldPosition="0">
        <references count="4">
          <reference field="1" count="1" selected="0">
            <x v="1"/>
          </reference>
          <reference field="2" count="1" selected="0">
            <x v="7"/>
          </reference>
          <reference field="3" count="1" selected="0">
            <x v="0"/>
          </reference>
          <reference field="8" count="0"/>
        </references>
      </pivotArea>
    </format>
    <format dxfId="1260">
      <pivotArea dataOnly="0" labelOnly="1" outline="0" fieldPosition="0">
        <references count="4">
          <reference field="1" count="1" selected="0">
            <x v="1"/>
          </reference>
          <reference field="2" count="1" selected="0">
            <x v="7"/>
          </reference>
          <reference field="3" count="1" selected="0">
            <x v="1"/>
          </reference>
          <reference field="8" count="0"/>
        </references>
      </pivotArea>
    </format>
    <format dxfId="1259">
      <pivotArea dataOnly="0" labelOnly="1" outline="0" fieldPosition="0">
        <references count="4">
          <reference field="1" count="1" selected="0">
            <x v="1"/>
          </reference>
          <reference field="2" count="1" selected="0">
            <x v="7"/>
          </reference>
          <reference field="3" count="1" selected="0">
            <x v="2"/>
          </reference>
          <reference field="8" count="0"/>
        </references>
      </pivotArea>
    </format>
    <format dxfId="1258">
      <pivotArea dataOnly="0" labelOnly="1" outline="0" fieldPosition="0">
        <references count="4">
          <reference field="1" count="1" selected="0">
            <x v="1"/>
          </reference>
          <reference field="2" count="1" selected="0">
            <x v="7"/>
          </reference>
          <reference field="3" count="1" selected="0">
            <x v="3"/>
          </reference>
          <reference field="8" count="0"/>
        </references>
      </pivotArea>
    </format>
    <format dxfId="1257">
      <pivotArea dataOnly="0" labelOnly="1" outline="0" fieldPosition="0">
        <references count="4">
          <reference field="1" count="1" selected="0">
            <x v="1"/>
          </reference>
          <reference field="2" count="1" selected="0">
            <x v="7"/>
          </reference>
          <reference field="3" count="1" selected="0">
            <x v="4"/>
          </reference>
          <reference field="8" count="0"/>
        </references>
      </pivotArea>
    </format>
    <format dxfId="1256">
      <pivotArea dataOnly="0" labelOnly="1" outline="0" fieldPosition="0">
        <references count="4">
          <reference field="1" count="1" selected="0">
            <x v="1"/>
          </reference>
          <reference field="2" count="1" selected="0">
            <x v="7"/>
          </reference>
          <reference field="3" count="1" selected="0">
            <x v="5"/>
          </reference>
          <reference field="8" count="0"/>
        </references>
      </pivotArea>
    </format>
    <format dxfId="1255">
      <pivotArea dataOnly="0" labelOnly="1" outline="0" fieldPosition="0">
        <references count="4">
          <reference field="1" count="1" selected="0">
            <x v="1"/>
          </reference>
          <reference field="2" count="1" selected="0">
            <x v="7"/>
          </reference>
          <reference field="3" count="1" selected="0">
            <x v="6"/>
          </reference>
          <reference field="8" count="0"/>
        </references>
      </pivotArea>
    </format>
    <format dxfId="1254">
      <pivotArea dataOnly="0" labelOnly="1" outline="0" fieldPosition="0">
        <references count="4">
          <reference field="1" count="1" selected="0">
            <x v="1"/>
          </reference>
          <reference field="2" count="1" selected="0">
            <x v="7"/>
          </reference>
          <reference field="3" count="1" selected="0">
            <x v="7"/>
          </reference>
          <reference field="8" count="0"/>
        </references>
      </pivotArea>
    </format>
    <format dxfId="1253">
      <pivotArea dataOnly="0" labelOnly="1" outline="0" fieldPosition="0">
        <references count="4">
          <reference field="1" count="1" selected="0">
            <x v="1"/>
          </reference>
          <reference field="2" count="1" selected="0">
            <x v="7"/>
          </reference>
          <reference field="3" count="1" selected="0">
            <x v="8"/>
          </reference>
          <reference field="8" count="0"/>
        </references>
      </pivotArea>
    </format>
    <format dxfId="1252">
      <pivotArea dataOnly="0" labelOnly="1" outline="0" fieldPosition="0">
        <references count="4">
          <reference field="1" count="1" selected="0">
            <x v="1"/>
          </reference>
          <reference field="2" count="1" selected="0">
            <x v="8"/>
          </reference>
          <reference field="3" count="1" selected="0">
            <x v="0"/>
          </reference>
          <reference field="8" count="0"/>
        </references>
      </pivotArea>
    </format>
    <format dxfId="1251">
      <pivotArea dataOnly="0" labelOnly="1" outline="0" fieldPosition="0">
        <references count="4">
          <reference field="1" count="1" selected="0">
            <x v="1"/>
          </reference>
          <reference field="2" count="1" selected="0">
            <x v="8"/>
          </reference>
          <reference field="3" count="1" selected="0">
            <x v="1"/>
          </reference>
          <reference field="8" count="0"/>
        </references>
      </pivotArea>
    </format>
    <format dxfId="1250">
      <pivotArea dataOnly="0" labelOnly="1" outline="0" fieldPosition="0">
        <references count="4">
          <reference field="1" count="1" selected="0">
            <x v="1"/>
          </reference>
          <reference field="2" count="1" selected="0">
            <x v="8"/>
          </reference>
          <reference field="3" count="1" selected="0">
            <x v="2"/>
          </reference>
          <reference field="8" count="0"/>
        </references>
      </pivotArea>
    </format>
    <format dxfId="1249">
      <pivotArea dataOnly="0" labelOnly="1" outline="0" fieldPosition="0">
        <references count="4">
          <reference field="1" count="1" selected="0">
            <x v="1"/>
          </reference>
          <reference field="2" count="1" selected="0">
            <x v="8"/>
          </reference>
          <reference field="3" count="1" selected="0">
            <x v="3"/>
          </reference>
          <reference field="8" count="0"/>
        </references>
      </pivotArea>
    </format>
    <format dxfId="1248">
      <pivotArea dataOnly="0" labelOnly="1" outline="0" fieldPosition="0">
        <references count="4">
          <reference field="1" count="1" selected="0">
            <x v="1"/>
          </reference>
          <reference field="2" count="1" selected="0">
            <x v="8"/>
          </reference>
          <reference field="3" count="1" selected="0">
            <x v="4"/>
          </reference>
          <reference field="8" count="0"/>
        </references>
      </pivotArea>
    </format>
    <format dxfId="1247">
      <pivotArea dataOnly="0" labelOnly="1" outline="0" fieldPosition="0">
        <references count="4">
          <reference field="1" count="1" selected="0">
            <x v="1"/>
          </reference>
          <reference field="2" count="1" selected="0">
            <x v="8"/>
          </reference>
          <reference field="3" count="1" selected="0">
            <x v="5"/>
          </reference>
          <reference field="8" count="0"/>
        </references>
      </pivotArea>
    </format>
    <format dxfId="1246">
      <pivotArea dataOnly="0" labelOnly="1" outline="0" fieldPosition="0">
        <references count="4">
          <reference field="1" count="1" selected="0">
            <x v="1"/>
          </reference>
          <reference field="2" count="1" selected="0">
            <x v="8"/>
          </reference>
          <reference field="3" count="1" selected="0">
            <x v="6"/>
          </reference>
          <reference field="8" count="0"/>
        </references>
      </pivotArea>
    </format>
    <format dxfId="1245">
      <pivotArea dataOnly="0" labelOnly="1" outline="0" fieldPosition="0">
        <references count="4">
          <reference field="1" count="1" selected="0">
            <x v="1"/>
          </reference>
          <reference field="2" count="1" selected="0">
            <x v="8"/>
          </reference>
          <reference field="3" count="1" selected="0">
            <x v="7"/>
          </reference>
          <reference field="8" count="0"/>
        </references>
      </pivotArea>
    </format>
    <format dxfId="1244">
      <pivotArea dataOnly="0" labelOnly="1" outline="0" fieldPosition="0">
        <references count="4">
          <reference field="1" count="1" selected="0">
            <x v="1"/>
          </reference>
          <reference field="2" count="1" selected="0">
            <x v="8"/>
          </reference>
          <reference field="3" count="1" selected="0">
            <x v="8"/>
          </reference>
          <reference field="8" count="0"/>
        </references>
      </pivotArea>
    </format>
    <format dxfId="1243">
      <pivotArea dataOnly="0" labelOnly="1" outline="0" fieldPosition="0">
        <references count="4">
          <reference field="1" count="1" selected="0">
            <x v="1"/>
          </reference>
          <reference field="2" count="1" selected="0">
            <x v="11"/>
          </reference>
          <reference field="3" count="1" selected="0">
            <x v="0"/>
          </reference>
          <reference field="8" count="0"/>
        </references>
      </pivotArea>
    </format>
    <format dxfId="1242">
      <pivotArea dataOnly="0" labelOnly="1" outline="0" fieldPosition="0">
        <references count="4">
          <reference field="1" count="1" selected="0">
            <x v="1"/>
          </reference>
          <reference field="2" count="1" selected="0">
            <x v="11"/>
          </reference>
          <reference field="3" count="1" selected="0">
            <x v="1"/>
          </reference>
          <reference field="8" count="0"/>
        </references>
      </pivotArea>
    </format>
    <format dxfId="1241">
      <pivotArea dataOnly="0" labelOnly="1" outline="0" fieldPosition="0">
        <references count="4">
          <reference field="1" count="1" selected="0">
            <x v="1"/>
          </reference>
          <reference field="2" count="1" selected="0">
            <x v="11"/>
          </reference>
          <reference field="3" count="1" selected="0">
            <x v="2"/>
          </reference>
          <reference field="8" count="0"/>
        </references>
      </pivotArea>
    </format>
    <format dxfId="1240">
      <pivotArea dataOnly="0" labelOnly="1" outline="0" fieldPosition="0">
        <references count="4">
          <reference field="1" count="1" selected="0">
            <x v="1"/>
          </reference>
          <reference field="2" count="1" selected="0">
            <x v="11"/>
          </reference>
          <reference field="3" count="1" selected="0">
            <x v="3"/>
          </reference>
          <reference field="8" count="0"/>
        </references>
      </pivotArea>
    </format>
    <format dxfId="1239">
      <pivotArea dataOnly="0" labelOnly="1" outline="0" fieldPosition="0">
        <references count="4">
          <reference field="1" count="1" selected="0">
            <x v="1"/>
          </reference>
          <reference field="2" count="1" selected="0">
            <x v="11"/>
          </reference>
          <reference field="3" count="1" selected="0">
            <x v="4"/>
          </reference>
          <reference field="8" count="0"/>
        </references>
      </pivotArea>
    </format>
    <format dxfId="1238">
      <pivotArea dataOnly="0" labelOnly="1" outline="0" fieldPosition="0">
        <references count="4">
          <reference field="1" count="1" selected="0">
            <x v="1"/>
          </reference>
          <reference field="2" count="1" selected="0">
            <x v="11"/>
          </reference>
          <reference field="3" count="1" selected="0">
            <x v="5"/>
          </reference>
          <reference field="8" count="0"/>
        </references>
      </pivotArea>
    </format>
    <format dxfId="1237">
      <pivotArea dataOnly="0" labelOnly="1" outline="0" fieldPosition="0">
        <references count="4">
          <reference field="1" count="1" selected="0">
            <x v="1"/>
          </reference>
          <reference field="2" count="1" selected="0">
            <x v="11"/>
          </reference>
          <reference field="3" count="1" selected="0">
            <x v="6"/>
          </reference>
          <reference field="8" count="0"/>
        </references>
      </pivotArea>
    </format>
    <format dxfId="1236">
      <pivotArea dataOnly="0" labelOnly="1" outline="0" fieldPosition="0">
        <references count="4">
          <reference field="1" count="1" selected="0">
            <x v="1"/>
          </reference>
          <reference field="2" count="1" selected="0">
            <x v="11"/>
          </reference>
          <reference field="3" count="1" selected="0">
            <x v="7"/>
          </reference>
          <reference field="8" count="0"/>
        </references>
      </pivotArea>
    </format>
    <format dxfId="1235">
      <pivotArea dataOnly="0" labelOnly="1" outline="0" fieldPosition="0">
        <references count="4">
          <reference field="1" count="1" selected="0">
            <x v="1"/>
          </reference>
          <reference field="2" count="1" selected="0">
            <x v="11"/>
          </reference>
          <reference field="3" count="1" selected="0">
            <x v="8"/>
          </reference>
          <reference field="8" count="0"/>
        </references>
      </pivotArea>
    </format>
    <format dxfId="1234">
      <pivotArea dataOnly="0" labelOnly="1" outline="0" fieldPosition="0">
        <references count="4">
          <reference field="1" count="1" selected="0">
            <x v="1"/>
          </reference>
          <reference field="2" count="1" selected="0">
            <x v="12"/>
          </reference>
          <reference field="3" count="1" selected="0">
            <x v="0"/>
          </reference>
          <reference field="8" count="0"/>
        </references>
      </pivotArea>
    </format>
    <format dxfId="1233">
      <pivotArea dataOnly="0" labelOnly="1" outline="0" fieldPosition="0">
        <references count="4">
          <reference field="1" count="1" selected="0">
            <x v="1"/>
          </reference>
          <reference field="2" count="1" selected="0">
            <x v="12"/>
          </reference>
          <reference field="3" count="1" selected="0">
            <x v="1"/>
          </reference>
          <reference field="8" count="0"/>
        </references>
      </pivotArea>
    </format>
    <format dxfId="1232">
      <pivotArea dataOnly="0" labelOnly="1" outline="0" fieldPosition="0">
        <references count="4">
          <reference field="1" count="1" selected="0">
            <x v="1"/>
          </reference>
          <reference field="2" count="1" selected="0">
            <x v="12"/>
          </reference>
          <reference field="3" count="1" selected="0">
            <x v="2"/>
          </reference>
          <reference field="8" count="0"/>
        </references>
      </pivotArea>
    </format>
    <format dxfId="1231">
      <pivotArea dataOnly="0" labelOnly="1" outline="0" fieldPosition="0">
        <references count="4">
          <reference field="1" count="1" selected="0">
            <x v="1"/>
          </reference>
          <reference field="2" count="1" selected="0">
            <x v="12"/>
          </reference>
          <reference field="3" count="1" selected="0">
            <x v="3"/>
          </reference>
          <reference field="8" count="0"/>
        </references>
      </pivotArea>
    </format>
    <format dxfId="1230">
      <pivotArea dataOnly="0" labelOnly="1" outline="0" fieldPosition="0">
        <references count="4">
          <reference field="1" count="1" selected="0">
            <x v="1"/>
          </reference>
          <reference field="2" count="1" selected="0">
            <x v="12"/>
          </reference>
          <reference field="3" count="1" selected="0">
            <x v="4"/>
          </reference>
          <reference field="8" count="0"/>
        </references>
      </pivotArea>
    </format>
    <format dxfId="1229">
      <pivotArea dataOnly="0" labelOnly="1" outline="0" fieldPosition="0">
        <references count="4">
          <reference field="1" count="1" selected="0">
            <x v="1"/>
          </reference>
          <reference field="2" count="1" selected="0">
            <x v="12"/>
          </reference>
          <reference field="3" count="1" selected="0">
            <x v="5"/>
          </reference>
          <reference field="8" count="0"/>
        </references>
      </pivotArea>
    </format>
    <format dxfId="1228">
      <pivotArea dataOnly="0" labelOnly="1" outline="0" fieldPosition="0">
        <references count="4">
          <reference field="1" count="1" selected="0">
            <x v="1"/>
          </reference>
          <reference field="2" count="1" selected="0">
            <x v="12"/>
          </reference>
          <reference field="3" count="1" selected="0">
            <x v="7"/>
          </reference>
          <reference field="8" count="0"/>
        </references>
      </pivotArea>
    </format>
    <format dxfId="1227">
      <pivotArea dataOnly="0" labelOnly="1" outline="0" fieldPosition="0">
        <references count="4">
          <reference field="1" count="1" selected="0">
            <x v="1"/>
          </reference>
          <reference field="2" count="1" selected="0">
            <x v="12"/>
          </reference>
          <reference field="3" count="1" selected="0">
            <x v="8"/>
          </reference>
          <reference field="8" count="0"/>
        </references>
      </pivotArea>
    </format>
    <format dxfId="1226">
      <pivotArea dataOnly="0" labelOnly="1" outline="0" fieldPosition="0">
        <references count="4">
          <reference field="1" count="1" selected="0">
            <x v="1"/>
          </reference>
          <reference field="2" count="1" selected="0">
            <x v="13"/>
          </reference>
          <reference field="3" count="1" selected="0">
            <x v="0"/>
          </reference>
          <reference field="8" count="0"/>
        </references>
      </pivotArea>
    </format>
    <format dxfId="1225">
      <pivotArea dataOnly="0" labelOnly="1" outline="0" fieldPosition="0">
        <references count="4">
          <reference field="1" count="1" selected="0">
            <x v="1"/>
          </reference>
          <reference field="2" count="1" selected="0">
            <x v="13"/>
          </reference>
          <reference field="3" count="1" selected="0">
            <x v="1"/>
          </reference>
          <reference field="8" count="0"/>
        </references>
      </pivotArea>
    </format>
    <format dxfId="1224">
      <pivotArea dataOnly="0" labelOnly="1" outline="0" fieldPosition="0">
        <references count="4">
          <reference field="1" count="1" selected="0">
            <x v="1"/>
          </reference>
          <reference field="2" count="1" selected="0">
            <x v="13"/>
          </reference>
          <reference field="3" count="1" selected="0">
            <x v="2"/>
          </reference>
          <reference field="8" count="0"/>
        </references>
      </pivotArea>
    </format>
    <format dxfId="1223">
      <pivotArea dataOnly="0" labelOnly="1" outline="0" fieldPosition="0">
        <references count="4">
          <reference field="1" count="1" selected="0">
            <x v="1"/>
          </reference>
          <reference field="2" count="1" selected="0">
            <x v="13"/>
          </reference>
          <reference field="3" count="1" selected="0">
            <x v="3"/>
          </reference>
          <reference field="8" count="0"/>
        </references>
      </pivotArea>
    </format>
    <format dxfId="1222">
      <pivotArea dataOnly="0" labelOnly="1" outline="0" fieldPosition="0">
        <references count="4">
          <reference field="1" count="1" selected="0">
            <x v="1"/>
          </reference>
          <reference field="2" count="1" selected="0">
            <x v="13"/>
          </reference>
          <reference field="3" count="1" selected="0">
            <x v="4"/>
          </reference>
          <reference field="8" count="0"/>
        </references>
      </pivotArea>
    </format>
    <format dxfId="1221">
      <pivotArea dataOnly="0" labelOnly="1" outline="0" fieldPosition="0">
        <references count="4">
          <reference field="1" count="1" selected="0">
            <x v="1"/>
          </reference>
          <reference field="2" count="1" selected="0">
            <x v="13"/>
          </reference>
          <reference field="3" count="1" selected="0">
            <x v="5"/>
          </reference>
          <reference field="8" count="0"/>
        </references>
      </pivotArea>
    </format>
    <format dxfId="1220">
      <pivotArea dataOnly="0" labelOnly="1" outline="0" fieldPosition="0">
        <references count="4">
          <reference field="1" count="1" selected="0">
            <x v="1"/>
          </reference>
          <reference field="2" count="1" selected="0">
            <x v="13"/>
          </reference>
          <reference field="3" count="1" selected="0">
            <x v="6"/>
          </reference>
          <reference field="8" count="0"/>
        </references>
      </pivotArea>
    </format>
    <format dxfId="1219">
      <pivotArea dataOnly="0" labelOnly="1" outline="0" fieldPosition="0">
        <references count="4">
          <reference field="1" count="1" selected="0">
            <x v="1"/>
          </reference>
          <reference field="2" count="1" selected="0">
            <x v="13"/>
          </reference>
          <reference field="3" count="1" selected="0">
            <x v="7"/>
          </reference>
          <reference field="8" count="0"/>
        </references>
      </pivotArea>
    </format>
    <format dxfId="1218">
      <pivotArea dataOnly="0" labelOnly="1" outline="0" fieldPosition="0">
        <references count="4">
          <reference field="1" count="1" selected="0">
            <x v="1"/>
          </reference>
          <reference field="2" count="1" selected="0">
            <x v="13"/>
          </reference>
          <reference field="3" count="1" selected="0">
            <x v="8"/>
          </reference>
          <reference field="8" count="0"/>
        </references>
      </pivotArea>
    </format>
    <format dxfId="1217">
      <pivotArea dataOnly="0" labelOnly="1" outline="0" fieldPosition="0">
        <references count="4">
          <reference field="1" count="1" selected="0">
            <x v="1"/>
          </reference>
          <reference field="2" count="1" selected="0">
            <x v="14"/>
          </reference>
          <reference field="3" count="1" selected="0">
            <x v="0"/>
          </reference>
          <reference field="8" count="0"/>
        </references>
      </pivotArea>
    </format>
    <format dxfId="1216">
      <pivotArea dataOnly="0" labelOnly="1" outline="0" fieldPosition="0">
        <references count="4">
          <reference field="1" count="1" selected="0">
            <x v="1"/>
          </reference>
          <reference field="2" count="1" selected="0">
            <x v="14"/>
          </reference>
          <reference field="3" count="1" selected="0">
            <x v="1"/>
          </reference>
          <reference field="8" count="0"/>
        </references>
      </pivotArea>
    </format>
    <format dxfId="1215">
      <pivotArea dataOnly="0" labelOnly="1" outline="0" fieldPosition="0">
        <references count="4">
          <reference field="1" count="1" selected="0">
            <x v="1"/>
          </reference>
          <reference field="2" count="1" selected="0">
            <x v="14"/>
          </reference>
          <reference field="3" count="1" selected="0">
            <x v="2"/>
          </reference>
          <reference field="8" count="0"/>
        </references>
      </pivotArea>
    </format>
    <format dxfId="1214">
      <pivotArea dataOnly="0" labelOnly="1" outline="0" fieldPosition="0">
        <references count="4">
          <reference field="1" count="1" selected="0">
            <x v="1"/>
          </reference>
          <reference field="2" count="1" selected="0">
            <x v="14"/>
          </reference>
          <reference field="3" count="1" selected="0">
            <x v="3"/>
          </reference>
          <reference field="8" count="0"/>
        </references>
      </pivotArea>
    </format>
    <format dxfId="1213">
      <pivotArea dataOnly="0" labelOnly="1" outline="0" fieldPosition="0">
        <references count="4">
          <reference field="1" count="1" selected="0">
            <x v="1"/>
          </reference>
          <reference field="2" count="1" selected="0">
            <x v="14"/>
          </reference>
          <reference field="3" count="1" selected="0">
            <x v="5"/>
          </reference>
          <reference field="8" count="0"/>
        </references>
      </pivotArea>
    </format>
    <format dxfId="1212">
      <pivotArea dataOnly="0" labelOnly="1" outline="0" fieldPosition="0">
        <references count="4">
          <reference field="1" count="1" selected="0">
            <x v="1"/>
          </reference>
          <reference field="2" count="1" selected="0">
            <x v="14"/>
          </reference>
          <reference field="3" count="1" selected="0">
            <x v="6"/>
          </reference>
          <reference field="8" count="0"/>
        </references>
      </pivotArea>
    </format>
    <format dxfId="1211">
      <pivotArea dataOnly="0" labelOnly="1" outline="0" fieldPosition="0">
        <references count="4">
          <reference field="1" count="1" selected="0">
            <x v="1"/>
          </reference>
          <reference field="2" count="1" selected="0">
            <x v="14"/>
          </reference>
          <reference field="3" count="1" selected="0">
            <x v="7"/>
          </reference>
          <reference field="8" count="0"/>
        </references>
      </pivotArea>
    </format>
    <format dxfId="1210">
      <pivotArea dataOnly="0" labelOnly="1" outline="0" fieldPosition="0">
        <references count="4">
          <reference field="1" count="1" selected="0">
            <x v="1"/>
          </reference>
          <reference field="2" count="1" selected="0">
            <x v="14"/>
          </reference>
          <reference field="3" count="1" selected="0">
            <x v="8"/>
          </reference>
          <reference field="8" count="0"/>
        </references>
      </pivotArea>
    </format>
    <format dxfId="1209">
      <pivotArea dataOnly="0" labelOnly="1" outline="0" fieldPosition="0">
        <references count="4">
          <reference field="1" count="1" selected="0">
            <x v="1"/>
          </reference>
          <reference field="2" count="1" selected="0">
            <x v="15"/>
          </reference>
          <reference field="3" count="1" selected="0">
            <x v="0"/>
          </reference>
          <reference field="8" count="0"/>
        </references>
      </pivotArea>
    </format>
    <format dxfId="1208">
      <pivotArea dataOnly="0" labelOnly="1" outline="0" fieldPosition="0">
        <references count="4">
          <reference field="1" count="1" selected="0">
            <x v="1"/>
          </reference>
          <reference field="2" count="1" selected="0">
            <x v="15"/>
          </reference>
          <reference field="3" count="1" selected="0">
            <x v="1"/>
          </reference>
          <reference field="8" count="0"/>
        </references>
      </pivotArea>
    </format>
    <format dxfId="1207">
      <pivotArea dataOnly="0" labelOnly="1" outline="0" fieldPosition="0">
        <references count="4">
          <reference field="1" count="1" selected="0">
            <x v="1"/>
          </reference>
          <reference field="2" count="1" selected="0">
            <x v="15"/>
          </reference>
          <reference field="3" count="1" selected="0">
            <x v="2"/>
          </reference>
          <reference field="8" count="0"/>
        </references>
      </pivotArea>
    </format>
    <format dxfId="1206">
      <pivotArea dataOnly="0" labelOnly="1" outline="0" fieldPosition="0">
        <references count="4">
          <reference field="1" count="1" selected="0">
            <x v="1"/>
          </reference>
          <reference field="2" count="1" selected="0">
            <x v="15"/>
          </reference>
          <reference field="3" count="1" selected="0">
            <x v="3"/>
          </reference>
          <reference field="8" count="0"/>
        </references>
      </pivotArea>
    </format>
    <format dxfId="1205">
      <pivotArea dataOnly="0" labelOnly="1" outline="0" fieldPosition="0">
        <references count="4">
          <reference field="1" count="1" selected="0">
            <x v="1"/>
          </reference>
          <reference field="2" count="1" selected="0">
            <x v="15"/>
          </reference>
          <reference field="3" count="1" selected="0">
            <x v="4"/>
          </reference>
          <reference field="8" count="0"/>
        </references>
      </pivotArea>
    </format>
    <format dxfId="1204">
      <pivotArea dataOnly="0" labelOnly="1" outline="0" fieldPosition="0">
        <references count="4">
          <reference field="1" count="1" selected="0">
            <x v="1"/>
          </reference>
          <reference field="2" count="1" selected="0">
            <x v="15"/>
          </reference>
          <reference field="3" count="1" selected="0">
            <x v="5"/>
          </reference>
          <reference field="8" count="0"/>
        </references>
      </pivotArea>
    </format>
    <format dxfId="1203">
      <pivotArea dataOnly="0" labelOnly="1" outline="0" fieldPosition="0">
        <references count="4">
          <reference field="1" count="1" selected="0">
            <x v="1"/>
          </reference>
          <reference field="2" count="1" selected="0">
            <x v="15"/>
          </reference>
          <reference field="3" count="1" selected="0">
            <x v="6"/>
          </reference>
          <reference field="8" count="0"/>
        </references>
      </pivotArea>
    </format>
    <format dxfId="1202">
      <pivotArea dataOnly="0" labelOnly="1" outline="0" fieldPosition="0">
        <references count="4">
          <reference field="1" count="1" selected="0">
            <x v="1"/>
          </reference>
          <reference field="2" count="1" selected="0">
            <x v="15"/>
          </reference>
          <reference field="3" count="1" selected="0">
            <x v="7"/>
          </reference>
          <reference field="8" count="0"/>
        </references>
      </pivotArea>
    </format>
    <format dxfId="1201">
      <pivotArea dataOnly="0" labelOnly="1" outline="0" fieldPosition="0">
        <references count="4">
          <reference field="1" count="1" selected="0">
            <x v="1"/>
          </reference>
          <reference field="2" count="1" selected="0">
            <x v="15"/>
          </reference>
          <reference field="3" count="1" selected="0">
            <x v="8"/>
          </reference>
          <reference field="8" count="0"/>
        </references>
      </pivotArea>
    </format>
    <format dxfId="1200">
      <pivotArea dataOnly="0" labelOnly="1" outline="0" fieldPosition="0">
        <references count="4">
          <reference field="1" count="1" selected="0">
            <x v="1"/>
          </reference>
          <reference field="2" count="1" selected="0">
            <x v="16"/>
          </reference>
          <reference field="3" count="1" selected="0">
            <x v="0"/>
          </reference>
          <reference field="8" count="0"/>
        </references>
      </pivotArea>
    </format>
    <format dxfId="1199">
      <pivotArea dataOnly="0" labelOnly="1" outline="0" fieldPosition="0">
        <references count="4">
          <reference field="1" count="1" selected="0">
            <x v="1"/>
          </reference>
          <reference field="2" count="1" selected="0">
            <x v="16"/>
          </reference>
          <reference field="3" count="1" selected="0">
            <x v="1"/>
          </reference>
          <reference field="8" count="0"/>
        </references>
      </pivotArea>
    </format>
    <format dxfId="1198">
      <pivotArea dataOnly="0" labelOnly="1" outline="0" fieldPosition="0">
        <references count="4">
          <reference field="1" count="1" selected="0">
            <x v="1"/>
          </reference>
          <reference field="2" count="1" selected="0">
            <x v="16"/>
          </reference>
          <reference field="3" count="1" selected="0">
            <x v="2"/>
          </reference>
          <reference field="8" count="0"/>
        </references>
      </pivotArea>
    </format>
    <format dxfId="1197">
      <pivotArea dataOnly="0" labelOnly="1" outline="0" fieldPosition="0">
        <references count="4">
          <reference field="1" count="1" selected="0">
            <x v="1"/>
          </reference>
          <reference field="2" count="1" selected="0">
            <x v="16"/>
          </reference>
          <reference field="3" count="1" selected="0">
            <x v="3"/>
          </reference>
          <reference field="8" count="0"/>
        </references>
      </pivotArea>
    </format>
    <format dxfId="1196">
      <pivotArea dataOnly="0" labelOnly="1" outline="0" fieldPosition="0">
        <references count="4">
          <reference field="1" count="1" selected="0">
            <x v="1"/>
          </reference>
          <reference field="2" count="1" selected="0">
            <x v="16"/>
          </reference>
          <reference field="3" count="1" selected="0">
            <x v="4"/>
          </reference>
          <reference field="8" count="0"/>
        </references>
      </pivotArea>
    </format>
    <format dxfId="1195">
      <pivotArea dataOnly="0" labelOnly="1" outline="0" fieldPosition="0">
        <references count="4">
          <reference field="1" count="1" selected="0">
            <x v="1"/>
          </reference>
          <reference field="2" count="1" selected="0">
            <x v="16"/>
          </reference>
          <reference field="3" count="1" selected="0">
            <x v="5"/>
          </reference>
          <reference field="8" count="0"/>
        </references>
      </pivotArea>
    </format>
    <format dxfId="1194">
      <pivotArea dataOnly="0" labelOnly="1" outline="0" fieldPosition="0">
        <references count="4">
          <reference field="1" count="1" selected="0">
            <x v="1"/>
          </reference>
          <reference field="2" count="1" selected="0">
            <x v="16"/>
          </reference>
          <reference field="3" count="1" selected="0">
            <x v="6"/>
          </reference>
          <reference field="8" count="0"/>
        </references>
      </pivotArea>
    </format>
    <format dxfId="1193">
      <pivotArea dataOnly="0" labelOnly="1" outline="0" fieldPosition="0">
        <references count="4">
          <reference field="1" count="1" selected="0">
            <x v="1"/>
          </reference>
          <reference field="2" count="1" selected="0">
            <x v="16"/>
          </reference>
          <reference field="3" count="1" selected="0">
            <x v="7"/>
          </reference>
          <reference field="8" count="0"/>
        </references>
      </pivotArea>
    </format>
    <format dxfId="1192">
      <pivotArea dataOnly="0" labelOnly="1" outline="0" fieldPosition="0">
        <references count="4">
          <reference field="1" count="1" selected="0">
            <x v="1"/>
          </reference>
          <reference field="2" count="1" selected="0">
            <x v="16"/>
          </reference>
          <reference field="3" count="1" selected="0">
            <x v="8"/>
          </reference>
          <reference field="8" count="0"/>
        </references>
      </pivotArea>
    </format>
    <format dxfId="1191">
      <pivotArea dataOnly="0" labelOnly="1" outline="0" fieldPosition="0">
        <references count="4">
          <reference field="1" count="1" selected="0">
            <x v="2"/>
          </reference>
          <reference field="2" count="1" selected="0">
            <x v="9"/>
          </reference>
          <reference field="3" count="1" selected="0">
            <x v="0"/>
          </reference>
          <reference field="8" count="0"/>
        </references>
      </pivotArea>
    </format>
    <format dxfId="1190">
      <pivotArea dataOnly="0" labelOnly="1" outline="0" fieldPosition="0">
        <references count="4">
          <reference field="1" count="1" selected="0">
            <x v="2"/>
          </reference>
          <reference field="2" count="1" selected="0">
            <x v="9"/>
          </reference>
          <reference field="3" count="1" selected="0">
            <x v="1"/>
          </reference>
          <reference field="8" count="0"/>
        </references>
      </pivotArea>
    </format>
    <format dxfId="1189">
      <pivotArea dataOnly="0" labelOnly="1" outline="0" fieldPosition="0">
        <references count="4">
          <reference field="1" count="1" selected="0">
            <x v="2"/>
          </reference>
          <reference field="2" count="1" selected="0">
            <x v="9"/>
          </reference>
          <reference field="3" count="1" selected="0">
            <x v="2"/>
          </reference>
          <reference field="8" count="0"/>
        </references>
      </pivotArea>
    </format>
    <format dxfId="1188">
      <pivotArea dataOnly="0" labelOnly="1" outline="0" fieldPosition="0">
        <references count="4">
          <reference field="1" count="1" selected="0">
            <x v="2"/>
          </reference>
          <reference field="2" count="1" selected="0">
            <x v="9"/>
          </reference>
          <reference field="3" count="1" selected="0">
            <x v="3"/>
          </reference>
          <reference field="8" count="0"/>
        </references>
      </pivotArea>
    </format>
    <format dxfId="1187">
      <pivotArea dataOnly="0" labelOnly="1" outline="0" fieldPosition="0">
        <references count="4">
          <reference field="1" count="1" selected="0">
            <x v="2"/>
          </reference>
          <reference field="2" count="1" selected="0">
            <x v="9"/>
          </reference>
          <reference field="3" count="1" selected="0">
            <x v="4"/>
          </reference>
          <reference field="8" count="0"/>
        </references>
      </pivotArea>
    </format>
    <format dxfId="1186">
      <pivotArea dataOnly="0" labelOnly="1" outline="0" fieldPosition="0">
        <references count="4">
          <reference field="1" count="1" selected="0">
            <x v="2"/>
          </reference>
          <reference field="2" count="1" selected="0">
            <x v="9"/>
          </reference>
          <reference field="3" count="1" selected="0">
            <x v="5"/>
          </reference>
          <reference field="8" count="0"/>
        </references>
      </pivotArea>
    </format>
    <format dxfId="1185">
      <pivotArea dataOnly="0" labelOnly="1" outline="0" fieldPosition="0">
        <references count="4">
          <reference field="1" count="1" selected="0">
            <x v="2"/>
          </reference>
          <reference field="2" count="1" selected="0">
            <x v="9"/>
          </reference>
          <reference field="3" count="1" selected="0">
            <x v="6"/>
          </reference>
          <reference field="8" count="0"/>
        </references>
      </pivotArea>
    </format>
    <format dxfId="1184">
      <pivotArea dataOnly="0" labelOnly="1" outline="0" fieldPosition="0">
        <references count="4">
          <reference field="1" count="1" selected="0">
            <x v="2"/>
          </reference>
          <reference field="2" count="1" selected="0">
            <x v="9"/>
          </reference>
          <reference field="3" count="1" selected="0">
            <x v="7"/>
          </reference>
          <reference field="8" count="0"/>
        </references>
      </pivotArea>
    </format>
    <format dxfId="1183">
      <pivotArea dataOnly="0" labelOnly="1" outline="0" fieldPosition="0">
        <references count="4">
          <reference field="1" count="1" selected="0">
            <x v="2"/>
          </reference>
          <reference field="2" count="1" selected="0">
            <x v="9"/>
          </reference>
          <reference field="3" count="1" selected="0">
            <x v="8"/>
          </reference>
          <reference field="8" count="0"/>
        </references>
      </pivotArea>
    </format>
    <format dxfId="1182">
      <pivotArea dataOnly="0" labelOnly="1" outline="0" fieldPosition="0">
        <references count="4">
          <reference field="1" count="1" selected="0">
            <x v="2"/>
          </reference>
          <reference field="2" count="1" selected="0">
            <x v="10"/>
          </reference>
          <reference field="3" count="1" selected="0">
            <x v="0"/>
          </reference>
          <reference field="8" count="0"/>
        </references>
      </pivotArea>
    </format>
    <format dxfId="1181">
      <pivotArea dataOnly="0" labelOnly="1" outline="0" fieldPosition="0">
        <references count="4">
          <reference field="1" count="1" selected="0">
            <x v="2"/>
          </reference>
          <reference field="2" count="1" selected="0">
            <x v="10"/>
          </reference>
          <reference field="3" count="1" selected="0">
            <x v="1"/>
          </reference>
          <reference field="8" count="0"/>
        </references>
      </pivotArea>
    </format>
    <format dxfId="1180">
      <pivotArea dataOnly="0" labelOnly="1" outline="0" fieldPosition="0">
        <references count="4">
          <reference field="1" count="1" selected="0">
            <x v="2"/>
          </reference>
          <reference field="2" count="1" selected="0">
            <x v="10"/>
          </reference>
          <reference field="3" count="1" selected="0">
            <x v="2"/>
          </reference>
          <reference field="8" count="0"/>
        </references>
      </pivotArea>
    </format>
    <format dxfId="1179">
      <pivotArea dataOnly="0" labelOnly="1" outline="0" fieldPosition="0">
        <references count="4">
          <reference field="1" count="1" selected="0">
            <x v="2"/>
          </reference>
          <reference field="2" count="1" selected="0">
            <x v="10"/>
          </reference>
          <reference field="3" count="1" selected="0">
            <x v="3"/>
          </reference>
          <reference field="8" count="0"/>
        </references>
      </pivotArea>
    </format>
    <format dxfId="1178">
      <pivotArea dataOnly="0" labelOnly="1" outline="0" fieldPosition="0">
        <references count="4">
          <reference field="1" count="1" selected="0">
            <x v="2"/>
          </reference>
          <reference field="2" count="1" selected="0">
            <x v="10"/>
          </reference>
          <reference field="3" count="1" selected="0">
            <x v="4"/>
          </reference>
          <reference field="8" count="0"/>
        </references>
      </pivotArea>
    </format>
    <format dxfId="1177">
      <pivotArea dataOnly="0" labelOnly="1" outline="0" fieldPosition="0">
        <references count="4">
          <reference field="1" count="1" selected="0">
            <x v="2"/>
          </reference>
          <reference field="2" count="1" selected="0">
            <x v="10"/>
          </reference>
          <reference field="3" count="1" selected="0">
            <x v="5"/>
          </reference>
          <reference field="8" count="0"/>
        </references>
      </pivotArea>
    </format>
    <format dxfId="1176">
      <pivotArea dataOnly="0" labelOnly="1" outline="0" fieldPosition="0">
        <references count="4">
          <reference field="1" count="1" selected="0">
            <x v="2"/>
          </reference>
          <reference field="2" count="1" selected="0">
            <x v="10"/>
          </reference>
          <reference field="3" count="1" selected="0">
            <x v="6"/>
          </reference>
          <reference field="8" count="0"/>
        </references>
      </pivotArea>
    </format>
    <format dxfId="1175">
      <pivotArea dataOnly="0" labelOnly="1" outline="0" fieldPosition="0">
        <references count="4">
          <reference field="1" count="1" selected="0">
            <x v="2"/>
          </reference>
          <reference field="2" count="1" selected="0">
            <x v="10"/>
          </reference>
          <reference field="3" count="1" selected="0">
            <x v="7"/>
          </reference>
          <reference field="8" count="0"/>
        </references>
      </pivotArea>
    </format>
    <format dxfId="1174">
      <pivotArea dataOnly="0" labelOnly="1" outline="0" fieldPosition="0">
        <references count="4">
          <reference field="1" count="1" selected="0">
            <x v="2"/>
          </reference>
          <reference field="2" count="1" selected="0">
            <x v="10"/>
          </reference>
          <reference field="3" count="1" selected="0">
            <x v="8"/>
          </reference>
          <reference field="8" count="0"/>
        </references>
      </pivotArea>
    </format>
    <format dxfId="1173">
      <pivotArea dataOnly="0" labelOnly="1" outline="0" fieldPosition="0">
        <references count="4">
          <reference field="1" count="1" selected="0">
            <x v="2"/>
          </reference>
          <reference field="2" count="1" selected="0">
            <x v="17"/>
          </reference>
          <reference field="3" count="1" selected="0">
            <x v="0"/>
          </reference>
          <reference field="8" count="0"/>
        </references>
      </pivotArea>
    </format>
    <format dxfId="1172">
      <pivotArea dataOnly="0" labelOnly="1" outline="0" fieldPosition="0">
        <references count="4">
          <reference field="1" count="1" selected="0">
            <x v="2"/>
          </reference>
          <reference field="2" count="1" selected="0">
            <x v="17"/>
          </reference>
          <reference field="3" count="1" selected="0">
            <x v="1"/>
          </reference>
          <reference field="8" count="0"/>
        </references>
      </pivotArea>
    </format>
    <format dxfId="1171">
      <pivotArea dataOnly="0" labelOnly="1" outline="0" fieldPosition="0">
        <references count="4">
          <reference field="1" count="1" selected="0">
            <x v="2"/>
          </reference>
          <reference field="2" count="1" selected="0">
            <x v="17"/>
          </reference>
          <reference field="3" count="1" selected="0">
            <x v="2"/>
          </reference>
          <reference field="8" count="0"/>
        </references>
      </pivotArea>
    </format>
    <format dxfId="1170">
      <pivotArea dataOnly="0" labelOnly="1" outline="0" fieldPosition="0">
        <references count="4">
          <reference field="1" count="1" selected="0">
            <x v="2"/>
          </reference>
          <reference field="2" count="1" selected="0">
            <x v="17"/>
          </reference>
          <reference field="3" count="1" selected="0">
            <x v="3"/>
          </reference>
          <reference field="8" count="0"/>
        </references>
      </pivotArea>
    </format>
    <format dxfId="1169">
      <pivotArea dataOnly="0" labelOnly="1" outline="0" fieldPosition="0">
        <references count="4">
          <reference field="1" count="1" selected="0">
            <x v="2"/>
          </reference>
          <reference field="2" count="1" selected="0">
            <x v="17"/>
          </reference>
          <reference field="3" count="1" selected="0">
            <x v="4"/>
          </reference>
          <reference field="8" count="0"/>
        </references>
      </pivotArea>
    </format>
    <format dxfId="1168">
      <pivotArea dataOnly="0" labelOnly="1" outline="0" fieldPosition="0">
        <references count="4">
          <reference field="1" count="1" selected="0">
            <x v="2"/>
          </reference>
          <reference field="2" count="1" selected="0">
            <x v="17"/>
          </reference>
          <reference field="3" count="1" selected="0">
            <x v="5"/>
          </reference>
          <reference field="8" count="0"/>
        </references>
      </pivotArea>
    </format>
    <format dxfId="1167">
      <pivotArea dataOnly="0" labelOnly="1" outline="0" fieldPosition="0">
        <references count="4">
          <reference field="1" count="1" selected="0">
            <x v="2"/>
          </reference>
          <reference field="2" count="1" selected="0">
            <x v="17"/>
          </reference>
          <reference field="3" count="1" selected="0">
            <x v="6"/>
          </reference>
          <reference field="8" count="0"/>
        </references>
      </pivotArea>
    </format>
    <format dxfId="1166">
      <pivotArea dataOnly="0" labelOnly="1" outline="0" fieldPosition="0">
        <references count="4">
          <reference field="1" count="1" selected="0">
            <x v="2"/>
          </reference>
          <reference field="2" count="1" selected="0">
            <x v="17"/>
          </reference>
          <reference field="3" count="1" selected="0">
            <x v="7"/>
          </reference>
          <reference field="8" count="0"/>
        </references>
      </pivotArea>
    </format>
    <format dxfId="1165">
      <pivotArea dataOnly="0" labelOnly="1" outline="0" fieldPosition="0">
        <references count="4">
          <reference field="1" count="1" selected="0">
            <x v="2"/>
          </reference>
          <reference field="2" count="1" selected="0">
            <x v="17"/>
          </reference>
          <reference field="3" count="1" selected="0">
            <x v="8"/>
          </reference>
          <reference field="8" count="0"/>
        </references>
      </pivotArea>
    </format>
    <format dxfId="1164">
      <pivotArea dataOnly="0" labelOnly="1" outline="0" fieldPosition="0">
        <references count="4">
          <reference field="1" count="1" selected="0">
            <x v="3"/>
          </reference>
          <reference field="2" count="1" selected="0">
            <x v="18"/>
          </reference>
          <reference field="3" count="1" selected="0">
            <x v="0"/>
          </reference>
          <reference field="8" count="0"/>
        </references>
      </pivotArea>
    </format>
    <format dxfId="1163">
      <pivotArea dataOnly="0" labelOnly="1" outline="0" fieldPosition="0">
        <references count="4">
          <reference field="1" count="1" selected="0">
            <x v="3"/>
          </reference>
          <reference field="2" count="1" selected="0">
            <x v="18"/>
          </reference>
          <reference field="3" count="1" selected="0">
            <x v="1"/>
          </reference>
          <reference field="8" count="0"/>
        </references>
      </pivotArea>
    </format>
    <format dxfId="1162">
      <pivotArea dataOnly="0" labelOnly="1" outline="0" fieldPosition="0">
        <references count="4">
          <reference field="1" count="1" selected="0">
            <x v="3"/>
          </reference>
          <reference field="2" count="1" selected="0">
            <x v="18"/>
          </reference>
          <reference field="3" count="1" selected="0">
            <x v="2"/>
          </reference>
          <reference field="8" count="0"/>
        </references>
      </pivotArea>
    </format>
    <format dxfId="1161">
      <pivotArea dataOnly="0" labelOnly="1" outline="0" fieldPosition="0">
        <references count="4">
          <reference field="1" count="1" selected="0">
            <x v="3"/>
          </reference>
          <reference field="2" count="1" selected="0">
            <x v="18"/>
          </reference>
          <reference field="3" count="1" selected="0">
            <x v="3"/>
          </reference>
          <reference field="8" count="0"/>
        </references>
      </pivotArea>
    </format>
    <format dxfId="1160">
      <pivotArea dataOnly="0" labelOnly="1" outline="0" fieldPosition="0">
        <references count="4">
          <reference field="1" count="1" selected="0">
            <x v="3"/>
          </reference>
          <reference field="2" count="1" selected="0">
            <x v="18"/>
          </reference>
          <reference field="3" count="1" selected="0">
            <x v="4"/>
          </reference>
          <reference field="8" count="0"/>
        </references>
      </pivotArea>
    </format>
    <format dxfId="1159">
      <pivotArea dataOnly="0" labelOnly="1" outline="0" fieldPosition="0">
        <references count="4">
          <reference field="1" count="1" selected="0">
            <x v="3"/>
          </reference>
          <reference field="2" count="1" selected="0">
            <x v="18"/>
          </reference>
          <reference field="3" count="1" selected="0">
            <x v="5"/>
          </reference>
          <reference field="8" count="0"/>
        </references>
      </pivotArea>
    </format>
    <format dxfId="1158">
      <pivotArea dataOnly="0" labelOnly="1" outline="0" fieldPosition="0">
        <references count="4">
          <reference field="1" count="1" selected="0">
            <x v="3"/>
          </reference>
          <reference field="2" count="1" selected="0">
            <x v="18"/>
          </reference>
          <reference field="3" count="1" selected="0">
            <x v="6"/>
          </reference>
          <reference field="8" count="0"/>
        </references>
      </pivotArea>
    </format>
    <format dxfId="1157">
      <pivotArea dataOnly="0" labelOnly="1" outline="0" fieldPosition="0">
        <references count="4">
          <reference field="1" count="1" selected="0">
            <x v="3"/>
          </reference>
          <reference field="2" count="1" selected="0">
            <x v="18"/>
          </reference>
          <reference field="3" count="1" selected="0">
            <x v="7"/>
          </reference>
          <reference field="8" count="0"/>
        </references>
      </pivotArea>
    </format>
    <format dxfId="1156">
      <pivotArea dataOnly="0" labelOnly="1" outline="0" fieldPosition="0">
        <references count="4">
          <reference field="1" count="1" selected="0">
            <x v="3"/>
          </reference>
          <reference field="2" count="1" selected="0">
            <x v="18"/>
          </reference>
          <reference field="3" count="1" selected="0">
            <x v="8"/>
          </reference>
          <reference field="8" count="0"/>
        </references>
      </pivotArea>
    </format>
    <format dxfId="1155">
      <pivotArea dataOnly="0" labelOnly="1" outline="0" fieldPosition="0">
        <references count="1">
          <reference field="4" count="0"/>
        </references>
      </pivotArea>
    </format>
    <format dxfId="1154">
      <pivotArea dataOnly="0" labelOnly="1" grandCol="1" outline="0" fieldPosition="0"/>
    </format>
    <format dxfId="1153">
      <pivotArea type="all" dataOnly="0" outline="0" fieldPosition="0"/>
    </format>
    <format dxfId="1152">
      <pivotArea outline="0" collapsedLevelsAreSubtotals="1" fieldPosition="0"/>
    </format>
    <format dxfId="1151">
      <pivotArea type="origin" dataOnly="0" labelOnly="1" outline="0" fieldPosition="0"/>
    </format>
    <format dxfId="1150">
      <pivotArea field="4" type="button" dataOnly="0" labelOnly="1" outline="0" axis="axisCol" fieldPosition="0"/>
    </format>
    <format dxfId="1149">
      <pivotArea type="topRight" dataOnly="0" labelOnly="1" outline="0" fieldPosition="0"/>
    </format>
    <format dxfId="1148">
      <pivotArea field="1" type="button" dataOnly="0" labelOnly="1" outline="0" axis="axisRow" fieldPosition="0"/>
    </format>
    <format dxfId="1147">
      <pivotArea field="2" type="button" dataOnly="0" labelOnly="1" outline="0" axis="axisRow" fieldPosition="1"/>
    </format>
    <format dxfId="1146">
      <pivotArea field="3" type="button" dataOnly="0" labelOnly="1" outline="0" axis="axisRow" fieldPosition="2"/>
    </format>
    <format dxfId="1145">
      <pivotArea field="8" type="button" dataOnly="0" labelOnly="1" outline="0" axis="axisRow" fieldPosition="3"/>
    </format>
    <format dxfId="1144">
      <pivotArea dataOnly="0" labelOnly="1" outline="0" fieldPosition="0">
        <references count="1">
          <reference field="1" count="0"/>
        </references>
      </pivotArea>
    </format>
    <format dxfId="1143">
      <pivotArea dataOnly="0" labelOnly="1" outline="0" fieldPosition="0">
        <references count="2">
          <reference field="1" count="1" selected="0">
            <x v="0"/>
          </reference>
          <reference field="2" count="4">
            <x v="0"/>
            <x v="19"/>
            <x v="20"/>
            <x v="21"/>
          </reference>
        </references>
      </pivotArea>
    </format>
    <format dxfId="1142">
      <pivotArea dataOnly="0" labelOnly="1" outline="0" fieldPosition="0">
        <references count="2">
          <reference field="1" count="1" selected="0">
            <x v="1"/>
          </reference>
          <reference field="2" count="14">
            <x v="1"/>
            <x v="2"/>
            <x v="3"/>
            <x v="4"/>
            <x v="5"/>
            <x v="6"/>
            <x v="7"/>
            <x v="8"/>
            <x v="11"/>
            <x v="12"/>
            <x v="13"/>
            <x v="14"/>
            <x v="15"/>
            <x v="16"/>
          </reference>
        </references>
      </pivotArea>
    </format>
    <format dxfId="1141">
      <pivotArea dataOnly="0" labelOnly="1" outline="0" fieldPosition="0">
        <references count="2">
          <reference field="1" count="1" selected="0">
            <x v="2"/>
          </reference>
          <reference field="2" count="3">
            <x v="9"/>
            <x v="10"/>
            <x v="17"/>
          </reference>
        </references>
      </pivotArea>
    </format>
    <format dxfId="1140">
      <pivotArea dataOnly="0" labelOnly="1" outline="0" fieldPosition="0">
        <references count="2">
          <reference field="1" count="1" selected="0">
            <x v="3"/>
          </reference>
          <reference field="2" count="1">
            <x v="18"/>
          </reference>
        </references>
      </pivotArea>
    </format>
    <format dxfId="1139">
      <pivotArea dataOnly="0" labelOnly="1" outline="0" fieldPosition="0">
        <references count="3">
          <reference field="1" count="1" selected="0">
            <x v="0"/>
          </reference>
          <reference field="2" count="1" selected="0">
            <x v="0"/>
          </reference>
          <reference field="3" count="9">
            <x v="0"/>
            <x v="1"/>
            <x v="2"/>
            <x v="3"/>
            <x v="4"/>
            <x v="5"/>
            <x v="6"/>
            <x v="7"/>
            <x v="8"/>
          </reference>
        </references>
      </pivotArea>
    </format>
    <format dxfId="1138">
      <pivotArea dataOnly="0" labelOnly="1" outline="0" fieldPosition="0">
        <references count="3">
          <reference field="1" count="1" selected="0">
            <x v="0"/>
          </reference>
          <reference field="2" count="1" selected="0">
            <x v="19"/>
          </reference>
          <reference field="3" count="9">
            <x v="0"/>
            <x v="1"/>
            <x v="2"/>
            <x v="3"/>
            <x v="4"/>
            <x v="5"/>
            <x v="6"/>
            <x v="7"/>
            <x v="8"/>
          </reference>
        </references>
      </pivotArea>
    </format>
    <format dxfId="1137">
      <pivotArea dataOnly="0" labelOnly="1" outline="0" fieldPosition="0">
        <references count="3">
          <reference field="1" count="1" selected="0">
            <x v="0"/>
          </reference>
          <reference field="2" count="1" selected="0">
            <x v="20"/>
          </reference>
          <reference field="3" count="9">
            <x v="0"/>
            <x v="1"/>
            <x v="2"/>
            <x v="3"/>
            <x v="4"/>
            <x v="5"/>
            <x v="6"/>
            <x v="7"/>
            <x v="8"/>
          </reference>
        </references>
      </pivotArea>
    </format>
    <format dxfId="1136">
      <pivotArea dataOnly="0" labelOnly="1" outline="0" fieldPosition="0">
        <references count="3">
          <reference field="1" count="1" selected="0">
            <x v="0"/>
          </reference>
          <reference field="2" count="1" selected="0">
            <x v="21"/>
          </reference>
          <reference field="3" count="8">
            <x v="0"/>
            <x v="1"/>
            <x v="2"/>
            <x v="3"/>
            <x v="4"/>
            <x v="5"/>
            <x v="7"/>
            <x v="8"/>
          </reference>
        </references>
      </pivotArea>
    </format>
    <format dxfId="1135">
      <pivotArea dataOnly="0" labelOnly="1" outline="0" fieldPosition="0">
        <references count="3">
          <reference field="1" count="1" selected="0">
            <x v="1"/>
          </reference>
          <reference field="2" count="1" selected="0">
            <x v="1"/>
          </reference>
          <reference field="3" count="0"/>
        </references>
      </pivotArea>
    </format>
    <format dxfId="1134">
      <pivotArea dataOnly="0" labelOnly="1" outline="0" fieldPosition="0">
        <references count="3">
          <reference field="1" count="1" selected="0">
            <x v="1"/>
          </reference>
          <reference field="2" count="1" selected="0">
            <x v="2"/>
          </reference>
          <reference field="3" count="8">
            <x v="1"/>
            <x v="2"/>
            <x v="3"/>
            <x v="4"/>
            <x v="5"/>
            <x v="6"/>
            <x v="7"/>
            <x v="8"/>
          </reference>
        </references>
      </pivotArea>
    </format>
    <format dxfId="1133">
      <pivotArea dataOnly="0" labelOnly="1" outline="0" fieldPosition="0">
        <references count="3">
          <reference field="1" count="1" selected="0">
            <x v="1"/>
          </reference>
          <reference field="2" count="1" selected="0">
            <x v="3"/>
          </reference>
          <reference field="3" count="9">
            <x v="0"/>
            <x v="1"/>
            <x v="2"/>
            <x v="3"/>
            <x v="4"/>
            <x v="5"/>
            <x v="6"/>
            <x v="7"/>
            <x v="8"/>
          </reference>
        </references>
      </pivotArea>
    </format>
    <format dxfId="1132">
      <pivotArea dataOnly="0" labelOnly="1" outline="0" fieldPosition="0">
        <references count="3">
          <reference field="1" count="1" selected="0">
            <x v="1"/>
          </reference>
          <reference field="2" count="1" selected="0">
            <x v="4"/>
          </reference>
          <reference field="3" count="9">
            <x v="0"/>
            <x v="1"/>
            <x v="2"/>
            <x v="3"/>
            <x v="4"/>
            <x v="5"/>
            <x v="6"/>
            <x v="7"/>
            <x v="8"/>
          </reference>
        </references>
      </pivotArea>
    </format>
    <format dxfId="1131">
      <pivotArea dataOnly="0" labelOnly="1" outline="0" fieldPosition="0">
        <references count="3">
          <reference field="1" count="1" selected="0">
            <x v="1"/>
          </reference>
          <reference field="2" count="1" selected="0">
            <x v="5"/>
          </reference>
          <reference field="3" count="9">
            <x v="0"/>
            <x v="1"/>
            <x v="2"/>
            <x v="3"/>
            <x v="4"/>
            <x v="5"/>
            <x v="6"/>
            <x v="7"/>
            <x v="8"/>
          </reference>
        </references>
      </pivotArea>
    </format>
    <format dxfId="1130">
      <pivotArea dataOnly="0" labelOnly="1" outline="0" fieldPosition="0">
        <references count="3">
          <reference field="1" count="1" selected="0">
            <x v="1"/>
          </reference>
          <reference field="2" count="1" selected="0">
            <x v="6"/>
          </reference>
          <reference field="3" count="9">
            <x v="0"/>
            <x v="1"/>
            <x v="2"/>
            <x v="3"/>
            <x v="4"/>
            <x v="5"/>
            <x v="6"/>
            <x v="7"/>
            <x v="8"/>
          </reference>
        </references>
      </pivotArea>
    </format>
    <format dxfId="1129">
      <pivotArea dataOnly="0" labelOnly="1" outline="0" fieldPosition="0">
        <references count="3">
          <reference field="1" count="1" selected="0">
            <x v="1"/>
          </reference>
          <reference field="2" count="1" selected="0">
            <x v="7"/>
          </reference>
          <reference field="3" count="9">
            <x v="0"/>
            <x v="1"/>
            <x v="2"/>
            <x v="3"/>
            <x v="4"/>
            <x v="5"/>
            <x v="6"/>
            <x v="7"/>
            <x v="8"/>
          </reference>
        </references>
      </pivotArea>
    </format>
    <format dxfId="1128">
      <pivotArea dataOnly="0" labelOnly="1" outline="0" fieldPosition="0">
        <references count="3">
          <reference field="1" count="1" selected="0">
            <x v="1"/>
          </reference>
          <reference field="2" count="1" selected="0">
            <x v="8"/>
          </reference>
          <reference field="3" count="9">
            <x v="0"/>
            <x v="1"/>
            <x v="2"/>
            <x v="3"/>
            <x v="4"/>
            <x v="5"/>
            <x v="6"/>
            <x v="7"/>
            <x v="8"/>
          </reference>
        </references>
      </pivotArea>
    </format>
    <format dxfId="1127">
      <pivotArea dataOnly="0" labelOnly="1" outline="0" fieldPosition="0">
        <references count="3">
          <reference field="1" count="1" selected="0">
            <x v="1"/>
          </reference>
          <reference field="2" count="1" selected="0">
            <x v="11"/>
          </reference>
          <reference field="3" count="9">
            <x v="0"/>
            <x v="1"/>
            <x v="2"/>
            <x v="3"/>
            <x v="4"/>
            <x v="5"/>
            <x v="6"/>
            <x v="7"/>
            <x v="8"/>
          </reference>
        </references>
      </pivotArea>
    </format>
    <format dxfId="1126">
      <pivotArea dataOnly="0" labelOnly="1" outline="0" fieldPosition="0">
        <references count="3">
          <reference field="1" count="1" selected="0">
            <x v="1"/>
          </reference>
          <reference field="2" count="1" selected="0">
            <x v="12"/>
          </reference>
          <reference field="3" count="8">
            <x v="0"/>
            <x v="1"/>
            <x v="2"/>
            <x v="3"/>
            <x v="4"/>
            <x v="5"/>
            <x v="7"/>
            <x v="8"/>
          </reference>
        </references>
      </pivotArea>
    </format>
    <format dxfId="1125">
      <pivotArea dataOnly="0" labelOnly="1" outline="0" fieldPosition="0">
        <references count="3">
          <reference field="1" count="1" selected="0">
            <x v="1"/>
          </reference>
          <reference field="2" count="1" selected="0">
            <x v="13"/>
          </reference>
          <reference field="3" count="9">
            <x v="0"/>
            <x v="1"/>
            <x v="2"/>
            <x v="3"/>
            <x v="4"/>
            <x v="5"/>
            <x v="6"/>
            <x v="7"/>
            <x v="8"/>
          </reference>
        </references>
      </pivotArea>
    </format>
    <format dxfId="1124">
      <pivotArea dataOnly="0" labelOnly="1" outline="0" fieldPosition="0">
        <references count="3">
          <reference field="1" count="1" selected="0">
            <x v="1"/>
          </reference>
          <reference field="2" count="1" selected="0">
            <x v="14"/>
          </reference>
          <reference field="3" count="8">
            <x v="0"/>
            <x v="1"/>
            <x v="2"/>
            <x v="3"/>
            <x v="5"/>
            <x v="6"/>
            <x v="7"/>
            <x v="8"/>
          </reference>
        </references>
      </pivotArea>
    </format>
    <format dxfId="1123">
      <pivotArea dataOnly="0" labelOnly="1" outline="0" fieldPosition="0">
        <references count="3">
          <reference field="1" count="1" selected="0">
            <x v="1"/>
          </reference>
          <reference field="2" count="1" selected="0">
            <x v="15"/>
          </reference>
          <reference field="3" count="9">
            <x v="0"/>
            <x v="1"/>
            <x v="2"/>
            <x v="3"/>
            <x v="4"/>
            <x v="5"/>
            <x v="6"/>
            <x v="7"/>
            <x v="8"/>
          </reference>
        </references>
      </pivotArea>
    </format>
    <format dxfId="1122">
      <pivotArea dataOnly="0" labelOnly="1" outline="0" fieldPosition="0">
        <references count="3">
          <reference field="1" count="1" selected="0">
            <x v="1"/>
          </reference>
          <reference field="2" count="1" selected="0">
            <x v="16"/>
          </reference>
          <reference field="3" count="9">
            <x v="0"/>
            <x v="1"/>
            <x v="2"/>
            <x v="3"/>
            <x v="4"/>
            <x v="5"/>
            <x v="6"/>
            <x v="7"/>
            <x v="8"/>
          </reference>
        </references>
      </pivotArea>
    </format>
    <format dxfId="1121">
      <pivotArea dataOnly="0" labelOnly="1" outline="0" fieldPosition="0">
        <references count="3">
          <reference field="1" count="1" selected="0">
            <x v="2"/>
          </reference>
          <reference field="2" count="1" selected="0">
            <x v="9"/>
          </reference>
          <reference field="3" count="9">
            <x v="0"/>
            <x v="1"/>
            <x v="2"/>
            <x v="3"/>
            <x v="4"/>
            <x v="5"/>
            <x v="6"/>
            <x v="7"/>
            <x v="8"/>
          </reference>
        </references>
      </pivotArea>
    </format>
    <format dxfId="1120">
      <pivotArea dataOnly="0" labelOnly="1" outline="0" fieldPosition="0">
        <references count="3">
          <reference field="1" count="1" selected="0">
            <x v="2"/>
          </reference>
          <reference field="2" count="1" selected="0">
            <x v="10"/>
          </reference>
          <reference field="3" count="9">
            <x v="0"/>
            <x v="1"/>
            <x v="2"/>
            <x v="3"/>
            <x v="4"/>
            <x v="5"/>
            <x v="6"/>
            <x v="7"/>
            <x v="8"/>
          </reference>
        </references>
      </pivotArea>
    </format>
    <format dxfId="1119">
      <pivotArea dataOnly="0" labelOnly="1" outline="0" fieldPosition="0">
        <references count="3">
          <reference field="1" count="1" selected="0">
            <x v="2"/>
          </reference>
          <reference field="2" count="1" selected="0">
            <x v="17"/>
          </reference>
          <reference field="3" count="9">
            <x v="0"/>
            <x v="1"/>
            <x v="2"/>
            <x v="3"/>
            <x v="4"/>
            <x v="5"/>
            <x v="6"/>
            <x v="7"/>
            <x v="8"/>
          </reference>
        </references>
      </pivotArea>
    </format>
    <format dxfId="1118">
      <pivotArea dataOnly="0" labelOnly="1" outline="0" fieldPosition="0">
        <references count="3">
          <reference field="1" count="1" selected="0">
            <x v="3"/>
          </reference>
          <reference field="2" count="1" selected="0">
            <x v="18"/>
          </reference>
          <reference field="3" count="9">
            <x v="0"/>
            <x v="1"/>
            <x v="2"/>
            <x v="3"/>
            <x v="4"/>
            <x v="5"/>
            <x v="6"/>
            <x v="7"/>
            <x v="8"/>
          </reference>
        </references>
      </pivotArea>
    </format>
    <format dxfId="1117">
      <pivotArea dataOnly="0" labelOnly="1" outline="0" fieldPosition="0">
        <references count="4">
          <reference field="1" count="1" selected="0">
            <x v="0"/>
          </reference>
          <reference field="2" count="1" selected="0">
            <x v="0"/>
          </reference>
          <reference field="3" count="1" selected="0">
            <x v="0"/>
          </reference>
          <reference field="8" count="0"/>
        </references>
      </pivotArea>
    </format>
    <format dxfId="1116">
      <pivotArea dataOnly="0" labelOnly="1" outline="0" fieldPosition="0">
        <references count="4">
          <reference field="1" count="1" selected="0">
            <x v="0"/>
          </reference>
          <reference field="2" count="1" selected="0">
            <x v="0"/>
          </reference>
          <reference field="3" count="1" selected="0">
            <x v="1"/>
          </reference>
          <reference field="8" count="0"/>
        </references>
      </pivotArea>
    </format>
    <format dxfId="1115">
      <pivotArea dataOnly="0" labelOnly="1" outline="0" fieldPosition="0">
        <references count="4">
          <reference field="1" count="1" selected="0">
            <x v="0"/>
          </reference>
          <reference field="2" count="1" selected="0">
            <x v="0"/>
          </reference>
          <reference field="3" count="1" selected="0">
            <x v="2"/>
          </reference>
          <reference field="8" count="0"/>
        </references>
      </pivotArea>
    </format>
    <format dxfId="1114">
      <pivotArea dataOnly="0" labelOnly="1" outline="0" fieldPosition="0">
        <references count="4">
          <reference field="1" count="1" selected="0">
            <x v="0"/>
          </reference>
          <reference field="2" count="1" selected="0">
            <x v="0"/>
          </reference>
          <reference field="3" count="1" selected="0">
            <x v="3"/>
          </reference>
          <reference field="8" count="0"/>
        </references>
      </pivotArea>
    </format>
    <format dxfId="1113">
      <pivotArea dataOnly="0" labelOnly="1" outline="0" fieldPosition="0">
        <references count="4">
          <reference field="1" count="1" selected="0">
            <x v="0"/>
          </reference>
          <reference field="2" count="1" selected="0">
            <x v="0"/>
          </reference>
          <reference field="3" count="1" selected="0">
            <x v="4"/>
          </reference>
          <reference field="8" count="0"/>
        </references>
      </pivotArea>
    </format>
    <format dxfId="1112">
      <pivotArea dataOnly="0" labelOnly="1" outline="0" fieldPosition="0">
        <references count="4">
          <reference field="1" count="1" selected="0">
            <x v="0"/>
          </reference>
          <reference field="2" count="1" selected="0">
            <x v="0"/>
          </reference>
          <reference field="3" count="1" selected="0">
            <x v="5"/>
          </reference>
          <reference field="8" count="0"/>
        </references>
      </pivotArea>
    </format>
    <format dxfId="1111">
      <pivotArea dataOnly="0" labelOnly="1" outline="0" fieldPosition="0">
        <references count="4">
          <reference field="1" count="1" selected="0">
            <x v="0"/>
          </reference>
          <reference field="2" count="1" selected="0">
            <x v="0"/>
          </reference>
          <reference field="3" count="1" selected="0">
            <x v="6"/>
          </reference>
          <reference field="8" count="0"/>
        </references>
      </pivotArea>
    </format>
    <format dxfId="1110">
      <pivotArea dataOnly="0" labelOnly="1" outline="0" fieldPosition="0">
        <references count="4">
          <reference field="1" count="1" selected="0">
            <x v="0"/>
          </reference>
          <reference field="2" count="1" selected="0">
            <x v="0"/>
          </reference>
          <reference field="3" count="1" selected="0">
            <x v="7"/>
          </reference>
          <reference field="8" count="0"/>
        </references>
      </pivotArea>
    </format>
    <format dxfId="1109">
      <pivotArea dataOnly="0" labelOnly="1" outline="0" fieldPosition="0">
        <references count="4">
          <reference field="1" count="1" selected="0">
            <x v="0"/>
          </reference>
          <reference field="2" count="1" selected="0">
            <x v="0"/>
          </reference>
          <reference field="3" count="1" selected="0">
            <x v="8"/>
          </reference>
          <reference field="8" count="0"/>
        </references>
      </pivotArea>
    </format>
    <format dxfId="1108">
      <pivotArea dataOnly="0" labelOnly="1" outline="0" fieldPosition="0">
        <references count="4">
          <reference field="1" count="1" selected="0">
            <x v="0"/>
          </reference>
          <reference field="2" count="1" selected="0">
            <x v="19"/>
          </reference>
          <reference field="3" count="1" selected="0">
            <x v="0"/>
          </reference>
          <reference field="8" count="0"/>
        </references>
      </pivotArea>
    </format>
    <format dxfId="1107">
      <pivotArea dataOnly="0" labelOnly="1" outline="0" fieldPosition="0">
        <references count="4">
          <reference field="1" count="1" selected="0">
            <x v="0"/>
          </reference>
          <reference field="2" count="1" selected="0">
            <x v="19"/>
          </reference>
          <reference field="3" count="1" selected="0">
            <x v="1"/>
          </reference>
          <reference field="8" count="0"/>
        </references>
      </pivotArea>
    </format>
    <format dxfId="1106">
      <pivotArea dataOnly="0" labelOnly="1" outline="0" fieldPosition="0">
        <references count="4">
          <reference field="1" count="1" selected="0">
            <x v="0"/>
          </reference>
          <reference field="2" count="1" selected="0">
            <x v="19"/>
          </reference>
          <reference field="3" count="1" selected="0">
            <x v="2"/>
          </reference>
          <reference field="8" count="0"/>
        </references>
      </pivotArea>
    </format>
    <format dxfId="1105">
      <pivotArea dataOnly="0" labelOnly="1" outline="0" fieldPosition="0">
        <references count="4">
          <reference field="1" count="1" selected="0">
            <x v="0"/>
          </reference>
          <reference field="2" count="1" selected="0">
            <x v="19"/>
          </reference>
          <reference field="3" count="1" selected="0">
            <x v="3"/>
          </reference>
          <reference field="8" count="0"/>
        </references>
      </pivotArea>
    </format>
    <format dxfId="1104">
      <pivotArea dataOnly="0" labelOnly="1" outline="0" fieldPosition="0">
        <references count="4">
          <reference field="1" count="1" selected="0">
            <x v="0"/>
          </reference>
          <reference field="2" count="1" selected="0">
            <x v="19"/>
          </reference>
          <reference field="3" count="1" selected="0">
            <x v="4"/>
          </reference>
          <reference field="8" count="0"/>
        </references>
      </pivotArea>
    </format>
    <format dxfId="1103">
      <pivotArea dataOnly="0" labelOnly="1" outline="0" fieldPosition="0">
        <references count="4">
          <reference field="1" count="1" selected="0">
            <x v="0"/>
          </reference>
          <reference field="2" count="1" selected="0">
            <x v="19"/>
          </reference>
          <reference field="3" count="1" selected="0">
            <x v="5"/>
          </reference>
          <reference field="8" count="0"/>
        </references>
      </pivotArea>
    </format>
    <format dxfId="1102">
      <pivotArea dataOnly="0" labelOnly="1" outline="0" fieldPosition="0">
        <references count="4">
          <reference field="1" count="1" selected="0">
            <x v="0"/>
          </reference>
          <reference field="2" count="1" selected="0">
            <x v="19"/>
          </reference>
          <reference field="3" count="1" selected="0">
            <x v="6"/>
          </reference>
          <reference field="8" count="0"/>
        </references>
      </pivotArea>
    </format>
    <format dxfId="1101">
      <pivotArea dataOnly="0" labelOnly="1" outline="0" fieldPosition="0">
        <references count="4">
          <reference field="1" count="1" selected="0">
            <x v="0"/>
          </reference>
          <reference field="2" count="1" selected="0">
            <x v="19"/>
          </reference>
          <reference field="3" count="1" selected="0">
            <x v="7"/>
          </reference>
          <reference field="8" count="0"/>
        </references>
      </pivotArea>
    </format>
    <format dxfId="1100">
      <pivotArea dataOnly="0" labelOnly="1" outline="0" fieldPosition="0">
        <references count="4">
          <reference field="1" count="1" selected="0">
            <x v="0"/>
          </reference>
          <reference field="2" count="1" selected="0">
            <x v="19"/>
          </reference>
          <reference field="3" count="1" selected="0">
            <x v="8"/>
          </reference>
          <reference field="8" count="0"/>
        </references>
      </pivotArea>
    </format>
    <format dxfId="1099">
      <pivotArea dataOnly="0" labelOnly="1" outline="0" fieldPosition="0">
        <references count="4">
          <reference field="1" count="1" selected="0">
            <x v="0"/>
          </reference>
          <reference field="2" count="1" selected="0">
            <x v="20"/>
          </reference>
          <reference field="3" count="1" selected="0">
            <x v="0"/>
          </reference>
          <reference field="8" count="0"/>
        </references>
      </pivotArea>
    </format>
    <format dxfId="1098">
      <pivotArea dataOnly="0" labelOnly="1" outline="0" fieldPosition="0">
        <references count="4">
          <reference field="1" count="1" selected="0">
            <x v="0"/>
          </reference>
          <reference field="2" count="1" selected="0">
            <x v="20"/>
          </reference>
          <reference field="3" count="1" selected="0">
            <x v="1"/>
          </reference>
          <reference field="8" count="0"/>
        </references>
      </pivotArea>
    </format>
    <format dxfId="1097">
      <pivotArea dataOnly="0" labelOnly="1" outline="0" fieldPosition="0">
        <references count="4">
          <reference field="1" count="1" selected="0">
            <x v="0"/>
          </reference>
          <reference field="2" count="1" selected="0">
            <x v="20"/>
          </reference>
          <reference field="3" count="1" selected="0">
            <x v="2"/>
          </reference>
          <reference field="8" count="0"/>
        </references>
      </pivotArea>
    </format>
    <format dxfId="1096">
      <pivotArea dataOnly="0" labelOnly="1" outline="0" fieldPosition="0">
        <references count="4">
          <reference field="1" count="1" selected="0">
            <x v="0"/>
          </reference>
          <reference field="2" count="1" selected="0">
            <x v="20"/>
          </reference>
          <reference field="3" count="1" selected="0">
            <x v="3"/>
          </reference>
          <reference field="8" count="0"/>
        </references>
      </pivotArea>
    </format>
    <format dxfId="1095">
      <pivotArea dataOnly="0" labelOnly="1" outline="0" fieldPosition="0">
        <references count="4">
          <reference field="1" count="1" selected="0">
            <x v="0"/>
          </reference>
          <reference field="2" count="1" selected="0">
            <x v="20"/>
          </reference>
          <reference field="3" count="1" selected="0">
            <x v="4"/>
          </reference>
          <reference field="8" count="0"/>
        </references>
      </pivotArea>
    </format>
    <format dxfId="1094">
      <pivotArea dataOnly="0" labelOnly="1" outline="0" fieldPosition="0">
        <references count="4">
          <reference field="1" count="1" selected="0">
            <x v="0"/>
          </reference>
          <reference field="2" count="1" selected="0">
            <x v="20"/>
          </reference>
          <reference field="3" count="1" selected="0">
            <x v="5"/>
          </reference>
          <reference field="8" count="0"/>
        </references>
      </pivotArea>
    </format>
    <format dxfId="1093">
      <pivotArea dataOnly="0" labelOnly="1" outline="0" fieldPosition="0">
        <references count="4">
          <reference field="1" count="1" selected="0">
            <x v="0"/>
          </reference>
          <reference field="2" count="1" selected="0">
            <x v="20"/>
          </reference>
          <reference field="3" count="1" selected="0">
            <x v="6"/>
          </reference>
          <reference field="8" count="0"/>
        </references>
      </pivotArea>
    </format>
    <format dxfId="1092">
      <pivotArea dataOnly="0" labelOnly="1" outline="0" fieldPosition="0">
        <references count="4">
          <reference field="1" count="1" selected="0">
            <x v="0"/>
          </reference>
          <reference field="2" count="1" selected="0">
            <x v="20"/>
          </reference>
          <reference field="3" count="1" selected="0">
            <x v="7"/>
          </reference>
          <reference field="8" count="0"/>
        </references>
      </pivotArea>
    </format>
    <format dxfId="1091">
      <pivotArea dataOnly="0" labelOnly="1" outline="0" fieldPosition="0">
        <references count="4">
          <reference field="1" count="1" selected="0">
            <x v="0"/>
          </reference>
          <reference field="2" count="1" selected="0">
            <x v="20"/>
          </reference>
          <reference field="3" count="1" selected="0">
            <x v="8"/>
          </reference>
          <reference field="8" count="0"/>
        </references>
      </pivotArea>
    </format>
    <format dxfId="1090">
      <pivotArea dataOnly="0" labelOnly="1" outline="0" fieldPosition="0">
        <references count="4">
          <reference field="1" count="1" selected="0">
            <x v="0"/>
          </reference>
          <reference field="2" count="1" selected="0">
            <x v="21"/>
          </reference>
          <reference field="3" count="1" selected="0">
            <x v="0"/>
          </reference>
          <reference field="8" count="0"/>
        </references>
      </pivotArea>
    </format>
    <format dxfId="1089">
      <pivotArea dataOnly="0" labelOnly="1" outline="0" fieldPosition="0">
        <references count="4">
          <reference field="1" count="1" selected="0">
            <x v="0"/>
          </reference>
          <reference field="2" count="1" selected="0">
            <x v="21"/>
          </reference>
          <reference field="3" count="1" selected="0">
            <x v="1"/>
          </reference>
          <reference field="8" count="0"/>
        </references>
      </pivotArea>
    </format>
    <format dxfId="1088">
      <pivotArea dataOnly="0" labelOnly="1" outline="0" fieldPosition="0">
        <references count="4">
          <reference field="1" count="1" selected="0">
            <x v="0"/>
          </reference>
          <reference field="2" count="1" selected="0">
            <x v="21"/>
          </reference>
          <reference field="3" count="1" selected="0">
            <x v="2"/>
          </reference>
          <reference field="8" count="0"/>
        </references>
      </pivotArea>
    </format>
    <format dxfId="1087">
      <pivotArea dataOnly="0" labelOnly="1" outline="0" fieldPosition="0">
        <references count="4">
          <reference field="1" count="1" selected="0">
            <x v="0"/>
          </reference>
          <reference field="2" count="1" selected="0">
            <x v="21"/>
          </reference>
          <reference field="3" count="1" selected="0">
            <x v="3"/>
          </reference>
          <reference field="8" count="0"/>
        </references>
      </pivotArea>
    </format>
    <format dxfId="1086">
      <pivotArea dataOnly="0" labelOnly="1" outline="0" fieldPosition="0">
        <references count="4">
          <reference field="1" count="1" selected="0">
            <x v="0"/>
          </reference>
          <reference field="2" count="1" selected="0">
            <x v="21"/>
          </reference>
          <reference field="3" count="1" selected="0">
            <x v="4"/>
          </reference>
          <reference field="8" count="0"/>
        </references>
      </pivotArea>
    </format>
    <format dxfId="1085">
      <pivotArea dataOnly="0" labelOnly="1" outline="0" fieldPosition="0">
        <references count="4">
          <reference field="1" count="1" selected="0">
            <x v="0"/>
          </reference>
          <reference field="2" count="1" selected="0">
            <x v="21"/>
          </reference>
          <reference field="3" count="1" selected="0">
            <x v="5"/>
          </reference>
          <reference field="8" count="0"/>
        </references>
      </pivotArea>
    </format>
    <format dxfId="1084">
      <pivotArea dataOnly="0" labelOnly="1" outline="0" fieldPosition="0">
        <references count="4">
          <reference field="1" count="1" selected="0">
            <x v="0"/>
          </reference>
          <reference field="2" count="1" selected="0">
            <x v="21"/>
          </reference>
          <reference field="3" count="1" selected="0">
            <x v="7"/>
          </reference>
          <reference field="8" count="0"/>
        </references>
      </pivotArea>
    </format>
    <format dxfId="1083">
      <pivotArea dataOnly="0" labelOnly="1" outline="0" fieldPosition="0">
        <references count="4">
          <reference field="1" count="1" selected="0">
            <x v="0"/>
          </reference>
          <reference field="2" count="1" selected="0">
            <x v="21"/>
          </reference>
          <reference field="3" count="1" selected="0">
            <x v="8"/>
          </reference>
          <reference field="8" count="0"/>
        </references>
      </pivotArea>
    </format>
    <format dxfId="1082">
      <pivotArea dataOnly="0" labelOnly="1" outline="0" fieldPosition="0">
        <references count="4">
          <reference field="1" count="1" selected="0">
            <x v="1"/>
          </reference>
          <reference field="2" count="1" selected="0">
            <x v="1"/>
          </reference>
          <reference field="3" count="1" selected="0">
            <x v="0"/>
          </reference>
          <reference field="8" count="0"/>
        </references>
      </pivotArea>
    </format>
    <format dxfId="1081">
      <pivotArea dataOnly="0" labelOnly="1" outline="0" fieldPosition="0">
        <references count="4">
          <reference field="1" count="1" selected="0">
            <x v="1"/>
          </reference>
          <reference field="2" count="1" selected="0">
            <x v="1"/>
          </reference>
          <reference field="3" count="1" selected="0">
            <x v="1"/>
          </reference>
          <reference field="8" count="0"/>
        </references>
      </pivotArea>
    </format>
    <format dxfId="1080">
      <pivotArea dataOnly="0" labelOnly="1" outline="0" fieldPosition="0">
        <references count="4">
          <reference field="1" count="1" selected="0">
            <x v="1"/>
          </reference>
          <reference field="2" count="1" selected="0">
            <x v="1"/>
          </reference>
          <reference field="3" count="1" selected="0">
            <x v="2"/>
          </reference>
          <reference field="8" count="0"/>
        </references>
      </pivotArea>
    </format>
    <format dxfId="1079">
      <pivotArea dataOnly="0" labelOnly="1" outline="0" fieldPosition="0">
        <references count="4">
          <reference field="1" count="1" selected="0">
            <x v="1"/>
          </reference>
          <reference field="2" count="1" selected="0">
            <x v="1"/>
          </reference>
          <reference field="3" count="1" selected="0">
            <x v="3"/>
          </reference>
          <reference field="8" count="0"/>
        </references>
      </pivotArea>
    </format>
    <format dxfId="1078">
      <pivotArea dataOnly="0" labelOnly="1" outline="0" fieldPosition="0">
        <references count="4">
          <reference field="1" count="1" selected="0">
            <x v="1"/>
          </reference>
          <reference field="2" count="1" selected="0">
            <x v="1"/>
          </reference>
          <reference field="3" count="1" selected="0">
            <x v="4"/>
          </reference>
          <reference field="8" count="0"/>
        </references>
      </pivotArea>
    </format>
    <format dxfId="1077">
      <pivotArea dataOnly="0" labelOnly="1" outline="0" fieldPosition="0">
        <references count="4">
          <reference field="1" count="1" selected="0">
            <x v="1"/>
          </reference>
          <reference field="2" count="1" selected="0">
            <x v="1"/>
          </reference>
          <reference field="3" count="1" selected="0">
            <x v="5"/>
          </reference>
          <reference field="8" count="0"/>
        </references>
      </pivotArea>
    </format>
    <format dxfId="1076">
      <pivotArea dataOnly="0" labelOnly="1" outline="0" fieldPosition="0">
        <references count="4">
          <reference field="1" count="1" selected="0">
            <x v="1"/>
          </reference>
          <reference field="2" count="1" selected="0">
            <x v="1"/>
          </reference>
          <reference field="3" count="1" selected="0">
            <x v="6"/>
          </reference>
          <reference field="8" count="0"/>
        </references>
      </pivotArea>
    </format>
    <format dxfId="1075">
      <pivotArea dataOnly="0" labelOnly="1" outline="0" fieldPosition="0">
        <references count="4">
          <reference field="1" count="1" selected="0">
            <x v="1"/>
          </reference>
          <reference field="2" count="1" selected="0">
            <x v="1"/>
          </reference>
          <reference field="3" count="1" selected="0">
            <x v="7"/>
          </reference>
          <reference field="8" count="0"/>
        </references>
      </pivotArea>
    </format>
    <format dxfId="1074">
      <pivotArea dataOnly="0" labelOnly="1" outline="0" fieldPosition="0">
        <references count="4">
          <reference field="1" count="1" selected="0">
            <x v="1"/>
          </reference>
          <reference field="2" count="1" selected="0">
            <x v="1"/>
          </reference>
          <reference field="3" count="1" selected="0">
            <x v="8"/>
          </reference>
          <reference field="8" count="0"/>
        </references>
      </pivotArea>
    </format>
    <format dxfId="1073">
      <pivotArea dataOnly="0" labelOnly="1" outline="0" fieldPosition="0">
        <references count="4">
          <reference field="1" count="1" selected="0">
            <x v="1"/>
          </reference>
          <reference field="2" count="1" selected="0">
            <x v="1"/>
          </reference>
          <reference field="3" count="1" selected="0">
            <x v="9"/>
          </reference>
          <reference field="8" count="0"/>
        </references>
      </pivotArea>
    </format>
    <format dxfId="1072">
      <pivotArea dataOnly="0" labelOnly="1" outline="0" fieldPosition="0">
        <references count="4">
          <reference field="1" count="1" selected="0">
            <x v="1"/>
          </reference>
          <reference field="2" count="1" selected="0">
            <x v="2"/>
          </reference>
          <reference field="3" count="1" selected="0">
            <x v="1"/>
          </reference>
          <reference field="8" count="0"/>
        </references>
      </pivotArea>
    </format>
    <format dxfId="1071">
      <pivotArea dataOnly="0" labelOnly="1" outline="0" fieldPosition="0">
        <references count="4">
          <reference field="1" count="1" selected="0">
            <x v="1"/>
          </reference>
          <reference field="2" count="1" selected="0">
            <x v="2"/>
          </reference>
          <reference field="3" count="1" selected="0">
            <x v="2"/>
          </reference>
          <reference field="8" count="0"/>
        </references>
      </pivotArea>
    </format>
    <format dxfId="1070">
      <pivotArea dataOnly="0" labelOnly="1" outline="0" fieldPosition="0">
        <references count="4">
          <reference field="1" count="1" selected="0">
            <x v="1"/>
          </reference>
          <reference field="2" count="1" selected="0">
            <x v="2"/>
          </reference>
          <reference field="3" count="1" selected="0">
            <x v="3"/>
          </reference>
          <reference field="8" count="0"/>
        </references>
      </pivotArea>
    </format>
    <format dxfId="1069">
      <pivotArea dataOnly="0" labelOnly="1" outline="0" fieldPosition="0">
        <references count="4">
          <reference field="1" count="1" selected="0">
            <x v="1"/>
          </reference>
          <reference field="2" count="1" selected="0">
            <x v="2"/>
          </reference>
          <reference field="3" count="1" selected="0">
            <x v="4"/>
          </reference>
          <reference field="8" count="0"/>
        </references>
      </pivotArea>
    </format>
    <format dxfId="1068">
      <pivotArea dataOnly="0" labelOnly="1" outline="0" fieldPosition="0">
        <references count="4">
          <reference field="1" count="1" selected="0">
            <x v="1"/>
          </reference>
          <reference field="2" count="1" selected="0">
            <x v="2"/>
          </reference>
          <reference field="3" count="1" selected="0">
            <x v="5"/>
          </reference>
          <reference field="8" count="0"/>
        </references>
      </pivotArea>
    </format>
    <format dxfId="1067">
      <pivotArea dataOnly="0" labelOnly="1" outline="0" fieldPosition="0">
        <references count="4">
          <reference field="1" count="1" selected="0">
            <x v="1"/>
          </reference>
          <reference field="2" count="1" selected="0">
            <x v="2"/>
          </reference>
          <reference field="3" count="1" selected="0">
            <x v="6"/>
          </reference>
          <reference field="8" count="0"/>
        </references>
      </pivotArea>
    </format>
    <format dxfId="1066">
      <pivotArea dataOnly="0" labelOnly="1" outline="0" fieldPosition="0">
        <references count="4">
          <reference field="1" count="1" selected="0">
            <x v="1"/>
          </reference>
          <reference field="2" count="1" selected="0">
            <x v="2"/>
          </reference>
          <reference field="3" count="1" selected="0">
            <x v="7"/>
          </reference>
          <reference field="8" count="0"/>
        </references>
      </pivotArea>
    </format>
    <format dxfId="1065">
      <pivotArea dataOnly="0" labelOnly="1" outline="0" fieldPosition="0">
        <references count="4">
          <reference field="1" count="1" selected="0">
            <x v="1"/>
          </reference>
          <reference field="2" count="1" selected="0">
            <x v="2"/>
          </reference>
          <reference field="3" count="1" selected="0">
            <x v="8"/>
          </reference>
          <reference field="8" count="0"/>
        </references>
      </pivotArea>
    </format>
    <format dxfId="1064">
      <pivotArea dataOnly="0" labelOnly="1" outline="0" fieldPosition="0">
        <references count="4">
          <reference field="1" count="1" selected="0">
            <x v="1"/>
          </reference>
          <reference field="2" count="1" selected="0">
            <x v="3"/>
          </reference>
          <reference field="3" count="1" selected="0">
            <x v="0"/>
          </reference>
          <reference field="8" count="0"/>
        </references>
      </pivotArea>
    </format>
    <format dxfId="1063">
      <pivotArea dataOnly="0" labelOnly="1" outline="0" fieldPosition="0">
        <references count="4">
          <reference field="1" count="1" selected="0">
            <x v="1"/>
          </reference>
          <reference field="2" count="1" selected="0">
            <x v="3"/>
          </reference>
          <reference field="3" count="1" selected="0">
            <x v="1"/>
          </reference>
          <reference field="8" count="0"/>
        </references>
      </pivotArea>
    </format>
    <format dxfId="1062">
      <pivotArea dataOnly="0" labelOnly="1" outline="0" fieldPosition="0">
        <references count="4">
          <reference field="1" count="1" selected="0">
            <x v="1"/>
          </reference>
          <reference field="2" count="1" selected="0">
            <x v="3"/>
          </reference>
          <reference field="3" count="1" selected="0">
            <x v="2"/>
          </reference>
          <reference field="8" count="0"/>
        </references>
      </pivotArea>
    </format>
    <format dxfId="1061">
      <pivotArea dataOnly="0" labelOnly="1" outline="0" fieldPosition="0">
        <references count="4">
          <reference field="1" count="1" selected="0">
            <x v="1"/>
          </reference>
          <reference field="2" count="1" selected="0">
            <x v="3"/>
          </reference>
          <reference field="3" count="1" selected="0">
            <x v="3"/>
          </reference>
          <reference field="8" count="0"/>
        </references>
      </pivotArea>
    </format>
    <format dxfId="1060">
      <pivotArea dataOnly="0" labelOnly="1" outline="0" fieldPosition="0">
        <references count="4">
          <reference field="1" count="1" selected="0">
            <x v="1"/>
          </reference>
          <reference field="2" count="1" selected="0">
            <x v="3"/>
          </reference>
          <reference field="3" count="1" selected="0">
            <x v="4"/>
          </reference>
          <reference field="8" count="0"/>
        </references>
      </pivotArea>
    </format>
    <format dxfId="1059">
      <pivotArea dataOnly="0" labelOnly="1" outline="0" fieldPosition="0">
        <references count="4">
          <reference field="1" count="1" selected="0">
            <x v="1"/>
          </reference>
          <reference field="2" count="1" selected="0">
            <x v="3"/>
          </reference>
          <reference field="3" count="1" selected="0">
            <x v="5"/>
          </reference>
          <reference field="8" count="0"/>
        </references>
      </pivotArea>
    </format>
    <format dxfId="1058">
      <pivotArea dataOnly="0" labelOnly="1" outline="0" fieldPosition="0">
        <references count="4">
          <reference field="1" count="1" selected="0">
            <x v="1"/>
          </reference>
          <reference field="2" count="1" selected="0">
            <x v="3"/>
          </reference>
          <reference field="3" count="1" selected="0">
            <x v="6"/>
          </reference>
          <reference field="8" count="0"/>
        </references>
      </pivotArea>
    </format>
    <format dxfId="1057">
      <pivotArea dataOnly="0" labelOnly="1" outline="0" fieldPosition="0">
        <references count="4">
          <reference field="1" count="1" selected="0">
            <x v="1"/>
          </reference>
          <reference field="2" count="1" selected="0">
            <x v="3"/>
          </reference>
          <reference field="3" count="1" selected="0">
            <x v="7"/>
          </reference>
          <reference field="8" count="0"/>
        </references>
      </pivotArea>
    </format>
    <format dxfId="1056">
      <pivotArea dataOnly="0" labelOnly="1" outline="0" fieldPosition="0">
        <references count="4">
          <reference field="1" count="1" selected="0">
            <x v="1"/>
          </reference>
          <reference field="2" count="1" selected="0">
            <x v="3"/>
          </reference>
          <reference field="3" count="1" selected="0">
            <x v="8"/>
          </reference>
          <reference field="8" count="0"/>
        </references>
      </pivotArea>
    </format>
    <format dxfId="1055">
      <pivotArea dataOnly="0" labelOnly="1" outline="0" fieldPosition="0">
        <references count="4">
          <reference field="1" count="1" selected="0">
            <x v="1"/>
          </reference>
          <reference field="2" count="1" selected="0">
            <x v="4"/>
          </reference>
          <reference field="3" count="1" selected="0">
            <x v="0"/>
          </reference>
          <reference field="8" count="0"/>
        </references>
      </pivotArea>
    </format>
    <format dxfId="1054">
      <pivotArea dataOnly="0" labelOnly="1" outline="0" fieldPosition="0">
        <references count="4">
          <reference field="1" count="1" selected="0">
            <x v="1"/>
          </reference>
          <reference field="2" count="1" selected="0">
            <x v="4"/>
          </reference>
          <reference field="3" count="1" selected="0">
            <x v="1"/>
          </reference>
          <reference field="8" count="0"/>
        </references>
      </pivotArea>
    </format>
    <format dxfId="1053">
      <pivotArea dataOnly="0" labelOnly="1" outline="0" fieldPosition="0">
        <references count="4">
          <reference field="1" count="1" selected="0">
            <x v="1"/>
          </reference>
          <reference field="2" count="1" selected="0">
            <x v="4"/>
          </reference>
          <reference field="3" count="1" selected="0">
            <x v="2"/>
          </reference>
          <reference field="8" count="0"/>
        </references>
      </pivotArea>
    </format>
    <format dxfId="1052">
      <pivotArea dataOnly="0" labelOnly="1" outline="0" fieldPosition="0">
        <references count="4">
          <reference field="1" count="1" selected="0">
            <x v="1"/>
          </reference>
          <reference field="2" count="1" selected="0">
            <x v="4"/>
          </reference>
          <reference field="3" count="1" selected="0">
            <x v="3"/>
          </reference>
          <reference field="8" count="0"/>
        </references>
      </pivotArea>
    </format>
    <format dxfId="1051">
      <pivotArea dataOnly="0" labelOnly="1" outline="0" fieldPosition="0">
        <references count="4">
          <reference field="1" count="1" selected="0">
            <x v="1"/>
          </reference>
          <reference field="2" count="1" selected="0">
            <x v="4"/>
          </reference>
          <reference field="3" count="1" selected="0">
            <x v="4"/>
          </reference>
          <reference field="8" count="0"/>
        </references>
      </pivotArea>
    </format>
    <format dxfId="1050">
      <pivotArea dataOnly="0" labelOnly="1" outline="0" fieldPosition="0">
        <references count="4">
          <reference field="1" count="1" selected="0">
            <x v="1"/>
          </reference>
          <reference field="2" count="1" selected="0">
            <x v="4"/>
          </reference>
          <reference field="3" count="1" selected="0">
            <x v="5"/>
          </reference>
          <reference field="8" count="0"/>
        </references>
      </pivotArea>
    </format>
    <format dxfId="1049">
      <pivotArea dataOnly="0" labelOnly="1" outline="0" fieldPosition="0">
        <references count="4">
          <reference field="1" count="1" selected="0">
            <x v="1"/>
          </reference>
          <reference field="2" count="1" selected="0">
            <x v="4"/>
          </reference>
          <reference field="3" count="1" selected="0">
            <x v="6"/>
          </reference>
          <reference field="8" count="0"/>
        </references>
      </pivotArea>
    </format>
    <format dxfId="1048">
      <pivotArea dataOnly="0" labelOnly="1" outline="0" fieldPosition="0">
        <references count="4">
          <reference field="1" count="1" selected="0">
            <x v="1"/>
          </reference>
          <reference field="2" count="1" selected="0">
            <x v="4"/>
          </reference>
          <reference field="3" count="1" selected="0">
            <x v="7"/>
          </reference>
          <reference field="8" count="0"/>
        </references>
      </pivotArea>
    </format>
    <format dxfId="1047">
      <pivotArea dataOnly="0" labelOnly="1" outline="0" fieldPosition="0">
        <references count="4">
          <reference field="1" count="1" selected="0">
            <x v="1"/>
          </reference>
          <reference field="2" count="1" selected="0">
            <x v="4"/>
          </reference>
          <reference field="3" count="1" selected="0">
            <x v="8"/>
          </reference>
          <reference field="8" count="0"/>
        </references>
      </pivotArea>
    </format>
    <format dxfId="1046">
      <pivotArea dataOnly="0" labelOnly="1" outline="0" fieldPosition="0">
        <references count="4">
          <reference field="1" count="1" selected="0">
            <x v="1"/>
          </reference>
          <reference field="2" count="1" selected="0">
            <x v="5"/>
          </reference>
          <reference field="3" count="1" selected="0">
            <x v="0"/>
          </reference>
          <reference field="8" count="0"/>
        </references>
      </pivotArea>
    </format>
    <format dxfId="1045">
      <pivotArea dataOnly="0" labelOnly="1" outline="0" fieldPosition="0">
        <references count="4">
          <reference field="1" count="1" selected="0">
            <x v="1"/>
          </reference>
          <reference field="2" count="1" selected="0">
            <x v="5"/>
          </reference>
          <reference field="3" count="1" selected="0">
            <x v="1"/>
          </reference>
          <reference field="8" count="0"/>
        </references>
      </pivotArea>
    </format>
    <format dxfId="1044">
      <pivotArea dataOnly="0" labelOnly="1" outline="0" fieldPosition="0">
        <references count="4">
          <reference field="1" count="1" selected="0">
            <x v="1"/>
          </reference>
          <reference field="2" count="1" selected="0">
            <x v="5"/>
          </reference>
          <reference field="3" count="1" selected="0">
            <x v="2"/>
          </reference>
          <reference field="8" count="0"/>
        </references>
      </pivotArea>
    </format>
    <format dxfId="1043">
      <pivotArea dataOnly="0" labelOnly="1" outline="0" fieldPosition="0">
        <references count="4">
          <reference field="1" count="1" selected="0">
            <x v="1"/>
          </reference>
          <reference field="2" count="1" selected="0">
            <x v="5"/>
          </reference>
          <reference field="3" count="1" selected="0">
            <x v="3"/>
          </reference>
          <reference field="8" count="0"/>
        </references>
      </pivotArea>
    </format>
    <format dxfId="1042">
      <pivotArea dataOnly="0" labelOnly="1" outline="0" fieldPosition="0">
        <references count="4">
          <reference field="1" count="1" selected="0">
            <x v="1"/>
          </reference>
          <reference field="2" count="1" selected="0">
            <x v="5"/>
          </reference>
          <reference field="3" count="1" selected="0">
            <x v="4"/>
          </reference>
          <reference field="8" count="0"/>
        </references>
      </pivotArea>
    </format>
    <format dxfId="1041">
      <pivotArea dataOnly="0" labelOnly="1" outline="0" fieldPosition="0">
        <references count="4">
          <reference field="1" count="1" selected="0">
            <x v="1"/>
          </reference>
          <reference field="2" count="1" selected="0">
            <x v="5"/>
          </reference>
          <reference field="3" count="1" selected="0">
            <x v="5"/>
          </reference>
          <reference field="8" count="0"/>
        </references>
      </pivotArea>
    </format>
    <format dxfId="1040">
      <pivotArea dataOnly="0" labelOnly="1" outline="0" fieldPosition="0">
        <references count="4">
          <reference field="1" count="1" selected="0">
            <x v="1"/>
          </reference>
          <reference field="2" count="1" selected="0">
            <x v="5"/>
          </reference>
          <reference field="3" count="1" selected="0">
            <x v="6"/>
          </reference>
          <reference field="8" count="0"/>
        </references>
      </pivotArea>
    </format>
    <format dxfId="1039">
      <pivotArea dataOnly="0" labelOnly="1" outline="0" fieldPosition="0">
        <references count="4">
          <reference field="1" count="1" selected="0">
            <x v="1"/>
          </reference>
          <reference field="2" count="1" selected="0">
            <x v="5"/>
          </reference>
          <reference field="3" count="1" selected="0">
            <x v="7"/>
          </reference>
          <reference field="8" count="0"/>
        </references>
      </pivotArea>
    </format>
    <format dxfId="1038">
      <pivotArea dataOnly="0" labelOnly="1" outline="0" fieldPosition="0">
        <references count="4">
          <reference field="1" count="1" selected="0">
            <x v="1"/>
          </reference>
          <reference field="2" count="1" selected="0">
            <x v="5"/>
          </reference>
          <reference field="3" count="1" selected="0">
            <x v="8"/>
          </reference>
          <reference field="8" count="0"/>
        </references>
      </pivotArea>
    </format>
    <format dxfId="1037">
      <pivotArea dataOnly="0" labelOnly="1" outline="0" fieldPosition="0">
        <references count="4">
          <reference field="1" count="1" selected="0">
            <x v="1"/>
          </reference>
          <reference field="2" count="1" selected="0">
            <x v="6"/>
          </reference>
          <reference field="3" count="1" selected="0">
            <x v="0"/>
          </reference>
          <reference field="8" count="0"/>
        </references>
      </pivotArea>
    </format>
    <format dxfId="1036">
      <pivotArea dataOnly="0" labelOnly="1" outline="0" fieldPosition="0">
        <references count="4">
          <reference field="1" count="1" selected="0">
            <x v="1"/>
          </reference>
          <reference field="2" count="1" selected="0">
            <x v="6"/>
          </reference>
          <reference field="3" count="1" selected="0">
            <x v="1"/>
          </reference>
          <reference field="8" count="0"/>
        </references>
      </pivotArea>
    </format>
    <format dxfId="1035">
      <pivotArea dataOnly="0" labelOnly="1" outline="0" fieldPosition="0">
        <references count="4">
          <reference field="1" count="1" selected="0">
            <x v="1"/>
          </reference>
          <reference field="2" count="1" selected="0">
            <x v="6"/>
          </reference>
          <reference field="3" count="1" selected="0">
            <x v="2"/>
          </reference>
          <reference field="8" count="0"/>
        </references>
      </pivotArea>
    </format>
    <format dxfId="1034">
      <pivotArea dataOnly="0" labelOnly="1" outline="0" fieldPosition="0">
        <references count="4">
          <reference field="1" count="1" selected="0">
            <x v="1"/>
          </reference>
          <reference field="2" count="1" selected="0">
            <x v="6"/>
          </reference>
          <reference field="3" count="1" selected="0">
            <x v="3"/>
          </reference>
          <reference field="8" count="0"/>
        </references>
      </pivotArea>
    </format>
    <format dxfId="1033">
      <pivotArea dataOnly="0" labelOnly="1" outline="0" fieldPosition="0">
        <references count="4">
          <reference field="1" count="1" selected="0">
            <x v="1"/>
          </reference>
          <reference field="2" count="1" selected="0">
            <x v="6"/>
          </reference>
          <reference field="3" count="1" selected="0">
            <x v="4"/>
          </reference>
          <reference field="8" count="0"/>
        </references>
      </pivotArea>
    </format>
    <format dxfId="1032">
      <pivotArea dataOnly="0" labelOnly="1" outline="0" fieldPosition="0">
        <references count="4">
          <reference field="1" count="1" selected="0">
            <x v="1"/>
          </reference>
          <reference field="2" count="1" selected="0">
            <x v="6"/>
          </reference>
          <reference field="3" count="1" selected="0">
            <x v="5"/>
          </reference>
          <reference field="8" count="0"/>
        </references>
      </pivotArea>
    </format>
    <format dxfId="1031">
      <pivotArea dataOnly="0" labelOnly="1" outline="0" fieldPosition="0">
        <references count="4">
          <reference field="1" count="1" selected="0">
            <x v="1"/>
          </reference>
          <reference field="2" count="1" selected="0">
            <x v="6"/>
          </reference>
          <reference field="3" count="1" selected="0">
            <x v="6"/>
          </reference>
          <reference field="8" count="0"/>
        </references>
      </pivotArea>
    </format>
    <format dxfId="1030">
      <pivotArea dataOnly="0" labelOnly="1" outline="0" fieldPosition="0">
        <references count="4">
          <reference field="1" count="1" selected="0">
            <x v="1"/>
          </reference>
          <reference field="2" count="1" selected="0">
            <x v="6"/>
          </reference>
          <reference field="3" count="1" selected="0">
            <x v="7"/>
          </reference>
          <reference field="8" count="0"/>
        </references>
      </pivotArea>
    </format>
    <format dxfId="1029">
      <pivotArea dataOnly="0" labelOnly="1" outline="0" fieldPosition="0">
        <references count="4">
          <reference field="1" count="1" selected="0">
            <x v="1"/>
          </reference>
          <reference field="2" count="1" selected="0">
            <x v="6"/>
          </reference>
          <reference field="3" count="1" selected="0">
            <x v="8"/>
          </reference>
          <reference field="8" count="0"/>
        </references>
      </pivotArea>
    </format>
    <format dxfId="1028">
      <pivotArea dataOnly="0" labelOnly="1" outline="0" fieldPosition="0">
        <references count="4">
          <reference field="1" count="1" selected="0">
            <x v="1"/>
          </reference>
          <reference field="2" count="1" selected="0">
            <x v="7"/>
          </reference>
          <reference field="3" count="1" selected="0">
            <x v="0"/>
          </reference>
          <reference field="8" count="0"/>
        </references>
      </pivotArea>
    </format>
    <format dxfId="1027">
      <pivotArea dataOnly="0" labelOnly="1" outline="0" fieldPosition="0">
        <references count="4">
          <reference field="1" count="1" selected="0">
            <x v="1"/>
          </reference>
          <reference field="2" count="1" selected="0">
            <x v="7"/>
          </reference>
          <reference field="3" count="1" selected="0">
            <x v="1"/>
          </reference>
          <reference field="8" count="0"/>
        </references>
      </pivotArea>
    </format>
    <format dxfId="1026">
      <pivotArea dataOnly="0" labelOnly="1" outline="0" fieldPosition="0">
        <references count="4">
          <reference field="1" count="1" selected="0">
            <x v="1"/>
          </reference>
          <reference field="2" count="1" selected="0">
            <x v="7"/>
          </reference>
          <reference field="3" count="1" selected="0">
            <x v="2"/>
          </reference>
          <reference field="8" count="0"/>
        </references>
      </pivotArea>
    </format>
    <format dxfId="1025">
      <pivotArea dataOnly="0" labelOnly="1" outline="0" fieldPosition="0">
        <references count="4">
          <reference field="1" count="1" selected="0">
            <x v="1"/>
          </reference>
          <reference field="2" count="1" selected="0">
            <x v="7"/>
          </reference>
          <reference field="3" count="1" selected="0">
            <x v="3"/>
          </reference>
          <reference field="8" count="0"/>
        </references>
      </pivotArea>
    </format>
    <format dxfId="1024">
      <pivotArea dataOnly="0" labelOnly="1" outline="0" fieldPosition="0">
        <references count="4">
          <reference field="1" count="1" selected="0">
            <x v="1"/>
          </reference>
          <reference field="2" count="1" selected="0">
            <x v="7"/>
          </reference>
          <reference field="3" count="1" selected="0">
            <x v="4"/>
          </reference>
          <reference field="8" count="0"/>
        </references>
      </pivotArea>
    </format>
    <format dxfId="1023">
      <pivotArea dataOnly="0" labelOnly="1" outline="0" fieldPosition="0">
        <references count="4">
          <reference field="1" count="1" selected="0">
            <x v="1"/>
          </reference>
          <reference field="2" count="1" selected="0">
            <x v="7"/>
          </reference>
          <reference field="3" count="1" selected="0">
            <x v="5"/>
          </reference>
          <reference field="8" count="0"/>
        </references>
      </pivotArea>
    </format>
    <format dxfId="1022">
      <pivotArea dataOnly="0" labelOnly="1" outline="0" fieldPosition="0">
        <references count="4">
          <reference field="1" count="1" selected="0">
            <x v="1"/>
          </reference>
          <reference field="2" count="1" selected="0">
            <x v="7"/>
          </reference>
          <reference field="3" count="1" selected="0">
            <x v="6"/>
          </reference>
          <reference field="8" count="0"/>
        </references>
      </pivotArea>
    </format>
    <format dxfId="1021">
      <pivotArea dataOnly="0" labelOnly="1" outline="0" fieldPosition="0">
        <references count="4">
          <reference field="1" count="1" selected="0">
            <x v="1"/>
          </reference>
          <reference field="2" count="1" selected="0">
            <x v="7"/>
          </reference>
          <reference field="3" count="1" selected="0">
            <x v="7"/>
          </reference>
          <reference field="8" count="0"/>
        </references>
      </pivotArea>
    </format>
    <format dxfId="1020">
      <pivotArea dataOnly="0" labelOnly="1" outline="0" fieldPosition="0">
        <references count="4">
          <reference field="1" count="1" selected="0">
            <x v="1"/>
          </reference>
          <reference field="2" count="1" selected="0">
            <x v="7"/>
          </reference>
          <reference field="3" count="1" selected="0">
            <x v="8"/>
          </reference>
          <reference field="8" count="0"/>
        </references>
      </pivotArea>
    </format>
    <format dxfId="1019">
      <pivotArea dataOnly="0" labelOnly="1" outline="0" fieldPosition="0">
        <references count="4">
          <reference field="1" count="1" selected="0">
            <x v="1"/>
          </reference>
          <reference field="2" count="1" selected="0">
            <x v="8"/>
          </reference>
          <reference field="3" count="1" selected="0">
            <x v="0"/>
          </reference>
          <reference field="8" count="0"/>
        </references>
      </pivotArea>
    </format>
    <format dxfId="1018">
      <pivotArea dataOnly="0" labelOnly="1" outline="0" fieldPosition="0">
        <references count="4">
          <reference field="1" count="1" selected="0">
            <x v="1"/>
          </reference>
          <reference field="2" count="1" selected="0">
            <x v="8"/>
          </reference>
          <reference field="3" count="1" selected="0">
            <x v="1"/>
          </reference>
          <reference field="8" count="0"/>
        </references>
      </pivotArea>
    </format>
    <format dxfId="1017">
      <pivotArea dataOnly="0" labelOnly="1" outline="0" fieldPosition="0">
        <references count="4">
          <reference field="1" count="1" selected="0">
            <x v="1"/>
          </reference>
          <reference field="2" count="1" selected="0">
            <x v="8"/>
          </reference>
          <reference field="3" count="1" selected="0">
            <x v="2"/>
          </reference>
          <reference field="8" count="0"/>
        </references>
      </pivotArea>
    </format>
    <format dxfId="1016">
      <pivotArea dataOnly="0" labelOnly="1" outline="0" fieldPosition="0">
        <references count="4">
          <reference field="1" count="1" selected="0">
            <x v="1"/>
          </reference>
          <reference field="2" count="1" selected="0">
            <x v="8"/>
          </reference>
          <reference field="3" count="1" selected="0">
            <x v="3"/>
          </reference>
          <reference field="8" count="0"/>
        </references>
      </pivotArea>
    </format>
    <format dxfId="1015">
      <pivotArea dataOnly="0" labelOnly="1" outline="0" fieldPosition="0">
        <references count="4">
          <reference field="1" count="1" selected="0">
            <x v="1"/>
          </reference>
          <reference field="2" count="1" selected="0">
            <x v="8"/>
          </reference>
          <reference field="3" count="1" selected="0">
            <x v="4"/>
          </reference>
          <reference field="8" count="0"/>
        </references>
      </pivotArea>
    </format>
    <format dxfId="1014">
      <pivotArea dataOnly="0" labelOnly="1" outline="0" fieldPosition="0">
        <references count="4">
          <reference field="1" count="1" selected="0">
            <x v="1"/>
          </reference>
          <reference field="2" count="1" selected="0">
            <x v="8"/>
          </reference>
          <reference field="3" count="1" selected="0">
            <x v="5"/>
          </reference>
          <reference field="8" count="0"/>
        </references>
      </pivotArea>
    </format>
    <format dxfId="1013">
      <pivotArea dataOnly="0" labelOnly="1" outline="0" fieldPosition="0">
        <references count="4">
          <reference field="1" count="1" selected="0">
            <x v="1"/>
          </reference>
          <reference field="2" count="1" selected="0">
            <x v="8"/>
          </reference>
          <reference field="3" count="1" selected="0">
            <x v="6"/>
          </reference>
          <reference field="8" count="0"/>
        </references>
      </pivotArea>
    </format>
    <format dxfId="1012">
      <pivotArea dataOnly="0" labelOnly="1" outline="0" fieldPosition="0">
        <references count="4">
          <reference field="1" count="1" selected="0">
            <x v="1"/>
          </reference>
          <reference field="2" count="1" selected="0">
            <x v="8"/>
          </reference>
          <reference field="3" count="1" selected="0">
            <x v="7"/>
          </reference>
          <reference field="8" count="0"/>
        </references>
      </pivotArea>
    </format>
    <format dxfId="1011">
      <pivotArea dataOnly="0" labelOnly="1" outline="0" fieldPosition="0">
        <references count="4">
          <reference field="1" count="1" selected="0">
            <x v="1"/>
          </reference>
          <reference field="2" count="1" selected="0">
            <x v="8"/>
          </reference>
          <reference field="3" count="1" selected="0">
            <x v="8"/>
          </reference>
          <reference field="8" count="0"/>
        </references>
      </pivotArea>
    </format>
    <format dxfId="1010">
      <pivotArea dataOnly="0" labelOnly="1" outline="0" fieldPosition="0">
        <references count="4">
          <reference field="1" count="1" selected="0">
            <x v="1"/>
          </reference>
          <reference field="2" count="1" selected="0">
            <x v="11"/>
          </reference>
          <reference field="3" count="1" selected="0">
            <x v="0"/>
          </reference>
          <reference field="8" count="0"/>
        </references>
      </pivotArea>
    </format>
    <format dxfId="1009">
      <pivotArea dataOnly="0" labelOnly="1" outline="0" fieldPosition="0">
        <references count="4">
          <reference field="1" count="1" selected="0">
            <x v="1"/>
          </reference>
          <reference field="2" count="1" selected="0">
            <x v="11"/>
          </reference>
          <reference field="3" count="1" selected="0">
            <x v="1"/>
          </reference>
          <reference field="8" count="0"/>
        </references>
      </pivotArea>
    </format>
    <format dxfId="1008">
      <pivotArea dataOnly="0" labelOnly="1" outline="0" fieldPosition="0">
        <references count="4">
          <reference field="1" count="1" selected="0">
            <x v="1"/>
          </reference>
          <reference field="2" count="1" selected="0">
            <x v="11"/>
          </reference>
          <reference field="3" count="1" selected="0">
            <x v="2"/>
          </reference>
          <reference field="8" count="0"/>
        </references>
      </pivotArea>
    </format>
    <format dxfId="1007">
      <pivotArea dataOnly="0" labelOnly="1" outline="0" fieldPosition="0">
        <references count="4">
          <reference field="1" count="1" selected="0">
            <x v="1"/>
          </reference>
          <reference field="2" count="1" selected="0">
            <x v="11"/>
          </reference>
          <reference field="3" count="1" selected="0">
            <x v="3"/>
          </reference>
          <reference field="8" count="0"/>
        </references>
      </pivotArea>
    </format>
    <format dxfId="1006">
      <pivotArea dataOnly="0" labelOnly="1" outline="0" fieldPosition="0">
        <references count="4">
          <reference field="1" count="1" selected="0">
            <x v="1"/>
          </reference>
          <reference field="2" count="1" selected="0">
            <x v="11"/>
          </reference>
          <reference field="3" count="1" selected="0">
            <x v="4"/>
          </reference>
          <reference field="8" count="0"/>
        </references>
      </pivotArea>
    </format>
    <format dxfId="1005">
      <pivotArea dataOnly="0" labelOnly="1" outline="0" fieldPosition="0">
        <references count="4">
          <reference field="1" count="1" selected="0">
            <x v="1"/>
          </reference>
          <reference field="2" count="1" selected="0">
            <x v="11"/>
          </reference>
          <reference field="3" count="1" selected="0">
            <x v="5"/>
          </reference>
          <reference field="8" count="0"/>
        </references>
      </pivotArea>
    </format>
    <format dxfId="1004">
      <pivotArea dataOnly="0" labelOnly="1" outline="0" fieldPosition="0">
        <references count="4">
          <reference field="1" count="1" selected="0">
            <x v="1"/>
          </reference>
          <reference field="2" count="1" selected="0">
            <x v="11"/>
          </reference>
          <reference field="3" count="1" selected="0">
            <x v="6"/>
          </reference>
          <reference field="8" count="0"/>
        </references>
      </pivotArea>
    </format>
    <format dxfId="1003">
      <pivotArea dataOnly="0" labelOnly="1" outline="0" fieldPosition="0">
        <references count="4">
          <reference field="1" count="1" selected="0">
            <x v="1"/>
          </reference>
          <reference field="2" count="1" selected="0">
            <x v="11"/>
          </reference>
          <reference field="3" count="1" selected="0">
            <x v="7"/>
          </reference>
          <reference field="8" count="0"/>
        </references>
      </pivotArea>
    </format>
    <format dxfId="1002">
      <pivotArea dataOnly="0" labelOnly="1" outline="0" fieldPosition="0">
        <references count="4">
          <reference field="1" count="1" selected="0">
            <x v="1"/>
          </reference>
          <reference field="2" count="1" selected="0">
            <x v="11"/>
          </reference>
          <reference field="3" count="1" selected="0">
            <x v="8"/>
          </reference>
          <reference field="8" count="0"/>
        </references>
      </pivotArea>
    </format>
    <format dxfId="1001">
      <pivotArea dataOnly="0" labelOnly="1" outline="0" fieldPosition="0">
        <references count="4">
          <reference field="1" count="1" selected="0">
            <x v="1"/>
          </reference>
          <reference field="2" count="1" selected="0">
            <x v="12"/>
          </reference>
          <reference field="3" count="1" selected="0">
            <x v="0"/>
          </reference>
          <reference field="8" count="0"/>
        </references>
      </pivotArea>
    </format>
    <format dxfId="1000">
      <pivotArea dataOnly="0" labelOnly="1" outline="0" fieldPosition="0">
        <references count="4">
          <reference field="1" count="1" selected="0">
            <x v="1"/>
          </reference>
          <reference field="2" count="1" selected="0">
            <x v="12"/>
          </reference>
          <reference field="3" count="1" selected="0">
            <x v="1"/>
          </reference>
          <reference field="8" count="0"/>
        </references>
      </pivotArea>
    </format>
    <format dxfId="999">
      <pivotArea dataOnly="0" labelOnly="1" outline="0" fieldPosition="0">
        <references count="4">
          <reference field="1" count="1" selected="0">
            <x v="1"/>
          </reference>
          <reference field="2" count="1" selected="0">
            <x v="12"/>
          </reference>
          <reference field="3" count="1" selected="0">
            <x v="2"/>
          </reference>
          <reference field="8" count="0"/>
        </references>
      </pivotArea>
    </format>
    <format dxfId="998">
      <pivotArea dataOnly="0" labelOnly="1" outline="0" fieldPosition="0">
        <references count="4">
          <reference field="1" count="1" selected="0">
            <x v="1"/>
          </reference>
          <reference field="2" count="1" selected="0">
            <x v="12"/>
          </reference>
          <reference field="3" count="1" selected="0">
            <x v="3"/>
          </reference>
          <reference field="8" count="0"/>
        </references>
      </pivotArea>
    </format>
    <format dxfId="997">
      <pivotArea dataOnly="0" labelOnly="1" outline="0" fieldPosition="0">
        <references count="4">
          <reference field="1" count="1" selected="0">
            <x v="1"/>
          </reference>
          <reference field="2" count="1" selected="0">
            <x v="12"/>
          </reference>
          <reference field="3" count="1" selected="0">
            <x v="4"/>
          </reference>
          <reference field="8" count="0"/>
        </references>
      </pivotArea>
    </format>
    <format dxfId="996">
      <pivotArea dataOnly="0" labelOnly="1" outline="0" fieldPosition="0">
        <references count="4">
          <reference field="1" count="1" selected="0">
            <x v="1"/>
          </reference>
          <reference field="2" count="1" selected="0">
            <x v="12"/>
          </reference>
          <reference field="3" count="1" selected="0">
            <x v="5"/>
          </reference>
          <reference field="8" count="0"/>
        </references>
      </pivotArea>
    </format>
    <format dxfId="995">
      <pivotArea dataOnly="0" labelOnly="1" outline="0" fieldPosition="0">
        <references count="4">
          <reference field="1" count="1" selected="0">
            <x v="1"/>
          </reference>
          <reference field="2" count="1" selected="0">
            <x v="12"/>
          </reference>
          <reference field="3" count="1" selected="0">
            <x v="7"/>
          </reference>
          <reference field="8" count="0"/>
        </references>
      </pivotArea>
    </format>
    <format dxfId="994">
      <pivotArea dataOnly="0" labelOnly="1" outline="0" fieldPosition="0">
        <references count="4">
          <reference field="1" count="1" selected="0">
            <x v="1"/>
          </reference>
          <reference field="2" count="1" selected="0">
            <x v="12"/>
          </reference>
          <reference field="3" count="1" selected="0">
            <x v="8"/>
          </reference>
          <reference field="8" count="0"/>
        </references>
      </pivotArea>
    </format>
    <format dxfId="993">
      <pivotArea dataOnly="0" labelOnly="1" outline="0" fieldPosition="0">
        <references count="4">
          <reference field="1" count="1" selected="0">
            <x v="1"/>
          </reference>
          <reference field="2" count="1" selected="0">
            <x v="13"/>
          </reference>
          <reference field="3" count="1" selected="0">
            <x v="0"/>
          </reference>
          <reference field="8" count="0"/>
        </references>
      </pivotArea>
    </format>
    <format dxfId="992">
      <pivotArea dataOnly="0" labelOnly="1" outline="0" fieldPosition="0">
        <references count="4">
          <reference field="1" count="1" selected="0">
            <x v="1"/>
          </reference>
          <reference field="2" count="1" selected="0">
            <x v="13"/>
          </reference>
          <reference field="3" count="1" selected="0">
            <x v="1"/>
          </reference>
          <reference field="8" count="0"/>
        </references>
      </pivotArea>
    </format>
    <format dxfId="991">
      <pivotArea dataOnly="0" labelOnly="1" outline="0" fieldPosition="0">
        <references count="4">
          <reference field="1" count="1" selected="0">
            <x v="1"/>
          </reference>
          <reference field="2" count="1" selected="0">
            <x v="13"/>
          </reference>
          <reference field="3" count="1" selected="0">
            <x v="2"/>
          </reference>
          <reference field="8" count="0"/>
        </references>
      </pivotArea>
    </format>
    <format dxfId="990">
      <pivotArea dataOnly="0" labelOnly="1" outline="0" fieldPosition="0">
        <references count="4">
          <reference field="1" count="1" selected="0">
            <x v="1"/>
          </reference>
          <reference field="2" count="1" selected="0">
            <x v="13"/>
          </reference>
          <reference field="3" count="1" selected="0">
            <x v="3"/>
          </reference>
          <reference field="8" count="0"/>
        </references>
      </pivotArea>
    </format>
    <format dxfId="989">
      <pivotArea dataOnly="0" labelOnly="1" outline="0" fieldPosition="0">
        <references count="4">
          <reference field="1" count="1" selected="0">
            <x v="1"/>
          </reference>
          <reference field="2" count="1" selected="0">
            <x v="13"/>
          </reference>
          <reference field="3" count="1" selected="0">
            <x v="4"/>
          </reference>
          <reference field="8" count="0"/>
        </references>
      </pivotArea>
    </format>
    <format dxfId="988">
      <pivotArea dataOnly="0" labelOnly="1" outline="0" fieldPosition="0">
        <references count="4">
          <reference field="1" count="1" selected="0">
            <x v="1"/>
          </reference>
          <reference field="2" count="1" selected="0">
            <x v="13"/>
          </reference>
          <reference field="3" count="1" selected="0">
            <x v="5"/>
          </reference>
          <reference field="8" count="0"/>
        </references>
      </pivotArea>
    </format>
    <format dxfId="987">
      <pivotArea dataOnly="0" labelOnly="1" outline="0" fieldPosition="0">
        <references count="4">
          <reference field="1" count="1" selected="0">
            <x v="1"/>
          </reference>
          <reference field="2" count="1" selected="0">
            <x v="13"/>
          </reference>
          <reference field="3" count="1" selected="0">
            <x v="6"/>
          </reference>
          <reference field="8" count="0"/>
        </references>
      </pivotArea>
    </format>
    <format dxfId="986">
      <pivotArea dataOnly="0" labelOnly="1" outline="0" fieldPosition="0">
        <references count="4">
          <reference field="1" count="1" selected="0">
            <x v="1"/>
          </reference>
          <reference field="2" count="1" selected="0">
            <x v="13"/>
          </reference>
          <reference field="3" count="1" selected="0">
            <x v="7"/>
          </reference>
          <reference field="8" count="0"/>
        </references>
      </pivotArea>
    </format>
    <format dxfId="985">
      <pivotArea dataOnly="0" labelOnly="1" outline="0" fieldPosition="0">
        <references count="4">
          <reference field="1" count="1" selected="0">
            <x v="1"/>
          </reference>
          <reference field="2" count="1" selected="0">
            <x v="13"/>
          </reference>
          <reference field="3" count="1" selected="0">
            <x v="8"/>
          </reference>
          <reference field="8" count="0"/>
        </references>
      </pivotArea>
    </format>
    <format dxfId="984">
      <pivotArea dataOnly="0" labelOnly="1" outline="0" fieldPosition="0">
        <references count="4">
          <reference field="1" count="1" selected="0">
            <x v="1"/>
          </reference>
          <reference field="2" count="1" selected="0">
            <x v="14"/>
          </reference>
          <reference field="3" count="1" selected="0">
            <x v="0"/>
          </reference>
          <reference field="8" count="0"/>
        </references>
      </pivotArea>
    </format>
    <format dxfId="983">
      <pivotArea dataOnly="0" labelOnly="1" outline="0" fieldPosition="0">
        <references count="4">
          <reference field="1" count="1" selected="0">
            <x v="1"/>
          </reference>
          <reference field="2" count="1" selected="0">
            <x v="14"/>
          </reference>
          <reference field="3" count="1" selected="0">
            <x v="1"/>
          </reference>
          <reference field="8" count="0"/>
        </references>
      </pivotArea>
    </format>
    <format dxfId="982">
      <pivotArea dataOnly="0" labelOnly="1" outline="0" fieldPosition="0">
        <references count="4">
          <reference field="1" count="1" selected="0">
            <x v="1"/>
          </reference>
          <reference field="2" count="1" selected="0">
            <x v="14"/>
          </reference>
          <reference field="3" count="1" selected="0">
            <x v="2"/>
          </reference>
          <reference field="8" count="0"/>
        </references>
      </pivotArea>
    </format>
    <format dxfId="981">
      <pivotArea dataOnly="0" labelOnly="1" outline="0" fieldPosition="0">
        <references count="4">
          <reference field="1" count="1" selected="0">
            <x v="1"/>
          </reference>
          <reference field="2" count="1" selected="0">
            <x v="14"/>
          </reference>
          <reference field="3" count="1" selected="0">
            <x v="3"/>
          </reference>
          <reference field="8" count="0"/>
        </references>
      </pivotArea>
    </format>
    <format dxfId="980">
      <pivotArea dataOnly="0" labelOnly="1" outline="0" fieldPosition="0">
        <references count="4">
          <reference field="1" count="1" selected="0">
            <x v="1"/>
          </reference>
          <reference field="2" count="1" selected="0">
            <x v="14"/>
          </reference>
          <reference field="3" count="1" selected="0">
            <x v="5"/>
          </reference>
          <reference field="8" count="0"/>
        </references>
      </pivotArea>
    </format>
    <format dxfId="979">
      <pivotArea dataOnly="0" labelOnly="1" outline="0" fieldPosition="0">
        <references count="4">
          <reference field="1" count="1" selected="0">
            <x v="1"/>
          </reference>
          <reference field="2" count="1" selected="0">
            <x v="14"/>
          </reference>
          <reference field="3" count="1" selected="0">
            <x v="6"/>
          </reference>
          <reference field="8" count="0"/>
        </references>
      </pivotArea>
    </format>
    <format dxfId="978">
      <pivotArea dataOnly="0" labelOnly="1" outline="0" fieldPosition="0">
        <references count="4">
          <reference field="1" count="1" selected="0">
            <x v="1"/>
          </reference>
          <reference field="2" count="1" selected="0">
            <x v="14"/>
          </reference>
          <reference field="3" count="1" selected="0">
            <x v="7"/>
          </reference>
          <reference field="8" count="0"/>
        </references>
      </pivotArea>
    </format>
    <format dxfId="977">
      <pivotArea dataOnly="0" labelOnly="1" outline="0" fieldPosition="0">
        <references count="4">
          <reference field="1" count="1" selected="0">
            <x v="1"/>
          </reference>
          <reference field="2" count="1" selected="0">
            <x v="14"/>
          </reference>
          <reference field="3" count="1" selected="0">
            <x v="8"/>
          </reference>
          <reference field="8" count="0"/>
        </references>
      </pivotArea>
    </format>
    <format dxfId="976">
      <pivotArea dataOnly="0" labelOnly="1" outline="0" fieldPosition="0">
        <references count="4">
          <reference field="1" count="1" selected="0">
            <x v="1"/>
          </reference>
          <reference field="2" count="1" selected="0">
            <x v="15"/>
          </reference>
          <reference field="3" count="1" selected="0">
            <x v="0"/>
          </reference>
          <reference field="8" count="0"/>
        </references>
      </pivotArea>
    </format>
    <format dxfId="975">
      <pivotArea dataOnly="0" labelOnly="1" outline="0" fieldPosition="0">
        <references count="4">
          <reference field="1" count="1" selected="0">
            <x v="1"/>
          </reference>
          <reference field="2" count="1" selected="0">
            <x v="15"/>
          </reference>
          <reference field="3" count="1" selected="0">
            <x v="1"/>
          </reference>
          <reference field="8" count="0"/>
        </references>
      </pivotArea>
    </format>
    <format dxfId="974">
      <pivotArea dataOnly="0" labelOnly="1" outline="0" fieldPosition="0">
        <references count="4">
          <reference field="1" count="1" selected="0">
            <x v="1"/>
          </reference>
          <reference field="2" count="1" selected="0">
            <x v="15"/>
          </reference>
          <reference field="3" count="1" selected="0">
            <x v="2"/>
          </reference>
          <reference field="8" count="0"/>
        </references>
      </pivotArea>
    </format>
    <format dxfId="973">
      <pivotArea dataOnly="0" labelOnly="1" outline="0" fieldPosition="0">
        <references count="4">
          <reference field="1" count="1" selected="0">
            <x v="1"/>
          </reference>
          <reference field="2" count="1" selected="0">
            <x v="15"/>
          </reference>
          <reference field="3" count="1" selected="0">
            <x v="3"/>
          </reference>
          <reference field="8" count="0"/>
        </references>
      </pivotArea>
    </format>
    <format dxfId="972">
      <pivotArea dataOnly="0" labelOnly="1" outline="0" fieldPosition="0">
        <references count="4">
          <reference field="1" count="1" selected="0">
            <x v="1"/>
          </reference>
          <reference field="2" count="1" selected="0">
            <x v="15"/>
          </reference>
          <reference field="3" count="1" selected="0">
            <x v="4"/>
          </reference>
          <reference field="8" count="0"/>
        </references>
      </pivotArea>
    </format>
    <format dxfId="971">
      <pivotArea dataOnly="0" labelOnly="1" outline="0" fieldPosition="0">
        <references count="4">
          <reference field="1" count="1" selected="0">
            <x v="1"/>
          </reference>
          <reference field="2" count="1" selected="0">
            <x v="15"/>
          </reference>
          <reference field="3" count="1" selected="0">
            <x v="5"/>
          </reference>
          <reference field="8" count="0"/>
        </references>
      </pivotArea>
    </format>
    <format dxfId="970">
      <pivotArea dataOnly="0" labelOnly="1" outline="0" fieldPosition="0">
        <references count="4">
          <reference field="1" count="1" selected="0">
            <x v="1"/>
          </reference>
          <reference field="2" count="1" selected="0">
            <x v="15"/>
          </reference>
          <reference field="3" count="1" selected="0">
            <x v="6"/>
          </reference>
          <reference field="8" count="0"/>
        </references>
      </pivotArea>
    </format>
    <format dxfId="969">
      <pivotArea dataOnly="0" labelOnly="1" outline="0" fieldPosition="0">
        <references count="4">
          <reference field="1" count="1" selected="0">
            <x v="1"/>
          </reference>
          <reference field="2" count="1" selected="0">
            <x v="15"/>
          </reference>
          <reference field="3" count="1" selected="0">
            <x v="7"/>
          </reference>
          <reference field="8" count="0"/>
        </references>
      </pivotArea>
    </format>
    <format dxfId="968">
      <pivotArea dataOnly="0" labelOnly="1" outline="0" fieldPosition="0">
        <references count="4">
          <reference field="1" count="1" selected="0">
            <x v="1"/>
          </reference>
          <reference field="2" count="1" selected="0">
            <x v="15"/>
          </reference>
          <reference field="3" count="1" selected="0">
            <x v="8"/>
          </reference>
          <reference field="8" count="0"/>
        </references>
      </pivotArea>
    </format>
    <format dxfId="967">
      <pivotArea dataOnly="0" labelOnly="1" outline="0" fieldPosition="0">
        <references count="4">
          <reference field="1" count="1" selected="0">
            <x v="1"/>
          </reference>
          <reference field="2" count="1" selected="0">
            <x v="16"/>
          </reference>
          <reference field="3" count="1" selected="0">
            <x v="0"/>
          </reference>
          <reference field="8" count="0"/>
        </references>
      </pivotArea>
    </format>
    <format dxfId="966">
      <pivotArea dataOnly="0" labelOnly="1" outline="0" fieldPosition="0">
        <references count="4">
          <reference field="1" count="1" selected="0">
            <x v="1"/>
          </reference>
          <reference field="2" count="1" selected="0">
            <x v="16"/>
          </reference>
          <reference field="3" count="1" selected="0">
            <x v="1"/>
          </reference>
          <reference field="8" count="0"/>
        </references>
      </pivotArea>
    </format>
    <format dxfId="965">
      <pivotArea dataOnly="0" labelOnly="1" outline="0" fieldPosition="0">
        <references count="4">
          <reference field="1" count="1" selected="0">
            <x v="1"/>
          </reference>
          <reference field="2" count="1" selected="0">
            <x v="16"/>
          </reference>
          <reference field="3" count="1" selected="0">
            <x v="2"/>
          </reference>
          <reference field="8" count="0"/>
        </references>
      </pivotArea>
    </format>
    <format dxfId="964">
      <pivotArea dataOnly="0" labelOnly="1" outline="0" fieldPosition="0">
        <references count="4">
          <reference field="1" count="1" selected="0">
            <x v="1"/>
          </reference>
          <reference field="2" count="1" selected="0">
            <x v="16"/>
          </reference>
          <reference field="3" count="1" selected="0">
            <x v="3"/>
          </reference>
          <reference field="8" count="0"/>
        </references>
      </pivotArea>
    </format>
    <format dxfId="963">
      <pivotArea dataOnly="0" labelOnly="1" outline="0" fieldPosition="0">
        <references count="4">
          <reference field="1" count="1" selected="0">
            <x v="1"/>
          </reference>
          <reference field="2" count="1" selected="0">
            <x v="16"/>
          </reference>
          <reference field="3" count="1" selected="0">
            <x v="4"/>
          </reference>
          <reference field="8" count="0"/>
        </references>
      </pivotArea>
    </format>
    <format dxfId="962">
      <pivotArea dataOnly="0" labelOnly="1" outline="0" fieldPosition="0">
        <references count="4">
          <reference field="1" count="1" selected="0">
            <x v="1"/>
          </reference>
          <reference field="2" count="1" selected="0">
            <x v="16"/>
          </reference>
          <reference field="3" count="1" selected="0">
            <x v="5"/>
          </reference>
          <reference field="8" count="0"/>
        </references>
      </pivotArea>
    </format>
    <format dxfId="961">
      <pivotArea dataOnly="0" labelOnly="1" outline="0" fieldPosition="0">
        <references count="4">
          <reference field="1" count="1" selected="0">
            <x v="1"/>
          </reference>
          <reference field="2" count="1" selected="0">
            <x v="16"/>
          </reference>
          <reference field="3" count="1" selected="0">
            <x v="6"/>
          </reference>
          <reference field="8" count="0"/>
        </references>
      </pivotArea>
    </format>
    <format dxfId="960">
      <pivotArea dataOnly="0" labelOnly="1" outline="0" fieldPosition="0">
        <references count="4">
          <reference field="1" count="1" selected="0">
            <x v="1"/>
          </reference>
          <reference field="2" count="1" selected="0">
            <x v="16"/>
          </reference>
          <reference field="3" count="1" selected="0">
            <x v="7"/>
          </reference>
          <reference field="8" count="0"/>
        </references>
      </pivotArea>
    </format>
    <format dxfId="959">
      <pivotArea dataOnly="0" labelOnly="1" outline="0" fieldPosition="0">
        <references count="4">
          <reference field="1" count="1" selected="0">
            <x v="1"/>
          </reference>
          <reference field="2" count="1" selected="0">
            <x v="16"/>
          </reference>
          <reference field="3" count="1" selected="0">
            <x v="8"/>
          </reference>
          <reference field="8" count="0"/>
        </references>
      </pivotArea>
    </format>
    <format dxfId="958">
      <pivotArea dataOnly="0" labelOnly="1" outline="0" fieldPosition="0">
        <references count="4">
          <reference field="1" count="1" selected="0">
            <x v="2"/>
          </reference>
          <reference field="2" count="1" selected="0">
            <x v="9"/>
          </reference>
          <reference field="3" count="1" selected="0">
            <x v="0"/>
          </reference>
          <reference field="8" count="0"/>
        </references>
      </pivotArea>
    </format>
    <format dxfId="957">
      <pivotArea dataOnly="0" labelOnly="1" outline="0" fieldPosition="0">
        <references count="4">
          <reference field="1" count="1" selected="0">
            <x v="2"/>
          </reference>
          <reference field="2" count="1" selected="0">
            <x v="9"/>
          </reference>
          <reference field="3" count="1" selected="0">
            <x v="1"/>
          </reference>
          <reference field="8" count="0"/>
        </references>
      </pivotArea>
    </format>
    <format dxfId="956">
      <pivotArea dataOnly="0" labelOnly="1" outline="0" fieldPosition="0">
        <references count="4">
          <reference field="1" count="1" selected="0">
            <x v="2"/>
          </reference>
          <reference field="2" count="1" selected="0">
            <x v="9"/>
          </reference>
          <reference field="3" count="1" selected="0">
            <x v="2"/>
          </reference>
          <reference field="8" count="0"/>
        </references>
      </pivotArea>
    </format>
    <format dxfId="955">
      <pivotArea dataOnly="0" labelOnly="1" outline="0" fieldPosition="0">
        <references count="4">
          <reference field="1" count="1" selected="0">
            <x v="2"/>
          </reference>
          <reference field="2" count="1" selected="0">
            <x v="9"/>
          </reference>
          <reference field="3" count="1" selected="0">
            <x v="3"/>
          </reference>
          <reference field="8" count="0"/>
        </references>
      </pivotArea>
    </format>
    <format dxfId="954">
      <pivotArea dataOnly="0" labelOnly="1" outline="0" fieldPosition="0">
        <references count="4">
          <reference field="1" count="1" selected="0">
            <x v="2"/>
          </reference>
          <reference field="2" count="1" selected="0">
            <x v="9"/>
          </reference>
          <reference field="3" count="1" selected="0">
            <x v="4"/>
          </reference>
          <reference field="8" count="0"/>
        </references>
      </pivotArea>
    </format>
    <format dxfId="953">
      <pivotArea dataOnly="0" labelOnly="1" outline="0" fieldPosition="0">
        <references count="4">
          <reference field="1" count="1" selected="0">
            <x v="2"/>
          </reference>
          <reference field="2" count="1" selected="0">
            <x v="9"/>
          </reference>
          <reference field="3" count="1" selected="0">
            <x v="5"/>
          </reference>
          <reference field="8" count="0"/>
        </references>
      </pivotArea>
    </format>
    <format dxfId="952">
      <pivotArea dataOnly="0" labelOnly="1" outline="0" fieldPosition="0">
        <references count="4">
          <reference field="1" count="1" selected="0">
            <x v="2"/>
          </reference>
          <reference field="2" count="1" selected="0">
            <x v="9"/>
          </reference>
          <reference field="3" count="1" selected="0">
            <x v="6"/>
          </reference>
          <reference field="8" count="0"/>
        </references>
      </pivotArea>
    </format>
    <format dxfId="951">
      <pivotArea dataOnly="0" labelOnly="1" outline="0" fieldPosition="0">
        <references count="4">
          <reference field="1" count="1" selected="0">
            <x v="2"/>
          </reference>
          <reference field="2" count="1" selected="0">
            <x v="9"/>
          </reference>
          <reference field="3" count="1" selected="0">
            <x v="7"/>
          </reference>
          <reference field="8" count="0"/>
        </references>
      </pivotArea>
    </format>
    <format dxfId="950">
      <pivotArea dataOnly="0" labelOnly="1" outline="0" fieldPosition="0">
        <references count="4">
          <reference field="1" count="1" selected="0">
            <x v="2"/>
          </reference>
          <reference field="2" count="1" selected="0">
            <x v="9"/>
          </reference>
          <reference field="3" count="1" selected="0">
            <x v="8"/>
          </reference>
          <reference field="8" count="0"/>
        </references>
      </pivotArea>
    </format>
    <format dxfId="949">
      <pivotArea dataOnly="0" labelOnly="1" outline="0" fieldPosition="0">
        <references count="4">
          <reference field="1" count="1" selected="0">
            <x v="2"/>
          </reference>
          <reference field="2" count="1" selected="0">
            <x v="10"/>
          </reference>
          <reference field="3" count="1" selected="0">
            <x v="0"/>
          </reference>
          <reference field="8" count="0"/>
        </references>
      </pivotArea>
    </format>
    <format dxfId="948">
      <pivotArea dataOnly="0" labelOnly="1" outline="0" fieldPosition="0">
        <references count="4">
          <reference field="1" count="1" selected="0">
            <x v="2"/>
          </reference>
          <reference field="2" count="1" selected="0">
            <x v="10"/>
          </reference>
          <reference field="3" count="1" selected="0">
            <x v="1"/>
          </reference>
          <reference field="8" count="0"/>
        </references>
      </pivotArea>
    </format>
    <format dxfId="947">
      <pivotArea dataOnly="0" labelOnly="1" outline="0" fieldPosition="0">
        <references count="4">
          <reference field="1" count="1" selected="0">
            <x v="2"/>
          </reference>
          <reference field="2" count="1" selected="0">
            <x v="10"/>
          </reference>
          <reference field="3" count="1" selected="0">
            <x v="2"/>
          </reference>
          <reference field="8" count="0"/>
        </references>
      </pivotArea>
    </format>
    <format dxfId="946">
      <pivotArea dataOnly="0" labelOnly="1" outline="0" fieldPosition="0">
        <references count="4">
          <reference field="1" count="1" selected="0">
            <x v="2"/>
          </reference>
          <reference field="2" count="1" selected="0">
            <x v="10"/>
          </reference>
          <reference field="3" count="1" selected="0">
            <x v="3"/>
          </reference>
          <reference field="8" count="0"/>
        </references>
      </pivotArea>
    </format>
    <format dxfId="945">
      <pivotArea dataOnly="0" labelOnly="1" outline="0" fieldPosition="0">
        <references count="4">
          <reference field="1" count="1" selected="0">
            <x v="2"/>
          </reference>
          <reference field="2" count="1" selected="0">
            <x v="10"/>
          </reference>
          <reference field="3" count="1" selected="0">
            <x v="4"/>
          </reference>
          <reference field="8" count="0"/>
        </references>
      </pivotArea>
    </format>
    <format dxfId="944">
      <pivotArea dataOnly="0" labelOnly="1" outline="0" fieldPosition="0">
        <references count="4">
          <reference field="1" count="1" selected="0">
            <x v="2"/>
          </reference>
          <reference field="2" count="1" selected="0">
            <x v="10"/>
          </reference>
          <reference field="3" count="1" selected="0">
            <x v="5"/>
          </reference>
          <reference field="8" count="0"/>
        </references>
      </pivotArea>
    </format>
    <format dxfId="943">
      <pivotArea dataOnly="0" labelOnly="1" outline="0" fieldPosition="0">
        <references count="4">
          <reference field="1" count="1" selected="0">
            <x v="2"/>
          </reference>
          <reference field="2" count="1" selected="0">
            <x v="10"/>
          </reference>
          <reference field="3" count="1" selected="0">
            <x v="6"/>
          </reference>
          <reference field="8" count="0"/>
        </references>
      </pivotArea>
    </format>
    <format dxfId="942">
      <pivotArea dataOnly="0" labelOnly="1" outline="0" fieldPosition="0">
        <references count="4">
          <reference field="1" count="1" selected="0">
            <x v="2"/>
          </reference>
          <reference field="2" count="1" selected="0">
            <x v="10"/>
          </reference>
          <reference field="3" count="1" selected="0">
            <x v="7"/>
          </reference>
          <reference field="8" count="0"/>
        </references>
      </pivotArea>
    </format>
    <format dxfId="941">
      <pivotArea dataOnly="0" labelOnly="1" outline="0" fieldPosition="0">
        <references count="4">
          <reference field="1" count="1" selected="0">
            <x v="2"/>
          </reference>
          <reference field="2" count="1" selected="0">
            <x v="10"/>
          </reference>
          <reference field="3" count="1" selected="0">
            <x v="8"/>
          </reference>
          <reference field="8" count="0"/>
        </references>
      </pivotArea>
    </format>
    <format dxfId="940">
      <pivotArea dataOnly="0" labelOnly="1" outline="0" fieldPosition="0">
        <references count="4">
          <reference field="1" count="1" selected="0">
            <x v="2"/>
          </reference>
          <reference field="2" count="1" selected="0">
            <x v="17"/>
          </reference>
          <reference field="3" count="1" selected="0">
            <x v="0"/>
          </reference>
          <reference field="8" count="0"/>
        </references>
      </pivotArea>
    </format>
    <format dxfId="939">
      <pivotArea dataOnly="0" labelOnly="1" outline="0" fieldPosition="0">
        <references count="4">
          <reference field="1" count="1" selected="0">
            <x v="2"/>
          </reference>
          <reference field="2" count="1" selected="0">
            <x v="17"/>
          </reference>
          <reference field="3" count="1" selected="0">
            <x v="1"/>
          </reference>
          <reference field="8" count="0"/>
        </references>
      </pivotArea>
    </format>
    <format dxfId="938">
      <pivotArea dataOnly="0" labelOnly="1" outline="0" fieldPosition="0">
        <references count="4">
          <reference field="1" count="1" selected="0">
            <x v="2"/>
          </reference>
          <reference field="2" count="1" selected="0">
            <x v="17"/>
          </reference>
          <reference field="3" count="1" selected="0">
            <x v="2"/>
          </reference>
          <reference field="8" count="0"/>
        </references>
      </pivotArea>
    </format>
    <format dxfId="937">
      <pivotArea dataOnly="0" labelOnly="1" outline="0" fieldPosition="0">
        <references count="4">
          <reference field="1" count="1" selected="0">
            <x v="2"/>
          </reference>
          <reference field="2" count="1" selected="0">
            <x v="17"/>
          </reference>
          <reference field="3" count="1" selected="0">
            <x v="3"/>
          </reference>
          <reference field="8" count="0"/>
        </references>
      </pivotArea>
    </format>
    <format dxfId="936">
      <pivotArea dataOnly="0" labelOnly="1" outline="0" fieldPosition="0">
        <references count="4">
          <reference field="1" count="1" selected="0">
            <x v="2"/>
          </reference>
          <reference field="2" count="1" selected="0">
            <x v="17"/>
          </reference>
          <reference field="3" count="1" selected="0">
            <x v="4"/>
          </reference>
          <reference field="8" count="0"/>
        </references>
      </pivotArea>
    </format>
    <format dxfId="935">
      <pivotArea dataOnly="0" labelOnly="1" outline="0" fieldPosition="0">
        <references count="4">
          <reference field="1" count="1" selected="0">
            <x v="2"/>
          </reference>
          <reference field="2" count="1" selected="0">
            <x v="17"/>
          </reference>
          <reference field="3" count="1" selected="0">
            <x v="5"/>
          </reference>
          <reference field="8" count="0"/>
        </references>
      </pivotArea>
    </format>
    <format dxfId="934">
      <pivotArea dataOnly="0" labelOnly="1" outline="0" fieldPosition="0">
        <references count="4">
          <reference field="1" count="1" selected="0">
            <x v="2"/>
          </reference>
          <reference field="2" count="1" selected="0">
            <x v="17"/>
          </reference>
          <reference field="3" count="1" selected="0">
            <x v="6"/>
          </reference>
          <reference field="8" count="0"/>
        </references>
      </pivotArea>
    </format>
    <format dxfId="933">
      <pivotArea dataOnly="0" labelOnly="1" outline="0" fieldPosition="0">
        <references count="4">
          <reference field="1" count="1" selected="0">
            <x v="2"/>
          </reference>
          <reference field="2" count="1" selected="0">
            <x v="17"/>
          </reference>
          <reference field="3" count="1" selected="0">
            <x v="7"/>
          </reference>
          <reference field="8" count="0"/>
        </references>
      </pivotArea>
    </format>
    <format dxfId="932">
      <pivotArea dataOnly="0" labelOnly="1" outline="0" fieldPosition="0">
        <references count="4">
          <reference field="1" count="1" selected="0">
            <x v="2"/>
          </reference>
          <reference field="2" count="1" selected="0">
            <x v="17"/>
          </reference>
          <reference field="3" count="1" selected="0">
            <x v="8"/>
          </reference>
          <reference field="8" count="0"/>
        </references>
      </pivotArea>
    </format>
    <format dxfId="931">
      <pivotArea dataOnly="0" labelOnly="1" outline="0" fieldPosition="0">
        <references count="4">
          <reference field="1" count="1" selected="0">
            <x v="3"/>
          </reference>
          <reference field="2" count="1" selected="0">
            <x v="18"/>
          </reference>
          <reference field="3" count="1" selected="0">
            <x v="0"/>
          </reference>
          <reference field="8" count="0"/>
        </references>
      </pivotArea>
    </format>
    <format dxfId="930">
      <pivotArea dataOnly="0" labelOnly="1" outline="0" fieldPosition="0">
        <references count="4">
          <reference field="1" count="1" selected="0">
            <x v="3"/>
          </reference>
          <reference field="2" count="1" selected="0">
            <x v="18"/>
          </reference>
          <reference field="3" count="1" selected="0">
            <x v="1"/>
          </reference>
          <reference field="8" count="0"/>
        </references>
      </pivotArea>
    </format>
    <format dxfId="929">
      <pivotArea dataOnly="0" labelOnly="1" outline="0" fieldPosition="0">
        <references count="4">
          <reference field="1" count="1" selected="0">
            <x v="3"/>
          </reference>
          <reference field="2" count="1" selected="0">
            <x v="18"/>
          </reference>
          <reference field="3" count="1" selected="0">
            <x v="2"/>
          </reference>
          <reference field="8" count="0"/>
        </references>
      </pivotArea>
    </format>
    <format dxfId="928">
      <pivotArea dataOnly="0" labelOnly="1" outline="0" fieldPosition="0">
        <references count="4">
          <reference field="1" count="1" selected="0">
            <x v="3"/>
          </reference>
          <reference field="2" count="1" selected="0">
            <x v="18"/>
          </reference>
          <reference field="3" count="1" selected="0">
            <x v="3"/>
          </reference>
          <reference field="8" count="0"/>
        </references>
      </pivotArea>
    </format>
    <format dxfId="927">
      <pivotArea dataOnly="0" labelOnly="1" outline="0" fieldPosition="0">
        <references count="4">
          <reference field="1" count="1" selected="0">
            <x v="3"/>
          </reference>
          <reference field="2" count="1" selected="0">
            <x v="18"/>
          </reference>
          <reference field="3" count="1" selected="0">
            <x v="4"/>
          </reference>
          <reference field="8" count="0"/>
        </references>
      </pivotArea>
    </format>
    <format dxfId="926">
      <pivotArea dataOnly="0" labelOnly="1" outline="0" fieldPosition="0">
        <references count="4">
          <reference field="1" count="1" selected="0">
            <x v="3"/>
          </reference>
          <reference field="2" count="1" selected="0">
            <x v="18"/>
          </reference>
          <reference field="3" count="1" selected="0">
            <x v="5"/>
          </reference>
          <reference field="8" count="0"/>
        </references>
      </pivotArea>
    </format>
    <format dxfId="925">
      <pivotArea dataOnly="0" labelOnly="1" outline="0" fieldPosition="0">
        <references count="4">
          <reference field="1" count="1" selected="0">
            <x v="3"/>
          </reference>
          <reference field="2" count="1" selected="0">
            <x v="18"/>
          </reference>
          <reference field="3" count="1" selected="0">
            <x v="6"/>
          </reference>
          <reference field="8" count="0"/>
        </references>
      </pivotArea>
    </format>
    <format dxfId="924">
      <pivotArea dataOnly="0" labelOnly="1" outline="0" fieldPosition="0">
        <references count="4">
          <reference field="1" count="1" selected="0">
            <x v="3"/>
          </reference>
          <reference field="2" count="1" selected="0">
            <x v="18"/>
          </reference>
          <reference field="3" count="1" selected="0">
            <x v="7"/>
          </reference>
          <reference field="8" count="0"/>
        </references>
      </pivotArea>
    </format>
    <format dxfId="923">
      <pivotArea dataOnly="0" labelOnly="1" outline="0" fieldPosition="0">
        <references count="4">
          <reference field="1" count="1" selected="0">
            <x v="3"/>
          </reference>
          <reference field="2" count="1" selected="0">
            <x v="18"/>
          </reference>
          <reference field="3" count="1" selected="0">
            <x v="8"/>
          </reference>
          <reference field="8" count="0"/>
        </references>
      </pivotArea>
    </format>
    <format dxfId="922">
      <pivotArea dataOnly="0" labelOnly="1" outline="0" fieldPosition="0">
        <references count="1">
          <reference field="4" count="0"/>
        </references>
      </pivotArea>
    </format>
    <format dxfId="921">
      <pivotArea dataOnly="0" labelOnly="1" grandCol="1" outline="0" fieldPosition="0"/>
    </format>
    <format dxfId="920">
      <pivotArea outline="0" collapsedLevelsAreSubtotals="1" fieldPosition="0"/>
    </format>
    <format dxfId="919">
      <pivotArea dataOnly="0" labelOnly="1" outline="0" fieldPosition="0">
        <references count="1">
          <reference field="1" count="0"/>
        </references>
      </pivotArea>
    </format>
    <format dxfId="918">
      <pivotArea dataOnly="0" labelOnly="1" outline="0" fieldPosition="0">
        <references count="2">
          <reference field="1" count="1" selected="0">
            <x v="0"/>
          </reference>
          <reference field="2" count="4">
            <x v="0"/>
            <x v="19"/>
            <x v="20"/>
            <x v="21"/>
          </reference>
        </references>
      </pivotArea>
    </format>
    <format dxfId="917">
      <pivotArea dataOnly="0" labelOnly="1" outline="0" fieldPosition="0">
        <references count="2">
          <reference field="1" count="1" selected="0">
            <x v="1"/>
          </reference>
          <reference field="2" count="14">
            <x v="1"/>
            <x v="2"/>
            <x v="3"/>
            <x v="4"/>
            <x v="5"/>
            <x v="6"/>
            <x v="7"/>
            <x v="8"/>
            <x v="11"/>
            <x v="12"/>
            <x v="13"/>
            <x v="14"/>
            <x v="15"/>
            <x v="16"/>
          </reference>
        </references>
      </pivotArea>
    </format>
    <format dxfId="916">
      <pivotArea dataOnly="0" labelOnly="1" outline="0" fieldPosition="0">
        <references count="2">
          <reference field="1" count="1" selected="0">
            <x v="2"/>
          </reference>
          <reference field="2" count="3">
            <x v="9"/>
            <x v="10"/>
            <x v="17"/>
          </reference>
        </references>
      </pivotArea>
    </format>
    <format dxfId="915">
      <pivotArea dataOnly="0" labelOnly="1" outline="0" fieldPosition="0">
        <references count="2">
          <reference field="1" count="1" selected="0">
            <x v="3"/>
          </reference>
          <reference field="2" count="1">
            <x v="18"/>
          </reference>
        </references>
      </pivotArea>
    </format>
    <format dxfId="914">
      <pivotArea dataOnly="0" labelOnly="1" outline="0" fieldPosition="0">
        <references count="3">
          <reference field="1" count="1" selected="0">
            <x v="0"/>
          </reference>
          <reference field="2" count="1" selected="0">
            <x v="0"/>
          </reference>
          <reference field="3" count="9">
            <x v="0"/>
            <x v="1"/>
            <x v="2"/>
            <x v="3"/>
            <x v="4"/>
            <x v="5"/>
            <x v="6"/>
            <x v="7"/>
            <x v="8"/>
          </reference>
        </references>
      </pivotArea>
    </format>
    <format dxfId="913">
      <pivotArea dataOnly="0" labelOnly="1" outline="0" fieldPosition="0">
        <references count="3">
          <reference field="1" count="1" selected="0">
            <x v="0"/>
          </reference>
          <reference field="2" count="1" selected="0">
            <x v="19"/>
          </reference>
          <reference field="3" count="9">
            <x v="0"/>
            <x v="1"/>
            <x v="2"/>
            <x v="3"/>
            <x v="4"/>
            <x v="5"/>
            <x v="6"/>
            <x v="7"/>
            <x v="8"/>
          </reference>
        </references>
      </pivotArea>
    </format>
    <format dxfId="912">
      <pivotArea dataOnly="0" labelOnly="1" outline="0" fieldPosition="0">
        <references count="3">
          <reference field="1" count="1" selected="0">
            <x v="0"/>
          </reference>
          <reference field="2" count="1" selected="0">
            <x v="20"/>
          </reference>
          <reference field="3" count="9">
            <x v="0"/>
            <x v="1"/>
            <x v="2"/>
            <x v="3"/>
            <x v="4"/>
            <x v="5"/>
            <x v="6"/>
            <x v="7"/>
            <x v="8"/>
          </reference>
        </references>
      </pivotArea>
    </format>
    <format dxfId="911">
      <pivotArea dataOnly="0" labelOnly="1" outline="0" fieldPosition="0">
        <references count="3">
          <reference field="1" count="1" selected="0">
            <x v="0"/>
          </reference>
          <reference field="2" count="1" selected="0">
            <x v="21"/>
          </reference>
          <reference field="3" count="8">
            <x v="0"/>
            <x v="1"/>
            <x v="2"/>
            <x v="3"/>
            <x v="4"/>
            <x v="5"/>
            <x v="7"/>
            <x v="8"/>
          </reference>
        </references>
      </pivotArea>
    </format>
    <format dxfId="910">
      <pivotArea dataOnly="0" labelOnly="1" outline="0" fieldPosition="0">
        <references count="3">
          <reference field="1" count="1" selected="0">
            <x v="1"/>
          </reference>
          <reference field="2" count="1" selected="0">
            <x v="1"/>
          </reference>
          <reference field="3" count="0"/>
        </references>
      </pivotArea>
    </format>
    <format dxfId="909">
      <pivotArea dataOnly="0" labelOnly="1" outline="0" fieldPosition="0">
        <references count="3">
          <reference field="1" count="1" selected="0">
            <x v="1"/>
          </reference>
          <reference field="2" count="1" selected="0">
            <x v="2"/>
          </reference>
          <reference field="3" count="8">
            <x v="1"/>
            <x v="2"/>
            <x v="3"/>
            <x v="4"/>
            <x v="5"/>
            <x v="6"/>
            <x v="7"/>
            <x v="8"/>
          </reference>
        </references>
      </pivotArea>
    </format>
    <format dxfId="908">
      <pivotArea dataOnly="0" labelOnly="1" outline="0" fieldPosition="0">
        <references count="3">
          <reference field="1" count="1" selected="0">
            <x v="1"/>
          </reference>
          <reference field="2" count="1" selected="0">
            <x v="3"/>
          </reference>
          <reference field="3" count="9">
            <x v="0"/>
            <x v="1"/>
            <x v="2"/>
            <x v="3"/>
            <x v="4"/>
            <x v="5"/>
            <x v="6"/>
            <x v="7"/>
            <x v="8"/>
          </reference>
        </references>
      </pivotArea>
    </format>
    <format dxfId="907">
      <pivotArea dataOnly="0" labelOnly="1" outline="0" fieldPosition="0">
        <references count="3">
          <reference field="1" count="1" selected="0">
            <x v="1"/>
          </reference>
          <reference field="2" count="1" selected="0">
            <x v="4"/>
          </reference>
          <reference field="3" count="9">
            <x v="0"/>
            <x v="1"/>
            <x v="2"/>
            <x v="3"/>
            <x v="4"/>
            <x v="5"/>
            <x v="6"/>
            <x v="7"/>
            <x v="8"/>
          </reference>
        </references>
      </pivotArea>
    </format>
    <format dxfId="906">
      <pivotArea dataOnly="0" labelOnly="1" outline="0" fieldPosition="0">
        <references count="3">
          <reference field="1" count="1" selected="0">
            <x v="1"/>
          </reference>
          <reference field="2" count="1" selected="0">
            <x v="5"/>
          </reference>
          <reference field="3" count="9">
            <x v="0"/>
            <x v="1"/>
            <x v="2"/>
            <x v="3"/>
            <x v="4"/>
            <x v="5"/>
            <x v="6"/>
            <x v="7"/>
            <x v="8"/>
          </reference>
        </references>
      </pivotArea>
    </format>
    <format dxfId="905">
      <pivotArea dataOnly="0" labelOnly="1" outline="0" fieldPosition="0">
        <references count="3">
          <reference field="1" count="1" selected="0">
            <x v="1"/>
          </reference>
          <reference field="2" count="1" selected="0">
            <x v="6"/>
          </reference>
          <reference field="3" count="9">
            <x v="0"/>
            <x v="1"/>
            <x v="2"/>
            <x v="3"/>
            <x v="4"/>
            <x v="5"/>
            <x v="6"/>
            <x v="7"/>
            <x v="8"/>
          </reference>
        </references>
      </pivotArea>
    </format>
    <format dxfId="904">
      <pivotArea dataOnly="0" labelOnly="1" outline="0" fieldPosition="0">
        <references count="3">
          <reference field="1" count="1" selected="0">
            <x v="1"/>
          </reference>
          <reference field="2" count="1" selected="0">
            <x v="7"/>
          </reference>
          <reference field="3" count="9">
            <x v="0"/>
            <x v="1"/>
            <x v="2"/>
            <x v="3"/>
            <x v="4"/>
            <x v="5"/>
            <x v="6"/>
            <x v="7"/>
            <x v="8"/>
          </reference>
        </references>
      </pivotArea>
    </format>
    <format dxfId="903">
      <pivotArea dataOnly="0" labelOnly="1" outline="0" fieldPosition="0">
        <references count="3">
          <reference field="1" count="1" selected="0">
            <x v="1"/>
          </reference>
          <reference field="2" count="1" selected="0">
            <x v="8"/>
          </reference>
          <reference field="3" count="9">
            <x v="0"/>
            <x v="1"/>
            <x v="2"/>
            <x v="3"/>
            <x v="4"/>
            <x v="5"/>
            <x v="6"/>
            <x v="7"/>
            <x v="8"/>
          </reference>
        </references>
      </pivotArea>
    </format>
    <format dxfId="902">
      <pivotArea dataOnly="0" labelOnly="1" outline="0" fieldPosition="0">
        <references count="3">
          <reference field="1" count="1" selected="0">
            <x v="1"/>
          </reference>
          <reference field="2" count="1" selected="0">
            <x v="11"/>
          </reference>
          <reference field="3" count="9">
            <x v="0"/>
            <x v="1"/>
            <x v="2"/>
            <x v="3"/>
            <x v="4"/>
            <x v="5"/>
            <x v="6"/>
            <x v="7"/>
            <x v="8"/>
          </reference>
        </references>
      </pivotArea>
    </format>
    <format dxfId="901">
      <pivotArea dataOnly="0" labelOnly="1" outline="0" fieldPosition="0">
        <references count="3">
          <reference field="1" count="1" selected="0">
            <x v="1"/>
          </reference>
          <reference field="2" count="1" selected="0">
            <x v="12"/>
          </reference>
          <reference field="3" count="8">
            <x v="0"/>
            <x v="1"/>
            <x v="2"/>
            <x v="3"/>
            <x v="4"/>
            <x v="5"/>
            <x v="7"/>
            <x v="8"/>
          </reference>
        </references>
      </pivotArea>
    </format>
    <format dxfId="900">
      <pivotArea dataOnly="0" labelOnly="1" outline="0" fieldPosition="0">
        <references count="3">
          <reference field="1" count="1" selected="0">
            <x v="1"/>
          </reference>
          <reference field="2" count="1" selected="0">
            <x v="13"/>
          </reference>
          <reference field="3" count="9">
            <x v="0"/>
            <x v="1"/>
            <x v="2"/>
            <x v="3"/>
            <x v="4"/>
            <x v="5"/>
            <x v="6"/>
            <x v="7"/>
            <x v="8"/>
          </reference>
        </references>
      </pivotArea>
    </format>
    <format dxfId="899">
      <pivotArea dataOnly="0" labelOnly="1" outline="0" fieldPosition="0">
        <references count="3">
          <reference field="1" count="1" selected="0">
            <x v="1"/>
          </reference>
          <reference field="2" count="1" selected="0">
            <x v="14"/>
          </reference>
          <reference field="3" count="8">
            <x v="0"/>
            <x v="1"/>
            <x v="2"/>
            <x v="3"/>
            <x v="5"/>
            <x v="6"/>
            <x v="7"/>
            <x v="8"/>
          </reference>
        </references>
      </pivotArea>
    </format>
    <format dxfId="898">
      <pivotArea dataOnly="0" labelOnly="1" outline="0" fieldPosition="0">
        <references count="3">
          <reference field="1" count="1" selected="0">
            <x v="1"/>
          </reference>
          <reference field="2" count="1" selected="0">
            <x v="15"/>
          </reference>
          <reference field="3" count="9">
            <x v="0"/>
            <x v="1"/>
            <x v="2"/>
            <x v="3"/>
            <x v="4"/>
            <x v="5"/>
            <x v="6"/>
            <x v="7"/>
            <x v="8"/>
          </reference>
        </references>
      </pivotArea>
    </format>
    <format dxfId="897">
      <pivotArea dataOnly="0" labelOnly="1" outline="0" fieldPosition="0">
        <references count="3">
          <reference field="1" count="1" selected="0">
            <x v="1"/>
          </reference>
          <reference field="2" count="1" selected="0">
            <x v="16"/>
          </reference>
          <reference field="3" count="9">
            <x v="0"/>
            <x v="1"/>
            <x v="2"/>
            <x v="3"/>
            <x v="4"/>
            <x v="5"/>
            <x v="6"/>
            <x v="7"/>
            <x v="8"/>
          </reference>
        </references>
      </pivotArea>
    </format>
    <format dxfId="896">
      <pivotArea dataOnly="0" labelOnly="1" outline="0" fieldPosition="0">
        <references count="3">
          <reference field="1" count="1" selected="0">
            <x v="2"/>
          </reference>
          <reference field="2" count="1" selected="0">
            <x v="9"/>
          </reference>
          <reference field="3" count="9">
            <x v="0"/>
            <x v="1"/>
            <x v="2"/>
            <x v="3"/>
            <x v="4"/>
            <x v="5"/>
            <x v="6"/>
            <x v="7"/>
            <x v="8"/>
          </reference>
        </references>
      </pivotArea>
    </format>
    <format dxfId="895">
      <pivotArea dataOnly="0" labelOnly="1" outline="0" fieldPosition="0">
        <references count="3">
          <reference field="1" count="1" selected="0">
            <x v="2"/>
          </reference>
          <reference field="2" count="1" selected="0">
            <x v="10"/>
          </reference>
          <reference field="3" count="9">
            <x v="0"/>
            <x v="1"/>
            <x v="2"/>
            <x v="3"/>
            <x v="4"/>
            <x v="5"/>
            <x v="6"/>
            <x v="7"/>
            <x v="8"/>
          </reference>
        </references>
      </pivotArea>
    </format>
    <format dxfId="894">
      <pivotArea dataOnly="0" labelOnly="1" outline="0" fieldPosition="0">
        <references count="3">
          <reference field="1" count="1" selected="0">
            <x v="2"/>
          </reference>
          <reference field="2" count="1" selected="0">
            <x v="17"/>
          </reference>
          <reference field="3" count="9">
            <x v="0"/>
            <x v="1"/>
            <x v="2"/>
            <x v="3"/>
            <x v="4"/>
            <x v="5"/>
            <x v="6"/>
            <x v="7"/>
            <x v="8"/>
          </reference>
        </references>
      </pivotArea>
    </format>
    <format dxfId="893">
      <pivotArea dataOnly="0" labelOnly="1" outline="0" fieldPosition="0">
        <references count="3">
          <reference field="1" count="1" selected="0">
            <x v="3"/>
          </reference>
          <reference field="2" count="1" selected="0">
            <x v="18"/>
          </reference>
          <reference field="3" count="9">
            <x v="0"/>
            <x v="1"/>
            <x v="2"/>
            <x v="3"/>
            <x v="4"/>
            <x v="5"/>
            <x v="6"/>
            <x v="7"/>
            <x v="8"/>
          </reference>
        </references>
      </pivotArea>
    </format>
  </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55BF39-87BC-4562-8F21-FDE593427E25}" name="HospitalOverview" cacheId="60" dataOnRows="1" applyNumberFormats="0" applyBorderFormats="0" applyFontFormats="0" applyPatternFormats="0" applyAlignmentFormats="0" applyWidthHeightFormats="1" dataCaption="Values" grandTotalCaption="Total" showError="1" updatedVersion="8" minRefreshableVersion="3" itemPrintTitles="1" mergeItem="1" createdVersion="6" indent="0" compact="0" compactData="0" multipleFieldFilters="0">
  <location ref="B18:H48" firstHeaderRow="1" firstDataRow="3" firstDataCol="3"/>
  <pivotFields count="37">
    <pivotField axis="axisRow" compact="0" outline="0" showAll="0" defaultSubtotal="0">
      <items count="1">
        <item x="0"/>
      </items>
    </pivotField>
    <pivotField axis="axisRow" compact="0" outline="0" showAll="0" defaultSubtotal="0">
      <items count="3">
        <item x="0"/>
        <item x="1"/>
        <item x="2"/>
      </items>
    </pivotField>
    <pivotField compact="0" outline="0" showAll="0"/>
    <pivotField axis="axisCol" compact="0" numFmtId="165" outline="0" showAll="0" sortType="ascending">
      <items count="4">
        <item x="0"/>
        <item x="1"/>
        <item x="2"/>
        <item t="default"/>
      </items>
    </pivotField>
    <pivotField axis="axisCol" compact="0" outline="0" showAll="0" sortType="ascending" defaultSubtotal="0">
      <items count="1">
        <item x="0"/>
      </items>
    </pivotField>
    <pivotField compact="0" outline="0" showAll="0">
      <items count="5">
        <item x="0"/>
        <item x="1"/>
        <item x="2"/>
        <item x="3"/>
        <item t="default"/>
      </items>
    </pivotField>
    <pivotField compact="0" outline="0" showAll="0">
      <items count="2">
        <item x="0"/>
        <item t="default"/>
      </items>
    </pivotField>
    <pivotField compact="0" outline="0" showAll="0">
      <items count="12">
        <item x="9"/>
        <item x="2"/>
        <item x="4"/>
        <item x="0"/>
        <item x="7"/>
        <item x="8"/>
        <item x="1"/>
        <item x="10"/>
        <item x="6"/>
        <item x="5"/>
        <item x="3"/>
        <item t="default"/>
      </items>
    </pivotField>
    <pivotField compact="0" outline="0" showAll="0"/>
    <pivotField dataField="1" compact="0" outline="0" showAll="0"/>
    <pivotField dataField="1" compact="0" outline="0" showAll="0"/>
    <pivotField compact="0" outline="0" showAll="0"/>
    <pivotField compact="0" numFmtId="14" outline="0" showAll="0"/>
    <pivotField compact="0" numFmtId="22" outline="0" showAll="0"/>
    <pivotField compact="0" numFmtId="22" outline="0" showAll="0"/>
    <pivotField compact="0" outline="0" showAll="0"/>
    <pivotField compact="0" outline="0" showAll="0"/>
    <pivotField compact="0" outline="0" showAll="0"/>
    <pivotField compact="0" outline="0" showAll="0"/>
    <pivotField compact="0" numFmtId="4" outline="0" showAll="0"/>
    <pivotField compact="0" numFmtId="4" outline="0" showAll="0"/>
    <pivotField compact="0" numFmtId="4" outline="0" showAll="0"/>
    <pivotField compact="0" outline="0" showAll="0"/>
    <pivotField compact="0" outline="0" showAll="0"/>
    <pivotField compact="0" numFmtId="22" outline="0" showAll="0"/>
    <pivotField compact="0" numFmtId="22"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dragToRow="0" dragToCol="0" dragToPage="0" showAll="0" defaultSubtotal="0"/>
    <pivotField dataField="1" compact="0" outline="0" dragToRow="0" dragToCol="0" dragToPage="0" showAll="0" defaultSubtotal="0"/>
    <pivotField dataField="1" compact="0" outline="0" dragToRow="0" dragToCol="0" dragToPage="0" showAll="0" defaultSubtotal="0"/>
    <pivotField dataField="1" compact="0" outline="0" dragToRow="0" dragToCol="0" dragToPage="0" showAll="0" defaultSubtotal="0"/>
    <pivotField dataField="1" compact="0" outline="0" dragToRow="0" dragToCol="0" dragToPage="0" showAll="0" defaultSubtotal="0"/>
  </pivotFields>
  <rowFields count="3">
    <field x="0"/>
    <field x="1"/>
    <field x="-2"/>
  </rowFields>
  <rowItems count="28">
    <i>
      <x/>
      <x/>
      <x/>
    </i>
    <i r="2" i="1">
      <x v="1"/>
    </i>
    <i r="2" i="2">
      <x v="2"/>
    </i>
    <i r="2" i="3">
      <x v="3"/>
    </i>
    <i r="2" i="4">
      <x v="4"/>
    </i>
    <i r="2" i="5">
      <x v="5"/>
    </i>
    <i r="2" i="6">
      <x v="6"/>
    </i>
    <i r="1">
      <x v="1"/>
      <x/>
    </i>
    <i r="2" i="1">
      <x v="1"/>
    </i>
    <i r="2" i="2">
      <x v="2"/>
    </i>
    <i r="2" i="3">
      <x v="3"/>
    </i>
    <i r="2" i="4">
      <x v="4"/>
    </i>
    <i r="2" i="5">
      <x v="5"/>
    </i>
    <i r="2" i="6">
      <x v="6"/>
    </i>
    <i r="1">
      <x v="2"/>
      <x/>
    </i>
    <i r="2" i="1">
      <x v="1"/>
    </i>
    <i r="2" i="2">
      <x v="2"/>
    </i>
    <i r="2" i="3">
      <x v="3"/>
    </i>
    <i r="2" i="4">
      <x v="4"/>
    </i>
    <i r="2" i="5">
      <x v="5"/>
    </i>
    <i r="2" i="6">
      <x v="6"/>
    </i>
    <i t="grand">
      <x/>
    </i>
    <i t="grand" i="1">
      <x/>
    </i>
    <i t="grand" i="2">
      <x/>
    </i>
    <i t="grand" i="3">
      <x/>
    </i>
    <i t="grand" i="4">
      <x/>
    </i>
    <i t="grand" i="5">
      <x/>
    </i>
    <i t="grand" i="6">
      <x/>
    </i>
  </rowItems>
  <colFields count="2">
    <field x="4"/>
    <field x="3"/>
  </colFields>
  <colItems count="4">
    <i>
      <x/>
      <x/>
    </i>
    <i r="1">
      <x v="1"/>
    </i>
    <i r="1">
      <x v="2"/>
    </i>
    <i t="grand">
      <x/>
    </i>
  </colItems>
  <dataFields count="7">
    <dataField name="No. of Sessions" fld="9" baseField="0" baseItem="0" numFmtId="3"/>
    <dataField name="No. of Patients" fld="10" baseField="0" baseItem="0" numFmtId="3"/>
    <dataField name="Session Duration (Mins)" fld="36" baseField="0" baseItem="0" numFmtId="3"/>
    <dataField name="Run Time (Mins)" fld="32" baseField="0" baseItem="0" numFmtId="3"/>
    <dataField name="Op Time (Mins)" fld="33" baseField="0" baseItem="0" numFmtId="3"/>
    <dataField name="% Run Time" fld="34" baseField="0" baseItem="0" numFmtId="9"/>
    <dataField name="% Op Time" fld="35" baseField="0" baseItem="0" numFmtId="9"/>
  </dataFields>
  <formats count="47">
    <format dxfId="890">
      <pivotArea type="all" dataOnly="0" outline="0" fieldPosition="0"/>
    </format>
    <format dxfId="889">
      <pivotArea outline="0" collapsedLevelsAreSubtotals="1" fieldPosition="0"/>
    </format>
    <format dxfId="888">
      <pivotArea type="origin" dataOnly="0" labelOnly="1" outline="0" fieldPosition="0"/>
    </format>
    <format dxfId="887">
      <pivotArea field="4" type="button" dataOnly="0" labelOnly="1" outline="0" axis="axisCol" fieldPosition="0"/>
    </format>
    <format dxfId="886">
      <pivotArea field="3" type="button" dataOnly="0" labelOnly="1" outline="0" axis="axisCol" fieldPosition="1"/>
    </format>
    <format dxfId="885">
      <pivotArea type="topRight" dataOnly="0" labelOnly="1" outline="0" fieldPosition="0"/>
    </format>
    <format dxfId="884">
      <pivotArea field="0" type="button" dataOnly="0" labelOnly="1" outline="0" axis="axisRow" fieldPosition="0"/>
    </format>
    <format dxfId="883">
      <pivotArea field="1" type="button" dataOnly="0" labelOnly="1" outline="0" axis="axisRow" fieldPosition="1"/>
    </format>
    <format dxfId="882">
      <pivotArea field="-2" type="button" dataOnly="0" labelOnly="1" outline="0" axis="axisRow" fieldPosition="2"/>
    </format>
    <format dxfId="881">
      <pivotArea dataOnly="0" labelOnly="1" outline="0" fieldPosition="0">
        <references count="1">
          <reference field="0" count="0"/>
        </references>
      </pivotArea>
    </format>
    <format dxfId="880">
      <pivotArea field="0" dataOnly="0" labelOnly="1" grandRow="1" outline="0" axis="axisRow" fieldPosition="0">
        <references count="1">
          <reference field="4294967294" count="1" selected="0">
            <x v="0"/>
          </reference>
        </references>
      </pivotArea>
    </format>
    <format dxfId="879">
      <pivotArea field="0" dataOnly="0" labelOnly="1" grandRow="1" outline="0" axis="axisRow" fieldPosition="0">
        <references count="1">
          <reference field="4294967294" count="1" selected="0">
            <x v="1"/>
          </reference>
        </references>
      </pivotArea>
    </format>
    <format dxfId="878">
      <pivotArea field="0" dataOnly="0" labelOnly="1" grandRow="1" outline="0" axis="axisRow" fieldPosition="0">
        <references count="1">
          <reference field="4294967294" count="1" selected="0">
            <x v="3"/>
          </reference>
        </references>
      </pivotArea>
    </format>
    <format dxfId="877">
      <pivotArea field="0" dataOnly="0" labelOnly="1" grandRow="1" outline="0" axis="axisRow" fieldPosition="0">
        <references count="1">
          <reference field="4294967294" count="1" selected="0">
            <x v="4"/>
          </reference>
        </references>
      </pivotArea>
    </format>
    <format dxfId="876">
      <pivotArea field="0" dataOnly="0" labelOnly="1" grandRow="1" outline="0" axis="axisRow" fieldPosition="0">
        <references count="1">
          <reference field="4294967294" count="1" selected="0">
            <x v="5"/>
          </reference>
        </references>
      </pivotArea>
    </format>
    <format dxfId="875">
      <pivotArea field="0" dataOnly="0" labelOnly="1" grandRow="1" outline="0" axis="axisRow" fieldPosition="0">
        <references count="1">
          <reference field="4294967294" count="1" selected="0">
            <x v="6"/>
          </reference>
        </references>
      </pivotArea>
    </format>
    <format dxfId="874">
      <pivotArea dataOnly="0" labelOnly="1" outline="0" fieldPosition="0">
        <references count="2">
          <reference field="0" count="0" selected="0"/>
          <reference field="1" count="0"/>
        </references>
      </pivotArea>
    </format>
    <format dxfId="873">
      <pivotArea dataOnly="0" labelOnly="1" outline="0" fieldPosition="0">
        <references count="3">
          <reference field="4294967294" count="6">
            <x v="0"/>
            <x v="1"/>
            <x v="3"/>
            <x v="4"/>
            <x v="5"/>
            <x v="6"/>
          </reference>
          <reference field="0" count="0" selected="0"/>
          <reference field="1" count="1" selected="0">
            <x v="0"/>
          </reference>
        </references>
      </pivotArea>
    </format>
    <format dxfId="872">
      <pivotArea dataOnly="0" labelOnly="1" outline="0" fieldPosition="0">
        <references count="3">
          <reference field="4294967294" count="6">
            <x v="0"/>
            <x v="1"/>
            <x v="3"/>
            <x v="4"/>
            <x v="5"/>
            <x v="6"/>
          </reference>
          <reference field="0" count="0" selected="0"/>
          <reference field="1" count="1" selected="0">
            <x v="1"/>
          </reference>
        </references>
      </pivotArea>
    </format>
    <format dxfId="871">
      <pivotArea dataOnly="0" labelOnly="1" outline="0" fieldPosition="0">
        <references count="3">
          <reference field="4294967294" count="6">
            <x v="0"/>
            <x v="1"/>
            <x v="3"/>
            <x v="4"/>
            <x v="5"/>
            <x v="6"/>
          </reference>
          <reference field="0" count="0" selected="0"/>
          <reference field="1" count="1" selected="0">
            <x v="2"/>
          </reference>
        </references>
      </pivotArea>
    </format>
    <format dxfId="870">
      <pivotArea dataOnly="0" labelOnly="1" outline="0" fieldPosition="0">
        <references count="1">
          <reference field="4" count="0"/>
        </references>
      </pivotArea>
    </format>
    <format dxfId="869">
      <pivotArea dataOnly="0" labelOnly="1" grandCol="1" outline="0" fieldPosition="0"/>
    </format>
    <format dxfId="868">
      <pivotArea dataOnly="0" labelOnly="1" outline="0" fieldPosition="0">
        <references count="2">
          <reference field="3" count="0"/>
          <reference field="4" count="0" selected="0"/>
        </references>
      </pivotArea>
    </format>
    <format dxfId="867">
      <pivotArea type="all" dataOnly="0" outline="0" fieldPosition="0"/>
    </format>
    <format dxfId="866">
      <pivotArea outline="0" collapsedLevelsAreSubtotals="1" fieldPosition="0"/>
    </format>
    <format dxfId="865">
      <pivotArea type="origin" dataOnly="0" labelOnly="1" outline="0" fieldPosition="0"/>
    </format>
    <format dxfId="864">
      <pivotArea field="4" type="button" dataOnly="0" labelOnly="1" outline="0" axis="axisCol" fieldPosition="0"/>
    </format>
    <format dxfId="863">
      <pivotArea field="3" type="button" dataOnly="0" labelOnly="1" outline="0" axis="axisCol" fieldPosition="1"/>
    </format>
    <format dxfId="862">
      <pivotArea type="topRight" dataOnly="0" labelOnly="1" outline="0" fieldPosition="0"/>
    </format>
    <format dxfId="861">
      <pivotArea field="0" type="button" dataOnly="0" labelOnly="1" outline="0" axis="axisRow" fieldPosition="0"/>
    </format>
    <format dxfId="860">
      <pivotArea field="1" type="button" dataOnly="0" labelOnly="1" outline="0" axis="axisRow" fieldPosition="1"/>
    </format>
    <format dxfId="859">
      <pivotArea field="-2" type="button" dataOnly="0" labelOnly="1" outline="0" axis="axisRow" fieldPosition="2"/>
    </format>
    <format dxfId="858">
      <pivotArea dataOnly="0" labelOnly="1" outline="0" fieldPosition="0">
        <references count="1">
          <reference field="0" count="0"/>
        </references>
      </pivotArea>
    </format>
    <format dxfId="857">
      <pivotArea field="0" dataOnly="0" labelOnly="1" grandRow="1" outline="0" axis="axisRow" fieldPosition="0">
        <references count="1">
          <reference field="4294967294" count="1" selected="0">
            <x v="0"/>
          </reference>
        </references>
      </pivotArea>
    </format>
    <format dxfId="856">
      <pivotArea field="0" dataOnly="0" labelOnly="1" grandRow="1" outline="0" axis="axisRow" fieldPosition="0">
        <references count="1">
          <reference field="4294967294" count="1" selected="0">
            <x v="1"/>
          </reference>
        </references>
      </pivotArea>
    </format>
    <format dxfId="855">
      <pivotArea field="0" dataOnly="0" labelOnly="1" grandRow="1" outline="0" axis="axisRow" fieldPosition="0">
        <references count="1">
          <reference field="4294967294" count="1" selected="0">
            <x v="3"/>
          </reference>
        </references>
      </pivotArea>
    </format>
    <format dxfId="854">
      <pivotArea field="0" dataOnly="0" labelOnly="1" grandRow="1" outline="0" axis="axisRow" fieldPosition="0">
        <references count="1">
          <reference field="4294967294" count="1" selected="0">
            <x v="4"/>
          </reference>
        </references>
      </pivotArea>
    </format>
    <format dxfId="853">
      <pivotArea field="0" dataOnly="0" labelOnly="1" grandRow="1" outline="0" axis="axisRow" fieldPosition="0">
        <references count="1">
          <reference field="4294967294" count="1" selected="0">
            <x v="5"/>
          </reference>
        </references>
      </pivotArea>
    </format>
    <format dxfId="852">
      <pivotArea field="0" dataOnly="0" labelOnly="1" grandRow="1" outline="0" axis="axisRow" fieldPosition="0">
        <references count="1">
          <reference field="4294967294" count="1" selected="0">
            <x v="6"/>
          </reference>
        </references>
      </pivotArea>
    </format>
    <format dxfId="851">
      <pivotArea dataOnly="0" labelOnly="1" outline="0" fieldPosition="0">
        <references count="2">
          <reference field="0" count="0" selected="0"/>
          <reference field="1" count="0"/>
        </references>
      </pivotArea>
    </format>
    <format dxfId="850">
      <pivotArea dataOnly="0" labelOnly="1" outline="0" fieldPosition="0">
        <references count="3">
          <reference field="4294967294" count="6">
            <x v="0"/>
            <x v="1"/>
            <x v="3"/>
            <x v="4"/>
            <x v="5"/>
            <x v="6"/>
          </reference>
          <reference field="0" count="0" selected="0"/>
          <reference field="1" count="1" selected="0">
            <x v="0"/>
          </reference>
        </references>
      </pivotArea>
    </format>
    <format dxfId="849">
      <pivotArea dataOnly="0" labelOnly="1" outline="0" fieldPosition="0">
        <references count="3">
          <reference field="4294967294" count="6">
            <x v="0"/>
            <x v="1"/>
            <x v="3"/>
            <x v="4"/>
            <x v="5"/>
            <x v="6"/>
          </reference>
          <reference field="0" count="0" selected="0"/>
          <reference field="1" count="1" selected="0">
            <x v="1"/>
          </reference>
        </references>
      </pivotArea>
    </format>
    <format dxfId="848">
      <pivotArea dataOnly="0" labelOnly="1" outline="0" fieldPosition="0">
        <references count="3">
          <reference field="4294967294" count="6">
            <x v="0"/>
            <x v="1"/>
            <x v="3"/>
            <x v="4"/>
            <x v="5"/>
            <x v="6"/>
          </reference>
          <reference field="0" count="0" selected="0"/>
          <reference field="1" count="1" selected="0">
            <x v="2"/>
          </reference>
        </references>
      </pivotArea>
    </format>
    <format dxfId="847">
      <pivotArea dataOnly="0" labelOnly="1" outline="0" fieldPosition="0">
        <references count="1">
          <reference field="4" count="0"/>
        </references>
      </pivotArea>
    </format>
    <format dxfId="846">
      <pivotArea dataOnly="0" labelOnly="1" grandCol="1" outline="0" fieldPosition="0"/>
    </format>
    <format dxfId="845">
      <pivotArea dataOnly="0" labelOnly="1" outline="0" fieldPosition="0">
        <references count="2">
          <reference field="3" count="0"/>
          <reference field="4" count="0" selected="0"/>
        </references>
      </pivotArea>
    </format>
    <format dxfId="844">
      <pivotArea outline="0" fieldPosition="0">
        <references count="1">
          <reference field="4294967294" count="1">
            <x v="2"/>
          </reference>
        </references>
      </pivotArea>
    </format>
  </formats>
  <conditionalFormats count="2">
    <conditionalFormat scope="data" priority="1">
      <pivotAreas count="1">
        <pivotArea outline="0" fieldPosition="0">
          <references count="1">
            <reference field="4294967294" count="1" selected="0">
              <x v="5"/>
            </reference>
          </references>
        </pivotArea>
      </pivotAreas>
    </conditionalFormat>
    <conditionalFormat scope="data" priority="2">
      <pivotAreas count="1">
        <pivotArea outline="0" fieldPosition="0">
          <references count="1">
            <reference field="4294967294" count="1" selected="0">
              <x v="6"/>
            </reference>
          </references>
        </pivotArea>
      </pivotAreas>
    </conditionalFormat>
  </conditional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260B813-FDA9-4FEA-B835-B0F9CB8BA2BB}" name="StartFinishCombinations" cacheId="49" applyNumberFormats="0" applyBorderFormats="0" applyFontFormats="0" applyPatternFormats="0" applyAlignmentFormats="0" applyWidthHeightFormats="1" dataCaption="Values" grandTotalCaption="Total" missingCaption="0" updatedVersion="8" minRefreshableVersion="3" itemPrintTitles="1" mergeItem="1" createdVersion="6" indent="0" compact="0" compactData="0" multipleFieldFilters="0">
  <location ref="B31:H43" firstHeaderRow="1" firstDataRow="3" firstDataCol="3"/>
  <pivotFields count="11">
    <pivotField axis="axisRow" compact="0" outline="0" showAll="0" defaultSubtotal="0">
      <items count="1">
        <item x="0"/>
      </items>
    </pivotField>
    <pivotField compact="0" outline="0" showAll="0">
      <items count="2">
        <item x="0"/>
        <item t="default"/>
      </items>
    </pivotField>
    <pivotField compact="0" outline="0" showAll="0">
      <items count="4">
        <item x="0"/>
        <item x="1"/>
        <item x="2"/>
        <item t="default"/>
      </items>
    </pivotField>
    <pivotField compact="0" outline="0" showAll="0">
      <items count="5">
        <item x="0"/>
        <item x="1"/>
        <item x="2"/>
        <item x="3"/>
        <item t="default"/>
      </items>
    </pivotField>
    <pivotField compact="0" outline="0" showAll="0">
      <items count="12">
        <item x="10"/>
        <item x="4"/>
        <item x="5"/>
        <item x="0"/>
        <item x="7"/>
        <item x="9"/>
        <item x="6"/>
        <item x="8"/>
        <item x="2"/>
        <item x="3"/>
        <item x="1"/>
        <item t="default"/>
      </items>
    </pivotField>
    <pivotField axis="axisCol" compact="0" outline="0" showAll="0" sortType="ascending" defaultSubtotal="0">
      <items count="1">
        <item x="0"/>
      </items>
    </pivotField>
    <pivotField axis="axisCol" compact="0" numFmtId="165" outline="0" showAll="0" sortType="ascending" defaultSubtotal="0">
      <items count="3">
        <item x="0"/>
        <item x="1"/>
        <item x="2"/>
      </items>
    </pivotField>
    <pivotField axis="axisRow" compact="0" outline="0" showAll="0" defaultSubtotal="0">
      <items count="4">
        <item x="0"/>
        <item x="2"/>
        <item x="1"/>
        <item h="1" x="3"/>
      </items>
    </pivotField>
    <pivotField axis="axisRow" compact="0" outline="0" showAll="0" defaultSubtotal="0">
      <items count="4">
        <item x="0"/>
        <item x="2"/>
        <item x="1"/>
        <item h="1" x="3"/>
      </items>
    </pivotField>
    <pivotField compact="0" outline="0" showAll="0"/>
    <pivotField dataField="1" compact="0" outline="0" showAll="0"/>
  </pivotFields>
  <rowFields count="3">
    <field x="0"/>
    <field x="7"/>
    <field x="8"/>
  </rowFields>
  <rowItems count="10">
    <i>
      <x/>
      <x/>
      <x/>
    </i>
    <i r="2">
      <x v="1"/>
    </i>
    <i r="2">
      <x v="2"/>
    </i>
    <i r="1">
      <x v="1"/>
      <x/>
    </i>
    <i r="2">
      <x v="1"/>
    </i>
    <i r="2">
      <x v="2"/>
    </i>
    <i r="1">
      <x v="2"/>
      <x/>
    </i>
    <i r="2">
      <x v="1"/>
    </i>
    <i r="2">
      <x v="2"/>
    </i>
    <i t="grand">
      <x/>
    </i>
  </rowItems>
  <colFields count="2">
    <field x="5"/>
    <field x="6"/>
  </colFields>
  <colItems count="4">
    <i>
      <x/>
      <x/>
    </i>
    <i r="1">
      <x v="1"/>
    </i>
    <i r="1">
      <x v="2"/>
    </i>
    <i t="grand">
      <x/>
    </i>
  </colItems>
  <dataFields count="1">
    <dataField name="Sessions" fld="10" baseField="0" baseItem="0" numFmtId="3"/>
  </dataFields>
  <formats count="36">
    <format dxfId="843">
      <pivotArea type="all" dataOnly="0" outline="0" fieldPosition="0"/>
    </format>
    <format dxfId="842">
      <pivotArea outline="0" collapsedLevelsAreSubtotals="1" fieldPosition="0"/>
    </format>
    <format dxfId="841">
      <pivotArea type="origin" dataOnly="0" labelOnly="1" outline="0" fieldPosition="0"/>
    </format>
    <format dxfId="840">
      <pivotArea field="5" type="button" dataOnly="0" labelOnly="1" outline="0" axis="axisCol" fieldPosition="0"/>
    </format>
    <format dxfId="839">
      <pivotArea field="6" type="button" dataOnly="0" labelOnly="1" outline="0" axis="axisCol" fieldPosition="1"/>
    </format>
    <format dxfId="838">
      <pivotArea type="topRight" dataOnly="0" labelOnly="1" outline="0" fieldPosition="0"/>
    </format>
    <format dxfId="837">
      <pivotArea field="0" type="button" dataOnly="0" labelOnly="1" outline="0" axis="axisRow" fieldPosition="0"/>
    </format>
    <format dxfId="836">
      <pivotArea field="7" type="button" dataOnly="0" labelOnly="1" outline="0" axis="axisRow" fieldPosition="1"/>
    </format>
    <format dxfId="835">
      <pivotArea field="8" type="button" dataOnly="0" labelOnly="1" outline="0" axis="axisRow" fieldPosition="2"/>
    </format>
    <format dxfId="834">
      <pivotArea dataOnly="0" labelOnly="1" outline="0" fieldPosition="0">
        <references count="1">
          <reference field="0" count="0"/>
        </references>
      </pivotArea>
    </format>
    <format dxfId="833">
      <pivotArea dataOnly="0" labelOnly="1" grandRow="1" outline="0" fieldPosition="0"/>
    </format>
    <format dxfId="832">
      <pivotArea dataOnly="0" labelOnly="1" outline="0" fieldPosition="0">
        <references count="2">
          <reference field="0" count="0" selected="0"/>
          <reference field="7" count="0"/>
        </references>
      </pivotArea>
    </format>
    <format dxfId="831">
      <pivotArea dataOnly="0" labelOnly="1" outline="0" fieldPosition="0">
        <references count="3">
          <reference field="0" count="0" selected="0"/>
          <reference field="7" count="1" selected="0">
            <x v="0"/>
          </reference>
          <reference field="8" count="0"/>
        </references>
      </pivotArea>
    </format>
    <format dxfId="830">
      <pivotArea dataOnly="0" labelOnly="1" outline="0" fieldPosition="0">
        <references count="3">
          <reference field="0" count="0" selected="0"/>
          <reference field="7" count="1" selected="0">
            <x v="1"/>
          </reference>
          <reference field="8" count="0"/>
        </references>
      </pivotArea>
    </format>
    <format dxfId="829">
      <pivotArea dataOnly="0" labelOnly="1" outline="0" fieldPosition="0">
        <references count="3">
          <reference field="0" count="0" selected="0"/>
          <reference field="7" count="1" selected="0">
            <x v="2"/>
          </reference>
          <reference field="8" count="0"/>
        </references>
      </pivotArea>
    </format>
    <format dxfId="828">
      <pivotArea dataOnly="0" labelOnly="1" outline="0" fieldPosition="0">
        <references count="1">
          <reference field="5" count="0"/>
        </references>
      </pivotArea>
    </format>
    <format dxfId="827">
      <pivotArea dataOnly="0" labelOnly="1" grandCol="1" outline="0" fieldPosition="0"/>
    </format>
    <format dxfId="826">
      <pivotArea dataOnly="0" labelOnly="1" outline="0" fieldPosition="0">
        <references count="2">
          <reference field="5" count="0" selected="0"/>
          <reference field="6" count="0"/>
        </references>
      </pivotArea>
    </format>
    <format dxfId="825">
      <pivotArea type="all" dataOnly="0" outline="0" fieldPosition="0"/>
    </format>
    <format dxfId="824">
      <pivotArea outline="0" collapsedLevelsAreSubtotals="1" fieldPosition="0"/>
    </format>
    <format dxfId="823">
      <pivotArea type="origin" dataOnly="0" labelOnly="1" outline="0" fieldPosition="0"/>
    </format>
    <format dxfId="822">
      <pivotArea field="5" type="button" dataOnly="0" labelOnly="1" outline="0" axis="axisCol" fieldPosition="0"/>
    </format>
    <format dxfId="821">
      <pivotArea field="6" type="button" dataOnly="0" labelOnly="1" outline="0" axis="axisCol" fieldPosition="1"/>
    </format>
    <format dxfId="820">
      <pivotArea type="topRight" dataOnly="0" labelOnly="1" outline="0" fieldPosition="0"/>
    </format>
    <format dxfId="819">
      <pivotArea field="0" type="button" dataOnly="0" labelOnly="1" outline="0" axis="axisRow" fieldPosition="0"/>
    </format>
    <format dxfId="818">
      <pivotArea field="7" type="button" dataOnly="0" labelOnly="1" outline="0" axis="axisRow" fieldPosition="1"/>
    </format>
    <format dxfId="817">
      <pivotArea field="8" type="button" dataOnly="0" labelOnly="1" outline="0" axis="axisRow" fieldPosition="2"/>
    </format>
    <format dxfId="816">
      <pivotArea dataOnly="0" labelOnly="1" outline="0" fieldPosition="0">
        <references count="1">
          <reference field="0" count="0"/>
        </references>
      </pivotArea>
    </format>
    <format dxfId="815">
      <pivotArea dataOnly="0" labelOnly="1" grandRow="1" outline="0" fieldPosition="0"/>
    </format>
    <format dxfId="814">
      <pivotArea dataOnly="0" labelOnly="1" outline="0" fieldPosition="0">
        <references count="2">
          <reference field="0" count="0" selected="0"/>
          <reference field="7" count="0"/>
        </references>
      </pivotArea>
    </format>
    <format dxfId="813">
      <pivotArea dataOnly="0" labelOnly="1" outline="0" fieldPosition="0">
        <references count="3">
          <reference field="0" count="0" selected="0"/>
          <reference field="7" count="1" selected="0">
            <x v="0"/>
          </reference>
          <reference field="8" count="0"/>
        </references>
      </pivotArea>
    </format>
    <format dxfId="812">
      <pivotArea dataOnly="0" labelOnly="1" outline="0" fieldPosition="0">
        <references count="3">
          <reference field="0" count="0" selected="0"/>
          <reference field="7" count="1" selected="0">
            <x v="1"/>
          </reference>
          <reference field="8" count="0"/>
        </references>
      </pivotArea>
    </format>
    <format dxfId="811">
      <pivotArea dataOnly="0" labelOnly="1" outline="0" fieldPosition="0">
        <references count="3">
          <reference field="0" count="0" selected="0"/>
          <reference field="7" count="1" selected="0">
            <x v="2"/>
          </reference>
          <reference field="8" count="0"/>
        </references>
      </pivotArea>
    </format>
    <format dxfId="810">
      <pivotArea dataOnly="0" labelOnly="1" outline="0" fieldPosition="0">
        <references count="1">
          <reference field="5" count="0"/>
        </references>
      </pivotArea>
    </format>
    <format dxfId="809">
      <pivotArea dataOnly="0" labelOnly="1" grandCol="1" outline="0" fieldPosition="0"/>
    </format>
    <format dxfId="808">
      <pivotArea dataOnly="0" labelOnly="1" outline="0" fieldPosition="0">
        <references count="2">
          <reference field="5" count="0" selected="0"/>
          <reference field="6" count="0"/>
        </references>
      </pivotArea>
    </format>
  </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0FC2829-E893-47B3-812E-0A02B428E617}" name="SpecialtyUtilisation" cacheId="14" dataOnRows="1" applyNumberFormats="0" applyBorderFormats="0" applyFontFormats="0" applyPatternFormats="0" applyAlignmentFormats="0" applyWidthHeightFormats="1" dataCaption="Values" grandTotalCaption="Total" errorCaption="—" showError="1" updatedVersion="8" minRefreshableVersion="3" itemPrintTitles="1" createdVersion="6" indent="0" compact="0" compactData="0" multipleFieldFilters="0">
  <location ref="B18:I2072" firstHeaderRow="1" firstDataRow="3" firstDataCol="4"/>
  <pivotFields count="69">
    <pivotField compact="0" outline="0" showAll="0"/>
    <pivotField axis="axisRow" compact="0" outline="0" showAll="0" sortType="ascending" defaultSubtotal="0">
      <items count="3">
        <item x="0"/>
        <item x="1"/>
        <item x="2"/>
      </items>
    </pivotField>
    <pivotField axis="axisRow" compact="0" outline="0" showAll="0" sortType="ascending" defaultSubtotal="0">
      <items count="11">
        <item x="1"/>
        <item x="0"/>
        <item x="2"/>
        <item x="3"/>
        <item x="4"/>
        <item x="5"/>
        <item x="6"/>
        <item x="10"/>
        <item x="7"/>
        <item x="8"/>
        <item x="9"/>
      </items>
    </pivotField>
    <pivotField compact="0" outline="0" showAll="0">
      <items count="26">
        <item x="23"/>
        <item x="0"/>
        <item x="1"/>
        <item x="2"/>
        <item x="3"/>
        <item x="4"/>
        <item x="5"/>
        <item x="6"/>
        <item x="7"/>
        <item x="8"/>
        <item x="9"/>
        <item x="24"/>
        <item x="10"/>
        <item x="11"/>
        <item x="12"/>
        <item x="13"/>
        <item x="14"/>
        <item x="15"/>
        <item x="16"/>
        <item x="17"/>
        <item x="18"/>
        <item x="19"/>
        <item x="20"/>
        <item x="21"/>
        <item x="22"/>
        <item t="default"/>
      </items>
    </pivotField>
    <pivotField compact="0" outline="0" showAll="0"/>
    <pivotField axis="axisRow" compact="0" outline="0" showAll="0" sortType="ascending" defaultSubtotal="0">
      <items count="22">
        <item x="5"/>
        <item x="6"/>
        <item x="8"/>
        <item x="2"/>
        <item x="0"/>
        <item x="7"/>
        <item x="3"/>
        <item x="1"/>
        <item x="4"/>
        <item x="10"/>
        <item x="9"/>
        <item x="11"/>
        <item x="12"/>
        <item x="14"/>
        <item x="16"/>
        <item x="13"/>
        <item x="15"/>
        <item x="17"/>
        <item x="18"/>
        <item x="19"/>
        <item x="21"/>
        <item x="20"/>
      </items>
    </pivotField>
    <pivotField compact="0" outline="0" showAll="0">
      <items count="2">
        <item x="0"/>
        <item t="default"/>
      </items>
    </pivotField>
    <pivotField compact="0" numFmtId="14" outline="0" showAll="0"/>
    <pivotField compact="0" outline="0" showAll="0"/>
    <pivotField axis="axisCol" compact="0" numFmtId="165" outline="0" showAll="0" sortType="ascending" defaultSubtotal="0">
      <items count="3">
        <item x="0"/>
        <item x="1"/>
        <item x="2"/>
      </items>
    </pivotField>
    <pivotField axis="axisCol" compact="0" outline="0" showAll="0" sortType="ascending" defaultSubtotal="0">
      <items count="1">
        <item x="0"/>
      </items>
    </pivotField>
    <pivotField compact="0" outline="0" showAll="0"/>
    <pivotField compact="0" outline="0" showAll="0">
      <items count="5">
        <item x="1"/>
        <item x="0"/>
        <item x="2"/>
        <item x="3"/>
        <item t="default"/>
      </items>
    </pivotField>
    <pivotField dataField="1" compact="0" outline="0" showAll="0"/>
    <pivotField dataField="1" compact="0" outline="0" showAll="0"/>
    <pivotField compact="0" outline="0" showAll="0"/>
    <pivotField compact="0" outline="0" showAll="0"/>
    <pivotField compact="0" outline="0" showAll="0"/>
    <pivotField compact="0" outline="0" showAll="0"/>
    <pivotField dataField="1" compact="0" outline="0" showAll="0"/>
    <pivotField compact="0" numFmtId="2" outline="0" showAll="0"/>
    <pivotField compact="0" numFmtId="2"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numFmtId="2" outline="0" showAll="0"/>
    <pivotField compact="0" numFmtId="2" outline="0" showAll="0"/>
    <pivotField dataField="1" compact="0" outline="0" showAll="0"/>
    <pivotField dataField="1" compact="0" outline="0" showAll="0"/>
    <pivotField dataField="1" compact="0" outline="0" showAll="0"/>
    <pivotField compact="0" outline="0" showAll="0"/>
    <pivotField compact="0" outline="0" showAll="0"/>
    <pivotField dataField="1" compact="0" outline="0" showAll="0"/>
    <pivotField dataField="1" compact="0" outline="0" showAll="0"/>
    <pivotField dataField="1" compact="0" outline="0" showAll="0"/>
    <pivotField compact="0" numFmtId="2"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numFmtId="166" outline="0" showAll="0"/>
    <pivotField compact="0" outline="0" showAll="0"/>
    <pivotField compact="0" numFmtId="166" outline="0" showAll="0"/>
    <pivotField compact="0" numFmtId="166" outline="0" showAll="0"/>
    <pivotField compact="0" outline="0" showAll="0"/>
    <pivotField compact="0" outline="0" showAll="0"/>
    <pivotField compact="0" outline="0" showAll="0"/>
    <pivotField compact="0" outline="0" showAll="0"/>
    <pivotField dataField="1" compact="0" outline="0" dragToRow="0" dragToCol="0" dragToPage="0" showAll="0" defaultSubtotal="0"/>
    <pivotField dataField="1" compact="0" outline="0" dragToRow="0" dragToCol="0" dragToPage="0" showAll="0" defaultSubtotal="0"/>
    <pivotField dataField="1" compact="0" outline="0" dragToRow="0" dragToCol="0" dragToPage="0" showAll="0" defaultSubtotal="0"/>
    <pivotField dataField="1" compact="0" outline="0" dragToRow="0" dragToCol="0" dragToPage="0" showAll="0" defaultSubtotal="0"/>
    <pivotField dataField="1" compact="0" outline="0" dragToRow="0" dragToCol="0" dragToPage="0" showAll="0" defaultSubtotal="0"/>
    <pivotField compact="0" outline="0" dragToRow="0" dragToCol="0" dragToPage="0" showAll="0" defaultSubtotal="0"/>
    <pivotField compact="0" outline="0" dragToRow="0" dragToCol="0" dragToPage="0" showAll="0" defaultSubtotal="0"/>
    <pivotField dataField="1" compact="0" outline="0" dragToRow="0" dragToCol="0" dragToPage="0" showAll="0" defaultSubtotal="0"/>
    <pivotField dataField="1" compact="0" outline="0" dragToRow="0" dragToCol="0" dragToPage="0" showAll="0" defaultSubtotal="0"/>
    <pivotField compact="0" outline="0" dragToRow="0" dragToCol="0" dragToPage="0" showAll="0" defaultSubtotal="0"/>
  </pivotFields>
  <rowFields count="4">
    <field x="2"/>
    <field x="1"/>
    <field x="5"/>
    <field x="-2"/>
  </rowFields>
  <rowItems count="2052">
    <i>
      <x/>
      <x/>
      <x v="1"/>
      <x/>
    </i>
    <i r="3" i="1">
      <x v="1"/>
    </i>
    <i r="3" i="2">
      <x v="2"/>
    </i>
    <i r="3" i="3">
      <x v="3"/>
    </i>
    <i r="3" i="4">
      <x v="4"/>
    </i>
    <i r="3" i="5">
      <x v="5"/>
    </i>
    <i r="3" i="6">
      <x v="6"/>
    </i>
    <i r="3" i="7">
      <x v="7"/>
    </i>
    <i r="3" i="8">
      <x v="8"/>
    </i>
    <i r="3" i="9">
      <x v="9"/>
    </i>
    <i r="3" i="10">
      <x v="10"/>
    </i>
    <i r="3" i="11">
      <x v="11"/>
    </i>
    <i r="3" i="12">
      <x v="12"/>
    </i>
    <i r="3" i="13">
      <x v="13"/>
    </i>
    <i r="3" i="14">
      <x v="14"/>
    </i>
    <i r="3" i="15">
      <x v="15"/>
    </i>
    <i r="3" i="16">
      <x v="16"/>
    </i>
    <i r="3" i="17">
      <x v="17"/>
    </i>
    <i>
      <x v="1"/>
      <x/>
      <x/>
      <x/>
    </i>
    <i r="3" i="1">
      <x v="1"/>
    </i>
    <i r="3" i="2">
      <x v="2"/>
    </i>
    <i r="3" i="3">
      <x v="3"/>
    </i>
    <i r="3" i="4">
      <x v="4"/>
    </i>
    <i r="3" i="5">
      <x v="5"/>
    </i>
    <i r="3" i="6">
      <x v="6"/>
    </i>
    <i r="3" i="7">
      <x v="7"/>
    </i>
    <i r="3" i="8">
      <x v="8"/>
    </i>
    <i r="3" i="9">
      <x v="9"/>
    </i>
    <i r="3" i="10">
      <x v="10"/>
    </i>
    <i r="3" i="11">
      <x v="11"/>
    </i>
    <i r="3" i="12">
      <x v="12"/>
    </i>
    <i r="3" i="13">
      <x v="13"/>
    </i>
    <i r="3" i="14">
      <x v="14"/>
    </i>
    <i r="3" i="15">
      <x v="15"/>
    </i>
    <i r="3" i="16">
      <x v="16"/>
    </i>
    <i r="3" i="17">
      <x v="17"/>
    </i>
    <i r="2">
      <x v="1"/>
      <x/>
    </i>
    <i r="3" i="1">
      <x v="1"/>
    </i>
    <i r="3" i="2">
      <x v="2"/>
    </i>
    <i r="3" i="3">
      <x v="3"/>
    </i>
    <i r="3" i="4">
      <x v="4"/>
    </i>
    <i r="3" i="5">
      <x v="5"/>
    </i>
    <i r="3" i="6">
      <x v="6"/>
    </i>
    <i r="3" i="7">
      <x v="7"/>
    </i>
    <i r="3" i="8">
      <x v="8"/>
    </i>
    <i r="3" i="9">
      <x v="9"/>
    </i>
    <i r="3" i="10">
      <x v="10"/>
    </i>
    <i r="3" i="11">
      <x v="11"/>
    </i>
    <i r="3" i="12">
      <x v="12"/>
    </i>
    <i r="3" i="13">
      <x v="13"/>
    </i>
    <i r="3" i="14">
      <x v="14"/>
    </i>
    <i r="3" i="15">
      <x v="15"/>
    </i>
    <i r="3" i="16">
      <x v="16"/>
    </i>
    <i r="3" i="17">
      <x v="17"/>
    </i>
    <i r="2">
      <x v="2"/>
      <x/>
    </i>
    <i r="3" i="1">
      <x v="1"/>
    </i>
    <i r="3" i="2">
      <x v="2"/>
    </i>
    <i r="3" i="3">
      <x v="3"/>
    </i>
    <i r="3" i="4">
      <x v="4"/>
    </i>
    <i r="3" i="5">
      <x v="5"/>
    </i>
    <i r="3" i="6">
      <x v="6"/>
    </i>
    <i r="3" i="7">
      <x v="7"/>
    </i>
    <i r="3" i="8">
      <x v="8"/>
    </i>
    <i r="3" i="9">
      <x v="9"/>
    </i>
    <i r="3" i="10">
      <x v="10"/>
    </i>
    <i r="3" i="11">
      <x v="11"/>
    </i>
    <i r="3" i="12">
      <x v="12"/>
    </i>
    <i r="3" i="13">
      <x v="13"/>
    </i>
    <i r="3" i="14">
      <x v="14"/>
    </i>
    <i r="3" i="15">
      <x v="15"/>
    </i>
    <i r="3" i="16">
      <x v="16"/>
    </i>
    <i r="3" i="17">
      <x v="17"/>
    </i>
    <i r="2">
      <x v="3"/>
      <x/>
    </i>
    <i r="3" i="1">
      <x v="1"/>
    </i>
    <i r="3" i="2">
      <x v="2"/>
    </i>
    <i r="3" i="3">
      <x v="3"/>
    </i>
    <i r="3" i="4">
      <x v="4"/>
    </i>
    <i r="3" i="5">
      <x v="5"/>
    </i>
    <i r="3" i="6">
      <x v="6"/>
    </i>
    <i r="3" i="7">
      <x v="7"/>
    </i>
    <i r="3" i="8">
      <x v="8"/>
    </i>
    <i r="3" i="9">
      <x v="9"/>
    </i>
    <i r="3" i="10">
      <x v="10"/>
    </i>
    <i r="3" i="11">
      <x v="11"/>
    </i>
    <i r="3" i="12">
      <x v="12"/>
    </i>
    <i r="3" i="13">
      <x v="13"/>
    </i>
    <i r="3" i="14">
      <x v="14"/>
    </i>
    <i r="3" i="15">
      <x v="15"/>
    </i>
    <i r="3" i="16">
      <x v="16"/>
    </i>
    <i r="3" i="17">
      <x v="17"/>
    </i>
    <i r="2">
      <x v="4"/>
      <x/>
    </i>
    <i r="3" i="1">
      <x v="1"/>
    </i>
    <i r="3" i="2">
      <x v="2"/>
    </i>
    <i r="3" i="3">
      <x v="3"/>
    </i>
    <i r="3" i="4">
      <x v="4"/>
    </i>
    <i r="3" i="5">
      <x v="5"/>
    </i>
    <i r="3" i="6">
      <x v="6"/>
    </i>
    <i r="3" i="7">
      <x v="7"/>
    </i>
    <i r="3" i="8">
      <x v="8"/>
    </i>
    <i r="3" i="9">
      <x v="9"/>
    </i>
    <i r="3" i="10">
      <x v="10"/>
    </i>
    <i r="3" i="11">
      <x v="11"/>
    </i>
    <i r="3" i="12">
      <x v="12"/>
    </i>
    <i r="3" i="13">
      <x v="13"/>
    </i>
    <i r="3" i="14">
      <x v="14"/>
    </i>
    <i r="3" i="15">
      <x v="15"/>
    </i>
    <i r="3" i="16">
      <x v="16"/>
    </i>
    <i r="3" i="17">
      <x v="17"/>
    </i>
    <i r="2">
      <x v="5"/>
      <x/>
    </i>
    <i r="3" i="1">
      <x v="1"/>
    </i>
    <i r="3" i="2">
      <x v="2"/>
    </i>
    <i r="3" i="3">
      <x v="3"/>
    </i>
    <i r="3" i="4">
      <x v="4"/>
    </i>
    <i r="3" i="5">
      <x v="5"/>
    </i>
    <i r="3" i="6">
      <x v="6"/>
    </i>
    <i r="3" i="7">
      <x v="7"/>
    </i>
    <i r="3" i="8">
      <x v="8"/>
    </i>
    <i r="3" i="9">
      <x v="9"/>
    </i>
    <i r="3" i="10">
      <x v="10"/>
    </i>
    <i r="3" i="11">
      <x v="11"/>
    </i>
    <i r="3" i="12">
      <x v="12"/>
    </i>
    <i r="3" i="13">
      <x v="13"/>
    </i>
    <i r="3" i="14">
      <x v="14"/>
    </i>
    <i r="3" i="15">
      <x v="15"/>
    </i>
    <i r="3" i="16">
      <x v="16"/>
    </i>
    <i r="3" i="17">
      <x v="17"/>
    </i>
    <i r="2">
      <x v="6"/>
      <x/>
    </i>
    <i r="3" i="1">
      <x v="1"/>
    </i>
    <i r="3" i="2">
      <x v="2"/>
    </i>
    <i r="3" i="3">
      <x v="3"/>
    </i>
    <i r="3" i="4">
      <x v="4"/>
    </i>
    <i r="3" i="5">
      <x v="5"/>
    </i>
    <i r="3" i="6">
      <x v="6"/>
    </i>
    <i r="3" i="7">
      <x v="7"/>
    </i>
    <i r="3" i="8">
      <x v="8"/>
    </i>
    <i r="3" i="9">
      <x v="9"/>
    </i>
    <i r="3" i="10">
      <x v="10"/>
    </i>
    <i r="3" i="11">
      <x v="11"/>
    </i>
    <i r="3" i="12">
      <x v="12"/>
    </i>
    <i r="3" i="13">
      <x v="13"/>
    </i>
    <i r="3" i="14">
      <x v="14"/>
    </i>
    <i r="3" i="15">
      <x v="15"/>
    </i>
    <i r="3" i="16">
      <x v="16"/>
    </i>
    <i r="3" i="17">
      <x v="17"/>
    </i>
    <i r="2">
      <x v="7"/>
      <x/>
    </i>
    <i r="3" i="1">
      <x v="1"/>
    </i>
    <i r="3" i="2">
      <x v="2"/>
    </i>
    <i r="3" i="3">
      <x v="3"/>
    </i>
    <i r="3" i="4">
      <x v="4"/>
    </i>
    <i r="3" i="5">
      <x v="5"/>
    </i>
    <i r="3" i="6">
      <x v="6"/>
    </i>
    <i r="3" i="7">
      <x v="7"/>
    </i>
    <i r="3" i="8">
      <x v="8"/>
    </i>
    <i r="3" i="9">
      <x v="9"/>
    </i>
    <i r="3" i="10">
      <x v="10"/>
    </i>
    <i r="3" i="11">
      <x v="11"/>
    </i>
    <i r="3" i="12">
      <x v="12"/>
    </i>
    <i r="3" i="13">
      <x v="13"/>
    </i>
    <i r="3" i="14">
      <x v="14"/>
    </i>
    <i r="3" i="15">
      <x v="15"/>
    </i>
    <i r="3" i="16">
      <x v="16"/>
    </i>
    <i r="3" i="17">
      <x v="17"/>
    </i>
    <i r="2">
      <x v="8"/>
      <x/>
    </i>
    <i r="3" i="1">
      <x v="1"/>
    </i>
    <i r="3" i="2">
      <x v="2"/>
    </i>
    <i r="3" i="3">
      <x v="3"/>
    </i>
    <i r="3" i="4">
      <x v="4"/>
    </i>
    <i r="3" i="5">
      <x v="5"/>
    </i>
    <i r="3" i="6">
      <x v="6"/>
    </i>
    <i r="3" i="7">
      <x v="7"/>
    </i>
    <i r="3" i="8">
      <x v="8"/>
    </i>
    <i r="3" i="9">
      <x v="9"/>
    </i>
    <i r="3" i="10">
      <x v="10"/>
    </i>
    <i r="3" i="11">
      <x v="11"/>
    </i>
    <i r="3" i="12">
      <x v="12"/>
    </i>
    <i r="3" i="13">
      <x v="13"/>
    </i>
    <i r="3" i="14">
      <x v="14"/>
    </i>
    <i r="3" i="15">
      <x v="15"/>
    </i>
    <i r="3" i="16">
      <x v="16"/>
    </i>
    <i r="3" i="17">
      <x v="17"/>
    </i>
    <i r="1">
      <x v="1"/>
      <x v="11"/>
      <x/>
    </i>
    <i r="3" i="1">
      <x v="1"/>
    </i>
    <i r="3" i="2">
      <x v="2"/>
    </i>
    <i r="3" i="3">
      <x v="3"/>
    </i>
    <i r="3" i="4">
      <x v="4"/>
    </i>
    <i r="3" i="5">
      <x v="5"/>
    </i>
    <i r="3" i="6">
      <x v="6"/>
    </i>
    <i r="3" i="7">
      <x v="7"/>
    </i>
    <i r="3" i="8">
      <x v="8"/>
    </i>
    <i r="3" i="9">
      <x v="9"/>
    </i>
    <i r="3" i="10">
      <x v="10"/>
    </i>
    <i r="3" i="11">
      <x v="11"/>
    </i>
    <i r="3" i="12">
      <x v="12"/>
    </i>
    <i r="3" i="13">
      <x v="13"/>
    </i>
    <i r="3" i="14">
      <x v="14"/>
    </i>
    <i r="3" i="15">
      <x v="15"/>
    </i>
    <i r="3" i="16">
      <x v="16"/>
    </i>
    <i r="3" i="17">
      <x v="17"/>
    </i>
    <i r="2">
      <x v="12"/>
      <x/>
    </i>
    <i r="3" i="1">
      <x v="1"/>
    </i>
    <i r="3" i="2">
      <x v="2"/>
    </i>
    <i r="3" i="3">
      <x v="3"/>
    </i>
    <i r="3" i="4">
      <x v="4"/>
    </i>
    <i r="3" i="5">
      <x v="5"/>
    </i>
    <i r="3" i="6">
      <x v="6"/>
    </i>
    <i r="3" i="7">
      <x v="7"/>
    </i>
    <i r="3" i="8">
      <x v="8"/>
    </i>
    <i r="3" i="9">
      <x v="9"/>
    </i>
    <i r="3" i="10">
      <x v="10"/>
    </i>
    <i r="3" i="11">
      <x v="11"/>
    </i>
    <i r="3" i="12">
      <x v="12"/>
    </i>
    <i r="3" i="13">
      <x v="13"/>
    </i>
    <i r="3" i="14">
      <x v="14"/>
    </i>
    <i r="3" i="15">
      <x v="15"/>
    </i>
    <i r="3" i="16">
      <x v="16"/>
    </i>
    <i r="3" i="17">
      <x v="17"/>
    </i>
    <i r="2">
      <x v="13"/>
      <x/>
    </i>
    <i r="3" i="1">
      <x v="1"/>
    </i>
    <i r="3" i="2">
      <x v="2"/>
    </i>
    <i r="3" i="3">
      <x v="3"/>
    </i>
    <i r="3" i="4">
      <x v="4"/>
    </i>
    <i r="3" i="5">
      <x v="5"/>
    </i>
    <i r="3" i="6">
      <x v="6"/>
    </i>
    <i r="3" i="7">
      <x v="7"/>
    </i>
    <i r="3" i="8">
      <x v="8"/>
    </i>
    <i r="3" i="9">
      <x v="9"/>
    </i>
    <i r="3" i="10">
      <x v="10"/>
    </i>
    <i r="3" i="11">
      <x v="11"/>
    </i>
    <i r="3" i="12">
      <x v="12"/>
    </i>
    <i r="3" i="13">
      <x v="13"/>
    </i>
    <i r="3" i="14">
      <x v="14"/>
    </i>
    <i r="3" i="15">
      <x v="15"/>
    </i>
    <i r="3" i="16">
      <x v="16"/>
    </i>
    <i r="3" i="17">
      <x v="17"/>
    </i>
    <i r="2">
      <x v="14"/>
      <x/>
    </i>
    <i r="3" i="1">
      <x v="1"/>
    </i>
    <i r="3" i="2">
      <x v="2"/>
    </i>
    <i r="3" i="3">
      <x v="3"/>
    </i>
    <i r="3" i="4">
      <x v="4"/>
    </i>
    <i r="3" i="5">
      <x v="5"/>
    </i>
    <i r="3" i="6">
      <x v="6"/>
    </i>
    <i r="3" i="7">
      <x v="7"/>
    </i>
    <i r="3" i="8">
      <x v="8"/>
    </i>
    <i r="3" i="9">
      <x v="9"/>
    </i>
    <i r="3" i="10">
      <x v="10"/>
    </i>
    <i r="3" i="11">
      <x v="11"/>
    </i>
    <i r="3" i="12">
      <x v="12"/>
    </i>
    <i r="3" i="13">
      <x v="13"/>
    </i>
    <i r="3" i="14">
      <x v="14"/>
    </i>
    <i r="3" i="15">
      <x v="15"/>
    </i>
    <i r="3" i="16">
      <x v="16"/>
    </i>
    <i r="3" i="17">
      <x v="17"/>
    </i>
    <i r="2">
      <x v="15"/>
      <x/>
    </i>
    <i r="3" i="1">
      <x v="1"/>
    </i>
    <i r="3" i="2">
      <x v="2"/>
    </i>
    <i r="3" i="3">
      <x v="3"/>
    </i>
    <i r="3" i="4">
      <x v="4"/>
    </i>
    <i r="3" i="5">
      <x v="5"/>
    </i>
    <i r="3" i="6">
      <x v="6"/>
    </i>
    <i r="3" i="7">
      <x v="7"/>
    </i>
    <i r="3" i="8">
      <x v="8"/>
    </i>
    <i r="3" i="9">
      <x v="9"/>
    </i>
    <i r="3" i="10">
      <x v="10"/>
    </i>
    <i r="3" i="11">
      <x v="11"/>
    </i>
    <i r="3" i="12">
      <x v="12"/>
    </i>
    <i r="3" i="13">
      <x v="13"/>
    </i>
    <i r="3" i="14">
      <x v="14"/>
    </i>
    <i r="3" i="15">
      <x v="15"/>
    </i>
    <i r="3" i="16">
      <x v="16"/>
    </i>
    <i r="3" i="17">
      <x v="17"/>
    </i>
    <i r="2">
      <x v="16"/>
      <x/>
    </i>
    <i r="3" i="1">
      <x v="1"/>
    </i>
    <i r="3" i="2">
      <x v="2"/>
    </i>
    <i r="3" i="3">
      <x v="3"/>
    </i>
    <i r="3" i="4">
      <x v="4"/>
    </i>
    <i r="3" i="5">
      <x v="5"/>
    </i>
    <i r="3" i="6">
      <x v="6"/>
    </i>
    <i r="3" i="7">
      <x v="7"/>
    </i>
    <i r="3" i="8">
      <x v="8"/>
    </i>
    <i r="3" i="9">
      <x v="9"/>
    </i>
    <i r="3" i="10">
      <x v="10"/>
    </i>
    <i r="3" i="11">
      <x v="11"/>
    </i>
    <i r="3" i="12">
      <x v="12"/>
    </i>
    <i r="3" i="13">
      <x v="13"/>
    </i>
    <i r="3" i="14">
      <x v="14"/>
    </i>
    <i r="3" i="15">
      <x v="15"/>
    </i>
    <i r="3" i="16">
      <x v="16"/>
    </i>
    <i r="3" i="17">
      <x v="17"/>
    </i>
    <i r="1">
      <x v="2"/>
      <x v="19"/>
      <x/>
    </i>
    <i r="3" i="1">
      <x v="1"/>
    </i>
    <i r="3" i="2">
      <x v="2"/>
    </i>
    <i r="3" i="3">
      <x v="3"/>
    </i>
    <i r="3" i="4">
      <x v="4"/>
    </i>
    <i r="3" i="5">
      <x v="5"/>
    </i>
    <i r="3" i="6">
      <x v="6"/>
    </i>
    <i r="3" i="7">
      <x v="7"/>
    </i>
    <i r="3" i="8">
      <x v="8"/>
    </i>
    <i r="3" i="9">
      <x v="9"/>
    </i>
    <i r="3" i="10">
      <x v="10"/>
    </i>
    <i r="3" i="11">
      <x v="11"/>
    </i>
    <i r="3" i="12">
      <x v="12"/>
    </i>
    <i r="3" i="13">
      <x v="13"/>
    </i>
    <i r="3" i="14">
      <x v="14"/>
    </i>
    <i r="3" i="15">
      <x v="15"/>
    </i>
    <i r="3" i="16">
      <x v="16"/>
    </i>
    <i r="3" i="17">
      <x v="17"/>
    </i>
    <i r="2">
      <x v="20"/>
      <x/>
    </i>
    <i r="3" i="1">
      <x v="1"/>
    </i>
    <i r="3" i="2">
      <x v="2"/>
    </i>
    <i r="3" i="3">
      <x v="3"/>
    </i>
    <i r="3" i="4">
      <x v="4"/>
    </i>
    <i r="3" i="5">
      <x v="5"/>
    </i>
    <i r="3" i="6">
      <x v="6"/>
    </i>
    <i r="3" i="7">
      <x v="7"/>
    </i>
    <i r="3" i="8">
      <x v="8"/>
    </i>
    <i r="3" i="9">
      <x v="9"/>
    </i>
    <i r="3" i="10">
      <x v="10"/>
    </i>
    <i r="3" i="11">
      <x v="11"/>
    </i>
    <i r="3" i="12">
      <x v="12"/>
    </i>
    <i r="3" i="13">
      <x v="13"/>
    </i>
    <i r="3" i="14">
      <x v="14"/>
    </i>
    <i r="3" i="15">
      <x v="15"/>
    </i>
    <i r="3" i="16">
      <x v="16"/>
    </i>
    <i r="3" i="17">
      <x v="17"/>
    </i>
    <i r="2">
      <x v="21"/>
      <x/>
    </i>
    <i r="3" i="1">
      <x v="1"/>
    </i>
    <i r="3" i="2">
      <x v="2"/>
    </i>
    <i r="3" i="3">
      <x v="3"/>
    </i>
    <i r="3" i="4">
      <x v="4"/>
    </i>
    <i r="3" i="5">
      <x v="5"/>
    </i>
    <i r="3" i="6">
      <x v="6"/>
    </i>
    <i r="3" i="7">
      <x v="7"/>
    </i>
    <i r="3" i="8">
      <x v="8"/>
    </i>
    <i r="3" i="9">
      <x v="9"/>
    </i>
    <i r="3" i="10">
      <x v="10"/>
    </i>
    <i r="3" i="11">
      <x v="11"/>
    </i>
    <i r="3" i="12">
      <x v="12"/>
    </i>
    <i r="3" i="13">
      <x v="13"/>
    </i>
    <i r="3" i="14">
      <x v="14"/>
    </i>
    <i r="3" i="15">
      <x v="15"/>
    </i>
    <i r="3" i="16">
      <x v="16"/>
    </i>
    <i r="3" i="17">
      <x v="17"/>
    </i>
    <i>
      <x v="2"/>
      <x/>
      <x/>
      <x/>
    </i>
    <i r="3" i="1">
      <x v="1"/>
    </i>
    <i r="3" i="2">
      <x v="2"/>
    </i>
    <i r="3" i="3">
      <x v="3"/>
    </i>
    <i r="3" i="4">
      <x v="4"/>
    </i>
    <i r="3" i="5">
      <x v="5"/>
    </i>
    <i r="3" i="6">
      <x v="6"/>
    </i>
    <i r="3" i="7">
      <x v="7"/>
    </i>
    <i r="3" i="8">
      <x v="8"/>
    </i>
    <i r="3" i="9">
      <x v="9"/>
    </i>
    <i r="3" i="10">
      <x v="10"/>
    </i>
    <i r="3" i="11">
      <x v="11"/>
    </i>
    <i r="3" i="12">
      <x v="12"/>
    </i>
    <i r="3" i="13">
      <x v="13"/>
    </i>
    <i r="3" i="14">
      <x v="14"/>
    </i>
    <i r="3" i="15">
      <x v="15"/>
    </i>
    <i r="3" i="16">
      <x v="16"/>
    </i>
    <i r="3" i="17">
      <x v="17"/>
    </i>
    <i r="2">
      <x v="1"/>
      <x/>
    </i>
    <i r="3" i="1">
      <x v="1"/>
    </i>
    <i r="3" i="2">
      <x v="2"/>
    </i>
    <i r="3" i="3">
      <x v="3"/>
    </i>
    <i r="3" i="4">
      <x v="4"/>
    </i>
    <i r="3" i="5">
      <x v="5"/>
    </i>
    <i r="3" i="6">
      <x v="6"/>
    </i>
    <i r="3" i="7">
      <x v="7"/>
    </i>
    <i r="3" i="8">
      <x v="8"/>
    </i>
    <i r="3" i="9">
      <x v="9"/>
    </i>
    <i r="3" i="10">
      <x v="10"/>
    </i>
    <i r="3" i="11">
      <x v="11"/>
    </i>
    <i r="3" i="12">
      <x v="12"/>
    </i>
    <i r="3" i="13">
      <x v="13"/>
    </i>
    <i r="3" i="14">
      <x v="14"/>
    </i>
    <i r="3" i="15">
      <x v="15"/>
    </i>
    <i r="3" i="16">
      <x v="16"/>
    </i>
    <i r="3" i="17">
      <x v="17"/>
    </i>
    <i r="2">
      <x v="2"/>
      <x/>
    </i>
    <i r="3" i="1">
      <x v="1"/>
    </i>
    <i r="3" i="2">
      <x v="2"/>
    </i>
    <i r="3" i="3">
      <x v="3"/>
    </i>
    <i r="3" i="4">
      <x v="4"/>
    </i>
    <i r="3" i="5">
      <x v="5"/>
    </i>
    <i r="3" i="6">
      <x v="6"/>
    </i>
    <i r="3" i="7">
      <x v="7"/>
    </i>
    <i r="3" i="8">
      <x v="8"/>
    </i>
    <i r="3" i="9">
      <x v="9"/>
    </i>
    <i r="3" i="10">
      <x v="10"/>
    </i>
    <i r="3" i="11">
      <x v="11"/>
    </i>
    <i r="3" i="12">
      <x v="12"/>
    </i>
    <i r="3" i="13">
      <x v="13"/>
    </i>
    <i r="3" i="14">
      <x v="14"/>
    </i>
    <i r="3" i="15">
      <x v="15"/>
    </i>
    <i r="3" i="16">
      <x v="16"/>
    </i>
    <i r="3" i="17">
      <x v="17"/>
    </i>
    <i r="2">
      <x v="3"/>
      <x/>
    </i>
    <i r="3" i="1">
      <x v="1"/>
    </i>
    <i r="3" i="2">
      <x v="2"/>
    </i>
    <i r="3" i="3">
      <x v="3"/>
    </i>
    <i r="3" i="4">
      <x v="4"/>
    </i>
    <i r="3" i="5">
      <x v="5"/>
    </i>
    <i r="3" i="6">
      <x v="6"/>
    </i>
    <i r="3" i="7">
      <x v="7"/>
    </i>
    <i r="3" i="8">
      <x v="8"/>
    </i>
    <i r="3" i="9">
      <x v="9"/>
    </i>
    <i r="3" i="10">
      <x v="10"/>
    </i>
    <i r="3" i="11">
      <x v="11"/>
    </i>
    <i r="3" i="12">
      <x v="12"/>
    </i>
    <i r="3" i="13">
      <x v="13"/>
    </i>
    <i r="3" i="14">
      <x v="14"/>
    </i>
    <i r="3" i="15">
      <x v="15"/>
    </i>
    <i r="3" i="16">
      <x v="16"/>
    </i>
    <i r="3" i="17">
      <x v="17"/>
    </i>
    <i r="2">
      <x v="4"/>
      <x/>
    </i>
    <i r="3" i="1">
      <x v="1"/>
    </i>
    <i r="3" i="2">
      <x v="2"/>
    </i>
    <i r="3" i="3">
      <x v="3"/>
    </i>
    <i r="3" i="4">
      <x v="4"/>
    </i>
    <i r="3" i="5">
      <x v="5"/>
    </i>
    <i r="3" i="6">
      <x v="6"/>
    </i>
    <i r="3" i="7">
      <x v="7"/>
    </i>
    <i r="3" i="8">
      <x v="8"/>
    </i>
    <i r="3" i="9">
      <x v="9"/>
    </i>
    <i r="3" i="10">
      <x v="10"/>
    </i>
    <i r="3" i="11">
      <x v="11"/>
    </i>
    <i r="3" i="12">
      <x v="12"/>
    </i>
    <i r="3" i="13">
      <x v="13"/>
    </i>
    <i r="3" i="14">
      <x v="14"/>
    </i>
    <i r="3" i="15">
      <x v="15"/>
    </i>
    <i r="3" i="16">
      <x v="16"/>
    </i>
    <i r="3" i="17">
      <x v="17"/>
    </i>
    <i r="2">
      <x v="5"/>
      <x/>
    </i>
    <i r="3" i="1">
      <x v="1"/>
    </i>
    <i r="3" i="2">
      <x v="2"/>
    </i>
    <i r="3" i="3">
      <x v="3"/>
    </i>
    <i r="3" i="4">
      <x v="4"/>
    </i>
    <i r="3" i="5">
      <x v="5"/>
    </i>
    <i r="3" i="6">
      <x v="6"/>
    </i>
    <i r="3" i="7">
      <x v="7"/>
    </i>
    <i r="3" i="8">
      <x v="8"/>
    </i>
    <i r="3" i="9">
      <x v="9"/>
    </i>
    <i r="3" i="10">
      <x v="10"/>
    </i>
    <i r="3" i="11">
      <x v="11"/>
    </i>
    <i r="3" i="12">
      <x v="12"/>
    </i>
    <i r="3" i="13">
      <x v="13"/>
    </i>
    <i r="3" i="14">
      <x v="14"/>
    </i>
    <i r="3" i="15">
      <x v="15"/>
    </i>
    <i r="3" i="16">
      <x v="16"/>
    </i>
    <i r="3" i="17">
      <x v="17"/>
    </i>
    <i r="2">
      <x v="6"/>
      <x/>
    </i>
    <i r="3" i="1">
      <x v="1"/>
    </i>
    <i r="3" i="2">
      <x v="2"/>
    </i>
    <i r="3" i="3">
      <x v="3"/>
    </i>
    <i r="3" i="4">
      <x v="4"/>
    </i>
    <i r="3" i="5">
      <x v="5"/>
    </i>
    <i r="3" i="6">
      <x v="6"/>
    </i>
    <i r="3" i="7">
      <x v="7"/>
    </i>
    <i r="3" i="8">
      <x v="8"/>
    </i>
    <i r="3" i="9">
      <x v="9"/>
    </i>
    <i r="3" i="10">
      <x v="10"/>
    </i>
    <i r="3" i="11">
      <x v="11"/>
    </i>
    <i r="3" i="12">
      <x v="12"/>
    </i>
    <i r="3" i="13">
      <x v="13"/>
    </i>
    <i r="3" i="14">
      <x v="14"/>
    </i>
    <i r="3" i="15">
      <x v="15"/>
    </i>
    <i r="3" i="16">
      <x v="16"/>
    </i>
    <i r="3" i="17">
      <x v="17"/>
    </i>
    <i r="2">
      <x v="7"/>
      <x/>
    </i>
    <i r="3" i="1">
      <x v="1"/>
    </i>
    <i r="3" i="2">
      <x v="2"/>
    </i>
    <i r="3" i="3">
      <x v="3"/>
    </i>
    <i r="3" i="4">
      <x v="4"/>
    </i>
    <i r="3" i="5">
      <x v="5"/>
    </i>
    <i r="3" i="6">
      <x v="6"/>
    </i>
    <i r="3" i="7">
      <x v="7"/>
    </i>
    <i r="3" i="8">
      <x v="8"/>
    </i>
    <i r="3" i="9">
      <x v="9"/>
    </i>
    <i r="3" i="10">
      <x v="10"/>
    </i>
    <i r="3" i="11">
      <x v="11"/>
    </i>
    <i r="3" i="12">
      <x v="12"/>
    </i>
    <i r="3" i="13">
      <x v="13"/>
    </i>
    <i r="3" i="14">
      <x v="14"/>
    </i>
    <i r="3" i="15">
      <x v="15"/>
    </i>
    <i r="3" i="16">
      <x v="16"/>
    </i>
    <i r="3" i="17">
      <x v="17"/>
    </i>
    <i r="2">
      <x v="8"/>
      <x/>
    </i>
    <i r="3" i="1">
      <x v="1"/>
    </i>
    <i r="3" i="2">
      <x v="2"/>
    </i>
    <i r="3" i="3">
      <x v="3"/>
    </i>
    <i r="3" i="4">
      <x v="4"/>
    </i>
    <i r="3" i="5">
      <x v="5"/>
    </i>
    <i r="3" i="6">
      <x v="6"/>
    </i>
    <i r="3" i="7">
      <x v="7"/>
    </i>
    <i r="3" i="8">
      <x v="8"/>
    </i>
    <i r="3" i="9">
      <x v="9"/>
    </i>
    <i r="3" i="10">
      <x v="10"/>
    </i>
    <i r="3" i="11">
      <x v="11"/>
    </i>
    <i r="3" i="12">
      <x v="12"/>
    </i>
    <i r="3" i="13">
      <x v="13"/>
    </i>
    <i r="3" i="14">
      <x v="14"/>
    </i>
    <i r="3" i="15">
      <x v="15"/>
    </i>
    <i r="3" i="16">
      <x v="16"/>
    </i>
    <i r="3" i="17">
      <x v="17"/>
    </i>
    <i r="1">
      <x v="1"/>
      <x v="11"/>
      <x/>
    </i>
    <i r="3" i="1">
      <x v="1"/>
    </i>
    <i r="3" i="2">
      <x v="2"/>
    </i>
    <i r="3" i="3">
      <x v="3"/>
    </i>
    <i r="3" i="4">
      <x v="4"/>
    </i>
    <i r="3" i="5">
      <x v="5"/>
    </i>
    <i r="3" i="6">
      <x v="6"/>
    </i>
    <i r="3" i="7">
      <x v="7"/>
    </i>
    <i r="3" i="8">
      <x v="8"/>
    </i>
    <i r="3" i="9">
      <x v="9"/>
    </i>
    <i r="3" i="10">
      <x v="10"/>
    </i>
    <i r="3" i="11">
      <x v="11"/>
    </i>
    <i r="3" i="12">
      <x v="12"/>
    </i>
    <i r="3" i="13">
      <x v="13"/>
    </i>
    <i r="3" i="14">
      <x v="14"/>
    </i>
    <i r="3" i="15">
      <x v="15"/>
    </i>
    <i r="3" i="16">
      <x v="16"/>
    </i>
    <i r="3" i="17">
      <x v="17"/>
    </i>
    <i r="2">
      <x v="12"/>
      <x/>
    </i>
    <i r="3" i="1">
      <x v="1"/>
    </i>
    <i r="3" i="2">
      <x v="2"/>
    </i>
    <i r="3" i="3">
      <x v="3"/>
    </i>
    <i r="3" i="4">
      <x v="4"/>
    </i>
    <i r="3" i="5">
      <x v="5"/>
    </i>
    <i r="3" i="6">
      <x v="6"/>
    </i>
    <i r="3" i="7">
      <x v="7"/>
    </i>
    <i r="3" i="8">
      <x v="8"/>
    </i>
    <i r="3" i="9">
      <x v="9"/>
    </i>
    <i r="3" i="10">
      <x v="10"/>
    </i>
    <i r="3" i="11">
      <x v="11"/>
    </i>
    <i r="3" i="12">
      <x v="12"/>
    </i>
    <i r="3" i="13">
      <x v="13"/>
    </i>
    <i r="3" i="14">
      <x v="14"/>
    </i>
    <i r="3" i="15">
      <x v="15"/>
    </i>
    <i r="3" i="16">
      <x v="16"/>
    </i>
    <i r="3" i="17">
      <x v="17"/>
    </i>
    <i r="2">
      <x v="13"/>
      <x/>
    </i>
    <i r="3" i="1">
      <x v="1"/>
    </i>
    <i r="3" i="2">
      <x v="2"/>
    </i>
    <i r="3" i="3">
      <x v="3"/>
    </i>
    <i r="3" i="4">
      <x v="4"/>
    </i>
    <i r="3" i="5">
      <x v="5"/>
    </i>
    <i r="3" i="6">
      <x v="6"/>
    </i>
    <i r="3" i="7">
      <x v="7"/>
    </i>
    <i r="3" i="8">
      <x v="8"/>
    </i>
    <i r="3" i="9">
      <x v="9"/>
    </i>
    <i r="3" i="10">
      <x v="10"/>
    </i>
    <i r="3" i="11">
      <x v="11"/>
    </i>
    <i r="3" i="12">
      <x v="12"/>
    </i>
    <i r="3" i="13">
      <x v="13"/>
    </i>
    <i r="3" i="14">
      <x v="14"/>
    </i>
    <i r="3" i="15">
      <x v="15"/>
    </i>
    <i r="3" i="16">
      <x v="16"/>
    </i>
    <i r="3" i="17">
      <x v="17"/>
    </i>
    <i r="2">
      <x v="14"/>
      <x/>
    </i>
    <i r="3" i="1">
      <x v="1"/>
    </i>
    <i r="3" i="2">
      <x v="2"/>
    </i>
    <i r="3" i="3">
      <x v="3"/>
    </i>
    <i r="3" i="4">
      <x v="4"/>
    </i>
    <i r="3" i="5">
      <x v="5"/>
    </i>
    <i r="3" i="6">
      <x v="6"/>
    </i>
    <i r="3" i="7">
      <x v="7"/>
    </i>
    <i r="3" i="8">
      <x v="8"/>
    </i>
    <i r="3" i="9">
      <x v="9"/>
    </i>
    <i r="3" i="10">
      <x v="10"/>
    </i>
    <i r="3" i="11">
      <x v="11"/>
    </i>
    <i r="3" i="12">
      <x v="12"/>
    </i>
    <i r="3" i="13">
      <x v="13"/>
    </i>
    <i r="3" i="14">
      <x v="14"/>
    </i>
    <i r="3" i="15">
      <x v="15"/>
    </i>
    <i r="3" i="16">
      <x v="16"/>
    </i>
    <i r="3" i="17">
      <x v="17"/>
    </i>
    <i r="2">
      <x v="15"/>
      <x/>
    </i>
    <i r="3" i="1">
      <x v="1"/>
    </i>
    <i r="3" i="2">
      <x v="2"/>
    </i>
    <i r="3" i="3">
      <x v="3"/>
    </i>
    <i r="3" i="4">
      <x v="4"/>
    </i>
    <i r="3" i="5">
      <x v="5"/>
    </i>
    <i r="3" i="6">
      <x v="6"/>
    </i>
    <i r="3" i="7">
      <x v="7"/>
    </i>
    <i r="3" i="8">
      <x v="8"/>
    </i>
    <i r="3" i="9">
      <x v="9"/>
    </i>
    <i r="3" i="10">
      <x v="10"/>
    </i>
    <i r="3" i="11">
      <x v="11"/>
    </i>
    <i r="3" i="12">
      <x v="12"/>
    </i>
    <i r="3" i="13">
      <x v="13"/>
    </i>
    <i r="3" i="14">
      <x v="14"/>
    </i>
    <i r="3" i="15">
      <x v="15"/>
    </i>
    <i r="3" i="16">
      <x v="16"/>
    </i>
    <i r="3" i="17">
      <x v="17"/>
    </i>
    <i r="2">
      <x v="16"/>
      <x/>
    </i>
    <i r="3" i="1">
      <x v="1"/>
    </i>
    <i r="3" i="2">
      <x v="2"/>
    </i>
    <i r="3" i="3">
      <x v="3"/>
    </i>
    <i r="3" i="4">
      <x v="4"/>
    </i>
    <i r="3" i="5">
      <x v="5"/>
    </i>
    <i r="3" i="6">
      <x v="6"/>
    </i>
    <i r="3" i="7">
      <x v="7"/>
    </i>
    <i r="3" i="8">
      <x v="8"/>
    </i>
    <i r="3" i="9">
      <x v="9"/>
    </i>
    <i r="3" i="10">
      <x v="10"/>
    </i>
    <i r="3" i="11">
      <x v="11"/>
    </i>
    <i r="3" i="12">
      <x v="12"/>
    </i>
    <i r="3" i="13">
      <x v="13"/>
    </i>
    <i r="3" i="14">
      <x v="14"/>
    </i>
    <i r="3" i="15">
      <x v="15"/>
    </i>
    <i r="3" i="16">
      <x v="16"/>
    </i>
    <i r="3" i="17">
      <x v="17"/>
    </i>
    <i r="1">
      <x v="2"/>
      <x v="19"/>
      <x/>
    </i>
    <i r="3" i="1">
      <x v="1"/>
    </i>
    <i r="3" i="2">
      <x v="2"/>
    </i>
    <i r="3" i="3">
      <x v="3"/>
    </i>
    <i r="3" i="4">
      <x v="4"/>
    </i>
    <i r="3" i="5">
      <x v="5"/>
    </i>
    <i r="3" i="6">
      <x v="6"/>
    </i>
    <i r="3" i="7">
      <x v="7"/>
    </i>
    <i r="3" i="8">
      <x v="8"/>
    </i>
    <i r="3" i="9">
      <x v="9"/>
    </i>
    <i r="3" i="10">
      <x v="10"/>
    </i>
    <i r="3" i="11">
      <x v="11"/>
    </i>
    <i r="3" i="12">
      <x v="12"/>
    </i>
    <i r="3" i="13">
      <x v="13"/>
    </i>
    <i r="3" i="14">
      <x v="14"/>
    </i>
    <i r="3" i="15">
      <x v="15"/>
    </i>
    <i r="3" i="16">
      <x v="16"/>
    </i>
    <i r="3" i="17">
      <x v="17"/>
    </i>
    <i r="2">
      <x v="20"/>
      <x/>
    </i>
    <i r="3" i="1">
      <x v="1"/>
    </i>
    <i r="3" i="2">
      <x v="2"/>
    </i>
    <i r="3" i="3">
      <x v="3"/>
    </i>
    <i r="3" i="4">
      <x v="4"/>
    </i>
    <i r="3" i="5">
      <x v="5"/>
    </i>
    <i r="3" i="6">
      <x v="6"/>
    </i>
    <i r="3" i="7">
      <x v="7"/>
    </i>
    <i r="3" i="8">
      <x v="8"/>
    </i>
    <i r="3" i="9">
      <x v="9"/>
    </i>
    <i r="3" i="10">
      <x v="10"/>
    </i>
    <i r="3" i="11">
      <x v="11"/>
    </i>
    <i r="3" i="12">
      <x v="12"/>
    </i>
    <i r="3" i="13">
      <x v="13"/>
    </i>
    <i r="3" i="14">
      <x v="14"/>
    </i>
    <i r="3" i="15">
      <x v="15"/>
    </i>
    <i r="3" i="16">
      <x v="16"/>
    </i>
    <i r="3" i="17">
      <x v="17"/>
    </i>
    <i r="2">
      <x v="21"/>
      <x/>
    </i>
    <i r="3" i="1">
      <x v="1"/>
    </i>
    <i r="3" i="2">
      <x v="2"/>
    </i>
    <i r="3" i="3">
      <x v="3"/>
    </i>
    <i r="3" i="4">
      <x v="4"/>
    </i>
    <i r="3" i="5">
      <x v="5"/>
    </i>
    <i r="3" i="6">
      <x v="6"/>
    </i>
    <i r="3" i="7">
      <x v="7"/>
    </i>
    <i r="3" i="8">
      <x v="8"/>
    </i>
    <i r="3" i="9">
      <x v="9"/>
    </i>
    <i r="3" i="10">
      <x v="10"/>
    </i>
    <i r="3" i="11">
      <x v="11"/>
    </i>
    <i r="3" i="12">
      <x v="12"/>
    </i>
    <i r="3" i="13">
      <x v="13"/>
    </i>
    <i r="3" i="14">
      <x v="14"/>
    </i>
    <i r="3" i="15">
      <x v="15"/>
    </i>
    <i r="3" i="16">
      <x v="16"/>
    </i>
    <i r="3" i="17">
      <x v="17"/>
    </i>
    <i>
      <x v="3"/>
      <x/>
      <x/>
      <x/>
    </i>
    <i r="3" i="1">
      <x v="1"/>
    </i>
    <i r="3" i="2">
      <x v="2"/>
    </i>
    <i r="3" i="3">
      <x v="3"/>
    </i>
    <i r="3" i="4">
      <x v="4"/>
    </i>
    <i r="3" i="5">
      <x v="5"/>
    </i>
    <i r="3" i="6">
      <x v="6"/>
    </i>
    <i r="3" i="7">
      <x v="7"/>
    </i>
    <i r="3" i="8">
      <x v="8"/>
    </i>
    <i r="3" i="9">
      <x v="9"/>
    </i>
    <i r="3" i="10">
      <x v="10"/>
    </i>
    <i r="3" i="11">
      <x v="11"/>
    </i>
    <i r="3" i="12">
      <x v="12"/>
    </i>
    <i r="3" i="13">
      <x v="13"/>
    </i>
    <i r="3" i="14">
      <x v="14"/>
    </i>
    <i r="3" i="15">
      <x v="15"/>
    </i>
    <i r="3" i="16">
      <x v="16"/>
    </i>
    <i r="3" i="17">
      <x v="17"/>
    </i>
    <i r="2">
      <x v="1"/>
      <x/>
    </i>
    <i r="3" i="1">
      <x v="1"/>
    </i>
    <i r="3" i="2">
      <x v="2"/>
    </i>
    <i r="3" i="3">
      <x v="3"/>
    </i>
    <i r="3" i="4">
      <x v="4"/>
    </i>
    <i r="3" i="5">
      <x v="5"/>
    </i>
    <i r="3" i="6">
      <x v="6"/>
    </i>
    <i r="3" i="7">
      <x v="7"/>
    </i>
    <i r="3" i="8">
      <x v="8"/>
    </i>
    <i r="3" i="9">
      <x v="9"/>
    </i>
    <i r="3" i="10">
      <x v="10"/>
    </i>
    <i r="3" i="11">
      <x v="11"/>
    </i>
    <i r="3" i="12">
      <x v="12"/>
    </i>
    <i r="3" i="13">
      <x v="13"/>
    </i>
    <i r="3" i="14">
      <x v="14"/>
    </i>
    <i r="3" i="15">
      <x v="15"/>
    </i>
    <i r="3" i="16">
      <x v="16"/>
    </i>
    <i r="3" i="17">
      <x v="17"/>
    </i>
    <i r="2">
      <x v="2"/>
      <x/>
    </i>
    <i r="3" i="1">
      <x v="1"/>
    </i>
    <i r="3" i="2">
      <x v="2"/>
    </i>
    <i r="3" i="3">
      <x v="3"/>
    </i>
    <i r="3" i="4">
      <x v="4"/>
    </i>
    <i r="3" i="5">
      <x v="5"/>
    </i>
    <i r="3" i="6">
      <x v="6"/>
    </i>
    <i r="3" i="7">
      <x v="7"/>
    </i>
    <i r="3" i="8">
      <x v="8"/>
    </i>
    <i r="3" i="9">
      <x v="9"/>
    </i>
    <i r="3" i="10">
      <x v="10"/>
    </i>
    <i r="3" i="11">
      <x v="11"/>
    </i>
    <i r="3" i="12">
      <x v="12"/>
    </i>
    <i r="3" i="13">
      <x v="13"/>
    </i>
    <i r="3" i="14">
      <x v="14"/>
    </i>
    <i r="3" i="15">
      <x v="15"/>
    </i>
    <i r="3" i="16">
      <x v="16"/>
    </i>
    <i r="3" i="17">
      <x v="17"/>
    </i>
    <i r="2">
      <x v="3"/>
      <x/>
    </i>
    <i r="3" i="1">
      <x v="1"/>
    </i>
    <i r="3" i="2">
      <x v="2"/>
    </i>
    <i r="3" i="3">
      <x v="3"/>
    </i>
    <i r="3" i="4">
      <x v="4"/>
    </i>
    <i r="3" i="5">
      <x v="5"/>
    </i>
    <i r="3" i="6">
      <x v="6"/>
    </i>
    <i r="3" i="7">
      <x v="7"/>
    </i>
    <i r="3" i="8">
      <x v="8"/>
    </i>
    <i r="3" i="9">
      <x v="9"/>
    </i>
    <i r="3" i="10">
      <x v="10"/>
    </i>
    <i r="3" i="11">
      <x v="11"/>
    </i>
    <i r="3" i="12">
      <x v="12"/>
    </i>
    <i r="3" i="13">
      <x v="13"/>
    </i>
    <i r="3" i="14">
      <x v="14"/>
    </i>
    <i r="3" i="15">
      <x v="15"/>
    </i>
    <i r="3" i="16">
      <x v="16"/>
    </i>
    <i r="3" i="17">
      <x v="17"/>
    </i>
    <i r="2">
      <x v="4"/>
      <x/>
    </i>
    <i r="3" i="1">
      <x v="1"/>
    </i>
    <i r="3" i="2">
      <x v="2"/>
    </i>
    <i r="3" i="3">
      <x v="3"/>
    </i>
    <i r="3" i="4">
      <x v="4"/>
    </i>
    <i r="3" i="5">
      <x v="5"/>
    </i>
    <i r="3" i="6">
      <x v="6"/>
    </i>
    <i r="3" i="7">
      <x v="7"/>
    </i>
    <i r="3" i="8">
      <x v="8"/>
    </i>
    <i r="3" i="9">
      <x v="9"/>
    </i>
    <i r="3" i="10">
      <x v="10"/>
    </i>
    <i r="3" i="11">
      <x v="11"/>
    </i>
    <i r="3" i="12">
      <x v="12"/>
    </i>
    <i r="3" i="13">
      <x v="13"/>
    </i>
    <i r="3" i="14">
      <x v="14"/>
    </i>
    <i r="3" i="15">
      <x v="15"/>
    </i>
    <i r="3" i="16">
      <x v="16"/>
    </i>
    <i r="3" i="17">
      <x v="17"/>
    </i>
    <i r="2">
      <x v="5"/>
      <x/>
    </i>
    <i r="3" i="1">
      <x v="1"/>
    </i>
    <i r="3" i="2">
      <x v="2"/>
    </i>
    <i r="3" i="3">
      <x v="3"/>
    </i>
    <i r="3" i="4">
      <x v="4"/>
    </i>
    <i r="3" i="5">
      <x v="5"/>
    </i>
    <i r="3" i="6">
      <x v="6"/>
    </i>
    <i r="3" i="7">
      <x v="7"/>
    </i>
    <i r="3" i="8">
      <x v="8"/>
    </i>
    <i r="3" i="9">
      <x v="9"/>
    </i>
    <i r="3" i="10">
      <x v="10"/>
    </i>
    <i r="3" i="11">
      <x v="11"/>
    </i>
    <i r="3" i="12">
      <x v="12"/>
    </i>
    <i r="3" i="13">
      <x v="13"/>
    </i>
    <i r="3" i="14">
      <x v="14"/>
    </i>
    <i r="3" i="15">
      <x v="15"/>
    </i>
    <i r="3" i="16">
      <x v="16"/>
    </i>
    <i r="3" i="17">
      <x v="17"/>
    </i>
    <i r="2">
      <x v="6"/>
      <x/>
    </i>
    <i r="3" i="1">
      <x v="1"/>
    </i>
    <i r="3" i="2">
      <x v="2"/>
    </i>
    <i r="3" i="3">
      <x v="3"/>
    </i>
    <i r="3" i="4">
      <x v="4"/>
    </i>
    <i r="3" i="5">
      <x v="5"/>
    </i>
    <i r="3" i="6">
      <x v="6"/>
    </i>
    <i r="3" i="7">
      <x v="7"/>
    </i>
    <i r="3" i="8">
      <x v="8"/>
    </i>
    <i r="3" i="9">
      <x v="9"/>
    </i>
    <i r="3" i="10">
      <x v="10"/>
    </i>
    <i r="3" i="11">
      <x v="11"/>
    </i>
    <i r="3" i="12">
      <x v="12"/>
    </i>
    <i r="3" i="13">
      <x v="13"/>
    </i>
    <i r="3" i="14">
      <x v="14"/>
    </i>
    <i r="3" i="15">
      <x v="15"/>
    </i>
    <i r="3" i="16">
      <x v="16"/>
    </i>
    <i r="3" i="17">
      <x v="17"/>
    </i>
    <i r="2">
      <x v="7"/>
      <x/>
    </i>
    <i r="3" i="1">
      <x v="1"/>
    </i>
    <i r="3" i="2">
      <x v="2"/>
    </i>
    <i r="3" i="3">
      <x v="3"/>
    </i>
    <i r="3" i="4">
      <x v="4"/>
    </i>
    <i r="3" i="5">
      <x v="5"/>
    </i>
    <i r="3" i="6">
      <x v="6"/>
    </i>
    <i r="3" i="7">
      <x v="7"/>
    </i>
    <i r="3" i="8">
      <x v="8"/>
    </i>
    <i r="3" i="9">
      <x v="9"/>
    </i>
    <i r="3" i="10">
      <x v="10"/>
    </i>
    <i r="3" i="11">
      <x v="11"/>
    </i>
    <i r="3" i="12">
      <x v="12"/>
    </i>
    <i r="3" i="13">
      <x v="13"/>
    </i>
    <i r="3" i="14">
      <x v="14"/>
    </i>
    <i r="3" i="15">
      <x v="15"/>
    </i>
    <i r="3" i="16">
      <x v="16"/>
    </i>
    <i r="3" i="17">
      <x v="17"/>
    </i>
    <i r="2">
      <x v="8"/>
      <x/>
    </i>
    <i r="3" i="1">
      <x v="1"/>
    </i>
    <i r="3" i="2">
      <x v="2"/>
    </i>
    <i r="3" i="3">
      <x v="3"/>
    </i>
    <i r="3" i="4">
      <x v="4"/>
    </i>
    <i r="3" i="5">
      <x v="5"/>
    </i>
    <i r="3" i="6">
      <x v="6"/>
    </i>
    <i r="3" i="7">
      <x v="7"/>
    </i>
    <i r="3" i="8">
      <x v="8"/>
    </i>
    <i r="3" i="9">
      <x v="9"/>
    </i>
    <i r="3" i="10">
      <x v="10"/>
    </i>
    <i r="3" i="11">
      <x v="11"/>
    </i>
    <i r="3" i="12">
      <x v="12"/>
    </i>
    <i r="3" i="13">
      <x v="13"/>
    </i>
    <i r="3" i="14">
      <x v="14"/>
    </i>
    <i r="3" i="15">
      <x v="15"/>
    </i>
    <i r="3" i="16">
      <x v="16"/>
    </i>
    <i r="3" i="17">
      <x v="17"/>
    </i>
    <i r="1">
      <x v="1"/>
      <x v="11"/>
      <x/>
    </i>
    <i r="3" i="1">
      <x v="1"/>
    </i>
    <i r="3" i="2">
      <x v="2"/>
    </i>
    <i r="3" i="3">
      <x v="3"/>
    </i>
    <i r="3" i="4">
      <x v="4"/>
    </i>
    <i r="3" i="5">
      <x v="5"/>
    </i>
    <i r="3" i="6">
      <x v="6"/>
    </i>
    <i r="3" i="7">
      <x v="7"/>
    </i>
    <i r="3" i="8">
      <x v="8"/>
    </i>
    <i r="3" i="9">
      <x v="9"/>
    </i>
    <i r="3" i="10">
      <x v="10"/>
    </i>
    <i r="3" i="11">
      <x v="11"/>
    </i>
    <i r="3" i="12">
      <x v="12"/>
    </i>
    <i r="3" i="13">
      <x v="13"/>
    </i>
    <i r="3" i="14">
      <x v="14"/>
    </i>
    <i r="3" i="15">
      <x v="15"/>
    </i>
    <i r="3" i="16">
      <x v="16"/>
    </i>
    <i r="3" i="17">
      <x v="17"/>
    </i>
    <i r="2">
      <x v="12"/>
      <x/>
    </i>
    <i r="3" i="1">
      <x v="1"/>
    </i>
    <i r="3" i="2">
      <x v="2"/>
    </i>
    <i r="3" i="3">
      <x v="3"/>
    </i>
    <i r="3" i="4">
      <x v="4"/>
    </i>
    <i r="3" i="5">
      <x v="5"/>
    </i>
    <i r="3" i="6">
      <x v="6"/>
    </i>
    <i r="3" i="7">
      <x v="7"/>
    </i>
    <i r="3" i="8">
      <x v="8"/>
    </i>
    <i r="3" i="9">
      <x v="9"/>
    </i>
    <i r="3" i="10">
      <x v="10"/>
    </i>
    <i r="3" i="11">
      <x v="11"/>
    </i>
    <i r="3" i="12">
      <x v="12"/>
    </i>
    <i r="3" i="13">
      <x v="13"/>
    </i>
    <i r="3" i="14">
      <x v="14"/>
    </i>
    <i r="3" i="15">
      <x v="15"/>
    </i>
    <i r="3" i="16">
      <x v="16"/>
    </i>
    <i r="3" i="17">
      <x v="17"/>
    </i>
    <i r="2">
      <x v="13"/>
      <x/>
    </i>
    <i r="3" i="1">
      <x v="1"/>
    </i>
    <i r="3" i="2">
      <x v="2"/>
    </i>
    <i r="3" i="3">
      <x v="3"/>
    </i>
    <i r="3" i="4">
      <x v="4"/>
    </i>
    <i r="3" i="5">
      <x v="5"/>
    </i>
    <i r="3" i="6">
      <x v="6"/>
    </i>
    <i r="3" i="7">
      <x v="7"/>
    </i>
    <i r="3" i="8">
      <x v="8"/>
    </i>
    <i r="3" i="9">
      <x v="9"/>
    </i>
    <i r="3" i="10">
      <x v="10"/>
    </i>
    <i r="3" i="11">
      <x v="11"/>
    </i>
    <i r="3" i="12">
      <x v="12"/>
    </i>
    <i r="3" i="13">
      <x v="13"/>
    </i>
    <i r="3" i="14">
      <x v="14"/>
    </i>
    <i r="3" i="15">
      <x v="15"/>
    </i>
    <i r="3" i="16">
      <x v="16"/>
    </i>
    <i r="3" i="17">
      <x v="17"/>
    </i>
    <i r="2">
      <x v="14"/>
      <x/>
    </i>
    <i r="3" i="1">
      <x v="1"/>
    </i>
    <i r="3" i="2">
      <x v="2"/>
    </i>
    <i r="3" i="3">
      <x v="3"/>
    </i>
    <i r="3" i="4">
      <x v="4"/>
    </i>
    <i r="3" i="5">
      <x v="5"/>
    </i>
    <i r="3" i="6">
      <x v="6"/>
    </i>
    <i r="3" i="7">
      <x v="7"/>
    </i>
    <i r="3" i="8">
      <x v="8"/>
    </i>
    <i r="3" i="9">
      <x v="9"/>
    </i>
    <i r="3" i="10">
      <x v="10"/>
    </i>
    <i r="3" i="11">
      <x v="11"/>
    </i>
    <i r="3" i="12">
      <x v="12"/>
    </i>
    <i r="3" i="13">
      <x v="13"/>
    </i>
    <i r="3" i="14">
      <x v="14"/>
    </i>
    <i r="3" i="15">
      <x v="15"/>
    </i>
    <i r="3" i="16">
      <x v="16"/>
    </i>
    <i r="3" i="17">
      <x v="17"/>
    </i>
    <i r="2">
      <x v="15"/>
      <x/>
    </i>
    <i r="3" i="1">
      <x v="1"/>
    </i>
    <i r="3" i="2">
      <x v="2"/>
    </i>
    <i r="3" i="3">
      <x v="3"/>
    </i>
    <i r="3" i="4">
      <x v="4"/>
    </i>
    <i r="3" i="5">
      <x v="5"/>
    </i>
    <i r="3" i="6">
      <x v="6"/>
    </i>
    <i r="3" i="7">
      <x v="7"/>
    </i>
    <i r="3" i="8">
      <x v="8"/>
    </i>
    <i r="3" i="9">
      <x v="9"/>
    </i>
    <i r="3" i="10">
      <x v="10"/>
    </i>
    <i r="3" i="11">
      <x v="11"/>
    </i>
    <i r="3" i="12">
      <x v="12"/>
    </i>
    <i r="3" i="13">
      <x v="13"/>
    </i>
    <i r="3" i="14">
      <x v="14"/>
    </i>
    <i r="3" i="15">
      <x v="15"/>
    </i>
    <i r="3" i="16">
      <x v="16"/>
    </i>
    <i r="3" i="17">
      <x v="17"/>
    </i>
    <i r="2">
      <x v="16"/>
      <x/>
    </i>
    <i r="3" i="1">
      <x v="1"/>
    </i>
    <i r="3" i="2">
      <x v="2"/>
    </i>
    <i r="3" i="3">
      <x v="3"/>
    </i>
    <i r="3" i="4">
      <x v="4"/>
    </i>
    <i r="3" i="5">
      <x v="5"/>
    </i>
    <i r="3" i="6">
      <x v="6"/>
    </i>
    <i r="3" i="7">
      <x v="7"/>
    </i>
    <i r="3" i="8">
      <x v="8"/>
    </i>
    <i r="3" i="9">
      <x v="9"/>
    </i>
    <i r="3" i="10">
      <x v="10"/>
    </i>
    <i r="3" i="11">
      <x v="11"/>
    </i>
    <i r="3" i="12">
      <x v="12"/>
    </i>
    <i r="3" i="13">
      <x v="13"/>
    </i>
    <i r="3" i="14">
      <x v="14"/>
    </i>
    <i r="3" i="15">
      <x v="15"/>
    </i>
    <i r="3" i="16">
      <x v="16"/>
    </i>
    <i r="3" i="17">
      <x v="17"/>
    </i>
    <i r="1">
      <x v="2"/>
      <x v="19"/>
      <x/>
    </i>
    <i r="3" i="1">
      <x v="1"/>
    </i>
    <i r="3" i="2">
      <x v="2"/>
    </i>
    <i r="3" i="3">
      <x v="3"/>
    </i>
    <i r="3" i="4">
      <x v="4"/>
    </i>
    <i r="3" i="5">
      <x v="5"/>
    </i>
    <i r="3" i="6">
      <x v="6"/>
    </i>
    <i r="3" i="7">
      <x v="7"/>
    </i>
    <i r="3" i="8">
      <x v="8"/>
    </i>
    <i r="3" i="9">
      <x v="9"/>
    </i>
    <i r="3" i="10">
      <x v="10"/>
    </i>
    <i r="3" i="11">
      <x v="11"/>
    </i>
    <i r="3" i="12">
      <x v="12"/>
    </i>
    <i r="3" i="13">
      <x v="13"/>
    </i>
    <i r="3" i="14">
      <x v="14"/>
    </i>
    <i r="3" i="15">
      <x v="15"/>
    </i>
    <i r="3" i="16">
      <x v="16"/>
    </i>
    <i r="3" i="17">
      <x v="17"/>
    </i>
    <i r="2">
      <x v="20"/>
      <x/>
    </i>
    <i r="3" i="1">
      <x v="1"/>
    </i>
    <i r="3" i="2">
      <x v="2"/>
    </i>
    <i r="3" i="3">
      <x v="3"/>
    </i>
    <i r="3" i="4">
      <x v="4"/>
    </i>
    <i r="3" i="5">
      <x v="5"/>
    </i>
    <i r="3" i="6">
      <x v="6"/>
    </i>
    <i r="3" i="7">
      <x v="7"/>
    </i>
    <i r="3" i="8">
      <x v="8"/>
    </i>
    <i r="3" i="9">
      <x v="9"/>
    </i>
    <i r="3" i="10">
      <x v="10"/>
    </i>
    <i r="3" i="11">
      <x v="11"/>
    </i>
    <i r="3" i="12">
      <x v="12"/>
    </i>
    <i r="3" i="13">
      <x v="13"/>
    </i>
    <i r="3" i="14">
      <x v="14"/>
    </i>
    <i r="3" i="15">
      <x v="15"/>
    </i>
    <i r="3" i="16">
      <x v="16"/>
    </i>
    <i r="3" i="17">
      <x v="17"/>
    </i>
    <i r="2">
      <x v="21"/>
      <x/>
    </i>
    <i r="3" i="1">
      <x v="1"/>
    </i>
    <i r="3" i="2">
      <x v="2"/>
    </i>
    <i r="3" i="3">
      <x v="3"/>
    </i>
    <i r="3" i="4">
      <x v="4"/>
    </i>
    <i r="3" i="5">
      <x v="5"/>
    </i>
    <i r="3" i="6">
      <x v="6"/>
    </i>
    <i r="3" i="7">
      <x v="7"/>
    </i>
    <i r="3" i="8">
      <x v="8"/>
    </i>
    <i r="3" i="9">
      <x v="9"/>
    </i>
    <i r="3" i="10">
      <x v="10"/>
    </i>
    <i r="3" i="11">
      <x v="11"/>
    </i>
    <i r="3" i="12">
      <x v="12"/>
    </i>
    <i r="3" i="13">
      <x v="13"/>
    </i>
    <i r="3" i="14">
      <x v="14"/>
    </i>
    <i r="3" i="15">
      <x v="15"/>
    </i>
    <i r="3" i="16">
      <x v="16"/>
    </i>
    <i r="3" i="17">
      <x v="17"/>
    </i>
    <i>
      <x v="4"/>
      <x/>
      <x v="9"/>
      <x/>
    </i>
    <i r="3" i="1">
      <x v="1"/>
    </i>
    <i r="3" i="2">
      <x v="2"/>
    </i>
    <i r="3" i="3">
      <x v="3"/>
    </i>
    <i r="3" i="4">
      <x v="4"/>
    </i>
    <i r="3" i="5">
      <x v="5"/>
    </i>
    <i r="3" i="6">
      <x v="6"/>
    </i>
    <i r="3" i="7">
      <x v="7"/>
    </i>
    <i r="3" i="8">
      <x v="8"/>
    </i>
    <i r="3" i="9">
      <x v="9"/>
    </i>
    <i r="3" i="10">
      <x v="10"/>
    </i>
    <i r="3" i="11">
      <x v="11"/>
    </i>
    <i r="3" i="12">
      <x v="12"/>
    </i>
    <i r="3" i="13">
      <x v="13"/>
    </i>
    <i r="3" i="14">
      <x v="14"/>
    </i>
    <i r="3" i="15">
      <x v="15"/>
    </i>
    <i r="3" i="16">
      <x v="16"/>
    </i>
    <i r="3" i="17">
      <x v="17"/>
    </i>
    <i r="2">
      <x v="10"/>
      <x/>
    </i>
    <i r="3" i="1">
      <x v="1"/>
    </i>
    <i r="3" i="2">
      <x v="2"/>
    </i>
    <i r="3" i="3">
      <x v="3"/>
    </i>
    <i r="3" i="4">
      <x v="4"/>
    </i>
    <i r="3" i="5">
      <x v="5"/>
    </i>
    <i r="3" i="6">
      <x v="6"/>
    </i>
    <i r="3" i="7">
      <x v="7"/>
    </i>
    <i r="3" i="8">
      <x v="8"/>
    </i>
    <i r="3" i="9">
      <x v="9"/>
    </i>
    <i r="3" i="10">
      <x v="10"/>
    </i>
    <i r="3" i="11">
      <x v="11"/>
    </i>
    <i r="3" i="12">
      <x v="12"/>
    </i>
    <i r="3" i="13">
      <x v="13"/>
    </i>
    <i r="3" i="14">
      <x v="14"/>
    </i>
    <i r="3" i="15">
      <x v="15"/>
    </i>
    <i r="3" i="16">
      <x v="16"/>
    </i>
    <i r="3" i="17">
      <x v="17"/>
    </i>
    <i r="1">
      <x v="1"/>
      <x v="17"/>
      <x/>
    </i>
    <i r="3" i="1">
      <x v="1"/>
    </i>
    <i r="3" i="2">
      <x v="2"/>
    </i>
    <i r="3" i="3">
      <x v="3"/>
    </i>
    <i r="3" i="4">
      <x v="4"/>
    </i>
    <i r="3" i="5">
      <x v="5"/>
    </i>
    <i r="3" i="6">
      <x v="6"/>
    </i>
    <i r="3" i="7">
      <x v="7"/>
    </i>
    <i r="3" i="8">
      <x v="8"/>
    </i>
    <i r="3" i="9">
      <x v="9"/>
    </i>
    <i r="3" i="10">
      <x v="10"/>
    </i>
    <i r="3" i="11">
      <x v="11"/>
    </i>
    <i r="3" i="12">
      <x v="12"/>
    </i>
    <i r="3" i="13">
      <x v="13"/>
    </i>
    <i r="3" i="14">
      <x v="14"/>
    </i>
    <i r="3" i="15">
      <x v="15"/>
    </i>
    <i r="3" i="16">
      <x v="16"/>
    </i>
    <i r="3" i="17">
      <x v="17"/>
    </i>
    <i>
      <x v="5"/>
      <x/>
      <x/>
      <x/>
    </i>
    <i r="3" i="1">
      <x v="1"/>
    </i>
    <i r="3" i="2">
      <x v="2"/>
    </i>
    <i r="3" i="3">
      <x v="3"/>
    </i>
    <i r="3" i="4">
      <x v="4"/>
    </i>
    <i r="3" i="5">
      <x v="5"/>
    </i>
    <i r="3" i="6">
      <x v="6"/>
    </i>
    <i r="3" i="7">
      <x v="7"/>
    </i>
    <i r="3" i="8">
      <x v="8"/>
    </i>
    <i r="3" i="9">
      <x v="9"/>
    </i>
    <i r="3" i="10">
      <x v="10"/>
    </i>
    <i r="3" i="11">
      <x v="11"/>
    </i>
    <i r="3" i="12">
      <x v="12"/>
    </i>
    <i r="3" i="13">
      <x v="13"/>
    </i>
    <i r="3" i="14">
      <x v="14"/>
    </i>
    <i r="3" i="15">
      <x v="15"/>
    </i>
    <i r="3" i="16">
      <x v="16"/>
    </i>
    <i r="3" i="17">
      <x v="17"/>
    </i>
    <i r="1">
      <x v="2"/>
      <x v="19"/>
      <x/>
    </i>
    <i r="3" i="1">
      <x v="1"/>
    </i>
    <i r="3" i="2">
      <x v="2"/>
    </i>
    <i r="3" i="3">
      <x v="3"/>
    </i>
    <i r="3" i="4">
      <x v="4"/>
    </i>
    <i r="3" i="5">
      <x v="5"/>
    </i>
    <i r="3" i="6">
      <x v="6"/>
    </i>
    <i r="3" i="7">
      <x v="7"/>
    </i>
    <i r="3" i="8">
      <x v="8"/>
    </i>
    <i r="3" i="9">
      <x v="9"/>
    </i>
    <i r="3" i="10">
      <x v="10"/>
    </i>
    <i r="3" i="11">
      <x v="11"/>
    </i>
    <i r="3" i="12">
      <x v="12"/>
    </i>
    <i r="3" i="13">
      <x v="13"/>
    </i>
    <i r="3" i="14">
      <x v="14"/>
    </i>
    <i r="3" i="15">
      <x v="15"/>
    </i>
    <i r="3" i="16">
      <x v="16"/>
    </i>
    <i r="3" i="17">
      <x v="17"/>
    </i>
    <i r="2">
      <x v="20"/>
      <x/>
    </i>
    <i r="3" i="1">
      <x v="1"/>
    </i>
    <i r="3" i="2">
      <x v="2"/>
    </i>
    <i r="3" i="3">
      <x v="3"/>
    </i>
    <i r="3" i="4">
      <x v="4"/>
    </i>
    <i r="3" i="5">
      <x v="5"/>
    </i>
    <i r="3" i="6">
      <x v="6"/>
    </i>
    <i r="3" i="7">
      <x v="7"/>
    </i>
    <i r="3" i="8">
      <x v="8"/>
    </i>
    <i r="3" i="9">
      <x v="9"/>
    </i>
    <i r="3" i="10">
      <x v="10"/>
    </i>
    <i r="3" i="11">
      <x v="11"/>
    </i>
    <i r="3" i="12">
      <x v="12"/>
    </i>
    <i r="3" i="13">
      <x v="13"/>
    </i>
    <i r="3" i="14">
      <x v="14"/>
    </i>
    <i r="3" i="15">
      <x v="15"/>
    </i>
    <i r="3" i="16">
      <x v="16"/>
    </i>
    <i r="3" i="17">
      <x v="17"/>
    </i>
    <i r="2">
      <x v="21"/>
      <x/>
    </i>
    <i r="3" i="1">
      <x v="1"/>
    </i>
    <i r="3" i="2">
      <x v="2"/>
    </i>
    <i r="3" i="3">
      <x v="3"/>
    </i>
    <i r="3" i="4">
      <x v="4"/>
    </i>
    <i r="3" i="5">
      <x v="5"/>
    </i>
    <i r="3" i="6">
      <x v="6"/>
    </i>
    <i r="3" i="7">
      <x v="7"/>
    </i>
    <i r="3" i="8">
      <x v="8"/>
    </i>
    <i r="3" i="9">
      <x v="9"/>
    </i>
    <i r="3" i="10">
      <x v="10"/>
    </i>
    <i r="3" i="11">
      <x v="11"/>
    </i>
    <i r="3" i="12">
      <x v="12"/>
    </i>
    <i r="3" i="13">
      <x v="13"/>
    </i>
    <i r="3" i="14">
      <x v="14"/>
    </i>
    <i r="3" i="15">
      <x v="15"/>
    </i>
    <i r="3" i="16">
      <x v="16"/>
    </i>
    <i r="3" i="17">
      <x v="17"/>
    </i>
    <i>
      <x v="6"/>
      <x/>
      <x/>
      <x/>
    </i>
    <i r="3" i="1">
      <x v="1"/>
    </i>
    <i r="3" i="2">
      <x v="2"/>
    </i>
    <i r="3" i="3">
      <x v="3"/>
    </i>
    <i r="3" i="4">
      <x v="4"/>
    </i>
    <i r="3" i="5">
      <x v="5"/>
    </i>
    <i r="3" i="6">
      <x v="6"/>
    </i>
    <i r="3" i="7">
      <x v="7"/>
    </i>
    <i r="3" i="8">
      <x v="8"/>
    </i>
    <i r="3" i="9">
      <x v="9"/>
    </i>
    <i r="3" i="10">
      <x v="10"/>
    </i>
    <i r="3" i="11">
      <x v="11"/>
    </i>
    <i r="3" i="12">
      <x v="12"/>
    </i>
    <i r="3" i="13">
      <x v="13"/>
    </i>
    <i r="3" i="14">
      <x v="14"/>
    </i>
    <i r="3" i="15">
      <x v="15"/>
    </i>
    <i r="3" i="16">
      <x v="16"/>
    </i>
    <i r="3" i="17">
      <x v="17"/>
    </i>
    <i r="1">
      <x v="2"/>
      <x v="19"/>
      <x/>
    </i>
    <i r="3" i="1">
      <x v="1"/>
    </i>
    <i r="3" i="2">
      <x v="2"/>
    </i>
    <i r="3" i="3">
      <x v="3"/>
    </i>
    <i r="3" i="4">
      <x v="4"/>
    </i>
    <i r="3" i="5">
      <x v="5"/>
    </i>
    <i r="3" i="6">
      <x v="6"/>
    </i>
    <i r="3" i="7">
      <x v="7"/>
    </i>
    <i r="3" i="8">
      <x v="8"/>
    </i>
    <i r="3" i="9">
      <x v="9"/>
    </i>
    <i r="3" i="10">
      <x v="10"/>
    </i>
    <i r="3" i="11">
      <x v="11"/>
    </i>
    <i r="3" i="12">
      <x v="12"/>
    </i>
    <i r="3" i="13">
      <x v="13"/>
    </i>
    <i r="3" i="14">
      <x v="14"/>
    </i>
    <i r="3" i="15">
      <x v="15"/>
    </i>
    <i r="3" i="16">
      <x v="16"/>
    </i>
    <i r="3" i="17">
      <x v="17"/>
    </i>
    <i r="2">
      <x v="20"/>
      <x/>
    </i>
    <i r="3" i="1">
      <x v="1"/>
    </i>
    <i r="3" i="2">
      <x v="2"/>
    </i>
    <i r="3" i="3">
      <x v="3"/>
    </i>
    <i r="3" i="4">
      <x v="4"/>
    </i>
    <i r="3" i="5">
      <x v="5"/>
    </i>
    <i r="3" i="6">
      <x v="6"/>
    </i>
    <i r="3" i="7">
      <x v="7"/>
    </i>
    <i r="3" i="8">
      <x v="8"/>
    </i>
    <i r="3" i="9">
      <x v="9"/>
    </i>
    <i r="3" i="10">
      <x v="10"/>
    </i>
    <i r="3" i="11">
      <x v="11"/>
    </i>
    <i r="3" i="12">
      <x v="12"/>
    </i>
    <i r="3" i="13">
      <x v="13"/>
    </i>
    <i r="3" i="14">
      <x v="14"/>
    </i>
    <i r="3" i="15">
      <x v="15"/>
    </i>
    <i r="3" i="16">
      <x v="16"/>
    </i>
    <i r="3" i="17">
      <x v="17"/>
    </i>
    <i r="2">
      <x v="21"/>
      <x/>
    </i>
    <i r="3" i="1">
      <x v="1"/>
    </i>
    <i r="3" i="2">
      <x v="2"/>
    </i>
    <i r="3" i="3">
      <x v="3"/>
    </i>
    <i r="3" i="4">
      <x v="4"/>
    </i>
    <i r="3" i="5">
      <x v="5"/>
    </i>
    <i r="3" i="6">
      <x v="6"/>
    </i>
    <i r="3" i="7">
      <x v="7"/>
    </i>
    <i r="3" i="8">
      <x v="8"/>
    </i>
    <i r="3" i="9">
      <x v="9"/>
    </i>
    <i r="3" i="10">
      <x v="10"/>
    </i>
    <i r="3" i="11">
      <x v="11"/>
    </i>
    <i r="3" i="12">
      <x v="12"/>
    </i>
    <i r="3" i="13">
      <x v="13"/>
    </i>
    <i r="3" i="14">
      <x v="14"/>
    </i>
    <i r="3" i="15">
      <x v="15"/>
    </i>
    <i r="3" i="16">
      <x v="16"/>
    </i>
    <i r="3" i="17">
      <x v="17"/>
    </i>
    <i>
      <x v="7"/>
      <x v="1"/>
      <x v="18"/>
      <x/>
    </i>
    <i r="3" i="1">
      <x v="1"/>
    </i>
    <i r="3" i="2">
      <x v="2"/>
    </i>
    <i r="3" i="3">
      <x v="3"/>
    </i>
    <i r="3" i="4">
      <x v="4"/>
    </i>
    <i r="3" i="5">
      <x v="5"/>
    </i>
    <i r="3" i="6">
      <x v="6"/>
    </i>
    <i r="3" i="7">
      <x v="7"/>
    </i>
    <i r="3" i="8">
      <x v="8"/>
    </i>
    <i r="3" i="9">
      <x v="9"/>
    </i>
    <i r="3" i="10">
      <x v="10"/>
    </i>
    <i r="3" i="11">
      <x v="11"/>
    </i>
    <i r="3" i="12">
      <x v="12"/>
    </i>
    <i r="3" i="13">
      <x v="13"/>
    </i>
    <i r="3" i="14">
      <x v="14"/>
    </i>
    <i r="3" i="15">
      <x v="15"/>
    </i>
    <i r="3" i="16">
      <x v="16"/>
    </i>
    <i r="3" i="17">
      <x v="17"/>
    </i>
    <i>
      <x v="8"/>
      <x/>
      <x v="1"/>
      <x/>
    </i>
    <i r="3" i="1">
      <x v="1"/>
    </i>
    <i r="3" i="2">
      <x v="2"/>
    </i>
    <i r="3" i="3">
      <x v="3"/>
    </i>
    <i r="3" i="4">
      <x v="4"/>
    </i>
    <i r="3" i="5">
      <x v="5"/>
    </i>
    <i r="3" i="6">
      <x v="6"/>
    </i>
    <i r="3" i="7">
      <x v="7"/>
    </i>
    <i r="3" i="8">
      <x v="8"/>
    </i>
    <i r="3" i="9">
      <x v="9"/>
    </i>
    <i r="3" i="10">
      <x v="10"/>
    </i>
    <i r="3" i="11">
      <x v="11"/>
    </i>
    <i r="3" i="12">
      <x v="12"/>
    </i>
    <i r="3" i="13">
      <x v="13"/>
    </i>
    <i r="3" i="14">
      <x v="14"/>
    </i>
    <i r="3" i="15">
      <x v="15"/>
    </i>
    <i r="3" i="16">
      <x v="16"/>
    </i>
    <i r="3" i="17">
      <x v="17"/>
    </i>
    <i r="2">
      <x v="2"/>
      <x/>
    </i>
    <i r="3" i="1">
      <x v="1"/>
    </i>
    <i r="3" i="2">
      <x v="2"/>
    </i>
    <i r="3" i="3">
      <x v="3"/>
    </i>
    <i r="3" i="4">
      <x v="4"/>
    </i>
    <i r="3" i="5">
      <x v="5"/>
    </i>
    <i r="3" i="6">
      <x v="6"/>
    </i>
    <i r="3" i="7">
      <x v="7"/>
    </i>
    <i r="3" i="8">
      <x v="8"/>
    </i>
    <i r="3" i="9">
      <x v="9"/>
    </i>
    <i r="3" i="10">
      <x v="10"/>
    </i>
    <i r="3" i="11">
      <x v="11"/>
    </i>
    <i r="3" i="12">
      <x v="12"/>
    </i>
    <i r="3" i="13">
      <x v="13"/>
    </i>
    <i r="3" i="14">
      <x v="14"/>
    </i>
    <i r="3" i="15">
      <x v="15"/>
    </i>
    <i r="3" i="16">
      <x v="16"/>
    </i>
    <i r="3" i="17">
      <x v="17"/>
    </i>
    <i r="2">
      <x v="3"/>
      <x/>
    </i>
    <i r="3" i="1">
      <x v="1"/>
    </i>
    <i r="3" i="2">
      <x v="2"/>
    </i>
    <i r="3" i="3">
      <x v="3"/>
    </i>
    <i r="3" i="4">
      <x v="4"/>
    </i>
    <i r="3" i="5">
      <x v="5"/>
    </i>
    <i r="3" i="6">
      <x v="6"/>
    </i>
    <i r="3" i="7">
      <x v="7"/>
    </i>
    <i r="3" i="8">
      <x v="8"/>
    </i>
    <i r="3" i="9">
      <x v="9"/>
    </i>
    <i r="3" i="10">
      <x v="10"/>
    </i>
    <i r="3" i="11">
      <x v="11"/>
    </i>
    <i r="3" i="12">
      <x v="12"/>
    </i>
    <i r="3" i="13">
      <x v="13"/>
    </i>
    <i r="3" i="14">
      <x v="14"/>
    </i>
    <i r="3" i="15">
      <x v="15"/>
    </i>
    <i r="3" i="16">
      <x v="16"/>
    </i>
    <i r="3" i="17">
      <x v="17"/>
    </i>
    <i r="2">
      <x v="4"/>
      <x/>
    </i>
    <i r="3" i="1">
      <x v="1"/>
    </i>
    <i r="3" i="2">
      <x v="2"/>
    </i>
    <i r="3" i="3">
      <x v="3"/>
    </i>
    <i r="3" i="4">
      <x v="4"/>
    </i>
    <i r="3" i="5">
      <x v="5"/>
    </i>
    <i r="3" i="6">
      <x v="6"/>
    </i>
    <i r="3" i="7">
      <x v="7"/>
    </i>
    <i r="3" i="8">
      <x v="8"/>
    </i>
    <i r="3" i="9">
      <x v="9"/>
    </i>
    <i r="3" i="10">
      <x v="10"/>
    </i>
    <i r="3" i="11">
      <x v="11"/>
    </i>
    <i r="3" i="12">
      <x v="12"/>
    </i>
    <i r="3" i="13">
      <x v="13"/>
    </i>
    <i r="3" i="14">
      <x v="14"/>
    </i>
    <i r="3" i="15">
      <x v="15"/>
    </i>
    <i r="3" i="16">
      <x v="16"/>
    </i>
    <i r="3" i="17">
      <x v="17"/>
    </i>
    <i r="2">
      <x v="5"/>
      <x/>
    </i>
    <i r="3" i="1">
      <x v="1"/>
    </i>
    <i r="3" i="2">
      <x v="2"/>
    </i>
    <i r="3" i="3">
      <x v="3"/>
    </i>
    <i r="3" i="4">
      <x v="4"/>
    </i>
    <i r="3" i="5">
      <x v="5"/>
    </i>
    <i r="3" i="6">
      <x v="6"/>
    </i>
    <i r="3" i="7">
      <x v="7"/>
    </i>
    <i r="3" i="8">
      <x v="8"/>
    </i>
    <i r="3" i="9">
      <x v="9"/>
    </i>
    <i r="3" i="10">
      <x v="10"/>
    </i>
    <i r="3" i="11">
      <x v="11"/>
    </i>
    <i r="3" i="12">
      <x v="12"/>
    </i>
    <i r="3" i="13">
      <x v="13"/>
    </i>
    <i r="3" i="14">
      <x v="14"/>
    </i>
    <i r="3" i="15">
      <x v="15"/>
    </i>
    <i r="3" i="16">
      <x v="16"/>
    </i>
    <i r="3" i="17">
      <x v="17"/>
    </i>
    <i r="2">
      <x v="6"/>
      <x/>
    </i>
    <i r="3" i="1">
      <x v="1"/>
    </i>
    <i r="3" i="2">
      <x v="2"/>
    </i>
    <i r="3" i="3">
      <x v="3"/>
    </i>
    <i r="3" i="4">
      <x v="4"/>
    </i>
    <i r="3" i="5">
      <x v="5"/>
    </i>
    <i r="3" i="6">
      <x v="6"/>
    </i>
    <i r="3" i="7">
      <x v="7"/>
    </i>
    <i r="3" i="8">
      <x v="8"/>
    </i>
    <i r="3" i="9">
      <x v="9"/>
    </i>
    <i r="3" i="10">
      <x v="10"/>
    </i>
    <i r="3" i="11">
      <x v="11"/>
    </i>
    <i r="3" i="12">
      <x v="12"/>
    </i>
    <i r="3" i="13">
      <x v="13"/>
    </i>
    <i r="3" i="14">
      <x v="14"/>
    </i>
    <i r="3" i="15">
      <x v="15"/>
    </i>
    <i r="3" i="16">
      <x v="16"/>
    </i>
    <i r="3" i="17">
      <x v="17"/>
    </i>
    <i r="2">
      <x v="7"/>
      <x/>
    </i>
    <i r="3" i="1">
      <x v="1"/>
    </i>
    <i r="3" i="2">
      <x v="2"/>
    </i>
    <i r="3" i="3">
      <x v="3"/>
    </i>
    <i r="3" i="4">
      <x v="4"/>
    </i>
    <i r="3" i="5">
      <x v="5"/>
    </i>
    <i r="3" i="6">
      <x v="6"/>
    </i>
    <i r="3" i="7">
      <x v="7"/>
    </i>
    <i r="3" i="8">
      <x v="8"/>
    </i>
    <i r="3" i="9">
      <x v="9"/>
    </i>
    <i r="3" i="10">
      <x v="10"/>
    </i>
    <i r="3" i="11">
      <x v="11"/>
    </i>
    <i r="3" i="12">
      <x v="12"/>
    </i>
    <i r="3" i="13">
      <x v="13"/>
    </i>
    <i r="3" i="14">
      <x v="14"/>
    </i>
    <i r="3" i="15">
      <x v="15"/>
    </i>
    <i r="3" i="16">
      <x v="16"/>
    </i>
    <i r="3" i="17">
      <x v="17"/>
    </i>
    <i r="2">
      <x v="8"/>
      <x/>
    </i>
    <i r="3" i="1">
      <x v="1"/>
    </i>
    <i r="3" i="2">
      <x v="2"/>
    </i>
    <i r="3" i="3">
      <x v="3"/>
    </i>
    <i r="3" i="4">
      <x v="4"/>
    </i>
    <i r="3" i="5">
      <x v="5"/>
    </i>
    <i r="3" i="6">
      <x v="6"/>
    </i>
    <i r="3" i="7">
      <x v="7"/>
    </i>
    <i r="3" i="8">
      <x v="8"/>
    </i>
    <i r="3" i="9">
      <x v="9"/>
    </i>
    <i r="3" i="10">
      <x v="10"/>
    </i>
    <i r="3" i="11">
      <x v="11"/>
    </i>
    <i r="3" i="12">
      <x v="12"/>
    </i>
    <i r="3" i="13">
      <x v="13"/>
    </i>
    <i r="3" i="14">
      <x v="14"/>
    </i>
    <i r="3" i="15">
      <x v="15"/>
    </i>
    <i r="3" i="16">
      <x v="16"/>
    </i>
    <i r="3" i="17">
      <x v="17"/>
    </i>
    <i r="1">
      <x v="1"/>
      <x v="11"/>
      <x/>
    </i>
    <i r="3" i="1">
      <x v="1"/>
    </i>
    <i r="3" i="2">
      <x v="2"/>
    </i>
    <i r="3" i="3">
      <x v="3"/>
    </i>
    <i r="3" i="4">
      <x v="4"/>
    </i>
    <i r="3" i="5">
      <x v="5"/>
    </i>
    <i r="3" i="6">
      <x v="6"/>
    </i>
    <i r="3" i="7">
      <x v="7"/>
    </i>
    <i r="3" i="8">
      <x v="8"/>
    </i>
    <i r="3" i="9">
      <x v="9"/>
    </i>
    <i r="3" i="10">
      <x v="10"/>
    </i>
    <i r="3" i="11">
      <x v="11"/>
    </i>
    <i r="3" i="12">
      <x v="12"/>
    </i>
    <i r="3" i="13">
      <x v="13"/>
    </i>
    <i r="3" i="14">
      <x v="14"/>
    </i>
    <i r="3" i="15">
      <x v="15"/>
    </i>
    <i r="3" i="16">
      <x v="16"/>
    </i>
    <i r="3" i="17">
      <x v="17"/>
    </i>
    <i r="2">
      <x v="12"/>
      <x/>
    </i>
    <i r="3" i="1">
      <x v="1"/>
    </i>
    <i r="3" i="2">
      <x v="2"/>
    </i>
    <i r="3" i="3">
      <x v="3"/>
    </i>
    <i r="3" i="4">
      <x v="4"/>
    </i>
    <i r="3" i="5">
      <x v="5"/>
    </i>
    <i r="3" i="6">
      <x v="6"/>
    </i>
    <i r="3" i="7">
      <x v="7"/>
    </i>
    <i r="3" i="8">
      <x v="8"/>
    </i>
    <i r="3" i="9">
      <x v="9"/>
    </i>
    <i r="3" i="10">
      <x v="10"/>
    </i>
    <i r="3" i="11">
      <x v="11"/>
    </i>
    <i r="3" i="12">
      <x v="12"/>
    </i>
    <i r="3" i="13">
      <x v="13"/>
    </i>
    <i r="3" i="14">
      <x v="14"/>
    </i>
    <i r="3" i="15">
      <x v="15"/>
    </i>
    <i r="3" i="16">
      <x v="16"/>
    </i>
    <i r="3" i="17">
      <x v="17"/>
    </i>
    <i r="2">
      <x v="13"/>
      <x/>
    </i>
    <i r="3" i="1">
      <x v="1"/>
    </i>
    <i r="3" i="2">
      <x v="2"/>
    </i>
    <i r="3" i="3">
      <x v="3"/>
    </i>
    <i r="3" i="4">
      <x v="4"/>
    </i>
    <i r="3" i="5">
      <x v="5"/>
    </i>
    <i r="3" i="6">
      <x v="6"/>
    </i>
    <i r="3" i="7">
      <x v="7"/>
    </i>
    <i r="3" i="8">
      <x v="8"/>
    </i>
    <i r="3" i="9">
      <x v="9"/>
    </i>
    <i r="3" i="10">
      <x v="10"/>
    </i>
    <i r="3" i="11">
      <x v="11"/>
    </i>
    <i r="3" i="12">
      <x v="12"/>
    </i>
    <i r="3" i="13">
      <x v="13"/>
    </i>
    <i r="3" i="14">
      <x v="14"/>
    </i>
    <i r="3" i="15">
      <x v="15"/>
    </i>
    <i r="3" i="16">
      <x v="16"/>
    </i>
    <i r="3" i="17">
      <x v="17"/>
    </i>
    <i r="2">
      <x v="14"/>
      <x/>
    </i>
    <i r="3" i="1">
      <x v="1"/>
    </i>
    <i r="3" i="2">
      <x v="2"/>
    </i>
    <i r="3" i="3">
      <x v="3"/>
    </i>
    <i r="3" i="4">
      <x v="4"/>
    </i>
    <i r="3" i="5">
      <x v="5"/>
    </i>
    <i r="3" i="6">
      <x v="6"/>
    </i>
    <i r="3" i="7">
      <x v="7"/>
    </i>
    <i r="3" i="8">
      <x v="8"/>
    </i>
    <i r="3" i="9">
      <x v="9"/>
    </i>
    <i r="3" i="10">
      <x v="10"/>
    </i>
    <i r="3" i="11">
      <x v="11"/>
    </i>
    <i r="3" i="12">
      <x v="12"/>
    </i>
    <i r="3" i="13">
      <x v="13"/>
    </i>
    <i r="3" i="14">
      <x v="14"/>
    </i>
    <i r="3" i="15">
      <x v="15"/>
    </i>
    <i r="3" i="16">
      <x v="16"/>
    </i>
    <i r="3" i="17">
      <x v="17"/>
    </i>
    <i r="2">
      <x v="15"/>
      <x/>
    </i>
    <i r="3" i="1">
      <x v="1"/>
    </i>
    <i r="3" i="2">
      <x v="2"/>
    </i>
    <i r="3" i="3">
      <x v="3"/>
    </i>
    <i r="3" i="4">
      <x v="4"/>
    </i>
    <i r="3" i="5">
      <x v="5"/>
    </i>
    <i r="3" i="6">
      <x v="6"/>
    </i>
    <i r="3" i="7">
      <x v="7"/>
    </i>
    <i r="3" i="8">
      <x v="8"/>
    </i>
    <i r="3" i="9">
      <x v="9"/>
    </i>
    <i r="3" i="10">
      <x v="10"/>
    </i>
    <i r="3" i="11">
      <x v="11"/>
    </i>
    <i r="3" i="12">
      <x v="12"/>
    </i>
    <i r="3" i="13">
      <x v="13"/>
    </i>
    <i r="3" i="14">
      <x v="14"/>
    </i>
    <i r="3" i="15">
      <x v="15"/>
    </i>
    <i r="3" i="16">
      <x v="16"/>
    </i>
    <i r="3" i="17">
      <x v="17"/>
    </i>
    <i r="2">
      <x v="16"/>
      <x/>
    </i>
    <i r="3" i="1">
      <x v="1"/>
    </i>
    <i r="3" i="2">
      <x v="2"/>
    </i>
    <i r="3" i="3">
      <x v="3"/>
    </i>
    <i r="3" i="4">
      <x v="4"/>
    </i>
    <i r="3" i="5">
      <x v="5"/>
    </i>
    <i r="3" i="6">
      <x v="6"/>
    </i>
    <i r="3" i="7">
      <x v="7"/>
    </i>
    <i r="3" i="8">
      <x v="8"/>
    </i>
    <i r="3" i="9">
      <x v="9"/>
    </i>
    <i r="3" i="10">
      <x v="10"/>
    </i>
    <i r="3" i="11">
      <x v="11"/>
    </i>
    <i r="3" i="12">
      <x v="12"/>
    </i>
    <i r="3" i="13">
      <x v="13"/>
    </i>
    <i r="3" i="14">
      <x v="14"/>
    </i>
    <i r="3" i="15">
      <x v="15"/>
    </i>
    <i r="3" i="16">
      <x v="16"/>
    </i>
    <i r="3" i="17">
      <x v="17"/>
    </i>
    <i>
      <x v="9"/>
      <x/>
      <x v="1"/>
      <x/>
    </i>
    <i r="3" i="1">
      <x v="1"/>
    </i>
    <i r="3" i="2">
      <x v="2"/>
    </i>
    <i r="3" i="3">
      <x v="3"/>
    </i>
    <i r="3" i="4">
      <x v="4"/>
    </i>
    <i r="3" i="5">
      <x v="5"/>
    </i>
    <i r="3" i="6">
      <x v="6"/>
    </i>
    <i r="3" i="7">
      <x v="7"/>
    </i>
    <i r="3" i="8">
      <x v="8"/>
    </i>
    <i r="3" i="9">
      <x v="9"/>
    </i>
    <i r="3" i="10">
      <x v="10"/>
    </i>
    <i r="3" i="11">
      <x v="11"/>
    </i>
    <i r="3" i="12">
      <x v="12"/>
    </i>
    <i r="3" i="13">
      <x v="13"/>
    </i>
    <i r="3" i="14">
      <x v="14"/>
    </i>
    <i r="3" i="15">
      <x v="15"/>
    </i>
    <i r="3" i="16">
      <x v="16"/>
    </i>
    <i r="3" i="17">
      <x v="17"/>
    </i>
    <i r="2">
      <x v="2"/>
      <x/>
    </i>
    <i r="3" i="1">
      <x v="1"/>
    </i>
    <i r="3" i="2">
      <x v="2"/>
    </i>
    <i r="3" i="3">
      <x v="3"/>
    </i>
    <i r="3" i="4">
      <x v="4"/>
    </i>
    <i r="3" i="5">
      <x v="5"/>
    </i>
    <i r="3" i="6">
      <x v="6"/>
    </i>
    <i r="3" i="7">
      <x v="7"/>
    </i>
    <i r="3" i="8">
      <x v="8"/>
    </i>
    <i r="3" i="9">
      <x v="9"/>
    </i>
    <i r="3" i="10">
      <x v="10"/>
    </i>
    <i r="3" i="11">
      <x v="11"/>
    </i>
    <i r="3" i="12">
      <x v="12"/>
    </i>
    <i r="3" i="13">
      <x v="13"/>
    </i>
    <i r="3" i="14">
      <x v="14"/>
    </i>
    <i r="3" i="15">
      <x v="15"/>
    </i>
    <i r="3" i="16">
      <x v="16"/>
    </i>
    <i r="3" i="17">
      <x v="17"/>
    </i>
    <i r="2">
      <x v="3"/>
      <x/>
    </i>
    <i r="3" i="1">
      <x v="1"/>
    </i>
    <i r="3" i="2">
      <x v="2"/>
    </i>
    <i r="3" i="3">
      <x v="3"/>
    </i>
    <i r="3" i="4">
      <x v="4"/>
    </i>
    <i r="3" i="5">
      <x v="5"/>
    </i>
    <i r="3" i="6">
      <x v="6"/>
    </i>
    <i r="3" i="7">
      <x v="7"/>
    </i>
    <i r="3" i="8">
      <x v="8"/>
    </i>
    <i r="3" i="9">
      <x v="9"/>
    </i>
    <i r="3" i="10">
      <x v="10"/>
    </i>
    <i r="3" i="11">
      <x v="11"/>
    </i>
    <i r="3" i="12">
      <x v="12"/>
    </i>
    <i r="3" i="13">
      <x v="13"/>
    </i>
    <i r="3" i="14">
      <x v="14"/>
    </i>
    <i r="3" i="15">
      <x v="15"/>
    </i>
    <i r="3" i="16">
      <x v="16"/>
    </i>
    <i r="3" i="17">
      <x v="17"/>
    </i>
    <i r="2">
      <x v="4"/>
      <x/>
    </i>
    <i r="3" i="1">
      <x v="1"/>
    </i>
    <i r="3" i="2">
      <x v="2"/>
    </i>
    <i r="3" i="3">
      <x v="3"/>
    </i>
    <i r="3" i="4">
      <x v="4"/>
    </i>
    <i r="3" i="5">
      <x v="5"/>
    </i>
    <i r="3" i="6">
      <x v="6"/>
    </i>
    <i r="3" i="7">
      <x v="7"/>
    </i>
    <i r="3" i="8">
      <x v="8"/>
    </i>
    <i r="3" i="9">
      <x v="9"/>
    </i>
    <i r="3" i="10">
      <x v="10"/>
    </i>
    <i r="3" i="11">
      <x v="11"/>
    </i>
    <i r="3" i="12">
      <x v="12"/>
    </i>
    <i r="3" i="13">
      <x v="13"/>
    </i>
    <i r="3" i="14">
      <x v="14"/>
    </i>
    <i r="3" i="15">
      <x v="15"/>
    </i>
    <i r="3" i="16">
      <x v="16"/>
    </i>
    <i r="3" i="17">
      <x v="17"/>
    </i>
    <i r="2">
      <x v="5"/>
      <x/>
    </i>
    <i r="3" i="1">
      <x v="1"/>
    </i>
    <i r="3" i="2">
      <x v="2"/>
    </i>
    <i r="3" i="3">
      <x v="3"/>
    </i>
    <i r="3" i="4">
      <x v="4"/>
    </i>
    <i r="3" i="5">
      <x v="5"/>
    </i>
    <i r="3" i="6">
      <x v="6"/>
    </i>
    <i r="3" i="7">
      <x v="7"/>
    </i>
    <i r="3" i="8">
      <x v="8"/>
    </i>
    <i r="3" i="9">
      <x v="9"/>
    </i>
    <i r="3" i="10">
      <x v="10"/>
    </i>
    <i r="3" i="11">
      <x v="11"/>
    </i>
    <i r="3" i="12">
      <x v="12"/>
    </i>
    <i r="3" i="13">
      <x v="13"/>
    </i>
    <i r="3" i="14">
      <x v="14"/>
    </i>
    <i r="3" i="15">
      <x v="15"/>
    </i>
    <i r="3" i="16">
      <x v="16"/>
    </i>
    <i r="3" i="17">
      <x v="17"/>
    </i>
    <i r="2">
      <x v="6"/>
      <x/>
    </i>
    <i r="3" i="1">
      <x v="1"/>
    </i>
    <i r="3" i="2">
      <x v="2"/>
    </i>
    <i r="3" i="3">
      <x v="3"/>
    </i>
    <i r="3" i="4">
      <x v="4"/>
    </i>
    <i r="3" i="5">
      <x v="5"/>
    </i>
    <i r="3" i="6">
      <x v="6"/>
    </i>
    <i r="3" i="7">
      <x v="7"/>
    </i>
    <i r="3" i="8">
      <x v="8"/>
    </i>
    <i r="3" i="9">
      <x v="9"/>
    </i>
    <i r="3" i="10">
      <x v="10"/>
    </i>
    <i r="3" i="11">
      <x v="11"/>
    </i>
    <i r="3" i="12">
      <x v="12"/>
    </i>
    <i r="3" i="13">
      <x v="13"/>
    </i>
    <i r="3" i="14">
      <x v="14"/>
    </i>
    <i r="3" i="15">
      <x v="15"/>
    </i>
    <i r="3" i="16">
      <x v="16"/>
    </i>
    <i r="3" i="17">
      <x v="17"/>
    </i>
    <i r="2">
      <x v="7"/>
      <x/>
    </i>
    <i r="3" i="1">
      <x v="1"/>
    </i>
    <i r="3" i="2">
      <x v="2"/>
    </i>
    <i r="3" i="3">
      <x v="3"/>
    </i>
    <i r="3" i="4">
      <x v="4"/>
    </i>
    <i r="3" i="5">
      <x v="5"/>
    </i>
    <i r="3" i="6">
      <x v="6"/>
    </i>
    <i r="3" i="7">
      <x v="7"/>
    </i>
    <i r="3" i="8">
      <x v="8"/>
    </i>
    <i r="3" i="9">
      <x v="9"/>
    </i>
    <i r="3" i="10">
      <x v="10"/>
    </i>
    <i r="3" i="11">
      <x v="11"/>
    </i>
    <i r="3" i="12">
      <x v="12"/>
    </i>
    <i r="3" i="13">
      <x v="13"/>
    </i>
    <i r="3" i="14">
      <x v="14"/>
    </i>
    <i r="3" i="15">
      <x v="15"/>
    </i>
    <i r="3" i="16">
      <x v="16"/>
    </i>
    <i r="3" i="17">
      <x v="17"/>
    </i>
    <i r="2">
      <x v="8"/>
      <x/>
    </i>
    <i r="3" i="1">
      <x v="1"/>
    </i>
    <i r="3" i="2">
      <x v="2"/>
    </i>
    <i r="3" i="3">
      <x v="3"/>
    </i>
    <i r="3" i="4">
      <x v="4"/>
    </i>
    <i r="3" i="5">
      <x v="5"/>
    </i>
    <i r="3" i="6">
      <x v="6"/>
    </i>
    <i r="3" i="7">
      <x v="7"/>
    </i>
    <i r="3" i="8">
      <x v="8"/>
    </i>
    <i r="3" i="9">
      <x v="9"/>
    </i>
    <i r="3" i="10">
      <x v="10"/>
    </i>
    <i r="3" i="11">
      <x v="11"/>
    </i>
    <i r="3" i="12">
      <x v="12"/>
    </i>
    <i r="3" i="13">
      <x v="13"/>
    </i>
    <i r="3" i="14">
      <x v="14"/>
    </i>
    <i r="3" i="15">
      <x v="15"/>
    </i>
    <i r="3" i="16">
      <x v="16"/>
    </i>
    <i r="3" i="17">
      <x v="17"/>
    </i>
    <i r="1">
      <x v="1"/>
      <x v="11"/>
      <x/>
    </i>
    <i r="3" i="1">
      <x v="1"/>
    </i>
    <i r="3" i="2">
      <x v="2"/>
    </i>
    <i r="3" i="3">
      <x v="3"/>
    </i>
    <i r="3" i="4">
      <x v="4"/>
    </i>
    <i r="3" i="5">
      <x v="5"/>
    </i>
    <i r="3" i="6">
      <x v="6"/>
    </i>
    <i r="3" i="7">
      <x v="7"/>
    </i>
    <i r="3" i="8">
      <x v="8"/>
    </i>
    <i r="3" i="9">
      <x v="9"/>
    </i>
    <i r="3" i="10">
      <x v="10"/>
    </i>
    <i r="3" i="11">
      <x v="11"/>
    </i>
    <i r="3" i="12">
      <x v="12"/>
    </i>
    <i r="3" i="13">
      <x v="13"/>
    </i>
    <i r="3" i="14">
      <x v="14"/>
    </i>
    <i r="3" i="15">
      <x v="15"/>
    </i>
    <i r="3" i="16">
      <x v="16"/>
    </i>
    <i r="3" i="17">
      <x v="17"/>
    </i>
    <i r="2">
      <x v="12"/>
      <x/>
    </i>
    <i r="3" i="1">
      <x v="1"/>
    </i>
    <i r="3" i="2">
      <x v="2"/>
    </i>
    <i r="3" i="3">
      <x v="3"/>
    </i>
    <i r="3" i="4">
      <x v="4"/>
    </i>
    <i r="3" i="5">
      <x v="5"/>
    </i>
    <i r="3" i="6">
      <x v="6"/>
    </i>
    <i r="3" i="7">
      <x v="7"/>
    </i>
    <i r="3" i="8">
      <x v="8"/>
    </i>
    <i r="3" i="9">
      <x v="9"/>
    </i>
    <i r="3" i="10">
      <x v="10"/>
    </i>
    <i r="3" i="11">
      <x v="11"/>
    </i>
    <i r="3" i="12">
      <x v="12"/>
    </i>
    <i r="3" i="13">
      <x v="13"/>
    </i>
    <i r="3" i="14">
      <x v="14"/>
    </i>
    <i r="3" i="15">
      <x v="15"/>
    </i>
    <i r="3" i="16">
      <x v="16"/>
    </i>
    <i r="3" i="17">
      <x v="17"/>
    </i>
    <i r="2">
      <x v="13"/>
      <x/>
    </i>
    <i r="3" i="1">
      <x v="1"/>
    </i>
    <i r="3" i="2">
      <x v="2"/>
    </i>
    <i r="3" i="3">
      <x v="3"/>
    </i>
    <i r="3" i="4">
      <x v="4"/>
    </i>
    <i r="3" i="5">
      <x v="5"/>
    </i>
    <i r="3" i="6">
      <x v="6"/>
    </i>
    <i r="3" i="7">
      <x v="7"/>
    </i>
    <i r="3" i="8">
      <x v="8"/>
    </i>
    <i r="3" i="9">
      <x v="9"/>
    </i>
    <i r="3" i="10">
      <x v="10"/>
    </i>
    <i r="3" i="11">
      <x v="11"/>
    </i>
    <i r="3" i="12">
      <x v="12"/>
    </i>
    <i r="3" i="13">
      <x v="13"/>
    </i>
    <i r="3" i="14">
      <x v="14"/>
    </i>
    <i r="3" i="15">
      <x v="15"/>
    </i>
    <i r="3" i="16">
      <x v="16"/>
    </i>
    <i r="3" i="17">
      <x v="17"/>
    </i>
    <i r="2">
      <x v="14"/>
      <x/>
    </i>
    <i r="3" i="1">
      <x v="1"/>
    </i>
    <i r="3" i="2">
      <x v="2"/>
    </i>
    <i r="3" i="3">
      <x v="3"/>
    </i>
    <i r="3" i="4">
      <x v="4"/>
    </i>
    <i r="3" i="5">
      <x v="5"/>
    </i>
    <i r="3" i="6">
      <x v="6"/>
    </i>
    <i r="3" i="7">
      <x v="7"/>
    </i>
    <i r="3" i="8">
      <x v="8"/>
    </i>
    <i r="3" i="9">
      <x v="9"/>
    </i>
    <i r="3" i="10">
      <x v="10"/>
    </i>
    <i r="3" i="11">
      <x v="11"/>
    </i>
    <i r="3" i="12">
      <x v="12"/>
    </i>
    <i r="3" i="13">
      <x v="13"/>
    </i>
    <i r="3" i="14">
      <x v="14"/>
    </i>
    <i r="3" i="15">
      <x v="15"/>
    </i>
    <i r="3" i="16">
      <x v="16"/>
    </i>
    <i r="3" i="17">
      <x v="17"/>
    </i>
    <i r="2">
      <x v="15"/>
      <x/>
    </i>
    <i r="3" i="1">
      <x v="1"/>
    </i>
    <i r="3" i="2">
      <x v="2"/>
    </i>
    <i r="3" i="3">
      <x v="3"/>
    </i>
    <i r="3" i="4">
      <x v="4"/>
    </i>
    <i r="3" i="5">
      <x v="5"/>
    </i>
    <i r="3" i="6">
      <x v="6"/>
    </i>
    <i r="3" i="7">
      <x v="7"/>
    </i>
    <i r="3" i="8">
      <x v="8"/>
    </i>
    <i r="3" i="9">
      <x v="9"/>
    </i>
    <i r="3" i="10">
      <x v="10"/>
    </i>
    <i r="3" i="11">
      <x v="11"/>
    </i>
    <i r="3" i="12">
      <x v="12"/>
    </i>
    <i r="3" i="13">
      <x v="13"/>
    </i>
    <i r="3" i="14">
      <x v="14"/>
    </i>
    <i r="3" i="15">
      <x v="15"/>
    </i>
    <i r="3" i="16">
      <x v="16"/>
    </i>
    <i r="3" i="17">
      <x v="17"/>
    </i>
    <i r="2">
      <x v="16"/>
      <x/>
    </i>
    <i r="3" i="1">
      <x v="1"/>
    </i>
    <i r="3" i="2">
      <x v="2"/>
    </i>
    <i r="3" i="3">
      <x v="3"/>
    </i>
    <i r="3" i="4">
      <x v="4"/>
    </i>
    <i r="3" i="5">
      <x v="5"/>
    </i>
    <i r="3" i="6">
      <x v="6"/>
    </i>
    <i r="3" i="7">
      <x v="7"/>
    </i>
    <i r="3" i="8">
      <x v="8"/>
    </i>
    <i r="3" i="9">
      <x v="9"/>
    </i>
    <i r="3" i="10">
      <x v="10"/>
    </i>
    <i r="3" i="11">
      <x v="11"/>
    </i>
    <i r="3" i="12">
      <x v="12"/>
    </i>
    <i r="3" i="13">
      <x v="13"/>
    </i>
    <i r="3" i="14">
      <x v="14"/>
    </i>
    <i r="3" i="15">
      <x v="15"/>
    </i>
    <i r="3" i="16">
      <x v="16"/>
    </i>
    <i r="3" i="17">
      <x v="17"/>
    </i>
    <i>
      <x v="10"/>
      <x/>
      <x/>
      <x/>
    </i>
    <i r="3" i="1">
      <x v="1"/>
    </i>
    <i r="3" i="2">
      <x v="2"/>
    </i>
    <i r="3" i="3">
      <x v="3"/>
    </i>
    <i r="3" i="4">
      <x v="4"/>
    </i>
    <i r="3" i="5">
      <x v="5"/>
    </i>
    <i r="3" i="6">
      <x v="6"/>
    </i>
    <i r="3" i="7">
      <x v="7"/>
    </i>
    <i r="3" i="8">
      <x v="8"/>
    </i>
    <i r="3" i="9">
      <x v="9"/>
    </i>
    <i r="3" i="10">
      <x v="10"/>
    </i>
    <i r="3" i="11">
      <x v="11"/>
    </i>
    <i r="3" i="12">
      <x v="12"/>
    </i>
    <i r="3" i="13">
      <x v="13"/>
    </i>
    <i r="3" i="14">
      <x v="14"/>
    </i>
    <i r="3" i="15">
      <x v="15"/>
    </i>
    <i r="3" i="16">
      <x v="16"/>
    </i>
    <i r="3" i="17">
      <x v="17"/>
    </i>
    <i r="2">
      <x v="1"/>
      <x/>
    </i>
    <i r="3" i="1">
      <x v="1"/>
    </i>
    <i r="3" i="2">
      <x v="2"/>
    </i>
    <i r="3" i="3">
      <x v="3"/>
    </i>
    <i r="3" i="4">
      <x v="4"/>
    </i>
    <i r="3" i="5">
      <x v="5"/>
    </i>
    <i r="3" i="6">
      <x v="6"/>
    </i>
    <i r="3" i="7">
      <x v="7"/>
    </i>
    <i r="3" i="8">
      <x v="8"/>
    </i>
    <i r="3" i="9">
      <x v="9"/>
    </i>
    <i r="3" i="10">
      <x v="10"/>
    </i>
    <i r="3" i="11">
      <x v="11"/>
    </i>
    <i r="3" i="12">
      <x v="12"/>
    </i>
    <i r="3" i="13">
      <x v="13"/>
    </i>
    <i r="3" i="14">
      <x v="14"/>
    </i>
    <i r="3" i="15">
      <x v="15"/>
    </i>
    <i r="3" i="16">
      <x v="16"/>
    </i>
    <i r="3" i="17">
      <x v="17"/>
    </i>
    <i r="2">
      <x v="2"/>
      <x/>
    </i>
    <i r="3" i="1">
      <x v="1"/>
    </i>
    <i r="3" i="2">
      <x v="2"/>
    </i>
    <i r="3" i="3">
      <x v="3"/>
    </i>
    <i r="3" i="4">
      <x v="4"/>
    </i>
    <i r="3" i="5">
      <x v="5"/>
    </i>
    <i r="3" i="6">
      <x v="6"/>
    </i>
    <i r="3" i="7">
      <x v="7"/>
    </i>
    <i r="3" i="8">
      <x v="8"/>
    </i>
    <i r="3" i="9">
      <x v="9"/>
    </i>
    <i r="3" i="10">
      <x v="10"/>
    </i>
    <i r="3" i="11">
      <x v="11"/>
    </i>
    <i r="3" i="12">
      <x v="12"/>
    </i>
    <i r="3" i="13">
      <x v="13"/>
    </i>
    <i r="3" i="14">
      <x v="14"/>
    </i>
    <i r="3" i="15">
      <x v="15"/>
    </i>
    <i r="3" i="16">
      <x v="16"/>
    </i>
    <i r="3" i="17">
      <x v="17"/>
    </i>
    <i r="2">
      <x v="3"/>
      <x/>
    </i>
    <i r="3" i="1">
      <x v="1"/>
    </i>
    <i r="3" i="2">
      <x v="2"/>
    </i>
    <i r="3" i="3">
      <x v="3"/>
    </i>
    <i r="3" i="4">
      <x v="4"/>
    </i>
    <i r="3" i="5">
      <x v="5"/>
    </i>
    <i r="3" i="6">
      <x v="6"/>
    </i>
    <i r="3" i="7">
      <x v="7"/>
    </i>
    <i r="3" i="8">
      <x v="8"/>
    </i>
    <i r="3" i="9">
      <x v="9"/>
    </i>
    <i r="3" i="10">
      <x v="10"/>
    </i>
    <i r="3" i="11">
      <x v="11"/>
    </i>
    <i r="3" i="12">
      <x v="12"/>
    </i>
    <i r="3" i="13">
      <x v="13"/>
    </i>
    <i r="3" i="14">
      <x v="14"/>
    </i>
    <i r="3" i="15">
      <x v="15"/>
    </i>
    <i r="3" i="16">
      <x v="16"/>
    </i>
    <i r="3" i="17">
      <x v="17"/>
    </i>
    <i r="2">
      <x v="4"/>
      <x/>
    </i>
    <i r="3" i="1">
      <x v="1"/>
    </i>
    <i r="3" i="2">
      <x v="2"/>
    </i>
    <i r="3" i="3">
      <x v="3"/>
    </i>
    <i r="3" i="4">
      <x v="4"/>
    </i>
    <i r="3" i="5">
      <x v="5"/>
    </i>
    <i r="3" i="6">
      <x v="6"/>
    </i>
    <i r="3" i="7">
      <x v="7"/>
    </i>
    <i r="3" i="8">
      <x v="8"/>
    </i>
    <i r="3" i="9">
      <x v="9"/>
    </i>
    <i r="3" i="10">
      <x v="10"/>
    </i>
    <i r="3" i="11">
      <x v="11"/>
    </i>
    <i r="3" i="12">
      <x v="12"/>
    </i>
    <i r="3" i="13">
      <x v="13"/>
    </i>
    <i r="3" i="14">
      <x v="14"/>
    </i>
    <i r="3" i="15">
      <x v="15"/>
    </i>
    <i r="3" i="16">
      <x v="16"/>
    </i>
    <i r="3" i="17">
      <x v="17"/>
    </i>
    <i r="2">
      <x v="5"/>
      <x/>
    </i>
    <i r="3" i="1">
      <x v="1"/>
    </i>
    <i r="3" i="2">
      <x v="2"/>
    </i>
    <i r="3" i="3">
      <x v="3"/>
    </i>
    <i r="3" i="4">
      <x v="4"/>
    </i>
    <i r="3" i="5">
      <x v="5"/>
    </i>
    <i r="3" i="6">
      <x v="6"/>
    </i>
    <i r="3" i="7">
      <x v="7"/>
    </i>
    <i r="3" i="8">
      <x v="8"/>
    </i>
    <i r="3" i="9">
      <x v="9"/>
    </i>
    <i r="3" i="10">
      <x v="10"/>
    </i>
    <i r="3" i="11">
      <x v="11"/>
    </i>
    <i r="3" i="12">
      <x v="12"/>
    </i>
    <i r="3" i="13">
      <x v="13"/>
    </i>
    <i r="3" i="14">
      <x v="14"/>
    </i>
    <i r="3" i="15">
      <x v="15"/>
    </i>
    <i r="3" i="16">
      <x v="16"/>
    </i>
    <i r="3" i="17">
      <x v="17"/>
    </i>
    <i r="2">
      <x v="6"/>
      <x/>
    </i>
    <i r="3" i="1">
      <x v="1"/>
    </i>
    <i r="3" i="2">
      <x v="2"/>
    </i>
    <i r="3" i="3">
      <x v="3"/>
    </i>
    <i r="3" i="4">
      <x v="4"/>
    </i>
    <i r="3" i="5">
      <x v="5"/>
    </i>
    <i r="3" i="6">
      <x v="6"/>
    </i>
    <i r="3" i="7">
      <x v="7"/>
    </i>
    <i r="3" i="8">
      <x v="8"/>
    </i>
    <i r="3" i="9">
      <x v="9"/>
    </i>
    <i r="3" i="10">
      <x v="10"/>
    </i>
    <i r="3" i="11">
      <x v="11"/>
    </i>
    <i r="3" i="12">
      <x v="12"/>
    </i>
    <i r="3" i="13">
      <x v="13"/>
    </i>
    <i r="3" i="14">
      <x v="14"/>
    </i>
    <i r="3" i="15">
      <x v="15"/>
    </i>
    <i r="3" i="16">
      <x v="16"/>
    </i>
    <i r="3" i="17">
      <x v="17"/>
    </i>
    <i r="2">
      <x v="7"/>
      <x/>
    </i>
    <i r="3" i="1">
      <x v="1"/>
    </i>
    <i r="3" i="2">
      <x v="2"/>
    </i>
    <i r="3" i="3">
      <x v="3"/>
    </i>
    <i r="3" i="4">
      <x v="4"/>
    </i>
    <i r="3" i="5">
      <x v="5"/>
    </i>
    <i r="3" i="6">
      <x v="6"/>
    </i>
    <i r="3" i="7">
      <x v="7"/>
    </i>
    <i r="3" i="8">
      <x v="8"/>
    </i>
    <i r="3" i="9">
      <x v="9"/>
    </i>
    <i r="3" i="10">
      <x v="10"/>
    </i>
    <i r="3" i="11">
      <x v="11"/>
    </i>
    <i r="3" i="12">
      <x v="12"/>
    </i>
    <i r="3" i="13">
      <x v="13"/>
    </i>
    <i r="3" i="14">
      <x v="14"/>
    </i>
    <i r="3" i="15">
      <x v="15"/>
    </i>
    <i r="3" i="16">
      <x v="16"/>
    </i>
    <i r="3" i="17">
      <x v="17"/>
    </i>
    <i r="2">
      <x v="8"/>
      <x/>
    </i>
    <i r="3" i="1">
      <x v="1"/>
    </i>
    <i r="3" i="2">
      <x v="2"/>
    </i>
    <i r="3" i="3">
      <x v="3"/>
    </i>
    <i r="3" i="4">
      <x v="4"/>
    </i>
    <i r="3" i="5">
      <x v="5"/>
    </i>
    <i r="3" i="6">
      <x v="6"/>
    </i>
    <i r="3" i="7">
      <x v="7"/>
    </i>
    <i r="3" i="8">
      <x v="8"/>
    </i>
    <i r="3" i="9">
      <x v="9"/>
    </i>
    <i r="3" i="10">
      <x v="10"/>
    </i>
    <i r="3" i="11">
      <x v="11"/>
    </i>
    <i r="3" i="12">
      <x v="12"/>
    </i>
    <i r="3" i="13">
      <x v="13"/>
    </i>
    <i r="3" i="14">
      <x v="14"/>
    </i>
    <i r="3" i="15">
      <x v="15"/>
    </i>
    <i r="3" i="16">
      <x v="16"/>
    </i>
    <i r="3" i="17">
      <x v="17"/>
    </i>
    <i r="1">
      <x v="1"/>
      <x v="11"/>
      <x/>
    </i>
    <i r="3" i="1">
      <x v="1"/>
    </i>
    <i r="3" i="2">
      <x v="2"/>
    </i>
    <i r="3" i="3">
      <x v="3"/>
    </i>
    <i r="3" i="4">
      <x v="4"/>
    </i>
    <i r="3" i="5">
      <x v="5"/>
    </i>
    <i r="3" i="6">
      <x v="6"/>
    </i>
    <i r="3" i="7">
      <x v="7"/>
    </i>
    <i r="3" i="8">
      <x v="8"/>
    </i>
    <i r="3" i="9">
      <x v="9"/>
    </i>
    <i r="3" i="10">
      <x v="10"/>
    </i>
    <i r="3" i="11">
      <x v="11"/>
    </i>
    <i r="3" i="12">
      <x v="12"/>
    </i>
    <i r="3" i="13">
      <x v="13"/>
    </i>
    <i r="3" i="14">
      <x v="14"/>
    </i>
    <i r="3" i="15">
      <x v="15"/>
    </i>
    <i r="3" i="16">
      <x v="16"/>
    </i>
    <i r="3" i="17">
      <x v="17"/>
    </i>
    <i r="2">
      <x v="12"/>
      <x/>
    </i>
    <i r="3" i="1">
      <x v="1"/>
    </i>
    <i r="3" i="2">
      <x v="2"/>
    </i>
    <i r="3" i="3">
      <x v="3"/>
    </i>
    <i r="3" i="4">
      <x v="4"/>
    </i>
    <i r="3" i="5">
      <x v="5"/>
    </i>
    <i r="3" i="6">
      <x v="6"/>
    </i>
    <i r="3" i="7">
      <x v="7"/>
    </i>
    <i r="3" i="8">
      <x v="8"/>
    </i>
    <i r="3" i="9">
      <x v="9"/>
    </i>
    <i r="3" i="10">
      <x v="10"/>
    </i>
    <i r="3" i="11">
      <x v="11"/>
    </i>
    <i r="3" i="12">
      <x v="12"/>
    </i>
    <i r="3" i="13">
      <x v="13"/>
    </i>
    <i r="3" i="14">
      <x v="14"/>
    </i>
    <i r="3" i="15">
      <x v="15"/>
    </i>
    <i r="3" i="16">
      <x v="16"/>
    </i>
    <i r="3" i="17">
      <x v="17"/>
    </i>
    <i r="2">
      <x v="13"/>
      <x/>
    </i>
    <i r="3" i="1">
      <x v="1"/>
    </i>
    <i r="3" i="2">
      <x v="2"/>
    </i>
    <i r="3" i="3">
      <x v="3"/>
    </i>
    <i r="3" i="4">
      <x v="4"/>
    </i>
    <i r="3" i="5">
      <x v="5"/>
    </i>
    <i r="3" i="6">
      <x v="6"/>
    </i>
    <i r="3" i="7">
      <x v="7"/>
    </i>
    <i r="3" i="8">
      <x v="8"/>
    </i>
    <i r="3" i="9">
      <x v="9"/>
    </i>
    <i r="3" i="10">
      <x v="10"/>
    </i>
    <i r="3" i="11">
      <x v="11"/>
    </i>
    <i r="3" i="12">
      <x v="12"/>
    </i>
    <i r="3" i="13">
      <x v="13"/>
    </i>
    <i r="3" i="14">
      <x v="14"/>
    </i>
    <i r="3" i="15">
      <x v="15"/>
    </i>
    <i r="3" i="16">
      <x v="16"/>
    </i>
    <i r="3" i="17">
      <x v="17"/>
    </i>
    <i r="2">
      <x v="14"/>
      <x/>
    </i>
    <i r="3" i="1">
      <x v="1"/>
    </i>
    <i r="3" i="2">
      <x v="2"/>
    </i>
    <i r="3" i="3">
      <x v="3"/>
    </i>
    <i r="3" i="4">
      <x v="4"/>
    </i>
    <i r="3" i="5">
      <x v="5"/>
    </i>
    <i r="3" i="6">
      <x v="6"/>
    </i>
    <i r="3" i="7">
      <x v="7"/>
    </i>
    <i r="3" i="8">
      <x v="8"/>
    </i>
    <i r="3" i="9">
      <x v="9"/>
    </i>
    <i r="3" i="10">
      <x v="10"/>
    </i>
    <i r="3" i="11">
      <x v="11"/>
    </i>
    <i r="3" i="12">
      <x v="12"/>
    </i>
    <i r="3" i="13">
      <x v="13"/>
    </i>
    <i r="3" i="14">
      <x v="14"/>
    </i>
    <i r="3" i="15">
      <x v="15"/>
    </i>
    <i r="3" i="16">
      <x v="16"/>
    </i>
    <i r="3" i="17">
      <x v="17"/>
    </i>
    <i r="2">
      <x v="15"/>
      <x/>
    </i>
    <i r="3" i="1">
      <x v="1"/>
    </i>
    <i r="3" i="2">
      <x v="2"/>
    </i>
    <i r="3" i="3">
      <x v="3"/>
    </i>
    <i r="3" i="4">
      <x v="4"/>
    </i>
    <i r="3" i="5">
      <x v="5"/>
    </i>
    <i r="3" i="6">
      <x v="6"/>
    </i>
    <i r="3" i="7">
      <x v="7"/>
    </i>
    <i r="3" i="8">
      <x v="8"/>
    </i>
    <i r="3" i="9">
      <x v="9"/>
    </i>
    <i r="3" i="10">
      <x v="10"/>
    </i>
    <i r="3" i="11">
      <x v="11"/>
    </i>
    <i r="3" i="12">
      <x v="12"/>
    </i>
    <i r="3" i="13">
      <x v="13"/>
    </i>
    <i r="3" i="14">
      <x v="14"/>
    </i>
    <i r="3" i="15">
      <x v="15"/>
    </i>
    <i r="3" i="16">
      <x v="16"/>
    </i>
    <i r="3" i="17">
      <x v="17"/>
    </i>
    <i r="2">
      <x v="16"/>
      <x/>
    </i>
    <i r="3" i="1">
      <x v="1"/>
    </i>
    <i r="3" i="2">
      <x v="2"/>
    </i>
    <i r="3" i="3">
      <x v="3"/>
    </i>
    <i r="3" i="4">
      <x v="4"/>
    </i>
    <i r="3" i="5">
      <x v="5"/>
    </i>
    <i r="3" i="6">
      <x v="6"/>
    </i>
    <i r="3" i="7">
      <x v="7"/>
    </i>
    <i r="3" i="8">
      <x v="8"/>
    </i>
    <i r="3" i="9">
      <x v="9"/>
    </i>
    <i r="3" i="10">
      <x v="10"/>
    </i>
    <i r="3" i="11">
      <x v="11"/>
    </i>
    <i r="3" i="12">
      <x v="12"/>
    </i>
    <i r="3" i="13">
      <x v="13"/>
    </i>
    <i r="3" i="14">
      <x v="14"/>
    </i>
    <i r="3" i="15">
      <x v="15"/>
    </i>
    <i r="3" i="16">
      <x v="16"/>
    </i>
    <i r="3" i="17">
      <x v="17"/>
    </i>
    <i r="1">
      <x v="2"/>
      <x v="19"/>
      <x/>
    </i>
    <i r="3" i="1">
      <x v="1"/>
    </i>
    <i r="3" i="2">
      <x v="2"/>
    </i>
    <i r="3" i="3">
      <x v="3"/>
    </i>
    <i r="3" i="4">
      <x v="4"/>
    </i>
    <i r="3" i="5">
      <x v="5"/>
    </i>
    <i r="3" i="6">
      <x v="6"/>
    </i>
    <i r="3" i="7">
      <x v="7"/>
    </i>
    <i r="3" i="8">
      <x v="8"/>
    </i>
    <i r="3" i="9">
      <x v="9"/>
    </i>
    <i r="3" i="10">
      <x v="10"/>
    </i>
    <i r="3" i="11">
      <x v="11"/>
    </i>
    <i r="3" i="12">
      <x v="12"/>
    </i>
    <i r="3" i="13">
      <x v="13"/>
    </i>
    <i r="3" i="14">
      <x v="14"/>
    </i>
    <i r="3" i="15">
      <x v="15"/>
    </i>
    <i r="3" i="16">
      <x v="16"/>
    </i>
    <i r="3" i="17">
      <x v="17"/>
    </i>
    <i r="2">
      <x v="20"/>
      <x/>
    </i>
    <i r="3" i="1">
      <x v="1"/>
    </i>
    <i r="3" i="2">
      <x v="2"/>
    </i>
    <i r="3" i="3">
      <x v="3"/>
    </i>
    <i r="3" i="4">
      <x v="4"/>
    </i>
    <i r="3" i="5">
      <x v="5"/>
    </i>
    <i r="3" i="6">
      <x v="6"/>
    </i>
    <i r="3" i="7">
      <x v="7"/>
    </i>
    <i r="3" i="8">
      <x v="8"/>
    </i>
    <i r="3" i="9">
      <x v="9"/>
    </i>
    <i r="3" i="10">
      <x v="10"/>
    </i>
    <i r="3" i="11">
      <x v="11"/>
    </i>
    <i r="3" i="12">
      <x v="12"/>
    </i>
    <i r="3" i="13">
      <x v="13"/>
    </i>
    <i r="3" i="14">
      <x v="14"/>
    </i>
    <i r="3" i="15">
      <x v="15"/>
    </i>
    <i r="3" i="16">
      <x v="16"/>
    </i>
    <i r="3" i="17">
      <x v="17"/>
    </i>
    <i r="2">
      <x v="21"/>
      <x/>
    </i>
    <i r="3" i="1">
      <x v="1"/>
    </i>
    <i r="3" i="2">
      <x v="2"/>
    </i>
    <i r="3" i="3">
      <x v="3"/>
    </i>
    <i r="3" i="4">
      <x v="4"/>
    </i>
    <i r="3" i="5">
      <x v="5"/>
    </i>
    <i r="3" i="6">
      <x v="6"/>
    </i>
    <i r="3" i="7">
      <x v="7"/>
    </i>
    <i r="3" i="8">
      <x v="8"/>
    </i>
    <i r="3" i="9">
      <x v="9"/>
    </i>
    <i r="3" i="10">
      <x v="10"/>
    </i>
    <i r="3" i="11">
      <x v="11"/>
    </i>
    <i r="3" i="12">
      <x v="12"/>
    </i>
    <i r="3" i="13">
      <x v="13"/>
    </i>
    <i r="3" i="14">
      <x v="14"/>
    </i>
    <i r="3" i="15">
      <x v="15"/>
    </i>
    <i r="3" i="16">
      <x v="16"/>
    </i>
    <i r="3" i="17">
      <x v="17"/>
    </i>
    <i t="grand">
      <x/>
    </i>
    <i t="grand" i="1">
      <x/>
    </i>
    <i t="grand" i="2">
      <x/>
    </i>
    <i t="grand" i="3">
      <x/>
    </i>
    <i t="grand" i="4">
      <x/>
    </i>
    <i t="grand" i="5">
      <x/>
    </i>
    <i t="grand" i="6">
      <x/>
    </i>
    <i t="grand" i="7">
      <x/>
    </i>
    <i t="grand" i="8">
      <x/>
    </i>
    <i t="grand" i="9">
      <x/>
    </i>
    <i t="grand" i="10">
      <x/>
    </i>
    <i t="grand" i="11">
      <x/>
    </i>
    <i t="grand" i="12">
      <x/>
    </i>
    <i t="grand" i="13">
      <x/>
    </i>
    <i t="grand" i="14">
      <x/>
    </i>
    <i t="grand" i="15">
      <x/>
    </i>
    <i t="grand" i="16">
      <x/>
    </i>
    <i t="grand" i="17">
      <x/>
    </i>
  </rowItems>
  <colFields count="2">
    <field x="10"/>
    <field x="9"/>
  </colFields>
  <colItems count="4">
    <i>
      <x/>
      <x/>
    </i>
    <i r="1">
      <x v="1"/>
    </i>
    <i r="1">
      <x v="2"/>
    </i>
    <i t="grand">
      <x/>
    </i>
  </colItems>
  <dataFields count="18">
    <dataField name="No. of Sessions" fld="13" baseField="0" baseItem="0" numFmtId="3"/>
    <dataField name="No. of Patients" fld="14" baseField="0" baseItem="0" numFmtId="3"/>
    <dataField name="Planned Time (Mins)" fld="19" baseField="0" baseItem="0" numFmtId="3"/>
    <dataField name="Planned Time - Timed (Mins)" fld="29" baseField="0" baseItem="0" numFmtId="3"/>
    <dataField name="Run Time (Mins)" fld="66" baseField="0" baseItem="0" numFmtId="3"/>
    <dataField name="Op Time (Mins)" fld="67" baseField="0" baseItem="0" numFmtId="3"/>
    <dataField name="% Run Time" fld="59" baseField="0" baseItem="0" numFmtId="9"/>
    <dataField name="% Op Time" fld="60" baseField="0" baseItem="0" numFmtId="9"/>
    <dataField name="Timed Sessions" fld="24" baseField="0" baseItem="0" numFmtId="3"/>
    <dataField name="% Timing Coverage" fld="61" baseField="0" baseItem="0" numFmtId="9"/>
    <dataField name="Early Start Sessions" fld="34" baseField="0" baseItem="0" numFmtId="3"/>
    <dataField name="On-Time Start Sessions" fld="35" baseField="0" baseItem="0" numFmtId="3"/>
    <dataField name="Late Start Sessions" fld="36" baseField="0" baseItem="0" numFmtId="3"/>
    <dataField name="Early Finish Sessions" fld="39" baseField="0" baseItem="0" numFmtId="3"/>
    <dataField name="On-Time Finish Sessions" fld="40" baseField="0" baseItem="0" numFmtId="3"/>
    <dataField name="Late Finish Sessions" fld="41" baseField="0" baseItem="0" numFmtId="3"/>
    <dataField name="% On-Time Starts" fld="62" baseField="0" baseItem="0" numFmtId="9"/>
    <dataField name="% On-Time Finishes" fld="63" baseField="0" baseItem="0" numFmtId="9"/>
  </dataFields>
  <formats count="414">
    <format dxfId="807">
      <pivotArea type="all" dataOnly="0" outline="0" fieldPosition="0"/>
    </format>
    <format dxfId="806">
      <pivotArea outline="0" collapsedLevelsAreSubtotals="1" fieldPosition="0"/>
    </format>
    <format dxfId="805">
      <pivotArea type="origin" dataOnly="0" labelOnly="1" outline="0" fieldPosition="0"/>
    </format>
    <format dxfId="804">
      <pivotArea field="10" type="button" dataOnly="0" labelOnly="1" outline="0" axis="axisCol" fieldPosition="0"/>
    </format>
    <format dxfId="803">
      <pivotArea field="9" type="button" dataOnly="0" labelOnly="1" outline="0" axis="axisCol" fieldPosition="1"/>
    </format>
    <format dxfId="802">
      <pivotArea type="topRight" dataOnly="0" labelOnly="1" outline="0" fieldPosition="0"/>
    </format>
    <format dxfId="801">
      <pivotArea field="2" type="button" dataOnly="0" labelOnly="1" outline="0" axis="axisRow" fieldPosition="0"/>
    </format>
    <format dxfId="800">
      <pivotArea field="1" type="button" dataOnly="0" labelOnly="1" outline="0" axis="axisRow" fieldPosition="1"/>
    </format>
    <format dxfId="799">
      <pivotArea field="5" type="button" dataOnly="0" labelOnly="1" outline="0" axis="axisRow" fieldPosition="2"/>
    </format>
    <format dxfId="798">
      <pivotArea field="-2" type="button" dataOnly="0" labelOnly="1" outline="0" axis="axisRow" fieldPosition="3"/>
    </format>
    <format dxfId="797">
      <pivotArea dataOnly="0" labelOnly="1" outline="0" fieldPosition="0">
        <references count="1">
          <reference field="2" count="0"/>
        </references>
      </pivotArea>
    </format>
    <format dxfId="796">
      <pivotArea field="2" dataOnly="0" labelOnly="1" grandRow="1" outline="0" axis="axisRow" fieldPosition="0">
        <references count="1">
          <reference field="4294967294" count="1" selected="0">
            <x v="0"/>
          </reference>
        </references>
      </pivotArea>
    </format>
    <format dxfId="795">
      <pivotArea field="2" dataOnly="0" labelOnly="1" grandRow="1" outline="0" axis="axisRow" fieldPosition="0">
        <references count="1">
          <reference field="4294967294" count="1" selected="0">
            <x v="1"/>
          </reference>
        </references>
      </pivotArea>
    </format>
    <format dxfId="794">
      <pivotArea field="2" dataOnly="0" labelOnly="1" grandRow="1" outline="0" axis="axisRow" fieldPosition="0">
        <references count="1">
          <reference field="4294967294" count="1" selected="0">
            <x v="2"/>
          </reference>
        </references>
      </pivotArea>
    </format>
    <format dxfId="793">
      <pivotArea field="2" dataOnly="0" labelOnly="1" grandRow="1" outline="0" axis="axisRow" fieldPosition="0">
        <references count="1">
          <reference field="4294967294" count="1" selected="0">
            <x v="3"/>
          </reference>
        </references>
      </pivotArea>
    </format>
    <format dxfId="792">
      <pivotArea field="2" dataOnly="0" labelOnly="1" grandRow="1" outline="0" axis="axisRow" fieldPosition="0">
        <references count="1">
          <reference field="4294967294" count="1" selected="0">
            <x v="4"/>
          </reference>
        </references>
      </pivotArea>
    </format>
    <format dxfId="791">
      <pivotArea field="2" dataOnly="0" labelOnly="1" grandRow="1" outline="0" axis="axisRow" fieldPosition="0">
        <references count="1">
          <reference field="4294967294" count="1" selected="0">
            <x v="5"/>
          </reference>
        </references>
      </pivotArea>
    </format>
    <format dxfId="790">
      <pivotArea field="2" dataOnly="0" labelOnly="1" grandRow="1" outline="0" axis="axisRow" fieldPosition="0">
        <references count="1">
          <reference field="4294967294" count="1" selected="0">
            <x v="6"/>
          </reference>
        </references>
      </pivotArea>
    </format>
    <format dxfId="789">
      <pivotArea field="2" dataOnly="0" labelOnly="1" grandRow="1" outline="0" axis="axisRow" fieldPosition="0">
        <references count="1">
          <reference field="4294967294" count="1" selected="0">
            <x v="7"/>
          </reference>
        </references>
      </pivotArea>
    </format>
    <format dxfId="788">
      <pivotArea field="2" dataOnly="0" labelOnly="1" grandRow="1" outline="0" axis="axisRow" fieldPosition="0">
        <references count="1">
          <reference field="4294967294" count="1" selected="0">
            <x v="8"/>
          </reference>
        </references>
      </pivotArea>
    </format>
    <format dxfId="787">
      <pivotArea field="2" dataOnly="0" labelOnly="1" grandRow="1" outline="0" axis="axisRow" fieldPosition="0">
        <references count="1">
          <reference field="4294967294" count="1" selected="0">
            <x v="9"/>
          </reference>
        </references>
      </pivotArea>
    </format>
    <format dxfId="786">
      <pivotArea field="2" dataOnly="0" labelOnly="1" grandRow="1" outline="0" axis="axisRow" fieldPosition="0">
        <references count="1">
          <reference field="4294967294" count="1" selected="0">
            <x v="10"/>
          </reference>
        </references>
      </pivotArea>
    </format>
    <format dxfId="785">
      <pivotArea field="2" dataOnly="0" labelOnly="1" grandRow="1" outline="0" axis="axisRow" fieldPosition="0">
        <references count="1">
          <reference field="4294967294" count="1" selected="0">
            <x v="11"/>
          </reference>
        </references>
      </pivotArea>
    </format>
    <format dxfId="784">
      <pivotArea field="2" dataOnly="0" labelOnly="1" grandRow="1" outline="0" axis="axisRow" fieldPosition="0">
        <references count="1">
          <reference field="4294967294" count="1" selected="0">
            <x v="12"/>
          </reference>
        </references>
      </pivotArea>
    </format>
    <format dxfId="783">
      <pivotArea field="2" dataOnly="0" labelOnly="1" grandRow="1" outline="0" axis="axisRow" fieldPosition="0">
        <references count="1">
          <reference field="4294967294" count="1" selected="0">
            <x v="13"/>
          </reference>
        </references>
      </pivotArea>
    </format>
    <format dxfId="782">
      <pivotArea field="2" dataOnly="0" labelOnly="1" grandRow="1" outline="0" axis="axisRow" fieldPosition="0">
        <references count="1">
          <reference field="4294967294" count="1" selected="0">
            <x v="14"/>
          </reference>
        </references>
      </pivotArea>
    </format>
    <format dxfId="781">
      <pivotArea field="2" dataOnly="0" labelOnly="1" grandRow="1" outline="0" axis="axisRow" fieldPosition="0">
        <references count="1">
          <reference field="4294967294" count="1" selected="0">
            <x v="15"/>
          </reference>
        </references>
      </pivotArea>
    </format>
    <format dxfId="780">
      <pivotArea field="2" dataOnly="0" labelOnly="1" grandRow="1" outline="0" axis="axisRow" fieldPosition="0">
        <references count="1">
          <reference field="4294967294" count="1" selected="0">
            <x v="16"/>
          </reference>
        </references>
      </pivotArea>
    </format>
    <format dxfId="779">
      <pivotArea field="2" dataOnly="0" labelOnly="1" grandRow="1" outline="0" axis="axisRow" fieldPosition="0">
        <references count="1">
          <reference field="4294967294" count="1" selected="0">
            <x v="17"/>
          </reference>
        </references>
      </pivotArea>
    </format>
    <format dxfId="778">
      <pivotArea dataOnly="0" labelOnly="1" outline="0" fieldPosition="0">
        <references count="2">
          <reference field="1" count="1">
            <x v="0"/>
          </reference>
          <reference field="2" count="1" selected="0">
            <x v="0"/>
          </reference>
        </references>
      </pivotArea>
    </format>
    <format dxfId="777">
      <pivotArea dataOnly="0" labelOnly="1" outline="0" fieldPosition="0">
        <references count="2">
          <reference field="1" count="2">
            <x v="1"/>
            <x v="2"/>
          </reference>
          <reference field="2" count="1" selected="0">
            <x v="1"/>
          </reference>
        </references>
      </pivotArea>
    </format>
    <format dxfId="776">
      <pivotArea dataOnly="0" labelOnly="1" outline="0" fieldPosition="0">
        <references count="2">
          <reference field="1" count="0"/>
          <reference field="2" count="1" selected="0">
            <x v="2"/>
          </reference>
        </references>
      </pivotArea>
    </format>
    <format dxfId="775">
      <pivotArea dataOnly="0" labelOnly="1" outline="0" fieldPosition="0">
        <references count="2">
          <reference field="1" count="0"/>
          <reference field="2" count="1" selected="0">
            <x v="3"/>
          </reference>
        </references>
      </pivotArea>
    </format>
    <format dxfId="774">
      <pivotArea dataOnly="0" labelOnly="1" outline="0" fieldPosition="0">
        <references count="2">
          <reference field="1" count="2">
            <x v="0"/>
            <x v="1"/>
          </reference>
          <reference field="2" count="1" selected="0">
            <x v="4"/>
          </reference>
        </references>
      </pivotArea>
    </format>
    <format dxfId="773">
      <pivotArea dataOnly="0" labelOnly="1" outline="0" fieldPosition="0">
        <references count="2">
          <reference field="1" count="2">
            <x v="0"/>
            <x v="2"/>
          </reference>
          <reference field="2" count="1" selected="0">
            <x v="5"/>
          </reference>
        </references>
      </pivotArea>
    </format>
    <format dxfId="772">
      <pivotArea dataOnly="0" labelOnly="1" outline="0" fieldPosition="0">
        <references count="2">
          <reference field="1" count="2">
            <x v="0"/>
            <x v="2"/>
          </reference>
          <reference field="2" count="1" selected="0">
            <x v="6"/>
          </reference>
        </references>
      </pivotArea>
    </format>
    <format dxfId="771">
      <pivotArea dataOnly="0" labelOnly="1" outline="0" fieldPosition="0">
        <references count="2">
          <reference field="1" count="1">
            <x v="1"/>
          </reference>
          <reference field="2" count="1" selected="0">
            <x v="7"/>
          </reference>
        </references>
      </pivotArea>
    </format>
    <format dxfId="770">
      <pivotArea dataOnly="0" labelOnly="1" outline="0" fieldPosition="0">
        <references count="2">
          <reference field="1" count="2">
            <x v="0"/>
            <x v="1"/>
          </reference>
          <reference field="2" count="1" selected="0">
            <x v="8"/>
          </reference>
        </references>
      </pivotArea>
    </format>
    <format dxfId="769">
      <pivotArea dataOnly="0" labelOnly="1" outline="0" fieldPosition="0">
        <references count="2">
          <reference field="1" count="2">
            <x v="0"/>
            <x v="1"/>
          </reference>
          <reference field="2" count="1" selected="0">
            <x v="9"/>
          </reference>
        </references>
      </pivotArea>
    </format>
    <format dxfId="768">
      <pivotArea dataOnly="0" labelOnly="1" outline="0" fieldPosition="0">
        <references count="2">
          <reference field="1" count="0"/>
          <reference field="2" count="1" selected="0">
            <x v="10"/>
          </reference>
        </references>
      </pivotArea>
    </format>
    <format dxfId="767">
      <pivotArea dataOnly="0" labelOnly="1" outline="0" fieldPosition="0">
        <references count="3">
          <reference field="1" count="1" selected="0">
            <x v="0"/>
          </reference>
          <reference field="2" count="1" selected="0">
            <x v="0"/>
          </reference>
          <reference field="5" count="1">
            <x v="1"/>
          </reference>
        </references>
      </pivotArea>
    </format>
    <format dxfId="766">
      <pivotArea dataOnly="0" labelOnly="1" outline="0" fieldPosition="0">
        <references count="3">
          <reference field="1" count="1" selected="0">
            <x v="0"/>
          </reference>
          <reference field="2" count="1" selected="0">
            <x v="1"/>
          </reference>
          <reference field="5" count="9">
            <x v="0"/>
            <x v="1"/>
            <x v="2"/>
            <x v="3"/>
            <x v="4"/>
            <x v="5"/>
            <x v="6"/>
            <x v="7"/>
            <x v="8"/>
          </reference>
        </references>
      </pivotArea>
    </format>
    <format dxfId="765">
      <pivotArea dataOnly="0" labelOnly="1" outline="0" fieldPosition="0">
        <references count="3">
          <reference field="1" count="1" selected="0">
            <x v="1"/>
          </reference>
          <reference field="2" count="1" selected="0">
            <x v="1"/>
          </reference>
          <reference field="5" count="6">
            <x v="11"/>
            <x v="12"/>
            <x v="13"/>
            <x v="14"/>
            <x v="15"/>
            <x v="16"/>
          </reference>
        </references>
      </pivotArea>
    </format>
    <format dxfId="764">
      <pivotArea dataOnly="0" labelOnly="1" outline="0" fieldPosition="0">
        <references count="3">
          <reference field="1" count="1" selected="0">
            <x v="2"/>
          </reference>
          <reference field="2" count="1" selected="0">
            <x v="1"/>
          </reference>
          <reference field="5" count="3">
            <x v="19"/>
            <x v="20"/>
            <x v="21"/>
          </reference>
        </references>
      </pivotArea>
    </format>
    <format dxfId="763">
      <pivotArea dataOnly="0" labelOnly="1" outline="0" fieldPosition="0">
        <references count="3">
          <reference field="1" count="1" selected="0">
            <x v="0"/>
          </reference>
          <reference field="2" count="1" selected="0">
            <x v="2"/>
          </reference>
          <reference field="5" count="9">
            <x v="0"/>
            <x v="1"/>
            <x v="2"/>
            <x v="3"/>
            <x v="4"/>
            <x v="5"/>
            <x v="6"/>
            <x v="7"/>
            <x v="8"/>
          </reference>
        </references>
      </pivotArea>
    </format>
    <format dxfId="762">
      <pivotArea dataOnly="0" labelOnly="1" outline="0" fieldPosition="0">
        <references count="3">
          <reference field="1" count="1" selected="0">
            <x v="1"/>
          </reference>
          <reference field="2" count="1" selected="0">
            <x v="2"/>
          </reference>
          <reference field="5" count="6">
            <x v="11"/>
            <x v="12"/>
            <x v="13"/>
            <x v="14"/>
            <x v="15"/>
            <x v="16"/>
          </reference>
        </references>
      </pivotArea>
    </format>
    <format dxfId="761">
      <pivotArea dataOnly="0" labelOnly="1" outline="0" fieldPosition="0">
        <references count="3">
          <reference field="1" count="1" selected="0">
            <x v="2"/>
          </reference>
          <reference field="2" count="1" selected="0">
            <x v="2"/>
          </reference>
          <reference field="5" count="3">
            <x v="19"/>
            <x v="20"/>
            <x v="21"/>
          </reference>
        </references>
      </pivotArea>
    </format>
    <format dxfId="760">
      <pivotArea dataOnly="0" labelOnly="1" outline="0" fieldPosition="0">
        <references count="3">
          <reference field="1" count="1" selected="0">
            <x v="0"/>
          </reference>
          <reference field="2" count="1" selected="0">
            <x v="3"/>
          </reference>
          <reference field="5" count="9">
            <x v="0"/>
            <x v="1"/>
            <x v="2"/>
            <x v="3"/>
            <x v="4"/>
            <x v="5"/>
            <x v="6"/>
            <x v="7"/>
            <x v="8"/>
          </reference>
        </references>
      </pivotArea>
    </format>
    <format dxfId="759">
      <pivotArea dataOnly="0" labelOnly="1" outline="0" fieldPosition="0">
        <references count="3">
          <reference field="1" count="1" selected="0">
            <x v="1"/>
          </reference>
          <reference field="2" count="1" selected="0">
            <x v="3"/>
          </reference>
          <reference field="5" count="6">
            <x v="11"/>
            <x v="12"/>
            <x v="13"/>
            <x v="14"/>
            <x v="15"/>
            <x v="16"/>
          </reference>
        </references>
      </pivotArea>
    </format>
    <format dxfId="758">
      <pivotArea dataOnly="0" labelOnly="1" outline="0" fieldPosition="0">
        <references count="3">
          <reference field="1" count="1" selected="0">
            <x v="2"/>
          </reference>
          <reference field="2" count="1" selected="0">
            <x v="3"/>
          </reference>
          <reference field="5" count="3">
            <x v="19"/>
            <x v="20"/>
            <x v="21"/>
          </reference>
        </references>
      </pivotArea>
    </format>
    <format dxfId="757">
      <pivotArea dataOnly="0" labelOnly="1" outline="0" fieldPosition="0">
        <references count="3">
          <reference field="1" count="1" selected="0">
            <x v="0"/>
          </reference>
          <reference field="2" count="1" selected="0">
            <x v="4"/>
          </reference>
          <reference field="5" count="2">
            <x v="9"/>
            <x v="10"/>
          </reference>
        </references>
      </pivotArea>
    </format>
    <format dxfId="756">
      <pivotArea dataOnly="0" labelOnly="1" outline="0" fieldPosition="0">
        <references count="3">
          <reference field="1" count="1" selected="0">
            <x v="1"/>
          </reference>
          <reference field="2" count="1" selected="0">
            <x v="4"/>
          </reference>
          <reference field="5" count="1">
            <x v="17"/>
          </reference>
        </references>
      </pivotArea>
    </format>
    <format dxfId="755">
      <pivotArea dataOnly="0" labelOnly="1" outline="0" fieldPosition="0">
        <references count="3">
          <reference field="1" count="1" selected="0">
            <x v="0"/>
          </reference>
          <reference field="2" count="1" selected="0">
            <x v="5"/>
          </reference>
          <reference field="5" count="1">
            <x v="0"/>
          </reference>
        </references>
      </pivotArea>
    </format>
    <format dxfId="754">
      <pivotArea dataOnly="0" labelOnly="1" outline="0" fieldPosition="0">
        <references count="3">
          <reference field="1" count="1" selected="0">
            <x v="2"/>
          </reference>
          <reference field="2" count="1" selected="0">
            <x v="5"/>
          </reference>
          <reference field="5" count="3">
            <x v="19"/>
            <x v="20"/>
            <x v="21"/>
          </reference>
        </references>
      </pivotArea>
    </format>
    <format dxfId="753">
      <pivotArea dataOnly="0" labelOnly="1" outline="0" fieldPosition="0">
        <references count="3">
          <reference field="1" count="1" selected="0">
            <x v="0"/>
          </reference>
          <reference field="2" count="1" selected="0">
            <x v="6"/>
          </reference>
          <reference field="5" count="1">
            <x v="0"/>
          </reference>
        </references>
      </pivotArea>
    </format>
    <format dxfId="752">
      <pivotArea dataOnly="0" labelOnly="1" outline="0" fieldPosition="0">
        <references count="3">
          <reference field="1" count="1" selected="0">
            <x v="2"/>
          </reference>
          <reference field="2" count="1" selected="0">
            <x v="6"/>
          </reference>
          <reference field="5" count="3">
            <x v="19"/>
            <x v="20"/>
            <x v="21"/>
          </reference>
        </references>
      </pivotArea>
    </format>
    <format dxfId="751">
      <pivotArea dataOnly="0" labelOnly="1" outline="0" fieldPosition="0">
        <references count="3">
          <reference field="1" count="1" selected="0">
            <x v="1"/>
          </reference>
          <reference field="2" count="1" selected="0">
            <x v="7"/>
          </reference>
          <reference field="5" count="1">
            <x v="18"/>
          </reference>
        </references>
      </pivotArea>
    </format>
    <format dxfId="750">
      <pivotArea dataOnly="0" labelOnly="1" outline="0" fieldPosition="0">
        <references count="3">
          <reference field="1" count="1" selected="0">
            <x v="0"/>
          </reference>
          <reference field="2" count="1" selected="0">
            <x v="8"/>
          </reference>
          <reference field="5" count="8">
            <x v="1"/>
            <x v="2"/>
            <x v="3"/>
            <x v="4"/>
            <x v="5"/>
            <x v="6"/>
            <x v="7"/>
            <x v="8"/>
          </reference>
        </references>
      </pivotArea>
    </format>
    <format dxfId="749">
      <pivotArea dataOnly="0" labelOnly="1" outline="0" fieldPosition="0">
        <references count="3">
          <reference field="1" count="1" selected="0">
            <x v="1"/>
          </reference>
          <reference field="2" count="1" selected="0">
            <x v="8"/>
          </reference>
          <reference field="5" count="6">
            <x v="11"/>
            <x v="12"/>
            <x v="13"/>
            <x v="14"/>
            <x v="15"/>
            <x v="16"/>
          </reference>
        </references>
      </pivotArea>
    </format>
    <format dxfId="748">
      <pivotArea dataOnly="0" labelOnly="1" outline="0" fieldPosition="0">
        <references count="3">
          <reference field="1" count="1" selected="0">
            <x v="0"/>
          </reference>
          <reference field="2" count="1" selected="0">
            <x v="9"/>
          </reference>
          <reference field="5" count="8">
            <x v="1"/>
            <x v="2"/>
            <x v="3"/>
            <x v="4"/>
            <x v="5"/>
            <x v="6"/>
            <x v="7"/>
            <x v="8"/>
          </reference>
        </references>
      </pivotArea>
    </format>
    <format dxfId="747">
      <pivotArea dataOnly="0" labelOnly="1" outline="0" fieldPosition="0">
        <references count="3">
          <reference field="1" count="1" selected="0">
            <x v="1"/>
          </reference>
          <reference field="2" count="1" selected="0">
            <x v="9"/>
          </reference>
          <reference field="5" count="6">
            <x v="11"/>
            <x v="12"/>
            <x v="13"/>
            <x v="14"/>
            <x v="15"/>
            <x v="16"/>
          </reference>
        </references>
      </pivotArea>
    </format>
    <format dxfId="746">
      <pivotArea dataOnly="0" labelOnly="1" outline="0" fieldPosition="0">
        <references count="3">
          <reference field="1" count="1" selected="0">
            <x v="0"/>
          </reference>
          <reference field="2" count="1" selected="0">
            <x v="10"/>
          </reference>
          <reference field="5" count="9">
            <x v="0"/>
            <x v="1"/>
            <x v="2"/>
            <x v="3"/>
            <x v="4"/>
            <x v="5"/>
            <x v="6"/>
            <x v="7"/>
            <x v="8"/>
          </reference>
        </references>
      </pivotArea>
    </format>
    <format dxfId="745">
      <pivotArea dataOnly="0" labelOnly="1" outline="0" fieldPosition="0">
        <references count="3">
          <reference field="1" count="1" selected="0">
            <x v="1"/>
          </reference>
          <reference field="2" count="1" selected="0">
            <x v="10"/>
          </reference>
          <reference field="5" count="6">
            <x v="11"/>
            <x v="12"/>
            <x v="13"/>
            <x v="14"/>
            <x v="15"/>
            <x v="16"/>
          </reference>
        </references>
      </pivotArea>
    </format>
    <format dxfId="744">
      <pivotArea dataOnly="0" labelOnly="1" outline="0" fieldPosition="0">
        <references count="3">
          <reference field="1" count="1" selected="0">
            <x v="2"/>
          </reference>
          <reference field="2" count="1" selected="0">
            <x v="10"/>
          </reference>
          <reference field="5" count="3">
            <x v="19"/>
            <x v="20"/>
            <x v="21"/>
          </reference>
        </references>
      </pivotArea>
    </format>
    <format dxfId="743">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0"/>
          </reference>
          <reference field="5" count="1" selected="0">
            <x v="1"/>
          </reference>
        </references>
      </pivotArea>
    </format>
    <format dxfId="742">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1"/>
          </reference>
          <reference field="5" count="1" selected="0">
            <x v="0"/>
          </reference>
        </references>
      </pivotArea>
    </format>
    <format dxfId="741">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1"/>
          </reference>
          <reference field="5" count="1" selected="0">
            <x v="1"/>
          </reference>
        </references>
      </pivotArea>
    </format>
    <format dxfId="740">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1"/>
          </reference>
          <reference field="5" count="1" selected="0">
            <x v="2"/>
          </reference>
        </references>
      </pivotArea>
    </format>
    <format dxfId="739">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1"/>
          </reference>
          <reference field="5" count="1" selected="0">
            <x v="3"/>
          </reference>
        </references>
      </pivotArea>
    </format>
    <format dxfId="738">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1"/>
          </reference>
          <reference field="5" count="1" selected="0">
            <x v="4"/>
          </reference>
        </references>
      </pivotArea>
    </format>
    <format dxfId="737">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1"/>
          </reference>
          <reference field="5" count="1" selected="0">
            <x v="5"/>
          </reference>
        </references>
      </pivotArea>
    </format>
    <format dxfId="736">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1"/>
          </reference>
          <reference field="5" count="1" selected="0">
            <x v="6"/>
          </reference>
        </references>
      </pivotArea>
    </format>
    <format dxfId="735">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1"/>
          </reference>
          <reference field="5" count="1" selected="0">
            <x v="7"/>
          </reference>
        </references>
      </pivotArea>
    </format>
    <format dxfId="734">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1"/>
          </reference>
          <reference field="5" count="1" selected="0">
            <x v="8"/>
          </reference>
        </references>
      </pivotArea>
    </format>
    <format dxfId="733">
      <pivotArea dataOnly="0" labelOnly="1" outline="0" fieldPosition="0">
        <references count="4">
          <reference field="4294967294" count="18">
            <x v="0"/>
            <x v="1"/>
            <x v="2"/>
            <x v="3"/>
            <x v="4"/>
            <x v="5"/>
            <x v="6"/>
            <x v="7"/>
            <x v="8"/>
            <x v="9"/>
            <x v="10"/>
            <x v="11"/>
            <x v="12"/>
            <x v="13"/>
            <x v="14"/>
            <x v="15"/>
            <x v="16"/>
            <x v="17"/>
          </reference>
          <reference field="1" count="1" selected="0">
            <x v="1"/>
          </reference>
          <reference field="2" count="1" selected="0">
            <x v="1"/>
          </reference>
          <reference field="5" count="1" selected="0">
            <x v="11"/>
          </reference>
        </references>
      </pivotArea>
    </format>
    <format dxfId="732">
      <pivotArea dataOnly="0" labelOnly="1" outline="0" fieldPosition="0">
        <references count="4">
          <reference field="4294967294" count="18">
            <x v="0"/>
            <x v="1"/>
            <x v="2"/>
            <x v="3"/>
            <x v="4"/>
            <x v="5"/>
            <x v="6"/>
            <x v="7"/>
            <x v="8"/>
            <x v="9"/>
            <x v="10"/>
            <x v="11"/>
            <x v="12"/>
            <x v="13"/>
            <x v="14"/>
            <x v="15"/>
            <x v="16"/>
            <x v="17"/>
          </reference>
          <reference field="1" count="1" selected="0">
            <x v="1"/>
          </reference>
          <reference field="2" count="1" selected="0">
            <x v="1"/>
          </reference>
          <reference field="5" count="1" selected="0">
            <x v="12"/>
          </reference>
        </references>
      </pivotArea>
    </format>
    <format dxfId="731">
      <pivotArea dataOnly="0" labelOnly="1" outline="0" fieldPosition="0">
        <references count="4">
          <reference field="4294967294" count="18">
            <x v="0"/>
            <x v="1"/>
            <x v="2"/>
            <x v="3"/>
            <x v="4"/>
            <x v="5"/>
            <x v="6"/>
            <x v="7"/>
            <x v="8"/>
            <x v="9"/>
            <x v="10"/>
            <x v="11"/>
            <x v="12"/>
            <x v="13"/>
            <x v="14"/>
            <x v="15"/>
            <x v="16"/>
            <x v="17"/>
          </reference>
          <reference field="1" count="1" selected="0">
            <x v="1"/>
          </reference>
          <reference field="2" count="1" selected="0">
            <x v="1"/>
          </reference>
          <reference field="5" count="1" selected="0">
            <x v="13"/>
          </reference>
        </references>
      </pivotArea>
    </format>
    <format dxfId="730">
      <pivotArea dataOnly="0" labelOnly="1" outline="0" fieldPosition="0">
        <references count="4">
          <reference field="4294967294" count="18">
            <x v="0"/>
            <x v="1"/>
            <x v="2"/>
            <x v="3"/>
            <x v="4"/>
            <x v="5"/>
            <x v="6"/>
            <x v="7"/>
            <x v="8"/>
            <x v="9"/>
            <x v="10"/>
            <x v="11"/>
            <x v="12"/>
            <x v="13"/>
            <x v="14"/>
            <x v="15"/>
            <x v="16"/>
            <x v="17"/>
          </reference>
          <reference field="1" count="1" selected="0">
            <x v="1"/>
          </reference>
          <reference field="2" count="1" selected="0">
            <x v="1"/>
          </reference>
          <reference field="5" count="1" selected="0">
            <x v="14"/>
          </reference>
        </references>
      </pivotArea>
    </format>
    <format dxfId="729">
      <pivotArea dataOnly="0" labelOnly="1" outline="0" fieldPosition="0">
        <references count="4">
          <reference field="4294967294" count="18">
            <x v="0"/>
            <x v="1"/>
            <x v="2"/>
            <x v="3"/>
            <x v="4"/>
            <x v="5"/>
            <x v="6"/>
            <x v="7"/>
            <x v="8"/>
            <x v="9"/>
            <x v="10"/>
            <x v="11"/>
            <x v="12"/>
            <x v="13"/>
            <x v="14"/>
            <x v="15"/>
            <x v="16"/>
            <x v="17"/>
          </reference>
          <reference field="1" count="1" selected="0">
            <x v="1"/>
          </reference>
          <reference field="2" count="1" selected="0">
            <x v="1"/>
          </reference>
          <reference field="5" count="1" selected="0">
            <x v="15"/>
          </reference>
        </references>
      </pivotArea>
    </format>
    <format dxfId="728">
      <pivotArea dataOnly="0" labelOnly="1" outline="0" fieldPosition="0">
        <references count="4">
          <reference field="4294967294" count="18">
            <x v="0"/>
            <x v="1"/>
            <x v="2"/>
            <x v="3"/>
            <x v="4"/>
            <x v="5"/>
            <x v="6"/>
            <x v="7"/>
            <x v="8"/>
            <x v="9"/>
            <x v="10"/>
            <x v="11"/>
            <x v="12"/>
            <x v="13"/>
            <x v="14"/>
            <x v="15"/>
            <x v="16"/>
            <x v="17"/>
          </reference>
          <reference field="1" count="1" selected="0">
            <x v="1"/>
          </reference>
          <reference field="2" count="1" selected="0">
            <x v="1"/>
          </reference>
          <reference field="5" count="1" selected="0">
            <x v="16"/>
          </reference>
        </references>
      </pivotArea>
    </format>
    <format dxfId="727">
      <pivotArea dataOnly="0" labelOnly="1" outline="0" fieldPosition="0">
        <references count="4">
          <reference field="4294967294" count="18">
            <x v="0"/>
            <x v="1"/>
            <x v="2"/>
            <x v="3"/>
            <x v="4"/>
            <x v="5"/>
            <x v="6"/>
            <x v="7"/>
            <x v="8"/>
            <x v="9"/>
            <x v="10"/>
            <x v="11"/>
            <x v="12"/>
            <x v="13"/>
            <x v="14"/>
            <x v="15"/>
            <x v="16"/>
            <x v="17"/>
          </reference>
          <reference field="1" count="1" selected="0">
            <x v="2"/>
          </reference>
          <reference field="2" count="1" selected="0">
            <x v="1"/>
          </reference>
          <reference field="5" count="1" selected="0">
            <x v="19"/>
          </reference>
        </references>
      </pivotArea>
    </format>
    <format dxfId="726">
      <pivotArea dataOnly="0" labelOnly="1" outline="0" fieldPosition="0">
        <references count="4">
          <reference field="4294967294" count="18">
            <x v="0"/>
            <x v="1"/>
            <x v="2"/>
            <x v="3"/>
            <x v="4"/>
            <x v="5"/>
            <x v="6"/>
            <x v="7"/>
            <x v="8"/>
            <x v="9"/>
            <x v="10"/>
            <x v="11"/>
            <x v="12"/>
            <x v="13"/>
            <x v="14"/>
            <x v="15"/>
            <x v="16"/>
            <x v="17"/>
          </reference>
          <reference field="1" count="1" selected="0">
            <x v="2"/>
          </reference>
          <reference field="2" count="1" selected="0">
            <x v="1"/>
          </reference>
          <reference field="5" count="1" selected="0">
            <x v="20"/>
          </reference>
        </references>
      </pivotArea>
    </format>
    <format dxfId="725">
      <pivotArea dataOnly="0" labelOnly="1" outline="0" fieldPosition="0">
        <references count="4">
          <reference field="4294967294" count="18">
            <x v="0"/>
            <x v="1"/>
            <x v="2"/>
            <x v="3"/>
            <x v="4"/>
            <x v="5"/>
            <x v="6"/>
            <x v="7"/>
            <x v="8"/>
            <x v="9"/>
            <x v="10"/>
            <x v="11"/>
            <x v="12"/>
            <x v="13"/>
            <x v="14"/>
            <x v="15"/>
            <x v="16"/>
            <x v="17"/>
          </reference>
          <reference field="1" count="1" selected="0">
            <x v="2"/>
          </reference>
          <reference field="2" count="1" selected="0">
            <x v="1"/>
          </reference>
          <reference field="5" count="1" selected="0">
            <x v="21"/>
          </reference>
        </references>
      </pivotArea>
    </format>
    <format dxfId="724">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2"/>
          </reference>
          <reference field="5" count="1" selected="0">
            <x v="0"/>
          </reference>
        </references>
      </pivotArea>
    </format>
    <format dxfId="723">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2"/>
          </reference>
          <reference field="5" count="1" selected="0">
            <x v="1"/>
          </reference>
        </references>
      </pivotArea>
    </format>
    <format dxfId="722">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2"/>
          </reference>
          <reference field="5" count="1" selected="0">
            <x v="2"/>
          </reference>
        </references>
      </pivotArea>
    </format>
    <format dxfId="721">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2"/>
          </reference>
          <reference field="5" count="1" selected="0">
            <x v="3"/>
          </reference>
        </references>
      </pivotArea>
    </format>
    <format dxfId="720">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2"/>
          </reference>
          <reference field="5" count="1" selected="0">
            <x v="4"/>
          </reference>
        </references>
      </pivotArea>
    </format>
    <format dxfId="719">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2"/>
          </reference>
          <reference field="5" count="1" selected="0">
            <x v="5"/>
          </reference>
        </references>
      </pivotArea>
    </format>
    <format dxfId="718">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2"/>
          </reference>
          <reference field="5" count="1" selected="0">
            <x v="6"/>
          </reference>
        </references>
      </pivotArea>
    </format>
    <format dxfId="717">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2"/>
          </reference>
          <reference field="5" count="1" selected="0">
            <x v="7"/>
          </reference>
        </references>
      </pivotArea>
    </format>
    <format dxfId="716">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2"/>
          </reference>
          <reference field="5" count="1" selected="0">
            <x v="8"/>
          </reference>
        </references>
      </pivotArea>
    </format>
    <format dxfId="715">
      <pivotArea dataOnly="0" labelOnly="1" outline="0" fieldPosition="0">
        <references count="4">
          <reference field="4294967294" count="18">
            <x v="0"/>
            <x v="1"/>
            <x v="2"/>
            <x v="3"/>
            <x v="4"/>
            <x v="5"/>
            <x v="6"/>
            <x v="7"/>
            <x v="8"/>
            <x v="9"/>
            <x v="10"/>
            <x v="11"/>
            <x v="12"/>
            <x v="13"/>
            <x v="14"/>
            <x v="15"/>
            <x v="16"/>
            <x v="17"/>
          </reference>
          <reference field="1" count="1" selected="0">
            <x v="1"/>
          </reference>
          <reference field="2" count="1" selected="0">
            <x v="2"/>
          </reference>
          <reference field="5" count="1" selected="0">
            <x v="11"/>
          </reference>
        </references>
      </pivotArea>
    </format>
    <format dxfId="714">
      <pivotArea dataOnly="0" labelOnly="1" outline="0" fieldPosition="0">
        <references count="4">
          <reference field="4294967294" count="18">
            <x v="0"/>
            <x v="1"/>
            <x v="2"/>
            <x v="3"/>
            <x v="4"/>
            <x v="5"/>
            <x v="6"/>
            <x v="7"/>
            <x v="8"/>
            <x v="9"/>
            <x v="10"/>
            <x v="11"/>
            <x v="12"/>
            <x v="13"/>
            <x v="14"/>
            <x v="15"/>
            <x v="16"/>
            <x v="17"/>
          </reference>
          <reference field="1" count="1" selected="0">
            <x v="1"/>
          </reference>
          <reference field="2" count="1" selected="0">
            <x v="2"/>
          </reference>
          <reference field="5" count="1" selected="0">
            <x v="12"/>
          </reference>
        </references>
      </pivotArea>
    </format>
    <format dxfId="713">
      <pivotArea dataOnly="0" labelOnly="1" outline="0" fieldPosition="0">
        <references count="4">
          <reference field="4294967294" count="18">
            <x v="0"/>
            <x v="1"/>
            <x v="2"/>
            <x v="3"/>
            <x v="4"/>
            <x v="5"/>
            <x v="6"/>
            <x v="7"/>
            <x v="8"/>
            <x v="9"/>
            <x v="10"/>
            <x v="11"/>
            <x v="12"/>
            <x v="13"/>
            <x v="14"/>
            <x v="15"/>
            <x v="16"/>
            <x v="17"/>
          </reference>
          <reference field="1" count="1" selected="0">
            <x v="1"/>
          </reference>
          <reference field="2" count="1" selected="0">
            <x v="2"/>
          </reference>
          <reference field="5" count="1" selected="0">
            <x v="13"/>
          </reference>
        </references>
      </pivotArea>
    </format>
    <format dxfId="712">
      <pivotArea dataOnly="0" labelOnly="1" outline="0" fieldPosition="0">
        <references count="4">
          <reference field="4294967294" count="18">
            <x v="0"/>
            <x v="1"/>
            <x v="2"/>
            <x v="3"/>
            <x v="4"/>
            <x v="5"/>
            <x v="6"/>
            <x v="7"/>
            <x v="8"/>
            <x v="9"/>
            <x v="10"/>
            <x v="11"/>
            <x v="12"/>
            <x v="13"/>
            <x v="14"/>
            <x v="15"/>
            <x v="16"/>
            <x v="17"/>
          </reference>
          <reference field="1" count="1" selected="0">
            <x v="1"/>
          </reference>
          <reference field="2" count="1" selected="0">
            <x v="2"/>
          </reference>
          <reference field="5" count="1" selected="0">
            <x v="14"/>
          </reference>
        </references>
      </pivotArea>
    </format>
    <format dxfId="711">
      <pivotArea dataOnly="0" labelOnly="1" outline="0" fieldPosition="0">
        <references count="4">
          <reference field="4294967294" count="18">
            <x v="0"/>
            <x v="1"/>
            <x v="2"/>
            <x v="3"/>
            <x v="4"/>
            <x v="5"/>
            <x v="6"/>
            <x v="7"/>
            <x v="8"/>
            <x v="9"/>
            <x v="10"/>
            <x v="11"/>
            <x v="12"/>
            <x v="13"/>
            <x v="14"/>
            <x v="15"/>
            <x v="16"/>
            <x v="17"/>
          </reference>
          <reference field="1" count="1" selected="0">
            <x v="1"/>
          </reference>
          <reference field="2" count="1" selected="0">
            <x v="2"/>
          </reference>
          <reference field="5" count="1" selected="0">
            <x v="15"/>
          </reference>
        </references>
      </pivotArea>
    </format>
    <format dxfId="710">
      <pivotArea dataOnly="0" labelOnly="1" outline="0" fieldPosition="0">
        <references count="4">
          <reference field="4294967294" count="18">
            <x v="0"/>
            <x v="1"/>
            <x v="2"/>
            <x v="3"/>
            <x v="4"/>
            <x v="5"/>
            <x v="6"/>
            <x v="7"/>
            <x v="8"/>
            <x v="9"/>
            <x v="10"/>
            <x v="11"/>
            <x v="12"/>
            <x v="13"/>
            <x v="14"/>
            <x v="15"/>
            <x v="16"/>
            <x v="17"/>
          </reference>
          <reference field="1" count="1" selected="0">
            <x v="1"/>
          </reference>
          <reference field="2" count="1" selected="0">
            <x v="2"/>
          </reference>
          <reference field="5" count="1" selected="0">
            <x v="16"/>
          </reference>
        </references>
      </pivotArea>
    </format>
    <format dxfId="709">
      <pivotArea dataOnly="0" labelOnly="1" outline="0" fieldPosition="0">
        <references count="4">
          <reference field="4294967294" count="18">
            <x v="0"/>
            <x v="1"/>
            <x v="2"/>
            <x v="3"/>
            <x v="4"/>
            <x v="5"/>
            <x v="6"/>
            <x v="7"/>
            <x v="8"/>
            <x v="9"/>
            <x v="10"/>
            <x v="11"/>
            <x v="12"/>
            <x v="13"/>
            <x v="14"/>
            <x v="15"/>
            <x v="16"/>
            <x v="17"/>
          </reference>
          <reference field="1" count="1" selected="0">
            <x v="2"/>
          </reference>
          <reference field="2" count="1" selected="0">
            <x v="2"/>
          </reference>
          <reference field="5" count="1" selected="0">
            <x v="19"/>
          </reference>
        </references>
      </pivotArea>
    </format>
    <format dxfId="708">
      <pivotArea dataOnly="0" labelOnly="1" outline="0" fieldPosition="0">
        <references count="4">
          <reference field="4294967294" count="18">
            <x v="0"/>
            <x v="1"/>
            <x v="2"/>
            <x v="3"/>
            <x v="4"/>
            <x v="5"/>
            <x v="6"/>
            <x v="7"/>
            <x v="8"/>
            <x v="9"/>
            <x v="10"/>
            <x v="11"/>
            <x v="12"/>
            <x v="13"/>
            <x v="14"/>
            <x v="15"/>
            <x v="16"/>
            <x v="17"/>
          </reference>
          <reference field="1" count="1" selected="0">
            <x v="2"/>
          </reference>
          <reference field="2" count="1" selected="0">
            <x v="2"/>
          </reference>
          <reference field="5" count="1" selected="0">
            <x v="20"/>
          </reference>
        </references>
      </pivotArea>
    </format>
    <format dxfId="707">
      <pivotArea dataOnly="0" labelOnly="1" outline="0" fieldPosition="0">
        <references count="4">
          <reference field="4294967294" count="18">
            <x v="0"/>
            <x v="1"/>
            <x v="2"/>
            <x v="3"/>
            <x v="4"/>
            <x v="5"/>
            <x v="6"/>
            <x v="7"/>
            <x v="8"/>
            <x v="9"/>
            <x v="10"/>
            <x v="11"/>
            <x v="12"/>
            <x v="13"/>
            <x v="14"/>
            <x v="15"/>
            <x v="16"/>
            <x v="17"/>
          </reference>
          <reference field="1" count="1" selected="0">
            <x v="2"/>
          </reference>
          <reference field="2" count="1" selected="0">
            <x v="2"/>
          </reference>
          <reference field="5" count="1" selected="0">
            <x v="21"/>
          </reference>
        </references>
      </pivotArea>
    </format>
    <format dxfId="706">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3"/>
          </reference>
          <reference field="5" count="1" selected="0">
            <x v="0"/>
          </reference>
        </references>
      </pivotArea>
    </format>
    <format dxfId="705">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3"/>
          </reference>
          <reference field="5" count="1" selected="0">
            <x v="1"/>
          </reference>
        </references>
      </pivotArea>
    </format>
    <format dxfId="704">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3"/>
          </reference>
          <reference field="5" count="1" selected="0">
            <x v="2"/>
          </reference>
        </references>
      </pivotArea>
    </format>
    <format dxfId="703">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3"/>
          </reference>
          <reference field="5" count="1" selected="0">
            <x v="3"/>
          </reference>
        </references>
      </pivotArea>
    </format>
    <format dxfId="702">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3"/>
          </reference>
          <reference field="5" count="1" selected="0">
            <x v="4"/>
          </reference>
        </references>
      </pivotArea>
    </format>
    <format dxfId="701">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3"/>
          </reference>
          <reference field="5" count="1" selected="0">
            <x v="5"/>
          </reference>
        </references>
      </pivotArea>
    </format>
    <format dxfId="700">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3"/>
          </reference>
          <reference field="5" count="1" selected="0">
            <x v="6"/>
          </reference>
        </references>
      </pivotArea>
    </format>
    <format dxfId="699">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3"/>
          </reference>
          <reference field="5" count="1" selected="0">
            <x v="7"/>
          </reference>
        </references>
      </pivotArea>
    </format>
    <format dxfId="698">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3"/>
          </reference>
          <reference field="5" count="1" selected="0">
            <x v="8"/>
          </reference>
        </references>
      </pivotArea>
    </format>
    <format dxfId="697">
      <pivotArea dataOnly="0" labelOnly="1" outline="0" fieldPosition="0">
        <references count="4">
          <reference field="4294967294" count="18">
            <x v="0"/>
            <x v="1"/>
            <x v="2"/>
            <x v="3"/>
            <x v="4"/>
            <x v="5"/>
            <x v="6"/>
            <x v="7"/>
            <x v="8"/>
            <x v="9"/>
            <x v="10"/>
            <x v="11"/>
            <x v="12"/>
            <x v="13"/>
            <x v="14"/>
            <x v="15"/>
            <x v="16"/>
            <x v="17"/>
          </reference>
          <reference field="1" count="1" selected="0">
            <x v="1"/>
          </reference>
          <reference field="2" count="1" selected="0">
            <x v="3"/>
          </reference>
          <reference field="5" count="1" selected="0">
            <x v="11"/>
          </reference>
        </references>
      </pivotArea>
    </format>
    <format dxfId="696">
      <pivotArea dataOnly="0" labelOnly="1" outline="0" fieldPosition="0">
        <references count="4">
          <reference field="4294967294" count="18">
            <x v="0"/>
            <x v="1"/>
            <x v="2"/>
            <x v="3"/>
            <x v="4"/>
            <x v="5"/>
            <x v="6"/>
            <x v="7"/>
            <x v="8"/>
            <x v="9"/>
            <x v="10"/>
            <x v="11"/>
            <x v="12"/>
            <x v="13"/>
            <x v="14"/>
            <x v="15"/>
            <x v="16"/>
            <x v="17"/>
          </reference>
          <reference field="1" count="1" selected="0">
            <x v="1"/>
          </reference>
          <reference field="2" count="1" selected="0">
            <x v="3"/>
          </reference>
          <reference field="5" count="1" selected="0">
            <x v="12"/>
          </reference>
        </references>
      </pivotArea>
    </format>
    <format dxfId="695">
      <pivotArea dataOnly="0" labelOnly="1" outline="0" fieldPosition="0">
        <references count="4">
          <reference field="4294967294" count="18">
            <x v="0"/>
            <x v="1"/>
            <x v="2"/>
            <x v="3"/>
            <x v="4"/>
            <x v="5"/>
            <x v="6"/>
            <x v="7"/>
            <x v="8"/>
            <x v="9"/>
            <x v="10"/>
            <x v="11"/>
            <x v="12"/>
            <x v="13"/>
            <x v="14"/>
            <x v="15"/>
            <x v="16"/>
            <x v="17"/>
          </reference>
          <reference field="1" count="1" selected="0">
            <x v="1"/>
          </reference>
          <reference field="2" count="1" selected="0">
            <x v="3"/>
          </reference>
          <reference field="5" count="1" selected="0">
            <x v="13"/>
          </reference>
        </references>
      </pivotArea>
    </format>
    <format dxfId="694">
      <pivotArea dataOnly="0" labelOnly="1" outline="0" fieldPosition="0">
        <references count="4">
          <reference field="4294967294" count="18">
            <x v="0"/>
            <x v="1"/>
            <x v="2"/>
            <x v="3"/>
            <x v="4"/>
            <x v="5"/>
            <x v="6"/>
            <x v="7"/>
            <x v="8"/>
            <x v="9"/>
            <x v="10"/>
            <x v="11"/>
            <x v="12"/>
            <x v="13"/>
            <x v="14"/>
            <x v="15"/>
            <x v="16"/>
            <x v="17"/>
          </reference>
          <reference field="1" count="1" selected="0">
            <x v="1"/>
          </reference>
          <reference field="2" count="1" selected="0">
            <x v="3"/>
          </reference>
          <reference field="5" count="1" selected="0">
            <x v="14"/>
          </reference>
        </references>
      </pivotArea>
    </format>
    <format dxfId="693">
      <pivotArea dataOnly="0" labelOnly="1" outline="0" fieldPosition="0">
        <references count="4">
          <reference field="4294967294" count="18">
            <x v="0"/>
            <x v="1"/>
            <x v="2"/>
            <x v="3"/>
            <x v="4"/>
            <x v="5"/>
            <x v="6"/>
            <x v="7"/>
            <x v="8"/>
            <x v="9"/>
            <x v="10"/>
            <x v="11"/>
            <x v="12"/>
            <x v="13"/>
            <x v="14"/>
            <x v="15"/>
            <x v="16"/>
            <x v="17"/>
          </reference>
          <reference field="1" count="1" selected="0">
            <x v="1"/>
          </reference>
          <reference field="2" count="1" selected="0">
            <x v="3"/>
          </reference>
          <reference field="5" count="1" selected="0">
            <x v="15"/>
          </reference>
        </references>
      </pivotArea>
    </format>
    <format dxfId="692">
      <pivotArea dataOnly="0" labelOnly="1" outline="0" fieldPosition="0">
        <references count="4">
          <reference field="4294967294" count="18">
            <x v="0"/>
            <x v="1"/>
            <x v="2"/>
            <x v="3"/>
            <x v="4"/>
            <x v="5"/>
            <x v="6"/>
            <x v="7"/>
            <x v="8"/>
            <x v="9"/>
            <x v="10"/>
            <x v="11"/>
            <x v="12"/>
            <x v="13"/>
            <x v="14"/>
            <x v="15"/>
            <x v="16"/>
            <x v="17"/>
          </reference>
          <reference field="1" count="1" selected="0">
            <x v="1"/>
          </reference>
          <reference field="2" count="1" selected="0">
            <x v="3"/>
          </reference>
          <reference field="5" count="1" selected="0">
            <x v="16"/>
          </reference>
        </references>
      </pivotArea>
    </format>
    <format dxfId="691">
      <pivotArea dataOnly="0" labelOnly="1" outline="0" fieldPosition="0">
        <references count="4">
          <reference field="4294967294" count="18">
            <x v="0"/>
            <x v="1"/>
            <x v="2"/>
            <x v="3"/>
            <x v="4"/>
            <x v="5"/>
            <x v="6"/>
            <x v="7"/>
            <x v="8"/>
            <x v="9"/>
            <x v="10"/>
            <x v="11"/>
            <x v="12"/>
            <x v="13"/>
            <x v="14"/>
            <x v="15"/>
            <x v="16"/>
            <x v="17"/>
          </reference>
          <reference field="1" count="1" selected="0">
            <x v="2"/>
          </reference>
          <reference field="2" count="1" selected="0">
            <x v="3"/>
          </reference>
          <reference field="5" count="1" selected="0">
            <x v="19"/>
          </reference>
        </references>
      </pivotArea>
    </format>
    <format dxfId="690">
      <pivotArea dataOnly="0" labelOnly="1" outline="0" fieldPosition="0">
        <references count="4">
          <reference field="4294967294" count="18">
            <x v="0"/>
            <x v="1"/>
            <x v="2"/>
            <x v="3"/>
            <x v="4"/>
            <x v="5"/>
            <x v="6"/>
            <x v="7"/>
            <x v="8"/>
            <x v="9"/>
            <x v="10"/>
            <x v="11"/>
            <x v="12"/>
            <x v="13"/>
            <x v="14"/>
            <x v="15"/>
            <x v="16"/>
            <x v="17"/>
          </reference>
          <reference field="1" count="1" selected="0">
            <x v="2"/>
          </reference>
          <reference field="2" count="1" selected="0">
            <x v="3"/>
          </reference>
          <reference field="5" count="1" selected="0">
            <x v="20"/>
          </reference>
        </references>
      </pivotArea>
    </format>
    <format dxfId="689">
      <pivotArea dataOnly="0" labelOnly="1" outline="0" fieldPosition="0">
        <references count="4">
          <reference field="4294967294" count="18">
            <x v="0"/>
            <x v="1"/>
            <x v="2"/>
            <x v="3"/>
            <x v="4"/>
            <x v="5"/>
            <x v="6"/>
            <x v="7"/>
            <x v="8"/>
            <x v="9"/>
            <x v="10"/>
            <x v="11"/>
            <x v="12"/>
            <x v="13"/>
            <x v="14"/>
            <x v="15"/>
            <x v="16"/>
            <x v="17"/>
          </reference>
          <reference field="1" count="1" selected="0">
            <x v="2"/>
          </reference>
          <reference field="2" count="1" selected="0">
            <x v="3"/>
          </reference>
          <reference field="5" count="1" selected="0">
            <x v="21"/>
          </reference>
        </references>
      </pivotArea>
    </format>
    <format dxfId="688">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4"/>
          </reference>
          <reference field="5" count="1" selected="0">
            <x v="9"/>
          </reference>
        </references>
      </pivotArea>
    </format>
    <format dxfId="687">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4"/>
          </reference>
          <reference field="5" count="1" selected="0">
            <x v="10"/>
          </reference>
        </references>
      </pivotArea>
    </format>
    <format dxfId="686">
      <pivotArea dataOnly="0" labelOnly="1" outline="0" fieldPosition="0">
        <references count="4">
          <reference field="4294967294" count="18">
            <x v="0"/>
            <x v="1"/>
            <x v="2"/>
            <x v="3"/>
            <x v="4"/>
            <x v="5"/>
            <x v="6"/>
            <x v="7"/>
            <x v="8"/>
            <x v="9"/>
            <x v="10"/>
            <x v="11"/>
            <x v="12"/>
            <x v="13"/>
            <x v="14"/>
            <x v="15"/>
            <x v="16"/>
            <x v="17"/>
          </reference>
          <reference field="1" count="1" selected="0">
            <x v="1"/>
          </reference>
          <reference field="2" count="1" selected="0">
            <x v="4"/>
          </reference>
          <reference field="5" count="1" selected="0">
            <x v="17"/>
          </reference>
        </references>
      </pivotArea>
    </format>
    <format dxfId="685">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5"/>
          </reference>
          <reference field="5" count="1" selected="0">
            <x v="0"/>
          </reference>
        </references>
      </pivotArea>
    </format>
    <format dxfId="684">
      <pivotArea dataOnly="0" labelOnly="1" outline="0" fieldPosition="0">
        <references count="4">
          <reference field="4294967294" count="18">
            <x v="0"/>
            <x v="1"/>
            <x v="2"/>
            <x v="3"/>
            <x v="4"/>
            <x v="5"/>
            <x v="6"/>
            <x v="7"/>
            <x v="8"/>
            <x v="9"/>
            <x v="10"/>
            <x v="11"/>
            <x v="12"/>
            <x v="13"/>
            <x v="14"/>
            <x v="15"/>
            <x v="16"/>
            <x v="17"/>
          </reference>
          <reference field="1" count="1" selected="0">
            <x v="2"/>
          </reference>
          <reference field="2" count="1" selected="0">
            <x v="5"/>
          </reference>
          <reference field="5" count="1" selected="0">
            <x v="19"/>
          </reference>
        </references>
      </pivotArea>
    </format>
    <format dxfId="683">
      <pivotArea dataOnly="0" labelOnly="1" outline="0" fieldPosition="0">
        <references count="4">
          <reference field="4294967294" count="18">
            <x v="0"/>
            <x v="1"/>
            <x v="2"/>
            <x v="3"/>
            <x v="4"/>
            <x v="5"/>
            <x v="6"/>
            <x v="7"/>
            <x v="8"/>
            <x v="9"/>
            <x v="10"/>
            <x v="11"/>
            <x v="12"/>
            <x v="13"/>
            <x v="14"/>
            <x v="15"/>
            <x v="16"/>
            <x v="17"/>
          </reference>
          <reference field="1" count="1" selected="0">
            <x v="2"/>
          </reference>
          <reference field="2" count="1" selected="0">
            <x v="5"/>
          </reference>
          <reference field="5" count="1" selected="0">
            <x v="20"/>
          </reference>
        </references>
      </pivotArea>
    </format>
    <format dxfId="682">
      <pivotArea dataOnly="0" labelOnly="1" outline="0" fieldPosition="0">
        <references count="4">
          <reference field="4294967294" count="18">
            <x v="0"/>
            <x v="1"/>
            <x v="2"/>
            <x v="3"/>
            <x v="4"/>
            <x v="5"/>
            <x v="6"/>
            <x v="7"/>
            <x v="8"/>
            <x v="9"/>
            <x v="10"/>
            <x v="11"/>
            <x v="12"/>
            <x v="13"/>
            <x v="14"/>
            <x v="15"/>
            <x v="16"/>
            <x v="17"/>
          </reference>
          <reference field="1" count="1" selected="0">
            <x v="2"/>
          </reference>
          <reference field="2" count="1" selected="0">
            <x v="5"/>
          </reference>
          <reference field="5" count="1" selected="0">
            <x v="21"/>
          </reference>
        </references>
      </pivotArea>
    </format>
    <format dxfId="681">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6"/>
          </reference>
          <reference field="5" count="1" selected="0">
            <x v="0"/>
          </reference>
        </references>
      </pivotArea>
    </format>
    <format dxfId="680">
      <pivotArea dataOnly="0" labelOnly="1" outline="0" fieldPosition="0">
        <references count="4">
          <reference field="4294967294" count="18">
            <x v="0"/>
            <x v="1"/>
            <x v="2"/>
            <x v="3"/>
            <x v="4"/>
            <x v="5"/>
            <x v="6"/>
            <x v="7"/>
            <x v="8"/>
            <x v="9"/>
            <x v="10"/>
            <x v="11"/>
            <x v="12"/>
            <x v="13"/>
            <x v="14"/>
            <x v="15"/>
            <x v="16"/>
            <x v="17"/>
          </reference>
          <reference field="1" count="1" selected="0">
            <x v="2"/>
          </reference>
          <reference field="2" count="1" selected="0">
            <x v="6"/>
          </reference>
          <reference field="5" count="1" selected="0">
            <x v="19"/>
          </reference>
        </references>
      </pivotArea>
    </format>
    <format dxfId="679">
      <pivotArea dataOnly="0" labelOnly="1" outline="0" fieldPosition="0">
        <references count="4">
          <reference field="4294967294" count="18">
            <x v="0"/>
            <x v="1"/>
            <x v="2"/>
            <x v="3"/>
            <x v="4"/>
            <x v="5"/>
            <x v="6"/>
            <x v="7"/>
            <x v="8"/>
            <x v="9"/>
            <x v="10"/>
            <x v="11"/>
            <x v="12"/>
            <x v="13"/>
            <x v="14"/>
            <x v="15"/>
            <x v="16"/>
            <x v="17"/>
          </reference>
          <reference field="1" count="1" selected="0">
            <x v="2"/>
          </reference>
          <reference field="2" count="1" selected="0">
            <x v="6"/>
          </reference>
          <reference field="5" count="1" selected="0">
            <x v="20"/>
          </reference>
        </references>
      </pivotArea>
    </format>
    <format dxfId="678">
      <pivotArea dataOnly="0" labelOnly="1" outline="0" fieldPosition="0">
        <references count="4">
          <reference field="4294967294" count="18">
            <x v="0"/>
            <x v="1"/>
            <x v="2"/>
            <x v="3"/>
            <x v="4"/>
            <x v="5"/>
            <x v="6"/>
            <x v="7"/>
            <x v="8"/>
            <x v="9"/>
            <x v="10"/>
            <x v="11"/>
            <x v="12"/>
            <x v="13"/>
            <x v="14"/>
            <x v="15"/>
            <x v="16"/>
            <x v="17"/>
          </reference>
          <reference field="1" count="1" selected="0">
            <x v="2"/>
          </reference>
          <reference field="2" count="1" selected="0">
            <x v="6"/>
          </reference>
          <reference field="5" count="1" selected="0">
            <x v="21"/>
          </reference>
        </references>
      </pivotArea>
    </format>
    <format dxfId="677">
      <pivotArea dataOnly="0" labelOnly="1" outline="0" fieldPosition="0">
        <references count="4">
          <reference field="4294967294" count="18">
            <x v="0"/>
            <x v="1"/>
            <x v="2"/>
            <x v="3"/>
            <x v="4"/>
            <x v="5"/>
            <x v="6"/>
            <x v="7"/>
            <x v="8"/>
            <x v="9"/>
            <x v="10"/>
            <x v="11"/>
            <x v="12"/>
            <x v="13"/>
            <x v="14"/>
            <x v="15"/>
            <x v="16"/>
            <x v="17"/>
          </reference>
          <reference field="1" count="1" selected="0">
            <x v="1"/>
          </reference>
          <reference field="2" count="1" selected="0">
            <x v="7"/>
          </reference>
          <reference field="5" count="1" selected="0">
            <x v="18"/>
          </reference>
        </references>
      </pivotArea>
    </format>
    <format dxfId="676">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8"/>
          </reference>
          <reference field="5" count="1" selected="0">
            <x v="1"/>
          </reference>
        </references>
      </pivotArea>
    </format>
    <format dxfId="675">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8"/>
          </reference>
          <reference field="5" count="1" selected="0">
            <x v="2"/>
          </reference>
        </references>
      </pivotArea>
    </format>
    <format dxfId="674">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8"/>
          </reference>
          <reference field="5" count="1" selected="0">
            <x v="3"/>
          </reference>
        </references>
      </pivotArea>
    </format>
    <format dxfId="673">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8"/>
          </reference>
          <reference field="5" count="1" selected="0">
            <x v="4"/>
          </reference>
        </references>
      </pivotArea>
    </format>
    <format dxfId="672">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8"/>
          </reference>
          <reference field="5" count="1" selected="0">
            <x v="5"/>
          </reference>
        </references>
      </pivotArea>
    </format>
    <format dxfId="671">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8"/>
          </reference>
          <reference field="5" count="1" selected="0">
            <x v="6"/>
          </reference>
        </references>
      </pivotArea>
    </format>
    <format dxfId="670">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8"/>
          </reference>
          <reference field="5" count="1" selected="0">
            <x v="7"/>
          </reference>
        </references>
      </pivotArea>
    </format>
    <format dxfId="669">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8"/>
          </reference>
          <reference field="5" count="1" selected="0">
            <x v="8"/>
          </reference>
        </references>
      </pivotArea>
    </format>
    <format dxfId="668">
      <pivotArea dataOnly="0" labelOnly="1" outline="0" fieldPosition="0">
        <references count="4">
          <reference field="4294967294" count="18">
            <x v="0"/>
            <x v="1"/>
            <x v="2"/>
            <x v="3"/>
            <x v="4"/>
            <x v="5"/>
            <x v="6"/>
            <x v="7"/>
            <x v="8"/>
            <x v="9"/>
            <x v="10"/>
            <x v="11"/>
            <x v="12"/>
            <x v="13"/>
            <x v="14"/>
            <x v="15"/>
            <x v="16"/>
            <x v="17"/>
          </reference>
          <reference field="1" count="1" selected="0">
            <x v="1"/>
          </reference>
          <reference field="2" count="1" selected="0">
            <x v="8"/>
          </reference>
          <reference field="5" count="1" selected="0">
            <x v="11"/>
          </reference>
        </references>
      </pivotArea>
    </format>
    <format dxfId="667">
      <pivotArea dataOnly="0" labelOnly="1" outline="0" fieldPosition="0">
        <references count="4">
          <reference field="4294967294" count="18">
            <x v="0"/>
            <x v="1"/>
            <x v="2"/>
            <x v="3"/>
            <x v="4"/>
            <x v="5"/>
            <x v="6"/>
            <x v="7"/>
            <x v="8"/>
            <x v="9"/>
            <x v="10"/>
            <x v="11"/>
            <x v="12"/>
            <x v="13"/>
            <x v="14"/>
            <x v="15"/>
            <x v="16"/>
            <x v="17"/>
          </reference>
          <reference field="1" count="1" selected="0">
            <x v="1"/>
          </reference>
          <reference field="2" count="1" selected="0">
            <x v="8"/>
          </reference>
          <reference field="5" count="1" selected="0">
            <x v="12"/>
          </reference>
        </references>
      </pivotArea>
    </format>
    <format dxfId="666">
      <pivotArea dataOnly="0" labelOnly="1" outline="0" fieldPosition="0">
        <references count="4">
          <reference field="4294967294" count="18">
            <x v="0"/>
            <x v="1"/>
            <x v="2"/>
            <x v="3"/>
            <x v="4"/>
            <x v="5"/>
            <x v="6"/>
            <x v="7"/>
            <x v="8"/>
            <x v="9"/>
            <x v="10"/>
            <x v="11"/>
            <x v="12"/>
            <x v="13"/>
            <x v="14"/>
            <x v="15"/>
            <x v="16"/>
            <x v="17"/>
          </reference>
          <reference field="1" count="1" selected="0">
            <x v="1"/>
          </reference>
          <reference field="2" count="1" selected="0">
            <x v="8"/>
          </reference>
          <reference field="5" count="1" selected="0">
            <x v="13"/>
          </reference>
        </references>
      </pivotArea>
    </format>
    <format dxfId="665">
      <pivotArea dataOnly="0" labelOnly="1" outline="0" fieldPosition="0">
        <references count="4">
          <reference field="4294967294" count="18">
            <x v="0"/>
            <x v="1"/>
            <x v="2"/>
            <x v="3"/>
            <x v="4"/>
            <x v="5"/>
            <x v="6"/>
            <x v="7"/>
            <x v="8"/>
            <x v="9"/>
            <x v="10"/>
            <x v="11"/>
            <x v="12"/>
            <x v="13"/>
            <x v="14"/>
            <x v="15"/>
            <x v="16"/>
            <x v="17"/>
          </reference>
          <reference field="1" count="1" selected="0">
            <x v="1"/>
          </reference>
          <reference field="2" count="1" selected="0">
            <x v="8"/>
          </reference>
          <reference field="5" count="1" selected="0">
            <x v="14"/>
          </reference>
        </references>
      </pivotArea>
    </format>
    <format dxfId="664">
      <pivotArea dataOnly="0" labelOnly="1" outline="0" fieldPosition="0">
        <references count="4">
          <reference field="4294967294" count="18">
            <x v="0"/>
            <x v="1"/>
            <x v="2"/>
            <x v="3"/>
            <x v="4"/>
            <x v="5"/>
            <x v="6"/>
            <x v="7"/>
            <x v="8"/>
            <x v="9"/>
            <x v="10"/>
            <x v="11"/>
            <x v="12"/>
            <x v="13"/>
            <x v="14"/>
            <x v="15"/>
            <x v="16"/>
            <x v="17"/>
          </reference>
          <reference field="1" count="1" selected="0">
            <x v="1"/>
          </reference>
          <reference field="2" count="1" selected="0">
            <x v="8"/>
          </reference>
          <reference field="5" count="1" selected="0">
            <x v="15"/>
          </reference>
        </references>
      </pivotArea>
    </format>
    <format dxfId="663">
      <pivotArea dataOnly="0" labelOnly="1" outline="0" fieldPosition="0">
        <references count="4">
          <reference field="4294967294" count="18">
            <x v="0"/>
            <x v="1"/>
            <x v="2"/>
            <x v="3"/>
            <x v="4"/>
            <x v="5"/>
            <x v="6"/>
            <x v="7"/>
            <x v="8"/>
            <x v="9"/>
            <x v="10"/>
            <x v="11"/>
            <x v="12"/>
            <x v="13"/>
            <x v="14"/>
            <x v="15"/>
            <x v="16"/>
            <x v="17"/>
          </reference>
          <reference field="1" count="1" selected="0">
            <x v="1"/>
          </reference>
          <reference field="2" count="1" selected="0">
            <x v="8"/>
          </reference>
          <reference field="5" count="1" selected="0">
            <x v="16"/>
          </reference>
        </references>
      </pivotArea>
    </format>
    <format dxfId="662">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9"/>
          </reference>
          <reference field="5" count="1" selected="0">
            <x v="1"/>
          </reference>
        </references>
      </pivotArea>
    </format>
    <format dxfId="661">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9"/>
          </reference>
          <reference field="5" count="1" selected="0">
            <x v="2"/>
          </reference>
        </references>
      </pivotArea>
    </format>
    <format dxfId="660">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9"/>
          </reference>
          <reference field="5" count="1" selected="0">
            <x v="3"/>
          </reference>
        </references>
      </pivotArea>
    </format>
    <format dxfId="659">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9"/>
          </reference>
          <reference field="5" count="1" selected="0">
            <x v="4"/>
          </reference>
        </references>
      </pivotArea>
    </format>
    <format dxfId="658">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9"/>
          </reference>
          <reference field="5" count="1" selected="0">
            <x v="5"/>
          </reference>
        </references>
      </pivotArea>
    </format>
    <format dxfId="657">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9"/>
          </reference>
          <reference field="5" count="1" selected="0">
            <x v="6"/>
          </reference>
        </references>
      </pivotArea>
    </format>
    <format dxfId="656">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9"/>
          </reference>
          <reference field="5" count="1" selected="0">
            <x v="7"/>
          </reference>
        </references>
      </pivotArea>
    </format>
    <format dxfId="655">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9"/>
          </reference>
          <reference field="5" count="1" selected="0">
            <x v="8"/>
          </reference>
        </references>
      </pivotArea>
    </format>
    <format dxfId="654">
      <pivotArea dataOnly="0" labelOnly="1" outline="0" fieldPosition="0">
        <references count="4">
          <reference field="4294967294" count="18">
            <x v="0"/>
            <x v="1"/>
            <x v="2"/>
            <x v="3"/>
            <x v="4"/>
            <x v="5"/>
            <x v="6"/>
            <x v="7"/>
            <x v="8"/>
            <x v="9"/>
            <x v="10"/>
            <x v="11"/>
            <x v="12"/>
            <x v="13"/>
            <x v="14"/>
            <x v="15"/>
            <x v="16"/>
            <x v="17"/>
          </reference>
          <reference field="1" count="1" selected="0">
            <x v="1"/>
          </reference>
          <reference field="2" count="1" selected="0">
            <x v="9"/>
          </reference>
          <reference field="5" count="1" selected="0">
            <x v="11"/>
          </reference>
        </references>
      </pivotArea>
    </format>
    <format dxfId="653">
      <pivotArea dataOnly="0" labelOnly="1" outline="0" fieldPosition="0">
        <references count="4">
          <reference field="4294967294" count="18">
            <x v="0"/>
            <x v="1"/>
            <x v="2"/>
            <x v="3"/>
            <x v="4"/>
            <x v="5"/>
            <x v="6"/>
            <x v="7"/>
            <x v="8"/>
            <x v="9"/>
            <x v="10"/>
            <x v="11"/>
            <x v="12"/>
            <x v="13"/>
            <x v="14"/>
            <x v="15"/>
            <x v="16"/>
            <x v="17"/>
          </reference>
          <reference field="1" count="1" selected="0">
            <x v="1"/>
          </reference>
          <reference field="2" count="1" selected="0">
            <x v="9"/>
          </reference>
          <reference field="5" count="1" selected="0">
            <x v="12"/>
          </reference>
        </references>
      </pivotArea>
    </format>
    <format dxfId="652">
      <pivotArea dataOnly="0" labelOnly="1" outline="0" fieldPosition="0">
        <references count="4">
          <reference field="4294967294" count="18">
            <x v="0"/>
            <x v="1"/>
            <x v="2"/>
            <x v="3"/>
            <x v="4"/>
            <x v="5"/>
            <x v="6"/>
            <x v="7"/>
            <x v="8"/>
            <x v="9"/>
            <x v="10"/>
            <x v="11"/>
            <x v="12"/>
            <x v="13"/>
            <x v="14"/>
            <x v="15"/>
            <x v="16"/>
            <x v="17"/>
          </reference>
          <reference field="1" count="1" selected="0">
            <x v="1"/>
          </reference>
          <reference field="2" count="1" selected="0">
            <x v="9"/>
          </reference>
          <reference field="5" count="1" selected="0">
            <x v="13"/>
          </reference>
        </references>
      </pivotArea>
    </format>
    <format dxfId="651">
      <pivotArea dataOnly="0" labelOnly="1" outline="0" fieldPosition="0">
        <references count="4">
          <reference field="4294967294" count="18">
            <x v="0"/>
            <x v="1"/>
            <x v="2"/>
            <x v="3"/>
            <x v="4"/>
            <x v="5"/>
            <x v="6"/>
            <x v="7"/>
            <x v="8"/>
            <x v="9"/>
            <x v="10"/>
            <x v="11"/>
            <x v="12"/>
            <x v="13"/>
            <x v="14"/>
            <x v="15"/>
            <x v="16"/>
            <x v="17"/>
          </reference>
          <reference field="1" count="1" selected="0">
            <x v="1"/>
          </reference>
          <reference field="2" count="1" selected="0">
            <x v="9"/>
          </reference>
          <reference field="5" count="1" selected="0">
            <x v="14"/>
          </reference>
        </references>
      </pivotArea>
    </format>
    <format dxfId="650">
      <pivotArea dataOnly="0" labelOnly="1" outline="0" fieldPosition="0">
        <references count="4">
          <reference field="4294967294" count="18">
            <x v="0"/>
            <x v="1"/>
            <x v="2"/>
            <x v="3"/>
            <x v="4"/>
            <x v="5"/>
            <x v="6"/>
            <x v="7"/>
            <x v="8"/>
            <x v="9"/>
            <x v="10"/>
            <x v="11"/>
            <x v="12"/>
            <x v="13"/>
            <x v="14"/>
            <x v="15"/>
            <x v="16"/>
            <x v="17"/>
          </reference>
          <reference field="1" count="1" selected="0">
            <x v="1"/>
          </reference>
          <reference field="2" count="1" selected="0">
            <x v="9"/>
          </reference>
          <reference field="5" count="1" selected="0">
            <x v="15"/>
          </reference>
        </references>
      </pivotArea>
    </format>
    <format dxfId="649">
      <pivotArea dataOnly="0" labelOnly="1" outline="0" fieldPosition="0">
        <references count="4">
          <reference field="4294967294" count="18">
            <x v="0"/>
            <x v="1"/>
            <x v="2"/>
            <x v="3"/>
            <x v="4"/>
            <x v="5"/>
            <x v="6"/>
            <x v="7"/>
            <x v="8"/>
            <x v="9"/>
            <x v="10"/>
            <x v="11"/>
            <x v="12"/>
            <x v="13"/>
            <x v="14"/>
            <x v="15"/>
            <x v="16"/>
            <x v="17"/>
          </reference>
          <reference field="1" count="1" selected="0">
            <x v="1"/>
          </reference>
          <reference field="2" count="1" selected="0">
            <x v="9"/>
          </reference>
          <reference field="5" count="1" selected="0">
            <x v="16"/>
          </reference>
        </references>
      </pivotArea>
    </format>
    <format dxfId="648">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10"/>
          </reference>
          <reference field="5" count="1" selected="0">
            <x v="0"/>
          </reference>
        </references>
      </pivotArea>
    </format>
    <format dxfId="647">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10"/>
          </reference>
          <reference field="5" count="1" selected="0">
            <x v="1"/>
          </reference>
        </references>
      </pivotArea>
    </format>
    <format dxfId="646">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10"/>
          </reference>
          <reference field="5" count="1" selected="0">
            <x v="2"/>
          </reference>
        </references>
      </pivotArea>
    </format>
    <format dxfId="645">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10"/>
          </reference>
          <reference field="5" count="1" selected="0">
            <x v="3"/>
          </reference>
        </references>
      </pivotArea>
    </format>
    <format dxfId="644">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10"/>
          </reference>
          <reference field="5" count="1" selected="0">
            <x v="4"/>
          </reference>
        </references>
      </pivotArea>
    </format>
    <format dxfId="643">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10"/>
          </reference>
          <reference field="5" count="1" selected="0">
            <x v="5"/>
          </reference>
        </references>
      </pivotArea>
    </format>
    <format dxfId="642">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10"/>
          </reference>
          <reference field="5" count="1" selected="0">
            <x v="6"/>
          </reference>
        </references>
      </pivotArea>
    </format>
    <format dxfId="641">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10"/>
          </reference>
          <reference field="5" count="1" selected="0">
            <x v="7"/>
          </reference>
        </references>
      </pivotArea>
    </format>
    <format dxfId="640">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10"/>
          </reference>
          <reference field="5" count="1" selected="0">
            <x v="8"/>
          </reference>
        </references>
      </pivotArea>
    </format>
    <format dxfId="639">
      <pivotArea dataOnly="0" labelOnly="1" outline="0" fieldPosition="0">
        <references count="4">
          <reference field="4294967294" count="18">
            <x v="0"/>
            <x v="1"/>
            <x v="2"/>
            <x v="3"/>
            <x v="4"/>
            <x v="5"/>
            <x v="6"/>
            <x v="7"/>
            <x v="8"/>
            <x v="9"/>
            <x v="10"/>
            <x v="11"/>
            <x v="12"/>
            <x v="13"/>
            <x v="14"/>
            <x v="15"/>
            <x v="16"/>
            <x v="17"/>
          </reference>
          <reference field="1" count="1" selected="0">
            <x v="1"/>
          </reference>
          <reference field="2" count="1" selected="0">
            <x v="10"/>
          </reference>
          <reference field="5" count="1" selected="0">
            <x v="11"/>
          </reference>
        </references>
      </pivotArea>
    </format>
    <format dxfId="638">
      <pivotArea dataOnly="0" labelOnly="1" outline="0" fieldPosition="0">
        <references count="4">
          <reference field="4294967294" count="18">
            <x v="0"/>
            <x v="1"/>
            <x v="2"/>
            <x v="3"/>
            <x v="4"/>
            <x v="5"/>
            <x v="6"/>
            <x v="7"/>
            <x v="8"/>
            <x v="9"/>
            <x v="10"/>
            <x v="11"/>
            <x v="12"/>
            <x v="13"/>
            <x v="14"/>
            <x v="15"/>
            <x v="16"/>
            <x v="17"/>
          </reference>
          <reference field="1" count="1" selected="0">
            <x v="1"/>
          </reference>
          <reference field="2" count="1" selected="0">
            <x v="10"/>
          </reference>
          <reference field="5" count="1" selected="0">
            <x v="12"/>
          </reference>
        </references>
      </pivotArea>
    </format>
    <format dxfId="637">
      <pivotArea dataOnly="0" labelOnly="1" outline="0" fieldPosition="0">
        <references count="4">
          <reference field="4294967294" count="18">
            <x v="0"/>
            <x v="1"/>
            <x v="2"/>
            <x v="3"/>
            <x v="4"/>
            <x v="5"/>
            <x v="6"/>
            <x v="7"/>
            <x v="8"/>
            <x v="9"/>
            <x v="10"/>
            <x v="11"/>
            <x v="12"/>
            <x v="13"/>
            <x v="14"/>
            <x v="15"/>
            <x v="16"/>
            <x v="17"/>
          </reference>
          <reference field="1" count="1" selected="0">
            <x v="1"/>
          </reference>
          <reference field="2" count="1" selected="0">
            <x v="10"/>
          </reference>
          <reference field="5" count="1" selected="0">
            <x v="13"/>
          </reference>
        </references>
      </pivotArea>
    </format>
    <format dxfId="636">
      <pivotArea dataOnly="0" labelOnly="1" outline="0" fieldPosition="0">
        <references count="4">
          <reference field="4294967294" count="18">
            <x v="0"/>
            <x v="1"/>
            <x v="2"/>
            <x v="3"/>
            <x v="4"/>
            <x v="5"/>
            <x v="6"/>
            <x v="7"/>
            <x v="8"/>
            <x v="9"/>
            <x v="10"/>
            <x v="11"/>
            <x v="12"/>
            <x v="13"/>
            <x v="14"/>
            <x v="15"/>
            <x v="16"/>
            <x v="17"/>
          </reference>
          <reference field="1" count="1" selected="0">
            <x v="1"/>
          </reference>
          <reference field="2" count="1" selected="0">
            <x v="10"/>
          </reference>
          <reference field="5" count="1" selected="0">
            <x v="14"/>
          </reference>
        </references>
      </pivotArea>
    </format>
    <format dxfId="635">
      <pivotArea dataOnly="0" labelOnly="1" outline="0" fieldPosition="0">
        <references count="4">
          <reference field="4294967294" count="18">
            <x v="0"/>
            <x v="1"/>
            <x v="2"/>
            <x v="3"/>
            <x v="4"/>
            <x v="5"/>
            <x v="6"/>
            <x v="7"/>
            <x v="8"/>
            <x v="9"/>
            <x v="10"/>
            <x v="11"/>
            <x v="12"/>
            <x v="13"/>
            <x v="14"/>
            <x v="15"/>
            <x v="16"/>
            <x v="17"/>
          </reference>
          <reference field="1" count="1" selected="0">
            <x v="1"/>
          </reference>
          <reference field="2" count="1" selected="0">
            <x v="10"/>
          </reference>
          <reference field="5" count="1" selected="0">
            <x v="15"/>
          </reference>
        </references>
      </pivotArea>
    </format>
    <format dxfId="634">
      <pivotArea dataOnly="0" labelOnly="1" outline="0" fieldPosition="0">
        <references count="4">
          <reference field="4294967294" count="18">
            <x v="0"/>
            <x v="1"/>
            <x v="2"/>
            <x v="3"/>
            <x v="4"/>
            <x v="5"/>
            <x v="6"/>
            <x v="7"/>
            <x v="8"/>
            <x v="9"/>
            <x v="10"/>
            <x v="11"/>
            <x v="12"/>
            <x v="13"/>
            <x v="14"/>
            <x v="15"/>
            <x v="16"/>
            <x v="17"/>
          </reference>
          <reference field="1" count="1" selected="0">
            <x v="1"/>
          </reference>
          <reference field="2" count="1" selected="0">
            <x v="10"/>
          </reference>
          <reference field="5" count="1" selected="0">
            <x v="16"/>
          </reference>
        </references>
      </pivotArea>
    </format>
    <format dxfId="633">
      <pivotArea dataOnly="0" labelOnly="1" outline="0" fieldPosition="0">
        <references count="4">
          <reference field="4294967294" count="18">
            <x v="0"/>
            <x v="1"/>
            <x v="2"/>
            <x v="3"/>
            <x v="4"/>
            <x v="5"/>
            <x v="6"/>
            <x v="7"/>
            <x v="8"/>
            <x v="9"/>
            <x v="10"/>
            <x v="11"/>
            <x v="12"/>
            <x v="13"/>
            <x v="14"/>
            <x v="15"/>
            <x v="16"/>
            <x v="17"/>
          </reference>
          <reference field="1" count="1" selected="0">
            <x v="2"/>
          </reference>
          <reference field="2" count="1" selected="0">
            <x v="10"/>
          </reference>
          <reference field="5" count="1" selected="0">
            <x v="19"/>
          </reference>
        </references>
      </pivotArea>
    </format>
    <format dxfId="632">
      <pivotArea dataOnly="0" labelOnly="1" outline="0" fieldPosition="0">
        <references count="4">
          <reference field="4294967294" count="18">
            <x v="0"/>
            <x v="1"/>
            <x v="2"/>
            <x v="3"/>
            <x v="4"/>
            <x v="5"/>
            <x v="6"/>
            <x v="7"/>
            <x v="8"/>
            <x v="9"/>
            <x v="10"/>
            <x v="11"/>
            <x v="12"/>
            <x v="13"/>
            <x v="14"/>
            <x v="15"/>
            <x v="16"/>
            <x v="17"/>
          </reference>
          <reference field="1" count="1" selected="0">
            <x v="2"/>
          </reference>
          <reference field="2" count="1" selected="0">
            <x v="10"/>
          </reference>
          <reference field="5" count="1" selected="0">
            <x v="20"/>
          </reference>
        </references>
      </pivotArea>
    </format>
    <format dxfId="631">
      <pivotArea dataOnly="0" labelOnly="1" outline="0" fieldPosition="0">
        <references count="4">
          <reference field="4294967294" count="18">
            <x v="0"/>
            <x v="1"/>
            <x v="2"/>
            <x v="3"/>
            <x v="4"/>
            <x v="5"/>
            <x v="6"/>
            <x v="7"/>
            <x v="8"/>
            <x v="9"/>
            <x v="10"/>
            <x v="11"/>
            <x v="12"/>
            <x v="13"/>
            <x v="14"/>
            <x v="15"/>
            <x v="16"/>
            <x v="17"/>
          </reference>
          <reference field="1" count="1" selected="0">
            <x v="2"/>
          </reference>
          <reference field="2" count="1" selected="0">
            <x v="10"/>
          </reference>
          <reference field="5" count="1" selected="0">
            <x v="21"/>
          </reference>
        </references>
      </pivotArea>
    </format>
    <format dxfId="630">
      <pivotArea dataOnly="0" labelOnly="1" outline="0" fieldPosition="0">
        <references count="1">
          <reference field="10" count="0"/>
        </references>
      </pivotArea>
    </format>
    <format dxfId="629">
      <pivotArea dataOnly="0" labelOnly="1" grandCol="1" outline="0" fieldPosition="0"/>
    </format>
    <format dxfId="628">
      <pivotArea dataOnly="0" labelOnly="1" outline="0" fieldPosition="0">
        <references count="2">
          <reference field="9" count="0"/>
          <reference field="10" count="0" selected="0"/>
        </references>
      </pivotArea>
    </format>
    <format dxfId="627">
      <pivotArea type="all" dataOnly="0" outline="0" fieldPosition="0"/>
    </format>
    <format dxfId="626">
      <pivotArea outline="0" collapsedLevelsAreSubtotals="1" fieldPosition="0"/>
    </format>
    <format dxfId="625">
      <pivotArea type="origin" dataOnly="0" labelOnly="1" outline="0" fieldPosition="0"/>
    </format>
    <format dxfId="624">
      <pivotArea field="10" type="button" dataOnly="0" labelOnly="1" outline="0" axis="axisCol" fieldPosition="0"/>
    </format>
    <format dxfId="623">
      <pivotArea field="9" type="button" dataOnly="0" labelOnly="1" outline="0" axis="axisCol" fieldPosition="1"/>
    </format>
    <format dxfId="622">
      <pivotArea type="topRight" dataOnly="0" labelOnly="1" outline="0" fieldPosition="0"/>
    </format>
    <format dxfId="621">
      <pivotArea field="2" type="button" dataOnly="0" labelOnly="1" outline="0" axis="axisRow" fieldPosition="0"/>
    </format>
    <format dxfId="620">
      <pivotArea field="1" type="button" dataOnly="0" labelOnly="1" outline="0" axis="axisRow" fieldPosition="1"/>
    </format>
    <format dxfId="619">
      <pivotArea field="5" type="button" dataOnly="0" labelOnly="1" outline="0" axis="axisRow" fieldPosition="2"/>
    </format>
    <format dxfId="618">
      <pivotArea field="-2" type="button" dataOnly="0" labelOnly="1" outline="0" axis="axisRow" fieldPosition="3"/>
    </format>
    <format dxfId="617">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0"/>
          </reference>
          <reference field="5" count="1" selected="0">
            <x v="1"/>
          </reference>
        </references>
      </pivotArea>
    </format>
    <format dxfId="616">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1"/>
          </reference>
          <reference field="5" count="1" selected="0">
            <x v="0"/>
          </reference>
        </references>
      </pivotArea>
    </format>
    <format dxfId="615">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1"/>
          </reference>
          <reference field="5" count="1" selected="0">
            <x v="1"/>
          </reference>
        </references>
      </pivotArea>
    </format>
    <format dxfId="614">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1"/>
          </reference>
          <reference field="5" count="1" selected="0">
            <x v="2"/>
          </reference>
        </references>
      </pivotArea>
    </format>
    <format dxfId="613">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1"/>
          </reference>
          <reference field="5" count="1" selected="0">
            <x v="3"/>
          </reference>
        </references>
      </pivotArea>
    </format>
    <format dxfId="612">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1"/>
          </reference>
          <reference field="5" count="1" selected="0">
            <x v="4"/>
          </reference>
        </references>
      </pivotArea>
    </format>
    <format dxfId="611">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1"/>
          </reference>
          <reference field="5" count="1" selected="0">
            <x v="5"/>
          </reference>
        </references>
      </pivotArea>
    </format>
    <format dxfId="610">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1"/>
          </reference>
          <reference field="5" count="1" selected="0">
            <x v="6"/>
          </reference>
        </references>
      </pivotArea>
    </format>
    <format dxfId="609">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1"/>
          </reference>
          <reference field="5" count="1" selected="0">
            <x v="7"/>
          </reference>
        </references>
      </pivotArea>
    </format>
    <format dxfId="608">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1"/>
          </reference>
          <reference field="5" count="1" selected="0">
            <x v="8"/>
          </reference>
        </references>
      </pivotArea>
    </format>
    <format dxfId="607">
      <pivotArea dataOnly="0" labelOnly="1" outline="0" fieldPosition="0">
        <references count="4">
          <reference field="4294967294" count="18">
            <x v="0"/>
            <x v="1"/>
            <x v="2"/>
            <x v="3"/>
            <x v="4"/>
            <x v="5"/>
            <x v="6"/>
            <x v="7"/>
            <x v="8"/>
            <x v="9"/>
            <x v="10"/>
            <x v="11"/>
            <x v="12"/>
            <x v="13"/>
            <x v="14"/>
            <x v="15"/>
            <x v="16"/>
            <x v="17"/>
          </reference>
          <reference field="1" count="1" selected="0">
            <x v="1"/>
          </reference>
          <reference field="2" count="1" selected="0">
            <x v="1"/>
          </reference>
          <reference field="5" count="1" selected="0">
            <x v="11"/>
          </reference>
        </references>
      </pivotArea>
    </format>
    <format dxfId="606">
      <pivotArea dataOnly="0" labelOnly="1" outline="0" fieldPosition="0">
        <references count="4">
          <reference field="4294967294" count="18">
            <x v="0"/>
            <x v="1"/>
            <x v="2"/>
            <x v="3"/>
            <x v="4"/>
            <x v="5"/>
            <x v="6"/>
            <x v="7"/>
            <x v="8"/>
            <x v="9"/>
            <x v="10"/>
            <x v="11"/>
            <x v="12"/>
            <x v="13"/>
            <x v="14"/>
            <x v="15"/>
            <x v="16"/>
            <x v="17"/>
          </reference>
          <reference field="1" count="1" selected="0">
            <x v="1"/>
          </reference>
          <reference field="2" count="1" selected="0">
            <x v="1"/>
          </reference>
          <reference field="5" count="1" selected="0">
            <x v="12"/>
          </reference>
        </references>
      </pivotArea>
    </format>
    <format dxfId="605">
      <pivotArea dataOnly="0" labelOnly="1" outline="0" fieldPosition="0">
        <references count="4">
          <reference field="4294967294" count="18">
            <x v="0"/>
            <x v="1"/>
            <x v="2"/>
            <x v="3"/>
            <x v="4"/>
            <x v="5"/>
            <x v="6"/>
            <x v="7"/>
            <x v="8"/>
            <x v="9"/>
            <x v="10"/>
            <x v="11"/>
            <x v="12"/>
            <x v="13"/>
            <x v="14"/>
            <x v="15"/>
            <x v="16"/>
            <x v="17"/>
          </reference>
          <reference field="1" count="1" selected="0">
            <x v="1"/>
          </reference>
          <reference field="2" count="1" selected="0">
            <x v="1"/>
          </reference>
          <reference field="5" count="1" selected="0">
            <x v="13"/>
          </reference>
        </references>
      </pivotArea>
    </format>
    <format dxfId="604">
      <pivotArea dataOnly="0" labelOnly="1" outline="0" fieldPosition="0">
        <references count="4">
          <reference field="4294967294" count="18">
            <x v="0"/>
            <x v="1"/>
            <x v="2"/>
            <x v="3"/>
            <x v="4"/>
            <x v="5"/>
            <x v="6"/>
            <x v="7"/>
            <x v="8"/>
            <x v="9"/>
            <x v="10"/>
            <x v="11"/>
            <x v="12"/>
            <x v="13"/>
            <x v="14"/>
            <x v="15"/>
            <x v="16"/>
            <x v="17"/>
          </reference>
          <reference field="1" count="1" selected="0">
            <x v="1"/>
          </reference>
          <reference field="2" count="1" selected="0">
            <x v="1"/>
          </reference>
          <reference field="5" count="1" selected="0">
            <x v="14"/>
          </reference>
        </references>
      </pivotArea>
    </format>
    <format dxfId="603">
      <pivotArea dataOnly="0" labelOnly="1" outline="0" fieldPosition="0">
        <references count="4">
          <reference field="4294967294" count="18">
            <x v="0"/>
            <x v="1"/>
            <x v="2"/>
            <x v="3"/>
            <x v="4"/>
            <x v="5"/>
            <x v="6"/>
            <x v="7"/>
            <x v="8"/>
            <x v="9"/>
            <x v="10"/>
            <x v="11"/>
            <x v="12"/>
            <x v="13"/>
            <x v="14"/>
            <x v="15"/>
            <x v="16"/>
            <x v="17"/>
          </reference>
          <reference field="1" count="1" selected="0">
            <x v="1"/>
          </reference>
          <reference field="2" count="1" selected="0">
            <x v="1"/>
          </reference>
          <reference field="5" count="1" selected="0">
            <x v="15"/>
          </reference>
        </references>
      </pivotArea>
    </format>
    <format dxfId="602">
      <pivotArea dataOnly="0" labelOnly="1" outline="0" fieldPosition="0">
        <references count="4">
          <reference field="4294967294" count="18">
            <x v="0"/>
            <x v="1"/>
            <x v="2"/>
            <x v="3"/>
            <x v="4"/>
            <x v="5"/>
            <x v="6"/>
            <x v="7"/>
            <x v="8"/>
            <x v="9"/>
            <x v="10"/>
            <x v="11"/>
            <x v="12"/>
            <x v="13"/>
            <x v="14"/>
            <x v="15"/>
            <x v="16"/>
            <x v="17"/>
          </reference>
          <reference field="1" count="1" selected="0">
            <x v="1"/>
          </reference>
          <reference field="2" count="1" selected="0">
            <x v="1"/>
          </reference>
          <reference field="5" count="1" selected="0">
            <x v="16"/>
          </reference>
        </references>
      </pivotArea>
    </format>
    <format dxfId="601">
      <pivotArea dataOnly="0" labelOnly="1" outline="0" fieldPosition="0">
        <references count="4">
          <reference field="4294967294" count="18">
            <x v="0"/>
            <x v="1"/>
            <x v="2"/>
            <x v="3"/>
            <x v="4"/>
            <x v="5"/>
            <x v="6"/>
            <x v="7"/>
            <x v="8"/>
            <x v="9"/>
            <x v="10"/>
            <x v="11"/>
            <x v="12"/>
            <x v="13"/>
            <x v="14"/>
            <x v="15"/>
            <x v="16"/>
            <x v="17"/>
          </reference>
          <reference field="1" count="1" selected="0">
            <x v="2"/>
          </reference>
          <reference field="2" count="1" selected="0">
            <x v="1"/>
          </reference>
          <reference field="5" count="1" selected="0">
            <x v="19"/>
          </reference>
        </references>
      </pivotArea>
    </format>
    <format dxfId="600">
      <pivotArea dataOnly="0" labelOnly="1" outline="0" fieldPosition="0">
        <references count="4">
          <reference field="4294967294" count="18">
            <x v="0"/>
            <x v="1"/>
            <x v="2"/>
            <x v="3"/>
            <x v="4"/>
            <x v="5"/>
            <x v="6"/>
            <x v="7"/>
            <x v="8"/>
            <x v="9"/>
            <x v="10"/>
            <x v="11"/>
            <x v="12"/>
            <x v="13"/>
            <x v="14"/>
            <x v="15"/>
            <x v="16"/>
            <x v="17"/>
          </reference>
          <reference field="1" count="1" selected="0">
            <x v="2"/>
          </reference>
          <reference field="2" count="1" selected="0">
            <x v="1"/>
          </reference>
          <reference field="5" count="1" selected="0">
            <x v="20"/>
          </reference>
        </references>
      </pivotArea>
    </format>
    <format dxfId="599">
      <pivotArea dataOnly="0" labelOnly="1" outline="0" fieldPosition="0">
        <references count="4">
          <reference field="4294967294" count="18">
            <x v="0"/>
            <x v="1"/>
            <x v="2"/>
            <x v="3"/>
            <x v="4"/>
            <x v="5"/>
            <x v="6"/>
            <x v="7"/>
            <x v="8"/>
            <x v="9"/>
            <x v="10"/>
            <x v="11"/>
            <x v="12"/>
            <x v="13"/>
            <x v="14"/>
            <x v="15"/>
            <x v="16"/>
            <x v="17"/>
          </reference>
          <reference field="1" count="1" selected="0">
            <x v="2"/>
          </reference>
          <reference field="2" count="1" selected="0">
            <x v="1"/>
          </reference>
          <reference field="5" count="1" selected="0">
            <x v="21"/>
          </reference>
        </references>
      </pivotArea>
    </format>
    <format dxfId="598">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2"/>
          </reference>
          <reference field="5" count="1" selected="0">
            <x v="0"/>
          </reference>
        </references>
      </pivotArea>
    </format>
    <format dxfId="597">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2"/>
          </reference>
          <reference field="5" count="1" selected="0">
            <x v="1"/>
          </reference>
        </references>
      </pivotArea>
    </format>
    <format dxfId="596">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2"/>
          </reference>
          <reference field="5" count="1" selected="0">
            <x v="2"/>
          </reference>
        </references>
      </pivotArea>
    </format>
    <format dxfId="595">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2"/>
          </reference>
          <reference field="5" count="1" selected="0">
            <x v="3"/>
          </reference>
        </references>
      </pivotArea>
    </format>
    <format dxfId="594">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2"/>
          </reference>
          <reference field="5" count="1" selected="0">
            <x v="4"/>
          </reference>
        </references>
      </pivotArea>
    </format>
    <format dxfId="593">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2"/>
          </reference>
          <reference field="5" count="1" selected="0">
            <x v="5"/>
          </reference>
        </references>
      </pivotArea>
    </format>
    <format dxfId="592">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2"/>
          </reference>
          <reference field="5" count="1" selected="0">
            <x v="6"/>
          </reference>
        </references>
      </pivotArea>
    </format>
    <format dxfId="591">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2"/>
          </reference>
          <reference field="5" count="1" selected="0">
            <x v="7"/>
          </reference>
        </references>
      </pivotArea>
    </format>
    <format dxfId="590">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2"/>
          </reference>
          <reference field="5" count="1" selected="0">
            <x v="8"/>
          </reference>
        </references>
      </pivotArea>
    </format>
    <format dxfId="589">
      <pivotArea dataOnly="0" labelOnly="1" outline="0" fieldPosition="0">
        <references count="4">
          <reference field="4294967294" count="18">
            <x v="0"/>
            <x v="1"/>
            <x v="2"/>
            <x v="3"/>
            <x v="4"/>
            <x v="5"/>
            <x v="6"/>
            <x v="7"/>
            <x v="8"/>
            <x v="9"/>
            <x v="10"/>
            <x v="11"/>
            <x v="12"/>
            <x v="13"/>
            <x v="14"/>
            <x v="15"/>
            <x v="16"/>
            <x v="17"/>
          </reference>
          <reference field="1" count="1" selected="0">
            <x v="1"/>
          </reference>
          <reference field="2" count="1" selected="0">
            <x v="2"/>
          </reference>
          <reference field="5" count="1" selected="0">
            <x v="11"/>
          </reference>
        </references>
      </pivotArea>
    </format>
    <format dxfId="588">
      <pivotArea dataOnly="0" labelOnly="1" outline="0" fieldPosition="0">
        <references count="4">
          <reference field="4294967294" count="18">
            <x v="0"/>
            <x v="1"/>
            <x v="2"/>
            <x v="3"/>
            <x v="4"/>
            <x v="5"/>
            <x v="6"/>
            <x v="7"/>
            <x v="8"/>
            <x v="9"/>
            <x v="10"/>
            <x v="11"/>
            <x v="12"/>
            <x v="13"/>
            <x v="14"/>
            <x v="15"/>
            <x v="16"/>
            <x v="17"/>
          </reference>
          <reference field="1" count="1" selected="0">
            <x v="1"/>
          </reference>
          <reference field="2" count="1" selected="0">
            <x v="2"/>
          </reference>
          <reference field="5" count="1" selected="0">
            <x v="12"/>
          </reference>
        </references>
      </pivotArea>
    </format>
    <format dxfId="587">
      <pivotArea dataOnly="0" labelOnly="1" outline="0" fieldPosition="0">
        <references count="4">
          <reference field="4294967294" count="18">
            <x v="0"/>
            <x v="1"/>
            <x v="2"/>
            <x v="3"/>
            <x v="4"/>
            <x v="5"/>
            <x v="6"/>
            <x v="7"/>
            <x v="8"/>
            <x v="9"/>
            <x v="10"/>
            <x v="11"/>
            <x v="12"/>
            <x v="13"/>
            <x v="14"/>
            <x v="15"/>
            <x v="16"/>
            <x v="17"/>
          </reference>
          <reference field="1" count="1" selected="0">
            <x v="1"/>
          </reference>
          <reference field="2" count="1" selected="0">
            <x v="2"/>
          </reference>
          <reference field="5" count="1" selected="0">
            <x v="13"/>
          </reference>
        </references>
      </pivotArea>
    </format>
    <format dxfId="586">
      <pivotArea dataOnly="0" labelOnly="1" outline="0" fieldPosition="0">
        <references count="4">
          <reference field="4294967294" count="18">
            <x v="0"/>
            <x v="1"/>
            <x v="2"/>
            <x v="3"/>
            <x v="4"/>
            <x v="5"/>
            <x v="6"/>
            <x v="7"/>
            <x v="8"/>
            <x v="9"/>
            <x v="10"/>
            <x v="11"/>
            <x v="12"/>
            <x v="13"/>
            <x v="14"/>
            <x v="15"/>
            <x v="16"/>
            <x v="17"/>
          </reference>
          <reference field="1" count="1" selected="0">
            <x v="1"/>
          </reference>
          <reference field="2" count="1" selected="0">
            <x v="2"/>
          </reference>
          <reference field="5" count="1" selected="0">
            <x v="14"/>
          </reference>
        </references>
      </pivotArea>
    </format>
    <format dxfId="585">
      <pivotArea dataOnly="0" labelOnly="1" outline="0" fieldPosition="0">
        <references count="4">
          <reference field="4294967294" count="18">
            <x v="0"/>
            <x v="1"/>
            <x v="2"/>
            <x v="3"/>
            <x v="4"/>
            <x v="5"/>
            <x v="6"/>
            <x v="7"/>
            <x v="8"/>
            <x v="9"/>
            <x v="10"/>
            <x v="11"/>
            <x v="12"/>
            <x v="13"/>
            <x v="14"/>
            <x v="15"/>
            <x v="16"/>
            <x v="17"/>
          </reference>
          <reference field="1" count="1" selected="0">
            <x v="1"/>
          </reference>
          <reference field="2" count="1" selected="0">
            <x v="2"/>
          </reference>
          <reference field="5" count="1" selected="0">
            <x v="15"/>
          </reference>
        </references>
      </pivotArea>
    </format>
    <format dxfId="584">
      <pivotArea dataOnly="0" labelOnly="1" outline="0" fieldPosition="0">
        <references count="4">
          <reference field="4294967294" count="18">
            <x v="0"/>
            <x v="1"/>
            <x v="2"/>
            <x v="3"/>
            <x v="4"/>
            <x v="5"/>
            <x v="6"/>
            <x v="7"/>
            <x v="8"/>
            <x v="9"/>
            <x v="10"/>
            <x v="11"/>
            <x v="12"/>
            <x v="13"/>
            <x v="14"/>
            <x v="15"/>
            <x v="16"/>
            <x v="17"/>
          </reference>
          <reference field="1" count="1" selected="0">
            <x v="1"/>
          </reference>
          <reference field="2" count="1" selected="0">
            <x v="2"/>
          </reference>
          <reference field="5" count="1" selected="0">
            <x v="16"/>
          </reference>
        </references>
      </pivotArea>
    </format>
    <format dxfId="583">
      <pivotArea dataOnly="0" labelOnly="1" outline="0" fieldPosition="0">
        <references count="4">
          <reference field="4294967294" count="18">
            <x v="0"/>
            <x v="1"/>
            <x v="2"/>
            <x v="3"/>
            <x v="4"/>
            <x v="5"/>
            <x v="6"/>
            <x v="7"/>
            <x v="8"/>
            <x v="9"/>
            <x v="10"/>
            <x v="11"/>
            <x v="12"/>
            <x v="13"/>
            <x v="14"/>
            <x v="15"/>
            <x v="16"/>
            <x v="17"/>
          </reference>
          <reference field="1" count="1" selected="0">
            <x v="2"/>
          </reference>
          <reference field="2" count="1" selected="0">
            <x v="2"/>
          </reference>
          <reference field="5" count="1" selected="0">
            <x v="19"/>
          </reference>
        </references>
      </pivotArea>
    </format>
    <format dxfId="582">
      <pivotArea dataOnly="0" labelOnly="1" outline="0" fieldPosition="0">
        <references count="4">
          <reference field="4294967294" count="18">
            <x v="0"/>
            <x v="1"/>
            <x v="2"/>
            <x v="3"/>
            <x v="4"/>
            <x v="5"/>
            <x v="6"/>
            <x v="7"/>
            <x v="8"/>
            <x v="9"/>
            <x v="10"/>
            <x v="11"/>
            <x v="12"/>
            <x v="13"/>
            <x v="14"/>
            <x v="15"/>
            <x v="16"/>
            <x v="17"/>
          </reference>
          <reference field="1" count="1" selected="0">
            <x v="2"/>
          </reference>
          <reference field="2" count="1" selected="0">
            <x v="2"/>
          </reference>
          <reference field="5" count="1" selected="0">
            <x v="20"/>
          </reference>
        </references>
      </pivotArea>
    </format>
    <format dxfId="581">
      <pivotArea dataOnly="0" labelOnly="1" outline="0" fieldPosition="0">
        <references count="4">
          <reference field="4294967294" count="18">
            <x v="0"/>
            <x v="1"/>
            <x v="2"/>
            <x v="3"/>
            <x v="4"/>
            <x v="5"/>
            <x v="6"/>
            <x v="7"/>
            <x v="8"/>
            <x v="9"/>
            <x v="10"/>
            <x v="11"/>
            <x v="12"/>
            <x v="13"/>
            <x v="14"/>
            <x v="15"/>
            <x v="16"/>
            <x v="17"/>
          </reference>
          <reference field="1" count="1" selected="0">
            <x v="2"/>
          </reference>
          <reference field="2" count="1" selected="0">
            <x v="2"/>
          </reference>
          <reference field="5" count="1" selected="0">
            <x v="21"/>
          </reference>
        </references>
      </pivotArea>
    </format>
    <format dxfId="580">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3"/>
          </reference>
          <reference field="5" count="1" selected="0">
            <x v="0"/>
          </reference>
        </references>
      </pivotArea>
    </format>
    <format dxfId="579">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3"/>
          </reference>
          <reference field="5" count="1" selected="0">
            <x v="1"/>
          </reference>
        </references>
      </pivotArea>
    </format>
    <format dxfId="578">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3"/>
          </reference>
          <reference field="5" count="1" selected="0">
            <x v="2"/>
          </reference>
        </references>
      </pivotArea>
    </format>
    <format dxfId="577">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3"/>
          </reference>
          <reference field="5" count="1" selected="0">
            <x v="3"/>
          </reference>
        </references>
      </pivotArea>
    </format>
    <format dxfId="576">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3"/>
          </reference>
          <reference field="5" count="1" selected="0">
            <x v="4"/>
          </reference>
        </references>
      </pivotArea>
    </format>
    <format dxfId="575">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3"/>
          </reference>
          <reference field="5" count="1" selected="0">
            <x v="5"/>
          </reference>
        </references>
      </pivotArea>
    </format>
    <format dxfId="574">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3"/>
          </reference>
          <reference field="5" count="1" selected="0">
            <x v="6"/>
          </reference>
        </references>
      </pivotArea>
    </format>
    <format dxfId="573">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3"/>
          </reference>
          <reference field="5" count="1" selected="0">
            <x v="7"/>
          </reference>
        </references>
      </pivotArea>
    </format>
    <format dxfId="572">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3"/>
          </reference>
          <reference field="5" count="1" selected="0">
            <x v="8"/>
          </reference>
        </references>
      </pivotArea>
    </format>
    <format dxfId="571">
      <pivotArea dataOnly="0" labelOnly="1" outline="0" fieldPosition="0">
        <references count="4">
          <reference field="4294967294" count="18">
            <x v="0"/>
            <x v="1"/>
            <x v="2"/>
            <x v="3"/>
            <x v="4"/>
            <x v="5"/>
            <x v="6"/>
            <x v="7"/>
            <x v="8"/>
            <x v="9"/>
            <x v="10"/>
            <x v="11"/>
            <x v="12"/>
            <x v="13"/>
            <x v="14"/>
            <x v="15"/>
            <x v="16"/>
            <x v="17"/>
          </reference>
          <reference field="1" count="1" selected="0">
            <x v="1"/>
          </reference>
          <reference field="2" count="1" selected="0">
            <x v="3"/>
          </reference>
          <reference field="5" count="1" selected="0">
            <x v="11"/>
          </reference>
        </references>
      </pivotArea>
    </format>
    <format dxfId="570">
      <pivotArea dataOnly="0" labelOnly="1" outline="0" fieldPosition="0">
        <references count="4">
          <reference field="4294967294" count="18">
            <x v="0"/>
            <x v="1"/>
            <x v="2"/>
            <x v="3"/>
            <x v="4"/>
            <x v="5"/>
            <x v="6"/>
            <x v="7"/>
            <x v="8"/>
            <x v="9"/>
            <x v="10"/>
            <x v="11"/>
            <x v="12"/>
            <x v="13"/>
            <x v="14"/>
            <x v="15"/>
            <x v="16"/>
            <x v="17"/>
          </reference>
          <reference field="1" count="1" selected="0">
            <x v="1"/>
          </reference>
          <reference field="2" count="1" selected="0">
            <x v="3"/>
          </reference>
          <reference field="5" count="1" selected="0">
            <x v="12"/>
          </reference>
        </references>
      </pivotArea>
    </format>
    <format dxfId="569">
      <pivotArea dataOnly="0" labelOnly="1" outline="0" fieldPosition="0">
        <references count="4">
          <reference field="4294967294" count="18">
            <x v="0"/>
            <x v="1"/>
            <x v="2"/>
            <x v="3"/>
            <x v="4"/>
            <x v="5"/>
            <x v="6"/>
            <x v="7"/>
            <x v="8"/>
            <x v="9"/>
            <x v="10"/>
            <x v="11"/>
            <x v="12"/>
            <x v="13"/>
            <x v="14"/>
            <x v="15"/>
            <x v="16"/>
            <x v="17"/>
          </reference>
          <reference field="1" count="1" selected="0">
            <x v="1"/>
          </reference>
          <reference field="2" count="1" selected="0">
            <x v="3"/>
          </reference>
          <reference field="5" count="1" selected="0">
            <x v="13"/>
          </reference>
        </references>
      </pivotArea>
    </format>
    <format dxfId="568">
      <pivotArea dataOnly="0" labelOnly="1" outline="0" fieldPosition="0">
        <references count="4">
          <reference field="4294967294" count="18">
            <x v="0"/>
            <x v="1"/>
            <x v="2"/>
            <x v="3"/>
            <x v="4"/>
            <x v="5"/>
            <x v="6"/>
            <x v="7"/>
            <x v="8"/>
            <x v="9"/>
            <x v="10"/>
            <x v="11"/>
            <x v="12"/>
            <x v="13"/>
            <x v="14"/>
            <x v="15"/>
            <x v="16"/>
            <x v="17"/>
          </reference>
          <reference field="1" count="1" selected="0">
            <x v="1"/>
          </reference>
          <reference field="2" count="1" selected="0">
            <x v="3"/>
          </reference>
          <reference field="5" count="1" selected="0">
            <x v="14"/>
          </reference>
        </references>
      </pivotArea>
    </format>
    <format dxfId="567">
      <pivotArea dataOnly="0" labelOnly="1" outline="0" fieldPosition="0">
        <references count="4">
          <reference field="4294967294" count="18">
            <x v="0"/>
            <x v="1"/>
            <x v="2"/>
            <x v="3"/>
            <x v="4"/>
            <x v="5"/>
            <x v="6"/>
            <x v="7"/>
            <x v="8"/>
            <x v="9"/>
            <x v="10"/>
            <x v="11"/>
            <x v="12"/>
            <x v="13"/>
            <x v="14"/>
            <x v="15"/>
            <x v="16"/>
            <x v="17"/>
          </reference>
          <reference field="1" count="1" selected="0">
            <x v="1"/>
          </reference>
          <reference field="2" count="1" selected="0">
            <x v="3"/>
          </reference>
          <reference field="5" count="1" selected="0">
            <x v="15"/>
          </reference>
        </references>
      </pivotArea>
    </format>
    <format dxfId="566">
      <pivotArea dataOnly="0" labelOnly="1" outline="0" fieldPosition="0">
        <references count="4">
          <reference field="4294967294" count="18">
            <x v="0"/>
            <x v="1"/>
            <x v="2"/>
            <x v="3"/>
            <x v="4"/>
            <x v="5"/>
            <x v="6"/>
            <x v="7"/>
            <x v="8"/>
            <x v="9"/>
            <x v="10"/>
            <x v="11"/>
            <x v="12"/>
            <x v="13"/>
            <x v="14"/>
            <x v="15"/>
            <x v="16"/>
            <x v="17"/>
          </reference>
          <reference field="1" count="1" selected="0">
            <x v="1"/>
          </reference>
          <reference field="2" count="1" selected="0">
            <x v="3"/>
          </reference>
          <reference field="5" count="1" selected="0">
            <x v="16"/>
          </reference>
        </references>
      </pivotArea>
    </format>
    <format dxfId="565">
      <pivotArea dataOnly="0" labelOnly="1" outline="0" fieldPosition="0">
        <references count="4">
          <reference field="4294967294" count="18">
            <x v="0"/>
            <x v="1"/>
            <x v="2"/>
            <x v="3"/>
            <x v="4"/>
            <x v="5"/>
            <x v="6"/>
            <x v="7"/>
            <x v="8"/>
            <x v="9"/>
            <x v="10"/>
            <x v="11"/>
            <x v="12"/>
            <x v="13"/>
            <x v="14"/>
            <x v="15"/>
            <x v="16"/>
            <x v="17"/>
          </reference>
          <reference field="1" count="1" selected="0">
            <x v="2"/>
          </reference>
          <reference field="2" count="1" selected="0">
            <x v="3"/>
          </reference>
          <reference field="5" count="1" selected="0">
            <x v="19"/>
          </reference>
        </references>
      </pivotArea>
    </format>
    <format dxfId="564">
      <pivotArea dataOnly="0" labelOnly="1" outline="0" fieldPosition="0">
        <references count="4">
          <reference field="4294967294" count="18">
            <x v="0"/>
            <x v="1"/>
            <x v="2"/>
            <x v="3"/>
            <x v="4"/>
            <x v="5"/>
            <x v="6"/>
            <x v="7"/>
            <x v="8"/>
            <x v="9"/>
            <x v="10"/>
            <x v="11"/>
            <x v="12"/>
            <x v="13"/>
            <x v="14"/>
            <x v="15"/>
            <x v="16"/>
            <x v="17"/>
          </reference>
          <reference field="1" count="1" selected="0">
            <x v="2"/>
          </reference>
          <reference field="2" count="1" selected="0">
            <x v="3"/>
          </reference>
          <reference field="5" count="1" selected="0">
            <x v="20"/>
          </reference>
        </references>
      </pivotArea>
    </format>
    <format dxfId="563">
      <pivotArea dataOnly="0" labelOnly="1" outline="0" fieldPosition="0">
        <references count="4">
          <reference field="4294967294" count="18">
            <x v="0"/>
            <x v="1"/>
            <x v="2"/>
            <x v="3"/>
            <x v="4"/>
            <x v="5"/>
            <x v="6"/>
            <x v="7"/>
            <x v="8"/>
            <x v="9"/>
            <x v="10"/>
            <x v="11"/>
            <x v="12"/>
            <x v="13"/>
            <x v="14"/>
            <x v="15"/>
            <x v="16"/>
            <x v="17"/>
          </reference>
          <reference field="1" count="1" selected="0">
            <x v="2"/>
          </reference>
          <reference field="2" count="1" selected="0">
            <x v="3"/>
          </reference>
          <reference field="5" count="1" selected="0">
            <x v="21"/>
          </reference>
        </references>
      </pivotArea>
    </format>
    <format dxfId="562">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4"/>
          </reference>
          <reference field="5" count="1" selected="0">
            <x v="9"/>
          </reference>
        </references>
      </pivotArea>
    </format>
    <format dxfId="561">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4"/>
          </reference>
          <reference field="5" count="1" selected="0">
            <x v="10"/>
          </reference>
        </references>
      </pivotArea>
    </format>
    <format dxfId="560">
      <pivotArea dataOnly="0" labelOnly="1" outline="0" fieldPosition="0">
        <references count="4">
          <reference field="4294967294" count="18">
            <x v="0"/>
            <x v="1"/>
            <x v="2"/>
            <x v="3"/>
            <x v="4"/>
            <x v="5"/>
            <x v="6"/>
            <x v="7"/>
            <x v="8"/>
            <x v="9"/>
            <x v="10"/>
            <x v="11"/>
            <x v="12"/>
            <x v="13"/>
            <x v="14"/>
            <x v="15"/>
            <x v="16"/>
            <x v="17"/>
          </reference>
          <reference field="1" count="1" selected="0">
            <x v="1"/>
          </reference>
          <reference field="2" count="1" selected="0">
            <x v="4"/>
          </reference>
          <reference field="5" count="1" selected="0">
            <x v="17"/>
          </reference>
        </references>
      </pivotArea>
    </format>
    <format dxfId="559">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5"/>
          </reference>
          <reference field="5" count="1" selected="0">
            <x v="0"/>
          </reference>
        </references>
      </pivotArea>
    </format>
    <format dxfId="558">
      <pivotArea dataOnly="0" labelOnly="1" outline="0" fieldPosition="0">
        <references count="4">
          <reference field="4294967294" count="18">
            <x v="0"/>
            <x v="1"/>
            <x v="2"/>
            <x v="3"/>
            <x v="4"/>
            <x v="5"/>
            <x v="6"/>
            <x v="7"/>
            <x v="8"/>
            <x v="9"/>
            <x v="10"/>
            <x v="11"/>
            <x v="12"/>
            <x v="13"/>
            <x v="14"/>
            <x v="15"/>
            <x v="16"/>
            <x v="17"/>
          </reference>
          <reference field="1" count="1" selected="0">
            <x v="2"/>
          </reference>
          <reference field="2" count="1" selected="0">
            <x v="5"/>
          </reference>
          <reference field="5" count="1" selected="0">
            <x v="19"/>
          </reference>
        </references>
      </pivotArea>
    </format>
    <format dxfId="557">
      <pivotArea dataOnly="0" labelOnly="1" outline="0" fieldPosition="0">
        <references count="4">
          <reference field="4294967294" count="18">
            <x v="0"/>
            <x v="1"/>
            <x v="2"/>
            <x v="3"/>
            <x v="4"/>
            <x v="5"/>
            <x v="6"/>
            <x v="7"/>
            <x v="8"/>
            <x v="9"/>
            <x v="10"/>
            <x v="11"/>
            <x v="12"/>
            <x v="13"/>
            <x v="14"/>
            <x v="15"/>
            <x v="16"/>
            <x v="17"/>
          </reference>
          <reference field="1" count="1" selected="0">
            <x v="2"/>
          </reference>
          <reference field="2" count="1" selected="0">
            <x v="5"/>
          </reference>
          <reference field="5" count="1" selected="0">
            <x v="20"/>
          </reference>
        </references>
      </pivotArea>
    </format>
    <format dxfId="556">
      <pivotArea dataOnly="0" labelOnly="1" outline="0" fieldPosition="0">
        <references count="4">
          <reference field="4294967294" count="18">
            <x v="0"/>
            <x v="1"/>
            <x v="2"/>
            <x v="3"/>
            <x v="4"/>
            <x v="5"/>
            <x v="6"/>
            <x v="7"/>
            <x v="8"/>
            <x v="9"/>
            <x v="10"/>
            <x v="11"/>
            <x v="12"/>
            <x v="13"/>
            <x v="14"/>
            <x v="15"/>
            <x v="16"/>
            <x v="17"/>
          </reference>
          <reference field="1" count="1" selected="0">
            <x v="2"/>
          </reference>
          <reference field="2" count="1" selected="0">
            <x v="5"/>
          </reference>
          <reference field="5" count="1" selected="0">
            <x v="21"/>
          </reference>
        </references>
      </pivotArea>
    </format>
    <format dxfId="555">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6"/>
          </reference>
          <reference field="5" count="1" selected="0">
            <x v="0"/>
          </reference>
        </references>
      </pivotArea>
    </format>
    <format dxfId="554">
      <pivotArea dataOnly="0" labelOnly="1" outline="0" fieldPosition="0">
        <references count="4">
          <reference field="4294967294" count="18">
            <x v="0"/>
            <x v="1"/>
            <x v="2"/>
            <x v="3"/>
            <x v="4"/>
            <x v="5"/>
            <x v="6"/>
            <x v="7"/>
            <x v="8"/>
            <x v="9"/>
            <x v="10"/>
            <x v="11"/>
            <x v="12"/>
            <x v="13"/>
            <x v="14"/>
            <x v="15"/>
            <x v="16"/>
            <x v="17"/>
          </reference>
          <reference field="1" count="1" selected="0">
            <x v="2"/>
          </reference>
          <reference field="2" count="1" selected="0">
            <x v="6"/>
          </reference>
          <reference field="5" count="1" selected="0">
            <x v="19"/>
          </reference>
        </references>
      </pivotArea>
    </format>
    <format dxfId="553">
      <pivotArea dataOnly="0" labelOnly="1" outline="0" fieldPosition="0">
        <references count="4">
          <reference field="4294967294" count="18">
            <x v="0"/>
            <x v="1"/>
            <x v="2"/>
            <x v="3"/>
            <x v="4"/>
            <x v="5"/>
            <x v="6"/>
            <x v="7"/>
            <x v="8"/>
            <x v="9"/>
            <x v="10"/>
            <x v="11"/>
            <x v="12"/>
            <x v="13"/>
            <x v="14"/>
            <x v="15"/>
            <x v="16"/>
            <x v="17"/>
          </reference>
          <reference field="1" count="1" selected="0">
            <x v="2"/>
          </reference>
          <reference field="2" count="1" selected="0">
            <x v="6"/>
          </reference>
          <reference field="5" count="1" selected="0">
            <x v="20"/>
          </reference>
        </references>
      </pivotArea>
    </format>
    <format dxfId="552">
      <pivotArea dataOnly="0" labelOnly="1" outline="0" fieldPosition="0">
        <references count="4">
          <reference field="4294967294" count="18">
            <x v="0"/>
            <x v="1"/>
            <x v="2"/>
            <x v="3"/>
            <x v="4"/>
            <x v="5"/>
            <x v="6"/>
            <x v="7"/>
            <x v="8"/>
            <x v="9"/>
            <x v="10"/>
            <x v="11"/>
            <x v="12"/>
            <x v="13"/>
            <x v="14"/>
            <x v="15"/>
            <x v="16"/>
            <x v="17"/>
          </reference>
          <reference field="1" count="1" selected="0">
            <x v="2"/>
          </reference>
          <reference field="2" count="1" selected="0">
            <x v="6"/>
          </reference>
          <reference field="5" count="1" selected="0">
            <x v="21"/>
          </reference>
        </references>
      </pivotArea>
    </format>
    <format dxfId="551">
      <pivotArea dataOnly="0" labelOnly="1" outline="0" fieldPosition="0">
        <references count="4">
          <reference field="4294967294" count="18">
            <x v="0"/>
            <x v="1"/>
            <x v="2"/>
            <x v="3"/>
            <x v="4"/>
            <x v="5"/>
            <x v="6"/>
            <x v="7"/>
            <x v="8"/>
            <x v="9"/>
            <x v="10"/>
            <x v="11"/>
            <x v="12"/>
            <x v="13"/>
            <x v="14"/>
            <x v="15"/>
            <x v="16"/>
            <x v="17"/>
          </reference>
          <reference field="1" count="1" selected="0">
            <x v="1"/>
          </reference>
          <reference field="2" count="1" selected="0">
            <x v="7"/>
          </reference>
          <reference field="5" count="1" selected="0">
            <x v="18"/>
          </reference>
        </references>
      </pivotArea>
    </format>
    <format dxfId="550">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8"/>
          </reference>
          <reference field="5" count="1" selected="0">
            <x v="1"/>
          </reference>
        </references>
      </pivotArea>
    </format>
    <format dxfId="549">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8"/>
          </reference>
          <reference field="5" count="1" selected="0">
            <x v="2"/>
          </reference>
        </references>
      </pivotArea>
    </format>
    <format dxfId="548">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8"/>
          </reference>
          <reference field="5" count="1" selected="0">
            <x v="3"/>
          </reference>
        </references>
      </pivotArea>
    </format>
    <format dxfId="547">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8"/>
          </reference>
          <reference field="5" count="1" selected="0">
            <x v="4"/>
          </reference>
        </references>
      </pivotArea>
    </format>
    <format dxfId="546">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8"/>
          </reference>
          <reference field="5" count="1" selected="0">
            <x v="5"/>
          </reference>
        </references>
      </pivotArea>
    </format>
    <format dxfId="545">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8"/>
          </reference>
          <reference field="5" count="1" selected="0">
            <x v="6"/>
          </reference>
        </references>
      </pivotArea>
    </format>
    <format dxfId="544">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8"/>
          </reference>
          <reference field="5" count="1" selected="0">
            <x v="7"/>
          </reference>
        </references>
      </pivotArea>
    </format>
    <format dxfId="543">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8"/>
          </reference>
          <reference field="5" count="1" selected="0">
            <x v="8"/>
          </reference>
        </references>
      </pivotArea>
    </format>
    <format dxfId="542">
      <pivotArea dataOnly="0" labelOnly="1" outline="0" fieldPosition="0">
        <references count="4">
          <reference field="4294967294" count="18">
            <x v="0"/>
            <x v="1"/>
            <x v="2"/>
            <x v="3"/>
            <x v="4"/>
            <x v="5"/>
            <x v="6"/>
            <x v="7"/>
            <x v="8"/>
            <x v="9"/>
            <x v="10"/>
            <x v="11"/>
            <x v="12"/>
            <x v="13"/>
            <x v="14"/>
            <x v="15"/>
            <x v="16"/>
            <x v="17"/>
          </reference>
          <reference field="1" count="1" selected="0">
            <x v="1"/>
          </reference>
          <reference field="2" count="1" selected="0">
            <x v="8"/>
          </reference>
          <reference field="5" count="1" selected="0">
            <x v="11"/>
          </reference>
        </references>
      </pivotArea>
    </format>
    <format dxfId="541">
      <pivotArea dataOnly="0" labelOnly="1" outline="0" fieldPosition="0">
        <references count="4">
          <reference field="4294967294" count="18">
            <x v="0"/>
            <x v="1"/>
            <x v="2"/>
            <x v="3"/>
            <x v="4"/>
            <x v="5"/>
            <x v="6"/>
            <x v="7"/>
            <x v="8"/>
            <x v="9"/>
            <x v="10"/>
            <x v="11"/>
            <x v="12"/>
            <x v="13"/>
            <x v="14"/>
            <x v="15"/>
            <x v="16"/>
            <x v="17"/>
          </reference>
          <reference field="1" count="1" selected="0">
            <x v="1"/>
          </reference>
          <reference field="2" count="1" selected="0">
            <x v="8"/>
          </reference>
          <reference field="5" count="1" selected="0">
            <x v="12"/>
          </reference>
        </references>
      </pivotArea>
    </format>
    <format dxfId="540">
      <pivotArea dataOnly="0" labelOnly="1" outline="0" fieldPosition="0">
        <references count="4">
          <reference field="4294967294" count="18">
            <x v="0"/>
            <x v="1"/>
            <x v="2"/>
            <x v="3"/>
            <x v="4"/>
            <x v="5"/>
            <x v="6"/>
            <x v="7"/>
            <x v="8"/>
            <x v="9"/>
            <x v="10"/>
            <x v="11"/>
            <x v="12"/>
            <x v="13"/>
            <x v="14"/>
            <x v="15"/>
            <x v="16"/>
            <x v="17"/>
          </reference>
          <reference field="1" count="1" selected="0">
            <x v="1"/>
          </reference>
          <reference field="2" count="1" selected="0">
            <x v="8"/>
          </reference>
          <reference field="5" count="1" selected="0">
            <x v="13"/>
          </reference>
        </references>
      </pivotArea>
    </format>
    <format dxfId="539">
      <pivotArea dataOnly="0" labelOnly="1" outline="0" fieldPosition="0">
        <references count="4">
          <reference field="4294967294" count="18">
            <x v="0"/>
            <x v="1"/>
            <x v="2"/>
            <x v="3"/>
            <x v="4"/>
            <x v="5"/>
            <x v="6"/>
            <x v="7"/>
            <x v="8"/>
            <x v="9"/>
            <x v="10"/>
            <x v="11"/>
            <x v="12"/>
            <x v="13"/>
            <x v="14"/>
            <x v="15"/>
            <x v="16"/>
            <x v="17"/>
          </reference>
          <reference field="1" count="1" selected="0">
            <x v="1"/>
          </reference>
          <reference field="2" count="1" selected="0">
            <x v="8"/>
          </reference>
          <reference field="5" count="1" selected="0">
            <x v="14"/>
          </reference>
        </references>
      </pivotArea>
    </format>
    <format dxfId="538">
      <pivotArea dataOnly="0" labelOnly="1" outline="0" fieldPosition="0">
        <references count="4">
          <reference field="4294967294" count="18">
            <x v="0"/>
            <x v="1"/>
            <x v="2"/>
            <x v="3"/>
            <x v="4"/>
            <x v="5"/>
            <x v="6"/>
            <x v="7"/>
            <x v="8"/>
            <x v="9"/>
            <x v="10"/>
            <x v="11"/>
            <x v="12"/>
            <x v="13"/>
            <x v="14"/>
            <x v="15"/>
            <x v="16"/>
            <x v="17"/>
          </reference>
          <reference field="1" count="1" selected="0">
            <x v="1"/>
          </reference>
          <reference field="2" count="1" selected="0">
            <x v="8"/>
          </reference>
          <reference field="5" count="1" selected="0">
            <x v="15"/>
          </reference>
        </references>
      </pivotArea>
    </format>
    <format dxfId="537">
      <pivotArea dataOnly="0" labelOnly="1" outline="0" fieldPosition="0">
        <references count="4">
          <reference field="4294967294" count="18">
            <x v="0"/>
            <x v="1"/>
            <x v="2"/>
            <x v="3"/>
            <x v="4"/>
            <x v="5"/>
            <x v="6"/>
            <x v="7"/>
            <x v="8"/>
            <x v="9"/>
            <x v="10"/>
            <x v="11"/>
            <x v="12"/>
            <x v="13"/>
            <x v="14"/>
            <x v="15"/>
            <x v="16"/>
            <x v="17"/>
          </reference>
          <reference field="1" count="1" selected="0">
            <x v="1"/>
          </reference>
          <reference field="2" count="1" selected="0">
            <x v="8"/>
          </reference>
          <reference field="5" count="1" selected="0">
            <x v="16"/>
          </reference>
        </references>
      </pivotArea>
    </format>
    <format dxfId="536">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9"/>
          </reference>
          <reference field="5" count="1" selected="0">
            <x v="1"/>
          </reference>
        </references>
      </pivotArea>
    </format>
    <format dxfId="535">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9"/>
          </reference>
          <reference field="5" count="1" selected="0">
            <x v="2"/>
          </reference>
        </references>
      </pivotArea>
    </format>
    <format dxfId="534">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9"/>
          </reference>
          <reference field="5" count="1" selected="0">
            <x v="3"/>
          </reference>
        </references>
      </pivotArea>
    </format>
    <format dxfId="533">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9"/>
          </reference>
          <reference field="5" count="1" selected="0">
            <x v="4"/>
          </reference>
        </references>
      </pivotArea>
    </format>
    <format dxfId="532">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9"/>
          </reference>
          <reference field="5" count="1" selected="0">
            <x v="5"/>
          </reference>
        </references>
      </pivotArea>
    </format>
    <format dxfId="531">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9"/>
          </reference>
          <reference field="5" count="1" selected="0">
            <x v="6"/>
          </reference>
        </references>
      </pivotArea>
    </format>
    <format dxfId="530">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9"/>
          </reference>
          <reference field="5" count="1" selected="0">
            <x v="7"/>
          </reference>
        </references>
      </pivotArea>
    </format>
    <format dxfId="529">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9"/>
          </reference>
          <reference field="5" count="1" selected="0">
            <x v="8"/>
          </reference>
        </references>
      </pivotArea>
    </format>
    <format dxfId="528">
      <pivotArea dataOnly="0" labelOnly="1" outline="0" fieldPosition="0">
        <references count="4">
          <reference field="4294967294" count="18">
            <x v="0"/>
            <x v="1"/>
            <x v="2"/>
            <x v="3"/>
            <x v="4"/>
            <x v="5"/>
            <x v="6"/>
            <x v="7"/>
            <x v="8"/>
            <x v="9"/>
            <x v="10"/>
            <x v="11"/>
            <x v="12"/>
            <x v="13"/>
            <x v="14"/>
            <x v="15"/>
            <x v="16"/>
            <x v="17"/>
          </reference>
          <reference field="1" count="1" selected="0">
            <x v="1"/>
          </reference>
          <reference field="2" count="1" selected="0">
            <x v="9"/>
          </reference>
          <reference field="5" count="1" selected="0">
            <x v="11"/>
          </reference>
        </references>
      </pivotArea>
    </format>
    <format dxfId="527">
      <pivotArea dataOnly="0" labelOnly="1" outline="0" fieldPosition="0">
        <references count="4">
          <reference field="4294967294" count="18">
            <x v="0"/>
            <x v="1"/>
            <x v="2"/>
            <x v="3"/>
            <x v="4"/>
            <x v="5"/>
            <x v="6"/>
            <x v="7"/>
            <x v="8"/>
            <x v="9"/>
            <x v="10"/>
            <x v="11"/>
            <x v="12"/>
            <x v="13"/>
            <x v="14"/>
            <x v="15"/>
            <x v="16"/>
            <x v="17"/>
          </reference>
          <reference field="1" count="1" selected="0">
            <x v="1"/>
          </reference>
          <reference field="2" count="1" selected="0">
            <x v="9"/>
          </reference>
          <reference field="5" count="1" selected="0">
            <x v="12"/>
          </reference>
        </references>
      </pivotArea>
    </format>
    <format dxfId="526">
      <pivotArea dataOnly="0" labelOnly="1" outline="0" fieldPosition="0">
        <references count="4">
          <reference field="4294967294" count="18">
            <x v="0"/>
            <x v="1"/>
            <x v="2"/>
            <x v="3"/>
            <x v="4"/>
            <x v="5"/>
            <x v="6"/>
            <x v="7"/>
            <x v="8"/>
            <x v="9"/>
            <x v="10"/>
            <x v="11"/>
            <x v="12"/>
            <x v="13"/>
            <x v="14"/>
            <x v="15"/>
            <x v="16"/>
            <x v="17"/>
          </reference>
          <reference field="1" count="1" selected="0">
            <x v="1"/>
          </reference>
          <reference field="2" count="1" selected="0">
            <x v="9"/>
          </reference>
          <reference field="5" count="1" selected="0">
            <x v="13"/>
          </reference>
        </references>
      </pivotArea>
    </format>
    <format dxfId="525">
      <pivotArea dataOnly="0" labelOnly="1" outline="0" fieldPosition="0">
        <references count="4">
          <reference field="4294967294" count="18">
            <x v="0"/>
            <x v="1"/>
            <x v="2"/>
            <x v="3"/>
            <x v="4"/>
            <x v="5"/>
            <x v="6"/>
            <x v="7"/>
            <x v="8"/>
            <x v="9"/>
            <x v="10"/>
            <x v="11"/>
            <x v="12"/>
            <x v="13"/>
            <x v="14"/>
            <x v="15"/>
            <x v="16"/>
            <x v="17"/>
          </reference>
          <reference field="1" count="1" selected="0">
            <x v="1"/>
          </reference>
          <reference field="2" count="1" selected="0">
            <x v="9"/>
          </reference>
          <reference field="5" count="1" selected="0">
            <x v="14"/>
          </reference>
        </references>
      </pivotArea>
    </format>
    <format dxfId="524">
      <pivotArea dataOnly="0" labelOnly="1" outline="0" fieldPosition="0">
        <references count="4">
          <reference field="4294967294" count="18">
            <x v="0"/>
            <x v="1"/>
            <x v="2"/>
            <x v="3"/>
            <x v="4"/>
            <x v="5"/>
            <x v="6"/>
            <x v="7"/>
            <x v="8"/>
            <x v="9"/>
            <x v="10"/>
            <x v="11"/>
            <x v="12"/>
            <x v="13"/>
            <x v="14"/>
            <x v="15"/>
            <x v="16"/>
            <x v="17"/>
          </reference>
          <reference field="1" count="1" selected="0">
            <x v="1"/>
          </reference>
          <reference field="2" count="1" selected="0">
            <x v="9"/>
          </reference>
          <reference field="5" count="1" selected="0">
            <x v="15"/>
          </reference>
        </references>
      </pivotArea>
    </format>
    <format dxfId="523">
      <pivotArea dataOnly="0" labelOnly="1" outline="0" fieldPosition="0">
        <references count="4">
          <reference field="4294967294" count="18">
            <x v="0"/>
            <x v="1"/>
            <x v="2"/>
            <x v="3"/>
            <x v="4"/>
            <x v="5"/>
            <x v="6"/>
            <x v="7"/>
            <x v="8"/>
            <x v="9"/>
            <x v="10"/>
            <x v="11"/>
            <x v="12"/>
            <x v="13"/>
            <x v="14"/>
            <x v="15"/>
            <x v="16"/>
            <x v="17"/>
          </reference>
          <reference field="1" count="1" selected="0">
            <x v="1"/>
          </reference>
          <reference field="2" count="1" selected="0">
            <x v="9"/>
          </reference>
          <reference field="5" count="1" selected="0">
            <x v="16"/>
          </reference>
        </references>
      </pivotArea>
    </format>
    <format dxfId="522">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10"/>
          </reference>
          <reference field="5" count="1" selected="0">
            <x v="0"/>
          </reference>
        </references>
      </pivotArea>
    </format>
    <format dxfId="521">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10"/>
          </reference>
          <reference field="5" count="1" selected="0">
            <x v="1"/>
          </reference>
        </references>
      </pivotArea>
    </format>
    <format dxfId="520">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10"/>
          </reference>
          <reference field="5" count="1" selected="0">
            <x v="2"/>
          </reference>
        </references>
      </pivotArea>
    </format>
    <format dxfId="519">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10"/>
          </reference>
          <reference field="5" count="1" selected="0">
            <x v="3"/>
          </reference>
        </references>
      </pivotArea>
    </format>
    <format dxfId="518">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10"/>
          </reference>
          <reference field="5" count="1" selected="0">
            <x v="4"/>
          </reference>
        </references>
      </pivotArea>
    </format>
    <format dxfId="517">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10"/>
          </reference>
          <reference field="5" count="1" selected="0">
            <x v="5"/>
          </reference>
        </references>
      </pivotArea>
    </format>
    <format dxfId="516">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10"/>
          </reference>
          <reference field="5" count="1" selected="0">
            <x v="6"/>
          </reference>
        </references>
      </pivotArea>
    </format>
    <format dxfId="515">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10"/>
          </reference>
          <reference field="5" count="1" selected="0">
            <x v="7"/>
          </reference>
        </references>
      </pivotArea>
    </format>
    <format dxfId="514">
      <pivotArea dataOnly="0" labelOnly="1" outline="0" fieldPosition="0">
        <references count="4">
          <reference field="4294967294" count="18">
            <x v="0"/>
            <x v="1"/>
            <x v="2"/>
            <x v="3"/>
            <x v="4"/>
            <x v="5"/>
            <x v="6"/>
            <x v="7"/>
            <x v="8"/>
            <x v="9"/>
            <x v="10"/>
            <x v="11"/>
            <x v="12"/>
            <x v="13"/>
            <x v="14"/>
            <x v="15"/>
            <x v="16"/>
            <x v="17"/>
          </reference>
          <reference field="1" count="1" selected="0">
            <x v="0"/>
          </reference>
          <reference field="2" count="1" selected="0">
            <x v="10"/>
          </reference>
          <reference field="5" count="1" selected="0">
            <x v="8"/>
          </reference>
        </references>
      </pivotArea>
    </format>
    <format dxfId="513">
      <pivotArea dataOnly="0" labelOnly="1" outline="0" fieldPosition="0">
        <references count="4">
          <reference field="4294967294" count="18">
            <x v="0"/>
            <x v="1"/>
            <x v="2"/>
            <x v="3"/>
            <x v="4"/>
            <x v="5"/>
            <x v="6"/>
            <x v="7"/>
            <x v="8"/>
            <x v="9"/>
            <x v="10"/>
            <x v="11"/>
            <x v="12"/>
            <x v="13"/>
            <x v="14"/>
            <x v="15"/>
            <x v="16"/>
            <x v="17"/>
          </reference>
          <reference field="1" count="1" selected="0">
            <x v="1"/>
          </reference>
          <reference field="2" count="1" selected="0">
            <x v="10"/>
          </reference>
          <reference field="5" count="1" selected="0">
            <x v="11"/>
          </reference>
        </references>
      </pivotArea>
    </format>
    <format dxfId="512">
      <pivotArea dataOnly="0" labelOnly="1" outline="0" fieldPosition="0">
        <references count="4">
          <reference field="4294967294" count="18">
            <x v="0"/>
            <x v="1"/>
            <x v="2"/>
            <x v="3"/>
            <x v="4"/>
            <x v="5"/>
            <x v="6"/>
            <x v="7"/>
            <x v="8"/>
            <x v="9"/>
            <x v="10"/>
            <x v="11"/>
            <x v="12"/>
            <x v="13"/>
            <x v="14"/>
            <x v="15"/>
            <x v="16"/>
            <x v="17"/>
          </reference>
          <reference field="1" count="1" selected="0">
            <x v="1"/>
          </reference>
          <reference field="2" count="1" selected="0">
            <x v="10"/>
          </reference>
          <reference field="5" count="1" selected="0">
            <x v="12"/>
          </reference>
        </references>
      </pivotArea>
    </format>
    <format dxfId="511">
      <pivotArea dataOnly="0" labelOnly="1" outline="0" fieldPosition="0">
        <references count="4">
          <reference field="4294967294" count="18">
            <x v="0"/>
            <x v="1"/>
            <x v="2"/>
            <x v="3"/>
            <x v="4"/>
            <x v="5"/>
            <x v="6"/>
            <x v="7"/>
            <x v="8"/>
            <x v="9"/>
            <x v="10"/>
            <x v="11"/>
            <x v="12"/>
            <x v="13"/>
            <x v="14"/>
            <x v="15"/>
            <x v="16"/>
            <x v="17"/>
          </reference>
          <reference field="1" count="1" selected="0">
            <x v="1"/>
          </reference>
          <reference field="2" count="1" selected="0">
            <x v="10"/>
          </reference>
          <reference field="5" count="1" selected="0">
            <x v="13"/>
          </reference>
        </references>
      </pivotArea>
    </format>
    <format dxfId="510">
      <pivotArea dataOnly="0" labelOnly="1" outline="0" fieldPosition="0">
        <references count="4">
          <reference field="4294967294" count="18">
            <x v="0"/>
            <x v="1"/>
            <x v="2"/>
            <x v="3"/>
            <x v="4"/>
            <x v="5"/>
            <x v="6"/>
            <x v="7"/>
            <x v="8"/>
            <x v="9"/>
            <x v="10"/>
            <x v="11"/>
            <x v="12"/>
            <x v="13"/>
            <x v="14"/>
            <x v="15"/>
            <x v="16"/>
            <x v="17"/>
          </reference>
          <reference field="1" count="1" selected="0">
            <x v="1"/>
          </reference>
          <reference field="2" count="1" selected="0">
            <x v="10"/>
          </reference>
          <reference field="5" count="1" selected="0">
            <x v="14"/>
          </reference>
        </references>
      </pivotArea>
    </format>
    <format dxfId="509">
      <pivotArea dataOnly="0" labelOnly="1" outline="0" fieldPosition="0">
        <references count="4">
          <reference field="4294967294" count="18">
            <x v="0"/>
            <x v="1"/>
            <x v="2"/>
            <x v="3"/>
            <x v="4"/>
            <x v="5"/>
            <x v="6"/>
            <x v="7"/>
            <x v="8"/>
            <x v="9"/>
            <x v="10"/>
            <x v="11"/>
            <x v="12"/>
            <x v="13"/>
            <x v="14"/>
            <x v="15"/>
            <x v="16"/>
            <x v="17"/>
          </reference>
          <reference field="1" count="1" selected="0">
            <x v="1"/>
          </reference>
          <reference field="2" count="1" selected="0">
            <x v="10"/>
          </reference>
          <reference field="5" count="1" selected="0">
            <x v="15"/>
          </reference>
        </references>
      </pivotArea>
    </format>
    <format dxfId="508">
      <pivotArea dataOnly="0" labelOnly="1" outline="0" fieldPosition="0">
        <references count="4">
          <reference field="4294967294" count="18">
            <x v="0"/>
            <x v="1"/>
            <x v="2"/>
            <x v="3"/>
            <x v="4"/>
            <x v="5"/>
            <x v="6"/>
            <x v="7"/>
            <x v="8"/>
            <x v="9"/>
            <x v="10"/>
            <x v="11"/>
            <x v="12"/>
            <x v="13"/>
            <x v="14"/>
            <x v="15"/>
            <x v="16"/>
            <x v="17"/>
          </reference>
          <reference field="1" count="1" selected="0">
            <x v="1"/>
          </reference>
          <reference field="2" count="1" selected="0">
            <x v="10"/>
          </reference>
          <reference field="5" count="1" selected="0">
            <x v="16"/>
          </reference>
        </references>
      </pivotArea>
    </format>
    <format dxfId="507">
      <pivotArea dataOnly="0" labelOnly="1" outline="0" fieldPosition="0">
        <references count="4">
          <reference field="4294967294" count="18">
            <x v="0"/>
            <x v="1"/>
            <x v="2"/>
            <x v="3"/>
            <x v="4"/>
            <x v="5"/>
            <x v="6"/>
            <x v="7"/>
            <x v="8"/>
            <x v="9"/>
            <x v="10"/>
            <x v="11"/>
            <x v="12"/>
            <x v="13"/>
            <x v="14"/>
            <x v="15"/>
            <x v="16"/>
            <x v="17"/>
          </reference>
          <reference field="1" count="1" selected="0">
            <x v="2"/>
          </reference>
          <reference field="2" count="1" selected="0">
            <x v="10"/>
          </reference>
          <reference field="5" count="1" selected="0">
            <x v="19"/>
          </reference>
        </references>
      </pivotArea>
    </format>
    <format dxfId="506">
      <pivotArea dataOnly="0" labelOnly="1" outline="0" fieldPosition="0">
        <references count="4">
          <reference field="4294967294" count="18">
            <x v="0"/>
            <x v="1"/>
            <x v="2"/>
            <x v="3"/>
            <x v="4"/>
            <x v="5"/>
            <x v="6"/>
            <x v="7"/>
            <x v="8"/>
            <x v="9"/>
            <x v="10"/>
            <x v="11"/>
            <x v="12"/>
            <x v="13"/>
            <x v="14"/>
            <x v="15"/>
            <x v="16"/>
            <x v="17"/>
          </reference>
          <reference field="1" count="1" selected="0">
            <x v="2"/>
          </reference>
          <reference field="2" count="1" selected="0">
            <x v="10"/>
          </reference>
          <reference field="5" count="1" selected="0">
            <x v="20"/>
          </reference>
        </references>
      </pivotArea>
    </format>
    <format dxfId="505">
      <pivotArea dataOnly="0" labelOnly="1" outline="0" fieldPosition="0">
        <references count="4">
          <reference field="4294967294" count="18">
            <x v="0"/>
            <x v="1"/>
            <x v="2"/>
            <x v="3"/>
            <x v="4"/>
            <x v="5"/>
            <x v="6"/>
            <x v="7"/>
            <x v="8"/>
            <x v="9"/>
            <x v="10"/>
            <x v="11"/>
            <x v="12"/>
            <x v="13"/>
            <x v="14"/>
            <x v="15"/>
            <x v="16"/>
            <x v="17"/>
          </reference>
          <reference field="1" count="1" selected="0">
            <x v="2"/>
          </reference>
          <reference field="2" count="1" selected="0">
            <x v="10"/>
          </reference>
          <reference field="5" count="1" selected="0">
            <x v="21"/>
          </reference>
        </references>
      </pivotArea>
    </format>
    <format dxfId="504">
      <pivotArea dataOnly="0" labelOnly="1" outline="0" fieldPosition="0">
        <references count="1">
          <reference field="10" count="0"/>
        </references>
      </pivotArea>
    </format>
    <format dxfId="503">
      <pivotArea dataOnly="0" labelOnly="1" grandCol="1" outline="0" fieldPosition="0"/>
    </format>
    <format dxfId="502">
      <pivotArea dataOnly="0" labelOnly="1" outline="0" fieldPosition="0">
        <references count="2">
          <reference field="9" count="0"/>
          <reference field="10" count="0" selected="0"/>
        </references>
      </pivotArea>
    </format>
    <format dxfId="501">
      <pivotArea dataOnly="0" labelOnly="1" outline="0" fieldPosition="0">
        <references count="1">
          <reference field="2" count="0"/>
        </references>
      </pivotArea>
    </format>
    <format dxfId="500">
      <pivotArea field="2" dataOnly="0" labelOnly="1" grandRow="1" outline="0" axis="axisRow" fieldPosition="0">
        <references count="1">
          <reference field="4294967294" count="1" selected="0">
            <x v="0"/>
          </reference>
        </references>
      </pivotArea>
    </format>
    <format dxfId="499">
      <pivotArea field="2" dataOnly="0" labelOnly="1" grandRow="1" outline="0" axis="axisRow" fieldPosition="0">
        <references count="1">
          <reference field="4294967294" count="1" selected="0">
            <x v="1"/>
          </reference>
        </references>
      </pivotArea>
    </format>
    <format dxfId="498">
      <pivotArea field="2" dataOnly="0" labelOnly="1" grandRow="1" outline="0" axis="axisRow" fieldPosition="0">
        <references count="1">
          <reference field="4294967294" count="1" selected="0">
            <x v="2"/>
          </reference>
        </references>
      </pivotArea>
    </format>
    <format dxfId="497">
      <pivotArea field="2" dataOnly="0" labelOnly="1" grandRow="1" outline="0" axis="axisRow" fieldPosition="0">
        <references count="1">
          <reference field="4294967294" count="1" selected="0">
            <x v="3"/>
          </reference>
        </references>
      </pivotArea>
    </format>
    <format dxfId="496">
      <pivotArea field="2" dataOnly="0" labelOnly="1" grandRow="1" outline="0" axis="axisRow" fieldPosition="0">
        <references count="1">
          <reference field="4294967294" count="1" selected="0">
            <x v="4"/>
          </reference>
        </references>
      </pivotArea>
    </format>
    <format dxfId="495">
      <pivotArea field="2" dataOnly="0" labelOnly="1" grandRow="1" outline="0" axis="axisRow" fieldPosition="0">
        <references count="1">
          <reference field="4294967294" count="1" selected="0">
            <x v="5"/>
          </reference>
        </references>
      </pivotArea>
    </format>
    <format dxfId="494">
      <pivotArea field="2" dataOnly="0" labelOnly="1" grandRow="1" outline="0" axis="axisRow" fieldPosition="0">
        <references count="1">
          <reference field="4294967294" count="1" selected="0">
            <x v="6"/>
          </reference>
        </references>
      </pivotArea>
    </format>
    <format dxfId="493">
      <pivotArea field="2" dataOnly="0" labelOnly="1" grandRow="1" outline="0" axis="axisRow" fieldPosition="0">
        <references count="1">
          <reference field="4294967294" count="1" selected="0">
            <x v="7"/>
          </reference>
        </references>
      </pivotArea>
    </format>
    <format dxfId="492">
      <pivotArea field="2" dataOnly="0" labelOnly="1" grandRow="1" outline="0" axis="axisRow" fieldPosition="0">
        <references count="1">
          <reference field="4294967294" count="1" selected="0">
            <x v="8"/>
          </reference>
        </references>
      </pivotArea>
    </format>
    <format dxfId="491">
      <pivotArea field="2" dataOnly="0" labelOnly="1" grandRow="1" outline="0" axis="axisRow" fieldPosition="0">
        <references count="1">
          <reference field="4294967294" count="1" selected="0">
            <x v="9"/>
          </reference>
        </references>
      </pivotArea>
    </format>
    <format dxfId="490">
      <pivotArea field="2" dataOnly="0" labelOnly="1" grandRow="1" outline="0" axis="axisRow" fieldPosition="0">
        <references count="1">
          <reference field="4294967294" count="1" selected="0">
            <x v="10"/>
          </reference>
        </references>
      </pivotArea>
    </format>
    <format dxfId="489">
      <pivotArea field="2" dataOnly="0" labelOnly="1" grandRow="1" outline="0" axis="axisRow" fieldPosition="0">
        <references count="1">
          <reference field="4294967294" count="1" selected="0">
            <x v="11"/>
          </reference>
        </references>
      </pivotArea>
    </format>
    <format dxfId="488">
      <pivotArea field="2" dataOnly="0" labelOnly="1" grandRow="1" outline="0" axis="axisRow" fieldPosition="0">
        <references count="1">
          <reference field="4294967294" count="1" selected="0">
            <x v="12"/>
          </reference>
        </references>
      </pivotArea>
    </format>
    <format dxfId="487">
      <pivotArea field="2" dataOnly="0" labelOnly="1" grandRow="1" outline="0" axis="axisRow" fieldPosition="0">
        <references count="1">
          <reference field="4294967294" count="1" selected="0">
            <x v="13"/>
          </reference>
        </references>
      </pivotArea>
    </format>
    <format dxfId="486">
      <pivotArea field="2" dataOnly="0" labelOnly="1" grandRow="1" outline="0" axis="axisRow" fieldPosition="0">
        <references count="1">
          <reference field="4294967294" count="1" selected="0">
            <x v="14"/>
          </reference>
        </references>
      </pivotArea>
    </format>
    <format dxfId="485">
      <pivotArea field="2" dataOnly="0" labelOnly="1" grandRow="1" outline="0" axis="axisRow" fieldPosition="0">
        <references count="1">
          <reference field="4294967294" count="1" selected="0">
            <x v="15"/>
          </reference>
        </references>
      </pivotArea>
    </format>
    <format dxfId="484">
      <pivotArea field="2" dataOnly="0" labelOnly="1" grandRow="1" outline="0" axis="axisRow" fieldPosition="0">
        <references count="1">
          <reference field="4294967294" count="1" selected="0">
            <x v="16"/>
          </reference>
        </references>
      </pivotArea>
    </format>
    <format dxfId="483">
      <pivotArea field="2" dataOnly="0" labelOnly="1" grandRow="1" outline="0" axis="axisRow" fieldPosition="0">
        <references count="1">
          <reference field="4294967294" count="1" selected="0">
            <x v="17"/>
          </reference>
        </references>
      </pivotArea>
    </format>
    <format dxfId="482">
      <pivotArea dataOnly="0" labelOnly="1" outline="0" fieldPosition="0">
        <references count="2">
          <reference field="1" count="1">
            <x v="0"/>
          </reference>
          <reference field="2" count="1" selected="0">
            <x v="0"/>
          </reference>
        </references>
      </pivotArea>
    </format>
    <format dxfId="481">
      <pivotArea dataOnly="0" labelOnly="1" outline="0" fieldPosition="0">
        <references count="2">
          <reference field="1" count="2">
            <x v="1"/>
            <x v="2"/>
          </reference>
          <reference field="2" count="1" selected="0">
            <x v="1"/>
          </reference>
        </references>
      </pivotArea>
    </format>
    <format dxfId="480">
      <pivotArea dataOnly="0" labelOnly="1" outline="0" fieldPosition="0">
        <references count="2">
          <reference field="1" count="0"/>
          <reference field="2" count="1" selected="0">
            <x v="2"/>
          </reference>
        </references>
      </pivotArea>
    </format>
    <format dxfId="479">
      <pivotArea dataOnly="0" labelOnly="1" outline="0" fieldPosition="0">
        <references count="2">
          <reference field="1" count="0"/>
          <reference field="2" count="1" selected="0">
            <x v="3"/>
          </reference>
        </references>
      </pivotArea>
    </format>
    <format dxfId="478">
      <pivotArea dataOnly="0" labelOnly="1" outline="0" fieldPosition="0">
        <references count="2">
          <reference field="1" count="2">
            <x v="0"/>
            <x v="1"/>
          </reference>
          <reference field="2" count="1" selected="0">
            <x v="4"/>
          </reference>
        </references>
      </pivotArea>
    </format>
    <format dxfId="477">
      <pivotArea dataOnly="0" labelOnly="1" outline="0" fieldPosition="0">
        <references count="2">
          <reference field="1" count="2">
            <x v="0"/>
            <x v="2"/>
          </reference>
          <reference field="2" count="1" selected="0">
            <x v="5"/>
          </reference>
        </references>
      </pivotArea>
    </format>
    <format dxfId="476">
      <pivotArea dataOnly="0" labelOnly="1" outline="0" fieldPosition="0">
        <references count="2">
          <reference field="1" count="2">
            <x v="0"/>
            <x v="2"/>
          </reference>
          <reference field="2" count="1" selected="0">
            <x v="6"/>
          </reference>
        </references>
      </pivotArea>
    </format>
    <format dxfId="475">
      <pivotArea dataOnly="0" labelOnly="1" outline="0" fieldPosition="0">
        <references count="2">
          <reference field="1" count="1">
            <x v="1"/>
          </reference>
          <reference field="2" count="1" selected="0">
            <x v="7"/>
          </reference>
        </references>
      </pivotArea>
    </format>
    <format dxfId="474">
      <pivotArea dataOnly="0" labelOnly="1" outline="0" fieldPosition="0">
        <references count="2">
          <reference field="1" count="2">
            <x v="0"/>
            <x v="1"/>
          </reference>
          <reference field="2" count="1" selected="0">
            <x v="8"/>
          </reference>
        </references>
      </pivotArea>
    </format>
    <format dxfId="473">
      <pivotArea dataOnly="0" labelOnly="1" outline="0" fieldPosition="0">
        <references count="2">
          <reference field="1" count="2">
            <x v="0"/>
            <x v="1"/>
          </reference>
          <reference field="2" count="1" selected="0">
            <x v="9"/>
          </reference>
        </references>
      </pivotArea>
    </format>
    <format dxfId="472">
      <pivotArea dataOnly="0" labelOnly="1" outline="0" fieldPosition="0">
        <references count="2">
          <reference field="1" count="0"/>
          <reference field="2" count="1" selected="0">
            <x v="10"/>
          </reference>
        </references>
      </pivotArea>
    </format>
    <format dxfId="471">
      <pivotArea dataOnly="0" labelOnly="1" outline="0" fieldPosition="0">
        <references count="3">
          <reference field="1" count="1" selected="0">
            <x v="0"/>
          </reference>
          <reference field="2" count="1" selected="0">
            <x v="0"/>
          </reference>
          <reference field="5" count="1">
            <x v="1"/>
          </reference>
        </references>
      </pivotArea>
    </format>
    <format dxfId="470">
      <pivotArea dataOnly="0" labelOnly="1" outline="0" fieldPosition="0">
        <references count="3">
          <reference field="1" count="1" selected="0">
            <x v="0"/>
          </reference>
          <reference field="2" count="1" selected="0">
            <x v="1"/>
          </reference>
          <reference field="5" count="9">
            <x v="0"/>
            <x v="1"/>
            <x v="2"/>
            <x v="3"/>
            <x v="4"/>
            <x v="5"/>
            <x v="6"/>
            <x v="7"/>
            <x v="8"/>
          </reference>
        </references>
      </pivotArea>
    </format>
    <format dxfId="469">
      <pivotArea dataOnly="0" labelOnly="1" outline="0" fieldPosition="0">
        <references count="3">
          <reference field="1" count="1" selected="0">
            <x v="1"/>
          </reference>
          <reference field="2" count="1" selected="0">
            <x v="1"/>
          </reference>
          <reference field="5" count="6">
            <x v="11"/>
            <x v="12"/>
            <x v="13"/>
            <x v="14"/>
            <x v="15"/>
            <x v="16"/>
          </reference>
        </references>
      </pivotArea>
    </format>
    <format dxfId="468">
      <pivotArea dataOnly="0" labelOnly="1" outline="0" fieldPosition="0">
        <references count="3">
          <reference field="1" count="1" selected="0">
            <x v="2"/>
          </reference>
          <reference field="2" count="1" selected="0">
            <x v="1"/>
          </reference>
          <reference field="5" count="3">
            <x v="19"/>
            <x v="20"/>
            <x v="21"/>
          </reference>
        </references>
      </pivotArea>
    </format>
    <format dxfId="467">
      <pivotArea dataOnly="0" labelOnly="1" outline="0" fieldPosition="0">
        <references count="3">
          <reference field="1" count="1" selected="0">
            <x v="0"/>
          </reference>
          <reference field="2" count="1" selected="0">
            <x v="2"/>
          </reference>
          <reference field="5" count="9">
            <x v="0"/>
            <x v="1"/>
            <x v="2"/>
            <x v="3"/>
            <x v="4"/>
            <x v="5"/>
            <x v="6"/>
            <x v="7"/>
            <x v="8"/>
          </reference>
        </references>
      </pivotArea>
    </format>
    <format dxfId="466">
      <pivotArea dataOnly="0" labelOnly="1" outline="0" fieldPosition="0">
        <references count="3">
          <reference field="1" count="1" selected="0">
            <x v="1"/>
          </reference>
          <reference field="2" count="1" selected="0">
            <x v="2"/>
          </reference>
          <reference field="5" count="6">
            <x v="11"/>
            <x v="12"/>
            <x v="13"/>
            <x v="14"/>
            <x v="15"/>
            <x v="16"/>
          </reference>
        </references>
      </pivotArea>
    </format>
    <format dxfId="465">
      <pivotArea dataOnly="0" labelOnly="1" outline="0" fieldPosition="0">
        <references count="3">
          <reference field="1" count="1" selected="0">
            <x v="2"/>
          </reference>
          <reference field="2" count="1" selected="0">
            <x v="2"/>
          </reference>
          <reference field="5" count="3">
            <x v="19"/>
            <x v="20"/>
            <x v="21"/>
          </reference>
        </references>
      </pivotArea>
    </format>
    <format dxfId="464">
      <pivotArea dataOnly="0" labelOnly="1" outline="0" fieldPosition="0">
        <references count="3">
          <reference field="1" count="1" selected="0">
            <x v="0"/>
          </reference>
          <reference field="2" count="1" selected="0">
            <x v="3"/>
          </reference>
          <reference field="5" count="9">
            <x v="0"/>
            <x v="1"/>
            <x v="2"/>
            <x v="3"/>
            <x v="4"/>
            <x v="5"/>
            <x v="6"/>
            <x v="7"/>
            <x v="8"/>
          </reference>
        </references>
      </pivotArea>
    </format>
    <format dxfId="463">
      <pivotArea dataOnly="0" labelOnly="1" outline="0" fieldPosition="0">
        <references count="3">
          <reference field="1" count="1" selected="0">
            <x v="1"/>
          </reference>
          <reference field="2" count="1" selected="0">
            <x v="3"/>
          </reference>
          <reference field="5" count="6">
            <x v="11"/>
            <x v="12"/>
            <x v="13"/>
            <x v="14"/>
            <x v="15"/>
            <x v="16"/>
          </reference>
        </references>
      </pivotArea>
    </format>
    <format dxfId="462">
      <pivotArea dataOnly="0" labelOnly="1" outline="0" fieldPosition="0">
        <references count="3">
          <reference field="1" count="1" selected="0">
            <x v="2"/>
          </reference>
          <reference field="2" count="1" selected="0">
            <x v="3"/>
          </reference>
          <reference field="5" count="3">
            <x v="19"/>
            <x v="20"/>
            <x v="21"/>
          </reference>
        </references>
      </pivotArea>
    </format>
    <format dxfId="461">
      <pivotArea dataOnly="0" labelOnly="1" outline="0" fieldPosition="0">
        <references count="3">
          <reference field="1" count="1" selected="0">
            <x v="0"/>
          </reference>
          <reference field="2" count="1" selected="0">
            <x v="4"/>
          </reference>
          <reference field="5" count="2">
            <x v="9"/>
            <x v="10"/>
          </reference>
        </references>
      </pivotArea>
    </format>
    <format dxfId="460">
      <pivotArea dataOnly="0" labelOnly="1" outline="0" fieldPosition="0">
        <references count="3">
          <reference field="1" count="1" selected="0">
            <x v="1"/>
          </reference>
          <reference field="2" count="1" selected="0">
            <x v="4"/>
          </reference>
          <reference field="5" count="1">
            <x v="17"/>
          </reference>
        </references>
      </pivotArea>
    </format>
    <format dxfId="459">
      <pivotArea dataOnly="0" labelOnly="1" outline="0" fieldPosition="0">
        <references count="3">
          <reference field="1" count="1" selected="0">
            <x v="0"/>
          </reference>
          <reference field="2" count="1" selected="0">
            <x v="5"/>
          </reference>
          <reference field="5" count="1">
            <x v="0"/>
          </reference>
        </references>
      </pivotArea>
    </format>
    <format dxfId="458">
      <pivotArea dataOnly="0" labelOnly="1" outline="0" fieldPosition="0">
        <references count="3">
          <reference field="1" count="1" selected="0">
            <x v="2"/>
          </reference>
          <reference field="2" count="1" selected="0">
            <x v="5"/>
          </reference>
          <reference field="5" count="3">
            <x v="19"/>
            <x v="20"/>
            <x v="21"/>
          </reference>
        </references>
      </pivotArea>
    </format>
    <format dxfId="457">
      <pivotArea dataOnly="0" labelOnly="1" outline="0" fieldPosition="0">
        <references count="3">
          <reference field="1" count="1" selected="0">
            <x v="0"/>
          </reference>
          <reference field="2" count="1" selected="0">
            <x v="6"/>
          </reference>
          <reference field="5" count="1">
            <x v="0"/>
          </reference>
        </references>
      </pivotArea>
    </format>
    <format dxfId="456">
      <pivotArea dataOnly="0" labelOnly="1" outline="0" fieldPosition="0">
        <references count="3">
          <reference field="1" count="1" selected="0">
            <x v="2"/>
          </reference>
          <reference field="2" count="1" selected="0">
            <x v="6"/>
          </reference>
          <reference field="5" count="3">
            <x v="19"/>
            <x v="20"/>
            <x v="21"/>
          </reference>
        </references>
      </pivotArea>
    </format>
    <format dxfId="455">
      <pivotArea dataOnly="0" labelOnly="1" outline="0" fieldPosition="0">
        <references count="3">
          <reference field="1" count="1" selected="0">
            <x v="1"/>
          </reference>
          <reference field="2" count="1" selected="0">
            <x v="7"/>
          </reference>
          <reference field="5" count="1">
            <x v="18"/>
          </reference>
        </references>
      </pivotArea>
    </format>
    <format dxfId="454">
      <pivotArea dataOnly="0" labelOnly="1" outline="0" fieldPosition="0">
        <references count="3">
          <reference field="1" count="1" selected="0">
            <x v="0"/>
          </reference>
          <reference field="2" count="1" selected="0">
            <x v="8"/>
          </reference>
          <reference field="5" count="8">
            <x v="1"/>
            <x v="2"/>
            <x v="3"/>
            <x v="4"/>
            <x v="5"/>
            <x v="6"/>
            <x v="7"/>
            <x v="8"/>
          </reference>
        </references>
      </pivotArea>
    </format>
    <format dxfId="453">
      <pivotArea dataOnly="0" labelOnly="1" outline="0" fieldPosition="0">
        <references count="3">
          <reference field="1" count="1" selected="0">
            <x v="1"/>
          </reference>
          <reference field="2" count="1" selected="0">
            <x v="8"/>
          </reference>
          <reference field="5" count="6">
            <x v="11"/>
            <x v="12"/>
            <x v="13"/>
            <x v="14"/>
            <x v="15"/>
            <x v="16"/>
          </reference>
        </references>
      </pivotArea>
    </format>
    <format dxfId="452">
      <pivotArea dataOnly="0" labelOnly="1" outline="0" fieldPosition="0">
        <references count="3">
          <reference field="1" count="1" selected="0">
            <x v="0"/>
          </reference>
          <reference field="2" count="1" selected="0">
            <x v="9"/>
          </reference>
          <reference field="5" count="8">
            <x v="1"/>
            <x v="2"/>
            <x v="3"/>
            <x v="4"/>
            <x v="5"/>
            <x v="6"/>
            <x v="7"/>
            <x v="8"/>
          </reference>
        </references>
      </pivotArea>
    </format>
    <format dxfId="451">
      <pivotArea dataOnly="0" labelOnly="1" outline="0" fieldPosition="0">
        <references count="3">
          <reference field="1" count="1" selected="0">
            <x v="1"/>
          </reference>
          <reference field="2" count="1" selected="0">
            <x v="9"/>
          </reference>
          <reference field="5" count="6">
            <x v="11"/>
            <x v="12"/>
            <x v="13"/>
            <x v="14"/>
            <x v="15"/>
            <x v="16"/>
          </reference>
        </references>
      </pivotArea>
    </format>
    <format dxfId="450">
      <pivotArea dataOnly="0" labelOnly="1" outline="0" fieldPosition="0">
        <references count="3">
          <reference field="1" count="1" selected="0">
            <x v="0"/>
          </reference>
          <reference field="2" count="1" selected="0">
            <x v="10"/>
          </reference>
          <reference field="5" count="9">
            <x v="0"/>
            <x v="1"/>
            <x v="2"/>
            <x v="3"/>
            <x v="4"/>
            <x v="5"/>
            <x v="6"/>
            <x v="7"/>
            <x v="8"/>
          </reference>
        </references>
      </pivotArea>
    </format>
    <format dxfId="449">
      <pivotArea dataOnly="0" labelOnly="1" outline="0" fieldPosition="0">
        <references count="3">
          <reference field="1" count="1" selected="0">
            <x v="1"/>
          </reference>
          <reference field="2" count="1" selected="0">
            <x v="10"/>
          </reference>
          <reference field="5" count="6">
            <x v="11"/>
            <x v="12"/>
            <x v="13"/>
            <x v="14"/>
            <x v="15"/>
            <x v="16"/>
          </reference>
        </references>
      </pivotArea>
    </format>
    <format dxfId="448">
      <pivotArea dataOnly="0" labelOnly="1" outline="0" fieldPosition="0">
        <references count="3">
          <reference field="1" count="1" selected="0">
            <x v="2"/>
          </reference>
          <reference field="2" count="1" selected="0">
            <x v="10"/>
          </reference>
          <reference field="5" count="3">
            <x v="19"/>
            <x v="20"/>
            <x v="21"/>
          </reference>
        </references>
      </pivotArea>
    </format>
    <format dxfId="447">
      <pivotArea dataOnly="0" labelOnly="1" outline="0" fieldPosition="0">
        <references count="1">
          <reference field="2" count="0"/>
        </references>
      </pivotArea>
    </format>
    <format dxfId="446">
      <pivotArea field="2" dataOnly="0" labelOnly="1" grandRow="1" outline="0" axis="axisRow" fieldPosition="0">
        <references count="1">
          <reference field="4294967294" count="1" selected="0">
            <x v="0"/>
          </reference>
        </references>
      </pivotArea>
    </format>
    <format dxfId="445">
      <pivotArea field="2" dataOnly="0" labelOnly="1" grandRow="1" outline="0" axis="axisRow" fieldPosition="0">
        <references count="1">
          <reference field="4294967294" count="1" selected="0">
            <x v="1"/>
          </reference>
        </references>
      </pivotArea>
    </format>
    <format dxfId="444">
      <pivotArea field="2" dataOnly="0" labelOnly="1" grandRow="1" outline="0" axis="axisRow" fieldPosition="0">
        <references count="1">
          <reference field="4294967294" count="1" selected="0">
            <x v="2"/>
          </reference>
        </references>
      </pivotArea>
    </format>
    <format dxfId="443">
      <pivotArea field="2" dataOnly="0" labelOnly="1" grandRow="1" outline="0" axis="axisRow" fieldPosition="0">
        <references count="1">
          <reference field="4294967294" count="1" selected="0">
            <x v="3"/>
          </reference>
        </references>
      </pivotArea>
    </format>
    <format dxfId="442">
      <pivotArea field="2" dataOnly="0" labelOnly="1" grandRow="1" outline="0" axis="axisRow" fieldPosition="0">
        <references count="1">
          <reference field="4294967294" count="1" selected="0">
            <x v="4"/>
          </reference>
        </references>
      </pivotArea>
    </format>
    <format dxfId="441">
      <pivotArea field="2" dataOnly="0" labelOnly="1" grandRow="1" outline="0" axis="axisRow" fieldPosition="0">
        <references count="1">
          <reference field="4294967294" count="1" selected="0">
            <x v="5"/>
          </reference>
        </references>
      </pivotArea>
    </format>
    <format dxfId="440">
      <pivotArea field="2" dataOnly="0" labelOnly="1" grandRow="1" outline="0" axis="axisRow" fieldPosition="0">
        <references count="1">
          <reference field="4294967294" count="1" selected="0">
            <x v="6"/>
          </reference>
        </references>
      </pivotArea>
    </format>
    <format dxfId="439">
      <pivotArea field="2" dataOnly="0" labelOnly="1" grandRow="1" outline="0" axis="axisRow" fieldPosition="0">
        <references count="1">
          <reference field="4294967294" count="1" selected="0">
            <x v="7"/>
          </reference>
        </references>
      </pivotArea>
    </format>
    <format dxfId="438">
      <pivotArea field="2" dataOnly="0" labelOnly="1" grandRow="1" outline="0" axis="axisRow" fieldPosition="0">
        <references count="1">
          <reference field="4294967294" count="1" selected="0">
            <x v="8"/>
          </reference>
        </references>
      </pivotArea>
    </format>
    <format dxfId="437">
      <pivotArea field="2" dataOnly="0" labelOnly="1" grandRow="1" outline="0" axis="axisRow" fieldPosition="0">
        <references count="1">
          <reference field="4294967294" count="1" selected="0">
            <x v="9"/>
          </reference>
        </references>
      </pivotArea>
    </format>
    <format dxfId="436">
      <pivotArea field="2" dataOnly="0" labelOnly="1" grandRow="1" outline="0" axis="axisRow" fieldPosition="0">
        <references count="1">
          <reference field="4294967294" count="1" selected="0">
            <x v="10"/>
          </reference>
        </references>
      </pivotArea>
    </format>
    <format dxfId="435">
      <pivotArea field="2" dataOnly="0" labelOnly="1" grandRow="1" outline="0" axis="axisRow" fieldPosition="0">
        <references count="1">
          <reference field="4294967294" count="1" selected="0">
            <x v="11"/>
          </reference>
        </references>
      </pivotArea>
    </format>
    <format dxfId="434">
      <pivotArea field="2" dataOnly="0" labelOnly="1" grandRow="1" outline="0" axis="axisRow" fieldPosition="0">
        <references count="1">
          <reference field="4294967294" count="1" selected="0">
            <x v="12"/>
          </reference>
        </references>
      </pivotArea>
    </format>
    <format dxfId="433">
      <pivotArea field="2" dataOnly="0" labelOnly="1" grandRow="1" outline="0" axis="axisRow" fieldPosition="0">
        <references count="1">
          <reference field="4294967294" count="1" selected="0">
            <x v="13"/>
          </reference>
        </references>
      </pivotArea>
    </format>
    <format dxfId="432">
      <pivotArea field="2" dataOnly="0" labelOnly="1" grandRow="1" outline="0" axis="axisRow" fieldPosition="0">
        <references count="1">
          <reference field="4294967294" count="1" selected="0">
            <x v="14"/>
          </reference>
        </references>
      </pivotArea>
    </format>
    <format dxfId="431">
      <pivotArea field="2" dataOnly="0" labelOnly="1" grandRow="1" outline="0" axis="axisRow" fieldPosition="0">
        <references count="1">
          <reference field="4294967294" count="1" selected="0">
            <x v="15"/>
          </reference>
        </references>
      </pivotArea>
    </format>
    <format dxfId="430">
      <pivotArea field="2" dataOnly="0" labelOnly="1" grandRow="1" outline="0" axis="axisRow" fieldPosition="0">
        <references count="1">
          <reference field="4294967294" count="1" selected="0">
            <x v="16"/>
          </reference>
        </references>
      </pivotArea>
    </format>
    <format dxfId="429">
      <pivotArea field="2" dataOnly="0" labelOnly="1" grandRow="1" outline="0" axis="axisRow" fieldPosition="0">
        <references count="1">
          <reference field="4294967294" count="1" selected="0">
            <x v="17"/>
          </reference>
        </references>
      </pivotArea>
    </format>
    <format dxfId="428">
      <pivotArea dataOnly="0" labelOnly="1" outline="0" fieldPosition="0">
        <references count="2">
          <reference field="1" count="1">
            <x v="0"/>
          </reference>
          <reference field="2" count="1" selected="0">
            <x v="0"/>
          </reference>
        </references>
      </pivotArea>
    </format>
    <format dxfId="427">
      <pivotArea dataOnly="0" labelOnly="1" outline="0" fieldPosition="0">
        <references count="2">
          <reference field="1" count="2">
            <x v="1"/>
            <x v="2"/>
          </reference>
          <reference field="2" count="1" selected="0">
            <x v="1"/>
          </reference>
        </references>
      </pivotArea>
    </format>
    <format dxfId="426">
      <pivotArea dataOnly="0" labelOnly="1" outline="0" fieldPosition="0">
        <references count="2">
          <reference field="1" count="0"/>
          <reference field="2" count="1" selected="0">
            <x v="2"/>
          </reference>
        </references>
      </pivotArea>
    </format>
    <format dxfId="425">
      <pivotArea dataOnly="0" labelOnly="1" outline="0" fieldPosition="0">
        <references count="2">
          <reference field="1" count="0"/>
          <reference field="2" count="1" selected="0">
            <x v="3"/>
          </reference>
        </references>
      </pivotArea>
    </format>
    <format dxfId="424">
      <pivotArea dataOnly="0" labelOnly="1" outline="0" fieldPosition="0">
        <references count="2">
          <reference field="1" count="2">
            <x v="0"/>
            <x v="1"/>
          </reference>
          <reference field="2" count="1" selected="0">
            <x v="4"/>
          </reference>
        </references>
      </pivotArea>
    </format>
    <format dxfId="423">
      <pivotArea dataOnly="0" labelOnly="1" outline="0" fieldPosition="0">
        <references count="2">
          <reference field="1" count="2">
            <x v="0"/>
            <x v="2"/>
          </reference>
          <reference field="2" count="1" selected="0">
            <x v="5"/>
          </reference>
        </references>
      </pivotArea>
    </format>
    <format dxfId="422">
      <pivotArea dataOnly="0" labelOnly="1" outline="0" fieldPosition="0">
        <references count="2">
          <reference field="1" count="2">
            <x v="0"/>
            <x v="2"/>
          </reference>
          <reference field="2" count="1" selected="0">
            <x v="6"/>
          </reference>
        </references>
      </pivotArea>
    </format>
    <format dxfId="421">
      <pivotArea dataOnly="0" labelOnly="1" outline="0" fieldPosition="0">
        <references count="2">
          <reference field="1" count="1">
            <x v="1"/>
          </reference>
          <reference field="2" count="1" selected="0">
            <x v="7"/>
          </reference>
        </references>
      </pivotArea>
    </format>
    <format dxfId="420">
      <pivotArea dataOnly="0" labelOnly="1" outline="0" fieldPosition="0">
        <references count="2">
          <reference field="1" count="2">
            <x v="0"/>
            <x v="1"/>
          </reference>
          <reference field="2" count="1" selected="0">
            <x v="8"/>
          </reference>
        </references>
      </pivotArea>
    </format>
    <format dxfId="419">
      <pivotArea dataOnly="0" labelOnly="1" outline="0" fieldPosition="0">
        <references count="2">
          <reference field="1" count="2">
            <x v="0"/>
            <x v="1"/>
          </reference>
          <reference field="2" count="1" selected="0">
            <x v="9"/>
          </reference>
        </references>
      </pivotArea>
    </format>
    <format dxfId="418">
      <pivotArea dataOnly="0" labelOnly="1" outline="0" fieldPosition="0">
        <references count="2">
          <reference field="1" count="0"/>
          <reference field="2" count="1" selected="0">
            <x v="10"/>
          </reference>
        </references>
      </pivotArea>
    </format>
    <format dxfId="417">
      <pivotArea dataOnly="0" labelOnly="1" outline="0" fieldPosition="0">
        <references count="3">
          <reference field="1" count="1" selected="0">
            <x v="0"/>
          </reference>
          <reference field="2" count="1" selected="0">
            <x v="0"/>
          </reference>
          <reference field="5" count="1">
            <x v="1"/>
          </reference>
        </references>
      </pivotArea>
    </format>
    <format dxfId="416">
      <pivotArea dataOnly="0" labelOnly="1" outline="0" fieldPosition="0">
        <references count="3">
          <reference field="1" count="1" selected="0">
            <x v="0"/>
          </reference>
          <reference field="2" count="1" selected="0">
            <x v="1"/>
          </reference>
          <reference field="5" count="9">
            <x v="0"/>
            <x v="1"/>
            <x v="2"/>
            <x v="3"/>
            <x v="4"/>
            <x v="5"/>
            <x v="6"/>
            <x v="7"/>
            <x v="8"/>
          </reference>
        </references>
      </pivotArea>
    </format>
    <format dxfId="415">
      <pivotArea dataOnly="0" labelOnly="1" outline="0" fieldPosition="0">
        <references count="3">
          <reference field="1" count="1" selected="0">
            <x v="1"/>
          </reference>
          <reference field="2" count="1" selected="0">
            <x v="1"/>
          </reference>
          <reference field="5" count="6">
            <x v="11"/>
            <x v="12"/>
            <x v="13"/>
            <x v="14"/>
            <x v="15"/>
            <x v="16"/>
          </reference>
        </references>
      </pivotArea>
    </format>
    <format dxfId="414">
      <pivotArea dataOnly="0" labelOnly="1" outline="0" fieldPosition="0">
        <references count="3">
          <reference field="1" count="1" selected="0">
            <x v="2"/>
          </reference>
          <reference field="2" count="1" selected="0">
            <x v="1"/>
          </reference>
          <reference field="5" count="3">
            <x v="19"/>
            <x v="20"/>
            <x v="21"/>
          </reference>
        </references>
      </pivotArea>
    </format>
    <format dxfId="413">
      <pivotArea dataOnly="0" labelOnly="1" outline="0" fieldPosition="0">
        <references count="3">
          <reference field="1" count="1" selected="0">
            <x v="0"/>
          </reference>
          <reference field="2" count="1" selected="0">
            <x v="2"/>
          </reference>
          <reference field="5" count="9">
            <x v="0"/>
            <x v="1"/>
            <x v="2"/>
            <x v="3"/>
            <x v="4"/>
            <x v="5"/>
            <x v="6"/>
            <x v="7"/>
            <x v="8"/>
          </reference>
        </references>
      </pivotArea>
    </format>
    <format dxfId="412">
      <pivotArea dataOnly="0" labelOnly="1" outline="0" fieldPosition="0">
        <references count="3">
          <reference field="1" count="1" selected="0">
            <x v="1"/>
          </reference>
          <reference field="2" count="1" selected="0">
            <x v="2"/>
          </reference>
          <reference field="5" count="6">
            <x v="11"/>
            <x v="12"/>
            <x v="13"/>
            <x v="14"/>
            <x v="15"/>
            <x v="16"/>
          </reference>
        </references>
      </pivotArea>
    </format>
    <format dxfId="411">
      <pivotArea dataOnly="0" labelOnly="1" outline="0" fieldPosition="0">
        <references count="3">
          <reference field="1" count="1" selected="0">
            <x v="2"/>
          </reference>
          <reference field="2" count="1" selected="0">
            <x v="2"/>
          </reference>
          <reference field="5" count="3">
            <x v="19"/>
            <x v="20"/>
            <x v="21"/>
          </reference>
        </references>
      </pivotArea>
    </format>
    <format dxfId="410">
      <pivotArea dataOnly="0" labelOnly="1" outline="0" fieldPosition="0">
        <references count="3">
          <reference field="1" count="1" selected="0">
            <x v="0"/>
          </reference>
          <reference field="2" count="1" selected="0">
            <x v="3"/>
          </reference>
          <reference field="5" count="9">
            <x v="0"/>
            <x v="1"/>
            <x v="2"/>
            <x v="3"/>
            <x v="4"/>
            <x v="5"/>
            <x v="6"/>
            <x v="7"/>
            <x v="8"/>
          </reference>
        </references>
      </pivotArea>
    </format>
    <format dxfId="409">
      <pivotArea dataOnly="0" labelOnly="1" outline="0" fieldPosition="0">
        <references count="3">
          <reference field="1" count="1" selected="0">
            <x v="1"/>
          </reference>
          <reference field="2" count="1" selected="0">
            <x v="3"/>
          </reference>
          <reference field="5" count="6">
            <x v="11"/>
            <x v="12"/>
            <x v="13"/>
            <x v="14"/>
            <x v="15"/>
            <x v="16"/>
          </reference>
        </references>
      </pivotArea>
    </format>
    <format dxfId="408">
      <pivotArea dataOnly="0" labelOnly="1" outline="0" fieldPosition="0">
        <references count="3">
          <reference field="1" count="1" selected="0">
            <x v="2"/>
          </reference>
          <reference field="2" count="1" selected="0">
            <x v="3"/>
          </reference>
          <reference field="5" count="3">
            <x v="19"/>
            <x v="20"/>
            <x v="21"/>
          </reference>
        </references>
      </pivotArea>
    </format>
    <format dxfId="407">
      <pivotArea dataOnly="0" labelOnly="1" outline="0" fieldPosition="0">
        <references count="3">
          <reference field="1" count="1" selected="0">
            <x v="0"/>
          </reference>
          <reference field="2" count="1" selected="0">
            <x v="4"/>
          </reference>
          <reference field="5" count="2">
            <x v="9"/>
            <x v="10"/>
          </reference>
        </references>
      </pivotArea>
    </format>
    <format dxfId="406">
      <pivotArea dataOnly="0" labelOnly="1" outline="0" fieldPosition="0">
        <references count="3">
          <reference field="1" count="1" selected="0">
            <x v="1"/>
          </reference>
          <reference field="2" count="1" selected="0">
            <x v="4"/>
          </reference>
          <reference field="5" count="1">
            <x v="17"/>
          </reference>
        </references>
      </pivotArea>
    </format>
    <format dxfId="405">
      <pivotArea dataOnly="0" labelOnly="1" outline="0" fieldPosition="0">
        <references count="3">
          <reference field="1" count="1" selected="0">
            <x v="0"/>
          </reference>
          <reference field="2" count="1" selected="0">
            <x v="5"/>
          </reference>
          <reference field="5" count="1">
            <x v="0"/>
          </reference>
        </references>
      </pivotArea>
    </format>
    <format dxfId="404">
      <pivotArea dataOnly="0" labelOnly="1" outline="0" fieldPosition="0">
        <references count="3">
          <reference field="1" count="1" selected="0">
            <x v="2"/>
          </reference>
          <reference field="2" count="1" selected="0">
            <x v="5"/>
          </reference>
          <reference field="5" count="3">
            <x v="19"/>
            <x v="20"/>
            <x v="21"/>
          </reference>
        </references>
      </pivotArea>
    </format>
    <format dxfId="403">
      <pivotArea dataOnly="0" labelOnly="1" outline="0" fieldPosition="0">
        <references count="3">
          <reference field="1" count="1" selected="0">
            <x v="0"/>
          </reference>
          <reference field="2" count="1" selected="0">
            <x v="6"/>
          </reference>
          <reference field="5" count="1">
            <x v="0"/>
          </reference>
        </references>
      </pivotArea>
    </format>
    <format dxfId="402">
      <pivotArea dataOnly="0" labelOnly="1" outline="0" fieldPosition="0">
        <references count="3">
          <reference field="1" count="1" selected="0">
            <x v="2"/>
          </reference>
          <reference field="2" count="1" selected="0">
            <x v="6"/>
          </reference>
          <reference field="5" count="3">
            <x v="19"/>
            <x v="20"/>
            <x v="21"/>
          </reference>
        </references>
      </pivotArea>
    </format>
    <format dxfId="401">
      <pivotArea dataOnly="0" labelOnly="1" outline="0" fieldPosition="0">
        <references count="3">
          <reference field="1" count="1" selected="0">
            <x v="1"/>
          </reference>
          <reference field="2" count="1" selected="0">
            <x v="7"/>
          </reference>
          <reference field="5" count="1">
            <x v="18"/>
          </reference>
        </references>
      </pivotArea>
    </format>
    <format dxfId="400">
      <pivotArea dataOnly="0" labelOnly="1" outline="0" fieldPosition="0">
        <references count="3">
          <reference field="1" count="1" selected="0">
            <x v="0"/>
          </reference>
          <reference field="2" count="1" selected="0">
            <x v="8"/>
          </reference>
          <reference field="5" count="8">
            <x v="1"/>
            <x v="2"/>
            <x v="3"/>
            <x v="4"/>
            <x v="5"/>
            <x v="6"/>
            <x v="7"/>
            <x v="8"/>
          </reference>
        </references>
      </pivotArea>
    </format>
    <format dxfId="399">
      <pivotArea dataOnly="0" labelOnly="1" outline="0" fieldPosition="0">
        <references count="3">
          <reference field="1" count="1" selected="0">
            <x v="1"/>
          </reference>
          <reference field="2" count="1" selected="0">
            <x v="8"/>
          </reference>
          <reference field="5" count="6">
            <x v="11"/>
            <x v="12"/>
            <x v="13"/>
            <x v="14"/>
            <x v="15"/>
            <x v="16"/>
          </reference>
        </references>
      </pivotArea>
    </format>
    <format dxfId="398">
      <pivotArea dataOnly="0" labelOnly="1" outline="0" fieldPosition="0">
        <references count="3">
          <reference field="1" count="1" selected="0">
            <x v="0"/>
          </reference>
          <reference field="2" count="1" selected="0">
            <x v="9"/>
          </reference>
          <reference field="5" count="8">
            <x v="1"/>
            <x v="2"/>
            <x v="3"/>
            <x v="4"/>
            <x v="5"/>
            <x v="6"/>
            <x v="7"/>
            <x v="8"/>
          </reference>
        </references>
      </pivotArea>
    </format>
    <format dxfId="397">
      <pivotArea dataOnly="0" labelOnly="1" outline="0" fieldPosition="0">
        <references count="3">
          <reference field="1" count="1" selected="0">
            <x v="1"/>
          </reference>
          <reference field="2" count="1" selected="0">
            <x v="9"/>
          </reference>
          <reference field="5" count="6">
            <x v="11"/>
            <x v="12"/>
            <x v="13"/>
            <x v="14"/>
            <x v="15"/>
            <x v="16"/>
          </reference>
        </references>
      </pivotArea>
    </format>
    <format dxfId="396">
      <pivotArea dataOnly="0" labelOnly="1" outline="0" fieldPosition="0">
        <references count="3">
          <reference field="1" count="1" selected="0">
            <x v="0"/>
          </reference>
          <reference field="2" count="1" selected="0">
            <x v="10"/>
          </reference>
          <reference field="5" count="9">
            <x v="0"/>
            <x v="1"/>
            <x v="2"/>
            <x v="3"/>
            <x v="4"/>
            <x v="5"/>
            <x v="6"/>
            <x v="7"/>
            <x v="8"/>
          </reference>
        </references>
      </pivotArea>
    </format>
    <format dxfId="395">
      <pivotArea dataOnly="0" labelOnly="1" outline="0" fieldPosition="0">
        <references count="3">
          <reference field="1" count="1" selected="0">
            <x v="1"/>
          </reference>
          <reference field="2" count="1" selected="0">
            <x v="10"/>
          </reference>
          <reference field="5" count="6">
            <x v="11"/>
            <x v="12"/>
            <x v="13"/>
            <x v="14"/>
            <x v="15"/>
            <x v="16"/>
          </reference>
        </references>
      </pivotArea>
    </format>
    <format dxfId="394">
      <pivotArea dataOnly="0" labelOnly="1" outline="0" fieldPosition="0">
        <references count="3">
          <reference field="1" count="1" selected="0">
            <x v="2"/>
          </reference>
          <reference field="2" count="1" selected="0">
            <x v="10"/>
          </reference>
          <reference field="5" count="3">
            <x v="19"/>
            <x v="20"/>
            <x v="21"/>
          </reference>
        </references>
      </pivotArea>
    </format>
  </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8038EE8-7AD7-4CB8-BDD0-D03704932AD1}" name="ConsultantUtilisation" cacheId="14" dataOnRows="1" applyNumberFormats="0" applyBorderFormats="0" applyFontFormats="0" applyPatternFormats="0" applyAlignmentFormats="0" applyWidthHeightFormats="1" dataCaption="Values" grandTotalCaption="Total" errorCaption="—" showError="1" updatedVersion="8" minRefreshableVersion="3" itemPrintTitles="1" mergeItem="1" createdVersion="6" indent="0" compact="0" compactData="0" multipleFieldFilters="0">
  <location ref="B18:G488" firstHeaderRow="1" firstDataRow="3" firstDataCol="2"/>
  <pivotFields count="69">
    <pivotField compact="0" outline="0" showAll="0"/>
    <pivotField compact="0" outline="0" showAll="0">
      <items count="4">
        <item x="0"/>
        <item x="1"/>
        <item x="2"/>
        <item t="default"/>
      </items>
    </pivotField>
    <pivotField compact="0" outline="0" showAll="0" sortType="ascending" defaultSubtotal="0">
      <items count="11">
        <item x="1"/>
        <item x="0"/>
        <item x="2"/>
        <item x="3"/>
        <item x="4"/>
        <item x="5"/>
        <item x="6"/>
        <item x="10"/>
        <item x="7"/>
        <item x="8"/>
        <item x="9"/>
      </items>
    </pivotField>
    <pivotField axis="axisRow" compact="0" outline="0" showAll="0" sortType="ascending" defaultSubtotal="0">
      <items count="25">
        <item x="23"/>
        <item x="0"/>
        <item x="1"/>
        <item x="2"/>
        <item x="3"/>
        <item x="4"/>
        <item x="5"/>
        <item x="6"/>
        <item x="7"/>
        <item x="8"/>
        <item x="9"/>
        <item x="24"/>
        <item x="10"/>
        <item x="11"/>
        <item x="12"/>
        <item x="13"/>
        <item x="14"/>
        <item x="15"/>
        <item x="16"/>
        <item x="17"/>
        <item x="18"/>
        <item x="19"/>
        <item x="20"/>
        <item x="21"/>
        <item x="22"/>
      </items>
    </pivotField>
    <pivotField compact="0" outline="0" showAll="0"/>
    <pivotField compact="0" outline="0" showAll="0">
      <items count="23">
        <item x="5"/>
        <item x="6"/>
        <item x="8"/>
        <item x="2"/>
        <item x="0"/>
        <item x="7"/>
        <item x="3"/>
        <item x="1"/>
        <item x="4"/>
        <item x="10"/>
        <item x="9"/>
        <item x="11"/>
        <item x="12"/>
        <item x="14"/>
        <item x="16"/>
        <item x="13"/>
        <item x="15"/>
        <item x="17"/>
        <item x="18"/>
        <item x="19"/>
        <item x="21"/>
        <item x="20"/>
        <item t="default"/>
      </items>
    </pivotField>
    <pivotField compact="0" outline="0" showAll="0">
      <items count="2">
        <item x="0"/>
        <item t="default"/>
      </items>
    </pivotField>
    <pivotField compact="0" numFmtId="14" outline="0" showAll="0"/>
    <pivotField compact="0" outline="0" showAll="0"/>
    <pivotField axis="axisCol" compact="0" numFmtId="165" outline="0" showAll="0" sortType="ascending" defaultSubtotal="0">
      <items count="3">
        <item x="0"/>
        <item x="1"/>
        <item x="2"/>
      </items>
    </pivotField>
    <pivotField axis="axisCol" compact="0" outline="0" showAll="0" sortType="ascending" defaultSubtotal="0">
      <items count="1">
        <item x="0"/>
      </items>
    </pivotField>
    <pivotField compact="0" outline="0" showAll="0"/>
    <pivotField compact="0" outline="0" showAll="0">
      <items count="5">
        <item x="1"/>
        <item x="0"/>
        <item x="2"/>
        <item x="3"/>
        <item t="default"/>
      </items>
    </pivotField>
    <pivotField dataField="1" compact="0" outline="0" showAll="0"/>
    <pivotField dataField="1" compact="0" outline="0" showAll="0"/>
    <pivotField compact="0" outline="0" showAll="0"/>
    <pivotField compact="0" outline="0" showAll="0"/>
    <pivotField compact="0" outline="0" showAll="0"/>
    <pivotField compact="0" outline="0" showAll="0"/>
    <pivotField dataField="1" compact="0" outline="0" showAll="0"/>
    <pivotField compact="0" numFmtId="2" outline="0" showAll="0"/>
    <pivotField compact="0" numFmtId="2"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numFmtId="2" outline="0" showAll="0"/>
    <pivotField compact="0" numFmtId="2" outline="0" showAll="0"/>
    <pivotField dataField="1" compact="0" outline="0" showAll="0"/>
    <pivotField dataField="1" compact="0" outline="0" showAll="0"/>
    <pivotField dataField="1" compact="0" outline="0" showAll="0"/>
    <pivotField compact="0" outline="0" showAll="0"/>
    <pivotField compact="0" outline="0" showAll="0"/>
    <pivotField dataField="1" compact="0" outline="0" showAll="0"/>
    <pivotField dataField="1" compact="0" outline="0" showAll="0"/>
    <pivotField dataField="1" compact="0" outline="0" showAll="0"/>
    <pivotField compact="0" numFmtId="2"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numFmtId="166" outline="0" showAll="0"/>
    <pivotField compact="0" outline="0" showAll="0"/>
    <pivotField compact="0" numFmtId="166" outline="0" showAll="0"/>
    <pivotField compact="0" numFmtId="166" outline="0" showAll="0"/>
    <pivotField compact="0" outline="0" showAll="0"/>
    <pivotField compact="0" outline="0" showAll="0"/>
    <pivotField compact="0" outline="0" showAll="0"/>
    <pivotField compact="0" outline="0" showAll="0"/>
    <pivotField dataField="1" compact="0" outline="0" dragToRow="0" dragToCol="0" dragToPage="0" showAll="0" defaultSubtotal="0"/>
    <pivotField dataField="1" compact="0" outline="0" dragToRow="0" dragToCol="0" dragToPage="0" showAll="0" defaultSubtotal="0"/>
    <pivotField dataField="1" compact="0" outline="0" dragToRow="0" dragToCol="0" dragToPage="0" showAll="0" defaultSubtotal="0"/>
    <pivotField dataField="1" compact="0" outline="0" dragToRow="0" dragToCol="0" dragToPage="0" showAll="0" defaultSubtotal="0"/>
    <pivotField dataField="1" compact="0" outline="0" dragToRow="0" dragToCol="0" dragToPage="0" showAll="0" defaultSubtotal="0"/>
    <pivotField compact="0" outline="0" dragToRow="0" dragToCol="0" dragToPage="0" showAll="0" defaultSubtotal="0"/>
    <pivotField compact="0" outline="0" dragToRow="0" dragToCol="0" dragToPage="0" showAll="0" defaultSubtotal="0"/>
    <pivotField dataField="1" compact="0" outline="0" dragToRow="0" dragToCol="0" dragToPage="0" showAll="0" defaultSubtotal="0"/>
    <pivotField dataField="1" compact="0" outline="0" dragToRow="0" dragToCol="0" dragToPage="0" showAll="0" defaultSubtotal="0"/>
    <pivotField compact="0" outline="0" dragToRow="0" dragToCol="0" dragToPage="0" showAll="0" defaultSubtotal="0"/>
  </pivotFields>
  <rowFields count="2">
    <field x="3"/>
    <field x="-2"/>
  </rowFields>
  <rowItems count="468">
    <i>
      <x/>
      <x/>
    </i>
    <i r="1" i="1">
      <x v="1"/>
    </i>
    <i r="1" i="2">
      <x v="2"/>
    </i>
    <i r="1" i="3">
      <x v="3"/>
    </i>
    <i r="1" i="4">
      <x v="4"/>
    </i>
    <i r="1" i="5">
      <x v="5"/>
    </i>
    <i r="1" i="6">
      <x v="6"/>
    </i>
    <i r="1" i="7">
      <x v="7"/>
    </i>
    <i r="1" i="8">
      <x v="8"/>
    </i>
    <i r="1" i="9">
      <x v="9"/>
    </i>
    <i r="1" i="10">
      <x v="10"/>
    </i>
    <i r="1" i="11">
      <x v="11"/>
    </i>
    <i r="1" i="12">
      <x v="12"/>
    </i>
    <i r="1" i="13">
      <x v="13"/>
    </i>
    <i r="1" i="14">
      <x v="14"/>
    </i>
    <i r="1" i="15">
      <x v="15"/>
    </i>
    <i r="1" i="16">
      <x v="16"/>
    </i>
    <i r="1" i="17">
      <x v="17"/>
    </i>
    <i>
      <x v="1"/>
      <x/>
    </i>
    <i r="1" i="1">
      <x v="1"/>
    </i>
    <i r="1" i="2">
      <x v="2"/>
    </i>
    <i r="1" i="3">
      <x v="3"/>
    </i>
    <i r="1" i="4">
      <x v="4"/>
    </i>
    <i r="1" i="5">
      <x v="5"/>
    </i>
    <i r="1" i="6">
      <x v="6"/>
    </i>
    <i r="1" i="7">
      <x v="7"/>
    </i>
    <i r="1" i="8">
      <x v="8"/>
    </i>
    <i r="1" i="9">
      <x v="9"/>
    </i>
    <i r="1" i="10">
      <x v="10"/>
    </i>
    <i r="1" i="11">
      <x v="11"/>
    </i>
    <i r="1" i="12">
      <x v="12"/>
    </i>
    <i r="1" i="13">
      <x v="13"/>
    </i>
    <i r="1" i="14">
      <x v="14"/>
    </i>
    <i r="1" i="15">
      <x v="15"/>
    </i>
    <i r="1" i="16">
      <x v="16"/>
    </i>
    <i r="1" i="17">
      <x v="17"/>
    </i>
    <i>
      <x v="2"/>
      <x/>
    </i>
    <i r="1" i="1">
      <x v="1"/>
    </i>
    <i r="1" i="2">
      <x v="2"/>
    </i>
    <i r="1" i="3">
      <x v="3"/>
    </i>
    <i r="1" i="4">
      <x v="4"/>
    </i>
    <i r="1" i="5">
      <x v="5"/>
    </i>
    <i r="1" i="6">
      <x v="6"/>
    </i>
    <i r="1" i="7">
      <x v="7"/>
    </i>
    <i r="1" i="8">
      <x v="8"/>
    </i>
    <i r="1" i="9">
      <x v="9"/>
    </i>
    <i r="1" i="10">
      <x v="10"/>
    </i>
    <i r="1" i="11">
      <x v="11"/>
    </i>
    <i r="1" i="12">
      <x v="12"/>
    </i>
    <i r="1" i="13">
      <x v="13"/>
    </i>
    <i r="1" i="14">
      <x v="14"/>
    </i>
    <i r="1" i="15">
      <x v="15"/>
    </i>
    <i r="1" i="16">
      <x v="16"/>
    </i>
    <i r="1" i="17">
      <x v="17"/>
    </i>
    <i>
      <x v="3"/>
      <x/>
    </i>
    <i r="1" i="1">
      <x v="1"/>
    </i>
    <i r="1" i="2">
      <x v="2"/>
    </i>
    <i r="1" i="3">
      <x v="3"/>
    </i>
    <i r="1" i="4">
      <x v="4"/>
    </i>
    <i r="1" i="5">
      <x v="5"/>
    </i>
    <i r="1" i="6">
      <x v="6"/>
    </i>
    <i r="1" i="7">
      <x v="7"/>
    </i>
    <i r="1" i="8">
      <x v="8"/>
    </i>
    <i r="1" i="9">
      <x v="9"/>
    </i>
    <i r="1" i="10">
      <x v="10"/>
    </i>
    <i r="1" i="11">
      <x v="11"/>
    </i>
    <i r="1" i="12">
      <x v="12"/>
    </i>
    <i r="1" i="13">
      <x v="13"/>
    </i>
    <i r="1" i="14">
      <x v="14"/>
    </i>
    <i r="1" i="15">
      <x v="15"/>
    </i>
    <i r="1" i="16">
      <x v="16"/>
    </i>
    <i r="1" i="17">
      <x v="17"/>
    </i>
    <i>
      <x v="4"/>
      <x/>
    </i>
    <i r="1" i="1">
      <x v="1"/>
    </i>
    <i r="1" i="2">
      <x v="2"/>
    </i>
    <i r="1" i="3">
      <x v="3"/>
    </i>
    <i r="1" i="4">
      <x v="4"/>
    </i>
    <i r="1" i="5">
      <x v="5"/>
    </i>
    <i r="1" i="6">
      <x v="6"/>
    </i>
    <i r="1" i="7">
      <x v="7"/>
    </i>
    <i r="1" i="8">
      <x v="8"/>
    </i>
    <i r="1" i="9">
      <x v="9"/>
    </i>
    <i r="1" i="10">
      <x v="10"/>
    </i>
    <i r="1" i="11">
      <x v="11"/>
    </i>
    <i r="1" i="12">
      <x v="12"/>
    </i>
    <i r="1" i="13">
      <x v="13"/>
    </i>
    <i r="1" i="14">
      <x v="14"/>
    </i>
    <i r="1" i="15">
      <x v="15"/>
    </i>
    <i r="1" i="16">
      <x v="16"/>
    </i>
    <i r="1" i="17">
      <x v="17"/>
    </i>
    <i>
      <x v="5"/>
      <x/>
    </i>
    <i r="1" i="1">
      <x v="1"/>
    </i>
    <i r="1" i="2">
      <x v="2"/>
    </i>
    <i r="1" i="3">
      <x v="3"/>
    </i>
    <i r="1" i="4">
      <x v="4"/>
    </i>
    <i r="1" i="5">
      <x v="5"/>
    </i>
    <i r="1" i="6">
      <x v="6"/>
    </i>
    <i r="1" i="7">
      <x v="7"/>
    </i>
    <i r="1" i="8">
      <x v="8"/>
    </i>
    <i r="1" i="9">
      <x v="9"/>
    </i>
    <i r="1" i="10">
      <x v="10"/>
    </i>
    <i r="1" i="11">
      <x v="11"/>
    </i>
    <i r="1" i="12">
      <x v="12"/>
    </i>
    <i r="1" i="13">
      <x v="13"/>
    </i>
    <i r="1" i="14">
      <x v="14"/>
    </i>
    <i r="1" i="15">
      <x v="15"/>
    </i>
    <i r="1" i="16">
      <x v="16"/>
    </i>
    <i r="1" i="17">
      <x v="17"/>
    </i>
    <i>
      <x v="6"/>
      <x/>
    </i>
    <i r="1" i="1">
      <x v="1"/>
    </i>
    <i r="1" i="2">
      <x v="2"/>
    </i>
    <i r="1" i="3">
      <x v="3"/>
    </i>
    <i r="1" i="4">
      <x v="4"/>
    </i>
    <i r="1" i="5">
      <x v="5"/>
    </i>
    <i r="1" i="6">
      <x v="6"/>
    </i>
    <i r="1" i="7">
      <x v="7"/>
    </i>
    <i r="1" i="8">
      <x v="8"/>
    </i>
    <i r="1" i="9">
      <x v="9"/>
    </i>
    <i r="1" i="10">
      <x v="10"/>
    </i>
    <i r="1" i="11">
      <x v="11"/>
    </i>
    <i r="1" i="12">
      <x v="12"/>
    </i>
    <i r="1" i="13">
      <x v="13"/>
    </i>
    <i r="1" i="14">
      <x v="14"/>
    </i>
    <i r="1" i="15">
      <x v="15"/>
    </i>
    <i r="1" i="16">
      <x v="16"/>
    </i>
    <i r="1" i="17">
      <x v="17"/>
    </i>
    <i>
      <x v="7"/>
      <x/>
    </i>
    <i r="1" i="1">
      <x v="1"/>
    </i>
    <i r="1" i="2">
      <x v="2"/>
    </i>
    <i r="1" i="3">
      <x v="3"/>
    </i>
    <i r="1" i="4">
      <x v="4"/>
    </i>
    <i r="1" i="5">
      <x v="5"/>
    </i>
    <i r="1" i="6">
      <x v="6"/>
    </i>
    <i r="1" i="7">
      <x v="7"/>
    </i>
    <i r="1" i="8">
      <x v="8"/>
    </i>
    <i r="1" i="9">
      <x v="9"/>
    </i>
    <i r="1" i="10">
      <x v="10"/>
    </i>
    <i r="1" i="11">
      <x v="11"/>
    </i>
    <i r="1" i="12">
      <x v="12"/>
    </i>
    <i r="1" i="13">
      <x v="13"/>
    </i>
    <i r="1" i="14">
      <x v="14"/>
    </i>
    <i r="1" i="15">
      <x v="15"/>
    </i>
    <i r="1" i="16">
      <x v="16"/>
    </i>
    <i r="1" i="17">
      <x v="17"/>
    </i>
    <i>
      <x v="8"/>
      <x/>
    </i>
    <i r="1" i="1">
      <x v="1"/>
    </i>
    <i r="1" i="2">
      <x v="2"/>
    </i>
    <i r="1" i="3">
      <x v="3"/>
    </i>
    <i r="1" i="4">
      <x v="4"/>
    </i>
    <i r="1" i="5">
      <x v="5"/>
    </i>
    <i r="1" i="6">
      <x v="6"/>
    </i>
    <i r="1" i="7">
      <x v="7"/>
    </i>
    <i r="1" i="8">
      <x v="8"/>
    </i>
    <i r="1" i="9">
      <x v="9"/>
    </i>
    <i r="1" i="10">
      <x v="10"/>
    </i>
    <i r="1" i="11">
      <x v="11"/>
    </i>
    <i r="1" i="12">
      <x v="12"/>
    </i>
    <i r="1" i="13">
      <x v="13"/>
    </i>
    <i r="1" i="14">
      <x v="14"/>
    </i>
    <i r="1" i="15">
      <x v="15"/>
    </i>
    <i r="1" i="16">
      <x v="16"/>
    </i>
    <i r="1" i="17">
      <x v="17"/>
    </i>
    <i>
      <x v="9"/>
      <x/>
    </i>
    <i r="1" i="1">
      <x v="1"/>
    </i>
    <i r="1" i="2">
      <x v="2"/>
    </i>
    <i r="1" i="3">
      <x v="3"/>
    </i>
    <i r="1" i="4">
      <x v="4"/>
    </i>
    <i r="1" i="5">
      <x v="5"/>
    </i>
    <i r="1" i="6">
      <x v="6"/>
    </i>
    <i r="1" i="7">
      <x v="7"/>
    </i>
    <i r="1" i="8">
      <x v="8"/>
    </i>
    <i r="1" i="9">
      <x v="9"/>
    </i>
    <i r="1" i="10">
      <x v="10"/>
    </i>
    <i r="1" i="11">
      <x v="11"/>
    </i>
    <i r="1" i="12">
      <x v="12"/>
    </i>
    <i r="1" i="13">
      <x v="13"/>
    </i>
    <i r="1" i="14">
      <x v="14"/>
    </i>
    <i r="1" i="15">
      <x v="15"/>
    </i>
    <i r="1" i="16">
      <x v="16"/>
    </i>
    <i r="1" i="17">
      <x v="17"/>
    </i>
    <i>
      <x v="10"/>
      <x/>
    </i>
    <i r="1" i="1">
      <x v="1"/>
    </i>
    <i r="1" i="2">
      <x v="2"/>
    </i>
    <i r="1" i="3">
      <x v="3"/>
    </i>
    <i r="1" i="4">
      <x v="4"/>
    </i>
    <i r="1" i="5">
      <x v="5"/>
    </i>
    <i r="1" i="6">
      <x v="6"/>
    </i>
    <i r="1" i="7">
      <x v="7"/>
    </i>
    <i r="1" i="8">
      <x v="8"/>
    </i>
    <i r="1" i="9">
      <x v="9"/>
    </i>
    <i r="1" i="10">
      <x v="10"/>
    </i>
    <i r="1" i="11">
      <x v="11"/>
    </i>
    <i r="1" i="12">
      <x v="12"/>
    </i>
    <i r="1" i="13">
      <x v="13"/>
    </i>
    <i r="1" i="14">
      <x v="14"/>
    </i>
    <i r="1" i="15">
      <x v="15"/>
    </i>
    <i r="1" i="16">
      <x v="16"/>
    </i>
    <i r="1" i="17">
      <x v="17"/>
    </i>
    <i>
      <x v="11"/>
      <x/>
    </i>
    <i r="1" i="1">
      <x v="1"/>
    </i>
    <i r="1" i="2">
      <x v="2"/>
    </i>
    <i r="1" i="3">
      <x v="3"/>
    </i>
    <i r="1" i="4">
      <x v="4"/>
    </i>
    <i r="1" i="5">
      <x v="5"/>
    </i>
    <i r="1" i="6">
      <x v="6"/>
    </i>
    <i r="1" i="7">
      <x v="7"/>
    </i>
    <i r="1" i="8">
      <x v="8"/>
    </i>
    <i r="1" i="9">
      <x v="9"/>
    </i>
    <i r="1" i="10">
      <x v="10"/>
    </i>
    <i r="1" i="11">
      <x v="11"/>
    </i>
    <i r="1" i="12">
      <x v="12"/>
    </i>
    <i r="1" i="13">
      <x v="13"/>
    </i>
    <i r="1" i="14">
      <x v="14"/>
    </i>
    <i r="1" i="15">
      <x v="15"/>
    </i>
    <i r="1" i="16">
      <x v="16"/>
    </i>
    <i r="1" i="17">
      <x v="17"/>
    </i>
    <i>
      <x v="12"/>
      <x/>
    </i>
    <i r="1" i="1">
      <x v="1"/>
    </i>
    <i r="1" i="2">
      <x v="2"/>
    </i>
    <i r="1" i="3">
      <x v="3"/>
    </i>
    <i r="1" i="4">
      <x v="4"/>
    </i>
    <i r="1" i="5">
      <x v="5"/>
    </i>
    <i r="1" i="6">
      <x v="6"/>
    </i>
    <i r="1" i="7">
      <x v="7"/>
    </i>
    <i r="1" i="8">
      <x v="8"/>
    </i>
    <i r="1" i="9">
      <x v="9"/>
    </i>
    <i r="1" i="10">
      <x v="10"/>
    </i>
    <i r="1" i="11">
      <x v="11"/>
    </i>
    <i r="1" i="12">
      <x v="12"/>
    </i>
    <i r="1" i="13">
      <x v="13"/>
    </i>
    <i r="1" i="14">
      <x v="14"/>
    </i>
    <i r="1" i="15">
      <x v="15"/>
    </i>
    <i r="1" i="16">
      <x v="16"/>
    </i>
    <i r="1" i="17">
      <x v="17"/>
    </i>
    <i>
      <x v="13"/>
      <x/>
    </i>
    <i r="1" i="1">
      <x v="1"/>
    </i>
    <i r="1" i="2">
      <x v="2"/>
    </i>
    <i r="1" i="3">
      <x v="3"/>
    </i>
    <i r="1" i="4">
      <x v="4"/>
    </i>
    <i r="1" i="5">
      <x v="5"/>
    </i>
    <i r="1" i="6">
      <x v="6"/>
    </i>
    <i r="1" i="7">
      <x v="7"/>
    </i>
    <i r="1" i="8">
      <x v="8"/>
    </i>
    <i r="1" i="9">
      <x v="9"/>
    </i>
    <i r="1" i="10">
      <x v="10"/>
    </i>
    <i r="1" i="11">
      <x v="11"/>
    </i>
    <i r="1" i="12">
      <x v="12"/>
    </i>
    <i r="1" i="13">
      <x v="13"/>
    </i>
    <i r="1" i="14">
      <x v="14"/>
    </i>
    <i r="1" i="15">
      <x v="15"/>
    </i>
    <i r="1" i="16">
      <x v="16"/>
    </i>
    <i r="1" i="17">
      <x v="17"/>
    </i>
    <i>
      <x v="14"/>
      <x/>
    </i>
    <i r="1" i="1">
      <x v="1"/>
    </i>
    <i r="1" i="2">
      <x v="2"/>
    </i>
    <i r="1" i="3">
      <x v="3"/>
    </i>
    <i r="1" i="4">
      <x v="4"/>
    </i>
    <i r="1" i="5">
      <x v="5"/>
    </i>
    <i r="1" i="6">
      <x v="6"/>
    </i>
    <i r="1" i="7">
      <x v="7"/>
    </i>
    <i r="1" i="8">
      <x v="8"/>
    </i>
    <i r="1" i="9">
      <x v="9"/>
    </i>
    <i r="1" i="10">
      <x v="10"/>
    </i>
    <i r="1" i="11">
      <x v="11"/>
    </i>
    <i r="1" i="12">
      <x v="12"/>
    </i>
    <i r="1" i="13">
      <x v="13"/>
    </i>
    <i r="1" i="14">
      <x v="14"/>
    </i>
    <i r="1" i="15">
      <x v="15"/>
    </i>
    <i r="1" i="16">
      <x v="16"/>
    </i>
    <i r="1" i="17">
      <x v="17"/>
    </i>
    <i>
      <x v="15"/>
      <x/>
    </i>
    <i r="1" i="1">
      <x v="1"/>
    </i>
    <i r="1" i="2">
      <x v="2"/>
    </i>
    <i r="1" i="3">
      <x v="3"/>
    </i>
    <i r="1" i="4">
      <x v="4"/>
    </i>
    <i r="1" i="5">
      <x v="5"/>
    </i>
    <i r="1" i="6">
      <x v="6"/>
    </i>
    <i r="1" i="7">
      <x v="7"/>
    </i>
    <i r="1" i="8">
      <x v="8"/>
    </i>
    <i r="1" i="9">
      <x v="9"/>
    </i>
    <i r="1" i="10">
      <x v="10"/>
    </i>
    <i r="1" i="11">
      <x v="11"/>
    </i>
    <i r="1" i="12">
      <x v="12"/>
    </i>
    <i r="1" i="13">
      <x v="13"/>
    </i>
    <i r="1" i="14">
      <x v="14"/>
    </i>
    <i r="1" i="15">
      <x v="15"/>
    </i>
    <i r="1" i="16">
      <x v="16"/>
    </i>
    <i r="1" i="17">
      <x v="17"/>
    </i>
    <i>
      <x v="16"/>
      <x/>
    </i>
    <i r="1" i="1">
      <x v="1"/>
    </i>
    <i r="1" i="2">
      <x v="2"/>
    </i>
    <i r="1" i="3">
      <x v="3"/>
    </i>
    <i r="1" i="4">
      <x v="4"/>
    </i>
    <i r="1" i="5">
      <x v="5"/>
    </i>
    <i r="1" i="6">
      <x v="6"/>
    </i>
    <i r="1" i="7">
      <x v="7"/>
    </i>
    <i r="1" i="8">
      <x v="8"/>
    </i>
    <i r="1" i="9">
      <x v="9"/>
    </i>
    <i r="1" i="10">
      <x v="10"/>
    </i>
    <i r="1" i="11">
      <x v="11"/>
    </i>
    <i r="1" i="12">
      <x v="12"/>
    </i>
    <i r="1" i="13">
      <x v="13"/>
    </i>
    <i r="1" i="14">
      <x v="14"/>
    </i>
    <i r="1" i="15">
      <x v="15"/>
    </i>
    <i r="1" i="16">
      <x v="16"/>
    </i>
    <i r="1" i="17">
      <x v="17"/>
    </i>
    <i>
      <x v="17"/>
      <x/>
    </i>
    <i r="1" i="1">
      <x v="1"/>
    </i>
    <i r="1" i="2">
      <x v="2"/>
    </i>
    <i r="1" i="3">
      <x v="3"/>
    </i>
    <i r="1" i="4">
      <x v="4"/>
    </i>
    <i r="1" i="5">
      <x v="5"/>
    </i>
    <i r="1" i="6">
      <x v="6"/>
    </i>
    <i r="1" i="7">
      <x v="7"/>
    </i>
    <i r="1" i="8">
      <x v="8"/>
    </i>
    <i r="1" i="9">
      <x v="9"/>
    </i>
    <i r="1" i="10">
      <x v="10"/>
    </i>
    <i r="1" i="11">
      <x v="11"/>
    </i>
    <i r="1" i="12">
      <x v="12"/>
    </i>
    <i r="1" i="13">
      <x v="13"/>
    </i>
    <i r="1" i="14">
      <x v="14"/>
    </i>
    <i r="1" i="15">
      <x v="15"/>
    </i>
    <i r="1" i="16">
      <x v="16"/>
    </i>
    <i r="1" i="17">
      <x v="17"/>
    </i>
    <i>
      <x v="18"/>
      <x/>
    </i>
    <i r="1" i="1">
      <x v="1"/>
    </i>
    <i r="1" i="2">
      <x v="2"/>
    </i>
    <i r="1" i="3">
      <x v="3"/>
    </i>
    <i r="1" i="4">
      <x v="4"/>
    </i>
    <i r="1" i="5">
      <x v="5"/>
    </i>
    <i r="1" i="6">
      <x v="6"/>
    </i>
    <i r="1" i="7">
      <x v="7"/>
    </i>
    <i r="1" i="8">
      <x v="8"/>
    </i>
    <i r="1" i="9">
      <x v="9"/>
    </i>
    <i r="1" i="10">
      <x v="10"/>
    </i>
    <i r="1" i="11">
      <x v="11"/>
    </i>
    <i r="1" i="12">
      <x v="12"/>
    </i>
    <i r="1" i="13">
      <x v="13"/>
    </i>
    <i r="1" i="14">
      <x v="14"/>
    </i>
    <i r="1" i="15">
      <x v="15"/>
    </i>
    <i r="1" i="16">
      <x v="16"/>
    </i>
    <i r="1" i="17">
      <x v="17"/>
    </i>
    <i>
      <x v="19"/>
      <x/>
    </i>
    <i r="1" i="1">
      <x v="1"/>
    </i>
    <i r="1" i="2">
      <x v="2"/>
    </i>
    <i r="1" i="3">
      <x v="3"/>
    </i>
    <i r="1" i="4">
      <x v="4"/>
    </i>
    <i r="1" i="5">
      <x v="5"/>
    </i>
    <i r="1" i="6">
      <x v="6"/>
    </i>
    <i r="1" i="7">
      <x v="7"/>
    </i>
    <i r="1" i="8">
      <x v="8"/>
    </i>
    <i r="1" i="9">
      <x v="9"/>
    </i>
    <i r="1" i="10">
      <x v="10"/>
    </i>
    <i r="1" i="11">
      <x v="11"/>
    </i>
    <i r="1" i="12">
      <x v="12"/>
    </i>
    <i r="1" i="13">
      <x v="13"/>
    </i>
    <i r="1" i="14">
      <x v="14"/>
    </i>
    <i r="1" i="15">
      <x v="15"/>
    </i>
    <i r="1" i="16">
      <x v="16"/>
    </i>
    <i r="1" i="17">
      <x v="17"/>
    </i>
    <i>
      <x v="20"/>
      <x/>
    </i>
    <i r="1" i="1">
      <x v="1"/>
    </i>
    <i r="1" i="2">
      <x v="2"/>
    </i>
    <i r="1" i="3">
      <x v="3"/>
    </i>
    <i r="1" i="4">
      <x v="4"/>
    </i>
    <i r="1" i="5">
      <x v="5"/>
    </i>
    <i r="1" i="6">
      <x v="6"/>
    </i>
    <i r="1" i="7">
      <x v="7"/>
    </i>
    <i r="1" i="8">
      <x v="8"/>
    </i>
    <i r="1" i="9">
      <x v="9"/>
    </i>
    <i r="1" i="10">
      <x v="10"/>
    </i>
    <i r="1" i="11">
      <x v="11"/>
    </i>
    <i r="1" i="12">
      <x v="12"/>
    </i>
    <i r="1" i="13">
      <x v="13"/>
    </i>
    <i r="1" i="14">
      <x v="14"/>
    </i>
    <i r="1" i="15">
      <x v="15"/>
    </i>
    <i r="1" i="16">
      <x v="16"/>
    </i>
    <i r="1" i="17">
      <x v="17"/>
    </i>
    <i>
      <x v="21"/>
      <x/>
    </i>
    <i r="1" i="1">
      <x v="1"/>
    </i>
    <i r="1" i="2">
      <x v="2"/>
    </i>
    <i r="1" i="3">
      <x v="3"/>
    </i>
    <i r="1" i="4">
      <x v="4"/>
    </i>
    <i r="1" i="5">
      <x v="5"/>
    </i>
    <i r="1" i="6">
      <x v="6"/>
    </i>
    <i r="1" i="7">
      <x v="7"/>
    </i>
    <i r="1" i="8">
      <x v="8"/>
    </i>
    <i r="1" i="9">
      <x v="9"/>
    </i>
    <i r="1" i="10">
      <x v="10"/>
    </i>
    <i r="1" i="11">
      <x v="11"/>
    </i>
    <i r="1" i="12">
      <x v="12"/>
    </i>
    <i r="1" i="13">
      <x v="13"/>
    </i>
    <i r="1" i="14">
      <x v="14"/>
    </i>
    <i r="1" i="15">
      <x v="15"/>
    </i>
    <i r="1" i="16">
      <x v="16"/>
    </i>
    <i r="1" i="17">
      <x v="17"/>
    </i>
    <i>
      <x v="22"/>
      <x/>
    </i>
    <i r="1" i="1">
      <x v="1"/>
    </i>
    <i r="1" i="2">
      <x v="2"/>
    </i>
    <i r="1" i="3">
      <x v="3"/>
    </i>
    <i r="1" i="4">
      <x v="4"/>
    </i>
    <i r="1" i="5">
      <x v="5"/>
    </i>
    <i r="1" i="6">
      <x v="6"/>
    </i>
    <i r="1" i="7">
      <x v="7"/>
    </i>
    <i r="1" i="8">
      <x v="8"/>
    </i>
    <i r="1" i="9">
      <x v="9"/>
    </i>
    <i r="1" i="10">
      <x v="10"/>
    </i>
    <i r="1" i="11">
      <x v="11"/>
    </i>
    <i r="1" i="12">
      <x v="12"/>
    </i>
    <i r="1" i="13">
      <x v="13"/>
    </i>
    <i r="1" i="14">
      <x v="14"/>
    </i>
    <i r="1" i="15">
      <x v="15"/>
    </i>
    <i r="1" i="16">
      <x v="16"/>
    </i>
    <i r="1" i="17">
      <x v="17"/>
    </i>
    <i>
      <x v="23"/>
      <x/>
    </i>
    <i r="1" i="1">
      <x v="1"/>
    </i>
    <i r="1" i="2">
      <x v="2"/>
    </i>
    <i r="1" i="3">
      <x v="3"/>
    </i>
    <i r="1" i="4">
      <x v="4"/>
    </i>
    <i r="1" i="5">
      <x v="5"/>
    </i>
    <i r="1" i="6">
      <x v="6"/>
    </i>
    <i r="1" i="7">
      <x v="7"/>
    </i>
    <i r="1" i="8">
      <x v="8"/>
    </i>
    <i r="1" i="9">
      <x v="9"/>
    </i>
    <i r="1" i="10">
      <x v="10"/>
    </i>
    <i r="1" i="11">
      <x v="11"/>
    </i>
    <i r="1" i="12">
      <x v="12"/>
    </i>
    <i r="1" i="13">
      <x v="13"/>
    </i>
    <i r="1" i="14">
      <x v="14"/>
    </i>
    <i r="1" i="15">
      <x v="15"/>
    </i>
    <i r="1" i="16">
      <x v="16"/>
    </i>
    <i r="1" i="17">
      <x v="17"/>
    </i>
    <i>
      <x v="24"/>
      <x/>
    </i>
    <i r="1" i="1">
      <x v="1"/>
    </i>
    <i r="1" i="2">
      <x v="2"/>
    </i>
    <i r="1" i="3">
      <x v="3"/>
    </i>
    <i r="1" i="4">
      <x v="4"/>
    </i>
    <i r="1" i="5">
      <x v="5"/>
    </i>
    <i r="1" i="6">
      <x v="6"/>
    </i>
    <i r="1" i="7">
      <x v="7"/>
    </i>
    <i r="1" i="8">
      <x v="8"/>
    </i>
    <i r="1" i="9">
      <x v="9"/>
    </i>
    <i r="1" i="10">
      <x v="10"/>
    </i>
    <i r="1" i="11">
      <x v="11"/>
    </i>
    <i r="1" i="12">
      <x v="12"/>
    </i>
    <i r="1" i="13">
      <x v="13"/>
    </i>
    <i r="1" i="14">
      <x v="14"/>
    </i>
    <i r="1" i="15">
      <x v="15"/>
    </i>
    <i r="1" i="16">
      <x v="16"/>
    </i>
    <i r="1" i="17">
      <x v="17"/>
    </i>
    <i t="grand">
      <x/>
    </i>
    <i t="grand" i="1">
      <x/>
    </i>
    <i t="grand" i="2">
      <x/>
    </i>
    <i t="grand" i="3">
      <x/>
    </i>
    <i t="grand" i="4">
      <x/>
    </i>
    <i t="grand" i="5">
      <x/>
    </i>
    <i t="grand" i="6">
      <x/>
    </i>
    <i t="grand" i="7">
      <x/>
    </i>
    <i t="grand" i="8">
      <x/>
    </i>
    <i t="grand" i="9">
      <x/>
    </i>
    <i t="grand" i="10">
      <x/>
    </i>
    <i t="grand" i="11">
      <x/>
    </i>
    <i t="grand" i="12">
      <x/>
    </i>
    <i t="grand" i="13">
      <x/>
    </i>
    <i t="grand" i="14">
      <x/>
    </i>
    <i t="grand" i="15">
      <x/>
    </i>
    <i t="grand" i="16">
      <x/>
    </i>
    <i t="grand" i="17">
      <x/>
    </i>
  </rowItems>
  <colFields count="2">
    <field x="10"/>
    <field x="9"/>
  </colFields>
  <colItems count="4">
    <i>
      <x/>
      <x/>
    </i>
    <i r="1">
      <x v="1"/>
    </i>
    <i r="1">
      <x v="2"/>
    </i>
    <i t="grand">
      <x/>
    </i>
  </colItems>
  <dataFields count="18">
    <dataField name="No. of Sessions" fld="13" baseField="0" baseItem="0" numFmtId="3"/>
    <dataField name="No. of Patients" fld="14" baseField="0" baseItem="0" numFmtId="3"/>
    <dataField name="Planned Time (Mins)" fld="19" baseField="0" baseItem="0" numFmtId="3"/>
    <dataField name="Planned Time - Timed (Mins)" fld="29" baseField="0" baseItem="0" numFmtId="3"/>
    <dataField name="Run Time (Mins)" fld="66" baseField="0" baseItem="0" numFmtId="3"/>
    <dataField name="Op Time (Mins)" fld="67" baseField="0" baseItem="0" numFmtId="3"/>
    <dataField name="% Run Time" fld="59" baseField="0" baseItem="0" numFmtId="9"/>
    <dataField name="% Op Time" fld="60" baseField="0" baseItem="0" numFmtId="9"/>
    <dataField name="Timed Sessions" fld="24" baseField="0" baseItem="0" numFmtId="3"/>
    <dataField name="% Timing Coverage" fld="61" baseField="0" baseItem="0" numFmtId="9"/>
    <dataField name="Early Start Sessions" fld="34" baseField="0" baseItem="0" numFmtId="3"/>
    <dataField name="On-Time Start Sessions" fld="35" baseField="0" baseItem="0" numFmtId="3"/>
    <dataField name="Late Start Sessions" fld="36" baseField="0" baseItem="0" numFmtId="3"/>
    <dataField name="Early Finish Sessions" fld="39" baseField="0" baseItem="0" numFmtId="3"/>
    <dataField name="On-Time Finish Sessions" fld="40" baseField="0" baseItem="0" numFmtId="3"/>
    <dataField name="Late Finish Sessions" fld="41" baseField="0" baseItem="0" numFmtId="3"/>
    <dataField name="% On-Time Starts" fld="62" baseField="0" baseItem="0" numFmtId="9"/>
    <dataField name="% On-Time Finishes" fld="63" baseField="0" baseItem="0" numFmtId="9"/>
  </dataFields>
  <formats count="62">
    <format dxfId="393">
      <pivotArea type="all" dataOnly="0" outline="0" fieldPosition="0"/>
    </format>
    <format dxfId="392">
      <pivotArea outline="0" collapsedLevelsAreSubtotals="1" fieldPosition="0"/>
    </format>
    <format dxfId="391">
      <pivotArea type="origin" dataOnly="0" labelOnly="1" outline="0" fieldPosition="0"/>
    </format>
    <format dxfId="390">
      <pivotArea field="10" type="button" dataOnly="0" labelOnly="1" outline="0" axis="axisCol" fieldPosition="0"/>
    </format>
    <format dxfId="389">
      <pivotArea field="9" type="button" dataOnly="0" labelOnly="1" outline="0" axis="axisCol" fieldPosition="1"/>
    </format>
    <format dxfId="388">
      <pivotArea type="topRight" dataOnly="0" labelOnly="1" outline="0" fieldPosition="0"/>
    </format>
    <format dxfId="387">
      <pivotArea field="3" type="button" dataOnly="0" labelOnly="1" outline="0" axis="axisRow" fieldPosition="0"/>
    </format>
    <format dxfId="386">
      <pivotArea field="2" type="button" dataOnly="0" labelOnly="1" outline="0"/>
    </format>
    <format dxfId="385">
      <pivotArea field="-2" type="button" dataOnly="0" labelOnly="1" outline="0" axis="axisRow" fieldPosition="1"/>
    </format>
    <format dxfId="384">
      <pivotArea dataOnly="0" labelOnly="1" outline="0" fieldPosition="0">
        <references count="1">
          <reference field="3" count="0"/>
        </references>
      </pivotArea>
    </format>
    <format dxfId="383">
      <pivotArea field="3" dataOnly="0" labelOnly="1" grandRow="1" outline="0" axis="axisRow" fieldPosition="0">
        <references count="1">
          <reference field="4294967294" count="1" selected="0">
            <x v="0"/>
          </reference>
        </references>
      </pivotArea>
    </format>
    <format dxfId="382">
      <pivotArea field="3" dataOnly="0" labelOnly="1" grandRow="1" outline="0" axis="axisRow" fieldPosition="0">
        <references count="1">
          <reference field="4294967294" count="1" selected="0">
            <x v="1"/>
          </reference>
        </references>
      </pivotArea>
    </format>
    <format dxfId="381">
      <pivotArea field="3" dataOnly="0" labelOnly="1" grandRow="1" outline="0" axis="axisRow" fieldPosition="0">
        <references count="1">
          <reference field="4294967294" count="1" selected="0">
            <x v="2"/>
          </reference>
        </references>
      </pivotArea>
    </format>
    <format dxfId="380">
      <pivotArea field="3" dataOnly="0" labelOnly="1" grandRow="1" outline="0" axis="axisRow" fieldPosition="0">
        <references count="1">
          <reference field="4294967294" count="1" selected="0">
            <x v="3"/>
          </reference>
        </references>
      </pivotArea>
    </format>
    <format dxfId="379">
      <pivotArea field="3" dataOnly="0" labelOnly="1" grandRow="1" outline="0" axis="axisRow" fieldPosition="0">
        <references count="1">
          <reference field="4294967294" count="1" selected="0">
            <x v="4"/>
          </reference>
        </references>
      </pivotArea>
    </format>
    <format dxfId="378">
      <pivotArea field="3" dataOnly="0" labelOnly="1" grandRow="1" outline="0" axis="axisRow" fieldPosition="0">
        <references count="1">
          <reference field="4294967294" count="1" selected="0">
            <x v="5"/>
          </reference>
        </references>
      </pivotArea>
    </format>
    <format dxfId="377">
      <pivotArea field="3" dataOnly="0" labelOnly="1" grandRow="1" outline="0" axis="axisRow" fieldPosition="0">
        <references count="1">
          <reference field="4294967294" count="1" selected="0">
            <x v="6"/>
          </reference>
        </references>
      </pivotArea>
    </format>
    <format dxfId="376">
      <pivotArea field="3" dataOnly="0" labelOnly="1" grandRow="1" outline="0" axis="axisRow" fieldPosition="0">
        <references count="1">
          <reference field="4294967294" count="1" selected="0">
            <x v="7"/>
          </reference>
        </references>
      </pivotArea>
    </format>
    <format dxfId="375">
      <pivotArea field="3" dataOnly="0" labelOnly="1" grandRow="1" outline="0" axis="axisRow" fieldPosition="0">
        <references count="1">
          <reference field="4294967294" count="1" selected="0">
            <x v="8"/>
          </reference>
        </references>
      </pivotArea>
    </format>
    <format dxfId="374">
      <pivotArea field="3" dataOnly="0" labelOnly="1" grandRow="1" outline="0" axis="axisRow" fieldPosition="0">
        <references count="1">
          <reference field="4294967294" count="1" selected="0">
            <x v="9"/>
          </reference>
        </references>
      </pivotArea>
    </format>
    <format dxfId="373">
      <pivotArea field="3" dataOnly="0" labelOnly="1" grandRow="1" outline="0" axis="axisRow" fieldPosition="0">
        <references count="1">
          <reference field="4294967294" count="1" selected="0">
            <x v="10"/>
          </reference>
        </references>
      </pivotArea>
    </format>
    <format dxfId="372">
      <pivotArea field="3" dataOnly="0" labelOnly="1" grandRow="1" outline="0" axis="axisRow" fieldPosition="0">
        <references count="1">
          <reference field="4294967294" count="1" selected="0">
            <x v="11"/>
          </reference>
        </references>
      </pivotArea>
    </format>
    <format dxfId="371">
      <pivotArea field="3" dataOnly="0" labelOnly="1" grandRow="1" outline="0" axis="axisRow" fieldPosition="0">
        <references count="1">
          <reference field="4294967294" count="1" selected="0">
            <x v="12"/>
          </reference>
        </references>
      </pivotArea>
    </format>
    <format dxfId="370">
      <pivotArea field="3" dataOnly="0" labelOnly="1" grandRow="1" outline="0" axis="axisRow" fieldPosition="0">
        <references count="1">
          <reference field="4294967294" count="1" selected="0">
            <x v="13"/>
          </reference>
        </references>
      </pivotArea>
    </format>
    <format dxfId="369">
      <pivotArea field="3" dataOnly="0" labelOnly="1" grandRow="1" outline="0" axis="axisRow" fieldPosition="0">
        <references count="1">
          <reference field="4294967294" count="1" selected="0">
            <x v="14"/>
          </reference>
        </references>
      </pivotArea>
    </format>
    <format dxfId="368">
      <pivotArea field="3" dataOnly="0" labelOnly="1" grandRow="1" outline="0" axis="axisRow" fieldPosition="0">
        <references count="1">
          <reference field="4294967294" count="1" selected="0">
            <x v="15"/>
          </reference>
        </references>
      </pivotArea>
    </format>
    <format dxfId="367">
      <pivotArea field="3" dataOnly="0" labelOnly="1" grandRow="1" outline="0" axis="axisRow" fieldPosition="0">
        <references count="1">
          <reference field="4294967294" count="1" selected="0">
            <x v="16"/>
          </reference>
        </references>
      </pivotArea>
    </format>
    <format dxfId="366">
      <pivotArea field="3" dataOnly="0" labelOnly="1" grandRow="1" outline="0" axis="axisRow" fieldPosition="0">
        <references count="1">
          <reference field="4294967294" count="1" selected="0">
            <x v="17"/>
          </reference>
        </references>
      </pivotArea>
    </format>
    <format dxfId="365">
      <pivotArea dataOnly="0" labelOnly="1" outline="0" fieldPosition="0">
        <references count="1">
          <reference field="10" count="0"/>
        </references>
      </pivotArea>
    </format>
    <format dxfId="364">
      <pivotArea dataOnly="0" labelOnly="1" grandCol="1" outline="0" fieldPosition="0"/>
    </format>
    <format dxfId="363">
      <pivotArea dataOnly="0" labelOnly="1" outline="0" fieldPosition="0">
        <references count="2">
          <reference field="9" count="0"/>
          <reference field="10" count="0" selected="0"/>
        </references>
      </pivotArea>
    </format>
    <format dxfId="362">
      <pivotArea type="all" dataOnly="0" outline="0" fieldPosition="0"/>
    </format>
    <format dxfId="361">
      <pivotArea outline="0" collapsedLevelsAreSubtotals="1" fieldPosition="0"/>
    </format>
    <format dxfId="360">
      <pivotArea type="origin" dataOnly="0" labelOnly="1" outline="0" fieldPosition="0"/>
    </format>
    <format dxfId="359">
      <pivotArea field="10" type="button" dataOnly="0" labelOnly="1" outline="0" axis="axisCol" fieldPosition="0"/>
    </format>
    <format dxfId="358">
      <pivotArea field="9" type="button" dataOnly="0" labelOnly="1" outline="0" axis="axisCol" fieldPosition="1"/>
    </format>
    <format dxfId="357">
      <pivotArea type="topRight" dataOnly="0" labelOnly="1" outline="0" fieldPosition="0"/>
    </format>
    <format dxfId="356">
      <pivotArea field="3" type="button" dataOnly="0" labelOnly="1" outline="0" axis="axisRow" fieldPosition="0"/>
    </format>
    <format dxfId="355">
      <pivotArea field="2" type="button" dataOnly="0" labelOnly="1" outline="0"/>
    </format>
    <format dxfId="354">
      <pivotArea field="-2" type="button" dataOnly="0" labelOnly="1" outline="0" axis="axisRow" fieldPosition="1"/>
    </format>
    <format dxfId="353">
      <pivotArea dataOnly="0" labelOnly="1" outline="0" fieldPosition="0">
        <references count="1">
          <reference field="3" count="0"/>
        </references>
      </pivotArea>
    </format>
    <format dxfId="352">
      <pivotArea field="3" dataOnly="0" labelOnly="1" grandRow="1" outline="0" axis="axisRow" fieldPosition="0">
        <references count="1">
          <reference field="4294967294" count="1" selected="0">
            <x v="0"/>
          </reference>
        </references>
      </pivotArea>
    </format>
    <format dxfId="351">
      <pivotArea field="3" dataOnly="0" labelOnly="1" grandRow="1" outline="0" axis="axisRow" fieldPosition="0">
        <references count="1">
          <reference field="4294967294" count="1" selected="0">
            <x v="1"/>
          </reference>
        </references>
      </pivotArea>
    </format>
    <format dxfId="350">
      <pivotArea field="3" dataOnly="0" labelOnly="1" grandRow="1" outline="0" axis="axisRow" fieldPosition="0">
        <references count="1">
          <reference field="4294967294" count="1" selected="0">
            <x v="2"/>
          </reference>
        </references>
      </pivotArea>
    </format>
    <format dxfId="349">
      <pivotArea field="3" dataOnly="0" labelOnly="1" grandRow="1" outline="0" axis="axisRow" fieldPosition="0">
        <references count="1">
          <reference field="4294967294" count="1" selected="0">
            <x v="3"/>
          </reference>
        </references>
      </pivotArea>
    </format>
    <format dxfId="348">
      <pivotArea field="3" dataOnly="0" labelOnly="1" grandRow="1" outline="0" axis="axisRow" fieldPosition="0">
        <references count="1">
          <reference field="4294967294" count="1" selected="0">
            <x v="4"/>
          </reference>
        </references>
      </pivotArea>
    </format>
    <format dxfId="347">
      <pivotArea field="3" dataOnly="0" labelOnly="1" grandRow="1" outline="0" axis="axisRow" fieldPosition="0">
        <references count="1">
          <reference field="4294967294" count="1" selected="0">
            <x v="5"/>
          </reference>
        </references>
      </pivotArea>
    </format>
    <format dxfId="346">
      <pivotArea field="3" dataOnly="0" labelOnly="1" grandRow="1" outline="0" axis="axisRow" fieldPosition="0">
        <references count="1">
          <reference field="4294967294" count="1" selected="0">
            <x v="6"/>
          </reference>
        </references>
      </pivotArea>
    </format>
    <format dxfId="345">
      <pivotArea field="3" dataOnly="0" labelOnly="1" grandRow="1" outline="0" axis="axisRow" fieldPosition="0">
        <references count="1">
          <reference field="4294967294" count="1" selected="0">
            <x v="7"/>
          </reference>
        </references>
      </pivotArea>
    </format>
    <format dxfId="344">
      <pivotArea field="3" dataOnly="0" labelOnly="1" grandRow="1" outline="0" axis="axisRow" fieldPosition="0">
        <references count="1">
          <reference field="4294967294" count="1" selected="0">
            <x v="8"/>
          </reference>
        </references>
      </pivotArea>
    </format>
    <format dxfId="343">
      <pivotArea field="3" dataOnly="0" labelOnly="1" grandRow="1" outline="0" axis="axisRow" fieldPosition="0">
        <references count="1">
          <reference field="4294967294" count="1" selected="0">
            <x v="9"/>
          </reference>
        </references>
      </pivotArea>
    </format>
    <format dxfId="342">
      <pivotArea field="3" dataOnly="0" labelOnly="1" grandRow="1" outline="0" axis="axisRow" fieldPosition="0">
        <references count="1">
          <reference field="4294967294" count="1" selected="0">
            <x v="10"/>
          </reference>
        </references>
      </pivotArea>
    </format>
    <format dxfId="341">
      <pivotArea field="3" dataOnly="0" labelOnly="1" grandRow="1" outline="0" axis="axisRow" fieldPosition="0">
        <references count="1">
          <reference field="4294967294" count="1" selected="0">
            <x v="11"/>
          </reference>
        </references>
      </pivotArea>
    </format>
    <format dxfId="340">
      <pivotArea field="3" dataOnly="0" labelOnly="1" grandRow="1" outline="0" axis="axisRow" fieldPosition="0">
        <references count="1">
          <reference field="4294967294" count="1" selected="0">
            <x v="12"/>
          </reference>
        </references>
      </pivotArea>
    </format>
    <format dxfId="339">
      <pivotArea field="3" dataOnly="0" labelOnly="1" grandRow="1" outline="0" axis="axisRow" fieldPosition="0">
        <references count="1">
          <reference field="4294967294" count="1" selected="0">
            <x v="13"/>
          </reference>
        </references>
      </pivotArea>
    </format>
    <format dxfId="338">
      <pivotArea field="3" dataOnly="0" labelOnly="1" grandRow="1" outline="0" axis="axisRow" fieldPosition="0">
        <references count="1">
          <reference field="4294967294" count="1" selected="0">
            <x v="14"/>
          </reference>
        </references>
      </pivotArea>
    </format>
    <format dxfId="337">
      <pivotArea field="3" dataOnly="0" labelOnly="1" grandRow="1" outline="0" axis="axisRow" fieldPosition="0">
        <references count="1">
          <reference field="4294967294" count="1" selected="0">
            <x v="15"/>
          </reference>
        </references>
      </pivotArea>
    </format>
    <format dxfId="336">
      <pivotArea field="3" dataOnly="0" labelOnly="1" grandRow="1" outline="0" axis="axisRow" fieldPosition="0">
        <references count="1">
          <reference field="4294967294" count="1" selected="0">
            <x v="16"/>
          </reference>
        </references>
      </pivotArea>
    </format>
    <format dxfId="335">
      <pivotArea field="3" dataOnly="0" labelOnly="1" grandRow="1" outline="0" axis="axisRow" fieldPosition="0">
        <references count="1">
          <reference field="4294967294" count="1" selected="0">
            <x v="17"/>
          </reference>
        </references>
      </pivotArea>
    </format>
    <format dxfId="334">
      <pivotArea dataOnly="0" labelOnly="1" outline="0" fieldPosition="0">
        <references count="1">
          <reference field="10" count="0"/>
        </references>
      </pivotArea>
    </format>
    <format dxfId="333">
      <pivotArea dataOnly="0" labelOnly="1" grandCol="1" outline="0" fieldPosition="0"/>
    </format>
    <format dxfId="332">
      <pivotArea dataOnly="0" labelOnly="1" outline="0" fieldPosition="0">
        <references count="2">
          <reference field="9" count="0"/>
          <reference field="10" count="0" selected="0"/>
        </references>
      </pivotArea>
    </format>
  </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D327AD4-3CF1-46D3-A1F1-ACA73BAB18B9}" name="ScheduledWorkload" cacheId="14" dataOnRows="1" applyNumberFormats="0" applyBorderFormats="0" applyFontFormats="0" applyPatternFormats="0" applyAlignmentFormats="0" applyWidthHeightFormats="1" dataCaption="Values" grandTotalCaption="Total" errorCaption="—" showError="1" updatedVersion="8" minRefreshableVersion="3" itemPrintTitles="1" mergeItem="1" createdVersion="6" indent="0" compact="0" compactData="0" multipleFieldFilters="0">
  <location ref="B18:G152" firstHeaderRow="1" firstDataRow="3" firstDataCol="2"/>
  <pivotFields count="69">
    <pivotField compact="0" outline="0" showAll="0"/>
    <pivotField compact="0" outline="0" showAll="0">
      <items count="4">
        <item x="0"/>
        <item x="1"/>
        <item x="2"/>
        <item t="default"/>
      </items>
    </pivotField>
    <pivotField axis="axisRow" compact="0" outline="0" showAll="0" sortType="ascending" defaultSubtotal="0">
      <items count="11">
        <item x="1"/>
        <item x="0"/>
        <item x="2"/>
        <item x="3"/>
        <item x="4"/>
        <item x="5"/>
        <item x="6"/>
        <item x="10"/>
        <item x="7"/>
        <item x="8"/>
        <item x="9"/>
      </items>
    </pivotField>
    <pivotField compact="0" outline="0" showAll="0">
      <items count="26">
        <item x="23"/>
        <item x="0"/>
        <item x="1"/>
        <item x="2"/>
        <item x="3"/>
        <item x="4"/>
        <item x="5"/>
        <item x="6"/>
        <item x="7"/>
        <item x="8"/>
        <item x="9"/>
        <item x="24"/>
        <item x="10"/>
        <item x="11"/>
        <item x="12"/>
        <item x="13"/>
        <item x="14"/>
        <item x="15"/>
        <item x="16"/>
        <item x="17"/>
        <item x="18"/>
        <item x="19"/>
        <item x="20"/>
        <item x="21"/>
        <item x="22"/>
        <item t="default"/>
      </items>
    </pivotField>
    <pivotField compact="0" outline="0" showAll="0"/>
    <pivotField compact="0" outline="0" showAll="0">
      <items count="23">
        <item x="5"/>
        <item x="6"/>
        <item x="8"/>
        <item x="2"/>
        <item x="0"/>
        <item x="7"/>
        <item x="3"/>
        <item x="1"/>
        <item x="4"/>
        <item x="10"/>
        <item x="9"/>
        <item x="11"/>
        <item x="12"/>
        <item x="14"/>
        <item x="16"/>
        <item x="13"/>
        <item x="15"/>
        <item x="17"/>
        <item x="18"/>
        <item x="19"/>
        <item x="21"/>
        <item x="20"/>
        <item t="default"/>
      </items>
    </pivotField>
    <pivotField compact="0" outline="0" showAll="0">
      <items count="2">
        <item x="0"/>
        <item t="default"/>
      </items>
    </pivotField>
    <pivotField compact="0" numFmtId="14" outline="0" showAll="0"/>
    <pivotField compact="0" outline="0" showAll="0"/>
    <pivotField axis="axisCol" compact="0" numFmtId="165" outline="0" showAll="0" sortType="ascending" defaultSubtotal="0">
      <items count="3">
        <item x="0"/>
        <item x="1"/>
        <item x="2"/>
      </items>
    </pivotField>
    <pivotField axis="axisCol" compact="0" outline="0" showAll="0" sortType="ascending" defaultSubtotal="0">
      <items count="1">
        <item x="0"/>
      </items>
    </pivotField>
    <pivotField compact="0" outline="0" showAll="0"/>
    <pivotField compact="0" outline="0" showAll="0">
      <items count="5">
        <item x="1"/>
        <item x="0"/>
        <item x="2"/>
        <item x="3"/>
        <item t="default"/>
      </items>
    </pivotField>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numFmtId="2" outline="0" showAll="0"/>
    <pivotField compact="0" numFmtId="2"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2" outline="0" showAll="0"/>
    <pivotField compact="0" numFmtId="2"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2" outline="0" showAll="0"/>
    <pivotField dataField="1" compact="0" outline="0" showAll="0"/>
    <pivotField dataField="1" compact="0" outline="0" showAll="0"/>
    <pivotField dataField="1" compact="0" outline="0" showAll="0"/>
    <pivotField compact="0" outline="0" showAll="0"/>
    <pivotField dataField="1" compact="0" outline="0" showAll="0"/>
    <pivotField dataField="1" compact="0" outline="0" showAll="0"/>
    <pivotField dataField="1" compact="0" outline="0" showAll="0"/>
    <pivotField compact="0" numFmtId="166" outline="0" showAll="0"/>
    <pivotField compact="0" numFmtId="166" outline="0" showAll="0"/>
    <pivotField compact="0" outline="0" showAll="0"/>
    <pivotField compact="0" numFmtId="166" outline="0" showAll="0"/>
    <pivotField compact="0" numFmtId="166" outline="0" showAll="0"/>
    <pivotField compact="0" outline="0" showAll="0"/>
    <pivotField compact="0" outline="0" showAll="0"/>
    <pivotField compact="0" outline="0" showAll="0"/>
    <pivotField compact="0" outline="0" showAl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dataField="1" compact="0" outline="0" dragToRow="0" dragToCol="0" dragToPage="0" showAll="0" defaultSubtotal="0"/>
    <pivotField dataField="1" compact="0" outline="0" dragToRow="0" dragToCol="0" dragToPage="0" showAll="0" defaultSubtotal="0"/>
    <pivotField compact="0" outline="0" dragToRow="0" dragToCol="0" dragToPage="0" showAll="0" defaultSubtotal="0"/>
    <pivotField compact="0" outline="0" dragToRow="0" dragToCol="0" dragToPage="0" showAll="0" defaultSubtotal="0"/>
    <pivotField dataField="1" compact="0" outline="0" dragToRow="0" dragToCol="0" dragToPage="0" showAll="0" defaultSubtotal="0"/>
  </pivotFields>
  <rowFields count="2">
    <field x="2"/>
    <field x="-2"/>
  </rowFields>
  <rowItems count="132">
    <i>
      <x/>
      <x/>
    </i>
    <i r="1" i="1">
      <x v="1"/>
    </i>
    <i r="1" i="2">
      <x v="2"/>
    </i>
    <i r="1" i="3">
      <x v="3"/>
    </i>
    <i r="1" i="4">
      <x v="4"/>
    </i>
    <i r="1" i="5">
      <x v="5"/>
    </i>
    <i r="1" i="6">
      <x v="6"/>
    </i>
    <i r="1" i="7">
      <x v="7"/>
    </i>
    <i r="1" i="8">
      <x v="8"/>
    </i>
    <i r="1" i="9">
      <x v="9"/>
    </i>
    <i r="1" i="10">
      <x v="10"/>
    </i>
    <i>
      <x v="1"/>
      <x/>
    </i>
    <i r="1" i="1">
      <x v="1"/>
    </i>
    <i r="1" i="2">
      <x v="2"/>
    </i>
    <i r="1" i="3">
      <x v="3"/>
    </i>
    <i r="1" i="4">
      <x v="4"/>
    </i>
    <i r="1" i="5">
      <x v="5"/>
    </i>
    <i r="1" i="6">
      <x v="6"/>
    </i>
    <i r="1" i="7">
      <x v="7"/>
    </i>
    <i r="1" i="8">
      <x v="8"/>
    </i>
    <i r="1" i="9">
      <x v="9"/>
    </i>
    <i r="1" i="10">
      <x v="10"/>
    </i>
    <i>
      <x v="2"/>
      <x/>
    </i>
    <i r="1" i="1">
      <x v="1"/>
    </i>
    <i r="1" i="2">
      <x v="2"/>
    </i>
    <i r="1" i="3">
      <x v="3"/>
    </i>
    <i r="1" i="4">
      <x v="4"/>
    </i>
    <i r="1" i="5">
      <x v="5"/>
    </i>
    <i r="1" i="6">
      <x v="6"/>
    </i>
    <i r="1" i="7">
      <x v="7"/>
    </i>
    <i r="1" i="8">
      <x v="8"/>
    </i>
    <i r="1" i="9">
      <x v="9"/>
    </i>
    <i r="1" i="10">
      <x v="10"/>
    </i>
    <i>
      <x v="3"/>
      <x/>
    </i>
    <i r="1" i="1">
      <x v="1"/>
    </i>
    <i r="1" i="2">
      <x v="2"/>
    </i>
    <i r="1" i="3">
      <x v="3"/>
    </i>
    <i r="1" i="4">
      <x v="4"/>
    </i>
    <i r="1" i="5">
      <x v="5"/>
    </i>
    <i r="1" i="6">
      <x v="6"/>
    </i>
    <i r="1" i="7">
      <x v="7"/>
    </i>
    <i r="1" i="8">
      <x v="8"/>
    </i>
    <i r="1" i="9">
      <x v="9"/>
    </i>
    <i r="1" i="10">
      <x v="10"/>
    </i>
    <i>
      <x v="4"/>
      <x/>
    </i>
    <i r="1" i="1">
      <x v="1"/>
    </i>
    <i r="1" i="2">
      <x v="2"/>
    </i>
    <i r="1" i="3">
      <x v="3"/>
    </i>
    <i r="1" i="4">
      <x v="4"/>
    </i>
    <i r="1" i="5">
      <x v="5"/>
    </i>
    <i r="1" i="6">
      <x v="6"/>
    </i>
    <i r="1" i="7">
      <x v="7"/>
    </i>
    <i r="1" i="8">
      <x v="8"/>
    </i>
    <i r="1" i="9">
      <x v="9"/>
    </i>
    <i r="1" i="10">
      <x v="10"/>
    </i>
    <i>
      <x v="5"/>
      <x/>
    </i>
    <i r="1" i="1">
      <x v="1"/>
    </i>
    <i r="1" i="2">
      <x v="2"/>
    </i>
    <i r="1" i="3">
      <x v="3"/>
    </i>
    <i r="1" i="4">
      <x v="4"/>
    </i>
    <i r="1" i="5">
      <x v="5"/>
    </i>
    <i r="1" i="6">
      <x v="6"/>
    </i>
    <i r="1" i="7">
      <x v="7"/>
    </i>
    <i r="1" i="8">
      <x v="8"/>
    </i>
    <i r="1" i="9">
      <x v="9"/>
    </i>
    <i r="1" i="10">
      <x v="10"/>
    </i>
    <i>
      <x v="6"/>
      <x/>
    </i>
    <i r="1" i="1">
      <x v="1"/>
    </i>
    <i r="1" i="2">
      <x v="2"/>
    </i>
    <i r="1" i="3">
      <x v="3"/>
    </i>
    <i r="1" i="4">
      <x v="4"/>
    </i>
    <i r="1" i="5">
      <x v="5"/>
    </i>
    <i r="1" i="6">
      <x v="6"/>
    </i>
    <i r="1" i="7">
      <x v="7"/>
    </i>
    <i r="1" i="8">
      <x v="8"/>
    </i>
    <i r="1" i="9">
      <x v="9"/>
    </i>
    <i r="1" i="10">
      <x v="10"/>
    </i>
    <i>
      <x v="7"/>
      <x/>
    </i>
    <i r="1" i="1">
      <x v="1"/>
    </i>
    <i r="1" i="2">
      <x v="2"/>
    </i>
    <i r="1" i="3">
      <x v="3"/>
    </i>
    <i r="1" i="4">
      <x v="4"/>
    </i>
    <i r="1" i="5">
      <x v="5"/>
    </i>
    <i r="1" i="6">
      <x v="6"/>
    </i>
    <i r="1" i="7">
      <x v="7"/>
    </i>
    <i r="1" i="8">
      <x v="8"/>
    </i>
    <i r="1" i="9">
      <x v="9"/>
    </i>
    <i r="1" i="10">
      <x v="10"/>
    </i>
    <i>
      <x v="8"/>
      <x/>
    </i>
    <i r="1" i="1">
      <x v="1"/>
    </i>
    <i r="1" i="2">
      <x v="2"/>
    </i>
    <i r="1" i="3">
      <x v="3"/>
    </i>
    <i r="1" i="4">
      <x v="4"/>
    </i>
    <i r="1" i="5">
      <x v="5"/>
    </i>
    <i r="1" i="6">
      <x v="6"/>
    </i>
    <i r="1" i="7">
      <x v="7"/>
    </i>
    <i r="1" i="8">
      <x v="8"/>
    </i>
    <i r="1" i="9">
      <x v="9"/>
    </i>
    <i r="1" i="10">
      <x v="10"/>
    </i>
    <i>
      <x v="9"/>
      <x/>
    </i>
    <i r="1" i="1">
      <x v="1"/>
    </i>
    <i r="1" i="2">
      <x v="2"/>
    </i>
    <i r="1" i="3">
      <x v="3"/>
    </i>
    <i r="1" i="4">
      <x v="4"/>
    </i>
    <i r="1" i="5">
      <x v="5"/>
    </i>
    <i r="1" i="6">
      <x v="6"/>
    </i>
    <i r="1" i="7">
      <x v="7"/>
    </i>
    <i r="1" i="8">
      <x v="8"/>
    </i>
    <i r="1" i="9">
      <x v="9"/>
    </i>
    <i r="1" i="10">
      <x v="10"/>
    </i>
    <i>
      <x v="10"/>
      <x/>
    </i>
    <i r="1" i="1">
      <x v="1"/>
    </i>
    <i r="1" i="2">
      <x v="2"/>
    </i>
    <i r="1" i="3">
      <x v="3"/>
    </i>
    <i r="1" i="4">
      <x v="4"/>
    </i>
    <i r="1" i="5">
      <x v="5"/>
    </i>
    <i r="1" i="6">
      <x v="6"/>
    </i>
    <i r="1" i="7">
      <x v="7"/>
    </i>
    <i r="1" i="8">
      <x v="8"/>
    </i>
    <i r="1" i="9">
      <x v="9"/>
    </i>
    <i r="1" i="10">
      <x v="10"/>
    </i>
    <i t="grand">
      <x/>
    </i>
    <i t="grand" i="1">
      <x/>
    </i>
    <i t="grand" i="2">
      <x/>
    </i>
    <i t="grand" i="3">
      <x/>
    </i>
    <i t="grand" i="4">
      <x/>
    </i>
    <i t="grand" i="5">
      <x/>
    </i>
    <i t="grand" i="6">
      <x/>
    </i>
    <i t="grand" i="7">
      <x/>
    </i>
    <i t="grand" i="8">
      <x/>
    </i>
    <i t="grand" i="9">
      <x/>
    </i>
    <i t="grand" i="10">
      <x/>
    </i>
  </rowItems>
  <colFields count="2">
    <field x="10"/>
    <field x="9"/>
  </colFields>
  <colItems count="4">
    <i>
      <x/>
      <x/>
    </i>
    <i r="1">
      <x v="1"/>
    </i>
    <i r="1">
      <x v="2"/>
    </i>
    <i t="grand">
      <x/>
    </i>
  </colItems>
  <dataFields count="11">
    <dataField name="No. of Sessions" fld="13" baseField="0" baseItem="0" numFmtId="3"/>
    <dataField name="No. of Patients" fld="14" baseField="0" baseItem="0" numFmtId="3"/>
    <dataField name="Assessed Sessions" fld="43" baseField="0" baseItem="0" numFmtId="3"/>
    <dataField name="Unassessed Sessions" fld="44" baseField="0" baseItem="0" numFmtId="3"/>
    <dataField name="% Workload Coverage" fld="65" baseField="0" baseItem="0" numFmtId="9"/>
    <dataField name="Planned Time - Assessed (Mins)" fld="45" baseField="0" baseItem="0" numFmtId="3"/>
    <dataField name="Scheduled Patient Time (Mins)" fld="68" baseField="0" baseItem="0" numFmtId="3"/>
    <dataField name="% Recorded Scheduled Load" fld="64" baseField="0" baseItem="0" numFmtId="9"/>
    <dataField name="Sessions Below 100% Load" fld="47" baseField="0" baseItem="0" numFmtId="3"/>
    <dataField name="Sessions At 100% Load" fld="48" baseField="0" baseItem="0" numFmtId="3"/>
    <dataField name="Sessions Above 100% Load" fld="49" baseField="0" baseItem="0" numFmtId="3"/>
  </dataFields>
  <formats count="68">
    <format dxfId="331">
      <pivotArea type="all" dataOnly="0" outline="0" fieldPosition="0"/>
    </format>
    <format dxfId="330">
      <pivotArea outline="0" collapsedLevelsAreSubtotals="1" fieldPosition="0"/>
    </format>
    <format dxfId="329">
      <pivotArea type="origin" dataOnly="0" labelOnly="1" outline="0" fieldPosition="0"/>
    </format>
    <format dxfId="328">
      <pivotArea field="10" type="button" dataOnly="0" labelOnly="1" outline="0" axis="axisCol" fieldPosition="0"/>
    </format>
    <format dxfId="327">
      <pivotArea field="9" type="button" dataOnly="0" labelOnly="1" outline="0" axis="axisCol" fieldPosition="1"/>
    </format>
    <format dxfId="326">
      <pivotArea type="topRight" dataOnly="0" labelOnly="1" outline="0" fieldPosition="0"/>
    </format>
    <format dxfId="325">
      <pivotArea field="2" type="button" dataOnly="0" labelOnly="1" outline="0" axis="axisRow" fieldPosition="0"/>
    </format>
    <format dxfId="324">
      <pivotArea field="-2" type="button" dataOnly="0" labelOnly="1" outline="0" axis="axisRow" fieldPosition="1"/>
    </format>
    <format dxfId="323">
      <pivotArea dataOnly="0" labelOnly="1" outline="0" fieldPosition="0">
        <references count="1">
          <reference field="2" count="0"/>
        </references>
      </pivotArea>
    </format>
    <format dxfId="322">
      <pivotArea field="2" dataOnly="0" labelOnly="1" grandRow="1" outline="0" axis="axisRow" fieldPosition="0">
        <references count="1">
          <reference field="4294967294" count="1" selected="0">
            <x v="0"/>
          </reference>
        </references>
      </pivotArea>
    </format>
    <format dxfId="321">
      <pivotArea field="2" dataOnly="0" labelOnly="1" grandRow="1" outline="0" axis="axisRow" fieldPosition="0">
        <references count="1">
          <reference field="4294967294" count="1" selected="0">
            <x v="1"/>
          </reference>
        </references>
      </pivotArea>
    </format>
    <format dxfId="320">
      <pivotArea field="2" dataOnly="0" labelOnly="1" grandRow="1" outline="0" axis="axisRow" fieldPosition="0">
        <references count="1">
          <reference field="4294967294" count="1" selected="0">
            <x v="2"/>
          </reference>
        </references>
      </pivotArea>
    </format>
    <format dxfId="319">
      <pivotArea field="2" dataOnly="0" labelOnly="1" grandRow="1" outline="0" axis="axisRow" fieldPosition="0">
        <references count="1">
          <reference field="4294967294" count="1" selected="0">
            <x v="3"/>
          </reference>
        </references>
      </pivotArea>
    </format>
    <format dxfId="318">
      <pivotArea field="2" dataOnly="0" labelOnly="1" grandRow="1" outline="0" axis="axisRow" fieldPosition="0">
        <references count="1">
          <reference field="4294967294" count="1" selected="0">
            <x v="4"/>
          </reference>
        </references>
      </pivotArea>
    </format>
    <format dxfId="317">
      <pivotArea field="2" dataOnly="0" labelOnly="1" grandRow="1" outline="0" axis="axisRow" fieldPosition="0">
        <references count="1">
          <reference field="4294967294" count="1" selected="0">
            <x v="5"/>
          </reference>
        </references>
      </pivotArea>
    </format>
    <format dxfId="316">
      <pivotArea field="2" dataOnly="0" labelOnly="1" grandRow="1" outline="0" axis="axisRow" fieldPosition="0">
        <references count="1">
          <reference field="4294967294" count="1" selected="0">
            <x v="6"/>
          </reference>
        </references>
      </pivotArea>
    </format>
    <format dxfId="315">
      <pivotArea field="2" dataOnly="0" labelOnly="1" grandRow="1" outline="0" axis="axisRow" fieldPosition="0">
        <references count="1">
          <reference field="4294967294" count="1" selected="0">
            <x v="7"/>
          </reference>
        </references>
      </pivotArea>
    </format>
    <format dxfId="314">
      <pivotArea field="2" dataOnly="0" labelOnly="1" grandRow="1" outline="0" axis="axisRow" fieldPosition="0">
        <references count="1">
          <reference field="4294967294" count="1" selected="0">
            <x v="8"/>
          </reference>
        </references>
      </pivotArea>
    </format>
    <format dxfId="313">
      <pivotArea field="2" dataOnly="0" labelOnly="1" grandRow="1" outline="0" axis="axisRow" fieldPosition="0">
        <references count="1">
          <reference field="4294967294" count="1" selected="0">
            <x v="9"/>
          </reference>
        </references>
      </pivotArea>
    </format>
    <format dxfId="312">
      <pivotArea field="2" dataOnly="0" labelOnly="1" grandRow="1" outline="0" axis="axisRow" fieldPosition="0">
        <references count="1">
          <reference field="4294967294" count="1" selected="0">
            <x v="10"/>
          </reference>
        </references>
      </pivotArea>
    </format>
    <format dxfId="311">
      <pivotArea dataOnly="0" labelOnly="1" outline="0" fieldPosition="0">
        <references count="2">
          <reference field="4294967294" count="11">
            <x v="0"/>
            <x v="1"/>
            <x v="2"/>
            <x v="3"/>
            <x v="4"/>
            <x v="5"/>
            <x v="6"/>
            <x v="7"/>
            <x v="8"/>
            <x v="9"/>
            <x v="10"/>
          </reference>
          <reference field="2" count="1" selected="0">
            <x v="0"/>
          </reference>
        </references>
      </pivotArea>
    </format>
    <format dxfId="310">
      <pivotArea dataOnly="0" labelOnly="1" outline="0" fieldPosition="0">
        <references count="2">
          <reference field="4294967294" count="11">
            <x v="0"/>
            <x v="1"/>
            <x v="2"/>
            <x v="3"/>
            <x v="4"/>
            <x v="5"/>
            <x v="6"/>
            <x v="7"/>
            <x v="8"/>
            <x v="9"/>
            <x v="10"/>
          </reference>
          <reference field="2" count="1" selected="0">
            <x v="1"/>
          </reference>
        </references>
      </pivotArea>
    </format>
    <format dxfId="309">
      <pivotArea dataOnly="0" labelOnly="1" outline="0" fieldPosition="0">
        <references count="2">
          <reference field="4294967294" count="11">
            <x v="0"/>
            <x v="1"/>
            <x v="2"/>
            <x v="3"/>
            <x v="4"/>
            <x v="5"/>
            <x v="6"/>
            <x v="7"/>
            <x v="8"/>
            <x v="9"/>
            <x v="10"/>
          </reference>
          <reference field="2" count="1" selected="0">
            <x v="2"/>
          </reference>
        </references>
      </pivotArea>
    </format>
    <format dxfId="308">
      <pivotArea dataOnly="0" labelOnly="1" outline="0" fieldPosition="0">
        <references count="2">
          <reference field="4294967294" count="11">
            <x v="0"/>
            <x v="1"/>
            <x v="2"/>
            <x v="3"/>
            <x v="4"/>
            <x v="5"/>
            <x v="6"/>
            <x v="7"/>
            <x v="8"/>
            <x v="9"/>
            <x v="10"/>
          </reference>
          <reference field="2" count="1" selected="0">
            <x v="3"/>
          </reference>
        </references>
      </pivotArea>
    </format>
    <format dxfId="307">
      <pivotArea dataOnly="0" labelOnly="1" outline="0" fieldPosition="0">
        <references count="2">
          <reference field="4294967294" count="11">
            <x v="0"/>
            <x v="1"/>
            <x v="2"/>
            <x v="3"/>
            <x v="4"/>
            <x v="5"/>
            <x v="6"/>
            <x v="7"/>
            <x v="8"/>
            <x v="9"/>
            <x v="10"/>
          </reference>
          <reference field="2" count="1" selected="0">
            <x v="4"/>
          </reference>
        </references>
      </pivotArea>
    </format>
    <format dxfId="306">
      <pivotArea dataOnly="0" labelOnly="1" outline="0" fieldPosition="0">
        <references count="2">
          <reference field="4294967294" count="11">
            <x v="0"/>
            <x v="1"/>
            <x v="2"/>
            <x v="3"/>
            <x v="4"/>
            <x v="5"/>
            <x v="6"/>
            <x v="7"/>
            <x v="8"/>
            <x v="9"/>
            <x v="10"/>
          </reference>
          <reference field="2" count="1" selected="0">
            <x v="5"/>
          </reference>
        </references>
      </pivotArea>
    </format>
    <format dxfId="305">
      <pivotArea dataOnly="0" labelOnly="1" outline="0" fieldPosition="0">
        <references count="2">
          <reference field="4294967294" count="11">
            <x v="0"/>
            <x v="1"/>
            <x v="2"/>
            <x v="3"/>
            <x v="4"/>
            <x v="5"/>
            <x v="6"/>
            <x v="7"/>
            <x v="8"/>
            <x v="9"/>
            <x v="10"/>
          </reference>
          <reference field="2" count="1" selected="0">
            <x v="6"/>
          </reference>
        </references>
      </pivotArea>
    </format>
    <format dxfId="304">
      <pivotArea dataOnly="0" labelOnly="1" outline="0" fieldPosition="0">
        <references count="2">
          <reference field="4294967294" count="11">
            <x v="0"/>
            <x v="1"/>
            <x v="2"/>
            <x v="3"/>
            <x v="4"/>
            <x v="5"/>
            <x v="6"/>
            <x v="7"/>
            <x v="8"/>
            <x v="9"/>
            <x v="10"/>
          </reference>
          <reference field="2" count="1" selected="0">
            <x v="7"/>
          </reference>
        </references>
      </pivotArea>
    </format>
    <format dxfId="303">
      <pivotArea dataOnly="0" labelOnly="1" outline="0" fieldPosition="0">
        <references count="2">
          <reference field="4294967294" count="11">
            <x v="0"/>
            <x v="1"/>
            <x v="2"/>
            <x v="3"/>
            <x v="4"/>
            <x v="5"/>
            <x v="6"/>
            <x v="7"/>
            <x v="8"/>
            <x v="9"/>
            <x v="10"/>
          </reference>
          <reference field="2" count="1" selected="0">
            <x v="8"/>
          </reference>
        </references>
      </pivotArea>
    </format>
    <format dxfId="302">
      <pivotArea dataOnly="0" labelOnly="1" outline="0" fieldPosition="0">
        <references count="2">
          <reference field="4294967294" count="11">
            <x v="0"/>
            <x v="1"/>
            <x v="2"/>
            <x v="3"/>
            <x v="4"/>
            <x v="5"/>
            <x v="6"/>
            <x v="7"/>
            <x v="8"/>
            <x v="9"/>
            <x v="10"/>
          </reference>
          <reference field="2" count="1" selected="0">
            <x v="9"/>
          </reference>
        </references>
      </pivotArea>
    </format>
    <format dxfId="301">
      <pivotArea dataOnly="0" labelOnly="1" outline="0" fieldPosition="0">
        <references count="2">
          <reference field="4294967294" count="11">
            <x v="0"/>
            <x v="1"/>
            <x v="2"/>
            <x v="3"/>
            <x v="4"/>
            <x v="5"/>
            <x v="6"/>
            <x v="7"/>
            <x v="8"/>
            <x v="9"/>
            <x v="10"/>
          </reference>
          <reference field="2" count="1" selected="0">
            <x v="10"/>
          </reference>
        </references>
      </pivotArea>
    </format>
    <format dxfId="300">
      <pivotArea dataOnly="0" labelOnly="1" outline="0" fieldPosition="0">
        <references count="1">
          <reference field="10" count="0"/>
        </references>
      </pivotArea>
    </format>
    <format dxfId="299">
      <pivotArea dataOnly="0" labelOnly="1" grandCol="1" outline="0" fieldPosition="0"/>
    </format>
    <format dxfId="298">
      <pivotArea dataOnly="0" labelOnly="1" outline="0" fieldPosition="0">
        <references count="2">
          <reference field="9" count="0"/>
          <reference field="10" count="0" selected="0"/>
        </references>
      </pivotArea>
    </format>
    <format dxfId="297">
      <pivotArea type="all" dataOnly="0" outline="0" fieldPosition="0"/>
    </format>
    <format dxfId="296">
      <pivotArea outline="0" collapsedLevelsAreSubtotals="1" fieldPosition="0"/>
    </format>
    <format dxfId="295">
      <pivotArea type="origin" dataOnly="0" labelOnly="1" outline="0" fieldPosition="0"/>
    </format>
    <format dxfId="294">
      <pivotArea field="10" type="button" dataOnly="0" labelOnly="1" outline="0" axis="axisCol" fieldPosition="0"/>
    </format>
    <format dxfId="293">
      <pivotArea field="9" type="button" dataOnly="0" labelOnly="1" outline="0" axis="axisCol" fieldPosition="1"/>
    </format>
    <format dxfId="292">
      <pivotArea type="topRight" dataOnly="0" labelOnly="1" outline="0" fieldPosition="0"/>
    </format>
    <format dxfId="291">
      <pivotArea field="2" type="button" dataOnly="0" labelOnly="1" outline="0" axis="axisRow" fieldPosition="0"/>
    </format>
    <format dxfId="290">
      <pivotArea field="-2" type="button" dataOnly="0" labelOnly="1" outline="0" axis="axisRow" fieldPosition="1"/>
    </format>
    <format dxfId="289">
      <pivotArea dataOnly="0" labelOnly="1" outline="0" fieldPosition="0">
        <references count="1">
          <reference field="2" count="0"/>
        </references>
      </pivotArea>
    </format>
    <format dxfId="288">
      <pivotArea field="2" dataOnly="0" labelOnly="1" grandRow="1" outline="0" axis="axisRow" fieldPosition="0">
        <references count="1">
          <reference field="4294967294" count="1" selected="0">
            <x v="0"/>
          </reference>
        </references>
      </pivotArea>
    </format>
    <format dxfId="287">
      <pivotArea field="2" dataOnly="0" labelOnly="1" grandRow="1" outline="0" axis="axisRow" fieldPosition="0">
        <references count="1">
          <reference field="4294967294" count="1" selected="0">
            <x v="1"/>
          </reference>
        </references>
      </pivotArea>
    </format>
    <format dxfId="286">
      <pivotArea field="2" dataOnly="0" labelOnly="1" grandRow="1" outline="0" axis="axisRow" fieldPosition="0">
        <references count="1">
          <reference field="4294967294" count="1" selected="0">
            <x v="2"/>
          </reference>
        </references>
      </pivotArea>
    </format>
    <format dxfId="285">
      <pivotArea field="2" dataOnly="0" labelOnly="1" grandRow="1" outline="0" axis="axisRow" fieldPosition="0">
        <references count="1">
          <reference field="4294967294" count="1" selected="0">
            <x v="3"/>
          </reference>
        </references>
      </pivotArea>
    </format>
    <format dxfId="284">
      <pivotArea field="2" dataOnly="0" labelOnly="1" grandRow="1" outline="0" axis="axisRow" fieldPosition="0">
        <references count="1">
          <reference field="4294967294" count="1" selected="0">
            <x v="4"/>
          </reference>
        </references>
      </pivotArea>
    </format>
    <format dxfId="283">
      <pivotArea field="2" dataOnly="0" labelOnly="1" grandRow="1" outline="0" axis="axisRow" fieldPosition="0">
        <references count="1">
          <reference field="4294967294" count="1" selected="0">
            <x v="5"/>
          </reference>
        </references>
      </pivotArea>
    </format>
    <format dxfId="282">
      <pivotArea field="2" dataOnly="0" labelOnly="1" grandRow="1" outline="0" axis="axisRow" fieldPosition="0">
        <references count="1">
          <reference field="4294967294" count="1" selected="0">
            <x v="6"/>
          </reference>
        </references>
      </pivotArea>
    </format>
    <format dxfId="281">
      <pivotArea field="2" dataOnly="0" labelOnly="1" grandRow="1" outline="0" axis="axisRow" fieldPosition="0">
        <references count="1">
          <reference field="4294967294" count="1" selected="0">
            <x v="7"/>
          </reference>
        </references>
      </pivotArea>
    </format>
    <format dxfId="280">
      <pivotArea field="2" dataOnly="0" labelOnly="1" grandRow="1" outline="0" axis="axisRow" fieldPosition="0">
        <references count="1">
          <reference field="4294967294" count="1" selected="0">
            <x v="8"/>
          </reference>
        </references>
      </pivotArea>
    </format>
    <format dxfId="279">
      <pivotArea field="2" dataOnly="0" labelOnly="1" grandRow="1" outline="0" axis="axisRow" fieldPosition="0">
        <references count="1">
          <reference field="4294967294" count="1" selected="0">
            <x v="9"/>
          </reference>
        </references>
      </pivotArea>
    </format>
    <format dxfId="278">
      <pivotArea field="2" dataOnly="0" labelOnly="1" grandRow="1" outline="0" axis="axisRow" fieldPosition="0">
        <references count="1">
          <reference field="4294967294" count="1" selected="0">
            <x v="10"/>
          </reference>
        </references>
      </pivotArea>
    </format>
    <format dxfId="277">
      <pivotArea dataOnly="0" labelOnly="1" outline="0" fieldPosition="0">
        <references count="2">
          <reference field="4294967294" count="11">
            <x v="0"/>
            <x v="1"/>
            <x v="2"/>
            <x v="3"/>
            <x v="4"/>
            <x v="5"/>
            <x v="6"/>
            <x v="7"/>
            <x v="8"/>
            <x v="9"/>
            <x v="10"/>
          </reference>
          <reference field="2" count="1" selected="0">
            <x v="0"/>
          </reference>
        </references>
      </pivotArea>
    </format>
    <format dxfId="276">
      <pivotArea dataOnly="0" labelOnly="1" outline="0" fieldPosition="0">
        <references count="2">
          <reference field="4294967294" count="11">
            <x v="0"/>
            <x v="1"/>
            <x v="2"/>
            <x v="3"/>
            <x v="4"/>
            <x v="5"/>
            <x v="6"/>
            <x v="7"/>
            <x v="8"/>
            <x v="9"/>
            <x v="10"/>
          </reference>
          <reference field="2" count="1" selected="0">
            <x v="1"/>
          </reference>
        </references>
      </pivotArea>
    </format>
    <format dxfId="275">
      <pivotArea dataOnly="0" labelOnly="1" outline="0" fieldPosition="0">
        <references count="2">
          <reference field="4294967294" count="11">
            <x v="0"/>
            <x v="1"/>
            <x v="2"/>
            <x v="3"/>
            <x v="4"/>
            <x v="5"/>
            <x v="6"/>
            <x v="7"/>
            <x v="8"/>
            <x v="9"/>
            <x v="10"/>
          </reference>
          <reference field="2" count="1" selected="0">
            <x v="2"/>
          </reference>
        </references>
      </pivotArea>
    </format>
    <format dxfId="274">
      <pivotArea dataOnly="0" labelOnly="1" outline="0" fieldPosition="0">
        <references count="2">
          <reference field="4294967294" count="11">
            <x v="0"/>
            <x v="1"/>
            <x v="2"/>
            <x v="3"/>
            <x v="4"/>
            <x v="5"/>
            <x v="6"/>
            <x v="7"/>
            <x v="8"/>
            <x v="9"/>
            <x v="10"/>
          </reference>
          <reference field="2" count="1" selected="0">
            <x v="3"/>
          </reference>
        </references>
      </pivotArea>
    </format>
    <format dxfId="273">
      <pivotArea dataOnly="0" labelOnly="1" outline="0" fieldPosition="0">
        <references count="2">
          <reference field="4294967294" count="11">
            <x v="0"/>
            <x v="1"/>
            <x v="2"/>
            <x v="3"/>
            <x v="4"/>
            <x v="5"/>
            <x v="6"/>
            <x v="7"/>
            <x v="8"/>
            <x v="9"/>
            <x v="10"/>
          </reference>
          <reference field="2" count="1" selected="0">
            <x v="4"/>
          </reference>
        </references>
      </pivotArea>
    </format>
    <format dxfId="272">
      <pivotArea dataOnly="0" labelOnly="1" outline="0" fieldPosition="0">
        <references count="2">
          <reference field="4294967294" count="11">
            <x v="0"/>
            <x v="1"/>
            <x v="2"/>
            <x v="3"/>
            <x v="4"/>
            <x v="5"/>
            <x v="6"/>
            <x v="7"/>
            <x v="8"/>
            <x v="9"/>
            <x v="10"/>
          </reference>
          <reference field="2" count="1" selected="0">
            <x v="5"/>
          </reference>
        </references>
      </pivotArea>
    </format>
    <format dxfId="271">
      <pivotArea dataOnly="0" labelOnly="1" outline="0" fieldPosition="0">
        <references count="2">
          <reference field="4294967294" count="11">
            <x v="0"/>
            <x v="1"/>
            <x v="2"/>
            <x v="3"/>
            <x v="4"/>
            <x v="5"/>
            <x v="6"/>
            <x v="7"/>
            <x v="8"/>
            <x v="9"/>
            <x v="10"/>
          </reference>
          <reference field="2" count="1" selected="0">
            <x v="6"/>
          </reference>
        </references>
      </pivotArea>
    </format>
    <format dxfId="270">
      <pivotArea dataOnly="0" labelOnly="1" outline="0" fieldPosition="0">
        <references count="2">
          <reference field="4294967294" count="11">
            <x v="0"/>
            <x v="1"/>
            <x v="2"/>
            <x v="3"/>
            <x v="4"/>
            <x v="5"/>
            <x v="6"/>
            <x v="7"/>
            <x v="8"/>
            <x v="9"/>
            <x v="10"/>
          </reference>
          <reference field="2" count="1" selected="0">
            <x v="7"/>
          </reference>
        </references>
      </pivotArea>
    </format>
    <format dxfId="269">
      <pivotArea dataOnly="0" labelOnly="1" outline="0" fieldPosition="0">
        <references count="2">
          <reference field="4294967294" count="11">
            <x v="0"/>
            <x v="1"/>
            <x v="2"/>
            <x v="3"/>
            <x v="4"/>
            <x v="5"/>
            <x v="6"/>
            <x v="7"/>
            <x v="8"/>
            <x v="9"/>
            <x v="10"/>
          </reference>
          <reference field="2" count="1" selected="0">
            <x v="8"/>
          </reference>
        </references>
      </pivotArea>
    </format>
    <format dxfId="268">
      <pivotArea dataOnly="0" labelOnly="1" outline="0" fieldPosition="0">
        <references count="2">
          <reference field="4294967294" count="11">
            <x v="0"/>
            <x v="1"/>
            <x v="2"/>
            <x v="3"/>
            <x v="4"/>
            <x v="5"/>
            <x v="6"/>
            <x v="7"/>
            <x v="8"/>
            <x v="9"/>
            <x v="10"/>
          </reference>
          <reference field="2" count="1" selected="0">
            <x v="9"/>
          </reference>
        </references>
      </pivotArea>
    </format>
    <format dxfId="267">
      <pivotArea dataOnly="0" labelOnly="1" outline="0" fieldPosition="0">
        <references count="2">
          <reference field="4294967294" count="11">
            <x v="0"/>
            <x v="1"/>
            <x v="2"/>
            <x v="3"/>
            <x v="4"/>
            <x v="5"/>
            <x v="6"/>
            <x v="7"/>
            <x v="8"/>
            <x v="9"/>
            <x v="10"/>
          </reference>
          <reference field="2" count="1" selected="0">
            <x v="10"/>
          </reference>
        </references>
      </pivotArea>
    </format>
    <format dxfId="266">
      <pivotArea dataOnly="0" labelOnly="1" outline="0" fieldPosition="0">
        <references count="1">
          <reference field="10" count="0"/>
        </references>
      </pivotArea>
    </format>
    <format dxfId="265">
      <pivotArea dataOnly="0" labelOnly="1" grandCol="1" outline="0" fieldPosition="0"/>
    </format>
    <format dxfId="264">
      <pivotArea dataOnly="0" labelOnly="1" outline="0" fieldPosition="0">
        <references count="2">
          <reference field="9" count="0"/>
          <reference field="10" count="0" selected="0"/>
        </references>
      </pivotArea>
    </format>
  </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4F4E511-D8E4-494F-A798-7CFF63A3554C}" name="FinishTimeCounts" cacheId="49" applyNumberFormats="0" applyBorderFormats="0" applyFontFormats="0" applyPatternFormats="0" applyAlignmentFormats="0" applyWidthHeightFormats="1" dataCaption="Values" missingCaption="0" updatedVersion="8" minRefreshableVersion="3" useAutoFormatting="1" rowGrandTotals="0" colGrandTotals="0" itemPrintTitles="1" createdVersion="6" indent="0" compact="0" compactData="0" multipleFieldFilters="0" chartFormat="1">
  <location ref="O2:S6" firstHeaderRow="1" firstDataRow="2" firstDataCol="2"/>
  <pivotFields count="11">
    <pivotField compact="0" outline="0" showAll="0"/>
    <pivotField compact="0" outline="0" showAll="0">
      <items count="2">
        <item x="0"/>
        <item t="default"/>
      </items>
    </pivotField>
    <pivotField compact="0" outline="0" showAll="0">
      <items count="4">
        <item x="0"/>
        <item x="1"/>
        <item x="2"/>
        <item t="default"/>
      </items>
    </pivotField>
    <pivotField compact="0" outline="0" showAll="0">
      <items count="5">
        <item x="0"/>
        <item x="1"/>
        <item x="2"/>
        <item x="3"/>
        <item t="default"/>
      </items>
    </pivotField>
    <pivotField compact="0" outline="0" showAll="0">
      <items count="12">
        <item x="10"/>
        <item x="4"/>
        <item x="5"/>
        <item x="0"/>
        <item x="7"/>
        <item x="9"/>
        <item x="6"/>
        <item x="8"/>
        <item x="2"/>
        <item x="3"/>
        <item x="1"/>
        <item t="default"/>
      </items>
    </pivotField>
    <pivotField axis="axisRow" compact="0" outline="0" showAll="0" sortType="ascending" defaultSubtotal="0">
      <items count="1">
        <item x="0"/>
      </items>
    </pivotField>
    <pivotField axis="axisRow" compact="0" numFmtId="165" outline="0" showAll="0" sortType="ascending" defaultSubtotal="0">
      <items count="3">
        <item x="0"/>
        <item x="1"/>
        <item x="2"/>
      </items>
    </pivotField>
    <pivotField compact="0" outline="0" showAll="0"/>
    <pivotField axis="axisCol" compact="0" outline="0" showAll="0">
      <items count="5">
        <item x="0"/>
        <item x="2"/>
        <item x="1"/>
        <item h="1" x="3"/>
        <item t="default"/>
      </items>
    </pivotField>
    <pivotField compact="0" outline="0" showAll="0"/>
    <pivotField dataField="1" compact="0" outline="0" showAll="0"/>
  </pivotFields>
  <rowFields count="2">
    <field x="5"/>
    <field x="6"/>
  </rowFields>
  <rowItems count="3">
    <i>
      <x/>
      <x/>
    </i>
    <i r="1">
      <x v="1"/>
    </i>
    <i r="1">
      <x v="2"/>
    </i>
  </rowItems>
  <colFields count="1">
    <field x="8"/>
  </colFields>
  <colItems count="3">
    <i>
      <x/>
    </i>
    <i>
      <x v="1"/>
    </i>
    <i>
      <x v="2"/>
    </i>
  </colItems>
  <dataFields count="1">
    <dataField name="Sessions" fld="10" baseField="0" baseItem="0"/>
  </dataFields>
  <chartFormats count="3">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F6D7A34-E748-4207-8085-0FA3138A1177}" name="StartTimeCounts" cacheId="49" applyNumberFormats="0" applyBorderFormats="0" applyFontFormats="0" applyPatternFormats="0" applyAlignmentFormats="0" applyWidthHeightFormats="1" dataCaption="Values" missingCaption="0" updatedVersion="8" minRefreshableVersion="3" useAutoFormatting="1" rowGrandTotals="0" colGrandTotals="0" itemPrintTitles="1" createdVersion="6" indent="0" compact="0" compactData="0" multipleFieldFilters="0" chartFormat="1">
  <location ref="I2:M6" firstHeaderRow="1" firstDataRow="2" firstDataCol="2"/>
  <pivotFields count="11">
    <pivotField compact="0" outline="0" showAll="0"/>
    <pivotField compact="0" outline="0" showAll="0">
      <items count="2">
        <item x="0"/>
        <item t="default"/>
      </items>
    </pivotField>
    <pivotField compact="0" outline="0" showAll="0">
      <items count="4">
        <item x="0"/>
        <item x="1"/>
        <item x="2"/>
        <item t="default"/>
      </items>
    </pivotField>
    <pivotField compact="0" outline="0" showAll="0">
      <items count="5">
        <item x="0"/>
        <item x="1"/>
        <item x="2"/>
        <item x="3"/>
        <item t="default"/>
      </items>
    </pivotField>
    <pivotField compact="0" outline="0" showAll="0">
      <items count="12">
        <item x="10"/>
        <item x="4"/>
        <item x="5"/>
        <item x="0"/>
        <item x="7"/>
        <item x="9"/>
        <item x="6"/>
        <item x="8"/>
        <item x="2"/>
        <item x="3"/>
        <item x="1"/>
        <item t="default"/>
      </items>
    </pivotField>
    <pivotField axis="axisRow" compact="0" outline="0" showAll="0" sortType="ascending" defaultSubtotal="0">
      <items count="1">
        <item x="0"/>
      </items>
    </pivotField>
    <pivotField axis="axisRow" compact="0" numFmtId="165" outline="0" showAll="0" sortType="ascending" defaultSubtotal="0">
      <items count="3">
        <item x="0"/>
        <item x="1"/>
        <item x="2"/>
      </items>
    </pivotField>
    <pivotField axis="axisCol" compact="0" outline="0" showAll="0">
      <items count="5">
        <item x="0"/>
        <item x="2"/>
        <item x="1"/>
        <item h="1" x="3"/>
        <item t="default"/>
      </items>
    </pivotField>
    <pivotField compact="0" outline="0" showAll="0"/>
    <pivotField compact="0" outline="0" showAll="0"/>
    <pivotField dataField="1" compact="0" outline="0" showAll="0"/>
  </pivotFields>
  <rowFields count="2">
    <field x="5"/>
    <field x="6"/>
  </rowFields>
  <rowItems count="3">
    <i>
      <x/>
      <x/>
    </i>
    <i r="1">
      <x v="1"/>
    </i>
    <i r="1">
      <x v="2"/>
    </i>
  </rowItems>
  <colFields count="1">
    <field x="7"/>
  </colFields>
  <colItems count="3">
    <i>
      <x/>
    </i>
    <i>
      <x v="1"/>
    </i>
    <i>
      <x v="2"/>
    </i>
  </colItems>
  <dataFields count="1">
    <dataField name="Sessions" fld="10" baseField="0" baseItem="0"/>
  </dataFields>
  <chartFormats count="3">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A7A6471-03DD-4E54-BD5F-DA9E39162061}" name="FilteredTotals" cacheId="26" applyNumberFormats="0" applyBorderFormats="0" applyFontFormats="0" applyPatternFormats="0" applyAlignmentFormats="0" applyWidthHeightFormats="1" dataCaption="Values" updatedVersion="8" minRefreshableVersion="3" rowGrandTotals="0" colGrandTotals="0" itemPrintTitles="1" createdVersion="6" indent="0" compact="0" compactData="0" multipleFieldFilters="0">
  <location ref="E12:F14" firstHeaderRow="1" firstDataRow="1" firstDataCol="1"/>
  <pivotFields count="28">
    <pivotField compact="0" outline="0" showAll="0">
      <items count="4">
        <item x="0"/>
        <item x="1"/>
        <item x="2"/>
        <item t="default"/>
      </items>
    </pivotField>
    <pivotField compact="0" outline="0" showAll="0">
      <items count="5">
        <item x="0"/>
        <item x="1"/>
        <item x="2"/>
        <item x="3"/>
        <item t="default"/>
      </items>
    </pivotField>
    <pivotField compact="0" outline="0" showAll="0"/>
    <pivotField compact="0" outline="0" showAll="0"/>
    <pivotField compact="0" numFmtId="14" outline="0" showAll="0"/>
    <pivotField compact="0" outline="0" showAll="0">
      <items count="2">
        <item x="0"/>
        <item t="default"/>
      </items>
    </pivotField>
    <pivotField compact="0" outline="0" showAll="0">
      <items count="2">
        <item x="0"/>
        <item t="default"/>
      </items>
    </pivotField>
    <pivotField compact="0" outline="0" showAll="0">
      <items count="12">
        <item x="8"/>
        <item x="2"/>
        <item x="4"/>
        <item x="0"/>
        <item x="9"/>
        <item x="5"/>
        <item x="3"/>
        <item x="10"/>
        <item x="7"/>
        <item x="6"/>
        <item x="1"/>
        <item t="default"/>
      </items>
    </pivotField>
    <pivotField axis="axisRow" compact="0" outline="0" showAll="0">
      <items count="3">
        <item x="1"/>
        <item x="0"/>
        <item t="default"/>
      </items>
    </pivotField>
    <pivotField dataField="1" compact="0" outline="0" showAll="0"/>
    <pivotField compact="0" outline="0" showAll="0"/>
    <pivotField compact="0" numFmtId="14" outline="0" showAll="0"/>
    <pivotField compact="0" numFmtId="22" outline="0" showAll="0"/>
    <pivotField compact="0" numFmtId="22"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2">
    <i>
      <x/>
    </i>
    <i>
      <x v="1"/>
    </i>
  </rowItems>
  <colItems count="1">
    <i/>
  </colItems>
  <dataFields count="1">
    <dataField name="Number"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72CC9EB-0E67-40E5-B772-53CF238F57A3}" name="TimingCoverage" cacheId="60" dataOnRows="1"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location ref="E2:F7" firstHeaderRow="1" firstDataRow="1" firstDataCol="1"/>
  <pivotFields count="37">
    <pivotField compact="0" outline="0" showAll="0"/>
    <pivotField compact="0" outline="0" showAll="0">
      <items count="4">
        <item x="0"/>
        <item x="1"/>
        <item x="2"/>
        <item t="default"/>
      </items>
    </pivotField>
    <pivotField compact="0" outline="0" showAll="0"/>
    <pivotField compact="0" numFmtId="14" outline="0" showAll="0"/>
    <pivotField compact="0" outline="0" showAll="0">
      <items count="2">
        <item x="0"/>
        <item t="default"/>
      </items>
    </pivotField>
    <pivotField compact="0" outline="0" showAll="0">
      <items count="5">
        <item x="0"/>
        <item x="1"/>
        <item x="2"/>
        <item x="3"/>
        <item t="default"/>
      </items>
    </pivotField>
    <pivotField compact="0" outline="0" showAll="0">
      <items count="2">
        <item x="0"/>
        <item t="default"/>
      </items>
    </pivotField>
    <pivotField compact="0" outline="0" showAll="0">
      <items count="12">
        <item x="9"/>
        <item x="2"/>
        <item x="4"/>
        <item x="0"/>
        <item x="7"/>
        <item x="8"/>
        <item x="1"/>
        <item x="10"/>
        <item x="6"/>
        <item x="5"/>
        <item x="3"/>
        <item t="default"/>
      </items>
    </pivotField>
    <pivotField compact="0" outline="0" showAll="0"/>
    <pivotField dataField="1" compact="0" outline="0" showAll="0"/>
    <pivotField compact="0" outline="0" showAll="0"/>
    <pivotField compact="0" outline="0" showAll="0"/>
    <pivotField compact="0" numFmtId="14" outline="0" showAll="0"/>
    <pivotField compact="0" numFmtId="22" outline="0" showAll="0"/>
    <pivotField compact="0" numFmtId="22" outline="0" showAll="0"/>
    <pivotField compact="0" outline="0" showAll="0"/>
    <pivotField compact="0" outline="0" showAll="0"/>
    <pivotField compact="0" outline="0" showAll="0"/>
    <pivotField compact="0" outline="0" showAll="0"/>
    <pivotField dataField="1" compact="0" numFmtId="4" outline="0" showAll="0"/>
    <pivotField compact="0" numFmtId="4" outline="0" showAll="0"/>
    <pivotField compact="0" numFmtId="4" outline="0" showAll="0"/>
    <pivotField compact="0" outline="0" showAll="0"/>
    <pivotField compact="0" outline="0" showAll="0"/>
    <pivotField compact="0" numFmtId="22" outline="0" showAll="0"/>
    <pivotField compact="0" numFmtId="22" outline="0" showAll="0"/>
    <pivotField compact="0" outline="0" showAll="0"/>
    <pivotField compact="0" outline="0" showAll="0"/>
    <pivotField compact="0" outline="0" showAll="0"/>
    <pivotField dataField="1" compact="0" outline="0" showAll="0"/>
    <pivotField dataField="1" compact="0" outline="0" showAll="0"/>
    <pivotField dataField="1" compact="0" outline="0" showAl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1">
    <field x="-2"/>
  </rowFields>
  <rowItems count="5">
    <i>
      <x/>
    </i>
    <i i="1">
      <x v="1"/>
    </i>
    <i i="2">
      <x v="2"/>
    </i>
    <i i="3">
      <x v="3"/>
    </i>
    <i i="4">
      <x v="4"/>
    </i>
  </rowItems>
  <colItems count="1">
    <i/>
  </colItems>
  <dataFields count="5">
    <dataField name="All sessions" fld="9" baseField="0" baseItem="0" numFmtId="3"/>
    <dataField name="Timing sessions" fld="29" baseField="0" baseItem="0" numFmtId="3"/>
    <dataField name="Excluded sessions" fld="30" baseField="0" baseItem="0" numFmtId="3"/>
    <dataField name="All planned minutes" fld="19" baseField="0" baseItem="0" numFmtId="3"/>
    <dataField name="Timing planned minutes" fld="31" baseField="0" baseItem="0" numFmtId="3"/>
  </dataFields>
  <formats count="10">
    <format dxfId="33">
      <pivotArea type="all" dataOnly="0" outline="0" fieldPosition="0"/>
    </format>
    <format dxfId="32">
      <pivotArea outline="0" collapsedLevelsAreSubtotals="1" fieldPosition="0"/>
    </format>
    <format dxfId="31">
      <pivotArea field="-2" type="button" dataOnly="0" labelOnly="1" outline="0" axis="axisRow" fieldPosition="0"/>
    </format>
    <format dxfId="30">
      <pivotArea dataOnly="0" labelOnly="1" outline="0" fieldPosition="0">
        <references count="1">
          <reference field="4294967294" count="5">
            <x v="0"/>
            <x v="1"/>
            <x v="2"/>
            <x v="3"/>
            <x v="4"/>
          </reference>
        </references>
      </pivotArea>
    </format>
    <format dxfId="29">
      <pivotArea dataOnly="0" labelOnly="1" grandCol="1" outline="0" axis="axisCol" fieldPosition="0"/>
    </format>
    <format dxfId="28">
      <pivotArea type="all" dataOnly="0" outline="0" fieldPosition="0"/>
    </format>
    <format dxfId="27">
      <pivotArea outline="0" collapsedLevelsAreSubtotals="1" fieldPosition="0"/>
    </format>
    <format dxfId="26">
      <pivotArea field="-2" type="button" dataOnly="0" labelOnly="1" outline="0" axis="axisRow" fieldPosition="0"/>
    </format>
    <format dxfId="25">
      <pivotArea dataOnly="0" labelOnly="1" outline="0" fieldPosition="0">
        <references count="1">
          <reference field="4294967294" count="5">
            <x v="0"/>
            <x v="1"/>
            <x v="2"/>
            <x v="3"/>
            <x v="4"/>
          </reference>
        </references>
      </pivotArea>
    </format>
    <format dxfId="24">
      <pivotArea dataOnly="0" labelOnly="1" grandCol="1" outline="0" axis="axisCol" fieldPosition="0"/>
    </format>
  </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F145D12-F46E-4730-8FFD-F47E28099647}" name="StartFinishCoverage" cacheId="49" applyNumberFormats="0" applyBorderFormats="0" applyFontFormats="0" applyPatternFormats="0" applyAlignmentFormats="0" applyWidthHeightFormats="1" dataCaption="Values" updatedVersion="8" minRefreshableVersion="3" useAutoFormatting="1" colGrandTotals="0" itemPrintTitles="1" createdVersion="6" indent="0" compact="0" compactData="0" multipleFieldFilters="0">
  <location ref="E18:F21" firstHeaderRow="1" firstDataRow="1" firstDataCol="1"/>
  <pivotFields count="11">
    <pivotField compact="0" outline="0" showAll="0"/>
    <pivotField compact="0" outline="0" showAll="0">
      <items count="2">
        <item x="0"/>
        <item t="default"/>
      </items>
    </pivotField>
    <pivotField compact="0" outline="0" showAll="0">
      <items count="4">
        <item x="0"/>
        <item x="1"/>
        <item x="2"/>
        <item t="default"/>
      </items>
    </pivotField>
    <pivotField compact="0" outline="0" showAll="0">
      <items count="5">
        <item x="0"/>
        <item x="1"/>
        <item x="2"/>
        <item x="3"/>
        <item t="default"/>
      </items>
    </pivotField>
    <pivotField compact="0" outline="0" showAll="0">
      <items count="12">
        <item x="10"/>
        <item x="4"/>
        <item x="5"/>
        <item x="0"/>
        <item x="7"/>
        <item x="9"/>
        <item x="6"/>
        <item x="8"/>
        <item x="2"/>
        <item x="3"/>
        <item x="1"/>
        <item t="default"/>
      </items>
    </pivotField>
    <pivotField compact="0" outline="0" showAll="0">
      <items count="2">
        <item x="0"/>
        <item t="default"/>
      </items>
    </pivotField>
    <pivotField compact="0" numFmtId="164" outline="0" showAll="0"/>
    <pivotField compact="0" outline="0" showAll="0"/>
    <pivotField compact="0" outline="0" showAll="0"/>
    <pivotField axis="axisRow" compact="0" outline="0" showAll="0">
      <items count="3">
        <item x="0"/>
        <item x="1"/>
        <item t="default"/>
      </items>
    </pivotField>
    <pivotField dataField="1" compact="0" outline="0" showAll="0"/>
  </pivotFields>
  <rowFields count="1">
    <field x="9"/>
  </rowFields>
  <rowItems count="3">
    <i>
      <x/>
    </i>
    <i>
      <x v="1"/>
    </i>
    <i t="grand">
      <x/>
    </i>
  </rowItems>
  <colItems count="1">
    <i/>
  </colItems>
  <dataFields count="1">
    <dataField name="Session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growShrinkType="overwriteClear" adjustColumnWidth="0" connectionId="1" xr16:uid="{DD9646FA-350C-4D80-A823-2BF1D2B2F31B}" autoFormatId="16" applyNumberFormats="0" applyBorderFormats="0" applyFontFormats="1" applyPatternFormats="1" applyAlignmentFormats="0" applyWidthHeightFormats="0">
  <queryTableRefresh nextId="21">
    <queryTableFields count="19">
      <queryTableField id="1" name="Hospital" tableColumnId="19"/>
      <queryTableField id="2" name="Theatre Type" tableColumnId="20"/>
      <queryTableField id="3" name="Operating Theatre" tableColumnId="21"/>
      <queryTableField id="4" name="Session Duration" tableColumnId="22"/>
      <queryTableField id="5" name="Month" tableColumnId="23"/>
      <queryTableField id="6" name="Financial Year" tableColumnId="24"/>
      <queryTableField id="7" name="Service Area" tableColumnId="25"/>
      <queryTableField id="8" name="Session Specialty" tableColumnId="26"/>
      <queryTableField id="19" name="Patients Excluded - Missing Times" tableColumnId="1"/>
      <queryTableField id="9" name="No of Sessions" tableColumnId="27"/>
      <queryTableField id="10" name="No of Patients" tableColumnId="28"/>
      <queryTableField id="11" name="Location" tableColumnId="29"/>
      <queryTableField id="12" name="Procedure Date" tableColumnId="30"/>
      <queryTableField id="13" name="Slot Start Time" tableColumnId="31"/>
      <queryTableField id="14" name="Slot End Time" tableColumnId="32"/>
      <queryTableField id="15" name="Source Files" tableColumnId="33"/>
      <queryTableField id="16" name="Procedure Rows" tableColumnId="34"/>
      <queryTableField id="17" name="Missing Patient IDs" tableColumnId="35"/>
      <queryTableField id="18" name="Mixed Session Specialty" tableColumnId="3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growShrinkType="overwriteClear" adjustColumnWidth="0" connectionId="4" xr16:uid="{6DB34F25-873C-4D90-AC69-8EA6F788386A}" autoFormatId="16" applyNumberFormats="0" applyBorderFormats="0" applyFontFormats="1" applyPatternFormats="1" applyAlignmentFormats="0" applyWidthHeightFormats="0">
  <queryTableRefresh nextId="29">
    <queryTableFields count="28">
      <queryTableField id="1" name="Hospital" tableColumnId="28"/>
      <queryTableField id="2" name="Theatre Type" tableColumnId="29"/>
      <queryTableField id="3" name="Operating Theatre" tableColumnId="30"/>
      <queryTableField id="4" name="Session Duration" tableColumnId="31"/>
      <queryTableField id="5" name="Month" tableColumnId="32"/>
      <queryTableField id="6" name="Financial Year" tableColumnId="33"/>
      <queryTableField id="7" name="Service Area" tableColumnId="34"/>
      <queryTableField id="8" name="Session Specialty" tableColumnId="35"/>
      <queryTableField id="9" name="Record Type" tableColumnId="36"/>
      <queryTableField id="10" name="Count" tableColumnId="37"/>
      <queryTableField id="11" name="Location" tableColumnId="38"/>
      <queryTableField id="12" name="Procedure Date" tableColumnId="39"/>
      <queryTableField id="13" name="Slot Start Time" tableColumnId="40"/>
      <queryTableField id="14" name="Slot End Time" tableColumnId="41"/>
      <queryTableField id="15" name="Patient CSN" tableColumnId="42"/>
      <queryTableField id="16" name="Log IDs" tableColumnId="43"/>
      <queryTableField id="17" name="Primary Procedures" tableColumnId="44"/>
      <queryTableField id="18" name="Other Procedures" tableColumnId="45"/>
      <queryTableField id="19" name="Procedure Specialty" tableColumnId="46"/>
      <queryTableField id="20" name="Responsible Consultants" tableColumnId="47"/>
      <queryTableField id="21" name="First Procedure Start" tableColumnId="48"/>
      <queryTableField id="22" name="Last Procedure End" tableColumnId="49"/>
      <queryTableField id="23" name="Patients in Session" tableColumnId="50"/>
      <queryTableField id="24" name="Missing Patient IDs" tableColumnId="51"/>
      <queryTableField id="25" name="Procedure Rows" tableColumnId="52"/>
      <queryTableField id="26" name="Source Files" tableColumnId="53"/>
      <queryTableField id="27" name="Mixed Session Specialty" tableColumnId="54"/>
      <queryTableField id="28" name="Patients Excluded - Missing Times" tableColumnId="1"/>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growShrinkType="overwriteClear" adjustColumnWidth="0" connectionId="5" xr16:uid="{26B19332-3510-4778-8895-24C122988D75}" autoFormatId="16" applyNumberFormats="0" applyBorderFormats="0" applyFontFormats="1" applyPatternFormats="1" applyAlignmentFormats="0" applyWidthHeightFormats="0">
  <queryTableRefresh nextId="34">
    <queryTableFields count="32">
      <queryTableField id="1" name="Trust" tableColumnId="29"/>
      <queryTableField id="2" name="Hospital" tableColumnId="30"/>
      <queryTableField id="3" name="Operating Theatre" tableColumnId="31"/>
      <queryTableField id="4" name="Month" tableColumnId="32"/>
      <queryTableField id="5" name="Financial Year" tableColumnId="33"/>
      <queryTableField id="6" name="Theatre Type" tableColumnId="34"/>
      <queryTableField id="7" name="Service Area" tableColumnId="35"/>
      <queryTableField id="8" name="Session Specialty" tableColumnId="36"/>
      <queryTableField id="32" name="Patients Excluded - Missing Times" tableColumnId="4"/>
      <queryTableField id="9" name="No of Sessions" tableColumnId="37"/>
      <queryTableField id="10" name="No of Patients" tableColumnId="38"/>
      <queryTableField id="11" name="Location" tableColumnId="39"/>
      <queryTableField id="12" name="Procedure Date" tableColumnId="40"/>
      <queryTableField id="13" name="Slot Start Time" tableColumnId="41"/>
      <queryTableField id="14" name="Slot End Time" tableColumnId="42"/>
      <queryTableField id="15" name="Source Files" tableColumnId="43"/>
      <queryTableField id="16" name="Procedure Rows" tableColumnId="44"/>
      <queryTableField id="17" name="Missing Patient IDs" tableColumnId="45"/>
      <queryTableField id="18" name="Mixed Session Specialty" tableColumnId="46"/>
      <queryTableField id="19" name="Session Duration" tableColumnId="47"/>
      <queryTableField id="20" name="Run Minutes" tableColumnId="48"/>
      <queryTableField id="21" name="Op Minutes" tableColumnId="49"/>
      <queryTableField id="22" name="Run Timing Issues" tableColumnId="50"/>
      <queryTableField id="23" name="Op Timing Issues" tableColumnId="51"/>
      <queryTableField id="24" name="First Actual Start" tableColumnId="52"/>
      <queryTableField id="25" name="Last Actual End" tableColumnId="53"/>
      <queryTableField id="26" name="Timed Operations" tableColumnId="54"/>
      <queryTableField id="27" name="Repeated Timing Rows" tableColumnId="55"/>
      <queryTableField id="28" name="Timing Notes" tableColumnId="56"/>
      <queryTableField id="29" name="Sessions Used for Timing" tableColumnId="1"/>
      <queryTableField id="30" name="Sessions Excluded from Timing" tableColumnId="2"/>
      <queryTableField id="31" name="Session Duration Used for Timing" tableColumnId="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growShrinkType="overwriteClear" adjustColumnWidth="0" connectionId="6" xr16:uid="{61B3A9DA-D6EB-43D3-9B94-AF13CD3F8C7B}" autoFormatId="16" applyNumberFormats="0" applyBorderFormats="0" applyFontFormats="1" applyPatternFormats="1" applyAlignmentFormats="0" applyWidthHeightFormats="0">
  <queryTableRefresh nextId="39">
    <queryTableFields count="37">
      <queryTableField id="1" name="Trust" tableColumnId="37"/>
      <queryTableField id="2" name="Hospital" tableColumnId="38"/>
      <queryTableField id="3" name="Month" tableColumnId="39"/>
      <queryTableField id="4" name="Financial Year" tableColumnId="40"/>
      <queryTableField id="5" name="Theatre Type" tableColumnId="41"/>
      <queryTableField id="6" name="Session Specialty" tableColumnId="42"/>
      <queryTableField id="7" name="Service Area" tableColumnId="43"/>
      <queryTableField id="8" name="Start Type" tableColumnId="44"/>
      <queryTableField id="37" name="Patients Excluded - Missing Times" tableColumnId="1"/>
      <queryTableField id="9" name="No of Sessions" tableColumnId="45"/>
      <queryTableField id="10" name="No of Patients" tableColumnId="46"/>
      <queryTableField id="11" name="Location" tableColumnId="47"/>
      <queryTableField id="12" name="Finish Type" tableColumnId="48"/>
      <queryTableField id="13" name="Classification Status" tableColumnId="49"/>
      <queryTableField id="14" name="Start Difference Minutes" tableColumnId="50"/>
      <queryTableField id="15" name="Source Files" tableColumnId="51"/>
      <queryTableField id="16" name="Procedure Rows" tableColumnId="52"/>
      <queryTableField id="17" name="Missing Patient IDs" tableColumnId="53"/>
      <queryTableField id="18" name="Mixed Session Specialty" tableColumnId="54"/>
      <queryTableField id="19" name="Session Duration" tableColumnId="55"/>
      <queryTableField id="20" name="Run Minutes" tableColumnId="56"/>
      <queryTableField id="21" name="Op Minutes" tableColumnId="57"/>
      <queryTableField id="22" name="Run Timing Issues" tableColumnId="58"/>
      <queryTableField id="23" name="Op Timing Issues" tableColumnId="59"/>
      <queryTableField id="24" name="Finish Difference Minutes" tableColumnId="60"/>
      <queryTableField id="25" name="Operating Theatre" tableColumnId="61"/>
      <queryTableField id="26" name="Timed Operations" tableColumnId="62"/>
      <queryTableField id="27" name="Repeated Timing Rows" tableColumnId="63"/>
      <queryTableField id="28" name="Timing Notes" tableColumnId="64"/>
      <queryTableField id="29" name="Sessions Used for Timing" tableColumnId="65"/>
      <queryTableField id="30" name="Sessions Excluded from Timing" tableColumnId="66"/>
      <queryTableField id="31" name="Session Duration Used for Timing" tableColumnId="67"/>
      <queryTableField id="32" name="Procedure Date" tableColumnId="68"/>
      <queryTableField id="33" name="Slot Start Time" tableColumnId="69"/>
      <queryTableField id="34" name="First Actual Start" tableColumnId="70"/>
      <queryTableField id="35" name="Slot End Time" tableColumnId="71"/>
      <queryTableField id="36" name="Last Actual End" tableColumnId="7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backgroundRefresh="0" growShrinkType="overwriteClear" adjustColumnWidth="0" connectionId="7" xr16:uid="{89E0DFF8-4251-46D2-BFA5-16807B26931B}" autoFormatId="16" applyNumberFormats="0" applyBorderFormats="0" applyFontFormats="1" applyPatternFormats="1" applyAlignmentFormats="0" applyWidthHeightFormats="0">
  <queryTableRefresh nextId="12">
    <queryTableFields count="11">
      <queryTableField id="1" name="Trust" tableColumnId="12"/>
      <queryTableField id="2" name="Service Area" tableColumnId="13"/>
      <queryTableField id="3" name="Hospital" tableColumnId="14"/>
      <queryTableField id="4" name="Theatre Type" tableColumnId="15"/>
      <queryTableField id="5" name="Session Specialty" tableColumnId="16"/>
      <queryTableField id="6" name="Financial Year" tableColumnId="17"/>
      <queryTableField id="7" name="Month" tableColumnId="18"/>
      <queryTableField id="8" name="Start Type" tableColumnId="19"/>
      <queryTableField id="9" name="Finish Type" tableColumnId="20"/>
      <queryTableField id="10" name="Classification Status" tableColumnId="21"/>
      <queryTableField id="11" name="Session Count" tableColumnId="22"/>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backgroundRefresh="0" growShrinkType="overwriteClear" adjustColumnWidth="0" connectionId="2" xr16:uid="{A838B0A2-740E-4FD4-9BBD-F878295FAA21}" autoFormatId="16" applyNumberFormats="0" applyBorderFormats="0" applyFontFormats="1" applyPatternFormats="1" applyAlignmentFormats="0" applyWidthHeightFormats="0">
  <queryTableRefresh nextId="31">
    <queryTableFields count="30">
      <queryTableField id="1" name="Source File" tableColumnId="31"/>
      <queryTableField id="2" name="Input Row" tableColumnId="32"/>
      <queryTableField id="3" name="Include in Sessions" tableColumnId="33"/>
      <queryTableField id="4" name="Issue Type" tableColumnId="34"/>
      <queryTableField id="5" name="Issue Detail" tableColumnId="35"/>
      <queryTableField id="6" name="Service Area" tableColumnId="36"/>
      <queryTableField id="7" name="Location" tableColumnId="37"/>
      <queryTableField id="8" name="Operating Theatre" tableColumnId="38"/>
      <queryTableField id="9" name="Procedure Date" tableColumnId="39"/>
      <queryTableField id="10" name="Patient CSN" tableColumnId="40"/>
      <queryTableField id="11" name="Log ID" tableColumnId="41"/>
      <queryTableField id="12" name="Primary Procedure" tableColumnId="42"/>
      <queryTableField id="13" name="Other Procedures" tableColumnId="43"/>
      <queryTableField id="14" name="Start Time" tableColumnId="44"/>
      <queryTableField id="15" name="End Time" tableColumnId="45"/>
      <queryTableField id="16" name="Operation Time Minutes (Performed)" tableColumnId="46"/>
      <queryTableField id="17" name="Overlap Minutes (Performed)" tableColumnId="47"/>
      <queryTableField id="18" name="Non-Overlap Operation Time Minutes (Performed)" tableColumnId="48"/>
      <queryTableField id="19" name="Start Time (Scheduled)" tableColumnId="49"/>
      <queryTableField id="20" name="End Time (Scheduled)" tableColumnId="50"/>
      <queryTableField id="21" name="Operation Time minutes (Scheduled)" tableColumnId="51"/>
      <queryTableField id="22" name="Procedure Specialty" tableColumnId="52"/>
      <queryTableField id="23" name="Session" tableColumnId="53"/>
      <queryTableField id="24" name="Slot Start Time" tableColumnId="54"/>
      <queryTableField id="25" name="Slot End Time" tableColumnId="55"/>
      <queryTableField id="26" name="Session Period" tableColumnId="56"/>
      <queryTableField id="27" name="Emergency?" tableColumnId="57"/>
      <queryTableField id="28" name="Funding Stream" tableColumnId="58"/>
      <queryTableField id="29" name="Performed in Session" tableColumnId="59"/>
      <queryTableField id="30" name="Session [Responsible Consultant]" tableColumnId="60"/>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backgroundRefresh="0" growShrinkType="overwriteClear" adjustColumnWidth="0" connectionId="8" xr16:uid="{7B4EAD90-D1AC-431B-8E04-2A6E61E40993}" autoFormatId="16" applyNumberFormats="0" applyBorderFormats="0" applyFontFormats="1" applyPatternFormats="1" applyAlignmentFormats="0" applyWidthHeightFormats="0">
  <queryTableRefresh nextId="61">
    <queryTableFields count="59">
      <queryTableField id="1" name="Trust" tableColumnId="59"/>
      <queryTableField id="2" name="Hospital" tableColumnId="60"/>
      <queryTableField id="3" name="Session Specialty" tableColumnId="61"/>
      <queryTableField id="4" name="Responsible Consultant" tableColumnId="62"/>
      <queryTableField id="5" name="Consultant Attribution" tableColumnId="63"/>
      <queryTableField id="6" name="Operating Theatre" tableColumnId="64"/>
      <queryTableField id="7" name="Service Area" tableColumnId="65"/>
      <queryTableField id="8" name="Procedure Date" tableColumnId="66"/>
      <queryTableField id="59" name="Patients Excluded - Missing Times" tableColumnId="1"/>
      <queryTableField id="9" name="Month" tableColumnId="67"/>
      <queryTableField id="10" name="Financial Year" tableColumnId="68"/>
      <queryTableField id="11" name="Location" tableColumnId="69"/>
      <queryTableField id="12" name="Theatre Type" tableColumnId="70"/>
      <queryTableField id="13" name="No of Sessions" tableColumnId="71"/>
      <queryTableField id="14" name="No of Patients" tableColumnId="72"/>
      <queryTableField id="15" name="Source Files" tableColumnId="73"/>
      <queryTableField id="16" name="Procedure Rows" tableColumnId="74"/>
      <queryTableField id="17" name="Missing Patient IDs" tableColumnId="75"/>
      <queryTableField id="18" name="Mixed Session Specialty" tableColumnId="76"/>
      <queryTableField id="19" name="Session Duration" tableColumnId="77"/>
      <queryTableField id="20" name="Run Minutes" tableColumnId="78"/>
      <queryTableField id="21" name="Op Minutes" tableColumnId="79"/>
      <queryTableField id="22" name="Run Timing Issues" tableColumnId="80"/>
      <queryTableField id="23" name="Op Timing Issues" tableColumnId="81"/>
      <queryTableField id="24" name="Sessions Used for Timing" tableColumnId="82"/>
      <queryTableField id="25" name="Sessions Excluded from Timing" tableColumnId="83"/>
      <queryTableField id="26" name="Timed Operations" tableColumnId="84"/>
      <queryTableField id="27" name="Repeated Timing Rows" tableColumnId="85"/>
      <queryTableField id="28" name="Timing Notes" tableColumnId="86"/>
      <queryTableField id="29" name="Session Duration Used for Timing" tableColumnId="87"/>
      <queryTableField id="30" name="Start Type" tableColumnId="88"/>
      <queryTableField id="31" name="Finish Type" tableColumnId="89"/>
      <queryTableField id="32" name="Start Difference Minutes" tableColumnId="90"/>
      <queryTableField id="33" name="Finish Difference Minutes" tableColumnId="91"/>
      <queryTableField id="34" name="Early Starts" tableColumnId="92"/>
      <queryTableField id="35" name="On-Time Starts" tableColumnId="93"/>
      <queryTableField id="36" name="Late Starts" tableColumnId="94"/>
      <queryTableField id="37" name="Scheduled Operations" tableColumnId="95"/>
      <queryTableField id="38" name="Repeated Scheduled Rows" tableColumnId="96"/>
      <queryTableField id="39" name="Early Finishes" tableColumnId="97"/>
      <queryTableField id="40" name="On-Time Finishes" tableColumnId="98"/>
      <queryTableField id="41" name="Late Finishes" tableColumnId="99"/>
      <queryTableField id="42" name="Scheduled Minutes" tableColumnId="100"/>
      <queryTableField id="43" name="Sessions Used for Scheduling" tableColumnId="101"/>
      <queryTableField id="44" name="Sessions Excluded from Scheduling" tableColumnId="102"/>
      <queryTableField id="45" name="Session Duration Used for Scheduling" tableColumnId="103"/>
      <queryTableField id="46" name="Scheduled Load Status" tableColumnId="104"/>
      <queryTableField id="47" name="Below Planned Load" tableColumnId="105"/>
      <queryTableField id="48" name="At Planned Load" tableColumnId="106"/>
      <queryTableField id="49" name="Above Planned Load" tableColumnId="107"/>
      <queryTableField id="50" name="Slot Start Time" tableColumnId="108"/>
      <queryTableField id="51" name="Slot End Time" tableColumnId="109"/>
      <queryTableField id="52" name="Classification Status" tableColumnId="110"/>
      <queryTableField id="53" name="First Actual Start" tableColumnId="111"/>
      <queryTableField id="54" name="Last Actual End" tableColumnId="112"/>
      <queryTableField id="55" name="Consultant Names" tableColumnId="113"/>
      <queryTableField id="56" name="Missing Consultant Rows" tableColumnId="114"/>
      <queryTableField id="57" name="Scheduling Issues" tableColumnId="115"/>
      <queryTableField id="58" name="Scheduling Notes" tableColumnId="116"/>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backgroundRefresh="0" growShrinkType="overwriteClear" adjustColumnWidth="0" connectionId="3" xr16:uid="{B3DAFFB8-6E3D-4DF4-B7AE-E0B9E2AB7023}" autoFormatId="16" applyNumberFormats="0" applyBorderFormats="0" applyFontFormats="1" applyPatternFormats="1" applyAlignmentFormats="0" applyWidthHeightFormats="0">
  <queryTableRefresh nextId="3">
    <queryTableFields count="2">
      <queryTableField id="1" name="Parameter" tableColumnId="3"/>
      <queryTableField id="2" name="Value"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vice_Area" xr10:uid="{DF3C295B-E935-44D2-8746-B126B5191FE6}" sourceName="Service Area">
  <pivotTables>
    <pivotTable tabId="1" name="TheatreUtilisation"/>
    <pivotTable tabId="4" name="FilteredTotals"/>
  </pivotTables>
  <data>
    <tabular pivotCacheId="1740996753">
      <items count="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spital" xr10:uid="{66760169-D13C-4C7F-A630-FA27FC0F3664}" sourceName="Hospital">
  <pivotTables>
    <pivotTable tabId="1" name="TheatreUtilisation"/>
    <pivotTable tabId="4" name="FilteredTotals"/>
  </pivotTables>
  <data>
    <tabular pivotCacheId="1740996753">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nancial_Year" xr10:uid="{C9CABD2D-0F01-4B89-9C49-535F52875BD9}" sourceName="Financial Year">
  <pivotTables>
    <pivotTable tabId="1" name="TheatreUtilisation"/>
    <pivotTable tabId="4" name="FilteredTotals"/>
  </pivotTables>
  <data>
    <tabular pivotCacheId="1740996753">
      <items count="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eatre_Type" xr10:uid="{128553BD-891E-4CB6-968C-70967DEE3835}" sourceName="Theatre Type">
  <pivotTables>
    <pivotTable tabId="1" name="TheatreUtilisation"/>
    <pivotTable tabId="4" name="FilteredTotals"/>
  </pivotTables>
  <data>
    <tabular pivotCacheId="1740996753">
      <items count="4">
        <i x="0" s="1"/>
        <i x="1" s="1"/>
        <i x="2"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ssion_Specialty" xr10:uid="{3801187E-15B5-44DC-9E11-9B833B864872}" sourceName="Session Specialty">
  <pivotTables>
    <pivotTable tabId="1" name="TheatreUtilisation"/>
    <pivotTable tabId="4" name="FilteredTotals"/>
  </pivotTables>
  <data>
    <tabular pivotCacheId="1740996753">
      <items count="11">
        <i x="8" s="1"/>
        <i x="2" s="1"/>
        <i x="4" s="1"/>
        <i x="0" s="1"/>
        <i x="9" s="1"/>
        <i x="5" s="1"/>
        <i x="3" s="1"/>
        <i x="10" s="1"/>
        <i x="7" s="1"/>
        <i x="6"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vice_Area1" xr10:uid="{B952B071-3E87-44B1-BF56-48FDEDADBACC}" sourceName="Service Area">
  <pivotTables>
    <pivotTable tabId="6" name="HospitalOverview"/>
    <pivotTable tabId="4" name="TimingCoverage"/>
  </pivotTables>
  <data>
    <tabular pivotCacheId="977906552">
      <items count="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spital1" xr10:uid="{DCBFB328-59F8-48EE-BF08-19698BF9000E}" sourceName="Hospital">
  <pivotTables>
    <pivotTable tabId="6" name="HospitalOverview"/>
    <pivotTable tabId="4" name="TimingCoverage"/>
  </pivotTables>
  <data>
    <tabular pivotCacheId="977906552">
      <items count="3">
        <i x="0" s="1"/>
        <i x="1" s="1"/>
        <i x="2"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nancial_Year1" xr10:uid="{B1C2415C-67A7-41F1-8F84-F409700E431F}" sourceName="Financial Year">
  <pivotTables>
    <pivotTable tabId="6" name="HospitalOverview"/>
    <pivotTable tabId="4" name="TimingCoverage"/>
  </pivotTables>
  <data>
    <tabular pivotCacheId="977906552">
      <items count="1">
        <i x="0"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eatre_Type1" xr10:uid="{A32A7F95-72C3-47C3-A901-A5B982E9BB03}" sourceName="Theatre Type">
  <pivotTables>
    <pivotTable tabId="6" name="HospitalOverview"/>
    <pivotTable tabId="4" name="TimingCoverage"/>
  </pivotTables>
  <data>
    <tabular pivotCacheId="977906552">
      <items count="4">
        <i x="0" s="1"/>
        <i x="1" s="1"/>
        <i x="2" s="1"/>
        <i x="3"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ssion_Specialty1" xr10:uid="{4388B867-37DE-464B-A9B5-A7760265F507}" sourceName="Session Specialty">
  <pivotTables>
    <pivotTable tabId="6" name="HospitalOverview"/>
    <pivotTable tabId="4" name="TimingCoverage"/>
  </pivotTables>
  <data>
    <tabular pivotCacheId="977906552">
      <items count="11">
        <i x="9" s="1"/>
        <i x="2" s="1"/>
        <i x="4" s="1"/>
        <i x="0" s="1"/>
        <i x="7" s="1"/>
        <i x="8" s="1"/>
        <i x="1" s="1"/>
        <i x="10" s="1"/>
        <i x="6" s="1"/>
        <i x="5" s="1"/>
        <i x="3"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vice_Area2" xr10:uid="{FEBF81D7-70CF-4ACD-814A-9C748C1CE6BD}" sourceName="Service Area">
  <pivotTables>
    <pivotTable tabId="8" name="StartFinishCombinations"/>
    <pivotTable tabId="4" name="StartTimeCounts"/>
    <pivotTable tabId="4" name="FinishTimeCounts"/>
    <pivotTable tabId="4" name="StartFinishCoverage"/>
  </pivotTables>
  <data>
    <tabular pivotCacheId="879584579">
      <items count="1">
        <i x="0"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spital2" xr10:uid="{CBABD995-9FF3-4A36-84AE-923DB675FCFD}" sourceName="Hospital">
  <pivotTables>
    <pivotTable tabId="8" name="StartFinishCombinations"/>
    <pivotTable tabId="4" name="StartTimeCounts"/>
    <pivotTable tabId="4" name="FinishTimeCounts"/>
    <pivotTable tabId="4" name="StartFinishCoverage"/>
  </pivotTables>
  <data>
    <tabular pivotCacheId="879584579">
      <items count="3">
        <i x="0" s="1"/>
        <i x="1" s="1"/>
        <i x="2" s="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nancial_Year2" xr10:uid="{0B0C706A-DDFE-48E7-AD59-4B6763862DF2}" sourceName="Financial Year">
  <pivotTables>
    <pivotTable tabId="8" name="StartFinishCombinations"/>
    <pivotTable tabId="4" name="StartTimeCounts"/>
    <pivotTable tabId="4" name="FinishTimeCounts"/>
    <pivotTable tabId="4" name="StartFinishCoverage"/>
  </pivotTables>
  <data>
    <tabular pivotCacheId="879584579">
      <items count="1">
        <i x="0" s="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eatre_Type2" xr10:uid="{AF3941A4-A53E-4129-AC01-D1852D188F23}" sourceName="Theatre Type">
  <pivotTables>
    <pivotTable tabId="8" name="StartFinishCombinations"/>
    <pivotTable tabId="4" name="StartTimeCounts"/>
    <pivotTable tabId="4" name="FinishTimeCounts"/>
    <pivotTable tabId="4" name="StartFinishCoverage"/>
  </pivotTables>
  <data>
    <tabular pivotCacheId="879584579">
      <items count="4">
        <i x="0" s="1"/>
        <i x="1" s="1"/>
        <i x="2" s="1"/>
        <i x="3" s="1"/>
      </items>
    </tabular>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ssion_Specialty2" xr10:uid="{74AFF447-B74F-4D0D-9C57-F571AFE5D6A0}" sourceName="Session Specialty">
  <pivotTables>
    <pivotTable tabId="8" name="StartFinishCombinations"/>
    <pivotTable tabId="4" name="StartTimeCounts"/>
    <pivotTable tabId="4" name="FinishTimeCounts"/>
    <pivotTable tabId="4" name="StartFinishCoverage"/>
  </pivotTables>
  <data>
    <tabular pivotCacheId="879584579">
      <items count="11">
        <i x="10" s="1"/>
        <i x="4" s="1"/>
        <i x="5" s="1"/>
        <i x="0" s="1"/>
        <i x="7" s="1"/>
        <i x="9" s="1"/>
        <i x="6" s="1"/>
        <i x="8" s="1"/>
        <i x="2" s="1"/>
        <i x="3" s="1"/>
        <i x="1" s="1"/>
      </items>
    </tabular>
  </data>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iewSpecServiceArea" xr10:uid="{93464F89-37B0-4BE7-8843-26E8693C844D}" sourceName="Service Area">
  <pivotTables>
    <pivotTable tabId="10" name="SpecialtyUtilisation"/>
  </pivotTables>
  <data>
    <tabular pivotCacheId="1673256422">
      <items count="1">
        <i x="0" s="1"/>
      </items>
    </tabular>
  </data>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iewSpecHospital" xr10:uid="{4205D6A6-5964-4CAD-99DF-78930F9F8907}" sourceName="Hospital">
  <pivotTables>
    <pivotTable tabId="10" name="SpecialtyUtilisation"/>
  </pivotTables>
  <data>
    <tabular pivotCacheId="1673256422">
      <items count="3">
        <i x="0" s="1"/>
        <i x="1" s="1"/>
        <i x="2" s="1"/>
      </items>
    </tabular>
  </data>
</slicerCacheDefinition>
</file>

<file path=xl/slicerCaches/slicerCache1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iewSpecFinancialYear" xr10:uid="{3CB2512C-A1A2-4AF0-897B-62C8B86EE092}" sourceName="Financial Year">
  <pivotTables>
    <pivotTable tabId="10" name="SpecialtyUtilisation"/>
  </pivotTables>
  <data>
    <tabular pivotCacheId="1673256422">
      <items count="1">
        <i x="0" s="1"/>
      </items>
    </tabular>
  </data>
</slicerCacheDefinition>
</file>

<file path=xl/slicerCaches/slicerCache1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iewSpecTheatreType" xr10:uid="{B467E7C7-6472-4CBB-9849-6269D0E214D7}" sourceName="Theatre Type">
  <pivotTables>
    <pivotTable tabId="10" name="SpecialtyUtilisation"/>
  </pivotTables>
  <data>
    <tabular pivotCacheId="1673256422">
      <items count="4">
        <i x="1" s="1"/>
        <i x="0" s="1"/>
        <i x="2" s="1"/>
        <i x="3" s="1"/>
      </items>
    </tabular>
  </data>
</slicerCacheDefinition>
</file>

<file path=xl/slicerCaches/slicerCache2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iewSpecMonth" xr10:uid="{1AE342F9-A734-4F54-B338-7FD94B0F9449}" sourceName="Month">
  <pivotTables>
    <pivotTable tabId="10" name="SpecialtyUtilisation"/>
  </pivotTables>
  <data>
    <tabular pivotCacheId="1673256422">
      <items count="3">
        <i x="0" s="1"/>
        <i x="1" s="1"/>
        <i x="2" s="1"/>
      </items>
    </tabular>
  </data>
</slicerCacheDefinition>
</file>

<file path=xl/slicerCaches/slicerCache2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iewSpecSessionSpecialty" xr10:uid="{B18C082A-88F5-4E68-8843-2B31588444F3}" sourceName="Session Specialty">
  <pivotTables>
    <pivotTable tabId="10" name="SpecialtyUtilisation"/>
  </pivotTables>
  <data>
    <tabular pivotCacheId="1673256422">
      <items count="11">
        <i x="1" s="1"/>
        <i x="0" s="1"/>
        <i x="2" s="1"/>
        <i x="3" s="1"/>
        <i x="4" s="1"/>
        <i x="5" s="1"/>
        <i x="6" s="1"/>
        <i x="10" s="1"/>
        <i x="7" s="1"/>
        <i x="8" s="1"/>
        <i x="9" s="1"/>
      </items>
    </tabular>
  </data>
</slicerCacheDefinition>
</file>

<file path=xl/slicerCaches/slicerCache2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iewSpecOperatingTheatre" xr10:uid="{3FB306B6-B026-4C1B-9450-02590EFEB2EA}" sourceName="Operating Theatre">
  <pivotTables>
    <pivotTable tabId="10" name="SpecialtyUtilisation"/>
  </pivotTables>
  <data>
    <tabular pivotCacheId="1673256422">
      <items count="22">
        <i x="5" s="1"/>
        <i x="6" s="1"/>
        <i x="8" s="1"/>
        <i x="2" s="1"/>
        <i x="0" s="1"/>
        <i x="7" s="1"/>
        <i x="3" s="1"/>
        <i x="1" s="1"/>
        <i x="4" s="1"/>
        <i x="10" s="1"/>
        <i x="9" s="1"/>
        <i x="11" s="1"/>
        <i x="12" s="1"/>
        <i x="14" s="1"/>
        <i x="16" s="1"/>
        <i x="13" s="1"/>
        <i x="15" s="1"/>
        <i x="17" s="1"/>
        <i x="18" s="1"/>
        <i x="19" s="1"/>
        <i x="21" s="1"/>
        <i x="20" s="1"/>
      </items>
    </tabular>
  </data>
</slicerCacheDefinition>
</file>

<file path=xl/slicerCaches/slicerCache2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iewSpecResponsibleConsultant" xr10:uid="{BD8757E9-4D02-4736-B146-E03716EB77A6}" sourceName="Responsible Consultant">
  <pivotTables>
    <pivotTable tabId="10" name="SpecialtyUtilisation"/>
  </pivotTables>
  <data>
    <tabular pivotCacheId="1673256422">
      <items count="25">
        <i x="23" s="1"/>
        <i x="0" s="1"/>
        <i x="1" s="1"/>
        <i x="2" s="1"/>
        <i x="3" s="1"/>
        <i x="4" s="1"/>
        <i x="5" s="1"/>
        <i x="6" s="1"/>
        <i x="7" s="1"/>
        <i x="8" s="1"/>
        <i x="9" s="1"/>
        <i x="24" s="1"/>
        <i x="10" s="1"/>
        <i x="11" s="1"/>
        <i x="12" s="1"/>
        <i x="13" s="1"/>
        <i x="14" s="1"/>
        <i x="15" s="1"/>
        <i x="16" s="1"/>
        <i x="17" s="1"/>
        <i x="18" s="1"/>
        <i x="19" s="1"/>
        <i x="20" s="1"/>
        <i x="21" s="1"/>
        <i x="22" s="1"/>
      </items>
    </tabular>
  </data>
</slicerCacheDefinition>
</file>

<file path=xl/slicerCaches/slicerCache2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iewConServiceArea" xr10:uid="{F1C023F2-204F-43DF-87D6-6D731CE99838}" sourceName="Service Area">
  <pivotTables>
    <pivotTable tabId="11" name="ConsultantUtilisation"/>
  </pivotTables>
  <data>
    <tabular pivotCacheId="1673256422">
      <items count="1">
        <i x="0" s="1"/>
      </items>
    </tabular>
  </data>
</slicerCacheDefinition>
</file>

<file path=xl/slicerCaches/slicerCache2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iewConHospital" xr10:uid="{DD8E14DB-5998-469B-BC17-7B81C766B33C}" sourceName="Hospital">
  <pivotTables>
    <pivotTable tabId="11" name="ConsultantUtilisation"/>
  </pivotTables>
  <data>
    <tabular pivotCacheId="1673256422">
      <items count="3">
        <i x="0" s="1"/>
        <i x="1" s="1"/>
        <i x="2" s="1"/>
      </items>
    </tabular>
  </data>
</slicerCacheDefinition>
</file>

<file path=xl/slicerCaches/slicerCache2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iewConFinancialYear" xr10:uid="{A45BA0B2-04DF-4D69-8D1F-A342D65693B5}" sourceName="Financial Year">
  <pivotTables>
    <pivotTable tabId="11" name="ConsultantUtilisation"/>
  </pivotTables>
  <data>
    <tabular pivotCacheId="1673256422">
      <items count="1">
        <i x="0" s="1"/>
      </items>
    </tabular>
  </data>
</slicerCacheDefinition>
</file>

<file path=xl/slicerCaches/slicerCache2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iewConTheatreType" xr10:uid="{699DAEEC-B7BB-4553-8976-D686B8F31E2E}" sourceName="Theatre Type">
  <pivotTables>
    <pivotTable tabId="11" name="ConsultantUtilisation"/>
  </pivotTables>
  <data>
    <tabular pivotCacheId="1673256422">
      <items count="4">
        <i x="1" s="1"/>
        <i x="0" s="1"/>
        <i x="2" s="1"/>
        <i x="3" s="1"/>
      </items>
    </tabular>
  </data>
</slicerCacheDefinition>
</file>

<file path=xl/slicerCaches/slicerCache2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iewConMonth" xr10:uid="{23E6368F-686D-430D-98D3-E087BB38161F}" sourceName="Month">
  <pivotTables>
    <pivotTable tabId="11" name="ConsultantUtilisation"/>
  </pivotTables>
  <data>
    <tabular pivotCacheId="1673256422">
      <items count="3">
        <i x="0" s="1"/>
        <i x="1" s="1"/>
        <i x="2" s="1"/>
      </items>
    </tabular>
  </data>
</slicerCacheDefinition>
</file>

<file path=xl/slicerCaches/slicerCache2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iewConSessionSpecialty" xr10:uid="{3066E51F-F6CD-4C66-9E9E-7E0C23AD1C49}" sourceName="Session Specialty">
  <pivotTables>
    <pivotTable tabId="11" name="ConsultantUtilisation"/>
  </pivotTables>
  <data>
    <tabular pivotCacheId="1673256422">
      <items count="11">
        <i x="1" s="1"/>
        <i x="0" s="1"/>
        <i x="2" s="1"/>
        <i x="3" s="1"/>
        <i x="4" s="1"/>
        <i x="5" s="1"/>
        <i x="6" s="1"/>
        <i x="10" s="1"/>
        <i x="7" s="1"/>
        <i x="8" s="1"/>
        <i x="9" s="1"/>
      </items>
    </tabular>
  </data>
</slicerCacheDefinition>
</file>

<file path=xl/slicerCaches/slicerCache3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iewConOperatingTheatre" xr10:uid="{AF6B37E4-E2BF-435E-88F6-7FAACEA03203}" sourceName="Operating Theatre">
  <pivotTables>
    <pivotTable tabId="11" name="ConsultantUtilisation"/>
  </pivotTables>
  <data>
    <tabular pivotCacheId="1673256422">
      <items count="22">
        <i x="5" s="1"/>
        <i x="6" s="1"/>
        <i x="8" s="1"/>
        <i x="2" s="1"/>
        <i x="0" s="1"/>
        <i x="7" s="1"/>
        <i x="3" s="1"/>
        <i x="1" s="1"/>
        <i x="4" s="1"/>
        <i x="10" s="1"/>
        <i x="9" s="1"/>
        <i x="11" s="1"/>
        <i x="12" s="1"/>
        <i x="14" s="1"/>
        <i x="16" s="1"/>
        <i x="13" s="1"/>
        <i x="15" s="1"/>
        <i x="17" s="1"/>
        <i x="18" s="1"/>
        <i x="19" s="1"/>
        <i x="21" s="1"/>
        <i x="20" s="1"/>
      </items>
    </tabular>
  </data>
</slicerCacheDefinition>
</file>

<file path=xl/slicerCaches/slicerCache3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iewConResponsibleConsultant" xr10:uid="{35FEE206-AD2A-45BA-A554-808C883EC8B2}" sourceName="Responsible Consultant">
  <pivotTables>
    <pivotTable tabId="11" name="ConsultantUtilisation"/>
  </pivotTables>
  <data>
    <tabular pivotCacheId="1673256422">
      <items count="25">
        <i x="23" s="1"/>
        <i x="0" s="1"/>
        <i x="1" s="1"/>
        <i x="2" s="1"/>
        <i x="3" s="1"/>
        <i x="4" s="1"/>
        <i x="5" s="1"/>
        <i x="6" s="1"/>
        <i x="7" s="1"/>
        <i x="8" s="1"/>
        <i x="9" s="1"/>
        <i x="24" s="1"/>
        <i x="10" s="1"/>
        <i x="11" s="1"/>
        <i x="12" s="1"/>
        <i x="13" s="1"/>
        <i x="14" s="1"/>
        <i x="15" s="1"/>
        <i x="16" s="1"/>
        <i x="17" s="1"/>
        <i x="18" s="1"/>
        <i x="19" s="1"/>
        <i x="20" s="1"/>
        <i x="21" s="1"/>
        <i x="22" s="1"/>
      </items>
    </tabular>
  </data>
</slicerCacheDefinition>
</file>

<file path=xl/slicerCaches/slicerCache3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iewLoadServiceArea" xr10:uid="{784A14DB-4E0F-45E4-A70F-C8DCF2767166}" sourceName="Service Area">
  <pivotTables>
    <pivotTable tabId="12" name="ScheduledWorkload"/>
  </pivotTables>
  <data>
    <tabular pivotCacheId="1673256422">
      <items count="1">
        <i x="0" s="1"/>
      </items>
    </tabular>
  </data>
</slicerCacheDefinition>
</file>

<file path=xl/slicerCaches/slicerCache3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iewLoadHospital" xr10:uid="{03366DC9-877F-487C-A345-B51CCC456157}" sourceName="Hospital">
  <pivotTables>
    <pivotTable tabId="12" name="ScheduledWorkload"/>
  </pivotTables>
  <data>
    <tabular pivotCacheId="1673256422">
      <items count="3">
        <i x="0" s="1"/>
        <i x="1" s="1"/>
        <i x="2" s="1"/>
      </items>
    </tabular>
  </data>
</slicerCacheDefinition>
</file>

<file path=xl/slicerCaches/slicerCache3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iewLoadFinancialYear" xr10:uid="{8757A9AE-E503-4E9F-A85D-AFF8A551E5B9}" sourceName="Financial Year">
  <pivotTables>
    <pivotTable tabId="12" name="ScheduledWorkload"/>
  </pivotTables>
  <data>
    <tabular pivotCacheId="1673256422">
      <items count="1">
        <i x="0" s="1"/>
      </items>
    </tabular>
  </data>
</slicerCacheDefinition>
</file>

<file path=xl/slicerCaches/slicerCache3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iewLoadTheatreType" xr10:uid="{7FDB00D8-61AC-47AA-B069-03CB107FED1C}" sourceName="Theatre Type">
  <pivotTables>
    <pivotTable tabId="12" name="ScheduledWorkload"/>
  </pivotTables>
  <data>
    <tabular pivotCacheId="1673256422">
      <items count="4">
        <i x="1" s="1"/>
        <i x="0" s="1"/>
        <i x="2" s="1"/>
        <i x="3" s="1"/>
      </items>
    </tabular>
  </data>
</slicerCacheDefinition>
</file>

<file path=xl/slicerCaches/slicerCache3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iewLoadMonth" xr10:uid="{A671F634-FBCB-45C7-BBBA-AE59F68846F1}" sourceName="Month">
  <pivotTables>
    <pivotTable tabId="12" name="ScheduledWorkload"/>
  </pivotTables>
  <data>
    <tabular pivotCacheId="1673256422">
      <items count="3">
        <i x="0" s="1"/>
        <i x="1" s="1"/>
        <i x="2" s="1"/>
      </items>
    </tabular>
  </data>
</slicerCacheDefinition>
</file>

<file path=xl/slicerCaches/slicerCache3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iewLoadSessionSpecialty" xr10:uid="{E04A19E4-BCE3-4D0F-8FFA-354BE26C8FC2}" sourceName="Session Specialty">
  <pivotTables>
    <pivotTable tabId="12" name="ScheduledWorkload"/>
  </pivotTables>
  <data>
    <tabular pivotCacheId="1673256422">
      <items count="11">
        <i x="1" s="1"/>
        <i x="0" s="1"/>
        <i x="2" s="1"/>
        <i x="3" s="1"/>
        <i x="4" s="1"/>
        <i x="5" s="1"/>
        <i x="6" s="1"/>
        <i x="10" s="1"/>
        <i x="7" s="1"/>
        <i x="8" s="1"/>
        <i x="9" s="1"/>
      </items>
    </tabular>
  </data>
</slicerCacheDefinition>
</file>

<file path=xl/slicerCaches/slicerCache3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iewLoadOperatingTheatre" xr10:uid="{780158FD-6A52-4145-8460-2CE05745DBD7}" sourceName="Operating Theatre">
  <pivotTables>
    <pivotTable tabId="12" name="ScheduledWorkload"/>
  </pivotTables>
  <data>
    <tabular pivotCacheId="1673256422">
      <items count="22">
        <i x="5" s="1"/>
        <i x="6" s="1"/>
        <i x="8" s="1"/>
        <i x="2" s="1"/>
        <i x="0" s="1"/>
        <i x="7" s="1"/>
        <i x="3" s="1"/>
        <i x="1" s="1"/>
        <i x="4" s="1"/>
        <i x="10" s="1"/>
        <i x="9" s="1"/>
        <i x="11" s="1"/>
        <i x="12" s="1"/>
        <i x="14" s="1"/>
        <i x="16" s="1"/>
        <i x="13" s="1"/>
        <i x="15" s="1"/>
        <i x="17" s="1"/>
        <i x="18" s="1"/>
        <i x="19" s="1"/>
        <i x="21" s="1"/>
        <i x="20" s="1"/>
      </items>
    </tabular>
  </data>
</slicerCacheDefinition>
</file>

<file path=xl/slicerCaches/slicerCache3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iewLoadResponsibleConsultant" xr10:uid="{E274C47D-ABC1-4FB3-8365-9A823F29B5F6}" sourceName="Responsible Consultant">
  <pivotTables>
    <pivotTable tabId="12" name="ScheduledWorkload"/>
  </pivotTables>
  <data>
    <tabular pivotCacheId="1673256422">
      <items count="25">
        <i x="23" s="1"/>
        <i x="0" s="1"/>
        <i x="1" s="1"/>
        <i x="2" s="1"/>
        <i x="3" s="1"/>
        <i x="4" s="1"/>
        <i x="5" s="1"/>
        <i x="6" s="1"/>
        <i x="7" s="1"/>
        <i x="8" s="1"/>
        <i x="9" s="1"/>
        <i x="24" s="1"/>
        <i x="10" s="1"/>
        <i x="11" s="1"/>
        <i x="12" s="1"/>
        <i x="13" s="1"/>
        <i x="14" s="1"/>
        <i x="15" s="1"/>
        <i x="16" s="1"/>
        <i x="17" s="1"/>
        <i x="18" s="1"/>
        <i x="19" s="1"/>
        <i x="20" s="1"/>
        <i x="21" s="1"/>
        <i x="22" s="1"/>
      </items>
    </tabular>
  </data>
</slicerCacheDefinition>
</file>

<file path=xl/slicerCaches/slicerCache4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spital3" xr10:uid="{CA0FEF6A-60D9-472C-BB98-8DD4FA94CEE2}" sourceName="Hospital">
  <extLst>
    <x:ext xmlns:x15="http://schemas.microsoft.com/office/spreadsheetml/2010/11/main" uri="{2F2917AC-EB37-4324-AD4E-5DD8C200BD13}">
      <x15:tableSlicerCache tableId="8" column="60"/>
    </x:ext>
  </extLst>
</slicerCacheDefinition>
</file>

<file path=xl/slicerCaches/slicerCache4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ssion_Specialty3" xr10:uid="{3B930A8F-71DA-469E-8BC9-763E712AFBE0}" sourceName="Session Specialty">
  <extLst>
    <x:ext xmlns:x15="http://schemas.microsoft.com/office/spreadsheetml/2010/11/main" uri="{2F2917AC-EB37-4324-AD4E-5DD8C200BD13}">
      <x15:tableSlicerCache tableId="8" column="61"/>
    </x:ext>
  </extLst>
</slicerCacheDefinition>
</file>

<file path=xl/slicerCaches/slicerCache4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erating_Theatre" xr10:uid="{52D93AB1-F7FE-4D6C-AB8B-98B083A64BF9}" sourceName="Operating Theatre">
  <extLst>
    <x:ext xmlns:x15="http://schemas.microsoft.com/office/spreadsheetml/2010/11/main" uri="{2F2917AC-EB37-4324-AD4E-5DD8C200BD13}">
      <x15:tableSlicerCache tableId="8" column="64"/>
    </x:ext>
  </extLst>
</slicerCacheDefinition>
</file>

<file path=xl/slicerCaches/slicerCache4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eatre_Type3" xr10:uid="{283EBE66-BC27-483A-A4F2-722387285C73}" sourceName="Theatre Type">
  <extLst>
    <x:ext xmlns:x15="http://schemas.microsoft.com/office/spreadsheetml/2010/11/main" uri="{2F2917AC-EB37-4324-AD4E-5DD8C200BD13}">
      <x15:tableSlicerCache tableId="8" column="70"/>
    </x:ext>
  </extLst>
</slicerCacheDefinition>
</file>

<file path=xl/slicerCaches/slicerCache4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ponsible_Consultant" xr10:uid="{7574A034-501B-4C7F-8912-AAF1AB70B025}" sourceName="Responsible Consultant">
  <extLst>
    <x:ext xmlns:x15="http://schemas.microsoft.com/office/spreadsheetml/2010/11/main" uri="{2F2917AC-EB37-4324-AD4E-5DD8C200BD13}">
      <x15:tableSlicerCache tableId="8" column="6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rviceAreaFilter" xr10:uid="{4CDFED67-1A83-40CA-9AAD-4CA2B5FEC7E1}" cache="Slicer_Service_Area" caption="Trust" style="SlicerStyleLight3" rowHeight="292100"/>
  <slicer name="HospitalFilter" xr10:uid="{BEEBCCD5-1D18-494E-829C-6180B7AA4D7B}" cache="Slicer_Hospital" caption="Hospital" columnCount="3" style="SlicerStyleLight3" rowHeight="292100"/>
  <slicer name="FinancialYearFilter" xr10:uid="{DBC727C8-97B0-44BF-BE96-0E4A06090DC5}" cache="Slicer_Financial_Year" caption="Financial year" style="SlicerStyleLight3" rowHeight="292100"/>
  <slicer name="TheatreTypeFilter" xr10:uid="{3853C5DE-0CA1-450D-A904-7B26E693A02A}" cache="Slicer_Theatre_Type" caption="Theatre type" columnCount="2" style="SlicerStyleLight3" rowHeight="292100"/>
  <slicer name="SessionSpecialtyFilter" xr10:uid="{FF5F7DFF-E95C-46C9-8A31-011335A47846}" cache="Slicer_Session_Specialty" caption="Session specialty" columnCount="3" style="SlicerStyleLight3" rowHeight="2921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verviewServiceArea" xr10:uid="{C4FF0696-653B-40A0-A375-95A08C7E5D0E}" cache="Slicer_Service_Area1" caption="Trust" style="SlicerStyleLight3" rowHeight="279400"/>
  <slicer name="OverviewHospital" xr10:uid="{61CCD91E-004A-4BD5-9DE8-61323F2E8EE7}" cache="Slicer_Hospital1" caption="Hospital" columnCount="3" style="SlicerStyleLight3" rowHeight="279400"/>
  <slicer name="OverviewFinancialYear" xr10:uid="{6FB30B8E-8964-44A4-87BE-347847E83FE9}" cache="Slicer_Financial_Year1" caption="Financial year" style="SlicerStyleLight3" rowHeight="279400"/>
  <slicer name="OverviewTheatreType" xr10:uid="{469655BB-910F-4B3A-95BA-0E44156DEC74}" cache="Slicer_Theatre_Type1" caption="Theatre type" columnCount="2" style="SlicerStyleLight3" rowHeight="279400"/>
  <slicer name="OverviewSessionSpecialty" xr10:uid="{44E2768B-9219-47F0-9D69-63B001ABD364}" cache="Slicer_Session_Specialty1" caption="Session specialty" columnCount="2" style="SlicerStyleLight3" rowHeight="2794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rtFinishServiceArea" xr10:uid="{0BC8A5E7-1449-412D-AD71-919795657859}" cache="Slicer_Service_Area2" caption="Trust" style="SlicerStyleLight3" rowHeight="292100"/>
  <slicer name="StartFinishHospital" xr10:uid="{06DFD899-D102-43E2-A82D-69CFBD4DFCEB}" cache="Slicer_Hospital2" caption="Hospital" columnCount="3" style="SlicerStyleLight3" rowHeight="292100"/>
  <slicer name="StartFinishFinancialYear" xr10:uid="{B3AF049B-A7DC-4421-A751-350D24D7CE8C}" cache="Slicer_Financial_Year2" caption="Financial year" style="SlicerStyleLight3" rowHeight="292100"/>
  <slicer name="StartFinishTheatreType" xr10:uid="{511E91F6-03BF-4C90-9FC3-EBB92F09C236}" cache="Slicer_Theatre_Type2" caption="Theatre type" columnCount="2" style="SlicerStyleLight3" rowHeight="292100"/>
  <slicer name="StartFinishSessionSpecialty" xr10:uid="{7718409A-42AC-424D-8383-206C6512412F}" cache="Slicer_Session_Specialty2" caption="Session specialty" columnCount="4" style="SlicerStyleLight3" rowHeight="2921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viewSpecServiceArea" xr10:uid="{68EEF13C-61BE-4C68-921A-854921CA77C9}" cache="Slicer_ReviewSpecServiceArea" caption="Trust" style="SlicerStyleLight3" rowHeight="279400"/>
  <slicer name="ReviewSpecHospital" xr10:uid="{9BDB025A-0CA3-4307-8F1C-1E1DDA844900}" cache="Slicer_ReviewSpecHospital" caption="Hospital" columnCount="3" style="SlicerStyleLight3" rowHeight="279400"/>
  <slicer name="ReviewSpecFinancialYear" xr10:uid="{0AB915E9-D925-4BAE-963D-F718777041C2}" cache="Slicer_ReviewSpecFinancialYear" caption="Financial year" style="SlicerStyleLight3" rowHeight="279400"/>
  <slicer name="ReviewSpecTheatreType" xr10:uid="{55462D00-3A97-48D1-8590-466BC30B2274}" cache="Slicer_ReviewSpecTheatreType" caption="Theatre type" columnCount="2" style="SlicerStyleLight3" rowHeight="279400"/>
  <slicer name="ReviewSpecMonth" xr10:uid="{2C540D2D-3ED8-4D73-BA64-FDCB2CC923C5}" cache="Slicer_ReviewSpecMonth" caption="Month" columnCount="2" style="SlicerStyleLight3" rowHeight="279400"/>
  <slicer name="ReviewSpecSessionSpecialty" xr10:uid="{623BBF2C-AFE9-4178-A3A0-9DFA14B7C2F3}" cache="Slicer_ReviewSpecSessionSpecialty" caption="Session specialty" style="SlicerStyleLight3" rowHeight="279400"/>
  <slicer name="ReviewSpecOperatingTheatre" xr10:uid="{5C5E26B2-20EB-4704-B5B3-AF3F0834F30E}" cache="Slicer_ReviewSpecOperatingTheatre" caption="Operating theatre" style="SlicerStyleLight3" rowHeight="279400"/>
  <slicer name="ReviewSpecResponsibleConsultant" xr10:uid="{FA24ECFB-E231-4DD1-A1B3-41E1905586AE}" cache="Slicer_ReviewSpecResponsibleConsultant" caption="Responsible consultant" style="SlicerStyleLight3" rowHeight="2794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viewConServiceArea" xr10:uid="{DC38ED09-20C6-406E-98EB-1A30504992E0}" cache="Slicer_ReviewConServiceArea" caption="Trust" style="SlicerStyleLight3" rowHeight="279400"/>
  <slicer name="ReviewConHospital" xr10:uid="{6808A62B-758E-4569-9963-6811C467CC38}" cache="Slicer_ReviewConHospital" caption="Hospital" columnCount="3" style="SlicerStyleLight3" rowHeight="279400"/>
  <slicer name="ReviewConFinancialYear" xr10:uid="{BC1EE2E0-3FC9-4F04-BD3D-9BACC735CF10}" cache="Slicer_ReviewConFinancialYear" caption="Financial year" style="SlicerStyleLight3" rowHeight="279400"/>
  <slicer name="ReviewConTheatreType" xr10:uid="{7B26F36D-96D7-4189-915B-EEEBE4F20CEE}" cache="Slicer_ReviewConTheatreType" caption="Theatre type" columnCount="2" style="SlicerStyleLight3" rowHeight="279400"/>
  <slicer name="ReviewConMonth" xr10:uid="{58064D61-D8FF-406F-95FD-C334180DA5AD}" cache="Slicer_ReviewConMonth" caption="Month" columnCount="2" style="SlicerStyleLight3" rowHeight="279400"/>
  <slicer name="ReviewConSessionSpecialty" xr10:uid="{4FB6CF85-A943-4C7E-8699-E14D1975C0DC}" cache="Slicer_ReviewConSessionSpecialty" caption="Session specialty" style="SlicerStyleLight3" rowHeight="279400"/>
  <slicer name="ReviewConOperatingTheatre" xr10:uid="{2255B3CD-F09C-4885-A24B-A4D91486E345}" cache="Slicer_ReviewConOperatingTheatre" caption="Operating theatre" style="SlicerStyleLight3" rowHeight="279400"/>
  <slicer name="ReviewConResponsibleConsultant" xr10:uid="{DC2D63B8-3966-4D11-AC91-A10F3F6B4863}" cache="Slicer_ReviewConResponsibleConsultant" caption="Responsible consultant" style="SlicerStyleLight3" rowHeight="2794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viewLoadServiceArea" xr10:uid="{7F8AA734-B04E-404A-A215-8292CFAF53A6}" cache="Slicer_ReviewLoadServiceArea" caption="Trust" style="SlicerStyleLight3" rowHeight="279400"/>
  <slicer name="ReviewLoadHospital" xr10:uid="{2A5486FF-11D9-47A7-9F93-6794935E3F8C}" cache="Slicer_ReviewLoadHospital" caption="Hospital" columnCount="3" style="SlicerStyleLight3" rowHeight="279400"/>
  <slicer name="ReviewLoadFinancialYear" xr10:uid="{931A919D-0174-4933-9785-02B8C7CA69B5}" cache="Slicer_ReviewLoadFinancialYear" caption="Financial year" style="SlicerStyleLight3" rowHeight="279400"/>
  <slicer name="ReviewLoadTheatreType" xr10:uid="{683B0B09-CDB5-4472-BEFD-2230EE99C194}" cache="Slicer_ReviewLoadTheatreType" caption="Theatre type" columnCount="2" style="SlicerStyleLight3" rowHeight="279400"/>
  <slicer name="ReviewLoadMonth" xr10:uid="{B496FE66-B5F8-4666-947D-3F01FE15936D}" cache="Slicer_ReviewLoadMonth" caption="Month" columnCount="2" style="SlicerStyleLight3" rowHeight="279400"/>
  <slicer name="ReviewLoadSessionSpecialty" xr10:uid="{936D23A9-EABE-4A47-B402-ECA622F3E234}" cache="Slicer_ReviewLoadSessionSpecialty" caption="Session specialty" style="SlicerStyleLight3" rowHeight="279400"/>
  <slicer name="ReviewLoadOperatingTheatre" xr10:uid="{AD4B888D-3900-4E61-94CF-FAD2BD541846}" cache="Slicer_ReviewLoadOperatingTheatre" caption="Operating theatre" style="SlicerStyleLight3" rowHeight="279400"/>
  <slicer name="ReviewLoadResponsibleConsultant" xr10:uid="{97DBA0B2-DE3D-4A90-B4F3-BAF87BB237C9}" cache="Slicer_ReviewLoadResponsibleConsultant" caption="Responsible consultant" style="SlicerStyleLight3" rowHeight="27940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lyHospitalWeeklyReview" xr10:uid="{1CDE614A-FFB7-472E-9790-96D84DDCF2B5}" cache="Slicer_Hospital3" caption="Hospital" style="SlicerStyleLight3" rowHeight="254000"/>
  <slicer name="WeeklySessionSpecialtyWeeklyReview" xr10:uid="{4DB05FC9-AA0B-403D-9B77-6788345D1D90}" cache="Slicer_Session_Specialty3" caption="Session specialty" style="SlicerStyleLight3" rowHeight="254000"/>
  <slicer name="WeeklyOperatingTheatreWeeklyReview" xr10:uid="{8C165CC8-8B1B-4651-AB11-C5F90EAEA6AF}" cache="Slicer_Operating_Theatre" caption="Operating theatre" style="SlicerStyleLight3" rowHeight="254000"/>
  <slicer name="WeeklyTheatreTypeWeeklyReview" xr10:uid="{020F75B4-EA2F-4D71-B219-58DA0E4730A3}" cache="Slicer_Theatre_Type3" caption="Theatre type" columnCount="3" style="SlicerStyleLight3" rowHeight="254000"/>
  <slicer name="WeeklyResponsibleConsultantWeeklyReview" xr10:uid="{FE8ED03A-727E-4A76-A716-CE08892D57B5}" cache="Slicer_Responsible_Consultant" caption="Responsible consultant" columnCount="3" style="SlicerStyleLight3" rowHeight="254000"/>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lyHospitalSessionTimeline" xr10:uid="{DD160D8D-66C1-4A5C-86E6-9E79866913A1}" cache="Slicer_Hospital3" caption="Hospital" style="SlicerStyleLight3" rowHeight="254000"/>
  <slicer name="WeeklySessionSpecialtySessionTimeline" xr10:uid="{5BC0B99A-4F74-4FE6-A599-B2382D978B31}" cache="Slicer_Session_Specialty3" caption="Session specialty" style="SlicerStyleLight3" rowHeight="254000"/>
  <slicer name="WeeklyOperatingTheatreSessionTimeline" xr10:uid="{32B0CDFB-0D41-4F2D-92ED-194301D638C0}" cache="Slicer_Operating_Theatre" caption="Operating theatre" style="SlicerStyleLight3" rowHeight="254000"/>
  <slicer name="WeeklyTheatreTypeSessionTimeline" xr10:uid="{22694BF2-4699-47EE-8BF2-7A86F4DA0222}" cache="Slicer_Theatre_Type3" caption="Theatre type" columnCount="3" style="SlicerStyleLight3" rowHeight="254000"/>
  <slicer name="WeeklyResponsibleConsultantSessionTimeline" xr10:uid="{291C32D7-0E44-4ADC-AB9E-AF7E1C3DA89D}" cache="Slicer_Responsible_Consultant" caption="Responsible consultant" columnCount="3" style="SlicerStyleLight3" rowHeight="25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5828EBF-348E-422F-9188-D79DD8DF5673}" name="SessionsTable" displayName="SessionsTable" ref="B5:T1019" tableType="queryTable" totalsRowShown="0" headerRowDxfId="263" dataDxfId="262">
  <autoFilter ref="B5:T1019" xr:uid="{25828EBF-348E-422F-9188-D79DD8DF5673}"/>
  <tableColumns count="19">
    <tableColumn id="19" xr3:uid="{0728D0A5-5B43-4094-BCB4-59DD5B7DA9B3}" uniqueName="19" name="Hospital" queryTableFieldId="1" dataDxfId="261"/>
    <tableColumn id="20" xr3:uid="{EE63ECA0-D3D7-48FD-9F4B-CF1F62188AF8}" uniqueName="20" name="Theatre Type" queryTableFieldId="2" dataDxfId="260"/>
    <tableColumn id="21" xr3:uid="{2CCA5C5B-3E95-487B-9410-FCDD797FFDF3}" uniqueName="21" name="Operating Theatre" queryTableFieldId="3" dataDxfId="259"/>
    <tableColumn id="22" xr3:uid="{B26A9A62-F978-41EA-933A-6AEE55F1F0A3}" uniqueName="22" name="Session Duration" queryTableFieldId="4" dataDxfId="258"/>
    <tableColumn id="23" xr3:uid="{8A5104AD-E368-42FD-9377-E88E184F329E}" uniqueName="23" name="Month" queryTableFieldId="5" dataDxfId="257"/>
    <tableColumn id="24" xr3:uid="{C434A04D-1E84-48C8-8BDD-3DEBD42AA032}" uniqueName="24" name="Financial Year" queryTableFieldId="6" dataDxfId="256"/>
    <tableColumn id="25" xr3:uid="{79F3B2D9-817D-4613-98F5-6E212E3ABE7A}" uniqueName="25" name="Service Area" queryTableFieldId="7" dataDxfId="255"/>
    <tableColumn id="26" xr3:uid="{1AA54FB9-5E70-4D03-9A42-26A4AAA3AB40}" uniqueName="26" name="Session Specialty" queryTableFieldId="8" dataDxfId="254"/>
    <tableColumn id="1" xr3:uid="{27DAAB94-E62B-4151-8D47-7BA9D0BCCD5A}" uniqueName="1" name="Patients Excluded - Missing Times" queryTableFieldId="19" dataDxfId="253"/>
    <tableColumn id="27" xr3:uid="{31D3DCC5-F02F-4B00-80D8-CE5CAC328B7C}" uniqueName="27" name="No of Sessions" queryTableFieldId="9" dataDxfId="252"/>
    <tableColumn id="28" xr3:uid="{3CB54C96-B9EC-4520-8C92-2E30AC347FF4}" uniqueName="28" name="No of Patients" queryTableFieldId="10" dataDxfId="251"/>
    <tableColumn id="29" xr3:uid="{14DB0085-F547-455C-8AD0-8FFBB378651E}" uniqueName="29" name="Location" queryTableFieldId="11" dataDxfId="250"/>
    <tableColumn id="30" xr3:uid="{531CEA72-75B8-40B2-9EAD-973919CADF1E}" uniqueName="30" name="Procedure Date" queryTableFieldId="12" dataDxfId="249"/>
    <tableColumn id="31" xr3:uid="{075408D4-D0A4-4103-A09C-0988C3D8148C}" uniqueName="31" name="Slot Start Time" queryTableFieldId="13" dataDxfId="248"/>
    <tableColumn id="32" xr3:uid="{9134A0BB-2174-4236-A3F1-5B890F489E5B}" uniqueName="32" name="Slot End Time" queryTableFieldId="14" dataDxfId="247"/>
    <tableColumn id="33" xr3:uid="{6AF6C4A0-A5DC-4609-A8AE-B57B30D17DF0}" uniqueName="33" name="Source Files" queryTableFieldId="15" dataDxfId="246"/>
    <tableColumn id="34" xr3:uid="{721F9206-5F5C-48FC-9DFC-24B5E99BBE6A}" uniqueName="34" name="Procedure Rows" queryTableFieldId="16" dataDxfId="245"/>
    <tableColumn id="35" xr3:uid="{57C29A54-BF46-41DF-BF6D-0FE7CDEE7FD6}" uniqueName="35" name="Missing Patient IDs" queryTableFieldId="17" dataDxfId="244"/>
    <tableColumn id="36" xr3:uid="{250DB11D-69B9-4D6F-9361-C0C47181EF04}" uniqueName="36" name="Mixed Session Specialty" queryTableFieldId="18" dataDxfId="243"/>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B9D0B92-24BA-48E8-97FC-9737D31CADF6}" name="DrilldownTable" displayName="DrilldownTable" ref="B9:AC5073" tableType="queryTable" totalsRowShown="0" headerRowDxfId="242" dataDxfId="241">
  <autoFilter ref="B9:AC5073" xr:uid="{9B9D0B92-24BA-48E8-97FC-9737D31CADF6}"/>
  <tableColumns count="28">
    <tableColumn id="28" xr3:uid="{6917BEC2-1BF9-4C92-A89C-085EB9FEEF67}" uniqueName="28" name="Hospital" queryTableFieldId="1" dataDxfId="240"/>
    <tableColumn id="29" xr3:uid="{9350CE9C-FACA-480B-AC3D-1933A8E75B8A}" uniqueName="29" name="Theatre Type" queryTableFieldId="2" dataDxfId="239"/>
    <tableColumn id="30" xr3:uid="{01FDBABE-2CC1-417C-B730-757694E8CDCE}" uniqueName="30" name="Operating Theatre" queryTableFieldId="3" dataDxfId="238"/>
    <tableColumn id="31" xr3:uid="{6FA07F3B-3C1C-420F-B780-445D696FE0C0}" uniqueName="31" name="Session Duration" queryTableFieldId="4" dataDxfId="237"/>
    <tableColumn id="32" xr3:uid="{5046199D-C29C-4FF6-AB14-A0539941E526}" uniqueName="32" name="Month" queryTableFieldId="5" dataDxfId="236"/>
    <tableColumn id="33" xr3:uid="{FED759C7-1013-47B3-80B9-376632CC0A0F}" uniqueName="33" name="Financial Year" queryTableFieldId="6" dataDxfId="235"/>
    <tableColumn id="34" xr3:uid="{12C4FFE2-ACC7-4825-9E36-BE5CF7A6EB88}" uniqueName="34" name="Service Area" queryTableFieldId="7" dataDxfId="234"/>
    <tableColumn id="35" xr3:uid="{DB46F97E-6F70-4766-A2D6-0AA398762BF4}" uniqueName="35" name="Session Specialty" queryTableFieldId="8" dataDxfId="233"/>
    <tableColumn id="36" xr3:uid="{77F6D974-B875-4771-90CB-131A34E4B61F}" uniqueName="36" name="Record Type" queryTableFieldId="9" dataDxfId="232"/>
    <tableColumn id="37" xr3:uid="{7278340C-E811-44A6-A96D-12E8C6BB1CB7}" uniqueName="37" name="Count" queryTableFieldId="10" dataDxfId="231"/>
    <tableColumn id="38" xr3:uid="{01C15B64-D4FB-494B-A1C9-EA0593E10ADE}" uniqueName="38" name="Location" queryTableFieldId="11" dataDxfId="230"/>
    <tableColumn id="39" xr3:uid="{C277E3F8-CBF0-4D7F-99FA-1DB39F9F16CA}" uniqueName="39" name="Procedure Date" queryTableFieldId="12" dataDxfId="229"/>
    <tableColumn id="40" xr3:uid="{50B81FDA-4604-49E9-B4AC-9A588F081246}" uniqueName="40" name="Slot Start Time" queryTableFieldId="13" dataDxfId="228"/>
    <tableColumn id="41" xr3:uid="{C833179C-E969-4E82-9D32-860CA9D7DA61}" uniqueName="41" name="Slot End Time" queryTableFieldId="14" dataDxfId="227"/>
    <tableColumn id="42" xr3:uid="{0157FC12-6412-4313-BD85-C7966B52E6A5}" uniqueName="42" name="Patient CSN" queryTableFieldId="15" dataDxfId="226"/>
    <tableColumn id="43" xr3:uid="{B41AAE4B-02EB-4B75-9D0B-0701BAE6975F}" uniqueName="43" name="Log IDs" queryTableFieldId="16" dataDxfId="225"/>
    <tableColumn id="44" xr3:uid="{15963D5C-AE6A-45A0-A650-D8423D7AF774}" uniqueName="44" name="Primary Procedures" queryTableFieldId="17" dataDxfId="224"/>
    <tableColumn id="45" xr3:uid="{06FA9FB7-884D-4675-829C-387CE5CD2E83}" uniqueName="45" name="Other Procedures" queryTableFieldId="18" dataDxfId="223"/>
    <tableColumn id="46" xr3:uid="{55D75C6F-01F8-4721-A66A-679D9658E1E9}" uniqueName="46" name="Procedure Specialty" queryTableFieldId="19" dataDxfId="222"/>
    <tableColumn id="47" xr3:uid="{AE53866B-3A84-4CCB-99A0-357374E1EE51}" uniqueName="47" name="Responsible Consultants" queryTableFieldId="20" dataDxfId="221"/>
    <tableColumn id="48" xr3:uid="{1F84400B-357C-4ABE-8039-AF413BB58B19}" uniqueName="48" name="First Procedure Start" queryTableFieldId="21" dataDxfId="220"/>
    <tableColumn id="49" xr3:uid="{8C0226EC-E7F4-42F0-93A3-F536236432F9}" uniqueName="49" name="Last Procedure End" queryTableFieldId="22" dataDxfId="219"/>
    <tableColumn id="50" xr3:uid="{E6BD0675-4E4D-441B-AB36-AF0D63A7836A}" uniqueName="50" name="Patients in Session" queryTableFieldId="23" dataDxfId="218"/>
    <tableColumn id="51" xr3:uid="{87A38BE0-74A4-452D-88F0-1B4CE715E3C8}" uniqueName="51" name="Missing Patient IDs" queryTableFieldId="24" dataDxfId="217"/>
    <tableColumn id="52" xr3:uid="{0745F04C-38D1-444B-B006-6765AB6CB3BF}" uniqueName="52" name="Procedure Rows" queryTableFieldId="25" dataDxfId="216"/>
    <tableColumn id="53" xr3:uid="{B0CC18FC-99BF-4BBB-AC75-5C5F845A9E97}" uniqueName="53" name="Source Files" queryTableFieldId="26" dataDxfId="215"/>
    <tableColumn id="54" xr3:uid="{1EAB4C22-2BD9-4092-A6BC-E2734382C50F}" uniqueName="54" name="Mixed Session Specialty" queryTableFieldId="27" dataDxfId="214"/>
    <tableColumn id="1" xr3:uid="{45FE6276-A0CC-4293-BBFC-B9013316B0F9}" uniqueName="1" name="Patients Excluded - Missing Times" queryTableFieldId="28" dataDxfId="213"/>
  </tableColumns>
  <tableStyleInfo name="TableStyleMedium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7E2D754-80C5-46D4-A1A7-EAA7E18EE4DF}" name="OverviewSessionsTable" displayName="OverviewSessionsTable" ref="B5:AG1019" tableType="queryTable" totalsRowShown="0" headerRowDxfId="212" dataDxfId="211">
  <autoFilter ref="B5:AG1019" xr:uid="{F7E2D754-80C5-46D4-A1A7-EAA7E18EE4DF}"/>
  <tableColumns count="32">
    <tableColumn id="29" xr3:uid="{66F36709-5EF9-4601-9D18-9F2D7B4CCACE}" uniqueName="29" name="Trust" queryTableFieldId="1" dataDxfId="210"/>
    <tableColumn id="30" xr3:uid="{10D7E752-9318-4D8D-83AD-603E21239EB4}" uniqueName="30" name="Hospital" queryTableFieldId="2" dataDxfId="209"/>
    <tableColumn id="31" xr3:uid="{B5252909-58C1-4912-B0FA-34A0AE48A639}" uniqueName="31" name="Operating Theatre" queryTableFieldId="3" dataDxfId="208"/>
    <tableColumn id="32" xr3:uid="{C7E1153C-F9F8-4238-8E80-4DAB1095DAD6}" uniqueName="32" name="Month" queryTableFieldId="4" dataDxfId="207"/>
    <tableColumn id="33" xr3:uid="{7D384CDF-5E17-4DAE-B1C2-5C57F405F8C4}" uniqueName="33" name="Financial Year" queryTableFieldId="5" dataDxfId="206"/>
    <tableColumn id="34" xr3:uid="{58666126-18EE-4695-91E7-E7BB8BA783A1}" uniqueName="34" name="Theatre Type" queryTableFieldId="6" dataDxfId="205"/>
    <tableColumn id="35" xr3:uid="{45C6D7B2-9425-4107-8D2E-3675B13474A2}" uniqueName="35" name="Service Area" queryTableFieldId="7" dataDxfId="204"/>
    <tableColumn id="36" xr3:uid="{CAB06376-842D-4DD4-AD2C-2FF8C970BB78}" uniqueName="36" name="Session Specialty" queryTableFieldId="8" dataDxfId="203"/>
    <tableColumn id="4" xr3:uid="{6B059332-44EF-4FA9-88B3-A8A4FE253E41}" uniqueName="4" name="Patients Excluded - Missing Times" queryTableFieldId="32" dataDxfId="202"/>
    <tableColumn id="37" xr3:uid="{DDD963B0-E890-4B8E-8E52-FECA4C3CFB71}" uniqueName="37" name="No of Sessions" queryTableFieldId="9" dataDxfId="201"/>
    <tableColumn id="38" xr3:uid="{D6D4732D-DB67-489B-9289-BF9BECF90BB1}" uniqueName="38" name="No of Patients" queryTableFieldId="10" dataDxfId="200"/>
    <tableColumn id="39" xr3:uid="{C4B9EEE8-05F2-4FE5-87C1-167D81A48609}" uniqueName="39" name="Location" queryTableFieldId="11" dataDxfId="199"/>
    <tableColumn id="40" xr3:uid="{6C1E2EA3-6F58-4B47-A50B-6C3B96DAA6F5}" uniqueName="40" name="Procedure Date" queryTableFieldId="12" dataDxfId="198"/>
    <tableColumn id="41" xr3:uid="{1865847E-377B-455D-B766-643056DF95DD}" uniqueName="41" name="Slot Start Time" queryTableFieldId="13" dataDxfId="197"/>
    <tableColumn id="42" xr3:uid="{B2090207-EC70-45D7-AAB2-88CF1B4FCF27}" uniqueName="42" name="Slot End Time" queryTableFieldId="14" dataDxfId="196"/>
    <tableColumn id="43" xr3:uid="{5C6745D6-D12C-4489-B9A2-109CF506482A}" uniqueName="43" name="Source Files" queryTableFieldId="15" dataDxfId="195"/>
    <tableColumn id="44" xr3:uid="{853BF071-EAFA-42A7-B55B-81764D115F2E}" uniqueName="44" name="Procedure Rows" queryTableFieldId="16" dataDxfId="194"/>
    <tableColumn id="45" xr3:uid="{7A240F6C-2092-407C-8115-9DBD985FD37E}" uniqueName="45" name="Missing Patient IDs" queryTableFieldId="17" dataDxfId="193"/>
    <tableColumn id="46" xr3:uid="{D6992E14-B08C-4489-B57B-D192EC676169}" uniqueName="46" name="Mixed Session Specialty" queryTableFieldId="18" dataDxfId="192"/>
    <tableColumn id="47" xr3:uid="{EEEAA4C6-7783-4125-8BBB-BFD3ED8F9941}" uniqueName="47" name="Session Duration" queryTableFieldId="19" dataDxfId="191"/>
    <tableColumn id="48" xr3:uid="{33DE68DE-5C85-468E-B076-831CE36ABBA2}" uniqueName="48" name="Run Minutes" queryTableFieldId="20" dataDxfId="190"/>
    <tableColumn id="49" xr3:uid="{8A96501F-2F58-4C75-B7F9-7EB201D1DF6A}" uniqueName="49" name="Op Minutes" queryTableFieldId="21" dataDxfId="189"/>
    <tableColumn id="50" xr3:uid="{23DEB050-4168-4122-B205-04C7B1D73C08}" uniqueName="50" name="Run Timing Issues" queryTableFieldId="22" dataDxfId="188"/>
    <tableColumn id="51" xr3:uid="{D51AD164-7183-451B-880E-86559A9FB375}" uniqueName="51" name="Op Timing Issues" queryTableFieldId="23" dataDxfId="187"/>
    <tableColumn id="52" xr3:uid="{B0EE3106-6FED-4A1A-B035-2F193782AD2C}" uniqueName="52" name="First Actual Start" queryTableFieldId="24" dataDxfId="186"/>
    <tableColumn id="53" xr3:uid="{B8A78DB3-125E-492A-9E7F-36F09DAC3093}" uniqueName="53" name="Last Actual End" queryTableFieldId="25" dataDxfId="185"/>
    <tableColumn id="54" xr3:uid="{766ADCED-19F2-4A58-AF63-5132CE240722}" uniqueName="54" name="Timed Operations" queryTableFieldId="26" dataDxfId="184"/>
    <tableColumn id="55" xr3:uid="{58DC6102-130C-405C-B7F4-C3ED0501F504}" uniqueName="55" name="Repeated Timing Rows" queryTableFieldId="27" dataDxfId="183"/>
    <tableColumn id="56" xr3:uid="{1E0A0705-F7F4-456C-9363-B7CAAF8158E7}" uniqueName="56" name="Timing Notes" queryTableFieldId="28" dataDxfId="182"/>
    <tableColumn id="1" xr3:uid="{39E7A6A5-ABD4-43C8-91DA-A0748F027F0F}" uniqueName="1" name="Sessions Used for Timing" queryTableFieldId="29" dataDxfId="181"/>
    <tableColumn id="2" xr3:uid="{B4D37961-1187-4D28-A019-BB946EB6F906}" uniqueName="2" name="Sessions Excluded from Timing" queryTableFieldId="30" dataDxfId="180"/>
    <tableColumn id="3" xr3:uid="{BBC72087-89A4-4436-890D-E1A310BB51B9}" uniqueName="3" name="Session Duration Used for Timing" queryTableFieldId="31" dataDxfId="179"/>
  </tableColumns>
  <tableStyleInfo name="TableStyleMedium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9D090AF-1A0D-4847-8143-202FB742F37F}" name="StartFinishSessionsTable" displayName="StartFinishSessionsTable" ref="B5:AL1019" tableType="queryTable" totalsRowShown="0" headerRowDxfId="178" dataDxfId="177">
  <autoFilter ref="B5:AL1019" xr:uid="{39D090AF-1A0D-4847-8143-202FB742F37F}"/>
  <tableColumns count="37">
    <tableColumn id="37" xr3:uid="{537D3CC4-108F-47DA-A819-2EA05257F141}" uniqueName="37" name="Trust" queryTableFieldId="1" dataDxfId="176"/>
    <tableColumn id="38" xr3:uid="{EE8C6062-BE8F-46E0-9336-A4BFBA22359C}" uniqueName="38" name="Hospital" queryTableFieldId="2" dataDxfId="175"/>
    <tableColumn id="39" xr3:uid="{615E0062-31E8-4047-BEFE-8E7E37D223F9}" uniqueName="39" name="Month" queryTableFieldId="3" dataDxfId="174"/>
    <tableColumn id="40" xr3:uid="{7C043786-A8D2-4686-A6C9-38A9CF0329D6}" uniqueName="40" name="Financial Year" queryTableFieldId="4" dataDxfId="173"/>
    <tableColumn id="41" xr3:uid="{8CAAE766-2848-4D7E-9386-9975501E419F}" uniqueName="41" name="Theatre Type" queryTableFieldId="5" dataDxfId="172"/>
    <tableColumn id="42" xr3:uid="{0BF6EF7E-E89C-4465-87D5-209B59A630A8}" uniqueName="42" name="Session Specialty" queryTableFieldId="6" dataDxfId="171"/>
    <tableColumn id="43" xr3:uid="{B2A9E826-B296-4617-87F3-7B7215326ADB}" uniqueName="43" name="Service Area" queryTableFieldId="7" dataDxfId="170"/>
    <tableColumn id="44" xr3:uid="{8BB1E01F-B8A5-403A-874B-0CB03BC0B1D9}" uniqueName="44" name="Start Type" queryTableFieldId="8" dataDxfId="169"/>
    <tableColumn id="1" xr3:uid="{05175EA5-A583-45AA-91E2-59F5F72E13C8}" uniqueName="1" name="Patients Excluded - Missing Times" queryTableFieldId="37" dataDxfId="168"/>
    <tableColumn id="45" xr3:uid="{51F15DC7-AF3B-4407-BB40-553476D36501}" uniqueName="45" name="No of Sessions" queryTableFieldId="9" dataDxfId="167"/>
    <tableColumn id="46" xr3:uid="{26EB2350-4D1A-4227-83CC-DD2959985780}" uniqueName="46" name="No of Patients" queryTableFieldId="10" dataDxfId="166"/>
    <tableColumn id="47" xr3:uid="{4A61095D-C3F4-48F3-93AD-91DA9ED07724}" uniqueName="47" name="Location" queryTableFieldId="11" dataDxfId="165"/>
    <tableColumn id="48" xr3:uid="{FB169E55-27ED-49D6-AF94-609CC4E8C08C}" uniqueName="48" name="Finish Type" queryTableFieldId="12" dataDxfId="164"/>
    <tableColumn id="49" xr3:uid="{700D42AD-8D18-4422-A3E5-3523FFDCA487}" uniqueName="49" name="Classification Status" queryTableFieldId="13" dataDxfId="163"/>
    <tableColumn id="50" xr3:uid="{A0E030B9-FAD7-4E53-95E6-1B1B93B37A20}" uniqueName="50" name="Start Difference Minutes" queryTableFieldId="14" dataDxfId="162"/>
    <tableColumn id="51" xr3:uid="{21388197-25B7-4E0C-972A-4BF88D7347DA}" uniqueName="51" name="Source Files" queryTableFieldId="15" dataDxfId="161"/>
    <tableColumn id="52" xr3:uid="{E8A8F3CB-6478-453B-B8DC-9E418391AC40}" uniqueName="52" name="Procedure Rows" queryTableFieldId="16" dataDxfId="160"/>
    <tableColumn id="53" xr3:uid="{9BC044F9-02DB-4F90-9D6E-D6B45C3DF141}" uniqueName="53" name="Missing Patient IDs" queryTableFieldId="17" dataDxfId="159"/>
    <tableColumn id="54" xr3:uid="{53D90737-A3AA-40AB-9E18-22A8AA993496}" uniqueName="54" name="Mixed Session Specialty" queryTableFieldId="18" dataDxfId="158"/>
    <tableColumn id="55" xr3:uid="{814F495E-2075-4934-AB19-1984A7C4BF21}" uniqueName="55" name="Session Duration" queryTableFieldId="19" dataDxfId="157"/>
    <tableColumn id="56" xr3:uid="{3D35A989-ED7E-4A0C-87A0-BE3CBC0881E2}" uniqueName="56" name="Run Minutes" queryTableFieldId="20" dataDxfId="156"/>
    <tableColumn id="57" xr3:uid="{B452B9A4-4561-471A-9DA0-2F053F893D39}" uniqueName="57" name="Op Minutes" queryTableFieldId="21" dataDxfId="155"/>
    <tableColumn id="58" xr3:uid="{6DFEBA27-CF0D-475A-904D-EA4432300F36}" uniqueName="58" name="Run Timing Issues" queryTableFieldId="22" dataDxfId="154"/>
    <tableColumn id="59" xr3:uid="{02E1019A-C505-4D5A-AFBE-F5A53323E216}" uniqueName="59" name="Op Timing Issues" queryTableFieldId="23" dataDxfId="153"/>
    <tableColumn id="60" xr3:uid="{535D2B63-7DEB-475D-95A9-2522CF5E536B}" uniqueName="60" name="Finish Difference Minutes" queryTableFieldId="24" dataDxfId="152"/>
    <tableColumn id="61" xr3:uid="{684B3186-2859-4C5B-B2D5-17F3960F65A7}" uniqueName="61" name="Operating Theatre" queryTableFieldId="25" dataDxfId="151"/>
    <tableColumn id="62" xr3:uid="{8B39617C-BCDF-4B11-A44B-529930837FE1}" uniqueName="62" name="Timed Operations" queryTableFieldId="26" dataDxfId="150"/>
    <tableColumn id="63" xr3:uid="{98EB9798-2B0D-45F3-B591-58416ED6B6B3}" uniqueName="63" name="Repeated Timing Rows" queryTableFieldId="27" dataDxfId="149"/>
    <tableColumn id="64" xr3:uid="{F2883DEA-456D-4992-A88B-847063A0F8BB}" uniqueName="64" name="Timing Notes" queryTableFieldId="28" dataDxfId="148"/>
    <tableColumn id="65" xr3:uid="{441998BD-DCDD-4786-B41F-E437C9FB172B}" uniqueName="65" name="Sessions Used for Timing" queryTableFieldId="29" dataDxfId="147"/>
    <tableColumn id="66" xr3:uid="{5D080695-08A4-4129-8207-4BF6971B4717}" uniqueName="66" name="Sessions Excluded from Timing" queryTableFieldId="30" dataDxfId="146"/>
    <tableColumn id="67" xr3:uid="{DC579C97-F595-4DE7-AE75-B5337B7221E5}" uniqueName="67" name="Session Duration Used for Timing" queryTableFieldId="31" dataDxfId="145"/>
    <tableColumn id="68" xr3:uid="{CE3F6D26-E14F-4073-8CC5-1B05B8DC1E38}" uniqueName="68" name="Procedure Date" queryTableFieldId="32" dataDxfId="144"/>
    <tableColumn id="69" xr3:uid="{2009769D-93FA-4BCA-ACBB-AA841D5AC0C3}" uniqueName="69" name="Slot Start Time" queryTableFieldId="33" dataDxfId="143"/>
    <tableColumn id="70" xr3:uid="{B73478E7-D2EE-4D15-BA1C-51FB6695F818}" uniqueName="70" name="First Actual Start" queryTableFieldId="34" dataDxfId="142"/>
    <tableColumn id="71" xr3:uid="{079D7902-BABA-4071-8713-E180DCD11D59}" uniqueName="71" name="Slot End Time" queryTableFieldId="35" dataDxfId="141"/>
    <tableColumn id="72" xr3:uid="{C3629089-B6C5-4B59-A1BA-78A1AFB7C518}" uniqueName="72" name="Last Actual End" queryTableFieldId="36" dataDxfId="140"/>
  </tableColumns>
  <tableStyleInfo name="TableStyleMedium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01D195D-3C0C-4450-A6E7-65145B0C5474}" name="StartFinishSummaryTable" displayName="StartFinishSummaryTable" ref="AO5:AY785" tableType="queryTable" totalsRowShown="0" headerRowDxfId="139" dataDxfId="138">
  <autoFilter ref="AO5:AY785" xr:uid="{A01D195D-3C0C-4450-A6E7-65145B0C5474}"/>
  <tableColumns count="11">
    <tableColumn id="12" xr3:uid="{AC53462C-BB72-4426-82C7-2225B89607E7}" uniqueName="12" name="Trust" queryTableFieldId="1" dataDxfId="137"/>
    <tableColumn id="13" xr3:uid="{B30711ED-0704-4725-A452-FEFC0062093E}" uniqueName="13" name="Service Area" queryTableFieldId="2" dataDxfId="136"/>
    <tableColumn id="14" xr3:uid="{36F3F1FA-7B10-43A2-B41D-FC396547CC7F}" uniqueName="14" name="Hospital" queryTableFieldId="3" dataDxfId="135"/>
    <tableColumn id="15" xr3:uid="{2094936F-AC8B-432E-9EA5-A0BF9F2A4319}" uniqueName="15" name="Theatre Type" queryTableFieldId="4" dataDxfId="134"/>
    <tableColumn id="16" xr3:uid="{F26A9D6C-6180-47D5-932E-24B656A0F80A}" uniqueName="16" name="Session Specialty" queryTableFieldId="5" dataDxfId="133"/>
    <tableColumn id="17" xr3:uid="{819070B7-DB1A-42ED-A63F-8C11FC8C1C09}" uniqueName="17" name="Financial Year" queryTableFieldId="6" dataDxfId="132"/>
    <tableColumn id="18" xr3:uid="{1E64507D-DA57-45A5-83D9-6AEBEBCBBE76}" uniqueName="18" name="Month" queryTableFieldId="7" dataDxfId="131"/>
    <tableColumn id="19" xr3:uid="{8DAD1A62-6BFC-44E2-9383-0E5292C1F548}" uniqueName="19" name="Start Type" queryTableFieldId="8" dataDxfId="130"/>
    <tableColumn id="20" xr3:uid="{658843A1-849E-4ED1-8D38-30EAA39F3B61}" uniqueName="20" name="Finish Type" queryTableFieldId="9" dataDxfId="129"/>
    <tableColumn id="21" xr3:uid="{3F5A461F-8C53-4389-8B7C-1E7B60E77450}" uniqueName="21" name="Classification Status" queryTableFieldId="10" dataDxfId="128"/>
    <tableColumn id="22" xr3:uid="{4C2B7458-6DD9-4B6D-98E9-21C75D77A774}" uniqueName="22" name="Session Count" queryTableFieldId="11" dataDxfId="127"/>
  </tableColumns>
  <tableStyleInfo name="TableStyleMedium4"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B5A08F1-EB6B-4F76-8A97-7269C41728A6}" name="ImportIssuesTable" displayName="ImportIssuesTable" ref="B5:AE6" tableType="queryTable" insertRow="1" totalsRowShown="0" headerRowDxfId="126" dataDxfId="125">
  <autoFilter ref="B5:AE6" xr:uid="{6B5A08F1-EB6B-4F76-8A97-7269C41728A6}"/>
  <tableColumns count="30">
    <tableColumn id="31" xr3:uid="{B120992C-BC25-4DD1-8B2F-27F8C54AD964}" uniqueName="31" name="Source File" queryTableFieldId="1" dataDxfId="124"/>
    <tableColumn id="32" xr3:uid="{0F995D49-A7CB-46B1-B83E-79DFC0C811DA}" uniqueName="32" name="Input Row" queryTableFieldId="2" dataDxfId="123"/>
    <tableColumn id="33" xr3:uid="{0D170B76-3909-4542-9109-DA5BD0AAB519}" uniqueName="33" name="Include in Sessions" queryTableFieldId="3" dataDxfId="122"/>
    <tableColumn id="34" xr3:uid="{113AEEC0-40FE-43E7-AD84-9C5147A732F8}" uniqueName="34" name="Issue Type" queryTableFieldId="4" dataDxfId="121"/>
    <tableColumn id="35" xr3:uid="{0C3A1FDF-C515-441B-BFAB-6DE2DFD2E6CD}" uniqueName="35" name="Issue Detail" queryTableFieldId="5" dataDxfId="120"/>
    <tableColumn id="36" xr3:uid="{8DCD1A7B-95C8-40CB-9CA9-AA9F5A0191D2}" uniqueName="36" name="Service Area" queryTableFieldId="6" dataDxfId="119"/>
    <tableColumn id="37" xr3:uid="{1AB735CF-4811-46C8-B802-5F1BA766A6E7}" uniqueName="37" name="Location" queryTableFieldId="7" dataDxfId="118"/>
    <tableColumn id="38" xr3:uid="{A3A19CCE-DD5D-4DA2-ABE2-9C3E73F65332}" uniqueName="38" name="Operating Theatre" queryTableFieldId="8" dataDxfId="117"/>
    <tableColumn id="39" xr3:uid="{D61F46CA-92D8-4D45-B055-1EEF6E6A093B}" uniqueName="39" name="Procedure Date" queryTableFieldId="9" dataDxfId="116"/>
    <tableColumn id="40" xr3:uid="{104B2D06-8E0C-47BF-940A-ED545386EE43}" uniqueName="40" name="Patient CSN" queryTableFieldId="10" dataDxfId="115"/>
    <tableColumn id="41" xr3:uid="{1B07A754-231E-4FE9-B43A-69F9315400BE}" uniqueName="41" name="Log ID" queryTableFieldId="11" dataDxfId="114"/>
    <tableColumn id="42" xr3:uid="{943B7EC0-0C8F-4137-A852-B49D46FD6EB4}" uniqueName="42" name="Primary Procedure" queryTableFieldId="12" dataDxfId="113"/>
    <tableColumn id="43" xr3:uid="{CD3AD188-1ABD-4EB1-8E82-8A811269B25A}" uniqueName="43" name="Other Procedures" queryTableFieldId="13" dataDxfId="112"/>
    <tableColumn id="44" xr3:uid="{AE190622-410D-4147-BD7D-5FDD0F9C3550}" uniqueName="44" name="Start Time" queryTableFieldId="14" dataDxfId="111"/>
    <tableColumn id="45" xr3:uid="{28D34434-3AAC-42DA-A898-3FDE7F42B997}" uniqueName="45" name="End Time" queryTableFieldId="15" dataDxfId="110"/>
    <tableColumn id="46" xr3:uid="{B718E8DD-0D87-42A9-B803-D11D7FDB4254}" uniqueName="46" name="Operation Time Minutes (Performed)" queryTableFieldId="16" dataDxfId="109"/>
    <tableColumn id="47" xr3:uid="{0C9C3E63-FA63-4664-AC47-D0B2FA815186}" uniqueName="47" name="Overlap Minutes (Performed)" queryTableFieldId="17" dataDxfId="108"/>
    <tableColumn id="48" xr3:uid="{EF757B60-B302-4B57-BF60-80A8CFF8F2FE}" uniqueName="48" name="Non-Overlap Operation Time Minutes (Performed)" queryTableFieldId="18" dataDxfId="107"/>
    <tableColumn id="49" xr3:uid="{A8222B6A-4AA0-4694-8AFB-191699B19685}" uniqueName="49" name="Start Time (Scheduled)" queryTableFieldId="19" dataDxfId="106"/>
    <tableColumn id="50" xr3:uid="{60397093-082B-409E-841E-884AA5C814FA}" uniqueName="50" name="End Time (Scheduled)" queryTableFieldId="20" dataDxfId="105"/>
    <tableColumn id="51" xr3:uid="{6AD411FF-1FFB-4C01-BF21-3514652D73D4}" uniqueName="51" name="Operation Time minutes (Scheduled)" queryTableFieldId="21" dataDxfId="104"/>
    <tableColumn id="52" xr3:uid="{F33E69F8-DEA3-4346-A3AB-9F07F25C9319}" uniqueName="52" name="Procedure Specialty" queryTableFieldId="22" dataDxfId="103"/>
    <tableColumn id="53" xr3:uid="{73E72B70-5D37-4DBC-A0FC-6015ACE60CD2}" uniqueName="53" name="Session" queryTableFieldId="23" dataDxfId="102"/>
    <tableColumn id="54" xr3:uid="{FB706293-99C5-4AEA-9AF0-AB7029852A5D}" uniqueName="54" name="Slot Start Time" queryTableFieldId="24" dataDxfId="101"/>
    <tableColumn id="55" xr3:uid="{C582887A-1E54-43CD-8551-B18FACAA1031}" uniqueName="55" name="Slot End Time" queryTableFieldId="25" dataDxfId="100"/>
    <tableColumn id="56" xr3:uid="{755DC510-1F0F-4F89-8905-DA5311FE2459}" uniqueName="56" name="Session Period" queryTableFieldId="26" dataDxfId="99"/>
    <tableColumn id="57" xr3:uid="{E5AA1DD3-9F9C-4C2B-A9D2-BDA3C9E9333F}" uniqueName="57" name="Emergency?" queryTableFieldId="27" dataDxfId="98"/>
    <tableColumn id="58" xr3:uid="{35F3DDC9-8423-4F2C-A096-6C0480683754}" uniqueName="58" name="Funding Stream" queryTableFieldId="28" dataDxfId="97"/>
    <tableColumn id="59" xr3:uid="{3DC67D5E-EC99-47F3-B30F-E9F1B71FE5CE}" uniqueName="59" name="Performed in Session" queryTableFieldId="29" dataDxfId="96"/>
    <tableColumn id="60" xr3:uid="{7DBA6A78-0011-44C9-A715-FBEAD408FF96}" uniqueName="60" name="Session [Responsible Consultant]" queryTableFieldId="30" dataDxfId="95"/>
  </tableColumns>
  <tableStyleInfo name="TableStyleMedium4"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F0724EA-B4C9-4130-BE32-10655042AC4E}" name="SessionReviewTable" displayName="SessionReviewTable" ref="B5:BH1019" tableType="queryTable" totalsRowShown="0" headerRowDxfId="94" dataDxfId="93">
  <autoFilter ref="B5:BH1019" xr:uid="{3F0724EA-B4C9-4130-BE32-10655042AC4E}"/>
  <tableColumns count="59">
    <tableColumn id="59" xr3:uid="{22AD46D7-DE02-4861-AE74-F8ECF4E49518}" uniqueName="59" name="Trust" queryTableFieldId="1" dataDxfId="92"/>
    <tableColumn id="60" xr3:uid="{F1BAB901-C1E0-42BF-8B22-13D768C2CE63}" uniqueName="60" name="Hospital" queryTableFieldId="2" dataDxfId="91"/>
    <tableColumn id="61" xr3:uid="{25F72ADC-4D1B-4AC1-9099-B8B41E64C3D9}" uniqueName="61" name="Session Specialty" queryTableFieldId="3" dataDxfId="90"/>
    <tableColumn id="62" xr3:uid="{5752A2CD-A407-4988-9701-B2A32855B401}" uniqueName="62" name="Responsible Consultant" queryTableFieldId="4" dataDxfId="89"/>
    <tableColumn id="63" xr3:uid="{5640822A-D5D4-4825-9877-9EC3DC17EAC7}" uniqueName="63" name="Consultant Attribution" queryTableFieldId="5" dataDxfId="88"/>
    <tableColumn id="64" xr3:uid="{1AC305F7-DB59-482D-AF71-389EA69AD2DF}" uniqueName="64" name="Operating Theatre" queryTableFieldId="6" dataDxfId="87"/>
    <tableColumn id="65" xr3:uid="{BB301114-115D-4568-8BC8-0FA0999CA45E}" uniqueName="65" name="Service Area" queryTableFieldId="7" dataDxfId="86"/>
    <tableColumn id="66" xr3:uid="{0247B39D-2E62-43EB-A72F-87BADF32E590}" uniqueName="66" name="Procedure Date" queryTableFieldId="8" dataDxfId="85"/>
    <tableColumn id="1" xr3:uid="{27B04FD1-D7BE-4E4D-8536-A10D21F8721F}" uniqueName="1" name="Patients Excluded - Missing Times" queryTableFieldId="59" dataDxfId="84"/>
    <tableColumn id="67" xr3:uid="{11B97C64-FBE0-4168-938E-04193D022D02}" uniqueName="67" name="Month" queryTableFieldId="9" dataDxfId="83"/>
    <tableColumn id="68" xr3:uid="{1CB57014-4E13-4F4C-8E71-AD39EAF39FA1}" uniqueName="68" name="Financial Year" queryTableFieldId="10" dataDxfId="82"/>
    <tableColumn id="69" xr3:uid="{C60713CA-B043-468A-884E-DF872A50E477}" uniqueName="69" name="Location" queryTableFieldId="11" dataDxfId="81"/>
    <tableColumn id="70" xr3:uid="{20BC1C0A-9E2F-4983-AD19-DE2524C45FFD}" uniqueName="70" name="Theatre Type" queryTableFieldId="12" dataDxfId="80"/>
    <tableColumn id="71" xr3:uid="{97BBD622-EB02-4BC8-A42B-A41390B66715}" uniqueName="71" name="No of Sessions" queryTableFieldId="13" dataDxfId="79"/>
    <tableColumn id="72" xr3:uid="{4D2E9EB2-3F7C-4F49-95E3-0B2E6EA79733}" uniqueName="72" name="No of Patients" queryTableFieldId="14" dataDxfId="78"/>
    <tableColumn id="73" xr3:uid="{0C8D9C89-5585-41FA-A127-F3579BD7BAAF}" uniqueName="73" name="Source Files" queryTableFieldId="15" dataDxfId="77"/>
    <tableColumn id="74" xr3:uid="{2D9B10CB-EB73-4227-80C5-595737568A89}" uniqueName="74" name="Procedure Rows" queryTableFieldId="16" dataDxfId="76"/>
    <tableColumn id="75" xr3:uid="{C0014B52-33F0-4538-A1ED-2C461DC8B7A3}" uniqueName="75" name="Missing Patient IDs" queryTableFieldId="17" dataDxfId="75"/>
    <tableColumn id="76" xr3:uid="{5128513A-22D5-4D53-9AEB-37AD3B1AD78B}" uniqueName="76" name="Mixed Session Specialty" queryTableFieldId="18" dataDxfId="74"/>
    <tableColumn id="77" xr3:uid="{44AEB28A-E19A-4046-A7F5-96F9492F0280}" uniqueName="77" name="Session Duration" queryTableFieldId="19" dataDxfId="73"/>
    <tableColumn id="78" xr3:uid="{E92BD2AB-0961-453F-8F46-2F148F4436DE}" uniqueName="78" name="Run Minutes" queryTableFieldId="20" dataDxfId="72"/>
    <tableColumn id="79" xr3:uid="{59E14EAF-64B0-46C9-8CA6-57A57BD6BE59}" uniqueName="79" name="Op Minutes" queryTableFieldId="21" dataDxfId="71"/>
    <tableColumn id="80" xr3:uid="{6834526E-C773-4906-8325-4F403F7450F8}" uniqueName="80" name="Run Timing Issues" queryTableFieldId="22" dataDxfId="70"/>
    <tableColumn id="81" xr3:uid="{EDFF53BF-5546-4A6F-AFD4-C6A458472683}" uniqueName="81" name="Op Timing Issues" queryTableFieldId="23" dataDxfId="69"/>
    <tableColumn id="82" xr3:uid="{B395D7A1-CCCC-4AFF-821C-D50E6CBF778B}" uniqueName="82" name="Sessions Used for Timing" queryTableFieldId="24" dataDxfId="68"/>
    <tableColumn id="83" xr3:uid="{C8467416-CC6A-45AD-875E-CB7A53E46D2E}" uniqueName="83" name="Sessions Excluded from Timing" queryTableFieldId="25" dataDxfId="67"/>
    <tableColumn id="84" xr3:uid="{0F85F760-6539-4445-B211-E9816ED9F98A}" uniqueName="84" name="Timed Operations" queryTableFieldId="26" dataDxfId="66"/>
    <tableColumn id="85" xr3:uid="{1269BB3F-AD18-4428-B566-E73D48EA6839}" uniqueName="85" name="Repeated Timing Rows" queryTableFieldId="27" dataDxfId="65"/>
    <tableColumn id="86" xr3:uid="{AD63B202-8130-4FFD-A717-FDA1D376B85D}" uniqueName="86" name="Timing Notes" queryTableFieldId="28" dataDxfId="64"/>
    <tableColumn id="87" xr3:uid="{426A15CD-3E47-4FE7-8A50-9FCDB0D7AED7}" uniqueName="87" name="Session Duration Used for Timing" queryTableFieldId="29" dataDxfId="63"/>
    <tableColumn id="88" xr3:uid="{5A9C6BFE-0854-4F9F-ACC1-98DB208C999C}" uniqueName="88" name="Start Type" queryTableFieldId="30" dataDxfId="62"/>
    <tableColumn id="89" xr3:uid="{D36B87DE-F393-464C-A81D-812398011AAC}" uniqueName="89" name="Finish Type" queryTableFieldId="31" dataDxfId="61"/>
    <tableColumn id="90" xr3:uid="{C3ECDE85-CEBC-440C-B61C-831C6A757D01}" uniqueName="90" name="Start Difference Minutes" queryTableFieldId="32" dataDxfId="60"/>
    <tableColumn id="91" xr3:uid="{1AB4DC0C-74C8-4C6F-98FA-26E9958F9A5B}" uniqueName="91" name="Finish Difference Minutes" queryTableFieldId="33" dataDxfId="59"/>
    <tableColumn id="92" xr3:uid="{0EB7D144-CC4F-491A-800A-F9ABC06F98A5}" uniqueName="92" name="Early Starts" queryTableFieldId="34" dataDxfId="58"/>
    <tableColumn id="93" xr3:uid="{7D304D90-478B-4446-8968-C1E3796CE31A}" uniqueName="93" name="On-Time Starts" queryTableFieldId="35" dataDxfId="57"/>
    <tableColumn id="94" xr3:uid="{5291670E-5C1E-4E7D-AA6E-57935291BED2}" uniqueName="94" name="Late Starts" queryTableFieldId="36" dataDxfId="56"/>
    <tableColumn id="95" xr3:uid="{19F6351F-225D-4004-8900-C7D37E534036}" uniqueName="95" name="Scheduled Operations" queryTableFieldId="37" dataDxfId="55"/>
    <tableColumn id="96" xr3:uid="{FE6B8A93-4868-4E04-B0BC-7A58A60D417D}" uniqueName="96" name="Repeated Scheduled Rows" queryTableFieldId="38" dataDxfId="54"/>
    <tableColumn id="97" xr3:uid="{4AF507F7-5BB6-4DB7-B029-3D31BC55703F}" uniqueName="97" name="Early Finishes" queryTableFieldId="39" dataDxfId="53"/>
    <tableColumn id="98" xr3:uid="{32E243B4-5246-444D-8842-FCDBC02F123C}" uniqueName="98" name="On-Time Finishes" queryTableFieldId="40" dataDxfId="52"/>
    <tableColumn id="99" xr3:uid="{3A99F7B8-8967-4A21-8686-C43FE13DCA36}" uniqueName="99" name="Late Finishes" queryTableFieldId="41" dataDxfId="51"/>
    <tableColumn id="100" xr3:uid="{B27EF4BD-622D-47EF-8240-5BA1D22A8C54}" uniqueName="100" name="Scheduled Minutes" queryTableFieldId="42" dataDxfId="50"/>
    <tableColumn id="101" xr3:uid="{C65E9D8A-28B7-46E0-9A0C-5EF91E703859}" uniqueName="101" name="Sessions Used for Scheduling" queryTableFieldId="43" dataDxfId="49"/>
    <tableColumn id="102" xr3:uid="{5FC9FEF4-8270-47B2-8616-9B0A19487782}" uniqueName="102" name="Sessions Excluded from Scheduling" queryTableFieldId="44" dataDxfId="48"/>
    <tableColumn id="103" xr3:uid="{95C9F09D-8056-4913-88D5-1C9FB8A45DAE}" uniqueName="103" name="Session Duration Used for Scheduling" queryTableFieldId="45" dataDxfId="47"/>
    <tableColumn id="104" xr3:uid="{9B697C31-C016-4CB7-A207-51F1087826A4}" uniqueName="104" name="Scheduled Load Status" queryTableFieldId="46" dataDxfId="46"/>
    <tableColumn id="105" xr3:uid="{B9BE75F4-F3D7-4DFE-92A0-0A9DC808D12D}" uniqueName="105" name="Below Planned Load" queryTableFieldId="47" dataDxfId="45"/>
    <tableColumn id="106" xr3:uid="{EE2CD5A2-A655-46E5-9C86-F489D1A72F93}" uniqueName="106" name="At Planned Load" queryTableFieldId="48" dataDxfId="44"/>
    <tableColumn id="107" xr3:uid="{3AEFFF62-B735-4870-8525-78905056C574}" uniqueName="107" name="Above Planned Load" queryTableFieldId="49" dataDxfId="43"/>
    <tableColumn id="108" xr3:uid="{8353FB85-D670-4CAA-BCED-AFE295413BD7}" uniqueName="108" name="Slot Start Time" queryTableFieldId="50" dataDxfId="42"/>
    <tableColumn id="109" xr3:uid="{F16311C2-62D6-4A77-A132-3A137E957D41}" uniqueName="109" name="Slot End Time" queryTableFieldId="51" dataDxfId="41"/>
    <tableColumn id="110" xr3:uid="{D01CFF14-A404-4A99-94C4-DC7BE2CB2371}" uniqueName="110" name="Classification Status" queryTableFieldId="52" dataDxfId="40"/>
    <tableColumn id="111" xr3:uid="{13C9E638-EA84-4174-AABB-16368ECD4502}" uniqueName="111" name="First Actual Start" queryTableFieldId="53" dataDxfId="39"/>
    <tableColumn id="112" xr3:uid="{4369DE0B-E699-4B7A-9FD0-E1565F1985DF}" uniqueName="112" name="Last Actual End" queryTableFieldId="54" dataDxfId="38"/>
    <tableColumn id="113" xr3:uid="{6A7E231A-048A-4968-AA3A-7471A5C109D1}" uniqueName="113" name="Consultant Names" queryTableFieldId="55" dataDxfId="37"/>
    <tableColumn id="114" xr3:uid="{5EF6E6EC-426E-4E20-876A-43BEE8E706AD}" uniqueName="114" name="Missing Consultant Rows" queryTableFieldId="56" dataDxfId="36"/>
    <tableColumn id="115" xr3:uid="{186439D9-5C30-4851-8CBE-36A82C34EE7B}" uniqueName="115" name="Scheduling Issues" queryTableFieldId="57" dataDxfId="35"/>
    <tableColumn id="116" xr3:uid="{FD5180DD-2836-4118-9EDD-AFECD0B841DA}" uniqueName="116" name="Scheduling Notes" queryTableFieldId="58" dataDxfId="34"/>
  </tableColumns>
  <tableStyleInfo name="TableStyleMedium4"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CED2202-9D4E-4F29-B06C-C17CE181E801}" name="SourceSettingsTable" displayName="SourceSettingsTable" ref="B5:C6" tableType="queryTable" totalsRowShown="0" headerRowDxfId="23" dataDxfId="22" tableBorderDxfId="21">
  <autoFilter ref="B5:C6" xr:uid="{4CED2202-9D4E-4F29-B06C-C17CE181E801}"/>
  <tableColumns count="2">
    <tableColumn id="3" xr3:uid="{50234857-1C9D-4C09-B377-4CC12B39013C}" uniqueName="3" name="Parameter" queryTableFieldId="1" dataDxfId="20"/>
    <tableColumn id="4" xr3:uid="{B312A55D-87F2-400A-9091-C76900862090}" uniqueName="4" name="Value" queryTableFieldId="2" dataDxfId="19"/>
  </tableColumns>
  <tableStyleInfo name="TableStyleMedium4"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496A3D"/>
      </a:accent1>
      <a:accent2>
        <a:srgbClr val="718668"/>
      </a:accent2>
      <a:accent3>
        <a:srgbClr val="657D82"/>
      </a:accent3>
      <a:accent4>
        <a:srgbClr val="81936B"/>
      </a:accent4>
      <a:accent5>
        <a:srgbClr val="AA9D78"/>
      </a:accent5>
      <a:accent6>
        <a:srgbClr val="87968A"/>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2.xml"/><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3.xml"/><Relationship Id="rId4" Type="http://schemas.microsoft.com/office/2007/relationships/slicer" Target="../slicers/slicer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pivotTable" Target="../pivotTables/pivotTable4.xml"/><Relationship Id="rId4" Type="http://schemas.microsoft.com/office/2007/relationships/slicer" Target="../slicers/slicer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pivotTable" Target="../pivotTables/pivotTable5.xml"/><Relationship Id="rId4" Type="http://schemas.microsoft.com/office/2007/relationships/slicer" Target="../slicers/slicer5.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pivotTable" Target="../pivotTables/pivotTable6.xml"/><Relationship Id="rId4" Type="http://schemas.microsoft.com/office/2007/relationships/slicer" Target="../slicers/slicer6.xml"/></Relationships>
</file>

<file path=xl/worksheets/_rels/sheet7.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microsoft.com/office/2007/relationships/slicer" Target="../slicers/slicer8.xml"/><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5.xml.rels><?xml version="1.0" encoding="UTF-8" standalone="yes"?>
<Relationships xmlns="http://schemas.openxmlformats.org/package/2006/relationships"><Relationship Id="rId3" Type="http://schemas.openxmlformats.org/officeDocument/2006/relationships/pivotTable" Target="../pivotTables/pivotTable9.xml"/><Relationship Id="rId7" Type="http://schemas.openxmlformats.org/officeDocument/2006/relationships/table" Target="../tables/table8.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rinterSettings" Target="../printerSettings/printerSettings12.bin"/><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315B30"/>
    <pageSetUpPr fitToPage="1"/>
  </sheetPr>
  <dimension ref="A1:Q409"/>
  <sheetViews>
    <sheetView showGridLines="0" zoomScale="80" zoomScaleNormal="80" workbookViewId="0">
      <pane ySplit="19" topLeftCell="A20" activePane="bottomLeft" state="frozenSplit"/>
      <selection pane="bottomLeft"/>
    </sheetView>
  </sheetViews>
  <sheetFormatPr defaultRowHeight="13.7"/>
  <cols>
    <col min="1" max="1" width="3" customWidth="1"/>
    <col min="2" max="2" width="15.609375" customWidth="1"/>
    <col min="3" max="3" width="34.609375" customWidth="1"/>
    <col min="4" max="4" width="17.609375" customWidth="1"/>
    <col min="5" max="5" width="20.609375" customWidth="1"/>
    <col min="6" max="14" width="12.609375" customWidth="1"/>
  </cols>
  <sheetData>
    <row r="1" spans="1:17" ht="20" customHeight="1">
      <c r="A1" s="1"/>
      <c r="B1" s="1"/>
      <c r="C1" s="1"/>
      <c r="D1" s="1"/>
      <c r="E1" s="1"/>
      <c r="F1" s="1"/>
      <c r="G1" s="1"/>
      <c r="H1" s="1"/>
      <c r="I1" s="1"/>
      <c r="J1" s="1"/>
      <c r="K1" s="1"/>
      <c r="L1" s="1"/>
      <c r="M1" s="1"/>
      <c r="N1" s="1"/>
      <c r="O1" s="1"/>
      <c r="P1" s="1"/>
      <c r="Q1" s="1"/>
    </row>
    <row r="2" spans="1:17" ht="30" customHeight="1">
      <c r="A2" s="1"/>
      <c r="B2" s="2" t="s">
        <v>8507</v>
      </c>
      <c r="C2" s="3"/>
      <c r="D2" s="3"/>
      <c r="E2" s="3"/>
      <c r="F2" s="3"/>
      <c r="G2" s="3"/>
      <c r="H2" s="3"/>
      <c r="I2" s="3"/>
      <c r="J2" s="3"/>
      <c r="K2" s="3"/>
      <c r="L2" s="3"/>
      <c r="M2" s="3"/>
      <c r="N2" s="3"/>
      <c r="O2" s="1"/>
      <c r="P2" s="1"/>
      <c r="Q2" s="1"/>
    </row>
    <row r="3" spans="1:17" ht="20" customHeight="1">
      <c r="A3" s="1"/>
      <c r="B3" s="13" t="str">
        <f>"Sessions: "&amp;TEXT(IFERROR(GETPIVOTDATA("Number",Setup!E12,"Record Type","No. of sessions"),0),"#,##0")&amp;"     Patient encounters: "&amp;TEXT(IFERROR(GETPIVOTDATA("Number",Setup!E12,"Record Type","No. of patients"),0),"#,##0")</f>
        <v>Sessions: 1,014     Patient encounters: 4,050</v>
      </c>
      <c r="C3" s="1"/>
      <c r="D3" s="1"/>
      <c r="E3" s="1"/>
      <c r="F3" s="1"/>
      <c r="G3" s="1"/>
      <c r="H3" s="1"/>
      <c r="I3" s="1"/>
      <c r="J3" s="1"/>
      <c r="K3" s="1"/>
      <c r="L3" s="1"/>
      <c r="M3" s="1"/>
      <c r="N3" s="1"/>
      <c r="O3" s="1"/>
      <c r="P3" s="1"/>
      <c r="Q3" s="1"/>
    </row>
    <row r="4" spans="1:17" ht="20" customHeight="1">
      <c r="A4" s="1"/>
      <c r="B4" s="4" t="s">
        <v>8509</v>
      </c>
      <c r="C4" s="4"/>
      <c r="D4" s="4"/>
      <c r="E4" s="4"/>
      <c r="F4" s="4"/>
      <c r="G4" s="4"/>
      <c r="H4" s="4"/>
      <c r="I4" s="4"/>
      <c r="J4" s="4"/>
      <c r="K4" s="4"/>
      <c r="L4" s="4"/>
      <c r="M4" s="4"/>
      <c r="N4" s="4"/>
      <c r="O4" s="1"/>
      <c r="P4" s="1"/>
      <c r="Q4" s="1"/>
    </row>
    <row r="5" spans="1:17" ht="20" customHeight="1">
      <c r="A5" s="1"/>
      <c r="B5" s="1"/>
      <c r="C5" s="1"/>
      <c r="D5" s="1"/>
      <c r="E5" s="1"/>
      <c r="F5" s="1"/>
      <c r="G5" s="1"/>
      <c r="H5" s="1"/>
      <c r="I5" s="1"/>
      <c r="J5" s="1"/>
      <c r="K5" s="1"/>
      <c r="L5" s="1"/>
      <c r="M5" s="1"/>
      <c r="N5" s="1"/>
      <c r="O5" s="1"/>
      <c r="P5" s="1"/>
      <c r="Q5" s="1"/>
    </row>
    <row r="6" spans="1:17" ht="20" customHeight="1">
      <c r="A6" s="1"/>
      <c r="B6" s="1"/>
      <c r="C6" s="1"/>
      <c r="D6" s="1"/>
      <c r="E6" s="1"/>
      <c r="F6" s="1"/>
      <c r="G6" s="1"/>
      <c r="H6" s="1"/>
      <c r="I6" s="1"/>
      <c r="J6" s="1"/>
      <c r="K6" s="1"/>
      <c r="L6" s="1"/>
      <c r="M6" s="1"/>
      <c r="N6" s="1"/>
      <c r="O6" s="1"/>
      <c r="P6" s="1"/>
      <c r="Q6" s="1"/>
    </row>
    <row r="7" spans="1:17" ht="20" customHeight="1">
      <c r="A7" s="1"/>
      <c r="B7" s="1"/>
      <c r="C7" s="1"/>
      <c r="D7" s="1"/>
      <c r="E7" s="1"/>
      <c r="F7" s="1"/>
      <c r="G7" s="1"/>
      <c r="H7" s="1"/>
      <c r="I7" s="1"/>
      <c r="J7" s="1"/>
      <c r="K7" s="1"/>
      <c r="L7" s="1"/>
      <c r="M7" s="1"/>
      <c r="N7" s="1"/>
      <c r="O7" s="1"/>
      <c r="P7" s="1"/>
      <c r="Q7" s="1"/>
    </row>
    <row r="8" spans="1:17" ht="20" customHeight="1">
      <c r="A8" s="1"/>
      <c r="B8" s="1"/>
      <c r="C8" s="1"/>
      <c r="D8" s="1"/>
      <c r="E8" s="1"/>
      <c r="F8" s="1"/>
      <c r="G8" s="1"/>
      <c r="H8" s="1"/>
      <c r="I8" s="1"/>
      <c r="J8" s="1"/>
      <c r="K8" s="1"/>
      <c r="L8" s="1"/>
      <c r="M8" s="1"/>
      <c r="N8" s="1"/>
      <c r="O8" s="1"/>
      <c r="P8" s="1"/>
      <c r="Q8" s="1"/>
    </row>
    <row r="9" spans="1:17" ht="20" customHeight="1">
      <c r="A9" s="1"/>
      <c r="B9" s="1"/>
      <c r="C9" s="1"/>
      <c r="D9" s="1"/>
      <c r="E9" s="1"/>
      <c r="F9" s="1"/>
      <c r="G9" s="1"/>
      <c r="H9" s="1"/>
      <c r="I9" s="1"/>
      <c r="J9" s="1"/>
      <c r="K9" s="1"/>
      <c r="L9" s="1"/>
      <c r="M9" s="1"/>
      <c r="N9" s="1"/>
      <c r="O9" s="1"/>
      <c r="P9" s="1"/>
      <c r="Q9" s="1"/>
    </row>
    <row r="10" spans="1:17" ht="20" customHeight="1">
      <c r="A10" s="1"/>
      <c r="B10" s="1"/>
      <c r="C10" s="1"/>
      <c r="D10" s="1"/>
      <c r="E10" s="1"/>
      <c r="F10" s="1"/>
      <c r="G10" s="1"/>
      <c r="H10" s="1"/>
      <c r="I10" s="1"/>
      <c r="J10" s="1"/>
      <c r="K10" s="1"/>
      <c r="L10" s="1"/>
      <c r="M10" s="1"/>
      <c r="N10" s="1"/>
      <c r="O10" s="1"/>
      <c r="P10" s="1"/>
      <c r="Q10" s="1"/>
    </row>
    <row r="11" spans="1:17" ht="20" customHeight="1">
      <c r="A11" s="1"/>
      <c r="B11" s="1"/>
      <c r="C11" s="1"/>
      <c r="D11" s="1"/>
      <c r="E11" s="1"/>
      <c r="F11" s="1"/>
      <c r="G11" s="1"/>
      <c r="H11" s="1"/>
      <c r="I11" s="1"/>
      <c r="J11" s="1"/>
      <c r="K11" s="1"/>
      <c r="L11" s="1"/>
      <c r="M11" s="1"/>
      <c r="N11" s="1"/>
      <c r="O11" s="1"/>
      <c r="P11" s="1"/>
      <c r="Q11" s="1"/>
    </row>
    <row r="12" spans="1:17" ht="20" customHeight="1">
      <c r="A12" s="1"/>
      <c r="B12" s="1"/>
      <c r="C12" s="1"/>
      <c r="D12" s="1"/>
      <c r="E12" s="1"/>
      <c r="F12" s="1"/>
      <c r="G12" s="1"/>
      <c r="H12" s="1"/>
      <c r="I12" s="1"/>
      <c r="J12" s="1"/>
      <c r="K12" s="1"/>
      <c r="L12" s="1"/>
      <c r="M12" s="1"/>
      <c r="N12" s="1"/>
      <c r="O12" s="1"/>
      <c r="P12" s="1"/>
      <c r="Q12" s="1"/>
    </row>
    <row r="13" spans="1:17" ht="20" customHeight="1">
      <c r="A13" s="1"/>
      <c r="B13" s="1"/>
      <c r="C13" s="1"/>
      <c r="D13" s="1"/>
      <c r="E13" s="1"/>
      <c r="F13" s="1"/>
      <c r="G13" s="1"/>
      <c r="H13" s="1"/>
      <c r="I13" s="1"/>
      <c r="J13" s="1"/>
      <c r="K13" s="1"/>
      <c r="L13" s="1"/>
      <c r="M13" s="1"/>
      <c r="N13" s="1"/>
      <c r="O13" s="1"/>
      <c r="P13" s="1"/>
      <c r="Q13" s="1"/>
    </row>
    <row r="14" spans="1:17" ht="20" customHeight="1">
      <c r="A14" s="1"/>
      <c r="B14" s="1"/>
      <c r="C14" s="1"/>
      <c r="D14" s="1"/>
      <c r="E14" s="1"/>
      <c r="F14" s="1"/>
      <c r="G14" s="1"/>
      <c r="H14" s="1"/>
      <c r="I14" s="1"/>
      <c r="J14" s="1"/>
      <c r="K14" s="1"/>
      <c r="L14" s="1"/>
      <c r="M14" s="1"/>
      <c r="N14" s="1"/>
      <c r="O14" s="1"/>
      <c r="P14" s="1"/>
      <c r="Q14" s="1"/>
    </row>
    <row r="15" spans="1:17" ht="20" customHeight="1">
      <c r="A15" s="1"/>
      <c r="B15" s="1"/>
      <c r="C15" s="1"/>
      <c r="D15" s="1"/>
      <c r="E15" s="1"/>
      <c r="F15" s="1"/>
      <c r="G15" s="1"/>
      <c r="H15" s="1"/>
      <c r="I15" s="1"/>
      <c r="J15" s="1"/>
      <c r="K15" s="1"/>
      <c r="L15" s="1"/>
      <c r="M15" s="1"/>
      <c r="N15" s="1"/>
      <c r="O15" s="1"/>
      <c r="P15" s="1"/>
      <c r="Q15" s="1"/>
    </row>
    <row r="16" spans="1:17" ht="20" customHeight="1">
      <c r="A16" s="1"/>
      <c r="B16" s="14"/>
      <c r="C16" s="1"/>
      <c r="D16" s="1"/>
      <c r="E16" s="1"/>
      <c r="F16" s="1"/>
      <c r="G16" s="1"/>
      <c r="H16" s="1"/>
      <c r="I16" s="1"/>
      <c r="J16" s="1"/>
      <c r="K16" s="1"/>
      <c r="L16" s="1"/>
      <c r="M16" s="1"/>
      <c r="N16" s="1"/>
      <c r="O16" s="1"/>
      <c r="P16" s="1"/>
      <c r="Q16" s="1"/>
    </row>
    <row r="17" spans="1:17" ht="20" customHeight="1">
      <c r="A17" s="1"/>
      <c r="B17" s="20" t="s">
        <v>127</v>
      </c>
      <c r="C17" s="1"/>
      <c r="D17" s="1"/>
      <c r="E17" s="1"/>
      <c r="F17" s="1"/>
      <c r="G17" s="1"/>
      <c r="H17" s="1"/>
      <c r="I17" s="1"/>
      <c r="J17" s="1"/>
      <c r="K17" s="1"/>
      <c r="L17" s="1"/>
      <c r="M17" s="1"/>
      <c r="N17" s="1"/>
      <c r="O17" s="1"/>
      <c r="P17" s="1"/>
      <c r="Q17" s="1"/>
    </row>
    <row r="18" spans="1:17">
      <c r="A18" s="1"/>
      <c r="B18" s="17" t="s">
        <v>8312</v>
      </c>
      <c r="C18" s="16"/>
      <c r="D18" s="16"/>
      <c r="E18" s="16"/>
      <c r="F18" s="17" t="s">
        <v>35</v>
      </c>
      <c r="G18" s="16"/>
      <c r="H18" s="16"/>
      <c r="I18" s="16"/>
      <c r="K18" s="1"/>
      <c r="L18" s="1"/>
      <c r="M18" s="1"/>
      <c r="N18" s="1"/>
      <c r="O18" s="1"/>
      <c r="P18" s="1"/>
      <c r="Q18" s="1"/>
    </row>
    <row r="19" spans="1:17">
      <c r="A19" s="1"/>
      <c r="B19" s="17" t="s">
        <v>32</v>
      </c>
      <c r="C19" s="17" t="s">
        <v>33</v>
      </c>
      <c r="D19" s="17" t="s">
        <v>34</v>
      </c>
      <c r="E19" s="17" t="s">
        <v>132</v>
      </c>
      <c r="F19" s="19">
        <v>46174</v>
      </c>
      <c r="G19" s="19">
        <v>46204</v>
      </c>
      <c r="H19" s="19">
        <v>46235</v>
      </c>
      <c r="I19" s="19" t="s">
        <v>124</v>
      </c>
      <c r="K19" s="1"/>
      <c r="L19" s="1"/>
      <c r="M19" s="1"/>
      <c r="N19" s="1"/>
      <c r="O19" s="1"/>
      <c r="P19" s="1"/>
      <c r="Q19" s="1"/>
    </row>
    <row r="20" spans="1:17">
      <c r="A20" s="1"/>
      <c r="B20" s="93" t="s">
        <v>50</v>
      </c>
      <c r="C20" s="93" t="s">
        <v>51</v>
      </c>
      <c r="D20" s="93">
        <v>180</v>
      </c>
      <c r="E20" s="18" t="s">
        <v>125</v>
      </c>
      <c r="F20" s="15">
        <v>1</v>
      </c>
      <c r="G20" s="15">
        <v>1</v>
      </c>
      <c r="H20" s="15">
        <v>0</v>
      </c>
      <c r="I20" s="15">
        <v>2</v>
      </c>
      <c r="K20" s="1"/>
      <c r="L20" s="1"/>
      <c r="M20" s="1"/>
      <c r="N20" s="1"/>
      <c r="O20" s="1"/>
      <c r="P20" s="1"/>
      <c r="Q20" s="1"/>
    </row>
    <row r="21" spans="1:17">
      <c r="A21" s="1"/>
      <c r="B21" s="94"/>
      <c r="C21" s="94"/>
      <c r="D21" s="94"/>
      <c r="E21" s="18" t="s">
        <v>126</v>
      </c>
      <c r="F21" s="15">
        <v>4</v>
      </c>
      <c r="G21" s="15">
        <v>4</v>
      </c>
      <c r="H21" s="15">
        <v>0</v>
      </c>
      <c r="I21" s="15">
        <v>8</v>
      </c>
      <c r="K21" s="1"/>
      <c r="L21" s="1"/>
      <c r="M21" s="1"/>
      <c r="N21" s="1"/>
      <c r="O21" s="1"/>
      <c r="P21" s="1"/>
      <c r="Q21" s="1"/>
    </row>
    <row r="22" spans="1:17">
      <c r="A22" s="1"/>
      <c r="B22" s="94"/>
      <c r="C22" s="94"/>
      <c r="D22" s="93">
        <v>210</v>
      </c>
      <c r="E22" s="18" t="s">
        <v>125</v>
      </c>
      <c r="F22" s="15">
        <v>0</v>
      </c>
      <c r="G22" s="15">
        <v>2</v>
      </c>
      <c r="H22" s="15">
        <v>1</v>
      </c>
      <c r="I22" s="15">
        <v>3</v>
      </c>
      <c r="K22" s="1"/>
      <c r="L22" s="1"/>
      <c r="M22" s="1"/>
      <c r="N22" s="1"/>
      <c r="O22" s="1"/>
      <c r="P22" s="1"/>
      <c r="Q22" s="1"/>
    </row>
    <row r="23" spans="1:17">
      <c r="A23" s="1"/>
      <c r="B23" s="94"/>
      <c r="C23" s="94"/>
      <c r="D23" s="94"/>
      <c r="E23" s="18" t="s">
        <v>126</v>
      </c>
      <c r="F23" s="15">
        <v>0</v>
      </c>
      <c r="G23" s="15">
        <v>8</v>
      </c>
      <c r="H23" s="15">
        <v>4</v>
      </c>
      <c r="I23" s="15">
        <v>12</v>
      </c>
      <c r="K23" s="1"/>
      <c r="L23" s="1"/>
      <c r="M23" s="1"/>
      <c r="N23" s="1"/>
      <c r="O23" s="1"/>
      <c r="P23" s="1"/>
      <c r="Q23" s="1"/>
    </row>
    <row r="24" spans="1:17">
      <c r="A24" s="1"/>
      <c r="B24" s="94"/>
      <c r="C24" s="94"/>
      <c r="D24" s="93">
        <v>240</v>
      </c>
      <c r="E24" s="18" t="s">
        <v>125</v>
      </c>
      <c r="F24" s="15">
        <v>2</v>
      </c>
      <c r="G24" s="15">
        <v>2</v>
      </c>
      <c r="H24" s="15">
        <v>3</v>
      </c>
      <c r="I24" s="15">
        <v>7</v>
      </c>
      <c r="K24" s="1"/>
      <c r="L24" s="1"/>
      <c r="M24" s="1"/>
      <c r="N24" s="1"/>
      <c r="O24" s="1"/>
      <c r="P24" s="1"/>
      <c r="Q24" s="1"/>
    </row>
    <row r="25" spans="1:17">
      <c r="A25" s="1"/>
      <c r="B25" s="94"/>
      <c r="C25" s="94"/>
      <c r="D25" s="94"/>
      <c r="E25" s="18" t="s">
        <v>126</v>
      </c>
      <c r="F25" s="15">
        <v>8</v>
      </c>
      <c r="G25" s="15">
        <v>8</v>
      </c>
      <c r="H25" s="15">
        <v>12</v>
      </c>
      <c r="I25" s="15">
        <v>28</v>
      </c>
      <c r="K25" s="1"/>
      <c r="L25" s="1"/>
      <c r="M25" s="1"/>
      <c r="N25" s="1"/>
      <c r="O25" s="1"/>
      <c r="P25" s="1"/>
      <c r="Q25" s="1"/>
    </row>
    <row r="26" spans="1:17">
      <c r="A26" s="1"/>
      <c r="B26" s="94"/>
      <c r="C26" s="94"/>
      <c r="D26" s="93">
        <v>270</v>
      </c>
      <c r="E26" s="18" t="s">
        <v>125</v>
      </c>
      <c r="F26" s="15">
        <v>1</v>
      </c>
      <c r="G26" s="15">
        <v>3</v>
      </c>
      <c r="H26" s="15">
        <v>4</v>
      </c>
      <c r="I26" s="15">
        <v>8</v>
      </c>
      <c r="K26" s="1"/>
      <c r="L26" s="1"/>
      <c r="M26" s="1"/>
      <c r="N26" s="1"/>
      <c r="O26" s="1"/>
      <c r="P26" s="1"/>
      <c r="Q26" s="1"/>
    </row>
    <row r="27" spans="1:17">
      <c r="A27" s="1"/>
      <c r="B27" s="94"/>
      <c r="C27" s="94"/>
      <c r="D27" s="94"/>
      <c r="E27" s="18" t="s">
        <v>126</v>
      </c>
      <c r="F27" s="15">
        <v>4</v>
      </c>
      <c r="G27" s="15">
        <v>12</v>
      </c>
      <c r="H27" s="15">
        <v>16</v>
      </c>
      <c r="I27" s="15">
        <v>32</v>
      </c>
      <c r="K27" s="1"/>
      <c r="L27" s="1"/>
      <c r="M27" s="1"/>
      <c r="N27" s="1"/>
      <c r="O27" s="1"/>
      <c r="P27" s="1"/>
      <c r="Q27" s="1"/>
    </row>
    <row r="28" spans="1:17">
      <c r="A28" s="1"/>
      <c r="B28" s="94"/>
      <c r="C28" s="94"/>
      <c r="D28" s="93">
        <v>300</v>
      </c>
      <c r="E28" s="18" t="s">
        <v>125</v>
      </c>
      <c r="F28" s="15">
        <v>0</v>
      </c>
      <c r="G28" s="15">
        <v>1</v>
      </c>
      <c r="H28" s="15">
        <v>2</v>
      </c>
      <c r="I28" s="15">
        <v>3</v>
      </c>
      <c r="K28" s="1"/>
      <c r="L28" s="1"/>
      <c r="M28" s="1"/>
      <c r="N28" s="1"/>
      <c r="O28" s="1"/>
      <c r="P28" s="1"/>
      <c r="Q28" s="1"/>
    </row>
    <row r="29" spans="1:17">
      <c r="A29" s="1"/>
      <c r="B29" s="94"/>
      <c r="C29" s="94"/>
      <c r="D29" s="94"/>
      <c r="E29" s="18" t="s">
        <v>126</v>
      </c>
      <c r="F29" s="15">
        <v>0</v>
      </c>
      <c r="G29" s="15">
        <v>2</v>
      </c>
      <c r="H29" s="15">
        <v>8</v>
      </c>
      <c r="I29" s="15">
        <v>10</v>
      </c>
      <c r="K29" s="1"/>
      <c r="L29" s="1"/>
      <c r="M29" s="1"/>
      <c r="N29" s="1"/>
      <c r="O29" s="1"/>
      <c r="P29" s="1"/>
      <c r="Q29" s="1"/>
    </row>
    <row r="30" spans="1:17">
      <c r="A30" s="1"/>
      <c r="B30" s="94"/>
      <c r="C30" s="94"/>
      <c r="D30" s="93">
        <v>360</v>
      </c>
      <c r="E30" s="18" t="s">
        <v>125</v>
      </c>
      <c r="F30" s="15">
        <v>0</v>
      </c>
      <c r="G30" s="15">
        <v>0</v>
      </c>
      <c r="H30" s="15">
        <v>2</v>
      </c>
      <c r="I30" s="15">
        <v>2</v>
      </c>
      <c r="K30" s="1"/>
      <c r="L30" s="1"/>
      <c r="M30" s="1"/>
      <c r="N30" s="1"/>
      <c r="O30" s="1"/>
      <c r="P30" s="1"/>
      <c r="Q30" s="1"/>
    </row>
    <row r="31" spans="1:17">
      <c r="A31" s="1"/>
      <c r="B31" s="94"/>
      <c r="C31" s="94"/>
      <c r="D31" s="94"/>
      <c r="E31" s="18" t="s">
        <v>126</v>
      </c>
      <c r="F31" s="15">
        <v>0</v>
      </c>
      <c r="G31" s="15">
        <v>0</v>
      </c>
      <c r="H31" s="15">
        <v>8</v>
      </c>
      <c r="I31" s="15">
        <v>8</v>
      </c>
      <c r="K31" s="1"/>
      <c r="L31" s="1"/>
      <c r="M31" s="1"/>
      <c r="N31" s="1"/>
      <c r="O31" s="1"/>
      <c r="P31" s="1"/>
      <c r="Q31" s="1"/>
    </row>
    <row r="32" spans="1:17">
      <c r="A32" s="1"/>
      <c r="B32" s="94"/>
      <c r="C32" s="94"/>
      <c r="D32" s="93">
        <v>420</v>
      </c>
      <c r="E32" s="18" t="s">
        <v>125</v>
      </c>
      <c r="F32" s="15">
        <v>1</v>
      </c>
      <c r="G32" s="15">
        <v>0</v>
      </c>
      <c r="H32" s="15">
        <v>0</v>
      </c>
      <c r="I32" s="15">
        <v>1</v>
      </c>
      <c r="K32" s="1"/>
      <c r="L32" s="1"/>
      <c r="M32" s="1"/>
      <c r="N32" s="1"/>
      <c r="O32" s="1"/>
      <c r="P32" s="1"/>
      <c r="Q32" s="1"/>
    </row>
    <row r="33" spans="1:17">
      <c r="A33" s="1"/>
      <c r="B33" s="94"/>
      <c r="C33" s="94"/>
      <c r="D33" s="94"/>
      <c r="E33" s="18" t="s">
        <v>126</v>
      </c>
      <c r="F33" s="15">
        <v>4</v>
      </c>
      <c r="G33" s="15">
        <v>0</v>
      </c>
      <c r="H33" s="15">
        <v>0</v>
      </c>
      <c r="I33" s="15">
        <v>4</v>
      </c>
      <c r="K33" s="1"/>
      <c r="L33" s="1"/>
      <c r="M33" s="1"/>
      <c r="N33" s="1"/>
      <c r="O33" s="1"/>
      <c r="P33" s="1"/>
      <c r="Q33" s="1"/>
    </row>
    <row r="34" spans="1:17">
      <c r="A34" s="1"/>
      <c r="B34" s="94"/>
      <c r="C34" s="94"/>
      <c r="D34" s="93">
        <v>480</v>
      </c>
      <c r="E34" s="18" t="s">
        <v>125</v>
      </c>
      <c r="F34" s="15">
        <v>1</v>
      </c>
      <c r="G34" s="15">
        <v>5</v>
      </c>
      <c r="H34" s="15">
        <v>3</v>
      </c>
      <c r="I34" s="15">
        <v>9</v>
      </c>
      <c r="K34" s="1"/>
      <c r="L34" s="1"/>
      <c r="M34" s="1"/>
      <c r="N34" s="1"/>
      <c r="O34" s="1"/>
      <c r="P34" s="1"/>
      <c r="Q34" s="1"/>
    </row>
    <row r="35" spans="1:17">
      <c r="A35" s="1"/>
      <c r="B35" s="94"/>
      <c r="C35" s="94"/>
      <c r="D35" s="94"/>
      <c r="E35" s="18" t="s">
        <v>126</v>
      </c>
      <c r="F35" s="15">
        <v>4</v>
      </c>
      <c r="G35" s="15">
        <v>20</v>
      </c>
      <c r="H35" s="15">
        <v>12</v>
      </c>
      <c r="I35" s="15">
        <v>36</v>
      </c>
      <c r="K35" s="1"/>
      <c r="L35" s="1"/>
      <c r="M35" s="1"/>
      <c r="N35" s="1"/>
      <c r="O35" s="1"/>
      <c r="P35" s="1"/>
      <c r="Q35" s="1"/>
    </row>
    <row r="36" spans="1:17">
      <c r="A36" s="1"/>
      <c r="B36" s="94"/>
      <c r="C36" s="94"/>
      <c r="D36" s="93">
        <v>540</v>
      </c>
      <c r="E36" s="18" t="s">
        <v>125</v>
      </c>
      <c r="F36" s="15">
        <v>2</v>
      </c>
      <c r="G36" s="15">
        <v>1</v>
      </c>
      <c r="H36" s="15">
        <v>3</v>
      </c>
      <c r="I36" s="15">
        <v>6</v>
      </c>
      <c r="K36" s="1"/>
      <c r="L36" s="1"/>
      <c r="M36" s="1"/>
      <c r="N36" s="1"/>
      <c r="O36" s="1"/>
      <c r="P36" s="1"/>
      <c r="Q36" s="1"/>
    </row>
    <row r="37" spans="1:17">
      <c r="A37" s="1"/>
      <c r="B37" s="94"/>
      <c r="C37" s="94"/>
      <c r="D37" s="94"/>
      <c r="E37" s="18" t="s">
        <v>126</v>
      </c>
      <c r="F37" s="15">
        <v>8</v>
      </c>
      <c r="G37" s="15">
        <v>4</v>
      </c>
      <c r="H37" s="15">
        <v>12</v>
      </c>
      <c r="I37" s="15">
        <v>24</v>
      </c>
      <c r="K37" s="1"/>
      <c r="L37" s="1"/>
      <c r="M37" s="1"/>
      <c r="N37" s="1"/>
      <c r="O37" s="1"/>
      <c r="P37" s="1"/>
      <c r="Q37" s="1"/>
    </row>
    <row r="38" spans="1:17">
      <c r="A38" s="1"/>
      <c r="B38" s="94"/>
      <c r="C38" s="93" t="s">
        <v>96</v>
      </c>
      <c r="D38" s="93">
        <v>180</v>
      </c>
      <c r="E38" s="18" t="s">
        <v>125</v>
      </c>
      <c r="F38" s="15">
        <v>0</v>
      </c>
      <c r="G38" s="15">
        <v>1</v>
      </c>
      <c r="H38" s="15">
        <v>1</v>
      </c>
      <c r="I38" s="15">
        <v>2</v>
      </c>
      <c r="K38" s="1"/>
      <c r="L38" s="1"/>
      <c r="M38" s="1"/>
      <c r="N38" s="1"/>
      <c r="O38" s="1"/>
      <c r="P38" s="1"/>
      <c r="Q38" s="1"/>
    </row>
    <row r="39" spans="1:17">
      <c r="A39" s="1"/>
      <c r="B39" s="94"/>
      <c r="C39" s="94"/>
      <c r="D39" s="94"/>
      <c r="E39" s="18" t="s">
        <v>126</v>
      </c>
      <c r="F39" s="15">
        <v>0</v>
      </c>
      <c r="G39" s="15">
        <v>4</v>
      </c>
      <c r="H39" s="15">
        <v>4</v>
      </c>
      <c r="I39" s="15">
        <v>8</v>
      </c>
      <c r="K39" s="1"/>
      <c r="L39" s="1"/>
      <c r="M39" s="1"/>
      <c r="N39" s="1"/>
      <c r="O39" s="1"/>
      <c r="P39" s="1"/>
      <c r="Q39" s="1"/>
    </row>
    <row r="40" spans="1:17">
      <c r="A40" s="1"/>
      <c r="B40" s="94"/>
      <c r="C40" s="94"/>
      <c r="D40" s="93">
        <v>210</v>
      </c>
      <c r="E40" s="18" t="s">
        <v>125</v>
      </c>
      <c r="F40" s="15">
        <v>1</v>
      </c>
      <c r="G40" s="15">
        <v>0</v>
      </c>
      <c r="H40" s="15">
        <v>2</v>
      </c>
      <c r="I40" s="15">
        <v>3</v>
      </c>
      <c r="K40" s="1"/>
      <c r="L40" s="1"/>
      <c r="M40" s="1"/>
      <c r="N40" s="1"/>
      <c r="O40" s="1"/>
      <c r="P40" s="1"/>
      <c r="Q40" s="1"/>
    </row>
    <row r="41" spans="1:17">
      <c r="B41" s="94"/>
      <c r="C41" s="94"/>
      <c r="D41" s="94"/>
      <c r="E41" s="18" t="s">
        <v>126</v>
      </c>
      <c r="F41" s="15">
        <v>4</v>
      </c>
      <c r="G41" s="15">
        <v>0</v>
      </c>
      <c r="H41" s="15">
        <v>8</v>
      </c>
      <c r="I41" s="15">
        <v>12</v>
      </c>
    </row>
    <row r="42" spans="1:17">
      <c r="B42" s="94"/>
      <c r="C42" s="94"/>
      <c r="D42" s="93">
        <v>240</v>
      </c>
      <c r="E42" s="18" t="s">
        <v>125</v>
      </c>
      <c r="F42" s="15">
        <v>2</v>
      </c>
      <c r="G42" s="15">
        <v>5</v>
      </c>
      <c r="H42" s="15">
        <v>0</v>
      </c>
      <c r="I42" s="15">
        <v>7</v>
      </c>
    </row>
    <row r="43" spans="1:17">
      <c r="B43" s="94"/>
      <c r="C43" s="94"/>
      <c r="D43" s="94"/>
      <c r="E43" s="18" t="s">
        <v>126</v>
      </c>
      <c r="F43" s="15">
        <v>8</v>
      </c>
      <c r="G43" s="15">
        <v>20</v>
      </c>
      <c r="H43" s="15">
        <v>0</v>
      </c>
      <c r="I43" s="15">
        <v>28</v>
      </c>
    </row>
    <row r="44" spans="1:17">
      <c r="B44" s="94"/>
      <c r="C44" s="94"/>
      <c r="D44" s="93">
        <v>270</v>
      </c>
      <c r="E44" s="18" t="s">
        <v>125</v>
      </c>
      <c r="F44" s="15">
        <v>3</v>
      </c>
      <c r="G44" s="15">
        <v>2</v>
      </c>
      <c r="H44" s="15">
        <v>1</v>
      </c>
      <c r="I44" s="15">
        <v>6</v>
      </c>
    </row>
    <row r="45" spans="1:17">
      <c r="B45" s="94"/>
      <c r="C45" s="94"/>
      <c r="D45" s="94"/>
      <c r="E45" s="18" t="s">
        <v>126</v>
      </c>
      <c r="F45" s="15">
        <v>12</v>
      </c>
      <c r="G45" s="15">
        <v>8</v>
      </c>
      <c r="H45" s="15">
        <v>4</v>
      </c>
      <c r="I45" s="15">
        <v>24</v>
      </c>
    </row>
    <row r="46" spans="1:17">
      <c r="B46" s="94"/>
      <c r="C46" s="94"/>
      <c r="D46" s="93">
        <v>300</v>
      </c>
      <c r="E46" s="18" t="s">
        <v>125</v>
      </c>
      <c r="F46" s="15">
        <v>0</v>
      </c>
      <c r="G46" s="15">
        <v>1</v>
      </c>
      <c r="H46" s="15">
        <v>0</v>
      </c>
      <c r="I46" s="15">
        <v>1</v>
      </c>
    </row>
    <row r="47" spans="1:17">
      <c r="B47" s="94"/>
      <c r="C47" s="94"/>
      <c r="D47" s="94"/>
      <c r="E47" s="18" t="s">
        <v>126</v>
      </c>
      <c r="F47" s="15">
        <v>0</v>
      </c>
      <c r="G47" s="15">
        <v>4</v>
      </c>
      <c r="H47" s="15">
        <v>0</v>
      </c>
      <c r="I47" s="15">
        <v>4</v>
      </c>
    </row>
    <row r="48" spans="1:17">
      <c r="B48" s="94"/>
      <c r="C48" s="94"/>
      <c r="D48" s="93">
        <v>360</v>
      </c>
      <c r="E48" s="18" t="s">
        <v>125</v>
      </c>
      <c r="F48" s="15">
        <v>3</v>
      </c>
      <c r="G48" s="15">
        <v>0</v>
      </c>
      <c r="H48" s="15">
        <v>3</v>
      </c>
      <c r="I48" s="15">
        <v>6</v>
      </c>
    </row>
    <row r="49" spans="2:9">
      <c r="B49" s="94"/>
      <c r="C49" s="94"/>
      <c r="D49" s="94"/>
      <c r="E49" s="18" t="s">
        <v>126</v>
      </c>
      <c r="F49" s="15">
        <v>12</v>
      </c>
      <c r="G49" s="15">
        <v>0</v>
      </c>
      <c r="H49" s="15">
        <v>12</v>
      </c>
      <c r="I49" s="15">
        <v>24</v>
      </c>
    </row>
    <row r="50" spans="2:9">
      <c r="B50" s="94"/>
      <c r="C50" s="94"/>
      <c r="D50" s="93">
        <v>420</v>
      </c>
      <c r="E50" s="18" t="s">
        <v>125</v>
      </c>
      <c r="F50" s="15">
        <v>0</v>
      </c>
      <c r="G50" s="15">
        <v>1</v>
      </c>
      <c r="H50" s="15">
        <v>0</v>
      </c>
      <c r="I50" s="15">
        <v>1</v>
      </c>
    </row>
    <row r="51" spans="2:9">
      <c r="B51" s="94"/>
      <c r="C51" s="94"/>
      <c r="D51" s="94"/>
      <c r="E51" s="18" t="s">
        <v>126</v>
      </c>
      <c r="F51" s="15">
        <v>0</v>
      </c>
      <c r="G51" s="15">
        <v>4</v>
      </c>
      <c r="H51" s="15">
        <v>0</v>
      </c>
      <c r="I51" s="15">
        <v>4</v>
      </c>
    </row>
    <row r="52" spans="2:9">
      <c r="B52" s="94"/>
      <c r="C52" s="94"/>
      <c r="D52" s="93">
        <v>480</v>
      </c>
      <c r="E52" s="18" t="s">
        <v>125</v>
      </c>
      <c r="F52" s="15">
        <v>6</v>
      </c>
      <c r="G52" s="15">
        <v>6</v>
      </c>
      <c r="H52" s="15">
        <v>2</v>
      </c>
      <c r="I52" s="15">
        <v>14</v>
      </c>
    </row>
    <row r="53" spans="2:9">
      <c r="B53" s="94"/>
      <c r="C53" s="94"/>
      <c r="D53" s="94"/>
      <c r="E53" s="18" t="s">
        <v>126</v>
      </c>
      <c r="F53" s="15">
        <v>24</v>
      </c>
      <c r="G53" s="15">
        <v>24</v>
      </c>
      <c r="H53" s="15">
        <v>8</v>
      </c>
      <c r="I53" s="15">
        <v>56</v>
      </c>
    </row>
    <row r="54" spans="2:9">
      <c r="B54" s="94"/>
      <c r="C54" s="94"/>
      <c r="D54" s="93">
        <v>540</v>
      </c>
      <c r="E54" s="18" t="s">
        <v>125</v>
      </c>
      <c r="F54" s="15">
        <v>3</v>
      </c>
      <c r="G54" s="15">
        <v>3</v>
      </c>
      <c r="H54" s="15">
        <v>3</v>
      </c>
      <c r="I54" s="15">
        <v>9</v>
      </c>
    </row>
    <row r="55" spans="2:9">
      <c r="B55" s="94"/>
      <c r="C55" s="94"/>
      <c r="D55" s="94"/>
      <c r="E55" s="18" t="s">
        <v>126</v>
      </c>
      <c r="F55" s="15">
        <v>12</v>
      </c>
      <c r="G55" s="15">
        <v>12</v>
      </c>
      <c r="H55" s="15">
        <v>12</v>
      </c>
      <c r="I55" s="15">
        <v>36</v>
      </c>
    </row>
    <row r="56" spans="2:9">
      <c r="B56" s="94"/>
      <c r="C56" s="93" t="s">
        <v>98</v>
      </c>
      <c r="D56" s="93">
        <v>180</v>
      </c>
      <c r="E56" s="18" t="s">
        <v>125</v>
      </c>
      <c r="F56" s="15">
        <v>1</v>
      </c>
      <c r="G56" s="15">
        <v>0</v>
      </c>
      <c r="H56" s="15">
        <v>1</v>
      </c>
      <c r="I56" s="15">
        <v>2</v>
      </c>
    </row>
    <row r="57" spans="2:9">
      <c r="B57" s="94"/>
      <c r="C57" s="94"/>
      <c r="D57" s="94"/>
      <c r="E57" s="18" t="s">
        <v>126</v>
      </c>
      <c r="F57" s="15">
        <v>4</v>
      </c>
      <c r="G57" s="15">
        <v>0</v>
      </c>
      <c r="H57" s="15">
        <v>4</v>
      </c>
      <c r="I57" s="15">
        <v>8</v>
      </c>
    </row>
    <row r="58" spans="2:9">
      <c r="B58" s="94"/>
      <c r="C58" s="94"/>
      <c r="D58" s="93">
        <v>210</v>
      </c>
      <c r="E58" s="18" t="s">
        <v>125</v>
      </c>
      <c r="F58" s="15">
        <v>1</v>
      </c>
      <c r="G58" s="15">
        <v>5</v>
      </c>
      <c r="H58" s="15">
        <v>1</v>
      </c>
      <c r="I58" s="15">
        <v>7</v>
      </c>
    </row>
    <row r="59" spans="2:9">
      <c r="B59" s="94"/>
      <c r="C59" s="94"/>
      <c r="D59" s="94"/>
      <c r="E59" s="18" t="s">
        <v>126</v>
      </c>
      <c r="F59" s="15">
        <v>4</v>
      </c>
      <c r="G59" s="15">
        <v>20</v>
      </c>
      <c r="H59" s="15">
        <v>4</v>
      </c>
      <c r="I59" s="15">
        <v>28</v>
      </c>
    </row>
    <row r="60" spans="2:9">
      <c r="B60" s="94"/>
      <c r="C60" s="94"/>
      <c r="D60" s="93">
        <v>240</v>
      </c>
      <c r="E60" s="18" t="s">
        <v>125</v>
      </c>
      <c r="F60" s="15">
        <v>4</v>
      </c>
      <c r="G60" s="15">
        <v>1</v>
      </c>
      <c r="H60" s="15">
        <v>1</v>
      </c>
      <c r="I60" s="15">
        <v>6</v>
      </c>
    </row>
    <row r="61" spans="2:9">
      <c r="B61" s="94"/>
      <c r="C61" s="94"/>
      <c r="D61" s="94"/>
      <c r="E61" s="18" t="s">
        <v>126</v>
      </c>
      <c r="F61" s="15">
        <v>16</v>
      </c>
      <c r="G61" s="15">
        <v>4</v>
      </c>
      <c r="H61" s="15">
        <v>4</v>
      </c>
      <c r="I61" s="15">
        <v>24</v>
      </c>
    </row>
    <row r="62" spans="2:9">
      <c r="B62" s="94"/>
      <c r="C62" s="94"/>
      <c r="D62" s="93">
        <v>270</v>
      </c>
      <c r="E62" s="18" t="s">
        <v>125</v>
      </c>
      <c r="F62" s="15">
        <v>2</v>
      </c>
      <c r="G62" s="15">
        <v>1</v>
      </c>
      <c r="H62" s="15">
        <v>2</v>
      </c>
      <c r="I62" s="15">
        <v>5</v>
      </c>
    </row>
    <row r="63" spans="2:9">
      <c r="B63" s="94"/>
      <c r="C63" s="94"/>
      <c r="D63" s="94"/>
      <c r="E63" s="18" t="s">
        <v>126</v>
      </c>
      <c r="F63" s="15">
        <v>8</v>
      </c>
      <c r="G63" s="15">
        <v>4</v>
      </c>
      <c r="H63" s="15">
        <v>8</v>
      </c>
      <c r="I63" s="15">
        <v>20</v>
      </c>
    </row>
    <row r="64" spans="2:9">
      <c r="B64" s="94"/>
      <c r="C64" s="94"/>
      <c r="D64" s="93">
        <v>300</v>
      </c>
      <c r="E64" s="18" t="s">
        <v>125</v>
      </c>
      <c r="F64" s="15">
        <v>0</v>
      </c>
      <c r="G64" s="15">
        <v>0</v>
      </c>
      <c r="H64" s="15">
        <v>1</v>
      </c>
      <c r="I64" s="15">
        <v>1</v>
      </c>
    </row>
    <row r="65" spans="2:9">
      <c r="B65" s="94"/>
      <c r="C65" s="94"/>
      <c r="D65" s="94"/>
      <c r="E65" s="18" t="s">
        <v>126</v>
      </c>
      <c r="F65" s="15">
        <v>0</v>
      </c>
      <c r="G65" s="15">
        <v>0</v>
      </c>
      <c r="H65" s="15">
        <v>4</v>
      </c>
      <c r="I65" s="15">
        <v>4</v>
      </c>
    </row>
    <row r="66" spans="2:9">
      <c r="B66" s="94"/>
      <c r="C66" s="94"/>
      <c r="D66" s="93">
        <v>360</v>
      </c>
      <c r="E66" s="18" t="s">
        <v>125</v>
      </c>
      <c r="F66" s="15">
        <v>2</v>
      </c>
      <c r="G66" s="15">
        <v>0</v>
      </c>
      <c r="H66" s="15">
        <v>3</v>
      </c>
      <c r="I66" s="15">
        <v>5</v>
      </c>
    </row>
    <row r="67" spans="2:9">
      <c r="B67" s="94"/>
      <c r="C67" s="94"/>
      <c r="D67" s="94"/>
      <c r="E67" s="18" t="s">
        <v>126</v>
      </c>
      <c r="F67" s="15">
        <v>8</v>
      </c>
      <c r="G67" s="15">
        <v>0</v>
      </c>
      <c r="H67" s="15">
        <v>12</v>
      </c>
      <c r="I67" s="15">
        <v>20</v>
      </c>
    </row>
    <row r="68" spans="2:9">
      <c r="B68" s="94"/>
      <c r="C68" s="94"/>
      <c r="D68" s="93">
        <v>420</v>
      </c>
      <c r="E68" s="18" t="s">
        <v>125</v>
      </c>
      <c r="F68" s="15">
        <v>0</v>
      </c>
      <c r="G68" s="15">
        <v>1</v>
      </c>
      <c r="H68" s="15">
        <v>1</v>
      </c>
      <c r="I68" s="15">
        <v>2</v>
      </c>
    </row>
    <row r="69" spans="2:9">
      <c r="B69" s="94"/>
      <c r="C69" s="94"/>
      <c r="D69" s="94"/>
      <c r="E69" s="18" t="s">
        <v>126</v>
      </c>
      <c r="F69" s="15">
        <v>0</v>
      </c>
      <c r="G69" s="15">
        <v>4</v>
      </c>
      <c r="H69" s="15">
        <v>4</v>
      </c>
      <c r="I69" s="15">
        <v>8</v>
      </c>
    </row>
    <row r="70" spans="2:9">
      <c r="B70" s="94"/>
      <c r="C70" s="94"/>
      <c r="D70" s="93">
        <v>480</v>
      </c>
      <c r="E70" s="18" t="s">
        <v>125</v>
      </c>
      <c r="F70" s="15">
        <v>8</v>
      </c>
      <c r="G70" s="15">
        <v>1</v>
      </c>
      <c r="H70" s="15">
        <v>3</v>
      </c>
      <c r="I70" s="15">
        <v>12</v>
      </c>
    </row>
    <row r="71" spans="2:9">
      <c r="B71" s="94"/>
      <c r="C71" s="94"/>
      <c r="D71" s="94"/>
      <c r="E71" s="18" t="s">
        <v>126</v>
      </c>
      <c r="F71" s="15">
        <v>32</v>
      </c>
      <c r="G71" s="15">
        <v>4</v>
      </c>
      <c r="H71" s="15">
        <v>12</v>
      </c>
      <c r="I71" s="15">
        <v>48</v>
      </c>
    </row>
    <row r="72" spans="2:9">
      <c r="B72" s="94"/>
      <c r="C72" s="94"/>
      <c r="D72" s="93">
        <v>540</v>
      </c>
      <c r="E72" s="18" t="s">
        <v>125</v>
      </c>
      <c r="F72" s="15">
        <v>0</v>
      </c>
      <c r="G72" s="15">
        <v>1</v>
      </c>
      <c r="H72" s="15">
        <v>2</v>
      </c>
      <c r="I72" s="15">
        <v>3</v>
      </c>
    </row>
    <row r="73" spans="2:9">
      <c r="B73" s="94"/>
      <c r="C73" s="94"/>
      <c r="D73" s="94"/>
      <c r="E73" s="18" t="s">
        <v>126</v>
      </c>
      <c r="F73" s="15">
        <v>0</v>
      </c>
      <c r="G73" s="15">
        <v>4</v>
      </c>
      <c r="H73" s="15">
        <v>8</v>
      </c>
      <c r="I73" s="15">
        <v>12</v>
      </c>
    </row>
    <row r="74" spans="2:9">
      <c r="B74" s="94"/>
      <c r="C74" s="93" t="s">
        <v>99</v>
      </c>
      <c r="D74" s="93">
        <v>180</v>
      </c>
      <c r="E74" s="18" t="s">
        <v>125</v>
      </c>
      <c r="F74" s="15">
        <v>1</v>
      </c>
      <c r="G74" s="15">
        <v>0</v>
      </c>
      <c r="H74" s="15">
        <v>2</v>
      </c>
      <c r="I74" s="15">
        <v>3</v>
      </c>
    </row>
    <row r="75" spans="2:9">
      <c r="B75" s="94"/>
      <c r="C75" s="94"/>
      <c r="D75" s="94"/>
      <c r="E75" s="18" t="s">
        <v>126</v>
      </c>
      <c r="F75" s="15">
        <v>4</v>
      </c>
      <c r="G75" s="15">
        <v>0</v>
      </c>
      <c r="H75" s="15">
        <v>8</v>
      </c>
      <c r="I75" s="15">
        <v>12</v>
      </c>
    </row>
    <row r="76" spans="2:9">
      <c r="B76" s="94"/>
      <c r="C76" s="94"/>
      <c r="D76" s="93">
        <v>210</v>
      </c>
      <c r="E76" s="18" t="s">
        <v>125</v>
      </c>
      <c r="F76" s="15">
        <v>1</v>
      </c>
      <c r="G76" s="15">
        <v>1</v>
      </c>
      <c r="H76" s="15">
        <v>0</v>
      </c>
      <c r="I76" s="15">
        <v>2</v>
      </c>
    </row>
    <row r="77" spans="2:9">
      <c r="B77" s="94"/>
      <c r="C77" s="94"/>
      <c r="D77" s="94"/>
      <c r="E77" s="18" t="s">
        <v>126</v>
      </c>
      <c r="F77" s="15">
        <v>4</v>
      </c>
      <c r="G77" s="15">
        <v>4</v>
      </c>
      <c r="H77" s="15">
        <v>0</v>
      </c>
      <c r="I77" s="15">
        <v>8</v>
      </c>
    </row>
    <row r="78" spans="2:9">
      <c r="B78" s="94"/>
      <c r="C78" s="94"/>
      <c r="D78" s="93">
        <v>240</v>
      </c>
      <c r="E78" s="18" t="s">
        <v>125</v>
      </c>
      <c r="F78" s="15">
        <v>1</v>
      </c>
      <c r="G78" s="15">
        <v>2</v>
      </c>
      <c r="H78" s="15">
        <v>2</v>
      </c>
      <c r="I78" s="15">
        <v>5</v>
      </c>
    </row>
    <row r="79" spans="2:9">
      <c r="B79" s="94"/>
      <c r="C79" s="94"/>
      <c r="D79" s="94"/>
      <c r="E79" s="18" t="s">
        <v>126</v>
      </c>
      <c r="F79" s="15">
        <v>4</v>
      </c>
      <c r="G79" s="15">
        <v>8</v>
      </c>
      <c r="H79" s="15">
        <v>8</v>
      </c>
      <c r="I79" s="15">
        <v>20</v>
      </c>
    </row>
    <row r="80" spans="2:9">
      <c r="B80" s="94"/>
      <c r="C80" s="94"/>
      <c r="D80" s="93">
        <v>270</v>
      </c>
      <c r="E80" s="18" t="s">
        <v>125</v>
      </c>
      <c r="F80" s="15">
        <v>3</v>
      </c>
      <c r="G80" s="15">
        <v>6</v>
      </c>
      <c r="H80" s="15">
        <v>1</v>
      </c>
      <c r="I80" s="15">
        <v>10</v>
      </c>
    </row>
    <row r="81" spans="2:9">
      <c r="B81" s="94"/>
      <c r="C81" s="94"/>
      <c r="D81" s="94"/>
      <c r="E81" s="18" t="s">
        <v>126</v>
      </c>
      <c r="F81" s="15">
        <v>12</v>
      </c>
      <c r="G81" s="15">
        <v>24</v>
      </c>
      <c r="H81" s="15">
        <v>4</v>
      </c>
      <c r="I81" s="15">
        <v>40</v>
      </c>
    </row>
    <row r="82" spans="2:9">
      <c r="B82" s="94"/>
      <c r="C82" s="94"/>
      <c r="D82" s="93">
        <v>300</v>
      </c>
      <c r="E82" s="18" t="s">
        <v>125</v>
      </c>
      <c r="F82" s="15">
        <v>1</v>
      </c>
      <c r="G82" s="15">
        <v>0</v>
      </c>
      <c r="H82" s="15">
        <v>0</v>
      </c>
      <c r="I82" s="15">
        <v>1</v>
      </c>
    </row>
    <row r="83" spans="2:9">
      <c r="B83" s="94"/>
      <c r="C83" s="94"/>
      <c r="D83" s="94"/>
      <c r="E83" s="18" t="s">
        <v>126</v>
      </c>
      <c r="F83" s="15">
        <v>2</v>
      </c>
      <c r="G83" s="15">
        <v>0</v>
      </c>
      <c r="H83" s="15">
        <v>0</v>
      </c>
      <c r="I83" s="15">
        <v>2</v>
      </c>
    </row>
    <row r="84" spans="2:9">
      <c r="B84" s="94"/>
      <c r="C84" s="94"/>
      <c r="D84" s="93">
        <v>360</v>
      </c>
      <c r="E84" s="18" t="s">
        <v>125</v>
      </c>
      <c r="F84" s="15">
        <v>0</v>
      </c>
      <c r="G84" s="15">
        <v>1</v>
      </c>
      <c r="H84" s="15">
        <v>0</v>
      </c>
      <c r="I84" s="15">
        <v>1</v>
      </c>
    </row>
    <row r="85" spans="2:9">
      <c r="B85" s="94"/>
      <c r="C85" s="94"/>
      <c r="D85" s="94"/>
      <c r="E85" s="18" t="s">
        <v>126</v>
      </c>
      <c r="F85" s="15">
        <v>0</v>
      </c>
      <c r="G85" s="15">
        <v>4</v>
      </c>
      <c r="H85" s="15">
        <v>0</v>
      </c>
      <c r="I85" s="15">
        <v>4</v>
      </c>
    </row>
    <row r="86" spans="2:9">
      <c r="B86" s="94"/>
      <c r="C86" s="94"/>
      <c r="D86" s="93">
        <v>480</v>
      </c>
      <c r="E86" s="18" t="s">
        <v>125</v>
      </c>
      <c r="F86" s="15">
        <v>2</v>
      </c>
      <c r="G86" s="15">
        <v>4</v>
      </c>
      <c r="H86" s="15">
        <v>5</v>
      </c>
      <c r="I86" s="15">
        <v>11</v>
      </c>
    </row>
    <row r="87" spans="2:9">
      <c r="B87" s="94"/>
      <c r="C87" s="94"/>
      <c r="D87" s="94"/>
      <c r="E87" s="18" t="s">
        <v>126</v>
      </c>
      <c r="F87" s="15">
        <v>8</v>
      </c>
      <c r="G87" s="15">
        <v>16</v>
      </c>
      <c r="H87" s="15">
        <v>20</v>
      </c>
      <c r="I87" s="15">
        <v>44</v>
      </c>
    </row>
    <row r="88" spans="2:9">
      <c r="B88" s="94"/>
      <c r="C88" s="94"/>
      <c r="D88" s="93">
        <v>540</v>
      </c>
      <c r="E88" s="18" t="s">
        <v>125</v>
      </c>
      <c r="F88" s="15">
        <v>4</v>
      </c>
      <c r="G88" s="15">
        <v>5</v>
      </c>
      <c r="H88" s="15">
        <v>4</v>
      </c>
      <c r="I88" s="15">
        <v>13</v>
      </c>
    </row>
    <row r="89" spans="2:9">
      <c r="B89" s="94"/>
      <c r="C89" s="94"/>
      <c r="D89" s="94"/>
      <c r="E89" s="18" t="s">
        <v>126</v>
      </c>
      <c r="F89" s="15">
        <v>16</v>
      </c>
      <c r="G89" s="15">
        <v>20</v>
      </c>
      <c r="H89" s="15">
        <v>16</v>
      </c>
      <c r="I89" s="15">
        <v>52</v>
      </c>
    </row>
    <row r="90" spans="2:9">
      <c r="B90" s="93" t="s">
        <v>64</v>
      </c>
      <c r="C90" s="93" t="s">
        <v>65</v>
      </c>
      <c r="D90" s="93">
        <v>180</v>
      </c>
      <c r="E90" s="18" t="s">
        <v>125</v>
      </c>
      <c r="F90" s="15">
        <v>0</v>
      </c>
      <c r="G90" s="15">
        <v>0</v>
      </c>
      <c r="H90" s="15">
        <v>1</v>
      </c>
      <c r="I90" s="15">
        <v>1</v>
      </c>
    </row>
    <row r="91" spans="2:9">
      <c r="B91" s="94"/>
      <c r="C91" s="94"/>
      <c r="D91" s="94"/>
      <c r="E91" s="18" t="s">
        <v>126</v>
      </c>
      <c r="F91" s="15">
        <v>0</v>
      </c>
      <c r="G91" s="15">
        <v>0</v>
      </c>
      <c r="H91" s="15">
        <v>4</v>
      </c>
      <c r="I91" s="15">
        <v>4</v>
      </c>
    </row>
    <row r="92" spans="2:9">
      <c r="B92" s="94"/>
      <c r="C92" s="94"/>
      <c r="D92" s="93">
        <v>210</v>
      </c>
      <c r="E92" s="18" t="s">
        <v>125</v>
      </c>
      <c r="F92" s="15">
        <v>4</v>
      </c>
      <c r="G92" s="15">
        <v>4</v>
      </c>
      <c r="H92" s="15">
        <v>1</v>
      </c>
      <c r="I92" s="15">
        <v>9</v>
      </c>
    </row>
    <row r="93" spans="2:9">
      <c r="B93" s="94"/>
      <c r="C93" s="94"/>
      <c r="D93" s="94"/>
      <c r="E93" s="18" t="s">
        <v>126</v>
      </c>
      <c r="F93" s="15">
        <v>16</v>
      </c>
      <c r="G93" s="15">
        <v>16</v>
      </c>
      <c r="H93" s="15">
        <v>4</v>
      </c>
      <c r="I93" s="15">
        <v>36</v>
      </c>
    </row>
    <row r="94" spans="2:9">
      <c r="B94" s="94"/>
      <c r="C94" s="94"/>
      <c r="D94" s="93">
        <v>240</v>
      </c>
      <c r="E94" s="18" t="s">
        <v>125</v>
      </c>
      <c r="F94" s="15">
        <v>0</v>
      </c>
      <c r="G94" s="15">
        <v>3</v>
      </c>
      <c r="H94" s="15">
        <v>3</v>
      </c>
      <c r="I94" s="15">
        <v>6</v>
      </c>
    </row>
    <row r="95" spans="2:9">
      <c r="B95" s="94"/>
      <c r="C95" s="94"/>
      <c r="D95" s="94"/>
      <c r="E95" s="18" t="s">
        <v>126</v>
      </c>
      <c r="F95" s="15">
        <v>0</v>
      </c>
      <c r="G95" s="15">
        <v>12</v>
      </c>
      <c r="H95" s="15">
        <v>12</v>
      </c>
      <c r="I95" s="15">
        <v>24</v>
      </c>
    </row>
    <row r="96" spans="2:9">
      <c r="B96" s="94"/>
      <c r="C96" s="94"/>
      <c r="D96" s="93">
        <v>270</v>
      </c>
      <c r="E96" s="18" t="s">
        <v>125</v>
      </c>
      <c r="F96" s="15">
        <v>2</v>
      </c>
      <c r="G96" s="15">
        <v>3</v>
      </c>
      <c r="H96" s="15">
        <v>2</v>
      </c>
      <c r="I96" s="15">
        <v>7</v>
      </c>
    </row>
    <row r="97" spans="2:9">
      <c r="B97" s="94"/>
      <c r="C97" s="94"/>
      <c r="D97" s="94"/>
      <c r="E97" s="18" t="s">
        <v>126</v>
      </c>
      <c r="F97" s="15">
        <v>8</v>
      </c>
      <c r="G97" s="15">
        <v>12</v>
      </c>
      <c r="H97" s="15">
        <v>8</v>
      </c>
      <c r="I97" s="15">
        <v>28</v>
      </c>
    </row>
    <row r="98" spans="2:9">
      <c r="B98" s="94"/>
      <c r="C98" s="94"/>
      <c r="D98" s="93">
        <v>300</v>
      </c>
      <c r="E98" s="18" t="s">
        <v>125</v>
      </c>
      <c r="F98" s="15">
        <v>1</v>
      </c>
      <c r="G98" s="15">
        <v>0</v>
      </c>
      <c r="H98" s="15">
        <v>1</v>
      </c>
      <c r="I98" s="15">
        <v>2</v>
      </c>
    </row>
    <row r="99" spans="2:9">
      <c r="B99" s="94"/>
      <c r="C99" s="94"/>
      <c r="D99" s="94"/>
      <c r="E99" s="18" t="s">
        <v>126</v>
      </c>
      <c r="F99" s="15">
        <v>4</v>
      </c>
      <c r="G99" s="15">
        <v>0</v>
      </c>
      <c r="H99" s="15">
        <v>4</v>
      </c>
      <c r="I99" s="15">
        <v>8</v>
      </c>
    </row>
    <row r="100" spans="2:9">
      <c r="B100" s="94"/>
      <c r="C100" s="94"/>
      <c r="D100" s="93">
        <v>360</v>
      </c>
      <c r="E100" s="18" t="s">
        <v>125</v>
      </c>
      <c r="F100" s="15">
        <v>1</v>
      </c>
      <c r="G100" s="15">
        <v>0</v>
      </c>
      <c r="H100" s="15">
        <v>0</v>
      </c>
      <c r="I100" s="15">
        <v>1</v>
      </c>
    </row>
    <row r="101" spans="2:9">
      <c r="B101" s="94"/>
      <c r="C101" s="94"/>
      <c r="D101" s="94"/>
      <c r="E101" s="18" t="s">
        <v>126</v>
      </c>
      <c r="F101" s="15">
        <v>4</v>
      </c>
      <c r="G101" s="15">
        <v>0</v>
      </c>
      <c r="H101" s="15">
        <v>0</v>
      </c>
      <c r="I101" s="15">
        <v>4</v>
      </c>
    </row>
    <row r="102" spans="2:9">
      <c r="B102" s="94"/>
      <c r="C102" s="94"/>
      <c r="D102" s="93">
        <v>420</v>
      </c>
      <c r="E102" s="18" t="s">
        <v>125</v>
      </c>
      <c r="F102" s="15">
        <v>1</v>
      </c>
      <c r="G102" s="15">
        <v>1</v>
      </c>
      <c r="H102" s="15">
        <v>0</v>
      </c>
      <c r="I102" s="15">
        <v>2</v>
      </c>
    </row>
    <row r="103" spans="2:9">
      <c r="B103" s="94"/>
      <c r="C103" s="94"/>
      <c r="D103" s="94"/>
      <c r="E103" s="18" t="s">
        <v>126</v>
      </c>
      <c r="F103" s="15">
        <v>4</v>
      </c>
      <c r="G103" s="15">
        <v>4</v>
      </c>
      <c r="H103" s="15">
        <v>0</v>
      </c>
      <c r="I103" s="15">
        <v>8</v>
      </c>
    </row>
    <row r="104" spans="2:9">
      <c r="B104" s="94"/>
      <c r="C104" s="94"/>
      <c r="D104" s="93">
        <v>480</v>
      </c>
      <c r="E104" s="18" t="s">
        <v>125</v>
      </c>
      <c r="F104" s="15">
        <v>3</v>
      </c>
      <c r="G104" s="15">
        <v>3</v>
      </c>
      <c r="H104" s="15">
        <v>9</v>
      </c>
      <c r="I104" s="15">
        <v>15</v>
      </c>
    </row>
    <row r="105" spans="2:9">
      <c r="B105" s="94"/>
      <c r="C105" s="94"/>
      <c r="D105" s="94"/>
      <c r="E105" s="18" t="s">
        <v>126</v>
      </c>
      <c r="F105" s="15">
        <v>12</v>
      </c>
      <c r="G105" s="15">
        <v>12</v>
      </c>
      <c r="H105" s="15">
        <v>36</v>
      </c>
      <c r="I105" s="15">
        <v>60</v>
      </c>
    </row>
    <row r="106" spans="2:9">
      <c r="B106" s="94"/>
      <c r="C106" s="94"/>
      <c r="D106" s="93">
        <v>540</v>
      </c>
      <c r="E106" s="18" t="s">
        <v>125</v>
      </c>
      <c r="F106" s="15">
        <v>3</v>
      </c>
      <c r="G106" s="15">
        <v>1</v>
      </c>
      <c r="H106" s="15">
        <v>4</v>
      </c>
      <c r="I106" s="15">
        <v>8</v>
      </c>
    </row>
    <row r="107" spans="2:9">
      <c r="B107" s="94"/>
      <c r="C107" s="94"/>
      <c r="D107" s="94"/>
      <c r="E107" s="18" t="s">
        <v>126</v>
      </c>
      <c r="F107" s="15">
        <v>12</v>
      </c>
      <c r="G107" s="15">
        <v>4</v>
      </c>
      <c r="H107" s="15">
        <v>16</v>
      </c>
      <c r="I107" s="15">
        <v>32</v>
      </c>
    </row>
    <row r="108" spans="2:9">
      <c r="B108" s="94"/>
      <c r="C108" s="94"/>
      <c r="D108" s="93">
        <v>1440</v>
      </c>
      <c r="E108" s="18" t="s">
        <v>125</v>
      </c>
      <c r="F108" s="15">
        <v>0</v>
      </c>
      <c r="G108" s="15">
        <v>0</v>
      </c>
      <c r="H108" s="15">
        <v>1</v>
      </c>
      <c r="I108" s="15">
        <v>1</v>
      </c>
    </row>
    <row r="109" spans="2:9">
      <c r="B109" s="94"/>
      <c r="C109" s="94"/>
      <c r="D109" s="94"/>
      <c r="E109" s="18" t="s">
        <v>126</v>
      </c>
      <c r="F109" s="15">
        <v>0</v>
      </c>
      <c r="G109" s="15">
        <v>0</v>
      </c>
      <c r="H109" s="15">
        <v>2</v>
      </c>
      <c r="I109" s="15">
        <v>2</v>
      </c>
    </row>
    <row r="110" spans="2:9">
      <c r="B110" s="94"/>
      <c r="C110" s="93" t="s">
        <v>70</v>
      </c>
      <c r="D110" s="93">
        <v>210</v>
      </c>
      <c r="E110" s="18" t="s">
        <v>125</v>
      </c>
      <c r="F110" s="15">
        <v>3</v>
      </c>
      <c r="G110" s="15">
        <v>2</v>
      </c>
      <c r="H110" s="15">
        <v>1</v>
      </c>
      <c r="I110" s="15">
        <v>6</v>
      </c>
    </row>
    <row r="111" spans="2:9">
      <c r="B111" s="94"/>
      <c r="C111" s="94"/>
      <c r="D111" s="94"/>
      <c r="E111" s="18" t="s">
        <v>126</v>
      </c>
      <c r="F111" s="15">
        <v>12</v>
      </c>
      <c r="G111" s="15">
        <v>8</v>
      </c>
      <c r="H111" s="15">
        <v>4</v>
      </c>
      <c r="I111" s="15">
        <v>24</v>
      </c>
    </row>
    <row r="112" spans="2:9">
      <c r="B112" s="94"/>
      <c r="C112" s="94"/>
      <c r="D112" s="93">
        <v>240</v>
      </c>
      <c r="E112" s="18" t="s">
        <v>125</v>
      </c>
      <c r="F112" s="15">
        <v>4</v>
      </c>
      <c r="G112" s="15">
        <v>3</v>
      </c>
      <c r="H112" s="15">
        <v>2</v>
      </c>
      <c r="I112" s="15">
        <v>9</v>
      </c>
    </row>
    <row r="113" spans="2:9">
      <c r="B113" s="94"/>
      <c r="C113" s="94"/>
      <c r="D113" s="94"/>
      <c r="E113" s="18" t="s">
        <v>126</v>
      </c>
      <c r="F113" s="15">
        <v>16</v>
      </c>
      <c r="G113" s="15">
        <v>12</v>
      </c>
      <c r="H113" s="15">
        <v>8</v>
      </c>
      <c r="I113" s="15">
        <v>36</v>
      </c>
    </row>
    <row r="114" spans="2:9">
      <c r="B114" s="94"/>
      <c r="C114" s="94"/>
      <c r="D114" s="93">
        <v>270</v>
      </c>
      <c r="E114" s="18" t="s">
        <v>125</v>
      </c>
      <c r="F114" s="15">
        <v>3</v>
      </c>
      <c r="G114" s="15">
        <v>2</v>
      </c>
      <c r="H114" s="15">
        <v>7</v>
      </c>
      <c r="I114" s="15">
        <v>12</v>
      </c>
    </row>
    <row r="115" spans="2:9">
      <c r="B115" s="94"/>
      <c r="C115" s="94"/>
      <c r="D115" s="94"/>
      <c r="E115" s="18" t="s">
        <v>126</v>
      </c>
      <c r="F115" s="15">
        <v>12</v>
      </c>
      <c r="G115" s="15">
        <v>8</v>
      </c>
      <c r="H115" s="15">
        <v>28</v>
      </c>
      <c r="I115" s="15">
        <v>48</v>
      </c>
    </row>
    <row r="116" spans="2:9">
      <c r="B116" s="94"/>
      <c r="C116" s="94"/>
      <c r="D116" s="93">
        <v>300</v>
      </c>
      <c r="E116" s="18" t="s">
        <v>125</v>
      </c>
      <c r="F116" s="15">
        <v>0</v>
      </c>
      <c r="G116" s="15">
        <v>1</v>
      </c>
      <c r="H116" s="15">
        <v>0</v>
      </c>
      <c r="I116" s="15">
        <v>1</v>
      </c>
    </row>
    <row r="117" spans="2:9">
      <c r="B117" s="94"/>
      <c r="C117" s="94"/>
      <c r="D117" s="94"/>
      <c r="E117" s="18" t="s">
        <v>126</v>
      </c>
      <c r="F117" s="15">
        <v>0</v>
      </c>
      <c r="G117" s="15">
        <v>4</v>
      </c>
      <c r="H117" s="15">
        <v>0</v>
      </c>
      <c r="I117" s="15">
        <v>4</v>
      </c>
    </row>
    <row r="118" spans="2:9">
      <c r="B118" s="94"/>
      <c r="C118" s="94"/>
      <c r="D118" s="93">
        <v>360</v>
      </c>
      <c r="E118" s="18" t="s">
        <v>125</v>
      </c>
      <c r="F118" s="15">
        <v>1</v>
      </c>
      <c r="G118" s="15">
        <v>1</v>
      </c>
      <c r="H118" s="15">
        <v>0</v>
      </c>
      <c r="I118" s="15">
        <v>2</v>
      </c>
    </row>
    <row r="119" spans="2:9">
      <c r="B119" s="94"/>
      <c r="C119" s="94"/>
      <c r="D119" s="94"/>
      <c r="E119" s="18" t="s">
        <v>126</v>
      </c>
      <c r="F119" s="15">
        <v>4</v>
      </c>
      <c r="G119" s="15">
        <v>4</v>
      </c>
      <c r="H119" s="15">
        <v>0</v>
      </c>
      <c r="I119" s="15">
        <v>8</v>
      </c>
    </row>
    <row r="120" spans="2:9">
      <c r="B120" s="94"/>
      <c r="C120" s="94"/>
      <c r="D120" s="93">
        <v>420</v>
      </c>
      <c r="E120" s="18" t="s">
        <v>125</v>
      </c>
      <c r="F120" s="15">
        <v>1</v>
      </c>
      <c r="G120" s="15">
        <v>2</v>
      </c>
      <c r="H120" s="15">
        <v>1</v>
      </c>
      <c r="I120" s="15">
        <v>4</v>
      </c>
    </row>
    <row r="121" spans="2:9">
      <c r="B121" s="94"/>
      <c r="C121" s="94"/>
      <c r="D121" s="94"/>
      <c r="E121" s="18" t="s">
        <v>126</v>
      </c>
      <c r="F121" s="15">
        <v>4</v>
      </c>
      <c r="G121" s="15">
        <v>8</v>
      </c>
      <c r="H121" s="15">
        <v>4</v>
      </c>
      <c r="I121" s="15">
        <v>16</v>
      </c>
    </row>
    <row r="122" spans="2:9">
      <c r="B122" s="94"/>
      <c r="C122" s="94"/>
      <c r="D122" s="93">
        <v>480</v>
      </c>
      <c r="E122" s="18" t="s">
        <v>125</v>
      </c>
      <c r="F122" s="15">
        <v>1</v>
      </c>
      <c r="G122" s="15">
        <v>2</v>
      </c>
      <c r="H122" s="15">
        <v>2</v>
      </c>
      <c r="I122" s="15">
        <v>5</v>
      </c>
    </row>
    <row r="123" spans="2:9">
      <c r="B123" s="94"/>
      <c r="C123" s="94"/>
      <c r="D123" s="94"/>
      <c r="E123" s="18" t="s">
        <v>126</v>
      </c>
      <c r="F123" s="15">
        <v>4</v>
      </c>
      <c r="G123" s="15">
        <v>8</v>
      </c>
      <c r="H123" s="15">
        <v>8</v>
      </c>
      <c r="I123" s="15">
        <v>20</v>
      </c>
    </row>
    <row r="124" spans="2:9">
      <c r="B124" s="94"/>
      <c r="C124" s="94"/>
      <c r="D124" s="93">
        <v>540</v>
      </c>
      <c r="E124" s="18" t="s">
        <v>125</v>
      </c>
      <c r="F124" s="15">
        <v>2</v>
      </c>
      <c r="G124" s="15">
        <v>1</v>
      </c>
      <c r="H124" s="15">
        <v>0</v>
      </c>
      <c r="I124" s="15">
        <v>3</v>
      </c>
    </row>
    <row r="125" spans="2:9">
      <c r="B125" s="94"/>
      <c r="C125" s="94"/>
      <c r="D125" s="94"/>
      <c r="E125" s="18" t="s">
        <v>126</v>
      </c>
      <c r="F125" s="15">
        <v>8</v>
      </c>
      <c r="G125" s="15">
        <v>4</v>
      </c>
      <c r="H125" s="15">
        <v>0</v>
      </c>
      <c r="I125" s="15">
        <v>12</v>
      </c>
    </row>
    <row r="126" spans="2:9">
      <c r="B126" s="94"/>
      <c r="C126" s="93" t="s">
        <v>71</v>
      </c>
      <c r="D126" s="93">
        <v>180</v>
      </c>
      <c r="E126" s="18" t="s">
        <v>125</v>
      </c>
      <c r="F126" s="15">
        <v>2</v>
      </c>
      <c r="G126" s="15">
        <v>1</v>
      </c>
      <c r="H126" s="15">
        <v>2</v>
      </c>
      <c r="I126" s="15">
        <v>5</v>
      </c>
    </row>
    <row r="127" spans="2:9">
      <c r="B127" s="94"/>
      <c r="C127" s="94"/>
      <c r="D127" s="94"/>
      <c r="E127" s="18" t="s">
        <v>126</v>
      </c>
      <c r="F127" s="15">
        <v>8</v>
      </c>
      <c r="G127" s="15">
        <v>4</v>
      </c>
      <c r="H127" s="15">
        <v>8</v>
      </c>
      <c r="I127" s="15">
        <v>20</v>
      </c>
    </row>
    <row r="128" spans="2:9">
      <c r="B128" s="94"/>
      <c r="C128" s="94"/>
      <c r="D128" s="93">
        <v>210</v>
      </c>
      <c r="E128" s="18" t="s">
        <v>125</v>
      </c>
      <c r="F128" s="15">
        <v>2</v>
      </c>
      <c r="G128" s="15">
        <v>5</v>
      </c>
      <c r="H128" s="15">
        <v>2</v>
      </c>
      <c r="I128" s="15">
        <v>9</v>
      </c>
    </row>
    <row r="129" spans="2:9">
      <c r="B129" s="94"/>
      <c r="C129" s="94"/>
      <c r="D129" s="94"/>
      <c r="E129" s="18" t="s">
        <v>126</v>
      </c>
      <c r="F129" s="15">
        <v>8</v>
      </c>
      <c r="G129" s="15">
        <v>20</v>
      </c>
      <c r="H129" s="15">
        <v>8</v>
      </c>
      <c r="I129" s="15">
        <v>36</v>
      </c>
    </row>
    <row r="130" spans="2:9">
      <c r="B130" s="94"/>
      <c r="C130" s="94"/>
      <c r="D130" s="93">
        <v>240</v>
      </c>
      <c r="E130" s="18" t="s">
        <v>125</v>
      </c>
      <c r="F130" s="15">
        <v>2</v>
      </c>
      <c r="G130" s="15">
        <v>0</v>
      </c>
      <c r="H130" s="15">
        <v>2</v>
      </c>
      <c r="I130" s="15">
        <v>4</v>
      </c>
    </row>
    <row r="131" spans="2:9">
      <c r="B131" s="94"/>
      <c r="C131" s="94"/>
      <c r="D131" s="94"/>
      <c r="E131" s="18" t="s">
        <v>126</v>
      </c>
      <c r="F131" s="15">
        <v>8</v>
      </c>
      <c r="G131" s="15">
        <v>0</v>
      </c>
      <c r="H131" s="15">
        <v>8</v>
      </c>
      <c r="I131" s="15">
        <v>16</v>
      </c>
    </row>
    <row r="132" spans="2:9">
      <c r="B132" s="94"/>
      <c r="C132" s="94"/>
      <c r="D132" s="93">
        <v>270</v>
      </c>
      <c r="E132" s="18" t="s">
        <v>125</v>
      </c>
      <c r="F132" s="15">
        <v>3</v>
      </c>
      <c r="G132" s="15">
        <v>3</v>
      </c>
      <c r="H132" s="15">
        <v>1</v>
      </c>
      <c r="I132" s="15">
        <v>7</v>
      </c>
    </row>
    <row r="133" spans="2:9">
      <c r="B133" s="94"/>
      <c r="C133" s="94"/>
      <c r="D133" s="94"/>
      <c r="E133" s="18" t="s">
        <v>126</v>
      </c>
      <c r="F133" s="15">
        <v>12</v>
      </c>
      <c r="G133" s="15">
        <v>12</v>
      </c>
      <c r="H133" s="15">
        <v>4</v>
      </c>
      <c r="I133" s="15">
        <v>28</v>
      </c>
    </row>
    <row r="134" spans="2:9">
      <c r="B134" s="94"/>
      <c r="C134" s="94"/>
      <c r="D134" s="93">
        <v>300</v>
      </c>
      <c r="E134" s="18" t="s">
        <v>125</v>
      </c>
      <c r="F134" s="15">
        <v>2</v>
      </c>
      <c r="G134" s="15">
        <v>0</v>
      </c>
      <c r="H134" s="15">
        <v>1</v>
      </c>
      <c r="I134" s="15">
        <v>3</v>
      </c>
    </row>
    <row r="135" spans="2:9">
      <c r="B135" s="94"/>
      <c r="C135" s="94"/>
      <c r="D135" s="94"/>
      <c r="E135" s="18" t="s">
        <v>126</v>
      </c>
      <c r="F135" s="15">
        <v>8</v>
      </c>
      <c r="G135" s="15">
        <v>0</v>
      </c>
      <c r="H135" s="15">
        <v>4</v>
      </c>
      <c r="I135" s="15">
        <v>12</v>
      </c>
    </row>
    <row r="136" spans="2:9">
      <c r="B136" s="94"/>
      <c r="C136" s="94"/>
      <c r="D136" s="93">
        <v>360</v>
      </c>
      <c r="E136" s="18" t="s">
        <v>125</v>
      </c>
      <c r="F136" s="15">
        <v>1</v>
      </c>
      <c r="G136" s="15">
        <v>2</v>
      </c>
      <c r="H136" s="15">
        <v>1</v>
      </c>
      <c r="I136" s="15">
        <v>4</v>
      </c>
    </row>
    <row r="137" spans="2:9">
      <c r="B137" s="94"/>
      <c r="C137" s="94"/>
      <c r="D137" s="94"/>
      <c r="E137" s="18" t="s">
        <v>126</v>
      </c>
      <c r="F137" s="15">
        <v>4</v>
      </c>
      <c r="G137" s="15">
        <v>8</v>
      </c>
      <c r="H137" s="15">
        <v>4</v>
      </c>
      <c r="I137" s="15">
        <v>16</v>
      </c>
    </row>
    <row r="138" spans="2:9">
      <c r="B138" s="94"/>
      <c r="C138" s="94"/>
      <c r="D138" s="93">
        <v>420</v>
      </c>
      <c r="E138" s="18" t="s">
        <v>125</v>
      </c>
      <c r="F138" s="15">
        <v>2</v>
      </c>
      <c r="G138" s="15">
        <v>3</v>
      </c>
      <c r="H138" s="15">
        <v>1</v>
      </c>
      <c r="I138" s="15">
        <v>6</v>
      </c>
    </row>
    <row r="139" spans="2:9">
      <c r="B139" s="94"/>
      <c r="C139" s="94"/>
      <c r="D139" s="94"/>
      <c r="E139" s="18" t="s">
        <v>126</v>
      </c>
      <c r="F139" s="15">
        <v>8</v>
      </c>
      <c r="G139" s="15">
        <v>12</v>
      </c>
      <c r="H139" s="15">
        <v>4</v>
      </c>
      <c r="I139" s="15">
        <v>24</v>
      </c>
    </row>
    <row r="140" spans="2:9">
      <c r="B140" s="94"/>
      <c r="C140" s="94"/>
      <c r="D140" s="93">
        <v>480</v>
      </c>
      <c r="E140" s="18" t="s">
        <v>125</v>
      </c>
      <c r="F140" s="15">
        <v>2</v>
      </c>
      <c r="G140" s="15">
        <v>3</v>
      </c>
      <c r="H140" s="15">
        <v>5</v>
      </c>
      <c r="I140" s="15">
        <v>10</v>
      </c>
    </row>
    <row r="141" spans="2:9">
      <c r="B141" s="94"/>
      <c r="C141" s="94"/>
      <c r="D141" s="94"/>
      <c r="E141" s="18" t="s">
        <v>126</v>
      </c>
      <c r="F141" s="15">
        <v>8</v>
      </c>
      <c r="G141" s="15">
        <v>12</v>
      </c>
      <c r="H141" s="15">
        <v>20</v>
      </c>
      <c r="I141" s="15">
        <v>40</v>
      </c>
    </row>
    <row r="142" spans="2:9">
      <c r="B142" s="94"/>
      <c r="C142" s="94"/>
      <c r="D142" s="93">
        <v>540</v>
      </c>
      <c r="E142" s="18" t="s">
        <v>125</v>
      </c>
      <c r="F142" s="15">
        <v>0</v>
      </c>
      <c r="G142" s="15">
        <v>3</v>
      </c>
      <c r="H142" s="15">
        <v>2</v>
      </c>
      <c r="I142" s="15">
        <v>5</v>
      </c>
    </row>
    <row r="143" spans="2:9">
      <c r="B143" s="94"/>
      <c r="C143" s="94"/>
      <c r="D143" s="94"/>
      <c r="E143" s="18" t="s">
        <v>126</v>
      </c>
      <c r="F143" s="15">
        <v>0</v>
      </c>
      <c r="G143" s="15">
        <v>12</v>
      </c>
      <c r="H143" s="15">
        <v>8</v>
      </c>
      <c r="I143" s="15">
        <v>20</v>
      </c>
    </row>
    <row r="144" spans="2:9">
      <c r="B144" s="94"/>
      <c r="C144" s="93" t="s">
        <v>72</v>
      </c>
      <c r="D144" s="93">
        <v>180</v>
      </c>
      <c r="E144" s="18" t="s">
        <v>125</v>
      </c>
      <c r="F144" s="15">
        <v>1</v>
      </c>
      <c r="G144" s="15">
        <v>1</v>
      </c>
      <c r="H144" s="15">
        <v>1</v>
      </c>
      <c r="I144" s="15">
        <v>3</v>
      </c>
    </row>
    <row r="145" spans="2:9">
      <c r="B145" s="94"/>
      <c r="C145" s="94"/>
      <c r="D145" s="94"/>
      <c r="E145" s="18" t="s">
        <v>126</v>
      </c>
      <c r="F145" s="15">
        <v>4</v>
      </c>
      <c r="G145" s="15">
        <v>4</v>
      </c>
      <c r="H145" s="15">
        <v>4</v>
      </c>
      <c r="I145" s="15">
        <v>12</v>
      </c>
    </row>
    <row r="146" spans="2:9">
      <c r="B146" s="94"/>
      <c r="C146" s="94"/>
      <c r="D146" s="93">
        <v>210</v>
      </c>
      <c r="E146" s="18" t="s">
        <v>125</v>
      </c>
      <c r="F146" s="15">
        <v>2</v>
      </c>
      <c r="G146" s="15">
        <v>1</v>
      </c>
      <c r="H146" s="15">
        <v>3</v>
      </c>
      <c r="I146" s="15">
        <v>6</v>
      </c>
    </row>
    <row r="147" spans="2:9">
      <c r="B147" s="94"/>
      <c r="C147" s="94"/>
      <c r="D147" s="94"/>
      <c r="E147" s="18" t="s">
        <v>126</v>
      </c>
      <c r="F147" s="15">
        <v>8</v>
      </c>
      <c r="G147" s="15">
        <v>4</v>
      </c>
      <c r="H147" s="15">
        <v>12</v>
      </c>
      <c r="I147" s="15">
        <v>24</v>
      </c>
    </row>
    <row r="148" spans="2:9">
      <c r="B148" s="94"/>
      <c r="C148" s="94"/>
      <c r="D148" s="93">
        <v>240</v>
      </c>
      <c r="E148" s="18" t="s">
        <v>125</v>
      </c>
      <c r="F148" s="15">
        <v>1</v>
      </c>
      <c r="G148" s="15">
        <v>2</v>
      </c>
      <c r="H148" s="15">
        <v>1</v>
      </c>
      <c r="I148" s="15">
        <v>4</v>
      </c>
    </row>
    <row r="149" spans="2:9">
      <c r="B149" s="94"/>
      <c r="C149" s="94"/>
      <c r="D149" s="94"/>
      <c r="E149" s="18" t="s">
        <v>126</v>
      </c>
      <c r="F149" s="15">
        <v>4</v>
      </c>
      <c r="G149" s="15">
        <v>8</v>
      </c>
      <c r="H149" s="15">
        <v>4</v>
      </c>
      <c r="I149" s="15">
        <v>16</v>
      </c>
    </row>
    <row r="150" spans="2:9">
      <c r="B150" s="94"/>
      <c r="C150" s="94"/>
      <c r="D150" s="93">
        <v>270</v>
      </c>
      <c r="E150" s="18" t="s">
        <v>125</v>
      </c>
      <c r="F150" s="15">
        <v>4</v>
      </c>
      <c r="G150" s="15">
        <v>2</v>
      </c>
      <c r="H150" s="15">
        <v>3</v>
      </c>
      <c r="I150" s="15">
        <v>9</v>
      </c>
    </row>
    <row r="151" spans="2:9">
      <c r="B151" s="94"/>
      <c r="C151" s="94"/>
      <c r="D151" s="94"/>
      <c r="E151" s="18" t="s">
        <v>126</v>
      </c>
      <c r="F151" s="15">
        <v>16</v>
      </c>
      <c r="G151" s="15">
        <v>8</v>
      </c>
      <c r="H151" s="15">
        <v>12</v>
      </c>
      <c r="I151" s="15">
        <v>36</v>
      </c>
    </row>
    <row r="152" spans="2:9">
      <c r="B152" s="94"/>
      <c r="C152" s="94"/>
      <c r="D152" s="93">
        <v>300</v>
      </c>
      <c r="E152" s="18" t="s">
        <v>125</v>
      </c>
      <c r="F152" s="15">
        <v>0</v>
      </c>
      <c r="G152" s="15">
        <v>1</v>
      </c>
      <c r="H152" s="15">
        <v>1</v>
      </c>
      <c r="I152" s="15">
        <v>2</v>
      </c>
    </row>
    <row r="153" spans="2:9">
      <c r="B153" s="94"/>
      <c r="C153" s="94"/>
      <c r="D153" s="94"/>
      <c r="E153" s="18" t="s">
        <v>126</v>
      </c>
      <c r="F153" s="15">
        <v>0</v>
      </c>
      <c r="G153" s="15">
        <v>4</v>
      </c>
      <c r="H153" s="15">
        <v>4</v>
      </c>
      <c r="I153" s="15">
        <v>8</v>
      </c>
    </row>
    <row r="154" spans="2:9">
      <c r="B154" s="94"/>
      <c r="C154" s="94"/>
      <c r="D154" s="93">
        <v>360</v>
      </c>
      <c r="E154" s="18" t="s">
        <v>125</v>
      </c>
      <c r="F154" s="15">
        <v>2</v>
      </c>
      <c r="G154" s="15">
        <v>1</v>
      </c>
      <c r="H154" s="15">
        <v>1</v>
      </c>
      <c r="I154" s="15">
        <v>4</v>
      </c>
    </row>
    <row r="155" spans="2:9">
      <c r="B155" s="94"/>
      <c r="C155" s="94"/>
      <c r="D155" s="94"/>
      <c r="E155" s="18" t="s">
        <v>126</v>
      </c>
      <c r="F155" s="15">
        <v>8</v>
      </c>
      <c r="G155" s="15">
        <v>4</v>
      </c>
      <c r="H155" s="15">
        <v>4</v>
      </c>
      <c r="I155" s="15">
        <v>16</v>
      </c>
    </row>
    <row r="156" spans="2:9">
      <c r="B156" s="94"/>
      <c r="C156" s="94"/>
      <c r="D156" s="93">
        <v>420</v>
      </c>
      <c r="E156" s="18" t="s">
        <v>125</v>
      </c>
      <c r="F156" s="15">
        <v>1</v>
      </c>
      <c r="G156" s="15">
        <v>0</v>
      </c>
      <c r="H156" s="15">
        <v>1</v>
      </c>
      <c r="I156" s="15">
        <v>2</v>
      </c>
    </row>
    <row r="157" spans="2:9">
      <c r="B157" s="94"/>
      <c r="C157" s="94"/>
      <c r="D157" s="94"/>
      <c r="E157" s="18" t="s">
        <v>126</v>
      </c>
      <c r="F157" s="15">
        <v>4</v>
      </c>
      <c r="G157" s="15">
        <v>0</v>
      </c>
      <c r="H157" s="15">
        <v>4</v>
      </c>
      <c r="I157" s="15">
        <v>8</v>
      </c>
    </row>
    <row r="158" spans="2:9">
      <c r="B158" s="94"/>
      <c r="C158" s="94"/>
      <c r="D158" s="93">
        <v>480</v>
      </c>
      <c r="E158" s="18" t="s">
        <v>125</v>
      </c>
      <c r="F158" s="15">
        <v>3</v>
      </c>
      <c r="G158" s="15">
        <v>2</v>
      </c>
      <c r="H158" s="15">
        <v>2</v>
      </c>
      <c r="I158" s="15">
        <v>7</v>
      </c>
    </row>
    <row r="159" spans="2:9">
      <c r="B159" s="94"/>
      <c r="C159" s="94"/>
      <c r="D159" s="94"/>
      <c r="E159" s="18" t="s">
        <v>126</v>
      </c>
      <c r="F159" s="15">
        <v>12</v>
      </c>
      <c r="G159" s="15">
        <v>8</v>
      </c>
      <c r="H159" s="15">
        <v>8</v>
      </c>
      <c r="I159" s="15">
        <v>28</v>
      </c>
    </row>
    <row r="160" spans="2:9">
      <c r="B160" s="94"/>
      <c r="C160" s="94"/>
      <c r="D160" s="93">
        <v>540</v>
      </c>
      <c r="E160" s="18" t="s">
        <v>125</v>
      </c>
      <c r="F160" s="15">
        <v>2</v>
      </c>
      <c r="G160" s="15">
        <v>4</v>
      </c>
      <c r="H160" s="15">
        <v>4</v>
      </c>
      <c r="I160" s="15">
        <v>10</v>
      </c>
    </row>
    <row r="161" spans="2:9">
      <c r="B161" s="94"/>
      <c r="C161" s="94"/>
      <c r="D161" s="94"/>
      <c r="E161" s="18" t="s">
        <v>126</v>
      </c>
      <c r="F161" s="15">
        <v>8</v>
      </c>
      <c r="G161" s="15">
        <v>16</v>
      </c>
      <c r="H161" s="15">
        <v>16</v>
      </c>
      <c r="I161" s="15">
        <v>40</v>
      </c>
    </row>
    <row r="162" spans="2:9">
      <c r="B162" s="94"/>
      <c r="C162" s="93" t="s">
        <v>73</v>
      </c>
      <c r="D162" s="93">
        <v>180</v>
      </c>
      <c r="E162" s="18" t="s">
        <v>125</v>
      </c>
      <c r="F162" s="15">
        <v>1</v>
      </c>
      <c r="G162" s="15">
        <v>0</v>
      </c>
      <c r="H162" s="15">
        <v>0</v>
      </c>
      <c r="I162" s="15">
        <v>1</v>
      </c>
    </row>
    <row r="163" spans="2:9">
      <c r="B163" s="94"/>
      <c r="C163" s="94"/>
      <c r="D163" s="94"/>
      <c r="E163" s="18" t="s">
        <v>126</v>
      </c>
      <c r="F163" s="15">
        <v>4</v>
      </c>
      <c r="G163" s="15">
        <v>0</v>
      </c>
      <c r="H163" s="15">
        <v>0</v>
      </c>
      <c r="I163" s="15">
        <v>4</v>
      </c>
    </row>
    <row r="164" spans="2:9">
      <c r="B164" s="94"/>
      <c r="C164" s="94"/>
      <c r="D164" s="93">
        <v>210</v>
      </c>
      <c r="E164" s="18" t="s">
        <v>125</v>
      </c>
      <c r="F164" s="15">
        <v>5</v>
      </c>
      <c r="G164" s="15">
        <v>4</v>
      </c>
      <c r="H164" s="15">
        <v>2</v>
      </c>
      <c r="I164" s="15">
        <v>11</v>
      </c>
    </row>
    <row r="165" spans="2:9">
      <c r="B165" s="94"/>
      <c r="C165" s="94"/>
      <c r="D165" s="94"/>
      <c r="E165" s="18" t="s">
        <v>126</v>
      </c>
      <c r="F165" s="15">
        <v>20</v>
      </c>
      <c r="G165" s="15">
        <v>16</v>
      </c>
      <c r="H165" s="15">
        <v>8</v>
      </c>
      <c r="I165" s="15">
        <v>44</v>
      </c>
    </row>
    <row r="166" spans="2:9">
      <c r="B166" s="94"/>
      <c r="C166" s="94"/>
      <c r="D166" s="93">
        <v>240</v>
      </c>
      <c r="E166" s="18" t="s">
        <v>125</v>
      </c>
      <c r="F166" s="15">
        <v>2</v>
      </c>
      <c r="G166" s="15">
        <v>1</v>
      </c>
      <c r="H166" s="15">
        <v>1</v>
      </c>
      <c r="I166" s="15">
        <v>4</v>
      </c>
    </row>
    <row r="167" spans="2:9">
      <c r="B167" s="94"/>
      <c r="C167" s="94"/>
      <c r="D167" s="94"/>
      <c r="E167" s="18" t="s">
        <v>126</v>
      </c>
      <c r="F167" s="15">
        <v>8</v>
      </c>
      <c r="G167" s="15">
        <v>4</v>
      </c>
      <c r="H167" s="15">
        <v>4</v>
      </c>
      <c r="I167" s="15">
        <v>16</v>
      </c>
    </row>
    <row r="168" spans="2:9">
      <c r="B168" s="94"/>
      <c r="C168" s="94"/>
      <c r="D168" s="93">
        <v>270</v>
      </c>
      <c r="E168" s="18" t="s">
        <v>125</v>
      </c>
      <c r="F168" s="15">
        <v>1</v>
      </c>
      <c r="G168" s="15">
        <v>2</v>
      </c>
      <c r="H168" s="15">
        <v>4</v>
      </c>
      <c r="I168" s="15">
        <v>7</v>
      </c>
    </row>
    <row r="169" spans="2:9">
      <c r="B169" s="94"/>
      <c r="C169" s="94"/>
      <c r="D169" s="94"/>
      <c r="E169" s="18" t="s">
        <v>126</v>
      </c>
      <c r="F169" s="15">
        <v>4</v>
      </c>
      <c r="G169" s="15">
        <v>8</v>
      </c>
      <c r="H169" s="15">
        <v>16</v>
      </c>
      <c r="I169" s="15">
        <v>28</v>
      </c>
    </row>
    <row r="170" spans="2:9">
      <c r="B170" s="94"/>
      <c r="C170" s="94"/>
      <c r="D170" s="93">
        <v>300</v>
      </c>
      <c r="E170" s="18" t="s">
        <v>125</v>
      </c>
      <c r="F170" s="15">
        <v>2</v>
      </c>
      <c r="G170" s="15">
        <v>1</v>
      </c>
      <c r="H170" s="15">
        <v>1</v>
      </c>
      <c r="I170" s="15">
        <v>4</v>
      </c>
    </row>
    <row r="171" spans="2:9">
      <c r="B171" s="94"/>
      <c r="C171" s="94"/>
      <c r="D171" s="94"/>
      <c r="E171" s="18" t="s">
        <v>126</v>
      </c>
      <c r="F171" s="15">
        <v>8</v>
      </c>
      <c r="G171" s="15">
        <v>4</v>
      </c>
      <c r="H171" s="15">
        <v>4</v>
      </c>
      <c r="I171" s="15">
        <v>16</v>
      </c>
    </row>
    <row r="172" spans="2:9">
      <c r="B172" s="94"/>
      <c r="C172" s="94"/>
      <c r="D172" s="93">
        <v>360</v>
      </c>
      <c r="E172" s="18" t="s">
        <v>125</v>
      </c>
      <c r="F172" s="15">
        <v>0</v>
      </c>
      <c r="G172" s="15">
        <v>1</v>
      </c>
      <c r="H172" s="15">
        <v>1</v>
      </c>
      <c r="I172" s="15">
        <v>2</v>
      </c>
    </row>
    <row r="173" spans="2:9">
      <c r="B173" s="94"/>
      <c r="C173" s="94"/>
      <c r="D173" s="94"/>
      <c r="E173" s="18" t="s">
        <v>126</v>
      </c>
      <c r="F173" s="15">
        <v>0</v>
      </c>
      <c r="G173" s="15">
        <v>4</v>
      </c>
      <c r="H173" s="15">
        <v>4</v>
      </c>
      <c r="I173" s="15">
        <v>8</v>
      </c>
    </row>
    <row r="174" spans="2:9">
      <c r="B174" s="94"/>
      <c r="C174" s="94"/>
      <c r="D174" s="93">
        <v>420</v>
      </c>
      <c r="E174" s="18" t="s">
        <v>125</v>
      </c>
      <c r="F174" s="15">
        <v>0</v>
      </c>
      <c r="G174" s="15">
        <v>0</v>
      </c>
      <c r="H174" s="15">
        <v>2</v>
      </c>
      <c r="I174" s="15">
        <v>2</v>
      </c>
    </row>
    <row r="175" spans="2:9">
      <c r="B175" s="94"/>
      <c r="C175" s="94"/>
      <c r="D175" s="94"/>
      <c r="E175" s="18" t="s">
        <v>126</v>
      </c>
      <c r="F175" s="15">
        <v>0</v>
      </c>
      <c r="G175" s="15">
        <v>0</v>
      </c>
      <c r="H175" s="15">
        <v>8</v>
      </c>
      <c r="I175" s="15">
        <v>8</v>
      </c>
    </row>
    <row r="176" spans="2:9">
      <c r="B176" s="94"/>
      <c r="C176" s="94"/>
      <c r="D176" s="93">
        <v>480</v>
      </c>
      <c r="E176" s="18" t="s">
        <v>125</v>
      </c>
      <c r="F176" s="15">
        <v>1</v>
      </c>
      <c r="G176" s="15">
        <v>3</v>
      </c>
      <c r="H176" s="15">
        <v>3</v>
      </c>
      <c r="I176" s="15">
        <v>7</v>
      </c>
    </row>
    <row r="177" spans="2:9">
      <c r="B177" s="94"/>
      <c r="C177" s="94"/>
      <c r="D177" s="94"/>
      <c r="E177" s="18" t="s">
        <v>126</v>
      </c>
      <c r="F177" s="15">
        <v>4</v>
      </c>
      <c r="G177" s="15">
        <v>12</v>
      </c>
      <c r="H177" s="15">
        <v>12</v>
      </c>
      <c r="I177" s="15">
        <v>28</v>
      </c>
    </row>
    <row r="178" spans="2:9">
      <c r="B178" s="94"/>
      <c r="C178" s="94"/>
      <c r="D178" s="93">
        <v>540</v>
      </c>
      <c r="E178" s="18" t="s">
        <v>125</v>
      </c>
      <c r="F178" s="15">
        <v>0</v>
      </c>
      <c r="G178" s="15">
        <v>2</v>
      </c>
      <c r="H178" s="15">
        <v>2</v>
      </c>
      <c r="I178" s="15">
        <v>4</v>
      </c>
    </row>
    <row r="179" spans="2:9">
      <c r="B179" s="94"/>
      <c r="C179" s="94"/>
      <c r="D179" s="94"/>
      <c r="E179" s="18" t="s">
        <v>126</v>
      </c>
      <c r="F179" s="15">
        <v>0</v>
      </c>
      <c r="G179" s="15">
        <v>8</v>
      </c>
      <c r="H179" s="15">
        <v>8</v>
      </c>
      <c r="I179" s="15">
        <v>16</v>
      </c>
    </row>
    <row r="180" spans="2:9">
      <c r="B180" s="94"/>
      <c r="C180" s="93" t="s">
        <v>74</v>
      </c>
      <c r="D180" s="93">
        <v>180</v>
      </c>
      <c r="E180" s="18" t="s">
        <v>125</v>
      </c>
      <c r="F180" s="15">
        <v>0</v>
      </c>
      <c r="G180" s="15">
        <v>0</v>
      </c>
      <c r="H180" s="15">
        <v>2</v>
      </c>
      <c r="I180" s="15">
        <v>2</v>
      </c>
    </row>
    <row r="181" spans="2:9">
      <c r="B181" s="94"/>
      <c r="C181" s="94"/>
      <c r="D181" s="94"/>
      <c r="E181" s="18" t="s">
        <v>126</v>
      </c>
      <c r="F181" s="15">
        <v>0</v>
      </c>
      <c r="G181" s="15">
        <v>0</v>
      </c>
      <c r="H181" s="15">
        <v>8</v>
      </c>
      <c r="I181" s="15">
        <v>8</v>
      </c>
    </row>
    <row r="182" spans="2:9">
      <c r="B182" s="94"/>
      <c r="C182" s="94"/>
      <c r="D182" s="93">
        <v>210</v>
      </c>
      <c r="E182" s="18" t="s">
        <v>125</v>
      </c>
      <c r="F182" s="15">
        <v>1</v>
      </c>
      <c r="G182" s="15">
        <v>2</v>
      </c>
      <c r="H182" s="15">
        <v>2</v>
      </c>
      <c r="I182" s="15">
        <v>5</v>
      </c>
    </row>
    <row r="183" spans="2:9">
      <c r="B183" s="94"/>
      <c r="C183" s="94"/>
      <c r="D183" s="94"/>
      <c r="E183" s="18" t="s">
        <v>126</v>
      </c>
      <c r="F183" s="15">
        <v>4</v>
      </c>
      <c r="G183" s="15">
        <v>8</v>
      </c>
      <c r="H183" s="15">
        <v>8</v>
      </c>
      <c r="I183" s="15">
        <v>20</v>
      </c>
    </row>
    <row r="184" spans="2:9">
      <c r="B184" s="94"/>
      <c r="C184" s="94"/>
      <c r="D184" s="93">
        <v>240</v>
      </c>
      <c r="E184" s="18" t="s">
        <v>125</v>
      </c>
      <c r="F184" s="15">
        <v>3</v>
      </c>
      <c r="G184" s="15">
        <v>0</v>
      </c>
      <c r="H184" s="15">
        <v>5</v>
      </c>
      <c r="I184" s="15">
        <v>8</v>
      </c>
    </row>
    <row r="185" spans="2:9">
      <c r="B185" s="94"/>
      <c r="C185" s="94"/>
      <c r="D185" s="94"/>
      <c r="E185" s="18" t="s">
        <v>126</v>
      </c>
      <c r="F185" s="15">
        <v>12</v>
      </c>
      <c r="G185" s="15">
        <v>0</v>
      </c>
      <c r="H185" s="15">
        <v>20</v>
      </c>
      <c r="I185" s="15">
        <v>32</v>
      </c>
    </row>
    <row r="186" spans="2:9">
      <c r="B186" s="94"/>
      <c r="C186" s="94"/>
      <c r="D186" s="93">
        <v>270</v>
      </c>
      <c r="E186" s="18" t="s">
        <v>125</v>
      </c>
      <c r="F186" s="15">
        <v>3</v>
      </c>
      <c r="G186" s="15">
        <v>3</v>
      </c>
      <c r="H186" s="15">
        <v>3</v>
      </c>
      <c r="I186" s="15">
        <v>9</v>
      </c>
    </row>
    <row r="187" spans="2:9">
      <c r="B187" s="94"/>
      <c r="C187" s="94"/>
      <c r="D187" s="94"/>
      <c r="E187" s="18" t="s">
        <v>126</v>
      </c>
      <c r="F187" s="15">
        <v>12</v>
      </c>
      <c r="G187" s="15">
        <v>12</v>
      </c>
      <c r="H187" s="15">
        <v>12</v>
      </c>
      <c r="I187" s="15">
        <v>36</v>
      </c>
    </row>
    <row r="188" spans="2:9">
      <c r="B188" s="94"/>
      <c r="C188" s="94"/>
      <c r="D188" s="93">
        <v>300</v>
      </c>
      <c r="E188" s="18" t="s">
        <v>125</v>
      </c>
      <c r="F188" s="15">
        <v>1</v>
      </c>
      <c r="G188" s="15">
        <v>1</v>
      </c>
      <c r="H188" s="15">
        <v>0</v>
      </c>
      <c r="I188" s="15">
        <v>2</v>
      </c>
    </row>
    <row r="189" spans="2:9">
      <c r="B189" s="94"/>
      <c r="C189" s="94"/>
      <c r="D189" s="94"/>
      <c r="E189" s="18" t="s">
        <v>126</v>
      </c>
      <c r="F189" s="15">
        <v>4</v>
      </c>
      <c r="G189" s="15">
        <v>4</v>
      </c>
      <c r="H189" s="15">
        <v>0</v>
      </c>
      <c r="I189" s="15">
        <v>8</v>
      </c>
    </row>
    <row r="190" spans="2:9">
      <c r="B190" s="94"/>
      <c r="C190" s="94"/>
      <c r="D190" s="93">
        <v>360</v>
      </c>
      <c r="E190" s="18" t="s">
        <v>125</v>
      </c>
      <c r="F190" s="15">
        <v>0</v>
      </c>
      <c r="G190" s="15">
        <v>1</v>
      </c>
      <c r="H190" s="15">
        <v>0</v>
      </c>
      <c r="I190" s="15">
        <v>1</v>
      </c>
    </row>
    <row r="191" spans="2:9">
      <c r="B191" s="94"/>
      <c r="C191" s="94"/>
      <c r="D191" s="94"/>
      <c r="E191" s="18" t="s">
        <v>126</v>
      </c>
      <c r="F191" s="15">
        <v>0</v>
      </c>
      <c r="G191" s="15">
        <v>4</v>
      </c>
      <c r="H191" s="15">
        <v>0</v>
      </c>
      <c r="I191" s="15">
        <v>4</v>
      </c>
    </row>
    <row r="192" spans="2:9">
      <c r="B192" s="94"/>
      <c r="C192" s="94"/>
      <c r="D192" s="93">
        <v>420</v>
      </c>
      <c r="E192" s="18" t="s">
        <v>125</v>
      </c>
      <c r="F192" s="15">
        <v>2</v>
      </c>
      <c r="G192" s="15">
        <v>0</v>
      </c>
      <c r="H192" s="15">
        <v>1</v>
      </c>
      <c r="I192" s="15">
        <v>3</v>
      </c>
    </row>
    <row r="193" spans="2:9">
      <c r="B193" s="94"/>
      <c r="C193" s="94"/>
      <c r="D193" s="94"/>
      <c r="E193" s="18" t="s">
        <v>126</v>
      </c>
      <c r="F193" s="15">
        <v>8</v>
      </c>
      <c r="G193" s="15">
        <v>0</v>
      </c>
      <c r="H193" s="15">
        <v>4</v>
      </c>
      <c r="I193" s="15">
        <v>12</v>
      </c>
    </row>
    <row r="194" spans="2:9">
      <c r="B194" s="94"/>
      <c r="C194" s="94"/>
      <c r="D194" s="93">
        <v>480</v>
      </c>
      <c r="E194" s="18" t="s">
        <v>125</v>
      </c>
      <c r="F194" s="15">
        <v>1</v>
      </c>
      <c r="G194" s="15">
        <v>1</v>
      </c>
      <c r="H194" s="15">
        <v>1</v>
      </c>
      <c r="I194" s="15">
        <v>3</v>
      </c>
    </row>
    <row r="195" spans="2:9">
      <c r="B195" s="94"/>
      <c r="C195" s="94"/>
      <c r="D195" s="94"/>
      <c r="E195" s="18" t="s">
        <v>126</v>
      </c>
      <c r="F195" s="15">
        <v>4</v>
      </c>
      <c r="G195" s="15">
        <v>4</v>
      </c>
      <c r="H195" s="15">
        <v>4</v>
      </c>
      <c r="I195" s="15">
        <v>12</v>
      </c>
    </row>
    <row r="196" spans="2:9">
      <c r="B196" s="94"/>
      <c r="C196" s="94"/>
      <c r="D196" s="93">
        <v>540</v>
      </c>
      <c r="E196" s="18" t="s">
        <v>125</v>
      </c>
      <c r="F196" s="15">
        <v>5</v>
      </c>
      <c r="G196" s="15">
        <v>4</v>
      </c>
      <c r="H196" s="15">
        <v>1</v>
      </c>
      <c r="I196" s="15">
        <v>10</v>
      </c>
    </row>
    <row r="197" spans="2:9">
      <c r="B197" s="94"/>
      <c r="C197" s="94"/>
      <c r="D197" s="94"/>
      <c r="E197" s="18" t="s">
        <v>126</v>
      </c>
      <c r="F197" s="15">
        <v>20</v>
      </c>
      <c r="G197" s="15">
        <v>16</v>
      </c>
      <c r="H197" s="15">
        <v>4</v>
      </c>
      <c r="I197" s="15">
        <v>40</v>
      </c>
    </row>
    <row r="198" spans="2:9">
      <c r="B198" s="94"/>
      <c r="C198" s="93" t="s">
        <v>75</v>
      </c>
      <c r="D198" s="93">
        <v>180</v>
      </c>
      <c r="E198" s="18" t="s">
        <v>125</v>
      </c>
      <c r="F198" s="15">
        <v>0</v>
      </c>
      <c r="G198" s="15">
        <v>1</v>
      </c>
      <c r="H198" s="15">
        <v>2</v>
      </c>
      <c r="I198" s="15">
        <v>3</v>
      </c>
    </row>
    <row r="199" spans="2:9">
      <c r="B199" s="94"/>
      <c r="C199" s="94"/>
      <c r="D199" s="94"/>
      <c r="E199" s="18" t="s">
        <v>126</v>
      </c>
      <c r="F199" s="15">
        <v>0</v>
      </c>
      <c r="G199" s="15">
        <v>4</v>
      </c>
      <c r="H199" s="15">
        <v>8</v>
      </c>
      <c r="I199" s="15">
        <v>12</v>
      </c>
    </row>
    <row r="200" spans="2:9">
      <c r="B200" s="94"/>
      <c r="C200" s="94"/>
      <c r="D200" s="93">
        <v>210</v>
      </c>
      <c r="E200" s="18" t="s">
        <v>125</v>
      </c>
      <c r="F200" s="15">
        <v>3</v>
      </c>
      <c r="G200" s="15">
        <v>2</v>
      </c>
      <c r="H200" s="15">
        <v>3</v>
      </c>
      <c r="I200" s="15">
        <v>8</v>
      </c>
    </row>
    <row r="201" spans="2:9">
      <c r="B201" s="94"/>
      <c r="C201" s="94"/>
      <c r="D201" s="94"/>
      <c r="E201" s="18" t="s">
        <v>126</v>
      </c>
      <c r="F201" s="15">
        <v>12</v>
      </c>
      <c r="G201" s="15">
        <v>8</v>
      </c>
      <c r="H201" s="15">
        <v>12</v>
      </c>
      <c r="I201" s="15">
        <v>32</v>
      </c>
    </row>
    <row r="202" spans="2:9">
      <c r="B202" s="94"/>
      <c r="C202" s="94"/>
      <c r="D202" s="93">
        <v>240</v>
      </c>
      <c r="E202" s="18" t="s">
        <v>125</v>
      </c>
      <c r="F202" s="15">
        <v>2</v>
      </c>
      <c r="G202" s="15">
        <v>2</v>
      </c>
      <c r="H202" s="15">
        <v>3</v>
      </c>
      <c r="I202" s="15">
        <v>7</v>
      </c>
    </row>
    <row r="203" spans="2:9">
      <c r="B203" s="94"/>
      <c r="C203" s="94"/>
      <c r="D203" s="94"/>
      <c r="E203" s="18" t="s">
        <v>126</v>
      </c>
      <c r="F203" s="15">
        <v>8</v>
      </c>
      <c r="G203" s="15">
        <v>8</v>
      </c>
      <c r="H203" s="15">
        <v>12</v>
      </c>
      <c r="I203" s="15">
        <v>28</v>
      </c>
    </row>
    <row r="204" spans="2:9">
      <c r="B204" s="94"/>
      <c r="C204" s="94"/>
      <c r="D204" s="93">
        <v>270</v>
      </c>
      <c r="E204" s="18" t="s">
        <v>125</v>
      </c>
      <c r="F204" s="15">
        <v>1</v>
      </c>
      <c r="G204" s="15">
        <v>3</v>
      </c>
      <c r="H204" s="15">
        <v>2</v>
      </c>
      <c r="I204" s="15">
        <v>6</v>
      </c>
    </row>
    <row r="205" spans="2:9">
      <c r="B205" s="94"/>
      <c r="C205" s="94"/>
      <c r="D205" s="94"/>
      <c r="E205" s="18" t="s">
        <v>126</v>
      </c>
      <c r="F205" s="15">
        <v>4</v>
      </c>
      <c r="G205" s="15">
        <v>12</v>
      </c>
      <c r="H205" s="15">
        <v>8</v>
      </c>
      <c r="I205" s="15">
        <v>24</v>
      </c>
    </row>
    <row r="206" spans="2:9">
      <c r="B206" s="94"/>
      <c r="C206" s="94"/>
      <c r="D206" s="93">
        <v>300</v>
      </c>
      <c r="E206" s="18" t="s">
        <v>125</v>
      </c>
      <c r="F206" s="15">
        <v>2</v>
      </c>
      <c r="G206" s="15">
        <v>3</v>
      </c>
      <c r="H206" s="15">
        <v>0</v>
      </c>
      <c r="I206" s="15">
        <v>5</v>
      </c>
    </row>
    <row r="207" spans="2:9">
      <c r="B207" s="94"/>
      <c r="C207" s="94"/>
      <c r="D207" s="94"/>
      <c r="E207" s="18" t="s">
        <v>126</v>
      </c>
      <c r="F207" s="15">
        <v>8</v>
      </c>
      <c r="G207" s="15">
        <v>12</v>
      </c>
      <c r="H207" s="15">
        <v>0</v>
      </c>
      <c r="I207" s="15">
        <v>20</v>
      </c>
    </row>
    <row r="208" spans="2:9">
      <c r="B208" s="94"/>
      <c r="C208" s="94"/>
      <c r="D208" s="93">
        <v>360</v>
      </c>
      <c r="E208" s="18" t="s">
        <v>125</v>
      </c>
      <c r="F208" s="15">
        <v>0</v>
      </c>
      <c r="G208" s="15">
        <v>1</v>
      </c>
      <c r="H208" s="15">
        <v>0</v>
      </c>
      <c r="I208" s="15">
        <v>1</v>
      </c>
    </row>
    <row r="209" spans="2:9">
      <c r="B209" s="94"/>
      <c r="C209" s="94"/>
      <c r="D209" s="94"/>
      <c r="E209" s="18" t="s">
        <v>126</v>
      </c>
      <c r="F209" s="15">
        <v>0</v>
      </c>
      <c r="G209" s="15">
        <v>4</v>
      </c>
      <c r="H209" s="15">
        <v>0</v>
      </c>
      <c r="I209" s="15">
        <v>4</v>
      </c>
    </row>
    <row r="210" spans="2:9">
      <c r="B210" s="94"/>
      <c r="C210" s="94"/>
      <c r="D210" s="93">
        <v>420</v>
      </c>
      <c r="E210" s="18" t="s">
        <v>125</v>
      </c>
      <c r="F210" s="15">
        <v>1</v>
      </c>
      <c r="G210" s="15">
        <v>0</v>
      </c>
      <c r="H210" s="15">
        <v>1</v>
      </c>
      <c r="I210" s="15">
        <v>2</v>
      </c>
    </row>
    <row r="211" spans="2:9">
      <c r="B211" s="94"/>
      <c r="C211" s="94"/>
      <c r="D211" s="94"/>
      <c r="E211" s="18" t="s">
        <v>126</v>
      </c>
      <c r="F211" s="15">
        <v>4</v>
      </c>
      <c r="G211" s="15">
        <v>0</v>
      </c>
      <c r="H211" s="15">
        <v>4</v>
      </c>
      <c r="I211" s="15">
        <v>8</v>
      </c>
    </row>
    <row r="212" spans="2:9">
      <c r="B212" s="94"/>
      <c r="C212" s="94"/>
      <c r="D212" s="93">
        <v>480</v>
      </c>
      <c r="E212" s="18" t="s">
        <v>125</v>
      </c>
      <c r="F212" s="15">
        <v>4</v>
      </c>
      <c r="G212" s="15">
        <v>1</v>
      </c>
      <c r="H212" s="15">
        <v>0</v>
      </c>
      <c r="I212" s="15">
        <v>5</v>
      </c>
    </row>
    <row r="213" spans="2:9">
      <c r="B213" s="94"/>
      <c r="C213" s="94"/>
      <c r="D213" s="94"/>
      <c r="E213" s="18" t="s">
        <v>126</v>
      </c>
      <c r="F213" s="15">
        <v>16</v>
      </c>
      <c r="G213" s="15">
        <v>4</v>
      </c>
      <c r="H213" s="15">
        <v>0</v>
      </c>
      <c r="I213" s="15">
        <v>20</v>
      </c>
    </row>
    <row r="214" spans="2:9">
      <c r="B214" s="94"/>
      <c r="C214" s="94"/>
      <c r="D214" s="93">
        <v>540</v>
      </c>
      <c r="E214" s="18" t="s">
        <v>125</v>
      </c>
      <c r="F214" s="15">
        <v>1</v>
      </c>
      <c r="G214" s="15">
        <v>3</v>
      </c>
      <c r="H214" s="15">
        <v>4</v>
      </c>
      <c r="I214" s="15">
        <v>8</v>
      </c>
    </row>
    <row r="215" spans="2:9">
      <c r="B215" s="94"/>
      <c r="C215" s="94"/>
      <c r="D215" s="94"/>
      <c r="E215" s="18" t="s">
        <v>126</v>
      </c>
      <c r="F215" s="15">
        <v>4</v>
      </c>
      <c r="G215" s="15">
        <v>12</v>
      </c>
      <c r="H215" s="15">
        <v>16</v>
      </c>
      <c r="I215" s="15">
        <v>32</v>
      </c>
    </row>
    <row r="216" spans="2:9">
      <c r="B216" s="94"/>
      <c r="C216" s="93" t="s">
        <v>76</v>
      </c>
      <c r="D216" s="93">
        <v>180</v>
      </c>
      <c r="E216" s="18" t="s">
        <v>125</v>
      </c>
      <c r="F216" s="15">
        <v>0</v>
      </c>
      <c r="G216" s="15">
        <v>1</v>
      </c>
      <c r="H216" s="15">
        <v>0</v>
      </c>
      <c r="I216" s="15">
        <v>1</v>
      </c>
    </row>
    <row r="217" spans="2:9">
      <c r="B217" s="94"/>
      <c r="C217" s="94"/>
      <c r="D217" s="94"/>
      <c r="E217" s="18" t="s">
        <v>126</v>
      </c>
      <c r="F217" s="15">
        <v>0</v>
      </c>
      <c r="G217" s="15">
        <v>4</v>
      </c>
      <c r="H217" s="15">
        <v>0</v>
      </c>
      <c r="I217" s="15">
        <v>4</v>
      </c>
    </row>
    <row r="218" spans="2:9">
      <c r="B218" s="94"/>
      <c r="C218" s="94"/>
      <c r="D218" s="93">
        <v>210</v>
      </c>
      <c r="E218" s="18" t="s">
        <v>125</v>
      </c>
      <c r="F218" s="15">
        <v>2</v>
      </c>
      <c r="G218" s="15">
        <v>3</v>
      </c>
      <c r="H218" s="15">
        <v>3</v>
      </c>
      <c r="I218" s="15">
        <v>8</v>
      </c>
    </row>
    <row r="219" spans="2:9">
      <c r="B219" s="94"/>
      <c r="C219" s="94"/>
      <c r="D219" s="94"/>
      <c r="E219" s="18" t="s">
        <v>126</v>
      </c>
      <c r="F219" s="15">
        <v>8</v>
      </c>
      <c r="G219" s="15">
        <v>12</v>
      </c>
      <c r="H219" s="15">
        <v>12</v>
      </c>
      <c r="I219" s="15">
        <v>32</v>
      </c>
    </row>
    <row r="220" spans="2:9">
      <c r="B220" s="94"/>
      <c r="C220" s="94"/>
      <c r="D220" s="93">
        <v>240</v>
      </c>
      <c r="E220" s="18" t="s">
        <v>125</v>
      </c>
      <c r="F220" s="15">
        <v>3</v>
      </c>
      <c r="G220" s="15">
        <v>2</v>
      </c>
      <c r="H220" s="15">
        <v>2</v>
      </c>
      <c r="I220" s="15">
        <v>7</v>
      </c>
    </row>
    <row r="221" spans="2:9">
      <c r="B221" s="94"/>
      <c r="C221" s="94"/>
      <c r="D221" s="94"/>
      <c r="E221" s="18" t="s">
        <v>126</v>
      </c>
      <c r="F221" s="15">
        <v>12</v>
      </c>
      <c r="G221" s="15">
        <v>8</v>
      </c>
      <c r="H221" s="15">
        <v>8</v>
      </c>
      <c r="I221" s="15">
        <v>28</v>
      </c>
    </row>
    <row r="222" spans="2:9">
      <c r="B222" s="94"/>
      <c r="C222" s="94"/>
      <c r="D222" s="93">
        <v>270</v>
      </c>
      <c r="E222" s="18" t="s">
        <v>125</v>
      </c>
      <c r="F222" s="15">
        <v>1</v>
      </c>
      <c r="G222" s="15">
        <v>1</v>
      </c>
      <c r="H222" s="15">
        <v>2</v>
      </c>
      <c r="I222" s="15">
        <v>4</v>
      </c>
    </row>
    <row r="223" spans="2:9">
      <c r="B223" s="94"/>
      <c r="C223" s="94"/>
      <c r="D223" s="94"/>
      <c r="E223" s="18" t="s">
        <v>126</v>
      </c>
      <c r="F223" s="15">
        <v>4</v>
      </c>
      <c r="G223" s="15">
        <v>4</v>
      </c>
      <c r="H223" s="15">
        <v>8</v>
      </c>
      <c r="I223" s="15">
        <v>16</v>
      </c>
    </row>
    <row r="224" spans="2:9">
      <c r="B224" s="94"/>
      <c r="C224" s="94"/>
      <c r="D224" s="93">
        <v>300</v>
      </c>
      <c r="E224" s="18" t="s">
        <v>125</v>
      </c>
      <c r="F224" s="15">
        <v>2</v>
      </c>
      <c r="G224" s="15">
        <v>0</v>
      </c>
      <c r="H224" s="15">
        <v>1</v>
      </c>
      <c r="I224" s="15">
        <v>3</v>
      </c>
    </row>
    <row r="225" spans="2:9">
      <c r="B225" s="94"/>
      <c r="C225" s="94"/>
      <c r="D225" s="94"/>
      <c r="E225" s="18" t="s">
        <v>126</v>
      </c>
      <c r="F225" s="15">
        <v>8</v>
      </c>
      <c r="G225" s="15">
        <v>0</v>
      </c>
      <c r="H225" s="15">
        <v>4</v>
      </c>
      <c r="I225" s="15">
        <v>12</v>
      </c>
    </row>
    <row r="226" spans="2:9">
      <c r="B226" s="94"/>
      <c r="C226" s="94"/>
      <c r="D226" s="93">
        <v>360</v>
      </c>
      <c r="E226" s="18" t="s">
        <v>125</v>
      </c>
      <c r="F226" s="15">
        <v>1</v>
      </c>
      <c r="G226" s="15">
        <v>0</v>
      </c>
      <c r="H226" s="15">
        <v>0</v>
      </c>
      <c r="I226" s="15">
        <v>1</v>
      </c>
    </row>
    <row r="227" spans="2:9">
      <c r="B227" s="94"/>
      <c r="C227" s="94"/>
      <c r="D227" s="94"/>
      <c r="E227" s="18" t="s">
        <v>126</v>
      </c>
      <c r="F227" s="15">
        <v>4</v>
      </c>
      <c r="G227" s="15">
        <v>0</v>
      </c>
      <c r="H227" s="15">
        <v>0</v>
      </c>
      <c r="I227" s="15">
        <v>4</v>
      </c>
    </row>
    <row r="228" spans="2:9">
      <c r="B228" s="94"/>
      <c r="C228" s="94"/>
      <c r="D228" s="93">
        <v>420</v>
      </c>
      <c r="E228" s="18" t="s">
        <v>125</v>
      </c>
      <c r="F228" s="15">
        <v>1</v>
      </c>
      <c r="G228" s="15">
        <v>1</v>
      </c>
      <c r="H228" s="15">
        <v>0</v>
      </c>
      <c r="I228" s="15">
        <v>2</v>
      </c>
    </row>
    <row r="229" spans="2:9">
      <c r="B229" s="94"/>
      <c r="C229" s="94"/>
      <c r="D229" s="94"/>
      <c r="E229" s="18" t="s">
        <v>126</v>
      </c>
      <c r="F229" s="15">
        <v>4</v>
      </c>
      <c r="G229" s="15">
        <v>4</v>
      </c>
      <c r="H229" s="15">
        <v>0</v>
      </c>
      <c r="I229" s="15">
        <v>8</v>
      </c>
    </row>
    <row r="230" spans="2:9">
      <c r="B230" s="94"/>
      <c r="C230" s="94"/>
      <c r="D230" s="93">
        <v>480</v>
      </c>
      <c r="E230" s="18" t="s">
        <v>125</v>
      </c>
      <c r="F230" s="15">
        <v>4</v>
      </c>
      <c r="G230" s="15">
        <v>2</v>
      </c>
      <c r="H230" s="15">
        <v>4</v>
      </c>
      <c r="I230" s="15">
        <v>10</v>
      </c>
    </row>
    <row r="231" spans="2:9">
      <c r="B231" s="94"/>
      <c r="C231" s="94"/>
      <c r="D231" s="94"/>
      <c r="E231" s="18" t="s">
        <v>126</v>
      </c>
      <c r="F231" s="15">
        <v>16</v>
      </c>
      <c r="G231" s="15">
        <v>8</v>
      </c>
      <c r="H231" s="15">
        <v>16</v>
      </c>
      <c r="I231" s="15">
        <v>40</v>
      </c>
    </row>
    <row r="232" spans="2:9">
      <c r="B232" s="94"/>
      <c r="C232" s="94"/>
      <c r="D232" s="93">
        <v>540</v>
      </c>
      <c r="E232" s="18" t="s">
        <v>125</v>
      </c>
      <c r="F232" s="15">
        <v>1</v>
      </c>
      <c r="G232" s="15">
        <v>2</v>
      </c>
      <c r="H232" s="15">
        <v>3</v>
      </c>
      <c r="I232" s="15">
        <v>6</v>
      </c>
    </row>
    <row r="233" spans="2:9">
      <c r="B233" s="94"/>
      <c r="C233" s="94"/>
      <c r="D233" s="94"/>
      <c r="E233" s="18" t="s">
        <v>126</v>
      </c>
      <c r="F233" s="15">
        <v>4</v>
      </c>
      <c r="G233" s="15">
        <v>8</v>
      </c>
      <c r="H233" s="15">
        <v>12</v>
      </c>
      <c r="I233" s="15">
        <v>24</v>
      </c>
    </row>
    <row r="234" spans="2:9">
      <c r="B234" s="94"/>
      <c r="C234" s="93" t="s">
        <v>83</v>
      </c>
      <c r="D234" s="93">
        <v>180</v>
      </c>
      <c r="E234" s="18" t="s">
        <v>125</v>
      </c>
      <c r="F234" s="15">
        <v>1</v>
      </c>
      <c r="G234" s="15">
        <v>2</v>
      </c>
      <c r="H234" s="15">
        <v>0</v>
      </c>
      <c r="I234" s="15">
        <v>3</v>
      </c>
    </row>
    <row r="235" spans="2:9">
      <c r="B235" s="94"/>
      <c r="C235" s="94"/>
      <c r="D235" s="94"/>
      <c r="E235" s="18" t="s">
        <v>126</v>
      </c>
      <c r="F235" s="15">
        <v>4</v>
      </c>
      <c r="G235" s="15">
        <v>8</v>
      </c>
      <c r="H235" s="15">
        <v>0</v>
      </c>
      <c r="I235" s="15">
        <v>12</v>
      </c>
    </row>
    <row r="236" spans="2:9">
      <c r="B236" s="94"/>
      <c r="C236" s="94"/>
      <c r="D236" s="93">
        <v>210</v>
      </c>
      <c r="E236" s="18" t="s">
        <v>125</v>
      </c>
      <c r="F236" s="15">
        <v>2</v>
      </c>
      <c r="G236" s="15">
        <v>2</v>
      </c>
      <c r="H236" s="15">
        <v>3</v>
      </c>
      <c r="I236" s="15">
        <v>7</v>
      </c>
    </row>
    <row r="237" spans="2:9">
      <c r="B237" s="94"/>
      <c r="C237" s="94"/>
      <c r="D237" s="94"/>
      <c r="E237" s="18" t="s">
        <v>126</v>
      </c>
      <c r="F237" s="15">
        <v>8</v>
      </c>
      <c r="G237" s="15">
        <v>8</v>
      </c>
      <c r="H237" s="15">
        <v>12</v>
      </c>
      <c r="I237" s="15">
        <v>28</v>
      </c>
    </row>
    <row r="238" spans="2:9">
      <c r="B238" s="94"/>
      <c r="C238" s="94"/>
      <c r="D238" s="93">
        <v>240</v>
      </c>
      <c r="E238" s="18" t="s">
        <v>125</v>
      </c>
      <c r="F238" s="15">
        <v>1</v>
      </c>
      <c r="G238" s="15">
        <v>0</v>
      </c>
      <c r="H238" s="15">
        <v>0</v>
      </c>
      <c r="I238" s="15">
        <v>1</v>
      </c>
    </row>
    <row r="239" spans="2:9">
      <c r="B239" s="94"/>
      <c r="C239" s="94"/>
      <c r="D239" s="94"/>
      <c r="E239" s="18" t="s">
        <v>126</v>
      </c>
      <c r="F239" s="15">
        <v>4</v>
      </c>
      <c r="G239" s="15">
        <v>0</v>
      </c>
      <c r="H239" s="15">
        <v>0</v>
      </c>
      <c r="I239" s="15">
        <v>4</v>
      </c>
    </row>
    <row r="240" spans="2:9">
      <c r="B240" s="94"/>
      <c r="C240" s="94"/>
      <c r="D240" s="93">
        <v>270</v>
      </c>
      <c r="E240" s="18" t="s">
        <v>125</v>
      </c>
      <c r="F240" s="15">
        <v>2</v>
      </c>
      <c r="G240" s="15">
        <v>1</v>
      </c>
      <c r="H240" s="15">
        <v>0</v>
      </c>
      <c r="I240" s="15">
        <v>3</v>
      </c>
    </row>
    <row r="241" spans="2:9">
      <c r="B241" s="94"/>
      <c r="C241" s="94"/>
      <c r="D241" s="94"/>
      <c r="E241" s="18" t="s">
        <v>126</v>
      </c>
      <c r="F241" s="15">
        <v>8</v>
      </c>
      <c r="G241" s="15">
        <v>4</v>
      </c>
      <c r="H241" s="15">
        <v>0</v>
      </c>
      <c r="I241" s="15">
        <v>12</v>
      </c>
    </row>
    <row r="242" spans="2:9">
      <c r="B242" s="94"/>
      <c r="C242" s="94"/>
      <c r="D242" s="93">
        <v>300</v>
      </c>
      <c r="E242" s="18" t="s">
        <v>125</v>
      </c>
      <c r="F242" s="15">
        <v>1</v>
      </c>
      <c r="G242" s="15">
        <v>1</v>
      </c>
      <c r="H242" s="15">
        <v>0</v>
      </c>
      <c r="I242" s="15">
        <v>2</v>
      </c>
    </row>
    <row r="243" spans="2:9">
      <c r="B243" s="94"/>
      <c r="C243" s="94"/>
      <c r="D243" s="94"/>
      <c r="E243" s="18" t="s">
        <v>126</v>
      </c>
      <c r="F243" s="15">
        <v>4</v>
      </c>
      <c r="G243" s="15">
        <v>4</v>
      </c>
      <c r="H243" s="15">
        <v>0</v>
      </c>
      <c r="I243" s="15">
        <v>8</v>
      </c>
    </row>
    <row r="244" spans="2:9">
      <c r="B244" s="94"/>
      <c r="C244" s="94"/>
      <c r="D244" s="93">
        <v>360</v>
      </c>
      <c r="E244" s="18" t="s">
        <v>125</v>
      </c>
      <c r="F244" s="15">
        <v>0</v>
      </c>
      <c r="G244" s="15">
        <v>0</v>
      </c>
      <c r="H244" s="15">
        <v>1</v>
      </c>
      <c r="I244" s="15">
        <v>1</v>
      </c>
    </row>
    <row r="245" spans="2:9">
      <c r="B245" s="94"/>
      <c r="C245" s="94"/>
      <c r="D245" s="94"/>
      <c r="E245" s="18" t="s">
        <v>126</v>
      </c>
      <c r="F245" s="15">
        <v>0</v>
      </c>
      <c r="G245" s="15">
        <v>0</v>
      </c>
      <c r="H245" s="15">
        <v>4</v>
      </c>
      <c r="I245" s="15">
        <v>4</v>
      </c>
    </row>
    <row r="246" spans="2:9">
      <c r="B246" s="94"/>
      <c r="C246" s="94"/>
      <c r="D246" s="93">
        <v>420</v>
      </c>
      <c r="E246" s="18" t="s">
        <v>125</v>
      </c>
      <c r="F246" s="15">
        <v>0</v>
      </c>
      <c r="G246" s="15">
        <v>1</v>
      </c>
      <c r="H246" s="15">
        <v>0</v>
      </c>
      <c r="I246" s="15">
        <v>1</v>
      </c>
    </row>
    <row r="247" spans="2:9">
      <c r="B247" s="94"/>
      <c r="C247" s="94"/>
      <c r="D247" s="94"/>
      <c r="E247" s="18" t="s">
        <v>126</v>
      </c>
      <c r="F247" s="15">
        <v>0</v>
      </c>
      <c r="G247" s="15">
        <v>4</v>
      </c>
      <c r="H247" s="15">
        <v>0</v>
      </c>
      <c r="I247" s="15">
        <v>4</v>
      </c>
    </row>
    <row r="248" spans="2:9">
      <c r="B248" s="94"/>
      <c r="C248" s="94"/>
      <c r="D248" s="93">
        <v>480</v>
      </c>
      <c r="E248" s="18" t="s">
        <v>125</v>
      </c>
      <c r="F248" s="15">
        <v>4</v>
      </c>
      <c r="G248" s="15">
        <v>8</v>
      </c>
      <c r="H248" s="15">
        <v>2</v>
      </c>
      <c r="I248" s="15">
        <v>14</v>
      </c>
    </row>
    <row r="249" spans="2:9">
      <c r="B249" s="94"/>
      <c r="C249" s="94"/>
      <c r="D249" s="94"/>
      <c r="E249" s="18" t="s">
        <v>126</v>
      </c>
      <c r="F249" s="15">
        <v>16</v>
      </c>
      <c r="G249" s="15">
        <v>32</v>
      </c>
      <c r="H249" s="15">
        <v>8</v>
      </c>
      <c r="I249" s="15">
        <v>56</v>
      </c>
    </row>
    <row r="250" spans="2:9">
      <c r="B250" s="94"/>
      <c r="C250" s="94"/>
      <c r="D250" s="93">
        <v>540</v>
      </c>
      <c r="E250" s="18" t="s">
        <v>125</v>
      </c>
      <c r="F250" s="15">
        <v>5</v>
      </c>
      <c r="G250" s="15">
        <v>0</v>
      </c>
      <c r="H250" s="15">
        <v>2</v>
      </c>
      <c r="I250" s="15">
        <v>7</v>
      </c>
    </row>
    <row r="251" spans="2:9">
      <c r="B251" s="94"/>
      <c r="C251" s="94"/>
      <c r="D251" s="94"/>
      <c r="E251" s="18" t="s">
        <v>126</v>
      </c>
      <c r="F251" s="15">
        <v>20</v>
      </c>
      <c r="G251" s="15">
        <v>0</v>
      </c>
      <c r="H251" s="15">
        <v>8</v>
      </c>
      <c r="I251" s="15">
        <v>28</v>
      </c>
    </row>
    <row r="252" spans="2:9">
      <c r="B252" s="94"/>
      <c r="C252" s="93" t="s">
        <v>85</v>
      </c>
      <c r="D252" s="93">
        <v>180</v>
      </c>
      <c r="E252" s="18" t="s">
        <v>125</v>
      </c>
      <c r="F252" s="15">
        <v>1</v>
      </c>
      <c r="G252" s="15">
        <v>1</v>
      </c>
      <c r="H252" s="15">
        <v>2</v>
      </c>
      <c r="I252" s="15">
        <v>4</v>
      </c>
    </row>
    <row r="253" spans="2:9">
      <c r="B253" s="94"/>
      <c r="C253" s="94"/>
      <c r="D253" s="94"/>
      <c r="E253" s="18" t="s">
        <v>126</v>
      </c>
      <c r="F253" s="15">
        <v>4</v>
      </c>
      <c r="G253" s="15">
        <v>4</v>
      </c>
      <c r="H253" s="15">
        <v>8</v>
      </c>
      <c r="I253" s="15">
        <v>16</v>
      </c>
    </row>
    <row r="254" spans="2:9">
      <c r="B254" s="94"/>
      <c r="C254" s="94"/>
      <c r="D254" s="93">
        <v>210</v>
      </c>
      <c r="E254" s="18" t="s">
        <v>125</v>
      </c>
      <c r="F254" s="15">
        <v>4</v>
      </c>
      <c r="G254" s="15">
        <v>0</v>
      </c>
      <c r="H254" s="15">
        <v>5</v>
      </c>
      <c r="I254" s="15">
        <v>9</v>
      </c>
    </row>
    <row r="255" spans="2:9">
      <c r="B255" s="94"/>
      <c r="C255" s="94"/>
      <c r="D255" s="94"/>
      <c r="E255" s="18" t="s">
        <v>126</v>
      </c>
      <c r="F255" s="15">
        <v>16</v>
      </c>
      <c r="G255" s="15">
        <v>0</v>
      </c>
      <c r="H255" s="15">
        <v>20</v>
      </c>
      <c r="I255" s="15">
        <v>36</v>
      </c>
    </row>
    <row r="256" spans="2:9">
      <c r="B256" s="94"/>
      <c r="C256" s="94"/>
      <c r="D256" s="93">
        <v>240</v>
      </c>
      <c r="E256" s="18" t="s">
        <v>125</v>
      </c>
      <c r="F256" s="15">
        <v>1</v>
      </c>
      <c r="G256" s="15">
        <v>4</v>
      </c>
      <c r="H256" s="15">
        <v>3</v>
      </c>
      <c r="I256" s="15">
        <v>8</v>
      </c>
    </row>
    <row r="257" spans="2:9">
      <c r="B257" s="94"/>
      <c r="C257" s="94"/>
      <c r="D257" s="94"/>
      <c r="E257" s="18" t="s">
        <v>126</v>
      </c>
      <c r="F257" s="15">
        <v>4</v>
      </c>
      <c r="G257" s="15">
        <v>16</v>
      </c>
      <c r="H257" s="15">
        <v>12</v>
      </c>
      <c r="I257" s="15">
        <v>32</v>
      </c>
    </row>
    <row r="258" spans="2:9">
      <c r="B258" s="94"/>
      <c r="C258" s="94"/>
      <c r="D258" s="93">
        <v>270</v>
      </c>
      <c r="E258" s="18" t="s">
        <v>125</v>
      </c>
      <c r="F258" s="15">
        <v>1</v>
      </c>
      <c r="G258" s="15">
        <v>5</v>
      </c>
      <c r="H258" s="15">
        <v>3</v>
      </c>
      <c r="I258" s="15">
        <v>9</v>
      </c>
    </row>
    <row r="259" spans="2:9">
      <c r="B259" s="94"/>
      <c r="C259" s="94"/>
      <c r="D259" s="94"/>
      <c r="E259" s="18" t="s">
        <v>126</v>
      </c>
      <c r="F259" s="15">
        <v>4</v>
      </c>
      <c r="G259" s="15">
        <v>20</v>
      </c>
      <c r="H259" s="15">
        <v>12</v>
      </c>
      <c r="I259" s="15">
        <v>36</v>
      </c>
    </row>
    <row r="260" spans="2:9">
      <c r="B260" s="94"/>
      <c r="C260" s="94"/>
      <c r="D260" s="93">
        <v>300</v>
      </c>
      <c r="E260" s="18" t="s">
        <v>125</v>
      </c>
      <c r="F260" s="15">
        <v>2</v>
      </c>
      <c r="G260" s="15">
        <v>1</v>
      </c>
      <c r="H260" s="15">
        <v>0</v>
      </c>
      <c r="I260" s="15">
        <v>3</v>
      </c>
    </row>
    <row r="261" spans="2:9">
      <c r="B261" s="94"/>
      <c r="C261" s="94"/>
      <c r="D261" s="94"/>
      <c r="E261" s="18" t="s">
        <v>126</v>
      </c>
      <c r="F261" s="15">
        <v>8</v>
      </c>
      <c r="G261" s="15">
        <v>4</v>
      </c>
      <c r="H261" s="15">
        <v>0</v>
      </c>
      <c r="I261" s="15">
        <v>12</v>
      </c>
    </row>
    <row r="262" spans="2:9">
      <c r="B262" s="94"/>
      <c r="C262" s="94"/>
      <c r="D262" s="93">
        <v>360</v>
      </c>
      <c r="E262" s="18" t="s">
        <v>125</v>
      </c>
      <c r="F262" s="15">
        <v>0</v>
      </c>
      <c r="G262" s="15">
        <v>1</v>
      </c>
      <c r="H262" s="15">
        <v>0</v>
      </c>
      <c r="I262" s="15">
        <v>1</v>
      </c>
    </row>
    <row r="263" spans="2:9">
      <c r="B263" s="94"/>
      <c r="C263" s="94"/>
      <c r="D263" s="94"/>
      <c r="E263" s="18" t="s">
        <v>126</v>
      </c>
      <c r="F263" s="15">
        <v>0</v>
      </c>
      <c r="G263" s="15">
        <v>4</v>
      </c>
      <c r="H263" s="15">
        <v>0</v>
      </c>
      <c r="I263" s="15">
        <v>4</v>
      </c>
    </row>
    <row r="264" spans="2:9">
      <c r="B264" s="94"/>
      <c r="C264" s="94"/>
      <c r="D264" s="93">
        <v>480</v>
      </c>
      <c r="E264" s="18" t="s">
        <v>125</v>
      </c>
      <c r="F264" s="15">
        <v>4</v>
      </c>
      <c r="G264" s="15">
        <v>2</v>
      </c>
      <c r="H264" s="15">
        <v>1</v>
      </c>
      <c r="I264" s="15">
        <v>7</v>
      </c>
    </row>
    <row r="265" spans="2:9">
      <c r="B265" s="94"/>
      <c r="C265" s="94"/>
      <c r="D265" s="94"/>
      <c r="E265" s="18" t="s">
        <v>126</v>
      </c>
      <c r="F265" s="15">
        <v>16</v>
      </c>
      <c r="G265" s="15">
        <v>8</v>
      </c>
      <c r="H265" s="15">
        <v>4</v>
      </c>
      <c r="I265" s="15">
        <v>28</v>
      </c>
    </row>
    <row r="266" spans="2:9">
      <c r="B266" s="94"/>
      <c r="C266" s="94"/>
      <c r="D266" s="93">
        <v>540</v>
      </c>
      <c r="E266" s="18" t="s">
        <v>125</v>
      </c>
      <c r="F266" s="15">
        <v>2</v>
      </c>
      <c r="G266" s="15">
        <v>2</v>
      </c>
      <c r="H266" s="15">
        <v>2</v>
      </c>
      <c r="I266" s="15">
        <v>6</v>
      </c>
    </row>
    <row r="267" spans="2:9">
      <c r="B267" s="94"/>
      <c r="C267" s="94"/>
      <c r="D267" s="94"/>
      <c r="E267" s="18" t="s">
        <v>126</v>
      </c>
      <c r="F267" s="15">
        <v>8</v>
      </c>
      <c r="G267" s="15">
        <v>8</v>
      </c>
      <c r="H267" s="15">
        <v>8</v>
      </c>
      <c r="I267" s="15">
        <v>24</v>
      </c>
    </row>
    <row r="268" spans="2:9">
      <c r="B268" s="94"/>
      <c r="C268" s="93" t="s">
        <v>86</v>
      </c>
      <c r="D268" s="93">
        <v>180</v>
      </c>
      <c r="E268" s="18" t="s">
        <v>125</v>
      </c>
      <c r="F268" s="15">
        <v>0</v>
      </c>
      <c r="G268" s="15">
        <v>0</v>
      </c>
      <c r="H268" s="15">
        <v>1</v>
      </c>
      <c r="I268" s="15">
        <v>1</v>
      </c>
    </row>
    <row r="269" spans="2:9">
      <c r="B269" s="94"/>
      <c r="C269" s="94"/>
      <c r="D269" s="94"/>
      <c r="E269" s="18" t="s">
        <v>126</v>
      </c>
      <c r="F269" s="15">
        <v>0</v>
      </c>
      <c r="G269" s="15">
        <v>0</v>
      </c>
      <c r="H269" s="15">
        <v>4</v>
      </c>
      <c r="I269" s="15">
        <v>4</v>
      </c>
    </row>
    <row r="270" spans="2:9">
      <c r="B270" s="94"/>
      <c r="C270" s="94"/>
      <c r="D270" s="93">
        <v>210</v>
      </c>
      <c r="E270" s="18" t="s">
        <v>125</v>
      </c>
      <c r="F270" s="15">
        <v>2</v>
      </c>
      <c r="G270" s="15">
        <v>1</v>
      </c>
      <c r="H270" s="15">
        <v>5</v>
      </c>
      <c r="I270" s="15">
        <v>8</v>
      </c>
    </row>
    <row r="271" spans="2:9">
      <c r="B271" s="94"/>
      <c r="C271" s="94"/>
      <c r="D271" s="94"/>
      <c r="E271" s="18" t="s">
        <v>126</v>
      </c>
      <c r="F271" s="15">
        <v>8</v>
      </c>
      <c r="G271" s="15">
        <v>4</v>
      </c>
      <c r="H271" s="15">
        <v>20</v>
      </c>
      <c r="I271" s="15">
        <v>32</v>
      </c>
    </row>
    <row r="272" spans="2:9">
      <c r="B272" s="94"/>
      <c r="C272" s="94"/>
      <c r="D272" s="93">
        <v>240</v>
      </c>
      <c r="E272" s="18" t="s">
        <v>125</v>
      </c>
      <c r="F272" s="15">
        <v>5</v>
      </c>
      <c r="G272" s="15">
        <v>3</v>
      </c>
      <c r="H272" s="15">
        <v>3</v>
      </c>
      <c r="I272" s="15">
        <v>11</v>
      </c>
    </row>
    <row r="273" spans="2:9">
      <c r="B273" s="94"/>
      <c r="C273" s="94"/>
      <c r="D273" s="94"/>
      <c r="E273" s="18" t="s">
        <v>126</v>
      </c>
      <c r="F273" s="15">
        <v>20</v>
      </c>
      <c r="G273" s="15">
        <v>12</v>
      </c>
      <c r="H273" s="15">
        <v>12</v>
      </c>
      <c r="I273" s="15">
        <v>44</v>
      </c>
    </row>
    <row r="274" spans="2:9">
      <c r="B274" s="94"/>
      <c r="C274" s="94"/>
      <c r="D274" s="93">
        <v>270</v>
      </c>
      <c r="E274" s="18" t="s">
        <v>125</v>
      </c>
      <c r="F274" s="15">
        <v>0</v>
      </c>
      <c r="G274" s="15">
        <v>1</v>
      </c>
      <c r="H274" s="15">
        <v>4</v>
      </c>
      <c r="I274" s="15">
        <v>5</v>
      </c>
    </row>
    <row r="275" spans="2:9">
      <c r="B275" s="94"/>
      <c r="C275" s="94"/>
      <c r="D275" s="94"/>
      <c r="E275" s="18" t="s">
        <v>126</v>
      </c>
      <c r="F275" s="15">
        <v>0</v>
      </c>
      <c r="G275" s="15">
        <v>4</v>
      </c>
      <c r="H275" s="15">
        <v>16</v>
      </c>
      <c r="I275" s="15">
        <v>20</v>
      </c>
    </row>
    <row r="276" spans="2:9">
      <c r="B276" s="94"/>
      <c r="C276" s="94"/>
      <c r="D276" s="93">
        <v>300</v>
      </c>
      <c r="E276" s="18" t="s">
        <v>125</v>
      </c>
      <c r="F276" s="15">
        <v>1</v>
      </c>
      <c r="G276" s="15">
        <v>1</v>
      </c>
      <c r="H276" s="15">
        <v>0</v>
      </c>
      <c r="I276" s="15">
        <v>2</v>
      </c>
    </row>
    <row r="277" spans="2:9">
      <c r="B277" s="94"/>
      <c r="C277" s="94"/>
      <c r="D277" s="94"/>
      <c r="E277" s="18" t="s">
        <v>126</v>
      </c>
      <c r="F277" s="15">
        <v>4</v>
      </c>
      <c r="G277" s="15">
        <v>4</v>
      </c>
      <c r="H277" s="15">
        <v>0</v>
      </c>
      <c r="I277" s="15">
        <v>8</v>
      </c>
    </row>
    <row r="278" spans="2:9">
      <c r="B278" s="94"/>
      <c r="C278" s="94"/>
      <c r="D278" s="93">
        <v>360</v>
      </c>
      <c r="E278" s="18" t="s">
        <v>125</v>
      </c>
      <c r="F278" s="15">
        <v>1</v>
      </c>
      <c r="G278" s="15">
        <v>2</v>
      </c>
      <c r="H278" s="15">
        <v>2</v>
      </c>
      <c r="I278" s="15">
        <v>5</v>
      </c>
    </row>
    <row r="279" spans="2:9">
      <c r="B279" s="94"/>
      <c r="C279" s="94"/>
      <c r="D279" s="94"/>
      <c r="E279" s="18" t="s">
        <v>126</v>
      </c>
      <c r="F279" s="15">
        <v>4</v>
      </c>
      <c r="G279" s="15">
        <v>8</v>
      </c>
      <c r="H279" s="15">
        <v>8</v>
      </c>
      <c r="I279" s="15">
        <v>20</v>
      </c>
    </row>
    <row r="280" spans="2:9">
      <c r="B280" s="94"/>
      <c r="C280" s="94"/>
      <c r="D280" s="93">
        <v>420</v>
      </c>
      <c r="E280" s="18" t="s">
        <v>125</v>
      </c>
      <c r="F280" s="15">
        <v>1</v>
      </c>
      <c r="G280" s="15">
        <v>0</v>
      </c>
      <c r="H280" s="15">
        <v>0</v>
      </c>
      <c r="I280" s="15">
        <v>1</v>
      </c>
    </row>
    <row r="281" spans="2:9">
      <c r="B281" s="94"/>
      <c r="C281" s="94"/>
      <c r="D281" s="94"/>
      <c r="E281" s="18" t="s">
        <v>126</v>
      </c>
      <c r="F281" s="15">
        <v>4</v>
      </c>
      <c r="G281" s="15">
        <v>0</v>
      </c>
      <c r="H281" s="15">
        <v>0</v>
      </c>
      <c r="I281" s="15">
        <v>4</v>
      </c>
    </row>
    <row r="282" spans="2:9">
      <c r="B282" s="94"/>
      <c r="C282" s="94"/>
      <c r="D282" s="93">
        <v>480</v>
      </c>
      <c r="E282" s="18" t="s">
        <v>125</v>
      </c>
      <c r="F282" s="15">
        <v>4</v>
      </c>
      <c r="G282" s="15">
        <v>3</v>
      </c>
      <c r="H282" s="15">
        <v>2</v>
      </c>
      <c r="I282" s="15">
        <v>9</v>
      </c>
    </row>
    <row r="283" spans="2:9">
      <c r="B283" s="94"/>
      <c r="C283" s="94"/>
      <c r="D283" s="94"/>
      <c r="E283" s="18" t="s">
        <v>126</v>
      </c>
      <c r="F283" s="15">
        <v>16</v>
      </c>
      <c r="G283" s="15">
        <v>12</v>
      </c>
      <c r="H283" s="15">
        <v>8</v>
      </c>
      <c r="I283" s="15">
        <v>36</v>
      </c>
    </row>
    <row r="284" spans="2:9">
      <c r="B284" s="94"/>
      <c r="C284" s="94"/>
      <c r="D284" s="93">
        <v>540</v>
      </c>
      <c r="E284" s="18" t="s">
        <v>125</v>
      </c>
      <c r="F284" s="15">
        <v>4</v>
      </c>
      <c r="G284" s="15">
        <v>5</v>
      </c>
      <c r="H284" s="15">
        <v>1</v>
      </c>
      <c r="I284" s="15">
        <v>10</v>
      </c>
    </row>
    <row r="285" spans="2:9">
      <c r="B285" s="94"/>
      <c r="C285" s="94"/>
      <c r="D285" s="94"/>
      <c r="E285" s="18" t="s">
        <v>126</v>
      </c>
      <c r="F285" s="15">
        <v>16</v>
      </c>
      <c r="G285" s="15">
        <v>20</v>
      </c>
      <c r="H285" s="15">
        <v>4</v>
      </c>
      <c r="I285" s="15">
        <v>40</v>
      </c>
    </row>
    <row r="286" spans="2:9">
      <c r="B286" s="94"/>
      <c r="C286" s="93" t="s">
        <v>87</v>
      </c>
      <c r="D286" s="93">
        <v>180</v>
      </c>
      <c r="E286" s="18" t="s">
        <v>125</v>
      </c>
      <c r="F286" s="15">
        <v>2</v>
      </c>
      <c r="G286" s="15">
        <v>1</v>
      </c>
      <c r="H286" s="15">
        <v>0</v>
      </c>
      <c r="I286" s="15">
        <v>3</v>
      </c>
    </row>
    <row r="287" spans="2:9">
      <c r="B287" s="94"/>
      <c r="C287" s="94"/>
      <c r="D287" s="94"/>
      <c r="E287" s="18" t="s">
        <v>126</v>
      </c>
      <c r="F287" s="15">
        <v>8</v>
      </c>
      <c r="G287" s="15">
        <v>4</v>
      </c>
      <c r="H287" s="15">
        <v>0</v>
      </c>
      <c r="I287" s="15">
        <v>12</v>
      </c>
    </row>
    <row r="288" spans="2:9">
      <c r="B288" s="94"/>
      <c r="C288" s="94"/>
      <c r="D288" s="93">
        <v>210</v>
      </c>
      <c r="E288" s="18" t="s">
        <v>125</v>
      </c>
      <c r="F288" s="15">
        <v>2</v>
      </c>
      <c r="G288" s="15">
        <v>5</v>
      </c>
      <c r="H288" s="15">
        <v>3</v>
      </c>
      <c r="I288" s="15">
        <v>10</v>
      </c>
    </row>
    <row r="289" spans="2:9">
      <c r="B289" s="94"/>
      <c r="C289" s="94"/>
      <c r="D289" s="94"/>
      <c r="E289" s="18" t="s">
        <v>126</v>
      </c>
      <c r="F289" s="15">
        <v>8</v>
      </c>
      <c r="G289" s="15">
        <v>20</v>
      </c>
      <c r="H289" s="15">
        <v>12</v>
      </c>
      <c r="I289" s="15">
        <v>40</v>
      </c>
    </row>
    <row r="290" spans="2:9">
      <c r="B290" s="94"/>
      <c r="C290" s="94"/>
      <c r="D290" s="93">
        <v>240</v>
      </c>
      <c r="E290" s="18" t="s">
        <v>125</v>
      </c>
      <c r="F290" s="15">
        <v>4</v>
      </c>
      <c r="G290" s="15">
        <v>4</v>
      </c>
      <c r="H290" s="15">
        <v>7</v>
      </c>
      <c r="I290" s="15">
        <v>15</v>
      </c>
    </row>
    <row r="291" spans="2:9">
      <c r="B291" s="94"/>
      <c r="C291" s="94"/>
      <c r="D291" s="94"/>
      <c r="E291" s="18" t="s">
        <v>126</v>
      </c>
      <c r="F291" s="15">
        <v>16</v>
      </c>
      <c r="G291" s="15">
        <v>16</v>
      </c>
      <c r="H291" s="15">
        <v>28</v>
      </c>
      <c r="I291" s="15">
        <v>60</v>
      </c>
    </row>
    <row r="292" spans="2:9">
      <c r="B292" s="94"/>
      <c r="C292" s="94"/>
      <c r="D292" s="93">
        <v>270</v>
      </c>
      <c r="E292" s="18" t="s">
        <v>125</v>
      </c>
      <c r="F292" s="15">
        <v>4</v>
      </c>
      <c r="G292" s="15">
        <v>2</v>
      </c>
      <c r="H292" s="15">
        <v>2</v>
      </c>
      <c r="I292" s="15">
        <v>8</v>
      </c>
    </row>
    <row r="293" spans="2:9">
      <c r="B293" s="94"/>
      <c r="C293" s="94"/>
      <c r="D293" s="94"/>
      <c r="E293" s="18" t="s">
        <v>126</v>
      </c>
      <c r="F293" s="15">
        <v>16</v>
      </c>
      <c r="G293" s="15">
        <v>8</v>
      </c>
      <c r="H293" s="15">
        <v>8</v>
      </c>
      <c r="I293" s="15">
        <v>32</v>
      </c>
    </row>
    <row r="294" spans="2:9">
      <c r="B294" s="94"/>
      <c r="C294" s="94"/>
      <c r="D294" s="93">
        <v>360</v>
      </c>
      <c r="E294" s="18" t="s">
        <v>125</v>
      </c>
      <c r="F294" s="15">
        <v>0</v>
      </c>
      <c r="G294" s="15">
        <v>1</v>
      </c>
      <c r="H294" s="15">
        <v>0</v>
      </c>
      <c r="I294" s="15">
        <v>1</v>
      </c>
    </row>
    <row r="295" spans="2:9">
      <c r="B295" s="94"/>
      <c r="C295" s="94"/>
      <c r="D295" s="94"/>
      <c r="E295" s="18" t="s">
        <v>126</v>
      </c>
      <c r="F295" s="15">
        <v>0</v>
      </c>
      <c r="G295" s="15">
        <v>4</v>
      </c>
      <c r="H295" s="15">
        <v>0</v>
      </c>
      <c r="I295" s="15">
        <v>4</v>
      </c>
    </row>
    <row r="296" spans="2:9">
      <c r="B296" s="94"/>
      <c r="C296" s="94"/>
      <c r="D296" s="93">
        <v>420</v>
      </c>
      <c r="E296" s="18" t="s">
        <v>125</v>
      </c>
      <c r="F296" s="15">
        <v>2</v>
      </c>
      <c r="G296" s="15">
        <v>2</v>
      </c>
      <c r="H296" s="15">
        <v>1</v>
      </c>
      <c r="I296" s="15">
        <v>5</v>
      </c>
    </row>
    <row r="297" spans="2:9">
      <c r="B297" s="94"/>
      <c r="C297" s="94"/>
      <c r="D297" s="94"/>
      <c r="E297" s="18" t="s">
        <v>126</v>
      </c>
      <c r="F297" s="15">
        <v>8</v>
      </c>
      <c r="G297" s="15">
        <v>8</v>
      </c>
      <c r="H297" s="15">
        <v>4</v>
      </c>
      <c r="I297" s="15">
        <v>20</v>
      </c>
    </row>
    <row r="298" spans="2:9">
      <c r="B298" s="94"/>
      <c r="C298" s="94"/>
      <c r="D298" s="93">
        <v>480</v>
      </c>
      <c r="E298" s="18" t="s">
        <v>125</v>
      </c>
      <c r="F298" s="15">
        <v>0</v>
      </c>
      <c r="G298" s="15">
        <v>2</v>
      </c>
      <c r="H298" s="15">
        <v>1</v>
      </c>
      <c r="I298" s="15">
        <v>3</v>
      </c>
    </row>
    <row r="299" spans="2:9">
      <c r="B299" s="94"/>
      <c r="C299" s="94"/>
      <c r="D299" s="94"/>
      <c r="E299" s="18" t="s">
        <v>126</v>
      </c>
      <c r="F299" s="15">
        <v>0</v>
      </c>
      <c r="G299" s="15">
        <v>8</v>
      </c>
      <c r="H299" s="15">
        <v>4</v>
      </c>
      <c r="I299" s="15">
        <v>12</v>
      </c>
    </row>
    <row r="300" spans="2:9">
      <c r="B300" s="94"/>
      <c r="C300" s="94"/>
      <c r="D300" s="93">
        <v>540</v>
      </c>
      <c r="E300" s="18" t="s">
        <v>125</v>
      </c>
      <c r="F300" s="15">
        <v>2</v>
      </c>
      <c r="G300" s="15">
        <v>1</v>
      </c>
      <c r="H300" s="15">
        <v>0</v>
      </c>
      <c r="I300" s="15">
        <v>3</v>
      </c>
    </row>
    <row r="301" spans="2:9">
      <c r="B301" s="94"/>
      <c r="C301" s="94"/>
      <c r="D301" s="94"/>
      <c r="E301" s="18" t="s">
        <v>126</v>
      </c>
      <c r="F301" s="15">
        <v>8</v>
      </c>
      <c r="G301" s="15">
        <v>4</v>
      </c>
      <c r="H301" s="15">
        <v>0</v>
      </c>
      <c r="I301" s="15">
        <v>12</v>
      </c>
    </row>
    <row r="302" spans="2:9">
      <c r="B302" s="94"/>
      <c r="C302" s="93" t="s">
        <v>88</v>
      </c>
      <c r="D302" s="93">
        <v>180</v>
      </c>
      <c r="E302" s="18" t="s">
        <v>125</v>
      </c>
      <c r="F302" s="15">
        <v>2</v>
      </c>
      <c r="G302" s="15">
        <v>0</v>
      </c>
      <c r="H302" s="15">
        <v>0</v>
      </c>
      <c r="I302" s="15">
        <v>2</v>
      </c>
    </row>
    <row r="303" spans="2:9">
      <c r="B303" s="94"/>
      <c r="C303" s="94"/>
      <c r="D303" s="94"/>
      <c r="E303" s="18" t="s">
        <v>126</v>
      </c>
      <c r="F303" s="15">
        <v>8</v>
      </c>
      <c r="G303" s="15">
        <v>0</v>
      </c>
      <c r="H303" s="15">
        <v>0</v>
      </c>
      <c r="I303" s="15">
        <v>8</v>
      </c>
    </row>
    <row r="304" spans="2:9">
      <c r="B304" s="94"/>
      <c r="C304" s="94"/>
      <c r="D304" s="93">
        <v>210</v>
      </c>
      <c r="E304" s="18" t="s">
        <v>125</v>
      </c>
      <c r="F304" s="15">
        <v>2</v>
      </c>
      <c r="G304" s="15">
        <v>2</v>
      </c>
      <c r="H304" s="15">
        <v>3</v>
      </c>
      <c r="I304" s="15">
        <v>7</v>
      </c>
    </row>
    <row r="305" spans="2:9">
      <c r="B305" s="94"/>
      <c r="C305" s="94"/>
      <c r="D305" s="94"/>
      <c r="E305" s="18" t="s">
        <v>126</v>
      </c>
      <c r="F305" s="15">
        <v>8</v>
      </c>
      <c r="G305" s="15">
        <v>8</v>
      </c>
      <c r="H305" s="15">
        <v>12</v>
      </c>
      <c r="I305" s="15">
        <v>28</v>
      </c>
    </row>
    <row r="306" spans="2:9">
      <c r="B306" s="94"/>
      <c r="C306" s="94"/>
      <c r="D306" s="93">
        <v>240</v>
      </c>
      <c r="E306" s="18" t="s">
        <v>125</v>
      </c>
      <c r="F306" s="15">
        <v>1</v>
      </c>
      <c r="G306" s="15">
        <v>4</v>
      </c>
      <c r="H306" s="15">
        <v>3</v>
      </c>
      <c r="I306" s="15">
        <v>8</v>
      </c>
    </row>
    <row r="307" spans="2:9">
      <c r="B307" s="94"/>
      <c r="C307" s="94"/>
      <c r="D307" s="94"/>
      <c r="E307" s="18" t="s">
        <v>126</v>
      </c>
      <c r="F307" s="15">
        <v>4</v>
      </c>
      <c r="G307" s="15">
        <v>16</v>
      </c>
      <c r="H307" s="15">
        <v>12</v>
      </c>
      <c r="I307" s="15">
        <v>32</v>
      </c>
    </row>
    <row r="308" spans="2:9">
      <c r="B308" s="94"/>
      <c r="C308" s="94"/>
      <c r="D308" s="93">
        <v>270</v>
      </c>
      <c r="E308" s="18" t="s">
        <v>125</v>
      </c>
      <c r="F308" s="15">
        <v>1</v>
      </c>
      <c r="G308" s="15">
        <v>2</v>
      </c>
      <c r="H308" s="15">
        <v>1</v>
      </c>
      <c r="I308" s="15">
        <v>4</v>
      </c>
    </row>
    <row r="309" spans="2:9">
      <c r="B309" s="94"/>
      <c r="C309" s="94"/>
      <c r="D309" s="94"/>
      <c r="E309" s="18" t="s">
        <v>126</v>
      </c>
      <c r="F309" s="15">
        <v>4</v>
      </c>
      <c r="G309" s="15">
        <v>8</v>
      </c>
      <c r="H309" s="15">
        <v>4</v>
      </c>
      <c r="I309" s="15">
        <v>16</v>
      </c>
    </row>
    <row r="310" spans="2:9">
      <c r="B310" s="94"/>
      <c r="C310" s="94"/>
      <c r="D310" s="93">
        <v>300</v>
      </c>
      <c r="E310" s="18" t="s">
        <v>125</v>
      </c>
      <c r="F310" s="15">
        <v>1</v>
      </c>
      <c r="G310" s="15">
        <v>1</v>
      </c>
      <c r="H310" s="15">
        <v>1</v>
      </c>
      <c r="I310" s="15">
        <v>3</v>
      </c>
    </row>
    <row r="311" spans="2:9">
      <c r="B311" s="94"/>
      <c r="C311" s="94"/>
      <c r="D311" s="94"/>
      <c r="E311" s="18" t="s">
        <v>126</v>
      </c>
      <c r="F311" s="15">
        <v>4</v>
      </c>
      <c r="G311" s="15">
        <v>4</v>
      </c>
      <c r="H311" s="15">
        <v>4</v>
      </c>
      <c r="I311" s="15">
        <v>12</v>
      </c>
    </row>
    <row r="312" spans="2:9">
      <c r="B312" s="94"/>
      <c r="C312" s="94"/>
      <c r="D312" s="93">
        <v>360</v>
      </c>
      <c r="E312" s="18" t="s">
        <v>125</v>
      </c>
      <c r="F312" s="15">
        <v>0</v>
      </c>
      <c r="G312" s="15">
        <v>0</v>
      </c>
      <c r="H312" s="15">
        <v>1</v>
      </c>
      <c r="I312" s="15">
        <v>1</v>
      </c>
    </row>
    <row r="313" spans="2:9">
      <c r="B313" s="94"/>
      <c r="C313" s="94"/>
      <c r="D313" s="94"/>
      <c r="E313" s="18" t="s">
        <v>126</v>
      </c>
      <c r="F313" s="15">
        <v>0</v>
      </c>
      <c r="G313" s="15">
        <v>0</v>
      </c>
      <c r="H313" s="15">
        <v>4</v>
      </c>
      <c r="I313" s="15">
        <v>4</v>
      </c>
    </row>
    <row r="314" spans="2:9">
      <c r="B314" s="94"/>
      <c r="C314" s="94"/>
      <c r="D314" s="93">
        <v>420</v>
      </c>
      <c r="E314" s="18" t="s">
        <v>125</v>
      </c>
      <c r="F314" s="15">
        <v>1</v>
      </c>
      <c r="G314" s="15">
        <v>0</v>
      </c>
      <c r="H314" s="15">
        <v>0</v>
      </c>
      <c r="I314" s="15">
        <v>1</v>
      </c>
    </row>
    <row r="315" spans="2:9">
      <c r="B315" s="94"/>
      <c r="C315" s="94"/>
      <c r="D315" s="94"/>
      <c r="E315" s="18" t="s">
        <v>126</v>
      </c>
      <c r="F315" s="15">
        <v>4</v>
      </c>
      <c r="G315" s="15">
        <v>0</v>
      </c>
      <c r="H315" s="15">
        <v>0</v>
      </c>
      <c r="I315" s="15">
        <v>4</v>
      </c>
    </row>
    <row r="316" spans="2:9">
      <c r="B316" s="94"/>
      <c r="C316" s="94"/>
      <c r="D316" s="93">
        <v>480</v>
      </c>
      <c r="E316" s="18" t="s">
        <v>125</v>
      </c>
      <c r="F316" s="15">
        <v>2</v>
      </c>
      <c r="G316" s="15">
        <v>2</v>
      </c>
      <c r="H316" s="15">
        <v>4</v>
      </c>
      <c r="I316" s="15">
        <v>8</v>
      </c>
    </row>
    <row r="317" spans="2:9">
      <c r="B317" s="94"/>
      <c r="C317" s="94"/>
      <c r="D317" s="94"/>
      <c r="E317" s="18" t="s">
        <v>126</v>
      </c>
      <c r="F317" s="15">
        <v>8</v>
      </c>
      <c r="G317" s="15">
        <v>8</v>
      </c>
      <c r="H317" s="15">
        <v>16</v>
      </c>
      <c r="I317" s="15">
        <v>32</v>
      </c>
    </row>
    <row r="318" spans="2:9">
      <c r="B318" s="94"/>
      <c r="C318" s="94"/>
      <c r="D318" s="93">
        <v>540</v>
      </c>
      <c r="E318" s="18" t="s">
        <v>125</v>
      </c>
      <c r="F318" s="15">
        <v>6</v>
      </c>
      <c r="G318" s="15">
        <v>0</v>
      </c>
      <c r="H318" s="15">
        <v>1</v>
      </c>
      <c r="I318" s="15">
        <v>7</v>
      </c>
    </row>
    <row r="319" spans="2:9">
      <c r="B319" s="94"/>
      <c r="C319" s="94"/>
      <c r="D319" s="94"/>
      <c r="E319" s="18" t="s">
        <v>126</v>
      </c>
      <c r="F319" s="15">
        <v>24</v>
      </c>
      <c r="G319" s="15">
        <v>0</v>
      </c>
      <c r="H319" s="15">
        <v>4</v>
      </c>
      <c r="I319" s="15">
        <v>28</v>
      </c>
    </row>
    <row r="320" spans="2:9">
      <c r="B320" s="94"/>
      <c r="C320" s="93" t="s">
        <v>89</v>
      </c>
      <c r="D320" s="93">
        <v>180</v>
      </c>
      <c r="E320" s="18" t="s">
        <v>125</v>
      </c>
      <c r="F320" s="15">
        <v>1</v>
      </c>
      <c r="G320" s="15">
        <v>1</v>
      </c>
      <c r="H320" s="15">
        <v>0</v>
      </c>
      <c r="I320" s="15">
        <v>2</v>
      </c>
    </row>
    <row r="321" spans="2:9">
      <c r="B321" s="94"/>
      <c r="C321" s="94"/>
      <c r="D321" s="94"/>
      <c r="E321" s="18" t="s">
        <v>126</v>
      </c>
      <c r="F321" s="15">
        <v>4</v>
      </c>
      <c r="G321" s="15">
        <v>4</v>
      </c>
      <c r="H321" s="15">
        <v>0</v>
      </c>
      <c r="I321" s="15">
        <v>8</v>
      </c>
    </row>
    <row r="322" spans="2:9">
      <c r="B322" s="94"/>
      <c r="C322" s="94"/>
      <c r="D322" s="93">
        <v>210</v>
      </c>
      <c r="E322" s="18" t="s">
        <v>125</v>
      </c>
      <c r="F322" s="15">
        <v>5</v>
      </c>
      <c r="G322" s="15">
        <v>3</v>
      </c>
      <c r="H322" s="15">
        <v>1</v>
      </c>
      <c r="I322" s="15">
        <v>9</v>
      </c>
    </row>
    <row r="323" spans="2:9">
      <c r="B323" s="94"/>
      <c r="C323" s="94"/>
      <c r="D323" s="94"/>
      <c r="E323" s="18" t="s">
        <v>126</v>
      </c>
      <c r="F323" s="15">
        <v>20</v>
      </c>
      <c r="G323" s="15">
        <v>12</v>
      </c>
      <c r="H323" s="15">
        <v>4</v>
      </c>
      <c r="I323" s="15">
        <v>36</v>
      </c>
    </row>
    <row r="324" spans="2:9">
      <c r="B324" s="94"/>
      <c r="C324" s="94"/>
      <c r="D324" s="93">
        <v>240</v>
      </c>
      <c r="E324" s="18" t="s">
        <v>125</v>
      </c>
      <c r="F324" s="15">
        <v>3</v>
      </c>
      <c r="G324" s="15">
        <v>3</v>
      </c>
      <c r="H324" s="15">
        <v>2</v>
      </c>
      <c r="I324" s="15">
        <v>8</v>
      </c>
    </row>
    <row r="325" spans="2:9">
      <c r="B325" s="94"/>
      <c r="C325" s="94"/>
      <c r="D325" s="94"/>
      <c r="E325" s="18" t="s">
        <v>126</v>
      </c>
      <c r="F325" s="15">
        <v>12</v>
      </c>
      <c r="G325" s="15">
        <v>12</v>
      </c>
      <c r="H325" s="15">
        <v>8</v>
      </c>
      <c r="I325" s="15">
        <v>32</v>
      </c>
    </row>
    <row r="326" spans="2:9">
      <c r="B326" s="94"/>
      <c r="C326" s="94"/>
      <c r="D326" s="93">
        <v>270</v>
      </c>
      <c r="E326" s="18" t="s">
        <v>125</v>
      </c>
      <c r="F326" s="15">
        <v>2</v>
      </c>
      <c r="G326" s="15">
        <v>0</v>
      </c>
      <c r="H326" s="15">
        <v>3</v>
      </c>
      <c r="I326" s="15">
        <v>5</v>
      </c>
    </row>
    <row r="327" spans="2:9">
      <c r="B327" s="94"/>
      <c r="C327" s="94"/>
      <c r="D327" s="94"/>
      <c r="E327" s="18" t="s">
        <v>126</v>
      </c>
      <c r="F327" s="15">
        <v>8</v>
      </c>
      <c r="G327" s="15">
        <v>0</v>
      </c>
      <c r="H327" s="15">
        <v>12</v>
      </c>
      <c r="I327" s="15">
        <v>20</v>
      </c>
    </row>
    <row r="328" spans="2:9">
      <c r="B328" s="94"/>
      <c r="C328" s="94"/>
      <c r="D328" s="93">
        <v>300</v>
      </c>
      <c r="E328" s="18" t="s">
        <v>125</v>
      </c>
      <c r="F328" s="15">
        <v>0</v>
      </c>
      <c r="G328" s="15">
        <v>1</v>
      </c>
      <c r="H328" s="15">
        <v>1</v>
      </c>
      <c r="I328" s="15">
        <v>2</v>
      </c>
    </row>
    <row r="329" spans="2:9">
      <c r="B329" s="94"/>
      <c r="C329" s="94"/>
      <c r="D329" s="94"/>
      <c r="E329" s="18" t="s">
        <v>126</v>
      </c>
      <c r="F329" s="15">
        <v>0</v>
      </c>
      <c r="G329" s="15">
        <v>4</v>
      </c>
      <c r="H329" s="15">
        <v>4</v>
      </c>
      <c r="I329" s="15">
        <v>8</v>
      </c>
    </row>
    <row r="330" spans="2:9">
      <c r="B330" s="94"/>
      <c r="C330" s="94"/>
      <c r="D330" s="93">
        <v>360</v>
      </c>
      <c r="E330" s="18" t="s">
        <v>125</v>
      </c>
      <c r="F330" s="15">
        <v>1</v>
      </c>
      <c r="G330" s="15">
        <v>0</v>
      </c>
      <c r="H330" s="15">
        <v>0</v>
      </c>
      <c r="I330" s="15">
        <v>1</v>
      </c>
    </row>
    <row r="331" spans="2:9">
      <c r="B331" s="94"/>
      <c r="C331" s="94"/>
      <c r="D331" s="94"/>
      <c r="E331" s="18" t="s">
        <v>126</v>
      </c>
      <c r="F331" s="15">
        <v>4</v>
      </c>
      <c r="G331" s="15">
        <v>0</v>
      </c>
      <c r="H331" s="15">
        <v>0</v>
      </c>
      <c r="I331" s="15">
        <v>4</v>
      </c>
    </row>
    <row r="332" spans="2:9">
      <c r="B332" s="94"/>
      <c r="C332" s="94"/>
      <c r="D332" s="93">
        <v>420</v>
      </c>
      <c r="E332" s="18" t="s">
        <v>125</v>
      </c>
      <c r="F332" s="15">
        <v>0</v>
      </c>
      <c r="G332" s="15">
        <v>0</v>
      </c>
      <c r="H332" s="15">
        <v>3</v>
      </c>
      <c r="I332" s="15">
        <v>3</v>
      </c>
    </row>
    <row r="333" spans="2:9">
      <c r="B333" s="94"/>
      <c r="C333" s="94"/>
      <c r="D333" s="94"/>
      <c r="E333" s="18" t="s">
        <v>126</v>
      </c>
      <c r="F333" s="15">
        <v>0</v>
      </c>
      <c r="G333" s="15">
        <v>0</v>
      </c>
      <c r="H333" s="15">
        <v>12</v>
      </c>
      <c r="I333" s="15">
        <v>12</v>
      </c>
    </row>
    <row r="334" spans="2:9">
      <c r="B334" s="94"/>
      <c r="C334" s="94"/>
      <c r="D334" s="93">
        <v>480</v>
      </c>
      <c r="E334" s="18" t="s">
        <v>125</v>
      </c>
      <c r="F334" s="15">
        <v>7</v>
      </c>
      <c r="G334" s="15">
        <v>3</v>
      </c>
      <c r="H334" s="15">
        <v>3</v>
      </c>
      <c r="I334" s="15">
        <v>13</v>
      </c>
    </row>
    <row r="335" spans="2:9">
      <c r="B335" s="94"/>
      <c r="C335" s="94"/>
      <c r="D335" s="94"/>
      <c r="E335" s="18" t="s">
        <v>126</v>
      </c>
      <c r="F335" s="15">
        <v>28</v>
      </c>
      <c r="G335" s="15">
        <v>12</v>
      </c>
      <c r="H335" s="15">
        <v>12</v>
      </c>
      <c r="I335" s="15">
        <v>52</v>
      </c>
    </row>
    <row r="336" spans="2:9">
      <c r="B336" s="94"/>
      <c r="C336" s="94"/>
      <c r="D336" s="93">
        <v>540</v>
      </c>
      <c r="E336" s="18" t="s">
        <v>125</v>
      </c>
      <c r="F336" s="15">
        <v>3</v>
      </c>
      <c r="G336" s="15">
        <v>2</v>
      </c>
      <c r="H336" s="15">
        <v>2</v>
      </c>
      <c r="I336" s="15">
        <v>7</v>
      </c>
    </row>
    <row r="337" spans="2:9">
      <c r="B337" s="94"/>
      <c r="C337" s="94"/>
      <c r="D337" s="94"/>
      <c r="E337" s="18" t="s">
        <v>126</v>
      </c>
      <c r="F337" s="15">
        <v>12</v>
      </c>
      <c r="G337" s="15">
        <v>8</v>
      </c>
      <c r="H337" s="15">
        <v>8</v>
      </c>
      <c r="I337" s="15">
        <v>28</v>
      </c>
    </row>
    <row r="338" spans="2:9">
      <c r="B338" s="93" t="s">
        <v>77</v>
      </c>
      <c r="C338" s="93" t="s">
        <v>78</v>
      </c>
      <c r="D338" s="93">
        <v>180</v>
      </c>
      <c r="E338" s="18" t="s">
        <v>125</v>
      </c>
      <c r="F338" s="15">
        <v>1</v>
      </c>
      <c r="G338" s="15">
        <v>3</v>
      </c>
      <c r="H338" s="15">
        <v>1</v>
      </c>
      <c r="I338" s="15">
        <v>5</v>
      </c>
    </row>
    <row r="339" spans="2:9">
      <c r="B339" s="94"/>
      <c r="C339" s="94"/>
      <c r="D339" s="94"/>
      <c r="E339" s="18" t="s">
        <v>126</v>
      </c>
      <c r="F339" s="15">
        <v>4</v>
      </c>
      <c r="G339" s="15">
        <v>12</v>
      </c>
      <c r="H339" s="15">
        <v>4</v>
      </c>
      <c r="I339" s="15">
        <v>20</v>
      </c>
    </row>
    <row r="340" spans="2:9">
      <c r="B340" s="94"/>
      <c r="C340" s="94"/>
      <c r="D340" s="93">
        <v>210</v>
      </c>
      <c r="E340" s="18" t="s">
        <v>125</v>
      </c>
      <c r="F340" s="15">
        <v>2</v>
      </c>
      <c r="G340" s="15">
        <v>3</v>
      </c>
      <c r="H340" s="15">
        <v>3</v>
      </c>
      <c r="I340" s="15">
        <v>8</v>
      </c>
    </row>
    <row r="341" spans="2:9">
      <c r="B341" s="94"/>
      <c r="C341" s="94"/>
      <c r="D341" s="94"/>
      <c r="E341" s="18" t="s">
        <v>126</v>
      </c>
      <c r="F341" s="15">
        <v>8</v>
      </c>
      <c r="G341" s="15">
        <v>12</v>
      </c>
      <c r="H341" s="15">
        <v>12</v>
      </c>
      <c r="I341" s="15">
        <v>32</v>
      </c>
    </row>
    <row r="342" spans="2:9">
      <c r="B342" s="94"/>
      <c r="C342" s="94"/>
      <c r="D342" s="93">
        <v>240</v>
      </c>
      <c r="E342" s="18" t="s">
        <v>125</v>
      </c>
      <c r="F342" s="15">
        <v>3</v>
      </c>
      <c r="G342" s="15">
        <v>1</v>
      </c>
      <c r="H342" s="15">
        <v>2</v>
      </c>
      <c r="I342" s="15">
        <v>6</v>
      </c>
    </row>
    <row r="343" spans="2:9">
      <c r="B343" s="94"/>
      <c r="C343" s="94"/>
      <c r="D343" s="94"/>
      <c r="E343" s="18" t="s">
        <v>126</v>
      </c>
      <c r="F343" s="15">
        <v>12</v>
      </c>
      <c r="G343" s="15">
        <v>4</v>
      </c>
      <c r="H343" s="15">
        <v>8</v>
      </c>
      <c r="I343" s="15">
        <v>24</v>
      </c>
    </row>
    <row r="344" spans="2:9">
      <c r="B344" s="94"/>
      <c r="C344" s="94"/>
      <c r="D344" s="93">
        <v>270</v>
      </c>
      <c r="E344" s="18" t="s">
        <v>125</v>
      </c>
      <c r="F344" s="15">
        <v>4</v>
      </c>
      <c r="G344" s="15">
        <v>1</v>
      </c>
      <c r="H344" s="15">
        <v>3</v>
      </c>
      <c r="I344" s="15">
        <v>8</v>
      </c>
    </row>
    <row r="345" spans="2:9">
      <c r="B345" s="94"/>
      <c r="C345" s="94"/>
      <c r="D345" s="94"/>
      <c r="E345" s="18" t="s">
        <v>126</v>
      </c>
      <c r="F345" s="15">
        <v>16</v>
      </c>
      <c r="G345" s="15">
        <v>4</v>
      </c>
      <c r="H345" s="15">
        <v>12</v>
      </c>
      <c r="I345" s="15">
        <v>32</v>
      </c>
    </row>
    <row r="346" spans="2:9">
      <c r="B346" s="94"/>
      <c r="C346" s="94"/>
      <c r="D346" s="93">
        <v>300</v>
      </c>
      <c r="E346" s="18" t="s">
        <v>125</v>
      </c>
      <c r="F346" s="15">
        <v>0</v>
      </c>
      <c r="G346" s="15">
        <v>2</v>
      </c>
      <c r="H346" s="15">
        <v>0</v>
      </c>
      <c r="I346" s="15">
        <v>2</v>
      </c>
    </row>
    <row r="347" spans="2:9">
      <c r="B347" s="94"/>
      <c r="C347" s="94"/>
      <c r="D347" s="94"/>
      <c r="E347" s="18" t="s">
        <v>126</v>
      </c>
      <c r="F347" s="15">
        <v>0</v>
      </c>
      <c r="G347" s="15">
        <v>8</v>
      </c>
      <c r="H347" s="15">
        <v>0</v>
      </c>
      <c r="I347" s="15">
        <v>8</v>
      </c>
    </row>
    <row r="348" spans="2:9">
      <c r="B348" s="94"/>
      <c r="C348" s="94"/>
      <c r="D348" s="93">
        <v>360</v>
      </c>
      <c r="E348" s="18" t="s">
        <v>125</v>
      </c>
      <c r="F348" s="15">
        <v>0</v>
      </c>
      <c r="G348" s="15">
        <v>2</v>
      </c>
      <c r="H348" s="15">
        <v>0</v>
      </c>
      <c r="I348" s="15">
        <v>2</v>
      </c>
    </row>
    <row r="349" spans="2:9">
      <c r="B349" s="94"/>
      <c r="C349" s="94"/>
      <c r="D349" s="94"/>
      <c r="E349" s="18" t="s">
        <v>126</v>
      </c>
      <c r="F349" s="15">
        <v>0</v>
      </c>
      <c r="G349" s="15">
        <v>8</v>
      </c>
      <c r="H349" s="15">
        <v>0</v>
      </c>
      <c r="I349" s="15">
        <v>8</v>
      </c>
    </row>
    <row r="350" spans="2:9">
      <c r="B350" s="94"/>
      <c r="C350" s="94"/>
      <c r="D350" s="93">
        <v>420</v>
      </c>
      <c r="E350" s="18" t="s">
        <v>125</v>
      </c>
      <c r="F350" s="15">
        <v>0</v>
      </c>
      <c r="G350" s="15">
        <v>0</v>
      </c>
      <c r="H350" s="15">
        <v>1</v>
      </c>
      <c r="I350" s="15">
        <v>1</v>
      </c>
    </row>
    <row r="351" spans="2:9">
      <c r="B351" s="94"/>
      <c r="C351" s="94"/>
      <c r="D351" s="94"/>
      <c r="E351" s="18" t="s">
        <v>126</v>
      </c>
      <c r="F351" s="15">
        <v>0</v>
      </c>
      <c r="G351" s="15">
        <v>0</v>
      </c>
      <c r="H351" s="15">
        <v>4</v>
      </c>
      <c r="I351" s="15">
        <v>4</v>
      </c>
    </row>
    <row r="352" spans="2:9">
      <c r="B352" s="94"/>
      <c r="C352" s="94"/>
      <c r="D352" s="93">
        <v>480</v>
      </c>
      <c r="E352" s="18" t="s">
        <v>125</v>
      </c>
      <c r="F352" s="15">
        <v>3</v>
      </c>
      <c r="G352" s="15">
        <v>4</v>
      </c>
      <c r="H352" s="15">
        <v>4</v>
      </c>
      <c r="I352" s="15">
        <v>11</v>
      </c>
    </row>
    <row r="353" spans="2:9">
      <c r="B353" s="94"/>
      <c r="C353" s="94"/>
      <c r="D353" s="94"/>
      <c r="E353" s="18" t="s">
        <v>126</v>
      </c>
      <c r="F353" s="15">
        <v>12</v>
      </c>
      <c r="G353" s="15">
        <v>16</v>
      </c>
      <c r="H353" s="15">
        <v>16</v>
      </c>
      <c r="I353" s="15">
        <v>44</v>
      </c>
    </row>
    <row r="354" spans="2:9">
      <c r="B354" s="94"/>
      <c r="C354" s="94"/>
      <c r="D354" s="93">
        <v>540</v>
      </c>
      <c r="E354" s="18" t="s">
        <v>125</v>
      </c>
      <c r="F354" s="15">
        <v>3</v>
      </c>
      <c r="G354" s="15">
        <v>1</v>
      </c>
      <c r="H354" s="15">
        <v>0</v>
      </c>
      <c r="I354" s="15">
        <v>4</v>
      </c>
    </row>
    <row r="355" spans="2:9">
      <c r="B355" s="94"/>
      <c r="C355" s="94"/>
      <c r="D355" s="94"/>
      <c r="E355" s="18" t="s">
        <v>126</v>
      </c>
      <c r="F355" s="15">
        <v>12</v>
      </c>
      <c r="G355" s="15">
        <v>4</v>
      </c>
      <c r="H355" s="15">
        <v>0</v>
      </c>
      <c r="I355" s="15">
        <v>16</v>
      </c>
    </row>
    <row r="356" spans="2:9">
      <c r="B356" s="94"/>
      <c r="C356" s="93" t="s">
        <v>81</v>
      </c>
      <c r="D356" s="93">
        <v>180</v>
      </c>
      <c r="E356" s="18" t="s">
        <v>125</v>
      </c>
      <c r="F356" s="15">
        <v>0</v>
      </c>
      <c r="G356" s="15">
        <v>1</v>
      </c>
      <c r="H356" s="15">
        <v>0</v>
      </c>
      <c r="I356" s="15">
        <v>1</v>
      </c>
    </row>
    <row r="357" spans="2:9">
      <c r="B357" s="94"/>
      <c r="C357" s="94"/>
      <c r="D357" s="94"/>
      <c r="E357" s="18" t="s">
        <v>126</v>
      </c>
      <c r="F357" s="15">
        <v>0</v>
      </c>
      <c r="G357" s="15">
        <v>4</v>
      </c>
      <c r="H357" s="15">
        <v>0</v>
      </c>
      <c r="I357" s="15">
        <v>4</v>
      </c>
    </row>
    <row r="358" spans="2:9">
      <c r="B358" s="94"/>
      <c r="C358" s="94"/>
      <c r="D358" s="93">
        <v>210</v>
      </c>
      <c r="E358" s="18" t="s">
        <v>125</v>
      </c>
      <c r="F358" s="15">
        <v>4</v>
      </c>
      <c r="G358" s="15">
        <v>2</v>
      </c>
      <c r="H358" s="15">
        <v>3</v>
      </c>
      <c r="I358" s="15">
        <v>9</v>
      </c>
    </row>
    <row r="359" spans="2:9">
      <c r="B359" s="94"/>
      <c r="C359" s="94"/>
      <c r="D359" s="94"/>
      <c r="E359" s="18" t="s">
        <v>126</v>
      </c>
      <c r="F359" s="15">
        <v>16</v>
      </c>
      <c r="G359" s="15">
        <v>8</v>
      </c>
      <c r="H359" s="15">
        <v>12</v>
      </c>
      <c r="I359" s="15">
        <v>36</v>
      </c>
    </row>
    <row r="360" spans="2:9">
      <c r="B360" s="94"/>
      <c r="C360" s="94"/>
      <c r="D360" s="93">
        <v>240</v>
      </c>
      <c r="E360" s="18" t="s">
        <v>125</v>
      </c>
      <c r="F360" s="15">
        <v>5</v>
      </c>
      <c r="G360" s="15">
        <v>4</v>
      </c>
      <c r="H360" s="15">
        <v>1</v>
      </c>
      <c r="I360" s="15">
        <v>10</v>
      </c>
    </row>
    <row r="361" spans="2:9">
      <c r="B361" s="94"/>
      <c r="C361" s="94"/>
      <c r="D361" s="94"/>
      <c r="E361" s="18" t="s">
        <v>126</v>
      </c>
      <c r="F361" s="15">
        <v>20</v>
      </c>
      <c r="G361" s="15">
        <v>16</v>
      </c>
      <c r="H361" s="15">
        <v>4</v>
      </c>
      <c r="I361" s="15">
        <v>40</v>
      </c>
    </row>
    <row r="362" spans="2:9">
      <c r="B362" s="94"/>
      <c r="C362" s="94"/>
      <c r="D362" s="93">
        <v>270</v>
      </c>
      <c r="E362" s="18" t="s">
        <v>125</v>
      </c>
      <c r="F362" s="15">
        <v>4</v>
      </c>
      <c r="G362" s="15">
        <v>4</v>
      </c>
      <c r="H362" s="15">
        <v>1</v>
      </c>
      <c r="I362" s="15">
        <v>9</v>
      </c>
    </row>
    <row r="363" spans="2:9">
      <c r="B363" s="94"/>
      <c r="C363" s="94"/>
      <c r="D363" s="94"/>
      <c r="E363" s="18" t="s">
        <v>126</v>
      </c>
      <c r="F363" s="15">
        <v>16</v>
      </c>
      <c r="G363" s="15">
        <v>16</v>
      </c>
      <c r="H363" s="15">
        <v>4</v>
      </c>
      <c r="I363" s="15">
        <v>36</v>
      </c>
    </row>
    <row r="364" spans="2:9">
      <c r="B364" s="94"/>
      <c r="C364" s="94"/>
      <c r="D364" s="93">
        <v>300</v>
      </c>
      <c r="E364" s="18" t="s">
        <v>125</v>
      </c>
      <c r="F364" s="15">
        <v>0</v>
      </c>
      <c r="G364" s="15">
        <v>0</v>
      </c>
      <c r="H364" s="15">
        <v>1</v>
      </c>
      <c r="I364" s="15">
        <v>1</v>
      </c>
    </row>
    <row r="365" spans="2:9">
      <c r="B365" s="94"/>
      <c r="C365" s="94"/>
      <c r="D365" s="94"/>
      <c r="E365" s="18" t="s">
        <v>126</v>
      </c>
      <c r="F365" s="15">
        <v>0</v>
      </c>
      <c r="G365" s="15">
        <v>0</v>
      </c>
      <c r="H365" s="15">
        <v>4</v>
      </c>
      <c r="I365" s="15">
        <v>4</v>
      </c>
    </row>
    <row r="366" spans="2:9">
      <c r="B366" s="94"/>
      <c r="C366" s="94"/>
      <c r="D366" s="93">
        <v>360</v>
      </c>
      <c r="E366" s="18" t="s">
        <v>125</v>
      </c>
      <c r="F366" s="15">
        <v>1</v>
      </c>
      <c r="G366" s="15">
        <v>0</v>
      </c>
      <c r="H366" s="15">
        <v>0</v>
      </c>
      <c r="I366" s="15">
        <v>1</v>
      </c>
    </row>
    <row r="367" spans="2:9">
      <c r="B367" s="94"/>
      <c r="C367" s="94"/>
      <c r="D367" s="94"/>
      <c r="E367" s="18" t="s">
        <v>126</v>
      </c>
      <c r="F367" s="15">
        <v>4</v>
      </c>
      <c r="G367" s="15">
        <v>0</v>
      </c>
      <c r="H367" s="15">
        <v>0</v>
      </c>
      <c r="I367" s="15">
        <v>4</v>
      </c>
    </row>
    <row r="368" spans="2:9">
      <c r="B368" s="94"/>
      <c r="C368" s="94"/>
      <c r="D368" s="93">
        <v>420</v>
      </c>
      <c r="E368" s="18" t="s">
        <v>125</v>
      </c>
      <c r="F368" s="15">
        <v>1</v>
      </c>
      <c r="G368" s="15">
        <v>1</v>
      </c>
      <c r="H368" s="15">
        <v>2</v>
      </c>
      <c r="I368" s="15">
        <v>4</v>
      </c>
    </row>
    <row r="369" spans="2:9">
      <c r="B369" s="94"/>
      <c r="C369" s="94"/>
      <c r="D369" s="94"/>
      <c r="E369" s="18" t="s">
        <v>126</v>
      </c>
      <c r="F369" s="15">
        <v>4</v>
      </c>
      <c r="G369" s="15">
        <v>4</v>
      </c>
      <c r="H369" s="15">
        <v>8</v>
      </c>
      <c r="I369" s="15">
        <v>16</v>
      </c>
    </row>
    <row r="370" spans="2:9">
      <c r="B370" s="94"/>
      <c r="C370" s="94"/>
      <c r="D370" s="93">
        <v>480</v>
      </c>
      <c r="E370" s="18" t="s">
        <v>125</v>
      </c>
      <c r="F370" s="15">
        <v>2</v>
      </c>
      <c r="G370" s="15">
        <v>5</v>
      </c>
      <c r="H370" s="15">
        <v>4</v>
      </c>
      <c r="I370" s="15">
        <v>11</v>
      </c>
    </row>
    <row r="371" spans="2:9">
      <c r="B371" s="94"/>
      <c r="C371" s="94"/>
      <c r="D371" s="94"/>
      <c r="E371" s="18" t="s">
        <v>126</v>
      </c>
      <c r="F371" s="15">
        <v>8</v>
      </c>
      <c r="G371" s="15">
        <v>20</v>
      </c>
      <c r="H371" s="15">
        <v>16</v>
      </c>
      <c r="I371" s="15">
        <v>44</v>
      </c>
    </row>
    <row r="372" spans="2:9">
      <c r="B372" s="94"/>
      <c r="C372" s="94"/>
      <c r="D372" s="93">
        <v>540</v>
      </c>
      <c r="E372" s="18" t="s">
        <v>125</v>
      </c>
      <c r="F372" s="15">
        <v>0</v>
      </c>
      <c r="G372" s="15">
        <v>1</v>
      </c>
      <c r="H372" s="15">
        <v>5</v>
      </c>
      <c r="I372" s="15">
        <v>6</v>
      </c>
    </row>
    <row r="373" spans="2:9">
      <c r="B373" s="94"/>
      <c r="C373" s="94"/>
      <c r="D373" s="94"/>
      <c r="E373" s="18" t="s">
        <v>126</v>
      </c>
      <c r="F373" s="15">
        <v>0</v>
      </c>
      <c r="G373" s="15">
        <v>4</v>
      </c>
      <c r="H373" s="15">
        <v>20</v>
      </c>
      <c r="I373" s="15">
        <v>24</v>
      </c>
    </row>
    <row r="374" spans="2:9">
      <c r="B374" s="94"/>
      <c r="C374" s="93" t="s">
        <v>90</v>
      </c>
      <c r="D374" s="93">
        <v>180</v>
      </c>
      <c r="E374" s="18" t="s">
        <v>125</v>
      </c>
      <c r="F374" s="15">
        <v>2</v>
      </c>
      <c r="G374" s="15">
        <v>1</v>
      </c>
      <c r="H374" s="15">
        <v>1</v>
      </c>
      <c r="I374" s="15">
        <v>4</v>
      </c>
    </row>
    <row r="375" spans="2:9">
      <c r="B375" s="94"/>
      <c r="C375" s="94"/>
      <c r="D375" s="94"/>
      <c r="E375" s="18" t="s">
        <v>126</v>
      </c>
      <c r="F375" s="15">
        <v>8</v>
      </c>
      <c r="G375" s="15">
        <v>4</v>
      </c>
      <c r="H375" s="15">
        <v>4</v>
      </c>
      <c r="I375" s="15">
        <v>16</v>
      </c>
    </row>
    <row r="376" spans="2:9">
      <c r="B376" s="94"/>
      <c r="C376" s="94"/>
      <c r="D376" s="93">
        <v>210</v>
      </c>
      <c r="E376" s="18" t="s">
        <v>125</v>
      </c>
      <c r="F376" s="15">
        <v>1</v>
      </c>
      <c r="G376" s="15">
        <v>1</v>
      </c>
      <c r="H376" s="15">
        <v>2</v>
      </c>
      <c r="I376" s="15">
        <v>4</v>
      </c>
    </row>
    <row r="377" spans="2:9">
      <c r="B377" s="94"/>
      <c r="C377" s="94"/>
      <c r="D377" s="94"/>
      <c r="E377" s="18" t="s">
        <v>126</v>
      </c>
      <c r="F377" s="15">
        <v>4</v>
      </c>
      <c r="G377" s="15">
        <v>4</v>
      </c>
      <c r="H377" s="15">
        <v>8</v>
      </c>
      <c r="I377" s="15">
        <v>16</v>
      </c>
    </row>
    <row r="378" spans="2:9">
      <c r="B378" s="94"/>
      <c r="C378" s="94"/>
      <c r="D378" s="93">
        <v>240</v>
      </c>
      <c r="E378" s="18" t="s">
        <v>125</v>
      </c>
      <c r="F378" s="15">
        <v>2</v>
      </c>
      <c r="G378" s="15">
        <v>1</v>
      </c>
      <c r="H378" s="15">
        <v>2</v>
      </c>
      <c r="I378" s="15">
        <v>5</v>
      </c>
    </row>
    <row r="379" spans="2:9">
      <c r="B379" s="94"/>
      <c r="C379" s="94"/>
      <c r="D379" s="94"/>
      <c r="E379" s="18" t="s">
        <v>126</v>
      </c>
      <c r="F379" s="15">
        <v>8</v>
      </c>
      <c r="G379" s="15">
        <v>4</v>
      </c>
      <c r="H379" s="15">
        <v>8</v>
      </c>
      <c r="I379" s="15">
        <v>20</v>
      </c>
    </row>
    <row r="380" spans="2:9">
      <c r="B380" s="94"/>
      <c r="C380" s="94"/>
      <c r="D380" s="93">
        <v>270</v>
      </c>
      <c r="E380" s="18" t="s">
        <v>125</v>
      </c>
      <c r="F380" s="15">
        <v>5</v>
      </c>
      <c r="G380" s="15">
        <v>2</v>
      </c>
      <c r="H380" s="15">
        <v>2</v>
      </c>
      <c r="I380" s="15">
        <v>9</v>
      </c>
    </row>
    <row r="381" spans="2:9">
      <c r="B381" s="94"/>
      <c r="C381" s="94"/>
      <c r="D381" s="94"/>
      <c r="E381" s="18" t="s">
        <v>126</v>
      </c>
      <c r="F381" s="15">
        <v>20</v>
      </c>
      <c r="G381" s="15">
        <v>8</v>
      </c>
      <c r="H381" s="15">
        <v>8</v>
      </c>
      <c r="I381" s="15">
        <v>36</v>
      </c>
    </row>
    <row r="382" spans="2:9">
      <c r="B382" s="94"/>
      <c r="C382" s="94"/>
      <c r="D382" s="93">
        <v>300</v>
      </c>
      <c r="E382" s="18" t="s">
        <v>125</v>
      </c>
      <c r="F382" s="15">
        <v>0</v>
      </c>
      <c r="G382" s="15">
        <v>0</v>
      </c>
      <c r="H382" s="15">
        <v>2</v>
      </c>
      <c r="I382" s="15">
        <v>2</v>
      </c>
    </row>
    <row r="383" spans="2:9">
      <c r="B383" s="94"/>
      <c r="C383" s="94"/>
      <c r="D383" s="94"/>
      <c r="E383" s="18" t="s">
        <v>126</v>
      </c>
      <c r="F383" s="15">
        <v>0</v>
      </c>
      <c r="G383" s="15">
        <v>0</v>
      </c>
      <c r="H383" s="15">
        <v>8</v>
      </c>
      <c r="I383" s="15">
        <v>8</v>
      </c>
    </row>
    <row r="384" spans="2:9">
      <c r="B384" s="94"/>
      <c r="C384" s="94"/>
      <c r="D384" s="93">
        <v>360</v>
      </c>
      <c r="E384" s="18" t="s">
        <v>125</v>
      </c>
      <c r="F384" s="15">
        <v>0</v>
      </c>
      <c r="G384" s="15">
        <v>1</v>
      </c>
      <c r="H384" s="15">
        <v>1</v>
      </c>
      <c r="I384" s="15">
        <v>2</v>
      </c>
    </row>
    <row r="385" spans="2:9">
      <c r="B385" s="94"/>
      <c r="C385" s="94"/>
      <c r="D385" s="94"/>
      <c r="E385" s="18" t="s">
        <v>126</v>
      </c>
      <c r="F385" s="15">
        <v>0</v>
      </c>
      <c r="G385" s="15">
        <v>4</v>
      </c>
      <c r="H385" s="15">
        <v>4</v>
      </c>
      <c r="I385" s="15">
        <v>8</v>
      </c>
    </row>
    <row r="386" spans="2:9">
      <c r="B386" s="94"/>
      <c r="C386" s="94"/>
      <c r="D386" s="93">
        <v>420</v>
      </c>
      <c r="E386" s="18" t="s">
        <v>125</v>
      </c>
      <c r="F386" s="15">
        <v>1</v>
      </c>
      <c r="G386" s="15">
        <v>1</v>
      </c>
      <c r="H386" s="15">
        <v>1</v>
      </c>
      <c r="I386" s="15">
        <v>3</v>
      </c>
    </row>
    <row r="387" spans="2:9">
      <c r="B387" s="94"/>
      <c r="C387" s="94"/>
      <c r="D387" s="94"/>
      <c r="E387" s="18" t="s">
        <v>126</v>
      </c>
      <c r="F387" s="15">
        <v>4</v>
      </c>
      <c r="G387" s="15">
        <v>4</v>
      </c>
      <c r="H387" s="15">
        <v>4</v>
      </c>
      <c r="I387" s="15">
        <v>12</v>
      </c>
    </row>
    <row r="388" spans="2:9">
      <c r="B388" s="94"/>
      <c r="C388" s="94"/>
      <c r="D388" s="93">
        <v>480</v>
      </c>
      <c r="E388" s="18" t="s">
        <v>125</v>
      </c>
      <c r="F388" s="15">
        <v>2</v>
      </c>
      <c r="G388" s="15">
        <v>3</v>
      </c>
      <c r="H388" s="15">
        <v>2</v>
      </c>
      <c r="I388" s="15">
        <v>7</v>
      </c>
    </row>
    <row r="389" spans="2:9">
      <c r="B389" s="94"/>
      <c r="C389" s="94"/>
      <c r="D389" s="94"/>
      <c r="E389" s="18" t="s">
        <v>126</v>
      </c>
      <c r="F389" s="15">
        <v>8</v>
      </c>
      <c r="G389" s="15">
        <v>12</v>
      </c>
      <c r="H389" s="15">
        <v>8</v>
      </c>
      <c r="I389" s="15">
        <v>28</v>
      </c>
    </row>
    <row r="390" spans="2:9">
      <c r="B390" s="94"/>
      <c r="C390" s="94"/>
      <c r="D390" s="93">
        <v>540</v>
      </c>
      <c r="E390" s="18" t="s">
        <v>125</v>
      </c>
      <c r="F390" s="15">
        <v>2</v>
      </c>
      <c r="G390" s="15">
        <v>6</v>
      </c>
      <c r="H390" s="15">
        <v>1</v>
      </c>
      <c r="I390" s="15">
        <v>9</v>
      </c>
    </row>
    <row r="391" spans="2:9">
      <c r="B391" s="94"/>
      <c r="C391" s="94"/>
      <c r="D391" s="94"/>
      <c r="E391" s="18" t="s">
        <v>126</v>
      </c>
      <c r="F391" s="15">
        <v>8</v>
      </c>
      <c r="G391" s="15">
        <v>24</v>
      </c>
      <c r="H391" s="15">
        <v>4</v>
      </c>
      <c r="I391" s="15">
        <v>36</v>
      </c>
    </row>
    <row r="392" spans="2:9">
      <c r="B392" s="93" t="s">
        <v>92</v>
      </c>
      <c r="C392" s="93" t="s">
        <v>93</v>
      </c>
      <c r="D392" s="93">
        <v>180</v>
      </c>
      <c r="E392" s="18" t="s">
        <v>125</v>
      </c>
      <c r="F392" s="15">
        <v>0</v>
      </c>
      <c r="G392" s="15">
        <v>1</v>
      </c>
      <c r="H392" s="15">
        <v>0</v>
      </c>
      <c r="I392" s="15">
        <v>1</v>
      </c>
    </row>
    <row r="393" spans="2:9">
      <c r="B393" s="94"/>
      <c r="C393" s="94"/>
      <c r="D393" s="94"/>
      <c r="E393" s="18" t="s">
        <v>126</v>
      </c>
      <c r="F393" s="15">
        <v>0</v>
      </c>
      <c r="G393" s="15">
        <v>4</v>
      </c>
      <c r="H393" s="15">
        <v>0</v>
      </c>
      <c r="I393" s="15">
        <v>4</v>
      </c>
    </row>
    <row r="394" spans="2:9">
      <c r="B394" s="94"/>
      <c r="C394" s="94"/>
      <c r="D394" s="93">
        <v>210</v>
      </c>
      <c r="E394" s="18" t="s">
        <v>125</v>
      </c>
      <c r="F394" s="15">
        <v>2</v>
      </c>
      <c r="G394" s="15">
        <v>1</v>
      </c>
      <c r="H394" s="15">
        <v>2</v>
      </c>
      <c r="I394" s="15">
        <v>5</v>
      </c>
    </row>
    <row r="395" spans="2:9">
      <c r="B395" s="94"/>
      <c r="C395" s="94"/>
      <c r="D395" s="94"/>
      <c r="E395" s="18" t="s">
        <v>126</v>
      </c>
      <c r="F395" s="15">
        <v>8</v>
      </c>
      <c r="G395" s="15">
        <v>4</v>
      </c>
      <c r="H395" s="15">
        <v>8</v>
      </c>
      <c r="I395" s="15">
        <v>20</v>
      </c>
    </row>
    <row r="396" spans="2:9">
      <c r="B396" s="94"/>
      <c r="C396" s="94"/>
      <c r="D396" s="93">
        <v>240</v>
      </c>
      <c r="E396" s="18" t="s">
        <v>125</v>
      </c>
      <c r="F396" s="15">
        <v>0</v>
      </c>
      <c r="G396" s="15">
        <v>4</v>
      </c>
      <c r="H396" s="15">
        <v>3</v>
      </c>
      <c r="I396" s="15">
        <v>7</v>
      </c>
    </row>
    <row r="397" spans="2:9">
      <c r="B397" s="94"/>
      <c r="C397" s="94"/>
      <c r="D397" s="94"/>
      <c r="E397" s="18" t="s">
        <v>126</v>
      </c>
      <c r="F397" s="15">
        <v>0</v>
      </c>
      <c r="G397" s="15">
        <v>16</v>
      </c>
      <c r="H397" s="15">
        <v>12</v>
      </c>
      <c r="I397" s="15">
        <v>28</v>
      </c>
    </row>
    <row r="398" spans="2:9">
      <c r="B398" s="94"/>
      <c r="C398" s="94"/>
      <c r="D398" s="93">
        <v>270</v>
      </c>
      <c r="E398" s="18" t="s">
        <v>125</v>
      </c>
      <c r="F398" s="15">
        <v>1</v>
      </c>
      <c r="G398" s="15">
        <v>2</v>
      </c>
      <c r="H398" s="15">
        <v>0</v>
      </c>
      <c r="I398" s="15">
        <v>3</v>
      </c>
    </row>
    <row r="399" spans="2:9">
      <c r="B399" s="94"/>
      <c r="C399" s="94"/>
      <c r="D399" s="94"/>
      <c r="E399" s="18" t="s">
        <v>126</v>
      </c>
      <c r="F399" s="15">
        <v>4</v>
      </c>
      <c r="G399" s="15">
        <v>8</v>
      </c>
      <c r="H399" s="15">
        <v>0</v>
      </c>
      <c r="I399" s="15">
        <v>12</v>
      </c>
    </row>
    <row r="400" spans="2:9">
      <c r="B400" s="94"/>
      <c r="C400" s="94"/>
      <c r="D400" s="93">
        <v>300</v>
      </c>
      <c r="E400" s="18" t="s">
        <v>125</v>
      </c>
      <c r="F400" s="15">
        <v>1</v>
      </c>
      <c r="G400" s="15">
        <v>1</v>
      </c>
      <c r="H400" s="15">
        <v>3</v>
      </c>
      <c r="I400" s="15">
        <v>5</v>
      </c>
    </row>
    <row r="401" spans="2:9">
      <c r="B401" s="94"/>
      <c r="C401" s="94"/>
      <c r="D401" s="94"/>
      <c r="E401" s="18" t="s">
        <v>126</v>
      </c>
      <c r="F401" s="15">
        <v>4</v>
      </c>
      <c r="G401" s="15">
        <v>4</v>
      </c>
      <c r="H401" s="15">
        <v>12</v>
      </c>
      <c r="I401" s="15">
        <v>20</v>
      </c>
    </row>
    <row r="402" spans="2:9">
      <c r="B402" s="94"/>
      <c r="C402" s="94"/>
      <c r="D402" s="93">
        <v>360</v>
      </c>
      <c r="E402" s="18" t="s">
        <v>125</v>
      </c>
      <c r="F402" s="15">
        <v>2</v>
      </c>
      <c r="G402" s="15">
        <v>1</v>
      </c>
      <c r="H402" s="15">
        <v>0</v>
      </c>
      <c r="I402" s="15">
        <v>3</v>
      </c>
    </row>
    <row r="403" spans="2:9">
      <c r="B403" s="94"/>
      <c r="C403" s="94"/>
      <c r="D403" s="94"/>
      <c r="E403" s="18" t="s">
        <v>126</v>
      </c>
      <c r="F403" s="15">
        <v>8</v>
      </c>
      <c r="G403" s="15">
        <v>4</v>
      </c>
      <c r="H403" s="15">
        <v>0</v>
      </c>
      <c r="I403" s="15">
        <v>12</v>
      </c>
    </row>
    <row r="404" spans="2:9">
      <c r="B404" s="94"/>
      <c r="C404" s="94"/>
      <c r="D404" s="93">
        <v>420</v>
      </c>
      <c r="E404" s="18" t="s">
        <v>125</v>
      </c>
      <c r="F404" s="15">
        <v>0</v>
      </c>
      <c r="G404" s="15">
        <v>2</v>
      </c>
      <c r="H404" s="15">
        <v>0</v>
      </c>
      <c r="I404" s="15">
        <v>2</v>
      </c>
    </row>
    <row r="405" spans="2:9">
      <c r="B405" s="94"/>
      <c r="C405" s="94"/>
      <c r="D405" s="94"/>
      <c r="E405" s="18" t="s">
        <v>126</v>
      </c>
      <c r="F405" s="15">
        <v>0</v>
      </c>
      <c r="G405" s="15">
        <v>8</v>
      </c>
      <c r="H405" s="15">
        <v>0</v>
      </c>
      <c r="I405" s="15">
        <v>8</v>
      </c>
    </row>
    <row r="406" spans="2:9">
      <c r="B406" s="94"/>
      <c r="C406" s="94"/>
      <c r="D406" s="93">
        <v>480</v>
      </c>
      <c r="E406" s="18" t="s">
        <v>125</v>
      </c>
      <c r="F406" s="15">
        <v>4</v>
      </c>
      <c r="G406" s="15">
        <v>3</v>
      </c>
      <c r="H406" s="15">
        <v>6</v>
      </c>
      <c r="I406" s="15">
        <v>13</v>
      </c>
    </row>
    <row r="407" spans="2:9">
      <c r="B407" s="94"/>
      <c r="C407" s="94"/>
      <c r="D407" s="94"/>
      <c r="E407" s="18" t="s">
        <v>126</v>
      </c>
      <c r="F407" s="15">
        <v>16</v>
      </c>
      <c r="G407" s="15">
        <v>12</v>
      </c>
      <c r="H407" s="15">
        <v>24</v>
      </c>
      <c r="I407" s="15">
        <v>52</v>
      </c>
    </row>
    <row r="408" spans="2:9">
      <c r="B408" s="94"/>
      <c r="C408" s="94"/>
      <c r="D408" s="93">
        <v>540</v>
      </c>
      <c r="E408" s="18" t="s">
        <v>125</v>
      </c>
      <c r="F408" s="15">
        <v>1</v>
      </c>
      <c r="G408" s="15">
        <v>3</v>
      </c>
      <c r="H408" s="15">
        <v>5</v>
      </c>
      <c r="I408" s="15">
        <v>9</v>
      </c>
    </row>
    <row r="409" spans="2:9">
      <c r="B409" s="94"/>
      <c r="C409" s="94"/>
      <c r="D409" s="94"/>
      <c r="E409" s="18" t="s">
        <v>126</v>
      </c>
      <c r="F409" s="15">
        <v>4</v>
      </c>
      <c r="G409" s="15">
        <v>12</v>
      </c>
      <c r="H409" s="15">
        <v>20</v>
      </c>
      <c r="I409" s="15">
        <v>36</v>
      </c>
    </row>
  </sheetData>
  <mergeCells count="221">
    <mergeCell ref="D398:D399"/>
    <mergeCell ref="D400:D401"/>
    <mergeCell ref="D402:D403"/>
    <mergeCell ref="D404:D405"/>
    <mergeCell ref="D406:D407"/>
    <mergeCell ref="D408:D409"/>
    <mergeCell ref="D356:D357"/>
    <mergeCell ref="D358:D359"/>
    <mergeCell ref="D360:D361"/>
    <mergeCell ref="D362:D363"/>
    <mergeCell ref="D364:D365"/>
    <mergeCell ref="D366:D367"/>
    <mergeCell ref="D368:D369"/>
    <mergeCell ref="D370:D371"/>
    <mergeCell ref="D372:D373"/>
    <mergeCell ref="D302:D303"/>
    <mergeCell ref="D304:D305"/>
    <mergeCell ref="D306:D307"/>
    <mergeCell ref="D308:D309"/>
    <mergeCell ref="D310:D311"/>
    <mergeCell ref="D312:D313"/>
    <mergeCell ref="D314:D315"/>
    <mergeCell ref="D316:D317"/>
    <mergeCell ref="D318:D319"/>
    <mergeCell ref="D252:D253"/>
    <mergeCell ref="D254:D255"/>
    <mergeCell ref="D256:D257"/>
    <mergeCell ref="D258:D259"/>
    <mergeCell ref="D260:D261"/>
    <mergeCell ref="D262:D263"/>
    <mergeCell ref="D264:D265"/>
    <mergeCell ref="D266:D267"/>
    <mergeCell ref="D268:D269"/>
    <mergeCell ref="D228:D229"/>
    <mergeCell ref="D230:D231"/>
    <mergeCell ref="D232:D233"/>
    <mergeCell ref="D234:D235"/>
    <mergeCell ref="D236:D237"/>
    <mergeCell ref="D238:D239"/>
    <mergeCell ref="D240:D241"/>
    <mergeCell ref="D242:D243"/>
    <mergeCell ref="D244:D245"/>
    <mergeCell ref="D204:D205"/>
    <mergeCell ref="D206:D207"/>
    <mergeCell ref="D208:D209"/>
    <mergeCell ref="D210:D211"/>
    <mergeCell ref="D212:D213"/>
    <mergeCell ref="D214:D215"/>
    <mergeCell ref="D216:D217"/>
    <mergeCell ref="D218:D219"/>
    <mergeCell ref="D220:D221"/>
    <mergeCell ref="D140:D141"/>
    <mergeCell ref="D142:D143"/>
    <mergeCell ref="D144:D145"/>
    <mergeCell ref="D146:D147"/>
    <mergeCell ref="D148:D149"/>
    <mergeCell ref="D150:D151"/>
    <mergeCell ref="D152:D153"/>
    <mergeCell ref="D154:D155"/>
    <mergeCell ref="D156:D157"/>
    <mergeCell ref="D120:D121"/>
    <mergeCell ref="D122:D123"/>
    <mergeCell ref="D124:D125"/>
    <mergeCell ref="D126:D127"/>
    <mergeCell ref="D128:D129"/>
    <mergeCell ref="D130:D131"/>
    <mergeCell ref="D132:D133"/>
    <mergeCell ref="D134:D135"/>
    <mergeCell ref="D136:D137"/>
    <mergeCell ref="D102:D103"/>
    <mergeCell ref="D104:D105"/>
    <mergeCell ref="D106:D107"/>
    <mergeCell ref="D108:D109"/>
    <mergeCell ref="D110:D111"/>
    <mergeCell ref="D112:D113"/>
    <mergeCell ref="D114:D115"/>
    <mergeCell ref="D116:D117"/>
    <mergeCell ref="D118:D119"/>
    <mergeCell ref="D54:D55"/>
    <mergeCell ref="D56:D57"/>
    <mergeCell ref="D58:D59"/>
    <mergeCell ref="D60:D61"/>
    <mergeCell ref="D62:D63"/>
    <mergeCell ref="D64:D65"/>
    <mergeCell ref="D66:D67"/>
    <mergeCell ref="D68:D69"/>
    <mergeCell ref="D70:D71"/>
    <mergeCell ref="C286:C301"/>
    <mergeCell ref="C302:C319"/>
    <mergeCell ref="C320:C337"/>
    <mergeCell ref="C338:C355"/>
    <mergeCell ref="C356:C373"/>
    <mergeCell ref="C374:C391"/>
    <mergeCell ref="C392:C409"/>
    <mergeCell ref="D20:D21"/>
    <mergeCell ref="D22:D23"/>
    <mergeCell ref="D24:D25"/>
    <mergeCell ref="D26:D27"/>
    <mergeCell ref="D28:D29"/>
    <mergeCell ref="D30:D31"/>
    <mergeCell ref="D32:D33"/>
    <mergeCell ref="D34:D35"/>
    <mergeCell ref="D36:D37"/>
    <mergeCell ref="D38:D39"/>
    <mergeCell ref="D40:D41"/>
    <mergeCell ref="D42:D43"/>
    <mergeCell ref="D44:D45"/>
    <mergeCell ref="D46:D47"/>
    <mergeCell ref="D48:D49"/>
    <mergeCell ref="D50:D51"/>
    <mergeCell ref="D52:D53"/>
    <mergeCell ref="B20:B89"/>
    <mergeCell ref="B90:B337"/>
    <mergeCell ref="B338:B391"/>
    <mergeCell ref="B392:B409"/>
    <mergeCell ref="C20:C37"/>
    <mergeCell ref="C38:C55"/>
    <mergeCell ref="C56:C73"/>
    <mergeCell ref="C74:C89"/>
    <mergeCell ref="C90:C109"/>
    <mergeCell ref="C110:C125"/>
    <mergeCell ref="C126:C143"/>
    <mergeCell ref="C144:C161"/>
    <mergeCell ref="C162:C179"/>
    <mergeCell ref="C180:C197"/>
    <mergeCell ref="C198:C215"/>
    <mergeCell ref="C216:C233"/>
    <mergeCell ref="C234:C251"/>
    <mergeCell ref="C252:C267"/>
    <mergeCell ref="D380:D381"/>
    <mergeCell ref="D382:D383"/>
    <mergeCell ref="D384:D385"/>
    <mergeCell ref="D386:D387"/>
    <mergeCell ref="D388:D389"/>
    <mergeCell ref="D390:D391"/>
    <mergeCell ref="D392:D393"/>
    <mergeCell ref="D394:D395"/>
    <mergeCell ref="D396:D397"/>
    <mergeCell ref="D374:D375"/>
    <mergeCell ref="D376:D377"/>
    <mergeCell ref="D378:D379"/>
    <mergeCell ref="D326:D327"/>
    <mergeCell ref="D328:D329"/>
    <mergeCell ref="D330:D331"/>
    <mergeCell ref="D332:D333"/>
    <mergeCell ref="D334:D335"/>
    <mergeCell ref="D336:D337"/>
    <mergeCell ref="D338:D339"/>
    <mergeCell ref="D340:D341"/>
    <mergeCell ref="D342:D343"/>
    <mergeCell ref="D344:D345"/>
    <mergeCell ref="D346:D347"/>
    <mergeCell ref="D348:D349"/>
    <mergeCell ref="D350:D351"/>
    <mergeCell ref="D352:D353"/>
    <mergeCell ref="D354:D355"/>
    <mergeCell ref="D320:D321"/>
    <mergeCell ref="D322:D323"/>
    <mergeCell ref="D324:D325"/>
    <mergeCell ref="D272:D273"/>
    <mergeCell ref="D274:D275"/>
    <mergeCell ref="D276:D277"/>
    <mergeCell ref="D278:D279"/>
    <mergeCell ref="D280:D281"/>
    <mergeCell ref="D282:D283"/>
    <mergeCell ref="D284:D285"/>
    <mergeCell ref="D286:D287"/>
    <mergeCell ref="D288:D289"/>
    <mergeCell ref="D290:D291"/>
    <mergeCell ref="D292:D293"/>
    <mergeCell ref="D294:D295"/>
    <mergeCell ref="D296:D297"/>
    <mergeCell ref="D298:D299"/>
    <mergeCell ref="D300:D301"/>
    <mergeCell ref="D270:D271"/>
    <mergeCell ref="D158:D159"/>
    <mergeCell ref="D160:D161"/>
    <mergeCell ref="D162:D163"/>
    <mergeCell ref="D164:D165"/>
    <mergeCell ref="D166:D167"/>
    <mergeCell ref="D168:D169"/>
    <mergeCell ref="D170:D171"/>
    <mergeCell ref="D172:D173"/>
    <mergeCell ref="D174:D175"/>
    <mergeCell ref="D176:D177"/>
    <mergeCell ref="D178:D179"/>
    <mergeCell ref="D180:D181"/>
    <mergeCell ref="D182:D183"/>
    <mergeCell ref="D184:D185"/>
    <mergeCell ref="D186:D187"/>
    <mergeCell ref="D72:D73"/>
    <mergeCell ref="D74:D75"/>
    <mergeCell ref="D76:D77"/>
    <mergeCell ref="D78:D79"/>
    <mergeCell ref="D80:D81"/>
    <mergeCell ref="D82:D83"/>
    <mergeCell ref="D84:D85"/>
    <mergeCell ref="D86:D87"/>
    <mergeCell ref="D88:D89"/>
    <mergeCell ref="D90:D91"/>
    <mergeCell ref="D92:D93"/>
    <mergeCell ref="D94:D95"/>
    <mergeCell ref="D96:D97"/>
    <mergeCell ref="D98:D99"/>
    <mergeCell ref="D100:D101"/>
    <mergeCell ref="D138:D139"/>
    <mergeCell ref="C268:C285"/>
    <mergeCell ref="D188:D189"/>
    <mergeCell ref="D190:D191"/>
    <mergeCell ref="D192:D193"/>
    <mergeCell ref="D194:D195"/>
    <mergeCell ref="D196:D197"/>
    <mergeCell ref="D198:D199"/>
    <mergeCell ref="D200:D201"/>
    <mergeCell ref="D202:D203"/>
    <mergeCell ref="D222:D223"/>
    <mergeCell ref="D224:D225"/>
    <mergeCell ref="D226:D227"/>
    <mergeCell ref="D246:D247"/>
    <mergeCell ref="D248:D249"/>
    <mergeCell ref="D250:D251"/>
  </mergeCells>
  <pageMargins left="0.7" right="0.7" top="0.75" bottom="0.75" header="0.3" footer="0.3"/>
  <pageSetup paperSize="9" scale="73" fitToHeight="0" orientation="landscape"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13F4F-DB9B-4C5C-BE1A-8639AEF5303F}">
  <sheetPr>
    <tabColor rgb="FF315B30"/>
    <pageSetUpPr fitToPage="1"/>
  </sheetPr>
  <dimension ref="A1:Q52"/>
  <sheetViews>
    <sheetView showGridLines="0" tabSelected="1" zoomScale="80" zoomScaleNormal="80" workbookViewId="0"/>
  </sheetViews>
  <sheetFormatPr defaultRowHeight="13.7"/>
  <cols>
    <col min="1" max="1" width="3.609375" customWidth="1"/>
    <col min="2" max="2" width="22.609375" customWidth="1"/>
    <col min="3" max="3" width="20.609375" customWidth="1"/>
    <col min="4" max="4" width="28.609375" customWidth="1"/>
    <col min="5" max="17" width="15.609375" customWidth="1"/>
    <col min="18" max="18" width="13.38671875" bestFit="1" customWidth="1"/>
    <col min="19" max="19" width="21.71875" bestFit="1" customWidth="1"/>
    <col min="20" max="20" width="15.0546875" bestFit="1" customWidth="1"/>
    <col min="21" max="21" width="14" bestFit="1" customWidth="1"/>
    <col min="22" max="22" width="11" bestFit="1" customWidth="1"/>
    <col min="23" max="23" width="9.94140625" bestFit="1" customWidth="1"/>
    <col min="24" max="24" width="19.21875" bestFit="1" customWidth="1"/>
    <col min="25" max="25" width="18.33203125" bestFit="1" customWidth="1"/>
    <col min="26" max="26" width="26.6640625" bestFit="1" customWidth="1"/>
    <col min="27" max="27" width="20" bestFit="1" customWidth="1"/>
    <col min="28" max="28" width="18.94140625" bestFit="1" customWidth="1"/>
    <col min="29" max="29" width="15.94140625" bestFit="1" customWidth="1"/>
    <col min="30" max="30" width="14.88671875" bestFit="1" customWidth="1"/>
  </cols>
  <sheetData>
    <row r="1" spans="1:17" ht="21" customHeight="1">
      <c r="A1" s="1"/>
      <c r="B1" s="1"/>
      <c r="C1" s="1"/>
      <c r="D1" s="1"/>
      <c r="E1" s="1"/>
      <c r="F1" s="1"/>
      <c r="G1" s="1"/>
      <c r="H1" s="1"/>
      <c r="I1" s="1"/>
      <c r="J1" s="1"/>
      <c r="K1" s="1"/>
      <c r="L1" s="1"/>
      <c r="M1" s="1"/>
      <c r="N1" s="1"/>
      <c r="O1" s="1"/>
      <c r="P1" s="1"/>
      <c r="Q1" s="1"/>
    </row>
    <row r="2" spans="1:17" ht="30" customHeight="1" thickBot="1">
      <c r="A2" s="1"/>
      <c r="B2" s="2" t="s">
        <v>8508</v>
      </c>
      <c r="C2" s="3"/>
      <c r="D2" s="3"/>
      <c r="E2" s="3"/>
      <c r="F2" s="3"/>
      <c r="G2" s="3"/>
      <c r="H2" s="3"/>
      <c r="I2" s="3"/>
      <c r="J2" s="3"/>
      <c r="K2" s="3"/>
      <c r="L2" s="3"/>
      <c r="M2" s="3"/>
      <c r="N2" s="3"/>
      <c r="O2" s="1"/>
      <c r="P2" s="1"/>
      <c r="Q2" s="1"/>
    </row>
    <row r="3" spans="1:17" ht="21" customHeight="1">
      <c r="A3" s="1"/>
      <c r="B3" s="32" t="s">
        <v>8622</v>
      </c>
      <c r="C3" s="1"/>
      <c r="D3" s="1"/>
      <c r="E3" s="1"/>
      <c r="F3" s="1"/>
      <c r="G3" s="1"/>
      <c r="H3" s="1"/>
      <c r="I3" s="1"/>
      <c r="J3" s="1"/>
      <c r="K3" s="1"/>
      <c r="L3" s="1"/>
      <c r="M3" s="1"/>
      <c r="N3" s="1"/>
      <c r="O3" s="1"/>
      <c r="P3" s="1"/>
      <c r="Q3" s="1"/>
    </row>
    <row r="4" spans="1:17" ht="21" customHeight="1">
      <c r="A4" s="1"/>
      <c r="B4" s="44" t="str">
        <f>"Timing coverage (slicers): "&amp;TEXT(GETPIVOTDATA("Timing sessions",Setup!$E$2),"#,##0")&amp;" / "&amp;TEXT(GETPIVOTDATA("All sessions",Setup!$E$2),"#,##0")&amp;" sessions ("&amp;IF(GETPIVOTDATA("All sessions",Setup!$E$2)=0,"no sessions",TEXT(GETPIVOTDATA("Timing sessions",Setup!$E$2)/GETPIVOTDATA("All sessions",Setup!$E$2),"0.0%"))&amp;"). Excluded: "&amp;TEXT(GETPIVOTDATA("Excluded sessions",Setup!$E$2),"#,##0")&amp;". Planned minutes covered: "&amp;IF(GETPIVOTDATA("All planned minutes",Setup!$E$2)=0,"no planned minutes",TEXT(GETPIVOTDATA("Timing planned minutes",Setup!$E$2)/GETPIVOTDATA("All planned minutes",Setup!$E$2),"0.0%"))</f>
        <v>Timing coverage (slicers): 1,014 / 1,014 sessions (100.0%). Excluded: 0. Planned minutes covered: 100.0%</v>
      </c>
      <c r="C4" s="4"/>
      <c r="D4" s="4"/>
      <c r="E4" s="4"/>
      <c r="F4" s="4"/>
      <c r="G4" s="4"/>
      <c r="H4" s="4"/>
      <c r="I4" s="4"/>
      <c r="J4" s="4"/>
      <c r="K4" s="4"/>
      <c r="L4" s="4"/>
      <c r="M4" s="4"/>
      <c r="N4" s="4"/>
      <c r="O4" s="1"/>
      <c r="P4" s="1"/>
      <c r="Q4" s="1"/>
    </row>
    <row r="5" spans="1:17" ht="21" customHeight="1">
      <c r="A5" s="1"/>
      <c r="B5" s="1"/>
      <c r="C5" s="1"/>
      <c r="D5" s="1"/>
      <c r="E5" s="1"/>
      <c r="F5" s="1"/>
      <c r="G5" s="1"/>
      <c r="H5" s="1"/>
      <c r="I5" s="1"/>
      <c r="J5" s="1"/>
      <c r="K5" s="1"/>
      <c r="L5" s="1"/>
      <c r="M5" s="1"/>
      <c r="N5" s="1"/>
      <c r="O5" s="1"/>
      <c r="P5" s="1"/>
      <c r="Q5" s="1"/>
    </row>
    <row r="6" spans="1:17" ht="21" customHeight="1">
      <c r="A6" s="1"/>
      <c r="B6" s="1"/>
      <c r="C6" s="1"/>
      <c r="D6" s="1"/>
      <c r="E6" s="1"/>
      <c r="F6" s="1"/>
      <c r="G6" s="1"/>
      <c r="H6" s="1"/>
      <c r="I6" s="1"/>
      <c r="J6" s="1"/>
      <c r="K6" s="1"/>
      <c r="L6" s="1"/>
      <c r="M6" s="1"/>
      <c r="N6" s="1"/>
      <c r="O6" s="1"/>
      <c r="P6" s="1"/>
      <c r="Q6" s="1"/>
    </row>
    <row r="7" spans="1:17" ht="21" customHeight="1">
      <c r="A7" s="1"/>
      <c r="B7" s="1"/>
      <c r="C7" s="1"/>
      <c r="D7" s="1"/>
      <c r="E7" s="1"/>
      <c r="F7" s="1"/>
      <c r="G7" s="1"/>
      <c r="H7" s="1"/>
      <c r="I7" s="1"/>
      <c r="J7" s="1"/>
      <c r="K7" s="1"/>
      <c r="L7" s="1"/>
      <c r="M7" s="1"/>
      <c r="N7" s="1"/>
      <c r="O7" s="1"/>
      <c r="P7" s="1"/>
      <c r="Q7" s="1"/>
    </row>
    <row r="8" spans="1:17" ht="21" customHeight="1">
      <c r="A8" s="1"/>
      <c r="B8" s="1"/>
      <c r="C8" s="1"/>
      <c r="D8" s="1"/>
      <c r="E8" s="1"/>
      <c r="F8" s="1"/>
      <c r="G8" s="1"/>
      <c r="H8" s="1"/>
      <c r="I8" s="1"/>
      <c r="J8" s="1"/>
      <c r="K8" s="1"/>
      <c r="L8" s="1"/>
      <c r="M8" s="1"/>
      <c r="N8" s="1"/>
      <c r="O8" s="1"/>
      <c r="P8" s="1"/>
      <c r="Q8" s="1"/>
    </row>
    <row r="9" spans="1:17" ht="21" customHeight="1">
      <c r="A9" s="1"/>
      <c r="B9" s="1"/>
      <c r="C9" s="1"/>
      <c r="D9" s="1"/>
      <c r="E9" s="1"/>
      <c r="F9" s="1"/>
      <c r="G9" s="1"/>
      <c r="H9" s="1"/>
      <c r="I9" s="1"/>
      <c r="J9" s="1"/>
      <c r="K9" s="1"/>
      <c r="L9" s="1"/>
      <c r="M9" s="1"/>
      <c r="N9" s="1"/>
      <c r="O9" s="1"/>
      <c r="P9" s="1"/>
      <c r="Q9" s="1"/>
    </row>
    <row r="10" spans="1:17" ht="21" customHeight="1">
      <c r="A10" s="1"/>
      <c r="B10" s="1"/>
      <c r="C10" s="1"/>
      <c r="D10" s="1"/>
      <c r="E10" s="1"/>
      <c r="F10" s="1"/>
      <c r="G10" s="1"/>
      <c r="H10" s="1"/>
      <c r="I10" s="1"/>
      <c r="J10" s="1"/>
      <c r="K10" s="1"/>
      <c r="L10" s="1"/>
      <c r="M10" s="1"/>
      <c r="N10" s="1"/>
      <c r="O10" s="1"/>
      <c r="P10" s="1"/>
      <c r="Q10" s="1"/>
    </row>
    <row r="11" spans="1:17" ht="21" customHeight="1">
      <c r="A11" s="1"/>
      <c r="B11" s="1"/>
      <c r="C11" s="1"/>
      <c r="D11" s="1"/>
      <c r="E11" s="1"/>
      <c r="F11" s="1"/>
      <c r="G11" s="1"/>
      <c r="H11" s="1"/>
      <c r="I11" s="1"/>
      <c r="J11" s="1"/>
      <c r="K11" s="1"/>
      <c r="L11" s="1"/>
      <c r="M11" s="1"/>
      <c r="N11" s="1"/>
      <c r="O11" s="1"/>
      <c r="P11" s="1"/>
      <c r="Q11" s="1"/>
    </row>
    <row r="12" spans="1:17" ht="21" customHeight="1">
      <c r="A12" s="1"/>
      <c r="B12" s="1"/>
      <c r="C12" s="1"/>
      <c r="D12" s="1"/>
      <c r="E12" s="1"/>
      <c r="F12" s="1"/>
      <c r="G12" s="1"/>
      <c r="H12" s="1"/>
      <c r="I12" s="1"/>
      <c r="J12" s="1"/>
      <c r="K12" s="1"/>
      <c r="L12" s="1"/>
      <c r="M12" s="1"/>
      <c r="N12" s="1"/>
      <c r="O12" s="1"/>
      <c r="P12" s="1"/>
      <c r="Q12" s="1"/>
    </row>
    <row r="13" spans="1:17" ht="21" customHeight="1">
      <c r="A13" s="1"/>
      <c r="B13" s="1"/>
      <c r="C13" s="1"/>
      <c r="D13" s="1"/>
      <c r="E13" s="1"/>
      <c r="F13" s="1"/>
      <c r="G13" s="1"/>
      <c r="H13" s="1"/>
      <c r="I13" s="1"/>
      <c r="J13" s="1"/>
      <c r="K13" s="1"/>
      <c r="L13" s="1"/>
      <c r="M13" s="1"/>
      <c r="N13" s="1"/>
      <c r="O13" s="1"/>
      <c r="P13" s="1"/>
      <c r="Q13" s="1"/>
    </row>
    <row r="14" spans="1:17" ht="21" customHeight="1">
      <c r="A14" s="1"/>
      <c r="B14" s="1"/>
      <c r="C14" s="1"/>
      <c r="D14" s="1"/>
      <c r="E14" s="1"/>
      <c r="F14" s="1"/>
      <c r="G14" s="1"/>
      <c r="H14" s="1"/>
      <c r="I14" s="1"/>
      <c r="J14" s="1"/>
      <c r="K14" s="1"/>
      <c r="L14" s="1"/>
      <c r="M14" s="1"/>
      <c r="N14" s="1"/>
      <c r="O14" s="1"/>
      <c r="P14" s="1"/>
      <c r="Q14" s="1"/>
    </row>
    <row r="15" spans="1:17" ht="21" customHeight="1">
      <c r="A15" s="1"/>
      <c r="B15" s="1"/>
      <c r="C15" s="1"/>
      <c r="D15" s="1"/>
      <c r="E15" s="1"/>
      <c r="F15" s="1"/>
      <c r="G15" s="1"/>
      <c r="H15" s="1"/>
      <c r="I15" s="1"/>
      <c r="J15" s="1"/>
      <c r="K15" s="1"/>
      <c r="L15" s="1"/>
      <c r="M15" s="1"/>
      <c r="N15" s="1"/>
      <c r="O15" s="1"/>
      <c r="P15" s="1"/>
      <c r="Q15" s="1"/>
    </row>
    <row r="16" spans="1:17">
      <c r="A16" s="1"/>
      <c r="D16" s="1"/>
      <c r="E16" s="1"/>
      <c r="F16" s="1"/>
      <c r="G16" s="1"/>
      <c r="H16" s="1"/>
      <c r="I16" s="1"/>
      <c r="J16" s="1"/>
      <c r="K16" s="1"/>
      <c r="L16" s="1"/>
      <c r="M16" s="1"/>
      <c r="N16" s="1"/>
      <c r="O16" s="1"/>
      <c r="P16" s="1"/>
      <c r="Q16" s="1"/>
    </row>
    <row r="17" spans="1:17" ht="21" customHeight="1">
      <c r="A17" s="1"/>
      <c r="B17" s="1"/>
      <c r="C17" s="1"/>
      <c r="D17" s="1"/>
      <c r="E17" s="1"/>
      <c r="F17" s="1"/>
      <c r="G17" s="1"/>
      <c r="H17" s="1"/>
      <c r="I17" s="1"/>
      <c r="J17" s="1"/>
      <c r="K17" s="1"/>
      <c r="L17" s="1"/>
      <c r="M17" s="1"/>
      <c r="N17" s="1"/>
      <c r="O17" s="1"/>
      <c r="P17" s="1"/>
      <c r="Q17" s="1"/>
    </row>
    <row r="18" spans="1:17">
      <c r="A18" s="1"/>
      <c r="B18" s="37"/>
      <c r="C18" s="37"/>
      <c r="D18" s="37"/>
      <c r="E18" s="38" t="s">
        <v>36</v>
      </c>
      <c r="F18" s="38" t="s">
        <v>35</v>
      </c>
      <c r="G18" s="37"/>
      <c r="H18" s="37"/>
    </row>
    <row r="19" spans="1:17">
      <c r="A19" s="1"/>
      <c r="B19" s="37"/>
      <c r="C19" s="37"/>
      <c r="D19" s="37"/>
      <c r="E19" s="95" t="s">
        <v>52</v>
      </c>
      <c r="F19" s="96"/>
      <c r="G19" s="96"/>
      <c r="H19" s="95" t="s">
        <v>8342</v>
      </c>
    </row>
    <row r="20" spans="1:17">
      <c r="A20" s="1"/>
      <c r="B20" s="38" t="s">
        <v>8316</v>
      </c>
      <c r="C20" s="38" t="s">
        <v>31</v>
      </c>
      <c r="D20" s="38" t="s">
        <v>8341</v>
      </c>
      <c r="E20" s="36">
        <v>46174</v>
      </c>
      <c r="F20" s="36">
        <v>46204</v>
      </c>
      <c r="G20" s="36">
        <v>46235</v>
      </c>
      <c r="H20" s="96"/>
    </row>
    <row r="21" spans="1:17">
      <c r="A21" s="1"/>
      <c r="B21" s="95" t="s">
        <v>8326</v>
      </c>
      <c r="C21" s="95" t="s">
        <v>49</v>
      </c>
      <c r="D21" s="35" t="s">
        <v>8327</v>
      </c>
      <c r="E21" s="39">
        <v>160</v>
      </c>
      <c r="F21" s="39">
        <v>167</v>
      </c>
      <c r="G21" s="39">
        <v>179</v>
      </c>
      <c r="H21" s="39">
        <v>506</v>
      </c>
    </row>
    <row r="22" spans="1:17">
      <c r="A22" s="1"/>
      <c r="B22" s="96"/>
      <c r="C22" s="96"/>
      <c r="D22" s="35" t="s">
        <v>8330</v>
      </c>
      <c r="E22" s="39">
        <v>640</v>
      </c>
      <c r="F22" s="39">
        <v>666</v>
      </c>
      <c r="G22" s="39">
        <v>714</v>
      </c>
      <c r="H22" s="39">
        <v>2020</v>
      </c>
    </row>
    <row r="23" spans="1:17">
      <c r="A23" s="1"/>
      <c r="B23" s="96"/>
      <c r="C23" s="96"/>
      <c r="D23" s="35" t="s">
        <v>8332</v>
      </c>
      <c r="E23" s="39">
        <v>53130</v>
      </c>
      <c r="F23" s="39">
        <v>56910</v>
      </c>
      <c r="G23" s="39">
        <v>64020</v>
      </c>
      <c r="H23" s="39">
        <v>174060</v>
      </c>
    </row>
    <row r="24" spans="1:17">
      <c r="A24" s="1"/>
      <c r="B24" s="96"/>
      <c r="C24" s="96"/>
      <c r="D24" s="35" t="s">
        <v>8334</v>
      </c>
      <c r="E24" s="39">
        <v>48071</v>
      </c>
      <c r="F24" s="39">
        <v>51498</v>
      </c>
      <c r="G24" s="39">
        <v>57188</v>
      </c>
      <c r="H24" s="39">
        <v>156757</v>
      </c>
    </row>
    <row r="25" spans="1:17">
      <c r="A25" s="1"/>
      <c r="B25" s="96"/>
      <c r="C25" s="96"/>
      <c r="D25" s="35" t="s">
        <v>8336</v>
      </c>
      <c r="E25" s="39">
        <v>33282</v>
      </c>
      <c r="F25" s="39">
        <v>35904</v>
      </c>
      <c r="G25" s="39">
        <v>40007</v>
      </c>
      <c r="H25" s="39">
        <v>109193</v>
      </c>
    </row>
    <row r="26" spans="1:17">
      <c r="A26" s="1"/>
      <c r="B26" s="96"/>
      <c r="C26" s="96"/>
      <c r="D26" s="35" t="s">
        <v>8338</v>
      </c>
      <c r="E26" s="40">
        <v>0.90478072651985697</v>
      </c>
      <c r="F26" s="40">
        <v>0.90490247759620457</v>
      </c>
      <c r="G26" s="40">
        <v>0.89328334895345207</v>
      </c>
      <c r="H26" s="40">
        <v>0.90059174997127422</v>
      </c>
    </row>
    <row r="27" spans="1:17">
      <c r="A27" s="1"/>
      <c r="B27" s="96"/>
      <c r="C27" s="96"/>
      <c r="D27" s="35" t="s">
        <v>8340</v>
      </c>
      <c r="E27" s="40">
        <v>0.62642574816487862</v>
      </c>
      <c r="F27" s="40">
        <v>0.63089088033737484</v>
      </c>
      <c r="G27" s="40">
        <v>0.62491408934707904</v>
      </c>
      <c r="H27" s="40">
        <v>0.62732965644030791</v>
      </c>
      <c r="J27" s="1"/>
      <c r="K27" s="1"/>
      <c r="L27" s="1"/>
      <c r="M27" s="1"/>
      <c r="N27" s="1"/>
      <c r="O27" s="1"/>
      <c r="P27" s="1"/>
      <c r="Q27" s="1"/>
    </row>
    <row r="28" spans="1:17">
      <c r="A28" s="1"/>
      <c r="B28" s="96"/>
      <c r="C28" s="95" t="s">
        <v>82</v>
      </c>
      <c r="D28" s="35" t="s">
        <v>8327</v>
      </c>
      <c r="E28" s="39">
        <v>129</v>
      </c>
      <c r="F28" s="39">
        <v>123</v>
      </c>
      <c r="G28" s="39">
        <v>118</v>
      </c>
      <c r="H28" s="39">
        <v>370</v>
      </c>
      <c r="J28" s="1"/>
      <c r="K28" s="1"/>
      <c r="L28" s="1"/>
      <c r="M28" s="1"/>
      <c r="N28" s="1"/>
      <c r="O28" s="1"/>
      <c r="P28" s="1"/>
      <c r="Q28" s="1"/>
    </row>
    <row r="29" spans="1:17">
      <c r="A29" s="1"/>
      <c r="B29" s="96"/>
      <c r="C29" s="96"/>
      <c r="D29" s="35" t="s">
        <v>8330</v>
      </c>
      <c r="E29" s="39">
        <v>516</v>
      </c>
      <c r="F29" s="39">
        <v>492</v>
      </c>
      <c r="G29" s="39">
        <v>472</v>
      </c>
      <c r="H29" s="39">
        <v>1480</v>
      </c>
      <c r="J29" s="1"/>
      <c r="K29" s="1"/>
      <c r="L29" s="1"/>
      <c r="M29" s="1"/>
      <c r="N29" s="1"/>
      <c r="O29" s="1"/>
      <c r="P29" s="1"/>
      <c r="Q29" s="1"/>
    </row>
    <row r="30" spans="1:17">
      <c r="A30" s="1"/>
      <c r="B30" s="96"/>
      <c r="C30" s="96"/>
      <c r="D30" s="35" t="s">
        <v>8332</v>
      </c>
      <c r="E30" s="39">
        <v>46020</v>
      </c>
      <c r="F30" s="39">
        <v>43200</v>
      </c>
      <c r="G30" s="39">
        <v>38970</v>
      </c>
      <c r="H30" s="39">
        <v>128190</v>
      </c>
      <c r="J30" s="1"/>
      <c r="K30" s="1"/>
      <c r="L30" s="1"/>
      <c r="M30" s="1"/>
      <c r="N30" s="1"/>
      <c r="O30" s="1"/>
      <c r="P30" s="1"/>
      <c r="Q30" s="1"/>
    </row>
    <row r="31" spans="1:17">
      <c r="A31" s="1"/>
      <c r="B31" s="96"/>
      <c r="C31" s="96"/>
      <c r="D31" s="35" t="s">
        <v>8334</v>
      </c>
      <c r="E31" s="39">
        <v>41782</v>
      </c>
      <c r="F31" s="39">
        <v>39226</v>
      </c>
      <c r="G31" s="39">
        <v>35278</v>
      </c>
      <c r="H31" s="39">
        <v>116286</v>
      </c>
      <c r="J31" s="1"/>
      <c r="K31" s="1"/>
      <c r="L31" s="1"/>
      <c r="M31" s="1"/>
      <c r="N31" s="1"/>
      <c r="O31" s="1"/>
      <c r="P31" s="1"/>
      <c r="Q31" s="1"/>
    </row>
    <row r="32" spans="1:17">
      <c r="A32" s="1"/>
      <c r="B32" s="96"/>
      <c r="C32" s="96"/>
      <c r="D32" s="35" t="s">
        <v>8336</v>
      </c>
      <c r="E32" s="39">
        <v>29579</v>
      </c>
      <c r="F32" s="39">
        <v>27224</v>
      </c>
      <c r="G32" s="39">
        <v>24408</v>
      </c>
      <c r="H32" s="39">
        <v>81211</v>
      </c>
      <c r="J32" s="1"/>
      <c r="K32" s="1"/>
      <c r="L32" s="1"/>
      <c r="M32" s="1"/>
      <c r="N32" s="1"/>
      <c r="O32" s="1"/>
      <c r="P32" s="1"/>
      <c r="Q32" s="1"/>
    </row>
    <row r="33" spans="1:17">
      <c r="A33" s="1"/>
      <c r="B33" s="96"/>
      <c r="C33" s="96"/>
      <c r="D33" s="35" t="s">
        <v>8338</v>
      </c>
      <c r="E33" s="40">
        <v>0.90790960451977398</v>
      </c>
      <c r="F33" s="40">
        <v>0.90800925925925924</v>
      </c>
      <c r="G33" s="40">
        <v>0.90526045676161149</v>
      </c>
      <c r="H33" s="40">
        <v>0.9071378422653873</v>
      </c>
      <c r="J33" s="1"/>
      <c r="K33" s="1"/>
      <c r="L33" s="1"/>
      <c r="M33" s="1"/>
      <c r="N33" s="1"/>
      <c r="O33" s="1"/>
      <c r="P33" s="1"/>
      <c r="Q33" s="1"/>
    </row>
    <row r="34" spans="1:17">
      <c r="A34" s="1"/>
      <c r="B34" s="96"/>
      <c r="C34" s="96"/>
      <c r="D34" s="35" t="s">
        <v>8340</v>
      </c>
      <c r="E34" s="40">
        <v>0.64274228596262495</v>
      </c>
      <c r="F34" s="40">
        <v>0.63018518518518518</v>
      </c>
      <c r="G34" s="40">
        <v>0.62632794457274832</v>
      </c>
      <c r="H34" s="40">
        <v>0.6335205554255402</v>
      </c>
      <c r="J34" s="1"/>
      <c r="K34" s="1"/>
      <c r="L34" s="1"/>
      <c r="M34" s="1"/>
      <c r="N34" s="1"/>
      <c r="O34" s="1"/>
      <c r="P34" s="1"/>
      <c r="Q34" s="1"/>
    </row>
    <row r="35" spans="1:17">
      <c r="A35" s="1"/>
      <c r="B35" s="96"/>
      <c r="C35" s="95" t="s">
        <v>95</v>
      </c>
      <c r="D35" s="35" t="s">
        <v>8327</v>
      </c>
      <c r="E35" s="39">
        <v>49</v>
      </c>
      <c r="F35" s="39">
        <v>48</v>
      </c>
      <c r="G35" s="39">
        <v>41</v>
      </c>
      <c r="H35" s="39">
        <v>138</v>
      </c>
      <c r="J35" s="1"/>
      <c r="K35" s="1"/>
      <c r="L35" s="1"/>
      <c r="M35" s="1"/>
      <c r="N35" s="1"/>
      <c r="O35" s="1"/>
      <c r="P35" s="1"/>
      <c r="Q35" s="1"/>
    </row>
    <row r="36" spans="1:17">
      <c r="A36" s="1"/>
      <c r="B36" s="96"/>
      <c r="C36" s="96"/>
      <c r="D36" s="35" t="s">
        <v>8330</v>
      </c>
      <c r="E36" s="39">
        <v>194</v>
      </c>
      <c r="F36" s="39">
        <v>192</v>
      </c>
      <c r="G36" s="39">
        <v>164</v>
      </c>
      <c r="H36" s="39">
        <v>550</v>
      </c>
      <c r="J36" s="1"/>
      <c r="K36" s="1"/>
      <c r="L36" s="1"/>
      <c r="M36" s="1"/>
      <c r="N36" s="1"/>
      <c r="O36" s="1"/>
      <c r="P36" s="1"/>
      <c r="Q36" s="1"/>
    </row>
    <row r="37" spans="1:17">
      <c r="A37" s="1"/>
      <c r="B37" s="96"/>
      <c r="C37" s="96"/>
      <c r="D37" s="35" t="s">
        <v>8332</v>
      </c>
      <c r="E37" s="39">
        <v>18390</v>
      </c>
      <c r="F37" s="39">
        <v>17430</v>
      </c>
      <c r="G37" s="39">
        <v>15690</v>
      </c>
      <c r="H37" s="39">
        <v>51510</v>
      </c>
      <c r="J37" s="1"/>
      <c r="K37" s="1"/>
      <c r="L37" s="1"/>
      <c r="M37" s="1"/>
      <c r="N37" s="1"/>
      <c r="O37" s="1"/>
      <c r="P37" s="1"/>
      <c r="Q37" s="1"/>
    </row>
    <row r="38" spans="1:17">
      <c r="A38" s="1"/>
      <c r="B38" s="96"/>
      <c r="C38" s="96"/>
      <c r="D38" s="35" t="s">
        <v>8334</v>
      </c>
      <c r="E38" s="39">
        <v>16503</v>
      </c>
      <c r="F38" s="39">
        <v>15871</v>
      </c>
      <c r="G38" s="39">
        <v>14353</v>
      </c>
      <c r="H38" s="39">
        <v>46727</v>
      </c>
      <c r="J38" s="1"/>
      <c r="K38" s="1"/>
      <c r="L38" s="1"/>
      <c r="M38" s="1"/>
      <c r="N38" s="1"/>
      <c r="O38" s="1"/>
      <c r="P38" s="1"/>
      <c r="Q38" s="1"/>
    </row>
    <row r="39" spans="1:17">
      <c r="A39" s="1"/>
      <c r="B39" s="96"/>
      <c r="C39" s="96"/>
      <c r="D39" s="35" t="s">
        <v>8336</v>
      </c>
      <c r="E39" s="39">
        <v>11752</v>
      </c>
      <c r="F39" s="39">
        <v>11187</v>
      </c>
      <c r="G39" s="39">
        <v>10055</v>
      </c>
      <c r="H39" s="39">
        <v>32994</v>
      </c>
      <c r="J39" s="1"/>
      <c r="K39" s="1"/>
      <c r="L39" s="1"/>
      <c r="M39" s="1"/>
      <c r="N39" s="1"/>
      <c r="O39" s="1"/>
      <c r="P39" s="1"/>
      <c r="Q39" s="1"/>
    </row>
    <row r="40" spans="1:17">
      <c r="A40" s="1"/>
      <c r="B40" s="96"/>
      <c r="C40" s="96"/>
      <c r="D40" s="35" t="s">
        <v>8338</v>
      </c>
      <c r="E40" s="40">
        <v>0.89738988580750412</v>
      </c>
      <c r="F40" s="40">
        <v>0.91055651176133101</v>
      </c>
      <c r="G40" s="40">
        <v>0.9147864882090504</v>
      </c>
      <c r="H40" s="40">
        <v>0.90714424383614833</v>
      </c>
      <c r="J40" s="1"/>
      <c r="K40" s="1"/>
      <c r="L40" s="1"/>
      <c r="M40" s="1"/>
      <c r="N40" s="1"/>
      <c r="O40" s="1"/>
      <c r="P40" s="1"/>
      <c r="Q40" s="1"/>
    </row>
    <row r="41" spans="1:17">
      <c r="A41" s="1"/>
      <c r="B41" s="96"/>
      <c r="C41" s="96"/>
      <c r="D41" s="35" t="s">
        <v>8340</v>
      </c>
      <c r="E41" s="40">
        <v>0.63904295812941814</v>
      </c>
      <c r="F41" s="40">
        <v>0.64182444061962129</v>
      </c>
      <c r="G41" s="40">
        <v>0.64085404716379857</v>
      </c>
      <c r="H41" s="40">
        <v>0.64053581828771111</v>
      </c>
      <c r="J41" s="1"/>
      <c r="K41" s="1"/>
      <c r="L41" s="1"/>
      <c r="M41" s="1"/>
      <c r="N41" s="1"/>
      <c r="O41" s="1"/>
      <c r="P41" s="1"/>
      <c r="Q41" s="1"/>
    </row>
    <row r="42" spans="1:17">
      <c r="A42" s="1"/>
      <c r="B42" s="95" t="s">
        <v>8328</v>
      </c>
      <c r="C42" s="96"/>
      <c r="D42" s="96"/>
      <c r="E42" s="39">
        <v>338</v>
      </c>
      <c r="F42" s="39">
        <v>338</v>
      </c>
      <c r="G42" s="39">
        <v>338</v>
      </c>
      <c r="H42" s="39">
        <v>1014</v>
      </c>
      <c r="J42" s="1"/>
      <c r="K42" s="1"/>
      <c r="L42" s="1"/>
      <c r="M42" s="1"/>
      <c r="N42" s="1"/>
      <c r="O42" s="1"/>
      <c r="P42" s="1"/>
      <c r="Q42" s="1"/>
    </row>
    <row r="43" spans="1:17">
      <c r="A43" s="1"/>
      <c r="B43" s="95" t="s">
        <v>8329</v>
      </c>
      <c r="C43" s="96"/>
      <c r="D43" s="96"/>
      <c r="E43" s="39">
        <v>1350</v>
      </c>
      <c r="F43" s="39">
        <v>1350</v>
      </c>
      <c r="G43" s="39">
        <v>1350</v>
      </c>
      <c r="H43" s="39">
        <v>4050</v>
      </c>
      <c r="J43" s="1"/>
      <c r="K43" s="1"/>
      <c r="L43" s="1"/>
      <c r="M43" s="1"/>
      <c r="N43" s="1"/>
      <c r="O43" s="1"/>
      <c r="P43" s="1"/>
      <c r="Q43" s="1"/>
    </row>
    <row r="44" spans="1:17">
      <c r="A44" s="1"/>
      <c r="B44" s="95" t="s">
        <v>8331</v>
      </c>
      <c r="C44" s="96"/>
      <c r="D44" s="96"/>
      <c r="E44" s="39">
        <v>117540</v>
      </c>
      <c r="F44" s="39">
        <v>117540</v>
      </c>
      <c r="G44" s="39">
        <v>118680</v>
      </c>
      <c r="H44" s="39">
        <v>353760</v>
      </c>
      <c r="J44" s="1"/>
      <c r="K44" s="1"/>
      <c r="L44" s="1"/>
      <c r="M44" s="1"/>
      <c r="N44" s="1"/>
      <c r="O44" s="1"/>
      <c r="P44" s="1"/>
      <c r="Q44" s="1"/>
    </row>
    <row r="45" spans="1:17">
      <c r="A45" s="1"/>
      <c r="B45" s="95" t="s">
        <v>8333</v>
      </c>
      <c r="C45" s="96"/>
      <c r="D45" s="96"/>
      <c r="E45" s="39">
        <v>106356</v>
      </c>
      <c r="F45" s="39">
        <v>106595</v>
      </c>
      <c r="G45" s="39">
        <v>106819</v>
      </c>
      <c r="H45" s="39">
        <v>319770</v>
      </c>
      <c r="J45" s="1"/>
      <c r="K45" s="1"/>
      <c r="L45" s="1"/>
      <c r="M45" s="1"/>
      <c r="N45" s="1"/>
      <c r="O45" s="1"/>
      <c r="P45" s="1"/>
      <c r="Q45" s="1"/>
    </row>
    <row r="46" spans="1:17">
      <c r="A46" s="1"/>
      <c r="B46" s="95" t="s">
        <v>8335</v>
      </c>
      <c r="C46" s="96"/>
      <c r="D46" s="96"/>
      <c r="E46" s="39">
        <v>74613</v>
      </c>
      <c r="F46" s="39">
        <v>74315</v>
      </c>
      <c r="G46" s="39">
        <v>74470</v>
      </c>
      <c r="H46" s="39">
        <v>223398</v>
      </c>
      <c r="J46" s="1"/>
      <c r="K46" s="1"/>
      <c r="L46" s="1"/>
      <c r="M46" s="1"/>
      <c r="N46" s="1"/>
      <c r="O46" s="1"/>
      <c r="P46" s="1"/>
      <c r="Q46" s="1"/>
    </row>
    <row r="47" spans="1:17">
      <c r="A47" s="1"/>
      <c r="B47" s="95" t="s">
        <v>8337</v>
      </c>
      <c r="C47" s="96"/>
      <c r="D47" s="96"/>
      <c r="E47" s="40">
        <v>0.9048494129657989</v>
      </c>
      <c r="F47" s="40">
        <v>0.90688276331461626</v>
      </c>
      <c r="G47" s="40">
        <v>0.90005898213683855</v>
      </c>
      <c r="H47" s="40">
        <v>0.90391791044776115</v>
      </c>
      <c r="J47" s="1"/>
      <c r="K47" s="1"/>
      <c r="L47" s="1"/>
      <c r="M47" s="1"/>
      <c r="N47" s="1"/>
      <c r="O47" s="1"/>
      <c r="P47" s="1"/>
      <c r="Q47" s="1"/>
    </row>
    <row r="48" spans="1:17">
      <c r="A48" s="1"/>
      <c r="B48" s="95" t="s">
        <v>8339</v>
      </c>
      <c r="C48" s="96"/>
      <c r="D48" s="96"/>
      <c r="E48" s="40">
        <v>0.63478815722307302</v>
      </c>
      <c r="F48" s="40">
        <v>0.63225285009358512</v>
      </c>
      <c r="G48" s="40">
        <v>0.62748567576676773</v>
      </c>
      <c r="H48" s="40">
        <v>0.6314959294436906</v>
      </c>
      <c r="J48" s="1"/>
      <c r="K48" s="1"/>
      <c r="L48" s="1"/>
      <c r="M48" s="1"/>
      <c r="N48" s="1"/>
      <c r="O48" s="1"/>
      <c r="P48" s="1"/>
      <c r="Q48" s="1"/>
    </row>
    <row r="49" spans="1:17" ht="21" customHeight="1">
      <c r="A49" s="1"/>
      <c r="G49" s="1"/>
      <c r="H49" s="1"/>
      <c r="I49" s="1"/>
      <c r="J49" s="1"/>
      <c r="K49" s="1"/>
      <c r="L49" s="1"/>
      <c r="M49" s="1"/>
      <c r="N49" s="1"/>
      <c r="O49" s="1"/>
      <c r="P49" s="1"/>
      <c r="Q49" s="1"/>
    </row>
    <row r="50" spans="1:17" ht="21" customHeight="1">
      <c r="A50" s="1"/>
      <c r="G50" s="1"/>
      <c r="H50" s="1"/>
      <c r="I50" s="1"/>
      <c r="J50" s="1"/>
      <c r="K50" s="1"/>
      <c r="L50" s="1"/>
      <c r="M50" s="1"/>
      <c r="N50" s="1"/>
      <c r="O50" s="1"/>
      <c r="P50" s="1"/>
      <c r="Q50" s="1"/>
    </row>
    <row r="51" spans="1:17" ht="21" customHeight="1">
      <c r="A51" s="1"/>
      <c r="G51" s="1"/>
      <c r="H51" s="1"/>
      <c r="I51" s="1"/>
      <c r="J51" s="1"/>
      <c r="K51" s="1"/>
      <c r="L51" s="1"/>
      <c r="M51" s="1"/>
      <c r="N51" s="1"/>
      <c r="O51" s="1"/>
      <c r="P51" s="1"/>
      <c r="Q51" s="1"/>
    </row>
    <row r="52" spans="1:17" ht="21" customHeight="1">
      <c r="A52" s="1"/>
      <c r="G52" s="1"/>
      <c r="H52" s="1"/>
      <c r="I52" s="1"/>
      <c r="J52" s="1"/>
      <c r="K52" s="1"/>
      <c r="L52" s="1"/>
      <c r="M52" s="1"/>
      <c r="N52" s="1"/>
      <c r="O52" s="1"/>
      <c r="P52" s="1"/>
      <c r="Q52" s="1"/>
    </row>
  </sheetData>
  <mergeCells count="13">
    <mergeCell ref="B21:B41"/>
    <mergeCell ref="B42:D42"/>
    <mergeCell ref="B43:D43"/>
    <mergeCell ref="B44:D44"/>
    <mergeCell ref="B45:D45"/>
    <mergeCell ref="B46:D46"/>
    <mergeCell ref="B47:D47"/>
    <mergeCell ref="B48:D48"/>
    <mergeCell ref="C21:C27"/>
    <mergeCell ref="C28:C34"/>
    <mergeCell ref="C35:C41"/>
    <mergeCell ref="E19:G19"/>
    <mergeCell ref="H19:H20"/>
  </mergeCells>
  <conditionalFormatting pivot="1" sqref="E26:H26 E33:H33 E40:H40 E47:H47">
    <cfRule type="expression" dxfId="892" priority="1" stopIfTrue="1">
      <formula>TRUE</formula>
    </cfRule>
  </conditionalFormatting>
  <conditionalFormatting pivot="1" sqref="E27:H27 E34:H34 E41:H41 E48:H48">
    <cfRule type="expression" dxfId="891" priority="2" stopIfTrue="1">
      <formula>TRUE</formula>
    </cfRule>
  </conditionalFormatting>
  <pageMargins left="0.27777777777777779" right="0.27777777777777779" top="0.27777777777777779" bottom="0.27777777777777779" header="0.3" footer="0.3"/>
  <pageSetup paperSize="8" orientation="landscape"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B6D10-5DA2-40D9-A74A-751BA23C89C4}">
  <sheetPr>
    <tabColor rgb="FF315B30"/>
    <pageSetUpPr fitToPage="1"/>
  </sheetPr>
  <dimension ref="A1:U56"/>
  <sheetViews>
    <sheetView showGridLines="0" zoomScale="80" zoomScaleNormal="80" workbookViewId="0"/>
  </sheetViews>
  <sheetFormatPr defaultRowHeight="13.7"/>
  <cols>
    <col min="1" max="1" width="3" customWidth="1"/>
    <col min="2" max="2" width="16.5546875" bestFit="1" customWidth="1"/>
    <col min="3" max="3" width="15.83203125" bestFit="1" customWidth="1"/>
    <col min="4" max="4" width="14.109375" bestFit="1" customWidth="1"/>
    <col min="5" max="7" width="16.109375" bestFit="1" customWidth="1"/>
    <col min="8" max="8" width="11.609375" customWidth="1"/>
    <col min="9" max="18" width="11" customWidth="1"/>
  </cols>
  <sheetData>
    <row r="1" spans="1:21" ht="20" customHeight="1">
      <c r="A1" s="1"/>
      <c r="B1" s="1"/>
      <c r="C1" s="1"/>
      <c r="D1" s="1"/>
      <c r="E1" s="1"/>
      <c r="F1" s="1"/>
      <c r="G1" s="1"/>
      <c r="H1" s="1"/>
      <c r="I1" s="1"/>
      <c r="J1" s="1"/>
      <c r="K1" s="1"/>
      <c r="L1" s="1"/>
      <c r="M1" s="1"/>
      <c r="N1" s="1"/>
      <c r="O1" s="1"/>
      <c r="P1" s="1"/>
      <c r="Q1" s="1"/>
      <c r="R1" s="1"/>
      <c r="S1" s="1"/>
      <c r="T1" s="1"/>
      <c r="U1" s="1"/>
    </row>
    <row r="2" spans="1:21" ht="30" customHeight="1" thickBot="1">
      <c r="A2" s="1"/>
      <c r="B2" s="2" t="s">
        <v>8368</v>
      </c>
      <c r="C2" s="3"/>
      <c r="D2" s="3"/>
      <c r="E2" s="3"/>
      <c r="F2" s="3"/>
      <c r="G2" s="3"/>
      <c r="H2" s="3"/>
      <c r="I2" s="3"/>
      <c r="J2" s="3"/>
      <c r="K2" s="3"/>
      <c r="L2" s="3"/>
      <c r="M2" s="3"/>
      <c r="N2" s="3"/>
      <c r="O2" s="3"/>
      <c r="P2" s="3"/>
      <c r="Q2" s="3"/>
      <c r="R2" s="3"/>
      <c r="S2" s="1"/>
      <c r="T2" s="1"/>
      <c r="U2" s="1"/>
    </row>
    <row r="3" spans="1:21" ht="20" customHeight="1">
      <c r="A3" s="1"/>
      <c r="B3" s="4" t="s">
        <v>8402</v>
      </c>
      <c r="C3" s="4"/>
      <c r="D3" s="4"/>
      <c r="E3" s="4"/>
      <c r="F3" s="4"/>
      <c r="G3" s="4"/>
      <c r="H3" s="4"/>
      <c r="I3" s="4"/>
      <c r="J3" s="4"/>
      <c r="K3" s="4"/>
      <c r="L3" s="4"/>
      <c r="M3" s="4"/>
      <c r="N3" s="4"/>
      <c r="O3" s="4"/>
      <c r="P3" s="4"/>
      <c r="Q3" s="4"/>
      <c r="R3" s="4"/>
      <c r="S3" s="1"/>
      <c r="T3" s="1"/>
      <c r="U3" s="1"/>
    </row>
    <row r="4" spans="1:21" ht="20" customHeight="1">
      <c r="A4" s="1"/>
      <c r="B4" s="44" t="str">
        <f>"Classified sessions (slicers): "&amp;TEXT(GETPIVOTDATA("Sessions",Setup!$E$18,"Classification Status","Classified"),"#,##0")&amp;" / "&amp;TEXT(GETPIVOTDATA("Sessions",Setup!$E$18),"#,##0")&amp;". Excluded: "&amp;TEXT(GETPIVOTDATA("Sessions",Setup!$E$18,"Classification Status","Unclassified"),"#,##0")&amp;". Chart heights show proportions; labels show counts."</f>
        <v>Classified sessions (slicers): 1,014 / 1,014. Excluded: 0. Chart heights show proportions; labels show counts.</v>
      </c>
      <c r="C4" s="4"/>
      <c r="D4" s="4"/>
      <c r="E4" s="4"/>
      <c r="F4" s="4"/>
      <c r="G4" s="4"/>
      <c r="H4" s="4"/>
      <c r="I4" s="4"/>
      <c r="J4" s="4"/>
      <c r="K4" s="4"/>
      <c r="L4" s="4"/>
      <c r="M4" s="4"/>
      <c r="N4" s="4"/>
      <c r="O4" s="4"/>
      <c r="P4" s="4"/>
      <c r="Q4" s="4"/>
      <c r="R4" s="4"/>
      <c r="S4" s="1"/>
      <c r="T4" s="1"/>
      <c r="U4" s="1"/>
    </row>
    <row r="5" spans="1:21" ht="20" customHeight="1">
      <c r="A5" s="1"/>
      <c r="B5" s="1"/>
      <c r="C5" s="1"/>
      <c r="D5" s="1"/>
      <c r="E5" s="1"/>
      <c r="F5" s="1"/>
      <c r="G5" s="1"/>
      <c r="H5" s="1"/>
      <c r="I5" s="1"/>
      <c r="J5" s="1"/>
      <c r="K5" s="1"/>
      <c r="L5" s="1"/>
      <c r="M5" s="1"/>
      <c r="N5" s="1"/>
      <c r="O5" s="1"/>
      <c r="P5" s="1"/>
      <c r="Q5" s="1"/>
      <c r="R5" s="1"/>
      <c r="S5" s="1"/>
      <c r="T5" s="1"/>
      <c r="U5" s="1"/>
    </row>
    <row r="6" spans="1:21" ht="20" customHeight="1">
      <c r="A6" s="1"/>
      <c r="B6" s="1"/>
      <c r="C6" s="1"/>
      <c r="D6" s="1"/>
      <c r="E6" s="1"/>
      <c r="F6" s="1"/>
      <c r="G6" s="1"/>
      <c r="H6" s="1"/>
      <c r="I6" s="1"/>
      <c r="J6" s="1"/>
      <c r="K6" s="1"/>
      <c r="L6" s="1"/>
      <c r="M6" s="1"/>
      <c r="N6" s="1"/>
      <c r="O6" s="1"/>
      <c r="P6" s="1"/>
      <c r="Q6" s="1"/>
      <c r="R6" s="1"/>
      <c r="S6" s="1"/>
      <c r="T6" s="1"/>
      <c r="U6" s="1"/>
    </row>
    <row r="7" spans="1:21" ht="20" customHeight="1">
      <c r="A7" s="1"/>
      <c r="B7" s="1"/>
      <c r="C7" s="1"/>
      <c r="D7" s="1"/>
      <c r="E7" s="1"/>
      <c r="F7" s="1"/>
      <c r="G7" s="1"/>
      <c r="H7" s="1"/>
      <c r="I7" s="1"/>
      <c r="J7" s="1"/>
      <c r="K7" s="1"/>
      <c r="L7" s="1"/>
      <c r="M7" s="1"/>
      <c r="N7" s="1"/>
      <c r="O7" s="1"/>
      <c r="P7" s="1"/>
      <c r="Q7" s="1"/>
      <c r="R7" s="1"/>
      <c r="S7" s="1"/>
      <c r="T7" s="1"/>
      <c r="U7" s="1"/>
    </row>
    <row r="8" spans="1:21" ht="20" customHeight="1">
      <c r="A8" s="1"/>
      <c r="B8" s="1"/>
      <c r="C8" s="1"/>
      <c r="D8" s="1"/>
      <c r="E8" s="1"/>
      <c r="F8" s="1"/>
      <c r="G8" s="1"/>
      <c r="H8" s="1"/>
      <c r="I8" s="1"/>
      <c r="J8" s="1"/>
      <c r="K8" s="1"/>
      <c r="L8" s="1"/>
      <c r="M8" s="1"/>
      <c r="N8" s="1"/>
      <c r="O8" s="1"/>
      <c r="P8" s="1"/>
      <c r="Q8" s="1"/>
      <c r="R8" s="1"/>
      <c r="S8" s="1"/>
      <c r="T8" s="1"/>
      <c r="U8" s="1"/>
    </row>
    <row r="9" spans="1:21" ht="20" customHeight="1">
      <c r="A9" s="1"/>
      <c r="B9" s="1"/>
      <c r="C9" s="1"/>
      <c r="D9" s="1"/>
      <c r="E9" s="1"/>
      <c r="F9" s="1"/>
      <c r="G9" s="1"/>
      <c r="H9" s="1"/>
      <c r="I9" s="1"/>
      <c r="J9" s="1"/>
      <c r="K9" s="1"/>
      <c r="L9" s="1"/>
      <c r="M9" s="1"/>
      <c r="N9" s="1"/>
      <c r="O9" s="1"/>
      <c r="P9" s="1"/>
      <c r="Q9" s="1"/>
      <c r="R9" s="1"/>
      <c r="S9" s="1"/>
      <c r="T9" s="1"/>
      <c r="U9" s="1"/>
    </row>
    <row r="10" spans="1:21" ht="20" customHeight="1">
      <c r="A10" s="1"/>
      <c r="B10" s="1"/>
      <c r="C10" s="1"/>
      <c r="D10" s="1"/>
      <c r="E10" s="1"/>
      <c r="F10" s="1"/>
      <c r="G10" s="1"/>
      <c r="H10" s="1"/>
      <c r="I10" s="1"/>
      <c r="J10" s="1"/>
      <c r="K10" s="1"/>
      <c r="L10" s="1"/>
      <c r="M10" s="1"/>
      <c r="N10" s="1"/>
      <c r="O10" s="1"/>
      <c r="P10" s="1"/>
      <c r="Q10" s="1"/>
      <c r="R10" s="1"/>
      <c r="S10" s="1"/>
      <c r="T10" s="1"/>
      <c r="U10" s="1"/>
    </row>
    <row r="11" spans="1:21" ht="20" customHeight="1">
      <c r="A11" s="1"/>
      <c r="B11" s="1"/>
      <c r="C11" s="1"/>
      <c r="D11" s="1"/>
      <c r="E11" s="1"/>
      <c r="F11" s="1"/>
      <c r="G11" s="1"/>
      <c r="H11" s="1"/>
      <c r="I11" s="1"/>
      <c r="J11" s="1"/>
      <c r="K11" s="1"/>
      <c r="L11" s="1"/>
      <c r="M11" s="1"/>
      <c r="N11" s="1"/>
      <c r="O11" s="1"/>
      <c r="P11" s="1"/>
      <c r="Q11" s="1"/>
      <c r="R11" s="1"/>
      <c r="S11" s="1"/>
      <c r="T11" s="1"/>
      <c r="U11" s="1"/>
    </row>
    <row r="12" spans="1:21" ht="20" customHeight="1">
      <c r="A12" s="1"/>
      <c r="B12" s="1"/>
      <c r="C12" s="1"/>
      <c r="D12" s="1"/>
      <c r="E12" s="1"/>
      <c r="F12" s="1"/>
      <c r="G12" s="1"/>
      <c r="H12" s="1"/>
      <c r="I12" s="1"/>
      <c r="J12" s="1"/>
      <c r="K12" s="1"/>
      <c r="L12" s="1"/>
      <c r="M12" s="1"/>
      <c r="N12" s="1"/>
      <c r="O12" s="1"/>
      <c r="P12" s="1"/>
      <c r="Q12" s="1"/>
      <c r="R12" s="1"/>
      <c r="S12" s="1"/>
      <c r="T12" s="1"/>
      <c r="U12" s="1"/>
    </row>
    <row r="13" spans="1:21" ht="20" customHeight="1">
      <c r="A13" s="1"/>
      <c r="B13" s="1"/>
      <c r="C13" s="1"/>
      <c r="D13" s="1"/>
      <c r="E13" s="1"/>
      <c r="F13" s="1"/>
      <c r="G13" s="1"/>
      <c r="H13" s="1"/>
      <c r="I13" s="1"/>
      <c r="J13" s="1"/>
      <c r="K13" s="1"/>
      <c r="L13" s="1"/>
      <c r="M13" s="1"/>
      <c r="N13" s="1"/>
      <c r="O13" s="1"/>
      <c r="P13" s="1"/>
      <c r="Q13" s="1"/>
      <c r="R13" s="1"/>
      <c r="S13" s="1"/>
      <c r="T13" s="1"/>
      <c r="U13" s="1"/>
    </row>
    <row r="14" spans="1:21" ht="20" customHeight="1">
      <c r="A14" s="1"/>
      <c r="B14" s="1"/>
      <c r="C14" s="1"/>
      <c r="D14" s="1"/>
      <c r="E14" s="1"/>
      <c r="F14" s="1"/>
      <c r="G14" s="1"/>
      <c r="H14" s="1"/>
      <c r="I14" s="1"/>
      <c r="J14" s="1"/>
      <c r="K14" s="1"/>
      <c r="L14" s="1"/>
      <c r="M14" s="1"/>
      <c r="N14" s="1"/>
      <c r="O14" s="1"/>
      <c r="P14" s="1"/>
      <c r="Q14" s="1"/>
      <c r="R14" s="1"/>
      <c r="S14" s="1"/>
      <c r="T14" s="1"/>
      <c r="U14" s="1"/>
    </row>
    <row r="15" spans="1:21" ht="20" customHeight="1">
      <c r="A15" s="1"/>
      <c r="B15" s="1"/>
      <c r="C15" s="1"/>
      <c r="D15" s="1"/>
      <c r="E15" s="1"/>
      <c r="F15" s="1"/>
      <c r="G15" s="1"/>
      <c r="H15" s="1"/>
      <c r="I15" s="1"/>
      <c r="J15" s="1"/>
      <c r="K15" s="1"/>
      <c r="L15" s="1"/>
      <c r="M15" s="1"/>
      <c r="N15" s="1"/>
      <c r="O15" s="1"/>
      <c r="P15" s="1"/>
      <c r="Q15" s="1"/>
      <c r="R15" s="1"/>
      <c r="S15" s="1"/>
      <c r="T15" s="1"/>
      <c r="U15" s="1"/>
    </row>
    <row r="16" spans="1:21" ht="20" customHeight="1">
      <c r="A16" s="1"/>
      <c r="B16" s="1"/>
      <c r="C16" s="1"/>
      <c r="D16" s="1"/>
      <c r="E16" s="1"/>
      <c r="F16" s="1"/>
      <c r="G16" s="1"/>
      <c r="H16" s="1"/>
      <c r="I16" s="1"/>
      <c r="J16" s="1"/>
      <c r="K16" s="1"/>
      <c r="L16" s="1"/>
      <c r="M16" s="1"/>
      <c r="N16" s="1"/>
      <c r="O16" s="1"/>
      <c r="P16" s="1"/>
      <c r="Q16" s="1"/>
      <c r="R16" s="1"/>
      <c r="S16" s="1"/>
      <c r="T16" s="1"/>
      <c r="U16" s="1"/>
    </row>
    <row r="17" spans="1:21" ht="20" customHeight="1">
      <c r="A17" s="1"/>
      <c r="B17" s="1"/>
      <c r="C17" s="1"/>
      <c r="D17" s="1"/>
      <c r="E17" s="1"/>
      <c r="F17" s="1"/>
      <c r="G17" s="1"/>
      <c r="H17" s="1"/>
      <c r="I17" s="1"/>
      <c r="J17" s="1"/>
      <c r="K17" s="1"/>
      <c r="L17" s="1"/>
      <c r="M17" s="1"/>
      <c r="N17" s="1"/>
      <c r="O17" s="1"/>
      <c r="P17" s="1"/>
      <c r="Q17" s="1"/>
      <c r="R17" s="1"/>
      <c r="S17" s="1"/>
      <c r="T17" s="1"/>
      <c r="U17" s="1"/>
    </row>
    <row r="18" spans="1:21" ht="20" customHeight="1">
      <c r="A18" s="1"/>
      <c r="B18" s="1"/>
      <c r="C18" s="1"/>
      <c r="D18" s="1"/>
      <c r="E18" s="1"/>
      <c r="F18" s="1"/>
      <c r="G18" s="1"/>
      <c r="H18" s="1"/>
      <c r="I18" s="1"/>
      <c r="J18" s="1"/>
      <c r="K18" s="1"/>
      <c r="L18" s="1"/>
      <c r="M18" s="1"/>
      <c r="N18" s="1"/>
      <c r="O18" s="1"/>
      <c r="P18" s="1"/>
      <c r="Q18" s="1"/>
      <c r="R18" s="1"/>
      <c r="S18" s="1"/>
      <c r="T18" s="1"/>
      <c r="U18" s="1"/>
    </row>
    <row r="19" spans="1:21" ht="20" customHeight="1">
      <c r="A19" s="1"/>
      <c r="B19" s="1"/>
      <c r="C19" s="1"/>
      <c r="D19" s="1"/>
      <c r="E19" s="1"/>
      <c r="F19" s="1"/>
      <c r="G19" s="1"/>
      <c r="H19" s="1"/>
      <c r="I19" s="1"/>
      <c r="J19" s="1"/>
      <c r="K19" s="1"/>
      <c r="L19" s="1"/>
      <c r="M19" s="1"/>
      <c r="N19" s="1"/>
      <c r="O19" s="1"/>
      <c r="P19" s="1"/>
      <c r="Q19" s="1"/>
      <c r="R19" s="1"/>
      <c r="S19" s="1"/>
      <c r="T19" s="1"/>
      <c r="U19" s="1"/>
    </row>
    <row r="20" spans="1:21" ht="20" customHeight="1">
      <c r="A20" s="1"/>
      <c r="B20" s="1"/>
      <c r="C20" s="1"/>
      <c r="D20" s="1"/>
      <c r="E20" s="1"/>
      <c r="F20" s="1"/>
      <c r="G20" s="1"/>
      <c r="H20" s="1"/>
      <c r="I20" s="1"/>
      <c r="J20" s="1"/>
      <c r="K20" s="1"/>
      <c r="L20" s="1"/>
      <c r="M20" s="1"/>
      <c r="N20" s="1"/>
      <c r="O20" s="1"/>
      <c r="P20" s="1"/>
      <c r="Q20" s="1"/>
      <c r="R20" s="1"/>
      <c r="S20" s="1"/>
      <c r="T20" s="1"/>
      <c r="U20" s="1"/>
    </row>
    <row r="21" spans="1:21" ht="20" customHeight="1">
      <c r="A21" s="1"/>
      <c r="B21" s="1"/>
      <c r="C21" s="1"/>
      <c r="D21" s="1"/>
      <c r="E21" s="1"/>
      <c r="F21" s="1"/>
      <c r="G21" s="1"/>
      <c r="H21" s="1"/>
      <c r="I21" s="1"/>
      <c r="J21" s="1"/>
      <c r="K21" s="1"/>
      <c r="L21" s="1"/>
      <c r="M21" s="1"/>
      <c r="N21" s="1"/>
      <c r="O21" s="1"/>
      <c r="P21" s="1"/>
      <c r="Q21" s="1"/>
      <c r="R21" s="1"/>
      <c r="S21" s="1"/>
      <c r="T21" s="1"/>
      <c r="U21" s="1"/>
    </row>
    <row r="22" spans="1:21" ht="20" customHeight="1">
      <c r="A22" s="1"/>
      <c r="B22" s="1"/>
      <c r="C22" s="1"/>
      <c r="D22" s="1"/>
      <c r="E22" s="1"/>
      <c r="F22" s="1"/>
      <c r="G22" s="1"/>
      <c r="H22" s="1"/>
      <c r="I22" s="1"/>
      <c r="J22" s="1"/>
      <c r="K22" s="1"/>
      <c r="L22" s="1"/>
      <c r="M22" s="1"/>
      <c r="N22" s="1"/>
      <c r="O22" s="1"/>
      <c r="P22" s="1"/>
      <c r="Q22" s="1"/>
      <c r="R22" s="1"/>
      <c r="S22" s="1"/>
      <c r="T22" s="1"/>
      <c r="U22" s="1"/>
    </row>
    <row r="23" spans="1:21" ht="20" customHeight="1">
      <c r="A23" s="1"/>
      <c r="B23" s="1"/>
      <c r="C23" s="1"/>
      <c r="D23" s="1"/>
      <c r="E23" s="1"/>
      <c r="F23" s="1"/>
      <c r="G23" s="1"/>
      <c r="H23" s="1"/>
      <c r="I23" s="1"/>
      <c r="J23" s="1"/>
      <c r="K23" s="1"/>
      <c r="L23" s="1"/>
      <c r="M23" s="1"/>
      <c r="N23" s="1"/>
      <c r="O23" s="1"/>
      <c r="P23" s="1"/>
      <c r="Q23" s="1"/>
      <c r="R23" s="1"/>
      <c r="S23" s="1"/>
      <c r="T23" s="1"/>
      <c r="U23" s="1"/>
    </row>
    <row r="24" spans="1:21" ht="20" customHeight="1">
      <c r="A24" s="1"/>
      <c r="B24" s="1"/>
      <c r="C24" s="1"/>
      <c r="D24" s="1"/>
      <c r="E24" s="1"/>
      <c r="F24" s="1"/>
      <c r="G24" s="1"/>
      <c r="H24" s="1"/>
      <c r="I24" s="1"/>
      <c r="J24" s="1"/>
      <c r="K24" s="1"/>
      <c r="L24" s="1"/>
      <c r="M24" s="1"/>
      <c r="N24" s="1"/>
      <c r="O24" s="1"/>
      <c r="P24" s="1"/>
      <c r="Q24" s="1"/>
      <c r="R24" s="1"/>
      <c r="S24" s="1"/>
      <c r="T24" s="1"/>
      <c r="U24" s="1"/>
    </row>
    <row r="25" spans="1:21" ht="20" customHeight="1">
      <c r="A25" s="1"/>
      <c r="B25" s="1"/>
      <c r="C25" s="1"/>
      <c r="D25" s="1"/>
      <c r="E25" s="1"/>
      <c r="F25" s="1"/>
      <c r="G25" s="1"/>
      <c r="H25" s="1"/>
      <c r="I25" s="1"/>
      <c r="J25" s="1"/>
      <c r="K25" s="1"/>
      <c r="L25" s="1"/>
      <c r="M25" s="1"/>
      <c r="N25" s="1"/>
      <c r="O25" s="1"/>
      <c r="P25" s="1"/>
      <c r="Q25" s="1"/>
      <c r="R25" s="1"/>
      <c r="S25" s="1"/>
      <c r="T25" s="1"/>
      <c r="U25" s="1"/>
    </row>
    <row r="26" spans="1:21" ht="20" customHeight="1">
      <c r="A26" s="1"/>
      <c r="B26" s="1"/>
      <c r="C26" s="1"/>
      <c r="D26" s="1"/>
      <c r="E26" s="1"/>
      <c r="F26" s="1"/>
      <c r="G26" s="1"/>
      <c r="H26" s="1"/>
      <c r="I26" s="1"/>
      <c r="J26" s="1"/>
      <c r="K26" s="1"/>
      <c r="L26" s="1"/>
      <c r="M26" s="1"/>
      <c r="N26" s="1"/>
      <c r="O26" s="1"/>
      <c r="P26" s="1"/>
      <c r="Q26" s="1"/>
      <c r="R26" s="1"/>
      <c r="S26" s="1"/>
      <c r="T26" s="1"/>
      <c r="U26" s="1"/>
    </row>
    <row r="27" spans="1:21" ht="20" customHeight="1">
      <c r="A27" s="1"/>
      <c r="B27" s="1"/>
      <c r="C27" s="1"/>
      <c r="D27" s="1"/>
      <c r="E27" s="1"/>
      <c r="F27" s="1"/>
      <c r="G27" s="1"/>
      <c r="H27" s="1"/>
      <c r="I27" s="1"/>
      <c r="J27" s="1"/>
      <c r="K27" s="1"/>
      <c r="L27" s="1"/>
      <c r="M27" s="1"/>
      <c r="N27" s="1"/>
      <c r="O27" s="1"/>
      <c r="P27" s="1"/>
      <c r="Q27" s="1"/>
      <c r="R27" s="1"/>
      <c r="S27" s="1"/>
      <c r="T27" s="1"/>
      <c r="U27" s="1"/>
    </row>
    <row r="28" spans="1:21" ht="20" customHeight="1">
      <c r="A28" s="1"/>
      <c r="B28" s="1"/>
      <c r="C28" s="1"/>
      <c r="D28" s="1"/>
      <c r="E28" s="1"/>
      <c r="F28" s="1"/>
      <c r="G28" s="1"/>
      <c r="H28" s="1"/>
      <c r="I28" s="1"/>
      <c r="J28" s="1"/>
      <c r="K28" s="1"/>
      <c r="L28" s="1"/>
      <c r="M28" s="1"/>
      <c r="N28" s="1"/>
      <c r="O28" s="1"/>
      <c r="P28" s="1"/>
      <c r="Q28" s="1"/>
      <c r="R28" s="1"/>
      <c r="S28" s="1"/>
      <c r="T28" s="1"/>
      <c r="U28" s="1"/>
    </row>
    <row r="29" spans="1:21" ht="20" customHeight="1">
      <c r="A29" s="1"/>
      <c r="B29" s="1"/>
      <c r="C29" s="1"/>
      <c r="D29" s="1"/>
      <c r="E29" s="1"/>
      <c r="F29" s="1"/>
      <c r="G29" s="1"/>
      <c r="H29" s="1"/>
      <c r="I29" s="1"/>
      <c r="J29" s="1"/>
      <c r="K29" s="1"/>
      <c r="L29" s="1"/>
      <c r="M29" s="1"/>
      <c r="N29" s="1"/>
      <c r="O29" s="1"/>
      <c r="P29" s="1"/>
      <c r="Q29" s="1"/>
      <c r="R29" s="1"/>
      <c r="S29" s="1"/>
      <c r="T29" s="1"/>
      <c r="U29" s="1"/>
    </row>
    <row r="30" spans="1:21" ht="20" customHeight="1">
      <c r="A30" s="1"/>
      <c r="B30" s="20" t="s">
        <v>8387</v>
      </c>
      <c r="C30" s="1"/>
      <c r="D30" s="1"/>
      <c r="E30" s="1"/>
      <c r="F30" s="1"/>
      <c r="G30" s="1"/>
      <c r="H30" s="1"/>
      <c r="I30" s="1"/>
      <c r="J30" s="1"/>
      <c r="K30" s="1"/>
      <c r="L30" s="1"/>
      <c r="M30" s="1"/>
      <c r="N30" s="1"/>
      <c r="O30" s="1"/>
      <c r="P30" s="1"/>
      <c r="Q30" s="1"/>
      <c r="R30" s="1"/>
      <c r="S30" s="1"/>
      <c r="T30" s="1"/>
      <c r="U30" s="1"/>
    </row>
    <row r="31" spans="1:21">
      <c r="A31" s="1"/>
      <c r="B31" s="38" t="s">
        <v>8386</v>
      </c>
      <c r="C31" s="37"/>
      <c r="D31" s="37"/>
      <c r="E31" s="38" t="s">
        <v>36</v>
      </c>
      <c r="F31" s="38" t="s">
        <v>35</v>
      </c>
      <c r="G31" s="37"/>
      <c r="H31" s="37"/>
      <c r="J31" s="1"/>
      <c r="K31" s="1"/>
      <c r="L31" s="1"/>
      <c r="M31" s="1"/>
      <c r="N31" s="1"/>
      <c r="O31" s="1"/>
      <c r="P31" s="1"/>
      <c r="Q31" s="1"/>
      <c r="R31" s="1"/>
      <c r="S31" s="1"/>
      <c r="T31" s="1"/>
      <c r="U31" s="1"/>
    </row>
    <row r="32" spans="1:21">
      <c r="A32" s="1"/>
      <c r="B32" s="37"/>
      <c r="C32" s="37"/>
      <c r="D32" s="37"/>
      <c r="E32" s="95" t="s">
        <v>52</v>
      </c>
      <c r="F32" s="96"/>
      <c r="G32" s="96"/>
      <c r="H32" s="95" t="s">
        <v>8342</v>
      </c>
      <c r="J32" s="1"/>
      <c r="K32" s="1"/>
      <c r="L32" s="1"/>
      <c r="M32" s="1"/>
      <c r="N32" s="1"/>
      <c r="O32" s="1"/>
      <c r="P32" s="1"/>
      <c r="Q32" s="1"/>
      <c r="R32" s="1"/>
      <c r="S32" s="1"/>
      <c r="T32" s="1"/>
      <c r="U32" s="1"/>
    </row>
    <row r="33" spans="1:21">
      <c r="A33" s="1"/>
      <c r="B33" s="38" t="s">
        <v>8316</v>
      </c>
      <c r="C33" s="38" t="s">
        <v>8373</v>
      </c>
      <c r="D33" s="38" t="s">
        <v>8374</v>
      </c>
      <c r="E33" s="36">
        <v>46174</v>
      </c>
      <c r="F33" s="36">
        <v>46204</v>
      </c>
      <c r="G33" s="36">
        <v>46235</v>
      </c>
      <c r="H33" s="96"/>
      <c r="J33" s="1"/>
      <c r="K33" s="1"/>
      <c r="L33" s="1"/>
      <c r="M33" s="1"/>
      <c r="N33" s="1"/>
      <c r="O33" s="1"/>
      <c r="P33" s="1"/>
      <c r="Q33" s="1"/>
      <c r="R33" s="1"/>
      <c r="S33" s="1"/>
      <c r="T33" s="1"/>
      <c r="U33" s="1"/>
    </row>
    <row r="34" spans="1:21">
      <c r="A34" s="1"/>
      <c r="B34" s="95" t="s">
        <v>8326</v>
      </c>
      <c r="C34" s="95" t="s">
        <v>8382</v>
      </c>
      <c r="D34" s="35" t="s">
        <v>8379</v>
      </c>
      <c r="E34" s="39">
        <v>0</v>
      </c>
      <c r="F34" s="39">
        <v>0</v>
      </c>
      <c r="G34" s="39">
        <v>0</v>
      </c>
      <c r="H34" s="39">
        <v>0</v>
      </c>
      <c r="J34" s="1"/>
      <c r="K34" s="1"/>
      <c r="L34" s="1"/>
      <c r="M34" s="1"/>
      <c r="N34" s="1"/>
      <c r="O34" s="1"/>
      <c r="P34" s="1"/>
      <c r="Q34" s="1"/>
      <c r="R34" s="1"/>
      <c r="S34" s="1"/>
      <c r="T34" s="1"/>
      <c r="U34" s="1"/>
    </row>
    <row r="35" spans="1:21">
      <c r="A35" s="1"/>
      <c r="B35" s="96"/>
      <c r="C35" s="96"/>
      <c r="D35" s="35" t="s">
        <v>8384</v>
      </c>
      <c r="E35" s="39">
        <v>0</v>
      </c>
      <c r="F35" s="39">
        <v>0</v>
      </c>
      <c r="G35" s="39">
        <v>0</v>
      </c>
      <c r="H35" s="39">
        <v>0</v>
      </c>
      <c r="J35" s="1"/>
      <c r="K35" s="1"/>
      <c r="L35" s="1"/>
      <c r="M35" s="1"/>
      <c r="N35" s="1"/>
      <c r="O35" s="1"/>
      <c r="P35" s="1"/>
      <c r="Q35" s="1"/>
      <c r="R35" s="1"/>
      <c r="S35" s="1"/>
      <c r="T35" s="1"/>
      <c r="U35" s="1"/>
    </row>
    <row r="36" spans="1:21">
      <c r="A36" s="1"/>
      <c r="B36" s="96"/>
      <c r="C36" s="96"/>
      <c r="D36" s="35" t="s">
        <v>8383</v>
      </c>
      <c r="E36" s="39">
        <v>0</v>
      </c>
      <c r="F36" s="39">
        <v>0</v>
      </c>
      <c r="G36" s="39">
        <v>0</v>
      </c>
      <c r="H36" s="39">
        <v>0</v>
      </c>
      <c r="J36" s="1"/>
      <c r="K36" s="1"/>
      <c r="L36" s="1"/>
      <c r="M36" s="1"/>
      <c r="N36" s="1"/>
      <c r="O36" s="1"/>
      <c r="P36" s="1"/>
      <c r="Q36" s="1"/>
      <c r="R36" s="1"/>
      <c r="S36" s="1"/>
      <c r="T36" s="1"/>
      <c r="U36" s="1"/>
    </row>
    <row r="37" spans="1:21">
      <c r="A37" s="1"/>
      <c r="B37" s="96"/>
      <c r="C37" s="95" t="s">
        <v>8384</v>
      </c>
      <c r="D37" s="35" t="s">
        <v>8379</v>
      </c>
      <c r="E37" s="39">
        <v>272</v>
      </c>
      <c r="F37" s="39">
        <v>270</v>
      </c>
      <c r="G37" s="39">
        <v>267</v>
      </c>
      <c r="H37" s="39">
        <v>809</v>
      </c>
      <c r="J37" s="1"/>
      <c r="K37" s="1"/>
      <c r="L37" s="1"/>
      <c r="M37" s="1"/>
      <c r="N37" s="1"/>
      <c r="O37" s="1"/>
      <c r="P37" s="1"/>
      <c r="Q37" s="1"/>
      <c r="R37" s="1"/>
      <c r="S37" s="1"/>
      <c r="T37" s="1"/>
      <c r="U37" s="1"/>
    </row>
    <row r="38" spans="1:21">
      <c r="A38" s="1"/>
      <c r="B38" s="96"/>
      <c r="C38" s="96"/>
      <c r="D38" s="35" t="s">
        <v>8384</v>
      </c>
      <c r="E38" s="39">
        <v>10</v>
      </c>
      <c r="F38" s="39">
        <v>6</v>
      </c>
      <c r="G38" s="39">
        <v>10</v>
      </c>
      <c r="H38" s="39">
        <v>26</v>
      </c>
      <c r="J38" s="1"/>
      <c r="K38" s="1"/>
      <c r="L38" s="1"/>
      <c r="M38" s="1"/>
      <c r="N38" s="1"/>
      <c r="O38" s="1"/>
      <c r="P38" s="1"/>
      <c r="Q38" s="1"/>
      <c r="R38" s="1"/>
      <c r="S38" s="1"/>
      <c r="T38" s="1"/>
      <c r="U38" s="1"/>
    </row>
    <row r="39" spans="1:21">
      <c r="A39" s="1"/>
      <c r="B39" s="96"/>
      <c r="C39" s="96"/>
      <c r="D39" s="35" t="s">
        <v>8383</v>
      </c>
      <c r="E39" s="39">
        <v>0</v>
      </c>
      <c r="F39" s="39">
        <v>0</v>
      </c>
      <c r="G39" s="39">
        <v>0</v>
      </c>
      <c r="H39" s="39">
        <v>0</v>
      </c>
      <c r="J39" s="1"/>
      <c r="K39" s="1"/>
      <c r="L39" s="1"/>
      <c r="M39" s="1"/>
      <c r="N39" s="1"/>
      <c r="O39" s="1"/>
      <c r="P39" s="1"/>
      <c r="Q39" s="1"/>
      <c r="R39" s="1"/>
      <c r="S39" s="1"/>
      <c r="T39" s="1"/>
      <c r="U39" s="1"/>
    </row>
    <row r="40" spans="1:21">
      <c r="A40" s="1"/>
      <c r="B40" s="96"/>
      <c r="C40" s="95" t="s">
        <v>8378</v>
      </c>
      <c r="D40" s="35" t="s">
        <v>8379</v>
      </c>
      <c r="E40" s="39">
        <v>53</v>
      </c>
      <c r="F40" s="39">
        <v>59</v>
      </c>
      <c r="G40" s="39">
        <v>57</v>
      </c>
      <c r="H40" s="39">
        <v>169</v>
      </c>
      <c r="J40" s="1"/>
      <c r="K40" s="1"/>
      <c r="L40" s="1"/>
      <c r="M40" s="1"/>
      <c r="N40" s="1"/>
      <c r="O40" s="1"/>
      <c r="P40" s="1"/>
      <c r="Q40" s="1"/>
      <c r="R40" s="1"/>
      <c r="S40" s="1"/>
      <c r="T40" s="1"/>
      <c r="U40" s="1"/>
    </row>
    <row r="41" spans="1:21">
      <c r="A41" s="1"/>
      <c r="B41" s="96"/>
      <c r="C41" s="96"/>
      <c r="D41" s="35" t="s">
        <v>8384</v>
      </c>
      <c r="E41" s="39">
        <v>3</v>
      </c>
      <c r="F41" s="39">
        <v>3</v>
      </c>
      <c r="G41" s="39">
        <v>4</v>
      </c>
      <c r="H41" s="39">
        <v>10</v>
      </c>
      <c r="J41" s="1"/>
      <c r="K41" s="1"/>
      <c r="L41" s="1"/>
      <c r="M41" s="1"/>
      <c r="N41" s="1"/>
      <c r="O41" s="1"/>
      <c r="P41" s="1"/>
      <c r="Q41" s="1"/>
      <c r="R41" s="1"/>
      <c r="S41" s="1"/>
      <c r="T41" s="1"/>
      <c r="U41" s="1"/>
    </row>
    <row r="42" spans="1:21">
      <c r="A42" s="1"/>
      <c r="B42" s="96"/>
      <c r="C42" s="96"/>
      <c r="D42" s="35" t="s">
        <v>8383</v>
      </c>
      <c r="E42" s="39">
        <v>0</v>
      </c>
      <c r="F42" s="39">
        <v>0</v>
      </c>
      <c r="G42" s="39">
        <v>0</v>
      </c>
      <c r="H42" s="39">
        <v>0</v>
      </c>
      <c r="J42" s="1"/>
      <c r="K42" s="1"/>
      <c r="L42" s="1"/>
      <c r="M42" s="1"/>
      <c r="N42" s="1"/>
      <c r="O42" s="1"/>
      <c r="P42" s="1"/>
      <c r="Q42" s="1"/>
      <c r="R42" s="1"/>
      <c r="S42" s="1"/>
      <c r="T42" s="1"/>
      <c r="U42" s="1"/>
    </row>
    <row r="43" spans="1:21">
      <c r="A43" s="1"/>
      <c r="B43" s="95" t="s">
        <v>8342</v>
      </c>
      <c r="C43" s="96"/>
      <c r="D43" s="96"/>
      <c r="E43" s="39">
        <v>338</v>
      </c>
      <c r="F43" s="39">
        <v>338</v>
      </c>
      <c r="G43" s="39">
        <v>338</v>
      </c>
      <c r="H43" s="39">
        <v>1014</v>
      </c>
      <c r="J43" s="1"/>
      <c r="K43" s="1"/>
      <c r="L43" s="1"/>
      <c r="M43" s="1"/>
      <c r="N43" s="1"/>
      <c r="O43" s="1"/>
      <c r="P43" s="1"/>
      <c r="Q43" s="1"/>
      <c r="R43" s="1"/>
      <c r="S43" s="1"/>
      <c r="T43" s="1"/>
      <c r="U43" s="1"/>
    </row>
    <row r="44" spans="1:21" ht="20" customHeight="1">
      <c r="A44" s="1"/>
      <c r="G44" s="1"/>
      <c r="H44" s="1"/>
      <c r="I44" s="1"/>
      <c r="J44" s="1"/>
      <c r="K44" s="1"/>
      <c r="L44" s="1"/>
      <c r="M44" s="1"/>
      <c r="N44" s="1"/>
      <c r="O44" s="1"/>
      <c r="P44" s="1"/>
      <c r="Q44" s="1"/>
      <c r="R44" s="1"/>
      <c r="S44" s="1"/>
      <c r="T44" s="1"/>
      <c r="U44" s="1"/>
    </row>
    <row r="45" spans="1:21" ht="20" customHeight="1">
      <c r="A45" s="1"/>
      <c r="G45" s="1"/>
      <c r="H45" s="1"/>
      <c r="I45" s="1"/>
      <c r="J45" s="1"/>
      <c r="K45" s="1"/>
      <c r="L45" s="1"/>
      <c r="M45" s="1"/>
      <c r="N45" s="1"/>
      <c r="O45" s="1"/>
      <c r="P45" s="1"/>
      <c r="Q45" s="1"/>
      <c r="R45" s="1"/>
      <c r="S45" s="1"/>
      <c r="T45" s="1"/>
      <c r="U45" s="1"/>
    </row>
    <row r="46" spans="1:21" ht="20" customHeight="1">
      <c r="A46" s="1"/>
      <c r="G46" s="1"/>
      <c r="H46" s="1"/>
      <c r="I46" s="1"/>
      <c r="J46" s="1"/>
      <c r="K46" s="1"/>
      <c r="L46" s="1"/>
      <c r="M46" s="1"/>
      <c r="N46" s="1"/>
      <c r="O46" s="1"/>
      <c r="P46" s="1"/>
      <c r="Q46" s="1"/>
      <c r="R46" s="1"/>
      <c r="S46" s="1"/>
      <c r="T46" s="1"/>
      <c r="U46" s="1"/>
    </row>
    <row r="47" spans="1:21" ht="20" customHeight="1">
      <c r="A47" s="1"/>
      <c r="G47" s="1"/>
      <c r="H47" s="1"/>
      <c r="I47" s="1"/>
      <c r="J47" s="1"/>
      <c r="K47" s="1"/>
      <c r="L47" s="1"/>
      <c r="M47" s="1"/>
      <c r="N47" s="1"/>
      <c r="O47" s="1"/>
      <c r="P47" s="1"/>
      <c r="Q47" s="1"/>
      <c r="R47" s="1"/>
      <c r="S47" s="1"/>
      <c r="T47" s="1"/>
      <c r="U47" s="1"/>
    </row>
    <row r="48" spans="1:21" ht="20" customHeight="1">
      <c r="A48" s="1"/>
      <c r="G48" s="1"/>
      <c r="H48" s="1"/>
      <c r="I48" s="1"/>
      <c r="J48" s="1"/>
      <c r="K48" s="1"/>
      <c r="L48" s="1"/>
      <c r="M48" s="1"/>
      <c r="N48" s="1"/>
      <c r="O48" s="1"/>
      <c r="P48" s="1"/>
      <c r="Q48" s="1"/>
      <c r="R48" s="1"/>
      <c r="S48" s="1"/>
      <c r="T48" s="1"/>
      <c r="U48" s="1"/>
    </row>
    <row r="49" spans="1:21" ht="20" customHeight="1">
      <c r="A49" s="1"/>
      <c r="G49" s="1"/>
      <c r="H49" s="1"/>
      <c r="I49" s="1"/>
      <c r="J49" s="1"/>
      <c r="K49" s="1"/>
      <c r="L49" s="1"/>
      <c r="M49" s="1"/>
      <c r="N49" s="1"/>
      <c r="O49" s="1"/>
      <c r="P49" s="1"/>
      <c r="Q49" s="1"/>
      <c r="R49" s="1"/>
      <c r="S49" s="1"/>
      <c r="T49" s="1"/>
      <c r="U49" s="1"/>
    </row>
    <row r="50" spans="1:21" ht="20" customHeight="1">
      <c r="A50" s="1"/>
      <c r="B50" s="1"/>
      <c r="C50" s="1"/>
      <c r="D50" s="1"/>
      <c r="E50" s="1"/>
      <c r="F50" s="1"/>
      <c r="G50" s="1"/>
      <c r="H50" s="1"/>
      <c r="I50" s="1"/>
      <c r="J50" s="1"/>
      <c r="K50" s="1"/>
      <c r="L50" s="1"/>
      <c r="M50" s="1"/>
      <c r="N50" s="1"/>
      <c r="O50" s="1"/>
      <c r="P50" s="1"/>
      <c r="Q50" s="1"/>
      <c r="R50" s="1"/>
      <c r="S50" s="1"/>
      <c r="T50" s="1"/>
      <c r="U50" s="1"/>
    </row>
    <row r="51" spans="1:21" ht="20" customHeight="1">
      <c r="A51" s="1"/>
      <c r="B51" s="1"/>
      <c r="C51" s="1"/>
      <c r="D51" s="1"/>
      <c r="E51" s="1"/>
      <c r="F51" s="1"/>
      <c r="G51" s="1"/>
      <c r="H51" s="1"/>
      <c r="I51" s="1"/>
      <c r="J51" s="1"/>
      <c r="K51" s="1"/>
      <c r="L51" s="1"/>
      <c r="M51" s="1"/>
      <c r="N51" s="1"/>
      <c r="O51" s="1"/>
      <c r="P51" s="1"/>
      <c r="Q51" s="1"/>
      <c r="R51" s="1"/>
      <c r="S51" s="1"/>
      <c r="T51" s="1"/>
      <c r="U51" s="1"/>
    </row>
    <row r="52" spans="1:21" ht="20" customHeight="1">
      <c r="A52" s="1"/>
      <c r="B52" s="1"/>
      <c r="C52" s="1"/>
      <c r="D52" s="1"/>
      <c r="E52" s="1"/>
      <c r="F52" s="1"/>
      <c r="G52" s="1"/>
      <c r="H52" s="1"/>
      <c r="I52" s="1"/>
      <c r="J52" s="1"/>
      <c r="K52" s="1"/>
      <c r="L52" s="1"/>
      <c r="M52" s="1"/>
      <c r="N52" s="1"/>
      <c r="O52" s="1"/>
      <c r="P52" s="1"/>
      <c r="Q52" s="1"/>
      <c r="R52" s="1"/>
      <c r="S52" s="1"/>
      <c r="T52" s="1"/>
      <c r="U52" s="1"/>
    </row>
    <row r="53" spans="1:21" ht="20" customHeight="1">
      <c r="A53" s="1"/>
      <c r="B53" s="1"/>
      <c r="C53" s="1"/>
      <c r="D53" s="1"/>
      <c r="E53" s="1"/>
      <c r="F53" s="1"/>
      <c r="G53" s="1"/>
      <c r="H53" s="1"/>
      <c r="I53" s="1"/>
      <c r="J53" s="1"/>
      <c r="K53" s="1"/>
      <c r="L53" s="1"/>
      <c r="M53" s="1"/>
      <c r="N53" s="1"/>
      <c r="O53" s="1"/>
      <c r="P53" s="1"/>
      <c r="Q53" s="1"/>
      <c r="R53" s="1"/>
      <c r="S53" s="1"/>
      <c r="T53" s="1"/>
      <c r="U53" s="1"/>
    </row>
    <row r="54" spans="1:21" ht="20" customHeight="1">
      <c r="A54" s="1"/>
      <c r="B54" s="1"/>
      <c r="C54" s="1"/>
      <c r="D54" s="1"/>
      <c r="E54" s="1"/>
      <c r="F54" s="1"/>
      <c r="G54" s="1"/>
      <c r="H54" s="1"/>
      <c r="I54" s="1"/>
      <c r="J54" s="1"/>
      <c r="K54" s="1"/>
      <c r="L54" s="1"/>
      <c r="M54" s="1"/>
      <c r="N54" s="1"/>
      <c r="O54" s="1"/>
      <c r="P54" s="1"/>
      <c r="Q54" s="1"/>
      <c r="R54" s="1"/>
      <c r="S54" s="1"/>
      <c r="T54" s="1"/>
      <c r="U54" s="1"/>
    </row>
    <row r="55" spans="1:21" ht="20" customHeight="1">
      <c r="A55" s="1"/>
      <c r="B55" s="1"/>
      <c r="C55" s="1"/>
      <c r="D55" s="1"/>
      <c r="E55" s="1"/>
      <c r="F55" s="1"/>
      <c r="G55" s="1"/>
      <c r="H55" s="1"/>
      <c r="I55" s="1"/>
      <c r="J55" s="1"/>
      <c r="K55" s="1"/>
      <c r="L55" s="1"/>
      <c r="M55" s="1"/>
      <c r="N55" s="1"/>
      <c r="O55" s="1"/>
      <c r="P55" s="1"/>
      <c r="Q55" s="1"/>
      <c r="R55" s="1"/>
      <c r="S55" s="1"/>
      <c r="T55" s="1"/>
      <c r="U55" s="1"/>
    </row>
    <row r="56" spans="1:21" ht="20" customHeight="1">
      <c r="A56" s="1"/>
      <c r="B56" s="1"/>
      <c r="C56" s="1"/>
      <c r="D56" s="1"/>
      <c r="E56" s="1"/>
      <c r="F56" s="1"/>
      <c r="G56" s="1"/>
      <c r="H56" s="1"/>
      <c r="I56" s="1"/>
      <c r="J56" s="1"/>
      <c r="K56" s="1"/>
      <c r="L56" s="1"/>
      <c r="M56" s="1"/>
      <c r="N56" s="1"/>
      <c r="O56" s="1"/>
      <c r="P56" s="1"/>
      <c r="Q56" s="1"/>
      <c r="R56" s="1"/>
      <c r="S56" s="1"/>
      <c r="T56" s="1"/>
      <c r="U56" s="1"/>
    </row>
  </sheetData>
  <mergeCells count="7">
    <mergeCell ref="B34:B42"/>
    <mergeCell ref="B43:D43"/>
    <mergeCell ref="C34:C36"/>
    <mergeCell ref="C37:C39"/>
    <mergeCell ref="C40:C42"/>
    <mergeCell ref="E32:G32"/>
    <mergeCell ref="H32:H33"/>
  </mergeCells>
  <pageMargins left="0.27777777777777779" right="0.27777777777777779" top="0.27777777777777779" bottom="0.27777777777777779" header="0.3" footer="0.3"/>
  <pageSetup paperSize="8" scale="89" orientation="landscape" r:id="rId2"/>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602C2-8F2E-460B-9553-EA0A7FBA4ACB}">
  <sheetPr>
    <tabColor rgb="FF315B30"/>
    <pageSetUpPr fitToPage="1"/>
  </sheetPr>
  <dimension ref="A1:R2072"/>
  <sheetViews>
    <sheetView showGridLines="0" zoomScale="80" zoomScaleNormal="80" workbookViewId="0"/>
  </sheetViews>
  <sheetFormatPr defaultRowHeight="22.1" customHeight="1"/>
  <cols>
    <col min="1" max="1" width="3" customWidth="1"/>
    <col min="2" max="2" width="32.5546875" customWidth="1"/>
    <col min="3" max="3" width="19.5546875" customWidth="1"/>
    <col min="4" max="4" width="32.5546875" customWidth="1"/>
    <col min="5" max="5" width="34.5546875" customWidth="1"/>
    <col min="6" max="9" width="14.5546875" customWidth="1"/>
    <col min="10" max="10" width="10" bestFit="1" customWidth="1"/>
    <col min="11" max="11" width="14.5546875" bestFit="1" customWidth="1"/>
    <col min="12" max="12" width="17.6640625" bestFit="1" customWidth="1"/>
    <col min="13" max="13" width="18.21875" bestFit="1" customWidth="1"/>
    <col min="14" max="14" width="21.33203125" bestFit="1" customWidth="1"/>
    <col min="15" max="15" width="17.609375" bestFit="1" customWidth="1"/>
    <col min="16" max="16" width="19.5" bestFit="1" customWidth="1"/>
    <col min="17" max="17" width="22.5546875" bestFit="1" customWidth="1"/>
    <col min="18" max="18" width="18.88671875" bestFit="1" customWidth="1"/>
    <col min="19" max="19" width="15.83203125" bestFit="1" customWidth="1"/>
    <col min="20" max="20" width="18.109375" bestFit="1" customWidth="1"/>
    <col min="21" max="21" width="14.38671875" bestFit="1" customWidth="1"/>
    <col min="22" max="22" width="13.5" bestFit="1" customWidth="1"/>
    <col min="23" max="23" width="18.5546875" bestFit="1" customWidth="1"/>
    <col min="24" max="24" width="25.6640625" bestFit="1" customWidth="1"/>
    <col min="25" max="25" width="15" bestFit="1" customWidth="1"/>
    <col min="26" max="26" width="13.94140625" bestFit="1" customWidth="1"/>
    <col min="27" max="27" width="11.0546875" bestFit="1" customWidth="1"/>
    <col min="28" max="28" width="10" bestFit="1" customWidth="1"/>
    <col min="29" max="29" width="14.5546875" bestFit="1" customWidth="1"/>
    <col min="30" max="30" width="17.6640625" bestFit="1" customWidth="1"/>
    <col min="31" max="31" width="18.21875" bestFit="1" customWidth="1"/>
    <col min="32" max="32" width="21.33203125" bestFit="1" customWidth="1"/>
    <col min="33" max="33" width="17.609375" bestFit="1" customWidth="1"/>
    <col min="34" max="34" width="19.5" bestFit="1" customWidth="1"/>
    <col min="35" max="35" width="22.5546875" bestFit="1" customWidth="1"/>
    <col min="36" max="36" width="18.88671875" bestFit="1" customWidth="1"/>
    <col min="37" max="37" width="15.83203125" bestFit="1" customWidth="1"/>
    <col min="38" max="38" width="18.109375" bestFit="1" customWidth="1"/>
    <col min="39" max="39" width="14.38671875" bestFit="1" customWidth="1"/>
    <col min="40" max="40" width="13.5" bestFit="1" customWidth="1"/>
    <col min="41" max="41" width="18.5546875" bestFit="1" customWidth="1"/>
    <col min="42" max="42" width="25.6640625" bestFit="1" customWidth="1"/>
    <col min="43" max="43" width="15" bestFit="1" customWidth="1"/>
    <col min="44" max="44" width="13.94140625" bestFit="1" customWidth="1"/>
    <col min="45" max="45" width="11.0546875" bestFit="1" customWidth="1"/>
    <col min="46" max="46" width="10" bestFit="1" customWidth="1"/>
    <col min="47" max="47" width="14.5546875" bestFit="1" customWidth="1"/>
    <col min="48" max="48" width="17.6640625" bestFit="1" customWidth="1"/>
    <col min="49" max="49" width="18.21875" bestFit="1" customWidth="1"/>
    <col min="50" max="50" width="21.33203125" bestFit="1" customWidth="1"/>
    <col min="51" max="51" width="17.609375" bestFit="1" customWidth="1"/>
    <col min="52" max="52" width="19.5" bestFit="1" customWidth="1"/>
    <col min="53" max="53" width="22.5546875" bestFit="1" customWidth="1"/>
    <col min="54" max="54" width="18.88671875" bestFit="1" customWidth="1"/>
    <col min="55" max="55" width="15.83203125" bestFit="1" customWidth="1"/>
    <col min="56" max="56" width="18.109375" bestFit="1" customWidth="1"/>
    <col min="57" max="57" width="19.33203125" bestFit="1" customWidth="1"/>
    <col min="58" max="58" width="18.44140625" bestFit="1" customWidth="1"/>
    <col min="59" max="59" width="23.5" bestFit="1" customWidth="1"/>
    <col min="60" max="60" width="30.609375" bestFit="1" customWidth="1"/>
    <col min="61" max="61" width="19.94140625" bestFit="1" customWidth="1"/>
    <col min="62" max="62" width="18.88671875" bestFit="1" customWidth="1"/>
    <col min="63" max="63" width="16" bestFit="1" customWidth="1"/>
    <col min="64" max="64" width="14.94140625" bestFit="1" customWidth="1"/>
    <col min="65" max="65" width="19.5" bestFit="1" customWidth="1"/>
    <col min="66" max="66" width="22.609375" bestFit="1" customWidth="1"/>
    <col min="67" max="67" width="23.1640625" bestFit="1" customWidth="1"/>
    <col min="68" max="68" width="26.21875" bestFit="1" customWidth="1"/>
    <col min="69" max="69" width="22.5546875" bestFit="1" customWidth="1"/>
    <col min="70" max="70" width="24.44140625" bestFit="1" customWidth="1"/>
    <col min="71" max="71" width="27.5" bestFit="1" customWidth="1"/>
    <col min="72" max="72" width="23.83203125" bestFit="1" customWidth="1"/>
    <col min="73" max="73" width="20.71875" bestFit="1" customWidth="1"/>
    <col min="74" max="74" width="23.0546875" bestFit="1" customWidth="1"/>
  </cols>
  <sheetData>
    <row r="1" spans="1:18" ht="21" customHeight="1">
      <c r="A1" s="1"/>
      <c r="B1" s="1"/>
      <c r="C1" s="1"/>
      <c r="D1" s="1"/>
      <c r="E1" s="1"/>
      <c r="F1" s="1"/>
      <c r="G1" s="1"/>
      <c r="H1" s="1"/>
      <c r="I1" s="1"/>
      <c r="J1" s="1"/>
      <c r="K1" s="1"/>
      <c r="L1" s="1"/>
      <c r="M1" s="1"/>
      <c r="N1" s="1"/>
      <c r="O1" s="1"/>
      <c r="P1" s="1"/>
      <c r="Q1" s="1"/>
      <c r="R1" s="1"/>
    </row>
    <row r="2" spans="1:18" ht="30" customHeight="1" thickBot="1">
      <c r="A2" s="1"/>
      <c r="B2" s="2" t="s">
        <v>8410</v>
      </c>
      <c r="C2" s="2"/>
      <c r="D2" s="2"/>
      <c r="E2" s="2"/>
      <c r="F2" s="2"/>
      <c r="G2" s="2"/>
      <c r="H2" s="2"/>
      <c r="I2" s="2"/>
      <c r="J2" s="2"/>
      <c r="K2" s="2"/>
      <c r="L2" s="2"/>
      <c r="M2" s="2"/>
      <c r="N2" s="2"/>
      <c r="O2" s="1"/>
      <c r="P2" s="1"/>
      <c r="Q2" s="1"/>
      <c r="R2" s="1"/>
    </row>
    <row r="3" spans="1:18" ht="21" customHeight="1">
      <c r="A3" s="1"/>
      <c r="B3" s="55" t="s">
        <v>8497</v>
      </c>
      <c r="C3" s="4"/>
      <c r="D3" s="4"/>
      <c r="E3" s="4"/>
      <c r="F3" s="4"/>
      <c r="G3" s="4"/>
      <c r="H3" s="4"/>
      <c r="I3" s="4"/>
      <c r="J3" s="4"/>
      <c r="K3" s="4"/>
      <c r="L3" s="4"/>
      <c r="M3" s="4"/>
      <c r="N3" s="4"/>
      <c r="O3" s="1"/>
      <c r="P3" s="1"/>
      <c r="Q3" s="1"/>
      <c r="R3" s="1"/>
    </row>
    <row r="4" spans="1:18" ht="21" customHeight="1">
      <c r="A4" s="1"/>
      <c r="B4" s="44" t="str">
        <f>"Timed sessions: "&amp;TEXT(GETPIVOTDATA("Timed Sessions",$B$18),"#,##0")&amp;" / "&amp;TEXT(GETPIVOTDATA("No. of Sessions",$B$18),"#,##0")&amp;". Timing percentages use matched complete sessions. On Time includes exactly 10 minutes early or late."</f>
        <v>Timed sessions: 1,014 / 1,014. Timing percentages use matched complete sessions. On Time includes exactly 10 minutes early or late.</v>
      </c>
      <c r="C4" s="4"/>
      <c r="D4" s="4"/>
      <c r="E4" s="4"/>
      <c r="F4" s="4"/>
      <c r="G4" s="4"/>
      <c r="H4" s="4"/>
      <c r="I4" s="4"/>
      <c r="J4" s="4"/>
      <c r="K4" s="4"/>
      <c r="L4" s="4"/>
      <c r="M4" s="4"/>
      <c r="N4" s="4"/>
      <c r="O4" s="1"/>
      <c r="P4" s="1"/>
      <c r="Q4" s="1"/>
      <c r="R4" s="1"/>
    </row>
    <row r="5" spans="1:18" ht="21" customHeight="1">
      <c r="A5" s="1"/>
      <c r="B5" s="55" t="s">
        <v>8501</v>
      </c>
      <c r="C5" s="4"/>
      <c r="D5" s="4"/>
      <c r="E5" s="4"/>
      <c r="F5" s="4"/>
      <c r="G5" s="4"/>
      <c r="H5" s="4"/>
      <c r="I5" s="4"/>
      <c r="J5" s="4"/>
      <c r="K5" s="4"/>
      <c r="L5" s="4"/>
      <c r="M5" s="4"/>
      <c r="N5" s="4"/>
      <c r="O5" s="1"/>
      <c r="P5" s="1"/>
      <c r="Q5" s="1"/>
      <c r="R5" s="1"/>
    </row>
    <row r="6" spans="1:18" ht="21" customHeight="1">
      <c r="A6" s="1"/>
      <c r="B6" s="1"/>
      <c r="C6" s="1"/>
      <c r="D6" s="1"/>
      <c r="E6" s="1"/>
      <c r="F6" s="1"/>
      <c r="G6" s="1"/>
      <c r="H6" s="1"/>
      <c r="I6" s="1"/>
      <c r="J6" s="1"/>
      <c r="K6" s="1"/>
      <c r="L6" s="1"/>
      <c r="M6" s="1"/>
      <c r="N6" s="1"/>
      <c r="O6" s="1"/>
      <c r="P6" s="1"/>
      <c r="Q6" s="1"/>
      <c r="R6" s="1"/>
    </row>
    <row r="7" spans="1:18" ht="21" customHeight="1">
      <c r="A7" s="1"/>
      <c r="B7" s="1"/>
      <c r="C7" s="1"/>
      <c r="D7" s="1"/>
      <c r="E7" s="1"/>
      <c r="F7" s="1"/>
      <c r="G7" s="1"/>
      <c r="H7" s="1"/>
      <c r="I7" s="1"/>
      <c r="J7" s="1"/>
      <c r="K7" s="1"/>
      <c r="L7" s="1"/>
      <c r="M7" s="1"/>
      <c r="N7" s="1"/>
      <c r="O7" s="1"/>
      <c r="P7" s="1"/>
      <c r="Q7" s="1"/>
      <c r="R7" s="1"/>
    </row>
    <row r="8" spans="1:18" ht="21" customHeight="1">
      <c r="A8" s="1"/>
      <c r="B8" s="1"/>
      <c r="C8" s="1"/>
      <c r="D8" s="1"/>
      <c r="E8" s="1"/>
      <c r="F8" s="1"/>
      <c r="G8" s="1"/>
      <c r="H8" s="1"/>
      <c r="I8" s="1"/>
      <c r="J8" s="1"/>
      <c r="K8" s="1"/>
      <c r="L8" s="1"/>
      <c r="M8" s="1"/>
      <c r="N8" s="1"/>
      <c r="O8" s="1"/>
      <c r="P8" s="1"/>
      <c r="Q8" s="1"/>
      <c r="R8" s="1"/>
    </row>
    <row r="9" spans="1:18" ht="21" customHeight="1">
      <c r="A9" s="1"/>
      <c r="B9" s="1"/>
      <c r="C9" s="1"/>
      <c r="D9" s="1"/>
      <c r="E9" s="1"/>
      <c r="F9" s="1"/>
      <c r="G9" s="1"/>
      <c r="H9" s="1"/>
      <c r="I9" s="1"/>
      <c r="J9" s="1"/>
      <c r="K9" s="1"/>
      <c r="L9" s="1"/>
      <c r="M9" s="1"/>
      <c r="N9" s="1"/>
      <c r="O9" s="1"/>
      <c r="P9" s="1"/>
      <c r="Q9" s="1"/>
      <c r="R9" s="1"/>
    </row>
    <row r="10" spans="1:18" ht="21" customHeight="1">
      <c r="A10" s="1"/>
      <c r="B10" s="1"/>
      <c r="C10" s="1"/>
      <c r="D10" s="1"/>
      <c r="E10" s="1"/>
      <c r="F10" s="1"/>
      <c r="G10" s="1"/>
      <c r="H10" s="1"/>
      <c r="I10" s="1"/>
      <c r="J10" s="1"/>
      <c r="K10" s="1"/>
      <c r="L10" s="1"/>
      <c r="M10" s="1"/>
      <c r="N10" s="1"/>
      <c r="O10" s="1"/>
      <c r="P10" s="1"/>
      <c r="Q10" s="1"/>
      <c r="R10" s="1"/>
    </row>
    <row r="11" spans="1:18" ht="21" customHeight="1">
      <c r="A11" s="1"/>
      <c r="B11" s="1"/>
      <c r="C11" s="1"/>
      <c r="D11" s="1"/>
      <c r="E11" s="1"/>
      <c r="F11" s="1"/>
      <c r="G11" s="1"/>
      <c r="H11" s="1"/>
      <c r="I11" s="1"/>
      <c r="J11" s="1"/>
      <c r="K11" s="1"/>
      <c r="L11" s="1"/>
      <c r="M11" s="1"/>
      <c r="N11" s="1"/>
      <c r="O11" s="1"/>
      <c r="P11" s="1"/>
      <c r="Q11" s="1"/>
      <c r="R11" s="1"/>
    </row>
    <row r="12" spans="1:18" ht="21" customHeight="1">
      <c r="A12" s="1"/>
      <c r="B12" s="1"/>
      <c r="C12" s="1"/>
      <c r="D12" s="1"/>
      <c r="E12" s="1"/>
      <c r="F12" s="1"/>
      <c r="G12" s="1"/>
      <c r="H12" s="1"/>
      <c r="I12" s="1"/>
      <c r="J12" s="1"/>
      <c r="K12" s="1"/>
      <c r="L12" s="1"/>
      <c r="M12" s="1"/>
      <c r="N12" s="1"/>
      <c r="O12" s="1"/>
      <c r="P12" s="1"/>
      <c r="Q12" s="1"/>
      <c r="R12" s="1"/>
    </row>
    <row r="13" spans="1:18" ht="21" customHeight="1">
      <c r="A13" s="1"/>
      <c r="B13" s="1"/>
      <c r="C13" s="1"/>
      <c r="D13" s="1"/>
      <c r="E13" s="1"/>
      <c r="F13" s="1"/>
      <c r="G13" s="1"/>
      <c r="H13" s="1"/>
      <c r="I13" s="1"/>
      <c r="J13" s="1"/>
      <c r="K13" s="1"/>
      <c r="L13" s="1"/>
      <c r="M13" s="1"/>
      <c r="N13" s="1"/>
      <c r="O13" s="1"/>
      <c r="P13" s="1"/>
      <c r="Q13" s="1"/>
      <c r="R13" s="1"/>
    </row>
    <row r="14" spans="1:18" ht="21" customHeight="1">
      <c r="A14" s="1"/>
      <c r="B14" s="1"/>
      <c r="C14" s="1"/>
      <c r="D14" s="1"/>
      <c r="E14" s="1"/>
      <c r="F14" s="1"/>
      <c r="G14" s="1"/>
      <c r="H14" s="1"/>
      <c r="I14" s="1"/>
      <c r="J14" s="1"/>
      <c r="K14" s="1"/>
      <c r="L14" s="1"/>
      <c r="M14" s="1"/>
      <c r="N14" s="1"/>
      <c r="O14" s="1"/>
      <c r="P14" s="1"/>
      <c r="Q14" s="1"/>
      <c r="R14" s="1"/>
    </row>
    <row r="15" spans="1:18" ht="21" customHeight="1">
      <c r="A15" s="1"/>
      <c r="B15" s="1"/>
      <c r="C15" s="1"/>
      <c r="D15" s="1"/>
      <c r="E15" s="1"/>
      <c r="F15" s="1"/>
      <c r="G15" s="1"/>
      <c r="H15" s="1"/>
      <c r="I15" s="1"/>
      <c r="J15" s="1"/>
      <c r="K15" s="1"/>
      <c r="L15" s="1"/>
      <c r="M15" s="1"/>
      <c r="N15" s="1"/>
      <c r="O15" s="1"/>
      <c r="P15" s="1"/>
      <c r="Q15" s="1"/>
      <c r="R15" s="1"/>
    </row>
    <row r="16" spans="1:18" ht="21" customHeight="1">
      <c r="A16" s="1"/>
      <c r="B16" s="1"/>
      <c r="C16" s="1"/>
      <c r="D16" s="1"/>
      <c r="E16" s="1"/>
      <c r="F16" s="1"/>
      <c r="G16" s="1"/>
      <c r="H16" s="1"/>
      <c r="I16" s="1"/>
      <c r="J16" s="1"/>
      <c r="K16" s="1"/>
      <c r="L16" s="1"/>
      <c r="M16" s="1"/>
      <c r="N16" s="1"/>
      <c r="O16" s="1"/>
      <c r="P16" s="1"/>
      <c r="Q16" s="1"/>
      <c r="R16" s="1"/>
    </row>
    <row r="17" spans="1:18" ht="21" customHeight="1">
      <c r="A17" s="1"/>
      <c r="B17" s="1"/>
      <c r="C17" s="1"/>
      <c r="D17" s="1"/>
      <c r="E17" s="1"/>
      <c r="F17" s="1"/>
      <c r="G17" s="1"/>
      <c r="H17" s="1"/>
      <c r="I17" s="1"/>
      <c r="J17" s="1"/>
      <c r="K17" s="1"/>
      <c r="L17" s="1"/>
      <c r="M17" s="1"/>
      <c r="N17" s="1"/>
      <c r="O17" s="1"/>
      <c r="P17" s="1"/>
      <c r="Q17" s="1"/>
      <c r="R17" s="1"/>
    </row>
    <row r="18" spans="1:18" ht="13.7">
      <c r="A18" s="1"/>
      <c r="B18" s="58"/>
      <c r="C18" s="58"/>
      <c r="D18" s="58"/>
      <c r="E18" s="58"/>
      <c r="F18" s="59" t="s">
        <v>36</v>
      </c>
      <c r="G18" s="59" t="s">
        <v>35</v>
      </c>
      <c r="H18" s="58"/>
      <c r="I18" s="58"/>
    </row>
    <row r="19" spans="1:18" ht="13.7">
      <c r="A19" s="1"/>
      <c r="B19" s="58"/>
      <c r="C19" s="58"/>
      <c r="D19" s="58"/>
      <c r="E19" s="58"/>
      <c r="F19" s="58" t="s">
        <v>52</v>
      </c>
      <c r="G19" s="58"/>
      <c r="H19" s="58"/>
      <c r="I19" s="58" t="s">
        <v>8342</v>
      </c>
    </row>
    <row r="20" spans="1:18" ht="13.7">
      <c r="A20" s="1"/>
      <c r="B20" s="59" t="s">
        <v>38</v>
      </c>
      <c r="C20" s="59" t="s">
        <v>31</v>
      </c>
      <c r="D20" s="59" t="s">
        <v>33</v>
      </c>
      <c r="E20" s="59" t="s">
        <v>8341</v>
      </c>
      <c r="F20" s="60">
        <v>46174</v>
      </c>
      <c r="G20" s="60">
        <v>46204</v>
      </c>
      <c r="H20" s="60">
        <v>46235</v>
      </c>
      <c r="I20" s="58"/>
    </row>
    <row r="21" spans="1:18" ht="13.7">
      <c r="A21" s="1"/>
      <c r="B21" s="57" t="s">
        <v>69</v>
      </c>
      <c r="C21" s="57" t="s">
        <v>49</v>
      </c>
      <c r="D21" s="57" t="s">
        <v>65</v>
      </c>
      <c r="E21" s="58" t="s">
        <v>8327</v>
      </c>
      <c r="F21" s="39"/>
      <c r="G21" s="39"/>
      <c r="H21" s="39">
        <v>1</v>
      </c>
      <c r="I21" s="39">
        <v>1</v>
      </c>
    </row>
    <row r="22" spans="1:18" ht="13.7">
      <c r="A22" s="1"/>
      <c r="B22" s="57"/>
      <c r="C22" s="57"/>
      <c r="D22" s="57"/>
      <c r="E22" s="58" t="s">
        <v>8330</v>
      </c>
      <c r="F22" s="39"/>
      <c r="G22" s="39"/>
      <c r="H22" s="39">
        <v>2</v>
      </c>
      <c r="I22" s="39">
        <v>2</v>
      </c>
    </row>
    <row r="23" spans="1:18" ht="13.7">
      <c r="A23" s="1"/>
      <c r="B23" s="57"/>
      <c r="C23" s="57"/>
      <c r="D23" s="57"/>
      <c r="E23" s="58" t="s">
        <v>8441</v>
      </c>
      <c r="F23" s="39"/>
      <c r="G23" s="39"/>
      <c r="H23" s="39">
        <v>1440</v>
      </c>
      <c r="I23" s="39">
        <v>1440</v>
      </c>
    </row>
    <row r="24" spans="1:18" ht="13.7">
      <c r="A24" s="1"/>
      <c r="B24" s="57"/>
      <c r="C24" s="57"/>
      <c r="D24" s="57"/>
      <c r="E24" s="58" t="s">
        <v>8443</v>
      </c>
      <c r="F24" s="39"/>
      <c r="G24" s="39"/>
      <c r="H24" s="39">
        <v>1440</v>
      </c>
      <c r="I24" s="39">
        <v>1440</v>
      </c>
    </row>
    <row r="25" spans="1:18" ht="13.7">
      <c r="A25" s="1"/>
      <c r="B25" s="57"/>
      <c r="C25" s="57"/>
      <c r="D25" s="57"/>
      <c r="E25" s="58" t="s">
        <v>8334</v>
      </c>
      <c r="F25" s="39" t="s">
        <v>8464</v>
      </c>
      <c r="G25" s="39" t="s">
        <v>8464</v>
      </c>
      <c r="H25" s="39">
        <v>358</v>
      </c>
      <c r="I25" s="39">
        <v>358</v>
      </c>
    </row>
    <row r="26" spans="1:18" ht="13.7">
      <c r="A26" s="1"/>
      <c r="B26" s="57"/>
      <c r="C26" s="57"/>
      <c r="D26" s="57"/>
      <c r="E26" s="58" t="s">
        <v>8336</v>
      </c>
      <c r="F26" s="39" t="s">
        <v>8464</v>
      </c>
      <c r="G26" s="39" t="s">
        <v>8464</v>
      </c>
      <c r="H26" s="39">
        <v>95</v>
      </c>
      <c r="I26" s="39">
        <v>95</v>
      </c>
    </row>
    <row r="27" spans="1:18" ht="13.7">
      <c r="A27" s="1"/>
      <c r="B27" s="57"/>
      <c r="C27" s="57"/>
      <c r="D27" s="57"/>
      <c r="E27" s="58" t="s">
        <v>8338</v>
      </c>
      <c r="F27" s="40" t="s">
        <v>8464</v>
      </c>
      <c r="G27" s="40" t="s">
        <v>8464</v>
      </c>
      <c r="H27" s="40">
        <v>0.24861111111111112</v>
      </c>
      <c r="I27" s="40">
        <v>0.24861111111111112</v>
      </c>
    </row>
    <row r="28" spans="1:18" ht="13.7">
      <c r="A28" s="1"/>
      <c r="B28" s="57"/>
      <c r="C28" s="57"/>
      <c r="D28" s="57"/>
      <c r="E28" s="58" t="s">
        <v>8340</v>
      </c>
      <c r="F28" s="40" t="s">
        <v>8464</v>
      </c>
      <c r="G28" s="40" t="s">
        <v>8464</v>
      </c>
      <c r="H28" s="40">
        <v>6.5972222222222224E-2</v>
      </c>
      <c r="I28" s="40">
        <v>6.5972222222222224E-2</v>
      </c>
    </row>
    <row r="29" spans="1:18" ht="13.7">
      <c r="A29" s="1"/>
      <c r="B29" s="57"/>
      <c r="C29" s="57"/>
      <c r="D29" s="57"/>
      <c r="E29" s="58" t="s">
        <v>8445</v>
      </c>
      <c r="F29" s="39"/>
      <c r="G29" s="39"/>
      <c r="H29" s="39">
        <v>1</v>
      </c>
      <c r="I29" s="39">
        <v>1</v>
      </c>
    </row>
    <row r="30" spans="1:18" ht="13.7">
      <c r="A30" s="1"/>
      <c r="B30" s="57"/>
      <c r="C30" s="57"/>
      <c r="D30" s="57"/>
      <c r="E30" s="58" t="s">
        <v>8447</v>
      </c>
      <c r="F30" s="40" t="s">
        <v>8464</v>
      </c>
      <c r="G30" s="40" t="s">
        <v>8464</v>
      </c>
      <c r="H30" s="40">
        <v>1</v>
      </c>
      <c r="I30" s="40">
        <v>1</v>
      </c>
    </row>
    <row r="31" spans="1:18" ht="13.7">
      <c r="A31" s="1"/>
      <c r="B31" s="57"/>
      <c r="C31" s="57"/>
      <c r="D31" s="57"/>
      <c r="E31" s="58" t="s">
        <v>8449</v>
      </c>
      <c r="F31" s="39"/>
      <c r="G31" s="39"/>
      <c r="H31" s="39">
        <v>0</v>
      </c>
      <c r="I31" s="39">
        <v>0</v>
      </c>
    </row>
    <row r="32" spans="1:18" ht="13.7">
      <c r="A32" s="1"/>
      <c r="B32" s="57"/>
      <c r="C32" s="57"/>
      <c r="D32" s="57"/>
      <c r="E32" s="58" t="s">
        <v>8451</v>
      </c>
      <c r="F32" s="39"/>
      <c r="G32" s="39"/>
      <c r="H32" s="39">
        <v>0</v>
      </c>
      <c r="I32" s="39">
        <v>0</v>
      </c>
    </row>
    <row r="33" spans="1:9" ht="13.7">
      <c r="A33" s="1"/>
      <c r="B33" s="57"/>
      <c r="C33" s="57"/>
      <c r="D33" s="57"/>
      <c r="E33" s="58" t="s">
        <v>8453</v>
      </c>
      <c r="F33" s="39"/>
      <c r="G33" s="39"/>
      <c r="H33" s="39">
        <v>1</v>
      </c>
      <c r="I33" s="39">
        <v>1</v>
      </c>
    </row>
    <row r="34" spans="1:9" ht="13.7">
      <c r="A34" s="1"/>
      <c r="B34" s="57"/>
      <c r="C34" s="57"/>
      <c r="D34" s="57"/>
      <c r="E34" s="58" t="s">
        <v>8455</v>
      </c>
      <c r="F34" s="39"/>
      <c r="G34" s="39"/>
      <c r="H34" s="39">
        <v>1</v>
      </c>
      <c r="I34" s="39">
        <v>1</v>
      </c>
    </row>
    <row r="35" spans="1:9" ht="13.7">
      <c r="A35" s="1"/>
      <c r="B35" s="57"/>
      <c r="C35" s="57"/>
      <c r="D35" s="57"/>
      <c r="E35" s="58" t="s">
        <v>8457</v>
      </c>
      <c r="F35" s="39"/>
      <c r="G35" s="39"/>
      <c r="H35" s="39">
        <v>0</v>
      </c>
      <c r="I35" s="39">
        <v>0</v>
      </c>
    </row>
    <row r="36" spans="1:9" ht="13.7">
      <c r="A36" s="1"/>
      <c r="B36" s="57"/>
      <c r="C36" s="57"/>
      <c r="D36" s="57"/>
      <c r="E36" s="58" t="s">
        <v>8459</v>
      </c>
      <c r="F36" s="39"/>
      <c r="G36" s="39"/>
      <c r="H36" s="39">
        <v>0</v>
      </c>
      <c r="I36" s="39">
        <v>0</v>
      </c>
    </row>
    <row r="37" spans="1:9" ht="13.7">
      <c r="A37" s="1"/>
      <c r="B37" s="57"/>
      <c r="C37" s="57"/>
      <c r="D37" s="57"/>
      <c r="E37" s="58" t="s">
        <v>8461</v>
      </c>
      <c r="F37" s="40" t="s">
        <v>8464</v>
      </c>
      <c r="G37" s="40" t="s">
        <v>8464</v>
      </c>
      <c r="H37" s="40">
        <v>0</v>
      </c>
      <c r="I37" s="40">
        <v>0</v>
      </c>
    </row>
    <row r="38" spans="1:9" ht="13.7">
      <c r="A38" s="1"/>
      <c r="B38" s="57"/>
      <c r="C38" s="57"/>
      <c r="D38" s="57"/>
      <c r="E38" s="58" t="s">
        <v>8463</v>
      </c>
      <c r="F38" s="40" t="s">
        <v>8464</v>
      </c>
      <c r="G38" s="40" t="s">
        <v>8464</v>
      </c>
      <c r="H38" s="40">
        <v>0</v>
      </c>
      <c r="I38" s="40">
        <v>0</v>
      </c>
    </row>
    <row r="39" spans="1:9" ht="13.7">
      <c r="A39" s="1"/>
      <c r="B39" s="57" t="s">
        <v>59</v>
      </c>
      <c r="C39" s="58" t="s">
        <v>49</v>
      </c>
      <c r="D39" s="57" t="s">
        <v>51</v>
      </c>
      <c r="E39" s="58" t="s">
        <v>8327</v>
      </c>
      <c r="F39" s="39">
        <v>2</v>
      </c>
      <c r="G39" s="39">
        <v>2</v>
      </c>
      <c r="H39" s="39">
        <v>3</v>
      </c>
      <c r="I39" s="39">
        <v>7</v>
      </c>
    </row>
    <row r="40" spans="1:9" ht="13.7">
      <c r="A40" s="1"/>
      <c r="B40" s="57"/>
      <c r="C40" s="58"/>
      <c r="D40" s="57"/>
      <c r="E40" s="58" t="s">
        <v>8330</v>
      </c>
      <c r="F40" s="39">
        <v>8</v>
      </c>
      <c r="G40" s="39">
        <v>8</v>
      </c>
      <c r="H40" s="39">
        <v>12</v>
      </c>
      <c r="I40" s="39">
        <v>28</v>
      </c>
    </row>
    <row r="41" spans="1:9" ht="13.7">
      <c r="A41" s="1"/>
      <c r="B41" s="57"/>
      <c r="C41" s="58"/>
      <c r="D41" s="57"/>
      <c r="E41" s="58" t="s">
        <v>8441</v>
      </c>
      <c r="F41" s="39">
        <v>780</v>
      </c>
      <c r="G41" s="39">
        <v>480</v>
      </c>
      <c r="H41" s="39">
        <v>1320</v>
      </c>
      <c r="I41" s="39">
        <v>2580</v>
      </c>
    </row>
    <row r="42" spans="1:9" ht="13.7">
      <c r="A42" s="1"/>
      <c r="B42" s="57"/>
      <c r="C42" s="58"/>
      <c r="D42" s="57"/>
      <c r="E42" s="58" t="s">
        <v>8443</v>
      </c>
      <c r="F42" s="39">
        <v>780</v>
      </c>
      <c r="G42" s="39">
        <v>480</v>
      </c>
      <c r="H42" s="39">
        <v>1320</v>
      </c>
      <c r="I42" s="39">
        <v>2580</v>
      </c>
    </row>
    <row r="43" spans="1:9" ht="13.7">
      <c r="A43" s="1"/>
      <c r="B43" s="57"/>
      <c r="C43" s="58"/>
      <c r="D43" s="57"/>
      <c r="E43" s="58" t="s">
        <v>8334</v>
      </c>
      <c r="F43" s="39">
        <v>714</v>
      </c>
      <c r="G43" s="39">
        <v>435</v>
      </c>
      <c r="H43" s="39">
        <v>1180</v>
      </c>
      <c r="I43" s="39">
        <v>2329</v>
      </c>
    </row>
    <row r="44" spans="1:9" ht="13.7">
      <c r="A44" s="1"/>
      <c r="B44" s="57"/>
      <c r="C44" s="58"/>
      <c r="D44" s="57"/>
      <c r="E44" s="58" t="s">
        <v>8336</v>
      </c>
      <c r="F44" s="39">
        <v>535</v>
      </c>
      <c r="G44" s="39">
        <v>274</v>
      </c>
      <c r="H44" s="39">
        <v>876</v>
      </c>
      <c r="I44" s="39">
        <v>1685</v>
      </c>
    </row>
    <row r="45" spans="1:9" ht="13.7">
      <c r="A45" s="1"/>
      <c r="B45" s="57"/>
      <c r="C45" s="58"/>
      <c r="D45" s="57"/>
      <c r="E45" s="58" t="s">
        <v>8338</v>
      </c>
      <c r="F45" s="40">
        <v>0.91538461538461535</v>
      </c>
      <c r="G45" s="40">
        <v>0.90625</v>
      </c>
      <c r="H45" s="40">
        <v>0.89393939393939392</v>
      </c>
      <c r="I45" s="40">
        <v>0.90271317829457365</v>
      </c>
    </row>
    <row r="46" spans="1:9" ht="13.7">
      <c r="A46" s="1"/>
      <c r="B46" s="57"/>
      <c r="C46" s="58"/>
      <c r="D46" s="57"/>
      <c r="E46" s="58" t="s">
        <v>8340</v>
      </c>
      <c r="F46" s="40">
        <v>0.6858974358974359</v>
      </c>
      <c r="G46" s="40">
        <v>0.5708333333333333</v>
      </c>
      <c r="H46" s="40">
        <v>0.66363636363636369</v>
      </c>
      <c r="I46" s="40">
        <v>0.6531007751937985</v>
      </c>
    </row>
    <row r="47" spans="1:9" ht="13.7">
      <c r="A47" s="1"/>
      <c r="B47" s="57"/>
      <c r="C47" s="58"/>
      <c r="D47" s="57"/>
      <c r="E47" s="58" t="s">
        <v>8445</v>
      </c>
      <c r="F47" s="39">
        <v>2</v>
      </c>
      <c r="G47" s="39">
        <v>2</v>
      </c>
      <c r="H47" s="39">
        <v>3</v>
      </c>
      <c r="I47" s="39">
        <v>7</v>
      </c>
    </row>
    <row r="48" spans="1:9" ht="13.7">
      <c r="A48" s="1"/>
      <c r="B48" s="57"/>
      <c r="C48" s="58"/>
      <c r="D48" s="57"/>
      <c r="E48" s="58" t="s">
        <v>8447</v>
      </c>
      <c r="F48" s="40">
        <v>1</v>
      </c>
      <c r="G48" s="40">
        <v>1</v>
      </c>
      <c r="H48" s="40">
        <v>1</v>
      </c>
      <c r="I48" s="40">
        <v>1</v>
      </c>
    </row>
    <row r="49" spans="1:9" ht="13.7">
      <c r="A49" s="1"/>
      <c r="B49" s="57"/>
      <c r="C49" s="58"/>
      <c r="D49" s="57"/>
      <c r="E49" s="58" t="s">
        <v>8449</v>
      </c>
      <c r="F49" s="39">
        <v>0</v>
      </c>
      <c r="G49" s="39">
        <v>0</v>
      </c>
      <c r="H49" s="39">
        <v>0</v>
      </c>
      <c r="I49" s="39">
        <v>0</v>
      </c>
    </row>
    <row r="50" spans="1:9" ht="13.7">
      <c r="A50" s="1"/>
      <c r="B50" s="57"/>
      <c r="C50" s="58"/>
      <c r="D50" s="57"/>
      <c r="E50" s="58" t="s">
        <v>8451</v>
      </c>
      <c r="F50" s="39">
        <v>1</v>
      </c>
      <c r="G50" s="39">
        <v>1</v>
      </c>
      <c r="H50" s="39">
        <v>1</v>
      </c>
      <c r="I50" s="39">
        <v>3</v>
      </c>
    </row>
    <row r="51" spans="1:9" ht="13.7">
      <c r="A51" s="1"/>
      <c r="B51" s="57"/>
      <c r="C51" s="58"/>
      <c r="D51" s="57"/>
      <c r="E51" s="58" t="s">
        <v>8453</v>
      </c>
      <c r="F51" s="39">
        <v>1</v>
      </c>
      <c r="G51" s="39">
        <v>1</v>
      </c>
      <c r="H51" s="39">
        <v>2</v>
      </c>
      <c r="I51" s="39">
        <v>4</v>
      </c>
    </row>
    <row r="52" spans="1:9" ht="13.7">
      <c r="A52" s="1"/>
      <c r="B52" s="57"/>
      <c r="C52" s="58"/>
      <c r="D52" s="57"/>
      <c r="E52" s="58" t="s">
        <v>8455</v>
      </c>
      <c r="F52" s="39">
        <v>2</v>
      </c>
      <c r="G52" s="39">
        <v>1</v>
      </c>
      <c r="H52" s="39">
        <v>3</v>
      </c>
      <c r="I52" s="39">
        <v>6</v>
      </c>
    </row>
    <row r="53" spans="1:9" ht="13.7">
      <c r="A53" s="1"/>
      <c r="B53" s="57"/>
      <c r="C53" s="58"/>
      <c r="D53" s="57"/>
      <c r="E53" s="58" t="s">
        <v>8457</v>
      </c>
      <c r="F53" s="39">
        <v>0</v>
      </c>
      <c r="G53" s="39">
        <v>1</v>
      </c>
      <c r="H53" s="39">
        <v>0</v>
      </c>
      <c r="I53" s="39">
        <v>1</v>
      </c>
    </row>
    <row r="54" spans="1:9" ht="13.7">
      <c r="A54" s="1"/>
      <c r="B54" s="57"/>
      <c r="C54" s="58"/>
      <c r="D54" s="57"/>
      <c r="E54" s="58" t="s">
        <v>8459</v>
      </c>
      <c r="F54" s="39">
        <v>0</v>
      </c>
      <c r="G54" s="39">
        <v>0</v>
      </c>
      <c r="H54" s="39">
        <v>0</v>
      </c>
      <c r="I54" s="39">
        <v>0</v>
      </c>
    </row>
    <row r="55" spans="1:9" ht="13.7">
      <c r="A55" s="1"/>
      <c r="B55" s="57"/>
      <c r="C55" s="58"/>
      <c r="D55" s="57"/>
      <c r="E55" s="58" t="s">
        <v>8461</v>
      </c>
      <c r="F55" s="40">
        <v>0.5</v>
      </c>
      <c r="G55" s="40">
        <v>0.5</v>
      </c>
      <c r="H55" s="40">
        <v>0.33333333333333331</v>
      </c>
      <c r="I55" s="40">
        <v>0.42857142857142855</v>
      </c>
    </row>
    <row r="56" spans="1:9" ht="13.7">
      <c r="A56" s="1"/>
      <c r="B56" s="57"/>
      <c r="C56" s="58"/>
      <c r="D56" s="57"/>
      <c r="E56" s="58" t="s">
        <v>8463</v>
      </c>
      <c r="F56" s="40">
        <v>0</v>
      </c>
      <c r="G56" s="40">
        <v>0.5</v>
      </c>
      <c r="H56" s="40">
        <v>0</v>
      </c>
      <c r="I56" s="40">
        <v>0.14285714285714285</v>
      </c>
    </row>
    <row r="57" spans="1:9" ht="13.7">
      <c r="A57" s="1"/>
      <c r="B57" s="57"/>
      <c r="C57" s="58"/>
      <c r="D57" s="57" t="s">
        <v>65</v>
      </c>
      <c r="E57" s="58" t="s">
        <v>8327</v>
      </c>
      <c r="F57" s="39">
        <v>1</v>
      </c>
      <c r="G57" s="39"/>
      <c r="H57" s="39">
        <v>6</v>
      </c>
      <c r="I57" s="39">
        <v>7</v>
      </c>
    </row>
    <row r="58" spans="1:9" ht="13.7">
      <c r="A58" s="1"/>
      <c r="B58" s="57"/>
      <c r="C58" s="58"/>
      <c r="D58" s="57"/>
      <c r="E58" s="58" t="s">
        <v>8330</v>
      </c>
      <c r="F58" s="39">
        <v>4</v>
      </c>
      <c r="G58" s="39"/>
      <c r="H58" s="39">
        <v>24</v>
      </c>
      <c r="I58" s="39">
        <v>28</v>
      </c>
    </row>
    <row r="59" spans="1:9" ht="13.7">
      <c r="A59" s="1"/>
      <c r="B59" s="57"/>
      <c r="C59" s="58"/>
      <c r="D59" s="57"/>
      <c r="E59" s="58" t="s">
        <v>8441</v>
      </c>
      <c r="F59" s="39">
        <v>540</v>
      </c>
      <c r="G59" s="39"/>
      <c r="H59" s="39">
        <v>2250</v>
      </c>
      <c r="I59" s="39">
        <v>2790</v>
      </c>
    </row>
    <row r="60" spans="1:9" ht="13.7">
      <c r="A60" s="1"/>
      <c r="B60" s="57"/>
      <c r="C60" s="58"/>
      <c r="D60" s="57"/>
      <c r="E60" s="58" t="s">
        <v>8443</v>
      </c>
      <c r="F60" s="39">
        <v>540</v>
      </c>
      <c r="G60" s="39"/>
      <c r="H60" s="39">
        <v>2250</v>
      </c>
      <c r="I60" s="39">
        <v>2790</v>
      </c>
    </row>
    <row r="61" spans="1:9" ht="13.7">
      <c r="A61" s="1"/>
      <c r="B61" s="57"/>
      <c r="C61" s="58"/>
      <c r="D61" s="57"/>
      <c r="E61" s="58" t="s">
        <v>8334</v>
      </c>
      <c r="F61" s="39">
        <v>498</v>
      </c>
      <c r="G61" s="39" t="s">
        <v>8464</v>
      </c>
      <c r="H61" s="39">
        <v>2040</v>
      </c>
      <c r="I61" s="39">
        <v>2538</v>
      </c>
    </row>
    <row r="62" spans="1:9" ht="13.7">
      <c r="A62" s="1"/>
      <c r="B62" s="57"/>
      <c r="C62" s="58"/>
      <c r="D62" s="57"/>
      <c r="E62" s="58" t="s">
        <v>8336</v>
      </c>
      <c r="F62" s="39">
        <v>354</v>
      </c>
      <c r="G62" s="39" t="s">
        <v>8464</v>
      </c>
      <c r="H62" s="39">
        <v>1436</v>
      </c>
      <c r="I62" s="39">
        <v>1790</v>
      </c>
    </row>
    <row r="63" spans="1:9" ht="13.7">
      <c r="A63" s="1"/>
      <c r="B63" s="57"/>
      <c r="C63" s="58"/>
      <c r="D63" s="57"/>
      <c r="E63" s="58" t="s">
        <v>8338</v>
      </c>
      <c r="F63" s="40">
        <v>0.92222222222222228</v>
      </c>
      <c r="G63" s="40" t="s">
        <v>8464</v>
      </c>
      <c r="H63" s="40">
        <v>0.90666666666666662</v>
      </c>
      <c r="I63" s="40">
        <v>0.9096774193548387</v>
      </c>
    </row>
    <row r="64" spans="1:9" ht="13.7">
      <c r="A64" s="1"/>
      <c r="B64" s="57"/>
      <c r="C64" s="58"/>
      <c r="D64" s="57"/>
      <c r="E64" s="58" t="s">
        <v>8340</v>
      </c>
      <c r="F64" s="40">
        <v>0.65555555555555556</v>
      </c>
      <c r="G64" s="40" t="s">
        <v>8464</v>
      </c>
      <c r="H64" s="40">
        <v>0.63822222222222225</v>
      </c>
      <c r="I64" s="40">
        <v>0.64157706093189959</v>
      </c>
    </row>
    <row r="65" spans="1:9" ht="13.7">
      <c r="A65" s="1"/>
      <c r="B65" s="57"/>
      <c r="C65" s="58"/>
      <c r="D65" s="57"/>
      <c r="E65" s="58" t="s">
        <v>8445</v>
      </c>
      <c r="F65" s="39">
        <v>1</v>
      </c>
      <c r="G65" s="39"/>
      <c r="H65" s="39">
        <v>6</v>
      </c>
      <c r="I65" s="39">
        <v>7</v>
      </c>
    </row>
    <row r="66" spans="1:9" ht="13.7">
      <c r="B66" s="57"/>
      <c r="C66" s="58"/>
      <c r="D66" s="57"/>
      <c r="E66" s="58" t="s">
        <v>8447</v>
      </c>
      <c r="F66" s="40">
        <v>1</v>
      </c>
      <c r="G66" s="40" t="s">
        <v>8464</v>
      </c>
      <c r="H66" s="40">
        <v>1</v>
      </c>
      <c r="I66" s="40">
        <v>1</v>
      </c>
    </row>
    <row r="67" spans="1:9" ht="13.7">
      <c r="B67" s="57"/>
      <c r="C67" s="58"/>
      <c r="D67" s="57"/>
      <c r="E67" s="58" t="s">
        <v>8449</v>
      </c>
      <c r="F67" s="39">
        <v>0</v>
      </c>
      <c r="G67" s="39"/>
      <c r="H67" s="39">
        <v>0</v>
      </c>
      <c r="I67" s="39">
        <v>0</v>
      </c>
    </row>
    <row r="68" spans="1:9" ht="13.7">
      <c r="B68" s="57"/>
      <c r="C68" s="58"/>
      <c r="D68" s="57"/>
      <c r="E68" s="58" t="s">
        <v>8451</v>
      </c>
      <c r="F68" s="39">
        <v>1</v>
      </c>
      <c r="G68" s="39"/>
      <c r="H68" s="39">
        <v>6</v>
      </c>
      <c r="I68" s="39">
        <v>7</v>
      </c>
    </row>
    <row r="69" spans="1:9" ht="13.7">
      <c r="B69" s="57"/>
      <c r="C69" s="58"/>
      <c r="D69" s="57"/>
      <c r="E69" s="58" t="s">
        <v>8453</v>
      </c>
      <c r="F69" s="39">
        <v>0</v>
      </c>
      <c r="G69" s="39"/>
      <c r="H69" s="39">
        <v>0</v>
      </c>
      <c r="I69" s="39">
        <v>0</v>
      </c>
    </row>
    <row r="70" spans="1:9" ht="13.7">
      <c r="B70" s="57"/>
      <c r="C70" s="58"/>
      <c r="D70" s="57"/>
      <c r="E70" s="58" t="s">
        <v>8455</v>
      </c>
      <c r="F70" s="39">
        <v>1</v>
      </c>
      <c r="G70" s="39"/>
      <c r="H70" s="39">
        <v>6</v>
      </c>
      <c r="I70" s="39">
        <v>7</v>
      </c>
    </row>
    <row r="71" spans="1:9" ht="13.7">
      <c r="B71" s="57"/>
      <c r="C71" s="58"/>
      <c r="D71" s="57"/>
      <c r="E71" s="58" t="s">
        <v>8457</v>
      </c>
      <c r="F71" s="39">
        <v>0</v>
      </c>
      <c r="G71" s="39"/>
      <c r="H71" s="39">
        <v>0</v>
      </c>
      <c r="I71" s="39">
        <v>0</v>
      </c>
    </row>
    <row r="72" spans="1:9" ht="13.7">
      <c r="B72" s="57"/>
      <c r="C72" s="58"/>
      <c r="D72" s="57"/>
      <c r="E72" s="58" t="s">
        <v>8459</v>
      </c>
      <c r="F72" s="39">
        <v>0</v>
      </c>
      <c r="G72" s="39"/>
      <c r="H72" s="39">
        <v>0</v>
      </c>
      <c r="I72" s="39">
        <v>0</v>
      </c>
    </row>
    <row r="73" spans="1:9" ht="13.7">
      <c r="B73" s="57"/>
      <c r="C73" s="58"/>
      <c r="D73" s="57"/>
      <c r="E73" s="58" t="s">
        <v>8461</v>
      </c>
      <c r="F73" s="40">
        <v>1</v>
      </c>
      <c r="G73" s="40" t="s">
        <v>8464</v>
      </c>
      <c r="H73" s="40">
        <v>1</v>
      </c>
      <c r="I73" s="40">
        <v>1</v>
      </c>
    </row>
    <row r="74" spans="1:9" ht="13.7">
      <c r="B74" s="57"/>
      <c r="C74" s="58"/>
      <c r="D74" s="57"/>
      <c r="E74" s="58" t="s">
        <v>8463</v>
      </c>
      <c r="F74" s="40">
        <v>0</v>
      </c>
      <c r="G74" s="40" t="s">
        <v>8464</v>
      </c>
      <c r="H74" s="40">
        <v>0</v>
      </c>
      <c r="I74" s="40">
        <v>0</v>
      </c>
    </row>
    <row r="75" spans="1:9" ht="13.7">
      <c r="B75" s="57"/>
      <c r="C75" s="58"/>
      <c r="D75" s="57" t="s">
        <v>70</v>
      </c>
      <c r="E75" s="58" t="s">
        <v>8327</v>
      </c>
      <c r="F75" s="39">
        <v>1</v>
      </c>
      <c r="G75" s="39"/>
      <c r="H75" s="39">
        <v>4</v>
      </c>
      <c r="I75" s="39">
        <v>5</v>
      </c>
    </row>
    <row r="76" spans="1:9" ht="13.7">
      <c r="B76" s="57"/>
      <c r="C76" s="58"/>
      <c r="D76" s="57"/>
      <c r="E76" s="58" t="s">
        <v>8330</v>
      </c>
      <c r="F76" s="39">
        <v>4</v>
      </c>
      <c r="G76" s="39"/>
      <c r="H76" s="39">
        <v>16</v>
      </c>
      <c r="I76" s="39">
        <v>20</v>
      </c>
    </row>
    <row r="77" spans="1:9" ht="13.7">
      <c r="B77" s="57"/>
      <c r="C77" s="58"/>
      <c r="D77" s="57"/>
      <c r="E77" s="58" t="s">
        <v>8441</v>
      </c>
      <c r="F77" s="39">
        <v>210</v>
      </c>
      <c r="G77" s="39"/>
      <c r="H77" s="39">
        <v>1260</v>
      </c>
      <c r="I77" s="39">
        <v>1470</v>
      </c>
    </row>
    <row r="78" spans="1:9" ht="13.7">
      <c r="B78" s="57"/>
      <c r="C78" s="58"/>
      <c r="D78" s="57"/>
      <c r="E78" s="58" t="s">
        <v>8443</v>
      </c>
      <c r="F78" s="39">
        <v>210</v>
      </c>
      <c r="G78" s="39"/>
      <c r="H78" s="39">
        <v>1260</v>
      </c>
      <c r="I78" s="39">
        <v>1470</v>
      </c>
    </row>
    <row r="79" spans="1:9" ht="13.7">
      <c r="B79" s="57"/>
      <c r="C79" s="58"/>
      <c r="D79" s="57"/>
      <c r="E79" s="58" t="s">
        <v>8334</v>
      </c>
      <c r="F79" s="39">
        <v>187</v>
      </c>
      <c r="G79" s="39" t="s">
        <v>8464</v>
      </c>
      <c r="H79" s="39">
        <v>1121</v>
      </c>
      <c r="I79" s="39">
        <v>1308</v>
      </c>
    </row>
    <row r="80" spans="1:9" ht="13.7">
      <c r="B80" s="57"/>
      <c r="C80" s="58"/>
      <c r="D80" s="57"/>
      <c r="E80" s="58" t="s">
        <v>8336</v>
      </c>
      <c r="F80" s="39">
        <v>110</v>
      </c>
      <c r="G80" s="39" t="s">
        <v>8464</v>
      </c>
      <c r="H80" s="39">
        <v>768</v>
      </c>
      <c r="I80" s="39">
        <v>878</v>
      </c>
    </row>
    <row r="81" spans="2:9" ht="13.7">
      <c r="B81" s="57"/>
      <c r="C81" s="58"/>
      <c r="D81" s="57"/>
      <c r="E81" s="58" t="s">
        <v>8338</v>
      </c>
      <c r="F81" s="40">
        <v>0.89047619047619042</v>
      </c>
      <c r="G81" s="40" t="s">
        <v>8464</v>
      </c>
      <c r="H81" s="40">
        <v>0.88968253968253963</v>
      </c>
      <c r="I81" s="40">
        <v>0.88979591836734695</v>
      </c>
    </row>
    <row r="82" spans="2:9" ht="13.7">
      <c r="B82" s="57"/>
      <c r="C82" s="58"/>
      <c r="D82" s="57"/>
      <c r="E82" s="58" t="s">
        <v>8340</v>
      </c>
      <c r="F82" s="40">
        <v>0.52380952380952384</v>
      </c>
      <c r="G82" s="40" t="s">
        <v>8464</v>
      </c>
      <c r="H82" s="40">
        <v>0.60952380952380958</v>
      </c>
      <c r="I82" s="40">
        <v>0.59727891156462587</v>
      </c>
    </row>
    <row r="83" spans="2:9" ht="13.7">
      <c r="B83" s="57"/>
      <c r="C83" s="58"/>
      <c r="D83" s="57"/>
      <c r="E83" s="58" t="s">
        <v>8445</v>
      </c>
      <c r="F83" s="39">
        <v>1</v>
      </c>
      <c r="G83" s="39"/>
      <c r="H83" s="39">
        <v>4</v>
      </c>
      <c r="I83" s="39">
        <v>5</v>
      </c>
    </row>
    <row r="84" spans="2:9" ht="13.7">
      <c r="B84" s="57"/>
      <c r="C84" s="58"/>
      <c r="D84" s="57"/>
      <c r="E84" s="58" t="s">
        <v>8447</v>
      </c>
      <c r="F84" s="40">
        <v>1</v>
      </c>
      <c r="G84" s="40" t="s">
        <v>8464</v>
      </c>
      <c r="H84" s="40">
        <v>1</v>
      </c>
      <c r="I84" s="40">
        <v>1</v>
      </c>
    </row>
    <row r="85" spans="2:9" ht="13.7">
      <c r="B85" s="57"/>
      <c r="C85" s="58"/>
      <c r="D85" s="57"/>
      <c r="E85" s="58" t="s">
        <v>8449</v>
      </c>
      <c r="F85" s="39">
        <v>0</v>
      </c>
      <c r="G85" s="39"/>
      <c r="H85" s="39">
        <v>0</v>
      </c>
      <c r="I85" s="39">
        <v>0</v>
      </c>
    </row>
    <row r="86" spans="2:9" ht="13.7">
      <c r="B86" s="57"/>
      <c r="C86" s="58"/>
      <c r="D86" s="57"/>
      <c r="E86" s="58" t="s">
        <v>8451</v>
      </c>
      <c r="F86" s="39">
        <v>1</v>
      </c>
      <c r="G86" s="39"/>
      <c r="H86" s="39">
        <v>4</v>
      </c>
      <c r="I86" s="39">
        <v>5</v>
      </c>
    </row>
    <row r="87" spans="2:9" ht="13.7">
      <c r="B87" s="57"/>
      <c r="C87" s="58"/>
      <c r="D87" s="57"/>
      <c r="E87" s="58" t="s">
        <v>8453</v>
      </c>
      <c r="F87" s="39">
        <v>0</v>
      </c>
      <c r="G87" s="39"/>
      <c r="H87" s="39">
        <v>0</v>
      </c>
      <c r="I87" s="39">
        <v>0</v>
      </c>
    </row>
    <row r="88" spans="2:9" ht="13.7">
      <c r="B88" s="57"/>
      <c r="C88" s="58"/>
      <c r="D88" s="57"/>
      <c r="E88" s="58" t="s">
        <v>8455</v>
      </c>
      <c r="F88" s="39">
        <v>1</v>
      </c>
      <c r="G88" s="39"/>
      <c r="H88" s="39">
        <v>4</v>
      </c>
      <c r="I88" s="39">
        <v>5</v>
      </c>
    </row>
    <row r="89" spans="2:9" ht="13.7">
      <c r="B89" s="57"/>
      <c r="C89" s="58"/>
      <c r="D89" s="57"/>
      <c r="E89" s="58" t="s">
        <v>8457</v>
      </c>
      <c r="F89" s="39">
        <v>0</v>
      </c>
      <c r="G89" s="39"/>
      <c r="H89" s="39">
        <v>0</v>
      </c>
      <c r="I89" s="39">
        <v>0</v>
      </c>
    </row>
    <row r="90" spans="2:9" ht="13.7">
      <c r="B90" s="57"/>
      <c r="C90" s="58"/>
      <c r="D90" s="57"/>
      <c r="E90" s="58" t="s">
        <v>8459</v>
      </c>
      <c r="F90" s="39">
        <v>0</v>
      </c>
      <c r="G90" s="39"/>
      <c r="H90" s="39">
        <v>0</v>
      </c>
      <c r="I90" s="39">
        <v>0</v>
      </c>
    </row>
    <row r="91" spans="2:9" ht="13.7">
      <c r="B91" s="57"/>
      <c r="C91" s="58"/>
      <c r="D91" s="57"/>
      <c r="E91" s="58" t="s">
        <v>8461</v>
      </c>
      <c r="F91" s="40">
        <v>1</v>
      </c>
      <c r="G91" s="40" t="s">
        <v>8464</v>
      </c>
      <c r="H91" s="40">
        <v>1</v>
      </c>
      <c r="I91" s="40">
        <v>1</v>
      </c>
    </row>
    <row r="92" spans="2:9" ht="13.7">
      <c r="B92" s="57"/>
      <c r="C92" s="58"/>
      <c r="D92" s="57"/>
      <c r="E92" s="58" t="s">
        <v>8463</v>
      </c>
      <c r="F92" s="40">
        <v>0</v>
      </c>
      <c r="G92" s="40" t="s">
        <v>8464</v>
      </c>
      <c r="H92" s="40">
        <v>0</v>
      </c>
      <c r="I92" s="40">
        <v>0</v>
      </c>
    </row>
    <row r="93" spans="2:9" ht="13.7">
      <c r="B93" s="57"/>
      <c r="C93" s="58"/>
      <c r="D93" s="57" t="s">
        <v>71</v>
      </c>
      <c r="E93" s="58" t="s">
        <v>8327</v>
      </c>
      <c r="F93" s="39">
        <v>2</v>
      </c>
      <c r="G93" s="39">
        <v>4</v>
      </c>
      <c r="H93" s="39">
        <v>4</v>
      </c>
      <c r="I93" s="39">
        <v>10</v>
      </c>
    </row>
    <row r="94" spans="2:9" ht="13.7">
      <c r="B94" s="57"/>
      <c r="C94" s="58"/>
      <c r="D94" s="57"/>
      <c r="E94" s="58" t="s">
        <v>8330</v>
      </c>
      <c r="F94" s="39">
        <v>8</v>
      </c>
      <c r="G94" s="39">
        <v>16</v>
      </c>
      <c r="H94" s="39">
        <v>16</v>
      </c>
      <c r="I94" s="39">
        <v>40</v>
      </c>
    </row>
    <row r="95" spans="2:9" ht="13.7">
      <c r="B95" s="57"/>
      <c r="C95" s="58"/>
      <c r="D95" s="57"/>
      <c r="E95" s="58" t="s">
        <v>8441</v>
      </c>
      <c r="F95" s="39">
        <v>390</v>
      </c>
      <c r="G95" s="39">
        <v>1530</v>
      </c>
      <c r="H95" s="39">
        <v>1380</v>
      </c>
      <c r="I95" s="39">
        <v>3300</v>
      </c>
    </row>
    <row r="96" spans="2:9" ht="13.7">
      <c r="B96" s="57"/>
      <c r="C96" s="58"/>
      <c r="D96" s="57"/>
      <c r="E96" s="58" t="s">
        <v>8443</v>
      </c>
      <c r="F96" s="39">
        <v>390</v>
      </c>
      <c r="G96" s="39">
        <v>1530</v>
      </c>
      <c r="H96" s="39">
        <v>1380</v>
      </c>
      <c r="I96" s="39">
        <v>3300</v>
      </c>
    </row>
    <row r="97" spans="2:9" ht="13.7">
      <c r="B97" s="57"/>
      <c r="C97" s="58"/>
      <c r="D97" s="57"/>
      <c r="E97" s="58" t="s">
        <v>8334</v>
      </c>
      <c r="F97" s="39">
        <v>348</v>
      </c>
      <c r="G97" s="39">
        <v>1392</v>
      </c>
      <c r="H97" s="39">
        <v>1245</v>
      </c>
      <c r="I97" s="39">
        <v>2985</v>
      </c>
    </row>
    <row r="98" spans="2:9" ht="13.7">
      <c r="B98" s="57"/>
      <c r="C98" s="58"/>
      <c r="D98" s="57"/>
      <c r="E98" s="58" t="s">
        <v>8336</v>
      </c>
      <c r="F98" s="39">
        <v>193</v>
      </c>
      <c r="G98" s="39">
        <v>958</v>
      </c>
      <c r="H98" s="39">
        <v>848</v>
      </c>
      <c r="I98" s="39">
        <v>1999</v>
      </c>
    </row>
    <row r="99" spans="2:9" ht="13.7">
      <c r="B99" s="57"/>
      <c r="C99" s="58"/>
      <c r="D99" s="57"/>
      <c r="E99" s="58" t="s">
        <v>8338</v>
      </c>
      <c r="F99" s="40">
        <v>0.89230769230769236</v>
      </c>
      <c r="G99" s="40">
        <v>0.90980392156862744</v>
      </c>
      <c r="H99" s="40">
        <v>0.90217391304347827</v>
      </c>
      <c r="I99" s="40">
        <v>0.90454545454545454</v>
      </c>
    </row>
    <row r="100" spans="2:9" ht="13.7">
      <c r="B100" s="57"/>
      <c r="C100" s="58"/>
      <c r="D100" s="57"/>
      <c r="E100" s="58" t="s">
        <v>8340</v>
      </c>
      <c r="F100" s="40">
        <v>0.49487179487179489</v>
      </c>
      <c r="G100" s="40">
        <v>0.6261437908496732</v>
      </c>
      <c r="H100" s="40">
        <v>0.61449275362318845</v>
      </c>
      <c r="I100" s="40">
        <v>0.60575757575757572</v>
      </c>
    </row>
    <row r="101" spans="2:9" ht="13.7">
      <c r="B101" s="57"/>
      <c r="C101" s="58"/>
      <c r="D101" s="57"/>
      <c r="E101" s="58" t="s">
        <v>8445</v>
      </c>
      <c r="F101" s="39">
        <v>2</v>
      </c>
      <c r="G101" s="39">
        <v>4</v>
      </c>
      <c r="H101" s="39">
        <v>4</v>
      </c>
      <c r="I101" s="39">
        <v>10</v>
      </c>
    </row>
    <row r="102" spans="2:9" ht="13.7">
      <c r="B102" s="57"/>
      <c r="C102" s="58"/>
      <c r="D102" s="57"/>
      <c r="E102" s="58" t="s">
        <v>8447</v>
      </c>
      <c r="F102" s="40">
        <v>1</v>
      </c>
      <c r="G102" s="40">
        <v>1</v>
      </c>
      <c r="H102" s="40">
        <v>1</v>
      </c>
      <c r="I102" s="40">
        <v>1</v>
      </c>
    </row>
    <row r="103" spans="2:9" ht="13.7">
      <c r="B103" s="57"/>
      <c r="C103" s="58"/>
      <c r="D103" s="57"/>
      <c r="E103" s="58" t="s">
        <v>8449</v>
      </c>
      <c r="F103" s="39">
        <v>0</v>
      </c>
      <c r="G103" s="39">
        <v>0</v>
      </c>
      <c r="H103" s="39">
        <v>0</v>
      </c>
      <c r="I103" s="39">
        <v>0</v>
      </c>
    </row>
    <row r="104" spans="2:9" ht="13.7">
      <c r="B104" s="57"/>
      <c r="C104" s="58"/>
      <c r="D104" s="57"/>
      <c r="E104" s="58" t="s">
        <v>8451</v>
      </c>
      <c r="F104" s="39">
        <v>2</v>
      </c>
      <c r="G104" s="39">
        <v>4</v>
      </c>
      <c r="H104" s="39">
        <v>3</v>
      </c>
      <c r="I104" s="39">
        <v>9</v>
      </c>
    </row>
    <row r="105" spans="2:9" ht="13.7">
      <c r="B105" s="57"/>
      <c r="C105" s="58"/>
      <c r="D105" s="57"/>
      <c r="E105" s="58" t="s">
        <v>8453</v>
      </c>
      <c r="F105" s="39">
        <v>0</v>
      </c>
      <c r="G105" s="39">
        <v>0</v>
      </c>
      <c r="H105" s="39">
        <v>1</v>
      </c>
      <c r="I105" s="39">
        <v>1</v>
      </c>
    </row>
    <row r="106" spans="2:9" ht="13.7">
      <c r="B106" s="57"/>
      <c r="C106" s="58"/>
      <c r="D106" s="57"/>
      <c r="E106" s="58" t="s">
        <v>8455</v>
      </c>
      <c r="F106" s="39">
        <v>1</v>
      </c>
      <c r="G106" s="39">
        <v>4</v>
      </c>
      <c r="H106" s="39">
        <v>4</v>
      </c>
      <c r="I106" s="39">
        <v>9</v>
      </c>
    </row>
    <row r="107" spans="2:9" ht="13.7">
      <c r="B107" s="57"/>
      <c r="C107" s="58"/>
      <c r="D107" s="57"/>
      <c r="E107" s="58" t="s">
        <v>8457</v>
      </c>
      <c r="F107" s="39">
        <v>1</v>
      </c>
      <c r="G107" s="39">
        <v>0</v>
      </c>
      <c r="H107" s="39">
        <v>0</v>
      </c>
      <c r="I107" s="39">
        <v>1</v>
      </c>
    </row>
    <row r="108" spans="2:9" ht="13.7">
      <c r="B108" s="57"/>
      <c r="C108" s="58"/>
      <c r="D108" s="57"/>
      <c r="E108" s="58" t="s">
        <v>8459</v>
      </c>
      <c r="F108" s="39">
        <v>0</v>
      </c>
      <c r="G108" s="39">
        <v>0</v>
      </c>
      <c r="H108" s="39">
        <v>0</v>
      </c>
      <c r="I108" s="39">
        <v>0</v>
      </c>
    </row>
    <row r="109" spans="2:9" ht="13.7">
      <c r="B109" s="57"/>
      <c r="C109" s="58"/>
      <c r="D109" s="57"/>
      <c r="E109" s="58" t="s">
        <v>8461</v>
      </c>
      <c r="F109" s="40">
        <v>1</v>
      </c>
      <c r="G109" s="40">
        <v>1</v>
      </c>
      <c r="H109" s="40">
        <v>0.75</v>
      </c>
      <c r="I109" s="40">
        <v>0.9</v>
      </c>
    </row>
    <row r="110" spans="2:9" ht="13.7">
      <c r="B110" s="57"/>
      <c r="C110" s="58"/>
      <c r="D110" s="57"/>
      <c r="E110" s="58" t="s">
        <v>8463</v>
      </c>
      <c r="F110" s="40">
        <v>0.5</v>
      </c>
      <c r="G110" s="40">
        <v>0</v>
      </c>
      <c r="H110" s="40">
        <v>0</v>
      </c>
      <c r="I110" s="40">
        <v>0.1</v>
      </c>
    </row>
    <row r="111" spans="2:9" ht="13.7">
      <c r="B111" s="57"/>
      <c r="C111" s="58"/>
      <c r="D111" s="57" t="s">
        <v>72</v>
      </c>
      <c r="E111" s="58" t="s">
        <v>8327</v>
      </c>
      <c r="F111" s="39">
        <v>1</v>
      </c>
      <c r="G111" s="39">
        <v>2</v>
      </c>
      <c r="H111" s="39">
        <v>4</v>
      </c>
      <c r="I111" s="39">
        <v>7</v>
      </c>
    </row>
    <row r="112" spans="2:9" ht="13.7">
      <c r="B112" s="57"/>
      <c r="C112" s="58"/>
      <c r="D112" s="57"/>
      <c r="E112" s="58" t="s">
        <v>8330</v>
      </c>
      <c r="F112" s="39">
        <v>4</v>
      </c>
      <c r="G112" s="39">
        <v>8</v>
      </c>
      <c r="H112" s="39">
        <v>16</v>
      </c>
      <c r="I112" s="39">
        <v>28</v>
      </c>
    </row>
    <row r="113" spans="2:9" ht="13.7">
      <c r="B113" s="57"/>
      <c r="C113" s="58"/>
      <c r="D113" s="57"/>
      <c r="E113" s="58" t="s">
        <v>8441</v>
      </c>
      <c r="F113" s="39">
        <v>180</v>
      </c>
      <c r="G113" s="39">
        <v>750</v>
      </c>
      <c r="H113" s="39">
        <v>1920</v>
      </c>
      <c r="I113" s="39">
        <v>2850</v>
      </c>
    </row>
    <row r="114" spans="2:9" ht="13.7">
      <c r="B114" s="57"/>
      <c r="C114" s="58"/>
      <c r="D114" s="57"/>
      <c r="E114" s="58" t="s">
        <v>8443</v>
      </c>
      <c r="F114" s="39">
        <v>180</v>
      </c>
      <c r="G114" s="39">
        <v>750</v>
      </c>
      <c r="H114" s="39">
        <v>1920</v>
      </c>
      <c r="I114" s="39">
        <v>2850</v>
      </c>
    </row>
    <row r="115" spans="2:9" ht="13.7">
      <c r="B115" s="57"/>
      <c r="C115" s="58"/>
      <c r="D115" s="57"/>
      <c r="E115" s="58" t="s">
        <v>8334</v>
      </c>
      <c r="F115" s="39">
        <v>156</v>
      </c>
      <c r="G115" s="39">
        <v>664</v>
      </c>
      <c r="H115" s="39">
        <v>1744</v>
      </c>
      <c r="I115" s="39">
        <v>2564</v>
      </c>
    </row>
    <row r="116" spans="2:9" ht="13.7">
      <c r="B116" s="57"/>
      <c r="C116" s="58"/>
      <c r="D116" s="57"/>
      <c r="E116" s="58" t="s">
        <v>8336</v>
      </c>
      <c r="F116" s="39">
        <v>93</v>
      </c>
      <c r="G116" s="39">
        <v>462</v>
      </c>
      <c r="H116" s="39">
        <v>1316</v>
      </c>
      <c r="I116" s="39">
        <v>1871</v>
      </c>
    </row>
    <row r="117" spans="2:9" ht="13.7">
      <c r="B117" s="57"/>
      <c r="C117" s="58"/>
      <c r="D117" s="57"/>
      <c r="E117" s="58" t="s">
        <v>8338</v>
      </c>
      <c r="F117" s="40">
        <v>0.8666666666666667</v>
      </c>
      <c r="G117" s="40">
        <v>0.88533333333333331</v>
      </c>
      <c r="H117" s="40">
        <v>0.90833333333333333</v>
      </c>
      <c r="I117" s="40">
        <v>0.89964912280701759</v>
      </c>
    </row>
    <row r="118" spans="2:9" ht="13.7">
      <c r="B118" s="57"/>
      <c r="C118" s="58"/>
      <c r="D118" s="57"/>
      <c r="E118" s="58" t="s">
        <v>8340</v>
      </c>
      <c r="F118" s="40">
        <v>0.51666666666666672</v>
      </c>
      <c r="G118" s="40">
        <v>0.61599999999999999</v>
      </c>
      <c r="H118" s="40">
        <v>0.68541666666666667</v>
      </c>
      <c r="I118" s="40">
        <v>0.65649122807017546</v>
      </c>
    </row>
    <row r="119" spans="2:9" ht="13.7">
      <c r="B119" s="57"/>
      <c r="C119" s="58"/>
      <c r="D119" s="57"/>
      <c r="E119" s="58" t="s">
        <v>8445</v>
      </c>
      <c r="F119" s="39">
        <v>1</v>
      </c>
      <c r="G119" s="39">
        <v>2</v>
      </c>
      <c r="H119" s="39">
        <v>4</v>
      </c>
      <c r="I119" s="39">
        <v>7</v>
      </c>
    </row>
    <row r="120" spans="2:9" ht="13.7">
      <c r="B120" s="57"/>
      <c r="C120" s="58"/>
      <c r="D120" s="57"/>
      <c r="E120" s="58" t="s">
        <v>8447</v>
      </c>
      <c r="F120" s="40">
        <v>1</v>
      </c>
      <c r="G120" s="40">
        <v>1</v>
      </c>
      <c r="H120" s="40">
        <v>1</v>
      </c>
      <c r="I120" s="40">
        <v>1</v>
      </c>
    </row>
    <row r="121" spans="2:9" ht="13.7">
      <c r="B121" s="57"/>
      <c r="C121" s="58"/>
      <c r="D121" s="57"/>
      <c r="E121" s="58" t="s">
        <v>8449</v>
      </c>
      <c r="F121" s="39">
        <v>0</v>
      </c>
      <c r="G121" s="39">
        <v>0</v>
      </c>
      <c r="H121" s="39">
        <v>0</v>
      </c>
      <c r="I121" s="39">
        <v>0</v>
      </c>
    </row>
    <row r="122" spans="2:9" ht="13.7">
      <c r="B122" s="57"/>
      <c r="C122" s="58"/>
      <c r="D122" s="57"/>
      <c r="E122" s="58" t="s">
        <v>8451</v>
      </c>
      <c r="F122" s="39">
        <v>1</v>
      </c>
      <c r="G122" s="39">
        <v>2</v>
      </c>
      <c r="H122" s="39">
        <v>3</v>
      </c>
      <c r="I122" s="39">
        <v>6</v>
      </c>
    </row>
    <row r="123" spans="2:9" ht="13.7">
      <c r="B123" s="57"/>
      <c r="C123" s="58"/>
      <c r="D123" s="57"/>
      <c r="E123" s="58" t="s">
        <v>8453</v>
      </c>
      <c r="F123" s="39">
        <v>0</v>
      </c>
      <c r="G123" s="39">
        <v>0</v>
      </c>
      <c r="H123" s="39">
        <v>1</v>
      </c>
      <c r="I123" s="39">
        <v>1</v>
      </c>
    </row>
    <row r="124" spans="2:9" ht="13.7">
      <c r="B124" s="57"/>
      <c r="C124" s="58"/>
      <c r="D124" s="57"/>
      <c r="E124" s="58" t="s">
        <v>8455</v>
      </c>
      <c r="F124" s="39">
        <v>1</v>
      </c>
      <c r="G124" s="39">
        <v>2</v>
      </c>
      <c r="H124" s="39">
        <v>4</v>
      </c>
      <c r="I124" s="39">
        <v>7</v>
      </c>
    </row>
    <row r="125" spans="2:9" ht="13.7">
      <c r="B125" s="57"/>
      <c r="C125" s="58"/>
      <c r="D125" s="57"/>
      <c r="E125" s="58" t="s">
        <v>8457</v>
      </c>
      <c r="F125" s="39">
        <v>0</v>
      </c>
      <c r="G125" s="39">
        <v>0</v>
      </c>
      <c r="H125" s="39">
        <v>0</v>
      </c>
      <c r="I125" s="39">
        <v>0</v>
      </c>
    </row>
    <row r="126" spans="2:9" ht="13.7">
      <c r="B126" s="57"/>
      <c r="C126" s="58"/>
      <c r="D126" s="57"/>
      <c r="E126" s="58" t="s">
        <v>8459</v>
      </c>
      <c r="F126" s="39">
        <v>0</v>
      </c>
      <c r="G126" s="39">
        <v>0</v>
      </c>
      <c r="H126" s="39">
        <v>0</v>
      </c>
      <c r="I126" s="39">
        <v>0</v>
      </c>
    </row>
    <row r="127" spans="2:9" ht="13.7">
      <c r="B127" s="57"/>
      <c r="C127" s="58"/>
      <c r="D127" s="57"/>
      <c r="E127" s="58" t="s">
        <v>8461</v>
      </c>
      <c r="F127" s="40">
        <v>1</v>
      </c>
      <c r="G127" s="40">
        <v>1</v>
      </c>
      <c r="H127" s="40">
        <v>0.75</v>
      </c>
      <c r="I127" s="40">
        <v>0.8571428571428571</v>
      </c>
    </row>
    <row r="128" spans="2:9" ht="13.7">
      <c r="B128" s="57"/>
      <c r="C128" s="58"/>
      <c r="D128" s="57"/>
      <c r="E128" s="58" t="s">
        <v>8463</v>
      </c>
      <c r="F128" s="40">
        <v>0</v>
      </c>
      <c r="G128" s="40">
        <v>0</v>
      </c>
      <c r="H128" s="40">
        <v>0</v>
      </c>
      <c r="I128" s="40">
        <v>0</v>
      </c>
    </row>
    <row r="129" spans="2:9" ht="13.7">
      <c r="B129" s="57"/>
      <c r="C129" s="58"/>
      <c r="D129" s="57" t="s">
        <v>73</v>
      </c>
      <c r="E129" s="58" t="s">
        <v>8327</v>
      </c>
      <c r="F129" s="39">
        <v>1</v>
      </c>
      <c r="G129" s="39">
        <v>2</v>
      </c>
      <c r="H129" s="39">
        <v>4</v>
      </c>
      <c r="I129" s="39">
        <v>7</v>
      </c>
    </row>
    <row r="130" spans="2:9" ht="13.7">
      <c r="B130" s="57"/>
      <c r="C130" s="58"/>
      <c r="D130" s="57"/>
      <c r="E130" s="58" t="s">
        <v>8330</v>
      </c>
      <c r="F130" s="39">
        <v>4</v>
      </c>
      <c r="G130" s="39">
        <v>8</v>
      </c>
      <c r="H130" s="39">
        <v>16</v>
      </c>
      <c r="I130" s="39">
        <v>28</v>
      </c>
    </row>
    <row r="131" spans="2:9" ht="13.7">
      <c r="B131" s="57"/>
      <c r="C131" s="58"/>
      <c r="D131" s="57"/>
      <c r="E131" s="58" t="s">
        <v>8441</v>
      </c>
      <c r="F131" s="39">
        <v>300</v>
      </c>
      <c r="G131" s="39">
        <v>480</v>
      </c>
      <c r="H131" s="39">
        <v>1500</v>
      </c>
      <c r="I131" s="39">
        <v>2280</v>
      </c>
    </row>
    <row r="132" spans="2:9" ht="13.7">
      <c r="B132" s="57"/>
      <c r="C132" s="58"/>
      <c r="D132" s="57"/>
      <c r="E132" s="58" t="s">
        <v>8443</v>
      </c>
      <c r="F132" s="39">
        <v>300</v>
      </c>
      <c r="G132" s="39">
        <v>480</v>
      </c>
      <c r="H132" s="39">
        <v>1500</v>
      </c>
      <c r="I132" s="39">
        <v>2280</v>
      </c>
    </row>
    <row r="133" spans="2:9" ht="13.7">
      <c r="B133" s="57"/>
      <c r="C133" s="58"/>
      <c r="D133" s="57"/>
      <c r="E133" s="58" t="s">
        <v>8334</v>
      </c>
      <c r="F133" s="39">
        <v>261</v>
      </c>
      <c r="G133" s="39">
        <v>429</v>
      </c>
      <c r="H133" s="39">
        <v>1399</v>
      </c>
      <c r="I133" s="39">
        <v>2089</v>
      </c>
    </row>
    <row r="134" spans="2:9" ht="13.7">
      <c r="B134" s="57"/>
      <c r="C134" s="58"/>
      <c r="D134" s="57"/>
      <c r="E134" s="58" t="s">
        <v>8336</v>
      </c>
      <c r="F134" s="39">
        <v>172</v>
      </c>
      <c r="G134" s="39">
        <v>263</v>
      </c>
      <c r="H134" s="39">
        <v>1054</v>
      </c>
      <c r="I134" s="39">
        <v>1489</v>
      </c>
    </row>
    <row r="135" spans="2:9" ht="13.7">
      <c r="B135" s="57"/>
      <c r="C135" s="58"/>
      <c r="D135" s="57"/>
      <c r="E135" s="58" t="s">
        <v>8338</v>
      </c>
      <c r="F135" s="40">
        <v>0.87</v>
      </c>
      <c r="G135" s="40">
        <v>0.89375000000000004</v>
      </c>
      <c r="H135" s="40">
        <v>0.93266666666666664</v>
      </c>
      <c r="I135" s="40">
        <v>0.91622807017543861</v>
      </c>
    </row>
    <row r="136" spans="2:9" ht="13.7">
      <c r="B136" s="57"/>
      <c r="C136" s="58"/>
      <c r="D136" s="57"/>
      <c r="E136" s="58" t="s">
        <v>8340</v>
      </c>
      <c r="F136" s="40">
        <v>0.57333333333333336</v>
      </c>
      <c r="G136" s="40">
        <v>0.54791666666666672</v>
      </c>
      <c r="H136" s="40">
        <v>0.70266666666666666</v>
      </c>
      <c r="I136" s="40">
        <v>0.65307017543859647</v>
      </c>
    </row>
    <row r="137" spans="2:9" ht="13.7">
      <c r="B137" s="57"/>
      <c r="C137" s="58"/>
      <c r="D137" s="57"/>
      <c r="E137" s="58" t="s">
        <v>8445</v>
      </c>
      <c r="F137" s="39">
        <v>1</v>
      </c>
      <c r="G137" s="39">
        <v>2</v>
      </c>
      <c r="H137" s="39">
        <v>4</v>
      </c>
      <c r="I137" s="39">
        <v>7</v>
      </c>
    </row>
    <row r="138" spans="2:9" ht="13.7">
      <c r="B138" s="57"/>
      <c r="C138" s="58"/>
      <c r="D138" s="57"/>
      <c r="E138" s="58" t="s">
        <v>8447</v>
      </c>
      <c r="F138" s="40">
        <v>1</v>
      </c>
      <c r="G138" s="40">
        <v>1</v>
      </c>
      <c r="H138" s="40">
        <v>1</v>
      </c>
      <c r="I138" s="40">
        <v>1</v>
      </c>
    </row>
    <row r="139" spans="2:9" ht="13.7">
      <c r="B139" s="57"/>
      <c r="C139" s="58"/>
      <c r="D139" s="57"/>
      <c r="E139" s="58" t="s">
        <v>8449</v>
      </c>
      <c r="F139" s="39">
        <v>0</v>
      </c>
      <c r="G139" s="39">
        <v>0</v>
      </c>
      <c r="H139" s="39">
        <v>0</v>
      </c>
      <c r="I139" s="39">
        <v>0</v>
      </c>
    </row>
    <row r="140" spans="2:9" ht="13.7">
      <c r="B140" s="57"/>
      <c r="C140" s="58"/>
      <c r="D140" s="57"/>
      <c r="E140" s="58" t="s">
        <v>8451</v>
      </c>
      <c r="F140" s="39">
        <v>1</v>
      </c>
      <c r="G140" s="39">
        <v>2</v>
      </c>
      <c r="H140" s="39">
        <v>4</v>
      </c>
      <c r="I140" s="39">
        <v>7</v>
      </c>
    </row>
    <row r="141" spans="2:9" ht="13.7">
      <c r="B141" s="57"/>
      <c r="C141" s="58"/>
      <c r="D141" s="57"/>
      <c r="E141" s="58" t="s">
        <v>8453</v>
      </c>
      <c r="F141" s="39">
        <v>0</v>
      </c>
      <c r="G141" s="39">
        <v>0</v>
      </c>
      <c r="H141" s="39">
        <v>0</v>
      </c>
      <c r="I141" s="39">
        <v>0</v>
      </c>
    </row>
    <row r="142" spans="2:9" ht="13.7">
      <c r="B142" s="57"/>
      <c r="C142" s="58"/>
      <c r="D142" s="57"/>
      <c r="E142" s="58" t="s">
        <v>8455</v>
      </c>
      <c r="F142" s="39">
        <v>1</v>
      </c>
      <c r="G142" s="39">
        <v>2</v>
      </c>
      <c r="H142" s="39">
        <v>4</v>
      </c>
      <c r="I142" s="39">
        <v>7</v>
      </c>
    </row>
    <row r="143" spans="2:9" ht="13.7">
      <c r="B143" s="57"/>
      <c r="C143" s="58"/>
      <c r="D143" s="57"/>
      <c r="E143" s="58" t="s">
        <v>8457</v>
      </c>
      <c r="F143" s="39">
        <v>0</v>
      </c>
      <c r="G143" s="39">
        <v>0</v>
      </c>
      <c r="H143" s="39">
        <v>0</v>
      </c>
      <c r="I143" s="39">
        <v>0</v>
      </c>
    </row>
    <row r="144" spans="2:9" ht="13.7">
      <c r="B144" s="57"/>
      <c r="C144" s="58"/>
      <c r="D144" s="57"/>
      <c r="E144" s="58" t="s">
        <v>8459</v>
      </c>
      <c r="F144" s="39">
        <v>0</v>
      </c>
      <c r="G144" s="39">
        <v>0</v>
      </c>
      <c r="H144" s="39">
        <v>0</v>
      </c>
      <c r="I144" s="39">
        <v>0</v>
      </c>
    </row>
    <row r="145" spans="2:9" ht="13.7">
      <c r="B145" s="57"/>
      <c r="C145" s="58"/>
      <c r="D145" s="57"/>
      <c r="E145" s="58" t="s">
        <v>8461</v>
      </c>
      <c r="F145" s="40">
        <v>1</v>
      </c>
      <c r="G145" s="40">
        <v>1</v>
      </c>
      <c r="H145" s="40">
        <v>1</v>
      </c>
      <c r="I145" s="40">
        <v>1</v>
      </c>
    </row>
    <row r="146" spans="2:9" ht="13.7">
      <c r="B146" s="57"/>
      <c r="C146" s="58"/>
      <c r="D146" s="57"/>
      <c r="E146" s="58" t="s">
        <v>8463</v>
      </c>
      <c r="F146" s="40">
        <v>0</v>
      </c>
      <c r="G146" s="40">
        <v>0</v>
      </c>
      <c r="H146" s="40">
        <v>0</v>
      </c>
      <c r="I146" s="40">
        <v>0</v>
      </c>
    </row>
    <row r="147" spans="2:9" ht="13.7">
      <c r="B147" s="57"/>
      <c r="C147" s="58"/>
      <c r="D147" s="57" t="s">
        <v>74</v>
      </c>
      <c r="E147" s="58" t="s">
        <v>8327</v>
      </c>
      <c r="F147" s="39">
        <v>3</v>
      </c>
      <c r="G147" s="39">
        <v>3</v>
      </c>
      <c r="H147" s="39">
        <v>3</v>
      </c>
      <c r="I147" s="39">
        <v>9</v>
      </c>
    </row>
    <row r="148" spans="2:9" ht="13.7">
      <c r="B148" s="57"/>
      <c r="C148" s="58"/>
      <c r="D148" s="57"/>
      <c r="E148" s="58" t="s">
        <v>8330</v>
      </c>
      <c r="F148" s="39">
        <v>12</v>
      </c>
      <c r="G148" s="39">
        <v>12</v>
      </c>
      <c r="H148" s="39">
        <v>12</v>
      </c>
      <c r="I148" s="39">
        <v>36</v>
      </c>
    </row>
    <row r="149" spans="2:9" ht="13.7">
      <c r="B149" s="57"/>
      <c r="C149" s="58"/>
      <c r="D149" s="57"/>
      <c r="E149" s="58" t="s">
        <v>8441</v>
      </c>
      <c r="F149" s="39">
        <v>810</v>
      </c>
      <c r="G149" s="39">
        <v>1020</v>
      </c>
      <c r="H149" s="39">
        <v>900</v>
      </c>
      <c r="I149" s="39">
        <v>2730</v>
      </c>
    </row>
    <row r="150" spans="2:9" ht="13.7">
      <c r="B150" s="57"/>
      <c r="C150" s="58"/>
      <c r="D150" s="57"/>
      <c r="E150" s="58" t="s">
        <v>8443</v>
      </c>
      <c r="F150" s="39">
        <v>810</v>
      </c>
      <c r="G150" s="39">
        <v>1020</v>
      </c>
      <c r="H150" s="39">
        <v>900</v>
      </c>
      <c r="I150" s="39">
        <v>2730</v>
      </c>
    </row>
    <row r="151" spans="2:9" ht="13.7">
      <c r="B151" s="57"/>
      <c r="C151" s="58"/>
      <c r="D151" s="57"/>
      <c r="E151" s="58" t="s">
        <v>8334</v>
      </c>
      <c r="F151" s="39">
        <v>709</v>
      </c>
      <c r="G151" s="39">
        <v>902</v>
      </c>
      <c r="H151" s="39">
        <v>810</v>
      </c>
      <c r="I151" s="39">
        <v>2421</v>
      </c>
    </row>
    <row r="152" spans="2:9" ht="13.7">
      <c r="B152" s="57"/>
      <c r="C152" s="58"/>
      <c r="D152" s="57"/>
      <c r="E152" s="58" t="s">
        <v>8336</v>
      </c>
      <c r="F152" s="39">
        <v>483</v>
      </c>
      <c r="G152" s="39">
        <v>584</v>
      </c>
      <c r="H152" s="39">
        <v>551</v>
      </c>
      <c r="I152" s="39">
        <v>1618</v>
      </c>
    </row>
    <row r="153" spans="2:9" ht="13.7">
      <c r="B153" s="57"/>
      <c r="C153" s="58"/>
      <c r="D153" s="57"/>
      <c r="E153" s="58" t="s">
        <v>8338</v>
      </c>
      <c r="F153" s="40">
        <v>0.87530864197530867</v>
      </c>
      <c r="G153" s="40">
        <v>0.88431372549019605</v>
      </c>
      <c r="H153" s="40">
        <v>0.9</v>
      </c>
      <c r="I153" s="40">
        <v>0.88681318681318677</v>
      </c>
    </row>
    <row r="154" spans="2:9" ht="13.7">
      <c r="B154" s="57"/>
      <c r="C154" s="58"/>
      <c r="D154" s="57"/>
      <c r="E154" s="58" t="s">
        <v>8340</v>
      </c>
      <c r="F154" s="40">
        <v>0.59629629629629632</v>
      </c>
      <c r="G154" s="40">
        <v>0.5725490196078431</v>
      </c>
      <c r="H154" s="40">
        <v>0.61222222222222222</v>
      </c>
      <c r="I154" s="40">
        <v>0.59267399267399268</v>
      </c>
    </row>
    <row r="155" spans="2:9" ht="13.7">
      <c r="B155" s="57"/>
      <c r="C155" s="58"/>
      <c r="D155" s="57"/>
      <c r="E155" s="58" t="s">
        <v>8445</v>
      </c>
      <c r="F155" s="39">
        <v>3</v>
      </c>
      <c r="G155" s="39">
        <v>3</v>
      </c>
      <c r="H155" s="39">
        <v>3</v>
      </c>
      <c r="I155" s="39">
        <v>9</v>
      </c>
    </row>
    <row r="156" spans="2:9" ht="13.7">
      <c r="B156" s="57"/>
      <c r="C156" s="58"/>
      <c r="D156" s="57"/>
      <c r="E156" s="58" t="s">
        <v>8447</v>
      </c>
      <c r="F156" s="40">
        <v>1</v>
      </c>
      <c r="G156" s="40">
        <v>1</v>
      </c>
      <c r="H156" s="40">
        <v>1</v>
      </c>
      <c r="I156" s="40">
        <v>1</v>
      </c>
    </row>
    <row r="157" spans="2:9" ht="13.7">
      <c r="B157" s="57"/>
      <c r="C157" s="58"/>
      <c r="D157" s="57"/>
      <c r="E157" s="58" t="s">
        <v>8449</v>
      </c>
      <c r="F157" s="39">
        <v>0</v>
      </c>
      <c r="G157" s="39">
        <v>0</v>
      </c>
      <c r="H157" s="39">
        <v>0</v>
      </c>
      <c r="I157" s="39">
        <v>0</v>
      </c>
    </row>
    <row r="158" spans="2:9" ht="13.7">
      <c r="B158" s="57"/>
      <c r="C158" s="58"/>
      <c r="D158" s="57"/>
      <c r="E158" s="58" t="s">
        <v>8451</v>
      </c>
      <c r="F158" s="39">
        <v>2</v>
      </c>
      <c r="G158" s="39">
        <v>3</v>
      </c>
      <c r="H158" s="39">
        <v>2</v>
      </c>
      <c r="I158" s="39">
        <v>7</v>
      </c>
    </row>
    <row r="159" spans="2:9" ht="13.7">
      <c r="B159" s="57"/>
      <c r="C159" s="58"/>
      <c r="D159" s="57"/>
      <c r="E159" s="58" t="s">
        <v>8453</v>
      </c>
      <c r="F159" s="39">
        <v>1</v>
      </c>
      <c r="G159" s="39">
        <v>0</v>
      </c>
      <c r="H159" s="39">
        <v>1</v>
      </c>
      <c r="I159" s="39">
        <v>2</v>
      </c>
    </row>
    <row r="160" spans="2:9" ht="13.7">
      <c r="B160" s="57"/>
      <c r="C160" s="58"/>
      <c r="D160" s="57"/>
      <c r="E160" s="58" t="s">
        <v>8455</v>
      </c>
      <c r="F160" s="39">
        <v>3</v>
      </c>
      <c r="G160" s="39">
        <v>3</v>
      </c>
      <c r="H160" s="39">
        <v>3</v>
      </c>
      <c r="I160" s="39">
        <v>9</v>
      </c>
    </row>
    <row r="161" spans="2:9" ht="13.7">
      <c r="B161" s="57"/>
      <c r="C161" s="58"/>
      <c r="D161" s="57"/>
      <c r="E161" s="58" t="s">
        <v>8457</v>
      </c>
      <c r="F161" s="39">
        <v>0</v>
      </c>
      <c r="G161" s="39">
        <v>0</v>
      </c>
      <c r="H161" s="39">
        <v>0</v>
      </c>
      <c r="I161" s="39">
        <v>0</v>
      </c>
    </row>
    <row r="162" spans="2:9" ht="13.7">
      <c r="B162" s="57"/>
      <c r="C162" s="58"/>
      <c r="D162" s="57"/>
      <c r="E162" s="58" t="s">
        <v>8459</v>
      </c>
      <c r="F162" s="39">
        <v>0</v>
      </c>
      <c r="G162" s="39">
        <v>0</v>
      </c>
      <c r="H162" s="39">
        <v>0</v>
      </c>
      <c r="I162" s="39">
        <v>0</v>
      </c>
    </row>
    <row r="163" spans="2:9" ht="13.7">
      <c r="B163" s="57"/>
      <c r="C163" s="58"/>
      <c r="D163" s="57"/>
      <c r="E163" s="58" t="s">
        <v>8461</v>
      </c>
      <c r="F163" s="40">
        <v>0.66666666666666663</v>
      </c>
      <c r="G163" s="40">
        <v>1</v>
      </c>
      <c r="H163" s="40">
        <v>0.66666666666666663</v>
      </c>
      <c r="I163" s="40">
        <v>0.77777777777777779</v>
      </c>
    </row>
    <row r="164" spans="2:9" ht="13.7">
      <c r="B164" s="57"/>
      <c r="C164" s="58"/>
      <c r="D164" s="57"/>
      <c r="E164" s="58" t="s">
        <v>8463</v>
      </c>
      <c r="F164" s="40">
        <v>0</v>
      </c>
      <c r="G164" s="40">
        <v>0</v>
      </c>
      <c r="H164" s="40">
        <v>0</v>
      </c>
      <c r="I164" s="40">
        <v>0</v>
      </c>
    </row>
    <row r="165" spans="2:9" ht="13.7">
      <c r="B165" s="57"/>
      <c r="C165" s="58"/>
      <c r="D165" s="57" t="s">
        <v>75</v>
      </c>
      <c r="E165" s="58" t="s">
        <v>8327</v>
      </c>
      <c r="F165" s="39">
        <v>5</v>
      </c>
      <c r="G165" s="39">
        <v>4</v>
      </c>
      <c r="H165" s="39">
        <v>3</v>
      </c>
      <c r="I165" s="39">
        <v>12</v>
      </c>
    </row>
    <row r="166" spans="2:9" ht="13.7">
      <c r="B166" s="57"/>
      <c r="C166" s="58"/>
      <c r="D166" s="57"/>
      <c r="E166" s="58" t="s">
        <v>8330</v>
      </c>
      <c r="F166" s="39">
        <v>20</v>
      </c>
      <c r="G166" s="39">
        <v>16</v>
      </c>
      <c r="H166" s="39">
        <v>12</v>
      </c>
      <c r="I166" s="39">
        <v>48</v>
      </c>
    </row>
    <row r="167" spans="2:9" ht="13.7">
      <c r="B167" s="57"/>
      <c r="C167" s="58"/>
      <c r="D167" s="57"/>
      <c r="E167" s="58" t="s">
        <v>8441</v>
      </c>
      <c r="F167" s="39">
        <v>1470</v>
      </c>
      <c r="G167" s="39">
        <v>1170</v>
      </c>
      <c r="H167" s="39">
        <v>870</v>
      </c>
      <c r="I167" s="39">
        <v>3510</v>
      </c>
    </row>
    <row r="168" spans="2:9" ht="13.7">
      <c r="B168" s="57"/>
      <c r="C168" s="58"/>
      <c r="D168" s="57"/>
      <c r="E168" s="58" t="s">
        <v>8443</v>
      </c>
      <c r="F168" s="39">
        <v>1470</v>
      </c>
      <c r="G168" s="39">
        <v>1170</v>
      </c>
      <c r="H168" s="39">
        <v>870</v>
      </c>
      <c r="I168" s="39">
        <v>3510</v>
      </c>
    </row>
    <row r="169" spans="2:9" ht="13.7">
      <c r="B169" s="57"/>
      <c r="C169" s="58"/>
      <c r="D169" s="57"/>
      <c r="E169" s="58" t="s">
        <v>8334</v>
      </c>
      <c r="F169" s="39">
        <v>1328</v>
      </c>
      <c r="G169" s="39">
        <v>1061</v>
      </c>
      <c r="H169" s="39">
        <v>773</v>
      </c>
      <c r="I169" s="39">
        <v>3162</v>
      </c>
    </row>
    <row r="170" spans="2:9" ht="13.7">
      <c r="B170" s="57"/>
      <c r="C170" s="58"/>
      <c r="D170" s="57"/>
      <c r="E170" s="58" t="s">
        <v>8336</v>
      </c>
      <c r="F170" s="39">
        <v>885</v>
      </c>
      <c r="G170" s="39">
        <v>679</v>
      </c>
      <c r="H170" s="39">
        <v>512</v>
      </c>
      <c r="I170" s="39">
        <v>2076</v>
      </c>
    </row>
    <row r="171" spans="2:9" ht="13.7">
      <c r="B171" s="57"/>
      <c r="C171" s="58"/>
      <c r="D171" s="57"/>
      <c r="E171" s="58" t="s">
        <v>8338</v>
      </c>
      <c r="F171" s="40">
        <v>0.90340136054421771</v>
      </c>
      <c r="G171" s="40">
        <v>0.90683760683760684</v>
      </c>
      <c r="H171" s="40">
        <v>0.88850574712643682</v>
      </c>
      <c r="I171" s="40">
        <v>0.90085470085470087</v>
      </c>
    </row>
    <row r="172" spans="2:9" ht="13.7">
      <c r="B172" s="57"/>
      <c r="C172" s="58"/>
      <c r="D172" s="57"/>
      <c r="E172" s="58" t="s">
        <v>8340</v>
      </c>
      <c r="F172" s="40">
        <v>0.60204081632653061</v>
      </c>
      <c r="G172" s="40">
        <v>0.58034188034188039</v>
      </c>
      <c r="H172" s="40">
        <v>0.58850574712643677</v>
      </c>
      <c r="I172" s="40">
        <v>0.59145299145299146</v>
      </c>
    </row>
    <row r="173" spans="2:9" ht="13.7">
      <c r="B173" s="57"/>
      <c r="C173" s="58"/>
      <c r="D173" s="57"/>
      <c r="E173" s="58" t="s">
        <v>8445</v>
      </c>
      <c r="F173" s="39">
        <v>5</v>
      </c>
      <c r="G173" s="39">
        <v>4</v>
      </c>
      <c r="H173" s="39">
        <v>3</v>
      </c>
      <c r="I173" s="39">
        <v>12</v>
      </c>
    </row>
    <row r="174" spans="2:9" ht="13.7">
      <c r="B174" s="57"/>
      <c r="C174" s="58"/>
      <c r="D174" s="57"/>
      <c r="E174" s="58" t="s">
        <v>8447</v>
      </c>
      <c r="F174" s="40">
        <v>1</v>
      </c>
      <c r="G174" s="40">
        <v>1</v>
      </c>
      <c r="H174" s="40">
        <v>1</v>
      </c>
      <c r="I174" s="40">
        <v>1</v>
      </c>
    </row>
    <row r="175" spans="2:9" ht="13.7">
      <c r="B175" s="57"/>
      <c r="C175" s="58"/>
      <c r="D175" s="57"/>
      <c r="E175" s="58" t="s">
        <v>8449</v>
      </c>
      <c r="F175" s="39">
        <v>0</v>
      </c>
      <c r="G175" s="39">
        <v>0</v>
      </c>
      <c r="H175" s="39">
        <v>0</v>
      </c>
      <c r="I175" s="39">
        <v>0</v>
      </c>
    </row>
    <row r="176" spans="2:9" ht="13.7">
      <c r="B176" s="57"/>
      <c r="C176" s="58"/>
      <c r="D176" s="57"/>
      <c r="E176" s="58" t="s">
        <v>8451</v>
      </c>
      <c r="F176" s="39">
        <v>5</v>
      </c>
      <c r="G176" s="39">
        <v>4</v>
      </c>
      <c r="H176" s="39">
        <v>3</v>
      </c>
      <c r="I176" s="39">
        <v>12</v>
      </c>
    </row>
    <row r="177" spans="2:9" ht="13.7">
      <c r="B177" s="57"/>
      <c r="C177" s="58"/>
      <c r="D177" s="57"/>
      <c r="E177" s="58" t="s">
        <v>8453</v>
      </c>
      <c r="F177" s="39">
        <v>0</v>
      </c>
      <c r="G177" s="39">
        <v>0</v>
      </c>
      <c r="H177" s="39">
        <v>0</v>
      </c>
      <c r="I177" s="39">
        <v>0</v>
      </c>
    </row>
    <row r="178" spans="2:9" ht="13.7">
      <c r="B178" s="57"/>
      <c r="C178" s="58"/>
      <c r="D178" s="57"/>
      <c r="E178" s="58" t="s">
        <v>8455</v>
      </c>
      <c r="F178" s="39">
        <v>5</v>
      </c>
      <c r="G178" s="39">
        <v>4</v>
      </c>
      <c r="H178" s="39">
        <v>3</v>
      </c>
      <c r="I178" s="39">
        <v>12</v>
      </c>
    </row>
    <row r="179" spans="2:9" ht="13.7">
      <c r="B179" s="57"/>
      <c r="C179" s="58"/>
      <c r="D179" s="57"/>
      <c r="E179" s="58" t="s">
        <v>8457</v>
      </c>
      <c r="F179" s="39">
        <v>0</v>
      </c>
      <c r="G179" s="39">
        <v>0</v>
      </c>
      <c r="H179" s="39">
        <v>0</v>
      </c>
      <c r="I179" s="39">
        <v>0</v>
      </c>
    </row>
    <row r="180" spans="2:9" ht="13.7">
      <c r="B180" s="57"/>
      <c r="C180" s="58"/>
      <c r="D180" s="57"/>
      <c r="E180" s="58" t="s">
        <v>8459</v>
      </c>
      <c r="F180" s="39">
        <v>0</v>
      </c>
      <c r="G180" s="39">
        <v>0</v>
      </c>
      <c r="H180" s="39">
        <v>0</v>
      </c>
      <c r="I180" s="39">
        <v>0</v>
      </c>
    </row>
    <row r="181" spans="2:9" ht="13.7">
      <c r="B181" s="57"/>
      <c r="C181" s="58"/>
      <c r="D181" s="57"/>
      <c r="E181" s="58" t="s">
        <v>8461</v>
      </c>
      <c r="F181" s="40">
        <v>1</v>
      </c>
      <c r="G181" s="40">
        <v>1</v>
      </c>
      <c r="H181" s="40">
        <v>1</v>
      </c>
      <c r="I181" s="40">
        <v>1</v>
      </c>
    </row>
    <row r="182" spans="2:9" ht="13.7">
      <c r="B182" s="57"/>
      <c r="C182" s="58"/>
      <c r="D182" s="57"/>
      <c r="E182" s="58" t="s">
        <v>8463</v>
      </c>
      <c r="F182" s="40">
        <v>0</v>
      </c>
      <c r="G182" s="40">
        <v>0</v>
      </c>
      <c r="H182" s="40">
        <v>0</v>
      </c>
      <c r="I182" s="40">
        <v>0</v>
      </c>
    </row>
    <row r="183" spans="2:9" ht="13.7">
      <c r="B183" s="57"/>
      <c r="C183" s="58"/>
      <c r="D183" s="57" t="s">
        <v>76</v>
      </c>
      <c r="E183" s="58" t="s">
        <v>8327</v>
      </c>
      <c r="F183" s="39">
        <v>1</v>
      </c>
      <c r="G183" s="39">
        <v>3</v>
      </c>
      <c r="H183" s="39">
        <v>1</v>
      </c>
      <c r="I183" s="39">
        <v>5</v>
      </c>
    </row>
    <row r="184" spans="2:9" ht="13.7">
      <c r="B184" s="57"/>
      <c r="C184" s="58"/>
      <c r="D184" s="57"/>
      <c r="E184" s="58" t="s">
        <v>8330</v>
      </c>
      <c r="F184" s="39">
        <v>4</v>
      </c>
      <c r="G184" s="39">
        <v>12</v>
      </c>
      <c r="H184" s="39">
        <v>4</v>
      </c>
      <c r="I184" s="39">
        <v>20</v>
      </c>
    </row>
    <row r="185" spans="2:9" ht="13.7">
      <c r="B185" s="57"/>
      <c r="C185" s="58"/>
      <c r="D185" s="57"/>
      <c r="E185" s="58" t="s">
        <v>8441</v>
      </c>
      <c r="F185" s="39">
        <v>240</v>
      </c>
      <c r="G185" s="39">
        <v>630</v>
      </c>
      <c r="H185" s="39">
        <v>540</v>
      </c>
      <c r="I185" s="39">
        <v>1410</v>
      </c>
    </row>
    <row r="186" spans="2:9" ht="13.7">
      <c r="B186" s="57"/>
      <c r="C186" s="58"/>
      <c r="D186" s="57"/>
      <c r="E186" s="58" t="s">
        <v>8443</v>
      </c>
      <c r="F186" s="39">
        <v>240</v>
      </c>
      <c r="G186" s="39">
        <v>630</v>
      </c>
      <c r="H186" s="39">
        <v>540</v>
      </c>
      <c r="I186" s="39">
        <v>1410</v>
      </c>
    </row>
    <row r="187" spans="2:9" ht="13.7">
      <c r="B187" s="57"/>
      <c r="C187" s="58"/>
      <c r="D187" s="57"/>
      <c r="E187" s="58" t="s">
        <v>8334</v>
      </c>
      <c r="F187" s="39">
        <v>216</v>
      </c>
      <c r="G187" s="39">
        <v>552</v>
      </c>
      <c r="H187" s="39">
        <v>509</v>
      </c>
      <c r="I187" s="39">
        <v>1277</v>
      </c>
    </row>
    <row r="188" spans="2:9" ht="13.7">
      <c r="B188" s="57"/>
      <c r="C188" s="58"/>
      <c r="D188" s="57"/>
      <c r="E188" s="58" t="s">
        <v>8336</v>
      </c>
      <c r="F188" s="39">
        <v>124</v>
      </c>
      <c r="G188" s="39">
        <v>304</v>
      </c>
      <c r="H188" s="39">
        <v>391</v>
      </c>
      <c r="I188" s="39">
        <v>819</v>
      </c>
    </row>
    <row r="189" spans="2:9" ht="13.7">
      <c r="B189" s="57"/>
      <c r="C189" s="58"/>
      <c r="D189" s="57"/>
      <c r="E189" s="58" t="s">
        <v>8338</v>
      </c>
      <c r="F189" s="40">
        <v>0.9</v>
      </c>
      <c r="G189" s="40">
        <v>0.87619047619047619</v>
      </c>
      <c r="H189" s="40">
        <v>0.94259259259259254</v>
      </c>
      <c r="I189" s="40">
        <v>0.90567375886524826</v>
      </c>
    </row>
    <row r="190" spans="2:9" ht="13.7">
      <c r="B190" s="57"/>
      <c r="C190" s="58"/>
      <c r="D190" s="57"/>
      <c r="E190" s="58" t="s">
        <v>8340</v>
      </c>
      <c r="F190" s="40">
        <v>0.51666666666666672</v>
      </c>
      <c r="G190" s="40">
        <v>0.48253968253968255</v>
      </c>
      <c r="H190" s="40">
        <v>0.72407407407407409</v>
      </c>
      <c r="I190" s="40">
        <v>0.58085106382978724</v>
      </c>
    </row>
    <row r="191" spans="2:9" ht="13.7">
      <c r="B191" s="57"/>
      <c r="C191" s="58"/>
      <c r="D191" s="57"/>
      <c r="E191" s="58" t="s">
        <v>8445</v>
      </c>
      <c r="F191" s="39">
        <v>1</v>
      </c>
      <c r="G191" s="39">
        <v>3</v>
      </c>
      <c r="H191" s="39">
        <v>1</v>
      </c>
      <c r="I191" s="39">
        <v>5</v>
      </c>
    </row>
    <row r="192" spans="2:9" ht="13.7">
      <c r="B192" s="57"/>
      <c r="C192" s="58"/>
      <c r="D192" s="57"/>
      <c r="E192" s="58" t="s">
        <v>8447</v>
      </c>
      <c r="F192" s="40">
        <v>1</v>
      </c>
      <c r="G192" s="40">
        <v>1</v>
      </c>
      <c r="H192" s="40">
        <v>1</v>
      </c>
      <c r="I192" s="40">
        <v>1</v>
      </c>
    </row>
    <row r="193" spans="2:9" ht="13.7">
      <c r="B193" s="57"/>
      <c r="C193" s="58"/>
      <c r="D193" s="57"/>
      <c r="E193" s="58" t="s">
        <v>8449</v>
      </c>
      <c r="F193" s="39">
        <v>0</v>
      </c>
      <c r="G193" s="39">
        <v>0</v>
      </c>
      <c r="H193" s="39">
        <v>0</v>
      </c>
      <c r="I193" s="39">
        <v>0</v>
      </c>
    </row>
    <row r="194" spans="2:9" ht="13.7">
      <c r="B194" s="57"/>
      <c r="C194" s="58"/>
      <c r="D194" s="57"/>
      <c r="E194" s="58" t="s">
        <v>8451</v>
      </c>
      <c r="F194" s="39">
        <v>1</v>
      </c>
      <c r="G194" s="39">
        <v>3</v>
      </c>
      <c r="H194" s="39">
        <v>1</v>
      </c>
      <c r="I194" s="39">
        <v>5</v>
      </c>
    </row>
    <row r="195" spans="2:9" ht="13.7">
      <c r="B195" s="57"/>
      <c r="C195" s="58"/>
      <c r="D195" s="57"/>
      <c r="E195" s="58" t="s">
        <v>8453</v>
      </c>
      <c r="F195" s="39">
        <v>0</v>
      </c>
      <c r="G195" s="39">
        <v>0</v>
      </c>
      <c r="H195" s="39">
        <v>0</v>
      </c>
      <c r="I195" s="39">
        <v>0</v>
      </c>
    </row>
    <row r="196" spans="2:9" ht="13.7">
      <c r="B196" s="57"/>
      <c r="C196" s="58"/>
      <c r="D196" s="57"/>
      <c r="E196" s="58" t="s">
        <v>8455</v>
      </c>
      <c r="F196" s="39">
        <v>1</v>
      </c>
      <c r="G196" s="39">
        <v>3</v>
      </c>
      <c r="H196" s="39">
        <v>1</v>
      </c>
      <c r="I196" s="39">
        <v>5</v>
      </c>
    </row>
    <row r="197" spans="2:9" ht="13.7">
      <c r="B197" s="57"/>
      <c r="C197" s="58"/>
      <c r="D197" s="57"/>
      <c r="E197" s="58" t="s">
        <v>8457</v>
      </c>
      <c r="F197" s="39">
        <v>0</v>
      </c>
      <c r="G197" s="39">
        <v>0</v>
      </c>
      <c r="H197" s="39">
        <v>0</v>
      </c>
      <c r="I197" s="39">
        <v>0</v>
      </c>
    </row>
    <row r="198" spans="2:9" ht="13.7">
      <c r="B198" s="57"/>
      <c r="C198" s="58"/>
      <c r="D198" s="57"/>
      <c r="E198" s="58" t="s">
        <v>8459</v>
      </c>
      <c r="F198" s="39">
        <v>0</v>
      </c>
      <c r="G198" s="39">
        <v>0</v>
      </c>
      <c r="H198" s="39">
        <v>0</v>
      </c>
      <c r="I198" s="39">
        <v>0</v>
      </c>
    </row>
    <row r="199" spans="2:9" ht="13.7">
      <c r="B199" s="57"/>
      <c r="C199" s="58"/>
      <c r="D199" s="57"/>
      <c r="E199" s="58" t="s">
        <v>8461</v>
      </c>
      <c r="F199" s="40">
        <v>1</v>
      </c>
      <c r="G199" s="40">
        <v>1</v>
      </c>
      <c r="H199" s="40">
        <v>1</v>
      </c>
      <c r="I199" s="40">
        <v>1</v>
      </c>
    </row>
    <row r="200" spans="2:9" ht="13.7">
      <c r="B200" s="57"/>
      <c r="C200" s="58"/>
      <c r="D200" s="57"/>
      <c r="E200" s="58" t="s">
        <v>8463</v>
      </c>
      <c r="F200" s="40">
        <v>0</v>
      </c>
      <c r="G200" s="40">
        <v>0</v>
      </c>
      <c r="H200" s="40">
        <v>0</v>
      </c>
      <c r="I200" s="40">
        <v>0</v>
      </c>
    </row>
    <row r="201" spans="2:9" ht="13.7">
      <c r="B201" s="57"/>
      <c r="C201" s="57" t="s">
        <v>82</v>
      </c>
      <c r="D201" s="57" t="s">
        <v>83</v>
      </c>
      <c r="E201" s="58" t="s">
        <v>8327</v>
      </c>
      <c r="F201" s="39">
        <v>4</v>
      </c>
      <c r="G201" s="39">
        <v>2</v>
      </c>
      <c r="H201" s="39">
        <v>1</v>
      </c>
      <c r="I201" s="39">
        <v>7</v>
      </c>
    </row>
    <row r="202" spans="2:9" ht="13.7">
      <c r="B202" s="57"/>
      <c r="C202" s="57"/>
      <c r="D202" s="57"/>
      <c r="E202" s="58" t="s">
        <v>8330</v>
      </c>
      <c r="F202" s="39">
        <v>16</v>
      </c>
      <c r="G202" s="39">
        <v>8</v>
      </c>
      <c r="H202" s="39">
        <v>4</v>
      </c>
      <c r="I202" s="39">
        <v>28</v>
      </c>
    </row>
    <row r="203" spans="2:9" ht="13.7">
      <c r="B203" s="57"/>
      <c r="C203" s="57"/>
      <c r="D203" s="57"/>
      <c r="E203" s="58" t="s">
        <v>8441</v>
      </c>
      <c r="F203" s="39">
        <v>1290</v>
      </c>
      <c r="G203" s="39">
        <v>960</v>
      </c>
      <c r="H203" s="39">
        <v>360</v>
      </c>
      <c r="I203" s="39">
        <v>2610</v>
      </c>
    </row>
    <row r="204" spans="2:9" ht="13.7">
      <c r="B204" s="57"/>
      <c r="C204" s="57"/>
      <c r="D204" s="57"/>
      <c r="E204" s="58" t="s">
        <v>8443</v>
      </c>
      <c r="F204" s="39">
        <v>1290</v>
      </c>
      <c r="G204" s="39">
        <v>960</v>
      </c>
      <c r="H204" s="39">
        <v>360</v>
      </c>
      <c r="I204" s="39">
        <v>2610</v>
      </c>
    </row>
    <row r="205" spans="2:9" ht="13.7">
      <c r="B205" s="57"/>
      <c r="C205" s="57"/>
      <c r="D205" s="57"/>
      <c r="E205" s="58" t="s">
        <v>8334</v>
      </c>
      <c r="F205" s="39">
        <v>1182</v>
      </c>
      <c r="G205" s="39">
        <v>852</v>
      </c>
      <c r="H205" s="39">
        <v>328</v>
      </c>
      <c r="I205" s="39">
        <v>2362</v>
      </c>
    </row>
    <row r="206" spans="2:9" ht="13.7">
      <c r="B206" s="57"/>
      <c r="C206" s="57"/>
      <c r="D206" s="57"/>
      <c r="E206" s="58" t="s">
        <v>8336</v>
      </c>
      <c r="F206" s="39">
        <v>831</v>
      </c>
      <c r="G206" s="39">
        <v>639</v>
      </c>
      <c r="H206" s="39">
        <v>250</v>
      </c>
      <c r="I206" s="39">
        <v>1720</v>
      </c>
    </row>
    <row r="207" spans="2:9" ht="13.7">
      <c r="B207" s="57"/>
      <c r="C207" s="57"/>
      <c r="D207" s="57"/>
      <c r="E207" s="58" t="s">
        <v>8338</v>
      </c>
      <c r="F207" s="40">
        <v>0.91627906976744189</v>
      </c>
      <c r="G207" s="40">
        <v>0.88749999999999996</v>
      </c>
      <c r="H207" s="40">
        <v>0.91111111111111109</v>
      </c>
      <c r="I207" s="40">
        <v>0.90498084291187741</v>
      </c>
    </row>
    <row r="208" spans="2:9" ht="13.7">
      <c r="B208" s="57"/>
      <c r="C208" s="57"/>
      <c r="D208" s="57"/>
      <c r="E208" s="58" t="s">
        <v>8340</v>
      </c>
      <c r="F208" s="40">
        <v>0.64418604651162792</v>
      </c>
      <c r="G208" s="40">
        <v>0.66562500000000002</v>
      </c>
      <c r="H208" s="40">
        <v>0.69444444444444442</v>
      </c>
      <c r="I208" s="40">
        <v>0.65900383141762453</v>
      </c>
    </row>
    <row r="209" spans="2:9" ht="13.7">
      <c r="B209" s="57"/>
      <c r="C209" s="57"/>
      <c r="D209" s="57"/>
      <c r="E209" s="58" t="s">
        <v>8445</v>
      </c>
      <c r="F209" s="39">
        <v>4</v>
      </c>
      <c r="G209" s="39">
        <v>2</v>
      </c>
      <c r="H209" s="39">
        <v>1</v>
      </c>
      <c r="I209" s="39">
        <v>7</v>
      </c>
    </row>
    <row r="210" spans="2:9" ht="13.7">
      <c r="B210" s="57"/>
      <c r="C210" s="57"/>
      <c r="D210" s="57"/>
      <c r="E210" s="58" t="s">
        <v>8447</v>
      </c>
      <c r="F210" s="40">
        <v>1</v>
      </c>
      <c r="G210" s="40">
        <v>1</v>
      </c>
      <c r="H210" s="40">
        <v>1</v>
      </c>
      <c r="I210" s="40">
        <v>1</v>
      </c>
    </row>
    <row r="211" spans="2:9" ht="13.7">
      <c r="B211" s="57"/>
      <c r="C211" s="57"/>
      <c r="D211" s="57"/>
      <c r="E211" s="58" t="s">
        <v>8449</v>
      </c>
      <c r="F211" s="39">
        <v>0</v>
      </c>
      <c r="G211" s="39">
        <v>0</v>
      </c>
      <c r="H211" s="39">
        <v>0</v>
      </c>
      <c r="I211" s="39">
        <v>0</v>
      </c>
    </row>
    <row r="212" spans="2:9" ht="13.7">
      <c r="B212" s="57"/>
      <c r="C212" s="57"/>
      <c r="D212" s="57"/>
      <c r="E212" s="58" t="s">
        <v>8451</v>
      </c>
      <c r="F212" s="39">
        <v>4</v>
      </c>
      <c r="G212" s="39">
        <v>2</v>
      </c>
      <c r="H212" s="39">
        <v>0</v>
      </c>
      <c r="I212" s="39">
        <v>6</v>
      </c>
    </row>
    <row r="213" spans="2:9" ht="13.7">
      <c r="B213" s="57"/>
      <c r="C213" s="57"/>
      <c r="D213" s="57"/>
      <c r="E213" s="58" t="s">
        <v>8453</v>
      </c>
      <c r="F213" s="39">
        <v>0</v>
      </c>
      <c r="G213" s="39">
        <v>0</v>
      </c>
      <c r="H213" s="39">
        <v>1</v>
      </c>
      <c r="I213" s="39">
        <v>1</v>
      </c>
    </row>
    <row r="214" spans="2:9" ht="13.7">
      <c r="B214" s="57"/>
      <c r="C214" s="57"/>
      <c r="D214" s="57"/>
      <c r="E214" s="58" t="s">
        <v>8455</v>
      </c>
      <c r="F214" s="39">
        <v>3</v>
      </c>
      <c r="G214" s="39">
        <v>2</v>
      </c>
      <c r="H214" s="39">
        <v>1</v>
      </c>
      <c r="I214" s="39">
        <v>6</v>
      </c>
    </row>
    <row r="215" spans="2:9" ht="13.7">
      <c r="B215" s="57"/>
      <c r="C215" s="57"/>
      <c r="D215" s="57"/>
      <c r="E215" s="58" t="s">
        <v>8457</v>
      </c>
      <c r="F215" s="39">
        <v>1</v>
      </c>
      <c r="G215" s="39">
        <v>0</v>
      </c>
      <c r="H215" s="39">
        <v>0</v>
      </c>
      <c r="I215" s="39">
        <v>1</v>
      </c>
    </row>
    <row r="216" spans="2:9" ht="13.7">
      <c r="B216" s="57"/>
      <c r="C216" s="57"/>
      <c r="D216" s="57"/>
      <c r="E216" s="58" t="s">
        <v>8459</v>
      </c>
      <c r="F216" s="39">
        <v>0</v>
      </c>
      <c r="G216" s="39">
        <v>0</v>
      </c>
      <c r="H216" s="39">
        <v>0</v>
      </c>
      <c r="I216" s="39">
        <v>0</v>
      </c>
    </row>
    <row r="217" spans="2:9" ht="13.7">
      <c r="B217" s="57"/>
      <c r="C217" s="57"/>
      <c r="D217" s="57"/>
      <c r="E217" s="58" t="s">
        <v>8461</v>
      </c>
      <c r="F217" s="40">
        <v>1</v>
      </c>
      <c r="G217" s="40">
        <v>1</v>
      </c>
      <c r="H217" s="40">
        <v>0</v>
      </c>
      <c r="I217" s="40">
        <v>0.8571428571428571</v>
      </c>
    </row>
    <row r="218" spans="2:9" ht="13.7">
      <c r="B218" s="57"/>
      <c r="C218" s="57"/>
      <c r="D218" s="57"/>
      <c r="E218" s="58" t="s">
        <v>8463</v>
      </c>
      <c r="F218" s="40">
        <v>0.25</v>
      </c>
      <c r="G218" s="40">
        <v>0</v>
      </c>
      <c r="H218" s="40">
        <v>0</v>
      </c>
      <c r="I218" s="40">
        <v>0.14285714285714285</v>
      </c>
    </row>
    <row r="219" spans="2:9" ht="13.7">
      <c r="B219" s="57"/>
      <c r="C219" s="57"/>
      <c r="D219" s="57" t="s">
        <v>85</v>
      </c>
      <c r="E219" s="58" t="s">
        <v>8327</v>
      </c>
      <c r="F219" s="39"/>
      <c r="G219" s="39">
        <v>1</v>
      </c>
      <c r="H219" s="39">
        <v>4</v>
      </c>
      <c r="I219" s="39">
        <v>5</v>
      </c>
    </row>
    <row r="220" spans="2:9" ht="13.7">
      <c r="B220" s="57"/>
      <c r="C220" s="57"/>
      <c r="D220" s="57"/>
      <c r="E220" s="58" t="s">
        <v>8330</v>
      </c>
      <c r="F220" s="39"/>
      <c r="G220" s="39">
        <v>4</v>
      </c>
      <c r="H220" s="39">
        <v>16</v>
      </c>
      <c r="I220" s="39">
        <v>20</v>
      </c>
    </row>
    <row r="221" spans="2:9" ht="13.7">
      <c r="B221" s="57"/>
      <c r="C221" s="57"/>
      <c r="D221" s="57"/>
      <c r="E221" s="58" t="s">
        <v>8441</v>
      </c>
      <c r="F221" s="39"/>
      <c r="G221" s="39">
        <v>240</v>
      </c>
      <c r="H221" s="39">
        <v>1230</v>
      </c>
      <c r="I221" s="39">
        <v>1470</v>
      </c>
    </row>
    <row r="222" spans="2:9" ht="13.7">
      <c r="B222" s="57"/>
      <c r="C222" s="57"/>
      <c r="D222" s="57"/>
      <c r="E222" s="58" t="s">
        <v>8443</v>
      </c>
      <c r="F222" s="39"/>
      <c r="G222" s="39">
        <v>240</v>
      </c>
      <c r="H222" s="39">
        <v>1230</v>
      </c>
      <c r="I222" s="39">
        <v>1470</v>
      </c>
    </row>
    <row r="223" spans="2:9" ht="13.7">
      <c r="B223" s="57"/>
      <c r="C223" s="57"/>
      <c r="D223" s="57"/>
      <c r="E223" s="58" t="s">
        <v>8334</v>
      </c>
      <c r="F223" s="39" t="s">
        <v>8464</v>
      </c>
      <c r="G223" s="39">
        <v>213</v>
      </c>
      <c r="H223" s="39">
        <v>1100</v>
      </c>
      <c r="I223" s="39">
        <v>1313</v>
      </c>
    </row>
    <row r="224" spans="2:9" ht="13.7">
      <c r="B224" s="57"/>
      <c r="C224" s="57"/>
      <c r="D224" s="57"/>
      <c r="E224" s="58" t="s">
        <v>8336</v>
      </c>
      <c r="F224" s="39" t="s">
        <v>8464</v>
      </c>
      <c r="G224" s="39">
        <v>134</v>
      </c>
      <c r="H224" s="39">
        <v>760</v>
      </c>
      <c r="I224" s="39">
        <v>894</v>
      </c>
    </row>
    <row r="225" spans="2:9" ht="13.7">
      <c r="B225" s="57"/>
      <c r="C225" s="57"/>
      <c r="D225" s="57"/>
      <c r="E225" s="58" t="s">
        <v>8338</v>
      </c>
      <c r="F225" s="40" t="s">
        <v>8464</v>
      </c>
      <c r="G225" s="40">
        <v>0.88749999999999996</v>
      </c>
      <c r="H225" s="40">
        <v>0.89430894308943087</v>
      </c>
      <c r="I225" s="40">
        <v>0.89319727891156464</v>
      </c>
    </row>
    <row r="226" spans="2:9" ht="13.7">
      <c r="B226" s="57"/>
      <c r="C226" s="57"/>
      <c r="D226" s="57"/>
      <c r="E226" s="58" t="s">
        <v>8340</v>
      </c>
      <c r="F226" s="40" t="s">
        <v>8464</v>
      </c>
      <c r="G226" s="40">
        <v>0.55833333333333335</v>
      </c>
      <c r="H226" s="40">
        <v>0.61788617886178865</v>
      </c>
      <c r="I226" s="40">
        <v>0.60816326530612241</v>
      </c>
    </row>
    <row r="227" spans="2:9" ht="13.7">
      <c r="B227" s="57"/>
      <c r="C227" s="57"/>
      <c r="D227" s="57"/>
      <c r="E227" s="58" t="s">
        <v>8445</v>
      </c>
      <c r="F227" s="39"/>
      <c r="G227" s="39">
        <v>1</v>
      </c>
      <c r="H227" s="39">
        <v>4</v>
      </c>
      <c r="I227" s="39">
        <v>5</v>
      </c>
    </row>
    <row r="228" spans="2:9" ht="13.7">
      <c r="B228" s="57"/>
      <c r="C228" s="57"/>
      <c r="D228" s="57"/>
      <c r="E228" s="58" t="s">
        <v>8447</v>
      </c>
      <c r="F228" s="40" t="s">
        <v>8464</v>
      </c>
      <c r="G228" s="40">
        <v>1</v>
      </c>
      <c r="H228" s="40">
        <v>1</v>
      </c>
      <c r="I228" s="40">
        <v>1</v>
      </c>
    </row>
    <row r="229" spans="2:9" ht="13.7">
      <c r="B229" s="57"/>
      <c r="C229" s="57"/>
      <c r="D229" s="57"/>
      <c r="E229" s="58" t="s">
        <v>8449</v>
      </c>
      <c r="F229" s="39"/>
      <c r="G229" s="39">
        <v>0</v>
      </c>
      <c r="H229" s="39">
        <v>0</v>
      </c>
      <c r="I229" s="39">
        <v>0</v>
      </c>
    </row>
    <row r="230" spans="2:9" ht="13.7">
      <c r="B230" s="57"/>
      <c r="C230" s="57"/>
      <c r="D230" s="57"/>
      <c r="E230" s="58" t="s">
        <v>8451</v>
      </c>
      <c r="F230" s="39"/>
      <c r="G230" s="39">
        <v>1</v>
      </c>
      <c r="H230" s="39">
        <v>3</v>
      </c>
      <c r="I230" s="39">
        <v>4</v>
      </c>
    </row>
    <row r="231" spans="2:9" ht="13.7">
      <c r="B231" s="57"/>
      <c r="C231" s="57"/>
      <c r="D231" s="57"/>
      <c r="E231" s="58" t="s">
        <v>8453</v>
      </c>
      <c r="F231" s="39"/>
      <c r="G231" s="39">
        <v>0</v>
      </c>
      <c r="H231" s="39">
        <v>1</v>
      </c>
      <c r="I231" s="39">
        <v>1</v>
      </c>
    </row>
    <row r="232" spans="2:9" ht="13.7">
      <c r="B232" s="57"/>
      <c r="C232" s="57"/>
      <c r="D232" s="57"/>
      <c r="E232" s="58" t="s">
        <v>8455</v>
      </c>
      <c r="F232" s="39"/>
      <c r="G232" s="39">
        <v>1</v>
      </c>
      <c r="H232" s="39">
        <v>4</v>
      </c>
      <c r="I232" s="39">
        <v>5</v>
      </c>
    </row>
    <row r="233" spans="2:9" ht="13.7">
      <c r="B233" s="57"/>
      <c r="C233" s="57"/>
      <c r="D233" s="57"/>
      <c r="E233" s="58" t="s">
        <v>8457</v>
      </c>
      <c r="F233" s="39"/>
      <c r="G233" s="39">
        <v>0</v>
      </c>
      <c r="H233" s="39">
        <v>0</v>
      </c>
      <c r="I233" s="39">
        <v>0</v>
      </c>
    </row>
    <row r="234" spans="2:9" ht="13.7">
      <c r="B234" s="57"/>
      <c r="C234" s="57"/>
      <c r="D234" s="57"/>
      <c r="E234" s="58" t="s">
        <v>8459</v>
      </c>
      <c r="F234" s="39"/>
      <c r="G234" s="39">
        <v>0</v>
      </c>
      <c r="H234" s="39">
        <v>0</v>
      </c>
      <c r="I234" s="39">
        <v>0</v>
      </c>
    </row>
    <row r="235" spans="2:9" ht="13.7">
      <c r="B235" s="57"/>
      <c r="C235" s="57"/>
      <c r="D235" s="57"/>
      <c r="E235" s="58" t="s">
        <v>8461</v>
      </c>
      <c r="F235" s="40" t="s">
        <v>8464</v>
      </c>
      <c r="G235" s="40">
        <v>1</v>
      </c>
      <c r="H235" s="40">
        <v>0.75</v>
      </c>
      <c r="I235" s="40">
        <v>0.8</v>
      </c>
    </row>
    <row r="236" spans="2:9" ht="13.7">
      <c r="B236" s="57"/>
      <c r="C236" s="57"/>
      <c r="D236" s="57"/>
      <c r="E236" s="58" t="s">
        <v>8463</v>
      </c>
      <c r="F236" s="40" t="s">
        <v>8464</v>
      </c>
      <c r="G236" s="40">
        <v>0</v>
      </c>
      <c r="H236" s="40">
        <v>0</v>
      </c>
      <c r="I236" s="40">
        <v>0</v>
      </c>
    </row>
    <row r="237" spans="2:9" ht="13.7">
      <c r="B237" s="57"/>
      <c r="C237" s="57"/>
      <c r="D237" s="57" t="s">
        <v>86</v>
      </c>
      <c r="E237" s="58" t="s">
        <v>8327</v>
      </c>
      <c r="F237" s="39">
        <v>3</v>
      </c>
      <c r="G237" s="39">
        <v>3</v>
      </c>
      <c r="H237" s="39">
        <v>2</v>
      </c>
      <c r="I237" s="39">
        <v>8</v>
      </c>
    </row>
    <row r="238" spans="2:9" ht="13.7">
      <c r="B238" s="57"/>
      <c r="C238" s="57"/>
      <c r="D238" s="57"/>
      <c r="E238" s="58" t="s">
        <v>8330</v>
      </c>
      <c r="F238" s="39">
        <v>12</v>
      </c>
      <c r="G238" s="39">
        <v>12</v>
      </c>
      <c r="H238" s="39">
        <v>8</v>
      </c>
      <c r="I238" s="39">
        <v>32</v>
      </c>
    </row>
    <row r="239" spans="2:9" ht="13.7">
      <c r="B239" s="57"/>
      <c r="C239" s="57"/>
      <c r="D239" s="57"/>
      <c r="E239" s="58" t="s">
        <v>8441</v>
      </c>
      <c r="F239" s="39">
        <v>1020</v>
      </c>
      <c r="G239" s="39">
        <v>1080</v>
      </c>
      <c r="H239" s="39">
        <v>480</v>
      </c>
      <c r="I239" s="39">
        <v>2580</v>
      </c>
    </row>
    <row r="240" spans="2:9" ht="13.7">
      <c r="B240" s="57"/>
      <c r="C240" s="57"/>
      <c r="D240" s="57"/>
      <c r="E240" s="58" t="s">
        <v>8443</v>
      </c>
      <c r="F240" s="39">
        <v>1020</v>
      </c>
      <c r="G240" s="39">
        <v>1080</v>
      </c>
      <c r="H240" s="39">
        <v>480</v>
      </c>
      <c r="I240" s="39">
        <v>2580</v>
      </c>
    </row>
    <row r="241" spans="2:9" ht="13.7">
      <c r="B241" s="57"/>
      <c r="C241" s="57"/>
      <c r="D241" s="57"/>
      <c r="E241" s="58" t="s">
        <v>8334</v>
      </c>
      <c r="F241" s="39">
        <v>919</v>
      </c>
      <c r="G241" s="39">
        <v>961</v>
      </c>
      <c r="H241" s="39">
        <v>439</v>
      </c>
      <c r="I241" s="39">
        <v>2319</v>
      </c>
    </row>
    <row r="242" spans="2:9" ht="13.7">
      <c r="B242" s="57"/>
      <c r="C242" s="57"/>
      <c r="D242" s="57"/>
      <c r="E242" s="58" t="s">
        <v>8336</v>
      </c>
      <c r="F242" s="39">
        <v>654</v>
      </c>
      <c r="G242" s="39">
        <v>665</v>
      </c>
      <c r="H242" s="39">
        <v>265</v>
      </c>
      <c r="I242" s="39">
        <v>1584</v>
      </c>
    </row>
    <row r="243" spans="2:9" ht="13.7">
      <c r="B243" s="57"/>
      <c r="C243" s="57"/>
      <c r="D243" s="57"/>
      <c r="E243" s="58" t="s">
        <v>8338</v>
      </c>
      <c r="F243" s="40">
        <v>0.90098039215686276</v>
      </c>
      <c r="G243" s="40">
        <v>0.88981481481481484</v>
      </c>
      <c r="H243" s="40">
        <v>0.9145833333333333</v>
      </c>
      <c r="I243" s="40">
        <v>0.89883720930232558</v>
      </c>
    </row>
    <row r="244" spans="2:9" ht="13.7">
      <c r="B244" s="57"/>
      <c r="C244" s="57"/>
      <c r="D244" s="57"/>
      <c r="E244" s="58" t="s">
        <v>8340</v>
      </c>
      <c r="F244" s="40">
        <v>0.64117647058823535</v>
      </c>
      <c r="G244" s="40">
        <v>0.6157407407407407</v>
      </c>
      <c r="H244" s="40">
        <v>0.55208333333333337</v>
      </c>
      <c r="I244" s="40">
        <v>0.61395348837209307</v>
      </c>
    </row>
    <row r="245" spans="2:9" ht="13.7">
      <c r="B245" s="57"/>
      <c r="C245" s="57"/>
      <c r="D245" s="57"/>
      <c r="E245" s="58" t="s">
        <v>8445</v>
      </c>
      <c r="F245" s="39">
        <v>3</v>
      </c>
      <c r="G245" s="39">
        <v>3</v>
      </c>
      <c r="H245" s="39">
        <v>2</v>
      </c>
      <c r="I245" s="39">
        <v>8</v>
      </c>
    </row>
    <row r="246" spans="2:9" ht="13.7">
      <c r="B246" s="57"/>
      <c r="C246" s="57"/>
      <c r="D246" s="57"/>
      <c r="E246" s="58" t="s">
        <v>8447</v>
      </c>
      <c r="F246" s="40">
        <v>1</v>
      </c>
      <c r="G246" s="40">
        <v>1</v>
      </c>
      <c r="H246" s="40">
        <v>1</v>
      </c>
      <c r="I246" s="40">
        <v>1</v>
      </c>
    </row>
    <row r="247" spans="2:9" ht="13.7">
      <c r="B247" s="57"/>
      <c r="C247" s="57"/>
      <c r="D247" s="57"/>
      <c r="E247" s="58" t="s">
        <v>8449</v>
      </c>
      <c r="F247" s="39">
        <v>0</v>
      </c>
      <c r="G247" s="39">
        <v>0</v>
      </c>
      <c r="H247" s="39">
        <v>0</v>
      </c>
      <c r="I247" s="39">
        <v>0</v>
      </c>
    </row>
    <row r="248" spans="2:9" ht="13.7">
      <c r="B248" s="57"/>
      <c r="C248" s="57"/>
      <c r="D248" s="57"/>
      <c r="E248" s="58" t="s">
        <v>8451</v>
      </c>
      <c r="F248" s="39">
        <v>2</v>
      </c>
      <c r="G248" s="39">
        <v>2</v>
      </c>
      <c r="H248" s="39">
        <v>1</v>
      </c>
      <c r="I248" s="39">
        <v>5</v>
      </c>
    </row>
    <row r="249" spans="2:9" ht="13.7">
      <c r="B249" s="57"/>
      <c r="C249" s="57"/>
      <c r="D249" s="57"/>
      <c r="E249" s="58" t="s">
        <v>8453</v>
      </c>
      <c r="F249" s="39">
        <v>1</v>
      </c>
      <c r="G249" s="39">
        <v>1</v>
      </c>
      <c r="H249" s="39">
        <v>1</v>
      </c>
      <c r="I249" s="39">
        <v>3</v>
      </c>
    </row>
    <row r="250" spans="2:9" ht="13.7">
      <c r="B250" s="57"/>
      <c r="C250" s="57"/>
      <c r="D250" s="57"/>
      <c r="E250" s="58" t="s">
        <v>8455</v>
      </c>
      <c r="F250" s="39">
        <v>3</v>
      </c>
      <c r="G250" s="39">
        <v>3</v>
      </c>
      <c r="H250" s="39">
        <v>2</v>
      </c>
      <c r="I250" s="39">
        <v>8</v>
      </c>
    </row>
    <row r="251" spans="2:9" ht="13.7">
      <c r="B251" s="57"/>
      <c r="C251" s="57"/>
      <c r="D251" s="57"/>
      <c r="E251" s="58" t="s">
        <v>8457</v>
      </c>
      <c r="F251" s="39">
        <v>0</v>
      </c>
      <c r="G251" s="39">
        <v>0</v>
      </c>
      <c r="H251" s="39">
        <v>0</v>
      </c>
      <c r="I251" s="39">
        <v>0</v>
      </c>
    </row>
    <row r="252" spans="2:9" ht="13.7">
      <c r="B252" s="57"/>
      <c r="C252" s="57"/>
      <c r="D252" s="57"/>
      <c r="E252" s="58" t="s">
        <v>8459</v>
      </c>
      <c r="F252" s="39">
        <v>0</v>
      </c>
      <c r="G252" s="39">
        <v>0</v>
      </c>
      <c r="H252" s="39">
        <v>0</v>
      </c>
      <c r="I252" s="39">
        <v>0</v>
      </c>
    </row>
    <row r="253" spans="2:9" ht="13.7">
      <c r="B253" s="57"/>
      <c r="C253" s="57"/>
      <c r="D253" s="57"/>
      <c r="E253" s="58" t="s">
        <v>8461</v>
      </c>
      <c r="F253" s="40">
        <v>0.66666666666666663</v>
      </c>
      <c r="G253" s="40">
        <v>0.66666666666666663</v>
      </c>
      <c r="H253" s="40">
        <v>0.5</v>
      </c>
      <c r="I253" s="40">
        <v>0.625</v>
      </c>
    </row>
    <row r="254" spans="2:9" ht="13.7">
      <c r="B254" s="57"/>
      <c r="C254" s="57"/>
      <c r="D254" s="57"/>
      <c r="E254" s="58" t="s">
        <v>8463</v>
      </c>
      <c r="F254" s="40">
        <v>0</v>
      </c>
      <c r="G254" s="40">
        <v>0</v>
      </c>
      <c r="H254" s="40">
        <v>0</v>
      </c>
      <c r="I254" s="40">
        <v>0</v>
      </c>
    </row>
    <row r="255" spans="2:9" ht="13.7">
      <c r="B255" s="57"/>
      <c r="C255" s="57"/>
      <c r="D255" s="57" t="s">
        <v>87</v>
      </c>
      <c r="E255" s="58" t="s">
        <v>8327</v>
      </c>
      <c r="F255" s="39">
        <v>2</v>
      </c>
      <c r="G255" s="39">
        <v>1</v>
      </c>
      <c r="H255" s="39">
        <v>1</v>
      </c>
      <c r="I255" s="39">
        <v>4</v>
      </c>
    </row>
    <row r="256" spans="2:9" ht="13.7">
      <c r="B256" s="57"/>
      <c r="C256" s="57"/>
      <c r="D256" s="57"/>
      <c r="E256" s="58" t="s">
        <v>8330</v>
      </c>
      <c r="F256" s="39">
        <v>8</v>
      </c>
      <c r="G256" s="39">
        <v>4</v>
      </c>
      <c r="H256" s="39">
        <v>4</v>
      </c>
      <c r="I256" s="39">
        <v>16</v>
      </c>
    </row>
    <row r="257" spans="2:9" ht="13.7">
      <c r="B257" s="57"/>
      <c r="C257" s="57"/>
      <c r="D257" s="57"/>
      <c r="E257" s="58" t="s">
        <v>8441</v>
      </c>
      <c r="F257" s="39">
        <v>810</v>
      </c>
      <c r="G257" s="39">
        <v>270</v>
      </c>
      <c r="H257" s="39">
        <v>240</v>
      </c>
      <c r="I257" s="39">
        <v>1320</v>
      </c>
    </row>
    <row r="258" spans="2:9" ht="13.7">
      <c r="B258" s="57"/>
      <c r="C258" s="57"/>
      <c r="D258" s="57"/>
      <c r="E258" s="58" t="s">
        <v>8443</v>
      </c>
      <c r="F258" s="39">
        <v>810</v>
      </c>
      <c r="G258" s="39">
        <v>270</v>
      </c>
      <c r="H258" s="39">
        <v>240</v>
      </c>
      <c r="I258" s="39">
        <v>1320</v>
      </c>
    </row>
    <row r="259" spans="2:9" ht="13.7">
      <c r="B259" s="57"/>
      <c r="C259" s="57"/>
      <c r="D259" s="57"/>
      <c r="E259" s="58" t="s">
        <v>8334</v>
      </c>
      <c r="F259" s="39">
        <v>749</v>
      </c>
      <c r="G259" s="39">
        <v>247</v>
      </c>
      <c r="H259" s="39">
        <v>220</v>
      </c>
      <c r="I259" s="39">
        <v>1216</v>
      </c>
    </row>
    <row r="260" spans="2:9" ht="13.7">
      <c r="B260" s="57"/>
      <c r="C260" s="57"/>
      <c r="D260" s="57"/>
      <c r="E260" s="58" t="s">
        <v>8336</v>
      </c>
      <c r="F260" s="39">
        <v>570</v>
      </c>
      <c r="G260" s="39">
        <v>143</v>
      </c>
      <c r="H260" s="39">
        <v>149</v>
      </c>
      <c r="I260" s="39">
        <v>862</v>
      </c>
    </row>
    <row r="261" spans="2:9" ht="13.7">
      <c r="B261" s="57"/>
      <c r="C261" s="57"/>
      <c r="D261" s="57"/>
      <c r="E261" s="58" t="s">
        <v>8338</v>
      </c>
      <c r="F261" s="40">
        <v>0.92469135802469138</v>
      </c>
      <c r="G261" s="40">
        <v>0.91481481481481486</v>
      </c>
      <c r="H261" s="40">
        <v>0.91666666666666663</v>
      </c>
      <c r="I261" s="40">
        <v>0.92121212121212126</v>
      </c>
    </row>
    <row r="262" spans="2:9" ht="13.7">
      <c r="B262" s="57"/>
      <c r="C262" s="57"/>
      <c r="D262" s="57"/>
      <c r="E262" s="58" t="s">
        <v>8340</v>
      </c>
      <c r="F262" s="40">
        <v>0.70370370370370372</v>
      </c>
      <c r="G262" s="40">
        <v>0.52962962962962967</v>
      </c>
      <c r="H262" s="40">
        <v>0.62083333333333335</v>
      </c>
      <c r="I262" s="40">
        <v>0.65303030303030307</v>
      </c>
    </row>
    <row r="263" spans="2:9" ht="13.7">
      <c r="B263" s="57"/>
      <c r="C263" s="57"/>
      <c r="D263" s="57"/>
      <c r="E263" s="58" t="s">
        <v>8445</v>
      </c>
      <c r="F263" s="39">
        <v>2</v>
      </c>
      <c r="G263" s="39">
        <v>1</v>
      </c>
      <c r="H263" s="39">
        <v>1</v>
      </c>
      <c r="I263" s="39">
        <v>4</v>
      </c>
    </row>
    <row r="264" spans="2:9" ht="13.7">
      <c r="B264" s="57"/>
      <c r="C264" s="57"/>
      <c r="D264" s="57"/>
      <c r="E264" s="58" t="s">
        <v>8447</v>
      </c>
      <c r="F264" s="40">
        <v>1</v>
      </c>
      <c r="G264" s="40">
        <v>1</v>
      </c>
      <c r="H264" s="40">
        <v>1</v>
      </c>
      <c r="I264" s="40">
        <v>1</v>
      </c>
    </row>
    <row r="265" spans="2:9" ht="13.7">
      <c r="B265" s="57"/>
      <c r="C265" s="57"/>
      <c r="D265" s="57"/>
      <c r="E265" s="58" t="s">
        <v>8449</v>
      </c>
      <c r="F265" s="39">
        <v>0</v>
      </c>
      <c r="G265" s="39">
        <v>0</v>
      </c>
      <c r="H265" s="39">
        <v>0</v>
      </c>
      <c r="I265" s="39">
        <v>0</v>
      </c>
    </row>
    <row r="266" spans="2:9" ht="13.7">
      <c r="B266" s="57"/>
      <c r="C266" s="57"/>
      <c r="D266" s="57"/>
      <c r="E266" s="58" t="s">
        <v>8451</v>
      </c>
      <c r="F266" s="39">
        <v>2</v>
      </c>
      <c r="G266" s="39">
        <v>1</v>
      </c>
      <c r="H266" s="39">
        <v>1</v>
      </c>
      <c r="I266" s="39">
        <v>4</v>
      </c>
    </row>
    <row r="267" spans="2:9" ht="13.7">
      <c r="B267" s="57"/>
      <c r="C267" s="57"/>
      <c r="D267" s="57"/>
      <c r="E267" s="58" t="s">
        <v>8453</v>
      </c>
      <c r="F267" s="39">
        <v>0</v>
      </c>
      <c r="G267" s="39">
        <v>0</v>
      </c>
      <c r="H267" s="39">
        <v>0</v>
      </c>
      <c r="I267" s="39">
        <v>0</v>
      </c>
    </row>
    <row r="268" spans="2:9" ht="13.7">
      <c r="B268" s="57"/>
      <c r="C268" s="57"/>
      <c r="D268" s="57"/>
      <c r="E268" s="58" t="s">
        <v>8455</v>
      </c>
      <c r="F268" s="39">
        <v>2</v>
      </c>
      <c r="G268" s="39">
        <v>1</v>
      </c>
      <c r="H268" s="39">
        <v>1</v>
      </c>
      <c r="I268" s="39">
        <v>4</v>
      </c>
    </row>
    <row r="269" spans="2:9" ht="13.7">
      <c r="B269" s="57"/>
      <c r="C269" s="57"/>
      <c r="D269" s="57"/>
      <c r="E269" s="58" t="s">
        <v>8457</v>
      </c>
      <c r="F269" s="39">
        <v>0</v>
      </c>
      <c r="G269" s="39">
        <v>0</v>
      </c>
      <c r="H269" s="39">
        <v>0</v>
      </c>
      <c r="I269" s="39">
        <v>0</v>
      </c>
    </row>
    <row r="270" spans="2:9" ht="13.7">
      <c r="B270" s="57"/>
      <c r="C270" s="57"/>
      <c r="D270" s="57"/>
      <c r="E270" s="58" t="s">
        <v>8459</v>
      </c>
      <c r="F270" s="39">
        <v>0</v>
      </c>
      <c r="G270" s="39">
        <v>0</v>
      </c>
      <c r="H270" s="39">
        <v>0</v>
      </c>
      <c r="I270" s="39">
        <v>0</v>
      </c>
    </row>
    <row r="271" spans="2:9" ht="13.7">
      <c r="B271" s="57"/>
      <c r="C271" s="57"/>
      <c r="D271" s="57"/>
      <c r="E271" s="58" t="s">
        <v>8461</v>
      </c>
      <c r="F271" s="40">
        <v>1</v>
      </c>
      <c r="G271" s="40">
        <v>1</v>
      </c>
      <c r="H271" s="40">
        <v>1</v>
      </c>
      <c r="I271" s="40">
        <v>1</v>
      </c>
    </row>
    <row r="272" spans="2:9" ht="13.7">
      <c r="B272" s="57"/>
      <c r="C272" s="57"/>
      <c r="D272" s="57"/>
      <c r="E272" s="58" t="s">
        <v>8463</v>
      </c>
      <c r="F272" s="40">
        <v>0</v>
      </c>
      <c r="G272" s="40">
        <v>0</v>
      </c>
      <c r="H272" s="40">
        <v>0</v>
      </c>
      <c r="I272" s="40">
        <v>0</v>
      </c>
    </row>
    <row r="273" spans="2:9" ht="13.7">
      <c r="B273" s="57"/>
      <c r="C273" s="57"/>
      <c r="D273" s="57" t="s">
        <v>88</v>
      </c>
      <c r="E273" s="58" t="s">
        <v>8327</v>
      </c>
      <c r="F273" s="39">
        <v>2</v>
      </c>
      <c r="G273" s="39">
        <v>3</v>
      </c>
      <c r="H273" s="39">
        <v>1</v>
      </c>
      <c r="I273" s="39">
        <v>6</v>
      </c>
    </row>
    <row r="274" spans="2:9" ht="13.7">
      <c r="B274" s="57"/>
      <c r="C274" s="57"/>
      <c r="D274" s="57"/>
      <c r="E274" s="58" t="s">
        <v>8330</v>
      </c>
      <c r="F274" s="39">
        <v>8</v>
      </c>
      <c r="G274" s="39">
        <v>12</v>
      </c>
      <c r="H274" s="39">
        <v>4</v>
      </c>
      <c r="I274" s="39">
        <v>24</v>
      </c>
    </row>
    <row r="275" spans="2:9" ht="13.7">
      <c r="B275" s="57"/>
      <c r="C275" s="57"/>
      <c r="D275" s="57"/>
      <c r="E275" s="58" t="s">
        <v>8441</v>
      </c>
      <c r="F275" s="39">
        <v>720</v>
      </c>
      <c r="G275" s="39">
        <v>960</v>
      </c>
      <c r="H275" s="39">
        <v>270</v>
      </c>
      <c r="I275" s="39">
        <v>1950</v>
      </c>
    </row>
    <row r="276" spans="2:9" ht="13.7">
      <c r="B276" s="57"/>
      <c r="C276" s="57"/>
      <c r="D276" s="57"/>
      <c r="E276" s="58" t="s">
        <v>8443</v>
      </c>
      <c r="F276" s="39">
        <v>720</v>
      </c>
      <c r="G276" s="39">
        <v>960</v>
      </c>
      <c r="H276" s="39">
        <v>270</v>
      </c>
      <c r="I276" s="39">
        <v>1950</v>
      </c>
    </row>
    <row r="277" spans="2:9" ht="13.7">
      <c r="B277" s="57"/>
      <c r="C277" s="57"/>
      <c r="D277" s="57"/>
      <c r="E277" s="58" t="s">
        <v>8334</v>
      </c>
      <c r="F277" s="39">
        <v>632</v>
      </c>
      <c r="G277" s="39">
        <v>848</v>
      </c>
      <c r="H277" s="39">
        <v>249</v>
      </c>
      <c r="I277" s="39">
        <v>1729</v>
      </c>
    </row>
    <row r="278" spans="2:9" ht="13.7">
      <c r="B278" s="57"/>
      <c r="C278" s="57"/>
      <c r="D278" s="57"/>
      <c r="E278" s="58" t="s">
        <v>8336</v>
      </c>
      <c r="F278" s="39">
        <v>458</v>
      </c>
      <c r="G278" s="39">
        <v>579</v>
      </c>
      <c r="H278" s="39">
        <v>148</v>
      </c>
      <c r="I278" s="39">
        <v>1185</v>
      </c>
    </row>
    <row r="279" spans="2:9" ht="13.7">
      <c r="B279" s="57"/>
      <c r="C279" s="57"/>
      <c r="D279" s="57"/>
      <c r="E279" s="58" t="s">
        <v>8338</v>
      </c>
      <c r="F279" s="40">
        <v>0.87777777777777777</v>
      </c>
      <c r="G279" s="40">
        <v>0.8833333333333333</v>
      </c>
      <c r="H279" s="40">
        <v>0.92222222222222228</v>
      </c>
      <c r="I279" s="40">
        <v>0.88666666666666671</v>
      </c>
    </row>
    <row r="280" spans="2:9" ht="13.7">
      <c r="B280" s="57"/>
      <c r="C280" s="57"/>
      <c r="D280" s="57"/>
      <c r="E280" s="58" t="s">
        <v>8340</v>
      </c>
      <c r="F280" s="40">
        <v>0.63611111111111107</v>
      </c>
      <c r="G280" s="40">
        <v>0.60312500000000002</v>
      </c>
      <c r="H280" s="40">
        <v>0.54814814814814816</v>
      </c>
      <c r="I280" s="40">
        <v>0.60769230769230764</v>
      </c>
    </row>
    <row r="281" spans="2:9" ht="13.7">
      <c r="B281" s="57"/>
      <c r="C281" s="57"/>
      <c r="D281" s="57"/>
      <c r="E281" s="58" t="s">
        <v>8445</v>
      </c>
      <c r="F281" s="39">
        <v>2</v>
      </c>
      <c r="G281" s="39">
        <v>3</v>
      </c>
      <c r="H281" s="39">
        <v>1</v>
      </c>
      <c r="I281" s="39">
        <v>6</v>
      </c>
    </row>
    <row r="282" spans="2:9" ht="13.7">
      <c r="B282" s="57"/>
      <c r="C282" s="57"/>
      <c r="D282" s="57"/>
      <c r="E282" s="58" t="s">
        <v>8447</v>
      </c>
      <c r="F282" s="40">
        <v>1</v>
      </c>
      <c r="G282" s="40">
        <v>1</v>
      </c>
      <c r="H282" s="40">
        <v>1</v>
      </c>
      <c r="I282" s="40">
        <v>1</v>
      </c>
    </row>
    <row r="283" spans="2:9" ht="13.7">
      <c r="B283" s="57"/>
      <c r="C283" s="57"/>
      <c r="D283" s="57"/>
      <c r="E283" s="58" t="s">
        <v>8449</v>
      </c>
      <c r="F283" s="39">
        <v>0</v>
      </c>
      <c r="G283" s="39">
        <v>0</v>
      </c>
      <c r="H283" s="39">
        <v>0</v>
      </c>
      <c r="I283" s="39">
        <v>0</v>
      </c>
    </row>
    <row r="284" spans="2:9" ht="13.7">
      <c r="B284" s="57"/>
      <c r="C284" s="57"/>
      <c r="D284" s="57"/>
      <c r="E284" s="58" t="s">
        <v>8451</v>
      </c>
      <c r="F284" s="39">
        <v>1</v>
      </c>
      <c r="G284" s="39">
        <v>3</v>
      </c>
      <c r="H284" s="39">
        <v>1</v>
      </c>
      <c r="I284" s="39">
        <v>5</v>
      </c>
    </row>
    <row r="285" spans="2:9" ht="13.7">
      <c r="B285" s="57"/>
      <c r="C285" s="57"/>
      <c r="D285" s="57"/>
      <c r="E285" s="58" t="s">
        <v>8453</v>
      </c>
      <c r="F285" s="39">
        <v>1</v>
      </c>
      <c r="G285" s="39">
        <v>0</v>
      </c>
      <c r="H285" s="39">
        <v>0</v>
      </c>
      <c r="I285" s="39">
        <v>1</v>
      </c>
    </row>
    <row r="286" spans="2:9" ht="13.7">
      <c r="B286" s="57"/>
      <c r="C286" s="57"/>
      <c r="D286" s="57"/>
      <c r="E286" s="58" t="s">
        <v>8455</v>
      </c>
      <c r="F286" s="39">
        <v>2</v>
      </c>
      <c r="G286" s="39">
        <v>3</v>
      </c>
      <c r="H286" s="39">
        <v>1</v>
      </c>
      <c r="I286" s="39">
        <v>6</v>
      </c>
    </row>
    <row r="287" spans="2:9" ht="13.7">
      <c r="B287" s="57"/>
      <c r="C287" s="57"/>
      <c r="D287" s="57"/>
      <c r="E287" s="58" t="s">
        <v>8457</v>
      </c>
      <c r="F287" s="39">
        <v>0</v>
      </c>
      <c r="G287" s="39">
        <v>0</v>
      </c>
      <c r="H287" s="39">
        <v>0</v>
      </c>
      <c r="I287" s="39">
        <v>0</v>
      </c>
    </row>
    <row r="288" spans="2:9" ht="13.7">
      <c r="B288" s="57"/>
      <c r="C288" s="57"/>
      <c r="D288" s="57"/>
      <c r="E288" s="58" t="s">
        <v>8459</v>
      </c>
      <c r="F288" s="39">
        <v>0</v>
      </c>
      <c r="G288" s="39">
        <v>0</v>
      </c>
      <c r="H288" s="39">
        <v>0</v>
      </c>
      <c r="I288" s="39">
        <v>0</v>
      </c>
    </row>
    <row r="289" spans="2:9" ht="13.7">
      <c r="B289" s="57"/>
      <c r="C289" s="57"/>
      <c r="D289" s="57"/>
      <c r="E289" s="58" t="s">
        <v>8461</v>
      </c>
      <c r="F289" s="40">
        <v>0.5</v>
      </c>
      <c r="G289" s="40">
        <v>1</v>
      </c>
      <c r="H289" s="40">
        <v>1</v>
      </c>
      <c r="I289" s="40">
        <v>0.83333333333333337</v>
      </c>
    </row>
    <row r="290" spans="2:9" ht="13.7">
      <c r="B290" s="57"/>
      <c r="C290" s="57"/>
      <c r="D290" s="57"/>
      <c r="E290" s="58" t="s">
        <v>8463</v>
      </c>
      <c r="F290" s="40">
        <v>0</v>
      </c>
      <c r="G290" s="40">
        <v>0</v>
      </c>
      <c r="H290" s="40">
        <v>0</v>
      </c>
      <c r="I290" s="40">
        <v>0</v>
      </c>
    </row>
    <row r="291" spans="2:9" ht="13.7">
      <c r="B291" s="57"/>
      <c r="C291" s="57"/>
      <c r="D291" s="57" t="s">
        <v>89</v>
      </c>
      <c r="E291" s="58" t="s">
        <v>8327</v>
      </c>
      <c r="F291" s="39">
        <v>1</v>
      </c>
      <c r="G291" s="39">
        <v>1</v>
      </c>
      <c r="H291" s="39">
        <v>2</v>
      </c>
      <c r="I291" s="39">
        <v>4</v>
      </c>
    </row>
    <row r="292" spans="2:9" ht="13.7">
      <c r="B292" s="57"/>
      <c r="C292" s="57"/>
      <c r="D292" s="57"/>
      <c r="E292" s="58" t="s">
        <v>8330</v>
      </c>
      <c r="F292" s="39">
        <v>4</v>
      </c>
      <c r="G292" s="39">
        <v>4</v>
      </c>
      <c r="H292" s="39">
        <v>8</v>
      </c>
      <c r="I292" s="39">
        <v>16</v>
      </c>
    </row>
    <row r="293" spans="2:9" ht="13.7">
      <c r="B293" s="57"/>
      <c r="C293" s="57"/>
      <c r="D293" s="57"/>
      <c r="E293" s="58" t="s">
        <v>8441</v>
      </c>
      <c r="F293" s="39">
        <v>540</v>
      </c>
      <c r="G293" s="39">
        <v>480</v>
      </c>
      <c r="H293" s="39">
        <v>450</v>
      </c>
      <c r="I293" s="39">
        <v>1470</v>
      </c>
    </row>
    <row r="294" spans="2:9" ht="13.7">
      <c r="B294" s="57"/>
      <c r="C294" s="57"/>
      <c r="D294" s="57"/>
      <c r="E294" s="58" t="s">
        <v>8443</v>
      </c>
      <c r="F294" s="39">
        <v>540</v>
      </c>
      <c r="G294" s="39">
        <v>480</v>
      </c>
      <c r="H294" s="39">
        <v>450</v>
      </c>
      <c r="I294" s="39">
        <v>1470</v>
      </c>
    </row>
    <row r="295" spans="2:9" ht="13.7">
      <c r="B295" s="57"/>
      <c r="C295" s="57"/>
      <c r="D295" s="57"/>
      <c r="E295" s="58" t="s">
        <v>8334</v>
      </c>
      <c r="F295" s="39">
        <v>488</v>
      </c>
      <c r="G295" s="39">
        <v>461</v>
      </c>
      <c r="H295" s="39">
        <v>405</v>
      </c>
      <c r="I295" s="39">
        <v>1354</v>
      </c>
    </row>
    <row r="296" spans="2:9" ht="13.7">
      <c r="B296" s="57"/>
      <c r="C296" s="57"/>
      <c r="D296" s="57"/>
      <c r="E296" s="58" t="s">
        <v>8336</v>
      </c>
      <c r="F296" s="39">
        <v>382</v>
      </c>
      <c r="G296" s="39">
        <v>300</v>
      </c>
      <c r="H296" s="39">
        <v>247</v>
      </c>
      <c r="I296" s="39">
        <v>929</v>
      </c>
    </row>
    <row r="297" spans="2:9" ht="13.7">
      <c r="B297" s="57"/>
      <c r="C297" s="57"/>
      <c r="D297" s="57"/>
      <c r="E297" s="58" t="s">
        <v>8338</v>
      </c>
      <c r="F297" s="40">
        <v>0.90370370370370368</v>
      </c>
      <c r="G297" s="40">
        <v>0.9604166666666667</v>
      </c>
      <c r="H297" s="40">
        <v>0.9</v>
      </c>
      <c r="I297" s="40">
        <v>0.92108843537414964</v>
      </c>
    </row>
    <row r="298" spans="2:9" ht="13.7">
      <c r="B298" s="57"/>
      <c r="C298" s="57"/>
      <c r="D298" s="57"/>
      <c r="E298" s="58" t="s">
        <v>8340</v>
      </c>
      <c r="F298" s="40">
        <v>0.70740740740740737</v>
      </c>
      <c r="G298" s="40">
        <v>0.625</v>
      </c>
      <c r="H298" s="40">
        <v>0.54888888888888887</v>
      </c>
      <c r="I298" s="40">
        <v>0.63197278911564625</v>
      </c>
    </row>
    <row r="299" spans="2:9" ht="13.7">
      <c r="B299" s="57"/>
      <c r="C299" s="57"/>
      <c r="D299" s="57"/>
      <c r="E299" s="58" t="s">
        <v>8445</v>
      </c>
      <c r="F299" s="39">
        <v>1</v>
      </c>
      <c r="G299" s="39">
        <v>1</v>
      </c>
      <c r="H299" s="39">
        <v>2</v>
      </c>
      <c r="I299" s="39">
        <v>4</v>
      </c>
    </row>
    <row r="300" spans="2:9" ht="13.7">
      <c r="B300" s="57"/>
      <c r="C300" s="57"/>
      <c r="D300" s="57"/>
      <c r="E300" s="58" t="s">
        <v>8447</v>
      </c>
      <c r="F300" s="40">
        <v>1</v>
      </c>
      <c r="G300" s="40">
        <v>1</v>
      </c>
      <c r="H300" s="40">
        <v>1</v>
      </c>
      <c r="I300" s="40">
        <v>1</v>
      </c>
    </row>
    <row r="301" spans="2:9" ht="13.7">
      <c r="B301" s="57"/>
      <c r="C301" s="57"/>
      <c r="D301" s="57"/>
      <c r="E301" s="58" t="s">
        <v>8449</v>
      </c>
      <c r="F301" s="39">
        <v>0</v>
      </c>
      <c r="G301" s="39">
        <v>0</v>
      </c>
      <c r="H301" s="39">
        <v>0</v>
      </c>
      <c r="I301" s="39">
        <v>0</v>
      </c>
    </row>
    <row r="302" spans="2:9" ht="13.7">
      <c r="B302" s="57"/>
      <c r="C302" s="57"/>
      <c r="D302" s="57"/>
      <c r="E302" s="58" t="s">
        <v>8451</v>
      </c>
      <c r="F302" s="39">
        <v>1</v>
      </c>
      <c r="G302" s="39">
        <v>1</v>
      </c>
      <c r="H302" s="39">
        <v>2</v>
      </c>
      <c r="I302" s="39">
        <v>4</v>
      </c>
    </row>
    <row r="303" spans="2:9" ht="13.7">
      <c r="B303" s="57"/>
      <c r="C303" s="57"/>
      <c r="D303" s="57"/>
      <c r="E303" s="58" t="s">
        <v>8453</v>
      </c>
      <c r="F303" s="39">
        <v>0</v>
      </c>
      <c r="G303" s="39">
        <v>0</v>
      </c>
      <c r="H303" s="39">
        <v>0</v>
      </c>
      <c r="I303" s="39">
        <v>0</v>
      </c>
    </row>
    <row r="304" spans="2:9" ht="13.7">
      <c r="B304" s="57"/>
      <c r="C304" s="57"/>
      <c r="D304" s="57"/>
      <c r="E304" s="58" t="s">
        <v>8455</v>
      </c>
      <c r="F304" s="39">
        <v>1</v>
      </c>
      <c r="G304" s="39">
        <v>1</v>
      </c>
      <c r="H304" s="39">
        <v>1</v>
      </c>
      <c r="I304" s="39">
        <v>3</v>
      </c>
    </row>
    <row r="305" spans="2:9" ht="13.7">
      <c r="B305" s="57"/>
      <c r="C305" s="57"/>
      <c r="D305" s="57"/>
      <c r="E305" s="58" t="s">
        <v>8457</v>
      </c>
      <c r="F305" s="39">
        <v>0</v>
      </c>
      <c r="G305" s="39">
        <v>0</v>
      </c>
      <c r="H305" s="39">
        <v>1</v>
      </c>
      <c r="I305" s="39">
        <v>1</v>
      </c>
    </row>
    <row r="306" spans="2:9" ht="13.7">
      <c r="B306" s="57"/>
      <c r="C306" s="57"/>
      <c r="D306" s="57"/>
      <c r="E306" s="58" t="s">
        <v>8459</v>
      </c>
      <c r="F306" s="39">
        <v>0</v>
      </c>
      <c r="G306" s="39">
        <v>0</v>
      </c>
      <c r="H306" s="39">
        <v>0</v>
      </c>
      <c r="I306" s="39">
        <v>0</v>
      </c>
    </row>
    <row r="307" spans="2:9" ht="13.7">
      <c r="B307" s="57"/>
      <c r="C307" s="57"/>
      <c r="D307" s="57"/>
      <c r="E307" s="58" t="s">
        <v>8461</v>
      </c>
      <c r="F307" s="40">
        <v>1</v>
      </c>
      <c r="G307" s="40">
        <v>1</v>
      </c>
      <c r="H307" s="40">
        <v>1</v>
      </c>
      <c r="I307" s="40">
        <v>1</v>
      </c>
    </row>
    <row r="308" spans="2:9" ht="13.7">
      <c r="B308" s="57"/>
      <c r="C308" s="57"/>
      <c r="D308" s="57"/>
      <c r="E308" s="58" t="s">
        <v>8463</v>
      </c>
      <c r="F308" s="40">
        <v>0</v>
      </c>
      <c r="G308" s="40">
        <v>0</v>
      </c>
      <c r="H308" s="40">
        <v>0.5</v>
      </c>
      <c r="I308" s="40">
        <v>0.25</v>
      </c>
    </row>
    <row r="309" spans="2:9" ht="13.7">
      <c r="B309" s="57"/>
      <c r="C309" s="57" t="s">
        <v>95</v>
      </c>
      <c r="D309" s="57" t="s">
        <v>96</v>
      </c>
      <c r="E309" s="58" t="s">
        <v>8327</v>
      </c>
      <c r="F309" s="39">
        <v>4</v>
      </c>
      <c r="G309" s="39">
        <v>4</v>
      </c>
      <c r="H309" s="39">
        <v>2</v>
      </c>
      <c r="I309" s="39">
        <v>10</v>
      </c>
    </row>
    <row r="310" spans="2:9" ht="13.7">
      <c r="B310" s="57"/>
      <c r="C310" s="57"/>
      <c r="D310" s="57"/>
      <c r="E310" s="58" t="s">
        <v>8330</v>
      </c>
      <c r="F310" s="39">
        <v>16</v>
      </c>
      <c r="G310" s="39">
        <v>16</v>
      </c>
      <c r="H310" s="39">
        <v>8</v>
      </c>
      <c r="I310" s="39">
        <v>40</v>
      </c>
    </row>
    <row r="311" spans="2:9" ht="13.7">
      <c r="B311" s="57"/>
      <c r="C311" s="57"/>
      <c r="D311" s="57"/>
      <c r="E311" s="58" t="s">
        <v>8441</v>
      </c>
      <c r="F311" s="39">
        <v>1740</v>
      </c>
      <c r="G311" s="39">
        <v>1560</v>
      </c>
      <c r="H311" s="39">
        <v>750</v>
      </c>
      <c r="I311" s="39">
        <v>4050</v>
      </c>
    </row>
    <row r="312" spans="2:9" ht="13.7">
      <c r="B312" s="57"/>
      <c r="C312" s="57"/>
      <c r="D312" s="57"/>
      <c r="E312" s="58" t="s">
        <v>8443</v>
      </c>
      <c r="F312" s="39">
        <v>1740</v>
      </c>
      <c r="G312" s="39">
        <v>1560</v>
      </c>
      <c r="H312" s="39">
        <v>750</v>
      </c>
      <c r="I312" s="39">
        <v>4050</v>
      </c>
    </row>
    <row r="313" spans="2:9" ht="13.7">
      <c r="B313" s="57"/>
      <c r="C313" s="57"/>
      <c r="D313" s="57"/>
      <c r="E313" s="58" t="s">
        <v>8334</v>
      </c>
      <c r="F313" s="39">
        <v>1550</v>
      </c>
      <c r="G313" s="39">
        <v>1457</v>
      </c>
      <c r="H313" s="39">
        <v>681</v>
      </c>
      <c r="I313" s="39">
        <v>3688</v>
      </c>
    </row>
    <row r="314" spans="2:9" ht="13.7">
      <c r="B314" s="57"/>
      <c r="C314" s="57"/>
      <c r="D314" s="57"/>
      <c r="E314" s="58" t="s">
        <v>8336</v>
      </c>
      <c r="F314" s="39">
        <v>1107</v>
      </c>
      <c r="G314" s="39">
        <v>1043</v>
      </c>
      <c r="H314" s="39">
        <v>516</v>
      </c>
      <c r="I314" s="39">
        <v>2666</v>
      </c>
    </row>
    <row r="315" spans="2:9" ht="13.7">
      <c r="B315" s="57"/>
      <c r="C315" s="57"/>
      <c r="D315" s="57"/>
      <c r="E315" s="58" t="s">
        <v>8338</v>
      </c>
      <c r="F315" s="40">
        <v>0.89080459770114939</v>
      </c>
      <c r="G315" s="40">
        <v>0.93397435897435899</v>
      </c>
      <c r="H315" s="40">
        <v>0.90800000000000003</v>
      </c>
      <c r="I315" s="40">
        <v>0.91061728395061725</v>
      </c>
    </row>
    <row r="316" spans="2:9" ht="13.7">
      <c r="B316" s="57"/>
      <c r="C316" s="57"/>
      <c r="D316" s="57"/>
      <c r="E316" s="58" t="s">
        <v>8340</v>
      </c>
      <c r="F316" s="40">
        <v>0.63620689655172413</v>
      </c>
      <c r="G316" s="40">
        <v>0.66858974358974355</v>
      </c>
      <c r="H316" s="40">
        <v>0.68799999999999994</v>
      </c>
      <c r="I316" s="40">
        <v>0.65827160493827164</v>
      </c>
    </row>
    <row r="317" spans="2:9" ht="13.7">
      <c r="B317" s="57"/>
      <c r="C317" s="57"/>
      <c r="D317" s="57"/>
      <c r="E317" s="58" t="s">
        <v>8445</v>
      </c>
      <c r="F317" s="39">
        <v>4</v>
      </c>
      <c r="G317" s="39">
        <v>4</v>
      </c>
      <c r="H317" s="39">
        <v>2</v>
      </c>
      <c r="I317" s="39">
        <v>10</v>
      </c>
    </row>
    <row r="318" spans="2:9" ht="13.7">
      <c r="B318" s="57"/>
      <c r="C318" s="57"/>
      <c r="D318" s="57"/>
      <c r="E318" s="58" t="s">
        <v>8447</v>
      </c>
      <c r="F318" s="40">
        <v>1</v>
      </c>
      <c r="G318" s="40">
        <v>1</v>
      </c>
      <c r="H318" s="40">
        <v>1</v>
      </c>
      <c r="I318" s="40">
        <v>1</v>
      </c>
    </row>
    <row r="319" spans="2:9" ht="13.7">
      <c r="B319" s="57"/>
      <c r="C319" s="57"/>
      <c r="D319" s="57"/>
      <c r="E319" s="58" t="s">
        <v>8449</v>
      </c>
      <c r="F319" s="39">
        <v>0</v>
      </c>
      <c r="G319" s="39">
        <v>0</v>
      </c>
      <c r="H319" s="39">
        <v>0</v>
      </c>
      <c r="I319" s="39">
        <v>0</v>
      </c>
    </row>
    <row r="320" spans="2:9" ht="13.7">
      <c r="B320" s="57"/>
      <c r="C320" s="57"/>
      <c r="D320" s="57"/>
      <c r="E320" s="58" t="s">
        <v>8451</v>
      </c>
      <c r="F320" s="39">
        <v>3</v>
      </c>
      <c r="G320" s="39">
        <v>2</v>
      </c>
      <c r="H320" s="39">
        <v>2</v>
      </c>
      <c r="I320" s="39">
        <v>7</v>
      </c>
    </row>
    <row r="321" spans="2:9" ht="13.7">
      <c r="B321" s="57"/>
      <c r="C321" s="57"/>
      <c r="D321" s="57"/>
      <c r="E321" s="58" t="s">
        <v>8453</v>
      </c>
      <c r="F321" s="39">
        <v>1</v>
      </c>
      <c r="G321" s="39">
        <v>2</v>
      </c>
      <c r="H321" s="39">
        <v>0</v>
      </c>
      <c r="I321" s="39">
        <v>3</v>
      </c>
    </row>
    <row r="322" spans="2:9" ht="13.7">
      <c r="B322" s="57"/>
      <c r="C322" s="57"/>
      <c r="D322" s="57"/>
      <c r="E322" s="58" t="s">
        <v>8455</v>
      </c>
      <c r="F322" s="39">
        <v>4</v>
      </c>
      <c r="G322" s="39">
        <v>4</v>
      </c>
      <c r="H322" s="39">
        <v>2</v>
      </c>
      <c r="I322" s="39">
        <v>10</v>
      </c>
    </row>
    <row r="323" spans="2:9" ht="13.7">
      <c r="B323" s="57"/>
      <c r="C323" s="57"/>
      <c r="D323" s="57"/>
      <c r="E323" s="58" t="s">
        <v>8457</v>
      </c>
      <c r="F323" s="39">
        <v>0</v>
      </c>
      <c r="G323" s="39">
        <v>0</v>
      </c>
      <c r="H323" s="39">
        <v>0</v>
      </c>
      <c r="I323" s="39">
        <v>0</v>
      </c>
    </row>
    <row r="324" spans="2:9" ht="13.7">
      <c r="B324" s="57"/>
      <c r="C324" s="57"/>
      <c r="D324" s="57"/>
      <c r="E324" s="58" t="s">
        <v>8459</v>
      </c>
      <c r="F324" s="39">
        <v>0</v>
      </c>
      <c r="G324" s="39">
        <v>0</v>
      </c>
      <c r="H324" s="39">
        <v>0</v>
      </c>
      <c r="I324" s="39">
        <v>0</v>
      </c>
    </row>
    <row r="325" spans="2:9" ht="13.7">
      <c r="B325" s="57"/>
      <c r="C325" s="57"/>
      <c r="D325" s="57"/>
      <c r="E325" s="58" t="s">
        <v>8461</v>
      </c>
      <c r="F325" s="40">
        <v>0.75</v>
      </c>
      <c r="G325" s="40">
        <v>0.5</v>
      </c>
      <c r="H325" s="40">
        <v>1</v>
      </c>
      <c r="I325" s="40">
        <v>0.7</v>
      </c>
    </row>
    <row r="326" spans="2:9" ht="13.7">
      <c r="B326" s="57"/>
      <c r="C326" s="57"/>
      <c r="D326" s="57"/>
      <c r="E326" s="58" t="s">
        <v>8463</v>
      </c>
      <c r="F326" s="40">
        <v>0</v>
      </c>
      <c r="G326" s="40">
        <v>0</v>
      </c>
      <c r="H326" s="40">
        <v>0</v>
      </c>
      <c r="I326" s="40">
        <v>0</v>
      </c>
    </row>
    <row r="327" spans="2:9" ht="13.7">
      <c r="B327" s="57"/>
      <c r="C327" s="57"/>
      <c r="D327" s="57" t="s">
        <v>98</v>
      </c>
      <c r="E327" s="58" t="s">
        <v>8327</v>
      </c>
      <c r="F327" s="39">
        <v>2</v>
      </c>
      <c r="G327" s="39">
        <v>1</v>
      </c>
      <c r="H327" s="39">
        <v>2</v>
      </c>
      <c r="I327" s="39">
        <v>5</v>
      </c>
    </row>
    <row r="328" spans="2:9" ht="13.7">
      <c r="B328" s="57"/>
      <c r="C328" s="57"/>
      <c r="D328" s="57"/>
      <c r="E328" s="58" t="s">
        <v>8330</v>
      </c>
      <c r="F328" s="39">
        <v>8</v>
      </c>
      <c r="G328" s="39">
        <v>4</v>
      </c>
      <c r="H328" s="39">
        <v>8</v>
      </c>
      <c r="I328" s="39">
        <v>20</v>
      </c>
    </row>
    <row r="329" spans="2:9" ht="13.7">
      <c r="B329" s="57"/>
      <c r="C329" s="57"/>
      <c r="D329" s="57"/>
      <c r="E329" s="58" t="s">
        <v>8441</v>
      </c>
      <c r="F329" s="39">
        <v>660</v>
      </c>
      <c r="G329" s="39">
        <v>210</v>
      </c>
      <c r="H329" s="39">
        <v>630</v>
      </c>
      <c r="I329" s="39">
        <v>1500</v>
      </c>
    </row>
    <row r="330" spans="2:9" ht="13.7">
      <c r="B330" s="57"/>
      <c r="C330" s="57"/>
      <c r="D330" s="57"/>
      <c r="E330" s="58" t="s">
        <v>8443</v>
      </c>
      <c r="F330" s="39">
        <v>660</v>
      </c>
      <c r="G330" s="39">
        <v>210</v>
      </c>
      <c r="H330" s="39">
        <v>630</v>
      </c>
      <c r="I330" s="39">
        <v>1500</v>
      </c>
    </row>
    <row r="331" spans="2:9" ht="13.7">
      <c r="B331" s="57"/>
      <c r="C331" s="57"/>
      <c r="D331" s="57"/>
      <c r="E331" s="58" t="s">
        <v>8334</v>
      </c>
      <c r="F331" s="39">
        <v>580</v>
      </c>
      <c r="G331" s="39">
        <v>181</v>
      </c>
      <c r="H331" s="39">
        <v>580</v>
      </c>
      <c r="I331" s="39">
        <v>1341</v>
      </c>
    </row>
    <row r="332" spans="2:9" ht="13.7">
      <c r="B332" s="57"/>
      <c r="C332" s="57"/>
      <c r="D332" s="57"/>
      <c r="E332" s="58" t="s">
        <v>8336</v>
      </c>
      <c r="F332" s="39">
        <v>393</v>
      </c>
      <c r="G332" s="39">
        <v>110</v>
      </c>
      <c r="H332" s="39">
        <v>403</v>
      </c>
      <c r="I332" s="39">
        <v>906</v>
      </c>
    </row>
    <row r="333" spans="2:9" ht="13.7">
      <c r="B333" s="57"/>
      <c r="C333" s="57"/>
      <c r="D333" s="57"/>
      <c r="E333" s="58" t="s">
        <v>8338</v>
      </c>
      <c r="F333" s="40">
        <v>0.87878787878787878</v>
      </c>
      <c r="G333" s="40">
        <v>0.86190476190476195</v>
      </c>
      <c r="H333" s="40">
        <v>0.92063492063492058</v>
      </c>
      <c r="I333" s="40">
        <v>0.89400000000000002</v>
      </c>
    </row>
    <row r="334" spans="2:9" ht="13.7">
      <c r="B334" s="57"/>
      <c r="C334" s="57"/>
      <c r="D334" s="57"/>
      <c r="E334" s="58" t="s">
        <v>8340</v>
      </c>
      <c r="F334" s="40">
        <v>0.59545454545454546</v>
      </c>
      <c r="G334" s="40">
        <v>0.52380952380952384</v>
      </c>
      <c r="H334" s="40">
        <v>0.63968253968253963</v>
      </c>
      <c r="I334" s="40">
        <v>0.60399999999999998</v>
      </c>
    </row>
    <row r="335" spans="2:9" ht="13.7">
      <c r="B335" s="57"/>
      <c r="C335" s="57"/>
      <c r="D335" s="57"/>
      <c r="E335" s="58" t="s">
        <v>8445</v>
      </c>
      <c r="F335" s="39">
        <v>2</v>
      </c>
      <c r="G335" s="39">
        <v>1</v>
      </c>
      <c r="H335" s="39">
        <v>2</v>
      </c>
      <c r="I335" s="39">
        <v>5</v>
      </c>
    </row>
    <row r="336" spans="2:9" ht="13.7">
      <c r="B336" s="57"/>
      <c r="C336" s="57"/>
      <c r="D336" s="57"/>
      <c r="E336" s="58" t="s">
        <v>8447</v>
      </c>
      <c r="F336" s="40">
        <v>1</v>
      </c>
      <c r="G336" s="40">
        <v>1</v>
      </c>
      <c r="H336" s="40">
        <v>1</v>
      </c>
      <c r="I336" s="40">
        <v>1</v>
      </c>
    </row>
    <row r="337" spans="2:9" ht="13.7">
      <c r="B337" s="57"/>
      <c r="C337" s="57"/>
      <c r="D337" s="57"/>
      <c r="E337" s="58" t="s">
        <v>8449</v>
      </c>
      <c r="F337" s="39">
        <v>0</v>
      </c>
      <c r="G337" s="39">
        <v>0</v>
      </c>
      <c r="H337" s="39">
        <v>0</v>
      </c>
      <c r="I337" s="39">
        <v>0</v>
      </c>
    </row>
    <row r="338" spans="2:9" ht="13.7">
      <c r="B338" s="57"/>
      <c r="C338" s="57"/>
      <c r="D338" s="57"/>
      <c r="E338" s="58" t="s">
        <v>8451</v>
      </c>
      <c r="F338" s="39">
        <v>2</v>
      </c>
      <c r="G338" s="39">
        <v>1</v>
      </c>
      <c r="H338" s="39">
        <v>2</v>
      </c>
      <c r="I338" s="39">
        <v>5</v>
      </c>
    </row>
    <row r="339" spans="2:9" ht="13.7">
      <c r="B339" s="57"/>
      <c r="C339" s="57"/>
      <c r="D339" s="57"/>
      <c r="E339" s="58" t="s">
        <v>8453</v>
      </c>
      <c r="F339" s="39">
        <v>0</v>
      </c>
      <c r="G339" s="39">
        <v>0</v>
      </c>
      <c r="H339" s="39">
        <v>0</v>
      </c>
      <c r="I339" s="39">
        <v>0</v>
      </c>
    </row>
    <row r="340" spans="2:9" ht="13.7">
      <c r="B340" s="57"/>
      <c r="C340" s="57"/>
      <c r="D340" s="57"/>
      <c r="E340" s="58" t="s">
        <v>8455</v>
      </c>
      <c r="F340" s="39">
        <v>2</v>
      </c>
      <c r="G340" s="39">
        <v>1</v>
      </c>
      <c r="H340" s="39">
        <v>2</v>
      </c>
      <c r="I340" s="39">
        <v>5</v>
      </c>
    </row>
    <row r="341" spans="2:9" ht="13.7">
      <c r="B341" s="57"/>
      <c r="C341" s="57"/>
      <c r="D341" s="57"/>
      <c r="E341" s="58" t="s">
        <v>8457</v>
      </c>
      <c r="F341" s="39">
        <v>0</v>
      </c>
      <c r="G341" s="39">
        <v>0</v>
      </c>
      <c r="H341" s="39">
        <v>0</v>
      </c>
      <c r="I341" s="39">
        <v>0</v>
      </c>
    </row>
    <row r="342" spans="2:9" ht="13.7">
      <c r="B342" s="57"/>
      <c r="C342" s="57"/>
      <c r="D342" s="57"/>
      <c r="E342" s="58" t="s">
        <v>8459</v>
      </c>
      <c r="F342" s="39">
        <v>0</v>
      </c>
      <c r="G342" s="39">
        <v>0</v>
      </c>
      <c r="H342" s="39">
        <v>0</v>
      </c>
      <c r="I342" s="39">
        <v>0</v>
      </c>
    </row>
    <row r="343" spans="2:9" ht="13.7">
      <c r="B343" s="57"/>
      <c r="C343" s="57"/>
      <c r="D343" s="57"/>
      <c r="E343" s="58" t="s">
        <v>8461</v>
      </c>
      <c r="F343" s="40">
        <v>1</v>
      </c>
      <c r="G343" s="40">
        <v>1</v>
      </c>
      <c r="H343" s="40">
        <v>1</v>
      </c>
      <c r="I343" s="40">
        <v>1</v>
      </c>
    </row>
    <row r="344" spans="2:9" ht="13.7">
      <c r="B344" s="57"/>
      <c r="C344" s="57"/>
      <c r="D344" s="57"/>
      <c r="E344" s="58" t="s">
        <v>8463</v>
      </c>
      <c r="F344" s="40">
        <v>0</v>
      </c>
      <c r="G344" s="40">
        <v>0</v>
      </c>
      <c r="H344" s="40">
        <v>0</v>
      </c>
      <c r="I344" s="40">
        <v>0</v>
      </c>
    </row>
    <row r="345" spans="2:9" ht="13.7">
      <c r="B345" s="57"/>
      <c r="C345" s="57"/>
      <c r="D345" s="57" t="s">
        <v>99</v>
      </c>
      <c r="E345" s="58" t="s">
        <v>8327</v>
      </c>
      <c r="F345" s="39">
        <v>4</v>
      </c>
      <c r="G345" s="39">
        <v>2</v>
      </c>
      <c r="H345" s="39">
        <v>3</v>
      </c>
      <c r="I345" s="39">
        <v>9</v>
      </c>
    </row>
    <row r="346" spans="2:9" ht="13.7">
      <c r="B346" s="57"/>
      <c r="C346" s="57"/>
      <c r="D346" s="57"/>
      <c r="E346" s="58" t="s">
        <v>8330</v>
      </c>
      <c r="F346" s="39">
        <v>16</v>
      </c>
      <c r="G346" s="39">
        <v>8</v>
      </c>
      <c r="H346" s="39">
        <v>12</v>
      </c>
      <c r="I346" s="39">
        <v>36</v>
      </c>
    </row>
    <row r="347" spans="2:9" ht="13.7">
      <c r="B347" s="57"/>
      <c r="C347" s="57"/>
      <c r="D347" s="57"/>
      <c r="E347" s="58" t="s">
        <v>8441</v>
      </c>
      <c r="F347" s="39">
        <v>1230</v>
      </c>
      <c r="G347" s="39">
        <v>570</v>
      </c>
      <c r="H347" s="39">
        <v>1140</v>
      </c>
      <c r="I347" s="39">
        <v>2940</v>
      </c>
    </row>
    <row r="348" spans="2:9" ht="13.7">
      <c r="B348" s="57"/>
      <c r="C348" s="57"/>
      <c r="D348" s="57"/>
      <c r="E348" s="58" t="s">
        <v>8443</v>
      </c>
      <c r="F348" s="39">
        <v>1230</v>
      </c>
      <c r="G348" s="39">
        <v>570</v>
      </c>
      <c r="H348" s="39">
        <v>1140</v>
      </c>
      <c r="I348" s="39">
        <v>2940</v>
      </c>
    </row>
    <row r="349" spans="2:9" ht="13.7">
      <c r="B349" s="57"/>
      <c r="C349" s="57"/>
      <c r="D349" s="57"/>
      <c r="E349" s="58" t="s">
        <v>8334</v>
      </c>
      <c r="F349" s="39">
        <v>1107</v>
      </c>
      <c r="G349" s="39">
        <v>502</v>
      </c>
      <c r="H349" s="39">
        <v>1040</v>
      </c>
      <c r="I349" s="39">
        <v>2649</v>
      </c>
    </row>
    <row r="350" spans="2:9" ht="13.7">
      <c r="B350" s="57"/>
      <c r="C350" s="57"/>
      <c r="D350" s="57"/>
      <c r="E350" s="58" t="s">
        <v>8336</v>
      </c>
      <c r="F350" s="39">
        <v>704</v>
      </c>
      <c r="G350" s="39">
        <v>339</v>
      </c>
      <c r="H350" s="39">
        <v>753</v>
      </c>
      <c r="I350" s="39">
        <v>1796</v>
      </c>
    </row>
    <row r="351" spans="2:9" ht="13.7">
      <c r="B351" s="57"/>
      <c r="C351" s="57"/>
      <c r="D351" s="57"/>
      <c r="E351" s="58" t="s">
        <v>8338</v>
      </c>
      <c r="F351" s="40">
        <v>0.9</v>
      </c>
      <c r="G351" s="40">
        <v>0.88070175438596487</v>
      </c>
      <c r="H351" s="40">
        <v>0.91228070175438591</v>
      </c>
      <c r="I351" s="40">
        <v>0.90102040816326534</v>
      </c>
    </row>
    <row r="352" spans="2:9" ht="13.7">
      <c r="B352" s="57"/>
      <c r="C352" s="57"/>
      <c r="D352" s="57"/>
      <c r="E352" s="58" t="s">
        <v>8340</v>
      </c>
      <c r="F352" s="40">
        <v>0.5723577235772358</v>
      </c>
      <c r="G352" s="40">
        <v>0.59473684210526312</v>
      </c>
      <c r="H352" s="40">
        <v>0.66052631578947374</v>
      </c>
      <c r="I352" s="40">
        <v>0.61088435374149663</v>
      </c>
    </row>
    <row r="353" spans="2:9" ht="13.7">
      <c r="B353" s="57"/>
      <c r="C353" s="57"/>
      <c r="D353" s="57"/>
      <c r="E353" s="58" t="s">
        <v>8445</v>
      </c>
      <c r="F353" s="39">
        <v>4</v>
      </c>
      <c r="G353" s="39">
        <v>2</v>
      </c>
      <c r="H353" s="39">
        <v>3</v>
      </c>
      <c r="I353" s="39">
        <v>9</v>
      </c>
    </row>
    <row r="354" spans="2:9" ht="13.7">
      <c r="B354" s="57"/>
      <c r="C354" s="57"/>
      <c r="D354" s="57"/>
      <c r="E354" s="58" t="s">
        <v>8447</v>
      </c>
      <c r="F354" s="40">
        <v>1</v>
      </c>
      <c r="G354" s="40">
        <v>1</v>
      </c>
      <c r="H354" s="40">
        <v>1</v>
      </c>
      <c r="I354" s="40">
        <v>1</v>
      </c>
    </row>
    <row r="355" spans="2:9" ht="13.7">
      <c r="B355" s="57"/>
      <c r="C355" s="57"/>
      <c r="D355" s="57"/>
      <c r="E355" s="58" t="s">
        <v>8449</v>
      </c>
      <c r="F355" s="39">
        <v>0</v>
      </c>
      <c r="G355" s="39">
        <v>0</v>
      </c>
      <c r="H355" s="39">
        <v>0</v>
      </c>
      <c r="I355" s="39">
        <v>0</v>
      </c>
    </row>
    <row r="356" spans="2:9" ht="13.7">
      <c r="B356" s="57"/>
      <c r="C356" s="57"/>
      <c r="D356" s="57"/>
      <c r="E356" s="58" t="s">
        <v>8451</v>
      </c>
      <c r="F356" s="39">
        <v>3</v>
      </c>
      <c r="G356" s="39">
        <v>2</v>
      </c>
      <c r="H356" s="39">
        <v>1</v>
      </c>
      <c r="I356" s="39">
        <v>6</v>
      </c>
    </row>
    <row r="357" spans="2:9" ht="13.7">
      <c r="B357" s="57"/>
      <c r="C357" s="57"/>
      <c r="D357" s="57"/>
      <c r="E357" s="58" t="s">
        <v>8453</v>
      </c>
      <c r="F357" s="39">
        <v>1</v>
      </c>
      <c r="G357" s="39">
        <v>0</v>
      </c>
      <c r="H357" s="39">
        <v>2</v>
      </c>
      <c r="I357" s="39">
        <v>3</v>
      </c>
    </row>
    <row r="358" spans="2:9" ht="13.7">
      <c r="B358" s="57"/>
      <c r="C358" s="57"/>
      <c r="D358" s="57"/>
      <c r="E358" s="58" t="s">
        <v>8455</v>
      </c>
      <c r="F358" s="39">
        <v>3</v>
      </c>
      <c r="G358" s="39">
        <v>2</v>
      </c>
      <c r="H358" s="39">
        <v>3</v>
      </c>
      <c r="I358" s="39">
        <v>8</v>
      </c>
    </row>
    <row r="359" spans="2:9" ht="13.7">
      <c r="B359" s="57"/>
      <c r="C359" s="57"/>
      <c r="D359" s="57"/>
      <c r="E359" s="58" t="s">
        <v>8457</v>
      </c>
      <c r="F359" s="39">
        <v>1</v>
      </c>
      <c r="G359" s="39">
        <v>0</v>
      </c>
      <c r="H359" s="39">
        <v>0</v>
      </c>
      <c r="I359" s="39">
        <v>1</v>
      </c>
    </row>
    <row r="360" spans="2:9" ht="13.7">
      <c r="B360" s="57"/>
      <c r="C360" s="57"/>
      <c r="D360" s="57"/>
      <c r="E360" s="58" t="s">
        <v>8459</v>
      </c>
      <c r="F360" s="39">
        <v>0</v>
      </c>
      <c r="G360" s="39">
        <v>0</v>
      </c>
      <c r="H360" s="39">
        <v>0</v>
      </c>
      <c r="I360" s="39">
        <v>0</v>
      </c>
    </row>
    <row r="361" spans="2:9" ht="13.7">
      <c r="B361" s="57"/>
      <c r="C361" s="57"/>
      <c r="D361" s="57"/>
      <c r="E361" s="58" t="s">
        <v>8461</v>
      </c>
      <c r="F361" s="40">
        <v>0.75</v>
      </c>
      <c r="G361" s="40">
        <v>1</v>
      </c>
      <c r="H361" s="40">
        <v>0.33333333333333331</v>
      </c>
      <c r="I361" s="40">
        <v>0.66666666666666663</v>
      </c>
    </row>
    <row r="362" spans="2:9" ht="13.7">
      <c r="B362" s="57"/>
      <c r="C362" s="57"/>
      <c r="D362" s="57"/>
      <c r="E362" s="58" t="s">
        <v>8463</v>
      </c>
      <c r="F362" s="40">
        <v>0.25</v>
      </c>
      <c r="G362" s="40">
        <v>0</v>
      </c>
      <c r="H362" s="40">
        <v>0</v>
      </c>
      <c r="I362" s="40">
        <v>0.1111111111111111</v>
      </c>
    </row>
    <row r="363" spans="2:9" ht="13.7">
      <c r="B363" s="57" t="s">
        <v>62</v>
      </c>
      <c r="C363" s="57" t="s">
        <v>49</v>
      </c>
      <c r="D363" s="57" t="s">
        <v>51</v>
      </c>
      <c r="E363" s="58" t="s">
        <v>8327</v>
      </c>
      <c r="F363" s="39"/>
      <c r="G363" s="39"/>
      <c r="H363" s="39">
        <v>6</v>
      </c>
      <c r="I363" s="39">
        <v>6</v>
      </c>
    </row>
    <row r="364" spans="2:9" ht="13.7">
      <c r="B364" s="57"/>
      <c r="C364" s="57"/>
      <c r="D364" s="57"/>
      <c r="E364" s="58" t="s">
        <v>8330</v>
      </c>
      <c r="F364" s="39"/>
      <c r="G364" s="39"/>
      <c r="H364" s="39">
        <v>24</v>
      </c>
      <c r="I364" s="39">
        <v>24</v>
      </c>
    </row>
    <row r="365" spans="2:9" ht="13.7">
      <c r="B365" s="57"/>
      <c r="C365" s="57"/>
      <c r="D365" s="57"/>
      <c r="E365" s="58" t="s">
        <v>8441</v>
      </c>
      <c r="F365" s="39"/>
      <c r="G365" s="39"/>
      <c r="H365" s="39">
        <v>2370</v>
      </c>
      <c r="I365" s="39">
        <v>2370</v>
      </c>
    </row>
    <row r="366" spans="2:9" ht="13.7">
      <c r="B366" s="57"/>
      <c r="C366" s="57"/>
      <c r="D366" s="57"/>
      <c r="E366" s="58" t="s">
        <v>8443</v>
      </c>
      <c r="F366" s="39"/>
      <c r="G366" s="39"/>
      <c r="H366" s="39">
        <v>2370</v>
      </c>
      <c r="I366" s="39">
        <v>2370</v>
      </c>
    </row>
    <row r="367" spans="2:9" ht="13.7">
      <c r="B367" s="57"/>
      <c r="C367" s="57"/>
      <c r="D367" s="57"/>
      <c r="E367" s="58" t="s">
        <v>8334</v>
      </c>
      <c r="F367" s="39" t="s">
        <v>8464</v>
      </c>
      <c r="G367" s="39" t="s">
        <v>8464</v>
      </c>
      <c r="H367" s="39">
        <v>2143</v>
      </c>
      <c r="I367" s="39">
        <v>2143</v>
      </c>
    </row>
    <row r="368" spans="2:9" ht="13.7">
      <c r="B368" s="57"/>
      <c r="C368" s="57"/>
      <c r="D368" s="57"/>
      <c r="E368" s="58" t="s">
        <v>8336</v>
      </c>
      <c r="F368" s="39" t="s">
        <v>8464</v>
      </c>
      <c r="G368" s="39" t="s">
        <v>8464</v>
      </c>
      <c r="H368" s="39">
        <v>1526</v>
      </c>
      <c r="I368" s="39">
        <v>1526</v>
      </c>
    </row>
    <row r="369" spans="2:9" ht="13.7">
      <c r="B369" s="57"/>
      <c r="C369" s="57"/>
      <c r="D369" s="57"/>
      <c r="E369" s="58" t="s">
        <v>8338</v>
      </c>
      <c r="F369" s="40" t="s">
        <v>8464</v>
      </c>
      <c r="G369" s="40" t="s">
        <v>8464</v>
      </c>
      <c r="H369" s="40">
        <v>0.90421940928270039</v>
      </c>
      <c r="I369" s="40">
        <v>0.90421940928270039</v>
      </c>
    </row>
    <row r="370" spans="2:9" ht="13.7">
      <c r="B370" s="57"/>
      <c r="C370" s="57"/>
      <c r="D370" s="57"/>
      <c r="E370" s="58" t="s">
        <v>8340</v>
      </c>
      <c r="F370" s="40" t="s">
        <v>8464</v>
      </c>
      <c r="G370" s="40" t="s">
        <v>8464</v>
      </c>
      <c r="H370" s="40">
        <v>0.64388185654008434</v>
      </c>
      <c r="I370" s="40">
        <v>0.64388185654008434</v>
      </c>
    </row>
    <row r="371" spans="2:9" ht="13.7">
      <c r="B371" s="57"/>
      <c r="C371" s="57"/>
      <c r="D371" s="57"/>
      <c r="E371" s="58" t="s">
        <v>8445</v>
      </c>
      <c r="F371" s="39"/>
      <c r="G371" s="39"/>
      <c r="H371" s="39">
        <v>6</v>
      </c>
      <c r="I371" s="39">
        <v>6</v>
      </c>
    </row>
    <row r="372" spans="2:9" ht="13.7">
      <c r="B372" s="57"/>
      <c r="C372" s="57"/>
      <c r="D372" s="57"/>
      <c r="E372" s="58" t="s">
        <v>8447</v>
      </c>
      <c r="F372" s="40" t="s">
        <v>8464</v>
      </c>
      <c r="G372" s="40" t="s">
        <v>8464</v>
      </c>
      <c r="H372" s="40">
        <v>1</v>
      </c>
      <c r="I372" s="40">
        <v>1</v>
      </c>
    </row>
    <row r="373" spans="2:9" ht="13.7">
      <c r="B373" s="57"/>
      <c r="C373" s="57"/>
      <c r="D373" s="57"/>
      <c r="E373" s="58" t="s">
        <v>8449</v>
      </c>
      <c r="F373" s="39"/>
      <c r="G373" s="39"/>
      <c r="H373" s="39">
        <v>0</v>
      </c>
      <c r="I373" s="39">
        <v>0</v>
      </c>
    </row>
    <row r="374" spans="2:9" ht="13.7">
      <c r="B374" s="57"/>
      <c r="C374" s="57"/>
      <c r="D374" s="57"/>
      <c r="E374" s="58" t="s">
        <v>8451</v>
      </c>
      <c r="F374" s="39"/>
      <c r="G374" s="39"/>
      <c r="H374" s="39">
        <v>5</v>
      </c>
      <c r="I374" s="39">
        <v>5</v>
      </c>
    </row>
    <row r="375" spans="2:9" ht="13.7">
      <c r="B375" s="57"/>
      <c r="C375" s="57"/>
      <c r="D375" s="57"/>
      <c r="E375" s="58" t="s">
        <v>8453</v>
      </c>
      <c r="F375" s="39"/>
      <c r="G375" s="39"/>
      <c r="H375" s="39">
        <v>1</v>
      </c>
      <c r="I375" s="39">
        <v>1</v>
      </c>
    </row>
    <row r="376" spans="2:9" ht="13.7">
      <c r="B376" s="57"/>
      <c r="C376" s="57"/>
      <c r="D376" s="57"/>
      <c r="E376" s="58" t="s">
        <v>8455</v>
      </c>
      <c r="F376" s="39"/>
      <c r="G376" s="39"/>
      <c r="H376" s="39">
        <v>6</v>
      </c>
      <c r="I376" s="39">
        <v>6</v>
      </c>
    </row>
    <row r="377" spans="2:9" ht="13.7">
      <c r="B377" s="57"/>
      <c r="C377" s="57"/>
      <c r="D377" s="57"/>
      <c r="E377" s="58" t="s">
        <v>8457</v>
      </c>
      <c r="F377" s="39"/>
      <c r="G377" s="39"/>
      <c r="H377" s="39">
        <v>0</v>
      </c>
      <c r="I377" s="39">
        <v>0</v>
      </c>
    </row>
    <row r="378" spans="2:9" ht="13.7">
      <c r="B378" s="57"/>
      <c r="C378" s="57"/>
      <c r="D378" s="57"/>
      <c r="E378" s="58" t="s">
        <v>8459</v>
      </c>
      <c r="F378" s="39"/>
      <c r="G378" s="39"/>
      <c r="H378" s="39">
        <v>0</v>
      </c>
      <c r="I378" s="39">
        <v>0</v>
      </c>
    </row>
    <row r="379" spans="2:9" ht="13.7">
      <c r="B379" s="57"/>
      <c r="C379" s="57"/>
      <c r="D379" s="57"/>
      <c r="E379" s="58" t="s">
        <v>8461</v>
      </c>
      <c r="F379" s="40" t="s">
        <v>8464</v>
      </c>
      <c r="G379" s="40" t="s">
        <v>8464</v>
      </c>
      <c r="H379" s="40">
        <v>0.83333333333333337</v>
      </c>
      <c r="I379" s="40">
        <v>0.83333333333333337</v>
      </c>
    </row>
    <row r="380" spans="2:9" ht="13.7">
      <c r="B380" s="57"/>
      <c r="C380" s="57"/>
      <c r="D380" s="57"/>
      <c r="E380" s="58" t="s">
        <v>8463</v>
      </c>
      <c r="F380" s="40" t="s">
        <v>8464</v>
      </c>
      <c r="G380" s="40" t="s">
        <v>8464</v>
      </c>
      <c r="H380" s="40">
        <v>0</v>
      </c>
      <c r="I380" s="40">
        <v>0</v>
      </c>
    </row>
    <row r="381" spans="2:9" ht="13.7">
      <c r="B381" s="57"/>
      <c r="C381" s="57"/>
      <c r="D381" s="57" t="s">
        <v>65</v>
      </c>
      <c r="E381" s="58" t="s">
        <v>8327</v>
      </c>
      <c r="F381" s="39">
        <v>3</v>
      </c>
      <c r="G381" s="39">
        <v>4</v>
      </c>
      <c r="H381" s="39">
        <v>2</v>
      </c>
      <c r="I381" s="39">
        <v>9</v>
      </c>
    </row>
    <row r="382" spans="2:9" ht="13.7">
      <c r="B382" s="57"/>
      <c r="C382" s="57"/>
      <c r="D382" s="57"/>
      <c r="E382" s="58" t="s">
        <v>8330</v>
      </c>
      <c r="F382" s="39">
        <v>12</v>
      </c>
      <c r="G382" s="39">
        <v>16</v>
      </c>
      <c r="H382" s="39">
        <v>8</v>
      </c>
      <c r="I382" s="39">
        <v>36</v>
      </c>
    </row>
    <row r="383" spans="2:9" ht="13.7">
      <c r="B383" s="57"/>
      <c r="C383" s="57"/>
      <c r="D383" s="57"/>
      <c r="E383" s="58" t="s">
        <v>8441</v>
      </c>
      <c r="F383" s="39">
        <v>900</v>
      </c>
      <c r="G383" s="39">
        <v>1230</v>
      </c>
      <c r="H383" s="39">
        <v>1020</v>
      </c>
      <c r="I383" s="39">
        <v>3150</v>
      </c>
    </row>
    <row r="384" spans="2:9" ht="13.7">
      <c r="B384" s="57"/>
      <c r="C384" s="57"/>
      <c r="D384" s="57"/>
      <c r="E384" s="58" t="s">
        <v>8443</v>
      </c>
      <c r="F384" s="39">
        <v>900</v>
      </c>
      <c r="G384" s="39">
        <v>1230</v>
      </c>
      <c r="H384" s="39">
        <v>1020</v>
      </c>
      <c r="I384" s="39">
        <v>3150</v>
      </c>
    </row>
    <row r="385" spans="2:9" ht="13.7">
      <c r="B385" s="57"/>
      <c r="C385" s="57"/>
      <c r="D385" s="57"/>
      <c r="E385" s="58" t="s">
        <v>8334</v>
      </c>
      <c r="F385" s="39">
        <v>796</v>
      </c>
      <c r="G385" s="39">
        <v>1115</v>
      </c>
      <c r="H385" s="39">
        <v>946</v>
      </c>
      <c r="I385" s="39">
        <v>2857</v>
      </c>
    </row>
    <row r="386" spans="2:9" ht="13.7">
      <c r="B386" s="57"/>
      <c r="C386" s="57"/>
      <c r="D386" s="57"/>
      <c r="E386" s="58" t="s">
        <v>8336</v>
      </c>
      <c r="F386" s="39">
        <v>543</v>
      </c>
      <c r="G386" s="39">
        <v>747</v>
      </c>
      <c r="H386" s="39">
        <v>694</v>
      </c>
      <c r="I386" s="39">
        <v>1984</v>
      </c>
    </row>
    <row r="387" spans="2:9" ht="13.7">
      <c r="B387" s="57"/>
      <c r="C387" s="57"/>
      <c r="D387" s="57"/>
      <c r="E387" s="58" t="s">
        <v>8338</v>
      </c>
      <c r="F387" s="40">
        <v>0.88444444444444448</v>
      </c>
      <c r="G387" s="40">
        <v>0.9065040650406504</v>
      </c>
      <c r="H387" s="40">
        <v>0.9274509803921569</v>
      </c>
      <c r="I387" s="40">
        <v>0.906984126984127</v>
      </c>
    </row>
    <row r="388" spans="2:9" ht="13.7">
      <c r="B388" s="57"/>
      <c r="C388" s="57"/>
      <c r="D388" s="57"/>
      <c r="E388" s="58" t="s">
        <v>8340</v>
      </c>
      <c r="F388" s="40">
        <v>0.60333333333333339</v>
      </c>
      <c r="G388" s="40">
        <v>0.60731707317073169</v>
      </c>
      <c r="H388" s="40">
        <v>0.68039215686274512</v>
      </c>
      <c r="I388" s="40">
        <v>0.62984126984126987</v>
      </c>
    </row>
    <row r="389" spans="2:9" ht="13.7">
      <c r="B389" s="57"/>
      <c r="C389" s="57"/>
      <c r="D389" s="57"/>
      <c r="E389" s="58" t="s">
        <v>8445</v>
      </c>
      <c r="F389" s="39">
        <v>3</v>
      </c>
      <c r="G389" s="39">
        <v>4</v>
      </c>
      <c r="H389" s="39">
        <v>2</v>
      </c>
      <c r="I389" s="39">
        <v>9</v>
      </c>
    </row>
    <row r="390" spans="2:9" ht="13.7">
      <c r="B390" s="57"/>
      <c r="C390" s="57"/>
      <c r="D390" s="57"/>
      <c r="E390" s="58" t="s">
        <v>8447</v>
      </c>
      <c r="F390" s="40">
        <v>1</v>
      </c>
      <c r="G390" s="40">
        <v>1</v>
      </c>
      <c r="H390" s="40">
        <v>1</v>
      </c>
      <c r="I390" s="40">
        <v>1</v>
      </c>
    </row>
    <row r="391" spans="2:9" ht="13.7">
      <c r="B391" s="57"/>
      <c r="C391" s="57"/>
      <c r="D391" s="57"/>
      <c r="E391" s="58" t="s">
        <v>8449</v>
      </c>
      <c r="F391" s="39">
        <v>0</v>
      </c>
      <c r="G391" s="39">
        <v>0</v>
      </c>
      <c r="H391" s="39">
        <v>0</v>
      </c>
      <c r="I391" s="39">
        <v>0</v>
      </c>
    </row>
    <row r="392" spans="2:9" ht="13.7">
      <c r="B392" s="57"/>
      <c r="C392" s="57"/>
      <c r="D392" s="57"/>
      <c r="E392" s="58" t="s">
        <v>8451</v>
      </c>
      <c r="F392" s="39">
        <v>3</v>
      </c>
      <c r="G392" s="39">
        <v>3</v>
      </c>
      <c r="H392" s="39">
        <v>2</v>
      </c>
      <c r="I392" s="39">
        <v>8</v>
      </c>
    </row>
    <row r="393" spans="2:9" ht="13.7">
      <c r="B393" s="57"/>
      <c r="C393" s="57"/>
      <c r="D393" s="57"/>
      <c r="E393" s="58" t="s">
        <v>8453</v>
      </c>
      <c r="F393" s="39">
        <v>0</v>
      </c>
      <c r="G393" s="39">
        <v>1</v>
      </c>
      <c r="H393" s="39">
        <v>0</v>
      </c>
      <c r="I393" s="39">
        <v>1</v>
      </c>
    </row>
    <row r="394" spans="2:9" ht="13.7">
      <c r="B394" s="57"/>
      <c r="C394" s="57"/>
      <c r="D394" s="57"/>
      <c r="E394" s="58" t="s">
        <v>8455</v>
      </c>
      <c r="F394" s="39">
        <v>3</v>
      </c>
      <c r="G394" s="39">
        <v>4</v>
      </c>
      <c r="H394" s="39">
        <v>2</v>
      </c>
      <c r="I394" s="39">
        <v>9</v>
      </c>
    </row>
    <row r="395" spans="2:9" ht="13.7">
      <c r="B395" s="57"/>
      <c r="C395" s="57"/>
      <c r="D395" s="57"/>
      <c r="E395" s="58" t="s">
        <v>8457</v>
      </c>
      <c r="F395" s="39">
        <v>0</v>
      </c>
      <c r="G395" s="39">
        <v>0</v>
      </c>
      <c r="H395" s="39">
        <v>0</v>
      </c>
      <c r="I395" s="39">
        <v>0</v>
      </c>
    </row>
    <row r="396" spans="2:9" ht="13.7">
      <c r="B396" s="57"/>
      <c r="C396" s="57"/>
      <c r="D396" s="57"/>
      <c r="E396" s="58" t="s">
        <v>8459</v>
      </c>
      <c r="F396" s="39">
        <v>0</v>
      </c>
      <c r="G396" s="39">
        <v>0</v>
      </c>
      <c r="H396" s="39">
        <v>0</v>
      </c>
      <c r="I396" s="39">
        <v>0</v>
      </c>
    </row>
    <row r="397" spans="2:9" ht="13.7">
      <c r="B397" s="57"/>
      <c r="C397" s="57"/>
      <c r="D397" s="57"/>
      <c r="E397" s="58" t="s">
        <v>8461</v>
      </c>
      <c r="F397" s="40">
        <v>1</v>
      </c>
      <c r="G397" s="40">
        <v>0.75</v>
      </c>
      <c r="H397" s="40">
        <v>1</v>
      </c>
      <c r="I397" s="40">
        <v>0.88888888888888884</v>
      </c>
    </row>
    <row r="398" spans="2:9" ht="13.7">
      <c r="B398" s="57"/>
      <c r="C398" s="57"/>
      <c r="D398" s="57"/>
      <c r="E398" s="58" t="s">
        <v>8463</v>
      </c>
      <c r="F398" s="40">
        <v>0</v>
      </c>
      <c r="G398" s="40">
        <v>0</v>
      </c>
      <c r="H398" s="40">
        <v>0</v>
      </c>
      <c r="I398" s="40">
        <v>0</v>
      </c>
    </row>
    <row r="399" spans="2:9" ht="13.7">
      <c r="B399" s="57"/>
      <c r="C399" s="57"/>
      <c r="D399" s="57" t="s">
        <v>70</v>
      </c>
      <c r="E399" s="58" t="s">
        <v>8327</v>
      </c>
      <c r="F399" s="39">
        <v>1</v>
      </c>
      <c r="G399" s="39"/>
      <c r="H399" s="39">
        <v>1</v>
      </c>
      <c r="I399" s="39">
        <v>2</v>
      </c>
    </row>
    <row r="400" spans="2:9" ht="13.7">
      <c r="B400" s="57"/>
      <c r="C400" s="57"/>
      <c r="D400" s="57"/>
      <c r="E400" s="58" t="s">
        <v>8330</v>
      </c>
      <c r="F400" s="39">
        <v>4</v>
      </c>
      <c r="G400" s="39"/>
      <c r="H400" s="39">
        <v>4</v>
      </c>
      <c r="I400" s="39">
        <v>8</v>
      </c>
    </row>
    <row r="401" spans="2:9" ht="13.7">
      <c r="B401" s="57"/>
      <c r="C401" s="57"/>
      <c r="D401" s="57"/>
      <c r="E401" s="58" t="s">
        <v>8441</v>
      </c>
      <c r="F401" s="39">
        <v>420</v>
      </c>
      <c r="G401" s="39"/>
      <c r="H401" s="39">
        <v>210</v>
      </c>
      <c r="I401" s="39">
        <v>630</v>
      </c>
    </row>
    <row r="402" spans="2:9" ht="13.7">
      <c r="B402" s="57"/>
      <c r="C402" s="57"/>
      <c r="D402" s="57"/>
      <c r="E402" s="58" t="s">
        <v>8443</v>
      </c>
      <c r="F402" s="39">
        <v>420</v>
      </c>
      <c r="G402" s="39"/>
      <c r="H402" s="39">
        <v>210</v>
      </c>
      <c r="I402" s="39">
        <v>630</v>
      </c>
    </row>
    <row r="403" spans="2:9" ht="13.7">
      <c r="B403" s="57"/>
      <c r="C403" s="57"/>
      <c r="D403" s="57"/>
      <c r="E403" s="58" t="s">
        <v>8334</v>
      </c>
      <c r="F403" s="39">
        <v>372</v>
      </c>
      <c r="G403" s="39" t="s">
        <v>8464</v>
      </c>
      <c r="H403" s="39">
        <v>188</v>
      </c>
      <c r="I403" s="39">
        <v>560</v>
      </c>
    </row>
    <row r="404" spans="2:9" ht="13.7">
      <c r="B404" s="57"/>
      <c r="C404" s="57"/>
      <c r="D404" s="57"/>
      <c r="E404" s="58" t="s">
        <v>8336</v>
      </c>
      <c r="F404" s="39">
        <v>287</v>
      </c>
      <c r="G404" s="39" t="s">
        <v>8464</v>
      </c>
      <c r="H404" s="39">
        <v>99</v>
      </c>
      <c r="I404" s="39">
        <v>386</v>
      </c>
    </row>
    <row r="405" spans="2:9" ht="13.7">
      <c r="B405" s="57"/>
      <c r="C405" s="57"/>
      <c r="D405" s="57"/>
      <c r="E405" s="58" t="s">
        <v>8338</v>
      </c>
      <c r="F405" s="40">
        <v>0.88571428571428568</v>
      </c>
      <c r="G405" s="40" t="s">
        <v>8464</v>
      </c>
      <c r="H405" s="40">
        <v>0.89523809523809528</v>
      </c>
      <c r="I405" s="40">
        <v>0.88888888888888884</v>
      </c>
    </row>
    <row r="406" spans="2:9" ht="13.7">
      <c r="B406" s="57"/>
      <c r="C406" s="57"/>
      <c r="D406" s="57"/>
      <c r="E406" s="58" t="s">
        <v>8340</v>
      </c>
      <c r="F406" s="40">
        <v>0.68333333333333335</v>
      </c>
      <c r="G406" s="40" t="s">
        <v>8464</v>
      </c>
      <c r="H406" s="40">
        <v>0.47142857142857142</v>
      </c>
      <c r="I406" s="40">
        <v>0.61269841269841274</v>
      </c>
    </row>
    <row r="407" spans="2:9" ht="13.7">
      <c r="B407" s="57"/>
      <c r="C407" s="57"/>
      <c r="D407" s="57"/>
      <c r="E407" s="58" t="s">
        <v>8445</v>
      </c>
      <c r="F407" s="39">
        <v>1</v>
      </c>
      <c r="G407" s="39"/>
      <c r="H407" s="39">
        <v>1</v>
      </c>
      <c r="I407" s="39">
        <v>2</v>
      </c>
    </row>
    <row r="408" spans="2:9" ht="13.7">
      <c r="B408" s="57"/>
      <c r="C408" s="57"/>
      <c r="D408" s="57"/>
      <c r="E408" s="58" t="s">
        <v>8447</v>
      </c>
      <c r="F408" s="40">
        <v>1</v>
      </c>
      <c r="G408" s="40" t="s">
        <v>8464</v>
      </c>
      <c r="H408" s="40">
        <v>1</v>
      </c>
      <c r="I408" s="40">
        <v>1</v>
      </c>
    </row>
    <row r="409" spans="2:9" ht="13.7">
      <c r="B409" s="57"/>
      <c r="C409" s="57"/>
      <c r="D409" s="57"/>
      <c r="E409" s="58" t="s">
        <v>8449</v>
      </c>
      <c r="F409" s="39">
        <v>0</v>
      </c>
      <c r="G409" s="39"/>
      <c r="H409" s="39">
        <v>0</v>
      </c>
      <c r="I409" s="39">
        <v>0</v>
      </c>
    </row>
    <row r="410" spans="2:9" ht="13.7">
      <c r="B410" s="57"/>
      <c r="C410" s="57"/>
      <c r="D410" s="57"/>
      <c r="E410" s="58" t="s">
        <v>8451</v>
      </c>
      <c r="F410" s="39">
        <v>0</v>
      </c>
      <c r="G410" s="39"/>
      <c r="H410" s="39">
        <v>1</v>
      </c>
      <c r="I410" s="39">
        <v>1</v>
      </c>
    </row>
    <row r="411" spans="2:9" ht="13.7">
      <c r="B411" s="57"/>
      <c r="C411" s="57"/>
      <c r="D411" s="57"/>
      <c r="E411" s="58" t="s">
        <v>8453</v>
      </c>
      <c r="F411" s="39">
        <v>1</v>
      </c>
      <c r="G411" s="39"/>
      <c r="H411" s="39">
        <v>0</v>
      </c>
      <c r="I411" s="39">
        <v>1</v>
      </c>
    </row>
    <row r="412" spans="2:9" ht="13.7">
      <c r="B412" s="57"/>
      <c r="C412" s="57"/>
      <c r="D412" s="57"/>
      <c r="E412" s="58" t="s">
        <v>8455</v>
      </c>
      <c r="F412" s="39">
        <v>1</v>
      </c>
      <c r="G412" s="39"/>
      <c r="H412" s="39">
        <v>1</v>
      </c>
      <c r="I412" s="39">
        <v>2</v>
      </c>
    </row>
    <row r="413" spans="2:9" ht="13.7">
      <c r="B413" s="57"/>
      <c r="C413" s="57"/>
      <c r="D413" s="57"/>
      <c r="E413" s="58" t="s">
        <v>8457</v>
      </c>
      <c r="F413" s="39">
        <v>0</v>
      </c>
      <c r="G413" s="39"/>
      <c r="H413" s="39">
        <v>0</v>
      </c>
      <c r="I413" s="39">
        <v>0</v>
      </c>
    </row>
    <row r="414" spans="2:9" ht="13.7">
      <c r="B414" s="57"/>
      <c r="C414" s="57"/>
      <c r="D414" s="57"/>
      <c r="E414" s="58" t="s">
        <v>8459</v>
      </c>
      <c r="F414" s="39">
        <v>0</v>
      </c>
      <c r="G414" s="39"/>
      <c r="H414" s="39">
        <v>0</v>
      </c>
      <c r="I414" s="39">
        <v>0</v>
      </c>
    </row>
    <row r="415" spans="2:9" ht="13.7">
      <c r="B415" s="57"/>
      <c r="C415" s="57"/>
      <c r="D415" s="57"/>
      <c r="E415" s="58" t="s">
        <v>8461</v>
      </c>
      <c r="F415" s="40">
        <v>0</v>
      </c>
      <c r="G415" s="40" t="s">
        <v>8464</v>
      </c>
      <c r="H415" s="40">
        <v>1</v>
      </c>
      <c r="I415" s="40">
        <v>0.5</v>
      </c>
    </row>
    <row r="416" spans="2:9" ht="13.7">
      <c r="B416" s="57"/>
      <c r="C416" s="57"/>
      <c r="D416" s="57"/>
      <c r="E416" s="58" t="s">
        <v>8463</v>
      </c>
      <c r="F416" s="40">
        <v>0</v>
      </c>
      <c r="G416" s="40" t="s">
        <v>8464</v>
      </c>
      <c r="H416" s="40">
        <v>0</v>
      </c>
      <c r="I416" s="40">
        <v>0</v>
      </c>
    </row>
    <row r="417" spans="2:9" ht="13.7">
      <c r="B417" s="57"/>
      <c r="C417" s="57"/>
      <c r="D417" s="57" t="s">
        <v>71</v>
      </c>
      <c r="E417" s="58" t="s">
        <v>8327</v>
      </c>
      <c r="F417" s="39">
        <v>5</v>
      </c>
      <c r="G417" s="39">
        <v>7</v>
      </c>
      <c r="H417" s="39">
        <v>2</v>
      </c>
      <c r="I417" s="39">
        <v>14</v>
      </c>
    </row>
    <row r="418" spans="2:9" ht="13.7">
      <c r="B418" s="57"/>
      <c r="C418" s="57"/>
      <c r="D418" s="57"/>
      <c r="E418" s="58" t="s">
        <v>8330</v>
      </c>
      <c r="F418" s="39">
        <v>20</v>
      </c>
      <c r="G418" s="39">
        <v>28</v>
      </c>
      <c r="H418" s="39">
        <v>8</v>
      </c>
      <c r="I418" s="39">
        <v>56</v>
      </c>
    </row>
    <row r="419" spans="2:9" ht="13.7">
      <c r="B419" s="57"/>
      <c r="C419" s="57"/>
      <c r="D419" s="57"/>
      <c r="E419" s="58" t="s">
        <v>8441</v>
      </c>
      <c r="F419" s="39">
        <v>1710</v>
      </c>
      <c r="G419" s="39">
        <v>2190</v>
      </c>
      <c r="H419" s="39">
        <v>660</v>
      </c>
      <c r="I419" s="39">
        <v>4560</v>
      </c>
    </row>
    <row r="420" spans="2:9" ht="13.7">
      <c r="B420" s="57"/>
      <c r="C420" s="57"/>
      <c r="D420" s="57"/>
      <c r="E420" s="58" t="s">
        <v>8443</v>
      </c>
      <c r="F420" s="39">
        <v>1710</v>
      </c>
      <c r="G420" s="39">
        <v>2190</v>
      </c>
      <c r="H420" s="39">
        <v>660</v>
      </c>
      <c r="I420" s="39">
        <v>4560</v>
      </c>
    </row>
    <row r="421" spans="2:9" ht="13.7">
      <c r="B421" s="57"/>
      <c r="C421" s="57"/>
      <c r="D421" s="57"/>
      <c r="E421" s="58" t="s">
        <v>8334</v>
      </c>
      <c r="F421" s="39">
        <v>1527</v>
      </c>
      <c r="G421" s="39">
        <v>1988</v>
      </c>
      <c r="H421" s="39">
        <v>585</v>
      </c>
      <c r="I421" s="39">
        <v>4100</v>
      </c>
    </row>
    <row r="422" spans="2:9" ht="13.7">
      <c r="B422" s="57"/>
      <c r="C422" s="57"/>
      <c r="D422" s="57"/>
      <c r="E422" s="58" t="s">
        <v>8336</v>
      </c>
      <c r="F422" s="39">
        <v>1070</v>
      </c>
      <c r="G422" s="39">
        <v>1405</v>
      </c>
      <c r="H422" s="39">
        <v>406</v>
      </c>
      <c r="I422" s="39">
        <v>2881</v>
      </c>
    </row>
    <row r="423" spans="2:9" ht="13.7">
      <c r="B423" s="57"/>
      <c r="C423" s="57"/>
      <c r="D423" s="57"/>
      <c r="E423" s="58" t="s">
        <v>8338</v>
      </c>
      <c r="F423" s="40">
        <v>0.89298245614035088</v>
      </c>
      <c r="G423" s="40">
        <v>0.90776255707762554</v>
      </c>
      <c r="H423" s="40">
        <v>0.88636363636363635</v>
      </c>
      <c r="I423" s="40">
        <v>0.89912280701754388</v>
      </c>
    </row>
    <row r="424" spans="2:9" ht="13.7">
      <c r="B424" s="57"/>
      <c r="C424" s="57"/>
      <c r="D424" s="57"/>
      <c r="E424" s="58" t="s">
        <v>8340</v>
      </c>
      <c r="F424" s="40">
        <v>0.6257309941520468</v>
      </c>
      <c r="G424" s="40">
        <v>0.64155251141552516</v>
      </c>
      <c r="H424" s="40">
        <v>0.61515151515151512</v>
      </c>
      <c r="I424" s="40">
        <v>0.63179824561403508</v>
      </c>
    </row>
    <row r="425" spans="2:9" ht="13.7">
      <c r="B425" s="57"/>
      <c r="C425" s="57"/>
      <c r="D425" s="57"/>
      <c r="E425" s="58" t="s">
        <v>8445</v>
      </c>
      <c r="F425" s="39">
        <v>5</v>
      </c>
      <c r="G425" s="39">
        <v>7</v>
      </c>
      <c r="H425" s="39">
        <v>2</v>
      </c>
      <c r="I425" s="39">
        <v>14</v>
      </c>
    </row>
    <row r="426" spans="2:9" ht="13.7">
      <c r="B426" s="57"/>
      <c r="C426" s="57"/>
      <c r="D426" s="57"/>
      <c r="E426" s="58" t="s">
        <v>8447</v>
      </c>
      <c r="F426" s="40">
        <v>1</v>
      </c>
      <c r="G426" s="40">
        <v>1</v>
      </c>
      <c r="H426" s="40">
        <v>1</v>
      </c>
      <c r="I426" s="40">
        <v>1</v>
      </c>
    </row>
    <row r="427" spans="2:9" ht="13.7">
      <c r="B427" s="57"/>
      <c r="C427" s="57"/>
      <c r="D427" s="57"/>
      <c r="E427" s="58" t="s">
        <v>8449</v>
      </c>
      <c r="F427" s="39">
        <v>0</v>
      </c>
      <c r="G427" s="39">
        <v>0</v>
      </c>
      <c r="H427" s="39">
        <v>0</v>
      </c>
      <c r="I427" s="39">
        <v>0</v>
      </c>
    </row>
    <row r="428" spans="2:9" ht="13.7">
      <c r="B428" s="57"/>
      <c r="C428" s="57"/>
      <c r="D428" s="57"/>
      <c r="E428" s="58" t="s">
        <v>8451</v>
      </c>
      <c r="F428" s="39">
        <v>2</v>
      </c>
      <c r="G428" s="39">
        <v>7</v>
      </c>
      <c r="H428" s="39">
        <v>2</v>
      </c>
      <c r="I428" s="39">
        <v>11</v>
      </c>
    </row>
    <row r="429" spans="2:9" ht="13.7">
      <c r="B429" s="57"/>
      <c r="C429" s="57"/>
      <c r="D429" s="57"/>
      <c r="E429" s="58" t="s">
        <v>8453</v>
      </c>
      <c r="F429" s="39">
        <v>3</v>
      </c>
      <c r="G429" s="39">
        <v>0</v>
      </c>
      <c r="H429" s="39">
        <v>0</v>
      </c>
      <c r="I429" s="39">
        <v>3</v>
      </c>
    </row>
    <row r="430" spans="2:9" ht="13.7">
      <c r="B430" s="57"/>
      <c r="C430" s="57"/>
      <c r="D430" s="57"/>
      <c r="E430" s="58" t="s">
        <v>8455</v>
      </c>
      <c r="F430" s="39">
        <v>5</v>
      </c>
      <c r="G430" s="39">
        <v>7</v>
      </c>
      <c r="H430" s="39">
        <v>2</v>
      </c>
      <c r="I430" s="39">
        <v>14</v>
      </c>
    </row>
    <row r="431" spans="2:9" ht="13.7">
      <c r="B431" s="57"/>
      <c r="C431" s="57"/>
      <c r="D431" s="57"/>
      <c r="E431" s="58" t="s">
        <v>8457</v>
      </c>
      <c r="F431" s="39">
        <v>0</v>
      </c>
      <c r="G431" s="39">
        <v>0</v>
      </c>
      <c r="H431" s="39">
        <v>0</v>
      </c>
      <c r="I431" s="39">
        <v>0</v>
      </c>
    </row>
    <row r="432" spans="2:9" ht="13.7">
      <c r="B432" s="57"/>
      <c r="C432" s="57"/>
      <c r="D432" s="57"/>
      <c r="E432" s="58" t="s">
        <v>8459</v>
      </c>
      <c r="F432" s="39">
        <v>0</v>
      </c>
      <c r="G432" s="39">
        <v>0</v>
      </c>
      <c r="H432" s="39">
        <v>0</v>
      </c>
      <c r="I432" s="39">
        <v>0</v>
      </c>
    </row>
    <row r="433" spans="2:9" ht="13.7">
      <c r="B433" s="57"/>
      <c r="C433" s="57"/>
      <c r="D433" s="57"/>
      <c r="E433" s="58" t="s">
        <v>8461</v>
      </c>
      <c r="F433" s="40">
        <v>0.4</v>
      </c>
      <c r="G433" s="40">
        <v>1</v>
      </c>
      <c r="H433" s="40">
        <v>1</v>
      </c>
      <c r="I433" s="40">
        <v>0.7857142857142857</v>
      </c>
    </row>
    <row r="434" spans="2:9" ht="13.7">
      <c r="B434" s="57"/>
      <c r="C434" s="57"/>
      <c r="D434" s="57"/>
      <c r="E434" s="58" t="s">
        <v>8463</v>
      </c>
      <c r="F434" s="40">
        <v>0</v>
      </c>
      <c r="G434" s="40">
        <v>0</v>
      </c>
      <c r="H434" s="40">
        <v>0</v>
      </c>
      <c r="I434" s="40">
        <v>0</v>
      </c>
    </row>
    <row r="435" spans="2:9" ht="13.7">
      <c r="B435" s="57"/>
      <c r="C435" s="57"/>
      <c r="D435" s="57" t="s">
        <v>72</v>
      </c>
      <c r="E435" s="58" t="s">
        <v>8327</v>
      </c>
      <c r="F435" s="39"/>
      <c r="G435" s="39">
        <v>5</v>
      </c>
      <c r="H435" s="39">
        <v>4</v>
      </c>
      <c r="I435" s="39">
        <v>9</v>
      </c>
    </row>
    <row r="436" spans="2:9" ht="13.7">
      <c r="B436" s="57"/>
      <c r="C436" s="57"/>
      <c r="D436" s="57"/>
      <c r="E436" s="58" t="s">
        <v>8330</v>
      </c>
      <c r="F436" s="39"/>
      <c r="G436" s="39">
        <v>20</v>
      </c>
      <c r="H436" s="39">
        <v>16</v>
      </c>
      <c r="I436" s="39">
        <v>36</v>
      </c>
    </row>
    <row r="437" spans="2:9" ht="13.7">
      <c r="B437" s="57"/>
      <c r="C437" s="57"/>
      <c r="D437" s="57"/>
      <c r="E437" s="58" t="s">
        <v>8441</v>
      </c>
      <c r="F437" s="39"/>
      <c r="G437" s="39">
        <v>1410</v>
      </c>
      <c r="H437" s="39">
        <v>1260</v>
      </c>
      <c r="I437" s="39">
        <v>2670</v>
      </c>
    </row>
    <row r="438" spans="2:9" ht="13.7">
      <c r="B438" s="57"/>
      <c r="C438" s="57"/>
      <c r="D438" s="57"/>
      <c r="E438" s="58" t="s">
        <v>8443</v>
      </c>
      <c r="F438" s="39"/>
      <c r="G438" s="39">
        <v>1410</v>
      </c>
      <c r="H438" s="39">
        <v>1260</v>
      </c>
      <c r="I438" s="39">
        <v>2670</v>
      </c>
    </row>
    <row r="439" spans="2:9" ht="13.7">
      <c r="B439" s="57"/>
      <c r="C439" s="57"/>
      <c r="D439" s="57"/>
      <c r="E439" s="58" t="s">
        <v>8334</v>
      </c>
      <c r="F439" s="39" t="s">
        <v>8464</v>
      </c>
      <c r="G439" s="39">
        <v>1296</v>
      </c>
      <c r="H439" s="39">
        <v>1142</v>
      </c>
      <c r="I439" s="39">
        <v>2438</v>
      </c>
    </row>
    <row r="440" spans="2:9" ht="13.7">
      <c r="B440" s="57"/>
      <c r="C440" s="57"/>
      <c r="D440" s="57"/>
      <c r="E440" s="58" t="s">
        <v>8336</v>
      </c>
      <c r="F440" s="39" t="s">
        <v>8464</v>
      </c>
      <c r="G440" s="39">
        <v>899</v>
      </c>
      <c r="H440" s="39">
        <v>806</v>
      </c>
      <c r="I440" s="39">
        <v>1705</v>
      </c>
    </row>
    <row r="441" spans="2:9" ht="13.7">
      <c r="B441" s="57"/>
      <c r="C441" s="57"/>
      <c r="D441" s="57"/>
      <c r="E441" s="58" t="s">
        <v>8338</v>
      </c>
      <c r="F441" s="40" t="s">
        <v>8464</v>
      </c>
      <c r="G441" s="40">
        <v>0.91914893617021276</v>
      </c>
      <c r="H441" s="40">
        <v>0.90634920634920635</v>
      </c>
      <c r="I441" s="40">
        <v>0.91310861423220979</v>
      </c>
    </row>
    <row r="442" spans="2:9" ht="13.7">
      <c r="B442" s="57"/>
      <c r="C442" s="57"/>
      <c r="D442" s="57"/>
      <c r="E442" s="58" t="s">
        <v>8340</v>
      </c>
      <c r="F442" s="40" t="s">
        <v>8464</v>
      </c>
      <c r="G442" s="40">
        <v>0.63758865248226948</v>
      </c>
      <c r="H442" s="40">
        <v>0.63968253968253963</v>
      </c>
      <c r="I442" s="40">
        <v>0.63857677902621723</v>
      </c>
    </row>
    <row r="443" spans="2:9" ht="13.7">
      <c r="B443" s="57"/>
      <c r="C443" s="57"/>
      <c r="D443" s="57"/>
      <c r="E443" s="58" t="s">
        <v>8445</v>
      </c>
      <c r="F443" s="39"/>
      <c r="G443" s="39">
        <v>5</v>
      </c>
      <c r="H443" s="39">
        <v>4</v>
      </c>
      <c r="I443" s="39">
        <v>9</v>
      </c>
    </row>
    <row r="444" spans="2:9" ht="13.7">
      <c r="B444" s="57"/>
      <c r="C444" s="57"/>
      <c r="D444" s="57"/>
      <c r="E444" s="58" t="s">
        <v>8447</v>
      </c>
      <c r="F444" s="40" t="s">
        <v>8464</v>
      </c>
      <c r="G444" s="40">
        <v>1</v>
      </c>
      <c r="H444" s="40">
        <v>1</v>
      </c>
      <c r="I444" s="40">
        <v>1</v>
      </c>
    </row>
    <row r="445" spans="2:9" ht="13.7">
      <c r="B445" s="57"/>
      <c r="C445" s="57"/>
      <c r="D445" s="57"/>
      <c r="E445" s="58" t="s">
        <v>8449</v>
      </c>
      <c r="F445" s="39"/>
      <c r="G445" s="39">
        <v>0</v>
      </c>
      <c r="H445" s="39">
        <v>0</v>
      </c>
      <c r="I445" s="39">
        <v>0</v>
      </c>
    </row>
    <row r="446" spans="2:9" ht="13.7">
      <c r="B446" s="57"/>
      <c r="C446" s="57"/>
      <c r="D446" s="57"/>
      <c r="E446" s="58" t="s">
        <v>8451</v>
      </c>
      <c r="F446" s="39"/>
      <c r="G446" s="39">
        <v>5</v>
      </c>
      <c r="H446" s="39">
        <v>3</v>
      </c>
      <c r="I446" s="39">
        <v>8</v>
      </c>
    </row>
    <row r="447" spans="2:9" ht="13.7">
      <c r="B447" s="57"/>
      <c r="C447" s="57"/>
      <c r="D447" s="57"/>
      <c r="E447" s="58" t="s">
        <v>8453</v>
      </c>
      <c r="F447" s="39"/>
      <c r="G447" s="39">
        <v>0</v>
      </c>
      <c r="H447" s="39">
        <v>1</v>
      </c>
      <c r="I447" s="39">
        <v>1</v>
      </c>
    </row>
    <row r="448" spans="2:9" ht="13.7">
      <c r="B448" s="57"/>
      <c r="C448" s="57"/>
      <c r="D448" s="57"/>
      <c r="E448" s="58" t="s">
        <v>8455</v>
      </c>
      <c r="F448" s="39"/>
      <c r="G448" s="39">
        <v>4</v>
      </c>
      <c r="H448" s="39">
        <v>4</v>
      </c>
      <c r="I448" s="39">
        <v>8</v>
      </c>
    </row>
    <row r="449" spans="2:9" ht="13.7">
      <c r="B449" s="57"/>
      <c r="C449" s="57"/>
      <c r="D449" s="57"/>
      <c r="E449" s="58" t="s">
        <v>8457</v>
      </c>
      <c r="F449" s="39"/>
      <c r="G449" s="39">
        <v>1</v>
      </c>
      <c r="H449" s="39">
        <v>0</v>
      </c>
      <c r="I449" s="39">
        <v>1</v>
      </c>
    </row>
    <row r="450" spans="2:9" ht="13.7">
      <c r="B450" s="57"/>
      <c r="C450" s="57"/>
      <c r="D450" s="57"/>
      <c r="E450" s="58" t="s">
        <v>8459</v>
      </c>
      <c r="F450" s="39"/>
      <c r="G450" s="39">
        <v>0</v>
      </c>
      <c r="H450" s="39">
        <v>0</v>
      </c>
      <c r="I450" s="39">
        <v>0</v>
      </c>
    </row>
    <row r="451" spans="2:9" ht="13.7">
      <c r="B451" s="57"/>
      <c r="C451" s="57"/>
      <c r="D451" s="57"/>
      <c r="E451" s="58" t="s">
        <v>8461</v>
      </c>
      <c r="F451" s="40" t="s">
        <v>8464</v>
      </c>
      <c r="G451" s="40">
        <v>1</v>
      </c>
      <c r="H451" s="40">
        <v>0.75</v>
      </c>
      <c r="I451" s="40">
        <v>0.88888888888888884</v>
      </c>
    </row>
    <row r="452" spans="2:9" ht="13.7">
      <c r="B452" s="57"/>
      <c r="C452" s="57"/>
      <c r="D452" s="57"/>
      <c r="E452" s="58" t="s">
        <v>8463</v>
      </c>
      <c r="F452" s="40" t="s">
        <v>8464</v>
      </c>
      <c r="G452" s="40">
        <v>0.2</v>
      </c>
      <c r="H452" s="40">
        <v>0</v>
      </c>
      <c r="I452" s="40">
        <v>0.1111111111111111</v>
      </c>
    </row>
    <row r="453" spans="2:9" ht="13.7">
      <c r="B453" s="57"/>
      <c r="C453" s="57"/>
      <c r="D453" s="57" t="s">
        <v>73</v>
      </c>
      <c r="E453" s="58" t="s">
        <v>8327</v>
      </c>
      <c r="F453" s="39">
        <v>3</v>
      </c>
      <c r="G453" s="39">
        <v>2</v>
      </c>
      <c r="H453" s="39">
        <v>1</v>
      </c>
      <c r="I453" s="39">
        <v>6</v>
      </c>
    </row>
    <row r="454" spans="2:9" ht="13.7">
      <c r="B454" s="57"/>
      <c r="C454" s="57"/>
      <c r="D454" s="57"/>
      <c r="E454" s="58" t="s">
        <v>8330</v>
      </c>
      <c r="F454" s="39">
        <v>12</v>
      </c>
      <c r="G454" s="39">
        <v>8</v>
      </c>
      <c r="H454" s="39">
        <v>4</v>
      </c>
      <c r="I454" s="39">
        <v>24</v>
      </c>
    </row>
    <row r="455" spans="2:9" ht="13.7">
      <c r="B455" s="57"/>
      <c r="C455" s="57"/>
      <c r="D455" s="57"/>
      <c r="E455" s="58" t="s">
        <v>8441</v>
      </c>
      <c r="F455" s="39">
        <v>900</v>
      </c>
      <c r="G455" s="39">
        <v>750</v>
      </c>
      <c r="H455" s="39">
        <v>540</v>
      </c>
      <c r="I455" s="39">
        <v>2190</v>
      </c>
    </row>
    <row r="456" spans="2:9" ht="13.7">
      <c r="B456" s="57"/>
      <c r="C456" s="57"/>
      <c r="D456" s="57"/>
      <c r="E456" s="58" t="s">
        <v>8443</v>
      </c>
      <c r="F456" s="39">
        <v>900</v>
      </c>
      <c r="G456" s="39">
        <v>750</v>
      </c>
      <c r="H456" s="39">
        <v>540</v>
      </c>
      <c r="I456" s="39">
        <v>2190</v>
      </c>
    </row>
    <row r="457" spans="2:9" ht="13.7">
      <c r="B457" s="57"/>
      <c r="C457" s="57"/>
      <c r="D457" s="57"/>
      <c r="E457" s="58" t="s">
        <v>8334</v>
      </c>
      <c r="F457" s="39">
        <v>805</v>
      </c>
      <c r="G457" s="39">
        <v>690</v>
      </c>
      <c r="H457" s="39">
        <v>489</v>
      </c>
      <c r="I457" s="39">
        <v>1984</v>
      </c>
    </row>
    <row r="458" spans="2:9" ht="13.7">
      <c r="B458" s="57"/>
      <c r="C458" s="57"/>
      <c r="D458" s="57"/>
      <c r="E458" s="58" t="s">
        <v>8336</v>
      </c>
      <c r="F458" s="39">
        <v>509</v>
      </c>
      <c r="G458" s="39">
        <v>478</v>
      </c>
      <c r="H458" s="39">
        <v>332</v>
      </c>
      <c r="I458" s="39">
        <v>1319</v>
      </c>
    </row>
    <row r="459" spans="2:9" ht="13.7">
      <c r="B459" s="57"/>
      <c r="C459" s="57"/>
      <c r="D459" s="57"/>
      <c r="E459" s="58" t="s">
        <v>8338</v>
      </c>
      <c r="F459" s="40">
        <v>0.89444444444444449</v>
      </c>
      <c r="G459" s="40">
        <v>0.92</v>
      </c>
      <c r="H459" s="40">
        <v>0.90555555555555556</v>
      </c>
      <c r="I459" s="40">
        <v>0.90593607305936075</v>
      </c>
    </row>
    <row r="460" spans="2:9" ht="13.7">
      <c r="B460" s="57"/>
      <c r="C460" s="57"/>
      <c r="D460" s="57"/>
      <c r="E460" s="58" t="s">
        <v>8340</v>
      </c>
      <c r="F460" s="40">
        <v>0.56555555555555559</v>
      </c>
      <c r="G460" s="40">
        <v>0.63733333333333331</v>
      </c>
      <c r="H460" s="40">
        <v>0.61481481481481481</v>
      </c>
      <c r="I460" s="40">
        <v>0.602283105022831</v>
      </c>
    </row>
    <row r="461" spans="2:9" ht="13.7">
      <c r="B461" s="57"/>
      <c r="C461" s="57"/>
      <c r="D461" s="57"/>
      <c r="E461" s="58" t="s">
        <v>8445</v>
      </c>
      <c r="F461" s="39">
        <v>3</v>
      </c>
      <c r="G461" s="39">
        <v>2</v>
      </c>
      <c r="H461" s="39">
        <v>1</v>
      </c>
      <c r="I461" s="39">
        <v>6</v>
      </c>
    </row>
    <row r="462" spans="2:9" ht="13.7">
      <c r="B462" s="57"/>
      <c r="C462" s="57"/>
      <c r="D462" s="57"/>
      <c r="E462" s="58" t="s">
        <v>8447</v>
      </c>
      <c r="F462" s="40">
        <v>1</v>
      </c>
      <c r="G462" s="40">
        <v>1</v>
      </c>
      <c r="H462" s="40">
        <v>1</v>
      </c>
      <c r="I462" s="40">
        <v>1</v>
      </c>
    </row>
    <row r="463" spans="2:9" ht="13.7">
      <c r="B463" s="57"/>
      <c r="C463" s="57"/>
      <c r="D463" s="57"/>
      <c r="E463" s="58" t="s">
        <v>8449</v>
      </c>
      <c r="F463" s="39">
        <v>0</v>
      </c>
      <c r="G463" s="39">
        <v>0</v>
      </c>
      <c r="H463" s="39">
        <v>0</v>
      </c>
      <c r="I463" s="39">
        <v>0</v>
      </c>
    </row>
    <row r="464" spans="2:9" ht="13.7">
      <c r="B464" s="57"/>
      <c r="C464" s="57"/>
      <c r="D464" s="57"/>
      <c r="E464" s="58" t="s">
        <v>8451</v>
      </c>
      <c r="F464" s="39">
        <v>1</v>
      </c>
      <c r="G464" s="39">
        <v>1</v>
      </c>
      <c r="H464" s="39">
        <v>1</v>
      </c>
      <c r="I464" s="39">
        <v>3</v>
      </c>
    </row>
    <row r="465" spans="2:9" ht="13.7">
      <c r="B465" s="57"/>
      <c r="C465" s="57"/>
      <c r="D465" s="57"/>
      <c r="E465" s="58" t="s">
        <v>8453</v>
      </c>
      <c r="F465" s="39">
        <v>2</v>
      </c>
      <c r="G465" s="39">
        <v>1</v>
      </c>
      <c r="H465" s="39">
        <v>0</v>
      </c>
      <c r="I465" s="39">
        <v>3</v>
      </c>
    </row>
    <row r="466" spans="2:9" ht="13.7">
      <c r="B466" s="57"/>
      <c r="C466" s="57"/>
      <c r="D466" s="57"/>
      <c r="E466" s="58" t="s">
        <v>8455</v>
      </c>
      <c r="F466" s="39">
        <v>3</v>
      </c>
      <c r="G466" s="39">
        <v>2</v>
      </c>
      <c r="H466" s="39">
        <v>1</v>
      </c>
      <c r="I466" s="39">
        <v>6</v>
      </c>
    </row>
    <row r="467" spans="2:9" ht="13.7">
      <c r="B467" s="57"/>
      <c r="C467" s="57"/>
      <c r="D467" s="57"/>
      <c r="E467" s="58" t="s">
        <v>8457</v>
      </c>
      <c r="F467" s="39">
        <v>0</v>
      </c>
      <c r="G467" s="39">
        <v>0</v>
      </c>
      <c r="H467" s="39">
        <v>0</v>
      </c>
      <c r="I467" s="39">
        <v>0</v>
      </c>
    </row>
    <row r="468" spans="2:9" ht="13.7">
      <c r="B468" s="57"/>
      <c r="C468" s="57"/>
      <c r="D468" s="57"/>
      <c r="E468" s="58" t="s">
        <v>8459</v>
      </c>
      <c r="F468" s="39">
        <v>0</v>
      </c>
      <c r="G468" s="39">
        <v>0</v>
      </c>
      <c r="H468" s="39">
        <v>0</v>
      </c>
      <c r="I468" s="39">
        <v>0</v>
      </c>
    </row>
    <row r="469" spans="2:9" ht="13.7">
      <c r="B469" s="57"/>
      <c r="C469" s="57"/>
      <c r="D469" s="57"/>
      <c r="E469" s="58" t="s">
        <v>8461</v>
      </c>
      <c r="F469" s="40">
        <v>0.33333333333333331</v>
      </c>
      <c r="G469" s="40">
        <v>0.5</v>
      </c>
      <c r="H469" s="40">
        <v>1</v>
      </c>
      <c r="I469" s="40">
        <v>0.5</v>
      </c>
    </row>
    <row r="470" spans="2:9" ht="13.7">
      <c r="B470" s="57"/>
      <c r="C470" s="57"/>
      <c r="D470" s="57"/>
      <c r="E470" s="58" t="s">
        <v>8463</v>
      </c>
      <c r="F470" s="40">
        <v>0</v>
      </c>
      <c r="G470" s="40">
        <v>0</v>
      </c>
      <c r="H470" s="40">
        <v>0</v>
      </c>
      <c r="I470" s="40">
        <v>0</v>
      </c>
    </row>
    <row r="471" spans="2:9" ht="13.7">
      <c r="B471" s="57"/>
      <c r="C471" s="57"/>
      <c r="D471" s="57" t="s">
        <v>74</v>
      </c>
      <c r="E471" s="58" t="s">
        <v>8327</v>
      </c>
      <c r="F471" s="39">
        <v>1</v>
      </c>
      <c r="G471" s="39"/>
      <c r="H471" s="39">
        <v>2</v>
      </c>
      <c r="I471" s="39">
        <v>3</v>
      </c>
    </row>
    <row r="472" spans="2:9" ht="13.7">
      <c r="B472" s="57"/>
      <c r="C472" s="57"/>
      <c r="D472" s="57"/>
      <c r="E472" s="58" t="s">
        <v>8330</v>
      </c>
      <c r="F472" s="39">
        <v>4</v>
      </c>
      <c r="G472" s="39"/>
      <c r="H472" s="39">
        <v>8</v>
      </c>
      <c r="I472" s="39">
        <v>12</v>
      </c>
    </row>
    <row r="473" spans="2:9" ht="13.7">
      <c r="B473" s="57"/>
      <c r="C473" s="57"/>
      <c r="D473" s="57"/>
      <c r="E473" s="58" t="s">
        <v>8441</v>
      </c>
      <c r="F473" s="39">
        <v>540</v>
      </c>
      <c r="G473" s="39"/>
      <c r="H473" s="39">
        <v>510</v>
      </c>
      <c r="I473" s="39">
        <v>1050</v>
      </c>
    </row>
    <row r="474" spans="2:9" ht="13.7">
      <c r="B474" s="57"/>
      <c r="C474" s="57"/>
      <c r="D474" s="57"/>
      <c r="E474" s="58" t="s">
        <v>8443</v>
      </c>
      <c r="F474" s="39">
        <v>540</v>
      </c>
      <c r="G474" s="39"/>
      <c r="H474" s="39">
        <v>510</v>
      </c>
      <c r="I474" s="39">
        <v>1050</v>
      </c>
    </row>
    <row r="475" spans="2:9" ht="13.7">
      <c r="B475" s="57"/>
      <c r="C475" s="57"/>
      <c r="D475" s="57"/>
      <c r="E475" s="58" t="s">
        <v>8334</v>
      </c>
      <c r="F475" s="39">
        <v>493</v>
      </c>
      <c r="G475" s="39" t="s">
        <v>8464</v>
      </c>
      <c r="H475" s="39">
        <v>475</v>
      </c>
      <c r="I475" s="39">
        <v>968</v>
      </c>
    </row>
    <row r="476" spans="2:9" ht="13.7">
      <c r="B476" s="57"/>
      <c r="C476" s="57"/>
      <c r="D476" s="57"/>
      <c r="E476" s="58" t="s">
        <v>8336</v>
      </c>
      <c r="F476" s="39">
        <v>350</v>
      </c>
      <c r="G476" s="39" t="s">
        <v>8464</v>
      </c>
      <c r="H476" s="39">
        <v>313</v>
      </c>
      <c r="I476" s="39">
        <v>663</v>
      </c>
    </row>
    <row r="477" spans="2:9" ht="13.7">
      <c r="B477" s="57"/>
      <c r="C477" s="57"/>
      <c r="D477" s="57"/>
      <c r="E477" s="58" t="s">
        <v>8338</v>
      </c>
      <c r="F477" s="40">
        <v>0.91296296296296298</v>
      </c>
      <c r="G477" s="40" t="s">
        <v>8464</v>
      </c>
      <c r="H477" s="40">
        <v>0.93137254901960786</v>
      </c>
      <c r="I477" s="40">
        <v>0.92190476190476189</v>
      </c>
    </row>
    <row r="478" spans="2:9" ht="13.7">
      <c r="B478" s="57"/>
      <c r="C478" s="57"/>
      <c r="D478" s="57"/>
      <c r="E478" s="58" t="s">
        <v>8340</v>
      </c>
      <c r="F478" s="40">
        <v>0.64814814814814814</v>
      </c>
      <c r="G478" s="40" t="s">
        <v>8464</v>
      </c>
      <c r="H478" s="40">
        <v>0.61372549019607847</v>
      </c>
      <c r="I478" s="40">
        <v>0.63142857142857145</v>
      </c>
    </row>
    <row r="479" spans="2:9" ht="13.7">
      <c r="B479" s="57"/>
      <c r="C479" s="57"/>
      <c r="D479" s="57"/>
      <c r="E479" s="58" t="s">
        <v>8445</v>
      </c>
      <c r="F479" s="39">
        <v>1</v>
      </c>
      <c r="G479" s="39"/>
      <c r="H479" s="39">
        <v>2</v>
      </c>
      <c r="I479" s="39">
        <v>3</v>
      </c>
    </row>
    <row r="480" spans="2:9" ht="13.7">
      <c r="B480" s="57"/>
      <c r="C480" s="57"/>
      <c r="D480" s="57"/>
      <c r="E480" s="58" t="s">
        <v>8447</v>
      </c>
      <c r="F480" s="40">
        <v>1</v>
      </c>
      <c r="G480" s="40" t="s">
        <v>8464</v>
      </c>
      <c r="H480" s="40">
        <v>1</v>
      </c>
      <c r="I480" s="40">
        <v>1</v>
      </c>
    </row>
    <row r="481" spans="2:9" ht="13.7">
      <c r="B481" s="57"/>
      <c r="C481" s="57"/>
      <c r="D481" s="57"/>
      <c r="E481" s="58" t="s">
        <v>8449</v>
      </c>
      <c r="F481" s="39">
        <v>0</v>
      </c>
      <c r="G481" s="39"/>
      <c r="H481" s="39">
        <v>0</v>
      </c>
      <c r="I481" s="39">
        <v>0</v>
      </c>
    </row>
    <row r="482" spans="2:9" ht="13.7">
      <c r="B482" s="57"/>
      <c r="C482" s="57"/>
      <c r="D482" s="57"/>
      <c r="E482" s="58" t="s">
        <v>8451</v>
      </c>
      <c r="F482" s="39">
        <v>1</v>
      </c>
      <c r="G482" s="39"/>
      <c r="H482" s="39">
        <v>2</v>
      </c>
      <c r="I482" s="39">
        <v>3</v>
      </c>
    </row>
    <row r="483" spans="2:9" ht="13.7">
      <c r="B483" s="57"/>
      <c r="C483" s="57"/>
      <c r="D483" s="57"/>
      <c r="E483" s="58" t="s">
        <v>8453</v>
      </c>
      <c r="F483" s="39">
        <v>0</v>
      </c>
      <c r="G483" s="39"/>
      <c r="H483" s="39">
        <v>0</v>
      </c>
      <c r="I483" s="39">
        <v>0</v>
      </c>
    </row>
    <row r="484" spans="2:9" ht="13.7">
      <c r="B484" s="57"/>
      <c r="C484" s="57"/>
      <c r="D484" s="57"/>
      <c r="E484" s="58" t="s">
        <v>8455</v>
      </c>
      <c r="F484" s="39">
        <v>1</v>
      </c>
      <c r="G484" s="39"/>
      <c r="H484" s="39">
        <v>1</v>
      </c>
      <c r="I484" s="39">
        <v>2</v>
      </c>
    </row>
    <row r="485" spans="2:9" ht="13.7">
      <c r="B485" s="57"/>
      <c r="C485" s="57"/>
      <c r="D485" s="57"/>
      <c r="E485" s="58" t="s">
        <v>8457</v>
      </c>
      <c r="F485" s="39">
        <v>0</v>
      </c>
      <c r="G485" s="39"/>
      <c r="H485" s="39">
        <v>1</v>
      </c>
      <c r="I485" s="39">
        <v>1</v>
      </c>
    </row>
    <row r="486" spans="2:9" ht="13.7">
      <c r="B486" s="57"/>
      <c r="C486" s="57"/>
      <c r="D486" s="57"/>
      <c r="E486" s="58" t="s">
        <v>8459</v>
      </c>
      <c r="F486" s="39">
        <v>0</v>
      </c>
      <c r="G486" s="39"/>
      <c r="H486" s="39">
        <v>0</v>
      </c>
      <c r="I486" s="39">
        <v>0</v>
      </c>
    </row>
    <row r="487" spans="2:9" ht="13.7">
      <c r="B487" s="57"/>
      <c r="C487" s="57"/>
      <c r="D487" s="57"/>
      <c r="E487" s="58" t="s">
        <v>8461</v>
      </c>
      <c r="F487" s="40">
        <v>1</v>
      </c>
      <c r="G487" s="40" t="s">
        <v>8464</v>
      </c>
      <c r="H487" s="40">
        <v>1</v>
      </c>
      <c r="I487" s="40">
        <v>1</v>
      </c>
    </row>
    <row r="488" spans="2:9" ht="13.7">
      <c r="B488" s="57"/>
      <c r="C488" s="57"/>
      <c r="D488" s="57"/>
      <c r="E488" s="58" t="s">
        <v>8463</v>
      </c>
      <c r="F488" s="40">
        <v>0</v>
      </c>
      <c r="G488" s="40" t="s">
        <v>8464</v>
      </c>
      <c r="H488" s="40">
        <v>0.5</v>
      </c>
      <c r="I488" s="40">
        <v>0.33333333333333331</v>
      </c>
    </row>
    <row r="489" spans="2:9" ht="13.7">
      <c r="B489" s="57"/>
      <c r="C489" s="57"/>
      <c r="D489" s="57" t="s">
        <v>75</v>
      </c>
      <c r="E489" s="58" t="s">
        <v>8327</v>
      </c>
      <c r="F489" s="39">
        <v>1</v>
      </c>
      <c r="G489" s="39">
        <v>2</v>
      </c>
      <c r="H489" s="39">
        <v>3</v>
      </c>
      <c r="I489" s="39">
        <v>6</v>
      </c>
    </row>
    <row r="490" spans="2:9" ht="13.7">
      <c r="B490" s="57"/>
      <c r="C490" s="57"/>
      <c r="D490" s="57"/>
      <c r="E490" s="58" t="s">
        <v>8330</v>
      </c>
      <c r="F490" s="39">
        <v>4</v>
      </c>
      <c r="G490" s="39">
        <v>8</v>
      </c>
      <c r="H490" s="39">
        <v>12</v>
      </c>
      <c r="I490" s="39">
        <v>24</v>
      </c>
    </row>
    <row r="491" spans="2:9" ht="13.7">
      <c r="B491" s="57"/>
      <c r="C491" s="57"/>
      <c r="D491" s="57"/>
      <c r="E491" s="58" t="s">
        <v>8441</v>
      </c>
      <c r="F491" s="39">
        <v>480</v>
      </c>
      <c r="G491" s="39">
        <v>750</v>
      </c>
      <c r="H491" s="39">
        <v>1350</v>
      </c>
      <c r="I491" s="39">
        <v>2580</v>
      </c>
    </row>
    <row r="492" spans="2:9" ht="13.7">
      <c r="B492" s="57"/>
      <c r="C492" s="57"/>
      <c r="D492" s="57"/>
      <c r="E492" s="58" t="s">
        <v>8443</v>
      </c>
      <c r="F492" s="39">
        <v>480</v>
      </c>
      <c r="G492" s="39">
        <v>750</v>
      </c>
      <c r="H492" s="39">
        <v>1350</v>
      </c>
      <c r="I492" s="39">
        <v>2580</v>
      </c>
    </row>
    <row r="493" spans="2:9" ht="13.7">
      <c r="B493" s="57"/>
      <c r="C493" s="57"/>
      <c r="D493" s="57"/>
      <c r="E493" s="58" t="s">
        <v>8334</v>
      </c>
      <c r="F493" s="39">
        <v>446</v>
      </c>
      <c r="G493" s="39">
        <v>678</v>
      </c>
      <c r="H493" s="39">
        <v>1253</v>
      </c>
      <c r="I493" s="39">
        <v>2377</v>
      </c>
    </row>
    <row r="494" spans="2:9" ht="13.7">
      <c r="B494" s="57"/>
      <c r="C494" s="57"/>
      <c r="D494" s="57"/>
      <c r="E494" s="58" t="s">
        <v>8336</v>
      </c>
      <c r="F494" s="39">
        <v>337</v>
      </c>
      <c r="G494" s="39">
        <v>499</v>
      </c>
      <c r="H494" s="39">
        <v>940</v>
      </c>
      <c r="I494" s="39">
        <v>1776</v>
      </c>
    </row>
    <row r="495" spans="2:9" ht="13.7">
      <c r="B495" s="57"/>
      <c r="C495" s="57"/>
      <c r="D495" s="57"/>
      <c r="E495" s="58" t="s">
        <v>8338</v>
      </c>
      <c r="F495" s="40">
        <v>0.9291666666666667</v>
      </c>
      <c r="G495" s="40">
        <v>0.90400000000000003</v>
      </c>
      <c r="H495" s="40">
        <v>0.92814814814814817</v>
      </c>
      <c r="I495" s="40">
        <v>0.92131782945736429</v>
      </c>
    </row>
    <row r="496" spans="2:9" ht="13.7">
      <c r="B496" s="57"/>
      <c r="C496" s="57"/>
      <c r="D496" s="57"/>
      <c r="E496" s="58" t="s">
        <v>8340</v>
      </c>
      <c r="F496" s="40">
        <v>0.70208333333333328</v>
      </c>
      <c r="G496" s="40">
        <v>0.66533333333333333</v>
      </c>
      <c r="H496" s="40">
        <v>0.6962962962962963</v>
      </c>
      <c r="I496" s="40">
        <v>0.68837209302325586</v>
      </c>
    </row>
    <row r="497" spans="2:9" ht="13.7">
      <c r="B497" s="57"/>
      <c r="C497" s="57"/>
      <c r="D497" s="57"/>
      <c r="E497" s="58" t="s">
        <v>8445</v>
      </c>
      <c r="F497" s="39">
        <v>1</v>
      </c>
      <c r="G497" s="39">
        <v>2</v>
      </c>
      <c r="H497" s="39">
        <v>3</v>
      </c>
      <c r="I497" s="39">
        <v>6</v>
      </c>
    </row>
    <row r="498" spans="2:9" ht="13.7">
      <c r="B498" s="57"/>
      <c r="C498" s="57"/>
      <c r="D498" s="57"/>
      <c r="E498" s="58" t="s">
        <v>8447</v>
      </c>
      <c r="F498" s="40">
        <v>1</v>
      </c>
      <c r="G498" s="40">
        <v>1</v>
      </c>
      <c r="H498" s="40">
        <v>1</v>
      </c>
      <c r="I498" s="40">
        <v>1</v>
      </c>
    </row>
    <row r="499" spans="2:9" ht="13.7">
      <c r="B499" s="57"/>
      <c r="C499" s="57"/>
      <c r="D499" s="57"/>
      <c r="E499" s="58" t="s">
        <v>8449</v>
      </c>
      <c r="F499" s="39">
        <v>0</v>
      </c>
      <c r="G499" s="39">
        <v>0</v>
      </c>
      <c r="H499" s="39">
        <v>0</v>
      </c>
      <c r="I499" s="39">
        <v>0</v>
      </c>
    </row>
    <row r="500" spans="2:9" ht="13.7">
      <c r="B500" s="57"/>
      <c r="C500" s="57"/>
      <c r="D500" s="57"/>
      <c r="E500" s="58" t="s">
        <v>8451</v>
      </c>
      <c r="F500" s="39">
        <v>1</v>
      </c>
      <c r="G500" s="39">
        <v>2</v>
      </c>
      <c r="H500" s="39">
        <v>3</v>
      </c>
      <c r="I500" s="39">
        <v>6</v>
      </c>
    </row>
    <row r="501" spans="2:9" ht="13.7">
      <c r="B501" s="57"/>
      <c r="C501" s="57"/>
      <c r="D501" s="57"/>
      <c r="E501" s="58" t="s">
        <v>8453</v>
      </c>
      <c r="F501" s="39">
        <v>0</v>
      </c>
      <c r="G501" s="39">
        <v>0</v>
      </c>
      <c r="H501" s="39">
        <v>0</v>
      </c>
      <c r="I501" s="39">
        <v>0</v>
      </c>
    </row>
    <row r="502" spans="2:9" ht="13.7">
      <c r="B502" s="57"/>
      <c r="C502" s="57"/>
      <c r="D502" s="57"/>
      <c r="E502" s="58" t="s">
        <v>8455</v>
      </c>
      <c r="F502" s="39">
        <v>1</v>
      </c>
      <c r="G502" s="39">
        <v>2</v>
      </c>
      <c r="H502" s="39">
        <v>3</v>
      </c>
      <c r="I502" s="39">
        <v>6</v>
      </c>
    </row>
    <row r="503" spans="2:9" ht="13.7">
      <c r="B503" s="57"/>
      <c r="C503" s="57"/>
      <c r="D503" s="57"/>
      <c r="E503" s="58" t="s">
        <v>8457</v>
      </c>
      <c r="F503" s="39">
        <v>0</v>
      </c>
      <c r="G503" s="39">
        <v>0</v>
      </c>
      <c r="H503" s="39">
        <v>0</v>
      </c>
      <c r="I503" s="39">
        <v>0</v>
      </c>
    </row>
    <row r="504" spans="2:9" ht="13.7">
      <c r="B504" s="57"/>
      <c r="C504" s="57"/>
      <c r="D504" s="57"/>
      <c r="E504" s="58" t="s">
        <v>8459</v>
      </c>
      <c r="F504" s="39">
        <v>0</v>
      </c>
      <c r="G504" s="39">
        <v>0</v>
      </c>
      <c r="H504" s="39">
        <v>0</v>
      </c>
      <c r="I504" s="39">
        <v>0</v>
      </c>
    </row>
    <row r="505" spans="2:9" ht="13.7">
      <c r="B505" s="57"/>
      <c r="C505" s="57"/>
      <c r="D505" s="57"/>
      <c r="E505" s="58" t="s">
        <v>8461</v>
      </c>
      <c r="F505" s="40">
        <v>1</v>
      </c>
      <c r="G505" s="40">
        <v>1</v>
      </c>
      <c r="H505" s="40">
        <v>1</v>
      </c>
      <c r="I505" s="40">
        <v>1</v>
      </c>
    </row>
    <row r="506" spans="2:9" ht="13.7">
      <c r="B506" s="57"/>
      <c r="C506" s="57"/>
      <c r="D506" s="57"/>
      <c r="E506" s="58" t="s">
        <v>8463</v>
      </c>
      <c r="F506" s="40">
        <v>0</v>
      </c>
      <c r="G506" s="40">
        <v>0</v>
      </c>
      <c r="H506" s="40">
        <v>0</v>
      </c>
      <c r="I506" s="40">
        <v>0</v>
      </c>
    </row>
    <row r="507" spans="2:9" ht="13.7">
      <c r="B507" s="57"/>
      <c r="C507" s="57"/>
      <c r="D507" s="57" t="s">
        <v>76</v>
      </c>
      <c r="E507" s="58" t="s">
        <v>8327</v>
      </c>
      <c r="F507" s="39">
        <v>5</v>
      </c>
      <c r="G507" s="39">
        <v>5</v>
      </c>
      <c r="H507" s="39">
        <v>4</v>
      </c>
      <c r="I507" s="39">
        <v>14</v>
      </c>
    </row>
    <row r="508" spans="2:9" ht="13.7">
      <c r="B508" s="57"/>
      <c r="C508" s="57"/>
      <c r="D508" s="57"/>
      <c r="E508" s="58" t="s">
        <v>8330</v>
      </c>
      <c r="F508" s="39">
        <v>20</v>
      </c>
      <c r="G508" s="39">
        <v>20</v>
      </c>
      <c r="H508" s="39">
        <v>16</v>
      </c>
      <c r="I508" s="39">
        <v>56</v>
      </c>
    </row>
    <row r="509" spans="2:9" ht="13.7">
      <c r="B509" s="57"/>
      <c r="C509" s="57"/>
      <c r="D509" s="57"/>
      <c r="E509" s="58" t="s">
        <v>8441</v>
      </c>
      <c r="F509" s="39">
        <v>1830</v>
      </c>
      <c r="G509" s="39">
        <v>2250</v>
      </c>
      <c r="H509" s="39">
        <v>1020</v>
      </c>
      <c r="I509" s="39">
        <v>5100</v>
      </c>
    </row>
    <row r="510" spans="2:9" ht="13.7">
      <c r="B510" s="57"/>
      <c r="C510" s="57"/>
      <c r="D510" s="57"/>
      <c r="E510" s="58" t="s">
        <v>8443</v>
      </c>
      <c r="F510" s="39">
        <v>1830</v>
      </c>
      <c r="G510" s="39">
        <v>2250</v>
      </c>
      <c r="H510" s="39">
        <v>1020</v>
      </c>
      <c r="I510" s="39">
        <v>5100</v>
      </c>
    </row>
    <row r="511" spans="2:9" ht="13.7">
      <c r="B511" s="57"/>
      <c r="C511" s="57"/>
      <c r="D511" s="57"/>
      <c r="E511" s="58" t="s">
        <v>8334</v>
      </c>
      <c r="F511" s="39">
        <v>1699</v>
      </c>
      <c r="G511" s="39">
        <v>2067</v>
      </c>
      <c r="H511" s="39">
        <v>925</v>
      </c>
      <c r="I511" s="39">
        <v>4691</v>
      </c>
    </row>
    <row r="512" spans="2:9" ht="13.7">
      <c r="B512" s="57"/>
      <c r="C512" s="57"/>
      <c r="D512" s="57"/>
      <c r="E512" s="58" t="s">
        <v>8336</v>
      </c>
      <c r="F512" s="39">
        <v>1236</v>
      </c>
      <c r="G512" s="39">
        <v>1596</v>
      </c>
      <c r="H512" s="39">
        <v>589</v>
      </c>
      <c r="I512" s="39">
        <v>3421</v>
      </c>
    </row>
    <row r="513" spans="2:9" ht="13.7">
      <c r="B513" s="57"/>
      <c r="C513" s="57"/>
      <c r="D513" s="57"/>
      <c r="E513" s="58" t="s">
        <v>8338</v>
      </c>
      <c r="F513" s="40">
        <v>0.92841530054644805</v>
      </c>
      <c r="G513" s="40">
        <v>0.91866666666666663</v>
      </c>
      <c r="H513" s="40">
        <v>0.90686274509803921</v>
      </c>
      <c r="I513" s="40">
        <v>0.91980392156862745</v>
      </c>
    </row>
    <row r="514" spans="2:9" ht="13.7">
      <c r="B514" s="57"/>
      <c r="C514" s="57"/>
      <c r="D514" s="57"/>
      <c r="E514" s="58" t="s">
        <v>8340</v>
      </c>
      <c r="F514" s="40">
        <v>0.67540983606557381</v>
      </c>
      <c r="G514" s="40">
        <v>0.70933333333333337</v>
      </c>
      <c r="H514" s="40">
        <v>0.57745098039215681</v>
      </c>
      <c r="I514" s="40">
        <v>0.67078431372549019</v>
      </c>
    </row>
    <row r="515" spans="2:9" ht="13.7">
      <c r="B515" s="57"/>
      <c r="C515" s="57"/>
      <c r="D515" s="57"/>
      <c r="E515" s="58" t="s">
        <v>8445</v>
      </c>
      <c r="F515" s="39">
        <v>5</v>
      </c>
      <c r="G515" s="39">
        <v>5</v>
      </c>
      <c r="H515" s="39">
        <v>4</v>
      </c>
      <c r="I515" s="39">
        <v>14</v>
      </c>
    </row>
    <row r="516" spans="2:9" ht="13.7">
      <c r="B516" s="57"/>
      <c r="C516" s="57"/>
      <c r="D516" s="57"/>
      <c r="E516" s="58" t="s">
        <v>8447</v>
      </c>
      <c r="F516" s="40">
        <v>1</v>
      </c>
      <c r="G516" s="40">
        <v>1</v>
      </c>
      <c r="H516" s="40">
        <v>1</v>
      </c>
      <c r="I516" s="40">
        <v>1</v>
      </c>
    </row>
    <row r="517" spans="2:9" ht="13.7">
      <c r="B517" s="57"/>
      <c r="C517" s="57"/>
      <c r="D517" s="57"/>
      <c r="E517" s="58" t="s">
        <v>8449</v>
      </c>
      <c r="F517" s="39">
        <v>0</v>
      </c>
      <c r="G517" s="39">
        <v>0</v>
      </c>
      <c r="H517" s="39">
        <v>0</v>
      </c>
      <c r="I517" s="39">
        <v>0</v>
      </c>
    </row>
    <row r="518" spans="2:9" ht="13.7">
      <c r="B518" s="57"/>
      <c r="C518" s="57"/>
      <c r="D518" s="57"/>
      <c r="E518" s="58" t="s">
        <v>8451</v>
      </c>
      <c r="F518" s="39">
        <v>4</v>
      </c>
      <c r="G518" s="39">
        <v>3</v>
      </c>
      <c r="H518" s="39">
        <v>4</v>
      </c>
      <c r="I518" s="39">
        <v>11</v>
      </c>
    </row>
    <row r="519" spans="2:9" ht="13.7">
      <c r="B519" s="57"/>
      <c r="C519" s="57"/>
      <c r="D519" s="57"/>
      <c r="E519" s="58" t="s">
        <v>8453</v>
      </c>
      <c r="F519" s="39">
        <v>1</v>
      </c>
      <c r="G519" s="39">
        <v>2</v>
      </c>
      <c r="H519" s="39">
        <v>0</v>
      </c>
      <c r="I519" s="39">
        <v>3</v>
      </c>
    </row>
    <row r="520" spans="2:9" ht="13.7">
      <c r="B520" s="57"/>
      <c r="C520" s="57"/>
      <c r="D520" s="57"/>
      <c r="E520" s="58" t="s">
        <v>8455</v>
      </c>
      <c r="F520" s="39">
        <v>5</v>
      </c>
      <c r="G520" s="39">
        <v>5</v>
      </c>
      <c r="H520" s="39">
        <v>3</v>
      </c>
      <c r="I520" s="39">
        <v>13</v>
      </c>
    </row>
    <row r="521" spans="2:9" ht="13.7">
      <c r="B521" s="57"/>
      <c r="C521" s="57"/>
      <c r="D521" s="57"/>
      <c r="E521" s="58" t="s">
        <v>8457</v>
      </c>
      <c r="F521" s="39">
        <v>0</v>
      </c>
      <c r="G521" s="39">
        <v>0</v>
      </c>
      <c r="H521" s="39">
        <v>1</v>
      </c>
      <c r="I521" s="39">
        <v>1</v>
      </c>
    </row>
    <row r="522" spans="2:9" ht="13.7">
      <c r="B522" s="57"/>
      <c r="C522" s="57"/>
      <c r="D522" s="57"/>
      <c r="E522" s="58" t="s">
        <v>8459</v>
      </c>
      <c r="F522" s="39">
        <v>0</v>
      </c>
      <c r="G522" s="39">
        <v>0</v>
      </c>
      <c r="H522" s="39">
        <v>0</v>
      </c>
      <c r="I522" s="39">
        <v>0</v>
      </c>
    </row>
    <row r="523" spans="2:9" ht="13.7">
      <c r="B523" s="57"/>
      <c r="C523" s="57"/>
      <c r="D523" s="57"/>
      <c r="E523" s="58" t="s">
        <v>8461</v>
      </c>
      <c r="F523" s="40">
        <v>0.8</v>
      </c>
      <c r="G523" s="40">
        <v>0.6</v>
      </c>
      <c r="H523" s="40">
        <v>1</v>
      </c>
      <c r="I523" s="40">
        <v>0.7857142857142857</v>
      </c>
    </row>
    <row r="524" spans="2:9" ht="13.7">
      <c r="B524" s="57"/>
      <c r="C524" s="57"/>
      <c r="D524" s="57"/>
      <c r="E524" s="58" t="s">
        <v>8463</v>
      </c>
      <c r="F524" s="40">
        <v>0</v>
      </c>
      <c r="G524" s="40">
        <v>0</v>
      </c>
      <c r="H524" s="40">
        <v>0.25</v>
      </c>
      <c r="I524" s="40">
        <v>7.1428571428571425E-2</v>
      </c>
    </row>
    <row r="525" spans="2:9" ht="13.7">
      <c r="B525" s="57"/>
      <c r="C525" s="57" t="s">
        <v>82</v>
      </c>
      <c r="D525" s="57" t="s">
        <v>83</v>
      </c>
      <c r="E525" s="58" t="s">
        <v>8327</v>
      </c>
      <c r="F525" s="39">
        <v>3</v>
      </c>
      <c r="G525" s="39">
        <v>1</v>
      </c>
      <c r="H525" s="39"/>
      <c r="I525" s="39">
        <v>4</v>
      </c>
    </row>
    <row r="526" spans="2:9" ht="13.7">
      <c r="B526" s="57"/>
      <c r="C526" s="57"/>
      <c r="D526" s="57"/>
      <c r="E526" s="58" t="s">
        <v>8330</v>
      </c>
      <c r="F526" s="39">
        <v>12</v>
      </c>
      <c r="G526" s="39">
        <v>4</v>
      </c>
      <c r="H526" s="39"/>
      <c r="I526" s="39">
        <v>16</v>
      </c>
    </row>
    <row r="527" spans="2:9" ht="13.7">
      <c r="B527" s="57"/>
      <c r="C527" s="57"/>
      <c r="D527" s="57"/>
      <c r="E527" s="58" t="s">
        <v>8441</v>
      </c>
      <c r="F527" s="39">
        <v>1560</v>
      </c>
      <c r="G527" s="39">
        <v>420</v>
      </c>
      <c r="H527" s="39"/>
      <c r="I527" s="39">
        <v>1980</v>
      </c>
    </row>
    <row r="528" spans="2:9" ht="13.7">
      <c r="B528" s="57"/>
      <c r="C528" s="57"/>
      <c r="D528" s="57"/>
      <c r="E528" s="58" t="s">
        <v>8443</v>
      </c>
      <c r="F528" s="39">
        <v>1560</v>
      </c>
      <c r="G528" s="39">
        <v>420</v>
      </c>
      <c r="H528" s="39"/>
      <c r="I528" s="39">
        <v>1980</v>
      </c>
    </row>
    <row r="529" spans="2:9" ht="13.7">
      <c r="B529" s="57"/>
      <c r="C529" s="57"/>
      <c r="D529" s="57"/>
      <c r="E529" s="58" t="s">
        <v>8334</v>
      </c>
      <c r="F529" s="39">
        <v>1445</v>
      </c>
      <c r="G529" s="39">
        <v>396</v>
      </c>
      <c r="H529" s="39" t="s">
        <v>8464</v>
      </c>
      <c r="I529" s="39">
        <v>1841</v>
      </c>
    </row>
    <row r="530" spans="2:9" ht="13.7">
      <c r="B530" s="57"/>
      <c r="C530" s="57"/>
      <c r="D530" s="57"/>
      <c r="E530" s="58" t="s">
        <v>8336</v>
      </c>
      <c r="F530" s="39">
        <v>1112</v>
      </c>
      <c r="G530" s="39">
        <v>262</v>
      </c>
      <c r="H530" s="39" t="s">
        <v>8464</v>
      </c>
      <c r="I530" s="39">
        <v>1374</v>
      </c>
    </row>
    <row r="531" spans="2:9" ht="13.7">
      <c r="B531" s="57"/>
      <c r="C531" s="57"/>
      <c r="D531" s="57"/>
      <c r="E531" s="58" t="s">
        <v>8338</v>
      </c>
      <c r="F531" s="40">
        <v>0.92628205128205132</v>
      </c>
      <c r="G531" s="40">
        <v>0.94285714285714284</v>
      </c>
      <c r="H531" s="40" t="s">
        <v>8464</v>
      </c>
      <c r="I531" s="40">
        <v>0.92979797979797985</v>
      </c>
    </row>
    <row r="532" spans="2:9" ht="13.7">
      <c r="B532" s="57"/>
      <c r="C532" s="57"/>
      <c r="D532" s="57"/>
      <c r="E532" s="58" t="s">
        <v>8340</v>
      </c>
      <c r="F532" s="40">
        <v>0.71282051282051284</v>
      </c>
      <c r="G532" s="40">
        <v>0.62380952380952381</v>
      </c>
      <c r="H532" s="40" t="s">
        <v>8464</v>
      </c>
      <c r="I532" s="40">
        <v>0.69393939393939397</v>
      </c>
    </row>
    <row r="533" spans="2:9" ht="13.7">
      <c r="B533" s="57"/>
      <c r="C533" s="57"/>
      <c r="D533" s="57"/>
      <c r="E533" s="58" t="s">
        <v>8445</v>
      </c>
      <c r="F533" s="39">
        <v>3</v>
      </c>
      <c r="G533" s="39">
        <v>1</v>
      </c>
      <c r="H533" s="39"/>
      <c r="I533" s="39">
        <v>4</v>
      </c>
    </row>
    <row r="534" spans="2:9" ht="13.7">
      <c r="B534" s="57"/>
      <c r="C534" s="57"/>
      <c r="D534" s="57"/>
      <c r="E534" s="58" t="s">
        <v>8447</v>
      </c>
      <c r="F534" s="40">
        <v>1</v>
      </c>
      <c r="G534" s="40">
        <v>1</v>
      </c>
      <c r="H534" s="40" t="s">
        <v>8464</v>
      </c>
      <c r="I534" s="40">
        <v>1</v>
      </c>
    </row>
    <row r="535" spans="2:9" ht="13.7">
      <c r="B535" s="57"/>
      <c r="C535" s="57"/>
      <c r="D535" s="57"/>
      <c r="E535" s="58" t="s">
        <v>8449</v>
      </c>
      <c r="F535" s="39">
        <v>0</v>
      </c>
      <c r="G535" s="39">
        <v>0</v>
      </c>
      <c r="H535" s="39"/>
      <c r="I535" s="39">
        <v>0</v>
      </c>
    </row>
    <row r="536" spans="2:9" ht="13.7">
      <c r="B536" s="57"/>
      <c r="C536" s="57"/>
      <c r="D536" s="57"/>
      <c r="E536" s="58" t="s">
        <v>8451</v>
      </c>
      <c r="F536" s="39">
        <v>3</v>
      </c>
      <c r="G536" s="39">
        <v>1</v>
      </c>
      <c r="H536" s="39"/>
      <c r="I536" s="39">
        <v>4</v>
      </c>
    </row>
    <row r="537" spans="2:9" ht="13.7">
      <c r="B537" s="57"/>
      <c r="C537" s="57"/>
      <c r="D537" s="57"/>
      <c r="E537" s="58" t="s">
        <v>8453</v>
      </c>
      <c r="F537" s="39">
        <v>0</v>
      </c>
      <c r="G537" s="39">
        <v>0</v>
      </c>
      <c r="H537" s="39"/>
      <c r="I537" s="39">
        <v>0</v>
      </c>
    </row>
    <row r="538" spans="2:9" ht="13.7">
      <c r="B538" s="57"/>
      <c r="C538" s="57"/>
      <c r="D538" s="57"/>
      <c r="E538" s="58" t="s">
        <v>8455</v>
      </c>
      <c r="F538" s="39">
        <v>3</v>
      </c>
      <c r="G538" s="39">
        <v>1</v>
      </c>
      <c r="H538" s="39"/>
      <c r="I538" s="39">
        <v>4</v>
      </c>
    </row>
    <row r="539" spans="2:9" ht="13.7">
      <c r="B539" s="57"/>
      <c r="C539" s="57"/>
      <c r="D539" s="57"/>
      <c r="E539" s="58" t="s">
        <v>8457</v>
      </c>
      <c r="F539" s="39">
        <v>0</v>
      </c>
      <c r="G539" s="39">
        <v>0</v>
      </c>
      <c r="H539" s="39"/>
      <c r="I539" s="39">
        <v>0</v>
      </c>
    </row>
    <row r="540" spans="2:9" ht="13.7">
      <c r="B540" s="57"/>
      <c r="C540" s="57"/>
      <c r="D540" s="57"/>
      <c r="E540" s="58" t="s">
        <v>8459</v>
      </c>
      <c r="F540" s="39">
        <v>0</v>
      </c>
      <c r="G540" s="39">
        <v>0</v>
      </c>
      <c r="H540" s="39"/>
      <c r="I540" s="39">
        <v>0</v>
      </c>
    </row>
    <row r="541" spans="2:9" ht="13.7">
      <c r="B541" s="57"/>
      <c r="C541" s="57"/>
      <c r="D541" s="57"/>
      <c r="E541" s="58" t="s">
        <v>8461</v>
      </c>
      <c r="F541" s="40">
        <v>1</v>
      </c>
      <c r="G541" s="40">
        <v>1</v>
      </c>
      <c r="H541" s="40" t="s">
        <v>8464</v>
      </c>
      <c r="I541" s="40">
        <v>1</v>
      </c>
    </row>
    <row r="542" spans="2:9" ht="13.7">
      <c r="B542" s="57"/>
      <c r="C542" s="57"/>
      <c r="D542" s="57"/>
      <c r="E542" s="58" t="s">
        <v>8463</v>
      </c>
      <c r="F542" s="40">
        <v>0</v>
      </c>
      <c r="G542" s="40">
        <v>0</v>
      </c>
      <c r="H542" s="40" t="s">
        <v>8464</v>
      </c>
      <c r="I542" s="40">
        <v>0</v>
      </c>
    </row>
    <row r="543" spans="2:9" ht="13.7">
      <c r="B543" s="57"/>
      <c r="C543" s="57"/>
      <c r="D543" s="57" t="s">
        <v>85</v>
      </c>
      <c r="E543" s="58" t="s">
        <v>8327</v>
      </c>
      <c r="F543" s="39">
        <v>4</v>
      </c>
      <c r="G543" s="39">
        <v>5</v>
      </c>
      <c r="H543" s="39">
        <v>1</v>
      </c>
      <c r="I543" s="39">
        <v>10</v>
      </c>
    </row>
    <row r="544" spans="2:9" ht="13.7">
      <c r="B544" s="57"/>
      <c r="C544" s="57"/>
      <c r="D544" s="57"/>
      <c r="E544" s="58" t="s">
        <v>8330</v>
      </c>
      <c r="F544" s="39">
        <v>16</v>
      </c>
      <c r="G544" s="39">
        <v>20</v>
      </c>
      <c r="H544" s="39">
        <v>4</v>
      </c>
      <c r="I544" s="39">
        <v>40</v>
      </c>
    </row>
    <row r="545" spans="2:9" ht="13.7">
      <c r="B545" s="57"/>
      <c r="C545" s="57"/>
      <c r="D545" s="57"/>
      <c r="E545" s="58" t="s">
        <v>8441</v>
      </c>
      <c r="F545" s="39">
        <v>1410</v>
      </c>
      <c r="G545" s="39">
        <v>1710</v>
      </c>
      <c r="H545" s="39">
        <v>210</v>
      </c>
      <c r="I545" s="39">
        <v>3330</v>
      </c>
    </row>
    <row r="546" spans="2:9" ht="13.7">
      <c r="B546" s="57"/>
      <c r="C546" s="57"/>
      <c r="D546" s="57"/>
      <c r="E546" s="58" t="s">
        <v>8443</v>
      </c>
      <c r="F546" s="39">
        <v>1410</v>
      </c>
      <c r="G546" s="39">
        <v>1710</v>
      </c>
      <c r="H546" s="39">
        <v>210</v>
      </c>
      <c r="I546" s="39">
        <v>3330</v>
      </c>
    </row>
    <row r="547" spans="2:9" ht="13.7">
      <c r="B547" s="57"/>
      <c r="C547" s="57"/>
      <c r="D547" s="57"/>
      <c r="E547" s="58" t="s">
        <v>8334</v>
      </c>
      <c r="F547" s="39">
        <v>1268</v>
      </c>
      <c r="G547" s="39">
        <v>1521</v>
      </c>
      <c r="H547" s="39">
        <v>201</v>
      </c>
      <c r="I547" s="39">
        <v>2990</v>
      </c>
    </row>
    <row r="548" spans="2:9" ht="13.7">
      <c r="B548" s="57"/>
      <c r="C548" s="57"/>
      <c r="D548" s="57"/>
      <c r="E548" s="58" t="s">
        <v>8336</v>
      </c>
      <c r="F548" s="39">
        <v>870</v>
      </c>
      <c r="G548" s="39">
        <v>1048</v>
      </c>
      <c r="H548" s="39">
        <v>114</v>
      </c>
      <c r="I548" s="39">
        <v>2032</v>
      </c>
    </row>
    <row r="549" spans="2:9" ht="13.7">
      <c r="B549" s="57"/>
      <c r="C549" s="57"/>
      <c r="D549" s="57"/>
      <c r="E549" s="58" t="s">
        <v>8338</v>
      </c>
      <c r="F549" s="40">
        <v>0.89929078014184394</v>
      </c>
      <c r="G549" s="40">
        <v>0.88947368421052631</v>
      </c>
      <c r="H549" s="40">
        <v>0.95714285714285718</v>
      </c>
      <c r="I549" s="40">
        <v>0.89789789789789787</v>
      </c>
    </row>
    <row r="550" spans="2:9" ht="13.7">
      <c r="B550" s="57"/>
      <c r="C550" s="57"/>
      <c r="D550" s="57"/>
      <c r="E550" s="58" t="s">
        <v>8340</v>
      </c>
      <c r="F550" s="40">
        <v>0.61702127659574468</v>
      </c>
      <c r="G550" s="40">
        <v>0.61286549707602345</v>
      </c>
      <c r="H550" s="40">
        <v>0.54285714285714282</v>
      </c>
      <c r="I550" s="40">
        <v>0.61021021021021016</v>
      </c>
    </row>
    <row r="551" spans="2:9" ht="13.7">
      <c r="B551" s="57"/>
      <c r="C551" s="57"/>
      <c r="D551" s="57"/>
      <c r="E551" s="58" t="s">
        <v>8445</v>
      </c>
      <c r="F551" s="39">
        <v>4</v>
      </c>
      <c r="G551" s="39">
        <v>5</v>
      </c>
      <c r="H551" s="39">
        <v>1</v>
      </c>
      <c r="I551" s="39">
        <v>10</v>
      </c>
    </row>
    <row r="552" spans="2:9" ht="13.7">
      <c r="B552" s="57"/>
      <c r="C552" s="57"/>
      <c r="D552" s="57"/>
      <c r="E552" s="58" t="s">
        <v>8447</v>
      </c>
      <c r="F552" s="40">
        <v>1</v>
      </c>
      <c r="G552" s="40">
        <v>1</v>
      </c>
      <c r="H552" s="40">
        <v>1</v>
      </c>
      <c r="I552" s="40">
        <v>1</v>
      </c>
    </row>
    <row r="553" spans="2:9" ht="13.7">
      <c r="B553" s="57"/>
      <c r="C553" s="57"/>
      <c r="D553" s="57"/>
      <c r="E553" s="58" t="s">
        <v>8449</v>
      </c>
      <c r="F553" s="39">
        <v>0</v>
      </c>
      <c r="G553" s="39">
        <v>0</v>
      </c>
      <c r="H553" s="39">
        <v>0</v>
      </c>
      <c r="I553" s="39">
        <v>0</v>
      </c>
    </row>
    <row r="554" spans="2:9" ht="13.7">
      <c r="B554" s="57"/>
      <c r="C554" s="57"/>
      <c r="D554" s="57"/>
      <c r="E554" s="58" t="s">
        <v>8451</v>
      </c>
      <c r="F554" s="39">
        <v>3</v>
      </c>
      <c r="G554" s="39">
        <v>4</v>
      </c>
      <c r="H554" s="39">
        <v>1</v>
      </c>
      <c r="I554" s="39">
        <v>8</v>
      </c>
    </row>
    <row r="555" spans="2:9" ht="13.7">
      <c r="B555" s="57"/>
      <c r="C555" s="57"/>
      <c r="D555" s="57"/>
      <c r="E555" s="58" t="s">
        <v>8453</v>
      </c>
      <c r="F555" s="39">
        <v>1</v>
      </c>
      <c r="G555" s="39">
        <v>1</v>
      </c>
      <c r="H555" s="39">
        <v>0</v>
      </c>
      <c r="I555" s="39">
        <v>2</v>
      </c>
    </row>
    <row r="556" spans="2:9" ht="13.7">
      <c r="B556" s="57"/>
      <c r="C556" s="57"/>
      <c r="D556" s="57"/>
      <c r="E556" s="58" t="s">
        <v>8455</v>
      </c>
      <c r="F556" s="39">
        <v>4</v>
      </c>
      <c r="G556" s="39">
        <v>5</v>
      </c>
      <c r="H556" s="39">
        <v>0</v>
      </c>
      <c r="I556" s="39">
        <v>9</v>
      </c>
    </row>
    <row r="557" spans="2:9" ht="13.7">
      <c r="B557" s="57"/>
      <c r="C557" s="57"/>
      <c r="D557" s="57"/>
      <c r="E557" s="58" t="s">
        <v>8457</v>
      </c>
      <c r="F557" s="39">
        <v>0</v>
      </c>
      <c r="G557" s="39">
        <v>0</v>
      </c>
      <c r="H557" s="39">
        <v>1</v>
      </c>
      <c r="I557" s="39">
        <v>1</v>
      </c>
    </row>
    <row r="558" spans="2:9" ht="13.7">
      <c r="B558" s="57"/>
      <c r="C558" s="57"/>
      <c r="D558" s="57"/>
      <c r="E558" s="58" t="s">
        <v>8459</v>
      </c>
      <c r="F558" s="39">
        <v>0</v>
      </c>
      <c r="G558" s="39">
        <v>0</v>
      </c>
      <c r="H558" s="39">
        <v>0</v>
      </c>
      <c r="I558" s="39">
        <v>0</v>
      </c>
    </row>
    <row r="559" spans="2:9" ht="13.7">
      <c r="B559" s="57"/>
      <c r="C559" s="57"/>
      <c r="D559" s="57"/>
      <c r="E559" s="58" t="s">
        <v>8461</v>
      </c>
      <c r="F559" s="40">
        <v>0.75</v>
      </c>
      <c r="G559" s="40">
        <v>0.8</v>
      </c>
      <c r="H559" s="40">
        <v>1</v>
      </c>
      <c r="I559" s="40">
        <v>0.8</v>
      </c>
    </row>
    <row r="560" spans="2:9" ht="13.7">
      <c r="B560" s="57"/>
      <c r="C560" s="57"/>
      <c r="D560" s="57"/>
      <c r="E560" s="58" t="s">
        <v>8463</v>
      </c>
      <c r="F560" s="40">
        <v>0</v>
      </c>
      <c r="G560" s="40">
        <v>0</v>
      </c>
      <c r="H560" s="40">
        <v>1</v>
      </c>
      <c r="I560" s="40">
        <v>0.1</v>
      </c>
    </row>
    <row r="561" spans="2:9" ht="13.7">
      <c r="B561" s="57"/>
      <c r="C561" s="57"/>
      <c r="D561" s="57" t="s">
        <v>86</v>
      </c>
      <c r="E561" s="58" t="s">
        <v>8327</v>
      </c>
      <c r="F561" s="39">
        <v>4</v>
      </c>
      <c r="G561" s="39">
        <v>2</v>
      </c>
      <c r="H561" s="39">
        <v>5</v>
      </c>
      <c r="I561" s="39">
        <v>11</v>
      </c>
    </row>
    <row r="562" spans="2:9" ht="13.7">
      <c r="B562" s="57"/>
      <c r="C562" s="57"/>
      <c r="D562" s="57"/>
      <c r="E562" s="58" t="s">
        <v>8330</v>
      </c>
      <c r="F562" s="39">
        <v>16</v>
      </c>
      <c r="G562" s="39">
        <v>8</v>
      </c>
      <c r="H562" s="39">
        <v>20</v>
      </c>
      <c r="I562" s="39">
        <v>44</v>
      </c>
    </row>
    <row r="563" spans="2:9" ht="13.7">
      <c r="B563" s="57"/>
      <c r="C563" s="57"/>
      <c r="D563" s="57"/>
      <c r="E563" s="58" t="s">
        <v>8441</v>
      </c>
      <c r="F563" s="39">
        <v>1500</v>
      </c>
      <c r="G563" s="39">
        <v>840</v>
      </c>
      <c r="H563" s="39">
        <v>1440</v>
      </c>
      <c r="I563" s="39">
        <v>3780</v>
      </c>
    </row>
    <row r="564" spans="2:9" ht="13.7">
      <c r="B564" s="57"/>
      <c r="C564" s="57"/>
      <c r="D564" s="57"/>
      <c r="E564" s="58" t="s">
        <v>8443</v>
      </c>
      <c r="F564" s="39">
        <v>1500</v>
      </c>
      <c r="G564" s="39">
        <v>840</v>
      </c>
      <c r="H564" s="39">
        <v>1440</v>
      </c>
      <c r="I564" s="39">
        <v>3780</v>
      </c>
    </row>
    <row r="565" spans="2:9" ht="13.7">
      <c r="B565" s="57"/>
      <c r="C565" s="57"/>
      <c r="D565" s="57"/>
      <c r="E565" s="58" t="s">
        <v>8334</v>
      </c>
      <c r="F565" s="39">
        <v>1363</v>
      </c>
      <c r="G565" s="39">
        <v>769</v>
      </c>
      <c r="H565" s="39">
        <v>1320</v>
      </c>
      <c r="I565" s="39">
        <v>3452</v>
      </c>
    </row>
    <row r="566" spans="2:9" ht="13.7">
      <c r="B566" s="57"/>
      <c r="C566" s="57"/>
      <c r="D566" s="57"/>
      <c r="E566" s="58" t="s">
        <v>8336</v>
      </c>
      <c r="F566" s="39">
        <v>986</v>
      </c>
      <c r="G566" s="39">
        <v>563</v>
      </c>
      <c r="H566" s="39">
        <v>859</v>
      </c>
      <c r="I566" s="39">
        <v>2408</v>
      </c>
    </row>
    <row r="567" spans="2:9" ht="13.7">
      <c r="B567" s="57"/>
      <c r="C567" s="57"/>
      <c r="D567" s="57"/>
      <c r="E567" s="58" t="s">
        <v>8338</v>
      </c>
      <c r="F567" s="40">
        <v>0.90866666666666662</v>
      </c>
      <c r="G567" s="40">
        <v>0.91547619047619044</v>
      </c>
      <c r="H567" s="40">
        <v>0.91666666666666663</v>
      </c>
      <c r="I567" s="40">
        <v>0.91322751322751328</v>
      </c>
    </row>
    <row r="568" spans="2:9" ht="13.7">
      <c r="B568" s="57"/>
      <c r="C568" s="57"/>
      <c r="D568" s="57"/>
      <c r="E568" s="58" t="s">
        <v>8340</v>
      </c>
      <c r="F568" s="40">
        <v>0.65733333333333333</v>
      </c>
      <c r="G568" s="40">
        <v>0.67023809523809519</v>
      </c>
      <c r="H568" s="40">
        <v>0.59652777777777777</v>
      </c>
      <c r="I568" s="40">
        <v>0.63703703703703707</v>
      </c>
    </row>
    <row r="569" spans="2:9" ht="13.7">
      <c r="B569" s="57"/>
      <c r="C569" s="57"/>
      <c r="D569" s="57"/>
      <c r="E569" s="58" t="s">
        <v>8445</v>
      </c>
      <c r="F569" s="39">
        <v>4</v>
      </c>
      <c r="G569" s="39">
        <v>2</v>
      </c>
      <c r="H569" s="39">
        <v>5</v>
      </c>
      <c r="I569" s="39">
        <v>11</v>
      </c>
    </row>
    <row r="570" spans="2:9" ht="13.7">
      <c r="B570" s="57"/>
      <c r="C570" s="57"/>
      <c r="D570" s="57"/>
      <c r="E570" s="58" t="s">
        <v>8447</v>
      </c>
      <c r="F570" s="40">
        <v>1</v>
      </c>
      <c r="G570" s="40">
        <v>1</v>
      </c>
      <c r="H570" s="40">
        <v>1</v>
      </c>
      <c r="I570" s="40">
        <v>1</v>
      </c>
    </row>
    <row r="571" spans="2:9" ht="13.7">
      <c r="B571" s="57"/>
      <c r="C571" s="57"/>
      <c r="D571" s="57"/>
      <c r="E571" s="58" t="s">
        <v>8449</v>
      </c>
      <c r="F571" s="39">
        <v>0</v>
      </c>
      <c r="G571" s="39">
        <v>0</v>
      </c>
      <c r="H571" s="39">
        <v>0</v>
      </c>
      <c r="I571" s="39">
        <v>0</v>
      </c>
    </row>
    <row r="572" spans="2:9" ht="13.7">
      <c r="B572" s="57"/>
      <c r="C572" s="57"/>
      <c r="D572" s="57"/>
      <c r="E572" s="58" t="s">
        <v>8451</v>
      </c>
      <c r="F572" s="39">
        <v>4</v>
      </c>
      <c r="G572" s="39">
        <v>1</v>
      </c>
      <c r="H572" s="39">
        <v>4</v>
      </c>
      <c r="I572" s="39">
        <v>9</v>
      </c>
    </row>
    <row r="573" spans="2:9" ht="13.7">
      <c r="B573" s="57"/>
      <c r="C573" s="57"/>
      <c r="D573" s="57"/>
      <c r="E573" s="58" t="s">
        <v>8453</v>
      </c>
      <c r="F573" s="39">
        <v>0</v>
      </c>
      <c r="G573" s="39">
        <v>1</v>
      </c>
      <c r="H573" s="39">
        <v>1</v>
      </c>
      <c r="I573" s="39">
        <v>2</v>
      </c>
    </row>
    <row r="574" spans="2:9" ht="13.7">
      <c r="B574" s="57"/>
      <c r="C574" s="57"/>
      <c r="D574" s="57"/>
      <c r="E574" s="58" t="s">
        <v>8455</v>
      </c>
      <c r="F574" s="39">
        <v>4</v>
      </c>
      <c r="G574" s="39">
        <v>2</v>
      </c>
      <c r="H574" s="39">
        <v>4</v>
      </c>
      <c r="I574" s="39">
        <v>10</v>
      </c>
    </row>
    <row r="575" spans="2:9" ht="13.7">
      <c r="B575" s="57"/>
      <c r="C575" s="57"/>
      <c r="D575" s="57"/>
      <c r="E575" s="58" t="s">
        <v>8457</v>
      </c>
      <c r="F575" s="39">
        <v>0</v>
      </c>
      <c r="G575" s="39">
        <v>0</v>
      </c>
      <c r="H575" s="39">
        <v>1</v>
      </c>
      <c r="I575" s="39">
        <v>1</v>
      </c>
    </row>
    <row r="576" spans="2:9" ht="13.7">
      <c r="B576" s="57"/>
      <c r="C576" s="57"/>
      <c r="D576" s="57"/>
      <c r="E576" s="58" t="s">
        <v>8459</v>
      </c>
      <c r="F576" s="39">
        <v>0</v>
      </c>
      <c r="G576" s="39">
        <v>0</v>
      </c>
      <c r="H576" s="39">
        <v>0</v>
      </c>
      <c r="I576" s="39">
        <v>0</v>
      </c>
    </row>
    <row r="577" spans="2:9" ht="13.7">
      <c r="B577" s="57"/>
      <c r="C577" s="57"/>
      <c r="D577" s="57"/>
      <c r="E577" s="58" t="s">
        <v>8461</v>
      </c>
      <c r="F577" s="40">
        <v>1</v>
      </c>
      <c r="G577" s="40">
        <v>0.5</v>
      </c>
      <c r="H577" s="40">
        <v>0.8</v>
      </c>
      <c r="I577" s="40">
        <v>0.81818181818181823</v>
      </c>
    </row>
    <row r="578" spans="2:9" ht="13.7">
      <c r="B578" s="57"/>
      <c r="C578" s="57"/>
      <c r="D578" s="57"/>
      <c r="E578" s="58" t="s">
        <v>8463</v>
      </c>
      <c r="F578" s="40">
        <v>0</v>
      </c>
      <c r="G578" s="40">
        <v>0</v>
      </c>
      <c r="H578" s="40">
        <v>0.2</v>
      </c>
      <c r="I578" s="40">
        <v>9.0909090909090912E-2</v>
      </c>
    </row>
    <row r="579" spans="2:9" ht="13.7">
      <c r="B579" s="57"/>
      <c r="C579" s="57"/>
      <c r="D579" s="57" t="s">
        <v>87</v>
      </c>
      <c r="E579" s="58" t="s">
        <v>8327</v>
      </c>
      <c r="F579" s="39"/>
      <c r="G579" s="39">
        <v>3</v>
      </c>
      <c r="H579" s="39">
        <v>3</v>
      </c>
      <c r="I579" s="39">
        <v>6</v>
      </c>
    </row>
    <row r="580" spans="2:9" ht="13.7">
      <c r="B580" s="57"/>
      <c r="C580" s="57"/>
      <c r="D580" s="57"/>
      <c r="E580" s="58" t="s">
        <v>8330</v>
      </c>
      <c r="F580" s="39"/>
      <c r="G580" s="39">
        <v>12</v>
      </c>
      <c r="H580" s="39">
        <v>12</v>
      </c>
      <c r="I580" s="39">
        <v>24</v>
      </c>
    </row>
    <row r="581" spans="2:9" ht="13.7">
      <c r="B581" s="57"/>
      <c r="C581" s="57"/>
      <c r="D581" s="57"/>
      <c r="E581" s="58" t="s">
        <v>8441</v>
      </c>
      <c r="F581" s="39"/>
      <c r="G581" s="39">
        <v>1140</v>
      </c>
      <c r="H581" s="39">
        <v>690</v>
      </c>
      <c r="I581" s="39">
        <v>1830</v>
      </c>
    </row>
    <row r="582" spans="2:9" ht="13.7">
      <c r="B582" s="57"/>
      <c r="C582" s="57"/>
      <c r="D582" s="57"/>
      <c r="E582" s="58" t="s">
        <v>8443</v>
      </c>
      <c r="F582" s="39"/>
      <c r="G582" s="39">
        <v>1140</v>
      </c>
      <c r="H582" s="39">
        <v>690</v>
      </c>
      <c r="I582" s="39">
        <v>1830</v>
      </c>
    </row>
    <row r="583" spans="2:9" ht="13.7">
      <c r="B583" s="57"/>
      <c r="C583" s="57"/>
      <c r="D583" s="57"/>
      <c r="E583" s="58" t="s">
        <v>8334</v>
      </c>
      <c r="F583" s="39" t="s">
        <v>8464</v>
      </c>
      <c r="G583" s="39">
        <v>1058</v>
      </c>
      <c r="H583" s="39">
        <v>597</v>
      </c>
      <c r="I583" s="39">
        <v>1655</v>
      </c>
    </row>
    <row r="584" spans="2:9" ht="13.7">
      <c r="B584" s="57"/>
      <c r="C584" s="57"/>
      <c r="D584" s="57"/>
      <c r="E584" s="58" t="s">
        <v>8336</v>
      </c>
      <c r="F584" s="39" t="s">
        <v>8464</v>
      </c>
      <c r="G584" s="39">
        <v>800</v>
      </c>
      <c r="H584" s="39">
        <v>395</v>
      </c>
      <c r="I584" s="39">
        <v>1195</v>
      </c>
    </row>
    <row r="585" spans="2:9" ht="13.7">
      <c r="B585" s="57"/>
      <c r="C585" s="57"/>
      <c r="D585" s="57"/>
      <c r="E585" s="58" t="s">
        <v>8338</v>
      </c>
      <c r="F585" s="40" t="s">
        <v>8464</v>
      </c>
      <c r="G585" s="40">
        <v>0.92807017543859649</v>
      </c>
      <c r="H585" s="40">
        <v>0.86521739130434783</v>
      </c>
      <c r="I585" s="40">
        <v>0.90437158469945356</v>
      </c>
    </row>
    <row r="586" spans="2:9" ht="13.7">
      <c r="B586" s="57"/>
      <c r="C586" s="57"/>
      <c r="D586" s="57"/>
      <c r="E586" s="58" t="s">
        <v>8340</v>
      </c>
      <c r="F586" s="40" t="s">
        <v>8464</v>
      </c>
      <c r="G586" s="40">
        <v>0.70175438596491224</v>
      </c>
      <c r="H586" s="40">
        <v>0.57246376811594202</v>
      </c>
      <c r="I586" s="40">
        <v>0.65300546448087426</v>
      </c>
    </row>
    <row r="587" spans="2:9" ht="13.7">
      <c r="B587" s="57"/>
      <c r="C587" s="57"/>
      <c r="D587" s="57"/>
      <c r="E587" s="58" t="s">
        <v>8445</v>
      </c>
      <c r="F587" s="39"/>
      <c r="G587" s="39">
        <v>3</v>
      </c>
      <c r="H587" s="39">
        <v>3</v>
      </c>
      <c r="I587" s="39">
        <v>6</v>
      </c>
    </row>
    <row r="588" spans="2:9" ht="13.7">
      <c r="B588" s="57"/>
      <c r="C588" s="57"/>
      <c r="D588" s="57"/>
      <c r="E588" s="58" t="s">
        <v>8447</v>
      </c>
      <c r="F588" s="40" t="s">
        <v>8464</v>
      </c>
      <c r="G588" s="40">
        <v>1</v>
      </c>
      <c r="H588" s="40">
        <v>1</v>
      </c>
      <c r="I588" s="40">
        <v>1</v>
      </c>
    </row>
    <row r="589" spans="2:9" ht="13.7">
      <c r="B589" s="57"/>
      <c r="C589" s="57"/>
      <c r="D589" s="57"/>
      <c r="E589" s="58" t="s">
        <v>8449</v>
      </c>
      <c r="F589" s="39"/>
      <c r="G589" s="39">
        <v>0</v>
      </c>
      <c r="H589" s="39">
        <v>0</v>
      </c>
      <c r="I589" s="39">
        <v>0</v>
      </c>
    </row>
    <row r="590" spans="2:9" ht="13.7">
      <c r="B590" s="57"/>
      <c r="C590" s="57"/>
      <c r="D590" s="57"/>
      <c r="E590" s="58" t="s">
        <v>8451</v>
      </c>
      <c r="F590" s="39"/>
      <c r="G590" s="39">
        <v>3</v>
      </c>
      <c r="H590" s="39">
        <v>2</v>
      </c>
      <c r="I590" s="39">
        <v>5</v>
      </c>
    </row>
    <row r="591" spans="2:9" ht="13.7">
      <c r="B591" s="57"/>
      <c r="C591" s="57"/>
      <c r="D591" s="57"/>
      <c r="E591" s="58" t="s">
        <v>8453</v>
      </c>
      <c r="F591" s="39"/>
      <c r="G591" s="39">
        <v>0</v>
      </c>
      <c r="H591" s="39">
        <v>1</v>
      </c>
      <c r="I591" s="39">
        <v>1</v>
      </c>
    </row>
    <row r="592" spans="2:9" ht="13.7">
      <c r="B592" s="57"/>
      <c r="C592" s="57"/>
      <c r="D592" s="57"/>
      <c r="E592" s="58" t="s">
        <v>8455</v>
      </c>
      <c r="F592" s="39"/>
      <c r="G592" s="39">
        <v>3</v>
      </c>
      <c r="H592" s="39">
        <v>3</v>
      </c>
      <c r="I592" s="39">
        <v>6</v>
      </c>
    </row>
    <row r="593" spans="2:9" ht="13.7">
      <c r="B593" s="57"/>
      <c r="C593" s="57"/>
      <c r="D593" s="57"/>
      <c r="E593" s="58" t="s">
        <v>8457</v>
      </c>
      <c r="F593" s="39"/>
      <c r="G593" s="39">
        <v>0</v>
      </c>
      <c r="H593" s="39">
        <v>0</v>
      </c>
      <c r="I593" s="39">
        <v>0</v>
      </c>
    </row>
    <row r="594" spans="2:9" ht="13.7">
      <c r="B594" s="57"/>
      <c r="C594" s="57"/>
      <c r="D594" s="57"/>
      <c r="E594" s="58" t="s">
        <v>8459</v>
      </c>
      <c r="F594" s="39"/>
      <c r="G594" s="39">
        <v>0</v>
      </c>
      <c r="H594" s="39">
        <v>0</v>
      </c>
      <c r="I594" s="39">
        <v>0</v>
      </c>
    </row>
    <row r="595" spans="2:9" ht="13.7">
      <c r="B595" s="57"/>
      <c r="C595" s="57"/>
      <c r="D595" s="57"/>
      <c r="E595" s="58" t="s">
        <v>8461</v>
      </c>
      <c r="F595" s="40" t="s">
        <v>8464</v>
      </c>
      <c r="G595" s="40">
        <v>1</v>
      </c>
      <c r="H595" s="40">
        <v>0.66666666666666663</v>
      </c>
      <c r="I595" s="40">
        <v>0.83333333333333337</v>
      </c>
    </row>
    <row r="596" spans="2:9" ht="13.7">
      <c r="B596" s="57"/>
      <c r="C596" s="57"/>
      <c r="D596" s="57"/>
      <c r="E596" s="58" t="s">
        <v>8463</v>
      </c>
      <c r="F596" s="40" t="s">
        <v>8464</v>
      </c>
      <c r="G596" s="40">
        <v>0</v>
      </c>
      <c r="H596" s="40">
        <v>0</v>
      </c>
      <c r="I596" s="40">
        <v>0</v>
      </c>
    </row>
    <row r="597" spans="2:9" ht="13.7">
      <c r="B597" s="57"/>
      <c r="C597" s="57"/>
      <c r="D597" s="57" t="s">
        <v>88</v>
      </c>
      <c r="E597" s="58" t="s">
        <v>8327</v>
      </c>
      <c r="F597" s="39">
        <v>6</v>
      </c>
      <c r="G597" s="39">
        <v>2</v>
      </c>
      <c r="H597" s="39">
        <v>2</v>
      </c>
      <c r="I597" s="39">
        <v>10</v>
      </c>
    </row>
    <row r="598" spans="2:9" ht="13.7">
      <c r="B598" s="57"/>
      <c r="C598" s="57"/>
      <c r="D598" s="57"/>
      <c r="E598" s="58" t="s">
        <v>8330</v>
      </c>
      <c r="F598" s="39">
        <v>24</v>
      </c>
      <c r="G598" s="39">
        <v>8</v>
      </c>
      <c r="H598" s="39">
        <v>8</v>
      </c>
      <c r="I598" s="39">
        <v>40</v>
      </c>
    </row>
    <row r="599" spans="2:9" ht="13.7">
      <c r="B599" s="57"/>
      <c r="C599" s="57"/>
      <c r="D599" s="57"/>
      <c r="E599" s="58" t="s">
        <v>8441</v>
      </c>
      <c r="F599" s="39">
        <v>2040</v>
      </c>
      <c r="G599" s="39">
        <v>450</v>
      </c>
      <c r="H599" s="39">
        <v>720</v>
      </c>
      <c r="I599" s="39">
        <v>3210</v>
      </c>
    </row>
    <row r="600" spans="2:9" ht="13.7">
      <c r="B600" s="57"/>
      <c r="C600" s="57"/>
      <c r="D600" s="57"/>
      <c r="E600" s="58" t="s">
        <v>8443</v>
      </c>
      <c r="F600" s="39">
        <v>2040</v>
      </c>
      <c r="G600" s="39">
        <v>450</v>
      </c>
      <c r="H600" s="39">
        <v>720</v>
      </c>
      <c r="I600" s="39">
        <v>3210</v>
      </c>
    </row>
    <row r="601" spans="2:9" ht="13.7">
      <c r="B601" s="57"/>
      <c r="C601" s="57"/>
      <c r="D601" s="57"/>
      <c r="E601" s="58" t="s">
        <v>8334</v>
      </c>
      <c r="F601" s="39">
        <v>1826</v>
      </c>
      <c r="G601" s="39">
        <v>397</v>
      </c>
      <c r="H601" s="39">
        <v>652</v>
      </c>
      <c r="I601" s="39">
        <v>2875</v>
      </c>
    </row>
    <row r="602" spans="2:9" ht="13.7">
      <c r="B602" s="57"/>
      <c r="C602" s="57"/>
      <c r="D602" s="57"/>
      <c r="E602" s="58" t="s">
        <v>8336</v>
      </c>
      <c r="F602" s="39">
        <v>1256</v>
      </c>
      <c r="G602" s="39">
        <v>279</v>
      </c>
      <c r="H602" s="39">
        <v>471</v>
      </c>
      <c r="I602" s="39">
        <v>2006</v>
      </c>
    </row>
    <row r="603" spans="2:9" ht="13.7">
      <c r="B603" s="57"/>
      <c r="C603" s="57"/>
      <c r="D603" s="57"/>
      <c r="E603" s="58" t="s">
        <v>8338</v>
      </c>
      <c r="F603" s="40">
        <v>0.89509803921568631</v>
      </c>
      <c r="G603" s="40">
        <v>0.88222222222222224</v>
      </c>
      <c r="H603" s="40">
        <v>0.90555555555555556</v>
      </c>
      <c r="I603" s="40">
        <v>0.89563862928348914</v>
      </c>
    </row>
    <row r="604" spans="2:9" ht="13.7">
      <c r="B604" s="57"/>
      <c r="C604" s="57"/>
      <c r="D604" s="57"/>
      <c r="E604" s="58" t="s">
        <v>8340</v>
      </c>
      <c r="F604" s="40">
        <v>0.61568627450980395</v>
      </c>
      <c r="G604" s="40">
        <v>0.62</v>
      </c>
      <c r="H604" s="40">
        <v>0.65416666666666667</v>
      </c>
      <c r="I604" s="40">
        <v>0.62492211838006229</v>
      </c>
    </row>
    <row r="605" spans="2:9" ht="13.7">
      <c r="B605" s="57"/>
      <c r="C605" s="57"/>
      <c r="D605" s="57"/>
      <c r="E605" s="58" t="s">
        <v>8445</v>
      </c>
      <c r="F605" s="39">
        <v>6</v>
      </c>
      <c r="G605" s="39">
        <v>2</v>
      </c>
      <c r="H605" s="39">
        <v>2</v>
      </c>
      <c r="I605" s="39">
        <v>10</v>
      </c>
    </row>
    <row r="606" spans="2:9" ht="13.7">
      <c r="B606" s="57"/>
      <c r="C606" s="57"/>
      <c r="D606" s="57"/>
      <c r="E606" s="58" t="s">
        <v>8447</v>
      </c>
      <c r="F606" s="40">
        <v>1</v>
      </c>
      <c r="G606" s="40">
        <v>1</v>
      </c>
      <c r="H606" s="40">
        <v>1</v>
      </c>
      <c r="I606" s="40">
        <v>1</v>
      </c>
    </row>
    <row r="607" spans="2:9" ht="13.7">
      <c r="B607" s="57"/>
      <c r="C607" s="57"/>
      <c r="D607" s="57"/>
      <c r="E607" s="58" t="s">
        <v>8449</v>
      </c>
      <c r="F607" s="39">
        <v>0</v>
      </c>
      <c r="G607" s="39">
        <v>0</v>
      </c>
      <c r="H607" s="39">
        <v>0</v>
      </c>
      <c r="I607" s="39">
        <v>0</v>
      </c>
    </row>
    <row r="608" spans="2:9" ht="13.7">
      <c r="B608" s="57"/>
      <c r="C608" s="57"/>
      <c r="D608" s="57"/>
      <c r="E608" s="58" t="s">
        <v>8451</v>
      </c>
      <c r="F608" s="39">
        <v>6</v>
      </c>
      <c r="G608" s="39">
        <v>2</v>
      </c>
      <c r="H608" s="39">
        <v>2</v>
      </c>
      <c r="I608" s="39">
        <v>10</v>
      </c>
    </row>
    <row r="609" spans="2:9" ht="13.7">
      <c r="B609" s="57"/>
      <c r="C609" s="57"/>
      <c r="D609" s="57"/>
      <c r="E609" s="58" t="s">
        <v>8453</v>
      </c>
      <c r="F609" s="39">
        <v>0</v>
      </c>
      <c r="G609" s="39">
        <v>0</v>
      </c>
      <c r="H609" s="39">
        <v>0</v>
      </c>
      <c r="I609" s="39">
        <v>0</v>
      </c>
    </row>
    <row r="610" spans="2:9" ht="13.7">
      <c r="B610" s="57"/>
      <c r="C610" s="57"/>
      <c r="D610" s="57"/>
      <c r="E610" s="58" t="s">
        <v>8455</v>
      </c>
      <c r="F610" s="39">
        <v>6</v>
      </c>
      <c r="G610" s="39">
        <v>2</v>
      </c>
      <c r="H610" s="39">
        <v>2</v>
      </c>
      <c r="I610" s="39">
        <v>10</v>
      </c>
    </row>
    <row r="611" spans="2:9" ht="13.7">
      <c r="B611" s="57"/>
      <c r="C611" s="57"/>
      <c r="D611" s="57"/>
      <c r="E611" s="58" t="s">
        <v>8457</v>
      </c>
      <c r="F611" s="39">
        <v>0</v>
      </c>
      <c r="G611" s="39">
        <v>0</v>
      </c>
      <c r="H611" s="39">
        <v>0</v>
      </c>
      <c r="I611" s="39">
        <v>0</v>
      </c>
    </row>
    <row r="612" spans="2:9" ht="13.7">
      <c r="B612" s="57"/>
      <c r="C612" s="57"/>
      <c r="D612" s="57"/>
      <c r="E612" s="58" t="s">
        <v>8459</v>
      </c>
      <c r="F612" s="39">
        <v>0</v>
      </c>
      <c r="G612" s="39">
        <v>0</v>
      </c>
      <c r="H612" s="39">
        <v>0</v>
      </c>
      <c r="I612" s="39">
        <v>0</v>
      </c>
    </row>
    <row r="613" spans="2:9" ht="13.7">
      <c r="B613" s="57"/>
      <c r="C613" s="57"/>
      <c r="D613" s="57"/>
      <c r="E613" s="58" t="s">
        <v>8461</v>
      </c>
      <c r="F613" s="40">
        <v>1</v>
      </c>
      <c r="G613" s="40">
        <v>1</v>
      </c>
      <c r="H613" s="40">
        <v>1</v>
      </c>
      <c r="I613" s="40">
        <v>1</v>
      </c>
    </row>
    <row r="614" spans="2:9" ht="13.7">
      <c r="B614" s="57"/>
      <c r="C614" s="57"/>
      <c r="D614" s="57"/>
      <c r="E614" s="58" t="s">
        <v>8463</v>
      </c>
      <c r="F614" s="40">
        <v>0</v>
      </c>
      <c r="G614" s="40">
        <v>0</v>
      </c>
      <c r="H614" s="40">
        <v>0</v>
      </c>
      <c r="I614" s="40">
        <v>0</v>
      </c>
    </row>
    <row r="615" spans="2:9" ht="13.7">
      <c r="B615" s="57"/>
      <c r="C615" s="57"/>
      <c r="D615" s="57" t="s">
        <v>89</v>
      </c>
      <c r="E615" s="58" t="s">
        <v>8327</v>
      </c>
      <c r="F615" s="39">
        <v>2</v>
      </c>
      <c r="G615" s="39">
        <v>2</v>
      </c>
      <c r="H615" s="39">
        <v>3</v>
      </c>
      <c r="I615" s="39">
        <v>7</v>
      </c>
    </row>
    <row r="616" spans="2:9" ht="13.7">
      <c r="B616" s="57"/>
      <c r="C616" s="57"/>
      <c r="D616" s="57"/>
      <c r="E616" s="58" t="s">
        <v>8330</v>
      </c>
      <c r="F616" s="39">
        <v>8</v>
      </c>
      <c r="G616" s="39">
        <v>8</v>
      </c>
      <c r="H616" s="39">
        <v>12</v>
      </c>
      <c r="I616" s="39">
        <v>28</v>
      </c>
    </row>
    <row r="617" spans="2:9" ht="13.7">
      <c r="B617" s="57"/>
      <c r="C617" s="57"/>
      <c r="D617" s="57"/>
      <c r="E617" s="58" t="s">
        <v>8441</v>
      </c>
      <c r="F617" s="39">
        <v>720</v>
      </c>
      <c r="G617" s="39">
        <v>510</v>
      </c>
      <c r="H617" s="39">
        <v>1380</v>
      </c>
      <c r="I617" s="39">
        <v>2610</v>
      </c>
    </row>
    <row r="618" spans="2:9" ht="13.7">
      <c r="B618" s="57"/>
      <c r="C618" s="57"/>
      <c r="D618" s="57"/>
      <c r="E618" s="58" t="s">
        <v>8443</v>
      </c>
      <c r="F618" s="39">
        <v>720</v>
      </c>
      <c r="G618" s="39">
        <v>510</v>
      </c>
      <c r="H618" s="39">
        <v>1380</v>
      </c>
      <c r="I618" s="39">
        <v>2610</v>
      </c>
    </row>
    <row r="619" spans="2:9" ht="13.7">
      <c r="B619" s="57"/>
      <c r="C619" s="57"/>
      <c r="D619" s="57"/>
      <c r="E619" s="58" t="s">
        <v>8334</v>
      </c>
      <c r="F619" s="39">
        <v>665</v>
      </c>
      <c r="G619" s="39">
        <v>446</v>
      </c>
      <c r="H619" s="39">
        <v>1267</v>
      </c>
      <c r="I619" s="39">
        <v>2378</v>
      </c>
    </row>
    <row r="620" spans="2:9" ht="13.7">
      <c r="B620" s="57"/>
      <c r="C620" s="57"/>
      <c r="D620" s="57"/>
      <c r="E620" s="58" t="s">
        <v>8336</v>
      </c>
      <c r="F620" s="39">
        <v>448</v>
      </c>
      <c r="G620" s="39">
        <v>292</v>
      </c>
      <c r="H620" s="39">
        <v>951</v>
      </c>
      <c r="I620" s="39">
        <v>1691</v>
      </c>
    </row>
    <row r="621" spans="2:9" ht="13.7">
      <c r="B621" s="57"/>
      <c r="C621" s="57"/>
      <c r="D621" s="57"/>
      <c r="E621" s="58" t="s">
        <v>8338</v>
      </c>
      <c r="F621" s="40">
        <v>0.92361111111111116</v>
      </c>
      <c r="G621" s="40">
        <v>0.87450980392156863</v>
      </c>
      <c r="H621" s="40">
        <v>0.9181159420289855</v>
      </c>
      <c r="I621" s="40">
        <v>0.91111111111111109</v>
      </c>
    </row>
    <row r="622" spans="2:9" ht="13.7">
      <c r="B622" s="57"/>
      <c r="C622" s="57"/>
      <c r="D622" s="57"/>
      <c r="E622" s="58" t="s">
        <v>8340</v>
      </c>
      <c r="F622" s="40">
        <v>0.62222222222222223</v>
      </c>
      <c r="G622" s="40">
        <v>0.5725490196078431</v>
      </c>
      <c r="H622" s="40">
        <v>0.68913043478260871</v>
      </c>
      <c r="I622" s="40">
        <v>0.64789272030651346</v>
      </c>
    </row>
    <row r="623" spans="2:9" ht="13.7">
      <c r="B623" s="57"/>
      <c r="C623" s="57"/>
      <c r="D623" s="57"/>
      <c r="E623" s="58" t="s">
        <v>8445</v>
      </c>
      <c r="F623" s="39">
        <v>2</v>
      </c>
      <c r="G623" s="39">
        <v>2</v>
      </c>
      <c r="H623" s="39">
        <v>3</v>
      </c>
      <c r="I623" s="39">
        <v>7</v>
      </c>
    </row>
    <row r="624" spans="2:9" ht="13.7">
      <c r="B624" s="57"/>
      <c r="C624" s="57"/>
      <c r="D624" s="57"/>
      <c r="E624" s="58" t="s">
        <v>8447</v>
      </c>
      <c r="F624" s="40">
        <v>1</v>
      </c>
      <c r="G624" s="40">
        <v>1</v>
      </c>
      <c r="H624" s="40">
        <v>1</v>
      </c>
      <c r="I624" s="40">
        <v>1</v>
      </c>
    </row>
    <row r="625" spans="2:9" ht="13.7">
      <c r="B625" s="57"/>
      <c r="C625" s="57"/>
      <c r="D625" s="57"/>
      <c r="E625" s="58" t="s">
        <v>8449</v>
      </c>
      <c r="F625" s="39">
        <v>0</v>
      </c>
      <c r="G625" s="39">
        <v>0</v>
      </c>
      <c r="H625" s="39">
        <v>0</v>
      </c>
      <c r="I625" s="39">
        <v>0</v>
      </c>
    </row>
    <row r="626" spans="2:9" ht="13.7">
      <c r="B626" s="57"/>
      <c r="C626" s="57"/>
      <c r="D626" s="57"/>
      <c r="E626" s="58" t="s">
        <v>8451</v>
      </c>
      <c r="F626" s="39">
        <v>2</v>
      </c>
      <c r="G626" s="39">
        <v>2</v>
      </c>
      <c r="H626" s="39">
        <v>2</v>
      </c>
      <c r="I626" s="39">
        <v>6</v>
      </c>
    </row>
    <row r="627" spans="2:9" ht="13.7">
      <c r="B627" s="57"/>
      <c r="C627" s="57"/>
      <c r="D627" s="57"/>
      <c r="E627" s="58" t="s">
        <v>8453</v>
      </c>
      <c r="F627" s="39">
        <v>0</v>
      </c>
      <c r="G627" s="39">
        <v>0</v>
      </c>
      <c r="H627" s="39">
        <v>1</v>
      </c>
      <c r="I627" s="39">
        <v>1</v>
      </c>
    </row>
    <row r="628" spans="2:9" ht="13.7">
      <c r="B628" s="57"/>
      <c r="C628" s="57"/>
      <c r="D628" s="57"/>
      <c r="E628" s="58" t="s">
        <v>8455</v>
      </c>
      <c r="F628" s="39">
        <v>2</v>
      </c>
      <c r="G628" s="39">
        <v>2</v>
      </c>
      <c r="H628" s="39">
        <v>3</v>
      </c>
      <c r="I628" s="39">
        <v>7</v>
      </c>
    </row>
    <row r="629" spans="2:9" ht="13.7">
      <c r="B629" s="57"/>
      <c r="C629" s="57"/>
      <c r="D629" s="57"/>
      <c r="E629" s="58" t="s">
        <v>8457</v>
      </c>
      <c r="F629" s="39">
        <v>0</v>
      </c>
      <c r="G629" s="39">
        <v>0</v>
      </c>
      <c r="H629" s="39">
        <v>0</v>
      </c>
      <c r="I629" s="39">
        <v>0</v>
      </c>
    </row>
    <row r="630" spans="2:9" ht="13.7">
      <c r="B630" s="57"/>
      <c r="C630" s="57"/>
      <c r="D630" s="57"/>
      <c r="E630" s="58" t="s">
        <v>8459</v>
      </c>
      <c r="F630" s="39">
        <v>0</v>
      </c>
      <c r="G630" s="39">
        <v>0</v>
      </c>
      <c r="H630" s="39">
        <v>0</v>
      </c>
      <c r="I630" s="39">
        <v>0</v>
      </c>
    </row>
    <row r="631" spans="2:9" ht="13.7">
      <c r="B631" s="57"/>
      <c r="C631" s="57"/>
      <c r="D631" s="57"/>
      <c r="E631" s="58" t="s">
        <v>8461</v>
      </c>
      <c r="F631" s="40">
        <v>1</v>
      </c>
      <c r="G631" s="40">
        <v>1</v>
      </c>
      <c r="H631" s="40">
        <v>0.66666666666666663</v>
      </c>
      <c r="I631" s="40">
        <v>0.8571428571428571</v>
      </c>
    </row>
    <row r="632" spans="2:9" ht="13.7">
      <c r="B632" s="57"/>
      <c r="C632" s="57"/>
      <c r="D632" s="57"/>
      <c r="E632" s="58" t="s">
        <v>8463</v>
      </c>
      <c r="F632" s="40">
        <v>0</v>
      </c>
      <c r="G632" s="40">
        <v>0</v>
      </c>
      <c r="H632" s="40">
        <v>0</v>
      </c>
      <c r="I632" s="40">
        <v>0</v>
      </c>
    </row>
    <row r="633" spans="2:9" ht="13.7">
      <c r="B633" s="57"/>
      <c r="C633" s="57" t="s">
        <v>95</v>
      </c>
      <c r="D633" s="57" t="s">
        <v>96</v>
      </c>
      <c r="E633" s="58" t="s">
        <v>8327</v>
      </c>
      <c r="F633" s="39"/>
      <c r="G633" s="39">
        <v>2</v>
      </c>
      <c r="H633" s="39">
        <v>2</v>
      </c>
      <c r="I633" s="39">
        <v>4</v>
      </c>
    </row>
    <row r="634" spans="2:9" ht="13.7">
      <c r="B634" s="57"/>
      <c r="C634" s="57"/>
      <c r="D634" s="57"/>
      <c r="E634" s="58" t="s">
        <v>8330</v>
      </c>
      <c r="F634" s="39"/>
      <c r="G634" s="39">
        <v>8</v>
      </c>
      <c r="H634" s="39">
        <v>8</v>
      </c>
      <c r="I634" s="39">
        <v>16</v>
      </c>
    </row>
    <row r="635" spans="2:9" ht="13.7">
      <c r="B635" s="57"/>
      <c r="C635" s="57"/>
      <c r="D635" s="57"/>
      <c r="E635" s="58" t="s">
        <v>8441</v>
      </c>
      <c r="F635" s="39"/>
      <c r="G635" s="39">
        <v>780</v>
      </c>
      <c r="H635" s="39">
        <v>720</v>
      </c>
      <c r="I635" s="39">
        <v>1500</v>
      </c>
    </row>
    <row r="636" spans="2:9" ht="13.7">
      <c r="B636" s="57"/>
      <c r="C636" s="57"/>
      <c r="D636" s="57"/>
      <c r="E636" s="58" t="s">
        <v>8443</v>
      </c>
      <c r="F636" s="39"/>
      <c r="G636" s="39">
        <v>780</v>
      </c>
      <c r="H636" s="39">
        <v>720</v>
      </c>
      <c r="I636" s="39">
        <v>1500</v>
      </c>
    </row>
    <row r="637" spans="2:9" ht="13.7">
      <c r="B637" s="57"/>
      <c r="C637" s="57"/>
      <c r="D637" s="57"/>
      <c r="E637" s="58" t="s">
        <v>8334</v>
      </c>
      <c r="F637" s="39" t="s">
        <v>8464</v>
      </c>
      <c r="G637" s="39">
        <v>722</v>
      </c>
      <c r="H637" s="39">
        <v>670</v>
      </c>
      <c r="I637" s="39">
        <v>1392</v>
      </c>
    </row>
    <row r="638" spans="2:9" ht="13.7">
      <c r="B638" s="57"/>
      <c r="C638" s="57"/>
      <c r="D638" s="57"/>
      <c r="E638" s="58" t="s">
        <v>8336</v>
      </c>
      <c r="F638" s="39" t="s">
        <v>8464</v>
      </c>
      <c r="G638" s="39">
        <v>491</v>
      </c>
      <c r="H638" s="39">
        <v>475</v>
      </c>
      <c r="I638" s="39">
        <v>966</v>
      </c>
    </row>
    <row r="639" spans="2:9" ht="13.7">
      <c r="B639" s="57"/>
      <c r="C639" s="57"/>
      <c r="D639" s="57"/>
      <c r="E639" s="58" t="s">
        <v>8338</v>
      </c>
      <c r="F639" s="40" t="s">
        <v>8464</v>
      </c>
      <c r="G639" s="40">
        <v>0.92564102564102568</v>
      </c>
      <c r="H639" s="40">
        <v>0.93055555555555558</v>
      </c>
      <c r="I639" s="40">
        <v>0.92800000000000005</v>
      </c>
    </row>
    <row r="640" spans="2:9" ht="13.7">
      <c r="B640" s="57"/>
      <c r="C640" s="57"/>
      <c r="D640" s="57"/>
      <c r="E640" s="58" t="s">
        <v>8340</v>
      </c>
      <c r="F640" s="40" t="s">
        <v>8464</v>
      </c>
      <c r="G640" s="40">
        <v>0.62948717948717947</v>
      </c>
      <c r="H640" s="40">
        <v>0.65972222222222221</v>
      </c>
      <c r="I640" s="40">
        <v>0.64400000000000002</v>
      </c>
    </row>
    <row r="641" spans="2:9" ht="13.7">
      <c r="B641" s="57"/>
      <c r="C641" s="57"/>
      <c r="D641" s="57"/>
      <c r="E641" s="58" t="s">
        <v>8445</v>
      </c>
      <c r="F641" s="39"/>
      <c r="G641" s="39">
        <v>2</v>
      </c>
      <c r="H641" s="39">
        <v>2</v>
      </c>
      <c r="I641" s="39">
        <v>4</v>
      </c>
    </row>
    <row r="642" spans="2:9" ht="13.7">
      <c r="B642" s="57"/>
      <c r="C642" s="57"/>
      <c r="D642" s="57"/>
      <c r="E642" s="58" t="s">
        <v>8447</v>
      </c>
      <c r="F642" s="40" t="s">
        <v>8464</v>
      </c>
      <c r="G642" s="40">
        <v>1</v>
      </c>
      <c r="H642" s="40">
        <v>1</v>
      </c>
      <c r="I642" s="40">
        <v>1</v>
      </c>
    </row>
    <row r="643" spans="2:9" ht="13.7">
      <c r="B643" s="57"/>
      <c r="C643" s="57"/>
      <c r="D643" s="57"/>
      <c r="E643" s="58" t="s">
        <v>8449</v>
      </c>
      <c r="F643" s="39"/>
      <c r="G643" s="39">
        <v>0</v>
      </c>
      <c r="H643" s="39">
        <v>0</v>
      </c>
      <c r="I643" s="39">
        <v>0</v>
      </c>
    </row>
    <row r="644" spans="2:9" ht="13.7">
      <c r="B644" s="57"/>
      <c r="C644" s="57"/>
      <c r="D644" s="57"/>
      <c r="E644" s="58" t="s">
        <v>8451</v>
      </c>
      <c r="F644" s="39"/>
      <c r="G644" s="39">
        <v>2</v>
      </c>
      <c r="H644" s="39">
        <v>2</v>
      </c>
      <c r="I644" s="39">
        <v>4</v>
      </c>
    </row>
    <row r="645" spans="2:9" ht="13.7">
      <c r="B645" s="57"/>
      <c r="C645" s="57"/>
      <c r="D645" s="57"/>
      <c r="E645" s="58" t="s">
        <v>8453</v>
      </c>
      <c r="F645" s="39"/>
      <c r="G645" s="39">
        <v>0</v>
      </c>
      <c r="H645" s="39">
        <v>0</v>
      </c>
      <c r="I645" s="39">
        <v>0</v>
      </c>
    </row>
    <row r="646" spans="2:9" ht="13.7">
      <c r="B646" s="57"/>
      <c r="C646" s="57"/>
      <c r="D646" s="57"/>
      <c r="E646" s="58" t="s">
        <v>8455</v>
      </c>
      <c r="F646" s="39"/>
      <c r="G646" s="39">
        <v>2</v>
      </c>
      <c r="H646" s="39">
        <v>2</v>
      </c>
      <c r="I646" s="39">
        <v>4</v>
      </c>
    </row>
    <row r="647" spans="2:9" ht="13.7">
      <c r="B647" s="57"/>
      <c r="C647" s="57"/>
      <c r="D647" s="57"/>
      <c r="E647" s="58" t="s">
        <v>8457</v>
      </c>
      <c r="F647" s="39"/>
      <c r="G647" s="39">
        <v>0</v>
      </c>
      <c r="H647" s="39">
        <v>0</v>
      </c>
      <c r="I647" s="39">
        <v>0</v>
      </c>
    </row>
    <row r="648" spans="2:9" ht="13.7">
      <c r="B648" s="57"/>
      <c r="C648" s="57"/>
      <c r="D648" s="57"/>
      <c r="E648" s="58" t="s">
        <v>8459</v>
      </c>
      <c r="F648" s="39"/>
      <c r="G648" s="39">
        <v>0</v>
      </c>
      <c r="H648" s="39">
        <v>0</v>
      </c>
      <c r="I648" s="39">
        <v>0</v>
      </c>
    </row>
    <row r="649" spans="2:9" ht="13.7">
      <c r="B649" s="57"/>
      <c r="C649" s="57"/>
      <c r="D649" s="57"/>
      <c r="E649" s="58" t="s">
        <v>8461</v>
      </c>
      <c r="F649" s="40" t="s">
        <v>8464</v>
      </c>
      <c r="G649" s="40">
        <v>1</v>
      </c>
      <c r="H649" s="40">
        <v>1</v>
      </c>
      <c r="I649" s="40">
        <v>1</v>
      </c>
    </row>
    <row r="650" spans="2:9" ht="13.7">
      <c r="B650" s="57"/>
      <c r="C650" s="57"/>
      <c r="D650" s="57"/>
      <c r="E650" s="58" t="s">
        <v>8463</v>
      </c>
      <c r="F650" s="40" t="s">
        <v>8464</v>
      </c>
      <c r="G650" s="40">
        <v>0</v>
      </c>
      <c r="H650" s="40">
        <v>0</v>
      </c>
      <c r="I650" s="40">
        <v>0</v>
      </c>
    </row>
    <row r="651" spans="2:9" ht="13.7">
      <c r="B651" s="57"/>
      <c r="C651" s="57"/>
      <c r="D651" s="57" t="s">
        <v>98</v>
      </c>
      <c r="E651" s="58" t="s">
        <v>8327</v>
      </c>
      <c r="F651" s="39">
        <v>3</v>
      </c>
      <c r="G651" s="39">
        <v>2</v>
      </c>
      <c r="H651" s="39">
        <v>2</v>
      </c>
      <c r="I651" s="39">
        <v>7</v>
      </c>
    </row>
    <row r="652" spans="2:9" ht="13.7">
      <c r="B652" s="57"/>
      <c r="C652" s="57"/>
      <c r="D652" s="57"/>
      <c r="E652" s="58" t="s">
        <v>8330</v>
      </c>
      <c r="F652" s="39">
        <v>12</v>
      </c>
      <c r="G652" s="39">
        <v>8</v>
      </c>
      <c r="H652" s="39">
        <v>8</v>
      </c>
      <c r="I652" s="39">
        <v>28</v>
      </c>
    </row>
    <row r="653" spans="2:9" ht="13.7">
      <c r="B653" s="57"/>
      <c r="C653" s="57"/>
      <c r="D653" s="57"/>
      <c r="E653" s="58" t="s">
        <v>8441</v>
      </c>
      <c r="F653" s="39">
        <v>780</v>
      </c>
      <c r="G653" s="39">
        <v>690</v>
      </c>
      <c r="H653" s="39">
        <v>960</v>
      </c>
      <c r="I653" s="39">
        <v>2430</v>
      </c>
    </row>
    <row r="654" spans="2:9" ht="13.7">
      <c r="B654" s="57"/>
      <c r="C654" s="57"/>
      <c r="D654" s="57"/>
      <c r="E654" s="58" t="s">
        <v>8443</v>
      </c>
      <c r="F654" s="39">
        <v>780</v>
      </c>
      <c r="G654" s="39">
        <v>690</v>
      </c>
      <c r="H654" s="39">
        <v>960</v>
      </c>
      <c r="I654" s="39">
        <v>2430</v>
      </c>
    </row>
    <row r="655" spans="2:9" ht="13.7">
      <c r="B655" s="57"/>
      <c r="C655" s="57"/>
      <c r="D655" s="57"/>
      <c r="E655" s="58" t="s">
        <v>8334</v>
      </c>
      <c r="F655" s="39">
        <v>698</v>
      </c>
      <c r="G655" s="39">
        <v>630</v>
      </c>
      <c r="H655" s="39">
        <v>889</v>
      </c>
      <c r="I655" s="39">
        <v>2217</v>
      </c>
    </row>
    <row r="656" spans="2:9" ht="13.7">
      <c r="B656" s="57"/>
      <c r="C656" s="57"/>
      <c r="D656" s="57"/>
      <c r="E656" s="58" t="s">
        <v>8336</v>
      </c>
      <c r="F656" s="39">
        <v>470</v>
      </c>
      <c r="G656" s="39">
        <v>447</v>
      </c>
      <c r="H656" s="39">
        <v>637</v>
      </c>
      <c r="I656" s="39">
        <v>1554</v>
      </c>
    </row>
    <row r="657" spans="2:9" ht="13.7">
      <c r="B657" s="57"/>
      <c r="C657" s="57"/>
      <c r="D657" s="57"/>
      <c r="E657" s="58" t="s">
        <v>8338</v>
      </c>
      <c r="F657" s="40">
        <v>0.89487179487179491</v>
      </c>
      <c r="G657" s="40">
        <v>0.91304347826086951</v>
      </c>
      <c r="H657" s="40">
        <v>0.92604166666666665</v>
      </c>
      <c r="I657" s="40">
        <v>0.91234567901234565</v>
      </c>
    </row>
    <row r="658" spans="2:9" ht="13.7">
      <c r="B658" s="57"/>
      <c r="C658" s="57"/>
      <c r="D658" s="57"/>
      <c r="E658" s="58" t="s">
        <v>8340</v>
      </c>
      <c r="F658" s="40">
        <v>0.60256410256410253</v>
      </c>
      <c r="G658" s="40">
        <v>0.64782608695652177</v>
      </c>
      <c r="H658" s="40">
        <v>0.6635416666666667</v>
      </c>
      <c r="I658" s="40">
        <v>0.63950617283950617</v>
      </c>
    </row>
    <row r="659" spans="2:9" ht="13.7">
      <c r="B659" s="57"/>
      <c r="C659" s="57"/>
      <c r="D659" s="57"/>
      <c r="E659" s="58" t="s">
        <v>8445</v>
      </c>
      <c r="F659" s="39">
        <v>3</v>
      </c>
      <c r="G659" s="39">
        <v>2</v>
      </c>
      <c r="H659" s="39">
        <v>2</v>
      </c>
      <c r="I659" s="39">
        <v>7</v>
      </c>
    </row>
    <row r="660" spans="2:9" ht="13.7">
      <c r="B660" s="57"/>
      <c r="C660" s="57"/>
      <c r="D660" s="57"/>
      <c r="E660" s="58" t="s">
        <v>8447</v>
      </c>
      <c r="F660" s="40">
        <v>1</v>
      </c>
      <c r="G660" s="40">
        <v>1</v>
      </c>
      <c r="H660" s="40">
        <v>1</v>
      </c>
      <c r="I660" s="40">
        <v>1</v>
      </c>
    </row>
    <row r="661" spans="2:9" ht="13.7">
      <c r="B661" s="57"/>
      <c r="C661" s="57"/>
      <c r="D661" s="57"/>
      <c r="E661" s="58" t="s">
        <v>8449</v>
      </c>
      <c r="F661" s="39">
        <v>0</v>
      </c>
      <c r="G661" s="39">
        <v>0</v>
      </c>
      <c r="H661" s="39">
        <v>0</v>
      </c>
      <c r="I661" s="39">
        <v>0</v>
      </c>
    </row>
    <row r="662" spans="2:9" ht="13.7">
      <c r="B662" s="57"/>
      <c r="C662" s="57"/>
      <c r="D662" s="57"/>
      <c r="E662" s="58" t="s">
        <v>8451</v>
      </c>
      <c r="F662" s="39">
        <v>2</v>
      </c>
      <c r="G662" s="39">
        <v>2</v>
      </c>
      <c r="H662" s="39">
        <v>2</v>
      </c>
      <c r="I662" s="39">
        <v>6</v>
      </c>
    </row>
    <row r="663" spans="2:9" ht="13.7">
      <c r="B663" s="57"/>
      <c r="C663" s="57"/>
      <c r="D663" s="57"/>
      <c r="E663" s="58" t="s">
        <v>8453</v>
      </c>
      <c r="F663" s="39">
        <v>1</v>
      </c>
      <c r="G663" s="39">
        <v>0</v>
      </c>
      <c r="H663" s="39">
        <v>0</v>
      </c>
      <c r="I663" s="39">
        <v>1</v>
      </c>
    </row>
    <row r="664" spans="2:9" ht="13.7">
      <c r="B664" s="57"/>
      <c r="C664" s="57"/>
      <c r="D664" s="57"/>
      <c r="E664" s="58" t="s">
        <v>8455</v>
      </c>
      <c r="F664" s="39">
        <v>3</v>
      </c>
      <c r="G664" s="39">
        <v>2</v>
      </c>
      <c r="H664" s="39">
        <v>2</v>
      </c>
      <c r="I664" s="39">
        <v>7</v>
      </c>
    </row>
    <row r="665" spans="2:9" ht="13.7">
      <c r="B665" s="57"/>
      <c r="C665" s="57"/>
      <c r="D665" s="57"/>
      <c r="E665" s="58" t="s">
        <v>8457</v>
      </c>
      <c r="F665" s="39">
        <v>0</v>
      </c>
      <c r="G665" s="39">
        <v>0</v>
      </c>
      <c r="H665" s="39">
        <v>0</v>
      </c>
      <c r="I665" s="39">
        <v>0</v>
      </c>
    </row>
    <row r="666" spans="2:9" ht="13.7">
      <c r="B666" s="57"/>
      <c r="C666" s="57"/>
      <c r="D666" s="57"/>
      <c r="E666" s="58" t="s">
        <v>8459</v>
      </c>
      <c r="F666" s="39">
        <v>0</v>
      </c>
      <c r="G666" s="39">
        <v>0</v>
      </c>
      <c r="H666" s="39">
        <v>0</v>
      </c>
      <c r="I666" s="39">
        <v>0</v>
      </c>
    </row>
    <row r="667" spans="2:9" ht="13.7">
      <c r="B667" s="57"/>
      <c r="C667" s="57"/>
      <c r="D667" s="57"/>
      <c r="E667" s="58" t="s">
        <v>8461</v>
      </c>
      <c r="F667" s="40">
        <v>0.66666666666666663</v>
      </c>
      <c r="G667" s="40">
        <v>1</v>
      </c>
      <c r="H667" s="40">
        <v>1</v>
      </c>
      <c r="I667" s="40">
        <v>0.8571428571428571</v>
      </c>
    </row>
    <row r="668" spans="2:9" ht="13.7">
      <c r="B668" s="57"/>
      <c r="C668" s="57"/>
      <c r="D668" s="57"/>
      <c r="E668" s="58" t="s">
        <v>8463</v>
      </c>
      <c r="F668" s="40">
        <v>0</v>
      </c>
      <c r="G668" s="40">
        <v>0</v>
      </c>
      <c r="H668" s="40">
        <v>0</v>
      </c>
      <c r="I668" s="40">
        <v>0</v>
      </c>
    </row>
    <row r="669" spans="2:9" ht="13.7">
      <c r="B669" s="57"/>
      <c r="C669" s="57"/>
      <c r="D669" s="57" t="s">
        <v>99</v>
      </c>
      <c r="E669" s="58" t="s">
        <v>8327</v>
      </c>
      <c r="F669" s="39">
        <v>4</v>
      </c>
      <c r="G669" s="39">
        <v>1</v>
      </c>
      <c r="H669" s="39">
        <v>2</v>
      </c>
      <c r="I669" s="39">
        <v>7</v>
      </c>
    </row>
    <row r="670" spans="2:9" ht="13.7">
      <c r="B670" s="57"/>
      <c r="C670" s="57"/>
      <c r="D670" s="57"/>
      <c r="E670" s="58" t="s">
        <v>8330</v>
      </c>
      <c r="F670" s="39">
        <v>16</v>
      </c>
      <c r="G670" s="39">
        <v>4</v>
      </c>
      <c r="H670" s="39">
        <v>8</v>
      </c>
      <c r="I670" s="39">
        <v>28</v>
      </c>
    </row>
    <row r="671" spans="2:9" ht="13.7">
      <c r="B671" s="57"/>
      <c r="C671" s="57"/>
      <c r="D671" s="57"/>
      <c r="E671" s="58" t="s">
        <v>8441</v>
      </c>
      <c r="F671" s="39">
        <v>1830</v>
      </c>
      <c r="G671" s="39">
        <v>480</v>
      </c>
      <c r="H671" s="39">
        <v>750</v>
      </c>
      <c r="I671" s="39">
        <v>3060</v>
      </c>
    </row>
    <row r="672" spans="2:9" ht="13.7">
      <c r="B672" s="57"/>
      <c r="C672" s="57"/>
      <c r="D672" s="57"/>
      <c r="E672" s="58" t="s">
        <v>8443</v>
      </c>
      <c r="F672" s="39">
        <v>1830</v>
      </c>
      <c r="G672" s="39">
        <v>480</v>
      </c>
      <c r="H672" s="39">
        <v>750</v>
      </c>
      <c r="I672" s="39">
        <v>3060</v>
      </c>
    </row>
    <row r="673" spans="2:9" ht="13.7">
      <c r="B673" s="57"/>
      <c r="C673" s="57"/>
      <c r="D673" s="57"/>
      <c r="E673" s="58" t="s">
        <v>8334</v>
      </c>
      <c r="F673" s="39">
        <v>1672</v>
      </c>
      <c r="G673" s="39">
        <v>465</v>
      </c>
      <c r="H673" s="39">
        <v>681</v>
      </c>
      <c r="I673" s="39">
        <v>2818</v>
      </c>
    </row>
    <row r="674" spans="2:9" ht="13.7">
      <c r="B674" s="57"/>
      <c r="C674" s="57"/>
      <c r="D674" s="57"/>
      <c r="E674" s="58" t="s">
        <v>8336</v>
      </c>
      <c r="F674" s="39">
        <v>1194</v>
      </c>
      <c r="G674" s="39">
        <v>352</v>
      </c>
      <c r="H674" s="39">
        <v>469</v>
      </c>
      <c r="I674" s="39">
        <v>2015</v>
      </c>
    </row>
    <row r="675" spans="2:9" ht="13.7">
      <c r="B675" s="57"/>
      <c r="C675" s="57"/>
      <c r="D675" s="57"/>
      <c r="E675" s="58" t="s">
        <v>8338</v>
      </c>
      <c r="F675" s="40">
        <v>0.91366120218579239</v>
      </c>
      <c r="G675" s="40">
        <v>0.96875</v>
      </c>
      <c r="H675" s="40">
        <v>0.90800000000000003</v>
      </c>
      <c r="I675" s="40">
        <v>0.92091503267973851</v>
      </c>
    </row>
    <row r="676" spans="2:9" ht="13.7">
      <c r="B676" s="57"/>
      <c r="C676" s="57"/>
      <c r="D676" s="57"/>
      <c r="E676" s="58" t="s">
        <v>8340</v>
      </c>
      <c r="F676" s="40">
        <v>0.65245901639344261</v>
      </c>
      <c r="G676" s="40">
        <v>0.73333333333333328</v>
      </c>
      <c r="H676" s="40">
        <v>0.6253333333333333</v>
      </c>
      <c r="I676" s="40">
        <v>0.65849673202614378</v>
      </c>
    </row>
    <row r="677" spans="2:9" ht="13.7">
      <c r="B677" s="57"/>
      <c r="C677" s="57"/>
      <c r="D677" s="57"/>
      <c r="E677" s="58" t="s">
        <v>8445</v>
      </c>
      <c r="F677" s="39">
        <v>4</v>
      </c>
      <c r="G677" s="39">
        <v>1</v>
      </c>
      <c r="H677" s="39">
        <v>2</v>
      </c>
      <c r="I677" s="39">
        <v>7</v>
      </c>
    </row>
    <row r="678" spans="2:9" ht="13.7">
      <c r="B678" s="57"/>
      <c r="C678" s="57"/>
      <c r="D678" s="57"/>
      <c r="E678" s="58" t="s">
        <v>8447</v>
      </c>
      <c r="F678" s="40">
        <v>1</v>
      </c>
      <c r="G678" s="40">
        <v>1</v>
      </c>
      <c r="H678" s="40">
        <v>1</v>
      </c>
      <c r="I678" s="40">
        <v>1</v>
      </c>
    </row>
    <row r="679" spans="2:9" ht="13.7">
      <c r="B679" s="57"/>
      <c r="C679" s="57"/>
      <c r="D679" s="57"/>
      <c r="E679" s="58" t="s">
        <v>8449</v>
      </c>
      <c r="F679" s="39">
        <v>0</v>
      </c>
      <c r="G679" s="39">
        <v>0</v>
      </c>
      <c r="H679" s="39">
        <v>0</v>
      </c>
      <c r="I679" s="39">
        <v>0</v>
      </c>
    </row>
    <row r="680" spans="2:9" ht="13.7">
      <c r="B680" s="57"/>
      <c r="C680" s="57"/>
      <c r="D680" s="57"/>
      <c r="E680" s="58" t="s">
        <v>8451</v>
      </c>
      <c r="F680" s="39">
        <v>4</v>
      </c>
      <c r="G680" s="39">
        <v>1</v>
      </c>
      <c r="H680" s="39">
        <v>0</v>
      </c>
      <c r="I680" s="39">
        <v>5</v>
      </c>
    </row>
    <row r="681" spans="2:9" ht="13.7">
      <c r="B681" s="57"/>
      <c r="C681" s="57"/>
      <c r="D681" s="57"/>
      <c r="E681" s="58" t="s">
        <v>8453</v>
      </c>
      <c r="F681" s="39">
        <v>0</v>
      </c>
      <c r="G681" s="39">
        <v>0</v>
      </c>
      <c r="H681" s="39">
        <v>2</v>
      </c>
      <c r="I681" s="39">
        <v>2</v>
      </c>
    </row>
    <row r="682" spans="2:9" ht="13.7">
      <c r="B682" s="57"/>
      <c r="C682" s="57"/>
      <c r="D682" s="57"/>
      <c r="E682" s="58" t="s">
        <v>8455</v>
      </c>
      <c r="F682" s="39">
        <v>4</v>
      </c>
      <c r="G682" s="39">
        <v>1</v>
      </c>
      <c r="H682" s="39">
        <v>2</v>
      </c>
      <c r="I682" s="39">
        <v>7</v>
      </c>
    </row>
    <row r="683" spans="2:9" ht="13.7">
      <c r="B683" s="57"/>
      <c r="C683" s="57"/>
      <c r="D683" s="57"/>
      <c r="E683" s="58" t="s">
        <v>8457</v>
      </c>
      <c r="F683" s="39">
        <v>0</v>
      </c>
      <c r="G683" s="39">
        <v>0</v>
      </c>
      <c r="H683" s="39">
        <v>0</v>
      </c>
      <c r="I683" s="39">
        <v>0</v>
      </c>
    </row>
    <row r="684" spans="2:9" ht="13.7">
      <c r="B684" s="57"/>
      <c r="C684" s="57"/>
      <c r="D684" s="57"/>
      <c r="E684" s="58" t="s">
        <v>8459</v>
      </c>
      <c r="F684" s="39">
        <v>0</v>
      </c>
      <c r="G684" s="39">
        <v>0</v>
      </c>
      <c r="H684" s="39">
        <v>0</v>
      </c>
      <c r="I684" s="39">
        <v>0</v>
      </c>
    </row>
    <row r="685" spans="2:9" ht="13.7">
      <c r="B685" s="57"/>
      <c r="C685" s="57"/>
      <c r="D685" s="57"/>
      <c r="E685" s="58" t="s">
        <v>8461</v>
      </c>
      <c r="F685" s="40">
        <v>1</v>
      </c>
      <c r="G685" s="40">
        <v>1</v>
      </c>
      <c r="H685" s="40">
        <v>0</v>
      </c>
      <c r="I685" s="40">
        <v>0.7142857142857143</v>
      </c>
    </row>
    <row r="686" spans="2:9" ht="13.7">
      <c r="B686" s="57"/>
      <c r="C686" s="57"/>
      <c r="D686" s="57"/>
      <c r="E686" s="58" t="s">
        <v>8463</v>
      </c>
      <c r="F686" s="40">
        <v>0</v>
      </c>
      <c r="G686" s="40">
        <v>0</v>
      </c>
      <c r="H686" s="40">
        <v>0</v>
      </c>
      <c r="I686" s="40">
        <v>0</v>
      </c>
    </row>
    <row r="687" spans="2:9" ht="13.7">
      <c r="B687" s="57" t="s">
        <v>54</v>
      </c>
      <c r="C687" s="57" t="s">
        <v>49</v>
      </c>
      <c r="D687" s="57" t="s">
        <v>51</v>
      </c>
      <c r="E687" s="58" t="s">
        <v>8327</v>
      </c>
      <c r="F687" s="39">
        <v>1</v>
      </c>
      <c r="G687" s="39">
        <v>5</v>
      </c>
      <c r="H687" s="39">
        <v>5</v>
      </c>
      <c r="I687" s="39">
        <v>11</v>
      </c>
    </row>
    <row r="688" spans="2:9" ht="13.7">
      <c r="B688" s="57"/>
      <c r="C688" s="57"/>
      <c r="D688" s="57"/>
      <c r="E688" s="58" t="s">
        <v>8330</v>
      </c>
      <c r="F688" s="39">
        <v>4</v>
      </c>
      <c r="G688" s="39">
        <v>20</v>
      </c>
      <c r="H688" s="39">
        <v>20</v>
      </c>
      <c r="I688" s="39">
        <v>44</v>
      </c>
    </row>
    <row r="689" spans="2:9" ht="13.7">
      <c r="B689" s="57"/>
      <c r="C689" s="57"/>
      <c r="D689" s="57"/>
      <c r="E689" s="58" t="s">
        <v>8441</v>
      </c>
      <c r="F689" s="39">
        <v>180</v>
      </c>
      <c r="G689" s="39">
        <v>1950</v>
      </c>
      <c r="H689" s="39">
        <v>1320</v>
      </c>
      <c r="I689" s="39">
        <v>3450</v>
      </c>
    </row>
    <row r="690" spans="2:9" ht="13.7">
      <c r="B690" s="57"/>
      <c r="C690" s="57"/>
      <c r="D690" s="57"/>
      <c r="E690" s="58" t="s">
        <v>8443</v>
      </c>
      <c r="F690" s="39">
        <v>180</v>
      </c>
      <c r="G690" s="39">
        <v>1950</v>
      </c>
      <c r="H690" s="39">
        <v>1320</v>
      </c>
      <c r="I690" s="39">
        <v>3450</v>
      </c>
    </row>
    <row r="691" spans="2:9" ht="13.7">
      <c r="B691" s="57"/>
      <c r="C691" s="57"/>
      <c r="D691" s="57"/>
      <c r="E691" s="58" t="s">
        <v>8334</v>
      </c>
      <c r="F691" s="39">
        <v>156</v>
      </c>
      <c r="G691" s="39">
        <v>1797</v>
      </c>
      <c r="H691" s="39">
        <v>1202</v>
      </c>
      <c r="I691" s="39">
        <v>3155</v>
      </c>
    </row>
    <row r="692" spans="2:9" ht="13.7">
      <c r="B692" s="57"/>
      <c r="C692" s="57"/>
      <c r="D692" s="57"/>
      <c r="E692" s="58" t="s">
        <v>8336</v>
      </c>
      <c r="F692" s="39">
        <v>86</v>
      </c>
      <c r="G692" s="39">
        <v>1316</v>
      </c>
      <c r="H692" s="39">
        <v>735</v>
      </c>
      <c r="I692" s="39">
        <v>2137</v>
      </c>
    </row>
    <row r="693" spans="2:9" ht="13.7">
      <c r="B693" s="57"/>
      <c r="C693" s="57"/>
      <c r="D693" s="57"/>
      <c r="E693" s="58" t="s">
        <v>8338</v>
      </c>
      <c r="F693" s="40">
        <v>0.8666666666666667</v>
      </c>
      <c r="G693" s="40">
        <v>0.92153846153846153</v>
      </c>
      <c r="H693" s="40">
        <v>0.91060606060606064</v>
      </c>
      <c r="I693" s="40">
        <v>0.91449275362318838</v>
      </c>
    </row>
    <row r="694" spans="2:9" ht="13.7">
      <c r="B694" s="57"/>
      <c r="C694" s="57"/>
      <c r="D694" s="57"/>
      <c r="E694" s="58" t="s">
        <v>8340</v>
      </c>
      <c r="F694" s="40">
        <v>0.4777777777777778</v>
      </c>
      <c r="G694" s="40">
        <v>0.67487179487179483</v>
      </c>
      <c r="H694" s="40">
        <v>0.55681818181818177</v>
      </c>
      <c r="I694" s="40">
        <v>0.61942028985507247</v>
      </c>
    </row>
    <row r="695" spans="2:9" ht="13.7">
      <c r="B695" s="57"/>
      <c r="C695" s="57"/>
      <c r="D695" s="57"/>
      <c r="E695" s="58" t="s">
        <v>8445</v>
      </c>
      <c r="F695" s="39">
        <v>1</v>
      </c>
      <c r="G695" s="39">
        <v>5</v>
      </c>
      <c r="H695" s="39">
        <v>5</v>
      </c>
      <c r="I695" s="39">
        <v>11</v>
      </c>
    </row>
    <row r="696" spans="2:9" ht="13.7">
      <c r="B696" s="57"/>
      <c r="C696" s="57"/>
      <c r="D696" s="57"/>
      <c r="E696" s="58" t="s">
        <v>8447</v>
      </c>
      <c r="F696" s="40">
        <v>1</v>
      </c>
      <c r="G696" s="40">
        <v>1</v>
      </c>
      <c r="H696" s="40">
        <v>1</v>
      </c>
      <c r="I696" s="40">
        <v>1</v>
      </c>
    </row>
    <row r="697" spans="2:9" ht="13.7">
      <c r="B697" s="57"/>
      <c r="C697" s="57"/>
      <c r="D697" s="57"/>
      <c r="E697" s="58" t="s">
        <v>8449</v>
      </c>
      <c r="F697" s="39">
        <v>0</v>
      </c>
      <c r="G697" s="39">
        <v>0</v>
      </c>
      <c r="H697" s="39">
        <v>0</v>
      </c>
      <c r="I697" s="39">
        <v>0</v>
      </c>
    </row>
    <row r="698" spans="2:9" ht="13.7">
      <c r="B698" s="57"/>
      <c r="C698" s="57"/>
      <c r="D698" s="57"/>
      <c r="E698" s="58" t="s">
        <v>8451</v>
      </c>
      <c r="F698" s="39">
        <v>1</v>
      </c>
      <c r="G698" s="39">
        <v>4</v>
      </c>
      <c r="H698" s="39">
        <v>4</v>
      </c>
      <c r="I698" s="39">
        <v>9</v>
      </c>
    </row>
    <row r="699" spans="2:9" ht="13.7">
      <c r="B699" s="57"/>
      <c r="C699" s="57"/>
      <c r="D699" s="57"/>
      <c r="E699" s="58" t="s">
        <v>8453</v>
      </c>
      <c r="F699" s="39">
        <v>0</v>
      </c>
      <c r="G699" s="39">
        <v>1</v>
      </c>
      <c r="H699" s="39">
        <v>1</v>
      </c>
      <c r="I699" s="39">
        <v>2</v>
      </c>
    </row>
    <row r="700" spans="2:9" ht="13.7">
      <c r="B700" s="57"/>
      <c r="C700" s="57"/>
      <c r="D700" s="57"/>
      <c r="E700" s="58" t="s">
        <v>8455</v>
      </c>
      <c r="F700" s="39">
        <v>1</v>
      </c>
      <c r="G700" s="39">
        <v>5</v>
      </c>
      <c r="H700" s="39">
        <v>4</v>
      </c>
      <c r="I700" s="39">
        <v>10</v>
      </c>
    </row>
    <row r="701" spans="2:9" ht="13.7">
      <c r="B701" s="57"/>
      <c r="C701" s="57"/>
      <c r="D701" s="57"/>
      <c r="E701" s="58" t="s">
        <v>8457</v>
      </c>
      <c r="F701" s="39">
        <v>0</v>
      </c>
      <c r="G701" s="39">
        <v>0</v>
      </c>
      <c r="H701" s="39">
        <v>1</v>
      </c>
      <c r="I701" s="39">
        <v>1</v>
      </c>
    </row>
    <row r="702" spans="2:9" ht="13.7">
      <c r="B702" s="57"/>
      <c r="C702" s="57"/>
      <c r="D702" s="57"/>
      <c r="E702" s="58" t="s">
        <v>8459</v>
      </c>
      <c r="F702" s="39">
        <v>0</v>
      </c>
      <c r="G702" s="39">
        <v>0</v>
      </c>
      <c r="H702" s="39">
        <v>0</v>
      </c>
      <c r="I702" s="39">
        <v>0</v>
      </c>
    </row>
    <row r="703" spans="2:9" ht="13.7">
      <c r="B703" s="57"/>
      <c r="C703" s="57"/>
      <c r="D703" s="57"/>
      <c r="E703" s="58" t="s">
        <v>8461</v>
      </c>
      <c r="F703" s="40">
        <v>1</v>
      </c>
      <c r="G703" s="40">
        <v>0.8</v>
      </c>
      <c r="H703" s="40">
        <v>0.8</v>
      </c>
      <c r="I703" s="40">
        <v>0.81818181818181823</v>
      </c>
    </row>
    <row r="704" spans="2:9" ht="13.7">
      <c r="B704" s="57"/>
      <c r="C704" s="57"/>
      <c r="D704" s="57"/>
      <c r="E704" s="58" t="s">
        <v>8463</v>
      </c>
      <c r="F704" s="40">
        <v>0</v>
      </c>
      <c r="G704" s="40">
        <v>0</v>
      </c>
      <c r="H704" s="40">
        <v>0.2</v>
      </c>
      <c r="I704" s="40">
        <v>9.0909090909090912E-2</v>
      </c>
    </row>
    <row r="705" spans="2:9" ht="13.7">
      <c r="B705" s="57"/>
      <c r="C705" s="57"/>
      <c r="D705" s="57" t="s">
        <v>65</v>
      </c>
      <c r="E705" s="58" t="s">
        <v>8327</v>
      </c>
      <c r="F705" s="39">
        <v>1</v>
      </c>
      <c r="G705" s="39">
        <v>3</v>
      </c>
      <c r="H705" s="39">
        <v>4</v>
      </c>
      <c r="I705" s="39">
        <v>8</v>
      </c>
    </row>
    <row r="706" spans="2:9" ht="13.7">
      <c r="B706" s="57"/>
      <c r="C706" s="57"/>
      <c r="D706" s="57"/>
      <c r="E706" s="58" t="s">
        <v>8330</v>
      </c>
      <c r="F706" s="39">
        <v>4</v>
      </c>
      <c r="G706" s="39">
        <v>12</v>
      </c>
      <c r="H706" s="39">
        <v>16</v>
      </c>
      <c r="I706" s="39">
        <v>32</v>
      </c>
    </row>
    <row r="707" spans="2:9" ht="13.7">
      <c r="B707" s="57"/>
      <c r="C707" s="57"/>
      <c r="D707" s="57"/>
      <c r="E707" s="58" t="s">
        <v>8441</v>
      </c>
      <c r="F707" s="39">
        <v>270</v>
      </c>
      <c r="G707" s="39">
        <v>840</v>
      </c>
      <c r="H707" s="39">
        <v>1470</v>
      </c>
      <c r="I707" s="39">
        <v>2580</v>
      </c>
    </row>
    <row r="708" spans="2:9" ht="13.7">
      <c r="B708" s="57"/>
      <c r="C708" s="57"/>
      <c r="D708" s="57"/>
      <c r="E708" s="58" t="s">
        <v>8443</v>
      </c>
      <c r="F708" s="39">
        <v>270</v>
      </c>
      <c r="G708" s="39">
        <v>840</v>
      </c>
      <c r="H708" s="39">
        <v>1470</v>
      </c>
      <c r="I708" s="39">
        <v>2580</v>
      </c>
    </row>
    <row r="709" spans="2:9" ht="13.7">
      <c r="B709" s="57"/>
      <c r="C709" s="57"/>
      <c r="D709" s="57"/>
      <c r="E709" s="58" t="s">
        <v>8334</v>
      </c>
      <c r="F709" s="39">
        <v>243</v>
      </c>
      <c r="G709" s="39">
        <v>748</v>
      </c>
      <c r="H709" s="39">
        <v>1330</v>
      </c>
      <c r="I709" s="39">
        <v>2321</v>
      </c>
    </row>
    <row r="710" spans="2:9" ht="13.7">
      <c r="B710" s="57"/>
      <c r="C710" s="57"/>
      <c r="D710" s="57"/>
      <c r="E710" s="58" t="s">
        <v>8336</v>
      </c>
      <c r="F710" s="39">
        <v>150</v>
      </c>
      <c r="G710" s="39">
        <v>469</v>
      </c>
      <c r="H710" s="39">
        <v>956</v>
      </c>
      <c r="I710" s="39">
        <v>1575</v>
      </c>
    </row>
    <row r="711" spans="2:9" ht="13.7">
      <c r="B711" s="57"/>
      <c r="C711" s="57"/>
      <c r="D711" s="57"/>
      <c r="E711" s="58" t="s">
        <v>8338</v>
      </c>
      <c r="F711" s="40">
        <v>0.9</v>
      </c>
      <c r="G711" s="40">
        <v>0.89047619047619042</v>
      </c>
      <c r="H711" s="40">
        <v>0.90476190476190477</v>
      </c>
      <c r="I711" s="40">
        <v>0.89961240310077517</v>
      </c>
    </row>
    <row r="712" spans="2:9" ht="13.7">
      <c r="B712" s="57"/>
      <c r="C712" s="57"/>
      <c r="D712" s="57"/>
      <c r="E712" s="58" t="s">
        <v>8340</v>
      </c>
      <c r="F712" s="40">
        <v>0.55555555555555558</v>
      </c>
      <c r="G712" s="40">
        <v>0.55833333333333335</v>
      </c>
      <c r="H712" s="40">
        <v>0.65034013605442176</v>
      </c>
      <c r="I712" s="40">
        <v>0.61046511627906974</v>
      </c>
    </row>
    <row r="713" spans="2:9" ht="13.7">
      <c r="B713" s="57"/>
      <c r="C713" s="57"/>
      <c r="D713" s="57"/>
      <c r="E713" s="58" t="s">
        <v>8445</v>
      </c>
      <c r="F713" s="39">
        <v>1</v>
      </c>
      <c r="G713" s="39">
        <v>3</v>
      </c>
      <c r="H713" s="39">
        <v>4</v>
      </c>
      <c r="I713" s="39">
        <v>8</v>
      </c>
    </row>
    <row r="714" spans="2:9" ht="13.7">
      <c r="B714" s="57"/>
      <c r="C714" s="57"/>
      <c r="D714" s="57"/>
      <c r="E714" s="58" t="s">
        <v>8447</v>
      </c>
      <c r="F714" s="40">
        <v>1</v>
      </c>
      <c r="G714" s="40">
        <v>1</v>
      </c>
      <c r="H714" s="40">
        <v>1</v>
      </c>
      <c r="I714" s="40">
        <v>1</v>
      </c>
    </row>
    <row r="715" spans="2:9" ht="13.7">
      <c r="B715" s="57"/>
      <c r="C715" s="57"/>
      <c r="D715" s="57"/>
      <c r="E715" s="58" t="s">
        <v>8449</v>
      </c>
      <c r="F715" s="39">
        <v>0</v>
      </c>
      <c r="G715" s="39">
        <v>0</v>
      </c>
      <c r="H715" s="39">
        <v>0</v>
      </c>
      <c r="I715" s="39">
        <v>0</v>
      </c>
    </row>
    <row r="716" spans="2:9" ht="13.7">
      <c r="B716" s="57"/>
      <c r="C716" s="57"/>
      <c r="D716" s="57"/>
      <c r="E716" s="58" t="s">
        <v>8451</v>
      </c>
      <c r="F716" s="39">
        <v>1</v>
      </c>
      <c r="G716" s="39">
        <v>2</v>
      </c>
      <c r="H716" s="39">
        <v>3</v>
      </c>
      <c r="I716" s="39">
        <v>6</v>
      </c>
    </row>
    <row r="717" spans="2:9" ht="13.7">
      <c r="B717" s="57"/>
      <c r="C717" s="57"/>
      <c r="D717" s="57"/>
      <c r="E717" s="58" t="s">
        <v>8453</v>
      </c>
      <c r="F717" s="39">
        <v>0</v>
      </c>
      <c r="G717" s="39">
        <v>1</v>
      </c>
      <c r="H717" s="39">
        <v>1</v>
      </c>
      <c r="I717" s="39">
        <v>2</v>
      </c>
    </row>
    <row r="718" spans="2:9" ht="13.7">
      <c r="B718" s="57"/>
      <c r="C718" s="57"/>
      <c r="D718" s="57"/>
      <c r="E718" s="58" t="s">
        <v>8455</v>
      </c>
      <c r="F718" s="39">
        <v>1</v>
      </c>
      <c r="G718" s="39">
        <v>3</v>
      </c>
      <c r="H718" s="39">
        <v>4</v>
      </c>
      <c r="I718" s="39">
        <v>8</v>
      </c>
    </row>
    <row r="719" spans="2:9" ht="13.7">
      <c r="B719" s="57"/>
      <c r="C719" s="57"/>
      <c r="D719" s="57"/>
      <c r="E719" s="58" t="s">
        <v>8457</v>
      </c>
      <c r="F719" s="39">
        <v>0</v>
      </c>
      <c r="G719" s="39">
        <v>0</v>
      </c>
      <c r="H719" s="39">
        <v>0</v>
      </c>
      <c r="I719" s="39">
        <v>0</v>
      </c>
    </row>
    <row r="720" spans="2:9" ht="13.7">
      <c r="B720" s="57"/>
      <c r="C720" s="57"/>
      <c r="D720" s="57"/>
      <c r="E720" s="58" t="s">
        <v>8459</v>
      </c>
      <c r="F720" s="39">
        <v>0</v>
      </c>
      <c r="G720" s="39">
        <v>0</v>
      </c>
      <c r="H720" s="39">
        <v>0</v>
      </c>
      <c r="I720" s="39">
        <v>0</v>
      </c>
    </row>
    <row r="721" spans="2:9" ht="13.7">
      <c r="B721" s="57"/>
      <c r="C721" s="57"/>
      <c r="D721" s="57"/>
      <c r="E721" s="58" t="s">
        <v>8461</v>
      </c>
      <c r="F721" s="40">
        <v>1</v>
      </c>
      <c r="G721" s="40">
        <v>0.66666666666666663</v>
      </c>
      <c r="H721" s="40">
        <v>0.75</v>
      </c>
      <c r="I721" s="40">
        <v>0.75</v>
      </c>
    </row>
    <row r="722" spans="2:9" ht="13.7">
      <c r="B722" s="57"/>
      <c r="C722" s="57"/>
      <c r="D722" s="57"/>
      <c r="E722" s="58" t="s">
        <v>8463</v>
      </c>
      <c r="F722" s="40">
        <v>0</v>
      </c>
      <c r="G722" s="40">
        <v>0</v>
      </c>
      <c r="H722" s="40">
        <v>0</v>
      </c>
      <c r="I722" s="40">
        <v>0</v>
      </c>
    </row>
    <row r="723" spans="2:9" ht="13.7">
      <c r="B723" s="57"/>
      <c r="C723" s="57"/>
      <c r="D723" s="57" t="s">
        <v>70</v>
      </c>
      <c r="E723" s="58" t="s">
        <v>8327</v>
      </c>
      <c r="F723" s="39">
        <v>2</v>
      </c>
      <c r="G723" s="39">
        <v>4</v>
      </c>
      <c r="H723" s="39">
        <v>2</v>
      </c>
      <c r="I723" s="39">
        <v>8</v>
      </c>
    </row>
    <row r="724" spans="2:9" ht="13.7">
      <c r="B724" s="57"/>
      <c r="C724" s="57"/>
      <c r="D724" s="57"/>
      <c r="E724" s="58" t="s">
        <v>8330</v>
      </c>
      <c r="F724" s="39">
        <v>8</v>
      </c>
      <c r="G724" s="39">
        <v>16</v>
      </c>
      <c r="H724" s="39">
        <v>8</v>
      </c>
      <c r="I724" s="39">
        <v>32</v>
      </c>
    </row>
    <row r="725" spans="2:9" ht="13.7">
      <c r="B725" s="57"/>
      <c r="C725" s="57"/>
      <c r="D725" s="57"/>
      <c r="E725" s="58" t="s">
        <v>8441</v>
      </c>
      <c r="F725" s="39">
        <v>510</v>
      </c>
      <c r="G725" s="39">
        <v>1170</v>
      </c>
      <c r="H725" s="39">
        <v>690</v>
      </c>
      <c r="I725" s="39">
        <v>2370</v>
      </c>
    </row>
    <row r="726" spans="2:9" ht="13.7">
      <c r="B726" s="57"/>
      <c r="C726" s="57"/>
      <c r="D726" s="57"/>
      <c r="E726" s="58" t="s">
        <v>8443</v>
      </c>
      <c r="F726" s="39">
        <v>510</v>
      </c>
      <c r="G726" s="39">
        <v>1170</v>
      </c>
      <c r="H726" s="39">
        <v>690</v>
      </c>
      <c r="I726" s="39">
        <v>2370</v>
      </c>
    </row>
    <row r="727" spans="2:9" ht="13.7">
      <c r="B727" s="57"/>
      <c r="C727" s="57"/>
      <c r="D727" s="57"/>
      <c r="E727" s="58" t="s">
        <v>8334</v>
      </c>
      <c r="F727" s="39">
        <v>453</v>
      </c>
      <c r="G727" s="39">
        <v>1053</v>
      </c>
      <c r="H727" s="39">
        <v>629</v>
      </c>
      <c r="I727" s="39">
        <v>2135</v>
      </c>
    </row>
    <row r="728" spans="2:9" ht="13.7">
      <c r="B728" s="57"/>
      <c r="C728" s="57"/>
      <c r="D728" s="57"/>
      <c r="E728" s="58" t="s">
        <v>8336</v>
      </c>
      <c r="F728" s="39">
        <v>289</v>
      </c>
      <c r="G728" s="39">
        <v>717</v>
      </c>
      <c r="H728" s="39">
        <v>452</v>
      </c>
      <c r="I728" s="39">
        <v>1458</v>
      </c>
    </row>
    <row r="729" spans="2:9" ht="13.7">
      <c r="B729" s="57"/>
      <c r="C729" s="57"/>
      <c r="D729" s="57"/>
      <c r="E729" s="58" t="s">
        <v>8338</v>
      </c>
      <c r="F729" s="40">
        <v>0.88823529411764701</v>
      </c>
      <c r="G729" s="40">
        <v>0.9</v>
      </c>
      <c r="H729" s="40">
        <v>0.91159420289855075</v>
      </c>
      <c r="I729" s="40">
        <v>0.90084388185654007</v>
      </c>
    </row>
    <row r="730" spans="2:9" ht="13.7">
      <c r="B730" s="57"/>
      <c r="C730" s="57"/>
      <c r="D730" s="57"/>
      <c r="E730" s="58" t="s">
        <v>8340</v>
      </c>
      <c r="F730" s="40">
        <v>0.56666666666666665</v>
      </c>
      <c r="G730" s="40">
        <v>0.61282051282051286</v>
      </c>
      <c r="H730" s="40">
        <v>0.6550724637681159</v>
      </c>
      <c r="I730" s="40">
        <v>0.61518987341772147</v>
      </c>
    </row>
    <row r="731" spans="2:9" ht="13.7">
      <c r="B731" s="57"/>
      <c r="C731" s="57"/>
      <c r="D731" s="57"/>
      <c r="E731" s="58" t="s">
        <v>8445</v>
      </c>
      <c r="F731" s="39">
        <v>2</v>
      </c>
      <c r="G731" s="39">
        <v>4</v>
      </c>
      <c r="H731" s="39">
        <v>2</v>
      </c>
      <c r="I731" s="39">
        <v>8</v>
      </c>
    </row>
    <row r="732" spans="2:9" ht="13.7">
      <c r="B732" s="57"/>
      <c r="C732" s="57"/>
      <c r="D732" s="57"/>
      <c r="E732" s="58" t="s">
        <v>8447</v>
      </c>
      <c r="F732" s="40">
        <v>1</v>
      </c>
      <c r="G732" s="40">
        <v>1</v>
      </c>
      <c r="H732" s="40">
        <v>1</v>
      </c>
      <c r="I732" s="40">
        <v>1</v>
      </c>
    </row>
    <row r="733" spans="2:9" ht="13.7">
      <c r="B733" s="57"/>
      <c r="C733" s="57"/>
      <c r="D733" s="57"/>
      <c r="E733" s="58" t="s">
        <v>8449</v>
      </c>
      <c r="F733" s="39">
        <v>0</v>
      </c>
      <c r="G733" s="39">
        <v>0</v>
      </c>
      <c r="H733" s="39">
        <v>0</v>
      </c>
      <c r="I733" s="39">
        <v>0</v>
      </c>
    </row>
    <row r="734" spans="2:9" ht="13.7">
      <c r="B734" s="57"/>
      <c r="C734" s="57"/>
      <c r="D734" s="57"/>
      <c r="E734" s="58" t="s">
        <v>8451</v>
      </c>
      <c r="F734" s="39">
        <v>1</v>
      </c>
      <c r="G734" s="39">
        <v>3</v>
      </c>
      <c r="H734" s="39">
        <v>1</v>
      </c>
      <c r="I734" s="39">
        <v>5</v>
      </c>
    </row>
    <row r="735" spans="2:9" ht="13.7">
      <c r="B735" s="57"/>
      <c r="C735" s="57"/>
      <c r="D735" s="57"/>
      <c r="E735" s="58" t="s">
        <v>8453</v>
      </c>
      <c r="F735" s="39">
        <v>1</v>
      </c>
      <c r="G735" s="39">
        <v>1</v>
      </c>
      <c r="H735" s="39">
        <v>1</v>
      </c>
      <c r="I735" s="39">
        <v>3</v>
      </c>
    </row>
    <row r="736" spans="2:9" ht="13.7">
      <c r="B736" s="57"/>
      <c r="C736" s="57"/>
      <c r="D736" s="57"/>
      <c r="E736" s="58" t="s">
        <v>8455</v>
      </c>
      <c r="F736" s="39">
        <v>2</v>
      </c>
      <c r="G736" s="39">
        <v>4</v>
      </c>
      <c r="H736" s="39">
        <v>2</v>
      </c>
      <c r="I736" s="39">
        <v>8</v>
      </c>
    </row>
    <row r="737" spans="2:9" ht="13.7">
      <c r="B737" s="57"/>
      <c r="C737" s="57"/>
      <c r="D737" s="57"/>
      <c r="E737" s="58" t="s">
        <v>8457</v>
      </c>
      <c r="F737" s="39">
        <v>0</v>
      </c>
      <c r="G737" s="39">
        <v>0</v>
      </c>
      <c r="H737" s="39">
        <v>0</v>
      </c>
      <c r="I737" s="39">
        <v>0</v>
      </c>
    </row>
    <row r="738" spans="2:9" ht="13.7">
      <c r="B738" s="57"/>
      <c r="C738" s="57"/>
      <c r="D738" s="57"/>
      <c r="E738" s="58" t="s">
        <v>8459</v>
      </c>
      <c r="F738" s="39">
        <v>0</v>
      </c>
      <c r="G738" s="39">
        <v>0</v>
      </c>
      <c r="H738" s="39">
        <v>0</v>
      </c>
      <c r="I738" s="39">
        <v>0</v>
      </c>
    </row>
    <row r="739" spans="2:9" ht="13.7">
      <c r="B739" s="57"/>
      <c r="C739" s="57"/>
      <c r="D739" s="57"/>
      <c r="E739" s="58" t="s">
        <v>8461</v>
      </c>
      <c r="F739" s="40">
        <v>0.5</v>
      </c>
      <c r="G739" s="40">
        <v>0.75</v>
      </c>
      <c r="H739" s="40">
        <v>0.5</v>
      </c>
      <c r="I739" s="40">
        <v>0.625</v>
      </c>
    </row>
    <row r="740" spans="2:9" ht="13.7">
      <c r="B740" s="57"/>
      <c r="C740" s="57"/>
      <c r="D740" s="57"/>
      <c r="E740" s="58" t="s">
        <v>8463</v>
      </c>
      <c r="F740" s="40">
        <v>0</v>
      </c>
      <c r="G740" s="40">
        <v>0</v>
      </c>
      <c r="H740" s="40">
        <v>0</v>
      </c>
      <c r="I740" s="40">
        <v>0</v>
      </c>
    </row>
    <row r="741" spans="2:9" ht="13.7">
      <c r="B741" s="57"/>
      <c r="C741" s="57"/>
      <c r="D741" s="57" t="s">
        <v>71</v>
      </c>
      <c r="E741" s="58" t="s">
        <v>8327</v>
      </c>
      <c r="F741" s="39">
        <v>3</v>
      </c>
      <c r="G741" s="39">
        <v>1</v>
      </c>
      <c r="H741" s="39">
        <v>3</v>
      </c>
      <c r="I741" s="39">
        <v>7</v>
      </c>
    </row>
    <row r="742" spans="2:9" ht="13.7">
      <c r="B742" s="57"/>
      <c r="C742" s="57"/>
      <c r="D742" s="57"/>
      <c r="E742" s="58" t="s">
        <v>8330</v>
      </c>
      <c r="F742" s="39">
        <v>12</v>
      </c>
      <c r="G742" s="39">
        <v>4</v>
      </c>
      <c r="H742" s="39">
        <v>12</v>
      </c>
      <c r="I742" s="39">
        <v>28</v>
      </c>
    </row>
    <row r="743" spans="2:9" ht="13.7">
      <c r="B743" s="57"/>
      <c r="C743" s="57"/>
      <c r="D743" s="57"/>
      <c r="E743" s="58" t="s">
        <v>8441</v>
      </c>
      <c r="F743" s="39">
        <v>1020</v>
      </c>
      <c r="G743" s="39">
        <v>540</v>
      </c>
      <c r="H743" s="39">
        <v>1440</v>
      </c>
      <c r="I743" s="39">
        <v>3000</v>
      </c>
    </row>
    <row r="744" spans="2:9" ht="13.7">
      <c r="B744" s="57"/>
      <c r="C744" s="57"/>
      <c r="D744" s="57"/>
      <c r="E744" s="58" t="s">
        <v>8443</v>
      </c>
      <c r="F744" s="39">
        <v>1020</v>
      </c>
      <c r="G744" s="39">
        <v>540</v>
      </c>
      <c r="H744" s="39">
        <v>1440</v>
      </c>
      <c r="I744" s="39">
        <v>3000</v>
      </c>
    </row>
    <row r="745" spans="2:9" ht="13.7">
      <c r="B745" s="57"/>
      <c r="C745" s="57"/>
      <c r="D745" s="57"/>
      <c r="E745" s="58" t="s">
        <v>8334</v>
      </c>
      <c r="F745" s="39">
        <v>922</v>
      </c>
      <c r="G745" s="39">
        <v>488</v>
      </c>
      <c r="H745" s="39">
        <v>1317</v>
      </c>
      <c r="I745" s="39">
        <v>2727</v>
      </c>
    </row>
    <row r="746" spans="2:9" ht="13.7">
      <c r="B746" s="57"/>
      <c r="C746" s="57"/>
      <c r="D746" s="57"/>
      <c r="E746" s="58" t="s">
        <v>8336</v>
      </c>
      <c r="F746" s="39">
        <v>653</v>
      </c>
      <c r="G746" s="39">
        <v>358</v>
      </c>
      <c r="H746" s="39">
        <v>953</v>
      </c>
      <c r="I746" s="39">
        <v>1964</v>
      </c>
    </row>
    <row r="747" spans="2:9" ht="13.7">
      <c r="B747" s="57"/>
      <c r="C747" s="57"/>
      <c r="D747" s="57"/>
      <c r="E747" s="58" t="s">
        <v>8338</v>
      </c>
      <c r="F747" s="40">
        <v>0.90392156862745099</v>
      </c>
      <c r="G747" s="40">
        <v>0.90370370370370368</v>
      </c>
      <c r="H747" s="40">
        <v>0.9145833333333333</v>
      </c>
      <c r="I747" s="40">
        <v>0.90900000000000003</v>
      </c>
    </row>
    <row r="748" spans="2:9" ht="13.7">
      <c r="B748" s="57"/>
      <c r="C748" s="57"/>
      <c r="D748" s="57"/>
      <c r="E748" s="58" t="s">
        <v>8340</v>
      </c>
      <c r="F748" s="40">
        <v>0.6401960784313725</v>
      </c>
      <c r="G748" s="40">
        <v>0.66296296296296298</v>
      </c>
      <c r="H748" s="40">
        <v>0.66180555555555554</v>
      </c>
      <c r="I748" s="40">
        <v>0.65466666666666662</v>
      </c>
    </row>
    <row r="749" spans="2:9" ht="13.7">
      <c r="B749" s="57"/>
      <c r="C749" s="57"/>
      <c r="D749" s="57"/>
      <c r="E749" s="58" t="s">
        <v>8445</v>
      </c>
      <c r="F749" s="39">
        <v>3</v>
      </c>
      <c r="G749" s="39">
        <v>1</v>
      </c>
      <c r="H749" s="39">
        <v>3</v>
      </c>
      <c r="I749" s="39">
        <v>7</v>
      </c>
    </row>
    <row r="750" spans="2:9" ht="13.7">
      <c r="B750" s="57"/>
      <c r="C750" s="57"/>
      <c r="D750" s="57"/>
      <c r="E750" s="58" t="s">
        <v>8447</v>
      </c>
      <c r="F750" s="40">
        <v>1</v>
      </c>
      <c r="G750" s="40">
        <v>1</v>
      </c>
      <c r="H750" s="40">
        <v>1</v>
      </c>
      <c r="I750" s="40">
        <v>1</v>
      </c>
    </row>
    <row r="751" spans="2:9" ht="13.7">
      <c r="B751" s="57"/>
      <c r="C751" s="57"/>
      <c r="D751" s="57"/>
      <c r="E751" s="58" t="s">
        <v>8449</v>
      </c>
      <c r="F751" s="39">
        <v>0</v>
      </c>
      <c r="G751" s="39">
        <v>0</v>
      </c>
      <c r="H751" s="39">
        <v>0</v>
      </c>
      <c r="I751" s="39">
        <v>0</v>
      </c>
    </row>
    <row r="752" spans="2:9" ht="13.7">
      <c r="B752" s="57"/>
      <c r="C752" s="57"/>
      <c r="D752" s="57"/>
      <c r="E752" s="58" t="s">
        <v>8451</v>
      </c>
      <c r="F752" s="39">
        <v>3</v>
      </c>
      <c r="G752" s="39">
        <v>0</v>
      </c>
      <c r="H752" s="39">
        <v>2</v>
      </c>
      <c r="I752" s="39">
        <v>5</v>
      </c>
    </row>
    <row r="753" spans="2:9" ht="13.7">
      <c r="B753" s="57"/>
      <c r="C753" s="57"/>
      <c r="D753" s="57"/>
      <c r="E753" s="58" t="s">
        <v>8453</v>
      </c>
      <c r="F753" s="39">
        <v>0</v>
      </c>
      <c r="G753" s="39">
        <v>1</v>
      </c>
      <c r="H753" s="39">
        <v>1</v>
      </c>
      <c r="I753" s="39">
        <v>2</v>
      </c>
    </row>
    <row r="754" spans="2:9" ht="13.7">
      <c r="B754" s="57"/>
      <c r="C754" s="57"/>
      <c r="D754" s="57"/>
      <c r="E754" s="58" t="s">
        <v>8455</v>
      </c>
      <c r="F754" s="39">
        <v>3</v>
      </c>
      <c r="G754" s="39">
        <v>1</v>
      </c>
      <c r="H754" s="39">
        <v>3</v>
      </c>
      <c r="I754" s="39">
        <v>7</v>
      </c>
    </row>
    <row r="755" spans="2:9" ht="13.7">
      <c r="B755" s="57"/>
      <c r="C755" s="57"/>
      <c r="D755" s="57"/>
      <c r="E755" s="58" t="s">
        <v>8457</v>
      </c>
      <c r="F755" s="39">
        <v>0</v>
      </c>
      <c r="G755" s="39">
        <v>0</v>
      </c>
      <c r="H755" s="39">
        <v>0</v>
      </c>
      <c r="I755" s="39">
        <v>0</v>
      </c>
    </row>
    <row r="756" spans="2:9" ht="13.7">
      <c r="B756" s="57"/>
      <c r="C756" s="57"/>
      <c r="D756" s="57"/>
      <c r="E756" s="58" t="s">
        <v>8459</v>
      </c>
      <c r="F756" s="39">
        <v>0</v>
      </c>
      <c r="G756" s="39">
        <v>0</v>
      </c>
      <c r="H756" s="39">
        <v>0</v>
      </c>
      <c r="I756" s="39">
        <v>0</v>
      </c>
    </row>
    <row r="757" spans="2:9" ht="13.7">
      <c r="B757" s="57"/>
      <c r="C757" s="57"/>
      <c r="D757" s="57"/>
      <c r="E757" s="58" t="s">
        <v>8461</v>
      </c>
      <c r="F757" s="40">
        <v>1</v>
      </c>
      <c r="G757" s="40">
        <v>0</v>
      </c>
      <c r="H757" s="40">
        <v>0.66666666666666663</v>
      </c>
      <c r="I757" s="40">
        <v>0.7142857142857143</v>
      </c>
    </row>
    <row r="758" spans="2:9" ht="13.7">
      <c r="B758" s="57"/>
      <c r="C758" s="57"/>
      <c r="D758" s="57"/>
      <c r="E758" s="58" t="s">
        <v>8463</v>
      </c>
      <c r="F758" s="40">
        <v>0</v>
      </c>
      <c r="G758" s="40">
        <v>0</v>
      </c>
      <c r="H758" s="40">
        <v>0</v>
      </c>
      <c r="I758" s="40">
        <v>0</v>
      </c>
    </row>
    <row r="759" spans="2:9" ht="13.7">
      <c r="B759" s="57"/>
      <c r="C759" s="57"/>
      <c r="D759" s="57" t="s">
        <v>72</v>
      </c>
      <c r="E759" s="58" t="s">
        <v>8327</v>
      </c>
      <c r="F759" s="39">
        <v>3</v>
      </c>
      <c r="G759" s="39">
        <v>1</v>
      </c>
      <c r="H759" s="39">
        <v>1</v>
      </c>
      <c r="I759" s="39">
        <v>5</v>
      </c>
    </row>
    <row r="760" spans="2:9" ht="13.7">
      <c r="B760" s="57"/>
      <c r="C760" s="57"/>
      <c r="D760" s="57"/>
      <c r="E760" s="58" t="s">
        <v>8330</v>
      </c>
      <c r="F760" s="39">
        <v>12</v>
      </c>
      <c r="G760" s="39">
        <v>4</v>
      </c>
      <c r="H760" s="39">
        <v>4</v>
      </c>
      <c r="I760" s="39">
        <v>20</v>
      </c>
    </row>
    <row r="761" spans="2:9" ht="13.7">
      <c r="B761" s="57"/>
      <c r="C761" s="57"/>
      <c r="D761" s="57"/>
      <c r="E761" s="58" t="s">
        <v>8441</v>
      </c>
      <c r="F761" s="39">
        <v>1110</v>
      </c>
      <c r="G761" s="39">
        <v>540</v>
      </c>
      <c r="H761" s="39">
        <v>210</v>
      </c>
      <c r="I761" s="39">
        <v>1860</v>
      </c>
    </row>
    <row r="762" spans="2:9" ht="13.7">
      <c r="B762" s="57"/>
      <c r="C762" s="57"/>
      <c r="D762" s="57"/>
      <c r="E762" s="58" t="s">
        <v>8443</v>
      </c>
      <c r="F762" s="39">
        <v>1110</v>
      </c>
      <c r="G762" s="39">
        <v>540</v>
      </c>
      <c r="H762" s="39">
        <v>210</v>
      </c>
      <c r="I762" s="39">
        <v>1860</v>
      </c>
    </row>
    <row r="763" spans="2:9" ht="13.7">
      <c r="B763" s="57"/>
      <c r="C763" s="57"/>
      <c r="D763" s="57"/>
      <c r="E763" s="58" t="s">
        <v>8334</v>
      </c>
      <c r="F763" s="39">
        <v>1033</v>
      </c>
      <c r="G763" s="39">
        <v>485</v>
      </c>
      <c r="H763" s="39">
        <v>183</v>
      </c>
      <c r="I763" s="39">
        <v>1701</v>
      </c>
    </row>
    <row r="764" spans="2:9" ht="13.7">
      <c r="B764" s="57"/>
      <c r="C764" s="57"/>
      <c r="D764" s="57"/>
      <c r="E764" s="58" t="s">
        <v>8336</v>
      </c>
      <c r="F764" s="39">
        <v>725</v>
      </c>
      <c r="G764" s="39">
        <v>391</v>
      </c>
      <c r="H764" s="39">
        <v>113</v>
      </c>
      <c r="I764" s="39">
        <v>1229</v>
      </c>
    </row>
    <row r="765" spans="2:9" ht="13.7">
      <c r="B765" s="57"/>
      <c r="C765" s="57"/>
      <c r="D765" s="57"/>
      <c r="E765" s="58" t="s">
        <v>8338</v>
      </c>
      <c r="F765" s="40">
        <v>0.93063063063063067</v>
      </c>
      <c r="G765" s="40">
        <v>0.89814814814814814</v>
      </c>
      <c r="H765" s="40">
        <v>0.87142857142857144</v>
      </c>
      <c r="I765" s="40">
        <v>0.9145161290322581</v>
      </c>
    </row>
    <row r="766" spans="2:9" ht="13.7">
      <c r="B766" s="57"/>
      <c r="C766" s="57"/>
      <c r="D766" s="57"/>
      <c r="E766" s="58" t="s">
        <v>8340</v>
      </c>
      <c r="F766" s="40">
        <v>0.65315315315315314</v>
      </c>
      <c r="G766" s="40">
        <v>0.72407407407407409</v>
      </c>
      <c r="H766" s="40">
        <v>0.53809523809523807</v>
      </c>
      <c r="I766" s="40">
        <v>0.66075268817204302</v>
      </c>
    </row>
    <row r="767" spans="2:9" ht="13.7">
      <c r="B767" s="57"/>
      <c r="C767" s="57"/>
      <c r="D767" s="57"/>
      <c r="E767" s="58" t="s">
        <v>8445</v>
      </c>
      <c r="F767" s="39">
        <v>3</v>
      </c>
      <c r="G767" s="39">
        <v>1</v>
      </c>
      <c r="H767" s="39">
        <v>1</v>
      </c>
      <c r="I767" s="39">
        <v>5</v>
      </c>
    </row>
    <row r="768" spans="2:9" ht="13.7">
      <c r="B768" s="57"/>
      <c r="C768" s="57"/>
      <c r="D768" s="57"/>
      <c r="E768" s="58" t="s">
        <v>8447</v>
      </c>
      <c r="F768" s="40">
        <v>1</v>
      </c>
      <c r="G768" s="40">
        <v>1</v>
      </c>
      <c r="H768" s="40">
        <v>1</v>
      </c>
      <c r="I768" s="40">
        <v>1</v>
      </c>
    </row>
    <row r="769" spans="2:9" ht="13.7">
      <c r="B769" s="57"/>
      <c r="C769" s="57"/>
      <c r="D769" s="57"/>
      <c r="E769" s="58" t="s">
        <v>8449</v>
      </c>
      <c r="F769" s="39">
        <v>0</v>
      </c>
      <c r="G769" s="39">
        <v>0</v>
      </c>
      <c r="H769" s="39">
        <v>0</v>
      </c>
      <c r="I769" s="39">
        <v>0</v>
      </c>
    </row>
    <row r="770" spans="2:9" ht="13.7">
      <c r="B770" s="57"/>
      <c r="C770" s="57"/>
      <c r="D770" s="57"/>
      <c r="E770" s="58" t="s">
        <v>8451</v>
      </c>
      <c r="F770" s="39">
        <v>2</v>
      </c>
      <c r="G770" s="39">
        <v>1</v>
      </c>
      <c r="H770" s="39">
        <v>1</v>
      </c>
      <c r="I770" s="39">
        <v>4</v>
      </c>
    </row>
    <row r="771" spans="2:9" ht="13.7">
      <c r="B771" s="57"/>
      <c r="C771" s="57"/>
      <c r="D771" s="57"/>
      <c r="E771" s="58" t="s">
        <v>8453</v>
      </c>
      <c r="F771" s="39">
        <v>1</v>
      </c>
      <c r="G771" s="39">
        <v>0</v>
      </c>
      <c r="H771" s="39">
        <v>0</v>
      </c>
      <c r="I771" s="39">
        <v>1</v>
      </c>
    </row>
    <row r="772" spans="2:9" ht="13.7">
      <c r="B772" s="57"/>
      <c r="C772" s="57"/>
      <c r="D772" s="57"/>
      <c r="E772" s="58" t="s">
        <v>8455</v>
      </c>
      <c r="F772" s="39">
        <v>2</v>
      </c>
      <c r="G772" s="39">
        <v>1</v>
      </c>
      <c r="H772" s="39">
        <v>1</v>
      </c>
      <c r="I772" s="39">
        <v>4</v>
      </c>
    </row>
    <row r="773" spans="2:9" ht="13.7">
      <c r="B773" s="57"/>
      <c r="C773" s="57"/>
      <c r="D773" s="57"/>
      <c r="E773" s="58" t="s">
        <v>8457</v>
      </c>
      <c r="F773" s="39">
        <v>1</v>
      </c>
      <c r="G773" s="39">
        <v>0</v>
      </c>
      <c r="H773" s="39">
        <v>0</v>
      </c>
      <c r="I773" s="39">
        <v>1</v>
      </c>
    </row>
    <row r="774" spans="2:9" ht="13.7">
      <c r="B774" s="57"/>
      <c r="C774" s="57"/>
      <c r="D774" s="57"/>
      <c r="E774" s="58" t="s">
        <v>8459</v>
      </c>
      <c r="F774" s="39">
        <v>0</v>
      </c>
      <c r="G774" s="39">
        <v>0</v>
      </c>
      <c r="H774" s="39">
        <v>0</v>
      </c>
      <c r="I774" s="39">
        <v>0</v>
      </c>
    </row>
    <row r="775" spans="2:9" ht="13.7">
      <c r="B775" s="57"/>
      <c r="C775" s="57"/>
      <c r="D775" s="57"/>
      <c r="E775" s="58" t="s">
        <v>8461</v>
      </c>
      <c r="F775" s="40">
        <v>0.66666666666666663</v>
      </c>
      <c r="G775" s="40">
        <v>1</v>
      </c>
      <c r="H775" s="40">
        <v>1</v>
      </c>
      <c r="I775" s="40">
        <v>0.8</v>
      </c>
    </row>
    <row r="776" spans="2:9" ht="13.7">
      <c r="B776" s="57"/>
      <c r="C776" s="57"/>
      <c r="D776" s="57"/>
      <c r="E776" s="58" t="s">
        <v>8463</v>
      </c>
      <c r="F776" s="40">
        <v>0.33333333333333331</v>
      </c>
      <c r="G776" s="40">
        <v>0</v>
      </c>
      <c r="H776" s="40">
        <v>0</v>
      </c>
      <c r="I776" s="40">
        <v>0.2</v>
      </c>
    </row>
    <row r="777" spans="2:9" ht="13.7">
      <c r="B777" s="57"/>
      <c r="C777" s="57"/>
      <c r="D777" s="57" t="s">
        <v>73</v>
      </c>
      <c r="E777" s="58" t="s">
        <v>8327</v>
      </c>
      <c r="F777" s="39">
        <v>1</v>
      </c>
      <c r="G777" s="39">
        <v>4</v>
      </c>
      <c r="H777" s="39">
        <v>5</v>
      </c>
      <c r="I777" s="39">
        <v>10</v>
      </c>
    </row>
    <row r="778" spans="2:9" ht="13.7">
      <c r="B778" s="57"/>
      <c r="C778" s="57"/>
      <c r="D778" s="57"/>
      <c r="E778" s="58" t="s">
        <v>8330</v>
      </c>
      <c r="F778" s="39">
        <v>4</v>
      </c>
      <c r="G778" s="39">
        <v>16</v>
      </c>
      <c r="H778" s="39">
        <v>20</v>
      </c>
      <c r="I778" s="39">
        <v>40</v>
      </c>
    </row>
    <row r="779" spans="2:9" ht="13.7">
      <c r="B779" s="57"/>
      <c r="C779" s="57"/>
      <c r="D779" s="57"/>
      <c r="E779" s="58" t="s">
        <v>8441</v>
      </c>
      <c r="F779" s="39">
        <v>270</v>
      </c>
      <c r="G779" s="39">
        <v>1350</v>
      </c>
      <c r="H779" s="39">
        <v>1830</v>
      </c>
      <c r="I779" s="39">
        <v>3450</v>
      </c>
    </row>
    <row r="780" spans="2:9" ht="13.7">
      <c r="B780" s="57"/>
      <c r="C780" s="57"/>
      <c r="D780" s="57"/>
      <c r="E780" s="58" t="s">
        <v>8443</v>
      </c>
      <c r="F780" s="39">
        <v>270</v>
      </c>
      <c r="G780" s="39">
        <v>1350</v>
      </c>
      <c r="H780" s="39">
        <v>1830</v>
      </c>
      <c r="I780" s="39">
        <v>3450</v>
      </c>
    </row>
    <row r="781" spans="2:9" ht="13.7">
      <c r="B781" s="57"/>
      <c r="C781" s="57"/>
      <c r="D781" s="57"/>
      <c r="E781" s="58" t="s">
        <v>8334</v>
      </c>
      <c r="F781" s="39">
        <v>233</v>
      </c>
      <c r="G781" s="39">
        <v>1230</v>
      </c>
      <c r="H781" s="39">
        <v>1649</v>
      </c>
      <c r="I781" s="39">
        <v>3112</v>
      </c>
    </row>
    <row r="782" spans="2:9" ht="13.7">
      <c r="B782" s="57"/>
      <c r="C782" s="57"/>
      <c r="D782" s="57"/>
      <c r="E782" s="58" t="s">
        <v>8336</v>
      </c>
      <c r="F782" s="39">
        <v>153</v>
      </c>
      <c r="G782" s="39">
        <v>864</v>
      </c>
      <c r="H782" s="39">
        <v>1134</v>
      </c>
      <c r="I782" s="39">
        <v>2151</v>
      </c>
    </row>
    <row r="783" spans="2:9" ht="13.7">
      <c r="B783" s="57"/>
      <c r="C783" s="57"/>
      <c r="D783" s="57"/>
      <c r="E783" s="58" t="s">
        <v>8338</v>
      </c>
      <c r="F783" s="40">
        <v>0.86296296296296293</v>
      </c>
      <c r="G783" s="40">
        <v>0.91111111111111109</v>
      </c>
      <c r="H783" s="40">
        <v>0.90109289617486343</v>
      </c>
      <c r="I783" s="40">
        <v>0.90202898550724642</v>
      </c>
    </row>
    <row r="784" spans="2:9" ht="13.7">
      <c r="B784" s="57"/>
      <c r="C784" s="57"/>
      <c r="D784" s="57"/>
      <c r="E784" s="58" t="s">
        <v>8340</v>
      </c>
      <c r="F784" s="40">
        <v>0.56666666666666665</v>
      </c>
      <c r="G784" s="40">
        <v>0.64</v>
      </c>
      <c r="H784" s="40">
        <v>0.61967213114754094</v>
      </c>
      <c r="I784" s="40">
        <v>0.62347826086956526</v>
      </c>
    </row>
    <row r="785" spans="2:9" ht="13.7">
      <c r="B785" s="57"/>
      <c r="C785" s="57"/>
      <c r="D785" s="57"/>
      <c r="E785" s="58" t="s">
        <v>8445</v>
      </c>
      <c r="F785" s="39">
        <v>1</v>
      </c>
      <c r="G785" s="39">
        <v>4</v>
      </c>
      <c r="H785" s="39">
        <v>5</v>
      </c>
      <c r="I785" s="39">
        <v>10</v>
      </c>
    </row>
    <row r="786" spans="2:9" ht="13.7">
      <c r="B786" s="57"/>
      <c r="C786" s="57"/>
      <c r="D786" s="57"/>
      <c r="E786" s="58" t="s">
        <v>8447</v>
      </c>
      <c r="F786" s="40">
        <v>1</v>
      </c>
      <c r="G786" s="40">
        <v>1</v>
      </c>
      <c r="H786" s="40">
        <v>1</v>
      </c>
      <c r="I786" s="40">
        <v>1</v>
      </c>
    </row>
    <row r="787" spans="2:9" ht="13.7">
      <c r="B787" s="57"/>
      <c r="C787" s="57"/>
      <c r="D787" s="57"/>
      <c r="E787" s="58" t="s">
        <v>8449</v>
      </c>
      <c r="F787" s="39">
        <v>0</v>
      </c>
      <c r="G787" s="39">
        <v>0</v>
      </c>
      <c r="H787" s="39">
        <v>0</v>
      </c>
      <c r="I787" s="39">
        <v>0</v>
      </c>
    </row>
    <row r="788" spans="2:9" ht="13.7">
      <c r="B788" s="57"/>
      <c r="C788" s="57"/>
      <c r="D788" s="57"/>
      <c r="E788" s="58" t="s">
        <v>8451</v>
      </c>
      <c r="F788" s="39">
        <v>1</v>
      </c>
      <c r="G788" s="39">
        <v>4</v>
      </c>
      <c r="H788" s="39">
        <v>4</v>
      </c>
      <c r="I788" s="39">
        <v>9</v>
      </c>
    </row>
    <row r="789" spans="2:9" ht="13.7">
      <c r="B789" s="57"/>
      <c r="C789" s="57"/>
      <c r="D789" s="57"/>
      <c r="E789" s="58" t="s">
        <v>8453</v>
      </c>
      <c r="F789" s="39">
        <v>0</v>
      </c>
      <c r="G789" s="39">
        <v>0</v>
      </c>
      <c r="H789" s="39">
        <v>1</v>
      </c>
      <c r="I789" s="39">
        <v>1</v>
      </c>
    </row>
    <row r="790" spans="2:9" ht="13.7">
      <c r="B790" s="57"/>
      <c r="C790" s="57"/>
      <c r="D790" s="57"/>
      <c r="E790" s="58" t="s">
        <v>8455</v>
      </c>
      <c r="F790" s="39">
        <v>1</v>
      </c>
      <c r="G790" s="39">
        <v>4</v>
      </c>
      <c r="H790" s="39">
        <v>5</v>
      </c>
      <c r="I790" s="39">
        <v>10</v>
      </c>
    </row>
    <row r="791" spans="2:9" ht="13.7">
      <c r="B791" s="57"/>
      <c r="C791" s="57"/>
      <c r="D791" s="57"/>
      <c r="E791" s="58" t="s">
        <v>8457</v>
      </c>
      <c r="F791" s="39">
        <v>0</v>
      </c>
      <c r="G791" s="39">
        <v>0</v>
      </c>
      <c r="H791" s="39">
        <v>0</v>
      </c>
      <c r="I791" s="39">
        <v>0</v>
      </c>
    </row>
    <row r="792" spans="2:9" ht="13.7">
      <c r="B792" s="57"/>
      <c r="C792" s="57"/>
      <c r="D792" s="57"/>
      <c r="E792" s="58" t="s">
        <v>8459</v>
      </c>
      <c r="F792" s="39">
        <v>0</v>
      </c>
      <c r="G792" s="39">
        <v>0</v>
      </c>
      <c r="H792" s="39">
        <v>0</v>
      </c>
      <c r="I792" s="39">
        <v>0</v>
      </c>
    </row>
    <row r="793" spans="2:9" ht="13.7">
      <c r="B793" s="57"/>
      <c r="C793" s="57"/>
      <c r="D793" s="57"/>
      <c r="E793" s="58" t="s">
        <v>8461</v>
      </c>
      <c r="F793" s="40">
        <v>1</v>
      </c>
      <c r="G793" s="40">
        <v>1</v>
      </c>
      <c r="H793" s="40">
        <v>0.8</v>
      </c>
      <c r="I793" s="40">
        <v>0.9</v>
      </c>
    </row>
    <row r="794" spans="2:9" ht="13.7">
      <c r="B794" s="57"/>
      <c r="C794" s="57"/>
      <c r="D794" s="57"/>
      <c r="E794" s="58" t="s">
        <v>8463</v>
      </c>
      <c r="F794" s="40">
        <v>0</v>
      </c>
      <c r="G794" s="40">
        <v>0</v>
      </c>
      <c r="H794" s="40">
        <v>0</v>
      </c>
      <c r="I794" s="40">
        <v>0</v>
      </c>
    </row>
    <row r="795" spans="2:9" ht="13.7">
      <c r="B795" s="57"/>
      <c r="C795" s="57"/>
      <c r="D795" s="57" t="s">
        <v>74</v>
      </c>
      <c r="E795" s="58" t="s">
        <v>8327</v>
      </c>
      <c r="F795" s="39">
        <v>3</v>
      </c>
      <c r="G795" s="39"/>
      <c r="H795" s="39">
        <v>2</v>
      </c>
      <c r="I795" s="39">
        <v>5</v>
      </c>
    </row>
    <row r="796" spans="2:9" ht="13.7">
      <c r="B796" s="57"/>
      <c r="C796" s="57"/>
      <c r="D796" s="57"/>
      <c r="E796" s="58" t="s">
        <v>8330</v>
      </c>
      <c r="F796" s="39">
        <v>12</v>
      </c>
      <c r="G796" s="39"/>
      <c r="H796" s="39">
        <v>8</v>
      </c>
      <c r="I796" s="39">
        <v>20</v>
      </c>
    </row>
    <row r="797" spans="2:9" ht="13.7">
      <c r="B797" s="57"/>
      <c r="C797" s="57"/>
      <c r="D797" s="57"/>
      <c r="E797" s="58" t="s">
        <v>8441</v>
      </c>
      <c r="F797" s="39">
        <v>1560</v>
      </c>
      <c r="G797" s="39"/>
      <c r="H797" s="39">
        <v>510</v>
      </c>
      <c r="I797" s="39">
        <v>2070</v>
      </c>
    </row>
    <row r="798" spans="2:9" ht="13.7">
      <c r="B798" s="57"/>
      <c r="C798" s="57"/>
      <c r="D798" s="57"/>
      <c r="E798" s="58" t="s">
        <v>8443</v>
      </c>
      <c r="F798" s="39">
        <v>1560</v>
      </c>
      <c r="G798" s="39"/>
      <c r="H798" s="39">
        <v>510</v>
      </c>
      <c r="I798" s="39">
        <v>2070</v>
      </c>
    </row>
    <row r="799" spans="2:9" ht="13.7">
      <c r="B799" s="57"/>
      <c r="C799" s="57"/>
      <c r="D799" s="57"/>
      <c r="E799" s="58" t="s">
        <v>8334</v>
      </c>
      <c r="F799" s="39">
        <v>1416</v>
      </c>
      <c r="G799" s="39" t="s">
        <v>8464</v>
      </c>
      <c r="H799" s="39">
        <v>466</v>
      </c>
      <c r="I799" s="39">
        <v>1882</v>
      </c>
    </row>
    <row r="800" spans="2:9" ht="13.7">
      <c r="B800" s="57"/>
      <c r="C800" s="57"/>
      <c r="D800" s="57"/>
      <c r="E800" s="58" t="s">
        <v>8336</v>
      </c>
      <c r="F800" s="39">
        <v>1045</v>
      </c>
      <c r="G800" s="39" t="s">
        <v>8464</v>
      </c>
      <c r="H800" s="39">
        <v>309</v>
      </c>
      <c r="I800" s="39">
        <v>1354</v>
      </c>
    </row>
    <row r="801" spans="2:9" ht="13.7">
      <c r="B801" s="57"/>
      <c r="C801" s="57"/>
      <c r="D801" s="57"/>
      <c r="E801" s="58" t="s">
        <v>8338</v>
      </c>
      <c r="F801" s="40">
        <v>0.90769230769230769</v>
      </c>
      <c r="G801" s="40" t="s">
        <v>8464</v>
      </c>
      <c r="H801" s="40">
        <v>0.9137254901960784</v>
      </c>
      <c r="I801" s="40">
        <v>0.90917874396135268</v>
      </c>
    </row>
    <row r="802" spans="2:9" ht="13.7">
      <c r="B802" s="57"/>
      <c r="C802" s="57"/>
      <c r="D802" s="57"/>
      <c r="E802" s="58" t="s">
        <v>8340</v>
      </c>
      <c r="F802" s="40">
        <v>0.66987179487179482</v>
      </c>
      <c r="G802" s="40" t="s">
        <v>8464</v>
      </c>
      <c r="H802" s="40">
        <v>0.60588235294117643</v>
      </c>
      <c r="I802" s="40">
        <v>0.65410628019323669</v>
      </c>
    </row>
    <row r="803" spans="2:9" ht="13.7">
      <c r="B803" s="57"/>
      <c r="C803" s="57"/>
      <c r="D803" s="57"/>
      <c r="E803" s="58" t="s">
        <v>8445</v>
      </c>
      <c r="F803" s="39">
        <v>3</v>
      </c>
      <c r="G803" s="39"/>
      <c r="H803" s="39">
        <v>2</v>
      </c>
      <c r="I803" s="39">
        <v>5</v>
      </c>
    </row>
    <row r="804" spans="2:9" ht="13.7">
      <c r="B804" s="57"/>
      <c r="C804" s="57"/>
      <c r="D804" s="57"/>
      <c r="E804" s="58" t="s">
        <v>8447</v>
      </c>
      <c r="F804" s="40">
        <v>1</v>
      </c>
      <c r="G804" s="40" t="s">
        <v>8464</v>
      </c>
      <c r="H804" s="40">
        <v>1</v>
      </c>
      <c r="I804" s="40">
        <v>1</v>
      </c>
    </row>
    <row r="805" spans="2:9" ht="13.7">
      <c r="B805" s="57"/>
      <c r="C805" s="57"/>
      <c r="D805" s="57"/>
      <c r="E805" s="58" t="s">
        <v>8449</v>
      </c>
      <c r="F805" s="39">
        <v>0</v>
      </c>
      <c r="G805" s="39"/>
      <c r="H805" s="39">
        <v>0</v>
      </c>
      <c r="I805" s="39">
        <v>0</v>
      </c>
    </row>
    <row r="806" spans="2:9" ht="13.7">
      <c r="B806" s="57"/>
      <c r="C806" s="57"/>
      <c r="D806" s="57"/>
      <c r="E806" s="58" t="s">
        <v>8451</v>
      </c>
      <c r="F806" s="39">
        <v>3</v>
      </c>
      <c r="G806" s="39"/>
      <c r="H806" s="39">
        <v>2</v>
      </c>
      <c r="I806" s="39">
        <v>5</v>
      </c>
    </row>
    <row r="807" spans="2:9" ht="13.7">
      <c r="B807" s="57"/>
      <c r="C807" s="57"/>
      <c r="D807" s="57"/>
      <c r="E807" s="58" t="s">
        <v>8453</v>
      </c>
      <c r="F807" s="39">
        <v>0</v>
      </c>
      <c r="G807" s="39"/>
      <c r="H807" s="39">
        <v>0</v>
      </c>
      <c r="I807" s="39">
        <v>0</v>
      </c>
    </row>
    <row r="808" spans="2:9" ht="13.7">
      <c r="B808" s="57"/>
      <c r="C808" s="57"/>
      <c r="D808" s="57"/>
      <c r="E808" s="58" t="s">
        <v>8455</v>
      </c>
      <c r="F808" s="39">
        <v>3</v>
      </c>
      <c r="G808" s="39"/>
      <c r="H808" s="39">
        <v>2</v>
      </c>
      <c r="I808" s="39">
        <v>5</v>
      </c>
    </row>
    <row r="809" spans="2:9" ht="13.7">
      <c r="B809" s="57"/>
      <c r="C809" s="57"/>
      <c r="D809" s="57"/>
      <c r="E809" s="58" t="s">
        <v>8457</v>
      </c>
      <c r="F809" s="39">
        <v>0</v>
      </c>
      <c r="G809" s="39"/>
      <c r="H809" s="39">
        <v>0</v>
      </c>
      <c r="I809" s="39">
        <v>0</v>
      </c>
    </row>
    <row r="810" spans="2:9" ht="13.7">
      <c r="B810" s="57"/>
      <c r="C810" s="57"/>
      <c r="D810" s="57"/>
      <c r="E810" s="58" t="s">
        <v>8459</v>
      </c>
      <c r="F810" s="39">
        <v>0</v>
      </c>
      <c r="G810" s="39"/>
      <c r="H810" s="39">
        <v>0</v>
      </c>
      <c r="I810" s="39">
        <v>0</v>
      </c>
    </row>
    <row r="811" spans="2:9" ht="13.7">
      <c r="B811" s="57"/>
      <c r="C811" s="57"/>
      <c r="D811" s="57"/>
      <c r="E811" s="58" t="s">
        <v>8461</v>
      </c>
      <c r="F811" s="40">
        <v>1</v>
      </c>
      <c r="G811" s="40" t="s">
        <v>8464</v>
      </c>
      <c r="H811" s="40">
        <v>1</v>
      </c>
      <c r="I811" s="40">
        <v>1</v>
      </c>
    </row>
    <row r="812" spans="2:9" ht="13.7">
      <c r="B812" s="57"/>
      <c r="C812" s="57"/>
      <c r="D812" s="57"/>
      <c r="E812" s="58" t="s">
        <v>8463</v>
      </c>
      <c r="F812" s="40">
        <v>0</v>
      </c>
      <c r="G812" s="40" t="s">
        <v>8464</v>
      </c>
      <c r="H812" s="40">
        <v>0</v>
      </c>
      <c r="I812" s="40">
        <v>0</v>
      </c>
    </row>
    <row r="813" spans="2:9" ht="13.7">
      <c r="B813" s="57"/>
      <c r="C813" s="57"/>
      <c r="D813" s="57" t="s">
        <v>75</v>
      </c>
      <c r="E813" s="58" t="s">
        <v>8327</v>
      </c>
      <c r="F813" s="39">
        <v>3</v>
      </c>
      <c r="G813" s="39">
        <v>3</v>
      </c>
      <c r="H813" s="39">
        <v>3</v>
      </c>
      <c r="I813" s="39">
        <v>9</v>
      </c>
    </row>
    <row r="814" spans="2:9" ht="13.7">
      <c r="B814" s="57"/>
      <c r="C814" s="57"/>
      <c r="D814" s="57"/>
      <c r="E814" s="58" t="s">
        <v>8330</v>
      </c>
      <c r="F814" s="39">
        <v>12</v>
      </c>
      <c r="G814" s="39">
        <v>12</v>
      </c>
      <c r="H814" s="39">
        <v>12</v>
      </c>
      <c r="I814" s="39">
        <v>36</v>
      </c>
    </row>
    <row r="815" spans="2:9" ht="13.7">
      <c r="B815" s="57"/>
      <c r="C815" s="57"/>
      <c r="D815" s="57"/>
      <c r="E815" s="58" t="s">
        <v>8441</v>
      </c>
      <c r="F815" s="39">
        <v>1260</v>
      </c>
      <c r="G815" s="39">
        <v>1080</v>
      </c>
      <c r="H815" s="39">
        <v>1020</v>
      </c>
      <c r="I815" s="39">
        <v>3360</v>
      </c>
    </row>
    <row r="816" spans="2:9" ht="13.7">
      <c r="B816" s="57"/>
      <c r="C816" s="57"/>
      <c r="D816" s="57"/>
      <c r="E816" s="58" t="s">
        <v>8443</v>
      </c>
      <c r="F816" s="39">
        <v>1260</v>
      </c>
      <c r="G816" s="39">
        <v>1080</v>
      </c>
      <c r="H816" s="39">
        <v>1020</v>
      </c>
      <c r="I816" s="39">
        <v>3360</v>
      </c>
    </row>
    <row r="817" spans="2:9" ht="13.7">
      <c r="B817" s="57"/>
      <c r="C817" s="57"/>
      <c r="D817" s="57"/>
      <c r="E817" s="58" t="s">
        <v>8334</v>
      </c>
      <c r="F817" s="39">
        <v>1135</v>
      </c>
      <c r="G817" s="39">
        <v>1015</v>
      </c>
      <c r="H817" s="39">
        <v>925</v>
      </c>
      <c r="I817" s="39">
        <v>3075</v>
      </c>
    </row>
    <row r="818" spans="2:9" ht="13.7">
      <c r="B818" s="57"/>
      <c r="C818" s="57"/>
      <c r="D818" s="57"/>
      <c r="E818" s="58" t="s">
        <v>8336</v>
      </c>
      <c r="F818" s="39">
        <v>813</v>
      </c>
      <c r="G818" s="39">
        <v>765</v>
      </c>
      <c r="H818" s="39">
        <v>686</v>
      </c>
      <c r="I818" s="39">
        <v>2264</v>
      </c>
    </row>
    <row r="819" spans="2:9" ht="13.7">
      <c r="B819" s="57"/>
      <c r="C819" s="57"/>
      <c r="D819" s="57"/>
      <c r="E819" s="58" t="s">
        <v>8338</v>
      </c>
      <c r="F819" s="40">
        <v>0.90079365079365081</v>
      </c>
      <c r="G819" s="40">
        <v>0.93981481481481477</v>
      </c>
      <c r="H819" s="40">
        <v>0.90686274509803921</v>
      </c>
      <c r="I819" s="40">
        <v>0.9151785714285714</v>
      </c>
    </row>
    <row r="820" spans="2:9" ht="13.7">
      <c r="B820" s="57"/>
      <c r="C820" s="57"/>
      <c r="D820" s="57"/>
      <c r="E820" s="58" t="s">
        <v>8340</v>
      </c>
      <c r="F820" s="40">
        <v>0.64523809523809528</v>
      </c>
      <c r="G820" s="40">
        <v>0.70833333333333337</v>
      </c>
      <c r="H820" s="40">
        <v>0.67254901960784319</v>
      </c>
      <c r="I820" s="40">
        <v>0.67380952380952386</v>
      </c>
    </row>
    <row r="821" spans="2:9" ht="13.7">
      <c r="B821" s="57"/>
      <c r="C821" s="57"/>
      <c r="D821" s="57"/>
      <c r="E821" s="58" t="s">
        <v>8445</v>
      </c>
      <c r="F821" s="39">
        <v>3</v>
      </c>
      <c r="G821" s="39">
        <v>3</v>
      </c>
      <c r="H821" s="39">
        <v>3</v>
      </c>
      <c r="I821" s="39">
        <v>9</v>
      </c>
    </row>
    <row r="822" spans="2:9" ht="13.7">
      <c r="B822" s="57"/>
      <c r="C822" s="57"/>
      <c r="D822" s="57"/>
      <c r="E822" s="58" t="s">
        <v>8447</v>
      </c>
      <c r="F822" s="40">
        <v>1</v>
      </c>
      <c r="G822" s="40">
        <v>1</v>
      </c>
      <c r="H822" s="40">
        <v>1</v>
      </c>
      <c r="I822" s="40">
        <v>1</v>
      </c>
    </row>
    <row r="823" spans="2:9" ht="13.7">
      <c r="B823" s="57"/>
      <c r="C823" s="57"/>
      <c r="D823" s="57"/>
      <c r="E823" s="58" t="s">
        <v>8449</v>
      </c>
      <c r="F823" s="39">
        <v>0</v>
      </c>
      <c r="G823" s="39">
        <v>0</v>
      </c>
      <c r="H823" s="39">
        <v>0</v>
      </c>
      <c r="I823" s="39">
        <v>0</v>
      </c>
    </row>
    <row r="824" spans="2:9" ht="13.7">
      <c r="B824" s="57"/>
      <c r="C824" s="57"/>
      <c r="D824" s="57"/>
      <c r="E824" s="58" t="s">
        <v>8451</v>
      </c>
      <c r="F824" s="39">
        <v>2</v>
      </c>
      <c r="G824" s="39">
        <v>2</v>
      </c>
      <c r="H824" s="39">
        <v>3</v>
      </c>
      <c r="I824" s="39">
        <v>7</v>
      </c>
    </row>
    <row r="825" spans="2:9" ht="13.7">
      <c r="B825" s="57"/>
      <c r="C825" s="57"/>
      <c r="D825" s="57"/>
      <c r="E825" s="58" t="s">
        <v>8453</v>
      </c>
      <c r="F825" s="39">
        <v>1</v>
      </c>
      <c r="G825" s="39">
        <v>1</v>
      </c>
      <c r="H825" s="39">
        <v>0</v>
      </c>
      <c r="I825" s="39">
        <v>2</v>
      </c>
    </row>
    <row r="826" spans="2:9" ht="13.7">
      <c r="B826" s="57"/>
      <c r="C826" s="57"/>
      <c r="D826" s="57"/>
      <c r="E826" s="58" t="s">
        <v>8455</v>
      </c>
      <c r="F826" s="39">
        <v>3</v>
      </c>
      <c r="G826" s="39">
        <v>1</v>
      </c>
      <c r="H826" s="39">
        <v>3</v>
      </c>
      <c r="I826" s="39">
        <v>7</v>
      </c>
    </row>
    <row r="827" spans="2:9" ht="13.7">
      <c r="B827" s="57"/>
      <c r="C827" s="57"/>
      <c r="D827" s="57"/>
      <c r="E827" s="58" t="s">
        <v>8457</v>
      </c>
      <c r="F827" s="39">
        <v>0</v>
      </c>
      <c r="G827" s="39">
        <v>2</v>
      </c>
      <c r="H827" s="39">
        <v>0</v>
      </c>
      <c r="I827" s="39">
        <v>2</v>
      </c>
    </row>
    <row r="828" spans="2:9" ht="13.7">
      <c r="B828" s="57"/>
      <c r="C828" s="57"/>
      <c r="D828" s="57"/>
      <c r="E828" s="58" t="s">
        <v>8459</v>
      </c>
      <c r="F828" s="39">
        <v>0</v>
      </c>
      <c r="G828" s="39">
        <v>0</v>
      </c>
      <c r="H828" s="39">
        <v>0</v>
      </c>
      <c r="I828" s="39">
        <v>0</v>
      </c>
    </row>
    <row r="829" spans="2:9" ht="13.7">
      <c r="B829" s="57"/>
      <c r="C829" s="57"/>
      <c r="D829" s="57"/>
      <c r="E829" s="58" t="s">
        <v>8461</v>
      </c>
      <c r="F829" s="40">
        <v>0.66666666666666663</v>
      </c>
      <c r="G829" s="40">
        <v>0.66666666666666663</v>
      </c>
      <c r="H829" s="40">
        <v>1</v>
      </c>
      <c r="I829" s="40">
        <v>0.77777777777777779</v>
      </c>
    </row>
    <row r="830" spans="2:9" ht="13.7">
      <c r="B830" s="57"/>
      <c r="C830" s="57"/>
      <c r="D830" s="57"/>
      <c r="E830" s="58" t="s">
        <v>8463</v>
      </c>
      <c r="F830" s="40">
        <v>0</v>
      </c>
      <c r="G830" s="40">
        <v>0.66666666666666663</v>
      </c>
      <c r="H830" s="40">
        <v>0</v>
      </c>
      <c r="I830" s="40">
        <v>0.22222222222222221</v>
      </c>
    </row>
    <row r="831" spans="2:9" ht="13.7">
      <c r="B831" s="57"/>
      <c r="C831" s="57"/>
      <c r="D831" s="57" t="s">
        <v>76</v>
      </c>
      <c r="E831" s="58" t="s">
        <v>8327</v>
      </c>
      <c r="F831" s="39">
        <v>2</v>
      </c>
      <c r="G831" s="39">
        <v>2</v>
      </c>
      <c r="H831" s="39">
        <v>4</v>
      </c>
      <c r="I831" s="39">
        <v>8</v>
      </c>
    </row>
    <row r="832" spans="2:9" ht="13.7">
      <c r="B832" s="57"/>
      <c r="C832" s="57"/>
      <c r="D832" s="57"/>
      <c r="E832" s="58" t="s">
        <v>8330</v>
      </c>
      <c r="F832" s="39">
        <v>8</v>
      </c>
      <c r="G832" s="39">
        <v>8</v>
      </c>
      <c r="H832" s="39">
        <v>16</v>
      </c>
      <c r="I832" s="39">
        <v>32</v>
      </c>
    </row>
    <row r="833" spans="2:9" ht="13.7">
      <c r="B833" s="57"/>
      <c r="C833" s="57"/>
      <c r="D833" s="57"/>
      <c r="E833" s="58" t="s">
        <v>8441</v>
      </c>
      <c r="F833" s="39">
        <v>540</v>
      </c>
      <c r="G833" s="39">
        <v>720</v>
      </c>
      <c r="H833" s="39">
        <v>1500</v>
      </c>
      <c r="I833" s="39">
        <v>2760</v>
      </c>
    </row>
    <row r="834" spans="2:9" ht="13.7">
      <c r="B834" s="57"/>
      <c r="C834" s="57"/>
      <c r="D834" s="57"/>
      <c r="E834" s="58" t="s">
        <v>8443</v>
      </c>
      <c r="F834" s="39">
        <v>540</v>
      </c>
      <c r="G834" s="39">
        <v>720</v>
      </c>
      <c r="H834" s="39">
        <v>1500</v>
      </c>
      <c r="I834" s="39">
        <v>2760</v>
      </c>
    </row>
    <row r="835" spans="2:9" ht="13.7">
      <c r="B835" s="57"/>
      <c r="C835" s="57"/>
      <c r="D835" s="57"/>
      <c r="E835" s="58" t="s">
        <v>8334</v>
      </c>
      <c r="F835" s="39">
        <v>499</v>
      </c>
      <c r="G835" s="39">
        <v>634</v>
      </c>
      <c r="H835" s="39">
        <v>1381</v>
      </c>
      <c r="I835" s="39">
        <v>2514</v>
      </c>
    </row>
    <row r="836" spans="2:9" ht="13.7">
      <c r="B836" s="57"/>
      <c r="C836" s="57"/>
      <c r="D836" s="57"/>
      <c r="E836" s="58" t="s">
        <v>8336</v>
      </c>
      <c r="F836" s="39">
        <v>324</v>
      </c>
      <c r="G836" s="39">
        <v>411</v>
      </c>
      <c r="H836" s="39">
        <v>1026</v>
      </c>
      <c r="I836" s="39">
        <v>1761</v>
      </c>
    </row>
    <row r="837" spans="2:9" ht="13.7">
      <c r="B837" s="57"/>
      <c r="C837" s="57"/>
      <c r="D837" s="57"/>
      <c r="E837" s="58" t="s">
        <v>8338</v>
      </c>
      <c r="F837" s="40">
        <v>0.92407407407407405</v>
      </c>
      <c r="G837" s="40">
        <v>0.88055555555555554</v>
      </c>
      <c r="H837" s="40">
        <v>0.92066666666666663</v>
      </c>
      <c r="I837" s="40">
        <v>0.91086956521739126</v>
      </c>
    </row>
    <row r="838" spans="2:9" ht="13.7">
      <c r="B838" s="57"/>
      <c r="C838" s="57"/>
      <c r="D838" s="57"/>
      <c r="E838" s="58" t="s">
        <v>8340</v>
      </c>
      <c r="F838" s="40">
        <v>0.6</v>
      </c>
      <c r="G838" s="40">
        <v>0.5708333333333333</v>
      </c>
      <c r="H838" s="40">
        <v>0.68400000000000005</v>
      </c>
      <c r="I838" s="40">
        <v>0.6380434782608696</v>
      </c>
    </row>
    <row r="839" spans="2:9" ht="13.7">
      <c r="B839" s="57"/>
      <c r="C839" s="57"/>
      <c r="D839" s="57"/>
      <c r="E839" s="58" t="s">
        <v>8445</v>
      </c>
      <c r="F839" s="39">
        <v>2</v>
      </c>
      <c r="G839" s="39">
        <v>2</v>
      </c>
      <c r="H839" s="39">
        <v>4</v>
      </c>
      <c r="I839" s="39">
        <v>8</v>
      </c>
    </row>
    <row r="840" spans="2:9" ht="13.7">
      <c r="B840" s="57"/>
      <c r="C840" s="57"/>
      <c r="D840" s="57"/>
      <c r="E840" s="58" t="s">
        <v>8447</v>
      </c>
      <c r="F840" s="40">
        <v>1</v>
      </c>
      <c r="G840" s="40">
        <v>1</v>
      </c>
      <c r="H840" s="40">
        <v>1</v>
      </c>
      <c r="I840" s="40">
        <v>1</v>
      </c>
    </row>
    <row r="841" spans="2:9" ht="13.7">
      <c r="B841" s="57"/>
      <c r="C841" s="57"/>
      <c r="D841" s="57"/>
      <c r="E841" s="58" t="s">
        <v>8449</v>
      </c>
      <c r="F841" s="39">
        <v>0</v>
      </c>
      <c r="G841" s="39">
        <v>0</v>
      </c>
      <c r="H841" s="39">
        <v>0</v>
      </c>
      <c r="I841" s="39">
        <v>0</v>
      </c>
    </row>
    <row r="842" spans="2:9" ht="13.7">
      <c r="B842" s="57"/>
      <c r="C842" s="57"/>
      <c r="D842" s="57"/>
      <c r="E842" s="58" t="s">
        <v>8451</v>
      </c>
      <c r="F842" s="39">
        <v>2</v>
      </c>
      <c r="G842" s="39">
        <v>2</v>
      </c>
      <c r="H842" s="39">
        <v>4</v>
      </c>
      <c r="I842" s="39">
        <v>8</v>
      </c>
    </row>
    <row r="843" spans="2:9" ht="13.7">
      <c r="B843" s="57"/>
      <c r="C843" s="57"/>
      <c r="D843" s="57"/>
      <c r="E843" s="58" t="s">
        <v>8453</v>
      </c>
      <c r="F843" s="39">
        <v>0</v>
      </c>
      <c r="G843" s="39">
        <v>0</v>
      </c>
      <c r="H843" s="39">
        <v>0</v>
      </c>
      <c r="I843" s="39">
        <v>0</v>
      </c>
    </row>
    <row r="844" spans="2:9" ht="13.7">
      <c r="B844" s="57"/>
      <c r="C844" s="57"/>
      <c r="D844" s="57"/>
      <c r="E844" s="58" t="s">
        <v>8455</v>
      </c>
      <c r="F844" s="39">
        <v>2</v>
      </c>
      <c r="G844" s="39">
        <v>2</v>
      </c>
      <c r="H844" s="39">
        <v>4</v>
      </c>
      <c r="I844" s="39">
        <v>8</v>
      </c>
    </row>
    <row r="845" spans="2:9" ht="13.7">
      <c r="B845" s="57"/>
      <c r="C845" s="57"/>
      <c r="D845" s="57"/>
      <c r="E845" s="58" t="s">
        <v>8457</v>
      </c>
      <c r="F845" s="39">
        <v>0</v>
      </c>
      <c r="G845" s="39">
        <v>0</v>
      </c>
      <c r="H845" s="39">
        <v>0</v>
      </c>
      <c r="I845" s="39">
        <v>0</v>
      </c>
    </row>
    <row r="846" spans="2:9" ht="13.7">
      <c r="B846" s="57"/>
      <c r="C846" s="57"/>
      <c r="D846" s="57"/>
      <c r="E846" s="58" t="s">
        <v>8459</v>
      </c>
      <c r="F846" s="39">
        <v>0</v>
      </c>
      <c r="G846" s="39">
        <v>0</v>
      </c>
      <c r="H846" s="39">
        <v>0</v>
      </c>
      <c r="I846" s="39">
        <v>0</v>
      </c>
    </row>
    <row r="847" spans="2:9" ht="13.7">
      <c r="B847" s="57"/>
      <c r="C847" s="57"/>
      <c r="D847" s="57"/>
      <c r="E847" s="58" t="s">
        <v>8461</v>
      </c>
      <c r="F847" s="40">
        <v>1</v>
      </c>
      <c r="G847" s="40">
        <v>1</v>
      </c>
      <c r="H847" s="40">
        <v>1</v>
      </c>
      <c r="I847" s="40">
        <v>1</v>
      </c>
    </row>
    <row r="848" spans="2:9" ht="13.7">
      <c r="B848" s="57"/>
      <c r="C848" s="57"/>
      <c r="D848" s="57"/>
      <c r="E848" s="58" t="s">
        <v>8463</v>
      </c>
      <c r="F848" s="40">
        <v>0</v>
      </c>
      <c r="G848" s="40">
        <v>0</v>
      </c>
      <c r="H848" s="40">
        <v>0</v>
      </c>
      <c r="I848" s="40">
        <v>0</v>
      </c>
    </row>
    <row r="849" spans="2:9" ht="13.7">
      <c r="B849" s="57"/>
      <c r="C849" s="57" t="s">
        <v>82</v>
      </c>
      <c r="D849" s="57" t="s">
        <v>83</v>
      </c>
      <c r="E849" s="58" t="s">
        <v>8327</v>
      </c>
      <c r="F849" s="39">
        <v>1</v>
      </c>
      <c r="G849" s="39">
        <v>3</v>
      </c>
      <c r="H849" s="39">
        <v>4</v>
      </c>
      <c r="I849" s="39">
        <v>8</v>
      </c>
    </row>
    <row r="850" spans="2:9" ht="13.7">
      <c r="B850" s="57"/>
      <c r="C850" s="57"/>
      <c r="D850" s="57"/>
      <c r="E850" s="58" t="s">
        <v>8330</v>
      </c>
      <c r="F850" s="39">
        <v>4</v>
      </c>
      <c r="G850" s="39">
        <v>12</v>
      </c>
      <c r="H850" s="39">
        <v>16</v>
      </c>
      <c r="I850" s="39">
        <v>32</v>
      </c>
    </row>
    <row r="851" spans="2:9" ht="13.7">
      <c r="B851" s="57"/>
      <c r="C851" s="57"/>
      <c r="D851" s="57"/>
      <c r="E851" s="58" t="s">
        <v>8441</v>
      </c>
      <c r="F851" s="39">
        <v>210</v>
      </c>
      <c r="G851" s="39">
        <v>1260</v>
      </c>
      <c r="H851" s="39">
        <v>1380</v>
      </c>
      <c r="I851" s="39">
        <v>2850</v>
      </c>
    </row>
    <row r="852" spans="2:9" ht="13.7">
      <c r="B852" s="57"/>
      <c r="C852" s="57"/>
      <c r="D852" s="57"/>
      <c r="E852" s="58" t="s">
        <v>8443</v>
      </c>
      <c r="F852" s="39">
        <v>210</v>
      </c>
      <c r="G852" s="39">
        <v>1260</v>
      </c>
      <c r="H852" s="39">
        <v>1380</v>
      </c>
      <c r="I852" s="39">
        <v>2850</v>
      </c>
    </row>
    <row r="853" spans="2:9" ht="13.7">
      <c r="B853" s="57"/>
      <c r="C853" s="57"/>
      <c r="D853" s="57"/>
      <c r="E853" s="58" t="s">
        <v>8334</v>
      </c>
      <c r="F853" s="39">
        <v>180</v>
      </c>
      <c r="G853" s="39">
        <v>1161</v>
      </c>
      <c r="H853" s="39">
        <v>1242</v>
      </c>
      <c r="I853" s="39">
        <v>2583</v>
      </c>
    </row>
    <row r="854" spans="2:9" ht="13.7">
      <c r="B854" s="57"/>
      <c r="C854" s="57"/>
      <c r="D854" s="57"/>
      <c r="E854" s="58" t="s">
        <v>8336</v>
      </c>
      <c r="F854" s="39">
        <v>106</v>
      </c>
      <c r="G854" s="39">
        <v>807</v>
      </c>
      <c r="H854" s="39">
        <v>808</v>
      </c>
      <c r="I854" s="39">
        <v>1721</v>
      </c>
    </row>
    <row r="855" spans="2:9" ht="13.7">
      <c r="B855" s="57"/>
      <c r="C855" s="57"/>
      <c r="D855" s="57"/>
      <c r="E855" s="58" t="s">
        <v>8338</v>
      </c>
      <c r="F855" s="40">
        <v>0.8571428571428571</v>
      </c>
      <c r="G855" s="40">
        <v>0.92142857142857137</v>
      </c>
      <c r="H855" s="40">
        <v>0.9</v>
      </c>
      <c r="I855" s="40">
        <v>0.90631578947368419</v>
      </c>
    </row>
    <row r="856" spans="2:9" ht="13.7">
      <c r="B856" s="57"/>
      <c r="C856" s="57"/>
      <c r="D856" s="57"/>
      <c r="E856" s="58" t="s">
        <v>8340</v>
      </c>
      <c r="F856" s="40">
        <v>0.50476190476190474</v>
      </c>
      <c r="G856" s="40">
        <v>0.64047619047619042</v>
      </c>
      <c r="H856" s="40">
        <v>0.58550724637681162</v>
      </c>
      <c r="I856" s="40">
        <v>0.60385964912280699</v>
      </c>
    </row>
    <row r="857" spans="2:9" ht="13.7">
      <c r="B857" s="57"/>
      <c r="C857" s="57"/>
      <c r="D857" s="57"/>
      <c r="E857" s="58" t="s">
        <v>8445</v>
      </c>
      <c r="F857" s="39">
        <v>1</v>
      </c>
      <c r="G857" s="39">
        <v>3</v>
      </c>
      <c r="H857" s="39">
        <v>4</v>
      </c>
      <c r="I857" s="39">
        <v>8</v>
      </c>
    </row>
    <row r="858" spans="2:9" ht="13.7">
      <c r="B858" s="57"/>
      <c r="C858" s="57"/>
      <c r="D858" s="57"/>
      <c r="E858" s="58" t="s">
        <v>8447</v>
      </c>
      <c r="F858" s="40">
        <v>1</v>
      </c>
      <c r="G858" s="40">
        <v>1</v>
      </c>
      <c r="H858" s="40">
        <v>1</v>
      </c>
      <c r="I858" s="40">
        <v>1</v>
      </c>
    </row>
    <row r="859" spans="2:9" ht="13.7">
      <c r="B859" s="57"/>
      <c r="C859" s="57"/>
      <c r="D859" s="57"/>
      <c r="E859" s="58" t="s">
        <v>8449</v>
      </c>
      <c r="F859" s="39">
        <v>0</v>
      </c>
      <c r="G859" s="39">
        <v>0</v>
      </c>
      <c r="H859" s="39">
        <v>0</v>
      </c>
      <c r="I859" s="39">
        <v>0</v>
      </c>
    </row>
    <row r="860" spans="2:9" ht="13.7">
      <c r="B860" s="57"/>
      <c r="C860" s="57"/>
      <c r="D860" s="57"/>
      <c r="E860" s="58" t="s">
        <v>8451</v>
      </c>
      <c r="F860" s="39">
        <v>1</v>
      </c>
      <c r="G860" s="39">
        <v>2</v>
      </c>
      <c r="H860" s="39">
        <v>4</v>
      </c>
      <c r="I860" s="39">
        <v>7</v>
      </c>
    </row>
    <row r="861" spans="2:9" ht="13.7">
      <c r="B861" s="57"/>
      <c r="C861" s="57"/>
      <c r="D861" s="57"/>
      <c r="E861" s="58" t="s">
        <v>8453</v>
      </c>
      <c r="F861" s="39">
        <v>0</v>
      </c>
      <c r="G861" s="39">
        <v>1</v>
      </c>
      <c r="H861" s="39">
        <v>0</v>
      </c>
      <c r="I861" s="39">
        <v>1</v>
      </c>
    </row>
    <row r="862" spans="2:9" ht="13.7">
      <c r="B862" s="57"/>
      <c r="C862" s="57"/>
      <c r="D862" s="57"/>
      <c r="E862" s="58" t="s">
        <v>8455</v>
      </c>
      <c r="F862" s="39">
        <v>1</v>
      </c>
      <c r="G862" s="39">
        <v>3</v>
      </c>
      <c r="H862" s="39">
        <v>4</v>
      </c>
      <c r="I862" s="39">
        <v>8</v>
      </c>
    </row>
    <row r="863" spans="2:9" ht="13.7">
      <c r="B863" s="57"/>
      <c r="C863" s="57"/>
      <c r="D863" s="57"/>
      <c r="E863" s="58" t="s">
        <v>8457</v>
      </c>
      <c r="F863" s="39">
        <v>0</v>
      </c>
      <c r="G863" s="39">
        <v>0</v>
      </c>
      <c r="H863" s="39">
        <v>0</v>
      </c>
      <c r="I863" s="39">
        <v>0</v>
      </c>
    </row>
    <row r="864" spans="2:9" ht="13.7">
      <c r="B864" s="57"/>
      <c r="C864" s="57"/>
      <c r="D864" s="57"/>
      <c r="E864" s="58" t="s">
        <v>8459</v>
      </c>
      <c r="F864" s="39">
        <v>0</v>
      </c>
      <c r="G864" s="39">
        <v>0</v>
      </c>
      <c r="H864" s="39">
        <v>0</v>
      </c>
      <c r="I864" s="39">
        <v>0</v>
      </c>
    </row>
    <row r="865" spans="2:9" ht="13.7">
      <c r="B865" s="57"/>
      <c r="C865" s="57"/>
      <c r="D865" s="57"/>
      <c r="E865" s="58" t="s">
        <v>8461</v>
      </c>
      <c r="F865" s="40">
        <v>1</v>
      </c>
      <c r="G865" s="40">
        <v>0.66666666666666663</v>
      </c>
      <c r="H865" s="40">
        <v>1</v>
      </c>
      <c r="I865" s="40">
        <v>0.875</v>
      </c>
    </row>
    <row r="866" spans="2:9" ht="13.7">
      <c r="B866" s="57"/>
      <c r="C866" s="57"/>
      <c r="D866" s="57"/>
      <c r="E866" s="58" t="s">
        <v>8463</v>
      </c>
      <c r="F866" s="40">
        <v>0</v>
      </c>
      <c r="G866" s="40">
        <v>0</v>
      </c>
      <c r="H866" s="40">
        <v>0</v>
      </c>
      <c r="I866" s="40">
        <v>0</v>
      </c>
    </row>
    <row r="867" spans="2:9" ht="13.7">
      <c r="B867" s="57"/>
      <c r="C867" s="57"/>
      <c r="D867" s="57" t="s">
        <v>85</v>
      </c>
      <c r="E867" s="58" t="s">
        <v>8327</v>
      </c>
      <c r="F867" s="39"/>
      <c r="G867" s="39">
        <v>2</v>
      </c>
      <c r="H867" s="39">
        <v>1</v>
      </c>
      <c r="I867" s="39">
        <v>3</v>
      </c>
    </row>
    <row r="868" spans="2:9" ht="13.7">
      <c r="B868" s="57"/>
      <c r="C868" s="57"/>
      <c r="D868" s="57"/>
      <c r="E868" s="58" t="s">
        <v>8330</v>
      </c>
      <c r="F868" s="39"/>
      <c r="G868" s="39">
        <v>8</v>
      </c>
      <c r="H868" s="39">
        <v>4</v>
      </c>
      <c r="I868" s="39">
        <v>12</v>
      </c>
    </row>
    <row r="869" spans="2:9" ht="13.7">
      <c r="B869" s="57"/>
      <c r="C869" s="57"/>
      <c r="D869" s="57"/>
      <c r="E869" s="58" t="s">
        <v>8441</v>
      </c>
      <c r="F869" s="39"/>
      <c r="G869" s="39">
        <v>780</v>
      </c>
      <c r="H869" s="39">
        <v>210</v>
      </c>
      <c r="I869" s="39">
        <v>990</v>
      </c>
    </row>
    <row r="870" spans="2:9" ht="13.7">
      <c r="B870" s="57"/>
      <c r="C870" s="57"/>
      <c r="D870" s="57"/>
      <c r="E870" s="58" t="s">
        <v>8443</v>
      </c>
      <c r="F870" s="39"/>
      <c r="G870" s="39">
        <v>780</v>
      </c>
      <c r="H870" s="39">
        <v>210</v>
      </c>
      <c r="I870" s="39">
        <v>990</v>
      </c>
    </row>
    <row r="871" spans="2:9" ht="13.7">
      <c r="B871" s="57"/>
      <c r="C871" s="57"/>
      <c r="D871" s="57"/>
      <c r="E871" s="58" t="s">
        <v>8334</v>
      </c>
      <c r="F871" s="39" t="s">
        <v>8464</v>
      </c>
      <c r="G871" s="39">
        <v>697</v>
      </c>
      <c r="H871" s="39">
        <v>186</v>
      </c>
      <c r="I871" s="39">
        <v>883</v>
      </c>
    </row>
    <row r="872" spans="2:9" ht="13.7">
      <c r="B872" s="57"/>
      <c r="C872" s="57"/>
      <c r="D872" s="57"/>
      <c r="E872" s="58" t="s">
        <v>8336</v>
      </c>
      <c r="F872" s="39" t="s">
        <v>8464</v>
      </c>
      <c r="G872" s="39">
        <v>538</v>
      </c>
      <c r="H872" s="39">
        <v>109</v>
      </c>
      <c r="I872" s="39">
        <v>647</v>
      </c>
    </row>
    <row r="873" spans="2:9" ht="13.7">
      <c r="B873" s="57"/>
      <c r="C873" s="57"/>
      <c r="D873" s="57"/>
      <c r="E873" s="58" t="s">
        <v>8338</v>
      </c>
      <c r="F873" s="40" t="s">
        <v>8464</v>
      </c>
      <c r="G873" s="40">
        <v>0.89358974358974363</v>
      </c>
      <c r="H873" s="40">
        <v>0.88571428571428568</v>
      </c>
      <c r="I873" s="40">
        <v>0.89191919191919189</v>
      </c>
    </row>
    <row r="874" spans="2:9" ht="13.7">
      <c r="B874" s="57"/>
      <c r="C874" s="57"/>
      <c r="D874" s="57"/>
      <c r="E874" s="58" t="s">
        <v>8340</v>
      </c>
      <c r="F874" s="40" t="s">
        <v>8464</v>
      </c>
      <c r="G874" s="40">
        <v>0.68974358974358974</v>
      </c>
      <c r="H874" s="40">
        <v>0.51904761904761909</v>
      </c>
      <c r="I874" s="40">
        <v>0.65353535353535352</v>
      </c>
    </row>
    <row r="875" spans="2:9" ht="13.7">
      <c r="B875" s="57"/>
      <c r="C875" s="57"/>
      <c r="D875" s="57"/>
      <c r="E875" s="58" t="s">
        <v>8445</v>
      </c>
      <c r="F875" s="39"/>
      <c r="G875" s="39">
        <v>2</v>
      </c>
      <c r="H875" s="39">
        <v>1</v>
      </c>
      <c r="I875" s="39">
        <v>3</v>
      </c>
    </row>
    <row r="876" spans="2:9" ht="13.7">
      <c r="B876" s="57"/>
      <c r="C876" s="57"/>
      <c r="D876" s="57"/>
      <c r="E876" s="58" t="s">
        <v>8447</v>
      </c>
      <c r="F876" s="40" t="s">
        <v>8464</v>
      </c>
      <c r="G876" s="40">
        <v>1</v>
      </c>
      <c r="H876" s="40">
        <v>1</v>
      </c>
      <c r="I876" s="40">
        <v>1</v>
      </c>
    </row>
    <row r="877" spans="2:9" ht="13.7">
      <c r="B877" s="57"/>
      <c r="C877" s="57"/>
      <c r="D877" s="57"/>
      <c r="E877" s="58" t="s">
        <v>8449</v>
      </c>
      <c r="F877" s="39"/>
      <c r="G877" s="39">
        <v>0</v>
      </c>
      <c r="H877" s="39">
        <v>0</v>
      </c>
      <c r="I877" s="39">
        <v>0</v>
      </c>
    </row>
    <row r="878" spans="2:9" ht="13.7">
      <c r="B878" s="57"/>
      <c r="C878" s="57"/>
      <c r="D878" s="57"/>
      <c r="E878" s="58" t="s">
        <v>8451</v>
      </c>
      <c r="F878" s="39"/>
      <c r="G878" s="39">
        <v>2</v>
      </c>
      <c r="H878" s="39">
        <v>1</v>
      </c>
      <c r="I878" s="39">
        <v>3</v>
      </c>
    </row>
    <row r="879" spans="2:9" ht="13.7">
      <c r="B879" s="57"/>
      <c r="C879" s="57"/>
      <c r="D879" s="57"/>
      <c r="E879" s="58" t="s">
        <v>8453</v>
      </c>
      <c r="F879" s="39"/>
      <c r="G879" s="39">
        <v>0</v>
      </c>
      <c r="H879" s="39">
        <v>0</v>
      </c>
      <c r="I879" s="39">
        <v>0</v>
      </c>
    </row>
    <row r="880" spans="2:9" ht="13.7">
      <c r="B880" s="57"/>
      <c r="C880" s="57"/>
      <c r="D880" s="57"/>
      <c r="E880" s="58" t="s">
        <v>8455</v>
      </c>
      <c r="F880" s="39"/>
      <c r="G880" s="39">
        <v>2</v>
      </c>
      <c r="H880" s="39">
        <v>1</v>
      </c>
      <c r="I880" s="39">
        <v>3</v>
      </c>
    </row>
    <row r="881" spans="2:9" ht="13.7">
      <c r="B881" s="57"/>
      <c r="C881" s="57"/>
      <c r="D881" s="57"/>
      <c r="E881" s="58" t="s">
        <v>8457</v>
      </c>
      <c r="F881" s="39"/>
      <c r="G881" s="39">
        <v>0</v>
      </c>
      <c r="H881" s="39">
        <v>0</v>
      </c>
      <c r="I881" s="39">
        <v>0</v>
      </c>
    </row>
    <row r="882" spans="2:9" ht="13.7">
      <c r="B882" s="57"/>
      <c r="C882" s="57"/>
      <c r="D882" s="57"/>
      <c r="E882" s="58" t="s">
        <v>8459</v>
      </c>
      <c r="F882" s="39"/>
      <c r="G882" s="39">
        <v>0</v>
      </c>
      <c r="H882" s="39">
        <v>0</v>
      </c>
      <c r="I882" s="39">
        <v>0</v>
      </c>
    </row>
    <row r="883" spans="2:9" ht="13.7">
      <c r="B883" s="57"/>
      <c r="C883" s="57"/>
      <c r="D883" s="57"/>
      <c r="E883" s="58" t="s">
        <v>8461</v>
      </c>
      <c r="F883" s="40" t="s">
        <v>8464</v>
      </c>
      <c r="G883" s="40">
        <v>1</v>
      </c>
      <c r="H883" s="40">
        <v>1</v>
      </c>
      <c r="I883" s="40">
        <v>1</v>
      </c>
    </row>
    <row r="884" spans="2:9" ht="13.7">
      <c r="B884" s="57"/>
      <c r="C884" s="57"/>
      <c r="D884" s="57"/>
      <c r="E884" s="58" t="s">
        <v>8463</v>
      </c>
      <c r="F884" s="40" t="s">
        <v>8464</v>
      </c>
      <c r="G884" s="40">
        <v>0</v>
      </c>
      <c r="H884" s="40">
        <v>0</v>
      </c>
      <c r="I884" s="40">
        <v>0</v>
      </c>
    </row>
    <row r="885" spans="2:9" ht="13.7">
      <c r="B885" s="57"/>
      <c r="C885" s="57"/>
      <c r="D885" s="57" t="s">
        <v>86</v>
      </c>
      <c r="E885" s="58" t="s">
        <v>8327</v>
      </c>
      <c r="F885" s="39">
        <v>3</v>
      </c>
      <c r="G885" s="39">
        <v>4</v>
      </c>
      <c r="H885" s="39">
        <v>2</v>
      </c>
      <c r="I885" s="39">
        <v>9</v>
      </c>
    </row>
    <row r="886" spans="2:9" ht="13.7">
      <c r="B886" s="57"/>
      <c r="C886" s="57"/>
      <c r="D886" s="57"/>
      <c r="E886" s="58" t="s">
        <v>8330</v>
      </c>
      <c r="F886" s="39">
        <v>12</v>
      </c>
      <c r="G886" s="39">
        <v>16</v>
      </c>
      <c r="H886" s="39">
        <v>8</v>
      </c>
      <c r="I886" s="39">
        <v>36</v>
      </c>
    </row>
    <row r="887" spans="2:9" ht="13.7">
      <c r="B887" s="57"/>
      <c r="C887" s="57"/>
      <c r="D887" s="57"/>
      <c r="E887" s="58" t="s">
        <v>8441</v>
      </c>
      <c r="F887" s="39">
        <v>1080</v>
      </c>
      <c r="G887" s="39">
        <v>1800</v>
      </c>
      <c r="H887" s="39">
        <v>480</v>
      </c>
      <c r="I887" s="39">
        <v>3360</v>
      </c>
    </row>
    <row r="888" spans="2:9" ht="13.7">
      <c r="B888" s="57"/>
      <c r="C888" s="57"/>
      <c r="D888" s="57"/>
      <c r="E888" s="58" t="s">
        <v>8443</v>
      </c>
      <c r="F888" s="39">
        <v>1080</v>
      </c>
      <c r="G888" s="39">
        <v>1800</v>
      </c>
      <c r="H888" s="39">
        <v>480</v>
      </c>
      <c r="I888" s="39">
        <v>3360</v>
      </c>
    </row>
    <row r="889" spans="2:9" ht="13.7">
      <c r="B889" s="57"/>
      <c r="C889" s="57"/>
      <c r="D889" s="57"/>
      <c r="E889" s="58" t="s">
        <v>8334</v>
      </c>
      <c r="F889" s="39">
        <v>993</v>
      </c>
      <c r="G889" s="39">
        <v>1680</v>
      </c>
      <c r="H889" s="39">
        <v>432</v>
      </c>
      <c r="I889" s="39">
        <v>3105</v>
      </c>
    </row>
    <row r="890" spans="2:9" ht="13.7">
      <c r="B890" s="57"/>
      <c r="C890" s="57"/>
      <c r="D890" s="57"/>
      <c r="E890" s="58" t="s">
        <v>8336</v>
      </c>
      <c r="F890" s="39">
        <v>705</v>
      </c>
      <c r="G890" s="39">
        <v>1210</v>
      </c>
      <c r="H890" s="39">
        <v>275</v>
      </c>
      <c r="I890" s="39">
        <v>2190</v>
      </c>
    </row>
    <row r="891" spans="2:9" ht="13.7">
      <c r="B891" s="57"/>
      <c r="C891" s="57"/>
      <c r="D891" s="57"/>
      <c r="E891" s="58" t="s">
        <v>8338</v>
      </c>
      <c r="F891" s="40">
        <v>0.9194444444444444</v>
      </c>
      <c r="G891" s="40">
        <v>0.93333333333333335</v>
      </c>
      <c r="H891" s="40">
        <v>0.9</v>
      </c>
      <c r="I891" s="40">
        <v>0.9241071428571429</v>
      </c>
    </row>
    <row r="892" spans="2:9" ht="13.7">
      <c r="B892" s="57"/>
      <c r="C892" s="57"/>
      <c r="D892" s="57"/>
      <c r="E892" s="58" t="s">
        <v>8340</v>
      </c>
      <c r="F892" s="40">
        <v>0.65277777777777779</v>
      </c>
      <c r="G892" s="40">
        <v>0.67222222222222228</v>
      </c>
      <c r="H892" s="40">
        <v>0.57291666666666663</v>
      </c>
      <c r="I892" s="40">
        <v>0.6517857142857143</v>
      </c>
    </row>
    <row r="893" spans="2:9" ht="13.7">
      <c r="B893" s="57"/>
      <c r="C893" s="57"/>
      <c r="D893" s="57"/>
      <c r="E893" s="58" t="s">
        <v>8445</v>
      </c>
      <c r="F893" s="39">
        <v>3</v>
      </c>
      <c r="G893" s="39">
        <v>4</v>
      </c>
      <c r="H893" s="39">
        <v>2</v>
      </c>
      <c r="I893" s="39">
        <v>9</v>
      </c>
    </row>
    <row r="894" spans="2:9" ht="13.7">
      <c r="B894" s="57"/>
      <c r="C894" s="57"/>
      <c r="D894" s="57"/>
      <c r="E894" s="58" t="s">
        <v>8447</v>
      </c>
      <c r="F894" s="40">
        <v>1</v>
      </c>
      <c r="G894" s="40">
        <v>1</v>
      </c>
      <c r="H894" s="40">
        <v>1</v>
      </c>
      <c r="I894" s="40">
        <v>1</v>
      </c>
    </row>
    <row r="895" spans="2:9" ht="13.7">
      <c r="B895" s="57"/>
      <c r="C895" s="57"/>
      <c r="D895" s="57"/>
      <c r="E895" s="58" t="s">
        <v>8449</v>
      </c>
      <c r="F895" s="39">
        <v>0</v>
      </c>
      <c r="G895" s="39">
        <v>0</v>
      </c>
      <c r="H895" s="39">
        <v>0</v>
      </c>
      <c r="I895" s="39">
        <v>0</v>
      </c>
    </row>
    <row r="896" spans="2:9" ht="13.7">
      <c r="B896" s="57"/>
      <c r="C896" s="57"/>
      <c r="D896" s="57"/>
      <c r="E896" s="58" t="s">
        <v>8451</v>
      </c>
      <c r="F896" s="39">
        <v>1</v>
      </c>
      <c r="G896" s="39">
        <v>4</v>
      </c>
      <c r="H896" s="39">
        <v>1</v>
      </c>
      <c r="I896" s="39">
        <v>6</v>
      </c>
    </row>
    <row r="897" spans="2:9" ht="13.7">
      <c r="B897" s="57"/>
      <c r="C897" s="57"/>
      <c r="D897" s="57"/>
      <c r="E897" s="58" t="s">
        <v>8453</v>
      </c>
      <c r="F897" s="39">
        <v>2</v>
      </c>
      <c r="G897" s="39">
        <v>0</v>
      </c>
      <c r="H897" s="39">
        <v>1</v>
      </c>
      <c r="I897" s="39">
        <v>3</v>
      </c>
    </row>
    <row r="898" spans="2:9" ht="13.7">
      <c r="B898" s="57"/>
      <c r="C898" s="57"/>
      <c r="D898" s="57"/>
      <c r="E898" s="58" t="s">
        <v>8455</v>
      </c>
      <c r="F898" s="39">
        <v>2</v>
      </c>
      <c r="G898" s="39">
        <v>4</v>
      </c>
      <c r="H898" s="39">
        <v>2</v>
      </c>
      <c r="I898" s="39">
        <v>8</v>
      </c>
    </row>
    <row r="899" spans="2:9" ht="13.7">
      <c r="B899" s="57"/>
      <c r="C899" s="57"/>
      <c r="D899" s="57"/>
      <c r="E899" s="58" t="s">
        <v>8457</v>
      </c>
      <c r="F899" s="39">
        <v>1</v>
      </c>
      <c r="G899" s="39">
        <v>0</v>
      </c>
      <c r="H899" s="39">
        <v>0</v>
      </c>
      <c r="I899" s="39">
        <v>1</v>
      </c>
    </row>
    <row r="900" spans="2:9" ht="13.7">
      <c r="B900" s="57"/>
      <c r="C900" s="57"/>
      <c r="D900" s="57"/>
      <c r="E900" s="58" t="s">
        <v>8459</v>
      </c>
      <c r="F900" s="39">
        <v>0</v>
      </c>
      <c r="G900" s="39">
        <v>0</v>
      </c>
      <c r="H900" s="39">
        <v>0</v>
      </c>
      <c r="I900" s="39">
        <v>0</v>
      </c>
    </row>
    <row r="901" spans="2:9" ht="13.7">
      <c r="B901" s="57"/>
      <c r="C901" s="57"/>
      <c r="D901" s="57"/>
      <c r="E901" s="58" t="s">
        <v>8461</v>
      </c>
      <c r="F901" s="40">
        <v>0.33333333333333331</v>
      </c>
      <c r="G901" s="40">
        <v>1</v>
      </c>
      <c r="H901" s="40">
        <v>0.5</v>
      </c>
      <c r="I901" s="40">
        <v>0.66666666666666663</v>
      </c>
    </row>
    <row r="902" spans="2:9" ht="13.7">
      <c r="B902" s="57"/>
      <c r="C902" s="57"/>
      <c r="D902" s="57"/>
      <c r="E902" s="58" t="s">
        <v>8463</v>
      </c>
      <c r="F902" s="40">
        <v>0.33333333333333331</v>
      </c>
      <c r="G902" s="40">
        <v>0</v>
      </c>
      <c r="H902" s="40">
        <v>0</v>
      </c>
      <c r="I902" s="40">
        <v>0.1111111111111111</v>
      </c>
    </row>
    <row r="903" spans="2:9" ht="13.7">
      <c r="B903" s="57"/>
      <c r="C903" s="57"/>
      <c r="D903" s="57" t="s">
        <v>87</v>
      </c>
      <c r="E903" s="58" t="s">
        <v>8327</v>
      </c>
      <c r="F903" s="39">
        <v>3</v>
      </c>
      <c r="G903" s="39">
        <v>4</v>
      </c>
      <c r="H903" s="39">
        <v>3</v>
      </c>
      <c r="I903" s="39">
        <v>10</v>
      </c>
    </row>
    <row r="904" spans="2:9" ht="13.7">
      <c r="B904" s="57"/>
      <c r="C904" s="57"/>
      <c r="D904" s="57"/>
      <c r="E904" s="58" t="s">
        <v>8330</v>
      </c>
      <c r="F904" s="39">
        <v>12</v>
      </c>
      <c r="G904" s="39">
        <v>16</v>
      </c>
      <c r="H904" s="39">
        <v>12</v>
      </c>
      <c r="I904" s="39">
        <v>40</v>
      </c>
    </row>
    <row r="905" spans="2:9" ht="13.7">
      <c r="B905" s="57"/>
      <c r="C905" s="57"/>
      <c r="D905" s="57"/>
      <c r="E905" s="58" t="s">
        <v>8441</v>
      </c>
      <c r="F905" s="39">
        <v>690</v>
      </c>
      <c r="G905" s="39">
        <v>1470</v>
      </c>
      <c r="H905" s="39">
        <v>930</v>
      </c>
      <c r="I905" s="39">
        <v>3090</v>
      </c>
    </row>
    <row r="906" spans="2:9" ht="13.7">
      <c r="B906" s="57"/>
      <c r="C906" s="57"/>
      <c r="D906" s="57"/>
      <c r="E906" s="58" t="s">
        <v>8443</v>
      </c>
      <c r="F906" s="39">
        <v>690</v>
      </c>
      <c r="G906" s="39">
        <v>1470</v>
      </c>
      <c r="H906" s="39">
        <v>930</v>
      </c>
      <c r="I906" s="39">
        <v>3090</v>
      </c>
    </row>
    <row r="907" spans="2:9" ht="13.7">
      <c r="B907" s="57"/>
      <c r="C907" s="57"/>
      <c r="D907" s="57"/>
      <c r="E907" s="58" t="s">
        <v>8334</v>
      </c>
      <c r="F907" s="39">
        <v>610</v>
      </c>
      <c r="G907" s="39">
        <v>1337</v>
      </c>
      <c r="H907" s="39">
        <v>843</v>
      </c>
      <c r="I907" s="39">
        <v>2790</v>
      </c>
    </row>
    <row r="908" spans="2:9" ht="13.7">
      <c r="B908" s="57"/>
      <c r="C908" s="57"/>
      <c r="D908" s="57"/>
      <c r="E908" s="58" t="s">
        <v>8336</v>
      </c>
      <c r="F908" s="39">
        <v>356</v>
      </c>
      <c r="G908" s="39">
        <v>924</v>
      </c>
      <c r="H908" s="39">
        <v>595</v>
      </c>
      <c r="I908" s="39">
        <v>1875</v>
      </c>
    </row>
    <row r="909" spans="2:9" ht="13.7">
      <c r="B909" s="57"/>
      <c r="C909" s="57"/>
      <c r="D909" s="57"/>
      <c r="E909" s="58" t="s">
        <v>8338</v>
      </c>
      <c r="F909" s="40">
        <v>0.88405797101449279</v>
      </c>
      <c r="G909" s="40">
        <v>0.90952380952380951</v>
      </c>
      <c r="H909" s="40">
        <v>0.90645161290322585</v>
      </c>
      <c r="I909" s="40">
        <v>0.90291262135922334</v>
      </c>
    </row>
    <row r="910" spans="2:9" ht="13.7">
      <c r="B910" s="57"/>
      <c r="C910" s="57"/>
      <c r="D910" s="57"/>
      <c r="E910" s="58" t="s">
        <v>8340</v>
      </c>
      <c r="F910" s="40">
        <v>0.51594202898550723</v>
      </c>
      <c r="G910" s="40">
        <v>0.62857142857142856</v>
      </c>
      <c r="H910" s="40">
        <v>0.63978494623655913</v>
      </c>
      <c r="I910" s="40">
        <v>0.60679611650485432</v>
      </c>
    </row>
    <row r="911" spans="2:9" ht="13.7">
      <c r="B911" s="57"/>
      <c r="C911" s="57"/>
      <c r="D911" s="57"/>
      <c r="E911" s="58" t="s">
        <v>8445</v>
      </c>
      <c r="F911" s="39">
        <v>3</v>
      </c>
      <c r="G911" s="39">
        <v>4</v>
      </c>
      <c r="H911" s="39">
        <v>3</v>
      </c>
      <c r="I911" s="39">
        <v>10</v>
      </c>
    </row>
    <row r="912" spans="2:9" ht="13.7">
      <c r="B912" s="57"/>
      <c r="C912" s="57"/>
      <c r="D912" s="57"/>
      <c r="E912" s="58" t="s">
        <v>8447</v>
      </c>
      <c r="F912" s="40">
        <v>1</v>
      </c>
      <c r="G912" s="40">
        <v>1</v>
      </c>
      <c r="H912" s="40">
        <v>1</v>
      </c>
      <c r="I912" s="40">
        <v>1</v>
      </c>
    </row>
    <row r="913" spans="2:9" ht="13.7">
      <c r="B913" s="57"/>
      <c r="C913" s="57"/>
      <c r="D913" s="57"/>
      <c r="E913" s="58" t="s">
        <v>8449</v>
      </c>
      <c r="F913" s="39">
        <v>0</v>
      </c>
      <c r="G913" s="39">
        <v>0</v>
      </c>
      <c r="H913" s="39">
        <v>0</v>
      </c>
      <c r="I913" s="39">
        <v>0</v>
      </c>
    </row>
    <row r="914" spans="2:9" ht="13.7">
      <c r="B914" s="57"/>
      <c r="C914" s="57"/>
      <c r="D914" s="57"/>
      <c r="E914" s="58" t="s">
        <v>8451</v>
      </c>
      <c r="F914" s="39">
        <v>2</v>
      </c>
      <c r="G914" s="39">
        <v>2</v>
      </c>
      <c r="H914" s="39">
        <v>3</v>
      </c>
      <c r="I914" s="39">
        <v>7</v>
      </c>
    </row>
    <row r="915" spans="2:9" ht="13.7">
      <c r="B915" s="57"/>
      <c r="C915" s="57"/>
      <c r="D915" s="57"/>
      <c r="E915" s="58" t="s">
        <v>8453</v>
      </c>
      <c r="F915" s="39">
        <v>1</v>
      </c>
      <c r="G915" s="39">
        <v>2</v>
      </c>
      <c r="H915" s="39">
        <v>0</v>
      </c>
      <c r="I915" s="39">
        <v>3</v>
      </c>
    </row>
    <row r="916" spans="2:9" ht="13.7">
      <c r="B916" s="57"/>
      <c r="C916" s="57"/>
      <c r="D916" s="57"/>
      <c r="E916" s="58" t="s">
        <v>8455</v>
      </c>
      <c r="F916" s="39">
        <v>3</v>
      </c>
      <c r="G916" s="39">
        <v>4</v>
      </c>
      <c r="H916" s="39">
        <v>3</v>
      </c>
      <c r="I916" s="39">
        <v>10</v>
      </c>
    </row>
    <row r="917" spans="2:9" ht="13.7">
      <c r="B917" s="57"/>
      <c r="C917" s="57"/>
      <c r="D917" s="57"/>
      <c r="E917" s="58" t="s">
        <v>8457</v>
      </c>
      <c r="F917" s="39">
        <v>0</v>
      </c>
      <c r="G917" s="39">
        <v>0</v>
      </c>
      <c r="H917" s="39">
        <v>0</v>
      </c>
      <c r="I917" s="39">
        <v>0</v>
      </c>
    </row>
    <row r="918" spans="2:9" ht="13.7">
      <c r="B918" s="57"/>
      <c r="C918" s="57"/>
      <c r="D918" s="57"/>
      <c r="E918" s="58" t="s">
        <v>8459</v>
      </c>
      <c r="F918" s="39">
        <v>0</v>
      </c>
      <c r="G918" s="39">
        <v>0</v>
      </c>
      <c r="H918" s="39">
        <v>0</v>
      </c>
      <c r="I918" s="39">
        <v>0</v>
      </c>
    </row>
    <row r="919" spans="2:9" ht="13.7">
      <c r="B919" s="57"/>
      <c r="C919" s="57"/>
      <c r="D919" s="57"/>
      <c r="E919" s="58" t="s">
        <v>8461</v>
      </c>
      <c r="F919" s="40">
        <v>0.66666666666666663</v>
      </c>
      <c r="G919" s="40">
        <v>0.5</v>
      </c>
      <c r="H919" s="40">
        <v>1</v>
      </c>
      <c r="I919" s="40">
        <v>0.7</v>
      </c>
    </row>
    <row r="920" spans="2:9" ht="13.7">
      <c r="B920" s="57"/>
      <c r="C920" s="57"/>
      <c r="D920" s="57"/>
      <c r="E920" s="58" t="s">
        <v>8463</v>
      </c>
      <c r="F920" s="40">
        <v>0</v>
      </c>
      <c r="G920" s="40">
        <v>0</v>
      </c>
      <c r="H920" s="40">
        <v>0</v>
      </c>
      <c r="I920" s="40">
        <v>0</v>
      </c>
    </row>
    <row r="921" spans="2:9" ht="13.7">
      <c r="B921" s="57"/>
      <c r="C921" s="57"/>
      <c r="D921" s="57" t="s">
        <v>88</v>
      </c>
      <c r="E921" s="58" t="s">
        <v>8327</v>
      </c>
      <c r="F921" s="39">
        <v>1</v>
      </c>
      <c r="G921" s="39">
        <v>1</v>
      </c>
      <c r="H921" s="39">
        <v>4</v>
      </c>
      <c r="I921" s="39">
        <v>6</v>
      </c>
    </row>
    <row r="922" spans="2:9" ht="13.7">
      <c r="B922" s="57"/>
      <c r="C922" s="57"/>
      <c r="D922" s="57"/>
      <c r="E922" s="58" t="s">
        <v>8330</v>
      </c>
      <c r="F922" s="39">
        <v>4</v>
      </c>
      <c r="G922" s="39">
        <v>4</v>
      </c>
      <c r="H922" s="39">
        <v>16</v>
      </c>
      <c r="I922" s="39">
        <v>24</v>
      </c>
    </row>
    <row r="923" spans="2:9" ht="13.7">
      <c r="B923" s="57"/>
      <c r="C923" s="57"/>
      <c r="D923" s="57"/>
      <c r="E923" s="58" t="s">
        <v>8441</v>
      </c>
      <c r="F923" s="39">
        <v>210</v>
      </c>
      <c r="G923" s="39">
        <v>240</v>
      </c>
      <c r="H923" s="39">
        <v>1560</v>
      </c>
      <c r="I923" s="39">
        <v>2010</v>
      </c>
    </row>
    <row r="924" spans="2:9" ht="13.7">
      <c r="B924" s="57"/>
      <c r="C924" s="57"/>
      <c r="D924" s="57"/>
      <c r="E924" s="58" t="s">
        <v>8443</v>
      </c>
      <c r="F924" s="39">
        <v>210</v>
      </c>
      <c r="G924" s="39">
        <v>240</v>
      </c>
      <c r="H924" s="39">
        <v>1560</v>
      </c>
      <c r="I924" s="39">
        <v>2010</v>
      </c>
    </row>
    <row r="925" spans="2:9" ht="13.7">
      <c r="B925" s="57"/>
      <c r="C925" s="57"/>
      <c r="D925" s="57"/>
      <c r="E925" s="58" t="s">
        <v>8334</v>
      </c>
      <c r="F925" s="39">
        <v>193</v>
      </c>
      <c r="G925" s="39">
        <v>208</v>
      </c>
      <c r="H925" s="39">
        <v>1404</v>
      </c>
      <c r="I925" s="39">
        <v>1805</v>
      </c>
    </row>
    <row r="926" spans="2:9" ht="13.7">
      <c r="B926" s="57"/>
      <c r="C926" s="57"/>
      <c r="D926" s="57"/>
      <c r="E926" s="58" t="s">
        <v>8336</v>
      </c>
      <c r="F926" s="39">
        <v>100</v>
      </c>
      <c r="G926" s="39">
        <v>132</v>
      </c>
      <c r="H926" s="39">
        <v>976</v>
      </c>
      <c r="I926" s="39">
        <v>1208</v>
      </c>
    </row>
    <row r="927" spans="2:9" ht="13.7">
      <c r="B927" s="57"/>
      <c r="C927" s="57"/>
      <c r="D927" s="57"/>
      <c r="E927" s="58" t="s">
        <v>8338</v>
      </c>
      <c r="F927" s="40">
        <v>0.919047619047619</v>
      </c>
      <c r="G927" s="40">
        <v>0.8666666666666667</v>
      </c>
      <c r="H927" s="40">
        <v>0.9</v>
      </c>
      <c r="I927" s="40">
        <v>0.89800995024875618</v>
      </c>
    </row>
    <row r="928" spans="2:9" ht="13.7">
      <c r="B928" s="57"/>
      <c r="C928" s="57"/>
      <c r="D928" s="57"/>
      <c r="E928" s="58" t="s">
        <v>8340</v>
      </c>
      <c r="F928" s="40">
        <v>0.47619047619047616</v>
      </c>
      <c r="G928" s="40">
        <v>0.55000000000000004</v>
      </c>
      <c r="H928" s="40">
        <v>0.62564102564102564</v>
      </c>
      <c r="I928" s="40">
        <v>0.60099502487562184</v>
      </c>
    </row>
    <row r="929" spans="2:9" ht="13.7">
      <c r="B929" s="57"/>
      <c r="C929" s="57"/>
      <c r="D929" s="57"/>
      <c r="E929" s="58" t="s">
        <v>8445</v>
      </c>
      <c r="F929" s="39">
        <v>1</v>
      </c>
      <c r="G929" s="39">
        <v>1</v>
      </c>
      <c r="H929" s="39">
        <v>4</v>
      </c>
      <c r="I929" s="39">
        <v>6</v>
      </c>
    </row>
    <row r="930" spans="2:9" ht="13.7">
      <c r="B930" s="57"/>
      <c r="C930" s="57"/>
      <c r="D930" s="57"/>
      <c r="E930" s="58" t="s">
        <v>8447</v>
      </c>
      <c r="F930" s="40">
        <v>1</v>
      </c>
      <c r="G930" s="40">
        <v>1</v>
      </c>
      <c r="H930" s="40">
        <v>1</v>
      </c>
      <c r="I930" s="40">
        <v>1</v>
      </c>
    </row>
    <row r="931" spans="2:9" ht="13.7">
      <c r="B931" s="57"/>
      <c r="C931" s="57"/>
      <c r="D931" s="57"/>
      <c r="E931" s="58" t="s">
        <v>8449</v>
      </c>
      <c r="F931" s="39">
        <v>0</v>
      </c>
      <c r="G931" s="39">
        <v>0</v>
      </c>
      <c r="H931" s="39">
        <v>0</v>
      </c>
      <c r="I931" s="39">
        <v>0</v>
      </c>
    </row>
    <row r="932" spans="2:9" ht="13.7">
      <c r="B932" s="57"/>
      <c r="C932" s="57"/>
      <c r="D932" s="57"/>
      <c r="E932" s="58" t="s">
        <v>8451</v>
      </c>
      <c r="F932" s="39">
        <v>1</v>
      </c>
      <c r="G932" s="39">
        <v>0</v>
      </c>
      <c r="H932" s="39">
        <v>3</v>
      </c>
      <c r="I932" s="39">
        <v>4</v>
      </c>
    </row>
    <row r="933" spans="2:9" ht="13.7">
      <c r="B933" s="57"/>
      <c r="C933" s="57"/>
      <c r="D933" s="57"/>
      <c r="E933" s="58" t="s">
        <v>8453</v>
      </c>
      <c r="F933" s="39">
        <v>0</v>
      </c>
      <c r="G933" s="39">
        <v>1</v>
      </c>
      <c r="H933" s="39">
        <v>1</v>
      </c>
      <c r="I933" s="39">
        <v>2</v>
      </c>
    </row>
    <row r="934" spans="2:9" ht="13.7">
      <c r="B934" s="57"/>
      <c r="C934" s="57"/>
      <c r="D934" s="57"/>
      <c r="E934" s="58" t="s">
        <v>8455</v>
      </c>
      <c r="F934" s="39">
        <v>1</v>
      </c>
      <c r="G934" s="39">
        <v>1</v>
      </c>
      <c r="H934" s="39">
        <v>4</v>
      </c>
      <c r="I934" s="39">
        <v>6</v>
      </c>
    </row>
    <row r="935" spans="2:9" ht="13.7">
      <c r="B935" s="57"/>
      <c r="C935" s="57"/>
      <c r="D935" s="57"/>
      <c r="E935" s="58" t="s">
        <v>8457</v>
      </c>
      <c r="F935" s="39">
        <v>0</v>
      </c>
      <c r="G935" s="39">
        <v>0</v>
      </c>
      <c r="H935" s="39">
        <v>0</v>
      </c>
      <c r="I935" s="39">
        <v>0</v>
      </c>
    </row>
    <row r="936" spans="2:9" ht="13.7">
      <c r="B936" s="57"/>
      <c r="C936" s="57"/>
      <c r="D936" s="57"/>
      <c r="E936" s="58" t="s">
        <v>8459</v>
      </c>
      <c r="F936" s="39">
        <v>0</v>
      </c>
      <c r="G936" s="39">
        <v>0</v>
      </c>
      <c r="H936" s="39">
        <v>0</v>
      </c>
      <c r="I936" s="39">
        <v>0</v>
      </c>
    </row>
    <row r="937" spans="2:9" ht="13.7">
      <c r="B937" s="57"/>
      <c r="C937" s="57"/>
      <c r="D937" s="57"/>
      <c r="E937" s="58" t="s">
        <v>8461</v>
      </c>
      <c r="F937" s="40">
        <v>1</v>
      </c>
      <c r="G937" s="40">
        <v>0</v>
      </c>
      <c r="H937" s="40">
        <v>0.75</v>
      </c>
      <c r="I937" s="40">
        <v>0.66666666666666663</v>
      </c>
    </row>
    <row r="938" spans="2:9" ht="13.7">
      <c r="B938" s="57"/>
      <c r="C938" s="57"/>
      <c r="D938" s="57"/>
      <c r="E938" s="58" t="s">
        <v>8463</v>
      </c>
      <c r="F938" s="40">
        <v>0</v>
      </c>
      <c r="G938" s="40">
        <v>0</v>
      </c>
      <c r="H938" s="40">
        <v>0</v>
      </c>
      <c r="I938" s="40">
        <v>0</v>
      </c>
    </row>
    <row r="939" spans="2:9" ht="13.7">
      <c r="B939" s="57"/>
      <c r="C939" s="57"/>
      <c r="D939" s="57" t="s">
        <v>89</v>
      </c>
      <c r="E939" s="58" t="s">
        <v>8327</v>
      </c>
      <c r="F939" s="39">
        <v>4</v>
      </c>
      <c r="G939" s="39">
        <v>4</v>
      </c>
      <c r="H939" s="39">
        <v>3</v>
      </c>
      <c r="I939" s="39">
        <v>11</v>
      </c>
    </row>
    <row r="940" spans="2:9" ht="13.7">
      <c r="B940" s="57"/>
      <c r="C940" s="57"/>
      <c r="D940" s="57"/>
      <c r="E940" s="58" t="s">
        <v>8330</v>
      </c>
      <c r="F940" s="39">
        <v>16</v>
      </c>
      <c r="G940" s="39">
        <v>16</v>
      </c>
      <c r="H940" s="39">
        <v>12</v>
      </c>
      <c r="I940" s="39">
        <v>44</v>
      </c>
    </row>
    <row r="941" spans="2:9" ht="13.7">
      <c r="B941" s="57"/>
      <c r="C941" s="57"/>
      <c r="D941" s="57"/>
      <c r="E941" s="58" t="s">
        <v>8441</v>
      </c>
      <c r="F941" s="39">
        <v>1200</v>
      </c>
      <c r="G941" s="39">
        <v>1470</v>
      </c>
      <c r="H941" s="39">
        <v>1170</v>
      </c>
      <c r="I941" s="39">
        <v>3840</v>
      </c>
    </row>
    <row r="942" spans="2:9" ht="13.7">
      <c r="B942" s="57"/>
      <c r="C942" s="57"/>
      <c r="D942" s="57"/>
      <c r="E942" s="58" t="s">
        <v>8443</v>
      </c>
      <c r="F942" s="39">
        <v>1200</v>
      </c>
      <c r="G942" s="39">
        <v>1470</v>
      </c>
      <c r="H942" s="39">
        <v>1170</v>
      </c>
      <c r="I942" s="39">
        <v>3840</v>
      </c>
    </row>
    <row r="943" spans="2:9" ht="13.7">
      <c r="B943" s="57"/>
      <c r="C943" s="57"/>
      <c r="D943" s="57"/>
      <c r="E943" s="58" t="s">
        <v>8334</v>
      </c>
      <c r="F943" s="39">
        <v>1089</v>
      </c>
      <c r="G943" s="39">
        <v>1310</v>
      </c>
      <c r="H943" s="39">
        <v>1068</v>
      </c>
      <c r="I943" s="39">
        <v>3467</v>
      </c>
    </row>
    <row r="944" spans="2:9" ht="13.7">
      <c r="B944" s="57"/>
      <c r="C944" s="57"/>
      <c r="D944" s="57"/>
      <c r="E944" s="58" t="s">
        <v>8336</v>
      </c>
      <c r="F944" s="39">
        <v>726</v>
      </c>
      <c r="G944" s="39">
        <v>866</v>
      </c>
      <c r="H944" s="39">
        <v>780</v>
      </c>
      <c r="I944" s="39">
        <v>2372</v>
      </c>
    </row>
    <row r="945" spans="2:9" ht="13.7">
      <c r="B945" s="57"/>
      <c r="C945" s="57"/>
      <c r="D945" s="57"/>
      <c r="E945" s="58" t="s">
        <v>8338</v>
      </c>
      <c r="F945" s="40">
        <v>0.90749999999999997</v>
      </c>
      <c r="G945" s="40">
        <v>0.891156462585034</v>
      </c>
      <c r="H945" s="40">
        <v>0.9128205128205128</v>
      </c>
      <c r="I945" s="40">
        <v>0.9028645833333333</v>
      </c>
    </row>
    <row r="946" spans="2:9" ht="13.7">
      <c r="B946" s="57"/>
      <c r="C946" s="57"/>
      <c r="D946" s="57"/>
      <c r="E946" s="58" t="s">
        <v>8340</v>
      </c>
      <c r="F946" s="40">
        <v>0.60499999999999998</v>
      </c>
      <c r="G946" s="40">
        <v>0.58911564625850343</v>
      </c>
      <c r="H946" s="40">
        <v>0.66666666666666663</v>
      </c>
      <c r="I946" s="40">
        <v>0.6177083333333333</v>
      </c>
    </row>
    <row r="947" spans="2:9" ht="13.7">
      <c r="B947" s="57"/>
      <c r="C947" s="57"/>
      <c r="D947" s="57"/>
      <c r="E947" s="58" t="s">
        <v>8445</v>
      </c>
      <c r="F947" s="39">
        <v>4</v>
      </c>
      <c r="G947" s="39">
        <v>4</v>
      </c>
      <c r="H947" s="39">
        <v>3</v>
      </c>
      <c r="I947" s="39">
        <v>11</v>
      </c>
    </row>
    <row r="948" spans="2:9" ht="13.7">
      <c r="B948" s="57"/>
      <c r="C948" s="57"/>
      <c r="D948" s="57"/>
      <c r="E948" s="58" t="s">
        <v>8447</v>
      </c>
      <c r="F948" s="40">
        <v>1</v>
      </c>
      <c r="G948" s="40">
        <v>1</v>
      </c>
      <c r="H948" s="40">
        <v>1</v>
      </c>
      <c r="I948" s="40">
        <v>1</v>
      </c>
    </row>
    <row r="949" spans="2:9" ht="13.7">
      <c r="B949" s="57"/>
      <c r="C949" s="57"/>
      <c r="D949" s="57"/>
      <c r="E949" s="58" t="s">
        <v>8449</v>
      </c>
      <c r="F949" s="39">
        <v>0</v>
      </c>
      <c r="G949" s="39">
        <v>0</v>
      </c>
      <c r="H949" s="39">
        <v>0</v>
      </c>
      <c r="I949" s="39">
        <v>0</v>
      </c>
    </row>
    <row r="950" spans="2:9" ht="13.7">
      <c r="B950" s="57"/>
      <c r="C950" s="57"/>
      <c r="D950" s="57"/>
      <c r="E950" s="58" t="s">
        <v>8451</v>
      </c>
      <c r="F950" s="39">
        <v>4</v>
      </c>
      <c r="G950" s="39">
        <v>3</v>
      </c>
      <c r="H950" s="39">
        <v>3</v>
      </c>
      <c r="I950" s="39">
        <v>10</v>
      </c>
    </row>
    <row r="951" spans="2:9" ht="13.7">
      <c r="B951" s="57"/>
      <c r="C951" s="57"/>
      <c r="D951" s="57"/>
      <c r="E951" s="58" t="s">
        <v>8453</v>
      </c>
      <c r="F951" s="39">
        <v>0</v>
      </c>
      <c r="G951" s="39">
        <v>1</v>
      </c>
      <c r="H951" s="39">
        <v>0</v>
      </c>
      <c r="I951" s="39">
        <v>1</v>
      </c>
    </row>
    <row r="952" spans="2:9" ht="13.7">
      <c r="B952" s="57"/>
      <c r="C952" s="57"/>
      <c r="D952" s="57"/>
      <c r="E952" s="58" t="s">
        <v>8455</v>
      </c>
      <c r="F952" s="39">
        <v>4</v>
      </c>
      <c r="G952" s="39">
        <v>4</v>
      </c>
      <c r="H952" s="39">
        <v>3</v>
      </c>
      <c r="I952" s="39">
        <v>11</v>
      </c>
    </row>
    <row r="953" spans="2:9" ht="13.7">
      <c r="B953" s="57"/>
      <c r="C953" s="57"/>
      <c r="D953" s="57"/>
      <c r="E953" s="58" t="s">
        <v>8457</v>
      </c>
      <c r="F953" s="39">
        <v>0</v>
      </c>
      <c r="G953" s="39">
        <v>0</v>
      </c>
      <c r="H953" s="39">
        <v>0</v>
      </c>
      <c r="I953" s="39">
        <v>0</v>
      </c>
    </row>
    <row r="954" spans="2:9" ht="13.7">
      <c r="B954" s="57"/>
      <c r="C954" s="57"/>
      <c r="D954" s="57"/>
      <c r="E954" s="58" t="s">
        <v>8459</v>
      </c>
      <c r="F954" s="39">
        <v>0</v>
      </c>
      <c r="G954" s="39">
        <v>0</v>
      </c>
      <c r="H954" s="39">
        <v>0</v>
      </c>
      <c r="I954" s="39">
        <v>0</v>
      </c>
    </row>
    <row r="955" spans="2:9" ht="13.7">
      <c r="B955" s="57"/>
      <c r="C955" s="57"/>
      <c r="D955" s="57"/>
      <c r="E955" s="58" t="s">
        <v>8461</v>
      </c>
      <c r="F955" s="40">
        <v>1</v>
      </c>
      <c r="G955" s="40">
        <v>0.75</v>
      </c>
      <c r="H955" s="40">
        <v>1</v>
      </c>
      <c r="I955" s="40">
        <v>0.90909090909090906</v>
      </c>
    </row>
    <row r="956" spans="2:9" ht="13.7">
      <c r="B956" s="57"/>
      <c r="C956" s="57"/>
      <c r="D956" s="57"/>
      <c r="E956" s="58" t="s">
        <v>8463</v>
      </c>
      <c r="F956" s="40">
        <v>0</v>
      </c>
      <c r="G956" s="40">
        <v>0</v>
      </c>
      <c r="H956" s="40">
        <v>0</v>
      </c>
      <c r="I956" s="40">
        <v>0</v>
      </c>
    </row>
    <row r="957" spans="2:9" ht="13.7">
      <c r="B957" s="57"/>
      <c r="C957" s="57" t="s">
        <v>95</v>
      </c>
      <c r="D957" s="57" t="s">
        <v>96</v>
      </c>
      <c r="E957" s="58" t="s">
        <v>8327</v>
      </c>
      <c r="F957" s="39">
        <v>4</v>
      </c>
      <c r="G957" s="39">
        <v>5</v>
      </c>
      <c r="H957" s="39">
        <v>3</v>
      </c>
      <c r="I957" s="39">
        <v>12</v>
      </c>
    </row>
    <row r="958" spans="2:9" ht="13.7">
      <c r="B958" s="57"/>
      <c r="C958" s="57"/>
      <c r="D958" s="57"/>
      <c r="E958" s="58" t="s">
        <v>8330</v>
      </c>
      <c r="F958" s="39">
        <v>16</v>
      </c>
      <c r="G958" s="39">
        <v>20</v>
      </c>
      <c r="H958" s="39">
        <v>12</v>
      </c>
      <c r="I958" s="39">
        <v>48</v>
      </c>
    </row>
    <row r="959" spans="2:9" ht="13.7">
      <c r="B959" s="57"/>
      <c r="C959" s="57"/>
      <c r="D959" s="57"/>
      <c r="E959" s="58" t="s">
        <v>8441</v>
      </c>
      <c r="F959" s="39">
        <v>2040</v>
      </c>
      <c r="G959" s="39">
        <v>1950</v>
      </c>
      <c r="H959" s="39">
        <v>1230</v>
      </c>
      <c r="I959" s="39">
        <v>5220</v>
      </c>
    </row>
    <row r="960" spans="2:9" ht="13.7">
      <c r="B960" s="57"/>
      <c r="C960" s="57"/>
      <c r="D960" s="57"/>
      <c r="E960" s="58" t="s">
        <v>8443</v>
      </c>
      <c r="F960" s="39">
        <v>2040</v>
      </c>
      <c r="G960" s="39">
        <v>1950</v>
      </c>
      <c r="H960" s="39">
        <v>1230</v>
      </c>
      <c r="I960" s="39">
        <v>5220</v>
      </c>
    </row>
    <row r="961" spans="2:9" ht="13.7">
      <c r="B961" s="57"/>
      <c r="C961" s="57"/>
      <c r="D961" s="57"/>
      <c r="E961" s="58" t="s">
        <v>8334</v>
      </c>
      <c r="F961" s="39">
        <v>1869</v>
      </c>
      <c r="G961" s="39">
        <v>1749</v>
      </c>
      <c r="H961" s="39">
        <v>1146</v>
      </c>
      <c r="I961" s="39">
        <v>4764</v>
      </c>
    </row>
    <row r="962" spans="2:9" ht="13.7">
      <c r="B962" s="57"/>
      <c r="C962" s="57"/>
      <c r="D962" s="57"/>
      <c r="E962" s="58" t="s">
        <v>8336</v>
      </c>
      <c r="F962" s="39">
        <v>1409</v>
      </c>
      <c r="G962" s="39">
        <v>1241</v>
      </c>
      <c r="H962" s="39">
        <v>804</v>
      </c>
      <c r="I962" s="39">
        <v>3454</v>
      </c>
    </row>
    <row r="963" spans="2:9" ht="13.7">
      <c r="B963" s="57"/>
      <c r="C963" s="57"/>
      <c r="D963" s="57"/>
      <c r="E963" s="58" t="s">
        <v>8338</v>
      </c>
      <c r="F963" s="40">
        <v>0.91617647058823526</v>
      </c>
      <c r="G963" s="40">
        <v>0.89692307692307693</v>
      </c>
      <c r="H963" s="40">
        <v>0.93170731707317078</v>
      </c>
      <c r="I963" s="40">
        <v>0.91264367816091951</v>
      </c>
    </row>
    <row r="964" spans="2:9" ht="13.7">
      <c r="B964" s="57"/>
      <c r="C964" s="57"/>
      <c r="D964" s="57"/>
      <c r="E964" s="58" t="s">
        <v>8340</v>
      </c>
      <c r="F964" s="40">
        <v>0.69068627450980391</v>
      </c>
      <c r="G964" s="40">
        <v>0.63641025641025639</v>
      </c>
      <c r="H964" s="40">
        <v>0.65365853658536588</v>
      </c>
      <c r="I964" s="40">
        <v>0.66168582375478924</v>
      </c>
    </row>
    <row r="965" spans="2:9" ht="13.7">
      <c r="B965" s="57"/>
      <c r="C965" s="57"/>
      <c r="D965" s="57"/>
      <c r="E965" s="58" t="s">
        <v>8445</v>
      </c>
      <c r="F965" s="39">
        <v>4</v>
      </c>
      <c r="G965" s="39">
        <v>5</v>
      </c>
      <c r="H965" s="39">
        <v>3</v>
      </c>
      <c r="I965" s="39">
        <v>12</v>
      </c>
    </row>
    <row r="966" spans="2:9" ht="13.7">
      <c r="B966" s="57"/>
      <c r="C966" s="57"/>
      <c r="D966" s="57"/>
      <c r="E966" s="58" t="s">
        <v>8447</v>
      </c>
      <c r="F966" s="40">
        <v>1</v>
      </c>
      <c r="G966" s="40">
        <v>1</v>
      </c>
      <c r="H966" s="40">
        <v>1</v>
      </c>
      <c r="I966" s="40">
        <v>1</v>
      </c>
    </row>
    <row r="967" spans="2:9" ht="13.7">
      <c r="B967" s="57"/>
      <c r="C967" s="57"/>
      <c r="D967" s="57"/>
      <c r="E967" s="58" t="s">
        <v>8449</v>
      </c>
      <c r="F967" s="39">
        <v>0</v>
      </c>
      <c r="G967" s="39">
        <v>0</v>
      </c>
      <c r="H967" s="39">
        <v>0</v>
      </c>
      <c r="I967" s="39">
        <v>0</v>
      </c>
    </row>
    <row r="968" spans="2:9" ht="13.7">
      <c r="B968" s="57"/>
      <c r="C968" s="57"/>
      <c r="D968" s="57"/>
      <c r="E968" s="58" t="s">
        <v>8451</v>
      </c>
      <c r="F968" s="39">
        <v>4</v>
      </c>
      <c r="G968" s="39">
        <v>3</v>
      </c>
      <c r="H968" s="39">
        <v>3</v>
      </c>
      <c r="I968" s="39">
        <v>10</v>
      </c>
    </row>
    <row r="969" spans="2:9" ht="13.7">
      <c r="B969" s="57"/>
      <c r="C969" s="57"/>
      <c r="D969" s="57"/>
      <c r="E969" s="58" t="s">
        <v>8453</v>
      </c>
      <c r="F969" s="39">
        <v>0</v>
      </c>
      <c r="G969" s="39">
        <v>2</v>
      </c>
      <c r="H969" s="39">
        <v>0</v>
      </c>
      <c r="I969" s="39">
        <v>2</v>
      </c>
    </row>
    <row r="970" spans="2:9" ht="13.7">
      <c r="B970" s="57"/>
      <c r="C970" s="57"/>
      <c r="D970" s="57"/>
      <c r="E970" s="58" t="s">
        <v>8455</v>
      </c>
      <c r="F970" s="39">
        <v>4</v>
      </c>
      <c r="G970" s="39">
        <v>5</v>
      </c>
      <c r="H970" s="39">
        <v>3</v>
      </c>
      <c r="I970" s="39">
        <v>12</v>
      </c>
    </row>
    <row r="971" spans="2:9" ht="13.7">
      <c r="B971" s="57"/>
      <c r="C971" s="57"/>
      <c r="D971" s="57"/>
      <c r="E971" s="58" t="s">
        <v>8457</v>
      </c>
      <c r="F971" s="39">
        <v>0</v>
      </c>
      <c r="G971" s="39">
        <v>0</v>
      </c>
      <c r="H971" s="39">
        <v>0</v>
      </c>
      <c r="I971" s="39">
        <v>0</v>
      </c>
    </row>
    <row r="972" spans="2:9" ht="13.7">
      <c r="B972" s="57"/>
      <c r="C972" s="57"/>
      <c r="D972" s="57"/>
      <c r="E972" s="58" t="s">
        <v>8459</v>
      </c>
      <c r="F972" s="39">
        <v>0</v>
      </c>
      <c r="G972" s="39">
        <v>0</v>
      </c>
      <c r="H972" s="39">
        <v>0</v>
      </c>
      <c r="I972" s="39">
        <v>0</v>
      </c>
    </row>
    <row r="973" spans="2:9" ht="13.7">
      <c r="B973" s="57"/>
      <c r="C973" s="57"/>
      <c r="D973" s="57"/>
      <c r="E973" s="58" t="s">
        <v>8461</v>
      </c>
      <c r="F973" s="40">
        <v>1</v>
      </c>
      <c r="G973" s="40">
        <v>0.6</v>
      </c>
      <c r="H973" s="40">
        <v>1</v>
      </c>
      <c r="I973" s="40">
        <v>0.83333333333333337</v>
      </c>
    </row>
    <row r="974" spans="2:9" ht="13.7">
      <c r="B974" s="57"/>
      <c r="C974" s="57"/>
      <c r="D974" s="57"/>
      <c r="E974" s="58" t="s">
        <v>8463</v>
      </c>
      <c r="F974" s="40">
        <v>0</v>
      </c>
      <c r="G974" s="40">
        <v>0</v>
      </c>
      <c r="H974" s="40">
        <v>0</v>
      </c>
      <c r="I974" s="40">
        <v>0</v>
      </c>
    </row>
    <row r="975" spans="2:9" ht="13.7">
      <c r="B975" s="57"/>
      <c r="C975" s="57"/>
      <c r="D975" s="57" t="s">
        <v>98</v>
      </c>
      <c r="E975" s="58" t="s">
        <v>8327</v>
      </c>
      <c r="F975" s="39">
        <v>4</v>
      </c>
      <c r="G975" s="39">
        <v>2</v>
      </c>
      <c r="H975" s="39">
        <v>2</v>
      </c>
      <c r="I975" s="39">
        <v>8</v>
      </c>
    </row>
    <row r="976" spans="2:9" ht="13.7">
      <c r="B976" s="57"/>
      <c r="C976" s="57"/>
      <c r="D976" s="57"/>
      <c r="E976" s="58" t="s">
        <v>8330</v>
      </c>
      <c r="F976" s="39">
        <v>16</v>
      </c>
      <c r="G976" s="39">
        <v>8</v>
      </c>
      <c r="H976" s="39">
        <v>8</v>
      </c>
      <c r="I976" s="39">
        <v>32</v>
      </c>
    </row>
    <row r="977" spans="2:9" ht="13.7">
      <c r="B977" s="57"/>
      <c r="C977" s="57"/>
      <c r="D977" s="57"/>
      <c r="E977" s="58" t="s">
        <v>8441</v>
      </c>
      <c r="F977" s="39">
        <v>1560</v>
      </c>
      <c r="G977" s="39">
        <v>420</v>
      </c>
      <c r="H977" s="39">
        <v>900</v>
      </c>
      <c r="I977" s="39">
        <v>2880</v>
      </c>
    </row>
    <row r="978" spans="2:9" ht="13.7">
      <c r="B978" s="57"/>
      <c r="C978" s="57"/>
      <c r="D978" s="57"/>
      <c r="E978" s="58" t="s">
        <v>8443</v>
      </c>
      <c r="F978" s="39">
        <v>1560</v>
      </c>
      <c r="G978" s="39">
        <v>420</v>
      </c>
      <c r="H978" s="39">
        <v>900</v>
      </c>
      <c r="I978" s="39">
        <v>2880</v>
      </c>
    </row>
    <row r="979" spans="2:9" ht="13.7">
      <c r="B979" s="57"/>
      <c r="C979" s="57"/>
      <c r="D979" s="57"/>
      <c r="E979" s="58" t="s">
        <v>8334</v>
      </c>
      <c r="F979" s="39">
        <v>1419</v>
      </c>
      <c r="G979" s="39">
        <v>381</v>
      </c>
      <c r="H979" s="39">
        <v>826</v>
      </c>
      <c r="I979" s="39">
        <v>2626</v>
      </c>
    </row>
    <row r="980" spans="2:9" ht="13.7">
      <c r="B980" s="57"/>
      <c r="C980" s="57"/>
      <c r="D980" s="57"/>
      <c r="E980" s="58" t="s">
        <v>8336</v>
      </c>
      <c r="F980" s="39">
        <v>1050</v>
      </c>
      <c r="G980" s="39">
        <v>229</v>
      </c>
      <c r="H980" s="39">
        <v>601</v>
      </c>
      <c r="I980" s="39">
        <v>1880</v>
      </c>
    </row>
    <row r="981" spans="2:9" ht="13.7">
      <c r="B981" s="57"/>
      <c r="C981" s="57"/>
      <c r="D981" s="57"/>
      <c r="E981" s="58" t="s">
        <v>8338</v>
      </c>
      <c r="F981" s="40">
        <v>0.9096153846153846</v>
      </c>
      <c r="G981" s="40">
        <v>0.90714285714285714</v>
      </c>
      <c r="H981" s="40">
        <v>0.9177777777777778</v>
      </c>
      <c r="I981" s="40">
        <v>0.91180555555555554</v>
      </c>
    </row>
    <row r="982" spans="2:9" ht="13.7">
      <c r="B982" s="57"/>
      <c r="C982" s="57"/>
      <c r="D982" s="57"/>
      <c r="E982" s="58" t="s">
        <v>8340</v>
      </c>
      <c r="F982" s="40">
        <v>0.67307692307692313</v>
      </c>
      <c r="G982" s="40">
        <v>0.54523809523809519</v>
      </c>
      <c r="H982" s="40">
        <v>0.6677777777777778</v>
      </c>
      <c r="I982" s="40">
        <v>0.65277777777777779</v>
      </c>
    </row>
    <row r="983" spans="2:9" ht="13.7">
      <c r="B983" s="57"/>
      <c r="C983" s="57"/>
      <c r="D983" s="57"/>
      <c r="E983" s="58" t="s">
        <v>8445</v>
      </c>
      <c r="F983" s="39">
        <v>4</v>
      </c>
      <c r="G983" s="39">
        <v>2</v>
      </c>
      <c r="H983" s="39">
        <v>2</v>
      </c>
      <c r="I983" s="39">
        <v>8</v>
      </c>
    </row>
    <row r="984" spans="2:9" ht="13.7">
      <c r="B984" s="57"/>
      <c r="C984" s="57"/>
      <c r="D984" s="57"/>
      <c r="E984" s="58" t="s">
        <v>8447</v>
      </c>
      <c r="F984" s="40">
        <v>1</v>
      </c>
      <c r="G984" s="40">
        <v>1</v>
      </c>
      <c r="H984" s="40">
        <v>1</v>
      </c>
      <c r="I984" s="40">
        <v>1</v>
      </c>
    </row>
    <row r="985" spans="2:9" ht="13.7">
      <c r="B985" s="57"/>
      <c r="C985" s="57"/>
      <c r="D985" s="57"/>
      <c r="E985" s="58" t="s">
        <v>8449</v>
      </c>
      <c r="F985" s="39">
        <v>0</v>
      </c>
      <c r="G985" s="39">
        <v>0</v>
      </c>
      <c r="H985" s="39">
        <v>0</v>
      </c>
      <c r="I985" s="39">
        <v>0</v>
      </c>
    </row>
    <row r="986" spans="2:9" ht="13.7">
      <c r="B986" s="57"/>
      <c r="C986" s="57"/>
      <c r="D986" s="57"/>
      <c r="E986" s="58" t="s">
        <v>8451</v>
      </c>
      <c r="F986" s="39">
        <v>3</v>
      </c>
      <c r="G986" s="39">
        <v>2</v>
      </c>
      <c r="H986" s="39">
        <v>2</v>
      </c>
      <c r="I986" s="39">
        <v>7</v>
      </c>
    </row>
    <row r="987" spans="2:9" ht="13.7">
      <c r="B987" s="57"/>
      <c r="C987" s="57"/>
      <c r="D987" s="57"/>
      <c r="E987" s="58" t="s">
        <v>8453</v>
      </c>
      <c r="F987" s="39">
        <v>1</v>
      </c>
      <c r="G987" s="39">
        <v>0</v>
      </c>
      <c r="H987" s="39">
        <v>0</v>
      </c>
      <c r="I987" s="39">
        <v>1</v>
      </c>
    </row>
    <row r="988" spans="2:9" ht="13.7">
      <c r="B988" s="57"/>
      <c r="C988" s="57"/>
      <c r="D988" s="57"/>
      <c r="E988" s="58" t="s">
        <v>8455</v>
      </c>
      <c r="F988" s="39">
        <v>4</v>
      </c>
      <c r="G988" s="39">
        <v>1</v>
      </c>
      <c r="H988" s="39">
        <v>2</v>
      </c>
      <c r="I988" s="39">
        <v>7</v>
      </c>
    </row>
    <row r="989" spans="2:9" ht="13.7">
      <c r="B989" s="57"/>
      <c r="C989" s="57"/>
      <c r="D989" s="57"/>
      <c r="E989" s="58" t="s">
        <v>8457</v>
      </c>
      <c r="F989" s="39">
        <v>0</v>
      </c>
      <c r="G989" s="39">
        <v>1</v>
      </c>
      <c r="H989" s="39">
        <v>0</v>
      </c>
      <c r="I989" s="39">
        <v>1</v>
      </c>
    </row>
    <row r="990" spans="2:9" ht="13.7">
      <c r="B990" s="57"/>
      <c r="C990" s="57"/>
      <c r="D990" s="57"/>
      <c r="E990" s="58" t="s">
        <v>8459</v>
      </c>
      <c r="F990" s="39">
        <v>0</v>
      </c>
      <c r="G990" s="39">
        <v>0</v>
      </c>
      <c r="H990" s="39">
        <v>0</v>
      </c>
      <c r="I990" s="39">
        <v>0</v>
      </c>
    </row>
    <row r="991" spans="2:9" ht="13.7">
      <c r="B991" s="57"/>
      <c r="C991" s="57"/>
      <c r="D991" s="57"/>
      <c r="E991" s="58" t="s">
        <v>8461</v>
      </c>
      <c r="F991" s="40">
        <v>0.75</v>
      </c>
      <c r="G991" s="40">
        <v>1</v>
      </c>
      <c r="H991" s="40">
        <v>1</v>
      </c>
      <c r="I991" s="40">
        <v>0.875</v>
      </c>
    </row>
    <row r="992" spans="2:9" ht="13.7">
      <c r="B992" s="57"/>
      <c r="C992" s="57"/>
      <c r="D992" s="57"/>
      <c r="E992" s="58" t="s">
        <v>8463</v>
      </c>
      <c r="F992" s="40">
        <v>0</v>
      </c>
      <c r="G992" s="40">
        <v>0.5</v>
      </c>
      <c r="H992" s="40">
        <v>0</v>
      </c>
      <c r="I992" s="40">
        <v>0.125</v>
      </c>
    </row>
    <row r="993" spans="2:9" ht="13.7">
      <c r="B993" s="57"/>
      <c r="C993" s="57"/>
      <c r="D993" s="57" t="s">
        <v>99</v>
      </c>
      <c r="E993" s="58" t="s">
        <v>8327</v>
      </c>
      <c r="F993" s="39">
        <v>2</v>
      </c>
      <c r="G993" s="39">
        <v>3</v>
      </c>
      <c r="H993" s="39">
        <v>2</v>
      </c>
      <c r="I993" s="39">
        <v>7</v>
      </c>
    </row>
    <row r="994" spans="2:9" ht="13.7">
      <c r="B994" s="57"/>
      <c r="C994" s="57"/>
      <c r="D994" s="57"/>
      <c r="E994" s="58" t="s">
        <v>8330</v>
      </c>
      <c r="F994" s="39">
        <v>6</v>
      </c>
      <c r="G994" s="39">
        <v>12</v>
      </c>
      <c r="H994" s="39">
        <v>8</v>
      </c>
      <c r="I994" s="39">
        <v>26</v>
      </c>
    </row>
    <row r="995" spans="2:9" ht="13.7">
      <c r="B995" s="57"/>
      <c r="C995" s="57"/>
      <c r="D995" s="57"/>
      <c r="E995" s="58" t="s">
        <v>8441</v>
      </c>
      <c r="F995" s="39">
        <v>570</v>
      </c>
      <c r="G995" s="39">
        <v>1290</v>
      </c>
      <c r="H995" s="39">
        <v>780</v>
      </c>
      <c r="I995" s="39">
        <v>2640</v>
      </c>
    </row>
    <row r="996" spans="2:9" ht="13.7">
      <c r="B996" s="57"/>
      <c r="C996" s="57"/>
      <c r="D996" s="57"/>
      <c r="E996" s="58" t="s">
        <v>8443</v>
      </c>
      <c r="F996" s="39">
        <v>570</v>
      </c>
      <c r="G996" s="39">
        <v>1290</v>
      </c>
      <c r="H996" s="39">
        <v>780</v>
      </c>
      <c r="I996" s="39">
        <v>2640</v>
      </c>
    </row>
    <row r="997" spans="2:9" ht="13.7">
      <c r="B997" s="57"/>
      <c r="C997" s="57"/>
      <c r="D997" s="57"/>
      <c r="E997" s="58" t="s">
        <v>8334</v>
      </c>
      <c r="F997" s="39">
        <v>349</v>
      </c>
      <c r="G997" s="39">
        <v>1166</v>
      </c>
      <c r="H997" s="39">
        <v>706</v>
      </c>
      <c r="I997" s="39">
        <v>2221</v>
      </c>
    </row>
    <row r="998" spans="2:9" ht="13.7">
      <c r="B998" s="57"/>
      <c r="C998" s="57"/>
      <c r="D998" s="57"/>
      <c r="E998" s="58" t="s">
        <v>8336</v>
      </c>
      <c r="F998" s="39">
        <v>248</v>
      </c>
      <c r="G998" s="39">
        <v>864</v>
      </c>
      <c r="H998" s="39">
        <v>501</v>
      </c>
      <c r="I998" s="39">
        <v>1613</v>
      </c>
    </row>
    <row r="999" spans="2:9" ht="13.7">
      <c r="B999" s="57"/>
      <c r="C999" s="57"/>
      <c r="D999" s="57"/>
      <c r="E999" s="58" t="s">
        <v>8338</v>
      </c>
      <c r="F999" s="40">
        <v>0.61228070175438598</v>
      </c>
      <c r="G999" s="40">
        <v>0.90387596899224809</v>
      </c>
      <c r="H999" s="40">
        <v>0.90512820512820513</v>
      </c>
      <c r="I999" s="40">
        <v>0.84128787878787881</v>
      </c>
    </row>
    <row r="1000" spans="2:9" ht="13.7">
      <c r="B1000" s="57"/>
      <c r="C1000" s="57"/>
      <c r="D1000" s="57"/>
      <c r="E1000" s="58" t="s">
        <v>8340</v>
      </c>
      <c r="F1000" s="40">
        <v>0.43508771929824563</v>
      </c>
      <c r="G1000" s="40">
        <v>0.66976744186046511</v>
      </c>
      <c r="H1000" s="40">
        <v>0.64230769230769236</v>
      </c>
      <c r="I1000" s="40">
        <v>0.61098484848484846</v>
      </c>
    </row>
    <row r="1001" spans="2:9" ht="13.7">
      <c r="B1001" s="57"/>
      <c r="C1001" s="57"/>
      <c r="D1001" s="57"/>
      <c r="E1001" s="58" t="s">
        <v>8445</v>
      </c>
      <c r="F1001" s="39">
        <v>2</v>
      </c>
      <c r="G1001" s="39">
        <v>3</v>
      </c>
      <c r="H1001" s="39">
        <v>2</v>
      </c>
      <c r="I1001" s="39">
        <v>7</v>
      </c>
    </row>
    <row r="1002" spans="2:9" ht="13.7">
      <c r="B1002" s="57"/>
      <c r="C1002" s="57"/>
      <c r="D1002" s="57"/>
      <c r="E1002" s="58" t="s">
        <v>8447</v>
      </c>
      <c r="F1002" s="40">
        <v>1</v>
      </c>
      <c r="G1002" s="40">
        <v>1</v>
      </c>
      <c r="H1002" s="40">
        <v>1</v>
      </c>
      <c r="I1002" s="40">
        <v>1</v>
      </c>
    </row>
    <row r="1003" spans="2:9" ht="13.7">
      <c r="B1003" s="57"/>
      <c r="C1003" s="57"/>
      <c r="D1003" s="57"/>
      <c r="E1003" s="58" t="s">
        <v>8449</v>
      </c>
      <c r="F1003" s="39">
        <v>0</v>
      </c>
      <c r="G1003" s="39">
        <v>0</v>
      </c>
      <c r="H1003" s="39">
        <v>0</v>
      </c>
      <c r="I1003" s="39">
        <v>0</v>
      </c>
    </row>
    <row r="1004" spans="2:9" ht="13.7">
      <c r="B1004" s="57"/>
      <c r="C1004" s="57"/>
      <c r="D1004" s="57"/>
      <c r="E1004" s="58" t="s">
        <v>8451</v>
      </c>
      <c r="F1004" s="39">
        <v>2</v>
      </c>
      <c r="G1004" s="39">
        <v>3</v>
      </c>
      <c r="H1004" s="39">
        <v>1</v>
      </c>
      <c r="I1004" s="39">
        <v>6</v>
      </c>
    </row>
    <row r="1005" spans="2:9" ht="13.7">
      <c r="B1005" s="57"/>
      <c r="C1005" s="57"/>
      <c r="D1005" s="57"/>
      <c r="E1005" s="58" t="s">
        <v>8453</v>
      </c>
      <c r="F1005" s="39">
        <v>0</v>
      </c>
      <c r="G1005" s="39">
        <v>0</v>
      </c>
      <c r="H1005" s="39">
        <v>1</v>
      </c>
      <c r="I1005" s="39">
        <v>1</v>
      </c>
    </row>
    <row r="1006" spans="2:9" ht="13.7">
      <c r="B1006" s="57"/>
      <c r="C1006" s="57"/>
      <c r="D1006" s="57"/>
      <c r="E1006" s="58" t="s">
        <v>8455</v>
      </c>
      <c r="F1006" s="39">
        <v>2</v>
      </c>
      <c r="G1006" s="39">
        <v>3</v>
      </c>
      <c r="H1006" s="39">
        <v>2</v>
      </c>
      <c r="I1006" s="39">
        <v>7</v>
      </c>
    </row>
    <row r="1007" spans="2:9" ht="13.7">
      <c r="B1007" s="57"/>
      <c r="C1007" s="57"/>
      <c r="D1007" s="57"/>
      <c r="E1007" s="58" t="s">
        <v>8457</v>
      </c>
      <c r="F1007" s="39">
        <v>0</v>
      </c>
      <c r="G1007" s="39">
        <v>0</v>
      </c>
      <c r="H1007" s="39">
        <v>0</v>
      </c>
      <c r="I1007" s="39">
        <v>0</v>
      </c>
    </row>
    <row r="1008" spans="2:9" ht="13.7">
      <c r="B1008" s="57"/>
      <c r="C1008" s="57"/>
      <c r="D1008" s="57"/>
      <c r="E1008" s="58" t="s">
        <v>8459</v>
      </c>
      <c r="F1008" s="39">
        <v>0</v>
      </c>
      <c r="G1008" s="39">
        <v>0</v>
      </c>
      <c r="H1008" s="39">
        <v>0</v>
      </c>
      <c r="I1008" s="39">
        <v>0</v>
      </c>
    </row>
    <row r="1009" spans="2:9" ht="13.7">
      <c r="B1009" s="57"/>
      <c r="C1009" s="57"/>
      <c r="D1009" s="57"/>
      <c r="E1009" s="58" t="s">
        <v>8461</v>
      </c>
      <c r="F1009" s="40">
        <v>1</v>
      </c>
      <c r="G1009" s="40">
        <v>1</v>
      </c>
      <c r="H1009" s="40">
        <v>0.5</v>
      </c>
      <c r="I1009" s="40">
        <v>0.8571428571428571</v>
      </c>
    </row>
    <row r="1010" spans="2:9" ht="13.7">
      <c r="B1010" s="57"/>
      <c r="C1010" s="57"/>
      <c r="D1010" s="57"/>
      <c r="E1010" s="58" t="s">
        <v>8463</v>
      </c>
      <c r="F1010" s="40">
        <v>0</v>
      </c>
      <c r="G1010" s="40">
        <v>0</v>
      </c>
      <c r="H1010" s="40">
        <v>0</v>
      </c>
      <c r="I1010" s="40">
        <v>0</v>
      </c>
    </row>
    <row r="1011" spans="2:9" ht="13.7">
      <c r="B1011" s="57" t="s">
        <v>79</v>
      </c>
      <c r="C1011" s="57" t="s">
        <v>49</v>
      </c>
      <c r="D1011" s="57" t="s">
        <v>78</v>
      </c>
      <c r="E1011" s="58" t="s">
        <v>8327</v>
      </c>
      <c r="F1011" s="39">
        <v>16</v>
      </c>
      <c r="G1011" s="39">
        <v>17</v>
      </c>
      <c r="H1011" s="39">
        <v>14</v>
      </c>
      <c r="I1011" s="39">
        <v>47</v>
      </c>
    </row>
    <row r="1012" spans="2:9" ht="13.7">
      <c r="B1012" s="57"/>
      <c r="C1012" s="57"/>
      <c r="D1012" s="57"/>
      <c r="E1012" s="58" t="s">
        <v>8330</v>
      </c>
      <c r="F1012" s="39">
        <v>64</v>
      </c>
      <c r="G1012" s="39">
        <v>68</v>
      </c>
      <c r="H1012" s="39">
        <v>56</v>
      </c>
      <c r="I1012" s="39">
        <v>188</v>
      </c>
    </row>
    <row r="1013" spans="2:9" ht="13.7">
      <c r="B1013" s="57"/>
      <c r="C1013" s="57"/>
      <c r="D1013" s="57"/>
      <c r="E1013" s="58" t="s">
        <v>8441</v>
      </c>
      <c r="F1013" s="39">
        <v>5460</v>
      </c>
      <c r="G1013" s="39">
        <v>5460</v>
      </c>
      <c r="H1013" s="39">
        <v>4440</v>
      </c>
      <c r="I1013" s="39">
        <v>15360</v>
      </c>
    </row>
    <row r="1014" spans="2:9" ht="13.7">
      <c r="B1014" s="57"/>
      <c r="C1014" s="57"/>
      <c r="D1014" s="57"/>
      <c r="E1014" s="58" t="s">
        <v>8443</v>
      </c>
      <c r="F1014" s="39">
        <v>5460</v>
      </c>
      <c r="G1014" s="39">
        <v>5460</v>
      </c>
      <c r="H1014" s="39">
        <v>4440</v>
      </c>
      <c r="I1014" s="39">
        <v>15360</v>
      </c>
    </row>
    <row r="1015" spans="2:9" ht="13.7">
      <c r="B1015" s="57"/>
      <c r="C1015" s="57"/>
      <c r="D1015" s="57"/>
      <c r="E1015" s="58" t="s">
        <v>8334</v>
      </c>
      <c r="F1015" s="39">
        <v>5012</v>
      </c>
      <c r="G1015" s="39">
        <v>4948</v>
      </c>
      <c r="H1015" s="39">
        <v>4010</v>
      </c>
      <c r="I1015" s="39">
        <v>13970</v>
      </c>
    </row>
    <row r="1016" spans="2:9" ht="13.7">
      <c r="B1016" s="57"/>
      <c r="C1016" s="57"/>
      <c r="D1016" s="57"/>
      <c r="E1016" s="58" t="s">
        <v>8336</v>
      </c>
      <c r="F1016" s="39">
        <v>3393</v>
      </c>
      <c r="G1016" s="39">
        <v>3421</v>
      </c>
      <c r="H1016" s="39">
        <v>2768</v>
      </c>
      <c r="I1016" s="39">
        <v>9582</v>
      </c>
    </row>
    <row r="1017" spans="2:9" ht="13.7">
      <c r="B1017" s="57"/>
      <c r="C1017" s="57"/>
      <c r="D1017" s="57"/>
      <c r="E1017" s="58" t="s">
        <v>8338</v>
      </c>
      <c r="F1017" s="40">
        <v>0.91794871794871791</v>
      </c>
      <c r="G1017" s="40">
        <v>0.90622710622710623</v>
      </c>
      <c r="H1017" s="40">
        <v>0.90315315315315314</v>
      </c>
      <c r="I1017" s="40">
        <v>0.90950520833333337</v>
      </c>
    </row>
    <row r="1018" spans="2:9" ht="13.7">
      <c r="B1018" s="57"/>
      <c r="C1018" s="57"/>
      <c r="D1018" s="57"/>
      <c r="E1018" s="58" t="s">
        <v>8340</v>
      </c>
      <c r="F1018" s="40">
        <v>0.62142857142857144</v>
      </c>
      <c r="G1018" s="40">
        <v>0.62655677655677655</v>
      </c>
      <c r="H1018" s="40">
        <v>0.62342342342342338</v>
      </c>
      <c r="I1018" s="40">
        <v>0.62382812499999996</v>
      </c>
    </row>
    <row r="1019" spans="2:9" ht="13.7">
      <c r="B1019" s="57"/>
      <c r="C1019" s="57"/>
      <c r="D1019" s="57"/>
      <c r="E1019" s="58" t="s">
        <v>8445</v>
      </c>
      <c r="F1019" s="39">
        <v>16</v>
      </c>
      <c r="G1019" s="39">
        <v>17</v>
      </c>
      <c r="H1019" s="39">
        <v>14</v>
      </c>
      <c r="I1019" s="39">
        <v>47</v>
      </c>
    </row>
    <row r="1020" spans="2:9" ht="13.7">
      <c r="B1020" s="57"/>
      <c r="C1020" s="57"/>
      <c r="D1020" s="57"/>
      <c r="E1020" s="58" t="s">
        <v>8447</v>
      </c>
      <c r="F1020" s="40">
        <v>1</v>
      </c>
      <c r="G1020" s="40">
        <v>1</v>
      </c>
      <c r="H1020" s="40">
        <v>1</v>
      </c>
      <c r="I1020" s="40">
        <v>1</v>
      </c>
    </row>
    <row r="1021" spans="2:9" ht="13.7">
      <c r="B1021" s="57"/>
      <c r="C1021" s="57"/>
      <c r="D1021" s="57"/>
      <c r="E1021" s="58" t="s">
        <v>8449</v>
      </c>
      <c r="F1021" s="39">
        <v>0</v>
      </c>
      <c r="G1021" s="39">
        <v>0</v>
      </c>
      <c r="H1021" s="39">
        <v>0</v>
      </c>
      <c r="I1021" s="39">
        <v>0</v>
      </c>
    </row>
    <row r="1022" spans="2:9" ht="13.7">
      <c r="B1022" s="57"/>
      <c r="C1022" s="57"/>
      <c r="D1022" s="57"/>
      <c r="E1022" s="58" t="s">
        <v>8451</v>
      </c>
      <c r="F1022" s="39">
        <v>14</v>
      </c>
      <c r="G1022" s="39">
        <v>14</v>
      </c>
      <c r="H1022" s="39">
        <v>11</v>
      </c>
      <c r="I1022" s="39">
        <v>39</v>
      </c>
    </row>
    <row r="1023" spans="2:9" ht="13.7">
      <c r="B1023" s="57"/>
      <c r="C1023" s="57"/>
      <c r="D1023" s="57"/>
      <c r="E1023" s="58" t="s">
        <v>8453</v>
      </c>
      <c r="F1023" s="39">
        <v>2</v>
      </c>
      <c r="G1023" s="39">
        <v>3</v>
      </c>
      <c r="H1023" s="39">
        <v>3</v>
      </c>
      <c r="I1023" s="39">
        <v>8</v>
      </c>
    </row>
    <row r="1024" spans="2:9" ht="13.7">
      <c r="B1024" s="57"/>
      <c r="C1024" s="57"/>
      <c r="D1024" s="57"/>
      <c r="E1024" s="58" t="s">
        <v>8455</v>
      </c>
      <c r="F1024" s="39">
        <v>13</v>
      </c>
      <c r="G1024" s="39">
        <v>17</v>
      </c>
      <c r="H1024" s="39">
        <v>12</v>
      </c>
      <c r="I1024" s="39">
        <v>42</v>
      </c>
    </row>
    <row r="1025" spans="2:9" ht="13.7">
      <c r="B1025" s="57"/>
      <c r="C1025" s="57"/>
      <c r="D1025" s="57"/>
      <c r="E1025" s="58" t="s">
        <v>8457</v>
      </c>
      <c r="F1025" s="39">
        <v>3</v>
      </c>
      <c r="G1025" s="39">
        <v>0</v>
      </c>
      <c r="H1025" s="39">
        <v>2</v>
      </c>
      <c r="I1025" s="39">
        <v>5</v>
      </c>
    </row>
    <row r="1026" spans="2:9" ht="13.7">
      <c r="B1026" s="57"/>
      <c r="C1026" s="57"/>
      <c r="D1026" s="57"/>
      <c r="E1026" s="58" t="s">
        <v>8459</v>
      </c>
      <c r="F1026" s="39">
        <v>0</v>
      </c>
      <c r="G1026" s="39">
        <v>0</v>
      </c>
      <c r="H1026" s="39">
        <v>0</v>
      </c>
      <c r="I1026" s="39">
        <v>0</v>
      </c>
    </row>
    <row r="1027" spans="2:9" ht="13.7">
      <c r="B1027" s="57"/>
      <c r="C1027" s="57"/>
      <c r="D1027" s="57"/>
      <c r="E1027" s="58" t="s">
        <v>8461</v>
      </c>
      <c r="F1027" s="40">
        <v>0.875</v>
      </c>
      <c r="G1027" s="40">
        <v>0.82352941176470584</v>
      </c>
      <c r="H1027" s="40">
        <v>0.7857142857142857</v>
      </c>
      <c r="I1027" s="40">
        <v>0.82978723404255317</v>
      </c>
    </row>
    <row r="1028" spans="2:9" ht="13.7">
      <c r="B1028" s="57"/>
      <c r="C1028" s="57"/>
      <c r="D1028" s="57"/>
      <c r="E1028" s="58" t="s">
        <v>8463</v>
      </c>
      <c r="F1028" s="40">
        <v>0.1875</v>
      </c>
      <c r="G1028" s="40">
        <v>0</v>
      </c>
      <c r="H1028" s="40">
        <v>0.14285714285714285</v>
      </c>
      <c r="I1028" s="40">
        <v>0.10638297872340426</v>
      </c>
    </row>
    <row r="1029" spans="2:9" ht="13.7">
      <c r="B1029" s="57"/>
      <c r="C1029" s="57"/>
      <c r="D1029" s="57" t="s">
        <v>81</v>
      </c>
      <c r="E1029" s="58" t="s">
        <v>8327</v>
      </c>
      <c r="F1029" s="39">
        <v>17</v>
      </c>
      <c r="G1029" s="39">
        <v>18</v>
      </c>
      <c r="H1029" s="39">
        <v>17</v>
      </c>
      <c r="I1029" s="39">
        <v>52</v>
      </c>
    </row>
    <row r="1030" spans="2:9" ht="13.7">
      <c r="B1030" s="57"/>
      <c r="C1030" s="57"/>
      <c r="D1030" s="57"/>
      <c r="E1030" s="58" t="s">
        <v>8330</v>
      </c>
      <c r="F1030" s="39">
        <v>68</v>
      </c>
      <c r="G1030" s="39">
        <v>72</v>
      </c>
      <c r="H1030" s="39">
        <v>68</v>
      </c>
      <c r="I1030" s="39">
        <v>208</v>
      </c>
    </row>
    <row r="1031" spans="2:9" ht="13.7">
      <c r="B1031" s="57"/>
      <c r="C1031" s="57"/>
      <c r="D1031" s="57"/>
      <c r="E1031" s="58" t="s">
        <v>8441</v>
      </c>
      <c r="F1031" s="39">
        <v>4860</v>
      </c>
      <c r="G1031" s="39">
        <v>6000</v>
      </c>
      <c r="H1031" s="39">
        <v>6900</v>
      </c>
      <c r="I1031" s="39">
        <v>17760</v>
      </c>
    </row>
    <row r="1032" spans="2:9" ht="13.7">
      <c r="B1032" s="57"/>
      <c r="C1032" s="57"/>
      <c r="D1032" s="57"/>
      <c r="E1032" s="58" t="s">
        <v>8443</v>
      </c>
      <c r="F1032" s="39">
        <v>4860</v>
      </c>
      <c r="G1032" s="39">
        <v>6000</v>
      </c>
      <c r="H1032" s="39">
        <v>6900</v>
      </c>
      <c r="I1032" s="39">
        <v>17760</v>
      </c>
    </row>
    <row r="1033" spans="2:9" ht="13.7">
      <c r="B1033" s="57"/>
      <c r="C1033" s="57"/>
      <c r="D1033" s="57"/>
      <c r="E1033" s="58" t="s">
        <v>8334</v>
      </c>
      <c r="F1033" s="39">
        <v>4356</v>
      </c>
      <c r="G1033" s="39">
        <v>5456</v>
      </c>
      <c r="H1033" s="39">
        <v>6262</v>
      </c>
      <c r="I1033" s="39">
        <v>16074</v>
      </c>
    </row>
    <row r="1034" spans="2:9" ht="13.7">
      <c r="B1034" s="57"/>
      <c r="C1034" s="57"/>
      <c r="D1034" s="57"/>
      <c r="E1034" s="58" t="s">
        <v>8336</v>
      </c>
      <c r="F1034" s="39">
        <v>2912</v>
      </c>
      <c r="G1034" s="39">
        <v>3724</v>
      </c>
      <c r="H1034" s="39">
        <v>4567</v>
      </c>
      <c r="I1034" s="39">
        <v>11203</v>
      </c>
    </row>
    <row r="1035" spans="2:9" ht="13.7">
      <c r="B1035" s="57"/>
      <c r="C1035" s="57"/>
      <c r="D1035" s="57"/>
      <c r="E1035" s="58" t="s">
        <v>8338</v>
      </c>
      <c r="F1035" s="40">
        <v>0.89629629629629626</v>
      </c>
      <c r="G1035" s="40">
        <v>0.90933333333333333</v>
      </c>
      <c r="H1035" s="40">
        <v>0.90753623188405796</v>
      </c>
      <c r="I1035" s="40">
        <v>0.90506756756756757</v>
      </c>
    </row>
    <row r="1036" spans="2:9" ht="13.7">
      <c r="B1036" s="57"/>
      <c r="C1036" s="57"/>
      <c r="D1036" s="57"/>
      <c r="E1036" s="58" t="s">
        <v>8340</v>
      </c>
      <c r="F1036" s="40">
        <v>0.59917695473251031</v>
      </c>
      <c r="G1036" s="40">
        <v>0.6206666666666667</v>
      </c>
      <c r="H1036" s="40">
        <v>0.66188405797101446</v>
      </c>
      <c r="I1036" s="40">
        <v>0.63079954954954953</v>
      </c>
    </row>
    <row r="1037" spans="2:9" ht="13.7">
      <c r="B1037" s="57"/>
      <c r="C1037" s="57"/>
      <c r="D1037" s="57"/>
      <c r="E1037" s="58" t="s">
        <v>8445</v>
      </c>
      <c r="F1037" s="39">
        <v>17</v>
      </c>
      <c r="G1037" s="39">
        <v>18</v>
      </c>
      <c r="H1037" s="39">
        <v>17</v>
      </c>
      <c r="I1037" s="39">
        <v>52</v>
      </c>
    </row>
    <row r="1038" spans="2:9" ht="13.7">
      <c r="B1038" s="57"/>
      <c r="C1038" s="57"/>
      <c r="D1038" s="57"/>
      <c r="E1038" s="58" t="s">
        <v>8447</v>
      </c>
      <c r="F1038" s="40">
        <v>1</v>
      </c>
      <c r="G1038" s="40">
        <v>1</v>
      </c>
      <c r="H1038" s="40">
        <v>1</v>
      </c>
      <c r="I1038" s="40">
        <v>1</v>
      </c>
    </row>
    <row r="1039" spans="2:9" ht="13.7">
      <c r="B1039" s="57"/>
      <c r="C1039" s="57"/>
      <c r="D1039" s="57"/>
      <c r="E1039" s="58" t="s">
        <v>8449</v>
      </c>
      <c r="F1039" s="39">
        <v>0</v>
      </c>
      <c r="G1039" s="39">
        <v>0</v>
      </c>
      <c r="H1039" s="39">
        <v>0</v>
      </c>
      <c r="I1039" s="39">
        <v>0</v>
      </c>
    </row>
    <row r="1040" spans="2:9" ht="13.7">
      <c r="B1040" s="57"/>
      <c r="C1040" s="57"/>
      <c r="D1040" s="57"/>
      <c r="E1040" s="58" t="s">
        <v>8451</v>
      </c>
      <c r="F1040" s="39">
        <v>14</v>
      </c>
      <c r="G1040" s="39">
        <v>15</v>
      </c>
      <c r="H1040" s="39">
        <v>13</v>
      </c>
      <c r="I1040" s="39">
        <v>42</v>
      </c>
    </row>
    <row r="1041" spans="2:9" ht="13.7">
      <c r="B1041" s="57"/>
      <c r="C1041" s="57"/>
      <c r="D1041" s="57"/>
      <c r="E1041" s="58" t="s">
        <v>8453</v>
      </c>
      <c r="F1041" s="39">
        <v>3</v>
      </c>
      <c r="G1041" s="39">
        <v>3</v>
      </c>
      <c r="H1041" s="39">
        <v>4</v>
      </c>
      <c r="I1041" s="39">
        <v>10</v>
      </c>
    </row>
    <row r="1042" spans="2:9" ht="13.7">
      <c r="B1042" s="57"/>
      <c r="C1042" s="57"/>
      <c r="D1042" s="57"/>
      <c r="E1042" s="58" t="s">
        <v>8455</v>
      </c>
      <c r="F1042" s="39">
        <v>15</v>
      </c>
      <c r="G1042" s="39">
        <v>17</v>
      </c>
      <c r="H1042" s="39">
        <v>17</v>
      </c>
      <c r="I1042" s="39">
        <v>49</v>
      </c>
    </row>
    <row r="1043" spans="2:9" ht="13.7">
      <c r="B1043" s="57"/>
      <c r="C1043" s="57"/>
      <c r="D1043" s="57"/>
      <c r="E1043" s="58" t="s">
        <v>8457</v>
      </c>
      <c r="F1043" s="39">
        <v>2</v>
      </c>
      <c r="G1043" s="39">
        <v>1</v>
      </c>
      <c r="H1043" s="39">
        <v>0</v>
      </c>
      <c r="I1043" s="39">
        <v>3</v>
      </c>
    </row>
    <row r="1044" spans="2:9" ht="13.7">
      <c r="B1044" s="57"/>
      <c r="C1044" s="57"/>
      <c r="D1044" s="57"/>
      <c r="E1044" s="58" t="s">
        <v>8459</v>
      </c>
      <c r="F1044" s="39">
        <v>0</v>
      </c>
      <c r="G1044" s="39">
        <v>0</v>
      </c>
      <c r="H1044" s="39">
        <v>0</v>
      </c>
      <c r="I1044" s="39">
        <v>0</v>
      </c>
    </row>
    <row r="1045" spans="2:9" ht="13.7">
      <c r="B1045" s="57"/>
      <c r="C1045" s="57"/>
      <c r="D1045" s="57"/>
      <c r="E1045" s="58" t="s">
        <v>8461</v>
      </c>
      <c r="F1045" s="40">
        <v>0.82352941176470584</v>
      </c>
      <c r="G1045" s="40">
        <v>0.83333333333333337</v>
      </c>
      <c r="H1045" s="40">
        <v>0.76470588235294112</v>
      </c>
      <c r="I1045" s="40">
        <v>0.80769230769230771</v>
      </c>
    </row>
    <row r="1046" spans="2:9" ht="13.7">
      <c r="B1046" s="57"/>
      <c r="C1046" s="57"/>
      <c r="D1046" s="57"/>
      <c r="E1046" s="58" t="s">
        <v>8463</v>
      </c>
      <c r="F1046" s="40">
        <v>0.11764705882352941</v>
      </c>
      <c r="G1046" s="40">
        <v>5.5555555555555552E-2</v>
      </c>
      <c r="H1046" s="40">
        <v>0</v>
      </c>
      <c r="I1046" s="40">
        <v>5.7692307692307696E-2</v>
      </c>
    </row>
    <row r="1047" spans="2:9" ht="13.7">
      <c r="B1047" s="57"/>
      <c r="C1047" s="57" t="s">
        <v>82</v>
      </c>
      <c r="D1047" s="57" t="s">
        <v>90</v>
      </c>
      <c r="E1047" s="58" t="s">
        <v>8327</v>
      </c>
      <c r="F1047" s="39">
        <v>15</v>
      </c>
      <c r="G1047" s="39">
        <v>16</v>
      </c>
      <c r="H1047" s="39">
        <v>14</v>
      </c>
      <c r="I1047" s="39">
        <v>45</v>
      </c>
    </row>
    <row r="1048" spans="2:9" ht="13.7">
      <c r="B1048" s="57"/>
      <c r="C1048" s="57"/>
      <c r="D1048" s="57"/>
      <c r="E1048" s="58" t="s">
        <v>8330</v>
      </c>
      <c r="F1048" s="39">
        <v>60</v>
      </c>
      <c r="G1048" s="39">
        <v>64</v>
      </c>
      <c r="H1048" s="39">
        <v>56</v>
      </c>
      <c r="I1048" s="39">
        <v>180</v>
      </c>
    </row>
    <row r="1049" spans="2:9" ht="13.7">
      <c r="B1049" s="57"/>
      <c r="C1049" s="57"/>
      <c r="D1049" s="57"/>
      <c r="E1049" s="58" t="s">
        <v>8441</v>
      </c>
      <c r="F1049" s="39">
        <v>4860</v>
      </c>
      <c r="G1049" s="39">
        <v>6630</v>
      </c>
      <c r="H1049" s="39">
        <v>4500</v>
      </c>
      <c r="I1049" s="39">
        <v>15990</v>
      </c>
    </row>
    <row r="1050" spans="2:9" ht="13.7">
      <c r="B1050" s="57"/>
      <c r="C1050" s="57"/>
      <c r="D1050" s="57"/>
      <c r="E1050" s="58" t="s">
        <v>8443</v>
      </c>
      <c r="F1050" s="39">
        <v>4860</v>
      </c>
      <c r="G1050" s="39">
        <v>6630</v>
      </c>
      <c r="H1050" s="39">
        <v>4500</v>
      </c>
      <c r="I1050" s="39">
        <v>15990</v>
      </c>
    </row>
    <row r="1051" spans="2:9" ht="13.7">
      <c r="B1051" s="57"/>
      <c r="C1051" s="57"/>
      <c r="D1051" s="57"/>
      <c r="E1051" s="58" t="s">
        <v>8334</v>
      </c>
      <c r="F1051" s="39">
        <v>4409</v>
      </c>
      <c r="G1051" s="39">
        <v>6046</v>
      </c>
      <c r="H1051" s="39">
        <v>4090</v>
      </c>
      <c r="I1051" s="39">
        <v>14545</v>
      </c>
    </row>
    <row r="1052" spans="2:9" ht="13.7">
      <c r="B1052" s="57"/>
      <c r="C1052" s="57"/>
      <c r="D1052" s="57"/>
      <c r="E1052" s="58" t="s">
        <v>8336</v>
      </c>
      <c r="F1052" s="39">
        <v>3074</v>
      </c>
      <c r="G1052" s="39">
        <v>4373</v>
      </c>
      <c r="H1052" s="39">
        <v>2767</v>
      </c>
      <c r="I1052" s="39">
        <v>10214</v>
      </c>
    </row>
    <row r="1053" spans="2:9" ht="13.7">
      <c r="B1053" s="57"/>
      <c r="C1053" s="57"/>
      <c r="D1053" s="57"/>
      <c r="E1053" s="58" t="s">
        <v>8338</v>
      </c>
      <c r="F1053" s="40">
        <v>0.907201646090535</v>
      </c>
      <c r="G1053" s="40">
        <v>0.91191553544494719</v>
      </c>
      <c r="H1053" s="40">
        <v>0.90888888888888886</v>
      </c>
      <c r="I1053" s="40">
        <v>0.90963101938711699</v>
      </c>
    </row>
    <row r="1054" spans="2:9" ht="13.7">
      <c r="B1054" s="57"/>
      <c r="C1054" s="57"/>
      <c r="D1054" s="57"/>
      <c r="E1054" s="58" t="s">
        <v>8340</v>
      </c>
      <c r="F1054" s="40">
        <v>0.63251028806584364</v>
      </c>
      <c r="G1054" s="40">
        <v>0.65957767722473604</v>
      </c>
      <c r="H1054" s="40">
        <v>0.61488888888888893</v>
      </c>
      <c r="I1054" s="40">
        <v>0.63877423389618515</v>
      </c>
    </row>
    <row r="1055" spans="2:9" ht="13.7">
      <c r="B1055" s="57"/>
      <c r="C1055" s="57"/>
      <c r="D1055" s="57"/>
      <c r="E1055" s="58" t="s">
        <v>8445</v>
      </c>
      <c r="F1055" s="39">
        <v>15</v>
      </c>
      <c r="G1055" s="39">
        <v>16</v>
      </c>
      <c r="H1055" s="39">
        <v>14</v>
      </c>
      <c r="I1055" s="39">
        <v>45</v>
      </c>
    </row>
    <row r="1056" spans="2:9" ht="13.7">
      <c r="B1056" s="57"/>
      <c r="C1056" s="57"/>
      <c r="D1056" s="57"/>
      <c r="E1056" s="58" t="s">
        <v>8447</v>
      </c>
      <c r="F1056" s="40">
        <v>1</v>
      </c>
      <c r="G1056" s="40">
        <v>1</v>
      </c>
      <c r="H1056" s="40">
        <v>1</v>
      </c>
      <c r="I1056" s="40">
        <v>1</v>
      </c>
    </row>
    <row r="1057" spans="2:9" ht="13.7">
      <c r="B1057" s="57"/>
      <c r="C1057" s="57"/>
      <c r="D1057" s="57"/>
      <c r="E1057" s="58" t="s">
        <v>8449</v>
      </c>
      <c r="F1057" s="39">
        <v>0</v>
      </c>
      <c r="G1057" s="39">
        <v>0</v>
      </c>
      <c r="H1057" s="39">
        <v>0</v>
      </c>
      <c r="I1057" s="39">
        <v>0</v>
      </c>
    </row>
    <row r="1058" spans="2:9" ht="13.7">
      <c r="B1058" s="57"/>
      <c r="C1058" s="57"/>
      <c r="D1058" s="57"/>
      <c r="E1058" s="58" t="s">
        <v>8451</v>
      </c>
      <c r="F1058" s="39">
        <v>13</v>
      </c>
      <c r="G1058" s="39">
        <v>11</v>
      </c>
      <c r="H1058" s="39">
        <v>14</v>
      </c>
      <c r="I1058" s="39">
        <v>38</v>
      </c>
    </row>
    <row r="1059" spans="2:9" ht="13.7">
      <c r="B1059" s="57"/>
      <c r="C1059" s="57"/>
      <c r="D1059" s="57"/>
      <c r="E1059" s="58" t="s">
        <v>8453</v>
      </c>
      <c r="F1059" s="39">
        <v>2</v>
      </c>
      <c r="G1059" s="39">
        <v>5</v>
      </c>
      <c r="H1059" s="39">
        <v>0</v>
      </c>
      <c r="I1059" s="39">
        <v>7</v>
      </c>
    </row>
    <row r="1060" spans="2:9" ht="13.7">
      <c r="B1060" s="57"/>
      <c r="C1060" s="57"/>
      <c r="D1060" s="57"/>
      <c r="E1060" s="58" t="s">
        <v>8455</v>
      </c>
      <c r="F1060" s="39">
        <v>14</v>
      </c>
      <c r="G1060" s="39">
        <v>16</v>
      </c>
      <c r="H1060" s="39">
        <v>13</v>
      </c>
      <c r="I1060" s="39">
        <v>43</v>
      </c>
    </row>
    <row r="1061" spans="2:9" ht="13.7">
      <c r="B1061" s="57"/>
      <c r="C1061" s="57"/>
      <c r="D1061" s="57"/>
      <c r="E1061" s="58" t="s">
        <v>8457</v>
      </c>
      <c r="F1061" s="39">
        <v>1</v>
      </c>
      <c r="G1061" s="39">
        <v>0</v>
      </c>
      <c r="H1061" s="39">
        <v>1</v>
      </c>
      <c r="I1061" s="39">
        <v>2</v>
      </c>
    </row>
    <row r="1062" spans="2:9" ht="13.7">
      <c r="B1062" s="57"/>
      <c r="C1062" s="57"/>
      <c r="D1062" s="57"/>
      <c r="E1062" s="58" t="s">
        <v>8459</v>
      </c>
      <c r="F1062" s="39">
        <v>0</v>
      </c>
      <c r="G1062" s="39">
        <v>0</v>
      </c>
      <c r="H1062" s="39">
        <v>0</v>
      </c>
      <c r="I1062" s="39">
        <v>0</v>
      </c>
    </row>
    <row r="1063" spans="2:9" ht="13.7">
      <c r="B1063" s="57"/>
      <c r="C1063" s="57"/>
      <c r="D1063" s="57"/>
      <c r="E1063" s="58" t="s">
        <v>8461</v>
      </c>
      <c r="F1063" s="40">
        <v>0.8666666666666667</v>
      </c>
      <c r="G1063" s="40">
        <v>0.6875</v>
      </c>
      <c r="H1063" s="40">
        <v>1</v>
      </c>
      <c r="I1063" s="40">
        <v>0.84444444444444444</v>
      </c>
    </row>
    <row r="1064" spans="2:9" ht="13.7">
      <c r="B1064" s="57"/>
      <c r="C1064" s="57"/>
      <c r="D1064" s="57"/>
      <c r="E1064" s="58" t="s">
        <v>8463</v>
      </c>
      <c r="F1064" s="40">
        <v>6.6666666666666666E-2</v>
      </c>
      <c r="G1064" s="40">
        <v>0</v>
      </c>
      <c r="H1064" s="40">
        <v>7.1428571428571425E-2</v>
      </c>
      <c r="I1064" s="40">
        <v>4.4444444444444446E-2</v>
      </c>
    </row>
    <row r="1065" spans="2:9" ht="13.7">
      <c r="B1065" s="57" t="s">
        <v>63</v>
      </c>
      <c r="C1065" s="57" t="s">
        <v>49</v>
      </c>
      <c r="D1065" s="57" t="s">
        <v>51</v>
      </c>
      <c r="E1065" s="58" t="s">
        <v>8327</v>
      </c>
      <c r="F1065" s="39"/>
      <c r="G1065" s="39">
        <v>1</v>
      </c>
      <c r="H1065" s="39"/>
      <c r="I1065" s="39">
        <v>1</v>
      </c>
    </row>
    <row r="1066" spans="2:9" ht="13.7">
      <c r="B1066" s="57"/>
      <c r="C1066" s="57"/>
      <c r="D1066" s="57"/>
      <c r="E1066" s="58" t="s">
        <v>8330</v>
      </c>
      <c r="F1066" s="39"/>
      <c r="G1066" s="39">
        <v>4</v>
      </c>
      <c r="H1066" s="39"/>
      <c r="I1066" s="39">
        <v>4</v>
      </c>
    </row>
    <row r="1067" spans="2:9" ht="13.7">
      <c r="B1067" s="57"/>
      <c r="C1067" s="57"/>
      <c r="D1067" s="57"/>
      <c r="E1067" s="58" t="s">
        <v>8441</v>
      </c>
      <c r="F1067" s="39"/>
      <c r="G1067" s="39">
        <v>480</v>
      </c>
      <c r="H1067" s="39"/>
      <c r="I1067" s="39">
        <v>480</v>
      </c>
    </row>
    <row r="1068" spans="2:9" ht="13.7">
      <c r="B1068" s="57"/>
      <c r="C1068" s="57"/>
      <c r="D1068" s="57"/>
      <c r="E1068" s="58" t="s">
        <v>8443</v>
      </c>
      <c r="F1068" s="39"/>
      <c r="G1068" s="39">
        <v>480</v>
      </c>
      <c r="H1068" s="39"/>
      <c r="I1068" s="39">
        <v>480</v>
      </c>
    </row>
    <row r="1069" spans="2:9" ht="13.7">
      <c r="B1069" s="57"/>
      <c r="C1069" s="57"/>
      <c r="D1069" s="57"/>
      <c r="E1069" s="58" t="s">
        <v>8334</v>
      </c>
      <c r="F1069" s="39" t="s">
        <v>8464</v>
      </c>
      <c r="G1069" s="39">
        <v>432</v>
      </c>
      <c r="H1069" s="39" t="s">
        <v>8464</v>
      </c>
      <c r="I1069" s="39">
        <v>432</v>
      </c>
    </row>
    <row r="1070" spans="2:9" ht="13.7">
      <c r="B1070" s="57"/>
      <c r="C1070" s="57"/>
      <c r="D1070" s="57"/>
      <c r="E1070" s="58" t="s">
        <v>8336</v>
      </c>
      <c r="F1070" s="39" t="s">
        <v>8464</v>
      </c>
      <c r="G1070" s="39">
        <v>336</v>
      </c>
      <c r="H1070" s="39" t="s">
        <v>8464</v>
      </c>
      <c r="I1070" s="39">
        <v>336</v>
      </c>
    </row>
    <row r="1071" spans="2:9" ht="13.7">
      <c r="B1071" s="57"/>
      <c r="C1071" s="57"/>
      <c r="D1071" s="57"/>
      <c r="E1071" s="58" t="s">
        <v>8338</v>
      </c>
      <c r="F1071" s="40" t="s">
        <v>8464</v>
      </c>
      <c r="G1071" s="40">
        <v>0.9</v>
      </c>
      <c r="H1071" s="40" t="s">
        <v>8464</v>
      </c>
      <c r="I1071" s="40">
        <v>0.9</v>
      </c>
    </row>
    <row r="1072" spans="2:9" ht="13.7">
      <c r="B1072" s="57"/>
      <c r="C1072" s="57"/>
      <c r="D1072" s="57"/>
      <c r="E1072" s="58" t="s">
        <v>8340</v>
      </c>
      <c r="F1072" s="40" t="s">
        <v>8464</v>
      </c>
      <c r="G1072" s="40">
        <v>0.7</v>
      </c>
      <c r="H1072" s="40" t="s">
        <v>8464</v>
      </c>
      <c r="I1072" s="40">
        <v>0.7</v>
      </c>
    </row>
    <row r="1073" spans="2:9" ht="13.7">
      <c r="B1073" s="57"/>
      <c r="C1073" s="57"/>
      <c r="D1073" s="57"/>
      <c r="E1073" s="58" t="s">
        <v>8445</v>
      </c>
      <c r="F1073" s="39"/>
      <c r="G1073" s="39">
        <v>1</v>
      </c>
      <c r="H1073" s="39"/>
      <c r="I1073" s="39">
        <v>1</v>
      </c>
    </row>
    <row r="1074" spans="2:9" ht="13.7">
      <c r="B1074" s="57"/>
      <c r="C1074" s="57"/>
      <c r="D1074" s="57"/>
      <c r="E1074" s="58" t="s">
        <v>8447</v>
      </c>
      <c r="F1074" s="40" t="s">
        <v>8464</v>
      </c>
      <c r="G1074" s="40">
        <v>1</v>
      </c>
      <c r="H1074" s="40" t="s">
        <v>8464</v>
      </c>
      <c r="I1074" s="40">
        <v>1</v>
      </c>
    </row>
    <row r="1075" spans="2:9" ht="13.7">
      <c r="B1075" s="57"/>
      <c r="C1075" s="57"/>
      <c r="D1075" s="57"/>
      <c r="E1075" s="58" t="s">
        <v>8449</v>
      </c>
      <c r="F1075" s="39"/>
      <c r="G1075" s="39">
        <v>0</v>
      </c>
      <c r="H1075" s="39"/>
      <c r="I1075" s="39">
        <v>0</v>
      </c>
    </row>
    <row r="1076" spans="2:9" ht="13.7">
      <c r="B1076" s="57"/>
      <c r="C1076" s="57"/>
      <c r="D1076" s="57"/>
      <c r="E1076" s="58" t="s">
        <v>8451</v>
      </c>
      <c r="F1076" s="39"/>
      <c r="G1076" s="39">
        <v>1</v>
      </c>
      <c r="H1076" s="39"/>
      <c r="I1076" s="39">
        <v>1</v>
      </c>
    </row>
    <row r="1077" spans="2:9" ht="13.7">
      <c r="B1077" s="57"/>
      <c r="C1077" s="57"/>
      <c r="D1077" s="57"/>
      <c r="E1077" s="58" t="s">
        <v>8453</v>
      </c>
      <c r="F1077" s="39"/>
      <c r="G1077" s="39">
        <v>0</v>
      </c>
      <c r="H1077" s="39"/>
      <c r="I1077" s="39">
        <v>0</v>
      </c>
    </row>
    <row r="1078" spans="2:9" ht="13.7">
      <c r="B1078" s="57"/>
      <c r="C1078" s="57"/>
      <c r="D1078" s="57"/>
      <c r="E1078" s="58" t="s">
        <v>8455</v>
      </c>
      <c r="F1078" s="39"/>
      <c r="G1078" s="39">
        <v>1</v>
      </c>
      <c r="H1078" s="39"/>
      <c r="I1078" s="39">
        <v>1</v>
      </c>
    </row>
    <row r="1079" spans="2:9" ht="13.7">
      <c r="B1079" s="57"/>
      <c r="C1079" s="57"/>
      <c r="D1079" s="57"/>
      <c r="E1079" s="58" t="s">
        <v>8457</v>
      </c>
      <c r="F1079" s="39"/>
      <c r="G1079" s="39">
        <v>0</v>
      </c>
      <c r="H1079" s="39"/>
      <c r="I1079" s="39">
        <v>0</v>
      </c>
    </row>
    <row r="1080" spans="2:9" ht="13.7">
      <c r="B1080" s="57"/>
      <c r="C1080" s="57"/>
      <c r="D1080" s="57"/>
      <c r="E1080" s="58" t="s">
        <v>8459</v>
      </c>
      <c r="F1080" s="39"/>
      <c r="G1080" s="39">
        <v>0</v>
      </c>
      <c r="H1080" s="39"/>
      <c r="I1080" s="39">
        <v>0</v>
      </c>
    </row>
    <row r="1081" spans="2:9" ht="13.7">
      <c r="B1081" s="57"/>
      <c r="C1081" s="57"/>
      <c r="D1081" s="57"/>
      <c r="E1081" s="58" t="s">
        <v>8461</v>
      </c>
      <c r="F1081" s="40" t="s">
        <v>8464</v>
      </c>
      <c r="G1081" s="40">
        <v>1</v>
      </c>
      <c r="H1081" s="40" t="s">
        <v>8464</v>
      </c>
      <c r="I1081" s="40">
        <v>1</v>
      </c>
    </row>
    <row r="1082" spans="2:9" ht="13.7">
      <c r="B1082" s="57"/>
      <c r="C1082" s="57"/>
      <c r="D1082" s="57"/>
      <c r="E1082" s="58" t="s">
        <v>8463</v>
      </c>
      <c r="F1082" s="40" t="s">
        <v>8464</v>
      </c>
      <c r="G1082" s="40">
        <v>0</v>
      </c>
      <c r="H1082" s="40" t="s">
        <v>8464</v>
      </c>
      <c r="I1082" s="40">
        <v>0</v>
      </c>
    </row>
    <row r="1083" spans="2:9" ht="13.7">
      <c r="B1083" s="57"/>
      <c r="C1083" s="57" t="s">
        <v>95</v>
      </c>
      <c r="D1083" s="57" t="s">
        <v>96</v>
      </c>
      <c r="E1083" s="58" t="s">
        <v>8327</v>
      </c>
      <c r="F1083" s="39">
        <v>2</v>
      </c>
      <c r="G1083" s="39"/>
      <c r="H1083" s="39">
        <v>1</v>
      </c>
      <c r="I1083" s="39">
        <v>3</v>
      </c>
    </row>
    <row r="1084" spans="2:9" ht="13.7">
      <c r="B1084" s="57"/>
      <c r="C1084" s="57"/>
      <c r="D1084" s="57"/>
      <c r="E1084" s="58" t="s">
        <v>8330</v>
      </c>
      <c r="F1084" s="39">
        <v>8</v>
      </c>
      <c r="G1084" s="39"/>
      <c r="H1084" s="39">
        <v>4</v>
      </c>
      <c r="I1084" s="39">
        <v>12</v>
      </c>
    </row>
    <row r="1085" spans="2:9" ht="13.7">
      <c r="B1085" s="57"/>
      <c r="C1085" s="57"/>
      <c r="D1085" s="57"/>
      <c r="E1085" s="58" t="s">
        <v>8441</v>
      </c>
      <c r="F1085" s="39">
        <v>630</v>
      </c>
      <c r="G1085" s="39"/>
      <c r="H1085" s="39">
        <v>360</v>
      </c>
      <c r="I1085" s="39">
        <v>990</v>
      </c>
    </row>
    <row r="1086" spans="2:9" ht="13.7">
      <c r="B1086" s="57"/>
      <c r="C1086" s="57"/>
      <c r="D1086" s="57"/>
      <c r="E1086" s="58" t="s">
        <v>8443</v>
      </c>
      <c r="F1086" s="39">
        <v>630</v>
      </c>
      <c r="G1086" s="39"/>
      <c r="H1086" s="39">
        <v>360</v>
      </c>
      <c r="I1086" s="39">
        <v>990</v>
      </c>
    </row>
    <row r="1087" spans="2:9" ht="13.7">
      <c r="B1087" s="57"/>
      <c r="C1087" s="57"/>
      <c r="D1087" s="57"/>
      <c r="E1087" s="58" t="s">
        <v>8334</v>
      </c>
      <c r="F1087" s="39">
        <v>565</v>
      </c>
      <c r="G1087" s="39" t="s">
        <v>8464</v>
      </c>
      <c r="H1087" s="39">
        <v>337</v>
      </c>
      <c r="I1087" s="39">
        <v>902</v>
      </c>
    </row>
    <row r="1088" spans="2:9" ht="13.7">
      <c r="B1088" s="57"/>
      <c r="C1088" s="57"/>
      <c r="D1088" s="57"/>
      <c r="E1088" s="58" t="s">
        <v>8336</v>
      </c>
      <c r="F1088" s="39">
        <v>375</v>
      </c>
      <c r="G1088" s="39" t="s">
        <v>8464</v>
      </c>
      <c r="H1088" s="39">
        <v>227</v>
      </c>
      <c r="I1088" s="39">
        <v>602</v>
      </c>
    </row>
    <row r="1089" spans="2:9" ht="13.7">
      <c r="B1089" s="57"/>
      <c r="C1089" s="57"/>
      <c r="D1089" s="57"/>
      <c r="E1089" s="58" t="s">
        <v>8338</v>
      </c>
      <c r="F1089" s="40">
        <v>0.89682539682539686</v>
      </c>
      <c r="G1089" s="40" t="s">
        <v>8464</v>
      </c>
      <c r="H1089" s="40">
        <v>0.93611111111111112</v>
      </c>
      <c r="I1089" s="40">
        <v>0.91111111111111109</v>
      </c>
    </row>
    <row r="1090" spans="2:9" ht="13.7">
      <c r="B1090" s="57"/>
      <c r="C1090" s="57"/>
      <c r="D1090" s="57"/>
      <c r="E1090" s="58" t="s">
        <v>8340</v>
      </c>
      <c r="F1090" s="40">
        <v>0.59523809523809523</v>
      </c>
      <c r="G1090" s="40" t="s">
        <v>8464</v>
      </c>
      <c r="H1090" s="40">
        <v>0.63055555555555554</v>
      </c>
      <c r="I1090" s="40">
        <v>0.60808080808080811</v>
      </c>
    </row>
    <row r="1091" spans="2:9" ht="13.7">
      <c r="B1091" s="57"/>
      <c r="C1091" s="57"/>
      <c r="D1091" s="57"/>
      <c r="E1091" s="58" t="s">
        <v>8445</v>
      </c>
      <c r="F1091" s="39">
        <v>2</v>
      </c>
      <c r="G1091" s="39"/>
      <c r="H1091" s="39">
        <v>1</v>
      </c>
      <c r="I1091" s="39">
        <v>3</v>
      </c>
    </row>
    <row r="1092" spans="2:9" ht="13.7">
      <c r="B1092" s="57"/>
      <c r="C1092" s="57"/>
      <c r="D1092" s="57"/>
      <c r="E1092" s="58" t="s">
        <v>8447</v>
      </c>
      <c r="F1092" s="40">
        <v>1</v>
      </c>
      <c r="G1092" s="40" t="s">
        <v>8464</v>
      </c>
      <c r="H1092" s="40">
        <v>1</v>
      </c>
      <c r="I1092" s="40">
        <v>1</v>
      </c>
    </row>
    <row r="1093" spans="2:9" ht="13.7">
      <c r="B1093" s="57"/>
      <c r="C1093" s="57"/>
      <c r="D1093" s="57"/>
      <c r="E1093" s="58" t="s">
        <v>8449</v>
      </c>
      <c r="F1093" s="39">
        <v>0</v>
      </c>
      <c r="G1093" s="39"/>
      <c r="H1093" s="39">
        <v>0</v>
      </c>
      <c r="I1093" s="39">
        <v>0</v>
      </c>
    </row>
    <row r="1094" spans="2:9" ht="13.7">
      <c r="B1094" s="57"/>
      <c r="C1094" s="57"/>
      <c r="D1094" s="57"/>
      <c r="E1094" s="58" t="s">
        <v>8451</v>
      </c>
      <c r="F1094" s="39">
        <v>1</v>
      </c>
      <c r="G1094" s="39"/>
      <c r="H1094" s="39">
        <v>0</v>
      </c>
      <c r="I1094" s="39">
        <v>1</v>
      </c>
    </row>
    <row r="1095" spans="2:9" ht="13.7">
      <c r="B1095" s="57"/>
      <c r="C1095" s="57"/>
      <c r="D1095" s="57"/>
      <c r="E1095" s="58" t="s">
        <v>8453</v>
      </c>
      <c r="F1095" s="39">
        <v>1</v>
      </c>
      <c r="G1095" s="39"/>
      <c r="H1095" s="39">
        <v>1</v>
      </c>
      <c r="I1095" s="39">
        <v>2</v>
      </c>
    </row>
    <row r="1096" spans="2:9" ht="13.7">
      <c r="B1096" s="57"/>
      <c r="C1096" s="57"/>
      <c r="D1096" s="57"/>
      <c r="E1096" s="58" t="s">
        <v>8455</v>
      </c>
      <c r="F1096" s="39">
        <v>2</v>
      </c>
      <c r="G1096" s="39"/>
      <c r="H1096" s="39">
        <v>1</v>
      </c>
      <c r="I1096" s="39">
        <v>3</v>
      </c>
    </row>
    <row r="1097" spans="2:9" ht="13.7">
      <c r="B1097" s="57"/>
      <c r="C1097" s="57"/>
      <c r="D1097" s="57"/>
      <c r="E1097" s="58" t="s">
        <v>8457</v>
      </c>
      <c r="F1097" s="39">
        <v>0</v>
      </c>
      <c r="G1097" s="39"/>
      <c r="H1097" s="39">
        <v>0</v>
      </c>
      <c r="I1097" s="39">
        <v>0</v>
      </c>
    </row>
    <row r="1098" spans="2:9" ht="13.7">
      <c r="B1098" s="57"/>
      <c r="C1098" s="57"/>
      <c r="D1098" s="57"/>
      <c r="E1098" s="58" t="s">
        <v>8459</v>
      </c>
      <c r="F1098" s="39">
        <v>0</v>
      </c>
      <c r="G1098" s="39"/>
      <c r="H1098" s="39">
        <v>0</v>
      </c>
      <c r="I1098" s="39">
        <v>0</v>
      </c>
    </row>
    <row r="1099" spans="2:9" ht="13.7">
      <c r="B1099" s="57"/>
      <c r="C1099" s="57"/>
      <c r="D1099" s="57"/>
      <c r="E1099" s="58" t="s">
        <v>8461</v>
      </c>
      <c r="F1099" s="40">
        <v>0.5</v>
      </c>
      <c r="G1099" s="40" t="s">
        <v>8464</v>
      </c>
      <c r="H1099" s="40">
        <v>0</v>
      </c>
      <c r="I1099" s="40">
        <v>0.33333333333333331</v>
      </c>
    </row>
    <row r="1100" spans="2:9" ht="13.7">
      <c r="B1100" s="57"/>
      <c r="C1100" s="57"/>
      <c r="D1100" s="57"/>
      <c r="E1100" s="58" t="s">
        <v>8463</v>
      </c>
      <c r="F1100" s="40">
        <v>0</v>
      </c>
      <c r="G1100" s="40" t="s">
        <v>8464</v>
      </c>
      <c r="H1100" s="40">
        <v>0</v>
      </c>
      <c r="I1100" s="40">
        <v>0</v>
      </c>
    </row>
    <row r="1101" spans="2:9" ht="13.7">
      <c r="B1101" s="57"/>
      <c r="C1101" s="57"/>
      <c r="D1101" s="57" t="s">
        <v>98</v>
      </c>
      <c r="E1101" s="58" t="s">
        <v>8327</v>
      </c>
      <c r="F1101" s="39">
        <v>4</v>
      </c>
      <c r="G1101" s="39">
        <v>1</v>
      </c>
      <c r="H1101" s="39">
        <v>1</v>
      </c>
      <c r="I1101" s="39">
        <v>6</v>
      </c>
    </row>
    <row r="1102" spans="2:9" ht="13.7">
      <c r="B1102" s="57"/>
      <c r="C1102" s="57"/>
      <c r="D1102" s="57"/>
      <c r="E1102" s="58" t="s">
        <v>8330</v>
      </c>
      <c r="F1102" s="39">
        <v>16</v>
      </c>
      <c r="G1102" s="39">
        <v>4</v>
      </c>
      <c r="H1102" s="39">
        <v>4</v>
      </c>
      <c r="I1102" s="39">
        <v>24</v>
      </c>
    </row>
    <row r="1103" spans="2:9" ht="13.7">
      <c r="B1103" s="57"/>
      <c r="C1103" s="57"/>
      <c r="D1103" s="57"/>
      <c r="E1103" s="58" t="s">
        <v>8441</v>
      </c>
      <c r="F1103" s="39">
        <v>1560</v>
      </c>
      <c r="G1103" s="39">
        <v>270</v>
      </c>
      <c r="H1103" s="39">
        <v>270</v>
      </c>
      <c r="I1103" s="39">
        <v>2100</v>
      </c>
    </row>
    <row r="1104" spans="2:9" ht="13.7">
      <c r="B1104" s="57"/>
      <c r="C1104" s="57"/>
      <c r="D1104" s="57"/>
      <c r="E1104" s="58" t="s">
        <v>8443</v>
      </c>
      <c r="F1104" s="39">
        <v>1560</v>
      </c>
      <c r="G1104" s="39">
        <v>270</v>
      </c>
      <c r="H1104" s="39">
        <v>270</v>
      </c>
      <c r="I1104" s="39">
        <v>2100</v>
      </c>
    </row>
    <row r="1105" spans="2:9" ht="13.7">
      <c r="B1105" s="57"/>
      <c r="C1105" s="57"/>
      <c r="D1105" s="57"/>
      <c r="E1105" s="58" t="s">
        <v>8334</v>
      </c>
      <c r="F1105" s="39">
        <v>1430</v>
      </c>
      <c r="G1105" s="39">
        <v>246</v>
      </c>
      <c r="H1105" s="39">
        <v>244</v>
      </c>
      <c r="I1105" s="39">
        <v>1920</v>
      </c>
    </row>
    <row r="1106" spans="2:9" ht="13.7">
      <c r="B1106" s="57"/>
      <c r="C1106" s="57"/>
      <c r="D1106" s="57"/>
      <c r="E1106" s="58" t="s">
        <v>8336</v>
      </c>
      <c r="F1106" s="39">
        <v>1040</v>
      </c>
      <c r="G1106" s="39">
        <v>150</v>
      </c>
      <c r="H1106" s="39">
        <v>173</v>
      </c>
      <c r="I1106" s="39">
        <v>1363</v>
      </c>
    </row>
    <row r="1107" spans="2:9" ht="13.7">
      <c r="B1107" s="57"/>
      <c r="C1107" s="57"/>
      <c r="D1107" s="57"/>
      <c r="E1107" s="58" t="s">
        <v>8338</v>
      </c>
      <c r="F1107" s="40">
        <v>0.91666666666666663</v>
      </c>
      <c r="G1107" s="40">
        <v>0.91111111111111109</v>
      </c>
      <c r="H1107" s="40">
        <v>0.90370370370370368</v>
      </c>
      <c r="I1107" s="40">
        <v>0.91428571428571426</v>
      </c>
    </row>
    <row r="1108" spans="2:9" ht="13.7">
      <c r="B1108" s="57"/>
      <c r="C1108" s="57"/>
      <c r="D1108" s="57"/>
      <c r="E1108" s="58" t="s">
        <v>8340</v>
      </c>
      <c r="F1108" s="40">
        <v>0.66666666666666663</v>
      </c>
      <c r="G1108" s="40">
        <v>0.55555555555555558</v>
      </c>
      <c r="H1108" s="40">
        <v>0.64074074074074072</v>
      </c>
      <c r="I1108" s="40">
        <v>0.6490476190476191</v>
      </c>
    </row>
    <row r="1109" spans="2:9" ht="13.7">
      <c r="B1109" s="57"/>
      <c r="C1109" s="57"/>
      <c r="D1109" s="57"/>
      <c r="E1109" s="58" t="s">
        <v>8445</v>
      </c>
      <c r="F1109" s="39">
        <v>4</v>
      </c>
      <c r="G1109" s="39">
        <v>1</v>
      </c>
      <c r="H1109" s="39">
        <v>1</v>
      </c>
      <c r="I1109" s="39">
        <v>6</v>
      </c>
    </row>
    <row r="1110" spans="2:9" ht="13.7">
      <c r="B1110" s="57"/>
      <c r="C1110" s="57"/>
      <c r="D1110" s="57"/>
      <c r="E1110" s="58" t="s">
        <v>8447</v>
      </c>
      <c r="F1110" s="40">
        <v>1</v>
      </c>
      <c r="G1110" s="40">
        <v>1</v>
      </c>
      <c r="H1110" s="40">
        <v>1</v>
      </c>
      <c r="I1110" s="40">
        <v>1</v>
      </c>
    </row>
    <row r="1111" spans="2:9" ht="13.7">
      <c r="B1111" s="57"/>
      <c r="C1111" s="57"/>
      <c r="D1111" s="57"/>
      <c r="E1111" s="58" t="s">
        <v>8449</v>
      </c>
      <c r="F1111" s="39">
        <v>0</v>
      </c>
      <c r="G1111" s="39">
        <v>0</v>
      </c>
      <c r="H1111" s="39">
        <v>0</v>
      </c>
      <c r="I1111" s="39">
        <v>0</v>
      </c>
    </row>
    <row r="1112" spans="2:9" ht="13.7">
      <c r="B1112" s="57"/>
      <c r="C1112" s="57"/>
      <c r="D1112" s="57"/>
      <c r="E1112" s="58" t="s">
        <v>8451</v>
      </c>
      <c r="F1112" s="39">
        <v>4</v>
      </c>
      <c r="G1112" s="39">
        <v>1</v>
      </c>
      <c r="H1112" s="39">
        <v>0</v>
      </c>
      <c r="I1112" s="39">
        <v>5</v>
      </c>
    </row>
    <row r="1113" spans="2:9" ht="13.7">
      <c r="B1113" s="57"/>
      <c r="C1113" s="57"/>
      <c r="D1113" s="57"/>
      <c r="E1113" s="58" t="s">
        <v>8453</v>
      </c>
      <c r="F1113" s="39">
        <v>0</v>
      </c>
      <c r="G1113" s="39">
        <v>0</v>
      </c>
      <c r="H1113" s="39">
        <v>1</v>
      </c>
      <c r="I1113" s="39">
        <v>1</v>
      </c>
    </row>
    <row r="1114" spans="2:9" ht="13.7">
      <c r="B1114" s="57"/>
      <c r="C1114" s="57"/>
      <c r="D1114" s="57"/>
      <c r="E1114" s="58" t="s">
        <v>8455</v>
      </c>
      <c r="F1114" s="39">
        <v>4</v>
      </c>
      <c r="G1114" s="39">
        <v>1</v>
      </c>
      <c r="H1114" s="39">
        <v>1</v>
      </c>
      <c r="I1114" s="39">
        <v>6</v>
      </c>
    </row>
    <row r="1115" spans="2:9" ht="13.7">
      <c r="B1115" s="57"/>
      <c r="C1115" s="57"/>
      <c r="D1115" s="57"/>
      <c r="E1115" s="58" t="s">
        <v>8457</v>
      </c>
      <c r="F1115" s="39">
        <v>0</v>
      </c>
      <c r="G1115" s="39">
        <v>0</v>
      </c>
      <c r="H1115" s="39">
        <v>0</v>
      </c>
      <c r="I1115" s="39">
        <v>0</v>
      </c>
    </row>
    <row r="1116" spans="2:9" ht="13.7">
      <c r="B1116" s="57"/>
      <c r="C1116" s="57"/>
      <c r="D1116" s="57"/>
      <c r="E1116" s="58" t="s">
        <v>8459</v>
      </c>
      <c r="F1116" s="39">
        <v>0</v>
      </c>
      <c r="G1116" s="39">
        <v>0</v>
      </c>
      <c r="H1116" s="39">
        <v>0</v>
      </c>
      <c r="I1116" s="39">
        <v>0</v>
      </c>
    </row>
    <row r="1117" spans="2:9" ht="13.7">
      <c r="B1117" s="57"/>
      <c r="C1117" s="57"/>
      <c r="D1117" s="57"/>
      <c r="E1117" s="58" t="s">
        <v>8461</v>
      </c>
      <c r="F1117" s="40">
        <v>1</v>
      </c>
      <c r="G1117" s="40">
        <v>1</v>
      </c>
      <c r="H1117" s="40">
        <v>0</v>
      </c>
      <c r="I1117" s="40">
        <v>0.83333333333333337</v>
      </c>
    </row>
    <row r="1118" spans="2:9" ht="13.7">
      <c r="B1118" s="57"/>
      <c r="C1118" s="57"/>
      <c r="D1118" s="57"/>
      <c r="E1118" s="58" t="s">
        <v>8463</v>
      </c>
      <c r="F1118" s="40">
        <v>0</v>
      </c>
      <c r="G1118" s="40">
        <v>0</v>
      </c>
      <c r="H1118" s="40">
        <v>0</v>
      </c>
      <c r="I1118" s="40">
        <v>0</v>
      </c>
    </row>
    <row r="1119" spans="2:9" ht="13.7">
      <c r="B1119" s="57"/>
      <c r="C1119" s="57"/>
      <c r="D1119" s="57" t="s">
        <v>99</v>
      </c>
      <c r="E1119" s="58" t="s">
        <v>8327</v>
      </c>
      <c r="F1119" s="39">
        <v>1</v>
      </c>
      <c r="G1119" s="39">
        <v>5</v>
      </c>
      <c r="H1119" s="39"/>
      <c r="I1119" s="39">
        <v>6</v>
      </c>
    </row>
    <row r="1120" spans="2:9" ht="13.7">
      <c r="B1120" s="57"/>
      <c r="C1120" s="57"/>
      <c r="D1120" s="57"/>
      <c r="E1120" s="58" t="s">
        <v>8330</v>
      </c>
      <c r="F1120" s="39">
        <v>4</v>
      </c>
      <c r="G1120" s="39">
        <v>20</v>
      </c>
      <c r="H1120" s="39"/>
      <c r="I1120" s="39">
        <v>24</v>
      </c>
    </row>
    <row r="1121" spans="2:9" ht="13.7">
      <c r="B1121" s="57"/>
      <c r="C1121" s="57"/>
      <c r="D1121" s="57"/>
      <c r="E1121" s="58" t="s">
        <v>8441</v>
      </c>
      <c r="F1121" s="39">
        <v>540</v>
      </c>
      <c r="G1121" s="39">
        <v>2010</v>
      </c>
      <c r="H1121" s="39"/>
      <c r="I1121" s="39">
        <v>2550</v>
      </c>
    </row>
    <row r="1122" spans="2:9" ht="13.7">
      <c r="B1122" s="57"/>
      <c r="C1122" s="57"/>
      <c r="D1122" s="57"/>
      <c r="E1122" s="58" t="s">
        <v>8443</v>
      </c>
      <c r="F1122" s="39">
        <v>540</v>
      </c>
      <c r="G1122" s="39">
        <v>2010</v>
      </c>
      <c r="H1122" s="39"/>
      <c r="I1122" s="39">
        <v>2550</v>
      </c>
    </row>
    <row r="1123" spans="2:9" ht="13.7">
      <c r="B1123" s="57"/>
      <c r="C1123" s="57"/>
      <c r="D1123" s="57"/>
      <c r="E1123" s="58" t="s">
        <v>8334</v>
      </c>
      <c r="F1123" s="39">
        <v>492</v>
      </c>
      <c r="G1123" s="39">
        <v>1832</v>
      </c>
      <c r="H1123" s="39" t="s">
        <v>8464</v>
      </c>
      <c r="I1123" s="39">
        <v>2324</v>
      </c>
    </row>
    <row r="1124" spans="2:9" ht="13.7">
      <c r="B1124" s="57"/>
      <c r="C1124" s="57"/>
      <c r="D1124" s="57"/>
      <c r="E1124" s="58" t="s">
        <v>8336</v>
      </c>
      <c r="F1124" s="39">
        <v>381</v>
      </c>
      <c r="G1124" s="39">
        <v>1339</v>
      </c>
      <c r="H1124" s="39" t="s">
        <v>8464</v>
      </c>
      <c r="I1124" s="39">
        <v>1720</v>
      </c>
    </row>
    <row r="1125" spans="2:9" ht="13.7">
      <c r="B1125" s="57"/>
      <c r="C1125" s="57"/>
      <c r="D1125" s="57"/>
      <c r="E1125" s="58" t="s">
        <v>8338</v>
      </c>
      <c r="F1125" s="40">
        <v>0.91111111111111109</v>
      </c>
      <c r="G1125" s="40">
        <v>0.91144278606965179</v>
      </c>
      <c r="H1125" s="40" t="s">
        <v>8464</v>
      </c>
      <c r="I1125" s="40">
        <v>0.91137254901960785</v>
      </c>
    </row>
    <row r="1126" spans="2:9" ht="13.7">
      <c r="B1126" s="57"/>
      <c r="C1126" s="57"/>
      <c r="D1126" s="57"/>
      <c r="E1126" s="58" t="s">
        <v>8340</v>
      </c>
      <c r="F1126" s="40">
        <v>0.7055555555555556</v>
      </c>
      <c r="G1126" s="40">
        <v>0.6661691542288557</v>
      </c>
      <c r="H1126" s="40" t="s">
        <v>8464</v>
      </c>
      <c r="I1126" s="40">
        <v>0.67450980392156867</v>
      </c>
    </row>
    <row r="1127" spans="2:9" ht="13.7">
      <c r="B1127" s="57"/>
      <c r="C1127" s="57"/>
      <c r="D1127" s="57"/>
      <c r="E1127" s="58" t="s">
        <v>8445</v>
      </c>
      <c r="F1127" s="39">
        <v>1</v>
      </c>
      <c r="G1127" s="39">
        <v>5</v>
      </c>
      <c r="H1127" s="39"/>
      <c r="I1127" s="39">
        <v>6</v>
      </c>
    </row>
    <row r="1128" spans="2:9" ht="13.7">
      <c r="B1128" s="57"/>
      <c r="C1128" s="57"/>
      <c r="D1128" s="57"/>
      <c r="E1128" s="58" t="s">
        <v>8447</v>
      </c>
      <c r="F1128" s="40">
        <v>1</v>
      </c>
      <c r="G1128" s="40">
        <v>1</v>
      </c>
      <c r="H1128" s="40" t="s">
        <v>8464</v>
      </c>
      <c r="I1128" s="40">
        <v>1</v>
      </c>
    </row>
    <row r="1129" spans="2:9" ht="13.7">
      <c r="B1129" s="57"/>
      <c r="C1129" s="57"/>
      <c r="D1129" s="57"/>
      <c r="E1129" s="58" t="s">
        <v>8449</v>
      </c>
      <c r="F1129" s="39">
        <v>0</v>
      </c>
      <c r="G1129" s="39">
        <v>0</v>
      </c>
      <c r="H1129" s="39"/>
      <c r="I1129" s="39">
        <v>0</v>
      </c>
    </row>
    <row r="1130" spans="2:9" ht="13.7">
      <c r="B1130" s="57"/>
      <c r="C1130" s="57"/>
      <c r="D1130" s="57"/>
      <c r="E1130" s="58" t="s">
        <v>8451</v>
      </c>
      <c r="F1130" s="39">
        <v>0</v>
      </c>
      <c r="G1130" s="39">
        <v>5</v>
      </c>
      <c r="H1130" s="39"/>
      <c r="I1130" s="39">
        <v>5</v>
      </c>
    </row>
    <row r="1131" spans="2:9" ht="13.7">
      <c r="B1131" s="57"/>
      <c r="C1131" s="57"/>
      <c r="D1131" s="57"/>
      <c r="E1131" s="58" t="s">
        <v>8453</v>
      </c>
      <c r="F1131" s="39">
        <v>1</v>
      </c>
      <c r="G1131" s="39">
        <v>0</v>
      </c>
      <c r="H1131" s="39"/>
      <c r="I1131" s="39">
        <v>1</v>
      </c>
    </row>
    <row r="1132" spans="2:9" ht="13.7">
      <c r="B1132" s="57"/>
      <c r="C1132" s="57"/>
      <c r="D1132" s="57"/>
      <c r="E1132" s="58" t="s">
        <v>8455</v>
      </c>
      <c r="F1132" s="39">
        <v>1</v>
      </c>
      <c r="G1132" s="39">
        <v>5</v>
      </c>
      <c r="H1132" s="39"/>
      <c r="I1132" s="39">
        <v>6</v>
      </c>
    </row>
    <row r="1133" spans="2:9" ht="13.7">
      <c r="B1133" s="57"/>
      <c r="C1133" s="57"/>
      <c r="D1133" s="57"/>
      <c r="E1133" s="58" t="s">
        <v>8457</v>
      </c>
      <c r="F1133" s="39">
        <v>0</v>
      </c>
      <c r="G1133" s="39">
        <v>0</v>
      </c>
      <c r="H1133" s="39"/>
      <c r="I1133" s="39">
        <v>0</v>
      </c>
    </row>
    <row r="1134" spans="2:9" ht="13.7">
      <c r="B1134" s="57"/>
      <c r="C1134" s="57"/>
      <c r="D1134" s="57"/>
      <c r="E1134" s="58" t="s">
        <v>8459</v>
      </c>
      <c r="F1134" s="39">
        <v>0</v>
      </c>
      <c r="G1134" s="39">
        <v>0</v>
      </c>
      <c r="H1134" s="39"/>
      <c r="I1134" s="39">
        <v>0</v>
      </c>
    </row>
    <row r="1135" spans="2:9" ht="13.7">
      <c r="B1135" s="57"/>
      <c r="C1135" s="57"/>
      <c r="D1135" s="57"/>
      <c r="E1135" s="58" t="s">
        <v>8461</v>
      </c>
      <c r="F1135" s="40">
        <v>0</v>
      </c>
      <c r="G1135" s="40">
        <v>1</v>
      </c>
      <c r="H1135" s="40" t="s">
        <v>8464</v>
      </c>
      <c r="I1135" s="40">
        <v>0.83333333333333337</v>
      </c>
    </row>
    <row r="1136" spans="2:9" ht="13.7">
      <c r="B1136" s="57"/>
      <c r="C1136" s="57"/>
      <c r="D1136" s="57"/>
      <c r="E1136" s="58" t="s">
        <v>8463</v>
      </c>
      <c r="F1136" s="40">
        <v>0</v>
      </c>
      <c r="G1136" s="40">
        <v>0</v>
      </c>
      <c r="H1136" s="40" t="s">
        <v>8464</v>
      </c>
      <c r="I1136" s="40">
        <v>0</v>
      </c>
    </row>
    <row r="1137" spans="2:9" ht="13.7">
      <c r="B1137" s="57" t="s">
        <v>61</v>
      </c>
      <c r="C1137" s="57" t="s">
        <v>49</v>
      </c>
      <c r="D1137" s="57" t="s">
        <v>51</v>
      </c>
      <c r="E1137" s="58" t="s">
        <v>8327</v>
      </c>
      <c r="F1137" s="39">
        <v>4</v>
      </c>
      <c r="G1137" s="39">
        <v>1</v>
      </c>
      <c r="H1137" s="39">
        <v>3</v>
      </c>
      <c r="I1137" s="39">
        <v>8</v>
      </c>
    </row>
    <row r="1138" spans="2:9" ht="13.7">
      <c r="B1138" s="57"/>
      <c r="C1138" s="57"/>
      <c r="D1138" s="57"/>
      <c r="E1138" s="58" t="s">
        <v>8330</v>
      </c>
      <c r="F1138" s="39">
        <v>16</v>
      </c>
      <c r="G1138" s="39">
        <v>4</v>
      </c>
      <c r="H1138" s="39">
        <v>12</v>
      </c>
      <c r="I1138" s="39">
        <v>32</v>
      </c>
    </row>
    <row r="1139" spans="2:9" ht="13.7">
      <c r="B1139" s="57"/>
      <c r="C1139" s="57"/>
      <c r="D1139" s="57"/>
      <c r="E1139" s="58" t="s">
        <v>8441</v>
      </c>
      <c r="F1139" s="39">
        <v>1680</v>
      </c>
      <c r="G1139" s="39">
        <v>480</v>
      </c>
      <c r="H1139" s="39">
        <v>1080</v>
      </c>
      <c r="I1139" s="39">
        <v>3240</v>
      </c>
    </row>
    <row r="1140" spans="2:9" ht="13.7">
      <c r="B1140" s="57"/>
      <c r="C1140" s="57"/>
      <c r="D1140" s="57"/>
      <c r="E1140" s="58" t="s">
        <v>8443</v>
      </c>
      <c r="F1140" s="39">
        <v>1680</v>
      </c>
      <c r="G1140" s="39">
        <v>480</v>
      </c>
      <c r="H1140" s="39">
        <v>1080</v>
      </c>
      <c r="I1140" s="39">
        <v>3240</v>
      </c>
    </row>
    <row r="1141" spans="2:9" ht="13.7">
      <c r="B1141" s="57"/>
      <c r="C1141" s="57"/>
      <c r="D1141" s="57"/>
      <c r="E1141" s="58" t="s">
        <v>8334</v>
      </c>
      <c r="F1141" s="39">
        <v>1540</v>
      </c>
      <c r="G1141" s="39">
        <v>428</v>
      </c>
      <c r="H1141" s="39">
        <v>1000</v>
      </c>
      <c r="I1141" s="39">
        <v>2968</v>
      </c>
    </row>
    <row r="1142" spans="2:9" ht="13.7">
      <c r="B1142" s="57"/>
      <c r="C1142" s="57"/>
      <c r="D1142" s="57"/>
      <c r="E1142" s="58" t="s">
        <v>8336</v>
      </c>
      <c r="F1142" s="39">
        <v>1130</v>
      </c>
      <c r="G1142" s="39">
        <v>299</v>
      </c>
      <c r="H1142" s="39">
        <v>697</v>
      </c>
      <c r="I1142" s="39">
        <v>2126</v>
      </c>
    </row>
    <row r="1143" spans="2:9" ht="13.7">
      <c r="B1143" s="57"/>
      <c r="C1143" s="57"/>
      <c r="D1143" s="57"/>
      <c r="E1143" s="58" t="s">
        <v>8338</v>
      </c>
      <c r="F1143" s="40">
        <v>0.91666666666666663</v>
      </c>
      <c r="G1143" s="40">
        <v>0.89166666666666672</v>
      </c>
      <c r="H1143" s="40">
        <v>0.92592592592592593</v>
      </c>
      <c r="I1143" s="40">
        <v>0.91604938271604941</v>
      </c>
    </row>
    <row r="1144" spans="2:9" ht="13.7">
      <c r="B1144" s="57"/>
      <c r="C1144" s="57"/>
      <c r="D1144" s="57"/>
      <c r="E1144" s="58" t="s">
        <v>8340</v>
      </c>
      <c r="F1144" s="40">
        <v>0.67261904761904767</v>
      </c>
      <c r="G1144" s="40">
        <v>0.62291666666666667</v>
      </c>
      <c r="H1144" s="40">
        <v>0.64537037037037037</v>
      </c>
      <c r="I1144" s="40">
        <v>0.65617283950617289</v>
      </c>
    </row>
    <row r="1145" spans="2:9" ht="13.7">
      <c r="B1145" s="57"/>
      <c r="C1145" s="57"/>
      <c r="D1145" s="57"/>
      <c r="E1145" s="58" t="s">
        <v>8445</v>
      </c>
      <c r="F1145" s="39">
        <v>4</v>
      </c>
      <c r="G1145" s="39">
        <v>1</v>
      </c>
      <c r="H1145" s="39">
        <v>3</v>
      </c>
      <c r="I1145" s="39">
        <v>8</v>
      </c>
    </row>
    <row r="1146" spans="2:9" ht="13.7">
      <c r="B1146" s="57"/>
      <c r="C1146" s="57"/>
      <c r="D1146" s="57"/>
      <c r="E1146" s="58" t="s">
        <v>8447</v>
      </c>
      <c r="F1146" s="40">
        <v>1</v>
      </c>
      <c r="G1146" s="40">
        <v>1</v>
      </c>
      <c r="H1146" s="40">
        <v>1</v>
      </c>
      <c r="I1146" s="40">
        <v>1</v>
      </c>
    </row>
    <row r="1147" spans="2:9" ht="13.7">
      <c r="B1147" s="57"/>
      <c r="C1147" s="57"/>
      <c r="D1147" s="57"/>
      <c r="E1147" s="58" t="s">
        <v>8449</v>
      </c>
      <c r="F1147" s="39">
        <v>0</v>
      </c>
      <c r="G1147" s="39">
        <v>0</v>
      </c>
      <c r="H1147" s="39">
        <v>0</v>
      </c>
      <c r="I1147" s="39">
        <v>0</v>
      </c>
    </row>
    <row r="1148" spans="2:9" ht="13.7">
      <c r="B1148" s="57"/>
      <c r="C1148" s="57"/>
      <c r="D1148" s="57"/>
      <c r="E1148" s="58" t="s">
        <v>8451</v>
      </c>
      <c r="F1148" s="39">
        <v>3</v>
      </c>
      <c r="G1148" s="39">
        <v>1</v>
      </c>
      <c r="H1148" s="39">
        <v>3</v>
      </c>
      <c r="I1148" s="39">
        <v>7</v>
      </c>
    </row>
    <row r="1149" spans="2:9" ht="13.7">
      <c r="B1149" s="57"/>
      <c r="C1149" s="57"/>
      <c r="D1149" s="57"/>
      <c r="E1149" s="58" t="s">
        <v>8453</v>
      </c>
      <c r="F1149" s="39">
        <v>1</v>
      </c>
      <c r="G1149" s="39">
        <v>0</v>
      </c>
      <c r="H1149" s="39">
        <v>0</v>
      </c>
      <c r="I1149" s="39">
        <v>1</v>
      </c>
    </row>
    <row r="1150" spans="2:9" ht="13.7">
      <c r="B1150" s="57"/>
      <c r="C1150" s="57"/>
      <c r="D1150" s="57"/>
      <c r="E1150" s="58" t="s">
        <v>8455</v>
      </c>
      <c r="F1150" s="39">
        <v>4</v>
      </c>
      <c r="G1150" s="39">
        <v>1</v>
      </c>
      <c r="H1150" s="39">
        <v>3</v>
      </c>
      <c r="I1150" s="39">
        <v>8</v>
      </c>
    </row>
    <row r="1151" spans="2:9" ht="13.7">
      <c r="B1151" s="57"/>
      <c r="C1151" s="57"/>
      <c r="D1151" s="57"/>
      <c r="E1151" s="58" t="s">
        <v>8457</v>
      </c>
      <c r="F1151" s="39">
        <v>0</v>
      </c>
      <c r="G1151" s="39">
        <v>0</v>
      </c>
      <c r="H1151" s="39">
        <v>0</v>
      </c>
      <c r="I1151" s="39">
        <v>0</v>
      </c>
    </row>
    <row r="1152" spans="2:9" ht="13.7">
      <c r="B1152" s="57"/>
      <c r="C1152" s="57"/>
      <c r="D1152" s="57"/>
      <c r="E1152" s="58" t="s">
        <v>8459</v>
      </c>
      <c r="F1152" s="39">
        <v>0</v>
      </c>
      <c r="G1152" s="39">
        <v>0</v>
      </c>
      <c r="H1152" s="39">
        <v>0</v>
      </c>
      <c r="I1152" s="39">
        <v>0</v>
      </c>
    </row>
    <row r="1153" spans="2:9" ht="13.7">
      <c r="B1153" s="57"/>
      <c r="C1153" s="57"/>
      <c r="D1153" s="57"/>
      <c r="E1153" s="58" t="s">
        <v>8461</v>
      </c>
      <c r="F1153" s="40">
        <v>0.75</v>
      </c>
      <c r="G1153" s="40">
        <v>1</v>
      </c>
      <c r="H1153" s="40">
        <v>1</v>
      </c>
      <c r="I1153" s="40">
        <v>0.875</v>
      </c>
    </row>
    <row r="1154" spans="2:9" ht="13.7">
      <c r="B1154" s="57"/>
      <c r="C1154" s="57"/>
      <c r="D1154" s="57"/>
      <c r="E1154" s="58" t="s">
        <v>8463</v>
      </c>
      <c r="F1154" s="40">
        <v>0</v>
      </c>
      <c r="G1154" s="40">
        <v>0</v>
      </c>
      <c r="H1154" s="40">
        <v>0</v>
      </c>
      <c r="I1154" s="40">
        <v>0</v>
      </c>
    </row>
    <row r="1155" spans="2:9" ht="13.7">
      <c r="B1155" s="57"/>
      <c r="C1155" s="57" t="s">
        <v>95</v>
      </c>
      <c r="D1155" s="57" t="s">
        <v>96</v>
      </c>
      <c r="E1155" s="58" t="s">
        <v>8327</v>
      </c>
      <c r="F1155" s="39">
        <v>5</v>
      </c>
      <c r="G1155" s="39">
        <v>2</v>
      </c>
      <c r="H1155" s="39">
        <v>2</v>
      </c>
      <c r="I1155" s="39">
        <v>9</v>
      </c>
    </row>
    <row r="1156" spans="2:9" ht="13.7">
      <c r="B1156" s="57"/>
      <c r="C1156" s="57"/>
      <c r="D1156" s="57"/>
      <c r="E1156" s="58" t="s">
        <v>8330</v>
      </c>
      <c r="F1156" s="39">
        <v>20</v>
      </c>
      <c r="G1156" s="39">
        <v>8</v>
      </c>
      <c r="H1156" s="39">
        <v>8</v>
      </c>
      <c r="I1156" s="39">
        <v>36</v>
      </c>
    </row>
    <row r="1157" spans="2:9" ht="13.7">
      <c r="B1157" s="57"/>
      <c r="C1157" s="57"/>
      <c r="D1157" s="57"/>
      <c r="E1157" s="58" t="s">
        <v>8441</v>
      </c>
      <c r="F1157" s="39">
        <v>1470</v>
      </c>
      <c r="G1157" s="39">
        <v>480</v>
      </c>
      <c r="H1157" s="39">
        <v>570</v>
      </c>
      <c r="I1157" s="39">
        <v>2520</v>
      </c>
    </row>
    <row r="1158" spans="2:9" ht="13.7">
      <c r="B1158" s="57"/>
      <c r="C1158" s="57"/>
      <c r="D1158" s="57"/>
      <c r="E1158" s="58" t="s">
        <v>8443</v>
      </c>
      <c r="F1158" s="39">
        <v>1470</v>
      </c>
      <c r="G1158" s="39">
        <v>480</v>
      </c>
      <c r="H1158" s="39">
        <v>570</v>
      </c>
      <c r="I1158" s="39">
        <v>2520</v>
      </c>
    </row>
    <row r="1159" spans="2:9" ht="13.7">
      <c r="B1159" s="57"/>
      <c r="C1159" s="57"/>
      <c r="D1159" s="57"/>
      <c r="E1159" s="58" t="s">
        <v>8334</v>
      </c>
      <c r="F1159" s="39">
        <v>1323</v>
      </c>
      <c r="G1159" s="39">
        <v>430</v>
      </c>
      <c r="H1159" s="39">
        <v>510</v>
      </c>
      <c r="I1159" s="39">
        <v>2263</v>
      </c>
    </row>
    <row r="1160" spans="2:9" ht="13.7">
      <c r="B1160" s="57"/>
      <c r="C1160" s="57"/>
      <c r="D1160" s="57"/>
      <c r="E1160" s="58" t="s">
        <v>8336</v>
      </c>
      <c r="F1160" s="39">
        <v>925</v>
      </c>
      <c r="G1160" s="39">
        <v>273</v>
      </c>
      <c r="H1160" s="39">
        <v>349</v>
      </c>
      <c r="I1160" s="39">
        <v>1547</v>
      </c>
    </row>
    <row r="1161" spans="2:9" ht="13.7">
      <c r="B1161" s="57"/>
      <c r="C1161" s="57"/>
      <c r="D1161" s="57"/>
      <c r="E1161" s="58" t="s">
        <v>8338</v>
      </c>
      <c r="F1161" s="40">
        <v>0.9</v>
      </c>
      <c r="G1161" s="40">
        <v>0.89583333333333337</v>
      </c>
      <c r="H1161" s="40">
        <v>0.89473684210526316</v>
      </c>
      <c r="I1161" s="40">
        <v>0.89801587301587305</v>
      </c>
    </row>
    <row r="1162" spans="2:9" ht="13.7">
      <c r="B1162" s="57"/>
      <c r="C1162" s="57"/>
      <c r="D1162" s="57"/>
      <c r="E1162" s="58" t="s">
        <v>8340</v>
      </c>
      <c r="F1162" s="40">
        <v>0.62925170068027214</v>
      </c>
      <c r="G1162" s="40">
        <v>0.56874999999999998</v>
      </c>
      <c r="H1162" s="40">
        <v>0.61228070175438598</v>
      </c>
      <c r="I1162" s="40">
        <v>0.61388888888888893</v>
      </c>
    </row>
    <row r="1163" spans="2:9" ht="13.7">
      <c r="B1163" s="57"/>
      <c r="C1163" s="57"/>
      <c r="D1163" s="57"/>
      <c r="E1163" s="58" t="s">
        <v>8445</v>
      </c>
      <c r="F1163" s="39">
        <v>5</v>
      </c>
      <c r="G1163" s="39">
        <v>2</v>
      </c>
      <c r="H1163" s="39">
        <v>2</v>
      </c>
      <c r="I1163" s="39">
        <v>9</v>
      </c>
    </row>
    <row r="1164" spans="2:9" ht="13.7">
      <c r="B1164" s="57"/>
      <c r="C1164" s="57"/>
      <c r="D1164" s="57"/>
      <c r="E1164" s="58" t="s">
        <v>8447</v>
      </c>
      <c r="F1164" s="40">
        <v>1</v>
      </c>
      <c r="G1164" s="40">
        <v>1</v>
      </c>
      <c r="H1164" s="40">
        <v>1</v>
      </c>
      <c r="I1164" s="40">
        <v>1</v>
      </c>
    </row>
    <row r="1165" spans="2:9" ht="13.7">
      <c r="B1165" s="57"/>
      <c r="C1165" s="57"/>
      <c r="D1165" s="57"/>
      <c r="E1165" s="58" t="s">
        <v>8449</v>
      </c>
      <c r="F1165" s="39">
        <v>0</v>
      </c>
      <c r="G1165" s="39">
        <v>0</v>
      </c>
      <c r="H1165" s="39">
        <v>0</v>
      </c>
      <c r="I1165" s="39">
        <v>0</v>
      </c>
    </row>
    <row r="1166" spans="2:9" ht="13.7">
      <c r="B1166" s="57"/>
      <c r="C1166" s="57"/>
      <c r="D1166" s="57"/>
      <c r="E1166" s="58" t="s">
        <v>8451</v>
      </c>
      <c r="F1166" s="39">
        <v>5</v>
      </c>
      <c r="G1166" s="39">
        <v>2</v>
      </c>
      <c r="H1166" s="39">
        <v>2</v>
      </c>
      <c r="I1166" s="39">
        <v>9</v>
      </c>
    </row>
    <row r="1167" spans="2:9" ht="13.7">
      <c r="B1167" s="57"/>
      <c r="C1167" s="57"/>
      <c r="D1167" s="57"/>
      <c r="E1167" s="58" t="s">
        <v>8453</v>
      </c>
      <c r="F1167" s="39">
        <v>0</v>
      </c>
      <c r="G1167" s="39">
        <v>0</v>
      </c>
      <c r="H1167" s="39">
        <v>0</v>
      </c>
      <c r="I1167" s="39">
        <v>0</v>
      </c>
    </row>
    <row r="1168" spans="2:9" ht="13.7">
      <c r="B1168" s="57"/>
      <c r="C1168" s="57"/>
      <c r="D1168" s="57"/>
      <c r="E1168" s="58" t="s">
        <v>8455</v>
      </c>
      <c r="F1168" s="39">
        <v>5</v>
      </c>
      <c r="G1168" s="39">
        <v>2</v>
      </c>
      <c r="H1168" s="39">
        <v>2</v>
      </c>
      <c r="I1168" s="39">
        <v>9</v>
      </c>
    </row>
    <row r="1169" spans="2:9" ht="13.7">
      <c r="B1169" s="57"/>
      <c r="C1169" s="57"/>
      <c r="D1169" s="57"/>
      <c r="E1169" s="58" t="s">
        <v>8457</v>
      </c>
      <c r="F1169" s="39">
        <v>0</v>
      </c>
      <c r="G1169" s="39">
        <v>0</v>
      </c>
      <c r="H1169" s="39">
        <v>0</v>
      </c>
      <c r="I1169" s="39">
        <v>0</v>
      </c>
    </row>
    <row r="1170" spans="2:9" ht="13.7">
      <c r="B1170" s="57"/>
      <c r="C1170" s="57"/>
      <c r="D1170" s="57"/>
      <c r="E1170" s="58" t="s">
        <v>8459</v>
      </c>
      <c r="F1170" s="39">
        <v>0</v>
      </c>
      <c r="G1170" s="39">
        <v>0</v>
      </c>
      <c r="H1170" s="39">
        <v>0</v>
      </c>
      <c r="I1170" s="39">
        <v>0</v>
      </c>
    </row>
    <row r="1171" spans="2:9" ht="13.7">
      <c r="B1171" s="57"/>
      <c r="C1171" s="57"/>
      <c r="D1171" s="57"/>
      <c r="E1171" s="58" t="s">
        <v>8461</v>
      </c>
      <c r="F1171" s="40">
        <v>1</v>
      </c>
      <c r="G1171" s="40">
        <v>1</v>
      </c>
      <c r="H1171" s="40">
        <v>1</v>
      </c>
      <c r="I1171" s="40">
        <v>1</v>
      </c>
    </row>
    <row r="1172" spans="2:9" ht="13.7">
      <c r="B1172" s="57"/>
      <c r="C1172" s="57"/>
      <c r="D1172" s="57"/>
      <c r="E1172" s="58" t="s">
        <v>8463</v>
      </c>
      <c r="F1172" s="40">
        <v>0</v>
      </c>
      <c r="G1172" s="40">
        <v>0</v>
      </c>
      <c r="H1172" s="40">
        <v>0</v>
      </c>
      <c r="I1172" s="40">
        <v>0</v>
      </c>
    </row>
    <row r="1173" spans="2:9" ht="13.7">
      <c r="B1173" s="57"/>
      <c r="C1173" s="57"/>
      <c r="D1173" s="57" t="s">
        <v>98</v>
      </c>
      <c r="E1173" s="58" t="s">
        <v>8327</v>
      </c>
      <c r="F1173" s="39">
        <v>2</v>
      </c>
      <c r="G1173" s="39"/>
      <c r="H1173" s="39">
        <v>7</v>
      </c>
      <c r="I1173" s="39">
        <v>9</v>
      </c>
    </row>
    <row r="1174" spans="2:9" ht="13.7">
      <c r="B1174" s="57"/>
      <c r="C1174" s="57"/>
      <c r="D1174" s="57"/>
      <c r="E1174" s="58" t="s">
        <v>8330</v>
      </c>
      <c r="F1174" s="39">
        <v>8</v>
      </c>
      <c r="G1174" s="39"/>
      <c r="H1174" s="39">
        <v>28</v>
      </c>
      <c r="I1174" s="39">
        <v>36</v>
      </c>
    </row>
    <row r="1175" spans="2:9" ht="13.7">
      <c r="B1175" s="57"/>
      <c r="C1175" s="57"/>
      <c r="D1175" s="57"/>
      <c r="E1175" s="58" t="s">
        <v>8441</v>
      </c>
      <c r="F1175" s="39">
        <v>450</v>
      </c>
      <c r="G1175" s="39"/>
      <c r="H1175" s="39">
        <v>2520</v>
      </c>
      <c r="I1175" s="39">
        <v>2970</v>
      </c>
    </row>
    <row r="1176" spans="2:9" ht="13.7">
      <c r="B1176" s="57"/>
      <c r="C1176" s="57"/>
      <c r="D1176" s="57"/>
      <c r="E1176" s="58" t="s">
        <v>8443</v>
      </c>
      <c r="F1176" s="39">
        <v>450</v>
      </c>
      <c r="G1176" s="39"/>
      <c r="H1176" s="39">
        <v>2520</v>
      </c>
      <c r="I1176" s="39">
        <v>2970</v>
      </c>
    </row>
    <row r="1177" spans="2:9" ht="13.7">
      <c r="B1177" s="57"/>
      <c r="C1177" s="57"/>
      <c r="D1177" s="57"/>
      <c r="E1177" s="58" t="s">
        <v>8334</v>
      </c>
      <c r="F1177" s="39">
        <v>402</v>
      </c>
      <c r="G1177" s="39" t="s">
        <v>8464</v>
      </c>
      <c r="H1177" s="39">
        <v>2273</v>
      </c>
      <c r="I1177" s="39">
        <v>2675</v>
      </c>
    </row>
    <row r="1178" spans="2:9" ht="13.7">
      <c r="B1178" s="57"/>
      <c r="C1178" s="57"/>
      <c r="D1178" s="57"/>
      <c r="E1178" s="58" t="s">
        <v>8336</v>
      </c>
      <c r="F1178" s="39">
        <v>248</v>
      </c>
      <c r="G1178" s="39" t="s">
        <v>8464</v>
      </c>
      <c r="H1178" s="39">
        <v>1494</v>
      </c>
      <c r="I1178" s="39">
        <v>1742</v>
      </c>
    </row>
    <row r="1179" spans="2:9" ht="13.7">
      <c r="B1179" s="57"/>
      <c r="C1179" s="57"/>
      <c r="D1179" s="57"/>
      <c r="E1179" s="58" t="s">
        <v>8338</v>
      </c>
      <c r="F1179" s="40">
        <v>0.89333333333333331</v>
      </c>
      <c r="G1179" s="40" t="s">
        <v>8464</v>
      </c>
      <c r="H1179" s="40">
        <v>0.901984126984127</v>
      </c>
      <c r="I1179" s="40">
        <v>0.90067340067340063</v>
      </c>
    </row>
    <row r="1180" spans="2:9" ht="13.7">
      <c r="B1180" s="57"/>
      <c r="C1180" s="57"/>
      <c r="D1180" s="57"/>
      <c r="E1180" s="58" t="s">
        <v>8340</v>
      </c>
      <c r="F1180" s="40">
        <v>0.55111111111111111</v>
      </c>
      <c r="G1180" s="40" t="s">
        <v>8464</v>
      </c>
      <c r="H1180" s="40">
        <v>0.59285714285714286</v>
      </c>
      <c r="I1180" s="40">
        <v>0.58653198653198657</v>
      </c>
    </row>
    <row r="1181" spans="2:9" ht="13.7">
      <c r="B1181" s="57"/>
      <c r="C1181" s="57"/>
      <c r="D1181" s="57"/>
      <c r="E1181" s="58" t="s">
        <v>8445</v>
      </c>
      <c r="F1181" s="39">
        <v>2</v>
      </c>
      <c r="G1181" s="39"/>
      <c r="H1181" s="39">
        <v>7</v>
      </c>
      <c r="I1181" s="39">
        <v>9</v>
      </c>
    </row>
    <row r="1182" spans="2:9" ht="13.7">
      <c r="B1182" s="57"/>
      <c r="C1182" s="57"/>
      <c r="D1182" s="57"/>
      <c r="E1182" s="58" t="s">
        <v>8447</v>
      </c>
      <c r="F1182" s="40">
        <v>1</v>
      </c>
      <c r="G1182" s="40" t="s">
        <v>8464</v>
      </c>
      <c r="H1182" s="40">
        <v>1</v>
      </c>
      <c r="I1182" s="40">
        <v>1</v>
      </c>
    </row>
    <row r="1183" spans="2:9" ht="13.7">
      <c r="B1183" s="57"/>
      <c r="C1183" s="57"/>
      <c r="D1183" s="57"/>
      <c r="E1183" s="58" t="s">
        <v>8449</v>
      </c>
      <c r="F1183" s="39">
        <v>0</v>
      </c>
      <c r="G1183" s="39"/>
      <c r="H1183" s="39">
        <v>0</v>
      </c>
      <c r="I1183" s="39">
        <v>0</v>
      </c>
    </row>
    <row r="1184" spans="2:9" ht="13.7">
      <c r="B1184" s="57"/>
      <c r="C1184" s="57"/>
      <c r="D1184" s="57"/>
      <c r="E1184" s="58" t="s">
        <v>8451</v>
      </c>
      <c r="F1184" s="39">
        <v>2</v>
      </c>
      <c r="G1184" s="39"/>
      <c r="H1184" s="39">
        <v>6</v>
      </c>
      <c r="I1184" s="39">
        <v>8</v>
      </c>
    </row>
    <row r="1185" spans="2:9" ht="13.7">
      <c r="B1185" s="57"/>
      <c r="C1185" s="57"/>
      <c r="D1185" s="57"/>
      <c r="E1185" s="58" t="s">
        <v>8453</v>
      </c>
      <c r="F1185" s="39">
        <v>0</v>
      </c>
      <c r="G1185" s="39"/>
      <c r="H1185" s="39">
        <v>1</v>
      </c>
      <c r="I1185" s="39">
        <v>1</v>
      </c>
    </row>
    <row r="1186" spans="2:9" ht="13.7">
      <c r="B1186" s="57"/>
      <c r="C1186" s="57"/>
      <c r="D1186" s="57"/>
      <c r="E1186" s="58" t="s">
        <v>8455</v>
      </c>
      <c r="F1186" s="39">
        <v>2</v>
      </c>
      <c r="G1186" s="39"/>
      <c r="H1186" s="39">
        <v>6</v>
      </c>
      <c r="I1186" s="39">
        <v>8</v>
      </c>
    </row>
    <row r="1187" spans="2:9" ht="13.7">
      <c r="B1187" s="57"/>
      <c r="C1187" s="57"/>
      <c r="D1187" s="57"/>
      <c r="E1187" s="58" t="s">
        <v>8457</v>
      </c>
      <c r="F1187" s="39">
        <v>0</v>
      </c>
      <c r="G1187" s="39"/>
      <c r="H1187" s="39">
        <v>1</v>
      </c>
      <c r="I1187" s="39">
        <v>1</v>
      </c>
    </row>
    <row r="1188" spans="2:9" ht="13.7">
      <c r="B1188" s="57"/>
      <c r="C1188" s="57"/>
      <c r="D1188" s="57"/>
      <c r="E1188" s="58" t="s">
        <v>8459</v>
      </c>
      <c r="F1188" s="39">
        <v>0</v>
      </c>
      <c r="G1188" s="39"/>
      <c r="H1188" s="39">
        <v>0</v>
      </c>
      <c r="I1188" s="39">
        <v>0</v>
      </c>
    </row>
    <row r="1189" spans="2:9" ht="13.7">
      <c r="B1189" s="57"/>
      <c r="C1189" s="57"/>
      <c r="D1189" s="57"/>
      <c r="E1189" s="58" t="s">
        <v>8461</v>
      </c>
      <c r="F1189" s="40">
        <v>1</v>
      </c>
      <c r="G1189" s="40" t="s">
        <v>8464</v>
      </c>
      <c r="H1189" s="40">
        <v>0.8571428571428571</v>
      </c>
      <c r="I1189" s="40">
        <v>0.88888888888888884</v>
      </c>
    </row>
    <row r="1190" spans="2:9" ht="13.7">
      <c r="B1190" s="57"/>
      <c r="C1190" s="57"/>
      <c r="D1190" s="57"/>
      <c r="E1190" s="58" t="s">
        <v>8463</v>
      </c>
      <c r="F1190" s="40">
        <v>0</v>
      </c>
      <c r="G1190" s="40" t="s">
        <v>8464</v>
      </c>
      <c r="H1190" s="40">
        <v>0.14285714285714285</v>
      </c>
      <c r="I1190" s="40">
        <v>0.1111111111111111</v>
      </c>
    </row>
    <row r="1191" spans="2:9" ht="13.7">
      <c r="B1191" s="57"/>
      <c r="C1191" s="57"/>
      <c r="D1191" s="57" t="s">
        <v>99</v>
      </c>
      <c r="E1191" s="58" t="s">
        <v>8327</v>
      </c>
      <c r="F1191" s="39">
        <v>1</v>
      </c>
      <c r="G1191" s="39">
        <v>7</v>
      </c>
      <c r="H1191" s="39">
        <v>1</v>
      </c>
      <c r="I1191" s="39">
        <v>9</v>
      </c>
    </row>
    <row r="1192" spans="2:9" ht="13.7">
      <c r="B1192" s="57"/>
      <c r="C1192" s="57"/>
      <c r="D1192" s="57"/>
      <c r="E1192" s="58" t="s">
        <v>8330</v>
      </c>
      <c r="F1192" s="39">
        <v>4</v>
      </c>
      <c r="G1192" s="39">
        <v>28</v>
      </c>
      <c r="H1192" s="39">
        <v>4</v>
      </c>
      <c r="I1192" s="39">
        <v>36</v>
      </c>
    </row>
    <row r="1193" spans="2:9" ht="13.7">
      <c r="B1193" s="57"/>
      <c r="C1193" s="57"/>
      <c r="D1193" s="57"/>
      <c r="E1193" s="58" t="s">
        <v>8441</v>
      </c>
      <c r="F1193" s="39">
        <v>210</v>
      </c>
      <c r="G1193" s="39">
        <v>2670</v>
      </c>
      <c r="H1193" s="39">
        <v>240</v>
      </c>
      <c r="I1193" s="39">
        <v>3120</v>
      </c>
    </row>
    <row r="1194" spans="2:9" ht="13.7">
      <c r="B1194" s="57"/>
      <c r="C1194" s="57"/>
      <c r="D1194" s="57"/>
      <c r="E1194" s="58" t="s">
        <v>8443</v>
      </c>
      <c r="F1194" s="39">
        <v>210</v>
      </c>
      <c r="G1194" s="39">
        <v>2670</v>
      </c>
      <c r="H1194" s="39">
        <v>240</v>
      </c>
      <c r="I1194" s="39">
        <v>3120</v>
      </c>
    </row>
    <row r="1195" spans="2:9" ht="13.7">
      <c r="B1195" s="57"/>
      <c r="C1195" s="57"/>
      <c r="D1195" s="57"/>
      <c r="E1195" s="58" t="s">
        <v>8334</v>
      </c>
      <c r="F1195" s="39">
        <v>181</v>
      </c>
      <c r="G1195" s="39">
        <v>2420</v>
      </c>
      <c r="H1195" s="39">
        <v>207</v>
      </c>
      <c r="I1195" s="39">
        <v>2808</v>
      </c>
    </row>
    <row r="1196" spans="2:9" ht="13.7">
      <c r="B1196" s="57"/>
      <c r="C1196" s="57"/>
      <c r="D1196" s="57"/>
      <c r="E1196" s="58" t="s">
        <v>8336</v>
      </c>
      <c r="F1196" s="39">
        <v>97</v>
      </c>
      <c r="G1196" s="39">
        <v>1708</v>
      </c>
      <c r="H1196" s="39">
        <v>125</v>
      </c>
      <c r="I1196" s="39">
        <v>1930</v>
      </c>
    </row>
    <row r="1197" spans="2:9" ht="13.7">
      <c r="B1197" s="57"/>
      <c r="C1197" s="57"/>
      <c r="D1197" s="57"/>
      <c r="E1197" s="58" t="s">
        <v>8338</v>
      </c>
      <c r="F1197" s="40">
        <v>0.86190476190476195</v>
      </c>
      <c r="G1197" s="40">
        <v>0.90636704119850187</v>
      </c>
      <c r="H1197" s="40">
        <v>0.86250000000000004</v>
      </c>
      <c r="I1197" s="40">
        <v>0.9</v>
      </c>
    </row>
    <row r="1198" spans="2:9" ht="13.7">
      <c r="B1198" s="57"/>
      <c r="C1198" s="57"/>
      <c r="D1198" s="57"/>
      <c r="E1198" s="58" t="s">
        <v>8340</v>
      </c>
      <c r="F1198" s="40">
        <v>0.46190476190476193</v>
      </c>
      <c r="G1198" s="40">
        <v>0.63970037453183526</v>
      </c>
      <c r="H1198" s="40">
        <v>0.52083333333333337</v>
      </c>
      <c r="I1198" s="40">
        <v>0.61858974358974361</v>
      </c>
    </row>
    <row r="1199" spans="2:9" ht="13.7">
      <c r="B1199" s="57"/>
      <c r="C1199" s="57"/>
      <c r="D1199" s="57"/>
      <c r="E1199" s="58" t="s">
        <v>8445</v>
      </c>
      <c r="F1199" s="39">
        <v>1</v>
      </c>
      <c r="G1199" s="39">
        <v>7</v>
      </c>
      <c r="H1199" s="39">
        <v>1</v>
      </c>
      <c r="I1199" s="39">
        <v>9</v>
      </c>
    </row>
    <row r="1200" spans="2:9" ht="13.7">
      <c r="B1200" s="57"/>
      <c r="C1200" s="57"/>
      <c r="D1200" s="57"/>
      <c r="E1200" s="58" t="s">
        <v>8447</v>
      </c>
      <c r="F1200" s="40">
        <v>1</v>
      </c>
      <c r="G1200" s="40">
        <v>1</v>
      </c>
      <c r="H1200" s="40">
        <v>1</v>
      </c>
      <c r="I1200" s="40">
        <v>1</v>
      </c>
    </row>
    <row r="1201" spans="2:9" ht="13.7">
      <c r="B1201" s="57"/>
      <c r="C1201" s="57"/>
      <c r="D1201" s="57"/>
      <c r="E1201" s="58" t="s">
        <v>8449</v>
      </c>
      <c r="F1201" s="39">
        <v>0</v>
      </c>
      <c r="G1201" s="39">
        <v>0</v>
      </c>
      <c r="H1201" s="39">
        <v>0</v>
      </c>
      <c r="I1201" s="39">
        <v>0</v>
      </c>
    </row>
    <row r="1202" spans="2:9" ht="13.7">
      <c r="B1202" s="57"/>
      <c r="C1202" s="57"/>
      <c r="D1202" s="57"/>
      <c r="E1202" s="58" t="s">
        <v>8451</v>
      </c>
      <c r="F1202" s="39">
        <v>1</v>
      </c>
      <c r="G1202" s="39">
        <v>4</v>
      </c>
      <c r="H1202" s="39">
        <v>0</v>
      </c>
      <c r="I1202" s="39">
        <v>5</v>
      </c>
    </row>
    <row r="1203" spans="2:9" ht="13.7">
      <c r="B1203" s="57"/>
      <c r="C1203" s="57"/>
      <c r="D1203" s="57"/>
      <c r="E1203" s="58" t="s">
        <v>8453</v>
      </c>
      <c r="F1203" s="39">
        <v>0</v>
      </c>
      <c r="G1203" s="39">
        <v>3</v>
      </c>
      <c r="H1203" s="39">
        <v>1</v>
      </c>
      <c r="I1203" s="39">
        <v>4</v>
      </c>
    </row>
    <row r="1204" spans="2:9" ht="13.7">
      <c r="B1204" s="57"/>
      <c r="C1204" s="57"/>
      <c r="D1204" s="57"/>
      <c r="E1204" s="58" t="s">
        <v>8455</v>
      </c>
      <c r="F1204" s="39">
        <v>1</v>
      </c>
      <c r="G1204" s="39">
        <v>7</v>
      </c>
      <c r="H1204" s="39">
        <v>1</v>
      </c>
      <c r="I1204" s="39">
        <v>9</v>
      </c>
    </row>
    <row r="1205" spans="2:9" ht="13.7">
      <c r="B1205" s="57"/>
      <c r="C1205" s="57"/>
      <c r="D1205" s="57"/>
      <c r="E1205" s="58" t="s">
        <v>8457</v>
      </c>
      <c r="F1205" s="39">
        <v>0</v>
      </c>
      <c r="G1205" s="39">
        <v>0</v>
      </c>
      <c r="H1205" s="39">
        <v>0</v>
      </c>
      <c r="I1205" s="39">
        <v>0</v>
      </c>
    </row>
    <row r="1206" spans="2:9" ht="13.7">
      <c r="B1206" s="57"/>
      <c r="C1206" s="57"/>
      <c r="D1206" s="57"/>
      <c r="E1206" s="58" t="s">
        <v>8459</v>
      </c>
      <c r="F1206" s="39">
        <v>0</v>
      </c>
      <c r="G1206" s="39">
        <v>0</v>
      </c>
      <c r="H1206" s="39">
        <v>0</v>
      </c>
      <c r="I1206" s="39">
        <v>0</v>
      </c>
    </row>
    <row r="1207" spans="2:9" ht="13.7">
      <c r="B1207" s="57"/>
      <c r="C1207" s="57"/>
      <c r="D1207" s="57"/>
      <c r="E1207" s="58" t="s">
        <v>8461</v>
      </c>
      <c r="F1207" s="40">
        <v>1</v>
      </c>
      <c r="G1207" s="40">
        <v>0.5714285714285714</v>
      </c>
      <c r="H1207" s="40">
        <v>0</v>
      </c>
      <c r="I1207" s="40">
        <v>0.55555555555555558</v>
      </c>
    </row>
    <row r="1208" spans="2:9" ht="13.7">
      <c r="B1208" s="57"/>
      <c r="C1208" s="57"/>
      <c r="D1208" s="57"/>
      <c r="E1208" s="58" t="s">
        <v>8463</v>
      </c>
      <c r="F1208" s="40">
        <v>0</v>
      </c>
      <c r="G1208" s="40">
        <v>0</v>
      </c>
      <c r="H1208" s="40">
        <v>0</v>
      </c>
      <c r="I1208" s="40">
        <v>0</v>
      </c>
    </row>
    <row r="1209" spans="2:9" ht="13.7">
      <c r="B1209" s="57" t="s">
        <v>94</v>
      </c>
      <c r="C1209" s="57" t="s">
        <v>82</v>
      </c>
      <c r="D1209" s="57" t="s">
        <v>93</v>
      </c>
      <c r="E1209" s="58" t="s">
        <v>8327</v>
      </c>
      <c r="F1209" s="39">
        <v>11</v>
      </c>
      <c r="G1209" s="39">
        <v>18</v>
      </c>
      <c r="H1209" s="39">
        <v>19</v>
      </c>
      <c r="I1209" s="39">
        <v>48</v>
      </c>
    </row>
    <row r="1210" spans="2:9" ht="13.7">
      <c r="B1210" s="57"/>
      <c r="C1210" s="57"/>
      <c r="D1210" s="57"/>
      <c r="E1210" s="58" t="s">
        <v>8330</v>
      </c>
      <c r="F1210" s="39">
        <v>44</v>
      </c>
      <c r="G1210" s="39">
        <v>72</v>
      </c>
      <c r="H1210" s="39">
        <v>76</v>
      </c>
      <c r="I1210" s="39">
        <v>192</v>
      </c>
    </row>
    <row r="1211" spans="2:9" ht="13.7">
      <c r="B1211" s="57"/>
      <c r="C1211" s="57"/>
      <c r="D1211" s="57"/>
      <c r="E1211" s="58" t="s">
        <v>8441</v>
      </c>
      <c r="F1211" s="39">
        <v>4170</v>
      </c>
      <c r="G1211" s="39">
        <v>6450</v>
      </c>
      <c r="H1211" s="39">
        <v>7620</v>
      </c>
      <c r="I1211" s="39">
        <v>18240</v>
      </c>
    </row>
    <row r="1212" spans="2:9" ht="13.7">
      <c r="B1212" s="57"/>
      <c r="C1212" s="57"/>
      <c r="D1212" s="57"/>
      <c r="E1212" s="58" t="s">
        <v>8443</v>
      </c>
      <c r="F1212" s="39">
        <v>4170</v>
      </c>
      <c r="G1212" s="39">
        <v>6450</v>
      </c>
      <c r="H1212" s="39">
        <v>7620</v>
      </c>
      <c r="I1212" s="39">
        <v>18240</v>
      </c>
    </row>
    <row r="1213" spans="2:9" ht="13.7">
      <c r="B1213" s="57"/>
      <c r="C1213" s="57"/>
      <c r="D1213" s="57"/>
      <c r="E1213" s="58" t="s">
        <v>8334</v>
      </c>
      <c r="F1213" s="39">
        <v>3774</v>
      </c>
      <c r="G1213" s="39">
        <v>5910</v>
      </c>
      <c r="H1213" s="39">
        <v>6956</v>
      </c>
      <c r="I1213" s="39">
        <v>16640</v>
      </c>
    </row>
    <row r="1214" spans="2:9" ht="13.7">
      <c r="B1214" s="57"/>
      <c r="C1214" s="57"/>
      <c r="D1214" s="57"/>
      <c r="E1214" s="58" t="s">
        <v>8336</v>
      </c>
      <c r="F1214" s="39">
        <v>2723</v>
      </c>
      <c r="G1214" s="39">
        <v>4142</v>
      </c>
      <c r="H1214" s="39">
        <v>5100</v>
      </c>
      <c r="I1214" s="39">
        <v>11965</v>
      </c>
    </row>
    <row r="1215" spans="2:9" ht="13.7">
      <c r="B1215" s="57"/>
      <c r="C1215" s="57"/>
      <c r="D1215" s="57"/>
      <c r="E1215" s="58" t="s">
        <v>8338</v>
      </c>
      <c r="F1215" s="40">
        <v>0.9050359712230216</v>
      </c>
      <c r="G1215" s="40">
        <v>0.91627906976744189</v>
      </c>
      <c r="H1215" s="40">
        <v>0.91286089238845147</v>
      </c>
      <c r="I1215" s="40">
        <v>0.91228070175438591</v>
      </c>
    </row>
    <row r="1216" spans="2:9" ht="13.7">
      <c r="B1216" s="57"/>
      <c r="C1216" s="57"/>
      <c r="D1216" s="57"/>
      <c r="E1216" s="58" t="s">
        <v>8340</v>
      </c>
      <c r="F1216" s="40">
        <v>0.65299760191846523</v>
      </c>
      <c r="G1216" s="40">
        <v>0.64217054263565887</v>
      </c>
      <c r="H1216" s="40">
        <v>0.6692913385826772</v>
      </c>
      <c r="I1216" s="40">
        <v>0.65597587719298245</v>
      </c>
    </row>
    <row r="1217" spans="2:9" ht="13.7">
      <c r="B1217" s="57"/>
      <c r="C1217" s="57"/>
      <c r="D1217" s="57"/>
      <c r="E1217" s="58" t="s">
        <v>8445</v>
      </c>
      <c r="F1217" s="39">
        <v>11</v>
      </c>
      <c r="G1217" s="39">
        <v>18</v>
      </c>
      <c r="H1217" s="39">
        <v>19</v>
      </c>
      <c r="I1217" s="39">
        <v>48</v>
      </c>
    </row>
    <row r="1218" spans="2:9" ht="13.7">
      <c r="B1218" s="57"/>
      <c r="C1218" s="57"/>
      <c r="D1218" s="57"/>
      <c r="E1218" s="58" t="s">
        <v>8447</v>
      </c>
      <c r="F1218" s="40">
        <v>1</v>
      </c>
      <c r="G1218" s="40">
        <v>1</v>
      </c>
      <c r="H1218" s="40">
        <v>1</v>
      </c>
      <c r="I1218" s="40">
        <v>1</v>
      </c>
    </row>
    <row r="1219" spans="2:9" ht="13.7">
      <c r="B1219" s="57"/>
      <c r="C1219" s="57"/>
      <c r="D1219" s="57"/>
      <c r="E1219" s="58" t="s">
        <v>8449</v>
      </c>
      <c r="F1219" s="39">
        <v>0</v>
      </c>
      <c r="G1219" s="39">
        <v>0</v>
      </c>
      <c r="H1219" s="39">
        <v>0</v>
      </c>
      <c r="I1219" s="39">
        <v>0</v>
      </c>
    </row>
    <row r="1220" spans="2:9" ht="13.7">
      <c r="B1220" s="57"/>
      <c r="C1220" s="57"/>
      <c r="D1220" s="57"/>
      <c r="E1220" s="58" t="s">
        <v>8451</v>
      </c>
      <c r="F1220" s="39">
        <v>10</v>
      </c>
      <c r="G1220" s="39">
        <v>16</v>
      </c>
      <c r="H1220" s="39">
        <v>19</v>
      </c>
      <c r="I1220" s="39">
        <v>45</v>
      </c>
    </row>
    <row r="1221" spans="2:9" ht="13.7">
      <c r="B1221" s="57"/>
      <c r="C1221" s="57"/>
      <c r="D1221" s="57"/>
      <c r="E1221" s="58" t="s">
        <v>8453</v>
      </c>
      <c r="F1221" s="39">
        <v>1</v>
      </c>
      <c r="G1221" s="39">
        <v>2</v>
      </c>
      <c r="H1221" s="39">
        <v>0</v>
      </c>
      <c r="I1221" s="39">
        <v>3</v>
      </c>
    </row>
    <row r="1222" spans="2:9" ht="13.7">
      <c r="B1222" s="57"/>
      <c r="C1222" s="57"/>
      <c r="D1222" s="57"/>
      <c r="E1222" s="58" t="s">
        <v>8455</v>
      </c>
      <c r="F1222" s="39">
        <v>11</v>
      </c>
      <c r="G1222" s="39">
        <v>17</v>
      </c>
      <c r="H1222" s="39">
        <v>19</v>
      </c>
      <c r="I1222" s="39">
        <v>47</v>
      </c>
    </row>
    <row r="1223" spans="2:9" ht="13.7">
      <c r="B1223" s="57"/>
      <c r="C1223" s="57"/>
      <c r="D1223" s="57"/>
      <c r="E1223" s="58" t="s">
        <v>8457</v>
      </c>
      <c r="F1223" s="39">
        <v>0</v>
      </c>
      <c r="G1223" s="39">
        <v>1</v>
      </c>
      <c r="H1223" s="39">
        <v>0</v>
      </c>
      <c r="I1223" s="39">
        <v>1</v>
      </c>
    </row>
    <row r="1224" spans="2:9" ht="13.7">
      <c r="B1224" s="57"/>
      <c r="C1224" s="57"/>
      <c r="D1224" s="57"/>
      <c r="E1224" s="58" t="s">
        <v>8459</v>
      </c>
      <c r="F1224" s="39">
        <v>0</v>
      </c>
      <c r="G1224" s="39">
        <v>0</v>
      </c>
      <c r="H1224" s="39">
        <v>0</v>
      </c>
      <c r="I1224" s="39">
        <v>0</v>
      </c>
    </row>
    <row r="1225" spans="2:9" ht="13.7">
      <c r="B1225" s="57"/>
      <c r="C1225" s="57"/>
      <c r="D1225" s="57"/>
      <c r="E1225" s="58" t="s">
        <v>8461</v>
      </c>
      <c r="F1225" s="40">
        <v>0.90909090909090906</v>
      </c>
      <c r="G1225" s="40">
        <v>0.88888888888888884</v>
      </c>
      <c r="H1225" s="40">
        <v>1</v>
      </c>
      <c r="I1225" s="40">
        <v>0.9375</v>
      </c>
    </row>
    <row r="1226" spans="2:9" ht="13.7">
      <c r="B1226" s="57"/>
      <c r="C1226" s="57"/>
      <c r="D1226" s="57"/>
      <c r="E1226" s="58" t="s">
        <v>8463</v>
      </c>
      <c r="F1226" s="40">
        <v>0</v>
      </c>
      <c r="G1226" s="40">
        <v>5.5555555555555552E-2</v>
      </c>
      <c r="H1226" s="40">
        <v>0</v>
      </c>
      <c r="I1226" s="40">
        <v>2.0833333333333332E-2</v>
      </c>
    </row>
    <row r="1227" spans="2:9" ht="13.7">
      <c r="B1227" s="57" t="s">
        <v>68</v>
      </c>
      <c r="C1227" s="57" t="s">
        <v>49</v>
      </c>
      <c r="D1227" s="57" t="s">
        <v>65</v>
      </c>
      <c r="E1227" s="58" t="s">
        <v>8327</v>
      </c>
      <c r="F1227" s="39">
        <v>2</v>
      </c>
      <c r="G1227" s="39">
        <v>1</v>
      </c>
      <c r="H1227" s="39">
        <v>5</v>
      </c>
      <c r="I1227" s="39">
        <v>8</v>
      </c>
    </row>
    <row r="1228" spans="2:9" ht="13.7">
      <c r="B1228" s="57"/>
      <c r="C1228" s="57"/>
      <c r="D1228" s="57"/>
      <c r="E1228" s="58" t="s">
        <v>8330</v>
      </c>
      <c r="F1228" s="39">
        <v>8</v>
      </c>
      <c r="G1228" s="39">
        <v>4</v>
      </c>
      <c r="H1228" s="39">
        <v>20</v>
      </c>
      <c r="I1228" s="39">
        <v>32</v>
      </c>
    </row>
    <row r="1229" spans="2:9" ht="13.7">
      <c r="B1229" s="57"/>
      <c r="C1229" s="57"/>
      <c r="D1229" s="57"/>
      <c r="E1229" s="58" t="s">
        <v>8441</v>
      </c>
      <c r="F1229" s="39">
        <v>1020</v>
      </c>
      <c r="G1229" s="39">
        <v>480</v>
      </c>
      <c r="H1229" s="39">
        <v>1950</v>
      </c>
      <c r="I1229" s="39">
        <v>3450</v>
      </c>
    </row>
    <row r="1230" spans="2:9" ht="13.7">
      <c r="B1230" s="57"/>
      <c r="C1230" s="57"/>
      <c r="D1230" s="57"/>
      <c r="E1230" s="58" t="s">
        <v>8443</v>
      </c>
      <c r="F1230" s="39">
        <v>1020</v>
      </c>
      <c r="G1230" s="39">
        <v>480</v>
      </c>
      <c r="H1230" s="39">
        <v>1950</v>
      </c>
      <c r="I1230" s="39">
        <v>3450</v>
      </c>
    </row>
    <row r="1231" spans="2:9" ht="13.7">
      <c r="B1231" s="57"/>
      <c r="C1231" s="57"/>
      <c r="D1231" s="57"/>
      <c r="E1231" s="58" t="s">
        <v>8334</v>
      </c>
      <c r="F1231" s="39">
        <v>945</v>
      </c>
      <c r="G1231" s="39">
        <v>438</v>
      </c>
      <c r="H1231" s="39">
        <v>1788</v>
      </c>
      <c r="I1231" s="39">
        <v>3171</v>
      </c>
    </row>
    <row r="1232" spans="2:9" ht="13.7">
      <c r="B1232" s="57"/>
      <c r="C1232" s="57"/>
      <c r="D1232" s="57"/>
      <c r="E1232" s="58" t="s">
        <v>8336</v>
      </c>
      <c r="F1232" s="39">
        <v>699</v>
      </c>
      <c r="G1232" s="39">
        <v>300</v>
      </c>
      <c r="H1232" s="39">
        <v>1246</v>
      </c>
      <c r="I1232" s="39">
        <v>2245</v>
      </c>
    </row>
    <row r="1233" spans="2:9" ht="13.7">
      <c r="B1233" s="57"/>
      <c r="C1233" s="57"/>
      <c r="D1233" s="57"/>
      <c r="E1233" s="58" t="s">
        <v>8338</v>
      </c>
      <c r="F1233" s="40">
        <v>0.92647058823529416</v>
      </c>
      <c r="G1233" s="40">
        <v>0.91249999999999998</v>
      </c>
      <c r="H1233" s="40">
        <v>0.91692307692307695</v>
      </c>
      <c r="I1233" s="40">
        <v>0.9191304347826087</v>
      </c>
    </row>
    <row r="1234" spans="2:9" ht="13.7">
      <c r="B1234" s="57"/>
      <c r="C1234" s="57"/>
      <c r="D1234" s="57"/>
      <c r="E1234" s="58" t="s">
        <v>8340</v>
      </c>
      <c r="F1234" s="40">
        <v>0.68529411764705883</v>
      </c>
      <c r="G1234" s="40">
        <v>0.625</v>
      </c>
      <c r="H1234" s="40">
        <v>0.63897435897435895</v>
      </c>
      <c r="I1234" s="40">
        <v>0.6507246376811594</v>
      </c>
    </row>
    <row r="1235" spans="2:9" ht="13.7">
      <c r="B1235" s="57"/>
      <c r="C1235" s="57"/>
      <c r="D1235" s="57"/>
      <c r="E1235" s="58" t="s">
        <v>8445</v>
      </c>
      <c r="F1235" s="39">
        <v>2</v>
      </c>
      <c r="G1235" s="39">
        <v>1</v>
      </c>
      <c r="H1235" s="39">
        <v>5</v>
      </c>
      <c r="I1235" s="39">
        <v>8</v>
      </c>
    </row>
    <row r="1236" spans="2:9" ht="13.7">
      <c r="B1236" s="57"/>
      <c r="C1236" s="57"/>
      <c r="D1236" s="57"/>
      <c r="E1236" s="58" t="s">
        <v>8447</v>
      </c>
      <c r="F1236" s="40">
        <v>1</v>
      </c>
      <c r="G1236" s="40">
        <v>1</v>
      </c>
      <c r="H1236" s="40">
        <v>1</v>
      </c>
      <c r="I1236" s="40">
        <v>1</v>
      </c>
    </row>
    <row r="1237" spans="2:9" ht="13.7">
      <c r="B1237" s="57"/>
      <c r="C1237" s="57"/>
      <c r="D1237" s="57"/>
      <c r="E1237" s="58" t="s">
        <v>8449</v>
      </c>
      <c r="F1237" s="39">
        <v>0</v>
      </c>
      <c r="G1237" s="39">
        <v>0</v>
      </c>
      <c r="H1237" s="39">
        <v>0</v>
      </c>
      <c r="I1237" s="39">
        <v>0</v>
      </c>
    </row>
    <row r="1238" spans="2:9" ht="13.7">
      <c r="B1238" s="57"/>
      <c r="C1238" s="57"/>
      <c r="D1238" s="57"/>
      <c r="E1238" s="58" t="s">
        <v>8451</v>
      </c>
      <c r="F1238" s="39">
        <v>2</v>
      </c>
      <c r="G1238" s="39">
        <v>1</v>
      </c>
      <c r="H1238" s="39">
        <v>4</v>
      </c>
      <c r="I1238" s="39">
        <v>7</v>
      </c>
    </row>
    <row r="1239" spans="2:9" ht="13.7">
      <c r="B1239" s="57"/>
      <c r="C1239" s="57"/>
      <c r="D1239" s="57"/>
      <c r="E1239" s="58" t="s">
        <v>8453</v>
      </c>
      <c r="F1239" s="39">
        <v>0</v>
      </c>
      <c r="G1239" s="39">
        <v>0</v>
      </c>
      <c r="H1239" s="39">
        <v>1</v>
      </c>
      <c r="I1239" s="39">
        <v>1</v>
      </c>
    </row>
    <row r="1240" spans="2:9" ht="13.7">
      <c r="B1240" s="57"/>
      <c r="C1240" s="57"/>
      <c r="D1240" s="57"/>
      <c r="E1240" s="58" t="s">
        <v>8455</v>
      </c>
      <c r="F1240" s="39">
        <v>2</v>
      </c>
      <c r="G1240" s="39">
        <v>1</v>
      </c>
      <c r="H1240" s="39">
        <v>5</v>
      </c>
      <c r="I1240" s="39">
        <v>8</v>
      </c>
    </row>
    <row r="1241" spans="2:9" ht="13.7">
      <c r="B1241" s="57"/>
      <c r="C1241" s="57"/>
      <c r="D1241" s="57"/>
      <c r="E1241" s="58" t="s">
        <v>8457</v>
      </c>
      <c r="F1241" s="39">
        <v>0</v>
      </c>
      <c r="G1241" s="39">
        <v>0</v>
      </c>
      <c r="H1241" s="39">
        <v>0</v>
      </c>
      <c r="I1241" s="39">
        <v>0</v>
      </c>
    </row>
    <row r="1242" spans="2:9" ht="13.7">
      <c r="B1242" s="57"/>
      <c r="C1242" s="57"/>
      <c r="D1242" s="57"/>
      <c r="E1242" s="58" t="s">
        <v>8459</v>
      </c>
      <c r="F1242" s="39">
        <v>0</v>
      </c>
      <c r="G1242" s="39">
        <v>0</v>
      </c>
      <c r="H1242" s="39">
        <v>0</v>
      </c>
      <c r="I1242" s="39">
        <v>0</v>
      </c>
    </row>
    <row r="1243" spans="2:9" ht="13.7">
      <c r="B1243" s="57"/>
      <c r="C1243" s="57"/>
      <c r="D1243" s="57"/>
      <c r="E1243" s="58" t="s">
        <v>8461</v>
      </c>
      <c r="F1243" s="40">
        <v>1</v>
      </c>
      <c r="G1243" s="40">
        <v>1</v>
      </c>
      <c r="H1243" s="40">
        <v>0.8</v>
      </c>
      <c r="I1243" s="40">
        <v>0.875</v>
      </c>
    </row>
    <row r="1244" spans="2:9" ht="13.7">
      <c r="B1244" s="57"/>
      <c r="C1244" s="57"/>
      <c r="D1244" s="57"/>
      <c r="E1244" s="58" t="s">
        <v>8463</v>
      </c>
      <c r="F1244" s="40">
        <v>0</v>
      </c>
      <c r="G1244" s="40">
        <v>0</v>
      </c>
      <c r="H1244" s="40">
        <v>0</v>
      </c>
      <c r="I1244" s="40">
        <v>0</v>
      </c>
    </row>
    <row r="1245" spans="2:9" ht="13.7">
      <c r="B1245" s="57"/>
      <c r="C1245" s="57"/>
      <c r="D1245" s="57" t="s">
        <v>70</v>
      </c>
      <c r="E1245" s="58" t="s">
        <v>8327</v>
      </c>
      <c r="F1245" s="39">
        <v>3</v>
      </c>
      <c r="G1245" s="39">
        <v>5</v>
      </c>
      <c r="H1245" s="39">
        <v>4</v>
      </c>
      <c r="I1245" s="39">
        <v>12</v>
      </c>
    </row>
    <row r="1246" spans="2:9" ht="13.7">
      <c r="B1246" s="57"/>
      <c r="C1246" s="57"/>
      <c r="D1246" s="57"/>
      <c r="E1246" s="58" t="s">
        <v>8330</v>
      </c>
      <c r="F1246" s="39">
        <v>12</v>
      </c>
      <c r="G1246" s="39">
        <v>20</v>
      </c>
      <c r="H1246" s="39">
        <v>16</v>
      </c>
      <c r="I1246" s="39">
        <v>48</v>
      </c>
    </row>
    <row r="1247" spans="2:9" ht="13.7">
      <c r="B1247" s="57"/>
      <c r="C1247" s="57"/>
      <c r="D1247" s="57"/>
      <c r="E1247" s="58" t="s">
        <v>8441</v>
      </c>
      <c r="F1247" s="39">
        <v>1170</v>
      </c>
      <c r="G1247" s="39">
        <v>2040</v>
      </c>
      <c r="H1247" s="39">
        <v>1260</v>
      </c>
      <c r="I1247" s="39">
        <v>4470</v>
      </c>
    </row>
    <row r="1248" spans="2:9" ht="13.7">
      <c r="B1248" s="57"/>
      <c r="C1248" s="57"/>
      <c r="D1248" s="57"/>
      <c r="E1248" s="58" t="s">
        <v>8443</v>
      </c>
      <c r="F1248" s="39">
        <v>1170</v>
      </c>
      <c r="G1248" s="39">
        <v>2040</v>
      </c>
      <c r="H1248" s="39">
        <v>1260</v>
      </c>
      <c r="I1248" s="39">
        <v>4470</v>
      </c>
    </row>
    <row r="1249" spans="2:9" ht="13.7">
      <c r="B1249" s="57"/>
      <c r="C1249" s="57"/>
      <c r="D1249" s="57"/>
      <c r="E1249" s="58" t="s">
        <v>8334</v>
      </c>
      <c r="F1249" s="39">
        <v>1060</v>
      </c>
      <c r="G1249" s="39">
        <v>1837</v>
      </c>
      <c r="H1249" s="39">
        <v>1128</v>
      </c>
      <c r="I1249" s="39">
        <v>4025</v>
      </c>
    </row>
    <row r="1250" spans="2:9" ht="13.7">
      <c r="B1250" s="57"/>
      <c r="C1250" s="57"/>
      <c r="D1250" s="57"/>
      <c r="E1250" s="58" t="s">
        <v>8336</v>
      </c>
      <c r="F1250" s="39">
        <v>756</v>
      </c>
      <c r="G1250" s="39">
        <v>1307</v>
      </c>
      <c r="H1250" s="39">
        <v>773</v>
      </c>
      <c r="I1250" s="39">
        <v>2836</v>
      </c>
    </row>
    <row r="1251" spans="2:9" ht="13.7">
      <c r="B1251" s="57"/>
      <c r="C1251" s="57"/>
      <c r="D1251" s="57"/>
      <c r="E1251" s="58" t="s">
        <v>8338</v>
      </c>
      <c r="F1251" s="40">
        <v>0.90598290598290598</v>
      </c>
      <c r="G1251" s="40">
        <v>0.90049019607843139</v>
      </c>
      <c r="H1251" s="40">
        <v>0.89523809523809528</v>
      </c>
      <c r="I1251" s="40">
        <v>0.90044742729306493</v>
      </c>
    </row>
    <row r="1252" spans="2:9" ht="13.7">
      <c r="B1252" s="57"/>
      <c r="C1252" s="57"/>
      <c r="D1252" s="57"/>
      <c r="E1252" s="58" t="s">
        <v>8340</v>
      </c>
      <c r="F1252" s="40">
        <v>0.64615384615384619</v>
      </c>
      <c r="G1252" s="40">
        <v>0.64068627450980398</v>
      </c>
      <c r="H1252" s="40">
        <v>0.61349206349206353</v>
      </c>
      <c r="I1252" s="40">
        <v>0.63445190156599551</v>
      </c>
    </row>
    <row r="1253" spans="2:9" ht="13.7">
      <c r="B1253" s="57"/>
      <c r="C1253" s="57"/>
      <c r="D1253" s="57"/>
      <c r="E1253" s="58" t="s">
        <v>8445</v>
      </c>
      <c r="F1253" s="39">
        <v>3</v>
      </c>
      <c r="G1253" s="39">
        <v>5</v>
      </c>
      <c r="H1253" s="39">
        <v>4</v>
      </c>
      <c r="I1253" s="39">
        <v>12</v>
      </c>
    </row>
    <row r="1254" spans="2:9" ht="13.7">
      <c r="B1254" s="57"/>
      <c r="C1254" s="57"/>
      <c r="D1254" s="57"/>
      <c r="E1254" s="58" t="s">
        <v>8447</v>
      </c>
      <c r="F1254" s="40">
        <v>1</v>
      </c>
      <c r="G1254" s="40">
        <v>1</v>
      </c>
      <c r="H1254" s="40">
        <v>1</v>
      </c>
      <c r="I1254" s="40">
        <v>1</v>
      </c>
    </row>
    <row r="1255" spans="2:9" ht="13.7">
      <c r="B1255" s="57"/>
      <c r="C1255" s="57"/>
      <c r="D1255" s="57"/>
      <c r="E1255" s="58" t="s">
        <v>8449</v>
      </c>
      <c r="F1255" s="39">
        <v>0</v>
      </c>
      <c r="G1255" s="39">
        <v>0</v>
      </c>
      <c r="H1255" s="39">
        <v>0</v>
      </c>
      <c r="I1255" s="39">
        <v>0</v>
      </c>
    </row>
    <row r="1256" spans="2:9" ht="13.7">
      <c r="B1256" s="57"/>
      <c r="C1256" s="57"/>
      <c r="D1256" s="57"/>
      <c r="E1256" s="58" t="s">
        <v>8451</v>
      </c>
      <c r="F1256" s="39">
        <v>3</v>
      </c>
      <c r="G1256" s="39">
        <v>5</v>
      </c>
      <c r="H1256" s="39">
        <v>1</v>
      </c>
      <c r="I1256" s="39">
        <v>9</v>
      </c>
    </row>
    <row r="1257" spans="2:9" ht="13.7">
      <c r="B1257" s="57"/>
      <c r="C1257" s="57"/>
      <c r="D1257" s="57"/>
      <c r="E1257" s="58" t="s">
        <v>8453</v>
      </c>
      <c r="F1257" s="39">
        <v>0</v>
      </c>
      <c r="G1257" s="39">
        <v>0</v>
      </c>
      <c r="H1257" s="39">
        <v>3</v>
      </c>
      <c r="I1257" s="39">
        <v>3</v>
      </c>
    </row>
    <row r="1258" spans="2:9" ht="13.7">
      <c r="B1258" s="57"/>
      <c r="C1258" s="57"/>
      <c r="D1258" s="57"/>
      <c r="E1258" s="58" t="s">
        <v>8455</v>
      </c>
      <c r="F1258" s="39">
        <v>3</v>
      </c>
      <c r="G1258" s="39">
        <v>5</v>
      </c>
      <c r="H1258" s="39">
        <v>4</v>
      </c>
      <c r="I1258" s="39">
        <v>12</v>
      </c>
    </row>
    <row r="1259" spans="2:9" ht="13.7">
      <c r="B1259" s="57"/>
      <c r="C1259" s="57"/>
      <c r="D1259" s="57"/>
      <c r="E1259" s="58" t="s">
        <v>8457</v>
      </c>
      <c r="F1259" s="39">
        <v>0</v>
      </c>
      <c r="G1259" s="39">
        <v>0</v>
      </c>
      <c r="H1259" s="39">
        <v>0</v>
      </c>
      <c r="I1259" s="39">
        <v>0</v>
      </c>
    </row>
    <row r="1260" spans="2:9" ht="13.7">
      <c r="B1260" s="57"/>
      <c r="C1260" s="57"/>
      <c r="D1260" s="57"/>
      <c r="E1260" s="58" t="s">
        <v>8459</v>
      </c>
      <c r="F1260" s="39">
        <v>0</v>
      </c>
      <c r="G1260" s="39">
        <v>0</v>
      </c>
      <c r="H1260" s="39">
        <v>0</v>
      </c>
      <c r="I1260" s="39">
        <v>0</v>
      </c>
    </row>
    <row r="1261" spans="2:9" ht="13.7">
      <c r="B1261" s="57"/>
      <c r="C1261" s="57"/>
      <c r="D1261" s="57"/>
      <c r="E1261" s="58" t="s">
        <v>8461</v>
      </c>
      <c r="F1261" s="40">
        <v>1</v>
      </c>
      <c r="G1261" s="40">
        <v>1</v>
      </c>
      <c r="H1261" s="40">
        <v>0.25</v>
      </c>
      <c r="I1261" s="40">
        <v>0.75</v>
      </c>
    </row>
    <row r="1262" spans="2:9" ht="13.7">
      <c r="B1262" s="57"/>
      <c r="C1262" s="57"/>
      <c r="D1262" s="57"/>
      <c r="E1262" s="58" t="s">
        <v>8463</v>
      </c>
      <c r="F1262" s="40">
        <v>0</v>
      </c>
      <c r="G1262" s="40">
        <v>0</v>
      </c>
      <c r="H1262" s="40">
        <v>0</v>
      </c>
      <c r="I1262" s="40">
        <v>0</v>
      </c>
    </row>
    <row r="1263" spans="2:9" ht="13.7">
      <c r="B1263" s="57"/>
      <c r="C1263" s="57"/>
      <c r="D1263" s="57" t="s">
        <v>71</v>
      </c>
      <c r="E1263" s="58" t="s">
        <v>8327</v>
      </c>
      <c r="F1263" s="39">
        <v>2</v>
      </c>
      <c r="G1263" s="39">
        <v>4</v>
      </c>
      <c r="H1263" s="39">
        <v>3</v>
      </c>
      <c r="I1263" s="39">
        <v>9</v>
      </c>
    </row>
    <row r="1264" spans="2:9" ht="13.7">
      <c r="B1264" s="57"/>
      <c r="C1264" s="57"/>
      <c r="D1264" s="57"/>
      <c r="E1264" s="58" t="s">
        <v>8330</v>
      </c>
      <c r="F1264" s="39">
        <v>8</v>
      </c>
      <c r="G1264" s="39">
        <v>16</v>
      </c>
      <c r="H1264" s="39">
        <v>12</v>
      </c>
      <c r="I1264" s="39">
        <v>36</v>
      </c>
    </row>
    <row r="1265" spans="2:9" ht="13.7">
      <c r="B1265" s="57"/>
      <c r="C1265" s="57"/>
      <c r="D1265" s="57"/>
      <c r="E1265" s="58" t="s">
        <v>8441</v>
      </c>
      <c r="F1265" s="39">
        <v>510</v>
      </c>
      <c r="G1265" s="39">
        <v>1230</v>
      </c>
      <c r="H1265" s="39">
        <v>930</v>
      </c>
      <c r="I1265" s="39">
        <v>2670</v>
      </c>
    </row>
    <row r="1266" spans="2:9" ht="13.7">
      <c r="B1266" s="57"/>
      <c r="C1266" s="57"/>
      <c r="D1266" s="57"/>
      <c r="E1266" s="58" t="s">
        <v>8443</v>
      </c>
      <c r="F1266" s="39">
        <v>510</v>
      </c>
      <c r="G1266" s="39">
        <v>1230</v>
      </c>
      <c r="H1266" s="39">
        <v>930</v>
      </c>
      <c r="I1266" s="39">
        <v>2670</v>
      </c>
    </row>
    <row r="1267" spans="2:9" ht="13.7">
      <c r="B1267" s="57"/>
      <c r="C1267" s="57"/>
      <c r="D1267" s="57"/>
      <c r="E1267" s="58" t="s">
        <v>8334</v>
      </c>
      <c r="F1267" s="39">
        <v>444</v>
      </c>
      <c r="G1267" s="39">
        <v>1093</v>
      </c>
      <c r="H1267" s="39">
        <v>851</v>
      </c>
      <c r="I1267" s="39">
        <v>2388</v>
      </c>
    </row>
    <row r="1268" spans="2:9" ht="13.7">
      <c r="B1268" s="57"/>
      <c r="C1268" s="57"/>
      <c r="D1268" s="57"/>
      <c r="E1268" s="58" t="s">
        <v>8336</v>
      </c>
      <c r="F1268" s="39">
        <v>298</v>
      </c>
      <c r="G1268" s="39">
        <v>729</v>
      </c>
      <c r="H1268" s="39">
        <v>607</v>
      </c>
      <c r="I1268" s="39">
        <v>1634</v>
      </c>
    </row>
    <row r="1269" spans="2:9" ht="13.7">
      <c r="B1269" s="57"/>
      <c r="C1269" s="57"/>
      <c r="D1269" s="57"/>
      <c r="E1269" s="58" t="s">
        <v>8338</v>
      </c>
      <c r="F1269" s="40">
        <v>0.87058823529411766</v>
      </c>
      <c r="G1269" s="40">
        <v>0.88861788617886184</v>
      </c>
      <c r="H1269" s="40">
        <v>0.9150537634408602</v>
      </c>
      <c r="I1269" s="40">
        <v>0.89438202247191012</v>
      </c>
    </row>
    <row r="1270" spans="2:9" ht="13.7">
      <c r="B1270" s="57"/>
      <c r="C1270" s="57"/>
      <c r="D1270" s="57"/>
      <c r="E1270" s="58" t="s">
        <v>8340</v>
      </c>
      <c r="F1270" s="40">
        <v>0.58431372549019611</v>
      </c>
      <c r="G1270" s="40">
        <v>0.59268292682926826</v>
      </c>
      <c r="H1270" s="40">
        <v>0.65268817204301077</v>
      </c>
      <c r="I1270" s="40">
        <v>0.61198501872659172</v>
      </c>
    </row>
    <row r="1271" spans="2:9" ht="13.7">
      <c r="B1271" s="57"/>
      <c r="C1271" s="57"/>
      <c r="D1271" s="57"/>
      <c r="E1271" s="58" t="s">
        <v>8445</v>
      </c>
      <c r="F1271" s="39">
        <v>2</v>
      </c>
      <c r="G1271" s="39">
        <v>4</v>
      </c>
      <c r="H1271" s="39">
        <v>3</v>
      </c>
      <c r="I1271" s="39">
        <v>9</v>
      </c>
    </row>
    <row r="1272" spans="2:9" ht="13.7">
      <c r="B1272" s="57"/>
      <c r="C1272" s="57"/>
      <c r="D1272" s="57"/>
      <c r="E1272" s="58" t="s">
        <v>8447</v>
      </c>
      <c r="F1272" s="40">
        <v>1</v>
      </c>
      <c r="G1272" s="40">
        <v>1</v>
      </c>
      <c r="H1272" s="40">
        <v>1</v>
      </c>
      <c r="I1272" s="40">
        <v>1</v>
      </c>
    </row>
    <row r="1273" spans="2:9" ht="13.7">
      <c r="B1273" s="57"/>
      <c r="C1273" s="57"/>
      <c r="D1273" s="57"/>
      <c r="E1273" s="58" t="s">
        <v>8449</v>
      </c>
      <c r="F1273" s="39">
        <v>0</v>
      </c>
      <c r="G1273" s="39">
        <v>0</v>
      </c>
      <c r="H1273" s="39">
        <v>0</v>
      </c>
      <c r="I1273" s="39">
        <v>0</v>
      </c>
    </row>
    <row r="1274" spans="2:9" ht="13.7">
      <c r="B1274" s="57"/>
      <c r="C1274" s="57"/>
      <c r="D1274" s="57"/>
      <c r="E1274" s="58" t="s">
        <v>8451</v>
      </c>
      <c r="F1274" s="39">
        <v>0</v>
      </c>
      <c r="G1274" s="39">
        <v>1</v>
      </c>
      <c r="H1274" s="39">
        <v>3</v>
      </c>
      <c r="I1274" s="39">
        <v>4</v>
      </c>
    </row>
    <row r="1275" spans="2:9" ht="13.7">
      <c r="B1275" s="57"/>
      <c r="C1275" s="57"/>
      <c r="D1275" s="57"/>
      <c r="E1275" s="58" t="s">
        <v>8453</v>
      </c>
      <c r="F1275" s="39">
        <v>2</v>
      </c>
      <c r="G1275" s="39">
        <v>3</v>
      </c>
      <c r="H1275" s="39">
        <v>0</v>
      </c>
      <c r="I1275" s="39">
        <v>5</v>
      </c>
    </row>
    <row r="1276" spans="2:9" ht="13.7">
      <c r="B1276" s="57"/>
      <c r="C1276" s="57"/>
      <c r="D1276" s="57"/>
      <c r="E1276" s="58" t="s">
        <v>8455</v>
      </c>
      <c r="F1276" s="39">
        <v>2</v>
      </c>
      <c r="G1276" s="39">
        <v>4</v>
      </c>
      <c r="H1276" s="39">
        <v>3</v>
      </c>
      <c r="I1276" s="39">
        <v>9</v>
      </c>
    </row>
    <row r="1277" spans="2:9" ht="13.7">
      <c r="B1277" s="57"/>
      <c r="C1277" s="57"/>
      <c r="D1277" s="57"/>
      <c r="E1277" s="58" t="s">
        <v>8457</v>
      </c>
      <c r="F1277" s="39">
        <v>0</v>
      </c>
      <c r="G1277" s="39">
        <v>0</v>
      </c>
      <c r="H1277" s="39">
        <v>0</v>
      </c>
      <c r="I1277" s="39">
        <v>0</v>
      </c>
    </row>
    <row r="1278" spans="2:9" ht="13.7">
      <c r="B1278" s="57"/>
      <c r="C1278" s="57"/>
      <c r="D1278" s="57"/>
      <c r="E1278" s="58" t="s">
        <v>8459</v>
      </c>
      <c r="F1278" s="39">
        <v>0</v>
      </c>
      <c r="G1278" s="39">
        <v>0</v>
      </c>
      <c r="H1278" s="39">
        <v>0</v>
      </c>
      <c r="I1278" s="39">
        <v>0</v>
      </c>
    </row>
    <row r="1279" spans="2:9" ht="13.7">
      <c r="B1279" s="57"/>
      <c r="C1279" s="57"/>
      <c r="D1279" s="57"/>
      <c r="E1279" s="58" t="s">
        <v>8461</v>
      </c>
      <c r="F1279" s="40">
        <v>0</v>
      </c>
      <c r="G1279" s="40">
        <v>0.25</v>
      </c>
      <c r="H1279" s="40">
        <v>1</v>
      </c>
      <c r="I1279" s="40">
        <v>0.44444444444444442</v>
      </c>
    </row>
    <row r="1280" spans="2:9" ht="13.7">
      <c r="B1280" s="57"/>
      <c r="C1280" s="57"/>
      <c r="D1280" s="57"/>
      <c r="E1280" s="58" t="s">
        <v>8463</v>
      </c>
      <c r="F1280" s="40">
        <v>0</v>
      </c>
      <c r="G1280" s="40">
        <v>0</v>
      </c>
      <c r="H1280" s="40">
        <v>0</v>
      </c>
      <c r="I1280" s="40">
        <v>0</v>
      </c>
    </row>
    <row r="1281" spans="2:9" ht="13.7">
      <c r="B1281" s="57"/>
      <c r="C1281" s="57"/>
      <c r="D1281" s="57" t="s">
        <v>72</v>
      </c>
      <c r="E1281" s="58" t="s">
        <v>8327</v>
      </c>
      <c r="F1281" s="39">
        <v>2</v>
      </c>
      <c r="G1281" s="39">
        <v>3</v>
      </c>
      <c r="H1281" s="39">
        <v>4</v>
      </c>
      <c r="I1281" s="39">
        <v>9</v>
      </c>
    </row>
    <row r="1282" spans="2:9" ht="13.7">
      <c r="B1282" s="57"/>
      <c r="C1282" s="57"/>
      <c r="D1282" s="57"/>
      <c r="E1282" s="58" t="s">
        <v>8330</v>
      </c>
      <c r="F1282" s="39">
        <v>8</v>
      </c>
      <c r="G1282" s="39">
        <v>12</v>
      </c>
      <c r="H1282" s="39">
        <v>16</v>
      </c>
      <c r="I1282" s="39">
        <v>36</v>
      </c>
    </row>
    <row r="1283" spans="2:9" ht="13.7">
      <c r="B1283" s="57"/>
      <c r="C1283" s="57"/>
      <c r="D1283" s="57"/>
      <c r="E1283" s="58" t="s">
        <v>8441</v>
      </c>
      <c r="F1283" s="39">
        <v>630</v>
      </c>
      <c r="G1283" s="39">
        <v>1170</v>
      </c>
      <c r="H1283" s="39">
        <v>1290</v>
      </c>
      <c r="I1283" s="39">
        <v>3090</v>
      </c>
    </row>
    <row r="1284" spans="2:9" ht="13.7">
      <c r="B1284" s="57"/>
      <c r="C1284" s="57"/>
      <c r="D1284" s="57"/>
      <c r="E1284" s="58" t="s">
        <v>8443</v>
      </c>
      <c r="F1284" s="39">
        <v>630</v>
      </c>
      <c r="G1284" s="39">
        <v>1170</v>
      </c>
      <c r="H1284" s="39">
        <v>1290</v>
      </c>
      <c r="I1284" s="39">
        <v>3090</v>
      </c>
    </row>
    <row r="1285" spans="2:9" ht="13.7">
      <c r="B1285" s="57"/>
      <c r="C1285" s="57"/>
      <c r="D1285" s="57"/>
      <c r="E1285" s="58" t="s">
        <v>8334</v>
      </c>
      <c r="F1285" s="39">
        <v>566</v>
      </c>
      <c r="G1285" s="39">
        <v>1049</v>
      </c>
      <c r="H1285" s="39">
        <v>1140</v>
      </c>
      <c r="I1285" s="39">
        <v>2755</v>
      </c>
    </row>
    <row r="1286" spans="2:9" ht="13.7">
      <c r="B1286" s="57"/>
      <c r="C1286" s="57"/>
      <c r="D1286" s="57"/>
      <c r="E1286" s="58" t="s">
        <v>8336</v>
      </c>
      <c r="F1286" s="39">
        <v>422</v>
      </c>
      <c r="G1286" s="39">
        <v>699</v>
      </c>
      <c r="H1286" s="39">
        <v>833</v>
      </c>
      <c r="I1286" s="39">
        <v>1954</v>
      </c>
    </row>
    <row r="1287" spans="2:9" ht="13.7">
      <c r="B1287" s="57"/>
      <c r="C1287" s="57"/>
      <c r="D1287" s="57"/>
      <c r="E1287" s="58" t="s">
        <v>8338</v>
      </c>
      <c r="F1287" s="40">
        <v>0.89841269841269844</v>
      </c>
      <c r="G1287" s="40">
        <v>0.89658119658119662</v>
      </c>
      <c r="H1287" s="40">
        <v>0.88372093023255816</v>
      </c>
      <c r="I1287" s="40">
        <v>0.89158576051779936</v>
      </c>
    </row>
    <row r="1288" spans="2:9" ht="13.7">
      <c r="B1288" s="57"/>
      <c r="C1288" s="57"/>
      <c r="D1288" s="57"/>
      <c r="E1288" s="58" t="s">
        <v>8340</v>
      </c>
      <c r="F1288" s="40">
        <v>0.66984126984126979</v>
      </c>
      <c r="G1288" s="40">
        <v>0.59743589743589742</v>
      </c>
      <c r="H1288" s="40">
        <v>0.6457364341085271</v>
      </c>
      <c r="I1288" s="40">
        <v>0.6323624595469256</v>
      </c>
    </row>
    <row r="1289" spans="2:9" ht="13.7">
      <c r="B1289" s="57"/>
      <c r="C1289" s="57"/>
      <c r="D1289" s="57"/>
      <c r="E1289" s="58" t="s">
        <v>8445</v>
      </c>
      <c r="F1289" s="39">
        <v>2</v>
      </c>
      <c r="G1289" s="39">
        <v>3</v>
      </c>
      <c r="H1289" s="39">
        <v>4</v>
      </c>
      <c r="I1289" s="39">
        <v>9</v>
      </c>
    </row>
    <row r="1290" spans="2:9" ht="13.7">
      <c r="B1290" s="57"/>
      <c r="C1290" s="57"/>
      <c r="D1290" s="57"/>
      <c r="E1290" s="58" t="s">
        <v>8447</v>
      </c>
      <c r="F1290" s="40">
        <v>1</v>
      </c>
      <c r="G1290" s="40">
        <v>1</v>
      </c>
      <c r="H1290" s="40">
        <v>1</v>
      </c>
      <c r="I1290" s="40">
        <v>1</v>
      </c>
    </row>
    <row r="1291" spans="2:9" ht="13.7">
      <c r="B1291" s="57"/>
      <c r="C1291" s="57"/>
      <c r="D1291" s="57"/>
      <c r="E1291" s="58" t="s">
        <v>8449</v>
      </c>
      <c r="F1291" s="39">
        <v>0</v>
      </c>
      <c r="G1291" s="39">
        <v>0</v>
      </c>
      <c r="H1291" s="39">
        <v>0</v>
      </c>
      <c r="I1291" s="39">
        <v>0</v>
      </c>
    </row>
    <row r="1292" spans="2:9" ht="13.7">
      <c r="B1292" s="57"/>
      <c r="C1292" s="57"/>
      <c r="D1292" s="57"/>
      <c r="E1292" s="58" t="s">
        <v>8451</v>
      </c>
      <c r="F1292" s="39">
        <v>2</v>
      </c>
      <c r="G1292" s="39">
        <v>2</v>
      </c>
      <c r="H1292" s="39">
        <v>2</v>
      </c>
      <c r="I1292" s="39">
        <v>6</v>
      </c>
    </row>
    <row r="1293" spans="2:9" ht="13.7">
      <c r="B1293" s="57"/>
      <c r="C1293" s="57"/>
      <c r="D1293" s="57"/>
      <c r="E1293" s="58" t="s">
        <v>8453</v>
      </c>
      <c r="F1293" s="39">
        <v>0</v>
      </c>
      <c r="G1293" s="39">
        <v>1</v>
      </c>
      <c r="H1293" s="39">
        <v>2</v>
      </c>
      <c r="I1293" s="39">
        <v>3</v>
      </c>
    </row>
    <row r="1294" spans="2:9" ht="13.7">
      <c r="B1294" s="57"/>
      <c r="C1294" s="57"/>
      <c r="D1294" s="57"/>
      <c r="E1294" s="58" t="s">
        <v>8455</v>
      </c>
      <c r="F1294" s="39">
        <v>2</v>
      </c>
      <c r="G1294" s="39">
        <v>3</v>
      </c>
      <c r="H1294" s="39">
        <v>4</v>
      </c>
      <c r="I1294" s="39">
        <v>9</v>
      </c>
    </row>
    <row r="1295" spans="2:9" ht="13.7">
      <c r="B1295" s="57"/>
      <c r="C1295" s="57"/>
      <c r="D1295" s="57"/>
      <c r="E1295" s="58" t="s">
        <v>8457</v>
      </c>
      <c r="F1295" s="39">
        <v>0</v>
      </c>
      <c r="G1295" s="39">
        <v>0</v>
      </c>
      <c r="H1295" s="39">
        <v>0</v>
      </c>
      <c r="I1295" s="39">
        <v>0</v>
      </c>
    </row>
    <row r="1296" spans="2:9" ht="13.7">
      <c r="B1296" s="57"/>
      <c r="C1296" s="57"/>
      <c r="D1296" s="57"/>
      <c r="E1296" s="58" t="s">
        <v>8459</v>
      </c>
      <c r="F1296" s="39">
        <v>0</v>
      </c>
      <c r="G1296" s="39">
        <v>0</v>
      </c>
      <c r="H1296" s="39">
        <v>0</v>
      </c>
      <c r="I1296" s="39">
        <v>0</v>
      </c>
    </row>
    <row r="1297" spans="2:9" ht="13.7">
      <c r="B1297" s="57"/>
      <c r="C1297" s="57"/>
      <c r="D1297" s="57"/>
      <c r="E1297" s="58" t="s">
        <v>8461</v>
      </c>
      <c r="F1297" s="40">
        <v>1</v>
      </c>
      <c r="G1297" s="40">
        <v>0.66666666666666663</v>
      </c>
      <c r="H1297" s="40">
        <v>0.5</v>
      </c>
      <c r="I1297" s="40">
        <v>0.66666666666666663</v>
      </c>
    </row>
    <row r="1298" spans="2:9" ht="13.7">
      <c r="B1298" s="57"/>
      <c r="C1298" s="57"/>
      <c r="D1298" s="57"/>
      <c r="E1298" s="58" t="s">
        <v>8463</v>
      </c>
      <c r="F1298" s="40">
        <v>0</v>
      </c>
      <c r="G1298" s="40">
        <v>0</v>
      </c>
      <c r="H1298" s="40">
        <v>0</v>
      </c>
      <c r="I1298" s="40">
        <v>0</v>
      </c>
    </row>
    <row r="1299" spans="2:9" ht="13.7">
      <c r="B1299" s="57"/>
      <c r="C1299" s="57"/>
      <c r="D1299" s="57" t="s">
        <v>73</v>
      </c>
      <c r="E1299" s="58" t="s">
        <v>8327</v>
      </c>
      <c r="F1299" s="39">
        <v>1</v>
      </c>
      <c r="G1299" s="39">
        <v>1</v>
      </c>
      <c r="H1299" s="39">
        <v>2</v>
      </c>
      <c r="I1299" s="39">
        <v>4</v>
      </c>
    </row>
    <row r="1300" spans="2:9" ht="13.7">
      <c r="B1300" s="57"/>
      <c r="C1300" s="57"/>
      <c r="D1300" s="57"/>
      <c r="E1300" s="58" t="s">
        <v>8330</v>
      </c>
      <c r="F1300" s="39">
        <v>4</v>
      </c>
      <c r="G1300" s="39">
        <v>4</v>
      </c>
      <c r="H1300" s="39">
        <v>8</v>
      </c>
      <c r="I1300" s="39">
        <v>16</v>
      </c>
    </row>
    <row r="1301" spans="2:9" ht="13.7">
      <c r="B1301" s="57"/>
      <c r="C1301" s="57"/>
      <c r="D1301" s="57"/>
      <c r="E1301" s="58" t="s">
        <v>8441</v>
      </c>
      <c r="F1301" s="39">
        <v>210</v>
      </c>
      <c r="G1301" s="39">
        <v>270</v>
      </c>
      <c r="H1301" s="39">
        <v>570</v>
      </c>
      <c r="I1301" s="39">
        <v>1050</v>
      </c>
    </row>
    <row r="1302" spans="2:9" ht="13.7">
      <c r="B1302" s="57"/>
      <c r="C1302" s="57"/>
      <c r="D1302" s="57"/>
      <c r="E1302" s="58" t="s">
        <v>8443</v>
      </c>
      <c r="F1302" s="39">
        <v>210</v>
      </c>
      <c r="G1302" s="39">
        <v>270</v>
      </c>
      <c r="H1302" s="39">
        <v>570</v>
      </c>
      <c r="I1302" s="39">
        <v>1050</v>
      </c>
    </row>
    <row r="1303" spans="2:9" ht="13.7">
      <c r="B1303" s="57"/>
      <c r="C1303" s="57"/>
      <c r="D1303" s="57"/>
      <c r="E1303" s="58" t="s">
        <v>8334</v>
      </c>
      <c r="F1303" s="39">
        <v>189</v>
      </c>
      <c r="G1303" s="39">
        <v>236</v>
      </c>
      <c r="H1303" s="39">
        <v>500</v>
      </c>
      <c r="I1303" s="39">
        <v>925</v>
      </c>
    </row>
    <row r="1304" spans="2:9" ht="13.7">
      <c r="B1304" s="57"/>
      <c r="C1304" s="57"/>
      <c r="D1304" s="57"/>
      <c r="E1304" s="58" t="s">
        <v>8336</v>
      </c>
      <c r="F1304" s="39">
        <v>108</v>
      </c>
      <c r="G1304" s="39">
        <v>148</v>
      </c>
      <c r="H1304" s="39">
        <v>321</v>
      </c>
      <c r="I1304" s="39">
        <v>577</v>
      </c>
    </row>
    <row r="1305" spans="2:9" ht="13.7">
      <c r="B1305" s="57"/>
      <c r="C1305" s="57"/>
      <c r="D1305" s="57"/>
      <c r="E1305" s="58" t="s">
        <v>8338</v>
      </c>
      <c r="F1305" s="40">
        <v>0.9</v>
      </c>
      <c r="G1305" s="40">
        <v>0.87407407407407411</v>
      </c>
      <c r="H1305" s="40">
        <v>0.8771929824561403</v>
      </c>
      <c r="I1305" s="40">
        <v>0.88095238095238093</v>
      </c>
    </row>
    <row r="1306" spans="2:9" ht="13.7">
      <c r="B1306" s="57"/>
      <c r="C1306" s="57"/>
      <c r="D1306" s="57"/>
      <c r="E1306" s="58" t="s">
        <v>8340</v>
      </c>
      <c r="F1306" s="40">
        <v>0.51428571428571423</v>
      </c>
      <c r="G1306" s="40">
        <v>0.54814814814814816</v>
      </c>
      <c r="H1306" s="40">
        <v>0.56315789473684208</v>
      </c>
      <c r="I1306" s="40">
        <v>0.54952380952380953</v>
      </c>
    </row>
    <row r="1307" spans="2:9" ht="13.7">
      <c r="B1307" s="57"/>
      <c r="C1307" s="57"/>
      <c r="D1307" s="57"/>
      <c r="E1307" s="58" t="s">
        <v>8445</v>
      </c>
      <c r="F1307" s="39">
        <v>1</v>
      </c>
      <c r="G1307" s="39">
        <v>1</v>
      </c>
      <c r="H1307" s="39">
        <v>2</v>
      </c>
      <c r="I1307" s="39">
        <v>4</v>
      </c>
    </row>
    <row r="1308" spans="2:9" ht="13.7">
      <c r="B1308" s="57"/>
      <c r="C1308" s="57"/>
      <c r="D1308" s="57"/>
      <c r="E1308" s="58" t="s">
        <v>8447</v>
      </c>
      <c r="F1308" s="40">
        <v>1</v>
      </c>
      <c r="G1308" s="40">
        <v>1</v>
      </c>
      <c r="H1308" s="40">
        <v>1</v>
      </c>
      <c r="I1308" s="40">
        <v>1</v>
      </c>
    </row>
    <row r="1309" spans="2:9" ht="13.7">
      <c r="B1309" s="57"/>
      <c r="C1309" s="57"/>
      <c r="D1309" s="57"/>
      <c r="E1309" s="58" t="s">
        <v>8449</v>
      </c>
      <c r="F1309" s="39">
        <v>0</v>
      </c>
      <c r="G1309" s="39">
        <v>0</v>
      </c>
      <c r="H1309" s="39">
        <v>0</v>
      </c>
      <c r="I1309" s="39">
        <v>0</v>
      </c>
    </row>
    <row r="1310" spans="2:9" ht="13.7">
      <c r="B1310" s="57"/>
      <c r="C1310" s="57"/>
      <c r="D1310" s="57"/>
      <c r="E1310" s="58" t="s">
        <v>8451</v>
      </c>
      <c r="F1310" s="39">
        <v>1</v>
      </c>
      <c r="G1310" s="39">
        <v>1</v>
      </c>
      <c r="H1310" s="39">
        <v>2</v>
      </c>
      <c r="I1310" s="39">
        <v>4</v>
      </c>
    </row>
    <row r="1311" spans="2:9" ht="13.7">
      <c r="B1311" s="57"/>
      <c r="C1311" s="57"/>
      <c r="D1311" s="57"/>
      <c r="E1311" s="58" t="s">
        <v>8453</v>
      </c>
      <c r="F1311" s="39">
        <v>0</v>
      </c>
      <c r="G1311" s="39">
        <v>0</v>
      </c>
      <c r="H1311" s="39">
        <v>0</v>
      </c>
      <c r="I1311" s="39">
        <v>0</v>
      </c>
    </row>
    <row r="1312" spans="2:9" ht="13.7">
      <c r="B1312" s="57"/>
      <c r="C1312" s="57"/>
      <c r="D1312" s="57"/>
      <c r="E1312" s="58" t="s">
        <v>8455</v>
      </c>
      <c r="F1312" s="39">
        <v>1</v>
      </c>
      <c r="G1312" s="39">
        <v>1</v>
      </c>
      <c r="H1312" s="39">
        <v>2</v>
      </c>
      <c r="I1312" s="39">
        <v>4</v>
      </c>
    </row>
    <row r="1313" spans="2:9" ht="13.7">
      <c r="B1313" s="57"/>
      <c r="C1313" s="57"/>
      <c r="D1313" s="57"/>
      <c r="E1313" s="58" t="s">
        <v>8457</v>
      </c>
      <c r="F1313" s="39">
        <v>0</v>
      </c>
      <c r="G1313" s="39">
        <v>0</v>
      </c>
      <c r="H1313" s="39">
        <v>0</v>
      </c>
      <c r="I1313" s="39">
        <v>0</v>
      </c>
    </row>
    <row r="1314" spans="2:9" ht="13.7">
      <c r="B1314" s="57"/>
      <c r="C1314" s="57"/>
      <c r="D1314" s="57"/>
      <c r="E1314" s="58" t="s">
        <v>8459</v>
      </c>
      <c r="F1314" s="39">
        <v>0</v>
      </c>
      <c r="G1314" s="39">
        <v>0</v>
      </c>
      <c r="H1314" s="39">
        <v>0</v>
      </c>
      <c r="I1314" s="39">
        <v>0</v>
      </c>
    </row>
    <row r="1315" spans="2:9" ht="13.7">
      <c r="B1315" s="57"/>
      <c r="C1315" s="57"/>
      <c r="D1315" s="57"/>
      <c r="E1315" s="58" t="s">
        <v>8461</v>
      </c>
      <c r="F1315" s="40">
        <v>1</v>
      </c>
      <c r="G1315" s="40">
        <v>1</v>
      </c>
      <c r="H1315" s="40">
        <v>1</v>
      </c>
      <c r="I1315" s="40">
        <v>1</v>
      </c>
    </row>
    <row r="1316" spans="2:9" ht="13.7">
      <c r="B1316" s="57"/>
      <c r="C1316" s="57"/>
      <c r="D1316" s="57"/>
      <c r="E1316" s="58" t="s">
        <v>8463</v>
      </c>
      <c r="F1316" s="40">
        <v>0</v>
      </c>
      <c r="G1316" s="40">
        <v>0</v>
      </c>
      <c r="H1316" s="40">
        <v>0</v>
      </c>
      <c r="I1316" s="40">
        <v>0</v>
      </c>
    </row>
    <row r="1317" spans="2:9" ht="13.7">
      <c r="B1317" s="57"/>
      <c r="C1317" s="57"/>
      <c r="D1317" s="57" t="s">
        <v>74</v>
      </c>
      <c r="E1317" s="58" t="s">
        <v>8327</v>
      </c>
      <c r="F1317" s="39">
        <v>1</v>
      </c>
      <c r="G1317" s="39">
        <v>2</v>
      </c>
      <c r="H1317" s="39"/>
      <c r="I1317" s="39">
        <v>3</v>
      </c>
    </row>
    <row r="1318" spans="2:9" ht="13.7">
      <c r="B1318" s="57"/>
      <c r="C1318" s="57"/>
      <c r="D1318" s="57"/>
      <c r="E1318" s="58" t="s">
        <v>8330</v>
      </c>
      <c r="F1318" s="39">
        <v>4</v>
      </c>
      <c r="G1318" s="39">
        <v>8</v>
      </c>
      <c r="H1318" s="39"/>
      <c r="I1318" s="39">
        <v>12</v>
      </c>
    </row>
    <row r="1319" spans="2:9" ht="13.7">
      <c r="B1319" s="57"/>
      <c r="C1319" s="57"/>
      <c r="D1319" s="57"/>
      <c r="E1319" s="58" t="s">
        <v>8441</v>
      </c>
      <c r="F1319" s="39">
        <v>270</v>
      </c>
      <c r="G1319" s="39">
        <v>480</v>
      </c>
      <c r="H1319" s="39"/>
      <c r="I1319" s="39">
        <v>750</v>
      </c>
    </row>
    <row r="1320" spans="2:9" ht="13.7">
      <c r="B1320" s="57"/>
      <c r="C1320" s="57"/>
      <c r="D1320" s="57"/>
      <c r="E1320" s="58" t="s">
        <v>8443</v>
      </c>
      <c r="F1320" s="39">
        <v>270</v>
      </c>
      <c r="G1320" s="39">
        <v>480</v>
      </c>
      <c r="H1320" s="39"/>
      <c r="I1320" s="39">
        <v>750</v>
      </c>
    </row>
    <row r="1321" spans="2:9" ht="13.7">
      <c r="B1321" s="57"/>
      <c r="C1321" s="57"/>
      <c r="D1321" s="57"/>
      <c r="E1321" s="58" t="s">
        <v>8334</v>
      </c>
      <c r="F1321" s="39">
        <v>239</v>
      </c>
      <c r="G1321" s="39">
        <v>430</v>
      </c>
      <c r="H1321" s="39" t="s">
        <v>8464</v>
      </c>
      <c r="I1321" s="39">
        <v>669</v>
      </c>
    </row>
    <row r="1322" spans="2:9" ht="13.7">
      <c r="B1322" s="57"/>
      <c r="C1322" s="57"/>
      <c r="D1322" s="57"/>
      <c r="E1322" s="58" t="s">
        <v>8336</v>
      </c>
      <c r="F1322" s="39">
        <v>158</v>
      </c>
      <c r="G1322" s="39">
        <v>268</v>
      </c>
      <c r="H1322" s="39" t="s">
        <v>8464</v>
      </c>
      <c r="I1322" s="39">
        <v>426</v>
      </c>
    </row>
    <row r="1323" spans="2:9" ht="13.7">
      <c r="B1323" s="57"/>
      <c r="C1323" s="57"/>
      <c r="D1323" s="57"/>
      <c r="E1323" s="58" t="s">
        <v>8338</v>
      </c>
      <c r="F1323" s="40">
        <v>0.88518518518518519</v>
      </c>
      <c r="G1323" s="40">
        <v>0.89583333333333337</v>
      </c>
      <c r="H1323" s="40" t="s">
        <v>8464</v>
      </c>
      <c r="I1323" s="40">
        <v>0.89200000000000002</v>
      </c>
    </row>
    <row r="1324" spans="2:9" ht="13.7">
      <c r="B1324" s="57"/>
      <c r="C1324" s="57"/>
      <c r="D1324" s="57"/>
      <c r="E1324" s="58" t="s">
        <v>8340</v>
      </c>
      <c r="F1324" s="40">
        <v>0.58518518518518514</v>
      </c>
      <c r="G1324" s="40">
        <v>0.55833333333333335</v>
      </c>
      <c r="H1324" s="40" t="s">
        <v>8464</v>
      </c>
      <c r="I1324" s="40">
        <v>0.56799999999999995</v>
      </c>
    </row>
    <row r="1325" spans="2:9" ht="13.7">
      <c r="B1325" s="57"/>
      <c r="C1325" s="57"/>
      <c r="D1325" s="57"/>
      <c r="E1325" s="58" t="s">
        <v>8445</v>
      </c>
      <c r="F1325" s="39">
        <v>1</v>
      </c>
      <c r="G1325" s="39">
        <v>2</v>
      </c>
      <c r="H1325" s="39"/>
      <c r="I1325" s="39">
        <v>3</v>
      </c>
    </row>
    <row r="1326" spans="2:9" ht="13.7">
      <c r="B1326" s="57"/>
      <c r="C1326" s="57"/>
      <c r="D1326" s="57"/>
      <c r="E1326" s="58" t="s">
        <v>8447</v>
      </c>
      <c r="F1326" s="40">
        <v>1</v>
      </c>
      <c r="G1326" s="40">
        <v>1</v>
      </c>
      <c r="H1326" s="40" t="s">
        <v>8464</v>
      </c>
      <c r="I1326" s="40">
        <v>1</v>
      </c>
    </row>
    <row r="1327" spans="2:9" ht="13.7">
      <c r="B1327" s="57"/>
      <c r="C1327" s="57"/>
      <c r="D1327" s="57"/>
      <c r="E1327" s="58" t="s">
        <v>8449</v>
      </c>
      <c r="F1327" s="39">
        <v>0</v>
      </c>
      <c r="G1327" s="39">
        <v>0</v>
      </c>
      <c r="H1327" s="39"/>
      <c r="I1327" s="39">
        <v>0</v>
      </c>
    </row>
    <row r="1328" spans="2:9" ht="13.7">
      <c r="B1328" s="57"/>
      <c r="C1328" s="57"/>
      <c r="D1328" s="57"/>
      <c r="E1328" s="58" t="s">
        <v>8451</v>
      </c>
      <c r="F1328" s="39">
        <v>1</v>
      </c>
      <c r="G1328" s="39">
        <v>2</v>
      </c>
      <c r="H1328" s="39"/>
      <c r="I1328" s="39">
        <v>3</v>
      </c>
    </row>
    <row r="1329" spans="2:9" ht="13.7">
      <c r="B1329" s="57"/>
      <c r="C1329" s="57"/>
      <c r="D1329" s="57"/>
      <c r="E1329" s="58" t="s">
        <v>8453</v>
      </c>
      <c r="F1329" s="39">
        <v>0</v>
      </c>
      <c r="G1329" s="39">
        <v>0</v>
      </c>
      <c r="H1329" s="39"/>
      <c r="I1329" s="39">
        <v>0</v>
      </c>
    </row>
    <row r="1330" spans="2:9" ht="13.7">
      <c r="B1330" s="57"/>
      <c r="C1330" s="57"/>
      <c r="D1330" s="57"/>
      <c r="E1330" s="58" t="s">
        <v>8455</v>
      </c>
      <c r="F1330" s="39">
        <v>1</v>
      </c>
      <c r="G1330" s="39">
        <v>2</v>
      </c>
      <c r="H1330" s="39"/>
      <c r="I1330" s="39">
        <v>3</v>
      </c>
    </row>
    <row r="1331" spans="2:9" ht="13.7">
      <c r="B1331" s="57"/>
      <c r="C1331" s="57"/>
      <c r="D1331" s="57"/>
      <c r="E1331" s="58" t="s">
        <v>8457</v>
      </c>
      <c r="F1331" s="39">
        <v>0</v>
      </c>
      <c r="G1331" s="39">
        <v>0</v>
      </c>
      <c r="H1331" s="39"/>
      <c r="I1331" s="39">
        <v>0</v>
      </c>
    </row>
    <row r="1332" spans="2:9" ht="13.7">
      <c r="B1332" s="57"/>
      <c r="C1332" s="57"/>
      <c r="D1332" s="57"/>
      <c r="E1332" s="58" t="s">
        <v>8459</v>
      </c>
      <c r="F1332" s="39">
        <v>0</v>
      </c>
      <c r="G1332" s="39">
        <v>0</v>
      </c>
      <c r="H1332" s="39"/>
      <c r="I1332" s="39">
        <v>0</v>
      </c>
    </row>
    <row r="1333" spans="2:9" ht="13.7">
      <c r="B1333" s="57"/>
      <c r="C1333" s="57"/>
      <c r="D1333" s="57"/>
      <c r="E1333" s="58" t="s">
        <v>8461</v>
      </c>
      <c r="F1333" s="40">
        <v>1</v>
      </c>
      <c r="G1333" s="40">
        <v>1</v>
      </c>
      <c r="H1333" s="40" t="s">
        <v>8464</v>
      </c>
      <c r="I1333" s="40">
        <v>1</v>
      </c>
    </row>
    <row r="1334" spans="2:9" ht="13.7">
      <c r="B1334" s="57"/>
      <c r="C1334" s="57"/>
      <c r="D1334" s="57"/>
      <c r="E1334" s="58" t="s">
        <v>8463</v>
      </c>
      <c r="F1334" s="40">
        <v>0</v>
      </c>
      <c r="G1334" s="40">
        <v>0</v>
      </c>
      <c r="H1334" s="40" t="s">
        <v>8464</v>
      </c>
      <c r="I1334" s="40">
        <v>0</v>
      </c>
    </row>
    <row r="1335" spans="2:9" ht="13.7">
      <c r="B1335" s="57"/>
      <c r="C1335" s="57"/>
      <c r="D1335" s="57" t="s">
        <v>75</v>
      </c>
      <c r="E1335" s="58" t="s">
        <v>8327</v>
      </c>
      <c r="F1335" s="39">
        <v>2</v>
      </c>
      <c r="G1335" s="39">
        <v>3</v>
      </c>
      <c r="H1335" s="39">
        <v>1</v>
      </c>
      <c r="I1335" s="39">
        <v>6</v>
      </c>
    </row>
    <row r="1336" spans="2:9" ht="13.7">
      <c r="B1336" s="57"/>
      <c r="C1336" s="57"/>
      <c r="D1336" s="57"/>
      <c r="E1336" s="58" t="s">
        <v>8330</v>
      </c>
      <c r="F1336" s="39">
        <v>8</v>
      </c>
      <c r="G1336" s="39">
        <v>12</v>
      </c>
      <c r="H1336" s="39">
        <v>4</v>
      </c>
      <c r="I1336" s="39">
        <v>24</v>
      </c>
    </row>
    <row r="1337" spans="2:9" ht="13.7">
      <c r="B1337" s="57"/>
      <c r="C1337" s="57"/>
      <c r="D1337" s="57"/>
      <c r="E1337" s="58" t="s">
        <v>8441</v>
      </c>
      <c r="F1337" s="39">
        <v>750</v>
      </c>
      <c r="G1337" s="39">
        <v>1050</v>
      </c>
      <c r="H1337" s="39">
        <v>210</v>
      </c>
      <c r="I1337" s="39">
        <v>2010</v>
      </c>
    </row>
    <row r="1338" spans="2:9" ht="13.7">
      <c r="B1338" s="57"/>
      <c r="C1338" s="57"/>
      <c r="D1338" s="57"/>
      <c r="E1338" s="58" t="s">
        <v>8443</v>
      </c>
      <c r="F1338" s="39">
        <v>750</v>
      </c>
      <c r="G1338" s="39">
        <v>1050</v>
      </c>
      <c r="H1338" s="39">
        <v>210</v>
      </c>
      <c r="I1338" s="39">
        <v>2010</v>
      </c>
    </row>
    <row r="1339" spans="2:9" ht="13.7">
      <c r="B1339" s="57"/>
      <c r="C1339" s="57"/>
      <c r="D1339" s="57"/>
      <c r="E1339" s="58" t="s">
        <v>8334</v>
      </c>
      <c r="F1339" s="39">
        <v>694</v>
      </c>
      <c r="G1339" s="39">
        <v>961</v>
      </c>
      <c r="H1339" s="39">
        <v>176</v>
      </c>
      <c r="I1339" s="39">
        <v>1831</v>
      </c>
    </row>
    <row r="1340" spans="2:9" ht="13.7">
      <c r="B1340" s="57"/>
      <c r="C1340" s="57"/>
      <c r="D1340" s="57"/>
      <c r="E1340" s="58" t="s">
        <v>8336</v>
      </c>
      <c r="F1340" s="39">
        <v>493</v>
      </c>
      <c r="G1340" s="39">
        <v>662</v>
      </c>
      <c r="H1340" s="39">
        <v>87</v>
      </c>
      <c r="I1340" s="39">
        <v>1242</v>
      </c>
    </row>
    <row r="1341" spans="2:9" ht="13.7">
      <c r="B1341" s="57"/>
      <c r="C1341" s="57"/>
      <c r="D1341" s="57"/>
      <c r="E1341" s="58" t="s">
        <v>8338</v>
      </c>
      <c r="F1341" s="40">
        <v>0.92533333333333334</v>
      </c>
      <c r="G1341" s="40">
        <v>0.91523809523809518</v>
      </c>
      <c r="H1341" s="40">
        <v>0.83809523809523812</v>
      </c>
      <c r="I1341" s="40">
        <v>0.91094527363184075</v>
      </c>
    </row>
    <row r="1342" spans="2:9" ht="13.7">
      <c r="B1342" s="57"/>
      <c r="C1342" s="57"/>
      <c r="D1342" s="57"/>
      <c r="E1342" s="58" t="s">
        <v>8340</v>
      </c>
      <c r="F1342" s="40">
        <v>0.65733333333333333</v>
      </c>
      <c r="G1342" s="40">
        <v>0.63047619047619052</v>
      </c>
      <c r="H1342" s="40">
        <v>0.41428571428571431</v>
      </c>
      <c r="I1342" s="40">
        <v>0.61791044776119408</v>
      </c>
    </row>
    <row r="1343" spans="2:9" ht="13.7">
      <c r="B1343" s="57"/>
      <c r="C1343" s="57"/>
      <c r="D1343" s="57"/>
      <c r="E1343" s="58" t="s">
        <v>8445</v>
      </c>
      <c r="F1343" s="39">
        <v>2</v>
      </c>
      <c r="G1343" s="39">
        <v>3</v>
      </c>
      <c r="H1343" s="39">
        <v>1</v>
      </c>
      <c r="I1343" s="39">
        <v>6</v>
      </c>
    </row>
    <row r="1344" spans="2:9" ht="13.7">
      <c r="B1344" s="57"/>
      <c r="C1344" s="57"/>
      <c r="D1344" s="57"/>
      <c r="E1344" s="58" t="s">
        <v>8447</v>
      </c>
      <c r="F1344" s="40">
        <v>1</v>
      </c>
      <c r="G1344" s="40">
        <v>1</v>
      </c>
      <c r="H1344" s="40">
        <v>1</v>
      </c>
      <c r="I1344" s="40">
        <v>1</v>
      </c>
    </row>
    <row r="1345" spans="2:9" ht="13.7">
      <c r="B1345" s="57"/>
      <c r="C1345" s="57"/>
      <c r="D1345" s="57"/>
      <c r="E1345" s="58" t="s">
        <v>8449</v>
      </c>
      <c r="F1345" s="39">
        <v>0</v>
      </c>
      <c r="G1345" s="39">
        <v>0</v>
      </c>
      <c r="H1345" s="39">
        <v>0</v>
      </c>
      <c r="I1345" s="39">
        <v>0</v>
      </c>
    </row>
    <row r="1346" spans="2:9" ht="13.7">
      <c r="B1346" s="57"/>
      <c r="C1346" s="57"/>
      <c r="D1346" s="57"/>
      <c r="E1346" s="58" t="s">
        <v>8451</v>
      </c>
      <c r="F1346" s="39">
        <v>1</v>
      </c>
      <c r="G1346" s="39">
        <v>3</v>
      </c>
      <c r="H1346" s="39">
        <v>1</v>
      </c>
      <c r="I1346" s="39">
        <v>5</v>
      </c>
    </row>
    <row r="1347" spans="2:9" ht="13.7">
      <c r="B1347" s="57"/>
      <c r="C1347" s="57"/>
      <c r="D1347" s="57"/>
      <c r="E1347" s="58" t="s">
        <v>8453</v>
      </c>
      <c r="F1347" s="39">
        <v>1</v>
      </c>
      <c r="G1347" s="39">
        <v>0</v>
      </c>
      <c r="H1347" s="39">
        <v>0</v>
      </c>
      <c r="I1347" s="39">
        <v>1</v>
      </c>
    </row>
    <row r="1348" spans="2:9" ht="13.7">
      <c r="B1348" s="57"/>
      <c r="C1348" s="57"/>
      <c r="D1348" s="57"/>
      <c r="E1348" s="58" t="s">
        <v>8455</v>
      </c>
      <c r="F1348" s="39">
        <v>2</v>
      </c>
      <c r="G1348" s="39">
        <v>3</v>
      </c>
      <c r="H1348" s="39">
        <v>1</v>
      </c>
      <c r="I1348" s="39">
        <v>6</v>
      </c>
    </row>
    <row r="1349" spans="2:9" ht="13.7">
      <c r="B1349" s="57"/>
      <c r="C1349" s="57"/>
      <c r="D1349" s="57"/>
      <c r="E1349" s="58" t="s">
        <v>8457</v>
      </c>
      <c r="F1349" s="39">
        <v>0</v>
      </c>
      <c r="G1349" s="39">
        <v>0</v>
      </c>
      <c r="H1349" s="39">
        <v>0</v>
      </c>
      <c r="I1349" s="39">
        <v>0</v>
      </c>
    </row>
    <row r="1350" spans="2:9" ht="13.7">
      <c r="B1350" s="57"/>
      <c r="C1350" s="57"/>
      <c r="D1350" s="57"/>
      <c r="E1350" s="58" t="s">
        <v>8459</v>
      </c>
      <c r="F1350" s="39">
        <v>0</v>
      </c>
      <c r="G1350" s="39">
        <v>0</v>
      </c>
      <c r="H1350" s="39">
        <v>0</v>
      </c>
      <c r="I1350" s="39">
        <v>0</v>
      </c>
    </row>
    <row r="1351" spans="2:9" ht="13.7">
      <c r="B1351" s="57"/>
      <c r="C1351" s="57"/>
      <c r="D1351" s="57"/>
      <c r="E1351" s="58" t="s">
        <v>8461</v>
      </c>
      <c r="F1351" s="40">
        <v>0.5</v>
      </c>
      <c r="G1351" s="40">
        <v>1</v>
      </c>
      <c r="H1351" s="40">
        <v>1</v>
      </c>
      <c r="I1351" s="40">
        <v>0.83333333333333337</v>
      </c>
    </row>
    <row r="1352" spans="2:9" ht="13.7">
      <c r="B1352" s="57"/>
      <c r="C1352" s="57"/>
      <c r="D1352" s="57"/>
      <c r="E1352" s="58" t="s">
        <v>8463</v>
      </c>
      <c r="F1352" s="40">
        <v>0</v>
      </c>
      <c r="G1352" s="40">
        <v>0</v>
      </c>
      <c r="H1352" s="40">
        <v>0</v>
      </c>
      <c r="I1352" s="40">
        <v>0</v>
      </c>
    </row>
    <row r="1353" spans="2:9" ht="13.7">
      <c r="B1353" s="57"/>
      <c r="C1353" s="57"/>
      <c r="D1353" s="57" t="s">
        <v>76</v>
      </c>
      <c r="E1353" s="58" t="s">
        <v>8327</v>
      </c>
      <c r="F1353" s="39">
        <v>4</v>
      </c>
      <c r="G1353" s="39">
        <v>1</v>
      </c>
      <c r="H1353" s="39">
        <v>3</v>
      </c>
      <c r="I1353" s="39">
        <v>8</v>
      </c>
    </row>
    <row r="1354" spans="2:9" ht="13.7">
      <c r="B1354" s="57"/>
      <c r="C1354" s="57"/>
      <c r="D1354" s="57"/>
      <c r="E1354" s="58" t="s">
        <v>8330</v>
      </c>
      <c r="F1354" s="39">
        <v>16</v>
      </c>
      <c r="G1354" s="39">
        <v>4</v>
      </c>
      <c r="H1354" s="39">
        <v>12</v>
      </c>
      <c r="I1354" s="39">
        <v>32</v>
      </c>
    </row>
    <row r="1355" spans="2:9" ht="13.7">
      <c r="B1355" s="57"/>
      <c r="C1355" s="57"/>
      <c r="D1355" s="57"/>
      <c r="E1355" s="58" t="s">
        <v>8441</v>
      </c>
      <c r="F1355" s="39">
        <v>1470</v>
      </c>
      <c r="G1355" s="39">
        <v>240</v>
      </c>
      <c r="H1355" s="39">
        <v>1200</v>
      </c>
      <c r="I1355" s="39">
        <v>2910</v>
      </c>
    </row>
    <row r="1356" spans="2:9" ht="13.7">
      <c r="B1356" s="57"/>
      <c r="C1356" s="57"/>
      <c r="D1356" s="57"/>
      <c r="E1356" s="58" t="s">
        <v>8443</v>
      </c>
      <c r="F1356" s="39">
        <v>1470</v>
      </c>
      <c r="G1356" s="39">
        <v>240</v>
      </c>
      <c r="H1356" s="39">
        <v>1200</v>
      </c>
      <c r="I1356" s="39">
        <v>2910</v>
      </c>
    </row>
    <row r="1357" spans="2:9" ht="13.7">
      <c r="B1357" s="57"/>
      <c r="C1357" s="57"/>
      <c r="D1357" s="57"/>
      <c r="E1357" s="58" t="s">
        <v>8334</v>
      </c>
      <c r="F1357" s="39">
        <v>1336</v>
      </c>
      <c r="G1357" s="39">
        <v>209</v>
      </c>
      <c r="H1357" s="39">
        <v>1120</v>
      </c>
      <c r="I1357" s="39">
        <v>2665</v>
      </c>
    </row>
    <row r="1358" spans="2:9" ht="13.7">
      <c r="B1358" s="57"/>
      <c r="C1358" s="57"/>
      <c r="D1358" s="57"/>
      <c r="E1358" s="58" t="s">
        <v>8336</v>
      </c>
      <c r="F1358" s="39">
        <v>951</v>
      </c>
      <c r="G1358" s="39">
        <v>129</v>
      </c>
      <c r="H1358" s="39">
        <v>816</v>
      </c>
      <c r="I1358" s="39">
        <v>1896</v>
      </c>
    </row>
    <row r="1359" spans="2:9" ht="13.7">
      <c r="B1359" s="57"/>
      <c r="C1359" s="57"/>
      <c r="D1359" s="57"/>
      <c r="E1359" s="58" t="s">
        <v>8338</v>
      </c>
      <c r="F1359" s="40">
        <v>0.90884353741496604</v>
      </c>
      <c r="G1359" s="40">
        <v>0.87083333333333335</v>
      </c>
      <c r="H1359" s="40">
        <v>0.93333333333333335</v>
      </c>
      <c r="I1359" s="40">
        <v>0.91580756013745701</v>
      </c>
    </row>
    <row r="1360" spans="2:9" ht="13.7">
      <c r="B1360" s="57"/>
      <c r="C1360" s="57"/>
      <c r="D1360" s="57"/>
      <c r="E1360" s="58" t="s">
        <v>8340</v>
      </c>
      <c r="F1360" s="40">
        <v>0.64693877551020407</v>
      </c>
      <c r="G1360" s="40">
        <v>0.53749999999999998</v>
      </c>
      <c r="H1360" s="40">
        <v>0.68</v>
      </c>
      <c r="I1360" s="40">
        <v>0.65154639175257734</v>
      </c>
    </row>
    <row r="1361" spans="2:9" ht="13.7">
      <c r="B1361" s="57"/>
      <c r="C1361" s="57"/>
      <c r="D1361" s="57"/>
      <c r="E1361" s="58" t="s">
        <v>8445</v>
      </c>
      <c r="F1361" s="39">
        <v>4</v>
      </c>
      <c r="G1361" s="39">
        <v>1</v>
      </c>
      <c r="H1361" s="39">
        <v>3</v>
      </c>
      <c r="I1361" s="39">
        <v>8</v>
      </c>
    </row>
    <row r="1362" spans="2:9" ht="13.7">
      <c r="B1362" s="57"/>
      <c r="C1362" s="57"/>
      <c r="D1362" s="57"/>
      <c r="E1362" s="58" t="s">
        <v>8447</v>
      </c>
      <c r="F1362" s="40">
        <v>1</v>
      </c>
      <c r="G1362" s="40">
        <v>1</v>
      </c>
      <c r="H1362" s="40">
        <v>1</v>
      </c>
      <c r="I1362" s="40">
        <v>1</v>
      </c>
    </row>
    <row r="1363" spans="2:9" ht="13.7">
      <c r="B1363" s="57"/>
      <c r="C1363" s="57"/>
      <c r="D1363" s="57"/>
      <c r="E1363" s="58" t="s">
        <v>8449</v>
      </c>
      <c r="F1363" s="39">
        <v>0</v>
      </c>
      <c r="G1363" s="39">
        <v>0</v>
      </c>
      <c r="H1363" s="39">
        <v>0</v>
      </c>
      <c r="I1363" s="39">
        <v>0</v>
      </c>
    </row>
    <row r="1364" spans="2:9" ht="13.7">
      <c r="B1364" s="57"/>
      <c r="C1364" s="57"/>
      <c r="D1364" s="57"/>
      <c r="E1364" s="58" t="s">
        <v>8451</v>
      </c>
      <c r="F1364" s="39">
        <v>4</v>
      </c>
      <c r="G1364" s="39">
        <v>1</v>
      </c>
      <c r="H1364" s="39">
        <v>3</v>
      </c>
      <c r="I1364" s="39">
        <v>8</v>
      </c>
    </row>
    <row r="1365" spans="2:9" ht="13.7">
      <c r="B1365" s="57"/>
      <c r="C1365" s="57"/>
      <c r="D1365" s="57"/>
      <c r="E1365" s="58" t="s">
        <v>8453</v>
      </c>
      <c r="F1365" s="39">
        <v>0</v>
      </c>
      <c r="G1365" s="39">
        <v>0</v>
      </c>
      <c r="H1365" s="39">
        <v>0</v>
      </c>
      <c r="I1365" s="39">
        <v>0</v>
      </c>
    </row>
    <row r="1366" spans="2:9" ht="13.7">
      <c r="B1366" s="57"/>
      <c r="C1366" s="57"/>
      <c r="D1366" s="57"/>
      <c r="E1366" s="58" t="s">
        <v>8455</v>
      </c>
      <c r="F1366" s="39">
        <v>4</v>
      </c>
      <c r="G1366" s="39">
        <v>1</v>
      </c>
      <c r="H1366" s="39">
        <v>3</v>
      </c>
      <c r="I1366" s="39">
        <v>8</v>
      </c>
    </row>
    <row r="1367" spans="2:9" ht="13.7">
      <c r="B1367" s="57"/>
      <c r="C1367" s="57"/>
      <c r="D1367" s="57"/>
      <c r="E1367" s="58" t="s">
        <v>8457</v>
      </c>
      <c r="F1367" s="39">
        <v>0</v>
      </c>
      <c r="G1367" s="39">
        <v>0</v>
      </c>
      <c r="H1367" s="39">
        <v>0</v>
      </c>
      <c r="I1367" s="39">
        <v>0</v>
      </c>
    </row>
    <row r="1368" spans="2:9" ht="13.7">
      <c r="B1368" s="57"/>
      <c r="C1368" s="57"/>
      <c r="D1368" s="57"/>
      <c r="E1368" s="58" t="s">
        <v>8459</v>
      </c>
      <c r="F1368" s="39">
        <v>0</v>
      </c>
      <c r="G1368" s="39">
        <v>0</v>
      </c>
      <c r="H1368" s="39">
        <v>0</v>
      </c>
      <c r="I1368" s="39">
        <v>0</v>
      </c>
    </row>
    <row r="1369" spans="2:9" ht="13.7">
      <c r="B1369" s="57"/>
      <c r="C1369" s="57"/>
      <c r="D1369" s="57"/>
      <c r="E1369" s="58" t="s">
        <v>8461</v>
      </c>
      <c r="F1369" s="40">
        <v>1</v>
      </c>
      <c r="G1369" s="40">
        <v>1</v>
      </c>
      <c r="H1369" s="40">
        <v>1</v>
      </c>
      <c r="I1369" s="40">
        <v>1</v>
      </c>
    </row>
    <row r="1370" spans="2:9" ht="13.7">
      <c r="B1370" s="57"/>
      <c r="C1370" s="57"/>
      <c r="D1370" s="57"/>
      <c r="E1370" s="58" t="s">
        <v>8463</v>
      </c>
      <c r="F1370" s="40">
        <v>0</v>
      </c>
      <c r="G1370" s="40">
        <v>0</v>
      </c>
      <c r="H1370" s="40">
        <v>0</v>
      </c>
      <c r="I1370" s="40">
        <v>0</v>
      </c>
    </row>
    <row r="1371" spans="2:9" ht="13.7">
      <c r="B1371" s="57"/>
      <c r="C1371" s="57" t="s">
        <v>82</v>
      </c>
      <c r="D1371" s="57" t="s">
        <v>83</v>
      </c>
      <c r="E1371" s="58" t="s">
        <v>8327</v>
      </c>
      <c r="F1371" s="39">
        <v>1</v>
      </c>
      <c r="G1371" s="39">
        <v>4</v>
      </c>
      <c r="H1371" s="39">
        <v>2</v>
      </c>
      <c r="I1371" s="39">
        <v>7</v>
      </c>
    </row>
    <row r="1372" spans="2:9" ht="13.7">
      <c r="B1372" s="57"/>
      <c r="C1372" s="57"/>
      <c r="D1372" s="57"/>
      <c r="E1372" s="58" t="s">
        <v>8330</v>
      </c>
      <c r="F1372" s="39">
        <v>4</v>
      </c>
      <c r="G1372" s="39">
        <v>16</v>
      </c>
      <c r="H1372" s="39">
        <v>8</v>
      </c>
      <c r="I1372" s="39">
        <v>28</v>
      </c>
    </row>
    <row r="1373" spans="2:9" ht="13.7">
      <c r="B1373" s="57"/>
      <c r="C1373" s="57"/>
      <c r="D1373" s="57"/>
      <c r="E1373" s="58" t="s">
        <v>8441</v>
      </c>
      <c r="F1373" s="39">
        <v>270</v>
      </c>
      <c r="G1373" s="39">
        <v>1140</v>
      </c>
      <c r="H1373" s="39">
        <v>750</v>
      </c>
      <c r="I1373" s="39">
        <v>2160</v>
      </c>
    </row>
    <row r="1374" spans="2:9" ht="13.7">
      <c r="B1374" s="57"/>
      <c r="C1374" s="57"/>
      <c r="D1374" s="57"/>
      <c r="E1374" s="58" t="s">
        <v>8443</v>
      </c>
      <c r="F1374" s="39">
        <v>270</v>
      </c>
      <c r="G1374" s="39">
        <v>1140</v>
      </c>
      <c r="H1374" s="39">
        <v>750</v>
      </c>
      <c r="I1374" s="39">
        <v>2160</v>
      </c>
    </row>
    <row r="1375" spans="2:9" ht="13.7">
      <c r="B1375" s="57"/>
      <c r="C1375" s="57"/>
      <c r="D1375" s="57"/>
      <c r="E1375" s="58" t="s">
        <v>8334</v>
      </c>
      <c r="F1375" s="39">
        <v>240</v>
      </c>
      <c r="G1375" s="39">
        <v>1034</v>
      </c>
      <c r="H1375" s="39">
        <v>688</v>
      </c>
      <c r="I1375" s="39">
        <v>1962</v>
      </c>
    </row>
    <row r="1376" spans="2:9" ht="13.7">
      <c r="B1376" s="57"/>
      <c r="C1376" s="57"/>
      <c r="D1376" s="57"/>
      <c r="E1376" s="58" t="s">
        <v>8336</v>
      </c>
      <c r="F1376" s="39">
        <v>151</v>
      </c>
      <c r="G1376" s="39">
        <v>697</v>
      </c>
      <c r="H1376" s="39">
        <v>456</v>
      </c>
      <c r="I1376" s="39">
        <v>1304</v>
      </c>
    </row>
    <row r="1377" spans="2:9" ht="13.7">
      <c r="B1377" s="57"/>
      <c r="C1377" s="57"/>
      <c r="D1377" s="57"/>
      <c r="E1377" s="58" t="s">
        <v>8338</v>
      </c>
      <c r="F1377" s="40">
        <v>0.88888888888888884</v>
      </c>
      <c r="G1377" s="40">
        <v>0.90701754385964917</v>
      </c>
      <c r="H1377" s="40">
        <v>0.91733333333333333</v>
      </c>
      <c r="I1377" s="40">
        <v>0.90833333333333333</v>
      </c>
    </row>
    <row r="1378" spans="2:9" ht="13.7">
      <c r="B1378" s="57"/>
      <c r="C1378" s="57"/>
      <c r="D1378" s="57"/>
      <c r="E1378" s="58" t="s">
        <v>8340</v>
      </c>
      <c r="F1378" s="40">
        <v>0.55925925925925923</v>
      </c>
      <c r="G1378" s="40">
        <v>0.61140350877192984</v>
      </c>
      <c r="H1378" s="40">
        <v>0.60799999999999998</v>
      </c>
      <c r="I1378" s="40">
        <v>0.60370370370370374</v>
      </c>
    </row>
    <row r="1379" spans="2:9" ht="13.7">
      <c r="B1379" s="57"/>
      <c r="C1379" s="57"/>
      <c r="D1379" s="57"/>
      <c r="E1379" s="58" t="s">
        <v>8445</v>
      </c>
      <c r="F1379" s="39">
        <v>1</v>
      </c>
      <c r="G1379" s="39">
        <v>4</v>
      </c>
      <c r="H1379" s="39">
        <v>2</v>
      </c>
      <c r="I1379" s="39">
        <v>7</v>
      </c>
    </row>
    <row r="1380" spans="2:9" ht="13.7">
      <c r="B1380" s="57"/>
      <c r="C1380" s="57"/>
      <c r="D1380" s="57"/>
      <c r="E1380" s="58" t="s">
        <v>8447</v>
      </c>
      <c r="F1380" s="40">
        <v>1</v>
      </c>
      <c r="G1380" s="40">
        <v>1</v>
      </c>
      <c r="H1380" s="40">
        <v>1</v>
      </c>
      <c r="I1380" s="40">
        <v>1</v>
      </c>
    </row>
    <row r="1381" spans="2:9" ht="13.7">
      <c r="B1381" s="57"/>
      <c r="C1381" s="57"/>
      <c r="D1381" s="57"/>
      <c r="E1381" s="58" t="s">
        <v>8449</v>
      </c>
      <c r="F1381" s="39">
        <v>0</v>
      </c>
      <c r="G1381" s="39">
        <v>0</v>
      </c>
      <c r="H1381" s="39">
        <v>0</v>
      </c>
      <c r="I1381" s="39">
        <v>0</v>
      </c>
    </row>
    <row r="1382" spans="2:9" ht="13.7">
      <c r="B1382" s="57"/>
      <c r="C1382" s="57"/>
      <c r="D1382" s="57"/>
      <c r="E1382" s="58" t="s">
        <v>8451</v>
      </c>
      <c r="F1382" s="39">
        <v>1</v>
      </c>
      <c r="G1382" s="39">
        <v>2</v>
      </c>
      <c r="H1382" s="39">
        <v>1</v>
      </c>
      <c r="I1382" s="39">
        <v>4</v>
      </c>
    </row>
    <row r="1383" spans="2:9" ht="13.7">
      <c r="B1383" s="57"/>
      <c r="C1383" s="57"/>
      <c r="D1383" s="57"/>
      <c r="E1383" s="58" t="s">
        <v>8453</v>
      </c>
      <c r="F1383" s="39">
        <v>0</v>
      </c>
      <c r="G1383" s="39">
        <v>2</v>
      </c>
      <c r="H1383" s="39">
        <v>1</v>
      </c>
      <c r="I1383" s="39">
        <v>3</v>
      </c>
    </row>
    <row r="1384" spans="2:9" ht="13.7">
      <c r="B1384" s="57"/>
      <c r="C1384" s="57"/>
      <c r="D1384" s="57"/>
      <c r="E1384" s="58" t="s">
        <v>8455</v>
      </c>
      <c r="F1384" s="39">
        <v>1</v>
      </c>
      <c r="G1384" s="39">
        <v>4</v>
      </c>
      <c r="H1384" s="39">
        <v>2</v>
      </c>
      <c r="I1384" s="39">
        <v>7</v>
      </c>
    </row>
    <row r="1385" spans="2:9" ht="13.7">
      <c r="B1385" s="57"/>
      <c r="C1385" s="57"/>
      <c r="D1385" s="57"/>
      <c r="E1385" s="58" t="s">
        <v>8457</v>
      </c>
      <c r="F1385" s="39">
        <v>0</v>
      </c>
      <c r="G1385" s="39">
        <v>0</v>
      </c>
      <c r="H1385" s="39">
        <v>0</v>
      </c>
      <c r="I1385" s="39">
        <v>0</v>
      </c>
    </row>
    <row r="1386" spans="2:9" ht="13.7">
      <c r="B1386" s="57"/>
      <c r="C1386" s="57"/>
      <c r="D1386" s="57"/>
      <c r="E1386" s="58" t="s">
        <v>8459</v>
      </c>
      <c r="F1386" s="39">
        <v>0</v>
      </c>
      <c r="G1386" s="39">
        <v>0</v>
      </c>
      <c r="H1386" s="39">
        <v>0</v>
      </c>
      <c r="I1386" s="39">
        <v>0</v>
      </c>
    </row>
    <row r="1387" spans="2:9" ht="13.7">
      <c r="B1387" s="57"/>
      <c r="C1387" s="57"/>
      <c r="D1387" s="57"/>
      <c r="E1387" s="58" t="s">
        <v>8461</v>
      </c>
      <c r="F1387" s="40">
        <v>1</v>
      </c>
      <c r="G1387" s="40">
        <v>0.5</v>
      </c>
      <c r="H1387" s="40">
        <v>0.5</v>
      </c>
      <c r="I1387" s="40">
        <v>0.5714285714285714</v>
      </c>
    </row>
    <row r="1388" spans="2:9" ht="13.7">
      <c r="B1388" s="57"/>
      <c r="C1388" s="57"/>
      <c r="D1388" s="57"/>
      <c r="E1388" s="58" t="s">
        <v>8463</v>
      </c>
      <c r="F1388" s="40">
        <v>0</v>
      </c>
      <c r="G1388" s="40">
        <v>0</v>
      </c>
      <c r="H1388" s="40">
        <v>0</v>
      </c>
      <c r="I1388" s="40">
        <v>0</v>
      </c>
    </row>
    <row r="1389" spans="2:9" ht="13.7">
      <c r="B1389" s="57"/>
      <c r="C1389" s="57"/>
      <c r="D1389" s="57" t="s">
        <v>85</v>
      </c>
      <c r="E1389" s="58" t="s">
        <v>8327</v>
      </c>
      <c r="F1389" s="39">
        <v>1</v>
      </c>
      <c r="G1389" s="39">
        <v>6</v>
      </c>
      <c r="H1389" s="39">
        <v>7</v>
      </c>
      <c r="I1389" s="39">
        <v>14</v>
      </c>
    </row>
    <row r="1390" spans="2:9" ht="13.7">
      <c r="B1390" s="57"/>
      <c r="C1390" s="57"/>
      <c r="D1390" s="57"/>
      <c r="E1390" s="58" t="s">
        <v>8330</v>
      </c>
      <c r="F1390" s="39">
        <v>4</v>
      </c>
      <c r="G1390" s="39">
        <v>24</v>
      </c>
      <c r="H1390" s="39">
        <v>28</v>
      </c>
      <c r="I1390" s="39">
        <v>56</v>
      </c>
    </row>
    <row r="1391" spans="2:9" ht="13.7">
      <c r="B1391" s="57"/>
      <c r="C1391" s="57"/>
      <c r="D1391" s="57"/>
      <c r="E1391" s="58" t="s">
        <v>8441</v>
      </c>
      <c r="F1391" s="39">
        <v>270</v>
      </c>
      <c r="G1391" s="39">
        <v>1920</v>
      </c>
      <c r="H1391" s="39">
        <v>1920</v>
      </c>
      <c r="I1391" s="39">
        <v>4110</v>
      </c>
    </row>
    <row r="1392" spans="2:9" ht="13.7">
      <c r="B1392" s="57"/>
      <c r="C1392" s="57"/>
      <c r="D1392" s="57"/>
      <c r="E1392" s="58" t="s">
        <v>8443</v>
      </c>
      <c r="F1392" s="39">
        <v>270</v>
      </c>
      <c r="G1392" s="39">
        <v>1920</v>
      </c>
      <c r="H1392" s="39">
        <v>1920</v>
      </c>
      <c r="I1392" s="39">
        <v>4110</v>
      </c>
    </row>
    <row r="1393" spans="2:9" ht="13.7">
      <c r="B1393" s="57"/>
      <c r="C1393" s="57"/>
      <c r="D1393" s="57"/>
      <c r="E1393" s="58" t="s">
        <v>8334</v>
      </c>
      <c r="F1393" s="39">
        <v>232</v>
      </c>
      <c r="G1393" s="39">
        <v>1749</v>
      </c>
      <c r="H1393" s="39">
        <v>1706</v>
      </c>
      <c r="I1393" s="39">
        <v>3687</v>
      </c>
    </row>
    <row r="1394" spans="2:9" ht="13.7">
      <c r="B1394" s="57"/>
      <c r="C1394" s="57"/>
      <c r="D1394" s="57"/>
      <c r="E1394" s="58" t="s">
        <v>8336</v>
      </c>
      <c r="F1394" s="39">
        <v>155</v>
      </c>
      <c r="G1394" s="39">
        <v>1175</v>
      </c>
      <c r="H1394" s="39">
        <v>1169</v>
      </c>
      <c r="I1394" s="39">
        <v>2499</v>
      </c>
    </row>
    <row r="1395" spans="2:9" ht="13.7">
      <c r="B1395" s="57"/>
      <c r="C1395" s="57"/>
      <c r="D1395" s="57"/>
      <c r="E1395" s="58" t="s">
        <v>8338</v>
      </c>
      <c r="F1395" s="40">
        <v>0.85925925925925928</v>
      </c>
      <c r="G1395" s="40">
        <v>0.91093749999999996</v>
      </c>
      <c r="H1395" s="40">
        <v>0.88854166666666667</v>
      </c>
      <c r="I1395" s="40">
        <v>0.89708029197080297</v>
      </c>
    </row>
    <row r="1396" spans="2:9" ht="13.7">
      <c r="B1396" s="57"/>
      <c r="C1396" s="57"/>
      <c r="D1396" s="57"/>
      <c r="E1396" s="58" t="s">
        <v>8340</v>
      </c>
      <c r="F1396" s="40">
        <v>0.57407407407407407</v>
      </c>
      <c r="G1396" s="40">
        <v>0.61197916666666663</v>
      </c>
      <c r="H1396" s="40">
        <v>0.6088541666666667</v>
      </c>
      <c r="I1396" s="40">
        <v>0.60802919708029202</v>
      </c>
    </row>
    <row r="1397" spans="2:9" ht="13.7">
      <c r="B1397" s="57"/>
      <c r="C1397" s="57"/>
      <c r="D1397" s="57"/>
      <c r="E1397" s="58" t="s">
        <v>8445</v>
      </c>
      <c r="F1397" s="39">
        <v>1</v>
      </c>
      <c r="G1397" s="39">
        <v>6</v>
      </c>
      <c r="H1397" s="39">
        <v>7</v>
      </c>
      <c r="I1397" s="39">
        <v>14</v>
      </c>
    </row>
    <row r="1398" spans="2:9" ht="13.7">
      <c r="B1398" s="57"/>
      <c r="C1398" s="57"/>
      <c r="D1398" s="57"/>
      <c r="E1398" s="58" t="s">
        <v>8447</v>
      </c>
      <c r="F1398" s="40">
        <v>1</v>
      </c>
      <c r="G1398" s="40">
        <v>1</v>
      </c>
      <c r="H1398" s="40">
        <v>1</v>
      </c>
      <c r="I1398" s="40">
        <v>1</v>
      </c>
    </row>
    <row r="1399" spans="2:9" ht="13.7">
      <c r="B1399" s="57"/>
      <c r="C1399" s="57"/>
      <c r="D1399" s="57"/>
      <c r="E1399" s="58" t="s">
        <v>8449</v>
      </c>
      <c r="F1399" s="39">
        <v>0</v>
      </c>
      <c r="G1399" s="39">
        <v>0</v>
      </c>
      <c r="H1399" s="39">
        <v>0</v>
      </c>
      <c r="I1399" s="39">
        <v>0</v>
      </c>
    </row>
    <row r="1400" spans="2:9" ht="13.7">
      <c r="B1400" s="57"/>
      <c r="C1400" s="57"/>
      <c r="D1400" s="57"/>
      <c r="E1400" s="58" t="s">
        <v>8451</v>
      </c>
      <c r="F1400" s="39">
        <v>0</v>
      </c>
      <c r="G1400" s="39">
        <v>6</v>
      </c>
      <c r="H1400" s="39">
        <v>3</v>
      </c>
      <c r="I1400" s="39">
        <v>9</v>
      </c>
    </row>
    <row r="1401" spans="2:9" ht="13.7">
      <c r="B1401" s="57"/>
      <c r="C1401" s="57"/>
      <c r="D1401" s="57"/>
      <c r="E1401" s="58" t="s">
        <v>8453</v>
      </c>
      <c r="F1401" s="39">
        <v>1</v>
      </c>
      <c r="G1401" s="39">
        <v>0</v>
      </c>
      <c r="H1401" s="39">
        <v>4</v>
      </c>
      <c r="I1401" s="39">
        <v>5</v>
      </c>
    </row>
    <row r="1402" spans="2:9" ht="13.7">
      <c r="B1402" s="57"/>
      <c r="C1402" s="57"/>
      <c r="D1402" s="57"/>
      <c r="E1402" s="58" t="s">
        <v>8455</v>
      </c>
      <c r="F1402" s="39">
        <v>1</v>
      </c>
      <c r="G1402" s="39">
        <v>6</v>
      </c>
      <c r="H1402" s="39">
        <v>5</v>
      </c>
      <c r="I1402" s="39">
        <v>12</v>
      </c>
    </row>
    <row r="1403" spans="2:9" ht="13.7">
      <c r="B1403" s="57"/>
      <c r="C1403" s="57"/>
      <c r="D1403" s="57"/>
      <c r="E1403" s="58" t="s">
        <v>8457</v>
      </c>
      <c r="F1403" s="39">
        <v>0</v>
      </c>
      <c r="G1403" s="39">
        <v>0</v>
      </c>
      <c r="H1403" s="39">
        <v>2</v>
      </c>
      <c r="I1403" s="39">
        <v>2</v>
      </c>
    </row>
    <row r="1404" spans="2:9" ht="13.7">
      <c r="B1404" s="57"/>
      <c r="C1404" s="57"/>
      <c r="D1404" s="57"/>
      <c r="E1404" s="58" t="s">
        <v>8459</v>
      </c>
      <c r="F1404" s="39">
        <v>0</v>
      </c>
      <c r="G1404" s="39">
        <v>0</v>
      </c>
      <c r="H1404" s="39">
        <v>0</v>
      </c>
      <c r="I1404" s="39">
        <v>0</v>
      </c>
    </row>
    <row r="1405" spans="2:9" ht="13.7">
      <c r="B1405" s="57"/>
      <c r="C1405" s="57"/>
      <c r="D1405" s="57"/>
      <c r="E1405" s="58" t="s">
        <v>8461</v>
      </c>
      <c r="F1405" s="40">
        <v>0</v>
      </c>
      <c r="G1405" s="40">
        <v>1</v>
      </c>
      <c r="H1405" s="40">
        <v>0.42857142857142855</v>
      </c>
      <c r="I1405" s="40">
        <v>0.6428571428571429</v>
      </c>
    </row>
    <row r="1406" spans="2:9" ht="13.7">
      <c r="B1406" s="57"/>
      <c r="C1406" s="57"/>
      <c r="D1406" s="57"/>
      <c r="E1406" s="58" t="s">
        <v>8463</v>
      </c>
      <c r="F1406" s="40">
        <v>0</v>
      </c>
      <c r="G1406" s="40">
        <v>0</v>
      </c>
      <c r="H1406" s="40">
        <v>0.2857142857142857</v>
      </c>
      <c r="I1406" s="40">
        <v>0.14285714285714285</v>
      </c>
    </row>
    <row r="1407" spans="2:9" ht="13.7">
      <c r="B1407" s="57"/>
      <c r="C1407" s="57"/>
      <c r="D1407" s="57" t="s">
        <v>86</v>
      </c>
      <c r="E1407" s="58" t="s">
        <v>8327</v>
      </c>
      <c r="F1407" s="39">
        <v>1</v>
      </c>
      <c r="G1407" s="39">
        <v>2</v>
      </c>
      <c r="H1407" s="39">
        <v>2</v>
      </c>
      <c r="I1407" s="39">
        <v>5</v>
      </c>
    </row>
    <row r="1408" spans="2:9" ht="13.7">
      <c r="B1408" s="57"/>
      <c r="C1408" s="57"/>
      <c r="D1408" s="57"/>
      <c r="E1408" s="58" t="s">
        <v>8330</v>
      </c>
      <c r="F1408" s="39">
        <v>4</v>
      </c>
      <c r="G1408" s="39">
        <v>8</v>
      </c>
      <c r="H1408" s="39">
        <v>8</v>
      </c>
      <c r="I1408" s="39">
        <v>20</v>
      </c>
    </row>
    <row r="1409" spans="2:9" ht="13.7">
      <c r="B1409" s="57"/>
      <c r="C1409" s="57"/>
      <c r="D1409" s="57"/>
      <c r="E1409" s="58" t="s">
        <v>8441</v>
      </c>
      <c r="F1409" s="39">
        <v>210</v>
      </c>
      <c r="G1409" s="39">
        <v>450</v>
      </c>
      <c r="H1409" s="39">
        <v>480</v>
      </c>
      <c r="I1409" s="39">
        <v>1140</v>
      </c>
    </row>
    <row r="1410" spans="2:9" ht="13.7">
      <c r="B1410" s="57"/>
      <c r="C1410" s="57"/>
      <c r="D1410" s="57"/>
      <c r="E1410" s="58" t="s">
        <v>8443</v>
      </c>
      <c r="F1410" s="39">
        <v>210</v>
      </c>
      <c r="G1410" s="39">
        <v>450</v>
      </c>
      <c r="H1410" s="39">
        <v>480</v>
      </c>
      <c r="I1410" s="39">
        <v>1140</v>
      </c>
    </row>
    <row r="1411" spans="2:9" ht="13.7">
      <c r="B1411" s="57"/>
      <c r="C1411" s="57"/>
      <c r="D1411" s="57"/>
      <c r="E1411" s="58" t="s">
        <v>8334</v>
      </c>
      <c r="F1411" s="39">
        <v>180</v>
      </c>
      <c r="G1411" s="39">
        <v>395</v>
      </c>
      <c r="H1411" s="39">
        <v>443</v>
      </c>
      <c r="I1411" s="39">
        <v>1018</v>
      </c>
    </row>
    <row r="1412" spans="2:9" ht="13.7">
      <c r="B1412" s="57"/>
      <c r="C1412" s="57"/>
      <c r="D1412" s="57"/>
      <c r="E1412" s="58" t="s">
        <v>8336</v>
      </c>
      <c r="F1412" s="39">
        <v>116</v>
      </c>
      <c r="G1412" s="39">
        <v>254</v>
      </c>
      <c r="H1412" s="39">
        <v>262</v>
      </c>
      <c r="I1412" s="39">
        <v>632</v>
      </c>
    </row>
    <row r="1413" spans="2:9" ht="13.7">
      <c r="B1413" s="57"/>
      <c r="C1413" s="57"/>
      <c r="D1413" s="57"/>
      <c r="E1413" s="58" t="s">
        <v>8338</v>
      </c>
      <c r="F1413" s="40">
        <v>0.8571428571428571</v>
      </c>
      <c r="G1413" s="40">
        <v>0.87777777777777777</v>
      </c>
      <c r="H1413" s="40">
        <v>0.92291666666666672</v>
      </c>
      <c r="I1413" s="40">
        <v>0.89298245614035088</v>
      </c>
    </row>
    <row r="1414" spans="2:9" ht="13.7">
      <c r="B1414" s="57"/>
      <c r="C1414" s="57"/>
      <c r="D1414" s="57"/>
      <c r="E1414" s="58" t="s">
        <v>8340</v>
      </c>
      <c r="F1414" s="40">
        <v>0.55238095238095242</v>
      </c>
      <c r="G1414" s="40">
        <v>0.56444444444444442</v>
      </c>
      <c r="H1414" s="40">
        <v>0.54583333333333328</v>
      </c>
      <c r="I1414" s="40">
        <v>0.55438596491228065</v>
      </c>
    </row>
    <row r="1415" spans="2:9" ht="13.7">
      <c r="B1415" s="57"/>
      <c r="C1415" s="57"/>
      <c r="D1415" s="57"/>
      <c r="E1415" s="58" t="s">
        <v>8445</v>
      </c>
      <c r="F1415" s="39">
        <v>1</v>
      </c>
      <c r="G1415" s="39">
        <v>2</v>
      </c>
      <c r="H1415" s="39">
        <v>2</v>
      </c>
      <c r="I1415" s="39">
        <v>5</v>
      </c>
    </row>
    <row r="1416" spans="2:9" ht="13.7">
      <c r="B1416" s="57"/>
      <c r="C1416" s="57"/>
      <c r="D1416" s="57"/>
      <c r="E1416" s="58" t="s">
        <v>8447</v>
      </c>
      <c r="F1416" s="40">
        <v>1</v>
      </c>
      <c r="G1416" s="40">
        <v>1</v>
      </c>
      <c r="H1416" s="40">
        <v>1</v>
      </c>
      <c r="I1416" s="40">
        <v>1</v>
      </c>
    </row>
    <row r="1417" spans="2:9" ht="13.7">
      <c r="B1417" s="57"/>
      <c r="C1417" s="57"/>
      <c r="D1417" s="57"/>
      <c r="E1417" s="58" t="s">
        <v>8449</v>
      </c>
      <c r="F1417" s="39">
        <v>0</v>
      </c>
      <c r="G1417" s="39">
        <v>0</v>
      </c>
      <c r="H1417" s="39">
        <v>0</v>
      </c>
      <c r="I1417" s="39">
        <v>0</v>
      </c>
    </row>
    <row r="1418" spans="2:9" ht="13.7">
      <c r="B1418" s="57"/>
      <c r="C1418" s="57"/>
      <c r="D1418" s="57"/>
      <c r="E1418" s="58" t="s">
        <v>8451</v>
      </c>
      <c r="F1418" s="39">
        <v>0</v>
      </c>
      <c r="G1418" s="39">
        <v>2</v>
      </c>
      <c r="H1418" s="39">
        <v>2</v>
      </c>
      <c r="I1418" s="39">
        <v>4</v>
      </c>
    </row>
    <row r="1419" spans="2:9" ht="13.7">
      <c r="B1419" s="57"/>
      <c r="C1419" s="57"/>
      <c r="D1419" s="57"/>
      <c r="E1419" s="58" t="s">
        <v>8453</v>
      </c>
      <c r="F1419" s="39">
        <v>1</v>
      </c>
      <c r="G1419" s="39">
        <v>0</v>
      </c>
      <c r="H1419" s="39">
        <v>0</v>
      </c>
      <c r="I1419" s="39">
        <v>1</v>
      </c>
    </row>
    <row r="1420" spans="2:9" ht="13.7">
      <c r="B1420" s="57"/>
      <c r="C1420" s="57"/>
      <c r="D1420" s="57"/>
      <c r="E1420" s="58" t="s">
        <v>8455</v>
      </c>
      <c r="F1420" s="39">
        <v>1</v>
      </c>
      <c r="G1420" s="39">
        <v>2</v>
      </c>
      <c r="H1420" s="39">
        <v>2</v>
      </c>
      <c r="I1420" s="39">
        <v>5</v>
      </c>
    </row>
    <row r="1421" spans="2:9" ht="13.7">
      <c r="B1421" s="57"/>
      <c r="C1421" s="57"/>
      <c r="D1421" s="57"/>
      <c r="E1421" s="58" t="s">
        <v>8457</v>
      </c>
      <c r="F1421" s="39">
        <v>0</v>
      </c>
      <c r="G1421" s="39">
        <v>0</v>
      </c>
      <c r="H1421" s="39">
        <v>0</v>
      </c>
      <c r="I1421" s="39">
        <v>0</v>
      </c>
    </row>
    <row r="1422" spans="2:9" ht="13.7">
      <c r="B1422" s="57"/>
      <c r="C1422" s="57"/>
      <c r="D1422" s="57"/>
      <c r="E1422" s="58" t="s">
        <v>8459</v>
      </c>
      <c r="F1422" s="39">
        <v>0</v>
      </c>
      <c r="G1422" s="39">
        <v>0</v>
      </c>
      <c r="H1422" s="39">
        <v>0</v>
      </c>
      <c r="I1422" s="39">
        <v>0</v>
      </c>
    </row>
    <row r="1423" spans="2:9" ht="13.7">
      <c r="B1423" s="57"/>
      <c r="C1423" s="57"/>
      <c r="D1423" s="57"/>
      <c r="E1423" s="58" t="s">
        <v>8461</v>
      </c>
      <c r="F1423" s="40">
        <v>0</v>
      </c>
      <c r="G1423" s="40">
        <v>1</v>
      </c>
      <c r="H1423" s="40">
        <v>1</v>
      </c>
      <c r="I1423" s="40">
        <v>0.8</v>
      </c>
    </row>
    <row r="1424" spans="2:9" ht="13.7">
      <c r="B1424" s="57"/>
      <c r="C1424" s="57"/>
      <c r="D1424" s="57"/>
      <c r="E1424" s="58" t="s">
        <v>8463</v>
      </c>
      <c r="F1424" s="40">
        <v>0</v>
      </c>
      <c r="G1424" s="40">
        <v>0</v>
      </c>
      <c r="H1424" s="40">
        <v>0</v>
      </c>
      <c r="I1424" s="40">
        <v>0</v>
      </c>
    </row>
    <row r="1425" spans="2:9" ht="13.7">
      <c r="B1425" s="57"/>
      <c r="C1425" s="57"/>
      <c r="D1425" s="57" t="s">
        <v>87</v>
      </c>
      <c r="E1425" s="58" t="s">
        <v>8327</v>
      </c>
      <c r="F1425" s="39">
        <v>5</v>
      </c>
      <c r="G1425" s="39">
        <v>3</v>
      </c>
      <c r="H1425" s="39">
        <v>3</v>
      </c>
      <c r="I1425" s="39">
        <v>11</v>
      </c>
    </row>
    <row r="1426" spans="2:9" ht="13.7">
      <c r="B1426" s="57"/>
      <c r="C1426" s="57"/>
      <c r="D1426" s="57"/>
      <c r="E1426" s="58" t="s">
        <v>8330</v>
      </c>
      <c r="F1426" s="39">
        <v>20</v>
      </c>
      <c r="G1426" s="39">
        <v>12</v>
      </c>
      <c r="H1426" s="39">
        <v>12</v>
      </c>
      <c r="I1426" s="39">
        <v>44</v>
      </c>
    </row>
    <row r="1427" spans="2:9" ht="13.7">
      <c r="B1427" s="57"/>
      <c r="C1427" s="57"/>
      <c r="D1427" s="57"/>
      <c r="E1427" s="58" t="s">
        <v>8441</v>
      </c>
      <c r="F1427" s="39">
        <v>1650</v>
      </c>
      <c r="G1427" s="39">
        <v>1050</v>
      </c>
      <c r="H1427" s="39">
        <v>720</v>
      </c>
      <c r="I1427" s="39">
        <v>3420</v>
      </c>
    </row>
    <row r="1428" spans="2:9" ht="13.7">
      <c r="B1428" s="57"/>
      <c r="C1428" s="57"/>
      <c r="D1428" s="57"/>
      <c r="E1428" s="58" t="s">
        <v>8443</v>
      </c>
      <c r="F1428" s="39">
        <v>1650</v>
      </c>
      <c r="G1428" s="39">
        <v>1050</v>
      </c>
      <c r="H1428" s="39">
        <v>720</v>
      </c>
      <c r="I1428" s="39">
        <v>3420</v>
      </c>
    </row>
    <row r="1429" spans="2:9" ht="13.7">
      <c r="B1429" s="57"/>
      <c r="C1429" s="57"/>
      <c r="D1429" s="57"/>
      <c r="E1429" s="58" t="s">
        <v>8334</v>
      </c>
      <c r="F1429" s="39">
        <v>1491</v>
      </c>
      <c r="G1429" s="39">
        <v>945</v>
      </c>
      <c r="H1429" s="39">
        <v>640</v>
      </c>
      <c r="I1429" s="39">
        <v>3076</v>
      </c>
    </row>
    <row r="1430" spans="2:9" ht="13.7">
      <c r="B1430" s="57"/>
      <c r="C1430" s="57"/>
      <c r="D1430" s="57"/>
      <c r="E1430" s="58" t="s">
        <v>8336</v>
      </c>
      <c r="F1430" s="39">
        <v>1012</v>
      </c>
      <c r="G1430" s="39">
        <v>715</v>
      </c>
      <c r="H1430" s="39">
        <v>412</v>
      </c>
      <c r="I1430" s="39">
        <v>2139</v>
      </c>
    </row>
    <row r="1431" spans="2:9" ht="13.7">
      <c r="B1431" s="57"/>
      <c r="C1431" s="57"/>
      <c r="D1431" s="57"/>
      <c r="E1431" s="58" t="s">
        <v>8338</v>
      </c>
      <c r="F1431" s="40">
        <v>0.90363636363636368</v>
      </c>
      <c r="G1431" s="40">
        <v>0.9</v>
      </c>
      <c r="H1431" s="40">
        <v>0.88888888888888884</v>
      </c>
      <c r="I1431" s="40">
        <v>0.89941520467836256</v>
      </c>
    </row>
    <row r="1432" spans="2:9" ht="13.7">
      <c r="B1432" s="57"/>
      <c r="C1432" s="57"/>
      <c r="D1432" s="57"/>
      <c r="E1432" s="58" t="s">
        <v>8340</v>
      </c>
      <c r="F1432" s="40">
        <v>0.61333333333333329</v>
      </c>
      <c r="G1432" s="40">
        <v>0.68095238095238098</v>
      </c>
      <c r="H1432" s="40">
        <v>0.57222222222222219</v>
      </c>
      <c r="I1432" s="40">
        <v>0.62543859649122802</v>
      </c>
    </row>
    <row r="1433" spans="2:9" ht="13.7">
      <c r="B1433" s="57"/>
      <c r="C1433" s="57"/>
      <c r="D1433" s="57"/>
      <c r="E1433" s="58" t="s">
        <v>8445</v>
      </c>
      <c r="F1433" s="39">
        <v>5</v>
      </c>
      <c r="G1433" s="39">
        <v>3</v>
      </c>
      <c r="H1433" s="39">
        <v>3</v>
      </c>
      <c r="I1433" s="39">
        <v>11</v>
      </c>
    </row>
    <row r="1434" spans="2:9" ht="13.7">
      <c r="B1434" s="57"/>
      <c r="C1434" s="57"/>
      <c r="D1434" s="57"/>
      <c r="E1434" s="58" t="s">
        <v>8447</v>
      </c>
      <c r="F1434" s="40">
        <v>1</v>
      </c>
      <c r="G1434" s="40">
        <v>1</v>
      </c>
      <c r="H1434" s="40">
        <v>1</v>
      </c>
      <c r="I1434" s="40">
        <v>1</v>
      </c>
    </row>
    <row r="1435" spans="2:9" ht="13.7">
      <c r="B1435" s="57"/>
      <c r="C1435" s="57"/>
      <c r="D1435" s="57"/>
      <c r="E1435" s="58" t="s">
        <v>8449</v>
      </c>
      <c r="F1435" s="39">
        <v>0</v>
      </c>
      <c r="G1435" s="39">
        <v>0</v>
      </c>
      <c r="H1435" s="39">
        <v>0</v>
      </c>
      <c r="I1435" s="39">
        <v>0</v>
      </c>
    </row>
    <row r="1436" spans="2:9" ht="13.7">
      <c r="B1436" s="57"/>
      <c r="C1436" s="57"/>
      <c r="D1436" s="57"/>
      <c r="E1436" s="58" t="s">
        <v>8451</v>
      </c>
      <c r="F1436" s="39">
        <v>4</v>
      </c>
      <c r="G1436" s="39">
        <v>3</v>
      </c>
      <c r="H1436" s="39">
        <v>1</v>
      </c>
      <c r="I1436" s="39">
        <v>8</v>
      </c>
    </row>
    <row r="1437" spans="2:9" ht="13.7">
      <c r="B1437" s="57"/>
      <c r="C1437" s="57"/>
      <c r="D1437" s="57"/>
      <c r="E1437" s="58" t="s">
        <v>8453</v>
      </c>
      <c r="F1437" s="39">
        <v>1</v>
      </c>
      <c r="G1437" s="39">
        <v>0</v>
      </c>
      <c r="H1437" s="39">
        <v>2</v>
      </c>
      <c r="I1437" s="39">
        <v>3</v>
      </c>
    </row>
    <row r="1438" spans="2:9" ht="13.7">
      <c r="B1438" s="57"/>
      <c r="C1438" s="57"/>
      <c r="D1438" s="57"/>
      <c r="E1438" s="58" t="s">
        <v>8455</v>
      </c>
      <c r="F1438" s="39">
        <v>5</v>
      </c>
      <c r="G1438" s="39">
        <v>3</v>
      </c>
      <c r="H1438" s="39">
        <v>3</v>
      </c>
      <c r="I1438" s="39">
        <v>11</v>
      </c>
    </row>
    <row r="1439" spans="2:9" ht="13.7">
      <c r="B1439" s="57"/>
      <c r="C1439" s="57"/>
      <c r="D1439" s="57"/>
      <c r="E1439" s="58" t="s">
        <v>8457</v>
      </c>
      <c r="F1439" s="39">
        <v>0</v>
      </c>
      <c r="G1439" s="39">
        <v>0</v>
      </c>
      <c r="H1439" s="39">
        <v>0</v>
      </c>
      <c r="I1439" s="39">
        <v>0</v>
      </c>
    </row>
    <row r="1440" spans="2:9" ht="13.7">
      <c r="B1440" s="57"/>
      <c r="C1440" s="57"/>
      <c r="D1440" s="57"/>
      <c r="E1440" s="58" t="s">
        <v>8459</v>
      </c>
      <c r="F1440" s="39">
        <v>0</v>
      </c>
      <c r="G1440" s="39">
        <v>0</v>
      </c>
      <c r="H1440" s="39">
        <v>0</v>
      </c>
      <c r="I1440" s="39">
        <v>0</v>
      </c>
    </row>
    <row r="1441" spans="2:9" ht="13.7">
      <c r="B1441" s="57"/>
      <c r="C1441" s="57"/>
      <c r="D1441" s="57"/>
      <c r="E1441" s="58" t="s">
        <v>8461</v>
      </c>
      <c r="F1441" s="40">
        <v>0.8</v>
      </c>
      <c r="G1441" s="40">
        <v>1</v>
      </c>
      <c r="H1441" s="40">
        <v>0.33333333333333331</v>
      </c>
      <c r="I1441" s="40">
        <v>0.72727272727272729</v>
      </c>
    </row>
    <row r="1442" spans="2:9" ht="13.7">
      <c r="B1442" s="57"/>
      <c r="C1442" s="57"/>
      <c r="D1442" s="57"/>
      <c r="E1442" s="58" t="s">
        <v>8463</v>
      </c>
      <c r="F1442" s="40">
        <v>0</v>
      </c>
      <c r="G1442" s="40">
        <v>0</v>
      </c>
      <c r="H1442" s="40">
        <v>0</v>
      </c>
      <c r="I1442" s="40">
        <v>0</v>
      </c>
    </row>
    <row r="1443" spans="2:9" ht="13.7">
      <c r="B1443" s="57"/>
      <c r="C1443" s="57"/>
      <c r="D1443" s="57" t="s">
        <v>88</v>
      </c>
      <c r="E1443" s="58" t="s">
        <v>8327</v>
      </c>
      <c r="F1443" s="39">
        <v>2</v>
      </c>
      <c r="G1443" s="39">
        <v>1</v>
      </c>
      <c r="H1443" s="39">
        <v>2</v>
      </c>
      <c r="I1443" s="39">
        <v>5</v>
      </c>
    </row>
    <row r="1444" spans="2:9" ht="13.7">
      <c r="B1444" s="57"/>
      <c r="C1444" s="57"/>
      <c r="D1444" s="57"/>
      <c r="E1444" s="58" t="s">
        <v>8330</v>
      </c>
      <c r="F1444" s="39">
        <v>8</v>
      </c>
      <c r="G1444" s="39">
        <v>4</v>
      </c>
      <c r="H1444" s="39">
        <v>8</v>
      </c>
      <c r="I1444" s="39">
        <v>20</v>
      </c>
    </row>
    <row r="1445" spans="2:9" ht="13.7">
      <c r="B1445" s="57"/>
      <c r="C1445" s="57"/>
      <c r="D1445" s="57"/>
      <c r="E1445" s="58" t="s">
        <v>8441</v>
      </c>
      <c r="F1445" s="39">
        <v>600</v>
      </c>
      <c r="G1445" s="39">
        <v>210</v>
      </c>
      <c r="H1445" s="39">
        <v>780</v>
      </c>
      <c r="I1445" s="39">
        <v>1590</v>
      </c>
    </row>
    <row r="1446" spans="2:9" ht="13.7">
      <c r="B1446" s="57"/>
      <c r="C1446" s="57"/>
      <c r="D1446" s="57"/>
      <c r="E1446" s="58" t="s">
        <v>8443</v>
      </c>
      <c r="F1446" s="39">
        <v>600</v>
      </c>
      <c r="G1446" s="39">
        <v>210</v>
      </c>
      <c r="H1446" s="39">
        <v>780</v>
      </c>
      <c r="I1446" s="39">
        <v>1590</v>
      </c>
    </row>
    <row r="1447" spans="2:9" ht="13.7">
      <c r="B1447" s="57"/>
      <c r="C1447" s="57"/>
      <c r="D1447" s="57"/>
      <c r="E1447" s="58" t="s">
        <v>8334</v>
      </c>
      <c r="F1447" s="39">
        <v>536</v>
      </c>
      <c r="G1447" s="39">
        <v>186</v>
      </c>
      <c r="H1447" s="39">
        <v>713</v>
      </c>
      <c r="I1447" s="39">
        <v>1435</v>
      </c>
    </row>
    <row r="1448" spans="2:9" ht="13.7">
      <c r="B1448" s="57"/>
      <c r="C1448" s="57"/>
      <c r="D1448" s="57"/>
      <c r="E1448" s="58" t="s">
        <v>8336</v>
      </c>
      <c r="F1448" s="39">
        <v>388</v>
      </c>
      <c r="G1448" s="39">
        <v>97</v>
      </c>
      <c r="H1448" s="39">
        <v>490</v>
      </c>
      <c r="I1448" s="39">
        <v>975</v>
      </c>
    </row>
    <row r="1449" spans="2:9" ht="13.7">
      <c r="B1449" s="57"/>
      <c r="C1449" s="57"/>
      <c r="D1449" s="57"/>
      <c r="E1449" s="58" t="s">
        <v>8338</v>
      </c>
      <c r="F1449" s="40">
        <v>0.89333333333333331</v>
      </c>
      <c r="G1449" s="40">
        <v>0.88571428571428568</v>
      </c>
      <c r="H1449" s="40">
        <v>0.91410256410256407</v>
      </c>
      <c r="I1449" s="40">
        <v>0.90251572327044027</v>
      </c>
    </row>
    <row r="1450" spans="2:9" ht="13.7">
      <c r="B1450" s="57"/>
      <c r="C1450" s="57"/>
      <c r="D1450" s="57"/>
      <c r="E1450" s="58" t="s">
        <v>8340</v>
      </c>
      <c r="F1450" s="40">
        <v>0.64666666666666661</v>
      </c>
      <c r="G1450" s="40">
        <v>0.46190476190476193</v>
      </c>
      <c r="H1450" s="40">
        <v>0.62820512820512819</v>
      </c>
      <c r="I1450" s="40">
        <v>0.6132075471698113</v>
      </c>
    </row>
    <row r="1451" spans="2:9" ht="13.7">
      <c r="B1451" s="57"/>
      <c r="C1451" s="57"/>
      <c r="D1451" s="57"/>
      <c r="E1451" s="58" t="s">
        <v>8445</v>
      </c>
      <c r="F1451" s="39">
        <v>2</v>
      </c>
      <c r="G1451" s="39">
        <v>1</v>
      </c>
      <c r="H1451" s="39">
        <v>2</v>
      </c>
      <c r="I1451" s="39">
        <v>5</v>
      </c>
    </row>
    <row r="1452" spans="2:9" ht="13.7">
      <c r="B1452" s="57"/>
      <c r="C1452" s="57"/>
      <c r="D1452" s="57"/>
      <c r="E1452" s="58" t="s">
        <v>8447</v>
      </c>
      <c r="F1452" s="40">
        <v>1</v>
      </c>
      <c r="G1452" s="40">
        <v>1</v>
      </c>
      <c r="H1452" s="40">
        <v>1</v>
      </c>
      <c r="I1452" s="40">
        <v>1</v>
      </c>
    </row>
    <row r="1453" spans="2:9" ht="13.7">
      <c r="B1453" s="57"/>
      <c r="C1453" s="57"/>
      <c r="D1453" s="57"/>
      <c r="E1453" s="58" t="s">
        <v>8449</v>
      </c>
      <c r="F1453" s="39">
        <v>0</v>
      </c>
      <c r="G1453" s="39">
        <v>0</v>
      </c>
      <c r="H1453" s="39">
        <v>0</v>
      </c>
      <c r="I1453" s="39">
        <v>0</v>
      </c>
    </row>
    <row r="1454" spans="2:9" ht="13.7">
      <c r="B1454" s="57"/>
      <c r="C1454" s="57"/>
      <c r="D1454" s="57"/>
      <c r="E1454" s="58" t="s">
        <v>8451</v>
      </c>
      <c r="F1454" s="39">
        <v>2</v>
      </c>
      <c r="G1454" s="39">
        <v>1</v>
      </c>
      <c r="H1454" s="39">
        <v>2</v>
      </c>
      <c r="I1454" s="39">
        <v>5</v>
      </c>
    </row>
    <row r="1455" spans="2:9" ht="13.7">
      <c r="B1455" s="57"/>
      <c r="C1455" s="57"/>
      <c r="D1455" s="57"/>
      <c r="E1455" s="58" t="s">
        <v>8453</v>
      </c>
      <c r="F1455" s="39">
        <v>0</v>
      </c>
      <c r="G1455" s="39">
        <v>0</v>
      </c>
      <c r="H1455" s="39">
        <v>0</v>
      </c>
      <c r="I1455" s="39">
        <v>0</v>
      </c>
    </row>
    <row r="1456" spans="2:9" ht="13.7">
      <c r="B1456" s="57"/>
      <c r="C1456" s="57"/>
      <c r="D1456" s="57"/>
      <c r="E1456" s="58" t="s">
        <v>8455</v>
      </c>
      <c r="F1456" s="39">
        <v>2</v>
      </c>
      <c r="G1456" s="39">
        <v>1</v>
      </c>
      <c r="H1456" s="39">
        <v>2</v>
      </c>
      <c r="I1456" s="39">
        <v>5</v>
      </c>
    </row>
    <row r="1457" spans="2:9" ht="13.7">
      <c r="B1457" s="57"/>
      <c r="C1457" s="57"/>
      <c r="D1457" s="57"/>
      <c r="E1457" s="58" t="s">
        <v>8457</v>
      </c>
      <c r="F1457" s="39">
        <v>0</v>
      </c>
      <c r="G1457" s="39">
        <v>0</v>
      </c>
      <c r="H1457" s="39">
        <v>0</v>
      </c>
      <c r="I1457" s="39">
        <v>0</v>
      </c>
    </row>
    <row r="1458" spans="2:9" ht="13.7">
      <c r="B1458" s="57"/>
      <c r="C1458" s="57"/>
      <c r="D1458" s="57"/>
      <c r="E1458" s="58" t="s">
        <v>8459</v>
      </c>
      <c r="F1458" s="39">
        <v>0</v>
      </c>
      <c r="G1458" s="39">
        <v>0</v>
      </c>
      <c r="H1458" s="39">
        <v>0</v>
      </c>
      <c r="I1458" s="39">
        <v>0</v>
      </c>
    </row>
    <row r="1459" spans="2:9" ht="13.7">
      <c r="B1459" s="57"/>
      <c r="C1459" s="57"/>
      <c r="D1459" s="57"/>
      <c r="E1459" s="58" t="s">
        <v>8461</v>
      </c>
      <c r="F1459" s="40">
        <v>1</v>
      </c>
      <c r="G1459" s="40">
        <v>1</v>
      </c>
      <c r="H1459" s="40">
        <v>1</v>
      </c>
      <c r="I1459" s="40">
        <v>1</v>
      </c>
    </row>
    <row r="1460" spans="2:9" ht="13.7">
      <c r="B1460" s="57"/>
      <c r="C1460" s="57"/>
      <c r="D1460" s="57"/>
      <c r="E1460" s="58" t="s">
        <v>8463</v>
      </c>
      <c r="F1460" s="40">
        <v>0</v>
      </c>
      <c r="G1460" s="40">
        <v>0</v>
      </c>
      <c r="H1460" s="40">
        <v>0</v>
      </c>
      <c r="I1460" s="40">
        <v>0</v>
      </c>
    </row>
    <row r="1461" spans="2:9" ht="13.7">
      <c r="B1461" s="57"/>
      <c r="C1461" s="57"/>
      <c r="D1461" s="57" t="s">
        <v>89</v>
      </c>
      <c r="E1461" s="58" t="s">
        <v>8327</v>
      </c>
      <c r="F1461" s="39">
        <v>4</v>
      </c>
      <c r="G1461" s="39">
        <v>2</v>
      </c>
      <c r="H1461" s="39">
        <v>2</v>
      </c>
      <c r="I1461" s="39">
        <v>8</v>
      </c>
    </row>
    <row r="1462" spans="2:9" ht="13.7">
      <c r="B1462" s="57"/>
      <c r="C1462" s="57"/>
      <c r="D1462" s="57"/>
      <c r="E1462" s="58" t="s">
        <v>8330</v>
      </c>
      <c r="F1462" s="39">
        <v>16</v>
      </c>
      <c r="G1462" s="39">
        <v>8</v>
      </c>
      <c r="H1462" s="39">
        <v>8</v>
      </c>
      <c r="I1462" s="39">
        <v>32</v>
      </c>
    </row>
    <row r="1463" spans="2:9" ht="13.7">
      <c r="B1463" s="57"/>
      <c r="C1463" s="57"/>
      <c r="D1463" s="57"/>
      <c r="E1463" s="58" t="s">
        <v>8441</v>
      </c>
      <c r="F1463" s="39">
        <v>1140</v>
      </c>
      <c r="G1463" s="39">
        <v>750</v>
      </c>
      <c r="H1463" s="39">
        <v>780</v>
      </c>
      <c r="I1463" s="39">
        <v>2670</v>
      </c>
    </row>
    <row r="1464" spans="2:9" ht="13.7">
      <c r="B1464" s="57"/>
      <c r="C1464" s="57"/>
      <c r="D1464" s="57"/>
      <c r="E1464" s="58" t="s">
        <v>8443</v>
      </c>
      <c r="F1464" s="39">
        <v>1140</v>
      </c>
      <c r="G1464" s="39">
        <v>750</v>
      </c>
      <c r="H1464" s="39">
        <v>780</v>
      </c>
      <c r="I1464" s="39">
        <v>2670</v>
      </c>
    </row>
    <row r="1465" spans="2:9" ht="13.7">
      <c r="B1465" s="57"/>
      <c r="C1465" s="57"/>
      <c r="D1465" s="57"/>
      <c r="E1465" s="58" t="s">
        <v>8334</v>
      </c>
      <c r="F1465" s="39">
        <v>1039</v>
      </c>
      <c r="G1465" s="39">
        <v>704</v>
      </c>
      <c r="H1465" s="39">
        <v>707</v>
      </c>
      <c r="I1465" s="39">
        <v>2450</v>
      </c>
    </row>
    <row r="1466" spans="2:9" ht="13.7">
      <c r="B1466" s="57"/>
      <c r="C1466" s="57"/>
      <c r="D1466" s="57"/>
      <c r="E1466" s="58" t="s">
        <v>8336</v>
      </c>
      <c r="F1466" s="39">
        <v>710</v>
      </c>
      <c r="G1466" s="39">
        <v>474</v>
      </c>
      <c r="H1466" s="39">
        <v>499</v>
      </c>
      <c r="I1466" s="39">
        <v>1683</v>
      </c>
    </row>
    <row r="1467" spans="2:9" ht="13.7">
      <c r="B1467" s="57"/>
      <c r="C1467" s="57"/>
      <c r="D1467" s="57"/>
      <c r="E1467" s="58" t="s">
        <v>8338</v>
      </c>
      <c r="F1467" s="40">
        <v>0.91140350877192977</v>
      </c>
      <c r="G1467" s="40">
        <v>0.93866666666666665</v>
      </c>
      <c r="H1467" s="40">
        <v>0.90641025641025641</v>
      </c>
      <c r="I1467" s="40">
        <v>0.91760299625468167</v>
      </c>
    </row>
    <row r="1468" spans="2:9" ht="13.7">
      <c r="B1468" s="57"/>
      <c r="C1468" s="57"/>
      <c r="D1468" s="57"/>
      <c r="E1468" s="58" t="s">
        <v>8340</v>
      </c>
      <c r="F1468" s="40">
        <v>0.6228070175438597</v>
      </c>
      <c r="G1468" s="40">
        <v>0.63200000000000001</v>
      </c>
      <c r="H1468" s="40">
        <v>0.63974358974358969</v>
      </c>
      <c r="I1468" s="40">
        <v>0.63033707865168542</v>
      </c>
    </row>
    <row r="1469" spans="2:9" ht="13.7">
      <c r="B1469" s="57"/>
      <c r="C1469" s="57"/>
      <c r="D1469" s="57"/>
      <c r="E1469" s="58" t="s">
        <v>8445</v>
      </c>
      <c r="F1469" s="39">
        <v>4</v>
      </c>
      <c r="G1469" s="39">
        <v>2</v>
      </c>
      <c r="H1469" s="39">
        <v>2</v>
      </c>
      <c r="I1469" s="39">
        <v>8</v>
      </c>
    </row>
    <row r="1470" spans="2:9" ht="13.7">
      <c r="B1470" s="57"/>
      <c r="C1470" s="57"/>
      <c r="D1470" s="57"/>
      <c r="E1470" s="58" t="s">
        <v>8447</v>
      </c>
      <c r="F1470" s="40">
        <v>1</v>
      </c>
      <c r="G1470" s="40">
        <v>1</v>
      </c>
      <c r="H1470" s="40">
        <v>1</v>
      </c>
      <c r="I1470" s="40">
        <v>1</v>
      </c>
    </row>
    <row r="1471" spans="2:9" ht="13.7">
      <c r="B1471" s="57"/>
      <c r="C1471" s="57"/>
      <c r="D1471" s="57"/>
      <c r="E1471" s="58" t="s">
        <v>8449</v>
      </c>
      <c r="F1471" s="39">
        <v>0</v>
      </c>
      <c r="G1471" s="39">
        <v>0</v>
      </c>
      <c r="H1471" s="39">
        <v>0</v>
      </c>
      <c r="I1471" s="39">
        <v>0</v>
      </c>
    </row>
    <row r="1472" spans="2:9" ht="13.7">
      <c r="B1472" s="57"/>
      <c r="C1472" s="57"/>
      <c r="D1472" s="57"/>
      <c r="E1472" s="58" t="s">
        <v>8451</v>
      </c>
      <c r="F1472" s="39">
        <v>3</v>
      </c>
      <c r="G1472" s="39">
        <v>1</v>
      </c>
      <c r="H1472" s="39">
        <v>0</v>
      </c>
      <c r="I1472" s="39">
        <v>4</v>
      </c>
    </row>
    <row r="1473" spans="2:9" ht="13.7">
      <c r="B1473" s="57"/>
      <c r="C1473" s="57"/>
      <c r="D1473" s="57"/>
      <c r="E1473" s="58" t="s">
        <v>8453</v>
      </c>
      <c r="F1473" s="39">
        <v>1</v>
      </c>
      <c r="G1473" s="39">
        <v>1</v>
      </c>
      <c r="H1473" s="39">
        <v>2</v>
      </c>
      <c r="I1473" s="39">
        <v>4</v>
      </c>
    </row>
    <row r="1474" spans="2:9" ht="13.7">
      <c r="B1474" s="57"/>
      <c r="C1474" s="57"/>
      <c r="D1474" s="57"/>
      <c r="E1474" s="58" t="s">
        <v>8455</v>
      </c>
      <c r="F1474" s="39">
        <v>3</v>
      </c>
      <c r="G1474" s="39">
        <v>2</v>
      </c>
      <c r="H1474" s="39">
        <v>1</v>
      </c>
      <c r="I1474" s="39">
        <v>6</v>
      </c>
    </row>
    <row r="1475" spans="2:9" ht="13.7">
      <c r="B1475" s="57"/>
      <c r="C1475" s="57"/>
      <c r="D1475" s="57"/>
      <c r="E1475" s="58" t="s">
        <v>8457</v>
      </c>
      <c r="F1475" s="39">
        <v>1</v>
      </c>
      <c r="G1475" s="39">
        <v>0</v>
      </c>
      <c r="H1475" s="39">
        <v>1</v>
      </c>
      <c r="I1475" s="39">
        <v>2</v>
      </c>
    </row>
    <row r="1476" spans="2:9" ht="13.7">
      <c r="B1476" s="57"/>
      <c r="C1476" s="57"/>
      <c r="D1476" s="57"/>
      <c r="E1476" s="58" t="s">
        <v>8459</v>
      </c>
      <c r="F1476" s="39">
        <v>0</v>
      </c>
      <c r="G1476" s="39">
        <v>0</v>
      </c>
      <c r="H1476" s="39">
        <v>0</v>
      </c>
      <c r="I1476" s="39">
        <v>0</v>
      </c>
    </row>
    <row r="1477" spans="2:9" ht="13.7">
      <c r="B1477" s="57"/>
      <c r="C1477" s="57"/>
      <c r="D1477" s="57"/>
      <c r="E1477" s="58" t="s">
        <v>8461</v>
      </c>
      <c r="F1477" s="40">
        <v>0.75</v>
      </c>
      <c r="G1477" s="40">
        <v>0.5</v>
      </c>
      <c r="H1477" s="40">
        <v>0</v>
      </c>
      <c r="I1477" s="40">
        <v>0.5</v>
      </c>
    </row>
    <row r="1478" spans="2:9" ht="13.7">
      <c r="B1478" s="57"/>
      <c r="C1478" s="57"/>
      <c r="D1478" s="57"/>
      <c r="E1478" s="58" t="s">
        <v>8463</v>
      </c>
      <c r="F1478" s="40">
        <v>0.25</v>
      </c>
      <c r="G1478" s="40">
        <v>0</v>
      </c>
      <c r="H1478" s="40">
        <v>0.5</v>
      </c>
      <c r="I1478" s="40">
        <v>0.25</v>
      </c>
    </row>
    <row r="1479" spans="2:9" ht="13.7">
      <c r="B1479" s="57" t="s">
        <v>67</v>
      </c>
      <c r="C1479" s="57" t="s">
        <v>49</v>
      </c>
      <c r="D1479" s="57" t="s">
        <v>65</v>
      </c>
      <c r="E1479" s="58" t="s">
        <v>8327</v>
      </c>
      <c r="F1479" s="39">
        <v>2</v>
      </c>
      <c r="G1479" s="39">
        <v>2</v>
      </c>
      <c r="H1479" s="39"/>
      <c r="I1479" s="39">
        <v>4</v>
      </c>
    </row>
    <row r="1480" spans="2:9" ht="13.7">
      <c r="B1480" s="57"/>
      <c r="C1480" s="57"/>
      <c r="D1480" s="57"/>
      <c r="E1480" s="58" t="s">
        <v>8330</v>
      </c>
      <c r="F1480" s="39">
        <v>8</v>
      </c>
      <c r="G1480" s="39">
        <v>8</v>
      </c>
      <c r="H1480" s="39"/>
      <c r="I1480" s="39">
        <v>16</v>
      </c>
    </row>
    <row r="1481" spans="2:9" ht="13.7">
      <c r="B1481" s="57"/>
      <c r="C1481" s="57"/>
      <c r="D1481" s="57"/>
      <c r="E1481" s="58" t="s">
        <v>8441</v>
      </c>
      <c r="F1481" s="39">
        <v>900</v>
      </c>
      <c r="G1481" s="39">
        <v>510</v>
      </c>
      <c r="H1481" s="39"/>
      <c r="I1481" s="39">
        <v>1410</v>
      </c>
    </row>
    <row r="1482" spans="2:9" ht="13.7">
      <c r="B1482" s="57"/>
      <c r="C1482" s="57"/>
      <c r="D1482" s="57"/>
      <c r="E1482" s="58" t="s">
        <v>8443</v>
      </c>
      <c r="F1482" s="39">
        <v>900</v>
      </c>
      <c r="G1482" s="39">
        <v>510</v>
      </c>
      <c r="H1482" s="39"/>
      <c r="I1482" s="39">
        <v>1410</v>
      </c>
    </row>
    <row r="1483" spans="2:9" ht="13.7">
      <c r="B1483" s="57"/>
      <c r="C1483" s="57"/>
      <c r="D1483" s="57"/>
      <c r="E1483" s="58" t="s">
        <v>8334</v>
      </c>
      <c r="F1483" s="39">
        <v>827</v>
      </c>
      <c r="G1483" s="39">
        <v>447</v>
      </c>
      <c r="H1483" s="39" t="s">
        <v>8464</v>
      </c>
      <c r="I1483" s="39">
        <v>1274</v>
      </c>
    </row>
    <row r="1484" spans="2:9" ht="13.7">
      <c r="B1484" s="57"/>
      <c r="C1484" s="57"/>
      <c r="D1484" s="57"/>
      <c r="E1484" s="58" t="s">
        <v>8336</v>
      </c>
      <c r="F1484" s="39">
        <v>632</v>
      </c>
      <c r="G1484" s="39">
        <v>285</v>
      </c>
      <c r="H1484" s="39" t="s">
        <v>8464</v>
      </c>
      <c r="I1484" s="39">
        <v>917</v>
      </c>
    </row>
    <row r="1485" spans="2:9" ht="13.7">
      <c r="B1485" s="57"/>
      <c r="C1485" s="57"/>
      <c r="D1485" s="57"/>
      <c r="E1485" s="58" t="s">
        <v>8338</v>
      </c>
      <c r="F1485" s="40">
        <v>0.91888888888888887</v>
      </c>
      <c r="G1485" s="40">
        <v>0.87647058823529411</v>
      </c>
      <c r="H1485" s="40" t="s">
        <v>8464</v>
      </c>
      <c r="I1485" s="40">
        <v>0.90354609929078011</v>
      </c>
    </row>
    <row r="1486" spans="2:9" ht="13.7">
      <c r="B1486" s="57"/>
      <c r="C1486" s="57"/>
      <c r="D1486" s="57"/>
      <c r="E1486" s="58" t="s">
        <v>8340</v>
      </c>
      <c r="F1486" s="40">
        <v>0.70222222222222219</v>
      </c>
      <c r="G1486" s="40">
        <v>0.55882352941176472</v>
      </c>
      <c r="H1486" s="40" t="s">
        <v>8464</v>
      </c>
      <c r="I1486" s="40">
        <v>0.65035460992907801</v>
      </c>
    </row>
    <row r="1487" spans="2:9" ht="13.7">
      <c r="B1487" s="57"/>
      <c r="C1487" s="57"/>
      <c r="D1487" s="57"/>
      <c r="E1487" s="58" t="s">
        <v>8445</v>
      </c>
      <c r="F1487" s="39">
        <v>2</v>
      </c>
      <c r="G1487" s="39">
        <v>2</v>
      </c>
      <c r="H1487" s="39"/>
      <c r="I1487" s="39">
        <v>4</v>
      </c>
    </row>
    <row r="1488" spans="2:9" ht="13.7">
      <c r="B1488" s="57"/>
      <c r="C1488" s="57"/>
      <c r="D1488" s="57"/>
      <c r="E1488" s="58" t="s">
        <v>8447</v>
      </c>
      <c r="F1488" s="40">
        <v>1</v>
      </c>
      <c r="G1488" s="40">
        <v>1</v>
      </c>
      <c r="H1488" s="40" t="s">
        <v>8464</v>
      </c>
      <c r="I1488" s="40">
        <v>1</v>
      </c>
    </row>
    <row r="1489" spans="2:9" ht="13.7">
      <c r="B1489" s="57"/>
      <c r="C1489" s="57"/>
      <c r="D1489" s="57"/>
      <c r="E1489" s="58" t="s">
        <v>8449</v>
      </c>
      <c r="F1489" s="39">
        <v>0</v>
      </c>
      <c r="G1489" s="39">
        <v>0</v>
      </c>
      <c r="H1489" s="39"/>
      <c r="I1489" s="39">
        <v>0</v>
      </c>
    </row>
    <row r="1490" spans="2:9" ht="13.7">
      <c r="B1490" s="57"/>
      <c r="C1490" s="57"/>
      <c r="D1490" s="57"/>
      <c r="E1490" s="58" t="s">
        <v>8451</v>
      </c>
      <c r="F1490" s="39">
        <v>2</v>
      </c>
      <c r="G1490" s="39">
        <v>2</v>
      </c>
      <c r="H1490" s="39"/>
      <c r="I1490" s="39">
        <v>4</v>
      </c>
    </row>
    <row r="1491" spans="2:9" ht="13.7">
      <c r="B1491" s="57"/>
      <c r="C1491" s="57"/>
      <c r="D1491" s="57"/>
      <c r="E1491" s="58" t="s">
        <v>8453</v>
      </c>
      <c r="F1491" s="39">
        <v>0</v>
      </c>
      <c r="G1491" s="39">
        <v>0</v>
      </c>
      <c r="H1491" s="39"/>
      <c r="I1491" s="39">
        <v>0</v>
      </c>
    </row>
    <row r="1492" spans="2:9" ht="13.7">
      <c r="B1492" s="57"/>
      <c r="C1492" s="57"/>
      <c r="D1492" s="57"/>
      <c r="E1492" s="58" t="s">
        <v>8455</v>
      </c>
      <c r="F1492" s="39">
        <v>2</v>
      </c>
      <c r="G1492" s="39">
        <v>2</v>
      </c>
      <c r="H1492" s="39"/>
      <c r="I1492" s="39">
        <v>4</v>
      </c>
    </row>
    <row r="1493" spans="2:9" ht="13.7">
      <c r="B1493" s="57"/>
      <c r="C1493" s="57"/>
      <c r="D1493" s="57"/>
      <c r="E1493" s="58" t="s">
        <v>8457</v>
      </c>
      <c r="F1493" s="39">
        <v>0</v>
      </c>
      <c r="G1493" s="39">
        <v>0</v>
      </c>
      <c r="H1493" s="39"/>
      <c r="I1493" s="39">
        <v>0</v>
      </c>
    </row>
    <row r="1494" spans="2:9" ht="13.7">
      <c r="B1494" s="57"/>
      <c r="C1494" s="57"/>
      <c r="D1494" s="57"/>
      <c r="E1494" s="58" t="s">
        <v>8459</v>
      </c>
      <c r="F1494" s="39">
        <v>0</v>
      </c>
      <c r="G1494" s="39">
        <v>0</v>
      </c>
      <c r="H1494" s="39"/>
      <c r="I1494" s="39">
        <v>0</v>
      </c>
    </row>
    <row r="1495" spans="2:9" ht="13.7">
      <c r="B1495" s="57"/>
      <c r="C1495" s="57"/>
      <c r="D1495" s="57"/>
      <c r="E1495" s="58" t="s">
        <v>8461</v>
      </c>
      <c r="F1495" s="40">
        <v>1</v>
      </c>
      <c r="G1495" s="40">
        <v>1</v>
      </c>
      <c r="H1495" s="40" t="s">
        <v>8464</v>
      </c>
      <c r="I1495" s="40">
        <v>1</v>
      </c>
    </row>
    <row r="1496" spans="2:9" ht="13.7">
      <c r="B1496" s="57"/>
      <c r="C1496" s="57"/>
      <c r="D1496" s="57"/>
      <c r="E1496" s="58" t="s">
        <v>8463</v>
      </c>
      <c r="F1496" s="40">
        <v>0</v>
      </c>
      <c r="G1496" s="40">
        <v>0</v>
      </c>
      <c r="H1496" s="40" t="s">
        <v>8464</v>
      </c>
      <c r="I1496" s="40">
        <v>0</v>
      </c>
    </row>
    <row r="1497" spans="2:9" ht="13.7">
      <c r="B1497" s="57"/>
      <c r="C1497" s="57"/>
      <c r="D1497" s="57" t="s">
        <v>70</v>
      </c>
      <c r="E1497" s="58" t="s">
        <v>8327</v>
      </c>
      <c r="F1497" s="39">
        <v>4</v>
      </c>
      <c r="G1497" s="39">
        <v>3</v>
      </c>
      <c r="H1497" s="39">
        <v>1</v>
      </c>
      <c r="I1497" s="39">
        <v>8</v>
      </c>
    </row>
    <row r="1498" spans="2:9" ht="13.7">
      <c r="B1498" s="57"/>
      <c r="C1498" s="57"/>
      <c r="D1498" s="57"/>
      <c r="E1498" s="58" t="s">
        <v>8330</v>
      </c>
      <c r="F1498" s="39">
        <v>16</v>
      </c>
      <c r="G1498" s="39">
        <v>12</v>
      </c>
      <c r="H1498" s="39">
        <v>4</v>
      </c>
      <c r="I1498" s="39">
        <v>32</v>
      </c>
    </row>
    <row r="1499" spans="2:9" ht="13.7">
      <c r="B1499" s="57"/>
      <c r="C1499" s="57"/>
      <c r="D1499" s="57"/>
      <c r="E1499" s="58" t="s">
        <v>8441</v>
      </c>
      <c r="F1499" s="39">
        <v>1170</v>
      </c>
      <c r="G1499" s="39">
        <v>750</v>
      </c>
      <c r="H1499" s="39">
        <v>270</v>
      </c>
      <c r="I1499" s="39">
        <v>2190</v>
      </c>
    </row>
    <row r="1500" spans="2:9" ht="13.7">
      <c r="B1500" s="57"/>
      <c r="C1500" s="57"/>
      <c r="D1500" s="57"/>
      <c r="E1500" s="58" t="s">
        <v>8443</v>
      </c>
      <c r="F1500" s="39">
        <v>1170</v>
      </c>
      <c r="G1500" s="39">
        <v>750</v>
      </c>
      <c r="H1500" s="39">
        <v>270</v>
      </c>
      <c r="I1500" s="39">
        <v>2190</v>
      </c>
    </row>
    <row r="1501" spans="2:9" ht="13.7">
      <c r="B1501" s="57"/>
      <c r="C1501" s="57"/>
      <c r="D1501" s="57"/>
      <c r="E1501" s="58" t="s">
        <v>8334</v>
      </c>
      <c r="F1501" s="39">
        <v>1058</v>
      </c>
      <c r="G1501" s="39">
        <v>669</v>
      </c>
      <c r="H1501" s="39">
        <v>236</v>
      </c>
      <c r="I1501" s="39">
        <v>1963</v>
      </c>
    </row>
    <row r="1502" spans="2:9" ht="13.7">
      <c r="B1502" s="57"/>
      <c r="C1502" s="57"/>
      <c r="D1502" s="57"/>
      <c r="E1502" s="58" t="s">
        <v>8336</v>
      </c>
      <c r="F1502" s="39">
        <v>704</v>
      </c>
      <c r="G1502" s="39">
        <v>432</v>
      </c>
      <c r="H1502" s="39">
        <v>153</v>
      </c>
      <c r="I1502" s="39">
        <v>1289</v>
      </c>
    </row>
    <row r="1503" spans="2:9" ht="13.7">
      <c r="B1503" s="57"/>
      <c r="C1503" s="57"/>
      <c r="D1503" s="57"/>
      <c r="E1503" s="58" t="s">
        <v>8338</v>
      </c>
      <c r="F1503" s="40">
        <v>0.90427350427350428</v>
      </c>
      <c r="G1503" s="40">
        <v>0.89200000000000002</v>
      </c>
      <c r="H1503" s="40">
        <v>0.87407407407407411</v>
      </c>
      <c r="I1503" s="40">
        <v>0.89634703196347032</v>
      </c>
    </row>
    <row r="1504" spans="2:9" ht="13.7">
      <c r="B1504" s="57"/>
      <c r="C1504" s="57"/>
      <c r="D1504" s="57"/>
      <c r="E1504" s="58" t="s">
        <v>8340</v>
      </c>
      <c r="F1504" s="40">
        <v>0.60170940170940168</v>
      </c>
      <c r="G1504" s="40">
        <v>0.57599999999999996</v>
      </c>
      <c r="H1504" s="40">
        <v>0.56666666666666665</v>
      </c>
      <c r="I1504" s="40">
        <v>0.58858447488584476</v>
      </c>
    </row>
    <row r="1505" spans="2:9" ht="13.7">
      <c r="B1505" s="57"/>
      <c r="C1505" s="57"/>
      <c r="D1505" s="57"/>
      <c r="E1505" s="58" t="s">
        <v>8445</v>
      </c>
      <c r="F1505" s="39">
        <v>4</v>
      </c>
      <c r="G1505" s="39">
        <v>3</v>
      </c>
      <c r="H1505" s="39">
        <v>1</v>
      </c>
      <c r="I1505" s="39">
        <v>8</v>
      </c>
    </row>
    <row r="1506" spans="2:9" ht="13.7">
      <c r="B1506" s="57"/>
      <c r="C1506" s="57"/>
      <c r="D1506" s="57"/>
      <c r="E1506" s="58" t="s">
        <v>8447</v>
      </c>
      <c r="F1506" s="40">
        <v>1</v>
      </c>
      <c r="G1506" s="40">
        <v>1</v>
      </c>
      <c r="H1506" s="40">
        <v>1</v>
      </c>
      <c r="I1506" s="40">
        <v>1</v>
      </c>
    </row>
    <row r="1507" spans="2:9" ht="13.7">
      <c r="B1507" s="57"/>
      <c r="C1507" s="57"/>
      <c r="D1507" s="57"/>
      <c r="E1507" s="58" t="s">
        <v>8449</v>
      </c>
      <c r="F1507" s="39">
        <v>0</v>
      </c>
      <c r="G1507" s="39">
        <v>0</v>
      </c>
      <c r="H1507" s="39">
        <v>0</v>
      </c>
      <c r="I1507" s="39">
        <v>0</v>
      </c>
    </row>
    <row r="1508" spans="2:9" ht="13.7">
      <c r="B1508" s="57"/>
      <c r="C1508" s="57"/>
      <c r="D1508" s="57"/>
      <c r="E1508" s="58" t="s">
        <v>8451</v>
      </c>
      <c r="F1508" s="39">
        <v>4</v>
      </c>
      <c r="G1508" s="39">
        <v>2</v>
      </c>
      <c r="H1508" s="39">
        <v>1</v>
      </c>
      <c r="I1508" s="39">
        <v>7</v>
      </c>
    </row>
    <row r="1509" spans="2:9" ht="13.7">
      <c r="B1509" s="57"/>
      <c r="C1509" s="57"/>
      <c r="D1509" s="57"/>
      <c r="E1509" s="58" t="s">
        <v>8453</v>
      </c>
      <c r="F1509" s="39">
        <v>0</v>
      </c>
      <c r="G1509" s="39">
        <v>1</v>
      </c>
      <c r="H1509" s="39">
        <v>0</v>
      </c>
      <c r="I1509" s="39">
        <v>1</v>
      </c>
    </row>
    <row r="1510" spans="2:9" ht="13.7">
      <c r="B1510" s="57"/>
      <c r="C1510" s="57"/>
      <c r="D1510" s="57"/>
      <c r="E1510" s="58" t="s">
        <v>8455</v>
      </c>
      <c r="F1510" s="39">
        <v>4</v>
      </c>
      <c r="G1510" s="39">
        <v>3</v>
      </c>
      <c r="H1510" s="39">
        <v>1</v>
      </c>
      <c r="I1510" s="39">
        <v>8</v>
      </c>
    </row>
    <row r="1511" spans="2:9" ht="13.7">
      <c r="B1511" s="57"/>
      <c r="C1511" s="57"/>
      <c r="D1511" s="57"/>
      <c r="E1511" s="58" t="s">
        <v>8457</v>
      </c>
      <c r="F1511" s="39">
        <v>0</v>
      </c>
      <c r="G1511" s="39">
        <v>0</v>
      </c>
      <c r="H1511" s="39">
        <v>0</v>
      </c>
      <c r="I1511" s="39">
        <v>0</v>
      </c>
    </row>
    <row r="1512" spans="2:9" ht="13.7">
      <c r="B1512" s="57"/>
      <c r="C1512" s="57"/>
      <c r="D1512" s="57"/>
      <c r="E1512" s="58" t="s">
        <v>8459</v>
      </c>
      <c r="F1512" s="39">
        <v>0</v>
      </c>
      <c r="G1512" s="39">
        <v>0</v>
      </c>
      <c r="H1512" s="39">
        <v>0</v>
      </c>
      <c r="I1512" s="39">
        <v>0</v>
      </c>
    </row>
    <row r="1513" spans="2:9" ht="13.7">
      <c r="B1513" s="57"/>
      <c r="C1513" s="57"/>
      <c r="D1513" s="57"/>
      <c r="E1513" s="58" t="s">
        <v>8461</v>
      </c>
      <c r="F1513" s="40">
        <v>1</v>
      </c>
      <c r="G1513" s="40">
        <v>0.66666666666666663</v>
      </c>
      <c r="H1513" s="40">
        <v>1</v>
      </c>
      <c r="I1513" s="40">
        <v>0.875</v>
      </c>
    </row>
    <row r="1514" spans="2:9" ht="13.7">
      <c r="B1514" s="57"/>
      <c r="C1514" s="57"/>
      <c r="D1514" s="57"/>
      <c r="E1514" s="58" t="s">
        <v>8463</v>
      </c>
      <c r="F1514" s="40">
        <v>0</v>
      </c>
      <c r="G1514" s="40">
        <v>0</v>
      </c>
      <c r="H1514" s="40">
        <v>0</v>
      </c>
      <c r="I1514" s="40">
        <v>0</v>
      </c>
    </row>
    <row r="1515" spans="2:9" ht="13.7">
      <c r="B1515" s="57"/>
      <c r="C1515" s="57"/>
      <c r="D1515" s="57" t="s">
        <v>71</v>
      </c>
      <c r="E1515" s="58" t="s">
        <v>8327</v>
      </c>
      <c r="F1515" s="39">
        <v>3</v>
      </c>
      <c r="G1515" s="39">
        <v>3</v>
      </c>
      <c r="H1515" s="39">
        <v>3</v>
      </c>
      <c r="I1515" s="39">
        <v>9</v>
      </c>
    </row>
    <row r="1516" spans="2:9" ht="13.7">
      <c r="B1516" s="57"/>
      <c r="C1516" s="57"/>
      <c r="D1516" s="57"/>
      <c r="E1516" s="58" t="s">
        <v>8330</v>
      </c>
      <c r="F1516" s="39">
        <v>12</v>
      </c>
      <c r="G1516" s="39">
        <v>12</v>
      </c>
      <c r="H1516" s="39">
        <v>12</v>
      </c>
      <c r="I1516" s="39">
        <v>36</v>
      </c>
    </row>
    <row r="1517" spans="2:9" ht="13.7">
      <c r="B1517" s="57"/>
      <c r="C1517" s="57"/>
      <c r="D1517" s="57"/>
      <c r="E1517" s="58" t="s">
        <v>8441</v>
      </c>
      <c r="F1517" s="39">
        <v>930</v>
      </c>
      <c r="G1517" s="39">
        <v>1050</v>
      </c>
      <c r="H1517" s="39">
        <v>960</v>
      </c>
      <c r="I1517" s="39">
        <v>2940</v>
      </c>
    </row>
    <row r="1518" spans="2:9" ht="13.7">
      <c r="B1518" s="57"/>
      <c r="C1518" s="57"/>
      <c r="D1518" s="57"/>
      <c r="E1518" s="58" t="s">
        <v>8443</v>
      </c>
      <c r="F1518" s="39">
        <v>930</v>
      </c>
      <c r="G1518" s="39">
        <v>1050</v>
      </c>
      <c r="H1518" s="39">
        <v>960</v>
      </c>
      <c r="I1518" s="39">
        <v>2940</v>
      </c>
    </row>
    <row r="1519" spans="2:9" ht="13.7">
      <c r="B1519" s="57"/>
      <c r="C1519" s="57"/>
      <c r="D1519" s="57"/>
      <c r="E1519" s="58" t="s">
        <v>8334</v>
      </c>
      <c r="F1519" s="39">
        <v>802</v>
      </c>
      <c r="G1519" s="39">
        <v>979</v>
      </c>
      <c r="H1519" s="39">
        <v>875</v>
      </c>
      <c r="I1519" s="39">
        <v>2656</v>
      </c>
    </row>
    <row r="1520" spans="2:9" ht="13.7">
      <c r="B1520" s="57"/>
      <c r="C1520" s="57"/>
      <c r="D1520" s="57"/>
      <c r="E1520" s="58" t="s">
        <v>8336</v>
      </c>
      <c r="F1520" s="39">
        <v>570</v>
      </c>
      <c r="G1520" s="39">
        <v>666</v>
      </c>
      <c r="H1520" s="39">
        <v>588</v>
      </c>
      <c r="I1520" s="39">
        <v>1824</v>
      </c>
    </row>
    <row r="1521" spans="2:9" ht="13.7">
      <c r="B1521" s="57"/>
      <c r="C1521" s="57"/>
      <c r="D1521" s="57"/>
      <c r="E1521" s="58" t="s">
        <v>8338</v>
      </c>
      <c r="F1521" s="40">
        <v>0.86236559139784941</v>
      </c>
      <c r="G1521" s="40">
        <v>0.93238095238095242</v>
      </c>
      <c r="H1521" s="40">
        <v>0.91145833333333337</v>
      </c>
      <c r="I1521" s="40">
        <v>0.90340136054421771</v>
      </c>
    </row>
    <row r="1522" spans="2:9" ht="13.7">
      <c r="B1522" s="57"/>
      <c r="C1522" s="57"/>
      <c r="D1522" s="57"/>
      <c r="E1522" s="58" t="s">
        <v>8340</v>
      </c>
      <c r="F1522" s="40">
        <v>0.61290322580645162</v>
      </c>
      <c r="G1522" s="40">
        <v>0.63428571428571423</v>
      </c>
      <c r="H1522" s="40">
        <v>0.61250000000000004</v>
      </c>
      <c r="I1522" s="40">
        <v>0.62040816326530612</v>
      </c>
    </row>
    <row r="1523" spans="2:9" ht="13.7">
      <c r="B1523" s="57"/>
      <c r="C1523" s="57"/>
      <c r="D1523" s="57"/>
      <c r="E1523" s="58" t="s">
        <v>8445</v>
      </c>
      <c r="F1523" s="39">
        <v>3</v>
      </c>
      <c r="G1523" s="39">
        <v>3</v>
      </c>
      <c r="H1523" s="39">
        <v>3</v>
      </c>
      <c r="I1523" s="39">
        <v>9</v>
      </c>
    </row>
    <row r="1524" spans="2:9" ht="13.7">
      <c r="B1524" s="57"/>
      <c r="C1524" s="57"/>
      <c r="D1524" s="57"/>
      <c r="E1524" s="58" t="s">
        <v>8447</v>
      </c>
      <c r="F1524" s="40">
        <v>1</v>
      </c>
      <c r="G1524" s="40">
        <v>1</v>
      </c>
      <c r="H1524" s="40">
        <v>1</v>
      </c>
      <c r="I1524" s="40">
        <v>1</v>
      </c>
    </row>
    <row r="1525" spans="2:9" ht="13.7">
      <c r="B1525" s="57"/>
      <c r="C1525" s="57"/>
      <c r="D1525" s="57"/>
      <c r="E1525" s="58" t="s">
        <v>8449</v>
      </c>
      <c r="F1525" s="39">
        <v>0</v>
      </c>
      <c r="G1525" s="39">
        <v>0</v>
      </c>
      <c r="H1525" s="39">
        <v>0</v>
      </c>
      <c r="I1525" s="39">
        <v>0</v>
      </c>
    </row>
    <row r="1526" spans="2:9" ht="13.7">
      <c r="B1526" s="57"/>
      <c r="C1526" s="57"/>
      <c r="D1526" s="57"/>
      <c r="E1526" s="58" t="s">
        <v>8451</v>
      </c>
      <c r="F1526" s="39">
        <v>1</v>
      </c>
      <c r="G1526" s="39">
        <v>3</v>
      </c>
      <c r="H1526" s="39">
        <v>3</v>
      </c>
      <c r="I1526" s="39">
        <v>7</v>
      </c>
    </row>
    <row r="1527" spans="2:9" ht="13.7">
      <c r="B1527" s="57"/>
      <c r="C1527" s="57"/>
      <c r="D1527" s="57"/>
      <c r="E1527" s="58" t="s">
        <v>8453</v>
      </c>
      <c r="F1527" s="39">
        <v>2</v>
      </c>
      <c r="G1527" s="39">
        <v>0</v>
      </c>
      <c r="H1527" s="39">
        <v>0</v>
      </c>
      <c r="I1527" s="39">
        <v>2</v>
      </c>
    </row>
    <row r="1528" spans="2:9" ht="13.7">
      <c r="B1528" s="57"/>
      <c r="C1528" s="57"/>
      <c r="D1528" s="57"/>
      <c r="E1528" s="58" t="s">
        <v>8455</v>
      </c>
      <c r="F1528" s="39">
        <v>3</v>
      </c>
      <c r="G1528" s="39">
        <v>3</v>
      </c>
      <c r="H1528" s="39">
        <v>3</v>
      </c>
      <c r="I1528" s="39">
        <v>9</v>
      </c>
    </row>
    <row r="1529" spans="2:9" ht="13.7">
      <c r="B1529" s="57"/>
      <c r="C1529" s="57"/>
      <c r="D1529" s="57"/>
      <c r="E1529" s="58" t="s">
        <v>8457</v>
      </c>
      <c r="F1529" s="39">
        <v>0</v>
      </c>
      <c r="G1529" s="39">
        <v>0</v>
      </c>
      <c r="H1529" s="39">
        <v>0</v>
      </c>
      <c r="I1529" s="39">
        <v>0</v>
      </c>
    </row>
    <row r="1530" spans="2:9" ht="13.7">
      <c r="B1530" s="57"/>
      <c r="C1530" s="57"/>
      <c r="D1530" s="57"/>
      <c r="E1530" s="58" t="s">
        <v>8459</v>
      </c>
      <c r="F1530" s="39">
        <v>0</v>
      </c>
      <c r="G1530" s="39">
        <v>0</v>
      </c>
      <c r="H1530" s="39">
        <v>0</v>
      </c>
      <c r="I1530" s="39">
        <v>0</v>
      </c>
    </row>
    <row r="1531" spans="2:9" ht="13.7">
      <c r="B1531" s="57"/>
      <c r="C1531" s="57"/>
      <c r="D1531" s="57"/>
      <c r="E1531" s="58" t="s">
        <v>8461</v>
      </c>
      <c r="F1531" s="40">
        <v>0.33333333333333331</v>
      </c>
      <c r="G1531" s="40">
        <v>1</v>
      </c>
      <c r="H1531" s="40">
        <v>1</v>
      </c>
      <c r="I1531" s="40">
        <v>0.77777777777777779</v>
      </c>
    </row>
    <row r="1532" spans="2:9" ht="13.7">
      <c r="B1532" s="57"/>
      <c r="C1532" s="57"/>
      <c r="D1532" s="57"/>
      <c r="E1532" s="58" t="s">
        <v>8463</v>
      </c>
      <c r="F1532" s="40">
        <v>0</v>
      </c>
      <c r="G1532" s="40">
        <v>0</v>
      </c>
      <c r="H1532" s="40">
        <v>0</v>
      </c>
      <c r="I1532" s="40">
        <v>0</v>
      </c>
    </row>
    <row r="1533" spans="2:9" ht="13.7">
      <c r="B1533" s="57"/>
      <c r="C1533" s="57"/>
      <c r="D1533" s="57" t="s">
        <v>72</v>
      </c>
      <c r="E1533" s="58" t="s">
        <v>8327</v>
      </c>
      <c r="F1533" s="39">
        <v>6</v>
      </c>
      <c r="G1533" s="39">
        <v>1</v>
      </c>
      <c r="H1533" s="39">
        <v>1</v>
      </c>
      <c r="I1533" s="39">
        <v>8</v>
      </c>
    </row>
    <row r="1534" spans="2:9" ht="13.7">
      <c r="B1534" s="57"/>
      <c r="C1534" s="57"/>
      <c r="D1534" s="57"/>
      <c r="E1534" s="58" t="s">
        <v>8330</v>
      </c>
      <c r="F1534" s="39">
        <v>24</v>
      </c>
      <c r="G1534" s="39">
        <v>4</v>
      </c>
      <c r="H1534" s="39">
        <v>4</v>
      </c>
      <c r="I1534" s="39">
        <v>32</v>
      </c>
    </row>
    <row r="1535" spans="2:9" ht="13.7">
      <c r="B1535" s="57"/>
      <c r="C1535" s="57"/>
      <c r="D1535" s="57"/>
      <c r="E1535" s="58" t="s">
        <v>8441</v>
      </c>
      <c r="F1535" s="39">
        <v>2400</v>
      </c>
      <c r="G1535" s="39">
        <v>480</v>
      </c>
      <c r="H1535" s="39">
        <v>270</v>
      </c>
      <c r="I1535" s="39">
        <v>3150</v>
      </c>
    </row>
    <row r="1536" spans="2:9" ht="13.7">
      <c r="B1536" s="57"/>
      <c r="C1536" s="57"/>
      <c r="D1536" s="57"/>
      <c r="E1536" s="58" t="s">
        <v>8443</v>
      </c>
      <c r="F1536" s="39">
        <v>2400</v>
      </c>
      <c r="G1536" s="39">
        <v>480</v>
      </c>
      <c r="H1536" s="39">
        <v>270</v>
      </c>
      <c r="I1536" s="39">
        <v>3150</v>
      </c>
    </row>
    <row r="1537" spans="2:9" ht="13.7">
      <c r="B1537" s="57"/>
      <c r="C1537" s="57"/>
      <c r="D1537" s="57"/>
      <c r="E1537" s="58" t="s">
        <v>8334</v>
      </c>
      <c r="F1537" s="39">
        <v>2180</v>
      </c>
      <c r="G1537" s="39">
        <v>456</v>
      </c>
      <c r="H1537" s="39">
        <v>244</v>
      </c>
      <c r="I1537" s="39">
        <v>2880</v>
      </c>
    </row>
    <row r="1538" spans="2:9" ht="13.7">
      <c r="B1538" s="57"/>
      <c r="C1538" s="57"/>
      <c r="D1538" s="57"/>
      <c r="E1538" s="58" t="s">
        <v>8336</v>
      </c>
      <c r="F1538" s="39">
        <v>1599</v>
      </c>
      <c r="G1538" s="39">
        <v>333</v>
      </c>
      <c r="H1538" s="39">
        <v>154</v>
      </c>
      <c r="I1538" s="39">
        <v>2086</v>
      </c>
    </row>
    <row r="1539" spans="2:9" ht="13.7">
      <c r="B1539" s="57"/>
      <c r="C1539" s="57"/>
      <c r="D1539" s="57"/>
      <c r="E1539" s="58" t="s">
        <v>8338</v>
      </c>
      <c r="F1539" s="40">
        <v>0.90833333333333333</v>
      </c>
      <c r="G1539" s="40">
        <v>0.95</v>
      </c>
      <c r="H1539" s="40">
        <v>0.90370370370370368</v>
      </c>
      <c r="I1539" s="40">
        <v>0.91428571428571426</v>
      </c>
    </row>
    <row r="1540" spans="2:9" ht="13.7">
      <c r="B1540" s="57"/>
      <c r="C1540" s="57"/>
      <c r="D1540" s="57"/>
      <c r="E1540" s="58" t="s">
        <v>8340</v>
      </c>
      <c r="F1540" s="40">
        <v>0.66625000000000001</v>
      </c>
      <c r="G1540" s="40">
        <v>0.69374999999999998</v>
      </c>
      <c r="H1540" s="40">
        <v>0.57037037037037042</v>
      </c>
      <c r="I1540" s="40">
        <v>0.66222222222222227</v>
      </c>
    </row>
    <row r="1541" spans="2:9" ht="13.7">
      <c r="B1541" s="57"/>
      <c r="C1541" s="57"/>
      <c r="D1541" s="57"/>
      <c r="E1541" s="58" t="s">
        <v>8445</v>
      </c>
      <c r="F1541" s="39">
        <v>6</v>
      </c>
      <c r="G1541" s="39">
        <v>1</v>
      </c>
      <c r="H1541" s="39">
        <v>1</v>
      </c>
      <c r="I1541" s="39">
        <v>8</v>
      </c>
    </row>
    <row r="1542" spans="2:9" ht="13.7">
      <c r="B1542" s="57"/>
      <c r="C1542" s="57"/>
      <c r="D1542" s="57"/>
      <c r="E1542" s="58" t="s">
        <v>8447</v>
      </c>
      <c r="F1542" s="40">
        <v>1</v>
      </c>
      <c r="G1542" s="40">
        <v>1</v>
      </c>
      <c r="H1542" s="40">
        <v>1</v>
      </c>
      <c r="I1542" s="40">
        <v>1</v>
      </c>
    </row>
    <row r="1543" spans="2:9" ht="13.7">
      <c r="B1543" s="57"/>
      <c r="C1543" s="57"/>
      <c r="D1543" s="57"/>
      <c r="E1543" s="58" t="s">
        <v>8449</v>
      </c>
      <c r="F1543" s="39">
        <v>0</v>
      </c>
      <c r="G1543" s="39">
        <v>0</v>
      </c>
      <c r="H1543" s="39">
        <v>0</v>
      </c>
      <c r="I1543" s="39">
        <v>0</v>
      </c>
    </row>
    <row r="1544" spans="2:9" ht="13.7">
      <c r="B1544" s="57"/>
      <c r="C1544" s="57"/>
      <c r="D1544" s="57"/>
      <c r="E1544" s="58" t="s">
        <v>8451</v>
      </c>
      <c r="F1544" s="39">
        <v>5</v>
      </c>
      <c r="G1544" s="39">
        <v>1</v>
      </c>
      <c r="H1544" s="39">
        <v>1</v>
      </c>
      <c r="I1544" s="39">
        <v>7</v>
      </c>
    </row>
    <row r="1545" spans="2:9" ht="13.7">
      <c r="B1545" s="57"/>
      <c r="C1545" s="57"/>
      <c r="D1545" s="57"/>
      <c r="E1545" s="58" t="s">
        <v>8453</v>
      </c>
      <c r="F1545" s="39">
        <v>1</v>
      </c>
      <c r="G1545" s="39">
        <v>0</v>
      </c>
      <c r="H1545" s="39">
        <v>0</v>
      </c>
      <c r="I1545" s="39">
        <v>1</v>
      </c>
    </row>
    <row r="1546" spans="2:9" ht="13.7">
      <c r="B1546" s="57"/>
      <c r="C1546" s="57"/>
      <c r="D1546" s="57"/>
      <c r="E1546" s="58" t="s">
        <v>8455</v>
      </c>
      <c r="F1546" s="39">
        <v>6</v>
      </c>
      <c r="G1546" s="39">
        <v>1</v>
      </c>
      <c r="H1546" s="39">
        <v>1</v>
      </c>
      <c r="I1546" s="39">
        <v>8</v>
      </c>
    </row>
    <row r="1547" spans="2:9" ht="13.7">
      <c r="B1547" s="57"/>
      <c r="C1547" s="57"/>
      <c r="D1547" s="57"/>
      <c r="E1547" s="58" t="s">
        <v>8457</v>
      </c>
      <c r="F1547" s="39">
        <v>0</v>
      </c>
      <c r="G1547" s="39">
        <v>0</v>
      </c>
      <c r="H1547" s="39">
        <v>0</v>
      </c>
      <c r="I1547" s="39">
        <v>0</v>
      </c>
    </row>
    <row r="1548" spans="2:9" ht="13.7">
      <c r="B1548" s="57"/>
      <c r="C1548" s="57"/>
      <c r="D1548" s="57"/>
      <c r="E1548" s="58" t="s">
        <v>8459</v>
      </c>
      <c r="F1548" s="39">
        <v>0</v>
      </c>
      <c r="G1548" s="39">
        <v>0</v>
      </c>
      <c r="H1548" s="39">
        <v>0</v>
      </c>
      <c r="I1548" s="39">
        <v>0</v>
      </c>
    </row>
    <row r="1549" spans="2:9" ht="13.7">
      <c r="B1549" s="57"/>
      <c r="C1549" s="57"/>
      <c r="D1549" s="57"/>
      <c r="E1549" s="58" t="s">
        <v>8461</v>
      </c>
      <c r="F1549" s="40">
        <v>0.83333333333333337</v>
      </c>
      <c r="G1549" s="40">
        <v>1</v>
      </c>
      <c r="H1549" s="40">
        <v>1</v>
      </c>
      <c r="I1549" s="40">
        <v>0.875</v>
      </c>
    </row>
    <row r="1550" spans="2:9" ht="13.7">
      <c r="B1550" s="57"/>
      <c r="C1550" s="57"/>
      <c r="D1550" s="57"/>
      <c r="E1550" s="58" t="s">
        <v>8463</v>
      </c>
      <c r="F1550" s="40">
        <v>0</v>
      </c>
      <c r="G1550" s="40">
        <v>0</v>
      </c>
      <c r="H1550" s="40">
        <v>0</v>
      </c>
      <c r="I1550" s="40">
        <v>0</v>
      </c>
    </row>
    <row r="1551" spans="2:9" ht="13.7">
      <c r="B1551" s="57"/>
      <c r="C1551" s="57"/>
      <c r="D1551" s="57" t="s">
        <v>73</v>
      </c>
      <c r="E1551" s="58" t="s">
        <v>8327</v>
      </c>
      <c r="F1551" s="39">
        <v>3</v>
      </c>
      <c r="G1551" s="39">
        <v>1</v>
      </c>
      <c r="H1551" s="39">
        <v>1</v>
      </c>
      <c r="I1551" s="39">
        <v>5</v>
      </c>
    </row>
    <row r="1552" spans="2:9" ht="13.7">
      <c r="B1552" s="57"/>
      <c r="C1552" s="57"/>
      <c r="D1552" s="57"/>
      <c r="E1552" s="58" t="s">
        <v>8330</v>
      </c>
      <c r="F1552" s="39">
        <v>12</v>
      </c>
      <c r="G1552" s="39">
        <v>4</v>
      </c>
      <c r="H1552" s="39">
        <v>4</v>
      </c>
      <c r="I1552" s="39">
        <v>20</v>
      </c>
    </row>
    <row r="1553" spans="2:9" ht="13.7">
      <c r="B1553" s="57"/>
      <c r="C1553" s="57"/>
      <c r="D1553" s="57"/>
      <c r="E1553" s="58" t="s">
        <v>8441</v>
      </c>
      <c r="F1553" s="39">
        <v>660</v>
      </c>
      <c r="G1553" s="39">
        <v>240</v>
      </c>
      <c r="H1553" s="39">
        <v>270</v>
      </c>
      <c r="I1553" s="39">
        <v>1170</v>
      </c>
    </row>
    <row r="1554" spans="2:9" ht="13.7">
      <c r="B1554" s="57"/>
      <c r="C1554" s="57"/>
      <c r="D1554" s="57"/>
      <c r="E1554" s="58" t="s">
        <v>8443</v>
      </c>
      <c r="F1554" s="39">
        <v>660</v>
      </c>
      <c r="G1554" s="39">
        <v>240</v>
      </c>
      <c r="H1554" s="39">
        <v>270</v>
      </c>
      <c r="I1554" s="39">
        <v>1170</v>
      </c>
    </row>
    <row r="1555" spans="2:9" ht="13.7">
      <c r="B1555" s="57"/>
      <c r="C1555" s="57"/>
      <c r="D1555" s="57"/>
      <c r="E1555" s="58" t="s">
        <v>8334</v>
      </c>
      <c r="F1555" s="39">
        <v>568</v>
      </c>
      <c r="G1555" s="39">
        <v>215</v>
      </c>
      <c r="H1555" s="39">
        <v>245</v>
      </c>
      <c r="I1555" s="39">
        <v>1028</v>
      </c>
    </row>
    <row r="1556" spans="2:9" ht="13.7">
      <c r="B1556" s="57"/>
      <c r="C1556" s="57"/>
      <c r="D1556" s="57"/>
      <c r="E1556" s="58" t="s">
        <v>8336</v>
      </c>
      <c r="F1556" s="39">
        <v>335</v>
      </c>
      <c r="G1556" s="39">
        <v>142</v>
      </c>
      <c r="H1556" s="39">
        <v>164</v>
      </c>
      <c r="I1556" s="39">
        <v>641</v>
      </c>
    </row>
    <row r="1557" spans="2:9" ht="13.7">
      <c r="B1557" s="57"/>
      <c r="C1557" s="57"/>
      <c r="D1557" s="57"/>
      <c r="E1557" s="58" t="s">
        <v>8338</v>
      </c>
      <c r="F1557" s="40">
        <v>0.8606060606060606</v>
      </c>
      <c r="G1557" s="40">
        <v>0.89583333333333337</v>
      </c>
      <c r="H1557" s="40">
        <v>0.90740740740740744</v>
      </c>
      <c r="I1557" s="40">
        <v>0.87863247863247862</v>
      </c>
    </row>
    <row r="1558" spans="2:9" ht="13.7">
      <c r="B1558" s="57"/>
      <c r="C1558" s="57"/>
      <c r="D1558" s="57"/>
      <c r="E1558" s="58" t="s">
        <v>8340</v>
      </c>
      <c r="F1558" s="40">
        <v>0.50757575757575757</v>
      </c>
      <c r="G1558" s="40">
        <v>0.59166666666666667</v>
      </c>
      <c r="H1558" s="40">
        <v>0.6074074074074074</v>
      </c>
      <c r="I1558" s="40">
        <v>0.54786324786324792</v>
      </c>
    </row>
    <row r="1559" spans="2:9" ht="13.7">
      <c r="B1559" s="57"/>
      <c r="C1559" s="57"/>
      <c r="D1559" s="57"/>
      <c r="E1559" s="58" t="s">
        <v>8445</v>
      </c>
      <c r="F1559" s="39">
        <v>3</v>
      </c>
      <c r="G1559" s="39">
        <v>1</v>
      </c>
      <c r="H1559" s="39">
        <v>1</v>
      </c>
      <c r="I1559" s="39">
        <v>5</v>
      </c>
    </row>
    <row r="1560" spans="2:9" ht="13.7">
      <c r="B1560" s="57"/>
      <c r="C1560" s="57"/>
      <c r="D1560" s="57"/>
      <c r="E1560" s="58" t="s">
        <v>8447</v>
      </c>
      <c r="F1560" s="40">
        <v>1</v>
      </c>
      <c r="G1560" s="40">
        <v>1</v>
      </c>
      <c r="H1560" s="40">
        <v>1</v>
      </c>
      <c r="I1560" s="40">
        <v>1</v>
      </c>
    </row>
    <row r="1561" spans="2:9" ht="13.7">
      <c r="B1561" s="57"/>
      <c r="C1561" s="57"/>
      <c r="D1561" s="57"/>
      <c r="E1561" s="58" t="s">
        <v>8449</v>
      </c>
      <c r="F1561" s="39">
        <v>0</v>
      </c>
      <c r="G1561" s="39">
        <v>0</v>
      </c>
      <c r="H1561" s="39">
        <v>0</v>
      </c>
      <c r="I1561" s="39">
        <v>0</v>
      </c>
    </row>
    <row r="1562" spans="2:9" ht="13.7">
      <c r="B1562" s="57"/>
      <c r="C1562" s="57"/>
      <c r="D1562" s="57"/>
      <c r="E1562" s="58" t="s">
        <v>8451</v>
      </c>
      <c r="F1562" s="39">
        <v>3</v>
      </c>
      <c r="G1562" s="39">
        <v>1</v>
      </c>
      <c r="H1562" s="39">
        <v>1</v>
      </c>
      <c r="I1562" s="39">
        <v>5</v>
      </c>
    </row>
    <row r="1563" spans="2:9" ht="13.7">
      <c r="B1563" s="57"/>
      <c r="C1563" s="57"/>
      <c r="D1563" s="57"/>
      <c r="E1563" s="58" t="s">
        <v>8453</v>
      </c>
      <c r="F1563" s="39">
        <v>0</v>
      </c>
      <c r="G1563" s="39">
        <v>0</v>
      </c>
      <c r="H1563" s="39">
        <v>0</v>
      </c>
      <c r="I1563" s="39">
        <v>0</v>
      </c>
    </row>
    <row r="1564" spans="2:9" ht="13.7">
      <c r="B1564" s="57"/>
      <c r="C1564" s="57"/>
      <c r="D1564" s="57"/>
      <c r="E1564" s="58" t="s">
        <v>8455</v>
      </c>
      <c r="F1564" s="39">
        <v>3</v>
      </c>
      <c r="G1564" s="39">
        <v>1</v>
      </c>
      <c r="H1564" s="39">
        <v>1</v>
      </c>
      <c r="I1564" s="39">
        <v>5</v>
      </c>
    </row>
    <row r="1565" spans="2:9" ht="13.7">
      <c r="B1565" s="57"/>
      <c r="C1565" s="57"/>
      <c r="D1565" s="57"/>
      <c r="E1565" s="58" t="s">
        <v>8457</v>
      </c>
      <c r="F1565" s="39">
        <v>0</v>
      </c>
      <c r="G1565" s="39">
        <v>0</v>
      </c>
      <c r="H1565" s="39">
        <v>0</v>
      </c>
      <c r="I1565" s="39">
        <v>0</v>
      </c>
    </row>
    <row r="1566" spans="2:9" ht="13.7">
      <c r="B1566" s="57"/>
      <c r="C1566" s="57"/>
      <c r="D1566" s="57"/>
      <c r="E1566" s="58" t="s">
        <v>8459</v>
      </c>
      <c r="F1566" s="39">
        <v>0</v>
      </c>
      <c r="G1566" s="39">
        <v>0</v>
      </c>
      <c r="H1566" s="39">
        <v>0</v>
      </c>
      <c r="I1566" s="39">
        <v>0</v>
      </c>
    </row>
    <row r="1567" spans="2:9" ht="13.7">
      <c r="B1567" s="57"/>
      <c r="C1567" s="57"/>
      <c r="D1567" s="57"/>
      <c r="E1567" s="58" t="s">
        <v>8461</v>
      </c>
      <c r="F1567" s="40">
        <v>1</v>
      </c>
      <c r="G1567" s="40">
        <v>1</v>
      </c>
      <c r="H1567" s="40">
        <v>1</v>
      </c>
      <c r="I1567" s="40">
        <v>1</v>
      </c>
    </row>
    <row r="1568" spans="2:9" ht="13.7">
      <c r="B1568" s="57"/>
      <c r="C1568" s="57"/>
      <c r="D1568" s="57"/>
      <c r="E1568" s="58" t="s">
        <v>8463</v>
      </c>
      <c r="F1568" s="40">
        <v>0</v>
      </c>
      <c r="G1568" s="40">
        <v>0</v>
      </c>
      <c r="H1568" s="40">
        <v>0</v>
      </c>
      <c r="I1568" s="40">
        <v>0</v>
      </c>
    </row>
    <row r="1569" spans="2:9" ht="13.7">
      <c r="B1569" s="57"/>
      <c r="C1569" s="57"/>
      <c r="D1569" s="57" t="s">
        <v>74</v>
      </c>
      <c r="E1569" s="58" t="s">
        <v>8327</v>
      </c>
      <c r="F1569" s="39">
        <v>4</v>
      </c>
      <c r="G1569" s="39">
        <v>4</v>
      </c>
      <c r="H1569" s="39">
        <v>4</v>
      </c>
      <c r="I1569" s="39">
        <v>12</v>
      </c>
    </row>
    <row r="1570" spans="2:9" ht="13.7">
      <c r="B1570" s="57"/>
      <c r="C1570" s="57"/>
      <c r="D1570" s="57"/>
      <c r="E1570" s="58" t="s">
        <v>8330</v>
      </c>
      <c r="F1570" s="39">
        <v>16</v>
      </c>
      <c r="G1570" s="39">
        <v>16</v>
      </c>
      <c r="H1570" s="39">
        <v>16</v>
      </c>
      <c r="I1570" s="39">
        <v>48</v>
      </c>
    </row>
    <row r="1571" spans="2:9" ht="13.7">
      <c r="B1571" s="57"/>
      <c r="C1571" s="57"/>
      <c r="D1571" s="57"/>
      <c r="E1571" s="58" t="s">
        <v>8441</v>
      </c>
      <c r="F1571" s="39">
        <v>1710</v>
      </c>
      <c r="G1571" s="39">
        <v>1920</v>
      </c>
      <c r="H1571" s="39">
        <v>960</v>
      </c>
      <c r="I1571" s="39">
        <v>4590</v>
      </c>
    </row>
    <row r="1572" spans="2:9" ht="13.7">
      <c r="B1572" s="57"/>
      <c r="C1572" s="57"/>
      <c r="D1572" s="57"/>
      <c r="E1572" s="58" t="s">
        <v>8443</v>
      </c>
      <c r="F1572" s="39">
        <v>1710</v>
      </c>
      <c r="G1572" s="39">
        <v>1920</v>
      </c>
      <c r="H1572" s="39">
        <v>960</v>
      </c>
      <c r="I1572" s="39">
        <v>4590</v>
      </c>
    </row>
    <row r="1573" spans="2:9" ht="13.7">
      <c r="B1573" s="57"/>
      <c r="C1573" s="57"/>
      <c r="D1573" s="57"/>
      <c r="E1573" s="58" t="s">
        <v>8334</v>
      </c>
      <c r="F1573" s="39">
        <v>1592</v>
      </c>
      <c r="G1573" s="39">
        <v>1788</v>
      </c>
      <c r="H1573" s="39">
        <v>853</v>
      </c>
      <c r="I1573" s="39">
        <v>4233</v>
      </c>
    </row>
    <row r="1574" spans="2:9" ht="13.7">
      <c r="B1574" s="57"/>
      <c r="C1574" s="57"/>
      <c r="D1574" s="57"/>
      <c r="E1574" s="58" t="s">
        <v>8336</v>
      </c>
      <c r="F1574" s="39">
        <v>1213</v>
      </c>
      <c r="G1574" s="39">
        <v>1304</v>
      </c>
      <c r="H1574" s="39">
        <v>550</v>
      </c>
      <c r="I1574" s="39">
        <v>3067</v>
      </c>
    </row>
    <row r="1575" spans="2:9" ht="13.7">
      <c r="B1575" s="57"/>
      <c r="C1575" s="57"/>
      <c r="D1575" s="57"/>
      <c r="E1575" s="58" t="s">
        <v>8338</v>
      </c>
      <c r="F1575" s="40">
        <v>0.9309941520467836</v>
      </c>
      <c r="G1575" s="40">
        <v>0.93125000000000002</v>
      </c>
      <c r="H1575" s="40">
        <v>0.88854166666666667</v>
      </c>
      <c r="I1575" s="40">
        <v>0.92222222222222228</v>
      </c>
    </row>
    <row r="1576" spans="2:9" ht="13.7">
      <c r="B1576" s="57"/>
      <c r="C1576" s="57"/>
      <c r="D1576" s="57"/>
      <c r="E1576" s="58" t="s">
        <v>8340</v>
      </c>
      <c r="F1576" s="40">
        <v>0.70935672514619885</v>
      </c>
      <c r="G1576" s="40">
        <v>0.6791666666666667</v>
      </c>
      <c r="H1576" s="40">
        <v>0.57291666666666663</v>
      </c>
      <c r="I1576" s="40">
        <v>0.6681917211328976</v>
      </c>
    </row>
    <row r="1577" spans="2:9" ht="13.7">
      <c r="B1577" s="57"/>
      <c r="C1577" s="57"/>
      <c r="D1577" s="57"/>
      <c r="E1577" s="58" t="s">
        <v>8445</v>
      </c>
      <c r="F1577" s="39">
        <v>4</v>
      </c>
      <c r="G1577" s="39">
        <v>4</v>
      </c>
      <c r="H1577" s="39">
        <v>4</v>
      </c>
      <c r="I1577" s="39">
        <v>12</v>
      </c>
    </row>
    <row r="1578" spans="2:9" ht="13.7">
      <c r="B1578" s="57"/>
      <c r="C1578" s="57"/>
      <c r="D1578" s="57"/>
      <c r="E1578" s="58" t="s">
        <v>8447</v>
      </c>
      <c r="F1578" s="40">
        <v>1</v>
      </c>
      <c r="G1578" s="40">
        <v>1</v>
      </c>
      <c r="H1578" s="40">
        <v>1</v>
      </c>
      <c r="I1578" s="40">
        <v>1</v>
      </c>
    </row>
    <row r="1579" spans="2:9" ht="13.7">
      <c r="B1579" s="57"/>
      <c r="C1579" s="57"/>
      <c r="D1579" s="57"/>
      <c r="E1579" s="58" t="s">
        <v>8449</v>
      </c>
      <c r="F1579" s="39">
        <v>0</v>
      </c>
      <c r="G1579" s="39">
        <v>0</v>
      </c>
      <c r="H1579" s="39">
        <v>0</v>
      </c>
      <c r="I1579" s="39">
        <v>0</v>
      </c>
    </row>
    <row r="1580" spans="2:9" ht="13.7">
      <c r="B1580" s="57"/>
      <c r="C1580" s="57"/>
      <c r="D1580" s="57"/>
      <c r="E1580" s="58" t="s">
        <v>8451</v>
      </c>
      <c r="F1580" s="39">
        <v>3</v>
      </c>
      <c r="G1580" s="39">
        <v>3</v>
      </c>
      <c r="H1580" s="39">
        <v>4</v>
      </c>
      <c r="I1580" s="39">
        <v>10</v>
      </c>
    </row>
    <row r="1581" spans="2:9" ht="13.7">
      <c r="B1581" s="57"/>
      <c r="C1581" s="57"/>
      <c r="D1581" s="57"/>
      <c r="E1581" s="58" t="s">
        <v>8453</v>
      </c>
      <c r="F1581" s="39">
        <v>1</v>
      </c>
      <c r="G1581" s="39">
        <v>1</v>
      </c>
      <c r="H1581" s="39">
        <v>0</v>
      </c>
      <c r="I1581" s="39">
        <v>2</v>
      </c>
    </row>
    <row r="1582" spans="2:9" ht="13.7">
      <c r="B1582" s="57"/>
      <c r="C1582" s="57"/>
      <c r="D1582" s="57"/>
      <c r="E1582" s="58" t="s">
        <v>8455</v>
      </c>
      <c r="F1582" s="39">
        <v>4</v>
      </c>
      <c r="G1582" s="39">
        <v>4</v>
      </c>
      <c r="H1582" s="39">
        <v>4</v>
      </c>
      <c r="I1582" s="39">
        <v>12</v>
      </c>
    </row>
    <row r="1583" spans="2:9" ht="13.7">
      <c r="B1583" s="57"/>
      <c r="C1583" s="57"/>
      <c r="D1583" s="57"/>
      <c r="E1583" s="58" t="s">
        <v>8457</v>
      </c>
      <c r="F1583" s="39">
        <v>0</v>
      </c>
      <c r="G1583" s="39">
        <v>0</v>
      </c>
      <c r="H1583" s="39">
        <v>0</v>
      </c>
      <c r="I1583" s="39">
        <v>0</v>
      </c>
    </row>
    <row r="1584" spans="2:9" ht="13.7">
      <c r="B1584" s="57"/>
      <c r="C1584" s="57"/>
      <c r="D1584" s="57"/>
      <c r="E1584" s="58" t="s">
        <v>8459</v>
      </c>
      <c r="F1584" s="39">
        <v>0</v>
      </c>
      <c r="G1584" s="39">
        <v>0</v>
      </c>
      <c r="H1584" s="39">
        <v>0</v>
      </c>
      <c r="I1584" s="39">
        <v>0</v>
      </c>
    </row>
    <row r="1585" spans="2:9" ht="13.7">
      <c r="B1585" s="57"/>
      <c r="C1585" s="57"/>
      <c r="D1585" s="57"/>
      <c r="E1585" s="58" t="s">
        <v>8461</v>
      </c>
      <c r="F1585" s="40">
        <v>0.75</v>
      </c>
      <c r="G1585" s="40">
        <v>0.75</v>
      </c>
      <c r="H1585" s="40">
        <v>1</v>
      </c>
      <c r="I1585" s="40">
        <v>0.83333333333333337</v>
      </c>
    </row>
    <row r="1586" spans="2:9" ht="13.7">
      <c r="B1586" s="57"/>
      <c r="C1586" s="57"/>
      <c r="D1586" s="57"/>
      <c r="E1586" s="58" t="s">
        <v>8463</v>
      </c>
      <c r="F1586" s="40">
        <v>0</v>
      </c>
      <c r="G1586" s="40">
        <v>0</v>
      </c>
      <c r="H1586" s="40">
        <v>0</v>
      </c>
      <c r="I1586" s="40">
        <v>0</v>
      </c>
    </row>
    <row r="1587" spans="2:9" ht="13.7">
      <c r="B1587" s="57"/>
      <c r="C1587" s="57"/>
      <c r="D1587" s="57" t="s">
        <v>75</v>
      </c>
      <c r="E1587" s="58" t="s">
        <v>8327</v>
      </c>
      <c r="F1587" s="39">
        <v>1</v>
      </c>
      <c r="G1587" s="39">
        <v>2</v>
      </c>
      <c r="H1587" s="39">
        <v>4</v>
      </c>
      <c r="I1587" s="39">
        <v>7</v>
      </c>
    </row>
    <row r="1588" spans="2:9" ht="13.7">
      <c r="B1588" s="57"/>
      <c r="C1588" s="57"/>
      <c r="D1588" s="57"/>
      <c r="E1588" s="58" t="s">
        <v>8330</v>
      </c>
      <c r="F1588" s="39">
        <v>4</v>
      </c>
      <c r="G1588" s="39">
        <v>8</v>
      </c>
      <c r="H1588" s="39">
        <v>16</v>
      </c>
      <c r="I1588" s="39">
        <v>28</v>
      </c>
    </row>
    <row r="1589" spans="2:9" ht="13.7">
      <c r="B1589" s="57"/>
      <c r="C1589" s="57"/>
      <c r="D1589" s="57"/>
      <c r="E1589" s="58" t="s">
        <v>8441</v>
      </c>
      <c r="F1589" s="39">
        <v>210</v>
      </c>
      <c r="G1589" s="39">
        <v>450</v>
      </c>
      <c r="H1589" s="39">
        <v>1200</v>
      </c>
      <c r="I1589" s="39">
        <v>1860</v>
      </c>
    </row>
    <row r="1590" spans="2:9" ht="13.7">
      <c r="B1590" s="57"/>
      <c r="C1590" s="57"/>
      <c r="D1590" s="57"/>
      <c r="E1590" s="58" t="s">
        <v>8443</v>
      </c>
      <c r="F1590" s="39">
        <v>210</v>
      </c>
      <c r="G1590" s="39">
        <v>450</v>
      </c>
      <c r="H1590" s="39">
        <v>1200</v>
      </c>
      <c r="I1590" s="39">
        <v>1860</v>
      </c>
    </row>
    <row r="1591" spans="2:9" ht="13.7">
      <c r="B1591" s="57"/>
      <c r="C1591" s="57"/>
      <c r="D1591" s="57"/>
      <c r="E1591" s="58" t="s">
        <v>8334</v>
      </c>
      <c r="F1591" s="39">
        <v>189</v>
      </c>
      <c r="G1591" s="39">
        <v>399</v>
      </c>
      <c r="H1591" s="39">
        <v>1103</v>
      </c>
      <c r="I1591" s="39">
        <v>1691</v>
      </c>
    </row>
    <row r="1592" spans="2:9" ht="13.7">
      <c r="B1592" s="57"/>
      <c r="C1592" s="57"/>
      <c r="D1592" s="57"/>
      <c r="E1592" s="58" t="s">
        <v>8336</v>
      </c>
      <c r="F1592" s="39">
        <v>99</v>
      </c>
      <c r="G1592" s="39">
        <v>255</v>
      </c>
      <c r="H1592" s="39">
        <v>708</v>
      </c>
      <c r="I1592" s="39">
        <v>1062</v>
      </c>
    </row>
    <row r="1593" spans="2:9" ht="13.7">
      <c r="B1593" s="57"/>
      <c r="C1593" s="57"/>
      <c r="D1593" s="57"/>
      <c r="E1593" s="58" t="s">
        <v>8338</v>
      </c>
      <c r="F1593" s="40">
        <v>0.9</v>
      </c>
      <c r="G1593" s="40">
        <v>0.88666666666666671</v>
      </c>
      <c r="H1593" s="40">
        <v>0.91916666666666669</v>
      </c>
      <c r="I1593" s="40">
        <v>0.9091397849462366</v>
      </c>
    </row>
    <row r="1594" spans="2:9" ht="13.7">
      <c r="B1594" s="57"/>
      <c r="C1594" s="57"/>
      <c r="D1594" s="57"/>
      <c r="E1594" s="58" t="s">
        <v>8340</v>
      </c>
      <c r="F1594" s="40">
        <v>0.47142857142857142</v>
      </c>
      <c r="G1594" s="40">
        <v>0.56666666666666665</v>
      </c>
      <c r="H1594" s="40">
        <v>0.59</v>
      </c>
      <c r="I1594" s="40">
        <v>0.57096774193548383</v>
      </c>
    </row>
    <row r="1595" spans="2:9" ht="13.7">
      <c r="B1595" s="57"/>
      <c r="C1595" s="57"/>
      <c r="D1595" s="57"/>
      <c r="E1595" s="58" t="s">
        <v>8445</v>
      </c>
      <c r="F1595" s="39">
        <v>1</v>
      </c>
      <c r="G1595" s="39">
        <v>2</v>
      </c>
      <c r="H1595" s="39">
        <v>4</v>
      </c>
      <c r="I1595" s="39">
        <v>7</v>
      </c>
    </row>
    <row r="1596" spans="2:9" ht="13.7">
      <c r="B1596" s="57"/>
      <c r="C1596" s="57"/>
      <c r="D1596" s="57"/>
      <c r="E1596" s="58" t="s">
        <v>8447</v>
      </c>
      <c r="F1596" s="40">
        <v>1</v>
      </c>
      <c r="G1596" s="40">
        <v>1</v>
      </c>
      <c r="H1596" s="40">
        <v>1</v>
      </c>
      <c r="I1596" s="40">
        <v>1</v>
      </c>
    </row>
    <row r="1597" spans="2:9" ht="13.7">
      <c r="B1597" s="57"/>
      <c r="C1597" s="57"/>
      <c r="D1597" s="57"/>
      <c r="E1597" s="58" t="s">
        <v>8449</v>
      </c>
      <c r="F1597" s="39">
        <v>0</v>
      </c>
      <c r="G1597" s="39">
        <v>0</v>
      </c>
      <c r="H1597" s="39">
        <v>0</v>
      </c>
      <c r="I1597" s="39">
        <v>0</v>
      </c>
    </row>
    <row r="1598" spans="2:9" ht="13.7">
      <c r="B1598" s="57"/>
      <c r="C1598" s="57"/>
      <c r="D1598" s="57"/>
      <c r="E1598" s="58" t="s">
        <v>8451</v>
      </c>
      <c r="F1598" s="39">
        <v>1</v>
      </c>
      <c r="G1598" s="39">
        <v>2</v>
      </c>
      <c r="H1598" s="39">
        <v>4</v>
      </c>
      <c r="I1598" s="39">
        <v>7</v>
      </c>
    </row>
    <row r="1599" spans="2:9" ht="13.7">
      <c r="B1599" s="57"/>
      <c r="C1599" s="57"/>
      <c r="D1599" s="57"/>
      <c r="E1599" s="58" t="s">
        <v>8453</v>
      </c>
      <c r="F1599" s="39">
        <v>0</v>
      </c>
      <c r="G1599" s="39">
        <v>0</v>
      </c>
      <c r="H1599" s="39">
        <v>0</v>
      </c>
      <c r="I1599" s="39">
        <v>0</v>
      </c>
    </row>
    <row r="1600" spans="2:9" ht="13.7">
      <c r="B1600" s="57"/>
      <c r="C1600" s="57"/>
      <c r="D1600" s="57"/>
      <c r="E1600" s="58" t="s">
        <v>8455</v>
      </c>
      <c r="F1600" s="39">
        <v>1</v>
      </c>
      <c r="G1600" s="39">
        <v>2</v>
      </c>
      <c r="H1600" s="39">
        <v>3</v>
      </c>
      <c r="I1600" s="39">
        <v>6</v>
      </c>
    </row>
    <row r="1601" spans="2:9" ht="13.7">
      <c r="B1601" s="57"/>
      <c r="C1601" s="57"/>
      <c r="D1601" s="57"/>
      <c r="E1601" s="58" t="s">
        <v>8457</v>
      </c>
      <c r="F1601" s="39">
        <v>0</v>
      </c>
      <c r="G1601" s="39">
        <v>0</v>
      </c>
      <c r="H1601" s="39">
        <v>1</v>
      </c>
      <c r="I1601" s="39">
        <v>1</v>
      </c>
    </row>
    <row r="1602" spans="2:9" ht="13.7">
      <c r="B1602" s="57"/>
      <c r="C1602" s="57"/>
      <c r="D1602" s="57"/>
      <c r="E1602" s="58" t="s">
        <v>8459</v>
      </c>
      <c r="F1602" s="39">
        <v>0</v>
      </c>
      <c r="G1602" s="39">
        <v>0</v>
      </c>
      <c r="H1602" s="39">
        <v>0</v>
      </c>
      <c r="I1602" s="39">
        <v>0</v>
      </c>
    </row>
    <row r="1603" spans="2:9" ht="13.7">
      <c r="B1603" s="57"/>
      <c r="C1603" s="57"/>
      <c r="D1603" s="57"/>
      <c r="E1603" s="58" t="s">
        <v>8461</v>
      </c>
      <c r="F1603" s="40">
        <v>1</v>
      </c>
      <c r="G1603" s="40">
        <v>1</v>
      </c>
      <c r="H1603" s="40">
        <v>1</v>
      </c>
      <c r="I1603" s="40">
        <v>1</v>
      </c>
    </row>
    <row r="1604" spans="2:9" ht="13.7">
      <c r="B1604" s="57"/>
      <c r="C1604" s="57"/>
      <c r="D1604" s="57"/>
      <c r="E1604" s="58" t="s">
        <v>8463</v>
      </c>
      <c r="F1604" s="40">
        <v>0</v>
      </c>
      <c r="G1604" s="40">
        <v>0</v>
      </c>
      <c r="H1604" s="40">
        <v>0.25</v>
      </c>
      <c r="I1604" s="40">
        <v>0.14285714285714285</v>
      </c>
    </row>
    <row r="1605" spans="2:9" ht="13.7">
      <c r="B1605" s="57"/>
      <c r="C1605" s="57"/>
      <c r="D1605" s="57" t="s">
        <v>76</v>
      </c>
      <c r="E1605" s="58" t="s">
        <v>8327</v>
      </c>
      <c r="F1605" s="39">
        <v>2</v>
      </c>
      <c r="G1605" s="39">
        <v>1</v>
      </c>
      <c r="H1605" s="39">
        <v>1</v>
      </c>
      <c r="I1605" s="39">
        <v>4</v>
      </c>
    </row>
    <row r="1606" spans="2:9" ht="13.7">
      <c r="B1606" s="57"/>
      <c r="C1606" s="57"/>
      <c r="D1606" s="57"/>
      <c r="E1606" s="58" t="s">
        <v>8330</v>
      </c>
      <c r="F1606" s="39">
        <v>8</v>
      </c>
      <c r="G1606" s="39">
        <v>4</v>
      </c>
      <c r="H1606" s="39">
        <v>4</v>
      </c>
      <c r="I1606" s="39">
        <v>16</v>
      </c>
    </row>
    <row r="1607" spans="2:9" ht="13.7">
      <c r="B1607" s="57"/>
      <c r="C1607" s="57"/>
      <c r="D1607" s="57"/>
      <c r="E1607" s="58" t="s">
        <v>8441</v>
      </c>
      <c r="F1607" s="39">
        <v>690</v>
      </c>
      <c r="G1607" s="39">
        <v>180</v>
      </c>
      <c r="H1607" s="39">
        <v>210</v>
      </c>
      <c r="I1607" s="39">
        <v>1080</v>
      </c>
    </row>
    <row r="1608" spans="2:9" ht="13.7">
      <c r="B1608" s="57"/>
      <c r="C1608" s="57"/>
      <c r="D1608" s="57"/>
      <c r="E1608" s="58" t="s">
        <v>8443</v>
      </c>
      <c r="F1608" s="39">
        <v>690</v>
      </c>
      <c r="G1608" s="39">
        <v>180</v>
      </c>
      <c r="H1608" s="39">
        <v>210</v>
      </c>
      <c r="I1608" s="39">
        <v>1080</v>
      </c>
    </row>
    <row r="1609" spans="2:9" ht="13.7">
      <c r="B1609" s="57"/>
      <c r="C1609" s="57"/>
      <c r="D1609" s="57"/>
      <c r="E1609" s="58" t="s">
        <v>8334</v>
      </c>
      <c r="F1609" s="39">
        <v>618</v>
      </c>
      <c r="G1609" s="39">
        <v>158</v>
      </c>
      <c r="H1609" s="39">
        <v>178</v>
      </c>
      <c r="I1609" s="39">
        <v>954</v>
      </c>
    </row>
    <row r="1610" spans="2:9" ht="13.7">
      <c r="B1610" s="57"/>
      <c r="C1610" s="57"/>
      <c r="D1610" s="57"/>
      <c r="E1610" s="58" t="s">
        <v>8336</v>
      </c>
      <c r="F1610" s="39">
        <v>439</v>
      </c>
      <c r="G1610" s="39">
        <v>80</v>
      </c>
      <c r="H1610" s="39">
        <v>85</v>
      </c>
      <c r="I1610" s="39">
        <v>604</v>
      </c>
    </row>
    <row r="1611" spans="2:9" ht="13.7">
      <c r="B1611" s="57"/>
      <c r="C1611" s="57"/>
      <c r="D1611" s="57"/>
      <c r="E1611" s="58" t="s">
        <v>8338</v>
      </c>
      <c r="F1611" s="40">
        <v>0.89565217391304353</v>
      </c>
      <c r="G1611" s="40">
        <v>0.87777777777777777</v>
      </c>
      <c r="H1611" s="40">
        <v>0.84761904761904761</v>
      </c>
      <c r="I1611" s="40">
        <v>0.8833333333333333</v>
      </c>
    </row>
    <row r="1612" spans="2:9" ht="13.7">
      <c r="B1612" s="57"/>
      <c r="C1612" s="57"/>
      <c r="D1612" s="57"/>
      <c r="E1612" s="58" t="s">
        <v>8340</v>
      </c>
      <c r="F1612" s="40">
        <v>0.63623188405797104</v>
      </c>
      <c r="G1612" s="40">
        <v>0.44444444444444442</v>
      </c>
      <c r="H1612" s="40">
        <v>0.40476190476190477</v>
      </c>
      <c r="I1612" s="40">
        <v>0.55925925925925923</v>
      </c>
    </row>
    <row r="1613" spans="2:9" ht="13.7">
      <c r="B1613" s="57"/>
      <c r="C1613" s="57"/>
      <c r="D1613" s="57"/>
      <c r="E1613" s="58" t="s">
        <v>8445</v>
      </c>
      <c r="F1613" s="39">
        <v>2</v>
      </c>
      <c r="G1613" s="39">
        <v>1</v>
      </c>
      <c r="H1613" s="39">
        <v>1</v>
      </c>
      <c r="I1613" s="39">
        <v>4</v>
      </c>
    </row>
    <row r="1614" spans="2:9" ht="13.7">
      <c r="B1614" s="57"/>
      <c r="C1614" s="57"/>
      <c r="D1614" s="57"/>
      <c r="E1614" s="58" t="s">
        <v>8447</v>
      </c>
      <c r="F1614" s="40">
        <v>1</v>
      </c>
      <c r="G1614" s="40">
        <v>1</v>
      </c>
      <c r="H1614" s="40">
        <v>1</v>
      </c>
      <c r="I1614" s="40">
        <v>1</v>
      </c>
    </row>
    <row r="1615" spans="2:9" ht="13.7">
      <c r="B1615" s="57"/>
      <c r="C1615" s="57"/>
      <c r="D1615" s="57"/>
      <c r="E1615" s="58" t="s">
        <v>8449</v>
      </c>
      <c r="F1615" s="39">
        <v>0</v>
      </c>
      <c r="G1615" s="39">
        <v>0</v>
      </c>
      <c r="H1615" s="39">
        <v>0</v>
      </c>
      <c r="I1615" s="39">
        <v>0</v>
      </c>
    </row>
    <row r="1616" spans="2:9" ht="13.7">
      <c r="B1616" s="57"/>
      <c r="C1616" s="57"/>
      <c r="D1616" s="57"/>
      <c r="E1616" s="58" t="s">
        <v>8451</v>
      </c>
      <c r="F1616" s="39">
        <v>2</v>
      </c>
      <c r="G1616" s="39">
        <v>0</v>
      </c>
      <c r="H1616" s="39">
        <v>1</v>
      </c>
      <c r="I1616" s="39">
        <v>3</v>
      </c>
    </row>
    <row r="1617" spans="2:9" ht="13.7">
      <c r="B1617" s="57"/>
      <c r="C1617" s="57"/>
      <c r="D1617" s="57"/>
      <c r="E1617" s="58" t="s">
        <v>8453</v>
      </c>
      <c r="F1617" s="39">
        <v>0</v>
      </c>
      <c r="G1617" s="39">
        <v>1</v>
      </c>
      <c r="H1617" s="39">
        <v>0</v>
      </c>
      <c r="I1617" s="39">
        <v>1</v>
      </c>
    </row>
    <row r="1618" spans="2:9" ht="13.7">
      <c r="B1618" s="57"/>
      <c r="C1618" s="57"/>
      <c r="D1618" s="57"/>
      <c r="E1618" s="58" t="s">
        <v>8455</v>
      </c>
      <c r="F1618" s="39">
        <v>2</v>
      </c>
      <c r="G1618" s="39">
        <v>1</v>
      </c>
      <c r="H1618" s="39">
        <v>1</v>
      </c>
      <c r="I1618" s="39">
        <v>4</v>
      </c>
    </row>
    <row r="1619" spans="2:9" ht="13.7">
      <c r="B1619" s="57"/>
      <c r="C1619" s="57"/>
      <c r="D1619" s="57"/>
      <c r="E1619" s="58" t="s">
        <v>8457</v>
      </c>
      <c r="F1619" s="39">
        <v>0</v>
      </c>
      <c r="G1619" s="39">
        <v>0</v>
      </c>
      <c r="H1619" s="39">
        <v>0</v>
      </c>
      <c r="I1619" s="39">
        <v>0</v>
      </c>
    </row>
    <row r="1620" spans="2:9" ht="13.7">
      <c r="B1620" s="57"/>
      <c r="C1620" s="57"/>
      <c r="D1620" s="57"/>
      <c r="E1620" s="58" t="s">
        <v>8459</v>
      </c>
      <c r="F1620" s="39">
        <v>0</v>
      </c>
      <c r="G1620" s="39">
        <v>0</v>
      </c>
      <c r="H1620" s="39">
        <v>0</v>
      </c>
      <c r="I1620" s="39">
        <v>0</v>
      </c>
    </row>
    <row r="1621" spans="2:9" ht="13.7">
      <c r="B1621" s="57"/>
      <c r="C1621" s="57"/>
      <c r="D1621" s="57"/>
      <c r="E1621" s="58" t="s">
        <v>8461</v>
      </c>
      <c r="F1621" s="40">
        <v>1</v>
      </c>
      <c r="G1621" s="40">
        <v>0</v>
      </c>
      <c r="H1621" s="40">
        <v>1</v>
      </c>
      <c r="I1621" s="40">
        <v>0.75</v>
      </c>
    </row>
    <row r="1622" spans="2:9" ht="13.7">
      <c r="B1622" s="57"/>
      <c r="C1622" s="57"/>
      <c r="D1622" s="57"/>
      <c r="E1622" s="58" t="s">
        <v>8463</v>
      </c>
      <c r="F1622" s="40">
        <v>0</v>
      </c>
      <c r="G1622" s="40">
        <v>0</v>
      </c>
      <c r="H1622" s="40">
        <v>0</v>
      </c>
      <c r="I1622" s="40">
        <v>0</v>
      </c>
    </row>
    <row r="1623" spans="2:9" ht="13.7">
      <c r="B1623" s="57"/>
      <c r="C1623" s="57" t="s">
        <v>82</v>
      </c>
      <c r="D1623" s="57" t="s">
        <v>83</v>
      </c>
      <c r="E1623" s="58" t="s">
        <v>8327</v>
      </c>
      <c r="F1623" s="39"/>
      <c r="G1623" s="39">
        <v>3</v>
      </c>
      <c r="H1623" s="39"/>
      <c r="I1623" s="39">
        <v>3</v>
      </c>
    </row>
    <row r="1624" spans="2:9" ht="13.7">
      <c r="B1624" s="57"/>
      <c r="C1624" s="57"/>
      <c r="D1624" s="57"/>
      <c r="E1624" s="58" t="s">
        <v>8330</v>
      </c>
      <c r="F1624" s="39"/>
      <c r="G1624" s="39">
        <v>12</v>
      </c>
      <c r="H1624" s="39"/>
      <c r="I1624" s="39">
        <v>12</v>
      </c>
    </row>
    <row r="1625" spans="2:9" ht="13.7">
      <c r="B1625" s="57"/>
      <c r="C1625" s="57"/>
      <c r="D1625" s="57"/>
      <c r="E1625" s="58" t="s">
        <v>8441</v>
      </c>
      <c r="F1625" s="39"/>
      <c r="G1625" s="39">
        <v>1170</v>
      </c>
      <c r="H1625" s="39"/>
      <c r="I1625" s="39">
        <v>1170</v>
      </c>
    </row>
    <row r="1626" spans="2:9" ht="13.7">
      <c r="B1626" s="57"/>
      <c r="C1626" s="57"/>
      <c r="D1626" s="57"/>
      <c r="E1626" s="58" t="s">
        <v>8443</v>
      </c>
      <c r="F1626" s="39"/>
      <c r="G1626" s="39">
        <v>1170</v>
      </c>
      <c r="H1626" s="39"/>
      <c r="I1626" s="39">
        <v>1170</v>
      </c>
    </row>
    <row r="1627" spans="2:9" ht="13.7">
      <c r="B1627" s="57"/>
      <c r="C1627" s="57"/>
      <c r="D1627" s="57"/>
      <c r="E1627" s="58" t="s">
        <v>8334</v>
      </c>
      <c r="F1627" s="39" t="s">
        <v>8464</v>
      </c>
      <c r="G1627" s="39">
        <v>1079</v>
      </c>
      <c r="H1627" s="39" t="s">
        <v>8464</v>
      </c>
      <c r="I1627" s="39">
        <v>1079</v>
      </c>
    </row>
    <row r="1628" spans="2:9" ht="13.7">
      <c r="B1628" s="57"/>
      <c r="C1628" s="57"/>
      <c r="D1628" s="57"/>
      <c r="E1628" s="58" t="s">
        <v>8336</v>
      </c>
      <c r="F1628" s="39" t="s">
        <v>8464</v>
      </c>
      <c r="G1628" s="39">
        <v>743</v>
      </c>
      <c r="H1628" s="39" t="s">
        <v>8464</v>
      </c>
      <c r="I1628" s="39">
        <v>743</v>
      </c>
    </row>
    <row r="1629" spans="2:9" ht="13.7">
      <c r="B1629" s="57"/>
      <c r="C1629" s="57"/>
      <c r="D1629" s="57"/>
      <c r="E1629" s="58" t="s">
        <v>8338</v>
      </c>
      <c r="F1629" s="40" t="s">
        <v>8464</v>
      </c>
      <c r="G1629" s="40">
        <v>0.92222222222222228</v>
      </c>
      <c r="H1629" s="40" t="s">
        <v>8464</v>
      </c>
      <c r="I1629" s="40">
        <v>0.92222222222222228</v>
      </c>
    </row>
    <row r="1630" spans="2:9" ht="13.7">
      <c r="B1630" s="57"/>
      <c r="C1630" s="57"/>
      <c r="D1630" s="57"/>
      <c r="E1630" s="58" t="s">
        <v>8340</v>
      </c>
      <c r="F1630" s="40" t="s">
        <v>8464</v>
      </c>
      <c r="G1630" s="40">
        <v>0.63504273504273501</v>
      </c>
      <c r="H1630" s="40" t="s">
        <v>8464</v>
      </c>
      <c r="I1630" s="40">
        <v>0.63504273504273501</v>
      </c>
    </row>
    <row r="1631" spans="2:9" ht="13.7">
      <c r="B1631" s="57"/>
      <c r="C1631" s="57"/>
      <c r="D1631" s="57"/>
      <c r="E1631" s="58" t="s">
        <v>8445</v>
      </c>
      <c r="F1631" s="39"/>
      <c r="G1631" s="39">
        <v>3</v>
      </c>
      <c r="H1631" s="39"/>
      <c r="I1631" s="39">
        <v>3</v>
      </c>
    </row>
    <row r="1632" spans="2:9" ht="13.7">
      <c r="B1632" s="57"/>
      <c r="C1632" s="57"/>
      <c r="D1632" s="57"/>
      <c r="E1632" s="58" t="s">
        <v>8447</v>
      </c>
      <c r="F1632" s="40" t="s">
        <v>8464</v>
      </c>
      <c r="G1632" s="40">
        <v>1</v>
      </c>
      <c r="H1632" s="40" t="s">
        <v>8464</v>
      </c>
      <c r="I1632" s="40">
        <v>1</v>
      </c>
    </row>
    <row r="1633" spans="2:9" ht="13.7">
      <c r="B1633" s="57"/>
      <c r="C1633" s="57"/>
      <c r="D1633" s="57"/>
      <c r="E1633" s="58" t="s">
        <v>8449</v>
      </c>
      <c r="F1633" s="39"/>
      <c r="G1633" s="39">
        <v>0</v>
      </c>
      <c r="H1633" s="39"/>
      <c r="I1633" s="39">
        <v>0</v>
      </c>
    </row>
    <row r="1634" spans="2:9" ht="13.7">
      <c r="B1634" s="57"/>
      <c r="C1634" s="57"/>
      <c r="D1634" s="57"/>
      <c r="E1634" s="58" t="s">
        <v>8451</v>
      </c>
      <c r="F1634" s="39"/>
      <c r="G1634" s="39">
        <v>1</v>
      </c>
      <c r="H1634" s="39"/>
      <c r="I1634" s="39">
        <v>1</v>
      </c>
    </row>
    <row r="1635" spans="2:9" ht="13.7">
      <c r="B1635" s="57"/>
      <c r="C1635" s="57"/>
      <c r="D1635" s="57"/>
      <c r="E1635" s="58" t="s">
        <v>8453</v>
      </c>
      <c r="F1635" s="39"/>
      <c r="G1635" s="39">
        <v>2</v>
      </c>
      <c r="H1635" s="39"/>
      <c r="I1635" s="39">
        <v>2</v>
      </c>
    </row>
    <row r="1636" spans="2:9" ht="13.7">
      <c r="B1636" s="57"/>
      <c r="C1636" s="57"/>
      <c r="D1636" s="57"/>
      <c r="E1636" s="58" t="s">
        <v>8455</v>
      </c>
      <c r="F1636" s="39"/>
      <c r="G1636" s="39">
        <v>3</v>
      </c>
      <c r="H1636" s="39"/>
      <c r="I1636" s="39">
        <v>3</v>
      </c>
    </row>
    <row r="1637" spans="2:9" ht="13.7">
      <c r="B1637" s="57"/>
      <c r="C1637" s="57"/>
      <c r="D1637" s="57"/>
      <c r="E1637" s="58" t="s">
        <v>8457</v>
      </c>
      <c r="F1637" s="39"/>
      <c r="G1637" s="39">
        <v>0</v>
      </c>
      <c r="H1637" s="39"/>
      <c r="I1637" s="39">
        <v>0</v>
      </c>
    </row>
    <row r="1638" spans="2:9" ht="13.7">
      <c r="B1638" s="57"/>
      <c r="C1638" s="57"/>
      <c r="D1638" s="57"/>
      <c r="E1638" s="58" t="s">
        <v>8459</v>
      </c>
      <c r="F1638" s="39"/>
      <c r="G1638" s="39">
        <v>0</v>
      </c>
      <c r="H1638" s="39"/>
      <c r="I1638" s="39">
        <v>0</v>
      </c>
    </row>
    <row r="1639" spans="2:9" ht="13.7">
      <c r="B1639" s="57"/>
      <c r="C1639" s="57"/>
      <c r="D1639" s="57"/>
      <c r="E1639" s="58" t="s">
        <v>8461</v>
      </c>
      <c r="F1639" s="40" t="s">
        <v>8464</v>
      </c>
      <c r="G1639" s="40">
        <v>0.33333333333333331</v>
      </c>
      <c r="H1639" s="40" t="s">
        <v>8464</v>
      </c>
      <c r="I1639" s="40">
        <v>0.33333333333333331</v>
      </c>
    </row>
    <row r="1640" spans="2:9" ht="13.7">
      <c r="B1640" s="57"/>
      <c r="C1640" s="57"/>
      <c r="D1640" s="57"/>
      <c r="E1640" s="58" t="s">
        <v>8463</v>
      </c>
      <c r="F1640" s="40" t="s">
        <v>8464</v>
      </c>
      <c r="G1640" s="40">
        <v>0</v>
      </c>
      <c r="H1640" s="40" t="s">
        <v>8464</v>
      </c>
      <c r="I1640" s="40">
        <v>0</v>
      </c>
    </row>
    <row r="1641" spans="2:9" ht="13.7">
      <c r="B1641" s="57"/>
      <c r="C1641" s="57"/>
      <c r="D1641" s="57" t="s">
        <v>85</v>
      </c>
      <c r="E1641" s="58" t="s">
        <v>8327</v>
      </c>
      <c r="F1641" s="39">
        <v>10</v>
      </c>
      <c r="G1641" s="39"/>
      <c r="H1641" s="39">
        <v>2</v>
      </c>
      <c r="I1641" s="39">
        <v>12</v>
      </c>
    </row>
    <row r="1642" spans="2:9" ht="13.7">
      <c r="B1642" s="57"/>
      <c r="C1642" s="57"/>
      <c r="D1642" s="57"/>
      <c r="E1642" s="58" t="s">
        <v>8330</v>
      </c>
      <c r="F1642" s="39">
        <v>40</v>
      </c>
      <c r="G1642" s="39"/>
      <c r="H1642" s="39">
        <v>8</v>
      </c>
      <c r="I1642" s="39">
        <v>48</v>
      </c>
    </row>
    <row r="1643" spans="2:9" ht="13.7">
      <c r="B1643" s="57"/>
      <c r="C1643" s="57"/>
      <c r="D1643" s="57"/>
      <c r="E1643" s="58" t="s">
        <v>8441</v>
      </c>
      <c r="F1643" s="39">
        <v>3450</v>
      </c>
      <c r="G1643" s="39"/>
      <c r="H1643" s="39">
        <v>750</v>
      </c>
      <c r="I1643" s="39">
        <v>4200</v>
      </c>
    </row>
    <row r="1644" spans="2:9" ht="13.7">
      <c r="B1644" s="57"/>
      <c r="C1644" s="57"/>
      <c r="D1644" s="57"/>
      <c r="E1644" s="58" t="s">
        <v>8443</v>
      </c>
      <c r="F1644" s="39">
        <v>3450</v>
      </c>
      <c r="G1644" s="39"/>
      <c r="H1644" s="39">
        <v>750</v>
      </c>
      <c r="I1644" s="39">
        <v>4200</v>
      </c>
    </row>
    <row r="1645" spans="2:9" ht="13.7">
      <c r="B1645" s="57"/>
      <c r="C1645" s="57"/>
      <c r="D1645" s="57"/>
      <c r="E1645" s="58" t="s">
        <v>8334</v>
      </c>
      <c r="F1645" s="39">
        <v>3084</v>
      </c>
      <c r="G1645" s="39" t="s">
        <v>8464</v>
      </c>
      <c r="H1645" s="39">
        <v>675</v>
      </c>
      <c r="I1645" s="39">
        <v>3759</v>
      </c>
    </row>
    <row r="1646" spans="2:9" ht="13.7">
      <c r="B1646" s="57"/>
      <c r="C1646" s="57"/>
      <c r="D1646" s="57"/>
      <c r="E1646" s="58" t="s">
        <v>8336</v>
      </c>
      <c r="F1646" s="39">
        <v>2138</v>
      </c>
      <c r="G1646" s="39" t="s">
        <v>8464</v>
      </c>
      <c r="H1646" s="39">
        <v>508</v>
      </c>
      <c r="I1646" s="39">
        <v>2646</v>
      </c>
    </row>
    <row r="1647" spans="2:9" ht="13.7">
      <c r="B1647" s="57"/>
      <c r="C1647" s="57"/>
      <c r="D1647" s="57"/>
      <c r="E1647" s="58" t="s">
        <v>8338</v>
      </c>
      <c r="F1647" s="40">
        <v>0.89391304347826084</v>
      </c>
      <c r="G1647" s="40" t="s">
        <v>8464</v>
      </c>
      <c r="H1647" s="40">
        <v>0.9</v>
      </c>
      <c r="I1647" s="40">
        <v>0.89500000000000002</v>
      </c>
    </row>
    <row r="1648" spans="2:9" ht="13.7">
      <c r="B1648" s="57"/>
      <c r="C1648" s="57"/>
      <c r="D1648" s="57"/>
      <c r="E1648" s="58" t="s">
        <v>8340</v>
      </c>
      <c r="F1648" s="40">
        <v>0.61971014492753618</v>
      </c>
      <c r="G1648" s="40" t="s">
        <v>8464</v>
      </c>
      <c r="H1648" s="40">
        <v>0.67733333333333334</v>
      </c>
      <c r="I1648" s="40">
        <v>0.63</v>
      </c>
    </row>
    <row r="1649" spans="2:9" ht="13.7">
      <c r="B1649" s="57"/>
      <c r="C1649" s="57"/>
      <c r="D1649" s="57"/>
      <c r="E1649" s="58" t="s">
        <v>8445</v>
      </c>
      <c r="F1649" s="39">
        <v>10</v>
      </c>
      <c r="G1649" s="39"/>
      <c r="H1649" s="39">
        <v>2</v>
      </c>
      <c r="I1649" s="39">
        <v>12</v>
      </c>
    </row>
    <row r="1650" spans="2:9" ht="13.7">
      <c r="B1650" s="57"/>
      <c r="C1650" s="57"/>
      <c r="D1650" s="57"/>
      <c r="E1650" s="58" t="s">
        <v>8447</v>
      </c>
      <c r="F1650" s="40">
        <v>1</v>
      </c>
      <c r="G1650" s="40" t="s">
        <v>8464</v>
      </c>
      <c r="H1650" s="40">
        <v>1</v>
      </c>
      <c r="I1650" s="40">
        <v>1</v>
      </c>
    </row>
    <row r="1651" spans="2:9" ht="13.7">
      <c r="B1651" s="57"/>
      <c r="C1651" s="57"/>
      <c r="D1651" s="57"/>
      <c r="E1651" s="58" t="s">
        <v>8449</v>
      </c>
      <c r="F1651" s="39">
        <v>0</v>
      </c>
      <c r="G1651" s="39"/>
      <c r="H1651" s="39">
        <v>0</v>
      </c>
      <c r="I1651" s="39">
        <v>0</v>
      </c>
    </row>
    <row r="1652" spans="2:9" ht="13.7">
      <c r="B1652" s="57"/>
      <c r="C1652" s="57"/>
      <c r="D1652" s="57"/>
      <c r="E1652" s="58" t="s">
        <v>8451</v>
      </c>
      <c r="F1652" s="39">
        <v>9</v>
      </c>
      <c r="G1652" s="39"/>
      <c r="H1652" s="39">
        <v>2</v>
      </c>
      <c r="I1652" s="39">
        <v>11</v>
      </c>
    </row>
    <row r="1653" spans="2:9" ht="13.7">
      <c r="B1653" s="57"/>
      <c r="C1653" s="57"/>
      <c r="D1653" s="57"/>
      <c r="E1653" s="58" t="s">
        <v>8453</v>
      </c>
      <c r="F1653" s="39">
        <v>1</v>
      </c>
      <c r="G1653" s="39"/>
      <c r="H1653" s="39">
        <v>0</v>
      </c>
      <c r="I1653" s="39">
        <v>1</v>
      </c>
    </row>
    <row r="1654" spans="2:9" ht="13.7">
      <c r="B1654" s="57"/>
      <c r="C1654" s="57"/>
      <c r="D1654" s="57"/>
      <c r="E1654" s="58" t="s">
        <v>8455</v>
      </c>
      <c r="F1654" s="39">
        <v>10</v>
      </c>
      <c r="G1654" s="39"/>
      <c r="H1654" s="39">
        <v>2</v>
      </c>
      <c r="I1654" s="39">
        <v>12</v>
      </c>
    </row>
    <row r="1655" spans="2:9" ht="13.7">
      <c r="B1655" s="57"/>
      <c r="C1655" s="57"/>
      <c r="D1655" s="57"/>
      <c r="E1655" s="58" t="s">
        <v>8457</v>
      </c>
      <c r="F1655" s="39">
        <v>0</v>
      </c>
      <c r="G1655" s="39"/>
      <c r="H1655" s="39">
        <v>0</v>
      </c>
      <c r="I1655" s="39">
        <v>0</v>
      </c>
    </row>
    <row r="1656" spans="2:9" ht="13.7">
      <c r="B1656" s="57"/>
      <c r="C1656" s="57"/>
      <c r="D1656" s="57"/>
      <c r="E1656" s="58" t="s">
        <v>8459</v>
      </c>
      <c r="F1656" s="39">
        <v>0</v>
      </c>
      <c r="G1656" s="39"/>
      <c r="H1656" s="39">
        <v>0</v>
      </c>
      <c r="I1656" s="39">
        <v>0</v>
      </c>
    </row>
    <row r="1657" spans="2:9" ht="13.7">
      <c r="B1657" s="57"/>
      <c r="C1657" s="57"/>
      <c r="D1657" s="57"/>
      <c r="E1657" s="58" t="s">
        <v>8461</v>
      </c>
      <c r="F1657" s="40">
        <v>0.9</v>
      </c>
      <c r="G1657" s="40" t="s">
        <v>8464</v>
      </c>
      <c r="H1657" s="40">
        <v>1</v>
      </c>
      <c r="I1657" s="40">
        <v>0.91666666666666663</v>
      </c>
    </row>
    <row r="1658" spans="2:9" ht="13.7">
      <c r="B1658" s="57"/>
      <c r="C1658" s="57"/>
      <c r="D1658" s="57"/>
      <c r="E1658" s="58" t="s">
        <v>8463</v>
      </c>
      <c r="F1658" s="40">
        <v>0</v>
      </c>
      <c r="G1658" s="40" t="s">
        <v>8464</v>
      </c>
      <c r="H1658" s="40">
        <v>0</v>
      </c>
      <c r="I1658" s="40">
        <v>0</v>
      </c>
    </row>
    <row r="1659" spans="2:9" ht="13.7">
      <c r="B1659" s="57"/>
      <c r="C1659" s="57"/>
      <c r="D1659" s="57" t="s">
        <v>86</v>
      </c>
      <c r="E1659" s="58" t="s">
        <v>8327</v>
      </c>
      <c r="F1659" s="39">
        <v>5</v>
      </c>
      <c r="G1659" s="39">
        <v>2</v>
      </c>
      <c r="H1659" s="39">
        <v>4</v>
      </c>
      <c r="I1659" s="39">
        <v>11</v>
      </c>
    </row>
    <row r="1660" spans="2:9" ht="13.7">
      <c r="B1660" s="57"/>
      <c r="C1660" s="57"/>
      <c r="D1660" s="57"/>
      <c r="E1660" s="58" t="s">
        <v>8330</v>
      </c>
      <c r="F1660" s="39">
        <v>20</v>
      </c>
      <c r="G1660" s="39">
        <v>8</v>
      </c>
      <c r="H1660" s="39">
        <v>16</v>
      </c>
      <c r="I1660" s="39">
        <v>44</v>
      </c>
    </row>
    <row r="1661" spans="2:9" ht="13.7">
      <c r="B1661" s="57"/>
      <c r="C1661" s="57"/>
      <c r="D1661" s="57"/>
      <c r="E1661" s="58" t="s">
        <v>8441</v>
      </c>
      <c r="F1661" s="39">
        <v>2220</v>
      </c>
      <c r="G1661" s="39">
        <v>1080</v>
      </c>
      <c r="H1661" s="39">
        <v>1320</v>
      </c>
      <c r="I1661" s="39">
        <v>4620</v>
      </c>
    </row>
    <row r="1662" spans="2:9" ht="13.7">
      <c r="B1662" s="57"/>
      <c r="C1662" s="57"/>
      <c r="D1662" s="57"/>
      <c r="E1662" s="58" t="s">
        <v>8443</v>
      </c>
      <c r="F1662" s="39">
        <v>2220</v>
      </c>
      <c r="G1662" s="39">
        <v>1080</v>
      </c>
      <c r="H1662" s="39">
        <v>1320</v>
      </c>
      <c r="I1662" s="39">
        <v>4620</v>
      </c>
    </row>
    <row r="1663" spans="2:9" ht="13.7">
      <c r="B1663" s="57"/>
      <c r="C1663" s="57"/>
      <c r="D1663" s="57"/>
      <c r="E1663" s="58" t="s">
        <v>8334</v>
      </c>
      <c r="F1663" s="39">
        <v>2041</v>
      </c>
      <c r="G1663" s="39">
        <v>1004</v>
      </c>
      <c r="H1663" s="39">
        <v>1185</v>
      </c>
      <c r="I1663" s="39">
        <v>4230</v>
      </c>
    </row>
    <row r="1664" spans="2:9" ht="13.7">
      <c r="B1664" s="57"/>
      <c r="C1664" s="57"/>
      <c r="D1664" s="57"/>
      <c r="E1664" s="58" t="s">
        <v>8336</v>
      </c>
      <c r="F1664" s="39">
        <v>1493</v>
      </c>
      <c r="G1664" s="39">
        <v>744</v>
      </c>
      <c r="H1664" s="39">
        <v>833</v>
      </c>
      <c r="I1664" s="39">
        <v>3070</v>
      </c>
    </row>
    <row r="1665" spans="2:9" ht="13.7">
      <c r="B1665" s="57"/>
      <c r="C1665" s="57"/>
      <c r="D1665" s="57"/>
      <c r="E1665" s="58" t="s">
        <v>8338</v>
      </c>
      <c r="F1665" s="40">
        <v>0.91936936936936942</v>
      </c>
      <c r="G1665" s="40">
        <v>0.92962962962962958</v>
      </c>
      <c r="H1665" s="40">
        <v>0.89772727272727271</v>
      </c>
      <c r="I1665" s="40">
        <v>0.91558441558441561</v>
      </c>
    </row>
    <row r="1666" spans="2:9" ht="13.7">
      <c r="B1666" s="57"/>
      <c r="C1666" s="57"/>
      <c r="D1666" s="57"/>
      <c r="E1666" s="58" t="s">
        <v>8340</v>
      </c>
      <c r="F1666" s="40">
        <v>0.67252252252252254</v>
      </c>
      <c r="G1666" s="40">
        <v>0.68888888888888888</v>
      </c>
      <c r="H1666" s="40">
        <v>0.6310606060606061</v>
      </c>
      <c r="I1666" s="40">
        <v>0.66450216450216448</v>
      </c>
    </row>
    <row r="1667" spans="2:9" ht="13.7">
      <c r="B1667" s="57"/>
      <c r="C1667" s="57"/>
      <c r="D1667" s="57"/>
      <c r="E1667" s="58" t="s">
        <v>8445</v>
      </c>
      <c r="F1667" s="39">
        <v>5</v>
      </c>
      <c r="G1667" s="39">
        <v>2</v>
      </c>
      <c r="H1667" s="39">
        <v>4</v>
      </c>
      <c r="I1667" s="39">
        <v>11</v>
      </c>
    </row>
    <row r="1668" spans="2:9" ht="13.7">
      <c r="B1668" s="57"/>
      <c r="C1668" s="57"/>
      <c r="D1668" s="57"/>
      <c r="E1668" s="58" t="s">
        <v>8447</v>
      </c>
      <c r="F1668" s="40">
        <v>1</v>
      </c>
      <c r="G1668" s="40">
        <v>1</v>
      </c>
      <c r="H1668" s="40">
        <v>1</v>
      </c>
      <c r="I1668" s="40">
        <v>1</v>
      </c>
    </row>
    <row r="1669" spans="2:9" ht="13.7">
      <c r="B1669" s="57"/>
      <c r="C1669" s="57"/>
      <c r="D1669" s="57"/>
      <c r="E1669" s="58" t="s">
        <v>8449</v>
      </c>
      <c r="F1669" s="39">
        <v>0</v>
      </c>
      <c r="G1669" s="39">
        <v>0</v>
      </c>
      <c r="H1669" s="39">
        <v>0</v>
      </c>
      <c r="I1669" s="39">
        <v>0</v>
      </c>
    </row>
    <row r="1670" spans="2:9" ht="13.7">
      <c r="B1670" s="57"/>
      <c r="C1670" s="57"/>
      <c r="D1670" s="57"/>
      <c r="E1670" s="58" t="s">
        <v>8451</v>
      </c>
      <c r="F1670" s="39">
        <v>3</v>
      </c>
      <c r="G1670" s="39">
        <v>1</v>
      </c>
      <c r="H1670" s="39">
        <v>3</v>
      </c>
      <c r="I1670" s="39">
        <v>7</v>
      </c>
    </row>
    <row r="1671" spans="2:9" ht="13.7">
      <c r="B1671" s="57"/>
      <c r="C1671" s="57"/>
      <c r="D1671" s="57"/>
      <c r="E1671" s="58" t="s">
        <v>8453</v>
      </c>
      <c r="F1671" s="39">
        <v>2</v>
      </c>
      <c r="G1671" s="39">
        <v>1</v>
      </c>
      <c r="H1671" s="39">
        <v>1</v>
      </c>
      <c r="I1671" s="39">
        <v>4</v>
      </c>
    </row>
    <row r="1672" spans="2:9" ht="13.7">
      <c r="B1672" s="57"/>
      <c r="C1672" s="57"/>
      <c r="D1672" s="57"/>
      <c r="E1672" s="58" t="s">
        <v>8455</v>
      </c>
      <c r="F1672" s="39">
        <v>5</v>
      </c>
      <c r="G1672" s="39">
        <v>2</v>
      </c>
      <c r="H1672" s="39">
        <v>4</v>
      </c>
      <c r="I1672" s="39">
        <v>11</v>
      </c>
    </row>
    <row r="1673" spans="2:9" ht="13.7">
      <c r="B1673" s="57"/>
      <c r="C1673" s="57"/>
      <c r="D1673" s="57"/>
      <c r="E1673" s="58" t="s">
        <v>8457</v>
      </c>
      <c r="F1673" s="39">
        <v>0</v>
      </c>
      <c r="G1673" s="39">
        <v>0</v>
      </c>
      <c r="H1673" s="39">
        <v>0</v>
      </c>
      <c r="I1673" s="39">
        <v>0</v>
      </c>
    </row>
    <row r="1674" spans="2:9" ht="13.7">
      <c r="B1674" s="57"/>
      <c r="C1674" s="57"/>
      <c r="D1674" s="57"/>
      <c r="E1674" s="58" t="s">
        <v>8459</v>
      </c>
      <c r="F1674" s="39">
        <v>0</v>
      </c>
      <c r="G1674" s="39">
        <v>0</v>
      </c>
      <c r="H1674" s="39">
        <v>0</v>
      </c>
      <c r="I1674" s="39">
        <v>0</v>
      </c>
    </row>
    <row r="1675" spans="2:9" ht="13.7">
      <c r="B1675" s="57"/>
      <c r="C1675" s="57"/>
      <c r="D1675" s="57"/>
      <c r="E1675" s="58" t="s">
        <v>8461</v>
      </c>
      <c r="F1675" s="40">
        <v>0.6</v>
      </c>
      <c r="G1675" s="40">
        <v>0.5</v>
      </c>
      <c r="H1675" s="40">
        <v>0.75</v>
      </c>
      <c r="I1675" s="40">
        <v>0.63636363636363635</v>
      </c>
    </row>
    <row r="1676" spans="2:9" ht="13.7">
      <c r="B1676" s="57"/>
      <c r="C1676" s="57"/>
      <c r="D1676" s="57"/>
      <c r="E1676" s="58" t="s">
        <v>8463</v>
      </c>
      <c r="F1676" s="40">
        <v>0</v>
      </c>
      <c r="G1676" s="40">
        <v>0</v>
      </c>
      <c r="H1676" s="40">
        <v>0</v>
      </c>
      <c r="I1676" s="40">
        <v>0</v>
      </c>
    </row>
    <row r="1677" spans="2:9" ht="13.7">
      <c r="B1677" s="57"/>
      <c r="C1677" s="57"/>
      <c r="D1677" s="57" t="s">
        <v>87</v>
      </c>
      <c r="E1677" s="58" t="s">
        <v>8327</v>
      </c>
      <c r="F1677" s="39">
        <v>4</v>
      </c>
      <c r="G1677" s="39">
        <v>4</v>
      </c>
      <c r="H1677" s="39">
        <v>3</v>
      </c>
      <c r="I1677" s="39">
        <v>11</v>
      </c>
    </row>
    <row r="1678" spans="2:9" ht="13.7">
      <c r="B1678" s="57"/>
      <c r="C1678" s="57"/>
      <c r="D1678" s="57"/>
      <c r="E1678" s="58" t="s">
        <v>8330</v>
      </c>
      <c r="F1678" s="39">
        <v>16</v>
      </c>
      <c r="G1678" s="39">
        <v>16</v>
      </c>
      <c r="H1678" s="39">
        <v>12</v>
      </c>
      <c r="I1678" s="39">
        <v>44</v>
      </c>
    </row>
    <row r="1679" spans="2:9" ht="13.7">
      <c r="B1679" s="57"/>
      <c r="C1679" s="57"/>
      <c r="D1679" s="57"/>
      <c r="E1679" s="58" t="s">
        <v>8441</v>
      </c>
      <c r="F1679" s="39">
        <v>1170</v>
      </c>
      <c r="G1679" s="39">
        <v>840</v>
      </c>
      <c r="H1679" s="39">
        <v>750</v>
      </c>
      <c r="I1679" s="39">
        <v>2760</v>
      </c>
    </row>
    <row r="1680" spans="2:9" ht="13.7">
      <c r="B1680" s="57"/>
      <c r="C1680" s="57"/>
      <c r="D1680" s="57"/>
      <c r="E1680" s="58" t="s">
        <v>8443</v>
      </c>
      <c r="F1680" s="39">
        <v>1170</v>
      </c>
      <c r="G1680" s="39">
        <v>840</v>
      </c>
      <c r="H1680" s="39">
        <v>750</v>
      </c>
      <c r="I1680" s="39">
        <v>2760</v>
      </c>
    </row>
    <row r="1681" spans="2:9" ht="13.7">
      <c r="B1681" s="57"/>
      <c r="C1681" s="57"/>
      <c r="D1681" s="57"/>
      <c r="E1681" s="58" t="s">
        <v>8334</v>
      </c>
      <c r="F1681" s="39">
        <v>1056</v>
      </c>
      <c r="G1681" s="39">
        <v>742</v>
      </c>
      <c r="H1681" s="39">
        <v>665</v>
      </c>
      <c r="I1681" s="39">
        <v>2463</v>
      </c>
    </row>
    <row r="1682" spans="2:9" ht="13.7">
      <c r="B1682" s="57"/>
      <c r="C1682" s="57"/>
      <c r="D1682" s="57"/>
      <c r="E1682" s="58" t="s">
        <v>8336</v>
      </c>
      <c r="F1682" s="39">
        <v>730</v>
      </c>
      <c r="G1682" s="39">
        <v>441</v>
      </c>
      <c r="H1682" s="39">
        <v>417</v>
      </c>
      <c r="I1682" s="39">
        <v>1588</v>
      </c>
    </row>
    <row r="1683" spans="2:9" ht="13.7">
      <c r="B1683" s="57"/>
      <c r="C1683" s="57"/>
      <c r="D1683" s="57"/>
      <c r="E1683" s="58" t="s">
        <v>8338</v>
      </c>
      <c r="F1683" s="40">
        <v>0.90256410256410258</v>
      </c>
      <c r="G1683" s="40">
        <v>0.8833333333333333</v>
      </c>
      <c r="H1683" s="40">
        <v>0.88666666666666671</v>
      </c>
      <c r="I1683" s="40">
        <v>0.8923913043478261</v>
      </c>
    </row>
    <row r="1684" spans="2:9" ht="13.7">
      <c r="B1684" s="57"/>
      <c r="C1684" s="57"/>
      <c r="D1684" s="57"/>
      <c r="E1684" s="58" t="s">
        <v>8340</v>
      </c>
      <c r="F1684" s="40">
        <v>0.62393162393162394</v>
      </c>
      <c r="G1684" s="40">
        <v>0.52500000000000002</v>
      </c>
      <c r="H1684" s="40">
        <v>0.55600000000000005</v>
      </c>
      <c r="I1684" s="40">
        <v>0.57536231884057976</v>
      </c>
    </row>
    <row r="1685" spans="2:9" ht="13.7">
      <c r="B1685" s="57"/>
      <c r="C1685" s="57"/>
      <c r="D1685" s="57"/>
      <c r="E1685" s="58" t="s">
        <v>8445</v>
      </c>
      <c r="F1685" s="39">
        <v>4</v>
      </c>
      <c r="G1685" s="39">
        <v>4</v>
      </c>
      <c r="H1685" s="39">
        <v>3</v>
      </c>
      <c r="I1685" s="39">
        <v>11</v>
      </c>
    </row>
    <row r="1686" spans="2:9" ht="13.7">
      <c r="B1686" s="57"/>
      <c r="C1686" s="57"/>
      <c r="D1686" s="57"/>
      <c r="E1686" s="58" t="s">
        <v>8447</v>
      </c>
      <c r="F1686" s="40">
        <v>1</v>
      </c>
      <c r="G1686" s="40">
        <v>1</v>
      </c>
      <c r="H1686" s="40">
        <v>1</v>
      </c>
      <c r="I1686" s="40">
        <v>1</v>
      </c>
    </row>
    <row r="1687" spans="2:9" ht="13.7">
      <c r="B1687" s="57"/>
      <c r="C1687" s="57"/>
      <c r="D1687" s="57"/>
      <c r="E1687" s="58" t="s">
        <v>8449</v>
      </c>
      <c r="F1687" s="39">
        <v>0</v>
      </c>
      <c r="G1687" s="39">
        <v>0</v>
      </c>
      <c r="H1687" s="39">
        <v>0</v>
      </c>
      <c r="I1687" s="39">
        <v>0</v>
      </c>
    </row>
    <row r="1688" spans="2:9" ht="13.7">
      <c r="B1688" s="57"/>
      <c r="C1688" s="57"/>
      <c r="D1688" s="57"/>
      <c r="E1688" s="58" t="s">
        <v>8451</v>
      </c>
      <c r="F1688" s="39">
        <v>4</v>
      </c>
      <c r="G1688" s="39">
        <v>4</v>
      </c>
      <c r="H1688" s="39">
        <v>2</v>
      </c>
      <c r="I1688" s="39">
        <v>10</v>
      </c>
    </row>
    <row r="1689" spans="2:9" ht="13.7">
      <c r="B1689" s="57"/>
      <c r="C1689" s="57"/>
      <c r="D1689" s="57"/>
      <c r="E1689" s="58" t="s">
        <v>8453</v>
      </c>
      <c r="F1689" s="39">
        <v>0</v>
      </c>
      <c r="G1689" s="39">
        <v>0</v>
      </c>
      <c r="H1689" s="39">
        <v>1</v>
      </c>
      <c r="I1689" s="39">
        <v>1</v>
      </c>
    </row>
    <row r="1690" spans="2:9" ht="13.7">
      <c r="B1690" s="57"/>
      <c r="C1690" s="57"/>
      <c r="D1690" s="57"/>
      <c r="E1690" s="58" t="s">
        <v>8455</v>
      </c>
      <c r="F1690" s="39">
        <v>4</v>
      </c>
      <c r="G1690" s="39">
        <v>4</v>
      </c>
      <c r="H1690" s="39">
        <v>3</v>
      </c>
      <c r="I1690" s="39">
        <v>11</v>
      </c>
    </row>
    <row r="1691" spans="2:9" ht="13.7">
      <c r="B1691" s="57"/>
      <c r="C1691" s="57"/>
      <c r="D1691" s="57"/>
      <c r="E1691" s="58" t="s">
        <v>8457</v>
      </c>
      <c r="F1691" s="39">
        <v>0</v>
      </c>
      <c r="G1691" s="39">
        <v>0</v>
      </c>
      <c r="H1691" s="39">
        <v>0</v>
      </c>
      <c r="I1691" s="39">
        <v>0</v>
      </c>
    </row>
    <row r="1692" spans="2:9" ht="13.7">
      <c r="B1692" s="57"/>
      <c r="C1692" s="57"/>
      <c r="D1692" s="57"/>
      <c r="E1692" s="58" t="s">
        <v>8459</v>
      </c>
      <c r="F1692" s="39">
        <v>0</v>
      </c>
      <c r="G1692" s="39">
        <v>0</v>
      </c>
      <c r="H1692" s="39">
        <v>0</v>
      </c>
      <c r="I1692" s="39">
        <v>0</v>
      </c>
    </row>
    <row r="1693" spans="2:9" ht="13.7">
      <c r="B1693" s="57"/>
      <c r="C1693" s="57"/>
      <c r="D1693" s="57"/>
      <c r="E1693" s="58" t="s">
        <v>8461</v>
      </c>
      <c r="F1693" s="40">
        <v>1</v>
      </c>
      <c r="G1693" s="40">
        <v>1</v>
      </c>
      <c r="H1693" s="40">
        <v>0.66666666666666663</v>
      </c>
      <c r="I1693" s="40">
        <v>0.90909090909090906</v>
      </c>
    </row>
    <row r="1694" spans="2:9" ht="13.7">
      <c r="B1694" s="57"/>
      <c r="C1694" s="57"/>
      <c r="D1694" s="57"/>
      <c r="E1694" s="58" t="s">
        <v>8463</v>
      </c>
      <c r="F1694" s="40">
        <v>0</v>
      </c>
      <c r="G1694" s="40">
        <v>0</v>
      </c>
      <c r="H1694" s="40">
        <v>0</v>
      </c>
      <c r="I1694" s="40">
        <v>0</v>
      </c>
    </row>
    <row r="1695" spans="2:9" ht="13.7">
      <c r="B1695" s="57"/>
      <c r="C1695" s="57"/>
      <c r="D1695" s="57" t="s">
        <v>88</v>
      </c>
      <c r="E1695" s="58" t="s">
        <v>8327</v>
      </c>
      <c r="F1695" s="39">
        <v>1</v>
      </c>
      <c r="G1695" s="39">
        <v>1</v>
      </c>
      <c r="H1695" s="39">
        <v>4</v>
      </c>
      <c r="I1695" s="39">
        <v>6</v>
      </c>
    </row>
    <row r="1696" spans="2:9" ht="13.7">
      <c r="B1696" s="57"/>
      <c r="C1696" s="57"/>
      <c r="D1696" s="57"/>
      <c r="E1696" s="58" t="s">
        <v>8330</v>
      </c>
      <c r="F1696" s="39">
        <v>4</v>
      </c>
      <c r="G1696" s="39">
        <v>4</v>
      </c>
      <c r="H1696" s="39">
        <v>16</v>
      </c>
      <c r="I1696" s="39">
        <v>24</v>
      </c>
    </row>
    <row r="1697" spans="2:9" ht="13.7">
      <c r="B1697" s="57"/>
      <c r="C1697" s="57"/>
      <c r="D1697" s="57"/>
      <c r="E1697" s="58" t="s">
        <v>8441</v>
      </c>
      <c r="F1697" s="39">
        <v>480</v>
      </c>
      <c r="G1697" s="39">
        <v>480</v>
      </c>
      <c r="H1697" s="39">
        <v>1200</v>
      </c>
      <c r="I1697" s="39">
        <v>2160</v>
      </c>
    </row>
    <row r="1698" spans="2:9" ht="13.7">
      <c r="B1698" s="57"/>
      <c r="C1698" s="57"/>
      <c r="D1698" s="57"/>
      <c r="E1698" s="58" t="s">
        <v>8443</v>
      </c>
      <c r="F1698" s="39">
        <v>480</v>
      </c>
      <c r="G1698" s="39">
        <v>480</v>
      </c>
      <c r="H1698" s="39">
        <v>1200</v>
      </c>
      <c r="I1698" s="39">
        <v>2160</v>
      </c>
    </row>
    <row r="1699" spans="2:9" ht="13.7">
      <c r="B1699" s="57"/>
      <c r="C1699" s="57"/>
      <c r="D1699" s="57"/>
      <c r="E1699" s="58" t="s">
        <v>8334</v>
      </c>
      <c r="F1699" s="39">
        <v>440</v>
      </c>
      <c r="G1699" s="39">
        <v>436</v>
      </c>
      <c r="H1699" s="39">
        <v>1060</v>
      </c>
      <c r="I1699" s="39">
        <v>1936</v>
      </c>
    </row>
    <row r="1700" spans="2:9" ht="13.7">
      <c r="B1700" s="57"/>
      <c r="C1700" s="57"/>
      <c r="D1700" s="57"/>
      <c r="E1700" s="58" t="s">
        <v>8336</v>
      </c>
      <c r="F1700" s="39">
        <v>322</v>
      </c>
      <c r="G1700" s="39">
        <v>313</v>
      </c>
      <c r="H1700" s="39">
        <v>714</v>
      </c>
      <c r="I1700" s="39">
        <v>1349</v>
      </c>
    </row>
    <row r="1701" spans="2:9" ht="13.7">
      <c r="B1701" s="57"/>
      <c r="C1701" s="57"/>
      <c r="D1701" s="57"/>
      <c r="E1701" s="58" t="s">
        <v>8338</v>
      </c>
      <c r="F1701" s="40">
        <v>0.91666666666666663</v>
      </c>
      <c r="G1701" s="40">
        <v>0.90833333333333333</v>
      </c>
      <c r="H1701" s="40">
        <v>0.8833333333333333</v>
      </c>
      <c r="I1701" s="40">
        <v>0.89629629629629626</v>
      </c>
    </row>
    <row r="1702" spans="2:9" ht="13.7">
      <c r="B1702" s="57"/>
      <c r="C1702" s="57"/>
      <c r="D1702" s="57"/>
      <c r="E1702" s="58" t="s">
        <v>8340</v>
      </c>
      <c r="F1702" s="40">
        <v>0.67083333333333328</v>
      </c>
      <c r="G1702" s="40">
        <v>0.65208333333333335</v>
      </c>
      <c r="H1702" s="40">
        <v>0.59499999999999997</v>
      </c>
      <c r="I1702" s="40">
        <v>0.624537037037037</v>
      </c>
    </row>
    <row r="1703" spans="2:9" ht="13.7">
      <c r="B1703" s="57"/>
      <c r="C1703" s="57"/>
      <c r="D1703" s="57"/>
      <c r="E1703" s="58" t="s">
        <v>8445</v>
      </c>
      <c r="F1703" s="39">
        <v>1</v>
      </c>
      <c r="G1703" s="39">
        <v>1</v>
      </c>
      <c r="H1703" s="39">
        <v>4</v>
      </c>
      <c r="I1703" s="39">
        <v>6</v>
      </c>
    </row>
    <row r="1704" spans="2:9" ht="13.7">
      <c r="B1704" s="57"/>
      <c r="C1704" s="57"/>
      <c r="D1704" s="57"/>
      <c r="E1704" s="58" t="s">
        <v>8447</v>
      </c>
      <c r="F1704" s="40">
        <v>1</v>
      </c>
      <c r="G1704" s="40">
        <v>1</v>
      </c>
      <c r="H1704" s="40">
        <v>1</v>
      </c>
      <c r="I1704" s="40">
        <v>1</v>
      </c>
    </row>
    <row r="1705" spans="2:9" ht="13.7">
      <c r="B1705" s="57"/>
      <c r="C1705" s="57"/>
      <c r="D1705" s="57"/>
      <c r="E1705" s="58" t="s">
        <v>8449</v>
      </c>
      <c r="F1705" s="39">
        <v>0</v>
      </c>
      <c r="G1705" s="39">
        <v>0</v>
      </c>
      <c r="H1705" s="39">
        <v>0</v>
      </c>
      <c r="I1705" s="39">
        <v>0</v>
      </c>
    </row>
    <row r="1706" spans="2:9" ht="13.7">
      <c r="B1706" s="57"/>
      <c r="C1706" s="57"/>
      <c r="D1706" s="57"/>
      <c r="E1706" s="58" t="s">
        <v>8451</v>
      </c>
      <c r="F1706" s="39">
        <v>1</v>
      </c>
      <c r="G1706" s="39">
        <v>1</v>
      </c>
      <c r="H1706" s="39">
        <v>2</v>
      </c>
      <c r="I1706" s="39">
        <v>4</v>
      </c>
    </row>
    <row r="1707" spans="2:9" ht="13.7">
      <c r="B1707" s="57"/>
      <c r="C1707" s="57"/>
      <c r="D1707" s="57"/>
      <c r="E1707" s="58" t="s">
        <v>8453</v>
      </c>
      <c r="F1707" s="39">
        <v>0</v>
      </c>
      <c r="G1707" s="39">
        <v>0</v>
      </c>
      <c r="H1707" s="39">
        <v>2</v>
      </c>
      <c r="I1707" s="39">
        <v>2</v>
      </c>
    </row>
    <row r="1708" spans="2:9" ht="13.7">
      <c r="B1708" s="57"/>
      <c r="C1708" s="57"/>
      <c r="D1708" s="57"/>
      <c r="E1708" s="58" t="s">
        <v>8455</v>
      </c>
      <c r="F1708" s="39">
        <v>1</v>
      </c>
      <c r="G1708" s="39">
        <v>1</v>
      </c>
      <c r="H1708" s="39">
        <v>4</v>
      </c>
      <c r="I1708" s="39">
        <v>6</v>
      </c>
    </row>
    <row r="1709" spans="2:9" ht="13.7">
      <c r="B1709" s="57"/>
      <c r="C1709" s="57"/>
      <c r="D1709" s="57"/>
      <c r="E1709" s="58" t="s">
        <v>8457</v>
      </c>
      <c r="F1709" s="39">
        <v>0</v>
      </c>
      <c r="G1709" s="39">
        <v>0</v>
      </c>
      <c r="H1709" s="39">
        <v>0</v>
      </c>
      <c r="I1709" s="39">
        <v>0</v>
      </c>
    </row>
    <row r="1710" spans="2:9" ht="13.7">
      <c r="B1710" s="57"/>
      <c r="C1710" s="57"/>
      <c r="D1710" s="57"/>
      <c r="E1710" s="58" t="s">
        <v>8459</v>
      </c>
      <c r="F1710" s="39">
        <v>0</v>
      </c>
      <c r="G1710" s="39">
        <v>0</v>
      </c>
      <c r="H1710" s="39">
        <v>0</v>
      </c>
      <c r="I1710" s="39">
        <v>0</v>
      </c>
    </row>
    <row r="1711" spans="2:9" ht="13.7">
      <c r="B1711" s="57"/>
      <c r="C1711" s="57"/>
      <c r="D1711" s="57"/>
      <c r="E1711" s="58" t="s">
        <v>8461</v>
      </c>
      <c r="F1711" s="40">
        <v>1</v>
      </c>
      <c r="G1711" s="40">
        <v>1</v>
      </c>
      <c r="H1711" s="40">
        <v>0.5</v>
      </c>
      <c r="I1711" s="40">
        <v>0.66666666666666663</v>
      </c>
    </row>
    <row r="1712" spans="2:9" ht="13.7">
      <c r="B1712" s="57"/>
      <c r="C1712" s="57"/>
      <c r="D1712" s="57"/>
      <c r="E1712" s="58" t="s">
        <v>8463</v>
      </c>
      <c r="F1712" s="40">
        <v>0</v>
      </c>
      <c r="G1712" s="40">
        <v>0</v>
      </c>
      <c r="H1712" s="40">
        <v>0</v>
      </c>
      <c r="I1712" s="40">
        <v>0</v>
      </c>
    </row>
    <row r="1713" spans="2:9" ht="13.7">
      <c r="B1713" s="57"/>
      <c r="C1713" s="57"/>
      <c r="D1713" s="57" t="s">
        <v>89</v>
      </c>
      <c r="E1713" s="58" t="s">
        <v>8327</v>
      </c>
      <c r="F1713" s="39">
        <v>6</v>
      </c>
      <c r="G1713" s="39">
        <v>3</v>
      </c>
      <c r="H1713" s="39">
        <v>3</v>
      </c>
      <c r="I1713" s="39">
        <v>12</v>
      </c>
    </row>
    <row r="1714" spans="2:9" ht="13.7">
      <c r="B1714" s="57"/>
      <c r="C1714" s="57"/>
      <c r="D1714" s="57"/>
      <c r="E1714" s="58" t="s">
        <v>8330</v>
      </c>
      <c r="F1714" s="39">
        <v>24</v>
      </c>
      <c r="G1714" s="39">
        <v>12</v>
      </c>
      <c r="H1714" s="39">
        <v>12</v>
      </c>
      <c r="I1714" s="39">
        <v>48</v>
      </c>
    </row>
    <row r="1715" spans="2:9" ht="13.7">
      <c r="B1715" s="57"/>
      <c r="C1715" s="57"/>
      <c r="D1715" s="57"/>
      <c r="E1715" s="58" t="s">
        <v>8441</v>
      </c>
      <c r="F1715" s="39">
        <v>2490</v>
      </c>
      <c r="G1715" s="39">
        <v>900</v>
      </c>
      <c r="H1715" s="39">
        <v>1290</v>
      </c>
      <c r="I1715" s="39">
        <v>4680</v>
      </c>
    </row>
    <row r="1716" spans="2:9" ht="13.7">
      <c r="B1716" s="57"/>
      <c r="C1716" s="57"/>
      <c r="D1716" s="57"/>
      <c r="E1716" s="58" t="s">
        <v>8443</v>
      </c>
      <c r="F1716" s="39">
        <v>2490</v>
      </c>
      <c r="G1716" s="39">
        <v>900</v>
      </c>
      <c r="H1716" s="39">
        <v>1290</v>
      </c>
      <c r="I1716" s="39">
        <v>4680</v>
      </c>
    </row>
    <row r="1717" spans="2:9" ht="13.7">
      <c r="B1717" s="57"/>
      <c r="C1717" s="57"/>
      <c r="D1717" s="57"/>
      <c r="E1717" s="58" t="s">
        <v>8334</v>
      </c>
      <c r="F1717" s="39">
        <v>2252</v>
      </c>
      <c r="G1717" s="39">
        <v>795</v>
      </c>
      <c r="H1717" s="39">
        <v>1180</v>
      </c>
      <c r="I1717" s="39">
        <v>4227</v>
      </c>
    </row>
    <row r="1718" spans="2:9" ht="13.7">
      <c r="B1718" s="57"/>
      <c r="C1718" s="57"/>
      <c r="D1718" s="57"/>
      <c r="E1718" s="58" t="s">
        <v>8336</v>
      </c>
      <c r="F1718" s="39">
        <v>1646</v>
      </c>
      <c r="G1718" s="39">
        <v>485</v>
      </c>
      <c r="H1718" s="39">
        <v>845</v>
      </c>
      <c r="I1718" s="39">
        <v>2976</v>
      </c>
    </row>
    <row r="1719" spans="2:9" ht="13.7">
      <c r="B1719" s="57"/>
      <c r="C1719" s="57"/>
      <c r="D1719" s="57"/>
      <c r="E1719" s="58" t="s">
        <v>8338</v>
      </c>
      <c r="F1719" s="40">
        <v>0.90441767068273093</v>
      </c>
      <c r="G1719" s="40">
        <v>0.8833333333333333</v>
      </c>
      <c r="H1719" s="40">
        <v>0.9147286821705426</v>
      </c>
      <c r="I1719" s="40">
        <v>0.90320512820512822</v>
      </c>
    </row>
    <row r="1720" spans="2:9" ht="13.7">
      <c r="B1720" s="57"/>
      <c r="C1720" s="57"/>
      <c r="D1720" s="57"/>
      <c r="E1720" s="58" t="s">
        <v>8340</v>
      </c>
      <c r="F1720" s="40">
        <v>0.66104417670682736</v>
      </c>
      <c r="G1720" s="40">
        <v>0.53888888888888886</v>
      </c>
      <c r="H1720" s="40">
        <v>0.65503875968992253</v>
      </c>
      <c r="I1720" s="40">
        <v>0.63589743589743586</v>
      </c>
    </row>
    <row r="1721" spans="2:9" ht="13.7">
      <c r="B1721" s="57"/>
      <c r="C1721" s="57"/>
      <c r="D1721" s="57"/>
      <c r="E1721" s="58" t="s">
        <v>8445</v>
      </c>
      <c r="F1721" s="39">
        <v>6</v>
      </c>
      <c r="G1721" s="39">
        <v>3</v>
      </c>
      <c r="H1721" s="39">
        <v>3</v>
      </c>
      <c r="I1721" s="39">
        <v>12</v>
      </c>
    </row>
    <row r="1722" spans="2:9" ht="13.7">
      <c r="B1722" s="57"/>
      <c r="C1722" s="57"/>
      <c r="D1722" s="57"/>
      <c r="E1722" s="58" t="s">
        <v>8447</v>
      </c>
      <c r="F1722" s="40">
        <v>1</v>
      </c>
      <c r="G1722" s="40">
        <v>1</v>
      </c>
      <c r="H1722" s="40">
        <v>1</v>
      </c>
      <c r="I1722" s="40">
        <v>1</v>
      </c>
    </row>
    <row r="1723" spans="2:9" ht="13.7">
      <c r="B1723" s="57"/>
      <c r="C1723" s="57"/>
      <c r="D1723" s="57"/>
      <c r="E1723" s="58" t="s">
        <v>8449</v>
      </c>
      <c r="F1723" s="39">
        <v>0</v>
      </c>
      <c r="G1723" s="39">
        <v>0</v>
      </c>
      <c r="H1723" s="39">
        <v>0</v>
      </c>
      <c r="I1723" s="39">
        <v>0</v>
      </c>
    </row>
    <row r="1724" spans="2:9" ht="13.7">
      <c r="B1724" s="57"/>
      <c r="C1724" s="57"/>
      <c r="D1724" s="57"/>
      <c r="E1724" s="58" t="s">
        <v>8451</v>
      </c>
      <c r="F1724" s="39">
        <v>5</v>
      </c>
      <c r="G1724" s="39">
        <v>3</v>
      </c>
      <c r="H1724" s="39">
        <v>1</v>
      </c>
      <c r="I1724" s="39">
        <v>9</v>
      </c>
    </row>
    <row r="1725" spans="2:9" ht="13.7">
      <c r="B1725" s="57"/>
      <c r="C1725" s="57"/>
      <c r="D1725" s="57"/>
      <c r="E1725" s="58" t="s">
        <v>8453</v>
      </c>
      <c r="F1725" s="39">
        <v>1</v>
      </c>
      <c r="G1725" s="39">
        <v>0</v>
      </c>
      <c r="H1725" s="39">
        <v>2</v>
      </c>
      <c r="I1725" s="39">
        <v>3</v>
      </c>
    </row>
    <row r="1726" spans="2:9" ht="13.7">
      <c r="B1726" s="57"/>
      <c r="C1726" s="57"/>
      <c r="D1726" s="57"/>
      <c r="E1726" s="58" t="s">
        <v>8455</v>
      </c>
      <c r="F1726" s="39">
        <v>6</v>
      </c>
      <c r="G1726" s="39">
        <v>3</v>
      </c>
      <c r="H1726" s="39">
        <v>3</v>
      </c>
      <c r="I1726" s="39">
        <v>12</v>
      </c>
    </row>
    <row r="1727" spans="2:9" ht="13.7">
      <c r="B1727" s="57"/>
      <c r="C1727" s="57"/>
      <c r="D1727" s="57"/>
      <c r="E1727" s="58" t="s">
        <v>8457</v>
      </c>
      <c r="F1727" s="39">
        <v>0</v>
      </c>
      <c r="G1727" s="39">
        <v>0</v>
      </c>
      <c r="H1727" s="39">
        <v>0</v>
      </c>
      <c r="I1727" s="39">
        <v>0</v>
      </c>
    </row>
    <row r="1728" spans="2:9" ht="13.7">
      <c r="B1728" s="57"/>
      <c r="C1728" s="57"/>
      <c r="D1728" s="57"/>
      <c r="E1728" s="58" t="s">
        <v>8459</v>
      </c>
      <c r="F1728" s="39">
        <v>0</v>
      </c>
      <c r="G1728" s="39">
        <v>0</v>
      </c>
      <c r="H1728" s="39">
        <v>0</v>
      </c>
      <c r="I1728" s="39">
        <v>0</v>
      </c>
    </row>
    <row r="1729" spans="2:9" ht="13.7">
      <c r="B1729" s="57"/>
      <c r="C1729" s="57"/>
      <c r="D1729" s="57"/>
      <c r="E1729" s="58" t="s">
        <v>8461</v>
      </c>
      <c r="F1729" s="40">
        <v>0.83333333333333337</v>
      </c>
      <c r="G1729" s="40">
        <v>1</v>
      </c>
      <c r="H1729" s="40">
        <v>0.33333333333333331</v>
      </c>
      <c r="I1729" s="40">
        <v>0.75</v>
      </c>
    </row>
    <row r="1730" spans="2:9" ht="13.7">
      <c r="B1730" s="57"/>
      <c r="C1730" s="57"/>
      <c r="D1730" s="57"/>
      <c r="E1730" s="58" t="s">
        <v>8463</v>
      </c>
      <c r="F1730" s="40">
        <v>0</v>
      </c>
      <c r="G1730" s="40">
        <v>0</v>
      </c>
      <c r="H1730" s="40">
        <v>0</v>
      </c>
      <c r="I1730" s="40">
        <v>0</v>
      </c>
    </row>
    <row r="1731" spans="2:9" ht="13.7">
      <c r="B1731" s="57" t="s">
        <v>57</v>
      </c>
      <c r="C1731" s="57" t="s">
        <v>49</v>
      </c>
      <c r="D1731" s="57" t="s">
        <v>51</v>
      </c>
      <c r="E1731" s="58" t="s">
        <v>8327</v>
      </c>
      <c r="F1731" s="39">
        <v>1</v>
      </c>
      <c r="G1731" s="39">
        <v>6</v>
      </c>
      <c r="H1731" s="39">
        <v>1</v>
      </c>
      <c r="I1731" s="39">
        <v>8</v>
      </c>
    </row>
    <row r="1732" spans="2:9" ht="13.7">
      <c r="B1732" s="57"/>
      <c r="C1732" s="57"/>
      <c r="D1732" s="57"/>
      <c r="E1732" s="58" t="s">
        <v>8330</v>
      </c>
      <c r="F1732" s="39">
        <v>4</v>
      </c>
      <c r="G1732" s="39">
        <v>22</v>
      </c>
      <c r="H1732" s="39">
        <v>4</v>
      </c>
      <c r="I1732" s="39">
        <v>30</v>
      </c>
    </row>
    <row r="1733" spans="2:9" ht="13.7">
      <c r="B1733" s="57"/>
      <c r="C1733" s="57"/>
      <c r="D1733" s="57"/>
      <c r="E1733" s="58" t="s">
        <v>8441</v>
      </c>
      <c r="F1733" s="39">
        <v>270</v>
      </c>
      <c r="G1733" s="39">
        <v>1740</v>
      </c>
      <c r="H1733" s="39">
        <v>300</v>
      </c>
      <c r="I1733" s="39">
        <v>2310</v>
      </c>
    </row>
    <row r="1734" spans="2:9" ht="13.7">
      <c r="B1734" s="57"/>
      <c r="C1734" s="57"/>
      <c r="D1734" s="57"/>
      <c r="E1734" s="58" t="s">
        <v>8443</v>
      </c>
      <c r="F1734" s="39">
        <v>270</v>
      </c>
      <c r="G1734" s="39">
        <v>1740</v>
      </c>
      <c r="H1734" s="39">
        <v>300</v>
      </c>
      <c r="I1734" s="39">
        <v>2310</v>
      </c>
    </row>
    <row r="1735" spans="2:9" ht="13.7">
      <c r="B1735" s="57"/>
      <c r="C1735" s="57"/>
      <c r="D1735" s="57"/>
      <c r="E1735" s="58" t="s">
        <v>8334</v>
      </c>
      <c r="F1735" s="39">
        <v>240</v>
      </c>
      <c r="G1735" s="39">
        <v>1418</v>
      </c>
      <c r="H1735" s="39">
        <v>278</v>
      </c>
      <c r="I1735" s="39">
        <v>1936</v>
      </c>
    </row>
    <row r="1736" spans="2:9" ht="13.7">
      <c r="B1736" s="57"/>
      <c r="C1736" s="57"/>
      <c r="D1736" s="57"/>
      <c r="E1736" s="58" t="s">
        <v>8336</v>
      </c>
      <c r="F1736" s="39">
        <v>167</v>
      </c>
      <c r="G1736" s="39">
        <v>1007</v>
      </c>
      <c r="H1736" s="39">
        <v>192</v>
      </c>
      <c r="I1736" s="39">
        <v>1366</v>
      </c>
    </row>
    <row r="1737" spans="2:9" ht="13.7">
      <c r="B1737" s="57"/>
      <c r="C1737" s="57"/>
      <c r="D1737" s="57"/>
      <c r="E1737" s="58" t="s">
        <v>8338</v>
      </c>
      <c r="F1737" s="40">
        <v>0.88888888888888884</v>
      </c>
      <c r="G1737" s="40">
        <v>0.81494252873563222</v>
      </c>
      <c r="H1737" s="40">
        <v>0.92666666666666664</v>
      </c>
      <c r="I1737" s="40">
        <v>0.83809523809523812</v>
      </c>
    </row>
    <row r="1738" spans="2:9" ht="13.7">
      <c r="B1738" s="57"/>
      <c r="C1738" s="57"/>
      <c r="D1738" s="57"/>
      <c r="E1738" s="58" t="s">
        <v>8340</v>
      </c>
      <c r="F1738" s="40">
        <v>0.61851851851851847</v>
      </c>
      <c r="G1738" s="40">
        <v>0.578735632183908</v>
      </c>
      <c r="H1738" s="40">
        <v>0.64</v>
      </c>
      <c r="I1738" s="40">
        <v>0.59134199134199139</v>
      </c>
    </row>
    <row r="1739" spans="2:9" ht="13.7">
      <c r="B1739" s="57"/>
      <c r="C1739" s="57"/>
      <c r="D1739" s="57"/>
      <c r="E1739" s="58" t="s">
        <v>8445</v>
      </c>
      <c r="F1739" s="39">
        <v>1</v>
      </c>
      <c r="G1739" s="39">
        <v>6</v>
      </c>
      <c r="H1739" s="39">
        <v>1</v>
      </c>
      <c r="I1739" s="39">
        <v>8</v>
      </c>
    </row>
    <row r="1740" spans="2:9" ht="13.7">
      <c r="B1740" s="57"/>
      <c r="C1740" s="57"/>
      <c r="D1740" s="57"/>
      <c r="E1740" s="58" t="s">
        <v>8447</v>
      </c>
      <c r="F1740" s="40">
        <v>1</v>
      </c>
      <c r="G1740" s="40">
        <v>1</v>
      </c>
      <c r="H1740" s="40">
        <v>1</v>
      </c>
      <c r="I1740" s="40">
        <v>1</v>
      </c>
    </row>
    <row r="1741" spans="2:9" ht="13.7">
      <c r="B1741" s="57"/>
      <c r="C1741" s="57"/>
      <c r="D1741" s="57"/>
      <c r="E1741" s="58" t="s">
        <v>8449</v>
      </c>
      <c r="F1741" s="39">
        <v>0</v>
      </c>
      <c r="G1741" s="39">
        <v>0</v>
      </c>
      <c r="H1741" s="39">
        <v>0</v>
      </c>
      <c r="I1741" s="39">
        <v>0</v>
      </c>
    </row>
    <row r="1742" spans="2:9" ht="13.7">
      <c r="B1742" s="57"/>
      <c r="C1742" s="57"/>
      <c r="D1742" s="57"/>
      <c r="E1742" s="58" t="s">
        <v>8451</v>
      </c>
      <c r="F1742" s="39">
        <v>0</v>
      </c>
      <c r="G1742" s="39">
        <v>4</v>
      </c>
      <c r="H1742" s="39">
        <v>1</v>
      </c>
      <c r="I1742" s="39">
        <v>5</v>
      </c>
    </row>
    <row r="1743" spans="2:9" ht="13.7">
      <c r="B1743" s="57"/>
      <c r="C1743" s="57"/>
      <c r="D1743" s="57"/>
      <c r="E1743" s="58" t="s">
        <v>8453</v>
      </c>
      <c r="F1743" s="39">
        <v>1</v>
      </c>
      <c r="G1743" s="39">
        <v>2</v>
      </c>
      <c r="H1743" s="39">
        <v>0</v>
      </c>
      <c r="I1743" s="39">
        <v>3</v>
      </c>
    </row>
    <row r="1744" spans="2:9" ht="13.7">
      <c r="B1744" s="57"/>
      <c r="C1744" s="57"/>
      <c r="D1744" s="57"/>
      <c r="E1744" s="58" t="s">
        <v>8455</v>
      </c>
      <c r="F1744" s="39">
        <v>1</v>
      </c>
      <c r="G1744" s="39">
        <v>5</v>
      </c>
      <c r="H1744" s="39">
        <v>1</v>
      </c>
      <c r="I1744" s="39">
        <v>7</v>
      </c>
    </row>
    <row r="1745" spans="2:9" ht="13.7">
      <c r="B1745" s="57"/>
      <c r="C1745" s="57"/>
      <c r="D1745" s="57"/>
      <c r="E1745" s="58" t="s">
        <v>8457</v>
      </c>
      <c r="F1745" s="39">
        <v>0</v>
      </c>
      <c r="G1745" s="39">
        <v>1</v>
      </c>
      <c r="H1745" s="39">
        <v>0</v>
      </c>
      <c r="I1745" s="39">
        <v>1</v>
      </c>
    </row>
    <row r="1746" spans="2:9" ht="13.7">
      <c r="B1746" s="57"/>
      <c r="C1746" s="57"/>
      <c r="D1746" s="57"/>
      <c r="E1746" s="58" t="s">
        <v>8459</v>
      </c>
      <c r="F1746" s="39">
        <v>0</v>
      </c>
      <c r="G1746" s="39">
        <v>0</v>
      </c>
      <c r="H1746" s="39">
        <v>0</v>
      </c>
      <c r="I1746" s="39">
        <v>0</v>
      </c>
    </row>
    <row r="1747" spans="2:9" ht="13.7">
      <c r="B1747" s="57"/>
      <c r="C1747" s="57"/>
      <c r="D1747" s="57"/>
      <c r="E1747" s="58" t="s">
        <v>8461</v>
      </c>
      <c r="F1747" s="40">
        <v>0</v>
      </c>
      <c r="G1747" s="40">
        <v>0.66666666666666663</v>
      </c>
      <c r="H1747" s="40">
        <v>1</v>
      </c>
      <c r="I1747" s="40">
        <v>0.625</v>
      </c>
    </row>
    <row r="1748" spans="2:9" ht="13.7">
      <c r="B1748" s="57"/>
      <c r="C1748" s="57"/>
      <c r="D1748" s="57"/>
      <c r="E1748" s="58" t="s">
        <v>8463</v>
      </c>
      <c r="F1748" s="40">
        <v>0</v>
      </c>
      <c r="G1748" s="40">
        <v>0.16666666666666666</v>
      </c>
      <c r="H1748" s="40">
        <v>0</v>
      </c>
      <c r="I1748" s="40">
        <v>0.125</v>
      </c>
    </row>
    <row r="1749" spans="2:9" ht="13.7">
      <c r="B1749" s="57"/>
      <c r="C1749" s="57"/>
      <c r="D1749" s="57" t="s">
        <v>65</v>
      </c>
      <c r="E1749" s="58" t="s">
        <v>8327</v>
      </c>
      <c r="F1749" s="39">
        <v>6</v>
      </c>
      <c r="G1749" s="39">
        <v>5</v>
      </c>
      <c r="H1749" s="39">
        <v>4</v>
      </c>
      <c r="I1749" s="39">
        <v>15</v>
      </c>
    </row>
    <row r="1750" spans="2:9" ht="13.7">
      <c r="B1750" s="57"/>
      <c r="C1750" s="57"/>
      <c r="D1750" s="57"/>
      <c r="E1750" s="58" t="s">
        <v>8330</v>
      </c>
      <c r="F1750" s="39">
        <v>24</v>
      </c>
      <c r="G1750" s="39">
        <v>20</v>
      </c>
      <c r="H1750" s="39">
        <v>16</v>
      </c>
      <c r="I1750" s="39">
        <v>60</v>
      </c>
    </row>
    <row r="1751" spans="2:9" ht="13.7">
      <c r="B1751" s="57"/>
      <c r="C1751" s="57"/>
      <c r="D1751" s="57"/>
      <c r="E1751" s="58" t="s">
        <v>8441</v>
      </c>
      <c r="F1751" s="39">
        <v>1890</v>
      </c>
      <c r="G1751" s="39">
        <v>1710</v>
      </c>
      <c r="H1751" s="39">
        <v>1740</v>
      </c>
      <c r="I1751" s="39">
        <v>5340</v>
      </c>
    </row>
    <row r="1752" spans="2:9" ht="13.7">
      <c r="B1752" s="57"/>
      <c r="C1752" s="57"/>
      <c r="D1752" s="57"/>
      <c r="E1752" s="58" t="s">
        <v>8443</v>
      </c>
      <c r="F1752" s="39">
        <v>1890</v>
      </c>
      <c r="G1752" s="39">
        <v>1710</v>
      </c>
      <c r="H1752" s="39">
        <v>1740</v>
      </c>
      <c r="I1752" s="39">
        <v>5340</v>
      </c>
    </row>
    <row r="1753" spans="2:9" ht="13.7">
      <c r="B1753" s="57"/>
      <c r="C1753" s="57"/>
      <c r="D1753" s="57"/>
      <c r="E1753" s="58" t="s">
        <v>8334</v>
      </c>
      <c r="F1753" s="39">
        <v>1708</v>
      </c>
      <c r="G1753" s="39">
        <v>1565</v>
      </c>
      <c r="H1753" s="39">
        <v>1593</v>
      </c>
      <c r="I1753" s="39">
        <v>4866</v>
      </c>
    </row>
    <row r="1754" spans="2:9" ht="13.7">
      <c r="B1754" s="57"/>
      <c r="C1754" s="57"/>
      <c r="D1754" s="57"/>
      <c r="E1754" s="58" t="s">
        <v>8336</v>
      </c>
      <c r="F1754" s="39">
        <v>1175</v>
      </c>
      <c r="G1754" s="39">
        <v>1122</v>
      </c>
      <c r="H1754" s="39">
        <v>1169</v>
      </c>
      <c r="I1754" s="39">
        <v>3466</v>
      </c>
    </row>
    <row r="1755" spans="2:9" ht="13.7">
      <c r="B1755" s="57"/>
      <c r="C1755" s="57"/>
      <c r="D1755" s="57"/>
      <c r="E1755" s="58" t="s">
        <v>8338</v>
      </c>
      <c r="F1755" s="40">
        <v>0.90370370370370368</v>
      </c>
      <c r="G1755" s="40">
        <v>0.91520467836257313</v>
      </c>
      <c r="H1755" s="40">
        <v>0.91551724137931034</v>
      </c>
      <c r="I1755" s="40">
        <v>0.91123595505617982</v>
      </c>
    </row>
    <row r="1756" spans="2:9" ht="13.7">
      <c r="B1756" s="57"/>
      <c r="C1756" s="57"/>
      <c r="D1756" s="57"/>
      <c r="E1756" s="58" t="s">
        <v>8340</v>
      </c>
      <c r="F1756" s="40">
        <v>0.62169312169312174</v>
      </c>
      <c r="G1756" s="40">
        <v>0.65614035087719302</v>
      </c>
      <c r="H1756" s="40">
        <v>0.67183908045977014</v>
      </c>
      <c r="I1756" s="40">
        <v>0.64906367041198498</v>
      </c>
    </row>
    <row r="1757" spans="2:9" ht="13.7">
      <c r="B1757" s="57"/>
      <c r="C1757" s="57"/>
      <c r="D1757" s="57"/>
      <c r="E1757" s="58" t="s">
        <v>8445</v>
      </c>
      <c r="F1757" s="39">
        <v>6</v>
      </c>
      <c r="G1757" s="39">
        <v>5</v>
      </c>
      <c r="H1757" s="39">
        <v>4</v>
      </c>
      <c r="I1757" s="39">
        <v>15</v>
      </c>
    </row>
    <row r="1758" spans="2:9" ht="13.7">
      <c r="B1758" s="57"/>
      <c r="C1758" s="57"/>
      <c r="D1758" s="57"/>
      <c r="E1758" s="58" t="s">
        <v>8447</v>
      </c>
      <c r="F1758" s="40">
        <v>1</v>
      </c>
      <c r="G1758" s="40">
        <v>1</v>
      </c>
      <c r="H1758" s="40">
        <v>1</v>
      </c>
      <c r="I1758" s="40">
        <v>1</v>
      </c>
    </row>
    <row r="1759" spans="2:9" ht="13.7">
      <c r="B1759" s="57"/>
      <c r="C1759" s="57"/>
      <c r="D1759" s="57"/>
      <c r="E1759" s="58" t="s">
        <v>8449</v>
      </c>
      <c r="F1759" s="39">
        <v>0</v>
      </c>
      <c r="G1759" s="39">
        <v>0</v>
      </c>
      <c r="H1759" s="39">
        <v>0</v>
      </c>
      <c r="I1759" s="39">
        <v>0</v>
      </c>
    </row>
    <row r="1760" spans="2:9" ht="13.7">
      <c r="B1760" s="57"/>
      <c r="C1760" s="57"/>
      <c r="D1760" s="57"/>
      <c r="E1760" s="58" t="s">
        <v>8451</v>
      </c>
      <c r="F1760" s="39">
        <v>6</v>
      </c>
      <c r="G1760" s="39">
        <v>4</v>
      </c>
      <c r="H1760" s="39">
        <v>2</v>
      </c>
      <c r="I1760" s="39">
        <v>12</v>
      </c>
    </row>
    <row r="1761" spans="2:9" ht="13.7">
      <c r="B1761" s="57"/>
      <c r="C1761" s="57"/>
      <c r="D1761" s="57"/>
      <c r="E1761" s="58" t="s">
        <v>8453</v>
      </c>
      <c r="F1761" s="39">
        <v>0</v>
      </c>
      <c r="G1761" s="39">
        <v>1</v>
      </c>
      <c r="H1761" s="39">
        <v>2</v>
      </c>
      <c r="I1761" s="39">
        <v>3</v>
      </c>
    </row>
    <row r="1762" spans="2:9" ht="13.7">
      <c r="B1762" s="57"/>
      <c r="C1762" s="57"/>
      <c r="D1762" s="57"/>
      <c r="E1762" s="58" t="s">
        <v>8455</v>
      </c>
      <c r="F1762" s="39">
        <v>6</v>
      </c>
      <c r="G1762" s="39">
        <v>4</v>
      </c>
      <c r="H1762" s="39">
        <v>4</v>
      </c>
      <c r="I1762" s="39">
        <v>14</v>
      </c>
    </row>
    <row r="1763" spans="2:9" ht="13.7">
      <c r="B1763" s="57"/>
      <c r="C1763" s="57"/>
      <c r="D1763" s="57"/>
      <c r="E1763" s="58" t="s">
        <v>8457</v>
      </c>
      <c r="F1763" s="39">
        <v>0</v>
      </c>
      <c r="G1763" s="39">
        <v>1</v>
      </c>
      <c r="H1763" s="39">
        <v>0</v>
      </c>
      <c r="I1763" s="39">
        <v>1</v>
      </c>
    </row>
    <row r="1764" spans="2:9" ht="13.7">
      <c r="B1764" s="57"/>
      <c r="C1764" s="57"/>
      <c r="D1764" s="57"/>
      <c r="E1764" s="58" t="s">
        <v>8459</v>
      </c>
      <c r="F1764" s="39">
        <v>0</v>
      </c>
      <c r="G1764" s="39">
        <v>0</v>
      </c>
      <c r="H1764" s="39">
        <v>0</v>
      </c>
      <c r="I1764" s="39">
        <v>0</v>
      </c>
    </row>
    <row r="1765" spans="2:9" ht="13.7">
      <c r="B1765" s="57"/>
      <c r="C1765" s="57"/>
      <c r="D1765" s="57"/>
      <c r="E1765" s="58" t="s">
        <v>8461</v>
      </c>
      <c r="F1765" s="40">
        <v>1</v>
      </c>
      <c r="G1765" s="40">
        <v>0.8</v>
      </c>
      <c r="H1765" s="40">
        <v>0.5</v>
      </c>
      <c r="I1765" s="40">
        <v>0.8</v>
      </c>
    </row>
    <row r="1766" spans="2:9" ht="13.7">
      <c r="B1766" s="57"/>
      <c r="C1766" s="57"/>
      <c r="D1766" s="57"/>
      <c r="E1766" s="58" t="s">
        <v>8463</v>
      </c>
      <c r="F1766" s="40">
        <v>0</v>
      </c>
      <c r="G1766" s="40">
        <v>0.2</v>
      </c>
      <c r="H1766" s="40">
        <v>0</v>
      </c>
      <c r="I1766" s="40">
        <v>6.6666666666666666E-2</v>
      </c>
    </row>
    <row r="1767" spans="2:9" ht="13.7">
      <c r="B1767" s="57"/>
      <c r="C1767" s="57"/>
      <c r="D1767" s="57" t="s">
        <v>70</v>
      </c>
      <c r="E1767" s="58" t="s">
        <v>8327</v>
      </c>
      <c r="F1767" s="39">
        <v>4</v>
      </c>
      <c r="G1767" s="39">
        <v>2</v>
      </c>
      <c r="H1767" s="39">
        <v>1</v>
      </c>
      <c r="I1767" s="39">
        <v>7</v>
      </c>
    </row>
    <row r="1768" spans="2:9" ht="13.7">
      <c r="B1768" s="57"/>
      <c r="C1768" s="57"/>
      <c r="D1768" s="57"/>
      <c r="E1768" s="58" t="s">
        <v>8330</v>
      </c>
      <c r="F1768" s="39">
        <v>16</v>
      </c>
      <c r="G1768" s="39">
        <v>8</v>
      </c>
      <c r="H1768" s="39">
        <v>4</v>
      </c>
      <c r="I1768" s="39">
        <v>28</v>
      </c>
    </row>
    <row r="1769" spans="2:9" ht="13.7">
      <c r="B1769" s="57"/>
      <c r="C1769" s="57"/>
      <c r="D1769" s="57"/>
      <c r="E1769" s="58" t="s">
        <v>8441</v>
      </c>
      <c r="F1769" s="39">
        <v>1260</v>
      </c>
      <c r="G1769" s="39">
        <v>720</v>
      </c>
      <c r="H1769" s="39">
        <v>270</v>
      </c>
      <c r="I1769" s="39">
        <v>2250</v>
      </c>
    </row>
    <row r="1770" spans="2:9" ht="13.7">
      <c r="B1770" s="57"/>
      <c r="C1770" s="57"/>
      <c r="D1770" s="57"/>
      <c r="E1770" s="58" t="s">
        <v>8443</v>
      </c>
      <c r="F1770" s="39">
        <v>1260</v>
      </c>
      <c r="G1770" s="39">
        <v>720</v>
      </c>
      <c r="H1770" s="39">
        <v>270</v>
      </c>
      <c r="I1770" s="39">
        <v>2250</v>
      </c>
    </row>
    <row r="1771" spans="2:9" ht="13.7">
      <c r="B1771" s="57"/>
      <c r="C1771" s="57"/>
      <c r="D1771" s="57"/>
      <c r="E1771" s="58" t="s">
        <v>8334</v>
      </c>
      <c r="F1771" s="39">
        <v>1135</v>
      </c>
      <c r="G1771" s="39">
        <v>657</v>
      </c>
      <c r="H1771" s="39">
        <v>247</v>
      </c>
      <c r="I1771" s="39">
        <v>2039</v>
      </c>
    </row>
    <row r="1772" spans="2:9" ht="13.7">
      <c r="B1772" s="57"/>
      <c r="C1772" s="57"/>
      <c r="D1772" s="57"/>
      <c r="E1772" s="58" t="s">
        <v>8336</v>
      </c>
      <c r="F1772" s="39">
        <v>774</v>
      </c>
      <c r="G1772" s="39">
        <v>459</v>
      </c>
      <c r="H1772" s="39">
        <v>165</v>
      </c>
      <c r="I1772" s="39">
        <v>1398</v>
      </c>
    </row>
    <row r="1773" spans="2:9" ht="13.7">
      <c r="B1773" s="57"/>
      <c r="C1773" s="57"/>
      <c r="D1773" s="57"/>
      <c r="E1773" s="58" t="s">
        <v>8338</v>
      </c>
      <c r="F1773" s="40">
        <v>0.90079365079365081</v>
      </c>
      <c r="G1773" s="40">
        <v>0.91249999999999998</v>
      </c>
      <c r="H1773" s="40">
        <v>0.91481481481481486</v>
      </c>
      <c r="I1773" s="40">
        <v>0.90622222222222226</v>
      </c>
    </row>
    <row r="1774" spans="2:9" ht="13.7">
      <c r="B1774" s="57"/>
      <c r="C1774" s="57"/>
      <c r="D1774" s="57"/>
      <c r="E1774" s="58" t="s">
        <v>8340</v>
      </c>
      <c r="F1774" s="40">
        <v>0.61428571428571432</v>
      </c>
      <c r="G1774" s="40">
        <v>0.63749999999999996</v>
      </c>
      <c r="H1774" s="40">
        <v>0.61111111111111116</v>
      </c>
      <c r="I1774" s="40">
        <v>0.62133333333333329</v>
      </c>
    </row>
    <row r="1775" spans="2:9" ht="13.7">
      <c r="B1775" s="57"/>
      <c r="C1775" s="57"/>
      <c r="D1775" s="57"/>
      <c r="E1775" s="58" t="s">
        <v>8445</v>
      </c>
      <c r="F1775" s="39">
        <v>4</v>
      </c>
      <c r="G1775" s="39">
        <v>2</v>
      </c>
      <c r="H1775" s="39">
        <v>1</v>
      </c>
      <c r="I1775" s="39">
        <v>7</v>
      </c>
    </row>
    <row r="1776" spans="2:9" ht="13.7">
      <c r="B1776" s="57"/>
      <c r="C1776" s="57"/>
      <c r="D1776" s="57"/>
      <c r="E1776" s="58" t="s">
        <v>8447</v>
      </c>
      <c r="F1776" s="40">
        <v>1</v>
      </c>
      <c r="G1776" s="40">
        <v>1</v>
      </c>
      <c r="H1776" s="40">
        <v>1</v>
      </c>
      <c r="I1776" s="40">
        <v>1</v>
      </c>
    </row>
    <row r="1777" spans="2:9" ht="13.7">
      <c r="B1777" s="57"/>
      <c r="C1777" s="57"/>
      <c r="D1777" s="57"/>
      <c r="E1777" s="58" t="s">
        <v>8449</v>
      </c>
      <c r="F1777" s="39">
        <v>0</v>
      </c>
      <c r="G1777" s="39">
        <v>0</v>
      </c>
      <c r="H1777" s="39">
        <v>0</v>
      </c>
      <c r="I1777" s="39">
        <v>0</v>
      </c>
    </row>
    <row r="1778" spans="2:9" ht="13.7">
      <c r="B1778" s="57"/>
      <c r="C1778" s="57"/>
      <c r="D1778" s="57"/>
      <c r="E1778" s="58" t="s">
        <v>8451</v>
      </c>
      <c r="F1778" s="39">
        <v>4</v>
      </c>
      <c r="G1778" s="39">
        <v>2</v>
      </c>
      <c r="H1778" s="39">
        <v>1</v>
      </c>
      <c r="I1778" s="39">
        <v>7</v>
      </c>
    </row>
    <row r="1779" spans="2:9" ht="13.7">
      <c r="B1779" s="57"/>
      <c r="C1779" s="57"/>
      <c r="D1779" s="57"/>
      <c r="E1779" s="58" t="s">
        <v>8453</v>
      </c>
      <c r="F1779" s="39">
        <v>0</v>
      </c>
      <c r="G1779" s="39">
        <v>0</v>
      </c>
      <c r="H1779" s="39">
        <v>0</v>
      </c>
      <c r="I1779" s="39">
        <v>0</v>
      </c>
    </row>
    <row r="1780" spans="2:9" ht="13.7">
      <c r="B1780" s="57"/>
      <c r="C1780" s="57"/>
      <c r="D1780" s="57"/>
      <c r="E1780" s="58" t="s">
        <v>8455</v>
      </c>
      <c r="F1780" s="39">
        <v>4</v>
      </c>
      <c r="G1780" s="39">
        <v>2</v>
      </c>
      <c r="H1780" s="39">
        <v>1</v>
      </c>
      <c r="I1780" s="39">
        <v>7</v>
      </c>
    </row>
    <row r="1781" spans="2:9" ht="13.7">
      <c r="B1781" s="57"/>
      <c r="C1781" s="57"/>
      <c r="D1781" s="57"/>
      <c r="E1781" s="58" t="s">
        <v>8457</v>
      </c>
      <c r="F1781" s="39">
        <v>0</v>
      </c>
      <c r="G1781" s="39">
        <v>0</v>
      </c>
      <c r="H1781" s="39">
        <v>0</v>
      </c>
      <c r="I1781" s="39">
        <v>0</v>
      </c>
    </row>
    <row r="1782" spans="2:9" ht="13.7">
      <c r="B1782" s="57"/>
      <c r="C1782" s="57"/>
      <c r="D1782" s="57"/>
      <c r="E1782" s="58" t="s">
        <v>8459</v>
      </c>
      <c r="F1782" s="39">
        <v>0</v>
      </c>
      <c r="G1782" s="39">
        <v>0</v>
      </c>
      <c r="H1782" s="39">
        <v>0</v>
      </c>
      <c r="I1782" s="39">
        <v>0</v>
      </c>
    </row>
    <row r="1783" spans="2:9" ht="13.7">
      <c r="B1783" s="57"/>
      <c r="C1783" s="57"/>
      <c r="D1783" s="57"/>
      <c r="E1783" s="58" t="s">
        <v>8461</v>
      </c>
      <c r="F1783" s="40">
        <v>1</v>
      </c>
      <c r="G1783" s="40">
        <v>1</v>
      </c>
      <c r="H1783" s="40">
        <v>1</v>
      </c>
      <c r="I1783" s="40">
        <v>1</v>
      </c>
    </row>
    <row r="1784" spans="2:9" ht="13.7">
      <c r="B1784" s="57"/>
      <c r="C1784" s="57"/>
      <c r="D1784" s="57"/>
      <c r="E1784" s="58" t="s">
        <v>8463</v>
      </c>
      <c r="F1784" s="40">
        <v>0</v>
      </c>
      <c r="G1784" s="40">
        <v>0</v>
      </c>
      <c r="H1784" s="40">
        <v>0</v>
      </c>
      <c r="I1784" s="40">
        <v>0</v>
      </c>
    </row>
    <row r="1785" spans="2:9" ht="13.7">
      <c r="B1785" s="57"/>
      <c r="C1785" s="57"/>
      <c r="D1785" s="57" t="s">
        <v>71</v>
      </c>
      <c r="E1785" s="58" t="s">
        <v>8327</v>
      </c>
      <c r="F1785" s="39">
        <v>1</v>
      </c>
      <c r="G1785" s="39">
        <v>1</v>
      </c>
      <c r="H1785" s="39">
        <v>2</v>
      </c>
      <c r="I1785" s="39">
        <v>4</v>
      </c>
    </row>
    <row r="1786" spans="2:9" ht="13.7">
      <c r="B1786" s="57"/>
      <c r="C1786" s="57"/>
      <c r="D1786" s="57"/>
      <c r="E1786" s="58" t="s">
        <v>8330</v>
      </c>
      <c r="F1786" s="39">
        <v>4</v>
      </c>
      <c r="G1786" s="39">
        <v>4</v>
      </c>
      <c r="H1786" s="39">
        <v>8</v>
      </c>
      <c r="I1786" s="39">
        <v>16</v>
      </c>
    </row>
    <row r="1787" spans="2:9" ht="13.7">
      <c r="B1787" s="57"/>
      <c r="C1787" s="57"/>
      <c r="D1787" s="57"/>
      <c r="E1787" s="58" t="s">
        <v>8441</v>
      </c>
      <c r="F1787" s="39">
        <v>270</v>
      </c>
      <c r="G1787" s="39">
        <v>540</v>
      </c>
      <c r="H1787" s="39">
        <v>720</v>
      </c>
      <c r="I1787" s="39">
        <v>1530</v>
      </c>
    </row>
    <row r="1788" spans="2:9" ht="13.7">
      <c r="B1788" s="57"/>
      <c r="C1788" s="57"/>
      <c r="D1788" s="57"/>
      <c r="E1788" s="58" t="s">
        <v>8443</v>
      </c>
      <c r="F1788" s="39">
        <v>270</v>
      </c>
      <c r="G1788" s="39">
        <v>540</v>
      </c>
      <c r="H1788" s="39">
        <v>720</v>
      </c>
      <c r="I1788" s="39">
        <v>1530</v>
      </c>
    </row>
    <row r="1789" spans="2:9" ht="13.7">
      <c r="B1789" s="57"/>
      <c r="C1789" s="57"/>
      <c r="D1789" s="57"/>
      <c r="E1789" s="58" t="s">
        <v>8334</v>
      </c>
      <c r="F1789" s="39">
        <v>228</v>
      </c>
      <c r="G1789" s="39">
        <v>488</v>
      </c>
      <c r="H1789" s="39">
        <v>646</v>
      </c>
      <c r="I1789" s="39">
        <v>1362</v>
      </c>
    </row>
    <row r="1790" spans="2:9" ht="13.7">
      <c r="B1790" s="57"/>
      <c r="C1790" s="57"/>
      <c r="D1790" s="57"/>
      <c r="E1790" s="58" t="s">
        <v>8336</v>
      </c>
      <c r="F1790" s="39">
        <v>159</v>
      </c>
      <c r="G1790" s="39">
        <v>396</v>
      </c>
      <c r="H1790" s="39">
        <v>450</v>
      </c>
      <c r="I1790" s="39">
        <v>1005</v>
      </c>
    </row>
    <row r="1791" spans="2:9" ht="13.7">
      <c r="B1791" s="57"/>
      <c r="C1791" s="57"/>
      <c r="D1791" s="57"/>
      <c r="E1791" s="58" t="s">
        <v>8338</v>
      </c>
      <c r="F1791" s="40">
        <v>0.84444444444444444</v>
      </c>
      <c r="G1791" s="40">
        <v>0.90370370370370368</v>
      </c>
      <c r="H1791" s="40">
        <v>0.89722222222222225</v>
      </c>
      <c r="I1791" s="40">
        <v>0.8901960784313725</v>
      </c>
    </row>
    <row r="1792" spans="2:9" ht="13.7">
      <c r="B1792" s="57"/>
      <c r="C1792" s="57"/>
      <c r="D1792" s="57"/>
      <c r="E1792" s="58" t="s">
        <v>8340</v>
      </c>
      <c r="F1792" s="40">
        <v>0.58888888888888891</v>
      </c>
      <c r="G1792" s="40">
        <v>0.73333333333333328</v>
      </c>
      <c r="H1792" s="40">
        <v>0.625</v>
      </c>
      <c r="I1792" s="40">
        <v>0.65686274509803921</v>
      </c>
    </row>
    <row r="1793" spans="2:9" ht="13.7">
      <c r="B1793" s="57"/>
      <c r="C1793" s="57"/>
      <c r="D1793" s="57"/>
      <c r="E1793" s="58" t="s">
        <v>8445</v>
      </c>
      <c r="F1793" s="39">
        <v>1</v>
      </c>
      <c r="G1793" s="39">
        <v>1</v>
      </c>
      <c r="H1793" s="39">
        <v>2</v>
      </c>
      <c r="I1793" s="39">
        <v>4</v>
      </c>
    </row>
    <row r="1794" spans="2:9" ht="13.7">
      <c r="B1794" s="57"/>
      <c r="C1794" s="57"/>
      <c r="D1794" s="57"/>
      <c r="E1794" s="58" t="s">
        <v>8447</v>
      </c>
      <c r="F1794" s="40">
        <v>1</v>
      </c>
      <c r="G1794" s="40">
        <v>1</v>
      </c>
      <c r="H1794" s="40">
        <v>1</v>
      </c>
      <c r="I1794" s="40">
        <v>1</v>
      </c>
    </row>
    <row r="1795" spans="2:9" ht="13.7">
      <c r="B1795" s="57"/>
      <c r="C1795" s="57"/>
      <c r="D1795" s="57"/>
      <c r="E1795" s="58" t="s">
        <v>8449</v>
      </c>
      <c r="F1795" s="39">
        <v>0</v>
      </c>
      <c r="G1795" s="39">
        <v>0</v>
      </c>
      <c r="H1795" s="39">
        <v>0</v>
      </c>
      <c r="I1795" s="39">
        <v>0</v>
      </c>
    </row>
    <row r="1796" spans="2:9" ht="13.7">
      <c r="B1796" s="57"/>
      <c r="C1796" s="57"/>
      <c r="D1796" s="57"/>
      <c r="E1796" s="58" t="s">
        <v>8451</v>
      </c>
      <c r="F1796" s="39">
        <v>1</v>
      </c>
      <c r="G1796" s="39">
        <v>0</v>
      </c>
      <c r="H1796" s="39">
        <v>2</v>
      </c>
      <c r="I1796" s="39">
        <v>3</v>
      </c>
    </row>
    <row r="1797" spans="2:9" ht="13.7">
      <c r="B1797" s="57"/>
      <c r="C1797" s="57"/>
      <c r="D1797" s="57"/>
      <c r="E1797" s="58" t="s">
        <v>8453</v>
      </c>
      <c r="F1797" s="39">
        <v>0</v>
      </c>
      <c r="G1797" s="39">
        <v>1</v>
      </c>
      <c r="H1797" s="39">
        <v>0</v>
      </c>
      <c r="I1797" s="39">
        <v>1</v>
      </c>
    </row>
    <row r="1798" spans="2:9" ht="13.7">
      <c r="B1798" s="57"/>
      <c r="C1798" s="57"/>
      <c r="D1798" s="57"/>
      <c r="E1798" s="58" t="s">
        <v>8455</v>
      </c>
      <c r="F1798" s="39">
        <v>1</v>
      </c>
      <c r="G1798" s="39">
        <v>1</v>
      </c>
      <c r="H1798" s="39">
        <v>2</v>
      </c>
      <c r="I1798" s="39">
        <v>4</v>
      </c>
    </row>
    <row r="1799" spans="2:9" ht="13.7">
      <c r="B1799" s="57"/>
      <c r="C1799" s="57"/>
      <c r="D1799" s="57"/>
      <c r="E1799" s="58" t="s">
        <v>8457</v>
      </c>
      <c r="F1799" s="39">
        <v>0</v>
      </c>
      <c r="G1799" s="39">
        <v>0</v>
      </c>
      <c r="H1799" s="39">
        <v>0</v>
      </c>
      <c r="I1799" s="39">
        <v>0</v>
      </c>
    </row>
    <row r="1800" spans="2:9" ht="13.7">
      <c r="B1800" s="57"/>
      <c r="C1800" s="57"/>
      <c r="D1800" s="57"/>
      <c r="E1800" s="58" t="s">
        <v>8459</v>
      </c>
      <c r="F1800" s="39">
        <v>0</v>
      </c>
      <c r="G1800" s="39">
        <v>0</v>
      </c>
      <c r="H1800" s="39">
        <v>0</v>
      </c>
      <c r="I1800" s="39">
        <v>0</v>
      </c>
    </row>
    <row r="1801" spans="2:9" ht="13.7">
      <c r="B1801" s="57"/>
      <c r="C1801" s="57"/>
      <c r="D1801" s="57"/>
      <c r="E1801" s="58" t="s">
        <v>8461</v>
      </c>
      <c r="F1801" s="40">
        <v>1</v>
      </c>
      <c r="G1801" s="40">
        <v>0</v>
      </c>
      <c r="H1801" s="40">
        <v>1</v>
      </c>
      <c r="I1801" s="40">
        <v>0.75</v>
      </c>
    </row>
    <row r="1802" spans="2:9" ht="13.7">
      <c r="B1802" s="57"/>
      <c r="C1802" s="57"/>
      <c r="D1802" s="57"/>
      <c r="E1802" s="58" t="s">
        <v>8463</v>
      </c>
      <c r="F1802" s="40">
        <v>0</v>
      </c>
      <c r="G1802" s="40">
        <v>0</v>
      </c>
      <c r="H1802" s="40">
        <v>0</v>
      </c>
      <c r="I1802" s="40">
        <v>0</v>
      </c>
    </row>
    <row r="1803" spans="2:9" ht="13.7">
      <c r="B1803" s="57"/>
      <c r="C1803" s="57"/>
      <c r="D1803" s="57" t="s">
        <v>72</v>
      </c>
      <c r="E1803" s="58" t="s">
        <v>8327</v>
      </c>
      <c r="F1803" s="39">
        <v>4</v>
      </c>
      <c r="G1803" s="39">
        <v>2</v>
      </c>
      <c r="H1803" s="39">
        <v>3</v>
      </c>
      <c r="I1803" s="39">
        <v>9</v>
      </c>
    </row>
    <row r="1804" spans="2:9" ht="13.7">
      <c r="B1804" s="57"/>
      <c r="C1804" s="57"/>
      <c r="D1804" s="57"/>
      <c r="E1804" s="58" t="s">
        <v>8330</v>
      </c>
      <c r="F1804" s="39">
        <v>16</v>
      </c>
      <c r="G1804" s="39">
        <v>8</v>
      </c>
      <c r="H1804" s="39">
        <v>12</v>
      </c>
      <c r="I1804" s="39">
        <v>36</v>
      </c>
    </row>
    <row r="1805" spans="2:9" ht="13.7">
      <c r="B1805" s="57"/>
      <c r="C1805" s="57"/>
      <c r="D1805" s="57"/>
      <c r="E1805" s="58" t="s">
        <v>8441</v>
      </c>
      <c r="F1805" s="39">
        <v>1260</v>
      </c>
      <c r="G1805" s="39">
        <v>840</v>
      </c>
      <c r="H1805" s="39">
        <v>1110</v>
      </c>
      <c r="I1805" s="39">
        <v>3210</v>
      </c>
    </row>
    <row r="1806" spans="2:9" ht="13.7">
      <c r="B1806" s="57"/>
      <c r="C1806" s="57"/>
      <c r="D1806" s="57"/>
      <c r="E1806" s="58" t="s">
        <v>8443</v>
      </c>
      <c r="F1806" s="39">
        <v>1260</v>
      </c>
      <c r="G1806" s="39">
        <v>840</v>
      </c>
      <c r="H1806" s="39">
        <v>1110</v>
      </c>
      <c r="I1806" s="39">
        <v>3210</v>
      </c>
    </row>
    <row r="1807" spans="2:9" ht="13.7">
      <c r="B1807" s="57"/>
      <c r="C1807" s="57"/>
      <c r="D1807" s="57"/>
      <c r="E1807" s="58" t="s">
        <v>8334</v>
      </c>
      <c r="F1807" s="39">
        <v>1152</v>
      </c>
      <c r="G1807" s="39">
        <v>775</v>
      </c>
      <c r="H1807" s="39">
        <v>1022</v>
      </c>
      <c r="I1807" s="39">
        <v>2949</v>
      </c>
    </row>
    <row r="1808" spans="2:9" ht="13.7">
      <c r="B1808" s="57"/>
      <c r="C1808" s="57"/>
      <c r="D1808" s="57"/>
      <c r="E1808" s="58" t="s">
        <v>8336</v>
      </c>
      <c r="F1808" s="39">
        <v>755</v>
      </c>
      <c r="G1808" s="39">
        <v>556</v>
      </c>
      <c r="H1808" s="39">
        <v>685</v>
      </c>
      <c r="I1808" s="39">
        <v>1996</v>
      </c>
    </row>
    <row r="1809" spans="2:9" ht="13.7">
      <c r="B1809" s="57"/>
      <c r="C1809" s="57"/>
      <c r="D1809" s="57"/>
      <c r="E1809" s="58" t="s">
        <v>8338</v>
      </c>
      <c r="F1809" s="40">
        <v>0.91428571428571426</v>
      </c>
      <c r="G1809" s="40">
        <v>0.92261904761904767</v>
      </c>
      <c r="H1809" s="40">
        <v>0.92072072072072075</v>
      </c>
      <c r="I1809" s="40">
        <v>0.91869158878504675</v>
      </c>
    </row>
    <row r="1810" spans="2:9" ht="13.7">
      <c r="B1810" s="57"/>
      <c r="C1810" s="57"/>
      <c r="D1810" s="57"/>
      <c r="E1810" s="58" t="s">
        <v>8340</v>
      </c>
      <c r="F1810" s="40">
        <v>0.59920634920634919</v>
      </c>
      <c r="G1810" s="40">
        <v>0.66190476190476188</v>
      </c>
      <c r="H1810" s="40">
        <v>0.61711711711711714</v>
      </c>
      <c r="I1810" s="40">
        <v>0.6218068535825545</v>
      </c>
    </row>
    <row r="1811" spans="2:9" ht="13.7">
      <c r="B1811" s="57"/>
      <c r="C1811" s="57"/>
      <c r="D1811" s="57"/>
      <c r="E1811" s="58" t="s">
        <v>8445</v>
      </c>
      <c r="F1811" s="39">
        <v>4</v>
      </c>
      <c r="G1811" s="39">
        <v>2</v>
      </c>
      <c r="H1811" s="39">
        <v>3</v>
      </c>
      <c r="I1811" s="39">
        <v>9</v>
      </c>
    </row>
    <row r="1812" spans="2:9" ht="13.7">
      <c r="B1812" s="57"/>
      <c r="C1812" s="57"/>
      <c r="D1812" s="57"/>
      <c r="E1812" s="58" t="s">
        <v>8447</v>
      </c>
      <c r="F1812" s="40">
        <v>1</v>
      </c>
      <c r="G1812" s="40">
        <v>1</v>
      </c>
      <c r="H1812" s="40">
        <v>1</v>
      </c>
      <c r="I1812" s="40">
        <v>1</v>
      </c>
    </row>
    <row r="1813" spans="2:9" ht="13.7">
      <c r="B1813" s="57"/>
      <c r="C1813" s="57"/>
      <c r="D1813" s="57"/>
      <c r="E1813" s="58" t="s">
        <v>8449</v>
      </c>
      <c r="F1813" s="39">
        <v>0</v>
      </c>
      <c r="G1813" s="39">
        <v>0</v>
      </c>
      <c r="H1813" s="39">
        <v>0</v>
      </c>
      <c r="I1813" s="39">
        <v>0</v>
      </c>
    </row>
    <row r="1814" spans="2:9" ht="13.7">
      <c r="B1814" s="57"/>
      <c r="C1814" s="57"/>
      <c r="D1814" s="57"/>
      <c r="E1814" s="58" t="s">
        <v>8451</v>
      </c>
      <c r="F1814" s="39">
        <v>3</v>
      </c>
      <c r="G1814" s="39">
        <v>0</v>
      </c>
      <c r="H1814" s="39">
        <v>3</v>
      </c>
      <c r="I1814" s="39">
        <v>6</v>
      </c>
    </row>
    <row r="1815" spans="2:9" ht="13.7">
      <c r="B1815" s="57"/>
      <c r="C1815" s="57"/>
      <c r="D1815" s="57"/>
      <c r="E1815" s="58" t="s">
        <v>8453</v>
      </c>
      <c r="F1815" s="39">
        <v>1</v>
      </c>
      <c r="G1815" s="39">
        <v>2</v>
      </c>
      <c r="H1815" s="39">
        <v>0</v>
      </c>
      <c r="I1815" s="39">
        <v>3</v>
      </c>
    </row>
    <row r="1816" spans="2:9" ht="13.7">
      <c r="B1816" s="57"/>
      <c r="C1816" s="57"/>
      <c r="D1816" s="57"/>
      <c r="E1816" s="58" t="s">
        <v>8455</v>
      </c>
      <c r="F1816" s="39">
        <v>4</v>
      </c>
      <c r="G1816" s="39">
        <v>2</v>
      </c>
      <c r="H1816" s="39">
        <v>3</v>
      </c>
      <c r="I1816" s="39">
        <v>9</v>
      </c>
    </row>
    <row r="1817" spans="2:9" ht="13.7">
      <c r="B1817" s="57"/>
      <c r="C1817" s="57"/>
      <c r="D1817" s="57"/>
      <c r="E1817" s="58" t="s">
        <v>8457</v>
      </c>
      <c r="F1817" s="39">
        <v>0</v>
      </c>
      <c r="G1817" s="39">
        <v>0</v>
      </c>
      <c r="H1817" s="39">
        <v>0</v>
      </c>
      <c r="I1817" s="39">
        <v>0</v>
      </c>
    </row>
    <row r="1818" spans="2:9" ht="13.7">
      <c r="B1818" s="57"/>
      <c r="C1818" s="57"/>
      <c r="D1818" s="57"/>
      <c r="E1818" s="58" t="s">
        <v>8459</v>
      </c>
      <c r="F1818" s="39">
        <v>0</v>
      </c>
      <c r="G1818" s="39">
        <v>0</v>
      </c>
      <c r="H1818" s="39">
        <v>0</v>
      </c>
      <c r="I1818" s="39">
        <v>0</v>
      </c>
    </row>
    <row r="1819" spans="2:9" ht="13.7">
      <c r="B1819" s="57"/>
      <c r="C1819" s="57"/>
      <c r="D1819" s="57"/>
      <c r="E1819" s="58" t="s">
        <v>8461</v>
      </c>
      <c r="F1819" s="40">
        <v>0.75</v>
      </c>
      <c r="G1819" s="40">
        <v>0</v>
      </c>
      <c r="H1819" s="40">
        <v>1</v>
      </c>
      <c r="I1819" s="40">
        <v>0.66666666666666663</v>
      </c>
    </row>
    <row r="1820" spans="2:9" ht="13.7">
      <c r="B1820" s="57"/>
      <c r="C1820" s="57"/>
      <c r="D1820" s="57"/>
      <c r="E1820" s="58" t="s">
        <v>8463</v>
      </c>
      <c r="F1820" s="40">
        <v>0</v>
      </c>
      <c r="G1820" s="40">
        <v>0</v>
      </c>
      <c r="H1820" s="40">
        <v>0</v>
      </c>
      <c r="I1820" s="40">
        <v>0</v>
      </c>
    </row>
    <row r="1821" spans="2:9" ht="13.7">
      <c r="B1821" s="57"/>
      <c r="C1821" s="57"/>
      <c r="D1821" s="57" t="s">
        <v>73</v>
      </c>
      <c r="E1821" s="58" t="s">
        <v>8327</v>
      </c>
      <c r="F1821" s="39">
        <v>3</v>
      </c>
      <c r="G1821" s="39">
        <v>4</v>
      </c>
      <c r="H1821" s="39">
        <v>3</v>
      </c>
      <c r="I1821" s="39">
        <v>10</v>
      </c>
    </row>
    <row r="1822" spans="2:9" ht="13.7">
      <c r="B1822" s="57"/>
      <c r="C1822" s="57"/>
      <c r="D1822" s="57"/>
      <c r="E1822" s="58" t="s">
        <v>8330</v>
      </c>
      <c r="F1822" s="39">
        <v>12</v>
      </c>
      <c r="G1822" s="39">
        <v>16</v>
      </c>
      <c r="H1822" s="39">
        <v>12</v>
      </c>
      <c r="I1822" s="39">
        <v>40</v>
      </c>
    </row>
    <row r="1823" spans="2:9" ht="13.7">
      <c r="B1823" s="57"/>
      <c r="C1823" s="57"/>
      <c r="D1823" s="57"/>
      <c r="E1823" s="58" t="s">
        <v>8441</v>
      </c>
      <c r="F1823" s="39">
        <v>720</v>
      </c>
      <c r="G1823" s="39">
        <v>1710</v>
      </c>
      <c r="H1823" s="39">
        <v>1050</v>
      </c>
      <c r="I1823" s="39">
        <v>3480</v>
      </c>
    </row>
    <row r="1824" spans="2:9" ht="13.7">
      <c r="B1824" s="57"/>
      <c r="C1824" s="57"/>
      <c r="D1824" s="57"/>
      <c r="E1824" s="58" t="s">
        <v>8443</v>
      </c>
      <c r="F1824" s="39">
        <v>720</v>
      </c>
      <c r="G1824" s="39">
        <v>1710</v>
      </c>
      <c r="H1824" s="39">
        <v>1050</v>
      </c>
      <c r="I1824" s="39">
        <v>3480</v>
      </c>
    </row>
    <row r="1825" spans="2:9" ht="13.7">
      <c r="B1825" s="57"/>
      <c r="C1825" s="57"/>
      <c r="D1825" s="57"/>
      <c r="E1825" s="58" t="s">
        <v>8334</v>
      </c>
      <c r="F1825" s="39">
        <v>632</v>
      </c>
      <c r="G1825" s="39">
        <v>1565</v>
      </c>
      <c r="H1825" s="39">
        <v>968</v>
      </c>
      <c r="I1825" s="39">
        <v>3165</v>
      </c>
    </row>
    <row r="1826" spans="2:9" ht="13.7">
      <c r="B1826" s="57"/>
      <c r="C1826" s="57"/>
      <c r="D1826" s="57"/>
      <c r="E1826" s="58" t="s">
        <v>8336</v>
      </c>
      <c r="F1826" s="39">
        <v>412</v>
      </c>
      <c r="G1826" s="39">
        <v>1146</v>
      </c>
      <c r="H1826" s="39">
        <v>676</v>
      </c>
      <c r="I1826" s="39">
        <v>2234</v>
      </c>
    </row>
    <row r="1827" spans="2:9" ht="13.7">
      <c r="B1827" s="57"/>
      <c r="C1827" s="57"/>
      <c r="D1827" s="57"/>
      <c r="E1827" s="58" t="s">
        <v>8338</v>
      </c>
      <c r="F1827" s="40">
        <v>0.87777777777777777</v>
      </c>
      <c r="G1827" s="40">
        <v>0.91520467836257313</v>
      </c>
      <c r="H1827" s="40">
        <v>0.92190476190476189</v>
      </c>
      <c r="I1827" s="40">
        <v>0.90948275862068961</v>
      </c>
    </row>
    <row r="1828" spans="2:9" ht="13.7">
      <c r="B1828" s="57"/>
      <c r="C1828" s="57"/>
      <c r="D1828" s="57"/>
      <c r="E1828" s="58" t="s">
        <v>8340</v>
      </c>
      <c r="F1828" s="40">
        <v>0.57222222222222219</v>
      </c>
      <c r="G1828" s="40">
        <v>0.6701754385964912</v>
      </c>
      <c r="H1828" s="40">
        <v>0.64380952380952383</v>
      </c>
      <c r="I1828" s="40">
        <v>0.64195402298850579</v>
      </c>
    </row>
    <row r="1829" spans="2:9" ht="13.7">
      <c r="B1829" s="57"/>
      <c r="C1829" s="57"/>
      <c r="D1829" s="57"/>
      <c r="E1829" s="58" t="s">
        <v>8445</v>
      </c>
      <c r="F1829" s="39">
        <v>3</v>
      </c>
      <c r="G1829" s="39">
        <v>4</v>
      </c>
      <c r="H1829" s="39">
        <v>3</v>
      </c>
      <c r="I1829" s="39">
        <v>10</v>
      </c>
    </row>
    <row r="1830" spans="2:9" ht="13.7">
      <c r="B1830" s="57"/>
      <c r="C1830" s="57"/>
      <c r="D1830" s="57"/>
      <c r="E1830" s="58" t="s">
        <v>8447</v>
      </c>
      <c r="F1830" s="40">
        <v>1</v>
      </c>
      <c r="G1830" s="40">
        <v>1</v>
      </c>
      <c r="H1830" s="40">
        <v>1</v>
      </c>
      <c r="I1830" s="40">
        <v>1</v>
      </c>
    </row>
    <row r="1831" spans="2:9" ht="13.7">
      <c r="B1831" s="57"/>
      <c r="C1831" s="57"/>
      <c r="D1831" s="57"/>
      <c r="E1831" s="58" t="s">
        <v>8449</v>
      </c>
      <c r="F1831" s="39">
        <v>0</v>
      </c>
      <c r="G1831" s="39">
        <v>0</v>
      </c>
      <c r="H1831" s="39">
        <v>0</v>
      </c>
      <c r="I1831" s="39">
        <v>0</v>
      </c>
    </row>
    <row r="1832" spans="2:9" ht="13.7">
      <c r="B1832" s="57"/>
      <c r="C1832" s="57"/>
      <c r="D1832" s="57"/>
      <c r="E1832" s="58" t="s">
        <v>8451</v>
      </c>
      <c r="F1832" s="39">
        <v>2</v>
      </c>
      <c r="G1832" s="39">
        <v>4</v>
      </c>
      <c r="H1832" s="39">
        <v>3</v>
      </c>
      <c r="I1832" s="39">
        <v>9</v>
      </c>
    </row>
    <row r="1833" spans="2:9" ht="13.7">
      <c r="B1833" s="57"/>
      <c r="C1833" s="57"/>
      <c r="D1833" s="57"/>
      <c r="E1833" s="58" t="s">
        <v>8453</v>
      </c>
      <c r="F1833" s="39">
        <v>1</v>
      </c>
      <c r="G1833" s="39">
        <v>0</v>
      </c>
      <c r="H1833" s="39">
        <v>0</v>
      </c>
      <c r="I1833" s="39">
        <v>1</v>
      </c>
    </row>
    <row r="1834" spans="2:9" ht="13.7">
      <c r="B1834" s="57"/>
      <c r="C1834" s="57"/>
      <c r="D1834" s="57"/>
      <c r="E1834" s="58" t="s">
        <v>8455</v>
      </c>
      <c r="F1834" s="39">
        <v>3</v>
      </c>
      <c r="G1834" s="39">
        <v>4</v>
      </c>
      <c r="H1834" s="39">
        <v>3</v>
      </c>
      <c r="I1834" s="39">
        <v>10</v>
      </c>
    </row>
    <row r="1835" spans="2:9" ht="13.7">
      <c r="B1835" s="57"/>
      <c r="C1835" s="57"/>
      <c r="D1835" s="57"/>
      <c r="E1835" s="58" t="s">
        <v>8457</v>
      </c>
      <c r="F1835" s="39">
        <v>0</v>
      </c>
      <c r="G1835" s="39">
        <v>0</v>
      </c>
      <c r="H1835" s="39">
        <v>0</v>
      </c>
      <c r="I1835" s="39">
        <v>0</v>
      </c>
    </row>
    <row r="1836" spans="2:9" ht="13.7">
      <c r="B1836" s="57"/>
      <c r="C1836" s="57"/>
      <c r="D1836" s="57"/>
      <c r="E1836" s="58" t="s">
        <v>8459</v>
      </c>
      <c r="F1836" s="39">
        <v>0</v>
      </c>
      <c r="G1836" s="39">
        <v>0</v>
      </c>
      <c r="H1836" s="39">
        <v>0</v>
      </c>
      <c r="I1836" s="39">
        <v>0</v>
      </c>
    </row>
    <row r="1837" spans="2:9" ht="13.7">
      <c r="B1837" s="57"/>
      <c r="C1837" s="57"/>
      <c r="D1837" s="57"/>
      <c r="E1837" s="58" t="s">
        <v>8461</v>
      </c>
      <c r="F1837" s="40">
        <v>0.66666666666666663</v>
      </c>
      <c r="G1837" s="40">
        <v>1</v>
      </c>
      <c r="H1837" s="40">
        <v>1</v>
      </c>
      <c r="I1837" s="40">
        <v>0.9</v>
      </c>
    </row>
    <row r="1838" spans="2:9" ht="13.7">
      <c r="B1838" s="57"/>
      <c r="C1838" s="57"/>
      <c r="D1838" s="57"/>
      <c r="E1838" s="58" t="s">
        <v>8463</v>
      </c>
      <c r="F1838" s="40">
        <v>0</v>
      </c>
      <c r="G1838" s="40">
        <v>0</v>
      </c>
      <c r="H1838" s="40">
        <v>0</v>
      </c>
      <c r="I1838" s="40">
        <v>0</v>
      </c>
    </row>
    <row r="1839" spans="2:9" ht="13.7">
      <c r="B1839" s="57"/>
      <c r="C1839" s="57"/>
      <c r="D1839" s="57" t="s">
        <v>74</v>
      </c>
      <c r="E1839" s="58" t="s">
        <v>8327</v>
      </c>
      <c r="F1839" s="39">
        <v>4</v>
      </c>
      <c r="G1839" s="39">
        <v>3</v>
      </c>
      <c r="H1839" s="39">
        <v>4</v>
      </c>
      <c r="I1839" s="39">
        <v>11</v>
      </c>
    </row>
    <row r="1840" spans="2:9" ht="13.7">
      <c r="B1840" s="57"/>
      <c r="C1840" s="57"/>
      <c r="D1840" s="57"/>
      <c r="E1840" s="58" t="s">
        <v>8330</v>
      </c>
      <c r="F1840" s="39">
        <v>16</v>
      </c>
      <c r="G1840" s="39">
        <v>12</v>
      </c>
      <c r="H1840" s="39">
        <v>16</v>
      </c>
      <c r="I1840" s="39">
        <v>44</v>
      </c>
    </row>
    <row r="1841" spans="2:9" ht="13.7">
      <c r="B1841" s="57"/>
      <c r="C1841" s="57"/>
      <c r="D1841" s="57"/>
      <c r="E1841" s="58" t="s">
        <v>8441</v>
      </c>
      <c r="F1841" s="39">
        <v>1170</v>
      </c>
      <c r="G1841" s="39">
        <v>1110</v>
      </c>
      <c r="H1841" s="39">
        <v>1350</v>
      </c>
      <c r="I1841" s="39">
        <v>3630</v>
      </c>
    </row>
    <row r="1842" spans="2:9" ht="13.7">
      <c r="B1842" s="57"/>
      <c r="C1842" s="57"/>
      <c r="D1842" s="57"/>
      <c r="E1842" s="58" t="s">
        <v>8443</v>
      </c>
      <c r="F1842" s="39">
        <v>1170</v>
      </c>
      <c r="G1842" s="39">
        <v>1110</v>
      </c>
      <c r="H1842" s="39">
        <v>1350</v>
      </c>
      <c r="I1842" s="39">
        <v>3630</v>
      </c>
    </row>
    <row r="1843" spans="2:9" ht="13.7">
      <c r="B1843" s="57"/>
      <c r="C1843" s="57"/>
      <c r="D1843" s="57"/>
      <c r="E1843" s="58" t="s">
        <v>8334</v>
      </c>
      <c r="F1843" s="39">
        <v>1057</v>
      </c>
      <c r="G1843" s="39">
        <v>1001</v>
      </c>
      <c r="H1843" s="39">
        <v>1207</v>
      </c>
      <c r="I1843" s="39">
        <v>3265</v>
      </c>
    </row>
    <row r="1844" spans="2:9" ht="13.7">
      <c r="B1844" s="57"/>
      <c r="C1844" s="57"/>
      <c r="D1844" s="57"/>
      <c r="E1844" s="58" t="s">
        <v>8336</v>
      </c>
      <c r="F1844" s="39">
        <v>699</v>
      </c>
      <c r="G1844" s="39">
        <v>731</v>
      </c>
      <c r="H1844" s="39">
        <v>838</v>
      </c>
      <c r="I1844" s="39">
        <v>2268</v>
      </c>
    </row>
    <row r="1845" spans="2:9" ht="13.7">
      <c r="B1845" s="57"/>
      <c r="C1845" s="57"/>
      <c r="D1845" s="57"/>
      <c r="E1845" s="58" t="s">
        <v>8338</v>
      </c>
      <c r="F1845" s="40">
        <v>0.90341880341880343</v>
      </c>
      <c r="G1845" s="40">
        <v>0.90180180180180181</v>
      </c>
      <c r="H1845" s="40">
        <v>0.89407407407407402</v>
      </c>
      <c r="I1845" s="40">
        <v>0.89944903581267222</v>
      </c>
    </row>
    <row r="1846" spans="2:9" ht="13.7">
      <c r="B1846" s="57"/>
      <c r="C1846" s="57"/>
      <c r="D1846" s="57"/>
      <c r="E1846" s="58" t="s">
        <v>8340</v>
      </c>
      <c r="F1846" s="40">
        <v>0.59743589743589742</v>
      </c>
      <c r="G1846" s="40">
        <v>0.6585585585585586</v>
      </c>
      <c r="H1846" s="40">
        <v>0.6207407407407407</v>
      </c>
      <c r="I1846" s="40">
        <v>0.62479338842975207</v>
      </c>
    </row>
    <row r="1847" spans="2:9" ht="13.7">
      <c r="B1847" s="57"/>
      <c r="C1847" s="57"/>
      <c r="D1847" s="57"/>
      <c r="E1847" s="58" t="s">
        <v>8445</v>
      </c>
      <c r="F1847" s="39">
        <v>4</v>
      </c>
      <c r="G1847" s="39">
        <v>3</v>
      </c>
      <c r="H1847" s="39">
        <v>4</v>
      </c>
      <c r="I1847" s="39">
        <v>11</v>
      </c>
    </row>
    <row r="1848" spans="2:9" ht="13.7">
      <c r="B1848" s="57"/>
      <c r="C1848" s="57"/>
      <c r="D1848" s="57"/>
      <c r="E1848" s="58" t="s">
        <v>8447</v>
      </c>
      <c r="F1848" s="40">
        <v>1</v>
      </c>
      <c r="G1848" s="40">
        <v>1</v>
      </c>
      <c r="H1848" s="40">
        <v>1</v>
      </c>
      <c r="I1848" s="40">
        <v>1</v>
      </c>
    </row>
    <row r="1849" spans="2:9" ht="13.7">
      <c r="B1849" s="57"/>
      <c r="C1849" s="57"/>
      <c r="D1849" s="57"/>
      <c r="E1849" s="58" t="s">
        <v>8449</v>
      </c>
      <c r="F1849" s="39">
        <v>0</v>
      </c>
      <c r="G1849" s="39">
        <v>0</v>
      </c>
      <c r="H1849" s="39">
        <v>0</v>
      </c>
      <c r="I1849" s="39">
        <v>0</v>
      </c>
    </row>
    <row r="1850" spans="2:9" ht="13.7">
      <c r="B1850" s="57"/>
      <c r="C1850" s="57"/>
      <c r="D1850" s="57"/>
      <c r="E1850" s="58" t="s">
        <v>8451</v>
      </c>
      <c r="F1850" s="39">
        <v>4</v>
      </c>
      <c r="G1850" s="39">
        <v>3</v>
      </c>
      <c r="H1850" s="39">
        <v>4</v>
      </c>
      <c r="I1850" s="39">
        <v>11</v>
      </c>
    </row>
    <row r="1851" spans="2:9" ht="13.7">
      <c r="B1851" s="57"/>
      <c r="C1851" s="57"/>
      <c r="D1851" s="57"/>
      <c r="E1851" s="58" t="s">
        <v>8453</v>
      </c>
      <c r="F1851" s="39">
        <v>0</v>
      </c>
      <c r="G1851" s="39">
        <v>0</v>
      </c>
      <c r="H1851" s="39">
        <v>0</v>
      </c>
      <c r="I1851" s="39">
        <v>0</v>
      </c>
    </row>
    <row r="1852" spans="2:9" ht="13.7">
      <c r="B1852" s="57"/>
      <c r="C1852" s="57"/>
      <c r="D1852" s="57"/>
      <c r="E1852" s="58" t="s">
        <v>8455</v>
      </c>
      <c r="F1852" s="39">
        <v>4</v>
      </c>
      <c r="G1852" s="39">
        <v>3</v>
      </c>
      <c r="H1852" s="39">
        <v>4</v>
      </c>
      <c r="I1852" s="39">
        <v>11</v>
      </c>
    </row>
    <row r="1853" spans="2:9" ht="13.7">
      <c r="B1853" s="57"/>
      <c r="C1853" s="57"/>
      <c r="D1853" s="57"/>
      <c r="E1853" s="58" t="s">
        <v>8457</v>
      </c>
      <c r="F1853" s="39">
        <v>0</v>
      </c>
      <c r="G1853" s="39">
        <v>0</v>
      </c>
      <c r="H1853" s="39">
        <v>0</v>
      </c>
      <c r="I1853" s="39">
        <v>0</v>
      </c>
    </row>
    <row r="1854" spans="2:9" ht="13.7">
      <c r="B1854" s="57"/>
      <c r="C1854" s="57"/>
      <c r="D1854" s="57"/>
      <c r="E1854" s="58" t="s">
        <v>8459</v>
      </c>
      <c r="F1854" s="39">
        <v>0</v>
      </c>
      <c r="G1854" s="39">
        <v>0</v>
      </c>
      <c r="H1854" s="39">
        <v>0</v>
      </c>
      <c r="I1854" s="39">
        <v>0</v>
      </c>
    </row>
    <row r="1855" spans="2:9" ht="13.7">
      <c r="B1855" s="57"/>
      <c r="C1855" s="57"/>
      <c r="D1855" s="57"/>
      <c r="E1855" s="58" t="s">
        <v>8461</v>
      </c>
      <c r="F1855" s="40">
        <v>1</v>
      </c>
      <c r="G1855" s="40">
        <v>1</v>
      </c>
      <c r="H1855" s="40">
        <v>1</v>
      </c>
      <c r="I1855" s="40">
        <v>1</v>
      </c>
    </row>
    <row r="1856" spans="2:9" ht="13.7">
      <c r="B1856" s="57"/>
      <c r="C1856" s="57"/>
      <c r="D1856" s="57"/>
      <c r="E1856" s="58" t="s">
        <v>8463</v>
      </c>
      <c r="F1856" s="40">
        <v>0</v>
      </c>
      <c r="G1856" s="40">
        <v>0</v>
      </c>
      <c r="H1856" s="40">
        <v>0</v>
      </c>
      <c r="I1856" s="40">
        <v>0</v>
      </c>
    </row>
    <row r="1857" spans="2:9" ht="13.7">
      <c r="B1857" s="57"/>
      <c r="C1857" s="57"/>
      <c r="D1857" s="57" t="s">
        <v>75</v>
      </c>
      <c r="E1857" s="58" t="s">
        <v>8327</v>
      </c>
      <c r="F1857" s="39">
        <v>2</v>
      </c>
      <c r="G1857" s="39">
        <v>2</v>
      </c>
      <c r="H1857" s="39">
        <v>1</v>
      </c>
      <c r="I1857" s="39">
        <v>5</v>
      </c>
    </row>
    <row r="1858" spans="2:9" ht="13.7">
      <c r="B1858" s="57"/>
      <c r="C1858" s="57"/>
      <c r="D1858" s="57"/>
      <c r="E1858" s="58" t="s">
        <v>8330</v>
      </c>
      <c r="F1858" s="39">
        <v>8</v>
      </c>
      <c r="G1858" s="39">
        <v>8</v>
      </c>
      <c r="H1858" s="39">
        <v>4</v>
      </c>
      <c r="I1858" s="39">
        <v>20</v>
      </c>
    </row>
    <row r="1859" spans="2:9" ht="13.7">
      <c r="B1859" s="57"/>
      <c r="C1859" s="57"/>
      <c r="D1859" s="57"/>
      <c r="E1859" s="58" t="s">
        <v>8441</v>
      </c>
      <c r="F1859" s="39">
        <v>690</v>
      </c>
      <c r="G1859" s="39">
        <v>750</v>
      </c>
      <c r="H1859" s="39">
        <v>180</v>
      </c>
      <c r="I1859" s="39">
        <v>1620</v>
      </c>
    </row>
    <row r="1860" spans="2:9" ht="13.7">
      <c r="B1860" s="57"/>
      <c r="C1860" s="57"/>
      <c r="D1860" s="57"/>
      <c r="E1860" s="58" t="s">
        <v>8443</v>
      </c>
      <c r="F1860" s="39">
        <v>690</v>
      </c>
      <c r="G1860" s="39">
        <v>750</v>
      </c>
      <c r="H1860" s="39">
        <v>180</v>
      </c>
      <c r="I1860" s="39">
        <v>1620</v>
      </c>
    </row>
    <row r="1861" spans="2:9" ht="13.7">
      <c r="B1861" s="57"/>
      <c r="C1861" s="57"/>
      <c r="D1861" s="57"/>
      <c r="E1861" s="58" t="s">
        <v>8334</v>
      </c>
      <c r="F1861" s="39">
        <v>617</v>
      </c>
      <c r="G1861" s="39">
        <v>682</v>
      </c>
      <c r="H1861" s="39">
        <v>156</v>
      </c>
      <c r="I1861" s="39">
        <v>1455</v>
      </c>
    </row>
    <row r="1862" spans="2:9" ht="13.7">
      <c r="B1862" s="57"/>
      <c r="C1862" s="57"/>
      <c r="D1862" s="57"/>
      <c r="E1862" s="58" t="s">
        <v>8336</v>
      </c>
      <c r="F1862" s="39">
        <v>403</v>
      </c>
      <c r="G1862" s="39">
        <v>529</v>
      </c>
      <c r="H1862" s="39">
        <v>88</v>
      </c>
      <c r="I1862" s="39">
        <v>1020</v>
      </c>
    </row>
    <row r="1863" spans="2:9" ht="13.7">
      <c r="B1863" s="57"/>
      <c r="C1863" s="57"/>
      <c r="D1863" s="57"/>
      <c r="E1863" s="58" t="s">
        <v>8338</v>
      </c>
      <c r="F1863" s="40">
        <v>0.89420289855072466</v>
      </c>
      <c r="G1863" s="40">
        <v>0.90933333333333333</v>
      </c>
      <c r="H1863" s="40">
        <v>0.8666666666666667</v>
      </c>
      <c r="I1863" s="40">
        <v>0.89814814814814814</v>
      </c>
    </row>
    <row r="1864" spans="2:9" ht="13.7">
      <c r="B1864" s="57"/>
      <c r="C1864" s="57"/>
      <c r="D1864" s="57"/>
      <c r="E1864" s="58" t="s">
        <v>8340</v>
      </c>
      <c r="F1864" s="40">
        <v>0.58405797101449275</v>
      </c>
      <c r="G1864" s="40">
        <v>0.70533333333333337</v>
      </c>
      <c r="H1864" s="40">
        <v>0.48888888888888887</v>
      </c>
      <c r="I1864" s="40">
        <v>0.62962962962962965</v>
      </c>
    </row>
    <row r="1865" spans="2:9" ht="13.7">
      <c r="B1865" s="57"/>
      <c r="C1865" s="57"/>
      <c r="D1865" s="57"/>
      <c r="E1865" s="58" t="s">
        <v>8445</v>
      </c>
      <c r="F1865" s="39">
        <v>2</v>
      </c>
      <c r="G1865" s="39">
        <v>2</v>
      </c>
      <c r="H1865" s="39">
        <v>1</v>
      </c>
      <c r="I1865" s="39">
        <v>5</v>
      </c>
    </row>
    <row r="1866" spans="2:9" ht="13.7">
      <c r="B1866" s="57"/>
      <c r="C1866" s="57"/>
      <c r="D1866" s="57"/>
      <c r="E1866" s="58" t="s">
        <v>8447</v>
      </c>
      <c r="F1866" s="40">
        <v>1</v>
      </c>
      <c r="G1866" s="40">
        <v>1</v>
      </c>
      <c r="H1866" s="40">
        <v>1</v>
      </c>
      <c r="I1866" s="40">
        <v>1</v>
      </c>
    </row>
    <row r="1867" spans="2:9" ht="13.7">
      <c r="B1867" s="57"/>
      <c r="C1867" s="57"/>
      <c r="D1867" s="57"/>
      <c r="E1867" s="58" t="s">
        <v>8449</v>
      </c>
      <c r="F1867" s="39">
        <v>0</v>
      </c>
      <c r="G1867" s="39">
        <v>0</v>
      </c>
      <c r="H1867" s="39">
        <v>0</v>
      </c>
      <c r="I1867" s="39">
        <v>0</v>
      </c>
    </row>
    <row r="1868" spans="2:9" ht="13.7">
      <c r="B1868" s="57"/>
      <c r="C1868" s="57"/>
      <c r="D1868" s="57"/>
      <c r="E1868" s="58" t="s">
        <v>8451</v>
      </c>
      <c r="F1868" s="39">
        <v>2</v>
      </c>
      <c r="G1868" s="39">
        <v>1</v>
      </c>
      <c r="H1868" s="39">
        <v>1</v>
      </c>
      <c r="I1868" s="39">
        <v>4</v>
      </c>
    </row>
    <row r="1869" spans="2:9" ht="13.7">
      <c r="B1869" s="57"/>
      <c r="C1869" s="57"/>
      <c r="D1869" s="57"/>
      <c r="E1869" s="58" t="s">
        <v>8453</v>
      </c>
      <c r="F1869" s="39">
        <v>0</v>
      </c>
      <c r="G1869" s="39">
        <v>1</v>
      </c>
      <c r="H1869" s="39">
        <v>0</v>
      </c>
      <c r="I1869" s="39">
        <v>1</v>
      </c>
    </row>
    <row r="1870" spans="2:9" ht="13.7">
      <c r="B1870" s="57"/>
      <c r="C1870" s="57"/>
      <c r="D1870" s="57"/>
      <c r="E1870" s="58" t="s">
        <v>8455</v>
      </c>
      <c r="F1870" s="39">
        <v>2</v>
      </c>
      <c r="G1870" s="39">
        <v>2</v>
      </c>
      <c r="H1870" s="39">
        <v>1</v>
      </c>
      <c r="I1870" s="39">
        <v>5</v>
      </c>
    </row>
    <row r="1871" spans="2:9" ht="13.7">
      <c r="B1871" s="57"/>
      <c r="C1871" s="57"/>
      <c r="D1871" s="57"/>
      <c r="E1871" s="58" t="s">
        <v>8457</v>
      </c>
      <c r="F1871" s="39">
        <v>0</v>
      </c>
      <c r="G1871" s="39">
        <v>0</v>
      </c>
      <c r="H1871" s="39">
        <v>0</v>
      </c>
      <c r="I1871" s="39">
        <v>0</v>
      </c>
    </row>
    <row r="1872" spans="2:9" ht="13.7">
      <c r="B1872" s="57"/>
      <c r="C1872" s="57"/>
      <c r="D1872" s="57"/>
      <c r="E1872" s="58" t="s">
        <v>8459</v>
      </c>
      <c r="F1872" s="39">
        <v>0</v>
      </c>
      <c r="G1872" s="39">
        <v>0</v>
      </c>
      <c r="H1872" s="39">
        <v>0</v>
      </c>
      <c r="I1872" s="39">
        <v>0</v>
      </c>
    </row>
    <row r="1873" spans="2:9" ht="13.7">
      <c r="B1873" s="57"/>
      <c r="C1873" s="57"/>
      <c r="D1873" s="57"/>
      <c r="E1873" s="58" t="s">
        <v>8461</v>
      </c>
      <c r="F1873" s="40">
        <v>1</v>
      </c>
      <c r="G1873" s="40">
        <v>0.5</v>
      </c>
      <c r="H1873" s="40">
        <v>1</v>
      </c>
      <c r="I1873" s="40">
        <v>0.8</v>
      </c>
    </row>
    <row r="1874" spans="2:9" ht="13.7">
      <c r="B1874" s="57"/>
      <c r="C1874" s="57"/>
      <c r="D1874" s="57"/>
      <c r="E1874" s="58" t="s">
        <v>8463</v>
      </c>
      <c r="F1874" s="40">
        <v>0</v>
      </c>
      <c r="G1874" s="40">
        <v>0</v>
      </c>
      <c r="H1874" s="40">
        <v>0</v>
      </c>
      <c r="I1874" s="40">
        <v>0</v>
      </c>
    </row>
    <row r="1875" spans="2:9" ht="13.7">
      <c r="B1875" s="57"/>
      <c r="C1875" s="57"/>
      <c r="D1875" s="57" t="s">
        <v>76</v>
      </c>
      <c r="E1875" s="58" t="s">
        <v>8327</v>
      </c>
      <c r="F1875" s="39">
        <v>1</v>
      </c>
      <c r="G1875" s="39"/>
      <c r="H1875" s="39">
        <v>2</v>
      </c>
      <c r="I1875" s="39">
        <v>3</v>
      </c>
    </row>
    <row r="1876" spans="2:9" ht="13.7">
      <c r="B1876" s="57"/>
      <c r="C1876" s="57"/>
      <c r="D1876" s="57"/>
      <c r="E1876" s="58" t="s">
        <v>8330</v>
      </c>
      <c r="F1876" s="39">
        <v>4</v>
      </c>
      <c r="G1876" s="39"/>
      <c r="H1876" s="39">
        <v>8</v>
      </c>
      <c r="I1876" s="39">
        <v>12</v>
      </c>
    </row>
    <row r="1877" spans="2:9" ht="13.7">
      <c r="B1877" s="57"/>
      <c r="C1877" s="57"/>
      <c r="D1877" s="57"/>
      <c r="E1877" s="58" t="s">
        <v>8441</v>
      </c>
      <c r="F1877" s="39">
        <v>480</v>
      </c>
      <c r="G1877" s="39"/>
      <c r="H1877" s="39">
        <v>1020</v>
      </c>
      <c r="I1877" s="39">
        <v>1500</v>
      </c>
    </row>
    <row r="1878" spans="2:9" ht="13.7">
      <c r="B1878" s="57"/>
      <c r="C1878" s="57"/>
      <c r="D1878" s="57"/>
      <c r="E1878" s="58" t="s">
        <v>8443</v>
      </c>
      <c r="F1878" s="39">
        <v>480</v>
      </c>
      <c r="G1878" s="39"/>
      <c r="H1878" s="39">
        <v>1020</v>
      </c>
      <c r="I1878" s="39">
        <v>1500</v>
      </c>
    </row>
    <row r="1879" spans="2:9" ht="13.7">
      <c r="B1879" s="57"/>
      <c r="C1879" s="57"/>
      <c r="D1879" s="57"/>
      <c r="E1879" s="58" t="s">
        <v>8334</v>
      </c>
      <c r="F1879" s="39">
        <v>442</v>
      </c>
      <c r="G1879" s="39" t="s">
        <v>8464</v>
      </c>
      <c r="H1879" s="39">
        <v>955</v>
      </c>
      <c r="I1879" s="39">
        <v>1397</v>
      </c>
    </row>
    <row r="1880" spans="2:9" ht="13.7">
      <c r="B1880" s="57"/>
      <c r="C1880" s="57"/>
      <c r="D1880" s="57"/>
      <c r="E1880" s="58" t="s">
        <v>8336</v>
      </c>
      <c r="F1880" s="39">
        <v>308</v>
      </c>
      <c r="G1880" s="39" t="s">
        <v>8464</v>
      </c>
      <c r="H1880" s="39">
        <v>711</v>
      </c>
      <c r="I1880" s="39">
        <v>1019</v>
      </c>
    </row>
    <row r="1881" spans="2:9" ht="13.7">
      <c r="B1881" s="57"/>
      <c r="C1881" s="57"/>
      <c r="D1881" s="57"/>
      <c r="E1881" s="58" t="s">
        <v>8338</v>
      </c>
      <c r="F1881" s="40">
        <v>0.92083333333333328</v>
      </c>
      <c r="G1881" s="40" t="s">
        <v>8464</v>
      </c>
      <c r="H1881" s="40">
        <v>0.93627450980392157</v>
      </c>
      <c r="I1881" s="40">
        <v>0.93133333333333335</v>
      </c>
    </row>
    <row r="1882" spans="2:9" ht="13.7">
      <c r="B1882" s="57"/>
      <c r="C1882" s="57"/>
      <c r="D1882" s="57"/>
      <c r="E1882" s="58" t="s">
        <v>8340</v>
      </c>
      <c r="F1882" s="40">
        <v>0.64166666666666672</v>
      </c>
      <c r="G1882" s="40" t="s">
        <v>8464</v>
      </c>
      <c r="H1882" s="40">
        <v>0.69705882352941173</v>
      </c>
      <c r="I1882" s="40">
        <v>0.67933333333333334</v>
      </c>
    </row>
    <row r="1883" spans="2:9" ht="13.7">
      <c r="B1883" s="57"/>
      <c r="C1883" s="57"/>
      <c r="D1883" s="57"/>
      <c r="E1883" s="58" t="s">
        <v>8445</v>
      </c>
      <c r="F1883" s="39">
        <v>1</v>
      </c>
      <c r="G1883" s="39"/>
      <c r="H1883" s="39">
        <v>2</v>
      </c>
      <c r="I1883" s="39">
        <v>3</v>
      </c>
    </row>
    <row r="1884" spans="2:9" ht="13.7">
      <c r="B1884" s="57"/>
      <c r="C1884" s="57"/>
      <c r="D1884" s="57"/>
      <c r="E1884" s="58" t="s">
        <v>8447</v>
      </c>
      <c r="F1884" s="40">
        <v>1</v>
      </c>
      <c r="G1884" s="40" t="s">
        <v>8464</v>
      </c>
      <c r="H1884" s="40">
        <v>1</v>
      </c>
      <c r="I1884" s="40">
        <v>1</v>
      </c>
    </row>
    <row r="1885" spans="2:9" ht="13.7">
      <c r="B1885" s="57"/>
      <c r="C1885" s="57"/>
      <c r="D1885" s="57"/>
      <c r="E1885" s="58" t="s">
        <v>8449</v>
      </c>
      <c r="F1885" s="39">
        <v>0</v>
      </c>
      <c r="G1885" s="39"/>
      <c r="H1885" s="39">
        <v>0</v>
      </c>
      <c r="I1885" s="39">
        <v>0</v>
      </c>
    </row>
    <row r="1886" spans="2:9" ht="13.7">
      <c r="B1886" s="57"/>
      <c r="C1886" s="57"/>
      <c r="D1886" s="57"/>
      <c r="E1886" s="58" t="s">
        <v>8451</v>
      </c>
      <c r="F1886" s="39">
        <v>1</v>
      </c>
      <c r="G1886" s="39"/>
      <c r="H1886" s="39">
        <v>2</v>
      </c>
      <c r="I1886" s="39">
        <v>3</v>
      </c>
    </row>
    <row r="1887" spans="2:9" ht="13.7">
      <c r="B1887" s="57"/>
      <c r="C1887" s="57"/>
      <c r="D1887" s="57"/>
      <c r="E1887" s="58" t="s">
        <v>8453</v>
      </c>
      <c r="F1887" s="39">
        <v>0</v>
      </c>
      <c r="G1887" s="39"/>
      <c r="H1887" s="39">
        <v>0</v>
      </c>
      <c r="I1887" s="39">
        <v>0</v>
      </c>
    </row>
    <row r="1888" spans="2:9" ht="13.7">
      <c r="B1888" s="57"/>
      <c r="C1888" s="57"/>
      <c r="D1888" s="57"/>
      <c r="E1888" s="58" t="s">
        <v>8455</v>
      </c>
      <c r="F1888" s="39">
        <v>1</v>
      </c>
      <c r="G1888" s="39"/>
      <c r="H1888" s="39">
        <v>2</v>
      </c>
      <c r="I1888" s="39">
        <v>3</v>
      </c>
    </row>
    <row r="1889" spans="2:9" ht="13.7">
      <c r="B1889" s="57"/>
      <c r="C1889" s="57"/>
      <c r="D1889" s="57"/>
      <c r="E1889" s="58" t="s">
        <v>8457</v>
      </c>
      <c r="F1889" s="39">
        <v>0</v>
      </c>
      <c r="G1889" s="39"/>
      <c r="H1889" s="39">
        <v>0</v>
      </c>
      <c r="I1889" s="39">
        <v>0</v>
      </c>
    </row>
    <row r="1890" spans="2:9" ht="13.7">
      <c r="B1890" s="57"/>
      <c r="C1890" s="57"/>
      <c r="D1890" s="57"/>
      <c r="E1890" s="58" t="s">
        <v>8459</v>
      </c>
      <c r="F1890" s="39">
        <v>0</v>
      </c>
      <c r="G1890" s="39"/>
      <c r="H1890" s="39">
        <v>0</v>
      </c>
      <c r="I1890" s="39">
        <v>0</v>
      </c>
    </row>
    <row r="1891" spans="2:9" ht="13.7">
      <c r="B1891" s="57"/>
      <c r="C1891" s="57"/>
      <c r="D1891" s="57"/>
      <c r="E1891" s="58" t="s">
        <v>8461</v>
      </c>
      <c r="F1891" s="40">
        <v>1</v>
      </c>
      <c r="G1891" s="40" t="s">
        <v>8464</v>
      </c>
      <c r="H1891" s="40">
        <v>1</v>
      </c>
      <c r="I1891" s="40">
        <v>1</v>
      </c>
    </row>
    <row r="1892" spans="2:9" ht="13.7">
      <c r="B1892" s="57"/>
      <c r="C1892" s="57"/>
      <c r="D1892" s="57"/>
      <c r="E1892" s="58" t="s">
        <v>8463</v>
      </c>
      <c r="F1892" s="40">
        <v>0</v>
      </c>
      <c r="G1892" s="40" t="s">
        <v>8464</v>
      </c>
      <c r="H1892" s="40">
        <v>0</v>
      </c>
      <c r="I1892" s="40">
        <v>0</v>
      </c>
    </row>
    <row r="1893" spans="2:9" ht="13.7">
      <c r="B1893" s="57"/>
      <c r="C1893" s="57" t="s">
        <v>82</v>
      </c>
      <c r="D1893" s="57" t="s">
        <v>83</v>
      </c>
      <c r="E1893" s="58" t="s">
        <v>8327</v>
      </c>
      <c r="F1893" s="39">
        <v>7</v>
      </c>
      <c r="G1893" s="39">
        <v>2</v>
      </c>
      <c r="H1893" s="39">
        <v>1</v>
      </c>
      <c r="I1893" s="39">
        <v>10</v>
      </c>
    </row>
    <row r="1894" spans="2:9" ht="13.7">
      <c r="B1894" s="57"/>
      <c r="C1894" s="57"/>
      <c r="D1894" s="57"/>
      <c r="E1894" s="58" t="s">
        <v>8330</v>
      </c>
      <c r="F1894" s="39">
        <v>28</v>
      </c>
      <c r="G1894" s="39">
        <v>8</v>
      </c>
      <c r="H1894" s="39">
        <v>4</v>
      </c>
      <c r="I1894" s="39">
        <v>40</v>
      </c>
    </row>
    <row r="1895" spans="2:9" ht="13.7">
      <c r="B1895" s="57"/>
      <c r="C1895" s="57"/>
      <c r="D1895" s="57"/>
      <c r="E1895" s="58" t="s">
        <v>8441</v>
      </c>
      <c r="F1895" s="39">
        <v>2970</v>
      </c>
      <c r="G1895" s="39">
        <v>660</v>
      </c>
      <c r="H1895" s="39">
        <v>540</v>
      </c>
      <c r="I1895" s="39">
        <v>4170</v>
      </c>
    </row>
    <row r="1896" spans="2:9" ht="13.7">
      <c r="B1896" s="57"/>
      <c r="C1896" s="57"/>
      <c r="D1896" s="57"/>
      <c r="E1896" s="58" t="s">
        <v>8443</v>
      </c>
      <c r="F1896" s="39">
        <v>2970</v>
      </c>
      <c r="G1896" s="39">
        <v>660</v>
      </c>
      <c r="H1896" s="39">
        <v>540</v>
      </c>
      <c r="I1896" s="39">
        <v>4170</v>
      </c>
    </row>
    <row r="1897" spans="2:9" ht="13.7">
      <c r="B1897" s="57"/>
      <c r="C1897" s="57"/>
      <c r="D1897" s="57"/>
      <c r="E1897" s="58" t="s">
        <v>8334</v>
      </c>
      <c r="F1897" s="39">
        <v>2766</v>
      </c>
      <c r="G1897" s="39">
        <v>584</v>
      </c>
      <c r="H1897" s="39">
        <v>493</v>
      </c>
      <c r="I1897" s="39">
        <v>3843</v>
      </c>
    </row>
    <row r="1898" spans="2:9" ht="13.7">
      <c r="B1898" s="57"/>
      <c r="C1898" s="57"/>
      <c r="D1898" s="57"/>
      <c r="E1898" s="58" t="s">
        <v>8336</v>
      </c>
      <c r="F1898" s="39">
        <v>2031</v>
      </c>
      <c r="G1898" s="39">
        <v>398</v>
      </c>
      <c r="H1898" s="39">
        <v>353</v>
      </c>
      <c r="I1898" s="39">
        <v>2782</v>
      </c>
    </row>
    <row r="1899" spans="2:9" ht="13.7">
      <c r="B1899" s="57"/>
      <c r="C1899" s="57"/>
      <c r="D1899" s="57"/>
      <c r="E1899" s="58" t="s">
        <v>8338</v>
      </c>
      <c r="F1899" s="40">
        <v>0.93131313131313131</v>
      </c>
      <c r="G1899" s="40">
        <v>0.88484848484848488</v>
      </c>
      <c r="H1899" s="40">
        <v>0.91296296296296298</v>
      </c>
      <c r="I1899" s="40">
        <v>0.92158273381294964</v>
      </c>
    </row>
    <row r="1900" spans="2:9" ht="13.7">
      <c r="B1900" s="57"/>
      <c r="C1900" s="57"/>
      <c r="D1900" s="57"/>
      <c r="E1900" s="58" t="s">
        <v>8340</v>
      </c>
      <c r="F1900" s="40">
        <v>0.6838383838383838</v>
      </c>
      <c r="G1900" s="40">
        <v>0.60303030303030303</v>
      </c>
      <c r="H1900" s="40">
        <v>0.65370370370370368</v>
      </c>
      <c r="I1900" s="40">
        <v>0.66714628297362111</v>
      </c>
    </row>
    <row r="1901" spans="2:9" ht="13.7">
      <c r="B1901" s="57"/>
      <c r="C1901" s="57"/>
      <c r="D1901" s="57"/>
      <c r="E1901" s="58" t="s">
        <v>8445</v>
      </c>
      <c r="F1901" s="39">
        <v>7</v>
      </c>
      <c r="G1901" s="39">
        <v>2</v>
      </c>
      <c r="H1901" s="39">
        <v>1</v>
      </c>
      <c r="I1901" s="39">
        <v>10</v>
      </c>
    </row>
    <row r="1902" spans="2:9" ht="13.7">
      <c r="B1902" s="57"/>
      <c r="C1902" s="57"/>
      <c r="D1902" s="57"/>
      <c r="E1902" s="58" t="s">
        <v>8447</v>
      </c>
      <c r="F1902" s="40">
        <v>1</v>
      </c>
      <c r="G1902" s="40">
        <v>1</v>
      </c>
      <c r="H1902" s="40">
        <v>1</v>
      </c>
      <c r="I1902" s="40">
        <v>1</v>
      </c>
    </row>
    <row r="1903" spans="2:9" ht="13.7">
      <c r="B1903" s="57"/>
      <c r="C1903" s="57"/>
      <c r="D1903" s="57"/>
      <c r="E1903" s="58" t="s">
        <v>8449</v>
      </c>
      <c r="F1903" s="39">
        <v>0</v>
      </c>
      <c r="G1903" s="39">
        <v>0</v>
      </c>
      <c r="H1903" s="39">
        <v>0</v>
      </c>
      <c r="I1903" s="39">
        <v>0</v>
      </c>
    </row>
    <row r="1904" spans="2:9" ht="13.7">
      <c r="B1904" s="57"/>
      <c r="C1904" s="57"/>
      <c r="D1904" s="57"/>
      <c r="E1904" s="58" t="s">
        <v>8451</v>
      </c>
      <c r="F1904" s="39">
        <v>6</v>
      </c>
      <c r="G1904" s="39">
        <v>2</v>
      </c>
      <c r="H1904" s="39">
        <v>1</v>
      </c>
      <c r="I1904" s="39">
        <v>9</v>
      </c>
    </row>
    <row r="1905" spans="2:9" ht="13.7">
      <c r="B1905" s="57"/>
      <c r="C1905" s="57"/>
      <c r="D1905" s="57"/>
      <c r="E1905" s="58" t="s">
        <v>8453</v>
      </c>
      <c r="F1905" s="39">
        <v>1</v>
      </c>
      <c r="G1905" s="39">
        <v>0</v>
      </c>
      <c r="H1905" s="39">
        <v>0</v>
      </c>
      <c r="I1905" s="39">
        <v>1</v>
      </c>
    </row>
    <row r="1906" spans="2:9" ht="13.7">
      <c r="B1906" s="57"/>
      <c r="C1906" s="57"/>
      <c r="D1906" s="57"/>
      <c r="E1906" s="58" t="s">
        <v>8455</v>
      </c>
      <c r="F1906" s="39">
        <v>7</v>
      </c>
      <c r="G1906" s="39">
        <v>2</v>
      </c>
      <c r="H1906" s="39">
        <v>1</v>
      </c>
      <c r="I1906" s="39">
        <v>10</v>
      </c>
    </row>
    <row r="1907" spans="2:9" ht="13.7">
      <c r="B1907" s="57"/>
      <c r="C1907" s="57"/>
      <c r="D1907" s="57"/>
      <c r="E1907" s="58" t="s">
        <v>8457</v>
      </c>
      <c r="F1907" s="39">
        <v>0</v>
      </c>
      <c r="G1907" s="39">
        <v>0</v>
      </c>
      <c r="H1907" s="39">
        <v>0</v>
      </c>
      <c r="I1907" s="39">
        <v>0</v>
      </c>
    </row>
    <row r="1908" spans="2:9" ht="13.7">
      <c r="B1908" s="57"/>
      <c r="C1908" s="57"/>
      <c r="D1908" s="57"/>
      <c r="E1908" s="58" t="s">
        <v>8459</v>
      </c>
      <c r="F1908" s="39">
        <v>0</v>
      </c>
      <c r="G1908" s="39">
        <v>0</v>
      </c>
      <c r="H1908" s="39">
        <v>0</v>
      </c>
      <c r="I1908" s="39">
        <v>0</v>
      </c>
    </row>
    <row r="1909" spans="2:9" ht="13.7">
      <c r="B1909" s="57"/>
      <c r="C1909" s="57"/>
      <c r="D1909" s="57"/>
      <c r="E1909" s="58" t="s">
        <v>8461</v>
      </c>
      <c r="F1909" s="40">
        <v>0.8571428571428571</v>
      </c>
      <c r="G1909" s="40">
        <v>1</v>
      </c>
      <c r="H1909" s="40">
        <v>1</v>
      </c>
      <c r="I1909" s="40">
        <v>0.9</v>
      </c>
    </row>
    <row r="1910" spans="2:9" ht="13.7">
      <c r="B1910" s="57"/>
      <c r="C1910" s="57"/>
      <c r="D1910" s="57"/>
      <c r="E1910" s="58" t="s">
        <v>8463</v>
      </c>
      <c r="F1910" s="40">
        <v>0</v>
      </c>
      <c r="G1910" s="40">
        <v>0</v>
      </c>
      <c r="H1910" s="40">
        <v>0</v>
      </c>
      <c r="I1910" s="40">
        <v>0</v>
      </c>
    </row>
    <row r="1911" spans="2:9" ht="13.7">
      <c r="B1911" s="57"/>
      <c r="C1911" s="57"/>
      <c r="D1911" s="57" t="s">
        <v>85</v>
      </c>
      <c r="E1911" s="58" t="s">
        <v>8327</v>
      </c>
      <c r="F1911" s="39"/>
      <c r="G1911" s="39">
        <v>2</v>
      </c>
      <c r="H1911" s="39">
        <v>1</v>
      </c>
      <c r="I1911" s="39">
        <v>3</v>
      </c>
    </row>
    <row r="1912" spans="2:9" ht="13.7">
      <c r="B1912" s="57"/>
      <c r="C1912" s="57"/>
      <c r="D1912" s="57"/>
      <c r="E1912" s="58" t="s">
        <v>8330</v>
      </c>
      <c r="F1912" s="39"/>
      <c r="G1912" s="39">
        <v>8</v>
      </c>
      <c r="H1912" s="39">
        <v>4</v>
      </c>
      <c r="I1912" s="39">
        <v>12</v>
      </c>
    </row>
    <row r="1913" spans="2:9" ht="13.7">
      <c r="B1913" s="57"/>
      <c r="C1913" s="57"/>
      <c r="D1913" s="57"/>
      <c r="E1913" s="58" t="s">
        <v>8441</v>
      </c>
      <c r="F1913" s="39"/>
      <c r="G1913" s="39">
        <v>540</v>
      </c>
      <c r="H1913" s="39">
        <v>180</v>
      </c>
      <c r="I1913" s="39">
        <v>720</v>
      </c>
    </row>
    <row r="1914" spans="2:9" ht="13.7">
      <c r="B1914" s="57"/>
      <c r="C1914" s="57"/>
      <c r="D1914" s="57"/>
      <c r="E1914" s="58" t="s">
        <v>8443</v>
      </c>
      <c r="F1914" s="39"/>
      <c r="G1914" s="39">
        <v>540</v>
      </c>
      <c r="H1914" s="39">
        <v>180</v>
      </c>
      <c r="I1914" s="39">
        <v>720</v>
      </c>
    </row>
    <row r="1915" spans="2:9" ht="13.7">
      <c r="B1915" s="57"/>
      <c r="C1915" s="57"/>
      <c r="D1915" s="57"/>
      <c r="E1915" s="58" t="s">
        <v>8334</v>
      </c>
      <c r="F1915" s="39" t="s">
        <v>8464</v>
      </c>
      <c r="G1915" s="39">
        <v>492</v>
      </c>
      <c r="H1915" s="39">
        <v>158</v>
      </c>
      <c r="I1915" s="39">
        <v>650</v>
      </c>
    </row>
    <row r="1916" spans="2:9" ht="13.7">
      <c r="B1916" s="57"/>
      <c r="C1916" s="57"/>
      <c r="D1916" s="57"/>
      <c r="E1916" s="58" t="s">
        <v>8336</v>
      </c>
      <c r="F1916" s="39" t="s">
        <v>8464</v>
      </c>
      <c r="G1916" s="39">
        <v>323</v>
      </c>
      <c r="H1916" s="39">
        <v>86</v>
      </c>
      <c r="I1916" s="39">
        <v>409</v>
      </c>
    </row>
    <row r="1917" spans="2:9" ht="13.7">
      <c r="B1917" s="57"/>
      <c r="C1917" s="57"/>
      <c r="D1917" s="57"/>
      <c r="E1917" s="58" t="s">
        <v>8338</v>
      </c>
      <c r="F1917" s="40" t="s">
        <v>8464</v>
      </c>
      <c r="G1917" s="40">
        <v>0.91111111111111109</v>
      </c>
      <c r="H1917" s="40">
        <v>0.87777777777777777</v>
      </c>
      <c r="I1917" s="40">
        <v>0.90277777777777779</v>
      </c>
    </row>
    <row r="1918" spans="2:9" ht="13.7">
      <c r="B1918" s="57"/>
      <c r="C1918" s="57"/>
      <c r="D1918" s="57"/>
      <c r="E1918" s="58" t="s">
        <v>8340</v>
      </c>
      <c r="F1918" s="40" t="s">
        <v>8464</v>
      </c>
      <c r="G1918" s="40">
        <v>0.5981481481481481</v>
      </c>
      <c r="H1918" s="40">
        <v>0.4777777777777778</v>
      </c>
      <c r="I1918" s="40">
        <v>0.56805555555555554</v>
      </c>
    </row>
    <row r="1919" spans="2:9" ht="13.7">
      <c r="B1919" s="57"/>
      <c r="C1919" s="57"/>
      <c r="D1919" s="57"/>
      <c r="E1919" s="58" t="s">
        <v>8445</v>
      </c>
      <c r="F1919" s="39"/>
      <c r="G1919" s="39">
        <v>2</v>
      </c>
      <c r="H1919" s="39">
        <v>1</v>
      </c>
      <c r="I1919" s="39">
        <v>3</v>
      </c>
    </row>
    <row r="1920" spans="2:9" ht="13.7">
      <c r="B1920" s="57"/>
      <c r="C1920" s="57"/>
      <c r="D1920" s="57"/>
      <c r="E1920" s="58" t="s">
        <v>8447</v>
      </c>
      <c r="F1920" s="40" t="s">
        <v>8464</v>
      </c>
      <c r="G1920" s="40">
        <v>1</v>
      </c>
      <c r="H1920" s="40">
        <v>1</v>
      </c>
      <c r="I1920" s="40">
        <v>1</v>
      </c>
    </row>
    <row r="1921" spans="2:9" ht="13.7">
      <c r="B1921" s="57"/>
      <c r="C1921" s="57"/>
      <c r="D1921" s="57"/>
      <c r="E1921" s="58" t="s">
        <v>8449</v>
      </c>
      <c r="F1921" s="39"/>
      <c r="G1921" s="39">
        <v>0</v>
      </c>
      <c r="H1921" s="39">
        <v>0</v>
      </c>
      <c r="I1921" s="39">
        <v>0</v>
      </c>
    </row>
    <row r="1922" spans="2:9" ht="13.7">
      <c r="B1922" s="57"/>
      <c r="C1922" s="57"/>
      <c r="D1922" s="57"/>
      <c r="E1922" s="58" t="s">
        <v>8451</v>
      </c>
      <c r="F1922" s="39"/>
      <c r="G1922" s="39">
        <v>1</v>
      </c>
      <c r="H1922" s="39">
        <v>1</v>
      </c>
      <c r="I1922" s="39">
        <v>2</v>
      </c>
    </row>
    <row r="1923" spans="2:9" ht="13.7">
      <c r="B1923" s="57"/>
      <c r="C1923" s="57"/>
      <c r="D1923" s="57"/>
      <c r="E1923" s="58" t="s">
        <v>8453</v>
      </c>
      <c r="F1923" s="39"/>
      <c r="G1923" s="39">
        <v>1</v>
      </c>
      <c r="H1923" s="39">
        <v>0</v>
      </c>
      <c r="I1923" s="39">
        <v>1</v>
      </c>
    </row>
    <row r="1924" spans="2:9" ht="13.7">
      <c r="B1924" s="57"/>
      <c r="C1924" s="57"/>
      <c r="D1924" s="57"/>
      <c r="E1924" s="58" t="s">
        <v>8455</v>
      </c>
      <c r="F1924" s="39"/>
      <c r="G1924" s="39">
        <v>2</v>
      </c>
      <c r="H1924" s="39">
        <v>1</v>
      </c>
      <c r="I1924" s="39">
        <v>3</v>
      </c>
    </row>
    <row r="1925" spans="2:9" ht="13.7">
      <c r="B1925" s="57"/>
      <c r="C1925" s="57"/>
      <c r="D1925" s="57"/>
      <c r="E1925" s="58" t="s">
        <v>8457</v>
      </c>
      <c r="F1925" s="39"/>
      <c r="G1925" s="39">
        <v>0</v>
      </c>
      <c r="H1925" s="39">
        <v>0</v>
      </c>
      <c r="I1925" s="39">
        <v>0</v>
      </c>
    </row>
    <row r="1926" spans="2:9" ht="13.7">
      <c r="B1926" s="57"/>
      <c r="C1926" s="57"/>
      <c r="D1926" s="57"/>
      <c r="E1926" s="58" t="s">
        <v>8459</v>
      </c>
      <c r="F1926" s="39"/>
      <c r="G1926" s="39">
        <v>0</v>
      </c>
      <c r="H1926" s="39">
        <v>0</v>
      </c>
      <c r="I1926" s="39">
        <v>0</v>
      </c>
    </row>
    <row r="1927" spans="2:9" ht="13.7">
      <c r="B1927" s="57"/>
      <c r="C1927" s="57"/>
      <c r="D1927" s="57"/>
      <c r="E1927" s="58" t="s">
        <v>8461</v>
      </c>
      <c r="F1927" s="40" t="s">
        <v>8464</v>
      </c>
      <c r="G1927" s="40">
        <v>0.5</v>
      </c>
      <c r="H1927" s="40">
        <v>1</v>
      </c>
      <c r="I1927" s="40">
        <v>0.66666666666666663</v>
      </c>
    </row>
    <row r="1928" spans="2:9" ht="13.7">
      <c r="B1928" s="57"/>
      <c r="C1928" s="57"/>
      <c r="D1928" s="57"/>
      <c r="E1928" s="58" t="s">
        <v>8463</v>
      </c>
      <c r="F1928" s="40" t="s">
        <v>8464</v>
      </c>
      <c r="G1928" s="40">
        <v>0</v>
      </c>
      <c r="H1928" s="40">
        <v>0</v>
      </c>
      <c r="I1928" s="40">
        <v>0</v>
      </c>
    </row>
    <row r="1929" spans="2:9" ht="13.7">
      <c r="B1929" s="57"/>
      <c r="C1929" s="57"/>
      <c r="D1929" s="57" t="s">
        <v>86</v>
      </c>
      <c r="E1929" s="58" t="s">
        <v>8327</v>
      </c>
      <c r="F1929" s="39">
        <v>2</v>
      </c>
      <c r="G1929" s="39">
        <v>3</v>
      </c>
      <c r="H1929" s="39">
        <v>3</v>
      </c>
      <c r="I1929" s="39">
        <v>8</v>
      </c>
    </row>
    <row r="1930" spans="2:9" ht="13.7">
      <c r="B1930" s="57"/>
      <c r="C1930" s="57"/>
      <c r="D1930" s="57"/>
      <c r="E1930" s="58" t="s">
        <v>8330</v>
      </c>
      <c r="F1930" s="39">
        <v>8</v>
      </c>
      <c r="G1930" s="39">
        <v>12</v>
      </c>
      <c r="H1930" s="39">
        <v>12</v>
      </c>
      <c r="I1930" s="39">
        <v>32</v>
      </c>
    </row>
    <row r="1931" spans="2:9" ht="13.7">
      <c r="B1931" s="57"/>
      <c r="C1931" s="57"/>
      <c r="D1931" s="57"/>
      <c r="E1931" s="58" t="s">
        <v>8441</v>
      </c>
      <c r="F1931" s="39">
        <v>750</v>
      </c>
      <c r="G1931" s="39">
        <v>1110</v>
      </c>
      <c r="H1931" s="39">
        <v>1050</v>
      </c>
      <c r="I1931" s="39">
        <v>2910</v>
      </c>
    </row>
    <row r="1932" spans="2:9" ht="13.7">
      <c r="B1932" s="57"/>
      <c r="C1932" s="57"/>
      <c r="D1932" s="57"/>
      <c r="E1932" s="58" t="s">
        <v>8443</v>
      </c>
      <c r="F1932" s="39">
        <v>750</v>
      </c>
      <c r="G1932" s="39">
        <v>1110</v>
      </c>
      <c r="H1932" s="39">
        <v>1050</v>
      </c>
      <c r="I1932" s="39">
        <v>2910</v>
      </c>
    </row>
    <row r="1933" spans="2:9" ht="13.7">
      <c r="B1933" s="57"/>
      <c r="C1933" s="57"/>
      <c r="D1933" s="57"/>
      <c r="E1933" s="58" t="s">
        <v>8334</v>
      </c>
      <c r="F1933" s="39">
        <v>684</v>
      </c>
      <c r="G1933" s="39">
        <v>1018</v>
      </c>
      <c r="H1933" s="39">
        <v>964</v>
      </c>
      <c r="I1933" s="39">
        <v>2666</v>
      </c>
    </row>
    <row r="1934" spans="2:9" ht="13.7">
      <c r="B1934" s="57"/>
      <c r="C1934" s="57"/>
      <c r="D1934" s="57"/>
      <c r="E1934" s="58" t="s">
        <v>8336</v>
      </c>
      <c r="F1934" s="39">
        <v>441</v>
      </c>
      <c r="G1934" s="39">
        <v>717</v>
      </c>
      <c r="H1934" s="39">
        <v>675</v>
      </c>
      <c r="I1934" s="39">
        <v>1833</v>
      </c>
    </row>
    <row r="1935" spans="2:9" ht="13.7">
      <c r="B1935" s="57"/>
      <c r="C1935" s="57"/>
      <c r="D1935" s="57"/>
      <c r="E1935" s="58" t="s">
        <v>8338</v>
      </c>
      <c r="F1935" s="40">
        <v>0.91200000000000003</v>
      </c>
      <c r="G1935" s="40">
        <v>0.91711711711711708</v>
      </c>
      <c r="H1935" s="40">
        <v>0.91809523809523808</v>
      </c>
      <c r="I1935" s="40">
        <v>0.91615120274914086</v>
      </c>
    </row>
    <row r="1936" spans="2:9" ht="13.7">
      <c r="B1936" s="57"/>
      <c r="C1936" s="57"/>
      <c r="D1936" s="57"/>
      <c r="E1936" s="58" t="s">
        <v>8340</v>
      </c>
      <c r="F1936" s="40">
        <v>0.58799999999999997</v>
      </c>
      <c r="G1936" s="40">
        <v>0.6459459459459459</v>
      </c>
      <c r="H1936" s="40">
        <v>0.6428571428571429</v>
      </c>
      <c r="I1936" s="40">
        <v>0.62989690721649483</v>
      </c>
    </row>
    <row r="1937" spans="2:9" ht="13.7">
      <c r="B1937" s="57"/>
      <c r="C1937" s="57"/>
      <c r="D1937" s="57"/>
      <c r="E1937" s="58" t="s">
        <v>8445</v>
      </c>
      <c r="F1937" s="39">
        <v>2</v>
      </c>
      <c r="G1937" s="39">
        <v>3</v>
      </c>
      <c r="H1937" s="39">
        <v>3</v>
      </c>
      <c r="I1937" s="39">
        <v>8</v>
      </c>
    </row>
    <row r="1938" spans="2:9" ht="13.7">
      <c r="B1938" s="57"/>
      <c r="C1938" s="57"/>
      <c r="D1938" s="57"/>
      <c r="E1938" s="58" t="s">
        <v>8447</v>
      </c>
      <c r="F1938" s="40">
        <v>1</v>
      </c>
      <c r="G1938" s="40">
        <v>1</v>
      </c>
      <c r="H1938" s="40">
        <v>1</v>
      </c>
      <c r="I1938" s="40">
        <v>1</v>
      </c>
    </row>
    <row r="1939" spans="2:9" ht="13.7">
      <c r="B1939" s="57"/>
      <c r="C1939" s="57"/>
      <c r="D1939" s="57"/>
      <c r="E1939" s="58" t="s">
        <v>8449</v>
      </c>
      <c r="F1939" s="39">
        <v>0</v>
      </c>
      <c r="G1939" s="39">
        <v>0</v>
      </c>
      <c r="H1939" s="39">
        <v>0</v>
      </c>
      <c r="I1939" s="39">
        <v>0</v>
      </c>
    </row>
    <row r="1940" spans="2:9" ht="13.7">
      <c r="B1940" s="57"/>
      <c r="C1940" s="57"/>
      <c r="D1940" s="57"/>
      <c r="E1940" s="58" t="s">
        <v>8451</v>
      </c>
      <c r="F1940" s="39">
        <v>2</v>
      </c>
      <c r="G1940" s="39">
        <v>2</v>
      </c>
      <c r="H1940" s="39">
        <v>3</v>
      </c>
      <c r="I1940" s="39">
        <v>7</v>
      </c>
    </row>
    <row r="1941" spans="2:9" ht="13.7">
      <c r="B1941" s="57"/>
      <c r="C1941" s="57"/>
      <c r="D1941" s="57"/>
      <c r="E1941" s="58" t="s">
        <v>8453</v>
      </c>
      <c r="F1941" s="39">
        <v>0</v>
      </c>
      <c r="G1941" s="39">
        <v>1</v>
      </c>
      <c r="H1941" s="39">
        <v>0</v>
      </c>
      <c r="I1941" s="39">
        <v>1</v>
      </c>
    </row>
    <row r="1942" spans="2:9" ht="13.7">
      <c r="B1942" s="57"/>
      <c r="C1942" s="57"/>
      <c r="D1942" s="57"/>
      <c r="E1942" s="58" t="s">
        <v>8455</v>
      </c>
      <c r="F1942" s="39">
        <v>2</v>
      </c>
      <c r="G1942" s="39">
        <v>3</v>
      </c>
      <c r="H1942" s="39">
        <v>3</v>
      </c>
      <c r="I1942" s="39">
        <v>8</v>
      </c>
    </row>
    <row r="1943" spans="2:9" ht="13.7">
      <c r="B1943" s="57"/>
      <c r="C1943" s="57"/>
      <c r="D1943" s="57"/>
      <c r="E1943" s="58" t="s">
        <v>8457</v>
      </c>
      <c r="F1943" s="39">
        <v>0</v>
      </c>
      <c r="G1943" s="39">
        <v>0</v>
      </c>
      <c r="H1943" s="39">
        <v>0</v>
      </c>
      <c r="I1943" s="39">
        <v>0</v>
      </c>
    </row>
    <row r="1944" spans="2:9" ht="13.7">
      <c r="B1944" s="57"/>
      <c r="C1944" s="57"/>
      <c r="D1944" s="57"/>
      <c r="E1944" s="58" t="s">
        <v>8459</v>
      </c>
      <c r="F1944" s="39">
        <v>0</v>
      </c>
      <c r="G1944" s="39">
        <v>0</v>
      </c>
      <c r="H1944" s="39">
        <v>0</v>
      </c>
      <c r="I1944" s="39">
        <v>0</v>
      </c>
    </row>
    <row r="1945" spans="2:9" ht="13.7">
      <c r="B1945" s="57"/>
      <c r="C1945" s="57"/>
      <c r="D1945" s="57"/>
      <c r="E1945" s="58" t="s">
        <v>8461</v>
      </c>
      <c r="F1945" s="40">
        <v>1</v>
      </c>
      <c r="G1945" s="40">
        <v>0.66666666666666663</v>
      </c>
      <c r="H1945" s="40">
        <v>1</v>
      </c>
      <c r="I1945" s="40">
        <v>0.875</v>
      </c>
    </row>
    <row r="1946" spans="2:9" ht="13.7">
      <c r="B1946" s="57"/>
      <c r="C1946" s="57"/>
      <c r="D1946" s="57"/>
      <c r="E1946" s="58" t="s">
        <v>8463</v>
      </c>
      <c r="F1946" s="40">
        <v>0</v>
      </c>
      <c r="G1946" s="40">
        <v>0</v>
      </c>
      <c r="H1946" s="40">
        <v>0</v>
      </c>
      <c r="I1946" s="40">
        <v>0</v>
      </c>
    </row>
    <row r="1947" spans="2:9" ht="13.7">
      <c r="B1947" s="57"/>
      <c r="C1947" s="57"/>
      <c r="D1947" s="57" t="s">
        <v>87</v>
      </c>
      <c r="E1947" s="58" t="s">
        <v>8327</v>
      </c>
      <c r="F1947" s="39">
        <v>2</v>
      </c>
      <c r="G1947" s="39">
        <v>3</v>
      </c>
      <c r="H1947" s="39">
        <v>1</v>
      </c>
      <c r="I1947" s="39">
        <v>6</v>
      </c>
    </row>
    <row r="1948" spans="2:9" ht="13.7">
      <c r="B1948" s="57"/>
      <c r="C1948" s="57"/>
      <c r="D1948" s="57"/>
      <c r="E1948" s="58" t="s">
        <v>8330</v>
      </c>
      <c r="F1948" s="39">
        <v>8</v>
      </c>
      <c r="G1948" s="39">
        <v>12</v>
      </c>
      <c r="H1948" s="39">
        <v>4</v>
      </c>
      <c r="I1948" s="39">
        <v>24</v>
      </c>
    </row>
    <row r="1949" spans="2:9" ht="13.7">
      <c r="B1949" s="57"/>
      <c r="C1949" s="57"/>
      <c r="D1949" s="57"/>
      <c r="E1949" s="58" t="s">
        <v>8441</v>
      </c>
      <c r="F1949" s="39">
        <v>420</v>
      </c>
      <c r="G1949" s="39">
        <v>660</v>
      </c>
      <c r="H1949" s="39">
        <v>420</v>
      </c>
      <c r="I1949" s="39">
        <v>1500</v>
      </c>
    </row>
    <row r="1950" spans="2:9" ht="13.7">
      <c r="B1950" s="57"/>
      <c r="C1950" s="57"/>
      <c r="D1950" s="57"/>
      <c r="E1950" s="58" t="s">
        <v>8443</v>
      </c>
      <c r="F1950" s="39">
        <v>420</v>
      </c>
      <c r="G1950" s="39">
        <v>660</v>
      </c>
      <c r="H1950" s="39">
        <v>420</v>
      </c>
      <c r="I1950" s="39">
        <v>1500</v>
      </c>
    </row>
    <row r="1951" spans="2:9" ht="13.7">
      <c r="B1951" s="57"/>
      <c r="C1951" s="57"/>
      <c r="D1951" s="57"/>
      <c r="E1951" s="58" t="s">
        <v>8334</v>
      </c>
      <c r="F1951" s="39">
        <v>370</v>
      </c>
      <c r="G1951" s="39">
        <v>574</v>
      </c>
      <c r="H1951" s="39">
        <v>381</v>
      </c>
      <c r="I1951" s="39">
        <v>1325</v>
      </c>
    </row>
    <row r="1952" spans="2:9" ht="13.7">
      <c r="B1952" s="57"/>
      <c r="C1952" s="57"/>
      <c r="D1952" s="57"/>
      <c r="E1952" s="58" t="s">
        <v>8336</v>
      </c>
      <c r="F1952" s="39">
        <v>212</v>
      </c>
      <c r="G1952" s="39">
        <v>338</v>
      </c>
      <c r="H1952" s="39">
        <v>283</v>
      </c>
      <c r="I1952" s="39">
        <v>833</v>
      </c>
    </row>
    <row r="1953" spans="2:9" ht="13.7">
      <c r="B1953" s="57"/>
      <c r="C1953" s="57"/>
      <c r="D1953" s="57"/>
      <c r="E1953" s="58" t="s">
        <v>8338</v>
      </c>
      <c r="F1953" s="40">
        <v>0.88095238095238093</v>
      </c>
      <c r="G1953" s="40">
        <v>0.86969696969696975</v>
      </c>
      <c r="H1953" s="40">
        <v>0.90714285714285714</v>
      </c>
      <c r="I1953" s="40">
        <v>0.8833333333333333</v>
      </c>
    </row>
    <row r="1954" spans="2:9" ht="13.7">
      <c r="B1954" s="57"/>
      <c r="C1954" s="57"/>
      <c r="D1954" s="57"/>
      <c r="E1954" s="58" t="s">
        <v>8340</v>
      </c>
      <c r="F1954" s="40">
        <v>0.50476190476190474</v>
      </c>
      <c r="G1954" s="40">
        <v>0.51212121212121209</v>
      </c>
      <c r="H1954" s="40">
        <v>0.67380952380952386</v>
      </c>
      <c r="I1954" s="40">
        <v>0.55533333333333335</v>
      </c>
    </row>
    <row r="1955" spans="2:9" ht="13.7">
      <c r="B1955" s="57"/>
      <c r="C1955" s="57"/>
      <c r="D1955" s="57"/>
      <c r="E1955" s="58" t="s">
        <v>8445</v>
      </c>
      <c r="F1955" s="39">
        <v>2</v>
      </c>
      <c r="G1955" s="39">
        <v>3</v>
      </c>
      <c r="H1955" s="39">
        <v>1</v>
      </c>
      <c r="I1955" s="39">
        <v>6</v>
      </c>
    </row>
    <row r="1956" spans="2:9" ht="13.7">
      <c r="B1956" s="57"/>
      <c r="C1956" s="57"/>
      <c r="D1956" s="57"/>
      <c r="E1956" s="58" t="s">
        <v>8447</v>
      </c>
      <c r="F1956" s="40">
        <v>1</v>
      </c>
      <c r="G1956" s="40">
        <v>1</v>
      </c>
      <c r="H1956" s="40">
        <v>1</v>
      </c>
      <c r="I1956" s="40">
        <v>1</v>
      </c>
    </row>
    <row r="1957" spans="2:9" ht="13.7">
      <c r="B1957" s="57"/>
      <c r="C1957" s="57"/>
      <c r="D1957" s="57"/>
      <c r="E1957" s="58" t="s">
        <v>8449</v>
      </c>
      <c r="F1957" s="39">
        <v>0</v>
      </c>
      <c r="G1957" s="39">
        <v>0</v>
      </c>
      <c r="H1957" s="39">
        <v>0</v>
      </c>
      <c r="I1957" s="39">
        <v>0</v>
      </c>
    </row>
    <row r="1958" spans="2:9" ht="13.7">
      <c r="B1958" s="57"/>
      <c r="C1958" s="57"/>
      <c r="D1958" s="57"/>
      <c r="E1958" s="58" t="s">
        <v>8451</v>
      </c>
      <c r="F1958" s="39">
        <v>1</v>
      </c>
      <c r="G1958" s="39">
        <v>3</v>
      </c>
      <c r="H1958" s="39">
        <v>1</v>
      </c>
      <c r="I1958" s="39">
        <v>5</v>
      </c>
    </row>
    <row r="1959" spans="2:9" ht="13.7">
      <c r="B1959" s="57"/>
      <c r="C1959" s="57"/>
      <c r="D1959" s="57"/>
      <c r="E1959" s="58" t="s">
        <v>8453</v>
      </c>
      <c r="F1959" s="39">
        <v>1</v>
      </c>
      <c r="G1959" s="39">
        <v>0</v>
      </c>
      <c r="H1959" s="39">
        <v>0</v>
      </c>
      <c r="I1959" s="39">
        <v>1</v>
      </c>
    </row>
    <row r="1960" spans="2:9" ht="13.7">
      <c r="B1960" s="57"/>
      <c r="C1960" s="57"/>
      <c r="D1960" s="57"/>
      <c r="E1960" s="58" t="s">
        <v>8455</v>
      </c>
      <c r="F1960" s="39">
        <v>2</v>
      </c>
      <c r="G1960" s="39">
        <v>3</v>
      </c>
      <c r="H1960" s="39">
        <v>1</v>
      </c>
      <c r="I1960" s="39">
        <v>6</v>
      </c>
    </row>
    <row r="1961" spans="2:9" ht="13.7">
      <c r="B1961" s="57"/>
      <c r="C1961" s="57"/>
      <c r="D1961" s="57"/>
      <c r="E1961" s="58" t="s">
        <v>8457</v>
      </c>
      <c r="F1961" s="39">
        <v>0</v>
      </c>
      <c r="G1961" s="39">
        <v>0</v>
      </c>
      <c r="H1961" s="39">
        <v>0</v>
      </c>
      <c r="I1961" s="39">
        <v>0</v>
      </c>
    </row>
    <row r="1962" spans="2:9" ht="13.7">
      <c r="B1962" s="57"/>
      <c r="C1962" s="57"/>
      <c r="D1962" s="57"/>
      <c r="E1962" s="58" t="s">
        <v>8459</v>
      </c>
      <c r="F1962" s="39">
        <v>0</v>
      </c>
      <c r="G1962" s="39">
        <v>0</v>
      </c>
      <c r="H1962" s="39">
        <v>0</v>
      </c>
      <c r="I1962" s="39">
        <v>0</v>
      </c>
    </row>
    <row r="1963" spans="2:9" ht="13.7">
      <c r="B1963" s="57"/>
      <c r="C1963" s="57"/>
      <c r="D1963" s="57"/>
      <c r="E1963" s="58" t="s">
        <v>8461</v>
      </c>
      <c r="F1963" s="40">
        <v>0.5</v>
      </c>
      <c r="G1963" s="40">
        <v>1</v>
      </c>
      <c r="H1963" s="40">
        <v>1</v>
      </c>
      <c r="I1963" s="40">
        <v>0.83333333333333337</v>
      </c>
    </row>
    <row r="1964" spans="2:9" ht="13.7">
      <c r="B1964" s="57"/>
      <c r="C1964" s="57"/>
      <c r="D1964" s="57"/>
      <c r="E1964" s="58" t="s">
        <v>8463</v>
      </c>
      <c r="F1964" s="40">
        <v>0</v>
      </c>
      <c r="G1964" s="40">
        <v>0</v>
      </c>
      <c r="H1964" s="40">
        <v>0</v>
      </c>
      <c r="I1964" s="40">
        <v>0</v>
      </c>
    </row>
    <row r="1965" spans="2:9" ht="13.7">
      <c r="B1965" s="57"/>
      <c r="C1965" s="57"/>
      <c r="D1965" s="57" t="s">
        <v>88</v>
      </c>
      <c r="E1965" s="58" t="s">
        <v>8327</v>
      </c>
      <c r="F1965" s="39">
        <v>4</v>
      </c>
      <c r="G1965" s="39">
        <v>3</v>
      </c>
      <c r="H1965" s="39">
        <v>1</v>
      </c>
      <c r="I1965" s="39">
        <v>8</v>
      </c>
    </row>
    <row r="1966" spans="2:9" ht="13.7">
      <c r="B1966" s="57"/>
      <c r="C1966" s="57"/>
      <c r="D1966" s="57"/>
      <c r="E1966" s="58" t="s">
        <v>8330</v>
      </c>
      <c r="F1966" s="39">
        <v>16</v>
      </c>
      <c r="G1966" s="39">
        <v>12</v>
      </c>
      <c r="H1966" s="39">
        <v>4</v>
      </c>
      <c r="I1966" s="39">
        <v>32</v>
      </c>
    </row>
    <row r="1967" spans="2:9" ht="13.7">
      <c r="B1967" s="57"/>
      <c r="C1967" s="57"/>
      <c r="D1967" s="57"/>
      <c r="E1967" s="58" t="s">
        <v>8441</v>
      </c>
      <c r="F1967" s="39">
        <v>2160</v>
      </c>
      <c r="G1967" s="39">
        <v>840</v>
      </c>
      <c r="H1967" s="39">
        <v>210</v>
      </c>
      <c r="I1967" s="39">
        <v>3210</v>
      </c>
    </row>
    <row r="1968" spans="2:9" ht="13.7">
      <c r="B1968" s="57"/>
      <c r="C1968" s="57"/>
      <c r="D1968" s="57"/>
      <c r="E1968" s="58" t="s">
        <v>8443</v>
      </c>
      <c r="F1968" s="39">
        <v>2160</v>
      </c>
      <c r="G1968" s="39">
        <v>840</v>
      </c>
      <c r="H1968" s="39">
        <v>210</v>
      </c>
      <c r="I1968" s="39">
        <v>3210</v>
      </c>
    </row>
    <row r="1969" spans="2:9" ht="13.7">
      <c r="B1969" s="57"/>
      <c r="C1969" s="57"/>
      <c r="D1969" s="57"/>
      <c r="E1969" s="58" t="s">
        <v>8334</v>
      </c>
      <c r="F1969" s="39">
        <v>2018</v>
      </c>
      <c r="G1969" s="39">
        <v>751</v>
      </c>
      <c r="H1969" s="39">
        <v>187</v>
      </c>
      <c r="I1969" s="39">
        <v>2956</v>
      </c>
    </row>
    <row r="1970" spans="2:9" ht="13.7">
      <c r="B1970" s="57"/>
      <c r="C1970" s="57"/>
      <c r="D1970" s="57"/>
      <c r="E1970" s="58" t="s">
        <v>8336</v>
      </c>
      <c r="F1970" s="39">
        <v>1588</v>
      </c>
      <c r="G1970" s="39">
        <v>489</v>
      </c>
      <c r="H1970" s="39">
        <v>134</v>
      </c>
      <c r="I1970" s="39">
        <v>2211</v>
      </c>
    </row>
    <row r="1971" spans="2:9" ht="13.7">
      <c r="B1971" s="57"/>
      <c r="C1971" s="57"/>
      <c r="D1971" s="57"/>
      <c r="E1971" s="58" t="s">
        <v>8338</v>
      </c>
      <c r="F1971" s="40">
        <v>0.93425925925925923</v>
      </c>
      <c r="G1971" s="40">
        <v>0.89404761904761909</v>
      </c>
      <c r="H1971" s="40">
        <v>0.89047619047619042</v>
      </c>
      <c r="I1971" s="40">
        <v>0.92087227414330219</v>
      </c>
    </row>
    <row r="1972" spans="2:9" ht="13.7">
      <c r="B1972" s="57"/>
      <c r="C1972" s="57"/>
      <c r="D1972" s="57"/>
      <c r="E1972" s="58" t="s">
        <v>8340</v>
      </c>
      <c r="F1972" s="40">
        <v>0.73518518518518516</v>
      </c>
      <c r="G1972" s="40">
        <v>0.58214285714285718</v>
      </c>
      <c r="H1972" s="40">
        <v>0.63809523809523805</v>
      </c>
      <c r="I1972" s="40">
        <v>0.68878504672897201</v>
      </c>
    </row>
    <row r="1973" spans="2:9" ht="13.7">
      <c r="B1973" s="57"/>
      <c r="C1973" s="57"/>
      <c r="D1973" s="57"/>
      <c r="E1973" s="58" t="s">
        <v>8445</v>
      </c>
      <c r="F1973" s="39">
        <v>4</v>
      </c>
      <c r="G1973" s="39">
        <v>3</v>
      </c>
      <c r="H1973" s="39">
        <v>1</v>
      </c>
      <c r="I1973" s="39">
        <v>8</v>
      </c>
    </row>
    <row r="1974" spans="2:9" ht="13.7">
      <c r="B1974" s="57"/>
      <c r="C1974" s="57"/>
      <c r="D1974" s="57"/>
      <c r="E1974" s="58" t="s">
        <v>8447</v>
      </c>
      <c r="F1974" s="40">
        <v>1</v>
      </c>
      <c r="G1974" s="40">
        <v>1</v>
      </c>
      <c r="H1974" s="40">
        <v>1</v>
      </c>
      <c r="I1974" s="40">
        <v>1</v>
      </c>
    </row>
    <row r="1975" spans="2:9" ht="13.7">
      <c r="B1975" s="57"/>
      <c r="C1975" s="57"/>
      <c r="D1975" s="57"/>
      <c r="E1975" s="58" t="s">
        <v>8449</v>
      </c>
      <c r="F1975" s="39">
        <v>0</v>
      </c>
      <c r="G1975" s="39">
        <v>0</v>
      </c>
      <c r="H1975" s="39">
        <v>0</v>
      </c>
      <c r="I1975" s="39">
        <v>0</v>
      </c>
    </row>
    <row r="1976" spans="2:9" ht="13.7">
      <c r="B1976" s="57"/>
      <c r="C1976" s="57"/>
      <c r="D1976" s="57"/>
      <c r="E1976" s="58" t="s">
        <v>8451</v>
      </c>
      <c r="F1976" s="39">
        <v>3</v>
      </c>
      <c r="G1976" s="39">
        <v>3</v>
      </c>
      <c r="H1976" s="39">
        <v>1</v>
      </c>
      <c r="I1976" s="39">
        <v>7</v>
      </c>
    </row>
    <row r="1977" spans="2:9" ht="13.7">
      <c r="B1977" s="57"/>
      <c r="C1977" s="57"/>
      <c r="D1977" s="57"/>
      <c r="E1977" s="58" t="s">
        <v>8453</v>
      </c>
      <c r="F1977" s="39">
        <v>1</v>
      </c>
      <c r="G1977" s="39">
        <v>0</v>
      </c>
      <c r="H1977" s="39">
        <v>0</v>
      </c>
      <c r="I1977" s="39">
        <v>1</v>
      </c>
    </row>
    <row r="1978" spans="2:9" ht="13.7">
      <c r="B1978" s="57"/>
      <c r="C1978" s="57"/>
      <c r="D1978" s="57"/>
      <c r="E1978" s="58" t="s">
        <v>8455</v>
      </c>
      <c r="F1978" s="39">
        <v>3</v>
      </c>
      <c r="G1978" s="39">
        <v>3</v>
      </c>
      <c r="H1978" s="39">
        <v>1</v>
      </c>
      <c r="I1978" s="39">
        <v>7</v>
      </c>
    </row>
    <row r="1979" spans="2:9" ht="13.7">
      <c r="B1979" s="57"/>
      <c r="C1979" s="57"/>
      <c r="D1979" s="57"/>
      <c r="E1979" s="58" t="s">
        <v>8457</v>
      </c>
      <c r="F1979" s="39">
        <v>1</v>
      </c>
      <c r="G1979" s="39">
        <v>0</v>
      </c>
      <c r="H1979" s="39">
        <v>0</v>
      </c>
      <c r="I1979" s="39">
        <v>1</v>
      </c>
    </row>
    <row r="1980" spans="2:9" ht="13.7">
      <c r="B1980" s="57"/>
      <c r="C1980" s="57"/>
      <c r="D1980" s="57"/>
      <c r="E1980" s="58" t="s">
        <v>8459</v>
      </c>
      <c r="F1980" s="39">
        <v>0</v>
      </c>
      <c r="G1980" s="39">
        <v>0</v>
      </c>
      <c r="H1980" s="39">
        <v>0</v>
      </c>
      <c r="I1980" s="39">
        <v>0</v>
      </c>
    </row>
    <row r="1981" spans="2:9" ht="13.7">
      <c r="B1981" s="57"/>
      <c r="C1981" s="57"/>
      <c r="D1981" s="57"/>
      <c r="E1981" s="58" t="s">
        <v>8461</v>
      </c>
      <c r="F1981" s="40">
        <v>0.75</v>
      </c>
      <c r="G1981" s="40">
        <v>1</v>
      </c>
      <c r="H1981" s="40">
        <v>1</v>
      </c>
      <c r="I1981" s="40">
        <v>0.875</v>
      </c>
    </row>
    <row r="1982" spans="2:9" ht="13.7">
      <c r="B1982" s="57"/>
      <c r="C1982" s="57"/>
      <c r="D1982" s="57"/>
      <c r="E1982" s="58" t="s">
        <v>8463</v>
      </c>
      <c r="F1982" s="40">
        <v>0.25</v>
      </c>
      <c r="G1982" s="40">
        <v>0</v>
      </c>
      <c r="H1982" s="40">
        <v>0</v>
      </c>
      <c r="I1982" s="40">
        <v>0.125</v>
      </c>
    </row>
    <row r="1983" spans="2:9" ht="13.7">
      <c r="B1983" s="57"/>
      <c r="C1983" s="57"/>
      <c r="D1983" s="57" t="s">
        <v>89</v>
      </c>
      <c r="E1983" s="58" t="s">
        <v>8327</v>
      </c>
      <c r="F1983" s="39">
        <v>5</v>
      </c>
      <c r="G1983" s="39">
        <v>1</v>
      </c>
      <c r="H1983" s="39">
        <v>2</v>
      </c>
      <c r="I1983" s="39">
        <v>8</v>
      </c>
    </row>
    <row r="1984" spans="2:9" ht="13.7">
      <c r="B1984" s="57"/>
      <c r="C1984" s="57"/>
      <c r="D1984" s="57"/>
      <c r="E1984" s="58" t="s">
        <v>8330</v>
      </c>
      <c r="F1984" s="39">
        <v>20</v>
      </c>
      <c r="G1984" s="39">
        <v>4</v>
      </c>
      <c r="H1984" s="39">
        <v>8</v>
      </c>
      <c r="I1984" s="39">
        <v>32</v>
      </c>
    </row>
    <row r="1985" spans="2:9" ht="13.7">
      <c r="B1985" s="57"/>
      <c r="C1985" s="57"/>
      <c r="D1985" s="57"/>
      <c r="E1985" s="58" t="s">
        <v>8441</v>
      </c>
      <c r="F1985" s="39">
        <v>1740</v>
      </c>
      <c r="G1985" s="39">
        <v>240</v>
      </c>
      <c r="H1985" s="39">
        <v>510</v>
      </c>
      <c r="I1985" s="39">
        <v>2490</v>
      </c>
    </row>
    <row r="1986" spans="2:9" ht="13.7">
      <c r="B1986" s="57"/>
      <c r="C1986" s="57"/>
      <c r="D1986" s="57"/>
      <c r="E1986" s="58" t="s">
        <v>8443</v>
      </c>
      <c r="F1986" s="39">
        <v>1740</v>
      </c>
      <c r="G1986" s="39">
        <v>240</v>
      </c>
      <c r="H1986" s="39">
        <v>510</v>
      </c>
      <c r="I1986" s="39">
        <v>2490</v>
      </c>
    </row>
    <row r="1987" spans="2:9" ht="13.7">
      <c r="B1987" s="57"/>
      <c r="C1987" s="57"/>
      <c r="D1987" s="57"/>
      <c r="E1987" s="58" t="s">
        <v>8334</v>
      </c>
      <c r="F1987" s="39">
        <v>1568</v>
      </c>
      <c r="G1987" s="39">
        <v>220</v>
      </c>
      <c r="H1987" s="39">
        <v>434</v>
      </c>
      <c r="I1987" s="39">
        <v>2222</v>
      </c>
    </row>
    <row r="1988" spans="2:9" ht="13.7">
      <c r="B1988" s="57"/>
      <c r="C1988" s="57"/>
      <c r="D1988" s="57"/>
      <c r="E1988" s="58" t="s">
        <v>8336</v>
      </c>
      <c r="F1988" s="39">
        <v>1089</v>
      </c>
      <c r="G1988" s="39">
        <v>125</v>
      </c>
      <c r="H1988" s="39">
        <v>253</v>
      </c>
      <c r="I1988" s="39">
        <v>1467</v>
      </c>
    </row>
    <row r="1989" spans="2:9" ht="13.7">
      <c r="B1989" s="57"/>
      <c r="C1989" s="57"/>
      <c r="D1989" s="57"/>
      <c r="E1989" s="58" t="s">
        <v>8338</v>
      </c>
      <c r="F1989" s="40">
        <v>0.90114942528735631</v>
      </c>
      <c r="G1989" s="40">
        <v>0.91666666666666663</v>
      </c>
      <c r="H1989" s="40">
        <v>0.85098039215686272</v>
      </c>
      <c r="I1989" s="40">
        <v>0.89236947791164656</v>
      </c>
    </row>
    <row r="1990" spans="2:9" ht="13.7">
      <c r="B1990" s="57"/>
      <c r="C1990" s="57"/>
      <c r="D1990" s="57"/>
      <c r="E1990" s="58" t="s">
        <v>8340</v>
      </c>
      <c r="F1990" s="40">
        <v>0.62586206896551722</v>
      </c>
      <c r="G1990" s="40">
        <v>0.52083333333333337</v>
      </c>
      <c r="H1990" s="40">
        <v>0.49607843137254903</v>
      </c>
      <c r="I1990" s="40">
        <v>0.58915662650602407</v>
      </c>
    </row>
    <row r="1991" spans="2:9" ht="13.7">
      <c r="B1991" s="57"/>
      <c r="C1991" s="57"/>
      <c r="D1991" s="57"/>
      <c r="E1991" s="58" t="s">
        <v>8445</v>
      </c>
      <c r="F1991" s="39">
        <v>5</v>
      </c>
      <c r="G1991" s="39">
        <v>1</v>
      </c>
      <c r="H1991" s="39">
        <v>2</v>
      </c>
      <c r="I1991" s="39">
        <v>8</v>
      </c>
    </row>
    <row r="1992" spans="2:9" ht="13.7">
      <c r="B1992" s="57"/>
      <c r="C1992" s="57"/>
      <c r="D1992" s="57"/>
      <c r="E1992" s="58" t="s">
        <v>8447</v>
      </c>
      <c r="F1992" s="40">
        <v>1</v>
      </c>
      <c r="G1992" s="40">
        <v>1</v>
      </c>
      <c r="H1992" s="40">
        <v>1</v>
      </c>
      <c r="I1992" s="40">
        <v>1</v>
      </c>
    </row>
    <row r="1993" spans="2:9" ht="13.7">
      <c r="B1993" s="57"/>
      <c r="C1993" s="57"/>
      <c r="D1993" s="57"/>
      <c r="E1993" s="58" t="s">
        <v>8449</v>
      </c>
      <c r="F1993" s="39">
        <v>0</v>
      </c>
      <c r="G1993" s="39">
        <v>0</v>
      </c>
      <c r="H1993" s="39">
        <v>0</v>
      </c>
      <c r="I1993" s="39">
        <v>0</v>
      </c>
    </row>
    <row r="1994" spans="2:9" ht="13.7">
      <c r="B1994" s="57"/>
      <c r="C1994" s="57"/>
      <c r="D1994" s="57"/>
      <c r="E1994" s="58" t="s">
        <v>8451</v>
      </c>
      <c r="F1994" s="39">
        <v>3</v>
      </c>
      <c r="G1994" s="39">
        <v>1</v>
      </c>
      <c r="H1994" s="39">
        <v>2</v>
      </c>
      <c r="I1994" s="39">
        <v>6</v>
      </c>
    </row>
    <row r="1995" spans="2:9" ht="13.7">
      <c r="B1995" s="57"/>
      <c r="C1995" s="57"/>
      <c r="D1995" s="57"/>
      <c r="E1995" s="58" t="s">
        <v>8453</v>
      </c>
      <c r="F1995" s="39">
        <v>2</v>
      </c>
      <c r="G1995" s="39">
        <v>0</v>
      </c>
      <c r="H1995" s="39">
        <v>0</v>
      </c>
      <c r="I1995" s="39">
        <v>2</v>
      </c>
    </row>
    <row r="1996" spans="2:9" ht="13.7">
      <c r="B1996" s="57"/>
      <c r="C1996" s="57"/>
      <c r="D1996" s="57"/>
      <c r="E1996" s="58" t="s">
        <v>8455</v>
      </c>
      <c r="F1996" s="39">
        <v>5</v>
      </c>
      <c r="G1996" s="39">
        <v>1</v>
      </c>
      <c r="H1996" s="39">
        <v>2</v>
      </c>
      <c r="I1996" s="39">
        <v>8</v>
      </c>
    </row>
    <row r="1997" spans="2:9" ht="13.7">
      <c r="B1997" s="57"/>
      <c r="C1997" s="57"/>
      <c r="D1997" s="57"/>
      <c r="E1997" s="58" t="s">
        <v>8457</v>
      </c>
      <c r="F1997" s="39">
        <v>0</v>
      </c>
      <c r="G1997" s="39">
        <v>0</v>
      </c>
      <c r="H1997" s="39">
        <v>0</v>
      </c>
      <c r="I1997" s="39">
        <v>0</v>
      </c>
    </row>
    <row r="1998" spans="2:9" ht="13.7">
      <c r="B1998" s="57"/>
      <c r="C1998" s="57"/>
      <c r="D1998" s="57"/>
      <c r="E1998" s="58" t="s">
        <v>8459</v>
      </c>
      <c r="F1998" s="39">
        <v>0</v>
      </c>
      <c r="G1998" s="39">
        <v>0</v>
      </c>
      <c r="H1998" s="39">
        <v>0</v>
      </c>
      <c r="I1998" s="39">
        <v>0</v>
      </c>
    </row>
    <row r="1999" spans="2:9" ht="13.7">
      <c r="B1999" s="57"/>
      <c r="C1999" s="57"/>
      <c r="D1999" s="57"/>
      <c r="E1999" s="58" t="s">
        <v>8461</v>
      </c>
      <c r="F1999" s="40">
        <v>0.6</v>
      </c>
      <c r="G1999" s="40">
        <v>1</v>
      </c>
      <c r="H1999" s="40">
        <v>1</v>
      </c>
      <c r="I1999" s="40">
        <v>0.75</v>
      </c>
    </row>
    <row r="2000" spans="2:9" ht="13.7">
      <c r="B2000" s="57"/>
      <c r="C2000" s="57"/>
      <c r="D2000" s="57"/>
      <c r="E2000" s="58" t="s">
        <v>8463</v>
      </c>
      <c r="F2000" s="40">
        <v>0</v>
      </c>
      <c r="G2000" s="40">
        <v>0</v>
      </c>
      <c r="H2000" s="40">
        <v>0</v>
      </c>
      <c r="I2000" s="40">
        <v>0</v>
      </c>
    </row>
    <row r="2001" spans="2:9" ht="13.7">
      <c r="B2001" s="57"/>
      <c r="C2001" s="57" t="s">
        <v>95</v>
      </c>
      <c r="D2001" s="57" t="s">
        <v>96</v>
      </c>
      <c r="E2001" s="58" t="s">
        <v>8327</v>
      </c>
      <c r="F2001" s="39">
        <v>3</v>
      </c>
      <c r="G2001" s="39">
        <v>6</v>
      </c>
      <c r="H2001" s="39">
        <v>2</v>
      </c>
      <c r="I2001" s="39">
        <v>11</v>
      </c>
    </row>
    <row r="2002" spans="2:9" ht="13.7">
      <c r="B2002" s="57"/>
      <c r="C2002" s="57"/>
      <c r="D2002" s="57"/>
      <c r="E2002" s="58" t="s">
        <v>8330</v>
      </c>
      <c r="F2002" s="39">
        <v>12</v>
      </c>
      <c r="G2002" s="39">
        <v>24</v>
      </c>
      <c r="H2002" s="39">
        <v>8</v>
      </c>
      <c r="I2002" s="39">
        <v>44</v>
      </c>
    </row>
    <row r="2003" spans="2:9" ht="13.7">
      <c r="B2003" s="57"/>
      <c r="C2003" s="57"/>
      <c r="D2003" s="57"/>
      <c r="E2003" s="58" t="s">
        <v>8441</v>
      </c>
      <c r="F2003" s="39">
        <v>1200</v>
      </c>
      <c r="G2003" s="39">
        <v>2370</v>
      </c>
      <c r="H2003" s="39">
        <v>900</v>
      </c>
      <c r="I2003" s="39">
        <v>4470</v>
      </c>
    </row>
    <row r="2004" spans="2:9" ht="13.7">
      <c r="B2004" s="57"/>
      <c r="C2004" s="57"/>
      <c r="D2004" s="57"/>
      <c r="E2004" s="58" t="s">
        <v>8443</v>
      </c>
      <c r="F2004" s="39">
        <v>1200</v>
      </c>
      <c r="G2004" s="39">
        <v>2370</v>
      </c>
      <c r="H2004" s="39">
        <v>900</v>
      </c>
      <c r="I2004" s="39">
        <v>4470</v>
      </c>
    </row>
    <row r="2005" spans="2:9" ht="13.7">
      <c r="B2005" s="57"/>
      <c r="C2005" s="57"/>
      <c r="D2005" s="57"/>
      <c r="E2005" s="58" t="s">
        <v>8334</v>
      </c>
      <c r="F2005" s="39">
        <v>1093</v>
      </c>
      <c r="G2005" s="39">
        <v>2157</v>
      </c>
      <c r="H2005" s="39">
        <v>828</v>
      </c>
      <c r="I2005" s="39">
        <v>4078</v>
      </c>
    </row>
    <row r="2006" spans="2:9" ht="13.7">
      <c r="B2006" s="57"/>
      <c r="C2006" s="57"/>
      <c r="D2006" s="57"/>
      <c r="E2006" s="58" t="s">
        <v>8336</v>
      </c>
      <c r="F2006" s="39">
        <v>787</v>
      </c>
      <c r="G2006" s="39">
        <v>1494</v>
      </c>
      <c r="H2006" s="39">
        <v>569</v>
      </c>
      <c r="I2006" s="39">
        <v>2850</v>
      </c>
    </row>
    <row r="2007" spans="2:9" ht="13.7">
      <c r="B2007" s="57"/>
      <c r="C2007" s="57"/>
      <c r="D2007" s="57"/>
      <c r="E2007" s="58" t="s">
        <v>8338</v>
      </c>
      <c r="F2007" s="40">
        <v>0.91083333333333338</v>
      </c>
      <c r="G2007" s="40">
        <v>0.91012658227848098</v>
      </c>
      <c r="H2007" s="40">
        <v>0.92</v>
      </c>
      <c r="I2007" s="40">
        <v>0.9123042505592841</v>
      </c>
    </row>
    <row r="2008" spans="2:9" ht="13.7">
      <c r="B2008" s="57"/>
      <c r="C2008" s="57"/>
      <c r="D2008" s="57"/>
      <c r="E2008" s="58" t="s">
        <v>8340</v>
      </c>
      <c r="F2008" s="40">
        <v>0.65583333333333338</v>
      </c>
      <c r="G2008" s="40">
        <v>0.63037974683544307</v>
      </c>
      <c r="H2008" s="40">
        <v>0.63222222222222224</v>
      </c>
      <c r="I2008" s="40">
        <v>0.63758389261744963</v>
      </c>
    </row>
    <row r="2009" spans="2:9" ht="13.7">
      <c r="B2009" s="57"/>
      <c r="C2009" s="57"/>
      <c r="D2009" s="57"/>
      <c r="E2009" s="58" t="s">
        <v>8445</v>
      </c>
      <c r="F2009" s="39">
        <v>3</v>
      </c>
      <c r="G2009" s="39">
        <v>6</v>
      </c>
      <c r="H2009" s="39">
        <v>2</v>
      </c>
      <c r="I2009" s="39">
        <v>11</v>
      </c>
    </row>
    <row r="2010" spans="2:9" ht="13.7">
      <c r="B2010" s="57"/>
      <c r="C2010" s="57"/>
      <c r="D2010" s="57"/>
      <c r="E2010" s="58" t="s">
        <v>8447</v>
      </c>
      <c r="F2010" s="40">
        <v>1</v>
      </c>
      <c r="G2010" s="40">
        <v>1</v>
      </c>
      <c r="H2010" s="40">
        <v>1</v>
      </c>
      <c r="I2010" s="40">
        <v>1</v>
      </c>
    </row>
    <row r="2011" spans="2:9" ht="13.7">
      <c r="B2011" s="57"/>
      <c r="C2011" s="57"/>
      <c r="D2011" s="57"/>
      <c r="E2011" s="58" t="s">
        <v>8449</v>
      </c>
      <c r="F2011" s="39">
        <v>0</v>
      </c>
      <c r="G2011" s="39">
        <v>0</v>
      </c>
      <c r="H2011" s="39">
        <v>0</v>
      </c>
      <c r="I2011" s="39">
        <v>0</v>
      </c>
    </row>
    <row r="2012" spans="2:9" ht="13.7">
      <c r="B2012" s="57"/>
      <c r="C2012" s="57"/>
      <c r="D2012" s="57"/>
      <c r="E2012" s="58" t="s">
        <v>8451</v>
      </c>
      <c r="F2012" s="39">
        <v>3</v>
      </c>
      <c r="G2012" s="39">
        <v>5</v>
      </c>
      <c r="H2012" s="39">
        <v>2</v>
      </c>
      <c r="I2012" s="39">
        <v>10</v>
      </c>
    </row>
    <row r="2013" spans="2:9" ht="13.7">
      <c r="B2013" s="57"/>
      <c r="C2013" s="57"/>
      <c r="D2013" s="57"/>
      <c r="E2013" s="58" t="s">
        <v>8453</v>
      </c>
      <c r="F2013" s="39">
        <v>0</v>
      </c>
      <c r="G2013" s="39">
        <v>1</v>
      </c>
      <c r="H2013" s="39">
        <v>0</v>
      </c>
      <c r="I2013" s="39">
        <v>1</v>
      </c>
    </row>
    <row r="2014" spans="2:9" ht="13.7">
      <c r="B2014" s="57"/>
      <c r="C2014" s="57"/>
      <c r="D2014" s="57"/>
      <c r="E2014" s="58" t="s">
        <v>8455</v>
      </c>
      <c r="F2014" s="39">
        <v>3</v>
      </c>
      <c r="G2014" s="39">
        <v>6</v>
      </c>
      <c r="H2014" s="39">
        <v>2</v>
      </c>
      <c r="I2014" s="39">
        <v>11</v>
      </c>
    </row>
    <row r="2015" spans="2:9" ht="13.7">
      <c r="B2015" s="57"/>
      <c r="C2015" s="57"/>
      <c r="D2015" s="57"/>
      <c r="E2015" s="58" t="s">
        <v>8457</v>
      </c>
      <c r="F2015" s="39">
        <v>0</v>
      </c>
      <c r="G2015" s="39">
        <v>0</v>
      </c>
      <c r="H2015" s="39">
        <v>0</v>
      </c>
      <c r="I2015" s="39">
        <v>0</v>
      </c>
    </row>
    <row r="2016" spans="2:9" ht="13.7">
      <c r="B2016" s="57"/>
      <c r="C2016" s="57"/>
      <c r="D2016" s="57"/>
      <c r="E2016" s="58" t="s">
        <v>8459</v>
      </c>
      <c r="F2016" s="39">
        <v>0</v>
      </c>
      <c r="G2016" s="39">
        <v>0</v>
      </c>
      <c r="H2016" s="39">
        <v>0</v>
      </c>
      <c r="I2016" s="39">
        <v>0</v>
      </c>
    </row>
    <row r="2017" spans="2:9" ht="13.7">
      <c r="B2017" s="57"/>
      <c r="C2017" s="57"/>
      <c r="D2017" s="57"/>
      <c r="E2017" s="58" t="s">
        <v>8461</v>
      </c>
      <c r="F2017" s="40">
        <v>1</v>
      </c>
      <c r="G2017" s="40">
        <v>0.83333333333333337</v>
      </c>
      <c r="H2017" s="40">
        <v>1</v>
      </c>
      <c r="I2017" s="40">
        <v>0.90909090909090906</v>
      </c>
    </row>
    <row r="2018" spans="2:9" ht="13.7">
      <c r="B2018" s="57"/>
      <c r="C2018" s="57"/>
      <c r="D2018" s="57"/>
      <c r="E2018" s="58" t="s">
        <v>8463</v>
      </c>
      <c r="F2018" s="40">
        <v>0</v>
      </c>
      <c r="G2018" s="40">
        <v>0</v>
      </c>
      <c r="H2018" s="40">
        <v>0</v>
      </c>
      <c r="I2018" s="40">
        <v>0</v>
      </c>
    </row>
    <row r="2019" spans="2:9" ht="13.7">
      <c r="B2019" s="57"/>
      <c r="C2019" s="57"/>
      <c r="D2019" s="57" t="s">
        <v>98</v>
      </c>
      <c r="E2019" s="58" t="s">
        <v>8327</v>
      </c>
      <c r="F2019" s="39">
        <v>3</v>
      </c>
      <c r="G2019" s="39">
        <v>4</v>
      </c>
      <c r="H2019" s="39">
        <v>1</v>
      </c>
      <c r="I2019" s="39">
        <v>8</v>
      </c>
    </row>
    <row r="2020" spans="2:9" ht="13.7">
      <c r="B2020" s="57"/>
      <c r="C2020" s="57"/>
      <c r="D2020" s="57"/>
      <c r="E2020" s="58" t="s">
        <v>8330</v>
      </c>
      <c r="F2020" s="39">
        <v>12</v>
      </c>
      <c r="G2020" s="39">
        <v>16</v>
      </c>
      <c r="H2020" s="39">
        <v>4</v>
      </c>
      <c r="I2020" s="39">
        <v>32</v>
      </c>
    </row>
    <row r="2021" spans="2:9" ht="13.7">
      <c r="B2021" s="57"/>
      <c r="C2021" s="57"/>
      <c r="D2021" s="57"/>
      <c r="E2021" s="58" t="s">
        <v>8441</v>
      </c>
      <c r="F2021" s="39">
        <v>1440</v>
      </c>
      <c r="G2021" s="39">
        <v>1410</v>
      </c>
      <c r="H2021" s="39">
        <v>210</v>
      </c>
      <c r="I2021" s="39">
        <v>3060</v>
      </c>
    </row>
    <row r="2022" spans="2:9" ht="13.7">
      <c r="B2022" s="57"/>
      <c r="C2022" s="57"/>
      <c r="D2022" s="57"/>
      <c r="E2022" s="58" t="s">
        <v>8443</v>
      </c>
      <c r="F2022" s="39">
        <v>1440</v>
      </c>
      <c r="G2022" s="39">
        <v>1410</v>
      </c>
      <c r="H2022" s="39">
        <v>210</v>
      </c>
      <c r="I2022" s="39">
        <v>3060</v>
      </c>
    </row>
    <row r="2023" spans="2:9" ht="13.7">
      <c r="B2023" s="57"/>
      <c r="C2023" s="57"/>
      <c r="D2023" s="57"/>
      <c r="E2023" s="58" t="s">
        <v>8334</v>
      </c>
      <c r="F2023" s="39">
        <v>1322</v>
      </c>
      <c r="G2023" s="39">
        <v>1298</v>
      </c>
      <c r="H2023" s="39">
        <v>184</v>
      </c>
      <c r="I2023" s="39">
        <v>2804</v>
      </c>
    </row>
    <row r="2024" spans="2:9" ht="13.7">
      <c r="B2024" s="57"/>
      <c r="C2024" s="57"/>
      <c r="D2024" s="57"/>
      <c r="E2024" s="58" t="s">
        <v>8336</v>
      </c>
      <c r="F2024" s="39">
        <v>1014</v>
      </c>
      <c r="G2024" s="39">
        <v>956</v>
      </c>
      <c r="H2024" s="39">
        <v>105</v>
      </c>
      <c r="I2024" s="39">
        <v>2075</v>
      </c>
    </row>
    <row r="2025" spans="2:9" ht="13.7">
      <c r="B2025" s="57"/>
      <c r="C2025" s="57"/>
      <c r="D2025" s="57"/>
      <c r="E2025" s="58" t="s">
        <v>8338</v>
      </c>
      <c r="F2025" s="40">
        <v>0.91805555555555551</v>
      </c>
      <c r="G2025" s="40">
        <v>0.92056737588652482</v>
      </c>
      <c r="H2025" s="40">
        <v>0.87619047619047619</v>
      </c>
      <c r="I2025" s="40">
        <v>0.91633986928104572</v>
      </c>
    </row>
    <row r="2026" spans="2:9" ht="13.7">
      <c r="B2026" s="57"/>
      <c r="C2026" s="57"/>
      <c r="D2026" s="57"/>
      <c r="E2026" s="58" t="s">
        <v>8340</v>
      </c>
      <c r="F2026" s="40">
        <v>0.70416666666666672</v>
      </c>
      <c r="G2026" s="40">
        <v>0.6780141843971631</v>
      </c>
      <c r="H2026" s="40">
        <v>0.5</v>
      </c>
      <c r="I2026" s="40">
        <v>0.67810457516339873</v>
      </c>
    </row>
    <row r="2027" spans="2:9" ht="13.7">
      <c r="B2027" s="57"/>
      <c r="C2027" s="57"/>
      <c r="D2027" s="57"/>
      <c r="E2027" s="58" t="s">
        <v>8445</v>
      </c>
      <c r="F2027" s="39">
        <v>3</v>
      </c>
      <c r="G2027" s="39">
        <v>4</v>
      </c>
      <c r="H2027" s="39">
        <v>1</v>
      </c>
      <c r="I2027" s="39">
        <v>8</v>
      </c>
    </row>
    <row r="2028" spans="2:9" ht="13.7">
      <c r="B2028" s="57"/>
      <c r="C2028" s="57"/>
      <c r="D2028" s="57"/>
      <c r="E2028" s="58" t="s">
        <v>8447</v>
      </c>
      <c r="F2028" s="40">
        <v>1</v>
      </c>
      <c r="G2028" s="40">
        <v>1</v>
      </c>
      <c r="H2028" s="40">
        <v>1</v>
      </c>
      <c r="I2028" s="40">
        <v>1</v>
      </c>
    </row>
    <row r="2029" spans="2:9" ht="13.7">
      <c r="B2029" s="57"/>
      <c r="C2029" s="57"/>
      <c r="D2029" s="57"/>
      <c r="E2029" s="58" t="s">
        <v>8449</v>
      </c>
      <c r="F2029" s="39">
        <v>0</v>
      </c>
      <c r="G2029" s="39">
        <v>0</v>
      </c>
      <c r="H2029" s="39">
        <v>0</v>
      </c>
      <c r="I2029" s="39">
        <v>0</v>
      </c>
    </row>
    <row r="2030" spans="2:9" ht="13.7">
      <c r="B2030" s="57"/>
      <c r="C2030" s="57"/>
      <c r="D2030" s="57"/>
      <c r="E2030" s="58" t="s">
        <v>8451</v>
      </c>
      <c r="F2030" s="39">
        <v>3</v>
      </c>
      <c r="G2030" s="39">
        <v>4</v>
      </c>
      <c r="H2030" s="39">
        <v>1</v>
      </c>
      <c r="I2030" s="39">
        <v>8</v>
      </c>
    </row>
    <row r="2031" spans="2:9" ht="13.7">
      <c r="B2031" s="57"/>
      <c r="C2031" s="57"/>
      <c r="D2031" s="57"/>
      <c r="E2031" s="58" t="s">
        <v>8453</v>
      </c>
      <c r="F2031" s="39">
        <v>0</v>
      </c>
      <c r="G2031" s="39">
        <v>0</v>
      </c>
      <c r="H2031" s="39">
        <v>0</v>
      </c>
      <c r="I2031" s="39">
        <v>0</v>
      </c>
    </row>
    <row r="2032" spans="2:9" ht="13.7">
      <c r="B2032" s="57"/>
      <c r="C2032" s="57"/>
      <c r="D2032" s="57"/>
      <c r="E2032" s="58" t="s">
        <v>8455</v>
      </c>
      <c r="F2032" s="39">
        <v>3</v>
      </c>
      <c r="G2032" s="39">
        <v>4</v>
      </c>
      <c r="H2032" s="39">
        <v>1</v>
      </c>
      <c r="I2032" s="39">
        <v>8</v>
      </c>
    </row>
    <row r="2033" spans="2:9" ht="13.7">
      <c r="B2033" s="57"/>
      <c r="C2033" s="57"/>
      <c r="D2033" s="57"/>
      <c r="E2033" s="58" t="s">
        <v>8457</v>
      </c>
      <c r="F2033" s="39">
        <v>0</v>
      </c>
      <c r="G2033" s="39">
        <v>0</v>
      </c>
      <c r="H2033" s="39">
        <v>0</v>
      </c>
      <c r="I2033" s="39">
        <v>0</v>
      </c>
    </row>
    <row r="2034" spans="2:9" ht="13.7">
      <c r="B2034" s="57"/>
      <c r="C2034" s="57"/>
      <c r="D2034" s="57"/>
      <c r="E2034" s="58" t="s">
        <v>8459</v>
      </c>
      <c r="F2034" s="39">
        <v>0</v>
      </c>
      <c r="G2034" s="39">
        <v>0</v>
      </c>
      <c r="H2034" s="39">
        <v>0</v>
      </c>
      <c r="I2034" s="39">
        <v>0</v>
      </c>
    </row>
    <row r="2035" spans="2:9" ht="13.7">
      <c r="B2035" s="57"/>
      <c r="C2035" s="57"/>
      <c r="D2035" s="57"/>
      <c r="E2035" s="58" t="s">
        <v>8461</v>
      </c>
      <c r="F2035" s="40">
        <v>1</v>
      </c>
      <c r="G2035" s="40">
        <v>1</v>
      </c>
      <c r="H2035" s="40">
        <v>1</v>
      </c>
      <c r="I2035" s="40">
        <v>1</v>
      </c>
    </row>
    <row r="2036" spans="2:9" ht="13.7">
      <c r="B2036" s="57"/>
      <c r="C2036" s="57"/>
      <c r="D2036" s="57"/>
      <c r="E2036" s="58" t="s">
        <v>8463</v>
      </c>
      <c r="F2036" s="40">
        <v>0</v>
      </c>
      <c r="G2036" s="40">
        <v>0</v>
      </c>
      <c r="H2036" s="40">
        <v>0</v>
      </c>
      <c r="I2036" s="40">
        <v>0</v>
      </c>
    </row>
    <row r="2037" spans="2:9" ht="13.7">
      <c r="B2037" s="57"/>
      <c r="C2037" s="57"/>
      <c r="D2037" s="57" t="s">
        <v>99</v>
      </c>
      <c r="E2037" s="58" t="s">
        <v>8327</v>
      </c>
      <c r="F2037" s="39">
        <v>1</v>
      </c>
      <c r="G2037" s="39">
        <v>1</v>
      </c>
      <c r="H2037" s="39">
        <v>6</v>
      </c>
      <c r="I2037" s="39">
        <v>8</v>
      </c>
    </row>
    <row r="2038" spans="2:9" ht="13.7">
      <c r="B2038" s="57"/>
      <c r="C2038" s="57"/>
      <c r="D2038" s="57"/>
      <c r="E2038" s="58" t="s">
        <v>8330</v>
      </c>
      <c r="F2038" s="39">
        <v>4</v>
      </c>
      <c r="G2038" s="39">
        <v>4</v>
      </c>
      <c r="H2038" s="39">
        <v>24</v>
      </c>
      <c r="I2038" s="39">
        <v>32</v>
      </c>
    </row>
    <row r="2039" spans="2:9" ht="13.7">
      <c r="B2039" s="57"/>
      <c r="C2039" s="57"/>
      <c r="D2039" s="57"/>
      <c r="E2039" s="58" t="s">
        <v>8441</v>
      </c>
      <c r="F2039" s="39">
        <v>480</v>
      </c>
      <c r="G2039" s="39">
        <v>270</v>
      </c>
      <c r="H2039" s="39">
        <v>2760</v>
      </c>
      <c r="I2039" s="39">
        <v>3510</v>
      </c>
    </row>
    <row r="2040" spans="2:9" ht="13.7">
      <c r="B2040" s="57"/>
      <c r="C2040" s="57"/>
      <c r="D2040" s="57"/>
      <c r="E2040" s="58" t="s">
        <v>8443</v>
      </c>
      <c r="F2040" s="39">
        <v>480</v>
      </c>
      <c r="G2040" s="39">
        <v>270</v>
      </c>
      <c r="H2040" s="39">
        <v>2760</v>
      </c>
      <c r="I2040" s="39">
        <v>3510</v>
      </c>
    </row>
    <row r="2041" spans="2:9" ht="13.7">
      <c r="B2041" s="57"/>
      <c r="C2041" s="57"/>
      <c r="D2041" s="57"/>
      <c r="E2041" s="58" t="s">
        <v>8334</v>
      </c>
      <c r="F2041" s="39">
        <v>451</v>
      </c>
      <c r="G2041" s="39">
        <v>235</v>
      </c>
      <c r="H2041" s="39">
        <v>2551</v>
      </c>
      <c r="I2041" s="39">
        <v>3237</v>
      </c>
    </row>
    <row r="2042" spans="2:9" ht="13.7">
      <c r="B2042" s="57"/>
      <c r="C2042" s="57"/>
      <c r="D2042" s="57"/>
      <c r="E2042" s="58" t="s">
        <v>8336</v>
      </c>
      <c r="F2042" s="39">
        <v>310</v>
      </c>
      <c r="G2042" s="39">
        <v>151</v>
      </c>
      <c r="H2042" s="39">
        <v>1854</v>
      </c>
      <c r="I2042" s="39">
        <v>2315</v>
      </c>
    </row>
    <row r="2043" spans="2:9" ht="13.7">
      <c r="B2043" s="57"/>
      <c r="C2043" s="57"/>
      <c r="D2043" s="57"/>
      <c r="E2043" s="58" t="s">
        <v>8338</v>
      </c>
      <c r="F2043" s="40">
        <v>0.93958333333333333</v>
      </c>
      <c r="G2043" s="40">
        <v>0.87037037037037035</v>
      </c>
      <c r="H2043" s="40">
        <v>0.92427536231884055</v>
      </c>
      <c r="I2043" s="40">
        <v>0.92222222222222228</v>
      </c>
    </row>
    <row r="2044" spans="2:9" ht="13.7">
      <c r="B2044" s="57"/>
      <c r="C2044" s="57"/>
      <c r="D2044" s="57"/>
      <c r="E2044" s="58" t="s">
        <v>8340</v>
      </c>
      <c r="F2044" s="40">
        <v>0.64583333333333337</v>
      </c>
      <c r="G2044" s="40">
        <v>0.55925925925925923</v>
      </c>
      <c r="H2044" s="40">
        <v>0.67173913043478262</v>
      </c>
      <c r="I2044" s="40">
        <v>0.65954415954415957</v>
      </c>
    </row>
    <row r="2045" spans="2:9" ht="13.7">
      <c r="B2045" s="57"/>
      <c r="C2045" s="57"/>
      <c r="D2045" s="57"/>
      <c r="E2045" s="58" t="s">
        <v>8445</v>
      </c>
      <c r="F2045" s="39">
        <v>1</v>
      </c>
      <c r="G2045" s="39">
        <v>1</v>
      </c>
      <c r="H2045" s="39">
        <v>6</v>
      </c>
      <c r="I2045" s="39">
        <v>8</v>
      </c>
    </row>
    <row r="2046" spans="2:9" ht="13.7">
      <c r="B2046" s="57"/>
      <c r="C2046" s="57"/>
      <c r="D2046" s="57"/>
      <c r="E2046" s="58" t="s">
        <v>8447</v>
      </c>
      <c r="F2046" s="40">
        <v>1</v>
      </c>
      <c r="G2046" s="40">
        <v>1</v>
      </c>
      <c r="H2046" s="40">
        <v>1</v>
      </c>
      <c r="I2046" s="40">
        <v>1</v>
      </c>
    </row>
    <row r="2047" spans="2:9" ht="13.7">
      <c r="B2047" s="57"/>
      <c r="C2047" s="57"/>
      <c r="D2047" s="57"/>
      <c r="E2047" s="58" t="s">
        <v>8449</v>
      </c>
      <c r="F2047" s="39">
        <v>0</v>
      </c>
      <c r="G2047" s="39">
        <v>0</v>
      </c>
      <c r="H2047" s="39">
        <v>0</v>
      </c>
      <c r="I2047" s="39">
        <v>0</v>
      </c>
    </row>
    <row r="2048" spans="2:9" ht="13.7">
      <c r="B2048" s="57"/>
      <c r="C2048" s="57"/>
      <c r="D2048" s="57"/>
      <c r="E2048" s="58" t="s">
        <v>8451</v>
      </c>
      <c r="F2048" s="39">
        <v>1</v>
      </c>
      <c r="G2048" s="39">
        <v>0</v>
      </c>
      <c r="H2048" s="39">
        <v>5</v>
      </c>
      <c r="I2048" s="39">
        <v>6</v>
      </c>
    </row>
    <row r="2049" spans="2:9" ht="13.7">
      <c r="B2049" s="57"/>
      <c r="C2049" s="57"/>
      <c r="D2049" s="57"/>
      <c r="E2049" s="58" t="s">
        <v>8453</v>
      </c>
      <c r="F2049" s="39">
        <v>0</v>
      </c>
      <c r="G2049" s="39">
        <v>1</v>
      </c>
      <c r="H2049" s="39">
        <v>1</v>
      </c>
      <c r="I2049" s="39">
        <v>2</v>
      </c>
    </row>
    <row r="2050" spans="2:9" ht="13.7">
      <c r="B2050" s="57"/>
      <c r="C2050" s="57"/>
      <c r="D2050" s="57"/>
      <c r="E2050" s="58" t="s">
        <v>8455</v>
      </c>
      <c r="F2050" s="39">
        <v>1</v>
      </c>
      <c r="G2050" s="39">
        <v>1</v>
      </c>
      <c r="H2050" s="39">
        <v>6</v>
      </c>
      <c r="I2050" s="39">
        <v>8</v>
      </c>
    </row>
    <row r="2051" spans="2:9" ht="13.7">
      <c r="B2051" s="57"/>
      <c r="C2051" s="57"/>
      <c r="D2051" s="57"/>
      <c r="E2051" s="58" t="s">
        <v>8457</v>
      </c>
      <c r="F2051" s="39">
        <v>0</v>
      </c>
      <c r="G2051" s="39">
        <v>0</v>
      </c>
      <c r="H2051" s="39">
        <v>0</v>
      </c>
      <c r="I2051" s="39">
        <v>0</v>
      </c>
    </row>
    <row r="2052" spans="2:9" ht="13.7">
      <c r="B2052" s="57"/>
      <c r="C2052" s="57"/>
      <c r="D2052" s="57"/>
      <c r="E2052" s="58" t="s">
        <v>8459</v>
      </c>
      <c r="F2052" s="39">
        <v>0</v>
      </c>
      <c r="G2052" s="39">
        <v>0</v>
      </c>
      <c r="H2052" s="39">
        <v>0</v>
      </c>
      <c r="I2052" s="39">
        <v>0</v>
      </c>
    </row>
    <row r="2053" spans="2:9" ht="13.7">
      <c r="B2053" s="57"/>
      <c r="C2053" s="57"/>
      <c r="D2053" s="57"/>
      <c r="E2053" s="58" t="s">
        <v>8461</v>
      </c>
      <c r="F2053" s="40">
        <v>1</v>
      </c>
      <c r="G2053" s="40">
        <v>0</v>
      </c>
      <c r="H2053" s="40">
        <v>0.83333333333333337</v>
      </c>
      <c r="I2053" s="40">
        <v>0.75</v>
      </c>
    </row>
    <row r="2054" spans="2:9" ht="13.7">
      <c r="B2054" s="57"/>
      <c r="C2054" s="57"/>
      <c r="D2054" s="57"/>
      <c r="E2054" s="58" t="s">
        <v>8463</v>
      </c>
      <c r="F2054" s="40">
        <v>0</v>
      </c>
      <c r="G2054" s="40">
        <v>0</v>
      </c>
      <c r="H2054" s="40">
        <v>0</v>
      </c>
      <c r="I2054" s="40">
        <v>0</v>
      </c>
    </row>
    <row r="2055" spans="2:9" ht="13.7">
      <c r="B2055" s="57" t="s">
        <v>8328</v>
      </c>
      <c r="C2055" s="57"/>
      <c r="D2055" s="57"/>
      <c r="E2055" s="57"/>
      <c r="F2055" s="39">
        <v>338</v>
      </c>
      <c r="G2055" s="39">
        <v>338</v>
      </c>
      <c r="H2055" s="39">
        <v>338</v>
      </c>
      <c r="I2055" s="39">
        <v>1014</v>
      </c>
    </row>
    <row r="2056" spans="2:9" ht="13.7">
      <c r="B2056" s="57" t="s">
        <v>8329</v>
      </c>
      <c r="C2056" s="57"/>
      <c r="D2056" s="57"/>
      <c r="E2056" s="57"/>
      <c r="F2056" s="39">
        <v>1350</v>
      </c>
      <c r="G2056" s="39">
        <v>1350</v>
      </c>
      <c r="H2056" s="39">
        <v>1350</v>
      </c>
      <c r="I2056" s="39">
        <v>4050</v>
      </c>
    </row>
    <row r="2057" spans="2:9" ht="13.7">
      <c r="B2057" s="57" t="s">
        <v>8440</v>
      </c>
      <c r="C2057" s="57"/>
      <c r="D2057" s="57"/>
      <c r="E2057" s="57"/>
      <c r="F2057" s="39">
        <v>117540</v>
      </c>
      <c r="G2057" s="39">
        <v>117540</v>
      </c>
      <c r="H2057" s="39">
        <v>118680</v>
      </c>
      <c r="I2057" s="39">
        <v>353760</v>
      </c>
    </row>
    <row r="2058" spans="2:9" ht="13.7">
      <c r="B2058" s="57" t="s">
        <v>8442</v>
      </c>
      <c r="C2058" s="57"/>
      <c r="D2058" s="57"/>
      <c r="E2058" s="57"/>
      <c r="F2058" s="39">
        <v>117540</v>
      </c>
      <c r="G2058" s="39">
        <v>117540</v>
      </c>
      <c r="H2058" s="39">
        <v>118680</v>
      </c>
      <c r="I2058" s="39">
        <v>353760</v>
      </c>
    </row>
    <row r="2059" spans="2:9" ht="13.7">
      <c r="B2059" s="57" t="s">
        <v>8333</v>
      </c>
      <c r="C2059" s="57"/>
      <c r="D2059" s="57"/>
      <c r="E2059" s="57"/>
      <c r="F2059" s="39">
        <v>106356</v>
      </c>
      <c r="G2059" s="39">
        <v>106595</v>
      </c>
      <c r="H2059" s="39">
        <v>106819</v>
      </c>
      <c r="I2059" s="39">
        <v>319770</v>
      </c>
    </row>
    <row r="2060" spans="2:9" ht="13.7">
      <c r="B2060" s="57" t="s">
        <v>8335</v>
      </c>
      <c r="C2060" s="57"/>
      <c r="D2060" s="57"/>
      <c r="E2060" s="57"/>
      <c r="F2060" s="39">
        <v>74613</v>
      </c>
      <c r="G2060" s="39">
        <v>74315</v>
      </c>
      <c r="H2060" s="39">
        <v>74470</v>
      </c>
      <c r="I2060" s="39">
        <v>223398</v>
      </c>
    </row>
    <row r="2061" spans="2:9" ht="13.7">
      <c r="B2061" s="57" t="s">
        <v>8337</v>
      </c>
      <c r="C2061" s="57"/>
      <c r="D2061" s="57"/>
      <c r="E2061" s="57"/>
      <c r="F2061" s="40">
        <v>0.9048494129657989</v>
      </c>
      <c r="G2061" s="40">
        <v>0.90688276331461626</v>
      </c>
      <c r="H2061" s="40">
        <v>0.90005898213683855</v>
      </c>
      <c r="I2061" s="40">
        <v>0.90391791044776115</v>
      </c>
    </row>
    <row r="2062" spans="2:9" ht="13.7">
      <c r="B2062" s="57" t="s">
        <v>8339</v>
      </c>
      <c r="C2062" s="57"/>
      <c r="D2062" s="57"/>
      <c r="E2062" s="57"/>
      <c r="F2062" s="40">
        <v>0.63478815722307302</v>
      </c>
      <c r="G2062" s="40">
        <v>0.63225285009358512</v>
      </c>
      <c r="H2062" s="40">
        <v>0.62748567576676773</v>
      </c>
      <c r="I2062" s="40">
        <v>0.6314959294436906</v>
      </c>
    </row>
    <row r="2063" spans="2:9" ht="13.7">
      <c r="B2063" s="57" t="s">
        <v>8444</v>
      </c>
      <c r="C2063" s="57"/>
      <c r="D2063" s="57"/>
      <c r="E2063" s="57"/>
      <c r="F2063" s="39">
        <v>338</v>
      </c>
      <c r="G2063" s="39">
        <v>338</v>
      </c>
      <c r="H2063" s="39">
        <v>338</v>
      </c>
      <c r="I2063" s="39">
        <v>1014</v>
      </c>
    </row>
    <row r="2064" spans="2:9" ht="13.7">
      <c r="B2064" s="57" t="s">
        <v>8446</v>
      </c>
      <c r="C2064" s="57"/>
      <c r="D2064" s="57"/>
      <c r="E2064" s="57"/>
      <c r="F2064" s="40">
        <v>1</v>
      </c>
      <c r="G2064" s="40">
        <v>1</v>
      </c>
      <c r="H2064" s="40">
        <v>1</v>
      </c>
      <c r="I2064" s="40">
        <v>1</v>
      </c>
    </row>
    <row r="2065" spans="2:9" ht="13.7">
      <c r="B2065" s="57" t="s">
        <v>8448</v>
      </c>
      <c r="C2065" s="57"/>
      <c r="D2065" s="57"/>
      <c r="E2065" s="57"/>
      <c r="F2065" s="39">
        <v>0</v>
      </c>
      <c r="G2065" s="39">
        <v>0</v>
      </c>
      <c r="H2065" s="39">
        <v>0</v>
      </c>
      <c r="I2065" s="39">
        <v>0</v>
      </c>
    </row>
    <row r="2066" spans="2:9" ht="13.7">
      <c r="B2066" s="57" t="s">
        <v>8450</v>
      </c>
      <c r="C2066" s="57"/>
      <c r="D2066" s="57"/>
      <c r="E2066" s="57"/>
      <c r="F2066" s="39">
        <v>282</v>
      </c>
      <c r="G2066" s="39">
        <v>276</v>
      </c>
      <c r="H2066" s="39">
        <v>277</v>
      </c>
      <c r="I2066" s="39">
        <v>835</v>
      </c>
    </row>
    <row r="2067" spans="2:9" ht="13.7">
      <c r="B2067" s="57" t="s">
        <v>8452</v>
      </c>
      <c r="C2067" s="57"/>
      <c r="D2067" s="57"/>
      <c r="E2067" s="57"/>
      <c r="F2067" s="39">
        <v>56</v>
      </c>
      <c r="G2067" s="39">
        <v>62</v>
      </c>
      <c r="H2067" s="39">
        <v>61</v>
      </c>
      <c r="I2067" s="39">
        <v>179</v>
      </c>
    </row>
    <row r="2068" spans="2:9" ht="13.7">
      <c r="B2068" s="57" t="s">
        <v>8454</v>
      </c>
      <c r="C2068" s="57"/>
      <c r="D2068" s="57"/>
      <c r="E2068" s="57"/>
      <c r="F2068" s="39">
        <v>325</v>
      </c>
      <c r="G2068" s="39">
        <v>329</v>
      </c>
      <c r="H2068" s="39">
        <v>324</v>
      </c>
      <c r="I2068" s="39">
        <v>978</v>
      </c>
    </row>
    <row r="2069" spans="2:9" ht="13.7">
      <c r="B2069" s="57" t="s">
        <v>8456</v>
      </c>
      <c r="C2069" s="57"/>
      <c r="D2069" s="57"/>
      <c r="E2069" s="57"/>
      <c r="F2069" s="39">
        <v>13</v>
      </c>
      <c r="G2069" s="39">
        <v>9</v>
      </c>
      <c r="H2069" s="39">
        <v>14</v>
      </c>
      <c r="I2069" s="39">
        <v>36</v>
      </c>
    </row>
    <row r="2070" spans="2:9" ht="13.7">
      <c r="B2070" s="57" t="s">
        <v>8458</v>
      </c>
      <c r="C2070" s="57"/>
      <c r="D2070" s="57"/>
      <c r="E2070" s="57"/>
      <c r="F2070" s="39">
        <v>0</v>
      </c>
      <c r="G2070" s="39">
        <v>0</v>
      </c>
      <c r="H2070" s="39">
        <v>0</v>
      </c>
      <c r="I2070" s="39">
        <v>0</v>
      </c>
    </row>
    <row r="2071" spans="2:9" ht="13.7">
      <c r="B2071" s="57" t="s">
        <v>8460</v>
      </c>
      <c r="C2071" s="57"/>
      <c r="D2071" s="57"/>
      <c r="E2071" s="57"/>
      <c r="F2071" s="40">
        <v>0.83431952662721898</v>
      </c>
      <c r="G2071" s="40">
        <v>0.81656804733727806</v>
      </c>
      <c r="H2071" s="40">
        <v>0.81952662721893488</v>
      </c>
      <c r="I2071" s="40">
        <v>0.8234714003944773</v>
      </c>
    </row>
    <row r="2072" spans="2:9" ht="13.7">
      <c r="B2072" s="57" t="s">
        <v>8462</v>
      </c>
      <c r="C2072" s="57"/>
      <c r="D2072" s="57"/>
      <c r="E2072" s="57"/>
      <c r="F2072" s="40">
        <v>3.8461538461538464E-2</v>
      </c>
      <c r="G2072" s="40">
        <v>2.6627218934911243E-2</v>
      </c>
      <c r="H2072" s="40">
        <v>4.142011834319527E-2</v>
      </c>
      <c r="I2072" s="40">
        <v>3.5502958579881658E-2</v>
      </c>
    </row>
  </sheetData>
  <conditionalFormatting sqref="E21:E2072">
    <cfRule type="expression" dxfId="18" priority="1" stopIfTrue="1">
      <formula>$E21="% Run Time"</formula>
    </cfRule>
    <cfRule type="expression" dxfId="17" priority="2" stopIfTrue="1">
      <formula>$E21="% Op Time"</formula>
    </cfRule>
    <cfRule type="expression" dxfId="16" priority="3" stopIfTrue="1">
      <formula>$E21="% On-Time Starts"</formula>
    </cfRule>
    <cfRule type="expression" dxfId="15" priority="4" stopIfTrue="1">
      <formula>$E21="% On-Time Finishes"</formula>
    </cfRule>
    <cfRule type="expression" dxfId="14" priority="5" stopIfTrue="1">
      <formula>$E21="% Recorded Scheduled Load"</formula>
    </cfRule>
  </conditionalFormatting>
  <pageMargins left="0.27777777777777779" right="0.27777777777777779" top="0.27777777777777779" bottom="0.27777777777777779" header="0.3" footer="0.3"/>
  <pageSetup paperSize="8" scale="72" fitToHeight="0" orientation="landscape" r:id="rId2"/>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D709C-B09E-407C-AA6C-BED094DA2B5E}">
  <sheetPr>
    <tabColor rgb="FF315B30"/>
    <pageSetUpPr fitToPage="1"/>
  </sheetPr>
  <dimension ref="A1:R488"/>
  <sheetViews>
    <sheetView showGridLines="0" zoomScale="80" zoomScaleNormal="80" workbookViewId="0"/>
  </sheetViews>
  <sheetFormatPr defaultRowHeight="22.1" customHeight="1"/>
  <cols>
    <col min="1" max="1" width="3" customWidth="1"/>
    <col min="2" max="2" width="32.5546875" customWidth="1"/>
    <col min="3" max="3" width="34.5546875" customWidth="1"/>
    <col min="4" max="7" width="14.5546875" customWidth="1"/>
    <col min="8" max="14" width="13.5546875" customWidth="1"/>
    <col min="15" max="15" width="17.609375" bestFit="1" customWidth="1"/>
    <col min="16" max="16" width="19.5" bestFit="1" customWidth="1"/>
    <col min="17" max="17" width="22.5546875" bestFit="1" customWidth="1"/>
    <col min="18" max="18" width="18.88671875" bestFit="1" customWidth="1"/>
    <col min="19" max="19" width="15.83203125" bestFit="1" customWidth="1"/>
    <col min="20" max="20" width="18.109375" bestFit="1" customWidth="1"/>
    <col min="21" max="21" width="14.38671875" bestFit="1" customWidth="1"/>
    <col min="22" max="22" width="13.5" bestFit="1" customWidth="1"/>
    <col min="23" max="23" width="18.5546875" bestFit="1" customWidth="1"/>
    <col min="24" max="24" width="25.6640625" bestFit="1" customWidth="1"/>
    <col min="25" max="25" width="15" bestFit="1" customWidth="1"/>
    <col min="26" max="26" width="13.94140625" bestFit="1" customWidth="1"/>
    <col min="27" max="27" width="11.0546875" bestFit="1" customWidth="1"/>
    <col min="28" max="28" width="10" bestFit="1" customWidth="1"/>
    <col min="29" max="29" width="14.5546875" bestFit="1" customWidth="1"/>
    <col min="30" max="30" width="17.6640625" bestFit="1" customWidth="1"/>
    <col min="31" max="31" width="18.21875" bestFit="1" customWidth="1"/>
    <col min="32" max="32" width="21.33203125" bestFit="1" customWidth="1"/>
    <col min="33" max="33" width="17.609375" bestFit="1" customWidth="1"/>
    <col min="34" max="34" width="19.5" bestFit="1" customWidth="1"/>
    <col min="35" max="35" width="22.5546875" bestFit="1" customWidth="1"/>
    <col min="36" max="36" width="18.88671875" bestFit="1" customWidth="1"/>
    <col min="37" max="37" width="15.83203125" bestFit="1" customWidth="1"/>
    <col min="38" max="38" width="18.109375" bestFit="1" customWidth="1"/>
    <col min="39" max="39" width="14.38671875" bestFit="1" customWidth="1"/>
    <col min="40" max="40" width="13.5" bestFit="1" customWidth="1"/>
    <col min="41" max="41" width="18.5546875" bestFit="1" customWidth="1"/>
    <col min="42" max="42" width="25.6640625" bestFit="1" customWidth="1"/>
    <col min="43" max="43" width="15" bestFit="1" customWidth="1"/>
    <col min="44" max="44" width="13.94140625" bestFit="1" customWidth="1"/>
    <col min="45" max="45" width="11.0546875" bestFit="1" customWidth="1"/>
    <col min="46" max="46" width="10" bestFit="1" customWidth="1"/>
    <col min="47" max="47" width="14.5546875" bestFit="1" customWidth="1"/>
    <col min="48" max="48" width="17.6640625" bestFit="1" customWidth="1"/>
    <col min="49" max="49" width="18.21875" bestFit="1" customWidth="1"/>
    <col min="50" max="50" width="21.33203125" bestFit="1" customWidth="1"/>
    <col min="51" max="51" width="17.609375" bestFit="1" customWidth="1"/>
    <col min="52" max="52" width="19.5" bestFit="1" customWidth="1"/>
    <col min="53" max="53" width="22.5546875" bestFit="1" customWidth="1"/>
    <col min="54" max="54" width="18.88671875" bestFit="1" customWidth="1"/>
    <col min="55" max="55" width="15.83203125" bestFit="1" customWidth="1"/>
    <col min="56" max="56" width="18.109375" bestFit="1" customWidth="1"/>
    <col min="57" max="57" width="19.33203125" bestFit="1" customWidth="1"/>
    <col min="58" max="58" width="18.44140625" bestFit="1" customWidth="1"/>
    <col min="59" max="59" width="23.5" bestFit="1" customWidth="1"/>
    <col min="60" max="60" width="30.609375" bestFit="1" customWidth="1"/>
    <col min="61" max="61" width="19.94140625" bestFit="1" customWidth="1"/>
    <col min="62" max="62" width="18.88671875" bestFit="1" customWidth="1"/>
    <col min="63" max="63" width="16" bestFit="1" customWidth="1"/>
    <col min="64" max="64" width="14.94140625" bestFit="1" customWidth="1"/>
    <col min="65" max="65" width="19.5" bestFit="1" customWidth="1"/>
    <col min="66" max="66" width="22.609375" bestFit="1" customWidth="1"/>
    <col min="67" max="67" width="23.1640625" bestFit="1" customWidth="1"/>
    <col min="68" max="68" width="26.21875" bestFit="1" customWidth="1"/>
    <col min="69" max="69" width="22.5546875" bestFit="1" customWidth="1"/>
    <col min="70" max="70" width="24.44140625" bestFit="1" customWidth="1"/>
    <col min="71" max="71" width="27.5" bestFit="1" customWidth="1"/>
    <col min="72" max="72" width="23.83203125" bestFit="1" customWidth="1"/>
    <col min="73" max="73" width="20.71875" bestFit="1" customWidth="1"/>
    <col min="74" max="74" width="23.0546875" bestFit="1" customWidth="1"/>
  </cols>
  <sheetData>
    <row r="1" spans="1:18" ht="21" customHeight="1">
      <c r="A1" s="1"/>
      <c r="B1" s="1"/>
      <c r="C1" s="1"/>
      <c r="D1" s="1"/>
      <c r="E1" s="1"/>
      <c r="F1" s="1"/>
      <c r="G1" s="1"/>
      <c r="H1" s="1"/>
      <c r="I1" s="1"/>
      <c r="J1" s="1"/>
      <c r="K1" s="1"/>
      <c r="L1" s="1"/>
      <c r="M1" s="1"/>
      <c r="N1" s="1"/>
      <c r="O1" s="1"/>
      <c r="P1" s="1"/>
      <c r="Q1" s="1"/>
      <c r="R1" s="1"/>
    </row>
    <row r="2" spans="1:18" ht="30" customHeight="1" thickBot="1">
      <c r="A2" s="1"/>
      <c r="B2" s="2" t="s">
        <v>8411</v>
      </c>
      <c r="C2" s="2"/>
      <c r="D2" s="2"/>
      <c r="E2" s="2"/>
      <c r="F2" s="2"/>
      <c r="G2" s="2"/>
      <c r="H2" s="2"/>
      <c r="I2" s="2"/>
      <c r="J2" s="2"/>
      <c r="K2" s="2"/>
      <c r="L2" s="2"/>
      <c r="M2" s="2"/>
      <c r="N2" s="2"/>
      <c r="O2" s="1"/>
      <c r="P2" s="1"/>
      <c r="Q2" s="1"/>
      <c r="R2" s="1"/>
    </row>
    <row r="3" spans="1:18" ht="21" customHeight="1">
      <c r="A3" s="1"/>
      <c r="B3" s="55" t="s">
        <v>8412</v>
      </c>
      <c r="C3" s="4"/>
      <c r="D3" s="4"/>
      <c r="E3" s="4"/>
      <c r="F3" s="4"/>
      <c r="G3" s="4"/>
      <c r="H3" s="4"/>
      <c r="I3" s="4"/>
      <c r="J3" s="4"/>
      <c r="K3" s="4"/>
      <c r="L3" s="4"/>
      <c r="M3" s="4"/>
      <c r="N3" s="4"/>
      <c r="O3" s="1"/>
      <c r="P3" s="1"/>
      <c r="Q3" s="1"/>
      <c r="R3" s="1"/>
    </row>
    <row r="4" spans="1:18" ht="21" customHeight="1">
      <c r="A4" s="1"/>
      <c r="B4" s="44" t="str">
        <f>"Timed sessions: "&amp;TEXT(GETPIVOTDATA("Timed Sessions",$B$18),"#,##0")&amp;" / "&amp;TEXT(GETPIVOTDATA("No. of Sessions",$B$18),"#,##0")&amp;". Timing percentages use matched complete sessions. On Time includes exactly 10 minutes early or late."</f>
        <v>Timed sessions: 1,014 / 1,014. Timing percentages use matched complete sessions. On Time includes exactly 10 minutes early or late.</v>
      </c>
      <c r="C4" s="4"/>
      <c r="D4" s="4"/>
      <c r="E4" s="4"/>
      <c r="F4" s="4"/>
      <c r="G4" s="4"/>
      <c r="H4" s="4"/>
      <c r="I4" s="4"/>
      <c r="J4" s="4"/>
      <c r="K4" s="4"/>
      <c r="L4" s="4"/>
      <c r="M4" s="4"/>
      <c r="N4" s="4"/>
      <c r="O4" s="1"/>
      <c r="P4" s="1"/>
      <c r="Q4" s="1"/>
      <c r="R4" s="1"/>
    </row>
    <row r="5" spans="1:18" ht="21" customHeight="1">
      <c r="A5" s="1"/>
      <c r="B5" s="55" t="s">
        <v>8501</v>
      </c>
      <c r="C5" s="4"/>
      <c r="D5" s="4"/>
      <c r="E5" s="4"/>
      <c r="F5" s="4"/>
      <c r="G5" s="4"/>
      <c r="H5" s="4"/>
      <c r="I5" s="4"/>
      <c r="J5" s="4"/>
      <c r="K5" s="4"/>
      <c r="L5" s="4"/>
      <c r="M5" s="4"/>
      <c r="N5" s="4"/>
      <c r="O5" s="1"/>
      <c r="P5" s="1"/>
      <c r="Q5" s="1"/>
      <c r="R5" s="1"/>
    </row>
    <row r="6" spans="1:18" ht="21" customHeight="1">
      <c r="A6" s="1"/>
      <c r="B6" s="1"/>
      <c r="C6" s="1"/>
      <c r="D6" s="1"/>
      <c r="E6" s="1"/>
      <c r="F6" s="1"/>
      <c r="G6" s="1"/>
      <c r="H6" s="1"/>
      <c r="I6" s="1"/>
      <c r="J6" s="1"/>
      <c r="K6" s="1"/>
      <c r="L6" s="1"/>
      <c r="M6" s="1"/>
      <c r="N6" s="1"/>
      <c r="O6" s="1"/>
      <c r="P6" s="1"/>
      <c r="Q6" s="1"/>
      <c r="R6" s="1"/>
    </row>
    <row r="7" spans="1:18" ht="21" customHeight="1">
      <c r="A7" s="1"/>
      <c r="B7" s="1"/>
      <c r="C7" s="1"/>
      <c r="D7" s="1"/>
      <c r="E7" s="1"/>
      <c r="F7" s="1"/>
      <c r="G7" s="1"/>
      <c r="H7" s="1"/>
      <c r="I7" s="1"/>
      <c r="J7" s="1"/>
      <c r="K7" s="1"/>
      <c r="L7" s="1"/>
      <c r="M7" s="1"/>
      <c r="N7" s="1"/>
      <c r="O7" s="1"/>
      <c r="P7" s="1"/>
      <c r="Q7" s="1"/>
      <c r="R7" s="1"/>
    </row>
    <row r="8" spans="1:18" ht="21" customHeight="1">
      <c r="A8" s="1"/>
      <c r="B8" s="1"/>
      <c r="C8" s="1"/>
      <c r="D8" s="1"/>
      <c r="E8" s="1"/>
      <c r="F8" s="1"/>
      <c r="G8" s="1"/>
      <c r="H8" s="1"/>
      <c r="I8" s="1"/>
      <c r="J8" s="1"/>
      <c r="K8" s="1"/>
      <c r="L8" s="1"/>
      <c r="M8" s="1"/>
      <c r="N8" s="1"/>
      <c r="O8" s="1"/>
      <c r="P8" s="1"/>
      <c r="Q8" s="1"/>
      <c r="R8" s="1"/>
    </row>
    <row r="9" spans="1:18" ht="21" customHeight="1">
      <c r="A9" s="1"/>
      <c r="B9" s="1"/>
      <c r="C9" s="1"/>
      <c r="D9" s="1"/>
      <c r="E9" s="1"/>
      <c r="F9" s="1"/>
      <c r="G9" s="1"/>
      <c r="H9" s="1"/>
      <c r="I9" s="1"/>
      <c r="J9" s="1"/>
      <c r="K9" s="1"/>
      <c r="L9" s="1"/>
      <c r="M9" s="1"/>
      <c r="N9" s="1"/>
      <c r="O9" s="1"/>
      <c r="P9" s="1"/>
      <c r="Q9" s="1"/>
      <c r="R9" s="1"/>
    </row>
    <row r="10" spans="1:18" ht="21" customHeight="1">
      <c r="A10" s="1"/>
      <c r="B10" s="1"/>
      <c r="C10" s="1"/>
      <c r="D10" s="1"/>
      <c r="E10" s="1"/>
      <c r="F10" s="1"/>
      <c r="G10" s="1"/>
      <c r="H10" s="1"/>
      <c r="I10" s="1"/>
      <c r="J10" s="1"/>
      <c r="K10" s="1"/>
      <c r="L10" s="1"/>
      <c r="M10" s="1"/>
      <c r="N10" s="1"/>
      <c r="O10" s="1"/>
      <c r="P10" s="1"/>
      <c r="Q10" s="1"/>
      <c r="R10" s="1"/>
    </row>
    <row r="11" spans="1:18" ht="21" customHeight="1">
      <c r="A11" s="1"/>
      <c r="B11" s="1"/>
      <c r="C11" s="1"/>
      <c r="D11" s="1"/>
      <c r="E11" s="1"/>
      <c r="F11" s="1"/>
      <c r="G11" s="1"/>
      <c r="H11" s="1"/>
      <c r="I11" s="1"/>
      <c r="J11" s="1"/>
      <c r="K11" s="1"/>
      <c r="L11" s="1"/>
      <c r="M11" s="1"/>
      <c r="N11" s="1"/>
      <c r="O11" s="1"/>
      <c r="P11" s="1"/>
      <c r="Q11" s="1"/>
      <c r="R11" s="1"/>
    </row>
    <row r="12" spans="1:18" ht="21" customHeight="1">
      <c r="A12" s="1"/>
      <c r="B12" s="1"/>
      <c r="C12" s="1"/>
      <c r="D12" s="1"/>
      <c r="E12" s="1"/>
      <c r="F12" s="1"/>
      <c r="G12" s="1"/>
      <c r="H12" s="1"/>
      <c r="I12" s="1"/>
      <c r="J12" s="1"/>
      <c r="K12" s="1"/>
      <c r="L12" s="1"/>
      <c r="M12" s="1"/>
      <c r="N12" s="1"/>
      <c r="O12" s="1"/>
      <c r="P12" s="1"/>
      <c r="Q12" s="1"/>
      <c r="R12" s="1"/>
    </row>
    <row r="13" spans="1:18" ht="21" customHeight="1">
      <c r="A13" s="1"/>
      <c r="B13" s="1"/>
      <c r="C13" s="1"/>
      <c r="D13" s="1"/>
      <c r="E13" s="1"/>
      <c r="F13" s="1"/>
      <c r="G13" s="1"/>
      <c r="H13" s="1"/>
      <c r="I13" s="1"/>
      <c r="J13" s="1"/>
      <c r="K13" s="1"/>
      <c r="L13" s="1"/>
      <c r="M13" s="1"/>
      <c r="N13" s="1"/>
      <c r="O13" s="1"/>
      <c r="P13" s="1"/>
      <c r="Q13" s="1"/>
      <c r="R13" s="1"/>
    </row>
    <row r="14" spans="1:18" ht="21" customHeight="1">
      <c r="A14" s="1"/>
      <c r="B14" s="1"/>
      <c r="C14" s="1"/>
      <c r="D14" s="1"/>
      <c r="E14" s="1"/>
      <c r="F14" s="1"/>
      <c r="G14" s="1"/>
      <c r="H14" s="1"/>
      <c r="I14" s="1"/>
      <c r="J14" s="1"/>
      <c r="K14" s="1"/>
      <c r="L14" s="1"/>
      <c r="M14" s="1"/>
      <c r="N14" s="1"/>
      <c r="O14" s="1"/>
      <c r="P14" s="1"/>
      <c r="Q14" s="1"/>
      <c r="R14" s="1"/>
    </row>
    <row r="15" spans="1:18" ht="21" customHeight="1">
      <c r="A15" s="1"/>
      <c r="B15" s="1"/>
      <c r="C15" s="1"/>
      <c r="D15" s="1"/>
      <c r="E15" s="1"/>
      <c r="F15" s="1"/>
      <c r="G15" s="1"/>
      <c r="H15" s="1"/>
      <c r="I15" s="1"/>
      <c r="J15" s="1"/>
      <c r="K15" s="1"/>
      <c r="L15" s="1"/>
      <c r="M15" s="1"/>
      <c r="N15" s="1"/>
      <c r="O15" s="1"/>
      <c r="P15" s="1"/>
      <c r="Q15" s="1"/>
      <c r="R15" s="1"/>
    </row>
    <row r="16" spans="1:18" ht="21" customHeight="1">
      <c r="A16" s="1"/>
      <c r="B16" s="1"/>
      <c r="C16" s="1"/>
      <c r="D16" s="1"/>
      <c r="E16" s="1"/>
      <c r="F16" s="1"/>
      <c r="G16" s="1"/>
      <c r="H16" s="1"/>
      <c r="I16" s="1"/>
      <c r="J16" s="1"/>
      <c r="K16" s="1"/>
      <c r="L16" s="1"/>
      <c r="M16" s="1"/>
      <c r="N16" s="1"/>
      <c r="O16" s="1"/>
      <c r="P16" s="1"/>
      <c r="Q16" s="1"/>
      <c r="R16" s="1"/>
    </row>
    <row r="17" spans="1:18" ht="21" customHeight="1">
      <c r="A17" s="1"/>
      <c r="B17" s="1"/>
      <c r="C17" s="1"/>
      <c r="D17" s="1"/>
      <c r="E17" s="1"/>
      <c r="F17" s="1"/>
      <c r="G17" s="1"/>
      <c r="H17" s="1"/>
      <c r="I17" s="1"/>
      <c r="J17" s="1"/>
      <c r="K17" s="1"/>
      <c r="L17" s="1"/>
      <c r="M17" s="1"/>
      <c r="N17" s="1"/>
      <c r="O17" s="1"/>
      <c r="P17" s="1"/>
      <c r="Q17" s="1"/>
      <c r="R17" s="1"/>
    </row>
    <row r="18" spans="1:18" ht="13.7">
      <c r="A18" s="1"/>
      <c r="B18" s="37"/>
      <c r="C18" s="37"/>
      <c r="D18" s="38" t="s">
        <v>36</v>
      </c>
      <c r="E18" s="38" t="s">
        <v>35</v>
      </c>
      <c r="F18" s="37"/>
      <c r="G18" s="37"/>
    </row>
    <row r="19" spans="1:18" ht="13.7">
      <c r="A19" s="1"/>
      <c r="B19" s="37"/>
      <c r="C19" s="37"/>
      <c r="D19" s="95" t="s">
        <v>52</v>
      </c>
      <c r="E19" s="96"/>
      <c r="F19" s="96"/>
      <c r="G19" s="95" t="s">
        <v>8342</v>
      </c>
    </row>
    <row r="20" spans="1:18" ht="13.7">
      <c r="A20" s="1"/>
      <c r="B20" s="38" t="s">
        <v>8416</v>
      </c>
      <c r="C20" s="38" t="s">
        <v>8341</v>
      </c>
      <c r="D20" s="36">
        <v>46174</v>
      </c>
      <c r="E20" s="36">
        <v>46204</v>
      </c>
      <c r="F20" s="36">
        <v>46235</v>
      </c>
      <c r="G20" s="96"/>
    </row>
    <row r="21" spans="1:18" ht="13.7">
      <c r="A21" s="1"/>
      <c r="B21" s="95" t="s">
        <v>935</v>
      </c>
      <c r="C21" s="35" t="s">
        <v>8327</v>
      </c>
      <c r="D21" s="39"/>
      <c r="E21" s="39"/>
      <c r="F21" s="39">
        <v>1</v>
      </c>
      <c r="G21" s="39">
        <v>1</v>
      </c>
    </row>
    <row r="22" spans="1:18" ht="13.7">
      <c r="A22" s="1"/>
      <c r="B22" s="96"/>
      <c r="C22" s="35" t="s">
        <v>8330</v>
      </c>
      <c r="D22" s="39"/>
      <c r="E22" s="39"/>
      <c r="F22" s="39">
        <v>2</v>
      </c>
      <c r="G22" s="39">
        <v>2</v>
      </c>
    </row>
    <row r="23" spans="1:18" ht="13.7">
      <c r="A23" s="1"/>
      <c r="B23" s="96"/>
      <c r="C23" s="35" t="s">
        <v>8441</v>
      </c>
      <c r="D23" s="39"/>
      <c r="E23" s="39"/>
      <c r="F23" s="39">
        <v>1440</v>
      </c>
      <c r="G23" s="39">
        <v>1440</v>
      </c>
    </row>
    <row r="24" spans="1:18" ht="13.7">
      <c r="A24" s="1"/>
      <c r="B24" s="96"/>
      <c r="C24" s="35" t="s">
        <v>8443</v>
      </c>
      <c r="D24" s="39"/>
      <c r="E24" s="39"/>
      <c r="F24" s="39">
        <v>1440</v>
      </c>
      <c r="G24" s="39">
        <v>1440</v>
      </c>
    </row>
    <row r="25" spans="1:18" ht="13.7">
      <c r="A25" s="1"/>
      <c r="B25" s="96"/>
      <c r="C25" s="35" t="s">
        <v>8334</v>
      </c>
      <c r="D25" s="39" t="s">
        <v>8464</v>
      </c>
      <c r="E25" s="39" t="s">
        <v>8464</v>
      </c>
      <c r="F25" s="39">
        <v>358</v>
      </c>
      <c r="G25" s="39">
        <v>358</v>
      </c>
    </row>
    <row r="26" spans="1:18" ht="13.7">
      <c r="A26" s="1"/>
      <c r="B26" s="96"/>
      <c r="C26" s="35" t="s">
        <v>8336</v>
      </c>
      <c r="D26" s="39" t="s">
        <v>8464</v>
      </c>
      <c r="E26" s="39" t="s">
        <v>8464</v>
      </c>
      <c r="F26" s="39">
        <v>95</v>
      </c>
      <c r="G26" s="39">
        <v>95</v>
      </c>
    </row>
    <row r="27" spans="1:18" ht="13.7">
      <c r="A27" s="1"/>
      <c r="B27" s="96"/>
      <c r="C27" s="35" t="s">
        <v>8338</v>
      </c>
      <c r="D27" s="40" t="s">
        <v>8464</v>
      </c>
      <c r="E27" s="40" t="s">
        <v>8464</v>
      </c>
      <c r="F27" s="40">
        <v>0.24861111111111112</v>
      </c>
      <c r="G27" s="40">
        <v>0.24861111111111112</v>
      </c>
    </row>
    <row r="28" spans="1:18" ht="13.7">
      <c r="A28" s="1"/>
      <c r="B28" s="96"/>
      <c r="C28" s="35" t="s">
        <v>8340</v>
      </c>
      <c r="D28" s="40" t="s">
        <v>8464</v>
      </c>
      <c r="E28" s="40" t="s">
        <v>8464</v>
      </c>
      <c r="F28" s="40">
        <v>6.5972222222222224E-2</v>
      </c>
      <c r="G28" s="40">
        <v>6.5972222222222224E-2</v>
      </c>
    </row>
    <row r="29" spans="1:18" ht="13.7">
      <c r="A29" s="1"/>
      <c r="B29" s="96"/>
      <c r="C29" s="35" t="s">
        <v>8445</v>
      </c>
      <c r="D29" s="39"/>
      <c r="E29" s="39"/>
      <c r="F29" s="39">
        <v>1</v>
      </c>
      <c r="G29" s="39">
        <v>1</v>
      </c>
    </row>
    <row r="30" spans="1:18" ht="13.7">
      <c r="A30" s="1"/>
      <c r="B30" s="96"/>
      <c r="C30" s="35" t="s">
        <v>8447</v>
      </c>
      <c r="D30" s="40" t="s">
        <v>8464</v>
      </c>
      <c r="E30" s="40" t="s">
        <v>8464</v>
      </c>
      <c r="F30" s="40">
        <v>1</v>
      </c>
      <c r="G30" s="40">
        <v>1</v>
      </c>
    </row>
    <row r="31" spans="1:18" ht="13.7">
      <c r="A31" s="1"/>
      <c r="B31" s="96"/>
      <c r="C31" s="35" t="s">
        <v>8449</v>
      </c>
      <c r="D31" s="39"/>
      <c r="E31" s="39"/>
      <c r="F31" s="39">
        <v>0</v>
      </c>
      <c r="G31" s="39">
        <v>0</v>
      </c>
    </row>
    <row r="32" spans="1:18" ht="13.7">
      <c r="A32" s="1"/>
      <c r="B32" s="96"/>
      <c r="C32" s="35" t="s">
        <v>8451</v>
      </c>
      <c r="D32" s="39"/>
      <c r="E32" s="39"/>
      <c r="F32" s="39">
        <v>0</v>
      </c>
      <c r="G32" s="39">
        <v>0</v>
      </c>
    </row>
    <row r="33" spans="1:7" ht="13.7">
      <c r="A33" s="1"/>
      <c r="B33" s="96"/>
      <c r="C33" s="35" t="s">
        <v>8453</v>
      </c>
      <c r="D33" s="39"/>
      <c r="E33" s="39"/>
      <c r="F33" s="39">
        <v>1</v>
      </c>
      <c r="G33" s="39">
        <v>1</v>
      </c>
    </row>
    <row r="34" spans="1:7" ht="13.7">
      <c r="A34" s="1"/>
      <c r="B34" s="96"/>
      <c r="C34" s="35" t="s">
        <v>8455</v>
      </c>
      <c r="D34" s="39"/>
      <c r="E34" s="39"/>
      <c r="F34" s="39">
        <v>1</v>
      </c>
      <c r="G34" s="39">
        <v>1</v>
      </c>
    </row>
    <row r="35" spans="1:7" ht="13.7">
      <c r="A35" s="1"/>
      <c r="B35" s="96"/>
      <c r="C35" s="35" t="s">
        <v>8457</v>
      </c>
      <c r="D35" s="39"/>
      <c r="E35" s="39"/>
      <c r="F35" s="39">
        <v>0</v>
      </c>
      <c r="G35" s="39">
        <v>0</v>
      </c>
    </row>
    <row r="36" spans="1:7" ht="13.7">
      <c r="A36" s="1"/>
      <c r="B36" s="96"/>
      <c r="C36" s="35" t="s">
        <v>8459</v>
      </c>
      <c r="D36" s="39"/>
      <c r="E36" s="39"/>
      <c r="F36" s="39">
        <v>0</v>
      </c>
      <c r="G36" s="39">
        <v>0</v>
      </c>
    </row>
    <row r="37" spans="1:7" ht="13.7">
      <c r="A37" s="1"/>
      <c r="B37" s="96"/>
      <c r="C37" s="35" t="s">
        <v>8461</v>
      </c>
      <c r="D37" s="40" t="s">
        <v>8464</v>
      </c>
      <c r="E37" s="40" t="s">
        <v>8464</v>
      </c>
      <c r="F37" s="40">
        <v>0</v>
      </c>
      <c r="G37" s="40">
        <v>0</v>
      </c>
    </row>
    <row r="38" spans="1:7" ht="13.7">
      <c r="A38" s="1"/>
      <c r="B38" s="96"/>
      <c r="C38" s="35" t="s">
        <v>8463</v>
      </c>
      <c r="D38" s="40" t="s">
        <v>8464</v>
      </c>
      <c r="E38" s="40" t="s">
        <v>8464</v>
      </c>
      <c r="F38" s="40">
        <v>0</v>
      </c>
      <c r="G38" s="40">
        <v>0</v>
      </c>
    </row>
    <row r="39" spans="1:7" ht="13.7">
      <c r="A39" s="1"/>
      <c r="B39" s="95" t="s">
        <v>250</v>
      </c>
      <c r="C39" s="35" t="s">
        <v>8327</v>
      </c>
      <c r="D39" s="39">
        <v>15</v>
      </c>
      <c r="E39" s="39">
        <v>15</v>
      </c>
      <c r="F39" s="39">
        <v>15</v>
      </c>
      <c r="G39" s="39">
        <v>45</v>
      </c>
    </row>
    <row r="40" spans="1:7" ht="13.7">
      <c r="A40" s="1"/>
      <c r="B40" s="96"/>
      <c r="C40" s="35" t="s">
        <v>8330</v>
      </c>
      <c r="D40" s="39">
        <v>60</v>
      </c>
      <c r="E40" s="39">
        <v>60</v>
      </c>
      <c r="F40" s="39">
        <v>60</v>
      </c>
      <c r="G40" s="39">
        <v>180</v>
      </c>
    </row>
    <row r="41" spans="1:7" ht="13.7">
      <c r="A41" s="1"/>
      <c r="B41" s="96"/>
      <c r="C41" s="35" t="s">
        <v>8441</v>
      </c>
      <c r="D41" s="39">
        <v>5130</v>
      </c>
      <c r="E41" s="39">
        <v>5130</v>
      </c>
      <c r="F41" s="39">
        <v>5130</v>
      </c>
      <c r="G41" s="39">
        <v>15390</v>
      </c>
    </row>
    <row r="42" spans="1:7" ht="13.7">
      <c r="A42" s="1"/>
      <c r="B42" s="96"/>
      <c r="C42" s="35" t="s">
        <v>8443</v>
      </c>
      <c r="D42" s="39">
        <v>5130</v>
      </c>
      <c r="E42" s="39">
        <v>5130</v>
      </c>
      <c r="F42" s="39">
        <v>5130</v>
      </c>
      <c r="G42" s="39">
        <v>15390</v>
      </c>
    </row>
    <row r="43" spans="1:7" ht="13.7">
      <c r="A43" s="1"/>
      <c r="B43" s="96"/>
      <c r="C43" s="35" t="s">
        <v>8334</v>
      </c>
      <c r="D43" s="39">
        <v>4589</v>
      </c>
      <c r="E43" s="39">
        <v>4658</v>
      </c>
      <c r="F43" s="39">
        <v>4691</v>
      </c>
      <c r="G43" s="39">
        <v>13938</v>
      </c>
    </row>
    <row r="44" spans="1:7" ht="13.7">
      <c r="A44" s="1"/>
      <c r="B44" s="96"/>
      <c r="C44" s="35" t="s">
        <v>8336</v>
      </c>
      <c r="D44" s="39">
        <v>3227</v>
      </c>
      <c r="E44" s="39">
        <v>3243</v>
      </c>
      <c r="F44" s="39">
        <v>3359</v>
      </c>
      <c r="G44" s="39">
        <v>9829</v>
      </c>
    </row>
    <row r="45" spans="1:7" ht="13.7">
      <c r="A45" s="1"/>
      <c r="B45" s="96"/>
      <c r="C45" s="35" t="s">
        <v>8338</v>
      </c>
      <c r="D45" s="40">
        <v>0.89454191033138397</v>
      </c>
      <c r="E45" s="40">
        <v>0.9079922027290448</v>
      </c>
      <c r="F45" s="40">
        <v>0.91442495126705658</v>
      </c>
      <c r="G45" s="40">
        <v>0.90565302144249515</v>
      </c>
    </row>
    <row r="46" spans="1:7" ht="13.7">
      <c r="A46" s="1"/>
      <c r="B46" s="96"/>
      <c r="C46" s="35" t="s">
        <v>8340</v>
      </c>
      <c r="D46" s="40">
        <v>0.62904483430799218</v>
      </c>
      <c r="E46" s="40">
        <v>0.63216374269005848</v>
      </c>
      <c r="F46" s="40">
        <v>0.65477582846003901</v>
      </c>
      <c r="G46" s="40">
        <v>0.63866146848602989</v>
      </c>
    </row>
    <row r="47" spans="1:7" ht="13.7">
      <c r="A47" s="1"/>
      <c r="B47" s="96"/>
      <c r="C47" s="35" t="s">
        <v>8445</v>
      </c>
      <c r="D47" s="39">
        <v>15</v>
      </c>
      <c r="E47" s="39">
        <v>15</v>
      </c>
      <c r="F47" s="39">
        <v>15</v>
      </c>
      <c r="G47" s="39">
        <v>45</v>
      </c>
    </row>
    <row r="48" spans="1:7" ht="13.7">
      <c r="A48" s="1"/>
      <c r="B48" s="96"/>
      <c r="C48" s="35" t="s">
        <v>8447</v>
      </c>
      <c r="D48" s="40">
        <v>1</v>
      </c>
      <c r="E48" s="40">
        <v>1</v>
      </c>
      <c r="F48" s="40">
        <v>1</v>
      </c>
      <c r="G48" s="40">
        <v>1</v>
      </c>
    </row>
    <row r="49" spans="1:7" ht="13.7">
      <c r="A49" s="1"/>
      <c r="B49" s="96"/>
      <c r="C49" s="35" t="s">
        <v>8449</v>
      </c>
      <c r="D49" s="39">
        <v>0</v>
      </c>
      <c r="E49" s="39">
        <v>0</v>
      </c>
      <c r="F49" s="39">
        <v>0</v>
      </c>
      <c r="G49" s="39">
        <v>0</v>
      </c>
    </row>
    <row r="50" spans="1:7" ht="13.7">
      <c r="A50" s="1"/>
      <c r="B50" s="96"/>
      <c r="C50" s="35" t="s">
        <v>8451</v>
      </c>
      <c r="D50" s="39">
        <v>12</v>
      </c>
      <c r="E50" s="39">
        <v>12</v>
      </c>
      <c r="F50" s="39">
        <v>14</v>
      </c>
      <c r="G50" s="39">
        <v>38</v>
      </c>
    </row>
    <row r="51" spans="1:7" ht="13.7">
      <c r="A51" s="1"/>
      <c r="B51" s="96"/>
      <c r="C51" s="35" t="s">
        <v>8453</v>
      </c>
      <c r="D51" s="39">
        <v>3</v>
      </c>
      <c r="E51" s="39">
        <v>3</v>
      </c>
      <c r="F51" s="39">
        <v>1</v>
      </c>
      <c r="G51" s="39">
        <v>7</v>
      </c>
    </row>
    <row r="52" spans="1:7" ht="13.7">
      <c r="A52" s="1"/>
      <c r="B52" s="96"/>
      <c r="C52" s="35" t="s">
        <v>8455</v>
      </c>
      <c r="D52" s="39">
        <v>14</v>
      </c>
      <c r="E52" s="39">
        <v>14</v>
      </c>
      <c r="F52" s="39">
        <v>15</v>
      </c>
      <c r="G52" s="39">
        <v>43</v>
      </c>
    </row>
    <row r="53" spans="1:7" ht="13.7">
      <c r="A53" s="1"/>
      <c r="B53" s="96"/>
      <c r="C53" s="35" t="s">
        <v>8457</v>
      </c>
      <c r="D53" s="39">
        <v>1</v>
      </c>
      <c r="E53" s="39">
        <v>1</v>
      </c>
      <c r="F53" s="39">
        <v>0</v>
      </c>
      <c r="G53" s="39">
        <v>2</v>
      </c>
    </row>
    <row r="54" spans="1:7" ht="13.7">
      <c r="A54" s="1"/>
      <c r="B54" s="96"/>
      <c r="C54" s="35" t="s">
        <v>8459</v>
      </c>
      <c r="D54" s="39">
        <v>0</v>
      </c>
      <c r="E54" s="39">
        <v>0</v>
      </c>
      <c r="F54" s="39">
        <v>0</v>
      </c>
      <c r="G54" s="39">
        <v>0</v>
      </c>
    </row>
    <row r="55" spans="1:7" ht="13.7">
      <c r="A55" s="1"/>
      <c r="B55" s="96"/>
      <c r="C55" s="35" t="s">
        <v>8461</v>
      </c>
      <c r="D55" s="40">
        <v>0.8</v>
      </c>
      <c r="E55" s="40">
        <v>0.8</v>
      </c>
      <c r="F55" s="40">
        <v>0.93333333333333335</v>
      </c>
      <c r="G55" s="40">
        <v>0.84444444444444444</v>
      </c>
    </row>
    <row r="56" spans="1:7" ht="13.7">
      <c r="A56" s="1"/>
      <c r="B56" s="96"/>
      <c r="C56" s="35" t="s">
        <v>8463</v>
      </c>
      <c r="D56" s="40">
        <v>6.6666666666666666E-2</v>
      </c>
      <c r="E56" s="40">
        <v>6.6666666666666666E-2</v>
      </c>
      <c r="F56" s="40">
        <v>0</v>
      </c>
      <c r="G56" s="40">
        <v>4.4444444444444446E-2</v>
      </c>
    </row>
    <row r="57" spans="1:7" ht="13.7">
      <c r="A57" s="1"/>
      <c r="B57" s="95" t="s">
        <v>341</v>
      </c>
      <c r="C57" s="35" t="s">
        <v>8327</v>
      </c>
      <c r="D57" s="39">
        <v>15</v>
      </c>
      <c r="E57" s="39">
        <v>15</v>
      </c>
      <c r="F57" s="39">
        <v>14</v>
      </c>
      <c r="G57" s="39">
        <v>44</v>
      </c>
    </row>
    <row r="58" spans="1:7" ht="13.7">
      <c r="A58" s="1"/>
      <c r="B58" s="96"/>
      <c r="C58" s="35" t="s">
        <v>8330</v>
      </c>
      <c r="D58" s="39">
        <v>58</v>
      </c>
      <c r="E58" s="39">
        <v>58</v>
      </c>
      <c r="F58" s="39">
        <v>56</v>
      </c>
      <c r="G58" s="39">
        <v>172</v>
      </c>
    </row>
    <row r="59" spans="1:7" ht="13.7">
      <c r="A59" s="1"/>
      <c r="B59" s="96"/>
      <c r="C59" s="35" t="s">
        <v>8441</v>
      </c>
      <c r="D59" s="39">
        <v>4500</v>
      </c>
      <c r="E59" s="39">
        <v>4500</v>
      </c>
      <c r="F59" s="39">
        <v>4200</v>
      </c>
      <c r="G59" s="39">
        <v>13200</v>
      </c>
    </row>
    <row r="60" spans="1:7" ht="13.7">
      <c r="A60" s="1"/>
      <c r="B60" s="96"/>
      <c r="C60" s="35" t="s">
        <v>8443</v>
      </c>
      <c r="D60" s="39">
        <v>4500</v>
      </c>
      <c r="E60" s="39">
        <v>4500</v>
      </c>
      <c r="F60" s="39">
        <v>4200</v>
      </c>
      <c r="G60" s="39">
        <v>13200</v>
      </c>
    </row>
    <row r="61" spans="1:7" ht="13.7">
      <c r="A61" s="1"/>
      <c r="B61" s="96"/>
      <c r="C61" s="35" t="s">
        <v>8334</v>
      </c>
      <c r="D61" s="39">
        <v>3807</v>
      </c>
      <c r="E61" s="39">
        <v>3892</v>
      </c>
      <c r="F61" s="39">
        <v>3798</v>
      </c>
      <c r="G61" s="39">
        <v>11497</v>
      </c>
    </row>
    <row r="62" spans="1:7" ht="13.7">
      <c r="A62" s="1"/>
      <c r="B62" s="96"/>
      <c r="C62" s="35" t="s">
        <v>8336</v>
      </c>
      <c r="D62" s="39">
        <v>2568</v>
      </c>
      <c r="E62" s="39">
        <v>2577</v>
      </c>
      <c r="F62" s="39">
        <v>2496</v>
      </c>
      <c r="G62" s="39">
        <v>7641</v>
      </c>
    </row>
    <row r="63" spans="1:7" ht="13.7">
      <c r="A63" s="1"/>
      <c r="B63" s="96"/>
      <c r="C63" s="35" t="s">
        <v>8338</v>
      </c>
      <c r="D63" s="40">
        <v>0.84599999999999997</v>
      </c>
      <c r="E63" s="40">
        <v>0.86488888888888893</v>
      </c>
      <c r="F63" s="40">
        <v>0.90428571428571425</v>
      </c>
      <c r="G63" s="40">
        <v>0.87098484848484847</v>
      </c>
    </row>
    <row r="64" spans="1:7" ht="13.7">
      <c r="A64" s="1"/>
      <c r="B64" s="96"/>
      <c r="C64" s="35" t="s">
        <v>8340</v>
      </c>
      <c r="D64" s="40">
        <v>0.57066666666666666</v>
      </c>
      <c r="E64" s="40">
        <v>0.57266666666666666</v>
      </c>
      <c r="F64" s="40">
        <v>0.59428571428571431</v>
      </c>
      <c r="G64" s="40">
        <v>0.57886363636363636</v>
      </c>
    </row>
    <row r="65" spans="1:7" ht="13.7">
      <c r="A65" s="1"/>
      <c r="B65" s="96"/>
      <c r="C65" s="35" t="s">
        <v>8445</v>
      </c>
      <c r="D65" s="39">
        <v>15</v>
      </c>
      <c r="E65" s="39">
        <v>15</v>
      </c>
      <c r="F65" s="39">
        <v>14</v>
      </c>
      <c r="G65" s="39">
        <v>44</v>
      </c>
    </row>
    <row r="66" spans="1:7" ht="13.7">
      <c r="B66" s="96"/>
      <c r="C66" s="35" t="s">
        <v>8447</v>
      </c>
      <c r="D66" s="40">
        <v>1</v>
      </c>
      <c r="E66" s="40">
        <v>1</v>
      </c>
      <c r="F66" s="40">
        <v>1</v>
      </c>
      <c r="G66" s="40">
        <v>1</v>
      </c>
    </row>
    <row r="67" spans="1:7" ht="13.7">
      <c r="B67" s="96"/>
      <c r="C67" s="35" t="s">
        <v>8449</v>
      </c>
      <c r="D67" s="39">
        <v>0</v>
      </c>
      <c r="E67" s="39">
        <v>0</v>
      </c>
      <c r="F67" s="39">
        <v>0</v>
      </c>
      <c r="G67" s="39">
        <v>0</v>
      </c>
    </row>
    <row r="68" spans="1:7" ht="13.7">
      <c r="B68" s="96"/>
      <c r="C68" s="35" t="s">
        <v>8451</v>
      </c>
      <c r="D68" s="39">
        <v>13</v>
      </c>
      <c r="E68" s="39">
        <v>11</v>
      </c>
      <c r="F68" s="39">
        <v>12</v>
      </c>
      <c r="G68" s="39">
        <v>36</v>
      </c>
    </row>
    <row r="69" spans="1:7" ht="13.7">
      <c r="B69" s="96"/>
      <c r="C69" s="35" t="s">
        <v>8453</v>
      </c>
      <c r="D69" s="39">
        <v>2</v>
      </c>
      <c r="E69" s="39">
        <v>4</v>
      </c>
      <c r="F69" s="39">
        <v>2</v>
      </c>
      <c r="G69" s="39">
        <v>8</v>
      </c>
    </row>
    <row r="70" spans="1:7" ht="13.7">
      <c r="B70" s="96"/>
      <c r="C70" s="35" t="s">
        <v>8455</v>
      </c>
      <c r="D70" s="39">
        <v>15</v>
      </c>
      <c r="E70" s="39">
        <v>15</v>
      </c>
      <c r="F70" s="39">
        <v>12</v>
      </c>
      <c r="G70" s="39">
        <v>42</v>
      </c>
    </row>
    <row r="71" spans="1:7" ht="13.7">
      <c r="B71" s="96"/>
      <c r="C71" s="35" t="s">
        <v>8457</v>
      </c>
      <c r="D71" s="39">
        <v>0</v>
      </c>
      <c r="E71" s="39">
        <v>0</v>
      </c>
      <c r="F71" s="39">
        <v>2</v>
      </c>
      <c r="G71" s="39">
        <v>2</v>
      </c>
    </row>
    <row r="72" spans="1:7" ht="13.7">
      <c r="B72" s="96"/>
      <c r="C72" s="35" t="s">
        <v>8459</v>
      </c>
      <c r="D72" s="39">
        <v>0</v>
      </c>
      <c r="E72" s="39">
        <v>0</v>
      </c>
      <c r="F72" s="39">
        <v>0</v>
      </c>
      <c r="G72" s="39">
        <v>0</v>
      </c>
    </row>
    <row r="73" spans="1:7" ht="13.7">
      <c r="B73" s="96"/>
      <c r="C73" s="35" t="s">
        <v>8461</v>
      </c>
      <c r="D73" s="40">
        <v>0.8666666666666667</v>
      </c>
      <c r="E73" s="40">
        <v>0.73333333333333328</v>
      </c>
      <c r="F73" s="40">
        <v>0.8571428571428571</v>
      </c>
      <c r="G73" s="40">
        <v>0.81818181818181823</v>
      </c>
    </row>
    <row r="74" spans="1:7" ht="13.7">
      <c r="B74" s="96"/>
      <c r="C74" s="35" t="s">
        <v>8463</v>
      </c>
      <c r="D74" s="40">
        <v>0</v>
      </c>
      <c r="E74" s="40">
        <v>0</v>
      </c>
      <c r="F74" s="40">
        <v>0.14285714285714285</v>
      </c>
      <c r="G74" s="40">
        <v>4.5454545454545456E-2</v>
      </c>
    </row>
    <row r="75" spans="1:7" ht="13.7">
      <c r="B75" s="95" t="s">
        <v>191</v>
      </c>
      <c r="C75" s="35" t="s">
        <v>8327</v>
      </c>
      <c r="D75" s="39">
        <v>14</v>
      </c>
      <c r="E75" s="39">
        <v>14</v>
      </c>
      <c r="F75" s="39">
        <v>14</v>
      </c>
      <c r="G75" s="39">
        <v>42</v>
      </c>
    </row>
    <row r="76" spans="1:7" ht="13.7">
      <c r="B76" s="96"/>
      <c r="C76" s="35" t="s">
        <v>8330</v>
      </c>
      <c r="D76" s="39">
        <v>56</v>
      </c>
      <c r="E76" s="39">
        <v>56</v>
      </c>
      <c r="F76" s="39">
        <v>56</v>
      </c>
      <c r="G76" s="39">
        <v>168</v>
      </c>
    </row>
    <row r="77" spans="1:7" ht="13.7">
      <c r="B77" s="96"/>
      <c r="C77" s="35" t="s">
        <v>8441</v>
      </c>
      <c r="D77" s="39">
        <v>5130</v>
      </c>
      <c r="E77" s="39">
        <v>5130</v>
      </c>
      <c r="F77" s="39">
        <v>5130</v>
      </c>
      <c r="G77" s="39">
        <v>15390</v>
      </c>
    </row>
    <row r="78" spans="1:7" ht="13.7">
      <c r="B78" s="96"/>
      <c r="C78" s="35" t="s">
        <v>8443</v>
      </c>
      <c r="D78" s="39">
        <v>5130</v>
      </c>
      <c r="E78" s="39">
        <v>5130</v>
      </c>
      <c r="F78" s="39">
        <v>5130</v>
      </c>
      <c r="G78" s="39">
        <v>15390</v>
      </c>
    </row>
    <row r="79" spans="1:7" ht="13.7">
      <c r="B79" s="96"/>
      <c r="C79" s="35" t="s">
        <v>8334</v>
      </c>
      <c r="D79" s="39">
        <v>4620</v>
      </c>
      <c r="E79" s="39">
        <v>4728</v>
      </c>
      <c r="F79" s="39">
        <v>4650</v>
      </c>
      <c r="G79" s="39">
        <v>13998</v>
      </c>
    </row>
    <row r="80" spans="1:7" ht="13.7">
      <c r="B80" s="96"/>
      <c r="C80" s="35" t="s">
        <v>8336</v>
      </c>
      <c r="D80" s="39">
        <v>3325</v>
      </c>
      <c r="E80" s="39">
        <v>3306</v>
      </c>
      <c r="F80" s="39">
        <v>3282</v>
      </c>
      <c r="G80" s="39">
        <v>9913</v>
      </c>
    </row>
    <row r="81" spans="2:7" ht="13.7">
      <c r="B81" s="96"/>
      <c r="C81" s="35" t="s">
        <v>8338</v>
      </c>
      <c r="D81" s="40">
        <v>0.90058479532163738</v>
      </c>
      <c r="E81" s="40">
        <v>0.92163742690058481</v>
      </c>
      <c r="F81" s="40">
        <v>0.9064327485380117</v>
      </c>
      <c r="G81" s="40">
        <v>0.909551656920078</v>
      </c>
    </row>
    <row r="82" spans="2:7" ht="13.7">
      <c r="B82" s="96"/>
      <c r="C82" s="35" t="s">
        <v>8340</v>
      </c>
      <c r="D82" s="40">
        <v>0.64814814814814814</v>
      </c>
      <c r="E82" s="40">
        <v>0.64444444444444449</v>
      </c>
      <c r="F82" s="40">
        <v>0.63976608187134498</v>
      </c>
      <c r="G82" s="40">
        <v>0.64411955815464583</v>
      </c>
    </row>
    <row r="83" spans="2:7" ht="13.7">
      <c r="B83" s="96"/>
      <c r="C83" s="35" t="s">
        <v>8445</v>
      </c>
      <c r="D83" s="39">
        <v>14</v>
      </c>
      <c r="E83" s="39">
        <v>14</v>
      </c>
      <c r="F83" s="39">
        <v>14</v>
      </c>
      <c r="G83" s="39">
        <v>42</v>
      </c>
    </row>
    <row r="84" spans="2:7" ht="13.7">
      <c r="B84" s="96"/>
      <c r="C84" s="35" t="s">
        <v>8447</v>
      </c>
      <c r="D84" s="40">
        <v>1</v>
      </c>
      <c r="E84" s="40">
        <v>1</v>
      </c>
      <c r="F84" s="40">
        <v>1</v>
      </c>
      <c r="G84" s="40">
        <v>1</v>
      </c>
    </row>
    <row r="85" spans="2:7" ht="13.7">
      <c r="B85" s="96"/>
      <c r="C85" s="35" t="s">
        <v>8449</v>
      </c>
      <c r="D85" s="39">
        <v>0</v>
      </c>
      <c r="E85" s="39">
        <v>0</v>
      </c>
      <c r="F85" s="39">
        <v>0</v>
      </c>
      <c r="G85" s="39">
        <v>0</v>
      </c>
    </row>
    <row r="86" spans="2:7" ht="13.7">
      <c r="B86" s="96"/>
      <c r="C86" s="35" t="s">
        <v>8451</v>
      </c>
      <c r="D86" s="39">
        <v>12</v>
      </c>
      <c r="E86" s="39">
        <v>11</v>
      </c>
      <c r="F86" s="39">
        <v>9</v>
      </c>
      <c r="G86" s="39">
        <v>32</v>
      </c>
    </row>
    <row r="87" spans="2:7" ht="13.7">
      <c r="B87" s="96"/>
      <c r="C87" s="35" t="s">
        <v>8453</v>
      </c>
      <c r="D87" s="39">
        <v>2</v>
      </c>
      <c r="E87" s="39">
        <v>3</v>
      </c>
      <c r="F87" s="39">
        <v>5</v>
      </c>
      <c r="G87" s="39">
        <v>10</v>
      </c>
    </row>
    <row r="88" spans="2:7" ht="13.7">
      <c r="B88" s="96"/>
      <c r="C88" s="35" t="s">
        <v>8455</v>
      </c>
      <c r="D88" s="39">
        <v>14</v>
      </c>
      <c r="E88" s="39">
        <v>13</v>
      </c>
      <c r="F88" s="39">
        <v>14</v>
      </c>
      <c r="G88" s="39">
        <v>41</v>
      </c>
    </row>
    <row r="89" spans="2:7" ht="13.7">
      <c r="B89" s="96"/>
      <c r="C89" s="35" t="s">
        <v>8457</v>
      </c>
      <c r="D89" s="39">
        <v>0</v>
      </c>
      <c r="E89" s="39">
        <v>1</v>
      </c>
      <c r="F89" s="39">
        <v>0</v>
      </c>
      <c r="G89" s="39">
        <v>1</v>
      </c>
    </row>
    <row r="90" spans="2:7" ht="13.7">
      <c r="B90" s="96"/>
      <c r="C90" s="35" t="s">
        <v>8459</v>
      </c>
      <c r="D90" s="39">
        <v>0</v>
      </c>
      <c r="E90" s="39">
        <v>0</v>
      </c>
      <c r="F90" s="39">
        <v>0</v>
      </c>
      <c r="G90" s="39">
        <v>0</v>
      </c>
    </row>
    <row r="91" spans="2:7" ht="13.7">
      <c r="B91" s="96"/>
      <c r="C91" s="35" t="s">
        <v>8461</v>
      </c>
      <c r="D91" s="40">
        <v>0.8571428571428571</v>
      </c>
      <c r="E91" s="40">
        <v>0.7857142857142857</v>
      </c>
      <c r="F91" s="40">
        <v>0.6428571428571429</v>
      </c>
      <c r="G91" s="40">
        <v>0.76190476190476186</v>
      </c>
    </row>
    <row r="92" spans="2:7" ht="13.7">
      <c r="B92" s="96"/>
      <c r="C92" s="35" t="s">
        <v>8463</v>
      </c>
      <c r="D92" s="40">
        <v>0</v>
      </c>
      <c r="E92" s="40">
        <v>7.1428571428571425E-2</v>
      </c>
      <c r="F92" s="40">
        <v>0</v>
      </c>
      <c r="G92" s="40">
        <v>2.3809523809523808E-2</v>
      </c>
    </row>
    <row r="93" spans="2:7" ht="13.7">
      <c r="B93" s="95" t="s">
        <v>278</v>
      </c>
      <c r="C93" s="35" t="s">
        <v>8327</v>
      </c>
      <c r="D93" s="39">
        <v>14</v>
      </c>
      <c r="E93" s="39">
        <v>14</v>
      </c>
      <c r="F93" s="39">
        <v>14</v>
      </c>
      <c r="G93" s="39">
        <v>42</v>
      </c>
    </row>
    <row r="94" spans="2:7" ht="13.7">
      <c r="B94" s="96"/>
      <c r="C94" s="35" t="s">
        <v>8330</v>
      </c>
      <c r="D94" s="39">
        <v>56</v>
      </c>
      <c r="E94" s="39">
        <v>56</v>
      </c>
      <c r="F94" s="39">
        <v>56</v>
      </c>
      <c r="G94" s="39">
        <v>168</v>
      </c>
    </row>
    <row r="95" spans="2:7" ht="13.7">
      <c r="B95" s="96"/>
      <c r="C95" s="35" t="s">
        <v>8441</v>
      </c>
      <c r="D95" s="39">
        <v>5340</v>
      </c>
      <c r="E95" s="39">
        <v>5340</v>
      </c>
      <c r="F95" s="39">
        <v>5340</v>
      </c>
      <c r="G95" s="39">
        <v>16020</v>
      </c>
    </row>
    <row r="96" spans="2:7" ht="13.7">
      <c r="B96" s="96"/>
      <c r="C96" s="35" t="s">
        <v>8443</v>
      </c>
      <c r="D96" s="39">
        <v>5340</v>
      </c>
      <c r="E96" s="39">
        <v>5340</v>
      </c>
      <c r="F96" s="39">
        <v>5340</v>
      </c>
      <c r="G96" s="39">
        <v>16020</v>
      </c>
    </row>
    <row r="97" spans="2:7" ht="13.7">
      <c r="B97" s="96"/>
      <c r="C97" s="35" t="s">
        <v>8334</v>
      </c>
      <c r="D97" s="39">
        <v>4868</v>
      </c>
      <c r="E97" s="39">
        <v>4881</v>
      </c>
      <c r="F97" s="39">
        <v>4821</v>
      </c>
      <c r="G97" s="39">
        <v>14570</v>
      </c>
    </row>
    <row r="98" spans="2:7" ht="13.7">
      <c r="B98" s="96"/>
      <c r="C98" s="35" t="s">
        <v>8336</v>
      </c>
      <c r="D98" s="39">
        <v>3489</v>
      </c>
      <c r="E98" s="39">
        <v>3434</v>
      </c>
      <c r="F98" s="39">
        <v>3518</v>
      </c>
      <c r="G98" s="39">
        <v>10441</v>
      </c>
    </row>
    <row r="99" spans="2:7" ht="13.7">
      <c r="B99" s="96"/>
      <c r="C99" s="35" t="s">
        <v>8338</v>
      </c>
      <c r="D99" s="40">
        <v>0.9116104868913858</v>
      </c>
      <c r="E99" s="40">
        <v>0.91404494382022472</v>
      </c>
      <c r="F99" s="40">
        <v>0.90280898876404492</v>
      </c>
      <c r="G99" s="40">
        <v>0.90948813982521848</v>
      </c>
    </row>
    <row r="100" spans="2:7" ht="13.7">
      <c r="B100" s="96"/>
      <c r="C100" s="35" t="s">
        <v>8340</v>
      </c>
      <c r="D100" s="40">
        <v>0.65337078651685399</v>
      </c>
      <c r="E100" s="40">
        <v>0.64307116104868911</v>
      </c>
      <c r="F100" s="40">
        <v>0.65880149812734079</v>
      </c>
      <c r="G100" s="40">
        <v>0.65174781523096126</v>
      </c>
    </row>
    <row r="101" spans="2:7" ht="13.7">
      <c r="B101" s="96"/>
      <c r="C101" s="35" t="s">
        <v>8445</v>
      </c>
      <c r="D101" s="39">
        <v>14</v>
      </c>
      <c r="E101" s="39">
        <v>14</v>
      </c>
      <c r="F101" s="39">
        <v>14</v>
      </c>
      <c r="G101" s="39">
        <v>42</v>
      </c>
    </row>
    <row r="102" spans="2:7" ht="13.7">
      <c r="B102" s="96"/>
      <c r="C102" s="35" t="s">
        <v>8447</v>
      </c>
      <c r="D102" s="40">
        <v>1</v>
      </c>
      <c r="E102" s="40">
        <v>1</v>
      </c>
      <c r="F102" s="40">
        <v>1</v>
      </c>
      <c r="G102" s="40">
        <v>1</v>
      </c>
    </row>
    <row r="103" spans="2:7" ht="13.7">
      <c r="B103" s="96"/>
      <c r="C103" s="35" t="s">
        <v>8449</v>
      </c>
      <c r="D103" s="39">
        <v>0</v>
      </c>
      <c r="E103" s="39">
        <v>0</v>
      </c>
      <c r="F103" s="39">
        <v>0</v>
      </c>
      <c r="G103" s="39">
        <v>0</v>
      </c>
    </row>
    <row r="104" spans="2:7" ht="13.7">
      <c r="B104" s="96"/>
      <c r="C104" s="35" t="s">
        <v>8451</v>
      </c>
      <c r="D104" s="39">
        <v>12</v>
      </c>
      <c r="E104" s="39">
        <v>13</v>
      </c>
      <c r="F104" s="39">
        <v>9</v>
      </c>
      <c r="G104" s="39">
        <v>34</v>
      </c>
    </row>
    <row r="105" spans="2:7" ht="13.7">
      <c r="B105" s="96"/>
      <c r="C105" s="35" t="s">
        <v>8453</v>
      </c>
      <c r="D105" s="39">
        <v>2</v>
      </c>
      <c r="E105" s="39">
        <v>1</v>
      </c>
      <c r="F105" s="39">
        <v>5</v>
      </c>
      <c r="G105" s="39">
        <v>8</v>
      </c>
    </row>
    <row r="106" spans="2:7" ht="13.7">
      <c r="B106" s="96"/>
      <c r="C106" s="35" t="s">
        <v>8455</v>
      </c>
      <c r="D106" s="39">
        <v>14</v>
      </c>
      <c r="E106" s="39">
        <v>13</v>
      </c>
      <c r="F106" s="39">
        <v>14</v>
      </c>
      <c r="G106" s="39">
        <v>41</v>
      </c>
    </row>
    <row r="107" spans="2:7" ht="13.7">
      <c r="B107" s="96"/>
      <c r="C107" s="35" t="s">
        <v>8457</v>
      </c>
      <c r="D107" s="39">
        <v>0</v>
      </c>
      <c r="E107" s="39">
        <v>1</v>
      </c>
      <c r="F107" s="39">
        <v>0</v>
      </c>
      <c r="G107" s="39">
        <v>1</v>
      </c>
    </row>
    <row r="108" spans="2:7" ht="13.7">
      <c r="B108" s="96"/>
      <c r="C108" s="35" t="s">
        <v>8459</v>
      </c>
      <c r="D108" s="39">
        <v>0</v>
      </c>
      <c r="E108" s="39">
        <v>0</v>
      </c>
      <c r="F108" s="39">
        <v>0</v>
      </c>
      <c r="G108" s="39">
        <v>0</v>
      </c>
    </row>
    <row r="109" spans="2:7" ht="13.7">
      <c r="B109" s="96"/>
      <c r="C109" s="35" t="s">
        <v>8461</v>
      </c>
      <c r="D109" s="40">
        <v>0.8571428571428571</v>
      </c>
      <c r="E109" s="40">
        <v>0.9285714285714286</v>
      </c>
      <c r="F109" s="40">
        <v>0.6428571428571429</v>
      </c>
      <c r="G109" s="40">
        <v>0.80952380952380953</v>
      </c>
    </row>
    <row r="110" spans="2:7" ht="13.7">
      <c r="B110" s="96"/>
      <c r="C110" s="35" t="s">
        <v>8463</v>
      </c>
      <c r="D110" s="40">
        <v>0</v>
      </c>
      <c r="E110" s="40">
        <v>7.1428571428571425E-2</v>
      </c>
      <c r="F110" s="40">
        <v>0</v>
      </c>
      <c r="G110" s="40">
        <v>2.3809523809523808E-2</v>
      </c>
    </row>
    <row r="111" spans="2:7" ht="13.7">
      <c r="B111" s="95" t="s">
        <v>143</v>
      </c>
      <c r="C111" s="35" t="s">
        <v>8327</v>
      </c>
      <c r="D111" s="39">
        <v>14</v>
      </c>
      <c r="E111" s="39">
        <v>14</v>
      </c>
      <c r="F111" s="39">
        <v>14</v>
      </c>
      <c r="G111" s="39">
        <v>42</v>
      </c>
    </row>
    <row r="112" spans="2:7" ht="13.7">
      <c r="B112" s="96"/>
      <c r="C112" s="35" t="s">
        <v>8330</v>
      </c>
      <c r="D112" s="39">
        <v>56</v>
      </c>
      <c r="E112" s="39">
        <v>56</v>
      </c>
      <c r="F112" s="39">
        <v>56</v>
      </c>
      <c r="G112" s="39">
        <v>168</v>
      </c>
    </row>
    <row r="113" spans="2:7" ht="13.7">
      <c r="B113" s="96"/>
      <c r="C113" s="35" t="s">
        <v>8441</v>
      </c>
      <c r="D113" s="39">
        <v>4650</v>
      </c>
      <c r="E113" s="39">
        <v>4650</v>
      </c>
      <c r="F113" s="39">
        <v>4650</v>
      </c>
      <c r="G113" s="39">
        <v>13950</v>
      </c>
    </row>
    <row r="114" spans="2:7" ht="13.7">
      <c r="B114" s="96"/>
      <c r="C114" s="35" t="s">
        <v>8443</v>
      </c>
      <c r="D114" s="39">
        <v>4650</v>
      </c>
      <c r="E114" s="39">
        <v>4650</v>
      </c>
      <c r="F114" s="39">
        <v>4650</v>
      </c>
      <c r="G114" s="39">
        <v>13950</v>
      </c>
    </row>
    <row r="115" spans="2:7" ht="13.7">
      <c r="B115" s="96"/>
      <c r="C115" s="35" t="s">
        <v>8334</v>
      </c>
      <c r="D115" s="39">
        <v>4219</v>
      </c>
      <c r="E115" s="39">
        <v>4182</v>
      </c>
      <c r="F115" s="39">
        <v>4264</v>
      </c>
      <c r="G115" s="39">
        <v>12665</v>
      </c>
    </row>
    <row r="116" spans="2:7" ht="13.7">
      <c r="B116" s="96"/>
      <c r="C116" s="35" t="s">
        <v>8336</v>
      </c>
      <c r="D116" s="39">
        <v>2909</v>
      </c>
      <c r="E116" s="39">
        <v>2908</v>
      </c>
      <c r="F116" s="39">
        <v>2949</v>
      </c>
      <c r="G116" s="39">
        <v>8766</v>
      </c>
    </row>
    <row r="117" spans="2:7" ht="13.7">
      <c r="B117" s="96"/>
      <c r="C117" s="35" t="s">
        <v>8338</v>
      </c>
      <c r="D117" s="40">
        <v>0.90731182795698928</v>
      </c>
      <c r="E117" s="40">
        <v>0.89935483870967747</v>
      </c>
      <c r="F117" s="40">
        <v>0.91698924731182796</v>
      </c>
      <c r="G117" s="40">
        <v>0.90788530465949824</v>
      </c>
    </row>
    <row r="118" spans="2:7" ht="13.7">
      <c r="B118" s="96"/>
      <c r="C118" s="35" t="s">
        <v>8340</v>
      </c>
      <c r="D118" s="40">
        <v>0.62559139784946238</v>
      </c>
      <c r="E118" s="40">
        <v>0.6253763440860215</v>
      </c>
      <c r="F118" s="40">
        <v>0.63419354838709674</v>
      </c>
      <c r="G118" s="40">
        <v>0.62838709677419358</v>
      </c>
    </row>
    <row r="119" spans="2:7" ht="13.7">
      <c r="B119" s="96"/>
      <c r="C119" s="35" t="s">
        <v>8445</v>
      </c>
      <c r="D119" s="39">
        <v>14</v>
      </c>
      <c r="E119" s="39">
        <v>14</v>
      </c>
      <c r="F119" s="39">
        <v>14</v>
      </c>
      <c r="G119" s="39">
        <v>42</v>
      </c>
    </row>
    <row r="120" spans="2:7" ht="13.7">
      <c r="B120" s="96"/>
      <c r="C120" s="35" t="s">
        <v>8447</v>
      </c>
      <c r="D120" s="40">
        <v>1</v>
      </c>
      <c r="E120" s="40">
        <v>1</v>
      </c>
      <c r="F120" s="40">
        <v>1</v>
      </c>
      <c r="G120" s="40">
        <v>1</v>
      </c>
    </row>
    <row r="121" spans="2:7" ht="13.7">
      <c r="B121" s="96"/>
      <c r="C121" s="35" t="s">
        <v>8449</v>
      </c>
      <c r="D121" s="39">
        <v>0</v>
      </c>
      <c r="E121" s="39">
        <v>0</v>
      </c>
      <c r="F121" s="39">
        <v>0</v>
      </c>
      <c r="G121" s="39">
        <v>0</v>
      </c>
    </row>
    <row r="122" spans="2:7" ht="13.7">
      <c r="B122" s="96"/>
      <c r="C122" s="35" t="s">
        <v>8451</v>
      </c>
      <c r="D122" s="39">
        <v>10</v>
      </c>
      <c r="E122" s="39">
        <v>8</v>
      </c>
      <c r="F122" s="39">
        <v>13</v>
      </c>
      <c r="G122" s="39">
        <v>31</v>
      </c>
    </row>
    <row r="123" spans="2:7" ht="13.7">
      <c r="B123" s="96"/>
      <c r="C123" s="35" t="s">
        <v>8453</v>
      </c>
      <c r="D123" s="39">
        <v>4</v>
      </c>
      <c r="E123" s="39">
        <v>6</v>
      </c>
      <c r="F123" s="39">
        <v>1</v>
      </c>
      <c r="G123" s="39">
        <v>11</v>
      </c>
    </row>
    <row r="124" spans="2:7" ht="13.7">
      <c r="B124" s="96"/>
      <c r="C124" s="35" t="s">
        <v>8455</v>
      </c>
      <c r="D124" s="39">
        <v>13</v>
      </c>
      <c r="E124" s="39">
        <v>14</v>
      </c>
      <c r="F124" s="39">
        <v>14</v>
      </c>
      <c r="G124" s="39">
        <v>41</v>
      </c>
    </row>
    <row r="125" spans="2:7" ht="13.7">
      <c r="B125" s="96"/>
      <c r="C125" s="35" t="s">
        <v>8457</v>
      </c>
      <c r="D125" s="39">
        <v>1</v>
      </c>
      <c r="E125" s="39">
        <v>0</v>
      </c>
      <c r="F125" s="39">
        <v>0</v>
      </c>
      <c r="G125" s="39">
        <v>1</v>
      </c>
    </row>
    <row r="126" spans="2:7" ht="13.7">
      <c r="B126" s="96"/>
      <c r="C126" s="35" t="s">
        <v>8459</v>
      </c>
      <c r="D126" s="39">
        <v>0</v>
      </c>
      <c r="E126" s="39">
        <v>0</v>
      </c>
      <c r="F126" s="39">
        <v>0</v>
      </c>
      <c r="G126" s="39">
        <v>0</v>
      </c>
    </row>
    <row r="127" spans="2:7" ht="13.7">
      <c r="B127" s="96"/>
      <c r="C127" s="35" t="s">
        <v>8461</v>
      </c>
      <c r="D127" s="40">
        <v>0.7142857142857143</v>
      </c>
      <c r="E127" s="40">
        <v>0.5714285714285714</v>
      </c>
      <c r="F127" s="40">
        <v>0.9285714285714286</v>
      </c>
      <c r="G127" s="40">
        <v>0.73809523809523814</v>
      </c>
    </row>
    <row r="128" spans="2:7" ht="13.7">
      <c r="B128" s="96"/>
      <c r="C128" s="35" t="s">
        <v>8463</v>
      </c>
      <c r="D128" s="40">
        <v>7.1428571428571425E-2</v>
      </c>
      <c r="E128" s="40">
        <v>0</v>
      </c>
      <c r="F128" s="40">
        <v>0</v>
      </c>
      <c r="G128" s="40">
        <v>2.3809523809523808E-2</v>
      </c>
    </row>
    <row r="129" spans="2:7" ht="13.7">
      <c r="B129" s="95" t="s">
        <v>179</v>
      </c>
      <c r="C129" s="35" t="s">
        <v>8327</v>
      </c>
      <c r="D129" s="39">
        <v>14</v>
      </c>
      <c r="E129" s="39">
        <v>14</v>
      </c>
      <c r="F129" s="39">
        <v>14</v>
      </c>
      <c r="G129" s="39">
        <v>42</v>
      </c>
    </row>
    <row r="130" spans="2:7" ht="13.7">
      <c r="B130" s="96"/>
      <c r="C130" s="35" t="s">
        <v>8330</v>
      </c>
      <c r="D130" s="39">
        <v>56</v>
      </c>
      <c r="E130" s="39">
        <v>56</v>
      </c>
      <c r="F130" s="39">
        <v>56</v>
      </c>
      <c r="G130" s="39">
        <v>168</v>
      </c>
    </row>
    <row r="131" spans="2:7" ht="13.7">
      <c r="B131" s="96"/>
      <c r="C131" s="35" t="s">
        <v>8441</v>
      </c>
      <c r="D131" s="39">
        <v>4020</v>
      </c>
      <c r="E131" s="39">
        <v>4020</v>
      </c>
      <c r="F131" s="39">
        <v>4020</v>
      </c>
      <c r="G131" s="39">
        <v>12060</v>
      </c>
    </row>
    <row r="132" spans="2:7" ht="13.7">
      <c r="B132" s="96"/>
      <c r="C132" s="35" t="s">
        <v>8443</v>
      </c>
      <c r="D132" s="39">
        <v>4020</v>
      </c>
      <c r="E132" s="39">
        <v>4020</v>
      </c>
      <c r="F132" s="39">
        <v>4020</v>
      </c>
      <c r="G132" s="39">
        <v>12060</v>
      </c>
    </row>
    <row r="133" spans="2:7" ht="13.7">
      <c r="B133" s="96"/>
      <c r="C133" s="35" t="s">
        <v>8334</v>
      </c>
      <c r="D133" s="39">
        <v>3554</v>
      </c>
      <c r="E133" s="39">
        <v>3608</v>
      </c>
      <c r="F133" s="39">
        <v>3583</v>
      </c>
      <c r="G133" s="39">
        <v>10745</v>
      </c>
    </row>
    <row r="134" spans="2:7" ht="13.7">
      <c r="B134" s="96"/>
      <c r="C134" s="35" t="s">
        <v>8336</v>
      </c>
      <c r="D134" s="39">
        <v>2444</v>
      </c>
      <c r="E134" s="39">
        <v>2453</v>
      </c>
      <c r="F134" s="39">
        <v>2396</v>
      </c>
      <c r="G134" s="39">
        <v>7293</v>
      </c>
    </row>
    <row r="135" spans="2:7" ht="13.7">
      <c r="B135" s="96"/>
      <c r="C135" s="35" t="s">
        <v>8338</v>
      </c>
      <c r="D135" s="40">
        <v>0.88407960199004976</v>
      </c>
      <c r="E135" s="40">
        <v>0.89751243781094525</v>
      </c>
      <c r="F135" s="40">
        <v>0.89129353233830844</v>
      </c>
      <c r="G135" s="40">
        <v>0.89096185737976785</v>
      </c>
    </row>
    <row r="136" spans="2:7" ht="13.7">
      <c r="B136" s="96"/>
      <c r="C136" s="35" t="s">
        <v>8340</v>
      </c>
      <c r="D136" s="40">
        <v>0.60796019900497511</v>
      </c>
      <c r="E136" s="40">
        <v>0.61019900497512436</v>
      </c>
      <c r="F136" s="40">
        <v>0.59601990049751241</v>
      </c>
      <c r="G136" s="40">
        <v>0.604726368159204</v>
      </c>
    </row>
    <row r="137" spans="2:7" ht="13.7">
      <c r="B137" s="96"/>
      <c r="C137" s="35" t="s">
        <v>8445</v>
      </c>
      <c r="D137" s="39">
        <v>14</v>
      </c>
      <c r="E137" s="39">
        <v>14</v>
      </c>
      <c r="F137" s="39">
        <v>14</v>
      </c>
      <c r="G137" s="39">
        <v>42</v>
      </c>
    </row>
    <row r="138" spans="2:7" ht="13.7">
      <c r="B138" s="96"/>
      <c r="C138" s="35" t="s">
        <v>8447</v>
      </c>
      <c r="D138" s="40">
        <v>1</v>
      </c>
      <c r="E138" s="40">
        <v>1</v>
      </c>
      <c r="F138" s="40">
        <v>1</v>
      </c>
      <c r="G138" s="40">
        <v>1</v>
      </c>
    </row>
    <row r="139" spans="2:7" ht="13.7">
      <c r="B139" s="96"/>
      <c r="C139" s="35" t="s">
        <v>8449</v>
      </c>
      <c r="D139" s="39">
        <v>0</v>
      </c>
      <c r="E139" s="39">
        <v>0</v>
      </c>
      <c r="F139" s="39">
        <v>0</v>
      </c>
      <c r="G139" s="39">
        <v>0</v>
      </c>
    </row>
    <row r="140" spans="2:7" ht="13.7">
      <c r="B140" s="96"/>
      <c r="C140" s="35" t="s">
        <v>8451</v>
      </c>
      <c r="D140" s="39">
        <v>9</v>
      </c>
      <c r="E140" s="39">
        <v>11</v>
      </c>
      <c r="F140" s="39">
        <v>10</v>
      </c>
      <c r="G140" s="39">
        <v>30</v>
      </c>
    </row>
    <row r="141" spans="2:7" ht="13.7">
      <c r="B141" s="96"/>
      <c r="C141" s="35" t="s">
        <v>8453</v>
      </c>
      <c r="D141" s="39">
        <v>5</v>
      </c>
      <c r="E141" s="39">
        <v>3</v>
      </c>
      <c r="F141" s="39">
        <v>4</v>
      </c>
      <c r="G141" s="39">
        <v>12</v>
      </c>
    </row>
    <row r="142" spans="2:7" ht="13.7">
      <c r="B142" s="96"/>
      <c r="C142" s="35" t="s">
        <v>8455</v>
      </c>
      <c r="D142" s="39">
        <v>14</v>
      </c>
      <c r="E142" s="39">
        <v>13</v>
      </c>
      <c r="F142" s="39">
        <v>14</v>
      </c>
      <c r="G142" s="39">
        <v>41</v>
      </c>
    </row>
    <row r="143" spans="2:7" ht="13.7">
      <c r="B143" s="96"/>
      <c r="C143" s="35" t="s">
        <v>8457</v>
      </c>
      <c r="D143" s="39">
        <v>0</v>
      </c>
      <c r="E143" s="39">
        <v>1</v>
      </c>
      <c r="F143" s="39">
        <v>0</v>
      </c>
      <c r="G143" s="39">
        <v>1</v>
      </c>
    </row>
    <row r="144" spans="2:7" ht="13.7">
      <c r="B144" s="96"/>
      <c r="C144" s="35" t="s">
        <v>8459</v>
      </c>
      <c r="D144" s="39">
        <v>0</v>
      </c>
      <c r="E144" s="39">
        <v>0</v>
      </c>
      <c r="F144" s="39">
        <v>0</v>
      </c>
      <c r="G144" s="39">
        <v>0</v>
      </c>
    </row>
    <row r="145" spans="2:7" ht="13.7">
      <c r="B145" s="96"/>
      <c r="C145" s="35" t="s">
        <v>8461</v>
      </c>
      <c r="D145" s="40">
        <v>0.6428571428571429</v>
      </c>
      <c r="E145" s="40">
        <v>0.7857142857142857</v>
      </c>
      <c r="F145" s="40">
        <v>0.7142857142857143</v>
      </c>
      <c r="G145" s="40">
        <v>0.7142857142857143</v>
      </c>
    </row>
    <row r="146" spans="2:7" ht="13.7">
      <c r="B146" s="96"/>
      <c r="C146" s="35" t="s">
        <v>8463</v>
      </c>
      <c r="D146" s="40">
        <v>0</v>
      </c>
      <c r="E146" s="40">
        <v>7.1428571428571425E-2</v>
      </c>
      <c r="F146" s="40">
        <v>0</v>
      </c>
      <c r="G146" s="40">
        <v>2.3809523809523808E-2</v>
      </c>
    </row>
    <row r="147" spans="2:7" ht="13.7">
      <c r="B147" s="95" t="s">
        <v>202</v>
      </c>
      <c r="C147" s="35" t="s">
        <v>8327</v>
      </c>
      <c r="D147" s="39">
        <v>14</v>
      </c>
      <c r="E147" s="39">
        <v>14</v>
      </c>
      <c r="F147" s="39">
        <v>14</v>
      </c>
      <c r="G147" s="39">
        <v>42</v>
      </c>
    </row>
    <row r="148" spans="2:7" ht="13.7">
      <c r="B148" s="96"/>
      <c r="C148" s="35" t="s">
        <v>8330</v>
      </c>
      <c r="D148" s="39">
        <v>56</v>
      </c>
      <c r="E148" s="39">
        <v>56</v>
      </c>
      <c r="F148" s="39">
        <v>56</v>
      </c>
      <c r="G148" s="39">
        <v>168</v>
      </c>
    </row>
    <row r="149" spans="2:7" ht="13.7">
      <c r="B149" s="96"/>
      <c r="C149" s="35" t="s">
        <v>8441</v>
      </c>
      <c r="D149" s="39">
        <v>5010</v>
      </c>
      <c r="E149" s="39">
        <v>5010</v>
      </c>
      <c r="F149" s="39">
        <v>5010</v>
      </c>
      <c r="G149" s="39">
        <v>15030</v>
      </c>
    </row>
    <row r="150" spans="2:7" ht="13.7">
      <c r="B150" s="96"/>
      <c r="C150" s="35" t="s">
        <v>8443</v>
      </c>
      <c r="D150" s="39">
        <v>5010</v>
      </c>
      <c r="E150" s="39">
        <v>5010</v>
      </c>
      <c r="F150" s="39">
        <v>5010</v>
      </c>
      <c r="G150" s="39">
        <v>15030</v>
      </c>
    </row>
    <row r="151" spans="2:7" ht="13.7">
      <c r="B151" s="96"/>
      <c r="C151" s="35" t="s">
        <v>8334</v>
      </c>
      <c r="D151" s="39">
        <v>4540</v>
      </c>
      <c r="E151" s="39">
        <v>4557</v>
      </c>
      <c r="F151" s="39">
        <v>4531</v>
      </c>
      <c r="G151" s="39">
        <v>13628</v>
      </c>
    </row>
    <row r="152" spans="2:7" ht="13.7">
      <c r="B152" s="96"/>
      <c r="C152" s="35" t="s">
        <v>8336</v>
      </c>
      <c r="D152" s="39">
        <v>3228</v>
      </c>
      <c r="E152" s="39">
        <v>3080</v>
      </c>
      <c r="F152" s="39">
        <v>3128</v>
      </c>
      <c r="G152" s="39">
        <v>9436</v>
      </c>
    </row>
    <row r="153" spans="2:7" ht="13.7">
      <c r="B153" s="96"/>
      <c r="C153" s="35" t="s">
        <v>8338</v>
      </c>
      <c r="D153" s="40">
        <v>0.90618762475049897</v>
      </c>
      <c r="E153" s="40">
        <v>0.90958083832335335</v>
      </c>
      <c r="F153" s="40">
        <v>0.90439121756487029</v>
      </c>
      <c r="G153" s="40">
        <v>0.90671989354624083</v>
      </c>
    </row>
    <row r="154" spans="2:7" ht="13.7">
      <c r="B154" s="96"/>
      <c r="C154" s="35" t="s">
        <v>8340</v>
      </c>
      <c r="D154" s="40">
        <v>0.64431137724550902</v>
      </c>
      <c r="E154" s="40">
        <v>0.61477045908183636</v>
      </c>
      <c r="F154" s="40">
        <v>0.62435129740518958</v>
      </c>
      <c r="G154" s="40">
        <v>0.62781104457751169</v>
      </c>
    </row>
    <row r="155" spans="2:7" ht="13.7">
      <c r="B155" s="96"/>
      <c r="C155" s="35" t="s">
        <v>8445</v>
      </c>
      <c r="D155" s="39">
        <v>14</v>
      </c>
      <c r="E155" s="39">
        <v>14</v>
      </c>
      <c r="F155" s="39">
        <v>14</v>
      </c>
      <c r="G155" s="39">
        <v>42</v>
      </c>
    </row>
    <row r="156" spans="2:7" ht="13.7">
      <c r="B156" s="96"/>
      <c r="C156" s="35" t="s">
        <v>8447</v>
      </c>
      <c r="D156" s="40">
        <v>1</v>
      </c>
      <c r="E156" s="40">
        <v>1</v>
      </c>
      <c r="F156" s="40">
        <v>1</v>
      </c>
      <c r="G156" s="40">
        <v>1</v>
      </c>
    </row>
    <row r="157" spans="2:7" ht="13.7">
      <c r="B157" s="96"/>
      <c r="C157" s="35" t="s">
        <v>8449</v>
      </c>
      <c r="D157" s="39">
        <v>0</v>
      </c>
      <c r="E157" s="39">
        <v>0</v>
      </c>
      <c r="F157" s="39">
        <v>0</v>
      </c>
      <c r="G157" s="39">
        <v>0</v>
      </c>
    </row>
    <row r="158" spans="2:7" ht="13.7">
      <c r="B158" s="96"/>
      <c r="C158" s="35" t="s">
        <v>8451</v>
      </c>
      <c r="D158" s="39">
        <v>13</v>
      </c>
      <c r="E158" s="39">
        <v>13</v>
      </c>
      <c r="F158" s="39">
        <v>10</v>
      </c>
      <c r="G158" s="39">
        <v>36</v>
      </c>
    </row>
    <row r="159" spans="2:7" ht="13.7">
      <c r="B159" s="96"/>
      <c r="C159" s="35" t="s">
        <v>8453</v>
      </c>
      <c r="D159" s="39">
        <v>1</v>
      </c>
      <c r="E159" s="39">
        <v>1</v>
      </c>
      <c r="F159" s="39">
        <v>4</v>
      </c>
      <c r="G159" s="39">
        <v>6</v>
      </c>
    </row>
    <row r="160" spans="2:7" ht="13.7">
      <c r="B160" s="96"/>
      <c r="C160" s="35" t="s">
        <v>8455</v>
      </c>
      <c r="D160" s="39">
        <v>14</v>
      </c>
      <c r="E160" s="39">
        <v>14</v>
      </c>
      <c r="F160" s="39">
        <v>13</v>
      </c>
      <c r="G160" s="39">
        <v>41</v>
      </c>
    </row>
    <row r="161" spans="2:7" ht="13.7">
      <c r="B161" s="96"/>
      <c r="C161" s="35" t="s">
        <v>8457</v>
      </c>
      <c r="D161" s="39">
        <v>0</v>
      </c>
      <c r="E161" s="39">
        <v>0</v>
      </c>
      <c r="F161" s="39">
        <v>1</v>
      </c>
      <c r="G161" s="39">
        <v>1</v>
      </c>
    </row>
    <row r="162" spans="2:7" ht="13.7">
      <c r="B162" s="96"/>
      <c r="C162" s="35" t="s">
        <v>8459</v>
      </c>
      <c r="D162" s="39">
        <v>0</v>
      </c>
      <c r="E162" s="39">
        <v>0</v>
      </c>
      <c r="F162" s="39">
        <v>0</v>
      </c>
      <c r="G162" s="39">
        <v>0</v>
      </c>
    </row>
    <row r="163" spans="2:7" ht="13.7">
      <c r="B163" s="96"/>
      <c r="C163" s="35" t="s">
        <v>8461</v>
      </c>
      <c r="D163" s="40">
        <v>0.9285714285714286</v>
      </c>
      <c r="E163" s="40">
        <v>0.9285714285714286</v>
      </c>
      <c r="F163" s="40">
        <v>0.7142857142857143</v>
      </c>
      <c r="G163" s="40">
        <v>0.8571428571428571</v>
      </c>
    </row>
    <row r="164" spans="2:7" ht="13.7">
      <c r="B164" s="96"/>
      <c r="C164" s="35" t="s">
        <v>8463</v>
      </c>
      <c r="D164" s="40">
        <v>0</v>
      </c>
      <c r="E164" s="40">
        <v>0</v>
      </c>
      <c r="F164" s="40">
        <v>7.1428571428571425E-2</v>
      </c>
      <c r="G164" s="40">
        <v>2.3809523809523808E-2</v>
      </c>
    </row>
    <row r="165" spans="2:7" ht="13.7">
      <c r="B165" s="95" t="s">
        <v>314</v>
      </c>
      <c r="C165" s="35" t="s">
        <v>8327</v>
      </c>
      <c r="D165" s="39">
        <v>14</v>
      </c>
      <c r="E165" s="39">
        <v>14</v>
      </c>
      <c r="F165" s="39">
        <v>14</v>
      </c>
      <c r="G165" s="39">
        <v>42</v>
      </c>
    </row>
    <row r="166" spans="2:7" ht="13.7">
      <c r="B166" s="96"/>
      <c r="C166" s="35" t="s">
        <v>8330</v>
      </c>
      <c r="D166" s="39">
        <v>56</v>
      </c>
      <c r="E166" s="39">
        <v>56</v>
      </c>
      <c r="F166" s="39">
        <v>56</v>
      </c>
      <c r="G166" s="39">
        <v>168</v>
      </c>
    </row>
    <row r="167" spans="2:7" ht="13.7">
      <c r="B167" s="96"/>
      <c r="C167" s="35" t="s">
        <v>8441</v>
      </c>
      <c r="D167" s="39">
        <v>5280</v>
      </c>
      <c r="E167" s="39">
        <v>5280</v>
      </c>
      <c r="F167" s="39">
        <v>5280</v>
      </c>
      <c r="G167" s="39">
        <v>15840</v>
      </c>
    </row>
    <row r="168" spans="2:7" ht="13.7">
      <c r="B168" s="96"/>
      <c r="C168" s="35" t="s">
        <v>8443</v>
      </c>
      <c r="D168" s="39">
        <v>5280</v>
      </c>
      <c r="E168" s="39">
        <v>5280</v>
      </c>
      <c r="F168" s="39">
        <v>5280</v>
      </c>
      <c r="G168" s="39">
        <v>15840</v>
      </c>
    </row>
    <row r="169" spans="2:7" ht="13.7">
      <c r="B169" s="96"/>
      <c r="C169" s="35" t="s">
        <v>8334</v>
      </c>
      <c r="D169" s="39">
        <v>4843</v>
      </c>
      <c r="E169" s="39">
        <v>4856</v>
      </c>
      <c r="F169" s="39">
        <v>4767</v>
      </c>
      <c r="G169" s="39">
        <v>14466</v>
      </c>
    </row>
    <row r="170" spans="2:7" ht="13.7">
      <c r="B170" s="96"/>
      <c r="C170" s="35" t="s">
        <v>8336</v>
      </c>
      <c r="D170" s="39">
        <v>3506</v>
      </c>
      <c r="E170" s="39">
        <v>3483</v>
      </c>
      <c r="F170" s="39">
        <v>3336</v>
      </c>
      <c r="G170" s="39">
        <v>10325</v>
      </c>
    </row>
    <row r="171" spans="2:7" ht="13.7">
      <c r="B171" s="96"/>
      <c r="C171" s="35" t="s">
        <v>8338</v>
      </c>
      <c r="D171" s="40">
        <v>0.91723484848484849</v>
      </c>
      <c r="E171" s="40">
        <v>0.91969696969696968</v>
      </c>
      <c r="F171" s="40">
        <v>0.90284090909090908</v>
      </c>
      <c r="G171" s="40">
        <v>0.91325757575757571</v>
      </c>
    </row>
    <row r="172" spans="2:7" ht="13.7">
      <c r="B172" s="96"/>
      <c r="C172" s="35" t="s">
        <v>8340</v>
      </c>
      <c r="D172" s="40">
        <v>0.66401515151515156</v>
      </c>
      <c r="E172" s="40">
        <v>0.65965909090909092</v>
      </c>
      <c r="F172" s="40">
        <v>0.63181818181818183</v>
      </c>
      <c r="G172" s="40">
        <v>0.65183080808080807</v>
      </c>
    </row>
    <row r="173" spans="2:7" ht="13.7">
      <c r="B173" s="96"/>
      <c r="C173" s="35" t="s">
        <v>8445</v>
      </c>
      <c r="D173" s="39">
        <v>14</v>
      </c>
      <c r="E173" s="39">
        <v>14</v>
      </c>
      <c r="F173" s="39">
        <v>14</v>
      </c>
      <c r="G173" s="39">
        <v>42</v>
      </c>
    </row>
    <row r="174" spans="2:7" ht="13.7">
      <c r="B174" s="96"/>
      <c r="C174" s="35" t="s">
        <v>8447</v>
      </c>
      <c r="D174" s="40">
        <v>1</v>
      </c>
      <c r="E174" s="40">
        <v>1</v>
      </c>
      <c r="F174" s="40">
        <v>1</v>
      </c>
      <c r="G174" s="40">
        <v>1</v>
      </c>
    </row>
    <row r="175" spans="2:7" ht="13.7">
      <c r="B175" s="96"/>
      <c r="C175" s="35" t="s">
        <v>8449</v>
      </c>
      <c r="D175" s="39">
        <v>0</v>
      </c>
      <c r="E175" s="39">
        <v>0</v>
      </c>
      <c r="F175" s="39">
        <v>0</v>
      </c>
      <c r="G175" s="39">
        <v>0</v>
      </c>
    </row>
    <row r="176" spans="2:7" ht="13.7">
      <c r="B176" s="96"/>
      <c r="C176" s="35" t="s">
        <v>8451</v>
      </c>
      <c r="D176" s="39">
        <v>14</v>
      </c>
      <c r="E176" s="39">
        <v>9</v>
      </c>
      <c r="F176" s="39">
        <v>14</v>
      </c>
      <c r="G176" s="39">
        <v>37</v>
      </c>
    </row>
    <row r="177" spans="2:7" ht="13.7">
      <c r="B177" s="96"/>
      <c r="C177" s="35" t="s">
        <v>8453</v>
      </c>
      <c r="D177" s="39">
        <v>0</v>
      </c>
      <c r="E177" s="39">
        <v>5</v>
      </c>
      <c r="F177" s="39">
        <v>0</v>
      </c>
      <c r="G177" s="39">
        <v>5</v>
      </c>
    </row>
    <row r="178" spans="2:7" ht="13.7">
      <c r="B178" s="96"/>
      <c r="C178" s="35" t="s">
        <v>8455</v>
      </c>
      <c r="D178" s="39">
        <v>14</v>
      </c>
      <c r="E178" s="39">
        <v>14</v>
      </c>
      <c r="F178" s="39">
        <v>14</v>
      </c>
      <c r="G178" s="39">
        <v>42</v>
      </c>
    </row>
    <row r="179" spans="2:7" ht="13.7">
      <c r="B179" s="96"/>
      <c r="C179" s="35" t="s">
        <v>8457</v>
      </c>
      <c r="D179" s="39">
        <v>0</v>
      </c>
      <c r="E179" s="39">
        <v>0</v>
      </c>
      <c r="F179" s="39">
        <v>0</v>
      </c>
      <c r="G179" s="39">
        <v>0</v>
      </c>
    </row>
    <row r="180" spans="2:7" ht="13.7">
      <c r="B180" s="96"/>
      <c r="C180" s="35" t="s">
        <v>8459</v>
      </c>
      <c r="D180" s="39">
        <v>0</v>
      </c>
      <c r="E180" s="39">
        <v>0</v>
      </c>
      <c r="F180" s="39">
        <v>0</v>
      </c>
      <c r="G180" s="39">
        <v>0</v>
      </c>
    </row>
    <row r="181" spans="2:7" ht="13.7">
      <c r="B181" s="96"/>
      <c r="C181" s="35" t="s">
        <v>8461</v>
      </c>
      <c r="D181" s="40">
        <v>1</v>
      </c>
      <c r="E181" s="40">
        <v>0.6428571428571429</v>
      </c>
      <c r="F181" s="40">
        <v>1</v>
      </c>
      <c r="G181" s="40">
        <v>0.88095238095238093</v>
      </c>
    </row>
    <row r="182" spans="2:7" ht="13.7">
      <c r="B182" s="96"/>
      <c r="C182" s="35" t="s">
        <v>8463</v>
      </c>
      <c r="D182" s="40">
        <v>0</v>
      </c>
      <c r="E182" s="40">
        <v>0</v>
      </c>
      <c r="F182" s="40">
        <v>0</v>
      </c>
      <c r="G182" s="40">
        <v>0</v>
      </c>
    </row>
    <row r="183" spans="2:7" ht="13.7">
      <c r="B183" s="95" t="s">
        <v>224</v>
      </c>
      <c r="C183" s="35" t="s">
        <v>8327</v>
      </c>
      <c r="D183" s="39">
        <v>14</v>
      </c>
      <c r="E183" s="39">
        <v>14</v>
      </c>
      <c r="F183" s="39">
        <v>14</v>
      </c>
      <c r="G183" s="39">
        <v>42</v>
      </c>
    </row>
    <row r="184" spans="2:7" ht="13.7">
      <c r="B184" s="96"/>
      <c r="C184" s="35" t="s">
        <v>8330</v>
      </c>
      <c r="D184" s="39">
        <v>56</v>
      </c>
      <c r="E184" s="39">
        <v>56</v>
      </c>
      <c r="F184" s="39">
        <v>56</v>
      </c>
      <c r="G184" s="39">
        <v>168</v>
      </c>
    </row>
    <row r="185" spans="2:7" ht="13.7">
      <c r="B185" s="96"/>
      <c r="C185" s="35" t="s">
        <v>8441</v>
      </c>
      <c r="D185" s="39">
        <v>4890</v>
      </c>
      <c r="E185" s="39">
        <v>4890</v>
      </c>
      <c r="F185" s="39">
        <v>4890</v>
      </c>
      <c r="G185" s="39">
        <v>14670</v>
      </c>
    </row>
    <row r="186" spans="2:7" ht="13.7">
      <c r="B186" s="96"/>
      <c r="C186" s="35" t="s">
        <v>8443</v>
      </c>
      <c r="D186" s="39">
        <v>4890</v>
      </c>
      <c r="E186" s="39">
        <v>4890</v>
      </c>
      <c r="F186" s="39">
        <v>4890</v>
      </c>
      <c r="G186" s="39">
        <v>14670</v>
      </c>
    </row>
    <row r="187" spans="2:7" ht="13.7">
      <c r="B187" s="96"/>
      <c r="C187" s="35" t="s">
        <v>8334</v>
      </c>
      <c r="D187" s="39">
        <v>4418</v>
      </c>
      <c r="E187" s="39">
        <v>4437</v>
      </c>
      <c r="F187" s="39">
        <v>4478</v>
      </c>
      <c r="G187" s="39">
        <v>13333</v>
      </c>
    </row>
    <row r="188" spans="2:7" ht="13.7">
      <c r="B188" s="96"/>
      <c r="C188" s="35" t="s">
        <v>8336</v>
      </c>
      <c r="D188" s="39">
        <v>2970</v>
      </c>
      <c r="E188" s="39">
        <v>3143</v>
      </c>
      <c r="F188" s="39">
        <v>3149</v>
      </c>
      <c r="G188" s="39">
        <v>9262</v>
      </c>
    </row>
    <row r="189" spans="2:7" ht="13.7">
      <c r="B189" s="96"/>
      <c r="C189" s="35" t="s">
        <v>8338</v>
      </c>
      <c r="D189" s="40">
        <v>0.90347648261758695</v>
      </c>
      <c r="E189" s="40">
        <v>0.90736196319018403</v>
      </c>
      <c r="F189" s="40">
        <v>0.91574642126789363</v>
      </c>
      <c r="G189" s="40">
        <v>0.90886162235855483</v>
      </c>
    </row>
    <row r="190" spans="2:7" ht="13.7">
      <c r="B190" s="96"/>
      <c r="C190" s="35" t="s">
        <v>8340</v>
      </c>
      <c r="D190" s="40">
        <v>0.6073619631901841</v>
      </c>
      <c r="E190" s="40">
        <v>0.6427402862985685</v>
      </c>
      <c r="F190" s="40">
        <v>0.64396728016359917</v>
      </c>
      <c r="G190" s="40">
        <v>0.63135650988411729</v>
      </c>
    </row>
    <row r="191" spans="2:7" ht="13.7">
      <c r="B191" s="96"/>
      <c r="C191" s="35" t="s">
        <v>8445</v>
      </c>
      <c r="D191" s="39">
        <v>14</v>
      </c>
      <c r="E191" s="39">
        <v>14</v>
      </c>
      <c r="F191" s="39">
        <v>14</v>
      </c>
      <c r="G191" s="39">
        <v>42</v>
      </c>
    </row>
    <row r="192" spans="2:7" ht="13.7">
      <c r="B192" s="96"/>
      <c r="C192" s="35" t="s">
        <v>8447</v>
      </c>
      <c r="D192" s="40">
        <v>1</v>
      </c>
      <c r="E192" s="40">
        <v>1</v>
      </c>
      <c r="F192" s="40">
        <v>1</v>
      </c>
      <c r="G192" s="40">
        <v>1</v>
      </c>
    </row>
    <row r="193" spans="2:7" ht="13.7">
      <c r="B193" s="96"/>
      <c r="C193" s="35" t="s">
        <v>8449</v>
      </c>
      <c r="D193" s="39">
        <v>0</v>
      </c>
      <c r="E193" s="39">
        <v>0</v>
      </c>
      <c r="F193" s="39">
        <v>0</v>
      </c>
      <c r="G193" s="39">
        <v>0</v>
      </c>
    </row>
    <row r="194" spans="2:7" ht="13.7">
      <c r="B194" s="96"/>
      <c r="C194" s="35" t="s">
        <v>8451</v>
      </c>
      <c r="D194" s="39">
        <v>14</v>
      </c>
      <c r="E194" s="39">
        <v>10</v>
      </c>
      <c r="F194" s="39">
        <v>13</v>
      </c>
      <c r="G194" s="39">
        <v>37</v>
      </c>
    </row>
    <row r="195" spans="2:7" ht="13.7">
      <c r="B195" s="96"/>
      <c r="C195" s="35" t="s">
        <v>8453</v>
      </c>
      <c r="D195" s="39">
        <v>0</v>
      </c>
      <c r="E195" s="39">
        <v>4</v>
      </c>
      <c r="F195" s="39">
        <v>1</v>
      </c>
      <c r="G195" s="39">
        <v>5</v>
      </c>
    </row>
    <row r="196" spans="2:7" ht="13.7">
      <c r="B196" s="96"/>
      <c r="C196" s="35" t="s">
        <v>8455</v>
      </c>
      <c r="D196" s="39">
        <v>13</v>
      </c>
      <c r="E196" s="39">
        <v>13</v>
      </c>
      <c r="F196" s="39">
        <v>13</v>
      </c>
      <c r="G196" s="39">
        <v>39</v>
      </c>
    </row>
    <row r="197" spans="2:7" ht="13.7">
      <c r="B197" s="96"/>
      <c r="C197" s="35" t="s">
        <v>8457</v>
      </c>
      <c r="D197" s="39">
        <v>1</v>
      </c>
      <c r="E197" s="39">
        <v>1</v>
      </c>
      <c r="F197" s="39">
        <v>1</v>
      </c>
      <c r="G197" s="39">
        <v>3</v>
      </c>
    </row>
    <row r="198" spans="2:7" ht="13.7">
      <c r="B198" s="96"/>
      <c r="C198" s="35" t="s">
        <v>8459</v>
      </c>
      <c r="D198" s="39">
        <v>0</v>
      </c>
      <c r="E198" s="39">
        <v>0</v>
      </c>
      <c r="F198" s="39">
        <v>0</v>
      </c>
      <c r="G198" s="39">
        <v>0</v>
      </c>
    </row>
    <row r="199" spans="2:7" ht="13.7">
      <c r="B199" s="96"/>
      <c r="C199" s="35" t="s">
        <v>8461</v>
      </c>
      <c r="D199" s="40">
        <v>1</v>
      </c>
      <c r="E199" s="40">
        <v>0.7142857142857143</v>
      </c>
      <c r="F199" s="40">
        <v>0.9285714285714286</v>
      </c>
      <c r="G199" s="40">
        <v>0.88095238095238093</v>
      </c>
    </row>
    <row r="200" spans="2:7" ht="13.7">
      <c r="B200" s="96"/>
      <c r="C200" s="35" t="s">
        <v>8463</v>
      </c>
      <c r="D200" s="40">
        <v>7.1428571428571425E-2</v>
      </c>
      <c r="E200" s="40">
        <v>7.1428571428571425E-2</v>
      </c>
      <c r="F200" s="40">
        <v>7.1428571428571425E-2</v>
      </c>
      <c r="G200" s="40">
        <v>7.1428571428571425E-2</v>
      </c>
    </row>
    <row r="201" spans="2:7" ht="13.7">
      <c r="B201" s="95" t="s">
        <v>616</v>
      </c>
      <c r="C201" s="35" t="s">
        <v>8327</v>
      </c>
      <c r="D201" s="39">
        <v>14</v>
      </c>
      <c r="E201" s="39">
        <v>14</v>
      </c>
      <c r="F201" s="39">
        <v>14</v>
      </c>
      <c r="G201" s="39">
        <v>42</v>
      </c>
    </row>
    <row r="202" spans="2:7" ht="13.7">
      <c r="B202" s="96"/>
      <c r="C202" s="35" t="s">
        <v>8330</v>
      </c>
      <c r="D202" s="39">
        <v>56</v>
      </c>
      <c r="E202" s="39">
        <v>56</v>
      </c>
      <c r="F202" s="39">
        <v>56</v>
      </c>
      <c r="G202" s="39">
        <v>168</v>
      </c>
    </row>
    <row r="203" spans="2:7" ht="13.7">
      <c r="B203" s="96"/>
      <c r="C203" s="35" t="s">
        <v>8441</v>
      </c>
      <c r="D203" s="39">
        <v>4260</v>
      </c>
      <c r="E203" s="39">
        <v>4260</v>
      </c>
      <c r="F203" s="39">
        <v>4260</v>
      </c>
      <c r="G203" s="39">
        <v>12780</v>
      </c>
    </row>
    <row r="204" spans="2:7" ht="13.7">
      <c r="B204" s="96"/>
      <c r="C204" s="35" t="s">
        <v>8443</v>
      </c>
      <c r="D204" s="39">
        <v>4260</v>
      </c>
      <c r="E204" s="39">
        <v>4260</v>
      </c>
      <c r="F204" s="39">
        <v>4260</v>
      </c>
      <c r="G204" s="39">
        <v>12780</v>
      </c>
    </row>
    <row r="205" spans="2:7" ht="13.7">
      <c r="B205" s="96"/>
      <c r="C205" s="35" t="s">
        <v>8334</v>
      </c>
      <c r="D205" s="39">
        <v>3822</v>
      </c>
      <c r="E205" s="39">
        <v>3844</v>
      </c>
      <c r="F205" s="39">
        <v>3869</v>
      </c>
      <c r="G205" s="39">
        <v>11535</v>
      </c>
    </row>
    <row r="206" spans="2:7" ht="13.7">
      <c r="B206" s="96"/>
      <c r="C206" s="35" t="s">
        <v>8336</v>
      </c>
      <c r="D206" s="39">
        <v>2649</v>
      </c>
      <c r="E206" s="39">
        <v>2586</v>
      </c>
      <c r="F206" s="39">
        <v>2615</v>
      </c>
      <c r="G206" s="39">
        <v>7850</v>
      </c>
    </row>
    <row r="207" spans="2:7" ht="13.7">
      <c r="B207" s="96"/>
      <c r="C207" s="35" t="s">
        <v>8338</v>
      </c>
      <c r="D207" s="40">
        <v>0.89718309859154932</v>
      </c>
      <c r="E207" s="40">
        <v>0.90234741784037553</v>
      </c>
      <c r="F207" s="40">
        <v>0.90821596244131453</v>
      </c>
      <c r="G207" s="40">
        <v>0.90258215962441313</v>
      </c>
    </row>
    <row r="208" spans="2:7" ht="13.7">
      <c r="B208" s="96"/>
      <c r="C208" s="35" t="s">
        <v>8340</v>
      </c>
      <c r="D208" s="40">
        <v>0.62183098591549291</v>
      </c>
      <c r="E208" s="40">
        <v>0.60704225352112673</v>
      </c>
      <c r="F208" s="40">
        <v>0.613849765258216</v>
      </c>
      <c r="G208" s="40">
        <v>0.61424100156494521</v>
      </c>
    </row>
    <row r="209" spans="2:7" ht="13.7">
      <c r="B209" s="96"/>
      <c r="C209" s="35" t="s">
        <v>8445</v>
      </c>
      <c r="D209" s="39">
        <v>14</v>
      </c>
      <c r="E209" s="39">
        <v>14</v>
      </c>
      <c r="F209" s="39">
        <v>14</v>
      </c>
      <c r="G209" s="39">
        <v>42</v>
      </c>
    </row>
    <row r="210" spans="2:7" ht="13.7">
      <c r="B210" s="96"/>
      <c r="C210" s="35" t="s">
        <v>8447</v>
      </c>
      <c r="D210" s="40">
        <v>1</v>
      </c>
      <c r="E210" s="40">
        <v>1</v>
      </c>
      <c r="F210" s="40">
        <v>1</v>
      </c>
      <c r="G210" s="40">
        <v>1</v>
      </c>
    </row>
    <row r="211" spans="2:7" ht="13.7">
      <c r="B211" s="96"/>
      <c r="C211" s="35" t="s">
        <v>8449</v>
      </c>
      <c r="D211" s="39">
        <v>0</v>
      </c>
      <c r="E211" s="39">
        <v>0</v>
      </c>
      <c r="F211" s="39">
        <v>0</v>
      </c>
      <c r="G211" s="39">
        <v>0</v>
      </c>
    </row>
    <row r="212" spans="2:7" ht="13.7">
      <c r="B212" s="96"/>
      <c r="C212" s="35" t="s">
        <v>8451</v>
      </c>
      <c r="D212" s="39">
        <v>7</v>
      </c>
      <c r="E212" s="39">
        <v>14</v>
      </c>
      <c r="F212" s="39">
        <v>12</v>
      </c>
      <c r="G212" s="39">
        <v>33</v>
      </c>
    </row>
    <row r="213" spans="2:7" ht="13.7">
      <c r="B213" s="96"/>
      <c r="C213" s="35" t="s">
        <v>8453</v>
      </c>
      <c r="D213" s="39">
        <v>7</v>
      </c>
      <c r="E213" s="39">
        <v>0</v>
      </c>
      <c r="F213" s="39">
        <v>2</v>
      </c>
      <c r="G213" s="39">
        <v>9</v>
      </c>
    </row>
    <row r="214" spans="2:7" ht="13.7">
      <c r="B214" s="96"/>
      <c r="C214" s="35" t="s">
        <v>8455</v>
      </c>
      <c r="D214" s="39">
        <v>12</v>
      </c>
      <c r="E214" s="39">
        <v>13</v>
      </c>
      <c r="F214" s="39">
        <v>13</v>
      </c>
      <c r="G214" s="39">
        <v>38</v>
      </c>
    </row>
    <row r="215" spans="2:7" ht="13.7">
      <c r="B215" s="96"/>
      <c r="C215" s="35" t="s">
        <v>8457</v>
      </c>
      <c r="D215" s="39">
        <v>2</v>
      </c>
      <c r="E215" s="39">
        <v>1</v>
      </c>
      <c r="F215" s="39">
        <v>1</v>
      </c>
      <c r="G215" s="39">
        <v>4</v>
      </c>
    </row>
    <row r="216" spans="2:7" ht="13.7">
      <c r="B216" s="96"/>
      <c r="C216" s="35" t="s">
        <v>8459</v>
      </c>
      <c r="D216" s="39">
        <v>0</v>
      </c>
      <c r="E216" s="39">
        <v>0</v>
      </c>
      <c r="F216" s="39">
        <v>0</v>
      </c>
      <c r="G216" s="39">
        <v>0</v>
      </c>
    </row>
    <row r="217" spans="2:7" ht="13.7">
      <c r="B217" s="96"/>
      <c r="C217" s="35" t="s">
        <v>8461</v>
      </c>
      <c r="D217" s="40">
        <v>0.5</v>
      </c>
      <c r="E217" s="40">
        <v>1</v>
      </c>
      <c r="F217" s="40">
        <v>0.8571428571428571</v>
      </c>
      <c r="G217" s="40">
        <v>0.7857142857142857</v>
      </c>
    </row>
    <row r="218" spans="2:7" ht="13.7">
      <c r="B218" s="96"/>
      <c r="C218" s="35" t="s">
        <v>8463</v>
      </c>
      <c r="D218" s="40">
        <v>0.14285714285714285</v>
      </c>
      <c r="E218" s="40">
        <v>7.1428571428571425E-2</v>
      </c>
      <c r="F218" s="40">
        <v>7.1428571428571425E-2</v>
      </c>
      <c r="G218" s="40">
        <v>9.5238095238095233E-2</v>
      </c>
    </row>
    <row r="219" spans="2:7" ht="13.7">
      <c r="B219" s="95" t="s">
        <v>430</v>
      </c>
      <c r="C219" s="35" t="s">
        <v>8327</v>
      </c>
      <c r="D219" s="39">
        <v>14</v>
      </c>
      <c r="E219" s="39">
        <v>14</v>
      </c>
      <c r="F219" s="39">
        <v>14</v>
      </c>
      <c r="G219" s="39">
        <v>42</v>
      </c>
    </row>
    <row r="220" spans="2:7" ht="13.7">
      <c r="B220" s="96"/>
      <c r="C220" s="35" t="s">
        <v>8330</v>
      </c>
      <c r="D220" s="39">
        <v>56</v>
      </c>
      <c r="E220" s="39">
        <v>56</v>
      </c>
      <c r="F220" s="39">
        <v>56</v>
      </c>
      <c r="G220" s="39">
        <v>168</v>
      </c>
    </row>
    <row r="221" spans="2:7" ht="13.7">
      <c r="B221" s="96"/>
      <c r="C221" s="35" t="s">
        <v>8441</v>
      </c>
      <c r="D221" s="39">
        <v>5250</v>
      </c>
      <c r="E221" s="39">
        <v>5250</v>
      </c>
      <c r="F221" s="39">
        <v>5250</v>
      </c>
      <c r="G221" s="39">
        <v>15750</v>
      </c>
    </row>
    <row r="222" spans="2:7" ht="13.7">
      <c r="B222" s="96"/>
      <c r="C222" s="35" t="s">
        <v>8443</v>
      </c>
      <c r="D222" s="39">
        <v>5250</v>
      </c>
      <c r="E222" s="39">
        <v>5250</v>
      </c>
      <c r="F222" s="39">
        <v>5250</v>
      </c>
      <c r="G222" s="39">
        <v>15750</v>
      </c>
    </row>
    <row r="223" spans="2:7" ht="13.7">
      <c r="B223" s="96"/>
      <c r="C223" s="35" t="s">
        <v>8334</v>
      </c>
      <c r="D223" s="39">
        <v>4809</v>
      </c>
      <c r="E223" s="39">
        <v>4791</v>
      </c>
      <c r="F223" s="39">
        <v>4770</v>
      </c>
      <c r="G223" s="39">
        <v>14370</v>
      </c>
    </row>
    <row r="224" spans="2:7" ht="13.7">
      <c r="B224" s="96"/>
      <c r="C224" s="35" t="s">
        <v>8336</v>
      </c>
      <c r="D224" s="39">
        <v>3581</v>
      </c>
      <c r="E224" s="39">
        <v>3441</v>
      </c>
      <c r="F224" s="39">
        <v>3331</v>
      </c>
      <c r="G224" s="39">
        <v>10353</v>
      </c>
    </row>
    <row r="225" spans="2:7" ht="13.7">
      <c r="B225" s="96"/>
      <c r="C225" s="35" t="s">
        <v>8338</v>
      </c>
      <c r="D225" s="40">
        <v>0.91600000000000004</v>
      </c>
      <c r="E225" s="40">
        <v>0.91257142857142859</v>
      </c>
      <c r="F225" s="40">
        <v>0.90857142857142859</v>
      </c>
      <c r="G225" s="40">
        <v>0.9123809523809524</v>
      </c>
    </row>
    <row r="226" spans="2:7" ht="13.7">
      <c r="B226" s="96"/>
      <c r="C226" s="35" t="s">
        <v>8340</v>
      </c>
      <c r="D226" s="40">
        <v>0.68209523809523809</v>
      </c>
      <c r="E226" s="40">
        <v>0.65542857142857147</v>
      </c>
      <c r="F226" s="40">
        <v>0.63447619047619053</v>
      </c>
      <c r="G226" s="40">
        <v>0.65733333333333333</v>
      </c>
    </row>
    <row r="227" spans="2:7" ht="13.7">
      <c r="B227" s="96"/>
      <c r="C227" s="35" t="s">
        <v>8445</v>
      </c>
      <c r="D227" s="39">
        <v>14</v>
      </c>
      <c r="E227" s="39">
        <v>14</v>
      </c>
      <c r="F227" s="39">
        <v>14</v>
      </c>
      <c r="G227" s="39">
        <v>42</v>
      </c>
    </row>
    <row r="228" spans="2:7" ht="13.7">
      <c r="B228" s="96"/>
      <c r="C228" s="35" t="s">
        <v>8447</v>
      </c>
      <c r="D228" s="40">
        <v>1</v>
      </c>
      <c r="E228" s="40">
        <v>1</v>
      </c>
      <c r="F228" s="40">
        <v>1</v>
      </c>
      <c r="G228" s="40">
        <v>1</v>
      </c>
    </row>
    <row r="229" spans="2:7" ht="13.7">
      <c r="B229" s="96"/>
      <c r="C229" s="35" t="s">
        <v>8449</v>
      </c>
      <c r="D229" s="39">
        <v>0</v>
      </c>
      <c r="E229" s="39">
        <v>0</v>
      </c>
      <c r="F229" s="39">
        <v>0</v>
      </c>
      <c r="G229" s="39">
        <v>0</v>
      </c>
    </row>
    <row r="230" spans="2:7" ht="13.7">
      <c r="B230" s="96"/>
      <c r="C230" s="35" t="s">
        <v>8451</v>
      </c>
      <c r="D230" s="39">
        <v>13</v>
      </c>
      <c r="E230" s="39">
        <v>14</v>
      </c>
      <c r="F230" s="39">
        <v>13</v>
      </c>
      <c r="G230" s="39">
        <v>40</v>
      </c>
    </row>
    <row r="231" spans="2:7" ht="13.7">
      <c r="B231" s="96"/>
      <c r="C231" s="35" t="s">
        <v>8453</v>
      </c>
      <c r="D231" s="39">
        <v>1</v>
      </c>
      <c r="E231" s="39">
        <v>0</v>
      </c>
      <c r="F231" s="39">
        <v>1</v>
      </c>
      <c r="G231" s="39">
        <v>2</v>
      </c>
    </row>
    <row r="232" spans="2:7" ht="13.7">
      <c r="B232" s="96"/>
      <c r="C232" s="35" t="s">
        <v>8455</v>
      </c>
      <c r="D232" s="39">
        <v>14</v>
      </c>
      <c r="E232" s="39">
        <v>14</v>
      </c>
      <c r="F232" s="39">
        <v>14</v>
      </c>
      <c r="G232" s="39">
        <v>42</v>
      </c>
    </row>
    <row r="233" spans="2:7" ht="13.7">
      <c r="B233" s="96"/>
      <c r="C233" s="35" t="s">
        <v>8457</v>
      </c>
      <c r="D233" s="39">
        <v>0</v>
      </c>
      <c r="E233" s="39">
        <v>0</v>
      </c>
      <c r="F233" s="39">
        <v>0</v>
      </c>
      <c r="G233" s="39">
        <v>0</v>
      </c>
    </row>
    <row r="234" spans="2:7" ht="13.7">
      <c r="B234" s="96"/>
      <c r="C234" s="35" t="s">
        <v>8459</v>
      </c>
      <c r="D234" s="39">
        <v>0</v>
      </c>
      <c r="E234" s="39">
        <v>0</v>
      </c>
      <c r="F234" s="39">
        <v>0</v>
      </c>
      <c r="G234" s="39">
        <v>0</v>
      </c>
    </row>
    <row r="235" spans="2:7" ht="13.7">
      <c r="B235" s="96"/>
      <c r="C235" s="35" t="s">
        <v>8461</v>
      </c>
      <c r="D235" s="40">
        <v>0.9285714285714286</v>
      </c>
      <c r="E235" s="40">
        <v>1</v>
      </c>
      <c r="F235" s="40">
        <v>0.9285714285714286</v>
      </c>
      <c r="G235" s="40">
        <v>0.95238095238095233</v>
      </c>
    </row>
    <row r="236" spans="2:7" ht="13.7">
      <c r="B236" s="96"/>
      <c r="C236" s="35" t="s">
        <v>8463</v>
      </c>
      <c r="D236" s="40">
        <v>0</v>
      </c>
      <c r="E236" s="40">
        <v>0</v>
      </c>
      <c r="F236" s="40">
        <v>0</v>
      </c>
      <c r="G236" s="40">
        <v>0</v>
      </c>
    </row>
    <row r="237" spans="2:7" ht="13.7">
      <c r="B237" s="95" t="s">
        <v>580</v>
      </c>
      <c r="C237" s="35" t="s">
        <v>8327</v>
      </c>
      <c r="D237" s="39">
        <v>14</v>
      </c>
      <c r="E237" s="39">
        <v>14</v>
      </c>
      <c r="F237" s="39">
        <v>14</v>
      </c>
      <c r="G237" s="39">
        <v>42</v>
      </c>
    </row>
    <row r="238" spans="2:7" ht="13.7">
      <c r="B238" s="96"/>
      <c r="C238" s="35" t="s">
        <v>8330</v>
      </c>
      <c r="D238" s="39">
        <v>56</v>
      </c>
      <c r="E238" s="39">
        <v>56</v>
      </c>
      <c r="F238" s="39">
        <v>56</v>
      </c>
      <c r="G238" s="39">
        <v>168</v>
      </c>
    </row>
    <row r="239" spans="2:7" ht="13.7">
      <c r="B239" s="96"/>
      <c r="C239" s="35" t="s">
        <v>8441</v>
      </c>
      <c r="D239" s="39">
        <v>5490</v>
      </c>
      <c r="E239" s="39">
        <v>5490</v>
      </c>
      <c r="F239" s="39">
        <v>5490</v>
      </c>
      <c r="G239" s="39">
        <v>16470</v>
      </c>
    </row>
    <row r="240" spans="2:7" ht="13.7">
      <c r="B240" s="96"/>
      <c r="C240" s="35" t="s">
        <v>8443</v>
      </c>
      <c r="D240" s="39">
        <v>5490</v>
      </c>
      <c r="E240" s="39">
        <v>5490</v>
      </c>
      <c r="F240" s="39">
        <v>5490</v>
      </c>
      <c r="G240" s="39">
        <v>16470</v>
      </c>
    </row>
    <row r="241" spans="2:7" ht="13.7">
      <c r="B241" s="96"/>
      <c r="C241" s="35" t="s">
        <v>8334</v>
      </c>
      <c r="D241" s="39">
        <v>5028</v>
      </c>
      <c r="E241" s="39">
        <v>5009</v>
      </c>
      <c r="F241" s="39">
        <v>5008</v>
      </c>
      <c r="G241" s="39">
        <v>15045</v>
      </c>
    </row>
    <row r="242" spans="2:7" ht="13.7">
      <c r="B242" s="96"/>
      <c r="C242" s="35" t="s">
        <v>8336</v>
      </c>
      <c r="D242" s="39">
        <v>3494</v>
      </c>
      <c r="E242" s="39">
        <v>3431</v>
      </c>
      <c r="F242" s="39">
        <v>3581</v>
      </c>
      <c r="G242" s="39">
        <v>10506</v>
      </c>
    </row>
    <row r="243" spans="2:7" ht="13.7">
      <c r="B243" s="96"/>
      <c r="C243" s="35" t="s">
        <v>8338</v>
      </c>
      <c r="D243" s="40">
        <v>0.9158469945355191</v>
      </c>
      <c r="E243" s="40">
        <v>0.91238615664845168</v>
      </c>
      <c r="F243" s="40">
        <v>0.91220400728597451</v>
      </c>
      <c r="G243" s="40">
        <v>0.9134790528233151</v>
      </c>
    </row>
    <row r="244" spans="2:7" ht="13.7">
      <c r="B244" s="96"/>
      <c r="C244" s="35" t="s">
        <v>8340</v>
      </c>
      <c r="D244" s="40">
        <v>0.63642987249544625</v>
      </c>
      <c r="E244" s="40">
        <v>0.62495446265938071</v>
      </c>
      <c r="F244" s="40">
        <v>0.65227686703096543</v>
      </c>
      <c r="G244" s="40">
        <v>0.63788706739526413</v>
      </c>
    </row>
    <row r="245" spans="2:7" ht="13.7">
      <c r="B245" s="96"/>
      <c r="C245" s="35" t="s">
        <v>8445</v>
      </c>
      <c r="D245" s="39">
        <v>14</v>
      </c>
      <c r="E245" s="39">
        <v>14</v>
      </c>
      <c r="F245" s="39">
        <v>14</v>
      </c>
      <c r="G245" s="39">
        <v>42</v>
      </c>
    </row>
    <row r="246" spans="2:7" ht="13.7">
      <c r="B246" s="96"/>
      <c r="C246" s="35" t="s">
        <v>8447</v>
      </c>
      <c r="D246" s="40">
        <v>1</v>
      </c>
      <c r="E246" s="40">
        <v>1</v>
      </c>
      <c r="F246" s="40">
        <v>1</v>
      </c>
      <c r="G246" s="40">
        <v>1</v>
      </c>
    </row>
    <row r="247" spans="2:7" ht="13.7">
      <c r="B247" s="96"/>
      <c r="C247" s="35" t="s">
        <v>8449</v>
      </c>
      <c r="D247" s="39">
        <v>0</v>
      </c>
      <c r="E247" s="39">
        <v>0</v>
      </c>
      <c r="F247" s="39">
        <v>0</v>
      </c>
      <c r="G247" s="39">
        <v>0</v>
      </c>
    </row>
    <row r="248" spans="2:7" ht="13.7">
      <c r="B248" s="96"/>
      <c r="C248" s="35" t="s">
        <v>8451</v>
      </c>
      <c r="D248" s="39">
        <v>12</v>
      </c>
      <c r="E248" s="39">
        <v>11</v>
      </c>
      <c r="F248" s="39">
        <v>11</v>
      </c>
      <c r="G248" s="39">
        <v>34</v>
      </c>
    </row>
    <row r="249" spans="2:7" ht="13.7">
      <c r="B249" s="96"/>
      <c r="C249" s="35" t="s">
        <v>8453</v>
      </c>
      <c r="D249" s="39">
        <v>2</v>
      </c>
      <c r="E249" s="39">
        <v>3</v>
      </c>
      <c r="F249" s="39">
        <v>3</v>
      </c>
      <c r="G249" s="39">
        <v>8</v>
      </c>
    </row>
    <row r="250" spans="2:7" ht="13.7">
      <c r="B250" s="96"/>
      <c r="C250" s="35" t="s">
        <v>8455</v>
      </c>
      <c r="D250" s="39">
        <v>13</v>
      </c>
      <c r="E250" s="39">
        <v>14</v>
      </c>
      <c r="F250" s="39">
        <v>13</v>
      </c>
      <c r="G250" s="39">
        <v>40</v>
      </c>
    </row>
    <row r="251" spans="2:7" ht="13.7">
      <c r="B251" s="96"/>
      <c r="C251" s="35" t="s">
        <v>8457</v>
      </c>
      <c r="D251" s="39">
        <v>1</v>
      </c>
      <c r="E251" s="39">
        <v>0</v>
      </c>
      <c r="F251" s="39">
        <v>1</v>
      </c>
      <c r="G251" s="39">
        <v>2</v>
      </c>
    </row>
    <row r="252" spans="2:7" ht="13.7">
      <c r="B252" s="96"/>
      <c r="C252" s="35" t="s">
        <v>8459</v>
      </c>
      <c r="D252" s="39">
        <v>0</v>
      </c>
      <c r="E252" s="39">
        <v>0</v>
      </c>
      <c r="F252" s="39">
        <v>0</v>
      </c>
      <c r="G252" s="39">
        <v>0</v>
      </c>
    </row>
    <row r="253" spans="2:7" ht="13.7">
      <c r="B253" s="96"/>
      <c r="C253" s="35" t="s">
        <v>8461</v>
      </c>
      <c r="D253" s="40">
        <v>0.8571428571428571</v>
      </c>
      <c r="E253" s="40">
        <v>0.7857142857142857</v>
      </c>
      <c r="F253" s="40">
        <v>0.7857142857142857</v>
      </c>
      <c r="G253" s="40">
        <v>0.80952380952380953</v>
      </c>
    </row>
    <row r="254" spans="2:7" ht="13.7">
      <c r="B254" s="96"/>
      <c r="C254" s="35" t="s">
        <v>8463</v>
      </c>
      <c r="D254" s="40">
        <v>7.1428571428571425E-2</v>
      </c>
      <c r="E254" s="40">
        <v>0</v>
      </c>
      <c r="F254" s="40">
        <v>7.1428571428571425E-2</v>
      </c>
      <c r="G254" s="40">
        <v>4.7619047619047616E-2</v>
      </c>
    </row>
    <row r="255" spans="2:7" ht="13.7">
      <c r="B255" s="95" t="s">
        <v>480</v>
      </c>
      <c r="C255" s="35" t="s">
        <v>8327</v>
      </c>
      <c r="D255" s="39">
        <v>14</v>
      </c>
      <c r="E255" s="39">
        <v>14</v>
      </c>
      <c r="F255" s="39">
        <v>14</v>
      </c>
      <c r="G255" s="39">
        <v>42</v>
      </c>
    </row>
    <row r="256" spans="2:7" ht="13.7">
      <c r="B256" s="96"/>
      <c r="C256" s="35" t="s">
        <v>8330</v>
      </c>
      <c r="D256" s="39">
        <v>56</v>
      </c>
      <c r="E256" s="39">
        <v>56</v>
      </c>
      <c r="F256" s="39">
        <v>56</v>
      </c>
      <c r="G256" s="39">
        <v>168</v>
      </c>
    </row>
    <row r="257" spans="2:7" ht="13.7">
      <c r="B257" s="96"/>
      <c r="C257" s="35" t="s">
        <v>8441</v>
      </c>
      <c r="D257" s="39">
        <v>4860</v>
      </c>
      <c r="E257" s="39">
        <v>4860</v>
      </c>
      <c r="F257" s="39">
        <v>4860</v>
      </c>
      <c r="G257" s="39">
        <v>14580</v>
      </c>
    </row>
    <row r="258" spans="2:7" ht="13.7">
      <c r="B258" s="96"/>
      <c r="C258" s="35" t="s">
        <v>8443</v>
      </c>
      <c r="D258" s="39">
        <v>4860</v>
      </c>
      <c r="E258" s="39">
        <v>4860</v>
      </c>
      <c r="F258" s="39">
        <v>4860</v>
      </c>
      <c r="G258" s="39">
        <v>14580</v>
      </c>
    </row>
    <row r="259" spans="2:7" ht="13.7">
      <c r="B259" s="96"/>
      <c r="C259" s="35" t="s">
        <v>8334</v>
      </c>
      <c r="D259" s="39">
        <v>4414</v>
      </c>
      <c r="E259" s="39">
        <v>4425</v>
      </c>
      <c r="F259" s="39">
        <v>4432</v>
      </c>
      <c r="G259" s="39">
        <v>13271</v>
      </c>
    </row>
    <row r="260" spans="2:7" ht="13.7">
      <c r="B260" s="96"/>
      <c r="C260" s="35" t="s">
        <v>8336</v>
      </c>
      <c r="D260" s="39">
        <v>3073</v>
      </c>
      <c r="E260" s="39">
        <v>3074</v>
      </c>
      <c r="F260" s="39">
        <v>3089</v>
      </c>
      <c r="G260" s="39">
        <v>9236</v>
      </c>
    </row>
    <row r="261" spans="2:7" ht="13.7">
      <c r="B261" s="96"/>
      <c r="C261" s="35" t="s">
        <v>8338</v>
      </c>
      <c r="D261" s="40">
        <v>0.9082304526748971</v>
      </c>
      <c r="E261" s="40">
        <v>0.91049382716049387</v>
      </c>
      <c r="F261" s="40">
        <v>0.91193415637860087</v>
      </c>
      <c r="G261" s="40">
        <v>0.91021947873799725</v>
      </c>
    </row>
    <row r="262" spans="2:7" ht="13.7">
      <c r="B262" s="96"/>
      <c r="C262" s="35" t="s">
        <v>8340</v>
      </c>
      <c r="D262" s="40">
        <v>0.6323045267489712</v>
      </c>
      <c r="E262" s="40">
        <v>0.63251028806584364</v>
      </c>
      <c r="F262" s="40">
        <v>0.63559670781893007</v>
      </c>
      <c r="G262" s="40">
        <v>0.63347050754458167</v>
      </c>
    </row>
    <row r="263" spans="2:7" ht="13.7">
      <c r="B263" s="96"/>
      <c r="C263" s="35" t="s">
        <v>8445</v>
      </c>
      <c r="D263" s="39">
        <v>14</v>
      </c>
      <c r="E263" s="39">
        <v>14</v>
      </c>
      <c r="F263" s="39">
        <v>14</v>
      </c>
      <c r="G263" s="39">
        <v>42</v>
      </c>
    </row>
    <row r="264" spans="2:7" ht="13.7">
      <c r="B264" s="96"/>
      <c r="C264" s="35" t="s">
        <v>8447</v>
      </c>
      <c r="D264" s="40">
        <v>1</v>
      </c>
      <c r="E264" s="40">
        <v>1</v>
      </c>
      <c r="F264" s="40">
        <v>1</v>
      </c>
      <c r="G264" s="40">
        <v>1</v>
      </c>
    </row>
    <row r="265" spans="2:7" ht="13.7">
      <c r="B265" s="96"/>
      <c r="C265" s="35" t="s">
        <v>8449</v>
      </c>
      <c r="D265" s="39">
        <v>0</v>
      </c>
      <c r="E265" s="39">
        <v>0</v>
      </c>
      <c r="F265" s="39">
        <v>0</v>
      </c>
      <c r="G265" s="39">
        <v>0</v>
      </c>
    </row>
    <row r="266" spans="2:7" ht="13.7">
      <c r="B266" s="96"/>
      <c r="C266" s="35" t="s">
        <v>8451</v>
      </c>
      <c r="D266" s="39">
        <v>11</v>
      </c>
      <c r="E266" s="39">
        <v>13</v>
      </c>
      <c r="F266" s="39">
        <v>11</v>
      </c>
      <c r="G266" s="39">
        <v>35</v>
      </c>
    </row>
    <row r="267" spans="2:7" ht="13.7">
      <c r="B267" s="96"/>
      <c r="C267" s="35" t="s">
        <v>8453</v>
      </c>
      <c r="D267" s="39">
        <v>3</v>
      </c>
      <c r="E267" s="39">
        <v>1</v>
      </c>
      <c r="F267" s="39">
        <v>3</v>
      </c>
      <c r="G267" s="39">
        <v>7</v>
      </c>
    </row>
    <row r="268" spans="2:7" ht="13.7">
      <c r="B268" s="96"/>
      <c r="C268" s="35" t="s">
        <v>8455</v>
      </c>
      <c r="D268" s="39">
        <v>11</v>
      </c>
      <c r="E268" s="39">
        <v>14</v>
      </c>
      <c r="F268" s="39">
        <v>13</v>
      </c>
      <c r="G268" s="39">
        <v>38</v>
      </c>
    </row>
    <row r="269" spans="2:7" ht="13.7">
      <c r="B269" s="96"/>
      <c r="C269" s="35" t="s">
        <v>8457</v>
      </c>
      <c r="D269" s="39">
        <v>3</v>
      </c>
      <c r="E269" s="39">
        <v>0</v>
      </c>
      <c r="F269" s="39">
        <v>1</v>
      </c>
      <c r="G269" s="39">
        <v>4</v>
      </c>
    </row>
    <row r="270" spans="2:7" ht="13.7">
      <c r="B270" s="96"/>
      <c r="C270" s="35" t="s">
        <v>8459</v>
      </c>
      <c r="D270" s="39">
        <v>0</v>
      </c>
      <c r="E270" s="39">
        <v>0</v>
      </c>
      <c r="F270" s="39">
        <v>0</v>
      </c>
      <c r="G270" s="39">
        <v>0</v>
      </c>
    </row>
    <row r="271" spans="2:7" ht="13.7">
      <c r="B271" s="96"/>
      <c r="C271" s="35" t="s">
        <v>8461</v>
      </c>
      <c r="D271" s="40">
        <v>0.7857142857142857</v>
      </c>
      <c r="E271" s="40">
        <v>0.9285714285714286</v>
      </c>
      <c r="F271" s="40">
        <v>0.7857142857142857</v>
      </c>
      <c r="G271" s="40">
        <v>0.83333333333333337</v>
      </c>
    </row>
    <row r="272" spans="2:7" ht="13.7">
      <c r="B272" s="96"/>
      <c r="C272" s="35" t="s">
        <v>8463</v>
      </c>
      <c r="D272" s="40">
        <v>0.21428571428571427</v>
      </c>
      <c r="E272" s="40">
        <v>0</v>
      </c>
      <c r="F272" s="40">
        <v>7.1428571428571425E-2</v>
      </c>
      <c r="G272" s="40">
        <v>9.5238095238095233E-2</v>
      </c>
    </row>
    <row r="273" spans="2:7" ht="13.7">
      <c r="B273" s="95" t="s">
        <v>420</v>
      </c>
      <c r="C273" s="35" t="s">
        <v>8327</v>
      </c>
      <c r="D273" s="39">
        <v>14</v>
      </c>
      <c r="E273" s="39">
        <v>14</v>
      </c>
      <c r="F273" s="39">
        <v>14</v>
      </c>
      <c r="G273" s="39">
        <v>42</v>
      </c>
    </row>
    <row r="274" spans="2:7" ht="13.7">
      <c r="B274" s="96"/>
      <c r="C274" s="35" t="s">
        <v>8330</v>
      </c>
      <c r="D274" s="39">
        <v>56</v>
      </c>
      <c r="E274" s="39">
        <v>56</v>
      </c>
      <c r="F274" s="39">
        <v>56</v>
      </c>
      <c r="G274" s="39">
        <v>168</v>
      </c>
    </row>
    <row r="275" spans="2:7" ht="13.7">
      <c r="B275" s="96"/>
      <c r="C275" s="35" t="s">
        <v>8441</v>
      </c>
      <c r="D275" s="39">
        <v>4230</v>
      </c>
      <c r="E275" s="39">
        <v>4230</v>
      </c>
      <c r="F275" s="39">
        <v>4230</v>
      </c>
      <c r="G275" s="39">
        <v>12690</v>
      </c>
    </row>
    <row r="276" spans="2:7" ht="13.7">
      <c r="B276" s="96"/>
      <c r="C276" s="35" t="s">
        <v>8443</v>
      </c>
      <c r="D276" s="39">
        <v>4230</v>
      </c>
      <c r="E276" s="39">
        <v>4230</v>
      </c>
      <c r="F276" s="39">
        <v>4230</v>
      </c>
      <c r="G276" s="39">
        <v>12690</v>
      </c>
    </row>
    <row r="277" spans="2:7" ht="13.7">
      <c r="B277" s="96"/>
      <c r="C277" s="35" t="s">
        <v>8334</v>
      </c>
      <c r="D277" s="39">
        <v>3764</v>
      </c>
      <c r="E277" s="39">
        <v>3826</v>
      </c>
      <c r="F277" s="39">
        <v>3827</v>
      </c>
      <c r="G277" s="39">
        <v>11417</v>
      </c>
    </row>
    <row r="278" spans="2:7" ht="13.7">
      <c r="B278" s="96"/>
      <c r="C278" s="35" t="s">
        <v>8336</v>
      </c>
      <c r="D278" s="39">
        <v>2463</v>
      </c>
      <c r="E278" s="39">
        <v>2597</v>
      </c>
      <c r="F278" s="39">
        <v>2578</v>
      </c>
      <c r="G278" s="39">
        <v>7638</v>
      </c>
    </row>
    <row r="279" spans="2:7" ht="13.7">
      <c r="B279" s="96"/>
      <c r="C279" s="35" t="s">
        <v>8338</v>
      </c>
      <c r="D279" s="40">
        <v>0.88983451536643021</v>
      </c>
      <c r="E279" s="40">
        <v>0.90449172576832149</v>
      </c>
      <c r="F279" s="40">
        <v>0.90472813238770688</v>
      </c>
      <c r="G279" s="40">
        <v>0.8996847911741529</v>
      </c>
    </row>
    <row r="280" spans="2:7" ht="13.7">
      <c r="B280" s="96"/>
      <c r="C280" s="35" t="s">
        <v>8340</v>
      </c>
      <c r="D280" s="40">
        <v>0.5822695035460993</v>
      </c>
      <c r="E280" s="40">
        <v>0.61394799054373528</v>
      </c>
      <c r="F280" s="40">
        <v>0.6094562647754137</v>
      </c>
      <c r="G280" s="40">
        <v>0.60189125295508272</v>
      </c>
    </row>
    <row r="281" spans="2:7" ht="13.7">
      <c r="B281" s="96"/>
      <c r="C281" s="35" t="s">
        <v>8445</v>
      </c>
      <c r="D281" s="39">
        <v>14</v>
      </c>
      <c r="E281" s="39">
        <v>14</v>
      </c>
      <c r="F281" s="39">
        <v>14</v>
      </c>
      <c r="G281" s="39">
        <v>42</v>
      </c>
    </row>
    <row r="282" spans="2:7" ht="13.7">
      <c r="B282" s="96"/>
      <c r="C282" s="35" t="s">
        <v>8447</v>
      </c>
      <c r="D282" s="40">
        <v>1</v>
      </c>
      <c r="E282" s="40">
        <v>1</v>
      </c>
      <c r="F282" s="40">
        <v>1</v>
      </c>
      <c r="G282" s="40">
        <v>1</v>
      </c>
    </row>
    <row r="283" spans="2:7" ht="13.7">
      <c r="B283" s="96"/>
      <c r="C283" s="35" t="s">
        <v>8449</v>
      </c>
      <c r="D283" s="39">
        <v>0</v>
      </c>
      <c r="E283" s="39">
        <v>0</v>
      </c>
      <c r="F283" s="39">
        <v>0</v>
      </c>
      <c r="G283" s="39">
        <v>0</v>
      </c>
    </row>
    <row r="284" spans="2:7" ht="13.7">
      <c r="B284" s="96"/>
      <c r="C284" s="35" t="s">
        <v>8451</v>
      </c>
      <c r="D284" s="39">
        <v>11</v>
      </c>
      <c r="E284" s="39">
        <v>13</v>
      </c>
      <c r="F284" s="39">
        <v>12</v>
      </c>
      <c r="G284" s="39">
        <v>36</v>
      </c>
    </row>
    <row r="285" spans="2:7" ht="13.7">
      <c r="B285" s="96"/>
      <c r="C285" s="35" t="s">
        <v>8453</v>
      </c>
      <c r="D285" s="39">
        <v>3</v>
      </c>
      <c r="E285" s="39">
        <v>1</v>
      </c>
      <c r="F285" s="39">
        <v>2</v>
      </c>
      <c r="G285" s="39">
        <v>6</v>
      </c>
    </row>
    <row r="286" spans="2:7" ht="13.7">
      <c r="B286" s="96"/>
      <c r="C286" s="35" t="s">
        <v>8455</v>
      </c>
      <c r="D286" s="39">
        <v>14</v>
      </c>
      <c r="E286" s="39">
        <v>13</v>
      </c>
      <c r="F286" s="39">
        <v>14</v>
      </c>
      <c r="G286" s="39">
        <v>41</v>
      </c>
    </row>
    <row r="287" spans="2:7" ht="13.7">
      <c r="B287" s="96"/>
      <c r="C287" s="35" t="s">
        <v>8457</v>
      </c>
      <c r="D287" s="39">
        <v>0</v>
      </c>
      <c r="E287" s="39">
        <v>1</v>
      </c>
      <c r="F287" s="39">
        <v>0</v>
      </c>
      <c r="G287" s="39">
        <v>1</v>
      </c>
    </row>
    <row r="288" spans="2:7" ht="13.7">
      <c r="B288" s="96"/>
      <c r="C288" s="35" t="s">
        <v>8459</v>
      </c>
      <c r="D288" s="39">
        <v>0</v>
      </c>
      <c r="E288" s="39">
        <v>0</v>
      </c>
      <c r="F288" s="39">
        <v>0</v>
      </c>
      <c r="G288" s="39">
        <v>0</v>
      </c>
    </row>
    <row r="289" spans="2:7" ht="13.7">
      <c r="B289" s="96"/>
      <c r="C289" s="35" t="s">
        <v>8461</v>
      </c>
      <c r="D289" s="40">
        <v>0.7857142857142857</v>
      </c>
      <c r="E289" s="40">
        <v>0.9285714285714286</v>
      </c>
      <c r="F289" s="40">
        <v>0.8571428571428571</v>
      </c>
      <c r="G289" s="40">
        <v>0.8571428571428571</v>
      </c>
    </row>
    <row r="290" spans="2:7" ht="13.7">
      <c r="B290" s="96"/>
      <c r="C290" s="35" t="s">
        <v>8463</v>
      </c>
      <c r="D290" s="40">
        <v>0</v>
      </c>
      <c r="E290" s="40">
        <v>7.1428571428571425E-2</v>
      </c>
      <c r="F290" s="40">
        <v>0</v>
      </c>
      <c r="G290" s="40">
        <v>2.3809523809523808E-2</v>
      </c>
    </row>
    <row r="291" spans="2:7" ht="13.7">
      <c r="B291" s="95" t="s">
        <v>394</v>
      </c>
      <c r="C291" s="35" t="s">
        <v>8327</v>
      </c>
      <c r="D291" s="39">
        <v>14</v>
      </c>
      <c r="E291" s="39">
        <v>14</v>
      </c>
      <c r="F291" s="39">
        <v>14</v>
      </c>
      <c r="G291" s="39">
        <v>42</v>
      </c>
    </row>
    <row r="292" spans="2:7" ht="13.7">
      <c r="B292" s="96"/>
      <c r="C292" s="35" t="s">
        <v>8330</v>
      </c>
      <c r="D292" s="39">
        <v>56</v>
      </c>
      <c r="E292" s="39">
        <v>56</v>
      </c>
      <c r="F292" s="39">
        <v>56</v>
      </c>
      <c r="G292" s="39">
        <v>168</v>
      </c>
    </row>
    <row r="293" spans="2:7" ht="13.7">
      <c r="B293" s="96"/>
      <c r="C293" s="35" t="s">
        <v>8441</v>
      </c>
      <c r="D293" s="39">
        <v>4950</v>
      </c>
      <c r="E293" s="39">
        <v>4950</v>
      </c>
      <c r="F293" s="39">
        <v>4950</v>
      </c>
      <c r="G293" s="39">
        <v>14850</v>
      </c>
    </row>
    <row r="294" spans="2:7" ht="13.7">
      <c r="B294" s="96"/>
      <c r="C294" s="35" t="s">
        <v>8443</v>
      </c>
      <c r="D294" s="39">
        <v>4950</v>
      </c>
      <c r="E294" s="39">
        <v>4950</v>
      </c>
      <c r="F294" s="39">
        <v>4950</v>
      </c>
      <c r="G294" s="39">
        <v>14850</v>
      </c>
    </row>
    <row r="295" spans="2:7" ht="13.7">
      <c r="B295" s="96"/>
      <c r="C295" s="35" t="s">
        <v>8334</v>
      </c>
      <c r="D295" s="39">
        <v>4483</v>
      </c>
      <c r="E295" s="39">
        <v>4483</v>
      </c>
      <c r="F295" s="39">
        <v>4540</v>
      </c>
      <c r="G295" s="39">
        <v>13506</v>
      </c>
    </row>
    <row r="296" spans="2:7" ht="13.7">
      <c r="B296" s="96"/>
      <c r="C296" s="35" t="s">
        <v>8336</v>
      </c>
      <c r="D296" s="39">
        <v>3148</v>
      </c>
      <c r="E296" s="39">
        <v>3074</v>
      </c>
      <c r="F296" s="39">
        <v>3237</v>
      </c>
      <c r="G296" s="39">
        <v>9459</v>
      </c>
    </row>
    <row r="297" spans="2:7" ht="13.7">
      <c r="B297" s="96"/>
      <c r="C297" s="35" t="s">
        <v>8338</v>
      </c>
      <c r="D297" s="40">
        <v>0.9056565656565656</v>
      </c>
      <c r="E297" s="40">
        <v>0.9056565656565656</v>
      </c>
      <c r="F297" s="40">
        <v>0.91717171717171719</v>
      </c>
      <c r="G297" s="40">
        <v>0.90949494949494947</v>
      </c>
    </row>
    <row r="298" spans="2:7" ht="13.7">
      <c r="B298" s="96"/>
      <c r="C298" s="35" t="s">
        <v>8340</v>
      </c>
      <c r="D298" s="40">
        <v>0.63595959595959595</v>
      </c>
      <c r="E298" s="40">
        <v>0.62101010101010101</v>
      </c>
      <c r="F298" s="40">
        <v>0.65393939393939393</v>
      </c>
      <c r="G298" s="40">
        <v>0.63696969696969696</v>
      </c>
    </row>
    <row r="299" spans="2:7" ht="13.7">
      <c r="B299" s="96"/>
      <c r="C299" s="35" t="s">
        <v>8445</v>
      </c>
      <c r="D299" s="39">
        <v>14</v>
      </c>
      <c r="E299" s="39">
        <v>14</v>
      </c>
      <c r="F299" s="39">
        <v>14</v>
      </c>
      <c r="G299" s="39">
        <v>42</v>
      </c>
    </row>
    <row r="300" spans="2:7" ht="13.7">
      <c r="B300" s="96"/>
      <c r="C300" s="35" t="s">
        <v>8447</v>
      </c>
      <c r="D300" s="40">
        <v>1</v>
      </c>
      <c r="E300" s="40">
        <v>1</v>
      </c>
      <c r="F300" s="40">
        <v>1</v>
      </c>
      <c r="G300" s="40">
        <v>1</v>
      </c>
    </row>
    <row r="301" spans="2:7" ht="13.7">
      <c r="B301" s="96"/>
      <c r="C301" s="35" t="s">
        <v>8449</v>
      </c>
      <c r="D301" s="39">
        <v>0</v>
      </c>
      <c r="E301" s="39">
        <v>0</v>
      </c>
      <c r="F301" s="39">
        <v>0</v>
      </c>
      <c r="G301" s="39">
        <v>0</v>
      </c>
    </row>
    <row r="302" spans="2:7" ht="13.7">
      <c r="B302" s="96"/>
      <c r="C302" s="35" t="s">
        <v>8451</v>
      </c>
      <c r="D302" s="39">
        <v>14</v>
      </c>
      <c r="E302" s="39">
        <v>11</v>
      </c>
      <c r="F302" s="39">
        <v>14</v>
      </c>
      <c r="G302" s="39">
        <v>39</v>
      </c>
    </row>
    <row r="303" spans="2:7" ht="13.7">
      <c r="B303" s="96"/>
      <c r="C303" s="35" t="s">
        <v>8453</v>
      </c>
      <c r="D303" s="39">
        <v>0</v>
      </c>
      <c r="E303" s="39">
        <v>3</v>
      </c>
      <c r="F303" s="39">
        <v>0</v>
      </c>
      <c r="G303" s="39">
        <v>3</v>
      </c>
    </row>
    <row r="304" spans="2:7" ht="13.7">
      <c r="B304" s="96"/>
      <c r="C304" s="35" t="s">
        <v>8455</v>
      </c>
      <c r="D304" s="39">
        <v>14</v>
      </c>
      <c r="E304" s="39">
        <v>14</v>
      </c>
      <c r="F304" s="39">
        <v>13</v>
      </c>
      <c r="G304" s="39">
        <v>41</v>
      </c>
    </row>
    <row r="305" spans="2:7" ht="13.7">
      <c r="B305" s="96"/>
      <c r="C305" s="35" t="s">
        <v>8457</v>
      </c>
      <c r="D305" s="39">
        <v>0</v>
      </c>
      <c r="E305" s="39">
        <v>0</v>
      </c>
      <c r="F305" s="39">
        <v>1</v>
      </c>
      <c r="G305" s="39">
        <v>1</v>
      </c>
    </row>
    <row r="306" spans="2:7" ht="13.7">
      <c r="B306" s="96"/>
      <c r="C306" s="35" t="s">
        <v>8459</v>
      </c>
      <c r="D306" s="39">
        <v>0</v>
      </c>
      <c r="E306" s="39">
        <v>0</v>
      </c>
      <c r="F306" s="39">
        <v>0</v>
      </c>
      <c r="G306" s="39">
        <v>0</v>
      </c>
    </row>
    <row r="307" spans="2:7" ht="13.7">
      <c r="B307" s="96"/>
      <c r="C307" s="35" t="s">
        <v>8461</v>
      </c>
      <c r="D307" s="40">
        <v>1</v>
      </c>
      <c r="E307" s="40">
        <v>0.7857142857142857</v>
      </c>
      <c r="F307" s="40">
        <v>1</v>
      </c>
      <c r="G307" s="40">
        <v>0.9285714285714286</v>
      </c>
    </row>
    <row r="308" spans="2:7" ht="13.7">
      <c r="B308" s="96"/>
      <c r="C308" s="35" t="s">
        <v>8463</v>
      </c>
      <c r="D308" s="40">
        <v>0</v>
      </c>
      <c r="E308" s="40">
        <v>0</v>
      </c>
      <c r="F308" s="40">
        <v>7.1428571428571425E-2</v>
      </c>
      <c r="G308" s="40">
        <v>2.3809523809523808E-2</v>
      </c>
    </row>
    <row r="309" spans="2:7" ht="13.7">
      <c r="B309" s="95" t="s">
        <v>547</v>
      </c>
      <c r="C309" s="35" t="s">
        <v>8327</v>
      </c>
      <c r="D309" s="39">
        <v>14</v>
      </c>
      <c r="E309" s="39">
        <v>14</v>
      </c>
      <c r="F309" s="39">
        <v>14</v>
      </c>
      <c r="G309" s="39">
        <v>42</v>
      </c>
    </row>
    <row r="310" spans="2:7" ht="13.7">
      <c r="B310" s="96"/>
      <c r="C310" s="35" t="s">
        <v>8330</v>
      </c>
      <c r="D310" s="39">
        <v>56</v>
      </c>
      <c r="E310" s="39">
        <v>56</v>
      </c>
      <c r="F310" s="39">
        <v>56</v>
      </c>
      <c r="G310" s="39">
        <v>168</v>
      </c>
    </row>
    <row r="311" spans="2:7" ht="13.7">
      <c r="B311" s="96"/>
      <c r="C311" s="35" t="s">
        <v>8441</v>
      </c>
      <c r="D311" s="39">
        <v>5220</v>
      </c>
      <c r="E311" s="39">
        <v>5220</v>
      </c>
      <c r="F311" s="39">
        <v>5220</v>
      </c>
      <c r="G311" s="39">
        <v>15660</v>
      </c>
    </row>
    <row r="312" spans="2:7" ht="13.7">
      <c r="B312" s="96"/>
      <c r="C312" s="35" t="s">
        <v>8443</v>
      </c>
      <c r="D312" s="39">
        <v>5220</v>
      </c>
      <c r="E312" s="39">
        <v>5220</v>
      </c>
      <c r="F312" s="39">
        <v>5220</v>
      </c>
      <c r="G312" s="39">
        <v>15660</v>
      </c>
    </row>
    <row r="313" spans="2:7" ht="13.7">
      <c r="B313" s="96"/>
      <c r="C313" s="35" t="s">
        <v>8334</v>
      </c>
      <c r="D313" s="39">
        <v>4792</v>
      </c>
      <c r="E313" s="39">
        <v>4729</v>
      </c>
      <c r="F313" s="39">
        <v>4711</v>
      </c>
      <c r="G313" s="39">
        <v>14232</v>
      </c>
    </row>
    <row r="314" spans="2:7" ht="13.7">
      <c r="B314" s="96"/>
      <c r="C314" s="35" t="s">
        <v>8336</v>
      </c>
      <c r="D314" s="39">
        <v>3461</v>
      </c>
      <c r="E314" s="39">
        <v>3393</v>
      </c>
      <c r="F314" s="39">
        <v>3460</v>
      </c>
      <c r="G314" s="39">
        <v>10314</v>
      </c>
    </row>
    <row r="315" spans="2:7" ht="13.7">
      <c r="B315" s="96"/>
      <c r="C315" s="35" t="s">
        <v>8338</v>
      </c>
      <c r="D315" s="40">
        <v>0.91800766283524904</v>
      </c>
      <c r="E315" s="40">
        <v>0.90593869731800769</v>
      </c>
      <c r="F315" s="40">
        <v>0.90249042145593872</v>
      </c>
      <c r="G315" s="40">
        <v>0.90881226053639852</v>
      </c>
    </row>
    <row r="316" spans="2:7" ht="13.7">
      <c r="B316" s="96"/>
      <c r="C316" s="35" t="s">
        <v>8340</v>
      </c>
      <c r="D316" s="40">
        <v>0.66302681992337165</v>
      </c>
      <c r="E316" s="40">
        <v>0.65</v>
      </c>
      <c r="F316" s="40">
        <v>0.66283524904214564</v>
      </c>
      <c r="G316" s="40">
        <v>0.6586206896551724</v>
      </c>
    </row>
    <row r="317" spans="2:7" ht="13.7">
      <c r="B317" s="96"/>
      <c r="C317" s="35" t="s">
        <v>8445</v>
      </c>
      <c r="D317" s="39">
        <v>14</v>
      </c>
      <c r="E317" s="39">
        <v>14</v>
      </c>
      <c r="F317" s="39">
        <v>14</v>
      </c>
      <c r="G317" s="39">
        <v>42</v>
      </c>
    </row>
    <row r="318" spans="2:7" ht="13.7">
      <c r="B318" s="96"/>
      <c r="C318" s="35" t="s">
        <v>8447</v>
      </c>
      <c r="D318" s="40">
        <v>1</v>
      </c>
      <c r="E318" s="40">
        <v>1</v>
      </c>
      <c r="F318" s="40">
        <v>1</v>
      </c>
      <c r="G318" s="40">
        <v>1</v>
      </c>
    </row>
    <row r="319" spans="2:7" ht="13.7">
      <c r="B319" s="96"/>
      <c r="C319" s="35" t="s">
        <v>8449</v>
      </c>
      <c r="D319" s="39">
        <v>0</v>
      </c>
      <c r="E319" s="39">
        <v>0</v>
      </c>
      <c r="F319" s="39">
        <v>0</v>
      </c>
      <c r="G319" s="39">
        <v>0</v>
      </c>
    </row>
    <row r="320" spans="2:7" ht="13.7">
      <c r="B320" s="96"/>
      <c r="C320" s="35" t="s">
        <v>8451</v>
      </c>
      <c r="D320" s="39">
        <v>12</v>
      </c>
      <c r="E320" s="39">
        <v>10</v>
      </c>
      <c r="F320" s="39">
        <v>9</v>
      </c>
      <c r="G320" s="39">
        <v>31</v>
      </c>
    </row>
    <row r="321" spans="2:7" ht="13.7">
      <c r="B321" s="96"/>
      <c r="C321" s="35" t="s">
        <v>8453</v>
      </c>
      <c r="D321" s="39">
        <v>2</v>
      </c>
      <c r="E321" s="39">
        <v>4</v>
      </c>
      <c r="F321" s="39">
        <v>5</v>
      </c>
      <c r="G321" s="39">
        <v>11</v>
      </c>
    </row>
    <row r="322" spans="2:7" ht="13.7">
      <c r="B322" s="96"/>
      <c r="C322" s="35" t="s">
        <v>8455</v>
      </c>
      <c r="D322" s="39">
        <v>14</v>
      </c>
      <c r="E322" s="39">
        <v>14</v>
      </c>
      <c r="F322" s="39">
        <v>14</v>
      </c>
      <c r="G322" s="39">
        <v>42</v>
      </c>
    </row>
    <row r="323" spans="2:7" ht="13.7">
      <c r="B323" s="96"/>
      <c r="C323" s="35" t="s">
        <v>8457</v>
      </c>
      <c r="D323" s="39">
        <v>0</v>
      </c>
      <c r="E323" s="39">
        <v>0</v>
      </c>
      <c r="F323" s="39">
        <v>0</v>
      </c>
      <c r="G323" s="39">
        <v>0</v>
      </c>
    </row>
    <row r="324" spans="2:7" ht="13.7">
      <c r="B324" s="96"/>
      <c r="C324" s="35" t="s">
        <v>8459</v>
      </c>
      <c r="D324" s="39">
        <v>0</v>
      </c>
      <c r="E324" s="39">
        <v>0</v>
      </c>
      <c r="F324" s="39">
        <v>0</v>
      </c>
      <c r="G324" s="39">
        <v>0</v>
      </c>
    </row>
    <row r="325" spans="2:7" ht="13.7">
      <c r="B325" s="96"/>
      <c r="C325" s="35" t="s">
        <v>8461</v>
      </c>
      <c r="D325" s="40">
        <v>0.8571428571428571</v>
      </c>
      <c r="E325" s="40">
        <v>0.7142857142857143</v>
      </c>
      <c r="F325" s="40">
        <v>0.6428571428571429</v>
      </c>
      <c r="G325" s="40">
        <v>0.73809523809523814</v>
      </c>
    </row>
    <row r="326" spans="2:7" ht="13.7">
      <c r="B326" s="96"/>
      <c r="C326" s="35" t="s">
        <v>8463</v>
      </c>
      <c r="D326" s="40">
        <v>0</v>
      </c>
      <c r="E326" s="40">
        <v>0</v>
      </c>
      <c r="F326" s="40">
        <v>0</v>
      </c>
      <c r="G326" s="40">
        <v>0</v>
      </c>
    </row>
    <row r="327" spans="2:7" ht="13.7">
      <c r="B327" s="95" t="s">
        <v>514</v>
      </c>
      <c r="C327" s="35" t="s">
        <v>8327</v>
      </c>
      <c r="D327" s="39">
        <v>14</v>
      </c>
      <c r="E327" s="39">
        <v>14</v>
      </c>
      <c r="F327" s="39">
        <v>14</v>
      </c>
      <c r="G327" s="39">
        <v>42</v>
      </c>
    </row>
    <row r="328" spans="2:7" ht="13.7">
      <c r="B328" s="96"/>
      <c r="C328" s="35" t="s">
        <v>8330</v>
      </c>
      <c r="D328" s="39">
        <v>56</v>
      </c>
      <c r="E328" s="39">
        <v>56</v>
      </c>
      <c r="F328" s="39">
        <v>56</v>
      </c>
      <c r="G328" s="39">
        <v>168</v>
      </c>
    </row>
    <row r="329" spans="2:7" ht="13.7">
      <c r="B329" s="96"/>
      <c r="C329" s="35" t="s">
        <v>8441</v>
      </c>
      <c r="D329" s="39">
        <v>4590</v>
      </c>
      <c r="E329" s="39">
        <v>4590</v>
      </c>
      <c r="F329" s="39">
        <v>4590</v>
      </c>
      <c r="G329" s="39">
        <v>13770</v>
      </c>
    </row>
    <row r="330" spans="2:7" ht="13.7">
      <c r="B330" s="96"/>
      <c r="C330" s="35" t="s">
        <v>8443</v>
      </c>
      <c r="D330" s="39">
        <v>4590</v>
      </c>
      <c r="E330" s="39">
        <v>4590</v>
      </c>
      <c r="F330" s="39">
        <v>4590</v>
      </c>
      <c r="G330" s="39">
        <v>13770</v>
      </c>
    </row>
    <row r="331" spans="2:7" ht="13.7">
      <c r="B331" s="96"/>
      <c r="C331" s="35" t="s">
        <v>8334</v>
      </c>
      <c r="D331" s="39">
        <v>4236</v>
      </c>
      <c r="E331" s="39">
        <v>4152</v>
      </c>
      <c r="F331" s="39">
        <v>4186</v>
      </c>
      <c r="G331" s="39">
        <v>12574</v>
      </c>
    </row>
    <row r="332" spans="2:7" ht="13.7">
      <c r="B332" s="96"/>
      <c r="C332" s="35" t="s">
        <v>8336</v>
      </c>
      <c r="D332" s="39">
        <v>2866</v>
      </c>
      <c r="E332" s="39">
        <v>2825</v>
      </c>
      <c r="F332" s="39">
        <v>2855</v>
      </c>
      <c r="G332" s="39">
        <v>8546</v>
      </c>
    </row>
    <row r="333" spans="2:7" ht="13.7">
      <c r="B333" s="96"/>
      <c r="C333" s="35" t="s">
        <v>8338</v>
      </c>
      <c r="D333" s="40">
        <v>0.9228758169934641</v>
      </c>
      <c r="E333" s="40">
        <v>0.90457516339869282</v>
      </c>
      <c r="F333" s="40">
        <v>0.91198257080610023</v>
      </c>
      <c r="G333" s="40">
        <v>0.91314451706608568</v>
      </c>
    </row>
    <row r="334" spans="2:7" ht="13.7">
      <c r="B334" s="96"/>
      <c r="C334" s="35" t="s">
        <v>8340</v>
      </c>
      <c r="D334" s="40">
        <v>0.62440087145969503</v>
      </c>
      <c r="E334" s="40">
        <v>0.61546840958605664</v>
      </c>
      <c r="F334" s="40">
        <v>0.62200435729847492</v>
      </c>
      <c r="G334" s="40">
        <v>0.62062454611474216</v>
      </c>
    </row>
    <row r="335" spans="2:7" ht="13.7">
      <c r="B335" s="96"/>
      <c r="C335" s="35" t="s">
        <v>8445</v>
      </c>
      <c r="D335" s="39">
        <v>14</v>
      </c>
      <c r="E335" s="39">
        <v>14</v>
      </c>
      <c r="F335" s="39">
        <v>14</v>
      </c>
      <c r="G335" s="39">
        <v>42</v>
      </c>
    </row>
    <row r="336" spans="2:7" ht="13.7">
      <c r="B336" s="96"/>
      <c r="C336" s="35" t="s">
        <v>8447</v>
      </c>
      <c r="D336" s="40">
        <v>1</v>
      </c>
      <c r="E336" s="40">
        <v>1</v>
      </c>
      <c r="F336" s="40">
        <v>1</v>
      </c>
      <c r="G336" s="40">
        <v>1</v>
      </c>
    </row>
    <row r="337" spans="2:7" ht="13.7">
      <c r="B337" s="96"/>
      <c r="C337" s="35" t="s">
        <v>8449</v>
      </c>
      <c r="D337" s="39">
        <v>0</v>
      </c>
      <c r="E337" s="39">
        <v>0</v>
      </c>
      <c r="F337" s="39">
        <v>0</v>
      </c>
      <c r="G337" s="39">
        <v>0</v>
      </c>
    </row>
    <row r="338" spans="2:7" ht="13.7">
      <c r="B338" s="96"/>
      <c r="C338" s="35" t="s">
        <v>8451</v>
      </c>
      <c r="D338" s="39">
        <v>13</v>
      </c>
      <c r="E338" s="39">
        <v>10</v>
      </c>
      <c r="F338" s="39">
        <v>12</v>
      </c>
      <c r="G338" s="39">
        <v>35</v>
      </c>
    </row>
    <row r="339" spans="2:7" ht="13.7">
      <c r="B339" s="96"/>
      <c r="C339" s="35" t="s">
        <v>8453</v>
      </c>
      <c r="D339" s="39">
        <v>1</v>
      </c>
      <c r="E339" s="39">
        <v>4</v>
      </c>
      <c r="F339" s="39">
        <v>2</v>
      </c>
      <c r="G339" s="39">
        <v>7</v>
      </c>
    </row>
    <row r="340" spans="2:7" ht="13.7">
      <c r="B340" s="96"/>
      <c r="C340" s="35" t="s">
        <v>8455</v>
      </c>
      <c r="D340" s="39">
        <v>12</v>
      </c>
      <c r="E340" s="39">
        <v>13</v>
      </c>
      <c r="F340" s="39">
        <v>13</v>
      </c>
      <c r="G340" s="39">
        <v>38</v>
      </c>
    </row>
    <row r="341" spans="2:7" ht="13.7">
      <c r="B341" s="96"/>
      <c r="C341" s="35" t="s">
        <v>8457</v>
      </c>
      <c r="D341" s="39">
        <v>2</v>
      </c>
      <c r="E341" s="39">
        <v>1</v>
      </c>
      <c r="F341" s="39">
        <v>1</v>
      </c>
      <c r="G341" s="39">
        <v>4</v>
      </c>
    </row>
    <row r="342" spans="2:7" ht="13.7">
      <c r="B342" s="96"/>
      <c r="C342" s="35" t="s">
        <v>8459</v>
      </c>
      <c r="D342" s="39">
        <v>0</v>
      </c>
      <c r="E342" s="39">
        <v>0</v>
      </c>
      <c r="F342" s="39">
        <v>0</v>
      </c>
      <c r="G342" s="39">
        <v>0</v>
      </c>
    </row>
    <row r="343" spans="2:7" ht="13.7">
      <c r="B343" s="96"/>
      <c r="C343" s="35" t="s">
        <v>8461</v>
      </c>
      <c r="D343" s="40">
        <v>0.9285714285714286</v>
      </c>
      <c r="E343" s="40">
        <v>0.7142857142857143</v>
      </c>
      <c r="F343" s="40">
        <v>0.8571428571428571</v>
      </c>
      <c r="G343" s="40">
        <v>0.83333333333333337</v>
      </c>
    </row>
    <row r="344" spans="2:7" ht="13.7">
      <c r="B344" s="96"/>
      <c r="C344" s="35" t="s">
        <v>8463</v>
      </c>
      <c r="D344" s="40">
        <v>0.14285714285714285</v>
      </c>
      <c r="E344" s="40">
        <v>7.1428571428571425E-2</v>
      </c>
      <c r="F344" s="40">
        <v>7.1428571428571425E-2</v>
      </c>
      <c r="G344" s="40">
        <v>9.5238095238095233E-2</v>
      </c>
    </row>
    <row r="345" spans="2:7" ht="13.7">
      <c r="B345" s="95" t="s">
        <v>269</v>
      </c>
      <c r="C345" s="35" t="s">
        <v>8327</v>
      </c>
      <c r="D345" s="39">
        <v>14</v>
      </c>
      <c r="E345" s="39">
        <v>14</v>
      </c>
      <c r="F345" s="39">
        <v>14</v>
      </c>
      <c r="G345" s="39">
        <v>42</v>
      </c>
    </row>
    <row r="346" spans="2:7" ht="13.7">
      <c r="B346" s="96"/>
      <c r="C346" s="35" t="s">
        <v>8330</v>
      </c>
      <c r="D346" s="39">
        <v>56</v>
      </c>
      <c r="E346" s="39">
        <v>56</v>
      </c>
      <c r="F346" s="39">
        <v>56</v>
      </c>
      <c r="G346" s="39">
        <v>168</v>
      </c>
    </row>
    <row r="347" spans="2:7" ht="13.7">
      <c r="B347" s="96"/>
      <c r="C347" s="35" t="s">
        <v>8441</v>
      </c>
      <c r="D347" s="39">
        <v>4290</v>
      </c>
      <c r="E347" s="39">
        <v>4290</v>
      </c>
      <c r="F347" s="39">
        <v>4290</v>
      </c>
      <c r="G347" s="39">
        <v>12870</v>
      </c>
    </row>
    <row r="348" spans="2:7" ht="13.7">
      <c r="B348" s="96"/>
      <c r="C348" s="35" t="s">
        <v>8443</v>
      </c>
      <c r="D348" s="39">
        <v>4290</v>
      </c>
      <c r="E348" s="39">
        <v>4290</v>
      </c>
      <c r="F348" s="39">
        <v>4290</v>
      </c>
      <c r="G348" s="39">
        <v>12870</v>
      </c>
    </row>
    <row r="349" spans="2:7" ht="13.7">
      <c r="B349" s="96"/>
      <c r="C349" s="35" t="s">
        <v>8334</v>
      </c>
      <c r="D349" s="39">
        <v>3868</v>
      </c>
      <c r="E349" s="39">
        <v>3862</v>
      </c>
      <c r="F349" s="39">
        <v>3865</v>
      </c>
      <c r="G349" s="39">
        <v>11595</v>
      </c>
    </row>
    <row r="350" spans="2:7" ht="13.7">
      <c r="B350" s="96"/>
      <c r="C350" s="35" t="s">
        <v>8336</v>
      </c>
      <c r="D350" s="39">
        <v>2674</v>
      </c>
      <c r="E350" s="39">
        <v>2624</v>
      </c>
      <c r="F350" s="39">
        <v>2667</v>
      </c>
      <c r="G350" s="39">
        <v>7965</v>
      </c>
    </row>
    <row r="351" spans="2:7" ht="13.7">
      <c r="B351" s="96"/>
      <c r="C351" s="35" t="s">
        <v>8338</v>
      </c>
      <c r="D351" s="40">
        <v>0.90163170163170159</v>
      </c>
      <c r="E351" s="40">
        <v>0.90023310023310021</v>
      </c>
      <c r="F351" s="40">
        <v>0.9009324009324009</v>
      </c>
      <c r="G351" s="40">
        <v>0.9009324009324009</v>
      </c>
    </row>
    <row r="352" spans="2:7" ht="13.7">
      <c r="B352" s="96"/>
      <c r="C352" s="35" t="s">
        <v>8340</v>
      </c>
      <c r="D352" s="40">
        <v>0.62331002331002328</v>
      </c>
      <c r="E352" s="40">
        <v>0.61165501165501168</v>
      </c>
      <c r="F352" s="40">
        <v>0.62167832167832171</v>
      </c>
      <c r="G352" s="40">
        <v>0.61888111888111885</v>
      </c>
    </row>
    <row r="353" spans="2:7" ht="13.7">
      <c r="B353" s="96"/>
      <c r="C353" s="35" t="s">
        <v>8445</v>
      </c>
      <c r="D353" s="39">
        <v>14</v>
      </c>
      <c r="E353" s="39">
        <v>14</v>
      </c>
      <c r="F353" s="39">
        <v>14</v>
      </c>
      <c r="G353" s="39">
        <v>42</v>
      </c>
    </row>
    <row r="354" spans="2:7" ht="13.7">
      <c r="B354" s="96"/>
      <c r="C354" s="35" t="s">
        <v>8447</v>
      </c>
      <c r="D354" s="40">
        <v>1</v>
      </c>
      <c r="E354" s="40">
        <v>1</v>
      </c>
      <c r="F354" s="40">
        <v>1</v>
      </c>
      <c r="G354" s="40">
        <v>1</v>
      </c>
    </row>
    <row r="355" spans="2:7" ht="13.7">
      <c r="B355" s="96"/>
      <c r="C355" s="35" t="s">
        <v>8449</v>
      </c>
      <c r="D355" s="39">
        <v>0</v>
      </c>
      <c r="E355" s="39">
        <v>0</v>
      </c>
      <c r="F355" s="39">
        <v>0</v>
      </c>
      <c r="G355" s="39">
        <v>0</v>
      </c>
    </row>
    <row r="356" spans="2:7" ht="13.7">
      <c r="B356" s="96"/>
      <c r="C356" s="35" t="s">
        <v>8451</v>
      </c>
      <c r="D356" s="39">
        <v>10</v>
      </c>
      <c r="E356" s="39">
        <v>13</v>
      </c>
      <c r="F356" s="39">
        <v>7</v>
      </c>
      <c r="G356" s="39">
        <v>30</v>
      </c>
    </row>
    <row r="357" spans="2:7" ht="13.7">
      <c r="B357" s="96"/>
      <c r="C357" s="35" t="s">
        <v>8453</v>
      </c>
      <c r="D357" s="39">
        <v>4</v>
      </c>
      <c r="E357" s="39">
        <v>1</v>
      </c>
      <c r="F357" s="39">
        <v>7</v>
      </c>
      <c r="G357" s="39">
        <v>12</v>
      </c>
    </row>
    <row r="358" spans="2:7" ht="13.7">
      <c r="B358" s="96"/>
      <c r="C358" s="35" t="s">
        <v>8455</v>
      </c>
      <c r="D358" s="39">
        <v>13</v>
      </c>
      <c r="E358" s="39">
        <v>14</v>
      </c>
      <c r="F358" s="39">
        <v>14</v>
      </c>
      <c r="G358" s="39">
        <v>41</v>
      </c>
    </row>
    <row r="359" spans="2:7" ht="13.7">
      <c r="B359" s="96"/>
      <c r="C359" s="35" t="s">
        <v>8457</v>
      </c>
      <c r="D359" s="39">
        <v>1</v>
      </c>
      <c r="E359" s="39">
        <v>0</v>
      </c>
      <c r="F359" s="39">
        <v>0</v>
      </c>
      <c r="G359" s="39">
        <v>1</v>
      </c>
    </row>
    <row r="360" spans="2:7" ht="13.7">
      <c r="B360" s="96"/>
      <c r="C360" s="35" t="s">
        <v>8459</v>
      </c>
      <c r="D360" s="39">
        <v>0</v>
      </c>
      <c r="E360" s="39">
        <v>0</v>
      </c>
      <c r="F360" s="39">
        <v>0</v>
      </c>
      <c r="G360" s="39">
        <v>0</v>
      </c>
    </row>
    <row r="361" spans="2:7" ht="13.7">
      <c r="B361" s="96"/>
      <c r="C361" s="35" t="s">
        <v>8461</v>
      </c>
      <c r="D361" s="40">
        <v>0.7142857142857143</v>
      </c>
      <c r="E361" s="40">
        <v>0.9285714285714286</v>
      </c>
      <c r="F361" s="40">
        <v>0.5</v>
      </c>
      <c r="G361" s="40">
        <v>0.7142857142857143</v>
      </c>
    </row>
    <row r="362" spans="2:7" ht="13.7">
      <c r="B362" s="96"/>
      <c r="C362" s="35" t="s">
        <v>8463</v>
      </c>
      <c r="D362" s="40">
        <v>7.1428571428571425E-2</v>
      </c>
      <c r="E362" s="40">
        <v>0</v>
      </c>
      <c r="F362" s="40">
        <v>0</v>
      </c>
      <c r="G362" s="40">
        <v>2.3809523809523808E-2</v>
      </c>
    </row>
    <row r="363" spans="2:7" ht="13.7">
      <c r="B363" s="95" t="s">
        <v>497</v>
      </c>
      <c r="C363" s="35" t="s">
        <v>8327</v>
      </c>
      <c r="D363" s="39">
        <v>14</v>
      </c>
      <c r="E363" s="39">
        <v>14</v>
      </c>
      <c r="F363" s="39">
        <v>14</v>
      </c>
      <c r="G363" s="39">
        <v>42</v>
      </c>
    </row>
    <row r="364" spans="2:7" ht="13.7">
      <c r="B364" s="96"/>
      <c r="C364" s="35" t="s">
        <v>8330</v>
      </c>
      <c r="D364" s="39">
        <v>56</v>
      </c>
      <c r="E364" s="39">
        <v>56</v>
      </c>
      <c r="F364" s="39">
        <v>56</v>
      </c>
      <c r="G364" s="39">
        <v>168</v>
      </c>
    </row>
    <row r="365" spans="2:7" ht="13.7">
      <c r="B365" s="96"/>
      <c r="C365" s="35" t="s">
        <v>8441</v>
      </c>
      <c r="D365" s="39">
        <v>5280</v>
      </c>
      <c r="E365" s="39">
        <v>5280</v>
      </c>
      <c r="F365" s="39">
        <v>5280</v>
      </c>
      <c r="G365" s="39">
        <v>15840</v>
      </c>
    </row>
    <row r="366" spans="2:7" ht="13.7">
      <c r="B366" s="96"/>
      <c r="C366" s="35" t="s">
        <v>8443</v>
      </c>
      <c r="D366" s="39">
        <v>5280</v>
      </c>
      <c r="E366" s="39">
        <v>5280</v>
      </c>
      <c r="F366" s="39">
        <v>5280</v>
      </c>
      <c r="G366" s="39">
        <v>15840</v>
      </c>
    </row>
    <row r="367" spans="2:7" ht="13.7">
      <c r="B367" s="96"/>
      <c r="C367" s="35" t="s">
        <v>8334</v>
      </c>
      <c r="D367" s="39">
        <v>4885</v>
      </c>
      <c r="E367" s="39">
        <v>4807</v>
      </c>
      <c r="F367" s="39">
        <v>4782</v>
      </c>
      <c r="G367" s="39">
        <v>14474</v>
      </c>
    </row>
    <row r="368" spans="2:7" ht="13.7">
      <c r="B368" s="96"/>
      <c r="C368" s="35" t="s">
        <v>8336</v>
      </c>
      <c r="D368" s="39">
        <v>3511</v>
      </c>
      <c r="E368" s="39">
        <v>3445</v>
      </c>
      <c r="F368" s="39">
        <v>3437</v>
      </c>
      <c r="G368" s="39">
        <v>10393</v>
      </c>
    </row>
    <row r="369" spans="2:7" ht="13.7">
      <c r="B369" s="96"/>
      <c r="C369" s="35" t="s">
        <v>8338</v>
      </c>
      <c r="D369" s="40">
        <v>0.92518939393939392</v>
      </c>
      <c r="E369" s="40">
        <v>0.91041666666666665</v>
      </c>
      <c r="F369" s="40">
        <v>0.90568181818181814</v>
      </c>
      <c r="G369" s="40">
        <v>0.91376262626262628</v>
      </c>
    </row>
    <row r="370" spans="2:7" ht="13.7">
      <c r="B370" s="96"/>
      <c r="C370" s="35" t="s">
        <v>8340</v>
      </c>
      <c r="D370" s="40">
        <v>0.66496212121212117</v>
      </c>
      <c r="E370" s="40">
        <v>0.65246212121212122</v>
      </c>
      <c r="F370" s="40">
        <v>0.65094696969696975</v>
      </c>
      <c r="G370" s="40">
        <v>0.65612373737373741</v>
      </c>
    </row>
    <row r="371" spans="2:7" ht="13.7">
      <c r="B371" s="96"/>
      <c r="C371" s="35" t="s">
        <v>8445</v>
      </c>
      <c r="D371" s="39">
        <v>14</v>
      </c>
      <c r="E371" s="39">
        <v>14</v>
      </c>
      <c r="F371" s="39">
        <v>14</v>
      </c>
      <c r="G371" s="39">
        <v>42</v>
      </c>
    </row>
    <row r="372" spans="2:7" ht="13.7">
      <c r="B372" s="96"/>
      <c r="C372" s="35" t="s">
        <v>8447</v>
      </c>
      <c r="D372" s="40">
        <v>1</v>
      </c>
      <c r="E372" s="40">
        <v>1</v>
      </c>
      <c r="F372" s="40">
        <v>1</v>
      </c>
      <c r="G372" s="40">
        <v>1</v>
      </c>
    </row>
    <row r="373" spans="2:7" ht="13.7">
      <c r="B373" s="96"/>
      <c r="C373" s="35" t="s">
        <v>8449</v>
      </c>
      <c r="D373" s="39">
        <v>0</v>
      </c>
      <c r="E373" s="39">
        <v>0</v>
      </c>
      <c r="F373" s="39">
        <v>0</v>
      </c>
      <c r="G373" s="39">
        <v>0</v>
      </c>
    </row>
    <row r="374" spans="2:7" ht="13.7">
      <c r="B374" s="96"/>
      <c r="C374" s="35" t="s">
        <v>8451</v>
      </c>
      <c r="D374" s="39">
        <v>12</v>
      </c>
      <c r="E374" s="39">
        <v>9</v>
      </c>
      <c r="F374" s="39">
        <v>12</v>
      </c>
      <c r="G374" s="39">
        <v>33</v>
      </c>
    </row>
    <row r="375" spans="2:7" ht="13.7">
      <c r="B375" s="96"/>
      <c r="C375" s="35" t="s">
        <v>8453</v>
      </c>
      <c r="D375" s="39">
        <v>2</v>
      </c>
      <c r="E375" s="39">
        <v>5</v>
      </c>
      <c r="F375" s="39">
        <v>2</v>
      </c>
      <c r="G375" s="39">
        <v>9</v>
      </c>
    </row>
    <row r="376" spans="2:7" ht="13.7">
      <c r="B376" s="96"/>
      <c r="C376" s="35" t="s">
        <v>8455</v>
      </c>
      <c r="D376" s="39">
        <v>13</v>
      </c>
      <c r="E376" s="39">
        <v>14</v>
      </c>
      <c r="F376" s="39">
        <v>12</v>
      </c>
      <c r="G376" s="39">
        <v>39</v>
      </c>
    </row>
    <row r="377" spans="2:7" ht="13.7">
      <c r="B377" s="96"/>
      <c r="C377" s="35" t="s">
        <v>8457</v>
      </c>
      <c r="D377" s="39">
        <v>1</v>
      </c>
      <c r="E377" s="39">
        <v>0</v>
      </c>
      <c r="F377" s="39">
        <v>2</v>
      </c>
      <c r="G377" s="39">
        <v>3</v>
      </c>
    </row>
    <row r="378" spans="2:7" ht="13.7">
      <c r="B378" s="96"/>
      <c r="C378" s="35" t="s">
        <v>8459</v>
      </c>
      <c r="D378" s="39">
        <v>0</v>
      </c>
      <c r="E378" s="39">
        <v>0</v>
      </c>
      <c r="F378" s="39">
        <v>0</v>
      </c>
      <c r="G378" s="39">
        <v>0</v>
      </c>
    </row>
    <row r="379" spans="2:7" ht="13.7">
      <c r="B379" s="96"/>
      <c r="C379" s="35" t="s">
        <v>8461</v>
      </c>
      <c r="D379" s="40">
        <v>0.8571428571428571</v>
      </c>
      <c r="E379" s="40">
        <v>0.6428571428571429</v>
      </c>
      <c r="F379" s="40">
        <v>0.8571428571428571</v>
      </c>
      <c r="G379" s="40">
        <v>0.7857142857142857</v>
      </c>
    </row>
    <row r="380" spans="2:7" ht="13.7">
      <c r="B380" s="96"/>
      <c r="C380" s="35" t="s">
        <v>8463</v>
      </c>
      <c r="D380" s="40">
        <v>7.1428571428571425E-2</v>
      </c>
      <c r="E380" s="40">
        <v>0</v>
      </c>
      <c r="F380" s="40">
        <v>0.14285714285714285</v>
      </c>
      <c r="G380" s="40">
        <v>7.1428571428571425E-2</v>
      </c>
    </row>
    <row r="381" spans="2:7" ht="13.7">
      <c r="B381" s="95" t="s">
        <v>297</v>
      </c>
      <c r="C381" s="35" t="s">
        <v>8327</v>
      </c>
      <c r="D381" s="39">
        <v>14</v>
      </c>
      <c r="E381" s="39">
        <v>14</v>
      </c>
      <c r="F381" s="39">
        <v>14</v>
      </c>
      <c r="G381" s="39">
        <v>42</v>
      </c>
    </row>
    <row r="382" spans="2:7" ht="13.7">
      <c r="B382" s="96"/>
      <c r="C382" s="35" t="s">
        <v>8330</v>
      </c>
      <c r="D382" s="39">
        <v>56</v>
      </c>
      <c r="E382" s="39">
        <v>56</v>
      </c>
      <c r="F382" s="39">
        <v>56</v>
      </c>
      <c r="G382" s="39">
        <v>168</v>
      </c>
    </row>
    <row r="383" spans="2:7" ht="13.7">
      <c r="B383" s="96"/>
      <c r="C383" s="35" t="s">
        <v>8441</v>
      </c>
      <c r="D383" s="39">
        <v>5550</v>
      </c>
      <c r="E383" s="39">
        <v>5550</v>
      </c>
      <c r="F383" s="39">
        <v>5550</v>
      </c>
      <c r="G383" s="39">
        <v>16650</v>
      </c>
    </row>
    <row r="384" spans="2:7" ht="13.7">
      <c r="B384" s="96"/>
      <c r="C384" s="35" t="s">
        <v>8443</v>
      </c>
      <c r="D384" s="39">
        <v>5550</v>
      </c>
      <c r="E384" s="39">
        <v>5550</v>
      </c>
      <c r="F384" s="39">
        <v>5550</v>
      </c>
      <c r="G384" s="39">
        <v>16650</v>
      </c>
    </row>
    <row r="385" spans="2:7" ht="13.7">
      <c r="B385" s="96"/>
      <c r="C385" s="35" t="s">
        <v>8334</v>
      </c>
      <c r="D385" s="39">
        <v>5026</v>
      </c>
      <c r="E385" s="39">
        <v>5020</v>
      </c>
      <c r="F385" s="39">
        <v>5085</v>
      </c>
      <c r="G385" s="39">
        <v>15131</v>
      </c>
    </row>
    <row r="386" spans="2:7" ht="13.7">
      <c r="B386" s="96"/>
      <c r="C386" s="35" t="s">
        <v>8336</v>
      </c>
      <c r="D386" s="39">
        <v>3559</v>
      </c>
      <c r="E386" s="39">
        <v>3654</v>
      </c>
      <c r="F386" s="39">
        <v>3550</v>
      </c>
      <c r="G386" s="39">
        <v>10763</v>
      </c>
    </row>
    <row r="387" spans="2:7" ht="13.7">
      <c r="B387" s="96"/>
      <c r="C387" s="35" t="s">
        <v>8338</v>
      </c>
      <c r="D387" s="40">
        <v>0.90558558558558555</v>
      </c>
      <c r="E387" s="40">
        <v>0.90450450450450448</v>
      </c>
      <c r="F387" s="40">
        <v>0.91621621621621618</v>
      </c>
      <c r="G387" s="40">
        <v>0.90876876876876878</v>
      </c>
    </row>
    <row r="388" spans="2:7" ht="13.7">
      <c r="B388" s="96"/>
      <c r="C388" s="35" t="s">
        <v>8340</v>
      </c>
      <c r="D388" s="40">
        <v>0.64126126126126126</v>
      </c>
      <c r="E388" s="40">
        <v>0.65837837837837843</v>
      </c>
      <c r="F388" s="40">
        <v>0.63963963963963966</v>
      </c>
      <c r="G388" s="40">
        <v>0.64642642642642645</v>
      </c>
    </row>
    <row r="389" spans="2:7" ht="13.7">
      <c r="B389" s="96"/>
      <c r="C389" s="35" t="s">
        <v>8445</v>
      </c>
      <c r="D389" s="39">
        <v>14</v>
      </c>
      <c r="E389" s="39">
        <v>14</v>
      </c>
      <c r="F389" s="39">
        <v>14</v>
      </c>
      <c r="G389" s="39">
        <v>42</v>
      </c>
    </row>
    <row r="390" spans="2:7" ht="13.7">
      <c r="B390" s="96"/>
      <c r="C390" s="35" t="s">
        <v>8447</v>
      </c>
      <c r="D390" s="40">
        <v>1</v>
      </c>
      <c r="E390" s="40">
        <v>1</v>
      </c>
      <c r="F390" s="40">
        <v>1</v>
      </c>
      <c r="G390" s="40">
        <v>1</v>
      </c>
    </row>
    <row r="391" spans="2:7" ht="13.7">
      <c r="B391" s="96"/>
      <c r="C391" s="35" t="s">
        <v>8449</v>
      </c>
      <c r="D391" s="39">
        <v>0</v>
      </c>
      <c r="E391" s="39">
        <v>0</v>
      </c>
      <c r="F391" s="39">
        <v>0</v>
      </c>
      <c r="G391" s="39">
        <v>0</v>
      </c>
    </row>
    <row r="392" spans="2:7" ht="13.7">
      <c r="B392" s="96"/>
      <c r="C392" s="35" t="s">
        <v>8451</v>
      </c>
      <c r="D392" s="39">
        <v>12</v>
      </c>
      <c r="E392" s="39">
        <v>9</v>
      </c>
      <c r="F392" s="39">
        <v>13</v>
      </c>
      <c r="G392" s="39">
        <v>34</v>
      </c>
    </row>
    <row r="393" spans="2:7" ht="13.7">
      <c r="B393" s="96"/>
      <c r="C393" s="35" t="s">
        <v>8453</v>
      </c>
      <c r="D393" s="39">
        <v>2</v>
      </c>
      <c r="E393" s="39">
        <v>5</v>
      </c>
      <c r="F393" s="39">
        <v>1</v>
      </c>
      <c r="G393" s="39">
        <v>8</v>
      </c>
    </row>
    <row r="394" spans="2:7" ht="13.7">
      <c r="B394" s="96"/>
      <c r="C394" s="35" t="s">
        <v>8455</v>
      </c>
      <c r="D394" s="39">
        <v>14</v>
      </c>
      <c r="E394" s="39">
        <v>14</v>
      </c>
      <c r="F394" s="39">
        <v>14</v>
      </c>
      <c r="G394" s="39">
        <v>42</v>
      </c>
    </row>
    <row r="395" spans="2:7" ht="13.7">
      <c r="B395" s="96"/>
      <c r="C395" s="35" t="s">
        <v>8457</v>
      </c>
      <c r="D395" s="39">
        <v>0</v>
      </c>
      <c r="E395" s="39">
        <v>0</v>
      </c>
      <c r="F395" s="39">
        <v>0</v>
      </c>
      <c r="G395" s="39">
        <v>0</v>
      </c>
    </row>
    <row r="396" spans="2:7" ht="13.7">
      <c r="B396" s="96"/>
      <c r="C396" s="35" t="s">
        <v>8459</v>
      </c>
      <c r="D396" s="39">
        <v>0</v>
      </c>
      <c r="E396" s="39">
        <v>0</v>
      </c>
      <c r="F396" s="39">
        <v>0</v>
      </c>
      <c r="G396" s="39">
        <v>0</v>
      </c>
    </row>
    <row r="397" spans="2:7" ht="13.7">
      <c r="B397" s="96"/>
      <c r="C397" s="35" t="s">
        <v>8461</v>
      </c>
      <c r="D397" s="40">
        <v>0.8571428571428571</v>
      </c>
      <c r="E397" s="40">
        <v>0.6428571428571429</v>
      </c>
      <c r="F397" s="40">
        <v>0.9285714285714286</v>
      </c>
      <c r="G397" s="40">
        <v>0.80952380952380953</v>
      </c>
    </row>
    <row r="398" spans="2:7" ht="13.7">
      <c r="B398" s="96"/>
      <c r="C398" s="35" t="s">
        <v>8463</v>
      </c>
      <c r="D398" s="40">
        <v>0</v>
      </c>
      <c r="E398" s="40">
        <v>0</v>
      </c>
      <c r="F398" s="40">
        <v>0</v>
      </c>
      <c r="G398" s="40">
        <v>0</v>
      </c>
    </row>
    <row r="399" spans="2:7" ht="13.7">
      <c r="B399" s="95" t="s">
        <v>214</v>
      </c>
      <c r="C399" s="35" t="s">
        <v>8327</v>
      </c>
      <c r="D399" s="39">
        <v>14</v>
      </c>
      <c r="E399" s="39">
        <v>14</v>
      </c>
      <c r="F399" s="39">
        <v>14</v>
      </c>
      <c r="G399" s="39">
        <v>42</v>
      </c>
    </row>
    <row r="400" spans="2:7" ht="13.7">
      <c r="B400" s="96"/>
      <c r="C400" s="35" t="s">
        <v>8330</v>
      </c>
      <c r="D400" s="39">
        <v>56</v>
      </c>
      <c r="E400" s="39">
        <v>56</v>
      </c>
      <c r="F400" s="39">
        <v>56</v>
      </c>
      <c r="G400" s="39">
        <v>168</v>
      </c>
    </row>
    <row r="401" spans="2:7" ht="13.7">
      <c r="B401" s="96"/>
      <c r="C401" s="35" t="s">
        <v>8441</v>
      </c>
      <c r="D401" s="39">
        <v>4950</v>
      </c>
      <c r="E401" s="39">
        <v>4950</v>
      </c>
      <c r="F401" s="39">
        <v>4950</v>
      </c>
      <c r="G401" s="39">
        <v>14850</v>
      </c>
    </row>
    <row r="402" spans="2:7" ht="13.7">
      <c r="B402" s="96"/>
      <c r="C402" s="35" t="s">
        <v>8443</v>
      </c>
      <c r="D402" s="39">
        <v>4950</v>
      </c>
      <c r="E402" s="39">
        <v>4950</v>
      </c>
      <c r="F402" s="39">
        <v>4950</v>
      </c>
      <c r="G402" s="39">
        <v>14850</v>
      </c>
    </row>
    <row r="403" spans="2:7" ht="13.7">
      <c r="B403" s="96"/>
      <c r="C403" s="35" t="s">
        <v>8334</v>
      </c>
      <c r="D403" s="39">
        <v>4501</v>
      </c>
      <c r="E403" s="39">
        <v>4525</v>
      </c>
      <c r="F403" s="39">
        <v>4463</v>
      </c>
      <c r="G403" s="39">
        <v>13489</v>
      </c>
    </row>
    <row r="404" spans="2:7" ht="13.7">
      <c r="B404" s="96"/>
      <c r="C404" s="35" t="s">
        <v>8336</v>
      </c>
      <c r="D404" s="39">
        <v>3221</v>
      </c>
      <c r="E404" s="39">
        <v>3155</v>
      </c>
      <c r="F404" s="39">
        <v>3071</v>
      </c>
      <c r="G404" s="39">
        <v>9447</v>
      </c>
    </row>
    <row r="405" spans="2:7" ht="13.7">
      <c r="B405" s="96"/>
      <c r="C405" s="35" t="s">
        <v>8338</v>
      </c>
      <c r="D405" s="40">
        <v>0.90929292929292926</v>
      </c>
      <c r="E405" s="40">
        <v>0.91414141414141414</v>
      </c>
      <c r="F405" s="40">
        <v>0.90161616161616165</v>
      </c>
      <c r="G405" s="40">
        <v>0.90835016835016835</v>
      </c>
    </row>
    <row r="406" spans="2:7" ht="13.7">
      <c r="B406" s="96"/>
      <c r="C406" s="35" t="s">
        <v>8340</v>
      </c>
      <c r="D406" s="40">
        <v>0.65070707070707068</v>
      </c>
      <c r="E406" s="40">
        <v>0.63737373737373737</v>
      </c>
      <c r="F406" s="40">
        <v>0.6204040404040404</v>
      </c>
      <c r="G406" s="40">
        <v>0.63616161616161615</v>
      </c>
    </row>
    <row r="407" spans="2:7" ht="13.7">
      <c r="B407" s="96"/>
      <c r="C407" s="35" t="s">
        <v>8445</v>
      </c>
      <c r="D407" s="39">
        <v>14</v>
      </c>
      <c r="E407" s="39">
        <v>14</v>
      </c>
      <c r="F407" s="39">
        <v>14</v>
      </c>
      <c r="G407" s="39">
        <v>42</v>
      </c>
    </row>
    <row r="408" spans="2:7" ht="13.7">
      <c r="B408" s="96"/>
      <c r="C408" s="35" t="s">
        <v>8447</v>
      </c>
      <c r="D408" s="40">
        <v>1</v>
      </c>
      <c r="E408" s="40">
        <v>1</v>
      </c>
      <c r="F408" s="40">
        <v>1</v>
      </c>
      <c r="G408" s="40">
        <v>1</v>
      </c>
    </row>
    <row r="409" spans="2:7" ht="13.7">
      <c r="B409" s="96"/>
      <c r="C409" s="35" t="s">
        <v>8449</v>
      </c>
      <c r="D409" s="39">
        <v>0</v>
      </c>
      <c r="E409" s="39">
        <v>0</v>
      </c>
      <c r="F409" s="39">
        <v>0</v>
      </c>
      <c r="G409" s="39">
        <v>0</v>
      </c>
    </row>
    <row r="410" spans="2:7" ht="13.7">
      <c r="B410" s="96"/>
      <c r="C410" s="35" t="s">
        <v>8451</v>
      </c>
      <c r="D410" s="39">
        <v>9</v>
      </c>
      <c r="E410" s="39">
        <v>13</v>
      </c>
      <c r="F410" s="39">
        <v>12</v>
      </c>
      <c r="G410" s="39">
        <v>34</v>
      </c>
    </row>
    <row r="411" spans="2:7" ht="13.7">
      <c r="B411" s="96"/>
      <c r="C411" s="35" t="s">
        <v>8453</v>
      </c>
      <c r="D411" s="39">
        <v>5</v>
      </c>
      <c r="E411" s="39">
        <v>1</v>
      </c>
      <c r="F411" s="39">
        <v>2</v>
      </c>
      <c r="G411" s="39">
        <v>8</v>
      </c>
    </row>
    <row r="412" spans="2:7" ht="13.7">
      <c r="B412" s="96"/>
      <c r="C412" s="35" t="s">
        <v>8455</v>
      </c>
      <c r="D412" s="39">
        <v>14</v>
      </c>
      <c r="E412" s="39">
        <v>14</v>
      </c>
      <c r="F412" s="39">
        <v>14</v>
      </c>
      <c r="G412" s="39">
        <v>42</v>
      </c>
    </row>
    <row r="413" spans="2:7" ht="13.7">
      <c r="B413" s="96"/>
      <c r="C413" s="35" t="s">
        <v>8457</v>
      </c>
      <c r="D413" s="39">
        <v>0</v>
      </c>
      <c r="E413" s="39">
        <v>0</v>
      </c>
      <c r="F413" s="39">
        <v>0</v>
      </c>
      <c r="G413" s="39">
        <v>0</v>
      </c>
    </row>
    <row r="414" spans="2:7" ht="13.7">
      <c r="B414" s="96"/>
      <c r="C414" s="35" t="s">
        <v>8459</v>
      </c>
      <c r="D414" s="39">
        <v>0</v>
      </c>
      <c r="E414" s="39">
        <v>0</v>
      </c>
      <c r="F414" s="39">
        <v>0</v>
      </c>
      <c r="G414" s="39">
        <v>0</v>
      </c>
    </row>
    <row r="415" spans="2:7" ht="13.7">
      <c r="B415" s="96"/>
      <c r="C415" s="35" t="s">
        <v>8461</v>
      </c>
      <c r="D415" s="40">
        <v>0.6428571428571429</v>
      </c>
      <c r="E415" s="40">
        <v>0.9285714285714286</v>
      </c>
      <c r="F415" s="40">
        <v>0.8571428571428571</v>
      </c>
      <c r="G415" s="40">
        <v>0.80952380952380953</v>
      </c>
    </row>
    <row r="416" spans="2:7" ht="13.7">
      <c r="B416" s="96"/>
      <c r="C416" s="35" t="s">
        <v>8463</v>
      </c>
      <c r="D416" s="40">
        <v>0</v>
      </c>
      <c r="E416" s="40">
        <v>0</v>
      </c>
      <c r="F416" s="40">
        <v>0</v>
      </c>
      <c r="G416" s="40">
        <v>0</v>
      </c>
    </row>
    <row r="417" spans="2:7" ht="13.7">
      <c r="B417" s="95" t="s">
        <v>411</v>
      </c>
      <c r="C417" s="35" t="s">
        <v>8327</v>
      </c>
      <c r="D417" s="39">
        <v>14</v>
      </c>
      <c r="E417" s="39">
        <v>14</v>
      </c>
      <c r="F417" s="39">
        <v>14</v>
      </c>
      <c r="G417" s="39">
        <v>42</v>
      </c>
    </row>
    <row r="418" spans="2:7" ht="13.7">
      <c r="B418" s="96"/>
      <c r="C418" s="35" t="s">
        <v>8330</v>
      </c>
      <c r="D418" s="39">
        <v>56</v>
      </c>
      <c r="E418" s="39">
        <v>56</v>
      </c>
      <c r="F418" s="39">
        <v>56</v>
      </c>
      <c r="G418" s="39">
        <v>168</v>
      </c>
    </row>
    <row r="419" spans="2:7" ht="13.7">
      <c r="B419" s="96"/>
      <c r="C419" s="35" t="s">
        <v>8441</v>
      </c>
      <c r="D419" s="39">
        <v>4200</v>
      </c>
      <c r="E419" s="39">
        <v>4200</v>
      </c>
      <c r="F419" s="39">
        <v>4200</v>
      </c>
      <c r="G419" s="39">
        <v>12600</v>
      </c>
    </row>
    <row r="420" spans="2:7" ht="13.7">
      <c r="B420" s="96"/>
      <c r="C420" s="35" t="s">
        <v>8443</v>
      </c>
      <c r="D420" s="39">
        <v>4200</v>
      </c>
      <c r="E420" s="39">
        <v>4200</v>
      </c>
      <c r="F420" s="39">
        <v>4200</v>
      </c>
      <c r="G420" s="39">
        <v>12600</v>
      </c>
    </row>
    <row r="421" spans="2:7" ht="13.7">
      <c r="B421" s="96"/>
      <c r="C421" s="35" t="s">
        <v>8334</v>
      </c>
      <c r="D421" s="39">
        <v>3801</v>
      </c>
      <c r="E421" s="39">
        <v>3799</v>
      </c>
      <c r="F421" s="39">
        <v>3767</v>
      </c>
      <c r="G421" s="39">
        <v>11367</v>
      </c>
    </row>
    <row r="422" spans="2:7" ht="13.7">
      <c r="B422" s="96"/>
      <c r="C422" s="35" t="s">
        <v>8336</v>
      </c>
      <c r="D422" s="39">
        <v>2579</v>
      </c>
      <c r="E422" s="39">
        <v>2570</v>
      </c>
      <c r="F422" s="39">
        <v>2418</v>
      </c>
      <c r="G422" s="39">
        <v>7567</v>
      </c>
    </row>
    <row r="423" spans="2:7" ht="13.7">
      <c r="B423" s="96"/>
      <c r="C423" s="35" t="s">
        <v>8338</v>
      </c>
      <c r="D423" s="40">
        <v>0.90500000000000003</v>
      </c>
      <c r="E423" s="40">
        <v>0.90452380952380951</v>
      </c>
      <c r="F423" s="40">
        <v>0.89690476190476187</v>
      </c>
      <c r="G423" s="40">
        <v>0.90214285714285714</v>
      </c>
    </row>
    <row r="424" spans="2:7" ht="13.7">
      <c r="B424" s="96"/>
      <c r="C424" s="35" t="s">
        <v>8340</v>
      </c>
      <c r="D424" s="40">
        <v>0.61404761904761906</v>
      </c>
      <c r="E424" s="40">
        <v>0.61190476190476195</v>
      </c>
      <c r="F424" s="40">
        <v>0.57571428571428573</v>
      </c>
      <c r="G424" s="40">
        <v>0.60055555555555551</v>
      </c>
    </row>
    <row r="425" spans="2:7" ht="13.7">
      <c r="B425" s="96"/>
      <c r="C425" s="35" t="s">
        <v>8445</v>
      </c>
      <c r="D425" s="39">
        <v>14</v>
      </c>
      <c r="E425" s="39">
        <v>14</v>
      </c>
      <c r="F425" s="39">
        <v>14</v>
      </c>
      <c r="G425" s="39">
        <v>42</v>
      </c>
    </row>
    <row r="426" spans="2:7" ht="13.7">
      <c r="B426" s="96"/>
      <c r="C426" s="35" t="s">
        <v>8447</v>
      </c>
      <c r="D426" s="40">
        <v>1</v>
      </c>
      <c r="E426" s="40">
        <v>1</v>
      </c>
      <c r="F426" s="40">
        <v>1</v>
      </c>
      <c r="G426" s="40">
        <v>1</v>
      </c>
    </row>
    <row r="427" spans="2:7" ht="13.7">
      <c r="B427" s="96"/>
      <c r="C427" s="35" t="s">
        <v>8449</v>
      </c>
      <c r="D427" s="39">
        <v>0</v>
      </c>
      <c r="E427" s="39">
        <v>0</v>
      </c>
      <c r="F427" s="39">
        <v>0</v>
      </c>
      <c r="G427" s="39">
        <v>0</v>
      </c>
    </row>
    <row r="428" spans="2:7" ht="13.7">
      <c r="B428" s="96"/>
      <c r="C428" s="35" t="s">
        <v>8451</v>
      </c>
      <c r="D428" s="39">
        <v>13</v>
      </c>
      <c r="E428" s="39">
        <v>14</v>
      </c>
      <c r="F428" s="39">
        <v>11</v>
      </c>
      <c r="G428" s="39">
        <v>38</v>
      </c>
    </row>
    <row r="429" spans="2:7" ht="13.7">
      <c r="B429" s="96"/>
      <c r="C429" s="35" t="s">
        <v>8453</v>
      </c>
      <c r="D429" s="39">
        <v>1</v>
      </c>
      <c r="E429" s="39">
        <v>0</v>
      </c>
      <c r="F429" s="39">
        <v>3</v>
      </c>
      <c r="G429" s="39">
        <v>4</v>
      </c>
    </row>
    <row r="430" spans="2:7" ht="13.7">
      <c r="B430" s="96"/>
      <c r="C430" s="35" t="s">
        <v>8455</v>
      </c>
      <c r="D430" s="39">
        <v>14</v>
      </c>
      <c r="E430" s="39">
        <v>14</v>
      </c>
      <c r="F430" s="39">
        <v>14</v>
      </c>
      <c r="G430" s="39">
        <v>42</v>
      </c>
    </row>
    <row r="431" spans="2:7" ht="13.7">
      <c r="B431" s="96"/>
      <c r="C431" s="35" t="s">
        <v>8457</v>
      </c>
      <c r="D431" s="39">
        <v>0</v>
      </c>
      <c r="E431" s="39">
        <v>0</v>
      </c>
      <c r="F431" s="39">
        <v>0</v>
      </c>
      <c r="G431" s="39">
        <v>0</v>
      </c>
    </row>
    <row r="432" spans="2:7" ht="13.7">
      <c r="B432" s="96"/>
      <c r="C432" s="35" t="s">
        <v>8459</v>
      </c>
      <c r="D432" s="39">
        <v>0</v>
      </c>
      <c r="E432" s="39">
        <v>0</v>
      </c>
      <c r="F432" s="39">
        <v>0</v>
      </c>
      <c r="G432" s="39">
        <v>0</v>
      </c>
    </row>
    <row r="433" spans="2:7" ht="13.7">
      <c r="B433" s="96"/>
      <c r="C433" s="35" t="s">
        <v>8461</v>
      </c>
      <c r="D433" s="40">
        <v>0.9285714285714286</v>
      </c>
      <c r="E433" s="40">
        <v>1</v>
      </c>
      <c r="F433" s="40">
        <v>0.7857142857142857</v>
      </c>
      <c r="G433" s="40">
        <v>0.90476190476190477</v>
      </c>
    </row>
    <row r="434" spans="2:7" ht="13.7">
      <c r="B434" s="96"/>
      <c r="C434" s="35" t="s">
        <v>8463</v>
      </c>
      <c r="D434" s="40">
        <v>0</v>
      </c>
      <c r="E434" s="40">
        <v>0</v>
      </c>
      <c r="F434" s="40">
        <v>0</v>
      </c>
      <c r="G434" s="40">
        <v>0</v>
      </c>
    </row>
    <row r="435" spans="2:7" ht="13.7">
      <c r="B435" s="95" t="s">
        <v>1021</v>
      </c>
      <c r="C435" s="35" t="s">
        <v>8327</v>
      </c>
      <c r="D435" s="39">
        <v>14</v>
      </c>
      <c r="E435" s="39">
        <v>14</v>
      </c>
      <c r="F435" s="39">
        <v>14</v>
      </c>
      <c r="G435" s="39">
        <v>42</v>
      </c>
    </row>
    <row r="436" spans="2:7" ht="13.7">
      <c r="B436" s="96"/>
      <c r="C436" s="35" t="s">
        <v>8330</v>
      </c>
      <c r="D436" s="39">
        <v>56</v>
      </c>
      <c r="E436" s="39">
        <v>56</v>
      </c>
      <c r="F436" s="39">
        <v>56</v>
      </c>
      <c r="G436" s="39">
        <v>168</v>
      </c>
    </row>
    <row r="437" spans="2:7" ht="13.7">
      <c r="B437" s="96"/>
      <c r="C437" s="35" t="s">
        <v>8441</v>
      </c>
      <c r="D437" s="39">
        <v>5130</v>
      </c>
      <c r="E437" s="39">
        <v>5130</v>
      </c>
      <c r="F437" s="39">
        <v>5130</v>
      </c>
      <c r="G437" s="39">
        <v>15390</v>
      </c>
    </row>
    <row r="438" spans="2:7" ht="13.7">
      <c r="B438" s="96"/>
      <c r="C438" s="35" t="s">
        <v>8443</v>
      </c>
      <c r="D438" s="39">
        <v>5130</v>
      </c>
      <c r="E438" s="39">
        <v>5130</v>
      </c>
      <c r="F438" s="39">
        <v>5130</v>
      </c>
      <c r="G438" s="39">
        <v>15390</v>
      </c>
    </row>
    <row r="439" spans="2:7" ht="13.7">
      <c r="B439" s="96"/>
      <c r="C439" s="35" t="s">
        <v>8334</v>
      </c>
      <c r="D439" s="39">
        <v>4661</v>
      </c>
      <c r="E439" s="39">
        <v>4676</v>
      </c>
      <c r="F439" s="39">
        <v>4726</v>
      </c>
      <c r="G439" s="39">
        <v>14063</v>
      </c>
    </row>
    <row r="440" spans="2:7" ht="13.7">
      <c r="B440" s="96"/>
      <c r="C440" s="35" t="s">
        <v>8336</v>
      </c>
      <c r="D440" s="39">
        <v>3244</v>
      </c>
      <c r="E440" s="39">
        <v>3322</v>
      </c>
      <c r="F440" s="39">
        <v>3349</v>
      </c>
      <c r="G440" s="39">
        <v>9915</v>
      </c>
    </row>
    <row r="441" spans="2:7" ht="13.7">
      <c r="B441" s="96"/>
      <c r="C441" s="35" t="s">
        <v>8338</v>
      </c>
      <c r="D441" s="40">
        <v>0.90857699805068226</v>
      </c>
      <c r="E441" s="40">
        <v>0.91150097465886937</v>
      </c>
      <c r="F441" s="40">
        <v>0.92124756335282654</v>
      </c>
      <c r="G441" s="40">
        <v>0.91377517868745939</v>
      </c>
    </row>
    <row r="442" spans="2:7" ht="13.7">
      <c r="B442" s="96"/>
      <c r="C442" s="35" t="s">
        <v>8340</v>
      </c>
      <c r="D442" s="40">
        <v>0.63235867446393768</v>
      </c>
      <c r="E442" s="40">
        <v>0.64756335282651067</v>
      </c>
      <c r="F442" s="40">
        <v>0.65282651072124753</v>
      </c>
      <c r="G442" s="40">
        <v>0.64424951267056529</v>
      </c>
    </row>
    <row r="443" spans="2:7" ht="13.7">
      <c r="B443" s="96"/>
      <c r="C443" s="35" t="s">
        <v>8445</v>
      </c>
      <c r="D443" s="39">
        <v>14</v>
      </c>
      <c r="E443" s="39">
        <v>14</v>
      </c>
      <c r="F443" s="39">
        <v>14</v>
      </c>
      <c r="G443" s="39">
        <v>42</v>
      </c>
    </row>
    <row r="444" spans="2:7" ht="13.7">
      <c r="B444" s="96"/>
      <c r="C444" s="35" t="s">
        <v>8447</v>
      </c>
      <c r="D444" s="40">
        <v>1</v>
      </c>
      <c r="E444" s="40">
        <v>1</v>
      </c>
      <c r="F444" s="40">
        <v>1</v>
      </c>
      <c r="G444" s="40">
        <v>1</v>
      </c>
    </row>
    <row r="445" spans="2:7" ht="13.7">
      <c r="B445" s="96"/>
      <c r="C445" s="35" t="s">
        <v>8449</v>
      </c>
      <c r="D445" s="39">
        <v>0</v>
      </c>
      <c r="E445" s="39">
        <v>0</v>
      </c>
      <c r="F445" s="39">
        <v>0</v>
      </c>
      <c r="G445" s="39">
        <v>0</v>
      </c>
    </row>
    <row r="446" spans="2:7" ht="13.7">
      <c r="B446" s="96"/>
      <c r="C446" s="35" t="s">
        <v>8451</v>
      </c>
      <c r="D446" s="39">
        <v>11</v>
      </c>
      <c r="E446" s="39">
        <v>11</v>
      </c>
      <c r="F446" s="39">
        <v>13</v>
      </c>
      <c r="G446" s="39">
        <v>35</v>
      </c>
    </row>
    <row r="447" spans="2:7" ht="13.7">
      <c r="B447" s="96"/>
      <c r="C447" s="35" t="s">
        <v>8453</v>
      </c>
      <c r="D447" s="39">
        <v>3</v>
      </c>
      <c r="E447" s="39">
        <v>3</v>
      </c>
      <c r="F447" s="39">
        <v>1</v>
      </c>
      <c r="G447" s="39">
        <v>7</v>
      </c>
    </row>
    <row r="448" spans="2:7" ht="13.7">
      <c r="B448" s="96"/>
      <c r="C448" s="35" t="s">
        <v>8455</v>
      </c>
      <c r="D448" s="39">
        <v>14</v>
      </c>
      <c r="E448" s="39">
        <v>13</v>
      </c>
      <c r="F448" s="39">
        <v>13</v>
      </c>
      <c r="G448" s="39">
        <v>40</v>
      </c>
    </row>
    <row r="449" spans="2:7" ht="13.7">
      <c r="B449" s="96"/>
      <c r="C449" s="35" t="s">
        <v>8457</v>
      </c>
      <c r="D449" s="39">
        <v>0</v>
      </c>
      <c r="E449" s="39">
        <v>1</v>
      </c>
      <c r="F449" s="39">
        <v>1</v>
      </c>
      <c r="G449" s="39">
        <v>2</v>
      </c>
    </row>
    <row r="450" spans="2:7" ht="13.7">
      <c r="B450" s="96"/>
      <c r="C450" s="35" t="s">
        <v>8459</v>
      </c>
      <c r="D450" s="39">
        <v>0</v>
      </c>
      <c r="E450" s="39">
        <v>0</v>
      </c>
      <c r="F450" s="39">
        <v>0</v>
      </c>
      <c r="G450" s="39">
        <v>0</v>
      </c>
    </row>
    <row r="451" spans="2:7" ht="13.7">
      <c r="B451" s="96"/>
      <c r="C451" s="35" t="s">
        <v>8461</v>
      </c>
      <c r="D451" s="40">
        <v>0.7857142857142857</v>
      </c>
      <c r="E451" s="40">
        <v>0.7857142857142857</v>
      </c>
      <c r="F451" s="40">
        <v>0.9285714285714286</v>
      </c>
      <c r="G451" s="40">
        <v>0.83333333333333337</v>
      </c>
    </row>
    <row r="452" spans="2:7" ht="13.7">
      <c r="B452" s="96"/>
      <c r="C452" s="35" t="s">
        <v>8463</v>
      </c>
      <c r="D452" s="40">
        <v>0</v>
      </c>
      <c r="E452" s="40">
        <v>7.1428571428571425E-2</v>
      </c>
      <c r="F452" s="40">
        <v>7.1428571428571425E-2</v>
      </c>
      <c r="G452" s="40">
        <v>4.7619047619047616E-2</v>
      </c>
    </row>
    <row r="453" spans="2:7" ht="13.7">
      <c r="B453" s="95" t="s">
        <v>169</v>
      </c>
      <c r="C453" s="35" t="s">
        <v>8327</v>
      </c>
      <c r="D453" s="39">
        <v>14</v>
      </c>
      <c r="E453" s="39">
        <v>14</v>
      </c>
      <c r="F453" s="39">
        <v>14</v>
      </c>
      <c r="G453" s="39">
        <v>42</v>
      </c>
    </row>
    <row r="454" spans="2:7" ht="13.7">
      <c r="B454" s="96"/>
      <c r="C454" s="35" t="s">
        <v>8330</v>
      </c>
      <c r="D454" s="39">
        <v>56</v>
      </c>
      <c r="E454" s="39">
        <v>56</v>
      </c>
      <c r="F454" s="39">
        <v>56</v>
      </c>
      <c r="G454" s="39">
        <v>168</v>
      </c>
    </row>
    <row r="455" spans="2:7" ht="13.7">
      <c r="B455" s="96"/>
      <c r="C455" s="35" t="s">
        <v>8441</v>
      </c>
      <c r="D455" s="39">
        <v>5340</v>
      </c>
      <c r="E455" s="39">
        <v>5340</v>
      </c>
      <c r="F455" s="39">
        <v>5340</v>
      </c>
      <c r="G455" s="39">
        <v>16020</v>
      </c>
    </row>
    <row r="456" spans="2:7" ht="13.7">
      <c r="B456" s="96"/>
      <c r="C456" s="35" t="s">
        <v>8443</v>
      </c>
      <c r="D456" s="39">
        <v>5340</v>
      </c>
      <c r="E456" s="39">
        <v>5340</v>
      </c>
      <c r="F456" s="39">
        <v>5340</v>
      </c>
      <c r="G456" s="39">
        <v>16020</v>
      </c>
    </row>
    <row r="457" spans="2:7" ht="13.7">
      <c r="B457" s="96"/>
      <c r="C457" s="35" t="s">
        <v>8334</v>
      </c>
      <c r="D457" s="39">
        <v>4808</v>
      </c>
      <c r="E457" s="39">
        <v>4848</v>
      </c>
      <c r="F457" s="39">
        <v>4847</v>
      </c>
      <c r="G457" s="39">
        <v>14503</v>
      </c>
    </row>
    <row r="458" spans="2:7" ht="13.7">
      <c r="B458" s="96"/>
      <c r="C458" s="35" t="s">
        <v>8336</v>
      </c>
      <c r="D458" s="39">
        <v>3424</v>
      </c>
      <c r="E458" s="39">
        <v>3497</v>
      </c>
      <c r="F458" s="39">
        <v>3524</v>
      </c>
      <c r="G458" s="39">
        <v>10445</v>
      </c>
    </row>
    <row r="459" spans="2:7" ht="13.7">
      <c r="B459" s="96"/>
      <c r="C459" s="35" t="s">
        <v>8338</v>
      </c>
      <c r="D459" s="40">
        <v>0.90037453183520599</v>
      </c>
      <c r="E459" s="40">
        <v>0.90786516853932586</v>
      </c>
      <c r="F459" s="40">
        <v>0.90767790262172288</v>
      </c>
      <c r="G459" s="40">
        <v>0.90530586766541821</v>
      </c>
    </row>
    <row r="460" spans="2:7" ht="13.7">
      <c r="B460" s="96"/>
      <c r="C460" s="35" t="s">
        <v>8340</v>
      </c>
      <c r="D460" s="40">
        <v>0.64119850187265914</v>
      </c>
      <c r="E460" s="40">
        <v>0.65486891385767787</v>
      </c>
      <c r="F460" s="40">
        <v>0.65992509363295881</v>
      </c>
      <c r="G460" s="40">
        <v>0.65199750312109861</v>
      </c>
    </row>
    <row r="461" spans="2:7" ht="13.7">
      <c r="B461" s="96"/>
      <c r="C461" s="35" t="s">
        <v>8445</v>
      </c>
      <c r="D461" s="39">
        <v>14</v>
      </c>
      <c r="E461" s="39">
        <v>14</v>
      </c>
      <c r="F461" s="39">
        <v>14</v>
      </c>
      <c r="G461" s="39">
        <v>42</v>
      </c>
    </row>
    <row r="462" spans="2:7" ht="13.7">
      <c r="B462" s="96"/>
      <c r="C462" s="35" t="s">
        <v>8447</v>
      </c>
      <c r="D462" s="40">
        <v>1</v>
      </c>
      <c r="E462" s="40">
        <v>1</v>
      </c>
      <c r="F462" s="40">
        <v>1</v>
      </c>
      <c r="G462" s="40">
        <v>1</v>
      </c>
    </row>
    <row r="463" spans="2:7" ht="13.7">
      <c r="B463" s="96"/>
      <c r="C463" s="35" t="s">
        <v>8449</v>
      </c>
      <c r="D463" s="39">
        <v>0</v>
      </c>
      <c r="E463" s="39">
        <v>0</v>
      </c>
      <c r="F463" s="39">
        <v>0</v>
      </c>
      <c r="G463" s="39">
        <v>0</v>
      </c>
    </row>
    <row r="464" spans="2:7" ht="13.7">
      <c r="B464" s="96"/>
      <c r="C464" s="35" t="s">
        <v>8451</v>
      </c>
      <c r="D464" s="39">
        <v>13</v>
      </c>
      <c r="E464" s="39">
        <v>13</v>
      </c>
      <c r="F464" s="39">
        <v>11</v>
      </c>
      <c r="G464" s="39">
        <v>37</v>
      </c>
    </row>
    <row r="465" spans="2:7" ht="13.7">
      <c r="B465" s="96"/>
      <c r="C465" s="35" t="s">
        <v>8453</v>
      </c>
      <c r="D465" s="39">
        <v>1</v>
      </c>
      <c r="E465" s="39">
        <v>1</v>
      </c>
      <c r="F465" s="39">
        <v>3</v>
      </c>
      <c r="G465" s="39">
        <v>5</v>
      </c>
    </row>
    <row r="466" spans="2:7" ht="13.7">
      <c r="B466" s="96"/>
      <c r="C466" s="35" t="s">
        <v>8455</v>
      </c>
      <c r="D466" s="39">
        <v>14</v>
      </c>
      <c r="E466" s="39">
        <v>14</v>
      </c>
      <c r="F466" s="39">
        <v>12</v>
      </c>
      <c r="G466" s="39">
        <v>40</v>
      </c>
    </row>
    <row r="467" spans="2:7" ht="13.7">
      <c r="B467" s="96"/>
      <c r="C467" s="35" t="s">
        <v>8457</v>
      </c>
      <c r="D467" s="39">
        <v>0</v>
      </c>
      <c r="E467" s="39">
        <v>0</v>
      </c>
      <c r="F467" s="39">
        <v>2</v>
      </c>
      <c r="G467" s="39">
        <v>2</v>
      </c>
    </row>
    <row r="468" spans="2:7" ht="13.7">
      <c r="B468" s="96"/>
      <c r="C468" s="35" t="s">
        <v>8459</v>
      </c>
      <c r="D468" s="39">
        <v>0</v>
      </c>
      <c r="E468" s="39">
        <v>0</v>
      </c>
      <c r="F468" s="39">
        <v>0</v>
      </c>
      <c r="G468" s="39">
        <v>0</v>
      </c>
    </row>
    <row r="469" spans="2:7" ht="13.7">
      <c r="B469" s="96"/>
      <c r="C469" s="35" t="s">
        <v>8461</v>
      </c>
      <c r="D469" s="40">
        <v>0.9285714285714286</v>
      </c>
      <c r="E469" s="40">
        <v>0.9285714285714286</v>
      </c>
      <c r="F469" s="40">
        <v>0.7857142857142857</v>
      </c>
      <c r="G469" s="40">
        <v>0.88095238095238093</v>
      </c>
    </row>
    <row r="470" spans="2:7" ht="13.7">
      <c r="B470" s="96"/>
      <c r="C470" s="35" t="s">
        <v>8463</v>
      </c>
      <c r="D470" s="40">
        <v>0</v>
      </c>
      <c r="E470" s="40">
        <v>0</v>
      </c>
      <c r="F470" s="40">
        <v>0.14285714285714285</v>
      </c>
      <c r="G470" s="40">
        <v>4.7619047619047616E-2</v>
      </c>
    </row>
    <row r="471" spans="2:7" ht="13.7">
      <c r="B471" s="95" t="s">
        <v>8328</v>
      </c>
      <c r="C471" s="96"/>
      <c r="D471" s="39">
        <v>338</v>
      </c>
      <c r="E471" s="39">
        <v>338</v>
      </c>
      <c r="F471" s="39">
        <v>338</v>
      </c>
      <c r="G471" s="39">
        <v>1014</v>
      </c>
    </row>
    <row r="472" spans="2:7" ht="13.7">
      <c r="B472" s="95" t="s">
        <v>8329</v>
      </c>
      <c r="C472" s="96"/>
      <c r="D472" s="39">
        <v>1350</v>
      </c>
      <c r="E472" s="39">
        <v>1350</v>
      </c>
      <c r="F472" s="39">
        <v>1350</v>
      </c>
      <c r="G472" s="39">
        <v>4050</v>
      </c>
    </row>
    <row r="473" spans="2:7" ht="13.7">
      <c r="B473" s="95" t="s">
        <v>8440</v>
      </c>
      <c r="C473" s="96"/>
      <c r="D473" s="39">
        <v>117540</v>
      </c>
      <c r="E473" s="39">
        <v>117540</v>
      </c>
      <c r="F473" s="39">
        <v>118680</v>
      </c>
      <c r="G473" s="39">
        <v>353760</v>
      </c>
    </row>
    <row r="474" spans="2:7" ht="13.7">
      <c r="B474" s="95" t="s">
        <v>8442</v>
      </c>
      <c r="C474" s="96"/>
      <c r="D474" s="39">
        <v>117540</v>
      </c>
      <c r="E474" s="39">
        <v>117540</v>
      </c>
      <c r="F474" s="39">
        <v>118680</v>
      </c>
      <c r="G474" s="39">
        <v>353760</v>
      </c>
    </row>
    <row r="475" spans="2:7" ht="13.7">
      <c r="B475" s="95" t="s">
        <v>8333</v>
      </c>
      <c r="C475" s="96"/>
      <c r="D475" s="39">
        <v>106356</v>
      </c>
      <c r="E475" s="39">
        <v>106595</v>
      </c>
      <c r="F475" s="39">
        <v>106819</v>
      </c>
      <c r="G475" s="39">
        <v>319770</v>
      </c>
    </row>
    <row r="476" spans="2:7" ht="13.7">
      <c r="B476" s="95" t="s">
        <v>8335</v>
      </c>
      <c r="C476" s="96"/>
      <c r="D476" s="39">
        <v>74613</v>
      </c>
      <c r="E476" s="39">
        <v>74315</v>
      </c>
      <c r="F476" s="39">
        <v>74470</v>
      </c>
      <c r="G476" s="39">
        <v>223398</v>
      </c>
    </row>
    <row r="477" spans="2:7" ht="13.7">
      <c r="B477" s="95" t="s">
        <v>8337</v>
      </c>
      <c r="C477" s="96"/>
      <c r="D477" s="40">
        <v>0.9048494129657989</v>
      </c>
      <c r="E477" s="40">
        <v>0.90688276331461626</v>
      </c>
      <c r="F477" s="40">
        <v>0.90005898213683855</v>
      </c>
      <c r="G477" s="40">
        <v>0.90391791044776115</v>
      </c>
    </row>
    <row r="478" spans="2:7" ht="13.7">
      <c r="B478" s="95" t="s">
        <v>8339</v>
      </c>
      <c r="C478" s="96"/>
      <c r="D478" s="40">
        <v>0.63478815722307302</v>
      </c>
      <c r="E478" s="40">
        <v>0.63225285009358512</v>
      </c>
      <c r="F478" s="40">
        <v>0.62748567576676773</v>
      </c>
      <c r="G478" s="40">
        <v>0.6314959294436906</v>
      </c>
    </row>
    <row r="479" spans="2:7" ht="13.7">
      <c r="B479" s="95" t="s">
        <v>8444</v>
      </c>
      <c r="C479" s="96"/>
      <c r="D479" s="39">
        <v>338</v>
      </c>
      <c r="E479" s="39">
        <v>338</v>
      </c>
      <c r="F479" s="39">
        <v>338</v>
      </c>
      <c r="G479" s="39">
        <v>1014</v>
      </c>
    </row>
    <row r="480" spans="2:7" ht="13.7">
      <c r="B480" s="95" t="s">
        <v>8446</v>
      </c>
      <c r="C480" s="96"/>
      <c r="D480" s="40">
        <v>1</v>
      </c>
      <c r="E480" s="40">
        <v>1</v>
      </c>
      <c r="F480" s="40">
        <v>1</v>
      </c>
      <c r="G480" s="40">
        <v>1</v>
      </c>
    </row>
    <row r="481" spans="2:7" ht="13.7">
      <c r="B481" s="95" t="s">
        <v>8448</v>
      </c>
      <c r="C481" s="96"/>
      <c r="D481" s="39">
        <v>0</v>
      </c>
      <c r="E481" s="39">
        <v>0</v>
      </c>
      <c r="F481" s="39">
        <v>0</v>
      </c>
      <c r="G481" s="39">
        <v>0</v>
      </c>
    </row>
    <row r="482" spans="2:7" ht="13.7">
      <c r="B482" s="95" t="s">
        <v>8450</v>
      </c>
      <c r="C482" s="96"/>
      <c r="D482" s="39">
        <v>282</v>
      </c>
      <c r="E482" s="39">
        <v>276</v>
      </c>
      <c r="F482" s="39">
        <v>277</v>
      </c>
      <c r="G482" s="39">
        <v>835</v>
      </c>
    </row>
    <row r="483" spans="2:7" ht="13.7">
      <c r="B483" s="95" t="s">
        <v>8452</v>
      </c>
      <c r="C483" s="96"/>
      <c r="D483" s="39">
        <v>56</v>
      </c>
      <c r="E483" s="39">
        <v>62</v>
      </c>
      <c r="F483" s="39">
        <v>61</v>
      </c>
      <c r="G483" s="39">
        <v>179</v>
      </c>
    </row>
    <row r="484" spans="2:7" ht="13.7">
      <c r="B484" s="95" t="s">
        <v>8454</v>
      </c>
      <c r="C484" s="96"/>
      <c r="D484" s="39">
        <v>325</v>
      </c>
      <c r="E484" s="39">
        <v>329</v>
      </c>
      <c r="F484" s="39">
        <v>324</v>
      </c>
      <c r="G484" s="39">
        <v>978</v>
      </c>
    </row>
    <row r="485" spans="2:7" ht="13.7">
      <c r="B485" s="95" t="s">
        <v>8456</v>
      </c>
      <c r="C485" s="96"/>
      <c r="D485" s="39">
        <v>13</v>
      </c>
      <c r="E485" s="39">
        <v>9</v>
      </c>
      <c r="F485" s="39">
        <v>14</v>
      </c>
      <c r="G485" s="39">
        <v>36</v>
      </c>
    </row>
    <row r="486" spans="2:7" ht="13.7">
      <c r="B486" s="95" t="s">
        <v>8458</v>
      </c>
      <c r="C486" s="96"/>
      <c r="D486" s="39">
        <v>0</v>
      </c>
      <c r="E486" s="39">
        <v>0</v>
      </c>
      <c r="F486" s="39">
        <v>0</v>
      </c>
      <c r="G486" s="39">
        <v>0</v>
      </c>
    </row>
    <row r="487" spans="2:7" ht="13.7">
      <c r="B487" s="95" t="s">
        <v>8460</v>
      </c>
      <c r="C487" s="96"/>
      <c r="D487" s="40">
        <v>0.83431952662721898</v>
      </c>
      <c r="E487" s="40">
        <v>0.81656804733727806</v>
      </c>
      <c r="F487" s="40">
        <v>0.81952662721893488</v>
      </c>
      <c r="G487" s="40">
        <v>0.8234714003944773</v>
      </c>
    </row>
    <row r="488" spans="2:7" ht="13.7">
      <c r="B488" s="95" t="s">
        <v>8462</v>
      </c>
      <c r="C488" s="96"/>
      <c r="D488" s="40">
        <v>3.8461538461538464E-2</v>
      </c>
      <c r="E488" s="40">
        <v>2.6627218934911243E-2</v>
      </c>
      <c r="F488" s="40">
        <v>4.142011834319527E-2</v>
      </c>
      <c r="G488" s="40">
        <v>3.5502958579881658E-2</v>
      </c>
    </row>
  </sheetData>
  <mergeCells count="45">
    <mergeCell ref="B487:C487"/>
    <mergeCell ref="B488:C488"/>
    <mergeCell ref="D19:F19"/>
    <mergeCell ref="G19:G20"/>
    <mergeCell ref="B482:C482"/>
    <mergeCell ref="B483:C483"/>
    <mergeCell ref="B484:C484"/>
    <mergeCell ref="B485:C485"/>
    <mergeCell ref="B486:C486"/>
    <mergeCell ref="B477:C477"/>
    <mergeCell ref="B478:C478"/>
    <mergeCell ref="B479:C479"/>
    <mergeCell ref="B480:C480"/>
    <mergeCell ref="B481:C481"/>
    <mergeCell ref="B472:C472"/>
    <mergeCell ref="B473:C473"/>
    <mergeCell ref="B474:C474"/>
    <mergeCell ref="B475:C475"/>
    <mergeCell ref="B476:C476"/>
    <mergeCell ref="B399:B416"/>
    <mergeCell ref="B417:B434"/>
    <mergeCell ref="B435:B452"/>
    <mergeCell ref="B453:B470"/>
    <mergeCell ref="B471:C471"/>
    <mergeCell ref="B273:B290"/>
    <mergeCell ref="B291:B308"/>
    <mergeCell ref="B309:B326"/>
    <mergeCell ref="B327:B344"/>
    <mergeCell ref="B345:B362"/>
    <mergeCell ref="B21:B38"/>
    <mergeCell ref="B39:B56"/>
    <mergeCell ref="B57:B74"/>
    <mergeCell ref="B75:B92"/>
    <mergeCell ref="B93:B110"/>
    <mergeCell ref="B363:B380"/>
    <mergeCell ref="B381:B398"/>
    <mergeCell ref="B165:B182"/>
    <mergeCell ref="B183:B200"/>
    <mergeCell ref="B201:B218"/>
    <mergeCell ref="B219:B236"/>
    <mergeCell ref="B237:B254"/>
    <mergeCell ref="B255:B272"/>
    <mergeCell ref="B111:B128"/>
    <mergeCell ref="B129:B146"/>
    <mergeCell ref="B147:B164"/>
  </mergeCells>
  <conditionalFormatting sqref="C21:C488">
    <cfRule type="expression" dxfId="13" priority="6" stopIfTrue="1">
      <formula>$C21="% Run Time"</formula>
    </cfRule>
    <cfRule type="expression" dxfId="12" priority="7" stopIfTrue="1">
      <formula>$C21="% Op Time"</formula>
    </cfRule>
    <cfRule type="expression" dxfId="11" priority="8" stopIfTrue="1">
      <formula>$C21="% On-Time Starts"</formula>
    </cfRule>
    <cfRule type="expression" dxfId="10" priority="9" stopIfTrue="1">
      <formula>$C21="% On-Time Finishes"</formula>
    </cfRule>
  </conditionalFormatting>
  <conditionalFormatting sqref="D489:D3962">
    <cfRule type="expression" dxfId="9" priority="1" stopIfTrue="1">
      <formula>$D489="% Run Time"</formula>
    </cfRule>
    <cfRule type="expression" dxfId="8" priority="2" stopIfTrue="1">
      <formula>$D489="% Op Time"</formula>
    </cfRule>
    <cfRule type="expression" dxfId="7" priority="3" stopIfTrue="1">
      <formula>$D489="% On-Time Starts"</formula>
    </cfRule>
    <cfRule type="expression" dxfId="6" priority="4" stopIfTrue="1">
      <formula>$D489="% On-Time Finishes"</formula>
    </cfRule>
    <cfRule type="expression" dxfId="5" priority="5" stopIfTrue="1">
      <formula>$D489="% Recorded Scheduled Load"</formula>
    </cfRule>
  </conditionalFormatting>
  <pageMargins left="0.27777777777777779" right="0.27777777777777779" top="0.27777777777777779" bottom="0.27777777777777779" header="0.3" footer="0.3"/>
  <pageSetup paperSize="8" scale="85" fitToHeight="0" orientation="landscape" r:id="rId2"/>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43FB1-E334-4D4B-A13C-E8C70C2B1947}">
  <sheetPr>
    <tabColor rgb="FF315B30"/>
    <pageSetUpPr fitToPage="1"/>
  </sheetPr>
  <dimension ref="A1:R152"/>
  <sheetViews>
    <sheetView showGridLines="0" zoomScale="80" zoomScaleNormal="80" workbookViewId="0"/>
  </sheetViews>
  <sheetFormatPr defaultRowHeight="22.1" customHeight="1"/>
  <cols>
    <col min="1" max="1" width="3" customWidth="1"/>
    <col min="2" max="2" width="32.5546875" customWidth="1"/>
    <col min="3" max="3" width="34.5546875" customWidth="1"/>
    <col min="4" max="7" width="14.5546875" customWidth="1"/>
    <col min="8" max="8" width="28.609375" bestFit="1" customWidth="1"/>
    <col min="9" max="9" width="27.38671875" bestFit="1" customWidth="1"/>
    <col min="10" max="10" width="25.94140625" bestFit="1" customWidth="1"/>
    <col min="11" max="11" width="24.5546875" bestFit="1" customWidth="1"/>
    <col min="12" max="12" width="21.0546875" bestFit="1" customWidth="1"/>
    <col min="13" max="13" width="24.71875" bestFit="1" customWidth="1"/>
    <col min="14" max="14" width="14.38671875" bestFit="1" customWidth="1"/>
    <col min="15" max="15" width="13.5" bestFit="1" customWidth="1"/>
    <col min="16" max="16" width="17.5546875" bestFit="1" customWidth="1"/>
    <col min="17" max="17" width="19.83203125" bestFit="1" customWidth="1"/>
    <col min="18" max="18" width="19.94140625" bestFit="1" customWidth="1"/>
    <col min="19" max="19" width="28.609375" bestFit="1" customWidth="1"/>
    <col min="20" max="20" width="27.38671875" bestFit="1" customWidth="1"/>
    <col min="21" max="21" width="25.94140625" bestFit="1" customWidth="1"/>
    <col min="22" max="22" width="24.5546875" bestFit="1" customWidth="1"/>
    <col min="23" max="23" width="21.0546875" bestFit="1" customWidth="1"/>
    <col min="24" max="24" width="24.71875" bestFit="1" customWidth="1"/>
    <col min="25" max="25" width="14.38671875" bestFit="1" customWidth="1"/>
    <col min="26" max="26" width="13.5" bestFit="1" customWidth="1"/>
    <col min="27" max="27" width="17.5546875" bestFit="1" customWidth="1"/>
    <col min="28" max="28" width="19.83203125" bestFit="1" customWidth="1"/>
    <col min="29" max="29" width="19.94140625" bestFit="1" customWidth="1"/>
    <col min="30" max="30" width="28.609375" bestFit="1" customWidth="1"/>
    <col min="31" max="31" width="27.38671875" bestFit="1" customWidth="1"/>
    <col min="32" max="32" width="25.94140625" bestFit="1" customWidth="1"/>
    <col min="33" max="33" width="24.5546875" bestFit="1" customWidth="1"/>
    <col min="34" max="34" width="21.0546875" bestFit="1" customWidth="1"/>
    <col min="35" max="35" width="24.71875" bestFit="1" customWidth="1"/>
    <col min="36" max="36" width="19.33203125" bestFit="1" customWidth="1"/>
    <col min="37" max="37" width="18.44140625" bestFit="1" customWidth="1"/>
    <col min="38" max="38" width="22.5" bestFit="1" customWidth="1"/>
    <col min="39" max="39" width="24.71875" bestFit="1" customWidth="1"/>
    <col min="40" max="40" width="24.94140625" bestFit="1" customWidth="1"/>
    <col min="41" max="41" width="33.609375" bestFit="1" customWidth="1"/>
    <col min="42" max="42" width="32.33203125" bestFit="1" customWidth="1"/>
    <col min="43" max="43" width="30.88671875" bestFit="1" customWidth="1"/>
    <col min="44" max="44" width="29.5546875" bestFit="1" customWidth="1"/>
    <col min="45" max="45" width="26" bestFit="1" customWidth="1"/>
    <col min="46" max="46" width="29.71875" bestFit="1" customWidth="1"/>
  </cols>
  <sheetData>
    <row r="1" spans="1:18" ht="21" customHeight="1">
      <c r="A1" s="1"/>
      <c r="B1" s="1"/>
      <c r="C1" s="1"/>
      <c r="D1" s="1"/>
      <c r="E1" s="1"/>
      <c r="F1" s="1"/>
      <c r="G1" s="1"/>
      <c r="H1" s="1"/>
      <c r="I1" s="1"/>
      <c r="J1" s="1"/>
      <c r="K1" s="1"/>
      <c r="L1" s="1"/>
      <c r="M1" s="1"/>
      <c r="N1" s="1"/>
      <c r="O1" s="1"/>
      <c r="P1" s="1"/>
      <c r="Q1" s="1"/>
      <c r="R1" s="1"/>
    </row>
    <row r="2" spans="1:18" ht="30" customHeight="1" thickBot="1">
      <c r="A2" s="1"/>
      <c r="B2" s="2" t="s">
        <v>8413</v>
      </c>
      <c r="C2" s="2"/>
      <c r="D2" s="2"/>
      <c r="E2" s="2"/>
      <c r="F2" s="2"/>
      <c r="G2" s="2"/>
      <c r="H2" s="2"/>
      <c r="I2" s="2"/>
      <c r="J2" s="2"/>
      <c r="K2" s="2"/>
      <c r="L2" s="2"/>
      <c r="M2" s="2"/>
      <c r="N2" s="2"/>
      <c r="O2" s="1"/>
      <c r="P2" s="1"/>
      <c r="Q2" s="1"/>
      <c r="R2" s="1"/>
    </row>
    <row r="3" spans="1:18" ht="21" customHeight="1">
      <c r="A3" s="1"/>
      <c r="B3" s="55" t="s">
        <v>8498</v>
      </c>
      <c r="C3" s="4"/>
      <c r="D3" s="4"/>
      <c r="E3" s="4"/>
      <c r="F3" s="4"/>
      <c r="G3" s="4"/>
      <c r="H3" s="4"/>
      <c r="I3" s="4"/>
      <c r="J3" s="4"/>
      <c r="K3" s="4"/>
      <c r="L3" s="4"/>
      <c r="M3" s="4"/>
      <c r="N3" s="4"/>
      <c r="O3" s="1"/>
      <c r="P3" s="1"/>
      <c r="Q3" s="1"/>
      <c r="R3" s="1"/>
    </row>
    <row r="4" spans="1:18" ht="21" customHeight="1">
      <c r="A4" s="1"/>
      <c r="B4" s="44" t="str">
        <f>"Assessed sessions: "&amp;TEXT(GETPIVOTDATA("Assessed Sessions",$B$18),"#,##0")&amp;" / "&amp;TEXT(GETPIVOTDATA("No. of Sessions",$B$18),"#,##0")&amp;". Unassessed: "&amp;TEXT(GETPIVOTDATA("Unassessed Sessions",$B$18),"#,##0")&amp;". 100% compares patient minutes with slot minutes; turnaround and empty allocated lists are not established."</f>
        <v>Assessed sessions: 1,014 / 1,014. Unassessed: 0. 100% compares patient minutes with slot minutes; turnaround and empty allocated lists are not established.</v>
      </c>
      <c r="C4" s="4"/>
      <c r="D4" s="4"/>
      <c r="E4" s="4"/>
      <c r="F4" s="4"/>
      <c r="G4" s="4"/>
      <c r="H4" s="4"/>
      <c r="I4" s="4"/>
      <c r="J4" s="4"/>
      <c r="K4" s="4"/>
      <c r="L4" s="4"/>
      <c r="M4" s="4"/>
      <c r="N4" s="4"/>
      <c r="O4" s="1"/>
      <c r="P4" s="1"/>
      <c r="Q4" s="1"/>
      <c r="R4" s="1"/>
    </row>
    <row r="5" spans="1:18" ht="21" customHeight="1">
      <c r="A5" s="1"/>
      <c r="B5" s="55" t="s">
        <v>8501</v>
      </c>
      <c r="C5" s="4"/>
      <c r="D5" s="4"/>
      <c r="E5" s="4"/>
      <c r="F5" s="4"/>
      <c r="G5" s="4"/>
      <c r="H5" s="4"/>
      <c r="I5" s="4"/>
      <c r="J5" s="4"/>
      <c r="K5" s="4"/>
      <c r="L5" s="4"/>
      <c r="M5" s="4"/>
      <c r="N5" s="4"/>
      <c r="O5" s="1"/>
      <c r="P5" s="1"/>
      <c r="Q5" s="1"/>
      <c r="R5" s="1"/>
    </row>
    <row r="6" spans="1:18" ht="21" customHeight="1">
      <c r="A6" s="1"/>
      <c r="B6" s="1"/>
      <c r="C6" s="1"/>
      <c r="D6" s="1"/>
      <c r="E6" s="1"/>
      <c r="F6" s="1"/>
      <c r="G6" s="1"/>
      <c r="H6" s="1"/>
      <c r="I6" s="1"/>
      <c r="J6" s="1"/>
      <c r="K6" s="1"/>
      <c r="L6" s="1"/>
      <c r="M6" s="1"/>
      <c r="N6" s="1"/>
      <c r="O6" s="1"/>
      <c r="P6" s="1"/>
      <c r="Q6" s="1"/>
      <c r="R6" s="1"/>
    </row>
    <row r="7" spans="1:18" ht="21" customHeight="1">
      <c r="A7" s="1"/>
      <c r="B7" s="1"/>
      <c r="C7" s="1"/>
      <c r="D7" s="1"/>
      <c r="E7" s="1"/>
      <c r="F7" s="1"/>
      <c r="G7" s="1"/>
      <c r="H7" s="1"/>
      <c r="I7" s="1"/>
      <c r="J7" s="1"/>
      <c r="K7" s="1"/>
      <c r="L7" s="1"/>
      <c r="M7" s="1"/>
      <c r="N7" s="1"/>
      <c r="O7" s="1"/>
      <c r="P7" s="1"/>
      <c r="Q7" s="1"/>
      <c r="R7" s="1"/>
    </row>
    <row r="8" spans="1:18" ht="21" customHeight="1">
      <c r="A8" s="1"/>
      <c r="B8" s="1"/>
      <c r="C8" s="1"/>
      <c r="D8" s="1"/>
      <c r="E8" s="1"/>
      <c r="F8" s="1"/>
      <c r="G8" s="1"/>
      <c r="H8" s="1"/>
      <c r="I8" s="1"/>
      <c r="J8" s="1"/>
      <c r="K8" s="1"/>
      <c r="L8" s="1"/>
      <c r="M8" s="1"/>
      <c r="N8" s="1"/>
      <c r="O8" s="1"/>
      <c r="P8" s="1"/>
      <c r="Q8" s="1"/>
      <c r="R8" s="1"/>
    </row>
    <row r="9" spans="1:18" ht="21" customHeight="1">
      <c r="A9" s="1"/>
      <c r="B9" s="1"/>
      <c r="C9" s="1"/>
      <c r="D9" s="1"/>
      <c r="E9" s="1"/>
      <c r="F9" s="1"/>
      <c r="G9" s="1"/>
      <c r="H9" s="1"/>
      <c r="I9" s="1"/>
      <c r="J9" s="1"/>
      <c r="K9" s="1"/>
      <c r="L9" s="1"/>
      <c r="M9" s="1"/>
      <c r="N9" s="1"/>
      <c r="O9" s="1"/>
      <c r="P9" s="1"/>
      <c r="Q9" s="1"/>
      <c r="R9" s="1"/>
    </row>
    <row r="10" spans="1:18" ht="21" customHeight="1">
      <c r="A10" s="1"/>
      <c r="B10" s="1"/>
      <c r="C10" s="1"/>
      <c r="D10" s="1"/>
      <c r="E10" s="1"/>
      <c r="F10" s="1"/>
      <c r="G10" s="1"/>
      <c r="H10" s="1"/>
      <c r="I10" s="1"/>
      <c r="J10" s="1"/>
      <c r="K10" s="1"/>
      <c r="L10" s="1"/>
      <c r="M10" s="1"/>
      <c r="N10" s="1"/>
      <c r="O10" s="1"/>
      <c r="P10" s="1"/>
      <c r="Q10" s="1"/>
      <c r="R10" s="1"/>
    </row>
    <row r="11" spans="1:18" ht="21" customHeight="1">
      <c r="A11" s="1"/>
      <c r="B11" s="1"/>
      <c r="C11" s="1"/>
      <c r="D11" s="1"/>
      <c r="E11" s="1"/>
      <c r="F11" s="1"/>
      <c r="G11" s="1"/>
      <c r="H11" s="1"/>
      <c r="I11" s="1"/>
      <c r="J11" s="1"/>
      <c r="K11" s="1"/>
      <c r="L11" s="1"/>
      <c r="M11" s="1"/>
      <c r="N11" s="1"/>
      <c r="O11" s="1"/>
      <c r="P11" s="1"/>
      <c r="Q11" s="1"/>
      <c r="R11" s="1"/>
    </row>
    <row r="12" spans="1:18" ht="21" customHeight="1">
      <c r="A12" s="1"/>
      <c r="B12" s="1"/>
      <c r="C12" s="1"/>
      <c r="D12" s="1"/>
      <c r="E12" s="1"/>
      <c r="F12" s="1"/>
      <c r="G12" s="1"/>
      <c r="H12" s="1"/>
      <c r="I12" s="1"/>
      <c r="J12" s="1"/>
      <c r="K12" s="1"/>
      <c r="L12" s="1"/>
      <c r="M12" s="1"/>
      <c r="N12" s="1"/>
      <c r="O12" s="1"/>
      <c r="P12" s="1"/>
      <c r="Q12" s="1"/>
      <c r="R12" s="1"/>
    </row>
    <row r="13" spans="1:18" ht="21" customHeight="1">
      <c r="A13" s="1"/>
      <c r="B13" s="1"/>
      <c r="C13" s="1"/>
      <c r="D13" s="1"/>
      <c r="E13" s="1"/>
      <c r="F13" s="1"/>
      <c r="G13" s="1"/>
      <c r="H13" s="1"/>
      <c r="I13" s="1"/>
      <c r="J13" s="1"/>
      <c r="K13" s="1"/>
      <c r="L13" s="1"/>
      <c r="M13" s="1"/>
      <c r="N13" s="1"/>
      <c r="O13" s="1"/>
      <c r="P13" s="1"/>
      <c r="Q13" s="1"/>
      <c r="R13" s="1"/>
    </row>
    <row r="14" spans="1:18" ht="21" customHeight="1">
      <c r="A14" s="1"/>
      <c r="B14" s="1"/>
      <c r="C14" s="1"/>
      <c r="D14" s="1"/>
      <c r="E14" s="1"/>
      <c r="F14" s="1"/>
      <c r="G14" s="1"/>
      <c r="H14" s="1"/>
      <c r="I14" s="1"/>
      <c r="J14" s="1"/>
      <c r="K14" s="1"/>
      <c r="L14" s="1"/>
      <c r="M14" s="1"/>
      <c r="N14" s="1"/>
      <c r="O14" s="1"/>
      <c r="P14" s="1"/>
      <c r="Q14" s="1"/>
      <c r="R14" s="1"/>
    </row>
    <row r="15" spans="1:18" ht="21" customHeight="1">
      <c r="A15" s="1"/>
      <c r="B15" s="1"/>
      <c r="C15" s="1"/>
      <c r="D15" s="1"/>
      <c r="E15" s="1"/>
      <c r="F15" s="1"/>
      <c r="G15" s="1"/>
      <c r="H15" s="1"/>
      <c r="I15" s="1"/>
      <c r="J15" s="1"/>
      <c r="K15" s="1"/>
      <c r="L15" s="1"/>
      <c r="M15" s="1"/>
      <c r="N15" s="1"/>
      <c r="O15" s="1"/>
      <c r="P15" s="1"/>
      <c r="Q15" s="1"/>
      <c r="R15" s="1"/>
    </row>
    <row r="16" spans="1:18" ht="21" customHeight="1">
      <c r="A16" s="1"/>
      <c r="B16" s="1"/>
      <c r="C16" s="1"/>
      <c r="D16" s="1"/>
      <c r="E16" s="1"/>
      <c r="F16" s="1"/>
      <c r="G16" s="1"/>
      <c r="H16" s="1"/>
      <c r="I16" s="1"/>
      <c r="J16" s="1"/>
      <c r="K16" s="1"/>
      <c r="L16" s="1"/>
      <c r="M16" s="1"/>
      <c r="N16" s="1"/>
      <c r="O16" s="1"/>
      <c r="P16" s="1"/>
      <c r="Q16" s="1"/>
      <c r="R16" s="1"/>
    </row>
    <row r="17" spans="1:18" ht="21" customHeight="1">
      <c r="A17" s="1"/>
      <c r="B17" s="1"/>
      <c r="C17" s="1"/>
      <c r="D17" s="1"/>
      <c r="E17" s="1"/>
      <c r="F17" s="1"/>
      <c r="G17" s="1"/>
      <c r="H17" s="1"/>
      <c r="I17" s="1"/>
      <c r="J17" s="1"/>
      <c r="K17" s="1"/>
      <c r="L17" s="1"/>
      <c r="M17" s="1"/>
      <c r="N17" s="1"/>
      <c r="O17" s="1"/>
      <c r="P17" s="1"/>
      <c r="Q17" s="1"/>
      <c r="R17" s="1"/>
    </row>
    <row r="18" spans="1:18" ht="13.7">
      <c r="A18" s="1"/>
      <c r="B18" s="37"/>
      <c r="C18" s="37"/>
      <c r="D18" s="38" t="s">
        <v>36</v>
      </c>
      <c r="E18" s="38" t="s">
        <v>35</v>
      </c>
      <c r="F18" s="37"/>
      <c r="G18" s="37"/>
    </row>
    <row r="19" spans="1:18" ht="13.7">
      <c r="A19" s="1"/>
      <c r="B19" s="37"/>
      <c r="C19" s="37"/>
      <c r="D19" s="95" t="s">
        <v>52</v>
      </c>
      <c r="E19" s="96"/>
      <c r="F19" s="96"/>
      <c r="G19" s="95" t="s">
        <v>8342</v>
      </c>
    </row>
    <row r="20" spans="1:18" ht="13.7">
      <c r="A20" s="1"/>
      <c r="B20" s="38" t="s">
        <v>38</v>
      </c>
      <c r="C20" s="38" t="s">
        <v>8341</v>
      </c>
      <c r="D20" s="36">
        <v>46174</v>
      </c>
      <c r="E20" s="36">
        <v>46204</v>
      </c>
      <c r="F20" s="36">
        <v>46235</v>
      </c>
      <c r="G20" s="96"/>
    </row>
    <row r="21" spans="1:18" ht="13.7">
      <c r="A21" s="1"/>
      <c r="B21" s="95" t="s">
        <v>69</v>
      </c>
      <c r="C21" s="35" t="s">
        <v>8327</v>
      </c>
      <c r="D21" s="39"/>
      <c r="E21" s="39"/>
      <c r="F21" s="39">
        <v>1</v>
      </c>
      <c r="G21" s="39">
        <v>1</v>
      </c>
    </row>
    <row r="22" spans="1:18" ht="13.7">
      <c r="A22" s="1"/>
      <c r="B22" s="96"/>
      <c r="C22" s="35" t="s">
        <v>8330</v>
      </c>
      <c r="D22" s="39"/>
      <c r="E22" s="39"/>
      <c r="F22" s="39">
        <v>2</v>
      </c>
      <c r="G22" s="39">
        <v>2</v>
      </c>
    </row>
    <row r="23" spans="1:18" ht="13.7">
      <c r="A23" s="1"/>
      <c r="B23" s="96"/>
      <c r="C23" s="35" t="s">
        <v>8466</v>
      </c>
      <c r="D23" s="39"/>
      <c r="E23" s="39"/>
      <c r="F23" s="39">
        <v>1</v>
      </c>
      <c r="G23" s="39">
        <v>1</v>
      </c>
    </row>
    <row r="24" spans="1:18" ht="13.7">
      <c r="A24" s="1"/>
      <c r="B24" s="96"/>
      <c r="C24" s="35" t="s">
        <v>8468</v>
      </c>
      <c r="D24" s="39"/>
      <c r="E24" s="39"/>
      <c r="F24" s="39">
        <v>0</v>
      </c>
      <c r="G24" s="39">
        <v>0</v>
      </c>
    </row>
    <row r="25" spans="1:18" ht="13.7">
      <c r="A25" s="1"/>
      <c r="B25" s="96"/>
      <c r="C25" s="35" t="s">
        <v>8470</v>
      </c>
      <c r="D25" s="40" t="s">
        <v>8464</v>
      </c>
      <c r="E25" s="40" t="s">
        <v>8464</v>
      </c>
      <c r="F25" s="40">
        <v>1</v>
      </c>
      <c r="G25" s="40">
        <v>1</v>
      </c>
    </row>
    <row r="26" spans="1:18" ht="13.7">
      <c r="A26" s="1"/>
      <c r="B26" s="96"/>
      <c r="C26" s="35" t="s">
        <v>8472</v>
      </c>
      <c r="D26" s="39"/>
      <c r="E26" s="39"/>
      <c r="F26" s="39">
        <v>1440</v>
      </c>
      <c r="G26" s="39">
        <v>1440</v>
      </c>
    </row>
    <row r="27" spans="1:18" ht="13.7">
      <c r="A27" s="1"/>
      <c r="B27" s="96"/>
      <c r="C27" s="35" t="s">
        <v>8474</v>
      </c>
      <c r="D27" s="39" t="s">
        <v>8464</v>
      </c>
      <c r="E27" s="39" t="s">
        <v>8464</v>
      </c>
      <c r="F27" s="39">
        <v>176</v>
      </c>
      <c r="G27" s="39">
        <v>176</v>
      </c>
    </row>
    <row r="28" spans="1:18" ht="13.7">
      <c r="A28" s="1"/>
      <c r="B28" s="96"/>
      <c r="C28" s="35" t="s">
        <v>8476</v>
      </c>
      <c r="D28" s="40" t="s">
        <v>8464</v>
      </c>
      <c r="E28" s="40" t="s">
        <v>8464</v>
      </c>
      <c r="F28" s="40">
        <v>0.12222222222222222</v>
      </c>
      <c r="G28" s="40">
        <v>0.12222222222222222</v>
      </c>
    </row>
    <row r="29" spans="1:18" ht="13.7">
      <c r="A29" s="1"/>
      <c r="B29" s="96"/>
      <c r="C29" s="35" t="s">
        <v>8478</v>
      </c>
      <c r="D29" s="39"/>
      <c r="E29" s="39"/>
      <c r="F29" s="39">
        <v>1</v>
      </c>
      <c r="G29" s="39">
        <v>1</v>
      </c>
    </row>
    <row r="30" spans="1:18" ht="13.7">
      <c r="A30" s="1"/>
      <c r="B30" s="96"/>
      <c r="C30" s="35" t="s">
        <v>8480</v>
      </c>
      <c r="D30" s="39"/>
      <c r="E30" s="39"/>
      <c r="F30" s="39">
        <v>0</v>
      </c>
      <c r="G30" s="39">
        <v>0</v>
      </c>
    </row>
    <row r="31" spans="1:18" ht="13.7">
      <c r="A31" s="1"/>
      <c r="B31" s="96"/>
      <c r="C31" s="35" t="s">
        <v>8482</v>
      </c>
      <c r="D31" s="39"/>
      <c r="E31" s="39"/>
      <c r="F31" s="39">
        <v>0</v>
      </c>
      <c r="G31" s="39">
        <v>0</v>
      </c>
    </row>
    <row r="32" spans="1:18" ht="13.7">
      <c r="A32" s="1"/>
      <c r="B32" s="95" t="s">
        <v>59</v>
      </c>
      <c r="C32" s="35" t="s">
        <v>8327</v>
      </c>
      <c r="D32" s="39">
        <v>39</v>
      </c>
      <c r="E32" s="39">
        <v>38</v>
      </c>
      <c r="F32" s="39">
        <v>50</v>
      </c>
      <c r="G32" s="39">
        <v>127</v>
      </c>
    </row>
    <row r="33" spans="1:18" ht="13.7">
      <c r="A33" s="1"/>
      <c r="B33" s="96"/>
      <c r="C33" s="35" t="s">
        <v>8330</v>
      </c>
      <c r="D33" s="39">
        <v>156</v>
      </c>
      <c r="E33" s="39">
        <v>152</v>
      </c>
      <c r="F33" s="39">
        <v>200</v>
      </c>
      <c r="G33" s="39">
        <v>508</v>
      </c>
    </row>
    <row r="34" spans="1:18" ht="13.7">
      <c r="A34" s="1"/>
      <c r="B34" s="96"/>
      <c r="C34" s="35" t="s">
        <v>8466</v>
      </c>
      <c r="D34" s="39">
        <v>39</v>
      </c>
      <c r="E34" s="39">
        <v>38</v>
      </c>
      <c r="F34" s="39">
        <v>50</v>
      </c>
      <c r="G34" s="39">
        <v>127</v>
      </c>
      <c r="H34" s="1"/>
      <c r="I34" s="1"/>
      <c r="J34" s="1"/>
      <c r="K34" s="1"/>
      <c r="L34" s="1"/>
      <c r="M34" s="1"/>
      <c r="N34" s="1"/>
      <c r="O34" s="1"/>
      <c r="P34" s="1"/>
      <c r="Q34" s="1"/>
      <c r="R34" s="1"/>
    </row>
    <row r="35" spans="1:18" ht="13.7">
      <c r="A35" s="1"/>
      <c r="B35" s="96"/>
      <c r="C35" s="35" t="s">
        <v>8468</v>
      </c>
      <c r="D35" s="39">
        <v>0</v>
      </c>
      <c r="E35" s="39">
        <v>0</v>
      </c>
      <c r="F35" s="39">
        <v>0</v>
      </c>
      <c r="G35" s="39">
        <v>0</v>
      </c>
      <c r="H35" s="1"/>
      <c r="I35" s="1"/>
      <c r="J35" s="1"/>
      <c r="K35" s="1"/>
      <c r="L35" s="1"/>
      <c r="M35" s="1"/>
      <c r="N35" s="1"/>
      <c r="O35" s="1"/>
      <c r="P35" s="1"/>
      <c r="Q35" s="1"/>
      <c r="R35" s="1"/>
    </row>
    <row r="36" spans="1:18" ht="13.7">
      <c r="A36" s="1"/>
      <c r="B36" s="96"/>
      <c r="C36" s="35" t="s">
        <v>8470</v>
      </c>
      <c r="D36" s="40">
        <v>1</v>
      </c>
      <c r="E36" s="40">
        <v>1</v>
      </c>
      <c r="F36" s="40">
        <v>1</v>
      </c>
      <c r="G36" s="40">
        <v>1</v>
      </c>
      <c r="H36" s="1"/>
      <c r="I36" s="1"/>
      <c r="J36" s="1"/>
      <c r="K36" s="1"/>
      <c r="L36" s="1"/>
      <c r="M36" s="1"/>
      <c r="N36" s="1"/>
      <c r="O36" s="1"/>
      <c r="P36" s="1"/>
      <c r="Q36" s="1"/>
      <c r="R36" s="1"/>
    </row>
    <row r="37" spans="1:18" ht="13.7">
      <c r="A37" s="1"/>
      <c r="B37" s="96"/>
      <c r="C37" s="35" t="s">
        <v>8472</v>
      </c>
      <c r="D37" s="39">
        <v>12930</v>
      </c>
      <c r="E37" s="39">
        <v>12390</v>
      </c>
      <c r="F37" s="39">
        <v>17490</v>
      </c>
      <c r="G37" s="39">
        <v>42810</v>
      </c>
      <c r="H37" s="1"/>
      <c r="I37" s="1"/>
      <c r="J37" s="1"/>
      <c r="K37" s="1"/>
      <c r="L37" s="1"/>
      <c r="M37" s="1"/>
      <c r="N37" s="1"/>
      <c r="O37" s="1"/>
      <c r="P37" s="1"/>
      <c r="Q37" s="1"/>
      <c r="R37" s="1"/>
    </row>
    <row r="38" spans="1:18" ht="13.7">
      <c r="A38" s="1"/>
      <c r="B38" s="96"/>
      <c r="C38" s="35" t="s">
        <v>8474</v>
      </c>
      <c r="D38" s="39">
        <v>8000</v>
      </c>
      <c r="E38" s="39">
        <v>7555</v>
      </c>
      <c r="F38" s="39">
        <v>11240</v>
      </c>
      <c r="G38" s="39">
        <v>26795</v>
      </c>
      <c r="H38" s="1"/>
      <c r="I38" s="1"/>
      <c r="J38" s="1"/>
      <c r="K38" s="1"/>
      <c r="L38" s="1"/>
      <c r="M38" s="1"/>
      <c r="N38" s="1"/>
      <c r="O38" s="1"/>
      <c r="P38" s="1"/>
      <c r="Q38" s="1"/>
      <c r="R38" s="1"/>
    </row>
    <row r="39" spans="1:18" ht="13.7">
      <c r="A39" s="1"/>
      <c r="B39" s="96"/>
      <c r="C39" s="35" t="s">
        <v>8476</v>
      </c>
      <c r="D39" s="40">
        <v>0.61871616395978346</v>
      </c>
      <c r="E39" s="40">
        <v>0.60976594027441489</v>
      </c>
      <c r="F39" s="40">
        <v>0.64265294453973698</v>
      </c>
      <c r="G39" s="40">
        <v>0.6259051623452464</v>
      </c>
      <c r="H39" s="1"/>
      <c r="I39" s="1"/>
      <c r="J39" s="1"/>
      <c r="K39" s="1"/>
      <c r="L39" s="1"/>
      <c r="M39" s="1"/>
      <c r="N39" s="1"/>
      <c r="O39" s="1"/>
      <c r="P39" s="1"/>
      <c r="Q39" s="1"/>
      <c r="R39" s="1"/>
    </row>
    <row r="40" spans="1:18" ht="13.7">
      <c r="A40" s="1"/>
      <c r="B40" s="96"/>
      <c r="C40" s="35" t="s">
        <v>8478</v>
      </c>
      <c r="D40" s="39">
        <v>39</v>
      </c>
      <c r="E40" s="39">
        <v>38</v>
      </c>
      <c r="F40" s="39">
        <v>50</v>
      </c>
      <c r="G40" s="39">
        <v>127</v>
      </c>
      <c r="H40" s="1"/>
      <c r="I40" s="1"/>
      <c r="J40" s="1"/>
      <c r="K40" s="1"/>
      <c r="L40" s="1"/>
      <c r="M40" s="1"/>
      <c r="N40" s="1"/>
      <c r="O40" s="1"/>
      <c r="P40" s="1"/>
      <c r="Q40" s="1"/>
      <c r="R40" s="1"/>
    </row>
    <row r="41" spans="1:18" ht="13.7">
      <c r="A41" s="1"/>
      <c r="B41" s="96"/>
      <c r="C41" s="35" t="s">
        <v>8480</v>
      </c>
      <c r="D41" s="39">
        <v>0</v>
      </c>
      <c r="E41" s="39">
        <v>0</v>
      </c>
      <c r="F41" s="39">
        <v>0</v>
      </c>
      <c r="G41" s="39">
        <v>0</v>
      </c>
      <c r="H41" s="1"/>
      <c r="I41" s="1"/>
      <c r="J41" s="1"/>
      <c r="K41" s="1"/>
      <c r="L41" s="1"/>
      <c r="M41" s="1"/>
      <c r="N41" s="1"/>
      <c r="O41" s="1"/>
      <c r="P41" s="1"/>
      <c r="Q41" s="1"/>
      <c r="R41" s="1"/>
    </row>
    <row r="42" spans="1:18" ht="13.7">
      <c r="A42" s="1"/>
      <c r="B42" s="96"/>
      <c r="C42" s="35" t="s">
        <v>8482</v>
      </c>
      <c r="D42" s="39">
        <v>0</v>
      </c>
      <c r="E42" s="39">
        <v>0</v>
      </c>
      <c r="F42" s="39">
        <v>0</v>
      </c>
      <c r="G42" s="39">
        <v>0</v>
      </c>
      <c r="H42" s="1"/>
      <c r="I42" s="1"/>
      <c r="J42" s="1"/>
      <c r="K42" s="1"/>
      <c r="L42" s="1"/>
      <c r="M42" s="1"/>
      <c r="N42" s="1"/>
      <c r="O42" s="1"/>
      <c r="P42" s="1"/>
      <c r="Q42" s="1"/>
      <c r="R42" s="1"/>
    </row>
    <row r="43" spans="1:18" ht="13.7">
      <c r="A43" s="1"/>
      <c r="B43" s="95" t="s">
        <v>62</v>
      </c>
      <c r="C43" s="35" t="s">
        <v>8327</v>
      </c>
      <c r="D43" s="39">
        <v>45</v>
      </c>
      <c r="E43" s="39">
        <v>45</v>
      </c>
      <c r="F43" s="39">
        <v>45</v>
      </c>
      <c r="G43" s="39">
        <v>135</v>
      </c>
      <c r="H43" s="1"/>
      <c r="I43" s="1"/>
      <c r="J43" s="1"/>
      <c r="K43" s="1"/>
      <c r="L43" s="1"/>
      <c r="M43" s="1"/>
      <c r="N43" s="1"/>
      <c r="O43" s="1"/>
      <c r="P43" s="1"/>
      <c r="Q43" s="1"/>
      <c r="R43" s="1"/>
    </row>
    <row r="44" spans="1:18" ht="13.7">
      <c r="A44" s="1"/>
      <c r="B44" s="96"/>
      <c r="C44" s="35" t="s">
        <v>8330</v>
      </c>
      <c r="D44" s="39">
        <v>180</v>
      </c>
      <c r="E44" s="39">
        <v>180</v>
      </c>
      <c r="F44" s="39">
        <v>180</v>
      </c>
      <c r="G44" s="39">
        <v>540</v>
      </c>
      <c r="H44" s="1"/>
      <c r="I44" s="1"/>
      <c r="J44" s="1"/>
      <c r="K44" s="1"/>
      <c r="L44" s="1"/>
      <c r="M44" s="1"/>
      <c r="N44" s="1"/>
      <c r="O44" s="1"/>
      <c r="P44" s="1"/>
      <c r="Q44" s="1"/>
      <c r="R44" s="1"/>
    </row>
    <row r="45" spans="1:18" ht="13.7">
      <c r="A45" s="1"/>
      <c r="B45" s="96"/>
      <c r="C45" s="35" t="s">
        <v>8466</v>
      </c>
      <c r="D45" s="39">
        <v>45</v>
      </c>
      <c r="E45" s="39">
        <v>45</v>
      </c>
      <c r="F45" s="39">
        <v>45</v>
      </c>
      <c r="G45" s="39">
        <v>135</v>
      </c>
      <c r="H45" s="1"/>
      <c r="I45" s="1"/>
      <c r="J45" s="1"/>
      <c r="K45" s="1"/>
      <c r="L45" s="1"/>
      <c r="M45" s="1"/>
      <c r="N45" s="1"/>
      <c r="O45" s="1"/>
      <c r="P45" s="1"/>
      <c r="Q45" s="1"/>
      <c r="R45" s="1"/>
    </row>
    <row r="46" spans="1:18" ht="13.7">
      <c r="A46" s="1"/>
      <c r="B46" s="96"/>
      <c r="C46" s="35" t="s">
        <v>8468</v>
      </c>
      <c r="D46" s="39">
        <v>0</v>
      </c>
      <c r="E46" s="39">
        <v>0</v>
      </c>
      <c r="F46" s="39">
        <v>0</v>
      </c>
      <c r="G46" s="39">
        <v>0</v>
      </c>
      <c r="H46" s="1"/>
      <c r="I46" s="1"/>
      <c r="J46" s="1"/>
      <c r="K46" s="1"/>
      <c r="L46" s="1"/>
      <c r="M46" s="1"/>
      <c r="N46" s="1"/>
      <c r="O46" s="1"/>
      <c r="P46" s="1"/>
      <c r="Q46" s="1"/>
      <c r="R46" s="1"/>
    </row>
    <row r="47" spans="1:18" ht="13.7">
      <c r="A47" s="1"/>
      <c r="B47" s="96"/>
      <c r="C47" s="35" t="s">
        <v>8470</v>
      </c>
      <c r="D47" s="40">
        <v>1</v>
      </c>
      <c r="E47" s="40">
        <v>1</v>
      </c>
      <c r="F47" s="40">
        <v>1</v>
      </c>
      <c r="G47" s="40">
        <v>1</v>
      </c>
      <c r="H47" s="1"/>
      <c r="I47" s="1"/>
      <c r="J47" s="1"/>
      <c r="K47" s="1"/>
      <c r="L47" s="1"/>
      <c r="M47" s="1"/>
      <c r="N47" s="1"/>
      <c r="O47" s="1"/>
      <c r="P47" s="1"/>
      <c r="Q47" s="1"/>
      <c r="R47" s="1"/>
    </row>
    <row r="48" spans="1:18" ht="13.7">
      <c r="A48" s="1"/>
      <c r="B48" s="96"/>
      <c r="C48" s="35" t="s">
        <v>8472</v>
      </c>
      <c r="D48" s="39">
        <v>16620</v>
      </c>
      <c r="E48" s="39">
        <v>15600</v>
      </c>
      <c r="F48" s="39">
        <v>15810</v>
      </c>
      <c r="G48" s="39">
        <v>48030</v>
      </c>
      <c r="H48" s="1"/>
      <c r="I48" s="1"/>
      <c r="J48" s="1"/>
      <c r="K48" s="1"/>
      <c r="L48" s="1"/>
      <c r="M48" s="1"/>
      <c r="N48" s="1"/>
      <c r="O48" s="1"/>
      <c r="P48" s="1"/>
      <c r="Q48" s="1"/>
      <c r="R48" s="1"/>
    </row>
    <row r="49" spans="1:18" ht="13.7">
      <c r="A49" s="1"/>
      <c r="B49" s="96"/>
      <c r="C49" s="35" t="s">
        <v>8474</v>
      </c>
      <c r="D49" s="39">
        <v>10650</v>
      </c>
      <c r="E49" s="39">
        <v>10075</v>
      </c>
      <c r="F49" s="39">
        <v>10020</v>
      </c>
      <c r="G49" s="39">
        <v>30745</v>
      </c>
      <c r="H49" s="1"/>
      <c r="I49" s="1"/>
      <c r="J49" s="1"/>
      <c r="K49" s="1"/>
      <c r="L49" s="1"/>
      <c r="M49" s="1"/>
      <c r="N49" s="1"/>
      <c r="O49" s="1"/>
      <c r="P49" s="1"/>
      <c r="Q49" s="1"/>
      <c r="R49" s="1"/>
    </row>
    <row r="50" spans="1:18" ht="13.7">
      <c r="A50" s="1"/>
      <c r="B50" s="96"/>
      <c r="C50" s="35" t="s">
        <v>8476</v>
      </c>
      <c r="D50" s="40">
        <v>0.6407942238267148</v>
      </c>
      <c r="E50" s="40">
        <v>0.64583333333333337</v>
      </c>
      <c r="F50" s="40">
        <v>0.63377609108159394</v>
      </c>
      <c r="G50" s="40">
        <v>0.64012075785967104</v>
      </c>
      <c r="H50" s="1"/>
      <c r="I50" s="1"/>
      <c r="J50" s="1"/>
      <c r="K50" s="1"/>
      <c r="L50" s="1"/>
      <c r="M50" s="1"/>
      <c r="N50" s="1"/>
      <c r="O50" s="1"/>
      <c r="P50" s="1"/>
      <c r="Q50" s="1"/>
      <c r="R50" s="1"/>
    </row>
    <row r="51" spans="1:18" ht="13.7">
      <c r="A51" s="1"/>
      <c r="B51" s="96"/>
      <c r="C51" s="35" t="s">
        <v>8478</v>
      </c>
      <c r="D51" s="39">
        <v>45</v>
      </c>
      <c r="E51" s="39">
        <v>45</v>
      </c>
      <c r="F51" s="39">
        <v>45</v>
      </c>
      <c r="G51" s="39">
        <v>135</v>
      </c>
      <c r="H51" s="1"/>
      <c r="I51" s="1"/>
      <c r="J51" s="1"/>
      <c r="K51" s="1"/>
      <c r="L51" s="1"/>
      <c r="M51" s="1"/>
      <c r="N51" s="1"/>
      <c r="O51" s="1"/>
      <c r="P51" s="1"/>
      <c r="Q51" s="1"/>
      <c r="R51" s="1"/>
    </row>
    <row r="52" spans="1:18" ht="13.7">
      <c r="A52" s="1"/>
      <c r="B52" s="96"/>
      <c r="C52" s="35" t="s">
        <v>8480</v>
      </c>
      <c r="D52" s="39">
        <v>0</v>
      </c>
      <c r="E52" s="39">
        <v>0</v>
      </c>
      <c r="F52" s="39">
        <v>0</v>
      </c>
      <c r="G52" s="39">
        <v>0</v>
      </c>
      <c r="H52" s="1"/>
      <c r="I52" s="1"/>
      <c r="J52" s="1"/>
      <c r="K52" s="1"/>
      <c r="L52" s="1"/>
      <c r="M52" s="1"/>
      <c r="N52" s="1"/>
      <c r="O52" s="1"/>
      <c r="P52" s="1"/>
      <c r="Q52" s="1"/>
      <c r="R52" s="1"/>
    </row>
    <row r="53" spans="1:18" ht="13.7">
      <c r="A53" s="1"/>
      <c r="B53" s="96"/>
      <c r="C53" s="35" t="s">
        <v>8482</v>
      </c>
      <c r="D53" s="39">
        <v>0</v>
      </c>
      <c r="E53" s="39">
        <v>0</v>
      </c>
      <c r="F53" s="39">
        <v>0</v>
      </c>
      <c r="G53" s="39">
        <v>0</v>
      </c>
      <c r="H53" s="1"/>
      <c r="I53" s="1"/>
      <c r="J53" s="1"/>
      <c r="K53" s="1"/>
      <c r="L53" s="1"/>
      <c r="M53" s="1"/>
      <c r="N53" s="1"/>
      <c r="O53" s="1"/>
      <c r="P53" s="1"/>
      <c r="Q53" s="1"/>
      <c r="R53" s="1"/>
    </row>
    <row r="54" spans="1:18" ht="13.7">
      <c r="A54" s="1"/>
      <c r="B54" s="95" t="s">
        <v>54</v>
      </c>
      <c r="C54" s="35" t="s">
        <v>8327</v>
      </c>
      <c r="D54" s="39">
        <v>41</v>
      </c>
      <c r="E54" s="39">
        <v>51</v>
      </c>
      <c r="F54" s="39">
        <v>53</v>
      </c>
      <c r="G54" s="39">
        <v>145</v>
      </c>
      <c r="H54" s="1"/>
      <c r="I54" s="1"/>
      <c r="J54" s="1"/>
      <c r="K54" s="1"/>
      <c r="L54" s="1"/>
      <c r="M54" s="1"/>
      <c r="N54" s="1"/>
      <c r="O54" s="1"/>
      <c r="P54" s="1"/>
      <c r="Q54" s="1"/>
      <c r="R54" s="1"/>
    </row>
    <row r="55" spans="1:18" ht="13.7">
      <c r="A55" s="1"/>
      <c r="B55" s="96"/>
      <c r="C55" s="35" t="s">
        <v>8330</v>
      </c>
      <c r="D55" s="39">
        <v>162</v>
      </c>
      <c r="E55" s="39">
        <v>204</v>
      </c>
      <c r="F55" s="39">
        <v>212</v>
      </c>
      <c r="G55" s="39">
        <v>578</v>
      </c>
      <c r="H55" s="1"/>
      <c r="I55" s="1"/>
      <c r="J55" s="1"/>
      <c r="K55" s="1"/>
      <c r="L55" s="1"/>
      <c r="M55" s="1"/>
      <c r="N55" s="1"/>
      <c r="O55" s="1"/>
      <c r="P55" s="1"/>
      <c r="Q55" s="1"/>
      <c r="R55" s="1"/>
    </row>
    <row r="56" spans="1:18" ht="13.7">
      <c r="A56" s="1"/>
      <c r="B56" s="96"/>
      <c r="C56" s="35" t="s">
        <v>8466</v>
      </c>
      <c r="D56" s="39">
        <v>41</v>
      </c>
      <c r="E56" s="39">
        <v>51</v>
      </c>
      <c r="F56" s="39">
        <v>53</v>
      </c>
      <c r="G56" s="39">
        <v>145</v>
      </c>
      <c r="H56" s="1"/>
      <c r="I56" s="1"/>
      <c r="J56" s="1"/>
      <c r="K56" s="1"/>
      <c r="L56" s="1"/>
      <c r="M56" s="1"/>
      <c r="N56" s="1"/>
      <c r="O56" s="1"/>
      <c r="P56" s="1"/>
      <c r="Q56" s="1"/>
      <c r="R56" s="1"/>
    </row>
    <row r="57" spans="1:18" ht="13.7">
      <c r="A57" s="1"/>
      <c r="B57" s="96"/>
      <c r="C57" s="35" t="s">
        <v>8468</v>
      </c>
      <c r="D57" s="39">
        <v>0</v>
      </c>
      <c r="E57" s="39">
        <v>0</v>
      </c>
      <c r="F57" s="39">
        <v>0</v>
      </c>
      <c r="G57" s="39">
        <v>0</v>
      </c>
      <c r="H57" s="1"/>
      <c r="I57" s="1"/>
      <c r="J57" s="1"/>
      <c r="K57" s="1"/>
      <c r="L57" s="1"/>
      <c r="M57" s="1"/>
      <c r="N57" s="1"/>
      <c r="O57" s="1"/>
      <c r="P57" s="1"/>
      <c r="Q57" s="1"/>
      <c r="R57" s="1"/>
    </row>
    <row r="58" spans="1:18" ht="13.7">
      <c r="A58" s="1"/>
      <c r="B58" s="96"/>
      <c r="C58" s="35" t="s">
        <v>8470</v>
      </c>
      <c r="D58" s="40">
        <v>1</v>
      </c>
      <c r="E58" s="40">
        <v>1</v>
      </c>
      <c r="F58" s="40">
        <v>1</v>
      </c>
      <c r="G58" s="40">
        <v>1</v>
      </c>
      <c r="H58" s="1"/>
      <c r="I58" s="1"/>
      <c r="J58" s="1"/>
      <c r="K58" s="1"/>
      <c r="L58" s="1"/>
      <c r="M58" s="1"/>
      <c r="N58" s="1"/>
      <c r="O58" s="1"/>
      <c r="P58" s="1"/>
      <c r="Q58" s="1"/>
      <c r="R58" s="1"/>
    </row>
    <row r="59" spans="1:18" ht="13.7">
      <c r="A59" s="1"/>
      <c r="B59" s="96"/>
      <c r="C59" s="35" t="s">
        <v>8472</v>
      </c>
      <c r="D59" s="39">
        <v>14280</v>
      </c>
      <c r="E59" s="39">
        <v>18870</v>
      </c>
      <c r="F59" s="39">
        <v>18630</v>
      </c>
      <c r="G59" s="39">
        <v>51780</v>
      </c>
      <c r="H59" s="1"/>
      <c r="I59" s="1"/>
      <c r="J59" s="1"/>
      <c r="K59" s="1"/>
      <c r="L59" s="1"/>
      <c r="M59" s="1"/>
      <c r="N59" s="1"/>
      <c r="O59" s="1"/>
      <c r="P59" s="1"/>
      <c r="Q59" s="1"/>
      <c r="R59" s="1"/>
    </row>
    <row r="60" spans="1:18" ht="13.7">
      <c r="A60" s="1"/>
      <c r="B60" s="96"/>
      <c r="C60" s="35" t="s">
        <v>8474</v>
      </c>
      <c r="D60" s="39">
        <v>8900</v>
      </c>
      <c r="E60" s="39">
        <v>12135</v>
      </c>
      <c r="F60" s="39">
        <v>11785</v>
      </c>
      <c r="G60" s="39">
        <v>32820</v>
      </c>
      <c r="H60" s="1"/>
      <c r="I60" s="1"/>
      <c r="J60" s="1"/>
      <c r="K60" s="1"/>
      <c r="L60" s="1"/>
      <c r="M60" s="1"/>
      <c r="N60" s="1"/>
      <c r="O60" s="1"/>
      <c r="P60" s="1"/>
      <c r="Q60" s="1"/>
      <c r="R60" s="1"/>
    </row>
    <row r="61" spans="1:18" ht="13.7">
      <c r="A61" s="1"/>
      <c r="B61" s="96"/>
      <c r="C61" s="35" t="s">
        <v>8476</v>
      </c>
      <c r="D61" s="40">
        <v>0.62324929971988796</v>
      </c>
      <c r="E61" s="40">
        <v>0.64308426073131952</v>
      </c>
      <c r="F61" s="40">
        <v>0.63258185721953841</v>
      </c>
      <c r="G61" s="40">
        <v>0.63383545770567784</v>
      </c>
      <c r="H61" s="1"/>
      <c r="I61" s="1"/>
      <c r="J61" s="1"/>
      <c r="K61" s="1"/>
      <c r="L61" s="1"/>
      <c r="M61" s="1"/>
      <c r="N61" s="1"/>
      <c r="O61" s="1"/>
      <c r="P61" s="1"/>
      <c r="Q61" s="1"/>
      <c r="R61" s="1"/>
    </row>
    <row r="62" spans="1:18" ht="13.7">
      <c r="A62" s="1"/>
      <c r="B62" s="96"/>
      <c r="C62" s="35" t="s">
        <v>8478</v>
      </c>
      <c r="D62" s="39">
        <v>41</v>
      </c>
      <c r="E62" s="39">
        <v>51</v>
      </c>
      <c r="F62" s="39">
        <v>53</v>
      </c>
      <c r="G62" s="39">
        <v>145</v>
      </c>
      <c r="H62" s="1"/>
      <c r="I62" s="1"/>
      <c r="J62" s="1"/>
      <c r="K62" s="1"/>
      <c r="L62" s="1"/>
      <c r="M62" s="1"/>
      <c r="N62" s="1"/>
      <c r="O62" s="1"/>
      <c r="P62" s="1"/>
      <c r="Q62" s="1"/>
      <c r="R62" s="1"/>
    </row>
    <row r="63" spans="1:18" ht="13.7">
      <c r="A63" s="1"/>
      <c r="B63" s="96"/>
      <c r="C63" s="35" t="s">
        <v>8480</v>
      </c>
      <c r="D63" s="39">
        <v>0</v>
      </c>
      <c r="E63" s="39">
        <v>0</v>
      </c>
      <c r="F63" s="39">
        <v>0</v>
      </c>
      <c r="G63" s="39">
        <v>0</v>
      </c>
      <c r="H63" s="1"/>
      <c r="I63" s="1"/>
      <c r="J63" s="1"/>
      <c r="K63" s="1"/>
      <c r="L63" s="1"/>
      <c r="M63" s="1"/>
      <c r="N63" s="1"/>
      <c r="O63" s="1"/>
      <c r="P63" s="1"/>
      <c r="Q63" s="1"/>
      <c r="R63" s="1"/>
    </row>
    <row r="64" spans="1:18" ht="13.7">
      <c r="A64" s="1"/>
      <c r="B64" s="96"/>
      <c r="C64" s="35" t="s">
        <v>8482</v>
      </c>
      <c r="D64" s="39">
        <v>0</v>
      </c>
      <c r="E64" s="39">
        <v>0</v>
      </c>
      <c r="F64" s="39">
        <v>0</v>
      </c>
      <c r="G64" s="39">
        <v>0</v>
      </c>
      <c r="H64" s="1"/>
      <c r="I64" s="1"/>
      <c r="J64" s="1"/>
      <c r="K64" s="1"/>
      <c r="L64" s="1"/>
      <c r="M64" s="1"/>
      <c r="N64" s="1"/>
      <c r="O64" s="1"/>
      <c r="P64" s="1"/>
      <c r="Q64" s="1"/>
      <c r="R64" s="1"/>
    </row>
    <row r="65" spans="1:18" ht="13.7">
      <c r="A65" s="1"/>
      <c r="B65" s="95" t="s">
        <v>79</v>
      </c>
      <c r="C65" s="35" t="s">
        <v>8327</v>
      </c>
      <c r="D65" s="39">
        <v>48</v>
      </c>
      <c r="E65" s="39">
        <v>51</v>
      </c>
      <c r="F65" s="39">
        <v>45</v>
      </c>
      <c r="G65" s="39">
        <v>144</v>
      </c>
      <c r="H65" s="1"/>
      <c r="I65" s="1"/>
      <c r="J65" s="1"/>
      <c r="K65" s="1"/>
      <c r="L65" s="1"/>
      <c r="M65" s="1"/>
      <c r="N65" s="1"/>
      <c r="O65" s="1"/>
      <c r="P65" s="1"/>
      <c r="Q65" s="1"/>
      <c r="R65" s="1"/>
    </row>
    <row r="66" spans="1:18" ht="13.7">
      <c r="B66" s="96"/>
      <c r="C66" s="35" t="s">
        <v>8330</v>
      </c>
      <c r="D66" s="39">
        <v>192</v>
      </c>
      <c r="E66" s="39">
        <v>204</v>
      </c>
      <c r="F66" s="39">
        <v>180</v>
      </c>
      <c r="G66" s="39">
        <v>576</v>
      </c>
    </row>
    <row r="67" spans="1:18" ht="13.7">
      <c r="B67" s="96"/>
      <c r="C67" s="35" t="s">
        <v>8466</v>
      </c>
      <c r="D67" s="39">
        <v>48</v>
      </c>
      <c r="E67" s="39">
        <v>51</v>
      </c>
      <c r="F67" s="39">
        <v>45</v>
      </c>
      <c r="G67" s="39">
        <v>144</v>
      </c>
    </row>
    <row r="68" spans="1:18" ht="13.7">
      <c r="B68" s="96"/>
      <c r="C68" s="35" t="s">
        <v>8468</v>
      </c>
      <c r="D68" s="39">
        <v>0</v>
      </c>
      <c r="E68" s="39">
        <v>0</v>
      </c>
      <c r="F68" s="39">
        <v>0</v>
      </c>
      <c r="G68" s="39">
        <v>0</v>
      </c>
    </row>
    <row r="69" spans="1:18" ht="13.7">
      <c r="B69" s="96"/>
      <c r="C69" s="35" t="s">
        <v>8470</v>
      </c>
      <c r="D69" s="40">
        <v>1</v>
      </c>
      <c r="E69" s="40">
        <v>1</v>
      </c>
      <c r="F69" s="40">
        <v>1</v>
      </c>
      <c r="G69" s="40">
        <v>1</v>
      </c>
    </row>
    <row r="70" spans="1:18" ht="13.7">
      <c r="B70" s="96"/>
      <c r="C70" s="35" t="s">
        <v>8472</v>
      </c>
      <c r="D70" s="39">
        <v>15180</v>
      </c>
      <c r="E70" s="39">
        <v>18090</v>
      </c>
      <c r="F70" s="39">
        <v>15840</v>
      </c>
      <c r="G70" s="39">
        <v>49110</v>
      </c>
    </row>
    <row r="71" spans="1:18" ht="13.7">
      <c r="B71" s="96"/>
      <c r="C71" s="35" t="s">
        <v>8474</v>
      </c>
      <c r="D71" s="39">
        <v>9340</v>
      </c>
      <c r="E71" s="39">
        <v>11505</v>
      </c>
      <c r="F71" s="39">
        <v>10085</v>
      </c>
      <c r="G71" s="39">
        <v>30930</v>
      </c>
    </row>
    <row r="72" spans="1:18" ht="13.7">
      <c r="B72" s="96"/>
      <c r="C72" s="35" t="s">
        <v>8476</v>
      </c>
      <c r="D72" s="40">
        <v>0.61528326745718054</v>
      </c>
      <c r="E72" s="40">
        <v>0.63598673300165842</v>
      </c>
      <c r="F72" s="40">
        <v>0.63667929292929293</v>
      </c>
      <c r="G72" s="40">
        <v>0.62981062919975561</v>
      </c>
    </row>
    <row r="73" spans="1:18" ht="13.7">
      <c r="B73" s="96"/>
      <c r="C73" s="35" t="s">
        <v>8478</v>
      </c>
      <c r="D73" s="39">
        <v>48</v>
      </c>
      <c r="E73" s="39">
        <v>51</v>
      </c>
      <c r="F73" s="39">
        <v>45</v>
      </c>
      <c r="G73" s="39">
        <v>144</v>
      </c>
    </row>
    <row r="74" spans="1:18" ht="13.7">
      <c r="B74" s="96"/>
      <c r="C74" s="35" t="s">
        <v>8480</v>
      </c>
      <c r="D74" s="39">
        <v>0</v>
      </c>
      <c r="E74" s="39">
        <v>0</v>
      </c>
      <c r="F74" s="39">
        <v>0</v>
      </c>
      <c r="G74" s="39">
        <v>0</v>
      </c>
    </row>
    <row r="75" spans="1:18" ht="13.7">
      <c r="B75" s="96"/>
      <c r="C75" s="35" t="s">
        <v>8482</v>
      </c>
      <c r="D75" s="39">
        <v>0</v>
      </c>
      <c r="E75" s="39">
        <v>0</v>
      </c>
      <c r="F75" s="39">
        <v>0</v>
      </c>
      <c r="G75" s="39">
        <v>0</v>
      </c>
    </row>
    <row r="76" spans="1:18" ht="13.7">
      <c r="B76" s="95" t="s">
        <v>63</v>
      </c>
      <c r="C76" s="35" t="s">
        <v>8327</v>
      </c>
      <c r="D76" s="39">
        <v>7</v>
      </c>
      <c r="E76" s="39">
        <v>7</v>
      </c>
      <c r="F76" s="39">
        <v>2</v>
      </c>
      <c r="G76" s="39">
        <v>16</v>
      </c>
    </row>
    <row r="77" spans="1:18" ht="13.7">
      <c r="B77" s="96"/>
      <c r="C77" s="35" t="s">
        <v>8330</v>
      </c>
      <c r="D77" s="39">
        <v>28</v>
      </c>
      <c r="E77" s="39">
        <v>28</v>
      </c>
      <c r="F77" s="39">
        <v>8</v>
      </c>
      <c r="G77" s="39">
        <v>64</v>
      </c>
    </row>
    <row r="78" spans="1:18" ht="13.7">
      <c r="B78" s="96"/>
      <c r="C78" s="35" t="s">
        <v>8466</v>
      </c>
      <c r="D78" s="39">
        <v>7</v>
      </c>
      <c r="E78" s="39">
        <v>7</v>
      </c>
      <c r="F78" s="39">
        <v>2</v>
      </c>
      <c r="G78" s="39">
        <v>16</v>
      </c>
    </row>
    <row r="79" spans="1:18" ht="13.7">
      <c r="B79" s="96"/>
      <c r="C79" s="35" t="s">
        <v>8468</v>
      </c>
      <c r="D79" s="39">
        <v>0</v>
      </c>
      <c r="E79" s="39">
        <v>0</v>
      </c>
      <c r="F79" s="39">
        <v>0</v>
      </c>
      <c r="G79" s="39">
        <v>0</v>
      </c>
    </row>
    <row r="80" spans="1:18" ht="13.7">
      <c r="B80" s="96"/>
      <c r="C80" s="35" t="s">
        <v>8470</v>
      </c>
      <c r="D80" s="40">
        <v>1</v>
      </c>
      <c r="E80" s="40">
        <v>1</v>
      </c>
      <c r="F80" s="40">
        <v>1</v>
      </c>
      <c r="G80" s="40">
        <v>1</v>
      </c>
    </row>
    <row r="81" spans="2:7" ht="13.7">
      <c r="B81" s="96"/>
      <c r="C81" s="35" t="s">
        <v>8472</v>
      </c>
      <c r="D81" s="39">
        <v>2730</v>
      </c>
      <c r="E81" s="39">
        <v>2760</v>
      </c>
      <c r="F81" s="39">
        <v>630</v>
      </c>
      <c r="G81" s="39">
        <v>6120</v>
      </c>
    </row>
    <row r="82" spans="2:7" ht="13.7">
      <c r="B82" s="96"/>
      <c r="C82" s="35" t="s">
        <v>8474</v>
      </c>
      <c r="D82" s="39">
        <v>1810</v>
      </c>
      <c r="E82" s="39">
        <v>1840</v>
      </c>
      <c r="F82" s="39">
        <v>410</v>
      </c>
      <c r="G82" s="39">
        <v>4060</v>
      </c>
    </row>
    <row r="83" spans="2:7" ht="13.7">
      <c r="B83" s="96"/>
      <c r="C83" s="35" t="s">
        <v>8476</v>
      </c>
      <c r="D83" s="40">
        <v>0.66300366300366298</v>
      </c>
      <c r="E83" s="40">
        <v>0.66666666666666663</v>
      </c>
      <c r="F83" s="40">
        <v>0.65079365079365081</v>
      </c>
      <c r="G83" s="40">
        <v>0.66339869281045749</v>
      </c>
    </row>
    <row r="84" spans="2:7" ht="13.7">
      <c r="B84" s="96"/>
      <c r="C84" s="35" t="s">
        <v>8478</v>
      </c>
      <c r="D84" s="39">
        <v>7</v>
      </c>
      <c r="E84" s="39">
        <v>7</v>
      </c>
      <c r="F84" s="39">
        <v>2</v>
      </c>
      <c r="G84" s="39">
        <v>16</v>
      </c>
    </row>
    <row r="85" spans="2:7" ht="13.7">
      <c r="B85" s="96"/>
      <c r="C85" s="35" t="s">
        <v>8480</v>
      </c>
      <c r="D85" s="39">
        <v>0</v>
      </c>
      <c r="E85" s="39">
        <v>0</v>
      </c>
      <c r="F85" s="39">
        <v>0</v>
      </c>
      <c r="G85" s="39">
        <v>0</v>
      </c>
    </row>
    <row r="86" spans="2:7" ht="13.7">
      <c r="B86" s="96"/>
      <c r="C86" s="35" t="s">
        <v>8482</v>
      </c>
      <c r="D86" s="39">
        <v>0</v>
      </c>
      <c r="E86" s="39">
        <v>0</v>
      </c>
      <c r="F86" s="39">
        <v>0</v>
      </c>
      <c r="G86" s="39">
        <v>0</v>
      </c>
    </row>
    <row r="87" spans="2:7" ht="13.7">
      <c r="B87" s="95" t="s">
        <v>61</v>
      </c>
      <c r="C87" s="35" t="s">
        <v>8327</v>
      </c>
      <c r="D87" s="39">
        <v>12</v>
      </c>
      <c r="E87" s="39">
        <v>10</v>
      </c>
      <c r="F87" s="39">
        <v>13</v>
      </c>
      <c r="G87" s="39">
        <v>35</v>
      </c>
    </row>
    <row r="88" spans="2:7" ht="13.7">
      <c r="B88" s="96"/>
      <c r="C88" s="35" t="s">
        <v>8330</v>
      </c>
      <c r="D88" s="39">
        <v>48</v>
      </c>
      <c r="E88" s="39">
        <v>40</v>
      </c>
      <c r="F88" s="39">
        <v>52</v>
      </c>
      <c r="G88" s="39">
        <v>140</v>
      </c>
    </row>
    <row r="89" spans="2:7" ht="13.7">
      <c r="B89" s="96"/>
      <c r="C89" s="35" t="s">
        <v>8466</v>
      </c>
      <c r="D89" s="39">
        <v>12</v>
      </c>
      <c r="E89" s="39">
        <v>10</v>
      </c>
      <c r="F89" s="39">
        <v>13</v>
      </c>
      <c r="G89" s="39">
        <v>35</v>
      </c>
    </row>
    <row r="90" spans="2:7" ht="13.7">
      <c r="B90" s="96"/>
      <c r="C90" s="35" t="s">
        <v>8468</v>
      </c>
      <c r="D90" s="39">
        <v>0</v>
      </c>
      <c r="E90" s="39">
        <v>0</v>
      </c>
      <c r="F90" s="39">
        <v>0</v>
      </c>
      <c r="G90" s="39">
        <v>0</v>
      </c>
    </row>
    <row r="91" spans="2:7" ht="13.7">
      <c r="B91" s="96"/>
      <c r="C91" s="35" t="s">
        <v>8470</v>
      </c>
      <c r="D91" s="40">
        <v>1</v>
      </c>
      <c r="E91" s="40">
        <v>1</v>
      </c>
      <c r="F91" s="40">
        <v>1</v>
      </c>
      <c r="G91" s="40">
        <v>1</v>
      </c>
    </row>
    <row r="92" spans="2:7" ht="13.7">
      <c r="B92" s="96"/>
      <c r="C92" s="35" t="s">
        <v>8472</v>
      </c>
      <c r="D92" s="39">
        <v>3810</v>
      </c>
      <c r="E92" s="39">
        <v>3630</v>
      </c>
      <c r="F92" s="39">
        <v>4410</v>
      </c>
      <c r="G92" s="39">
        <v>11850</v>
      </c>
    </row>
    <row r="93" spans="2:7" ht="13.7">
      <c r="B93" s="96"/>
      <c r="C93" s="35" t="s">
        <v>8474</v>
      </c>
      <c r="D93" s="39">
        <v>2420</v>
      </c>
      <c r="E93" s="39">
        <v>2305</v>
      </c>
      <c r="F93" s="39">
        <v>2715</v>
      </c>
      <c r="G93" s="39">
        <v>7440</v>
      </c>
    </row>
    <row r="94" spans="2:7" ht="13.7">
      <c r="B94" s="96"/>
      <c r="C94" s="35" t="s">
        <v>8476</v>
      </c>
      <c r="D94" s="40">
        <v>0.6351706036745407</v>
      </c>
      <c r="E94" s="40">
        <v>0.63498622589531684</v>
      </c>
      <c r="F94" s="40">
        <v>0.61564625850340138</v>
      </c>
      <c r="G94" s="40">
        <v>0.6278481012658228</v>
      </c>
    </row>
    <row r="95" spans="2:7" ht="13.7">
      <c r="B95" s="96"/>
      <c r="C95" s="35" t="s">
        <v>8478</v>
      </c>
      <c r="D95" s="39">
        <v>12</v>
      </c>
      <c r="E95" s="39">
        <v>10</v>
      </c>
      <c r="F95" s="39">
        <v>13</v>
      </c>
      <c r="G95" s="39">
        <v>35</v>
      </c>
    </row>
    <row r="96" spans="2:7" ht="13.7">
      <c r="B96" s="96"/>
      <c r="C96" s="35" t="s">
        <v>8480</v>
      </c>
      <c r="D96" s="39">
        <v>0</v>
      </c>
      <c r="E96" s="39">
        <v>0</v>
      </c>
      <c r="F96" s="39">
        <v>0</v>
      </c>
      <c r="G96" s="39">
        <v>0</v>
      </c>
    </row>
    <row r="97" spans="2:7" ht="13.7">
      <c r="B97" s="96"/>
      <c r="C97" s="35" t="s">
        <v>8482</v>
      </c>
      <c r="D97" s="39">
        <v>0</v>
      </c>
      <c r="E97" s="39">
        <v>0</v>
      </c>
      <c r="F97" s="39">
        <v>0</v>
      </c>
      <c r="G97" s="39">
        <v>0</v>
      </c>
    </row>
    <row r="98" spans="2:7" ht="13.7">
      <c r="B98" s="95" t="s">
        <v>94</v>
      </c>
      <c r="C98" s="35" t="s">
        <v>8327</v>
      </c>
      <c r="D98" s="39">
        <v>11</v>
      </c>
      <c r="E98" s="39">
        <v>18</v>
      </c>
      <c r="F98" s="39">
        <v>19</v>
      </c>
      <c r="G98" s="39">
        <v>48</v>
      </c>
    </row>
    <row r="99" spans="2:7" ht="13.7">
      <c r="B99" s="96"/>
      <c r="C99" s="35" t="s">
        <v>8330</v>
      </c>
      <c r="D99" s="39">
        <v>44</v>
      </c>
      <c r="E99" s="39">
        <v>72</v>
      </c>
      <c r="F99" s="39">
        <v>76</v>
      </c>
      <c r="G99" s="39">
        <v>192</v>
      </c>
    </row>
    <row r="100" spans="2:7" ht="13.7">
      <c r="B100" s="96"/>
      <c r="C100" s="35" t="s">
        <v>8466</v>
      </c>
      <c r="D100" s="39">
        <v>11</v>
      </c>
      <c r="E100" s="39">
        <v>18</v>
      </c>
      <c r="F100" s="39">
        <v>19</v>
      </c>
      <c r="G100" s="39">
        <v>48</v>
      </c>
    </row>
    <row r="101" spans="2:7" ht="13.7">
      <c r="B101" s="96"/>
      <c r="C101" s="35" t="s">
        <v>8468</v>
      </c>
      <c r="D101" s="39">
        <v>0</v>
      </c>
      <c r="E101" s="39">
        <v>0</v>
      </c>
      <c r="F101" s="39">
        <v>0</v>
      </c>
      <c r="G101" s="39">
        <v>0</v>
      </c>
    </row>
    <row r="102" spans="2:7" ht="13.7">
      <c r="B102" s="96"/>
      <c r="C102" s="35" t="s">
        <v>8470</v>
      </c>
      <c r="D102" s="40">
        <v>1</v>
      </c>
      <c r="E102" s="40">
        <v>1</v>
      </c>
      <c r="F102" s="40">
        <v>1</v>
      </c>
      <c r="G102" s="40">
        <v>1</v>
      </c>
    </row>
    <row r="103" spans="2:7" ht="13.7">
      <c r="B103" s="96"/>
      <c r="C103" s="35" t="s">
        <v>8472</v>
      </c>
      <c r="D103" s="39">
        <v>4170</v>
      </c>
      <c r="E103" s="39">
        <v>6450</v>
      </c>
      <c r="F103" s="39">
        <v>7620</v>
      </c>
      <c r="G103" s="39">
        <v>18240</v>
      </c>
    </row>
    <row r="104" spans="2:7" ht="13.7">
      <c r="B104" s="96"/>
      <c r="C104" s="35" t="s">
        <v>8474</v>
      </c>
      <c r="D104" s="39">
        <v>2700</v>
      </c>
      <c r="E104" s="39">
        <v>4155</v>
      </c>
      <c r="F104" s="39">
        <v>5065</v>
      </c>
      <c r="G104" s="39">
        <v>11920</v>
      </c>
    </row>
    <row r="105" spans="2:7" ht="13.7">
      <c r="B105" s="96"/>
      <c r="C105" s="35" t="s">
        <v>8476</v>
      </c>
      <c r="D105" s="40">
        <v>0.64748201438848918</v>
      </c>
      <c r="E105" s="40">
        <v>0.64418604651162792</v>
      </c>
      <c r="F105" s="40">
        <v>0.66469816272965876</v>
      </c>
      <c r="G105" s="40">
        <v>0.65350877192982459</v>
      </c>
    </row>
    <row r="106" spans="2:7" ht="13.7">
      <c r="B106" s="96"/>
      <c r="C106" s="35" t="s">
        <v>8478</v>
      </c>
      <c r="D106" s="39">
        <v>11</v>
      </c>
      <c r="E106" s="39">
        <v>18</v>
      </c>
      <c r="F106" s="39">
        <v>19</v>
      </c>
      <c r="G106" s="39">
        <v>48</v>
      </c>
    </row>
    <row r="107" spans="2:7" ht="13.7">
      <c r="B107" s="96"/>
      <c r="C107" s="35" t="s">
        <v>8480</v>
      </c>
      <c r="D107" s="39">
        <v>0</v>
      </c>
      <c r="E107" s="39">
        <v>0</v>
      </c>
      <c r="F107" s="39">
        <v>0</v>
      </c>
      <c r="G107" s="39">
        <v>0</v>
      </c>
    </row>
    <row r="108" spans="2:7" ht="13.7">
      <c r="B108" s="96"/>
      <c r="C108" s="35" t="s">
        <v>8482</v>
      </c>
      <c r="D108" s="39">
        <v>0</v>
      </c>
      <c r="E108" s="39">
        <v>0</v>
      </c>
      <c r="F108" s="39">
        <v>0</v>
      </c>
      <c r="G108" s="39">
        <v>0</v>
      </c>
    </row>
    <row r="109" spans="2:7" ht="13.7">
      <c r="B109" s="95" t="s">
        <v>68</v>
      </c>
      <c r="C109" s="35" t="s">
        <v>8327</v>
      </c>
      <c r="D109" s="39">
        <v>31</v>
      </c>
      <c r="E109" s="39">
        <v>38</v>
      </c>
      <c r="F109" s="39">
        <v>40</v>
      </c>
      <c r="G109" s="39">
        <v>109</v>
      </c>
    </row>
    <row r="110" spans="2:7" ht="13.7">
      <c r="B110" s="96"/>
      <c r="C110" s="35" t="s">
        <v>8330</v>
      </c>
      <c r="D110" s="39">
        <v>124</v>
      </c>
      <c r="E110" s="39">
        <v>152</v>
      </c>
      <c r="F110" s="39">
        <v>160</v>
      </c>
      <c r="G110" s="39">
        <v>436</v>
      </c>
    </row>
    <row r="111" spans="2:7" ht="13.7">
      <c r="B111" s="96"/>
      <c r="C111" s="35" t="s">
        <v>8466</v>
      </c>
      <c r="D111" s="39">
        <v>31</v>
      </c>
      <c r="E111" s="39">
        <v>38</v>
      </c>
      <c r="F111" s="39">
        <v>40</v>
      </c>
      <c r="G111" s="39">
        <v>109</v>
      </c>
    </row>
    <row r="112" spans="2:7" ht="13.7">
      <c r="B112" s="96"/>
      <c r="C112" s="35" t="s">
        <v>8468</v>
      </c>
      <c r="D112" s="39">
        <v>0</v>
      </c>
      <c r="E112" s="39">
        <v>0</v>
      </c>
      <c r="F112" s="39">
        <v>0</v>
      </c>
      <c r="G112" s="39">
        <v>0</v>
      </c>
    </row>
    <row r="113" spans="2:7" ht="13.7">
      <c r="B113" s="96"/>
      <c r="C113" s="35" t="s">
        <v>8470</v>
      </c>
      <c r="D113" s="40">
        <v>1</v>
      </c>
      <c r="E113" s="40">
        <v>1</v>
      </c>
      <c r="F113" s="40">
        <v>1</v>
      </c>
      <c r="G113" s="40">
        <v>1</v>
      </c>
    </row>
    <row r="114" spans="2:7" ht="13.7">
      <c r="B114" s="96"/>
      <c r="C114" s="35" t="s">
        <v>8472</v>
      </c>
      <c r="D114" s="39">
        <v>10170</v>
      </c>
      <c r="E114" s="39">
        <v>12480</v>
      </c>
      <c r="F114" s="39">
        <v>12840</v>
      </c>
      <c r="G114" s="39">
        <v>35490</v>
      </c>
    </row>
    <row r="115" spans="2:7" ht="13.7">
      <c r="B115" s="96"/>
      <c r="C115" s="35" t="s">
        <v>8474</v>
      </c>
      <c r="D115" s="39">
        <v>6405</v>
      </c>
      <c r="E115" s="39">
        <v>7710</v>
      </c>
      <c r="F115" s="39">
        <v>7905</v>
      </c>
      <c r="G115" s="39">
        <v>22020</v>
      </c>
    </row>
    <row r="116" spans="2:7" ht="13.7">
      <c r="B116" s="96"/>
      <c r="C116" s="35" t="s">
        <v>8476</v>
      </c>
      <c r="D116" s="40">
        <v>0.62979351032448383</v>
      </c>
      <c r="E116" s="40">
        <v>0.61778846153846156</v>
      </c>
      <c r="F116" s="40">
        <v>0.61565420560747663</v>
      </c>
      <c r="G116" s="40">
        <v>0.62045646661031273</v>
      </c>
    </row>
    <row r="117" spans="2:7" ht="13.7">
      <c r="B117" s="96"/>
      <c r="C117" s="35" t="s">
        <v>8478</v>
      </c>
      <c r="D117" s="39">
        <v>31</v>
      </c>
      <c r="E117" s="39">
        <v>38</v>
      </c>
      <c r="F117" s="39">
        <v>40</v>
      </c>
      <c r="G117" s="39">
        <v>109</v>
      </c>
    </row>
    <row r="118" spans="2:7" ht="13.7">
      <c r="B118" s="96"/>
      <c r="C118" s="35" t="s">
        <v>8480</v>
      </c>
      <c r="D118" s="39">
        <v>0</v>
      </c>
      <c r="E118" s="39">
        <v>0</v>
      </c>
      <c r="F118" s="39">
        <v>0</v>
      </c>
      <c r="G118" s="39">
        <v>0</v>
      </c>
    </row>
    <row r="119" spans="2:7" ht="13.7">
      <c r="B119" s="96"/>
      <c r="C119" s="35" t="s">
        <v>8482</v>
      </c>
      <c r="D119" s="39">
        <v>0</v>
      </c>
      <c r="E119" s="39">
        <v>0</v>
      </c>
      <c r="F119" s="39">
        <v>0</v>
      </c>
      <c r="G119" s="39">
        <v>0</v>
      </c>
    </row>
    <row r="120" spans="2:7" ht="13.7">
      <c r="B120" s="95" t="s">
        <v>67</v>
      </c>
      <c r="C120" s="35" t="s">
        <v>8327</v>
      </c>
      <c r="D120" s="39">
        <v>51</v>
      </c>
      <c r="E120" s="39">
        <v>30</v>
      </c>
      <c r="F120" s="39">
        <v>31</v>
      </c>
      <c r="G120" s="39">
        <v>112</v>
      </c>
    </row>
    <row r="121" spans="2:7" ht="13.7">
      <c r="B121" s="96"/>
      <c r="C121" s="35" t="s">
        <v>8330</v>
      </c>
      <c r="D121" s="39">
        <v>204</v>
      </c>
      <c r="E121" s="39">
        <v>120</v>
      </c>
      <c r="F121" s="39">
        <v>124</v>
      </c>
      <c r="G121" s="39">
        <v>448</v>
      </c>
    </row>
    <row r="122" spans="2:7" ht="13.7">
      <c r="B122" s="96"/>
      <c r="C122" s="35" t="s">
        <v>8466</v>
      </c>
      <c r="D122" s="39">
        <v>51</v>
      </c>
      <c r="E122" s="39">
        <v>30</v>
      </c>
      <c r="F122" s="39">
        <v>31</v>
      </c>
      <c r="G122" s="39">
        <v>112</v>
      </c>
    </row>
    <row r="123" spans="2:7" ht="13.7">
      <c r="B123" s="96"/>
      <c r="C123" s="35" t="s">
        <v>8468</v>
      </c>
      <c r="D123" s="39">
        <v>0</v>
      </c>
      <c r="E123" s="39">
        <v>0</v>
      </c>
      <c r="F123" s="39">
        <v>0</v>
      </c>
      <c r="G123" s="39">
        <v>0</v>
      </c>
    </row>
    <row r="124" spans="2:7" ht="13.7">
      <c r="B124" s="96"/>
      <c r="C124" s="35" t="s">
        <v>8470</v>
      </c>
      <c r="D124" s="40">
        <v>1</v>
      </c>
      <c r="E124" s="40">
        <v>1</v>
      </c>
      <c r="F124" s="40">
        <v>1</v>
      </c>
      <c r="G124" s="40">
        <v>1</v>
      </c>
    </row>
    <row r="125" spans="2:7" ht="13.7">
      <c r="B125" s="96"/>
      <c r="C125" s="35" t="s">
        <v>8472</v>
      </c>
      <c r="D125" s="39">
        <v>18480</v>
      </c>
      <c r="E125" s="39">
        <v>10050</v>
      </c>
      <c r="F125" s="39">
        <v>9450</v>
      </c>
      <c r="G125" s="39">
        <v>37980</v>
      </c>
    </row>
    <row r="126" spans="2:7" ht="13.7">
      <c r="B126" s="96"/>
      <c r="C126" s="35" t="s">
        <v>8474</v>
      </c>
      <c r="D126" s="39">
        <v>11920</v>
      </c>
      <c r="E126" s="39">
        <v>6250</v>
      </c>
      <c r="F126" s="39">
        <v>5775</v>
      </c>
      <c r="G126" s="39">
        <v>23945</v>
      </c>
    </row>
    <row r="127" spans="2:7" ht="13.7">
      <c r="B127" s="96"/>
      <c r="C127" s="35" t="s">
        <v>8476</v>
      </c>
      <c r="D127" s="40">
        <v>0.64502164502164505</v>
      </c>
      <c r="E127" s="40">
        <v>0.62189054726368154</v>
      </c>
      <c r="F127" s="40">
        <v>0.61111111111111116</v>
      </c>
      <c r="G127" s="40">
        <v>0.63046340179041604</v>
      </c>
    </row>
    <row r="128" spans="2:7" ht="13.7">
      <c r="B128" s="96"/>
      <c r="C128" s="35" t="s">
        <v>8478</v>
      </c>
      <c r="D128" s="39">
        <v>51</v>
      </c>
      <c r="E128" s="39">
        <v>30</v>
      </c>
      <c r="F128" s="39">
        <v>31</v>
      </c>
      <c r="G128" s="39">
        <v>112</v>
      </c>
    </row>
    <row r="129" spans="2:7" ht="13.7">
      <c r="B129" s="96"/>
      <c r="C129" s="35" t="s">
        <v>8480</v>
      </c>
      <c r="D129" s="39">
        <v>0</v>
      </c>
      <c r="E129" s="39">
        <v>0</v>
      </c>
      <c r="F129" s="39">
        <v>0</v>
      </c>
      <c r="G129" s="39">
        <v>0</v>
      </c>
    </row>
    <row r="130" spans="2:7" ht="13.7">
      <c r="B130" s="96"/>
      <c r="C130" s="35" t="s">
        <v>8482</v>
      </c>
      <c r="D130" s="39">
        <v>0</v>
      </c>
      <c r="E130" s="39">
        <v>0</v>
      </c>
      <c r="F130" s="39">
        <v>0</v>
      </c>
      <c r="G130" s="39">
        <v>0</v>
      </c>
    </row>
    <row r="131" spans="2:7" ht="13.7">
      <c r="B131" s="95" t="s">
        <v>57</v>
      </c>
      <c r="C131" s="35" t="s">
        <v>8327</v>
      </c>
      <c r="D131" s="39">
        <v>53</v>
      </c>
      <c r="E131" s="39">
        <v>50</v>
      </c>
      <c r="F131" s="39">
        <v>39</v>
      </c>
      <c r="G131" s="39">
        <v>142</v>
      </c>
    </row>
    <row r="132" spans="2:7" ht="13.7">
      <c r="B132" s="96"/>
      <c r="C132" s="35" t="s">
        <v>8330</v>
      </c>
      <c r="D132" s="39">
        <v>212</v>
      </c>
      <c r="E132" s="39">
        <v>198</v>
      </c>
      <c r="F132" s="39">
        <v>156</v>
      </c>
      <c r="G132" s="39">
        <v>566</v>
      </c>
    </row>
    <row r="133" spans="2:7" ht="13.7">
      <c r="B133" s="96"/>
      <c r="C133" s="35" t="s">
        <v>8466</v>
      </c>
      <c r="D133" s="39">
        <v>53</v>
      </c>
      <c r="E133" s="39">
        <v>50</v>
      </c>
      <c r="F133" s="39">
        <v>39</v>
      </c>
      <c r="G133" s="39">
        <v>142</v>
      </c>
    </row>
    <row r="134" spans="2:7" ht="13.7">
      <c r="B134" s="96"/>
      <c r="C134" s="35" t="s">
        <v>8468</v>
      </c>
      <c r="D134" s="39">
        <v>0</v>
      </c>
      <c r="E134" s="39">
        <v>0</v>
      </c>
      <c r="F134" s="39">
        <v>0</v>
      </c>
      <c r="G134" s="39">
        <v>0</v>
      </c>
    </row>
    <row r="135" spans="2:7" ht="13.7">
      <c r="B135" s="96"/>
      <c r="C135" s="35" t="s">
        <v>8470</v>
      </c>
      <c r="D135" s="40">
        <v>1</v>
      </c>
      <c r="E135" s="40">
        <v>1</v>
      </c>
      <c r="F135" s="40">
        <v>1</v>
      </c>
      <c r="G135" s="40">
        <v>1</v>
      </c>
    </row>
    <row r="136" spans="2:7" ht="13.7">
      <c r="B136" s="96"/>
      <c r="C136" s="35" t="s">
        <v>8472</v>
      </c>
      <c r="D136" s="39">
        <v>19170</v>
      </c>
      <c r="E136" s="39">
        <v>17220</v>
      </c>
      <c r="F136" s="39">
        <v>14520</v>
      </c>
      <c r="G136" s="39">
        <v>50910</v>
      </c>
    </row>
    <row r="137" spans="2:7" ht="13.7">
      <c r="B137" s="96"/>
      <c r="C137" s="35" t="s">
        <v>8474</v>
      </c>
      <c r="D137" s="39">
        <v>12315</v>
      </c>
      <c r="E137" s="39">
        <v>10850</v>
      </c>
      <c r="F137" s="39">
        <v>9290</v>
      </c>
      <c r="G137" s="39">
        <v>32455</v>
      </c>
    </row>
    <row r="138" spans="2:7" ht="13.7">
      <c r="B138" s="96"/>
      <c r="C138" s="35" t="s">
        <v>8476</v>
      </c>
      <c r="D138" s="40">
        <v>0.64241001564945222</v>
      </c>
      <c r="E138" s="40">
        <v>0.63008130081300817</v>
      </c>
      <c r="F138" s="40">
        <v>0.63980716253443526</v>
      </c>
      <c r="G138" s="40">
        <v>0.63749754468670206</v>
      </c>
    </row>
    <row r="139" spans="2:7" ht="13.7">
      <c r="B139" s="96"/>
      <c r="C139" s="35" t="s">
        <v>8478</v>
      </c>
      <c r="D139" s="39">
        <v>53</v>
      </c>
      <c r="E139" s="39">
        <v>50</v>
      </c>
      <c r="F139" s="39">
        <v>39</v>
      </c>
      <c r="G139" s="39">
        <v>142</v>
      </c>
    </row>
    <row r="140" spans="2:7" ht="13.7">
      <c r="B140" s="96"/>
      <c r="C140" s="35" t="s">
        <v>8480</v>
      </c>
      <c r="D140" s="39">
        <v>0</v>
      </c>
      <c r="E140" s="39">
        <v>0</v>
      </c>
      <c r="F140" s="39">
        <v>0</v>
      </c>
      <c r="G140" s="39">
        <v>0</v>
      </c>
    </row>
    <row r="141" spans="2:7" ht="13.7">
      <c r="B141" s="96"/>
      <c r="C141" s="35" t="s">
        <v>8482</v>
      </c>
      <c r="D141" s="39">
        <v>0</v>
      </c>
      <c r="E141" s="39">
        <v>0</v>
      </c>
      <c r="F141" s="39">
        <v>0</v>
      </c>
      <c r="G141" s="39">
        <v>0</v>
      </c>
    </row>
    <row r="142" spans="2:7" ht="13.7">
      <c r="B142" s="95" t="s">
        <v>8328</v>
      </c>
      <c r="C142" s="96"/>
      <c r="D142" s="39">
        <v>338</v>
      </c>
      <c r="E142" s="39">
        <v>338</v>
      </c>
      <c r="F142" s="39">
        <v>338</v>
      </c>
      <c r="G142" s="39">
        <v>1014</v>
      </c>
    </row>
    <row r="143" spans="2:7" ht="13.7">
      <c r="B143" s="95" t="s">
        <v>8329</v>
      </c>
      <c r="C143" s="96"/>
      <c r="D143" s="39">
        <v>1350</v>
      </c>
      <c r="E143" s="39">
        <v>1350</v>
      </c>
      <c r="F143" s="39">
        <v>1350</v>
      </c>
      <c r="G143" s="39">
        <v>4050</v>
      </c>
    </row>
    <row r="144" spans="2:7" ht="13.7">
      <c r="B144" s="95" t="s">
        <v>8465</v>
      </c>
      <c r="C144" s="96"/>
      <c r="D144" s="39">
        <v>338</v>
      </c>
      <c r="E144" s="39">
        <v>338</v>
      </c>
      <c r="F144" s="39">
        <v>338</v>
      </c>
      <c r="G144" s="39">
        <v>1014</v>
      </c>
    </row>
    <row r="145" spans="2:7" ht="13.7">
      <c r="B145" s="95" t="s">
        <v>8467</v>
      </c>
      <c r="C145" s="96"/>
      <c r="D145" s="39">
        <v>0</v>
      </c>
      <c r="E145" s="39">
        <v>0</v>
      </c>
      <c r="F145" s="39">
        <v>0</v>
      </c>
      <c r="G145" s="39">
        <v>0</v>
      </c>
    </row>
    <row r="146" spans="2:7" ht="13.7">
      <c r="B146" s="95" t="s">
        <v>8469</v>
      </c>
      <c r="C146" s="96"/>
      <c r="D146" s="40">
        <v>1</v>
      </c>
      <c r="E146" s="40">
        <v>1</v>
      </c>
      <c r="F146" s="40">
        <v>1</v>
      </c>
      <c r="G146" s="40">
        <v>1</v>
      </c>
    </row>
    <row r="147" spans="2:7" ht="13.7">
      <c r="B147" s="95" t="s">
        <v>8471</v>
      </c>
      <c r="C147" s="96"/>
      <c r="D147" s="39">
        <v>117540</v>
      </c>
      <c r="E147" s="39">
        <v>117540</v>
      </c>
      <c r="F147" s="39">
        <v>118680</v>
      </c>
      <c r="G147" s="39">
        <v>353760</v>
      </c>
    </row>
    <row r="148" spans="2:7" ht="13.7">
      <c r="B148" s="95" t="s">
        <v>8473</v>
      </c>
      <c r="C148" s="96"/>
      <c r="D148" s="39">
        <v>74460</v>
      </c>
      <c r="E148" s="39">
        <v>74380</v>
      </c>
      <c r="F148" s="39">
        <v>74466</v>
      </c>
      <c r="G148" s="39">
        <v>223306</v>
      </c>
    </row>
    <row r="149" spans="2:7" ht="13.7">
      <c r="B149" s="95" t="s">
        <v>8475</v>
      </c>
      <c r="C149" s="96"/>
      <c r="D149" s="40">
        <v>0.63348647269014802</v>
      </c>
      <c r="E149" s="40">
        <v>0.63280585332652717</v>
      </c>
      <c r="F149" s="40">
        <v>0.62745197168857436</v>
      </c>
      <c r="G149" s="40">
        <v>0.63123586612392579</v>
      </c>
    </row>
    <row r="150" spans="2:7" ht="13.7">
      <c r="B150" s="95" t="s">
        <v>8477</v>
      </c>
      <c r="C150" s="96"/>
      <c r="D150" s="39">
        <v>338</v>
      </c>
      <c r="E150" s="39">
        <v>338</v>
      </c>
      <c r="F150" s="39">
        <v>338</v>
      </c>
      <c r="G150" s="39">
        <v>1014</v>
      </c>
    </row>
    <row r="151" spans="2:7" ht="13.7">
      <c r="B151" s="95" t="s">
        <v>8479</v>
      </c>
      <c r="C151" s="96"/>
      <c r="D151" s="39">
        <v>0</v>
      </c>
      <c r="E151" s="39">
        <v>0</v>
      </c>
      <c r="F151" s="39">
        <v>0</v>
      </c>
      <c r="G151" s="39">
        <v>0</v>
      </c>
    </row>
    <row r="152" spans="2:7" ht="13.7">
      <c r="B152" s="95" t="s">
        <v>8481</v>
      </c>
      <c r="C152" s="96"/>
      <c r="D152" s="39">
        <v>0</v>
      </c>
      <c r="E152" s="39">
        <v>0</v>
      </c>
      <c r="F152" s="39">
        <v>0</v>
      </c>
      <c r="G152" s="39">
        <v>0</v>
      </c>
    </row>
  </sheetData>
  <mergeCells count="24">
    <mergeCell ref="G19:G20"/>
    <mergeCell ref="B149:C149"/>
    <mergeCell ref="B150:C150"/>
    <mergeCell ref="B151:C151"/>
    <mergeCell ref="B152:C152"/>
    <mergeCell ref="D19:F19"/>
    <mergeCell ref="B144:C144"/>
    <mergeCell ref="B145:C145"/>
    <mergeCell ref="B146:C146"/>
    <mergeCell ref="B147:C147"/>
    <mergeCell ref="B148:C148"/>
    <mergeCell ref="B21:B31"/>
    <mergeCell ref="B32:B42"/>
    <mergeCell ref="B43:B53"/>
    <mergeCell ref="B54:B64"/>
    <mergeCell ref="B65:B75"/>
    <mergeCell ref="B76:B86"/>
    <mergeCell ref="B87:B97"/>
    <mergeCell ref="B98:B108"/>
    <mergeCell ref="B109:B119"/>
    <mergeCell ref="B120:B130"/>
    <mergeCell ref="B131:B141"/>
    <mergeCell ref="B142:C142"/>
    <mergeCell ref="B143:C143"/>
  </mergeCells>
  <conditionalFormatting sqref="C21:C152">
    <cfRule type="expression" dxfId="4" priority="1" stopIfTrue="1">
      <formula>$C21="% Run Time"</formula>
    </cfRule>
    <cfRule type="expression" dxfId="3" priority="2" stopIfTrue="1">
      <formula>$C21="% Op Time"</formula>
    </cfRule>
    <cfRule type="expression" dxfId="2" priority="3" stopIfTrue="1">
      <formula>$C21="% On-Time Starts"</formula>
    </cfRule>
    <cfRule type="expression" dxfId="1" priority="4" stopIfTrue="1">
      <formula>$C21="% On-Time Finishes"</formula>
    </cfRule>
    <cfRule type="expression" dxfId="0" priority="5" stopIfTrue="1">
      <formula>$C21="% Recorded Scheduled Load"</formula>
    </cfRule>
  </conditionalFormatting>
  <pageMargins left="0.27777777777777779" right="0.27777777777777779" top="0.27777777777777779" bottom="0.27777777777777779" header="0.3" footer="0.3"/>
  <pageSetup paperSize="8" scale="64" fitToHeight="0" orientation="landscape" r:id="rId2"/>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22037-E3E5-4285-BD9F-F8CC13D384D6}">
  <sheetPr>
    <tabColor rgb="FF315B30"/>
    <pageSetUpPr fitToPage="1"/>
  </sheetPr>
  <dimension ref="A1:Q78"/>
  <sheetViews>
    <sheetView showGridLines="0" zoomScale="80" zoomScaleNormal="80" workbookViewId="0"/>
  </sheetViews>
  <sheetFormatPr defaultRowHeight="13.7"/>
  <cols>
    <col min="1" max="1" width="3" customWidth="1"/>
    <col min="2" max="17" width="11.5" customWidth="1"/>
  </cols>
  <sheetData>
    <row r="1" spans="1:17" ht="21" customHeight="1">
      <c r="A1" s="1"/>
      <c r="B1" s="1"/>
      <c r="C1" s="1"/>
      <c r="D1" s="1"/>
      <c r="E1" s="1"/>
      <c r="F1" s="1"/>
      <c r="G1" s="1"/>
      <c r="H1" s="1"/>
      <c r="I1" s="1"/>
      <c r="J1" s="1"/>
      <c r="K1" s="1"/>
      <c r="L1" s="1"/>
      <c r="M1" s="1"/>
      <c r="N1" s="1"/>
      <c r="O1" s="1"/>
      <c r="P1" s="1"/>
      <c r="Q1" s="1"/>
    </row>
    <row r="2" spans="1:17" ht="30" customHeight="1" thickBot="1">
      <c r="A2" s="1"/>
      <c r="B2" s="82" t="s">
        <v>8529</v>
      </c>
      <c r="C2" s="82"/>
      <c r="D2" s="82"/>
      <c r="E2" s="82"/>
      <c r="F2" s="82"/>
      <c r="G2" s="82"/>
      <c r="H2" s="82"/>
      <c r="I2" s="82"/>
      <c r="J2" s="82"/>
      <c r="K2" s="82"/>
      <c r="L2" s="82"/>
      <c r="M2" s="82"/>
      <c r="N2" s="82"/>
      <c r="O2" s="82"/>
      <c r="P2" s="82"/>
      <c r="Q2" s="82"/>
    </row>
    <row r="3" spans="1:17" ht="21" customHeight="1">
      <c r="A3" s="1"/>
      <c r="B3" s="83" t="str">
        <f ca="1">"Review period: "&amp;TEXT(WeeklyStart,"dd mmm yyyy")&amp;" to "&amp;TEXT(WeeklyEnd,"dd mmm yyyy")&amp;IF('Weekly Review'!E19="","  (previous seven completed days)","  (historical date selected)")</f>
        <v>Review period: 25 Aug 2026 to 31 Aug 2026  (historical date selected)</v>
      </c>
      <c r="C3" s="84"/>
      <c r="D3" s="84"/>
      <c r="E3" s="84"/>
      <c r="F3" s="84"/>
      <c r="G3" s="84"/>
      <c r="H3" s="84"/>
      <c r="I3" s="84"/>
      <c r="J3" s="84"/>
      <c r="K3" s="84"/>
      <c r="L3" s="84"/>
      <c r="M3" s="84"/>
      <c r="N3" s="84"/>
      <c r="O3" s="84"/>
      <c r="P3" s="84"/>
      <c r="Q3" s="84"/>
    </row>
    <row r="4" spans="1:17" ht="21" customHeight="1">
      <c r="A4" s="1"/>
      <c r="B4" s="85" t="str">
        <f ca="1">"Latest recorded activity: "&amp;TEXT(Setup!V4,"dd mmm yyyy")&amp;". "&amp;IF(Setup!V4&lt;WeeklyEnd,"Extracts do not reach the end of this review period. ","")&amp;IF(TODAY()-1&gt;Setup!V4,TEXT(TODAY()-1-Setup!V4,"0")&amp;" completed days since that date. ","")&amp;"A recorded date does not prove complete capture."</f>
        <v>Latest recorded activity: 31 Aug 2026. 57 completed days since that date. A recorded date does not prove complete capture.</v>
      </c>
      <c r="C4" s="85"/>
      <c r="D4" s="85"/>
      <c r="E4" s="85"/>
      <c r="F4" s="85"/>
      <c r="G4" s="85"/>
      <c r="H4" s="85"/>
      <c r="I4" s="85"/>
      <c r="J4" s="85"/>
      <c r="K4" s="85"/>
      <c r="L4" s="85"/>
      <c r="M4" s="85"/>
      <c r="N4" s="85"/>
      <c r="O4" s="85"/>
      <c r="P4" s="85"/>
      <c r="Q4" s="85"/>
    </row>
    <row r="5" spans="1:17" ht="21" customHeight="1">
      <c r="A5" s="1"/>
      <c r="B5" s="85" t="s">
        <v>8559</v>
      </c>
      <c r="C5" s="85"/>
      <c r="D5" s="85"/>
      <c r="E5" s="85"/>
      <c r="F5" s="85"/>
      <c r="G5" s="85"/>
      <c r="H5" s="85"/>
      <c r="I5" s="85"/>
      <c r="J5" s="85"/>
      <c r="K5" s="85"/>
      <c r="L5" s="85"/>
      <c r="M5" s="85"/>
      <c r="N5" s="85"/>
      <c r="O5" s="85"/>
      <c r="P5" s="85"/>
      <c r="Q5" s="85"/>
    </row>
    <row r="6" spans="1:17" ht="21" customHeight="1">
      <c r="A6" s="1"/>
      <c r="B6" s="85" t="s">
        <v>8560</v>
      </c>
      <c r="C6" s="85"/>
      <c r="D6" s="85"/>
      <c r="E6" s="85"/>
      <c r="F6" s="85"/>
      <c r="G6" s="85"/>
      <c r="H6" s="85"/>
      <c r="I6" s="85"/>
      <c r="J6" s="85"/>
      <c r="K6" s="85"/>
      <c r="L6" s="85"/>
      <c r="M6" s="85"/>
      <c r="N6" s="85"/>
      <c r="O6" s="85"/>
      <c r="P6" s="85"/>
      <c r="Q6" s="85"/>
    </row>
    <row r="7" spans="1:17" ht="21" customHeight="1">
      <c r="A7" s="1"/>
      <c r="B7" s="1"/>
      <c r="C7" s="1"/>
      <c r="D7" s="1"/>
      <c r="E7" s="1"/>
      <c r="F7" s="1"/>
      <c r="G7" s="1"/>
      <c r="H7" s="1"/>
      <c r="I7" s="1"/>
      <c r="J7" s="1"/>
      <c r="K7" s="1"/>
      <c r="L7" s="1"/>
      <c r="M7" s="1"/>
      <c r="N7" s="1"/>
      <c r="O7" s="1"/>
      <c r="P7" s="1"/>
      <c r="Q7" s="1"/>
    </row>
    <row r="8" spans="1:17" ht="21" customHeight="1">
      <c r="A8" s="1"/>
      <c r="B8" s="1"/>
      <c r="C8" s="1"/>
      <c r="D8" s="1"/>
      <c r="E8" s="1"/>
      <c r="F8" s="1"/>
      <c r="G8" s="1"/>
      <c r="H8" s="1"/>
      <c r="I8" s="1"/>
      <c r="J8" s="1"/>
      <c r="K8" s="1"/>
      <c r="L8" s="1"/>
      <c r="M8" s="1"/>
      <c r="N8" s="1"/>
      <c r="O8" s="1"/>
      <c r="P8" s="1"/>
      <c r="Q8" s="1"/>
    </row>
    <row r="9" spans="1:17" ht="21" customHeight="1">
      <c r="A9" s="1"/>
      <c r="B9" s="1"/>
      <c r="C9" s="1"/>
      <c r="D9" s="1"/>
      <c r="E9" s="1"/>
      <c r="F9" s="1"/>
      <c r="G9" s="1"/>
      <c r="H9" s="1"/>
      <c r="I9" s="1"/>
      <c r="J9" s="1"/>
      <c r="K9" s="1"/>
      <c r="L9" s="1"/>
      <c r="M9" s="1"/>
      <c r="N9" s="1"/>
      <c r="O9" s="1"/>
      <c r="P9" s="1"/>
      <c r="Q9" s="1"/>
    </row>
    <row r="10" spans="1:17" ht="21" customHeight="1">
      <c r="A10" s="1"/>
      <c r="B10" s="1"/>
      <c r="C10" s="1"/>
      <c r="D10" s="1"/>
      <c r="E10" s="1"/>
      <c r="F10" s="1"/>
      <c r="G10" s="1"/>
      <c r="H10" s="1"/>
      <c r="I10" s="1"/>
      <c r="J10" s="1"/>
      <c r="K10" s="1"/>
      <c r="L10" s="1"/>
      <c r="M10" s="1"/>
      <c r="N10" s="1"/>
      <c r="O10" s="1"/>
      <c r="P10" s="1"/>
      <c r="Q10" s="1"/>
    </row>
    <row r="11" spans="1:17" ht="21" customHeight="1">
      <c r="A11" s="1"/>
      <c r="B11" s="1"/>
      <c r="C11" s="1"/>
      <c r="D11" s="1"/>
      <c r="E11" s="1"/>
      <c r="F11" s="1"/>
      <c r="G11" s="1"/>
      <c r="H11" s="1"/>
      <c r="I11" s="1"/>
      <c r="J11" s="1"/>
      <c r="K11" s="1"/>
      <c r="L11" s="1"/>
      <c r="M11" s="1"/>
      <c r="N11" s="1"/>
      <c r="O11" s="1"/>
      <c r="P11" s="1"/>
      <c r="Q11" s="1"/>
    </row>
    <row r="12" spans="1:17" ht="21" customHeight="1">
      <c r="A12" s="1"/>
      <c r="B12" s="1"/>
      <c r="C12" s="1"/>
      <c r="D12" s="1"/>
      <c r="E12" s="1"/>
      <c r="F12" s="1"/>
      <c r="G12" s="1"/>
      <c r="H12" s="1"/>
      <c r="I12" s="1"/>
      <c r="J12" s="1"/>
      <c r="K12" s="1"/>
      <c r="L12" s="1"/>
      <c r="M12" s="1"/>
      <c r="N12" s="1"/>
      <c r="O12" s="1"/>
      <c r="P12" s="1"/>
      <c r="Q12" s="1"/>
    </row>
    <row r="13" spans="1:17" ht="21" customHeight="1">
      <c r="A13" s="1"/>
      <c r="B13" s="1"/>
      <c r="C13" s="1"/>
      <c r="D13" s="1"/>
      <c r="E13" s="1"/>
      <c r="F13" s="1"/>
      <c r="G13" s="1"/>
      <c r="H13" s="1"/>
      <c r="I13" s="1"/>
      <c r="J13" s="1"/>
      <c r="K13" s="1"/>
      <c r="L13" s="1"/>
      <c r="M13" s="1"/>
      <c r="N13" s="1"/>
      <c r="O13" s="1"/>
      <c r="P13" s="1"/>
      <c r="Q13" s="1"/>
    </row>
    <row r="14" spans="1:17" ht="21" customHeight="1">
      <c r="A14" s="1"/>
      <c r="B14" s="1"/>
      <c r="C14" s="1"/>
      <c r="D14" s="1"/>
      <c r="E14" s="1"/>
      <c r="F14" s="1"/>
      <c r="G14" s="1"/>
      <c r="H14" s="1"/>
      <c r="I14" s="1"/>
      <c r="J14" s="1"/>
      <c r="K14" s="1"/>
      <c r="L14" s="1"/>
      <c r="M14" s="1"/>
      <c r="N14" s="1"/>
      <c r="O14" s="1"/>
      <c r="P14" s="1"/>
      <c r="Q14" s="1"/>
    </row>
    <row r="15" spans="1:17" ht="21" customHeight="1">
      <c r="A15" s="1"/>
      <c r="B15" s="1"/>
      <c r="C15" s="1"/>
      <c r="D15" s="1"/>
      <c r="E15" s="1"/>
      <c r="F15" s="1"/>
      <c r="G15" s="1"/>
      <c r="H15" s="1"/>
      <c r="I15" s="1"/>
      <c r="J15" s="1"/>
      <c r="K15" s="1"/>
      <c r="L15" s="1"/>
      <c r="M15" s="1"/>
      <c r="N15" s="1"/>
      <c r="O15" s="1"/>
      <c r="P15" s="1"/>
      <c r="Q15" s="1"/>
    </row>
    <row r="16" spans="1:17" ht="21" customHeight="1">
      <c r="A16" s="1"/>
      <c r="B16" s="1"/>
      <c r="C16" s="1"/>
      <c r="D16" s="1"/>
      <c r="E16" s="1"/>
      <c r="F16" s="1"/>
      <c r="G16" s="1"/>
      <c r="H16" s="1"/>
      <c r="I16" s="1"/>
      <c r="J16" s="1"/>
      <c r="K16" s="1"/>
      <c r="L16" s="1"/>
      <c r="M16" s="1"/>
      <c r="N16" s="1"/>
      <c r="O16" s="1"/>
      <c r="P16" s="1"/>
      <c r="Q16" s="1"/>
    </row>
    <row r="17" spans="1:17" ht="21" customHeight="1">
      <c r="A17" s="1"/>
      <c r="B17" s="1"/>
      <c r="C17" s="1"/>
      <c r="D17" s="1"/>
      <c r="E17" s="1"/>
      <c r="F17" s="1"/>
      <c r="G17" s="1"/>
      <c r="H17" s="1"/>
      <c r="I17" s="1"/>
      <c r="J17" s="1"/>
      <c r="K17" s="1"/>
      <c r="L17" s="1"/>
      <c r="M17" s="1"/>
      <c r="N17" s="1"/>
      <c r="O17" s="1"/>
      <c r="P17" s="1"/>
      <c r="Q17" s="1"/>
    </row>
    <row r="18" spans="1:17" ht="21" customHeight="1">
      <c r="A18" s="1"/>
      <c r="B18" s="1"/>
      <c r="C18" s="1"/>
      <c r="D18" s="1"/>
      <c r="E18" s="1"/>
      <c r="F18" s="1"/>
      <c r="G18" s="1"/>
      <c r="H18" s="1"/>
      <c r="I18" s="1"/>
      <c r="J18" s="1"/>
      <c r="K18" s="1"/>
      <c r="L18" s="1"/>
      <c r="M18" s="1"/>
      <c r="N18" s="1"/>
      <c r="O18" s="1"/>
      <c r="P18" s="1"/>
      <c r="Q18" s="1"/>
    </row>
    <row r="19" spans="1:17" ht="21" customHeight="1">
      <c r="A19" s="1"/>
      <c r="B19" s="80" t="s">
        <v>8531</v>
      </c>
      <c r="C19" s="80"/>
      <c r="D19" s="80"/>
      <c r="E19" s="81">
        <v>46265</v>
      </c>
      <c r="F19" s="81"/>
      <c r="G19" s="80" t="s">
        <v>8532</v>
      </c>
      <c r="H19" s="80"/>
      <c r="I19" s="80"/>
      <c r="J19" s="80"/>
      <c r="K19" s="80"/>
      <c r="L19" s="80"/>
      <c r="M19" s="80"/>
      <c r="N19" s="80"/>
      <c r="O19" s="80"/>
      <c r="P19" s="80"/>
      <c r="Q19" s="80"/>
    </row>
    <row r="20" spans="1:17" ht="21" customHeight="1">
      <c r="A20" s="1"/>
      <c r="B20" s="1"/>
      <c r="C20" s="1"/>
      <c r="D20" s="1"/>
      <c r="E20" s="1"/>
      <c r="F20" s="1"/>
      <c r="G20" s="1"/>
      <c r="H20" s="1"/>
      <c r="I20" s="1"/>
      <c r="J20" s="1"/>
      <c r="K20" s="1"/>
      <c r="L20" s="1"/>
      <c r="M20" s="1"/>
      <c r="N20" s="1"/>
      <c r="O20" s="1"/>
      <c r="P20" s="1"/>
      <c r="Q20" s="1"/>
    </row>
    <row r="21" spans="1:17" ht="21" customHeight="1">
      <c r="A21" s="1"/>
      <c r="B21" s="1"/>
      <c r="C21" s="1"/>
      <c r="D21" s="1"/>
      <c r="E21" s="1"/>
      <c r="F21" s="1"/>
      <c r="G21" s="1"/>
      <c r="H21" s="1"/>
      <c r="I21" s="1"/>
      <c r="J21" s="1"/>
      <c r="K21" s="1"/>
      <c r="L21" s="1"/>
      <c r="M21" s="1"/>
      <c r="N21" s="1"/>
      <c r="O21" s="1"/>
      <c r="P21" s="1"/>
      <c r="Q21" s="1"/>
    </row>
    <row r="22" spans="1:17" ht="21" customHeight="1">
      <c r="A22" s="1"/>
      <c r="B22" s="86" t="s">
        <v>8386</v>
      </c>
      <c r="C22" s="86"/>
      <c r="D22" s="86"/>
      <c r="E22" s="86" t="s">
        <v>8561</v>
      </c>
      <c r="F22" s="86"/>
      <c r="G22" s="86"/>
      <c r="H22" s="86" t="s">
        <v>8562</v>
      </c>
      <c r="I22" s="86"/>
      <c r="J22" s="86"/>
      <c r="K22" s="86" t="s">
        <v>8539</v>
      </c>
      <c r="L22" s="86"/>
      <c r="M22" s="86"/>
      <c r="N22" s="86" t="s">
        <v>8538</v>
      </c>
      <c r="O22" s="86"/>
      <c r="P22" s="86"/>
      <c r="Q22" s="86"/>
    </row>
    <row r="23" spans="1:17" ht="28" customHeight="1">
      <c r="A23" s="1"/>
      <c r="B23" s="88">
        <f ca="1">Setup!V5</f>
        <v>76</v>
      </c>
      <c r="C23" s="88"/>
      <c r="D23" s="88"/>
      <c r="E23" s="88">
        <f ca="1">Setup!V7</f>
        <v>304</v>
      </c>
      <c r="F23" s="88"/>
      <c r="G23" s="88"/>
      <c r="H23" s="88">
        <f ca="1">Setup!V8</f>
        <v>26100</v>
      </c>
      <c r="I23" s="88"/>
      <c r="J23" s="88"/>
      <c r="K23" s="87">
        <f ca="1">Setup!V22</f>
        <v>0.90954022988505745</v>
      </c>
      <c r="L23" s="87"/>
      <c r="M23" s="87"/>
      <c r="N23" s="87">
        <f ca="1">Setup!V23</f>
        <v>0.62896551724137928</v>
      </c>
      <c r="O23" s="87"/>
      <c r="P23" s="87"/>
      <c r="Q23" s="87"/>
    </row>
    <row r="24" spans="1:17" ht="21" customHeight="1">
      <c r="A24" s="1"/>
      <c r="B24" s="1"/>
      <c r="C24" s="1"/>
      <c r="D24" s="1"/>
      <c r="E24" s="1"/>
      <c r="F24" s="1"/>
      <c r="G24" s="1"/>
      <c r="H24" s="1"/>
      <c r="I24" s="1"/>
      <c r="J24" s="1"/>
      <c r="K24" s="1"/>
      <c r="L24" s="1"/>
      <c r="M24" s="1"/>
      <c r="N24" s="1"/>
      <c r="O24" s="1"/>
      <c r="P24" s="1"/>
      <c r="Q24" s="1"/>
    </row>
    <row r="25" spans="1:17" ht="21" customHeight="1">
      <c r="A25" s="1"/>
      <c r="B25" s="86" t="s">
        <v>8364</v>
      </c>
      <c r="C25" s="86"/>
      <c r="D25" s="86"/>
      <c r="E25" s="86" t="s">
        <v>8563</v>
      </c>
      <c r="F25" s="86"/>
      <c r="G25" s="86"/>
      <c r="H25" s="86" t="s">
        <v>8564</v>
      </c>
      <c r="I25" s="86"/>
      <c r="J25" s="86"/>
      <c r="K25" s="86" t="s">
        <v>8565</v>
      </c>
      <c r="L25" s="86"/>
      <c r="M25" s="86"/>
      <c r="N25" s="86" t="s">
        <v>8488</v>
      </c>
      <c r="O25" s="86"/>
      <c r="P25" s="86"/>
      <c r="Q25" s="86"/>
    </row>
    <row r="26" spans="1:17" ht="28" customHeight="1">
      <c r="A26" s="1"/>
      <c r="B26" s="87">
        <f ca="1">Setup!V24</f>
        <v>1</v>
      </c>
      <c r="C26" s="87"/>
      <c r="D26" s="87"/>
      <c r="E26" s="88">
        <f ca="1">Setup!V12</f>
        <v>13</v>
      </c>
      <c r="F26" s="88"/>
      <c r="G26" s="88"/>
      <c r="H26" s="88">
        <f ca="1">Setup!V13</f>
        <v>0</v>
      </c>
      <c r="I26" s="88"/>
      <c r="J26" s="88"/>
      <c r="K26" s="88">
        <f ca="1">Setup!V18</f>
        <v>0</v>
      </c>
      <c r="L26" s="88"/>
      <c r="M26" s="88"/>
      <c r="N26" s="87">
        <f ca="1">Setup!V25</f>
        <v>0.62643678160919536</v>
      </c>
      <c r="O26" s="87"/>
      <c r="P26" s="87"/>
      <c r="Q26" s="87"/>
    </row>
    <row r="27" spans="1:17" ht="21" customHeight="1">
      <c r="A27" s="1"/>
      <c r="B27" s="1"/>
      <c r="C27" s="1"/>
      <c r="D27" s="1"/>
      <c r="E27" s="1"/>
      <c r="F27" s="1"/>
      <c r="G27" s="1"/>
      <c r="H27" s="1"/>
      <c r="I27" s="1"/>
      <c r="J27" s="1"/>
      <c r="K27" s="1"/>
      <c r="L27" s="1"/>
      <c r="M27" s="1"/>
      <c r="N27" s="1"/>
      <c r="O27" s="1"/>
      <c r="P27" s="1"/>
      <c r="Q27" s="1"/>
    </row>
    <row r="28" spans="1:17" ht="21" customHeight="1">
      <c r="A28" s="1"/>
      <c r="B28" s="89" t="str">
        <f ca="1">"Timed sessions: "&amp;Setup!V6&amp;" / "&amp;Setup!V5&amp;". Scheduled-workload coverage: "&amp;TEXT(Setup!V26,"0.0%")&amp;". Missing-time patients are excluded from the patient count; represented sessions remain included."</f>
        <v>Timed sessions: 76 / 76. Scheduled-workload coverage: 100.0%. Missing-time patients are excluded from the patient count; represented sessions remain included.</v>
      </c>
      <c r="C28" s="80"/>
      <c r="D28" s="80"/>
      <c r="E28" s="80"/>
      <c r="F28" s="80"/>
      <c r="G28" s="80"/>
      <c r="H28" s="80"/>
      <c r="I28" s="80"/>
      <c r="J28" s="80"/>
      <c r="K28" s="80"/>
      <c r="L28" s="80"/>
      <c r="M28" s="80"/>
      <c r="N28" s="80"/>
      <c r="O28" s="80"/>
      <c r="P28" s="80"/>
      <c r="Q28" s="80"/>
    </row>
    <row r="29" spans="1:17" ht="33" customHeight="1">
      <c r="A29" s="1"/>
      <c r="B29" s="66" t="s">
        <v>8566</v>
      </c>
      <c r="C29" s="66" t="s">
        <v>8386</v>
      </c>
      <c r="D29" s="66" t="s">
        <v>8554</v>
      </c>
      <c r="E29" s="66" t="s">
        <v>8567</v>
      </c>
      <c r="F29" s="66" t="s">
        <v>8568</v>
      </c>
      <c r="G29" s="66" t="s">
        <v>8569</v>
      </c>
      <c r="H29" s="66" t="s">
        <v>8570</v>
      </c>
      <c r="I29" s="66" t="s">
        <v>8571</v>
      </c>
      <c r="J29" s="66" t="s">
        <v>8572</v>
      </c>
      <c r="K29" s="66" t="s">
        <v>8549</v>
      </c>
      <c r="L29" s="66" t="s">
        <v>8548</v>
      </c>
      <c r="M29" s="66" t="s">
        <v>8555</v>
      </c>
      <c r="N29" s="90" t="s">
        <v>8573</v>
      </c>
      <c r="O29" s="90"/>
      <c r="P29" s="90"/>
      <c r="Q29" s="90"/>
    </row>
    <row r="30" spans="1:17" ht="21" customHeight="1">
      <c r="A30" s="1"/>
      <c r="B30" s="67">
        <f ca="1">WeeklyStart+0</f>
        <v>46259</v>
      </c>
      <c r="C30" s="68">
        <f ca="1">SUMPRODUCT(WeeklyMask,--(SessionReviewTable[Procedure Date]=$B30),SessionReviewTable[No of Sessions])</f>
        <v>9</v>
      </c>
      <c r="D30" s="68">
        <f ca="1">SUMPRODUCT(WeeklyMask,--(SessionReviewTable[Procedure Date]=$B30),SessionReviewTable[No of Patients])</f>
        <v>36</v>
      </c>
      <c r="E30" s="68">
        <f ca="1">SUMPRODUCT(WeeklyMask,--(SessionReviewTable[Procedure Date]=$B30),SessionReviewTable[Session Duration])</f>
        <v>3510</v>
      </c>
      <c r="F30" s="68">
        <f ca="1">SUMPRODUCT(WeeklyMask,--(SessionReviewTable[Procedure Date]=$B30),SessionReviewTable[Session Duration Used for Timing])</f>
        <v>3510</v>
      </c>
      <c r="G30" s="68">
        <f ca="1">SUMPRODUCT(WeeklyMask,--(SessionReviewTable[Procedure Date]=$B30),SessionReviewTable[Run Minutes])</f>
        <v>3252</v>
      </c>
      <c r="H30" s="68">
        <f ca="1">SUMPRODUCT(WeeklyMask,--(SessionReviewTable[Procedure Date]=$B30),SessionReviewTable[Op Minutes])</f>
        <v>2279</v>
      </c>
      <c r="I30" s="64">
        <f t="shared" ref="I30:I37" ca="1" si="0">IF(F30=0,"—",G30/F30)</f>
        <v>0.92649572649572653</v>
      </c>
      <c r="J30" s="64">
        <f t="shared" ref="J30:J37" ca="1" si="1">IF(F30=0,"—",H30/F30)</f>
        <v>0.64928774928774924</v>
      </c>
      <c r="K30" s="68">
        <f ca="1">SUMPRODUCT(WeeklyMask,--(SessionReviewTable[Procedure Date]=$B30),SessionReviewTable[Late Starts])</f>
        <v>3</v>
      </c>
      <c r="L30" s="68">
        <f ca="1">SUMPRODUCT(WeeklyMask,--(SessionReviewTable[Procedure Date]=$B30),SessionReviewTable[Late Finishes])</f>
        <v>0</v>
      </c>
      <c r="M30" s="68">
        <f ca="1">SUMPRODUCT(WeeklyMask,--(SessionReviewTable[Procedure Date]=$B30),SessionReviewTable[Sessions Used for Timing])</f>
        <v>9</v>
      </c>
      <c r="N30" s="89" t="str">
        <f t="shared" ref="N30:N36" ca="1" si="2">IF(C30=0,"No recorded activity",IF(M30&lt;C30,"Timing incomplete","Activity recorded"))</f>
        <v>Activity recorded</v>
      </c>
      <c r="O30" s="89"/>
      <c r="P30" s="89"/>
      <c r="Q30" s="89"/>
    </row>
    <row r="31" spans="1:17" ht="21" customHeight="1">
      <c r="A31" s="1"/>
      <c r="B31" s="67">
        <f ca="1">WeeklyStart+1</f>
        <v>46260</v>
      </c>
      <c r="C31" s="68">
        <f ca="1">SUMPRODUCT(WeeklyMask,--(SessionReviewTable[Procedure Date]=$B31),SessionReviewTable[No of Sessions])</f>
        <v>13</v>
      </c>
      <c r="D31" s="68">
        <f ca="1">SUMPRODUCT(WeeklyMask,--(SessionReviewTable[Procedure Date]=$B31),SessionReviewTable[No of Patients])</f>
        <v>52</v>
      </c>
      <c r="E31" s="68">
        <f ca="1">SUMPRODUCT(WeeklyMask,--(SessionReviewTable[Procedure Date]=$B31),SessionReviewTable[Session Duration])</f>
        <v>4380</v>
      </c>
      <c r="F31" s="68">
        <f ca="1">SUMPRODUCT(WeeklyMask,--(SessionReviewTable[Procedure Date]=$B31),SessionReviewTable[Session Duration Used for Timing])</f>
        <v>4380</v>
      </c>
      <c r="G31" s="68">
        <f ca="1">SUMPRODUCT(WeeklyMask,--(SessionReviewTable[Procedure Date]=$B31),SessionReviewTable[Run Minutes])</f>
        <v>3929</v>
      </c>
      <c r="H31" s="68">
        <f ca="1">SUMPRODUCT(WeeklyMask,--(SessionReviewTable[Procedure Date]=$B31),SessionReviewTable[Op Minutes])</f>
        <v>2711</v>
      </c>
      <c r="I31" s="64">
        <f t="shared" ca="1" si="0"/>
        <v>0.89703196347031966</v>
      </c>
      <c r="J31" s="64">
        <f t="shared" ca="1" si="1"/>
        <v>0.61894977168949772</v>
      </c>
      <c r="K31" s="68">
        <f ca="1">SUMPRODUCT(WeeklyMask,--(SessionReviewTable[Procedure Date]=$B31),SessionReviewTable[Late Starts])</f>
        <v>0</v>
      </c>
      <c r="L31" s="68">
        <f ca="1">SUMPRODUCT(WeeklyMask,--(SessionReviewTable[Procedure Date]=$B31),SessionReviewTable[Late Finishes])</f>
        <v>0</v>
      </c>
      <c r="M31" s="68">
        <f ca="1">SUMPRODUCT(WeeklyMask,--(SessionReviewTable[Procedure Date]=$B31),SessionReviewTable[Sessions Used for Timing])</f>
        <v>13</v>
      </c>
      <c r="N31" s="89" t="str">
        <f t="shared" ca="1" si="2"/>
        <v>Activity recorded</v>
      </c>
      <c r="O31" s="89"/>
      <c r="P31" s="89"/>
      <c r="Q31" s="89"/>
    </row>
    <row r="32" spans="1:17" ht="21" customHeight="1">
      <c r="A32" s="1"/>
      <c r="B32" s="67">
        <f ca="1">WeeklyStart+2</f>
        <v>46261</v>
      </c>
      <c r="C32" s="68">
        <f ca="1">SUMPRODUCT(WeeklyMask,--(SessionReviewTable[Procedure Date]=$B32),SessionReviewTable[No of Sessions])</f>
        <v>10</v>
      </c>
      <c r="D32" s="68">
        <f ca="1">SUMPRODUCT(WeeklyMask,--(SessionReviewTable[Procedure Date]=$B32),SessionReviewTable[No of Patients])</f>
        <v>40</v>
      </c>
      <c r="E32" s="68">
        <f ca="1">SUMPRODUCT(WeeklyMask,--(SessionReviewTable[Procedure Date]=$B32),SessionReviewTable[Session Duration])</f>
        <v>3060</v>
      </c>
      <c r="F32" s="68">
        <f ca="1">SUMPRODUCT(WeeklyMask,--(SessionReviewTable[Procedure Date]=$B32),SessionReviewTable[Session Duration Used for Timing])</f>
        <v>3060</v>
      </c>
      <c r="G32" s="68">
        <f ca="1">SUMPRODUCT(WeeklyMask,--(SessionReviewTable[Procedure Date]=$B32),SessionReviewTable[Run Minutes])</f>
        <v>2814</v>
      </c>
      <c r="H32" s="68">
        <f ca="1">SUMPRODUCT(WeeklyMask,--(SessionReviewTable[Procedure Date]=$B32),SessionReviewTable[Op Minutes])</f>
        <v>1943</v>
      </c>
      <c r="I32" s="64">
        <f t="shared" ca="1" si="0"/>
        <v>0.91960784313725485</v>
      </c>
      <c r="J32" s="64">
        <f t="shared" ca="1" si="1"/>
        <v>0.63496732026143787</v>
      </c>
      <c r="K32" s="68">
        <f ca="1">SUMPRODUCT(WeeklyMask,--(SessionReviewTable[Procedure Date]=$B32),SessionReviewTable[Late Starts])</f>
        <v>1</v>
      </c>
      <c r="L32" s="68">
        <f ca="1">SUMPRODUCT(WeeklyMask,--(SessionReviewTable[Procedure Date]=$B32),SessionReviewTable[Late Finishes])</f>
        <v>0</v>
      </c>
      <c r="M32" s="68">
        <f ca="1">SUMPRODUCT(WeeklyMask,--(SessionReviewTable[Procedure Date]=$B32),SessionReviewTable[Sessions Used for Timing])</f>
        <v>10</v>
      </c>
      <c r="N32" s="89" t="str">
        <f t="shared" ca="1" si="2"/>
        <v>Activity recorded</v>
      </c>
      <c r="O32" s="89"/>
      <c r="P32" s="89"/>
      <c r="Q32" s="89"/>
    </row>
    <row r="33" spans="1:17" ht="21" customHeight="1">
      <c r="A33" s="1"/>
      <c r="B33" s="67">
        <f ca="1">WeeklyStart+3</f>
        <v>46262</v>
      </c>
      <c r="C33" s="68">
        <f ca="1">SUMPRODUCT(WeeklyMask,--(SessionReviewTable[Procedure Date]=$B33),SessionReviewTable[No of Sessions])</f>
        <v>12</v>
      </c>
      <c r="D33" s="68">
        <f ca="1">SUMPRODUCT(WeeklyMask,--(SessionReviewTable[Procedure Date]=$B33),SessionReviewTable[No of Patients])</f>
        <v>48</v>
      </c>
      <c r="E33" s="68">
        <f ca="1">SUMPRODUCT(WeeklyMask,--(SessionReviewTable[Procedure Date]=$B33),SessionReviewTable[Session Duration])</f>
        <v>4110</v>
      </c>
      <c r="F33" s="68">
        <f ca="1">SUMPRODUCT(WeeklyMask,--(SessionReviewTable[Procedure Date]=$B33),SessionReviewTable[Session Duration Used for Timing])</f>
        <v>4110</v>
      </c>
      <c r="G33" s="68">
        <f ca="1">SUMPRODUCT(WeeklyMask,--(SessionReviewTable[Procedure Date]=$B33),SessionReviewTable[Run Minutes])</f>
        <v>3748</v>
      </c>
      <c r="H33" s="68">
        <f ca="1">SUMPRODUCT(WeeklyMask,--(SessionReviewTable[Procedure Date]=$B33),SessionReviewTable[Op Minutes])</f>
        <v>2619</v>
      </c>
      <c r="I33" s="64">
        <f t="shared" ca="1" si="0"/>
        <v>0.91192214111922143</v>
      </c>
      <c r="J33" s="64">
        <f t="shared" ca="1" si="1"/>
        <v>0.63722627737226278</v>
      </c>
      <c r="K33" s="68">
        <f ca="1">SUMPRODUCT(WeeklyMask,--(SessionReviewTable[Procedure Date]=$B33),SessionReviewTable[Late Starts])</f>
        <v>3</v>
      </c>
      <c r="L33" s="68">
        <f ca="1">SUMPRODUCT(WeeklyMask,--(SessionReviewTable[Procedure Date]=$B33),SessionReviewTable[Late Finishes])</f>
        <v>0</v>
      </c>
      <c r="M33" s="68">
        <f ca="1">SUMPRODUCT(WeeklyMask,--(SessionReviewTable[Procedure Date]=$B33),SessionReviewTable[Sessions Used for Timing])</f>
        <v>12</v>
      </c>
      <c r="N33" s="89" t="str">
        <f t="shared" ca="1" si="2"/>
        <v>Activity recorded</v>
      </c>
      <c r="O33" s="89"/>
      <c r="P33" s="89"/>
      <c r="Q33" s="89"/>
    </row>
    <row r="34" spans="1:17" ht="21" customHeight="1">
      <c r="A34" s="1"/>
      <c r="B34" s="67">
        <f ca="1">WeeklyStart+4</f>
        <v>46263</v>
      </c>
      <c r="C34" s="68">
        <f ca="1">SUMPRODUCT(WeeklyMask,--(SessionReviewTable[Procedure Date]=$B34),SessionReviewTable[No of Sessions])</f>
        <v>11</v>
      </c>
      <c r="D34" s="68">
        <f ca="1">SUMPRODUCT(WeeklyMask,--(SessionReviewTable[Procedure Date]=$B34),SessionReviewTable[No of Patients])</f>
        <v>44</v>
      </c>
      <c r="E34" s="68">
        <f ca="1">SUMPRODUCT(WeeklyMask,--(SessionReviewTable[Procedure Date]=$B34),SessionReviewTable[Session Duration])</f>
        <v>3720</v>
      </c>
      <c r="F34" s="68">
        <f ca="1">SUMPRODUCT(WeeklyMask,--(SessionReviewTable[Procedure Date]=$B34),SessionReviewTable[Session Duration Used for Timing])</f>
        <v>3720</v>
      </c>
      <c r="G34" s="68">
        <f ca="1">SUMPRODUCT(WeeklyMask,--(SessionReviewTable[Procedure Date]=$B34),SessionReviewTable[Run Minutes])</f>
        <v>3373</v>
      </c>
      <c r="H34" s="68">
        <f ca="1">SUMPRODUCT(WeeklyMask,--(SessionReviewTable[Procedure Date]=$B34),SessionReviewTable[Op Minutes])</f>
        <v>2333</v>
      </c>
      <c r="I34" s="64">
        <f t="shared" ca="1" si="0"/>
        <v>0.9067204301075269</v>
      </c>
      <c r="J34" s="64">
        <f t="shared" ca="1" si="1"/>
        <v>0.62715053763440864</v>
      </c>
      <c r="K34" s="68">
        <f ca="1">SUMPRODUCT(WeeklyMask,--(SessionReviewTable[Procedure Date]=$B34),SessionReviewTable[Late Starts])</f>
        <v>3</v>
      </c>
      <c r="L34" s="68">
        <f ca="1">SUMPRODUCT(WeeklyMask,--(SessionReviewTable[Procedure Date]=$B34),SessionReviewTable[Late Finishes])</f>
        <v>0</v>
      </c>
      <c r="M34" s="68">
        <f ca="1">SUMPRODUCT(WeeklyMask,--(SessionReviewTable[Procedure Date]=$B34),SessionReviewTable[Sessions Used for Timing])</f>
        <v>11</v>
      </c>
      <c r="N34" s="89" t="str">
        <f t="shared" ca="1" si="2"/>
        <v>Activity recorded</v>
      </c>
      <c r="O34" s="89"/>
      <c r="P34" s="89"/>
      <c r="Q34" s="89"/>
    </row>
    <row r="35" spans="1:17" ht="21" customHeight="1">
      <c r="A35" s="1"/>
      <c r="B35" s="67">
        <f ca="1">WeeklyStart+5</f>
        <v>46264</v>
      </c>
      <c r="C35" s="68">
        <f ca="1">SUMPRODUCT(WeeklyMask,--(SessionReviewTable[Procedure Date]=$B35),SessionReviewTable[No of Sessions])</f>
        <v>11</v>
      </c>
      <c r="D35" s="68">
        <f ca="1">SUMPRODUCT(WeeklyMask,--(SessionReviewTable[Procedure Date]=$B35),SessionReviewTable[No of Patients])</f>
        <v>44</v>
      </c>
      <c r="E35" s="68">
        <f ca="1">SUMPRODUCT(WeeklyMask,--(SessionReviewTable[Procedure Date]=$B35),SessionReviewTable[Session Duration])</f>
        <v>3600</v>
      </c>
      <c r="F35" s="68">
        <f ca="1">SUMPRODUCT(WeeklyMask,--(SessionReviewTable[Procedure Date]=$B35),SessionReviewTable[Session Duration Used for Timing])</f>
        <v>3600</v>
      </c>
      <c r="G35" s="68">
        <f ca="1">SUMPRODUCT(WeeklyMask,--(SessionReviewTable[Procedure Date]=$B35),SessionReviewTable[Run Minutes])</f>
        <v>3240</v>
      </c>
      <c r="H35" s="68">
        <f ca="1">SUMPRODUCT(WeeklyMask,--(SessionReviewTable[Procedure Date]=$B35),SessionReviewTable[Op Minutes])</f>
        <v>2169</v>
      </c>
      <c r="I35" s="64">
        <f t="shared" ca="1" si="0"/>
        <v>0.9</v>
      </c>
      <c r="J35" s="64">
        <f t="shared" ca="1" si="1"/>
        <v>0.60250000000000004</v>
      </c>
      <c r="K35" s="68">
        <f ca="1">SUMPRODUCT(WeeklyMask,--(SessionReviewTable[Procedure Date]=$B35),SessionReviewTable[Late Starts])</f>
        <v>2</v>
      </c>
      <c r="L35" s="68">
        <f ca="1">SUMPRODUCT(WeeklyMask,--(SessionReviewTable[Procedure Date]=$B35),SessionReviewTable[Late Finishes])</f>
        <v>0</v>
      </c>
      <c r="M35" s="68">
        <f ca="1">SUMPRODUCT(WeeklyMask,--(SessionReviewTable[Procedure Date]=$B35),SessionReviewTable[Sessions Used for Timing])</f>
        <v>11</v>
      </c>
      <c r="N35" s="89" t="str">
        <f t="shared" ca="1" si="2"/>
        <v>Activity recorded</v>
      </c>
      <c r="O35" s="89"/>
      <c r="P35" s="89"/>
      <c r="Q35" s="89"/>
    </row>
    <row r="36" spans="1:17" ht="21" customHeight="1">
      <c r="A36" s="1"/>
      <c r="B36" s="67">
        <f ca="1">WeeklyStart+6</f>
        <v>46265</v>
      </c>
      <c r="C36" s="68">
        <f ca="1">SUMPRODUCT(WeeklyMask,--(SessionReviewTable[Procedure Date]=$B36),SessionReviewTable[No of Sessions])</f>
        <v>10</v>
      </c>
      <c r="D36" s="68">
        <f ca="1">SUMPRODUCT(WeeklyMask,--(SessionReviewTable[Procedure Date]=$B36),SessionReviewTable[No of Patients])</f>
        <v>40</v>
      </c>
      <c r="E36" s="68">
        <f ca="1">SUMPRODUCT(WeeklyMask,--(SessionReviewTable[Procedure Date]=$B36),SessionReviewTable[Session Duration])</f>
        <v>3720</v>
      </c>
      <c r="F36" s="68">
        <f ca="1">SUMPRODUCT(WeeklyMask,--(SessionReviewTable[Procedure Date]=$B36),SessionReviewTable[Session Duration Used for Timing])</f>
        <v>3720</v>
      </c>
      <c r="G36" s="68">
        <f ca="1">SUMPRODUCT(WeeklyMask,--(SessionReviewTable[Procedure Date]=$B36),SessionReviewTable[Run Minutes])</f>
        <v>3383</v>
      </c>
      <c r="H36" s="68">
        <f ca="1">SUMPRODUCT(WeeklyMask,--(SessionReviewTable[Procedure Date]=$B36),SessionReviewTable[Op Minutes])</f>
        <v>2362</v>
      </c>
      <c r="I36" s="64">
        <f t="shared" ca="1" si="0"/>
        <v>0.90940860215053765</v>
      </c>
      <c r="J36" s="64">
        <f t="shared" ca="1" si="1"/>
        <v>0.63494623655913973</v>
      </c>
      <c r="K36" s="68">
        <f ca="1">SUMPRODUCT(WeeklyMask,--(SessionReviewTable[Procedure Date]=$B36),SessionReviewTable[Late Starts])</f>
        <v>1</v>
      </c>
      <c r="L36" s="68">
        <f ca="1">SUMPRODUCT(WeeklyMask,--(SessionReviewTable[Procedure Date]=$B36),SessionReviewTable[Late Finishes])</f>
        <v>0</v>
      </c>
      <c r="M36" s="68">
        <f ca="1">SUMPRODUCT(WeeklyMask,--(SessionReviewTable[Procedure Date]=$B36),SessionReviewTable[Sessions Used for Timing])</f>
        <v>10</v>
      </c>
      <c r="N36" s="89" t="str">
        <f t="shared" ca="1" si="2"/>
        <v>Activity recorded</v>
      </c>
      <c r="O36" s="89"/>
      <c r="P36" s="89"/>
      <c r="Q36" s="89"/>
    </row>
    <row r="37" spans="1:17" ht="21" customHeight="1">
      <c r="A37" s="1"/>
      <c r="B37" s="69" t="s">
        <v>8342</v>
      </c>
      <c r="C37" s="70">
        <f t="shared" ref="C37:H37" ca="1" si="3">SUM(C30:C36)</f>
        <v>76</v>
      </c>
      <c r="D37" s="70">
        <f t="shared" ca="1" si="3"/>
        <v>304</v>
      </c>
      <c r="E37" s="70">
        <f t="shared" ca="1" si="3"/>
        <v>26100</v>
      </c>
      <c r="F37" s="70">
        <f t="shared" ca="1" si="3"/>
        <v>26100</v>
      </c>
      <c r="G37" s="70">
        <f t="shared" ca="1" si="3"/>
        <v>23739</v>
      </c>
      <c r="H37" s="70">
        <f t="shared" ca="1" si="3"/>
        <v>16416</v>
      </c>
      <c r="I37" s="71">
        <f t="shared" ca="1" si="0"/>
        <v>0.90954022988505745</v>
      </c>
      <c r="J37" s="71">
        <f t="shared" ca="1" si="1"/>
        <v>0.62896551724137928</v>
      </c>
      <c r="K37" s="70">
        <f ca="1">SUM(K30:K36)</f>
        <v>13</v>
      </c>
      <c r="L37" s="70">
        <f ca="1">SUM(L30:L36)</f>
        <v>0</v>
      </c>
      <c r="M37" s="70">
        <f ca="1">SUM(M30:M36)</f>
        <v>76</v>
      </c>
      <c r="N37" s="69"/>
      <c r="O37" s="69"/>
      <c r="P37" s="69"/>
      <c r="Q37" s="69"/>
    </row>
    <row r="38" spans="1:17" ht="21" customHeight="1">
      <c r="A38" s="1"/>
      <c r="B38" s="1"/>
      <c r="C38" s="1"/>
      <c r="D38" s="1"/>
      <c r="E38" s="1"/>
      <c r="F38" s="1"/>
      <c r="G38" s="1"/>
      <c r="H38" s="1"/>
      <c r="I38" s="1"/>
      <c r="J38" s="1"/>
      <c r="K38" s="1"/>
      <c r="L38" s="1"/>
      <c r="M38" s="1"/>
      <c r="N38" s="1"/>
      <c r="O38" s="1"/>
      <c r="P38" s="1"/>
      <c r="Q38" s="1"/>
    </row>
    <row r="39" spans="1:17" ht="21" customHeight="1">
      <c r="A39" s="1"/>
      <c r="B39" s="1"/>
      <c r="C39" s="1"/>
      <c r="D39" s="1"/>
      <c r="E39" s="1"/>
      <c r="F39" s="1"/>
      <c r="G39" s="1"/>
      <c r="H39" s="1"/>
      <c r="I39" s="1"/>
      <c r="J39" s="1"/>
      <c r="K39" s="1"/>
      <c r="L39" s="1"/>
      <c r="M39" s="1"/>
      <c r="N39" s="1"/>
      <c r="O39" s="1"/>
      <c r="P39" s="1"/>
      <c r="Q39" s="1"/>
    </row>
    <row r="40" spans="1:17" ht="21" customHeight="1">
      <c r="A40" s="1"/>
      <c r="B40" s="1"/>
      <c r="C40" s="1"/>
      <c r="D40" s="1"/>
      <c r="E40" s="1"/>
      <c r="F40" s="1"/>
      <c r="G40" s="1"/>
      <c r="H40" s="1"/>
      <c r="I40" s="1"/>
      <c r="J40" s="1"/>
      <c r="K40" s="1"/>
      <c r="L40" s="1"/>
      <c r="M40" s="1"/>
      <c r="N40" s="1"/>
      <c r="O40" s="1"/>
      <c r="P40" s="1"/>
      <c r="Q40" s="1"/>
    </row>
    <row r="41" spans="1:17" ht="21" customHeight="1">
      <c r="A41" s="1"/>
      <c r="B41" s="1"/>
      <c r="C41" s="1"/>
      <c r="D41" s="1"/>
      <c r="E41" s="1"/>
      <c r="F41" s="1"/>
      <c r="G41" s="1"/>
      <c r="H41" s="1"/>
      <c r="I41" s="1"/>
      <c r="J41" s="1"/>
      <c r="K41" s="1"/>
      <c r="L41" s="1"/>
      <c r="M41" s="1"/>
      <c r="N41" s="1"/>
      <c r="O41" s="1"/>
      <c r="P41" s="1"/>
      <c r="Q41" s="1"/>
    </row>
    <row r="42" spans="1:17" ht="21" customHeight="1">
      <c r="A42" s="1"/>
      <c r="B42" s="1"/>
      <c r="C42" s="1"/>
      <c r="D42" s="1"/>
      <c r="E42" s="1"/>
      <c r="F42" s="1"/>
      <c r="G42" s="1"/>
      <c r="H42" s="1"/>
      <c r="I42" s="1"/>
      <c r="J42" s="1"/>
      <c r="K42" s="1"/>
      <c r="L42" s="1"/>
      <c r="M42" s="1"/>
      <c r="N42" s="1"/>
      <c r="O42" s="1"/>
      <c r="P42" s="1"/>
      <c r="Q42" s="1"/>
    </row>
    <row r="43" spans="1:17" ht="21" customHeight="1">
      <c r="A43" s="1"/>
      <c r="B43" s="1"/>
      <c r="C43" s="1"/>
      <c r="D43" s="1"/>
      <c r="E43" s="1"/>
      <c r="F43" s="1"/>
      <c r="G43" s="1"/>
      <c r="H43" s="1"/>
      <c r="I43" s="1"/>
      <c r="J43" s="1"/>
      <c r="K43" s="1"/>
      <c r="L43" s="1"/>
      <c r="M43" s="1"/>
      <c r="N43" s="1"/>
      <c r="O43" s="1"/>
      <c r="P43" s="1"/>
      <c r="Q43" s="1"/>
    </row>
    <row r="44" spans="1:17" ht="21" customHeight="1">
      <c r="A44" s="1"/>
      <c r="B44" s="1"/>
      <c r="C44" s="1"/>
      <c r="D44" s="1"/>
      <c r="E44" s="1"/>
      <c r="F44" s="1"/>
      <c r="G44" s="1"/>
      <c r="H44" s="1"/>
      <c r="I44" s="1"/>
      <c r="J44" s="1"/>
      <c r="K44" s="1"/>
      <c r="L44" s="1"/>
      <c r="M44" s="1"/>
      <c r="N44" s="1"/>
      <c r="O44" s="1"/>
      <c r="P44" s="1"/>
      <c r="Q44" s="1"/>
    </row>
    <row r="45" spans="1:17" ht="21" customHeight="1">
      <c r="A45" s="1"/>
      <c r="B45" s="1"/>
      <c r="C45" s="1"/>
      <c r="D45" s="1"/>
      <c r="E45" s="1"/>
      <c r="F45" s="1"/>
      <c r="G45" s="1"/>
      <c r="H45" s="1"/>
      <c r="I45" s="1"/>
      <c r="J45" s="1"/>
      <c r="K45" s="1"/>
      <c r="L45" s="1"/>
      <c r="M45" s="1"/>
      <c r="N45" s="1"/>
      <c r="O45" s="1"/>
      <c r="P45" s="1"/>
      <c r="Q45" s="1"/>
    </row>
    <row r="46" spans="1:17" ht="21" customHeight="1">
      <c r="A46" s="1"/>
      <c r="B46" s="1"/>
      <c r="C46" s="1"/>
      <c r="D46" s="1"/>
      <c r="E46" s="1"/>
      <c r="F46" s="1"/>
      <c r="G46" s="1"/>
      <c r="H46" s="1"/>
      <c r="I46" s="1"/>
      <c r="J46" s="1"/>
      <c r="K46" s="1"/>
      <c r="L46" s="1"/>
      <c r="M46" s="1"/>
      <c r="N46" s="1"/>
      <c r="O46" s="1"/>
      <c r="P46" s="1"/>
      <c r="Q46" s="1"/>
    </row>
    <row r="47" spans="1:17" ht="21" customHeight="1">
      <c r="A47" s="1"/>
      <c r="B47" s="1"/>
      <c r="C47" s="1"/>
      <c r="D47" s="1"/>
      <c r="E47" s="1"/>
      <c r="F47" s="1"/>
      <c r="G47" s="1"/>
      <c r="H47" s="1"/>
      <c r="I47" s="1"/>
      <c r="J47" s="1"/>
      <c r="K47" s="1"/>
      <c r="L47" s="1"/>
      <c r="M47" s="1"/>
      <c r="N47" s="1"/>
      <c r="O47" s="1"/>
      <c r="P47" s="1"/>
      <c r="Q47" s="1"/>
    </row>
    <row r="48" spans="1:17" ht="21" customHeight="1">
      <c r="A48" s="1"/>
      <c r="B48" s="1"/>
      <c r="C48" s="1"/>
      <c r="D48" s="1"/>
      <c r="E48" s="1"/>
      <c r="F48" s="1"/>
      <c r="G48" s="1"/>
      <c r="H48" s="1"/>
      <c r="I48" s="1"/>
      <c r="J48" s="1"/>
      <c r="K48" s="1"/>
      <c r="L48" s="1"/>
      <c r="M48" s="1"/>
      <c r="N48" s="1"/>
      <c r="O48" s="1"/>
      <c r="P48" s="1"/>
      <c r="Q48" s="1"/>
    </row>
    <row r="49" spans="1:17" ht="21" customHeight="1">
      <c r="A49" s="1"/>
      <c r="B49" s="1"/>
      <c r="C49" s="1"/>
      <c r="D49" s="1"/>
      <c r="E49" s="1"/>
      <c r="F49" s="1"/>
      <c r="G49" s="1"/>
      <c r="H49" s="1"/>
      <c r="I49" s="1"/>
      <c r="J49" s="1"/>
      <c r="K49" s="1"/>
      <c r="L49" s="1"/>
      <c r="M49" s="1"/>
      <c r="N49" s="1"/>
      <c r="O49" s="1"/>
      <c r="P49" s="1"/>
      <c r="Q49" s="1"/>
    </row>
    <row r="50" spans="1:17" ht="21" customHeight="1">
      <c r="A50" s="1"/>
      <c r="B50" s="1"/>
      <c r="C50" s="1"/>
      <c r="D50" s="1"/>
      <c r="E50" s="1"/>
      <c r="F50" s="1"/>
      <c r="G50" s="1"/>
      <c r="H50" s="1"/>
      <c r="I50" s="1"/>
      <c r="J50" s="1"/>
      <c r="K50" s="1"/>
      <c r="L50" s="1"/>
      <c r="M50" s="1"/>
      <c r="N50" s="1"/>
      <c r="O50" s="1"/>
      <c r="P50" s="1"/>
      <c r="Q50" s="1"/>
    </row>
    <row r="51" spans="1:17" ht="21" customHeight="1">
      <c r="A51" s="1"/>
      <c r="B51" s="1"/>
      <c r="C51" s="1"/>
      <c r="D51" s="1"/>
      <c r="E51" s="1"/>
      <c r="F51" s="1"/>
      <c r="G51" s="1"/>
      <c r="H51" s="1"/>
      <c r="I51" s="1"/>
      <c r="J51" s="1"/>
      <c r="K51" s="1"/>
      <c r="L51" s="1"/>
      <c r="M51" s="1"/>
      <c r="N51" s="1"/>
      <c r="O51" s="1"/>
      <c r="P51" s="1"/>
      <c r="Q51" s="1"/>
    </row>
    <row r="52" spans="1:17" ht="21" customHeight="1">
      <c r="A52" s="1"/>
      <c r="B52" s="86" t="s">
        <v>8575</v>
      </c>
      <c r="C52" s="86"/>
      <c r="D52" s="86"/>
      <c r="E52" s="86"/>
      <c r="F52" s="86"/>
      <c r="G52" s="86"/>
      <c r="H52" s="86"/>
      <c r="I52" s="1"/>
      <c r="J52" s="86" t="s">
        <v>8576</v>
      </c>
      <c r="K52" s="86"/>
      <c r="L52" s="86"/>
      <c r="M52" s="86"/>
      <c r="N52" s="86"/>
      <c r="O52" s="86"/>
      <c r="P52" s="86"/>
      <c r="Q52" s="86"/>
    </row>
    <row r="53" spans="1:17" ht="21" customHeight="1">
      <c r="A53" s="1"/>
      <c r="B53" s="1" t="s">
        <v>8577</v>
      </c>
      <c r="C53" s="1" t="s">
        <v>8578</v>
      </c>
      <c r="D53" s="1" t="s">
        <v>8579</v>
      </c>
      <c r="E53" s="1"/>
      <c r="F53" s="1"/>
      <c r="G53" s="1"/>
      <c r="H53" s="1"/>
      <c r="I53" s="1"/>
      <c r="J53" s="80" t="s">
        <v>8580</v>
      </c>
      <c r="K53" s="80"/>
      <c r="L53" s="80"/>
      <c r="M53" s="80"/>
      <c r="N53" s="80"/>
      <c r="O53" s="91">
        <f ca="1">Setup!V19</f>
        <v>76</v>
      </c>
      <c r="P53" s="80"/>
      <c r="Q53" s="80"/>
    </row>
    <row r="54" spans="1:17" ht="21" customHeight="1">
      <c r="A54" s="1"/>
      <c r="B54" s="1" t="s">
        <v>8618</v>
      </c>
      <c r="C54" s="1">
        <f ca="1">Setup!V14</f>
        <v>0</v>
      </c>
      <c r="D54" s="1">
        <f ca="1">Setup!V16</f>
        <v>72</v>
      </c>
      <c r="E54" s="1"/>
      <c r="F54" s="1"/>
      <c r="G54" s="1"/>
      <c r="H54" s="1"/>
      <c r="I54" s="1"/>
      <c r="J54" s="80" t="s">
        <v>8581</v>
      </c>
      <c r="K54" s="80"/>
      <c r="L54" s="80"/>
      <c r="M54" s="80"/>
      <c r="N54" s="80"/>
      <c r="O54" s="91">
        <f ca="1">Setup!V21</f>
        <v>16350</v>
      </c>
      <c r="P54" s="80"/>
      <c r="Q54" s="80"/>
    </row>
    <row r="55" spans="1:17" ht="21" customHeight="1">
      <c r="A55" s="1"/>
      <c r="B55" s="1" t="s">
        <v>8384</v>
      </c>
      <c r="C55" s="1">
        <f ca="1">Setup!V15</f>
        <v>63</v>
      </c>
      <c r="D55" s="1">
        <f ca="1">Setup!V17</f>
        <v>4</v>
      </c>
      <c r="E55" s="1"/>
      <c r="F55" s="1"/>
      <c r="G55" s="1"/>
      <c r="H55" s="1"/>
      <c r="I55" s="1"/>
      <c r="J55" s="80" t="s">
        <v>8541</v>
      </c>
      <c r="K55" s="80"/>
      <c r="L55" s="80"/>
      <c r="M55" s="80"/>
      <c r="N55" s="80"/>
      <c r="O55" s="91">
        <f ca="1">Setup!V20</f>
        <v>26100</v>
      </c>
      <c r="P55" s="80"/>
      <c r="Q55" s="80"/>
    </row>
    <row r="56" spans="1:17" ht="21" customHeight="1">
      <c r="A56" s="1"/>
      <c r="B56" s="1" t="s">
        <v>8619</v>
      </c>
      <c r="C56" s="1">
        <f ca="1">Setup!V12</f>
        <v>13</v>
      </c>
      <c r="D56" s="1">
        <f ca="1">Setup!V13</f>
        <v>0</v>
      </c>
      <c r="E56" s="1"/>
      <c r="F56" s="1"/>
      <c r="G56" s="1"/>
      <c r="H56" s="1"/>
      <c r="I56" s="1"/>
      <c r="J56" s="80" t="s">
        <v>8582</v>
      </c>
      <c r="K56" s="80"/>
      <c r="L56" s="80"/>
      <c r="M56" s="80"/>
      <c r="N56" s="80"/>
      <c r="O56" s="92">
        <f ca="1">Setup!V26</f>
        <v>1</v>
      </c>
      <c r="P56" s="80"/>
      <c r="Q56" s="80"/>
    </row>
    <row r="57" spans="1:17" ht="21" customHeight="1">
      <c r="A57" s="1"/>
      <c r="B57" s="1" t="s">
        <v>8385</v>
      </c>
      <c r="C57" s="1">
        <f ca="1">Setup!V27</f>
        <v>0</v>
      </c>
      <c r="D57" s="1">
        <f ca="1">Setup!V27</f>
        <v>0</v>
      </c>
      <c r="E57" s="1"/>
      <c r="F57" s="1"/>
      <c r="G57" s="1"/>
      <c r="H57" s="1"/>
      <c r="I57" s="1"/>
      <c r="J57" s="1"/>
      <c r="K57" s="1"/>
      <c r="L57" s="1"/>
      <c r="M57" s="1"/>
      <c r="N57" s="1"/>
      <c r="O57" s="1"/>
      <c r="P57" s="1"/>
      <c r="Q57" s="1"/>
    </row>
    <row r="58" spans="1:17" ht="21" customHeight="1">
      <c r="A58" s="1"/>
      <c r="B58" s="1"/>
      <c r="C58" s="1"/>
      <c r="D58" s="1"/>
      <c r="E58" s="1"/>
      <c r="F58" s="1"/>
      <c r="G58" s="1"/>
      <c r="H58" s="1"/>
      <c r="I58" s="1"/>
      <c r="J58" s="1"/>
      <c r="K58" s="1"/>
      <c r="L58" s="1"/>
      <c r="M58" s="1"/>
      <c r="N58" s="1"/>
      <c r="O58" s="1"/>
      <c r="P58" s="1"/>
      <c r="Q58" s="1"/>
    </row>
    <row r="59" spans="1:17" ht="21" customHeight="1">
      <c r="A59" s="1"/>
      <c r="B59" s="89" t="s">
        <v>8583</v>
      </c>
      <c r="C59" s="80"/>
      <c r="D59" s="80"/>
      <c r="E59" s="80"/>
      <c r="F59" s="80"/>
      <c r="G59" s="80"/>
      <c r="H59" s="80"/>
      <c r="I59" s="80"/>
      <c r="J59" s="80"/>
      <c r="K59" s="80"/>
      <c r="L59" s="80"/>
      <c r="M59" s="80"/>
      <c r="N59" s="80"/>
      <c r="O59" s="80"/>
      <c r="P59" s="80"/>
      <c r="Q59" s="80"/>
    </row>
    <row r="60" spans="1:17" ht="21" customHeight="1">
      <c r="A60" s="1"/>
      <c r="B60" s="89" t="s">
        <v>8584</v>
      </c>
      <c r="C60" s="80"/>
      <c r="D60" s="80"/>
      <c r="E60" s="80"/>
      <c r="F60" s="80"/>
      <c r="G60" s="80"/>
      <c r="H60" s="80"/>
      <c r="I60" s="80"/>
      <c r="J60" s="80"/>
      <c r="K60" s="80"/>
      <c r="L60" s="80"/>
      <c r="M60" s="80"/>
      <c r="N60" s="80"/>
      <c r="O60" s="80"/>
      <c r="P60" s="80"/>
      <c r="Q60" s="80"/>
    </row>
    <row r="61" spans="1:17" ht="21" customHeight="1">
      <c r="A61" s="1"/>
      <c r="B61" s="72" t="s">
        <v>8585</v>
      </c>
      <c r="C61" s="1"/>
      <c r="D61" s="1"/>
      <c r="E61" s="1"/>
      <c r="F61" s="1"/>
      <c r="G61" s="1"/>
      <c r="H61" s="1"/>
      <c r="I61" s="1"/>
      <c r="J61" s="1"/>
      <c r="K61" s="1"/>
      <c r="L61" s="1"/>
      <c r="M61" s="1"/>
      <c r="N61" s="1"/>
      <c r="O61" s="1"/>
      <c r="P61" s="1"/>
      <c r="Q61" s="1"/>
    </row>
    <row r="62" spans="1:17" ht="21" customHeight="1">
      <c r="A62" s="1"/>
      <c r="B62" s="1"/>
      <c r="C62" s="1"/>
      <c r="D62" s="1"/>
      <c r="E62" s="1"/>
      <c r="F62" s="1"/>
      <c r="G62" s="1"/>
      <c r="H62" s="1"/>
      <c r="I62" s="1"/>
      <c r="J62" s="1"/>
      <c r="K62" s="1"/>
      <c r="L62" s="1"/>
      <c r="M62" s="1"/>
      <c r="N62" s="1"/>
      <c r="O62" s="1"/>
      <c r="P62" s="1"/>
      <c r="Q62" s="1"/>
    </row>
    <row r="63" spans="1:17" ht="21" customHeight="1">
      <c r="A63" s="1"/>
      <c r="B63" s="1"/>
      <c r="C63" s="1"/>
      <c r="D63" s="1"/>
      <c r="E63" s="1"/>
      <c r="F63" s="1"/>
      <c r="G63" s="1"/>
      <c r="H63" s="1"/>
      <c r="I63" s="1"/>
      <c r="J63" s="1"/>
      <c r="K63" s="1"/>
      <c r="L63" s="1"/>
      <c r="M63" s="1"/>
      <c r="N63" s="1"/>
      <c r="O63" s="1"/>
      <c r="P63" s="1"/>
      <c r="Q63" s="1"/>
    </row>
    <row r="64" spans="1:17" ht="21" customHeight="1">
      <c r="A64" s="1"/>
      <c r="B64" s="1"/>
      <c r="C64" s="1"/>
      <c r="D64" s="1"/>
      <c r="E64" s="1"/>
      <c r="F64" s="1"/>
      <c r="G64" s="1"/>
      <c r="H64" s="1"/>
      <c r="I64" s="1"/>
      <c r="J64" s="1"/>
      <c r="K64" s="1"/>
      <c r="L64" s="1"/>
      <c r="M64" s="1"/>
      <c r="N64" s="1"/>
      <c r="O64" s="1"/>
      <c r="P64" s="1"/>
      <c r="Q64" s="1"/>
    </row>
    <row r="65" spans="1:17" ht="21" customHeight="1">
      <c r="A65" s="1"/>
      <c r="B65" s="1"/>
      <c r="C65" s="1"/>
      <c r="D65" s="1"/>
      <c r="E65" s="1"/>
      <c r="F65" s="1"/>
      <c r="G65" s="1"/>
      <c r="H65" s="1"/>
      <c r="I65" s="1"/>
      <c r="J65" s="1"/>
      <c r="K65" s="1"/>
      <c r="L65" s="1"/>
      <c r="M65" s="1"/>
      <c r="N65" s="1"/>
      <c r="O65" s="1"/>
      <c r="P65" s="1"/>
      <c r="Q65" s="1"/>
    </row>
    <row r="66" spans="1:17" ht="21" customHeight="1">
      <c r="A66" s="1"/>
      <c r="B66" s="1"/>
      <c r="C66" s="1"/>
      <c r="D66" s="1"/>
      <c r="E66" s="1"/>
      <c r="F66" s="1"/>
      <c r="G66" s="1"/>
      <c r="H66" s="1"/>
      <c r="I66" s="1"/>
      <c r="J66" s="1"/>
      <c r="K66" s="1"/>
      <c r="L66" s="1"/>
      <c r="M66" s="1"/>
      <c r="N66" s="1"/>
      <c r="O66" s="1"/>
      <c r="P66" s="1"/>
      <c r="Q66" s="1"/>
    </row>
    <row r="67" spans="1:17" ht="21" customHeight="1">
      <c r="A67" s="1"/>
      <c r="B67" s="1"/>
      <c r="C67" s="1"/>
      <c r="D67" s="1"/>
      <c r="E67" s="1"/>
      <c r="F67" s="1"/>
      <c r="G67" s="1"/>
      <c r="H67" s="1"/>
      <c r="I67" s="1"/>
      <c r="J67" s="1"/>
      <c r="K67" s="1"/>
      <c r="L67" s="1"/>
      <c r="M67" s="1"/>
      <c r="N67" s="1"/>
      <c r="O67" s="1"/>
      <c r="P67" s="1"/>
      <c r="Q67" s="1"/>
    </row>
    <row r="68" spans="1:17" ht="21" customHeight="1">
      <c r="A68" s="1"/>
      <c r="B68" s="1"/>
      <c r="C68" s="1"/>
      <c r="D68" s="1"/>
      <c r="E68" s="1"/>
      <c r="F68" s="1"/>
      <c r="G68" s="1"/>
      <c r="H68" s="1"/>
      <c r="I68" s="1"/>
      <c r="J68" s="1"/>
      <c r="K68" s="1"/>
      <c r="L68" s="1"/>
      <c r="M68" s="1"/>
      <c r="N68" s="1"/>
      <c r="O68" s="1"/>
      <c r="P68" s="1"/>
      <c r="Q68" s="1"/>
    </row>
    <row r="69" spans="1:17" ht="21" customHeight="1">
      <c r="A69" s="1"/>
      <c r="B69" s="1"/>
      <c r="C69" s="1"/>
      <c r="D69" s="1"/>
      <c r="E69" s="1"/>
      <c r="F69" s="1"/>
      <c r="G69" s="1"/>
      <c r="H69" s="1"/>
      <c r="I69" s="1"/>
      <c r="J69" s="1"/>
      <c r="K69" s="1"/>
      <c r="L69" s="1"/>
      <c r="M69" s="1"/>
      <c r="N69" s="1"/>
      <c r="O69" s="1"/>
      <c r="P69" s="1"/>
      <c r="Q69" s="1"/>
    </row>
    <row r="70" spans="1:17" ht="21" customHeight="1">
      <c r="A70" s="1"/>
      <c r="B70" s="1"/>
      <c r="C70" s="1"/>
      <c r="D70" s="1"/>
      <c r="E70" s="1"/>
      <c r="F70" s="1"/>
      <c r="G70" s="1"/>
      <c r="H70" s="1"/>
      <c r="I70" s="1"/>
      <c r="J70" s="1"/>
      <c r="K70" s="1"/>
      <c r="L70" s="1"/>
      <c r="M70" s="1"/>
      <c r="N70" s="1"/>
      <c r="O70" s="1"/>
      <c r="P70" s="1"/>
      <c r="Q70" s="1"/>
    </row>
    <row r="71" spans="1:17" ht="21" customHeight="1">
      <c r="A71" s="1"/>
      <c r="B71" s="1"/>
      <c r="C71" s="1"/>
      <c r="D71" s="1"/>
      <c r="E71" s="1"/>
      <c r="F71" s="1"/>
      <c r="G71" s="1"/>
      <c r="H71" s="1"/>
      <c r="I71" s="1"/>
      <c r="J71" s="1"/>
      <c r="K71" s="1"/>
      <c r="L71" s="1"/>
      <c r="M71" s="1"/>
      <c r="N71" s="1"/>
      <c r="O71" s="1"/>
      <c r="P71" s="1"/>
      <c r="Q71" s="1"/>
    </row>
    <row r="72" spans="1:17" ht="21" customHeight="1">
      <c r="A72" s="1"/>
      <c r="B72" s="1"/>
      <c r="C72" s="1"/>
      <c r="D72" s="1"/>
      <c r="E72" s="1"/>
      <c r="F72" s="1"/>
      <c r="G72" s="1"/>
      <c r="H72" s="1"/>
      <c r="I72" s="1"/>
      <c r="J72" s="1"/>
      <c r="K72" s="1"/>
      <c r="L72" s="1"/>
      <c r="M72" s="1"/>
      <c r="N72" s="1"/>
      <c r="O72" s="1"/>
      <c r="P72" s="1"/>
      <c r="Q72" s="1"/>
    </row>
    <row r="73" spans="1:17" ht="21" customHeight="1">
      <c r="A73" s="1"/>
      <c r="B73" s="1"/>
      <c r="C73" s="1"/>
      <c r="D73" s="1"/>
      <c r="E73" s="1"/>
      <c r="F73" s="1"/>
      <c r="G73" s="1"/>
      <c r="H73" s="1"/>
      <c r="I73" s="1"/>
      <c r="J73" s="1"/>
      <c r="K73" s="1"/>
      <c r="L73" s="1"/>
      <c r="M73" s="1"/>
      <c r="N73" s="1"/>
      <c r="O73" s="1"/>
      <c r="P73" s="1"/>
      <c r="Q73" s="1"/>
    </row>
    <row r="74" spans="1:17" ht="21" customHeight="1">
      <c r="A74" s="1"/>
      <c r="B74" s="1"/>
      <c r="C74" s="1"/>
      <c r="D74" s="1"/>
      <c r="E74" s="1"/>
      <c r="F74" s="1"/>
      <c r="G74" s="1"/>
      <c r="H74" s="1"/>
      <c r="I74" s="1"/>
      <c r="J74" s="1"/>
      <c r="K74" s="1"/>
      <c r="L74" s="1"/>
      <c r="M74" s="1"/>
      <c r="N74" s="1"/>
      <c r="O74" s="1"/>
      <c r="P74" s="1"/>
      <c r="Q74" s="1"/>
    </row>
    <row r="75" spans="1:17" ht="21" customHeight="1">
      <c r="A75" s="1"/>
      <c r="B75" s="1"/>
      <c r="C75" s="1"/>
      <c r="D75" s="1"/>
      <c r="E75" s="1"/>
      <c r="F75" s="1"/>
      <c r="G75" s="1"/>
      <c r="H75" s="1"/>
      <c r="I75" s="1"/>
      <c r="J75" s="1"/>
      <c r="K75" s="1"/>
      <c r="L75" s="1"/>
      <c r="M75" s="1"/>
      <c r="N75" s="1"/>
      <c r="O75" s="1"/>
      <c r="P75" s="1"/>
      <c r="Q75" s="1"/>
    </row>
    <row r="76" spans="1:17" ht="21" customHeight="1">
      <c r="A76" s="1"/>
      <c r="B76" s="1"/>
      <c r="C76" s="1"/>
      <c r="D76" s="1"/>
      <c r="E76" s="1"/>
      <c r="F76" s="1"/>
      <c r="G76" s="1"/>
      <c r="H76" s="1"/>
      <c r="I76" s="1"/>
      <c r="J76" s="1"/>
      <c r="K76" s="1"/>
      <c r="L76" s="1"/>
      <c r="M76" s="1"/>
      <c r="N76" s="1"/>
      <c r="O76" s="1"/>
      <c r="P76" s="1"/>
      <c r="Q76" s="1"/>
    </row>
    <row r="77" spans="1:17" ht="21" customHeight="1">
      <c r="A77" s="1"/>
      <c r="B77" s="1"/>
      <c r="C77" s="1"/>
      <c r="D77" s="1"/>
      <c r="E77" s="1"/>
      <c r="F77" s="1"/>
      <c r="G77" s="1"/>
      <c r="H77" s="1"/>
      <c r="I77" s="1"/>
      <c r="J77" s="1"/>
      <c r="K77" s="1"/>
      <c r="L77" s="1"/>
      <c r="M77" s="1"/>
      <c r="N77" s="1"/>
      <c r="O77" s="1"/>
      <c r="P77" s="1"/>
      <c r="Q77" s="1"/>
    </row>
    <row r="78" spans="1:17" ht="21" customHeight="1">
      <c r="A78" s="1"/>
      <c r="B78" s="1"/>
      <c r="C78" s="1"/>
      <c r="D78" s="1"/>
      <c r="E78" s="1"/>
      <c r="F78" s="1"/>
      <c r="G78" s="1"/>
      <c r="H78" s="1"/>
      <c r="I78" s="1"/>
      <c r="J78" s="1"/>
      <c r="K78" s="1"/>
      <c r="L78" s="1"/>
      <c r="M78" s="1"/>
      <c r="N78" s="1"/>
      <c r="O78" s="1"/>
      <c r="P78" s="1"/>
      <c r="Q78" s="1"/>
    </row>
  </sheetData>
  <mergeCells count="49">
    <mergeCell ref="B60:Q60"/>
    <mergeCell ref="N36:Q36"/>
    <mergeCell ref="B52:H52"/>
    <mergeCell ref="J52:Q52"/>
    <mergeCell ref="J53:N53"/>
    <mergeCell ref="O53:Q53"/>
    <mergeCell ref="J54:N54"/>
    <mergeCell ref="O54:Q54"/>
    <mergeCell ref="J55:N55"/>
    <mergeCell ref="O55:Q55"/>
    <mergeCell ref="J56:N56"/>
    <mergeCell ref="O56:Q56"/>
    <mergeCell ref="B59:Q59"/>
    <mergeCell ref="N35:Q35"/>
    <mergeCell ref="K25:M25"/>
    <mergeCell ref="K26:M26"/>
    <mergeCell ref="N25:Q25"/>
    <mergeCell ref="N26:Q26"/>
    <mergeCell ref="B28:Q28"/>
    <mergeCell ref="N29:Q29"/>
    <mergeCell ref="B26:D26"/>
    <mergeCell ref="E26:G26"/>
    <mergeCell ref="H26:J26"/>
    <mergeCell ref="N30:Q30"/>
    <mergeCell ref="N31:Q31"/>
    <mergeCell ref="N32:Q32"/>
    <mergeCell ref="N33:Q33"/>
    <mergeCell ref="N34:Q34"/>
    <mergeCell ref="K22:M22"/>
    <mergeCell ref="K23:M23"/>
    <mergeCell ref="N22:Q22"/>
    <mergeCell ref="N23:Q23"/>
    <mergeCell ref="B25:D25"/>
    <mergeCell ref="E25:G25"/>
    <mergeCell ref="H25:J25"/>
    <mergeCell ref="B22:D22"/>
    <mergeCell ref="B23:D23"/>
    <mergeCell ref="E22:G22"/>
    <mergeCell ref="E23:G23"/>
    <mergeCell ref="H22:J22"/>
    <mergeCell ref="H23:J23"/>
    <mergeCell ref="B19:D19"/>
    <mergeCell ref="E19:F19"/>
    <mergeCell ref="G19:Q19"/>
    <mergeCell ref="B2:Q2"/>
    <mergeCell ref="B3:Q3"/>
    <mergeCell ref="B4:Q4"/>
    <mergeCell ref="B5:Q5"/>
    <mergeCell ref="B6:Q6"/>
  </mergeCells>
  <dataValidations count="1">
    <dataValidation type="date" allowBlank="1" showInputMessage="1" showErrorMessage="1" errorTitle="Use a completed date" error="Enter a date before today, or clear the cell for yesterday." sqref="E19" xr:uid="{A60888E5-0C73-4B19-9AE2-B7C8137E284A}">
      <formula1>1</formula1>
      <formula2>TODAY()-1</formula2>
    </dataValidation>
  </dataValidations>
  <hyperlinks>
    <hyperlink ref="B61" location="'Session Timeline'!B2" display="Open Session Timeline" xr:uid="{00367AFE-621A-4CE4-9AA9-88F19960C2DA}"/>
  </hyperlinks>
  <pageMargins left="0.20833333333333334" right="0.20833333333333334" top="0.20833333333333334" bottom="0.20833333333333334" header="0.3" footer="0.3"/>
  <pageSetup paperSize="8" orientation="landscape" r:id="rId1"/>
  <drawing r:id="rId2"/>
  <extLst>
    <ext xmlns:x15="http://schemas.microsoft.com/office/spreadsheetml/2010/11/main" uri="{3A4CF648-6AED-40f4-86FF-DC5316D8AED3}">
      <x14:slicerList xmlns:x14="http://schemas.microsoft.com/office/spreadsheetml/2009/9/main">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07942-E63E-470A-AC2B-BFE3AE403F4F}">
  <sheetPr>
    <tabColor rgb="FF315B30"/>
    <pageSetUpPr fitToPage="1"/>
  </sheetPr>
  <dimension ref="A1:Q78"/>
  <sheetViews>
    <sheetView showGridLines="0" zoomScale="80" zoomScaleNormal="80" workbookViewId="0">
      <selection activeCell="E19" sqref="E19"/>
    </sheetView>
  </sheetViews>
  <sheetFormatPr defaultRowHeight="13.7"/>
  <cols>
    <col min="1" max="1" width="3" customWidth="1"/>
    <col min="2" max="17" width="11.5" customWidth="1"/>
  </cols>
  <sheetData>
    <row r="1" spans="1:17" ht="21" customHeight="1">
      <c r="A1" s="1"/>
      <c r="B1" s="1"/>
      <c r="C1" s="1"/>
      <c r="D1" s="1"/>
      <c r="E1" s="1"/>
      <c r="F1" s="1"/>
      <c r="G1" s="1"/>
      <c r="H1" s="1"/>
      <c r="I1" s="1"/>
      <c r="J1" s="1"/>
      <c r="K1" s="1"/>
      <c r="L1" s="1"/>
      <c r="M1" s="1"/>
      <c r="N1" s="1"/>
      <c r="O1" s="1"/>
      <c r="P1" s="1"/>
      <c r="Q1" s="1"/>
    </row>
    <row r="2" spans="1:17" ht="30" customHeight="1" thickBot="1">
      <c r="A2" s="1"/>
      <c r="B2" s="82" t="s">
        <v>8530</v>
      </c>
      <c r="C2" s="82"/>
      <c r="D2" s="82"/>
      <c r="E2" s="82"/>
      <c r="F2" s="82"/>
      <c r="G2" s="82"/>
      <c r="H2" s="82"/>
      <c r="I2" s="82"/>
      <c r="J2" s="82"/>
      <c r="K2" s="82"/>
      <c r="L2" s="82"/>
      <c r="M2" s="82"/>
      <c r="N2" s="82"/>
      <c r="O2" s="82"/>
      <c r="P2" s="82"/>
      <c r="Q2" s="82"/>
    </row>
    <row r="3" spans="1:17" ht="21" customHeight="1">
      <c r="A3" s="1"/>
      <c r="B3" s="83" t="str">
        <f ca="1">"Review period: "&amp;TEXT(WeeklyStart,"dd mmm yyyy")&amp;" to "&amp;TEXT(WeeklyEnd,"dd mmm yyyy")&amp;IF('Weekly Review'!E19="","  (previous seven completed days)","  (historical date selected)")</f>
        <v>Review period: 25 Aug 2026 to 31 Aug 2026  (historical date selected)</v>
      </c>
      <c r="C3" s="84"/>
      <c r="D3" s="84"/>
      <c r="E3" s="84"/>
      <c r="F3" s="84"/>
      <c r="G3" s="84"/>
      <c r="H3" s="84"/>
      <c r="I3" s="84"/>
      <c r="J3" s="84"/>
      <c r="K3" s="84"/>
      <c r="L3" s="84"/>
      <c r="M3" s="84"/>
      <c r="N3" s="84"/>
      <c r="O3" s="84"/>
      <c r="P3" s="84"/>
      <c r="Q3" s="84"/>
    </row>
    <row r="4" spans="1:17" ht="21" customHeight="1">
      <c r="A4" s="1"/>
      <c r="B4" s="85" t="str">
        <f ca="1">"Latest recorded activity: "&amp;TEXT(Setup!V4,"dd mmm yyyy")&amp;". "&amp;IF(Setup!V4&lt;WeeklyEnd,"Extracts do not reach the end of this review period. ","")&amp;IF(TODAY()-1&gt;Setup!V4,TEXT(TODAY()-1-Setup!V4,"0")&amp;" completed days since that date. ","")&amp;"A recorded date does not prove complete capture."</f>
        <v>Latest recorded activity: 31 Aug 2026. 57 completed days since that date. A recorded date does not prove complete capture.</v>
      </c>
      <c r="C4" s="85"/>
      <c r="D4" s="85"/>
      <c r="E4" s="85"/>
      <c r="F4" s="85"/>
      <c r="G4" s="85"/>
      <c r="H4" s="85"/>
      <c r="I4" s="85"/>
      <c r="J4" s="85"/>
      <c r="K4" s="85"/>
      <c r="L4" s="85"/>
      <c r="M4" s="85"/>
      <c r="N4" s="85"/>
      <c r="O4" s="85"/>
      <c r="P4" s="85"/>
      <c r="Q4" s="85"/>
    </row>
    <row r="5" spans="1:17" ht="21" customHeight="1">
      <c r="A5" s="1"/>
      <c r="B5" s="85" t="s">
        <v>8559</v>
      </c>
      <c r="C5" s="85"/>
      <c r="D5" s="85"/>
      <c r="E5" s="85"/>
      <c r="F5" s="85"/>
      <c r="G5" s="85"/>
      <c r="H5" s="85"/>
      <c r="I5" s="85"/>
      <c r="J5" s="85"/>
      <c r="K5" s="85"/>
      <c r="L5" s="85"/>
      <c r="M5" s="85"/>
      <c r="N5" s="85"/>
      <c r="O5" s="85"/>
      <c r="P5" s="85"/>
      <c r="Q5" s="85"/>
    </row>
    <row r="6" spans="1:17" ht="21" customHeight="1">
      <c r="A6" s="1"/>
      <c r="B6" s="85" t="s">
        <v>8560</v>
      </c>
      <c r="C6" s="85"/>
      <c r="D6" s="85"/>
      <c r="E6" s="85"/>
      <c r="F6" s="85"/>
      <c r="G6" s="85"/>
      <c r="H6" s="85"/>
      <c r="I6" s="85"/>
      <c r="J6" s="85"/>
      <c r="K6" s="85"/>
      <c r="L6" s="85"/>
      <c r="M6" s="85"/>
      <c r="N6" s="85"/>
      <c r="O6" s="85"/>
      <c r="P6" s="85"/>
      <c r="Q6" s="85"/>
    </row>
    <row r="7" spans="1:17" ht="21" customHeight="1">
      <c r="A7" s="1"/>
      <c r="B7" s="1"/>
      <c r="C7" s="1"/>
      <c r="D7" s="1"/>
      <c r="E7" s="1"/>
      <c r="F7" s="1"/>
      <c r="G7" s="1"/>
      <c r="H7" s="1"/>
      <c r="I7" s="1"/>
      <c r="J7" s="1"/>
      <c r="K7" s="1"/>
      <c r="L7" s="1"/>
      <c r="M7" s="1"/>
      <c r="N7" s="1"/>
      <c r="O7" s="1"/>
      <c r="P7" s="1"/>
      <c r="Q7" s="1"/>
    </row>
    <row r="8" spans="1:17" ht="21" customHeight="1">
      <c r="A8" s="1"/>
      <c r="B8" s="1"/>
      <c r="C8" s="1"/>
      <c r="D8" s="1"/>
      <c r="E8" s="1"/>
      <c r="F8" s="1"/>
      <c r="G8" s="1"/>
      <c r="H8" s="1"/>
      <c r="I8" s="1"/>
      <c r="J8" s="1"/>
      <c r="K8" s="1"/>
      <c r="L8" s="1"/>
      <c r="M8" s="1"/>
      <c r="N8" s="1"/>
      <c r="O8" s="1"/>
      <c r="P8" s="1"/>
      <c r="Q8" s="1"/>
    </row>
    <row r="9" spans="1:17" ht="21" customHeight="1">
      <c r="A9" s="1"/>
      <c r="B9" s="1"/>
      <c r="C9" s="1"/>
      <c r="D9" s="1"/>
      <c r="E9" s="1"/>
      <c r="F9" s="1"/>
      <c r="G9" s="1"/>
      <c r="H9" s="1"/>
      <c r="I9" s="1"/>
      <c r="J9" s="1"/>
      <c r="K9" s="1"/>
      <c r="L9" s="1"/>
      <c r="M9" s="1"/>
      <c r="N9" s="1"/>
      <c r="O9" s="1"/>
      <c r="P9" s="1"/>
      <c r="Q9" s="1"/>
    </row>
    <row r="10" spans="1:17" ht="21" customHeight="1">
      <c r="A10" s="1"/>
      <c r="B10" s="1"/>
      <c r="C10" s="1"/>
      <c r="D10" s="1"/>
      <c r="E10" s="1"/>
      <c r="F10" s="1"/>
      <c r="G10" s="1"/>
      <c r="H10" s="1"/>
      <c r="I10" s="1"/>
      <c r="J10" s="1"/>
      <c r="K10" s="1"/>
      <c r="L10" s="1"/>
      <c r="M10" s="1"/>
      <c r="N10" s="1"/>
      <c r="O10" s="1"/>
      <c r="P10" s="1"/>
      <c r="Q10" s="1"/>
    </row>
    <row r="11" spans="1:17" ht="21" customHeight="1">
      <c r="A11" s="1"/>
      <c r="B11" s="1"/>
      <c r="C11" s="1"/>
      <c r="D11" s="1"/>
      <c r="E11" s="1"/>
      <c r="F11" s="1"/>
      <c r="G11" s="1"/>
      <c r="H11" s="1"/>
      <c r="I11" s="1"/>
      <c r="J11" s="1"/>
      <c r="K11" s="1"/>
      <c r="L11" s="1"/>
      <c r="M11" s="1"/>
      <c r="N11" s="1"/>
      <c r="O11" s="1"/>
      <c r="P11" s="1"/>
      <c r="Q11" s="1"/>
    </row>
    <row r="12" spans="1:17" ht="21" customHeight="1">
      <c r="A12" s="1"/>
      <c r="B12" s="1"/>
      <c r="C12" s="1"/>
      <c r="D12" s="1"/>
      <c r="E12" s="1"/>
      <c r="F12" s="1"/>
      <c r="G12" s="1"/>
      <c r="H12" s="1"/>
      <c r="I12" s="1"/>
      <c r="J12" s="1"/>
      <c r="K12" s="1"/>
      <c r="L12" s="1"/>
      <c r="M12" s="1"/>
      <c r="N12" s="1"/>
      <c r="O12" s="1"/>
      <c r="P12" s="1"/>
      <c r="Q12" s="1"/>
    </row>
    <row r="13" spans="1:17" ht="21" customHeight="1">
      <c r="A13" s="1"/>
      <c r="B13" s="1"/>
      <c r="C13" s="1"/>
      <c r="D13" s="1"/>
      <c r="E13" s="1"/>
      <c r="F13" s="1"/>
      <c r="G13" s="1"/>
      <c r="H13" s="1"/>
      <c r="I13" s="1"/>
      <c r="J13" s="1"/>
      <c r="K13" s="1"/>
      <c r="L13" s="1"/>
      <c r="M13" s="1"/>
      <c r="N13" s="1"/>
      <c r="O13" s="1"/>
      <c r="P13" s="1"/>
      <c r="Q13" s="1"/>
    </row>
    <row r="14" spans="1:17" ht="21" customHeight="1">
      <c r="A14" s="1"/>
      <c r="B14" s="1"/>
      <c r="C14" s="1"/>
      <c r="D14" s="1"/>
      <c r="E14" s="1"/>
      <c r="F14" s="1"/>
      <c r="G14" s="1"/>
      <c r="H14" s="1"/>
      <c r="I14" s="1"/>
      <c r="J14" s="1"/>
      <c r="K14" s="1"/>
      <c r="L14" s="1"/>
      <c r="M14" s="1"/>
      <c r="N14" s="1"/>
      <c r="O14" s="1"/>
      <c r="P14" s="1"/>
      <c r="Q14" s="1"/>
    </row>
    <row r="15" spans="1:17" ht="21" customHeight="1">
      <c r="A15" s="1"/>
      <c r="B15" s="1"/>
      <c r="C15" s="1"/>
      <c r="D15" s="1"/>
      <c r="E15" s="1"/>
      <c r="F15" s="1"/>
      <c r="G15" s="1"/>
      <c r="H15" s="1"/>
      <c r="I15" s="1"/>
      <c r="J15" s="1"/>
      <c r="K15" s="1"/>
      <c r="L15" s="1"/>
      <c r="M15" s="1"/>
      <c r="N15" s="1"/>
      <c r="O15" s="1"/>
      <c r="P15" s="1"/>
      <c r="Q15" s="1"/>
    </row>
    <row r="16" spans="1:17" ht="21" customHeight="1">
      <c r="A16" s="1"/>
      <c r="B16" s="1"/>
      <c r="C16" s="1"/>
      <c r="D16" s="1"/>
      <c r="E16" s="1"/>
      <c r="F16" s="1"/>
      <c r="G16" s="1"/>
      <c r="H16" s="1"/>
      <c r="I16" s="1"/>
      <c r="J16" s="1"/>
      <c r="K16" s="1"/>
      <c r="L16" s="1"/>
      <c r="M16" s="1"/>
      <c r="N16" s="1"/>
      <c r="O16" s="1"/>
      <c r="P16" s="1"/>
      <c r="Q16" s="1"/>
    </row>
    <row r="17" spans="1:17" ht="21" customHeight="1">
      <c r="A17" s="1"/>
      <c r="B17" s="1"/>
      <c r="C17" s="1"/>
      <c r="D17" s="1"/>
      <c r="E17" s="1"/>
      <c r="F17" s="1"/>
      <c r="G17" s="1"/>
      <c r="H17" s="1"/>
      <c r="I17" s="1"/>
      <c r="J17" s="1"/>
      <c r="K17" s="1"/>
      <c r="L17" s="1"/>
      <c r="M17" s="1"/>
      <c r="N17" s="1"/>
      <c r="O17" s="1"/>
      <c r="P17" s="1"/>
      <c r="Q17" s="1"/>
    </row>
    <row r="18" spans="1:17" ht="21" customHeight="1">
      <c r="A18" s="1"/>
      <c r="B18" s="1"/>
      <c r="C18" s="1"/>
      <c r="D18" s="1"/>
      <c r="E18" s="1"/>
      <c r="F18" s="1"/>
      <c r="G18" s="1"/>
      <c r="H18" s="1"/>
      <c r="I18" s="1"/>
      <c r="J18" s="1"/>
      <c r="K18" s="1"/>
      <c r="L18" s="1"/>
      <c r="M18" s="1"/>
      <c r="N18" s="1"/>
      <c r="O18" s="1"/>
      <c r="P18" s="1"/>
      <c r="Q18" s="1"/>
    </row>
    <row r="19" spans="1:17" ht="21" customHeight="1">
      <c r="A19" s="1"/>
      <c r="B19" s="80" t="s">
        <v>8586</v>
      </c>
      <c r="C19" s="80"/>
      <c r="D19" s="80"/>
      <c r="E19" s="73">
        <v>1</v>
      </c>
      <c r="F19" s="80" t="str">
        <f ca="1">IF(Setup!V30,"Page "&amp;Setup!V29&amp;" of "&amp;Setup!V28&amp;". 12 sessions per page, ordered by date. Edit the yellow page number to continue.","Enter a whole page number of 1 or more. Page 1 is shown until corrected.")</f>
        <v>Page 1 of 7. 12 sessions per page, ordered by date. Edit the yellow page number to continue.</v>
      </c>
      <c r="G19" s="80"/>
      <c r="H19" s="80"/>
      <c r="I19" s="80"/>
      <c r="J19" s="80"/>
      <c r="K19" s="80"/>
      <c r="L19" s="80"/>
      <c r="M19" s="80"/>
      <c r="N19" s="80"/>
      <c r="O19" s="80"/>
      <c r="P19" s="80"/>
      <c r="Q19" s="80"/>
    </row>
    <row r="20" spans="1:17" ht="21" customHeight="1">
      <c r="A20" s="1"/>
      <c r="B20" s="80" t="str">
        <f ca="1">IF(Setup!V5=0,"No recorded sessions match this period and these filters.","Showing sessions "&amp;((Setup!V29-1)*12+1)&amp;"–"&amp;MIN(Setup!V29*12,Setup!V5)&amp;" of "&amp;Setup!V5&amp;" selected sessions. Filter by theatre or specialty for a focused review.")</f>
        <v>Showing sessions 1–12 of 76 selected sessions. Filter by theatre or specialty for a focused review.</v>
      </c>
      <c r="C20" s="80"/>
      <c r="D20" s="80"/>
      <c r="E20" s="80"/>
      <c r="F20" s="80"/>
      <c r="G20" s="80"/>
      <c r="H20" s="80"/>
      <c r="I20" s="80"/>
      <c r="J20" s="80"/>
      <c r="K20" s="80"/>
      <c r="L20" s="80"/>
      <c r="M20" s="80"/>
      <c r="N20" s="80"/>
      <c r="O20" s="80"/>
      <c r="P20" s="80"/>
      <c r="Q20" s="80"/>
    </row>
    <row r="21" spans="1:17" ht="21" customHeight="1">
      <c r="A21" s="1"/>
      <c r="B21" s="89" t="s">
        <v>8587</v>
      </c>
      <c r="C21" s="80"/>
      <c r="D21" s="80"/>
      <c r="E21" s="80"/>
      <c r="F21" s="80"/>
      <c r="G21" s="80"/>
      <c r="H21" s="80"/>
      <c r="I21" s="80"/>
      <c r="J21" s="80"/>
      <c r="K21" s="80"/>
      <c r="L21" s="80"/>
      <c r="M21" s="80"/>
      <c r="N21" s="80"/>
      <c r="O21" s="80"/>
      <c r="P21" s="80"/>
      <c r="Q21" s="80"/>
    </row>
    <row r="22" spans="1:17" ht="21" customHeight="1">
      <c r="A22" s="1"/>
      <c r="B22" s="89" t="s">
        <v>8588</v>
      </c>
      <c r="C22" s="80"/>
      <c r="D22" s="80"/>
      <c r="E22" s="80"/>
      <c r="F22" s="80"/>
      <c r="G22" s="80"/>
      <c r="H22" s="80"/>
      <c r="I22" s="80"/>
      <c r="J22" s="80"/>
      <c r="K22" s="80"/>
      <c r="L22" s="80"/>
      <c r="M22" s="80"/>
      <c r="N22" s="80"/>
      <c r="O22" s="80"/>
      <c r="P22" s="80"/>
      <c r="Q22" s="80"/>
    </row>
    <row r="23" spans="1:17" ht="21" customHeight="1">
      <c r="A23" s="1"/>
      <c r="B23" s="1"/>
      <c r="C23" s="1"/>
      <c r="D23" s="1"/>
      <c r="E23" s="1"/>
      <c r="F23" s="1"/>
      <c r="G23" s="1"/>
      <c r="H23" s="1"/>
      <c r="I23" s="1"/>
      <c r="J23" s="1"/>
      <c r="K23" s="1"/>
      <c r="L23" s="1"/>
      <c r="M23" s="1"/>
      <c r="N23" s="1"/>
      <c r="O23" s="1"/>
      <c r="P23" s="1"/>
      <c r="Q23" s="1"/>
    </row>
    <row r="24" spans="1:17" ht="21" customHeight="1">
      <c r="A24" s="1"/>
      <c r="B24" s="1"/>
      <c r="C24" s="1"/>
      <c r="D24" s="1"/>
      <c r="E24" s="1"/>
      <c r="F24" s="1"/>
      <c r="G24" s="1"/>
      <c r="H24" s="1"/>
      <c r="I24" s="1"/>
      <c r="J24" s="1"/>
      <c r="K24" s="1"/>
      <c r="L24" s="1"/>
      <c r="M24" s="1"/>
      <c r="N24" s="1"/>
      <c r="O24" s="1"/>
      <c r="P24" s="1"/>
      <c r="Q24" s="1"/>
    </row>
    <row r="25" spans="1:17" ht="21" customHeight="1">
      <c r="A25" s="1"/>
      <c r="B25" s="1"/>
      <c r="C25" s="1"/>
      <c r="D25" s="1"/>
      <c r="E25" s="1"/>
      <c r="F25" s="1"/>
      <c r="G25" s="1"/>
      <c r="H25" s="1"/>
      <c r="I25" s="1"/>
      <c r="J25" s="1"/>
      <c r="K25" s="1"/>
      <c r="L25" s="1"/>
      <c r="M25" s="1"/>
      <c r="N25" s="1"/>
      <c r="O25" s="1"/>
      <c r="P25" s="1"/>
      <c r="Q25" s="1"/>
    </row>
    <row r="26" spans="1:17" ht="21" customHeight="1">
      <c r="A26" s="1"/>
      <c r="B26" s="1"/>
      <c r="C26" s="1"/>
      <c r="D26" s="1"/>
      <c r="E26" s="1"/>
      <c r="F26" s="1"/>
      <c r="G26" s="1"/>
      <c r="H26" s="1"/>
      <c r="I26" s="1"/>
      <c r="J26" s="1"/>
      <c r="K26" s="1"/>
      <c r="L26" s="1"/>
      <c r="M26" s="1"/>
      <c r="N26" s="1"/>
      <c r="O26" s="1"/>
      <c r="P26" s="1"/>
      <c r="Q26" s="1"/>
    </row>
    <row r="27" spans="1:17" ht="21" customHeight="1">
      <c r="A27" s="1"/>
      <c r="B27" s="1"/>
      <c r="C27" s="1"/>
      <c r="D27" s="1"/>
      <c r="E27" s="1"/>
      <c r="F27" s="1"/>
      <c r="G27" s="1"/>
      <c r="H27" s="1"/>
      <c r="I27" s="1"/>
      <c r="J27" s="1"/>
      <c r="K27" s="1"/>
      <c r="L27" s="1"/>
      <c r="M27" s="1"/>
      <c r="N27" s="1"/>
      <c r="O27" s="1"/>
      <c r="P27" s="1"/>
      <c r="Q27" s="1"/>
    </row>
    <row r="28" spans="1:17" ht="21" customHeight="1">
      <c r="A28" s="1"/>
      <c r="B28" s="1"/>
      <c r="C28" s="1"/>
      <c r="D28" s="1"/>
      <c r="E28" s="1"/>
      <c r="F28" s="1"/>
      <c r="G28" s="1"/>
      <c r="H28" s="1"/>
      <c r="I28" s="1"/>
      <c r="J28" s="1"/>
      <c r="K28" s="1"/>
      <c r="L28" s="1"/>
      <c r="M28" s="1"/>
      <c r="N28" s="1"/>
      <c r="O28" s="1"/>
      <c r="P28" s="1"/>
      <c r="Q28" s="1"/>
    </row>
    <row r="29" spans="1:17" ht="21" customHeight="1">
      <c r="A29" s="1"/>
      <c r="B29" s="1"/>
      <c r="C29" s="1"/>
      <c r="D29" s="1"/>
      <c r="E29" s="1"/>
      <c r="F29" s="1"/>
      <c r="G29" s="1"/>
      <c r="H29" s="1"/>
      <c r="I29" s="1"/>
      <c r="J29" s="1"/>
      <c r="K29" s="1"/>
      <c r="L29" s="1"/>
      <c r="M29" s="1"/>
      <c r="N29" s="1"/>
      <c r="O29" s="1"/>
      <c r="P29" s="1"/>
      <c r="Q29" s="1"/>
    </row>
    <row r="30" spans="1:17" ht="21" customHeight="1">
      <c r="A30" s="1"/>
      <c r="B30" s="1"/>
      <c r="C30" s="1"/>
      <c r="D30" s="1"/>
      <c r="E30" s="1"/>
      <c r="F30" s="1"/>
      <c r="G30" s="1"/>
      <c r="H30" s="1"/>
      <c r="I30" s="1"/>
      <c r="J30" s="1"/>
      <c r="K30" s="1"/>
      <c r="L30" s="1"/>
      <c r="M30" s="1"/>
      <c r="N30" s="1"/>
      <c r="O30" s="1"/>
      <c r="P30" s="1"/>
      <c r="Q30" s="1"/>
    </row>
    <row r="31" spans="1:17" ht="21" customHeight="1">
      <c r="A31" s="1"/>
      <c r="B31" s="1"/>
      <c r="C31" s="1"/>
      <c r="D31" s="1"/>
      <c r="E31" s="1"/>
      <c r="F31" s="1"/>
      <c r="G31" s="1"/>
      <c r="H31" s="1"/>
      <c r="I31" s="1"/>
      <c r="J31" s="1"/>
      <c r="K31" s="1"/>
      <c r="L31" s="1"/>
      <c r="M31" s="1"/>
      <c r="N31" s="1"/>
      <c r="O31" s="1"/>
      <c r="P31" s="1"/>
      <c r="Q31" s="1"/>
    </row>
    <row r="32" spans="1:17" ht="21" customHeight="1">
      <c r="A32" s="1"/>
      <c r="B32" s="1"/>
      <c r="C32" s="1"/>
      <c r="D32" s="1"/>
      <c r="E32" s="1"/>
      <c r="F32" s="1"/>
      <c r="G32" s="1"/>
      <c r="H32" s="1"/>
      <c r="I32" s="1"/>
      <c r="J32" s="1"/>
      <c r="K32" s="1"/>
      <c r="L32" s="1"/>
      <c r="M32" s="1"/>
      <c r="N32" s="1"/>
      <c r="O32" s="1"/>
      <c r="P32" s="1"/>
      <c r="Q32" s="1"/>
    </row>
    <row r="33" spans="1:17" ht="21" customHeight="1">
      <c r="A33" s="1"/>
      <c r="B33" s="1"/>
      <c r="C33" s="1"/>
      <c r="D33" s="1"/>
      <c r="E33" s="1"/>
      <c r="F33" s="1"/>
      <c r="G33" s="1"/>
      <c r="H33" s="1"/>
      <c r="I33" s="1"/>
      <c r="J33" s="1"/>
      <c r="K33" s="1"/>
      <c r="L33" s="1"/>
      <c r="M33" s="1"/>
      <c r="N33" s="1"/>
      <c r="O33" s="1"/>
      <c r="P33" s="1"/>
      <c r="Q33" s="1"/>
    </row>
    <row r="34" spans="1:17" ht="21" customHeight="1">
      <c r="A34" s="1"/>
      <c r="B34" s="1"/>
      <c r="C34" s="1"/>
      <c r="D34" s="1"/>
      <c r="E34" s="1"/>
      <c r="F34" s="1"/>
      <c r="G34" s="1"/>
      <c r="H34" s="1"/>
      <c r="I34" s="1"/>
      <c r="J34" s="1"/>
      <c r="K34" s="1"/>
      <c r="L34" s="1"/>
      <c r="M34" s="1"/>
      <c r="N34" s="1"/>
      <c r="O34" s="1"/>
      <c r="P34" s="1"/>
      <c r="Q34" s="1"/>
    </row>
    <row r="35" spans="1:17" ht="21" customHeight="1">
      <c r="A35" s="1"/>
      <c r="B35" s="1"/>
      <c r="C35" s="1"/>
      <c r="D35" s="1"/>
      <c r="E35" s="1"/>
      <c r="F35" s="1"/>
      <c r="G35" s="1"/>
      <c r="H35" s="1"/>
      <c r="I35" s="1"/>
      <c r="J35" s="1"/>
      <c r="K35" s="1"/>
      <c r="L35" s="1"/>
      <c r="M35" s="1"/>
      <c r="N35" s="1"/>
      <c r="O35" s="1"/>
      <c r="P35" s="1"/>
      <c r="Q35" s="1"/>
    </row>
    <row r="36" spans="1:17" ht="21" customHeight="1">
      <c r="A36" s="1"/>
      <c r="B36" s="1"/>
      <c r="C36" s="1"/>
      <c r="D36" s="1"/>
      <c r="E36" s="1"/>
      <c r="F36" s="1"/>
      <c r="G36" s="1"/>
      <c r="H36" s="1"/>
      <c r="I36" s="1"/>
      <c r="J36" s="1"/>
      <c r="K36" s="1"/>
      <c r="L36" s="1"/>
      <c r="M36" s="1"/>
      <c r="N36" s="1"/>
      <c r="O36" s="1"/>
      <c r="P36" s="1"/>
      <c r="Q36" s="1"/>
    </row>
    <row r="37" spans="1:17" ht="21" customHeight="1">
      <c r="A37" s="1"/>
      <c r="B37" s="1"/>
      <c r="C37" s="1"/>
      <c r="D37" s="1"/>
      <c r="E37" s="1"/>
      <c r="F37" s="1"/>
      <c r="G37" s="1"/>
      <c r="H37" s="1"/>
      <c r="I37" s="1"/>
      <c r="J37" s="1"/>
      <c r="K37" s="1"/>
      <c r="L37" s="1"/>
      <c r="M37" s="1"/>
      <c r="N37" s="1"/>
      <c r="O37" s="1"/>
      <c r="P37" s="1"/>
      <c r="Q37" s="1"/>
    </row>
    <row r="38" spans="1:17" ht="21" customHeight="1">
      <c r="A38" s="1"/>
      <c r="B38" s="1"/>
      <c r="C38" s="1"/>
      <c r="D38" s="1"/>
      <c r="E38" s="1"/>
      <c r="F38" s="1"/>
      <c r="G38" s="1"/>
      <c r="H38" s="1"/>
      <c r="I38" s="1"/>
      <c r="J38" s="1"/>
      <c r="K38" s="1"/>
      <c r="L38" s="1"/>
      <c r="M38" s="1"/>
      <c r="N38" s="1"/>
      <c r="O38" s="1"/>
      <c r="P38" s="1"/>
      <c r="Q38" s="1"/>
    </row>
    <row r="39" spans="1:17" ht="21" customHeight="1">
      <c r="A39" s="1"/>
      <c r="B39" s="1"/>
      <c r="C39" s="1"/>
      <c r="D39" s="1"/>
      <c r="E39" s="1"/>
      <c r="F39" s="1"/>
      <c r="G39" s="1"/>
      <c r="H39" s="1"/>
      <c r="I39" s="1"/>
      <c r="J39" s="1"/>
      <c r="K39" s="1"/>
      <c r="L39" s="1"/>
      <c r="M39" s="1"/>
      <c r="N39" s="1"/>
      <c r="O39" s="1"/>
      <c r="P39" s="1"/>
      <c r="Q39" s="1"/>
    </row>
    <row r="40" spans="1:17" ht="21" customHeight="1">
      <c r="A40" s="1"/>
      <c r="B40" s="1"/>
      <c r="C40" s="1"/>
      <c r="D40" s="1"/>
      <c r="E40" s="1"/>
      <c r="F40" s="1"/>
      <c r="G40" s="1"/>
      <c r="H40" s="1"/>
      <c r="I40" s="1"/>
      <c r="J40" s="1"/>
      <c r="K40" s="1"/>
      <c r="L40" s="1"/>
      <c r="M40" s="1"/>
      <c r="N40" s="1"/>
      <c r="O40" s="1"/>
      <c r="P40" s="1"/>
      <c r="Q40" s="1"/>
    </row>
    <row r="41" spans="1:17" ht="21" customHeight="1">
      <c r="A41" s="1"/>
      <c r="B41" s="1"/>
      <c r="C41" s="1"/>
      <c r="D41" s="1"/>
      <c r="E41" s="1"/>
      <c r="F41" s="1"/>
      <c r="G41" s="1"/>
      <c r="H41" s="1"/>
      <c r="I41" s="1"/>
      <c r="J41" s="1"/>
      <c r="K41" s="1"/>
      <c r="L41" s="1"/>
      <c r="M41" s="1"/>
      <c r="N41" s="1"/>
      <c r="O41" s="1"/>
      <c r="P41" s="1"/>
      <c r="Q41" s="1"/>
    </row>
    <row r="42" spans="1:17" ht="21" customHeight="1">
      <c r="A42" s="1"/>
      <c r="B42" s="1"/>
      <c r="C42" s="1"/>
      <c r="D42" s="1"/>
      <c r="E42" s="1"/>
      <c r="F42" s="1"/>
      <c r="G42" s="1"/>
      <c r="H42" s="1"/>
      <c r="I42" s="1"/>
      <c r="J42" s="1"/>
      <c r="K42" s="1"/>
      <c r="L42" s="1"/>
      <c r="M42" s="1"/>
      <c r="N42" s="1"/>
      <c r="O42" s="1"/>
      <c r="P42" s="1"/>
      <c r="Q42" s="1"/>
    </row>
    <row r="43" spans="1:17" ht="21" customHeight="1">
      <c r="A43" s="1"/>
      <c r="B43" s="1"/>
      <c r="C43" s="1"/>
      <c r="D43" s="1"/>
      <c r="E43" s="1"/>
      <c r="F43" s="1"/>
      <c r="G43" s="1"/>
      <c r="H43" s="1"/>
      <c r="I43" s="1"/>
      <c r="J43" s="1"/>
      <c r="K43" s="1"/>
      <c r="L43" s="1"/>
      <c r="M43" s="1"/>
      <c r="N43" s="1"/>
      <c r="O43" s="1"/>
      <c r="P43" s="1"/>
      <c r="Q43" s="1"/>
    </row>
    <row r="44" spans="1:17" ht="21" customHeight="1">
      <c r="A44" s="1"/>
      <c r="B44" s="1"/>
      <c r="C44" s="1"/>
      <c r="D44" s="1"/>
      <c r="E44" s="1"/>
      <c r="F44" s="1"/>
      <c r="G44" s="1"/>
      <c r="H44" s="1"/>
      <c r="I44" s="1"/>
      <c r="J44" s="1"/>
      <c r="K44" s="1"/>
      <c r="L44" s="1"/>
      <c r="M44" s="1"/>
      <c r="N44" s="1"/>
      <c r="O44" s="1"/>
      <c r="P44" s="1"/>
      <c r="Q44" s="1"/>
    </row>
    <row r="45" spans="1:17" ht="21" customHeight="1">
      <c r="A45" s="1"/>
      <c r="B45" s="1"/>
      <c r="C45" s="1"/>
      <c r="D45" s="1"/>
      <c r="E45" s="1"/>
      <c r="F45" s="1"/>
      <c r="G45" s="1"/>
      <c r="H45" s="1"/>
      <c r="I45" s="1"/>
      <c r="J45" s="1"/>
      <c r="K45" s="1"/>
      <c r="L45" s="1"/>
      <c r="M45" s="1"/>
      <c r="N45" s="1"/>
      <c r="O45" s="1"/>
      <c r="P45" s="1"/>
      <c r="Q45" s="1"/>
    </row>
    <row r="46" spans="1:17" ht="21" customHeight="1">
      <c r="A46" s="1"/>
      <c r="B46" s="1"/>
      <c r="C46" s="1"/>
      <c r="D46" s="1"/>
      <c r="E46" s="1"/>
      <c r="F46" s="1"/>
      <c r="G46" s="1"/>
      <c r="H46" s="1"/>
      <c r="I46" s="1"/>
      <c r="J46" s="1"/>
      <c r="K46" s="1"/>
      <c r="L46" s="1"/>
      <c r="M46" s="1"/>
      <c r="N46" s="1"/>
      <c r="O46" s="1"/>
      <c r="P46" s="1"/>
      <c r="Q46" s="1"/>
    </row>
    <row r="47" spans="1:17" ht="21" customHeight="1">
      <c r="A47" s="1"/>
      <c r="B47" s="1"/>
      <c r="C47" s="1"/>
      <c r="D47" s="1"/>
      <c r="E47" s="1"/>
      <c r="F47" s="1"/>
      <c r="G47" s="1"/>
      <c r="H47" s="1"/>
      <c r="I47" s="1"/>
      <c r="J47" s="1"/>
      <c r="K47" s="1"/>
      <c r="L47" s="1"/>
      <c r="M47" s="1"/>
      <c r="N47" s="1"/>
      <c r="O47" s="1"/>
      <c r="P47" s="1"/>
      <c r="Q47" s="1"/>
    </row>
    <row r="48" spans="1:17" ht="21" customHeight="1">
      <c r="A48" s="1"/>
      <c r="B48" s="1"/>
      <c r="C48" s="1"/>
      <c r="D48" s="1"/>
      <c r="E48" s="1"/>
      <c r="F48" s="1"/>
      <c r="G48" s="1"/>
      <c r="H48" s="1"/>
      <c r="I48" s="1"/>
      <c r="J48" s="1"/>
      <c r="K48" s="1"/>
      <c r="L48" s="1"/>
      <c r="M48" s="1"/>
      <c r="N48" s="1"/>
      <c r="O48" s="1"/>
      <c r="P48" s="1"/>
      <c r="Q48" s="1"/>
    </row>
    <row r="49" spans="1:17" ht="21" customHeight="1">
      <c r="A49" s="1"/>
      <c r="B49" s="1"/>
      <c r="C49" s="1"/>
      <c r="D49" s="1"/>
      <c r="E49" s="1"/>
      <c r="F49" s="1"/>
      <c r="G49" s="1"/>
      <c r="H49" s="1"/>
      <c r="I49" s="1"/>
      <c r="J49" s="1"/>
      <c r="K49" s="1"/>
      <c r="L49" s="1"/>
      <c r="M49" s="1"/>
      <c r="N49" s="1"/>
      <c r="O49" s="1"/>
      <c r="P49" s="1"/>
      <c r="Q49" s="1"/>
    </row>
    <row r="50" spans="1:17" ht="21" customHeight="1">
      <c r="A50" s="1"/>
      <c r="B50" s="1"/>
      <c r="C50" s="1"/>
      <c r="D50" s="1"/>
      <c r="E50" s="1"/>
      <c r="F50" s="1"/>
      <c r="G50" s="1"/>
      <c r="H50" s="1"/>
      <c r="I50" s="1"/>
      <c r="J50" s="1"/>
      <c r="K50" s="1"/>
      <c r="L50" s="1"/>
      <c r="M50" s="1"/>
      <c r="N50" s="1"/>
      <c r="O50" s="1"/>
      <c r="P50" s="1"/>
      <c r="Q50" s="1"/>
    </row>
    <row r="51" spans="1:17" ht="21" customHeight="1">
      <c r="A51" s="1"/>
      <c r="B51" s="97" t="s">
        <v>8596</v>
      </c>
      <c r="C51" s="80"/>
      <c r="D51" s="80"/>
      <c r="E51" s="80"/>
      <c r="F51" s="80"/>
      <c r="G51" s="80"/>
      <c r="H51" s="80"/>
      <c r="I51" s="80"/>
      <c r="J51" s="80"/>
      <c r="K51" s="80"/>
      <c r="L51" s="80"/>
      <c r="M51" s="80"/>
      <c r="N51" s="80"/>
      <c r="O51" s="80"/>
      <c r="P51" s="80"/>
      <c r="Q51" s="80"/>
    </row>
    <row r="52" spans="1:17" ht="32" customHeight="1">
      <c r="A52" s="1"/>
      <c r="B52" s="65" t="s">
        <v>8566</v>
      </c>
      <c r="C52" s="65" t="s">
        <v>8597</v>
      </c>
      <c r="D52" s="65" t="s">
        <v>8598</v>
      </c>
      <c r="E52" s="65" t="s">
        <v>8599</v>
      </c>
      <c r="F52" s="65" t="s">
        <v>8600</v>
      </c>
      <c r="G52" s="65" t="s">
        <v>8601</v>
      </c>
      <c r="H52" s="65" t="s">
        <v>8602</v>
      </c>
      <c r="I52" s="65" t="s">
        <v>8603</v>
      </c>
      <c r="J52" s="65" t="s">
        <v>8554</v>
      </c>
      <c r="K52" s="65" t="s">
        <v>8569</v>
      </c>
      <c r="L52" s="65" t="s">
        <v>8570</v>
      </c>
      <c r="M52" s="65" t="s">
        <v>8604</v>
      </c>
      <c r="N52" s="65" t="s">
        <v>8605</v>
      </c>
      <c r="O52" s="65" t="s">
        <v>8606</v>
      </c>
      <c r="P52" s="65" t="s">
        <v>8607</v>
      </c>
      <c r="Q52" s="65" t="s">
        <v>8608</v>
      </c>
    </row>
    <row r="53" spans="1:17" ht="58" customHeight="1">
      <c r="A53" s="1"/>
      <c r="B53" s="74">
        <f ca="1">IF(Setup!$U46="","",IF(INDEX(SessionReviewTable[Procedure Date],Setup!$U46)="","",INDEX(SessionReviewTable[Procedure Date],Setup!$U46)))</f>
        <v>46259</v>
      </c>
      <c r="C53" s="75" t="str">
        <f ca="1">IF(Setup!$U46="","",IF(INDEX(SessionReviewTable[Operating Theatre],Setup!$U46)="","",INDEX(SessionReviewTable[Operating Theatre],Setup!$U46)))</f>
        <v>ST CAH MAIN THEATRE 7</v>
      </c>
      <c r="D53" s="75" t="str">
        <f ca="1">IF(Setup!$U46="","",IF(INDEX(SessionReviewTable[Session Specialty],Setup!$U46)="","",INDEX(SessionReviewTable[Session Specialty],Setup!$U46)))</f>
        <v>General Surgery</v>
      </c>
      <c r="E53" s="75" t="str">
        <f ca="1">IF(Setup!$U46="","",IF(INDEX(SessionReviewTable[Responsible Consultant],Setup!$U46)="","",INDEX(SessionReviewTable[Responsible Consultant],Setup!$U46)))</f>
        <v>Dr Dummy 03</v>
      </c>
      <c r="F53" s="76">
        <f ca="1">IF(Setup!$U46="","",IF(INDEX(SessionReviewTable[Slot Start Time],Setup!$U46)="","",INDEX(SessionReviewTable[Slot Start Time],Setup!$U46)))</f>
        <v>46259.3125</v>
      </c>
      <c r="G53" s="76">
        <f ca="1">IF(Setup!$U46="","",IF(INDEX(SessionReviewTable[Slot End Time],Setup!$U46)="","",INDEX(SessionReviewTable[Slot End Time],Setup!$U46)))</f>
        <v>46259.6875</v>
      </c>
      <c r="H53" s="76">
        <f ca="1">IF(Setup!$U46="","",IF(INDEX(SessionReviewTable[First Actual Start],Setup!$U46)="","",INDEX(SessionReviewTable[First Actual Start],Setup!$U46)))</f>
        <v>46259.315972222219</v>
      </c>
      <c r="I53" s="76">
        <f ca="1">IF(Setup!$U46="","",IF(INDEX(SessionReviewTable[Last Actual End],Setup!$U46)="","",INDEX(SessionReviewTable[Last Actual End],Setup!$U46)))</f>
        <v>46259.661111111112</v>
      </c>
      <c r="J53" s="75">
        <f ca="1">IF(Setup!$U46="","",IF(INDEX(SessionReviewTable[No of Patients],Setup!$U46)="","",INDEX(SessionReviewTable[No of Patients],Setup!$U46)))</f>
        <v>4</v>
      </c>
      <c r="K53" s="77">
        <f ca="1">IF(Setup!$U46="","",IF(INDEX(SessionReviewTable[Run Minutes],Setup!$U46)="","",INDEX(SessionReviewTable[Run Minutes],Setup!$U46)))</f>
        <v>497</v>
      </c>
      <c r="L53" s="77">
        <f ca="1">IF(Setup!$U46="","",IF(INDEX(SessionReviewTable[Op Minutes],Setup!$U46)="","",INDEX(SessionReviewTable[Op Minutes],Setup!$U46)))</f>
        <v>375</v>
      </c>
      <c r="M53" s="75" t="str">
        <f ca="1">IF(Setup!$U46="","",IF(INDEX(SessionReviewTable[Start Type],Setup!$U46)="","",INDEX(SessionReviewTable[Start Type],Setup!$U46)))</f>
        <v>On Time</v>
      </c>
      <c r="N53" s="75" t="str">
        <f ca="1">IF(Setup!$U46="","",IF(INDEX(SessionReviewTable[Finish Type],Setup!$U46)="","",INDEX(SessionReviewTable[Finish Type],Setup!$U46)))</f>
        <v>Early Finish</v>
      </c>
      <c r="O53" s="75" t="str">
        <f ca="1">IF(Setup!$U46="","",IF(INDEX(SessionReviewTable[Timing Notes],Setup!$U46)="","None",HYPERLINK("#'Review Data'!AD"&amp;(Setup!$U46+5),"Open notes")))</f>
        <v>None</v>
      </c>
      <c r="P53" s="75">
        <f ca="1">IF(Setup!$U46="","",IF(INDEX(SessionReviewTable[Patients Excluded - Missing Times],Setup!$U46)="","",INDEX(SessionReviewTable[Patients Excluded - Missing Times],Setup!$U46)))</f>
        <v>0</v>
      </c>
      <c r="Q53" s="75" t="str">
        <f ca="1">IF(Setup!$U46="","",IF(INDEX(SessionReviewTable[Scheduling Notes],Setup!$U46)="","None",HYPERLINK("#'Review Data'!BH"&amp;(Setup!$U46+5),"Open notes")))</f>
        <v>None</v>
      </c>
    </row>
    <row r="54" spans="1:17" ht="58" customHeight="1">
      <c r="A54" s="1"/>
      <c r="B54" s="74">
        <f ca="1">IF(Setup!$U47="","",IF(INDEX(SessionReviewTable[Procedure Date],Setup!$U47)="","",INDEX(SessionReviewTable[Procedure Date],Setup!$U47)))</f>
        <v>46259</v>
      </c>
      <c r="C54" s="75" t="str">
        <f ca="1">IF(Setup!$U47="","",IF(INDEX(SessionReviewTable[Operating Theatre],Setup!$U47)="","",INDEX(SessionReviewTable[Operating Theatre],Setup!$U47)))</f>
        <v>ST CAH MAIN THEATRE 3</v>
      </c>
      <c r="D54" s="75" t="str">
        <f ca="1">IF(Setup!$U47="","",IF(INDEX(SessionReviewTable[Session Specialty],Setup!$U47)="","",INDEX(SessionReviewTable[Session Specialty],Setup!$U47)))</f>
        <v>Gynaecology</v>
      </c>
      <c r="E54" s="75" t="str">
        <f ca="1">IF(Setup!$U47="","",IF(INDEX(SessionReviewTable[Responsible Consultant],Setup!$U47)="","",INDEX(SessionReviewTable[Responsible Consultant],Setup!$U47)))</f>
        <v>Dr Dummy 09</v>
      </c>
      <c r="F54" s="76">
        <f ca="1">IF(Setup!$U47="","",IF(INDEX(SessionReviewTable[Slot Start Time],Setup!$U47)="","",INDEX(SessionReviewTable[Slot Start Time],Setup!$U47)))</f>
        <v>46259.3125</v>
      </c>
      <c r="G54" s="76">
        <f ca="1">IF(Setup!$U47="","",IF(INDEX(SessionReviewTable[Slot End Time],Setup!$U47)="","",INDEX(SessionReviewTable[Slot End Time],Setup!$U47)))</f>
        <v>46259.645833333336</v>
      </c>
      <c r="H54" s="76">
        <f ca="1">IF(Setup!$U47="","",IF(INDEX(SessionReviewTable[First Actual Start],Setup!$U47)="","",INDEX(SessionReviewTable[First Actual Start],Setup!$U47)))</f>
        <v>46259.320833333331</v>
      </c>
      <c r="I54" s="76">
        <f ca="1">IF(Setup!$U47="","",IF(INDEX(SessionReviewTable[Last Actual End],Setup!$U47)="","",INDEX(SessionReviewTable[Last Actual End],Setup!$U47)))</f>
        <v>46259.622916666667</v>
      </c>
      <c r="J54" s="75">
        <f ca="1">IF(Setup!$U47="","",IF(INDEX(SessionReviewTable[No of Patients],Setup!$U47)="","",INDEX(SessionReviewTable[No of Patients],Setup!$U47)))</f>
        <v>4</v>
      </c>
      <c r="K54" s="77">
        <f ca="1">IF(Setup!$U47="","",IF(INDEX(SessionReviewTable[Run Minutes],Setup!$U47)="","",INDEX(SessionReviewTable[Run Minutes],Setup!$U47)))</f>
        <v>435</v>
      </c>
      <c r="L54" s="77">
        <f ca="1">IF(Setup!$U47="","",IF(INDEX(SessionReviewTable[Op Minutes],Setup!$U47)="","",INDEX(SessionReviewTable[Op Minutes],Setup!$U47)))</f>
        <v>317</v>
      </c>
      <c r="M54" s="75" t="str">
        <f ca="1">IF(Setup!$U47="","",IF(INDEX(SessionReviewTable[Start Type],Setup!$U47)="","",INDEX(SessionReviewTable[Start Type],Setup!$U47)))</f>
        <v>Late Start</v>
      </c>
      <c r="N54" s="75" t="str">
        <f ca="1">IF(Setup!$U47="","",IF(INDEX(SessionReviewTable[Finish Type],Setup!$U47)="","",INDEX(SessionReviewTable[Finish Type],Setup!$U47)))</f>
        <v>Early Finish</v>
      </c>
      <c r="O54" s="75" t="str">
        <f ca="1">IF(Setup!$U47="","",IF(INDEX(SessionReviewTable[Timing Notes],Setup!$U47)="","None",HYPERLINK("#'Review Data'!AD"&amp;(Setup!$U47+5),"Open notes")))</f>
        <v>None</v>
      </c>
      <c r="P54" s="75">
        <f ca="1">IF(Setup!$U47="","",IF(INDEX(SessionReviewTable[Patients Excluded - Missing Times],Setup!$U47)="","",INDEX(SessionReviewTable[Patients Excluded - Missing Times],Setup!$U47)))</f>
        <v>0</v>
      </c>
      <c r="Q54" s="75" t="str">
        <f ca="1">IF(Setup!$U47="","",IF(INDEX(SessionReviewTable[Scheduling Notes],Setup!$U47)="","None",HYPERLINK("#'Review Data'!BH"&amp;(Setup!$U47+5),"Open notes")))</f>
        <v>None</v>
      </c>
    </row>
    <row r="55" spans="1:17" ht="58" customHeight="1">
      <c r="A55" s="1"/>
      <c r="B55" s="74">
        <f ca="1">IF(Setup!$U48="","",IF(INDEX(SessionReviewTable[Procedure Date],Setup!$U48)="","",INDEX(SessionReviewTable[Procedure Date],Setup!$U48)))</f>
        <v>46259</v>
      </c>
      <c r="C55" s="75" t="str">
        <f ca="1">IF(Setup!$U48="","",IF(INDEX(SessionReviewTable[Operating Theatre],Setup!$U48)="","",INDEX(SessionReviewTable[Operating Theatre],Setup!$U48)))</f>
        <v>ST CAH MAIN THEATRE 2</v>
      </c>
      <c r="D55" s="75" t="str">
        <f ca="1">IF(Setup!$U48="","",IF(INDEX(SessionReviewTable[Session Specialty],Setup!$U48)="","",INDEX(SessionReviewTable[Session Specialty],Setup!$U48)))</f>
        <v>Gynaecology</v>
      </c>
      <c r="E55" s="75" t="str">
        <f ca="1">IF(Setup!$U48="","",IF(INDEX(SessionReviewTable[Responsible Consultant],Setup!$U48)="","",INDEX(SessionReviewTable[Responsible Consultant],Setup!$U48)))</f>
        <v>Dr Dummy 12</v>
      </c>
      <c r="F55" s="76">
        <f ca="1">IF(Setup!$U48="","",IF(INDEX(SessionReviewTable[Slot Start Time],Setup!$U48)="","",INDEX(SessionReviewTable[Slot Start Time],Setup!$U48)))</f>
        <v>46259.3125</v>
      </c>
      <c r="G55" s="76">
        <f ca="1">IF(Setup!$U48="","",IF(INDEX(SessionReviewTable[Slot End Time],Setup!$U48)="","",INDEX(SessionReviewTable[Slot End Time],Setup!$U48)))</f>
        <v>46259.604166666664</v>
      </c>
      <c r="H55" s="76">
        <f ca="1">IF(Setup!$U48="","",IF(INDEX(SessionReviewTable[First Actual Start],Setup!$U48)="","",INDEX(SessionReviewTable[First Actual Start],Setup!$U48)))</f>
        <v>46259.320833333331</v>
      </c>
      <c r="I55" s="76">
        <f ca="1">IF(Setup!$U48="","",IF(INDEX(SessionReviewTable[Last Actual End],Setup!$U48)="","",INDEX(SessionReviewTable[Last Actual End],Setup!$U48)))</f>
        <v>46259.593055555553</v>
      </c>
      <c r="J55" s="75">
        <f ca="1">IF(Setup!$U48="","",IF(INDEX(SessionReviewTable[No of Patients],Setup!$U48)="","",INDEX(SessionReviewTable[No of Patients],Setup!$U48)))</f>
        <v>4</v>
      </c>
      <c r="K55" s="77">
        <f ca="1">IF(Setup!$U48="","",IF(INDEX(SessionReviewTable[Run Minutes],Setup!$U48)="","",INDEX(SessionReviewTable[Run Minutes],Setup!$U48)))</f>
        <v>392</v>
      </c>
      <c r="L55" s="77">
        <f ca="1">IF(Setup!$U48="","",IF(INDEX(SessionReviewTable[Op Minutes],Setup!$U48)="","",INDEX(SessionReviewTable[Op Minutes],Setup!$U48)))</f>
        <v>292</v>
      </c>
      <c r="M55" s="75" t="str">
        <f ca="1">IF(Setup!$U48="","",IF(INDEX(SessionReviewTable[Start Type],Setup!$U48)="","",INDEX(SessionReviewTable[Start Type],Setup!$U48)))</f>
        <v>Late Start</v>
      </c>
      <c r="N55" s="75" t="str">
        <f ca="1">IF(Setup!$U48="","",IF(INDEX(SessionReviewTable[Finish Type],Setup!$U48)="","",INDEX(SessionReviewTable[Finish Type],Setup!$U48)))</f>
        <v>Early Finish</v>
      </c>
      <c r="O55" s="75" t="str">
        <f ca="1">IF(Setup!$U48="","",IF(INDEX(SessionReviewTable[Timing Notes],Setup!$U48)="","None",HYPERLINK("#'Review Data'!AD"&amp;(Setup!$U48+5),"Open notes")))</f>
        <v>None</v>
      </c>
      <c r="P55" s="75">
        <f ca="1">IF(Setup!$U48="","",IF(INDEX(SessionReviewTable[Patients Excluded - Missing Times],Setup!$U48)="","",INDEX(SessionReviewTable[Patients Excluded - Missing Times],Setup!$U48)))</f>
        <v>0</v>
      </c>
      <c r="Q55" s="75" t="str">
        <f ca="1">IF(Setup!$U48="","",IF(INDEX(SessionReviewTable[Scheduling Notes],Setup!$U48)="","None",HYPERLINK("#'Review Data'!BH"&amp;(Setup!$U48+5),"Open notes")))</f>
        <v>None</v>
      </c>
    </row>
    <row r="56" spans="1:17" ht="58" customHeight="1">
      <c r="A56" s="1"/>
      <c r="B56" s="74">
        <f ca="1">IF(Setup!$U49="","",IF(INDEX(SessionReviewTable[Procedure Date],Setup!$U49)="","",INDEX(SessionReviewTable[Procedure Date],Setup!$U49)))</f>
        <v>46259</v>
      </c>
      <c r="C56" s="75" t="str">
        <f ca="1">IF(Setup!$U49="","",IF(INDEX(SessionReviewTable[Operating Theatre],Setup!$U49)="","",INDEX(SessionReviewTable[Operating Theatre],Setup!$U49)))</f>
        <v>ST CAH MAIN THEATRE 1</v>
      </c>
      <c r="D56" s="75" t="str">
        <f ca="1">IF(Setup!$U49="","",IF(INDEX(SessionReviewTable[Session Specialty],Setup!$U49)="","",INDEX(SessionReviewTable[Session Specialty],Setup!$U49)))</f>
        <v>Urology</v>
      </c>
      <c r="E56" s="75" t="str">
        <f ca="1">IF(Setup!$U49="","",IF(INDEX(SessionReviewTable[Responsible Consultant],Setup!$U49)="","",INDEX(SessionReviewTable[Responsible Consultant],Setup!$U49)))</f>
        <v>Dr Dummy 24</v>
      </c>
      <c r="F56" s="76">
        <f ca="1">IF(Setup!$U49="","",IF(INDEX(SessionReviewTable[Slot Start Time],Setup!$U49)="","",INDEX(SessionReviewTable[Slot Start Time],Setup!$U49)))</f>
        <v>46259.354166666664</v>
      </c>
      <c r="G56" s="76">
        <f ca="1">IF(Setup!$U49="","",IF(INDEX(SessionReviewTable[Slot End Time],Setup!$U49)="","",INDEX(SessionReviewTable[Slot End Time],Setup!$U49)))</f>
        <v>46259.729166666664</v>
      </c>
      <c r="H56" s="76">
        <f ca="1">IF(Setup!$U49="","",IF(INDEX(SessionReviewTable[First Actual Start],Setup!$U49)="","",INDEX(SessionReviewTable[First Actual Start],Setup!$U49)))</f>
        <v>46259.355555555558</v>
      </c>
      <c r="I56" s="76">
        <f ca="1">IF(Setup!$U49="","",IF(INDEX(SessionReviewTable[Last Actual End],Setup!$U49)="","",INDEX(SessionReviewTable[Last Actual End],Setup!$U49)))</f>
        <v>46259.713194444441</v>
      </c>
      <c r="J56" s="75">
        <f ca="1">IF(Setup!$U49="","",IF(INDEX(SessionReviewTable[No of Patients],Setup!$U49)="","",INDEX(SessionReviewTable[No of Patients],Setup!$U49)))</f>
        <v>4</v>
      </c>
      <c r="K56" s="77">
        <f ca="1">IF(Setup!$U49="","",IF(INDEX(SessionReviewTable[Run Minutes],Setup!$U49)="","",INDEX(SessionReviewTable[Run Minutes],Setup!$U49)))</f>
        <v>515</v>
      </c>
      <c r="L56" s="77">
        <f ca="1">IF(Setup!$U49="","",IF(INDEX(SessionReviewTable[Op Minutes],Setup!$U49)="","",INDEX(SessionReviewTable[Op Minutes],Setup!$U49)))</f>
        <v>400</v>
      </c>
      <c r="M56" s="75" t="str">
        <f ca="1">IF(Setup!$U49="","",IF(INDEX(SessionReviewTable[Start Type],Setup!$U49)="","",INDEX(SessionReviewTable[Start Type],Setup!$U49)))</f>
        <v>On Time</v>
      </c>
      <c r="N56" s="75" t="str">
        <f ca="1">IF(Setup!$U49="","",IF(INDEX(SessionReviewTable[Finish Type],Setup!$U49)="","",INDEX(SessionReviewTable[Finish Type],Setup!$U49)))</f>
        <v>Early Finish</v>
      </c>
      <c r="O56" s="75" t="str">
        <f ca="1">IF(Setup!$U49="","",IF(INDEX(SessionReviewTable[Timing Notes],Setup!$U49)="","None",HYPERLINK("#'Review Data'!AD"&amp;(Setup!$U49+5),"Open notes")))</f>
        <v>None</v>
      </c>
      <c r="P56" s="75">
        <f ca="1">IF(Setup!$U49="","",IF(INDEX(SessionReviewTable[Patients Excluded - Missing Times],Setup!$U49)="","",INDEX(SessionReviewTable[Patients Excluded - Missing Times],Setup!$U49)))</f>
        <v>0</v>
      </c>
      <c r="Q56" s="75" t="str">
        <f ca="1">IF(Setup!$U49="","",IF(INDEX(SessionReviewTable[Scheduling Notes],Setup!$U49)="","None",HYPERLINK("#'Review Data'!BH"&amp;(Setup!$U49+5),"Open notes")))</f>
        <v>None</v>
      </c>
    </row>
    <row r="57" spans="1:17" ht="58" customHeight="1">
      <c r="A57" s="1"/>
      <c r="B57" s="74">
        <f ca="1">IF(Setup!$U50="","",IF(INDEX(SessionReviewTable[Procedure Date],Setup!$U50)="","",INDEX(SessionReviewTable[Procedure Date],Setup!$U50)))</f>
        <v>46259</v>
      </c>
      <c r="C57" s="75" t="str">
        <f ca="1">IF(Setup!$U50="","",IF(INDEX(SessionReviewTable[Operating Theatre],Setup!$U50)="","",INDEX(SessionReviewTable[Operating Theatre],Setup!$U50)))</f>
        <v>ST DHH MAIN THEATRE 3</v>
      </c>
      <c r="D57" s="75" t="str">
        <f ca="1">IF(Setup!$U50="","",IF(INDEX(SessionReviewTable[Session Specialty],Setup!$U50)="","",INDEX(SessionReviewTable[Session Specialty],Setup!$U50)))</f>
        <v>ENT</v>
      </c>
      <c r="E57" s="75" t="str">
        <f ca="1">IF(Setup!$U50="","",IF(INDEX(SessionReviewTable[Responsible Consultant],Setup!$U50)="","",INDEX(SessionReviewTable[Responsible Consultant],Setup!$U50)))</f>
        <v>Dr Dummy 22</v>
      </c>
      <c r="F57" s="76">
        <f ca="1">IF(Setup!$U50="","",IF(INDEX(SessionReviewTable[Slot Start Time],Setup!$U50)="","",INDEX(SessionReviewTable[Slot Start Time],Setup!$U50)))</f>
        <v>46259.5625</v>
      </c>
      <c r="G57" s="76">
        <f ca="1">IF(Setup!$U50="","",IF(INDEX(SessionReviewTable[Slot End Time],Setup!$U50)="","",INDEX(SessionReviewTable[Slot End Time],Setup!$U50)))</f>
        <v>46259.75</v>
      </c>
      <c r="H57" s="76">
        <f ca="1">IF(Setup!$U50="","",IF(INDEX(SessionReviewTable[First Actual Start],Setup!$U50)="","",INDEX(SessionReviewTable[First Actual Start],Setup!$U50)))</f>
        <v>46259.563888888886</v>
      </c>
      <c r="I57" s="76">
        <f ca="1">IF(Setup!$U50="","",IF(INDEX(SessionReviewTable[Last Actual End],Setup!$U50)="","",INDEX(SessionReviewTable[Last Actual End],Setup!$U50)))</f>
        <v>46259.740277777775</v>
      </c>
      <c r="J57" s="75">
        <f ca="1">IF(Setup!$U50="","",IF(INDEX(SessionReviewTable[No of Patients],Setup!$U50)="","",INDEX(SessionReviewTable[No of Patients],Setup!$U50)))</f>
        <v>4</v>
      </c>
      <c r="K57" s="77">
        <f ca="1">IF(Setup!$U50="","",IF(INDEX(SessionReviewTable[Run Minutes],Setup!$U50)="","",INDEX(SessionReviewTable[Run Minutes],Setup!$U50)))</f>
        <v>254</v>
      </c>
      <c r="L57" s="77">
        <f ca="1">IF(Setup!$U50="","",IF(INDEX(SessionReviewTable[Op Minutes],Setup!$U50)="","",INDEX(SessionReviewTable[Op Minutes],Setup!$U50)))</f>
        <v>153</v>
      </c>
      <c r="M57" s="75" t="str">
        <f ca="1">IF(Setup!$U50="","",IF(INDEX(SessionReviewTable[Start Type],Setup!$U50)="","",INDEX(SessionReviewTable[Start Type],Setup!$U50)))</f>
        <v>On Time</v>
      </c>
      <c r="N57" s="75" t="str">
        <f ca="1">IF(Setup!$U50="","",IF(INDEX(SessionReviewTable[Finish Type],Setup!$U50)="","",INDEX(SessionReviewTable[Finish Type],Setup!$U50)))</f>
        <v>Early Finish</v>
      </c>
      <c r="O57" s="75" t="str">
        <f ca="1">IF(Setup!$U50="","",IF(INDEX(SessionReviewTable[Timing Notes],Setup!$U50)="","None",HYPERLINK("#'Review Data'!AD"&amp;(Setup!$U50+5),"Open notes")))</f>
        <v>None</v>
      </c>
      <c r="P57" s="75">
        <f ca="1">IF(Setup!$U50="","",IF(INDEX(SessionReviewTable[Patients Excluded - Missing Times],Setup!$U50)="","",INDEX(SessionReviewTable[Patients Excluded - Missing Times],Setup!$U50)))</f>
        <v>0</v>
      </c>
      <c r="Q57" s="75" t="str">
        <f ca="1">IF(Setup!$U50="","",IF(INDEX(SessionReviewTable[Scheduling Notes],Setup!$U50)="","None",HYPERLINK("#'Review Data'!BH"&amp;(Setup!$U50+5),"Open notes")))</f>
        <v>None</v>
      </c>
    </row>
    <row r="58" spans="1:17" ht="58" customHeight="1">
      <c r="A58" s="1"/>
      <c r="B58" s="74">
        <f ca="1">IF(Setup!$U51="","",IF(INDEX(SessionReviewTable[Procedure Date],Setup!$U51)="","",INDEX(SessionReviewTable[Procedure Date],Setup!$U51)))</f>
        <v>46259</v>
      </c>
      <c r="C58" s="75" t="str">
        <f ca="1">IF(Setup!$U51="","",IF(INDEX(SessionReviewTable[Operating Theatre],Setup!$U51)="","",INDEX(SessionReviewTable[Operating Theatre],Setup!$U51)))</f>
        <v>ST DHH MATERNITY THEATRE 1</v>
      </c>
      <c r="D58" s="75" t="str">
        <f ca="1">IF(Setup!$U51="","",IF(INDEX(SessionReviewTable[Session Specialty],Setup!$U51)="","",INDEX(SessionReviewTable[Session Specialty],Setup!$U51)))</f>
        <v>Obstetrics</v>
      </c>
      <c r="E58" s="75" t="str">
        <f ca="1">IF(Setup!$U51="","",IF(INDEX(SessionReviewTable[Responsible Consultant],Setup!$U51)="","",INDEX(SessionReviewTable[Responsible Consultant],Setup!$U51)))</f>
        <v>Dr Dummy 09</v>
      </c>
      <c r="F58" s="76">
        <f ca="1">IF(Setup!$U51="","",IF(INDEX(SessionReviewTable[Slot Start Time],Setup!$U51)="","",INDEX(SessionReviewTable[Slot Start Time],Setup!$U51)))</f>
        <v>46259.354166666664</v>
      </c>
      <c r="G58" s="76">
        <f ca="1">IF(Setup!$U51="","",IF(INDEX(SessionReviewTable[Slot End Time],Setup!$U51)="","",INDEX(SessionReviewTable[Slot End Time],Setup!$U51)))</f>
        <v>46259.479166666664</v>
      </c>
      <c r="H58" s="76">
        <f ca="1">IF(Setup!$U51="","",IF(INDEX(SessionReviewTable[First Actual Start],Setup!$U51)="","",INDEX(SessionReviewTable[First Actual Start],Setup!$U51)))</f>
        <v>46259.35833333333</v>
      </c>
      <c r="I58" s="76">
        <f ca="1">IF(Setup!$U51="","",IF(INDEX(SessionReviewTable[Last Actual End],Setup!$U51)="","",INDEX(SessionReviewTable[Last Actual End],Setup!$U51)))</f>
        <v>46259.473611111112</v>
      </c>
      <c r="J58" s="75">
        <f ca="1">IF(Setup!$U51="","",IF(INDEX(SessionReviewTable[No of Patients],Setup!$U51)="","",INDEX(SessionReviewTable[No of Patients],Setup!$U51)))</f>
        <v>4</v>
      </c>
      <c r="K58" s="77">
        <f ca="1">IF(Setup!$U51="","",IF(INDEX(SessionReviewTable[Run Minutes],Setup!$U51)="","",INDEX(SessionReviewTable[Run Minutes],Setup!$U51)))</f>
        <v>166</v>
      </c>
      <c r="L58" s="77">
        <f ca="1">IF(Setup!$U51="","",IF(INDEX(SessionReviewTable[Op Minutes],Setup!$U51)="","",INDEX(SessionReviewTable[Op Minutes],Setup!$U51)))</f>
        <v>80</v>
      </c>
      <c r="M58" s="75" t="str">
        <f ca="1">IF(Setup!$U51="","",IF(INDEX(SessionReviewTable[Start Type],Setup!$U51)="","",INDEX(SessionReviewTable[Start Type],Setup!$U51)))</f>
        <v>On Time</v>
      </c>
      <c r="N58" s="75" t="str">
        <f ca="1">IF(Setup!$U51="","",IF(INDEX(SessionReviewTable[Finish Type],Setup!$U51)="","",INDEX(SessionReviewTable[Finish Type],Setup!$U51)))</f>
        <v>On Time</v>
      </c>
      <c r="O58" s="75" t="str">
        <f ca="1">IF(Setup!$U51="","",IF(INDEX(SessionReviewTable[Timing Notes],Setup!$U51)="","None",HYPERLINK("#'Review Data'!AD"&amp;(Setup!$U51+5),"Open notes")))</f>
        <v>None</v>
      </c>
      <c r="P58" s="75">
        <f ca="1">IF(Setup!$U51="","",IF(INDEX(SessionReviewTable[Patients Excluded - Missing Times],Setup!$U51)="","",INDEX(SessionReviewTable[Patients Excluded - Missing Times],Setup!$U51)))</f>
        <v>0</v>
      </c>
      <c r="Q58" s="75" t="str">
        <f ca="1">IF(Setup!$U51="","",IF(INDEX(SessionReviewTable[Scheduling Notes],Setup!$U51)="","None",HYPERLINK("#'Review Data'!BH"&amp;(Setup!$U51+5),"Open notes")))</f>
        <v>None</v>
      </c>
    </row>
    <row r="59" spans="1:17" ht="58" customHeight="1">
      <c r="A59" s="1"/>
      <c r="B59" s="74">
        <f ca="1">IF(Setup!$U52="","",IF(INDEX(SessionReviewTable[Procedure Date],Setup!$U52)="","",INDEX(SessionReviewTable[Procedure Date],Setup!$U52)))</f>
        <v>46259</v>
      </c>
      <c r="C59" s="75" t="str">
        <f ca="1">IF(Setup!$U52="","",IF(INDEX(SessionReviewTable[Operating Theatre],Setup!$U52)="","",INDEX(SessionReviewTable[Operating Theatre],Setup!$U52)))</f>
        <v>STY DPU 1</v>
      </c>
      <c r="D59" s="75" t="str">
        <f ca="1">IF(Setup!$U52="","",IF(INDEX(SessionReviewTable[Session Specialty],Setup!$U52)="","",INDEX(SessionReviewTable[Session Specialty],Setup!$U52)))</f>
        <v>ENT</v>
      </c>
      <c r="E59" s="75" t="str">
        <f ca="1">IF(Setup!$U52="","",IF(INDEX(SessionReviewTable[Responsible Consultant],Setup!$U52)="","",INDEX(SessionReviewTable[Responsible Consultant],Setup!$U52)))</f>
        <v>Dr Dummy 21</v>
      </c>
      <c r="F59" s="76">
        <f ca="1">IF(Setup!$U52="","",IF(INDEX(SessionReviewTable[Slot Start Time],Setup!$U52)="","",INDEX(SessionReviewTable[Slot Start Time],Setup!$U52)))</f>
        <v>46259.354166666664</v>
      </c>
      <c r="G59" s="76">
        <f ca="1">IF(Setup!$U52="","",IF(INDEX(SessionReviewTable[Slot End Time],Setup!$U52)="","",INDEX(SessionReviewTable[Slot End Time],Setup!$U52)))</f>
        <v>46259.479166666664</v>
      </c>
      <c r="H59" s="76">
        <f ca="1">IF(Setup!$U52="","",IF(INDEX(SessionReviewTable[First Actual Start],Setup!$U52)="","",INDEX(SessionReviewTable[First Actual Start],Setup!$U52)))</f>
        <v>46259.361805555556</v>
      </c>
      <c r="I59" s="76">
        <f ca="1">IF(Setup!$U52="","",IF(INDEX(SessionReviewTable[Last Actual End],Setup!$U52)="","",INDEX(SessionReviewTable[Last Actual End],Setup!$U52)))</f>
        <v>46259.470833333333</v>
      </c>
      <c r="J59" s="75">
        <f ca="1">IF(Setup!$U52="","",IF(INDEX(SessionReviewTable[No of Patients],Setup!$U52)="","",INDEX(SessionReviewTable[No of Patients],Setup!$U52)))</f>
        <v>4</v>
      </c>
      <c r="K59" s="77">
        <f ca="1">IF(Setup!$U52="","",IF(INDEX(SessionReviewTable[Run Minutes],Setup!$U52)="","",INDEX(SessionReviewTable[Run Minutes],Setup!$U52)))</f>
        <v>157</v>
      </c>
      <c r="L59" s="77">
        <f ca="1">IF(Setup!$U52="","",IF(INDEX(SessionReviewTable[Op Minutes],Setup!$U52)="","",INDEX(SessionReviewTable[Op Minutes],Setup!$U52)))</f>
        <v>85</v>
      </c>
      <c r="M59" s="75" t="str">
        <f ca="1">IF(Setup!$U52="","",IF(INDEX(SessionReviewTable[Start Type],Setup!$U52)="","",INDEX(SessionReviewTable[Start Type],Setup!$U52)))</f>
        <v>Late Start</v>
      </c>
      <c r="N59" s="75" t="str">
        <f ca="1">IF(Setup!$U52="","",IF(INDEX(SessionReviewTable[Finish Type],Setup!$U52)="","",INDEX(SessionReviewTable[Finish Type],Setup!$U52)))</f>
        <v>Early Finish</v>
      </c>
      <c r="O59" s="75" t="str">
        <f ca="1">IF(Setup!$U52="","",IF(INDEX(SessionReviewTable[Timing Notes],Setup!$U52)="","None",HYPERLINK("#'Review Data'!AD"&amp;(Setup!$U52+5),"Open notes")))</f>
        <v>None</v>
      </c>
      <c r="P59" s="75">
        <f ca="1">IF(Setup!$U52="","",IF(INDEX(SessionReviewTable[Patients Excluded - Missing Times],Setup!$U52)="","",INDEX(SessionReviewTable[Patients Excluded - Missing Times],Setup!$U52)))</f>
        <v>0</v>
      </c>
      <c r="Q59" s="75" t="str">
        <f ca="1">IF(Setup!$U52="","",IF(INDEX(SessionReviewTable[Scheduling Notes],Setup!$U52)="","None",HYPERLINK("#'Review Data'!BH"&amp;(Setup!$U52+5),"Open notes")))</f>
        <v>None</v>
      </c>
    </row>
    <row r="60" spans="1:17" ht="58" customHeight="1">
      <c r="A60" s="1"/>
      <c r="B60" s="74">
        <f ca="1">IF(Setup!$U53="","",IF(INDEX(SessionReviewTable[Procedure Date],Setup!$U53)="","",INDEX(SessionReviewTable[Procedure Date],Setup!$U53)))</f>
        <v>46259</v>
      </c>
      <c r="C60" s="75" t="str">
        <f ca="1">IF(Setup!$U53="","",IF(INDEX(SessionReviewTable[Operating Theatre],Setup!$U53)="","",INDEX(SessionReviewTable[Operating Theatre],Setup!$U53)))</f>
        <v>ST STY THEATRE 1</v>
      </c>
      <c r="D60" s="75" t="str">
        <f ca="1">IF(Setup!$U53="","",IF(INDEX(SessionReviewTable[Session Specialty],Setup!$U53)="","",INDEX(SessionReviewTable[Session Specialty],Setup!$U53)))</f>
        <v>Gynaecology</v>
      </c>
      <c r="E60" s="75" t="str">
        <f ca="1">IF(Setup!$U53="","",IF(INDEX(SessionReviewTable[Responsible Consultant],Setup!$U53)="","",INDEX(SessionReviewTable[Responsible Consultant],Setup!$U53)))</f>
        <v>Dr Dummy 04</v>
      </c>
      <c r="F60" s="76">
        <f ca="1">IF(Setup!$U53="","",IF(INDEX(SessionReviewTable[Slot Start Time],Setup!$U53)="","",INDEX(SessionReviewTable[Slot Start Time],Setup!$U53)))</f>
        <v>46259.354166666664</v>
      </c>
      <c r="G60" s="76">
        <f ca="1">IF(Setup!$U53="","",IF(INDEX(SessionReviewTable[Slot End Time],Setup!$U53)="","",INDEX(SessionReviewTable[Slot End Time],Setup!$U53)))</f>
        <v>46259.6875</v>
      </c>
      <c r="H60" s="76">
        <f ca="1">IF(Setup!$U53="","",IF(INDEX(SessionReviewTable[First Actual Start],Setup!$U53)="","",INDEX(SessionReviewTable[First Actual Start],Setup!$U53)))</f>
        <v>46259.359722222223</v>
      </c>
      <c r="I60" s="76">
        <f ca="1">IF(Setup!$U53="","",IF(INDEX(SessionReviewTable[Last Actual End],Setup!$U53)="","",INDEX(SessionReviewTable[Last Actual End],Setup!$U53)))</f>
        <v>46259.669444444444</v>
      </c>
      <c r="J60" s="75">
        <f ca="1">IF(Setup!$U53="","",IF(INDEX(SessionReviewTable[No of Patients],Setup!$U53)="","",INDEX(SessionReviewTable[No of Patients],Setup!$U53)))</f>
        <v>4</v>
      </c>
      <c r="K60" s="77">
        <f ca="1">IF(Setup!$U53="","",IF(INDEX(SessionReviewTable[Run Minutes],Setup!$U53)="","",INDEX(SessionReviewTable[Run Minutes],Setup!$U53)))</f>
        <v>446</v>
      </c>
      <c r="L60" s="77">
        <f ca="1">IF(Setup!$U53="","",IF(INDEX(SessionReviewTable[Op Minutes],Setup!$U53)="","",INDEX(SessionReviewTable[Op Minutes],Setup!$U53)))</f>
        <v>316</v>
      </c>
      <c r="M60" s="75" t="str">
        <f ca="1">IF(Setup!$U53="","",IF(INDEX(SessionReviewTable[Start Type],Setup!$U53)="","",INDEX(SessionReviewTable[Start Type],Setup!$U53)))</f>
        <v>On Time</v>
      </c>
      <c r="N60" s="75" t="str">
        <f ca="1">IF(Setup!$U53="","",IF(INDEX(SessionReviewTable[Finish Type],Setup!$U53)="","",INDEX(SessionReviewTable[Finish Type],Setup!$U53)))</f>
        <v>Early Finish</v>
      </c>
      <c r="O60" s="75" t="str">
        <f ca="1">IF(Setup!$U53="","",IF(INDEX(SessionReviewTable[Timing Notes],Setup!$U53)="","None",HYPERLINK("#'Review Data'!AD"&amp;(Setup!$U53+5),"Open notes")))</f>
        <v>None</v>
      </c>
      <c r="P60" s="75">
        <f ca="1">IF(Setup!$U53="","",IF(INDEX(SessionReviewTable[Patients Excluded - Missing Times],Setup!$U53)="","",INDEX(SessionReviewTable[Patients Excluded - Missing Times],Setup!$U53)))</f>
        <v>0</v>
      </c>
      <c r="Q60" s="75" t="str">
        <f ca="1">IF(Setup!$U53="","",IF(INDEX(SessionReviewTable[Scheduling Notes],Setup!$U53)="","None",HYPERLINK("#'Review Data'!BH"&amp;(Setup!$U53+5),"Open notes")))</f>
        <v>None</v>
      </c>
    </row>
    <row r="61" spans="1:17" ht="58" customHeight="1">
      <c r="A61" s="1"/>
      <c r="B61" s="74">
        <f ca="1">IF(Setup!$U54="","",IF(INDEX(SessionReviewTable[Procedure Date],Setup!$U54)="","",INDEX(SessionReviewTable[Procedure Date],Setup!$U54)))</f>
        <v>46259</v>
      </c>
      <c r="C61" s="75" t="str">
        <f ca="1">IF(Setup!$U54="","",IF(INDEX(SessionReviewTable[Operating Theatre],Setup!$U54)="","",INDEX(SessionReviewTable[Operating Theatre],Setup!$U54)))</f>
        <v>ST STY THEATRE 2</v>
      </c>
      <c r="D61" s="75" t="str">
        <f ca="1">IF(Setup!$U54="","",IF(INDEX(SessionReviewTable[Session Specialty],Setup!$U54)="","",INDEX(SessionReviewTable[Session Specialty],Setup!$U54)))</f>
        <v>Oral and Maxillofacial Surgery</v>
      </c>
      <c r="E61" s="75" t="str">
        <f ca="1">IF(Setup!$U54="","",IF(INDEX(SessionReviewTable[Responsible Consultant],Setup!$U54)="","",INDEX(SessionReviewTable[Responsible Consultant],Setup!$U54)))</f>
        <v>Dr Dummy 08</v>
      </c>
      <c r="F61" s="76">
        <f ca="1">IF(Setup!$U54="","",IF(INDEX(SessionReviewTable[Slot Start Time],Setup!$U54)="","",INDEX(SessionReviewTable[Slot Start Time],Setup!$U54)))</f>
        <v>46259.333333333336</v>
      </c>
      <c r="G61" s="76">
        <f ca="1">IF(Setup!$U54="","",IF(INDEX(SessionReviewTable[Slot End Time],Setup!$U54)="","",INDEX(SessionReviewTable[Slot End Time],Setup!$U54)))</f>
        <v>46259.625</v>
      </c>
      <c r="H61" s="76">
        <f ca="1">IF(Setup!$U54="","",IF(INDEX(SessionReviewTable[First Actual Start],Setup!$U54)="","",INDEX(SessionReviewTable[First Actual Start],Setup!$U54)))</f>
        <v>46259.338888888888</v>
      </c>
      <c r="I61" s="76">
        <f ca="1">IF(Setup!$U54="","",IF(INDEX(SessionReviewTable[Last Actual End],Setup!$U54)="","",INDEX(SessionReviewTable[Last Actual End],Setup!$U54)))</f>
        <v>46259.609722222223</v>
      </c>
      <c r="J61" s="75">
        <f ca="1">IF(Setup!$U54="","",IF(INDEX(SessionReviewTable[No of Patients],Setup!$U54)="","",INDEX(SessionReviewTable[No of Patients],Setup!$U54)))</f>
        <v>4</v>
      </c>
      <c r="K61" s="77">
        <f ca="1">IF(Setup!$U54="","",IF(INDEX(SessionReviewTable[Run Minutes],Setup!$U54)="","",INDEX(SessionReviewTable[Run Minutes],Setup!$U54)))</f>
        <v>390</v>
      </c>
      <c r="L61" s="77">
        <f ca="1">IF(Setup!$U54="","",IF(INDEX(SessionReviewTable[Op Minutes],Setup!$U54)="","",INDEX(SessionReviewTable[Op Minutes],Setup!$U54)))</f>
        <v>261</v>
      </c>
      <c r="M61" s="75" t="str">
        <f ca="1">IF(Setup!$U54="","",IF(INDEX(SessionReviewTable[Start Type],Setup!$U54)="","",INDEX(SessionReviewTable[Start Type],Setup!$U54)))</f>
        <v>On Time</v>
      </c>
      <c r="N61" s="75" t="str">
        <f ca="1">IF(Setup!$U54="","",IF(INDEX(SessionReviewTable[Finish Type],Setup!$U54)="","",INDEX(SessionReviewTable[Finish Type],Setup!$U54)))</f>
        <v>Early Finish</v>
      </c>
      <c r="O61" s="75" t="str">
        <f ca="1">IF(Setup!$U54="","",IF(INDEX(SessionReviewTable[Timing Notes],Setup!$U54)="","None",HYPERLINK("#'Review Data'!AD"&amp;(Setup!$U54+5),"Open notes")))</f>
        <v>None</v>
      </c>
      <c r="P61" s="75">
        <f ca="1">IF(Setup!$U54="","",IF(INDEX(SessionReviewTable[Patients Excluded - Missing Times],Setup!$U54)="","",INDEX(SessionReviewTable[Patients Excluded - Missing Times],Setup!$U54)))</f>
        <v>0</v>
      </c>
      <c r="Q61" s="75" t="str">
        <f ca="1">IF(Setup!$U54="","",IF(INDEX(SessionReviewTable[Scheduling Notes],Setup!$U54)="","None",HYPERLINK("#'Review Data'!BH"&amp;(Setup!$U54+5),"Open notes")))</f>
        <v>None</v>
      </c>
    </row>
    <row r="62" spans="1:17" ht="58" customHeight="1">
      <c r="A62" s="1"/>
      <c r="B62" s="74">
        <f ca="1">IF(Setup!$U55="","",IF(INDEX(SessionReviewTable[Procedure Date],Setup!$U55)="","",INDEX(SessionReviewTable[Procedure Date],Setup!$U55)))</f>
        <v>46260</v>
      </c>
      <c r="C62" s="75" t="str">
        <f ca="1">IF(Setup!$U55="","",IF(INDEX(SessionReviewTable[Operating Theatre],Setup!$U55)="","",INDEX(SessionReviewTable[Operating Theatre],Setup!$U55)))</f>
        <v>ST CAH MAIN THEATRE 7</v>
      </c>
      <c r="D62" s="75" t="str">
        <f ca="1">IF(Setup!$U55="","",IF(INDEX(SessionReviewTable[Session Specialty],Setup!$U55)="","",INDEX(SessionReviewTable[Session Specialty],Setup!$U55)))</f>
        <v>ENT</v>
      </c>
      <c r="E62" s="75" t="str">
        <f ca="1">IF(Setup!$U55="","",IF(INDEX(SessionReviewTable[Responsible Consultant],Setup!$U55)="","",INDEX(SessionReviewTable[Responsible Consultant],Setup!$U55)))</f>
        <v>Dr Dummy 20</v>
      </c>
      <c r="F62" s="76">
        <f ca="1">IF(Setup!$U55="","",IF(INDEX(SessionReviewTable[Slot Start Time],Setup!$U55)="","",INDEX(SessionReviewTable[Slot Start Time],Setup!$U55)))</f>
        <v>46260.333333333336</v>
      </c>
      <c r="G62" s="76">
        <f ca="1">IF(Setup!$U55="","",IF(INDEX(SessionReviewTable[Slot End Time],Setup!$U55)="","",INDEX(SessionReviewTable[Slot End Time],Setup!$U55)))</f>
        <v>46260.479166666664</v>
      </c>
      <c r="H62" s="76">
        <f ca="1">IF(Setup!$U55="","",IF(INDEX(SessionReviewTable[First Actual Start],Setup!$U55)="","",INDEX(SessionReviewTable[First Actual Start],Setup!$U55)))</f>
        <v>46260.336805555555</v>
      </c>
      <c r="I62" s="76">
        <f ca="1">IF(Setup!$U55="","",IF(INDEX(SessionReviewTable[Last Actual End],Setup!$U55)="","",INDEX(SessionReviewTable[Last Actual End],Setup!$U55)))</f>
        <v>46260.460416666669</v>
      </c>
      <c r="J62" s="75">
        <f ca="1">IF(Setup!$U55="","",IF(INDEX(SessionReviewTable[No of Patients],Setup!$U55)="","",INDEX(SessionReviewTable[No of Patients],Setup!$U55)))</f>
        <v>4</v>
      </c>
      <c r="K62" s="77">
        <f ca="1">IF(Setup!$U55="","",IF(INDEX(SessionReviewTable[Run Minutes],Setup!$U55)="","",INDEX(SessionReviewTable[Run Minutes],Setup!$U55)))</f>
        <v>178</v>
      </c>
      <c r="L62" s="77">
        <f ca="1">IF(Setup!$U55="","",IF(INDEX(SessionReviewTable[Op Minutes],Setup!$U55)="","",INDEX(SessionReviewTable[Op Minutes],Setup!$U55)))</f>
        <v>105</v>
      </c>
      <c r="M62" s="75" t="str">
        <f ca="1">IF(Setup!$U55="","",IF(INDEX(SessionReviewTable[Start Type],Setup!$U55)="","",INDEX(SessionReviewTable[Start Type],Setup!$U55)))</f>
        <v>On Time</v>
      </c>
      <c r="N62" s="75" t="str">
        <f ca="1">IF(Setup!$U55="","",IF(INDEX(SessionReviewTable[Finish Type],Setup!$U55)="","",INDEX(SessionReviewTable[Finish Type],Setup!$U55)))</f>
        <v>Early Finish</v>
      </c>
      <c r="O62" s="75" t="str">
        <f ca="1">IF(Setup!$U55="","",IF(INDEX(SessionReviewTable[Timing Notes],Setup!$U55)="","None",HYPERLINK("#'Review Data'!AD"&amp;(Setup!$U55+5),"Open notes")))</f>
        <v>None</v>
      </c>
      <c r="P62" s="75">
        <f ca="1">IF(Setup!$U55="","",IF(INDEX(SessionReviewTable[Patients Excluded - Missing Times],Setup!$U55)="","",INDEX(SessionReviewTable[Patients Excluded - Missing Times],Setup!$U55)))</f>
        <v>0</v>
      </c>
      <c r="Q62" s="75" t="str">
        <f ca="1">IF(Setup!$U55="","",IF(INDEX(SessionReviewTable[Scheduling Notes],Setup!$U55)="","None",HYPERLINK("#'Review Data'!BH"&amp;(Setup!$U55+5),"Open notes")))</f>
        <v>None</v>
      </c>
    </row>
    <row r="63" spans="1:17" ht="58" customHeight="1">
      <c r="A63" s="1"/>
      <c r="B63" s="74">
        <f ca="1">IF(Setup!$U56="","",IF(INDEX(SessionReviewTable[Procedure Date],Setup!$U56)="","",INDEX(SessionReviewTable[Procedure Date],Setup!$U56)))</f>
        <v>46260</v>
      </c>
      <c r="C63" s="75" t="str">
        <f ca="1">IF(Setup!$U56="","",IF(INDEX(SessionReviewTable[Operating Theatre],Setup!$U56)="","",INDEX(SessionReviewTable[Operating Theatre],Setup!$U56)))</f>
        <v>ST CAH MAIN THEATRE 2</v>
      </c>
      <c r="D63" s="75" t="str">
        <f ca="1">IF(Setup!$U56="","",IF(INDEX(SessionReviewTable[Session Specialty],Setup!$U56)="","",INDEX(SessionReviewTable[Session Specialty],Setup!$U56)))</f>
        <v>ENT</v>
      </c>
      <c r="E63" s="75" t="str">
        <f ca="1">IF(Setup!$U56="","",IF(INDEX(SessionReviewTable[Responsible Consultant],Setup!$U56)="","",INDEX(SessionReviewTable[Responsible Consultant],Setup!$U56)))</f>
        <v>Dr Dummy 24</v>
      </c>
      <c r="F63" s="76">
        <f ca="1">IF(Setup!$U56="","",IF(INDEX(SessionReviewTable[Slot Start Time],Setup!$U56)="","",INDEX(SessionReviewTable[Slot Start Time],Setup!$U56)))</f>
        <v>46260.3125</v>
      </c>
      <c r="G63" s="76">
        <f ca="1">IF(Setup!$U56="","",IF(INDEX(SessionReviewTable[Slot End Time],Setup!$U56)="","",INDEX(SessionReviewTable[Slot End Time],Setup!$U56)))</f>
        <v>46260.645833333336</v>
      </c>
      <c r="H63" s="76">
        <f ca="1">IF(Setup!$U56="","",IF(INDEX(SessionReviewTable[First Actual Start],Setup!$U56)="","",INDEX(SessionReviewTable[First Actual Start],Setup!$U56)))</f>
        <v>46260.319444444445</v>
      </c>
      <c r="I63" s="76">
        <f ca="1">IF(Setup!$U56="","",IF(INDEX(SessionReviewTable[Last Actual End],Setup!$U56)="","",INDEX(SessionReviewTable[Last Actual End],Setup!$U56)))</f>
        <v>46260.615972222222</v>
      </c>
      <c r="J63" s="75">
        <f ca="1">IF(Setup!$U56="","",IF(INDEX(SessionReviewTable[No of Patients],Setup!$U56)="","",INDEX(SessionReviewTable[No of Patients],Setup!$U56)))</f>
        <v>4</v>
      </c>
      <c r="K63" s="77">
        <f ca="1">IF(Setup!$U56="","",IF(INDEX(SessionReviewTable[Run Minutes],Setup!$U56)="","",INDEX(SessionReviewTable[Run Minutes],Setup!$U56)))</f>
        <v>427</v>
      </c>
      <c r="L63" s="77">
        <f ca="1">IF(Setup!$U56="","",IF(INDEX(SessionReviewTable[Op Minutes],Setup!$U56)="","",INDEX(SessionReviewTable[Op Minutes],Setup!$U56)))</f>
        <v>327</v>
      </c>
      <c r="M63" s="75" t="str">
        <f ca="1">IF(Setup!$U56="","",IF(INDEX(SessionReviewTable[Start Type],Setup!$U56)="","",INDEX(SessionReviewTable[Start Type],Setup!$U56)))</f>
        <v>On Time</v>
      </c>
      <c r="N63" s="75" t="str">
        <f ca="1">IF(Setup!$U56="","",IF(INDEX(SessionReviewTable[Finish Type],Setup!$U56)="","",INDEX(SessionReviewTable[Finish Type],Setup!$U56)))</f>
        <v>Early Finish</v>
      </c>
      <c r="O63" s="75" t="str">
        <f ca="1">IF(Setup!$U56="","",IF(INDEX(SessionReviewTable[Timing Notes],Setup!$U56)="","None",HYPERLINK("#'Review Data'!AD"&amp;(Setup!$U56+5),"Open notes")))</f>
        <v>None</v>
      </c>
      <c r="P63" s="75">
        <f ca="1">IF(Setup!$U56="","",IF(INDEX(SessionReviewTable[Patients Excluded - Missing Times],Setup!$U56)="","",INDEX(SessionReviewTable[Patients Excluded - Missing Times],Setup!$U56)))</f>
        <v>0</v>
      </c>
      <c r="Q63" s="75" t="str">
        <f ca="1">IF(Setup!$U56="","",IF(INDEX(SessionReviewTable[Scheduling Notes],Setup!$U56)="","None",HYPERLINK("#'Review Data'!BH"&amp;(Setup!$U56+5),"Open notes")))</f>
        <v>None</v>
      </c>
    </row>
    <row r="64" spans="1:17" ht="58" customHeight="1">
      <c r="A64" s="1"/>
      <c r="B64" s="74">
        <f ca="1">IF(Setup!$U57="","",IF(INDEX(SessionReviewTable[Procedure Date],Setup!$U57)="","",INDEX(SessionReviewTable[Procedure Date],Setup!$U57)))</f>
        <v>46260</v>
      </c>
      <c r="C64" s="75" t="str">
        <f ca="1">IF(Setup!$U57="","",IF(INDEX(SessionReviewTable[Operating Theatre],Setup!$U57)="","",INDEX(SessionReviewTable[Operating Theatre],Setup!$U57)))</f>
        <v>CAH DPU 1</v>
      </c>
      <c r="D64" s="75" t="str">
        <f ca="1">IF(Setup!$U57="","",IF(INDEX(SessionReviewTable[Session Specialty],Setup!$U57)="","",INDEX(SessionReviewTable[Session Specialty],Setup!$U57)))</f>
        <v>Gynaecology</v>
      </c>
      <c r="E64" s="75" t="str">
        <f ca="1">IF(Setup!$U57="","",IF(INDEX(SessionReviewTable[Responsible Consultant],Setup!$U57)="","",INDEX(SessionReviewTable[Responsible Consultant],Setup!$U57)))</f>
        <v>Dr Dummy 09</v>
      </c>
      <c r="F64" s="76">
        <f ca="1">IF(Setup!$U57="","",IF(INDEX(SessionReviewTable[Slot Start Time],Setup!$U57)="","",INDEX(SessionReviewTable[Slot Start Time],Setup!$U57)))</f>
        <v>46260.5625</v>
      </c>
      <c r="G64" s="76">
        <f ca="1">IF(Setup!$U57="","",IF(INDEX(SessionReviewTable[Slot End Time],Setup!$U57)="","",INDEX(SessionReviewTable[Slot End Time],Setup!$U57)))</f>
        <v>46260.729166666664</v>
      </c>
      <c r="H64" s="76">
        <f ca="1">IF(Setup!$U57="","",IF(INDEX(SessionReviewTable[First Actual Start],Setup!$U57)="","",INDEX(SessionReviewTable[First Actual Start],Setup!$U57)))</f>
        <v>46260.569444444445</v>
      </c>
      <c r="I64" s="76">
        <f ca="1">IF(Setup!$U57="","",IF(INDEX(SessionReviewTable[Last Actual End],Setup!$U57)="","",INDEX(SessionReviewTable[Last Actual End],Setup!$U57)))</f>
        <v>46260.720138888886</v>
      </c>
      <c r="J64" s="75">
        <f ca="1">IF(Setup!$U57="","",IF(INDEX(SessionReviewTable[No of Patients],Setup!$U57)="","",INDEX(SessionReviewTable[No of Patients],Setup!$U57)))</f>
        <v>4</v>
      </c>
      <c r="K64" s="77">
        <f ca="1">IF(Setup!$U57="","",IF(INDEX(SessionReviewTable[Run Minutes],Setup!$U57)="","",INDEX(SessionReviewTable[Run Minutes],Setup!$U57)))</f>
        <v>217</v>
      </c>
      <c r="L64" s="77">
        <f ca="1">IF(Setup!$U57="","",IF(INDEX(SessionReviewTable[Op Minutes],Setup!$U57)="","",INDEX(SessionReviewTable[Op Minutes],Setup!$U57)))</f>
        <v>129</v>
      </c>
      <c r="M64" s="75" t="str">
        <f ca="1">IF(Setup!$U57="","",IF(INDEX(SessionReviewTable[Start Type],Setup!$U57)="","",INDEX(SessionReviewTable[Start Type],Setup!$U57)))</f>
        <v>On Time</v>
      </c>
      <c r="N64" s="75" t="str">
        <f ca="1">IF(Setup!$U57="","",IF(INDEX(SessionReviewTable[Finish Type],Setup!$U57)="","",INDEX(SessionReviewTable[Finish Type],Setup!$U57)))</f>
        <v>Early Finish</v>
      </c>
      <c r="O64" s="75" t="str">
        <f ca="1">IF(Setup!$U57="","",IF(INDEX(SessionReviewTable[Timing Notes],Setup!$U57)="","None",HYPERLINK("#'Review Data'!AD"&amp;(Setup!$U57+5),"Open notes")))</f>
        <v>None</v>
      </c>
      <c r="P64" s="75">
        <f ca="1">IF(Setup!$U57="","",IF(INDEX(SessionReviewTable[Patients Excluded - Missing Times],Setup!$U57)="","",INDEX(SessionReviewTable[Patients Excluded - Missing Times],Setup!$U57)))</f>
        <v>0</v>
      </c>
      <c r="Q64" s="75" t="str">
        <f ca="1">IF(Setup!$U57="","",IF(INDEX(SessionReviewTable[Scheduling Notes],Setup!$U57)="","None",HYPERLINK("#'Review Data'!BH"&amp;(Setup!$U57+5),"Open notes")))</f>
        <v>None</v>
      </c>
    </row>
    <row r="65" spans="1:17" ht="21" customHeight="1">
      <c r="A65" s="1"/>
      <c r="B65" s="1"/>
      <c r="C65" s="1"/>
      <c r="D65" s="1"/>
      <c r="E65" s="1"/>
      <c r="F65" s="1"/>
      <c r="G65" s="1"/>
      <c r="H65" s="1"/>
      <c r="I65" s="1"/>
      <c r="J65" s="1"/>
      <c r="K65" s="1"/>
      <c r="L65" s="1"/>
      <c r="M65" s="1"/>
      <c r="N65" s="1"/>
      <c r="O65" s="1"/>
      <c r="P65" s="1"/>
      <c r="Q65" s="1"/>
    </row>
    <row r="66" spans="1:17" ht="21" customHeight="1">
      <c r="A66" s="1"/>
      <c r="B66" s="80" t="s">
        <v>8621</v>
      </c>
      <c r="C66" s="80"/>
      <c r="D66" s="80"/>
      <c r="E66" s="80"/>
      <c r="F66" s="80"/>
      <c r="G66" s="80"/>
      <c r="H66" s="80"/>
      <c r="I66" s="80"/>
      <c r="J66" s="80"/>
      <c r="K66" s="80"/>
      <c r="L66" s="80"/>
      <c r="M66" s="80"/>
      <c r="N66" s="80"/>
      <c r="O66" s="80"/>
      <c r="P66" s="80"/>
      <c r="Q66" s="80"/>
    </row>
    <row r="67" spans="1:17" ht="21" customHeight="1">
      <c r="A67" s="1"/>
      <c r="B67" s="1"/>
      <c r="C67" s="1"/>
      <c r="D67" s="1"/>
      <c r="E67" s="1"/>
      <c r="F67" s="1"/>
      <c r="G67" s="1"/>
      <c r="H67" s="1"/>
      <c r="I67" s="1"/>
      <c r="J67" s="1"/>
      <c r="K67" s="1"/>
      <c r="L67" s="1"/>
      <c r="M67" s="1"/>
      <c r="N67" s="1"/>
      <c r="O67" s="1"/>
      <c r="P67" s="1"/>
      <c r="Q67" s="1"/>
    </row>
    <row r="68" spans="1:17" ht="21" customHeight="1">
      <c r="A68" s="1"/>
      <c r="B68" s="72" t="s">
        <v>8609</v>
      </c>
      <c r="C68" s="1"/>
      <c r="D68" s="1"/>
      <c r="E68" s="1"/>
      <c r="F68" s="1"/>
      <c r="G68" s="1"/>
      <c r="H68" s="1"/>
      <c r="I68" s="1"/>
      <c r="J68" s="1"/>
      <c r="K68" s="1"/>
      <c r="L68" s="1"/>
      <c r="M68" s="1"/>
      <c r="N68" s="1"/>
      <c r="O68" s="1"/>
      <c r="P68" s="1"/>
      <c r="Q68" s="1"/>
    </row>
    <row r="69" spans="1:17" ht="21" customHeight="1">
      <c r="A69" s="1"/>
      <c r="B69" s="1"/>
      <c r="C69" s="1"/>
      <c r="D69" s="1"/>
      <c r="E69" s="1"/>
      <c r="F69" s="1"/>
      <c r="G69" s="1"/>
      <c r="H69" s="1"/>
      <c r="I69" s="1"/>
      <c r="J69" s="1"/>
      <c r="K69" s="1"/>
      <c r="L69" s="1"/>
      <c r="M69" s="1"/>
      <c r="N69" s="1"/>
      <c r="O69" s="1"/>
      <c r="P69" s="1"/>
      <c r="Q69" s="1"/>
    </row>
    <row r="70" spans="1:17" ht="21" customHeight="1">
      <c r="A70" s="1"/>
      <c r="B70" s="1"/>
      <c r="C70" s="1"/>
      <c r="D70" s="1"/>
      <c r="E70" s="1"/>
      <c r="F70" s="1"/>
      <c r="G70" s="1"/>
      <c r="H70" s="1"/>
      <c r="I70" s="1"/>
      <c r="J70" s="1"/>
      <c r="K70" s="1"/>
      <c r="L70" s="1"/>
      <c r="M70" s="1"/>
      <c r="N70" s="1"/>
      <c r="O70" s="1"/>
      <c r="P70" s="1"/>
      <c r="Q70" s="1"/>
    </row>
    <row r="71" spans="1:17" ht="21" customHeight="1">
      <c r="A71" s="1"/>
      <c r="B71" s="1"/>
      <c r="C71" s="1"/>
      <c r="D71" s="1"/>
      <c r="E71" s="1"/>
      <c r="F71" s="1"/>
      <c r="G71" s="1"/>
      <c r="H71" s="1"/>
      <c r="I71" s="1"/>
      <c r="J71" s="1"/>
      <c r="K71" s="1"/>
      <c r="L71" s="1"/>
      <c r="M71" s="1"/>
      <c r="N71" s="1"/>
      <c r="O71" s="1"/>
      <c r="P71" s="1"/>
      <c r="Q71" s="1"/>
    </row>
    <row r="72" spans="1:17" ht="21" customHeight="1">
      <c r="A72" s="1"/>
      <c r="B72" s="1"/>
      <c r="C72" s="1"/>
      <c r="D72" s="1"/>
      <c r="E72" s="1"/>
      <c r="F72" s="1"/>
      <c r="G72" s="1"/>
      <c r="H72" s="1"/>
      <c r="I72" s="1"/>
      <c r="J72" s="1"/>
      <c r="K72" s="1"/>
      <c r="L72" s="1"/>
      <c r="M72" s="1"/>
      <c r="N72" s="1"/>
      <c r="O72" s="1"/>
      <c r="P72" s="1"/>
      <c r="Q72" s="1"/>
    </row>
    <row r="73" spans="1:17" ht="21" customHeight="1">
      <c r="A73" s="1"/>
      <c r="B73" s="1"/>
      <c r="C73" s="1"/>
      <c r="D73" s="1"/>
      <c r="E73" s="1"/>
      <c r="F73" s="1"/>
      <c r="G73" s="1"/>
      <c r="H73" s="1"/>
      <c r="I73" s="1"/>
      <c r="J73" s="1"/>
      <c r="K73" s="1"/>
      <c r="L73" s="1"/>
      <c r="M73" s="1"/>
      <c r="N73" s="1"/>
      <c r="O73" s="1"/>
      <c r="P73" s="1"/>
      <c r="Q73" s="1"/>
    </row>
    <row r="74" spans="1:17" ht="21" customHeight="1">
      <c r="A74" s="1"/>
      <c r="B74" s="1"/>
      <c r="C74" s="1"/>
      <c r="D74" s="1"/>
      <c r="E74" s="1"/>
      <c r="F74" s="1"/>
      <c r="G74" s="1"/>
      <c r="H74" s="1"/>
      <c r="I74" s="1"/>
      <c r="J74" s="1"/>
      <c r="K74" s="1"/>
      <c r="L74" s="1"/>
      <c r="M74" s="1"/>
      <c r="N74" s="1"/>
      <c r="O74" s="1"/>
      <c r="P74" s="1"/>
      <c r="Q74" s="1"/>
    </row>
    <row r="75" spans="1:17" ht="21" customHeight="1">
      <c r="A75" s="1"/>
      <c r="B75" s="1"/>
      <c r="C75" s="1"/>
      <c r="D75" s="1"/>
      <c r="E75" s="1"/>
      <c r="F75" s="1"/>
      <c r="G75" s="1"/>
      <c r="H75" s="1"/>
      <c r="I75" s="1"/>
      <c r="J75" s="1"/>
      <c r="K75" s="1"/>
      <c r="L75" s="1"/>
      <c r="M75" s="1"/>
      <c r="N75" s="1"/>
      <c r="O75" s="1"/>
      <c r="P75" s="1"/>
      <c r="Q75" s="1"/>
    </row>
    <row r="76" spans="1:17" ht="21" customHeight="1">
      <c r="A76" s="1"/>
      <c r="B76" s="1"/>
      <c r="C76" s="1"/>
      <c r="D76" s="1"/>
      <c r="E76" s="1"/>
      <c r="F76" s="1"/>
      <c r="G76" s="1"/>
      <c r="H76" s="1"/>
      <c r="I76" s="1"/>
      <c r="J76" s="1"/>
      <c r="K76" s="1"/>
      <c r="L76" s="1"/>
      <c r="M76" s="1"/>
      <c r="N76" s="1"/>
      <c r="O76" s="1"/>
      <c r="P76" s="1"/>
      <c r="Q76" s="1"/>
    </row>
    <row r="77" spans="1:17" ht="21" customHeight="1">
      <c r="A77" s="1"/>
      <c r="B77" s="1"/>
      <c r="C77" s="1"/>
      <c r="D77" s="1"/>
      <c r="E77" s="1"/>
      <c r="F77" s="1"/>
      <c r="G77" s="1"/>
      <c r="H77" s="1"/>
      <c r="I77" s="1"/>
      <c r="J77" s="1"/>
      <c r="K77" s="1"/>
      <c r="L77" s="1"/>
      <c r="M77" s="1"/>
      <c r="N77" s="1"/>
      <c r="O77" s="1"/>
      <c r="P77" s="1"/>
      <c r="Q77" s="1"/>
    </row>
    <row r="78" spans="1:17" ht="21" customHeight="1">
      <c r="A78" s="1"/>
      <c r="B78" s="1"/>
      <c r="C78" s="1"/>
      <c r="D78" s="1"/>
      <c r="E78" s="1"/>
      <c r="F78" s="1"/>
      <c r="G78" s="1"/>
      <c r="H78" s="1"/>
      <c r="I78" s="1"/>
      <c r="J78" s="1"/>
      <c r="K78" s="1"/>
      <c r="L78" s="1"/>
      <c r="M78" s="1"/>
      <c r="N78" s="1"/>
      <c r="O78" s="1"/>
      <c r="P78" s="1"/>
      <c r="Q78" s="1"/>
    </row>
  </sheetData>
  <mergeCells count="12">
    <mergeCell ref="B20:Q20"/>
    <mergeCell ref="B21:Q21"/>
    <mergeCell ref="B22:Q22"/>
    <mergeCell ref="B51:Q51"/>
    <mergeCell ref="B66:Q66"/>
    <mergeCell ref="B19:D19"/>
    <mergeCell ref="F19:Q19"/>
    <mergeCell ref="B2:Q2"/>
    <mergeCell ref="B3:Q3"/>
    <mergeCell ref="B4:Q4"/>
    <mergeCell ref="B5:Q5"/>
    <mergeCell ref="B6:Q6"/>
  </mergeCells>
  <dataValidations count="1">
    <dataValidation type="whole" operator="greaterThanOrEqual" allowBlank="1" showInputMessage="1" showErrorMessage="1" errorTitle="Whole page number required" error="Enter a whole number of 1 or more. Pages above the available range show the last page." sqref="E19" xr:uid="{80619664-25AD-466C-91C4-186533B0FC0D}">
      <formula1>1</formula1>
    </dataValidation>
  </dataValidations>
  <hyperlinks>
    <hyperlink ref="B68" location="'Weekly Review'!B2" display="Return to Weekly Review" xr:uid="{94135C68-1DFD-4EA4-ACB5-01F6FD4FAE2E}"/>
  </hyperlinks>
  <pageMargins left="0.20833333333333334" right="0.20833333333333334" top="0.20833333333333334" bottom="0.20833333333333334" header="0.3" footer="0.3"/>
  <pageSetup paperSize="8" fitToHeight="0" orientation="landscape" r:id="rId1"/>
  <drawing r:id="rId2"/>
  <extLst>
    <ext xmlns:x15="http://schemas.microsoft.com/office/spreadsheetml/2010/11/main" uri="{3A4CF648-6AED-40f4-86FF-DC5316D8AED3}">
      <x14:slicerList xmlns:x14="http://schemas.microsoft.com/office/spreadsheetml/2009/9/main">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DD9C6"/>
    <pageSetUpPr fitToPage="1"/>
  </sheetPr>
  <dimension ref="A1:T1019"/>
  <sheetViews>
    <sheetView showGridLines="0" workbookViewId="0">
      <pane ySplit="5" topLeftCell="A6" activePane="bottomLeft" state="frozen"/>
      <selection pane="bottomLeft"/>
    </sheetView>
  </sheetViews>
  <sheetFormatPr defaultRowHeight="13.7"/>
  <cols>
    <col min="1" max="1" width="3" customWidth="1"/>
    <col min="2" max="3" width="20.609375" customWidth="1"/>
    <col min="4" max="4" width="32.609375" customWidth="1"/>
    <col min="5" max="8" width="20.609375" customWidth="1"/>
    <col min="9" max="9" width="32.609375" customWidth="1"/>
    <col min="10" max="10" width="25.609375" customWidth="1"/>
    <col min="11" max="11" width="20.609375" customWidth="1"/>
    <col min="12" max="12" width="32.609375" customWidth="1"/>
    <col min="13" max="15" width="20.609375" customWidth="1"/>
    <col min="16" max="16" width="38.609375" customWidth="1"/>
    <col min="17" max="19" width="20.609375" customWidth="1"/>
  </cols>
  <sheetData>
    <row r="1" spans="1:20" ht="20" customHeight="1">
      <c r="A1" s="1"/>
      <c r="B1" s="1"/>
      <c r="C1" s="1"/>
      <c r="D1" s="1"/>
      <c r="E1" s="1"/>
      <c r="F1" s="1"/>
      <c r="G1" s="1"/>
      <c r="H1" s="1"/>
      <c r="I1" s="1"/>
      <c r="J1" s="1"/>
      <c r="K1" s="1"/>
      <c r="L1" s="1"/>
      <c r="M1" s="1"/>
      <c r="N1" s="1"/>
      <c r="O1" s="1"/>
      <c r="P1" s="1"/>
      <c r="Q1" s="1"/>
    </row>
    <row r="2" spans="1:20" ht="20" customHeight="1">
      <c r="A2" s="1"/>
      <c r="B2" s="5" t="s">
        <v>0</v>
      </c>
      <c r="C2" s="1"/>
      <c r="D2" s="1"/>
      <c r="E2" s="1"/>
      <c r="F2" s="1"/>
      <c r="G2" s="1"/>
      <c r="H2" s="1"/>
      <c r="I2" s="1"/>
      <c r="J2" s="1"/>
      <c r="K2" s="1"/>
      <c r="L2" s="1"/>
      <c r="M2" s="1"/>
      <c r="N2" s="1"/>
      <c r="O2" s="1"/>
      <c r="P2" s="1"/>
      <c r="Q2" s="1"/>
    </row>
    <row r="3" spans="1:20" ht="20" customHeight="1">
      <c r="A3" s="1"/>
      <c r="B3" s="1" t="s">
        <v>8502</v>
      </c>
      <c r="C3" s="1"/>
      <c r="D3" s="1"/>
      <c r="E3" s="1"/>
      <c r="F3" s="1"/>
      <c r="G3" s="1"/>
      <c r="H3" s="1"/>
      <c r="I3" s="1"/>
      <c r="J3" s="1"/>
      <c r="K3" s="1"/>
      <c r="L3" s="1"/>
      <c r="M3" s="1"/>
      <c r="N3" s="1"/>
      <c r="O3" s="1"/>
      <c r="P3" s="1"/>
      <c r="Q3" s="1"/>
    </row>
    <row r="4" spans="1:20" ht="20" customHeight="1">
      <c r="A4" s="1"/>
      <c r="B4" s="1"/>
      <c r="C4" s="1"/>
      <c r="D4" s="1"/>
      <c r="E4" s="1"/>
      <c r="F4" s="1"/>
      <c r="G4" s="1"/>
      <c r="H4" s="1"/>
      <c r="I4" s="1"/>
      <c r="J4" s="1"/>
      <c r="K4" s="1"/>
      <c r="L4" s="1"/>
      <c r="M4" s="1"/>
      <c r="N4" s="1"/>
      <c r="O4" s="1"/>
      <c r="P4" s="1"/>
      <c r="Q4" s="1"/>
    </row>
    <row r="5" spans="1:20" ht="50" customHeight="1">
      <c r="A5" s="1"/>
      <c r="B5" s="21" t="s">
        <v>31</v>
      </c>
      <c r="C5" s="21" t="s">
        <v>32</v>
      </c>
      <c r="D5" s="21" t="s">
        <v>33</v>
      </c>
      <c r="E5" s="21" t="s">
        <v>34</v>
      </c>
      <c r="F5" s="21" t="s">
        <v>35</v>
      </c>
      <c r="G5" s="21" t="s">
        <v>36</v>
      </c>
      <c r="H5" s="21" t="s">
        <v>37</v>
      </c>
      <c r="I5" s="21" t="s">
        <v>38</v>
      </c>
      <c r="J5" s="45" t="s">
        <v>8528</v>
      </c>
      <c r="K5" s="21" t="s">
        <v>39</v>
      </c>
      <c r="L5" s="21" t="s">
        <v>40</v>
      </c>
      <c r="M5" s="21" t="s">
        <v>41</v>
      </c>
      <c r="N5" s="21" t="s">
        <v>42</v>
      </c>
      <c r="O5" s="21" t="s">
        <v>43</v>
      </c>
      <c r="P5" s="21" t="s">
        <v>44</v>
      </c>
      <c r="Q5" s="21" t="s">
        <v>45</v>
      </c>
      <c r="R5" s="21" t="s">
        <v>46</v>
      </c>
      <c r="S5" s="21" t="s">
        <v>47</v>
      </c>
      <c r="T5" s="21" t="s">
        <v>48</v>
      </c>
    </row>
    <row r="6" spans="1:20">
      <c r="A6" s="1"/>
      <c r="B6" s="8" t="s">
        <v>49</v>
      </c>
      <c r="C6" s="8" t="s">
        <v>50</v>
      </c>
      <c r="D6" s="8" t="s">
        <v>51</v>
      </c>
      <c r="E6" s="8">
        <v>180</v>
      </c>
      <c r="F6" s="9">
        <v>46174</v>
      </c>
      <c r="G6" s="8" t="s">
        <v>52</v>
      </c>
      <c r="H6" s="8" t="s">
        <v>53</v>
      </c>
      <c r="I6" s="8" t="s">
        <v>54</v>
      </c>
      <c r="J6" s="61">
        <v>0</v>
      </c>
      <c r="K6" s="8">
        <v>1</v>
      </c>
      <c r="L6" s="8">
        <v>4</v>
      </c>
      <c r="M6" s="8" t="s">
        <v>55</v>
      </c>
      <c r="N6" s="9">
        <v>46174</v>
      </c>
      <c r="O6" s="10">
        <v>46174.541666666664</v>
      </c>
      <c r="P6" s="10">
        <v>46174.666666666664</v>
      </c>
      <c r="Q6" s="8" t="s">
        <v>56</v>
      </c>
      <c r="R6" s="8">
        <v>4</v>
      </c>
      <c r="S6" s="8">
        <v>0</v>
      </c>
      <c r="T6" s="8" t="b">
        <v>0</v>
      </c>
    </row>
    <row r="7" spans="1:20" ht="20" customHeight="1">
      <c r="A7" s="1"/>
      <c r="B7" s="8" t="s">
        <v>49</v>
      </c>
      <c r="C7" s="8" t="s">
        <v>50</v>
      </c>
      <c r="D7" s="8" t="s">
        <v>51</v>
      </c>
      <c r="E7" s="8">
        <v>180</v>
      </c>
      <c r="F7" s="9">
        <v>46204</v>
      </c>
      <c r="G7" s="8" t="s">
        <v>52</v>
      </c>
      <c r="H7" s="8" t="s">
        <v>53</v>
      </c>
      <c r="I7" s="8" t="s">
        <v>57</v>
      </c>
      <c r="J7" s="61">
        <v>0</v>
      </c>
      <c r="K7" s="8">
        <v>1</v>
      </c>
      <c r="L7" s="8">
        <v>4</v>
      </c>
      <c r="M7" s="8" t="s">
        <v>55</v>
      </c>
      <c r="N7" s="9">
        <v>46204</v>
      </c>
      <c r="O7" s="10">
        <v>46204.541666666664</v>
      </c>
      <c r="P7" s="10">
        <v>46204.666666666664</v>
      </c>
      <c r="Q7" s="8" t="s">
        <v>58</v>
      </c>
      <c r="R7" s="8">
        <v>4</v>
      </c>
      <c r="S7" s="8">
        <v>0</v>
      </c>
      <c r="T7" s="8" t="b">
        <v>0</v>
      </c>
    </row>
    <row r="8" spans="1:20" ht="20" customHeight="1">
      <c r="A8" s="1"/>
      <c r="B8" s="8" t="s">
        <v>49</v>
      </c>
      <c r="C8" s="8" t="s">
        <v>50</v>
      </c>
      <c r="D8" s="8" t="s">
        <v>51</v>
      </c>
      <c r="E8" s="8">
        <v>210</v>
      </c>
      <c r="F8" s="9">
        <v>46204</v>
      </c>
      <c r="G8" s="8" t="s">
        <v>52</v>
      </c>
      <c r="H8" s="8" t="s">
        <v>53</v>
      </c>
      <c r="I8" s="8" t="s">
        <v>59</v>
      </c>
      <c r="J8" s="61">
        <v>0</v>
      </c>
      <c r="K8" s="8">
        <v>1</v>
      </c>
      <c r="L8" s="8">
        <v>4</v>
      </c>
      <c r="M8" s="8" t="s">
        <v>55</v>
      </c>
      <c r="N8" s="9">
        <v>46217</v>
      </c>
      <c r="O8" s="10">
        <v>46217.5625</v>
      </c>
      <c r="P8" s="10">
        <v>46217.708333333336</v>
      </c>
      <c r="Q8" s="8" t="s">
        <v>58</v>
      </c>
      <c r="R8" s="8">
        <v>4</v>
      </c>
      <c r="S8" s="8">
        <v>0</v>
      </c>
      <c r="T8" s="8" t="b">
        <v>0</v>
      </c>
    </row>
    <row r="9" spans="1:20" ht="20" customHeight="1">
      <c r="A9" s="1"/>
      <c r="B9" s="8" t="s">
        <v>49</v>
      </c>
      <c r="C9" s="8" t="s">
        <v>50</v>
      </c>
      <c r="D9" s="8" t="s">
        <v>51</v>
      </c>
      <c r="E9" s="8">
        <v>210</v>
      </c>
      <c r="F9" s="9">
        <v>46204</v>
      </c>
      <c r="G9" s="8" t="s">
        <v>52</v>
      </c>
      <c r="H9" s="8" t="s">
        <v>53</v>
      </c>
      <c r="I9" s="8" t="s">
        <v>57</v>
      </c>
      <c r="J9" s="61">
        <v>0</v>
      </c>
      <c r="K9" s="8">
        <v>1</v>
      </c>
      <c r="L9" s="8">
        <v>4</v>
      </c>
      <c r="M9" s="8" t="s">
        <v>55</v>
      </c>
      <c r="N9" s="9">
        <v>46233</v>
      </c>
      <c r="O9" s="10">
        <v>46233.5625</v>
      </c>
      <c r="P9" s="10">
        <v>46233.708333333336</v>
      </c>
      <c r="Q9" s="8" t="s">
        <v>58</v>
      </c>
      <c r="R9" s="8">
        <v>4</v>
      </c>
      <c r="S9" s="8">
        <v>0</v>
      </c>
      <c r="T9" s="8" t="b">
        <v>0</v>
      </c>
    </row>
    <row r="10" spans="1:20" ht="20" customHeight="1">
      <c r="A10" s="1"/>
      <c r="B10" s="8" t="s">
        <v>49</v>
      </c>
      <c r="C10" s="8" t="s">
        <v>50</v>
      </c>
      <c r="D10" s="8" t="s">
        <v>51</v>
      </c>
      <c r="E10" s="8">
        <v>210</v>
      </c>
      <c r="F10" s="9">
        <v>46235</v>
      </c>
      <c r="G10" s="8" t="s">
        <v>52</v>
      </c>
      <c r="H10" s="8" t="s">
        <v>53</v>
      </c>
      <c r="I10" s="8" t="s">
        <v>54</v>
      </c>
      <c r="J10" s="61">
        <v>0</v>
      </c>
      <c r="K10" s="8">
        <v>1</v>
      </c>
      <c r="L10" s="8">
        <v>4</v>
      </c>
      <c r="M10" s="8" t="s">
        <v>55</v>
      </c>
      <c r="N10" s="9">
        <v>46239</v>
      </c>
      <c r="O10" s="10">
        <v>46239.354166666664</v>
      </c>
      <c r="P10" s="10">
        <v>46239.5</v>
      </c>
      <c r="Q10" s="8" t="s">
        <v>60</v>
      </c>
      <c r="R10" s="8">
        <v>4</v>
      </c>
      <c r="S10" s="8">
        <v>0</v>
      </c>
      <c r="T10" s="8" t="b">
        <v>0</v>
      </c>
    </row>
    <row r="11" spans="1:20" ht="20" customHeight="1">
      <c r="A11" s="1"/>
      <c r="B11" s="8" t="s">
        <v>49</v>
      </c>
      <c r="C11" s="8" t="s">
        <v>50</v>
      </c>
      <c r="D11" s="8" t="s">
        <v>51</v>
      </c>
      <c r="E11" s="8">
        <v>240</v>
      </c>
      <c r="F11" s="9">
        <v>46174</v>
      </c>
      <c r="G11" s="8" t="s">
        <v>52</v>
      </c>
      <c r="H11" s="8" t="s">
        <v>53</v>
      </c>
      <c r="I11" s="8" t="s">
        <v>61</v>
      </c>
      <c r="J11" s="61">
        <v>0</v>
      </c>
      <c r="K11" s="8">
        <v>1</v>
      </c>
      <c r="L11" s="8">
        <v>4</v>
      </c>
      <c r="M11" s="8" t="s">
        <v>55</v>
      </c>
      <c r="N11" s="9">
        <v>46175</v>
      </c>
      <c r="O11" s="10">
        <v>46175.375</v>
      </c>
      <c r="P11" s="10">
        <v>46175.541666666664</v>
      </c>
      <c r="Q11" s="8" t="s">
        <v>56</v>
      </c>
      <c r="R11" s="8">
        <v>4</v>
      </c>
      <c r="S11" s="8">
        <v>0</v>
      </c>
      <c r="T11" s="8" t="b">
        <v>0</v>
      </c>
    </row>
    <row r="12" spans="1:20" ht="20" customHeight="1">
      <c r="A12" s="1"/>
      <c r="B12" s="8" t="s">
        <v>49</v>
      </c>
      <c r="C12" s="8" t="s">
        <v>50</v>
      </c>
      <c r="D12" s="8" t="s">
        <v>51</v>
      </c>
      <c r="E12" s="8">
        <v>240</v>
      </c>
      <c r="F12" s="9">
        <v>46174</v>
      </c>
      <c r="G12" s="8" t="s">
        <v>52</v>
      </c>
      <c r="H12" s="8" t="s">
        <v>53</v>
      </c>
      <c r="I12" s="8" t="s">
        <v>59</v>
      </c>
      <c r="J12" s="61">
        <v>0</v>
      </c>
      <c r="K12" s="8">
        <v>1</v>
      </c>
      <c r="L12" s="8">
        <v>4</v>
      </c>
      <c r="M12" s="8" t="s">
        <v>55</v>
      </c>
      <c r="N12" s="9">
        <v>46176</v>
      </c>
      <c r="O12" s="10">
        <v>46176.375</v>
      </c>
      <c r="P12" s="10">
        <v>46176.541666666664</v>
      </c>
      <c r="Q12" s="8" t="s">
        <v>56</v>
      </c>
      <c r="R12" s="8">
        <v>4</v>
      </c>
      <c r="S12" s="8">
        <v>0</v>
      </c>
      <c r="T12" s="8" t="b">
        <v>0</v>
      </c>
    </row>
    <row r="13" spans="1:20" ht="20" customHeight="1">
      <c r="A13" s="1"/>
      <c r="B13" s="8" t="s">
        <v>49</v>
      </c>
      <c r="C13" s="8" t="s">
        <v>50</v>
      </c>
      <c r="D13" s="8" t="s">
        <v>51</v>
      </c>
      <c r="E13" s="8">
        <v>240</v>
      </c>
      <c r="F13" s="9">
        <v>46204</v>
      </c>
      <c r="G13" s="8" t="s">
        <v>52</v>
      </c>
      <c r="H13" s="8" t="s">
        <v>53</v>
      </c>
      <c r="I13" s="8" t="s">
        <v>57</v>
      </c>
      <c r="J13" s="61">
        <v>0</v>
      </c>
      <c r="K13" s="8">
        <v>1</v>
      </c>
      <c r="L13" s="8">
        <v>4</v>
      </c>
      <c r="M13" s="8" t="s">
        <v>55</v>
      </c>
      <c r="N13" s="9">
        <v>46214</v>
      </c>
      <c r="O13" s="10">
        <v>46214.333333333336</v>
      </c>
      <c r="P13" s="10">
        <v>46214.5</v>
      </c>
      <c r="Q13" s="8" t="s">
        <v>58</v>
      </c>
      <c r="R13" s="8">
        <v>4</v>
      </c>
      <c r="S13" s="8">
        <v>0</v>
      </c>
      <c r="T13" s="8" t="b">
        <v>0</v>
      </c>
    </row>
    <row r="14" spans="1:20" ht="20" customHeight="1">
      <c r="A14" s="1"/>
      <c r="B14" s="8" t="s">
        <v>49</v>
      </c>
      <c r="C14" s="8" t="s">
        <v>50</v>
      </c>
      <c r="D14" s="8" t="s">
        <v>51</v>
      </c>
      <c r="E14" s="8">
        <v>240</v>
      </c>
      <c r="F14" s="9">
        <v>46204</v>
      </c>
      <c r="G14" s="8" t="s">
        <v>52</v>
      </c>
      <c r="H14" s="8" t="s">
        <v>53</v>
      </c>
      <c r="I14" s="8" t="s">
        <v>54</v>
      </c>
      <c r="J14" s="61">
        <v>0</v>
      </c>
      <c r="K14" s="8">
        <v>1</v>
      </c>
      <c r="L14" s="8">
        <v>4</v>
      </c>
      <c r="M14" s="8" t="s">
        <v>55</v>
      </c>
      <c r="N14" s="9">
        <v>46220</v>
      </c>
      <c r="O14" s="10">
        <v>46220.333333333336</v>
      </c>
      <c r="P14" s="10">
        <v>46220.5</v>
      </c>
      <c r="Q14" s="8" t="s">
        <v>58</v>
      </c>
      <c r="R14" s="8">
        <v>4</v>
      </c>
      <c r="S14" s="8">
        <v>0</v>
      </c>
      <c r="T14" s="8" t="b">
        <v>0</v>
      </c>
    </row>
    <row r="15" spans="1:20" ht="20" customHeight="1">
      <c r="A15" s="1"/>
      <c r="B15" s="8" t="s">
        <v>49</v>
      </c>
      <c r="C15" s="8" t="s">
        <v>50</v>
      </c>
      <c r="D15" s="8" t="s">
        <v>51</v>
      </c>
      <c r="E15" s="8">
        <v>240</v>
      </c>
      <c r="F15" s="9">
        <v>46235</v>
      </c>
      <c r="G15" s="8" t="s">
        <v>52</v>
      </c>
      <c r="H15" s="8" t="s">
        <v>53</v>
      </c>
      <c r="I15" s="8" t="s">
        <v>54</v>
      </c>
      <c r="J15" s="61">
        <v>0</v>
      </c>
      <c r="K15" s="8">
        <v>1</v>
      </c>
      <c r="L15" s="8">
        <v>4</v>
      </c>
      <c r="M15" s="8" t="s">
        <v>55</v>
      </c>
      <c r="N15" s="9">
        <v>46248</v>
      </c>
      <c r="O15" s="10">
        <v>46248.354166666664</v>
      </c>
      <c r="P15" s="10">
        <v>46248.520833333336</v>
      </c>
      <c r="Q15" s="8" t="s">
        <v>60</v>
      </c>
      <c r="R15" s="8">
        <v>4</v>
      </c>
      <c r="S15" s="8">
        <v>0</v>
      </c>
      <c r="T15" s="8" t="b">
        <v>0</v>
      </c>
    </row>
    <row r="16" spans="1:20" ht="20" customHeight="1">
      <c r="A16" s="1"/>
      <c r="B16" s="8" t="s">
        <v>49</v>
      </c>
      <c r="C16" s="8" t="s">
        <v>50</v>
      </c>
      <c r="D16" s="8" t="s">
        <v>51</v>
      </c>
      <c r="E16" s="8">
        <v>240</v>
      </c>
      <c r="F16" s="9">
        <v>46235</v>
      </c>
      <c r="G16" s="8" t="s">
        <v>52</v>
      </c>
      <c r="H16" s="8" t="s">
        <v>53</v>
      </c>
      <c r="I16" s="8" t="s">
        <v>62</v>
      </c>
      <c r="J16" s="61">
        <v>0</v>
      </c>
      <c r="K16" s="8">
        <v>1</v>
      </c>
      <c r="L16" s="8">
        <v>4</v>
      </c>
      <c r="M16" s="8" t="s">
        <v>55</v>
      </c>
      <c r="N16" s="9">
        <v>46250</v>
      </c>
      <c r="O16" s="10">
        <v>46250.5625</v>
      </c>
      <c r="P16" s="10">
        <v>46250.729166666664</v>
      </c>
      <c r="Q16" s="8" t="s">
        <v>60</v>
      </c>
      <c r="R16" s="8">
        <v>4</v>
      </c>
      <c r="S16" s="8">
        <v>0</v>
      </c>
      <c r="T16" s="8" t="b">
        <v>0</v>
      </c>
    </row>
    <row r="17" spans="1:20" ht="20" customHeight="1">
      <c r="A17" s="1"/>
      <c r="B17" s="8" t="s">
        <v>49</v>
      </c>
      <c r="C17" s="8" t="s">
        <v>50</v>
      </c>
      <c r="D17" s="8" t="s">
        <v>51</v>
      </c>
      <c r="E17" s="8">
        <v>240</v>
      </c>
      <c r="F17" s="9">
        <v>46235</v>
      </c>
      <c r="G17" s="8" t="s">
        <v>52</v>
      </c>
      <c r="H17" s="8" t="s">
        <v>53</v>
      </c>
      <c r="I17" s="8" t="s">
        <v>54</v>
      </c>
      <c r="J17" s="61">
        <v>0</v>
      </c>
      <c r="K17" s="8">
        <v>1</v>
      </c>
      <c r="L17" s="8">
        <v>4</v>
      </c>
      <c r="M17" s="8" t="s">
        <v>55</v>
      </c>
      <c r="N17" s="9">
        <v>46260</v>
      </c>
      <c r="O17" s="10">
        <v>46260.5625</v>
      </c>
      <c r="P17" s="10">
        <v>46260.729166666664</v>
      </c>
      <c r="Q17" s="8" t="s">
        <v>60</v>
      </c>
      <c r="R17" s="8">
        <v>4</v>
      </c>
      <c r="S17" s="8">
        <v>0</v>
      </c>
      <c r="T17" s="8" t="b">
        <v>0</v>
      </c>
    </row>
    <row r="18" spans="1:20" ht="20" customHeight="1">
      <c r="A18" s="1"/>
      <c r="B18" s="8" t="s">
        <v>49</v>
      </c>
      <c r="C18" s="8" t="s">
        <v>50</v>
      </c>
      <c r="D18" s="8" t="s">
        <v>51</v>
      </c>
      <c r="E18" s="8">
        <v>270</v>
      </c>
      <c r="F18" s="9">
        <v>46174</v>
      </c>
      <c r="G18" s="8" t="s">
        <v>52</v>
      </c>
      <c r="H18" s="8" t="s">
        <v>53</v>
      </c>
      <c r="I18" s="8" t="s">
        <v>57</v>
      </c>
      <c r="J18" s="61">
        <v>0</v>
      </c>
      <c r="K18" s="8">
        <v>1</v>
      </c>
      <c r="L18" s="8">
        <v>4</v>
      </c>
      <c r="M18" s="8" t="s">
        <v>55</v>
      </c>
      <c r="N18" s="9">
        <v>46177</v>
      </c>
      <c r="O18" s="10">
        <v>46177.354166666664</v>
      </c>
      <c r="P18" s="10">
        <v>46177.541666666664</v>
      </c>
      <c r="Q18" s="8" t="s">
        <v>56</v>
      </c>
      <c r="R18" s="8">
        <v>4</v>
      </c>
      <c r="S18" s="8">
        <v>0</v>
      </c>
      <c r="T18" s="8" t="b">
        <v>0</v>
      </c>
    </row>
    <row r="19" spans="1:20" ht="20" customHeight="1">
      <c r="A19" s="1"/>
      <c r="B19" s="8" t="s">
        <v>49</v>
      </c>
      <c r="C19" s="8" t="s">
        <v>50</v>
      </c>
      <c r="D19" s="8" t="s">
        <v>51</v>
      </c>
      <c r="E19" s="8">
        <v>270</v>
      </c>
      <c r="F19" s="9">
        <v>46204</v>
      </c>
      <c r="G19" s="8" t="s">
        <v>52</v>
      </c>
      <c r="H19" s="8" t="s">
        <v>53</v>
      </c>
      <c r="I19" s="8" t="s">
        <v>59</v>
      </c>
      <c r="J19" s="61">
        <v>0</v>
      </c>
      <c r="K19" s="8">
        <v>1</v>
      </c>
      <c r="L19" s="8">
        <v>4</v>
      </c>
      <c r="M19" s="8" t="s">
        <v>55</v>
      </c>
      <c r="N19" s="9">
        <v>46212</v>
      </c>
      <c r="O19" s="10">
        <v>46212.375</v>
      </c>
      <c r="P19" s="10">
        <v>46212.5625</v>
      </c>
      <c r="Q19" s="8" t="s">
        <v>58</v>
      </c>
      <c r="R19" s="8">
        <v>4</v>
      </c>
      <c r="S19" s="8">
        <v>0</v>
      </c>
      <c r="T19" s="8" t="b">
        <v>0</v>
      </c>
    </row>
    <row r="20" spans="1:20" ht="20" customHeight="1">
      <c r="A20" s="1"/>
      <c r="B20" s="8" t="s">
        <v>49</v>
      </c>
      <c r="C20" s="8" t="s">
        <v>50</v>
      </c>
      <c r="D20" s="8" t="s">
        <v>51</v>
      </c>
      <c r="E20" s="8">
        <v>270</v>
      </c>
      <c r="F20" s="9">
        <v>46204</v>
      </c>
      <c r="G20" s="8" t="s">
        <v>52</v>
      </c>
      <c r="H20" s="8" t="s">
        <v>53</v>
      </c>
      <c r="I20" s="8" t="s">
        <v>57</v>
      </c>
      <c r="J20" s="61">
        <v>0</v>
      </c>
      <c r="K20" s="8">
        <v>1</v>
      </c>
      <c r="L20" s="8">
        <v>4</v>
      </c>
      <c r="M20" s="8" t="s">
        <v>55</v>
      </c>
      <c r="N20" s="9">
        <v>46216</v>
      </c>
      <c r="O20" s="10">
        <v>46216.375</v>
      </c>
      <c r="P20" s="10">
        <v>46216.5625</v>
      </c>
      <c r="Q20" s="8" t="s">
        <v>58</v>
      </c>
      <c r="R20" s="8">
        <v>4</v>
      </c>
      <c r="S20" s="8">
        <v>0</v>
      </c>
      <c r="T20" s="8" t="b">
        <v>0</v>
      </c>
    </row>
    <row r="21" spans="1:20" ht="20" customHeight="1">
      <c r="A21" s="1"/>
      <c r="B21" s="8" t="s">
        <v>49</v>
      </c>
      <c r="C21" s="8" t="s">
        <v>50</v>
      </c>
      <c r="D21" s="8" t="s">
        <v>51</v>
      </c>
      <c r="E21" s="8">
        <v>270</v>
      </c>
      <c r="F21" s="9">
        <v>46204</v>
      </c>
      <c r="G21" s="8" t="s">
        <v>52</v>
      </c>
      <c r="H21" s="8" t="s">
        <v>53</v>
      </c>
      <c r="I21" s="8" t="s">
        <v>54</v>
      </c>
      <c r="J21" s="61">
        <v>0</v>
      </c>
      <c r="K21" s="8">
        <v>1</v>
      </c>
      <c r="L21" s="8">
        <v>4</v>
      </c>
      <c r="M21" s="8" t="s">
        <v>55</v>
      </c>
      <c r="N21" s="9">
        <v>46222</v>
      </c>
      <c r="O21" s="10">
        <v>46222.5625</v>
      </c>
      <c r="P21" s="10">
        <v>46222.75</v>
      </c>
      <c r="Q21" s="8" t="s">
        <v>58</v>
      </c>
      <c r="R21" s="8">
        <v>4</v>
      </c>
      <c r="S21" s="8">
        <v>0</v>
      </c>
      <c r="T21" s="8" t="b">
        <v>0</v>
      </c>
    </row>
    <row r="22" spans="1:20" ht="20" customHeight="1">
      <c r="A22" s="1"/>
      <c r="B22" s="8" t="s">
        <v>49</v>
      </c>
      <c r="C22" s="8" t="s">
        <v>50</v>
      </c>
      <c r="D22" s="8" t="s">
        <v>51</v>
      </c>
      <c r="E22" s="8">
        <v>270</v>
      </c>
      <c r="F22" s="9">
        <v>46235</v>
      </c>
      <c r="G22" s="8" t="s">
        <v>52</v>
      </c>
      <c r="H22" s="8" t="s">
        <v>53</v>
      </c>
      <c r="I22" s="8" t="s">
        <v>54</v>
      </c>
      <c r="J22" s="61">
        <v>0</v>
      </c>
      <c r="K22" s="8">
        <v>1</v>
      </c>
      <c r="L22" s="8">
        <v>4</v>
      </c>
      <c r="M22" s="8" t="s">
        <v>55</v>
      </c>
      <c r="N22" s="9">
        <v>46242</v>
      </c>
      <c r="O22" s="10">
        <v>46242.375</v>
      </c>
      <c r="P22" s="10">
        <v>46242.5625</v>
      </c>
      <c r="Q22" s="8" t="s">
        <v>60</v>
      </c>
      <c r="R22" s="8">
        <v>4</v>
      </c>
      <c r="S22" s="8">
        <v>0</v>
      </c>
      <c r="T22" s="8" t="b">
        <v>0</v>
      </c>
    </row>
    <row r="23" spans="1:20" ht="20" customHeight="1">
      <c r="A23" s="1"/>
      <c r="B23" s="8" t="s">
        <v>49</v>
      </c>
      <c r="C23" s="8" t="s">
        <v>50</v>
      </c>
      <c r="D23" s="8" t="s">
        <v>51</v>
      </c>
      <c r="E23" s="8">
        <v>270</v>
      </c>
      <c r="F23" s="9">
        <v>46235</v>
      </c>
      <c r="G23" s="8" t="s">
        <v>52</v>
      </c>
      <c r="H23" s="8" t="s">
        <v>53</v>
      </c>
      <c r="I23" s="8" t="s">
        <v>61</v>
      </c>
      <c r="J23" s="61">
        <v>0</v>
      </c>
      <c r="K23" s="8">
        <v>1</v>
      </c>
      <c r="L23" s="8">
        <v>4</v>
      </c>
      <c r="M23" s="8" t="s">
        <v>55</v>
      </c>
      <c r="N23" s="9">
        <v>46257</v>
      </c>
      <c r="O23" s="10">
        <v>46257.354166666664</v>
      </c>
      <c r="P23" s="10">
        <v>46257.541666666664</v>
      </c>
      <c r="Q23" s="8" t="s">
        <v>60</v>
      </c>
      <c r="R23" s="8">
        <v>4</v>
      </c>
      <c r="S23" s="8">
        <v>0</v>
      </c>
      <c r="T23" s="8" t="b">
        <v>0</v>
      </c>
    </row>
    <row r="24" spans="1:20" ht="20" customHeight="1">
      <c r="A24" s="1"/>
      <c r="B24" s="8" t="s">
        <v>49</v>
      </c>
      <c r="C24" s="8" t="s">
        <v>50</v>
      </c>
      <c r="D24" s="8" t="s">
        <v>51</v>
      </c>
      <c r="E24" s="8">
        <v>270</v>
      </c>
      <c r="F24" s="9">
        <v>46235</v>
      </c>
      <c r="G24" s="8" t="s">
        <v>52</v>
      </c>
      <c r="H24" s="8" t="s">
        <v>53</v>
      </c>
      <c r="I24" s="8" t="s">
        <v>62</v>
      </c>
      <c r="J24" s="61">
        <v>0</v>
      </c>
      <c r="K24" s="8">
        <v>1</v>
      </c>
      <c r="L24" s="8">
        <v>4</v>
      </c>
      <c r="M24" s="8" t="s">
        <v>55</v>
      </c>
      <c r="N24" s="9">
        <v>46262</v>
      </c>
      <c r="O24" s="10">
        <v>46262.354166666664</v>
      </c>
      <c r="P24" s="10">
        <v>46262.541666666664</v>
      </c>
      <c r="Q24" s="8" t="s">
        <v>60</v>
      </c>
      <c r="R24" s="8">
        <v>4</v>
      </c>
      <c r="S24" s="8">
        <v>0</v>
      </c>
      <c r="T24" s="8" t="b">
        <v>0</v>
      </c>
    </row>
    <row r="25" spans="1:20" ht="20" customHeight="1">
      <c r="A25" s="1"/>
      <c r="B25" s="8" t="s">
        <v>49</v>
      </c>
      <c r="C25" s="8" t="s">
        <v>50</v>
      </c>
      <c r="D25" s="8" t="s">
        <v>51</v>
      </c>
      <c r="E25" s="8">
        <v>270</v>
      </c>
      <c r="F25" s="9">
        <v>46235</v>
      </c>
      <c r="G25" s="8" t="s">
        <v>52</v>
      </c>
      <c r="H25" s="8" t="s">
        <v>53</v>
      </c>
      <c r="I25" s="8" t="s">
        <v>61</v>
      </c>
      <c r="J25" s="61">
        <v>0</v>
      </c>
      <c r="K25" s="8">
        <v>1</v>
      </c>
      <c r="L25" s="8">
        <v>4</v>
      </c>
      <c r="M25" s="8" t="s">
        <v>55</v>
      </c>
      <c r="N25" s="9">
        <v>46264</v>
      </c>
      <c r="O25" s="10">
        <v>46264.5625</v>
      </c>
      <c r="P25" s="10">
        <v>46264.75</v>
      </c>
      <c r="Q25" s="8" t="s">
        <v>60</v>
      </c>
      <c r="R25" s="8">
        <v>4</v>
      </c>
      <c r="S25" s="8">
        <v>0</v>
      </c>
      <c r="T25" s="8" t="b">
        <v>0</v>
      </c>
    </row>
    <row r="26" spans="1:20" ht="20" customHeight="1">
      <c r="A26" s="1"/>
      <c r="B26" s="8" t="s">
        <v>49</v>
      </c>
      <c r="C26" s="8" t="s">
        <v>50</v>
      </c>
      <c r="D26" s="8" t="s">
        <v>51</v>
      </c>
      <c r="E26" s="8">
        <v>300</v>
      </c>
      <c r="F26" s="9">
        <v>46204</v>
      </c>
      <c r="G26" s="8" t="s">
        <v>52</v>
      </c>
      <c r="H26" s="8" t="s">
        <v>53</v>
      </c>
      <c r="I26" s="8" t="s">
        <v>57</v>
      </c>
      <c r="J26" s="61">
        <v>0</v>
      </c>
      <c r="K26" s="8">
        <v>1</v>
      </c>
      <c r="L26" s="8">
        <v>2</v>
      </c>
      <c r="M26" s="8" t="s">
        <v>55</v>
      </c>
      <c r="N26" s="9">
        <v>46226</v>
      </c>
      <c r="O26" s="10">
        <v>46226.354166666664</v>
      </c>
      <c r="P26" s="10">
        <v>46226.5625</v>
      </c>
      <c r="Q26" s="8" t="s">
        <v>58</v>
      </c>
      <c r="R26" s="8">
        <v>2</v>
      </c>
      <c r="S26" s="8">
        <v>0</v>
      </c>
      <c r="T26" s="8" t="b">
        <v>0</v>
      </c>
    </row>
    <row r="27" spans="1:20" ht="20" customHeight="1">
      <c r="A27" s="1"/>
      <c r="B27" s="8" t="s">
        <v>49</v>
      </c>
      <c r="C27" s="8" t="s">
        <v>50</v>
      </c>
      <c r="D27" s="8" t="s">
        <v>51</v>
      </c>
      <c r="E27" s="8">
        <v>300</v>
      </c>
      <c r="F27" s="9">
        <v>46235</v>
      </c>
      <c r="G27" s="8" t="s">
        <v>52</v>
      </c>
      <c r="H27" s="8" t="s">
        <v>53</v>
      </c>
      <c r="I27" s="8" t="s">
        <v>59</v>
      </c>
      <c r="J27" s="61">
        <v>0</v>
      </c>
      <c r="K27" s="8">
        <v>1</v>
      </c>
      <c r="L27" s="8">
        <v>4</v>
      </c>
      <c r="M27" s="8" t="s">
        <v>55</v>
      </c>
      <c r="N27" s="9">
        <v>46240</v>
      </c>
      <c r="O27" s="10">
        <v>46240.5625</v>
      </c>
      <c r="P27" s="10">
        <v>46240.770833333336</v>
      </c>
      <c r="Q27" s="8" t="s">
        <v>60</v>
      </c>
      <c r="R27" s="8">
        <v>4</v>
      </c>
      <c r="S27" s="8">
        <v>0</v>
      </c>
      <c r="T27" s="8" t="b">
        <v>0</v>
      </c>
    </row>
    <row r="28" spans="1:20" ht="20" customHeight="1">
      <c r="A28" s="1"/>
      <c r="B28" s="8" t="s">
        <v>49</v>
      </c>
      <c r="C28" s="8" t="s">
        <v>50</v>
      </c>
      <c r="D28" s="8" t="s">
        <v>51</v>
      </c>
      <c r="E28" s="8">
        <v>300</v>
      </c>
      <c r="F28" s="9">
        <v>46235</v>
      </c>
      <c r="G28" s="8" t="s">
        <v>52</v>
      </c>
      <c r="H28" s="8" t="s">
        <v>53</v>
      </c>
      <c r="I28" s="8" t="s">
        <v>57</v>
      </c>
      <c r="J28" s="61">
        <v>0</v>
      </c>
      <c r="K28" s="8">
        <v>1</v>
      </c>
      <c r="L28" s="8">
        <v>4</v>
      </c>
      <c r="M28" s="8" t="s">
        <v>55</v>
      </c>
      <c r="N28" s="9">
        <v>46246</v>
      </c>
      <c r="O28" s="10">
        <v>46246.333333333336</v>
      </c>
      <c r="P28" s="10">
        <v>46246.541666666664</v>
      </c>
      <c r="Q28" s="8" t="s">
        <v>60</v>
      </c>
      <c r="R28" s="8">
        <v>4</v>
      </c>
      <c r="S28" s="8">
        <v>0</v>
      </c>
      <c r="T28" s="8" t="b">
        <v>0</v>
      </c>
    </row>
    <row r="29" spans="1:20" ht="20" customHeight="1">
      <c r="A29" s="1"/>
      <c r="B29" s="8" t="s">
        <v>49</v>
      </c>
      <c r="C29" s="8" t="s">
        <v>50</v>
      </c>
      <c r="D29" s="8" t="s">
        <v>51</v>
      </c>
      <c r="E29" s="8">
        <v>360</v>
      </c>
      <c r="F29" s="9">
        <v>46235</v>
      </c>
      <c r="G29" s="8" t="s">
        <v>52</v>
      </c>
      <c r="H29" s="8" t="s">
        <v>53</v>
      </c>
      <c r="I29" s="8" t="s">
        <v>54</v>
      </c>
      <c r="J29" s="61">
        <v>0</v>
      </c>
      <c r="K29" s="8">
        <v>1</v>
      </c>
      <c r="L29" s="8">
        <v>4</v>
      </c>
      <c r="M29" s="8" t="s">
        <v>55</v>
      </c>
      <c r="N29" s="9">
        <v>46244</v>
      </c>
      <c r="O29" s="10">
        <v>46244.354166666664</v>
      </c>
      <c r="P29" s="10">
        <v>46244.604166666664</v>
      </c>
      <c r="Q29" s="8" t="s">
        <v>60</v>
      </c>
      <c r="R29" s="8">
        <v>4</v>
      </c>
      <c r="S29" s="8">
        <v>0</v>
      </c>
      <c r="T29" s="8" t="b">
        <v>0</v>
      </c>
    </row>
    <row r="30" spans="1:20" ht="20" customHeight="1">
      <c r="A30" s="1"/>
      <c r="B30" s="8" t="s">
        <v>49</v>
      </c>
      <c r="C30" s="8" t="s">
        <v>50</v>
      </c>
      <c r="D30" s="8" t="s">
        <v>51</v>
      </c>
      <c r="E30" s="8">
        <v>360</v>
      </c>
      <c r="F30" s="9">
        <v>46235</v>
      </c>
      <c r="G30" s="8" t="s">
        <v>52</v>
      </c>
      <c r="H30" s="8" t="s">
        <v>53</v>
      </c>
      <c r="I30" s="8" t="s">
        <v>62</v>
      </c>
      <c r="J30" s="61">
        <v>0</v>
      </c>
      <c r="K30" s="8">
        <v>1</v>
      </c>
      <c r="L30" s="8">
        <v>4</v>
      </c>
      <c r="M30" s="8" t="s">
        <v>55</v>
      </c>
      <c r="N30" s="9">
        <v>46247</v>
      </c>
      <c r="O30" s="10">
        <v>46247.3125</v>
      </c>
      <c r="P30" s="10">
        <v>46247.5625</v>
      </c>
      <c r="Q30" s="8" t="s">
        <v>60</v>
      </c>
      <c r="R30" s="8">
        <v>4</v>
      </c>
      <c r="S30" s="8">
        <v>0</v>
      </c>
      <c r="T30" s="8" t="b">
        <v>0</v>
      </c>
    </row>
    <row r="31" spans="1:20" ht="20" customHeight="1">
      <c r="A31" s="1"/>
      <c r="B31" s="8" t="s">
        <v>49</v>
      </c>
      <c r="C31" s="8" t="s">
        <v>50</v>
      </c>
      <c r="D31" s="8" t="s">
        <v>51</v>
      </c>
      <c r="E31" s="8">
        <v>420</v>
      </c>
      <c r="F31" s="9">
        <v>46174</v>
      </c>
      <c r="G31" s="8" t="s">
        <v>52</v>
      </c>
      <c r="H31" s="8" t="s">
        <v>53</v>
      </c>
      <c r="I31" s="8" t="s">
        <v>61</v>
      </c>
      <c r="J31" s="61">
        <v>0</v>
      </c>
      <c r="K31" s="8">
        <v>1</v>
      </c>
      <c r="L31" s="8">
        <v>4</v>
      </c>
      <c r="M31" s="8" t="s">
        <v>55</v>
      </c>
      <c r="N31" s="9">
        <v>46188</v>
      </c>
      <c r="O31" s="10">
        <v>46188.354166666664</v>
      </c>
      <c r="P31" s="10">
        <v>46188.645833333336</v>
      </c>
      <c r="Q31" s="8" t="s">
        <v>56</v>
      </c>
      <c r="R31" s="8">
        <v>4</v>
      </c>
      <c r="S31" s="8">
        <v>0</v>
      </c>
      <c r="T31" s="8" t="b">
        <v>0</v>
      </c>
    </row>
    <row r="32" spans="1:20" ht="20" customHeight="1">
      <c r="A32" s="1"/>
      <c r="B32" s="8" t="s">
        <v>49</v>
      </c>
      <c r="C32" s="8" t="s">
        <v>50</v>
      </c>
      <c r="D32" s="8" t="s">
        <v>51</v>
      </c>
      <c r="E32" s="8">
        <v>480</v>
      </c>
      <c r="F32" s="9">
        <v>46174</v>
      </c>
      <c r="G32" s="8" t="s">
        <v>52</v>
      </c>
      <c r="H32" s="8" t="s">
        <v>53</v>
      </c>
      <c r="I32" s="8" t="s">
        <v>61</v>
      </c>
      <c r="J32" s="61">
        <v>0</v>
      </c>
      <c r="K32" s="8">
        <v>1</v>
      </c>
      <c r="L32" s="8">
        <v>4</v>
      </c>
      <c r="M32" s="8" t="s">
        <v>55</v>
      </c>
      <c r="N32" s="9">
        <v>46192</v>
      </c>
      <c r="O32" s="10">
        <v>46192.354166666664</v>
      </c>
      <c r="P32" s="10">
        <v>46192.6875</v>
      </c>
      <c r="Q32" s="8" t="s">
        <v>56</v>
      </c>
      <c r="R32" s="8">
        <v>4</v>
      </c>
      <c r="S32" s="8">
        <v>0</v>
      </c>
      <c r="T32" s="8" t="b">
        <v>0</v>
      </c>
    </row>
    <row r="33" spans="1:20" ht="20" customHeight="1">
      <c r="A33" s="1"/>
      <c r="B33" s="8" t="s">
        <v>49</v>
      </c>
      <c r="C33" s="8" t="s">
        <v>50</v>
      </c>
      <c r="D33" s="8" t="s">
        <v>51</v>
      </c>
      <c r="E33" s="8">
        <v>480</v>
      </c>
      <c r="F33" s="9">
        <v>46204</v>
      </c>
      <c r="G33" s="8" t="s">
        <v>52</v>
      </c>
      <c r="H33" s="8" t="s">
        <v>53</v>
      </c>
      <c r="I33" s="8" t="s">
        <v>54</v>
      </c>
      <c r="J33" s="61">
        <v>0</v>
      </c>
      <c r="K33" s="8">
        <v>1</v>
      </c>
      <c r="L33" s="8">
        <v>4</v>
      </c>
      <c r="M33" s="8" t="s">
        <v>55</v>
      </c>
      <c r="N33" s="9">
        <v>46210</v>
      </c>
      <c r="O33" s="10">
        <v>46210.354166666664</v>
      </c>
      <c r="P33" s="10">
        <v>46210.6875</v>
      </c>
      <c r="Q33" s="8" t="s">
        <v>58</v>
      </c>
      <c r="R33" s="8">
        <v>4</v>
      </c>
      <c r="S33" s="8">
        <v>0</v>
      </c>
      <c r="T33" s="8" t="b">
        <v>0</v>
      </c>
    </row>
    <row r="34" spans="1:20" ht="20" customHeight="1">
      <c r="A34" s="1"/>
      <c r="B34" s="8" t="s">
        <v>49</v>
      </c>
      <c r="C34" s="8" t="s">
        <v>50</v>
      </c>
      <c r="D34" s="8" t="s">
        <v>51</v>
      </c>
      <c r="E34" s="8">
        <v>480</v>
      </c>
      <c r="F34" s="9">
        <v>46204</v>
      </c>
      <c r="G34" s="8" t="s">
        <v>52</v>
      </c>
      <c r="H34" s="8" t="s">
        <v>53</v>
      </c>
      <c r="I34" s="8" t="s">
        <v>54</v>
      </c>
      <c r="J34" s="61">
        <v>0</v>
      </c>
      <c r="K34" s="8">
        <v>1</v>
      </c>
      <c r="L34" s="8">
        <v>4</v>
      </c>
      <c r="M34" s="8" t="s">
        <v>55</v>
      </c>
      <c r="N34" s="9">
        <v>46213</v>
      </c>
      <c r="O34" s="10">
        <v>46213.354166666664</v>
      </c>
      <c r="P34" s="10">
        <v>46213.6875</v>
      </c>
      <c r="Q34" s="8" t="s">
        <v>58</v>
      </c>
      <c r="R34" s="8">
        <v>4</v>
      </c>
      <c r="S34" s="8">
        <v>0</v>
      </c>
      <c r="T34" s="8" t="b">
        <v>0</v>
      </c>
    </row>
    <row r="35" spans="1:20" ht="20" customHeight="1">
      <c r="A35" s="1"/>
      <c r="B35" s="8" t="s">
        <v>49</v>
      </c>
      <c r="C35" s="8" t="s">
        <v>50</v>
      </c>
      <c r="D35" s="8" t="s">
        <v>51</v>
      </c>
      <c r="E35" s="8">
        <v>480</v>
      </c>
      <c r="F35" s="9">
        <v>46204</v>
      </c>
      <c r="G35" s="8" t="s">
        <v>52</v>
      </c>
      <c r="H35" s="8" t="s">
        <v>53</v>
      </c>
      <c r="I35" s="8" t="s">
        <v>54</v>
      </c>
      <c r="J35" s="61">
        <v>0</v>
      </c>
      <c r="K35" s="8">
        <v>1</v>
      </c>
      <c r="L35" s="8">
        <v>4</v>
      </c>
      <c r="M35" s="8" t="s">
        <v>55</v>
      </c>
      <c r="N35" s="9">
        <v>46221</v>
      </c>
      <c r="O35" s="10">
        <v>46221.3125</v>
      </c>
      <c r="P35" s="10">
        <v>46221.645833333336</v>
      </c>
      <c r="Q35" s="8" t="s">
        <v>58</v>
      </c>
      <c r="R35" s="8">
        <v>4</v>
      </c>
      <c r="S35" s="8">
        <v>0</v>
      </c>
      <c r="T35" s="8" t="b">
        <v>0</v>
      </c>
    </row>
    <row r="36" spans="1:20" ht="20" customHeight="1">
      <c r="A36" s="1"/>
      <c r="B36" s="8" t="s">
        <v>49</v>
      </c>
      <c r="C36" s="8" t="s">
        <v>50</v>
      </c>
      <c r="D36" s="8" t="s">
        <v>51</v>
      </c>
      <c r="E36" s="8">
        <v>480</v>
      </c>
      <c r="F36" s="9">
        <v>46204</v>
      </c>
      <c r="G36" s="8" t="s">
        <v>52</v>
      </c>
      <c r="H36" s="8" t="s">
        <v>53</v>
      </c>
      <c r="I36" s="8" t="s">
        <v>61</v>
      </c>
      <c r="J36" s="61">
        <v>0</v>
      </c>
      <c r="K36" s="8">
        <v>1</v>
      </c>
      <c r="L36" s="8">
        <v>4</v>
      </c>
      <c r="M36" s="8" t="s">
        <v>55</v>
      </c>
      <c r="N36" s="9">
        <v>46224</v>
      </c>
      <c r="O36" s="10">
        <v>46224.333333333336</v>
      </c>
      <c r="P36" s="10">
        <v>46224.666666666664</v>
      </c>
      <c r="Q36" s="8" t="s">
        <v>58</v>
      </c>
      <c r="R36" s="8">
        <v>4</v>
      </c>
      <c r="S36" s="8">
        <v>0</v>
      </c>
      <c r="T36" s="8" t="b">
        <v>0</v>
      </c>
    </row>
    <row r="37" spans="1:20" ht="20" customHeight="1">
      <c r="A37" s="1"/>
      <c r="B37" s="8" t="s">
        <v>49</v>
      </c>
      <c r="C37" s="8" t="s">
        <v>50</v>
      </c>
      <c r="D37" s="8" t="s">
        <v>51</v>
      </c>
      <c r="E37" s="8">
        <v>480</v>
      </c>
      <c r="F37" s="9">
        <v>46204</v>
      </c>
      <c r="G37" s="8" t="s">
        <v>52</v>
      </c>
      <c r="H37" s="8" t="s">
        <v>53</v>
      </c>
      <c r="I37" s="8" t="s">
        <v>63</v>
      </c>
      <c r="J37" s="61">
        <v>0</v>
      </c>
      <c r="K37" s="8">
        <v>1</v>
      </c>
      <c r="L37" s="8">
        <v>4</v>
      </c>
      <c r="M37" s="8" t="s">
        <v>55</v>
      </c>
      <c r="N37" s="9">
        <v>46229</v>
      </c>
      <c r="O37" s="10">
        <v>46229.375</v>
      </c>
      <c r="P37" s="10">
        <v>46229.708333333336</v>
      </c>
      <c r="Q37" s="8" t="s">
        <v>58</v>
      </c>
      <c r="R37" s="8">
        <v>4</v>
      </c>
      <c r="S37" s="8">
        <v>0</v>
      </c>
      <c r="T37" s="8" t="b">
        <v>0</v>
      </c>
    </row>
    <row r="38" spans="1:20" ht="20" customHeight="1">
      <c r="A38" s="1"/>
      <c r="B38" s="8" t="s">
        <v>49</v>
      </c>
      <c r="C38" s="8" t="s">
        <v>50</v>
      </c>
      <c r="D38" s="8" t="s">
        <v>51</v>
      </c>
      <c r="E38" s="8">
        <v>480</v>
      </c>
      <c r="F38" s="9">
        <v>46235</v>
      </c>
      <c r="G38" s="8" t="s">
        <v>52</v>
      </c>
      <c r="H38" s="8" t="s">
        <v>53</v>
      </c>
      <c r="I38" s="8" t="s">
        <v>62</v>
      </c>
      <c r="J38" s="61">
        <v>0</v>
      </c>
      <c r="K38" s="8">
        <v>1</v>
      </c>
      <c r="L38" s="8">
        <v>4</v>
      </c>
      <c r="M38" s="8" t="s">
        <v>55</v>
      </c>
      <c r="N38" s="9">
        <v>46245</v>
      </c>
      <c r="O38" s="10">
        <v>46245.333333333336</v>
      </c>
      <c r="P38" s="10">
        <v>46245.666666666664</v>
      </c>
      <c r="Q38" s="8" t="s">
        <v>60</v>
      </c>
      <c r="R38" s="8">
        <v>4</v>
      </c>
      <c r="S38" s="8">
        <v>0</v>
      </c>
      <c r="T38" s="8" t="b">
        <v>0</v>
      </c>
    </row>
    <row r="39" spans="1:20" ht="20" customHeight="1">
      <c r="A39" s="1"/>
      <c r="B39" s="8" t="s">
        <v>49</v>
      </c>
      <c r="C39" s="8" t="s">
        <v>50</v>
      </c>
      <c r="D39" s="8" t="s">
        <v>51</v>
      </c>
      <c r="E39" s="8">
        <v>480</v>
      </c>
      <c r="F39" s="9">
        <v>46235</v>
      </c>
      <c r="G39" s="8" t="s">
        <v>52</v>
      </c>
      <c r="H39" s="8" t="s">
        <v>53</v>
      </c>
      <c r="I39" s="8" t="s">
        <v>62</v>
      </c>
      <c r="J39" s="61">
        <v>0</v>
      </c>
      <c r="K39" s="8">
        <v>1</v>
      </c>
      <c r="L39" s="8">
        <v>4</v>
      </c>
      <c r="M39" s="8" t="s">
        <v>55</v>
      </c>
      <c r="N39" s="9">
        <v>46253</v>
      </c>
      <c r="O39" s="10">
        <v>46253.333333333336</v>
      </c>
      <c r="P39" s="10">
        <v>46253.666666666664</v>
      </c>
      <c r="Q39" s="8" t="s">
        <v>60</v>
      </c>
      <c r="R39" s="8">
        <v>4</v>
      </c>
      <c r="S39" s="8">
        <v>0</v>
      </c>
      <c r="T39" s="8" t="b">
        <v>0</v>
      </c>
    </row>
    <row r="40" spans="1:20" ht="20" customHeight="1">
      <c r="A40" s="1"/>
      <c r="B40" s="8" t="s">
        <v>49</v>
      </c>
      <c r="C40" s="8" t="s">
        <v>50</v>
      </c>
      <c r="D40" s="8" t="s">
        <v>51</v>
      </c>
      <c r="E40" s="8">
        <v>480</v>
      </c>
      <c r="F40" s="9">
        <v>46235</v>
      </c>
      <c r="G40" s="8" t="s">
        <v>52</v>
      </c>
      <c r="H40" s="8" t="s">
        <v>53</v>
      </c>
      <c r="I40" s="8" t="s">
        <v>59</v>
      </c>
      <c r="J40" s="61">
        <v>0</v>
      </c>
      <c r="K40" s="8">
        <v>1</v>
      </c>
      <c r="L40" s="8">
        <v>4</v>
      </c>
      <c r="M40" s="8" t="s">
        <v>55</v>
      </c>
      <c r="N40" s="9">
        <v>46256</v>
      </c>
      <c r="O40" s="10">
        <v>46256.3125</v>
      </c>
      <c r="P40" s="10">
        <v>46256.645833333336</v>
      </c>
      <c r="Q40" s="8" t="s">
        <v>60</v>
      </c>
      <c r="R40" s="8">
        <v>4</v>
      </c>
      <c r="S40" s="8">
        <v>0</v>
      </c>
      <c r="T40" s="8" t="b">
        <v>0</v>
      </c>
    </row>
    <row r="41" spans="1:20">
      <c r="B41" s="8" t="s">
        <v>49</v>
      </c>
      <c r="C41" s="8" t="s">
        <v>50</v>
      </c>
      <c r="D41" s="8" t="s">
        <v>51</v>
      </c>
      <c r="E41" s="8">
        <v>540</v>
      </c>
      <c r="F41" s="9">
        <v>46174</v>
      </c>
      <c r="G41" s="8" t="s">
        <v>52</v>
      </c>
      <c r="H41" s="8" t="s">
        <v>53</v>
      </c>
      <c r="I41" s="8" t="s">
        <v>61</v>
      </c>
      <c r="J41" s="61">
        <v>0</v>
      </c>
      <c r="K41" s="8">
        <v>1</v>
      </c>
      <c r="L41" s="8">
        <v>4</v>
      </c>
      <c r="M41" s="8" t="s">
        <v>55</v>
      </c>
      <c r="N41" s="9">
        <v>46186</v>
      </c>
      <c r="O41" s="10">
        <v>46186.375</v>
      </c>
      <c r="P41" s="10">
        <v>46186.75</v>
      </c>
      <c r="Q41" s="8" t="s">
        <v>56</v>
      </c>
      <c r="R41" s="8">
        <v>4</v>
      </c>
      <c r="S41" s="8">
        <v>0</v>
      </c>
      <c r="T41" s="8" t="b">
        <v>0</v>
      </c>
    </row>
    <row r="42" spans="1:20">
      <c r="B42" s="8" t="s">
        <v>49</v>
      </c>
      <c r="C42" s="8" t="s">
        <v>50</v>
      </c>
      <c r="D42" s="8" t="s">
        <v>51</v>
      </c>
      <c r="E42" s="8">
        <v>540</v>
      </c>
      <c r="F42" s="9">
        <v>46174</v>
      </c>
      <c r="G42" s="8" t="s">
        <v>52</v>
      </c>
      <c r="H42" s="8" t="s">
        <v>53</v>
      </c>
      <c r="I42" s="8" t="s">
        <v>59</v>
      </c>
      <c r="J42" s="61">
        <v>0</v>
      </c>
      <c r="K42" s="8">
        <v>1</v>
      </c>
      <c r="L42" s="8">
        <v>4</v>
      </c>
      <c r="M42" s="8" t="s">
        <v>55</v>
      </c>
      <c r="N42" s="9">
        <v>46199</v>
      </c>
      <c r="O42" s="10">
        <v>46199.354166666664</v>
      </c>
      <c r="P42" s="10">
        <v>46199.729166666664</v>
      </c>
      <c r="Q42" s="8" t="s">
        <v>56</v>
      </c>
      <c r="R42" s="8">
        <v>4</v>
      </c>
      <c r="S42" s="8">
        <v>0</v>
      </c>
      <c r="T42" s="8" t="b">
        <v>0</v>
      </c>
    </row>
    <row r="43" spans="1:20">
      <c r="B43" s="8" t="s">
        <v>49</v>
      </c>
      <c r="C43" s="8" t="s">
        <v>50</v>
      </c>
      <c r="D43" s="8" t="s">
        <v>51</v>
      </c>
      <c r="E43" s="8">
        <v>540</v>
      </c>
      <c r="F43" s="9">
        <v>46204</v>
      </c>
      <c r="G43" s="8" t="s">
        <v>52</v>
      </c>
      <c r="H43" s="8" t="s">
        <v>53</v>
      </c>
      <c r="I43" s="8" t="s">
        <v>57</v>
      </c>
      <c r="J43" s="61">
        <v>0</v>
      </c>
      <c r="K43" s="8">
        <v>1</v>
      </c>
      <c r="L43" s="8">
        <v>4</v>
      </c>
      <c r="M43" s="8" t="s">
        <v>55</v>
      </c>
      <c r="N43" s="9">
        <v>46205</v>
      </c>
      <c r="O43" s="10">
        <v>46205.354166666664</v>
      </c>
      <c r="P43" s="10">
        <v>46205.729166666664</v>
      </c>
      <c r="Q43" s="8" t="s">
        <v>58</v>
      </c>
      <c r="R43" s="8">
        <v>4</v>
      </c>
      <c r="S43" s="8">
        <v>0</v>
      </c>
      <c r="T43" s="8" t="b">
        <v>0</v>
      </c>
    </row>
    <row r="44" spans="1:20">
      <c r="B44" s="8" t="s">
        <v>49</v>
      </c>
      <c r="C44" s="8" t="s">
        <v>50</v>
      </c>
      <c r="D44" s="8" t="s">
        <v>51</v>
      </c>
      <c r="E44" s="8">
        <v>540</v>
      </c>
      <c r="F44" s="9">
        <v>46235</v>
      </c>
      <c r="G44" s="8" t="s">
        <v>52</v>
      </c>
      <c r="H44" s="8" t="s">
        <v>53</v>
      </c>
      <c r="I44" s="8" t="s">
        <v>61</v>
      </c>
      <c r="J44" s="61">
        <v>0</v>
      </c>
      <c r="K44" s="8">
        <v>1</v>
      </c>
      <c r="L44" s="8">
        <v>4</v>
      </c>
      <c r="M44" s="8" t="s">
        <v>55</v>
      </c>
      <c r="N44" s="9">
        <v>46236</v>
      </c>
      <c r="O44" s="10">
        <v>46236.354166666664</v>
      </c>
      <c r="P44" s="10">
        <v>46236.729166666664</v>
      </c>
      <c r="Q44" s="8" t="s">
        <v>60</v>
      </c>
      <c r="R44" s="8">
        <v>4</v>
      </c>
      <c r="S44" s="8">
        <v>0</v>
      </c>
      <c r="T44" s="8" t="b">
        <v>0</v>
      </c>
    </row>
    <row r="45" spans="1:20">
      <c r="B45" s="8" t="s">
        <v>49</v>
      </c>
      <c r="C45" s="8" t="s">
        <v>50</v>
      </c>
      <c r="D45" s="8" t="s">
        <v>51</v>
      </c>
      <c r="E45" s="8">
        <v>540</v>
      </c>
      <c r="F45" s="9">
        <v>46235</v>
      </c>
      <c r="G45" s="8" t="s">
        <v>52</v>
      </c>
      <c r="H45" s="8" t="s">
        <v>53</v>
      </c>
      <c r="I45" s="8" t="s">
        <v>62</v>
      </c>
      <c r="J45" s="61">
        <v>0</v>
      </c>
      <c r="K45" s="8">
        <v>1</v>
      </c>
      <c r="L45" s="8">
        <v>4</v>
      </c>
      <c r="M45" s="8" t="s">
        <v>55</v>
      </c>
      <c r="N45" s="9">
        <v>46238</v>
      </c>
      <c r="O45" s="10">
        <v>46238.3125</v>
      </c>
      <c r="P45" s="10">
        <v>46238.6875</v>
      </c>
      <c r="Q45" s="8" t="s">
        <v>60</v>
      </c>
      <c r="R45" s="8">
        <v>4</v>
      </c>
      <c r="S45" s="8">
        <v>0</v>
      </c>
      <c r="T45" s="8" t="b">
        <v>0</v>
      </c>
    </row>
    <row r="46" spans="1:20">
      <c r="B46" s="8" t="s">
        <v>49</v>
      </c>
      <c r="C46" s="8" t="s">
        <v>50</v>
      </c>
      <c r="D46" s="8" t="s">
        <v>51</v>
      </c>
      <c r="E46" s="8">
        <v>540</v>
      </c>
      <c r="F46" s="9">
        <v>46235</v>
      </c>
      <c r="G46" s="8" t="s">
        <v>52</v>
      </c>
      <c r="H46" s="8" t="s">
        <v>53</v>
      </c>
      <c r="I46" s="8" t="s">
        <v>59</v>
      </c>
      <c r="J46" s="61">
        <v>0</v>
      </c>
      <c r="K46" s="8">
        <v>1</v>
      </c>
      <c r="L46" s="8">
        <v>4</v>
      </c>
      <c r="M46" s="8" t="s">
        <v>55</v>
      </c>
      <c r="N46" s="9">
        <v>46254</v>
      </c>
      <c r="O46" s="10">
        <v>46254.3125</v>
      </c>
      <c r="P46" s="10">
        <v>46254.6875</v>
      </c>
      <c r="Q46" s="8" t="s">
        <v>60</v>
      </c>
      <c r="R46" s="8">
        <v>4</v>
      </c>
      <c r="S46" s="8">
        <v>0</v>
      </c>
      <c r="T46" s="8" t="b">
        <v>0</v>
      </c>
    </row>
    <row r="47" spans="1:20">
      <c r="B47" s="8" t="s">
        <v>49</v>
      </c>
      <c r="C47" s="8" t="s">
        <v>64</v>
      </c>
      <c r="D47" s="8" t="s">
        <v>65</v>
      </c>
      <c r="E47" s="8">
        <v>180</v>
      </c>
      <c r="F47" s="9">
        <v>46235</v>
      </c>
      <c r="G47" s="8" t="s">
        <v>52</v>
      </c>
      <c r="H47" s="8" t="s">
        <v>53</v>
      </c>
      <c r="I47" s="8" t="s">
        <v>59</v>
      </c>
      <c r="J47" s="61">
        <v>0</v>
      </c>
      <c r="K47" s="8">
        <v>1</v>
      </c>
      <c r="L47" s="8">
        <v>4</v>
      </c>
      <c r="M47" s="8" t="s">
        <v>66</v>
      </c>
      <c r="N47" s="9">
        <v>46261</v>
      </c>
      <c r="O47" s="10">
        <v>46261.541666666664</v>
      </c>
      <c r="P47" s="10">
        <v>46261.666666666664</v>
      </c>
      <c r="Q47" s="8" t="s">
        <v>60</v>
      </c>
      <c r="R47" s="8">
        <v>4</v>
      </c>
      <c r="S47" s="8">
        <v>0</v>
      </c>
      <c r="T47" s="8" t="b">
        <v>0</v>
      </c>
    </row>
    <row r="48" spans="1:20">
      <c r="B48" s="8" t="s">
        <v>49</v>
      </c>
      <c r="C48" s="8" t="s">
        <v>64</v>
      </c>
      <c r="D48" s="8" t="s">
        <v>65</v>
      </c>
      <c r="E48" s="8">
        <v>210</v>
      </c>
      <c r="F48" s="9">
        <v>46174</v>
      </c>
      <c r="G48" s="8" t="s">
        <v>52</v>
      </c>
      <c r="H48" s="8" t="s">
        <v>53</v>
      </c>
      <c r="I48" s="8" t="s">
        <v>62</v>
      </c>
      <c r="J48" s="61">
        <v>0</v>
      </c>
      <c r="K48" s="8">
        <v>1</v>
      </c>
      <c r="L48" s="8">
        <v>4</v>
      </c>
      <c r="M48" s="8" t="s">
        <v>66</v>
      </c>
      <c r="N48" s="9">
        <v>46188</v>
      </c>
      <c r="O48" s="10">
        <v>46188.5625</v>
      </c>
      <c r="P48" s="10">
        <v>46188.708333333336</v>
      </c>
      <c r="Q48" s="8" t="s">
        <v>56</v>
      </c>
      <c r="R48" s="8">
        <v>4</v>
      </c>
      <c r="S48" s="8">
        <v>0</v>
      </c>
      <c r="T48" s="8" t="b">
        <v>0</v>
      </c>
    </row>
    <row r="49" spans="2:20">
      <c r="B49" s="8" t="s">
        <v>49</v>
      </c>
      <c r="C49" s="8" t="s">
        <v>64</v>
      </c>
      <c r="D49" s="8" t="s">
        <v>65</v>
      </c>
      <c r="E49" s="8">
        <v>210</v>
      </c>
      <c r="F49" s="9">
        <v>46174</v>
      </c>
      <c r="G49" s="8" t="s">
        <v>52</v>
      </c>
      <c r="H49" s="8" t="s">
        <v>53</v>
      </c>
      <c r="I49" s="8" t="s">
        <v>57</v>
      </c>
      <c r="J49" s="61">
        <v>0</v>
      </c>
      <c r="K49" s="8">
        <v>1</v>
      </c>
      <c r="L49" s="8">
        <v>4</v>
      </c>
      <c r="M49" s="8" t="s">
        <v>66</v>
      </c>
      <c r="N49" s="9">
        <v>46189</v>
      </c>
      <c r="O49" s="10">
        <v>46189.333333333336</v>
      </c>
      <c r="P49" s="10">
        <v>46189.479166666664</v>
      </c>
      <c r="Q49" s="8" t="s">
        <v>56</v>
      </c>
      <c r="R49" s="8">
        <v>4</v>
      </c>
      <c r="S49" s="8">
        <v>0</v>
      </c>
      <c r="T49" s="8" t="b">
        <v>0</v>
      </c>
    </row>
    <row r="50" spans="2:20">
      <c r="B50" s="8" t="s">
        <v>49</v>
      </c>
      <c r="C50" s="8" t="s">
        <v>64</v>
      </c>
      <c r="D50" s="8" t="s">
        <v>65</v>
      </c>
      <c r="E50" s="8">
        <v>210</v>
      </c>
      <c r="F50" s="9">
        <v>46174</v>
      </c>
      <c r="G50" s="8" t="s">
        <v>52</v>
      </c>
      <c r="H50" s="8" t="s">
        <v>53</v>
      </c>
      <c r="I50" s="8" t="s">
        <v>57</v>
      </c>
      <c r="J50" s="61">
        <v>0</v>
      </c>
      <c r="K50" s="8">
        <v>1</v>
      </c>
      <c r="L50" s="8">
        <v>4</v>
      </c>
      <c r="M50" s="8" t="s">
        <v>66</v>
      </c>
      <c r="N50" s="9">
        <v>46202</v>
      </c>
      <c r="O50" s="10">
        <v>46202.541666666664</v>
      </c>
      <c r="P50" s="10">
        <v>46202.6875</v>
      </c>
      <c r="Q50" s="8" t="s">
        <v>56</v>
      </c>
      <c r="R50" s="8">
        <v>4</v>
      </c>
      <c r="S50" s="8">
        <v>0</v>
      </c>
      <c r="T50" s="8" t="b">
        <v>0</v>
      </c>
    </row>
    <row r="51" spans="2:20">
      <c r="B51" s="8" t="s">
        <v>49</v>
      </c>
      <c r="C51" s="8" t="s">
        <v>64</v>
      </c>
      <c r="D51" s="8" t="s">
        <v>65</v>
      </c>
      <c r="E51" s="8">
        <v>210</v>
      </c>
      <c r="F51" s="9">
        <v>46174</v>
      </c>
      <c r="G51" s="8" t="s">
        <v>52</v>
      </c>
      <c r="H51" s="8" t="s">
        <v>53</v>
      </c>
      <c r="I51" s="8" t="s">
        <v>57</v>
      </c>
      <c r="J51" s="61">
        <v>0</v>
      </c>
      <c r="K51" s="8">
        <v>1</v>
      </c>
      <c r="L51" s="8">
        <v>4</v>
      </c>
      <c r="M51" s="8" t="s">
        <v>66</v>
      </c>
      <c r="N51" s="9">
        <v>46203</v>
      </c>
      <c r="O51" s="10">
        <v>46203.375</v>
      </c>
      <c r="P51" s="10">
        <v>46203.520833333336</v>
      </c>
      <c r="Q51" s="8" t="s">
        <v>56</v>
      </c>
      <c r="R51" s="8">
        <v>4</v>
      </c>
      <c r="S51" s="8">
        <v>0</v>
      </c>
      <c r="T51" s="8" t="b">
        <v>0</v>
      </c>
    </row>
    <row r="52" spans="2:20">
      <c r="B52" s="8" t="s">
        <v>49</v>
      </c>
      <c r="C52" s="8" t="s">
        <v>64</v>
      </c>
      <c r="D52" s="8" t="s">
        <v>65</v>
      </c>
      <c r="E52" s="8">
        <v>210</v>
      </c>
      <c r="F52" s="9">
        <v>46204</v>
      </c>
      <c r="G52" s="8" t="s">
        <v>52</v>
      </c>
      <c r="H52" s="8" t="s">
        <v>53</v>
      </c>
      <c r="I52" s="8" t="s">
        <v>54</v>
      </c>
      <c r="J52" s="61">
        <v>0</v>
      </c>
      <c r="K52" s="8">
        <v>1</v>
      </c>
      <c r="L52" s="8">
        <v>4</v>
      </c>
      <c r="M52" s="8" t="s">
        <v>66</v>
      </c>
      <c r="N52" s="9">
        <v>46209</v>
      </c>
      <c r="O52" s="10">
        <v>46209.541666666664</v>
      </c>
      <c r="P52" s="10">
        <v>46209.6875</v>
      </c>
      <c r="Q52" s="8" t="s">
        <v>58</v>
      </c>
      <c r="R52" s="8">
        <v>4</v>
      </c>
      <c r="S52" s="8">
        <v>0</v>
      </c>
      <c r="T52" s="8" t="b">
        <v>0</v>
      </c>
    </row>
    <row r="53" spans="2:20">
      <c r="B53" s="8" t="s">
        <v>49</v>
      </c>
      <c r="C53" s="8" t="s">
        <v>64</v>
      </c>
      <c r="D53" s="8" t="s">
        <v>65</v>
      </c>
      <c r="E53" s="8">
        <v>210</v>
      </c>
      <c r="F53" s="9">
        <v>46204</v>
      </c>
      <c r="G53" s="8" t="s">
        <v>52</v>
      </c>
      <c r="H53" s="8" t="s">
        <v>53</v>
      </c>
      <c r="I53" s="8" t="s">
        <v>57</v>
      </c>
      <c r="J53" s="61">
        <v>0</v>
      </c>
      <c r="K53" s="8">
        <v>1</v>
      </c>
      <c r="L53" s="8">
        <v>4</v>
      </c>
      <c r="M53" s="8" t="s">
        <v>66</v>
      </c>
      <c r="N53" s="9">
        <v>46214</v>
      </c>
      <c r="O53" s="10">
        <v>46214.354166666664</v>
      </c>
      <c r="P53" s="10">
        <v>46214.5</v>
      </c>
      <c r="Q53" s="8" t="s">
        <v>58</v>
      </c>
      <c r="R53" s="8">
        <v>4</v>
      </c>
      <c r="S53" s="8">
        <v>0</v>
      </c>
      <c r="T53" s="8" t="b">
        <v>0</v>
      </c>
    </row>
    <row r="54" spans="2:20">
      <c r="B54" s="8" t="s">
        <v>49</v>
      </c>
      <c r="C54" s="8" t="s">
        <v>64</v>
      </c>
      <c r="D54" s="8" t="s">
        <v>65</v>
      </c>
      <c r="E54" s="8">
        <v>210</v>
      </c>
      <c r="F54" s="9">
        <v>46204</v>
      </c>
      <c r="G54" s="8" t="s">
        <v>52</v>
      </c>
      <c r="H54" s="8" t="s">
        <v>53</v>
      </c>
      <c r="I54" s="8" t="s">
        <v>54</v>
      </c>
      <c r="J54" s="61">
        <v>0</v>
      </c>
      <c r="K54" s="8">
        <v>1</v>
      </c>
      <c r="L54" s="8">
        <v>4</v>
      </c>
      <c r="M54" s="8" t="s">
        <v>66</v>
      </c>
      <c r="N54" s="9">
        <v>46219</v>
      </c>
      <c r="O54" s="10">
        <v>46219.5625</v>
      </c>
      <c r="P54" s="10">
        <v>46219.708333333336</v>
      </c>
      <c r="Q54" s="8" t="s">
        <v>58</v>
      </c>
      <c r="R54" s="8">
        <v>4</v>
      </c>
      <c r="S54" s="8">
        <v>0</v>
      </c>
      <c r="T54" s="8" t="b">
        <v>0</v>
      </c>
    </row>
    <row r="55" spans="2:20">
      <c r="B55" s="8" t="s">
        <v>49</v>
      </c>
      <c r="C55" s="8" t="s">
        <v>64</v>
      </c>
      <c r="D55" s="8" t="s">
        <v>65</v>
      </c>
      <c r="E55" s="8">
        <v>210</v>
      </c>
      <c r="F55" s="9">
        <v>46204</v>
      </c>
      <c r="G55" s="8" t="s">
        <v>52</v>
      </c>
      <c r="H55" s="8" t="s">
        <v>53</v>
      </c>
      <c r="I55" s="8" t="s">
        <v>62</v>
      </c>
      <c r="J55" s="61">
        <v>0</v>
      </c>
      <c r="K55" s="8">
        <v>1</v>
      </c>
      <c r="L55" s="8">
        <v>4</v>
      </c>
      <c r="M55" s="8" t="s">
        <v>66</v>
      </c>
      <c r="N55" s="9">
        <v>46230</v>
      </c>
      <c r="O55" s="10">
        <v>46230.5625</v>
      </c>
      <c r="P55" s="10">
        <v>46230.708333333336</v>
      </c>
      <c r="Q55" s="8" t="s">
        <v>58</v>
      </c>
      <c r="R55" s="8">
        <v>4</v>
      </c>
      <c r="S55" s="8">
        <v>0</v>
      </c>
      <c r="T55" s="8" t="b">
        <v>0</v>
      </c>
    </row>
    <row r="56" spans="2:20">
      <c r="B56" s="8" t="s">
        <v>49</v>
      </c>
      <c r="C56" s="8" t="s">
        <v>64</v>
      </c>
      <c r="D56" s="8" t="s">
        <v>65</v>
      </c>
      <c r="E56" s="8">
        <v>210</v>
      </c>
      <c r="F56" s="9">
        <v>46235</v>
      </c>
      <c r="G56" s="8" t="s">
        <v>52</v>
      </c>
      <c r="H56" s="8" t="s">
        <v>53</v>
      </c>
      <c r="I56" s="8" t="s">
        <v>59</v>
      </c>
      <c r="J56" s="61">
        <v>0</v>
      </c>
      <c r="K56" s="8">
        <v>1</v>
      </c>
      <c r="L56" s="8">
        <v>4</v>
      </c>
      <c r="M56" s="8" t="s">
        <v>66</v>
      </c>
      <c r="N56" s="9">
        <v>46246</v>
      </c>
      <c r="O56" s="10">
        <v>46246.354166666664</v>
      </c>
      <c r="P56" s="10">
        <v>46246.5</v>
      </c>
      <c r="Q56" s="8" t="s">
        <v>60</v>
      </c>
      <c r="R56" s="8">
        <v>4</v>
      </c>
      <c r="S56" s="8">
        <v>0</v>
      </c>
      <c r="T56" s="8" t="b">
        <v>0</v>
      </c>
    </row>
    <row r="57" spans="2:20">
      <c r="B57" s="8" t="s">
        <v>49</v>
      </c>
      <c r="C57" s="8" t="s">
        <v>64</v>
      </c>
      <c r="D57" s="8" t="s">
        <v>65</v>
      </c>
      <c r="E57" s="8">
        <v>240</v>
      </c>
      <c r="F57" s="9">
        <v>46204</v>
      </c>
      <c r="G57" s="8" t="s">
        <v>52</v>
      </c>
      <c r="H57" s="8" t="s">
        <v>53</v>
      </c>
      <c r="I57" s="8" t="s">
        <v>57</v>
      </c>
      <c r="J57" s="61">
        <v>0</v>
      </c>
      <c r="K57" s="8">
        <v>1</v>
      </c>
      <c r="L57" s="8">
        <v>4</v>
      </c>
      <c r="M57" s="8" t="s">
        <v>66</v>
      </c>
      <c r="N57" s="9">
        <v>46217</v>
      </c>
      <c r="O57" s="10">
        <v>46217.354166666664</v>
      </c>
      <c r="P57" s="10">
        <v>46217.520833333336</v>
      </c>
      <c r="Q57" s="8" t="s">
        <v>58</v>
      </c>
      <c r="R57" s="8">
        <v>4</v>
      </c>
      <c r="S57" s="8">
        <v>0</v>
      </c>
      <c r="T57" s="8" t="b">
        <v>0</v>
      </c>
    </row>
    <row r="58" spans="2:20">
      <c r="B58" s="8" t="s">
        <v>49</v>
      </c>
      <c r="C58" s="8" t="s">
        <v>64</v>
      </c>
      <c r="D58" s="8" t="s">
        <v>65</v>
      </c>
      <c r="E58" s="8">
        <v>240</v>
      </c>
      <c r="F58" s="9">
        <v>46204</v>
      </c>
      <c r="G58" s="8" t="s">
        <v>52</v>
      </c>
      <c r="H58" s="8" t="s">
        <v>53</v>
      </c>
      <c r="I58" s="8" t="s">
        <v>67</v>
      </c>
      <c r="J58" s="61">
        <v>0</v>
      </c>
      <c r="K58" s="8">
        <v>1</v>
      </c>
      <c r="L58" s="8">
        <v>4</v>
      </c>
      <c r="M58" s="8" t="s">
        <v>66</v>
      </c>
      <c r="N58" s="9">
        <v>46224</v>
      </c>
      <c r="O58" s="10">
        <v>46224.354166666664</v>
      </c>
      <c r="P58" s="10">
        <v>46224.520833333336</v>
      </c>
      <c r="Q58" s="8" t="s">
        <v>58</v>
      </c>
      <c r="R58" s="8">
        <v>4</v>
      </c>
      <c r="S58" s="8">
        <v>0</v>
      </c>
      <c r="T58" s="8" t="b">
        <v>0</v>
      </c>
    </row>
    <row r="59" spans="2:20">
      <c r="B59" s="8" t="s">
        <v>49</v>
      </c>
      <c r="C59" s="8" t="s">
        <v>64</v>
      </c>
      <c r="D59" s="8" t="s">
        <v>65</v>
      </c>
      <c r="E59" s="8">
        <v>240</v>
      </c>
      <c r="F59" s="9">
        <v>46204</v>
      </c>
      <c r="G59" s="8" t="s">
        <v>52</v>
      </c>
      <c r="H59" s="8" t="s">
        <v>53</v>
      </c>
      <c r="I59" s="8" t="s">
        <v>57</v>
      </c>
      <c r="J59" s="61">
        <v>0</v>
      </c>
      <c r="K59" s="8">
        <v>1</v>
      </c>
      <c r="L59" s="8">
        <v>4</v>
      </c>
      <c r="M59" s="8" t="s">
        <v>66</v>
      </c>
      <c r="N59" s="9">
        <v>46229</v>
      </c>
      <c r="O59" s="10">
        <v>46229.541666666664</v>
      </c>
      <c r="P59" s="10">
        <v>46229.708333333336</v>
      </c>
      <c r="Q59" s="8" t="s">
        <v>58</v>
      </c>
      <c r="R59" s="8">
        <v>4</v>
      </c>
      <c r="S59" s="8">
        <v>0</v>
      </c>
      <c r="T59" s="8" t="b">
        <v>0</v>
      </c>
    </row>
    <row r="60" spans="2:20">
      <c r="B60" s="8" t="s">
        <v>49</v>
      </c>
      <c r="C60" s="8" t="s">
        <v>64</v>
      </c>
      <c r="D60" s="8" t="s">
        <v>65</v>
      </c>
      <c r="E60" s="8">
        <v>240</v>
      </c>
      <c r="F60" s="9">
        <v>46235</v>
      </c>
      <c r="G60" s="8" t="s">
        <v>52</v>
      </c>
      <c r="H60" s="8" t="s">
        <v>53</v>
      </c>
      <c r="I60" s="8" t="s">
        <v>54</v>
      </c>
      <c r="J60" s="61">
        <v>0</v>
      </c>
      <c r="K60" s="8">
        <v>1</v>
      </c>
      <c r="L60" s="8">
        <v>4</v>
      </c>
      <c r="M60" s="8" t="s">
        <v>66</v>
      </c>
      <c r="N60" s="9">
        <v>46242</v>
      </c>
      <c r="O60" s="10">
        <v>46242.333333333336</v>
      </c>
      <c r="P60" s="10">
        <v>46242.5</v>
      </c>
      <c r="Q60" s="8" t="s">
        <v>60</v>
      </c>
      <c r="R60" s="8">
        <v>4</v>
      </c>
      <c r="S60" s="8">
        <v>0</v>
      </c>
      <c r="T60" s="8" t="b">
        <v>0</v>
      </c>
    </row>
    <row r="61" spans="2:20">
      <c r="B61" s="8" t="s">
        <v>49</v>
      </c>
      <c r="C61" s="8" t="s">
        <v>64</v>
      </c>
      <c r="D61" s="8" t="s">
        <v>65</v>
      </c>
      <c r="E61" s="8">
        <v>240</v>
      </c>
      <c r="F61" s="9">
        <v>46235</v>
      </c>
      <c r="G61" s="8" t="s">
        <v>52</v>
      </c>
      <c r="H61" s="8" t="s">
        <v>53</v>
      </c>
      <c r="I61" s="8" t="s">
        <v>68</v>
      </c>
      <c r="J61" s="61">
        <v>0</v>
      </c>
      <c r="K61" s="8">
        <v>1</v>
      </c>
      <c r="L61" s="8">
        <v>4</v>
      </c>
      <c r="M61" s="8" t="s">
        <v>66</v>
      </c>
      <c r="N61" s="9">
        <v>46260</v>
      </c>
      <c r="O61" s="10">
        <v>46260.541666666664</v>
      </c>
      <c r="P61" s="10">
        <v>46260.708333333336</v>
      </c>
      <c r="Q61" s="8" t="s">
        <v>60</v>
      </c>
      <c r="R61" s="8">
        <v>4</v>
      </c>
      <c r="S61" s="8">
        <v>0</v>
      </c>
      <c r="T61" s="8" t="b">
        <v>0</v>
      </c>
    </row>
    <row r="62" spans="2:20">
      <c r="B62" s="8" t="s">
        <v>49</v>
      </c>
      <c r="C62" s="8" t="s">
        <v>64</v>
      </c>
      <c r="D62" s="8" t="s">
        <v>65</v>
      </c>
      <c r="E62" s="8">
        <v>240</v>
      </c>
      <c r="F62" s="9">
        <v>46235</v>
      </c>
      <c r="G62" s="8" t="s">
        <v>52</v>
      </c>
      <c r="H62" s="8" t="s">
        <v>53</v>
      </c>
      <c r="I62" s="8" t="s">
        <v>57</v>
      </c>
      <c r="J62" s="61">
        <v>0</v>
      </c>
      <c r="K62" s="8">
        <v>1</v>
      </c>
      <c r="L62" s="8">
        <v>4</v>
      </c>
      <c r="M62" s="8" t="s">
        <v>66</v>
      </c>
      <c r="N62" s="9">
        <v>46262</v>
      </c>
      <c r="O62" s="10">
        <v>46262.541666666664</v>
      </c>
      <c r="P62" s="10">
        <v>46262.708333333336</v>
      </c>
      <c r="Q62" s="8" t="s">
        <v>60</v>
      </c>
      <c r="R62" s="8">
        <v>4</v>
      </c>
      <c r="S62" s="8">
        <v>0</v>
      </c>
      <c r="T62" s="8" t="b">
        <v>0</v>
      </c>
    </row>
    <row r="63" spans="2:20">
      <c r="B63" s="8" t="s">
        <v>49</v>
      </c>
      <c r="C63" s="8" t="s">
        <v>64</v>
      </c>
      <c r="D63" s="8" t="s">
        <v>65</v>
      </c>
      <c r="E63" s="8">
        <v>270</v>
      </c>
      <c r="F63" s="9">
        <v>46174</v>
      </c>
      <c r="G63" s="8" t="s">
        <v>52</v>
      </c>
      <c r="H63" s="8" t="s">
        <v>53</v>
      </c>
      <c r="I63" s="8" t="s">
        <v>62</v>
      </c>
      <c r="J63" s="61">
        <v>0</v>
      </c>
      <c r="K63" s="8">
        <v>1</v>
      </c>
      <c r="L63" s="8">
        <v>4</v>
      </c>
      <c r="M63" s="8" t="s">
        <v>66</v>
      </c>
      <c r="N63" s="9">
        <v>46174</v>
      </c>
      <c r="O63" s="10">
        <v>46174.333333333336</v>
      </c>
      <c r="P63" s="10">
        <v>46174.520833333336</v>
      </c>
      <c r="Q63" s="8" t="s">
        <v>56</v>
      </c>
      <c r="R63" s="8">
        <v>4</v>
      </c>
      <c r="S63" s="8">
        <v>0</v>
      </c>
      <c r="T63" s="8" t="b">
        <v>0</v>
      </c>
    </row>
    <row r="64" spans="2:20">
      <c r="B64" s="8" t="s">
        <v>49</v>
      </c>
      <c r="C64" s="8" t="s">
        <v>64</v>
      </c>
      <c r="D64" s="8" t="s">
        <v>65</v>
      </c>
      <c r="E64" s="8">
        <v>270</v>
      </c>
      <c r="F64" s="9">
        <v>46174</v>
      </c>
      <c r="G64" s="8" t="s">
        <v>52</v>
      </c>
      <c r="H64" s="8" t="s">
        <v>53</v>
      </c>
      <c r="I64" s="8" t="s">
        <v>54</v>
      </c>
      <c r="J64" s="61">
        <v>0</v>
      </c>
      <c r="K64" s="8">
        <v>1</v>
      </c>
      <c r="L64" s="8">
        <v>4</v>
      </c>
      <c r="M64" s="8" t="s">
        <v>66</v>
      </c>
      <c r="N64" s="9">
        <v>46192</v>
      </c>
      <c r="O64" s="10">
        <v>46192.333333333336</v>
      </c>
      <c r="P64" s="10">
        <v>46192.520833333336</v>
      </c>
      <c r="Q64" s="8" t="s">
        <v>56</v>
      </c>
      <c r="R64" s="8">
        <v>4</v>
      </c>
      <c r="S64" s="8">
        <v>0</v>
      </c>
      <c r="T64" s="8" t="b">
        <v>0</v>
      </c>
    </row>
    <row r="65" spans="2:20">
      <c r="B65" s="8" t="s">
        <v>49</v>
      </c>
      <c r="C65" s="8" t="s">
        <v>64</v>
      </c>
      <c r="D65" s="8" t="s">
        <v>65</v>
      </c>
      <c r="E65" s="8">
        <v>270</v>
      </c>
      <c r="F65" s="9">
        <v>46204</v>
      </c>
      <c r="G65" s="8" t="s">
        <v>52</v>
      </c>
      <c r="H65" s="8" t="s">
        <v>53</v>
      </c>
      <c r="I65" s="8" t="s">
        <v>62</v>
      </c>
      <c r="J65" s="61">
        <v>0</v>
      </c>
      <c r="K65" s="8">
        <v>1</v>
      </c>
      <c r="L65" s="8">
        <v>4</v>
      </c>
      <c r="M65" s="8" t="s">
        <v>66</v>
      </c>
      <c r="N65" s="9">
        <v>46218</v>
      </c>
      <c r="O65" s="10">
        <v>46218.541666666664</v>
      </c>
      <c r="P65" s="10">
        <v>46218.729166666664</v>
      </c>
      <c r="Q65" s="8" t="s">
        <v>58</v>
      </c>
      <c r="R65" s="8">
        <v>4</v>
      </c>
      <c r="S65" s="8">
        <v>0</v>
      </c>
      <c r="T65" s="8" t="b">
        <v>0</v>
      </c>
    </row>
    <row r="66" spans="2:20">
      <c r="B66" s="8" t="s">
        <v>49</v>
      </c>
      <c r="C66" s="8" t="s">
        <v>64</v>
      </c>
      <c r="D66" s="8" t="s">
        <v>65</v>
      </c>
      <c r="E66" s="8">
        <v>270</v>
      </c>
      <c r="F66" s="9">
        <v>46204</v>
      </c>
      <c r="G66" s="8" t="s">
        <v>52</v>
      </c>
      <c r="H66" s="8" t="s">
        <v>53</v>
      </c>
      <c r="I66" s="8" t="s">
        <v>62</v>
      </c>
      <c r="J66" s="61">
        <v>0</v>
      </c>
      <c r="K66" s="8">
        <v>1</v>
      </c>
      <c r="L66" s="8">
        <v>4</v>
      </c>
      <c r="M66" s="8" t="s">
        <v>66</v>
      </c>
      <c r="N66" s="9">
        <v>46220</v>
      </c>
      <c r="O66" s="10">
        <v>46220.333333333336</v>
      </c>
      <c r="P66" s="10">
        <v>46220.520833333336</v>
      </c>
      <c r="Q66" s="8" t="s">
        <v>58</v>
      </c>
      <c r="R66" s="8">
        <v>4</v>
      </c>
      <c r="S66" s="8">
        <v>0</v>
      </c>
      <c r="T66" s="8" t="b">
        <v>0</v>
      </c>
    </row>
    <row r="67" spans="2:20">
      <c r="B67" s="8" t="s">
        <v>49</v>
      </c>
      <c r="C67" s="8" t="s">
        <v>64</v>
      </c>
      <c r="D67" s="8" t="s">
        <v>65</v>
      </c>
      <c r="E67" s="8">
        <v>270</v>
      </c>
      <c r="F67" s="9">
        <v>46204</v>
      </c>
      <c r="G67" s="8" t="s">
        <v>52</v>
      </c>
      <c r="H67" s="8" t="s">
        <v>53</v>
      </c>
      <c r="I67" s="8" t="s">
        <v>67</v>
      </c>
      <c r="J67" s="61">
        <v>0</v>
      </c>
      <c r="K67" s="8">
        <v>1</v>
      </c>
      <c r="L67" s="8">
        <v>4</v>
      </c>
      <c r="M67" s="8" t="s">
        <v>66</v>
      </c>
      <c r="N67" s="9">
        <v>46225</v>
      </c>
      <c r="O67" s="10">
        <v>46225.354166666664</v>
      </c>
      <c r="P67" s="10">
        <v>46225.541666666664</v>
      </c>
      <c r="Q67" s="8" t="s">
        <v>58</v>
      </c>
      <c r="R67" s="8">
        <v>4</v>
      </c>
      <c r="S67" s="8">
        <v>0</v>
      </c>
      <c r="T67" s="8" t="b">
        <v>0</v>
      </c>
    </row>
    <row r="68" spans="2:20">
      <c r="B68" s="8" t="s">
        <v>49</v>
      </c>
      <c r="C68" s="8" t="s">
        <v>64</v>
      </c>
      <c r="D68" s="8" t="s">
        <v>65</v>
      </c>
      <c r="E68" s="8">
        <v>270</v>
      </c>
      <c r="F68" s="9">
        <v>46235</v>
      </c>
      <c r="G68" s="8" t="s">
        <v>52</v>
      </c>
      <c r="H68" s="8" t="s">
        <v>53</v>
      </c>
      <c r="I68" s="8" t="s">
        <v>54</v>
      </c>
      <c r="J68" s="61">
        <v>0</v>
      </c>
      <c r="K68" s="8">
        <v>1</v>
      </c>
      <c r="L68" s="8">
        <v>4</v>
      </c>
      <c r="M68" s="8" t="s">
        <v>66</v>
      </c>
      <c r="N68" s="9">
        <v>46244</v>
      </c>
      <c r="O68" s="10">
        <v>46244.5625</v>
      </c>
      <c r="P68" s="10">
        <v>46244.75</v>
      </c>
      <c r="Q68" s="8" t="s">
        <v>60</v>
      </c>
      <c r="R68" s="8">
        <v>4</v>
      </c>
      <c r="S68" s="8">
        <v>0</v>
      </c>
      <c r="T68" s="8" t="b">
        <v>0</v>
      </c>
    </row>
    <row r="69" spans="2:20">
      <c r="B69" s="8" t="s">
        <v>49</v>
      </c>
      <c r="C69" s="8" t="s">
        <v>64</v>
      </c>
      <c r="D69" s="8" t="s">
        <v>65</v>
      </c>
      <c r="E69" s="8">
        <v>270</v>
      </c>
      <c r="F69" s="9">
        <v>46235</v>
      </c>
      <c r="G69" s="8" t="s">
        <v>52</v>
      </c>
      <c r="H69" s="8" t="s">
        <v>53</v>
      </c>
      <c r="I69" s="8" t="s">
        <v>68</v>
      </c>
      <c r="J69" s="61">
        <v>0</v>
      </c>
      <c r="K69" s="8">
        <v>1</v>
      </c>
      <c r="L69" s="8">
        <v>4</v>
      </c>
      <c r="M69" s="8" t="s">
        <v>66</v>
      </c>
      <c r="N69" s="9">
        <v>46250</v>
      </c>
      <c r="O69" s="10">
        <v>46250.541666666664</v>
      </c>
      <c r="P69" s="10">
        <v>46250.729166666664</v>
      </c>
      <c r="Q69" s="8" t="s">
        <v>60</v>
      </c>
      <c r="R69" s="8">
        <v>4</v>
      </c>
      <c r="S69" s="8">
        <v>0</v>
      </c>
      <c r="T69" s="8" t="b">
        <v>0</v>
      </c>
    </row>
    <row r="70" spans="2:20">
      <c r="B70" s="8" t="s">
        <v>49</v>
      </c>
      <c r="C70" s="8" t="s">
        <v>64</v>
      </c>
      <c r="D70" s="8" t="s">
        <v>65</v>
      </c>
      <c r="E70" s="8">
        <v>300</v>
      </c>
      <c r="F70" s="9">
        <v>46174</v>
      </c>
      <c r="G70" s="8" t="s">
        <v>52</v>
      </c>
      <c r="H70" s="8" t="s">
        <v>53</v>
      </c>
      <c r="I70" s="8" t="s">
        <v>57</v>
      </c>
      <c r="J70" s="61">
        <v>0</v>
      </c>
      <c r="K70" s="8">
        <v>1</v>
      </c>
      <c r="L70" s="8">
        <v>4</v>
      </c>
      <c r="M70" s="8" t="s">
        <v>66</v>
      </c>
      <c r="N70" s="9">
        <v>46193</v>
      </c>
      <c r="O70" s="10">
        <v>46193.5625</v>
      </c>
      <c r="P70" s="10">
        <v>46193.770833333336</v>
      </c>
      <c r="Q70" s="8" t="s">
        <v>56</v>
      </c>
      <c r="R70" s="8">
        <v>4</v>
      </c>
      <c r="S70" s="8">
        <v>0</v>
      </c>
      <c r="T70" s="8" t="b">
        <v>0</v>
      </c>
    </row>
    <row r="71" spans="2:20">
      <c r="B71" s="8" t="s">
        <v>49</v>
      </c>
      <c r="C71" s="8" t="s">
        <v>64</v>
      </c>
      <c r="D71" s="8" t="s">
        <v>65</v>
      </c>
      <c r="E71" s="8">
        <v>300</v>
      </c>
      <c r="F71" s="9">
        <v>46235</v>
      </c>
      <c r="G71" s="8" t="s">
        <v>52</v>
      </c>
      <c r="H71" s="8" t="s">
        <v>53</v>
      </c>
      <c r="I71" s="8" t="s">
        <v>59</v>
      </c>
      <c r="J71" s="61">
        <v>0</v>
      </c>
      <c r="K71" s="8">
        <v>1</v>
      </c>
      <c r="L71" s="8">
        <v>4</v>
      </c>
      <c r="M71" s="8" t="s">
        <v>66</v>
      </c>
      <c r="N71" s="9">
        <v>46256</v>
      </c>
      <c r="O71" s="10">
        <v>46256.5625</v>
      </c>
      <c r="P71" s="10">
        <v>46256.770833333336</v>
      </c>
      <c r="Q71" s="8" t="s">
        <v>60</v>
      </c>
      <c r="R71" s="8">
        <v>4</v>
      </c>
      <c r="S71" s="8">
        <v>0</v>
      </c>
      <c r="T71" s="8" t="b">
        <v>0</v>
      </c>
    </row>
    <row r="72" spans="2:20">
      <c r="B72" s="8" t="s">
        <v>49</v>
      </c>
      <c r="C72" s="8" t="s">
        <v>64</v>
      </c>
      <c r="D72" s="8" t="s">
        <v>65</v>
      </c>
      <c r="E72" s="8">
        <v>360</v>
      </c>
      <c r="F72" s="9">
        <v>46174</v>
      </c>
      <c r="G72" s="8" t="s">
        <v>52</v>
      </c>
      <c r="H72" s="8" t="s">
        <v>53</v>
      </c>
      <c r="I72" s="8" t="s">
        <v>67</v>
      </c>
      <c r="J72" s="61">
        <v>0</v>
      </c>
      <c r="K72" s="8">
        <v>1</v>
      </c>
      <c r="L72" s="8">
        <v>4</v>
      </c>
      <c r="M72" s="8" t="s">
        <v>66</v>
      </c>
      <c r="N72" s="9">
        <v>46177</v>
      </c>
      <c r="O72" s="10">
        <v>46177.354166666664</v>
      </c>
      <c r="P72" s="10">
        <v>46177.604166666664</v>
      </c>
      <c r="Q72" s="8" t="s">
        <v>56</v>
      </c>
      <c r="R72" s="8">
        <v>4</v>
      </c>
      <c r="S72" s="8">
        <v>0</v>
      </c>
      <c r="T72" s="8" t="b">
        <v>0</v>
      </c>
    </row>
    <row r="73" spans="2:20">
      <c r="B73" s="8" t="s">
        <v>49</v>
      </c>
      <c r="C73" s="8" t="s">
        <v>64</v>
      </c>
      <c r="D73" s="8" t="s">
        <v>65</v>
      </c>
      <c r="E73" s="8">
        <v>420</v>
      </c>
      <c r="F73" s="9">
        <v>46174</v>
      </c>
      <c r="G73" s="8" t="s">
        <v>52</v>
      </c>
      <c r="H73" s="8" t="s">
        <v>53</v>
      </c>
      <c r="I73" s="8" t="s">
        <v>62</v>
      </c>
      <c r="J73" s="61">
        <v>0</v>
      </c>
      <c r="K73" s="8">
        <v>1</v>
      </c>
      <c r="L73" s="8">
        <v>4</v>
      </c>
      <c r="M73" s="8" t="s">
        <v>66</v>
      </c>
      <c r="N73" s="9">
        <v>46178</v>
      </c>
      <c r="O73" s="10">
        <v>46178.333333333336</v>
      </c>
      <c r="P73" s="10">
        <v>46178.625</v>
      </c>
      <c r="Q73" s="8" t="s">
        <v>56</v>
      </c>
      <c r="R73" s="8">
        <v>4</v>
      </c>
      <c r="S73" s="8">
        <v>0</v>
      </c>
      <c r="T73" s="8" t="b">
        <v>0</v>
      </c>
    </row>
    <row r="74" spans="2:20">
      <c r="B74" s="8" t="s">
        <v>49</v>
      </c>
      <c r="C74" s="8" t="s">
        <v>64</v>
      </c>
      <c r="D74" s="8" t="s">
        <v>65</v>
      </c>
      <c r="E74" s="8">
        <v>420</v>
      </c>
      <c r="F74" s="9">
        <v>46204</v>
      </c>
      <c r="G74" s="8" t="s">
        <v>52</v>
      </c>
      <c r="H74" s="8" t="s">
        <v>53</v>
      </c>
      <c r="I74" s="8" t="s">
        <v>54</v>
      </c>
      <c r="J74" s="61">
        <v>0</v>
      </c>
      <c r="K74" s="8">
        <v>1</v>
      </c>
      <c r="L74" s="8">
        <v>4</v>
      </c>
      <c r="M74" s="8" t="s">
        <v>66</v>
      </c>
      <c r="N74" s="9">
        <v>46206</v>
      </c>
      <c r="O74" s="10">
        <v>46206.375</v>
      </c>
      <c r="P74" s="10">
        <v>46206.666666666664</v>
      </c>
      <c r="Q74" s="8" t="s">
        <v>58</v>
      </c>
      <c r="R74" s="8">
        <v>4</v>
      </c>
      <c r="S74" s="8">
        <v>0</v>
      </c>
      <c r="T74" s="8" t="b">
        <v>0</v>
      </c>
    </row>
    <row r="75" spans="2:20">
      <c r="B75" s="8" t="s">
        <v>49</v>
      </c>
      <c r="C75" s="8" t="s">
        <v>64</v>
      </c>
      <c r="D75" s="8" t="s">
        <v>65</v>
      </c>
      <c r="E75" s="8">
        <v>480</v>
      </c>
      <c r="F75" s="9">
        <v>46174</v>
      </c>
      <c r="G75" s="8" t="s">
        <v>52</v>
      </c>
      <c r="H75" s="8" t="s">
        <v>53</v>
      </c>
      <c r="I75" s="8" t="s">
        <v>68</v>
      </c>
      <c r="J75" s="61">
        <v>0</v>
      </c>
      <c r="K75" s="8">
        <v>1</v>
      </c>
      <c r="L75" s="8">
        <v>4</v>
      </c>
      <c r="M75" s="8" t="s">
        <v>66</v>
      </c>
      <c r="N75" s="9">
        <v>46179</v>
      </c>
      <c r="O75" s="10">
        <v>46179.333333333336</v>
      </c>
      <c r="P75" s="10">
        <v>46179.666666666664</v>
      </c>
      <c r="Q75" s="8" t="s">
        <v>56</v>
      </c>
      <c r="R75" s="8">
        <v>4</v>
      </c>
      <c r="S75" s="8">
        <v>0</v>
      </c>
      <c r="T75" s="8" t="b">
        <v>0</v>
      </c>
    </row>
    <row r="76" spans="2:20">
      <c r="B76" s="8" t="s">
        <v>49</v>
      </c>
      <c r="C76" s="8" t="s">
        <v>64</v>
      </c>
      <c r="D76" s="8" t="s">
        <v>65</v>
      </c>
      <c r="E76" s="8">
        <v>480</v>
      </c>
      <c r="F76" s="9">
        <v>46174</v>
      </c>
      <c r="G76" s="8" t="s">
        <v>52</v>
      </c>
      <c r="H76" s="8" t="s">
        <v>53</v>
      </c>
      <c r="I76" s="8" t="s">
        <v>57</v>
      </c>
      <c r="J76" s="61">
        <v>0</v>
      </c>
      <c r="K76" s="8">
        <v>1</v>
      </c>
      <c r="L76" s="8">
        <v>4</v>
      </c>
      <c r="M76" s="8" t="s">
        <v>66</v>
      </c>
      <c r="N76" s="9">
        <v>46191</v>
      </c>
      <c r="O76" s="10">
        <v>46191.375</v>
      </c>
      <c r="P76" s="10">
        <v>46191.708333333336</v>
      </c>
      <c r="Q76" s="8" t="s">
        <v>56</v>
      </c>
      <c r="R76" s="8">
        <v>4</v>
      </c>
      <c r="S76" s="8">
        <v>0</v>
      </c>
      <c r="T76" s="8" t="b">
        <v>0</v>
      </c>
    </row>
    <row r="77" spans="2:20">
      <c r="B77" s="8" t="s">
        <v>49</v>
      </c>
      <c r="C77" s="8" t="s">
        <v>64</v>
      </c>
      <c r="D77" s="8" t="s">
        <v>65</v>
      </c>
      <c r="E77" s="8">
        <v>480</v>
      </c>
      <c r="F77" s="9">
        <v>46174</v>
      </c>
      <c r="G77" s="8" t="s">
        <v>52</v>
      </c>
      <c r="H77" s="8" t="s">
        <v>53</v>
      </c>
      <c r="I77" s="8" t="s">
        <v>57</v>
      </c>
      <c r="J77" s="61">
        <v>0</v>
      </c>
      <c r="K77" s="8">
        <v>1</v>
      </c>
      <c r="L77" s="8">
        <v>4</v>
      </c>
      <c r="M77" s="8" t="s">
        <v>66</v>
      </c>
      <c r="N77" s="9">
        <v>46198</v>
      </c>
      <c r="O77" s="10">
        <v>46198.354166666664</v>
      </c>
      <c r="P77" s="10">
        <v>46198.6875</v>
      </c>
      <c r="Q77" s="8" t="s">
        <v>56</v>
      </c>
      <c r="R77" s="8">
        <v>4</v>
      </c>
      <c r="S77" s="8">
        <v>0</v>
      </c>
      <c r="T77" s="8" t="b">
        <v>0</v>
      </c>
    </row>
    <row r="78" spans="2:20">
      <c r="B78" s="8" t="s">
        <v>49</v>
      </c>
      <c r="C78" s="8" t="s">
        <v>64</v>
      </c>
      <c r="D78" s="8" t="s">
        <v>65</v>
      </c>
      <c r="E78" s="8">
        <v>480</v>
      </c>
      <c r="F78" s="9">
        <v>46204</v>
      </c>
      <c r="G78" s="8" t="s">
        <v>52</v>
      </c>
      <c r="H78" s="8" t="s">
        <v>53</v>
      </c>
      <c r="I78" s="8" t="s">
        <v>68</v>
      </c>
      <c r="J78" s="61">
        <v>0</v>
      </c>
      <c r="K78" s="8">
        <v>1</v>
      </c>
      <c r="L78" s="8">
        <v>4</v>
      </c>
      <c r="M78" s="8" t="s">
        <v>66</v>
      </c>
      <c r="N78" s="9">
        <v>46213</v>
      </c>
      <c r="O78" s="10">
        <v>46213.354166666664</v>
      </c>
      <c r="P78" s="10">
        <v>46213.6875</v>
      </c>
      <c r="Q78" s="8" t="s">
        <v>58</v>
      </c>
      <c r="R78" s="8">
        <v>4</v>
      </c>
      <c r="S78" s="8">
        <v>0</v>
      </c>
      <c r="T78" s="8" t="b">
        <v>0</v>
      </c>
    </row>
    <row r="79" spans="2:20">
      <c r="B79" s="8" t="s">
        <v>49</v>
      </c>
      <c r="C79" s="8" t="s">
        <v>64</v>
      </c>
      <c r="D79" s="8" t="s">
        <v>65</v>
      </c>
      <c r="E79" s="8">
        <v>480</v>
      </c>
      <c r="F79" s="9">
        <v>46204</v>
      </c>
      <c r="G79" s="8" t="s">
        <v>52</v>
      </c>
      <c r="H79" s="8" t="s">
        <v>53</v>
      </c>
      <c r="I79" s="8" t="s">
        <v>57</v>
      </c>
      <c r="J79" s="61">
        <v>0</v>
      </c>
      <c r="K79" s="8">
        <v>1</v>
      </c>
      <c r="L79" s="8">
        <v>4</v>
      </c>
      <c r="M79" s="8" t="s">
        <v>66</v>
      </c>
      <c r="N79" s="9">
        <v>46226</v>
      </c>
      <c r="O79" s="10">
        <v>46226.333333333336</v>
      </c>
      <c r="P79" s="10">
        <v>46226.666666666664</v>
      </c>
      <c r="Q79" s="8" t="s">
        <v>58</v>
      </c>
      <c r="R79" s="8">
        <v>4</v>
      </c>
      <c r="S79" s="8">
        <v>0</v>
      </c>
      <c r="T79" s="8" t="b">
        <v>0</v>
      </c>
    </row>
    <row r="80" spans="2:20">
      <c r="B80" s="8" t="s">
        <v>49</v>
      </c>
      <c r="C80" s="8" t="s">
        <v>64</v>
      </c>
      <c r="D80" s="8" t="s">
        <v>65</v>
      </c>
      <c r="E80" s="8">
        <v>480</v>
      </c>
      <c r="F80" s="9">
        <v>46204</v>
      </c>
      <c r="G80" s="8" t="s">
        <v>52</v>
      </c>
      <c r="H80" s="8" t="s">
        <v>53</v>
      </c>
      <c r="I80" s="8" t="s">
        <v>62</v>
      </c>
      <c r="J80" s="61">
        <v>0</v>
      </c>
      <c r="K80" s="8">
        <v>1</v>
      </c>
      <c r="L80" s="8">
        <v>4</v>
      </c>
      <c r="M80" s="8" t="s">
        <v>66</v>
      </c>
      <c r="N80" s="9">
        <v>46231</v>
      </c>
      <c r="O80" s="10">
        <v>46231.354166666664</v>
      </c>
      <c r="P80" s="10">
        <v>46231.6875</v>
      </c>
      <c r="Q80" s="8" t="s">
        <v>58</v>
      </c>
      <c r="R80" s="8">
        <v>4</v>
      </c>
      <c r="S80" s="8">
        <v>0</v>
      </c>
      <c r="T80" s="8" t="b">
        <v>0</v>
      </c>
    </row>
    <row r="81" spans="2:20">
      <c r="B81" s="8" t="s">
        <v>49</v>
      </c>
      <c r="C81" s="8" t="s">
        <v>64</v>
      </c>
      <c r="D81" s="8" t="s">
        <v>65</v>
      </c>
      <c r="E81" s="8">
        <v>480</v>
      </c>
      <c r="F81" s="9">
        <v>46235</v>
      </c>
      <c r="G81" s="8" t="s">
        <v>52</v>
      </c>
      <c r="H81" s="8" t="s">
        <v>53</v>
      </c>
      <c r="I81" s="8" t="s">
        <v>68</v>
      </c>
      <c r="J81" s="61">
        <v>0</v>
      </c>
      <c r="K81" s="8">
        <v>1</v>
      </c>
      <c r="L81" s="8">
        <v>4</v>
      </c>
      <c r="M81" s="8" t="s">
        <v>66</v>
      </c>
      <c r="N81" s="9">
        <v>46237</v>
      </c>
      <c r="O81" s="10">
        <v>46237.3125</v>
      </c>
      <c r="P81" s="10">
        <v>46237.645833333336</v>
      </c>
      <c r="Q81" s="8" t="s">
        <v>60</v>
      </c>
      <c r="R81" s="8">
        <v>4</v>
      </c>
      <c r="S81" s="8">
        <v>0</v>
      </c>
      <c r="T81" s="8" t="b">
        <v>0</v>
      </c>
    </row>
    <row r="82" spans="2:20">
      <c r="B82" s="8" t="s">
        <v>49</v>
      </c>
      <c r="C82" s="8" t="s">
        <v>64</v>
      </c>
      <c r="D82" s="8" t="s">
        <v>65</v>
      </c>
      <c r="E82" s="8">
        <v>480</v>
      </c>
      <c r="F82" s="9">
        <v>46235</v>
      </c>
      <c r="G82" s="8" t="s">
        <v>52</v>
      </c>
      <c r="H82" s="8" t="s">
        <v>53</v>
      </c>
      <c r="I82" s="8" t="s">
        <v>57</v>
      </c>
      <c r="J82" s="61">
        <v>0</v>
      </c>
      <c r="K82" s="8">
        <v>1</v>
      </c>
      <c r="L82" s="8">
        <v>4</v>
      </c>
      <c r="M82" s="8" t="s">
        <v>66</v>
      </c>
      <c r="N82" s="9">
        <v>46239</v>
      </c>
      <c r="O82" s="10">
        <v>46239.333333333336</v>
      </c>
      <c r="P82" s="10">
        <v>46239.666666666664</v>
      </c>
      <c r="Q82" s="8" t="s">
        <v>60</v>
      </c>
      <c r="R82" s="8">
        <v>4</v>
      </c>
      <c r="S82" s="8">
        <v>0</v>
      </c>
      <c r="T82" s="8" t="b">
        <v>0</v>
      </c>
    </row>
    <row r="83" spans="2:20">
      <c r="B83" s="8" t="s">
        <v>49</v>
      </c>
      <c r="C83" s="8" t="s">
        <v>64</v>
      </c>
      <c r="D83" s="8" t="s">
        <v>65</v>
      </c>
      <c r="E83" s="8">
        <v>480</v>
      </c>
      <c r="F83" s="9">
        <v>46235</v>
      </c>
      <c r="G83" s="8" t="s">
        <v>52</v>
      </c>
      <c r="H83" s="8" t="s">
        <v>53</v>
      </c>
      <c r="I83" s="8" t="s">
        <v>59</v>
      </c>
      <c r="J83" s="61">
        <v>0</v>
      </c>
      <c r="K83" s="8">
        <v>1</v>
      </c>
      <c r="L83" s="8">
        <v>4</v>
      </c>
      <c r="M83" s="8" t="s">
        <v>66</v>
      </c>
      <c r="N83" s="9">
        <v>46241</v>
      </c>
      <c r="O83" s="10">
        <v>46241.375</v>
      </c>
      <c r="P83" s="10">
        <v>46241.708333333336</v>
      </c>
      <c r="Q83" s="8" t="s">
        <v>60</v>
      </c>
      <c r="R83" s="8">
        <v>4</v>
      </c>
      <c r="S83" s="8">
        <v>0</v>
      </c>
      <c r="T83" s="8" t="b">
        <v>0</v>
      </c>
    </row>
    <row r="84" spans="2:20">
      <c r="B84" s="8" t="s">
        <v>49</v>
      </c>
      <c r="C84" s="8" t="s">
        <v>64</v>
      </c>
      <c r="D84" s="8" t="s">
        <v>65</v>
      </c>
      <c r="E84" s="8">
        <v>480</v>
      </c>
      <c r="F84" s="9">
        <v>46235</v>
      </c>
      <c r="G84" s="8" t="s">
        <v>52</v>
      </c>
      <c r="H84" s="8" t="s">
        <v>53</v>
      </c>
      <c r="I84" s="8" t="s">
        <v>68</v>
      </c>
      <c r="J84" s="61">
        <v>0</v>
      </c>
      <c r="K84" s="8">
        <v>1</v>
      </c>
      <c r="L84" s="8">
        <v>4</v>
      </c>
      <c r="M84" s="8" t="s">
        <v>66</v>
      </c>
      <c r="N84" s="9">
        <v>46243</v>
      </c>
      <c r="O84" s="10">
        <v>46243.354166666664</v>
      </c>
      <c r="P84" s="10">
        <v>46243.6875</v>
      </c>
      <c r="Q84" s="8" t="s">
        <v>60</v>
      </c>
      <c r="R84" s="8">
        <v>4</v>
      </c>
      <c r="S84" s="8">
        <v>0</v>
      </c>
      <c r="T84" s="8" t="b">
        <v>0</v>
      </c>
    </row>
    <row r="85" spans="2:20">
      <c r="B85" s="8" t="s">
        <v>49</v>
      </c>
      <c r="C85" s="8" t="s">
        <v>64</v>
      </c>
      <c r="D85" s="8" t="s">
        <v>65</v>
      </c>
      <c r="E85" s="8">
        <v>480</v>
      </c>
      <c r="F85" s="9">
        <v>46235</v>
      </c>
      <c r="G85" s="8" t="s">
        <v>52</v>
      </c>
      <c r="H85" s="8" t="s">
        <v>53</v>
      </c>
      <c r="I85" s="8" t="s">
        <v>68</v>
      </c>
      <c r="J85" s="61">
        <v>0</v>
      </c>
      <c r="K85" s="8">
        <v>1</v>
      </c>
      <c r="L85" s="8">
        <v>4</v>
      </c>
      <c r="M85" s="8" t="s">
        <v>66</v>
      </c>
      <c r="N85" s="9">
        <v>46245</v>
      </c>
      <c r="O85" s="10">
        <v>46245.333333333336</v>
      </c>
      <c r="P85" s="10">
        <v>46245.666666666664</v>
      </c>
      <c r="Q85" s="8" t="s">
        <v>60</v>
      </c>
      <c r="R85" s="8">
        <v>4</v>
      </c>
      <c r="S85" s="8">
        <v>0</v>
      </c>
      <c r="T85" s="8" t="b">
        <v>0</v>
      </c>
    </row>
    <row r="86" spans="2:20">
      <c r="B86" s="8" t="s">
        <v>49</v>
      </c>
      <c r="C86" s="8" t="s">
        <v>64</v>
      </c>
      <c r="D86" s="8" t="s">
        <v>65</v>
      </c>
      <c r="E86" s="8">
        <v>480</v>
      </c>
      <c r="F86" s="9">
        <v>46235</v>
      </c>
      <c r="G86" s="8" t="s">
        <v>52</v>
      </c>
      <c r="H86" s="8" t="s">
        <v>53</v>
      </c>
      <c r="I86" s="8" t="s">
        <v>54</v>
      </c>
      <c r="J86" s="61">
        <v>0</v>
      </c>
      <c r="K86" s="8">
        <v>1</v>
      </c>
      <c r="L86" s="8">
        <v>4</v>
      </c>
      <c r="M86" s="8" t="s">
        <v>66</v>
      </c>
      <c r="N86" s="9">
        <v>46249</v>
      </c>
      <c r="O86" s="10">
        <v>46249.354166666664</v>
      </c>
      <c r="P86" s="10">
        <v>46249.6875</v>
      </c>
      <c r="Q86" s="8" t="s">
        <v>60</v>
      </c>
      <c r="R86" s="8">
        <v>4</v>
      </c>
      <c r="S86" s="8">
        <v>0</v>
      </c>
      <c r="T86" s="8" t="b">
        <v>0</v>
      </c>
    </row>
    <row r="87" spans="2:20">
      <c r="B87" s="8" t="s">
        <v>49</v>
      </c>
      <c r="C87" s="8" t="s">
        <v>64</v>
      </c>
      <c r="D87" s="8" t="s">
        <v>65</v>
      </c>
      <c r="E87" s="8">
        <v>480</v>
      </c>
      <c r="F87" s="9">
        <v>46235</v>
      </c>
      <c r="G87" s="8" t="s">
        <v>52</v>
      </c>
      <c r="H87" s="8" t="s">
        <v>53</v>
      </c>
      <c r="I87" s="8" t="s">
        <v>62</v>
      </c>
      <c r="J87" s="61">
        <v>0</v>
      </c>
      <c r="K87" s="8">
        <v>1</v>
      </c>
      <c r="L87" s="8">
        <v>4</v>
      </c>
      <c r="M87" s="8" t="s">
        <v>66</v>
      </c>
      <c r="N87" s="9">
        <v>46252</v>
      </c>
      <c r="O87" s="10">
        <v>46252.354166666664</v>
      </c>
      <c r="P87" s="10">
        <v>46252.6875</v>
      </c>
      <c r="Q87" s="8" t="s">
        <v>60</v>
      </c>
      <c r="R87" s="8">
        <v>4</v>
      </c>
      <c r="S87" s="8">
        <v>0</v>
      </c>
      <c r="T87" s="8" t="b">
        <v>0</v>
      </c>
    </row>
    <row r="88" spans="2:20">
      <c r="B88" s="8" t="s">
        <v>49</v>
      </c>
      <c r="C88" s="8" t="s">
        <v>64</v>
      </c>
      <c r="D88" s="8" t="s">
        <v>65</v>
      </c>
      <c r="E88" s="8">
        <v>480</v>
      </c>
      <c r="F88" s="9">
        <v>46235</v>
      </c>
      <c r="G88" s="8" t="s">
        <v>52</v>
      </c>
      <c r="H88" s="8" t="s">
        <v>53</v>
      </c>
      <c r="I88" s="8" t="s">
        <v>54</v>
      </c>
      <c r="J88" s="61">
        <v>0</v>
      </c>
      <c r="K88" s="8">
        <v>1</v>
      </c>
      <c r="L88" s="8">
        <v>4</v>
      </c>
      <c r="M88" s="8" t="s">
        <v>66</v>
      </c>
      <c r="N88" s="9">
        <v>46253</v>
      </c>
      <c r="O88" s="10">
        <v>46253.375</v>
      </c>
      <c r="P88" s="10">
        <v>46253.708333333336</v>
      </c>
      <c r="Q88" s="8" t="s">
        <v>60</v>
      </c>
      <c r="R88" s="8">
        <v>4</v>
      </c>
      <c r="S88" s="8">
        <v>0</v>
      </c>
      <c r="T88" s="8" t="b">
        <v>0</v>
      </c>
    </row>
    <row r="89" spans="2:20">
      <c r="B89" s="8" t="s">
        <v>49</v>
      </c>
      <c r="C89" s="8" t="s">
        <v>64</v>
      </c>
      <c r="D89" s="8" t="s">
        <v>65</v>
      </c>
      <c r="E89" s="8">
        <v>480</v>
      </c>
      <c r="F89" s="9">
        <v>46235</v>
      </c>
      <c r="G89" s="8" t="s">
        <v>52</v>
      </c>
      <c r="H89" s="8" t="s">
        <v>53</v>
      </c>
      <c r="I89" s="8" t="s">
        <v>57</v>
      </c>
      <c r="J89" s="61">
        <v>0</v>
      </c>
      <c r="K89" s="8">
        <v>1</v>
      </c>
      <c r="L89" s="8">
        <v>4</v>
      </c>
      <c r="M89" s="8" t="s">
        <v>66</v>
      </c>
      <c r="N89" s="9">
        <v>46258</v>
      </c>
      <c r="O89" s="10">
        <v>46258.333333333336</v>
      </c>
      <c r="P89" s="10">
        <v>46258.666666666664</v>
      </c>
      <c r="Q89" s="8" t="s">
        <v>60</v>
      </c>
      <c r="R89" s="8">
        <v>4</v>
      </c>
      <c r="S89" s="8">
        <v>0</v>
      </c>
      <c r="T89" s="8" t="b">
        <v>0</v>
      </c>
    </row>
    <row r="90" spans="2:20">
      <c r="B90" s="8" t="s">
        <v>49</v>
      </c>
      <c r="C90" s="8" t="s">
        <v>64</v>
      </c>
      <c r="D90" s="8" t="s">
        <v>65</v>
      </c>
      <c r="E90" s="8">
        <v>540</v>
      </c>
      <c r="F90" s="9">
        <v>46174</v>
      </c>
      <c r="G90" s="8" t="s">
        <v>52</v>
      </c>
      <c r="H90" s="8" t="s">
        <v>53</v>
      </c>
      <c r="I90" s="8" t="s">
        <v>59</v>
      </c>
      <c r="J90" s="61">
        <v>0</v>
      </c>
      <c r="K90" s="8">
        <v>1</v>
      </c>
      <c r="L90" s="8">
        <v>4</v>
      </c>
      <c r="M90" s="8" t="s">
        <v>66</v>
      </c>
      <c r="N90" s="9">
        <v>46175</v>
      </c>
      <c r="O90" s="10">
        <v>46175.333333333336</v>
      </c>
      <c r="P90" s="10">
        <v>46175.708333333336</v>
      </c>
      <c r="Q90" s="8" t="s">
        <v>56</v>
      </c>
      <c r="R90" s="8">
        <v>4</v>
      </c>
      <c r="S90" s="8">
        <v>0</v>
      </c>
      <c r="T90" s="8" t="b">
        <v>0</v>
      </c>
    </row>
    <row r="91" spans="2:20">
      <c r="B91" s="8" t="s">
        <v>49</v>
      </c>
      <c r="C91" s="8" t="s">
        <v>64</v>
      </c>
      <c r="D91" s="8" t="s">
        <v>65</v>
      </c>
      <c r="E91" s="8">
        <v>540</v>
      </c>
      <c r="F91" s="9">
        <v>46174</v>
      </c>
      <c r="G91" s="8" t="s">
        <v>52</v>
      </c>
      <c r="H91" s="8" t="s">
        <v>53</v>
      </c>
      <c r="I91" s="8" t="s">
        <v>68</v>
      </c>
      <c r="J91" s="61">
        <v>0</v>
      </c>
      <c r="K91" s="8">
        <v>1</v>
      </c>
      <c r="L91" s="8">
        <v>4</v>
      </c>
      <c r="M91" s="8" t="s">
        <v>66</v>
      </c>
      <c r="N91" s="9">
        <v>46184</v>
      </c>
      <c r="O91" s="10">
        <v>46184.333333333336</v>
      </c>
      <c r="P91" s="10">
        <v>46184.708333333336</v>
      </c>
      <c r="Q91" s="8" t="s">
        <v>56</v>
      </c>
      <c r="R91" s="8">
        <v>4</v>
      </c>
      <c r="S91" s="8">
        <v>0</v>
      </c>
      <c r="T91" s="8" t="b">
        <v>0</v>
      </c>
    </row>
    <row r="92" spans="2:20">
      <c r="B92" s="8" t="s">
        <v>49</v>
      </c>
      <c r="C92" s="8" t="s">
        <v>64</v>
      </c>
      <c r="D92" s="8" t="s">
        <v>65</v>
      </c>
      <c r="E92" s="8">
        <v>540</v>
      </c>
      <c r="F92" s="9">
        <v>46174</v>
      </c>
      <c r="G92" s="8" t="s">
        <v>52</v>
      </c>
      <c r="H92" s="8" t="s">
        <v>53</v>
      </c>
      <c r="I92" s="8" t="s">
        <v>67</v>
      </c>
      <c r="J92" s="61">
        <v>0</v>
      </c>
      <c r="K92" s="8">
        <v>1</v>
      </c>
      <c r="L92" s="8">
        <v>4</v>
      </c>
      <c r="M92" s="8" t="s">
        <v>66</v>
      </c>
      <c r="N92" s="9">
        <v>46187</v>
      </c>
      <c r="O92" s="10">
        <v>46187.375</v>
      </c>
      <c r="P92" s="10">
        <v>46187.75</v>
      </c>
      <c r="Q92" s="8" t="s">
        <v>56</v>
      </c>
      <c r="R92" s="8">
        <v>4</v>
      </c>
      <c r="S92" s="8">
        <v>0</v>
      </c>
      <c r="T92" s="8" t="b">
        <v>0</v>
      </c>
    </row>
    <row r="93" spans="2:20">
      <c r="B93" s="8" t="s">
        <v>49</v>
      </c>
      <c r="C93" s="8" t="s">
        <v>64</v>
      </c>
      <c r="D93" s="8" t="s">
        <v>65</v>
      </c>
      <c r="E93" s="8">
        <v>540</v>
      </c>
      <c r="F93" s="9">
        <v>46204</v>
      </c>
      <c r="G93" s="8" t="s">
        <v>52</v>
      </c>
      <c r="H93" s="8" t="s">
        <v>53</v>
      </c>
      <c r="I93" s="8" t="s">
        <v>57</v>
      </c>
      <c r="J93" s="61">
        <v>0</v>
      </c>
      <c r="K93" s="8">
        <v>1</v>
      </c>
      <c r="L93" s="8">
        <v>4</v>
      </c>
      <c r="M93" s="8" t="s">
        <v>66</v>
      </c>
      <c r="N93" s="9">
        <v>46234</v>
      </c>
      <c r="O93" s="10">
        <v>46234.3125</v>
      </c>
      <c r="P93" s="10">
        <v>46234.6875</v>
      </c>
      <c r="Q93" s="8" t="s">
        <v>58</v>
      </c>
      <c r="R93" s="8">
        <v>4</v>
      </c>
      <c r="S93" s="8">
        <v>0</v>
      </c>
      <c r="T93" s="8" t="b">
        <v>0</v>
      </c>
    </row>
    <row r="94" spans="2:20">
      <c r="B94" s="8" t="s">
        <v>49</v>
      </c>
      <c r="C94" s="8" t="s">
        <v>64</v>
      </c>
      <c r="D94" s="8" t="s">
        <v>65</v>
      </c>
      <c r="E94" s="8">
        <v>540</v>
      </c>
      <c r="F94" s="9">
        <v>46235</v>
      </c>
      <c r="G94" s="8" t="s">
        <v>52</v>
      </c>
      <c r="H94" s="8" t="s">
        <v>53</v>
      </c>
      <c r="I94" s="8" t="s">
        <v>59</v>
      </c>
      <c r="J94" s="61">
        <v>0</v>
      </c>
      <c r="K94" s="8">
        <v>1</v>
      </c>
      <c r="L94" s="8">
        <v>4</v>
      </c>
      <c r="M94" s="8" t="s">
        <v>66</v>
      </c>
      <c r="N94" s="9">
        <v>46240</v>
      </c>
      <c r="O94" s="10">
        <v>46240.375</v>
      </c>
      <c r="P94" s="10">
        <v>46240.75</v>
      </c>
      <c r="Q94" s="8" t="s">
        <v>60</v>
      </c>
      <c r="R94" s="8">
        <v>4</v>
      </c>
      <c r="S94" s="8">
        <v>0</v>
      </c>
      <c r="T94" s="8" t="b">
        <v>0</v>
      </c>
    </row>
    <row r="95" spans="2:20">
      <c r="B95" s="8" t="s">
        <v>49</v>
      </c>
      <c r="C95" s="8" t="s">
        <v>64</v>
      </c>
      <c r="D95" s="8" t="s">
        <v>65</v>
      </c>
      <c r="E95" s="8">
        <v>540</v>
      </c>
      <c r="F95" s="9">
        <v>46235</v>
      </c>
      <c r="G95" s="8" t="s">
        <v>52</v>
      </c>
      <c r="H95" s="8" t="s">
        <v>53</v>
      </c>
      <c r="I95" s="8" t="s">
        <v>57</v>
      </c>
      <c r="J95" s="61">
        <v>0</v>
      </c>
      <c r="K95" s="8">
        <v>1</v>
      </c>
      <c r="L95" s="8">
        <v>4</v>
      </c>
      <c r="M95" s="8" t="s">
        <v>66</v>
      </c>
      <c r="N95" s="9">
        <v>46259</v>
      </c>
      <c r="O95" s="10">
        <v>46259.354166666664</v>
      </c>
      <c r="P95" s="10">
        <v>46259.729166666664</v>
      </c>
      <c r="Q95" s="8" t="s">
        <v>60</v>
      </c>
      <c r="R95" s="8">
        <v>4</v>
      </c>
      <c r="S95" s="8">
        <v>0</v>
      </c>
      <c r="T95" s="8" t="b">
        <v>0</v>
      </c>
    </row>
    <row r="96" spans="2:20">
      <c r="B96" s="8" t="s">
        <v>49</v>
      </c>
      <c r="C96" s="8" t="s">
        <v>64</v>
      </c>
      <c r="D96" s="8" t="s">
        <v>65</v>
      </c>
      <c r="E96" s="8">
        <v>540</v>
      </c>
      <c r="F96" s="9">
        <v>46235</v>
      </c>
      <c r="G96" s="8" t="s">
        <v>52</v>
      </c>
      <c r="H96" s="8" t="s">
        <v>53</v>
      </c>
      <c r="I96" s="8" t="s">
        <v>59</v>
      </c>
      <c r="J96" s="61">
        <v>0</v>
      </c>
      <c r="K96" s="8">
        <v>1</v>
      </c>
      <c r="L96" s="8">
        <v>4</v>
      </c>
      <c r="M96" s="8" t="s">
        <v>66</v>
      </c>
      <c r="N96" s="9">
        <v>46263</v>
      </c>
      <c r="O96" s="10">
        <v>46263.354166666664</v>
      </c>
      <c r="P96" s="10">
        <v>46263.729166666664</v>
      </c>
      <c r="Q96" s="8" t="s">
        <v>60</v>
      </c>
      <c r="R96" s="8">
        <v>4</v>
      </c>
      <c r="S96" s="8">
        <v>0</v>
      </c>
      <c r="T96" s="8" t="b">
        <v>0</v>
      </c>
    </row>
    <row r="97" spans="2:20">
      <c r="B97" s="8" t="s">
        <v>49</v>
      </c>
      <c r="C97" s="8" t="s">
        <v>64</v>
      </c>
      <c r="D97" s="8" t="s">
        <v>65</v>
      </c>
      <c r="E97" s="8">
        <v>540</v>
      </c>
      <c r="F97" s="9">
        <v>46235</v>
      </c>
      <c r="G97" s="8" t="s">
        <v>52</v>
      </c>
      <c r="H97" s="8" t="s">
        <v>53</v>
      </c>
      <c r="I97" s="8" t="s">
        <v>62</v>
      </c>
      <c r="J97" s="61">
        <v>0</v>
      </c>
      <c r="K97" s="8">
        <v>1</v>
      </c>
      <c r="L97" s="8">
        <v>4</v>
      </c>
      <c r="M97" s="8" t="s">
        <v>66</v>
      </c>
      <c r="N97" s="9">
        <v>46265</v>
      </c>
      <c r="O97" s="10">
        <v>46265.375</v>
      </c>
      <c r="P97" s="10">
        <v>46265.75</v>
      </c>
      <c r="Q97" s="8" t="s">
        <v>60</v>
      </c>
      <c r="R97" s="8">
        <v>4</v>
      </c>
      <c r="S97" s="8">
        <v>0</v>
      </c>
      <c r="T97" s="8" t="b">
        <v>0</v>
      </c>
    </row>
    <row r="98" spans="2:20">
      <c r="B98" s="8" t="s">
        <v>49</v>
      </c>
      <c r="C98" s="8" t="s">
        <v>64</v>
      </c>
      <c r="D98" s="8" t="s">
        <v>65</v>
      </c>
      <c r="E98" s="8">
        <v>1440</v>
      </c>
      <c r="F98" s="9">
        <v>46235</v>
      </c>
      <c r="G98" s="8" t="s">
        <v>52</v>
      </c>
      <c r="H98" s="8" t="s">
        <v>53</v>
      </c>
      <c r="I98" s="8" t="s">
        <v>69</v>
      </c>
      <c r="J98" s="61">
        <v>0</v>
      </c>
      <c r="K98" s="8">
        <v>1</v>
      </c>
      <c r="L98" s="8">
        <v>2</v>
      </c>
      <c r="M98" s="8" t="s">
        <v>66</v>
      </c>
      <c r="N98" s="9">
        <v>46235</v>
      </c>
      <c r="O98" s="10">
        <v>46235</v>
      </c>
      <c r="P98" s="10">
        <v>46236</v>
      </c>
      <c r="Q98" s="8" t="s">
        <v>60</v>
      </c>
      <c r="R98" s="8">
        <v>2</v>
      </c>
      <c r="S98" s="8">
        <v>0</v>
      </c>
      <c r="T98" s="8" t="b">
        <v>0</v>
      </c>
    </row>
    <row r="99" spans="2:20">
      <c r="B99" s="8" t="s">
        <v>49</v>
      </c>
      <c r="C99" s="8" t="s">
        <v>64</v>
      </c>
      <c r="D99" s="8" t="s">
        <v>70</v>
      </c>
      <c r="E99" s="8">
        <v>210</v>
      </c>
      <c r="F99" s="9">
        <v>46174</v>
      </c>
      <c r="G99" s="8" t="s">
        <v>52</v>
      </c>
      <c r="H99" s="8" t="s">
        <v>53</v>
      </c>
      <c r="I99" s="8" t="s">
        <v>67</v>
      </c>
      <c r="J99" s="61">
        <v>0</v>
      </c>
      <c r="K99" s="8">
        <v>1</v>
      </c>
      <c r="L99" s="8">
        <v>4</v>
      </c>
      <c r="M99" s="8" t="s">
        <v>66</v>
      </c>
      <c r="N99" s="9">
        <v>46174</v>
      </c>
      <c r="O99" s="10">
        <v>46174.541666666664</v>
      </c>
      <c r="P99" s="10">
        <v>46174.6875</v>
      </c>
      <c r="Q99" s="8" t="s">
        <v>56</v>
      </c>
      <c r="R99" s="8">
        <v>4</v>
      </c>
      <c r="S99" s="8">
        <v>0</v>
      </c>
      <c r="T99" s="8" t="b">
        <v>0</v>
      </c>
    </row>
    <row r="100" spans="2:20">
      <c r="B100" s="8" t="s">
        <v>49</v>
      </c>
      <c r="C100" s="8" t="s">
        <v>64</v>
      </c>
      <c r="D100" s="8" t="s">
        <v>70</v>
      </c>
      <c r="E100" s="8">
        <v>210</v>
      </c>
      <c r="F100" s="9">
        <v>46174</v>
      </c>
      <c r="G100" s="8" t="s">
        <v>52</v>
      </c>
      <c r="H100" s="8" t="s">
        <v>53</v>
      </c>
      <c r="I100" s="8" t="s">
        <v>59</v>
      </c>
      <c r="J100" s="61">
        <v>0</v>
      </c>
      <c r="K100" s="8">
        <v>1</v>
      </c>
      <c r="L100" s="8">
        <v>4</v>
      </c>
      <c r="M100" s="8" t="s">
        <v>66</v>
      </c>
      <c r="N100" s="9">
        <v>46175</v>
      </c>
      <c r="O100" s="10">
        <v>46175.541666666664</v>
      </c>
      <c r="P100" s="10">
        <v>46175.6875</v>
      </c>
      <c r="Q100" s="8" t="s">
        <v>56</v>
      </c>
      <c r="R100" s="8">
        <v>4</v>
      </c>
      <c r="S100" s="8">
        <v>0</v>
      </c>
      <c r="T100" s="8" t="b">
        <v>0</v>
      </c>
    </row>
    <row r="101" spans="2:20">
      <c r="B101" s="8" t="s">
        <v>49</v>
      </c>
      <c r="C101" s="8" t="s">
        <v>64</v>
      </c>
      <c r="D101" s="8" t="s">
        <v>70</v>
      </c>
      <c r="E101" s="8">
        <v>210</v>
      </c>
      <c r="F101" s="9">
        <v>46174</v>
      </c>
      <c r="G101" s="8" t="s">
        <v>52</v>
      </c>
      <c r="H101" s="8" t="s">
        <v>53</v>
      </c>
      <c r="I101" s="8" t="s">
        <v>57</v>
      </c>
      <c r="J101" s="61">
        <v>0</v>
      </c>
      <c r="K101" s="8">
        <v>1</v>
      </c>
      <c r="L101" s="8">
        <v>4</v>
      </c>
      <c r="M101" s="8" t="s">
        <v>66</v>
      </c>
      <c r="N101" s="9">
        <v>46184</v>
      </c>
      <c r="O101" s="10">
        <v>46184.541666666664</v>
      </c>
      <c r="P101" s="10">
        <v>46184.6875</v>
      </c>
      <c r="Q101" s="8" t="s">
        <v>56</v>
      </c>
      <c r="R101" s="8">
        <v>4</v>
      </c>
      <c r="S101" s="8">
        <v>0</v>
      </c>
      <c r="T101" s="8" t="b">
        <v>0</v>
      </c>
    </row>
    <row r="102" spans="2:20">
      <c r="B102" s="8" t="s">
        <v>49</v>
      </c>
      <c r="C102" s="8" t="s">
        <v>64</v>
      </c>
      <c r="D102" s="8" t="s">
        <v>70</v>
      </c>
      <c r="E102" s="8">
        <v>210</v>
      </c>
      <c r="F102" s="9">
        <v>46204</v>
      </c>
      <c r="G102" s="8" t="s">
        <v>52</v>
      </c>
      <c r="H102" s="8" t="s">
        <v>53</v>
      </c>
      <c r="I102" s="8" t="s">
        <v>67</v>
      </c>
      <c r="J102" s="61">
        <v>0</v>
      </c>
      <c r="K102" s="8">
        <v>1</v>
      </c>
      <c r="L102" s="8">
        <v>4</v>
      </c>
      <c r="M102" s="8" t="s">
        <v>66</v>
      </c>
      <c r="N102" s="9">
        <v>46213</v>
      </c>
      <c r="O102" s="10">
        <v>46213.5625</v>
      </c>
      <c r="P102" s="10">
        <v>46213.708333333336</v>
      </c>
      <c r="Q102" s="8" t="s">
        <v>58</v>
      </c>
      <c r="R102" s="8">
        <v>4</v>
      </c>
      <c r="S102" s="8">
        <v>0</v>
      </c>
      <c r="T102" s="8" t="b">
        <v>0</v>
      </c>
    </row>
    <row r="103" spans="2:20">
      <c r="B103" s="8" t="s">
        <v>49</v>
      </c>
      <c r="C103" s="8" t="s">
        <v>64</v>
      </c>
      <c r="D103" s="8" t="s">
        <v>70</v>
      </c>
      <c r="E103" s="8">
        <v>210</v>
      </c>
      <c r="F103" s="9">
        <v>46204</v>
      </c>
      <c r="G103" s="8" t="s">
        <v>52</v>
      </c>
      <c r="H103" s="8" t="s">
        <v>53</v>
      </c>
      <c r="I103" s="8" t="s">
        <v>54</v>
      </c>
      <c r="J103" s="61">
        <v>0</v>
      </c>
      <c r="K103" s="8">
        <v>1</v>
      </c>
      <c r="L103" s="8">
        <v>4</v>
      </c>
      <c r="M103" s="8" t="s">
        <v>66</v>
      </c>
      <c r="N103" s="9">
        <v>46229</v>
      </c>
      <c r="O103" s="10">
        <v>46229.5625</v>
      </c>
      <c r="P103" s="10">
        <v>46229.708333333336</v>
      </c>
      <c r="Q103" s="8" t="s">
        <v>58</v>
      </c>
      <c r="R103" s="8">
        <v>4</v>
      </c>
      <c r="S103" s="8">
        <v>0</v>
      </c>
      <c r="T103" s="8" t="b">
        <v>0</v>
      </c>
    </row>
    <row r="104" spans="2:20">
      <c r="B104" s="8" t="s">
        <v>49</v>
      </c>
      <c r="C104" s="8" t="s">
        <v>64</v>
      </c>
      <c r="D104" s="8" t="s">
        <v>70</v>
      </c>
      <c r="E104" s="8">
        <v>210</v>
      </c>
      <c r="F104" s="9">
        <v>46235</v>
      </c>
      <c r="G104" s="8" t="s">
        <v>52</v>
      </c>
      <c r="H104" s="8" t="s">
        <v>53</v>
      </c>
      <c r="I104" s="8" t="s">
        <v>62</v>
      </c>
      <c r="J104" s="61">
        <v>0</v>
      </c>
      <c r="K104" s="8">
        <v>1</v>
      </c>
      <c r="L104" s="8">
        <v>4</v>
      </c>
      <c r="M104" s="8" t="s">
        <v>66</v>
      </c>
      <c r="N104" s="9">
        <v>46245</v>
      </c>
      <c r="O104" s="10">
        <v>46245.375</v>
      </c>
      <c r="P104" s="10">
        <v>46245.520833333336</v>
      </c>
      <c r="Q104" s="8" t="s">
        <v>60</v>
      </c>
      <c r="R104" s="8">
        <v>4</v>
      </c>
      <c r="S104" s="8">
        <v>0</v>
      </c>
      <c r="T104" s="8" t="b">
        <v>0</v>
      </c>
    </row>
    <row r="105" spans="2:20">
      <c r="B105" s="8" t="s">
        <v>49</v>
      </c>
      <c r="C105" s="8" t="s">
        <v>64</v>
      </c>
      <c r="D105" s="8" t="s">
        <v>70</v>
      </c>
      <c r="E105" s="8">
        <v>240</v>
      </c>
      <c r="F105" s="9">
        <v>46174</v>
      </c>
      <c r="G105" s="8" t="s">
        <v>52</v>
      </c>
      <c r="H105" s="8" t="s">
        <v>53</v>
      </c>
      <c r="I105" s="8" t="s">
        <v>67</v>
      </c>
      <c r="J105" s="61">
        <v>0</v>
      </c>
      <c r="K105" s="8">
        <v>1</v>
      </c>
      <c r="L105" s="8">
        <v>4</v>
      </c>
      <c r="M105" s="8" t="s">
        <v>66</v>
      </c>
      <c r="N105" s="9">
        <v>46182</v>
      </c>
      <c r="O105" s="10">
        <v>46182.333333333336</v>
      </c>
      <c r="P105" s="10">
        <v>46182.5</v>
      </c>
      <c r="Q105" s="8" t="s">
        <v>56</v>
      </c>
      <c r="R105" s="8">
        <v>4</v>
      </c>
      <c r="S105" s="8">
        <v>0</v>
      </c>
      <c r="T105" s="8" t="b">
        <v>0</v>
      </c>
    </row>
    <row r="106" spans="2:20">
      <c r="B106" s="8" t="s">
        <v>49</v>
      </c>
      <c r="C106" s="8" t="s">
        <v>64</v>
      </c>
      <c r="D106" s="8" t="s">
        <v>70</v>
      </c>
      <c r="E106" s="8">
        <v>240</v>
      </c>
      <c r="F106" s="9">
        <v>46174</v>
      </c>
      <c r="G106" s="8" t="s">
        <v>52</v>
      </c>
      <c r="H106" s="8" t="s">
        <v>53</v>
      </c>
      <c r="I106" s="8" t="s">
        <v>54</v>
      </c>
      <c r="J106" s="61">
        <v>0</v>
      </c>
      <c r="K106" s="8">
        <v>1</v>
      </c>
      <c r="L106" s="8">
        <v>4</v>
      </c>
      <c r="M106" s="8" t="s">
        <v>66</v>
      </c>
      <c r="N106" s="9">
        <v>46189</v>
      </c>
      <c r="O106" s="10">
        <v>46189.354166666664</v>
      </c>
      <c r="P106" s="10">
        <v>46189.520833333336</v>
      </c>
      <c r="Q106" s="8" t="s">
        <v>56</v>
      </c>
      <c r="R106" s="8">
        <v>4</v>
      </c>
      <c r="S106" s="8">
        <v>0</v>
      </c>
      <c r="T106" s="8" t="b">
        <v>0</v>
      </c>
    </row>
    <row r="107" spans="2:20">
      <c r="B107" s="8" t="s">
        <v>49</v>
      </c>
      <c r="C107" s="8" t="s">
        <v>64</v>
      </c>
      <c r="D107" s="8" t="s">
        <v>70</v>
      </c>
      <c r="E107" s="8">
        <v>240</v>
      </c>
      <c r="F107" s="9">
        <v>46174</v>
      </c>
      <c r="G107" s="8" t="s">
        <v>52</v>
      </c>
      <c r="H107" s="8" t="s">
        <v>53</v>
      </c>
      <c r="I107" s="8" t="s">
        <v>57</v>
      </c>
      <c r="J107" s="61">
        <v>0</v>
      </c>
      <c r="K107" s="8">
        <v>1</v>
      </c>
      <c r="L107" s="8">
        <v>4</v>
      </c>
      <c r="M107" s="8" t="s">
        <v>66</v>
      </c>
      <c r="N107" s="9">
        <v>46196</v>
      </c>
      <c r="O107" s="10">
        <v>46196.333333333336</v>
      </c>
      <c r="P107" s="10">
        <v>46196.5</v>
      </c>
      <c r="Q107" s="8" t="s">
        <v>56</v>
      </c>
      <c r="R107" s="8">
        <v>4</v>
      </c>
      <c r="S107" s="8">
        <v>0</v>
      </c>
      <c r="T107" s="8" t="b">
        <v>0</v>
      </c>
    </row>
    <row r="108" spans="2:20">
      <c r="B108" s="8" t="s">
        <v>49</v>
      </c>
      <c r="C108" s="8" t="s">
        <v>64</v>
      </c>
      <c r="D108" s="8" t="s">
        <v>70</v>
      </c>
      <c r="E108" s="8">
        <v>240</v>
      </c>
      <c r="F108" s="9">
        <v>46174</v>
      </c>
      <c r="G108" s="8" t="s">
        <v>52</v>
      </c>
      <c r="H108" s="8" t="s">
        <v>53</v>
      </c>
      <c r="I108" s="8" t="s">
        <v>67</v>
      </c>
      <c r="J108" s="61">
        <v>0</v>
      </c>
      <c r="K108" s="8">
        <v>1</v>
      </c>
      <c r="L108" s="8">
        <v>4</v>
      </c>
      <c r="M108" s="8" t="s">
        <v>66</v>
      </c>
      <c r="N108" s="9">
        <v>46200</v>
      </c>
      <c r="O108" s="10">
        <v>46200.541666666664</v>
      </c>
      <c r="P108" s="10">
        <v>46200.708333333336</v>
      </c>
      <c r="Q108" s="8" t="s">
        <v>56</v>
      </c>
      <c r="R108" s="8">
        <v>4</v>
      </c>
      <c r="S108" s="8">
        <v>0</v>
      </c>
      <c r="T108" s="8" t="b">
        <v>0</v>
      </c>
    </row>
    <row r="109" spans="2:20">
      <c r="B109" s="8" t="s">
        <v>49</v>
      </c>
      <c r="C109" s="8" t="s">
        <v>64</v>
      </c>
      <c r="D109" s="8" t="s">
        <v>70</v>
      </c>
      <c r="E109" s="8">
        <v>240</v>
      </c>
      <c r="F109" s="9">
        <v>46204</v>
      </c>
      <c r="G109" s="8" t="s">
        <v>52</v>
      </c>
      <c r="H109" s="8" t="s">
        <v>53</v>
      </c>
      <c r="I109" s="8" t="s">
        <v>54</v>
      </c>
      <c r="J109" s="61">
        <v>0</v>
      </c>
      <c r="K109" s="8">
        <v>1</v>
      </c>
      <c r="L109" s="8">
        <v>4</v>
      </c>
      <c r="M109" s="8" t="s">
        <v>66</v>
      </c>
      <c r="N109" s="9">
        <v>46215</v>
      </c>
      <c r="O109" s="10">
        <v>46215.333333333336</v>
      </c>
      <c r="P109" s="10">
        <v>46215.5</v>
      </c>
      <c r="Q109" s="8" t="s">
        <v>58</v>
      </c>
      <c r="R109" s="8">
        <v>4</v>
      </c>
      <c r="S109" s="8">
        <v>0</v>
      </c>
      <c r="T109" s="8" t="b">
        <v>0</v>
      </c>
    </row>
    <row r="110" spans="2:20">
      <c r="B110" s="8" t="s">
        <v>49</v>
      </c>
      <c r="C110" s="8" t="s">
        <v>64</v>
      </c>
      <c r="D110" s="8" t="s">
        <v>70</v>
      </c>
      <c r="E110" s="8">
        <v>240</v>
      </c>
      <c r="F110" s="9">
        <v>46204</v>
      </c>
      <c r="G110" s="8" t="s">
        <v>52</v>
      </c>
      <c r="H110" s="8" t="s">
        <v>53</v>
      </c>
      <c r="I110" s="8" t="s">
        <v>57</v>
      </c>
      <c r="J110" s="61">
        <v>0</v>
      </c>
      <c r="K110" s="8">
        <v>1</v>
      </c>
      <c r="L110" s="8">
        <v>4</v>
      </c>
      <c r="M110" s="8" t="s">
        <v>66</v>
      </c>
      <c r="N110" s="9">
        <v>46227</v>
      </c>
      <c r="O110" s="10">
        <v>46227.5625</v>
      </c>
      <c r="P110" s="10">
        <v>46227.729166666664</v>
      </c>
      <c r="Q110" s="8" t="s">
        <v>58</v>
      </c>
      <c r="R110" s="8">
        <v>4</v>
      </c>
      <c r="S110" s="8">
        <v>0</v>
      </c>
      <c r="T110" s="8" t="b">
        <v>0</v>
      </c>
    </row>
    <row r="111" spans="2:20">
      <c r="B111" s="8" t="s">
        <v>49</v>
      </c>
      <c r="C111" s="8" t="s">
        <v>64</v>
      </c>
      <c r="D111" s="8" t="s">
        <v>70</v>
      </c>
      <c r="E111" s="8">
        <v>240</v>
      </c>
      <c r="F111" s="9">
        <v>46204</v>
      </c>
      <c r="G111" s="8" t="s">
        <v>52</v>
      </c>
      <c r="H111" s="8" t="s">
        <v>53</v>
      </c>
      <c r="I111" s="8" t="s">
        <v>68</v>
      </c>
      <c r="J111" s="61">
        <v>0</v>
      </c>
      <c r="K111" s="8">
        <v>1</v>
      </c>
      <c r="L111" s="8">
        <v>4</v>
      </c>
      <c r="M111" s="8" t="s">
        <v>66</v>
      </c>
      <c r="N111" s="9">
        <v>46234</v>
      </c>
      <c r="O111" s="10">
        <v>46234.541666666664</v>
      </c>
      <c r="P111" s="10">
        <v>46234.708333333336</v>
      </c>
      <c r="Q111" s="8" t="s">
        <v>58</v>
      </c>
      <c r="R111" s="8">
        <v>4</v>
      </c>
      <c r="S111" s="8">
        <v>0</v>
      </c>
      <c r="T111" s="8" t="b">
        <v>0</v>
      </c>
    </row>
    <row r="112" spans="2:20">
      <c r="B112" s="8" t="s">
        <v>49</v>
      </c>
      <c r="C112" s="8" t="s">
        <v>64</v>
      </c>
      <c r="D112" s="8" t="s">
        <v>70</v>
      </c>
      <c r="E112" s="8">
        <v>240</v>
      </c>
      <c r="F112" s="9">
        <v>46235</v>
      </c>
      <c r="G112" s="8" t="s">
        <v>52</v>
      </c>
      <c r="H112" s="8" t="s">
        <v>53</v>
      </c>
      <c r="I112" s="8" t="s">
        <v>59</v>
      </c>
      <c r="J112" s="61">
        <v>0</v>
      </c>
      <c r="K112" s="8">
        <v>1</v>
      </c>
      <c r="L112" s="8">
        <v>4</v>
      </c>
      <c r="M112" s="8" t="s">
        <v>66</v>
      </c>
      <c r="N112" s="9">
        <v>46237</v>
      </c>
      <c r="O112" s="10">
        <v>46237.354166666664</v>
      </c>
      <c r="P112" s="10">
        <v>46237.520833333336</v>
      </c>
      <c r="Q112" s="8" t="s">
        <v>60</v>
      </c>
      <c r="R112" s="8">
        <v>4</v>
      </c>
      <c r="S112" s="8">
        <v>0</v>
      </c>
      <c r="T112" s="8" t="b">
        <v>0</v>
      </c>
    </row>
    <row r="113" spans="2:20">
      <c r="B113" s="8" t="s">
        <v>49</v>
      </c>
      <c r="C113" s="8" t="s">
        <v>64</v>
      </c>
      <c r="D113" s="8" t="s">
        <v>70</v>
      </c>
      <c r="E113" s="8">
        <v>240</v>
      </c>
      <c r="F113" s="9">
        <v>46235</v>
      </c>
      <c r="G113" s="8" t="s">
        <v>52</v>
      </c>
      <c r="H113" s="8" t="s">
        <v>53</v>
      </c>
      <c r="I113" s="8" t="s">
        <v>68</v>
      </c>
      <c r="J113" s="61">
        <v>0</v>
      </c>
      <c r="K113" s="8">
        <v>1</v>
      </c>
      <c r="L113" s="8">
        <v>4</v>
      </c>
      <c r="M113" s="8" t="s">
        <v>66</v>
      </c>
      <c r="N113" s="9">
        <v>46243</v>
      </c>
      <c r="O113" s="10">
        <v>46243.333333333336</v>
      </c>
      <c r="P113" s="10">
        <v>46243.5</v>
      </c>
      <c r="Q113" s="8" t="s">
        <v>60</v>
      </c>
      <c r="R113" s="8">
        <v>4</v>
      </c>
      <c r="S113" s="8">
        <v>0</v>
      </c>
      <c r="T113" s="8" t="b">
        <v>0</v>
      </c>
    </row>
    <row r="114" spans="2:20">
      <c r="B114" s="8" t="s">
        <v>49</v>
      </c>
      <c r="C114" s="8" t="s">
        <v>64</v>
      </c>
      <c r="D114" s="8" t="s">
        <v>70</v>
      </c>
      <c r="E114" s="8">
        <v>270</v>
      </c>
      <c r="F114" s="9">
        <v>46174</v>
      </c>
      <c r="G114" s="8" t="s">
        <v>52</v>
      </c>
      <c r="H114" s="8" t="s">
        <v>53</v>
      </c>
      <c r="I114" s="8" t="s">
        <v>68</v>
      </c>
      <c r="J114" s="61">
        <v>0</v>
      </c>
      <c r="K114" s="8">
        <v>1</v>
      </c>
      <c r="L114" s="8">
        <v>4</v>
      </c>
      <c r="M114" s="8" t="s">
        <v>66</v>
      </c>
      <c r="N114" s="9">
        <v>46181</v>
      </c>
      <c r="O114" s="10">
        <v>46181.333333333336</v>
      </c>
      <c r="P114" s="10">
        <v>46181.520833333336</v>
      </c>
      <c r="Q114" s="8" t="s">
        <v>56</v>
      </c>
      <c r="R114" s="8">
        <v>4</v>
      </c>
      <c r="S114" s="8">
        <v>0</v>
      </c>
      <c r="T114" s="8" t="b">
        <v>0</v>
      </c>
    </row>
    <row r="115" spans="2:20">
      <c r="B115" s="8" t="s">
        <v>49</v>
      </c>
      <c r="C115" s="8" t="s">
        <v>64</v>
      </c>
      <c r="D115" s="8" t="s">
        <v>70</v>
      </c>
      <c r="E115" s="8">
        <v>270</v>
      </c>
      <c r="F115" s="9">
        <v>46174</v>
      </c>
      <c r="G115" s="8" t="s">
        <v>52</v>
      </c>
      <c r="H115" s="8" t="s">
        <v>53</v>
      </c>
      <c r="I115" s="8" t="s">
        <v>57</v>
      </c>
      <c r="J115" s="61">
        <v>0</v>
      </c>
      <c r="K115" s="8">
        <v>1</v>
      </c>
      <c r="L115" s="8">
        <v>4</v>
      </c>
      <c r="M115" s="8" t="s">
        <v>66</v>
      </c>
      <c r="N115" s="9">
        <v>46188</v>
      </c>
      <c r="O115" s="10">
        <v>46188.5625</v>
      </c>
      <c r="P115" s="10">
        <v>46188.75</v>
      </c>
      <c r="Q115" s="8" t="s">
        <v>56</v>
      </c>
      <c r="R115" s="8">
        <v>4</v>
      </c>
      <c r="S115" s="8">
        <v>0</v>
      </c>
      <c r="T115" s="8" t="b">
        <v>0</v>
      </c>
    </row>
    <row r="116" spans="2:20">
      <c r="B116" s="8" t="s">
        <v>49</v>
      </c>
      <c r="C116" s="8" t="s">
        <v>64</v>
      </c>
      <c r="D116" s="8" t="s">
        <v>70</v>
      </c>
      <c r="E116" s="8">
        <v>270</v>
      </c>
      <c r="F116" s="9">
        <v>46174</v>
      </c>
      <c r="G116" s="8" t="s">
        <v>52</v>
      </c>
      <c r="H116" s="8" t="s">
        <v>53</v>
      </c>
      <c r="I116" s="8" t="s">
        <v>54</v>
      </c>
      <c r="J116" s="61">
        <v>0</v>
      </c>
      <c r="K116" s="8">
        <v>1</v>
      </c>
      <c r="L116" s="8">
        <v>4</v>
      </c>
      <c r="M116" s="8" t="s">
        <v>66</v>
      </c>
      <c r="N116" s="9">
        <v>46202</v>
      </c>
      <c r="O116" s="10">
        <v>46202.333333333336</v>
      </c>
      <c r="P116" s="10">
        <v>46202.520833333336</v>
      </c>
      <c r="Q116" s="8" t="s">
        <v>56</v>
      </c>
      <c r="R116" s="8">
        <v>4</v>
      </c>
      <c r="S116" s="8">
        <v>0</v>
      </c>
      <c r="T116" s="8" t="b">
        <v>0</v>
      </c>
    </row>
    <row r="117" spans="2:20">
      <c r="B117" s="8" t="s">
        <v>49</v>
      </c>
      <c r="C117" s="8" t="s">
        <v>64</v>
      </c>
      <c r="D117" s="8" t="s">
        <v>70</v>
      </c>
      <c r="E117" s="8">
        <v>270</v>
      </c>
      <c r="F117" s="9">
        <v>46204</v>
      </c>
      <c r="G117" s="8" t="s">
        <v>52</v>
      </c>
      <c r="H117" s="8" t="s">
        <v>53</v>
      </c>
      <c r="I117" s="8" t="s">
        <v>67</v>
      </c>
      <c r="J117" s="61">
        <v>0</v>
      </c>
      <c r="K117" s="8">
        <v>1</v>
      </c>
      <c r="L117" s="8">
        <v>4</v>
      </c>
      <c r="M117" s="8" t="s">
        <v>66</v>
      </c>
      <c r="N117" s="9">
        <v>46206</v>
      </c>
      <c r="O117" s="10">
        <v>46206.333333333336</v>
      </c>
      <c r="P117" s="10">
        <v>46206.520833333336</v>
      </c>
      <c r="Q117" s="8" t="s">
        <v>58</v>
      </c>
      <c r="R117" s="8">
        <v>4</v>
      </c>
      <c r="S117" s="8">
        <v>0</v>
      </c>
      <c r="T117" s="8" t="b">
        <v>0</v>
      </c>
    </row>
    <row r="118" spans="2:20">
      <c r="B118" s="8" t="s">
        <v>49</v>
      </c>
      <c r="C118" s="8" t="s">
        <v>64</v>
      </c>
      <c r="D118" s="8" t="s">
        <v>70</v>
      </c>
      <c r="E118" s="8">
        <v>270</v>
      </c>
      <c r="F118" s="9">
        <v>46204</v>
      </c>
      <c r="G118" s="8" t="s">
        <v>52</v>
      </c>
      <c r="H118" s="8" t="s">
        <v>53</v>
      </c>
      <c r="I118" s="8" t="s">
        <v>67</v>
      </c>
      <c r="J118" s="61">
        <v>0</v>
      </c>
      <c r="K118" s="8">
        <v>1</v>
      </c>
      <c r="L118" s="8">
        <v>4</v>
      </c>
      <c r="M118" s="8" t="s">
        <v>66</v>
      </c>
      <c r="N118" s="9">
        <v>46210</v>
      </c>
      <c r="O118" s="10">
        <v>46210.333333333336</v>
      </c>
      <c r="P118" s="10">
        <v>46210.520833333336</v>
      </c>
      <c r="Q118" s="8" t="s">
        <v>58</v>
      </c>
      <c r="R118" s="8">
        <v>4</v>
      </c>
      <c r="S118" s="8">
        <v>0</v>
      </c>
      <c r="T118" s="8" t="b">
        <v>0</v>
      </c>
    </row>
    <row r="119" spans="2:20">
      <c r="B119" s="8" t="s">
        <v>49</v>
      </c>
      <c r="C119" s="8" t="s">
        <v>64</v>
      </c>
      <c r="D119" s="8" t="s">
        <v>70</v>
      </c>
      <c r="E119" s="8">
        <v>270</v>
      </c>
      <c r="F119" s="9">
        <v>46235</v>
      </c>
      <c r="G119" s="8" t="s">
        <v>52</v>
      </c>
      <c r="H119" s="8" t="s">
        <v>53</v>
      </c>
      <c r="I119" s="8" t="s">
        <v>67</v>
      </c>
      <c r="J119" s="61">
        <v>0</v>
      </c>
      <c r="K119" s="8">
        <v>1</v>
      </c>
      <c r="L119" s="8">
        <v>4</v>
      </c>
      <c r="M119" s="8" t="s">
        <v>66</v>
      </c>
      <c r="N119" s="9">
        <v>46238</v>
      </c>
      <c r="O119" s="10">
        <v>46238.354166666664</v>
      </c>
      <c r="P119" s="10">
        <v>46238.541666666664</v>
      </c>
      <c r="Q119" s="8" t="s">
        <v>60</v>
      </c>
      <c r="R119" s="8">
        <v>4</v>
      </c>
      <c r="S119" s="8">
        <v>0</v>
      </c>
      <c r="T119" s="8" t="b">
        <v>0</v>
      </c>
    </row>
    <row r="120" spans="2:20">
      <c r="B120" s="8" t="s">
        <v>49</v>
      </c>
      <c r="C120" s="8" t="s">
        <v>64</v>
      </c>
      <c r="D120" s="8" t="s">
        <v>70</v>
      </c>
      <c r="E120" s="8">
        <v>270</v>
      </c>
      <c r="F120" s="9">
        <v>46235</v>
      </c>
      <c r="G120" s="8" t="s">
        <v>52</v>
      </c>
      <c r="H120" s="8" t="s">
        <v>53</v>
      </c>
      <c r="I120" s="8" t="s">
        <v>59</v>
      </c>
      <c r="J120" s="61">
        <v>0</v>
      </c>
      <c r="K120" s="8">
        <v>1</v>
      </c>
      <c r="L120" s="8">
        <v>4</v>
      </c>
      <c r="M120" s="8" t="s">
        <v>66</v>
      </c>
      <c r="N120" s="9">
        <v>46240</v>
      </c>
      <c r="O120" s="10">
        <v>46240.541666666664</v>
      </c>
      <c r="P120" s="10">
        <v>46240.729166666664</v>
      </c>
      <c r="Q120" s="8" t="s">
        <v>60</v>
      </c>
      <c r="R120" s="8">
        <v>4</v>
      </c>
      <c r="S120" s="8">
        <v>0</v>
      </c>
      <c r="T120" s="8" t="b">
        <v>0</v>
      </c>
    </row>
    <row r="121" spans="2:20">
      <c r="B121" s="8" t="s">
        <v>49</v>
      </c>
      <c r="C121" s="8" t="s">
        <v>64</v>
      </c>
      <c r="D121" s="8" t="s">
        <v>70</v>
      </c>
      <c r="E121" s="8">
        <v>270</v>
      </c>
      <c r="F121" s="9">
        <v>46235</v>
      </c>
      <c r="G121" s="8" t="s">
        <v>52</v>
      </c>
      <c r="H121" s="8" t="s">
        <v>53</v>
      </c>
      <c r="I121" s="8" t="s">
        <v>54</v>
      </c>
      <c r="J121" s="61">
        <v>0</v>
      </c>
      <c r="K121" s="8">
        <v>1</v>
      </c>
      <c r="L121" s="8">
        <v>4</v>
      </c>
      <c r="M121" s="8" t="s">
        <v>66</v>
      </c>
      <c r="N121" s="9">
        <v>46244</v>
      </c>
      <c r="O121" s="10">
        <v>46244.541666666664</v>
      </c>
      <c r="P121" s="10">
        <v>46244.729166666664</v>
      </c>
      <c r="Q121" s="8" t="s">
        <v>60</v>
      </c>
      <c r="R121" s="8">
        <v>4</v>
      </c>
      <c r="S121" s="8">
        <v>0</v>
      </c>
      <c r="T121" s="8" t="b">
        <v>0</v>
      </c>
    </row>
    <row r="122" spans="2:20">
      <c r="B122" s="8" t="s">
        <v>49</v>
      </c>
      <c r="C122" s="8" t="s">
        <v>64</v>
      </c>
      <c r="D122" s="8" t="s">
        <v>70</v>
      </c>
      <c r="E122" s="8">
        <v>270</v>
      </c>
      <c r="F122" s="9">
        <v>46235</v>
      </c>
      <c r="G122" s="8" t="s">
        <v>52</v>
      </c>
      <c r="H122" s="8" t="s">
        <v>53</v>
      </c>
      <c r="I122" s="8" t="s">
        <v>68</v>
      </c>
      <c r="J122" s="61">
        <v>0</v>
      </c>
      <c r="K122" s="8">
        <v>1</v>
      </c>
      <c r="L122" s="8">
        <v>4</v>
      </c>
      <c r="M122" s="8" t="s">
        <v>66</v>
      </c>
      <c r="N122" s="9">
        <v>46247</v>
      </c>
      <c r="O122" s="10">
        <v>46247.354166666664</v>
      </c>
      <c r="P122" s="10">
        <v>46247.541666666664</v>
      </c>
      <c r="Q122" s="8" t="s">
        <v>60</v>
      </c>
      <c r="R122" s="8">
        <v>4</v>
      </c>
      <c r="S122" s="8">
        <v>0</v>
      </c>
      <c r="T122" s="8" t="b">
        <v>0</v>
      </c>
    </row>
    <row r="123" spans="2:20">
      <c r="B123" s="8" t="s">
        <v>49</v>
      </c>
      <c r="C123" s="8" t="s">
        <v>64</v>
      </c>
      <c r="D123" s="8" t="s">
        <v>70</v>
      </c>
      <c r="E123" s="8">
        <v>270</v>
      </c>
      <c r="F123" s="9">
        <v>46235</v>
      </c>
      <c r="G123" s="8" t="s">
        <v>52</v>
      </c>
      <c r="H123" s="8" t="s">
        <v>53</v>
      </c>
      <c r="I123" s="8" t="s">
        <v>59</v>
      </c>
      <c r="J123" s="61">
        <v>0</v>
      </c>
      <c r="K123" s="8">
        <v>1</v>
      </c>
      <c r="L123" s="8">
        <v>4</v>
      </c>
      <c r="M123" s="8" t="s">
        <v>66</v>
      </c>
      <c r="N123" s="9">
        <v>46249</v>
      </c>
      <c r="O123" s="10">
        <v>46249.375</v>
      </c>
      <c r="P123" s="10">
        <v>46249.5625</v>
      </c>
      <c r="Q123" s="8" t="s">
        <v>60</v>
      </c>
      <c r="R123" s="8">
        <v>4</v>
      </c>
      <c r="S123" s="8">
        <v>0</v>
      </c>
      <c r="T123" s="8" t="b">
        <v>0</v>
      </c>
    </row>
    <row r="124" spans="2:20">
      <c r="B124" s="8" t="s">
        <v>49</v>
      </c>
      <c r="C124" s="8" t="s">
        <v>64</v>
      </c>
      <c r="D124" s="8" t="s">
        <v>70</v>
      </c>
      <c r="E124" s="8">
        <v>270</v>
      </c>
      <c r="F124" s="9">
        <v>46235</v>
      </c>
      <c r="G124" s="8" t="s">
        <v>52</v>
      </c>
      <c r="H124" s="8" t="s">
        <v>53</v>
      </c>
      <c r="I124" s="8" t="s">
        <v>57</v>
      </c>
      <c r="J124" s="61">
        <v>0</v>
      </c>
      <c r="K124" s="8">
        <v>1</v>
      </c>
      <c r="L124" s="8">
        <v>4</v>
      </c>
      <c r="M124" s="8" t="s">
        <v>66</v>
      </c>
      <c r="N124" s="9">
        <v>46256</v>
      </c>
      <c r="O124" s="10">
        <v>46256.333333333336</v>
      </c>
      <c r="P124" s="10">
        <v>46256.520833333336</v>
      </c>
      <c r="Q124" s="8" t="s">
        <v>60</v>
      </c>
      <c r="R124" s="8">
        <v>4</v>
      </c>
      <c r="S124" s="8">
        <v>0</v>
      </c>
      <c r="T124" s="8" t="b">
        <v>0</v>
      </c>
    </row>
    <row r="125" spans="2:20">
      <c r="B125" s="8" t="s">
        <v>49</v>
      </c>
      <c r="C125" s="8" t="s">
        <v>64</v>
      </c>
      <c r="D125" s="8" t="s">
        <v>70</v>
      </c>
      <c r="E125" s="8">
        <v>270</v>
      </c>
      <c r="F125" s="9">
        <v>46235</v>
      </c>
      <c r="G125" s="8" t="s">
        <v>52</v>
      </c>
      <c r="H125" s="8" t="s">
        <v>53</v>
      </c>
      <c r="I125" s="8" t="s">
        <v>68</v>
      </c>
      <c r="J125" s="61">
        <v>0</v>
      </c>
      <c r="K125" s="8">
        <v>1</v>
      </c>
      <c r="L125" s="8">
        <v>4</v>
      </c>
      <c r="M125" s="8" t="s">
        <v>66</v>
      </c>
      <c r="N125" s="9">
        <v>46262</v>
      </c>
      <c r="O125" s="10">
        <v>46262.354166666664</v>
      </c>
      <c r="P125" s="10">
        <v>46262.541666666664</v>
      </c>
      <c r="Q125" s="8" t="s">
        <v>60</v>
      </c>
      <c r="R125" s="8">
        <v>4</v>
      </c>
      <c r="S125" s="8">
        <v>0</v>
      </c>
      <c r="T125" s="8" t="b">
        <v>0</v>
      </c>
    </row>
    <row r="126" spans="2:20">
      <c r="B126" s="8" t="s">
        <v>49</v>
      </c>
      <c r="C126" s="8" t="s">
        <v>64</v>
      </c>
      <c r="D126" s="8" t="s">
        <v>70</v>
      </c>
      <c r="E126" s="8">
        <v>300</v>
      </c>
      <c r="F126" s="9">
        <v>46204</v>
      </c>
      <c r="G126" s="8" t="s">
        <v>52</v>
      </c>
      <c r="H126" s="8" t="s">
        <v>53</v>
      </c>
      <c r="I126" s="8" t="s">
        <v>54</v>
      </c>
      <c r="J126" s="61">
        <v>0</v>
      </c>
      <c r="K126" s="8">
        <v>1</v>
      </c>
      <c r="L126" s="8">
        <v>4</v>
      </c>
      <c r="M126" s="8" t="s">
        <v>66</v>
      </c>
      <c r="N126" s="9">
        <v>46212</v>
      </c>
      <c r="O126" s="10">
        <v>46212.5625</v>
      </c>
      <c r="P126" s="10">
        <v>46212.770833333336</v>
      </c>
      <c r="Q126" s="8" t="s">
        <v>58</v>
      </c>
      <c r="R126" s="8">
        <v>4</v>
      </c>
      <c r="S126" s="8">
        <v>0</v>
      </c>
      <c r="T126" s="8" t="b">
        <v>0</v>
      </c>
    </row>
    <row r="127" spans="2:20">
      <c r="B127" s="8" t="s">
        <v>49</v>
      </c>
      <c r="C127" s="8" t="s">
        <v>64</v>
      </c>
      <c r="D127" s="8" t="s">
        <v>70</v>
      </c>
      <c r="E127" s="8">
        <v>360</v>
      </c>
      <c r="F127" s="9">
        <v>46174</v>
      </c>
      <c r="G127" s="8" t="s">
        <v>52</v>
      </c>
      <c r="H127" s="8" t="s">
        <v>53</v>
      </c>
      <c r="I127" s="8" t="s">
        <v>68</v>
      </c>
      <c r="J127" s="61">
        <v>0</v>
      </c>
      <c r="K127" s="8">
        <v>1</v>
      </c>
      <c r="L127" s="8">
        <v>4</v>
      </c>
      <c r="M127" s="8" t="s">
        <v>66</v>
      </c>
      <c r="N127" s="9">
        <v>46203</v>
      </c>
      <c r="O127" s="10">
        <v>46203.375</v>
      </c>
      <c r="P127" s="10">
        <v>46203.625</v>
      </c>
      <c r="Q127" s="8" t="s">
        <v>56</v>
      </c>
      <c r="R127" s="8">
        <v>4</v>
      </c>
      <c r="S127" s="8">
        <v>0</v>
      </c>
      <c r="T127" s="8" t="b">
        <v>0</v>
      </c>
    </row>
    <row r="128" spans="2:20">
      <c r="B128" s="8" t="s">
        <v>49</v>
      </c>
      <c r="C128" s="8" t="s">
        <v>64</v>
      </c>
      <c r="D128" s="8" t="s">
        <v>70</v>
      </c>
      <c r="E128" s="8">
        <v>360</v>
      </c>
      <c r="F128" s="9">
        <v>46204</v>
      </c>
      <c r="G128" s="8" t="s">
        <v>52</v>
      </c>
      <c r="H128" s="8" t="s">
        <v>53</v>
      </c>
      <c r="I128" s="8" t="s">
        <v>68</v>
      </c>
      <c r="J128" s="61">
        <v>0</v>
      </c>
      <c r="K128" s="8">
        <v>1</v>
      </c>
      <c r="L128" s="8">
        <v>4</v>
      </c>
      <c r="M128" s="8" t="s">
        <v>66</v>
      </c>
      <c r="N128" s="9">
        <v>46230</v>
      </c>
      <c r="O128" s="10">
        <v>46230.333333333336</v>
      </c>
      <c r="P128" s="10">
        <v>46230.583333333336</v>
      </c>
      <c r="Q128" s="8" t="s">
        <v>58</v>
      </c>
      <c r="R128" s="8">
        <v>4</v>
      </c>
      <c r="S128" s="8">
        <v>0</v>
      </c>
      <c r="T128" s="8" t="b">
        <v>0</v>
      </c>
    </row>
    <row r="129" spans="2:20">
      <c r="B129" s="8" t="s">
        <v>49</v>
      </c>
      <c r="C129" s="8" t="s">
        <v>64</v>
      </c>
      <c r="D129" s="8" t="s">
        <v>70</v>
      </c>
      <c r="E129" s="8">
        <v>420</v>
      </c>
      <c r="F129" s="9">
        <v>46174</v>
      </c>
      <c r="G129" s="8" t="s">
        <v>52</v>
      </c>
      <c r="H129" s="8" t="s">
        <v>53</v>
      </c>
      <c r="I129" s="8" t="s">
        <v>62</v>
      </c>
      <c r="J129" s="61">
        <v>0</v>
      </c>
      <c r="K129" s="8">
        <v>1</v>
      </c>
      <c r="L129" s="8">
        <v>4</v>
      </c>
      <c r="M129" s="8" t="s">
        <v>66</v>
      </c>
      <c r="N129" s="9">
        <v>46193</v>
      </c>
      <c r="O129" s="10">
        <v>46193.354166666664</v>
      </c>
      <c r="P129" s="10">
        <v>46193.645833333336</v>
      </c>
      <c r="Q129" s="8" t="s">
        <v>56</v>
      </c>
      <c r="R129" s="8">
        <v>4</v>
      </c>
      <c r="S129" s="8">
        <v>0</v>
      </c>
      <c r="T129" s="8" t="b">
        <v>0</v>
      </c>
    </row>
    <row r="130" spans="2:20">
      <c r="B130" s="8" t="s">
        <v>49</v>
      </c>
      <c r="C130" s="8" t="s">
        <v>64</v>
      </c>
      <c r="D130" s="8" t="s">
        <v>70</v>
      </c>
      <c r="E130" s="8">
        <v>420</v>
      </c>
      <c r="F130" s="9">
        <v>46204</v>
      </c>
      <c r="G130" s="8" t="s">
        <v>52</v>
      </c>
      <c r="H130" s="8" t="s">
        <v>53</v>
      </c>
      <c r="I130" s="8" t="s">
        <v>54</v>
      </c>
      <c r="J130" s="61">
        <v>0</v>
      </c>
      <c r="K130" s="8">
        <v>1</v>
      </c>
      <c r="L130" s="8">
        <v>4</v>
      </c>
      <c r="M130" s="8" t="s">
        <v>66</v>
      </c>
      <c r="N130" s="9">
        <v>46219</v>
      </c>
      <c r="O130" s="10">
        <v>46219.375</v>
      </c>
      <c r="P130" s="10">
        <v>46219.666666666664</v>
      </c>
      <c r="Q130" s="8" t="s">
        <v>58</v>
      </c>
      <c r="R130" s="8">
        <v>4</v>
      </c>
      <c r="S130" s="8">
        <v>0</v>
      </c>
      <c r="T130" s="8" t="b">
        <v>0</v>
      </c>
    </row>
    <row r="131" spans="2:20">
      <c r="B131" s="8" t="s">
        <v>49</v>
      </c>
      <c r="C131" s="8" t="s">
        <v>64</v>
      </c>
      <c r="D131" s="8" t="s">
        <v>70</v>
      </c>
      <c r="E131" s="8">
        <v>420</v>
      </c>
      <c r="F131" s="9">
        <v>46204</v>
      </c>
      <c r="G131" s="8" t="s">
        <v>52</v>
      </c>
      <c r="H131" s="8" t="s">
        <v>53</v>
      </c>
      <c r="I131" s="8" t="s">
        <v>68</v>
      </c>
      <c r="J131" s="61">
        <v>0</v>
      </c>
      <c r="K131" s="8">
        <v>1</v>
      </c>
      <c r="L131" s="8">
        <v>4</v>
      </c>
      <c r="M131" s="8" t="s">
        <v>66</v>
      </c>
      <c r="N131" s="9">
        <v>46231</v>
      </c>
      <c r="O131" s="10">
        <v>46231.375</v>
      </c>
      <c r="P131" s="10">
        <v>46231.666666666664</v>
      </c>
      <c r="Q131" s="8" t="s">
        <v>58</v>
      </c>
      <c r="R131" s="8">
        <v>4</v>
      </c>
      <c r="S131" s="8">
        <v>0</v>
      </c>
      <c r="T131" s="8" t="b">
        <v>0</v>
      </c>
    </row>
    <row r="132" spans="2:20">
      <c r="B132" s="8" t="s">
        <v>49</v>
      </c>
      <c r="C132" s="8" t="s">
        <v>64</v>
      </c>
      <c r="D132" s="8" t="s">
        <v>70</v>
      </c>
      <c r="E132" s="8">
        <v>420</v>
      </c>
      <c r="F132" s="9">
        <v>46235</v>
      </c>
      <c r="G132" s="8" t="s">
        <v>52</v>
      </c>
      <c r="H132" s="8" t="s">
        <v>53</v>
      </c>
      <c r="I132" s="8" t="s">
        <v>54</v>
      </c>
      <c r="J132" s="61">
        <v>0</v>
      </c>
      <c r="K132" s="8">
        <v>1</v>
      </c>
      <c r="L132" s="8">
        <v>4</v>
      </c>
      <c r="M132" s="8" t="s">
        <v>66</v>
      </c>
      <c r="N132" s="9">
        <v>46259</v>
      </c>
      <c r="O132" s="10">
        <v>46259.3125</v>
      </c>
      <c r="P132" s="10">
        <v>46259.604166666664</v>
      </c>
      <c r="Q132" s="8" t="s">
        <v>60</v>
      </c>
      <c r="R132" s="8">
        <v>4</v>
      </c>
      <c r="S132" s="8">
        <v>0</v>
      </c>
      <c r="T132" s="8" t="b">
        <v>0</v>
      </c>
    </row>
    <row r="133" spans="2:20">
      <c r="B133" s="8" t="s">
        <v>49</v>
      </c>
      <c r="C133" s="8" t="s">
        <v>64</v>
      </c>
      <c r="D133" s="8" t="s">
        <v>70</v>
      </c>
      <c r="E133" s="8">
        <v>480</v>
      </c>
      <c r="F133" s="9">
        <v>46174</v>
      </c>
      <c r="G133" s="8" t="s">
        <v>52</v>
      </c>
      <c r="H133" s="8" t="s">
        <v>53</v>
      </c>
      <c r="I133" s="8" t="s">
        <v>67</v>
      </c>
      <c r="J133" s="61">
        <v>0</v>
      </c>
      <c r="K133" s="8">
        <v>1</v>
      </c>
      <c r="L133" s="8">
        <v>4</v>
      </c>
      <c r="M133" s="8" t="s">
        <v>66</v>
      </c>
      <c r="N133" s="9">
        <v>46192</v>
      </c>
      <c r="O133" s="10">
        <v>46192.333333333336</v>
      </c>
      <c r="P133" s="10">
        <v>46192.666666666664</v>
      </c>
      <c r="Q133" s="8" t="s">
        <v>56</v>
      </c>
      <c r="R133" s="8">
        <v>4</v>
      </c>
      <c r="S133" s="8">
        <v>0</v>
      </c>
      <c r="T133" s="8" t="b">
        <v>0</v>
      </c>
    </row>
    <row r="134" spans="2:20">
      <c r="B134" s="8" t="s">
        <v>49</v>
      </c>
      <c r="C134" s="8" t="s">
        <v>64</v>
      </c>
      <c r="D134" s="8" t="s">
        <v>70</v>
      </c>
      <c r="E134" s="8">
        <v>480</v>
      </c>
      <c r="F134" s="9">
        <v>46204</v>
      </c>
      <c r="G134" s="8" t="s">
        <v>52</v>
      </c>
      <c r="H134" s="8" t="s">
        <v>53</v>
      </c>
      <c r="I134" s="8" t="s">
        <v>68</v>
      </c>
      <c r="J134" s="61">
        <v>0</v>
      </c>
      <c r="K134" s="8">
        <v>1</v>
      </c>
      <c r="L134" s="8">
        <v>4</v>
      </c>
      <c r="M134" s="8" t="s">
        <v>66</v>
      </c>
      <c r="N134" s="9">
        <v>46220</v>
      </c>
      <c r="O134" s="10">
        <v>46220.3125</v>
      </c>
      <c r="P134" s="10">
        <v>46220.645833333336</v>
      </c>
      <c r="Q134" s="8" t="s">
        <v>58</v>
      </c>
      <c r="R134" s="8">
        <v>4</v>
      </c>
      <c r="S134" s="8">
        <v>0</v>
      </c>
      <c r="T134" s="8" t="b">
        <v>0</v>
      </c>
    </row>
    <row r="135" spans="2:20">
      <c r="B135" s="8" t="s">
        <v>49</v>
      </c>
      <c r="C135" s="8" t="s">
        <v>64</v>
      </c>
      <c r="D135" s="8" t="s">
        <v>70</v>
      </c>
      <c r="E135" s="8">
        <v>480</v>
      </c>
      <c r="F135" s="9">
        <v>46204</v>
      </c>
      <c r="G135" s="8" t="s">
        <v>52</v>
      </c>
      <c r="H135" s="8" t="s">
        <v>53</v>
      </c>
      <c r="I135" s="8" t="s">
        <v>57</v>
      </c>
      <c r="J135" s="61">
        <v>0</v>
      </c>
      <c r="K135" s="8">
        <v>1</v>
      </c>
      <c r="L135" s="8">
        <v>4</v>
      </c>
      <c r="M135" s="8" t="s">
        <v>66</v>
      </c>
      <c r="N135" s="9">
        <v>46226</v>
      </c>
      <c r="O135" s="10">
        <v>46226.3125</v>
      </c>
      <c r="P135" s="10">
        <v>46226.645833333336</v>
      </c>
      <c r="Q135" s="8" t="s">
        <v>58</v>
      </c>
      <c r="R135" s="8">
        <v>4</v>
      </c>
      <c r="S135" s="8">
        <v>0</v>
      </c>
      <c r="T135" s="8" t="b">
        <v>0</v>
      </c>
    </row>
    <row r="136" spans="2:20">
      <c r="B136" s="8" t="s">
        <v>49</v>
      </c>
      <c r="C136" s="8" t="s">
        <v>64</v>
      </c>
      <c r="D136" s="8" t="s">
        <v>70</v>
      </c>
      <c r="E136" s="8">
        <v>480</v>
      </c>
      <c r="F136" s="9">
        <v>46235</v>
      </c>
      <c r="G136" s="8" t="s">
        <v>52</v>
      </c>
      <c r="H136" s="8" t="s">
        <v>53</v>
      </c>
      <c r="I136" s="8" t="s">
        <v>68</v>
      </c>
      <c r="J136" s="61">
        <v>0</v>
      </c>
      <c r="K136" s="8">
        <v>1</v>
      </c>
      <c r="L136" s="8">
        <v>4</v>
      </c>
      <c r="M136" s="8" t="s">
        <v>66</v>
      </c>
      <c r="N136" s="9">
        <v>46253</v>
      </c>
      <c r="O136" s="10">
        <v>46253.354166666664</v>
      </c>
      <c r="P136" s="10">
        <v>46253.6875</v>
      </c>
      <c r="Q136" s="8" t="s">
        <v>60</v>
      </c>
      <c r="R136" s="8">
        <v>4</v>
      </c>
      <c r="S136" s="8">
        <v>0</v>
      </c>
      <c r="T136" s="8" t="b">
        <v>0</v>
      </c>
    </row>
    <row r="137" spans="2:20">
      <c r="B137" s="8" t="s">
        <v>49</v>
      </c>
      <c r="C137" s="8" t="s">
        <v>64</v>
      </c>
      <c r="D137" s="8" t="s">
        <v>70</v>
      </c>
      <c r="E137" s="8">
        <v>480</v>
      </c>
      <c r="F137" s="9">
        <v>46235</v>
      </c>
      <c r="G137" s="8" t="s">
        <v>52</v>
      </c>
      <c r="H137" s="8" t="s">
        <v>53</v>
      </c>
      <c r="I137" s="8" t="s">
        <v>59</v>
      </c>
      <c r="J137" s="61">
        <v>0</v>
      </c>
      <c r="K137" s="8">
        <v>1</v>
      </c>
      <c r="L137" s="8">
        <v>4</v>
      </c>
      <c r="M137" s="8" t="s">
        <v>66</v>
      </c>
      <c r="N137" s="9">
        <v>46260</v>
      </c>
      <c r="O137" s="10">
        <v>46260.3125</v>
      </c>
      <c r="P137" s="10">
        <v>46260.645833333336</v>
      </c>
      <c r="Q137" s="8" t="s">
        <v>60</v>
      </c>
      <c r="R137" s="8">
        <v>4</v>
      </c>
      <c r="S137" s="8">
        <v>0</v>
      </c>
      <c r="T137" s="8" t="b">
        <v>0</v>
      </c>
    </row>
    <row r="138" spans="2:20">
      <c r="B138" s="8" t="s">
        <v>49</v>
      </c>
      <c r="C138" s="8" t="s">
        <v>64</v>
      </c>
      <c r="D138" s="8" t="s">
        <v>70</v>
      </c>
      <c r="E138" s="8">
        <v>540</v>
      </c>
      <c r="F138" s="9">
        <v>46174</v>
      </c>
      <c r="G138" s="8" t="s">
        <v>52</v>
      </c>
      <c r="H138" s="8" t="s">
        <v>53</v>
      </c>
      <c r="I138" s="8" t="s">
        <v>68</v>
      </c>
      <c r="J138" s="61">
        <v>0</v>
      </c>
      <c r="K138" s="8">
        <v>1</v>
      </c>
      <c r="L138" s="8">
        <v>4</v>
      </c>
      <c r="M138" s="8" t="s">
        <v>66</v>
      </c>
      <c r="N138" s="9">
        <v>46180</v>
      </c>
      <c r="O138" s="10">
        <v>46180.375</v>
      </c>
      <c r="P138" s="10">
        <v>46180.75</v>
      </c>
      <c r="Q138" s="8" t="s">
        <v>56</v>
      </c>
      <c r="R138" s="8">
        <v>4</v>
      </c>
      <c r="S138" s="8">
        <v>0</v>
      </c>
      <c r="T138" s="8" t="b">
        <v>0</v>
      </c>
    </row>
    <row r="139" spans="2:20">
      <c r="B139" s="8" t="s">
        <v>49</v>
      </c>
      <c r="C139" s="8" t="s">
        <v>64</v>
      </c>
      <c r="D139" s="8" t="s">
        <v>70</v>
      </c>
      <c r="E139" s="8">
        <v>540</v>
      </c>
      <c r="F139" s="9">
        <v>46174</v>
      </c>
      <c r="G139" s="8" t="s">
        <v>52</v>
      </c>
      <c r="H139" s="8" t="s">
        <v>53</v>
      </c>
      <c r="I139" s="8" t="s">
        <v>57</v>
      </c>
      <c r="J139" s="61">
        <v>0</v>
      </c>
      <c r="K139" s="8">
        <v>1</v>
      </c>
      <c r="L139" s="8">
        <v>4</v>
      </c>
      <c r="M139" s="8" t="s">
        <v>66</v>
      </c>
      <c r="N139" s="9">
        <v>46187</v>
      </c>
      <c r="O139" s="10">
        <v>46187.354166666664</v>
      </c>
      <c r="P139" s="10">
        <v>46187.729166666664</v>
      </c>
      <c r="Q139" s="8" t="s">
        <v>56</v>
      </c>
      <c r="R139" s="8">
        <v>4</v>
      </c>
      <c r="S139" s="8">
        <v>0</v>
      </c>
      <c r="T139" s="8" t="b">
        <v>0</v>
      </c>
    </row>
    <row r="140" spans="2:20">
      <c r="B140" s="8" t="s">
        <v>49</v>
      </c>
      <c r="C140" s="8" t="s">
        <v>64</v>
      </c>
      <c r="D140" s="8" t="s">
        <v>70</v>
      </c>
      <c r="E140" s="8">
        <v>540</v>
      </c>
      <c r="F140" s="9">
        <v>46204</v>
      </c>
      <c r="G140" s="8" t="s">
        <v>52</v>
      </c>
      <c r="H140" s="8" t="s">
        <v>53</v>
      </c>
      <c r="I140" s="8" t="s">
        <v>68</v>
      </c>
      <c r="J140" s="61">
        <v>0</v>
      </c>
      <c r="K140" s="8">
        <v>1</v>
      </c>
      <c r="L140" s="8">
        <v>4</v>
      </c>
      <c r="M140" s="8" t="s">
        <v>66</v>
      </c>
      <c r="N140" s="9">
        <v>46223</v>
      </c>
      <c r="O140" s="10">
        <v>46223.3125</v>
      </c>
      <c r="P140" s="10">
        <v>46223.6875</v>
      </c>
      <c r="Q140" s="8" t="s">
        <v>58</v>
      </c>
      <c r="R140" s="8">
        <v>4</v>
      </c>
      <c r="S140" s="8">
        <v>0</v>
      </c>
      <c r="T140" s="8" t="b">
        <v>0</v>
      </c>
    </row>
    <row r="141" spans="2:20">
      <c r="B141" s="8" t="s">
        <v>49</v>
      </c>
      <c r="C141" s="8" t="s">
        <v>64</v>
      </c>
      <c r="D141" s="8" t="s">
        <v>71</v>
      </c>
      <c r="E141" s="8">
        <v>180</v>
      </c>
      <c r="F141" s="9">
        <v>46174</v>
      </c>
      <c r="G141" s="8" t="s">
        <v>52</v>
      </c>
      <c r="H141" s="8" t="s">
        <v>53</v>
      </c>
      <c r="I141" s="8" t="s">
        <v>54</v>
      </c>
      <c r="J141" s="61">
        <v>0</v>
      </c>
      <c r="K141" s="8">
        <v>1</v>
      </c>
      <c r="L141" s="8">
        <v>4</v>
      </c>
      <c r="M141" s="8" t="s">
        <v>66</v>
      </c>
      <c r="N141" s="9">
        <v>46181</v>
      </c>
      <c r="O141" s="10">
        <v>46181.5625</v>
      </c>
      <c r="P141" s="10">
        <v>46181.6875</v>
      </c>
      <c r="Q141" s="8" t="s">
        <v>56</v>
      </c>
      <c r="R141" s="8">
        <v>4</v>
      </c>
      <c r="S141" s="8">
        <v>0</v>
      </c>
      <c r="T141" s="8" t="b">
        <v>0</v>
      </c>
    </row>
    <row r="142" spans="2:20">
      <c r="B142" s="8" t="s">
        <v>49</v>
      </c>
      <c r="C142" s="8" t="s">
        <v>64</v>
      </c>
      <c r="D142" s="8" t="s">
        <v>71</v>
      </c>
      <c r="E142" s="8">
        <v>180</v>
      </c>
      <c r="F142" s="9">
        <v>46174</v>
      </c>
      <c r="G142" s="8" t="s">
        <v>52</v>
      </c>
      <c r="H142" s="8" t="s">
        <v>53</v>
      </c>
      <c r="I142" s="8" t="s">
        <v>59</v>
      </c>
      <c r="J142" s="61">
        <v>0</v>
      </c>
      <c r="K142" s="8">
        <v>1</v>
      </c>
      <c r="L142" s="8">
        <v>4</v>
      </c>
      <c r="M142" s="8" t="s">
        <v>66</v>
      </c>
      <c r="N142" s="9">
        <v>46203</v>
      </c>
      <c r="O142" s="10">
        <v>46203.541666666664</v>
      </c>
      <c r="P142" s="10">
        <v>46203.666666666664</v>
      </c>
      <c r="Q142" s="8" t="s">
        <v>56</v>
      </c>
      <c r="R142" s="8">
        <v>4</v>
      </c>
      <c r="S142" s="8">
        <v>0</v>
      </c>
      <c r="T142" s="8" t="b">
        <v>0</v>
      </c>
    </row>
    <row r="143" spans="2:20">
      <c r="B143" s="8" t="s">
        <v>49</v>
      </c>
      <c r="C143" s="8" t="s">
        <v>64</v>
      </c>
      <c r="D143" s="8" t="s">
        <v>71</v>
      </c>
      <c r="E143" s="8">
        <v>180</v>
      </c>
      <c r="F143" s="9">
        <v>46204</v>
      </c>
      <c r="G143" s="8" t="s">
        <v>52</v>
      </c>
      <c r="H143" s="8" t="s">
        <v>53</v>
      </c>
      <c r="I143" s="8" t="s">
        <v>68</v>
      </c>
      <c r="J143" s="61">
        <v>0</v>
      </c>
      <c r="K143" s="8">
        <v>1</v>
      </c>
      <c r="L143" s="8">
        <v>4</v>
      </c>
      <c r="M143" s="8" t="s">
        <v>66</v>
      </c>
      <c r="N143" s="9">
        <v>46234</v>
      </c>
      <c r="O143" s="10">
        <v>46234.541666666664</v>
      </c>
      <c r="P143" s="10">
        <v>46234.666666666664</v>
      </c>
      <c r="Q143" s="8" t="s">
        <v>58</v>
      </c>
      <c r="R143" s="8">
        <v>4</v>
      </c>
      <c r="S143" s="8">
        <v>0</v>
      </c>
      <c r="T143" s="8" t="b">
        <v>0</v>
      </c>
    </row>
    <row r="144" spans="2:20">
      <c r="B144" s="8" t="s">
        <v>49</v>
      </c>
      <c r="C144" s="8" t="s">
        <v>64</v>
      </c>
      <c r="D144" s="8" t="s">
        <v>71</v>
      </c>
      <c r="E144" s="8">
        <v>180</v>
      </c>
      <c r="F144" s="9">
        <v>46235</v>
      </c>
      <c r="G144" s="8" t="s">
        <v>52</v>
      </c>
      <c r="H144" s="8" t="s">
        <v>53</v>
      </c>
      <c r="I144" s="8" t="s">
        <v>67</v>
      </c>
      <c r="J144" s="61">
        <v>0</v>
      </c>
      <c r="K144" s="8">
        <v>1</v>
      </c>
      <c r="L144" s="8">
        <v>4</v>
      </c>
      <c r="M144" s="8" t="s">
        <v>66</v>
      </c>
      <c r="N144" s="9">
        <v>46246</v>
      </c>
      <c r="O144" s="10">
        <v>46246.333333333336</v>
      </c>
      <c r="P144" s="10">
        <v>46246.458333333336</v>
      </c>
      <c r="Q144" s="8" t="s">
        <v>60</v>
      </c>
      <c r="R144" s="8">
        <v>4</v>
      </c>
      <c r="S144" s="8">
        <v>0</v>
      </c>
      <c r="T144" s="8" t="b">
        <v>0</v>
      </c>
    </row>
    <row r="145" spans="2:20">
      <c r="B145" s="8" t="s">
        <v>49</v>
      </c>
      <c r="C145" s="8" t="s">
        <v>64</v>
      </c>
      <c r="D145" s="8" t="s">
        <v>71</v>
      </c>
      <c r="E145" s="8">
        <v>180</v>
      </c>
      <c r="F145" s="9">
        <v>46235</v>
      </c>
      <c r="G145" s="8" t="s">
        <v>52</v>
      </c>
      <c r="H145" s="8" t="s">
        <v>53</v>
      </c>
      <c r="I145" s="8" t="s">
        <v>68</v>
      </c>
      <c r="J145" s="61">
        <v>0</v>
      </c>
      <c r="K145" s="8">
        <v>1</v>
      </c>
      <c r="L145" s="8">
        <v>4</v>
      </c>
      <c r="M145" s="8" t="s">
        <v>66</v>
      </c>
      <c r="N145" s="9">
        <v>46249</v>
      </c>
      <c r="O145" s="10">
        <v>46249.333333333336</v>
      </c>
      <c r="P145" s="10">
        <v>46249.458333333336</v>
      </c>
      <c r="Q145" s="8" t="s">
        <v>60</v>
      </c>
      <c r="R145" s="8">
        <v>4</v>
      </c>
      <c r="S145" s="8">
        <v>0</v>
      </c>
      <c r="T145" s="8" t="b">
        <v>0</v>
      </c>
    </row>
    <row r="146" spans="2:20">
      <c r="B146" s="8" t="s">
        <v>49</v>
      </c>
      <c r="C146" s="8" t="s">
        <v>64</v>
      </c>
      <c r="D146" s="8" t="s">
        <v>71</v>
      </c>
      <c r="E146" s="8">
        <v>210</v>
      </c>
      <c r="F146" s="9">
        <v>46174</v>
      </c>
      <c r="G146" s="8" t="s">
        <v>52</v>
      </c>
      <c r="H146" s="8" t="s">
        <v>53</v>
      </c>
      <c r="I146" s="8" t="s">
        <v>59</v>
      </c>
      <c r="J146" s="61">
        <v>0</v>
      </c>
      <c r="K146" s="8">
        <v>1</v>
      </c>
      <c r="L146" s="8">
        <v>4</v>
      </c>
      <c r="M146" s="8" t="s">
        <v>66</v>
      </c>
      <c r="N146" s="9">
        <v>46177</v>
      </c>
      <c r="O146" s="10">
        <v>46177.5625</v>
      </c>
      <c r="P146" s="10">
        <v>46177.708333333336</v>
      </c>
      <c r="Q146" s="8" t="s">
        <v>56</v>
      </c>
      <c r="R146" s="8">
        <v>4</v>
      </c>
      <c r="S146" s="8">
        <v>0</v>
      </c>
      <c r="T146" s="8" t="b">
        <v>0</v>
      </c>
    </row>
    <row r="147" spans="2:20">
      <c r="B147" s="8" t="s">
        <v>49</v>
      </c>
      <c r="C147" s="8" t="s">
        <v>64</v>
      </c>
      <c r="D147" s="8" t="s">
        <v>71</v>
      </c>
      <c r="E147" s="8">
        <v>210</v>
      </c>
      <c r="F147" s="9">
        <v>46174</v>
      </c>
      <c r="G147" s="8" t="s">
        <v>52</v>
      </c>
      <c r="H147" s="8" t="s">
        <v>53</v>
      </c>
      <c r="I147" s="8" t="s">
        <v>62</v>
      </c>
      <c r="J147" s="61">
        <v>0</v>
      </c>
      <c r="K147" s="8">
        <v>1</v>
      </c>
      <c r="L147" s="8">
        <v>4</v>
      </c>
      <c r="M147" s="8" t="s">
        <v>66</v>
      </c>
      <c r="N147" s="9">
        <v>46202</v>
      </c>
      <c r="O147" s="10">
        <v>46202.541666666664</v>
      </c>
      <c r="P147" s="10">
        <v>46202.6875</v>
      </c>
      <c r="Q147" s="8" t="s">
        <v>56</v>
      </c>
      <c r="R147" s="8">
        <v>4</v>
      </c>
      <c r="S147" s="8">
        <v>0</v>
      </c>
      <c r="T147" s="8" t="b">
        <v>0</v>
      </c>
    </row>
    <row r="148" spans="2:20">
      <c r="B148" s="8" t="s">
        <v>49</v>
      </c>
      <c r="C148" s="8" t="s">
        <v>64</v>
      </c>
      <c r="D148" s="8" t="s">
        <v>71</v>
      </c>
      <c r="E148" s="8">
        <v>210</v>
      </c>
      <c r="F148" s="9">
        <v>46204</v>
      </c>
      <c r="G148" s="8" t="s">
        <v>52</v>
      </c>
      <c r="H148" s="8" t="s">
        <v>53</v>
      </c>
      <c r="I148" s="8" t="s">
        <v>68</v>
      </c>
      <c r="J148" s="61">
        <v>0</v>
      </c>
      <c r="K148" s="8">
        <v>1</v>
      </c>
      <c r="L148" s="8">
        <v>4</v>
      </c>
      <c r="M148" s="8" t="s">
        <v>66</v>
      </c>
      <c r="N148" s="9">
        <v>46208</v>
      </c>
      <c r="O148" s="10">
        <v>46208.5625</v>
      </c>
      <c r="P148" s="10">
        <v>46208.708333333336</v>
      </c>
      <c r="Q148" s="8" t="s">
        <v>58</v>
      </c>
      <c r="R148" s="8">
        <v>4</v>
      </c>
      <c r="S148" s="8">
        <v>0</v>
      </c>
      <c r="T148" s="8" t="b">
        <v>0</v>
      </c>
    </row>
    <row r="149" spans="2:20">
      <c r="B149" s="8" t="s">
        <v>49</v>
      </c>
      <c r="C149" s="8" t="s">
        <v>64</v>
      </c>
      <c r="D149" s="8" t="s">
        <v>71</v>
      </c>
      <c r="E149" s="8">
        <v>210</v>
      </c>
      <c r="F149" s="9">
        <v>46204</v>
      </c>
      <c r="G149" s="8" t="s">
        <v>52</v>
      </c>
      <c r="H149" s="8" t="s">
        <v>53</v>
      </c>
      <c r="I149" s="8" t="s">
        <v>67</v>
      </c>
      <c r="J149" s="61">
        <v>0</v>
      </c>
      <c r="K149" s="8">
        <v>1</v>
      </c>
      <c r="L149" s="8">
        <v>4</v>
      </c>
      <c r="M149" s="8" t="s">
        <v>66</v>
      </c>
      <c r="N149" s="9">
        <v>46212</v>
      </c>
      <c r="O149" s="10">
        <v>46212.333333333336</v>
      </c>
      <c r="P149" s="10">
        <v>46212.479166666664</v>
      </c>
      <c r="Q149" s="8" t="s">
        <v>58</v>
      </c>
      <c r="R149" s="8">
        <v>4</v>
      </c>
      <c r="S149" s="8">
        <v>0</v>
      </c>
      <c r="T149" s="8" t="b">
        <v>0</v>
      </c>
    </row>
    <row r="150" spans="2:20">
      <c r="B150" s="8" t="s">
        <v>49</v>
      </c>
      <c r="C150" s="8" t="s">
        <v>64</v>
      </c>
      <c r="D150" s="8" t="s">
        <v>71</v>
      </c>
      <c r="E150" s="8">
        <v>210</v>
      </c>
      <c r="F150" s="9">
        <v>46204</v>
      </c>
      <c r="G150" s="8" t="s">
        <v>52</v>
      </c>
      <c r="H150" s="8" t="s">
        <v>53</v>
      </c>
      <c r="I150" s="8" t="s">
        <v>62</v>
      </c>
      <c r="J150" s="61">
        <v>0</v>
      </c>
      <c r="K150" s="8">
        <v>1</v>
      </c>
      <c r="L150" s="8">
        <v>4</v>
      </c>
      <c r="M150" s="8" t="s">
        <v>66</v>
      </c>
      <c r="N150" s="9">
        <v>46213</v>
      </c>
      <c r="O150" s="10">
        <v>46213.375</v>
      </c>
      <c r="P150" s="10">
        <v>46213.520833333336</v>
      </c>
      <c r="Q150" s="8" t="s">
        <v>58</v>
      </c>
      <c r="R150" s="8">
        <v>4</v>
      </c>
      <c r="S150" s="8">
        <v>0</v>
      </c>
      <c r="T150" s="8" t="b">
        <v>0</v>
      </c>
    </row>
    <row r="151" spans="2:20">
      <c r="B151" s="8" t="s">
        <v>49</v>
      </c>
      <c r="C151" s="8" t="s">
        <v>64</v>
      </c>
      <c r="D151" s="8" t="s">
        <v>71</v>
      </c>
      <c r="E151" s="8">
        <v>210</v>
      </c>
      <c r="F151" s="9">
        <v>46204</v>
      </c>
      <c r="G151" s="8" t="s">
        <v>52</v>
      </c>
      <c r="H151" s="8" t="s">
        <v>53</v>
      </c>
      <c r="I151" s="8" t="s">
        <v>62</v>
      </c>
      <c r="J151" s="61">
        <v>0</v>
      </c>
      <c r="K151" s="8">
        <v>1</v>
      </c>
      <c r="L151" s="8">
        <v>4</v>
      </c>
      <c r="M151" s="8" t="s">
        <v>66</v>
      </c>
      <c r="N151" s="9">
        <v>46227</v>
      </c>
      <c r="O151" s="10">
        <v>46227.5625</v>
      </c>
      <c r="P151" s="10">
        <v>46227.708333333336</v>
      </c>
      <c r="Q151" s="8" t="s">
        <v>58</v>
      </c>
      <c r="R151" s="8">
        <v>4</v>
      </c>
      <c r="S151" s="8">
        <v>0</v>
      </c>
      <c r="T151" s="8" t="b">
        <v>0</v>
      </c>
    </row>
    <row r="152" spans="2:20">
      <c r="B152" s="8" t="s">
        <v>49</v>
      </c>
      <c r="C152" s="8" t="s">
        <v>64</v>
      </c>
      <c r="D152" s="8" t="s">
        <v>71</v>
      </c>
      <c r="E152" s="8">
        <v>210</v>
      </c>
      <c r="F152" s="9">
        <v>46204</v>
      </c>
      <c r="G152" s="8" t="s">
        <v>52</v>
      </c>
      <c r="H152" s="8" t="s">
        <v>53</v>
      </c>
      <c r="I152" s="8" t="s">
        <v>62</v>
      </c>
      <c r="J152" s="61">
        <v>0</v>
      </c>
      <c r="K152" s="8">
        <v>1</v>
      </c>
      <c r="L152" s="8">
        <v>4</v>
      </c>
      <c r="M152" s="8" t="s">
        <v>66</v>
      </c>
      <c r="N152" s="9">
        <v>46231</v>
      </c>
      <c r="O152" s="10">
        <v>46231.354166666664</v>
      </c>
      <c r="P152" s="10">
        <v>46231.5</v>
      </c>
      <c r="Q152" s="8" t="s">
        <v>58</v>
      </c>
      <c r="R152" s="8">
        <v>4</v>
      </c>
      <c r="S152" s="8">
        <v>0</v>
      </c>
      <c r="T152" s="8" t="b">
        <v>0</v>
      </c>
    </row>
    <row r="153" spans="2:20">
      <c r="B153" s="8" t="s">
        <v>49</v>
      </c>
      <c r="C153" s="8" t="s">
        <v>64</v>
      </c>
      <c r="D153" s="8" t="s">
        <v>71</v>
      </c>
      <c r="E153" s="8">
        <v>210</v>
      </c>
      <c r="F153" s="9">
        <v>46235</v>
      </c>
      <c r="G153" s="8" t="s">
        <v>52</v>
      </c>
      <c r="H153" s="8" t="s">
        <v>53</v>
      </c>
      <c r="I153" s="8" t="s">
        <v>59</v>
      </c>
      <c r="J153" s="61">
        <v>0</v>
      </c>
      <c r="K153" s="8">
        <v>1</v>
      </c>
      <c r="L153" s="8">
        <v>4</v>
      </c>
      <c r="M153" s="8" t="s">
        <v>66</v>
      </c>
      <c r="N153" s="9">
        <v>46251</v>
      </c>
      <c r="O153" s="10">
        <v>46251.5625</v>
      </c>
      <c r="P153" s="10">
        <v>46251.708333333336</v>
      </c>
      <c r="Q153" s="8" t="s">
        <v>60</v>
      </c>
      <c r="R153" s="8">
        <v>4</v>
      </c>
      <c r="S153" s="8">
        <v>0</v>
      </c>
      <c r="T153" s="8" t="b">
        <v>0</v>
      </c>
    </row>
    <row r="154" spans="2:20">
      <c r="B154" s="8" t="s">
        <v>49</v>
      </c>
      <c r="C154" s="8" t="s">
        <v>64</v>
      </c>
      <c r="D154" s="8" t="s">
        <v>71</v>
      </c>
      <c r="E154" s="8">
        <v>210</v>
      </c>
      <c r="F154" s="9">
        <v>46235</v>
      </c>
      <c r="G154" s="8" t="s">
        <v>52</v>
      </c>
      <c r="H154" s="8" t="s">
        <v>53</v>
      </c>
      <c r="I154" s="8" t="s">
        <v>59</v>
      </c>
      <c r="J154" s="61">
        <v>0</v>
      </c>
      <c r="K154" s="8">
        <v>1</v>
      </c>
      <c r="L154" s="8">
        <v>4</v>
      </c>
      <c r="M154" s="8" t="s">
        <v>66</v>
      </c>
      <c r="N154" s="9">
        <v>46264</v>
      </c>
      <c r="O154" s="10">
        <v>46264.375</v>
      </c>
      <c r="P154" s="10">
        <v>46264.520833333336</v>
      </c>
      <c r="Q154" s="8" t="s">
        <v>60</v>
      </c>
      <c r="R154" s="8">
        <v>4</v>
      </c>
      <c r="S154" s="8">
        <v>0</v>
      </c>
      <c r="T154" s="8" t="b">
        <v>0</v>
      </c>
    </row>
    <row r="155" spans="2:20">
      <c r="B155" s="8" t="s">
        <v>49</v>
      </c>
      <c r="C155" s="8" t="s">
        <v>64</v>
      </c>
      <c r="D155" s="8" t="s">
        <v>71</v>
      </c>
      <c r="E155" s="8">
        <v>240</v>
      </c>
      <c r="F155" s="9">
        <v>46174</v>
      </c>
      <c r="G155" s="8" t="s">
        <v>52</v>
      </c>
      <c r="H155" s="8" t="s">
        <v>53</v>
      </c>
      <c r="I155" s="8" t="s">
        <v>67</v>
      </c>
      <c r="J155" s="61">
        <v>0</v>
      </c>
      <c r="K155" s="8">
        <v>1</v>
      </c>
      <c r="L155" s="8">
        <v>4</v>
      </c>
      <c r="M155" s="8" t="s">
        <v>66</v>
      </c>
      <c r="N155" s="9">
        <v>46191</v>
      </c>
      <c r="O155" s="10">
        <v>46191.541666666664</v>
      </c>
      <c r="P155" s="10">
        <v>46191.708333333336</v>
      </c>
      <c r="Q155" s="8" t="s">
        <v>56</v>
      </c>
      <c r="R155" s="8">
        <v>4</v>
      </c>
      <c r="S155" s="8">
        <v>0</v>
      </c>
      <c r="T155" s="8" t="b">
        <v>0</v>
      </c>
    </row>
    <row r="156" spans="2:20">
      <c r="B156" s="8" t="s">
        <v>49</v>
      </c>
      <c r="C156" s="8" t="s">
        <v>64</v>
      </c>
      <c r="D156" s="8" t="s">
        <v>71</v>
      </c>
      <c r="E156" s="8">
        <v>240</v>
      </c>
      <c r="F156" s="9">
        <v>46174</v>
      </c>
      <c r="G156" s="8" t="s">
        <v>52</v>
      </c>
      <c r="H156" s="8" t="s">
        <v>53</v>
      </c>
      <c r="I156" s="8" t="s">
        <v>68</v>
      </c>
      <c r="J156" s="61">
        <v>0</v>
      </c>
      <c r="K156" s="8">
        <v>1</v>
      </c>
      <c r="L156" s="8">
        <v>4</v>
      </c>
      <c r="M156" s="8" t="s">
        <v>66</v>
      </c>
      <c r="N156" s="9">
        <v>46195</v>
      </c>
      <c r="O156" s="10">
        <v>46195.541666666664</v>
      </c>
      <c r="P156" s="10">
        <v>46195.708333333336</v>
      </c>
      <c r="Q156" s="8" t="s">
        <v>56</v>
      </c>
      <c r="R156" s="8">
        <v>4</v>
      </c>
      <c r="S156" s="8">
        <v>0</v>
      </c>
      <c r="T156" s="8" t="b">
        <v>0</v>
      </c>
    </row>
    <row r="157" spans="2:20">
      <c r="B157" s="8" t="s">
        <v>49</v>
      </c>
      <c r="C157" s="8" t="s">
        <v>64</v>
      </c>
      <c r="D157" s="8" t="s">
        <v>71</v>
      </c>
      <c r="E157" s="8">
        <v>240</v>
      </c>
      <c r="F157" s="9">
        <v>46235</v>
      </c>
      <c r="G157" s="8" t="s">
        <v>52</v>
      </c>
      <c r="H157" s="8" t="s">
        <v>53</v>
      </c>
      <c r="I157" s="8" t="s">
        <v>67</v>
      </c>
      <c r="J157" s="61">
        <v>0</v>
      </c>
      <c r="K157" s="8">
        <v>1</v>
      </c>
      <c r="L157" s="8">
        <v>4</v>
      </c>
      <c r="M157" s="8" t="s">
        <v>66</v>
      </c>
      <c r="N157" s="9">
        <v>46235</v>
      </c>
      <c r="O157" s="10">
        <v>46235.5625</v>
      </c>
      <c r="P157" s="10">
        <v>46235.729166666664</v>
      </c>
      <c r="Q157" s="8" t="s">
        <v>60</v>
      </c>
      <c r="R157" s="8">
        <v>4</v>
      </c>
      <c r="S157" s="8">
        <v>0</v>
      </c>
      <c r="T157" s="8" t="b">
        <v>0</v>
      </c>
    </row>
    <row r="158" spans="2:20">
      <c r="B158" s="8" t="s">
        <v>49</v>
      </c>
      <c r="C158" s="8" t="s">
        <v>64</v>
      </c>
      <c r="D158" s="8" t="s">
        <v>71</v>
      </c>
      <c r="E158" s="8">
        <v>240</v>
      </c>
      <c r="F158" s="9">
        <v>46235</v>
      </c>
      <c r="G158" s="8" t="s">
        <v>52</v>
      </c>
      <c r="H158" s="8" t="s">
        <v>53</v>
      </c>
      <c r="I158" s="8" t="s">
        <v>57</v>
      </c>
      <c r="J158" s="61">
        <v>0</v>
      </c>
      <c r="K158" s="8">
        <v>1</v>
      </c>
      <c r="L158" s="8">
        <v>4</v>
      </c>
      <c r="M158" s="8" t="s">
        <v>66</v>
      </c>
      <c r="N158" s="9">
        <v>46258</v>
      </c>
      <c r="O158" s="10">
        <v>46258.354166666664</v>
      </c>
      <c r="P158" s="10">
        <v>46258.520833333336</v>
      </c>
      <c r="Q158" s="8" t="s">
        <v>60</v>
      </c>
      <c r="R158" s="8">
        <v>4</v>
      </c>
      <c r="S158" s="8">
        <v>0</v>
      </c>
      <c r="T158" s="8" t="b">
        <v>0</v>
      </c>
    </row>
    <row r="159" spans="2:20">
      <c r="B159" s="8" t="s">
        <v>49</v>
      </c>
      <c r="C159" s="8" t="s">
        <v>64</v>
      </c>
      <c r="D159" s="8" t="s">
        <v>71</v>
      </c>
      <c r="E159" s="8">
        <v>270</v>
      </c>
      <c r="F159" s="9">
        <v>46174</v>
      </c>
      <c r="G159" s="8" t="s">
        <v>52</v>
      </c>
      <c r="H159" s="8" t="s">
        <v>53</v>
      </c>
      <c r="I159" s="8" t="s">
        <v>67</v>
      </c>
      <c r="J159" s="61">
        <v>0</v>
      </c>
      <c r="K159" s="8">
        <v>1</v>
      </c>
      <c r="L159" s="8">
        <v>4</v>
      </c>
      <c r="M159" s="8" t="s">
        <v>66</v>
      </c>
      <c r="N159" s="9">
        <v>46176</v>
      </c>
      <c r="O159" s="10">
        <v>46176.375</v>
      </c>
      <c r="P159" s="10">
        <v>46176.5625</v>
      </c>
      <c r="Q159" s="8" t="s">
        <v>56</v>
      </c>
      <c r="R159" s="8">
        <v>4</v>
      </c>
      <c r="S159" s="8">
        <v>0</v>
      </c>
      <c r="T159" s="8" t="b">
        <v>0</v>
      </c>
    </row>
    <row r="160" spans="2:20">
      <c r="B160" s="8" t="s">
        <v>49</v>
      </c>
      <c r="C160" s="8" t="s">
        <v>64</v>
      </c>
      <c r="D160" s="8" t="s">
        <v>71</v>
      </c>
      <c r="E160" s="8">
        <v>270</v>
      </c>
      <c r="F160" s="9">
        <v>46174</v>
      </c>
      <c r="G160" s="8" t="s">
        <v>52</v>
      </c>
      <c r="H160" s="8" t="s">
        <v>53</v>
      </c>
      <c r="I160" s="8" t="s">
        <v>68</v>
      </c>
      <c r="J160" s="61">
        <v>0</v>
      </c>
      <c r="K160" s="8">
        <v>1</v>
      </c>
      <c r="L160" s="8">
        <v>4</v>
      </c>
      <c r="M160" s="8" t="s">
        <v>66</v>
      </c>
      <c r="N160" s="9">
        <v>46179</v>
      </c>
      <c r="O160" s="10">
        <v>46179.375</v>
      </c>
      <c r="P160" s="10">
        <v>46179.5625</v>
      </c>
      <c r="Q160" s="8" t="s">
        <v>56</v>
      </c>
      <c r="R160" s="8">
        <v>4</v>
      </c>
      <c r="S160" s="8">
        <v>0</v>
      </c>
      <c r="T160" s="8" t="b">
        <v>0</v>
      </c>
    </row>
    <row r="161" spans="2:20">
      <c r="B161" s="8" t="s">
        <v>49</v>
      </c>
      <c r="C161" s="8" t="s">
        <v>64</v>
      </c>
      <c r="D161" s="8" t="s">
        <v>71</v>
      </c>
      <c r="E161" s="8">
        <v>270</v>
      </c>
      <c r="F161" s="9">
        <v>46174</v>
      </c>
      <c r="G161" s="8" t="s">
        <v>52</v>
      </c>
      <c r="H161" s="8" t="s">
        <v>53</v>
      </c>
      <c r="I161" s="8" t="s">
        <v>57</v>
      </c>
      <c r="J161" s="61">
        <v>0</v>
      </c>
      <c r="K161" s="8">
        <v>1</v>
      </c>
      <c r="L161" s="8">
        <v>4</v>
      </c>
      <c r="M161" s="8" t="s">
        <v>66</v>
      </c>
      <c r="N161" s="9">
        <v>46194</v>
      </c>
      <c r="O161" s="10">
        <v>46194.354166666664</v>
      </c>
      <c r="P161" s="10">
        <v>46194.541666666664</v>
      </c>
      <c r="Q161" s="8" t="s">
        <v>56</v>
      </c>
      <c r="R161" s="8">
        <v>4</v>
      </c>
      <c r="S161" s="8">
        <v>0</v>
      </c>
      <c r="T161" s="8" t="b">
        <v>0</v>
      </c>
    </row>
    <row r="162" spans="2:20">
      <c r="B162" s="8" t="s">
        <v>49</v>
      </c>
      <c r="C162" s="8" t="s">
        <v>64</v>
      </c>
      <c r="D162" s="8" t="s">
        <v>71</v>
      </c>
      <c r="E162" s="8">
        <v>270</v>
      </c>
      <c r="F162" s="9">
        <v>46204</v>
      </c>
      <c r="G162" s="8" t="s">
        <v>52</v>
      </c>
      <c r="H162" s="8" t="s">
        <v>53</v>
      </c>
      <c r="I162" s="8" t="s">
        <v>62</v>
      </c>
      <c r="J162" s="61">
        <v>0</v>
      </c>
      <c r="K162" s="8">
        <v>1</v>
      </c>
      <c r="L162" s="8">
        <v>4</v>
      </c>
      <c r="M162" s="8" t="s">
        <v>66</v>
      </c>
      <c r="N162" s="9">
        <v>46205</v>
      </c>
      <c r="O162" s="10">
        <v>46205.354166666664</v>
      </c>
      <c r="P162" s="10">
        <v>46205.541666666664</v>
      </c>
      <c r="Q162" s="8" t="s">
        <v>58</v>
      </c>
      <c r="R162" s="8">
        <v>4</v>
      </c>
      <c r="S162" s="8">
        <v>0</v>
      </c>
      <c r="T162" s="8" t="b">
        <v>0</v>
      </c>
    </row>
    <row r="163" spans="2:20">
      <c r="B163" s="8" t="s">
        <v>49</v>
      </c>
      <c r="C163" s="8" t="s">
        <v>64</v>
      </c>
      <c r="D163" s="8" t="s">
        <v>71</v>
      </c>
      <c r="E163" s="8">
        <v>270</v>
      </c>
      <c r="F163" s="9">
        <v>46204</v>
      </c>
      <c r="G163" s="8" t="s">
        <v>52</v>
      </c>
      <c r="H163" s="8" t="s">
        <v>53</v>
      </c>
      <c r="I163" s="8" t="s">
        <v>62</v>
      </c>
      <c r="J163" s="61">
        <v>0</v>
      </c>
      <c r="K163" s="8">
        <v>1</v>
      </c>
      <c r="L163" s="8">
        <v>4</v>
      </c>
      <c r="M163" s="8" t="s">
        <v>66</v>
      </c>
      <c r="N163" s="9">
        <v>46211</v>
      </c>
      <c r="O163" s="10">
        <v>46211.541666666664</v>
      </c>
      <c r="P163" s="10">
        <v>46211.729166666664</v>
      </c>
      <c r="Q163" s="8" t="s">
        <v>58</v>
      </c>
      <c r="R163" s="8">
        <v>4</v>
      </c>
      <c r="S163" s="8">
        <v>0</v>
      </c>
      <c r="T163" s="8" t="b">
        <v>0</v>
      </c>
    </row>
    <row r="164" spans="2:20">
      <c r="B164" s="8" t="s">
        <v>49</v>
      </c>
      <c r="C164" s="8" t="s">
        <v>64</v>
      </c>
      <c r="D164" s="8" t="s">
        <v>71</v>
      </c>
      <c r="E164" s="8">
        <v>270</v>
      </c>
      <c r="F164" s="9">
        <v>46204</v>
      </c>
      <c r="G164" s="8" t="s">
        <v>52</v>
      </c>
      <c r="H164" s="8" t="s">
        <v>53</v>
      </c>
      <c r="I164" s="8" t="s">
        <v>59</v>
      </c>
      <c r="J164" s="61">
        <v>0</v>
      </c>
      <c r="K164" s="8">
        <v>1</v>
      </c>
      <c r="L164" s="8">
        <v>4</v>
      </c>
      <c r="M164" s="8" t="s">
        <v>66</v>
      </c>
      <c r="N164" s="9">
        <v>46220</v>
      </c>
      <c r="O164" s="10">
        <v>46220.541666666664</v>
      </c>
      <c r="P164" s="10">
        <v>46220.729166666664</v>
      </c>
      <c r="Q164" s="8" t="s">
        <v>58</v>
      </c>
      <c r="R164" s="8">
        <v>4</v>
      </c>
      <c r="S164" s="8">
        <v>0</v>
      </c>
      <c r="T164" s="8" t="b">
        <v>0</v>
      </c>
    </row>
    <row r="165" spans="2:20">
      <c r="B165" s="8" t="s">
        <v>49</v>
      </c>
      <c r="C165" s="8" t="s">
        <v>64</v>
      </c>
      <c r="D165" s="8" t="s">
        <v>71</v>
      </c>
      <c r="E165" s="8">
        <v>270</v>
      </c>
      <c r="F165" s="9">
        <v>46235</v>
      </c>
      <c r="G165" s="8" t="s">
        <v>52</v>
      </c>
      <c r="H165" s="8" t="s">
        <v>53</v>
      </c>
      <c r="I165" s="8" t="s">
        <v>68</v>
      </c>
      <c r="J165" s="61">
        <v>0</v>
      </c>
      <c r="K165" s="8">
        <v>1</v>
      </c>
      <c r="L165" s="8">
        <v>4</v>
      </c>
      <c r="M165" s="8" t="s">
        <v>66</v>
      </c>
      <c r="N165" s="9">
        <v>46252</v>
      </c>
      <c r="O165" s="10">
        <v>46252.354166666664</v>
      </c>
      <c r="P165" s="10">
        <v>46252.541666666664</v>
      </c>
      <c r="Q165" s="8" t="s">
        <v>60</v>
      </c>
      <c r="R165" s="8">
        <v>4</v>
      </c>
      <c r="S165" s="8">
        <v>0</v>
      </c>
      <c r="T165" s="8" t="b">
        <v>0</v>
      </c>
    </row>
    <row r="166" spans="2:20">
      <c r="B166" s="8" t="s">
        <v>49</v>
      </c>
      <c r="C166" s="8" t="s">
        <v>64</v>
      </c>
      <c r="D166" s="8" t="s">
        <v>71</v>
      </c>
      <c r="E166" s="8">
        <v>300</v>
      </c>
      <c r="F166" s="9">
        <v>46174</v>
      </c>
      <c r="G166" s="8" t="s">
        <v>52</v>
      </c>
      <c r="H166" s="8" t="s">
        <v>53</v>
      </c>
      <c r="I166" s="8" t="s">
        <v>62</v>
      </c>
      <c r="J166" s="61">
        <v>0</v>
      </c>
      <c r="K166" s="8">
        <v>1</v>
      </c>
      <c r="L166" s="8">
        <v>4</v>
      </c>
      <c r="M166" s="8" t="s">
        <v>66</v>
      </c>
      <c r="N166" s="9">
        <v>46180</v>
      </c>
      <c r="O166" s="10">
        <v>46180.375</v>
      </c>
      <c r="P166" s="10">
        <v>46180.583333333336</v>
      </c>
      <c r="Q166" s="8" t="s">
        <v>56</v>
      </c>
      <c r="R166" s="8">
        <v>4</v>
      </c>
      <c r="S166" s="8">
        <v>0</v>
      </c>
      <c r="T166" s="8" t="b">
        <v>0</v>
      </c>
    </row>
    <row r="167" spans="2:20">
      <c r="B167" s="8" t="s">
        <v>49</v>
      </c>
      <c r="C167" s="8" t="s">
        <v>64</v>
      </c>
      <c r="D167" s="8" t="s">
        <v>71</v>
      </c>
      <c r="E167" s="8">
        <v>300</v>
      </c>
      <c r="F167" s="9">
        <v>46174</v>
      </c>
      <c r="G167" s="8" t="s">
        <v>52</v>
      </c>
      <c r="H167" s="8" t="s">
        <v>53</v>
      </c>
      <c r="I167" s="8" t="s">
        <v>62</v>
      </c>
      <c r="J167" s="61">
        <v>0</v>
      </c>
      <c r="K167" s="8">
        <v>1</v>
      </c>
      <c r="L167" s="8">
        <v>4</v>
      </c>
      <c r="M167" s="8" t="s">
        <v>66</v>
      </c>
      <c r="N167" s="9">
        <v>46198</v>
      </c>
      <c r="O167" s="10">
        <v>46198.5625</v>
      </c>
      <c r="P167" s="10">
        <v>46198.770833333336</v>
      </c>
      <c r="Q167" s="8" t="s">
        <v>56</v>
      </c>
      <c r="R167" s="8">
        <v>4</v>
      </c>
      <c r="S167" s="8">
        <v>0</v>
      </c>
      <c r="T167" s="8" t="b">
        <v>0</v>
      </c>
    </row>
    <row r="168" spans="2:20">
      <c r="B168" s="8" t="s">
        <v>49</v>
      </c>
      <c r="C168" s="8" t="s">
        <v>64</v>
      </c>
      <c r="D168" s="8" t="s">
        <v>71</v>
      </c>
      <c r="E168" s="8">
        <v>300</v>
      </c>
      <c r="F168" s="9">
        <v>46235</v>
      </c>
      <c r="G168" s="8" t="s">
        <v>52</v>
      </c>
      <c r="H168" s="8" t="s">
        <v>53</v>
      </c>
      <c r="I168" s="8" t="s">
        <v>62</v>
      </c>
      <c r="J168" s="61">
        <v>0</v>
      </c>
      <c r="K168" s="8">
        <v>1</v>
      </c>
      <c r="L168" s="8">
        <v>4</v>
      </c>
      <c r="M168" s="8" t="s">
        <v>66</v>
      </c>
      <c r="N168" s="9">
        <v>46238</v>
      </c>
      <c r="O168" s="10">
        <v>46238.333333333336</v>
      </c>
      <c r="P168" s="10">
        <v>46238.541666666664</v>
      </c>
      <c r="Q168" s="8" t="s">
        <v>60</v>
      </c>
      <c r="R168" s="8">
        <v>4</v>
      </c>
      <c r="S168" s="8">
        <v>0</v>
      </c>
      <c r="T168" s="8" t="b">
        <v>0</v>
      </c>
    </row>
    <row r="169" spans="2:20">
      <c r="B169" s="8" t="s">
        <v>49</v>
      </c>
      <c r="C169" s="8" t="s">
        <v>64</v>
      </c>
      <c r="D169" s="8" t="s">
        <v>71</v>
      </c>
      <c r="E169" s="8">
        <v>360</v>
      </c>
      <c r="F169" s="9">
        <v>46174</v>
      </c>
      <c r="G169" s="8" t="s">
        <v>52</v>
      </c>
      <c r="H169" s="8" t="s">
        <v>53</v>
      </c>
      <c r="I169" s="8" t="s">
        <v>54</v>
      </c>
      <c r="J169" s="61">
        <v>0</v>
      </c>
      <c r="K169" s="8">
        <v>1</v>
      </c>
      <c r="L169" s="8">
        <v>4</v>
      </c>
      <c r="M169" s="8" t="s">
        <v>66</v>
      </c>
      <c r="N169" s="9">
        <v>46201</v>
      </c>
      <c r="O169" s="10">
        <v>46201.375</v>
      </c>
      <c r="P169" s="10">
        <v>46201.625</v>
      </c>
      <c r="Q169" s="8" t="s">
        <v>56</v>
      </c>
      <c r="R169" s="8">
        <v>4</v>
      </c>
      <c r="S169" s="8">
        <v>0</v>
      </c>
      <c r="T169" s="8" t="b">
        <v>0</v>
      </c>
    </row>
    <row r="170" spans="2:20">
      <c r="B170" s="8" t="s">
        <v>49</v>
      </c>
      <c r="C170" s="8" t="s">
        <v>64</v>
      </c>
      <c r="D170" s="8" t="s">
        <v>71</v>
      </c>
      <c r="E170" s="8">
        <v>360</v>
      </c>
      <c r="F170" s="9">
        <v>46204</v>
      </c>
      <c r="G170" s="8" t="s">
        <v>52</v>
      </c>
      <c r="H170" s="8" t="s">
        <v>53</v>
      </c>
      <c r="I170" s="8" t="s">
        <v>59</v>
      </c>
      <c r="J170" s="61">
        <v>0</v>
      </c>
      <c r="K170" s="8">
        <v>1</v>
      </c>
      <c r="L170" s="8">
        <v>4</v>
      </c>
      <c r="M170" s="8" t="s">
        <v>66</v>
      </c>
      <c r="N170" s="9">
        <v>46209</v>
      </c>
      <c r="O170" s="10">
        <v>46209.375</v>
      </c>
      <c r="P170" s="10">
        <v>46209.625</v>
      </c>
      <c r="Q170" s="8" t="s">
        <v>58</v>
      </c>
      <c r="R170" s="8">
        <v>4</v>
      </c>
      <c r="S170" s="8">
        <v>0</v>
      </c>
      <c r="T170" s="8" t="b">
        <v>0</v>
      </c>
    </row>
    <row r="171" spans="2:20">
      <c r="B171" s="8" t="s">
        <v>49</v>
      </c>
      <c r="C171" s="8" t="s">
        <v>64</v>
      </c>
      <c r="D171" s="8" t="s">
        <v>71</v>
      </c>
      <c r="E171" s="8">
        <v>360</v>
      </c>
      <c r="F171" s="9">
        <v>46204</v>
      </c>
      <c r="G171" s="8" t="s">
        <v>52</v>
      </c>
      <c r="H171" s="8" t="s">
        <v>53</v>
      </c>
      <c r="I171" s="8" t="s">
        <v>67</v>
      </c>
      <c r="J171" s="61">
        <v>0</v>
      </c>
      <c r="K171" s="8">
        <v>1</v>
      </c>
      <c r="L171" s="8">
        <v>4</v>
      </c>
      <c r="M171" s="8" t="s">
        <v>66</v>
      </c>
      <c r="N171" s="9">
        <v>46216</v>
      </c>
      <c r="O171" s="10">
        <v>46216.354166666664</v>
      </c>
      <c r="P171" s="10">
        <v>46216.604166666664</v>
      </c>
      <c r="Q171" s="8" t="s">
        <v>58</v>
      </c>
      <c r="R171" s="8">
        <v>4</v>
      </c>
      <c r="S171" s="8">
        <v>0</v>
      </c>
      <c r="T171" s="8" t="b">
        <v>0</v>
      </c>
    </row>
    <row r="172" spans="2:20">
      <c r="B172" s="8" t="s">
        <v>49</v>
      </c>
      <c r="C172" s="8" t="s">
        <v>64</v>
      </c>
      <c r="D172" s="8" t="s">
        <v>71</v>
      </c>
      <c r="E172" s="8">
        <v>360</v>
      </c>
      <c r="F172" s="9">
        <v>46235</v>
      </c>
      <c r="G172" s="8" t="s">
        <v>52</v>
      </c>
      <c r="H172" s="8" t="s">
        <v>53</v>
      </c>
      <c r="I172" s="8" t="s">
        <v>62</v>
      </c>
      <c r="J172" s="61">
        <v>0</v>
      </c>
      <c r="K172" s="8">
        <v>1</v>
      </c>
      <c r="L172" s="8">
        <v>4</v>
      </c>
      <c r="M172" s="8" t="s">
        <v>66</v>
      </c>
      <c r="N172" s="9">
        <v>46257</v>
      </c>
      <c r="O172" s="10">
        <v>46257.354166666664</v>
      </c>
      <c r="P172" s="10">
        <v>46257.604166666664</v>
      </c>
      <c r="Q172" s="8" t="s">
        <v>60</v>
      </c>
      <c r="R172" s="8">
        <v>4</v>
      </c>
      <c r="S172" s="8">
        <v>0</v>
      </c>
      <c r="T172" s="8" t="b">
        <v>0</v>
      </c>
    </row>
    <row r="173" spans="2:20">
      <c r="B173" s="8" t="s">
        <v>49</v>
      </c>
      <c r="C173" s="8" t="s">
        <v>64</v>
      </c>
      <c r="D173" s="8" t="s">
        <v>71</v>
      </c>
      <c r="E173" s="8">
        <v>420</v>
      </c>
      <c r="F173" s="9">
        <v>46174</v>
      </c>
      <c r="G173" s="8" t="s">
        <v>52</v>
      </c>
      <c r="H173" s="8" t="s">
        <v>53</v>
      </c>
      <c r="I173" s="8" t="s">
        <v>67</v>
      </c>
      <c r="J173" s="61">
        <v>0</v>
      </c>
      <c r="K173" s="8">
        <v>1</v>
      </c>
      <c r="L173" s="8">
        <v>4</v>
      </c>
      <c r="M173" s="8" t="s">
        <v>66</v>
      </c>
      <c r="N173" s="9">
        <v>46178</v>
      </c>
      <c r="O173" s="10">
        <v>46178.354166666664</v>
      </c>
      <c r="P173" s="10">
        <v>46178.645833333336</v>
      </c>
      <c r="Q173" s="8" t="s">
        <v>56</v>
      </c>
      <c r="R173" s="8">
        <v>4</v>
      </c>
      <c r="S173" s="8">
        <v>0</v>
      </c>
      <c r="T173" s="8" t="b">
        <v>0</v>
      </c>
    </row>
    <row r="174" spans="2:20">
      <c r="B174" s="8" t="s">
        <v>49</v>
      </c>
      <c r="C174" s="8" t="s">
        <v>64</v>
      </c>
      <c r="D174" s="8" t="s">
        <v>71</v>
      </c>
      <c r="E174" s="8">
        <v>420</v>
      </c>
      <c r="F174" s="9">
        <v>46174</v>
      </c>
      <c r="G174" s="8" t="s">
        <v>52</v>
      </c>
      <c r="H174" s="8" t="s">
        <v>53</v>
      </c>
      <c r="I174" s="8" t="s">
        <v>62</v>
      </c>
      <c r="J174" s="61">
        <v>0</v>
      </c>
      <c r="K174" s="8">
        <v>1</v>
      </c>
      <c r="L174" s="8">
        <v>4</v>
      </c>
      <c r="M174" s="8" t="s">
        <v>66</v>
      </c>
      <c r="N174" s="9">
        <v>46197</v>
      </c>
      <c r="O174" s="10">
        <v>46197.3125</v>
      </c>
      <c r="P174" s="10">
        <v>46197.604166666664</v>
      </c>
      <c r="Q174" s="8" t="s">
        <v>56</v>
      </c>
      <c r="R174" s="8">
        <v>4</v>
      </c>
      <c r="S174" s="8">
        <v>0</v>
      </c>
      <c r="T174" s="8" t="b">
        <v>0</v>
      </c>
    </row>
    <row r="175" spans="2:20">
      <c r="B175" s="8" t="s">
        <v>49</v>
      </c>
      <c r="C175" s="8" t="s">
        <v>64</v>
      </c>
      <c r="D175" s="8" t="s">
        <v>71</v>
      </c>
      <c r="E175" s="8">
        <v>420</v>
      </c>
      <c r="F175" s="9">
        <v>46204</v>
      </c>
      <c r="G175" s="8" t="s">
        <v>52</v>
      </c>
      <c r="H175" s="8" t="s">
        <v>53</v>
      </c>
      <c r="I175" s="8" t="s">
        <v>68</v>
      </c>
      <c r="J175" s="61">
        <v>0</v>
      </c>
      <c r="K175" s="8">
        <v>1</v>
      </c>
      <c r="L175" s="8">
        <v>4</v>
      </c>
      <c r="M175" s="8" t="s">
        <v>66</v>
      </c>
      <c r="N175" s="9">
        <v>46215</v>
      </c>
      <c r="O175" s="10">
        <v>46215.3125</v>
      </c>
      <c r="P175" s="10">
        <v>46215.604166666664</v>
      </c>
      <c r="Q175" s="8" t="s">
        <v>58</v>
      </c>
      <c r="R175" s="8">
        <v>4</v>
      </c>
      <c r="S175" s="8">
        <v>0</v>
      </c>
      <c r="T175" s="8" t="b">
        <v>0</v>
      </c>
    </row>
    <row r="176" spans="2:20">
      <c r="B176" s="8" t="s">
        <v>49</v>
      </c>
      <c r="C176" s="8" t="s">
        <v>64</v>
      </c>
      <c r="D176" s="8" t="s">
        <v>71</v>
      </c>
      <c r="E176" s="8">
        <v>420</v>
      </c>
      <c r="F176" s="9">
        <v>46204</v>
      </c>
      <c r="G176" s="8" t="s">
        <v>52</v>
      </c>
      <c r="H176" s="8" t="s">
        <v>53</v>
      </c>
      <c r="I176" s="8" t="s">
        <v>68</v>
      </c>
      <c r="J176" s="61">
        <v>0</v>
      </c>
      <c r="K176" s="8">
        <v>1</v>
      </c>
      <c r="L176" s="8">
        <v>4</v>
      </c>
      <c r="M176" s="8" t="s">
        <v>66</v>
      </c>
      <c r="N176" s="9">
        <v>46217</v>
      </c>
      <c r="O176" s="10">
        <v>46217.375</v>
      </c>
      <c r="P176" s="10">
        <v>46217.666666666664</v>
      </c>
      <c r="Q176" s="8" t="s">
        <v>58</v>
      </c>
      <c r="R176" s="8">
        <v>4</v>
      </c>
      <c r="S176" s="8">
        <v>0</v>
      </c>
      <c r="T176" s="8" t="b">
        <v>0</v>
      </c>
    </row>
    <row r="177" spans="2:20">
      <c r="B177" s="8" t="s">
        <v>49</v>
      </c>
      <c r="C177" s="8" t="s">
        <v>64</v>
      </c>
      <c r="D177" s="8" t="s">
        <v>71</v>
      </c>
      <c r="E177" s="8">
        <v>420</v>
      </c>
      <c r="F177" s="9">
        <v>46204</v>
      </c>
      <c r="G177" s="8" t="s">
        <v>52</v>
      </c>
      <c r="H177" s="8" t="s">
        <v>53</v>
      </c>
      <c r="I177" s="8" t="s">
        <v>59</v>
      </c>
      <c r="J177" s="61">
        <v>0</v>
      </c>
      <c r="K177" s="8">
        <v>1</v>
      </c>
      <c r="L177" s="8">
        <v>4</v>
      </c>
      <c r="M177" s="8" t="s">
        <v>66</v>
      </c>
      <c r="N177" s="9">
        <v>46233</v>
      </c>
      <c r="O177" s="10">
        <v>46233.333333333336</v>
      </c>
      <c r="P177" s="10">
        <v>46233.625</v>
      </c>
      <c r="Q177" s="8" t="s">
        <v>58</v>
      </c>
      <c r="R177" s="8">
        <v>4</v>
      </c>
      <c r="S177" s="8">
        <v>0</v>
      </c>
      <c r="T177" s="8" t="b">
        <v>0</v>
      </c>
    </row>
    <row r="178" spans="2:20">
      <c r="B178" s="8" t="s">
        <v>49</v>
      </c>
      <c r="C178" s="8" t="s">
        <v>64</v>
      </c>
      <c r="D178" s="8" t="s">
        <v>71</v>
      </c>
      <c r="E178" s="8">
        <v>420</v>
      </c>
      <c r="F178" s="9">
        <v>46235</v>
      </c>
      <c r="G178" s="8" t="s">
        <v>52</v>
      </c>
      <c r="H178" s="8" t="s">
        <v>53</v>
      </c>
      <c r="I178" s="8" t="s">
        <v>59</v>
      </c>
      <c r="J178" s="61">
        <v>0</v>
      </c>
      <c r="K178" s="8">
        <v>1</v>
      </c>
      <c r="L178" s="8">
        <v>4</v>
      </c>
      <c r="M178" s="8" t="s">
        <v>66</v>
      </c>
      <c r="N178" s="9">
        <v>46265</v>
      </c>
      <c r="O178" s="10">
        <v>46265.354166666664</v>
      </c>
      <c r="P178" s="10">
        <v>46265.645833333336</v>
      </c>
      <c r="Q178" s="8" t="s">
        <v>60</v>
      </c>
      <c r="R178" s="8">
        <v>4</v>
      </c>
      <c r="S178" s="8">
        <v>0</v>
      </c>
      <c r="T178" s="8" t="b">
        <v>0</v>
      </c>
    </row>
    <row r="179" spans="2:20">
      <c r="B179" s="8" t="s">
        <v>49</v>
      </c>
      <c r="C179" s="8" t="s">
        <v>64</v>
      </c>
      <c r="D179" s="8" t="s">
        <v>71</v>
      </c>
      <c r="E179" s="8">
        <v>480</v>
      </c>
      <c r="F179" s="9">
        <v>46174</v>
      </c>
      <c r="G179" s="8" t="s">
        <v>52</v>
      </c>
      <c r="H179" s="8" t="s">
        <v>53</v>
      </c>
      <c r="I179" s="8" t="s">
        <v>62</v>
      </c>
      <c r="J179" s="61">
        <v>0</v>
      </c>
      <c r="K179" s="8">
        <v>1</v>
      </c>
      <c r="L179" s="8">
        <v>4</v>
      </c>
      <c r="M179" s="8" t="s">
        <v>66</v>
      </c>
      <c r="N179" s="9">
        <v>46183</v>
      </c>
      <c r="O179" s="10">
        <v>46183.333333333336</v>
      </c>
      <c r="P179" s="10">
        <v>46183.666666666664</v>
      </c>
      <c r="Q179" s="8" t="s">
        <v>56</v>
      </c>
      <c r="R179" s="8">
        <v>4</v>
      </c>
      <c r="S179" s="8">
        <v>0</v>
      </c>
      <c r="T179" s="8" t="b">
        <v>0</v>
      </c>
    </row>
    <row r="180" spans="2:20">
      <c r="B180" s="8" t="s">
        <v>49</v>
      </c>
      <c r="C180" s="8" t="s">
        <v>64</v>
      </c>
      <c r="D180" s="8" t="s">
        <v>71</v>
      </c>
      <c r="E180" s="8">
        <v>480</v>
      </c>
      <c r="F180" s="9">
        <v>46174</v>
      </c>
      <c r="G180" s="8" t="s">
        <v>52</v>
      </c>
      <c r="H180" s="8" t="s">
        <v>53</v>
      </c>
      <c r="I180" s="8" t="s">
        <v>54</v>
      </c>
      <c r="J180" s="61">
        <v>0</v>
      </c>
      <c r="K180" s="8">
        <v>1</v>
      </c>
      <c r="L180" s="8">
        <v>4</v>
      </c>
      <c r="M180" s="8" t="s">
        <v>66</v>
      </c>
      <c r="N180" s="9">
        <v>46193</v>
      </c>
      <c r="O180" s="10">
        <v>46193.375</v>
      </c>
      <c r="P180" s="10">
        <v>46193.708333333336</v>
      </c>
      <c r="Q180" s="8" t="s">
        <v>56</v>
      </c>
      <c r="R180" s="8">
        <v>4</v>
      </c>
      <c r="S180" s="8">
        <v>0</v>
      </c>
      <c r="T180" s="8" t="b">
        <v>0</v>
      </c>
    </row>
    <row r="181" spans="2:20">
      <c r="B181" s="8" t="s">
        <v>49</v>
      </c>
      <c r="C181" s="8" t="s">
        <v>64</v>
      </c>
      <c r="D181" s="8" t="s">
        <v>71</v>
      </c>
      <c r="E181" s="8">
        <v>480</v>
      </c>
      <c r="F181" s="9">
        <v>46204</v>
      </c>
      <c r="G181" s="8" t="s">
        <v>52</v>
      </c>
      <c r="H181" s="8" t="s">
        <v>53</v>
      </c>
      <c r="I181" s="8" t="s">
        <v>59</v>
      </c>
      <c r="J181" s="61">
        <v>0</v>
      </c>
      <c r="K181" s="8">
        <v>1</v>
      </c>
      <c r="L181" s="8">
        <v>4</v>
      </c>
      <c r="M181" s="8" t="s">
        <v>66</v>
      </c>
      <c r="N181" s="9">
        <v>46206</v>
      </c>
      <c r="O181" s="10">
        <v>46206.375</v>
      </c>
      <c r="P181" s="10">
        <v>46206.708333333336</v>
      </c>
      <c r="Q181" s="8" t="s">
        <v>58</v>
      </c>
      <c r="R181" s="8">
        <v>4</v>
      </c>
      <c r="S181" s="8">
        <v>0</v>
      </c>
      <c r="T181" s="8" t="b">
        <v>0</v>
      </c>
    </row>
    <row r="182" spans="2:20">
      <c r="B182" s="8" t="s">
        <v>49</v>
      </c>
      <c r="C182" s="8" t="s">
        <v>64</v>
      </c>
      <c r="D182" s="8" t="s">
        <v>71</v>
      </c>
      <c r="E182" s="8">
        <v>480</v>
      </c>
      <c r="F182" s="9">
        <v>46204</v>
      </c>
      <c r="G182" s="8" t="s">
        <v>52</v>
      </c>
      <c r="H182" s="8" t="s">
        <v>53</v>
      </c>
      <c r="I182" s="8" t="s">
        <v>62</v>
      </c>
      <c r="J182" s="61">
        <v>0</v>
      </c>
      <c r="K182" s="8">
        <v>1</v>
      </c>
      <c r="L182" s="8">
        <v>4</v>
      </c>
      <c r="M182" s="8" t="s">
        <v>66</v>
      </c>
      <c r="N182" s="9">
        <v>46222</v>
      </c>
      <c r="O182" s="10">
        <v>46222.333333333336</v>
      </c>
      <c r="P182" s="10">
        <v>46222.666666666664</v>
      </c>
      <c r="Q182" s="8" t="s">
        <v>58</v>
      </c>
      <c r="R182" s="8">
        <v>4</v>
      </c>
      <c r="S182" s="8">
        <v>0</v>
      </c>
      <c r="T182" s="8" t="b">
        <v>0</v>
      </c>
    </row>
    <row r="183" spans="2:20">
      <c r="B183" s="8" t="s">
        <v>49</v>
      </c>
      <c r="C183" s="8" t="s">
        <v>64</v>
      </c>
      <c r="D183" s="8" t="s">
        <v>71</v>
      </c>
      <c r="E183" s="8">
        <v>480</v>
      </c>
      <c r="F183" s="9">
        <v>46204</v>
      </c>
      <c r="G183" s="8" t="s">
        <v>52</v>
      </c>
      <c r="H183" s="8" t="s">
        <v>53</v>
      </c>
      <c r="I183" s="8" t="s">
        <v>67</v>
      </c>
      <c r="J183" s="61">
        <v>0</v>
      </c>
      <c r="K183" s="8">
        <v>1</v>
      </c>
      <c r="L183" s="8">
        <v>4</v>
      </c>
      <c r="M183" s="8" t="s">
        <v>66</v>
      </c>
      <c r="N183" s="9">
        <v>46229</v>
      </c>
      <c r="O183" s="10">
        <v>46229.354166666664</v>
      </c>
      <c r="P183" s="10">
        <v>46229.6875</v>
      </c>
      <c r="Q183" s="8" t="s">
        <v>58</v>
      </c>
      <c r="R183" s="8">
        <v>4</v>
      </c>
      <c r="S183" s="8">
        <v>0</v>
      </c>
      <c r="T183" s="8" t="b">
        <v>0</v>
      </c>
    </row>
    <row r="184" spans="2:20">
      <c r="B184" s="8" t="s">
        <v>49</v>
      </c>
      <c r="C184" s="8" t="s">
        <v>64</v>
      </c>
      <c r="D184" s="8" t="s">
        <v>71</v>
      </c>
      <c r="E184" s="8">
        <v>480</v>
      </c>
      <c r="F184" s="9">
        <v>46235</v>
      </c>
      <c r="G184" s="8" t="s">
        <v>52</v>
      </c>
      <c r="H184" s="8" t="s">
        <v>53</v>
      </c>
      <c r="I184" s="8" t="s">
        <v>54</v>
      </c>
      <c r="J184" s="61">
        <v>0</v>
      </c>
      <c r="K184" s="8">
        <v>1</v>
      </c>
      <c r="L184" s="8">
        <v>4</v>
      </c>
      <c r="M184" s="8" t="s">
        <v>66</v>
      </c>
      <c r="N184" s="9">
        <v>46236</v>
      </c>
      <c r="O184" s="10">
        <v>46236.375</v>
      </c>
      <c r="P184" s="10">
        <v>46236.708333333336</v>
      </c>
      <c r="Q184" s="8" t="s">
        <v>60</v>
      </c>
      <c r="R184" s="8">
        <v>4</v>
      </c>
      <c r="S184" s="8">
        <v>0</v>
      </c>
      <c r="T184" s="8" t="b">
        <v>0</v>
      </c>
    </row>
    <row r="185" spans="2:20">
      <c r="B185" s="8" t="s">
        <v>49</v>
      </c>
      <c r="C185" s="8" t="s">
        <v>64</v>
      </c>
      <c r="D185" s="8" t="s">
        <v>71</v>
      </c>
      <c r="E185" s="8">
        <v>480</v>
      </c>
      <c r="F185" s="9">
        <v>46235</v>
      </c>
      <c r="G185" s="8" t="s">
        <v>52</v>
      </c>
      <c r="H185" s="8" t="s">
        <v>53</v>
      </c>
      <c r="I185" s="8" t="s">
        <v>54</v>
      </c>
      <c r="J185" s="61">
        <v>0</v>
      </c>
      <c r="K185" s="8">
        <v>1</v>
      </c>
      <c r="L185" s="8">
        <v>4</v>
      </c>
      <c r="M185" s="8" t="s">
        <v>66</v>
      </c>
      <c r="N185" s="9">
        <v>46240</v>
      </c>
      <c r="O185" s="10">
        <v>46240.333333333336</v>
      </c>
      <c r="P185" s="10">
        <v>46240.666666666664</v>
      </c>
      <c r="Q185" s="8" t="s">
        <v>60</v>
      </c>
      <c r="R185" s="8">
        <v>4</v>
      </c>
      <c r="S185" s="8">
        <v>0</v>
      </c>
      <c r="T185" s="8" t="b">
        <v>0</v>
      </c>
    </row>
    <row r="186" spans="2:20">
      <c r="B186" s="8" t="s">
        <v>49</v>
      </c>
      <c r="C186" s="8" t="s">
        <v>64</v>
      </c>
      <c r="D186" s="8" t="s">
        <v>71</v>
      </c>
      <c r="E186" s="8">
        <v>480</v>
      </c>
      <c r="F186" s="9">
        <v>46235</v>
      </c>
      <c r="G186" s="8" t="s">
        <v>52</v>
      </c>
      <c r="H186" s="8" t="s">
        <v>53</v>
      </c>
      <c r="I186" s="8" t="s">
        <v>57</v>
      </c>
      <c r="J186" s="61">
        <v>0</v>
      </c>
      <c r="K186" s="8">
        <v>1</v>
      </c>
      <c r="L186" s="8">
        <v>4</v>
      </c>
      <c r="M186" s="8" t="s">
        <v>66</v>
      </c>
      <c r="N186" s="9">
        <v>46248</v>
      </c>
      <c r="O186" s="10">
        <v>46248.333333333336</v>
      </c>
      <c r="P186" s="10">
        <v>46248.666666666664</v>
      </c>
      <c r="Q186" s="8" t="s">
        <v>60</v>
      </c>
      <c r="R186" s="8">
        <v>4</v>
      </c>
      <c r="S186" s="8">
        <v>0</v>
      </c>
      <c r="T186" s="8" t="b">
        <v>0</v>
      </c>
    </row>
    <row r="187" spans="2:20">
      <c r="B187" s="8" t="s">
        <v>49</v>
      </c>
      <c r="C187" s="8" t="s">
        <v>64</v>
      </c>
      <c r="D187" s="8" t="s">
        <v>71</v>
      </c>
      <c r="E187" s="8">
        <v>480</v>
      </c>
      <c r="F187" s="9">
        <v>46235</v>
      </c>
      <c r="G187" s="8" t="s">
        <v>52</v>
      </c>
      <c r="H187" s="8" t="s">
        <v>53</v>
      </c>
      <c r="I187" s="8" t="s">
        <v>68</v>
      </c>
      <c r="J187" s="61">
        <v>0</v>
      </c>
      <c r="K187" s="8">
        <v>1</v>
      </c>
      <c r="L187" s="8">
        <v>4</v>
      </c>
      <c r="M187" s="8" t="s">
        <v>66</v>
      </c>
      <c r="N187" s="9">
        <v>46254</v>
      </c>
      <c r="O187" s="10">
        <v>46254.333333333336</v>
      </c>
      <c r="P187" s="10">
        <v>46254.666666666664</v>
      </c>
      <c r="Q187" s="8" t="s">
        <v>60</v>
      </c>
      <c r="R187" s="8">
        <v>4</v>
      </c>
      <c r="S187" s="8">
        <v>0</v>
      </c>
      <c r="T187" s="8" t="b">
        <v>0</v>
      </c>
    </row>
    <row r="188" spans="2:20">
      <c r="B188" s="8" t="s">
        <v>49</v>
      </c>
      <c r="C188" s="8" t="s">
        <v>64</v>
      </c>
      <c r="D188" s="8" t="s">
        <v>71</v>
      </c>
      <c r="E188" s="8">
        <v>480</v>
      </c>
      <c r="F188" s="9">
        <v>46235</v>
      </c>
      <c r="G188" s="8" t="s">
        <v>52</v>
      </c>
      <c r="H188" s="8" t="s">
        <v>53</v>
      </c>
      <c r="I188" s="8" t="s">
        <v>54</v>
      </c>
      <c r="J188" s="61">
        <v>0</v>
      </c>
      <c r="K188" s="8">
        <v>1</v>
      </c>
      <c r="L188" s="8">
        <v>4</v>
      </c>
      <c r="M188" s="8" t="s">
        <v>66</v>
      </c>
      <c r="N188" s="9">
        <v>46259</v>
      </c>
      <c r="O188" s="10">
        <v>46259.3125</v>
      </c>
      <c r="P188" s="10">
        <v>46259.645833333336</v>
      </c>
      <c r="Q188" s="8" t="s">
        <v>60</v>
      </c>
      <c r="R188" s="8">
        <v>4</v>
      </c>
      <c r="S188" s="8">
        <v>0</v>
      </c>
      <c r="T188" s="8" t="b">
        <v>0</v>
      </c>
    </row>
    <row r="189" spans="2:20">
      <c r="B189" s="8" t="s">
        <v>49</v>
      </c>
      <c r="C189" s="8" t="s">
        <v>64</v>
      </c>
      <c r="D189" s="8" t="s">
        <v>71</v>
      </c>
      <c r="E189" s="8">
        <v>540</v>
      </c>
      <c r="F189" s="9">
        <v>46204</v>
      </c>
      <c r="G189" s="8" t="s">
        <v>52</v>
      </c>
      <c r="H189" s="8" t="s">
        <v>53</v>
      </c>
      <c r="I189" s="8" t="s">
        <v>54</v>
      </c>
      <c r="J189" s="61">
        <v>0</v>
      </c>
      <c r="K189" s="8">
        <v>1</v>
      </c>
      <c r="L189" s="8">
        <v>4</v>
      </c>
      <c r="M189" s="8" t="s">
        <v>66</v>
      </c>
      <c r="N189" s="9">
        <v>46223</v>
      </c>
      <c r="O189" s="10">
        <v>46223.333333333336</v>
      </c>
      <c r="P189" s="10">
        <v>46223.708333333336</v>
      </c>
      <c r="Q189" s="8" t="s">
        <v>58</v>
      </c>
      <c r="R189" s="8">
        <v>4</v>
      </c>
      <c r="S189" s="8">
        <v>0</v>
      </c>
      <c r="T189" s="8" t="b">
        <v>0</v>
      </c>
    </row>
    <row r="190" spans="2:20">
      <c r="B190" s="8" t="s">
        <v>49</v>
      </c>
      <c r="C190" s="8" t="s">
        <v>64</v>
      </c>
      <c r="D190" s="8" t="s">
        <v>71</v>
      </c>
      <c r="E190" s="8">
        <v>540</v>
      </c>
      <c r="F190" s="9">
        <v>46204</v>
      </c>
      <c r="G190" s="8" t="s">
        <v>52</v>
      </c>
      <c r="H190" s="8" t="s">
        <v>53</v>
      </c>
      <c r="I190" s="8" t="s">
        <v>62</v>
      </c>
      <c r="J190" s="61">
        <v>0</v>
      </c>
      <c r="K190" s="8">
        <v>1</v>
      </c>
      <c r="L190" s="8">
        <v>4</v>
      </c>
      <c r="M190" s="8" t="s">
        <v>66</v>
      </c>
      <c r="N190" s="9">
        <v>46224</v>
      </c>
      <c r="O190" s="10">
        <v>46224.3125</v>
      </c>
      <c r="P190" s="10">
        <v>46224.6875</v>
      </c>
      <c r="Q190" s="8" t="s">
        <v>58</v>
      </c>
      <c r="R190" s="8">
        <v>4</v>
      </c>
      <c r="S190" s="8">
        <v>0</v>
      </c>
      <c r="T190" s="8" t="b">
        <v>0</v>
      </c>
    </row>
    <row r="191" spans="2:20">
      <c r="B191" s="8" t="s">
        <v>49</v>
      </c>
      <c r="C191" s="8" t="s">
        <v>64</v>
      </c>
      <c r="D191" s="8" t="s">
        <v>71</v>
      </c>
      <c r="E191" s="8">
        <v>540</v>
      </c>
      <c r="F191" s="9">
        <v>46204</v>
      </c>
      <c r="G191" s="8" t="s">
        <v>52</v>
      </c>
      <c r="H191" s="8" t="s">
        <v>53</v>
      </c>
      <c r="I191" s="8" t="s">
        <v>57</v>
      </c>
      <c r="J191" s="61">
        <v>0</v>
      </c>
      <c r="K191" s="8">
        <v>1</v>
      </c>
      <c r="L191" s="8">
        <v>4</v>
      </c>
      <c r="M191" s="8" t="s">
        <v>66</v>
      </c>
      <c r="N191" s="9">
        <v>46232</v>
      </c>
      <c r="O191" s="10">
        <v>46232.354166666664</v>
      </c>
      <c r="P191" s="10">
        <v>46232.729166666664</v>
      </c>
      <c r="Q191" s="8" t="s">
        <v>58</v>
      </c>
      <c r="R191" s="8">
        <v>4</v>
      </c>
      <c r="S191" s="8">
        <v>0</v>
      </c>
      <c r="T191" s="8" t="b">
        <v>0</v>
      </c>
    </row>
    <row r="192" spans="2:20">
      <c r="B192" s="8" t="s">
        <v>49</v>
      </c>
      <c r="C192" s="8" t="s">
        <v>64</v>
      </c>
      <c r="D192" s="8" t="s">
        <v>71</v>
      </c>
      <c r="E192" s="8">
        <v>540</v>
      </c>
      <c r="F192" s="9">
        <v>46235</v>
      </c>
      <c r="G192" s="8" t="s">
        <v>52</v>
      </c>
      <c r="H192" s="8" t="s">
        <v>53</v>
      </c>
      <c r="I192" s="8" t="s">
        <v>67</v>
      </c>
      <c r="J192" s="61">
        <v>0</v>
      </c>
      <c r="K192" s="8">
        <v>1</v>
      </c>
      <c r="L192" s="8">
        <v>4</v>
      </c>
      <c r="M192" s="8" t="s">
        <v>66</v>
      </c>
      <c r="N192" s="9">
        <v>46250</v>
      </c>
      <c r="O192" s="10">
        <v>46250.333333333336</v>
      </c>
      <c r="P192" s="10">
        <v>46250.708333333336</v>
      </c>
      <c r="Q192" s="8" t="s">
        <v>60</v>
      </c>
      <c r="R192" s="8">
        <v>4</v>
      </c>
      <c r="S192" s="8">
        <v>0</v>
      </c>
      <c r="T192" s="8" t="b">
        <v>0</v>
      </c>
    </row>
    <row r="193" spans="2:20">
      <c r="B193" s="8" t="s">
        <v>49</v>
      </c>
      <c r="C193" s="8" t="s">
        <v>64</v>
      </c>
      <c r="D193" s="8" t="s">
        <v>71</v>
      </c>
      <c r="E193" s="8">
        <v>540</v>
      </c>
      <c r="F193" s="9">
        <v>46235</v>
      </c>
      <c r="G193" s="8" t="s">
        <v>52</v>
      </c>
      <c r="H193" s="8" t="s">
        <v>53</v>
      </c>
      <c r="I193" s="8" t="s">
        <v>59</v>
      </c>
      <c r="J193" s="61">
        <v>0</v>
      </c>
      <c r="K193" s="8">
        <v>1</v>
      </c>
      <c r="L193" s="8">
        <v>4</v>
      </c>
      <c r="M193" s="8" t="s">
        <v>66</v>
      </c>
      <c r="N193" s="9">
        <v>46256</v>
      </c>
      <c r="O193" s="10">
        <v>46256.333333333336</v>
      </c>
      <c r="P193" s="10">
        <v>46256.708333333336</v>
      </c>
      <c r="Q193" s="8" t="s">
        <v>60</v>
      </c>
      <c r="R193" s="8">
        <v>4</v>
      </c>
      <c r="S193" s="8">
        <v>0</v>
      </c>
      <c r="T193" s="8" t="b">
        <v>0</v>
      </c>
    </row>
    <row r="194" spans="2:20">
      <c r="B194" s="8" t="s">
        <v>49</v>
      </c>
      <c r="C194" s="8" t="s">
        <v>64</v>
      </c>
      <c r="D194" s="8" t="s">
        <v>72</v>
      </c>
      <c r="E194" s="8">
        <v>180</v>
      </c>
      <c r="F194" s="9">
        <v>46174</v>
      </c>
      <c r="G194" s="8" t="s">
        <v>52</v>
      </c>
      <c r="H194" s="8" t="s">
        <v>53</v>
      </c>
      <c r="I194" s="8" t="s">
        <v>59</v>
      </c>
      <c r="J194" s="61">
        <v>0</v>
      </c>
      <c r="K194" s="8">
        <v>1</v>
      </c>
      <c r="L194" s="8">
        <v>4</v>
      </c>
      <c r="M194" s="8" t="s">
        <v>66</v>
      </c>
      <c r="N194" s="9">
        <v>46192</v>
      </c>
      <c r="O194" s="10">
        <v>46192.541666666664</v>
      </c>
      <c r="P194" s="10">
        <v>46192.666666666664</v>
      </c>
      <c r="Q194" s="8" t="s">
        <v>56</v>
      </c>
      <c r="R194" s="8">
        <v>4</v>
      </c>
      <c r="S194" s="8">
        <v>0</v>
      </c>
      <c r="T194" s="8" t="b">
        <v>0</v>
      </c>
    </row>
    <row r="195" spans="2:20">
      <c r="B195" s="8" t="s">
        <v>49</v>
      </c>
      <c r="C195" s="8" t="s">
        <v>64</v>
      </c>
      <c r="D195" s="8" t="s">
        <v>72</v>
      </c>
      <c r="E195" s="8">
        <v>180</v>
      </c>
      <c r="F195" s="9">
        <v>46204</v>
      </c>
      <c r="G195" s="8" t="s">
        <v>52</v>
      </c>
      <c r="H195" s="8" t="s">
        <v>53</v>
      </c>
      <c r="I195" s="8" t="s">
        <v>62</v>
      </c>
      <c r="J195" s="61">
        <v>0</v>
      </c>
      <c r="K195" s="8">
        <v>1</v>
      </c>
      <c r="L195" s="8">
        <v>4</v>
      </c>
      <c r="M195" s="8" t="s">
        <v>66</v>
      </c>
      <c r="N195" s="9">
        <v>46225</v>
      </c>
      <c r="O195" s="10">
        <v>46225.354166666664</v>
      </c>
      <c r="P195" s="10">
        <v>46225.479166666664</v>
      </c>
      <c r="Q195" s="8" t="s">
        <v>58</v>
      </c>
      <c r="R195" s="8">
        <v>4</v>
      </c>
      <c r="S195" s="8">
        <v>0</v>
      </c>
      <c r="T195" s="8" t="b">
        <v>0</v>
      </c>
    </row>
    <row r="196" spans="2:20">
      <c r="B196" s="8" t="s">
        <v>49</v>
      </c>
      <c r="C196" s="8" t="s">
        <v>64</v>
      </c>
      <c r="D196" s="8" t="s">
        <v>72</v>
      </c>
      <c r="E196" s="8">
        <v>180</v>
      </c>
      <c r="F196" s="9">
        <v>46235</v>
      </c>
      <c r="G196" s="8" t="s">
        <v>52</v>
      </c>
      <c r="H196" s="8" t="s">
        <v>53</v>
      </c>
      <c r="I196" s="8" t="s">
        <v>62</v>
      </c>
      <c r="J196" s="61">
        <v>0</v>
      </c>
      <c r="K196" s="8">
        <v>1</v>
      </c>
      <c r="L196" s="8">
        <v>4</v>
      </c>
      <c r="M196" s="8" t="s">
        <v>66</v>
      </c>
      <c r="N196" s="9">
        <v>46253</v>
      </c>
      <c r="O196" s="10">
        <v>46253.5625</v>
      </c>
      <c r="P196" s="10">
        <v>46253.6875</v>
      </c>
      <c r="Q196" s="8" t="s">
        <v>60</v>
      </c>
      <c r="R196" s="8">
        <v>4</v>
      </c>
      <c r="S196" s="8">
        <v>0</v>
      </c>
      <c r="T196" s="8" t="b">
        <v>0</v>
      </c>
    </row>
    <row r="197" spans="2:20">
      <c r="B197" s="8" t="s">
        <v>49</v>
      </c>
      <c r="C197" s="8" t="s">
        <v>64</v>
      </c>
      <c r="D197" s="8" t="s">
        <v>72</v>
      </c>
      <c r="E197" s="8">
        <v>210</v>
      </c>
      <c r="F197" s="9">
        <v>46174</v>
      </c>
      <c r="G197" s="8" t="s">
        <v>52</v>
      </c>
      <c r="H197" s="8" t="s">
        <v>53</v>
      </c>
      <c r="I197" s="8" t="s">
        <v>67</v>
      </c>
      <c r="J197" s="61">
        <v>0</v>
      </c>
      <c r="K197" s="8">
        <v>1</v>
      </c>
      <c r="L197" s="8">
        <v>4</v>
      </c>
      <c r="M197" s="8" t="s">
        <v>66</v>
      </c>
      <c r="N197" s="9">
        <v>46177</v>
      </c>
      <c r="O197" s="10">
        <v>46177.354166666664</v>
      </c>
      <c r="P197" s="10">
        <v>46177.5</v>
      </c>
      <c r="Q197" s="8" t="s">
        <v>56</v>
      </c>
      <c r="R197" s="8">
        <v>4</v>
      </c>
      <c r="S197" s="8">
        <v>0</v>
      </c>
      <c r="T197" s="8" t="b">
        <v>0</v>
      </c>
    </row>
    <row r="198" spans="2:20">
      <c r="B198" s="8" t="s">
        <v>49</v>
      </c>
      <c r="C198" s="8" t="s">
        <v>64</v>
      </c>
      <c r="D198" s="8" t="s">
        <v>72</v>
      </c>
      <c r="E198" s="8">
        <v>210</v>
      </c>
      <c r="F198" s="9">
        <v>46174</v>
      </c>
      <c r="G198" s="8" t="s">
        <v>52</v>
      </c>
      <c r="H198" s="8" t="s">
        <v>53</v>
      </c>
      <c r="I198" s="8" t="s">
        <v>54</v>
      </c>
      <c r="J198" s="61">
        <v>0</v>
      </c>
      <c r="K198" s="8">
        <v>1</v>
      </c>
      <c r="L198" s="8">
        <v>4</v>
      </c>
      <c r="M198" s="8" t="s">
        <v>66</v>
      </c>
      <c r="N198" s="9">
        <v>46197</v>
      </c>
      <c r="O198" s="10">
        <v>46197.375</v>
      </c>
      <c r="P198" s="10">
        <v>46197.520833333336</v>
      </c>
      <c r="Q198" s="8" t="s">
        <v>56</v>
      </c>
      <c r="R198" s="8">
        <v>4</v>
      </c>
      <c r="S198" s="8">
        <v>0</v>
      </c>
      <c r="T198" s="8" t="b">
        <v>0</v>
      </c>
    </row>
    <row r="199" spans="2:20">
      <c r="B199" s="8" t="s">
        <v>49</v>
      </c>
      <c r="C199" s="8" t="s">
        <v>64</v>
      </c>
      <c r="D199" s="8" t="s">
        <v>72</v>
      </c>
      <c r="E199" s="8">
        <v>210</v>
      </c>
      <c r="F199" s="9">
        <v>46204</v>
      </c>
      <c r="G199" s="8" t="s">
        <v>52</v>
      </c>
      <c r="H199" s="8" t="s">
        <v>53</v>
      </c>
      <c r="I199" s="8" t="s">
        <v>62</v>
      </c>
      <c r="J199" s="61">
        <v>0</v>
      </c>
      <c r="K199" s="8">
        <v>1</v>
      </c>
      <c r="L199" s="8">
        <v>4</v>
      </c>
      <c r="M199" s="8" t="s">
        <v>66</v>
      </c>
      <c r="N199" s="9">
        <v>46209</v>
      </c>
      <c r="O199" s="10">
        <v>46209.354166666664</v>
      </c>
      <c r="P199" s="10">
        <v>46209.5</v>
      </c>
      <c r="Q199" s="8" t="s">
        <v>58</v>
      </c>
      <c r="R199" s="8">
        <v>4</v>
      </c>
      <c r="S199" s="8">
        <v>0</v>
      </c>
      <c r="T199" s="8" t="b">
        <v>0</v>
      </c>
    </row>
    <row r="200" spans="2:20">
      <c r="B200" s="8" t="s">
        <v>49</v>
      </c>
      <c r="C200" s="8" t="s">
        <v>64</v>
      </c>
      <c r="D200" s="8" t="s">
        <v>72</v>
      </c>
      <c r="E200" s="8">
        <v>210</v>
      </c>
      <c r="F200" s="9">
        <v>46235</v>
      </c>
      <c r="G200" s="8" t="s">
        <v>52</v>
      </c>
      <c r="H200" s="8" t="s">
        <v>53</v>
      </c>
      <c r="I200" s="8" t="s">
        <v>54</v>
      </c>
      <c r="J200" s="61">
        <v>0</v>
      </c>
      <c r="K200" s="8">
        <v>1</v>
      </c>
      <c r="L200" s="8">
        <v>4</v>
      </c>
      <c r="M200" s="8" t="s">
        <v>66</v>
      </c>
      <c r="N200" s="9">
        <v>46241</v>
      </c>
      <c r="O200" s="10">
        <v>46241.5625</v>
      </c>
      <c r="P200" s="10">
        <v>46241.708333333336</v>
      </c>
      <c r="Q200" s="8" t="s">
        <v>60</v>
      </c>
      <c r="R200" s="8">
        <v>4</v>
      </c>
      <c r="S200" s="8">
        <v>0</v>
      </c>
      <c r="T200" s="8" t="b">
        <v>0</v>
      </c>
    </row>
    <row r="201" spans="2:20">
      <c r="B201" s="8" t="s">
        <v>49</v>
      </c>
      <c r="C201" s="8" t="s">
        <v>64</v>
      </c>
      <c r="D201" s="8" t="s">
        <v>72</v>
      </c>
      <c r="E201" s="8">
        <v>210</v>
      </c>
      <c r="F201" s="9">
        <v>46235</v>
      </c>
      <c r="G201" s="8" t="s">
        <v>52</v>
      </c>
      <c r="H201" s="8" t="s">
        <v>53</v>
      </c>
      <c r="I201" s="8" t="s">
        <v>57</v>
      </c>
      <c r="J201" s="61">
        <v>0</v>
      </c>
      <c r="K201" s="8">
        <v>1</v>
      </c>
      <c r="L201" s="8">
        <v>4</v>
      </c>
      <c r="M201" s="8" t="s">
        <v>66</v>
      </c>
      <c r="N201" s="9">
        <v>46244</v>
      </c>
      <c r="O201" s="10">
        <v>46244.333333333336</v>
      </c>
      <c r="P201" s="10">
        <v>46244.479166666664</v>
      </c>
      <c r="Q201" s="8" t="s">
        <v>60</v>
      </c>
      <c r="R201" s="8">
        <v>4</v>
      </c>
      <c r="S201" s="8">
        <v>0</v>
      </c>
      <c r="T201" s="8" t="b">
        <v>0</v>
      </c>
    </row>
    <row r="202" spans="2:20">
      <c r="B202" s="8" t="s">
        <v>49</v>
      </c>
      <c r="C202" s="8" t="s">
        <v>64</v>
      </c>
      <c r="D202" s="8" t="s">
        <v>72</v>
      </c>
      <c r="E202" s="8">
        <v>210</v>
      </c>
      <c r="F202" s="9">
        <v>46235</v>
      </c>
      <c r="G202" s="8" t="s">
        <v>52</v>
      </c>
      <c r="H202" s="8" t="s">
        <v>53</v>
      </c>
      <c r="I202" s="8" t="s">
        <v>68</v>
      </c>
      <c r="J202" s="61">
        <v>0</v>
      </c>
      <c r="K202" s="8">
        <v>1</v>
      </c>
      <c r="L202" s="8">
        <v>4</v>
      </c>
      <c r="M202" s="8" t="s">
        <v>66</v>
      </c>
      <c r="N202" s="9">
        <v>46252</v>
      </c>
      <c r="O202" s="10">
        <v>46252.5625</v>
      </c>
      <c r="P202" s="10">
        <v>46252.708333333336</v>
      </c>
      <c r="Q202" s="8" t="s">
        <v>60</v>
      </c>
      <c r="R202" s="8">
        <v>4</v>
      </c>
      <c r="S202" s="8">
        <v>0</v>
      </c>
      <c r="T202" s="8" t="b">
        <v>0</v>
      </c>
    </row>
    <row r="203" spans="2:20">
      <c r="B203" s="8" t="s">
        <v>49</v>
      </c>
      <c r="C203" s="8" t="s">
        <v>64</v>
      </c>
      <c r="D203" s="8" t="s">
        <v>72</v>
      </c>
      <c r="E203" s="8">
        <v>240</v>
      </c>
      <c r="F203" s="9">
        <v>46174</v>
      </c>
      <c r="G203" s="8" t="s">
        <v>52</v>
      </c>
      <c r="H203" s="8" t="s">
        <v>53</v>
      </c>
      <c r="I203" s="8" t="s">
        <v>57</v>
      </c>
      <c r="J203" s="61">
        <v>0</v>
      </c>
      <c r="K203" s="8">
        <v>1</v>
      </c>
      <c r="L203" s="8">
        <v>4</v>
      </c>
      <c r="M203" s="8" t="s">
        <v>66</v>
      </c>
      <c r="N203" s="9">
        <v>46179</v>
      </c>
      <c r="O203" s="10">
        <v>46179.354166666664</v>
      </c>
      <c r="P203" s="10">
        <v>46179.520833333336</v>
      </c>
      <c r="Q203" s="8" t="s">
        <v>56</v>
      </c>
      <c r="R203" s="8">
        <v>4</v>
      </c>
      <c r="S203" s="8">
        <v>0</v>
      </c>
      <c r="T203" s="8" t="b">
        <v>0</v>
      </c>
    </row>
    <row r="204" spans="2:20">
      <c r="B204" s="8" t="s">
        <v>49</v>
      </c>
      <c r="C204" s="8" t="s">
        <v>64</v>
      </c>
      <c r="D204" s="8" t="s">
        <v>72</v>
      </c>
      <c r="E204" s="8">
        <v>240</v>
      </c>
      <c r="F204" s="9">
        <v>46204</v>
      </c>
      <c r="G204" s="8" t="s">
        <v>52</v>
      </c>
      <c r="H204" s="8" t="s">
        <v>53</v>
      </c>
      <c r="I204" s="8" t="s">
        <v>62</v>
      </c>
      <c r="J204" s="61">
        <v>0</v>
      </c>
      <c r="K204" s="8">
        <v>1</v>
      </c>
      <c r="L204" s="8">
        <v>4</v>
      </c>
      <c r="M204" s="8" t="s">
        <v>66</v>
      </c>
      <c r="N204" s="9">
        <v>46207</v>
      </c>
      <c r="O204" s="10">
        <v>46207.541666666664</v>
      </c>
      <c r="P204" s="10">
        <v>46207.708333333336</v>
      </c>
      <c r="Q204" s="8" t="s">
        <v>58</v>
      </c>
      <c r="R204" s="8">
        <v>4</v>
      </c>
      <c r="S204" s="8">
        <v>0</v>
      </c>
      <c r="T204" s="8" t="b">
        <v>0</v>
      </c>
    </row>
    <row r="205" spans="2:20">
      <c r="B205" s="8" t="s">
        <v>49</v>
      </c>
      <c r="C205" s="8" t="s">
        <v>64</v>
      </c>
      <c r="D205" s="8" t="s">
        <v>72</v>
      </c>
      <c r="E205" s="8">
        <v>240</v>
      </c>
      <c r="F205" s="9">
        <v>46204</v>
      </c>
      <c r="G205" s="8" t="s">
        <v>52</v>
      </c>
      <c r="H205" s="8" t="s">
        <v>53</v>
      </c>
      <c r="I205" s="8" t="s">
        <v>62</v>
      </c>
      <c r="J205" s="61">
        <v>0</v>
      </c>
      <c r="K205" s="8">
        <v>1</v>
      </c>
      <c r="L205" s="8">
        <v>4</v>
      </c>
      <c r="M205" s="8" t="s">
        <v>66</v>
      </c>
      <c r="N205" s="9">
        <v>46213</v>
      </c>
      <c r="O205" s="10">
        <v>46213.354166666664</v>
      </c>
      <c r="P205" s="10">
        <v>46213.520833333336</v>
      </c>
      <c r="Q205" s="8" t="s">
        <v>58</v>
      </c>
      <c r="R205" s="8">
        <v>4</v>
      </c>
      <c r="S205" s="8">
        <v>0</v>
      </c>
      <c r="T205" s="8" t="b">
        <v>0</v>
      </c>
    </row>
    <row r="206" spans="2:20">
      <c r="B206" s="8" t="s">
        <v>49</v>
      </c>
      <c r="C206" s="8" t="s">
        <v>64</v>
      </c>
      <c r="D206" s="8" t="s">
        <v>72</v>
      </c>
      <c r="E206" s="8">
        <v>240</v>
      </c>
      <c r="F206" s="9">
        <v>46235</v>
      </c>
      <c r="G206" s="8" t="s">
        <v>52</v>
      </c>
      <c r="H206" s="8" t="s">
        <v>53</v>
      </c>
      <c r="I206" s="8" t="s">
        <v>62</v>
      </c>
      <c r="J206" s="61">
        <v>0</v>
      </c>
      <c r="K206" s="8">
        <v>1</v>
      </c>
      <c r="L206" s="8">
        <v>4</v>
      </c>
      <c r="M206" s="8" t="s">
        <v>66</v>
      </c>
      <c r="N206" s="9">
        <v>46247</v>
      </c>
      <c r="O206" s="10">
        <v>46247.5625</v>
      </c>
      <c r="P206" s="10">
        <v>46247.729166666664</v>
      </c>
      <c r="Q206" s="8" t="s">
        <v>60</v>
      </c>
      <c r="R206" s="8">
        <v>4</v>
      </c>
      <c r="S206" s="8">
        <v>0</v>
      </c>
      <c r="T206" s="8" t="b">
        <v>0</v>
      </c>
    </row>
    <row r="207" spans="2:20">
      <c r="B207" s="8" t="s">
        <v>49</v>
      </c>
      <c r="C207" s="8" t="s">
        <v>64</v>
      </c>
      <c r="D207" s="8" t="s">
        <v>72</v>
      </c>
      <c r="E207" s="8">
        <v>270</v>
      </c>
      <c r="F207" s="9">
        <v>46174</v>
      </c>
      <c r="G207" s="8" t="s">
        <v>52</v>
      </c>
      <c r="H207" s="8" t="s">
        <v>53</v>
      </c>
      <c r="I207" s="8" t="s">
        <v>57</v>
      </c>
      <c r="J207" s="61">
        <v>0</v>
      </c>
      <c r="K207" s="8">
        <v>1</v>
      </c>
      <c r="L207" s="8">
        <v>4</v>
      </c>
      <c r="M207" s="8" t="s">
        <v>66</v>
      </c>
      <c r="N207" s="9">
        <v>46181</v>
      </c>
      <c r="O207" s="10">
        <v>46181.5625</v>
      </c>
      <c r="P207" s="10">
        <v>46181.75</v>
      </c>
      <c r="Q207" s="8" t="s">
        <v>56</v>
      </c>
      <c r="R207" s="8">
        <v>4</v>
      </c>
      <c r="S207" s="8">
        <v>0</v>
      </c>
      <c r="T207" s="8" t="b">
        <v>0</v>
      </c>
    </row>
    <row r="208" spans="2:20">
      <c r="B208" s="8" t="s">
        <v>49</v>
      </c>
      <c r="C208" s="8" t="s">
        <v>64</v>
      </c>
      <c r="D208" s="8" t="s">
        <v>72</v>
      </c>
      <c r="E208" s="8">
        <v>270</v>
      </c>
      <c r="F208" s="9">
        <v>46174</v>
      </c>
      <c r="G208" s="8" t="s">
        <v>52</v>
      </c>
      <c r="H208" s="8" t="s">
        <v>53</v>
      </c>
      <c r="I208" s="8" t="s">
        <v>67</v>
      </c>
      <c r="J208" s="61">
        <v>0</v>
      </c>
      <c r="K208" s="8">
        <v>1</v>
      </c>
      <c r="L208" s="8">
        <v>4</v>
      </c>
      <c r="M208" s="8" t="s">
        <v>66</v>
      </c>
      <c r="N208" s="9">
        <v>46183</v>
      </c>
      <c r="O208" s="10">
        <v>46183.541666666664</v>
      </c>
      <c r="P208" s="10">
        <v>46183.729166666664</v>
      </c>
      <c r="Q208" s="8" t="s">
        <v>56</v>
      </c>
      <c r="R208" s="8">
        <v>4</v>
      </c>
      <c r="S208" s="8">
        <v>0</v>
      </c>
      <c r="T208" s="8" t="b">
        <v>0</v>
      </c>
    </row>
    <row r="209" spans="2:20">
      <c r="B209" s="8" t="s">
        <v>49</v>
      </c>
      <c r="C209" s="8" t="s">
        <v>64</v>
      </c>
      <c r="D209" s="8" t="s">
        <v>72</v>
      </c>
      <c r="E209" s="8">
        <v>270</v>
      </c>
      <c r="F209" s="9">
        <v>46174</v>
      </c>
      <c r="G209" s="8" t="s">
        <v>52</v>
      </c>
      <c r="H209" s="8" t="s">
        <v>53</v>
      </c>
      <c r="I209" s="8" t="s">
        <v>57</v>
      </c>
      <c r="J209" s="61">
        <v>0</v>
      </c>
      <c r="K209" s="8">
        <v>1</v>
      </c>
      <c r="L209" s="8">
        <v>4</v>
      </c>
      <c r="M209" s="8" t="s">
        <v>66</v>
      </c>
      <c r="N209" s="9">
        <v>46195</v>
      </c>
      <c r="O209" s="10">
        <v>46195.354166666664</v>
      </c>
      <c r="P209" s="10">
        <v>46195.541666666664</v>
      </c>
      <c r="Q209" s="8" t="s">
        <v>56</v>
      </c>
      <c r="R209" s="8">
        <v>4</v>
      </c>
      <c r="S209" s="8">
        <v>0</v>
      </c>
      <c r="T209" s="8" t="b">
        <v>0</v>
      </c>
    </row>
    <row r="210" spans="2:20">
      <c r="B210" s="8" t="s">
        <v>49</v>
      </c>
      <c r="C210" s="8" t="s">
        <v>64</v>
      </c>
      <c r="D210" s="8" t="s">
        <v>72</v>
      </c>
      <c r="E210" s="8">
        <v>270</v>
      </c>
      <c r="F210" s="9">
        <v>46174</v>
      </c>
      <c r="G210" s="8" t="s">
        <v>52</v>
      </c>
      <c r="H210" s="8" t="s">
        <v>53</v>
      </c>
      <c r="I210" s="8" t="s">
        <v>68</v>
      </c>
      <c r="J210" s="61">
        <v>0</v>
      </c>
      <c r="K210" s="8">
        <v>1</v>
      </c>
      <c r="L210" s="8">
        <v>4</v>
      </c>
      <c r="M210" s="8" t="s">
        <v>66</v>
      </c>
      <c r="N210" s="9">
        <v>46198</v>
      </c>
      <c r="O210" s="10">
        <v>46198.375</v>
      </c>
      <c r="P210" s="10">
        <v>46198.5625</v>
      </c>
      <c r="Q210" s="8" t="s">
        <v>56</v>
      </c>
      <c r="R210" s="8">
        <v>4</v>
      </c>
      <c r="S210" s="8">
        <v>0</v>
      </c>
      <c r="T210" s="8" t="b">
        <v>0</v>
      </c>
    </row>
    <row r="211" spans="2:20">
      <c r="B211" s="8" t="s">
        <v>49</v>
      </c>
      <c r="C211" s="8" t="s">
        <v>64</v>
      </c>
      <c r="D211" s="8" t="s">
        <v>72</v>
      </c>
      <c r="E211" s="8">
        <v>270</v>
      </c>
      <c r="F211" s="9">
        <v>46204</v>
      </c>
      <c r="G211" s="8" t="s">
        <v>52</v>
      </c>
      <c r="H211" s="8" t="s">
        <v>53</v>
      </c>
      <c r="I211" s="8" t="s">
        <v>59</v>
      </c>
      <c r="J211" s="61">
        <v>0</v>
      </c>
      <c r="K211" s="8">
        <v>1</v>
      </c>
      <c r="L211" s="8">
        <v>4</v>
      </c>
      <c r="M211" s="8" t="s">
        <v>66</v>
      </c>
      <c r="N211" s="9">
        <v>46205</v>
      </c>
      <c r="O211" s="10">
        <v>46205.541666666664</v>
      </c>
      <c r="P211" s="10">
        <v>46205.729166666664</v>
      </c>
      <c r="Q211" s="8" t="s">
        <v>58</v>
      </c>
      <c r="R211" s="8">
        <v>4</v>
      </c>
      <c r="S211" s="8">
        <v>0</v>
      </c>
      <c r="T211" s="8" t="b">
        <v>0</v>
      </c>
    </row>
    <row r="212" spans="2:20">
      <c r="B212" s="8" t="s">
        <v>49</v>
      </c>
      <c r="C212" s="8" t="s">
        <v>64</v>
      </c>
      <c r="D212" s="8" t="s">
        <v>72</v>
      </c>
      <c r="E212" s="8">
        <v>270</v>
      </c>
      <c r="F212" s="9">
        <v>46204</v>
      </c>
      <c r="G212" s="8" t="s">
        <v>52</v>
      </c>
      <c r="H212" s="8" t="s">
        <v>53</v>
      </c>
      <c r="I212" s="8" t="s">
        <v>68</v>
      </c>
      <c r="J212" s="61">
        <v>0</v>
      </c>
      <c r="K212" s="8">
        <v>1</v>
      </c>
      <c r="L212" s="8">
        <v>4</v>
      </c>
      <c r="M212" s="8" t="s">
        <v>66</v>
      </c>
      <c r="N212" s="9">
        <v>46227</v>
      </c>
      <c r="O212" s="10">
        <v>46227.375</v>
      </c>
      <c r="P212" s="10">
        <v>46227.5625</v>
      </c>
      <c r="Q212" s="8" t="s">
        <v>58</v>
      </c>
      <c r="R212" s="8">
        <v>4</v>
      </c>
      <c r="S212" s="8">
        <v>0</v>
      </c>
      <c r="T212" s="8" t="b">
        <v>0</v>
      </c>
    </row>
    <row r="213" spans="2:20">
      <c r="B213" s="8" t="s">
        <v>49</v>
      </c>
      <c r="C213" s="8" t="s">
        <v>64</v>
      </c>
      <c r="D213" s="8" t="s">
        <v>72</v>
      </c>
      <c r="E213" s="8">
        <v>270</v>
      </c>
      <c r="F213" s="9">
        <v>46235</v>
      </c>
      <c r="G213" s="8" t="s">
        <v>52</v>
      </c>
      <c r="H213" s="8" t="s">
        <v>53</v>
      </c>
      <c r="I213" s="8" t="s">
        <v>68</v>
      </c>
      <c r="J213" s="61">
        <v>0</v>
      </c>
      <c r="K213" s="8">
        <v>1</v>
      </c>
      <c r="L213" s="8">
        <v>4</v>
      </c>
      <c r="M213" s="8" t="s">
        <v>66</v>
      </c>
      <c r="N213" s="9">
        <v>46245</v>
      </c>
      <c r="O213" s="10">
        <v>46245.333333333336</v>
      </c>
      <c r="P213" s="10">
        <v>46245.520833333336</v>
      </c>
      <c r="Q213" s="8" t="s">
        <v>60</v>
      </c>
      <c r="R213" s="8">
        <v>4</v>
      </c>
      <c r="S213" s="8">
        <v>0</v>
      </c>
      <c r="T213" s="8" t="b">
        <v>0</v>
      </c>
    </row>
    <row r="214" spans="2:20">
      <c r="B214" s="8" t="s">
        <v>49</v>
      </c>
      <c r="C214" s="8" t="s">
        <v>64</v>
      </c>
      <c r="D214" s="8" t="s">
        <v>72</v>
      </c>
      <c r="E214" s="8">
        <v>270</v>
      </c>
      <c r="F214" s="9">
        <v>46235</v>
      </c>
      <c r="G214" s="8" t="s">
        <v>52</v>
      </c>
      <c r="H214" s="8" t="s">
        <v>53</v>
      </c>
      <c r="I214" s="8" t="s">
        <v>67</v>
      </c>
      <c r="J214" s="61">
        <v>0</v>
      </c>
      <c r="K214" s="8">
        <v>1</v>
      </c>
      <c r="L214" s="8">
        <v>4</v>
      </c>
      <c r="M214" s="8" t="s">
        <v>66</v>
      </c>
      <c r="N214" s="9">
        <v>46260</v>
      </c>
      <c r="O214" s="10">
        <v>46260.375</v>
      </c>
      <c r="P214" s="10">
        <v>46260.5625</v>
      </c>
      <c r="Q214" s="8" t="s">
        <v>60</v>
      </c>
      <c r="R214" s="8">
        <v>4</v>
      </c>
      <c r="S214" s="8">
        <v>0</v>
      </c>
      <c r="T214" s="8" t="b">
        <v>0</v>
      </c>
    </row>
    <row r="215" spans="2:20">
      <c r="B215" s="8" t="s">
        <v>49</v>
      </c>
      <c r="C215" s="8" t="s">
        <v>64</v>
      </c>
      <c r="D215" s="8" t="s">
        <v>72</v>
      </c>
      <c r="E215" s="8">
        <v>270</v>
      </c>
      <c r="F215" s="9">
        <v>46235</v>
      </c>
      <c r="G215" s="8" t="s">
        <v>52</v>
      </c>
      <c r="H215" s="8" t="s">
        <v>53</v>
      </c>
      <c r="I215" s="8" t="s">
        <v>68</v>
      </c>
      <c r="J215" s="61">
        <v>0</v>
      </c>
      <c r="K215" s="8">
        <v>1</v>
      </c>
      <c r="L215" s="8">
        <v>4</v>
      </c>
      <c r="M215" s="8" t="s">
        <v>66</v>
      </c>
      <c r="N215" s="9">
        <v>46262</v>
      </c>
      <c r="O215" s="10">
        <v>46262.354166666664</v>
      </c>
      <c r="P215" s="10">
        <v>46262.541666666664</v>
      </c>
      <c r="Q215" s="8" t="s">
        <v>60</v>
      </c>
      <c r="R215" s="8">
        <v>4</v>
      </c>
      <c r="S215" s="8">
        <v>0</v>
      </c>
      <c r="T215" s="8" t="b">
        <v>0</v>
      </c>
    </row>
    <row r="216" spans="2:20">
      <c r="B216" s="8" t="s">
        <v>49</v>
      </c>
      <c r="C216" s="8" t="s">
        <v>64</v>
      </c>
      <c r="D216" s="8" t="s">
        <v>72</v>
      </c>
      <c r="E216" s="8">
        <v>300</v>
      </c>
      <c r="F216" s="9">
        <v>46204</v>
      </c>
      <c r="G216" s="8" t="s">
        <v>52</v>
      </c>
      <c r="H216" s="8" t="s">
        <v>53</v>
      </c>
      <c r="I216" s="8" t="s">
        <v>57</v>
      </c>
      <c r="J216" s="61">
        <v>0</v>
      </c>
      <c r="K216" s="8">
        <v>1</v>
      </c>
      <c r="L216" s="8">
        <v>4</v>
      </c>
      <c r="M216" s="8" t="s">
        <v>66</v>
      </c>
      <c r="N216" s="9">
        <v>46231</v>
      </c>
      <c r="O216" s="10">
        <v>46231.354166666664</v>
      </c>
      <c r="P216" s="10">
        <v>46231.5625</v>
      </c>
      <c r="Q216" s="8" t="s">
        <v>58</v>
      </c>
      <c r="R216" s="8">
        <v>4</v>
      </c>
      <c r="S216" s="8">
        <v>0</v>
      </c>
      <c r="T216" s="8" t="b">
        <v>0</v>
      </c>
    </row>
    <row r="217" spans="2:20">
      <c r="B217" s="8" t="s">
        <v>49</v>
      </c>
      <c r="C217" s="8" t="s">
        <v>64</v>
      </c>
      <c r="D217" s="8" t="s">
        <v>72</v>
      </c>
      <c r="E217" s="8">
        <v>300</v>
      </c>
      <c r="F217" s="9">
        <v>46235</v>
      </c>
      <c r="G217" s="8" t="s">
        <v>52</v>
      </c>
      <c r="H217" s="8" t="s">
        <v>53</v>
      </c>
      <c r="I217" s="8" t="s">
        <v>62</v>
      </c>
      <c r="J217" s="61">
        <v>0</v>
      </c>
      <c r="K217" s="8">
        <v>1</v>
      </c>
      <c r="L217" s="8">
        <v>4</v>
      </c>
      <c r="M217" s="8" t="s">
        <v>66</v>
      </c>
      <c r="N217" s="9">
        <v>46236</v>
      </c>
      <c r="O217" s="10">
        <v>46236.354166666664</v>
      </c>
      <c r="P217" s="10">
        <v>46236.5625</v>
      </c>
      <c r="Q217" s="8" t="s">
        <v>60</v>
      </c>
      <c r="R217" s="8">
        <v>4</v>
      </c>
      <c r="S217" s="8">
        <v>0</v>
      </c>
      <c r="T217" s="8" t="b">
        <v>0</v>
      </c>
    </row>
    <row r="218" spans="2:20">
      <c r="B218" s="8" t="s">
        <v>49</v>
      </c>
      <c r="C218" s="8" t="s">
        <v>64</v>
      </c>
      <c r="D218" s="8" t="s">
        <v>72</v>
      </c>
      <c r="E218" s="8">
        <v>360</v>
      </c>
      <c r="F218" s="9">
        <v>46174</v>
      </c>
      <c r="G218" s="8" t="s">
        <v>52</v>
      </c>
      <c r="H218" s="8" t="s">
        <v>53</v>
      </c>
      <c r="I218" s="8" t="s">
        <v>68</v>
      </c>
      <c r="J218" s="61">
        <v>0</v>
      </c>
      <c r="K218" s="8">
        <v>1</v>
      </c>
      <c r="L218" s="8">
        <v>4</v>
      </c>
      <c r="M218" s="8" t="s">
        <v>66</v>
      </c>
      <c r="N218" s="9">
        <v>46184</v>
      </c>
      <c r="O218" s="10">
        <v>46184.3125</v>
      </c>
      <c r="P218" s="10">
        <v>46184.5625</v>
      </c>
      <c r="Q218" s="8" t="s">
        <v>56</v>
      </c>
      <c r="R218" s="8">
        <v>4</v>
      </c>
      <c r="S218" s="8">
        <v>0</v>
      </c>
      <c r="T218" s="8" t="b">
        <v>0</v>
      </c>
    </row>
    <row r="219" spans="2:20">
      <c r="B219" s="8" t="s">
        <v>49</v>
      </c>
      <c r="C219" s="8" t="s">
        <v>64</v>
      </c>
      <c r="D219" s="8" t="s">
        <v>72</v>
      </c>
      <c r="E219" s="8">
        <v>360</v>
      </c>
      <c r="F219" s="9">
        <v>46174</v>
      </c>
      <c r="G219" s="8" t="s">
        <v>52</v>
      </c>
      <c r="H219" s="8" t="s">
        <v>53</v>
      </c>
      <c r="I219" s="8" t="s">
        <v>67</v>
      </c>
      <c r="J219" s="61">
        <v>0</v>
      </c>
      <c r="K219" s="8">
        <v>1</v>
      </c>
      <c r="L219" s="8">
        <v>4</v>
      </c>
      <c r="M219" s="8" t="s">
        <v>66</v>
      </c>
      <c r="N219" s="9">
        <v>46201</v>
      </c>
      <c r="O219" s="10">
        <v>46201.354166666664</v>
      </c>
      <c r="P219" s="10">
        <v>46201.604166666664</v>
      </c>
      <c r="Q219" s="8" t="s">
        <v>56</v>
      </c>
      <c r="R219" s="8">
        <v>4</v>
      </c>
      <c r="S219" s="8">
        <v>0</v>
      </c>
      <c r="T219" s="8" t="b">
        <v>0</v>
      </c>
    </row>
    <row r="220" spans="2:20">
      <c r="B220" s="8" t="s">
        <v>49</v>
      </c>
      <c r="C220" s="8" t="s">
        <v>64</v>
      </c>
      <c r="D220" s="8" t="s">
        <v>72</v>
      </c>
      <c r="E220" s="8">
        <v>360</v>
      </c>
      <c r="F220" s="9">
        <v>46204</v>
      </c>
      <c r="G220" s="8" t="s">
        <v>52</v>
      </c>
      <c r="H220" s="8" t="s">
        <v>53</v>
      </c>
      <c r="I220" s="8" t="s">
        <v>68</v>
      </c>
      <c r="J220" s="61">
        <v>0</v>
      </c>
      <c r="K220" s="8">
        <v>1</v>
      </c>
      <c r="L220" s="8">
        <v>4</v>
      </c>
      <c r="M220" s="8" t="s">
        <v>66</v>
      </c>
      <c r="N220" s="9">
        <v>46223</v>
      </c>
      <c r="O220" s="10">
        <v>46223.354166666664</v>
      </c>
      <c r="P220" s="10">
        <v>46223.604166666664</v>
      </c>
      <c r="Q220" s="8" t="s">
        <v>58</v>
      </c>
      <c r="R220" s="8">
        <v>4</v>
      </c>
      <c r="S220" s="8">
        <v>0</v>
      </c>
      <c r="T220" s="8" t="b">
        <v>0</v>
      </c>
    </row>
    <row r="221" spans="2:20">
      <c r="B221" s="8" t="s">
        <v>49</v>
      </c>
      <c r="C221" s="8" t="s">
        <v>64</v>
      </c>
      <c r="D221" s="8" t="s">
        <v>72</v>
      </c>
      <c r="E221" s="8">
        <v>360</v>
      </c>
      <c r="F221" s="9">
        <v>46235</v>
      </c>
      <c r="G221" s="8" t="s">
        <v>52</v>
      </c>
      <c r="H221" s="8" t="s">
        <v>53</v>
      </c>
      <c r="I221" s="8" t="s">
        <v>57</v>
      </c>
      <c r="J221" s="61">
        <v>0</v>
      </c>
      <c r="K221" s="8">
        <v>1</v>
      </c>
      <c r="L221" s="8">
        <v>4</v>
      </c>
      <c r="M221" s="8" t="s">
        <v>66</v>
      </c>
      <c r="N221" s="9">
        <v>46238</v>
      </c>
      <c r="O221" s="10">
        <v>46238.333333333336</v>
      </c>
      <c r="P221" s="10">
        <v>46238.583333333336</v>
      </c>
      <c r="Q221" s="8" t="s">
        <v>60</v>
      </c>
      <c r="R221" s="8">
        <v>4</v>
      </c>
      <c r="S221" s="8">
        <v>0</v>
      </c>
      <c r="T221" s="8" t="b">
        <v>0</v>
      </c>
    </row>
    <row r="222" spans="2:20">
      <c r="B222" s="8" t="s">
        <v>49</v>
      </c>
      <c r="C222" s="8" t="s">
        <v>64</v>
      </c>
      <c r="D222" s="8" t="s">
        <v>72</v>
      </c>
      <c r="E222" s="8">
        <v>420</v>
      </c>
      <c r="F222" s="9">
        <v>46174</v>
      </c>
      <c r="G222" s="8" t="s">
        <v>52</v>
      </c>
      <c r="H222" s="8" t="s">
        <v>53</v>
      </c>
      <c r="I222" s="8" t="s">
        <v>54</v>
      </c>
      <c r="J222" s="61">
        <v>0</v>
      </c>
      <c r="K222" s="8">
        <v>1</v>
      </c>
      <c r="L222" s="8">
        <v>4</v>
      </c>
      <c r="M222" s="8" t="s">
        <v>66</v>
      </c>
      <c r="N222" s="9">
        <v>46188</v>
      </c>
      <c r="O222" s="10">
        <v>46188.3125</v>
      </c>
      <c r="P222" s="10">
        <v>46188.604166666664</v>
      </c>
      <c r="Q222" s="8" t="s">
        <v>56</v>
      </c>
      <c r="R222" s="8">
        <v>4</v>
      </c>
      <c r="S222" s="8">
        <v>0</v>
      </c>
      <c r="T222" s="8" t="b">
        <v>0</v>
      </c>
    </row>
    <row r="223" spans="2:20">
      <c r="B223" s="8" t="s">
        <v>49</v>
      </c>
      <c r="C223" s="8" t="s">
        <v>64</v>
      </c>
      <c r="D223" s="8" t="s">
        <v>72</v>
      </c>
      <c r="E223" s="8">
        <v>420</v>
      </c>
      <c r="F223" s="9">
        <v>46235</v>
      </c>
      <c r="G223" s="8" t="s">
        <v>52</v>
      </c>
      <c r="H223" s="8" t="s">
        <v>53</v>
      </c>
      <c r="I223" s="8" t="s">
        <v>59</v>
      </c>
      <c r="J223" s="61">
        <v>0</v>
      </c>
      <c r="K223" s="8">
        <v>1</v>
      </c>
      <c r="L223" s="8">
        <v>4</v>
      </c>
      <c r="M223" s="8" t="s">
        <v>66</v>
      </c>
      <c r="N223" s="9">
        <v>46235</v>
      </c>
      <c r="O223" s="10">
        <v>46235.375</v>
      </c>
      <c r="P223" s="10">
        <v>46235.666666666664</v>
      </c>
      <c r="Q223" s="8" t="s">
        <v>60</v>
      </c>
      <c r="R223" s="8">
        <v>4</v>
      </c>
      <c r="S223" s="8">
        <v>0</v>
      </c>
      <c r="T223" s="8" t="b">
        <v>0</v>
      </c>
    </row>
    <row r="224" spans="2:20">
      <c r="B224" s="8" t="s">
        <v>49</v>
      </c>
      <c r="C224" s="8" t="s">
        <v>64</v>
      </c>
      <c r="D224" s="8" t="s">
        <v>72</v>
      </c>
      <c r="E224" s="8">
        <v>480</v>
      </c>
      <c r="F224" s="9">
        <v>46174</v>
      </c>
      <c r="G224" s="8" t="s">
        <v>52</v>
      </c>
      <c r="H224" s="8" t="s">
        <v>53</v>
      </c>
      <c r="I224" s="8" t="s">
        <v>67</v>
      </c>
      <c r="J224" s="61">
        <v>0</v>
      </c>
      <c r="K224" s="8">
        <v>1</v>
      </c>
      <c r="L224" s="8">
        <v>4</v>
      </c>
      <c r="M224" s="8" t="s">
        <v>66</v>
      </c>
      <c r="N224" s="9">
        <v>46175</v>
      </c>
      <c r="O224" s="10">
        <v>46175.354166666664</v>
      </c>
      <c r="P224" s="10">
        <v>46175.6875</v>
      </c>
      <c r="Q224" s="8" t="s">
        <v>56</v>
      </c>
      <c r="R224" s="8">
        <v>4</v>
      </c>
      <c r="S224" s="8">
        <v>0</v>
      </c>
      <c r="T224" s="8" t="b">
        <v>0</v>
      </c>
    </row>
    <row r="225" spans="2:20">
      <c r="B225" s="8" t="s">
        <v>49</v>
      </c>
      <c r="C225" s="8" t="s">
        <v>64</v>
      </c>
      <c r="D225" s="8" t="s">
        <v>72</v>
      </c>
      <c r="E225" s="8">
        <v>480</v>
      </c>
      <c r="F225" s="9">
        <v>46174</v>
      </c>
      <c r="G225" s="8" t="s">
        <v>52</v>
      </c>
      <c r="H225" s="8" t="s">
        <v>53</v>
      </c>
      <c r="I225" s="8" t="s">
        <v>54</v>
      </c>
      <c r="J225" s="61">
        <v>0</v>
      </c>
      <c r="K225" s="8">
        <v>1</v>
      </c>
      <c r="L225" s="8">
        <v>4</v>
      </c>
      <c r="M225" s="8" t="s">
        <v>66</v>
      </c>
      <c r="N225" s="9">
        <v>46182</v>
      </c>
      <c r="O225" s="10">
        <v>46182.354166666664</v>
      </c>
      <c r="P225" s="10">
        <v>46182.6875</v>
      </c>
      <c r="Q225" s="8" t="s">
        <v>56</v>
      </c>
      <c r="R225" s="8">
        <v>4</v>
      </c>
      <c r="S225" s="8">
        <v>0</v>
      </c>
      <c r="T225" s="8" t="b">
        <v>0</v>
      </c>
    </row>
    <row r="226" spans="2:20">
      <c r="B226" s="8" t="s">
        <v>49</v>
      </c>
      <c r="C226" s="8" t="s">
        <v>64</v>
      </c>
      <c r="D226" s="8" t="s">
        <v>72</v>
      </c>
      <c r="E226" s="8">
        <v>480</v>
      </c>
      <c r="F226" s="9">
        <v>46174</v>
      </c>
      <c r="G226" s="8" t="s">
        <v>52</v>
      </c>
      <c r="H226" s="8" t="s">
        <v>53</v>
      </c>
      <c r="I226" s="8" t="s">
        <v>57</v>
      </c>
      <c r="J226" s="61">
        <v>0</v>
      </c>
      <c r="K226" s="8">
        <v>1</v>
      </c>
      <c r="L226" s="8">
        <v>4</v>
      </c>
      <c r="M226" s="8" t="s">
        <v>66</v>
      </c>
      <c r="N226" s="9">
        <v>46189</v>
      </c>
      <c r="O226" s="10">
        <v>46189.3125</v>
      </c>
      <c r="P226" s="10">
        <v>46189.645833333336</v>
      </c>
      <c r="Q226" s="8" t="s">
        <v>56</v>
      </c>
      <c r="R226" s="8">
        <v>4</v>
      </c>
      <c r="S226" s="8">
        <v>0</v>
      </c>
      <c r="T226" s="8" t="b">
        <v>0</v>
      </c>
    </row>
    <row r="227" spans="2:20">
      <c r="B227" s="8" t="s">
        <v>49</v>
      </c>
      <c r="C227" s="8" t="s">
        <v>64</v>
      </c>
      <c r="D227" s="8" t="s">
        <v>72</v>
      </c>
      <c r="E227" s="8">
        <v>480</v>
      </c>
      <c r="F227" s="9">
        <v>46204</v>
      </c>
      <c r="G227" s="8" t="s">
        <v>52</v>
      </c>
      <c r="H227" s="8" t="s">
        <v>53</v>
      </c>
      <c r="I227" s="8" t="s">
        <v>59</v>
      </c>
      <c r="J227" s="61">
        <v>0</v>
      </c>
      <c r="K227" s="8">
        <v>1</v>
      </c>
      <c r="L227" s="8">
        <v>4</v>
      </c>
      <c r="M227" s="8" t="s">
        <v>66</v>
      </c>
      <c r="N227" s="9">
        <v>46220</v>
      </c>
      <c r="O227" s="10">
        <v>46220.3125</v>
      </c>
      <c r="P227" s="10">
        <v>46220.645833333336</v>
      </c>
      <c r="Q227" s="8" t="s">
        <v>58</v>
      </c>
      <c r="R227" s="8">
        <v>4</v>
      </c>
      <c r="S227" s="8">
        <v>0</v>
      </c>
      <c r="T227" s="8" t="b">
        <v>0</v>
      </c>
    </row>
    <row r="228" spans="2:20">
      <c r="B228" s="8" t="s">
        <v>49</v>
      </c>
      <c r="C228" s="8" t="s">
        <v>64</v>
      </c>
      <c r="D228" s="8" t="s">
        <v>72</v>
      </c>
      <c r="E228" s="8">
        <v>480</v>
      </c>
      <c r="F228" s="9">
        <v>46204</v>
      </c>
      <c r="G228" s="8" t="s">
        <v>52</v>
      </c>
      <c r="H228" s="8" t="s">
        <v>53</v>
      </c>
      <c r="I228" s="8" t="s">
        <v>67</v>
      </c>
      <c r="J228" s="61">
        <v>0</v>
      </c>
      <c r="K228" s="8">
        <v>1</v>
      </c>
      <c r="L228" s="8">
        <v>4</v>
      </c>
      <c r="M228" s="8" t="s">
        <v>66</v>
      </c>
      <c r="N228" s="9">
        <v>46224</v>
      </c>
      <c r="O228" s="10">
        <v>46224.3125</v>
      </c>
      <c r="P228" s="10">
        <v>46224.645833333336</v>
      </c>
      <c r="Q228" s="8" t="s">
        <v>58</v>
      </c>
      <c r="R228" s="8">
        <v>4</v>
      </c>
      <c r="S228" s="8">
        <v>0</v>
      </c>
      <c r="T228" s="8" t="b">
        <v>0</v>
      </c>
    </row>
    <row r="229" spans="2:20">
      <c r="B229" s="8" t="s">
        <v>49</v>
      </c>
      <c r="C229" s="8" t="s">
        <v>64</v>
      </c>
      <c r="D229" s="8" t="s">
        <v>72</v>
      </c>
      <c r="E229" s="8">
        <v>480</v>
      </c>
      <c r="F229" s="9">
        <v>46235</v>
      </c>
      <c r="G229" s="8" t="s">
        <v>52</v>
      </c>
      <c r="H229" s="8" t="s">
        <v>53</v>
      </c>
      <c r="I229" s="8" t="s">
        <v>59</v>
      </c>
      <c r="J229" s="61">
        <v>0</v>
      </c>
      <c r="K229" s="8">
        <v>1</v>
      </c>
      <c r="L229" s="8">
        <v>4</v>
      </c>
      <c r="M229" s="8" t="s">
        <v>66</v>
      </c>
      <c r="N229" s="9">
        <v>46251</v>
      </c>
      <c r="O229" s="10">
        <v>46251.354166666664</v>
      </c>
      <c r="P229" s="10">
        <v>46251.6875</v>
      </c>
      <c r="Q229" s="8" t="s">
        <v>60</v>
      </c>
      <c r="R229" s="8">
        <v>4</v>
      </c>
      <c r="S229" s="8">
        <v>0</v>
      </c>
      <c r="T229" s="8" t="b">
        <v>0</v>
      </c>
    </row>
    <row r="230" spans="2:20">
      <c r="B230" s="8" t="s">
        <v>49</v>
      </c>
      <c r="C230" s="8" t="s">
        <v>64</v>
      </c>
      <c r="D230" s="8" t="s">
        <v>72</v>
      </c>
      <c r="E230" s="8">
        <v>480</v>
      </c>
      <c r="F230" s="9">
        <v>46235</v>
      </c>
      <c r="G230" s="8" t="s">
        <v>52</v>
      </c>
      <c r="H230" s="8" t="s">
        <v>53</v>
      </c>
      <c r="I230" s="8" t="s">
        <v>59</v>
      </c>
      <c r="J230" s="61">
        <v>0</v>
      </c>
      <c r="K230" s="8">
        <v>1</v>
      </c>
      <c r="L230" s="8">
        <v>4</v>
      </c>
      <c r="M230" s="8" t="s">
        <v>66</v>
      </c>
      <c r="N230" s="9">
        <v>46265</v>
      </c>
      <c r="O230" s="10">
        <v>46265.375</v>
      </c>
      <c r="P230" s="10">
        <v>46265.708333333336</v>
      </c>
      <c r="Q230" s="8" t="s">
        <v>60</v>
      </c>
      <c r="R230" s="8">
        <v>4</v>
      </c>
      <c r="S230" s="8">
        <v>0</v>
      </c>
      <c r="T230" s="8" t="b">
        <v>0</v>
      </c>
    </row>
    <row r="231" spans="2:20">
      <c r="B231" s="8" t="s">
        <v>49</v>
      </c>
      <c r="C231" s="8" t="s">
        <v>64</v>
      </c>
      <c r="D231" s="8" t="s">
        <v>72</v>
      </c>
      <c r="E231" s="8">
        <v>540</v>
      </c>
      <c r="F231" s="9">
        <v>46174</v>
      </c>
      <c r="G231" s="8" t="s">
        <v>52</v>
      </c>
      <c r="H231" s="8" t="s">
        <v>53</v>
      </c>
      <c r="I231" s="8" t="s">
        <v>67</v>
      </c>
      <c r="J231" s="61">
        <v>0</v>
      </c>
      <c r="K231" s="8">
        <v>1</v>
      </c>
      <c r="L231" s="8">
        <v>4</v>
      </c>
      <c r="M231" s="8" t="s">
        <v>66</v>
      </c>
      <c r="N231" s="9">
        <v>46176</v>
      </c>
      <c r="O231" s="10">
        <v>46176.333333333336</v>
      </c>
      <c r="P231" s="10">
        <v>46176.708333333336</v>
      </c>
      <c r="Q231" s="8" t="s">
        <v>56</v>
      </c>
      <c r="R231" s="8">
        <v>4</v>
      </c>
      <c r="S231" s="8">
        <v>0</v>
      </c>
      <c r="T231" s="8" t="b">
        <v>0</v>
      </c>
    </row>
    <row r="232" spans="2:20">
      <c r="B232" s="8" t="s">
        <v>49</v>
      </c>
      <c r="C232" s="8" t="s">
        <v>64</v>
      </c>
      <c r="D232" s="8" t="s">
        <v>72</v>
      </c>
      <c r="E232" s="8">
        <v>540</v>
      </c>
      <c r="F232" s="9">
        <v>46174</v>
      </c>
      <c r="G232" s="8" t="s">
        <v>52</v>
      </c>
      <c r="H232" s="8" t="s">
        <v>53</v>
      </c>
      <c r="I232" s="8" t="s">
        <v>67</v>
      </c>
      <c r="J232" s="61">
        <v>0</v>
      </c>
      <c r="K232" s="8">
        <v>1</v>
      </c>
      <c r="L232" s="8">
        <v>4</v>
      </c>
      <c r="M232" s="8" t="s">
        <v>66</v>
      </c>
      <c r="N232" s="9">
        <v>46178</v>
      </c>
      <c r="O232" s="10">
        <v>46178.3125</v>
      </c>
      <c r="P232" s="10">
        <v>46178.6875</v>
      </c>
      <c r="Q232" s="8" t="s">
        <v>56</v>
      </c>
      <c r="R232" s="8">
        <v>4</v>
      </c>
      <c r="S232" s="8">
        <v>0</v>
      </c>
      <c r="T232" s="8" t="b">
        <v>0</v>
      </c>
    </row>
    <row r="233" spans="2:20">
      <c r="B233" s="8" t="s">
        <v>49</v>
      </c>
      <c r="C233" s="8" t="s">
        <v>64</v>
      </c>
      <c r="D233" s="8" t="s">
        <v>72</v>
      </c>
      <c r="E233" s="8">
        <v>540</v>
      </c>
      <c r="F233" s="9">
        <v>46204</v>
      </c>
      <c r="G233" s="8" t="s">
        <v>52</v>
      </c>
      <c r="H233" s="8" t="s">
        <v>53</v>
      </c>
      <c r="I233" s="8" t="s">
        <v>68</v>
      </c>
      <c r="J233" s="61">
        <v>0</v>
      </c>
      <c r="K233" s="8">
        <v>1</v>
      </c>
      <c r="L233" s="8">
        <v>4</v>
      </c>
      <c r="M233" s="8" t="s">
        <v>66</v>
      </c>
      <c r="N233" s="9">
        <v>46206</v>
      </c>
      <c r="O233" s="10">
        <v>46206.333333333336</v>
      </c>
      <c r="P233" s="10">
        <v>46206.708333333336</v>
      </c>
      <c r="Q233" s="8" t="s">
        <v>58</v>
      </c>
      <c r="R233" s="8">
        <v>4</v>
      </c>
      <c r="S233" s="8">
        <v>0</v>
      </c>
      <c r="T233" s="8" t="b">
        <v>0</v>
      </c>
    </row>
    <row r="234" spans="2:20">
      <c r="B234" s="8" t="s">
        <v>49</v>
      </c>
      <c r="C234" s="8" t="s">
        <v>64</v>
      </c>
      <c r="D234" s="8" t="s">
        <v>72</v>
      </c>
      <c r="E234" s="8">
        <v>540</v>
      </c>
      <c r="F234" s="9">
        <v>46204</v>
      </c>
      <c r="G234" s="8" t="s">
        <v>52</v>
      </c>
      <c r="H234" s="8" t="s">
        <v>53</v>
      </c>
      <c r="I234" s="8" t="s">
        <v>54</v>
      </c>
      <c r="J234" s="61">
        <v>0</v>
      </c>
      <c r="K234" s="8">
        <v>1</v>
      </c>
      <c r="L234" s="8">
        <v>4</v>
      </c>
      <c r="M234" s="8" t="s">
        <v>66</v>
      </c>
      <c r="N234" s="9">
        <v>46215</v>
      </c>
      <c r="O234" s="10">
        <v>46215.354166666664</v>
      </c>
      <c r="P234" s="10">
        <v>46215.729166666664</v>
      </c>
      <c r="Q234" s="8" t="s">
        <v>58</v>
      </c>
      <c r="R234" s="8">
        <v>4</v>
      </c>
      <c r="S234" s="8">
        <v>0</v>
      </c>
      <c r="T234" s="8" t="b">
        <v>0</v>
      </c>
    </row>
    <row r="235" spans="2:20">
      <c r="B235" s="8" t="s">
        <v>49</v>
      </c>
      <c r="C235" s="8" t="s">
        <v>64</v>
      </c>
      <c r="D235" s="8" t="s">
        <v>72</v>
      </c>
      <c r="E235" s="8">
        <v>540</v>
      </c>
      <c r="F235" s="9">
        <v>46204</v>
      </c>
      <c r="G235" s="8" t="s">
        <v>52</v>
      </c>
      <c r="H235" s="8" t="s">
        <v>53</v>
      </c>
      <c r="I235" s="8" t="s">
        <v>62</v>
      </c>
      <c r="J235" s="61">
        <v>0</v>
      </c>
      <c r="K235" s="8">
        <v>1</v>
      </c>
      <c r="L235" s="8">
        <v>4</v>
      </c>
      <c r="M235" s="8" t="s">
        <v>66</v>
      </c>
      <c r="N235" s="9">
        <v>46222</v>
      </c>
      <c r="O235" s="10">
        <v>46222.3125</v>
      </c>
      <c r="P235" s="10">
        <v>46222.6875</v>
      </c>
      <c r="Q235" s="8" t="s">
        <v>58</v>
      </c>
      <c r="R235" s="8">
        <v>4</v>
      </c>
      <c r="S235" s="8">
        <v>0</v>
      </c>
      <c r="T235" s="8" t="b">
        <v>0</v>
      </c>
    </row>
    <row r="236" spans="2:20">
      <c r="B236" s="8" t="s">
        <v>49</v>
      </c>
      <c r="C236" s="8" t="s">
        <v>64</v>
      </c>
      <c r="D236" s="8" t="s">
        <v>72</v>
      </c>
      <c r="E236" s="8">
        <v>540</v>
      </c>
      <c r="F236" s="9">
        <v>46204</v>
      </c>
      <c r="G236" s="8" t="s">
        <v>52</v>
      </c>
      <c r="H236" s="8" t="s">
        <v>53</v>
      </c>
      <c r="I236" s="8" t="s">
        <v>57</v>
      </c>
      <c r="J236" s="61">
        <v>0</v>
      </c>
      <c r="K236" s="8">
        <v>1</v>
      </c>
      <c r="L236" s="8">
        <v>4</v>
      </c>
      <c r="M236" s="8" t="s">
        <v>66</v>
      </c>
      <c r="N236" s="9">
        <v>46230</v>
      </c>
      <c r="O236" s="10">
        <v>46230.375</v>
      </c>
      <c r="P236" s="10">
        <v>46230.75</v>
      </c>
      <c r="Q236" s="8" t="s">
        <v>58</v>
      </c>
      <c r="R236" s="8">
        <v>4</v>
      </c>
      <c r="S236" s="8">
        <v>0</v>
      </c>
      <c r="T236" s="8" t="b">
        <v>0</v>
      </c>
    </row>
    <row r="237" spans="2:20">
      <c r="B237" s="8" t="s">
        <v>49</v>
      </c>
      <c r="C237" s="8" t="s">
        <v>64</v>
      </c>
      <c r="D237" s="8" t="s">
        <v>72</v>
      </c>
      <c r="E237" s="8">
        <v>540</v>
      </c>
      <c r="F237" s="9">
        <v>46235</v>
      </c>
      <c r="G237" s="8" t="s">
        <v>52</v>
      </c>
      <c r="H237" s="8" t="s">
        <v>53</v>
      </c>
      <c r="I237" s="8" t="s">
        <v>68</v>
      </c>
      <c r="J237" s="61">
        <v>0</v>
      </c>
      <c r="K237" s="8">
        <v>1</v>
      </c>
      <c r="L237" s="8">
        <v>4</v>
      </c>
      <c r="M237" s="8" t="s">
        <v>66</v>
      </c>
      <c r="N237" s="9">
        <v>46248</v>
      </c>
      <c r="O237" s="10">
        <v>46248.333333333336</v>
      </c>
      <c r="P237" s="10">
        <v>46248.708333333336</v>
      </c>
      <c r="Q237" s="8" t="s">
        <v>60</v>
      </c>
      <c r="R237" s="8">
        <v>4</v>
      </c>
      <c r="S237" s="8">
        <v>0</v>
      </c>
      <c r="T237" s="8" t="b">
        <v>0</v>
      </c>
    </row>
    <row r="238" spans="2:20">
      <c r="B238" s="8" t="s">
        <v>49</v>
      </c>
      <c r="C238" s="8" t="s">
        <v>64</v>
      </c>
      <c r="D238" s="8" t="s">
        <v>72</v>
      </c>
      <c r="E238" s="8">
        <v>540</v>
      </c>
      <c r="F238" s="9">
        <v>46235</v>
      </c>
      <c r="G238" s="8" t="s">
        <v>52</v>
      </c>
      <c r="H238" s="8" t="s">
        <v>53</v>
      </c>
      <c r="I238" s="8" t="s">
        <v>59</v>
      </c>
      <c r="J238" s="61">
        <v>0</v>
      </c>
      <c r="K238" s="8">
        <v>1</v>
      </c>
      <c r="L238" s="8">
        <v>4</v>
      </c>
      <c r="M238" s="8" t="s">
        <v>66</v>
      </c>
      <c r="N238" s="9">
        <v>46254</v>
      </c>
      <c r="O238" s="10">
        <v>46254.375</v>
      </c>
      <c r="P238" s="10">
        <v>46254.75</v>
      </c>
      <c r="Q238" s="8" t="s">
        <v>60</v>
      </c>
      <c r="R238" s="8">
        <v>4</v>
      </c>
      <c r="S238" s="8">
        <v>0</v>
      </c>
      <c r="T238" s="8" t="b">
        <v>0</v>
      </c>
    </row>
    <row r="239" spans="2:20">
      <c r="B239" s="8" t="s">
        <v>49</v>
      </c>
      <c r="C239" s="8" t="s">
        <v>64</v>
      </c>
      <c r="D239" s="8" t="s">
        <v>72</v>
      </c>
      <c r="E239" s="8">
        <v>540</v>
      </c>
      <c r="F239" s="9">
        <v>46235</v>
      </c>
      <c r="G239" s="8" t="s">
        <v>52</v>
      </c>
      <c r="H239" s="8" t="s">
        <v>53</v>
      </c>
      <c r="I239" s="8" t="s">
        <v>57</v>
      </c>
      <c r="J239" s="61">
        <v>0</v>
      </c>
      <c r="K239" s="8">
        <v>1</v>
      </c>
      <c r="L239" s="8">
        <v>4</v>
      </c>
      <c r="M239" s="8" t="s">
        <v>66</v>
      </c>
      <c r="N239" s="9">
        <v>46255</v>
      </c>
      <c r="O239" s="10">
        <v>46255.354166666664</v>
      </c>
      <c r="P239" s="10">
        <v>46255.729166666664</v>
      </c>
      <c r="Q239" s="8" t="s">
        <v>60</v>
      </c>
      <c r="R239" s="8">
        <v>4</v>
      </c>
      <c r="S239" s="8">
        <v>0</v>
      </c>
      <c r="T239" s="8" t="b">
        <v>0</v>
      </c>
    </row>
    <row r="240" spans="2:20">
      <c r="B240" s="8" t="s">
        <v>49</v>
      </c>
      <c r="C240" s="8" t="s">
        <v>64</v>
      </c>
      <c r="D240" s="8" t="s">
        <v>72</v>
      </c>
      <c r="E240" s="8">
        <v>540</v>
      </c>
      <c r="F240" s="9">
        <v>46235</v>
      </c>
      <c r="G240" s="8" t="s">
        <v>52</v>
      </c>
      <c r="H240" s="8" t="s">
        <v>53</v>
      </c>
      <c r="I240" s="8" t="s">
        <v>62</v>
      </c>
      <c r="J240" s="61">
        <v>0</v>
      </c>
      <c r="K240" s="8">
        <v>1</v>
      </c>
      <c r="L240" s="8">
        <v>4</v>
      </c>
      <c r="M240" s="8" t="s">
        <v>66</v>
      </c>
      <c r="N240" s="9">
        <v>46257</v>
      </c>
      <c r="O240" s="10">
        <v>46257.333333333336</v>
      </c>
      <c r="P240" s="10">
        <v>46257.708333333336</v>
      </c>
      <c r="Q240" s="8" t="s">
        <v>60</v>
      </c>
      <c r="R240" s="8">
        <v>4</v>
      </c>
      <c r="S240" s="8">
        <v>0</v>
      </c>
      <c r="T240" s="8" t="b">
        <v>0</v>
      </c>
    </row>
    <row r="241" spans="2:20">
      <c r="B241" s="8" t="s">
        <v>49</v>
      </c>
      <c r="C241" s="8" t="s">
        <v>64</v>
      </c>
      <c r="D241" s="8" t="s">
        <v>73</v>
      </c>
      <c r="E241" s="8">
        <v>180</v>
      </c>
      <c r="F241" s="9">
        <v>46174</v>
      </c>
      <c r="G241" s="8" t="s">
        <v>52</v>
      </c>
      <c r="H241" s="8" t="s">
        <v>53</v>
      </c>
      <c r="I241" s="8" t="s">
        <v>62</v>
      </c>
      <c r="J241" s="61">
        <v>0</v>
      </c>
      <c r="K241" s="8">
        <v>1</v>
      </c>
      <c r="L241" s="8">
        <v>4</v>
      </c>
      <c r="M241" s="8" t="s">
        <v>66</v>
      </c>
      <c r="N241" s="9">
        <v>46185</v>
      </c>
      <c r="O241" s="10">
        <v>46185.333333333336</v>
      </c>
      <c r="P241" s="10">
        <v>46185.458333333336</v>
      </c>
      <c r="Q241" s="8" t="s">
        <v>56</v>
      </c>
      <c r="R241" s="8">
        <v>4</v>
      </c>
      <c r="S241" s="8">
        <v>0</v>
      </c>
      <c r="T241" s="8" t="b">
        <v>0</v>
      </c>
    </row>
    <row r="242" spans="2:20">
      <c r="B242" s="8" t="s">
        <v>49</v>
      </c>
      <c r="C242" s="8" t="s">
        <v>64</v>
      </c>
      <c r="D242" s="8" t="s">
        <v>73</v>
      </c>
      <c r="E242" s="8">
        <v>210</v>
      </c>
      <c r="F242" s="9">
        <v>46174</v>
      </c>
      <c r="G242" s="8" t="s">
        <v>52</v>
      </c>
      <c r="H242" s="8" t="s">
        <v>53</v>
      </c>
      <c r="I242" s="8" t="s">
        <v>67</v>
      </c>
      <c r="J242" s="61">
        <v>0</v>
      </c>
      <c r="K242" s="8">
        <v>1</v>
      </c>
      <c r="L242" s="8">
        <v>4</v>
      </c>
      <c r="M242" s="8" t="s">
        <v>66</v>
      </c>
      <c r="N242" s="9">
        <v>46174</v>
      </c>
      <c r="O242" s="10">
        <v>46174.333333333336</v>
      </c>
      <c r="P242" s="10">
        <v>46174.479166666664</v>
      </c>
      <c r="Q242" s="8" t="s">
        <v>56</v>
      </c>
      <c r="R242" s="8">
        <v>4</v>
      </c>
      <c r="S242" s="8">
        <v>0</v>
      </c>
      <c r="T242" s="8" t="b">
        <v>0</v>
      </c>
    </row>
    <row r="243" spans="2:20">
      <c r="B243" s="8" t="s">
        <v>49</v>
      </c>
      <c r="C243" s="8" t="s">
        <v>64</v>
      </c>
      <c r="D243" s="8" t="s">
        <v>73</v>
      </c>
      <c r="E243" s="8">
        <v>210</v>
      </c>
      <c r="F243" s="9">
        <v>46174</v>
      </c>
      <c r="G243" s="8" t="s">
        <v>52</v>
      </c>
      <c r="H243" s="8" t="s">
        <v>53</v>
      </c>
      <c r="I243" s="8" t="s">
        <v>67</v>
      </c>
      <c r="J243" s="61">
        <v>0</v>
      </c>
      <c r="K243" s="8">
        <v>1</v>
      </c>
      <c r="L243" s="8">
        <v>4</v>
      </c>
      <c r="M243" s="8" t="s">
        <v>66</v>
      </c>
      <c r="N243" s="9">
        <v>46188</v>
      </c>
      <c r="O243" s="10">
        <v>46188.5625</v>
      </c>
      <c r="P243" s="10">
        <v>46188.708333333336</v>
      </c>
      <c r="Q243" s="8" t="s">
        <v>56</v>
      </c>
      <c r="R243" s="8">
        <v>4</v>
      </c>
      <c r="S243" s="8">
        <v>0</v>
      </c>
      <c r="T243" s="8" t="b">
        <v>0</v>
      </c>
    </row>
    <row r="244" spans="2:20">
      <c r="B244" s="8" t="s">
        <v>49</v>
      </c>
      <c r="C244" s="8" t="s">
        <v>64</v>
      </c>
      <c r="D244" s="8" t="s">
        <v>73</v>
      </c>
      <c r="E244" s="8">
        <v>210</v>
      </c>
      <c r="F244" s="9">
        <v>46174</v>
      </c>
      <c r="G244" s="8" t="s">
        <v>52</v>
      </c>
      <c r="H244" s="8" t="s">
        <v>53</v>
      </c>
      <c r="I244" s="8" t="s">
        <v>57</v>
      </c>
      <c r="J244" s="61">
        <v>0</v>
      </c>
      <c r="K244" s="8">
        <v>1</v>
      </c>
      <c r="L244" s="8">
        <v>4</v>
      </c>
      <c r="M244" s="8" t="s">
        <v>66</v>
      </c>
      <c r="N244" s="9">
        <v>46189</v>
      </c>
      <c r="O244" s="10">
        <v>46189.5625</v>
      </c>
      <c r="P244" s="10">
        <v>46189.708333333336</v>
      </c>
      <c r="Q244" s="8" t="s">
        <v>56</v>
      </c>
      <c r="R244" s="8">
        <v>4</v>
      </c>
      <c r="S244" s="8">
        <v>0</v>
      </c>
      <c r="T244" s="8" t="b">
        <v>0</v>
      </c>
    </row>
    <row r="245" spans="2:20">
      <c r="B245" s="8" t="s">
        <v>49</v>
      </c>
      <c r="C245" s="8" t="s">
        <v>64</v>
      </c>
      <c r="D245" s="8" t="s">
        <v>73</v>
      </c>
      <c r="E245" s="8">
        <v>210</v>
      </c>
      <c r="F245" s="9">
        <v>46174</v>
      </c>
      <c r="G245" s="8" t="s">
        <v>52</v>
      </c>
      <c r="H245" s="8" t="s">
        <v>53</v>
      </c>
      <c r="I245" s="8" t="s">
        <v>68</v>
      </c>
      <c r="J245" s="61">
        <v>0</v>
      </c>
      <c r="K245" s="8">
        <v>1</v>
      </c>
      <c r="L245" s="8">
        <v>4</v>
      </c>
      <c r="M245" s="8" t="s">
        <v>66</v>
      </c>
      <c r="N245" s="9">
        <v>46194</v>
      </c>
      <c r="O245" s="10">
        <v>46194.354166666664</v>
      </c>
      <c r="P245" s="10">
        <v>46194.5</v>
      </c>
      <c r="Q245" s="8" t="s">
        <v>56</v>
      </c>
      <c r="R245" s="8">
        <v>4</v>
      </c>
      <c r="S245" s="8">
        <v>0</v>
      </c>
      <c r="T245" s="8" t="b">
        <v>0</v>
      </c>
    </row>
    <row r="246" spans="2:20">
      <c r="B246" s="8" t="s">
        <v>49</v>
      </c>
      <c r="C246" s="8" t="s">
        <v>64</v>
      </c>
      <c r="D246" s="8" t="s">
        <v>73</v>
      </c>
      <c r="E246" s="8">
        <v>210</v>
      </c>
      <c r="F246" s="9">
        <v>46174</v>
      </c>
      <c r="G246" s="8" t="s">
        <v>52</v>
      </c>
      <c r="H246" s="8" t="s">
        <v>53</v>
      </c>
      <c r="I246" s="8" t="s">
        <v>57</v>
      </c>
      <c r="J246" s="61">
        <v>0</v>
      </c>
      <c r="K246" s="8">
        <v>1</v>
      </c>
      <c r="L246" s="8">
        <v>4</v>
      </c>
      <c r="M246" s="8" t="s">
        <v>66</v>
      </c>
      <c r="N246" s="9">
        <v>46198</v>
      </c>
      <c r="O246" s="10">
        <v>46198.375</v>
      </c>
      <c r="P246" s="10">
        <v>46198.520833333336</v>
      </c>
      <c r="Q246" s="8" t="s">
        <v>56</v>
      </c>
      <c r="R246" s="8">
        <v>4</v>
      </c>
      <c r="S246" s="8">
        <v>0</v>
      </c>
      <c r="T246" s="8" t="b">
        <v>0</v>
      </c>
    </row>
    <row r="247" spans="2:20">
      <c r="B247" s="8" t="s">
        <v>49</v>
      </c>
      <c r="C247" s="8" t="s">
        <v>64</v>
      </c>
      <c r="D247" s="8" t="s">
        <v>73</v>
      </c>
      <c r="E247" s="8">
        <v>210</v>
      </c>
      <c r="F247" s="9">
        <v>46204</v>
      </c>
      <c r="G247" s="8" t="s">
        <v>52</v>
      </c>
      <c r="H247" s="8" t="s">
        <v>53</v>
      </c>
      <c r="I247" s="8" t="s">
        <v>62</v>
      </c>
      <c r="J247" s="61">
        <v>0</v>
      </c>
      <c r="K247" s="8">
        <v>1</v>
      </c>
      <c r="L247" s="8">
        <v>4</v>
      </c>
      <c r="M247" s="8" t="s">
        <v>66</v>
      </c>
      <c r="N247" s="9">
        <v>46208</v>
      </c>
      <c r="O247" s="10">
        <v>46208.541666666664</v>
      </c>
      <c r="P247" s="10">
        <v>46208.6875</v>
      </c>
      <c r="Q247" s="8" t="s">
        <v>58</v>
      </c>
      <c r="R247" s="8">
        <v>4</v>
      </c>
      <c r="S247" s="8">
        <v>0</v>
      </c>
      <c r="T247" s="8" t="b">
        <v>0</v>
      </c>
    </row>
    <row r="248" spans="2:20">
      <c r="B248" s="8" t="s">
        <v>49</v>
      </c>
      <c r="C248" s="8" t="s">
        <v>64</v>
      </c>
      <c r="D248" s="8" t="s">
        <v>73</v>
      </c>
      <c r="E248" s="8">
        <v>210</v>
      </c>
      <c r="F248" s="9">
        <v>46204</v>
      </c>
      <c r="G248" s="8" t="s">
        <v>52</v>
      </c>
      <c r="H248" s="8" t="s">
        <v>53</v>
      </c>
      <c r="I248" s="8" t="s">
        <v>57</v>
      </c>
      <c r="J248" s="61">
        <v>0</v>
      </c>
      <c r="K248" s="8">
        <v>1</v>
      </c>
      <c r="L248" s="8">
        <v>4</v>
      </c>
      <c r="M248" s="8" t="s">
        <v>66</v>
      </c>
      <c r="N248" s="9">
        <v>46222</v>
      </c>
      <c r="O248" s="10">
        <v>46222.354166666664</v>
      </c>
      <c r="P248" s="10">
        <v>46222.5</v>
      </c>
      <c r="Q248" s="8" t="s">
        <v>58</v>
      </c>
      <c r="R248" s="8">
        <v>4</v>
      </c>
      <c r="S248" s="8">
        <v>0</v>
      </c>
      <c r="T248" s="8" t="b">
        <v>0</v>
      </c>
    </row>
    <row r="249" spans="2:20">
      <c r="B249" s="8" t="s">
        <v>49</v>
      </c>
      <c r="C249" s="8" t="s">
        <v>64</v>
      </c>
      <c r="D249" s="8" t="s">
        <v>73</v>
      </c>
      <c r="E249" s="8">
        <v>210</v>
      </c>
      <c r="F249" s="9">
        <v>46204</v>
      </c>
      <c r="G249" s="8" t="s">
        <v>52</v>
      </c>
      <c r="H249" s="8" t="s">
        <v>53</v>
      </c>
      <c r="I249" s="8" t="s">
        <v>54</v>
      </c>
      <c r="J249" s="61">
        <v>0</v>
      </c>
      <c r="K249" s="8">
        <v>1</v>
      </c>
      <c r="L249" s="8">
        <v>4</v>
      </c>
      <c r="M249" s="8" t="s">
        <v>66</v>
      </c>
      <c r="N249" s="9">
        <v>46227</v>
      </c>
      <c r="O249" s="10">
        <v>46227.354166666664</v>
      </c>
      <c r="P249" s="10">
        <v>46227.5</v>
      </c>
      <c r="Q249" s="8" t="s">
        <v>58</v>
      </c>
      <c r="R249" s="8">
        <v>4</v>
      </c>
      <c r="S249" s="8">
        <v>0</v>
      </c>
      <c r="T249" s="8" t="b">
        <v>0</v>
      </c>
    </row>
    <row r="250" spans="2:20">
      <c r="B250" s="8" t="s">
        <v>49</v>
      </c>
      <c r="C250" s="8" t="s">
        <v>64</v>
      </c>
      <c r="D250" s="8" t="s">
        <v>73</v>
      </c>
      <c r="E250" s="8">
        <v>210</v>
      </c>
      <c r="F250" s="9">
        <v>46204</v>
      </c>
      <c r="G250" s="8" t="s">
        <v>52</v>
      </c>
      <c r="H250" s="8" t="s">
        <v>53</v>
      </c>
      <c r="I250" s="8" t="s">
        <v>59</v>
      </c>
      <c r="J250" s="61">
        <v>0</v>
      </c>
      <c r="K250" s="8">
        <v>1</v>
      </c>
      <c r="L250" s="8">
        <v>4</v>
      </c>
      <c r="M250" s="8" t="s">
        <v>66</v>
      </c>
      <c r="N250" s="9">
        <v>46234</v>
      </c>
      <c r="O250" s="10">
        <v>46234.333333333336</v>
      </c>
      <c r="P250" s="10">
        <v>46234.479166666664</v>
      </c>
      <c r="Q250" s="8" t="s">
        <v>58</v>
      </c>
      <c r="R250" s="8">
        <v>4</v>
      </c>
      <c r="S250" s="8">
        <v>0</v>
      </c>
      <c r="T250" s="8" t="b">
        <v>0</v>
      </c>
    </row>
    <row r="251" spans="2:20">
      <c r="B251" s="8" t="s">
        <v>49</v>
      </c>
      <c r="C251" s="8" t="s">
        <v>64</v>
      </c>
      <c r="D251" s="8" t="s">
        <v>73</v>
      </c>
      <c r="E251" s="8">
        <v>210</v>
      </c>
      <c r="F251" s="9">
        <v>46235</v>
      </c>
      <c r="G251" s="8" t="s">
        <v>52</v>
      </c>
      <c r="H251" s="8" t="s">
        <v>53</v>
      </c>
      <c r="I251" s="8" t="s">
        <v>68</v>
      </c>
      <c r="J251" s="61">
        <v>0</v>
      </c>
      <c r="K251" s="8">
        <v>1</v>
      </c>
      <c r="L251" s="8">
        <v>4</v>
      </c>
      <c r="M251" s="8" t="s">
        <v>66</v>
      </c>
      <c r="N251" s="9">
        <v>46237</v>
      </c>
      <c r="O251" s="10">
        <v>46237.5625</v>
      </c>
      <c r="P251" s="10">
        <v>46237.708333333336</v>
      </c>
      <c r="Q251" s="8" t="s">
        <v>60</v>
      </c>
      <c r="R251" s="8">
        <v>4</v>
      </c>
      <c r="S251" s="8">
        <v>0</v>
      </c>
      <c r="T251" s="8" t="b">
        <v>0</v>
      </c>
    </row>
    <row r="252" spans="2:20">
      <c r="B252" s="8" t="s">
        <v>49</v>
      </c>
      <c r="C252" s="8" t="s">
        <v>64</v>
      </c>
      <c r="D252" s="8" t="s">
        <v>73</v>
      </c>
      <c r="E252" s="8">
        <v>210</v>
      </c>
      <c r="F252" s="9">
        <v>46235</v>
      </c>
      <c r="G252" s="8" t="s">
        <v>52</v>
      </c>
      <c r="H252" s="8" t="s">
        <v>53</v>
      </c>
      <c r="I252" s="8" t="s">
        <v>59</v>
      </c>
      <c r="J252" s="61">
        <v>0</v>
      </c>
      <c r="K252" s="8">
        <v>1</v>
      </c>
      <c r="L252" s="8">
        <v>4</v>
      </c>
      <c r="M252" s="8" t="s">
        <v>66</v>
      </c>
      <c r="N252" s="9">
        <v>46239</v>
      </c>
      <c r="O252" s="10">
        <v>46239.354166666664</v>
      </c>
      <c r="P252" s="10">
        <v>46239.5</v>
      </c>
      <c r="Q252" s="8" t="s">
        <v>60</v>
      </c>
      <c r="R252" s="8">
        <v>4</v>
      </c>
      <c r="S252" s="8">
        <v>0</v>
      </c>
      <c r="T252" s="8" t="b">
        <v>0</v>
      </c>
    </row>
    <row r="253" spans="2:20">
      <c r="B253" s="8" t="s">
        <v>49</v>
      </c>
      <c r="C253" s="8" t="s">
        <v>64</v>
      </c>
      <c r="D253" s="8" t="s">
        <v>73</v>
      </c>
      <c r="E253" s="8">
        <v>240</v>
      </c>
      <c r="F253" s="9">
        <v>46174</v>
      </c>
      <c r="G253" s="8" t="s">
        <v>52</v>
      </c>
      <c r="H253" s="8" t="s">
        <v>53</v>
      </c>
      <c r="I253" s="8" t="s">
        <v>62</v>
      </c>
      <c r="J253" s="61">
        <v>0</v>
      </c>
      <c r="K253" s="8">
        <v>1</v>
      </c>
      <c r="L253" s="8">
        <v>4</v>
      </c>
      <c r="M253" s="8" t="s">
        <v>66</v>
      </c>
      <c r="N253" s="9">
        <v>46191</v>
      </c>
      <c r="O253" s="10">
        <v>46191.5625</v>
      </c>
      <c r="P253" s="10">
        <v>46191.729166666664</v>
      </c>
      <c r="Q253" s="8" t="s">
        <v>56</v>
      </c>
      <c r="R253" s="8">
        <v>4</v>
      </c>
      <c r="S253" s="8">
        <v>0</v>
      </c>
      <c r="T253" s="8" t="b">
        <v>0</v>
      </c>
    </row>
    <row r="254" spans="2:20">
      <c r="B254" s="8" t="s">
        <v>49</v>
      </c>
      <c r="C254" s="8" t="s">
        <v>64</v>
      </c>
      <c r="D254" s="8" t="s">
        <v>73</v>
      </c>
      <c r="E254" s="8">
        <v>240</v>
      </c>
      <c r="F254" s="9">
        <v>46174</v>
      </c>
      <c r="G254" s="8" t="s">
        <v>52</v>
      </c>
      <c r="H254" s="8" t="s">
        <v>53</v>
      </c>
      <c r="I254" s="8" t="s">
        <v>67</v>
      </c>
      <c r="J254" s="61">
        <v>0</v>
      </c>
      <c r="K254" s="8">
        <v>1</v>
      </c>
      <c r="L254" s="8">
        <v>4</v>
      </c>
      <c r="M254" s="8" t="s">
        <v>66</v>
      </c>
      <c r="N254" s="9">
        <v>46196</v>
      </c>
      <c r="O254" s="10">
        <v>46196.354166666664</v>
      </c>
      <c r="P254" s="10">
        <v>46196.520833333336</v>
      </c>
      <c r="Q254" s="8" t="s">
        <v>56</v>
      </c>
      <c r="R254" s="8">
        <v>4</v>
      </c>
      <c r="S254" s="8">
        <v>0</v>
      </c>
      <c r="T254" s="8" t="b">
        <v>0</v>
      </c>
    </row>
    <row r="255" spans="2:20">
      <c r="B255" s="8" t="s">
        <v>49</v>
      </c>
      <c r="C255" s="8" t="s">
        <v>64</v>
      </c>
      <c r="D255" s="8" t="s">
        <v>73</v>
      </c>
      <c r="E255" s="8">
        <v>240</v>
      </c>
      <c r="F255" s="9">
        <v>46204</v>
      </c>
      <c r="G255" s="8" t="s">
        <v>52</v>
      </c>
      <c r="H255" s="8" t="s">
        <v>53</v>
      </c>
      <c r="I255" s="8" t="s">
        <v>67</v>
      </c>
      <c r="J255" s="61">
        <v>0</v>
      </c>
      <c r="K255" s="8">
        <v>1</v>
      </c>
      <c r="L255" s="8">
        <v>4</v>
      </c>
      <c r="M255" s="8" t="s">
        <v>66</v>
      </c>
      <c r="N255" s="9">
        <v>46221</v>
      </c>
      <c r="O255" s="10">
        <v>46221.354166666664</v>
      </c>
      <c r="P255" s="10">
        <v>46221.520833333336</v>
      </c>
      <c r="Q255" s="8" t="s">
        <v>58</v>
      </c>
      <c r="R255" s="8">
        <v>4</v>
      </c>
      <c r="S255" s="8">
        <v>0</v>
      </c>
      <c r="T255" s="8" t="b">
        <v>0</v>
      </c>
    </row>
    <row r="256" spans="2:20">
      <c r="B256" s="8" t="s">
        <v>49</v>
      </c>
      <c r="C256" s="8" t="s">
        <v>64</v>
      </c>
      <c r="D256" s="8" t="s">
        <v>73</v>
      </c>
      <c r="E256" s="8">
        <v>240</v>
      </c>
      <c r="F256" s="9">
        <v>46235</v>
      </c>
      <c r="G256" s="8" t="s">
        <v>52</v>
      </c>
      <c r="H256" s="8" t="s">
        <v>53</v>
      </c>
      <c r="I256" s="8" t="s">
        <v>54</v>
      </c>
      <c r="J256" s="61">
        <v>0</v>
      </c>
      <c r="K256" s="8">
        <v>1</v>
      </c>
      <c r="L256" s="8">
        <v>4</v>
      </c>
      <c r="M256" s="8" t="s">
        <v>66</v>
      </c>
      <c r="N256" s="9">
        <v>46236</v>
      </c>
      <c r="O256" s="10">
        <v>46236.354166666664</v>
      </c>
      <c r="P256" s="10">
        <v>46236.520833333336</v>
      </c>
      <c r="Q256" s="8" t="s">
        <v>60</v>
      </c>
      <c r="R256" s="8">
        <v>4</v>
      </c>
      <c r="S256" s="8">
        <v>0</v>
      </c>
      <c r="T256" s="8" t="b">
        <v>0</v>
      </c>
    </row>
    <row r="257" spans="2:20">
      <c r="B257" s="8" t="s">
        <v>49</v>
      </c>
      <c r="C257" s="8" t="s">
        <v>64</v>
      </c>
      <c r="D257" s="8" t="s">
        <v>73</v>
      </c>
      <c r="E257" s="8">
        <v>270</v>
      </c>
      <c r="F257" s="9">
        <v>46174</v>
      </c>
      <c r="G257" s="8" t="s">
        <v>52</v>
      </c>
      <c r="H257" s="8" t="s">
        <v>53</v>
      </c>
      <c r="I257" s="8" t="s">
        <v>54</v>
      </c>
      <c r="J257" s="61">
        <v>0</v>
      </c>
      <c r="K257" s="8">
        <v>1</v>
      </c>
      <c r="L257" s="8">
        <v>4</v>
      </c>
      <c r="M257" s="8" t="s">
        <v>66</v>
      </c>
      <c r="N257" s="9">
        <v>46197</v>
      </c>
      <c r="O257" s="10">
        <v>46197.354166666664</v>
      </c>
      <c r="P257" s="10">
        <v>46197.541666666664</v>
      </c>
      <c r="Q257" s="8" t="s">
        <v>56</v>
      </c>
      <c r="R257" s="8">
        <v>4</v>
      </c>
      <c r="S257" s="8">
        <v>0</v>
      </c>
      <c r="T257" s="8" t="b">
        <v>0</v>
      </c>
    </row>
    <row r="258" spans="2:20">
      <c r="B258" s="8" t="s">
        <v>49</v>
      </c>
      <c r="C258" s="8" t="s">
        <v>64</v>
      </c>
      <c r="D258" s="8" t="s">
        <v>73</v>
      </c>
      <c r="E258" s="8">
        <v>270</v>
      </c>
      <c r="F258" s="9">
        <v>46204</v>
      </c>
      <c r="G258" s="8" t="s">
        <v>52</v>
      </c>
      <c r="H258" s="8" t="s">
        <v>53</v>
      </c>
      <c r="I258" s="8" t="s">
        <v>68</v>
      </c>
      <c r="J258" s="61">
        <v>0</v>
      </c>
      <c r="K258" s="8">
        <v>1</v>
      </c>
      <c r="L258" s="8">
        <v>4</v>
      </c>
      <c r="M258" s="8" t="s">
        <v>66</v>
      </c>
      <c r="N258" s="9">
        <v>46206</v>
      </c>
      <c r="O258" s="10">
        <v>46206.354166666664</v>
      </c>
      <c r="P258" s="10">
        <v>46206.541666666664</v>
      </c>
      <c r="Q258" s="8" t="s">
        <v>58</v>
      </c>
      <c r="R258" s="8">
        <v>4</v>
      </c>
      <c r="S258" s="8">
        <v>0</v>
      </c>
      <c r="T258" s="8" t="b">
        <v>0</v>
      </c>
    </row>
    <row r="259" spans="2:20">
      <c r="B259" s="8" t="s">
        <v>49</v>
      </c>
      <c r="C259" s="8" t="s">
        <v>64</v>
      </c>
      <c r="D259" s="8" t="s">
        <v>73</v>
      </c>
      <c r="E259" s="8">
        <v>270</v>
      </c>
      <c r="F259" s="9">
        <v>46204</v>
      </c>
      <c r="G259" s="8" t="s">
        <v>52</v>
      </c>
      <c r="H259" s="8" t="s">
        <v>53</v>
      </c>
      <c r="I259" s="8" t="s">
        <v>59</v>
      </c>
      <c r="J259" s="61">
        <v>0</v>
      </c>
      <c r="K259" s="8">
        <v>1</v>
      </c>
      <c r="L259" s="8">
        <v>4</v>
      </c>
      <c r="M259" s="8" t="s">
        <v>66</v>
      </c>
      <c r="N259" s="9">
        <v>46212</v>
      </c>
      <c r="O259" s="10">
        <v>46212.541666666664</v>
      </c>
      <c r="P259" s="10">
        <v>46212.729166666664</v>
      </c>
      <c r="Q259" s="8" t="s">
        <v>58</v>
      </c>
      <c r="R259" s="8">
        <v>4</v>
      </c>
      <c r="S259" s="8">
        <v>0</v>
      </c>
      <c r="T259" s="8" t="b">
        <v>0</v>
      </c>
    </row>
    <row r="260" spans="2:20">
      <c r="B260" s="8" t="s">
        <v>49</v>
      </c>
      <c r="C260" s="8" t="s">
        <v>64</v>
      </c>
      <c r="D260" s="8" t="s">
        <v>73</v>
      </c>
      <c r="E260" s="8">
        <v>270</v>
      </c>
      <c r="F260" s="9">
        <v>46235</v>
      </c>
      <c r="G260" s="8" t="s">
        <v>52</v>
      </c>
      <c r="H260" s="8" t="s">
        <v>53</v>
      </c>
      <c r="I260" s="8" t="s">
        <v>57</v>
      </c>
      <c r="J260" s="61">
        <v>0</v>
      </c>
      <c r="K260" s="8">
        <v>1</v>
      </c>
      <c r="L260" s="8">
        <v>4</v>
      </c>
      <c r="M260" s="8" t="s">
        <v>66</v>
      </c>
      <c r="N260" s="9">
        <v>46238</v>
      </c>
      <c r="O260" s="10">
        <v>46238.333333333336</v>
      </c>
      <c r="P260" s="10">
        <v>46238.520833333336</v>
      </c>
      <c r="Q260" s="8" t="s">
        <v>60</v>
      </c>
      <c r="R260" s="8">
        <v>4</v>
      </c>
      <c r="S260" s="8">
        <v>0</v>
      </c>
      <c r="T260" s="8" t="b">
        <v>0</v>
      </c>
    </row>
    <row r="261" spans="2:20">
      <c r="B261" s="8" t="s">
        <v>49</v>
      </c>
      <c r="C261" s="8" t="s">
        <v>64</v>
      </c>
      <c r="D261" s="8" t="s">
        <v>73</v>
      </c>
      <c r="E261" s="8">
        <v>270</v>
      </c>
      <c r="F261" s="9">
        <v>46235</v>
      </c>
      <c r="G261" s="8" t="s">
        <v>52</v>
      </c>
      <c r="H261" s="8" t="s">
        <v>53</v>
      </c>
      <c r="I261" s="8" t="s">
        <v>59</v>
      </c>
      <c r="J261" s="61">
        <v>0</v>
      </c>
      <c r="K261" s="8">
        <v>1</v>
      </c>
      <c r="L261" s="8">
        <v>4</v>
      </c>
      <c r="M261" s="8" t="s">
        <v>66</v>
      </c>
      <c r="N261" s="9">
        <v>46250</v>
      </c>
      <c r="O261" s="10">
        <v>46250.354166666664</v>
      </c>
      <c r="P261" s="10">
        <v>46250.541666666664</v>
      </c>
      <c r="Q261" s="8" t="s">
        <v>60</v>
      </c>
      <c r="R261" s="8">
        <v>4</v>
      </c>
      <c r="S261" s="8">
        <v>0</v>
      </c>
      <c r="T261" s="8" t="b">
        <v>0</v>
      </c>
    </row>
    <row r="262" spans="2:20">
      <c r="B262" s="8" t="s">
        <v>49</v>
      </c>
      <c r="C262" s="8" t="s">
        <v>64</v>
      </c>
      <c r="D262" s="8" t="s">
        <v>73</v>
      </c>
      <c r="E262" s="8">
        <v>270</v>
      </c>
      <c r="F262" s="9">
        <v>46235</v>
      </c>
      <c r="G262" s="8" t="s">
        <v>52</v>
      </c>
      <c r="H262" s="8" t="s">
        <v>53</v>
      </c>
      <c r="I262" s="8" t="s">
        <v>67</v>
      </c>
      <c r="J262" s="61">
        <v>0</v>
      </c>
      <c r="K262" s="8">
        <v>1</v>
      </c>
      <c r="L262" s="8">
        <v>4</v>
      </c>
      <c r="M262" s="8" t="s">
        <v>66</v>
      </c>
      <c r="N262" s="9">
        <v>46258</v>
      </c>
      <c r="O262" s="10">
        <v>46258.375</v>
      </c>
      <c r="P262" s="10">
        <v>46258.5625</v>
      </c>
      <c r="Q262" s="8" t="s">
        <v>60</v>
      </c>
      <c r="R262" s="8">
        <v>4</v>
      </c>
      <c r="S262" s="8">
        <v>0</v>
      </c>
      <c r="T262" s="8" t="b">
        <v>0</v>
      </c>
    </row>
    <row r="263" spans="2:20">
      <c r="B263" s="8" t="s">
        <v>49</v>
      </c>
      <c r="C263" s="8" t="s">
        <v>64</v>
      </c>
      <c r="D263" s="8" t="s">
        <v>73</v>
      </c>
      <c r="E263" s="8">
        <v>270</v>
      </c>
      <c r="F263" s="9">
        <v>46235</v>
      </c>
      <c r="G263" s="8" t="s">
        <v>52</v>
      </c>
      <c r="H263" s="8" t="s">
        <v>53</v>
      </c>
      <c r="I263" s="8" t="s">
        <v>54</v>
      </c>
      <c r="J263" s="61">
        <v>0</v>
      </c>
      <c r="K263" s="8">
        <v>1</v>
      </c>
      <c r="L263" s="8">
        <v>4</v>
      </c>
      <c r="M263" s="8" t="s">
        <v>66</v>
      </c>
      <c r="N263" s="9">
        <v>46265</v>
      </c>
      <c r="O263" s="10">
        <v>46265.375</v>
      </c>
      <c r="P263" s="10">
        <v>46265.5625</v>
      </c>
      <c r="Q263" s="8" t="s">
        <v>60</v>
      </c>
      <c r="R263" s="8">
        <v>4</v>
      </c>
      <c r="S263" s="8">
        <v>0</v>
      </c>
      <c r="T263" s="8" t="b">
        <v>0</v>
      </c>
    </row>
    <row r="264" spans="2:20">
      <c r="B264" s="8" t="s">
        <v>49</v>
      </c>
      <c r="C264" s="8" t="s">
        <v>64</v>
      </c>
      <c r="D264" s="8" t="s">
        <v>73</v>
      </c>
      <c r="E264" s="8">
        <v>300</v>
      </c>
      <c r="F264" s="9">
        <v>46174</v>
      </c>
      <c r="G264" s="8" t="s">
        <v>52</v>
      </c>
      <c r="H264" s="8" t="s">
        <v>53</v>
      </c>
      <c r="I264" s="8" t="s">
        <v>57</v>
      </c>
      <c r="J264" s="61">
        <v>0</v>
      </c>
      <c r="K264" s="8">
        <v>1</v>
      </c>
      <c r="L264" s="8">
        <v>4</v>
      </c>
      <c r="M264" s="8" t="s">
        <v>66</v>
      </c>
      <c r="N264" s="9">
        <v>46186</v>
      </c>
      <c r="O264" s="10">
        <v>46186.354166666664</v>
      </c>
      <c r="P264" s="10">
        <v>46186.5625</v>
      </c>
      <c r="Q264" s="8" t="s">
        <v>56</v>
      </c>
      <c r="R264" s="8">
        <v>4</v>
      </c>
      <c r="S264" s="8">
        <v>0</v>
      </c>
      <c r="T264" s="8" t="b">
        <v>0</v>
      </c>
    </row>
    <row r="265" spans="2:20">
      <c r="B265" s="8" t="s">
        <v>49</v>
      </c>
      <c r="C265" s="8" t="s">
        <v>64</v>
      </c>
      <c r="D265" s="8" t="s">
        <v>73</v>
      </c>
      <c r="E265" s="8">
        <v>300</v>
      </c>
      <c r="F265" s="9">
        <v>46174</v>
      </c>
      <c r="G265" s="8" t="s">
        <v>52</v>
      </c>
      <c r="H265" s="8" t="s">
        <v>53</v>
      </c>
      <c r="I265" s="8" t="s">
        <v>59</v>
      </c>
      <c r="J265" s="61">
        <v>0</v>
      </c>
      <c r="K265" s="8">
        <v>1</v>
      </c>
      <c r="L265" s="8">
        <v>4</v>
      </c>
      <c r="M265" s="8" t="s">
        <v>66</v>
      </c>
      <c r="N265" s="9">
        <v>46200</v>
      </c>
      <c r="O265" s="10">
        <v>46200.5625</v>
      </c>
      <c r="P265" s="10">
        <v>46200.770833333336</v>
      </c>
      <c r="Q265" s="8" t="s">
        <v>56</v>
      </c>
      <c r="R265" s="8">
        <v>4</v>
      </c>
      <c r="S265" s="8">
        <v>0</v>
      </c>
      <c r="T265" s="8" t="b">
        <v>0</v>
      </c>
    </row>
    <row r="266" spans="2:20">
      <c r="B266" s="8" t="s">
        <v>49</v>
      </c>
      <c r="C266" s="8" t="s">
        <v>64</v>
      </c>
      <c r="D266" s="8" t="s">
        <v>73</v>
      </c>
      <c r="E266" s="8">
        <v>300</v>
      </c>
      <c r="F266" s="9">
        <v>46204</v>
      </c>
      <c r="G266" s="8" t="s">
        <v>52</v>
      </c>
      <c r="H266" s="8" t="s">
        <v>53</v>
      </c>
      <c r="I266" s="8" t="s">
        <v>54</v>
      </c>
      <c r="J266" s="61">
        <v>0</v>
      </c>
      <c r="K266" s="8">
        <v>1</v>
      </c>
      <c r="L266" s="8">
        <v>4</v>
      </c>
      <c r="M266" s="8" t="s">
        <v>66</v>
      </c>
      <c r="N266" s="9">
        <v>46210</v>
      </c>
      <c r="O266" s="10">
        <v>46210.354166666664</v>
      </c>
      <c r="P266" s="10">
        <v>46210.5625</v>
      </c>
      <c r="Q266" s="8" t="s">
        <v>58</v>
      </c>
      <c r="R266" s="8">
        <v>4</v>
      </c>
      <c r="S266" s="8">
        <v>0</v>
      </c>
      <c r="T266" s="8" t="b">
        <v>0</v>
      </c>
    </row>
    <row r="267" spans="2:20">
      <c r="B267" s="8" t="s">
        <v>49</v>
      </c>
      <c r="C267" s="8" t="s">
        <v>64</v>
      </c>
      <c r="D267" s="8" t="s">
        <v>73</v>
      </c>
      <c r="E267" s="8">
        <v>300</v>
      </c>
      <c r="F267" s="9">
        <v>46235</v>
      </c>
      <c r="G267" s="8" t="s">
        <v>52</v>
      </c>
      <c r="H267" s="8" t="s">
        <v>53</v>
      </c>
      <c r="I267" s="8" t="s">
        <v>57</v>
      </c>
      <c r="J267" s="61">
        <v>0</v>
      </c>
      <c r="K267" s="8">
        <v>1</v>
      </c>
      <c r="L267" s="8">
        <v>4</v>
      </c>
      <c r="M267" s="8" t="s">
        <v>66</v>
      </c>
      <c r="N267" s="9">
        <v>46261</v>
      </c>
      <c r="O267" s="10">
        <v>46261.5625</v>
      </c>
      <c r="P267" s="10">
        <v>46261.770833333336</v>
      </c>
      <c r="Q267" s="8" t="s">
        <v>60</v>
      </c>
      <c r="R267" s="8">
        <v>4</v>
      </c>
      <c r="S267" s="8">
        <v>0</v>
      </c>
      <c r="T267" s="8" t="b">
        <v>0</v>
      </c>
    </row>
    <row r="268" spans="2:20">
      <c r="B268" s="8" t="s">
        <v>49</v>
      </c>
      <c r="C268" s="8" t="s">
        <v>64</v>
      </c>
      <c r="D268" s="8" t="s">
        <v>73</v>
      </c>
      <c r="E268" s="8">
        <v>360</v>
      </c>
      <c r="F268" s="9">
        <v>46204</v>
      </c>
      <c r="G268" s="8" t="s">
        <v>52</v>
      </c>
      <c r="H268" s="8" t="s">
        <v>53</v>
      </c>
      <c r="I268" s="8" t="s">
        <v>54</v>
      </c>
      <c r="J268" s="61">
        <v>0</v>
      </c>
      <c r="K268" s="8">
        <v>1</v>
      </c>
      <c r="L268" s="8">
        <v>4</v>
      </c>
      <c r="M268" s="8" t="s">
        <v>66</v>
      </c>
      <c r="N268" s="9">
        <v>46204</v>
      </c>
      <c r="O268" s="10">
        <v>46204.375</v>
      </c>
      <c r="P268" s="10">
        <v>46204.625</v>
      </c>
      <c r="Q268" s="8" t="s">
        <v>58</v>
      </c>
      <c r="R268" s="8">
        <v>4</v>
      </c>
      <c r="S268" s="8">
        <v>0</v>
      </c>
      <c r="T268" s="8" t="b">
        <v>0</v>
      </c>
    </row>
    <row r="269" spans="2:20">
      <c r="B269" s="8" t="s">
        <v>49</v>
      </c>
      <c r="C269" s="8" t="s">
        <v>64</v>
      </c>
      <c r="D269" s="8" t="s">
        <v>73</v>
      </c>
      <c r="E269" s="8">
        <v>360</v>
      </c>
      <c r="F269" s="9">
        <v>46235</v>
      </c>
      <c r="G269" s="8" t="s">
        <v>52</v>
      </c>
      <c r="H269" s="8" t="s">
        <v>53</v>
      </c>
      <c r="I269" s="8" t="s">
        <v>68</v>
      </c>
      <c r="J269" s="61">
        <v>0</v>
      </c>
      <c r="K269" s="8">
        <v>1</v>
      </c>
      <c r="L269" s="8">
        <v>4</v>
      </c>
      <c r="M269" s="8" t="s">
        <v>66</v>
      </c>
      <c r="N269" s="9">
        <v>46263</v>
      </c>
      <c r="O269" s="10">
        <v>46263.3125</v>
      </c>
      <c r="P269" s="10">
        <v>46263.5625</v>
      </c>
      <c r="Q269" s="8" t="s">
        <v>60</v>
      </c>
      <c r="R269" s="8">
        <v>4</v>
      </c>
      <c r="S269" s="8">
        <v>0</v>
      </c>
      <c r="T269" s="8" t="b">
        <v>0</v>
      </c>
    </row>
    <row r="270" spans="2:20">
      <c r="B270" s="8" t="s">
        <v>49</v>
      </c>
      <c r="C270" s="8" t="s">
        <v>64</v>
      </c>
      <c r="D270" s="8" t="s">
        <v>73</v>
      </c>
      <c r="E270" s="8">
        <v>420</v>
      </c>
      <c r="F270" s="9">
        <v>46235</v>
      </c>
      <c r="G270" s="8" t="s">
        <v>52</v>
      </c>
      <c r="H270" s="8" t="s">
        <v>53</v>
      </c>
      <c r="I270" s="8" t="s">
        <v>54</v>
      </c>
      <c r="J270" s="61">
        <v>0</v>
      </c>
      <c r="K270" s="8">
        <v>1</v>
      </c>
      <c r="L270" s="8">
        <v>4</v>
      </c>
      <c r="M270" s="8" t="s">
        <v>66</v>
      </c>
      <c r="N270" s="9">
        <v>46257</v>
      </c>
      <c r="O270" s="10">
        <v>46257.375</v>
      </c>
      <c r="P270" s="10">
        <v>46257.666666666664</v>
      </c>
      <c r="Q270" s="8" t="s">
        <v>60</v>
      </c>
      <c r="R270" s="8">
        <v>4</v>
      </c>
      <c r="S270" s="8">
        <v>0</v>
      </c>
      <c r="T270" s="8" t="b">
        <v>0</v>
      </c>
    </row>
    <row r="271" spans="2:20">
      <c r="B271" s="8" t="s">
        <v>49</v>
      </c>
      <c r="C271" s="8" t="s">
        <v>64</v>
      </c>
      <c r="D271" s="8" t="s">
        <v>73</v>
      </c>
      <c r="E271" s="8">
        <v>420</v>
      </c>
      <c r="F271" s="9">
        <v>46235</v>
      </c>
      <c r="G271" s="8" t="s">
        <v>52</v>
      </c>
      <c r="H271" s="8" t="s">
        <v>53</v>
      </c>
      <c r="I271" s="8" t="s">
        <v>54</v>
      </c>
      <c r="J271" s="61">
        <v>0</v>
      </c>
      <c r="K271" s="8">
        <v>1</v>
      </c>
      <c r="L271" s="8">
        <v>4</v>
      </c>
      <c r="M271" s="8" t="s">
        <v>66</v>
      </c>
      <c r="N271" s="9">
        <v>46260</v>
      </c>
      <c r="O271" s="10">
        <v>46260.354166666664</v>
      </c>
      <c r="P271" s="10">
        <v>46260.645833333336</v>
      </c>
      <c r="Q271" s="8" t="s">
        <v>60</v>
      </c>
      <c r="R271" s="8">
        <v>4</v>
      </c>
      <c r="S271" s="8">
        <v>0</v>
      </c>
      <c r="T271" s="8" t="b">
        <v>0</v>
      </c>
    </row>
    <row r="272" spans="2:20">
      <c r="B272" s="8" t="s">
        <v>49</v>
      </c>
      <c r="C272" s="8" t="s">
        <v>64</v>
      </c>
      <c r="D272" s="8" t="s">
        <v>73</v>
      </c>
      <c r="E272" s="8">
        <v>480</v>
      </c>
      <c r="F272" s="9">
        <v>46174</v>
      </c>
      <c r="G272" s="8" t="s">
        <v>52</v>
      </c>
      <c r="H272" s="8" t="s">
        <v>53</v>
      </c>
      <c r="I272" s="8" t="s">
        <v>62</v>
      </c>
      <c r="J272" s="61">
        <v>0</v>
      </c>
      <c r="K272" s="8">
        <v>1</v>
      </c>
      <c r="L272" s="8">
        <v>4</v>
      </c>
      <c r="M272" s="8" t="s">
        <v>66</v>
      </c>
      <c r="N272" s="9">
        <v>46176</v>
      </c>
      <c r="O272" s="10">
        <v>46176.3125</v>
      </c>
      <c r="P272" s="10">
        <v>46176.645833333336</v>
      </c>
      <c r="Q272" s="8" t="s">
        <v>56</v>
      </c>
      <c r="R272" s="8">
        <v>4</v>
      </c>
      <c r="S272" s="8">
        <v>0</v>
      </c>
      <c r="T272" s="8" t="b">
        <v>0</v>
      </c>
    </row>
    <row r="273" spans="2:20">
      <c r="B273" s="8" t="s">
        <v>49</v>
      </c>
      <c r="C273" s="8" t="s">
        <v>64</v>
      </c>
      <c r="D273" s="8" t="s">
        <v>73</v>
      </c>
      <c r="E273" s="8">
        <v>480</v>
      </c>
      <c r="F273" s="9">
        <v>46204</v>
      </c>
      <c r="G273" s="8" t="s">
        <v>52</v>
      </c>
      <c r="H273" s="8" t="s">
        <v>53</v>
      </c>
      <c r="I273" s="8" t="s">
        <v>57</v>
      </c>
      <c r="J273" s="61">
        <v>0</v>
      </c>
      <c r="K273" s="8">
        <v>1</v>
      </c>
      <c r="L273" s="8">
        <v>4</v>
      </c>
      <c r="M273" s="8" t="s">
        <v>66</v>
      </c>
      <c r="N273" s="9">
        <v>46211</v>
      </c>
      <c r="O273" s="10">
        <v>46211.3125</v>
      </c>
      <c r="P273" s="10">
        <v>46211.645833333336</v>
      </c>
      <c r="Q273" s="8" t="s">
        <v>58</v>
      </c>
      <c r="R273" s="8">
        <v>4</v>
      </c>
      <c r="S273" s="8">
        <v>0</v>
      </c>
      <c r="T273" s="8" t="b">
        <v>0</v>
      </c>
    </row>
    <row r="274" spans="2:20">
      <c r="B274" s="8" t="s">
        <v>49</v>
      </c>
      <c r="C274" s="8" t="s">
        <v>64</v>
      </c>
      <c r="D274" s="8" t="s">
        <v>73</v>
      </c>
      <c r="E274" s="8">
        <v>480</v>
      </c>
      <c r="F274" s="9">
        <v>46204</v>
      </c>
      <c r="G274" s="8" t="s">
        <v>52</v>
      </c>
      <c r="H274" s="8" t="s">
        <v>53</v>
      </c>
      <c r="I274" s="8" t="s">
        <v>57</v>
      </c>
      <c r="J274" s="61">
        <v>0</v>
      </c>
      <c r="K274" s="8">
        <v>1</v>
      </c>
      <c r="L274" s="8">
        <v>4</v>
      </c>
      <c r="M274" s="8" t="s">
        <v>66</v>
      </c>
      <c r="N274" s="9">
        <v>46213</v>
      </c>
      <c r="O274" s="10">
        <v>46213.375</v>
      </c>
      <c r="P274" s="10">
        <v>46213.708333333336</v>
      </c>
      <c r="Q274" s="8" t="s">
        <v>58</v>
      </c>
      <c r="R274" s="8">
        <v>4</v>
      </c>
      <c r="S274" s="8">
        <v>0</v>
      </c>
      <c r="T274" s="8" t="b">
        <v>0</v>
      </c>
    </row>
    <row r="275" spans="2:20">
      <c r="B275" s="8" t="s">
        <v>49</v>
      </c>
      <c r="C275" s="8" t="s">
        <v>64</v>
      </c>
      <c r="D275" s="8" t="s">
        <v>73</v>
      </c>
      <c r="E275" s="8">
        <v>480</v>
      </c>
      <c r="F275" s="9">
        <v>46204</v>
      </c>
      <c r="G275" s="8" t="s">
        <v>52</v>
      </c>
      <c r="H275" s="8" t="s">
        <v>53</v>
      </c>
      <c r="I275" s="8" t="s">
        <v>54</v>
      </c>
      <c r="J275" s="61">
        <v>0</v>
      </c>
      <c r="K275" s="8">
        <v>1</v>
      </c>
      <c r="L275" s="8">
        <v>4</v>
      </c>
      <c r="M275" s="8" t="s">
        <v>66</v>
      </c>
      <c r="N275" s="9">
        <v>46215</v>
      </c>
      <c r="O275" s="10">
        <v>46215.354166666664</v>
      </c>
      <c r="P275" s="10">
        <v>46215.6875</v>
      </c>
      <c r="Q275" s="8" t="s">
        <v>58</v>
      </c>
      <c r="R275" s="8">
        <v>4</v>
      </c>
      <c r="S275" s="8">
        <v>0</v>
      </c>
      <c r="T275" s="8" t="b">
        <v>0</v>
      </c>
    </row>
    <row r="276" spans="2:20">
      <c r="B276" s="8" t="s">
        <v>49</v>
      </c>
      <c r="C276" s="8" t="s">
        <v>64</v>
      </c>
      <c r="D276" s="8" t="s">
        <v>73</v>
      </c>
      <c r="E276" s="8">
        <v>480</v>
      </c>
      <c r="F276" s="9">
        <v>46235</v>
      </c>
      <c r="G276" s="8" t="s">
        <v>52</v>
      </c>
      <c r="H276" s="8" t="s">
        <v>53</v>
      </c>
      <c r="I276" s="8" t="s">
        <v>59</v>
      </c>
      <c r="J276" s="61">
        <v>0</v>
      </c>
      <c r="K276" s="8">
        <v>1</v>
      </c>
      <c r="L276" s="8">
        <v>4</v>
      </c>
      <c r="M276" s="8" t="s">
        <v>66</v>
      </c>
      <c r="N276" s="9">
        <v>46243</v>
      </c>
      <c r="O276" s="10">
        <v>46243.354166666664</v>
      </c>
      <c r="P276" s="10">
        <v>46243.6875</v>
      </c>
      <c r="Q276" s="8" t="s">
        <v>60</v>
      </c>
      <c r="R276" s="8">
        <v>4</v>
      </c>
      <c r="S276" s="8">
        <v>0</v>
      </c>
      <c r="T276" s="8" t="b">
        <v>0</v>
      </c>
    </row>
    <row r="277" spans="2:20">
      <c r="B277" s="8" t="s">
        <v>49</v>
      </c>
      <c r="C277" s="8" t="s">
        <v>64</v>
      </c>
      <c r="D277" s="8" t="s">
        <v>73</v>
      </c>
      <c r="E277" s="8">
        <v>480</v>
      </c>
      <c r="F277" s="9">
        <v>46235</v>
      </c>
      <c r="G277" s="8" t="s">
        <v>52</v>
      </c>
      <c r="H277" s="8" t="s">
        <v>53</v>
      </c>
      <c r="I277" s="8" t="s">
        <v>54</v>
      </c>
      <c r="J277" s="61">
        <v>0</v>
      </c>
      <c r="K277" s="8">
        <v>1</v>
      </c>
      <c r="L277" s="8">
        <v>4</v>
      </c>
      <c r="M277" s="8" t="s">
        <v>66</v>
      </c>
      <c r="N277" s="9">
        <v>46253</v>
      </c>
      <c r="O277" s="10">
        <v>46253.333333333336</v>
      </c>
      <c r="P277" s="10">
        <v>46253.666666666664</v>
      </c>
      <c r="Q277" s="8" t="s">
        <v>60</v>
      </c>
      <c r="R277" s="8">
        <v>4</v>
      </c>
      <c r="S277" s="8">
        <v>0</v>
      </c>
      <c r="T277" s="8" t="b">
        <v>0</v>
      </c>
    </row>
    <row r="278" spans="2:20">
      <c r="B278" s="8" t="s">
        <v>49</v>
      </c>
      <c r="C278" s="8" t="s">
        <v>64</v>
      </c>
      <c r="D278" s="8" t="s">
        <v>73</v>
      </c>
      <c r="E278" s="8">
        <v>480</v>
      </c>
      <c r="F278" s="9">
        <v>46235</v>
      </c>
      <c r="G278" s="8" t="s">
        <v>52</v>
      </c>
      <c r="H278" s="8" t="s">
        <v>53</v>
      </c>
      <c r="I278" s="8" t="s">
        <v>57</v>
      </c>
      <c r="J278" s="61">
        <v>0</v>
      </c>
      <c r="K278" s="8">
        <v>1</v>
      </c>
      <c r="L278" s="8">
        <v>4</v>
      </c>
      <c r="M278" s="8" t="s">
        <v>66</v>
      </c>
      <c r="N278" s="9">
        <v>46254</v>
      </c>
      <c r="O278" s="10">
        <v>46254.333333333336</v>
      </c>
      <c r="P278" s="10">
        <v>46254.666666666664</v>
      </c>
      <c r="Q278" s="8" t="s">
        <v>60</v>
      </c>
      <c r="R278" s="8">
        <v>4</v>
      </c>
      <c r="S278" s="8">
        <v>0</v>
      </c>
      <c r="T278" s="8" t="b">
        <v>0</v>
      </c>
    </row>
    <row r="279" spans="2:20">
      <c r="B279" s="8" t="s">
        <v>49</v>
      </c>
      <c r="C279" s="8" t="s">
        <v>64</v>
      </c>
      <c r="D279" s="8" t="s">
        <v>73</v>
      </c>
      <c r="E279" s="8">
        <v>540</v>
      </c>
      <c r="F279" s="9">
        <v>46204</v>
      </c>
      <c r="G279" s="8" t="s">
        <v>52</v>
      </c>
      <c r="H279" s="8" t="s">
        <v>53</v>
      </c>
      <c r="I279" s="8" t="s">
        <v>62</v>
      </c>
      <c r="J279" s="61">
        <v>0</v>
      </c>
      <c r="K279" s="8">
        <v>1</v>
      </c>
      <c r="L279" s="8">
        <v>4</v>
      </c>
      <c r="M279" s="8" t="s">
        <v>66</v>
      </c>
      <c r="N279" s="9">
        <v>46209</v>
      </c>
      <c r="O279" s="10">
        <v>46209.375</v>
      </c>
      <c r="P279" s="10">
        <v>46209.75</v>
      </c>
      <c r="Q279" s="8" t="s">
        <v>58</v>
      </c>
      <c r="R279" s="8">
        <v>4</v>
      </c>
      <c r="S279" s="8">
        <v>0</v>
      </c>
      <c r="T279" s="8" t="b">
        <v>0</v>
      </c>
    </row>
    <row r="280" spans="2:20">
      <c r="B280" s="8" t="s">
        <v>49</v>
      </c>
      <c r="C280" s="8" t="s">
        <v>64</v>
      </c>
      <c r="D280" s="8" t="s">
        <v>73</v>
      </c>
      <c r="E280" s="8">
        <v>540</v>
      </c>
      <c r="F280" s="9">
        <v>46204</v>
      </c>
      <c r="G280" s="8" t="s">
        <v>52</v>
      </c>
      <c r="H280" s="8" t="s">
        <v>53</v>
      </c>
      <c r="I280" s="8" t="s">
        <v>57</v>
      </c>
      <c r="J280" s="61">
        <v>0</v>
      </c>
      <c r="K280" s="8">
        <v>1</v>
      </c>
      <c r="L280" s="8">
        <v>4</v>
      </c>
      <c r="M280" s="8" t="s">
        <v>66</v>
      </c>
      <c r="N280" s="9">
        <v>46214</v>
      </c>
      <c r="O280" s="10">
        <v>46214.375</v>
      </c>
      <c r="P280" s="10">
        <v>46214.75</v>
      </c>
      <c r="Q280" s="8" t="s">
        <v>58</v>
      </c>
      <c r="R280" s="8">
        <v>4</v>
      </c>
      <c r="S280" s="8">
        <v>0</v>
      </c>
      <c r="T280" s="8" t="b">
        <v>0</v>
      </c>
    </row>
    <row r="281" spans="2:20">
      <c r="B281" s="8" t="s">
        <v>49</v>
      </c>
      <c r="C281" s="8" t="s">
        <v>64</v>
      </c>
      <c r="D281" s="8" t="s">
        <v>73</v>
      </c>
      <c r="E281" s="8">
        <v>540</v>
      </c>
      <c r="F281" s="9">
        <v>46235</v>
      </c>
      <c r="G281" s="8" t="s">
        <v>52</v>
      </c>
      <c r="H281" s="8" t="s">
        <v>53</v>
      </c>
      <c r="I281" s="8" t="s">
        <v>59</v>
      </c>
      <c r="J281" s="61">
        <v>0</v>
      </c>
      <c r="K281" s="8">
        <v>1</v>
      </c>
      <c r="L281" s="8">
        <v>4</v>
      </c>
      <c r="M281" s="8" t="s">
        <v>66</v>
      </c>
      <c r="N281" s="9">
        <v>46252</v>
      </c>
      <c r="O281" s="10">
        <v>46252.333333333336</v>
      </c>
      <c r="P281" s="10">
        <v>46252.708333333336</v>
      </c>
      <c r="Q281" s="8" t="s">
        <v>60</v>
      </c>
      <c r="R281" s="8">
        <v>4</v>
      </c>
      <c r="S281" s="8">
        <v>0</v>
      </c>
      <c r="T281" s="8" t="b">
        <v>0</v>
      </c>
    </row>
    <row r="282" spans="2:20">
      <c r="B282" s="8" t="s">
        <v>49</v>
      </c>
      <c r="C282" s="8" t="s">
        <v>64</v>
      </c>
      <c r="D282" s="8" t="s">
        <v>73</v>
      </c>
      <c r="E282" s="8">
        <v>540</v>
      </c>
      <c r="F282" s="9">
        <v>46235</v>
      </c>
      <c r="G282" s="8" t="s">
        <v>52</v>
      </c>
      <c r="H282" s="8" t="s">
        <v>53</v>
      </c>
      <c r="I282" s="8" t="s">
        <v>62</v>
      </c>
      <c r="J282" s="61">
        <v>0</v>
      </c>
      <c r="K282" s="8">
        <v>1</v>
      </c>
      <c r="L282" s="8">
        <v>4</v>
      </c>
      <c r="M282" s="8" t="s">
        <v>66</v>
      </c>
      <c r="N282" s="9">
        <v>46264</v>
      </c>
      <c r="O282" s="10">
        <v>46264.3125</v>
      </c>
      <c r="P282" s="10">
        <v>46264.6875</v>
      </c>
      <c r="Q282" s="8" t="s">
        <v>60</v>
      </c>
      <c r="R282" s="8">
        <v>4</v>
      </c>
      <c r="S282" s="8">
        <v>0</v>
      </c>
      <c r="T282" s="8" t="b">
        <v>0</v>
      </c>
    </row>
    <row r="283" spans="2:20">
      <c r="B283" s="8" t="s">
        <v>49</v>
      </c>
      <c r="C283" s="8" t="s">
        <v>64</v>
      </c>
      <c r="D283" s="8" t="s">
        <v>74</v>
      </c>
      <c r="E283" s="8">
        <v>180</v>
      </c>
      <c r="F283" s="9">
        <v>46235</v>
      </c>
      <c r="G283" s="8" t="s">
        <v>52</v>
      </c>
      <c r="H283" s="8" t="s">
        <v>53</v>
      </c>
      <c r="I283" s="8" t="s">
        <v>59</v>
      </c>
      <c r="J283" s="61">
        <v>0</v>
      </c>
      <c r="K283" s="8">
        <v>1</v>
      </c>
      <c r="L283" s="8">
        <v>4</v>
      </c>
      <c r="M283" s="8" t="s">
        <v>66</v>
      </c>
      <c r="N283" s="9">
        <v>46247</v>
      </c>
      <c r="O283" s="10">
        <v>46247.375</v>
      </c>
      <c r="P283" s="10">
        <v>46247.5</v>
      </c>
      <c r="Q283" s="8" t="s">
        <v>60</v>
      </c>
      <c r="R283" s="8">
        <v>4</v>
      </c>
      <c r="S283" s="8">
        <v>0</v>
      </c>
      <c r="T283" s="8" t="b">
        <v>0</v>
      </c>
    </row>
    <row r="284" spans="2:20">
      <c r="B284" s="8" t="s">
        <v>49</v>
      </c>
      <c r="C284" s="8" t="s">
        <v>64</v>
      </c>
      <c r="D284" s="8" t="s">
        <v>74</v>
      </c>
      <c r="E284" s="8">
        <v>180</v>
      </c>
      <c r="F284" s="9">
        <v>46235</v>
      </c>
      <c r="G284" s="8" t="s">
        <v>52</v>
      </c>
      <c r="H284" s="8" t="s">
        <v>53</v>
      </c>
      <c r="I284" s="8" t="s">
        <v>57</v>
      </c>
      <c r="J284" s="61">
        <v>0</v>
      </c>
      <c r="K284" s="8">
        <v>1</v>
      </c>
      <c r="L284" s="8">
        <v>4</v>
      </c>
      <c r="M284" s="8" t="s">
        <v>66</v>
      </c>
      <c r="N284" s="9">
        <v>46257</v>
      </c>
      <c r="O284" s="10">
        <v>46257.375</v>
      </c>
      <c r="P284" s="10">
        <v>46257.5</v>
      </c>
      <c r="Q284" s="8" t="s">
        <v>60</v>
      </c>
      <c r="R284" s="8">
        <v>4</v>
      </c>
      <c r="S284" s="8">
        <v>0</v>
      </c>
      <c r="T284" s="8" t="b">
        <v>0</v>
      </c>
    </row>
    <row r="285" spans="2:20">
      <c r="B285" s="8" t="s">
        <v>49</v>
      </c>
      <c r="C285" s="8" t="s">
        <v>64</v>
      </c>
      <c r="D285" s="8" t="s">
        <v>74</v>
      </c>
      <c r="E285" s="8">
        <v>210</v>
      </c>
      <c r="F285" s="9">
        <v>46174</v>
      </c>
      <c r="G285" s="8" t="s">
        <v>52</v>
      </c>
      <c r="H285" s="8" t="s">
        <v>53</v>
      </c>
      <c r="I285" s="8" t="s">
        <v>67</v>
      </c>
      <c r="J285" s="61">
        <v>0</v>
      </c>
      <c r="K285" s="8">
        <v>1</v>
      </c>
      <c r="L285" s="8">
        <v>4</v>
      </c>
      <c r="M285" s="8" t="s">
        <v>66</v>
      </c>
      <c r="N285" s="9">
        <v>46185</v>
      </c>
      <c r="O285" s="10">
        <v>46185.5625</v>
      </c>
      <c r="P285" s="10">
        <v>46185.708333333336</v>
      </c>
      <c r="Q285" s="8" t="s">
        <v>56</v>
      </c>
      <c r="R285" s="8">
        <v>4</v>
      </c>
      <c r="S285" s="8">
        <v>0</v>
      </c>
      <c r="T285" s="8" t="b">
        <v>0</v>
      </c>
    </row>
    <row r="286" spans="2:20">
      <c r="B286" s="8" t="s">
        <v>49</v>
      </c>
      <c r="C286" s="8" t="s">
        <v>64</v>
      </c>
      <c r="D286" s="8" t="s">
        <v>74</v>
      </c>
      <c r="E286" s="8">
        <v>210</v>
      </c>
      <c r="F286" s="9">
        <v>46204</v>
      </c>
      <c r="G286" s="8" t="s">
        <v>52</v>
      </c>
      <c r="H286" s="8" t="s">
        <v>53</v>
      </c>
      <c r="I286" s="8" t="s">
        <v>68</v>
      </c>
      <c r="J286" s="61">
        <v>0</v>
      </c>
      <c r="K286" s="8">
        <v>1</v>
      </c>
      <c r="L286" s="8">
        <v>4</v>
      </c>
      <c r="M286" s="8" t="s">
        <v>66</v>
      </c>
      <c r="N286" s="9">
        <v>46213</v>
      </c>
      <c r="O286" s="10">
        <v>46213.5625</v>
      </c>
      <c r="P286" s="10">
        <v>46213.708333333336</v>
      </c>
      <c r="Q286" s="8" t="s">
        <v>58</v>
      </c>
      <c r="R286" s="8">
        <v>4</v>
      </c>
      <c r="S286" s="8">
        <v>0</v>
      </c>
      <c r="T286" s="8" t="b">
        <v>0</v>
      </c>
    </row>
    <row r="287" spans="2:20">
      <c r="B287" s="8" t="s">
        <v>49</v>
      </c>
      <c r="C287" s="8" t="s">
        <v>64</v>
      </c>
      <c r="D287" s="8" t="s">
        <v>74</v>
      </c>
      <c r="E287" s="8">
        <v>210</v>
      </c>
      <c r="F287" s="9">
        <v>46204</v>
      </c>
      <c r="G287" s="8" t="s">
        <v>52</v>
      </c>
      <c r="H287" s="8" t="s">
        <v>53</v>
      </c>
      <c r="I287" s="8" t="s">
        <v>59</v>
      </c>
      <c r="J287" s="61">
        <v>0</v>
      </c>
      <c r="K287" s="8">
        <v>1</v>
      </c>
      <c r="L287" s="8">
        <v>4</v>
      </c>
      <c r="M287" s="8" t="s">
        <v>66</v>
      </c>
      <c r="N287" s="9">
        <v>46224</v>
      </c>
      <c r="O287" s="10">
        <v>46224.354166666664</v>
      </c>
      <c r="P287" s="10">
        <v>46224.5</v>
      </c>
      <c r="Q287" s="8" t="s">
        <v>58</v>
      </c>
      <c r="R287" s="8">
        <v>4</v>
      </c>
      <c r="S287" s="8">
        <v>0</v>
      </c>
      <c r="T287" s="8" t="b">
        <v>0</v>
      </c>
    </row>
    <row r="288" spans="2:20">
      <c r="B288" s="8" t="s">
        <v>49</v>
      </c>
      <c r="C288" s="8" t="s">
        <v>64</v>
      </c>
      <c r="D288" s="8" t="s">
        <v>74</v>
      </c>
      <c r="E288" s="8">
        <v>210</v>
      </c>
      <c r="F288" s="9">
        <v>46235</v>
      </c>
      <c r="G288" s="8" t="s">
        <v>52</v>
      </c>
      <c r="H288" s="8" t="s">
        <v>53</v>
      </c>
      <c r="I288" s="8" t="s">
        <v>57</v>
      </c>
      <c r="J288" s="61">
        <v>0</v>
      </c>
      <c r="K288" s="8">
        <v>1</v>
      </c>
      <c r="L288" s="8">
        <v>4</v>
      </c>
      <c r="M288" s="8" t="s">
        <v>66</v>
      </c>
      <c r="N288" s="9">
        <v>46245</v>
      </c>
      <c r="O288" s="10">
        <v>46245.5625</v>
      </c>
      <c r="P288" s="10">
        <v>46245.708333333336</v>
      </c>
      <c r="Q288" s="8" t="s">
        <v>60</v>
      </c>
      <c r="R288" s="8">
        <v>4</v>
      </c>
      <c r="S288" s="8">
        <v>0</v>
      </c>
      <c r="T288" s="8" t="b">
        <v>0</v>
      </c>
    </row>
    <row r="289" spans="2:20">
      <c r="B289" s="8" t="s">
        <v>49</v>
      </c>
      <c r="C289" s="8" t="s">
        <v>64</v>
      </c>
      <c r="D289" s="8" t="s">
        <v>74</v>
      </c>
      <c r="E289" s="8">
        <v>210</v>
      </c>
      <c r="F289" s="9">
        <v>46235</v>
      </c>
      <c r="G289" s="8" t="s">
        <v>52</v>
      </c>
      <c r="H289" s="8" t="s">
        <v>53</v>
      </c>
      <c r="I289" s="8" t="s">
        <v>67</v>
      </c>
      <c r="J289" s="61">
        <v>0</v>
      </c>
      <c r="K289" s="8">
        <v>1</v>
      </c>
      <c r="L289" s="8">
        <v>4</v>
      </c>
      <c r="M289" s="8" t="s">
        <v>66</v>
      </c>
      <c r="N289" s="9">
        <v>46251</v>
      </c>
      <c r="O289" s="10">
        <v>46251.541666666664</v>
      </c>
      <c r="P289" s="10">
        <v>46251.6875</v>
      </c>
      <c r="Q289" s="8" t="s">
        <v>60</v>
      </c>
      <c r="R289" s="8">
        <v>4</v>
      </c>
      <c r="S289" s="8">
        <v>0</v>
      </c>
      <c r="T289" s="8" t="b">
        <v>0</v>
      </c>
    </row>
    <row r="290" spans="2:20">
      <c r="B290" s="8" t="s">
        <v>49</v>
      </c>
      <c r="C290" s="8" t="s">
        <v>64</v>
      </c>
      <c r="D290" s="8" t="s">
        <v>74</v>
      </c>
      <c r="E290" s="8">
        <v>240</v>
      </c>
      <c r="F290" s="9">
        <v>46174</v>
      </c>
      <c r="G290" s="8" t="s">
        <v>52</v>
      </c>
      <c r="H290" s="8" t="s">
        <v>53</v>
      </c>
      <c r="I290" s="8" t="s">
        <v>57</v>
      </c>
      <c r="J290" s="61">
        <v>0</v>
      </c>
      <c r="K290" s="8">
        <v>1</v>
      </c>
      <c r="L290" s="8">
        <v>4</v>
      </c>
      <c r="M290" s="8" t="s">
        <v>66</v>
      </c>
      <c r="N290" s="9">
        <v>46179</v>
      </c>
      <c r="O290" s="10">
        <v>46179.333333333336</v>
      </c>
      <c r="P290" s="10">
        <v>46179.5</v>
      </c>
      <c r="Q290" s="8" t="s">
        <v>56</v>
      </c>
      <c r="R290" s="8">
        <v>4</v>
      </c>
      <c r="S290" s="8">
        <v>0</v>
      </c>
      <c r="T290" s="8" t="b">
        <v>0</v>
      </c>
    </row>
    <row r="291" spans="2:20">
      <c r="B291" s="8" t="s">
        <v>49</v>
      </c>
      <c r="C291" s="8" t="s">
        <v>64</v>
      </c>
      <c r="D291" s="8" t="s">
        <v>74</v>
      </c>
      <c r="E291" s="8">
        <v>240</v>
      </c>
      <c r="F291" s="9">
        <v>46174</v>
      </c>
      <c r="G291" s="8" t="s">
        <v>52</v>
      </c>
      <c r="H291" s="8" t="s">
        <v>53</v>
      </c>
      <c r="I291" s="8" t="s">
        <v>59</v>
      </c>
      <c r="J291" s="61">
        <v>0</v>
      </c>
      <c r="K291" s="8">
        <v>1</v>
      </c>
      <c r="L291" s="8">
        <v>4</v>
      </c>
      <c r="M291" s="8" t="s">
        <v>66</v>
      </c>
      <c r="N291" s="9">
        <v>46181</v>
      </c>
      <c r="O291" s="10">
        <v>46181.541666666664</v>
      </c>
      <c r="P291" s="10">
        <v>46181.708333333336</v>
      </c>
      <c r="Q291" s="8" t="s">
        <v>56</v>
      </c>
      <c r="R291" s="8">
        <v>4</v>
      </c>
      <c r="S291" s="8">
        <v>0</v>
      </c>
      <c r="T291" s="8" t="b">
        <v>0</v>
      </c>
    </row>
    <row r="292" spans="2:20">
      <c r="B292" s="8" t="s">
        <v>49</v>
      </c>
      <c r="C292" s="8" t="s">
        <v>64</v>
      </c>
      <c r="D292" s="8" t="s">
        <v>74</v>
      </c>
      <c r="E292" s="8">
        <v>240</v>
      </c>
      <c r="F292" s="9">
        <v>46174</v>
      </c>
      <c r="G292" s="8" t="s">
        <v>52</v>
      </c>
      <c r="H292" s="8" t="s">
        <v>53</v>
      </c>
      <c r="I292" s="8" t="s">
        <v>57</v>
      </c>
      <c r="J292" s="61">
        <v>0</v>
      </c>
      <c r="K292" s="8">
        <v>1</v>
      </c>
      <c r="L292" s="8">
        <v>4</v>
      </c>
      <c r="M292" s="8" t="s">
        <v>66</v>
      </c>
      <c r="N292" s="9">
        <v>46196</v>
      </c>
      <c r="O292" s="10">
        <v>46196.375</v>
      </c>
      <c r="P292" s="10">
        <v>46196.541666666664</v>
      </c>
      <c r="Q292" s="8" t="s">
        <v>56</v>
      </c>
      <c r="R292" s="8">
        <v>4</v>
      </c>
      <c r="S292" s="8">
        <v>0</v>
      </c>
      <c r="T292" s="8" t="b">
        <v>0</v>
      </c>
    </row>
    <row r="293" spans="2:20">
      <c r="B293" s="8" t="s">
        <v>49</v>
      </c>
      <c r="C293" s="8" t="s">
        <v>64</v>
      </c>
      <c r="D293" s="8" t="s">
        <v>74</v>
      </c>
      <c r="E293" s="8">
        <v>240</v>
      </c>
      <c r="F293" s="9">
        <v>46235</v>
      </c>
      <c r="G293" s="8" t="s">
        <v>52</v>
      </c>
      <c r="H293" s="8" t="s">
        <v>53</v>
      </c>
      <c r="I293" s="8" t="s">
        <v>54</v>
      </c>
      <c r="J293" s="61">
        <v>0</v>
      </c>
      <c r="K293" s="8">
        <v>1</v>
      </c>
      <c r="L293" s="8">
        <v>4</v>
      </c>
      <c r="M293" s="8" t="s">
        <v>66</v>
      </c>
      <c r="N293" s="9">
        <v>46237</v>
      </c>
      <c r="O293" s="10">
        <v>46237.375</v>
      </c>
      <c r="P293" s="10">
        <v>46237.541666666664</v>
      </c>
      <c r="Q293" s="8" t="s">
        <v>60</v>
      </c>
      <c r="R293" s="8">
        <v>4</v>
      </c>
      <c r="S293" s="8">
        <v>0</v>
      </c>
      <c r="T293" s="8" t="b">
        <v>0</v>
      </c>
    </row>
    <row r="294" spans="2:20">
      <c r="B294" s="8" t="s">
        <v>49</v>
      </c>
      <c r="C294" s="8" t="s">
        <v>64</v>
      </c>
      <c r="D294" s="8" t="s">
        <v>74</v>
      </c>
      <c r="E294" s="8">
        <v>240</v>
      </c>
      <c r="F294" s="9">
        <v>46235</v>
      </c>
      <c r="G294" s="8" t="s">
        <v>52</v>
      </c>
      <c r="H294" s="8" t="s">
        <v>53</v>
      </c>
      <c r="I294" s="8" t="s">
        <v>62</v>
      </c>
      <c r="J294" s="61">
        <v>0</v>
      </c>
      <c r="K294" s="8">
        <v>1</v>
      </c>
      <c r="L294" s="8">
        <v>4</v>
      </c>
      <c r="M294" s="8" t="s">
        <v>66</v>
      </c>
      <c r="N294" s="9">
        <v>46241</v>
      </c>
      <c r="O294" s="10">
        <v>46241.541666666664</v>
      </c>
      <c r="P294" s="10">
        <v>46241.708333333336</v>
      </c>
      <c r="Q294" s="8" t="s">
        <v>60</v>
      </c>
      <c r="R294" s="8">
        <v>4</v>
      </c>
      <c r="S294" s="8">
        <v>0</v>
      </c>
      <c r="T294" s="8" t="b">
        <v>0</v>
      </c>
    </row>
    <row r="295" spans="2:20">
      <c r="B295" s="8" t="s">
        <v>49</v>
      </c>
      <c r="C295" s="8" t="s">
        <v>64</v>
      </c>
      <c r="D295" s="8" t="s">
        <v>74</v>
      </c>
      <c r="E295" s="8">
        <v>240</v>
      </c>
      <c r="F295" s="9">
        <v>46235</v>
      </c>
      <c r="G295" s="8" t="s">
        <v>52</v>
      </c>
      <c r="H295" s="8" t="s">
        <v>53</v>
      </c>
      <c r="I295" s="8" t="s">
        <v>67</v>
      </c>
      <c r="J295" s="61">
        <v>0</v>
      </c>
      <c r="K295" s="8">
        <v>1</v>
      </c>
      <c r="L295" s="8">
        <v>4</v>
      </c>
      <c r="M295" s="8" t="s">
        <v>66</v>
      </c>
      <c r="N295" s="9">
        <v>46244</v>
      </c>
      <c r="O295" s="10">
        <v>46244.333333333336</v>
      </c>
      <c r="P295" s="10">
        <v>46244.5</v>
      </c>
      <c r="Q295" s="8" t="s">
        <v>60</v>
      </c>
      <c r="R295" s="8">
        <v>4</v>
      </c>
      <c r="S295" s="8">
        <v>0</v>
      </c>
      <c r="T295" s="8" t="b">
        <v>0</v>
      </c>
    </row>
    <row r="296" spans="2:20">
      <c r="B296" s="8" t="s">
        <v>49</v>
      </c>
      <c r="C296" s="8" t="s">
        <v>64</v>
      </c>
      <c r="D296" s="8" t="s">
        <v>74</v>
      </c>
      <c r="E296" s="8">
        <v>240</v>
      </c>
      <c r="F296" s="9">
        <v>46235</v>
      </c>
      <c r="G296" s="8" t="s">
        <v>52</v>
      </c>
      <c r="H296" s="8" t="s">
        <v>53</v>
      </c>
      <c r="I296" s="8" t="s">
        <v>59</v>
      </c>
      <c r="J296" s="61">
        <v>0</v>
      </c>
      <c r="K296" s="8">
        <v>1</v>
      </c>
      <c r="L296" s="8">
        <v>4</v>
      </c>
      <c r="M296" s="8" t="s">
        <v>66</v>
      </c>
      <c r="N296" s="9">
        <v>46255</v>
      </c>
      <c r="O296" s="10">
        <v>46255.354166666664</v>
      </c>
      <c r="P296" s="10">
        <v>46255.520833333336</v>
      </c>
      <c r="Q296" s="8" t="s">
        <v>60</v>
      </c>
      <c r="R296" s="8">
        <v>4</v>
      </c>
      <c r="S296" s="8">
        <v>0</v>
      </c>
      <c r="T296" s="8" t="b">
        <v>0</v>
      </c>
    </row>
    <row r="297" spans="2:20">
      <c r="B297" s="8" t="s">
        <v>49</v>
      </c>
      <c r="C297" s="8" t="s">
        <v>64</v>
      </c>
      <c r="D297" s="8" t="s">
        <v>74</v>
      </c>
      <c r="E297" s="8">
        <v>240</v>
      </c>
      <c r="F297" s="9">
        <v>46235</v>
      </c>
      <c r="G297" s="8" t="s">
        <v>52</v>
      </c>
      <c r="H297" s="8" t="s">
        <v>53</v>
      </c>
      <c r="I297" s="8" t="s">
        <v>67</v>
      </c>
      <c r="J297" s="61">
        <v>0</v>
      </c>
      <c r="K297" s="8">
        <v>1</v>
      </c>
      <c r="L297" s="8">
        <v>4</v>
      </c>
      <c r="M297" s="8" t="s">
        <v>66</v>
      </c>
      <c r="N297" s="9">
        <v>46261</v>
      </c>
      <c r="O297" s="10">
        <v>46261.375</v>
      </c>
      <c r="P297" s="10">
        <v>46261.541666666664</v>
      </c>
      <c r="Q297" s="8" t="s">
        <v>60</v>
      </c>
      <c r="R297" s="8">
        <v>4</v>
      </c>
      <c r="S297" s="8">
        <v>0</v>
      </c>
      <c r="T297" s="8" t="b">
        <v>0</v>
      </c>
    </row>
    <row r="298" spans="2:20">
      <c r="B298" s="8" t="s">
        <v>49</v>
      </c>
      <c r="C298" s="8" t="s">
        <v>64</v>
      </c>
      <c r="D298" s="8" t="s">
        <v>74</v>
      </c>
      <c r="E298" s="8">
        <v>270</v>
      </c>
      <c r="F298" s="9">
        <v>46174</v>
      </c>
      <c r="G298" s="8" t="s">
        <v>52</v>
      </c>
      <c r="H298" s="8" t="s">
        <v>53</v>
      </c>
      <c r="I298" s="8" t="s">
        <v>68</v>
      </c>
      <c r="J298" s="61">
        <v>0</v>
      </c>
      <c r="K298" s="8">
        <v>1</v>
      </c>
      <c r="L298" s="8">
        <v>4</v>
      </c>
      <c r="M298" s="8" t="s">
        <v>66</v>
      </c>
      <c r="N298" s="9">
        <v>46174</v>
      </c>
      <c r="O298" s="10">
        <v>46174.5625</v>
      </c>
      <c r="P298" s="10">
        <v>46174.75</v>
      </c>
      <c r="Q298" s="8" t="s">
        <v>56</v>
      </c>
      <c r="R298" s="8">
        <v>4</v>
      </c>
      <c r="S298" s="8">
        <v>0</v>
      </c>
      <c r="T298" s="8" t="b">
        <v>0</v>
      </c>
    </row>
    <row r="299" spans="2:20">
      <c r="B299" s="8" t="s">
        <v>49</v>
      </c>
      <c r="C299" s="8" t="s">
        <v>64</v>
      </c>
      <c r="D299" s="8" t="s">
        <v>74</v>
      </c>
      <c r="E299" s="8">
        <v>270</v>
      </c>
      <c r="F299" s="9">
        <v>46174</v>
      </c>
      <c r="G299" s="8" t="s">
        <v>52</v>
      </c>
      <c r="H299" s="8" t="s">
        <v>53</v>
      </c>
      <c r="I299" s="8" t="s">
        <v>57</v>
      </c>
      <c r="J299" s="61">
        <v>0</v>
      </c>
      <c r="K299" s="8">
        <v>1</v>
      </c>
      <c r="L299" s="8">
        <v>4</v>
      </c>
      <c r="M299" s="8" t="s">
        <v>66</v>
      </c>
      <c r="N299" s="9">
        <v>46175</v>
      </c>
      <c r="O299" s="10">
        <v>46175.333333333336</v>
      </c>
      <c r="P299" s="10">
        <v>46175.520833333336</v>
      </c>
      <c r="Q299" s="8" t="s">
        <v>56</v>
      </c>
      <c r="R299" s="8">
        <v>4</v>
      </c>
      <c r="S299" s="8">
        <v>0</v>
      </c>
      <c r="T299" s="8" t="b">
        <v>0</v>
      </c>
    </row>
    <row r="300" spans="2:20">
      <c r="B300" s="8" t="s">
        <v>49</v>
      </c>
      <c r="C300" s="8" t="s">
        <v>64</v>
      </c>
      <c r="D300" s="8" t="s">
        <v>74</v>
      </c>
      <c r="E300" s="8">
        <v>270</v>
      </c>
      <c r="F300" s="9">
        <v>46174</v>
      </c>
      <c r="G300" s="8" t="s">
        <v>52</v>
      </c>
      <c r="H300" s="8" t="s">
        <v>53</v>
      </c>
      <c r="I300" s="8" t="s">
        <v>59</v>
      </c>
      <c r="J300" s="61">
        <v>0</v>
      </c>
      <c r="K300" s="8">
        <v>1</v>
      </c>
      <c r="L300" s="8">
        <v>4</v>
      </c>
      <c r="M300" s="8" t="s">
        <v>66</v>
      </c>
      <c r="N300" s="9">
        <v>46188</v>
      </c>
      <c r="O300" s="10">
        <v>46188.541666666664</v>
      </c>
      <c r="P300" s="10">
        <v>46188.729166666664</v>
      </c>
      <c r="Q300" s="8" t="s">
        <v>56</v>
      </c>
      <c r="R300" s="8">
        <v>4</v>
      </c>
      <c r="S300" s="8">
        <v>0</v>
      </c>
      <c r="T300" s="8" t="b">
        <v>0</v>
      </c>
    </row>
    <row r="301" spans="2:20">
      <c r="B301" s="8" t="s">
        <v>49</v>
      </c>
      <c r="C301" s="8" t="s">
        <v>64</v>
      </c>
      <c r="D301" s="8" t="s">
        <v>74</v>
      </c>
      <c r="E301" s="8">
        <v>270</v>
      </c>
      <c r="F301" s="9">
        <v>46204</v>
      </c>
      <c r="G301" s="8" t="s">
        <v>52</v>
      </c>
      <c r="H301" s="8" t="s">
        <v>53</v>
      </c>
      <c r="I301" s="8" t="s">
        <v>57</v>
      </c>
      <c r="J301" s="61">
        <v>0</v>
      </c>
      <c r="K301" s="8">
        <v>1</v>
      </c>
      <c r="L301" s="8">
        <v>4</v>
      </c>
      <c r="M301" s="8" t="s">
        <v>66</v>
      </c>
      <c r="N301" s="9">
        <v>46208</v>
      </c>
      <c r="O301" s="10">
        <v>46208.354166666664</v>
      </c>
      <c r="P301" s="10">
        <v>46208.541666666664</v>
      </c>
      <c r="Q301" s="8" t="s">
        <v>58</v>
      </c>
      <c r="R301" s="8">
        <v>4</v>
      </c>
      <c r="S301" s="8">
        <v>0</v>
      </c>
      <c r="T301" s="8" t="b">
        <v>0</v>
      </c>
    </row>
    <row r="302" spans="2:20">
      <c r="B302" s="8" t="s">
        <v>49</v>
      </c>
      <c r="C302" s="8" t="s">
        <v>64</v>
      </c>
      <c r="D302" s="8" t="s">
        <v>74</v>
      </c>
      <c r="E302" s="8">
        <v>270</v>
      </c>
      <c r="F302" s="9">
        <v>46204</v>
      </c>
      <c r="G302" s="8" t="s">
        <v>52</v>
      </c>
      <c r="H302" s="8" t="s">
        <v>53</v>
      </c>
      <c r="I302" s="8" t="s">
        <v>68</v>
      </c>
      <c r="J302" s="61">
        <v>0</v>
      </c>
      <c r="K302" s="8">
        <v>1</v>
      </c>
      <c r="L302" s="8">
        <v>4</v>
      </c>
      <c r="M302" s="8" t="s">
        <v>66</v>
      </c>
      <c r="N302" s="9">
        <v>46212</v>
      </c>
      <c r="O302" s="10">
        <v>46212.333333333336</v>
      </c>
      <c r="P302" s="10">
        <v>46212.520833333336</v>
      </c>
      <c r="Q302" s="8" t="s">
        <v>58</v>
      </c>
      <c r="R302" s="8">
        <v>4</v>
      </c>
      <c r="S302" s="8">
        <v>0</v>
      </c>
      <c r="T302" s="8" t="b">
        <v>0</v>
      </c>
    </row>
    <row r="303" spans="2:20">
      <c r="B303" s="8" t="s">
        <v>49</v>
      </c>
      <c r="C303" s="8" t="s">
        <v>64</v>
      </c>
      <c r="D303" s="8" t="s">
        <v>74</v>
      </c>
      <c r="E303" s="8">
        <v>270</v>
      </c>
      <c r="F303" s="9">
        <v>46204</v>
      </c>
      <c r="G303" s="8" t="s">
        <v>52</v>
      </c>
      <c r="H303" s="8" t="s">
        <v>53</v>
      </c>
      <c r="I303" s="8" t="s">
        <v>59</v>
      </c>
      <c r="J303" s="61">
        <v>0</v>
      </c>
      <c r="K303" s="8">
        <v>1</v>
      </c>
      <c r="L303" s="8">
        <v>4</v>
      </c>
      <c r="M303" s="8" t="s">
        <v>66</v>
      </c>
      <c r="N303" s="9">
        <v>46234</v>
      </c>
      <c r="O303" s="10">
        <v>46234.541666666664</v>
      </c>
      <c r="P303" s="10">
        <v>46234.729166666664</v>
      </c>
      <c r="Q303" s="8" t="s">
        <v>58</v>
      </c>
      <c r="R303" s="8">
        <v>4</v>
      </c>
      <c r="S303" s="8">
        <v>0</v>
      </c>
      <c r="T303" s="8" t="b">
        <v>0</v>
      </c>
    </row>
    <row r="304" spans="2:20">
      <c r="B304" s="8" t="s">
        <v>49</v>
      </c>
      <c r="C304" s="8" t="s">
        <v>64</v>
      </c>
      <c r="D304" s="8" t="s">
        <v>74</v>
      </c>
      <c r="E304" s="8">
        <v>270</v>
      </c>
      <c r="F304" s="9">
        <v>46235</v>
      </c>
      <c r="G304" s="8" t="s">
        <v>52</v>
      </c>
      <c r="H304" s="8" t="s">
        <v>53</v>
      </c>
      <c r="I304" s="8" t="s">
        <v>62</v>
      </c>
      <c r="J304" s="61">
        <v>0</v>
      </c>
      <c r="K304" s="8">
        <v>1</v>
      </c>
      <c r="L304" s="8">
        <v>4</v>
      </c>
      <c r="M304" s="8" t="s">
        <v>66</v>
      </c>
      <c r="N304" s="9">
        <v>46242</v>
      </c>
      <c r="O304" s="10">
        <v>46242.375</v>
      </c>
      <c r="P304" s="10">
        <v>46242.5625</v>
      </c>
      <c r="Q304" s="8" t="s">
        <v>60</v>
      </c>
      <c r="R304" s="8">
        <v>4</v>
      </c>
      <c r="S304" s="8">
        <v>0</v>
      </c>
      <c r="T304" s="8" t="b">
        <v>0</v>
      </c>
    </row>
    <row r="305" spans="2:20">
      <c r="B305" s="8" t="s">
        <v>49</v>
      </c>
      <c r="C305" s="8" t="s">
        <v>64</v>
      </c>
      <c r="D305" s="8" t="s">
        <v>74</v>
      </c>
      <c r="E305" s="8">
        <v>270</v>
      </c>
      <c r="F305" s="9">
        <v>46235</v>
      </c>
      <c r="G305" s="8" t="s">
        <v>52</v>
      </c>
      <c r="H305" s="8" t="s">
        <v>53</v>
      </c>
      <c r="I305" s="8" t="s">
        <v>54</v>
      </c>
      <c r="J305" s="61">
        <v>0</v>
      </c>
      <c r="K305" s="8">
        <v>1</v>
      </c>
      <c r="L305" s="8">
        <v>4</v>
      </c>
      <c r="M305" s="8" t="s">
        <v>66</v>
      </c>
      <c r="N305" s="9">
        <v>46246</v>
      </c>
      <c r="O305" s="10">
        <v>46246.354166666664</v>
      </c>
      <c r="P305" s="10">
        <v>46246.541666666664</v>
      </c>
      <c r="Q305" s="8" t="s">
        <v>60</v>
      </c>
      <c r="R305" s="8">
        <v>4</v>
      </c>
      <c r="S305" s="8">
        <v>0</v>
      </c>
      <c r="T305" s="8" t="b">
        <v>0</v>
      </c>
    </row>
    <row r="306" spans="2:20">
      <c r="B306" s="8" t="s">
        <v>49</v>
      </c>
      <c r="C306" s="8" t="s">
        <v>64</v>
      </c>
      <c r="D306" s="8" t="s">
        <v>74</v>
      </c>
      <c r="E306" s="8">
        <v>270</v>
      </c>
      <c r="F306" s="9">
        <v>46235</v>
      </c>
      <c r="G306" s="8" t="s">
        <v>52</v>
      </c>
      <c r="H306" s="8" t="s">
        <v>53</v>
      </c>
      <c r="I306" s="8" t="s">
        <v>67</v>
      </c>
      <c r="J306" s="61">
        <v>0</v>
      </c>
      <c r="K306" s="8">
        <v>1</v>
      </c>
      <c r="L306" s="8">
        <v>4</v>
      </c>
      <c r="M306" s="8" t="s">
        <v>66</v>
      </c>
      <c r="N306" s="9">
        <v>46250</v>
      </c>
      <c r="O306" s="10">
        <v>46250.541666666664</v>
      </c>
      <c r="P306" s="10">
        <v>46250.729166666664</v>
      </c>
      <c r="Q306" s="8" t="s">
        <v>60</v>
      </c>
      <c r="R306" s="8">
        <v>4</v>
      </c>
      <c r="S306" s="8">
        <v>0</v>
      </c>
      <c r="T306" s="8" t="b">
        <v>0</v>
      </c>
    </row>
    <row r="307" spans="2:20">
      <c r="B307" s="8" t="s">
        <v>49</v>
      </c>
      <c r="C307" s="8" t="s">
        <v>64</v>
      </c>
      <c r="D307" s="8" t="s">
        <v>74</v>
      </c>
      <c r="E307" s="8">
        <v>300</v>
      </c>
      <c r="F307" s="9">
        <v>46174</v>
      </c>
      <c r="G307" s="8" t="s">
        <v>52</v>
      </c>
      <c r="H307" s="8" t="s">
        <v>53</v>
      </c>
      <c r="I307" s="8" t="s">
        <v>59</v>
      </c>
      <c r="J307" s="61">
        <v>0</v>
      </c>
      <c r="K307" s="8">
        <v>1</v>
      </c>
      <c r="L307" s="8">
        <v>4</v>
      </c>
      <c r="M307" s="8" t="s">
        <v>66</v>
      </c>
      <c r="N307" s="9">
        <v>46186</v>
      </c>
      <c r="O307" s="10">
        <v>46186.5625</v>
      </c>
      <c r="P307" s="10">
        <v>46186.770833333336</v>
      </c>
      <c r="Q307" s="8" t="s">
        <v>56</v>
      </c>
      <c r="R307" s="8">
        <v>4</v>
      </c>
      <c r="S307" s="8">
        <v>0</v>
      </c>
      <c r="T307" s="8" t="b">
        <v>0</v>
      </c>
    </row>
    <row r="308" spans="2:20">
      <c r="B308" s="8" t="s">
        <v>49</v>
      </c>
      <c r="C308" s="8" t="s">
        <v>64</v>
      </c>
      <c r="D308" s="8" t="s">
        <v>74</v>
      </c>
      <c r="E308" s="8">
        <v>300</v>
      </c>
      <c r="F308" s="9">
        <v>46204</v>
      </c>
      <c r="G308" s="8" t="s">
        <v>52</v>
      </c>
      <c r="H308" s="8" t="s">
        <v>53</v>
      </c>
      <c r="I308" s="8" t="s">
        <v>67</v>
      </c>
      <c r="J308" s="61">
        <v>0</v>
      </c>
      <c r="K308" s="8">
        <v>1</v>
      </c>
      <c r="L308" s="8">
        <v>4</v>
      </c>
      <c r="M308" s="8" t="s">
        <v>66</v>
      </c>
      <c r="N308" s="9">
        <v>46232</v>
      </c>
      <c r="O308" s="10">
        <v>46232.5625</v>
      </c>
      <c r="P308" s="10">
        <v>46232.770833333336</v>
      </c>
      <c r="Q308" s="8" t="s">
        <v>58</v>
      </c>
      <c r="R308" s="8">
        <v>4</v>
      </c>
      <c r="S308" s="8">
        <v>0</v>
      </c>
      <c r="T308" s="8" t="b">
        <v>0</v>
      </c>
    </row>
    <row r="309" spans="2:20">
      <c r="B309" s="8" t="s">
        <v>49</v>
      </c>
      <c r="C309" s="8" t="s">
        <v>64</v>
      </c>
      <c r="D309" s="8" t="s">
        <v>74</v>
      </c>
      <c r="E309" s="8">
        <v>360</v>
      </c>
      <c r="F309" s="9">
        <v>46204</v>
      </c>
      <c r="G309" s="8" t="s">
        <v>52</v>
      </c>
      <c r="H309" s="8" t="s">
        <v>53</v>
      </c>
      <c r="I309" s="8" t="s">
        <v>57</v>
      </c>
      <c r="J309" s="61">
        <v>0</v>
      </c>
      <c r="K309" s="8">
        <v>1</v>
      </c>
      <c r="L309" s="8">
        <v>4</v>
      </c>
      <c r="M309" s="8" t="s">
        <v>66</v>
      </c>
      <c r="N309" s="9">
        <v>46205</v>
      </c>
      <c r="O309" s="10">
        <v>46205.375</v>
      </c>
      <c r="P309" s="10">
        <v>46205.625</v>
      </c>
      <c r="Q309" s="8" t="s">
        <v>58</v>
      </c>
      <c r="R309" s="8">
        <v>4</v>
      </c>
      <c r="S309" s="8">
        <v>0</v>
      </c>
      <c r="T309" s="8" t="b">
        <v>0</v>
      </c>
    </row>
    <row r="310" spans="2:20">
      <c r="B310" s="8" t="s">
        <v>49</v>
      </c>
      <c r="C310" s="8" t="s">
        <v>64</v>
      </c>
      <c r="D310" s="8" t="s">
        <v>74</v>
      </c>
      <c r="E310" s="8">
        <v>420</v>
      </c>
      <c r="F310" s="9">
        <v>46174</v>
      </c>
      <c r="G310" s="8" t="s">
        <v>52</v>
      </c>
      <c r="H310" s="8" t="s">
        <v>53</v>
      </c>
      <c r="I310" s="8" t="s">
        <v>57</v>
      </c>
      <c r="J310" s="61">
        <v>0</v>
      </c>
      <c r="K310" s="8">
        <v>1</v>
      </c>
      <c r="L310" s="8">
        <v>4</v>
      </c>
      <c r="M310" s="8" t="s">
        <v>66</v>
      </c>
      <c r="N310" s="9">
        <v>46191</v>
      </c>
      <c r="O310" s="10">
        <v>46191.375</v>
      </c>
      <c r="P310" s="10">
        <v>46191.666666666664</v>
      </c>
      <c r="Q310" s="8" t="s">
        <v>56</v>
      </c>
      <c r="R310" s="8">
        <v>4</v>
      </c>
      <c r="S310" s="8">
        <v>0</v>
      </c>
      <c r="T310" s="8" t="b">
        <v>0</v>
      </c>
    </row>
    <row r="311" spans="2:20">
      <c r="B311" s="8" t="s">
        <v>49</v>
      </c>
      <c r="C311" s="8" t="s">
        <v>64</v>
      </c>
      <c r="D311" s="8" t="s">
        <v>74</v>
      </c>
      <c r="E311" s="8">
        <v>420</v>
      </c>
      <c r="F311" s="9">
        <v>46174</v>
      </c>
      <c r="G311" s="8" t="s">
        <v>52</v>
      </c>
      <c r="H311" s="8" t="s">
        <v>53</v>
      </c>
      <c r="I311" s="8" t="s">
        <v>67</v>
      </c>
      <c r="J311" s="61">
        <v>0</v>
      </c>
      <c r="K311" s="8">
        <v>1</v>
      </c>
      <c r="L311" s="8">
        <v>4</v>
      </c>
      <c r="M311" s="8" t="s">
        <v>66</v>
      </c>
      <c r="N311" s="9">
        <v>46200</v>
      </c>
      <c r="O311" s="10">
        <v>46200.354166666664</v>
      </c>
      <c r="P311" s="10">
        <v>46200.645833333336</v>
      </c>
      <c r="Q311" s="8" t="s">
        <v>56</v>
      </c>
      <c r="R311" s="8">
        <v>4</v>
      </c>
      <c r="S311" s="8">
        <v>0</v>
      </c>
      <c r="T311" s="8" t="b">
        <v>0</v>
      </c>
    </row>
    <row r="312" spans="2:20">
      <c r="B312" s="8" t="s">
        <v>49</v>
      </c>
      <c r="C312" s="8" t="s">
        <v>64</v>
      </c>
      <c r="D312" s="8" t="s">
        <v>74</v>
      </c>
      <c r="E312" s="8">
        <v>420</v>
      </c>
      <c r="F312" s="9">
        <v>46235</v>
      </c>
      <c r="G312" s="8" t="s">
        <v>52</v>
      </c>
      <c r="H312" s="8" t="s">
        <v>53</v>
      </c>
      <c r="I312" s="8" t="s">
        <v>57</v>
      </c>
      <c r="J312" s="61">
        <v>0</v>
      </c>
      <c r="K312" s="8">
        <v>1</v>
      </c>
      <c r="L312" s="8">
        <v>4</v>
      </c>
      <c r="M312" s="8" t="s">
        <v>66</v>
      </c>
      <c r="N312" s="9">
        <v>46263</v>
      </c>
      <c r="O312" s="10">
        <v>46263.333333333336</v>
      </c>
      <c r="P312" s="10">
        <v>46263.625</v>
      </c>
      <c r="Q312" s="8" t="s">
        <v>60</v>
      </c>
      <c r="R312" s="8">
        <v>4</v>
      </c>
      <c r="S312" s="8">
        <v>0</v>
      </c>
      <c r="T312" s="8" t="b">
        <v>0</v>
      </c>
    </row>
    <row r="313" spans="2:20">
      <c r="B313" s="8" t="s">
        <v>49</v>
      </c>
      <c r="C313" s="8" t="s">
        <v>64</v>
      </c>
      <c r="D313" s="8" t="s">
        <v>74</v>
      </c>
      <c r="E313" s="8">
        <v>480</v>
      </c>
      <c r="F313" s="9">
        <v>46174</v>
      </c>
      <c r="G313" s="8" t="s">
        <v>52</v>
      </c>
      <c r="H313" s="8" t="s">
        <v>53</v>
      </c>
      <c r="I313" s="8" t="s">
        <v>54</v>
      </c>
      <c r="J313" s="61">
        <v>0</v>
      </c>
      <c r="K313" s="8">
        <v>1</v>
      </c>
      <c r="L313" s="8">
        <v>4</v>
      </c>
      <c r="M313" s="8" t="s">
        <v>66</v>
      </c>
      <c r="N313" s="9">
        <v>46193</v>
      </c>
      <c r="O313" s="10">
        <v>46193.375</v>
      </c>
      <c r="P313" s="10">
        <v>46193.708333333336</v>
      </c>
      <c r="Q313" s="8" t="s">
        <v>56</v>
      </c>
      <c r="R313" s="8">
        <v>4</v>
      </c>
      <c r="S313" s="8">
        <v>0</v>
      </c>
      <c r="T313" s="8" t="b">
        <v>0</v>
      </c>
    </row>
    <row r="314" spans="2:20">
      <c r="B314" s="8" t="s">
        <v>49</v>
      </c>
      <c r="C314" s="8" t="s">
        <v>64</v>
      </c>
      <c r="D314" s="8" t="s">
        <v>74</v>
      </c>
      <c r="E314" s="8">
        <v>480</v>
      </c>
      <c r="F314" s="9">
        <v>46204</v>
      </c>
      <c r="G314" s="8" t="s">
        <v>52</v>
      </c>
      <c r="H314" s="8" t="s">
        <v>53</v>
      </c>
      <c r="I314" s="8" t="s">
        <v>57</v>
      </c>
      <c r="J314" s="61">
        <v>0</v>
      </c>
      <c r="K314" s="8">
        <v>1</v>
      </c>
      <c r="L314" s="8">
        <v>4</v>
      </c>
      <c r="M314" s="8" t="s">
        <v>66</v>
      </c>
      <c r="N314" s="9">
        <v>46206</v>
      </c>
      <c r="O314" s="10">
        <v>46206.333333333336</v>
      </c>
      <c r="P314" s="10">
        <v>46206.666666666664</v>
      </c>
      <c r="Q314" s="8" t="s">
        <v>58</v>
      </c>
      <c r="R314" s="8">
        <v>4</v>
      </c>
      <c r="S314" s="8">
        <v>0</v>
      </c>
      <c r="T314" s="8" t="b">
        <v>0</v>
      </c>
    </row>
    <row r="315" spans="2:20">
      <c r="B315" s="8" t="s">
        <v>49</v>
      </c>
      <c r="C315" s="8" t="s">
        <v>64</v>
      </c>
      <c r="D315" s="8" t="s">
        <v>74</v>
      </c>
      <c r="E315" s="8">
        <v>480</v>
      </c>
      <c r="F315" s="9">
        <v>46235</v>
      </c>
      <c r="G315" s="8" t="s">
        <v>52</v>
      </c>
      <c r="H315" s="8" t="s">
        <v>53</v>
      </c>
      <c r="I315" s="8" t="s">
        <v>59</v>
      </c>
      <c r="J315" s="61">
        <v>0</v>
      </c>
      <c r="K315" s="8">
        <v>1</v>
      </c>
      <c r="L315" s="8">
        <v>4</v>
      </c>
      <c r="M315" s="8" t="s">
        <v>66</v>
      </c>
      <c r="N315" s="9">
        <v>46248</v>
      </c>
      <c r="O315" s="10">
        <v>46248.354166666664</v>
      </c>
      <c r="P315" s="10">
        <v>46248.6875</v>
      </c>
      <c r="Q315" s="8" t="s">
        <v>60</v>
      </c>
      <c r="R315" s="8">
        <v>4</v>
      </c>
      <c r="S315" s="8">
        <v>0</v>
      </c>
      <c r="T315" s="8" t="b">
        <v>0</v>
      </c>
    </row>
    <row r="316" spans="2:20">
      <c r="B316" s="8" t="s">
        <v>49</v>
      </c>
      <c r="C316" s="8" t="s">
        <v>64</v>
      </c>
      <c r="D316" s="8" t="s">
        <v>74</v>
      </c>
      <c r="E316" s="8">
        <v>540</v>
      </c>
      <c r="F316" s="9">
        <v>46174</v>
      </c>
      <c r="G316" s="8" t="s">
        <v>52</v>
      </c>
      <c r="H316" s="8" t="s">
        <v>53</v>
      </c>
      <c r="I316" s="8" t="s">
        <v>67</v>
      </c>
      <c r="J316" s="61">
        <v>0</v>
      </c>
      <c r="K316" s="8">
        <v>1</v>
      </c>
      <c r="L316" s="8">
        <v>4</v>
      </c>
      <c r="M316" s="8" t="s">
        <v>66</v>
      </c>
      <c r="N316" s="9">
        <v>46177</v>
      </c>
      <c r="O316" s="10">
        <v>46177.333333333336</v>
      </c>
      <c r="P316" s="10">
        <v>46177.708333333336</v>
      </c>
      <c r="Q316" s="8" t="s">
        <v>56</v>
      </c>
      <c r="R316" s="8">
        <v>4</v>
      </c>
      <c r="S316" s="8">
        <v>0</v>
      </c>
      <c r="T316" s="8" t="b">
        <v>0</v>
      </c>
    </row>
    <row r="317" spans="2:20">
      <c r="B317" s="8" t="s">
        <v>49</v>
      </c>
      <c r="C317" s="8" t="s">
        <v>64</v>
      </c>
      <c r="D317" s="8" t="s">
        <v>74</v>
      </c>
      <c r="E317" s="8">
        <v>540</v>
      </c>
      <c r="F317" s="9">
        <v>46174</v>
      </c>
      <c r="G317" s="8" t="s">
        <v>52</v>
      </c>
      <c r="H317" s="8" t="s">
        <v>53</v>
      </c>
      <c r="I317" s="8" t="s">
        <v>62</v>
      </c>
      <c r="J317" s="61">
        <v>0</v>
      </c>
      <c r="K317" s="8">
        <v>1</v>
      </c>
      <c r="L317" s="8">
        <v>4</v>
      </c>
      <c r="M317" s="8" t="s">
        <v>66</v>
      </c>
      <c r="N317" s="9">
        <v>46182</v>
      </c>
      <c r="O317" s="10">
        <v>46182.354166666664</v>
      </c>
      <c r="P317" s="10">
        <v>46182.729166666664</v>
      </c>
      <c r="Q317" s="8" t="s">
        <v>56</v>
      </c>
      <c r="R317" s="8">
        <v>4</v>
      </c>
      <c r="S317" s="8">
        <v>0</v>
      </c>
      <c r="T317" s="8" t="b">
        <v>0</v>
      </c>
    </row>
    <row r="318" spans="2:20">
      <c r="B318" s="8" t="s">
        <v>49</v>
      </c>
      <c r="C318" s="8" t="s">
        <v>64</v>
      </c>
      <c r="D318" s="8" t="s">
        <v>74</v>
      </c>
      <c r="E318" s="8">
        <v>540</v>
      </c>
      <c r="F318" s="9">
        <v>46174</v>
      </c>
      <c r="G318" s="8" t="s">
        <v>52</v>
      </c>
      <c r="H318" s="8" t="s">
        <v>53</v>
      </c>
      <c r="I318" s="8" t="s">
        <v>54</v>
      </c>
      <c r="J318" s="61">
        <v>0</v>
      </c>
      <c r="K318" s="8">
        <v>1</v>
      </c>
      <c r="L318" s="8">
        <v>4</v>
      </c>
      <c r="M318" s="8" t="s">
        <v>66</v>
      </c>
      <c r="N318" s="9">
        <v>46187</v>
      </c>
      <c r="O318" s="10">
        <v>46187.354166666664</v>
      </c>
      <c r="P318" s="10">
        <v>46187.729166666664</v>
      </c>
      <c r="Q318" s="8" t="s">
        <v>56</v>
      </c>
      <c r="R318" s="8">
        <v>4</v>
      </c>
      <c r="S318" s="8">
        <v>0</v>
      </c>
      <c r="T318" s="8" t="b">
        <v>0</v>
      </c>
    </row>
    <row r="319" spans="2:20">
      <c r="B319" s="8" t="s">
        <v>49</v>
      </c>
      <c r="C319" s="8" t="s">
        <v>64</v>
      </c>
      <c r="D319" s="8" t="s">
        <v>74</v>
      </c>
      <c r="E319" s="8">
        <v>540</v>
      </c>
      <c r="F319" s="9">
        <v>46174</v>
      </c>
      <c r="G319" s="8" t="s">
        <v>52</v>
      </c>
      <c r="H319" s="8" t="s">
        <v>53</v>
      </c>
      <c r="I319" s="8" t="s">
        <v>67</v>
      </c>
      <c r="J319" s="61">
        <v>0</v>
      </c>
      <c r="K319" s="8">
        <v>1</v>
      </c>
      <c r="L319" s="8">
        <v>4</v>
      </c>
      <c r="M319" s="8" t="s">
        <v>66</v>
      </c>
      <c r="N319" s="9">
        <v>46189</v>
      </c>
      <c r="O319" s="10">
        <v>46189.333333333336</v>
      </c>
      <c r="P319" s="10">
        <v>46189.708333333336</v>
      </c>
      <c r="Q319" s="8" t="s">
        <v>56</v>
      </c>
      <c r="R319" s="8">
        <v>4</v>
      </c>
      <c r="S319" s="8">
        <v>0</v>
      </c>
      <c r="T319" s="8" t="b">
        <v>0</v>
      </c>
    </row>
    <row r="320" spans="2:20">
      <c r="B320" s="8" t="s">
        <v>49</v>
      </c>
      <c r="C320" s="8" t="s">
        <v>64</v>
      </c>
      <c r="D320" s="8" t="s">
        <v>74</v>
      </c>
      <c r="E320" s="8">
        <v>540</v>
      </c>
      <c r="F320" s="9">
        <v>46174</v>
      </c>
      <c r="G320" s="8" t="s">
        <v>52</v>
      </c>
      <c r="H320" s="8" t="s">
        <v>53</v>
      </c>
      <c r="I320" s="8" t="s">
        <v>54</v>
      </c>
      <c r="J320" s="61">
        <v>0</v>
      </c>
      <c r="K320" s="8">
        <v>1</v>
      </c>
      <c r="L320" s="8">
        <v>4</v>
      </c>
      <c r="M320" s="8" t="s">
        <v>66</v>
      </c>
      <c r="N320" s="9">
        <v>46192</v>
      </c>
      <c r="O320" s="10">
        <v>46192.333333333336</v>
      </c>
      <c r="P320" s="10">
        <v>46192.708333333336</v>
      </c>
      <c r="Q320" s="8" t="s">
        <v>56</v>
      </c>
      <c r="R320" s="8">
        <v>4</v>
      </c>
      <c r="S320" s="8">
        <v>0</v>
      </c>
      <c r="T320" s="8" t="b">
        <v>0</v>
      </c>
    </row>
    <row r="321" spans="2:20">
      <c r="B321" s="8" t="s">
        <v>49</v>
      </c>
      <c r="C321" s="8" t="s">
        <v>64</v>
      </c>
      <c r="D321" s="8" t="s">
        <v>74</v>
      </c>
      <c r="E321" s="8">
        <v>540</v>
      </c>
      <c r="F321" s="9">
        <v>46204</v>
      </c>
      <c r="G321" s="8" t="s">
        <v>52</v>
      </c>
      <c r="H321" s="8" t="s">
        <v>53</v>
      </c>
      <c r="I321" s="8" t="s">
        <v>59</v>
      </c>
      <c r="J321" s="61">
        <v>0</v>
      </c>
      <c r="K321" s="8">
        <v>1</v>
      </c>
      <c r="L321" s="8">
        <v>4</v>
      </c>
      <c r="M321" s="8" t="s">
        <v>66</v>
      </c>
      <c r="N321" s="9">
        <v>46219</v>
      </c>
      <c r="O321" s="10">
        <v>46219.3125</v>
      </c>
      <c r="P321" s="10">
        <v>46219.6875</v>
      </c>
      <c r="Q321" s="8" t="s">
        <v>58</v>
      </c>
      <c r="R321" s="8">
        <v>4</v>
      </c>
      <c r="S321" s="8">
        <v>0</v>
      </c>
      <c r="T321" s="8" t="b">
        <v>0</v>
      </c>
    </row>
    <row r="322" spans="2:20">
      <c r="B322" s="8" t="s">
        <v>49</v>
      </c>
      <c r="C322" s="8" t="s">
        <v>64</v>
      </c>
      <c r="D322" s="8" t="s">
        <v>74</v>
      </c>
      <c r="E322" s="8">
        <v>540</v>
      </c>
      <c r="F322" s="9">
        <v>46204</v>
      </c>
      <c r="G322" s="8" t="s">
        <v>52</v>
      </c>
      <c r="H322" s="8" t="s">
        <v>53</v>
      </c>
      <c r="I322" s="8" t="s">
        <v>67</v>
      </c>
      <c r="J322" s="61">
        <v>0</v>
      </c>
      <c r="K322" s="8">
        <v>1</v>
      </c>
      <c r="L322" s="8">
        <v>4</v>
      </c>
      <c r="M322" s="8" t="s">
        <v>66</v>
      </c>
      <c r="N322" s="9">
        <v>46222</v>
      </c>
      <c r="O322" s="10">
        <v>46222.3125</v>
      </c>
      <c r="P322" s="10">
        <v>46222.6875</v>
      </c>
      <c r="Q322" s="8" t="s">
        <v>58</v>
      </c>
      <c r="R322" s="8">
        <v>4</v>
      </c>
      <c r="S322" s="8">
        <v>0</v>
      </c>
      <c r="T322" s="8" t="b">
        <v>0</v>
      </c>
    </row>
    <row r="323" spans="2:20">
      <c r="B323" s="8" t="s">
        <v>49</v>
      </c>
      <c r="C323" s="8" t="s">
        <v>64</v>
      </c>
      <c r="D323" s="8" t="s">
        <v>74</v>
      </c>
      <c r="E323" s="8">
        <v>540</v>
      </c>
      <c r="F323" s="9">
        <v>46204</v>
      </c>
      <c r="G323" s="8" t="s">
        <v>52</v>
      </c>
      <c r="H323" s="8" t="s">
        <v>53</v>
      </c>
      <c r="I323" s="8" t="s">
        <v>67</v>
      </c>
      <c r="J323" s="61">
        <v>0</v>
      </c>
      <c r="K323" s="8">
        <v>1</v>
      </c>
      <c r="L323" s="8">
        <v>4</v>
      </c>
      <c r="M323" s="8" t="s">
        <v>66</v>
      </c>
      <c r="N323" s="9">
        <v>46223</v>
      </c>
      <c r="O323" s="10">
        <v>46223.3125</v>
      </c>
      <c r="P323" s="10">
        <v>46223.6875</v>
      </c>
      <c r="Q323" s="8" t="s">
        <v>58</v>
      </c>
      <c r="R323" s="8">
        <v>4</v>
      </c>
      <c r="S323" s="8">
        <v>0</v>
      </c>
      <c r="T323" s="8" t="b">
        <v>0</v>
      </c>
    </row>
    <row r="324" spans="2:20">
      <c r="B324" s="8" t="s">
        <v>49</v>
      </c>
      <c r="C324" s="8" t="s">
        <v>64</v>
      </c>
      <c r="D324" s="8" t="s">
        <v>74</v>
      </c>
      <c r="E324" s="8">
        <v>540</v>
      </c>
      <c r="F324" s="9">
        <v>46204</v>
      </c>
      <c r="G324" s="8" t="s">
        <v>52</v>
      </c>
      <c r="H324" s="8" t="s">
        <v>53</v>
      </c>
      <c r="I324" s="8" t="s">
        <v>67</v>
      </c>
      <c r="J324" s="61">
        <v>0</v>
      </c>
      <c r="K324" s="8">
        <v>1</v>
      </c>
      <c r="L324" s="8">
        <v>4</v>
      </c>
      <c r="M324" s="8" t="s">
        <v>66</v>
      </c>
      <c r="N324" s="9">
        <v>46227</v>
      </c>
      <c r="O324" s="10">
        <v>46227.333333333336</v>
      </c>
      <c r="P324" s="10">
        <v>46227.708333333336</v>
      </c>
      <c r="Q324" s="8" t="s">
        <v>58</v>
      </c>
      <c r="R324" s="8">
        <v>4</v>
      </c>
      <c r="S324" s="8">
        <v>0</v>
      </c>
      <c r="T324" s="8" t="b">
        <v>0</v>
      </c>
    </row>
    <row r="325" spans="2:20">
      <c r="B325" s="8" t="s">
        <v>49</v>
      </c>
      <c r="C325" s="8" t="s">
        <v>64</v>
      </c>
      <c r="D325" s="8" t="s">
        <v>74</v>
      </c>
      <c r="E325" s="8">
        <v>540</v>
      </c>
      <c r="F325" s="9">
        <v>46235</v>
      </c>
      <c r="G325" s="8" t="s">
        <v>52</v>
      </c>
      <c r="H325" s="8" t="s">
        <v>53</v>
      </c>
      <c r="I325" s="8" t="s">
        <v>57</v>
      </c>
      <c r="J325" s="61">
        <v>0</v>
      </c>
      <c r="K325" s="8">
        <v>1</v>
      </c>
      <c r="L325" s="8">
        <v>4</v>
      </c>
      <c r="M325" s="8" t="s">
        <v>66</v>
      </c>
      <c r="N325" s="9">
        <v>46239</v>
      </c>
      <c r="O325" s="10">
        <v>46239.375</v>
      </c>
      <c r="P325" s="10">
        <v>46239.75</v>
      </c>
      <c r="Q325" s="8" t="s">
        <v>60</v>
      </c>
      <c r="R325" s="8">
        <v>4</v>
      </c>
      <c r="S325" s="8">
        <v>0</v>
      </c>
      <c r="T325" s="8" t="b">
        <v>0</v>
      </c>
    </row>
    <row r="326" spans="2:20">
      <c r="B326" s="8" t="s">
        <v>49</v>
      </c>
      <c r="C326" s="8" t="s">
        <v>64</v>
      </c>
      <c r="D326" s="8" t="s">
        <v>75</v>
      </c>
      <c r="E326" s="8">
        <v>180</v>
      </c>
      <c r="F326" s="9">
        <v>46204</v>
      </c>
      <c r="G326" s="8" t="s">
        <v>52</v>
      </c>
      <c r="H326" s="8" t="s">
        <v>53</v>
      </c>
      <c r="I326" s="8" t="s">
        <v>67</v>
      </c>
      <c r="J326" s="61">
        <v>0</v>
      </c>
      <c r="K326" s="8">
        <v>1</v>
      </c>
      <c r="L326" s="8">
        <v>4</v>
      </c>
      <c r="M326" s="8" t="s">
        <v>66</v>
      </c>
      <c r="N326" s="9">
        <v>46219</v>
      </c>
      <c r="O326" s="10">
        <v>46219.541666666664</v>
      </c>
      <c r="P326" s="10">
        <v>46219.666666666664</v>
      </c>
      <c r="Q326" s="8" t="s">
        <v>58</v>
      </c>
      <c r="R326" s="8">
        <v>4</v>
      </c>
      <c r="S326" s="8">
        <v>0</v>
      </c>
      <c r="T326" s="8" t="b">
        <v>0</v>
      </c>
    </row>
    <row r="327" spans="2:20">
      <c r="B327" s="8" t="s">
        <v>49</v>
      </c>
      <c r="C327" s="8" t="s">
        <v>64</v>
      </c>
      <c r="D327" s="8" t="s">
        <v>75</v>
      </c>
      <c r="E327" s="8">
        <v>180</v>
      </c>
      <c r="F327" s="9">
        <v>46235</v>
      </c>
      <c r="G327" s="8" t="s">
        <v>52</v>
      </c>
      <c r="H327" s="8" t="s">
        <v>53</v>
      </c>
      <c r="I327" s="8" t="s">
        <v>57</v>
      </c>
      <c r="J327" s="61">
        <v>0</v>
      </c>
      <c r="K327" s="8">
        <v>1</v>
      </c>
      <c r="L327" s="8">
        <v>4</v>
      </c>
      <c r="M327" s="8" t="s">
        <v>66</v>
      </c>
      <c r="N327" s="9">
        <v>46252</v>
      </c>
      <c r="O327" s="10">
        <v>46252.5625</v>
      </c>
      <c r="P327" s="10">
        <v>46252.6875</v>
      </c>
      <c r="Q327" s="8" t="s">
        <v>60</v>
      </c>
      <c r="R327" s="8">
        <v>4</v>
      </c>
      <c r="S327" s="8">
        <v>0</v>
      </c>
      <c r="T327" s="8" t="b">
        <v>0</v>
      </c>
    </row>
    <row r="328" spans="2:20">
      <c r="B328" s="8" t="s">
        <v>49</v>
      </c>
      <c r="C328" s="8" t="s">
        <v>64</v>
      </c>
      <c r="D328" s="8" t="s">
        <v>75</v>
      </c>
      <c r="E328" s="8">
        <v>180</v>
      </c>
      <c r="F328" s="9">
        <v>46235</v>
      </c>
      <c r="G328" s="8" t="s">
        <v>52</v>
      </c>
      <c r="H328" s="8" t="s">
        <v>53</v>
      </c>
      <c r="I328" s="8" t="s">
        <v>67</v>
      </c>
      <c r="J328" s="61">
        <v>0</v>
      </c>
      <c r="K328" s="8">
        <v>1</v>
      </c>
      <c r="L328" s="8">
        <v>4</v>
      </c>
      <c r="M328" s="8" t="s">
        <v>66</v>
      </c>
      <c r="N328" s="9">
        <v>46253</v>
      </c>
      <c r="O328" s="10">
        <v>46253.354166666664</v>
      </c>
      <c r="P328" s="10">
        <v>46253.479166666664</v>
      </c>
      <c r="Q328" s="8" t="s">
        <v>60</v>
      </c>
      <c r="R328" s="8">
        <v>4</v>
      </c>
      <c r="S328" s="8">
        <v>0</v>
      </c>
      <c r="T328" s="8" t="b">
        <v>0</v>
      </c>
    </row>
    <row r="329" spans="2:20">
      <c r="B329" s="8" t="s">
        <v>49</v>
      </c>
      <c r="C329" s="8" t="s">
        <v>64</v>
      </c>
      <c r="D329" s="8" t="s">
        <v>75</v>
      </c>
      <c r="E329" s="8">
        <v>210</v>
      </c>
      <c r="F329" s="9">
        <v>46174</v>
      </c>
      <c r="G329" s="8" t="s">
        <v>52</v>
      </c>
      <c r="H329" s="8" t="s">
        <v>53</v>
      </c>
      <c r="I329" s="8" t="s">
        <v>59</v>
      </c>
      <c r="J329" s="61">
        <v>0</v>
      </c>
      <c r="K329" s="8">
        <v>1</v>
      </c>
      <c r="L329" s="8">
        <v>4</v>
      </c>
      <c r="M329" s="8" t="s">
        <v>66</v>
      </c>
      <c r="N329" s="9">
        <v>46179</v>
      </c>
      <c r="O329" s="10">
        <v>46179.5625</v>
      </c>
      <c r="P329" s="10">
        <v>46179.708333333336</v>
      </c>
      <c r="Q329" s="8" t="s">
        <v>56</v>
      </c>
      <c r="R329" s="8">
        <v>4</v>
      </c>
      <c r="S329" s="8">
        <v>0</v>
      </c>
      <c r="T329" s="8" t="b">
        <v>0</v>
      </c>
    </row>
    <row r="330" spans="2:20">
      <c r="B330" s="8" t="s">
        <v>49</v>
      </c>
      <c r="C330" s="8" t="s">
        <v>64</v>
      </c>
      <c r="D330" s="8" t="s">
        <v>75</v>
      </c>
      <c r="E330" s="8">
        <v>210</v>
      </c>
      <c r="F330" s="9">
        <v>46174</v>
      </c>
      <c r="G330" s="8" t="s">
        <v>52</v>
      </c>
      <c r="H330" s="8" t="s">
        <v>53</v>
      </c>
      <c r="I330" s="8" t="s">
        <v>67</v>
      </c>
      <c r="J330" s="61">
        <v>0</v>
      </c>
      <c r="K330" s="8">
        <v>1</v>
      </c>
      <c r="L330" s="8">
        <v>4</v>
      </c>
      <c r="M330" s="8" t="s">
        <v>66</v>
      </c>
      <c r="N330" s="9">
        <v>46187</v>
      </c>
      <c r="O330" s="10">
        <v>46187.354166666664</v>
      </c>
      <c r="P330" s="10">
        <v>46187.5</v>
      </c>
      <c r="Q330" s="8" t="s">
        <v>56</v>
      </c>
      <c r="R330" s="8">
        <v>4</v>
      </c>
      <c r="S330" s="8">
        <v>0</v>
      </c>
      <c r="T330" s="8" t="b">
        <v>0</v>
      </c>
    </row>
    <row r="331" spans="2:20">
      <c r="B331" s="8" t="s">
        <v>49</v>
      </c>
      <c r="C331" s="8" t="s">
        <v>64</v>
      </c>
      <c r="D331" s="8" t="s">
        <v>75</v>
      </c>
      <c r="E331" s="8">
        <v>210</v>
      </c>
      <c r="F331" s="9">
        <v>46174</v>
      </c>
      <c r="G331" s="8" t="s">
        <v>52</v>
      </c>
      <c r="H331" s="8" t="s">
        <v>53</v>
      </c>
      <c r="I331" s="8" t="s">
        <v>68</v>
      </c>
      <c r="J331" s="61">
        <v>0</v>
      </c>
      <c r="K331" s="8">
        <v>1</v>
      </c>
      <c r="L331" s="8">
        <v>4</v>
      </c>
      <c r="M331" s="8" t="s">
        <v>66</v>
      </c>
      <c r="N331" s="9">
        <v>46202</v>
      </c>
      <c r="O331" s="10">
        <v>46202.375</v>
      </c>
      <c r="P331" s="10">
        <v>46202.520833333336</v>
      </c>
      <c r="Q331" s="8" t="s">
        <v>56</v>
      </c>
      <c r="R331" s="8">
        <v>4</v>
      </c>
      <c r="S331" s="8">
        <v>0</v>
      </c>
      <c r="T331" s="8" t="b">
        <v>0</v>
      </c>
    </row>
    <row r="332" spans="2:20">
      <c r="B332" s="8" t="s">
        <v>49</v>
      </c>
      <c r="C332" s="8" t="s">
        <v>64</v>
      </c>
      <c r="D332" s="8" t="s">
        <v>75</v>
      </c>
      <c r="E332" s="8">
        <v>210</v>
      </c>
      <c r="F332" s="9">
        <v>46204</v>
      </c>
      <c r="G332" s="8" t="s">
        <v>52</v>
      </c>
      <c r="H332" s="8" t="s">
        <v>53</v>
      </c>
      <c r="I332" s="8" t="s">
        <v>62</v>
      </c>
      <c r="J332" s="61">
        <v>0</v>
      </c>
      <c r="K332" s="8">
        <v>1</v>
      </c>
      <c r="L332" s="8">
        <v>4</v>
      </c>
      <c r="M332" s="8" t="s">
        <v>66</v>
      </c>
      <c r="N332" s="9">
        <v>46209</v>
      </c>
      <c r="O332" s="10">
        <v>46209.354166666664</v>
      </c>
      <c r="P332" s="10">
        <v>46209.5</v>
      </c>
      <c r="Q332" s="8" t="s">
        <v>58</v>
      </c>
      <c r="R332" s="8">
        <v>4</v>
      </c>
      <c r="S332" s="8">
        <v>0</v>
      </c>
      <c r="T332" s="8" t="b">
        <v>0</v>
      </c>
    </row>
    <row r="333" spans="2:20">
      <c r="B333" s="8" t="s">
        <v>49</v>
      </c>
      <c r="C333" s="8" t="s">
        <v>64</v>
      </c>
      <c r="D333" s="8" t="s">
        <v>75</v>
      </c>
      <c r="E333" s="8">
        <v>210</v>
      </c>
      <c r="F333" s="9">
        <v>46204</v>
      </c>
      <c r="G333" s="8" t="s">
        <v>52</v>
      </c>
      <c r="H333" s="8" t="s">
        <v>53</v>
      </c>
      <c r="I333" s="8" t="s">
        <v>59</v>
      </c>
      <c r="J333" s="61">
        <v>0</v>
      </c>
      <c r="K333" s="8">
        <v>1</v>
      </c>
      <c r="L333" s="8">
        <v>4</v>
      </c>
      <c r="M333" s="8" t="s">
        <v>66</v>
      </c>
      <c r="N333" s="9">
        <v>46214</v>
      </c>
      <c r="O333" s="10">
        <v>46214.354166666664</v>
      </c>
      <c r="P333" s="10">
        <v>46214.5</v>
      </c>
      <c r="Q333" s="8" t="s">
        <v>58</v>
      </c>
      <c r="R333" s="8">
        <v>4</v>
      </c>
      <c r="S333" s="8">
        <v>0</v>
      </c>
      <c r="T333" s="8" t="b">
        <v>0</v>
      </c>
    </row>
    <row r="334" spans="2:20">
      <c r="B334" s="8" t="s">
        <v>49</v>
      </c>
      <c r="C334" s="8" t="s">
        <v>64</v>
      </c>
      <c r="D334" s="8" t="s">
        <v>75</v>
      </c>
      <c r="E334" s="8">
        <v>210</v>
      </c>
      <c r="F334" s="9">
        <v>46235</v>
      </c>
      <c r="G334" s="8" t="s">
        <v>52</v>
      </c>
      <c r="H334" s="8" t="s">
        <v>53</v>
      </c>
      <c r="I334" s="8" t="s">
        <v>68</v>
      </c>
      <c r="J334" s="61">
        <v>0</v>
      </c>
      <c r="K334" s="8">
        <v>1</v>
      </c>
      <c r="L334" s="8">
        <v>4</v>
      </c>
      <c r="M334" s="8" t="s">
        <v>66</v>
      </c>
      <c r="N334" s="9">
        <v>46236</v>
      </c>
      <c r="O334" s="10">
        <v>46236.333333333336</v>
      </c>
      <c r="P334" s="10">
        <v>46236.479166666664</v>
      </c>
      <c r="Q334" s="8" t="s">
        <v>60</v>
      </c>
      <c r="R334" s="8">
        <v>4</v>
      </c>
      <c r="S334" s="8">
        <v>0</v>
      </c>
      <c r="T334" s="8" t="b">
        <v>0</v>
      </c>
    </row>
    <row r="335" spans="2:20">
      <c r="B335" s="8" t="s">
        <v>49</v>
      </c>
      <c r="C335" s="8" t="s">
        <v>64</v>
      </c>
      <c r="D335" s="8" t="s">
        <v>75</v>
      </c>
      <c r="E335" s="8">
        <v>210</v>
      </c>
      <c r="F335" s="9">
        <v>46235</v>
      </c>
      <c r="G335" s="8" t="s">
        <v>52</v>
      </c>
      <c r="H335" s="8" t="s">
        <v>53</v>
      </c>
      <c r="I335" s="8" t="s">
        <v>54</v>
      </c>
      <c r="J335" s="61">
        <v>0</v>
      </c>
      <c r="K335" s="8">
        <v>1</v>
      </c>
      <c r="L335" s="8">
        <v>4</v>
      </c>
      <c r="M335" s="8" t="s">
        <v>66</v>
      </c>
      <c r="N335" s="9">
        <v>46240</v>
      </c>
      <c r="O335" s="10">
        <v>46240.375</v>
      </c>
      <c r="P335" s="10">
        <v>46240.520833333336</v>
      </c>
      <c r="Q335" s="8" t="s">
        <v>60</v>
      </c>
      <c r="R335" s="8">
        <v>4</v>
      </c>
      <c r="S335" s="8">
        <v>0</v>
      </c>
      <c r="T335" s="8" t="b">
        <v>0</v>
      </c>
    </row>
    <row r="336" spans="2:20">
      <c r="B336" s="8" t="s">
        <v>49</v>
      </c>
      <c r="C336" s="8" t="s">
        <v>64</v>
      </c>
      <c r="D336" s="8" t="s">
        <v>75</v>
      </c>
      <c r="E336" s="8">
        <v>210</v>
      </c>
      <c r="F336" s="9">
        <v>46235</v>
      </c>
      <c r="G336" s="8" t="s">
        <v>52</v>
      </c>
      <c r="H336" s="8" t="s">
        <v>53</v>
      </c>
      <c r="I336" s="8" t="s">
        <v>59</v>
      </c>
      <c r="J336" s="61">
        <v>0</v>
      </c>
      <c r="K336" s="8">
        <v>1</v>
      </c>
      <c r="L336" s="8">
        <v>4</v>
      </c>
      <c r="M336" s="8" t="s">
        <v>66</v>
      </c>
      <c r="N336" s="9">
        <v>46260</v>
      </c>
      <c r="O336" s="10">
        <v>46260.333333333336</v>
      </c>
      <c r="P336" s="10">
        <v>46260.479166666664</v>
      </c>
      <c r="Q336" s="8" t="s">
        <v>60</v>
      </c>
      <c r="R336" s="8">
        <v>4</v>
      </c>
      <c r="S336" s="8">
        <v>0</v>
      </c>
      <c r="T336" s="8" t="b">
        <v>0</v>
      </c>
    </row>
    <row r="337" spans="2:20">
      <c r="B337" s="8" t="s">
        <v>49</v>
      </c>
      <c r="C337" s="8" t="s">
        <v>64</v>
      </c>
      <c r="D337" s="8" t="s">
        <v>75</v>
      </c>
      <c r="E337" s="8">
        <v>240</v>
      </c>
      <c r="F337" s="9">
        <v>46174</v>
      </c>
      <c r="G337" s="8" t="s">
        <v>52</v>
      </c>
      <c r="H337" s="8" t="s">
        <v>53</v>
      </c>
      <c r="I337" s="8" t="s">
        <v>59</v>
      </c>
      <c r="J337" s="61">
        <v>0</v>
      </c>
      <c r="K337" s="8">
        <v>1</v>
      </c>
      <c r="L337" s="8">
        <v>4</v>
      </c>
      <c r="M337" s="8" t="s">
        <v>66</v>
      </c>
      <c r="N337" s="9">
        <v>46184</v>
      </c>
      <c r="O337" s="10">
        <v>46184.333333333336</v>
      </c>
      <c r="P337" s="10">
        <v>46184.5</v>
      </c>
      <c r="Q337" s="8" t="s">
        <v>56</v>
      </c>
      <c r="R337" s="8">
        <v>4</v>
      </c>
      <c r="S337" s="8">
        <v>0</v>
      </c>
      <c r="T337" s="8" t="b">
        <v>0</v>
      </c>
    </row>
    <row r="338" spans="2:20">
      <c r="B338" s="8" t="s">
        <v>49</v>
      </c>
      <c r="C338" s="8" t="s">
        <v>64</v>
      </c>
      <c r="D338" s="8" t="s">
        <v>75</v>
      </c>
      <c r="E338" s="8">
        <v>240</v>
      </c>
      <c r="F338" s="9">
        <v>46174</v>
      </c>
      <c r="G338" s="8" t="s">
        <v>52</v>
      </c>
      <c r="H338" s="8" t="s">
        <v>53</v>
      </c>
      <c r="I338" s="8" t="s">
        <v>59</v>
      </c>
      <c r="J338" s="61">
        <v>0</v>
      </c>
      <c r="K338" s="8">
        <v>1</v>
      </c>
      <c r="L338" s="8">
        <v>4</v>
      </c>
      <c r="M338" s="8" t="s">
        <v>66</v>
      </c>
      <c r="N338" s="9">
        <v>46189</v>
      </c>
      <c r="O338" s="10">
        <v>46189.375</v>
      </c>
      <c r="P338" s="10">
        <v>46189.541666666664</v>
      </c>
      <c r="Q338" s="8" t="s">
        <v>56</v>
      </c>
      <c r="R338" s="8">
        <v>4</v>
      </c>
      <c r="S338" s="8">
        <v>0</v>
      </c>
      <c r="T338" s="8" t="b">
        <v>0</v>
      </c>
    </row>
    <row r="339" spans="2:20">
      <c r="B339" s="8" t="s">
        <v>49</v>
      </c>
      <c r="C339" s="8" t="s">
        <v>64</v>
      </c>
      <c r="D339" s="8" t="s">
        <v>75</v>
      </c>
      <c r="E339" s="8">
        <v>240</v>
      </c>
      <c r="F339" s="9">
        <v>46204</v>
      </c>
      <c r="G339" s="8" t="s">
        <v>52</v>
      </c>
      <c r="H339" s="8" t="s">
        <v>53</v>
      </c>
      <c r="I339" s="8" t="s">
        <v>54</v>
      </c>
      <c r="J339" s="61">
        <v>0</v>
      </c>
      <c r="K339" s="8">
        <v>1</v>
      </c>
      <c r="L339" s="8">
        <v>4</v>
      </c>
      <c r="M339" s="8" t="s">
        <v>66</v>
      </c>
      <c r="N339" s="9">
        <v>46221</v>
      </c>
      <c r="O339" s="10">
        <v>46221.375</v>
      </c>
      <c r="P339" s="10">
        <v>46221.541666666664</v>
      </c>
      <c r="Q339" s="8" t="s">
        <v>58</v>
      </c>
      <c r="R339" s="8">
        <v>4</v>
      </c>
      <c r="S339" s="8">
        <v>0</v>
      </c>
      <c r="T339" s="8" t="b">
        <v>0</v>
      </c>
    </row>
    <row r="340" spans="2:20">
      <c r="B340" s="8" t="s">
        <v>49</v>
      </c>
      <c r="C340" s="8" t="s">
        <v>64</v>
      </c>
      <c r="D340" s="8" t="s">
        <v>75</v>
      </c>
      <c r="E340" s="8">
        <v>240</v>
      </c>
      <c r="F340" s="9">
        <v>46204</v>
      </c>
      <c r="G340" s="8" t="s">
        <v>52</v>
      </c>
      <c r="H340" s="8" t="s">
        <v>53</v>
      </c>
      <c r="I340" s="8" t="s">
        <v>68</v>
      </c>
      <c r="J340" s="61">
        <v>0</v>
      </c>
      <c r="K340" s="8">
        <v>1</v>
      </c>
      <c r="L340" s="8">
        <v>4</v>
      </c>
      <c r="M340" s="8" t="s">
        <v>66</v>
      </c>
      <c r="N340" s="9">
        <v>46227</v>
      </c>
      <c r="O340" s="10">
        <v>46227.354166666664</v>
      </c>
      <c r="P340" s="10">
        <v>46227.520833333336</v>
      </c>
      <c r="Q340" s="8" t="s">
        <v>58</v>
      </c>
      <c r="R340" s="8">
        <v>4</v>
      </c>
      <c r="S340" s="8">
        <v>0</v>
      </c>
      <c r="T340" s="8" t="b">
        <v>0</v>
      </c>
    </row>
    <row r="341" spans="2:20">
      <c r="B341" s="8" t="s">
        <v>49</v>
      </c>
      <c r="C341" s="8" t="s">
        <v>64</v>
      </c>
      <c r="D341" s="8" t="s">
        <v>75</v>
      </c>
      <c r="E341" s="8">
        <v>240</v>
      </c>
      <c r="F341" s="9">
        <v>46235</v>
      </c>
      <c r="G341" s="8" t="s">
        <v>52</v>
      </c>
      <c r="H341" s="8" t="s">
        <v>53</v>
      </c>
      <c r="I341" s="8" t="s">
        <v>59</v>
      </c>
      <c r="J341" s="61">
        <v>0</v>
      </c>
      <c r="K341" s="8">
        <v>1</v>
      </c>
      <c r="L341" s="8">
        <v>4</v>
      </c>
      <c r="M341" s="8" t="s">
        <v>66</v>
      </c>
      <c r="N341" s="9">
        <v>46241</v>
      </c>
      <c r="O341" s="10">
        <v>46241.375</v>
      </c>
      <c r="P341" s="10">
        <v>46241.541666666664</v>
      </c>
      <c r="Q341" s="8" t="s">
        <v>60</v>
      </c>
      <c r="R341" s="8">
        <v>4</v>
      </c>
      <c r="S341" s="8">
        <v>0</v>
      </c>
      <c r="T341" s="8" t="b">
        <v>0</v>
      </c>
    </row>
    <row r="342" spans="2:20">
      <c r="B342" s="8" t="s">
        <v>49</v>
      </c>
      <c r="C342" s="8" t="s">
        <v>64</v>
      </c>
      <c r="D342" s="8" t="s">
        <v>75</v>
      </c>
      <c r="E342" s="8">
        <v>240</v>
      </c>
      <c r="F342" s="9">
        <v>46235</v>
      </c>
      <c r="G342" s="8" t="s">
        <v>52</v>
      </c>
      <c r="H342" s="8" t="s">
        <v>53</v>
      </c>
      <c r="I342" s="8" t="s">
        <v>67</v>
      </c>
      <c r="J342" s="61">
        <v>0</v>
      </c>
      <c r="K342" s="8">
        <v>1</v>
      </c>
      <c r="L342" s="8">
        <v>4</v>
      </c>
      <c r="M342" s="8" t="s">
        <v>66</v>
      </c>
      <c r="N342" s="9">
        <v>46256</v>
      </c>
      <c r="O342" s="10">
        <v>46256.5625</v>
      </c>
      <c r="P342" s="10">
        <v>46256.729166666664</v>
      </c>
      <c r="Q342" s="8" t="s">
        <v>60</v>
      </c>
      <c r="R342" s="8">
        <v>4</v>
      </c>
      <c r="S342" s="8">
        <v>0</v>
      </c>
      <c r="T342" s="8" t="b">
        <v>0</v>
      </c>
    </row>
    <row r="343" spans="2:20">
      <c r="B343" s="8" t="s">
        <v>49</v>
      </c>
      <c r="C343" s="8" t="s">
        <v>64</v>
      </c>
      <c r="D343" s="8" t="s">
        <v>75</v>
      </c>
      <c r="E343" s="8">
        <v>240</v>
      </c>
      <c r="F343" s="9">
        <v>46235</v>
      </c>
      <c r="G343" s="8" t="s">
        <v>52</v>
      </c>
      <c r="H343" s="8" t="s">
        <v>53</v>
      </c>
      <c r="I343" s="8" t="s">
        <v>67</v>
      </c>
      <c r="J343" s="61">
        <v>0</v>
      </c>
      <c r="K343" s="8">
        <v>1</v>
      </c>
      <c r="L343" s="8">
        <v>4</v>
      </c>
      <c r="M343" s="8" t="s">
        <v>66</v>
      </c>
      <c r="N343" s="9">
        <v>46261</v>
      </c>
      <c r="O343" s="10">
        <v>46261.333333333336</v>
      </c>
      <c r="P343" s="10">
        <v>46261.5</v>
      </c>
      <c r="Q343" s="8" t="s">
        <v>60</v>
      </c>
      <c r="R343" s="8">
        <v>4</v>
      </c>
      <c r="S343" s="8">
        <v>0</v>
      </c>
      <c r="T343" s="8" t="b">
        <v>0</v>
      </c>
    </row>
    <row r="344" spans="2:20">
      <c r="B344" s="8" t="s">
        <v>49</v>
      </c>
      <c r="C344" s="8" t="s">
        <v>64</v>
      </c>
      <c r="D344" s="8" t="s">
        <v>75</v>
      </c>
      <c r="E344" s="8">
        <v>270</v>
      </c>
      <c r="F344" s="9">
        <v>46174</v>
      </c>
      <c r="G344" s="8" t="s">
        <v>52</v>
      </c>
      <c r="H344" s="8" t="s">
        <v>53</v>
      </c>
      <c r="I344" s="8" t="s">
        <v>57</v>
      </c>
      <c r="J344" s="61">
        <v>0</v>
      </c>
      <c r="K344" s="8">
        <v>1</v>
      </c>
      <c r="L344" s="8">
        <v>4</v>
      </c>
      <c r="M344" s="8" t="s">
        <v>66</v>
      </c>
      <c r="N344" s="9">
        <v>46183</v>
      </c>
      <c r="O344" s="10">
        <v>46183.5625</v>
      </c>
      <c r="P344" s="10">
        <v>46183.75</v>
      </c>
      <c r="Q344" s="8" t="s">
        <v>56</v>
      </c>
      <c r="R344" s="8">
        <v>4</v>
      </c>
      <c r="S344" s="8">
        <v>0</v>
      </c>
      <c r="T344" s="8" t="b">
        <v>0</v>
      </c>
    </row>
    <row r="345" spans="2:20">
      <c r="B345" s="8" t="s">
        <v>49</v>
      </c>
      <c r="C345" s="8" t="s">
        <v>64</v>
      </c>
      <c r="D345" s="8" t="s">
        <v>75</v>
      </c>
      <c r="E345" s="8">
        <v>270</v>
      </c>
      <c r="F345" s="9">
        <v>46204</v>
      </c>
      <c r="G345" s="8" t="s">
        <v>52</v>
      </c>
      <c r="H345" s="8" t="s">
        <v>53</v>
      </c>
      <c r="I345" s="8" t="s">
        <v>57</v>
      </c>
      <c r="J345" s="61">
        <v>0</v>
      </c>
      <c r="K345" s="8">
        <v>1</v>
      </c>
      <c r="L345" s="8">
        <v>4</v>
      </c>
      <c r="M345" s="8" t="s">
        <v>66</v>
      </c>
      <c r="N345" s="9">
        <v>46208</v>
      </c>
      <c r="O345" s="10">
        <v>46208.541666666664</v>
      </c>
      <c r="P345" s="10">
        <v>46208.729166666664</v>
      </c>
      <c r="Q345" s="8" t="s">
        <v>58</v>
      </c>
      <c r="R345" s="8">
        <v>4</v>
      </c>
      <c r="S345" s="8">
        <v>0</v>
      </c>
      <c r="T345" s="8" t="b">
        <v>0</v>
      </c>
    </row>
    <row r="346" spans="2:20">
      <c r="B346" s="8" t="s">
        <v>49</v>
      </c>
      <c r="C346" s="8" t="s">
        <v>64</v>
      </c>
      <c r="D346" s="8" t="s">
        <v>75</v>
      </c>
      <c r="E346" s="8">
        <v>270</v>
      </c>
      <c r="F346" s="9">
        <v>46204</v>
      </c>
      <c r="G346" s="8" t="s">
        <v>52</v>
      </c>
      <c r="H346" s="8" t="s">
        <v>53</v>
      </c>
      <c r="I346" s="8" t="s">
        <v>68</v>
      </c>
      <c r="J346" s="61">
        <v>0</v>
      </c>
      <c r="K346" s="8">
        <v>1</v>
      </c>
      <c r="L346" s="8">
        <v>4</v>
      </c>
      <c r="M346" s="8" t="s">
        <v>66</v>
      </c>
      <c r="N346" s="9">
        <v>46218</v>
      </c>
      <c r="O346" s="10">
        <v>46218.354166666664</v>
      </c>
      <c r="P346" s="10">
        <v>46218.541666666664</v>
      </c>
      <c r="Q346" s="8" t="s">
        <v>58</v>
      </c>
      <c r="R346" s="8">
        <v>4</v>
      </c>
      <c r="S346" s="8">
        <v>0</v>
      </c>
      <c r="T346" s="8" t="b">
        <v>0</v>
      </c>
    </row>
    <row r="347" spans="2:20">
      <c r="B347" s="8" t="s">
        <v>49</v>
      </c>
      <c r="C347" s="8" t="s">
        <v>64</v>
      </c>
      <c r="D347" s="8" t="s">
        <v>75</v>
      </c>
      <c r="E347" s="8">
        <v>270</v>
      </c>
      <c r="F347" s="9">
        <v>46204</v>
      </c>
      <c r="G347" s="8" t="s">
        <v>52</v>
      </c>
      <c r="H347" s="8" t="s">
        <v>53</v>
      </c>
      <c r="I347" s="8" t="s">
        <v>67</v>
      </c>
      <c r="J347" s="61">
        <v>0</v>
      </c>
      <c r="K347" s="8">
        <v>1</v>
      </c>
      <c r="L347" s="8">
        <v>4</v>
      </c>
      <c r="M347" s="8" t="s">
        <v>66</v>
      </c>
      <c r="N347" s="9">
        <v>46233</v>
      </c>
      <c r="O347" s="10">
        <v>46233.5625</v>
      </c>
      <c r="P347" s="10">
        <v>46233.75</v>
      </c>
      <c r="Q347" s="8" t="s">
        <v>58</v>
      </c>
      <c r="R347" s="8">
        <v>4</v>
      </c>
      <c r="S347" s="8">
        <v>0</v>
      </c>
      <c r="T347" s="8" t="b">
        <v>0</v>
      </c>
    </row>
    <row r="348" spans="2:20">
      <c r="B348" s="8" t="s">
        <v>49</v>
      </c>
      <c r="C348" s="8" t="s">
        <v>64</v>
      </c>
      <c r="D348" s="8" t="s">
        <v>75</v>
      </c>
      <c r="E348" s="8">
        <v>270</v>
      </c>
      <c r="F348" s="9">
        <v>46235</v>
      </c>
      <c r="G348" s="8" t="s">
        <v>52</v>
      </c>
      <c r="H348" s="8" t="s">
        <v>53</v>
      </c>
      <c r="I348" s="8" t="s">
        <v>54</v>
      </c>
      <c r="J348" s="61">
        <v>0</v>
      </c>
      <c r="K348" s="8">
        <v>1</v>
      </c>
      <c r="L348" s="8">
        <v>4</v>
      </c>
      <c r="M348" s="8" t="s">
        <v>66</v>
      </c>
      <c r="N348" s="9">
        <v>46235</v>
      </c>
      <c r="O348" s="10">
        <v>46235.333333333336</v>
      </c>
      <c r="P348" s="10">
        <v>46235.520833333336</v>
      </c>
      <c r="Q348" s="8" t="s">
        <v>60</v>
      </c>
      <c r="R348" s="8">
        <v>4</v>
      </c>
      <c r="S348" s="8">
        <v>0</v>
      </c>
      <c r="T348" s="8" t="b">
        <v>0</v>
      </c>
    </row>
    <row r="349" spans="2:20">
      <c r="B349" s="8" t="s">
        <v>49</v>
      </c>
      <c r="C349" s="8" t="s">
        <v>64</v>
      </c>
      <c r="D349" s="8" t="s">
        <v>75</v>
      </c>
      <c r="E349" s="8">
        <v>270</v>
      </c>
      <c r="F349" s="9">
        <v>46235</v>
      </c>
      <c r="G349" s="8" t="s">
        <v>52</v>
      </c>
      <c r="H349" s="8" t="s">
        <v>53</v>
      </c>
      <c r="I349" s="8" t="s">
        <v>62</v>
      </c>
      <c r="J349" s="61">
        <v>0</v>
      </c>
      <c r="K349" s="8">
        <v>1</v>
      </c>
      <c r="L349" s="8">
        <v>4</v>
      </c>
      <c r="M349" s="8" t="s">
        <v>66</v>
      </c>
      <c r="N349" s="9">
        <v>46265</v>
      </c>
      <c r="O349" s="10">
        <v>46265.541666666664</v>
      </c>
      <c r="P349" s="10">
        <v>46265.729166666664</v>
      </c>
      <c r="Q349" s="8" t="s">
        <v>60</v>
      </c>
      <c r="R349" s="8">
        <v>4</v>
      </c>
      <c r="S349" s="8">
        <v>0</v>
      </c>
      <c r="T349" s="8" t="b">
        <v>0</v>
      </c>
    </row>
    <row r="350" spans="2:20">
      <c r="B350" s="8" t="s">
        <v>49</v>
      </c>
      <c r="C350" s="8" t="s">
        <v>64</v>
      </c>
      <c r="D350" s="8" t="s">
        <v>75</v>
      </c>
      <c r="E350" s="8">
        <v>300</v>
      </c>
      <c r="F350" s="9">
        <v>46174</v>
      </c>
      <c r="G350" s="8" t="s">
        <v>52</v>
      </c>
      <c r="H350" s="8" t="s">
        <v>53</v>
      </c>
      <c r="I350" s="8" t="s">
        <v>54</v>
      </c>
      <c r="J350" s="61">
        <v>0</v>
      </c>
      <c r="K350" s="8">
        <v>1</v>
      </c>
      <c r="L350" s="8">
        <v>4</v>
      </c>
      <c r="M350" s="8" t="s">
        <v>66</v>
      </c>
      <c r="N350" s="9">
        <v>46182</v>
      </c>
      <c r="O350" s="10">
        <v>46182.375</v>
      </c>
      <c r="P350" s="10">
        <v>46182.583333333336</v>
      </c>
      <c r="Q350" s="8" t="s">
        <v>56</v>
      </c>
      <c r="R350" s="8">
        <v>4</v>
      </c>
      <c r="S350" s="8">
        <v>0</v>
      </c>
      <c r="T350" s="8" t="b">
        <v>0</v>
      </c>
    </row>
    <row r="351" spans="2:20">
      <c r="B351" s="8" t="s">
        <v>49</v>
      </c>
      <c r="C351" s="8" t="s">
        <v>64</v>
      </c>
      <c r="D351" s="8" t="s">
        <v>75</v>
      </c>
      <c r="E351" s="8">
        <v>300</v>
      </c>
      <c r="F351" s="9">
        <v>46174</v>
      </c>
      <c r="G351" s="8" t="s">
        <v>52</v>
      </c>
      <c r="H351" s="8" t="s">
        <v>53</v>
      </c>
      <c r="I351" s="8" t="s">
        <v>59</v>
      </c>
      <c r="J351" s="61">
        <v>0</v>
      </c>
      <c r="K351" s="8">
        <v>1</v>
      </c>
      <c r="L351" s="8">
        <v>4</v>
      </c>
      <c r="M351" s="8" t="s">
        <v>66</v>
      </c>
      <c r="N351" s="9">
        <v>46190</v>
      </c>
      <c r="O351" s="10">
        <v>46190.333333333336</v>
      </c>
      <c r="P351" s="10">
        <v>46190.541666666664</v>
      </c>
      <c r="Q351" s="8" t="s">
        <v>56</v>
      </c>
      <c r="R351" s="8">
        <v>4</v>
      </c>
      <c r="S351" s="8">
        <v>0</v>
      </c>
      <c r="T351" s="8" t="b">
        <v>0</v>
      </c>
    </row>
    <row r="352" spans="2:20">
      <c r="B352" s="8" t="s">
        <v>49</v>
      </c>
      <c r="C352" s="8" t="s">
        <v>64</v>
      </c>
      <c r="D352" s="8" t="s">
        <v>75</v>
      </c>
      <c r="E352" s="8">
        <v>300</v>
      </c>
      <c r="F352" s="9">
        <v>46204</v>
      </c>
      <c r="G352" s="8" t="s">
        <v>52</v>
      </c>
      <c r="H352" s="8" t="s">
        <v>53</v>
      </c>
      <c r="I352" s="8" t="s">
        <v>54</v>
      </c>
      <c r="J352" s="61">
        <v>0</v>
      </c>
      <c r="K352" s="8">
        <v>1</v>
      </c>
      <c r="L352" s="8">
        <v>4</v>
      </c>
      <c r="M352" s="8" t="s">
        <v>66</v>
      </c>
      <c r="N352" s="9">
        <v>46210</v>
      </c>
      <c r="O352" s="10">
        <v>46210.354166666664</v>
      </c>
      <c r="P352" s="10">
        <v>46210.5625</v>
      </c>
      <c r="Q352" s="8" t="s">
        <v>58</v>
      </c>
      <c r="R352" s="8">
        <v>4</v>
      </c>
      <c r="S352" s="8">
        <v>0</v>
      </c>
      <c r="T352" s="8" t="b">
        <v>0</v>
      </c>
    </row>
    <row r="353" spans="2:20">
      <c r="B353" s="8" t="s">
        <v>49</v>
      </c>
      <c r="C353" s="8" t="s">
        <v>64</v>
      </c>
      <c r="D353" s="8" t="s">
        <v>75</v>
      </c>
      <c r="E353" s="8">
        <v>300</v>
      </c>
      <c r="F353" s="9">
        <v>46204</v>
      </c>
      <c r="G353" s="8" t="s">
        <v>52</v>
      </c>
      <c r="H353" s="8" t="s">
        <v>53</v>
      </c>
      <c r="I353" s="8" t="s">
        <v>59</v>
      </c>
      <c r="J353" s="61">
        <v>0</v>
      </c>
      <c r="K353" s="8">
        <v>1</v>
      </c>
      <c r="L353" s="8">
        <v>4</v>
      </c>
      <c r="M353" s="8" t="s">
        <v>66</v>
      </c>
      <c r="N353" s="9">
        <v>46226</v>
      </c>
      <c r="O353" s="10">
        <v>46226.333333333336</v>
      </c>
      <c r="P353" s="10">
        <v>46226.541666666664</v>
      </c>
      <c r="Q353" s="8" t="s">
        <v>58</v>
      </c>
      <c r="R353" s="8">
        <v>4</v>
      </c>
      <c r="S353" s="8">
        <v>0</v>
      </c>
      <c r="T353" s="8" t="b">
        <v>0</v>
      </c>
    </row>
    <row r="354" spans="2:20">
      <c r="B354" s="8" t="s">
        <v>49</v>
      </c>
      <c r="C354" s="8" t="s">
        <v>64</v>
      </c>
      <c r="D354" s="8" t="s">
        <v>75</v>
      </c>
      <c r="E354" s="8">
        <v>300</v>
      </c>
      <c r="F354" s="9">
        <v>46204</v>
      </c>
      <c r="G354" s="8" t="s">
        <v>52</v>
      </c>
      <c r="H354" s="8" t="s">
        <v>53</v>
      </c>
      <c r="I354" s="8" t="s">
        <v>59</v>
      </c>
      <c r="J354" s="61">
        <v>0</v>
      </c>
      <c r="K354" s="8">
        <v>1</v>
      </c>
      <c r="L354" s="8">
        <v>4</v>
      </c>
      <c r="M354" s="8" t="s">
        <v>66</v>
      </c>
      <c r="N354" s="9">
        <v>46234</v>
      </c>
      <c r="O354" s="10">
        <v>46234.354166666664</v>
      </c>
      <c r="P354" s="10">
        <v>46234.5625</v>
      </c>
      <c r="Q354" s="8" t="s">
        <v>58</v>
      </c>
      <c r="R354" s="8">
        <v>4</v>
      </c>
      <c r="S354" s="8">
        <v>0</v>
      </c>
      <c r="T354" s="8" t="b">
        <v>0</v>
      </c>
    </row>
    <row r="355" spans="2:20">
      <c r="B355" s="8" t="s">
        <v>49</v>
      </c>
      <c r="C355" s="8" t="s">
        <v>64</v>
      </c>
      <c r="D355" s="8" t="s">
        <v>75</v>
      </c>
      <c r="E355" s="8">
        <v>360</v>
      </c>
      <c r="F355" s="9">
        <v>46204</v>
      </c>
      <c r="G355" s="8" t="s">
        <v>52</v>
      </c>
      <c r="H355" s="8" t="s">
        <v>53</v>
      </c>
      <c r="I355" s="8" t="s">
        <v>59</v>
      </c>
      <c r="J355" s="61">
        <v>0</v>
      </c>
      <c r="K355" s="8">
        <v>1</v>
      </c>
      <c r="L355" s="8">
        <v>4</v>
      </c>
      <c r="M355" s="8" t="s">
        <v>66</v>
      </c>
      <c r="N355" s="9">
        <v>46206</v>
      </c>
      <c r="O355" s="10">
        <v>46206.333333333336</v>
      </c>
      <c r="P355" s="10">
        <v>46206.583333333336</v>
      </c>
      <c r="Q355" s="8" t="s">
        <v>58</v>
      </c>
      <c r="R355" s="8">
        <v>4</v>
      </c>
      <c r="S355" s="8">
        <v>0</v>
      </c>
      <c r="T355" s="8" t="b">
        <v>0</v>
      </c>
    </row>
    <row r="356" spans="2:20">
      <c r="B356" s="8" t="s">
        <v>49</v>
      </c>
      <c r="C356" s="8" t="s">
        <v>64</v>
      </c>
      <c r="D356" s="8" t="s">
        <v>75</v>
      </c>
      <c r="E356" s="8">
        <v>420</v>
      </c>
      <c r="F356" s="9">
        <v>46174</v>
      </c>
      <c r="G356" s="8" t="s">
        <v>52</v>
      </c>
      <c r="H356" s="8" t="s">
        <v>53</v>
      </c>
      <c r="I356" s="8" t="s">
        <v>57</v>
      </c>
      <c r="J356" s="61">
        <v>0</v>
      </c>
      <c r="K356" s="8">
        <v>1</v>
      </c>
      <c r="L356" s="8">
        <v>4</v>
      </c>
      <c r="M356" s="8" t="s">
        <v>66</v>
      </c>
      <c r="N356" s="9">
        <v>46186</v>
      </c>
      <c r="O356" s="10">
        <v>46186.354166666664</v>
      </c>
      <c r="P356" s="10">
        <v>46186.645833333336</v>
      </c>
      <c r="Q356" s="8" t="s">
        <v>56</v>
      </c>
      <c r="R356" s="8">
        <v>4</v>
      </c>
      <c r="S356" s="8">
        <v>0</v>
      </c>
      <c r="T356" s="8" t="b">
        <v>0</v>
      </c>
    </row>
    <row r="357" spans="2:20">
      <c r="B357" s="8" t="s">
        <v>49</v>
      </c>
      <c r="C357" s="8" t="s">
        <v>64</v>
      </c>
      <c r="D357" s="8" t="s">
        <v>75</v>
      </c>
      <c r="E357" s="8">
        <v>420</v>
      </c>
      <c r="F357" s="9">
        <v>46235</v>
      </c>
      <c r="G357" s="8" t="s">
        <v>52</v>
      </c>
      <c r="H357" s="8" t="s">
        <v>53</v>
      </c>
      <c r="I357" s="8" t="s">
        <v>59</v>
      </c>
      <c r="J357" s="61">
        <v>0</v>
      </c>
      <c r="K357" s="8">
        <v>1</v>
      </c>
      <c r="L357" s="8">
        <v>4</v>
      </c>
      <c r="M357" s="8" t="s">
        <v>66</v>
      </c>
      <c r="N357" s="9">
        <v>46255</v>
      </c>
      <c r="O357" s="10">
        <v>46255.333333333336</v>
      </c>
      <c r="P357" s="10">
        <v>46255.625</v>
      </c>
      <c r="Q357" s="8" t="s">
        <v>60</v>
      </c>
      <c r="R357" s="8">
        <v>4</v>
      </c>
      <c r="S357" s="8">
        <v>0</v>
      </c>
      <c r="T357" s="8" t="b">
        <v>0</v>
      </c>
    </row>
    <row r="358" spans="2:20">
      <c r="B358" s="8" t="s">
        <v>49</v>
      </c>
      <c r="C358" s="8" t="s">
        <v>64</v>
      </c>
      <c r="D358" s="8" t="s">
        <v>75</v>
      </c>
      <c r="E358" s="8">
        <v>480</v>
      </c>
      <c r="F358" s="9">
        <v>46174</v>
      </c>
      <c r="G358" s="8" t="s">
        <v>52</v>
      </c>
      <c r="H358" s="8" t="s">
        <v>53</v>
      </c>
      <c r="I358" s="8" t="s">
        <v>59</v>
      </c>
      <c r="J358" s="61">
        <v>0</v>
      </c>
      <c r="K358" s="8">
        <v>1</v>
      </c>
      <c r="L358" s="8">
        <v>4</v>
      </c>
      <c r="M358" s="8" t="s">
        <v>66</v>
      </c>
      <c r="N358" s="9">
        <v>46178</v>
      </c>
      <c r="O358" s="10">
        <v>46178.3125</v>
      </c>
      <c r="P358" s="10">
        <v>46178.645833333336</v>
      </c>
      <c r="Q358" s="8" t="s">
        <v>56</v>
      </c>
      <c r="R358" s="8">
        <v>4</v>
      </c>
      <c r="S358" s="8">
        <v>0</v>
      </c>
      <c r="T358" s="8" t="b">
        <v>0</v>
      </c>
    </row>
    <row r="359" spans="2:20">
      <c r="B359" s="8" t="s">
        <v>49</v>
      </c>
      <c r="C359" s="8" t="s">
        <v>64</v>
      </c>
      <c r="D359" s="8" t="s">
        <v>75</v>
      </c>
      <c r="E359" s="8">
        <v>480</v>
      </c>
      <c r="F359" s="9">
        <v>46174</v>
      </c>
      <c r="G359" s="8" t="s">
        <v>52</v>
      </c>
      <c r="H359" s="8" t="s">
        <v>53</v>
      </c>
      <c r="I359" s="8" t="s">
        <v>54</v>
      </c>
      <c r="J359" s="61">
        <v>0</v>
      </c>
      <c r="K359" s="8">
        <v>1</v>
      </c>
      <c r="L359" s="8">
        <v>4</v>
      </c>
      <c r="M359" s="8" t="s">
        <v>66</v>
      </c>
      <c r="N359" s="9">
        <v>46181</v>
      </c>
      <c r="O359" s="10">
        <v>46181.3125</v>
      </c>
      <c r="P359" s="10">
        <v>46181.645833333336</v>
      </c>
      <c r="Q359" s="8" t="s">
        <v>56</v>
      </c>
      <c r="R359" s="8">
        <v>4</v>
      </c>
      <c r="S359" s="8">
        <v>0</v>
      </c>
      <c r="T359" s="8" t="b">
        <v>0</v>
      </c>
    </row>
    <row r="360" spans="2:20">
      <c r="B360" s="8" t="s">
        <v>49</v>
      </c>
      <c r="C360" s="8" t="s">
        <v>64</v>
      </c>
      <c r="D360" s="8" t="s">
        <v>75</v>
      </c>
      <c r="E360" s="8">
        <v>480</v>
      </c>
      <c r="F360" s="9">
        <v>46174</v>
      </c>
      <c r="G360" s="8" t="s">
        <v>52</v>
      </c>
      <c r="H360" s="8" t="s">
        <v>53</v>
      </c>
      <c r="I360" s="8" t="s">
        <v>62</v>
      </c>
      <c r="J360" s="61">
        <v>0</v>
      </c>
      <c r="K360" s="8">
        <v>1</v>
      </c>
      <c r="L360" s="8">
        <v>4</v>
      </c>
      <c r="M360" s="8" t="s">
        <v>66</v>
      </c>
      <c r="N360" s="9">
        <v>46199</v>
      </c>
      <c r="O360" s="10">
        <v>46199.375</v>
      </c>
      <c r="P360" s="10">
        <v>46199.708333333336</v>
      </c>
      <c r="Q360" s="8" t="s">
        <v>56</v>
      </c>
      <c r="R360" s="8">
        <v>4</v>
      </c>
      <c r="S360" s="8">
        <v>0</v>
      </c>
      <c r="T360" s="8" t="b">
        <v>0</v>
      </c>
    </row>
    <row r="361" spans="2:20">
      <c r="B361" s="8" t="s">
        <v>49</v>
      </c>
      <c r="C361" s="8" t="s">
        <v>64</v>
      </c>
      <c r="D361" s="8" t="s">
        <v>75</v>
      </c>
      <c r="E361" s="8">
        <v>480</v>
      </c>
      <c r="F361" s="9">
        <v>46174</v>
      </c>
      <c r="G361" s="8" t="s">
        <v>52</v>
      </c>
      <c r="H361" s="8" t="s">
        <v>53</v>
      </c>
      <c r="I361" s="8" t="s">
        <v>54</v>
      </c>
      <c r="J361" s="61">
        <v>0</v>
      </c>
      <c r="K361" s="8">
        <v>1</v>
      </c>
      <c r="L361" s="8">
        <v>4</v>
      </c>
      <c r="M361" s="8" t="s">
        <v>66</v>
      </c>
      <c r="N361" s="9">
        <v>46203</v>
      </c>
      <c r="O361" s="10">
        <v>46203.333333333336</v>
      </c>
      <c r="P361" s="10">
        <v>46203.666666666664</v>
      </c>
      <c r="Q361" s="8" t="s">
        <v>56</v>
      </c>
      <c r="R361" s="8">
        <v>4</v>
      </c>
      <c r="S361" s="8">
        <v>0</v>
      </c>
      <c r="T361" s="8" t="b">
        <v>0</v>
      </c>
    </row>
    <row r="362" spans="2:20">
      <c r="B362" s="8" t="s">
        <v>49</v>
      </c>
      <c r="C362" s="8" t="s">
        <v>64</v>
      </c>
      <c r="D362" s="8" t="s">
        <v>75</v>
      </c>
      <c r="E362" s="8">
        <v>480</v>
      </c>
      <c r="F362" s="9">
        <v>46204</v>
      </c>
      <c r="G362" s="8" t="s">
        <v>52</v>
      </c>
      <c r="H362" s="8" t="s">
        <v>53</v>
      </c>
      <c r="I362" s="8" t="s">
        <v>57</v>
      </c>
      <c r="J362" s="61">
        <v>0</v>
      </c>
      <c r="K362" s="8">
        <v>1</v>
      </c>
      <c r="L362" s="8">
        <v>4</v>
      </c>
      <c r="M362" s="8" t="s">
        <v>66</v>
      </c>
      <c r="N362" s="9">
        <v>46217</v>
      </c>
      <c r="O362" s="10">
        <v>46217.375</v>
      </c>
      <c r="P362" s="10">
        <v>46217.708333333336</v>
      </c>
      <c r="Q362" s="8" t="s">
        <v>58</v>
      </c>
      <c r="R362" s="8">
        <v>4</v>
      </c>
      <c r="S362" s="8">
        <v>0</v>
      </c>
      <c r="T362" s="8" t="b">
        <v>0</v>
      </c>
    </row>
    <row r="363" spans="2:20">
      <c r="B363" s="8" t="s">
        <v>49</v>
      </c>
      <c r="C363" s="8" t="s">
        <v>64</v>
      </c>
      <c r="D363" s="8" t="s">
        <v>75</v>
      </c>
      <c r="E363" s="8">
        <v>540</v>
      </c>
      <c r="F363" s="9">
        <v>46174</v>
      </c>
      <c r="G363" s="8" t="s">
        <v>52</v>
      </c>
      <c r="H363" s="8" t="s">
        <v>53</v>
      </c>
      <c r="I363" s="8" t="s">
        <v>68</v>
      </c>
      <c r="J363" s="61">
        <v>0</v>
      </c>
      <c r="K363" s="8">
        <v>1</v>
      </c>
      <c r="L363" s="8">
        <v>4</v>
      </c>
      <c r="M363" s="8" t="s">
        <v>66</v>
      </c>
      <c r="N363" s="9">
        <v>46191</v>
      </c>
      <c r="O363" s="10">
        <v>46191.354166666664</v>
      </c>
      <c r="P363" s="10">
        <v>46191.729166666664</v>
      </c>
      <c r="Q363" s="8" t="s">
        <v>56</v>
      </c>
      <c r="R363" s="8">
        <v>4</v>
      </c>
      <c r="S363" s="8">
        <v>0</v>
      </c>
      <c r="T363" s="8" t="b">
        <v>0</v>
      </c>
    </row>
    <row r="364" spans="2:20">
      <c r="B364" s="8" t="s">
        <v>49</v>
      </c>
      <c r="C364" s="8" t="s">
        <v>64</v>
      </c>
      <c r="D364" s="8" t="s">
        <v>75</v>
      </c>
      <c r="E364" s="8">
        <v>540</v>
      </c>
      <c r="F364" s="9">
        <v>46204</v>
      </c>
      <c r="G364" s="8" t="s">
        <v>52</v>
      </c>
      <c r="H364" s="8" t="s">
        <v>53</v>
      </c>
      <c r="I364" s="8" t="s">
        <v>68</v>
      </c>
      <c r="J364" s="61">
        <v>0</v>
      </c>
      <c r="K364" s="8">
        <v>1</v>
      </c>
      <c r="L364" s="8">
        <v>4</v>
      </c>
      <c r="M364" s="8" t="s">
        <v>66</v>
      </c>
      <c r="N364" s="9">
        <v>46213</v>
      </c>
      <c r="O364" s="10">
        <v>46213.375</v>
      </c>
      <c r="P364" s="10">
        <v>46213.75</v>
      </c>
      <c r="Q364" s="8" t="s">
        <v>58</v>
      </c>
      <c r="R364" s="8">
        <v>4</v>
      </c>
      <c r="S364" s="8">
        <v>0</v>
      </c>
      <c r="T364" s="8" t="b">
        <v>0</v>
      </c>
    </row>
    <row r="365" spans="2:20">
      <c r="B365" s="8" t="s">
        <v>49</v>
      </c>
      <c r="C365" s="8" t="s">
        <v>64</v>
      </c>
      <c r="D365" s="8" t="s">
        <v>75</v>
      </c>
      <c r="E365" s="8">
        <v>540</v>
      </c>
      <c r="F365" s="9">
        <v>46204</v>
      </c>
      <c r="G365" s="8" t="s">
        <v>52</v>
      </c>
      <c r="H365" s="8" t="s">
        <v>53</v>
      </c>
      <c r="I365" s="8" t="s">
        <v>54</v>
      </c>
      <c r="J365" s="61">
        <v>0</v>
      </c>
      <c r="K365" s="8">
        <v>1</v>
      </c>
      <c r="L365" s="8">
        <v>4</v>
      </c>
      <c r="M365" s="8" t="s">
        <v>66</v>
      </c>
      <c r="N365" s="9">
        <v>46216</v>
      </c>
      <c r="O365" s="10">
        <v>46216.3125</v>
      </c>
      <c r="P365" s="10">
        <v>46216.6875</v>
      </c>
      <c r="Q365" s="8" t="s">
        <v>58</v>
      </c>
      <c r="R365" s="8">
        <v>4</v>
      </c>
      <c r="S365" s="8">
        <v>0</v>
      </c>
      <c r="T365" s="8" t="b">
        <v>0</v>
      </c>
    </row>
    <row r="366" spans="2:20">
      <c r="B366" s="8" t="s">
        <v>49</v>
      </c>
      <c r="C366" s="8" t="s">
        <v>64</v>
      </c>
      <c r="D366" s="8" t="s">
        <v>75</v>
      </c>
      <c r="E366" s="8">
        <v>540</v>
      </c>
      <c r="F366" s="9">
        <v>46204</v>
      </c>
      <c r="G366" s="8" t="s">
        <v>52</v>
      </c>
      <c r="H366" s="8" t="s">
        <v>53</v>
      </c>
      <c r="I366" s="8" t="s">
        <v>62</v>
      </c>
      <c r="J366" s="61">
        <v>0</v>
      </c>
      <c r="K366" s="8">
        <v>1</v>
      </c>
      <c r="L366" s="8">
        <v>4</v>
      </c>
      <c r="M366" s="8" t="s">
        <v>66</v>
      </c>
      <c r="N366" s="9">
        <v>46222</v>
      </c>
      <c r="O366" s="10">
        <v>46222.333333333336</v>
      </c>
      <c r="P366" s="10">
        <v>46222.708333333336</v>
      </c>
      <c r="Q366" s="8" t="s">
        <v>58</v>
      </c>
      <c r="R366" s="8">
        <v>4</v>
      </c>
      <c r="S366" s="8">
        <v>0</v>
      </c>
      <c r="T366" s="8" t="b">
        <v>0</v>
      </c>
    </row>
    <row r="367" spans="2:20">
      <c r="B367" s="8" t="s">
        <v>49</v>
      </c>
      <c r="C367" s="8" t="s">
        <v>64</v>
      </c>
      <c r="D367" s="8" t="s">
        <v>75</v>
      </c>
      <c r="E367" s="8">
        <v>540</v>
      </c>
      <c r="F367" s="9">
        <v>46235</v>
      </c>
      <c r="G367" s="8" t="s">
        <v>52</v>
      </c>
      <c r="H367" s="8" t="s">
        <v>53</v>
      </c>
      <c r="I367" s="8" t="s">
        <v>54</v>
      </c>
      <c r="J367" s="61">
        <v>0</v>
      </c>
      <c r="K367" s="8">
        <v>1</v>
      </c>
      <c r="L367" s="8">
        <v>4</v>
      </c>
      <c r="M367" s="8" t="s">
        <v>66</v>
      </c>
      <c r="N367" s="9">
        <v>46244</v>
      </c>
      <c r="O367" s="10">
        <v>46244.354166666664</v>
      </c>
      <c r="P367" s="10">
        <v>46244.729166666664</v>
      </c>
      <c r="Q367" s="8" t="s">
        <v>60</v>
      </c>
      <c r="R367" s="8">
        <v>4</v>
      </c>
      <c r="S367" s="8">
        <v>0</v>
      </c>
      <c r="T367" s="8" t="b">
        <v>0</v>
      </c>
    </row>
    <row r="368" spans="2:20">
      <c r="B368" s="8" t="s">
        <v>49</v>
      </c>
      <c r="C368" s="8" t="s">
        <v>64</v>
      </c>
      <c r="D368" s="8" t="s">
        <v>75</v>
      </c>
      <c r="E368" s="8">
        <v>540</v>
      </c>
      <c r="F368" s="9">
        <v>46235</v>
      </c>
      <c r="G368" s="8" t="s">
        <v>52</v>
      </c>
      <c r="H368" s="8" t="s">
        <v>53</v>
      </c>
      <c r="I368" s="8" t="s">
        <v>67</v>
      </c>
      <c r="J368" s="61">
        <v>0</v>
      </c>
      <c r="K368" s="8">
        <v>1</v>
      </c>
      <c r="L368" s="8">
        <v>4</v>
      </c>
      <c r="M368" s="8" t="s">
        <v>66</v>
      </c>
      <c r="N368" s="9">
        <v>46250</v>
      </c>
      <c r="O368" s="10">
        <v>46250.333333333336</v>
      </c>
      <c r="P368" s="10">
        <v>46250.708333333336</v>
      </c>
      <c r="Q368" s="8" t="s">
        <v>60</v>
      </c>
      <c r="R368" s="8">
        <v>4</v>
      </c>
      <c r="S368" s="8">
        <v>0</v>
      </c>
      <c r="T368" s="8" t="b">
        <v>0</v>
      </c>
    </row>
    <row r="369" spans="2:20">
      <c r="B369" s="8" t="s">
        <v>49</v>
      </c>
      <c r="C369" s="8" t="s">
        <v>64</v>
      </c>
      <c r="D369" s="8" t="s">
        <v>75</v>
      </c>
      <c r="E369" s="8">
        <v>540</v>
      </c>
      <c r="F369" s="9">
        <v>46235</v>
      </c>
      <c r="G369" s="8" t="s">
        <v>52</v>
      </c>
      <c r="H369" s="8" t="s">
        <v>53</v>
      </c>
      <c r="I369" s="8" t="s">
        <v>62</v>
      </c>
      <c r="J369" s="61">
        <v>0</v>
      </c>
      <c r="K369" s="8">
        <v>1</v>
      </c>
      <c r="L369" s="8">
        <v>4</v>
      </c>
      <c r="M369" s="8" t="s">
        <v>66</v>
      </c>
      <c r="N369" s="9">
        <v>46259</v>
      </c>
      <c r="O369" s="10">
        <v>46259.3125</v>
      </c>
      <c r="P369" s="10">
        <v>46259.6875</v>
      </c>
      <c r="Q369" s="8" t="s">
        <v>60</v>
      </c>
      <c r="R369" s="8">
        <v>4</v>
      </c>
      <c r="S369" s="8">
        <v>0</v>
      </c>
      <c r="T369" s="8" t="b">
        <v>0</v>
      </c>
    </row>
    <row r="370" spans="2:20">
      <c r="B370" s="8" t="s">
        <v>49</v>
      </c>
      <c r="C370" s="8" t="s">
        <v>64</v>
      </c>
      <c r="D370" s="8" t="s">
        <v>75</v>
      </c>
      <c r="E370" s="8">
        <v>540</v>
      </c>
      <c r="F370" s="9">
        <v>46235</v>
      </c>
      <c r="G370" s="8" t="s">
        <v>52</v>
      </c>
      <c r="H370" s="8" t="s">
        <v>53</v>
      </c>
      <c r="I370" s="8" t="s">
        <v>62</v>
      </c>
      <c r="J370" s="61">
        <v>0</v>
      </c>
      <c r="K370" s="8">
        <v>1</v>
      </c>
      <c r="L370" s="8">
        <v>4</v>
      </c>
      <c r="M370" s="8" t="s">
        <v>66</v>
      </c>
      <c r="N370" s="9">
        <v>46262</v>
      </c>
      <c r="O370" s="10">
        <v>46262.333333333336</v>
      </c>
      <c r="P370" s="10">
        <v>46262.708333333336</v>
      </c>
      <c r="Q370" s="8" t="s">
        <v>60</v>
      </c>
      <c r="R370" s="8">
        <v>4</v>
      </c>
      <c r="S370" s="8">
        <v>0</v>
      </c>
      <c r="T370" s="8" t="b">
        <v>0</v>
      </c>
    </row>
    <row r="371" spans="2:20">
      <c r="B371" s="8" t="s">
        <v>49</v>
      </c>
      <c r="C371" s="8" t="s">
        <v>64</v>
      </c>
      <c r="D371" s="8" t="s">
        <v>76</v>
      </c>
      <c r="E371" s="8">
        <v>180</v>
      </c>
      <c r="F371" s="9">
        <v>46204</v>
      </c>
      <c r="G371" s="8" t="s">
        <v>52</v>
      </c>
      <c r="H371" s="8" t="s">
        <v>53</v>
      </c>
      <c r="I371" s="8" t="s">
        <v>67</v>
      </c>
      <c r="J371" s="61">
        <v>0</v>
      </c>
      <c r="K371" s="8">
        <v>1</v>
      </c>
      <c r="L371" s="8">
        <v>4</v>
      </c>
      <c r="M371" s="8" t="s">
        <v>66</v>
      </c>
      <c r="N371" s="9">
        <v>46234</v>
      </c>
      <c r="O371" s="10">
        <v>46234.541666666664</v>
      </c>
      <c r="P371" s="10">
        <v>46234.666666666664</v>
      </c>
      <c r="Q371" s="8" t="s">
        <v>58</v>
      </c>
      <c r="R371" s="8">
        <v>4</v>
      </c>
      <c r="S371" s="8">
        <v>0</v>
      </c>
      <c r="T371" s="8" t="b">
        <v>0</v>
      </c>
    </row>
    <row r="372" spans="2:20">
      <c r="B372" s="8" t="s">
        <v>49</v>
      </c>
      <c r="C372" s="8" t="s">
        <v>64</v>
      </c>
      <c r="D372" s="8" t="s">
        <v>76</v>
      </c>
      <c r="E372" s="8">
        <v>210</v>
      </c>
      <c r="F372" s="9">
        <v>46174</v>
      </c>
      <c r="G372" s="8" t="s">
        <v>52</v>
      </c>
      <c r="H372" s="8" t="s">
        <v>53</v>
      </c>
      <c r="I372" s="8" t="s">
        <v>67</v>
      </c>
      <c r="J372" s="61">
        <v>0</v>
      </c>
      <c r="K372" s="8">
        <v>1</v>
      </c>
      <c r="L372" s="8">
        <v>4</v>
      </c>
      <c r="M372" s="8" t="s">
        <v>66</v>
      </c>
      <c r="N372" s="9">
        <v>46177</v>
      </c>
      <c r="O372" s="10">
        <v>46177.333333333336</v>
      </c>
      <c r="P372" s="10">
        <v>46177.479166666664</v>
      </c>
      <c r="Q372" s="8" t="s">
        <v>56</v>
      </c>
      <c r="R372" s="8">
        <v>4</v>
      </c>
      <c r="S372" s="8">
        <v>0</v>
      </c>
      <c r="T372" s="8" t="b">
        <v>0</v>
      </c>
    </row>
    <row r="373" spans="2:20">
      <c r="B373" s="8" t="s">
        <v>49</v>
      </c>
      <c r="C373" s="8" t="s">
        <v>64</v>
      </c>
      <c r="D373" s="8" t="s">
        <v>76</v>
      </c>
      <c r="E373" s="8">
        <v>210</v>
      </c>
      <c r="F373" s="9">
        <v>46174</v>
      </c>
      <c r="G373" s="8" t="s">
        <v>52</v>
      </c>
      <c r="H373" s="8" t="s">
        <v>53</v>
      </c>
      <c r="I373" s="8" t="s">
        <v>62</v>
      </c>
      <c r="J373" s="61">
        <v>0</v>
      </c>
      <c r="K373" s="8">
        <v>1</v>
      </c>
      <c r="L373" s="8">
        <v>4</v>
      </c>
      <c r="M373" s="8" t="s">
        <v>66</v>
      </c>
      <c r="N373" s="9">
        <v>46199</v>
      </c>
      <c r="O373" s="10">
        <v>46199.354166666664</v>
      </c>
      <c r="P373" s="10">
        <v>46199.5</v>
      </c>
      <c r="Q373" s="8" t="s">
        <v>56</v>
      </c>
      <c r="R373" s="8">
        <v>4</v>
      </c>
      <c r="S373" s="8">
        <v>0</v>
      </c>
      <c r="T373" s="8" t="b">
        <v>0</v>
      </c>
    </row>
    <row r="374" spans="2:20">
      <c r="B374" s="8" t="s">
        <v>49</v>
      </c>
      <c r="C374" s="8" t="s">
        <v>64</v>
      </c>
      <c r="D374" s="8" t="s">
        <v>76</v>
      </c>
      <c r="E374" s="8">
        <v>210</v>
      </c>
      <c r="F374" s="9">
        <v>46204</v>
      </c>
      <c r="G374" s="8" t="s">
        <v>52</v>
      </c>
      <c r="H374" s="8" t="s">
        <v>53</v>
      </c>
      <c r="I374" s="8" t="s">
        <v>59</v>
      </c>
      <c r="J374" s="61">
        <v>0</v>
      </c>
      <c r="K374" s="8">
        <v>1</v>
      </c>
      <c r="L374" s="8">
        <v>4</v>
      </c>
      <c r="M374" s="8" t="s">
        <v>66</v>
      </c>
      <c r="N374" s="9">
        <v>46204</v>
      </c>
      <c r="O374" s="10">
        <v>46204.375</v>
      </c>
      <c r="P374" s="10">
        <v>46204.520833333336</v>
      </c>
      <c r="Q374" s="8" t="s">
        <v>58</v>
      </c>
      <c r="R374" s="8">
        <v>4</v>
      </c>
      <c r="S374" s="8">
        <v>0</v>
      </c>
      <c r="T374" s="8" t="b">
        <v>0</v>
      </c>
    </row>
    <row r="375" spans="2:20">
      <c r="B375" s="8" t="s">
        <v>49</v>
      </c>
      <c r="C375" s="8" t="s">
        <v>64</v>
      </c>
      <c r="D375" s="8" t="s">
        <v>76</v>
      </c>
      <c r="E375" s="8">
        <v>210</v>
      </c>
      <c r="F375" s="9">
        <v>46204</v>
      </c>
      <c r="G375" s="8" t="s">
        <v>52</v>
      </c>
      <c r="H375" s="8" t="s">
        <v>53</v>
      </c>
      <c r="I375" s="8" t="s">
        <v>59</v>
      </c>
      <c r="J375" s="61">
        <v>0</v>
      </c>
      <c r="K375" s="8">
        <v>1</v>
      </c>
      <c r="L375" s="8">
        <v>4</v>
      </c>
      <c r="M375" s="8" t="s">
        <v>66</v>
      </c>
      <c r="N375" s="9">
        <v>46222</v>
      </c>
      <c r="O375" s="10">
        <v>46222.333333333336</v>
      </c>
      <c r="P375" s="10">
        <v>46222.479166666664</v>
      </c>
      <c r="Q375" s="8" t="s">
        <v>58</v>
      </c>
      <c r="R375" s="8">
        <v>4</v>
      </c>
      <c r="S375" s="8">
        <v>0</v>
      </c>
      <c r="T375" s="8" t="b">
        <v>0</v>
      </c>
    </row>
    <row r="376" spans="2:20">
      <c r="B376" s="8" t="s">
        <v>49</v>
      </c>
      <c r="C376" s="8" t="s">
        <v>64</v>
      </c>
      <c r="D376" s="8" t="s">
        <v>76</v>
      </c>
      <c r="E376" s="8">
        <v>210</v>
      </c>
      <c r="F376" s="9">
        <v>46204</v>
      </c>
      <c r="G376" s="8" t="s">
        <v>52</v>
      </c>
      <c r="H376" s="8" t="s">
        <v>53</v>
      </c>
      <c r="I376" s="8" t="s">
        <v>59</v>
      </c>
      <c r="J376" s="61">
        <v>0</v>
      </c>
      <c r="K376" s="8">
        <v>1</v>
      </c>
      <c r="L376" s="8">
        <v>4</v>
      </c>
      <c r="M376" s="8" t="s">
        <v>66</v>
      </c>
      <c r="N376" s="9">
        <v>46230</v>
      </c>
      <c r="O376" s="10">
        <v>46230.333333333336</v>
      </c>
      <c r="P376" s="10">
        <v>46230.479166666664</v>
      </c>
      <c r="Q376" s="8" t="s">
        <v>58</v>
      </c>
      <c r="R376" s="8">
        <v>4</v>
      </c>
      <c r="S376" s="8">
        <v>0</v>
      </c>
      <c r="T376" s="8" t="b">
        <v>0</v>
      </c>
    </row>
    <row r="377" spans="2:20">
      <c r="B377" s="8" t="s">
        <v>49</v>
      </c>
      <c r="C377" s="8" t="s">
        <v>64</v>
      </c>
      <c r="D377" s="8" t="s">
        <v>76</v>
      </c>
      <c r="E377" s="8">
        <v>210</v>
      </c>
      <c r="F377" s="9">
        <v>46235</v>
      </c>
      <c r="G377" s="8" t="s">
        <v>52</v>
      </c>
      <c r="H377" s="8" t="s">
        <v>53</v>
      </c>
      <c r="I377" s="8" t="s">
        <v>54</v>
      </c>
      <c r="J377" s="61">
        <v>0</v>
      </c>
      <c r="K377" s="8">
        <v>1</v>
      </c>
      <c r="L377" s="8">
        <v>4</v>
      </c>
      <c r="M377" s="8" t="s">
        <v>66</v>
      </c>
      <c r="N377" s="9">
        <v>46241</v>
      </c>
      <c r="O377" s="10">
        <v>46241.5625</v>
      </c>
      <c r="P377" s="10">
        <v>46241.708333333336</v>
      </c>
      <c r="Q377" s="8" t="s">
        <v>60</v>
      </c>
      <c r="R377" s="8">
        <v>4</v>
      </c>
      <c r="S377" s="8">
        <v>0</v>
      </c>
      <c r="T377" s="8" t="b">
        <v>0</v>
      </c>
    </row>
    <row r="378" spans="2:20">
      <c r="B378" s="8" t="s">
        <v>49</v>
      </c>
      <c r="C378" s="8" t="s">
        <v>64</v>
      </c>
      <c r="D378" s="8" t="s">
        <v>76</v>
      </c>
      <c r="E378" s="8">
        <v>210</v>
      </c>
      <c r="F378" s="9">
        <v>46235</v>
      </c>
      <c r="G378" s="8" t="s">
        <v>52</v>
      </c>
      <c r="H378" s="8" t="s">
        <v>53</v>
      </c>
      <c r="I378" s="8" t="s">
        <v>62</v>
      </c>
      <c r="J378" s="61">
        <v>0</v>
      </c>
      <c r="K378" s="8">
        <v>1</v>
      </c>
      <c r="L378" s="8">
        <v>4</v>
      </c>
      <c r="M378" s="8" t="s">
        <v>66</v>
      </c>
      <c r="N378" s="9">
        <v>46255</v>
      </c>
      <c r="O378" s="10">
        <v>46255.354166666664</v>
      </c>
      <c r="P378" s="10">
        <v>46255.5</v>
      </c>
      <c r="Q378" s="8" t="s">
        <v>60</v>
      </c>
      <c r="R378" s="8">
        <v>4</v>
      </c>
      <c r="S378" s="8">
        <v>0</v>
      </c>
      <c r="T378" s="8" t="b">
        <v>0</v>
      </c>
    </row>
    <row r="379" spans="2:20">
      <c r="B379" s="8" t="s">
        <v>49</v>
      </c>
      <c r="C379" s="8" t="s">
        <v>64</v>
      </c>
      <c r="D379" s="8" t="s">
        <v>76</v>
      </c>
      <c r="E379" s="8">
        <v>210</v>
      </c>
      <c r="F379" s="9">
        <v>46235</v>
      </c>
      <c r="G379" s="8" t="s">
        <v>52</v>
      </c>
      <c r="H379" s="8" t="s">
        <v>53</v>
      </c>
      <c r="I379" s="8" t="s">
        <v>67</v>
      </c>
      <c r="J379" s="61">
        <v>0</v>
      </c>
      <c r="K379" s="8">
        <v>1</v>
      </c>
      <c r="L379" s="8">
        <v>4</v>
      </c>
      <c r="M379" s="8" t="s">
        <v>66</v>
      </c>
      <c r="N379" s="9">
        <v>46264</v>
      </c>
      <c r="O379" s="10">
        <v>46264.541666666664</v>
      </c>
      <c r="P379" s="10">
        <v>46264.6875</v>
      </c>
      <c r="Q379" s="8" t="s">
        <v>60</v>
      </c>
      <c r="R379" s="8">
        <v>4</v>
      </c>
      <c r="S379" s="8">
        <v>0</v>
      </c>
      <c r="T379" s="8" t="b">
        <v>0</v>
      </c>
    </row>
    <row r="380" spans="2:20">
      <c r="B380" s="8" t="s">
        <v>49</v>
      </c>
      <c r="C380" s="8" t="s">
        <v>64</v>
      </c>
      <c r="D380" s="8" t="s">
        <v>76</v>
      </c>
      <c r="E380" s="8">
        <v>240</v>
      </c>
      <c r="F380" s="9">
        <v>46174</v>
      </c>
      <c r="G380" s="8" t="s">
        <v>52</v>
      </c>
      <c r="H380" s="8" t="s">
        <v>53</v>
      </c>
      <c r="I380" s="8" t="s">
        <v>59</v>
      </c>
      <c r="J380" s="61">
        <v>0</v>
      </c>
      <c r="K380" s="8">
        <v>1</v>
      </c>
      <c r="L380" s="8">
        <v>4</v>
      </c>
      <c r="M380" s="8" t="s">
        <v>66</v>
      </c>
      <c r="N380" s="9">
        <v>46176</v>
      </c>
      <c r="O380" s="10">
        <v>46176.5625</v>
      </c>
      <c r="P380" s="10">
        <v>46176.729166666664</v>
      </c>
      <c r="Q380" s="8" t="s">
        <v>56</v>
      </c>
      <c r="R380" s="8">
        <v>4</v>
      </c>
      <c r="S380" s="8">
        <v>0</v>
      </c>
      <c r="T380" s="8" t="b">
        <v>0</v>
      </c>
    </row>
    <row r="381" spans="2:20">
      <c r="B381" s="8" t="s">
        <v>49</v>
      </c>
      <c r="C381" s="8" t="s">
        <v>64</v>
      </c>
      <c r="D381" s="8" t="s">
        <v>76</v>
      </c>
      <c r="E381" s="8">
        <v>240</v>
      </c>
      <c r="F381" s="9">
        <v>46174</v>
      </c>
      <c r="G381" s="8" t="s">
        <v>52</v>
      </c>
      <c r="H381" s="8" t="s">
        <v>53</v>
      </c>
      <c r="I381" s="8" t="s">
        <v>68</v>
      </c>
      <c r="J381" s="61">
        <v>0</v>
      </c>
      <c r="K381" s="8">
        <v>1</v>
      </c>
      <c r="L381" s="8">
        <v>4</v>
      </c>
      <c r="M381" s="8" t="s">
        <v>66</v>
      </c>
      <c r="N381" s="9">
        <v>46197</v>
      </c>
      <c r="O381" s="10">
        <v>46197.375</v>
      </c>
      <c r="P381" s="10">
        <v>46197.541666666664</v>
      </c>
      <c r="Q381" s="8" t="s">
        <v>56</v>
      </c>
      <c r="R381" s="8">
        <v>4</v>
      </c>
      <c r="S381" s="8">
        <v>0</v>
      </c>
      <c r="T381" s="8" t="b">
        <v>0</v>
      </c>
    </row>
    <row r="382" spans="2:20">
      <c r="B382" s="8" t="s">
        <v>49</v>
      </c>
      <c r="C382" s="8" t="s">
        <v>64</v>
      </c>
      <c r="D382" s="8" t="s">
        <v>76</v>
      </c>
      <c r="E382" s="8">
        <v>240</v>
      </c>
      <c r="F382" s="9">
        <v>46174</v>
      </c>
      <c r="G382" s="8" t="s">
        <v>52</v>
      </c>
      <c r="H382" s="8" t="s">
        <v>53</v>
      </c>
      <c r="I382" s="8" t="s">
        <v>54</v>
      </c>
      <c r="J382" s="61">
        <v>0</v>
      </c>
      <c r="K382" s="8">
        <v>1</v>
      </c>
      <c r="L382" s="8">
        <v>4</v>
      </c>
      <c r="M382" s="8" t="s">
        <v>66</v>
      </c>
      <c r="N382" s="9">
        <v>46200</v>
      </c>
      <c r="O382" s="10">
        <v>46200.541666666664</v>
      </c>
      <c r="P382" s="10">
        <v>46200.708333333336</v>
      </c>
      <c r="Q382" s="8" t="s">
        <v>56</v>
      </c>
      <c r="R382" s="8">
        <v>4</v>
      </c>
      <c r="S382" s="8">
        <v>0</v>
      </c>
      <c r="T382" s="8" t="b">
        <v>0</v>
      </c>
    </row>
    <row r="383" spans="2:20">
      <c r="B383" s="8" t="s">
        <v>49</v>
      </c>
      <c r="C383" s="8" t="s">
        <v>64</v>
      </c>
      <c r="D383" s="8" t="s">
        <v>76</v>
      </c>
      <c r="E383" s="8">
        <v>240</v>
      </c>
      <c r="F383" s="9">
        <v>46204</v>
      </c>
      <c r="G383" s="8" t="s">
        <v>52</v>
      </c>
      <c r="H383" s="8" t="s">
        <v>53</v>
      </c>
      <c r="I383" s="8" t="s">
        <v>54</v>
      </c>
      <c r="J383" s="61">
        <v>0</v>
      </c>
      <c r="K383" s="8">
        <v>1</v>
      </c>
      <c r="L383" s="8">
        <v>4</v>
      </c>
      <c r="M383" s="8" t="s">
        <v>66</v>
      </c>
      <c r="N383" s="9">
        <v>46212</v>
      </c>
      <c r="O383" s="10">
        <v>46212.541666666664</v>
      </c>
      <c r="P383" s="10">
        <v>46212.708333333336</v>
      </c>
      <c r="Q383" s="8" t="s">
        <v>58</v>
      </c>
      <c r="R383" s="8">
        <v>4</v>
      </c>
      <c r="S383" s="8">
        <v>0</v>
      </c>
      <c r="T383" s="8" t="b">
        <v>0</v>
      </c>
    </row>
    <row r="384" spans="2:20">
      <c r="B384" s="8" t="s">
        <v>49</v>
      </c>
      <c r="C384" s="8" t="s">
        <v>64</v>
      </c>
      <c r="D384" s="8" t="s">
        <v>76</v>
      </c>
      <c r="E384" s="8">
        <v>240</v>
      </c>
      <c r="F384" s="9">
        <v>46204</v>
      </c>
      <c r="G384" s="8" t="s">
        <v>52</v>
      </c>
      <c r="H384" s="8" t="s">
        <v>53</v>
      </c>
      <c r="I384" s="8" t="s">
        <v>68</v>
      </c>
      <c r="J384" s="61">
        <v>0</v>
      </c>
      <c r="K384" s="8">
        <v>1</v>
      </c>
      <c r="L384" s="8">
        <v>4</v>
      </c>
      <c r="M384" s="8" t="s">
        <v>66</v>
      </c>
      <c r="N384" s="9">
        <v>46223</v>
      </c>
      <c r="O384" s="10">
        <v>46223.375</v>
      </c>
      <c r="P384" s="10">
        <v>46223.541666666664</v>
      </c>
      <c r="Q384" s="8" t="s">
        <v>58</v>
      </c>
      <c r="R384" s="8">
        <v>4</v>
      </c>
      <c r="S384" s="8">
        <v>0</v>
      </c>
      <c r="T384" s="8" t="b">
        <v>0</v>
      </c>
    </row>
    <row r="385" spans="2:20">
      <c r="B385" s="8" t="s">
        <v>49</v>
      </c>
      <c r="C385" s="8" t="s">
        <v>64</v>
      </c>
      <c r="D385" s="8" t="s">
        <v>76</v>
      </c>
      <c r="E385" s="8">
        <v>240</v>
      </c>
      <c r="F385" s="9">
        <v>46235</v>
      </c>
      <c r="G385" s="8" t="s">
        <v>52</v>
      </c>
      <c r="H385" s="8" t="s">
        <v>53</v>
      </c>
      <c r="I385" s="8" t="s">
        <v>62</v>
      </c>
      <c r="J385" s="61">
        <v>0</v>
      </c>
      <c r="K385" s="8">
        <v>1</v>
      </c>
      <c r="L385" s="8">
        <v>4</v>
      </c>
      <c r="M385" s="8" t="s">
        <v>66</v>
      </c>
      <c r="N385" s="9">
        <v>46248</v>
      </c>
      <c r="O385" s="10">
        <v>46248.541666666664</v>
      </c>
      <c r="P385" s="10">
        <v>46248.708333333336</v>
      </c>
      <c r="Q385" s="8" t="s">
        <v>60</v>
      </c>
      <c r="R385" s="8">
        <v>4</v>
      </c>
      <c r="S385" s="8">
        <v>0</v>
      </c>
      <c r="T385" s="8" t="b">
        <v>0</v>
      </c>
    </row>
    <row r="386" spans="2:20">
      <c r="B386" s="8" t="s">
        <v>49</v>
      </c>
      <c r="C386" s="8" t="s">
        <v>64</v>
      </c>
      <c r="D386" s="8" t="s">
        <v>76</v>
      </c>
      <c r="E386" s="8">
        <v>240</v>
      </c>
      <c r="F386" s="9">
        <v>46235</v>
      </c>
      <c r="G386" s="8" t="s">
        <v>52</v>
      </c>
      <c r="H386" s="8" t="s">
        <v>53</v>
      </c>
      <c r="I386" s="8" t="s">
        <v>68</v>
      </c>
      <c r="J386" s="61">
        <v>0</v>
      </c>
      <c r="K386" s="8">
        <v>1</v>
      </c>
      <c r="L386" s="8">
        <v>4</v>
      </c>
      <c r="M386" s="8" t="s">
        <v>66</v>
      </c>
      <c r="N386" s="9">
        <v>46263</v>
      </c>
      <c r="O386" s="10">
        <v>46263.333333333336</v>
      </c>
      <c r="P386" s="10">
        <v>46263.5</v>
      </c>
      <c r="Q386" s="8" t="s">
        <v>60</v>
      </c>
      <c r="R386" s="8">
        <v>4</v>
      </c>
      <c r="S386" s="8">
        <v>0</v>
      </c>
      <c r="T386" s="8" t="b">
        <v>0</v>
      </c>
    </row>
    <row r="387" spans="2:20">
      <c r="B387" s="8" t="s">
        <v>49</v>
      </c>
      <c r="C387" s="8" t="s">
        <v>64</v>
      </c>
      <c r="D387" s="8" t="s">
        <v>76</v>
      </c>
      <c r="E387" s="8">
        <v>270</v>
      </c>
      <c r="F387" s="9">
        <v>46174</v>
      </c>
      <c r="G387" s="8" t="s">
        <v>52</v>
      </c>
      <c r="H387" s="8" t="s">
        <v>53</v>
      </c>
      <c r="I387" s="8" t="s">
        <v>68</v>
      </c>
      <c r="J387" s="61">
        <v>0</v>
      </c>
      <c r="K387" s="8">
        <v>1</v>
      </c>
      <c r="L387" s="8">
        <v>4</v>
      </c>
      <c r="M387" s="8" t="s">
        <v>66</v>
      </c>
      <c r="N387" s="9">
        <v>46187</v>
      </c>
      <c r="O387" s="10">
        <v>46187.354166666664</v>
      </c>
      <c r="P387" s="10">
        <v>46187.541666666664</v>
      </c>
      <c r="Q387" s="8" t="s">
        <v>56</v>
      </c>
      <c r="R387" s="8">
        <v>4</v>
      </c>
      <c r="S387" s="8">
        <v>0</v>
      </c>
      <c r="T387" s="8" t="b">
        <v>0</v>
      </c>
    </row>
    <row r="388" spans="2:20">
      <c r="B388" s="8" t="s">
        <v>49</v>
      </c>
      <c r="C388" s="8" t="s">
        <v>64</v>
      </c>
      <c r="D388" s="8" t="s">
        <v>76</v>
      </c>
      <c r="E388" s="8">
        <v>270</v>
      </c>
      <c r="F388" s="9">
        <v>46204</v>
      </c>
      <c r="G388" s="8" t="s">
        <v>52</v>
      </c>
      <c r="H388" s="8" t="s">
        <v>53</v>
      </c>
      <c r="I388" s="8" t="s">
        <v>62</v>
      </c>
      <c r="J388" s="61">
        <v>0</v>
      </c>
      <c r="K388" s="8">
        <v>1</v>
      </c>
      <c r="L388" s="8">
        <v>4</v>
      </c>
      <c r="M388" s="8" t="s">
        <v>66</v>
      </c>
      <c r="N388" s="9">
        <v>46206</v>
      </c>
      <c r="O388" s="10">
        <v>46206.333333333336</v>
      </c>
      <c r="P388" s="10">
        <v>46206.520833333336</v>
      </c>
      <c r="Q388" s="8" t="s">
        <v>58</v>
      </c>
      <c r="R388" s="8">
        <v>4</v>
      </c>
      <c r="S388" s="8">
        <v>0</v>
      </c>
      <c r="T388" s="8" t="b">
        <v>0</v>
      </c>
    </row>
    <row r="389" spans="2:20">
      <c r="B389" s="8" t="s">
        <v>49</v>
      </c>
      <c r="C389" s="8" t="s">
        <v>64</v>
      </c>
      <c r="D389" s="8" t="s">
        <v>76</v>
      </c>
      <c r="E389" s="8">
        <v>270</v>
      </c>
      <c r="F389" s="9">
        <v>46235</v>
      </c>
      <c r="G389" s="8" t="s">
        <v>52</v>
      </c>
      <c r="H389" s="8" t="s">
        <v>53</v>
      </c>
      <c r="I389" s="8" t="s">
        <v>54</v>
      </c>
      <c r="J389" s="61">
        <v>0</v>
      </c>
      <c r="K389" s="8">
        <v>1</v>
      </c>
      <c r="L389" s="8">
        <v>4</v>
      </c>
      <c r="M389" s="8" t="s">
        <v>66</v>
      </c>
      <c r="N389" s="9">
        <v>46236</v>
      </c>
      <c r="O389" s="10">
        <v>46236.541666666664</v>
      </c>
      <c r="P389" s="10">
        <v>46236.729166666664</v>
      </c>
      <c r="Q389" s="8" t="s">
        <v>60</v>
      </c>
      <c r="R389" s="8">
        <v>4</v>
      </c>
      <c r="S389" s="8">
        <v>0</v>
      </c>
      <c r="T389" s="8" t="b">
        <v>0</v>
      </c>
    </row>
    <row r="390" spans="2:20">
      <c r="B390" s="8" t="s">
        <v>49</v>
      </c>
      <c r="C390" s="8" t="s">
        <v>64</v>
      </c>
      <c r="D390" s="8" t="s">
        <v>76</v>
      </c>
      <c r="E390" s="8">
        <v>270</v>
      </c>
      <c r="F390" s="9">
        <v>46235</v>
      </c>
      <c r="G390" s="8" t="s">
        <v>52</v>
      </c>
      <c r="H390" s="8" t="s">
        <v>53</v>
      </c>
      <c r="I390" s="8" t="s">
        <v>62</v>
      </c>
      <c r="J390" s="61">
        <v>0</v>
      </c>
      <c r="K390" s="8">
        <v>1</v>
      </c>
      <c r="L390" s="8">
        <v>4</v>
      </c>
      <c r="M390" s="8" t="s">
        <v>66</v>
      </c>
      <c r="N390" s="9">
        <v>46243</v>
      </c>
      <c r="O390" s="10">
        <v>46243.5625</v>
      </c>
      <c r="P390" s="10">
        <v>46243.75</v>
      </c>
      <c r="Q390" s="8" t="s">
        <v>60</v>
      </c>
      <c r="R390" s="8">
        <v>4</v>
      </c>
      <c r="S390" s="8">
        <v>0</v>
      </c>
      <c r="T390" s="8" t="b">
        <v>0</v>
      </c>
    </row>
    <row r="391" spans="2:20">
      <c r="B391" s="8" t="s">
        <v>49</v>
      </c>
      <c r="C391" s="8" t="s">
        <v>64</v>
      </c>
      <c r="D391" s="8" t="s">
        <v>76</v>
      </c>
      <c r="E391" s="8">
        <v>300</v>
      </c>
      <c r="F391" s="9">
        <v>46174</v>
      </c>
      <c r="G391" s="8" t="s">
        <v>52</v>
      </c>
      <c r="H391" s="8" t="s">
        <v>53</v>
      </c>
      <c r="I391" s="8" t="s">
        <v>54</v>
      </c>
      <c r="J391" s="61">
        <v>0</v>
      </c>
      <c r="K391" s="8">
        <v>1</v>
      </c>
      <c r="L391" s="8">
        <v>4</v>
      </c>
      <c r="M391" s="8" t="s">
        <v>66</v>
      </c>
      <c r="N391" s="9">
        <v>46178</v>
      </c>
      <c r="O391" s="10">
        <v>46178.5625</v>
      </c>
      <c r="P391" s="10">
        <v>46178.770833333336</v>
      </c>
      <c r="Q391" s="8" t="s">
        <v>56</v>
      </c>
      <c r="R391" s="8">
        <v>4</v>
      </c>
      <c r="S391" s="8">
        <v>0</v>
      </c>
      <c r="T391" s="8" t="b">
        <v>0</v>
      </c>
    </row>
    <row r="392" spans="2:20">
      <c r="B392" s="8" t="s">
        <v>49</v>
      </c>
      <c r="C392" s="8" t="s">
        <v>64</v>
      </c>
      <c r="D392" s="8" t="s">
        <v>76</v>
      </c>
      <c r="E392" s="8">
        <v>300</v>
      </c>
      <c r="F392" s="9">
        <v>46174</v>
      </c>
      <c r="G392" s="8" t="s">
        <v>52</v>
      </c>
      <c r="H392" s="8" t="s">
        <v>53</v>
      </c>
      <c r="I392" s="8" t="s">
        <v>62</v>
      </c>
      <c r="J392" s="61">
        <v>0</v>
      </c>
      <c r="K392" s="8">
        <v>1</v>
      </c>
      <c r="L392" s="8">
        <v>4</v>
      </c>
      <c r="M392" s="8" t="s">
        <v>66</v>
      </c>
      <c r="N392" s="9">
        <v>46196</v>
      </c>
      <c r="O392" s="10">
        <v>46196.375</v>
      </c>
      <c r="P392" s="10">
        <v>46196.583333333336</v>
      </c>
      <c r="Q392" s="8" t="s">
        <v>56</v>
      </c>
      <c r="R392" s="8">
        <v>4</v>
      </c>
      <c r="S392" s="8">
        <v>0</v>
      </c>
      <c r="T392" s="8" t="b">
        <v>0</v>
      </c>
    </row>
    <row r="393" spans="2:20">
      <c r="B393" s="8" t="s">
        <v>49</v>
      </c>
      <c r="C393" s="8" t="s">
        <v>64</v>
      </c>
      <c r="D393" s="8" t="s">
        <v>76</v>
      </c>
      <c r="E393" s="8">
        <v>300</v>
      </c>
      <c r="F393" s="9">
        <v>46235</v>
      </c>
      <c r="G393" s="8" t="s">
        <v>52</v>
      </c>
      <c r="H393" s="8" t="s">
        <v>53</v>
      </c>
      <c r="I393" s="8" t="s">
        <v>62</v>
      </c>
      <c r="J393" s="61">
        <v>0</v>
      </c>
      <c r="K393" s="8">
        <v>1</v>
      </c>
      <c r="L393" s="8">
        <v>4</v>
      </c>
      <c r="M393" s="8" t="s">
        <v>66</v>
      </c>
      <c r="N393" s="9">
        <v>46251</v>
      </c>
      <c r="O393" s="10">
        <v>46251.333333333336</v>
      </c>
      <c r="P393" s="10">
        <v>46251.541666666664</v>
      </c>
      <c r="Q393" s="8" t="s">
        <v>60</v>
      </c>
      <c r="R393" s="8">
        <v>4</v>
      </c>
      <c r="S393" s="8">
        <v>0</v>
      </c>
      <c r="T393" s="8" t="b">
        <v>0</v>
      </c>
    </row>
    <row r="394" spans="2:20">
      <c r="B394" s="8" t="s">
        <v>49</v>
      </c>
      <c r="C394" s="8" t="s">
        <v>64</v>
      </c>
      <c r="D394" s="8" t="s">
        <v>76</v>
      </c>
      <c r="E394" s="8">
        <v>360</v>
      </c>
      <c r="F394" s="9">
        <v>46174</v>
      </c>
      <c r="G394" s="8" t="s">
        <v>52</v>
      </c>
      <c r="H394" s="8" t="s">
        <v>53</v>
      </c>
      <c r="I394" s="8" t="s">
        <v>62</v>
      </c>
      <c r="J394" s="61">
        <v>0</v>
      </c>
      <c r="K394" s="8">
        <v>1</v>
      </c>
      <c r="L394" s="8">
        <v>4</v>
      </c>
      <c r="M394" s="8" t="s">
        <v>66</v>
      </c>
      <c r="N394" s="9">
        <v>46174</v>
      </c>
      <c r="O394" s="10">
        <v>46174.333333333336</v>
      </c>
      <c r="P394" s="10">
        <v>46174.583333333336</v>
      </c>
      <c r="Q394" s="8" t="s">
        <v>56</v>
      </c>
      <c r="R394" s="8">
        <v>4</v>
      </c>
      <c r="S394" s="8">
        <v>0</v>
      </c>
      <c r="T394" s="8" t="b">
        <v>0</v>
      </c>
    </row>
    <row r="395" spans="2:20">
      <c r="B395" s="8" t="s">
        <v>49</v>
      </c>
      <c r="C395" s="8" t="s">
        <v>64</v>
      </c>
      <c r="D395" s="8" t="s">
        <v>76</v>
      </c>
      <c r="E395" s="8">
        <v>420</v>
      </c>
      <c r="F395" s="9">
        <v>46174</v>
      </c>
      <c r="G395" s="8" t="s">
        <v>52</v>
      </c>
      <c r="H395" s="8" t="s">
        <v>53</v>
      </c>
      <c r="I395" s="8" t="s">
        <v>62</v>
      </c>
      <c r="J395" s="61">
        <v>0</v>
      </c>
      <c r="K395" s="8">
        <v>1</v>
      </c>
      <c r="L395" s="8">
        <v>4</v>
      </c>
      <c r="M395" s="8" t="s">
        <v>66</v>
      </c>
      <c r="N395" s="9">
        <v>46192</v>
      </c>
      <c r="O395" s="10">
        <v>46192.375</v>
      </c>
      <c r="P395" s="10">
        <v>46192.666666666664</v>
      </c>
      <c r="Q395" s="8" t="s">
        <v>56</v>
      </c>
      <c r="R395" s="8">
        <v>4</v>
      </c>
      <c r="S395" s="8">
        <v>0</v>
      </c>
      <c r="T395" s="8" t="b">
        <v>0</v>
      </c>
    </row>
    <row r="396" spans="2:20">
      <c r="B396" s="8" t="s">
        <v>49</v>
      </c>
      <c r="C396" s="8" t="s">
        <v>64</v>
      </c>
      <c r="D396" s="8" t="s">
        <v>76</v>
      </c>
      <c r="E396" s="8">
        <v>420</v>
      </c>
      <c r="F396" s="9">
        <v>46204</v>
      </c>
      <c r="G396" s="8" t="s">
        <v>52</v>
      </c>
      <c r="H396" s="8" t="s">
        <v>53</v>
      </c>
      <c r="I396" s="8" t="s">
        <v>62</v>
      </c>
      <c r="J396" s="61">
        <v>0</v>
      </c>
      <c r="K396" s="8">
        <v>1</v>
      </c>
      <c r="L396" s="8">
        <v>4</v>
      </c>
      <c r="M396" s="8" t="s">
        <v>66</v>
      </c>
      <c r="N396" s="9">
        <v>46231</v>
      </c>
      <c r="O396" s="10">
        <v>46231.375</v>
      </c>
      <c r="P396" s="10">
        <v>46231.666666666664</v>
      </c>
      <c r="Q396" s="8" t="s">
        <v>58</v>
      </c>
      <c r="R396" s="8">
        <v>4</v>
      </c>
      <c r="S396" s="8">
        <v>0</v>
      </c>
      <c r="T396" s="8" t="b">
        <v>0</v>
      </c>
    </row>
    <row r="397" spans="2:20">
      <c r="B397" s="8" t="s">
        <v>49</v>
      </c>
      <c r="C397" s="8" t="s">
        <v>64</v>
      </c>
      <c r="D397" s="8" t="s">
        <v>76</v>
      </c>
      <c r="E397" s="8">
        <v>480</v>
      </c>
      <c r="F397" s="9">
        <v>46174</v>
      </c>
      <c r="G397" s="8" t="s">
        <v>52</v>
      </c>
      <c r="H397" s="8" t="s">
        <v>53</v>
      </c>
      <c r="I397" s="8" t="s">
        <v>68</v>
      </c>
      <c r="J397" s="61">
        <v>0</v>
      </c>
      <c r="K397" s="8">
        <v>1</v>
      </c>
      <c r="L397" s="8">
        <v>4</v>
      </c>
      <c r="M397" s="8" t="s">
        <v>66</v>
      </c>
      <c r="N397" s="9">
        <v>46179</v>
      </c>
      <c r="O397" s="10">
        <v>46179.333333333336</v>
      </c>
      <c r="P397" s="10">
        <v>46179.666666666664</v>
      </c>
      <c r="Q397" s="8" t="s">
        <v>56</v>
      </c>
      <c r="R397" s="8">
        <v>4</v>
      </c>
      <c r="S397" s="8">
        <v>0</v>
      </c>
      <c r="T397" s="8" t="b">
        <v>0</v>
      </c>
    </row>
    <row r="398" spans="2:20">
      <c r="B398" s="8" t="s">
        <v>49</v>
      </c>
      <c r="C398" s="8" t="s">
        <v>64</v>
      </c>
      <c r="D398" s="8" t="s">
        <v>76</v>
      </c>
      <c r="E398" s="8">
        <v>480</v>
      </c>
      <c r="F398" s="9">
        <v>46174</v>
      </c>
      <c r="G398" s="8" t="s">
        <v>52</v>
      </c>
      <c r="H398" s="8" t="s">
        <v>53</v>
      </c>
      <c r="I398" s="8" t="s">
        <v>67</v>
      </c>
      <c r="J398" s="61">
        <v>0</v>
      </c>
      <c r="K398" s="8">
        <v>1</v>
      </c>
      <c r="L398" s="8">
        <v>4</v>
      </c>
      <c r="M398" s="8" t="s">
        <v>66</v>
      </c>
      <c r="N398" s="9">
        <v>46180</v>
      </c>
      <c r="O398" s="10">
        <v>46180.375</v>
      </c>
      <c r="P398" s="10">
        <v>46180.708333333336</v>
      </c>
      <c r="Q398" s="8" t="s">
        <v>56</v>
      </c>
      <c r="R398" s="8">
        <v>4</v>
      </c>
      <c r="S398" s="8">
        <v>0</v>
      </c>
      <c r="T398" s="8" t="b">
        <v>0</v>
      </c>
    </row>
    <row r="399" spans="2:20">
      <c r="B399" s="8" t="s">
        <v>49</v>
      </c>
      <c r="C399" s="8" t="s">
        <v>64</v>
      </c>
      <c r="D399" s="8" t="s">
        <v>76</v>
      </c>
      <c r="E399" s="8">
        <v>480</v>
      </c>
      <c r="F399" s="9">
        <v>46174</v>
      </c>
      <c r="G399" s="8" t="s">
        <v>52</v>
      </c>
      <c r="H399" s="8" t="s">
        <v>53</v>
      </c>
      <c r="I399" s="8" t="s">
        <v>57</v>
      </c>
      <c r="J399" s="61">
        <v>0</v>
      </c>
      <c r="K399" s="8">
        <v>1</v>
      </c>
      <c r="L399" s="8">
        <v>4</v>
      </c>
      <c r="M399" s="8" t="s">
        <v>66</v>
      </c>
      <c r="N399" s="9">
        <v>46184</v>
      </c>
      <c r="O399" s="10">
        <v>46184.333333333336</v>
      </c>
      <c r="P399" s="10">
        <v>46184.666666666664</v>
      </c>
      <c r="Q399" s="8" t="s">
        <v>56</v>
      </c>
      <c r="R399" s="8">
        <v>4</v>
      </c>
      <c r="S399" s="8">
        <v>0</v>
      </c>
      <c r="T399" s="8" t="b">
        <v>0</v>
      </c>
    </row>
    <row r="400" spans="2:20">
      <c r="B400" s="8" t="s">
        <v>49</v>
      </c>
      <c r="C400" s="8" t="s">
        <v>64</v>
      </c>
      <c r="D400" s="8" t="s">
        <v>76</v>
      </c>
      <c r="E400" s="8">
        <v>480</v>
      </c>
      <c r="F400" s="9">
        <v>46174</v>
      </c>
      <c r="G400" s="8" t="s">
        <v>52</v>
      </c>
      <c r="H400" s="8" t="s">
        <v>53</v>
      </c>
      <c r="I400" s="8" t="s">
        <v>68</v>
      </c>
      <c r="J400" s="61">
        <v>0</v>
      </c>
      <c r="K400" s="8">
        <v>1</v>
      </c>
      <c r="L400" s="8">
        <v>4</v>
      </c>
      <c r="M400" s="8" t="s">
        <v>66</v>
      </c>
      <c r="N400" s="9">
        <v>46190</v>
      </c>
      <c r="O400" s="10">
        <v>46190.375</v>
      </c>
      <c r="P400" s="10">
        <v>46190.708333333336</v>
      </c>
      <c r="Q400" s="8" t="s">
        <v>56</v>
      </c>
      <c r="R400" s="8">
        <v>4</v>
      </c>
      <c r="S400" s="8">
        <v>0</v>
      </c>
      <c r="T400" s="8" t="b">
        <v>0</v>
      </c>
    </row>
    <row r="401" spans="2:20">
      <c r="B401" s="8" t="s">
        <v>49</v>
      </c>
      <c r="C401" s="8" t="s">
        <v>64</v>
      </c>
      <c r="D401" s="8" t="s">
        <v>76</v>
      </c>
      <c r="E401" s="8">
        <v>480</v>
      </c>
      <c r="F401" s="9">
        <v>46204</v>
      </c>
      <c r="G401" s="8" t="s">
        <v>52</v>
      </c>
      <c r="H401" s="8" t="s">
        <v>53</v>
      </c>
      <c r="I401" s="8" t="s">
        <v>62</v>
      </c>
      <c r="J401" s="61">
        <v>0</v>
      </c>
      <c r="K401" s="8">
        <v>1</v>
      </c>
      <c r="L401" s="8">
        <v>4</v>
      </c>
      <c r="M401" s="8" t="s">
        <v>66</v>
      </c>
      <c r="N401" s="9">
        <v>46215</v>
      </c>
      <c r="O401" s="10">
        <v>46215.375</v>
      </c>
      <c r="P401" s="10">
        <v>46215.708333333336</v>
      </c>
      <c r="Q401" s="8" t="s">
        <v>58</v>
      </c>
      <c r="R401" s="8">
        <v>4</v>
      </c>
      <c r="S401" s="8">
        <v>0</v>
      </c>
      <c r="T401" s="8" t="b">
        <v>0</v>
      </c>
    </row>
    <row r="402" spans="2:20">
      <c r="B402" s="8" t="s">
        <v>49</v>
      </c>
      <c r="C402" s="8" t="s">
        <v>64</v>
      </c>
      <c r="D402" s="8" t="s">
        <v>76</v>
      </c>
      <c r="E402" s="8">
        <v>480</v>
      </c>
      <c r="F402" s="9">
        <v>46204</v>
      </c>
      <c r="G402" s="8" t="s">
        <v>52</v>
      </c>
      <c r="H402" s="8" t="s">
        <v>53</v>
      </c>
      <c r="I402" s="8" t="s">
        <v>54</v>
      </c>
      <c r="J402" s="61">
        <v>0</v>
      </c>
      <c r="K402" s="8">
        <v>1</v>
      </c>
      <c r="L402" s="8">
        <v>4</v>
      </c>
      <c r="M402" s="8" t="s">
        <v>66</v>
      </c>
      <c r="N402" s="9">
        <v>46226</v>
      </c>
      <c r="O402" s="10">
        <v>46226.333333333336</v>
      </c>
      <c r="P402" s="10">
        <v>46226.666666666664</v>
      </c>
      <c r="Q402" s="8" t="s">
        <v>58</v>
      </c>
      <c r="R402" s="8">
        <v>4</v>
      </c>
      <c r="S402" s="8">
        <v>0</v>
      </c>
      <c r="T402" s="8" t="b">
        <v>0</v>
      </c>
    </row>
    <row r="403" spans="2:20">
      <c r="B403" s="8" t="s">
        <v>49</v>
      </c>
      <c r="C403" s="8" t="s">
        <v>64</v>
      </c>
      <c r="D403" s="8" t="s">
        <v>76</v>
      </c>
      <c r="E403" s="8">
        <v>480</v>
      </c>
      <c r="F403" s="9">
        <v>46235</v>
      </c>
      <c r="G403" s="8" t="s">
        <v>52</v>
      </c>
      <c r="H403" s="8" t="s">
        <v>53</v>
      </c>
      <c r="I403" s="8" t="s">
        <v>57</v>
      </c>
      <c r="J403" s="61">
        <v>0</v>
      </c>
      <c r="K403" s="8">
        <v>1</v>
      </c>
      <c r="L403" s="8">
        <v>4</v>
      </c>
      <c r="M403" s="8" t="s">
        <v>66</v>
      </c>
      <c r="N403" s="9">
        <v>46239</v>
      </c>
      <c r="O403" s="10">
        <v>46239.3125</v>
      </c>
      <c r="P403" s="10">
        <v>46239.645833333336</v>
      </c>
      <c r="Q403" s="8" t="s">
        <v>60</v>
      </c>
      <c r="R403" s="8">
        <v>4</v>
      </c>
      <c r="S403" s="8">
        <v>0</v>
      </c>
      <c r="T403" s="8" t="b">
        <v>0</v>
      </c>
    </row>
    <row r="404" spans="2:20">
      <c r="B404" s="8" t="s">
        <v>49</v>
      </c>
      <c r="C404" s="8" t="s">
        <v>64</v>
      </c>
      <c r="D404" s="8" t="s">
        <v>76</v>
      </c>
      <c r="E404" s="8">
        <v>480</v>
      </c>
      <c r="F404" s="9">
        <v>46235</v>
      </c>
      <c r="G404" s="8" t="s">
        <v>52</v>
      </c>
      <c r="H404" s="8" t="s">
        <v>53</v>
      </c>
      <c r="I404" s="8" t="s">
        <v>54</v>
      </c>
      <c r="J404" s="61">
        <v>0</v>
      </c>
      <c r="K404" s="8">
        <v>1</v>
      </c>
      <c r="L404" s="8">
        <v>4</v>
      </c>
      <c r="M404" s="8" t="s">
        <v>66</v>
      </c>
      <c r="N404" s="9">
        <v>46249</v>
      </c>
      <c r="O404" s="10">
        <v>46249.333333333336</v>
      </c>
      <c r="P404" s="10">
        <v>46249.666666666664</v>
      </c>
      <c r="Q404" s="8" t="s">
        <v>60</v>
      </c>
      <c r="R404" s="8">
        <v>4</v>
      </c>
      <c r="S404" s="8">
        <v>0</v>
      </c>
      <c r="T404" s="8" t="b">
        <v>0</v>
      </c>
    </row>
    <row r="405" spans="2:20">
      <c r="B405" s="8" t="s">
        <v>49</v>
      </c>
      <c r="C405" s="8" t="s">
        <v>64</v>
      </c>
      <c r="D405" s="8" t="s">
        <v>76</v>
      </c>
      <c r="E405" s="8">
        <v>480</v>
      </c>
      <c r="F405" s="9">
        <v>46235</v>
      </c>
      <c r="G405" s="8" t="s">
        <v>52</v>
      </c>
      <c r="H405" s="8" t="s">
        <v>53</v>
      </c>
      <c r="I405" s="8" t="s">
        <v>68</v>
      </c>
      <c r="J405" s="61">
        <v>0</v>
      </c>
      <c r="K405" s="8">
        <v>1</v>
      </c>
      <c r="L405" s="8">
        <v>4</v>
      </c>
      <c r="M405" s="8" t="s">
        <v>66</v>
      </c>
      <c r="N405" s="9">
        <v>46257</v>
      </c>
      <c r="O405" s="10">
        <v>46257.333333333336</v>
      </c>
      <c r="P405" s="10">
        <v>46257.666666666664</v>
      </c>
      <c r="Q405" s="8" t="s">
        <v>60</v>
      </c>
      <c r="R405" s="8">
        <v>4</v>
      </c>
      <c r="S405" s="8">
        <v>0</v>
      </c>
      <c r="T405" s="8" t="b">
        <v>0</v>
      </c>
    </row>
    <row r="406" spans="2:20">
      <c r="B406" s="8" t="s">
        <v>49</v>
      </c>
      <c r="C406" s="8" t="s">
        <v>64</v>
      </c>
      <c r="D406" s="8" t="s">
        <v>76</v>
      </c>
      <c r="E406" s="8">
        <v>480</v>
      </c>
      <c r="F406" s="9">
        <v>46235</v>
      </c>
      <c r="G406" s="8" t="s">
        <v>52</v>
      </c>
      <c r="H406" s="8" t="s">
        <v>53</v>
      </c>
      <c r="I406" s="8" t="s">
        <v>68</v>
      </c>
      <c r="J406" s="61">
        <v>0</v>
      </c>
      <c r="K406" s="8">
        <v>1</v>
      </c>
      <c r="L406" s="8">
        <v>4</v>
      </c>
      <c r="M406" s="8" t="s">
        <v>66</v>
      </c>
      <c r="N406" s="9">
        <v>46262</v>
      </c>
      <c r="O406" s="10">
        <v>46262.333333333336</v>
      </c>
      <c r="P406" s="10">
        <v>46262.666666666664</v>
      </c>
      <c r="Q406" s="8" t="s">
        <v>60</v>
      </c>
      <c r="R406" s="8">
        <v>4</v>
      </c>
      <c r="S406" s="8">
        <v>0</v>
      </c>
      <c r="T406" s="8" t="b">
        <v>0</v>
      </c>
    </row>
    <row r="407" spans="2:20">
      <c r="B407" s="8" t="s">
        <v>49</v>
      </c>
      <c r="C407" s="8" t="s">
        <v>64</v>
      </c>
      <c r="D407" s="8" t="s">
        <v>76</v>
      </c>
      <c r="E407" s="8">
        <v>540</v>
      </c>
      <c r="F407" s="9">
        <v>46174</v>
      </c>
      <c r="G407" s="8" t="s">
        <v>52</v>
      </c>
      <c r="H407" s="8" t="s">
        <v>53</v>
      </c>
      <c r="I407" s="8" t="s">
        <v>62</v>
      </c>
      <c r="J407" s="61">
        <v>0</v>
      </c>
      <c r="K407" s="8">
        <v>1</v>
      </c>
      <c r="L407" s="8">
        <v>4</v>
      </c>
      <c r="M407" s="8" t="s">
        <v>66</v>
      </c>
      <c r="N407" s="9">
        <v>46189</v>
      </c>
      <c r="O407" s="10">
        <v>46189.333333333336</v>
      </c>
      <c r="P407" s="10">
        <v>46189.708333333336</v>
      </c>
      <c r="Q407" s="8" t="s">
        <v>56</v>
      </c>
      <c r="R407" s="8">
        <v>4</v>
      </c>
      <c r="S407" s="8">
        <v>0</v>
      </c>
      <c r="T407" s="8" t="b">
        <v>0</v>
      </c>
    </row>
    <row r="408" spans="2:20">
      <c r="B408" s="8" t="s">
        <v>49</v>
      </c>
      <c r="C408" s="8" t="s">
        <v>64</v>
      </c>
      <c r="D408" s="8" t="s">
        <v>76</v>
      </c>
      <c r="E408" s="8">
        <v>540</v>
      </c>
      <c r="F408" s="9">
        <v>46204</v>
      </c>
      <c r="G408" s="8" t="s">
        <v>52</v>
      </c>
      <c r="H408" s="8" t="s">
        <v>53</v>
      </c>
      <c r="I408" s="8" t="s">
        <v>62</v>
      </c>
      <c r="J408" s="61">
        <v>0</v>
      </c>
      <c r="K408" s="8">
        <v>1</v>
      </c>
      <c r="L408" s="8">
        <v>4</v>
      </c>
      <c r="M408" s="8" t="s">
        <v>66</v>
      </c>
      <c r="N408" s="9">
        <v>46214</v>
      </c>
      <c r="O408" s="10">
        <v>46214.375</v>
      </c>
      <c r="P408" s="10">
        <v>46214.75</v>
      </c>
      <c r="Q408" s="8" t="s">
        <v>58</v>
      </c>
      <c r="R408" s="8">
        <v>4</v>
      </c>
      <c r="S408" s="8">
        <v>0</v>
      </c>
      <c r="T408" s="8" t="b">
        <v>0</v>
      </c>
    </row>
    <row r="409" spans="2:20">
      <c r="B409" s="8" t="s">
        <v>49</v>
      </c>
      <c r="C409" s="8" t="s">
        <v>64</v>
      </c>
      <c r="D409" s="8" t="s">
        <v>76</v>
      </c>
      <c r="E409" s="8">
        <v>540</v>
      </c>
      <c r="F409" s="9">
        <v>46204</v>
      </c>
      <c r="G409" s="8" t="s">
        <v>52</v>
      </c>
      <c r="H409" s="8" t="s">
        <v>53</v>
      </c>
      <c r="I409" s="8" t="s">
        <v>62</v>
      </c>
      <c r="J409" s="61">
        <v>0</v>
      </c>
      <c r="K409" s="8">
        <v>1</v>
      </c>
      <c r="L409" s="8">
        <v>4</v>
      </c>
      <c r="M409" s="8" t="s">
        <v>66</v>
      </c>
      <c r="N409" s="9">
        <v>46228</v>
      </c>
      <c r="O409" s="10">
        <v>46228.354166666664</v>
      </c>
      <c r="P409" s="10">
        <v>46228.729166666664</v>
      </c>
      <c r="Q409" s="8" t="s">
        <v>58</v>
      </c>
      <c r="R409" s="8">
        <v>4</v>
      </c>
      <c r="S409" s="8">
        <v>0</v>
      </c>
      <c r="T409" s="8" t="b">
        <v>0</v>
      </c>
    </row>
    <row r="410" spans="2:20">
      <c r="B410" s="8" t="s">
        <v>49</v>
      </c>
      <c r="C410" s="8" t="s">
        <v>64</v>
      </c>
      <c r="D410" s="8" t="s">
        <v>76</v>
      </c>
      <c r="E410" s="8">
        <v>540</v>
      </c>
      <c r="F410" s="9">
        <v>46235</v>
      </c>
      <c r="G410" s="8" t="s">
        <v>52</v>
      </c>
      <c r="H410" s="8" t="s">
        <v>53</v>
      </c>
      <c r="I410" s="8" t="s">
        <v>59</v>
      </c>
      <c r="J410" s="61">
        <v>0</v>
      </c>
      <c r="K410" s="8">
        <v>1</v>
      </c>
      <c r="L410" s="8">
        <v>4</v>
      </c>
      <c r="M410" s="8" t="s">
        <v>66</v>
      </c>
      <c r="N410" s="9">
        <v>46240</v>
      </c>
      <c r="O410" s="10">
        <v>46240.375</v>
      </c>
      <c r="P410" s="10">
        <v>46240.75</v>
      </c>
      <c r="Q410" s="8" t="s">
        <v>60</v>
      </c>
      <c r="R410" s="8">
        <v>4</v>
      </c>
      <c r="S410" s="8">
        <v>0</v>
      </c>
      <c r="T410" s="8" t="b">
        <v>0</v>
      </c>
    </row>
    <row r="411" spans="2:20">
      <c r="B411" s="8" t="s">
        <v>49</v>
      </c>
      <c r="C411" s="8" t="s">
        <v>64</v>
      </c>
      <c r="D411" s="8" t="s">
        <v>76</v>
      </c>
      <c r="E411" s="8">
        <v>540</v>
      </c>
      <c r="F411" s="9">
        <v>46235</v>
      </c>
      <c r="G411" s="8" t="s">
        <v>52</v>
      </c>
      <c r="H411" s="8" t="s">
        <v>53</v>
      </c>
      <c r="I411" s="8" t="s">
        <v>57</v>
      </c>
      <c r="J411" s="61">
        <v>0</v>
      </c>
      <c r="K411" s="8">
        <v>1</v>
      </c>
      <c r="L411" s="8">
        <v>4</v>
      </c>
      <c r="M411" s="8" t="s">
        <v>66</v>
      </c>
      <c r="N411" s="9">
        <v>46250</v>
      </c>
      <c r="O411" s="10">
        <v>46250.3125</v>
      </c>
      <c r="P411" s="10">
        <v>46250.6875</v>
      </c>
      <c r="Q411" s="8" t="s">
        <v>60</v>
      </c>
      <c r="R411" s="8">
        <v>4</v>
      </c>
      <c r="S411" s="8">
        <v>0</v>
      </c>
      <c r="T411" s="8" t="b">
        <v>0</v>
      </c>
    </row>
    <row r="412" spans="2:20">
      <c r="B412" s="8" t="s">
        <v>49</v>
      </c>
      <c r="C412" s="8" t="s">
        <v>64</v>
      </c>
      <c r="D412" s="8" t="s">
        <v>76</v>
      </c>
      <c r="E412" s="8">
        <v>540</v>
      </c>
      <c r="F412" s="9">
        <v>46235</v>
      </c>
      <c r="G412" s="8" t="s">
        <v>52</v>
      </c>
      <c r="H412" s="8" t="s">
        <v>53</v>
      </c>
      <c r="I412" s="8" t="s">
        <v>54</v>
      </c>
      <c r="J412" s="61">
        <v>0</v>
      </c>
      <c r="K412" s="8">
        <v>1</v>
      </c>
      <c r="L412" s="8">
        <v>4</v>
      </c>
      <c r="M412" s="8" t="s">
        <v>66</v>
      </c>
      <c r="N412" s="9">
        <v>46254</v>
      </c>
      <c r="O412" s="10">
        <v>46254.354166666664</v>
      </c>
      <c r="P412" s="10">
        <v>46254.729166666664</v>
      </c>
      <c r="Q412" s="8" t="s">
        <v>60</v>
      </c>
      <c r="R412" s="8">
        <v>4</v>
      </c>
      <c r="S412" s="8">
        <v>0</v>
      </c>
      <c r="T412" s="8" t="b">
        <v>0</v>
      </c>
    </row>
    <row r="413" spans="2:20">
      <c r="B413" s="8" t="s">
        <v>49</v>
      </c>
      <c r="C413" s="8" t="s">
        <v>77</v>
      </c>
      <c r="D413" s="8" t="s">
        <v>78</v>
      </c>
      <c r="E413" s="8">
        <v>180</v>
      </c>
      <c r="F413" s="9">
        <v>46174</v>
      </c>
      <c r="G413" s="8" t="s">
        <v>52</v>
      </c>
      <c r="H413" s="8" t="s">
        <v>53</v>
      </c>
      <c r="I413" s="8" t="s">
        <v>79</v>
      </c>
      <c r="J413" s="61">
        <v>0</v>
      </c>
      <c r="K413" s="8">
        <v>1</v>
      </c>
      <c r="L413" s="8">
        <v>4</v>
      </c>
      <c r="M413" s="8" t="s">
        <v>80</v>
      </c>
      <c r="N413" s="9">
        <v>46182</v>
      </c>
      <c r="O413" s="10">
        <v>46182.354166666664</v>
      </c>
      <c r="P413" s="10">
        <v>46182.479166666664</v>
      </c>
      <c r="Q413" s="8" t="s">
        <v>56</v>
      </c>
      <c r="R413" s="8">
        <v>4</v>
      </c>
      <c r="S413" s="8">
        <v>0</v>
      </c>
      <c r="T413" s="8" t="b">
        <v>0</v>
      </c>
    </row>
    <row r="414" spans="2:20">
      <c r="B414" s="8" t="s">
        <v>49</v>
      </c>
      <c r="C414" s="8" t="s">
        <v>77</v>
      </c>
      <c r="D414" s="8" t="s">
        <v>78</v>
      </c>
      <c r="E414" s="8">
        <v>180</v>
      </c>
      <c r="F414" s="9">
        <v>46204</v>
      </c>
      <c r="G414" s="8" t="s">
        <v>52</v>
      </c>
      <c r="H414" s="8" t="s">
        <v>53</v>
      </c>
      <c r="I414" s="8" t="s">
        <v>79</v>
      </c>
      <c r="J414" s="61">
        <v>0</v>
      </c>
      <c r="K414" s="8">
        <v>1</v>
      </c>
      <c r="L414" s="8">
        <v>4</v>
      </c>
      <c r="M414" s="8" t="s">
        <v>80</v>
      </c>
      <c r="N414" s="9">
        <v>46217</v>
      </c>
      <c r="O414" s="10">
        <v>46217.333333333336</v>
      </c>
      <c r="P414" s="10">
        <v>46217.458333333336</v>
      </c>
      <c r="Q414" s="8" t="s">
        <v>58</v>
      </c>
      <c r="R414" s="8">
        <v>4</v>
      </c>
      <c r="S414" s="8">
        <v>0</v>
      </c>
      <c r="T414" s="8" t="b">
        <v>0</v>
      </c>
    </row>
    <row r="415" spans="2:20">
      <c r="B415" s="8" t="s">
        <v>49</v>
      </c>
      <c r="C415" s="8" t="s">
        <v>77</v>
      </c>
      <c r="D415" s="8" t="s">
        <v>78</v>
      </c>
      <c r="E415" s="8">
        <v>180</v>
      </c>
      <c r="F415" s="9">
        <v>46204</v>
      </c>
      <c r="G415" s="8" t="s">
        <v>52</v>
      </c>
      <c r="H415" s="8" t="s">
        <v>53</v>
      </c>
      <c r="I415" s="8" t="s">
        <v>79</v>
      </c>
      <c r="J415" s="61">
        <v>0</v>
      </c>
      <c r="K415" s="8">
        <v>1</v>
      </c>
      <c r="L415" s="8">
        <v>4</v>
      </c>
      <c r="M415" s="8" t="s">
        <v>80</v>
      </c>
      <c r="N415" s="9">
        <v>46225</v>
      </c>
      <c r="O415" s="10">
        <v>46225.5625</v>
      </c>
      <c r="P415" s="10">
        <v>46225.6875</v>
      </c>
      <c r="Q415" s="8" t="s">
        <v>58</v>
      </c>
      <c r="R415" s="8">
        <v>4</v>
      </c>
      <c r="S415" s="8">
        <v>0</v>
      </c>
      <c r="T415" s="8" t="b">
        <v>0</v>
      </c>
    </row>
    <row r="416" spans="2:20">
      <c r="B416" s="8" t="s">
        <v>49</v>
      </c>
      <c r="C416" s="8" t="s">
        <v>77</v>
      </c>
      <c r="D416" s="8" t="s">
        <v>78</v>
      </c>
      <c r="E416" s="8">
        <v>180</v>
      </c>
      <c r="F416" s="9">
        <v>46204</v>
      </c>
      <c r="G416" s="8" t="s">
        <v>52</v>
      </c>
      <c r="H416" s="8" t="s">
        <v>53</v>
      </c>
      <c r="I416" s="8" t="s">
        <v>79</v>
      </c>
      <c r="J416" s="61">
        <v>0</v>
      </c>
      <c r="K416" s="8">
        <v>1</v>
      </c>
      <c r="L416" s="8">
        <v>4</v>
      </c>
      <c r="M416" s="8" t="s">
        <v>80</v>
      </c>
      <c r="N416" s="9">
        <v>46231</v>
      </c>
      <c r="O416" s="10">
        <v>46231.5625</v>
      </c>
      <c r="P416" s="10">
        <v>46231.6875</v>
      </c>
      <c r="Q416" s="8" t="s">
        <v>58</v>
      </c>
      <c r="R416" s="8">
        <v>4</v>
      </c>
      <c r="S416" s="8">
        <v>0</v>
      </c>
      <c r="T416" s="8" t="b">
        <v>0</v>
      </c>
    </row>
    <row r="417" spans="2:20">
      <c r="B417" s="8" t="s">
        <v>49</v>
      </c>
      <c r="C417" s="8" t="s">
        <v>77</v>
      </c>
      <c r="D417" s="8" t="s">
        <v>78</v>
      </c>
      <c r="E417" s="8">
        <v>180</v>
      </c>
      <c r="F417" s="9">
        <v>46235</v>
      </c>
      <c r="G417" s="8" t="s">
        <v>52</v>
      </c>
      <c r="H417" s="8" t="s">
        <v>53</v>
      </c>
      <c r="I417" s="8" t="s">
        <v>79</v>
      </c>
      <c r="J417" s="61">
        <v>0</v>
      </c>
      <c r="K417" s="8">
        <v>1</v>
      </c>
      <c r="L417" s="8">
        <v>4</v>
      </c>
      <c r="M417" s="8" t="s">
        <v>80</v>
      </c>
      <c r="N417" s="9">
        <v>46260</v>
      </c>
      <c r="O417" s="10">
        <v>46260.5625</v>
      </c>
      <c r="P417" s="10">
        <v>46260.6875</v>
      </c>
      <c r="Q417" s="8" t="s">
        <v>60</v>
      </c>
      <c r="R417" s="8">
        <v>4</v>
      </c>
      <c r="S417" s="8">
        <v>0</v>
      </c>
      <c r="T417" s="8" t="b">
        <v>0</v>
      </c>
    </row>
    <row r="418" spans="2:20">
      <c r="B418" s="8" t="s">
        <v>49</v>
      </c>
      <c r="C418" s="8" t="s">
        <v>77</v>
      </c>
      <c r="D418" s="8" t="s">
        <v>78</v>
      </c>
      <c r="E418" s="8">
        <v>210</v>
      </c>
      <c r="F418" s="9">
        <v>46174</v>
      </c>
      <c r="G418" s="8" t="s">
        <v>52</v>
      </c>
      <c r="H418" s="8" t="s">
        <v>53</v>
      </c>
      <c r="I418" s="8" t="s">
        <v>79</v>
      </c>
      <c r="J418" s="61">
        <v>0</v>
      </c>
      <c r="K418" s="8">
        <v>1</v>
      </c>
      <c r="L418" s="8">
        <v>4</v>
      </c>
      <c r="M418" s="8" t="s">
        <v>80</v>
      </c>
      <c r="N418" s="9">
        <v>46186</v>
      </c>
      <c r="O418" s="10">
        <v>46186.354166666664</v>
      </c>
      <c r="P418" s="10">
        <v>46186.5</v>
      </c>
      <c r="Q418" s="8" t="s">
        <v>56</v>
      </c>
      <c r="R418" s="8">
        <v>4</v>
      </c>
      <c r="S418" s="8">
        <v>0</v>
      </c>
      <c r="T418" s="8" t="b">
        <v>0</v>
      </c>
    </row>
    <row r="419" spans="2:20">
      <c r="B419" s="8" t="s">
        <v>49</v>
      </c>
      <c r="C419" s="8" t="s">
        <v>77</v>
      </c>
      <c r="D419" s="8" t="s">
        <v>78</v>
      </c>
      <c r="E419" s="8">
        <v>210</v>
      </c>
      <c r="F419" s="9">
        <v>46174</v>
      </c>
      <c r="G419" s="8" t="s">
        <v>52</v>
      </c>
      <c r="H419" s="8" t="s">
        <v>53</v>
      </c>
      <c r="I419" s="8" t="s">
        <v>79</v>
      </c>
      <c r="J419" s="61">
        <v>0</v>
      </c>
      <c r="K419" s="8">
        <v>1</v>
      </c>
      <c r="L419" s="8">
        <v>4</v>
      </c>
      <c r="M419" s="8" t="s">
        <v>80</v>
      </c>
      <c r="N419" s="9">
        <v>46203</v>
      </c>
      <c r="O419" s="10">
        <v>46203.354166666664</v>
      </c>
      <c r="P419" s="10">
        <v>46203.5</v>
      </c>
      <c r="Q419" s="8" t="s">
        <v>56</v>
      </c>
      <c r="R419" s="8">
        <v>4</v>
      </c>
      <c r="S419" s="8">
        <v>0</v>
      </c>
      <c r="T419" s="8" t="b">
        <v>0</v>
      </c>
    </row>
    <row r="420" spans="2:20">
      <c r="B420" s="8" t="s">
        <v>49</v>
      </c>
      <c r="C420" s="8" t="s">
        <v>77</v>
      </c>
      <c r="D420" s="8" t="s">
        <v>78</v>
      </c>
      <c r="E420" s="8">
        <v>210</v>
      </c>
      <c r="F420" s="9">
        <v>46204</v>
      </c>
      <c r="G420" s="8" t="s">
        <v>52</v>
      </c>
      <c r="H420" s="8" t="s">
        <v>53</v>
      </c>
      <c r="I420" s="8" t="s">
        <v>79</v>
      </c>
      <c r="J420" s="61">
        <v>0</v>
      </c>
      <c r="K420" s="8">
        <v>1</v>
      </c>
      <c r="L420" s="8">
        <v>4</v>
      </c>
      <c r="M420" s="8" t="s">
        <v>80</v>
      </c>
      <c r="N420" s="9">
        <v>46220</v>
      </c>
      <c r="O420" s="10">
        <v>46220.333333333336</v>
      </c>
      <c r="P420" s="10">
        <v>46220.479166666664</v>
      </c>
      <c r="Q420" s="8" t="s">
        <v>58</v>
      </c>
      <c r="R420" s="8">
        <v>4</v>
      </c>
      <c r="S420" s="8">
        <v>0</v>
      </c>
      <c r="T420" s="8" t="b">
        <v>0</v>
      </c>
    </row>
    <row r="421" spans="2:20">
      <c r="B421" s="8" t="s">
        <v>49</v>
      </c>
      <c r="C421" s="8" t="s">
        <v>77</v>
      </c>
      <c r="D421" s="8" t="s">
        <v>78</v>
      </c>
      <c r="E421" s="8">
        <v>210</v>
      </c>
      <c r="F421" s="9">
        <v>46204</v>
      </c>
      <c r="G421" s="8" t="s">
        <v>52</v>
      </c>
      <c r="H421" s="8" t="s">
        <v>53</v>
      </c>
      <c r="I421" s="8" t="s">
        <v>79</v>
      </c>
      <c r="J421" s="61">
        <v>0</v>
      </c>
      <c r="K421" s="8">
        <v>1</v>
      </c>
      <c r="L421" s="8">
        <v>4</v>
      </c>
      <c r="M421" s="8" t="s">
        <v>80</v>
      </c>
      <c r="N421" s="9">
        <v>46222</v>
      </c>
      <c r="O421" s="10">
        <v>46222.333333333336</v>
      </c>
      <c r="P421" s="10">
        <v>46222.479166666664</v>
      </c>
      <c r="Q421" s="8" t="s">
        <v>58</v>
      </c>
      <c r="R421" s="8">
        <v>4</v>
      </c>
      <c r="S421" s="8">
        <v>0</v>
      </c>
      <c r="T421" s="8" t="b">
        <v>0</v>
      </c>
    </row>
    <row r="422" spans="2:20">
      <c r="B422" s="8" t="s">
        <v>49</v>
      </c>
      <c r="C422" s="8" t="s">
        <v>77</v>
      </c>
      <c r="D422" s="8" t="s">
        <v>78</v>
      </c>
      <c r="E422" s="8">
        <v>210</v>
      </c>
      <c r="F422" s="9">
        <v>46204</v>
      </c>
      <c r="G422" s="8" t="s">
        <v>52</v>
      </c>
      <c r="H422" s="8" t="s">
        <v>53</v>
      </c>
      <c r="I422" s="8" t="s">
        <v>79</v>
      </c>
      <c r="J422" s="61">
        <v>0</v>
      </c>
      <c r="K422" s="8">
        <v>1</v>
      </c>
      <c r="L422" s="8">
        <v>4</v>
      </c>
      <c r="M422" s="8" t="s">
        <v>80</v>
      </c>
      <c r="N422" s="9">
        <v>46233</v>
      </c>
      <c r="O422" s="10">
        <v>46233.541666666664</v>
      </c>
      <c r="P422" s="10">
        <v>46233.6875</v>
      </c>
      <c r="Q422" s="8" t="s">
        <v>58</v>
      </c>
      <c r="R422" s="8">
        <v>4</v>
      </c>
      <c r="S422" s="8">
        <v>0</v>
      </c>
      <c r="T422" s="8" t="b">
        <v>0</v>
      </c>
    </row>
    <row r="423" spans="2:20">
      <c r="B423" s="8" t="s">
        <v>49</v>
      </c>
      <c r="C423" s="8" t="s">
        <v>77</v>
      </c>
      <c r="D423" s="8" t="s">
        <v>78</v>
      </c>
      <c r="E423" s="8">
        <v>210</v>
      </c>
      <c r="F423" s="9">
        <v>46235</v>
      </c>
      <c r="G423" s="8" t="s">
        <v>52</v>
      </c>
      <c r="H423" s="8" t="s">
        <v>53</v>
      </c>
      <c r="I423" s="8" t="s">
        <v>79</v>
      </c>
      <c r="J423" s="61">
        <v>0</v>
      </c>
      <c r="K423" s="8">
        <v>1</v>
      </c>
      <c r="L423" s="8">
        <v>4</v>
      </c>
      <c r="M423" s="8" t="s">
        <v>80</v>
      </c>
      <c r="N423" s="9">
        <v>46245</v>
      </c>
      <c r="O423" s="10">
        <v>46245.354166666664</v>
      </c>
      <c r="P423" s="10">
        <v>46245.5</v>
      </c>
      <c r="Q423" s="8" t="s">
        <v>60</v>
      </c>
      <c r="R423" s="8">
        <v>4</v>
      </c>
      <c r="S423" s="8">
        <v>0</v>
      </c>
      <c r="T423" s="8" t="b">
        <v>0</v>
      </c>
    </row>
    <row r="424" spans="2:20">
      <c r="B424" s="8" t="s">
        <v>49</v>
      </c>
      <c r="C424" s="8" t="s">
        <v>77</v>
      </c>
      <c r="D424" s="8" t="s">
        <v>78</v>
      </c>
      <c r="E424" s="8">
        <v>210</v>
      </c>
      <c r="F424" s="9">
        <v>46235</v>
      </c>
      <c r="G424" s="8" t="s">
        <v>52</v>
      </c>
      <c r="H424" s="8" t="s">
        <v>53</v>
      </c>
      <c r="I424" s="8" t="s">
        <v>79</v>
      </c>
      <c r="J424" s="61">
        <v>0</v>
      </c>
      <c r="K424" s="8">
        <v>1</v>
      </c>
      <c r="L424" s="8">
        <v>4</v>
      </c>
      <c r="M424" s="8" t="s">
        <v>80</v>
      </c>
      <c r="N424" s="9">
        <v>46252</v>
      </c>
      <c r="O424" s="10">
        <v>46252.375</v>
      </c>
      <c r="P424" s="10">
        <v>46252.520833333336</v>
      </c>
      <c r="Q424" s="8" t="s">
        <v>60</v>
      </c>
      <c r="R424" s="8">
        <v>4</v>
      </c>
      <c r="S424" s="8">
        <v>0</v>
      </c>
      <c r="T424" s="8" t="b">
        <v>0</v>
      </c>
    </row>
    <row r="425" spans="2:20">
      <c r="B425" s="8" t="s">
        <v>49</v>
      </c>
      <c r="C425" s="8" t="s">
        <v>77</v>
      </c>
      <c r="D425" s="8" t="s">
        <v>78</v>
      </c>
      <c r="E425" s="8">
        <v>210</v>
      </c>
      <c r="F425" s="9">
        <v>46235</v>
      </c>
      <c r="G425" s="8" t="s">
        <v>52</v>
      </c>
      <c r="H425" s="8" t="s">
        <v>53</v>
      </c>
      <c r="I425" s="8" t="s">
        <v>79</v>
      </c>
      <c r="J425" s="61">
        <v>0</v>
      </c>
      <c r="K425" s="8">
        <v>1</v>
      </c>
      <c r="L425" s="8">
        <v>4</v>
      </c>
      <c r="M425" s="8" t="s">
        <v>80</v>
      </c>
      <c r="N425" s="9">
        <v>46263</v>
      </c>
      <c r="O425" s="10">
        <v>46263.354166666664</v>
      </c>
      <c r="P425" s="10">
        <v>46263.5</v>
      </c>
      <c r="Q425" s="8" t="s">
        <v>60</v>
      </c>
      <c r="R425" s="8">
        <v>4</v>
      </c>
      <c r="S425" s="8">
        <v>0</v>
      </c>
      <c r="T425" s="8" t="b">
        <v>0</v>
      </c>
    </row>
    <row r="426" spans="2:20">
      <c r="B426" s="8" t="s">
        <v>49</v>
      </c>
      <c r="C426" s="8" t="s">
        <v>77</v>
      </c>
      <c r="D426" s="8" t="s">
        <v>78</v>
      </c>
      <c r="E426" s="8">
        <v>240</v>
      </c>
      <c r="F426" s="9">
        <v>46174</v>
      </c>
      <c r="G426" s="8" t="s">
        <v>52</v>
      </c>
      <c r="H426" s="8" t="s">
        <v>53</v>
      </c>
      <c r="I426" s="8" t="s">
        <v>79</v>
      </c>
      <c r="J426" s="61">
        <v>0</v>
      </c>
      <c r="K426" s="8">
        <v>1</v>
      </c>
      <c r="L426" s="8">
        <v>4</v>
      </c>
      <c r="M426" s="8" t="s">
        <v>80</v>
      </c>
      <c r="N426" s="9">
        <v>46177</v>
      </c>
      <c r="O426" s="10">
        <v>46177.541666666664</v>
      </c>
      <c r="P426" s="10">
        <v>46177.708333333336</v>
      </c>
      <c r="Q426" s="8" t="s">
        <v>56</v>
      </c>
      <c r="R426" s="8">
        <v>4</v>
      </c>
      <c r="S426" s="8">
        <v>0</v>
      </c>
      <c r="T426" s="8" t="b">
        <v>0</v>
      </c>
    </row>
    <row r="427" spans="2:20">
      <c r="B427" s="8" t="s">
        <v>49</v>
      </c>
      <c r="C427" s="8" t="s">
        <v>77</v>
      </c>
      <c r="D427" s="8" t="s">
        <v>78</v>
      </c>
      <c r="E427" s="8">
        <v>240</v>
      </c>
      <c r="F427" s="9">
        <v>46174</v>
      </c>
      <c r="G427" s="8" t="s">
        <v>52</v>
      </c>
      <c r="H427" s="8" t="s">
        <v>53</v>
      </c>
      <c r="I427" s="8" t="s">
        <v>79</v>
      </c>
      <c r="J427" s="61">
        <v>0</v>
      </c>
      <c r="K427" s="8">
        <v>1</v>
      </c>
      <c r="L427" s="8">
        <v>4</v>
      </c>
      <c r="M427" s="8" t="s">
        <v>80</v>
      </c>
      <c r="N427" s="9">
        <v>46179</v>
      </c>
      <c r="O427" s="10">
        <v>46179.354166666664</v>
      </c>
      <c r="P427" s="10">
        <v>46179.520833333336</v>
      </c>
      <c r="Q427" s="8" t="s">
        <v>56</v>
      </c>
      <c r="R427" s="8">
        <v>4</v>
      </c>
      <c r="S427" s="8">
        <v>0</v>
      </c>
      <c r="T427" s="8" t="b">
        <v>0</v>
      </c>
    </row>
    <row r="428" spans="2:20">
      <c r="B428" s="8" t="s">
        <v>49</v>
      </c>
      <c r="C428" s="8" t="s">
        <v>77</v>
      </c>
      <c r="D428" s="8" t="s">
        <v>78</v>
      </c>
      <c r="E428" s="8">
        <v>240</v>
      </c>
      <c r="F428" s="9">
        <v>46174</v>
      </c>
      <c r="G428" s="8" t="s">
        <v>52</v>
      </c>
      <c r="H428" s="8" t="s">
        <v>53</v>
      </c>
      <c r="I428" s="8" t="s">
        <v>79</v>
      </c>
      <c r="J428" s="61">
        <v>0</v>
      </c>
      <c r="K428" s="8">
        <v>1</v>
      </c>
      <c r="L428" s="8">
        <v>4</v>
      </c>
      <c r="M428" s="8" t="s">
        <v>80</v>
      </c>
      <c r="N428" s="9">
        <v>46193</v>
      </c>
      <c r="O428" s="10">
        <v>46193.333333333336</v>
      </c>
      <c r="P428" s="10">
        <v>46193.5</v>
      </c>
      <c r="Q428" s="8" t="s">
        <v>56</v>
      </c>
      <c r="R428" s="8">
        <v>4</v>
      </c>
      <c r="S428" s="8">
        <v>0</v>
      </c>
      <c r="T428" s="8" t="b">
        <v>0</v>
      </c>
    </row>
    <row r="429" spans="2:20">
      <c r="B429" s="8" t="s">
        <v>49</v>
      </c>
      <c r="C429" s="8" t="s">
        <v>77</v>
      </c>
      <c r="D429" s="8" t="s">
        <v>78</v>
      </c>
      <c r="E429" s="8">
        <v>240</v>
      </c>
      <c r="F429" s="9">
        <v>46204</v>
      </c>
      <c r="G429" s="8" t="s">
        <v>52</v>
      </c>
      <c r="H429" s="8" t="s">
        <v>53</v>
      </c>
      <c r="I429" s="8" t="s">
        <v>79</v>
      </c>
      <c r="J429" s="61">
        <v>0</v>
      </c>
      <c r="K429" s="8">
        <v>1</v>
      </c>
      <c r="L429" s="8">
        <v>4</v>
      </c>
      <c r="M429" s="8" t="s">
        <v>80</v>
      </c>
      <c r="N429" s="9">
        <v>46232</v>
      </c>
      <c r="O429" s="10">
        <v>46232.541666666664</v>
      </c>
      <c r="P429" s="10">
        <v>46232.708333333336</v>
      </c>
      <c r="Q429" s="8" t="s">
        <v>58</v>
      </c>
      <c r="R429" s="8">
        <v>4</v>
      </c>
      <c r="S429" s="8">
        <v>0</v>
      </c>
      <c r="T429" s="8" t="b">
        <v>0</v>
      </c>
    </row>
    <row r="430" spans="2:20">
      <c r="B430" s="8" t="s">
        <v>49</v>
      </c>
      <c r="C430" s="8" t="s">
        <v>77</v>
      </c>
      <c r="D430" s="8" t="s">
        <v>78</v>
      </c>
      <c r="E430" s="8">
        <v>240</v>
      </c>
      <c r="F430" s="9">
        <v>46235</v>
      </c>
      <c r="G430" s="8" t="s">
        <v>52</v>
      </c>
      <c r="H430" s="8" t="s">
        <v>53</v>
      </c>
      <c r="I430" s="8" t="s">
        <v>79</v>
      </c>
      <c r="J430" s="61">
        <v>0</v>
      </c>
      <c r="K430" s="8">
        <v>1</v>
      </c>
      <c r="L430" s="8">
        <v>4</v>
      </c>
      <c r="M430" s="8" t="s">
        <v>80</v>
      </c>
      <c r="N430" s="9">
        <v>46248</v>
      </c>
      <c r="O430" s="10">
        <v>46248.541666666664</v>
      </c>
      <c r="P430" s="10">
        <v>46248.708333333336</v>
      </c>
      <c r="Q430" s="8" t="s">
        <v>60</v>
      </c>
      <c r="R430" s="8">
        <v>4</v>
      </c>
      <c r="S430" s="8">
        <v>0</v>
      </c>
      <c r="T430" s="8" t="b">
        <v>0</v>
      </c>
    </row>
    <row r="431" spans="2:20">
      <c r="B431" s="8" t="s">
        <v>49</v>
      </c>
      <c r="C431" s="8" t="s">
        <v>77</v>
      </c>
      <c r="D431" s="8" t="s">
        <v>78</v>
      </c>
      <c r="E431" s="8">
        <v>240</v>
      </c>
      <c r="F431" s="9">
        <v>46235</v>
      </c>
      <c r="G431" s="8" t="s">
        <v>52</v>
      </c>
      <c r="H431" s="8" t="s">
        <v>53</v>
      </c>
      <c r="I431" s="8" t="s">
        <v>79</v>
      </c>
      <c r="J431" s="61">
        <v>0</v>
      </c>
      <c r="K431" s="8">
        <v>1</v>
      </c>
      <c r="L431" s="8">
        <v>4</v>
      </c>
      <c r="M431" s="8" t="s">
        <v>80</v>
      </c>
      <c r="N431" s="9">
        <v>46261</v>
      </c>
      <c r="O431" s="10">
        <v>46261.541666666664</v>
      </c>
      <c r="P431" s="10">
        <v>46261.708333333336</v>
      </c>
      <c r="Q431" s="8" t="s">
        <v>60</v>
      </c>
      <c r="R431" s="8">
        <v>4</v>
      </c>
      <c r="S431" s="8">
        <v>0</v>
      </c>
      <c r="T431" s="8" t="b">
        <v>0</v>
      </c>
    </row>
    <row r="432" spans="2:20">
      <c r="B432" s="8" t="s">
        <v>49</v>
      </c>
      <c r="C432" s="8" t="s">
        <v>77</v>
      </c>
      <c r="D432" s="8" t="s">
        <v>78</v>
      </c>
      <c r="E432" s="8">
        <v>270</v>
      </c>
      <c r="F432" s="9">
        <v>46174</v>
      </c>
      <c r="G432" s="8" t="s">
        <v>52</v>
      </c>
      <c r="H432" s="8" t="s">
        <v>53</v>
      </c>
      <c r="I432" s="8" t="s">
        <v>79</v>
      </c>
      <c r="J432" s="61">
        <v>0</v>
      </c>
      <c r="K432" s="8">
        <v>1</v>
      </c>
      <c r="L432" s="8">
        <v>4</v>
      </c>
      <c r="M432" s="8" t="s">
        <v>80</v>
      </c>
      <c r="N432" s="9">
        <v>46174</v>
      </c>
      <c r="O432" s="10">
        <v>46174.333333333336</v>
      </c>
      <c r="P432" s="10">
        <v>46174.520833333336</v>
      </c>
      <c r="Q432" s="8" t="s">
        <v>56</v>
      </c>
      <c r="R432" s="8">
        <v>4</v>
      </c>
      <c r="S432" s="8">
        <v>0</v>
      </c>
      <c r="T432" s="8" t="b">
        <v>0</v>
      </c>
    </row>
    <row r="433" spans="2:20">
      <c r="B433" s="8" t="s">
        <v>49</v>
      </c>
      <c r="C433" s="8" t="s">
        <v>77</v>
      </c>
      <c r="D433" s="8" t="s">
        <v>78</v>
      </c>
      <c r="E433" s="8">
        <v>270</v>
      </c>
      <c r="F433" s="9">
        <v>46174</v>
      </c>
      <c r="G433" s="8" t="s">
        <v>52</v>
      </c>
      <c r="H433" s="8" t="s">
        <v>53</v>
      </c>
      <c r="I433" s="8" t="s">
        <v>79</v>
      </c>
      <c r="J433" s="61">
        <v>0</v>
      </c>
      <c r="K433" s="8">
        <v>1</v>
      </c>
      <c r="L433" s="8">
        <v>4</v>
      </c>
      <c r="M433" s="8" t="s">
        <v>80</v>
      </c>
      <c r="N433" s="9">
        <v>46178</v>
      </c>
      <c r="O433" s="10">
        <v>46178.375</v>
      </c>
      <c r="P433" s="10">
        <v>46178.5625</v>
      </c>
      <c r="Q433" s="8" t="s">
        <v>56</v>
      </c>
      <c r="R433" s="8">
        <v>4</v>
      </c>
      <c r="S433" s="8">
        <v>0</v>
      </c>
      <c r="T433" s="8" t="b">
        <v>0</v>
      </c>
    </row>
    <row r="434" spans="2:20">
      <c r="B434" s="8" t="s">
        <v>49</v>
      </c>
      <c r="C434" s="8" t="s">
        <v>77</v>
      </c>
      <c r="D434" s="8" t="s">
        <v>78</v>
      </c>
      <c r="E434" s="8">
        <v>270</v>
      </c>
      <c r="F434" s="9">
        <v>46174</v>
      </c>
      <c r="G434" s="8" t="s">
        <v>52</v>
      </c>
      <c r="H434" s="8" t="s">
        <v>53</v>
      </c>
      <c r="I434" s="8" t="s">
        <v>79</v>
      </c>
      <c r="J434" s="61">
        <v>0</v>
      </c>
      <c r="K434" s="8">
        <v>1</v>
      </c>
      <c r="L434" s="8">
        <v>4</v>
      </c>
      <c r="M434" s="8" t="s">
        <v>80</v>
      </c>
      <c r="N434" s="9">
        <v>46185</v>
      </c>
      <c r="O434" s="10">
        <v>46185.354166666664</v>
      </c>
      <c r="P434" s="10">
        <v>46185.541666666664</v>
      </c>
      <c r="Q434" s="8" t="s">
        <v>56</v>
      </c>
      <c r="R434" s="8">
        <v>4</v>
      </c>
      <c r="S434" s="8">
        <v>0</v>
      </c>
      <c r="T434" s="8" t="b">
        <v>0</v>
      </c>
    </row>
    <row r="435" spans="2:20">
      <c r="B435" s="8" t="s">
        <v>49</v>
      </c>
      <c r="C435" s="8" t="s">
        <v>77</v>
      </c>
      <c r="D435" s="8" t="s">
        <v>78</v>
      </c>
      <c r="E435" s="8">
        <v>270</v>
      </c>
      <c r="F435" s="9">
        <v>46174</v>
      </c>
      <c r="G435" s="8" t="s">
        <v>52</v>
      </c>
      <c r="H435" s="8" t="s">
        <v>53</v>
      </c>
      <c r="I435" s="8" t="s">
        <v>79</v>
      </c>
      <c r="J435" s="61">
        <v>0</v>
      </c>
      <c r="K435" s="8">
        <v>1</v>
      </c>
      <c r="L435" s="8">
        <v>4</v>
      </c>
      <c r="M435" s="8" t="s">
        <v>80</v>
      </c>
      <c r="N435" s="9">
        <v>46196</v>
      </c>
      <c r="O435" s="10">
        <v>46196.5625</v>
      </c>
      <c r="P435" s="10">
        <v>46196.75</v>
      </c>
      <c r="Q435" s="8" t="s">
        <v>56</v>
      </c>
      <c r="R435" s="8">
        <v>4</v>
      </c>
      <c r="S435" s="8">
        <v>0</v>
      </c>
      <c r="T435" s="8" t="b">
        <v>0</v>
      </c>
    </row>
    <row r="436" spans="2:20">
      <c r="B436" s="8" t="s">
        <v>49</v>
      </c>
      <c r="C436" s="8" t="s">
        <v>77</v>
      </c>
      <c r="D436" s="8" t="s">
        <v>78</v>
      </c>
      <c r="E436" s="8">
        <v>270</v>
      </c>
      <c r="F436" s="9">
        <v>46204</v>
      </c>
      <c r="G436" s="8" t="s">
        <v>52</v>
      </c>
      <c r="H436" s="8" t="s">
        <v>53</v>
      </c>
      <c r="I436" s="8" t="s">
        <v>79</v>
      </c>
      <c r="J436" s="61">
        <v>0</v>
      </c>
      <c r="K436" s="8">
        <v>1</v>
      </c>
      <c r="L436" s="8">
        <v>4</v>
      </c>
      <c r="M436" s="8" t="s">
        <v>80</v>
      </c>
      <c r="N436" s="9">
        <v>46226</v>
      </c>
      <c r="O436" s="10">
        <v>46226.541666666664</v>
      </c>
      <c r="P436" s="10">
        <v>46226.729166666664</v>
      </c>
      <c r="Q436" s="8" t="s">
        <v>58</v>
      </c>
      <c r="R436" s="8">
        <v>4</v>
      </c>
      <c r="S436" s="8">
        <v>0</v>
      </c>
      <c r="T436" s="8" t="b">
        <v>0</v>
      </c>
    </row>
    <row r="437" spans="2:20">
      <c r="B437" s="8" t="s">
        <v>49</v>
      </c>
      <c r="C437" s="8" t="s">
        <v>77</v>
      </c>
      <c r="D437" s="8" t="s">
        <v>78</v>
      </c>
      <c r="E437" s="8">
        <v>270</v>
      </c>
      <c r="F437" s="9">
        <v>46235</v>
      </c>
      <c r="G437" s="8" t="s">
        <v>52</v>
      </c>
      <c r="H437" s="8" t="s">
        <v>53</v>
      </c>
      <c r="I437" s="8" t="s">
        <v>79</v>
      </c>
      <c r="J437" s="61">
        <v>0</v>
      </c>
      <c r="K437" s="8">
        <v>1</v>
      </c>
      <c r="L437" s="8">
        <v>4</v>
      </c>
      <c r="M437" s="8" t="s">
        <v>80</v>
      </c>
      <c r="N437" s="9">
        <v>46236</v>
      </c>
      <c r="O437" s="10">
        <v>46236.333333333336</v>
      </c>
      <c r="P437" s="10">
        <v>46236.520833333336</v>
      </c>
      <c r="Q437" s="8" t="s">
        <v>60</v>
      </c>
      <c r="R437" s="8">
        <v>4</v>
      </c>
      <c r="S437" s="8">
        <v>0</v>
      </c>
      <c r="T437" s="8" t="b">
        <v>0</v>
      </c>
    </row>
    <row r="438" spans="2:20">
      <c r="B438" s="8" t="s">
        <v>49</v>
      </c>
      <c r="C438" s="8" t="s">
        <v>77</v>
      </c>
      <c r="D438" s="8" t="s">
        <v>78</v>
      </c>
      <c r="E438" s="8">
        <v>270</v>
      </c>
      <c r="F438" s="9">
        <v>46235</v>
      </c>
      <c r="G438" s="8" t="s">
        <v>52</v>
      </c>
      <c r="H438" s="8" t="s">
        <v>53</v>
      </c>
      <c r="I438" s="8" t="s">
        <v>79</v>
      </c>
      <c r="J438" s="61">
        <v>0</v>
      </c>
      <c r="K438" s="8">
        <v>1</v>
      </c>
      <c r="L438" s="8">
        <v>4</v>
      </c>
      <c r="M438" s="8" t="s">
        <v>80</v>
      </c>
      <c r="N438" s="9">
        <v>46251</v>
      </c>
      <c r="O438" s="10">
        <v>46251.375</v>
      </c>
      <c r="P438" s="10">
        <v>46251.5625</v>
      </c>
      <c r="Q438" s="8" t="s">
        <v>60</v>
      </c>
      <c r="R438" s="8">
        <v>4</v>
      </c>
      <c r="S438" s="8">
        <v>0</v>
      </c>
      <c r="T438" s="8" t="b">
        <v>0</v>
      </c>
    </row>
    <row r="439" spans="2:20">
      <c r="B439" s="8" t="s">
        <v>49</v>
      </c>
      <c r="C439" s="8" t="s">
        <v>77</v>
      </c>
      <c r="D439" s="8" t="s">
        <v>78</v>
      </c>
      <c r="E439" s="8">
        <v>270</v>
      </c>
      <c r="F439" s="9">
        <v>46235</v>
      </c>
      <c r="G439" s="8" t="s">
        <v>52</v>
      </c>
      <c r="H439" s="8" t="s">
        <v>53</v>
      </c>
      <c r="I439" s="8" t="s">
        <v>79</v>
      </c>
      <c r="J439" s="61">
        <v>0</v>
      </c>
      <c r="K439" s="8">
        <v>1</v>
      </c>
      <c r="L439" s="8">
        <v>4</v>
      </c>
      <c r="M439" s="8" t="s">
        <v>80</v>
      </c>
      <c r="N439" s="9">
        <v>46253</v>
      </c>
      <c r="O439" s="10">
        <v>46253.5625</v>
      </c>
      <c r="P439" s="10">
        <v>46253.75</v>
      </c>
      <c r="Q439" s="8" t="s">
        <v>60</v>
      </c>
      <c r="R439" s="8">
        <v>4</v>
      </c>
      <c r="S439" s="8">
        <v>0</v>
      </c>
      <c r="T439" s="8" t="b">
        <v>0</v>
      </c>
    </row>
    <row r="440" spans="2:20">
      <c r="B440" s="8" t="s">
        <v>49</v>
      </c>
      <c r="C440" s="8" t="s">
        <v>77</v>
      </c>
      <c r="D440" s="8" t="s">
        <v>78</v>
      </c>
      <c r="E440" s="8">
        <v>300</v>
      </c>
      <c r="F440" s="9">
        <v>46204</v>
      </c>
      <c r="G440" s="8" t="s">
        <v>52</v>
      </c>
      <c r="H440" s="8" t="s">
        <v>53</v>
      </c>
      <c r="I440" s="8" t="s">
        <v>79</v>
      </c>
      <c r="J440" s="61">
        <v>0</v>
      </c>
      <c r="K440" s="8">
        <v>1</v>
      </c>
      <c r="L440" s="8">
        <v>4</v>
      </c>
      <c r="M440" s="8" t="s">
        <v>80</v>
      </c>
      <c r="N440" s="9">
        <v>46212</v>
      </c>
      <c r="O440" s="10">
        <v>46212.354166666664</v>
      </c>
      <c r="P440" s="10">
        <v>46212.5625</v>
      </c>
      <c r="Q440" s="8" t="s">
        <v>58</v>
      </c>
      <c r="R440" s="8">
        <v>4</v>
      </c>
      <c r="S440" s="8">
        <v>0</v>
      </c>
      <c r="T440" s="8" t="b">
        <v>0</v>
      </c>
    </row>
    <row r="441" spans="2:20">
      <c r="B441" s="8" t="s">
        <v>49</v>
      </c>
      <c r="C441" s="8" t="s">
        <v>77</v>
      </c>
      <c r="D441" s="8" t="s">
        <v>78</v>
      </c>
      <c r="E441" s="8">
        <v>300</v>
      </c>
      <c r="F441" s="9">
        <v>46204</v>
      </c>
      <c r="G441" s="8" t="s">
        <v>52</v>
      </c>
      <c r="H441" s="8" t="s">
        <v>53</v>
      </c>
      <c r="I441" s="8" t="s">
        <v>79</v>
      </c>
      <c r="J441" s="61">
        <v>0</v>
      </c>
      <c r="K441" s="8">
        <v>1</v>
      </c>
      <c r="L441" s="8">
        <v>4</v>
      </c>
      <c r="M441" s="8" t="s">
        <v>80</v>
      </c>
      <c r="N441" s="9">
        <v>46224</v>
      </c>
      <c r="O441" s="10">
        <v>46224.5625</v>
      </c>
      <c r="P441" s="10">
        <v>46224.770833333336</v>
      </c>
      <c r="Q441" s="8" t="s">
        <v>58</v>
      </c>
      <c r="R441" s="8">
        <v>4</v>
      </c>
      <c r="S441" s="8">
        <v>0</v>
      </c>
      <c r="T441" s="8" t="b">
        <v>0</v>
      </c>
    </row>
    <row r="442" spans="2:20">
      <c r="B442" s="8" t="s">
        <v>49</v>
      </c>
      <c r="C442" s="8" t="s">
        <v>77</v>
      </c>
      <c r="D442" s="8" t="s">
        <v>78</v>
      </c>
      <c r="E442" s="8">
        <v>360</v>
      </c>
      <c r="F442" s="9">
        <v>46204</v>
      </c>
      <c r="G442" s="8" t="s">
        <v>52</v>
      </c>
      <c r="H442" s="8" t="s">
        <v>53</v>
      </c>
      <c r="I442" s="8" t="s">
        <v>79</v>
      </c>
      <c r="J442" s="61">
        <v>0</v>
      </c>
      <c r="K442" s="8">
        <v>1</v>
      </c>
      <c r="L442" s="8">
        <v>4</v>
      </c>
      <c r="M442" s="8" t="s">
        <v>80</v>
      </c>
      <c r="N442" s="9">
        <v>46206</v>
      </c>
      <c r="O442" s="10">
        <v>46206.333333333336</v>
      </c>
      <c r="P442" s="10">
        <v>46206.583333333336</v>
      </c>
      <c r="Q442" s="8" t="s">
        <v>58</v>
      </c>
      <c r="R442" s="8">
        <v>4</v>
      </c>
      <c r="S442" s="8">
        <v>0</v>
      </c>
      <c r="T442" s="8" t="b">
        <v>0</v>
      </c>
    </row>
    <row r="443" spans="2:20">
      <c r="B443" s="8" t="s">
        <v>49</v>
      </c>
      <c r="C443" s="8" t="s">
        <v>77</v>
      </c>
      <c r="D443" s="8" t="s">
        <v>78</v>
      </c>
      <c r="E443" s="8">
        <v>360</v>
      </c>
      <c r="F443" s="9">
        <v>46204</v>
      </c>
      <c r="G443" s="8" t="s">
        <v>52</v>
      </c>
      <c r="H443" s="8" t="s">
        <v>53</v>
      </c>
      <c r="I443" s="8" t="s">
        <v>79</v>
      </c>
      <c r="J443" s="61">
        <v>0</v>
      </c>
      <c r="K443" s="8">
        <v>1</v>
      </c>
      <c r="L443" s="8">
        <v>4</v>
      </c>
      <c r="M443" s="8" t="s">
        <v>80</v>
      </c>
      <c r="N443" s="9">
        <v>46213</v>
      </c>
      <c r="O443" s="10">
        <v>46213.333333333336</v>
      </c>
      <c r="P443" s="10">
        <v>46213.583333333336</v>
      </c>
      <c r="Q443" s="8" t="s">
        <v>58</v>
      </c>
      <c r="R443" s="8">
        <v>4</v>
      </c>
      <c r="S443" s="8">
        <v>0</v>
      </c>
      <c r="T443" s="8" t="b">
        <v>0</v>
      </c>
    </row>
    <row r="444" spans="2:20">
      <c r="B444" s="8" t="s">
        <v>49</v>
      </c>
      <c r="C444" s="8" t="s">
        <v>77</v>
      </c>
      <c r="D444" s="8" t="s">
        <v>78</v>
      </c>
      <c r="E444" s="8">
        <v>420</v>
      </c>
      <c r="F444" s="9">
        <v>46235</v>
      </c>
      <c r="G444" s="8" t="s">
        <v>52</v>
      </c>
      <c r="H444" s="8" t="s">
        <v>53</v>
      </c>
      <c r="I444" s="8" t="s">
        <v>79</v>
      </c>
      <c r="J444" s="61">
        <v>0</v>
      </c>
      <c r="K444" s="8">
        <v>1</v>
      </c>
      <c r="L444" s="8">
        <v>4</v>
      </c>
      <c r="M444" s="8" t="s">
        <v>80</v>
      </c>
      <c r="N444" s="9">
        <v>46264</v>
      </c>
      <c r="O444" s="10">
        <v>46264.333333333336</v>
      </c>
      <c r="P444" s="10">
        <v>46264.625</v>
      </c>
      <c r="Q444" s="8" t="s">
        <v>60</v>
      </c>
      <c r="R444" s="8">
        <v>4</v>
      </c>
      <c r="S444" s="8">
        <v>0</v>
      </c>
      <c r="T444" s="8" t="b">
        <v>0</v>
      </c>
    </row>
    <row r="445" spans="2:20">
      <c r="B445" s="8" t="s">
        <v>49</v>
      </c>
      <c r="C445" s="8" t="s">
        <v>77</v>
      </c>
      <c r="D445" s="8" t="s">
        <v>78</v>
      </c>
      <c r="E445" s="8">
        <v>480</v>
      </c>
      <c r="F445" s="9">
        <v>46174</v>
      </c>
      <c r="G445" s="8" t="s">
        <v>52</v>
      </c>
      <c r="H445" s="8" t="s">
        <v>53</v>
      </c>
      <c r="I445" s="8" t="s">
        <v>79</v>
      </c>
      <c r="J445" s="61">
        <v>0</v>
      </c>
      <c r="K445" s="8">
        <v>1</v>
      </c>
      <c r="L445" s="8">
        <v>4</v>
      </c>
      <c r="M445" s="8" t="s">
        <v>80</v>
      </c>
      <c r="N445" s="9">
        <v>46192</v>
      </c>
      <c r="O445" s="10">
        <v>46192.333333333336</v>
      </c>
      <c r="P445" s="10">
        <v>46192.666666666664</v>
      </c>
      <c r="Q445" s="8" t="s">
        <v>56</v>
      </c>
      <c r="R445" s="8">
        <v>4</v>
      </c>
      <c r="S445" s="8">
        <v>0</v>
      </c>
      <c r="T445" s="8" t="b">
        <v>0</v>
      </c>
    </row>
    <row r="446" spans="2:20">
      <c r="B446" s="8" t="s">
        <v>49</v>
      </c>
      <c r="C446" s="8" t="s">
        <v>77</v>
      </c>
      <c r="D446" s="8" t="s">
        <v>78</v>
      </c>
      <c r="E446" s="8">
        <v>480</v>
      </c>
      <c r="F446" s="9">
        <v>46174</v>
      </c>
      <c r="G446" s="8" t="s">
        <v>52</v>
      </c>
      <c r="H446" s="8" t="s">
        <v>53</v>
      </c>
      <c r="I446" s="8" t="s">
        <v>79</v>
      </c>
      <c r="J446" s="61">
        <v>0</v>
      </c>
      <c r="K446" s="8">
        <v>1</v>
      </c>
      <c r="L446" s="8">
        <v>4</v>
      </c>
      <c r="M446" s="8" t="s">
        <v>80</v>
      </c>
      <c r="N446" s="9">
        <v>46197</v>
      </c>
      <c r="O446" s="10">
        <v>46197.333333333336</v>
      </c>
      <c r="P446" s="10">
        <v>46197.666666666664</v>
      </c>
      <c r="Q446" s="8" t="s">
        <v>56</v>
      </c>
      <c r="R446" s="8">
        <v>4</v>
      </c>
      <c r="S446" s="8">
        <v>0</v>
      </c>
      <c r="T446" s="8" t="b">
        <v>0</v>
      </c>
    </row>
    <row r="447" spans="2:20">
      <c r="B447" s="8" t="s">
        <v>49</v>
      </c>
      <c r="C447" s="8" t="s">
        <v>77</v>
      </c>
      <c r="D447" s="8" t="s">
        <v>78</v>
      </c>
      <c r="E447" s="8">
        <v>480</v>
      </c>
      <c r="F447" s="9">
        <v>46174</v>
      </c>
      <c r="G447" s="8" t="s">
        <v>52</v>
      </c>
      <c r="H447" s="8" t="s">
        <v>53</v>
      </c>
      <c r="I447" s="8" t="s">
        <v>79</v>
      </c>
      <c r="J447" s="61">
        <v>0</v>
      </c>
      <c r="K447" s="8">
        <v>1</v>
      </c>
      <c r="L447" s="8">
        <v>4</v>
      </c>
      <c r="M447" s="8" t="s">
        <v>80</v>
      </c>
      <c r="N447" s="9">
        <v>46198</v>
      </c>
      <c r="O447" s="10">
        <v>46198.354166666664</v>
      </c>
      <c r="P447" s="10">
        <v>46198.6875</v>
      </c>
      <c r="Q447" s="8" t="s">
        <v>56</v>
      </c>
      <c r="R447" s="8">
        <v>4</v>
      </c>
      <c r="S447" s="8">
        <v>0</v>
      </c>
      <c r="T447" s="8" t="b">
        <v>0</v>
      </c>
    </row>
    <row r="448" spans="2:20">
      <c r="B448" s="8" t="s">
        <v>49</v>
      </c>
      <c r="C448" s="8" t="s">
        <v>77</v>
      </c>
      <c r="D448" s="8" t="s">
        <v>78</v>
      </c>
      <c r="E448" s="8">
        <v>480</v>
      </c>
      <c r="F448" s="9">
        <v>46204</v>
      </c>
      <c r="G448" s="8" t="s">
        <v>52</v>
      </c>
      <c r="H448" s="8" t="s">
        <v>53</v>
      </c>
      <c r="I448" s="8" t="s">
        <v>79</v>
      </c>
      <c r="J448" s="61">
        <v>0</v>
      </c>
      <c r="K448" s="8">
        <v>1</v>
      </c>
      <c r="L448" s="8">
        <v>4</v>
      </c>
      <c r="M448" s="8" t="s">
        <v>80</v>
      </c>
      <c r="N448" s="9">
        <v>46204</v>
      </c>
      <c r="O448" s="10">
        <v>46204.375</v>
      </c>
      <c r="P448" s="10">
        <v>46204.708333333336</v>
      </c>
      <c r="Q448" s="8" t="s">
        <v>58</v>
      </c>
      <c r="R448" s="8">
        <v>4</v>
      </c>
      <c r="S448" s="8">
        <v>0</v>
      </c>
      <c r="T448" s="8" t="b">
        <v>0</v>
      </c>
    </row>
    <row r="449" spans="2:20">
      <c r="B449" s="8" t="s">
        <v>49</v>
      </c>
      <c r="C449" s="8" t="s">
        <v>77</v>
      </c>
      <c r="D449" s="8" t="s">
        <v>78</v>
      </c>
      <c r="E449" s="8">
        <v>480</v>
      </c>
      <c r="F449" s="9">
        <v>46204</v>
      </c>
      <c r="G449" s="8" t="s">
        <v>52</v>
      </c>
      <c r="H449" s="8" t="s">
        <v>53</v>
      </c>
      <c r="I449" s="8" t="s">
        <v>79</v>
      </c>
      <c r="J449" s="61">
        <v>0</v>
      </c>
      <c r="K449" s="8">
        <v>1</v>
      </c>
      <c r="L449" s="8">
        <v>4</v>
      </c>
      <c r="M449" s="8" t="s">
        <v>80</v>
      </c>
      <c r="N449" s="9">
        <v>46218</v>
      </c>
      <c r="O449" s="10">
        <v>46218.354166666664</v>
      </c>
      <c r="P449" s="10">
        <v>46218.6875</v>
      </c>
      <c r="Q449" s="8" t="s">
        <v>58</v>
      </c>
      <c r="R449" s="8">
        <v>4</v>
      </c>
      <c r="S449" s="8">
        <v>0</v>
      </c>
      <c r="T449" s="8" t="b">
        <v>0</v>
      </c>
    </row>
    <row r="450" spans="2:20">
      <c r="B450" s="8" t="s">
        <v>49</v>
      </c>
      <c r="C450" s="8" t="s">
        <v>77</v>
      </c>
      <c r="D450" s="8" t="s">
        <v>78</v>
      </c>
      <c r="E450" s="8">
        <v>480</v>
      </c>
      <c r="F450" s="9">
        <v>46204</v>
      </c>
      <c r="G450" s="8" t="s">
        <v>52</v>
      </c>
      <c r="H450" s="8" t="s">
        <v>53</v>
      </c>
      <c r="I450" s="8" t="s">
        <v>79</v>
      </c>
      <c r="J450" s="61">
        <v>0</v>
      </c>
      <c r="K450" s="8">
        <v>1</v>
      </c>
      <c r="L450" s="8">
        <v>4</v>
      </c>
      <c r="M450" s="8" t="s">
        <v>80</v>
      </c>
      <c r="N450" s="9">
        <v>46227</v>
      </c>
      <c r="O450" s="10">
        <v>46227.354166666664</v>
      </c>
      <c r="P450" s="10">
        <v>46227.6875</v>
      </c>
      <c r="Q450" s="8" t="s">
        <v>58</v>
      </c>
      <c r="R450" s="8">
        <v>4</v>
      </c>
      <c r="S450" s="8">
        <v>0</v>
      </c>
      <c r="T450" s="8" t="b">
        <v>0</v>
      </c>
    </row>
    <row r="451" spans="2:20">
      <c r="B451" s="8" t="s">
        <v>49</v>
      </c>
      <c r="C451" s="8" t="s">
        <v>77</v>
      </c>
      <c r="D451" s="8" t="s">
        <v>78</v>
      </c>
      <c r="E451" s="8">
        <v>480</v>
      </c>
      <c r="F451" s="9">
        <v>46204</v>
      </c>
      <c r="G451" s="8" t="s">
        <v>52</v>
      </c>
      <c r="H451" s="8" t="s">
        <v>53</v>
      </c>
      <c r="I451" s="8" t="s">
        <v>79</v>
      </c>
      <c r="J451" s="61">
        <v>0</v>
      </c>
      <c r="K451" s="8">
        <v>1</v>
      </c>
      <c r="L451" s="8">
        <v>4</v>
      </c>
      <c r="M451" s="8" t="s">
        <v>80</v>
      </c>
      <c r="N451" s="9">
        <v>46228</v>
      </c>
      <c r="O451" s="10">
        <v>46228.333333333336</v>
      </c>
      <c r="P451" s="10">
        <v>46228.666666666664</v>
      </c>
      <c r="Q451" s="8" t="s">
        <v>58</v>
      </c>
      <c r="R451" s="8">
        <v>4</v>
      </c>
      <c r="S451" s="8">
        <v>0</v>
      </c>
      <c r="T451" s="8" t="b">
        <v>0</v>
      </c>
    </row>
    <row r="452" spans="2:20">
      <c r="B452" s="8" t="s">
        <v>49</v>
      </c>
      <c r="C452" s="8" t="s">
        <v>77</v>
      </c>
      <c r="D452" s="8" t="s">
        <v>78</v>
      </c>
      <c r="E452" s="8">
        <v>480</v>
      </c>
      <c r="F452" s="9">
        <v>46235</v>
      </c>
      <c r="G452" s="8" t="s">
        <v>52</v>
      </c>
      <c r="H452" s="8" t="s">
        <v>53</v>
      </c>
      <c r="I452" s="8" t="s">
        <v>79</v>
      </c>
      <c r="J452" s="61">
        <v>0</v>
      </c>
      <c r="K452" s="8">
        <v>1</v>
      </c>
      <c r="L452" s="8">
        <v>4</v>
      </c>
      <c r="M452" s="8" t="s">
        <v>80</v>
      </c>
      <c r="N452" s="9">
        <v>46235</v>
      </c>
      <c r="O452" s="10">
        <v>46235.354166666664</v>
      </c>
      <c r="P452" s="10">
        <v>46235.6875</v>
      </c>
      <c r="Q452" s="8" t="s">
        <v>60</v>
      </c>
      <c r="R452" s="8">
        <v>4</v>
      </c>
      <c r="S452" s="8">
        <v>0</v>
      </c>
      <c r="T452" s="8" t="b">
        <v>0</v>
      </c>
    </row>
    <row r="453" spans="2:20">
      <c r="B453" s="8" t="s">
        <v>49</v>
      </c>
      <c r="C453" s="8" t="s">
        <v>77</v>
      </c>
      <c r="D453" s="8" t="s">
        <v>78</v>
      </c>
      <c r="E453" s="8">
        <v>480</v>
      </c>
      <c r="F453" s="9">
        <v>46235</v>
      </c>
      <c r="G453" s="8" t="s">
        <v>52</v>
      </c>
      <c r="H453" s="8" t="s">
        <v>53</v>
      </c>
      <c r="I453" s="8" t="s">
        <v>79</v>
      </c>
      <c r="J453" s="61">
        <v>0</v>
      </c>
      <c r="K453" s="8">
        <v>1</v>
      </c>
      <c r="L453" s="8">
        <v>4</v>
      </c>
      <c r="M453" s="8" t="s">
        <v>80</v>
      </c>
      <c r="N453" s="9">
        <v>46243</v>
      </c>
      <c r="O453" s="10">
        <v>46243.333333333336</v>
      </c>
      <c r="P453" s="10">
        <v>46243.666666666664</v>
      </c>
      <c r="Q453" s="8" t="s">
        <v>60</v>
      </c>
      <c r="R453" s="8">
        <v>4</v>
      </c>
      <c r="S453" s="8">
        <v>0</v>
      </c>
      <c r="T453" s="8" t="b">
        <v>0</v>
      </c>
    </row>
    <row r="454" spans="2:20">
      <c r="B454" s="8" t="s">
        <v>49</v>
      </c>
      <c r="C454" s="8" t="s">
        <v>77</v>
      </c>
      <c r="D454" s="8" t="s">
        <v>78</v>
      </c>
      <c r="E454" s="8">
        <v>480</v>
      </c>
      <c r="F454" s="9">
        <v>46235</v>
      </c>
      <c r="G454" s="8" t="s">
        <v>52</v>
      </c>
      <c r="H454" s="8" t="s">
        <v>53</v>
      </c>
      <c r="I454" s="8" t="s">
        <v>79</v>
      </c>
      <c r="J454" s="61">
        <v>0</v>
      </c>
      <c r="K454" s="8">
        <v>1</v>
      </c>
      <c r="L454" s="8">
        <v>4</v>
      </c>
      <c r="M454" s="8" t="s">
        <v>80</v>
      </c>
      <c r="N454" s="9">
        <v>46246</v>
      </c>
      <c r="O454" s="10">
        <v>46246.375</v>
      </c>
      <c r="P454" s="10">
        <v>46246.708333333336</v>
      </c>
      <c r="Q454" s="8" t="s">
        <v>60</v>
      </c>
      <c r="R454" s="8">
        <v>4</v>
      </c>
      <c r="S454" s="8">
        <v>0</v>
      </c>
      <c r="T454" s="8" t="b">
        <v>0</v>
      </c>
    </row>
    <row r="455" spans="2:20">
      <c r="B455" s="8" t="s">
        <v>49</v>
      </c>
      <c r="C455" s="8" t="s">
        <v>77</v>
      </c>
      <c r="D455" s="8" t="s">
        <v>78</v>
      </c>
      <c r="E455" s="8">
        <v>480</v>
      </c>
      <c r="F455" s="9">
        <v>46235</v>
      </c>
      <c r="G455" s="8" t="s">
        <v>52</v>
      </c>
      <c r="H455" s="8" t="s">
        <v>53</v>
      </c>
      <c r="I455" s="8" t="s">
        <v>79</v>
      </c>
      <c r="J455" s="61">
        <v>0</v>
      </c>
      <c r="K455" s="8">
        <v>1</v>
      </c>
      <c r="L455" s="8">
        <v>4</v>
      </c>
      <c r="M455" s="8" t="s">
        <v>80</v>
      </c>
      <c r="N455" s="9">
        <v>46258</v>
      </c>
      <c r="O455" s="10">
        <v>46258.3125</v>
      </c>
      <c r="P455" s="10">
        <v>46258.645833333336</v>
      </c>
      <c r="Q455" s="8" t="s">
        <v>60</v>
      </c>
      <c r="R455" s="8">
        <v>4</v>
      </c>
      <c r="S455" s="8">
        <v>0</v>
      </c>
      <c r="T455" s="8" t="b">
        <v>0</v>
      </c>
    </row>
    <row r="456" spans="2:20">
      <c r="B456" s="8" t="s">
        <v>49</v>
      </c>
      <c r="C456" s="8" t="s">
        <v>77</v>
      </c>
      <c r="D456" s="8" t="s">
        <v>78</v>
      </c>
      <c r="E456" s="8">
        <v>540</v>
      </c>
      <c r="F456" s="9">
        <v>46174</v>
      </c>
      <c r="G456" s="8" t="s">
        <v>52</v>
      </c>
      <c r="H456" s="8" t="s">
        <v>53</v>
      </c>
      <c r="I456" s="8" t="s">
        <v>79</v>
      </c>
      <c r="J456" s="61">
        <v>0</v>
      </c>
      <c r="K456" s="8">
        <v>1</v>
      </c>
      <c r="L456" s="8">
        <v>4</v>
      </c>
      <c r="M456" s="8" t="s">
        <v>80</v>
      </c>
      <c r="N456" s="9">
        <v>46180</v>
      </c>
      <c r="O456" s="10">
        <v>46180.3125</v>
      </c>
      <c r="P456" s="10">
        <v>46180.6875</v>
      </c>
      <c r="Q456" s="8" t="s">
        <v>56</v>
      </c>
      <c r="R456" s="8">
        <v>4</v>
      </c>
      <c r="S456" s="8">
        <v>0</v>
      </c>
      <c r="T456" s="8" t="b">
        <v>0</v>
      </c>
    </row>
    <row r="457" spans="2:20">
      <c r="B457" s="8" t="s">
        <v>49</v>
      </c>
      <c r="C457" s="8" t="s">
        <v>77</v>
      </c>
      <c r="D457" s="8" t="s">
        <v>78</v>
      </c>
      <c r="E457" s="8">
        <v>540</v>
      </c>
      <c r="F457" s="9">
        <v>46174</v>
      </c>
      <c r="G457" s="8" t="s">
        <v>52</v>
      </c>
      <c r="H457" s="8" t="s">
        <v>53</v>
      </c>
      <c r="I457" s="8" t="s">
        <v>79</v>
      </c>
      <c r="J457" s="61">
        <v>0</v>
      </c>
      <c r="K457" s="8">
        <v>1</v>
      </c>
      <c r="L457" s="8">
        <v>4</v>
      </c>
      <c r="M457" s="8" t="s">
        <v>80</v>
      </c>
      <c r="N457" s="9">
        <v>46184</v>
      </c>
      <c r="O457" s="10">
        <v>46184.375</v>
      </c>
      <c r="P457" s="10">
        <v>46184.75</v>
      </c>
      <c r="Q457" s="8" t="s">
        <v>56</v>
      </c>
      <c r="R457" s="8">
        <v>4</v>
      </c>
      <c r="S457" s="8">
        <v>0</v>
      </c>
      <c r="T457" s="8" t="b">
        <v>0</v>
      </c>
    </row>
    <row r="458" spans="2:20">
      <c r="B458" s="8" t="s">
        <v>49</v>
      </c>
      <c r="C458" s="8" t="s">
        <v>77</v>
      </c>
      <c r="D458" s="8" t="s">
        <v>78</v>
      </c>
      <c r="E458" s="8">
        <v>540</v>
      </c>
      <c r="F458" s="9">
        <v>46174</v>
      </c>
      <c r="G458" s="8" t="s">
        <v>52</v>
      </c>
      <c r="H458" s="8" t="s">
        <v>53</v>
      </c>
      <c r="I458" s="8" t="s">
        <v>79</v>
      </c>
      <c r="J458" s="61">
        <v>0</v>
      </c>
      <c r="K458" s="8">
        <v>1</v>
      </c>
      <c r="L458" s="8">
        <v>4</v>
      </c>
      <c r="M458" s="8" t="s">
        <v>80</v>
      </c>
      <c r="N458" s="9">
        <v>46189</v>
      </c>
      <c r="O458" s="10">
        <v>46189.354166666664</v>
      </c>
      <c r="P458" s="10">
        <v>46189.729166666664</v>
      </c>
      <c r="Q458" s="8" t="s">
        <v>56</v>
      </c>
      <c r="R458" s="8">
        <v>4</v>
      </c>
      <c r="S458" s="8">
        <v>0</v>
      </c>
      <c r="T458" s="8" t="b">
        <v>0</v>
      </c>
    </row>
    <row r="459" spans="2:20">
      <c r="B459" s="8" t="s">
        <v>49</v>
      </c>
      <c r="C459" s="8" t="s">
        <v>77</v>
      </c>
      <c r="D459" s="8" t="s">
        <v>78</v>
      </c>
      <c r="E459" s="8">
        <v>540</v>
      </c>
      <c r="F459" s="9">
        <v>46204</v>
      </c>
      <c r="G459" s="8" t="s">
        <v>52</v>
      </c>
      <c r="H459" s="8" t="s">
        <v>53</v>
      </c>
      <c r="I459" s="8" t="s">
        <v>79</v>
      </c>
      <c r="J459" s="61">
        <v>0</v>
      </c>
      <c r="K459" s="8">
        <v>1</v>
      </c>
      <c r="L459" s="8">
        <v>4</v>
      </c>
      <c r="M459" s="8" t="s">
        <v>80</v>
      </c>
      <c r="N459" s="9">
        <v>46230</v>
      </c>
      <c r="O459" s="10">
        <v>46230.375</v>
      </c>
      <c r="P459" s="10">
        <v>46230.75</v>
      </c>
      <c r="Q459" s="8" t="s">
        <v>58</v>
      </c>
      <c r="R459" s="8">
        <v>4</v>
      </c>
      <c r="S459" s="8">
        <v>0</v>
      </c>
      <c r="T459" s="8" t="b">
        <v>0</v>
      </c>
    </row>
    <row r="460" spans="2:20">
      <c r="B460" s="8" t="s">
        <v>49</v>
      </c>
      <c r="C460" s="8" t="s">
        <v>77</v>
      </c>
      <c r="D460" s="8" t="s">
        <v>81</v>
      </c>
      <c r="E460" s="8">
        <v>180</v>
      </c>
      <c r="F460" s="9">
        <v>46204</v>
      </c>
      <c r="G460" s="8" t="s">
        <v>52</v>
      </c>
      <c r="H460" s="8" t="s">
        <v>53</v>
      </c>
      <c r="I460" s="8" t="s">
        <v>79</v>
      </c>
      <c r="J460" s="61">
        <v>0</v>
      </c>
      <c r="K460" s="8">
        <v>1</v>
      </c>
      <c r="L460" s="8">
        <v>4</v>
      </c>
      <c r="M460" s="8" t="s">
        <v>80</v>
      </c>
      <c r="N460" s="9">
        <v>46219</v>
      </c>
      <c r="O460" s="10">
        <v>46219.5625</v>
      </c>
      <c r="P460" s="10">
        <v>46219.6875</v>
      </c>
      <c r="Q460" s="8" t="s">
        <v>58</v>
      </c>
      <c r="R460" s="8">
        <v>4</v>
      </c>
      <c r="S460" s="8">
        <v>0</v>
      </c>
      <c r="T460" s="8" t="b">
        <v>0</v>
      </c>
    </row>
    <row r="461" spans="2:20">
      <c r="B461" s="8" t="s">
        <v>49</v>
      </c>
      <c r="C461" s="8" t="s">
        <v>77</v>
      </c>
      <c r="D461" s="8" t="s">
        <v>81</v>
      </c>
      <c r="E461" s="8">
        <v>210</v>
      </c>
      <c r="F461" s="9">
        <v>46174</v>
      </c>
      <c r="G461" s="8" t="s">
        <v>52</v>
      </c>
      <c r="H461" s="8" t="s">
        <v>53</v>
      </c>
      <c r="I461" s="8" t="s">
        <v>79</v>
      </c>
      <c r="J461" s="61">
        <v>0</v>
      </c>
      <c r="K461" s="8">
        <v>1</v>
      </c>
      <c r="L461" s="8">
        <v>4</v>
      </c>
      <c r="M461" s="8" t="s">
        <v>80</v>
      </c>
      <c r="N461" s="9">
        <v>46176</v>
      </c>
      <c r="O461" s="10">
        <v>46176.5625</v>
      </c>
      <c r="P461" s="10">
        <v>46176.708333333336</v>
      </c>
      <c r="Q461" s="8" t="s">
        <v>56</v>
      </c>
      <c r="R461" s="8">
        <v>4</v>
      </c>
      <c r="S461" s="8">
        <v>0</v>
      </c>
      <c r="T461" s="8" t="b">
        <v>0</v>
      </c>
    </row>
    <row r="462" spans="2:20">
      <c r="B462" s="8" t="s">
        <v>49</v>
      </c>
      <c r="C462" s="8" t="s">
        <v>77</v>
      </c>
      <c r="D462" s="8" t="s">
        <v>81</v>
      </c>
      <c r="E462" s="8">
        <v>210</v>
      </c>
      <c r="F462" s="9">
        <v>46174</v>
      </c>
      <c r="G462" s="8" t="s">
        <v>52</v>
      </c>
      <c r="H462" s="8" t="s">
        <v>53</v>
      </c>
      <c r="I462" s="8" t="s">
        <v>79</v>
      </c>
      <c r="J462" s="61">
        <v>0</v>
      </c>
      <c r="K462" s="8">
        <v>1</v>
      </c>
      <c r="L462" s="8">
        <v>4</v>
      </c>
      <c r="M462" s="8" t="s">
        <v>80</v>
      </c>
      <c r="N462" s="9">
        <v>46193</v>
      </c>
      <c r="O462" s="10">
        <v>46193.354166666664</v>
      </c>
      <c r="P462" s="10">
        <v>46193.5</v>
      </c>
      <c r="Q462" s="8" t="s">
        <v>56</v>
      </c>
      <c r="R462" s="8">
        <v>4</v>
      </c>
      <c r="S462" s="8">
        <v>0</v>
      </c>
      <c r="T462" s="8" t="b">
        <v>0</v>
      </c>
    </row>
    <row r="463" spans="2:20">
      <c r="B463" s="8" t="s">
        <v>49</v>
      </c>
      <c r="C463" s="8" t="s">
        <v>77</v>
      </c>
      <c r="D463" s="8" t="s">
        <v>81</v>
      </c>
      <c r="E463" s="8">
        <v>210</v>
      </c>
      <c r="F463" s="9">
        <v>46174</v>
      </c>
      <c r="G463" s="8" t="s">
        <v>52</v>
      </c>
      <c r="H463" s="8" t="s">
        <v>53</v>
      </c>
      <c r="I463" s="8" t="s">
        <v>79</v>
      </c>
      <c r="J463" s="61">
        <v>0</v>
      </c>
      <c r="K463" s="8">
        <v>1</v>
      </c>
      <c r="L463" s="8">
        <v>4</v>
      </c>
      <c r="M463" s="8" t="s">
        <v>80</v>
      </c>
      <c r="N463" s="9">
        <v>46195</v>
      </c>
      <c r="O463" s="10">
        <v>46195.5625</v>
      </c>
      <c r="P463" s="10">
        <v>46195.708333333336</v>
      </c>
      <c r="Q463" s="8" t="s">
        <v>56</v>
      </c>
      <c r="R463" s="8">
        <v>4</v>
      </c>
      <c r="S463" s="8">
        <v>0</v>
      </c>
      <c r="T463" s="8" t="b">
        <v>0</v>
      </c>
    </row>
    <row r="464" spans="2:20">
      <c r="B464" s="8" t="s">
        <v>49</v>
      </c>
      <c r="C464" s="8" t="s">
        <v>77</v>
      </c>
      <c r="D464" s="8" t="s">
        <v>81</v>
      </c>
      <c r="E464" s="8">
        <v>210</v>
      </c>
      <c r="F464" s="9">
        <v>46174</v>
      </c>
      <c r="G464" s="8" t="s">
        <v>52</v>
      </c>
      <c r="H464" s="8" t="s">
        <v>53</v>
      </c>
      <c r="I464" s="8" t="s">
        <v>79</v>
      </c>
      <c r="J464" s="61">
        <v>0</v>
      </c>
      <c r="K464" s="8">
        <v>1</v>
      </c>
      <c r="L464" s="8">
        <v>4</v>
      </c>
      <c r="M464" s="8" t="s">
        <v>80</v>
      </c>
      <c r="N464" s="9">
        <v>46197</v>
      </c>
      <c r="O464" s="10">
        <v>46197.375</v>
      </c>
      <c r="P464" s="10">
        <v>46197.520833333336</v>
      </c>
      <c r="Q464" s="8" t="s">
        <v>56</v>
      </c>
      <c r="R464" s="8">
        <v>4</v>
      </c>
      <c r="S464" s="8">
        <v>0</v>
      </c>
      <c r="T464" s="8" t="b">
        <v>0</v>
      </c>
    </row>
    <row r="465" spans="2:20">
      <c r="B465" s="8" t="s">
        <v>49</v>
      </c>
      <c r="C465" s="8" t="s">
        <v>77</v>
      </c>
      <c r="D465" s="8" t="s">
        <v>81</v>
      </c>
      <c r="E465" s="8">
        <v>210</v>
      </c>
      <c r="F465" s="9">
        <v>46204</v>
      </c>
      <c r="G465" s="8" t="s">
        <v>52</v>
      </c>
      <c r="H465" s="8" t="s">
        <v>53</v>
      </c>
      <c r="I465" s="8" t="s">
        <v>79</v>
      </c>
      <c r="J465" s="61">
        <v>0</v>
      </c>
      <c r="K465" s="8">
        <v>1</v>
      </c>
      <c r="L465" s="8">
        <v>4</v>
      </c>
      <c r="M465" s="8" t="s">
        <v>80</v>
      </c>
      <c r="N465" s="9">
        <v>46205</v>
      </c>
      <c r="O465" s="10">
        <v>46205.333333333336</v>
      </c>
      <c r="P465" s="10">
        <v>46205.479166666664</v>
      </c>
      <c r="Q465" s="8" t="s">
        <v>58</v>
      </c>
      <c r="R465" s="8">
        <v>4</v>
      </c>
      <c r="S465" s="8">
        <v>0</v>
      </c>
      <c r="T465" s="8" t="b">
        <v>0</v>
      </c>
    </row>
    <row r="466" spans="2:20">
      <c r="B466" s="8" t="s">
        <v>49</v>
      </c>
      <c r="C466" s="8" t="s">
        <v>77</v>
      </c>
      <c r="D466" s="8" t="s">
        <v>81</v>
      </c>
      <c r="E466" s="8">
        <v>210</v>
      </c>
      <c r="F466" s="9">
        <v>46204</v>
      </c>
      <c r="G466" s="8" t="s">
        <v>52</v>
      </c>
      <c r="H466" s="8" t="s">
        <v>53</v>
      </c>
      <c r="I466" s="8" t="s">
        <v>79</v>
      </c>
      <c r="J466" s="61">
        <v>0</v>
      </c>
      <c r="K466" s="8">
        <v>1</v>
      </c>
      <c r="L466" s="8">
        <v>4</v>
      </c>
      <c r="M466" s="8" t="s">
        <v>80</v>
      </c>
      <c r="N466" s="9">
        <v>46221</v>
      </c>
      <c r="O466" s="10">
        <v>46221.541666666664</v>
      </c>
      <c r="P466" s="10">
        <v>46221.6875</v>
      </c>
      <c r="Q466" s="8" t="s">
        <v>58</v>
      </c>
      <c r="R466" s="8">
        <v>4</v>
      </c>
      <c r="S466" s="8">
        <v>0</v>
      </c>
      <c r="T466" s="8" t="b">
        <v>0</v>
      </c>
    </row>
    <row r="467" spans="2:20">
      <c r="B467" s="8" t="s">
        <v>49</v>
      </c>
      <c r="C467" s="8" t="s">
        <v>77</v>
      </c>
      <c r="D467" s="8" t="s">
        <v>81</v>
      </c>
      <c r="E467" s="8">
        <v>210</v>
      </c>
      <c r="F467" s="9">
        <v>46235</v>
      </c>
      <c r="G467" s="8" t="s">
        <v>52</v>
      </c>
      <c r="H467" s="8" t="s">
        <v>53</v>
      </c>
      <c r="I467" s="8" t="s">
        <v>79</v>
      </c>
      <c r="J467" s="61">
        <v>0</v>
      </c>
      <c r="K467" s="8">
        <v>1</v>
      </c>
      <c r="L467" s="8">
        <v>4</v>
      </c>
      <c r="M467" s="8" t="s">
        <v>80</v>
      </c>
      <c r="N467" s="9">
        <v>46238</v>
      </c>
      <c r="O467" s="10">
        <v>46238.333333333336</v>
      </c>
      <c r="P467" s="10">
        <v>46238.479166666664</v>
      </c>
      <c r="Q467" s="8" t="s">
        <v>60</v>
      </c>
      <c r="R467" s="8">
        <v>4</v>
      </c>
      <c r="S467" s="8">
        <v>0</v>
      </c>
      <c r="T467" s="8" t="b">
        <v>0</v>
      </c>
    </row>
    <row r="468" spans="2:20">
      <c r="B468" s="8" t="s">
        <v>49</v>
      </c>
      <c r="C468" s="8" t="s">
        <v>77</v>
      </c>
      <c r="D468" s="8" t="s">
        <v>81</v>
      </c>
      <c r="E468" s="8">
        <v>210</v>
      </c>
      <c r="F468" s="9">
        <v>46235</v>
      </c>
      <c r="G468" s="8" t="s">
        <v>52</v>
      </c>
      <c r="H468" s="8" t="s">
        <v>53</v>
      </c>
      <c r="I468" s="8" t="s">
        <v>79</v>
      </c>
      <c r="J468" s="61">
        <v>0</v>
      </c>
      <c r="K468" s="8">
        <v>1</v>
      </c>
      <c r="L468" s="8">
        <v>4</v>
      </c>
      <c r="M468" s="8" t="s">
        <v>80</v>
      </c>
      <c r="N468" s="9">
        <v>46251</v>
      </c>
      <c r="O468" s="10">
        <v>46251.5625</v>
      </c>
      <c r="P468" s="10">
        <v>46251.708333333336</v>
      </c>
      <c r="Q468" s="8" t="s">
        <v>60</v>
      </c>
      <c r="R468" s="8">
        <v>4</v>
      </c>
      <c r="S468" s="8">
        <v>0</v>
      </c>
      <c r="T468" s="8" t="b">
        <v>0</v>
      </c>
    </row>
    <row r="469" spans="2:20">
      <c r="B469" s="8" t="s">
        <v>49</v>
      </c>
      <c r="C469" s="8" t="s">
        <v>77</v>
      </c>
      <c r="D469" s="8" t="s">
        <v>81</v>
      </c>
      <c r="E469" s="8">
        <v>210</v>
      </c>
      <c r="F469" s="9">
        <v>46235</v>
      </c>
      <c r="G469" s="8" t="s">
        <v>52</v>
      </c>
      <c r="H469" s="8" t="s">
        <v>53</v>
      </c>
      <c r="I469" s="8" t="s">
        <v>79</v>
      </c>
      <c r="J469" s="61">
        <v>0</v>
      </c>
      <c r="K469" s="8">
        <v>1</v>
      </c>
      <c r="L469" s="8">
        <v>4</v>
      </c>
      <c r="M469" s="8" t="s">
        <v>80</v>
      </c>
      <c r="N469" s="9">
        <v>46257</v>
      </c>
      <c r="O469" s="10">
        <v>46257.541666666664</v>
      </c>
      <c r="P469" s="10">
        <v>46257.6875</v>
      </c>
      <c r="Q469" s="8" t="s">
        <v>60</v>
      </c>
      <c r="R469" s="8">
        <v>4</v>
      </c>
      <c r="S469" s="8">
        <v>0</v>
      </c>
      <c r="T469" s="8" t="b">
        <v>0</v>
      </c>
    </row>
    <row r="470" spans="2:20">
      <c r="B470" s="8" t="s">
        <v>49</v>
      </c>
      <c r="C470" s="8" t="s">
        <v>77</v>
      </c>
      <c r="D470" s="8" t="s">
        <v>81</v>
      </c>
      <c r="E470" s="8">
        <v>240</v>
      </c>
      <c r="F470" s="9">
        <v>46174</v>
      </c>
      <c r="G470" s="8" t="s">
        <v>52</v>
      </c>
      <c r="H470" s="8" t="s">
        <v>53</v>
      </c>
      <c r="I470" s="8" t="s">
        <v>79</v>
      </c>
      <c r="J470" s="61">
        <v>0</v>
      </c>
      <c r="K470" s="8">
        <v>1</v>
      </c>
      <c r="L470" s="8">
        <v>4</v>
      </c>
      <c r="M470" s="8" t="s">
        <v>80</v>
      </c>
      <c r="N470" s="9">
        <v>46177</v>
      </c>
      <c r="O470" s="10">
        <v>46177.375</v>
      </c>
      <c r="P470" s="10">
        <v>46177.541666666664</v>
      </c>
      <c r="Q470" s="8" t="s">
        <v>56</v>
      </c>
      <c r="R470" s="8">
        <v>4</v>
      </c>
      <c r="S470" s="8">
        <v>0</v>
      </c>
      <c r="T470" s="8" t="b">
        <v>0</v>
      </c>
    </row>
    <row r="471" spans="2:20">
      <c r="B471" s="8" t="s">
        <v>49</v>
      </c>
      <c r="C471" s="8" t="s">
        <v>77</v>
      </c>
      <c r="D471" s="8" t="s">
        <v>81</v>
      </c>
      <c r="E471" s="8">
        <v>240</v>
      </c>
      <c r="F471" s="9">
        <v>46174</v>
      </c>
      <c r="G471" s="8" t="s">
        <v>52</v>
      </c>
      <c r="H471" s="8" t="s">
        <v>53</v>
      </c>
      <c r="I471" s="8" t="s">
        <v>79</v>
      </c>
      <c r="J471" s="61">
        <v>0</v>
      </c>
      <c r="K471" s="8">
        <v>1</v>
      </c>
      <c r="L471" s="8">
        <v>4</v>
      </c>
      <c r="M471" s="8" t="s">
        <v>80</v>
      </c>
      <c r="N471" s="9">
        <v>46179</v>
      </c>
      <c r="O471" s="10">
        <v>46179.5625</v>
      </c>
      <c r="P471" s="10">
        <v>46179.729166666664</v>
      </c>
      <c r="Q471" s="8" t="s">
        <v>56</v>
      </c>
      <c r="R471" s="8">
        <v>4</v>
      </c>
      <c r="S471" s="8">
        <v>0</v>
      </c>
      <c r="T471" s="8" t="b">
        <v>0</v>
      </c>
    </row>
    <row r="472" spans="2:20">
      <c r="B472" s="8" t="s">
        <v>49</v>
      </c>
      <c r="C472" s="8" t="s">
        <v>77</v>
      </c>
      <c r="D472" s="8" t="s">
        <v>81</v>
      </c>
      <c r="E472" s="8">
        <v>240</v>
      </c>
      <c r="F472" s="9">
        <v>46174</v>
      </c>
      <c r="G472" s="8" t="s">
        <v>52</v>
      </c>
      <c r="H472" s="8" t="s">
        <v>53</v>
      </c>
      <c r="I472" s="8" t="s">
        <v>79</v>
      </c>
      <c r="J472" s="61">
        <v>0</v>
      </c>
      <c r="K472" s="8">
        <v>1</v>
      </c>
      <c r="L472" s="8">
        <v>4</v>
      </c>
      <c r="M472" s="8" t="s">
        <v>80</v>
      </c>
      <c r="N472" s="9">
        <v>46180</v>
      </c>
      <c r="O472" s="10">
        <v>46180.5625</v>
      </c>
      <c r="P472" s="10">
        <v>46180.729166666664</v>
      </c>
      <c r="Q472" s="8" t="s">
        <v>56</v>
      </c>
      <c r="R472" s="8">
        <v>4</v>
      </c>
      <c r="S472" s="8">
        <v>0</v>
      </c>
      <c r="T472" s="8" t="b">
        <v>0</v>
      </c>
    </row>
    <row r="473" spans="2:20">
      <c r="B473" s="8" t="s">
        <v>49</v>
      </c>
      <c r="C473" s="8" t="s">
        <v>77</v>
      </c>
      <c r="D473" s="8" t="s">
        <v>81</v>
      </c>
      <c r="E473" s="8">
        <v>240</v>
      </c>
      <c r="F473" s="9">
        <v>46174</v>
      </c>
      <c r="G473" s="8" t="s">
        <v>52</v>
      </c>
      <c r="H473" s="8" t="s">
        <v>53</v>
      </c>
      <c r="I473" s="8" t="s">
        <v>79</v>
      </c>
      <c r="J473" s="61">
        <v>0</v>
      </c>
      <c r="K473" s="8">
        <v>1</v>
      </c>
      <c r="L473" s="8">
        <v>4</v>
      </c>
      <c r="M473" s="8" t="s">
        <v>80</v>
      </c>
      <c r="N473" s="9">
        <v>46189</v>
      </c>
      <c r="O473" s="10">
        <v>46189.5625</v>
      </c>
      <c r="P473" s="10">
        <v>46189.729166666664</v>
      </c>
      <c r="Q473" s="8" t="s">
        <v>56</v>
      </c>
      <c r="R473" s="8">
        <v>4</v>
      </c>
      <c r="S473" s="8">
        <v>0</v>
      </c>
      <c r="T473" s="8" t="b">
        <v>0</v>
      </c>
    </row>
    <row r="474" spans="2:20">
      <c r="B474" s="8" t="s">
        <v>49</v>
      </c>
      <c r="C474" s="8" t="s">
        <v>77</v>
      </c>
      <c r="D474" s="8" t="s">
        <v>81</v>
      </c>
      <c r="E474" s="8">
        <v>240</v>
      </c>
      <c r="F474" s="9">
        <v>46174</v>
      </c>
      <c r="G474" s="8" t="s">
        <v>52</v>
      </c>
      <c r="H474" s="8" t="s">
        <v>53</v>
      </c>
      <c r="I474" s="8" t="s">
        <v>79</v>
      </c>
      <c r="J474" s="61">
        <v>0</v>
      </c>
      <c r="K474" s="8">
        <v>1</v>
      </c>
      <c r="L474" s="8">
        <v>4</v>
      </c>
      <c r="M474" s="8" t="s">
        <v>80</v>
      </c>
      <c r="N474" s="9">
        <v>46190</v>
      </c>
      <c r="O474" s="10">
        <v>46190.333333333336</v>
      </c>
      <c r="P474" s="10">
        <v>46190.5</v>
      </c>
      <c r="Q474" s="8" t="s">
        <v>56</v>
      </c>
      <c r="R474" s="8">
        <v>4</v>
      </c>
      <c r="S474" s="8">
        <v>0</v>
      </c>
      <c r="T474" s="8" t="b">
        <v>0</v>
      </c>
    </row>
    <row r="475" spans="2:20">
      <c r="B475" s="8" t="s">
        <v>49</v>
      </c>
      <c r="C475" s="8" t="s">
        <v>77</v>
      </c>
      <c r="D475" s="8" t="s">
        <v>81</v>
      </c>
      <c r="E475" s="8">
        <v>240</v>
      </c>
      <c r="F475" s="9">
        <v>46204</v>
      </c>
      <c r="G475" s="8" t="s">
        <v>52</v>
      </c>
      <c r="H475" s="8" t="s">
        <v>53</v>
      </c>
      <c r="I475" s="8" t="s">
        <v>79</v>
      </c>
      <c r="J475" s="61">
        <v>0</v>
      </c>
      <c r="K475" s="8">
        <v>1</v>
      </c>
      <c r="L475" s="8">
        <v>4</v>
      </c>
      <c r="M475" s="8" t="s">
        <v>80</v>
      </c>
      <c r="N475" s="9">
        <v>46206</v>
      </c>
      <c r="O475" s="10">
        <v>46206.354166666664</v>
      </c>
      <c r="P475" s="10">
        <v>46206.520833333336</v>
      </c>
      <c r="Q475" s="8" t="s">
        <v>58</v>
      </c>
      <c r="R475" s="8">
        <v>4</v>
      </c>
      <c r="S475" s="8">
        <v>0</v>
      </c>
      <c r="T475" s="8" t="b">
        <v>0</v>
      </c>
    </row>
    <row r="476" spans="2:20">
      <c r="B476" s="8" t="s">
        <v>49</v>
      </c>
      <c r="C476" s="8" t="s">
        <v>77</v>
      </c>
      <c r="D476" s="8" t="s">
        <v>81</v>
      </c>
      <c r="E476" s="8">
        <v>240</v>
      </c>
      <c r="F476" s="9">
        <v>46204</v>
      </c>
      <c r="G476" s="8" t="s">
        <v>52</v>
      </c>
      <c r="H476" s="8" t="s">
        <v>53</v>
      </c>
      <c r="I476" s="8" t="s">
        <v>79</v>
      </c>
      <c r="J476" s="61">
        <v>0</v>
      </c>
      <c r="K476" s="8">
        <v>1</v>
      </c>
      <c r="L476" s="8">
        <v>4</v>
      </c>
      <c r="M476" s="8" t="s">
        <v>80</v>
      </c>
      <c r="N476" s="9">
        <v>46223</v>
      </c>
      <c r="O476" s="10">
        <v>46223.375</v>
      </c>
      <c r="P476" s="10">
        <v>46223.541666666664</v>
      </c>
      <c r="Q476" s="8" t="s">
        <v>58</v>
      </c>
      <c r="R476" s="8">
        <v>4</v>
      </c>
      <c r="S476" s="8">
        <v>0</v>
      </c>
      <c r="T476" s="8" t="b">
        <v>0</v>
      </c>
    </row>
    <row r="477" spans="2:20">
      <c r="B477" s="8" t="s">
        <v>49</v>
      </c>
      <c r="C477" s="8" t="s">
        <v>77</v>
      </c>
      <c r="D477" s="8" t="s">
        <v>81</v>
      </c>
      <c r="E477" s="8">
        <v>240</v>
      </c>
      <c r="F477" s="9">
        <v>46204</v>
      </c>
      <c r="G477" s="8" t="s">
        <v>52</v>
      </c>
      <c r="H477" s="8" t="s">
        <v>53</v>
      </c>
      <c r="I477" s="8" t="s">
        <v>79</v>
      </c>
      <c r="J477" s="61">
        <v>0</v>
      </c>
      <c r="K477" s="8">
        <v>1</v>
      </c>
      <c r="L477" s="8">
        <v>4</v>
      </c>
      <c r="M477" s="8" t="s">
        <v>80</v>
      </c>
      <c r="N477" s="9">
        <v>46226</v>
      </c>
      <c r="O477" s="10">
        <v>46226.5625</v>
      </c>
      <c r="P477" s="10">
        <v>46226.729166666664</v>
      </c>
      <c r="Q477" s="8" t="s">
        <v>58</v>
      </c>
      <c r="R477" s="8">
        <v>4</v>
      </c>
      <c r="S477" s="8">
        <v>0</v>
      </c>
      <c r="T477" s="8" t="b">
        <v>0</v>
      </c>
    </row>
    <row r="478" spans="2:20">
      <c r="B478" s="8" t="s">
        <v>49</v>
      </c>
      <c r="C478" s="8" t="s">
        <v>77</v>
      </c>
      <c r="D478" s="8" t="s">
        <v>81</v>
      </c>
      <c r="E478" s="8">
        <v>240</v>
      </c>
      <c r="F478" s="9">
        <v>46204</v>
      </c>
      <c r="G478" s="8" t="s">
        <v>52</v>
      </c>
      <c r="H478" s="8" t="s">
        <v>53</v>
      </c>
      <c r="I478" s="8" t="s">
        <v>79</v>
      </c>
      <c r="J478" s="61">
        <v>0</v>
      </c>
      <c r="K478" s="8">
        <v>1</v>
      </c>
      <c r="L478" s="8">
        <v>4</v>
      </c>
      <c r="M478" s="8" t="s">
        <v>80</v>
      </c>
      <c r="N478" s="9">
        <v>46234</v>
      </c>
      <c r="O478" s="10">
        <v>46234.333333333336</v>
      </c>
      <c r="P478" s="10">
        <v>46234.5</v>
      </c>
      <c r="Q478" s="8" t="s">
        <v>58</v>
      </c>
      <c r="R478" s="8">
        <v>4</v>
      </c>
      <c r="S478" s="8">
        <v>0</v>
      </c>
      <c r="T478" s="8" t="b">
        <v>0</v>
      </c>
    </row>
    <row r="479" spans="2:20">
      <c r="B479" s="8" t="s">
        <v>49</v>
      </c>
      <c r="C479" s="8" t="s">
        <v>77</v>
      </c>
      <c r="D479" s="8" t="s">
        <v>81</v>
      </c>
      <c r="E479" s="8">
        <v>240</v>
      </c>
      <c r="F479" s="9">
        <v>46235</v>
      </c>
      <c r="G479" s="8" t="s">
        <v>52</v>
      </c>
      <c r="H479" s="8" t="s">
        <v>53</v>
      </c>
      <c r="I479" s="8" t="s">
        <v>79</v>
      </c>
      <c r="J479" s="61">
        <v>0</v>
      </c>
      <c r="K479" s="8">
        <v>1</v>
      </c>
      <c r="L479" s="8">
        <v>4</v>
      </c>
      <c r="M479" s="8" t="s">
        <v>80</v>
      </c>
      <c r="N479" s="9">
        <v>46258</v>
      </c>
      <c r="O479" s="10">
        <v>46258.354166666664</v>
      </c>
      <c r="P479" s="10">
        <v>46258.520833333336</v>
      </c>
      <c r="Q479" s="8" t="s">
        <v>60</v>
      </c>
      <c r="R479" s="8">
        <v>4</v>
      </c>
      <c r="S479" s="8">
        <v>0</v>
      </c>
      <c r="T479" s="8" t="b">
        <v>0</v>
      </c>
    </row>
    <row r="480" spans="2:20">
      <c r="B480" s="8" t="s">
        <v>49</v>
      </c>
      <c r="C480" s="8" t="s">
        <v>77</v>
      </c>
      <c r="D480" s="8" t="s">
        <v>81</v>
      </c>
      <c r="E480" s="8">
        <v>270</v>
      </c>
      <c r="F480" s="9">
        <v>46174</v>
      </c>
      <c r="G480" s="8" t="s">
        <v>52</v>
      </c>
      <c r="H480" s="8" t="s">
        <v>53</v>
      </c>
      <c r="I480" s="8" t="s">
        <v>79</v>
      </c>
      <c r="J480" s="61">
        <v>0</v>
      </c>
      <c r="K480" s="8">
        <v>1</v>
      </c>
      <c r="L480" s="8">
        <v>4</v>
      </c>
      <c r="M480" s="8" t="s">
        <v>80</v>
      </c>
      <c r="N480" s="9">
        <v>46185</v>
      </c>
      <c r="O480" s="10">
        <v>46185.354166666664</v>
      </c>
      <c r="P480" s="10">
        <v>46185.541666666664</v>
      </c>
      <c r="Q480" s="8" t="s">
        <v>56</v>
      </c>
      <c r="R480" s="8">
        <v>4</v>
      </c>
      <c r="S480" s="8">
        <v>0</v>
      </c>
      <c r="T480" s="8" t="b">
        <v>0</v>
      </c>
    </row>
    <row r="481" spans="2:20">
      <c r="B481" s="8" t="s">
        <v>49</v>
      </c>
      <c r="C481" s="8" t="s">
        <v>77</v>
      </c>
      <c r="D481" s="8" t="s">
        <v>81</v>
      </c>
      <c r="E481" s="8">
        <v>270</v>
      </c>
      <c r="F481" s="9">
        <v>46174</v>
      </c>
      <c r="G481" s="8" t="s">
        <v>52</v>
      </c>
      <c r="H481" s="8" t="s">
        <v>53</v>
      </c>
      <c r="I481" s="8" t="s">
        <v>79</v>
      </c>
      <c r="J481" s="61">
        <v>0</v>
      </c>
      <c r="K481" s="8">
        <v>1</v>
      </c>
      <c r="L481" s="8">
        <v>4</v>
      </c>
      <c r="M481" s="8" t="s">
        <v>80</v>
      </c>
      <c r="N481" s="9">
        <v>46191</v>
      </c>
      <c r="O481" s="10">
        <v>46191.375</v>
      </c>
      <c r="P481" s="10">
        <v>46191.5625</v>
      </c>
      <c r="Q481" s="8" t="s">
        <v>56</v>
      </c>
      <c r="R481" s="8">
        <v>4</v>
      </c>
      <c r="S481" s="8">
        <v>0</v>
      </c>
      <c r="T481" s="8" t="b">
        <v>0</v>
      </c>
    </row>
    <row r="482" spans="2:20">
      <c r="B482" s="8" t="s">
        <v>49</v>
      </c>
      <c r="C482" s="8" t="s">
        <v>77</v>
      </c>
      <c r="D482" s="8" t="s">
        <v>81</v>
      </c>
      <c r="E482" s="8">
        <v>270</v>
      </c>
      <c r="F482" s="9">
        <v>46174</v>
      </c>
      <c r="G482" s="8" t="s">
        <v>52</v>
      </c>
      <c r="H482" s="8" t="s">
        <v>53</v>
      </c>
      <c r="I482" s="8" t="s">
        <v>79</v>
      </c>
      <c r="J482" s="61">
        <v>0</v>
      </c>
      <c r="K482" s="8">
        <v>1</v>
      </c>
      <c r="L482" s="8">
        <v>4</v>
      </c>
      <c r="M482" s="8" t="s">
        <v>80</v>
      </c>
      <c r="N482" s="9">
        <v>46196</v>
      </c>
      <c r="O482" s="10">
        <v>46196.541666666664</v>
      </c>
      <c r="P482" s="10">
        <v>46196.729166666664</v>
      </c>
      <c r="Q482" s="8" t="s">
        <v>56</v>
      </c>
      <c r="R482" s="8">
        <v>4</v>
      </c>
      <c r="S482" s="8">
        <v>0</v>
      </c>
      <c r="T482" s="8" t="b">
        <v>0</v>
      </c>
    </row>
    <row r="483" spans="2:20">
      <c r="B483" s="8" t="s">
        <v>49</v>
      </c>
      <c r="C483" s="8" t="s">
        <v>77</v>
      </c>
      <c r="D483" s="8" t="s">
        <v>81</v>
      </c>
      <c r="E483" s="8">
        <v>270</v>
      </c>
      <c r="F483" s="9">
        <v>46174</v>
      </c>
      <c r="G483" s="8" t="s">
        <v>52</v>
      </c>
      <c r="H483" s="8" t="s">
        <v>53</v>
      </c>
      <c r="I483" s="8" t="s">
        <v>79</v>
      </c>
      <c r="J483" s="61">
        <v>0</v>
      </c>
      <c r="K483" s="8">
        <v>1</v>
      </c>
      <c r="L483" s="8">
        <v>4</v>
      </c>
      <c r="M483" s="8" t="s">
        <v>80</v>
      </c>
      <c r="N483" s="9">
        <v>46202</v>
      </c>
      <c r="O483" s="10">
        <v>46202.333333333336</v>
      </c>
      <c r="P483" s="10">
        <v>46202.520833333336</v>
      </c>
      <c r="Q483" s="8" t="s">
        <v>56</v>
      </c>
      <c r="R483" s="8">
        <v>4</v>
      </c>
      <c r="S483" s="8">
        <v>0</v>
      </c>
      <c r="T483" s="8" t="b">
        <v>0</v>
      </c>
    </row>
    <row r="484" spans="2:20">
      <c r="B484" s="8" t="s">
        <v>49</v>
      </c>
      <c r="C484" s="8" t="s">
        <v>77</v>
      </c>
      <c r="D484" s="8" t="s">
        <v>81</v>
      </c>
      <c r="E484" s="8">
        <v>270</v>
      </c>
      <c r="F484" s="9">
        <v>46204</v>
      </c>
      <c r="G484" s="8" t="s">
        <v>52</v>
      </c>
      <c r="H484" s="8" t="s">
        <v>53</v>
      </c>
      <c r="I484" s="8" t="s">
        <v>79</v>
      </c>
      <c r="J484" s="61">
        <v>0</v>
      </c>
      <c r="K484" s="8">
        <v>1</v>
      </c>
      <c r="L484" s="8">
        <v>4</v>
      </c>
      <c r="M484" s="8" t="s">
        <v>80</v>
      </c>
      <c r="N484" s="9">
        <v>46204</v>
      </c>
      <c r="O484" s="10">
        <v>46204.375</v>
      </c>
      <c r="P484" s="10">
        <v>46204.5625</v>
      </c>
      <c r="Q484" s="8" t="s">
        <v>58</v>
      </c>
      <c r="R484" s="8">
        <v>4</v>
      </c>
      <c r="S484" s="8">
        <v>0</v>
      </c>
      <c r="T484" s="8" t="b">
        <v>0</v>
      </c>
    </row>
    <row r="485" spans="2:20">
      <c r="B485" s="8" t="s">
        <v>49</v>
      </c>
      <c r="C485" s="8" t="s">
        <v>77</v>
      </c>
      <c r="D485" s="8" t="s">
        <v>81</v>
      </c>
      <c r="E485" s="8">
        <v>270</v>
      </c>
      <c r="F485" s="9">
        <v>46204</v>
      </c>
      <c r="G485" s="8" t="s">
        <v>52</v>
      </c>
      <c r="H485" s="8" t="s">
        <v>53</v>
      </c>
      <c r="I485" s="8" t="s">
        <v>79</v>
      </c>
      <c r="J485" s="61">
        <v>0</v>
      </c>
      <c r="K485" s="8">
        <v>1</v>
      </c>
      <c r="L485" s="8">
        <v>4</v>
      </c>
      <c r="M485" s="8" t="s">
        <v>80</v>
      </c>
      <c r="N485" s="9">
        <v>46208</v>
      </c>
      <c r="O485" s="10">
        <v>46208.5625</v>
      </c>
      <c r="P485" s="10">
        <v>46208.75</v>
      </c>
      <c r="Q485" s="8" t="s">
        <v>58</v>
      </c>
      <c r="R485" s="8">
        <v>4</v>
      </c>
      <c r="S485" s="8">
        <v>0</v>
      </c>
      <c r="T485" s="8" t="b">
        <v>0</v>
      </c>
    </row>
    <row r="486" spans="2:20">
      <c r="B486" s="8" t="s">
        <v>49</v>
      </c>
      <c r="C486" s="8" t="s">
        <v>77</v>
      </c>
      <c r="D486" s="8" t="s">
        <v>81</v>
      </c>
      <c r="E486" s="8">
        <v>270</v>
      </c>
      <c r="F486" s="9">
        <v>46204</v>
      </c>
      <c r="G486" s="8" t="s">
        <v>52</v>
      </c>
      <c r="H486" s="8" t="s">
        <v>53</v>
      </c>
      <c r="I486" s="8" t="s">
        <v>79</v>
      </c>
      <c r="J486" s="61">
        <v>0</v>
      </c>
      <c r="K486" s="8">
        <v>1</v>
      </c>
      <c r="L486" s="8">
        <v>4</v>
      </c>
      <c r="M486" s="8" t="s">
        <v>80</v>
      </c>
      <c r="N486" s="9">
        <v>46210</v>
      </c>
      <c r="O486" s="10">
        <v>46210.333333333336</v>
      </c>
      <c r="P486" s="10">
        <v>46210.520833333336</v>
      </c>
      <c r="Q486" s="8" t="s">
        <v>58</v>
      </c>
      <c r="R486" s="8">
        <v>4</v>
      </c>
      <c r="S486" s="8">
        <v>0</v>
      </c>
      <c r="T486" s="8" t="b">
        <v>0</v>
      </c>
    </row>
    <row r="487" spans="2:20">
      <c r="B487" s="8" t="s">
        <v>49</v>
      </c>
      <c r="C487" s="8" t="s">
        <v>77</v>
      </c>
      <c r="D487" s="8" t="s">
        <v>81</v>
      </c>
      <c r="E487" s="8">
        <v>270</v>
      </c>
      <c r="F487" s="9">
        <v>46204</v>
      </c>
      <c r="G487" s="8" t="s">
        <v>52</v>
      </c>
      <c r="H487" s="8" t="s">
        <v>53</v>
      </c>
      <c r="I487" s="8" t="s">
        <v>79</v>
      </c>
      <c r="J487" s="61">
        <v>0</v>
      </c>
      <c r="K487" s="8">
        <v>1</v>
      </c>
      <c r="L487" s="8">
        <v>4</v>
      </c>
      <c r="M487" s="8" t="s">
        <v>80</v>
      </c>
      <c r="N487" s="9">
        <v>46222</v>
      </c>
      <c r="O487" s="10">
        <v>46222.375</v>
      </c>
      <c r="P487" s="10">
        <v>46222.5625</v>
      </c>
      <c r="Q487" s="8" t="s">
        <v>58</v>
      </c>
      <c r="R487" s="8">
        <v>4</v>
      </c>
      <c r="S487" s="8">
        <v>0</v>
      </c>
      <c r="T487" s="8" t="b">
        <v>0</v>
      </c>
    </row>
    <row r="488" spans="2:20">
      <c r="B488" s="8" t="s">
        <v>49</v>
      </c>
      <c r="C488" s="8" t="s">
        <v>77</v>
      </c>
      <c r="D488" s="8" t="s">
        <v>81</v>
      </c>
      <c r="E488" s="8">
        <v>270</v>
      </c>
      <c r="F488" s="9">
        <v>46235</v>
      </c>
      <c r="G488" s="8" t="s">
        <v>52</v>
      </c>
      <c r="H488" s="8" t="s">
        <v>53</v>
      </c>
      <c r="I488" s="8" t="s">
        <v>79</v>
      </c>
      <c r="J488" s="61">
        <v>0</v>
      </c>
      <c r="K488" s="8">
        <v>1</v>
      </c>
      <c r="L488" s="8">
        <v>4</v>
      </c>
      <c r="M488" s="8" t="s">
        <v>80</v>
      </c>
      <c r="N488" s="9">
        <v>46245</v>
      </c>
      <c r="O488" s="10">
        <v>46245.541666666664</v>
      </c>
      <c r="P488" s="10">
        <v>46245.729166666664</v>
      </c>
      <c r="Q488" s="8" t="s">
        <v>60</v>
      </c>
      <c r="R488" s="8">
        <v>4</v>
      </c>
      <c r="S488" s="8">
        <v>0</v>
      </c>
      <c r="T488" s="8" t="b">
        <v>0</v>
      </c>
    </row>
    <row r="489" spans="2:20">
      <c r="B489" s="8" t="s">
        <v>49</v>
      </c>
      <c r="C489" s="8" t="s">
        <v>77</v>
      </c>
      <c r="D489" s="8" t="s">
        <v>81</v>
      </c>
      <c r="E489" s="8">
        <v>300</v>
      </c>
      <c r="F489" s="9">
        <v>46235</v>
      </c>
      <c r="G489" s="8" t="s">
        <v>52</v>
      </c>
      <c r="H489" s="8" t="s">
        <v>53</v>
      </c>
      <c r="I489" s="8" t="s">
        <v>79</v>
      </c>
      <c r="J489" s="61">
        <v>0</v>
      </c>
      <c r="K489" s="8">
        <v>1</v>
      </c>
      <c r="L489" s="8">
        <v>4</v>
      </c>
      <c r="M489" s="8" t="s">
        <v>80</v>
      </c>
      <c r="N489" s="9">
        <v>46246</v>
      </c>
      <c r="O489" s="10">
        <v>46246.354166666664</v>
      </c>
      <c r="P489" s="10">
        <v>46246.5625</v>
      </c>
      <c r="Q489" s="8" t="s">
        <v>60</v>
      </c>
      <c r="R489" s="8">
        <v>4</v>
      </c>
      <c r="S489" s="8">
        <v>0</v>
      </c>
      <c r="T489" s="8" t="b">
        <v>0</v>
      </c>
    </row>
    <row r="490" spans="2:20">
      <c r="B490" s="8" t="s">
        <v>49</v>
      </c>
      <c r="C490" s="8" t="s">
        <v>77</v>
      </c>
      <c r="D490" s="8" t="s">
        <v>81</v>
      </c>
      <c r="E490" s="8">
        <v>360</v>
      </c>
      <c r="F490" s="9">
        <v>46174</v>
      </c>
      <c r="G490" s="8" t="s">
        <v>52</v>
      </c>
      <c r="H490" s="8" t="s">
        <v>53</v>
      </c>
      <c r="I490" s="8" t="s">
        <v>79</v>
      </c>
      <c r="J490" s="61">
        <v>0</v>
      </c>
      <c r="K490" s="8">
        <v>1</v>
      </c>
      <c r="L490" s="8">
        <v>4</v>
      </c>
      <c r="M490" s="8" t="s">
        <v>80</v>
      </c>
      <c r="N490" s="9">
        <v>46192</v>
      </c>
      <c r="O490" s="10">
        <v>46192.333333333336</v>
      </c>
      <c r="P490" s="10">
        <v>46192.583333333336</v>
      </c>
      <c r="Q490" s="8" t="s">
        <v>56</v>
      </c>
      <c r="R490" s="8">
        <v>4</v>
      </c>
      <c r="S490" s="8">
        <v>0</v>
      </c>
      <c r="T490" s="8" t="b">
        <v>0</v>
      </c>
    </row>
    <row r="491" spans="2:20">
      <c r="B491" s="8" t="s">
        <v>49</v>
      </c>
      <c r="C491" s="8" t="s">
        <v>77</v>
      </c>
      <c r="D491" s="8" t="s">
        <v>81</v>
      </c>
      <c r="E491" s="8">
        <v>420</v>
      </c>
      <c r="F491" s="9">
        <v>46174</v>
      </c>
      <c r="G491" s="8" t="s">
        <v>52</v>
      </c>
      <c r="H491" s="8" t="s">
        <v>53</v>
      </c>
      <c r="I491" s="8" t="s">
        <v>79</v>
      </c>
      <c r="J491" s="61">
        <v>0</v>
      </c>
      <c r="K491" s="8">
        <v>1</v>
      </c>
      <c r="L491" s="8">
        <v>4</v>
      </c>
      <c r="M491" s="8" t="s">
        <v>80</v>
      </c>
      <c r="N491" s="9">
        <v>46178</v>
      </c>
      <c r="O491" s="10">
        <v>46178.375</v>
      </c>
      <c r="P491" s="10">
        <v>46178.666666666664</v>
      </c>
      <c r="Q491" s="8" t="s">
        <v>56</v>
      </c>
      <c r="R491" s="8">
        <v>4</v>
      </c>
      <c r="S491" s="8">
        <v>0</v>
      </c>
      <c r="T491" s="8" t="b">
        <v>0</v>
      </c>
    </row>
    <row r="492" spans="2:20">
      <c r="B492" s="8" t="s">
        <v>49</v>
      </c>
      <c r="C492" s="8" t="s">
        <v>77</v>
      </c>
      <c r="D492" s="8" t="s">
        <v>81</v>
      </c>
      <c r="E492" s="8">
        <v>420</v>
      </c>
      <c r="F492" s="9">
        <v>46204</v>
      </c>
      <c r="G492" s="8" t="s">
        <v>52</v>
      </c>
      <c r="H492" s="8" t="s">
        <v>53</v>
      </c>
      <c r="I492" s="8" t="s">
        <v>79</v>
      </c>
      <c r="J492" s="61">
        <v>0</v>
      </c>
      <c r="K492" s="8">
        <v>1</v>
      </c>
      <c r="L492" s="8">
        <v>4</v>
      </c>
      <c r="M492" s="8" t="s">
        <v>80</v>
      </c>
      <c r="N492" s="9">
        <v>46228</v>
      </c>
      <c r="O492" s="10">
        <v>46228.375</v>
      </c>
      <c r="P492" s="10">
        <v>46228.666666666664</v>
      </c>
      <c r="Q492" s="8" t="s">
        <v>58</v>
      </c>
      <c r="R492" s="8">
        <v>4</v>
      </c>
      <c r="S492" s="8">
        <v>0</v>
      </c>
      <c r="T492" s="8" t="b">
        <v>0</v>
      </c>
    </row>
    <row r="493" spans="2:20">
      <c r="B493" s="8" t="s">
        <v>49</v>
      </c>
      <c r="C493" s="8" t="s">
        <v>77</v>
      </c>
      <c r="D493" s="8" t="s">
        <v>81</v>
      </c>
      <c r="E493" s="8">
        <v>420</v>
      </c>
      <c r="F493" s="9">
        <v>46235</v>
      </c>
      <c r="G493" s="8" t="s">
        <v>52</v>
      </c>
      <c r="H493" s="8" t="s">
        <v>53</v>
      </c>
      <c r="I493" s="8" t="s">
        <v>79</v>
      </c>
      <c r="J493" s="61">
        <v>0</v>
      </c>
      <c r="K493" s="8">
        <v>1</v>
      </c>
      <c r="L493" s="8">
        <v>4</v>
      </c>
      <c r="M493" s="8" t="s">
        <v>80</v>
      </c>
      <c r="N493" s="9">
        <v>46244</v>
      </c>
      <c r="O493" s="10">
        <v>46244.375</v>
      </c>
      <c r="P493" s="10">
        <v>46244.666666666664</v>
      </c>
      <c r="Q493" s="8" t="s">
        <v>60</v>
      </c>
      <c r="R493" s="8">
        <v>4</v>
      </c>
      <c r="S493" s="8">
        <v>0</v>
      </c>
      <c r="T493" s="8" t="b">
        <v>0</v>
      </c>
    </row>
    <row r="494" spans="2:20">
      <c r="B494" s="8" t="s">
        <v>49</v>
      </c>
      <c r="C494" s="8" t="s">
        <v>77</v>
      </c>
      <c r="D494" s="8" t="s">
        <v>81</v>
      </c>
      <c r="E494" s="8">
        <v>420</v>
      </c>
      <c r="F494" s="9">
        <v>46235</v>
      </c>
      <c r="G494" s="8" t="s">
        <v>52</v>
      </c>
      <c r="H494" s="8" t="s">
        <v>53</v>
      </c>
      <c r="I494" s="8" t="s">
        <v>79</v>
      </c>
      <c r="J494" s="61">
        <v>0</v>
      </c>
      <c r="K494" s="8">
        <v>1</v>
      </c>
      <c r="L494" s="8">
        <v>4</v>
      </c>
      <c r="M494" s="8" t="s">
        <v>80</v>
      </c>
      <c r="N494" s="9">
        <v>46264</v>
      </c>
      <c r="O494" s="10">
        <v>46264.375</v>
      </c>
      <c r="P494" s="10">
        <v>46264.666666666664</v>
      </c>
      <c r="Q494" s="8" t="s">
        <v>60</v>
      </c>
      <c r="R494" s="8">
        <v>4</v>
      </c>
      <c r="S494" s="8">
        <v>0</v>
      </c>
      <c r="T494" s="8" t="b">
        <v>0</v>
      </c>
    </row>
    <row r="495" spans="2:20">
      <c r="B495" s="8" t="s">
        <v>49</v>
      </c>
      <c r="C495" s="8" t="s">
        <v>77</v>
      </c>
      <c r="D495" s="8" t="s">
        <v>81</v>
      </c>
      <c r="E495" s="8">
        <v>480</v>
      </c>
      <c r="F495" s="9">
        <v>46174</v>
      </c>
      <c r="G495" s="8" t="s">
        <v>52</v>
      </c>
      <c r="H495" s="8" t="s">
        <v>53</v>
      </c>
      <c r="I495" s="8" t="s">
        <v>79</v>
      </c>
      <c r="J495" s="61">
        <v>0</v>
      </c>
      <c r="K495" s="8">
        <v>1</v>
      </c>
      <c r="L495" s="8">
        <v>4</v>
      </c>
      <c r="M495" s="8" t="s">
        <v>80</v>
      </c>
      <c r="N495" s="9">
        <v>46186</v>
      </c>
      <c r="O495" s="10">
        <v>46186.333333333336</v>
      </c>
      <c r="P495" s="10">
        <v>46186.666666666664</v>
      </c>
      <c r="Q495" s="8" t="s">
        <v>56</v>
      </c>
      <c r="R495" s="8">
        <v>4</v>
      </c>
      <c r="S495" s="8">
        <v>0</v>
      </c>
      <c r="T495" s="8" t="b">
        <v>0</v>
      </c>
    </row>
    <row r="496" spans="2:20">
      <c r="B496" s="8" t="s">
        <v>49</v>
      </c>
      <c r="C496" s="8" t="s">
        <v>77</v>
      </c>
      <c r="D496" s="8" t="s">
        <v>81</v>
      </c>
      <c r="E496" s="8">
        <v>480</v>
      </c>
      <c r="F496" s="9">
        <v>46174</v>
      </c>
      <c r="G496" s="8" t="s">
        <v>52</v>
      </c>
      <c r="H496" s="8" t="s">
        <v>53</v>
      </c>
      <c r="I496" s="8" t="s">
        <v>79</v>
      </c>
      <c r="J496" s="61">
        <v>0</v>
      </c>
      <c r="K496" s="8">
        <v>1</v>
      </c>
      <c r="L496" s="8">
        <v>4</v>
      </c>
      <c r="M496" s="8" t="s">
        <v>80</v>
      </c>
      <c r="N496" s="9">
        <v>46203</v>
      </c>
      <c r="O496" s="10">
        <v>46203.3125</v>
      </c>
      <c r="P496" s="10">
        <v>46203.645833333336</v>
      </c>
      <c r="Q496" s="8" t="s">
        <v>56</v>
      </c>
      <c r="R496" s="8">
        <v>4</v>
      </c>
      <c r="S496" s="8">
        <v>0</v>
      </c>
      <c r="T496" s="8" t="b">
        <v>0</v>
      </c>
    </row>
    <row r="497" spans="2:20">
      <c r="B497" s="8" t="s">
        <v>49</v>
      </c>
      <c r="C497" s="8" t="s">
        <v>77</v>
      </c>
      <c r="D497" s="8" t="s">
        <v>81</v>
      </c>
      <c r="E497" s="8">
        <v>480</v>
      </c>
      <c r="F497" s="9">
        <v>46204</v>
      </c>
      <c r="G497" s="8" t="s">
        <v>52</v>
      </c>
      <c r="H497" s="8" t="s">
        <v>53</v>
      </c>
      <c r="I497" s="8" t="s">
        <v>79</v>
      </c>
      <c r="J497" s="61">
        <v>0</v>
      </c>
      <c r="K497" s="8">
        <v>1</v>
      </c>
      <c r="L497" s="8">
        <v>4</v>
      </c>
      <c r="M497" s="8" t="s">
        <v>80</v>
      </c>
      <c r="N497" s="9">
        <v>46212</v>
      </c>
      <c r="O497" s="10">
        <v>46212.375</v>
      </c>
      <c r="P497" s="10">
        <v>46212.708333333336</v>
      </c>
      <c r="Q497" s="8" t="s">
        <v>58</v>
      </c>
      <c r="R497" s="8">
        <v>4</v>
      </c>
      <c r="S497" s="8">
        <v>0</v>
      </c>
      <c r="T497" s="8" t="b">
        <v>0</v>
      </c>
    </row>
    <row r="498" spans="2:20">
      <c r="B498" s="8" t="s">
        <v>49</v>
      </c>
      <c r="C498" s="8" t="s">
        <v>77</v>
      </c>
      <c r="D498" s="8" t="s">
        <v>81</v>
      </c>
      <c r="E498" s="8">
        <v>480</v>
      </c>
      <c r="F498" s="9">
        <v>46204</v>
      </c>
      <c r="G498" s="8" t="s">
        <v>52</v>
      </c>
      <c r="H498" s="8" t="s">
        <v>53</v>
      </c>
      <c r="I498" s="8" t="s">
        <v>79</v>
      </c>
      <c r="J498" s="61">
        <v>0</v>
      </c>
      <c r="K498" s="8">
        <v>1</v>
      </c>
      <c r="L498" s="8">
        <v>4</v>
      </c>
      <c r="M498" s="8" t="s">
        <v>80</v>
      </c>
      <c r="N498" s="9">
        <v>46214</v>
      </c>
      <c r="O498" s="10">
        <v>46214.375</v>
      </c>
      <c r="P498" s="10">
        <v>46214.708333333336</v>
      </c>
      <c r="Q498" s="8" t="s">
        <v>58</v>
      </c>
      <c r="R498" s="8">
        <v>4</v>
      </c>
      <c r="S498" s="8">
        <v>0</v>
      </c>
      <c r="T498" s="8" t="b">
        <v>0</v>
      </c>
    </row>
    <row r="499" spans="2:20">
      <c r="B499" s="8" t="s">
        <v>49</v>
      </c>
      <c r="C499" s="8" t="s">
        <v>77</v>
      </c>
      <c r="D499" s="8" t="s">
        <v>81</v>
      </c>
      <c r="E499" s="8">
        <v>480</v>
      </c>
      <c r="F499" s="9">
        <v>46204</v>
      </c>
      <c r="G499" s="8" t="s">
        <v>52</v>
      </c>
      <c r="H499" s="8" t="s">
        <v>53</v>
      </c>
      <c r="I499" s="8" t="s">
        <v>79</v>
      </c>
      <c r="J499" s="61">
        <v>0</v>
      </c>
      <c r="K499" s="8">
        <v>1</v>
      </c>
      <c r="L499" s="8">
        <v>4</v>
      </c>
      <c r="M499" s="8" t="s">
        <v>80</v>
      </c>
      <c r="N499" s="9">
        <v>46218</v>
      </c>
      <c r="O499" s="10">
        <v>46218.375</v>
      </c>
      <c r="P499" s="10">
        <v>46218.708333333336</v>
      </c>
      <c r="Q499" s="8" t="s">
        <v>58</v>
      </c>
      <c r="R499" s="8">
        <v>4</v>
      </c>
      <c r="S499" s="8">
        <v>0</v>
      </c>
      <c r="T499" s="8" t="b">
        <v>0</v>
      </c>
    </row>
    <row r="500" spans="2:20">
      <c r="B500" s="8" t="s">
        <v>49</v>
      </c>
      <c r="C500" s="8" t="s">
        <v>77</v>
      </c>
      <c r="D500" s="8" t="s">
        <v>81</v>
      </c>
      <c r="E500" s="8">
        <v>480</v>
      </c>
      <c r="F500" s="9">
        <v>46204</v>
      </c>
      <c r="G500" s="8" t="s">
        <v>52</v>
      </c>
      <c r="H500" s="8" t="s">
        <v>53</v>
      </c>
      <c r="I500" s="8" t="s">
        <v>79</v>
      </c>
      <c r="J500" s="61">
        <v>0</v>
      </c>
      <c r="K500" s="8">
        <v>1</v>
      </c>
      <c r="L500" s="8">
        <v>4</v>
      </c>
      <c r="M500" s="8" t="s">
        <v>80</v>
      </c>
      <c r="N500" s="9">
        <v>46229</v>
      </c>
      <c r="O500" s="10">
        <v>46229.3125</v>
      </c>
      <c r="P500" s="10">
        <v>46229.645833333336</v>
      </c>
      <c r="Q500" s="8" t="s">
        <v>58</v>
      </c>
      <c r="R500" s="8">
        <v>4</v>
      </c>
      <c r="S500" s="8">
        <v>0</v>
      </c>
      <c r="T500" s="8" t="b">
        <v>0</v>
      </c>
    </row>
    <row r="501" spans="2:20">
      <c r="B501" s="8" t="s">
        <v>49</v>
      </c>
      <c r="C501" s="8" t="s">
        <v>77</v>
      </c>
      <c r="D501" s="8" t="s">
        <v>81</v>
      </c>
      <c r="E501" s="8">
        <v>480</v>
      </c>
      <c r="F501" s="9">
        <v>46204</v>
      </c>
      <c r="G501" s="8" t="s">
        <v>52</v>
      </c>
      <c r="H501" s="8" t="s">
        <v>53</v>
      </c>
      <c r="I501" s="8" t="s">
        <v>79</v>
      </c>
      <c r="J501" s="61">
        <v>0</v>
      </c>
      <c r="K501" s="8">
        <v>1</v>
      </c>
      <c r="L501" s="8">
        <v>4</v>
      </c>
      <c r="M501" s="8" t="s">
        <v>80</v>
      </c>
      <c r="N501" s="9">
        <v>46233</v>
      </c>
      <c r="O501" s="10">
        <v>46233.354166666664</v>
      </c>
      <c r="P501" s="10">
        <v>46233.6875</v>
      </c>
      <c r="Q501" s="8" t="s">
        <v>58</v>
      </c>
      <c r="R501" s="8">
        <v>4</v>
      </c>
      <c r="S501" s="8">
        <v>0</v>
      </c>
      <c r="T501" s="8" t="b">
        <v>0</v>
      </c>
    </row>
    <row r="502" spans="2:20">
      <c r="B502" s="8" t="s">
        <v>49</v>
      </c>
      <c r="C502" s="8" t="s">
        <v>77</v>
      </c>
      <c r="D502" s="8" t="s">
        <v>81</v>
      </c>
      <c r="E502" s="8">
        <v>480</v>
      </c>
      <c r="F502" s="9">
        <v>46235</v>
      </c>
      <c r="G502" s="8" t="s">
        <v>52</v>
      </c>
      <c r="H502" s="8" t="s">
        <v>53</v>
      </c>
      <c r="I502" s="8" t="s">
        <v>79</v>
      </c>
      <c r="J502" s="61">
        <v>0</v>
      </c>
      <c r="K502" s="8">
        <v>1</v>
      </c>
      <c r="L502" s="8">
        <v>4</v>
      </c>
      <c r="M502" s="8" t="s">
        <v>80</v>
      </c>
      <c r="N502" s="9">
        <v>46250</v>
      </c>
      <c r="O502" s="10">
        <v>46250.333333333336</v>
      </c>
      <c r="P502" s="10">
        <v>46250.666666666664</v>
      </c>
      <c r="Q502" s="8" t="s">
        <v>60</v>
      </c>
      <c r="R502" s="8">
        <v>4</v>
      </c>
      <c r="S502" s="8">
        <v>0</v>
      </c>
      <c r="T502" s="8" t="b">
        <v>0</v>
      </c>
    </row>
    <row r="503" spans="2:20">
      <c r="B503" s="8" t="s">
        <v>49</v>
      </c>
      <c r="C503" s="8" t="s">
        <v>77</v>
      </c>
      <c r="D503" s="8" t="s">
        <v>81</v>
      </c>
      <c r="E503" s="8">
        <v>480</v>
      </c>
      <c r="F503" s="9">
        <v>46235</v>
      </c>
      <c r="G503" s="8" t="s">
        <v>52</v>
      </c>
      <c r="H503" s="8" t="s">
        <v>53</v>
      </c>
      <c r="I503" s="8" t="s">
        <v>79</v>
      </c>
      <c r="J503" s="61">
        <v>0</v>
      </c>
      <c r="K503" s="8">
        <v>1</v>
      </c>
      <c r="L503" s="8">
        <v>4</v>
      </c>
      <c r="M503" s="8" t="s">
        <v>80</v>
      </c>
      <c r="N503" s="9">
        <v>46254</v>
      </c>
      <c r="O503" s="10">
        <v>46254.375</v>
      </c>
      <c r="P503" s="10">
        <v>46254.708333333336</v>
      </c>
      <c r="Q503" s="8" t="s">
        <v>60</v>
      </c>
      <c r="R503" s="8">
        <v>4</v>
      </c>
      <c r="S503" s="8">
        <v>0</v>
      </c>
      <c r="T503" s="8" t="b">
        <v>0</v>
      </c>
    </row>
    <row r="504" spans="2:20">
      <c r="B504" s="8" t="s">
        <v>49</v>
      </c>
      <c r="C504" s="8" t="s">
        <v>77</v>
      </c>
      <c r="D504" s="8" t="s">
        <v>81</v>
      </c>
      <c r="E504" s="8">
        <v>480</v>
      </c>
      <c r="F504" s="9">
        <v>46235</v>
      </c>
      <c r="G504" s="8" t="s">
        <v>52</v>
      </c>
      <c r="H504" s="8" t="s">
        <v>53</v>
      </c>
      <c r="I504" s="8" t="s">
        <v>79</v>
      </c>
      <c r="J504" s="61">
        <v>0</v>
      </c>
      <c r="K504" s="8">
        <v>1</v>
      </c>
      <c r="L504" s="8">
        <v>4</v>
      </c>
      <c r="M504" s="8" t="s">
        <v>80</v>
      </c>
      <c r="N504" s="9">
        <v>46256</v>
      </c>
      <c r="O504" s="10">
        <v>46256.375</v>
      </c>
      <c r="P504" s="10">
        <v>46256.708333333336</v>
      </c>
      <c r="Q504" s="8" t="s">
        <v>60</v>
      </c>
      <c r="R504" s="8">
        <v>4</v>
      </c>
      <c r="S504" s="8">
        <v>0</v>
      </c>
      <c r="T504" s="8" t="b">
        <v>0</v>
      </c>
    </row>
    <row r="505" spans="2:20">
      <c r="B505" s="8" t="s">
        <v>49</v>
      </c>
      <c r="C505" s="8" t="s">
        <v>77</v>
      </c>
      <c r="D505" s="8" t="s">
        <v>81</v>
      </c>
      <c r="E505" s="8">
        <v>480</v>
      </c>
      <c r="F505" s="9">
        <v>46235</v>
      </c>
      <c r="G505" s="8" t="s">
        <v>52</v>
      </c>
      <c r="H505" s="8" t="s">
        <v>53</v>
      </c>
      <c r="I505" s="8" t="s">
        <v>79</v>
      </c>
      <c r="J505" s="61">
        <v>0</v>
      </c>
      <c r="K505" s="8">
        <v>1</v>
      </c>
      <c r="L505" s="8">
        <v>4</v>
      </c>
      <c r="M505" s="8" t="s">
        <v>80</v>
      </c>
      <c r="N505" s="9">
        <v>46261</v>
      </c>
      <c r="O505" s="10">
        <v>46261.333333333336</v>
      </c>
      <c r="P505" s="10">
        <v>46261.666666666664</v>
      </c>
      <c r="Q505" s="8" t="s">
        <v>60</v>
      </c>
      <c r="R505" s="8">
        <v>4</v>
      </c>
      <c r="S505" s="8">
        <v>0</v>
      </c>
      <c r="T505" s="8" t="b">
        <v>0</v>
      </c>
    </row>
    <row r="506" spans="2:20">
      <c r="B506" s="8" t="s">
        <v>49</v>
      </c>
      <c r="C506" s="8" t="s">
        <v>77</v>
      </c>
      <c r="D506" s="8" t="s">
        <v>81</v>
      </c>
      <c r="E506" s="8">
        <v>540</v>
      </c>
      <c r="F506" s="9">
        <v>46204</v>
      </c>
      <c r="G506" s="8" t="s">
        <v>52</v>
      </c>
      <c r="H506" s="8" t="s">
        <v>53</v>
      </c>
      <c r="I506" s="8" t="s">
        <v>79</v>
      </c>
      <c r="J506" s="61">
        <v>0</v>
      </c>
      <c r="K506" s="8">
        <v>1</v>
      </c>
      <c r="L506" s="8">
        <v>4</v>
      </c>
      <c r="M506" s="8" t="s">
        <v>80</v>
      </c>
      <c r="N506" s="9">
        <v>46224</v>
      </c>
      <c r="O506" s="10">
        <v>46224.3125</v>
      </c>
      <c r="P506" s="10">
        <v>46224.6875</v>
      </c>
      <c r="Q506" s="8" t="s">
        <v>58</v>
      </c>
      <c r="R506" s="8">
        <v>4</v>
      </c>
      <c r="S506" s="8">
        <v>0</v>
      </c>
      <c r="T506" s="8" t="b">
        <v>0</v>
      </c>
    </row>
    <row r="507" spans="2:20">
      <c r="B507" s="8" t="s">
        <v>49</v>
      </c>
      <c r="C507" s="8" t="s">
        <v>77</v>
      </c>
      <c r="D507" s="8" t="s">
        <v>81</v>
      </c>
      <c r="E507" s="8">
        <v>540</v>
      </c>
      <c r="F507" s="9">
        <v>46235</v>
      </c>
      <c r="G507" s="8" t="s">
        <v>52</v>
      </c>
      <c r="H507" s="8" t="s">
        <v>53</v>
      </c>
      <c r="I507" s="8" t="s">
        <v>79</v>
      </c>
      <c r="J507" s="61">
        <v>0</v>
      </c>
      <c r="K507" s="8">
        <v>1</v>
      </c>
      <c r="L507" s="8">
        <v>4</v>
      </c>
      <c r="M507" s="8" t="s">
        <v>80</v>
      </c>
      <c r="N507" s="9">
        <v>46236</v>
      </c>
      <c r="O507" s="10">
        <v>46236.375</v>
      </c>
      <c r="P507" s="10">
        <v>46236.75</v>
      </c>
      <c r="Q507" s="8" t="s">
        <v>60</v>
      </c>
      <c r="R507" s="8">
        <v>4</v>
      </c>
      <c r="S507" s="8">
        <v>0</v>
      </c>
      <c r="T507" s="8" t="b">
        <v>0</v>
      </c>
    </row>
    <row r="508" spans="2:20">
      <c r="B508" s="8" t="s">
        <v>49</v>
      </c>
      <c r="C508" s="8" t="s">
        <v>77</v>
      </c>
      <c r="D508" s="8" t="s">
        <v>81</v>
      </c>
      <c r="E508" s="8">
        <v>540</v>
      </c>
      <c r="F508" s="9">
        <v>46235</v>
      </c>
      <c r="G508" s="8" t="s">
        <v>52</v>
      </c>
      <c r="H508" s="8" t="s">
        <v>53</v>
      </c>
      <c r="I508" s="8" t="s">
        <v>79</v>
      </c>
      <c r="J508" s="61">
        <v>0</v>
      </c>
      <c r="K508" s="8">
        <v>1</v>
      </c>
      <c r="L508" s="8">
        <v>4</v>
      </c>
      <c r="M508" s="8" t="s">
        <v>80</v>
      </c>
      <c r="N508" s="9">
        <v>46247</v>
      </c>
      <c r="O508" s="10">
        <v>46247.354166666664</v>
      </c>
      <c r="P508" s="10">
        <v>46247.729166666664</v>
      </c>
      <c r="Q508" s="8" t="s">
        <v>60</v>
      </c>
      <c r="R508" s="8">
        <v>4</v>
      </c>
      <c r="S508" s="8">
        <v>0</v>
      </c>
      <c r="T508" s="8" t="b">
        <v>0</v>
      </c>
    </row>
    <row r="509" spans="2:20">
      <c r="B509" s="8" t="s">
        <v>49</v>
      </c>
      <c r="C509" s="8" t="s">
        <v>77</v>
      </c>
      <c r="D509" s="8" t="s">
        <v>81</v>
      </c>
      <c r="E509" s="8">
        <v>540</v>
      </c>
      <c r="F509" s="9">
        <v>46235</v>
      </c>
      <c r="G509" s="8" t="s">
        <v>52</v>
      </c>
      <c r="H509" s="8" t="s">
        <v>53</v>
      </c>
      <c r="I509" s="8" t="s">
        <v>79</v>
      </c>
      <c r="J509" s="61">
        <v>0</v>
      </c>
      <c r="K509" s="8">
        <v>1</v>
      </c>
      <c r="L509" s="8">
        <v>4</v>
      </c>
      <c r="M509" s="8" t="s">
        <v>80</v>
      </c>
      <c r="N509" s="9">
        <v>46252</v>
      </c>
      <c r="O509" s="10">
        <v>46252.375</v>
      </c>
      <c r="P509" s="10">
        <v>46252.75</v>
      </c>
      <c r="Q509" s="8" t="s">
        <v>60</v>
      </c>
      <c r="R509" s="8">
        <v>4</v>
      </c>
      <c r="S509" s="8">
        <v>0</v>
      </c>
      <c r="T509" s="8" t="b">
        <v>0</v>
      </c>
    </row>
    <row r="510" spans="2:20">
      <c r="B510" s="8" t="s">
        <v>49</v>
      </c>
      <c r="C510" s="8" t="s">
        <v>77</v>
      </c>
      <c r="D510" s="8" t="s">
        <v>81</v>
      </c>
      <c r="E510" s="8">
        <v>540</v>
      </c>
      <c r="F510" s="9">
        <v>46235</v>
      </c>
      <c r="G510" s="8" t="s">
        <v>52</v>
      </c>
      <c r="H510" s="8" t="s">
        <v>53</v>
      </c>
      <c r="I510" s="8" t="s">
        <v>79</v>
      </c>
      <c r="J510" s="61">
        <v>0</v>
      </c>
      <c r="K510" s="8">
        <v>1</v>
      </c>
      <c r="L510" s="8">
        <v>4</v>
      </c>
      <c r="M510" s="8" t="s">
        <v>80</v>
      </c>
      <c r="N510" s="9">
        <v>46260</v>
      </c>
      <c r="O510" s="10">
        <v>46260.333333333336</v>
      </c>
      <c r="P510" s="10">
        <v>46260.708333333336</v>
      </c>
      <c r="Q510" s="8" t="s">
        <v>60</v>
      </c>
      <c r="R510" s="8">
        <v>4</v>
      </c>
      <c r="S510" s="8">
        <v>0</v>
      </c>
      <c r="T510" s="8" t="b">
        <v>0</v>
      </c>
    </row>
    <row r="511" spans="2:20">
      <c r="B511" s="8" t="s">
        <v>49</v>
      </c>
      <c r="C511" s="8" t="s">
        <v>77</v>
      </c>
      <c r="D511" s="8" t="s">
        <v>81</v>
      </c>
      <c r="E511" s="8">
        <v>540</v>
      </c>
      <c r="F511" s="9">
        <v>46235</v>
      </c>
      <c r="G511" s="8" t="s">
        <v>52</v>
      </c>
      <c r="H511" s="8" t="s">
        <v>53</v>
      </c>
      <c r="I511" s="8" t="s">
        <v>79</v>
      </c>
      <c r="J511" s="61">
        <v>0</v>
      </c>
      <c r="K511" s="8">
        <v>1</v>
      </c>
      <c r="L511" s="8">
        <v>4</v>
      </c>
      <c r="M511" s="8" t="s">
        <v>80</v>
      </c>
      <c r="N511" s="9">
        <v>46265</v>
      </c>
      <c r="O511" s="10">
        <v>46265.375</v>
      </c>
      <c r="P511" s="10">
        <v>46265.75</v>
      </c>
      <c r="Q511" s="8" t="s">
        <v>60</v>
      </c>
      <c r="R511" s="8">
        <v>4</v>
      </c>
      <c r="S511" s="8">
        <v>0</v>
      </c>
      <c r="T511" s="8" t="b">
        <v>0</v>
      </c>
    </row>
    <row r="512" spans="2:20">
      <c r="B512" s="8" t="s">
        <v>82</v>
      </c>
      <c r="C512" s="8" t="s">
        <v>64</v>
      </c>
      <c r="D512" s="8" t="s">
        <v>83</v>
      </c>
      <c r="E512" s="8">
        <v>180</v>
      </c>
      <c r="F512" s="9">
        <v>46174</v>
      </c>
      <c r="G512" s="8" t="s">
        <v>52</v>
      </c>
      <c r="H512" s="8" t="s">
        <v>53</v>
      </c>
      <c r="I512" s="8" t="s">
        <v>57</v>
      </c>
      <c r="J512" s="61">
        <v>0</v>
      </c>
      <c r="K512" s="8">
        <v>1</v>
      </c>
      <c r="L512" s="8">
        <v>4</v>
      </c>
      <c r="M512" s="8" t="s">
        <v>84</v>
      </c>
      <c r="N512" s="9">
        <v>46200</v>
      </c>
      <c r="O512" s="10">
        <v>46200.541666666664</v>
      </c>
      <c r="P512" s="10">
        <v>46200.666666666664</v>
      </c>
      <c r="Q512" s="8" t="s">
        <v>56</v>
      </c>
      <c r="R512" s="8">
        <v>4</v>
      </c>
      <c r="S512" s="8">
        <v>0</v>
      </c>
      <c r="T512" s="8" t="b">
        <v>0</v>
      </c>
    </row>
    <row r="513" spans="2:20">
      <c r="B513" s="8" t="s">
        <v>82</v>
      </c>
      <c r="C513" s="8" t="s">
        <v>64</v>
      </c>
      <c r="D513" s="8" t="s">
        <v>83</v>
      </c>
      <c r="E513" s="8">
        <v>180</v>
      </c>
      <c r="F513" s="9">
        <v>46204</v>
      </c>
      <c r="G513" s="8" t="s">
        <v>52</v>
      </c>
      <c r="H513" s="8" t="s">
        <v>53</v>
      </c>
      <c r="I513" s="8" t="s">
        <v>68</v>
      </c>
      <c r="J513" s="61">
        <v>0</v>
      </c>
      <c r="K513" s="8">
        <v>1</v>
      </c>
      <c r="L513" s="8">
        <v>4</v>
      </c>
      <c r="M513" s="8" t="s">
        <v>84</v>
      </c>
      <c r="N513" s="9">
        <v>46218</v>
      </c>
      <c r="O513" s="10">
        <v>46218.5625</v>
      </c>
      <c r="P513" s="10">
        <v>46218.6875</v>
      </c>
      <c r="Q513" s="8" t="s">
        <v>58</v>
      </c>
      <c r="R513" s="8">
        <v>4</v>
      </c>
      <c r="S513" s="8">
        <v>0</v>
      </c>
      <c r="T513" s="8" t="b">
        <v>0</v>
      </c>
    </row>
    <row r="514" spans="2:20">
      <c r="B514" s="8" t="s">
        <v>82</v>
      </c>
      <c r="C514" s="8" t="s">
        <v>64</v>
      </c>
      <c r="D514" s="8" t="s">
        <v>83</v>
      </c>
      <c r="E514" s="8">
        <v>180</v>
      </c>
      <c r="F514" s="9">
        <v>46204</v>
      </c>
      <c r="G514" s="8" t="s">
        <v>52</v>
      </c>
      <c r="H514" s="8" t="s">
        <v>53</v>
      </c>
      <c r="I514" s="8" t="s">
        <v>57</v>
      </c>
      <c r="J514" s="61">
        <v>0</v>
      </c>
      <c r="K514" s="8">
        <v>1</v>
      </c>
      <c r="L514" s="8">
        <v>4</v>
      </c>
      <c r="M514" s="8" t="s">
        <v>84</v>
      </c>
      <c r="N514" s="9">
        <v>46219</v>
      </c>
      <c r="O514" s="10">
        <v>46219.354166666664</v>
      </c>
      <c r="P514" s="10">
        <v>46219.479166666664</v>
      </c>
      <c r="Q514" s="8" t="s">
        <v>58</v>
      </c>
      <c r="R514" s="8">
        <v>4</v>
      </c>
      <c r="S514" s="8">
        <v>0</v>
      </c>
      <c r="T514" s="8" t="b">
        <v>0</v>
      </c>
    </row>
    <row r="515" spans="2:20">
      <c r="B515" s="8" t="s">
        <v>82</v>
      </c>
      <c r="C515" s="8" t="s">
        <v>64</v>
      </c>
      <c r="D515" s="8" t="s">
        <v>83</v>
      </c>
      <c r="E515" s="8">
        <v>210</v>
      </c>
      <c r="F515" s="9">
        <v>46174</v>
      </c>
      <c r="G515" s="8" t="s">
        <v>52</v>
      </c>
      <c r="H515" s="8" t="s">
        <v>53</v>
      </c>
      <c r="I515" s="8" t="s">
        <v>54</v>
      </c>
      <c r="J515" s="61">
        <v>0</v>
      </c>
      <c r="K515" s="8">
        <v>1</v>
      </c>
      <c r="L515" s="8">
        <v>4</v>
      </c>
      <c r="M515" s="8" t="s">
        <v>84</v>
      </c>
      <c r="N515" s="9">
        <v>46181</v>
      </c>
      <c r="O515" s="10">
        <v>46181.333333333336</v>
      </c>
      <c r="P515" s="10">
        <v>46181.479166666664</v>
      </c>
      <c r="Q515" s="8" t="s">
        <v>56</v>
      </c>
      <c r="R515" s="8">
        <v>4</v>
      </c>
      <c r="S515" s="8">
        <v>0</v>
      </c>
      <c r="T515" s="8" t="b">
        <v>0</v>
      </c>
    </row>
    <row r="516" spans="2:20">
      <c r="B516" s="8" t="s">
        <v>82</v>
      </c>
      <c r="C516" s="8" t="s">
        <v>64</v>
      </c>
      <c r="D516" s="8" t="s">
        <v>83</v>
      </c>
      <c r="E516" s="8">
        <v>210</v>
      </c>
      <c r="F516" s="9">
        <v>46174</v>
      </c>
      <c r="G516" s="8" t="s">
        <v>52</v>
      </c>
      <c r="H516" s="8" t="s">
        <v>53</v>
      </c>
      <c r="I516" s="8" t="s">
        <v>57</v>
      </c>
      <c r="J516" s="61">
        <v>0</v>
      </c>
      <c r="K516" s="8">
        <v>1</v>
      </c>
      <c r="L516" s="8">
        <v>4</v>
      </c>
      <c r="M516" s="8" t="s">
        <v>84</v>
      </c>
      <c r="N516" s="9">
        <v>46187</v>
      </c>
      <c r="O516" s="10">
        <v>46187.541666666664</v>
      </c>
      <c r="P516" s="10">
        <v>46187.6875</v>
      </c>
      <c r="Q516" s="8" t="s">
        <v>56</v>
      </c>
      <c r="R516" s="8">
        <v>4</v>
      </c>
      <c r="S516" s="8">
        <v>0</v>
      </c>
      <c r="T516" s="8" t="b">
        <v>0</v>
      </c>
    </row>
    <row r="517" spans="2:20">
      <c r="B517" s="8" t="s">
        <v>82</v>
      </c>
      <c r="C517" s="8" t="s">
        <v>64</v>
      </c>
      <c r="D517" s="8" t="s">
        <v>83</v>
      </c>
      <c r="E517" s="8">
        <v>210</v>
      </c>
      <c r="F517" s="9">
        <v>46204</v>
      </c>
      <c r="G517" s="8" t="s">
        <v>52</v>
      </c>
      <c r="H517" s="8" t="s">
        <v>53</v>
      </c>
      <c r="I517" s="8" t="s">
        <v>68</v>
      </c>
      <c r="J517" s="61">
        <v>0</v>
      </c>
      <c r="K517" s="8">
        <v>1</v>
      </c>
      <c r="L517" s="8">
        <v>4</v>
      </c>
      <c r="M517" s="8" t="s">
        <v>84</v>
      </c>
      <c r="N517" s="9">
        <v>46206</v>
      </c>
      <c r="O517" s="10">
        <v>46206.541666666664</v>
      </c>
      <c r="P517" s="10">
        <v>46206.6875</v>
      </c>
      <c r="Q517" s="8" t="s">
        <v>58</v>
      </c>
      <c r="R517" s="8">
        <v>4</v>
      </c>
      <c r="S517" s="8">
        <v>0</v>
      </c>
      <c r="T517" s="8" t="b">
        <v>0</v>
      </c>
    </row>
    <row r="518" spans="2:20">
      <c r="B518" s="8" t="s">
        <v>82</v>
      </c>
      <c r="C518" s="8" t="s">
        <v>64</v>
      </c>
      <c r="D518" s="8" t="s">
        <v>83</v>
      </c>
      <c r="E518" s="8">
        <v>210</v>
      </c>
      <c r="F518" s="9">
        <v>46204</v>
      </c>
      <c r="G518" s="8" t="s">
        <v>52</v>
      </c>
      <c r="H518" s="8" t="s">
        <v>53</v>
      </c>
      <c r="I518" s="8" t="s">
        <v>67</v>
      </c>
      <c r="J518" s="61">
        <v>0</v>
      </c>
      <c r="K518" s="8">
        <v>1</v>
      </c>
      <c r="L518" s="8">
        <v>4</v>
      </c>
      <c r="M518" s="8" t="s">
        <v>84</v>
      </c>
      <c r="N518" s="9">
        <v>46234</v>
      </c>
      <c r="O518" s="10">
        <v>46234.541666666664</v>
      </c>
      <c r="P518" s="10">
        <v>46234.6875</v>
      </c>
      <c r="Q518" s="8" t="s">
        <v>58</v>
      </c>
      <c r="R518" s="8">
        <v>4</v>
      </c>
      <c r="S518" s="8">
        <v>0</v>
      </c>
      <c r="T518" s="8" t="b">
        <v>0</v>
      </c>
    </row>
    <row r="519" spans="2:20">
      <c r="B519" s="8" t="s">
        <v>82</v>
      </c>
      <c r="C519" s="8" t="s">
        <v>64</v>
      </c>
      <c r="D519" s="8" t="s">
        <v>83</v>
      </c>
      <c r="E519" s="8">
        <v>210</v>
      </c>
      <c r="F519" s="9">
        <v>46235</v>
      </c>
      <c r="G519" s="8" t="s">
        <v>52</v>
      </c>
      <c r="H519" s="8" t="s">
        <v>53</v>
      </c>
      <c r="I519" s="8" t="s">
        <v>54</v>
      </c>
      <c r="J519" s="61">
        <v>0</v>
      </c>
      <c r="K519" s="8">
        <v>1</v>
      </c>
      <c r="L519" s="8">
        <v>4</v>
      </c>
      <c r="M519" s="8" t="s">
        <v>84</v>
      </c>
      <c r="N519" s="9">
        <v>46242</v>
      </c>
      <c r="O519" s="10">
        <v>46242.541666666664</v>
      </c>
      <c r="P519" s="10">
        <v>46242.6875</v>
      </c>
      <c r="Q519" s="8" t="s">
        <v>60</v>
      </c>
      <c r="R519" s="8">
        <v>4</v>
      </c>
      <c r="S519" s="8">
        <v>0</v>
      </c>
      <c r="T519" s="8" t="b">
        <v>0</v>
      </c>
    </row>
    <row r="520" spans="2:20">
      <c r="B520" s="8" t="s">
        <v>82</v>
      </c>
      <c r="C520" s="8" t="s">
        <v>64</v>
      </c>
      <c r="D520" s="8" t="s">
        <v>83</v>
      </c>
      <c r="E520" s="8">
        <v>210</v>
      </c>
      <c r="F520" s="9">
        <v>46235</v>
      </c>
      <c r="G520" s="8" t="s">
        <v>52</v>
      </c>
      <c r="H520" s="8" t="s">
        <v>53</v>
      </c>
      <c r="I520" s="8" t="s">
        <v>68</v>
      </c>
      <c r="J520" s="61">
        <v>0</v>
      </c>
      <c r="K520" s="8">
        <v>1</v>
      </c>
      <c r="L520" s="8">
        <v>4</v>
      </c>
      <c r="M520" s="8" t="s">
        <v>84</v>
      </c>
      <c r="N520" s="9">
        <v>46249</v>
      </c>
      <c r="O520" s="10">
        <v>46249.375</v>
      </c>
      <c r="P520" s="10">
        <v>46249.520833333336</v>
      </c>
      <c r="Q520" s="8" t="s">
        <v>60</v>
      </c>
      <c r="R520" s="8">
        <v>4</v>
      </c>
      <c r="S520" s="8">
        <v>0</v>
      </c>
      <c r="T520" s="8" t="b">
        <v>0</v>
      </c>
    </row>
    <row r="521" spans="2:20">
      <c r="B521" s="8" t="s">
        <v>82</v>
      </c>
      <c r="C521" s="8" t="s">
        <v>64</v>
      </c>
      <c r="D521" s="8" t="s">
        <v>83</v>
      </c>
      <c r="E521" s="8">
        <v>210</v>
      </c>
      <c r="F521" s="9">
        <v>46235</v>
      </c>
      <c r="G521" s="8" t="s">
        <v>52</v>
      </c>
      <c r="H521" s="8" t="s">
        <v>53</v>
      </c>
      <c r="I521" s="8" t="s">
        <v>54</v>
      </c>
      <c r="J521" s="61">
        <v>0</v>
      </c>
      <c r="K521" s="8">
        <v>1</v>
      </c>
      <c r="L521" s="8">
        <v>4</v>
      </c>
      <c r="M521" s="8" t="s">
        <v>84</v>
      </c>
      <c r="N521" s="9">
        <v>46264</v>
      </c>
      <c r="O521" s="10">
        <v>46264.354166666664</v>
      </c>
      <c r="P521" s="10">
        <v>46264.5</v>
      </c>
      <c r="Q521" s="8" t="s">
        <v>60</v>
      </c>
      <c r="R521" s="8">
        <v>4</v>
      </c>
      <c r="S521" s="8">
        <v>0</v>
      </c>
      <c r="T521" s="8" t="b">
        <v>0</v>
      </c>
    </row>
    <row r="522" spans="2:20">
      <c r="B522" s="8" t="s">
        <v>82</v>
      </c>
      <c r="C522" s="8" t="s">
        <v>64</v>
      </c>
      <c r="D522" s="8" t="s">
        <v>83</v>
      </c>
      <c r="E522" s="8">
        <v>240</v>
      </c>
      <c r="F522" s="9">
        <v>46174</v>
      </c>
      <c r="G522" s="8" t="s">
        <v>52</v>
      </c>
      <c r="H522" s="8" t="s">
        <v>53</v>
      </c>
      <c r="I522" s="8" t="s">
        <v>59</v>
      </c>
      <c r="J522" s="61">
        <v>0</v>
      </c>
      <c r="K522" s="8">
        <v>1</v>
      </c>
      <c r="L522" s="8">
        <v>4</v>
      </c>
      <c r="M522" s="8" t="s">
        <v>84</v>
      </c>
      <c r="N522" s="9">
        <v>46190</v>
      </c>
      <c r="O522" s="10">
        <v>46190.5625</v>
      </c>
      <c r="P522" s="10">
        <v>46190.729166666664</v>
      </c>
      <c r="Q522" s="8" t="s">
        <v>56</v>
      </c>
      <c r="R522" s="8">
        <v>4</v>
      </c>
      <c r="S522" s="8">
        <v>0</v>
      </c>
      <c r="T522" s="8" t="b">
        <v>0</v>
      </c>
    </row>
    <row r="523" spans="2:20">
      <c r="B523" s="8" t="s">
        <v>82</v>
      </c>
      <c r="C523" s="8" t="s">
        <v>64</v>
      </c>
      <c r="D523" s="8" t="s">
        <v>83</v>
      </c>
      <c r="E523" s="8">
        <v>270</v>
      </c>
      <c r="F523" s="9">
        <v>46174</v>
      </c>
      <c r="G523" s="8" t="s">
        <v>52</v>
      </c>
      <c r="H523" s="8" t="s">
        <v>53</v>
      </c>
      <c r="I523" s="8" t="s">
        <v>68</v>
      </c>
      <c r="J523" s="61">
        <v>0</v>
      </c>
      <c r="K523" s="8">
        <v>1</v>
      </c>
      <c r="L523" s="8">
        <v>4</v>
      </c>
      <c r="M523" s="8" t="s">
        <v>84</v>
      </c>
      <c r="N523" s="9">
        <v>46179</v>
      </c>
      <c r="O523" s="10">
        <v>46179.333333333336</v>
      </c>
      <c r="P523" s="10">
        <v>46179.520833333336</v>
      </c>
      <c r="Q523" s="8" t="s">
        <v>56</v>
      </c>
      <c r="R523" s="8">
        <v>4</v>
      </c>
      <c r="S523" s="8">
        <v>0</v>
      </c>
      <c r="T523" s="8" t="b">
        <v>0</v>
      </c>
    </row>
    <row r="524" spans="2:20">
      <c r="B524" s="8" t="s">
        <v>82</v>
      </c>
      <c r="C524" s="8" t="s">
        <v>64</v>
      </c>
      <c r="D524" s="8" t="s">
        <v>83</v>
      </c>
      <c r="E524" s="8">
        <v>270</v>
      </c>
      <c r="F524" s="9">
        <v>46174</v>
      </c>
      <c r="G524" s="8" t="s">
        <v>52</v>
      </c>
      <c r="H524" s="8" t="s">
        <v>53</v>
      </c>
      <c r="I524" s="8" t="s">
        <v>59</v>
      </c>
      <c r="J524" s="61">
        <v>0</v>
      </c>
      <c r="K524" s="8">
        <v>1</v>
      </c>
      <c r="L524" s="8">
        <v>4</v>
      </c>
      <c r="M524" s="8" t="s">
        <v>84</v>
      </c>
      <c r="N524" s="9">
        <v>46184</v>
      </c>
      <c r="O524" s="10">
        <v>46184.541666666664</v>
      </c>
      <c r="P524" s="10">
        <v>46184.729166666664</v>
      </c>
      <c r="Q524" s="8" t="s">
        <v>56</v>
      </c>
      <c r="R524" s="8">
        <v>4</v>
      </c>
      <c r="S524" s="8">
        <v>0</v>
      </c>
      <c r="T524" s="8" t="b">
        <v>0</v>
      </c>
    </row>
    <row r="525" spans="2:20">
      <c r="B525" s="8" t="s">
        <v>82</v>
      </c>
      <c r="C525" s="8" t="s">
        <v>64</v>
      </c>
      <c r="D525" s="8" t="s">
        <v>83</v>
      </c>
      <c r="E525" s="8">
        <v>270</v>
      </c>
      <c r="F525" s="9">
        <v>46204</v>
      </c>
      <c r="G525" s="8" t="s">
        <v>52</v>
      </c>
      <c r="H525" s="8" t="s">
        <v>53</v>
      </c>
      <c r="I525" s="8" t="s">
        <v>68</v>
      </c>
      <c r="J525" s="61">
        <v>0</v>
      </c>
      <c r="K525" s="8">
        <v>1</v>
      </c>
      <c r="L525" s="8">
        <v>4</v>
      </c>
      <c r="M525" s="8" t="s">
        <v>84</v>
      </c>
      <c r="N525" s="9">
        <v>46225</v>
      </c>
      <c r="O525" s="10">
        <v>46225.333333333336</v>
      </c>
      <c r="P525" s="10">
        <v>46225.520833333336</v>
      </c>
      <c r="Q525" s="8" t="s">
        <v>58</v>
      </c>
      <c r="R525" s="8">
        <v>4</v>
      </c>
      <c r="S525" s="8">
        <v>0</v>
      </c>
      <c r="T525" s="8" t="b">
        <v>0</v>
      </c>
    </row>
    <row r="526" spans="2:20">
      <c r="B526" s="8" t="s">
        <v>82</v>
      </c>
      <c r="C526" s="8" t="s">
        <v>64</v>
      </c>
      <c r="D526" s="8" t="s">
        <v>83</v>
      </c>
      <c r="E526" s="8">
        <v>300</v>
      </c>
      <c r="F526" s="9">
        <v>46174</v>
      </c>
      <c r="G526" s="8" t="s">
        <v>52</v>
      </c>
      <c r="H526" s="8" t="s">
        <v>53</v>
      </c>
      <c r="I526" s="8" t="s">
        <v>59</v>
      </c>
      <c r="J526" s="61">
        <v>0</v>
      </c>
      <c r="K526" s="8">
        <v>1</v>
      </c>
      <c r="L526" s="8">
        <v>4</v>
      </c>
      <c r="M526" s="8" t="s">
        <v>84</v>
      </c>
      <c r="N526" s="9">
        <v>46196</v>
      </c>
      <c r="O526" s="10">
        <v>46196.333333333336</v>
      </c>
      <c r="P526" s="10">
        <v>46196.541666666664</v>
      </c>
      <c r="Q526" s="8" t="s">
        <v>56</v>
      </c>
      <c r="R526" s="8">
        <v>4</v>
      </c>
      <c r="S526" s="8">
        <v>0</v>
      </c>
      <c r="T526" s="8" t="b">
        <v>0</v>
      </c>
    </row>
    <row r="527" spans="2:20">
      <c r="B527" s="8" t="s">
        <v>82</v>
      </c>
      <c r="C527" s="8" t="s">
        <v>64</v>
      </c>
      <c r="D527" s="8" t="s">
        <v>83</v>
      </c>
      <c r="E527" s="8">
        <v>300</v>
      </c>
      <c r="F527" s="9">
        <v>46204</v>
      </c>
      <c r="G527" s="8" t="s">
        <v>52</v>
      </c>
      <c r="H527" s="8" t="s">
        <v>53</v>
      </c>
      <c r="I527" s="8" t="s">
        <v>54</v>
      </c>
      <c r="J527" s="61">
        <v>0</v>
      </c>
      <c r="K527" s="8">
        <v>1</v>
      </c>
      <c r="L527" s="8">
        <v>4</v>
      </c>
      <c r="M527" s="8" t="s">
        <v>84</v>
      </c>
      <c r="N527" s="9">
        <v>46222</v>
      </c>
      <c r="O527" s="10">
        <v>46222.375</v>
      </c>
      <c r="P527" s="10">
        <v>46222.583333333336</v>
      </c>
      <c r="Q527" s="8" t="s">
        <v>58</v>
      </c>
      <c r="R527" s="8">
        <v>4</v>
      </c>
      <c r="S527" s="8">
        <v>0</v>
      </c>
      <c r="T527" s="8" t="b">
        <v>0</v>
      </c>
    </row>
    <row r="528" spans="2:20">
      <c r="B528" s="8" t="s">
        <v>82</v>
      </c>
      <c r="C528" s="8" t="s">
        <v>64</v>
      </c>
      <c r="D528" s="8" t="s">
        <v>83</v>
      </c>
      <c r="E528" s="8">
        <v>360</v>
      </c>
      <c r="F528" s="9">
        <v>46235</v>
      </c>
      <c r="G528" s="8" t="s">
        <v>52</v>
      </c>
      <c r="H528" s="8" t="s">
        <v>53</v>
      </c>
      <c r="I528" s="8" t="s">
        <v>59</v>
      </c>
      <c r="J528" s="61">
        <v>0</v>
      </c>
      <c r="K528" s="8">
        <v>1</v>
      </c>
      <c r="L528" s="8">
        <v>4</v>
      </c>
      <c r="M528" s="8" t="s">
        <v>84</v>
      </c>
      <c r="N528" s="9">
        <v>46251</v>
      </c>
      <c r="O528" s="10">
        <v>46251.354166666664</v>
      </c>
      <c r="P528" s="10">
        <v>46251.604166666664</v>
      </c>
      <c r="Q528" s="8" t="s">
        <v>60</v>
      </c>
      <c r="R528" s="8">
        <v>4</v>
      </c>
      <c r="S528" s="8">
        <v>0</v>
      </c>
      <c r="T528" s="8" t="b">
        <v>0</v>
      </c>
    </row>
    <row r="529" spans="2:20">
      <c r="B529" s="8" t="s">
        <v>82</v>
      </c>
      <c r="C529" s="8" t="s">
        <v>64</v>
      </c>
      <c r="D529" s="8" t="s">
        <v>83</v>
      </c>
      <c r="E529" s="8">
        <v>420</v>
      </c>
      <c r="F529" s="9">
        <v>46204</v>
      </c>
      <c r="G529" s="8" t="s">
        <v>52</v>
      </c>
      <c r="H529" s="8" t="s">
        <v>53</v>
      </c>
      <c r="I529" s="8" t="s">
        <v>62</v>
      </c>
      <c r="J529" s="61">
        <v>0</v>
      </c>
      <c r="K529" s="8">
        <v>1</v>
      </c>
      <c r="L529" s="8">
        <v>4</v>
      </c>
      <c r="M529" s="8" t="s">
        <v>84</v>
      </c>
      <c r="N529" s="9">
        <v>46209</v>
      </c>
      <c r="O529" s="10">
        <v>46209.375</v>
      </c>
      <c r="P529" s="10">
        <v>46209.666666666664</v>
      </c>
      <c r="Q529" s="8" t="s">
        <v>58</v>
      </c>
      <c r="R529" s="8">
        <v>4</v>
      </c>
      <c r="S529" s="8">
        <v>0</v>
      </c>
      <c r="T529" s="8" t="b">
        <v>0</v>
      </c>
    </row>
    <row r="530" spans="2:20">
      <c r="B530" s="8" t="s">
        <v>82</v>
      </c>
      <c r="C530" s="8" t="s">
        <v>64</v>
      </c>
      <c r="D530" s="8" t="s">
        <v>83</v>
      </c>
      <c r="E530" s="8">
        <v>480</v>
      </c>
      <c r="F530" s="9">
        <v>46174</v>
      </c>
      <c r="G530" s="8" t="s">
        <v>52</v>
      </c>
      <c r="H530" s="8" t="s">
        <v>53</v>
      </c>
      <c r="I530" s="8" t="s">
        <v>57</v>
      </c>
      <c r="J530" s="61">
        <v>0</v>
      </c>
      <c r="K530" s="8">
        <v>1</v>
      </c>
      <c r="L530" s="8">
        <v>4</v>
      </c>
      <c r="M530" s="8" t="s">
        <v>84</v>
      </c>
      <c r="N530" s="9">
        <v>46182</v>
      </c>
      <c r="O530" s="10">
        <v>46182.333333333336</v>
      </c>
      <c r="P530" s="10">
        <v>46182.666666666664</v>
      </c>
      <c r="Q530" s="8" t="s">
        <v>56</v>
      </c>
      <c r="R530" s="8">
        <v>4</v>
      </c>
      <c r="S530" s="8">
        <v>0</v>
      </c>
      <c r="T530" s="8" t="b">
        <v>0</v>
      </c>
    </row>
    <row r="531" spans="2:20">
      <c r="B531" s="8" t="s">
        <v>82</v>
      </c>
      <c r="C531" s="8" t="s">
        <v>64</v>
      </c>
      <c r="D531" s="8" t="s">
        <v>83</v>
      </c>
      <c r="E531" s="8">
        <v>480</v>
      </c>
      <c r="F531" s="9">
        <v>46174</v>
      </c>
      <c r="G531" s="8" t="s">
        <v>52</v>
      </c>
      <c r="H531" s="8" t="s">
        <v>53</v>
      </c>
      <c r="I531" s="8" t="s">
        <v>57</v>
      </c>
      <c r="J531" s="61">
        <v>0</v>
      </c>
      <c r="K531" s="8">
        <v>1</v>
      </c>
      <c r="L531" s="8">
        <v>4</v>
      </c>
      <c r="M531" s="8" t="s">
        <v>84</v>
      </c>
      <c r="N531" s="9">
        <v>46185</v>
      </c>
      <c r="O531" s="10">
        <v>46185.3125</v>
      </c>
      <c r="P531" s="10">
        <v>46185.645833333336</v>
      </c>
      <c r="Q531" s="8" t="s">
        <v>56</v>
      </c>
      <c r="R531" s="8">
        <v>4</v>
      </c>
      <c r="S531" s="8">
        <v>0</v>
      </c>
      <c r="T531" s="8" t="b">
        <v>0</v>
      </c>
    </row>
    <row r="532" spans="2:20">
      <c r="B532" s="8" t="s">
        <v>82</v>
      </c>
      <c r="C532" s="8" t="s">
        <v>64</v>
      </c>
      <c r="D532" s="8" t="s">
        <v>83</v>
      </c>
      <c r="E532" s="8">
        <v>480</v>
      </c>
      <c r="F532" s="9">
        <v>46174</v>
      </c>
      <c r="G532" s="8" t="s">
        <v>52</v>
      </c>
      <c r="H532" s="8" t="s">
        <v>53</v>
      </c>
      <c r="I532" s="8" t="s">
        <v>62</v>
      </c>
      <c r="J532" s="61">
        <v>0</v>
      </c>
      <c r="K532" s="8">
        <v>1</v>
      </c>
      <c r="L532" s="8">
        <v>4</v>
      </c>
      <c r="M532" s="8" t="s">
        <v>84</v>
      </c>
      <c r="N532" s="9">
        <v>46186</v>
      </c>
      <c r="O532" s="10">
        <v>46186.3125</v>
      </c>
      <c r="P532" s="10">
        <v>46186.645833333336</v>
      </c>
      <c r="Q532" s="8" t="s">
        <v>56</v>
      </c>
      <c r="R532" s="8">
        <v>4</v>
      </c>
      <c r="S532" s="8">
        <v>0</v>
      </c>
      <c r="T532" s="8" t="b">
        <v>0</v>
      </c>
    </row>
    <row r="533" spans="2:20">
      <c r="B533" s="8" t="s">
        <v>82</v>
      </c>
      <c r="C533" s="8" t="s">
        <v>64</v>
      </c>
      <c r="D533" s="8" t="s">
        <v>83</v>
      </c>
      <c r="E533" s="8">
        <v>480</v>
      </c>
      <c r="F533" s="9">
        <v>46174</v>
      </c>
      <c r="G533" s="8" t="s">
        <v>52</v>
      </c>
      <c r="H533" s="8" t="s">
        <v>53</v>
      </c>
      <c r="I533" s="8" t="s">
        <v>59</v>
      </c>
      <c r="J533" s="61">
        <v>0</v>
      </c>
      <c r="K533" s="8">
        <v>1</v>
      </c>
      <c r="L533" s="8">
        <v>4</v>
      </c>
      <c r="M533" s="8" t="s">
        <v>84</v>
      </c>
      <c r="N533" s="9">
        <v>46203</v>
      </c>
      <c r="O533" s="10">
        <v>46203.354166666664</v>
      </c>
      <c r="P533" s="10">
        <v>46203.6875</v>
      </c>
      <c r="Q533" s="8" t="s">
        <v>56</v>
      </c>
      <c r="R533" s="8">
        <v>4</v>
      </c>
      <c r="S533" s="8">
        <v>0</v>
      </c>
      <c r="T533" s="8" t="b">
        <v>0</v>
      </c>
    </row>
    <row r="534" spans="2:20">
      <c r="B534" s="8" t="s">
        <v>82</v>
      </c>
      <c r="C534" s="8" t="s">
        <v>64</v>
      </c>
      <c r="D534" s="8" t="s">
        <v>83</v>
      </c>
      <c r="E534" s="8">
        <v>480</v>
      </c>
      <c r="F534" s="9">
        <v>46204</v>
      </c>
      <c r="G534" s="8" t="s">
        <v>52</v>
      </c>
      <c r="H534" s="8" t="s">
        <v>53</v>
      </c>
      <c r="I534" s="8" t="s">
        <v>67</v>
      </c>
      <c r="J534" s="61">
        <v>0</v>
      </c>
      <c r="K534" s="8">
        <v>1</v>
      </c>
      <c r="L534" s="8">
        <v>4</v>
      </c>
      <c r="M534" s="8" t="s">
        <v>84</v>
      </c>
      <c r="N534" s="9">
        <v>46204</v>
      </c>
      <c r="O534" s="10">
        <v>46204.333333333336</v>
      </c>
      <c r="P534" s="10">
        <v>46204.666666666664</v>
      </c>
      <c r="Q534" s="8" t="s">
        <v>58</v>
      </c>
      <c r="R534" s="8">
        <v>4</v>
      </c>
      <c r="S534" s="8">
        <v>0</v>
      </c>
      <c r="T534" s="8" t="b">
        <v>0</v>
      </c>
    </row>
    <row r="535" spans="2:20">
      <c r="B535" s="8" t="s">
        <v>82</v>
      </c>
      <c r="C535" s="8" t="s">
        <v>64</v>
      </c>
      <c r="D535" s="8" t="s">
        <v>83</v>
      </c>
      <c r="E535" s="8">
        <v>480</v>
      </c>
      <c r="F535" s="9">
        <v>46204</v>
      </c>
      <c r="G535" s="8" t="s">
        <v>52</v>
      </c>
      <c r="H535" s="8" t="s">
        <v>53</v>
      </c>
      <c r="I535" s="8" t="s">
        <v>68</v>
      </c>
      <c r="J535" s="61">
        <v>0</v>
      </c>
      <c r="K535" s="8">
        <v>1</v>
      </c>
      <c r="L535" s="8">
        <v>4</v>
      </c>
      <c r="M535" s="8" t="s">
        <v>84</v>
      </c>
      <c r="N535" s="9">
        <v>46207</v>
      </c>
      <c r="O535" s="10">
        <v>46207.354166666664</v>
      </c>
      <c r="P535" s="10">
        <v>46207.6875</v>
      </c>
      <c r="Q535" s="8" t="s">
        <v>58</v>
      </c>
      <c r="R535" s="8">
        <v>4</v>
      </c>
      <c r="S535" s="8">
        <v>0</v>
      </c>
      <c r="T535" s="8" t="b">
        <v>0</v>
      </c>
    </row>
    <row r="536" spans="2:20">
      <c r="B536" s="8" t="s">
        <v>82</v>
      </c>
      <c r="C536" s="8" t="s">
        <v>64</v>
      </c>
      <c r="D536" s="8" t="s">
        <v>83</v>
      </c>
      <c r="E536" s="8">
        <v>480</v>
      </c>
      <c r="F536" s="9">
        <v>46204</v>
      </c>
      <c r="G536" s="8" t="s">
        <v>52</v>
      </c>
      <c r="H536" s="8" t="s">
        <v>53</v>
      </c>
      <c r="I536" s="8" t="s">
        <v>57</v>
      </c>
      <c r="J536" s="61">
        <v>0</v>
      </c>
      <c r="K536" s="8">
        <v>1</v>
      </c>
      <c r="L536" s="8">
        <v>4</v>
      </c>
      <c r="M536" s="8" t="s">
        <v>84</v>
      </c>
      <c r="N536" s="9">
        <v>46210</v>
      </c>
      <c r="O536" s="10">
        <v>46210.333333333336</v>
      </c>
      <c r="P536" s="10">
        <v>46210.666666666664</v>
      </c>
      <c r="Q536" s="8" t="s">
        <v>58</v>
      </c>
      <c r="R536" s="8">
        <v>4</v>
      </c>
      <c r="S536" s="8">
        <v>0</v>
      </c>
      <c r="T536" s="8" t="b">
        <v>0</v>
      </c>
    </row>
    <row r="537" spans="2:20">
      <c r="B537" s="8" t="s">
        <v>82</v>
      </c>
      <c r="C537" s="8" t="s">
        <v>64</v>
      </c>
      <c r="D537" s="8" t="s">
        <v>83</v>
      </c>
      <c r="E537" s="8">
        <v>480</v>
      </c>
      <c r="F537" s="9">
        <v>46204</v>
      </c>
      <c r="G537" s="8" t="s">
        <v>52</v>
      </c>
      <c r="H537" s="8" t="s">
        <v>53</v>
      </c>
      <c r="I537" s="8" t="s">
        <v>59</v>
      </c>
      <c r="J537" s="61">
        <v>0</v>
      </c>
      <c r="K537" s="8">
        <v>1</v>
      </c>
      <c r="L537" s="8">
        <v>4</v>
      </c>
      <c r="M537" s="8" t="s">
        <v>84</v>
      </c>
      <c r="N537" s="9">
        <v>46217</v>
      </c>
      <c r="O537" s="10">
        <v>46217.333333333336</v>
      </c>
      <c r="P537" s="10">
        <v>46217.666666666664</v>
      </c>
      <c r="Q537" s="8" t="s">
        <v>58</v>
      </c>
      <c r="R537" s="8">
        <v>4</v>
      </c>
      <c r="S537" s="8">
        <v>0</v>
      </c>
      <c r="T537" s="8" t="b">
        <v>0</v>
      </c>
    </row>
    <row r="538" spans="2:20">
      <c r="B538" s="8" t="s">
        <v>82</v>
      </c>
      <c r="C538" s="8" t="s">
        <v>64</v>
      </c>
      <c r="D538" s="8" t="s">
        <v>83</v>
      </c>
      <c r="E538" s="8">
        <v>480</v>
      </c>
      <c r="F538" s="9">
        <v>46204</v>
      </c>
      <c r="G538" s="8" t="s">
        <v>52</v>
      </c>
      <c r="H538" s="8" t="s">
        <v>53</v>
      </c>
      <c r="I538" s="8" t="s">
        <v>54</v>
      </c>
      <c r="J538" s="61">
        <v>0</v>
      </c>
      <c r="K538" s="8">
        <v>1</v>
      </c>
      <c r="L538" s="8">
        <v>4</v>
      </c>
      <c r="M538" s="8" t="s">
        <v>84</v>
      </c>
      <c r="N538" s="9">
        <v>46221</v>
      </c>
      <c r="O538" s="10">
        <v>46221.3125</v>
      </c>
      <c r="P538" s="10">
        <v>46221.645833333336</v>
      </c>
      <c r="Q538" s="8" t="s">
        <v>58</v>
      </c>
      <c r="R538" s="8">
        <v>4</v>
      </c>
      <c r="S538" s="8">
        <v>0</v>
      </c>
      <c r="T538" s="8" t="b">
        <v>0</v>
      </c>
    </row>
    <row r="539" spans="2:20">
      <c r="B539" s="8" t="s">
        <v>82</v>
      </c>
      <c r="C539" s="8" t="s">
        <v>64</v>
      </c>
      <c r="D539" s="8" t="s">
        <v>83</v>
      </c>
      <c r="E539" s="8">
        <v>480</v>
      </c>
      <c r="F539" s="9">
        <v>46204</v>
      </c>
      <c r="G539" s="8" t="s">
        <v>52</v>
      </c>
      <c r="H539" s="8" t="s">
        <v>53</v>
      </c>
      <c r="I539" s="8" t="s">
        <v>67</v>
      </c>
      <c r="J539" s="61">
        <v>0</v>
      </c>
      <c r="K539" s="8">
        <v>1</v>
      </c>
      <c r="L539" s="8">
        <v>4</v>
      </c>
      <c r="M539" s="8" t="s">
        <v>84</v>
      </c>
      <c r="N539" s="9">
        <v>46224</v>
      </c>
      <c r="O539" s="10">
        <v>46224.333333333336</v>
      </c>
      <c r="P539" s="10">
        <v>46224.666666666664</v>
      </c>
      <c r="Q539" s="8" t="s">
        <v>58</v>
      </c>
      <c r="R539" s="8">
        <v>4</v>
      </c>
      <c r="S539" s="8">
        <v>0</v>
      </c>
      <c r="T539" s="8" t="b">
        <v>0</v>
      </c>
    </row>
    <row r="540" spans="2:20">
      <c r="B540" s="8" t="s">
        <v>82</v>
      </c>
      <c r="C540" s="8" t="s">
        <v>64</v>
      </c>
      <c r="D540" s="8" t="s">
        <v>83</v>
      </c>
      <c r="E540" s="8">
        <v>480</v>
      </c>
      <c r="F540" s="9">
        <v>46204</v>
      </c>
      <c r="G540" s="8" t="s">
        <v>52</v>
      </c>
      <c r="H540" s="8" t="s">
        <v>53</v>
      </c>
      <c r="I540" s="8" t="s">
        <v>54</v>
      </c>
      <c r="J540" s="61">
        <v>0</v>
      </c>
      <c r="K540" s="8">
        <v>1</v>
      </c>
      <c r="L540" s="8">
        <v>4</v>
      </c>
      <c r="M540" s="8" t="s">
        <v>84</v>
      </c>
      <c r="N540" s="9">
        <v>46227</v>
      </c>
      <c r="O540" s="10">
        <v>46227.333333333336</v>
      </c>
      <c r="P540" s="10">
        <v>46227.666666666664</v>
      </c>
      <c r="Q540" s="8" t="s">
        <v>58</v>
      </c>
      <c r="R540" s="8">
        <v>4</v>
      </c>
      <c r="S540" s="8">
        <v>0</v>
      </c>
      <c r="T540" s="8" t="b">
        <v>0</v>
      </c>
    </row>
    <row r="541" spans="2:20">
      <c r="B541" s="8" t="s">
        <v>82</v>
      </c>
      <c r="C541" s="8" t="s">
        <v>64</v>
      </c>
      <c r="D541" s="8" t="s">
        <v>83</v>
      </c>
      <c r="E541" s="8">
        <v>480</v>
      </c>
      <c r="F541" s="9">
        <v>46204</v>
      </c>
      <c r="G541" s="8" t="s">
        <v>52</v>
      </c>
      <c r="H541" s="8" t="s">
        <v>53</v>
      </c>
      <c r="I541" s="8" t="s">
        <v>59</v>
      </c>
      <c r="J541" s="61">
        <v>0</v>
      </c>
      <c r="K541" s="8">
        <v>1</v>
      </c>
      <c r="L541" s="8">
        <v>4</v>
      </c>
      <c r="M541" s="8" t="s">
        <v>84</v>
      </c>
      <c r="N541" s="9">
        <v>46228</v>
      </c>
      <c r="O541" s="10">
        <v>46228.375</v>
      </c>
      <c r="P541" s="10">
        <v>46228.708333333336</v>
      </c>
      <c r="Q541" s="8" t="s">
        <v>58</v>
      </c>
      <c r="R541" s="8">
        <v>4</v>
      </c>
      <c r="S541" s="8">
        <v>0</v>
      </c>
      <c r="T541" s="8" t="b">
        <v>0</v>
      </c>
    </row>
    <row r="542" spans="2:20">
      <c r="B542" s="8" t="s">
        <v>82</v>
      </c>
      <c r="C542" s="8" t="s">
        <v>64</v>
      </c>
      <c r="D542" s="8" t="s">
        <v>83</v>
      </c>
      <c r="E542" s="8">
        <v>480</v>
      </c>
      <c r="F542" s="9">
        <v>46235</v>
      </c>
      <c r="G542" s="8" t="s">
        <v>52</v>
      </c>
      <c r="H542" s="8" t="s">
        <v>53</v>
      </c>
      <c r="I542" s="8" t="s">
        <v>54</v>
      </c>
      <c r="J542" s="61">
        <v>0</v>
      </c>
      <c r="K542" s="8">
        <v>1</v>
      </c>
      <c r="L542" s="8">
        <v>4</v>
      </c>
      <c r="M542" s="8" t="s">
        <v>84</v>
      </c>
      <c r="N542" s="9">
        <v>46255</v>
      </c>
      <c r="O542" s="10">
        <v>46255.354166666664</v>
      </c>
      <c r="P542" s="10">
        <v>46255.6875</v>
      </c>
      <c r="Q542" s="8" t="s">
        <v>60</v>
      </c>
      <c r="R542" s="8">
        <v>4</v>
      </c>
      <c r="S542" s="8">
        <v>0</v>
      </c>
      <c r="T542" s="8" t="b">
        <v>0</v>
      </c>
    </row>
    <row r="543" spans="2:20">
      <c r="B543" s="8" t="s">
        <v>82</v>
      </c>
      <c r="C543" s="8" t="s">
        <v>64</v>
      </c>
      <c r="D543" s="8" t="s">
        <v>83</v>
      </c>
      <c r="E543" s="8">
        <v>480</v>
      </c>
      <c r="F543" s="9">
        <v>46235</v>
      </c>
      <c r="G543" s="8" t="s">
        <v>52</v>
      </c>
      <c r="H543" s="8" t="s">
        <v>53</v>
      </c>
      <c r="I543" s="8" t="s">
        <v>54</v>
      </c>
      <c r="J543" s="61">
        <v>0</v>
      </c>
      <c r="K543" s="8">
        <v>1</v>
      </c>
      <c r="L543" s="8">
        <v>4</v>
      </c>
      <c r="M543" s="8" t="s">
        <v>84</v>
      </c>
      <c r="N543" s="9">
        <v>46256</v>
      </c>
      <c r="O543" s="10">
        <v>46256.354166666664</v>
      </c>
      <c r="P543" s="10">
        <v>46256.6875</v>
      </c>
      <c r="Q543" s="8" t="s">
        <v>60</v>
      </c>
      <c r="R543" s="8">
        <v>4</v>
      </c>
      <c r="S543" s="8">
        <v>0</v>
      </c>
      <c r="T543" s="8" t="b">
        <v>0</v>
      </c>
    </row>
    <row r="544" spans="2:20">
      <c r="B544" s="8" t="s">
        <v>82</v>
      </c>
      <c r="C544" s="8" t="s">
        <v>64</v>
      </c>
      <c r="D544" s="8" t="s">
        <v>83</v>
      </c>
      <c r="E544" s="8">
        <v>540</v>
      </c>
      <c r="F544" s="9">
        <v>46174</v>
      </c>
      <c r="G544" s="8" t="s">
        <v>52</v>
      </c>
      <c r="H544" s="8" t="s">
        <v>53</v>
      </c>
      <c r="I544" s="8" t="s">
        <v>57</v>
      </c>
      <c r="J544" s="61">
        <v>0</v>
      </c>
      <c r="K544" s="8">
        <v>1</v>
      </c>
      <c r="L544" s="8">
        <v>4</v>
      </c>
      <c r="M544" s="8" t="s">
        <v>84</v>
      </c>
      <c r="N544" s="9">
        <v>46174</v>
      </c>
      <c r="O544" s="10">
        <v>46174.333333333336</v>
      </c>
      <c r="P544" s="10">
        <v>46174.708333333336</v>
      </c>
      <c r="Q544" s="8" t="s">
        <v>56</v>
      </c>
      <c r="R544" s="8">
        <v>4</v>
      </c>
      <c r="S544" s="8">
        <v>0</v>
      </c>
      <c r="T544" s="8" t="b">
        <v>0</v>
      </c>
    </row>
    <row r="545" spans="2:20">
      <c r="B545" s="8" t="s">
        <v>82</v>
      </c>
      <c r="C545" s="8" t="s">
        <v>64</v>
      </c>
      <c r="D545" s="8" t="s">
        <v>83</v>
      </c>
      <c r="E545" s="8">
        <v>540</v>
      </c>
      <c r="F545" s="9">
        <v>46174</v>
      </c>
      <c r="G545" s="8" t="s">
        <v>52</v>
      </c>
      <c r="H545" s="8" t="s">
        <v>53</v>
      </c>
      <c r="I545" s="8" t="s">
        <v>62</v>
      </c>
      <c r="J545" s="61">
        <v>0</v>
      </c>
      <c r="K545" s="8">
        <v>1</v>
      </c>
      <c r="L545" s="8">
        <v>4</v>
      </c>
      <c r="M545" s="8" t="s">
        <v>84</v>
      </c>
      <c r="N545" s="9">
        <v>46189</v>
      </c>
      <c r="O545" s="10">
        <v>46189.375</v>
      </c>
      <c r="P545" s="10">
        <v>46189.75</v>
      </c>
      <c r="Q545" s="8" t="s">
        <v>56</v>
      </c>
      <c r="R545" s="8">
        <v>4</v>
      </c>
      <c r="S545" s="8">
        <v>0</v>
      </c>
      <c r="T545" s="8" t="b">
        <v>0</v>
      </c>
    </row>
    <row r="546" spans="2:20">
      <c r="B546" s="8" t="s">
        <v>82</v>
      </c>
      <c r="C546" s="8" t="s">
        <v>64</v>
      </c>
      <c r="D546" s="8" t="s">
        <v>83</v>
      </c>
      <c r="E546" s="8">
        <v>540</v>
      </c>
      <c r="F546" s="9">
        <v>46174</v>
      </c>
      <c r="G546" s="8" t="s">
        <v>52</v>
      </c>
      <c r="H546" s="8" t="s">
        <v>53</v>
      </c>
      <c r="I546" s="8" t="s">
        <v>57</v>
      </c>
      <c r="J546" s="61">
        <v>0</v>
      </c>
      <c r="K546" s="8">
        <v>1</v>
      </c>
      <c r="L546" s="8">
        <v>4</v>
      </c>
      <c r="M546" s="8" t="s">
        <v>84</v>
      </c>
      <c r="N546" s="9">
        <v>46198</v>
      </c>
      <c r="O546" s="10">
        <v>46198.375</v>
      </c>
      <c r="P546" s="10">
        <v>46198.75</v>
      </c>
      <c r="Q546" s="8" t="s">
        <v>56</v>
      </c>
      <c r="R546" s="8">
        <v>4</v>
      </c>
      <c r="S546" s="8">
        <v>0</v>
      </c>
      <c r="T546" s="8" t="b">
        <v>0</v>
      </c>
    </row>
    <row r="547" spans="2:20">
      <c r="B547" s="8" t="s">
        <v>82</v>
      </c>
      <c r="C547" s="8" t="s">
        <v>64</v>
      </c>
      <c r="D547" s="8" t="s">
        <v>83</v>
      </c>
      <c r="E547" s="8">
        <v>540</v>
      </c>
      <c r="F547" s="9">
        <v>46174</v>
      </c>
      <c r="G547" s="8" t="s">
        <v>52</v>
      </c>
      <c r="H547" s="8" t="s">
        <v>53</v>
      </c>
      <c r="I547" s="8" t="s">
        <v>57</v>
      </c>
      <c r="J547" s="61">
        <v>0</v>
      </c>
      <c r="K547" s="8">
        <v>1</v>
      </c>
      <c r="L547" s="8">
        <v>4</v>
      </c>
      <c r="M547" s="8" t="s">
        <v>84</v>
      </c>
      <c r="N547" s="9">
        <v>46201</v>
      </c>
      <c r="O547" s="10">
        <v>46201.354166666664</v>
      </c>
      <c r="P547" s="10">
        <v>46201.729166666664</v>
      </c>
      <c r="Q547" s="8" t="s">
        <v>56</v>
      </c>
      <c r="R547" s="8">
        <v>4</v>
      </c>
      <c r="S547" s="8">
        <v>0</v>
      </c>
      <c r="T547" s="8" t="b">
        <v>0</v>
      </c>
    </row>
    <row r="548" spans="2:20">
      <c r="B548" s="8" t="s">
        <v>82</v>
      </c>
      <c r="C548" s="8" t="s">
        <v>64</v>
      </c>
      <c r="D548" s="8" t="s">
        <v>83</v>
      </c>
      <c r="E548" s="8">
        <v>540</v>
      </c>
      <c r="F548" s="9">
        <v>46174</v>
      </c>
      <c r="G548" s="8" t="s">
        <v>52</v>
      </c>
      <c r="H548" s="8" t="s">
        <v>53</v>
      </c>
      <c r="I548" s="8" t="s">
        <v>62</v>
      </c>
      <c r="J548" s="61">
        <v>0</v>
      </c>
      <c r="K548" s="8">
        <v>1</v>
      </c>
      <c r="L548" s="8">
        <v>4</v>
      </c>
      <c r="M548" s="8" t="s">
        <v>84</v>
      </c>
      <c r="N548" s="9">
        <v>46202</v>
      </c>
      <c r="O548" s="10">
        <v>46202.354166666664</v>
      </c>
      <c r="P548" s="10">
        <v>46202.729166666664</v>
      </c>
      <c r="Q548" s="8" t="s">
        <v>56</v>
      </c>
      <c r="R548" s="8">
        <v>4</v>
      </c>
      <c r="S548" s="8">
        <v>0</v>
      </c>
      <c r="T548" s="8" t="b">
        <v>0</v>
      </c>
    </row>
    <row r="549" spans="2:20">
      <c r="B549" s="8" t="s">
        <v>82</v>
      </c>
      <c r="C549" s="8" t="s">
        <v>64</v>
      </c>
      <c r="D549" s="8" t="s">
        <v>83</v>
      </c>
      <c r="E549" s="8">
        <v>540</v>
      </c>
      <c r="F549" s="9">
        <v>46235</v>
      </c>
      <c r="G549" s="8" t="s">
        <v>52</v>
      </c>
      <c r="H549" s="8" t="s">
        <v>53</v>
      </c>
      <c r="I549" s="8" t="s">
        <v>57</v>
      </c>
      <c r="J549" s="61">
        <v>0</v>
      </c>
      <c r="K549" s="8">
        <v>1</v>
      </c>
      <c r="L549" s="8">
        <v>4</v>
      </c>
      <c r="M549" s="8" t="s">
        <v>84</v>
      </c>
      <c r="N549" s="9">
        <v>46258</v>
      </c>
      <c r="O549" s="10">
        <v>46258.375</v>
      </c>
      <c r="P549" s="10">
        <v>46258.75</v>
      </c>
      <c r="Q549" s="8" t="s">
        <v>60</v>
      </c>
      <c r="R549" s="8">
        <v>4</v>
      </c>
      <c r="S549" s="8">
        <v>0</v>
      </c>
      <c r="T549" s="8" t="b">
        <v>0</v>
      </c>
    </row>
    <row r="550" spans="2:20">
      <c r="B550" s="8" t="s">
        <v>82</v>
      </c>
      <c r="C550" s="8" t="s">
        <v>64</v>
      </c>
      <c r="D550" s="8" t="s">
        <v>83</v>
      </c>
      <c r="E550" s="8">
        <v>540</v>
      </c>
      <c r="F550" s="9">
        <v>46235</v>
      </c>
      <c r="G550" s="8" t="s">
        <v>52</v>
      </c>
      <c r="H550" s="8" t="s">
        <v>53</v>
      </c>
      <c r="I550" s="8" t="s">
        <v>68</v>
      </c>
      <c r="J550" s="61">
        <v>0</v>
      </c>
      <c r="K550" s="8">
        <v>1</v>
      </c>
      <c r="L550" s="8">
        <v>4</v>
      </c>
      <c r="M550" s="8" t="s">
        <v>84</v>
      </c>
      <c r="N550" s="9">
        <v>46262</v>
      </c>
      <c r="O550" s="10">
        <v>46262.3125</v>
      </c>
      <c r="P550" s="10">
        <v>46262.6875</v>
      </c>
      <c r="Q550" s="8" t="s">
        <v>60</v>
      </c>
      <c r="R550" s="8">
        <v>4</v>
      </c>
      <c r="S550" s="8">
        <v>0</v>
      </c>
      <c r="T550" s="8" t="b">
        <v>0</v>
      </c>
    </row>
    <row r="551" spans="2:20">
      <c r="B551" s="8" t="s">
        <v>82</v>
      </c>
      <c r="C551" s="8" t="s">
        <v>64</v>
      </c>
      <c r="D551" s="8" t="s">
        <v>85</v>
      </c>
      <c r="E551" s="8">
        <v>180</v>
      </c>
      <c r="F551" s="9">
        <v>46174</v>
      </c>
      <c r="G551" s="8" t="s">
        <v>52</v>
      </c>
      <c r="H551" s="8" t="s">
        <v>53</v>
      </c>
      <c r="I551" s="8" t="s">
        <v>67</v>
      </c>
      <c r="J551" s="61">
        <v>0</v>
      </c>
      <c r="K551" s="8">
        <v>1</v>
      </c>
      <c r="L551" s="8">
        <v>4</v>
      </c>
      <c r="M551" s="8" t="s">
        <v>84</v>
      </c>
      <c r="N551" s="9">
        <v>46193</v>
      </c>
      <c r="O551" s="10">
        <v>46193.354166666664</v>
      </c>
      <c r="P551" s="10">
        <v>46193.479166666664</v>
      </c>
      <c r="Q551" s="8" t="s">
        <v>56</v>
      </c>
      <c r="R551" s="8">
        <v>4</v>
      </c>
      <c r="S551" s="8">
        <v>0</v>
      </c>
      <c r="T551" s="8" t="b">
        <v>0</v>
      </c>
    </row>
    <row r="552" spans="2:20">
      <c r="B552" s="8" t="s">
        <v>82</v>
      </c>
      <c r="C552" s="8" t="s">
        <v>64</v>
      </c>
      <c r="D552" s="8" t="s">
        <v>85</v>
      </c>
      <c r="E552" s="8">
        <v>180</v>
      </c>
      <c r="F552" s="9">
        <v>46204</v>
      </c>
      <c r="G552" s="8" t="s">
        <v>52</v>
      </c>
      <c r="H552" s="8" t="s">
        <v>53</v>
      </c>
      <c r="I552" s="8" t="s">
        <v>62</v>
      </c>
      <c r="J552" s="61">
        <v>0</v>
      </c>
      <c r="K552" s="8">
        <v>1</v>
      </c>
      <c r="L552" s="8">
        <v>4</v>
      </c>
      <c r="M552" s="8" t="s">
        <v>84</v>
      </c>
      <c r="N552" s="9">
        <v>46223</v>
      </c>
      <c r="O552" s="10">
        <v>46223.333333333336</v>
      </c>
      <c r="P552" s="10">
        <v>46223.458333333336</v>
      </c>
      <c r="Q552" s="8" t="s">
        <v>58</v>
      </c>
      <c r="R552" s="8">
        <v>4</v>
      </c>
      <c r="S552" s="8">
        <v>0</v>
      </c>
      <c r="T552" s="8" t="b">
        <v>0</v>
      </c>
    </row>
    <row r="553" spans="2:20">
      <c r="B553" s="8" t="s">
        <v>82</v>
      </c>
      <c r="C553" s="8" t="s">
        <v>64</v>
      </c>
      <c r="D553" s="8" t="s">
        <v>85</v>
      </c>
      <c r="E553" s="8">
        <v>180</v>
      </c>
      <c r="F553" s="9">
        <v>46235</v>
      </c>
      <c r="G553" s="8" t="s">
        <v>52</v>
      </c>
      <c r="H553" s="8" t="s">
        <v>53</v>
      </c>
      <c r="I553" s="8" t="s">
        <v>57</v>
      </c>
      <c r="J553" s="61">
        <v>0</v>
      </c>
      <c r="K553" s="8">
        <v>1</v>
      </c>
      <c r="L553" s="8">
        <v>4</v>
      </c>
      <c r="M553" s="8" t="s">
        <v>84</v>
      </c>
      <c r="N553" s="9">
        <v>46236</v>
      </c>
      <c r="O553" s="10">
        <v>46236.354166666664</v>
      </c>
      <c r="P553" s="10">
        <v>46236.479166666664</v>
      </c>
      <c r="Q553" s="8" t="s">
        <v>60</v>
      </c>
      <c r="R553" s="8">
        <v>4</v>
      </c>
      <c r="S553" s="8">
        <v>0</v>
      </c>
      <c r="T553" s="8" t="b">
        <v>0</v>
      </c>
    </row>
    <row r="554" spans="2:20">
      <c r="B554" s="8" t="s">
        <v>82</v>
      </c>
      <c r="C554" s="8" t="s">
        <v>64</v>
      </c>
      <c r="D554" s="8" t="s">
        <v>85</v>
      </c>
      <c r="E554" s="8">
        <v>180</v>
      </c>
      <c r="F554" s="9">
        <v>46235</v>
      </c>
      <c r="G554" s="8" t="s">
        <v>52</v>
      </c>
      <c r="H554" s="8" t="s">
        <v>53</v>
      </c>
      <c r="I554" s="8" t="s">
        <v>68</v>
      </c>
      <c r="J554" s="61">
        <v>0</v>
      </c>
      <c r="K554" s="8">
        <v>1</v>
      </c>
      <c r="L554" s="8">
        <v>4</v>
      </c>
      <c r="M554" s="8" t="s">
        <v>84</v>
      </c>
      <c r="N554" s="9">
        <v>46252</v>
      </c>
      <c r="O554" s="10">
        <v>46252.333333333336</v>
      </c>
      <c r="P554" s="10">
        <v>46252.458333333336</v>
      </c>
      <c r="Q554" s="8" t="s">
        <v>60</v>
      </c>
      <c r="R554" s="8">
        <v>4</v>
      </c>
      <c r="S554" s="8">
        <v>0</v>
      </c>
      <c r="T554" s="8" t="b">
        <v>0</v>
      </c>
    </row>
    <row r="555" spans="2:20">
      <c r="B555" s="8" t="s">
        <v>82</v>
      </c>
      <c r="C555" s="8" t="s">
        <v>64</v>
      </c>
      <c r="D555" s="8" t="s">
        <v>85</v>
      </c>
      <c r="E555" s="8">
        <v>210</v>
      </c>
      <c r="F555" s="9">
        <v>46174</v>
      </c>
      <c r="G555" s="8" t="s">
        <v>52</v>
      </c>
      <c r="H555" s="8" t="s">
        <v>53</v>
      </c>
      <c r="I555" s="8" t="s">
        <v>67</v>
      </c>
      <c r="J555" s="61">
        <v>0</v>
      </c>
      <c r="K555" s="8">
        <v>1</v>
      </c>
      <c r="L555" s="8">
        <v>4</v>
      </c>
      <c r="M555" s="8" t="s">
        <v>84</v>
      </c>
      <c r="N555" s="9">
        <v>46186</v>
      </c>
      <c r="O555" s="10">
        <v>46186.541666666664</v>
      </c>
      <c r="P555" s="10">
        <v>46186.6875</v>
      </c>
      <c r="Q555" s="8" t="s">
        <v>56</v>
      </c>
      <c r="R555" s="8">
        <v>4</v>
      </c>
      <c r="S555" s="8">
        <v>0</v>
      </c>
      <c r="T555" s="8" t="b">
        <v>0</v>
      </c>
    </row>
    <row r="556" spans="2:20">
      <c r="B556" s="8" t="s">
        <v>82</v>
      </c>
      <c r="C556" s="8" t="s">
        <v>64</v>
      </c>
      <c r="D556" s="8" t="s">
        <v>85</v>
      </c>
      <c r="E556" s="8">
        <v>210</v>
      </c>
      <c r="F556" s="9">
        <v>46174</v>
      </c>
      <c r="G556" s="8" t="s">
        <v>52</v>
      </c>
      <c r="H556" s="8" t="s">
        <v>53</v>
      </c>
      <c r="I556" s="8" t="s">
        <v>62</v>
      </c>
      <c r="J556" s="61">
        <v>0</v>
      </c>
      <c r="K556" s="8">
        <v>1</v>
      </c>
      <c r="L556" s="8">
        <v>4</v>
      </c>
      <c r="M556" s="8" t="s">
        <v>84</v>
      </c>
      <c r="N556" s="9">
        <v>46190</v>
      </c>
      <c r="O556" s="10">
        <v>46190.5625</v>
      </c>
      <c r="P556" s="10">
        <v>46190.708333333336</v>
      </c>
      <c r="Q556" s="8" t="s">
        <v>56</v>
      </c>
      <c r="R556" s="8">
        <v>4</v>
      </c>
      <c r="S556" s="8">
        <v>0</v>
      </c>
      <c r="T556" s="8" t="b">
        <v>0</v>
      </c>
    </row>
    <row r="557" spans="2:20">
      <c r="B557" s="8" t="s">
        <v>82</v>
      </c>
      <c r="C557" s="8" t="s">
        <v>64</v>
      </c>
      <c r="D557" s="8" t="s">
        <v>85</v>
      </c>
      <c r="E557" s="8">
        <v>210</v>
      </c>
      <c r="F557" s="9">
        <v>46174</v>
      </c>
      <c r="G557" s="8" t="s">
        <v>52</v>
      </c>
      <c r="H557" s="8" t="s">
        <v>53</v>
      </c>
      <c r="I557" s="8" t="s">
        <v>67</v>
      </c>
      <c r="J557" s="61">
        <v>0</v>
      </c>
      <c r="K557" s="8">
        <v>1</v>
      </c>
      <c r="L557" s="8">
        <v>4</v>
      </c>
      <c r="M557" s="8" t="s">
        <v>84</v>
      </c>
      <c r="N557" s="9">
        <v>46192</v>
      </c>
      <c r="O557" s="10">
        <v>46192.333333333336</v>
      </c>
      <c r="P557" s="10">
        <v>46192.479166666664</v>
      </c>
      <c r="Q557" s="8" t="s">
        <v>56</v>
      </c>
      <c r="R557" s="8">
        <v>4</v>
      </c>
      <c r="S557" s="8">
        <v>0</v>
      </c>
      <c r="T557" s="8" t="b">
        <v>0</v>
      </c>
    </row>
    <row r="558" spans="2:20">
      <c r="B558" s="8" t="s">
        <v>82</v>
      </c>
      <c r="C558" s="8" t="s">
        <v>64</v>
      </c>
      <c r="D558" s="8" t="s">
        <v>85</v>
      </c>
      <c r="E558" s="8">
        <v>210</v>
      </c>
      <c r="F558" s="9">
        <v>46174</v>
      </c>
      <c r="G558" s="8" t="s">
        <v>52</v>
      </c>
      <c r="H558" s="8" t="s">
        <v>53</v>
      </c>
      <c r="I558" s="8" t="s">
        <v>67</v>
      </c>
      <c r="J558" s="61">
        <v>0</v>
      </c>
      <c r="K558" s="8">
        <v>1</v>
      </c>
      <c r="L558" s="8">
        <v>4</v>
      </c>
      <c r="M558" s="8" t="s">
        <v>84</v>
      </c>
      <c r="N558" s="9">
        <v>46199</v>
      </c>
      <c r="O558" s="10">
        <v>46199.541666666664</v>
      </c>
      <c r="P558" s="10">
        <v>46199.6875</v>
      </c>
      <c r="Q558" s="8" t="s">
        <v>56</v>
      </c>
      <c r="R558" s="8">
        <v>4</v>
      </c>
      <c r="S558" s="8">
        <v>0</v>
      </c>
      <c r="T558" s="8" t="b">
        <v>0</v>
      </c>
    </row>
    <row r="559" spans="2:20">
      <c r="B559" s="8" t="s">
        <v>82</v>
      </c>
      <c r="C559" s="8" t="s">
        <v>64</v>
      </c>
      <c r="D559" s="8" t="s">
        <v>85</v>
      </c>
      <c r="E559" s="8">
        <v>210</v>
      </c>
      <c r="F559" s="9">
        <v>46235</v>
      </c>
      <c r="G559" s="8" t="s">
        <v>52</v>
      </c>
      <c r="H559" s="8" t="s">
        <v>53</v>
      </c>
      <c r="I559" s="8" t="s">
        <v>68</v>
      </c>
      <c r="J559" s="61">
        <v>0</v>
      </c>
      <c r="K559" s="8">
        <v>1</v>
      </c>
      <c r="L559" s="8">
        <v>4</v>
      </c>
      <c r="M559" s="8" t="s">
        <v>84</v>
      </c>
      <c r="N559" s="9">
        <v>46244</v>
      </c>
      <c r="O559" s="10">
        <v>46244.375</v>
      </c>
      <c r="P559" s="10">
        <v>46244.520833333336</v>
      </c>
      <c r="Q559" s="8" t="s">
        <v>60</v>
      </c>
      <c r="R559" s="8">
        <v>4</v>
      </c>
      <c r="S559" s="8">
        <v>0</v>
      </c>
      <c r="T559" s="8" t="b">
        <v>0</v>
      </c>
    </row>
    <row r="560" spans="2:20">
      <c r="B560" s="8" t="s">
        <v>82</v>
      </c>
      <c r="C560" s="8" t="s">
        <v>64</v>
      </c>
      <c r="D560" s="8" t="s">
        <v>85</v>
      </c>
      <c r="E560" s="8">
        <v>210</v>
      </c>
      <c r="F560" s="9">
        <v>46235</v>
      </c>
      <c r="G560" s="8" t="s">
        <v>52</v>
      </c>
      <c r="H560" s="8" t="s">
        <v>53</v>
      </c>
      <c r="I560" s="8" t="s">
        <v>62</v>
      </c>
      <c r="J560" s="61">
        <v>0</v>
      </c>
      <c r="K560" s="8">
        <v>1</v>
      </c>
      <c r="L560" s="8">
        <v>4</v>
      </c>
      <c r="M560" s="8" t="s">
        <v>84</v>
      </c>
      <c r="N560" s="9">
        <v>46255</v>
      </c>
      <c r="O560" s="10">
        <v>46255.5625</v>
      </c>
      <c r="P560" s="10">
        <v>46255.708333333336</v>
      </c>
      <c r="Q560" s="8" t="s">
        <v>60</v>
      </c>
      <c r="R560" s="8">
        <v>4</v>
      </c>
      <c r="S560" s="8">
        <v>0</v>
      </c>
      <c r="T560" s="8" t="b">
        <v>0</v>
      </c>
    </row>
    <row r="561" spans="2:20">
      <c r="B561" s="8" t="s">
        <v>82</v>
      </c>
      <c r="C561" s="8" t="s">
        <v>64</v>
      </c>
      <c r="D561" s="8" t="s">
        <v>85</v>
      </c>
      <c r="E561" s="8">
        <v>210</v>
      </c>
      <c r="F561" s="9">
        <v>46235</v>
      </c>
      <c r="G561" s="8" t="s">
        <v>52</v>
      </c>
      <c r="H561" s="8" t="s">
        <v>53</v>
      </c>
      <c r="I561" s="8" t="s">
        <v>54</v>
      </c>
      <c r="J561" s="61">
        <v>0</v>
      </c>
      <c r="K561" s="8">
        <v>1</v>
      </c>
      <c r="L561" s="8">
        <v>4</v>
      </c>
      <c r="M561" s="8" t="s">
        <v>84</v>
      </c>
      <c r="N561" s="9">
        <v>46256</v>
      </c>
      <c r="O561" s="10">
        <v>46256.5625</v>
      </c>
      <c r="P561" s="10">
        <v>46256.708333333336</v>
      </c>
      <c r="Q561" s="8" t="s">
        <v>60</v>
      </c>
      <c r="R561" s="8">
        <v>4</v>
      </c>
      <c r="S561" s="8">
        <v>0</v>
      </c>
      <c r="T561" s="8" t="b">
        <v>0</v>
      </c>
    </row>
    <row r="562" spans="2:20">
      <c r="B562" s="8" t="s">
        <v>82</v>
      </c>
      <c r="C562" s="8" t="s">
        <v>64</v>
      </c>
      <c r="D562" s="8" t="s">
        <v>85</v>
      </c>
      <c r="E562" s="8">
        <v>210</v>
      </c>
      <c r="F562" s="9">
        <v>46235</v>
      </c>
      <c r="G562" s="8" t="s">
        <v>52</v>
      </c>
      <c r="H562" s="8" t="s">
        <v>53</v>
      </c>
      <c r="I562" s="8" t="s">
        <v>59</v>
      </c>
      <c r="J562" s="61">
        <v>0</v>
      </c>
      <c r="K562" s="8">
        <v>1</v>
      </c>
      <c r="L562" s="8">
        <v>4</v>
      </c>
      <c r="M562" s="8" t="s">
        <v>84</v>
      </c>
      <c r="N562" s="9">
        <v>46258</v>
      </c>
      <c r="O562" s="10">
        <v>46258.541666666664</v>
      </c>
      <c r="P562" s="10">
        <v>46258.6875</v>
      </c>
      <c r="Q562" s="8" t="s">
        <v>60</v>
      </c>
      <c r="R562" s="8">
        <v>4</v>
      </c>
      <c r="S562" s="8">
        <v>0</v>
      </c>
      <c r="T562" s="8" t="b">
        <v>0</v>
      </c>
    </row>
    <row r="563" spans="2:20">
      <c r="B563" s="8" t="s">
        <v>82</v>
      </c>
      <c r="C563" s="8" t="s">
        <v>64</v>
      </c>
      <c r="D563" s="8" t="s">
        <v>85</v>
      </c>
      <c r="E563" s="8">
        <v>210</v>
      </c>
      <c r="F563" s="9">
        <v>46235</v>
      </c>
      <c r="G563" s="8" t="s">
        <v>52</v>
      </c>
      <c r="H563" s="8" t="s">
        <v>53</v>
      </c>
      <c r="I563" s="8" t="s">
        <v>67</v>
      </c>
      <c r="J563" s="61">
        <v>0</v>
      </c>
      <c r="K563" s="8">
        <v>1</v>
      </c>
      <c r="L563" s="8">
        <v>4</v>
      </c>
      <c r="M563" s="8" t="s">
        <v>84</v>
      </c>
      <c r="N563" s="9">
        <v>46264</v>
      </c>
      <c r="O563" s="10">
        <v>46264.375</v>
      </c>
      <c r="P563" s="10">
        <v>46264.520833333336</v>
      </c>
      <c r="Q563" s="8" t="s">
        <v>60</v>
      </c>
      <c r="R563" s="8">
        <v>4</v>
      </c>
      <c r="S563" s="8">
        <v>0</v>
      </c>
      <c r="T563" s="8" t="b">
        <v>0</v>
      </c>
    </row>
    <row r="564" spans="2:20">
      <c r="B564" s="8" t="s">
        <v>82</v>
      </c>
      <c r="C564" s="8" t="s">
        <v>64</v>
      </c>
      <c r="D564" s="8" t="s">
        <v>85</v>
      </c>
      <c r="E564" s="8">
        <v>240</v>
      </c>
      <c r="F564" s="9">
        <v>46174</v>
      </c>
      <c r="G564" s="8" t="s">
        <v>52</v>
      </c>
      <c r="H564" s="8" t="s">
        <v>53</v>
      </c>
      <c r="I564" s="8" t="s">
        <v>62</v>
      </c>
      <c r="J564" s="61">
        <v>0</v>
      </c>
      <c r="K564" s="8">
        <v>1</v>
      </c>
      <c r="L564" s="8">
        <v>4</v>
      </c>
      <c r="M564" s="8" t="s">
        <v>84</v>
      </c>
      <c r="N564" s="9">
        <v>46175</v>
      </c>
      <c r="O564" s="10">
        <v>46175.375</v>
      </c>
      <c r="P564" s="10">
        <v>46175.541666666664</v>
      </c>
      <c r="Q564" s="8" t="s">
        <v>56</v>
      </c>
      <c r="R564" s="8">
        <v>4</v>
      </c>
      <c r="S564" s="8">
        <v>0</v>
      </c>
      <c r="T564" s="8" t="b">
        <v>0</v>
      </c>
    </row>
    <row r="565" spans="2:20">
      <c r="B565" s="8" t="s">
        <v>82</v>
      </c>
      <c r="C565" s="8" t="s">
        <v>64</v>
      </c>
      <c r="D565" s="8" t="s">
        <v>85</v>
      </c>
      <c r="E565" s="8">
        <v>240</v>
      </c>
      <c r="F565" s="9">
        <v>46204</v>
      </c>
      <c r="G565" s="8" t="s">
        <v>52</v>
      </c>
      <c r="H565" s="8" t="s">
        <v>53</v>
      </c>
      <c r="I565" s="8" t="s">
        <v>62</v>
      </c>
      <c r="J565" s="61">
        <v>0</v>
      </c>
      <c r="K565" s="8">
        <v>1</v>
      </c>
      <c r="L565" s="8">
        <v>4</v>
      </c>
      <c r="M565" s="8" t="s">
        <v>84</v>
      </c>
      <c r="N565" s="9">
        <v>46215</v>
      </c>
      <c r="O565" s="10">
        <v>46215.5625</v>
      </c>
      <c r="P565" s="10">
        <v>46215.729166666664</v>
      </c>
      <c r="Q565" s="8" t="s">
        <v>58</v>
      </c>
      <c r="R565" s="8">
        <v>4</v>
      </c>
      <c r="S565" s="8">
        <v>0</v>
      </c>
      <c r="T565" s="8" t="b">
        <v>0</v>
      </c>
    </row>
    <row r="566" spans="2:20">
      <c r="B566" s="8" t="s">
        <v>82</v>
      </c>
      <c r="C566" s="8" t="s">
        <v>64</v>
      </c>
      <c r="D566" s="8" t="s">
        <v>85</v>
      </c>
      <c r="E566" s="8">
        <v>240</v>
      </c>
      <c r="F566" s="9">
        <v>46204</v>
      </c>
      <c r="G566" s="8" t="s">
        <v>52</v>
      </c>
      <c r="H566" s="8" t="s">
        <v>53</v>
      </c>
      <c r="I566" s="8" t="s">
        <v>68</v>
      </c>
      <c r="J566" s="61">
        <v>0</v>
      </c>
      <c r="K566" s="8">
        <v>1</v>
      </c>
      <c r="L566" s="8">
        <v>4</v>
      </c>
      <c r="M566" s="8" t="s">
        <v>84</v>
      </c>
      <c r="N566" s="9">
        <v>46218</v>
      </c>
      <c r="O566" s="10">
        <v>46218.375</v>
      </c>
      <c r="P566" s="10">
        <v>46218.541666666664</v>
      </c>
      <c r="Q566" s="8" t="s">
        <v>58</v>
      </c>
      <c r="R566" s="8">
        <v>4</v>
      </c>
      <c r="S566" s="8">
        <v>0</v>
      </c>
      <c r="T566" s="8" t="b">
        <v>0</v>
      </c>
    </row>
    <row r="567" spans="2:20">
      <c r="B567" s="8" t="s">
        <v>82</v>
      </c>
      <c r="C567" s="8" t="s">
        <v>64</v>
      </c>
      <c r="D567" s="8" t="s">
        <v>85</v>
      </c>
      <c r="E567" s="8">
        <v>240</v>
      </c>
      <c r="F567" s="9">
        <v>46204</v>
      </c>
      <c r="G567" s="8" t="s">
        <v>52</v>
      </c>
      <c r="H567" s="8" t="s">
        <v>53</v>
      </c>
      <c r="I567" s="8" t="s">
        <v>68</v>
      </c>
      <c r="J567" s="61">
        <v>0</v>
      </c>
      <c r="K567" s="8">
        <v>1</v>
      </c>
      <c r="L567" s="8">
        <v>4</v>
      </c>
      <c r="M567" s="8" t="s">
        <v>84</v>
      </c>
      <c r="N567" s="9">
        <v>46220</v>
      </c>
      <c r="O567" s="10">
        <v>46220.333333333336</v>
      </c>
      <c r="P567" s="10">
        <v>46220.5</v>
      </c>
      <c r="Q567" s="8" t="s">
        <v>58</v>
      </c>
      <c r="R567" s="8">
        <v>4</v>
      </c>
      <c r="S567" s="8">
        <v>0</v>
      </c>
      <c r="T567" s="8" t="b">
        <v>0</v>
      </c>
    </row>
    <row r="568" spans="2:20">
      <c r="B568" s="8" t="s">
        <v>82</v>
      </c>
      <c r="C568" s="8" t="s">
        <v>64</v>
      </c>
      <c r="D568" s="8" t="s">
        <v>85</v>
      </c>
      <c r="E568" s="8">
        <v>240</v>
      </c>
      <c r="F568" s="9">
        <v>46204</v>
      </c>
      <c r="G568" s="8" t="s">
        <v>52</v>
      </c>
      <c r="H568" s="8" t="s">
        <v>53</v>
      </c>
      <c r="I568" s="8" t="s">
        <v>59</v>
      </c>
      <c r="J568" s="61">
        <v>0</v>
      </c>
      <c r="K568" s="8">
        <v>1</v>
      </c>
      <c r="L568" s="8">
        <v>4</v>
      </c>
      <c r="M568" s="8" t="s">
        <v>84</v>
      </c>
      <c r="N568" s="9">
        <v>46233</v>
      </c>
      <c r="O568" s="10">
        <v>46233.375</v>
      </c>
      <c r="P568" s="10">
        <v>46233.541666666664</v>
      </c>
      <c r="Q568" s="8" t="s">
        <v>58</v>
      </c>
      <c r="R568" s="8">
        <v>4</v>
      </c>
      <c r="S568" s="8">
        <v>0</v>
      </c>
      <c r="T568" s="8" t="b">
        <v>0</v>
      </c>
    </row>
    <row r="569" spans="2:20">
      <c r="B569" s="8" t="s">
        <v>82</v>
      </c>
      <c r="C569" s="8" t="s">
        <v>64</v>
      </c>
      <c r="D569" s="8" t="s">
        <v>85</v>
      </c>
      <c r="E569" s="8">
        <v>240</v>
      </c>
      <c r="F569" s="9">
        <v>46235</v>
      </c>
      <c r="G569" s="8" t="s">
        <v>52</v>
      </c>
      <c r="H569" s="8" t="s">
        <v>53</v>
      </c>
      <c r="I569" s="8" t="s">
        <v>59</v>
      </c>
      <c r="J569" s="61">
        <v>0</v>
      </c>
      <c r="K569" s="8">
        <v>1</v>
      </c>
      <c r="L569" s="8">
        <v>4</v>
      </c>
      <c r="M569" s="8" t="s">
        <v>84</v>
      </c>
      <c r="N569" s="9">
        <v>46239</v>
      </c>
      <c r="O569" s="10">
        <v>46239.541666666664</v>
      </c>
      <c r="P569" s="10">
        <v>46239.708333333336</v>
      </c>
      <c r="Q569" s="8" t="s">
        <v>60</v>
      </c>
      <c r="R569" s="8">
        <v>4</v>
      </c>
      <c r="S569" s="8">
        <v>0</v>
      </c>
      <c r="T569" s="8" t="b">
        <v>0</v>
      </c>
    </row>
    <row r="570" spans="2:20">
      <c r="B570" s="8" t="s">
        <v>82</v>
      </c>
      <c r="C570" s="8" t="s">
        <v>64</v>
      </c>
      <c r="D570" s="8" t="s">
        <v>85</v>
      </c>
      <c r="E570" s="8">
        <v>240</v>
      </c>
      <c r="F570" s="9">
        <v>46235</v>
      </c>
      <c r="G570" s="8" t="s">
        <v>52</v>
      </c>
      <c r="H570" s="8" t="s">
        <v>53</v>
      </c>
      <c r="I570" s="8" t="s">
        <v>59</v>
      </c>
      <c r="J570" s="61">
        <v>0</v>
      </c>
      <c r="K570" s="8">
        <v>1</v>
      </c>
      <c r="L570" s="8">
        <v>4</v>
      </c>
      <c r="M570" s="8" t="s">
        <v>84</v>
      </c>
      <c r="N570" s="9">
        <v>46241</v>
      </c>
      <c r="O570" s="10">
        <v>46241.5625</v>
      </c>
      <c r="P570" s="10">
        <v>46241.729166666664</v>
      </c>
      <c r="Q570" s="8" t="s">
        <v>60</v>
      </c>
      <c r="R570" s="8">
        <v>4</v>
      </c>
      <c r="S570" s="8">
        <v>0</v>
      </c>
      <c r="T570" s="8" t="b">
        <v>0</v>
      </c>
    </row>
    <row r="571" spans="2:20">
      <c r="B571" s="8" t="s">
        <v>82</v>
      </c>
      <c r="C571" s="8" t="s">
        <v>64</v>
      </c>
      <c r="D571" s="8" t="s">
        <v>85</v>
      </c>
      <c r="E571" s="8">
        <v>240</v>
      </c>
      <c r="F571" s="9">
        <v>46235</v>
      </c>
      <c r="G571" s="8" t="s">
        <v>52</v>
      </c>
      <c r="H571" s="8" t="s">
        <v>53</v>
      </c>
      <c r="I571" s="8" t="s">
        <v>68</v>
      </c>
      <c r="J571" s="61">
        <v>0</v>
      </c>
      <c r="K571" s="8">
        <v>1</v>
      </c>
      <c r="L571" s="8">
        <v>4</v>
      </c>
      <c r="M571" s="8" t="s">
        <v>84</v>
      </c>
      <c r="N571" s="9">
        <v>46261</v>
      </c>
      <c r="O571" s="10">
        <v>46261.354166666664</v>
      </c>
      <c r="P571" s="10">
        <v>46261.520833333336</v>
      </c>
      <c r="Q571" s="8" t="s">
        <v>60</v>
      </c>
      <c r="R571" s="8">
        <v>4</v>
      </c>
      <c r="S571" s="8">
        <v>0</v>
      </c>
      <c r="T571" s="8" t="b">
        <v>0</v>
      </c>
    </row>
    <row r="572" spans="2:20">
      <c r="B572" s="8" t="s">
        <v>82</v>
      </c>
      <c r="C572" s="8" t="s">
        <v>64</v>
      </c>
      <c r="D572" s="8" t="s">
        <v>85</v>
      </c>
      <c r="E572" s="8">
        <v>270</v>
      </c>
      <c r="F572" s="9">
        <v>46174</v>
      </c>
      <c r="G572" s="8" t="s">
        <v>52</v>
      </c>
      <c r="H572" s="8" t="s">
        <v>53</v>
      </c>
      <c r="I572" s="8" t="s">
        <v>68</v>
      </c>
      <c r="J572" s="61">
        <v>0</v>
      </c>
      <c r="K572" s="8">
        <v>1</v>
      </c>
      <c r="L572" s="8">
        <v>4</v>
      </c>
      <c r="M572" s="8" t="s">
        <v>84</v>
      </c>
      <c r="N572" s="9">
        <v>46179</v>
      </c>
      <c r="O572" s="10">
        <v>46179.354166666664</v>
      </c>
      <c r="P572" s="10">
        <v>46179.541666666664</v>
      </c>
      <c r="Q572" s="8" t="s">
        <v>56</v>
      </c>
      <c r="R572" s="8">
        <v>4</v>
      </c>
      <c r="S572" s="8">
        <v>0</v>
      </c>
      <c r="T572" s="8" t="b">
        <v>0</v>
      </c>
    </row>
    <row r="573" spans="2:20">
      <c r="B573" s="8" t="s">
        <v>82</v>
      </c>
      <c r="C573" s="8" t="s">
        <v>64</v>
      </c>
      <c r="D573" s="8" t="s">
        <v>85</v>
      </c>
      <c r="E573" s="8">
        <v>270</v>
      </c>
      <c r="F573" s="9">
        <v>46204</v>
      </c>
      <c r="G573" s="8" t="s">
        <v>52</v>
      </c>
      <c r="H573" s="8" t="s">
        <v>53</v>
      </c>
      <c r="I573" s="8" t="s">
        <v>57</v>
      </c>
      <c r="J573" s="61">
        <v>0</v>
      </c>
      <c r="K573" s="8">
        <v>1</v>
      </c>
      <c r="L573" s="8">
        <v>4</v>
      </c>
      <c r="M573" s="8" t="s">
        <v>84</v>
      </c>
      <c r="N573" s="9">
        <v>46211</v>
      </c>
      <c r="O573" s="10">
        <v>46211.375</v>
      </c>
      <c r="P573" s="10">
        <v>46211.5625</v>
      </c>
      <c r="Q573" s="8" t="s">
        <v>58</v>
      </c>
      <c r="R573" s="8">
        <v>4</v>
      </c>
      <c r="S573" s="8">
        <v>0</v>
      </c>
      <c r="T573" s="8" t="b">
        <v>0</v>
      </c>
    </row>
    <row r="574" spans="2:20">
      <c r="B574" s="8" t="s">
        <v>82</v>
      </c>
      <c r="C574" s="8" t="s">
        <v>64</v>
      </c>
      <c r="D574" s="8" t="s">
        <v>85</v>
      </c>
      <c r="E574" s="8">
        <v>270</v>
      </c>
      <c r="F574" s="9">
        <v>46204</v>
      </c>
      <c r="G574" s="8" t="s">
        <v>52</v>
      </c>
      <c r="H574" s="8" t="s">
        <v>53</v>
      </c>
      <c r="I574" s="8" t="s">
        <v>68</v>
      </c>
      <c r="J574" s="61">
        <v>0</v>
      </c>
      <c r="K574" s="8">
        <v>1</v>
      </c>
      <c r="L574" s="8">
        <v>4</v>
      </c>
      <c r="M574" s="8" t="s">
        <v>84</v>
      </c>
      <c r="N574" s="9">
        <v>46221</v>
      </c>
      <c r="O574" s="10">
        <v>46221.375</v>
      </c>
      <c r="P574" s="10">
        <v>46221.5625</v>
      </c>
      <c r="Q574" s="8" t="s">
        <v>58</v>
      </c>
      <c r="R574" s="8">
        <v>4</v>
      </c>
      <c r="S574" s="8">
        <v>0</v>
      </c>
      <c r="T574" s="8" t="b">
        <v>0</v>
      </c>
    </row>
    <row r="575" spans="2:20">
      <c r="B575" s="8" t="s">
        <v>82</v>
      </c>
      <c r="C575" s="8" t="s">
        <v>64</v>
      </c>
      <c r="D575" s="8" t="s">
        <v>85</v>
      </c>
      <c r="E575" s="8">
        <v>270</v>
      </c>
      <c r="F575" s="9">
        <v>46204</v>
      </c>
      <c r="G575" s="8" t="s">
        <v>52</v>
      </c>
      <c r="H575" s="8" t="s">
        <v>53</v>
      </c>
      <c r="I575" s="8" t="s">
        <v>57</v>
      </c>
      <c r="J575" s="61">
        <v>0</v>
      </c>
      <c r="K575" s="8">
        <v>1</v>
      </c>
      <c r="L575" s="8">
        <v>4</v>
      </c>
      <c r="M575" s="8" t="s">
        <v>84</v>
      </c>
      <c r="N575" s="9">
        <v>46225</v>
      </c>
      <c r="O575" s="10">
        <v>46225.333333333336</v>
      </c>
      <c r="P575" s="10">
        <v>46225.520833333336</v>
      </c>
      <c r="Q575" s="8" t="s">
        <v>58</v>
      </c>
      <c r="R575" s="8">
        <v>4</v>
      </c>
      <c r="S575" s="8">
        <v>0</v>
      </c>
      <c r="T575" s="8" t="b">
        <v>0</v>
      </c>
    </row>
    <row r="576" spans="2:20">
      <c r="B576" s="8" t="s">
        <v>82</v>
      </c>
      <c r="C576" s="8" t="s">
        <v>64</v>
      </c>
      <c r="D576" s="8" t="s">
        <v>85</v>
      </c>
      <c r="E576" s="8">
        <v>270</v>
      </c>
      <c r="F576" s="9">
        <v>46204</v>
      </c>
      <c r="G576" s="8" t="s">
        <v>52</v>
      </c>
      <c r="H576" s="8" t="s">
        <v>53</v>
      </c>
      <c r="I576" s="8" t="s">
        <v>62</v>
      </c>
      <c r="J576" s="61">
        <v>0</v>
      </c>
      <c r="K576" s="8">
        <v>1</v>
      </c>
      <c r="L576" s="8">
        <v>4</v>
      </c>
      <c r="M576" s="8" t="s">
        <v>84</v>
      </c>
      <c r="N576" s="9">
        <v>46228</v>
      </c>
      <c r="O576" s="10">
        <v>46228.333333333336</v>
      </c>
      <c r="P576" s="10">
        <v>46228.520833333336</v>
      </c>
      <c r="Q576" s="8" t="s">
        <v>58</v>
      </c>
      <c r="R576" s="8">
        <v>4</v>
      </c>
      <c r="S576" s="8">
        <v>0</v>
      </c>
      <c r="T576" s="8" t="b">
        <v>0</v>
      </c>
    </row>
    <row r="577" spans="2:20">
      <c r="B577" s="8" t="s">
        <v>82</v>
      </c>
      <c r="C577" s="8" t="s">
        <v>64</v>
      </c>
      <c r="D577" s="8" t="s">
        <v>85</v>
      </c>
      <c r="E577" s="8">
        <v>270</v>
      </c>
      <c r="F577" s="9">
        <v>46204</v>
      </c>
      <c r="G577" s="8" t="s">
        <v>52</v>
      </c>
      <c r="H577" s="8" t="s">
        <v>53</v>
      </c>
      <c r="I577" s="8" t="s">
        <v>68</v>
      </c>
      <c r="J577" s="61">
        <v>0</v>
      </c>
      <c r="K577" s="8">
        <v>1</v>
      </c>
      <c r="L577" s="8">
        <v>4</v>
      </c>
      <c r="M577" s="8" t="s">
        <v>84</v>
      </c>
      <c r="N577" s="9">
        <v>46231</v>
      </c>
      <c r="O577" s="10">
        <v>46231.541666666664</v>
      </c>
      <c r="P577" s="10">
        <v>46231.729166666664</v>
      </c>
      <c r="Q577" s="8" t="s">
        <v>58</v>
      </c>
      <c r="R577" s="8">
        <v>4</v>
      </c>
      <c r="S577" s="8">
        <v>0</v>
      </c>
      <c r="T577" s="8" t="b">
        <v>0</v>
      </c>
    </row>
    <row r="578" spans="2:20">
      <c r="B578" s="8" t="s">
        <v>82</v>
      </c>
      <c r="C578" s="8" t="s">
        <v>64</v>
      </c>
      <c r="D578" s="8" t="s">
        <v>85</v>
      </c>
      <c r="E578" s="8">
        <v>270</v>
      </c>
      <c r="F578" s="9">
        <v>46235</v>
      </c>
      <c r="G578" s="8" t="s">
        <v>52</v>
      </c>
      <c r="H578" s="8" t="s">
        <v>53</v>
      </c>
      <c r="I578" s="8" t="s">
        <v>68</v>
      </c>
      <c r="J578" s="61">
        <v>0</v>
      </c>
      <c r="K578" s="8">
        <v>1</v>
      </c>
      <c r="L578" s="8">
        <v>4</v>
      </c>
      <c r="M578" s="8" t="s">
        <v>84</v>
      </c>
      <c r="N578" s="9">
        <v>46240</v>
      </c>
      <c r="O578" s="10">
        <v>46240.541666666664</v>
      </c>
      <c r="P578" s="10">
        <v>46240.729166666664</v>
      </c>
      <c r="Q578" s="8" t="s">
        <v>60</v>
      </c>
      <c r="R578" s="8">
        <v>4</v>
      </c>
      <c r="S578" s="8">
        <v>0</v>
      </c>
      <c r="T578" s="8" t="b">
        <v>0</v>
      </c>
    </row>
    <row r="579" spans="2:20">
      <c r="B579" s="8" t="s">
        <v>82</v>
      </c>
      <c r="C579" s="8" t="s">
        <v>64</v>
      </c>
      <c r="D579" s="8" t="s">
        <v>85</v>
      </c>
      <c r="E579" s="8">
        <v>270</v>
      </c>
      <c r="F579" s="9">
        <v>46235</v>
      </c>
      <c r="G579" s="8" t="s">
        <v>52</v>
      </c>
      <c r="H579" s="8" t="s">
        <v>53</v>
      </c>
      <c r="I579" s="8" t="s">
        <v>68</v>
      </c>
      <c r="J579" s="61">
        <v>0</v>
      </c>
      <c r="K579" s="8">
        <v>1</v>
      </c>
      <c r="L579" s="8">
        <v>4</v>
      </c>
      <c r="M579" s="8" t="s">
        <v>84</v>
      </c>
      <c r="N579" s="9">
        <v>46257</v>
      </c>
      <c r="O579" s="10">
        <v>46257.354166666664</v>
      </c>
      <c r="P579" s="10">
        <v>46257.541666666664</v>
      </c>
      <c r="Q579" s="8" t="s">
        <v>60</v>
      </c>
      <c r="R579" s="8">
        <v>4</v>
      </c>
      <c r="S579" s="8">
        <v>0</v>
      </c>
      <c r="T579" s="8" t="b">
        <v>0</v>
      </c>
    </row>
    <row r="580" spans="2:20">
      <c r="B580" s="8" t="s">
        <v>82</v>
      </c>
      <c r="C580" s="8" t="s">
        <v>64</v>
      </c>
      <c r="D580" s="8" t="s">
        <v>85</v>
      </c>
      <c r="E580" s="8">
        <v>270</v>
      </c>
      <c r="F580" s="9">
        <v>46235</v>
      </c>
      <c r="G580" s="8" t="s">
        <v>52</v>
      </c>
      <c r="H580" s="8" t="s">
        <v>53</v>
      </c>
      <c r="I580" s="8" t="s">
        <v>68</v>
      </c>
      <c r="J580" s="61">
        <v>0</v>
      </c>
      <c r="K580" s="8">
        <v>1</v>
      </c>
      <c r="L580" s="8">
        <v>4</v>
      </c>
      <c r="M580" s="8" t="s">
        <v>84</v>
      </c>
      <c r="N580" s="9">
        <v>46263</v>
      </c>
      <c r="O580" s="10">
        <v>46263.333333333336</v>
      </c>
      <c r="P580" s="10">
        <v>46263.520833333336</v>
      </c>
      <c r="Q580" s="8" t="s">
        <v>60</v>
      </c>
      <c r="R580" s="8">
        <v>4</v>
      </c>
      <c r="S580" s="8">
        <v>0</v>
      </c>
      <c r="T580" s="8" t="b">
        <v>0</v>
      </c>
    </row>
    <row r="581" spans="2:20">
      <c r="B581" s="8" t="s">
        <v>82</v>
      </c>
      <c r="C581" s="8" t="s">
        <v>64</v>
      </c>
      <c r="D581" s="8" t="s">
        <v>85</v>
      </c>
      <c r="E581" s="8">
        <v>300</v>
      </c>
      <c r="F581" s="9">
        <v>46174</v>
      </c>
      <c r="G581" s="8" t="s">
        <v>52</v>
      </c>
      <c r="H581" s="8" t="s">
        <v>53</v>
      </c>
      <c r="I581" s="8" t="s">
        <v>67</v>
      </c>
      <c r="J581" s="61">
        <v>0</v>
      </c>
      <c r="K581" s="8">
        <v>1</v>
      </c>
      <c r="L581" s="8">
        <v>4</v>
      </c>
      <c r="M581" s="8" t="s">
        <v>84</v>
      </c>
      <c r="N581" s="9">
        <v>46176</v>
      </c>
      <c r="O581" s="10">
        <v>46176.541666666664</v>
      </c>
      <c r="P581" s="10">
        <v>46176.75</v>
      </c>
      <c r="Q581" s="8" t="s">
        <v>56</v>
      </c>
      <c r="R581" s="8">
        <v>4</v>
      </c>
      <c r="S581" s="8">
        <v>0</v>
      </c>
      <c r="T581" s="8" t="b">
        <v>0</v>
      </c>
    </row>
    <row r="582" spans="2:20">
      <c r="B582" s="8" t="s">
        <v>82</v>
      </c>
      <c r="C582" s="8" t="s">
        <v>64</v>
      </c>
      <c r="D582" s="8" t="s">
        <v>85</v>
      </c>
      <c r="E582" s="8">
        <v>300</v>
      </c>
      <c r="F582" s="9">
        <v>46174</v>
      </c>
      <c r="G582" s="8" t="s">
        <v>52</v>
      </c>
      <c r="H582" s="8" t="s">
        <v>53</v>
      </c>
      <c r="I582" s="8" t="s">
        <v>67</v>
      </c>
      <c r="J582" s="61">
        <v>0</v>
      </c>
      <c r="K582" s="8">
        <v>1</v>
      </c>
      <c r="L582" s="8">
        <v>4</v>
      </c>
      <c r="M582" s="8" t="s">
        <v>84</v>
      </c>
      <c r="N582" s="9">
        <v>46195</v>
      </c>
      <c r="O582" s="10">
        <v>46195.354166666664</v>
      </c>
      <c r="P582" s="10">
        <v>46195.5625</v>
      </c>
      <c r="Q582" s="8" t="s">
        <v>56</v>
      </c>
      <c r="R582" s="8">
        <v>4</v>
      </c>
      <c r="S582" s="8">
        <v>0</v>
      </c>
      <c r="T582" s="8" t="b">
        <v>0</v>
      </c>
    </row>
    <row r="583" spans="2:20">
      <c r="B583" s="8" t="s">
        <v>82</v>
      </c>
      <c r="C583" s="8" t="s">
        <v>64</v>
      </c>
      <c r="D583" s="8" t="s">
        <v>85</v>
      </c>
      <c r="E583" s="8">
        <v>300</v>
      </c>
      <c r="F583" s="9">
        <v>46204</v>
      </c>
      <c r="G583" s="8" t="s">
        <v>52</v>
      </c>
      <c r="H583" s="8" t="s">
        <v>53</v>
      </c>
      <c r="I583" s="8" t="s">
        <v>54</v>
      </c>
      <c r="J583" s="61">
        <v>0</v>
      </c>
      <c r="K583" s="8">
        <v>1</v>
      </c>
      <c r="L583" s="8">
        <v>4</v>
      </c>
      <c r="M583" s="8" t="s">
        <v>84</v>
      </c>
      <c r="N583" s="9">
        <v>46224</v>
      </c>
      <c r="O583" s="10">
        <v>46224.5625</v>
      </c>
      <c r="P583" s="10">
        <v>46224.770833333336</v>
      </c>
      <c r="Q583" s="8" t="s">
        <v>58</v>
      </c>
      <c r="R583" s="8">
        <v>4</v>
      </c>
      <c r="S583" s="8">
        <v>0</v>
      </c>
      <c r="T583" s="8" t="b">
        <v>0</v>
      </c>
    </row>
    <row r="584" spans="2:20">
      <c r="B584" s="8" t="s">
        <v>82</v>
      </c>
      <c r="C584" s="8" t="s">
        <v>64</v>
      </c>
      <c r="D584" s="8" t="s">
        <v>85</v>
      </c>
      <c r="E584" s="8">
        <v>360</v>
      </c>
      <c r="F584" s="9">
        <v>46204</v>
      </c>
      <c r="G584" s="8" t="s">
        <v>52</v>
      </c>
      <c r="H584" s="8" t="s">
        <v>53</v>
      </c>
      <c r="I584" s="8" t="s">
        <v>68</v>
      </c>
      <c r="J584" s="61">
        <v>0</v>
      </c>
      <c r="K584" s="8">
        <v>1</v>
      </c>
      <c r="L584" s="8">
        <v>4</v>
      </c>
      <c r="M584" s="8" t="s">
        <v>84</v>
      </c>
      <c r="N584" s="9">
        <v>46208</v>
      </c>
      <c r="O584" s="10">
        <v>46208.3125</v>
      </c>
      <c r="P584" s="10">
        <v>46208.5625</v>
      </c>
      <c r="Q584" s="8" t="s">
        <v>58</v>
      </c>
      <c r="R584" s="8">
        <v>4</v>
      </c>
      <c r="S584" s="8">
        <v>0</v>
      </c>
      <c r="T584" s="8" t="b">
        <v>0</v>
      </c>
    </row>
    <row r="585" spans="2:20">
      <c r="B585" s="8" t="s">
        <v>82</v>
      </c>
      <c r="C585" s="8" t="s">
        <v>64</v>
      </c>
      <c r="D585" s="8" t="s">
        <v>85</v>
      </c>
      <c r="E585" s="8">
        <v>480</v>
      </c>
      <c r="F585" s="9">
        <v>46174</v>
      </c>
      <c r="G585" s="8" t="s">
        <v>52</v>
      </c>
      <c r="H585" s="8" t="s">
        <v>53</v>
      </c>
      <c r="I585" s="8" t="s">
        <v>62</v>
      </c>
      <c r="J585" s="61">
        <v>0</v>
      </c>
      <c r="K585" s="8">
        <v>1</v>
      </c>
      <c r="L585" s="8">
        <v>4</v>
      </c>
      <c r="M585" s="8" t="s">
        <v>84</v>
      </c>
      <c r="N585" s="9">
        <v>46180</v>
      </c>
      <c r="O585" s="10">
        <v>46180.354166666664</v>
      </c>
      <c r="P585" s="10">
        <v>46180.6875</v>
      </c>
      <c r="Q585" s="8" t="s">
        <v>56</v>
      </c>
      <c r="R585" s="8">
        <v>4</v>
      </c>
      <c r="S585" s="8">
        <v>0</v>
      </c>
      <c r="T585" s="8" t="b">
        <v>0</v>
      </c>
    </row>
    <row r="586" spans="2:20">
      <c r="B586" s="8" t="s">
        <v>82</v>
      </c>
      <c r="C586" s="8" t="s">
        <v>64</v>
      </c>
      <c r="D586" s="8" t="s">
        <v>85</v>
      </c>
      <c r="E586" s="8">
        <v>480</v>
      </c>
      <c r="F586" s="9">
        <v>46174</v>
      </c>
      <c r="G586" s="8" t="s">
        <v>52</v>
      </c>
      <c r="H586" s="8" t="s">
        <v>53</v>
      </c>
      <c r="I586" s="8" t="s">
        <v>67</v>
      </c>
      <c r="J586" s="61">
        <v>0</v>
      </c>
      <c r="K586" s="8">
        <v>1</v>
      </c>
      <c r="L586" s="8">
        <v>4</v>
      </c>
      <c r="M586" s="8" t="s">
        <v>84</v>
      </c>
      <c r="N586" s="9">
        <v>46198</v>
      </c>
      <c r="O586" s="10">
        <v>46198.354166666664</v>
      </c>
      <c r="P586" s="10">
        <v>46198.6875</v>
      </c>
      <c r="Q586" s="8" t="s">
        <v>56</v>
      </c>
      <c r="R586" s="8">
        <v>4</v>
      </c>
      <c r="S586" s="8">
        <v>0</v>
      </c>
      <c r="T586" s="8" t="b">
        <v>0</v>
      </c>
    </row>
    <row r="587" spans="2:20">
      <c r="B587" s="8" t="s">
        <v>82</v>
      </c>
      <c r="C587" s="8" t="s">
        <v>64</v>
      </c>
      <c r="D587" s="8" t="s">
        <v>85</v>
      </c>
      <c r="E587" s="8">
        <v>480</v>
      </c>
      <c r="F587" s="9">
        <v>46174</v>
      </c>
      <c r="G587" s="8" t="s">
        <v>52</v>
      </c>
      <c r="H587" s="8" t="s">
        <v>53</v>
      </c>
      <c r="I587" s="8" t="s">
        <v>62</v>
      </c>
      <c r="J587" s="61">
        <v>0</v>
      </c>
      <c r="K587" s="8">
        <v>1</v>
      </c>
      <c r="L587" s="8">
        <v>4</v>
      </c>
      <c r="M587" s="8" t="s">
        <v>84</v>
      </c>
      <c r="N587" s="9">
        <v>46200</v>
      </c>
      <c r="O587" s="10">
        <v>46200.333333333336</v>
      </c>
      <c r="P587" s="10">
        <v>46200.666666666664</v>
      </c>
      <c r="Q587" s="8" t="s">
        <v>56</v>
      </c>
      <c r="R587" s="8">
        <v>4</v>
      </c>
      <c r="S587" s="8">
        <v>0</v>
      </c>
      <c r="T587" s="8" t="b">
        <v>0</v>
      </c>
    </row>
    <row r="588" spans="2:20">
      <c r="B588" s="8" t="s">
        <v>82</v>
      </c>
      <c r="C588" s="8" t="s">
        <v>64</v>
      </c>
      <c r="D588" s="8" t="s">
        <v>85</v>
      </c>
      <c r="E588" s="8">
        <v>480</v>
      </c>
      <c r="F588" s="9">
        <v>46174</v>
      </c>
      <c r="G588" s="8" t="s">
        <v>52</v>
      </c>
      <c r="H588" s="8" t="s">
        <v>53</v>
      </c>
      <c r="I588" s="8" t="s">
        <v>67</v>
      </c>
      <c r="J588" s="61">
        <v>0</v>
      </c>
      <c r="K588" s="8">
        <v>1</v>
      </c>
      <c r="L588" s="8">
        <v>4</v>
      </c>
      <c r="M588" s="8" t="s">
        <v>84</v>
      </c>
      <c r="N588" s="9">
        <v>46201</v>
      </c>
      <c r="O588" s="10">
        <v>46201.3125</v>
      </c>
      <c r="P588" s="10">
        <v>46201.645833333336</v>
      </c>
      <c r="Q588" s="8" t="s">
        <v>56</v>
      </c>
      <c r="R588" s="8">
        <v>4</v>
      </c>
      <c r="S588" s="8">
        <v>0</v>
      </c>
      <c r="T588" s="8" t="b">
        <v>0</v>
      </c>
    </row>
    <row r="589" spans="2:20">
      <c r="B589" s="8" t="s">
        <v>82</v>
      </c>
      <c r="C589" s="8" t="s">
        <v>64</v>
      </c>
      <c r="D589" s="8" t="s">
        <v>85</v>
      </c>
      <c r="E589" s="8">
        <v>480</v>
      </c>
      <c r="F589" s="9">
        <v>46204</v>
      </c>
      <c r="G589" s="8" t="s">
        <v>52</v>
      </c>
      <c r="H589" s="8" t="s">
        <v>53</v>
      </c>
      <c r="I589" s="8" t="s">
        <v>62</v>
      </c>
      <c r="J589" s="61">
        <v>0</v>
      </c>
      <c r="K589" s="8">
        <v>1</v>
      </c>
      <c r="L589" s="8">
        <v>4</v>
      </c>
      <c r="M589" s="8" t="s">
        <v>84</v>
      </c>
      <c r="N589" s="9">
        <v>46207</v>
      </c>
      <c r="O589" s="10">
        <v>46207.375</v>
      </c>
      <c r="P589" s="10">
        <v>46207.708333333336</v>
      </c>
      <c r="Q589" s="8" t="s">
        <v>58</v>
      </c>
      <c r="R589" s="8">
        <v>4</v>
      </c>
      <c r="S589" s="8">
        <v>0</v>
      </c>
      <c r="T589" s="8" t="b">
        <v>0</v>
      </c>
    </row>
    <row r="590" spans="2:20">
      <c r="B590" s="8" t="s">
        <v>82</v>
      </c>
      <c r="C590" s="8" t="s">
        <v>64</v>
      </c>
      <c r="D590" s="8" t="s">
        <v>85</v>
      </c>
      <c r="E590" s="8">
        <v>480</v>
      </c>
      <c r="F590" s="9">
        <v>46204</v>
      </c>
      <c r="G590" s="8" t="s">
        <v>52</v>
      </c>
      <c r="H590" s="8" t="s">
        <v>53</v>
      </c>
      <c r="I590" s="8" t="s">
        <v>54</v>
      </c>
      <c r="J590" s="61">
        <v>0</v>
      </c>
      <c r="K590" s="8">
        <v>1</v>
      </c>
      <c r="L590" s="8">
        <v>4</v>
      </c>
      <c r="M590" s="8" t="s">
        <v>84</v>
      </c>
      <c r="N590" s="9">
        <v>46222</v>
      </c>
      <c r="O590" s="10">
        <v>46222.333333333336</v>
      </c>
      <c r="P590" s="10">
        <v>46222.666666666664</v>
      </c>
      <c r="Q590" s="8" t="s">
        <v>58</v>
      </c>
      <c r="R590" s="8">
        <v>4</v>
      </c>
      <c r="S590" s="8">
        <v>0</v>
      </c>
      <c r="T590" s="8" t="b">
        <v>0</v>
      </c>
    </row>
    <row r="591" spans="2:20">
      <c r="B591" s="8" t="s">
        <v>82</v>
      </c>
      <c r="C591" s="8" t="s">
        <v>64</v>
      </c>
      <c r="D591" s="8" t="s">
        <v>85</v>
      </c>
      <c r="E591" s="8">
        <v>480</v>
      </c>
      <c r="F591" s="9">
        <v>46235</v>
      </c>
      <c r="G591" s="8" t="s">
        <v>52</v>
      </c>
      <c r="H591" s="8" t="s">
        <v>53</v>
      </c>
      <c r="I591" s="8" t="s">
        <v>68</v>
      </c>
      <c r="J591" s="61">
        <v>0</v>
      </c>
      <c r="K591" s="8">
        <v>1</v>
      </c>
      <c r="L591" s="8">
        <v>4</v>
      </c>
      <c r="M591" s="8" t="s">
        <v>84</v>
      </c>
      <c r="N591" s="9">
        <v>46237</v>
      </c>
      <c r="O591" s="10">
        <v>46237.375</v>
      </c>
      <c r="P591" s="10">
        <v>46237.708333333336</v>
      </c>
      <c r="Q591" s="8" t="s">
        <v>60</v>
      </c>
      <c r="R591" s="8">
        <v>4</v>
      </c>
      <c r="S591" s="8">
        <v>0</v>
      </c>
      <c r="T591" s="8" t="b">
        <v>0</v>
      </c>
    </row>
    <row r="592" spans="2:20">
      <c r="B592" s="8" t="s">
        <v>82</v>
      </c>
      <c r="C592" s="8" t="s">
        <v>64</v>
      </c>
      <c r="D592" s="8" t="s">
        <v>85</v>
      </c>
      <c r="E592" s="8">
        <v>540</v>
      </c>
      <c r="F592" s="9">
        <v>46174</v>
      </c>
      <c r="G592" s="8" t="s">
        <v>52</v>
      </c>
      <c r="H592" s="8" t="s">
        <v>53</v>
      </c>
      <c r="I592" s="8" t="s">
        <v>67</v>
      </c>
      <c r="J592" s="61">
        <v>0</v>
      </c>
      <c r="K592" s="8">
        <v>1</v>
      </c>
      <c r="L592" s="8">
        <v>4</v>
      </c>
      <c r="M592" s="8" t="s">
        <v>84</v>
      </c>
      <c r="N592" s="9">
        <v>46178</v>
      </c>
      <c r="O592" s="10">
        <v>46178.354166666664</v>
      </c>
      <c r="P592" s="10">
        <v>46178.729166666664</v>
      </c>
      <c r="Q592" s="8" t="s">
        <v>56</v>
      </c>
      <c r="R592" s="8">
        <v>4</v>
      </c>
      <c r="S592" s="8">
        <v>0</v>
      </c>
      <c r="T592" s="8" t="b">
        <v>0</v>
      </c>
    </row>
    <row r="593" spans="2:20">
      <c r="B593" s="8" t="s">
        <v>82</v>
      </c>
      <c r="C593" s="8" t="s">
        <v>64</v>
      </c>
      <c r="D593" s="8" t="s">
        <v>85</v>
      </c>
      <c r="E593" s="8">
        <v>540</v>
      </c>
      <c r="F593" s="9">
        <v>46174</v>
      </c>
      <c r="G593" s="8" t="s">
        <v>52</v>
      </c>
      <c r="H593" s="8" t="s">
        <v>53</v>
      </c>
      <c r="I593" s="8" t="s">
        <v>67</v>
      </c>
      <c r="J593" s="61">
        <v>0</v>
      </c>
      <c r="K593" s="8">
        <v>1</v>
      </c>
      <c r="L593" s="8">
        <v>4</v>
      </c>
      <c r="M593" s="8" t="s">
        <v>84</v>
      </c>
      <c r="N593" s="9">
        <v>46183</v>
      </c>
      <c r="O593" s="10">
        <v>46183.354166666664</v>
      </c>
      <c r="P593" s="10">
        <v>46183.729166666664</v>
      </c>
      <c r="Q593" s="8" t="s">
        <v>56</v>
      </c>
      <c r="R593" s="8">
        <v>4</v>
      </c>
      <c r="S593" s="8">
        <v>0</v>
      </c>
      <c r="T593" s="8" t="b">
        <v>0</v>
      </c>
    </row>
    <row r="594" spans="2:20">
      <c r="B594" s="8" t="s">
        <v>82</v>
      </c>
      <c r="C594" s="8" t="s">
        <v>64</v>
      </c>
      <c r="D594" s="8" t="s">
        <v>85</v>
      </c>
      <c r="E594" s="8">
        <v>540</v>
      </c>
      <c r="F594" s="9">
        <v>46204</v>
      </c>
      <c r="G594" s="8" t="s">
        <v>52</v>
      </c>
      <c r="H594" s="8" t="s">
        <v>53</v>
      </c>
      <c r="I594" s="8" t="s">
        <v>68</v>
      </c>
      <c r="J594" s="61">
        <v>0</v>
      </c>
      <c r="K594" s="8">
        <v>1</v>
      </c>
      <c r="L594" s="8">
        <v>4</v>
      </c>
      <c r="M594" s="8" t="s">
        <v>84</v>
      </c>
      <c r="N594" s="9">
        <v>46205</v>
      </c>
      <c r="O594" s="10">
        <v>46205.3125</v>
      </c>
      <c r="P594" s="10">
        <v>46205.6875</v>
      </c>
      <c r="Q594" s="8" t="s">
        <v>58</v>
      </c>
      <c r="R594" s="8">
        <v>4</v>
      </c>
      <c r="S594" s="8">
        <v>0</v>
      </c>
      <c r="T594" s="8" t="b">
        <v>0</v>
      </c>
    </row>
    <row r="595" spans="2:20">
      <c r="B595" s="8" t="s">
        <v>82</v>
      </c>
      <c r="C595" s="8" t="s">
        <v>64</v>
      </c>
      <c r="D595" s="8" t="s">
        <v>85</v>
      </c>
      <c r="E595" s="8">
        <v>540</v>
      </c>
      <c r="F595" s="9">
        <v>46204</v>
      </c>
      <c r="G595" s="8" t="s">
        <v>52</v>
      </c>
      <c r="H595" s="8" t="s">
        <v>53</v>
      </c>
      <c r="I595" s="8" t="s">
        <v>62</v>
      </c>
      <c r="J595" s="61">
        <v>0</v>
      </c>
      <c r="K595" s="8">
        <v>1</v>
      </c>
      <c r="L595" s="8">
        <v>4</v>
      </c>
      <c r="M595" s="8" t="s">
        <v>84</v>
      </c>
      <c r="N595" s="9">
        <v>46209</v>
      </c>
      <c r="O595" s="10">
        <v>46209.3125</v>
      </c>
      <c r="P595" s="10">
        <v>46209.6875</v>
      </c>
      <c r="Q595" s="8" t="s">
        <v>58</v>
      </c>
      <c r="R595" s="8">
        <v>4</v>
      </c>
      <c r="S595" s="8">
        <v>0</v>
      </c>
      <c r="T595" s="8" t="b">
        <v>0</v>
      </c>
    </row>
    <row r="596" spans="2:20">
      <c r="B596" s="8" t="s">
        <v>82</v>
      </c>
      <c r="C596" s="8" t="s">
        <v>64</v>
      </c>
      <c r="D596" s="8" t="s">
        <v>85</v>
      </c>
      <c r="E596" s="8">
        <v>540</v>
      </c>
      <c r="F596" s="9">
        <v>46235</v>
      </c>
      <c r="G596" s="8" t="s">
        <v>52</v>
      </c>
      <c r="H596" s="8" t="s">
        <v>53</v>
      </c>
      <c r="I596" s="8" t="s">
        <v>67</v>
      </c>
      <c r="J596" s="61">
        <v>0</v>
      </c>
      <c r="K596" s="8">
        <v>1</v>
      </c>
      <c r="L596" s="8">
        <v>4</v>
      </c>
      <c r="M596" s="8" t="s">
        <v>84</v>
      </c>
      <c r="N596" s="9">
        <v>46246</v>
      </c>
      <c r="O596" s="10">
        <v>46246.354166666664</v>
      </c>
      <c r="P596" s="10">
        <v>46246.729166666664</v>
      </c>
      <c r="Q596" s="8" t="s">
        <v>60</v>
      </c>
      <c r="R596" s="8">
        <v>4</v>
      </c>
      <c r="S596" s="8">
        <v>0</v>
      </c>
      <c r="T596" s="8" t="b">
        <v>0</v>
      </c>
    </row>
    <row r="597" spans="2:20">
      <c r="B597" s="8" t="s">
        <v>82</v>
      </c>
      <c r="C597" s="8" t="s">
        <v>64</v>
      </c>
      <c r="D597" s="8" t="s">
        <v>85</v>
      </c>
      <c r="E597" s="8">
        <v>540</v>
      </c>
      <c r="F597" s="9">
        <v>46235</v>
      </c>
      <c r="G597" s="8" t="s">
        <v>52</v>
      </c>
      <c r="H597" s="8" t="s">
        <v>53</v>
      </c>
      <c r="I597" s="8" t="s">
        <v>59</v>
      </c>
      <c r="J597" s="61">
        <v>0</v>
      </c>
      <c r="K597" s="8">
        <v>1</v>
      </c>
      <c r="L597" s="8">
        <v>4</v>
      </c>
      <c r="M597" s="8" t="s">
        <v>84</v>
      </c>
      <c r="N597" s="9">
        <v>46260</v>
      </c>
      <c r="O597" s="10">
        <v>46260.333333333336</v>
      </c>
      <c r="P597" s="10">
        <v>46260.708333333336</v>
      </c>
      <c r="Q597" s="8" t="s">
        <v>60</v>
      </c>
      <c r="R597" s="8">
        <v>4</v>
      </c>
      <c r="S597" s="8">
        <v>0</v>
      </c>
      <c r="T597" s="8" t="b">
        <v>0</v>
      </c>
    </row>
    <row r="598" spans="2:20">
      <c r="B598" s="8" t="s">
        <v>82</v>
      </c>
      <c r="C598" s="8" t="s">
        <v>64</v>
      </c>
      <c r="D598" s="8" t="s">
        <v>86</v>
      </c>
      <c r="E598" s="8">
        <v>180</v>
      </c>
      <c r="F598" s="9">
        <v>46235</v>
      </c>
      <c r="G598" s="8" t="s">
        <v>52</v>
      </c>
      <c r="H598" s="8" t="s">
        <v>53</v>
      </c>
      <c r="I598" s="8" t="s">
        <v>62</v>
      </c>
      <c r="J598" s="61">
        <v>0</v>
      </c>
      <c r="K598" s="8">
        <v>1</v>
      </c>
      <c r="L598" s="8">
        <v>4</v>
      </c>
      <c r="M598" s="8" t="s">
        <v>84</v>
      </c>
      <c r="N598" s="9">
        <v>46244</v>
      </c>
      <c r="O598" s="10">
        <v>46244.354166666664</v>
      </c>
      <c r="P598" s="10">
        <v>46244.479166666664</v>
      </c>
      <c r="Q598" s="8" t="s">
        <v>60</v>
      </c>
      <c r="R598" s="8">
        <v>4</v>
      </c>
      <c r="S598" s="8">
        <v>0</v>
      </c>
      <c r="T598" s="8" t="b">
        <v>0</v>
      </c>
    </row>
    <row r="599" spans="2:20">
      <c r="B599" s="8" t="s">
        <v>82</v>
      </c>
      <c r="C599" s="8" t="s">
        <v>64</v>
      </c>
      <c r="D599" s="8" t="s">
        <v>86</v>
      </c>
      <c r="E599" s="8">
        <v>210</v>
      </c>
      <c r="F599" s="9">
        <v>46174</v>
      </c>
      <c r="G599" s="8" t="s">
        <v>52</v>
      </c>
      <c r="H599" s="8" t="s">
        <v>53</v>
      </c>
      <c r="I599" s="8" t="s">
        <v>68</v>
      </c>
      <c r="J599" s="61">
        <v>0</v>
      </c>
      <c r="K599" s="8">
        <v>1</v>
      </c>
      <c r="L599" s="8">
        <v>4</v>
      </c>
      <c r="M599" s="8" t="s">
        <v>84</v>
      </c>
      <c r="N599" s="9">
        <v>46178</v>
      </c>
      <c r="O599" s="10">
        <v>46178.5625</v>
      </c>
      <c r="P599" s="10">
        <v>46178.708333333336</v>
      </c>
      <c r="Q599" s="8" t="s">
        <v>56</v>
      </c>
      <c r="R599" s="8">
        <v>4</v>
      </c>
      <c r="S599" s="8">
        <v>0</v>
      </c>
      <c r="T599" s="8" t="b">
        <v>0</v>
      </c>
    </row>
    <row r="600" spans="2:20">
      <c r="B600" s="8" t="s">
        <v>82</v>
      </c>
      <c r="C600" s="8" t="s">
        <v>64</v>
      </c>
      <c r="D600" s="8" t="s">
        <v>86</v>
      </c>
      <c r="E600" s="8">
        <v>210</v>
      </c>
      <c r="F600" s="9">
        <v>46174</v>
      </c>
      <c r="G600" s="8" t="s">
        <v>52</v>
      </c>
      <c r="H600" s="8" t="s">
        <v>53</v>
      </c>
      <c r="I600" s="8" t="s">
        <v>57</v>
      </c>
      <c r="J600" s="61">
        <v>0</v>
      </c>
      <c r="K600" s="8">
        <v>1</v>
      </c>
      <c r="L600" s="8">
        <v>4</v>
      </c>
      <c r="M600" s="8" t="s">
        <v>84</v>
      </c>
      <c r="N600" s="9">
        <v>46199</v>
      </c>
      <c r="O600" s="10">
        <v>46199.354166666664</v>
      </c>
      <c r="P600" s="10">
        <v>46199.5</v>
      </c>
      <c r="Q600" s="8" t="s">
        <v>56</v>
      </c>
      <c r="R600" s="8">
        <v>4</v>
      </c>
      <c r="S600" s="8">
        <v>0</v>
      </c>
      <c r="T600" s="8" t="b">
        <v>0</v>
      </c>
    </row>
    <row r="601" spans="2:20">
      <c r="B601" s="8" t="s">
        <v>82</v>
      </c>
      <c r="C601" s="8" t="s">
        <v>64</v>
      </c>
      <c r="D601" s="8" t="s">
        <v>86</v>
      </c>
      <c r="E601" s="8">
        <v>210</v>
      </c>
      <c r="F601" s="9">
        <v>46204</v>
      </c>
      <c r="G601" s="8" t="s">
        <v>52</v>
      </c>
      <c r="H601" s="8" t="s">
        <v>53</v>
      </c>
      <c r="I601" s="8" t="s">
        <v>68</v>
      </c>
      <c r="J601" s="61">
        <v>0</v>
      </c>
      <c r="K601" s="8">
        <v>1</v>
      </c>
      <c r="L601" s="8">
        <v>4</v>
      </c>
      <c r="M601" s="8" t="s">
        <v>84</v>
      </c>
      <c r="N601" s="9">
        <v>46230</v>
      </c>
      <c r="O601" s="10">
        <v>46230.333333333336</v>
      </c>
      <c r="P601" s="10">
        <v>46230.479166666664</v>
      </c>
      <c r="Q601" s="8" t="s">
        <v>58</v>
      </c>
      <c r="R601" s="8">
        <v>4</v>
      </c>
      <c r="S601" s="8">
        <v>0</v>
      </c>
      <c r="T601" s="8" t="b">
        <v>0</v>
      </c>
    </row>
    <row r="602" spans="2:20">
      <c r="B602" s="8" t="s">
        <v>82</v>
      </c>
      <c r="C602" s="8" t="s">
        <v>64</v>
      </c>
      <c r="D602" s="8" t="s">
        <v>86</v>
      </c>
      <c r="E602" s="8">
        <v>210</v>
      </c>
      <c r="F602" s="9">
        <v>46235</v>
      </c>
      <c r="G602" s="8" t="s">
        <v>52</v>
      </c>
      <c r="H602" s="8" t="s">
        <v>53</v>
      </c>
      <c r="I602" s="8" t="s">
        <v>57</v>
      </c>
      <c r="J602" s="61">
        <v>0</v>
      </c>
      <c r="K602" s="8">
        <v>1</v>
      </c>
      <c r="L602" s="8">
        <v>4</v>
      </c>
      <c r="M602" s="8" t="s">
        <v>84</v>
      </c>
      <c r="N602" s="9">
        <v>46242</v>
      </c>
      <c r="O602" s="10">
        <v>46242.5625</v>
      </c>
      <c r="P602" s="10">
        <v>46242.708333333336</v>
      </c>
      <c r="Q602" s="8" t="s">
        <v>60</v>
      </c>
      <c r="R602" s="8">
        <v>4</v>
      </c>
      <c r="S602" s="8">
        <v>0</v>
      </c>
      <c r="T602" s="8" t="b">
        <v>0</v>
      </c>
    </row>
    <row r="603" spans="2:20">
      <c r="B603" s="8" t="s">
        <v>82</v>
      </c>
      <c r="C603" s="8" t="s">
        <v>64</v>
      </c>
      <c r="D603" s="8" t="s">
        <v>86</v>
      </c>
      <c r="E603" s="8">
        <v>210</v>
      </c>
      <c r="F603" s="9">
        <v>46235</v>
      </c>
      <c r="G603" s="8" t="s">
        <v>52</v>
      </c>
      <c r="H603" s="8" t="s">
        <v>53</v>
      </c>
      <c r="I603" s="8" t="s">
        <v>59</v>
      </c>
      <c r="J603" s="61">
        <v>0</v>
      </c>
      <c r="K603" s="8">
        <v>1</v>
      </c>
      <c r="L603" s="8">
        <v>4</v>
      </c>
      <c r="M603" s="8" t="s">
        <v>84</v>
      </c>
      <c r="N603" s="9">
        <v>46250</v>
      </c>
      <c r="O603" s="10">
        <v>46250.333333333336</v>
      </c>
      <c r="P603" s="10">
        <v>46250.479166666664</v>
      </c>
      <c r="Q603" s="8" t="s">
        <v>60</v>
      </c>
      <c r="R603" s="8">
        <v>4</v>
      </c>
      <c r="S603" s="8">
        <v>0</v>
      </c>
      <c r="T603" s="8" t="b">
        <v>0</v>
      </c>
    </row>
    <row r="604" spans="2:20">
      <c r="B604" s="8" t="s">
        <v>82</v>
      </c>
      <c r="C604" s="8" t="s">
        <v>64</v>
      </c>
      <c r="D604" s="8" t="s">
        <v>86</v>
      </c>
      <c r="E604" s="8">
        <v>210</v>
      </c>
      <c r="F604" s="9">
        <v>46235</v>
      </c>
      <c r="G604" s="8" t="s">
        <v>52</v>
      </c>
      <c r="H604" s="8" t="s">
        <v>53</v>
      </c>
      <c r="I604" s="8" t="s">
        <v>67</v>
      </c>
      <c r="J604" s="61">
        <v>0</v>
      </c>
      <c r="K604" s="8">
        <v>1</v>
      </c>
      <c r="L604" s="8">
        <v>4</v>
      </c>
      <c r="M604" s="8" t="s">
        <v>84</v>
      </c>
      <c r="N604" s="9">
        <v>46252</v>
      </c>
      <c r="O604" s="10">
        <v>46252.541666666664</v>
      </c>
      <c r="P604" s="10">
        <v>46252.6875</v>
      </c>
      <c r="Q604" s="8" t="s">
        <v>60</v>
      </c>
      <c r="R604" s="8">
        <v>4</v>
      </c>
      <c r="S604" s="8">
        <v>0</v>
      </c>
      <c r="T604" s="8" t="b">
        <v>0</v>
      </c>
    </row>
    <row r="605" spans="2:20">
      <c r="B605" s="8" t="s">
        <v>82</v>
      </c>
      <c r="C605" s="8" t="s">
        <v>64</v>
      </c>
      <c r="D605" s="8" t="s">
        <v>86</v>
      </c>
      <c r="E605" s="8">
        <v>210</v>
      </c>
      <c r="F605" s="9">
        <v>46235</v>
      </c>
      <c r="G605" s="8" t="s">
        <v>52</v>
      </c>
      <c r="H605" s="8" t="s">
        <v>53</v>
      </c>
      <c r="I605" s="8" t="s">
        <v>62</v>
      </c>
      <c r="J605" s="61">
        <v>0</v>
      </c>
      <c r="K605" s="8">
        <v>1</v>
      </c>
      <c r="L605" s="8">
        <v>4</v>
      </c>
      <c r="M605" s="8" t="s">
        <v>84</v>
      </c>
      <c r="N605" s="9">
        <v>46253</v>
      </c>
      <c r="O605" s="10">
        <v>46253.375</v>
      </c>
      <c r="P605" s="10">
        <v>46253.520833333336</v>
      </c>
      <c r="Q605" s="8" t="s">
        <v>60</v>
      </c>
      <c r="R605" s="8">
        <v>4</v>
      </c>
      <c r="S605" s="8">
        <v>0</v>
      </c>
      <c r="T605" s="8" t="b">
        <v>0</v>
      </c>
    </row>
    <row r="606" spans="2:20">
      <c r="B606" s="8" t="s">
        <v>82</v>
      </c>
      <c r="C606" s="8" t="s">
        <v>64</v>
      </c>
      <c r="D606" s="8" t="s">
        <v>86</v>
      </c>
      <c r="E606" s="8">
        <v>210</v>
      </c>
      <c r="F606" s="9">
        <v>46235</v>
      </c>
      <c r="G606" s="8" t="s">
        <v>52</v>
      </c>
      <c r="H606" s="8" t="s">
        <v>53</v>
      </c>
      <c r="I606" s="8" t="s">
        <v>68</v>
      </c>
      <c r="J606" s="61">
        <v>0</v>
      </c>
      <c r="K606" s="8">
        <v>1</v>
      </c>
      <c r="L606" s="8">
        <v>4</v>
      </c>
      <c r="M606" s="8" t="s">
        <v>84</v>
      </c>
      <c r="N606" s="9">
        <v>46256</v>
      </c>
      <c r="O606" s="10">
        <v>46256.354166666664</v>
      </c>
      <c r="P606" s="10">
        <v>46256.5</v>
      </c>
      <c r="Q606" s="8" t="s">
        <v>60</v>
      </c>
      <c r="R606" s="8">
        <v>4</v>
      </c>
      <c r="S606" s="8">
        <v>0</v>
      </c>
      <c r="T606" s="8" t="b">
        <v>0</v>
      </c>
    </row>
    <row r="607" spans="2:20">
      <c r="B607" s="8" t="s">
        <v>82</v>
      </c>
      <c r="C607" s="8" t="s">
        <v>64</v>
      </c>
      <c r="D607" s="8" t="s">
        <v>86</v>
      </c>
      <c r="E607" s="8">
        <v>240</v>
      </c>
      <c r="F607" s="9">
        <v>46174</v>
      </c>
      <c r="G607" s="8" t="s">
        <v>52</v>
      </c>
      <c r="H607" s="8" t="s">
        <v>53</v>
      </c>
      <c r="I607" s="8" t="s">
        <v>59</v>
      </c>
      <c r="J607" s="61">
        <v>0</v>
      </c>
      <c r="K607" s="8">
        <v>1</v>
      </c>
      <c r="L607" s="8">
        <v>4</v>
      </c>
      <c r="M607" s="8" t="s">
        <v>84</v>
      </c>
      <c r="N607" s="9">
        <v>46174</v>
      </c>
      <c r="O607" s="10">
        <v>46174.5625</v>
      </c>
      <c r="P607" s="10">
        <v>46174.729166666664</v>
      </c>
      <c r="Q607" s="8" t="s">
        <v>56</v>
      </c>
      <c r="R607" s="8">
        <v>4</v>
      </c>
      <c r="S607" s="8">
        <v>0</v>
      </c>
      <c r="T607" s="8" t="b">
        <v>0</v>
      </c>
    </row>
    <row r="608" spans="2:20">
      <c r="B608" s="8" t="s">
        <v>82</v>
      </c>
      <c r="C608" s="8" t="s">
        <v>64</v>
      </c>
      <c r="D608" s="8" t="s">
        <v>86</v>
      </c>
      <c r="E608" s="8">
        <v>240</v>
      </c>
      <c r="F608" s="9">
        <v>46174</v>
      </c>
      <c r="G608" s="8" t="s">
        <v>52</v>
      </c>
      <c r="H608" s="8" t="s">
        <v>53</v>
      </c>
      <c r="I608" s="8" t="s">
        <v>62</v>
      </c>
      <c r="J608" s="61">
        <v>0</v>
      </c>
      <c r="K608" s="8">
        <v>1</v>
      </c>
      <c r="L608" s="8">
        <v>4</v>
      </c>
      <c r="M608" s="8" t="s">
        <v>84</v>
      </c>
      <c r="N608" s="9">
        <v>46177</v>
      </c>
      <c r="O608" s="10">
        <v>46177.333333333336</v>
      </c>
      <c r="P608" s="10">
        <v>46177.5</v>
      </c>
      <c r="Q608" s="8" t="s">
        <v>56</v>
      </c>
      <c r="R608" s="8">
        <v>4</v>
      </c>
      <c r="S608" s="8">
        <v>0</v>
      </c>
      <c r="T608" s="8" t="b">
        <v>0</v>
      </c>
    </row>
    <row r="609" spans="2:20">
      <c r="B609" s="8" t="s">
        <v>82</v>
      </c>
      <c r="C609" s="8" t="s">
        <v>64</v>
      </c>
      <c r="D609" s="8" t="s">
        <v>86</v>
      </c>
      <c r="E609" s="8">
        <v>240</v>
      </c>
      <c r="F609" s="9">
        <v>46174</v>
      </c>
      <c r="G609" s="8" t="s">
        <v>52</v>
      </c>
      <c r="H609" s="8" t="s">
        <v>53</v>
      </c>
      <c r="I609" s="8" t="s">
        <v>54</v>
      </c>
      <c r="J609" s="61">
        <v>0</v>
      </c>
      <c r="K609" s="8">
        <v>1</v>
      </c>
      <c r="L609" s="8">
        <v>4</v>
      </c>
      <c r="M609" s="8" t="s">
        <v>84</v>
      </c>
      <c r="N609" s="9">
        <v>46181</v>
      </c>
      <c r="O609" s="10">
        <v>46181.541666666664</v>
      </c>
      <c r="P609" s="10">
        <v>46181.708333333336</v>
      </c>
      <c r="Q609" s="8" t="s">
        <v>56</v>
      </c>
      <c r="R609" s="8">
        <v>4</v>
      </c>
      <c r="S609" s="8">
        <v>0</v>
      </c>
      <c r="T609" s="8" t="b">
        <v>0</v>
      </c>
    </row>
    <row r="610" spans="2:20">
      <c r="B610" s="8" t="s">
        <v>82</v>
      </c>
      <c r="C610" s="8" t="s">
        <v>64</v>
      </c>
      <c r="D610" s="8" t="s">
        <v>86</v>
      </c>
      <c r="E610" s="8">
        <v>240</v>
      </c>
      <c r="F610" s="9">
        <v>46174</v>
      </c>
      <c r="G610" s="8" t="s">
        <v>52</v>
      </c>
      <c r="H610" s="8" t="s">
        <v>53</v>
      </c>
      <c r="I610" s="8" t="s">
        <v>62</v>
      </c>
      <c r="J610" s="61">
        <v>0</v>
      </c>
      <c r="K610" s="8">
        <v>1</v>
      </c>
      <c r="L610" s="8">
        <v>4</v>
      </c>
      <c r="M610" s="8" t="s">
        <v>84</v>
      </c>
      <c r="N610" s="9">
        <v>46182</v>
      </c>
      <c r="O610" s="10">
        <v>46182.354166666664</v>
      </c>
      <c r="P610" s="10">
        <v>46182.520833333336</v>
      </c>
      <c r="Q610" s="8" t="s">
        <v>56</v>
      </c>
      <c r="R610" s="8">
        <v>4</v>
      </c>
      <c r="S610" s="8">
        <v>0</v>
      </c>
      <c r="T610" s="8" t="b">
        <v>0</v>
      </c>
    </row>
    <row r="611" spans="2:20">
      <c r="B611" s="8" t="s">
        <v>82</v>
      </c>
      <c r="C611" s="8" t="s">
        <v>64</v>
      </c>
      <c r="D611" s="8" t="s">
        <v>86</v>
      </c>
      <c r="E611" s="8">
        <v>240</v>
      </c>
      <c r="F611" s="9">
        <v>46174</v>
      </c>
      <c r="G611" s="8" t="s">
        <v>52</v>
      </c>
      <c r="H611" s="8" t="s">
        <v>53</v>
      </c>
      <c r="I611" s="8" t="s">
        <v>67</v>
      </c>
      <c r="J611" s="61">
        <v>0</v>
      </c>
      <c r="K611" s="8">
        <v>1</v>
      </c>
      <c r="L611" s="8">
        <v>4</v>
      </c>
      <c r="M611" s="8" t="s">
        <v>84</v>
      </c>
      <c r="N611" s="9">
        <v>46190</v>
      </c>
      <c r="O611" s="10">
        <v>46190.5625</v>
      </c>
      <c r="P611" s="10">
        <v>46190.729166666664</v>
      </c>
      <c r="Q611" s="8" t="s">
        <v>56</v>
      </c>
      <c r="R611" s="8">
        <v>4</v>
      </c>
      <c r="S611" s="8">
        <v>0</v>
      </c>
      <c r="T611" s="8" t="b">
        <v>0</v>
      </c>
    </row>
    <row r="612" spans="2:20">
      <c r="B612" s="8" t="s">
        <v>82</v>
      </c>
      <c r="C612" s="8" t="s">
        <v>64</v>
      </c>
      <c r="D612" s="8" t="s">
        <v>86</v>
      </c>
      <c r="E612" s="8">
        <v>240</v>
      </c>
      <c r="F612" s="9">
        <v>46204</v>
      </c>
      <c r="G612" s="8" t="s">
        <v>52</v>
      </c>
      <c r="H612" s="8" t="s">
        <v>53</v>
      </c>
      <c r="I612" s="8" t="s">
        <v>59</v>
      </c>
      <c r="J612" s="61">
        <v>0</v>
      </c>
      <c r="K612" s="8">
        <v>1</v>
      </c>
      <c r="L612" s="8">
        <v>4</v>
      </c>
      <c r="M612" s="8" t="s">
        <v>84</v>
      </c>
      <c r="N612" s="9">
        <v>46215</v>
      </c>
      <c r="O612" s="10">
        <v>46215.375</v>
      </c>
      <c r="P612" s="10">
        <v>46215.541666666664</v>
      </c>
      <c r="Q612" s="8" t="s">
        <v>58</v>
      </c>
      <c r="R612" s="8">
        <v>4</v>
      </c>
      <c r="S612" s="8">
        <v>0</v>
      </c>
      <c r="T612" s="8" t="b">
        <v>0</v>
      </c>
    </row>
    <row r="613" spans="2:20">
      <c r="B613" s="8" t="s">
        <v>82</v>
      </c>
      <c r="C613" s="8" t="s">
        <v>64</v>
      </c>
      <c r="D613" s="8" t="s">
        <v>86</v>
      </c>
      <c r="E613" s="8">
        <v>240</v>
      </c>
      <c r="F613" s="9">
        <v>46204</v>
      </c>
      <c r="G613" s="8" t="s">
        <v>52</v>
      </c>
      <c r="H613" s="8" t="s">
        <v>53</v>
      </c>
      <c r="I613" s="8" t="s">
        <v>54</v>
      </c>
      <c r="J613" s="61">
        <v>0</v>
      </c>
      <c r="K613" s="8">
        <v>1</v>
      </c>
      <c r="L613" s="8">
        <v>4</v>
      </c>
      <c r="M613" s="8" t="s">
        <v>84</v>
      </c>
      <c r="N613" s="9">
        <v>46229</v>
      </c>
      <c r="O613" s="10">
        <v>46229.541666666664</v>
      </c>
      <c r="P613" s="10">
        <v>46229.708333333336</v>
      </c>
      <c r="Q613" s="8" t="s">
        <v>58</v>
      </c>
      <c r="R613" s="8">
        <v>4</v>
      </c>
      <c r="S613" s="8">
        <v>0</v>
      </c>
      <c r="T613" s="8" t="b">
        <v>0</v>
      </c>
    </row>
    <row r="614" spans="2:20">
      <c r="B614" s="8" t="s">
        <v>82</v>
      </c>
      <c r="C614" s="8" t="s">
        <v>64</v>
      </c>
      <c r="D614" s="8" t="s">
        <v>86</v>
      </c>
      <c r="E614" s="8">
        <v>240</v>
      </c>
      <c r="F614" s="9">
        <v>46204</v>
      </c>
      <c r="G614" s="8" t="s">
        <v>52</v>
      </c>
      <c r="H614" s="8" t="s">
        <v>53</v>
      </c>
      <c r="I614" s="8" t="s">
        <v>68</v>
      </c>
      <c r="J614" s="61">
        <v>0</v>
      </c>
      <c r="K614" s="8">
        <v>1</v>
      </c>
      <c r="L614" s="8">
        <v>4</v>
      </c>
      <c r="M614" s="8" t="s">
        <v>84</v>
      </c>
      <c r="N614" s="9">
        <v>46231</v>
      </c>
      <c r="O614" s="10">
        <v>46231.375</v>
      </c>
      <c r="P614" s="10">
        <v>46231.541666666664</v>
      </c>
      <c r="Q614" s="8" t="s">
        <v>58</v>
      </c>
      <c r="R614" s="8">
        <v>4</v>
      </c>
      <c r="S614" s="8">
        <v>0</v>
      </c>
      <c r="T614" s="8" t="b">
        <v>0</v>
      </c>
    </row>
    <row r="615" spans="2:20">
      <c r="B615" s="8" t="s">
        <v>82</v>
      </c>
      <c r="C615" s="8" t="s">
        <v>64</v>
      </c>
      <c r="D615" s="8" t="s">
        <v>86</v>
      </c>
      <c r="E615" s="8">
        <v>240</v>
      </c>
      <c r="F615" s="9">
        <v>46235</v>
      </c>
      <c r="G615" s="8" t="s">
        <v>52</v>
      </c>
      <c r="H615" s="8" t="s">
        <v>53</v>
      </c>
      <c r="I615" s="8" t="s">
        <v>54</v>
      </c>
      <c r="J615" s="61">
        <v>0</v>
      </c>
      <c r="K615" s="8">
        <v>1</v>
      </c>
      <c r="L615" s="8">
        <v>4</v>
      </c>
      <c r="M615" s="8" t="s">
        <v>84</v>
      </c>
      <c r="N615" s="9">
        <v>46235</v>
      </c>
      <c r="O615" s="10">
        <v>46235.5625</v>
      </c>
      <c r="P615" s="10">
        <v>46235.729166666664</v>
      </c>
      <c r="Q615" s="8" t="s">
        <v>60</v>
      </c>
      <c r="R615" s="8">
        <v>4</v>
      </c>
      <c r="S615" s="8">
        <v>0</v>
      </c>
      <c r="T615" s="8" t="b">
        <v>0</v>
      </c>
    </row>
    <row r="616" spans="2:20">
      <c r="B616" s="8" t="s">
        <v>82</v>
      </c>
      <c r="C616" s="8" t="s">
        <v>64</v>
      </c>
      <c r="D616" s="8" t="s">
        <v>86</v>
      </c>
      <c r="E616" s="8">
        <v>240</v>
      </c>
      <c r="F616" s="9">
        <v>46235</v>
      </c>
      <c r="G616" s="8" t="s">
        <v>52</v>
      </c>
      <c r="H616" s="8" t="s">
        <v>53</v>
      </c>
      <c r="I616" s="8" t="s">
        <v>54</v>
      </c>
      <c r="J616" s="61">
        <v>0</v>
      </c>
      <c r="K616" s="8">
        <v>1</v>
      </c>
      <c r="L616" s="8">
        <v>4</v>
      </c>
      <c r="M616" s="8" t="s">
        <v>84</v>
      </c>
      <c r="N616" s="9">
        <v>46239</v>
      </c>
      <c r="O616" s="10">
        <v>46239.5625</v>
      </c>
      <c r="P616" s="10">
        <v>46239.729166666664</v>
      </c>
      <c r="Q616" s="8" t="s">
        <v>60</v>
      </c>
      <c r="R616" s="8">
        <v>4</v>
      </c>
      <c r="S616" s="8">
        <v>0</v>
      </c>
      <c r="T616" s="8" t="b">
        <v>0</v>
      </c>
    </row>
    <row r="617" spans="2:20">
      <c r="B617" s="8" t="s">
        <v>82</v>
      </c>
      <c r="C617" s="8" t="s">
        <v>64</v>
      </c>
      <c r="D617" s="8" t="s">
        <v>86</v>
      </c>
      <c r="E617" s="8">
        <v>240</v>
      </c>
      <c r="F617" s="9">
        <v>46235</v>
      </c>
      <c r="G617" s="8" t="s">
        <v>52</v>
      </c>
      <c r="H617" s="8" t="s">
        <v>53</v>
      </c>
      <c r="I617" s="8" t="s">
        <v>62</v>
      </c>
      <c r="J617" s="61">
        <v>0</v>
      </c>
      <c r="K617" s="8">
        <v>1</v>
      </c>
      <c r="L617" s="8">
        <v>4</v>
      </c>
      <c r="M617" s="8" t="s">
        <v>84</v>
      </c>
      <c r="N617" s="9">
        <v>46246</v>
      </c>
      <c r="O617" s="10">
        <v>46246.333333333336</v>
      </c>
      <c r="P617" s="10">
        <v>46246.5</v>
      </c>
      <c r="Q617" s="8" t="s">
        <v>60</v>
      </c>
      <c r="R617" s="8">
        <v>4</v>
      </c>
      <c r="S617" s="8">
        <v>0</v>
      </c>
      <c r="T617" s="8" t="b">
        <v>0</v>
      </c>
    </row>
    <row r="618" spans="2:20">
      <c r="B618" s="8" t="s">
        <v>82</v>
      </c>
      <c r="C618" s="8" t="s">
        <v>64</v>
      </c>
      <c r="D618" s="8" t="s">
        <v>86</v>
      </c>
      <c r="E618" s="8">
        <v>270</v>
      </c>
      <c r="F618" s="9">
        <v>46204</v>
      </c>
      <c r="G618" s="8" t="s">
        <v>52</v>
      </c>
      <c r="H618" s="8" t="s">
        <v>53</v>
      </c>
      <c r="I618" s="8" t="s">
        <v>57</v>
      </c>
      <c r="J618" s="61">
        <v>0</v>
      </c>
      <c r="K618" s="8">
        <v>1</v>
      </c>
      <c r="L618" s="8">
        <v>4</v>
      </c>
      <c r="M618" s="8" t="s">
        <v>84</v>
      </c>
      <c r="N618" s="9">
        <v>46210</v>
      </c>
      <c r="O618" s="10">
        <v>46210.333333333336</v>
      </c>
      <c r="P618" s="10">
        <v>46210.520833333336</v>
      </c>
      <c r="Q618" s="8" t="s">
        <v>58</v>
      </c>
      <c r="R618" s="8">
        <v>4</v>
      </c>
      <c r="S618" s="8">
        <v>0</v>
      </c>
      <c r="T618" s="8" t="b">
        <v>0</v>
      </c>
    </row>
    <row r="619" spans="2:20">
      <c r="B619" s="8" t="s">
        <v>82</v>
      </c>
      <c r="C619" s="8" t="s">
        <v>64</v>
      </c>
      <c r="D619" s="8" t="s">
        <v>86</v>
      </c>
      <c r="E619" s="8">
        <v>270</v>
      </c>
      <c r="F619" s="9">
        <v>46235</v>
      </c>
      <c r="G619" s="8" t="s">
        <v>52</v>
      </c>
      <c r="H619" s="8" t="s">
        <v>53</v>
      </c>
      <c r="I619" s="8" t="s">
        <v>68</v>
      </c>
      <c r="J619" s="61">
        <v>0</v>
      </c>
      <c r="K619" s="8">
        <v>1</v>
      </c>
      <c r="L619" s="8">
        <v>4</v>
      </c>
      <c r="M619" s="8" t="s">
        <v>84</v>
      </c>
      <c r="N619" s="9">
        <v>46247</v>
      </c>
      <c r="O619" s="10">
        <v>46247.5625</v>
      </c>
      <c r="P619" s="10">
        <v>46247.75</v>
      </c>
      <c r="Q619" s="8" t="s">
        <v>60</v>
      </c>
      <c r="R619" s="8">
        <v>4</v>
      </c>
      <c r="S619" s="8">
        <v>0</v>
      </c>
      <c r="T619" s="8" t="b">
        <v>0</v>
      </c>
    </row>
    <row r="620" spans="2:20">
      <c r="B620" s="8" t="s">
        <v>82</v>
      </c>
      <c r="C620" s="8" t="s">
        <v>64</v>
      </c>
      <c r="D620" s="8" t="s">
        <v>86</v>
      </c>
      <c r="E620" s="8">
        <v>270</v>
      </c>
      <c r="F620" s="9">
        <v>46235</v>
      </c>
      <c r="G620" s="8" t="s">
        <v>52</v>
      </c>
      <c r="H620" s="8" t="s">
        <v>53</v>
      </c>
      <c r="I620" s="8" t="s">
        <v>67</v>
      </c>
      <c r="J620" s="61">
        <v>0</v>
      </c>
      <c r="K620" s="8">
        <v>1</v>
      </c>
      <c r="L620" s="8">
        <v>4</v>
      </c>
      <c r="M620" s="8" t="s">
        <v>84</v>
      </c>
      <c r="N620" s="9">
        <v>46255</v>
      </c>
      <c r="O620" s="10">
        <v>46255.375</v>
      </c>
      <c r="P620" s="10">
        <v>46255.5625</v>
      </c>
      <c r="Q620" s="8" t="s">
        <v>60</v>
      </c>
      <c r="R620" s="8">
        <v>4</v>
      </c>
      <c r="S620" s="8">
        <v>0</v>
      </c>
      <c r="T620" s="8" t="b">
        <v>0</v>
      </c>
    </row>
    <row r="621" spans="2:20">
      <c r="B621" s="8" t="s">
        <v>82</v>
      </c>
      <c r="C621" s="8" t="s">
        <v>64</v>
      </c>
      <c r="D621" s="8" t="s">
        <v>86</v>
      </c>
      <c r="E621" s="8">
        <v>270</v>
      </c>
      <c r="F621" s="9">
        <v>46235</v>
      </c>
      <c r="G621" s="8" t="s">
        <v>52</v>
      </c>
      <c r="H621" s="8" t="s">
        <v>53</v>
      </c>
      <c r="I621" s="8" t="s">
        <v>59</v>
      </c>
      <c r="J621" s="61">
        <v>0</v>
      </c>
      <c r="K621" s="8">
        <v>1</v>
      </c>
      <c r="L621" s="8">
        <v>4</v>
      </c>
      <c r="M621" s="8" t="s">
        <v>84</v>
      </c>
      <c r="N621" s="9">
        <v>46259</v>
      </c>
      <c r="O621" s="10">
        <v>46259.5625</v>
      </c>
      <c r="P621" s="10">
        <v>46259.75</v>
      </c>
      <c r="Q621" s="8" t="s">
        <v>60</v>
      </c>
      <c r="R621" s="8">
        <v>4</v>
      </c>
      <c r="S621" s="8">
        <v>0</v>
      </c>
      <c r="T621" s="8" t="b">
        <v>0</v>
      </c>
    </row>
    <row r="622" spans="2:20">
      <c r="B622" s="8" t="s">
        <v>82</v>
      </c>
      <c r="C622" s="8" t="s">
        <v>64</v>
      </c>
      <c r="D622" s="8" t="s">
        <v>86</v>
      </c>
      <c r="E622" s="8">
        <v>270</v>
      </c>
      <c r="F622" s="9">
        <v>46235</v>
      </c>
      <c r="G622" s="8" t="s">
        <v>52</v>
      </c>
      <c r="H622" s="8" t="s">
        <v>53</v>
      </c>
      <c r="I622" s="8" t="s">
        <v>62</v>
      </c>
      <c r="J622" s="61">
        <v>0</v>
      </c>
      <c r="K622" s="8">
        <v>1</v>
      </c>
      <c r="L622" s="8">
        <v>4</v>
      </c>
      <c r="M622" s="8" t="s">
        <v>84</v>
      </c>
      <c r="N622" s="9">
        <v>46262</v>
      </c>
      <c r="O622" s="10">
        <v>46262.375</v>
      </c>
      <c r="P622" s="10">
        <v>46262.5625</v>
      </c>
      <c r="Q622" s="8" t="s">
        <v>60</v>
      </c>
      <c r="R622" s="8">
        <v>4</v>
      </c>
      <c r="S622" s="8">
        <v>0</v>
      </c>
      <c r="T622" s="8" t="b">
        <v>0</v>
      </c>
    </row>
    <row r="623" spans="2:20">
      <c r="B623" s="8" t="s">
        <v>82</v>
      </c>
      <c r="C623" s="8" t="s">
        <v>64</v>
      </c>
      <c r="D623" s="8" t="s">
        <v>86</v>
      </c>
      <c r="E623" s="8">
        <v>300</v>
      </c>
      <c r="F623" s="9">
        <v>46174</v>
      </c>
      <c r="G623" s="8" t="s">
        <v>52</v>
      </c>
      <c r="H623" s="8" t="s">
        <v>53</v>
      </c>
      <c r="I623" s="8" t="s">
        <v>59</v>
      </c>
      <c r="J623" s="61">
        <v>0</v>
      </c>
      <c r="K623" s="8">
        <v>1</v>
      </c>
      <c r="L623" s="8">
        <v>4</v>
      </c>
      <c r="M623" s="8" t="s">
        <v>84</v>
      </c>
      <c r="N623" s="9">
        <v>46191</v>
      </c>
      <c r="O623" s="10">
        <v>46191.354166666664</v>
      </c>
      <c r="P623" s="10">
        <v>46191.5625</v>
      </c>
      <c r="Q623" s="8" t="s">
        <v>56</v>
      </c>
      <c r="R623" s="8">
        <v>4</v>
      </c>
      <c r="S623" s="8">
        <v>0</v>
      </c>
      <c r="T623" s="8" t="b">
        <v>0</v>
      </c>
    </row>
    <row r="624" spans="2:20">
      <c r="B624" s="8" t="s">
        <v>82</v>
      </c>
      <c r="C624" s="8" t="s">
        <v>64</v>
      </c>
      <c r="D624" s="8" t="s">
        <v>86</v>
      </c>
      <c r="E624" s="8">
        <v>300</v>
      </c>
      <c r="F624" s="9">
        <v>46204</v>
      </c>
      <c r="G624" s="8" t="s">
        <v>52</v>
      </c>
      <c r="H624" s="8" t="s">
        <v>53</v>
      </c>
      <c r="I624" s="8" t="s">
        <v>57</v>
      </c>
      <c r="J624" s="61">
        <v>0</v>
      </c>
      <c r="K624" s="8">
        <v>1</v>
      </c>
      <c r="L624" s="8">
        <v>4</v>
      </c>
      <c r="M624" s="8" t="s">
        <v>84</v>
      </c>
      <c r="N624" s="9">
        <v>46213</v>
      </c>
      <c r="O624" s="10">
        <v>46213.354166666664</v>
      </c>
      <c r="P624" s="10">
        <v>46213.5625</v>
      </c>
      <c r="Q624" s="8" t="s">
        <v>58</v>
      </c>
      <c r="R624" s="8">
        <v>4</v>
      </c>
      <c r="S624" s="8">
        <v>0</v>
      </c>
      <c r="T624" s="8" t="b">
        <v>0</v>
      </c>
    </row>
    <row r="625" spans="2:20">
      <c r="B625" s="8" t="s">
        <v>82</v>
      </c>
      <c r="C625" s="8" t="s">
        <v>64</v>
      </c>
      <c r="D625" s="8" t="s">
        <v>86</v>
      </c>
      <c r="E625" s="8">
        <v>360</v>
      </c>
      <c r="F625" s="9">
        <v>46174</v>
      </c>
      <c r="G625" s="8" t="s">
        <v>52</v>
      </c>
      <c r="H625" s="8" t="s">
        <v>53</v>
      </c>
      <c r="I625" s="8" t="s">
        <v>54</v>
      </c>
      <c r="J625" s="61">
        <v>0</v>
      </c>
      <c r="K625" s="8">
        <v>1</v>
      </c>
      <c r="L625" s="8">
        <v>4</v>
      </c>
      <c r="M625" s="8" t="s">
        <v>84</v>
      </c>
      <c r="N625" s="9">
        <v>46201</v>
      </c>
      <c r="O625" s="10">
        <v>46201.3125</v>
      </c>
      <c r="P625" s="10">
        <v>46201.5625</v>
      </c>
      <c r="Q625" s="8" t="s">
        <v>56</v>
      </c>
      <c r="R625" s="8">
        <v>4</v>
      </c>
      <c r="S625" s="8">
        <v>0</v>
      </c>
      <c r="T625" s="8" t="b">
        <v>0</v>
      </c>
    </row>
    <row r="626" spans="2:20">
      <c r="B626" s="8" t="s">
        <v>82</v>
      </c>
      <c r="C626" s="8" t="s">
        <v>64</v>
      </c>
      <c r="D626" s="8" t="s">
        <v>86</v>
      </c>
      <c r="E626" s="8">
        <v>360</v>
      </c>
      <c r="F626" s="9">
        <v>46204</v>
      </c>
      <c r="G626" s="8" t="s">
        <v>52</v>
      </c>
      <c r="H626" s="8" t="s">
        <v>53</v>
      </c>
      <c r="I626" s="8" t="s">
        <v>62</v>
      </c>
      <c r="J626" s="61">
        <v>0</v>
      </c>
      <c r="K626" s="8">
        <v>1</v>
      </c>
      <c r="L626" s="8">
        <v>4</v>
      </c>
      <c r="M626" s="8" t="s">
        <v>84</v>
      </c>
      <c r="N626" s="9">
        <v>46216</v>
      </c>
      <c r="O626" s="10">
        <v>46216.333333333336</v>
      </c>
      <c r="P626" s="10">
        <v>46216.583333333336</v>
      </c>
      <c r="Q626" s="8" t="s">
        <v>58</v>
      </c>
      <c r="R626" s="8">
        <v>4</v>
      </c>
      <c r="S626" s="8">
        <v>0</v>
      </c>
      <c r="T626" s="8" t="b">
        <v>0</v>
      </c>
    </row>
    <row r="627" spans="2:20">
      <c r="B627" s="8" t="s">
        <v>82</v>
      </c>
      <c r="C627" s="8" t="s">
        <v>64</v>
      </c>
      <c r="D627" s="8" t="s">
        <v>86</v>
      </c>
      <c r="E627" s="8">
        <v>360</v>
      </c>
      <c r="F627" s="9">
        <v>46204</v>
      </c>
      <c r="G627" s="8" t="s">
        <v>52</v>
      </c>
      <c r="H627" s="8" t="s">
        <v>53</v>
      </c>
      <c r="I627" s="8" t="s">
        <v>59</v>
      </c>
      <c r="J627" s="61">
        <v>0</v>
      </c>
      <c r="K627" s="8">
        <v>1</v>
      </c>
      <c r="L627" s="8">
        <v>4</v>
      </c>
      <c r="M627" s="8" t="s">
        <v>84</v>
      </c>
      <c r="N627" s="9">
        <v>46223</v>
      </c>
      <c r="O627" s="10">
        <v>46223.3125</v>
      </c>
      <c r="P627" s="10">
        <v>46223.5625</v>
      </c>
      <c r="Q627" s="8" t="s">
        <v>58</v>
      </c>
      <c r="R627" s="8">
        <v>4</v>
      </c>
      <c r="S627" s="8">
        <v>0</v>
      </c>
      <c r="T627" s="8" t="b">
        <v>0</v>
      </c>
    </row>
    <row r="628" spans="2:20">
      <c r="B628" s="8" t="s">
        <v>82</v>
      </c>
      <c r="C628" s="8" t="s">
        <v>64</v>
      </c>
      <c r="D628" s="8" t="s">
        <v>86</v>
      </c>
      <c r="E628" s="8">
        <v>360</v>
      </c>
      <c r="F628" s="9">
        <v>46235</v>
      </c>
      <c r="G628" s="8" t="s">
        <v>52</v>
      </c>
      <c r="H628" s="8" t="s">
        <v>53</v>
      </c>
      <c r="I628" s="8" t="s">
        <v>67</v>
      </c>
      <c r="J628" s="61">
        <v>0</v>
      </c>
      <c r="K628" s="8">
        <v>1</v>
      </c>
      <c r="L628" s="8">
        <v>4</v>
      </c>
      <c r="M628" s="8" t="s">
        <v>84</v>
      </c>
      <c r="N628" s="9">
        <v>46236</v>
      </c>
      <c r="O628" s="10">
        <v>46236.375</v>
      </c>
      <c r="P628" s="10">
        <v>46236.625</v>
      </c>
      <c r="Q628" s="8" t="s">
        <v>60</v>
      </c>
      <c r="R628" s="8">
        <v>4</v>
      </c>
      <c r="S628" s="8">
        <v>0</v>
      </c>
      <c r="T628" s="8" t="b">
        <v>0</v>
      </c>
    </row>
    <row r="629" spans="2:20">
      <c r="B629" s="8" t="s">
        <v>82</v>
      </c>
      <c r="C629" s="8" t="s">
        <v>64</v>
      </c>
      <c r="D629" s="8" t="s">
        <v>86</v>
      </c>
      <c r="E629" s="8">
        <v>360</v>
      </c>
      <c r="F629" s="9">
        <v>46235</v>
      </c>
      <c r="G629" s="8" t="s">
        <v>52</v>
      </c>
      <c r="H629" s="8" t="s">
        <v>53</v>
      </c>
      <c r="I629" s="8" t="s">
        <v>57</v>
      </c>
      <c r="J629" s="61">
        <v>0</v>
      </c>
      <c r="K629" s="8">
        <v>1</v>
      </c>
      <c r="L629" s="8">
        <v>4</v>
      </c>
      <c r="M629" s="8" t="s">
        <v>84</v>
      </c>
      <c r="N629" s="9">
        <v>46261</v>
      </c>
      <c r="O629" s="10">
        <v>46261.375</v>
      </c>
      <c r="P629" s="10">
        <v>46261.625</v>
      </c>
      <c r="Q629" s="8" t="s">
        <v>60</v>
      </c>
      <c r="R629" s="8">
        <v>4</v>
      </c>
      <c r="S629" s="8">
        <v>0</v>
      </c>
      <c r="T629" s="8" t="b">
        <v>0</v>
      </c>
    </row>
    <row r="630" spans="2:20">
      <c r="B630" s="8" t="s">
        <v>82</v>
      </c>
      <c r="C630" s="8" t="s">
        <v>64</v>
      </c>
      <c r="D630" s="8" t="s">
        <v>86</v>
      </c>
      <c r="E630" s="8">
        <v>420</v>
      </c>
      <c r="F630" s="9">
        <v>46174</v>
      </c>
      <c r="G630" s="8" t="s">
        <v>52</v>
      </c>
      <c r="H630" s="8" t="s">
        <v>53</v>
      </c>
      <c r="I630" s="8" t="s">
        <v>67</v>
      </c>
      <c r="J630" s="61">
        <v>0</v>
      </c>
      <c r="K630" s="8">
        <v>1</v>
      </c>
      <c r="L630" s="8">
        <v>4</v>
      </c>
      <c r="M630" s="8" t="s">
        <v>84</v>
      </c>
      <c r="N630" s="9">
        <v>46197</v>
      </c>
      <c r="O630" s="10">
        <v>46197.3125</v>
      </c>
      <c r="P630" s="10">
        <v>46197.604166666664</v>
      </c>
      <c r="Q630" s="8" t="s">
        <v>56</v>
      </c>
      <c r="R630" s="8">
        <v>4</v>
      </c>
      <c r="S630" s="8">
        <v>0</v>
      </c>
      <c r="T630" s="8" t="b">
        <v>0</v>
      </c>
    </row>
    <row r="631" spans="2:20">
      <c r="B631" s="8" t="s">
        <v>82</v>
      </c>
      <c r="C631" s="8" t="s">
        <v>64</v>
      </c>
      <c r="D631" s="8" t="s">
        <v>86</v>
      </c>
      <c r="E631" s="8">
        <v>480</v>
      </c>
      <c r="F631" s="9">
        <v>46174</v>
      </c>
      <c r="G631" s="8" t="s">
        <v>52</v>
      </c>
      <c r="H631" s="8" t="s">
        <v>53</v>
      </c>
      <c r="I631" s="8" t="s">
        <v>59</v>
      </c>
      <c r="J631" s="61">
        <v>0</v>
      </c>
      <c r="K631" s="8">
        <v>1</v>
      </c>
      <c r="L631" s="8">
        <v>4</v>
      </c>
      <c r="M631" s="8" t="s">
        <v>84</v>
      </c>
      <c r="N631" s="9">
        <v>46193</v>
      </c>
      <c r="O631" s="10">
        <v>46193.333333333336</v>
      </c>
      <c r="P631" s="10">
        <v>46193.666666666664</v>
      </c>
      <c r="Q631" s="8" t="s">
        <v>56</v>
      </c>
      <c r="R631" s="8">
        <v>4</v>
      </c>
      <c r="S631" s="8">
        <v>0</v>
      </c>
      <c r="T631" s="8" t="b">
        <v>0</v>
      </c>
    </row>
    <row r="632" spans="2:20">
      <c r="B632" s="8" t="s">
        <v>82</v>
      </c>
      <c r="C632" s="8" t="s">
        <v>64</v>
      </c>
      <c r="D632" s="8" t="s">
        <v>86</v>
      </c>
      <c r="E632" s="8">
        <v>480</v>
      </c>
      <c r="F632" s="9">
        <v>46174</v>
      </c>
      <c r="G632" s="8" t="s">
        <v>52</v>
      </c>
      <c r="H632" s="8" t="s">
        <v>53</v>
      </c>
      <c r="I632" s="8" t="s">
        <v>54</v>
      </c>
      <c r="J632" s="61">
        <v>0</v>
      </c>
      <c r="K632" s="8">
        <v>1</v>
      </c>
      <c r="L632" s="8">
        <v>4</v>
      </c>
      <c r="M632" s="8" t="s">
        <v>84</v>
      </c>
      <c r="N632" s="9">
        <v>46194</v>
      </c>
      <c r="O632" s="10">
        <v>46194.354166666664</v>
      </c>
      <c r="P632" s="10">
        <v>46194.6875</v>
      </c>
      <c r="Q632" s="8" t="s">
        <v>56</v>
      </c>
      <c r="R632" s="8">
        <v>4</v>
      </c>
      <c r="S632" s="8">
        <v>0</v>
      </c>
      <c r="T632" s="8" t="b">
        <v>0</v>
      </c>
    </row>
    <row r="633" spans="2:20">
      <c r="B633" s="8" t="s">
        <v>82</v>
      </c>
      <c r="C633" s="8" t="s">
        <v>64</v>
      </c>
      <c r="D633" s="8" t="s">
        <v>86</v>
      </c>
      <c r="E633" s="8">
        <v>480</v>
      </c>
      <c r="F633" s="9">
        <v>46174</v>
      </c>
      <c r="G633" s="8" t="s">
        <v>52</v>
      </c>
      <c r="H633" s="8" t="s">
        <v>53</v>
      </c>
      <c r="I633" s="8" t="s">
        <v>62</v>
      </c>
      <c r="J633" s="61">
        <v>0</v>
      </c>
      <c r="K633" s="8">
        <v>1</v>
      </c>
      <c r="L633" s="8">
        <v>4</v>
      </c>
      <c r="M633" s="8" t="s">
        <v>84</v>
      </c>
      <c r="N633" s="9">
        <v>46196</v>
      </c>
      <c r="O633" s="10">
        <v>46196.333333333336</v>
      </c>
      <c r="P633" s="10">
        <v>46196.666666666664</v>
      </c>
      <c r="Q633" s="8" t="s">
        <v>56</v>
      </c>
      <c r="R633" s="8">
        <v>4</v>
      </c>
      <c r="S633" s="8">
        <v>0</v>
      </c>
      <c r="T633" s="8" t="b">
        <v>0</v>
      </c>
    </row>
    <row r="634" spans="2:20">
      <c r="B634" s="8" t="s">
        <v>82</v>
      </c>
      <c r="C634" s="8" t="s">
        <v>64</v>
      </c>
      <c r="D634" s="8" t="s">
        <v>86</v>
      </c>
      <c r="E634" s="8">
        <v>480</v>
      </c>
      <c r="F634" s="9">
        <v>46174</v>
      </c>
      <c r="G634" s="8" t="s">
        <v>52</v>
      </c>
      <c r="H634" s="8" t="s">
        <v>53</v>
      </c>
      <c r="I634" s="8" t="s">
        <v>67</v>
      </c>
      <c r="J634" s="61">
        <v>0</v>
      </c>
      <c r="K634" s="8">
        <v>1</v>
      </c>
      <c r="L634" s="8">
        <v>4</v>
      </c>
      <c r="M634" s="8" t="s">
        <v>84</v>
      </c>
      <c r="N634" s="9">
        <v>46203</v>
      </c>
      <c r="O634" s="10">
        <v>46203.354166666664</v>
      </c>
      <c r="P634" s="10">
        <v>46203.6875</v>
      </c>
      <c r="Q634" s="8" t="s">
        <v>56</v>
      </c>
      <c r="R634" s="8">
        <v>4</v>
      </c>
      <c r="S634" s="8">
        <v>0</v>
      </c>
      <c r="T634" s="8" t="b">
        <v>0</v>
      </c>
    </row>
    <row r="635" spans="2:20">
      <c r="B635" s="8" t="s">
        <v>82</v>
      </c>
      <c r="C635" s="8" t="s">
        <v>64</v>
      </c>
      <c r="D635" s="8" t="s">
        <v>86</v>
      </c>
      <c r="E635" s="8">
        <v>480</v>
      </c>
      <c r="F635" s="9">
        <v>46204</v>
      </c>
      <c r="G635" s="8" t="s">
        <v>52</v>
      </c>
      <c r="H635" s="8" t="s">
        <v>53</v>
      </c>
      <c r="I635" s="8" t="s">
        <v>54</v>
      </c>
      <c r="J635" s="61">
        <v>0</v>
      </c>
      <c r="K635" s="8">
        <v>1</v>
      </c>
      <c r="L635" s="8">
        <v>4</v>
      </c>
      <c r="M635" s="8" t="s">
        <v>84</v>
      </c>
      <c r="N635" s="9">
        <v>46205</v>
      </c>
      <c r="O635" s="10">
        <v>46205.3125</v>
      </c>
      <c r="P635" s="10">
        <v>46205.645833333336</v>
      </c>
      <c r="Q635" s="8" t="s">
        <v>58</v>
      </c>
      <c r="R635" s="8">
        <v>4</v>
      </c>
      <c r="S635" s="8">
        <v>0</v>
      </c>
      <c r="T635" s="8" t="b">
        <v>0</v>
      </c>
    </row>
    <row r="636" spans="2:20">
      <c r="B636" s="8" t="s">
        <v>82</v>
      </c>
      <c r="C636" s="8" t="s">
        <v>64</v>
      </c>
      <c r="D636" s="8" t="s">
        <v>86</v>
      </c>
      <c r="E636" s="8">
        <v>480</v>
      </c>
      <c r="F636" s="9">
        <v>46204</v>
      </c>
      <c r="G636" s="8" t="s">
        <v>52</v>
      </c>
      <c r="H636" s="8" t="s">
        <v>53</v>
      </c>
      <c r="I636" s="8" t="s">
        <v>59</v>
      </c>
      <c r="J636" s="61">
        <v>0</v>
      </c>
      <c r="K636" s="8">
        <v>1</v>
      </c>
      <c r="L636" s="8">
        <v>4</v>
      </c>
      <c r="M636" s="8" t="s">
        <v>84</v>
      </c>
      <c r="N636" s="9">
        <v>46212</v>
      </c>
      <c r="O636" s="10">
        <v>46212.333333333336</v>
      </c>
      <c r="P636" s="10">
        <v>46212.666666666664</v>
      </c>
      <c r="Q636" s="8" t="s">
        <v>58</v>
      </c>
      <c r="R636" s="8">
        <v>4</v>
      </c>
      <c r="S636" s="8">
        <v>0</v>
      </c>
      <c r="T636" s="8" t="b">
        <v>0</v>
      </c>
    </row>
    <row r="637" spans="2:20">
      <c r="B637" s="8" t="s">
        <v>82</v>
      </c>
      <c r="C637" s="8" t="s">
        <v>64</v>
      </c>
      <c r="D637" s="8" t="s">
        <v>86</v>
      </c>
      <c r="E637" s="8">
        <v>480</v>
      </c>
      <c r="F637" s="9">
        <v>46204</v>
      </c>
      <c r="G637" s="8" t="s">
        <v>52</v>
      </c>
      <c r="H637" s="8" t="s">
        <v>53</v>
      </c>
      <c r="I637" s="8" t="s">
        <v>62</v>
      </c>
      <c r="J637" s="61">
        <v>0</v>
      </c>
      <c r="K637" s="8">
        <v>1</v>
      </c>
      <c r="L637" s="8">
        <v>4</v>
      </c>
      <c r="M637" s="8" t="s">
        <v>84</v>
      </c>
      <c r="N637" s="9">
        <v>46221</v>
      </c>
      <c r="O637" s="10">
        <v>46221.354166666664</v>
      </c>
      <c r="P637" s="10">
        <v>46221.6875</v>
      </c>
      <c r="Q637" s="8" t="s">
        <v>58</v>
      </c>
      <c r="R637" s="8">
        <v>4</v>
      </c>
      <c r="S637" s="8">
        <v>0</v>
      </c>
      <c r="T637" s="8" t="b">
        <v>0</v>
      </c>
    </row>
    <row r="638" spans="2:20">
      <c r="B638" s="8" t="s">
        <v>82</v>
      </c>
      <c r="C638" s="8" t="s">
        <v>64</v>
      </c>
      <c r="D638" s="8" t="s">
        <v>86</v>
      </c>
      <c r="E638" s="8">
        <v>480</v>
      </c>
      <c r="F638" s="9">
        <v>46235</v>
      </c>
      <c r="G638" s="8" t="s">
        <v>52</v>
      </c>
      <c r="H638" s="8" t="s">
        <v>53</v>
      </c>
      <c r="I638" s="8" t="s">
        <v>57</v>
      </c>
      <c r="J638" s="61">
        <v>0</v>
      </c>
      <c r="K638" s="8">
        <v>1</v>
      </c>
      <c r="L638" s="8">
        <v>4</v>
      </c>
      <c r="M638" s="8" t="s">
        <v>84</v>
      </c>
      <c r="N638" s="9">
        <v>46237</v>
      </c>
      <c r="O638" s="10">
        <v>46237.333333333336</v>
      </c>
      <c r="P638" s="10">
        <v>46237.666666666664</v>
      </c>
      <c r="Q638" s="8" t="s">
        <v>60</v>
      </c>
      <c r="R638" s="8">
        <v>4</v>
      </c>
      <c r="S638" s="8">
        <v>0</v>
      </c>
      <c r="T638" s="8" t="b">
        <v>0</v>
      </c>
    </row>
    <row r="639" spans="2:20">
      <c r="B639" s="8" t="s">
        <v>82</v>
      </c>
      <c r="C639" s="8" t="s">
        <v>64</v>
      </c>
      <c r="D639" s="8" t="s">
        <v>86</v>
      </c>
      <c r="E639" s="8">
        <v>480</v>
      </c>
      <c r="F639" s="9">
        <v>46235</v>
      </c>
      <c r="G639" s="8" t="s">
        <v>52</v>
      </c>
      <c r="H639" s="8" t="s">
        <v>53</v>
      </c>
      <c r="I639" s="8" t="s">
        <v>67</v>
      </c>
      <c r="J639" s="61">
        <v>0</v>
      </c>
      <c r="K639" s="8">
        <v>1</v>
      </c>
      <c r="L639" s="8">
        <v>4</v>
      </c>
      <c r="M639" s="8" t="s">
        <v>84</v>
      </c>
      <c r="N639" s="9">
        <v>46248</v>
      </c>
      <c r="O639" s="10">
        <v>46248.3125</v>
      </c>
      <c r="P639" s="10">
        <v>46248.645833333336</v>
      </c>
      <c r="Q639" s="8" t="s">
        <v>60</v>
      </c>
      <c r="R639" s="8">
        <v>4</v>
      </c>
      <c r="S639" s="8">
        <v>0</v>
      </c>
      <c r="T639" s="8" t="b">
        <v>0</v>
      </c>
    </row>
    <row r="640" spans="2:20">
      <c r="B640" s="8" t="s">
        <v>82</v>
      </c>
      <c r="C640" s="8" t="s">
        <v>64</v>
      </c>
      <c r="D640" s="8" t="s">
        <v>86</v>
      </c>
      <c r="E640" s="8">
        <v>540</v>
      </c>
      <c r="F640" s="9">
        <v>46174</v>
      </c>
      <c r="G640" s="8" t="s">
        <v>52</v>
      </c>
      <c r="H640" s="8" t="s">
        <v>53</v>
      </c>
      <c r="I640" s="8" t="s">
        <v>62</v>
      </c>
      <c r="J640" s="61">
        <v>0</v>
      </c>
      <c r="K640" s="8">
        <v>1</v>
      </c>
      <c r="L640" s="8">
        <v>4</v>
      </c>
      <c r="M640" s="8" t="s">
        <v>84</v>
      </c>
      <c r="N640" s="9">
        <v>46175</v>
      </c>
      <c r="O640" s="10">
        <v>46175.354166666664</v>
      </c>
      <c r="P640" s="10">
        <v>46175.729166666664</v>
      </c>
      <c r="Q640" s="8" t="s">
        <v>56</v>
      </c>
      <c r="R640" s="8">
        <v>4</v>
      </c>
      <c r="S640" s="8">
        <v>0</v>
      </c>
      <c r="T640" s="8" t="b">
        <v>0</v>
      </c>
    </row>
    <row r="641" spans="2:20">
      <c r="B641" s="8" t="s">
        <v>82</v>
      </c>
      <c r="C641" s="8" t="s">
        <v>64</v>
      </c>
      <c r="D641" s="8" t="s">
        <v>86</v>
      </c>
      <c r="E641" s="8">
        <v>540</v>
      </c>
      <c r="F641" s="9">
        <v>46174</v>
      </c>
      <c r="G641" s="8" t="s">
        <v>52</v>
      </c>
      <c r="H641" s="8" t="s">
        <v>53</v>
      </c>
      <c r="I641" s="8" t="s">
        <v>57</v>
      </c>
      <c r="J641" s="61">
        <v>0</v>
      </c>
      <c r="K641" s="8">
        <v>1</v>
      </c>
      <c r="L641" s="8">
        <v>4</v>
      </c>
      <c r="M641" s="8" t="s">
        <v>84</v>
      </c>
      <c r="N641" s="9">
        <v>46179</v>
      </c>
      <c r="O641" s="10">
        <v>46179.3125</v>
      </c>
      <c r="P641" s="10">
        <v>46179.6875</v>
      </c>
      <c r="Q641" s="8" t="s">
        <v>56</v>
      </c>
      <c r="R641" s="8">
        <v>4</v>
      </c>
      <c r="S641" s="8">
        <v>0</v>
      </c>
      <c r="T641" s="8" t="b">
        <v>0</v>
      </c>
    </row>
    <row r="642" spans="2:20">
      <c r="B642" s="8" t="s">
        <v>82</v>
      </c>
      <c r="C642" s="8" t="s">
        <v>64</v>
      </c>
      <c r="D642" s="8" t="s">
        <v>86</v>
      </c>
      <c r="E642" s="8">
        <v>540</v>
      </c>
      <c r="F642" s="9">
        <v>46174</v>
      </c>
      <c r="G642" s="8" t="s">
        <v>52</v>
      </c>
      <c r="H642" s="8" t="s">
        <v>53</v>
      </c>
      <c r="I642" s="8" t="s">
        <v>67</v>
      </c>
      <c r="J642" s="61">
        <v>0</v>
      </c>
      <c r="K642" s="8">
        <v>1</v>
      </c>
      <c r="L642" s="8">
        <v>4</v>
      </c>
      <c r="M642" s="8" t="s">
        <v>84</v>
      </c>
      <c r="N642" s="9">
        <v>46180</v>
      </c>
      <c r="O642" s="10">
        <v>46180.3125</v>
      </c>
      <c r="P642" s="10">
        <v>46180.6875</v>
      </c>
      <c r="Q642" s="8" t="s">
        <v>56</v>
      </c>
      <c r="R642" s="8">
        <v>4</v>
      </c>
      <c r="S642" s="8">
        <v>0</v>
      </c>
      <c r="T642" s="8" t="b">
        <v>0</v>
      </c>
    </row>
    <row r="643" spans="2:20">
      <c r="B643" s="8" t="s">
        <v>82</v>
      </c>
      <c r="C643" s="8" t="s">
        <v>64</v>
      </c>
      <c r="D643" s="8" t="s">
        <v>86</v>
      </c>
      <c r="E643" s="8">
        <v>540</v>
      </c>
      <c r="F643" s="9">
        <v>46174</v>
      </c>
      <c r="G643" s="8" t="s">
        <v>52</v>
      </c>
      <c r="H643" s="8" t="s">
        <v>53</v>
      </c>
      <c r="I643" s="8" t="s">
        <v>67</v>
      </c>
      <c r="J643" s="61">
        <v>0</v>
      </c>
      <c r="K643" s="8">
        <v>1</v>
      </c>
      <c r="L643" s="8">
        <v>4</v>
      </c>
      <c r="M643" s="8" t="s">
        <v>84</v>
      </c>
      <c r="N643" s="9">
        <v>46202</v>
      </c>
      <c r="O643" s="10">
        <v>46202.375</v>
      </c>
      <c r="P643" s="10">
        <v>46202.75</v>
      </c>
      <c r="Q643" s="8" t="s">
        <v>56</v>
      </c>
      <c r="R643" s="8">
        <v>4</v>
      </c>
      <c r="S643" s="8">
        <v>0</v>
      </c>
      <c r="T643" s="8" t="b">
        <v>0</v>
      </c>
    </row>
    <row r="644" spans="2:20">
      <c r="B644" s="8" t="s">
        <v>82</v>
      </c>
      <c r="C644" s="8" t="s">
        <v>64</v>
      </c>
      <c r="D644" s="8" t="s">
        <v>86</v>
      </c>
      <c r="E644" s="8">
        <v>540</v>
      </c>
      <c r="F644" s="9">
        <v>46204</v>
      </c>
      <c r="G644" s="8" t="s">
        <v>52</v>
      </c>
      <c r="H644" s="8" t="s">
        <v>53</v>
      </c>
      <c r="I644" s="8" t="s">
        <v>54</v>
      </c>
      <c r="J644" s="61">
        <v>0</v>
      </c>
      <c r="K644" s="8">
        <v>1</v>
      </c>
      <c r="L644" s="8">
        <v>4</v>
      </c>
      <c r="M644" s="8" t="s">
        <v>84</v>
      </c>
      <c r="N644" s="9">
        <v>46211</v>
      </c>
      <c r="O644" s="10">
        <v>46211.3125</v>
      </c>
      <c r="P644" s="10">
        <v>46211.6875</v>
      </c>
      <c r="Q644" s="8" t="s">
        <v>58</v>
      </c>
      <c r="R644" s="8">
        <v>4</v>
      </c>
      <c r="S644" s="8">
        <v>0</v>
      </c>
      <c r="T644" s="8" t="b">
        <v>0</v>
      </c>
    </row>
    <row r="645" spans="2:20">
      <c r="B645" s="8" t="s">
        <v>82</v>
      </c>
      <c r="C645" s="8" t="s">
        <v>64</v>
      </c>
      <c r="D645" s="8" t="s">
        <v>86</v>
      </c>
      <c r="E645" s="8">
        <v>540</v>
      </c>
      <c r="F645" s="9">
        <v>46204</v>
      </c>
      <c r="G645" s="8" t="s">
        <v>52</v>
      </c>
      <c r="H645" s="8" t="s">
        <v>53</v>
      </c>
      <c r="I645" s="8" t="s">
        <v>67</v>
      </c>
      <c r="J645" s="61">
        <v>0</v>
      </c>
      <c r="K645" s="8">
        <v>1</v>
      </c>
      <c r="L645" s="8">
        <v>4</v>
      </c>
      <c r="M645" s="8" t="s">
        <v>84</v>
      </c>
      <c r="N645" s="9">
        <v>46222</v>
      </c>
      <c r="O645" s="10">
        <v>46222.333333333336</v>
      </c>
      <c r="P645" s="10">
        <v>46222.708333333336</v>
      </c>
      <c r="Q645" s="8" t="s">
        <v>58</v>
      </c>
      <c r="R645" s="8">
        <v>4</v>
      </c>
      <c r="S645" s="8">
        <v>0</v>
      </c>
      <c r="T645" s="8" t="b">
        <v>0</v>
      </c>
    </row>
    <row r="646" spans="2:20">
      <c r="B646" s="8" t="s">
        <v>82</v>
      </c>
      <c r="C646" s="8" t="s">
        <v>64</v>
      </c>
      <c r="D646" s="8" t="s">
        <v>86</v>
      </c>
      <c r="E646" s="8">
        <v>540</v>
      </c>
      <c r="F646" s="9">
        <v>46204</v>
      </c>
      <c r="G646" s="8" t="s">
        <v>52</v>
      </c>
      <c r="H646" s="8" t="s">
        <v>53</v>
      </c>
      <c r="I646" s="8" t="s">
        <v>67</v>
      </c>
      <c r="J646" s="61">
        <v>0</v>
      </c>
      <c r="K646" s="8">
        <v>1</v>
      </c>
      <c r="L646" s="8">
        <v>4</v>
      </c>
      <c r="M646" s="8" t="s">
        <v>84</v>
      </c>
      <c r="N646" s="9">
        <v>46226</v>
      </c>
      <c r="O646" s="10">
        <v>46226.375</v>
      </c>
      <c r="P646" s="10">
        <v>46226.75</v>
      </c>
      <c r="Q646" s="8" t="s">
        <v>58</v>
      </c>
      <c r="R646" s="8">
        <v>4</v>
      </c>
      <c r="S646" s="8">
        <v>0</v>
      </c>
      <c r="T646" s="8" t="b">
        <v>0</v>
      </c>
    </row>
    <row r="647" spans="2:20">
      <c r="B647" s="8" t="s">
        <v>82</v>
      </c>
      <c r="C647" s="8" t="s">
        <v>64</v>
      </c>
      <c r="D647" s="8" t="s">
        <v>86</v>
      </c>
      <c r="E647" s="8">
        <v>540</v>
      </c>
      <c r="F647" s="9">
        <v>46204</v>
      </c>
      <c r="G647" s="8" t="s">
        <v>52</v>
      </c>
      <c r="H647" s="8" t="s">
        <v>53</v>
      </c>
      <c r="I647" s="8" t="s">
        <v>57</v>
      </c>
      <c r="J647" s="61">
        <v>0</v>
      </c>
      <c r="K647" s="8">
        <v>1</v>
      </c>
      <c r="L647" s="8">
        <v>4</v>
      </c>
      <c r="M647" s="8" t="s">
        <v>84</v>
      </c>
      <c r="N647" s="9">
        <v>46227</v>
      </c>
      <c r="O647" s="10">
        <v>46227.3125</v>
      </c>
      <c r="P647" s="10">
        <v>46227.6875</v>
      </c>
      <c r="Q647" s="8" t="s">
        <v>58</v>
      </c>
      <c r="R647" s="8">
        <v>4</v>
      </c>
      <c r="S647" s="8">
        <v>0</v>
      </c>
      <c r="T647" s="8" t="b">
        <v>0</v>
      </c>
    </row>
    <row r="648" spans="2:20">
      <c r="B648" s="8" t="s">
        <v>82</v>
      </c>
      <c r="C648" s="8" t="s">
        <v>64</v>
      </c>
      <c r="D648" s="8" t="s">
        <v>86</v>
      </c>
      <c r="E648" s="8">
        <v>540</v>
      </c>
      <c r="F648" s="9">
        <v>46204</v>
      </c>
      <c r="G648" s="8" t="s">
        <v>52</v>
      </c>
      <c r="H648" s="8" t="s">
        <v>53</v>
      </c>
      <c r="I648" s="8" t="s">
        <v>54</v>
      </c>
      <c r="J648" s="61">
        <v>0</v>
      </c>
      <c r="K648" s="8">
        <v>1</v>
      </c>
      <c r="L648" s="8">
        <v>4</v>
      </c>
      <c r="M648" s="8" t="s">
        <v>84</v>
      </c>
      <c r="N648" s="9">
        <v>46233</v>
      </c>
      <c r="O648" s="10">
        <v>46233.354166666664</v>
      </c>
      <c r="P648" s="10">
        <v>46233.729166666664</v>
      </c>
      <c r="Q648" s="8" t="s">
        <v>58</v>
      </c>
      <c r="R648" s="8">
        <v>4</v>
      </c>
      <c r="S648" s="8">
        <v>0</v>
      </c>
      <c r="T648" s="8" t="b">
        <v>0</v>
      </c>
    </row>
    <row r="649" spans="2:20">
      <c r="B649" s="8" t="s">
        <v>82</v>
      </c>
      <c r="C649" s="8" t="s">
        <v>64</v>
      </c>
      <c r="D649" s="8" t="s">
        <v>86</v>
      </c>
      <c r="E649" s="8">
        <v>540</v>
      </c>
      <c r="F649" s="9">
        <v>46235</v>
      </c>
      <c r="G649" s="8" t="s">
        <v>52</v>
      </c>
      <c r="H649" s="8" t="s">
        <v>53</v>
      </c>
      <c r="I649" s="8" t="s">
        <v>62</v>
      </c>
      <c r="J649" s="61">
        <v>0</v>
      </c>
      <c r="K649" s="8">
        <v>1</v>
      </c>
      <c r="L649" s="8">
        <v>4</v>
      </c>
      <c r="M649" s="8" t="s">
        <v>84</v>
      </c>
      <c r="N649" s="9">
        <v>46264</v>
      </c>
      <c r="O649" s="10">
        <v>46264.354166666664</v>
      </c>
      <c r="P649" s="10">
        <v>46264.729166666664</v>
      </c>
      <c r="Q649" s="8" t="s">
        <v>60</v>
      </c>
      <c r="R649" s="8">
        <v>4</v>
      </c>
      <c r="S649" s="8">
        <v>0</v>
      </c>
      <c r="T649" s="8" t="b">
        <v>0</v>
      </c>
    </row>
    <row r="650" spans="2:20">
      <c r="B650" s="8" t="s">
        <v>82</v>
      </c>
      <c r="C650" s="8" t="s">
        <v>64</v>
      </c>
      <c r="D650" s="8" t="s">
        <v>87</v>
      </c>
      <c r="E650" s="8">
        <v>180</v>
      </c>
      <c r="F650" s="9">
        <v>46174</v>
      </c>
      <c r="G650" s="8" t="s">
        <v>52</v>
      </c>
      <c r="H650" s="8" t="s">
        <v>53</v>
      </c>
      <c r="I650" s="8" t="s">
        <v>54</v>
      </c>
      <c r="J650" s="61">
        <v>0</v>
      </c>
      <c r="K650" s="8">
        <v>1</v>
      </c>
      <c r="L650" s="8">
        <v>4</v>
      </c>
      <c r="M650" s="8" t="s">
        <v>84</v>
      </c>
      <c r="N650" s="9">
        <v>46179</v>
      </c>
      <c r="O650" s="10">
        <v>46179.375</v>
      </c>
      <c r="P650" s="10">
        <v>46179.5</v>
      </c>
      <c r="Q650" s="8" t="s">
        <v>56</v>
      </c>
      <c r="R650" s="8">
        <v>4</v>
      </c>
      <c r="S650" s="8">
        <v>0</v>
      </c>
      <c r="T650" s="8" t="b">
        <v>0</v>
      </c>
    </row>
    <row r="651" spans="2:20">
      <c r="B651" s="8" t="s">
        <v>82</v>
      </c>
      <c r="C651" s="8" t="s">
        <v>64</v>
      </c>
      <c r="D651" s="8" t="s">
        <v>87</v>
      </c>
      <c r="E651" s="8">
        <v>180</v>
      </c>
      <c r="F651" s="9">
        <v>46174</v>
      </c>
      <c r="G651" s="8" t="s">
        <v>52</v>
      </c>
      <c r="H651" s="8" t="s">
        <v>53</v>
      </c>
      <c r="I651" s="8" t="s">
        <v>57</v>
      </c>
      <c r="J651" s="61">
        <v>0</v>
      </c>
      <c r="K651" s="8">
        <v>1</v>
      </c>
      <c r="L651" s="8">
        <v>4</v>
      </c>
      <c r="M651" s="8" t="s">
        <v>84</v>
      </c>
      <c r="N651" s="9">
        <v>46183</v>
      </c>
      <c r="O651" s="10">
        <v>46183.5625</v>
      </c>
      <c r="P651" s="10">
        <v>46183.6875</v>
      </c>
      <c r="Q651" s="8" t="s">
        <v>56</v>
      </c>
      <c r="R651" s="8">
        <v>4</v>
      </c>
      <c r="S651" s="8">
        <v>0</v>
      </c>
      <c r="T651" s="8" t="b">
        <v>0</v>
      </c>
    </row>
    <row r="652" spans="2:20">
      <c r="B652" s="8" t="s">
        <v>82</v>
      </c>
      <c r="C652" s="8" t="s">
        <v>64</v>
      </c>
      <c r="D652" s="8" t="s">
        <v>87</v>
      </c>
      <c r="E652" s="8">
        <v>180</v>
      </c>
      <c r="F652" s="9">
        <v>46204</v>
      </c>
      <c r="G652" s="8" t="s">
        <v>52</v>
      </c>
      <c r="H652" s="8" t="s">
        <v>53</v>
      </c>
      <c r="I652" s="8" t="s">
        <v>67</v>
      </c>
      <c r="J652" s="61">
        <v>0</v>
      </c>
      <c r="K652" s="8">
        <v>1</v>
      </c>
      <c r="L652" s="8">
        <v>4</v>
      </c>
      <c r="M652" s="8" t="s">
        <v>84</v>
      </c>
      <c r="N652" s="9">
        <v>46222</v>
      </c>
      <c r="O652" s="10">
        <v>46222.333333333336</v>
      </c>
      <c r="P652" s="10">
        <v>46222.458333333336</v>
      </c>
      <c r="Q652" s="8" t="s">
        <v>58</v>
      </c>
      <c r="R652" s="8">
        <v>4</v>
      </c>
      <c r="S652" s="8">
        <v>0</v>
      </c>
      <c r="T652" s="8" t="b">
        <v>0</v>
      </c>
    </row>
    <row r="653" spans="2:20">
      <c r="B653" s="8" t="s">
        <v>82</v>
      </c>
      <c r="C653" s="8" t="s">
        <v>64</v>
      </c>
      <c r="D653" s="8" t="s">
        <v>87</v>
      </c>
      <c r="E653" s="8">
        <v>210</v>
      </c>
      <c r="F653" s="9">
        <v>46174</v>
      </c>
      <c r="G653" s="8" t="s">
        <v>52</v>
      </c>
      <c r="H653" s="8" t="s">
        <v>53</v>
      </c>
      <c r="I653" s="8" t="s">
        <v>68</v>
      </c>
      <c r="J653" s="61">
        <v>0</v>
      </c>
      <c r="K653" s="8">
        <v>1</v>
      </c>
      <c r="L653" s="8">
        <v>4</v>
      </c>
      <c r="M653" s="8" t="s">
        <v>84</v>
      </c>
      <c r="N653" s="9">
        <v>46186</v>
      </c>
      <c r="O653" s="10">
        <v>46186.333333333336</v>
      </c>
      <c r="P653" s="10">
        <v>46186.479166666664</v>
      </c>
      <c r="Q653" s="8" t="s">
        <v>56</v>
      </c>
      <c r="R653" s="8">
        <v>4</v>
      </c>
      <c r="S653" s="8">
        <v>0</v>
      </c>
      <c r="T653" s="8" t="b">
        <v>0</v>
      </c>
    </row>
    <row r="654" spans="2:20">
      <c r="B654" s="8" t="s">
        <v>82</v>
      </c>
      <c r="C654" s="8" t="s">
        <v>64</v>
      </c>
      <c r="D654" s="8" t="s">
        <v>87</v>
      </c>
      <c r="E654" s="8">
        <v>210</v>
      </c>
      <c r="F654" s="9">
        <v>46174</v>
      </c>
      <c r="G654" s="8" t="s">
        <v>52</v>
      </c>
      <c r="H654" s="8" t="s">
        <v>53</v>
      </c>
      <c r="I654" s="8" t="s">
        <v>67</v>
      </c>
      <c r="J654" s="61">
        <v>0</v>
      </c>
      <c r="K654" s="8">
        <v>1</v>
      </c>
      <c r="L654" s="8">
        <v>4</v>
      </c>
      <c r="M654" s="8" t="s">
        <v>84</v>
      </c>
      <c r="N654" s="9">
        <v>46197</v>
      </c>
      <c r="O654" s="10">
        <v>46197.354166666664</v>
      </c>
      <c r="P654" s="10">
        <v>46197.5</v>
      </c>
      <c r="Q654" s="8" t="s">
        <v>56</v>
      </c>
      <c r="R654" s="8">
        <v>4</v>
      </c>
      <c r="S654" s="8">
        <v>0</v>
      </c>
      <c r="T654" s="8" t="b">
        <v>0</v>
      </c>
    </row>
    <row r="655" spans="2:20">
      <c r="B655" s="8" t="s">
        <v>82</v>
      </c>
      <c r="C655" s="8" t="s">
        <v>64</v>
      </c>
      <c r="D655" s="8" t="s">
        <v>87</v>
      </c>
      <c r="E655" s="8">
        <v>210</v>
      </c>
      <c r="F655" s="9">
        <v>46204</v>
      </c>
      <c r="G655" s="8" t="s">
        <v>52</v>
      </c>
      <c r="H655" s="8" t="s">
        <v>53</v>
      </c>
      <c r="I655" s="8" t="s">
        <v>67</v>
      </c>
      <c r="J655" s="61">
        <v>0</v>
      </c>
      <c r="K655" s="8">
        <v>1</v>
      </c>
      <c r="L655" s="8">
        <v>4</v>
      </c>
      <c r="M655" s="8" t="s">
        <v>84</v>
      </c>
      <c r="N655" s="9">
        <v>46214</v>
      </c>
      <c r="O655" s="10">
        <v>46214.541666666664</v>
      </c>
      <c r="P655" s="10">
        <v>46214.6875</v>
      </c>
      <c r="Q655" s="8" t="s">
        <v>58</v>
      </c>
      <c r="R655" s="8">
        <v>4</v>
      </c>
      <c r="S655" s="8">
        <v>0</v>
      </c>
      <c r="T655" s="8" t="b">
        <v>0</v>
      </c>
    </row>
    <row r="656" spans="2:20">
      <c r="B656" s="8" t="s">
        <v>82</v>
      </c>
      <c r="C656" s="8" t="s">
        <v>64</v>
      </c>
      <c r="D656" s="8" t="s">
        <v>87</v>
      </c>
      <c r="E656" s="8">
        <v>210</v>
      </c>
      <c r="F656" s="9">
        <v>46204</v>
      </c>
      <c r="G656" s="8" t="s">
        <v>52</v>
      </c>
      <c r="H656" s="8" t="s">
        <v>53</v>
      </c>
      <c r="I656" s="8" t="s">
        <v>68</v>
      </c>
      <c r="J656" s="61">
        <v>0</v>
      </c>
      <c r="K656" s="8">
        <v>1</v>
      </c>
      <c r="L656" s="8">
        <v>4</v>
      </c>
      <c r="M656" s="8" t="s">
        <v>84</v>
      </c>
      <c r="N656" s="9">
        <v>46217</v>
      </c>
      <c r="O656" s="10">
        <v>46217.375</v>
      </c>
      <c r="P656" s="10">
        <v>46217.520833333336</v>
      </c>
      <c r="Q656" s="8" t="s">
        <v>58</v>
      </c>
      <c r="R656" s="8">
        <v>4</v>
      </c>
      <c r="S656" s="8">
        <v>0</v>
      </c>
      <c r="T656" s="8" t="b">
        <v>0</v>
      </c>
    </row>
    <row r="657" spans="2:20">
      <c r="B657" s="8" t="s">
        <v>82</v>
      </c>
      <c r="C657" s="8" t="s">
        <v>64</v>
      </c>
      <c r="D657" s="8" t="s">
        <v>87</v>
      </c>
      <c r="E657" s="8">
        <v>210</v>
      </c>
      <c r="F657" s="9">
        <v>46204</v>
      </c>
      <c r="G657" s="8" t="s">
        <v>52</v>
      </c>
      <c r="H657" s="8" t="s">
        <v>53</v>
      </c>
      <c r="I657" s="8" t="s">
        <v>57</v>
      </c>
      <c r="J657" s="61">
        <v>0</v>
      </c>
      <c r="K657" s="8">
        <v>1</v>
      </c>
      <c r="L657" s="8">
        <v>4</v>
      </c>
      <c r="M657" s="8" t="s">
        <v>84</v>
      </c>
      <c r="N657" s="9">
        <v>46219</v>
      </c>
      <c r="O657" s="10">
        <v>46219.354166666664</v>
      </c>
      <c r="P657" s="10">
        <v>46219.5</v>
      </c>
      <c r="Q657" s="8" t="s">
        <v>58</v>
      </c>
      <c r="R657" s="8">
        <v>4</v>
      </c>
      <c r="S657" s="8">
        <v>0</v>
      </c>
      <c r="T657" s="8" t="b">
        <v>0</v>
      </c>
    </row>
    <row r="658" spans="2:20">
      <c r="B658" s="8" t="s">
        <v>82</v>
      </c>
      <c r="C658" s="8" t="s">
        <v>64</v>
      </c>
      <c r="D658" s="8" t="s">
        <v>87</v>
      </c>
      <c r="E658" s="8">
        <v>210</v>
      </c>
      <c r="F658" s="9">
        <v>46204</v>
      </c>
      <c r="G658" s="8" t="s">
        <v>52</v>
      </c>
      <c r="H658" s="8" t="s">
        <v>53</v>
      </c>
      <c r="I658" s="8" t="s">
        <v>57</v>
      </c>
      <c r="J658" s="61">
        <v>0</v>
      </c>
      <c r="K658" s="8">
        <v>1</v>
      </c>
      <c r="L658" s="8">
        <v>4</v>
      </c>
      <c r="M658" s="8" t="s">
        <v>84</v>
      </c>
      <c r="N658" s="9">
        <v>46225</v>
      </c>
      <c r="O658" s="10">
        <v>46225.333333333336</v>
      </c>
      <c r="P658" s="10">
        <v>46225.479166666664</v>
      </c>
      <c r="Q658" s="8" t="s">
        <v>58</v>
      </c>
      <c r="R658" s="8">
        <v>4</v>
      </c>
      <c r="S658" s="8">
        <v>0</v>
      </c>
      <c r="T658" s="8" t="b">
        <v>0</v>
      </c>
    </row>
    <row r="659" spans="2:20">
      <c r="B659" s="8" t="s">
        <v>82</v>
      </c>
      <c r="C659" s="8" t="s">
        <v>64</v>
      </c>
      <c r="D659" s="8" t="s">
        <v>87</v>
      </c>
      <c r="E659" s="8">
        <v>210</v>
      </c>
      <c r="F659" s="9">
        <v>46204</v>
      </c>
      <c r="G659" s="8" t="s">
        <v>52</v>
      </c>
      <c r="H659" s="8" t="s">
        <v>53</v>
      </c>
      <c r="I659" s="8" t="s">
        <v>67</v>
      </c>
      <c r="J659" s="61">
        <v>0</v>
      </c>
      <c r="K659" s="8">
        <v>1</v>
      </c>
      <c r="L659" s="8">
        <v>4</v>
      </c>
      <c r="M659" s="8" t="s">
        <v>84</v>
      </c>
      <c r="N659" s="9">
        <v>46227</v>
      </c>
      <c r="O659" s="10">
        <v>46227.333333333336</v>
      </c>
      <c r="P659" s="10">
        <v>46227.479166666664</v>
      </c>
      <c r="Q659" s="8" t="s">
        <v>58</v>
      </c>
      <c r="R659" s="8">
        <v>4</v>
      </c>
      <c r="S659" s="8">
        <v>0</v>
      </c>
      <c r="T659" s="8" t="b">
        <v>0</v>
      </c>
    </row>
    <row r="660" spans="2:20">
      <c r="B660" s="8" t="s">
        <v>82</v>
      </c>
      <c r="C660" s="8" t="s">
        <v>64</v>
      </c>
      <c r="D660" s="8" t="s">
        <v>87</v>
      </c>
      <c r="E660" s="8">
        <v>210</v>
      </c>
      <c r="F660" s="9">
        <v>46235</v>
      </c>
      <c r="G660" s="8" t="s">
        <v>52</v>
      </c>
      <c r="H660" s="8" t="s">
        <v>53</v>
      </c>
      <c r="I660" s="8" t="s">
        <v>54</v>
      </c>
      <c r="J660" s="61">
        <v>0</v>
      </c>
      <c r="K660" s="8">
        <v>1</v>
      </c>
      <c r="L660" s="8">
        <v>4</v>
      </c>
      <c r="M660" s="8" t="s">
        <v>84</v>
      </c>
      <c r="N660" s="9">
        <v>46235</v>
      </c>
      <c r="O660" s="10">
        <v>46235.5625</v>
      </c>
      <c r="P660" s="10">
        <v>46235.708333333336</v>
      </c>
      <c r="Q660" s="8" t="s">
        <v>60</v>
      </c>
      <c r="R660" s="8">
        <v>4</v>
      </c>
      <c r="S660" s="8">
        <v>0</v>
      </c>
      <c r="T660" s="8" t="b">
        <v>0</v>
      </c>
    </row>
    <row r="661" spans="2:20">
      <c r="B661" s="8" t="s">
        <v>82</v>
      </c>
      <c r="C661" s="8" t="s">
        <v>64</v>
      </c>
      <c r="D661" s="8" t="s">
        <v>87</v>
      </c>
      <c r="E661" s="8">
        <v>210</v>
      </c>
      <c r="F661" s="9">
        <v>46235</v>
      </c>
      <c r="G661" s="8" t="s">
        <v>52</v>
      </c>
      <c r="H661" s="8" t="s">
        <v>53</v>
      </c>
      <c r="I661" s="8" t="s">
        <v>62</v>
      </c>
      <c r="J661" s="61">
        <v>0</v>
      </c>
      <c r="K661" s="8">
        <v>1</v>
      </c>
      <c r="L661" s="8">
        <v>4</v>
      </c>
      <c r="M661" s="8" t="s">
        <v>84</v>
      </c>
      <c r="N661" s="9">
        <v>46250</v>
      </c>
      <c r="O661" s="10">
        <v>46250.5625</v>
      </c>
      <c r="P661" s="10">
        <v>46250.708333333336</v>
      </c>
      <c r="Q661" s="8" t="s">
        <v>60</v>
      </c>
      <c r="R661" s="8">
        <v>4</v>
      </c>
      <c r="S661" s="8">
        <v>0</v>
      </c>
      <c r="T661" s="8" t="b">
        <v>0</v>
      </c>
    </row>
    <row r="662" spans="2:20">
      <c r="B662" s="8" t="s">
        <v>82</v>
      </c>
      <c r="C662" s="8" t="s">
        <v>64</v>
      </c>
      <c r="D662" s="8" t="s">
        <v>87</v>
      </c>
      <c r="E662" s="8">
        <v>210</v>
      </c>
      <c r="F662" s="9">
        <v>46235</v>
      </c>
      <c r="G662" s="8" t="s">
        <v>52</v>
      </c>
      <c r="H662" s="8" t="s">
        <v>53</v>
      </c>
      <c r="I662" s="8" t="s">
        <v>62</v>
      </c>
      <c r="J662" s="61">
        <v>0</v>
      </c>
      <c r="K662" s="8">
        <v>1</v>
      </c>
      <c r="L662" s="8">
        <v>4</v>
      </c>
      <c r="M662" s="8" t="s">
        <v>84</v>
      </c>
      <c r="N662" s="9">
        <v>46264</v>
      </c>
      <c r="O662" s="10">
        <v>46264.333333333336</v>
      </c>
      <c r="P662" s="10">
        <v>46264.479166666664</v>
      </c>
      <c r="Q662" s="8" t="s">
        <v>60</v>
      </c>
      <c r="R662" s="8">
        <v>4</v>
      </c>
      <c r="S662" s="8">
        <v>0</v>
      </c>
      <c r="T662" s="8" t="b">
        <v>0</v>
      </c>
    </row>
    <row r="663" spans="2:20">
      <c r="B663" s="8" t="s">
        <v>82</v>
      </c>
      <c r="C663" s="8" t="s">
        <v>64</v>
      </c>
      <c r="D663" s="8" t="s">
        <v>87</v>
      </c>
      <c r="E663" s="8">
        <v>240</v>
      </c>
      <c r="F663" s="9">
        <v>46174</v>
      </c>
      <c r="G663" s="8" t="s">
        <v>52</v>
      </c>
      <c r="H663" s="8" t="s">
        <v>53</v>
      </c>
      <c r="I663" s="8" t="s">
        <v>68</v>
      </c>
      <c r="J663" s="61">
        <v>0</v>
      </c>
      <c r="K663" s="8">
        <v>1</v>
      </c>
      <c r="L663" s="8">
        <v>4</v>
      </c>
      <c r="M663" s="8" t="s">
        <v>84</v>
      </c>
      <c r="N663" s="9">
        <v>46181</v>
      </c>
      <c r="O663" s="10">
        <v>46181.333333333336</v>
      </c>
      <c r="P663" s="10">
        <v>46181.5</v>
      </c>
      <c r="Q663" s="8" t="s">
        <v>56</v>
      </c>
      <c r="R663" s="8">
        <v>4</v>
      </c>
      <c r="S663" s="8">
        <v>0</v>
      </c>
      <c r="T663" s="8" t="b">
        <v>0</v>
      </c>
    </row>
    <row r="664" spans="2:20">
      <c r="B664" s="8" t="s">
        <v>82</v>
      </c>
      <c r="C664" s="8" t="s">
        <v>64</v>
      </c>
      <c r="D664" s="8" t="s">
        <v>87</v>
      </c>
      <c r="E664" s="8">
        <v>240</v>
      </c>
      <c r="F664" s="9">
        <v>46174</v>
      </c>
      <c r="G664" s="8" t="s">
        <v>52</v>
      </c>
      <c r="H664" s="8" t="s">
        <v>53</v>
      </c>
      <c r="I664" s="8" t="s">
        <v>68</v>
      </c>
      <c r="J664" s="61">
        <v>0</v>
      </c>
      <c r="K664" s="8">
        <v>1</v>
      </c>
      <c r="L664" s="8">
        <v>4</v>
      </c>
      <c r="M664" s="8" t="s">
        <v>84</v>
      </c>
      <c r="N664" s="9">
        <v>46193</v>
      </c>
      <c r="O664" s="10">
        <v>46193.375</v>
      </c>
      <c r="P664" s="10">
        <v>46193.541666666664</v>
      </c>
      <c r="Q664" s="8" t="s">
        <v>56</v>
      </c>
      <c r="R664" s="8">
        <v>4</v>
      </c>
      <c r="S664" s="8">
        <v>0</v>
      </c>
      <c r="T664" s="8" t="b">
        <v>0</v>
      </c>
    </row>
    <row r="665" spans="2:20">
      <c r="B665" s="8" t="s">
        <v>82</v>
      </c>
      <c r="C665" s="8" t="s">
        <v>64</v>
      </c>
      <c r="D665" s="8" t="s">
        <v>87</v>
      </c>
      <c r="E665" s="8">
        <v>240</v>
      </c>
      <c r="F665" s="9">
        <v>46174</v>
      </c>
      <c r="G665" s="8" t="s">
        <v>52</v>
      </c>
      <c r="H665" s="8" t="s">
        <v>53</v>
      </c>
      <c r="I665" s="8" t="s">
        <v>57</v>
      </c>
      <c r="J665" s="61">
        <v>0</v>
      </c>
      <c r="K665" s="8">
        <v>1</v>
      </c>
      <c r="L665" s="8">
        <v>4</v>
      </c>
      <c r="M665" s="8" t="s">
        <v>84</v>
      </c>
      <c r="N665" s="9">
        <v>46196</v>
      </c>
      <c r="O665" s="10">
        <v>46196.354166666664</v>
      </c>
      <c r="P665" s="10">
        <v>46196.520833333336</v>
      </c>
      <c r="Q665" s="8" t="s">
        <v>56</v>
      </c>
      <c r="R665" s="8">
        <v>4</v>
      </c>
      <c r="S665" s="8">
        <v>0</v>
      </c>
      <c r="T665" s="8" t="b">
        <v>0</v>
      </c>
    </row>
    <row r="666" spans="2:20">
      <c r="B666" s="8" t="s">
        <v>82</v>
      </c>
      <c r="C666" s="8" t="s">
        <v>64</v>
      </c>
      <c r="D666" s="8" t="s">
        <v>87</v>
      </c>
      <c r="E666" s="8">
        <v>240</v>
      </c>
      <c r="F666" s="9">
        <v>46174</v>
      </c>
      <c r="G666" s="8" t="s">
        <v>52</v>
      </c>
      <c r="H666" s="8" t="s">
        <v>53</v>
      </c>
      <c r="I666" s="8" t="s">
        <v>54</v>
      </c>
      <c r="J666" s="61">
        <v>0</v>
      </c>
      <c r="K666" s="8">
        <v>1</v>
      </c>
      <c r="L666" s="8">
        <v>4</v>
      </c>
      <c r="M666" s="8" t="s">
        <v>84</v>
      </c>
      <c r="N666" s="9">
        <v>46203</v>
      </c>
      <c r="O666" s="10">
        <v>46203.375</v>
      </c>
      <c r="P666" s="10">
        <v>46203.541666666664</v>
      </c>
      <c r="Q666" s="8" t="s">
        <v>56</v>
      </c>
      <c r="R666" s="8">
        <v>4</v>
      </c>
      <c r="S666" s="8">
        <v>0</v>
      </c>
      <c r="T666" s="8" t="b">
        <v>0</v>
      </c>
    </row>
    <row r="667" spans="2:20">
      <c r="B667" s="8" t="s">
        <v>82</v>
      </c>
      <c r="C667" s="8" t="s">
        <v>64</v>
      </c>
      <c r="D667" s="8" t="s">
        <v>87</v>
      </c>
      <c r="E667" s="8">
        <v>240</v>
      </c>
      <c r="F667" s="9">
        <v>46204</v>
      </c>
      <c r="G667" s="8" t="s">
        <v>52</v>
      </c>
      <c r="H667" s="8" t="s">
        <v>53</v>
      </c>
      <c r="I667" s="8" t="s">
        <v>54</v>
      </c>
      <c r="J667" s="61">
        <v>0</v>
      </c>
      <c r="K667" s="8">
        <v>1</v>
      </c>
      <c r="L667" s="8">
        <v>4</v>
      </c>
      <c r="M667" s="8" t="s">
        <v>84</v>
      </c>
      <c r="N667" s="9">
        <v>46210</v>
      </c>
      <c r="O667" s="10">
        <v>46210.375</v>
      </c>
      <c r="P667" s="10">
        <v>46210.541666666664</v>
      </c>
      <c r="Q667" s="8" t="s">
        <v>58</v>
      </c>
      <c r="R667" s="8">
        <v>4</v>
      </c>
      <c r="S667" s="8">
        <v>0</v>
      </c>
      <c r="T667" s="8" t="b">
        <v>0</v>
      </c>
    </row>
    <row r="668" spans="2:20">
      <c r="B668" s="8" t="s">
        <v>82</v>
      </c>
      <c r="C668" s="8" t="s">
        <v>64</v>
      </c>
      <c r="D668" s="8" t="s">
        <v>87</v>
      </c>
      <c r="E668" s="8">
        <v>240</v>
      </c>
      <c r="F668" s="9">
        <v>46204</v>
      </c>
      <c r="G668" s="8" t="s">
        <v>52</v>
      </c>
      <c r="H668" s="8" t="s">
        <v>53</v>
      </c>
      <c r="I668" s="8" t="s">
        <v>62</v>
      </c>
      <c r="J668" s="61">
        <v>0</v>
      </c>
      <c r="K668" s="8">
        <v>1</v>
      </c>
      <c r="L668" s="8">
        <v>4</v>
      </c>
      <c r="M668" s="8" t="s">
        <v>84</v>
      </c>
      <c r="N668" s="9">
        <v>46221</v>
      </c>
      <c r="O668" s="10">
        <v>46221.541666666664</v>
      </c>
      <c r="P668" s="10">
        <v>46221.708333333336</v>
      </c>
      <c r="Q668" s="8" t="s">
        <v>58</v>
      </c>
      <c r="R668" s="8">
        <v>4</v>
      </c>
      <c r="S668" s="8">
        <v>0</v>
      </c>
      <c r="T668" s="8" t="b">
        <v>0</v>
      </c>
    </row>
    <row r="669" spans="2:20">
      <c r="B669" s="8" t="s">
        <v>82</v>
      </c>
      <c r="C669" s="8" t="s">
        <v>64</v>
      </c>
      <c r="D669" s="8" t="s">
        <v>87</v>
      </c>
      <c r="E669" s="8">
        <v>240</v>
      </c>
      <c r="F669" s="9">
        <v>46204</v>
      </c>
      <c r="G669" s="8" t="s">
        <v>52</v>
      </c>
      <c r="H669" s="8" t="s">
        <v>53</v>
      </c>
      <c r="I669" s="8" t="s">
        <v>67</v>
      </c>
      <c r="J669" s="61">
        <v>0</v>
      </c>
      <c r="K669" s="8">
        <v>1</v>
      </c>
      <c r="L669" s="8">
        <v>4</v>
      </c>
      <c r="M669" s="8" t="s">
        <v>84</v>
      </c>
      <c r="N669" s="9">
        <v>46224</v>
      </c>
      <c r="O669" s="10">
        <v>46224.541666666664</v>
      </c>
      <c r="P669" s="10">
        <v>46224.708333333336</v>
      </c>
      <c r="Q669" s="8" t="s">
        <v>58</v>
      </c>
      <c r="R669" s="8">
        <v>4</v>
      </c>
      <c r="S669" s="8">
        <v>0</v>
      </c>
      <c r="T669" s="8" t="b">
        <v>0</v>
      </c>
    </row>
    <row r="670" spans="2:20">
      <c r="B670" s="8" t="s">
        <v>82</v>
      </c>
      <c r="C670" s="8" t="s">
        <v>64</v>
      </c>
      <c r="D670" s="8" t="s">
        <v>87</v>
      </c>
      <c r="E670" s="8">
        <v>240</v>
      </c>
      <c r="F670" s="9">
        <v>46204</v>
      </c>
      <c r="G670" s="8" t="s">
        <v>52</v>
      </c>
      <c r="H670" s="8" t="s">
        <v>53</v>
      </c>
      <c r="I670" s="8" t="s">
        <v>57</v>
      </c>
      <c r="J670" s="61">
        <v>0</v>
      </c>
      <c r="K670" s="8">
        <v>1</v>
      </c>
      <c r="L670" s="8">
        <v>4</v>
      </c>
      <c r="M670" s="8" t="s">
        <v>84</v>
      </c>
      <c r="N670" s="9">
        <v>46228</v>
      </c>
      <c r="O670" s="10">
        <v>46228.541666666664</v>
      </c>
      <c r="P670" s="10">
        <v>46228.708333333336</v>
      </c>
      <c r="Q670" s="8" t="s">
        <v>58</v>
      </c>
      <c r="R670" s="8">
        <v>4</v>
      </c>
      <c r="S670" s="8">
        <v>0</v>
      </c>
      <c r="T670" s="8" t="b">
        <v>0</v>
      </c>
    </row>
    <row r="671" spans="2:20">
      <c r="B671" s="8" t="s">
        <v>82</v>
      </c>
      <c r="C671" s="8" t="s">
        <v>64</v>
      </c>
      <c r="D671" s="8" t="s">
        <v>87</v>
      </c>
      <c r="E671" s="8">
        <v>240</v>
      </c>
      <c r="F671" s="9">
        <v>46235</v>
      </c>
      <c r="G671" s="8" t="s">
        <v>52</v>
      </c>
      <c r="H671" s="8" t="s">
        <v>53</v>
      </c>
      <c r="I671" s="8" t="s">
        <v>67</v>
      </c>
      <c r="J671" s="61">
        <v>0</v>
      </c>
      <c r="K671" s="8">
        <v>1</v>
      </c>
      <c r="L671" s="8">
        <v>4</v>
      </c>
      <c r="M671" s="8" t="s">
        <v>84</v>
      </c>
      <c r="N671" s="9">
        <v>46242</v>
      </c>
      <c r="O671" s="10">
        <v>46242.5625</v>
      </c>
      <c r="P671" s="10">
        <v>46242.729166666664</v>
      </c>
      <c r="Q671" s="8" t="s">
        <v>60</v>
      </c>
      <c r="R671" s="8">
        <v>4</v>
      </c>
      <c r="S671" s="8">
        <v>0</v>
      </c>
      <c r="T671" s="8" t="b">
        <v>0</v>
      </c>
    </row>
    <row r="672" spans="2:20">
      <c r="B672" s="8" t="s">
        <v>82</v>
      </c>
      <c r="C672" s="8" t="s">
        <v>64</v>
      </c>
      <c r="D672" s="8" t="s">
        <v>87</v>
      </c>
      <c r="E672" s="8">
        <v>240</v>
      </c>
      <c r="F672" s="9">
        <v>46235</v>
      </c>
      <c r="G672" s="8" t="s">
        <v>52</v>
      </c>
      <c r="H672" s="8" t="s">
        <v>53</v>
      </c>
      <c r="I672" s="8" t="s">
        <v>54</v>
      </c>
      <c r="J672" s="61">
        <v>0</v>
      </c>
      <c r="K672" s="8">
        <v>1</v>
      </c>
      <c r="L672" s="8">
        <v>4</v>
      </c>
      <c r="M672" s="8" t="s">
        <v>84</v>
      </c>
      <c r="N672" s="9">
        <v>46243</v>
      </c>
      <c r="O672" s="10">
        <v>46243.375</v>
      </c>
      <c r="P672" s="10">
        <v>46243.541666666664</v>
      </c>
      <c r="Q672" s="8" t="s">
        <v>60</v>
      </c>
      <c r="R672" s="8">
        <v>4</v>
      </c>
      <c r="S672" s="8">
        <v>0</v>
      </c>
      <c r="T672" s="8" t="b">
        <v>0</v>
      </c>
    </row>
    <row r="673" spans="2:20">
      <c r="B673" s="8" t="s">
        <v>82</v>
      </c>
      <c r="C673" s="8" t="s">
        <v>64</v>
      </c>
      <c r="D673" s="8" t="s">
        <v>87</v>
      </c>
      <c r="E673" s="8">
        <v>240</v>
      </c>
      <c r="F673" s="9">
        <v>46235</v>
      </c>
      <c r="G673" s="8" t="s">
        <v>52</v>
      </c>
      <c r="H673" s="8" t="s">
        <v>53</v>
      </c>
      <c r="I673" s="8" t="s">
        <v>68</v>
      </c>
      <c r="J673" s="61">
        <v>0</v>
      </c>
      <c r="K673" s="8">
        <v>1</v>
      </c>
      <c r="L673" s="8">
        <v>4</v>
      </c>
      <c r="M673" s="8" t="s">
        <v>84</v>
      </c>
      <c r="N673" s="9">
        <v>46244</v>
      </c>
      <c r="O673" s="10">
        <v>46244.5625</v>
      </c>
      <c r="P673" s="10">
        <v>46244.729166666664</v>
      </c>
      <c r="Q673" s="8" t="s">
        <v>60</v>
      </c>
      <c r="R673" s="8">
        <v>4</v>
      </c>
      <c r="S673" s="8">
        <v>0</v>
      </c>
      <c r="T673" s="8" t="b">
        <v>0</v>
      </c>
    </row>
    <row r="674" spans="2:20">
      <c r="B674" s="8" t="s">
        <v>82</v>
      </c>
      <c r="C674" s="8" t="s">
        <v>64</v>
      </c>
      <c r="D674" s="8" t="s">
        <v>87</v>
      </c>
      <c r="E674" s="8">
        <v>240</v>
      </c>
      <c r="F674" s="9">
        <v>46235</v>
      </c>
      <c r="G674" s="8" t="s">
        <v>52</v>
      </c>
      <c r="H674" s="8" t="s">
        <v>53</v>
      </c>
      <c r="I674" s="8" t="s">
        <v>68</v>
      </c>
      <c r="J674" s="61">
        <v>0</v>
      </c>
      <c r="K674" s="8">
        <v>1</v>
      </c>
      <c r="L674" s="8">
        <v>4</v>
      </c>
      <c r="M674" s="8" t="s">
        <v>84</v>
      </c>
      <c r="N674" s="9">
        <v>46252</v>
      </c>
      <c r="O674" s="10">
        <v>46252.375</v>
      </c>
      <c r="P674" s="10">
        <v>46252.541666666664</v>
      </c>
      <c r="Q674" s="8" t="s">
        <v>60</v>
      </c>
      <c r="R674" s="8">
        <v>4</v>
      </c>
      <c r="S674" s="8">
        <v>0</v>
      </c>
      <c r="T674" s="8" t="b">
        <v>0</v>
      </c>
    </row>
    <row r="675" spans="2:20">
      <c r="B675" s="8" t="s">
        <v>82</v>
      </c>
      <c r="C675" s="8" t="s">
        <v>64</v>
      </c>
      <c r="D675" s="8" t="s">
        <v>87</v>
      </c>
      <c r="E675" s="8">
        <v>240</v>
      </c>
      <c r="F675" s="9">
        <v>46235</v>
      </c>
      <c r="G675" s="8" t="s">
        <v>52</v>
      </c>
      <c r="H675" s="8" t="s">
        <v>53</v>
      </c>
      <c r="I675" s="8" t="s">
        <v>68</v>
      </c>
      <c r="J675" s="61">
        <v>0</v>
      </c>
      <c r="K675" s="8">
        <v>1</v>
      </c>
      <c r="L675" s="8">
        <v>4</v>
      </c>
      <c r="M675" s="8" t="s">
        <v>84</v>
      </c>
      <c r="N675" s="9">
        <v>46256</v>
      </c>
      <c r="O675" s="10">
        <v>46256.375</v>
      </c>
      <c r="P675" s="10">
        <v>46256.541666666664</v>
      </c>
      <c r="Q675" s="8" t="s">
        <v>60</v>
      </c>
      <c r="R675" s="8">
        <v>4</v>
      </c>
      <c r="S675" s="8">
        <v>0</v>
      </c>
      <c r="T675" s="8" t="b">
        <v>0</v>
      </c>
    </row>
    <row r="676" spans="2:20">
      <c r="B676" s="8" t="s">
        <v>82</v>
      </c>
      <c r="C676" s="8" t="s">
        <v>64</v>
      </c>
      <c r="D676" s="8" t="s">
        <v>87</v>
      </c>
      <c r="E676" s="8">
        <v>240</v>
      </c>
      <c r="F676" s="9">
        <v>46235</v>
      </c>
      <c r="G676" s="8" t="s">
        <v>52</v>
      </c>
      <c r="H676" s="8" t="s">
        <v>53</v>
      </c>
      <c r="I676" s="8" t="s">
        <v>59</v>
      </c>
      <c r="J676" s="61">
        <v>0</v>
      </c>
      <c r="K676" s="8">
        <v>1</v>
      </c>
      <c r="L676" s="8">
        <v>4</v>
      </c>
      <c r="M676" s="8" t="s">
        <v>84</v>
      </c>
      <c r="N676" s="9">
        <v>46257</v>
      </c>
      <c r="O676" s="10">
        <v>46257.375</v>
      </c>
      <c r="P676" s="10">
        <v>46257.541666666664</v>
      </c>
      <c r="Q676" s="8" t="s">
        <v>60</v>
      </c>
      <c r="R676" s="8">
        <v>4</v>
      </c>
      <c r="S676" s="8">
        <v>0</v>
      </c>
      <c r="T676" s="8" t="b">
        <v>0</v>
      </c>
    </row>
    <row r="677" spans="2:20">
      <c r="B677" s="8" t="s">
        <v>82</v>
      </c>
      <c r="C677" s="8" t="s">
        <v>64</v>
      </c>
      <c r="D677" s="8" t="s">
        <v>87</v>
      </c>
      <c r="E677" s="8">
        <v>240</v>
      </c>
      <c r="F677" s="9">
        <v>46235</v>
      </c>
      <c r="G677" s="8" t="s">
        <v>52</v>
      </c>
      <c r="H677" s="8" t="s">
        <v>53</v>
      </c>
      <c r="I677" s="8" t="s">
        <v>67</v>
      </c>
      <c r="J677" s="61">
        <v>0</v>
      </c>
      <c r="K677" s="8">
        <v>1</v>
      </c>
      <c r="L677" s="8">
        <v>4</v>
      </c>
      <c r="M677" s="8" t="s">
        <v>84</v>
      </c>
      <c r="N677" s="9">
        <v>46260</v>
      </c>
      <c r="O677" s="10">
        <v>46260.375</v>
      </c>
      <c r="P677" s="10">
        <v>46260.541666666664</v>
      </c>
      <c r="Q677" s="8" t="s">
        <v>60</v>
      </c>
      <c r="R677" s="8">
        <v>4</v>
      </c>
      <c r="S677" s="8">
        <v>0</v>
      </c>
      <c r="T677" s="8" t="b">
        <v>0</v>
      </c>
    </row>
    <row r="678" spans="2:20">
      <c r="B678" s="8" t="s">
        <v>82</v>
      </c>
      <c r="C678" s="8" t="s">
        <v>64</v>
      </c>
      <c r="D678" s="8" t="s">
        <v>87</v>
      </c>
      <c r="E678" s="8">
        <v>270</v>
      </c>
      <c r="F678" s="9">
        <v>46174</v>
      </c>
      <c r="G678" s="8" t="s">
        <v>52</v>
      </c>
      <c r="H678" s="8" t="s">
        <v>53</v>
      </c>
      <c r="I678" s="8" t="s">
        <v>59</v>
      </c>
      <c r="J678" s="61">
        <v>0</v>
      </c>
      <c r="K678" s="8">
        <v>1</v>
      </c>
      <c r="L678" s="8">
        <v>4</v>
      </c>
      <c r="M678" s="8" t="s">
        <v>84</v>
      </c>
      <c r="N678" s="9">
        <v>46177</v>
      </c>
      <c r="O678" s="10">
        <v>46177.354166666664</v>
      </c>
      <c r="P678" s="10">
        <v>46177.541666666664</v>
      </c>
      <c r="Q678" s="8" t="s">
        <v>56</v>
      </c>
      <c r="R678" s="8">
        <v>4</v>
      </c>
      <c r="S678" s="8">
        <v>0</v>
      </c>
      <c r="T678" s="8" t="b">
        <v>0</v>
      </c>
    </row>
    <row r="679" spans="2:20">
      <c r="B679" s="8" t="s">
        <v>82</v>
      </c>
      <c r="C679" s="8" t="s">
        <v>64</v>
      </c>
      <c r="D679" s="8" t="s">
        <v>87</v>
      </c>
      <c r="E679" s="8">
        <v>270</v>
      </c>
      <c r="F679" s="9">
        <v>46174</v>
      </c>
      <c r="G679" s="8" t="s">
        <v>52</v>
      </c>
      <c r="H679" s="8" t="s">
        <v>53</v>
      </c>
      <c r="I679" s="8" t="s">
        <v>67</v>
      </c>
      <c r="J679" s="61">
        <v>0</v>
      </c>
      <c r="K679" s="8">
        <v>1</v>
      </c>
      <c r="L679" s="8">
        <v>4</v>
      </c>
      <c r="M679" s="8" t="s">
        <v>84</v>
      </c>
      <c r="N679" s="9">
        <v>46180</v>
      </c>
      <c r="O679" s="10">
        <v>46180.375</v>
      </c>
      <c r="P679" s="10">
        <v>46180.5625</v>
      </c>
      <c r="Q679" s="8" t="s">
        <v>56</v>
      </c>
      <c r="R679" s="8">
        <v>4</v>
      </c>
      <c r="S679" s="8">
        <v>0</v>
      </c>
      <c r="T679" s="8" t="b">
        <v>0</v>
      </c>
    </row>
    <row r="680" spans="2:20">
      <c r="B680" s="8" t="s">
        <v>82</v>
      </c>
      <c r="C680" s="8" t="s">
        <v>64</v>
      </c>
      <c r="D680" s="8" t="s">
        <v>87</v>
      </c>
      <c r="E680" s="8">
        <v>270</v>
      </c>
      <c r="F680" s="9">
        <v>46174</v>
      </c>
      <c r="G680" s="8" t="s">
        <v>52</v>
      </c>
      <c r="H680" s="8" t="s">
        <v>53</v>
      </c>
      <c r="I680" s="8" t="s">
        <v>67</v>
      </c>
      <c r="J680" s="61">
        <v>0</v>
      </c>
      <c r="K680" s="8">
        <v>1</v>
      </c>
      <c r="L680" s="8">
        <v>4</v>
      </c>
      <c r="M680" s="8" t="s">
        <v>84</v>
      </c>
      <c r="N680" s="9">
        <v>46185</v>
      </c>
      <c r="O680" s="10">
        <v>46185.354166666664</v>
      </c>
      <c r="P680" s="10">
        <v>46185.541666666664</v>
      </c>
      <c r="Q680" s="8" t="s">
        <v>56</v>
      </c>
      <c r="R680" s="8">
        <v>4</v>
      </c>
      <c r="S680" s="8">
        <v>0</v>
      </c>
      <c r="T680" s="8" t="b">
        <v>0</v>
      </c>
    </row>
    <row r="681" spans="2:20">
      <c r="B681" s="8" t="s">
        <v>82</v>
      </c>
      <c r="C681" s="8" t="s">
        <v>64</v>
      </c>
      <c r="D681" s="8" t="s">
        <v>87</v>
      </c>
      <c r="E681" s="8">
        <v>270</v>
      </c>
      <c r="F681" s="9">
        <v>46174</v>
      </c>
      <c r="G681" s="8" t="s">
        <v>52</v>
      </c>
      <c r="H681" s="8" t="s">
        <v>53</v>
      </c>
      <c r="I681" s="8" t="s">
        <v>54</v>
      </c>
      <c r="J681" s="61">
        <v>0</v>
      </c>
      <c r="K681" s="8">
        <v>1</v>
      </c>
      <c r="L681" s="8">
        <v>4</v>
      </c>
      <c r="M681" s="8" t="s">
        <v>84</v>
      </c>
      <c r="N681" s="9">
        <v>46190</v>
      </c>
      <c r="O681" s="10">
        <v>46190.333333333336</v>
      </c>
      <c r="P681" s="10">
        <v>46190.520833333336</v>
      </c>
      <c r="Q681" s="8" t="s">
        <v>56</v>
      </c>
      <c r="R681" s="8">
        <v>4</v>
      </c>
      <c r="S681" s="8">
        <v>0</v>
      </c>
      <c r="T681" s="8" t="b">
        <v>0</v>
      </c>
    </row>
    <row r="682" spans="2:20">
      <c r="B682" s="8" t="s">
        <v>82</v>
      </c>
      <c r="C682" s="8" t="s">
        <v>64</v>
      </c>
      <c r="D682" s="8" t="s">
        <v>87</v>
      </c>
      <c r="E682" s="8">
        <v>270</v>
      </c>
      <c r="F682" s="9">
        <v>46204</v>
      </c>
      <c r="G682" s="8" t="s">
        <v>52</v>
      </c>
      <c r="H682" s="8" t="s">
        <v>53</v>
      </c>
      <c r="I682" s="8" t="s">
        <v>54</v>
      </c>
      <c r="J682" s="61">
        <v>0</v>
      </c>
      <c r="K682" s="8">
        <v>1</v>
      </c>
      <c r="L682" s="8">
        <v>4</v>
      </c>
      <c r="M682" s="8" t="s">
        <v>84</v>
      </c>
      <c r="N682" s="9">
        <v>46215</v>
      </c>
      <c r="O682" s="10">
        <v>46215.333333333336</v>
      </c>
      <c r="P682" s="10">
        <v>46215.520833333336</v>
      </c>
      <c r="Q682" s="8" t="s">
        <v>58</v>
      </c>
      <c r="R682" s="8">
        <v>4</v>
      </c>
      <c r="S682" s="8">
        <v>0</v>
      </c>
      <c r="T682" s="8" t="b">
        <v>0</v>
      </c>
    </row>
    <row r="683" spans="2:20">
      <c r="B683" s="8" t="s">
        <v>82</v>
      </c>
      <c r="C683" s="8" t="s">
        <v>64</v>
      </c>
      <c r="D683" s="8" t="s">
        <v>87</v>
      </c>
      <c r="E683" s="8">
        <v>270</v>
      </c>
      <c r="F683" s="9">
        <v>46204</v>
      </c>
      <c r="G683" s="8" t="s">
        <v>52</v>
      </c>
      <c r="H683" s="8" t="s">
        <v>53</v>
      </c>
      <c r="I683" s="8" t="s">
        <v>59</v>
      </c>
      <c r="J683" s="61">
        <v>0</v>
      </c>
      <c r="K683" s="8">
        <v>1</v>
      </c>
      <c r="L683" s="8">
        <v>4</v>
      </c>
      <c r="M683" s="8" t="s">
        <v>84</v>
      </c>
      <c r="N683" s="9">
        <v>46234</v>
      </c>
      <c r="O683" s="10">
        <v>46234.375</v>
      </c>
      <c r="P683" s="10">
        <v>46234.5625</v>
      </c>
      <c r="Q683" s="8" t="s">
        <v>58</v>
      </c>
      <c r="R683" s="8">
        <v>4</v>
      </c>
      <c r="S683" s="8">
        <v>0</v>
      </c>
      <c r="T683" s="8" t="b">
        <v>0</v>
      </c>
    </row>
    <row r="684" spans="2:20">
      <c r="B684" s="8" t="s">
        <v>82</v>
      </c>
      <c r="C684" s="8" t="s">
        <v>64</v>
      </c>
      <c r="D684" s="8" t="s">
        <v>87</v>
      </c>
      <c r="E684" s="8">
        <v>270</v>
      </c>
      <c r="F684" s="9">
        <v>46235</v>
      </c>
      <c r="G684" s="8" t="s">
        <v>52</v>
      </c>
      <c r="H684" s="8" t="s">
        <v>53</v>
      </c>
      <c r="I684" s="8" t="s">
        <v>67</v>
      </c>
      <c r="J684" s="61">
        <v>0</v>
      </c>
      <c r="K684" s="8">
        <v>1</v>
      </c>
      <c r="L684" s="8">
        <v>4</v>
      </c>
      <c r="M684" s="8" t="s">
        <v>84</v>
      </c>
      <c r="N684" s="9">
        <v>46236</v>
      </c>
      <c r="O684" s="10">
        <v>46236.333333333336</v>
      </c>
      <c r="P684" s="10">
        <v>46236.520833333336</v>
      </c>
      <c r="Q684" s="8" t="s">
        <v>60</v>
      </c>
      <c r="R684" s="8">
        <v>4</v>
      </c>
      <c r="S684" s="8">
        <v>0</v>
      </c>
      <c r="T684" s="8" t="b">
        <v>0</v>
      </c>
    </row>
    <row r="685" spans="2:20">
      <c r="B685" s="8" t="s">
        <v>82</v>
      </c>
      <c r="C685" s="8" t="s">
        <v>64</v>
      </c>
      <c r="D685" s="8" t="s">
        <v>87</v>
      </c>
      <c r="E685" s="8">
        <v>270</v>
      </c>
      <c r="F685" s="9">
        <v>46235</v>
      </c>
      <c r="G685" s="8" t="s">
        <v>52</v>
      </c>
      <c r="H685" s="8" t="s">
        <v>53</v>
      </c>
      <c r="I685" s="8" t="s">
        <v>62</v>
      </c>
      <c r="J685" s="61">
        <v>0</v>
      </c>
      <c r="K685" s="8">
        <v>1</v>
      </c>
      <c r="L685" s="8">
        <v>4</v>
      </c>
      <c r="M685" s="8" t="s">
        <v>84</v>
      </c>
      <c r="N685" s="9">
        <v>46255</v>
      </c>
      <c r="O685" s="10">
        <v>46255.541666666664</v>
      </c>
      <c r="P685" s="10">
        <v>46255.729166666664</v>
      </c>
      <c r="Q685" s="8" t="s">
        <v>60</v>
      </c>
      <c r="R685" s="8">
        <v>4</v>
      </c>
      <c r="S685" s="8">
        <v>0</v>
      </c>
      <c r="T685" s="8" t="b">
        <v>0</v>
      </c>
    </row>
    <row r="686" spans="2:20">
      <c r="B686" s="8" t="s">
        <v>82</v>
      </c>
      <c r="C686" s="8" t="s">
        <v>64</v>
      </c>
      <c r="D686" s="8" t="s">
        <v>87</v>
      </c>
      <c r="E686" s="8">
        <v>360</v>
      </c>
      <c r="F686" s="9">
        <v>46204</v>
      </c>
      <c r="G686" s="8" t="s">
        <v>52</v>
      </c>
      <c r="H686" s="8" t="s">
        <v>53</v>
      </c>
      <c r="I686" s="8" t="s">
        <v>68</v>
      </c>
      <c r="J686" s="61">
        <v>0</v>
      </c>
      <c r="K686" s="8">
        <v>1</v>
      </c>
      <c r="L686" s="8">
        <v>4</v>
      </c>
      <c r="M686" s="8" t="s">
        <v>84</v>
      </c>
      <c r="N686" s="9">
        <v>46204</v>
      </c>
      <c r="O686" s="10">
        <v>46204.375</v>
      </c>
      <c r="P686" s="10">
        <v>46204.625</v>
      </c>
      <c r="Q686" s="8" t="s">
        <v>58</v>
      </c>
      <c r="R686" s="8">
        <v>4</v>
      </c>
      <c r="S686" s="8">
        <v>0</v>
      </c>
      <c r="T686" s="8" t="b">
        <v>0</v>
      </c>
    </row>
    <row r="687" spans="2:20">
      <c r="B687" s="8" t="s">
        <v>82</v>
      </c>
      <c r="C687" s="8" t="s">
        <v>64</v>
      </c>
      <c r="D687" s="8" t="s">
        <v>87</v>
      </c>
      <c r="E687" s="8">
        <v>420</v>
      </c>
      <c r="F687" s="9">
        <v>46174</v>
      </c>
      <c r="G687" s="8" t="s">
        <v>52</v>
      </c>
      <c r="H687" s="8" t="s">
        <v>53</v>
      </c>
      <c r="I687" s="8" t="s">
        <v>67</v>
      </c>
      <c r="J687" s="61">
        <v>0</v>
      </c>
      <c r="K687" s="8">
        <v>1</v>
      </c>
      <c r="L687" s="8">
        <v>4</v>
      </c>
      <c r="M687" s="8" t="s">
        <v>84</v>
      </c>
      <c r="N687" s="9">
        <v>46178</v>
      </c>
      <c r="O687" s="10">
        <v>46178.3125</v>
      </c>
      <c r="P687" s="10">
        <v>46178.604166666664</v>
      </c>
      <c r="Q687" s="8" t="s">
        <v>56</v>
      </c>
      <c r="R687" s="8">
        <v>4</v>
      </c>
      <c r="S687" s="8">
        <v>0</v>
      </c>
      <c r="T687" s="8" t="b">
        <v>0</v>
      </c>
    </row>
    <row r="688" spans="2:20">
      <c r="B688" s="8" t="s">
        <v>82</v>
      </c>
      <c r="C688" s="8" t="s">
        <v>64</v>
      </c>
      <c r="D688" s="8" t="s">
        <v>87</v>
      </c>
      <c r="E688" s="8">
        <v>420</v>
      </c>
      <c r="F688" s="9">
        <v>46174</v>
      </c>
      <c r="G688" s="8" t="s">
        <v>52</v>
      </c>
      <c r="H688" s="8" t="s">
        <v>53</v>
      </c>
      <c r="I688" s="8" t="s">
        <v>68</v>
      </c>
      <c r="J688" s="61">
        <v>0</v>
      </c>
      <c r="K688" s="8">
        <v>1</v>
      </c>
      <c r="L688" s="8">
        <v>4</v>
      </c>
      <c r="M688" s="8" t="s">
        <v>84</v>
      </c>
      <c r="N688" s="9">
        <v>46198</v>
      </c>
      <c r="O688" s="10">
        <v>46198.375</v>
      </c>
      <c r="P688" s="10">
        <v>46198.666666666664</v>
      </c>
      <c r="Q688" s="8" t="s">
        <v>56</v>
      </c>
      <c r="R688" s="8">
        <v>4</v>
      </c>
      <c r="S688" s="8">
        <v>0</v>
      </c>
      <c r="T688" s="8" t="b">
        <v>0</v>
      </c>
    </row>
    <row r="689" spans="2:20">
      <c r="B689" s="8" t="s">
        <v>82</v>
      </c>
      <c r="C689" s="8" t="s">
        <v>64</v>
      </c>
      <c r="D689" s="8" t="s">
        <v>87</v>
      </c>
      <c r="E689" s="8">
        <v>420</v>
      </c>
      <c r="F689" s="9">
        <v>46204</v>
      </c>
      <c r="G689" s="8" t="s">
        <v>52</v>
      </c>
      <c r="H689" s="8" t="s">
        <v>53</v>
      </c>
      <c r="I689" s="8" t="s">
        <v>62</v>
      </c>
      <c r="J689" s="61">
        <v>0</v>
      </c>
      <c r="K689" s="8">
        <v>1</v>
      </c>
      <c r="L689" s="8">
        <v>4</v>
      </c>
      <c r="M689" s="8" t="s">
        <v>84</v>
      </c>
      <c r="N689" s="9">
        <v>46213</v>
      </c>
      <c r="O689" s="10">
        <v>46213.375</v>
      </c>
      <c r="P689" s="10">
        <v>46213.666666666664</v>
      </c>
      <c r="Q689" s="8" t="s">
        <v>58</v>
      </c>
      <c r="R689" s="8">
        <v>4</v>
      </c>
      <c r="S689" s="8">
        <v>0</v>
      </c>
      <c r="T689" s="8" t="b">
        <v>0</v>
      </c>
    </row>
    <row r="690" spans="2:20">
      <c r="B690" s="8" t="s">
        <v>82</v>
      </c>
      <c r="C690" s="8" t="s">
        <v>64</v>
      </c>
      <c r="D690" s="8" t="s">
        <v>87</v>
      </c>
      <c r="E690" s="8">
        <v>420</v>
      </c>
      <c r="F690" s="9">
        <v>46204</v>
      </c>
      <c r="G690" s="8" t="s">
        <v>52</v>
      </c>
      <c r="H690" s="8" t="s">
        <v>53</v>
      </c>
      <c r="I690" s="8" t="s">
        <v>54</v>
      </c>
      <c r="J690" s="61">
        <v>0</v>
      </c>
      <c r="K690" s="8">
        <v>1</v>
      </c>
      <c r="L690" s="8">
        <v>4</v>
      </c>
      <c r="M690" s="8" t="s">
        <v>84</v>
      </c>
      <c r="N690" s="9">
        <v>46216</v>
      </c>
      <c r="O690" s="10">
        <v>46216.3125</v>
      </c>
      <c r="P690" s="10">
        <v>46216.604166666664</v>
      </c>
      <c r="Q690" s="8" t="s">
        <v>58</v>
      </c>
      <c r="R690" s="8">
        <v>4</v>
      </c>
      <c r="S690" s="8">
        <v>0</v>
      </c>
      <c r="T690" s="8" t="b">
        <v>0</v>
      </c>
    </row>
    <row r="691" spans="2:20">
      <c r="B691" s="8" t="s">
        <v>82</v>
      </c>
      <c r="C691" s="8" t="s">
        <v>64</v>
      </c>
      <c r="D691" s="8" t="s">
        <v>87</v>
      </c>
      <c r="E691" s="8">
        <v>420</v>
      </c>
      <c r="F691" s="9">
        <v>46235</v>
      </c>
      <c r="G691" s="8" t="s">
        <v>52</v>
      </c>
      <c r="H691" s="8" t="s">
        <v>53</v>
      </c>
      <c r="I691" s="8" t="s">
        <v>57</v>
      </c>
      <c r="J691" s="61">
        <v>0</v>
      </c>
      <c r="K691" s="8">
        <v>1</v>
      </c>
      <c r="L691" s="8">
        <v>4</v>
      </c>
      <c r="M691" s="8" t="s">
        <v>84</v>
      </c>
      <c r="N691" s="9">
        <v>46251</v>
      </c>
      <c r="O691" s="10">
        <v>46251.333333333336</v>
      </c>
      <c r="P691" s="10">
        <v>46251.625</v>
      </c>
      <c r="Q691" s="8" t="s">
        <v>60</v>
      </c>
      <c r="R691" s="8">
        <v>4</v>
      </c>
      <c r="S691" s="8">
        <v>0</v>
      </c>
      <c r="T691" s="8" t="b">
        <v>0</v>
      </c>
    </row>
    <row r="692" spans="2:20">
      <c r="B692" s="8" t="s">
        <v>82</v>
      </c>
      <c r="C692" s="8" t="s">
        <v>64</v>
      </c>
      <c r="D692" s="8" t="s">
        <v>87</v>
      </c>
      <c r="E692" s="8">
        <v>480</v>
      </c>
      <c r="F692" s="9">
        <v>46204</v>
      </c>
      <c r="G692" s="8" t="s">
        <v>52</v>
      </c>
      <c r="H692" s="8" t="s">
        <v>53</v>
      </c>
      <c r="I692" s="8" t="s">
        <v>62</v>
      </c>
      <c r="J692" s="61">
        <v>0</v>
      </c>
      <c r="K692" s="8">
        <v>1</v>
      </c>
      <c r="L692" s="8">
        <v>4</v>
      </c>
      <c r="M692" s="8" t="s">
        <v>84</v>
      </c>
      <c r="N692" s="9">
        <v>46207</v>
      </c>
      <c r="O692" s="10">
        <v>46207.375</v>
      </c>
      <c r="P692" s="10">
        <v>46207.708333333336</v>
      </c>
      <c r="Q692" s="8" t="s">
        <v>58</v>
      </c>
      <c r="R692" s="8">
        <v>4</v>
      </c>
      <c r="S692" s="8">
        <v>0</v>
      </c>
      <c r="T692" s="8" t="b">
        <v>0</v>
      </c>
    </row>
    <row r="693" spans="2:20">
      <c r="B693" s="8" t="s">
        <v>82</v>
      </c>
      <c r="C693" s="8" t="s">
        <v>64</v>
      </c>
      <c r="D693" s="8" t="s">
        <v>87</v>
      </c>
      <c r="E693" s="8">
        <v>480</v>
      </c>
      <c r="F693" s="9">
        <v>46204</v>
      </c>
      <c r="G693" s="8" t="s">
        <v>52</v>
      </c>
      <c r="H693" s="8" t="s">
        <v>53</v>
      </c>
      <c r="I693" s="8" t="s">
        <v>68</v>
      </c>
      <c r="J693" s="61">
        <v>0</v>
      </c>
      <c r="K693" s="8">
        <v>1</v>
      </c>
      <c r="L693" s="8">
        <v>4</v>
      </c>
      <c r="M693" s="8" t="s">
        <v>84</v>
      </c>
      <c r="N693" s="9">
        <v>46211</v>
      </c>
      <c r="O693" s="10">
        <v>46211.375</v>
      </c>
      <c r="P693" s="10">
        <v>46211.708333333336</v>
      </c>
      <c r="Q693" s="8" t="s">
        <v>58</v>
      </c>
      <c r="R693" s="8">
        <v>4</v>
      </c>
      <c r="S693" s="8">
        <v>0</v>
      </c>
      <c r="T693" s="8" t="b">
        <v>0</v>
      </c>
    </row>
    <row r="694" spans="2:20">
      <c r="B694" s="8" t="s">
        <v>82</v>
      </c>
      <c r="C694" s="8" t="s">
        <v>64</v>
      </c>
      <c r="D694" s="8" t="s">
        <v>87</v>
      </c>
      <c r="E694" s="8">
        <v>480</v>
      </c>
      <c r="F694" s="9">
        <v>46235</v>
      </c>
      <c r="G694" s="8" t="s">
        <v>52</v>
      </c>
      <c r="H694" s="8" t="s">
        <v>53</v>
      </c>
      <c r="I694" s="8" t="s">
        <v>54</v>
      </c>
      <c r="J694" s="61">
        <v>0</v>
      </c>
      <c r="K694" s="8">
        <v>1</v>
      </c>
      <c r="L694" s="8">
        <v>4</v>
      </c>
      <c r="M694" s="8" t="s">
        <v>84</v>
      </c>
      <c r="N694" s="9">
        <v>46254</v>
      </c>
      <c r="O694" s="10">
        <v>46254.354166666664</v>
      </c>
      <c r="P694" s="10">
        <v>46254.6875</v>
      </c>
      <c r="Q694" s="8" t="s">
        <v>60</v>
      </c>
      <c r="R694" s="8">
        <v>4</v>
      </c>
      <c r="S694" s="8">
        <v>0</v>
      </c>
      <c r="T694" s="8" t="b">
        <v>0</v>
      </c>
    </row>
    <row r="695" spans="2:20">
      <c r="B695" s="8" t="s">
        <v>82</v>
      </c>
      <c r="C695" s="8" t="s">
        <v>64</v>
      </c>
      <c r="D695" s="8" t="s">
        <v>87</v>
      </c>
      <c r="E695" s="8">
        <v>540</v>
      </c>
      <c r="F695" s="9">
        <v>46174</v>
      </c>
      <c r="G695" s="8" t="s">
        <v>52</v>
      </c>
      <c r="H695" s="8" t="s">
        <v>53</v>
      </c>
      <c r="I695" s="8" t="s">
        <v>68</v>
      </c>
      <c r="J695" s="61">
        <v>0</v>
      </c>
      <c r="K695" s="8">
        <v>1</v>
      </c>
      <c r="L695" s="8">
        <v>4</v>
      </c>
      <c r="M695" s="8" t="s">
        <v>84</v>
      </c>
      <c r="N695" s="9">
        <v>46189</v>
      </c>
      <c r="O695" s="10">
        <v>46189.375</v>
      </c>
      <c r="P695" s="10">
        <v>46189.75</v>
      </c>
      <c r="Q695" s="8" t="s">
        <v>56</v>
      </c>
      <c r="R695" s="8">
        <v>4</v>
      </c>
      <c r="S695" s="8">
        <v>0</v>
      </c>
      <c r="T695" s="8" t="b">
        <v>0</v>
      </c>
    </row>
    <row r="696" spans="2:20">
      <c r="B696" s="8" t="s">
        <v>82</v>
      </c>
      <c r="C696" s="8" t="s">
        <v>64</v>
      </c>
      <c r="D696" s="8" t="s">
        <v>87</v>
      </c>
      <c r="E696" s="8">
        <v>540</v>
      </c>
      <c r="F696" s="9">
        <v>46174</v>
      </c>
      <c r="G696" s="8" t="s">
        <v>52</v>
      </c>
      <c r="H696" s="8" t="s">
        <v>53</v>
      </c>
      <c r="I696" s="8" t="s">
        <v>59</v>
      </c>
      <c r="J696" s="61">
        <v>0</v>
      </c>
      <c r="K696" s="8">
        <v>1</v>
      </c>
      <c r="L696" s="8">
        <v>4</v>
      </c>
      <c r="M696" s="8" t="s">
        <v>84</v>
      </c>
      <c r="N696" s="9">
        <v>46194</v>
      </c>
      <c r="O696" s="10">
        <v>46194.375</v>
      </c>
      <c r="P696" s="10">
        <v>46194.75</v>
      </c>
      <c r="Q696" s="8" t="s">
        <v>56</v>
      </c>
      <c r="R696" s="8">
        <v>4</v>
      </c>
      <c r="S696" s="8">
        <v>0</v>
      </c>
      <c r="T696" s="8" t="b">
        <v>0</v>
      </c>
    </row>
    <row r="697" spans="2:20">
      <c r="B697" s="8" t="s">
        <v>82</v>
      </c>
      <c r="C697" s="8" t="s">
        <v>64</v>
      </c>
      <c r="D697" s="8" t="s">
        <v>87</v>
      </c>
      <c r="E697" s="8">
        <v>540</v>
      </c>
      <c r="F697" s="9">
        <v>46204</v>
      </c>
      <c r="G697" s="8" t="s">
        <v>52</v>
      </c>
      <c r="H697" s="8" t="s">
        <v>53</v>
      </c>
      <c r="I697" s="8" t="s">
        <v>54</v>
      </c>
      <c r="J697" s="61">
        <v>0</v>
      </c>
      <c r="K697" s="8">
        <v>1</v>
      </c>
      <c r="L697" s="8">
        <v>4</v>
      </c>
      <c r="M697" s="8" t="s">
        <v>84</v>
      </c>
      <c r="N697" s="9">
        <v>46212</v>
      </c>
      <c r="O697" s="10">
        <v>46212.333333333336</v>
      </c>
      <c r="P697" s="10">
        <v>46212.708333333336</v>
      </c>
      <c r="Q697" s="8" t="s">
        <v>58</v>
      </c>
      <c r="R697" s="8">
        <v>4</v>
      </c>
      <c r="S697" s="8">
        <v>0</v>
      </c>
      <c r="T697" s="8" t="b">
        <v>0</v>
      </c>
    </row>
    <row r="698" spans="2:20">
      <c r="B698" s="8" t="s">
        <v>82</v>
      </c>
      <c r="C698" s="8" t="s">
        <v>64</v>
      </c>
      <c r="D698" s="8" t="s">
        <v>88</v>
      </c>
      <c r="E698" s="8">
        <v>180</v>
      </c>
      <c r="F698" s="9">
        <v>46174</v>
      </c>
      <c r="G698" s="8" t="s">
        <v>52</v>
      </c>
      <c r="H698" s="8" t="s">
        <v>53</v>
      </c>
      <c r="I698" s="8" t="s">
        <v>68</v>
      </c>
      <c r="J698" s="61">
        <v>0</v>
      </c>
      <c r="K698" s="8">
        <v>1</v>
      </c>
      <c r="L698" s="8">
        <v>4</v>
      </c>
      <c r="M698" s="8" t="s">
        <v>84</v>
      </c>
      <c r="N698" s="9">
        <v>46176</v>
      </c>
      <c r="O698" s="10">
        <v>46176.333333333336</v>
      </c>
      <c r="P698" s="10">
        <v>46176.458333333336</v>
      </c>
      <c r="Q698" s="8" t="s">
        <v>56</v>
      </c>
      <c r="R698" s="8">
        <v>4</v>
      </c>
      <c r="S698" s="8">
        <v>0</v>
      </c>
      <c r="T698" s="8" t="b">
        <v>0</v>
      </c>
    </row>
    <row r="699" spans="2:20">
      <c r="B699" s="8" t="s">
        <v>82</v>
      </c>
      <c r="C699" s="8" t="s">
        <v>64</v>
      </c>
      <c r="D699" s="8" t="s">
        <v>88</v>
      </c>
      <c r="E699" s="8">
        <v>180</v>
      </c>
      <c r="F699" s="9">
        <v>46174</v>
      </c>
      <c r="G699" s="8" t="s">
        <v>52</v>
      </c>
      <c r="H699" s="8" t="s">
        <v>53</v>
      </c>
      <c r="I699" s="8" t="s">
        <v>59</v>
      </c>
      <c r="J699" s="61">
        <v>0</v>
      </c>
      <c r="K699" s="8">
        <v>1</v>
      </c>
      <c r="L699" s="8">
        <v>4</v>
      </c>
      <c r="M699" s="8" t="s">
        <v>84</v>
      </c>
      <c r="N699" s="9">
        <v>46182</v>
      </c>
      <c r="O699" s="10">
        <v>46182.541666666664</v>
      </c>
      <c r="P699" s="10">
        <v>46182.666666666664</v>
      </c>
      <c r="Q699" s="8" t="s">
        <v>56</v>
      </c>
      <c r="R699" s="8">
        <v>4</v>
      </c>
      <c r="S699" s="8">
        <v>0</v>
      </c>
      <c r="T699" s="8" t="b">
        <v>0</v>
      </c>
    </row>
    <row r="700" spans="2:20">
      <c r="B700" s="8" t="s">
        <v>82</v>
      </c>
      <c r="C700" s="8" t="s">
        <v>64</v>
      </c>
      <c r="D700" s="8" t="s">
        <v>88</v>
      </c>
      <c r="E700" s="8">
        <v>210</v>
      </c>
      <c r="F700" s="9">
        <v>46174</v>
      </c>
      <c r="G700" s="8" t="s">
        <v>52</v>
      </c>
      <c r="H700" s="8" t="s">
        <v>53</v>
      </c>
      <c r="I700" s="8" t="s">
        <v>54</v>
      </c>
      <c r="J700" s="61">
        <v>0</v>
      </c>
      <c r="K700" s="8">
        <v>1</v>
      </c>
      <c r="L700" s="8">
        <v>4</v>
      </c>
      <c r="M700" s="8" t="s">
        <v>84</v>
      </c>
      <c r="N700" s="9">
        <v>46190</v>
      </c>
      <c r="O700" s="10">
        <v>46190.541666666664</v>
      </c>
      <c r="P700" s="10">
        <v>46190.6875</v>
      </c>
      <c r="Q700" s="8" t="s">
        <v>56</v>
      </c>
      <c r="R700" s="8">
        <v>4</v>
      </c>
      <c r="S700" s="8">
        <v>0</v>
      </c>
      <c r="T700" s="8" t="b">
        <v>0</v>
      </c>
    </row>
    <row r="701" spans="2:20">
      <c r="B701" s="8" t="s">
        <v>82</v>
      </c>
      <c r="C701" s="8" t="s">
        <v>64</v>
      </c>
      <c r="D701" s="8" t="s">
        <v>88</v>
      </c>
      <c r="E701" s="8">
        <v>210</v>
      </c>
      <c r="F701" s="9">
        <v>46174</v>
      </c>
      <c r="G701" s="8" t="s">
        <v>52</v>
      </c>
      <c r="H701" s="8" t="s">
        <v>53</v>
      </c>
      <c r="I701" s="8" t="s">
        <v>62</v>
      </c>
      <c r="J701" s="61">
        <v>0</v>
      </c>
      <c r="K701" s="8">
        <v>1</v>
      </c>
      <c r="L701" s="8">
        <v>4</v>
      </c>
      <c r="M701" s="8" t="s">
        <v>84</v>
      </c>
      <c r="N701" s="9">
        <v>46191</v>
      </c>
      <c r="O701" s="10">
        <v>46191.5625</v>
      </c>
      <c r="P701" s="10">
        <v>46191.708333333336</v>
      </c>
      <c r="Q701" s="8" t="s">
        <v>56</v>
      </c>
      <c r="R701" s="8">
        <v>4</v>
      </c>
      <c r="S701" s="8">
        <v>0</v>
      </c>
      <c r="T701" s="8" t="b">
        <v>0</v>
      </c>
    </row>
    <row r="702" spans="2:20">
      <c r="B702" s="8" t="s">
        <v>82</v>
      </c>
      <c r="C702" s="8" t="s">
        <v>64</v>
      </c>
      <c r="D702" s="8" t="s">
        <v>88</v>
      </c>
      <c r="E702" s="8">
        <v>210</v>
      </c>
      <c r="F702" s="9">
        <v>46204</v>
      </c>
      <c r="G702" s="8" t="s">
        <v>52</v>
      </c>
      <c r="H702" s="8" t="s">
        <v>53</v>
      </c>
      <c r="I702" s="8" t="s">
        <v>68</v>
      </c>
      <c r="J702" s="61">
        <v>0</v>
      </c>
      <c r="K702" s="8">
        <v>1</v>
      </c>
      <c r="L702" s="8">
        <v>4</v>
      </c>
      <c r="M702" s="8" t="s">
        <v>84</v>
      </c>
      <c r="N702" s="9">
        <v>46204</v>
      </c>
      <c r="O702" s="10">
        <v>46204.5625</v>
      </c>
      <c r="P702" s="10">
        <v>46204.708333333336</v>
      </c>
      <c r="Q702" s="8" t="s">
        <v>58</v>
      </c>
      <c r="R702" s="8">
        <v>4</v>
      </c>
      <c r="S702" s="8">
        <v>0</v>
      </c>
      <c r="T702" s="8" t="b">
        <v>0</v>
      </c>
    </row>
    <row r="703" spans="2:20">
      <c r="B703" s="8" t="s">
        <v>82</v>
      </c>
      <c r="C703" s="8" t="s">
        <v>64</v>
      </c>
      <c r="D703" s="8" t="s">
        <v>88</v>
      </c>
      <c r="E703" s="8">
        <v>210</v>
      </c>
      <c r="F703" s="9">
        <v>46204</v>
      </c>
      <c r="G703" s="8" t="s">
        <v>52</v>
      </c>
      <c r="H703" s="8" t="s">
        <v>53</v>
      </c>
      <c r="I703" s="8" t="s">
        <v>62</v>
      </c>
      <c r="J703" s="61">
        <v>0</v>
      </c>
      <c r="K703" s="8">
        <v>1</v>
      </c>
      <c r="L703" s="8">
        <v>4</v>
      </c>
      <c r="M703" s="8" t="s">
        <v>84</v>
      </c>
      <c r="N703" s="9">
        <v>46218</v>
      </c>
      <c r="O703" s="10">
        <v>46218.5625</v>
      </c>
      <c r="P703" s="10">
        <v>46218.708333333336</v>
      </c>
      <c r="Q703" s="8" t="s">
        <v>58</v>
      </c>
      <c r="R703" s="8">
        <v>4</v>
      </c>
      <c r="S703" s="8">
        <v>0</v>
      </c>
      <c r="T703" s="8" t="b">
        <v>0</v>
      </c>
    </row>
    <row r="704" spans="2:20">
      <c r="B704" s="8" t="s">
        <v>82</v>
      </c>
      <c r="C704" s="8" t="s">
        <v>64</v>
      </c>
      <c r="D704" s="8" t="s">
        <v>88</v>
      </c>
      <c r="E704" s="8">
        <v>210</v>
      </c>
      <c r="F704" s="9">
        <v>46235</v>
      </c>
      <c r="G704" s="8" t="s">
        <v>52</v>
      </c>
      <c r="H704" s="8" t="s">
        <v>53</v>
      </c>
      <c r="I704" s="8" t="s">
        <v>67</v>
      </c>
      <c r="J704" s="61">
        <v>0</v>
      </c>
      <c r="K704" s="8">
        <v>1</v>
      </c>
      <c r="L704" s="8">
        <v>4</v>
      </c>
      <c r="M704" s="8" t="s">
        <v>84</v>
      </c>
      <c r="N704" s="9">
        <v>46240</v>
      </c>
      <c r="O704" s="10">
        <v>46240.5625</v>
      </c>
      <c r="P704" s="10">
        <v>46240.708333333336</v>
      </c>
      <c r="Q704" s="8" t="s">
        <v>60</v>
      </c>
      <c r="R704" s="8">
        <v>4</v>
      </c>
      <c r="S704" s="8">
        <v>0</v>
      </c>
      <c r="T704" s="8" t="b">
        <v>0</v>
      </c>
    </row>
    <row r="705" spans="2:20">
      <c r="B705" s="8" t="s">
        <v>82</v>
      </c>
      <c r="C705" s="8" t="s">
        <v>64</v>
      </c>
      <c r="D705" s="8" t="s">
        <v>88</v>
      </c>
      <c r="E705" s="8">
        <v>210</v>
      </c>
      <c r="F705" s="9">
        <v>46235</v>
      </c>
      <c r="G705" s="8" t="s">
        <v>52</v>
      </c>
      <c r="H705" s="8" t="s">
        <v>53</v>
      </c>
      <c r="I705" s="8" t="s">
        <v>67</v>
      </c>
      <c r="J705" s="61">
        <v>0</v>
      </c>
      <c r="K705" s="8">
        <v>1</v>
      </c>
      <c r="L705" s="8">
        <v>4</v>
      </c>
      <c r="M705" s="8" t="s">
        <v>84</v>
      </c>
      <c r="N705" s="9">
        <v>46255</v>
      </c>
      <c r="O705" s="10">
        <v>46255.5625</v>
      </c>
      <c r="P705" s="10">
        <v>46255.708333333336</v>
      </c>
      <c r="Q705" s="8" t="s">
        <v>60</v>
      </c>
      <c r="R705" s="8">
        <v>4</v>
      </c>
      <c r="S705" s="8">
        <v>0</v>
      </c>
      <c r="T705" s="8" t="b">
        <v>0</v>
      </c>
    </row>
    <row r="706" spans="2:20">
      <c r="B706" s="8" t="s">
        <v>82</v>
      </c>
      <c r="C706" s="8" t="s">
        <v>64</v>
      </c>
      <c r="D706" s="8" t="s">
        <v>88</v>
      </c>
      <c r="E706" s="8">
        <v>210</v>
      </c>
      <c r="F706" s="9">
        <v>46235</v>
      </c>
      <c r="G706" s="8" t="s">
        <v>52</v>
      </c>
      <c r="H706" s="8" t="s">
        <v>53</v>
      </c>
      <c r="I706" s="8" t="s">
        <v>57</v>
      </c>
      <c r="J706" s="61">
        <v>0</v>
      </c>
      <c r="K706" s="8">
        <v>1</v>
      </c>
      <c r="L706" s="8">
        <v>4</v>
      </c>
      <c r="M706" s="8" t="s">
        <v>84</v>
      </c>
      <c r="N706" s="9">
        <v>46262</v>
      </c>
      <c r="O706" s="10">
        <v>46262.5625</v>
      </c>
      <c r="P706" s="10">
        <v>46262.708333333336</v>
      </c>
      <c r="Q706" s="8" t="s">
        <v>60</v>
      </c>
      <c r="R706" s="8">
        <v>4</v>
      </c>
      <c r="S706" s="8">
        <v>0</v>
      </c>
      <c r="T706" s="8" t="b">
        <v>0</v>
      </c>
    </row>
    <row r="707" spans="2:20">
      <c r="B707" s="8" t="s">
        <v>82</v>
      </c>
      <c r="C707" s="8" t="s">
        <v>64</v>
      </c>
      <c r="D707" s="8" t="s">
        <v>88</v>
      </c>
      <c r="E707" s="8">
        <v>240</v>
      </c>
      <c r="F707" s="9">
        <v>46174</v>
      </c>
      <c r="G707" s="8" t="s">
        <v>52</v>
      </c>
      <c r="H707" s="8" t="s">
        <v>53</v>
      </c>
      <c r="I707" s="8" t="s">
        <v>62</v>
      </c>
      <c r="J707" s="61">
        <v>0</v>
      </c>
      <c r="K707" s="8">
        <v>1</v>
      </c>
      <c r="L707" s="8">
        <v>4</v>
      </c>
      <c r="M707" s="8" t="s">
        <v>84</v>
      </c>
      <c r="N707" s="9">
        <v>46180</v>
      </c>
      <c r="O707" s="10">
        <v>46180.541666666664</v>
      </c>
      <c r="P707" s="10">
        <v>46180.708333333336</v>
      </c>
      <c r="Q707" s="8" t="s">
        <v>56</v>
      </c>
      <c r="R707" s="8">
        <v>4</v>
      </c>
      <c r="S707" s="8">
        <v>0</v>
      </c>
      <c r="T707" s="8" t="b">
        <v>0</v>
      </c>
    </row>
    <row r="708" spans="2:20">
      <c r="B708" s="8" t="s">
        <v>82</v>
      </c>
      <c r="C708" s="8" t="s">
        <v>64</v>
      </c>
      <c r="D708" s="8" t="s">
        <v>88</v>
      </c>
      <c r="E708" s="8">
        <v>240</v>
      </c>
      <c r="F708" s="9">
        <v>46204</v>
      </c>
      <c r="G708" s="8" t="s">
        <v>52</v>
      </c>
      <c r="H708" s="8" t="s">
        <v>53</v>
      </c>
      <c r="I708" s="8" t="s">
        <v>62</v>
      </c>
      <c r="J708" s="61">
        <v>0</v>
      </c>
      <c r="K708" s="8">
        <v>1</v>
      </c>
      <c r="L708" s="8">
        <v>4</v>
      </c>
      <c r="M708" s="8" t="s">
        <v>84</v>
      </c>
      <c r="N708" s="9">
        <v>46217</v>
      </c>
      <c r="O708" s="10">
        <v>46217.375</v>
      </c>
      <c r="P708" s="10">
        <v>46217.541666666664</v>
      </c>
      <c r="Q708" s="8" t="s">
        <v>58</v>
      </c>
      <c r="R708" s="8">
        <v>4</v>
      </c>
      <c r="S708" s="8">
        <v>0</v>
      </c>
      <c r="T708" s="8" t="b">
        <v>0</v>
      </c>
    </row>
    <row r="709" spans="2:20">
      <c r="B709" s="8" t="s">
        <v>82</v>
      </c>
      <c r="C709" s="8" t="s">
        <v>64</v>
      </c>
      <c r="D709" s="8" t="s">
        <v>88</v>
      </c>
      <c r="E709" s="8">
        <v>240</v>
      </c>
      <c r="F709" s="9">
        <v>46204</v>
      </c>
      <c r="G709" s="8" t="s">
        <v>52</v>
      </c>
      <c r="H709" s="8" t="s">
        <v>53</v>
      </c>
      <c r="I709" s="8" t="s">
        <v>54</v>
      </c>
      <c r="J709" s="61">
        <v>0</v>
      </c>
      <c r="K709" s="8">
        <v>1</v>
      </c>
      <c r="L709" s="8">
        <v>4</v>
      </c>
      <c r="M709" s="8" t="s">
        <v>84</v>
      </c>
      <c r="N709" s="9">
        <v>46221</v>
      </c>
      <c r="O709" s="10">
        <v>46221.5625</v>
      </c>
      <c r="P709" s="10">
        <v>46221.729166666664</v>
      </c>
      <c r="Q709" s="8" t="s">
        <v>58</v>
      </c>
      <c r="R709" s="8">
        <v>4</v>
      </c>
      <c r="S709" s="8">
        <v>0</v>
      </c>
      <c r="T709" s="8" t="b">
        <v>0</v>
      </c>
    </row>
    <row r="710" spans="2:20">
      <c r="B710" s="8" t="s">
        <v>82</v>
      </c>
      <c r="C710" s="8" t="s">
        <v>64</v>
      </c>
      <c r="D710" s="8" t="s">
        <v>88</v>
      </c>
      <c r="E710" s="8">
        <v>240</v>
      </c>
      <c r="F710" s="9">
        <v>46204</v>
      </c>
      <c r="G710" s="8" t="s">
        <v>52</v>
      </c>
      <c r="H710" s="8" t="s">
        <v>53</v>
      </c>
      <c r="I710" s="8" t="s">
        <v>59</v>
      </c>
      <c r="J710" s="61">
        <v>0</v>
      </c>
      <c r="K710" s="8">
        <v>1</v>
      </c>
      <c r="L710" s="8">
        <v>4</v>
      </c>
      <c r="M710" s="8" t="s">
        <v>84</v>
      </c>
      <c r="N710" s="9">
        <v>46223</v>
      </c>
      <c r="O710" s="10">
        <v>46223.375</v>
      </c>
      <c r="P710" s="10">
        <v>46223.541666666664</v>
      </c>
      <c r="Q710" s="8" t="s">
        <v>58</v>
      </c>
      <c r="R710" s="8">
        <v>4</v>
      </c>
      <c r="S710" s="8">
        <v>0</v>
      </c>
      <c r="T710" s="8" t="b">
        <v>0</v>
      </c>
    </row>
    <row r="711" spans="2:20">
      <c r="B711" s="8" t="s">
        <v>82</v>
      </c>
      <c r="C711" s="8" t="s">
        <v>64</v>
      </c>
      <c r="D711" s="8" t="s">
        <v>88</v>
      </c>
      <c r="E711" s="8">
        <v>240</v>
      </c>
      <c r="F711" s="9">
        <v>46204</v>
      </c>
      <c r="G711" s="8" t="s">
        <v>52</v>
      </c>
      <c r="H711" s="8" t="s">
        <v>53</v>
      </c>
      <c r="I711" s="8" t="s">
        <v>59</v>
      </c>
      <c r="J711" s="61">
        <v>0</v>
      </c>
      <c r="K711" s="8">
        <v>1</v>
      </c>
      <c r="L711" s="8">
        <v>4</v>
      </c>
      <c r="M711" s="8" t="s">
        <v>84</v>
      </c>
      <c r="N711" s="9">
        <v>46234</v>
      </c>
      <c r="O711" s="10">
        <v>46234.541666666664</v>
      </c>
      <c r="P711" s="10">
        <v>46234.708333333336</v>
      </c>
      <c r="Q711" s="8" t="s">
        <v>58</v>
      </c>
      <c r="R711" s="8">
        <v>4</v>
      </c>
      <c r="S711" s="8">
        <v>0</v>
      </c>
      <c r="T711" s="8" t="b">
        <v>0</v>
      </c>
    </row>
    <row r="712" spans="2:20">
      <c r="B712" s="8" t="s">
        <v>82</v>
      </c>
      <c r="C712" s="8" t="s">
        <v>64</v>
      </c>
      <c r="D712" s="8" t="s">
        <v>88</v>
      </c>
      <c r="E712" s="8">
        <v>240</v>
      </c>
      <c r="F712" s="9">
        <v>46235</v>
      </c>
      <c r="G712" s="8" t="s">
        <v>52</v>
      </c>
      <c r="H712" s="8" t="s">
        <v>53</v>
      </c>
      <c r="I712" s="8" t="s">
        <v>54</v>
      </c>
      <c r="J712" s="61">
        <v>0</v>
      </c>
      <c r="K712" s="8">
        <v>1</v>
      </c>
      <c r="L712" s="8">
        <v>4</v>
      </c>
      <c r="M712" s="8" t="s">
        <v>84</v>
      </c>
      <c r="N712" s="9">
        <v>46237</v>
      </c>
      <c r="O712" s="10">
        <v>46237.541666666664</v>
      </c>
      <c r="P712" s="10">
        <v>46237.708333333336</v>
      </c>
      <c r="Q712" s="8" t="s">
        <v>60</v>
      </c>
      <c r="R712" s="8">
        <v>4</v>
      </c>
      <c r="S712" s="8">
        <v>0</v>
      </c>
      <c r="T712" s="8" t="b">
        <v>0</v>
      </c>
    </row>
    <row r="713" spans="2:20">
      <c r="B713" s="8" t="s">
        <v>82</v>
      </c>
      <c r="C713" s="8" t="s">
        <v>64</v>
      </c>
      <c r="D713" s="8" t="s">
        <v>88</v>
      </c>
      <c r="E713" s="8">
        <v>240</v>
      </c>
      <c r="F713" s="9">
        <v>46235</v>
      </c>
      <c r="G713" s="8" t="s">
        <v>52</v>
      </c>
      <c r="H713" s="8" t="s">
        <v>53</v>
      </c>
      <c r="I713" s="8" t="s">
        <v>68</v>
      </c>
      <c r="J713" s="61">
        <v>0</v>
      </c>
      <c r="K713" s="8">
        <v>1</v>
      </c>
      <c r="L713" s="8">
        <v>4</v>
      </c>
      <c r="M713" s="8" t="s">
        <v>84</v>
      </c>
      <c r="N713" s="9">
        <v>46244</v>
      </c>
      <c r="O713" s="10">
        <v>46244.333333333336</v>
      </c>
      <c r="P713" s="10">
        <v>46244.5</v>
      </c>
      <c r="Q713" s="8" t="s">
        <v>60</v>
      </c>
      <c r="R713" s="8">
        <v>4</v>
      </c>
      <c r="S713" s="8">
        <v>0</v>
      </c>
      <c r="T713" s="8" t="b">
        <v>0</v>
      </c>
    </row>
    <row r="714" spans="2:20">
      <c r="B714" s="8" t="s">
        <v>82</v>
      </c>
      <c r="C714" s="8" t="s">
        <v>64</v>
      </c>
      <c r="D714" s="8" t="s">
        <v>88</v>
      </c>
      <c r="E714" s="8">
        <v>240</v>
      </c>
      <c r="F714" s="9">
        <v>46235</v>
      </c>
      <c r="G714" s="8" t="s">
        <v>52</v>
      </c>
      <c r="H714" s="8" t="s">
        <v>53</v>
      </c>
      <c r="I714" s="8" t="s">
        <v>62</v>
      </c>
      <c r="J714" s="61">
        <v>0</v>
      </c>
      <c r="K714" s="8">
        <v>1</v>
      </c>
      <c r="L714" s="8">
        <v>4</v>
      </c>
      <c r="M714" s="8" t="s">
        <v>84</v>
      </c>
      <c r="N714" s="9">
        <v>46257</v>
      </c>
      <c r="O714" s="10">
        <v>46257.333333333336</v>
      </c>
      <c r="P714" s="10">
        <v>46257.5</v>
      </c>
      <c r="Q714" s="8" t="s">
        <v>60</v>
      </c>
      <c r="R714" s="8">
        <v>4</v>
      </c>
      <c r="S714" s="8">
        <v>0</v>
      </c>
      <c r="T714" s="8" t="b">
        <v>0</v>
      </c>
    </row>
    <row r="715" spans="2:20">
      <c r="B715" s="8" t="s">
        <v>82</v>
      </c>
      <c r="C715" s="8" t="s">
        <v>64</v>
      </c>
      <c r="D715" s="8" t="s">
        <v>88</v>
      </c>
      <c r="E715" s="8">
        <v>270</v>
      </c>
      <c r="F715" s="9">
        <v>46174</v>
      </c>
      <c r="G715" s="8" t="s">
        <v>52</v>
      </c>
      <c r="H715" s="8" t="s">
        <v>53</v>
      </c>
      <c r="I715" s="8" t="s">
        <v>62</v>
      </c>
      <c r="J715" s="61">
        <v>0</v>
      </c>
      <c r="K715" s="8">
        <v>1</v>
      </c>
      <c r="L715" s="8">
        <v>4</v>
      </c>
      <c r="M715" s="8" t="s">
        <v>84</v>
      </c>
      <c r="N715" s="9">
        <v>46195</v>
      </c>
      <c r="O715" s="10">
        <v>46195.354166666664</v>
      </c>
      <c r="P715" s="10">
        <v>46195.541666666664</v>
      </c>
      <c r="Q715" s="8" t="s">
        <v>56</v>
      </c>
      <c r="R715" s="8">
        <v>4</v>
      </c>
      <c r="S715" s="8">
        <v>0</v>
      </c>
      <c r="T715" s="8" t="b">
        <v>0</v>
      </c>
    </row>
    <row r="716" spans="2:20">
      <c r="B716" s="8" t="s">
        <v>82</v>
      </c>
      <c r="C716" s="8" t="s">
        <v>64</v>
      </c>
      <c r="D716" s="8" t="s">
        <v>88</v>
      </c>
      <c r="E716" s="8">
        <v>270</v>
      </c>
      <c r="F716" s="9">
        <v>46204</v>
      </c>
      <c r="G716" s="8" t="s">
        <v>52</v>
      </c>
      <c r="H716" s="8" t="s">
        <v>53</v>
      </c>
      <c r="I716" s="8" t="s">
        <v>57</v>
      </c>
      <c r="J716" s="61">
        <v>0</v>
      </c>
      <c r="K716" s="8">
        <v>1</v>
      </c>
      <c r="L716" s="8">
        <v>4</v>
      </c>
      <c r="M716" s="8" t="s">
        <v>84</v>
      </c>
      <c r="N716" s="9">
        <v>46212</v>
      </c>
      <c r="O716" s="10">
        <v>46212.354166666664</v>
      </c>
      <c r="P716" s="10">
        <v>46212.541666666664</v>
      </c>
      <c r="Q716" s="8" t="s">
        <v>58</v>
      </c>
      <c r="R716" s="8">
        <v>4</v>
      </c>
      <c r="S716" s="8">
        <v>0</v>
      </c>
      <c r="T716" s="8" t="b">
        <v>0</v>
      </c>
    </row>
    <row r="717" spans="2:20">
      <c r="B717" s="8" t="s">
        <v>82</v>
      </c>
      <c r="C717" s="8" t="s">
        <v>64</v>
      </c>
      <c r="D717" s="8" t="s">
        <v>88</v>
      </c>
      <c r="E717" s="8">
        <v>270</v>
      </c>
      <c r="F717" s="9">
        <v>46204</v>
      </c>
      <c r="G717" s="8" t="s">
        <v>52</v>
      </c>
      <c r="H717" s="8" t="s">
        <v>53</v>
      </c>
      <c r="I717" s="8" t="s">
        <v>57</v>
      </c>
      <c r="J717" s="61">
        <v>0</v>
      </c>
      <c r="K717" s="8">
        <v>1</v>
      </c>
      <c r="L717" s="8">
        <v>4</v>
      </c>
      <c r="M717" s="8" t="s">
        <v>84</v>
      </c>
      <c r="N717" s="9">
        <v>46216</v>
      </c>
      <c r="O717" s="10">
        <v>46216.354166666664</v>
      </c>
      <c r="P717" s="10">
        <v>46216.541666666664</v>
      </c>
      <c r="Q717" s="8" t="s">
        <v>58</v>
      </c>
      <c r="R717" s="8">
        <v>4</v>
      </c>
      <c r="S717" s="8">
        <v>0</v>
      </c>
      <c r="T717" s="8" t="b">
        <v>0</v>
      </c>
    </row>
    <row r="718" spans="2:20">
      <c r="B718" s="8" t="s">
        <v>82</v>
      </c>
      <c r="C718" s="8" t="s">
        <v>64</v>
      </c>
      <c r="D718" s="8" t="s">
        <v>88</v>
      </c>
      <c r="E718" s="8">
        <v>270</v>
      </c>
      <c r="F718" s="9">
        <v>46235</v>
      </c>
      <c r="G718" s="8" t="s">
        <v>52</v>
      </c>
      <c r="H718" s="8" t="s">
        <v>53</v>
      </c>
      <c r="I718" s="8" t="s">
        <v>59</v>
      </c>
      <c r="J718" s="61">
        <v>0</v>
      </c>
      <c r="K718" s="8">
        <v>1</v>
      </c>
      <c r="L718" s="8">
        <v>4</v>
      </c>
      <c r="M718" s="8" t="s">
        <v>84</v>
      </c>
      <c r="N718" s="9">
        <v>46246</v>
      </c>
      <c r="O718" s="10">
        <v>46246.354166666664</v>
      </c>
      <c r="P718" s="10">
        <v>46246.541666666664</v>
      </c>
      <c r="Q718" s="8" t="s">
        <v>60</v>
      </c>
      <c r="R718" s="8">
        <v>4</v>
      </c>
      <c r="S718" s="8">
        <v>0</v>
      </c>
      <c r="T718" s="8" t="b">
        <v>0</v>
      </c>
    </row>
    <row r="719" spans="2:20">
      <c r="B719" s="8" t="s">
        <v>82</v>
      </c>
      <c r="C719" s="8" t="s">
        <v>64</v>
      </c>
      <c r="D719" s="8" t="s">
        <v>88</v>
      </c>
      <c r="E719" s="8">
        <v>300</v>
      </c>
      <c r="F719" s="9">
        <v>46174</v>
      </c>
      <c r="G719" s="8" t="s">
        <v>52</v>
      </c>
      <c r="H719" s="8" t="s">
        <v>53</v>
      </c>
      <c r="I719" s="8" t="s">
        <v>62</v>
      </c>
      <c r="J719" s="61">
        <v>0</v>
      </c>
      <c r="K719" s="8">
        <v>1</v>
      </c>
      <c r="L719" s="8">
        <v>4</v>
      </c>
      <c r="M719" s="8" t="s">
        <v>84</v>
      </c>
      <c r="N719" s="9">
        <v>46201</v>
      </c>
      <c r="O719" s="10">
        <v>46201.333333333336</v>
      </c>
      <c r="P719" s="10">
        <v>46201.541666666664</v>
      </c>
      <c r="Q719" s="8" t="s">
        <v>56</v>
      </c>
      <c r="R719" s="8">
        <v>4</v>
      </c>
      <c r="S719" s="8">
        <v>0</v>
      </c>
      <c r="T719" s="8" t="b">
        <v>0</v>
      </c>
    </row>
    <row r="720" spans="2:20">
      <c r="B720" s="8" t="s">
        <v>82</v>
      </c>
      <c r="C720" s="8" t="s">
        <v>64</v>
      </c>
      <c r="D720" s="8" t="s">
        <v>88</v>
      </c>
      <c r="E720" s="8">
        <v>300</v>
      </c>
      <c r="F720" s="9">
        <v>46204</v>
      </c>
      <c r="G720" s="8" t="s">
        <v>52</v>
      </c>
      <c r="H720" s="8" t="s">
        <v>53</v>
      </c>
      <c r="I720" s="8" t="s">
        <v>57</v>
      </c>
      <c r="J720" s="61">
        <v>0</v>
      </c>
      <c r="K720" s="8">
        <v>1</v>
      </c>
      <c r="L720" s="8">
        <v>4</v>
      </c>
      <c r="M720" s="8" t="s">
        <v>84</v>
      </c>
      <c r="N720" s="9">
        <v>46209</v>
      </c>
      <c r="O720" s="10">
        <v>46209.333333333336</v>
      </c>
      <c r="P720" s="10">
        <v>46209.541666666664</v>
      </c>
      <c r="Q720" s="8" t="s">
        <v>58</v>
      </c>
      <c r="R720" s="8">
        <v>4</v>
      </c>
      <c r="S720" s="8">
        <v>0</v>
      </c>
      <c r="T720" s="8" t="b">
        <v>0</v>
      </c>
    </row>
    <row r="721" spans="2:20">
      <c r="B721" s="8" t="s">
        <v>82</v>
      </c>
      <c r="C721" s="8" t="s">
        <v>64</v>
      </c>
      <c r="D721" s="8" t="s">
        <v>88</v>
      </c>
      <c r="E721" s="8">
        <v>300</v>
      </c>
      <c r="F721" s="9">
        <v>46235</v>
      </c>
      <c r="G721" s="8" t="s">
        <v>52</v>
      </c>
      <c r="H721" s="8" t="s">
        <v>53</v>
      </c>
      <c r="I721" s="8" t="s">
        <v>67</v>
      </c>
      <c r="J721" s="61">
        <v>0</v>
      </c>
      <c r="K721" s="8">
        <v>1</v>
      </c>
      <c r="L721" s="8">
        <v>4</v>
      </c>
      <c r="M721" s="8" t="s">
        <v>84</v>
      </c>
      <c r="N721" s="9">
        <v>46263</v>
      </c>
      <c r="O721" s="10">
        <v>46263.375</v>
      </c>
      <c r="P721" s="10">
        <v>46263.583333333336</v>
      </c>
      <c r="Q721" s="8" t="s">
        <v>60</v>
      </c>
      <c r="R721" s="8">
        <v>4</v>
      </c>
      <c r="S721" s="8">
        <v>0</v>
      </c>
      <c r="T721" s="8" t="b">
        <v>0</v>
      </c>
    </row>
    <row r="722" spans="2:20">
      <c r="B722" s="8" t="s">
        <v>82</v>
      </c>
      <c r="C722" s="8" t="s">
        <v>64</v>
      </c>
      <c r="D722" s="8" t="s">
        <v>88</v>
      </c>
      <c r="E722" s="8">
        <v>360</v>
      </c>
      <c r="F722" s="9">
        <v>46235</v>
      </c>
      <c r="G722" s="8" t="s">
        <v>52</v>
      </c>
      <c r="H722" s="8" t="s">
        <v>53</v>
      </c>
      <c r="I722" s="8" t="s">
        <v>54</v>
      </c>
      <c r="J722" s="61">
        <v>0</v>
      </c>
      <c r="K722" s="8">
        <v>1</v>
      </c>
      <c r="L722" s="8">
        <v>4</v>
      </c>
      <c r="M722" s="8" t="s">
        <v>84</v>
      </c>
      <c r="N722" s="9">
        <v>46264</v>
      </c>
      <c r="O722" s="10">
        <v>46264.3125</v>
      </c>
      <c r="P722" s="10">
        <v>46264.5625</v>
      </c>
      <c r="Q722" s="8" t="s">
        <v>60</v>
      </c>
      <c r="R722" s="8">
        <v>4</v>
      </c>
      <c r="S722" s="8">
        <v>0</v>
      </c>
      <c r="T722" s="8" t="b">
        <v>0</v>
      </c>
    </row>
    <row r="723" spans="2:20">
      <c r="B723" s="8" t="s">
        <v>82</v>
      </c>
      <c r="C723" s="8" t="s">
        <v>64</v>
      </c>
      <c r="D723" s="8" t="s">
        <v>88</v>
      </c>
      <c r="E723" s="8">
        <v>420</v>
      </c>
      <c r="F723" s="9">
        <v>46174</v>
      </c>
      <c r="G723" s="8" t="s">
        <v>52</v>
      </c>
      <c r="H723" s="8" t="s">
        <v>53</v>
      </c>
      <c r="I723" s="8" t="s">
        <v>68</v>
      </c>
      <c r="J723" s="61">
        <v>0</v>
      </c>
      <c r="K723" s="8">
        <v>1</v>
      </c>
      <c r="L723" s="8">
        <v>4</v>
      </c>
      <c r="M723" s="8" t="s">
        <v>84</v>
      </c>
      <c r="N723" s="9">
        <v>46199</v>
      </c>
      <c r="O723" s="10">
        <v>46199.354166666664</v>
      </c>
      <c r="P723" s="10">
        <v>46199.645833333336</v>
      </c>
      <c r="Q723" s="8" t="s">
        <v>56</v>
      </c>
      <c r="R723" s="8">
        <v>4</v>
      </c>
      <c r="S723" s="8">
        <v>0</v>
      </c>
      <c r="T723" s="8" t="b">
        <v>0</v>
      </c>
    </row>
    <row r="724" spans="2:20">
      <c r="B724" s="8" t="s">
        <v>82</v>
      </c>
      <c r="C724" s="8" t="s">
        <v>64</v>
      </c>
      <c r="D724" s="8" t="s">
        <v>88</v>
      </c>
      <c r="E724" s="8">
        <v>480</v>
      </c>
      <c r="F724" s="9">
        <v>46174</v>
      </c>
      <c r="G724" s="8" t="s">
        <v>52</v>
      </c>
      <c r="H724" s="8" t="s">
        <v>53</v>
      </c>
      <c r="I724" s="8" t="s">
        <v>67</v>
      </c>
      <c r="J724" s="61">
        <v>0</v>
      </c>
      <c r="K724" s="8">
        <v>1</v>
      </c>
      <c r="L724" s="8">
        <v>4</v>
      </c>
      <c r="M724" s="8" t="s">
        <v>84</v>
      </c>
      <c r="N724" s="9">
        <v>46179</v>
      </c>
      <c r="O724" s="10">
        <v>46179.375</v>
      </c>
      <c r="P724" s="10">
        <v>46179.708333333336</v>
      </c>
      <c r="Q724" s="8" t="s">
        <v>56</v>
      </c>
      <c r="R724" s="8">
        <v>4</v>
      </c>
      <c r="S724" s="8">
        <v>0</v>
      </c>
      <c r="T724" s="8" t="b">
        <v>0</v>
      </c>
    </row>
    <row r="725" spans="2:20">
      <c r="B725" s="8" t="s">
        <v>82</v>
      </c>
      <c r="C725" s="8" t="s">
        <v>64</v>
      </c>
      <c r="D725" s="8" t="s">
        <v>88</v>
      </c>
      <c r="E725" s="8">
        <v>480</v>
      </c>
      <c r="F725" s="9">
        <v>46174</v>
      </c>
      <c r="G725" s="8" t="s">
        <v>52</v>
      </c>
      <c r="H725" s="8" t="s">
        <v>53</v>
      </c>
      <c r="I725" s="8" t="s">
        <v>62</v>
      </c>
      <c r="J725" s="61">
        <v>0</v>
      </c>
      <c r="K725" s="8">
        <v>1</v>
      </c>
      <c r="L725" s="8">
        <v>4</v>
      </c>
      <c r="M725" s="8" t="s">
        <v>84</v>
      </c>
      <c r="N725" s="9">
        <v>46194</v>
      </c>
      <c r="O725" s="10">
        <v>46194.3125</v>
      </c>
      <c r="P725" s="10">
        <v>46194.645833333336</v>
      </c>
      <c r="Q725" s="8" t="s">
        <v>56</v>
      </c>
      <c r="R725" s="8">
        <v>4</v>
      </c>
      <c r="S725" s="8">
        <v>0</v>
      </c>
      <c r="T725" s="8" t="b">
        <v>0</v>
      </c>
    </row>
    <row r="726" spans="2:20">
      <c r="B726" s="8" t="s">
        <v>82</v>
      </c>
      <c r="C726" s="8" t="s">
        <v>64</v>
      </c>
      <c r="D726" s="8" t="s">
        <v>88</v>
      </c>
      <c r="E726" s="8">
        <v>480</v>
      </c>
      <c r="F726" s="9">
        <v>46204</v>
      </c>
      <c r="G726" s="8" t="s">
        <v>52</v>
      </c>
      <c r="H726" s="8" t="s">
        <v>53</v>
      </c>
      <c r="I726" s="8" t="s">
        <v>67</v>
      </c>
      <c r="J726" s="61">
        <v>0</v>
      </c>
      <c r="K726" s="8">
        <v>1</v>
      </c>
      <c r="L726" s="8">
        <v>4</v>
      </c>
      <c r="M726" s="8" t="s">
        <v>84</v>
      </c>
      <c r="N726" s="9">
        <v>46215</v>
      </c>
      <c r="O726" s="10">
        <v>46215.333333333336</v>
      </c>
      <c r="P726" s="10">
        <v>46215.666666666664</v>
      </c>
      <c r="Q726" s="8" t="s">
        <v>58</v>
      </c>
      <c r="R726" s="8">
        <v>4</v>
      </c>
      <c r="S726" s="8">
        <v>0</v>
      </c>
      <c r="T726" s="8" t="b">
        <v>0</v>
      </c>
    </row>
    <row r="727" spans="2:20">
      <c r="B727" s="8" t="s">
        <v>82</v>
      </c>
      <c r="C727" s="8" t="s">
        <v>64</v>
      </c>
      <c r="D727" s="8" t="s">
        <v>88</v>
      </c>
      <c r="E727" s="8">
        <v>480</v>
      </c>
      <c r="F727" s="9">
        <v>46204</v>
      </c>
      <c r="G727" s="8" t="s">
        <v>52</v>
      </c>
      <c r="H727" s="8" t="s">
        <v>53</v>
      </c>
      <c r="I727" s="8" t="s">
        <v>59</v>
      </c>
      <c r="J727" s="61">
        <v>0</v>
      </c>
      <c r="K727" s="8">
        <v>1</v>
      </c>
      <c r="L727" s="8">
        <v>4</v>
      </c>
      <c r="M727" s="8" t="s">
        <v>84</v>
      </c>
      <c r="N727" s="9">
        <v>46222</v>
      </c>
      <c r="O727" s="10">
        <v>46222.333333333336</v>
      </c>
      <c r="P727" s="10">
        <v>46222.666666666664</v>
      </c>
      <c r="Q727" s="8" t="s">
        <v>58</v>
      </c>
      <c r="R727" s="8">
        <v>4</v>
      </c>
      <c r="S727" s="8">
        <v>0</v>
      </c>
      <c r="T727" s="8" t="b">
        <v>0</v>
      </c>
    </row>
    <row r="728" spans="2:20">
      <c r="B728" s="8" t="s">
        <v>82</v>
      </c>
      <c r="C728" s="8" t="s">
        <v>64</v>
      </c>
      <c r="D728" s="8" t="s">
        <v>88</v>
      </c>
      <c r="E728" s="8">
        <v>480</v>
      </c>
      <c r="F728" s="9">
        <v>46235</v>
      </c>
      <c r="G728" s="8" t="s">
        <v>52</v>
      </c>
      <c r="H728" s="8" t="s">
        <v>53</v>
      </c>
      <c r="I728" s="8" t="s">
        <v>67</v>
      </c>
      <c r="J728" s="61">
        <v>0</v>
      </c>
      <c r="K728" s="8">
        <v>1</v>
      </c>
      <c r="L728" s="8">
        <v>4</v>
      </c>
      <c r="M728" s="8" t="s">
        <v>84</v>
      </c>
      <c r="N728" s="9">
        <v>46239</v>
      </c>
      <c r="O728" s="10">
        <v>46239.333333333336</v>
      </c>
      <c r="P728" s="10">
        <v>46239.666666666664</v>
      </c>
      <c r="Q728" s="8" t="s">
        <v>60</v>
      </c>
      <c r="R728" s="8">
        <v>4</v>
      </c>
      <c r="S728" s="8">
        <v>0</v>
      </c>
      <c r="T728" s="8" t="b">
        <v>0</v>
      </c>
    </row>
    <row r="729" spans="2:20">
      <c r="B729" s="8" t="s">
        <v>82</v>
      </c>
      <c r="C729" s="8" t="s">
        <v>64</v>
      </c>
      <c r="D729" s="8" t="s">
        <v>88</v>
      </c>
      <c r="E729" s="8">
        <v>480</v>
      </c>
      <c r="F729" s="9">
        <v>46235</v>
      </c>
      <c r="G729" s="8" t="s">
        <v>52</v>
      </c>
      <c r="H729" s="8" t="s">
        <v>53</v>
      </c>
      <c r="I729" s="8" t="s">
        <v>54</v>
      </c>
      <c r="J729" s="61">
        <v>0</v>
      </c>
      <c r="K729" s="8">
        <v>1</v>
      </c>
      <c r="L729" s="8">
        <v>4</v>
      </c>
      <c r="M729" s="8" t="s">
        <v>84</v>
      </c>
      <c r="N729" s="9">
        <v>46241</v>
      </c>
      <c r="O729" s="10">
        <v>46241.3125</v>
      </c>
      <c r="P729" s="10">
        <v>46241.645833333336</v>
      </c>
      <c r="Q729" s="8" t="s">
        <v>60</v>
      </c>
      <c r="R729" s="8">
        <v>4</v>
      </c>
      <c r="S729" s="8">
        <v>0</v>
      </c>
      <c r="T729" s="8" t="b">
        <v>0</v>
      </c>
    </row>
    <row r="730" spans="2:20">
      <c r="B730" s="8" t="s">
        <v>82</v>
      </c>
      <c r="C730" s="8" t="s">
        <v>64</v>
      </c>
      <c r="D730" s="8" t="s">
        <v>88</v>
      </c>
      <c r="E730" s="8">
        <v>480</v>
      </c>
      <c r="F730" s="9">
        <v>46235</v>
      </c>
      <c r="G730" s="8" t="s">
        <v>52</v>
      </c>
      <c r="H730" s="8" t="s">
        <v>53</v>
      </c>
      <c r="I730" s="8" t="s">
        <v>54</v>
      </c>
      <c r="J730" s="61">
        <v>0</v>
      </c>
      <c r="K730" s="8">
        <v>1</v>
      </c>
      <c r="L730" s="8">
        <v>4</v>
      </c>
      <c r="M730" s="8" t="s">
        <v>84</v>
      </c>
      <c r="N730" s="9">
        <v>46245</v>
      </c>
      <c r="O730" s="10">
        <v>46245.354166666664</v>
      </c>
      <c r="P730" s="10">
        <v>46245.6875</v>
      </c>
      <c r="Q730" s="8" t="s">
        <v>60</v>
      </c>
      <c r="R730" s="8">
        <v>4</v>
      </c>
      <c r="S730" s="8">
        <v>0</v>
      </c>
      <c r="T730" s="8" t="b">
        <v>0</v>
      </c>
    </row>
    <row r="731" spans="2:20">
      <c r="B731" s="8" t="s">
        <v>82</v>
      </c>
      <c r="C731" s="8" t="s">
        <v>64</v>
      </c>
      <c r="D731" s="8" t="s">
        <v>88</v>
      </c>
      <c r="E731" s="8">
        <v>480</v>
      </c>
      <c r="F731" s="9">
        <v>46235</v>
      </c>
      <c r="G731" s="8" t="s">
        <v>52</v>
      </c>
      <c r="H731" s="8" t="s">
        <v>53</v>
      </c>
      <c r="I731" s="8" t="s">
        <v>62</v>
      </c>
      <c r="J731" s="61">
        <v>0</v>
      </c>
      <c r="K731" s="8">
        <v>1</v>
      </c>
      <c r="L731" s="8">
        <v>4</v>
      </c>
      <c r="M731" s="8" t="s">
        <v>84</v>
      </c>
      <c r="N731" s="9">
        <v>46248</v>
      </c>
      <c r="O731" s="10">
        <v>46248.354166666664</v>
      </c>
      <c r="P731" s="10">
        <v>46248.6875</v>
      </c>
      <c r="Q731" s="8" t="s">
        <v>60</v>
      </c>
      <c r="R731" s="8">
        <v>4</v>
      </c>
      <c r="S731" s="8">
        <v>0</v>
      </c>
      <c r="T731" s="8" t="b">
        <v>0</v>
      </c>
    </row>
    <row r="732" spans="2:20">
      <c r="B732" s="8" t="s">
        <v>82</v>
      </c>
      <c r="C732" s="8" t="s">
        <v>64</v>
      </c>
      <c r="D732" s="8" t="s">
        <v>88</v>
      </c>
      <c r="E732" s="8">
        <v>540</v>
      </c>
      <c r="F732" s="9">
        <v>46174</v>
      </c>
      <c r="G732" s="8" t="s">
        <v>52</v>
      </c>
      <c r="H732" s="8" t="s">
        <v>53</v>
      </c>
      <c r="I732" s="8" t="s">
        <v>62</v>
      </c>
      <c r="J732" s="61">
        <v>0</v>
      </c>
      <c r="K732" s="8">
        <v>1</v>
      </c>
      <c r="L732" s="8">
        <v>4</v>
      </c>
      <c r="M732" s="8" t="s">
        <v>84</v>
      </c>
      <c r="N732" s="9">
        <v>46177</v>
      </c>
      <c r="O732" s="10">
        <v>46177.3125</v>
      </c>
      <c r="P732" s="10">
        <v>46177.6875</v>
      </c>
      <c r="Q732" s="8" t="s">
        <v>56</v>
      </c>
      <c r="R732" s="8">
        <v>4</v>
      </c>
      <c r="S732" s="8">
        <v>0</v>
      </c>
      <c r="T732" s="8" t="b">
        <v>0</v>
      </c>
    </row>
    <row r="733" spans="2:20">
      <c r="B733" s="8" t="s">
        <v>82</v>
      </c>
      <c r="C733" s="8" t="s">
        <v>64</v>
      </c>
      <c r="D733" s="8" t="s">
        <v>88</v>
      </c>
      <c r="E733" s="8">
        <v>540</v>
      </c>
      <c r="F733" s="9">
        <v>46174</v>
      </c>
      <c r="G733" s="8" t="s">
        <v>52</v>
      </c>
      <c r="H733" s="8" t="s">
        <v>53</v>
      </c>
      <c r="I733" s="8" t="s">
        <v>59</v>
      </c>
      <c r="J733" s="61">
        <v>0</v>
      </c>
      <c r="K733" s="8">
        <v>1</v>
      </c>
      <c r="L733" s="8">
        <v>4</v>
      </c>
      <c r="M733" s="8" t="s">
        <v>84</v>
      </c>
      <c r="N733" s="9">
        <v>46178</v>
      </c>
      <c r="O733" s="10">
        <v>46178.3125</v>
      </c>
      <c r="P733" s="10">
        <v>46178.6875</v>
      </c>
      <c r="Q733" s="8" t="s">
        <v>56</v>
      </c>
      <c r="R733" s="8">
        <v>4</v>
      </c>
      <c r="S733" s="8">
        <v>0</v>
      </c>
      <c r="T733" s="8" t="b">
        <v>0</v>
      </c>
    </row>
    <row r="734" spans="2:20">
      <c r="B734" s="8" t="s">
        <v>82</v>
      </c>
      <c r="C734" s="8" t="s">
        <v>64</v>
      </c>
      <c r="D734" s="8" t="s">
        <v>88</v>
      </c>
      <c r="E734" s="8">
        <v>540</v>
      </c>
      <c r="F734" s="9">
        <v>46174</v>
      </c>
      <c r="G734" s="8" t="s">
        <v>52</v>
      </c>
      <c r="H734" s="8" t="s">
        <v>53</v>
      </c>
      <c r="I734" s="8" t="s">
        <v>57</v>
      </c>
      <c r="J734" s="61">
        <v>0</v>
      </c>
      <c r="K734" s="8">
        <v>1</v>
      </c>
      <c r="L734" s="8">
        <v>4</v>
      </c>
      <c r="M734" s="8" t="s">
        <v>84</v>
      </c>
      <c r="N734" s="9">
        <v>46187</v>
      </c>
      <c r="O734" s="10">
        <v>46187.3125</v>
      </c>
      <c r="P734" s="10">
        <v>46187.6875</v>
      </c>
      <c r="Q734" s="8" t="s">
        <v>56</v>
      </c>
      <c r="R734" s="8">
        <v>4</v>
      </c>
      <c r="S734" s="8">
        <v>0</v>
      </c>
      <c r="T734" s="8" t="b">
        <v>0</v>
      </c>
    </row>
    <row r="735" spans="2:20">
      <c r="B735" s="8" t="s">
        <v>82</v>
      </c>
      <c r="C735" s="8" t="s">
        <v>64</v>
      </c>
      <c r="D735" s="8" t="s">
        <v>88</v>
      </c>
      <c r="E735" s="8">
        <v>540</v>
      </c>
      <c r="F735" s="9">
        <v>46174</v>
      </c>
      <c r="G735" s="8" t="s">
        <v>52</v>
      </c>
      <c r="H735" s="8" t="s">
        <v>53</v>
      </c>
      <c r="I735" s="8" t="s">
        <v>57</v>
      </c>
      <c r="J735" s="61">
        <v>0</v>
      </c>
      <c r="K735" s="8">
        <v>1</v>
      </c>
      <c r="L735" s="8">
        <v>4</v>
      </c>
      <c r="M735" s="8" t="s">
        <v>84</v>
      </c>
      <c r="N735" s="9">
        <v>46193</v>
      </c>
      <c r="O735" s="10">
        <v>46193.375</v>
      </c>
      <c r="P735" s="10">
        <v>46193.75</v>
      </c>
      <c r="Q735" s="8" t="s">
        <v>56</v>
      </c>
      <c r="R735" s="8">
        <v>4</v>
      </c>
      <c r="S735" s="8">
        <v>0</v>
      </c>
      <c r="T735" s="8" t="b">
        <v>0</v>
      </c>
    </row>
    <row r="736" spans="2:20">
      <c r="B736" s="8" t="s">
        <v>82</v>
      </c>
      <c r="C736" s="8" t="s">
        <v>64</v>
      </c>
      <c r="D736" s="8" t="s">
        <v>88</v>
      </c>
      <c r="E736" s="8">
        <v>540</v>
      </c>
      <c r="F736" s="9">
        <v>46174</v>
      </c>
      <c r="G736" s="8" t="s">
        <v>52</v>
      </c>
      <c r="H736" s="8" t="s">
        <v>53</v>
      </c>
      <c r="I736" s="8" t="s">
        <v>57</v>
      </c>
      <c r="J736" s="61">
        <v>0</v>
      </c>
      <c r="K736" s="8">
        <v>1</v>
      </c>
      <c r="L736" s="8">
        <v>4</v>
      </c>
      <c r="M736" s="8" t="s">
        <v>84</v>
      </c>
      <c r="N736" s="9">
        <v>46197</v>
      </c>
      <c r="O736" s="10">
        <v>46197.354166666664</v>
      </c>
      <c r="P736" s="10">
        <v>46197.729166666664</v>
      </c>
      <c r="Q736" s="8" t="s">
        <v>56</v>
      </c>
      <c r="R736" s="8">
        <v>4</v>
      </c>
      <c r="S736" s="8">
        <v>0</v>
      </c>
      <c r="T736" s="8" t="b">
        <v>0</v>
      </c>
    </row>
    <row r="737" spans="2:20">
      <c r="B737" s="8" t="s">
        <v>82</v>
      </c>
      <c r="C737" s="8" t="s">
        <v>64</v>
      </c>
      <c r="D737" s="8" t="s">
        <v>88</v>
      </c>
      <c r="E737" s="8">
        <v>540</v>
      </c>
      <c r="F737" s="9">
        <v>46174</v>
      </c>
      <c r="G737" s="8" t="s">
        <v>52</v>
      </c>
      <c r="H737" s="8" t="s">
        <v>53</v>
      </c>
      <c r="I737" s="8" t="s">
        <v>57</v>
      </c>
      <c r="J737" s="61">
        <v>0</v>
      </c>
      <c r="K737" s="8">
        <v>1</v>
      </c>
      <c r="L737" s="8">
        <v>4</v>
      </c>
      <c r="M737" s="8" t="s">
        <v>84</v>
      </c>
      <c r="N737" s="9">
        <v>46200</v>
      </c>
      <c r="O737" s="10">
        <v>46200.3125</v>
      </c>
      <c r="P737" s="10">
        <v>46200.6875</v>
      </c>
      <c r="Q737" s="8" t="s">
        <v>56</v>
      </c>
      <c r="R737" s="8">
        <v>4</v>
      </c>
      <c r="S737" s="8">
        <v>0</v>
      </c>
      <c r="T737" s="8" t="b">
        <v>0</v>
      </c>
    </row>
    <row r="738" spans="2:20">
      <c r="B738" s="8" t="s">
        <v>82</v>
      </c>
      <c r="C738" s="8" t="s">
        <v>64</v>
      </c>
      <c r="D738" s="8" t="s">
        <v>88</v>
      </c>
      <c r="E738" s="8">
        <v>540</v>
      </c>
      <c r="F738" s="9">
        <v>46235</v>
      </c>
      <c r="G738" s="8" t="s">
        <v>52</v>
      </c>
      <c r="H738" s="8" t="s">
        <v>53</v>
      </c>
      <c r="I738" s="8" t="s">
        <v>68</v>
      </c>
      <c r="J738" s="61">
        <v>0</v>
      </c>
      <c r="K738" s="8">
        <v>1</v>
      </c>
      <c r="L738" s="8">
        <v>4</v>
      </c>
      <c r="M738" s="8" t="s">
        <v>84</v>
      </c>
      <c r="N738" s="9">
        <v>46252</v>
      </c>
      <c r="O738" s="10">
        <v>46252.3125</v>
      </c>
      <c r="P738" s="10">
        <v>46252.6875</v>
      </c>
      <c r="Q738" s="8" t="s">
        <v>60</v>
      </c>
      <c r="R738" s="8">
        <v>4</v>
      </c>
      <c r="S738" s="8">
        <v>0</v>
      </c>
      <c r="T738" s="8" t="b">
        <v>0</v>
      </c>
    </row>
    <row r="739" spans="2:20">
      <c r="B739" s="8" t="s">
        <v>82</v>
      </c>
      <c r="C739" s="8" t="s">
        <v>64</v>
      </c>
      <c r="D739" s="8" t="s">
        <v>89</v>
      </c>
      <c r="E739" s="8">
        <v>180</v>
      </c>
      <c r="F739" s="9">
        <v>46174</v>
      </c>
      <c r="G739" s="8" t="s">
        <v>52</v>
      </c>
      <c r="H739" s="8" t="s">
        <v>53</v>
      </c>
      <c r="I739" s="8" t="s">
        <v>68</v>
      </c>
      <c r="J739" s="61">
        <v>0</v>
      </c>
      <c r="K739" s="8">
        <v>1</v>
      </c>
      <c r="L739" s="8">
        <v>4</v>
      </c>
      <c r="M739" s="8" t="s">
        <v>84</v>
      </c>
      <c r="N739" s="9">
        <v>46191</v>
      </c>
      <c r="O739" s="10">
        <v>46191.541666666664</v>
      </c>
      <c r="P739" s="10">
        <v>46191.666666666664</v>
      </c>
      <c r="Q739" s="8" t="s">
        <v>56</v>
      </c>
      <c r="R739" s="8">
        <v>4</v>
      </c>
      <c r="S739" s="8">
        <v>0</v>
      </c>
      <c r="T739" s="8" t="b">
        <v>0</v>
      </c>
    </row>
    <row r="740" spans="2:20">
      <c r="B740" s="8" t="s">
        <v>82</v>
      </c>
      <c r="C740" s="8" t="s">
        <v>64</v>
      </c>
      <c r="D740" s="8" t="s">
        <v>89</v>
      </c>
      <c r="E740" s="8">
        <v>180</v>
      </c>
      <c r="F740" s="9">
        <v>46204</v>
      </c>
      <c r="G740" s="8" t="s">
        <v>52</v>
      </c>
      <c r="H740" s="8" t="s">
        <v>53</v>
      </c>
      <c r="I740" s="8" t="s">
        <v>67</v>
      </c>
      <c r="J740" s="61">
        <v>0</v>
      </c>
      <c r="K740" s="8">
        <v>1</v>
      </c>
      <c r="L740" s="8">
        <v>4</v>
      </c>
      <c r="M740" s="8" t="s">
        <v>84</v>
      </c>
      <c r="N740" s="9">
        <v>46228</v>
      </c>
      <c r="O740" s="10">
        <v>46228.375</v>
      </c>
      <c r="P740" s="10">
        <v>46228.5</v>
      </c>
      <c r="Q740" s="8" t="s">
        <v>58</v>
      </c>
      <c r="R740" s="8">
        <v>4</v>
      </c>
      <c r="S740" s="8">
        <v>0</v>
      </c>
      <c r="T740" s="8" t="b">
        <v>0</v>
      </c>
    </row>
    <row r="741" spans="2:20">
      <c r="B741" s="8" t="s">
        <v>82</v>
      </c>
      <c r="C741" s="8" t="s">
        <v>64</v>
      </c>
      <c r="D741" s="8" t="s">
        <v>89</v>
      </c>
      <c r="E741" s="8">
        <v>210</v>
      </c>
      <c r="F741" s="9">
        <v>46174</v>
      </c>
      <c r="G741" s="8" t="s">
        <v>52</v>
      </c>
      <c r="H741" s="8" t="s">
        <v>53</v>
      </c>
      <c r="I741" s="8" t="s">
        <v>67</v>
      </c>
      <c r="J741" s="61">
        <v>0</v>
      </c>
      <c r="K741" s="8">
        <v>1</v>
      </c>
      <c r="L741" s="8">
        <v>4</v>
      </c>
      <c r="M741" s="8" t="s">
        <v>84</v>
      </c>
      <c r="N741" s="9">
        <v>46189</v>
      </c>
      <c r="O741" s="10">
        <v>46189.375</v>
      </c>
      <c r="P741" s="10">
        <v>46189.520833333336</v>
      </c>
      <c r="Q741" s="8" t="s">
        <v>56</v>
      </c>
      <c r="R741" s="8">
        <v>4</v>
      </c>
      <c r="S741" s="8">
        <v>0</v>
      </c>
      <c r="T741" s="8" t="b">
        <v>0</v>
      </c>
    </row>
    <row r="742" spans="2:20">
      <c r="B742" s="8" t="s">
        <v>82</v>
      </c>
      <c r="C742" s="8" t="s">
        <v>64</v>
      </c>
      <c r="D742" s="8" t="s">
        <v>89</v>
      </c>
      <c r="E742" s="8">
        <v>210</v>
      </c>
      <c r="F742" s="9">
        <v>46174</v>
      </c>
      <c r="G742" s="8" t="s">
        <v>52</v>
      </c>
      <c r="H742" s="8" t="s">
        <v>53</v>
      </c>
      <c r="I742" s="8" t="s">
        <v>54</v>
      </c>
      <c r="J742" s="61">
        <v>0</v>
      </c>
      <c r="K742" s="8">
        <v>1</v>
      </c>
      <c r="L742" s="8">
        <v>4</v>
      </c>
      <c r="M742" s="8" t="s">
        <v>84</v>
      </c>
      <c r="N742" s="9">
        <v>46195</v>
      </c>
      <c r="O742" s="10">
        <v>46195.375</v>
      </c>
      <c r="P742" s="10">
        <v>46195.520833333336</v>
      </c>
      <c r="Q742" s="8" t="s">
        <v>56</v>
      </c>
      <c r="R742" s="8">
        <v>4</v>
      </c>
      <c r="S742" s="8">
        <v>0</v>
      </c>
      <c r="T742" s="8" t="b">
        <v>0</v>
      </c>
    </row>
    <row r="743" spans="2:20">
      <c r="B743" s="8" t="s">
        <v>82</v>
      </c>
      <c r="C743" s="8" t="s">
        <v>64</v>
      </c>
      <c r="D743" s="8" t="s">
        <v>89</v>
      </c>
      <c r="E743" s="8">
        <v>210</v>
      </c>
      <c r="F743" s="9">
        <v>46174</v>
      </c>
      <c r="G743" s="8" t="s">
        <v>52</v>
      </c>
      <c r="H743" s="8" t="s">
        <v>53</v>
      </c>
      <c r="I743" s="8" t="s">
        <v>54</v>
      </c>
      <c r="J743" s="61">
        <v>0</v>
      </c>
      <c r="K743" s="8">
        <v>1</v>
      </c>
      <c r="L743" s="8">
        <v>4</v>
      </c>
      <c r="M743" s="8" t="s">
        <v>84</v>
      </c>
      <c r="N743" s="9">
        <v>46198</v>
      </c>
      <c r="O743" s="10">
        <v>46198.333333333336</v>
      </c>
      <c r="P743" s="10">
        <v>46198.479166666664</v>
      </c>
      <c r="Q743" s="8" t="s">
        <v>56</v>
      </c>
      <c r="R743" s="8">
        <v>4</v>
      </c>
      <c r="S743" s="8">
        <v>0</v>
      </c>
      <c r="T743" s="8" t="b">
        <v>0</v>
      </c>
    </row>
    <row r="744" spans="2:20">
      <c r="B744" s="8" t="s">
        <v>82</v>
      </c>
      <c r="C744" s="8" t="s">
        <v>64</v>
      </c>
      <c r="D744" s="8" t="s">
        <v>89</v>
      </c>
      <c r="E744" s="8">
        <v>210</v>
      </c>
      <c r="F744" s="9">
        <v>46174</v>
      </c>
      <c r="G744" s="8" t="s">
        <v>52</v>
      </c>
      <c r="H744" s="8" t="s">
        <v>53</v>
      </c>
      <c r="I744" s="8" t="s">
        <v>57</v>
      </c>
      <c r="J744" s="61">
        <v>0</v>
      </c>
      <c r="K744" s="8">
        <v>1</v>
      </c>
      <c r="L744" s="8">
        <v>4</v>
      </c>
      <c r="M744" s="8" t="s">
        <v>84</v>
      </c>
      <c r="N744" s="9">
        <v>46201</v>
      </c>
      <c r="O744" s="10">
        <v>46201.5625</v>
      </c>
      <c r="P744" s="10">
        <v>46201.708333333336</v>
      </c>
      <c r="Q744" s="8" t="s">
        <v>56</v>
      </c>
      <c r="R744" s="8">
        <v>4</v>
      </c>
      <c r="S744" s="8">
        <v>0</v>
      </c>
      <c r="T744" s="8" t="b">
        <v>0</v>
      </c>
    </row>
    <row r="745" spans="2:20">
      <c r="B745" s="8" t="s">
        <v>82</v>
      </c>
      <c r="C745" s="8" t="s">
        <v>64</v>
      </c>
      <c r="D745" s="8" t="s">
        <v>89</v>
      </c>
      <c r="E745" s="8">
        <v>210</v>
      </c>
      <c r="F745" s="9">
        <v>46174</v>
      </c>
      <c r="G745" s="8" t="s">
        <v>52</v>
      </c>
      <c r="H745" s="8" t="s">
        <v>53</v>
      </c>
      <c r="I745" s="8" t="s">
        <v>68</v>
      </c>
      <c r="J745" s="61">
        <v>0</v>
      </c>
      <c r="K745" s="8">
        <v>1</v>
      </c>
      <c r="L745" s="8">
        <v>4</v>
      </c>
      <c r="M745" s="8" t="s">
        <v>84</v>
      </c>
      <c r="N745" s="9">
        <v>46202</v>
      </c>
      <c r="O745" s="10">
        <v>46202.5625</v>
      </c>
      <c r="P745" s="10">
        <v>46202.708333333336</v>
      </c>
      <c r="Q745" s="8" t="s">
        <v>56</v>
      </c>
      <c r="R745" s="8">
        <v>4</v>
      </c>
      <c r="S745" s="8">
        <v>0</v>
      </c>
      <c r="T745" s="8" t="b">
        <v>0</v>
      </c>
    </row>
    <row r="746" spans="2:20">
      <c r="B746" s="8" t="s">
        <v>82</v>
      </c>
      <c r="C746" s="8" t="s">
        <v>64</v>
      </c>
      <c r="D746" s="8" t="s">
        <v>89</v>
      </c>
      <c r="E746" s="8">
        <v>210</v>
      </c>
      <c r="F746" s="9">
        <v>46204</v>
      </c>
      <c r="G746" s="8" t="s">
        <v>52</v>
      </c>
      <c r="H746" s="8" t="s">
        <v>53</v>
      </c>
      <c r="I746" s="8" t="s">
        <v>54</v>
      </c>
      <c r="J746" s="61">
        <v>0</v>
      </c>
      <c r="K746" s="8">
        <v>1</v>
      </c>
      <c r="L746" s="8">
        <v>4</v>
      </c>
      <c r="M746" s="8" t="s">
        <v>84</v>
      </c>
      <c r="N746" s="9">
        <v>46215</v>
      </c>
      <c r="O746" s="10">
        <v>46215.541666666664</v>
      </c>
      <c r="P746" s="10">
        <v>46215.6875</v>
      </c>
      <c r="Q746" s="8" t="s">
        <v>58</v>
      </c>
      <c r="R746" s="8">
        <v>4</v>
      </c>
      <c r="S746" s="8">
        <v>0</v>
      </c>
      <c r="T746" s="8" t="b">
        <v>0</v>
      </c>
    </row>
    <row r="747" spans="2:20">
      <c r="B747" s="8" t="s">
        <v>82</v>
      </c>
      <c r="C747" s="8" t="s">
        <v>64</v>
      </c>
      <c r="D747" s="8" t="s">
        <v>89</v>
      </c>
      <c r="E747" s="8">
        <v>210</v>
      </c>
      <c r="F747" s="9">
        <v>46204</v>
      </c>
      <c r="G747" s="8" t="s">
        <v>52</v>
      </c>
      <c r="H747" s="8" t="s">
        <v>53</v>
      </c>
      <c r="I747" s="8" t="s">
        <v>68</v>
      </c>
      <c r="J747" s="61">
        <v>0</v>
      </c>
      <c r="K747" s="8">
        <v>1</v>
      </c>
      <c r="L747" s="8">
        <v>4</v>
      </c>
      <c r="M747" s="8" t="s">
        <v>84</v>
      </c>
      <c r="N747" s="9">
        <v>46217</v>
      </c>
      <c r="O747" s="10">
        <v>46217.375</v>
      </c>
      <c r="P747" s="10">
        <v>46217.520833333336</v>
      </c>
      <c r="Q747" s="8" t="s">
        <v>58</v>
      </c>
      <c r="R747" s="8">
        <v>4</v>
      </c>
      <c r="S747" s="8">
        <v>0</v>
      </c>
      <c r="T747" s="8" t="b">
        <v>0</v>
      </c>
    </row>
    <row r="748" spans="2:20">
      <c r="B748" s="8" t="s">
        <v>82</v>
      </c>
      <c r="C748" s="8" t="s">
        <v>64</v>
      </c>
      <c r="D748" s="8" t="s">
        <v>89</v>
      </c>
      <c r="E748" s="8">
        <v>210</v>
      </c>
      <c r="F748" s="9">
        <v>46204</v>
      </c>
      <c r="G748" s="8" t="s">
        <v>52</v>
      </c>
      <c r="H748" s="8" t="s">
        <v>53</v>
      </c>
      <c r="I748" s="8" t="s">
        <v>62</v>
      </c>
      <c r="J748" s="61">
        <v>0</v>
      </c>
      <c r="K748" s="8">
        <v>1</v>
      </c>
      <c r="L748" s="8">
        <v>4</v>
      </c>
      <c r="M748" s="8" t="s">
        <v>84</v>
      </c>
      <c r="N748" s="9">
        <v>46229</v>
      </c>
      <c r="O748" s="10">
        <v>46229.5625</v>
      </c>
      <c r="P748" s="10">
        <v>46229.708333333336</v>
      </c>
      <c r="Q748" s="8" t="s">
        <v>58</v>
      </c>
      <c r="R748" s="8">
        <v>4</v>
      </c>
      <c r="S748" s="8">
        <v>0</v>
      </c>
      <c r="T748" s="8" t="b">
        <v>0</v>
      </c>
    </row>
    <row r="749" spans="2:20">
      <c r="B749" s="8" t="s">
        <v>82</v>
      </c>
      <c r="C749" s="8" t="s">
        <v>64</v>
      </c>
      <c r="D749" s="8" t="s">
        <v>89</v>
      </c>
      <c r="E749" s="8">
        <v>210</v>
      </c>
      <c r="F749" s="9">
        <v>46235</v>
      </c>
      <c r="G749" s="8" t="s">
        <v>52</v>
      </c>
      <c r="H749" s="8" t="s">
        <v>53</v>
      </c>
      <c r="I749" s="8" t="s">
        <v>59</v>
      </c>
      <c r="J749" s="61">
        <v>0</v>
      </c>
      <c r="K749" s="8">
        <v>1</v>
      </c>
      <c r="L749" s="8">
        <v>4</v>
      </c>
      <c r="M749" s="8" t="s">
        <v>84</v>
      </c>
      <c r="N749" s="9">
        <v>46248</v>
      </c>
      <c r="O749" s="10">
        <v>46248.5625</v>
      </c>
      <c r="P749" s="10">
        <v>46248.708333333336</v>
      </c>
      <c r="Q749" s="8" t="s">
        <v>60</v>
      </c>
      <c r="R749" s="8">
        <v>4</v>
      </c>
      <c r="S749" s="8">
        <v>0</v>
      </c>
      <c r="T749" s="8" t="b">
        <v>0</v>
      </c>
    </row>
    <row r="750" spans="2:20">
      <c r="B750" s="8" t="s">
        <v>82</v>
      </c>
      <c r="C750" s="8" t="s">
        <v>64</v>
      </c>
      <c r="D750" s="8" t="s">
        <v>89</v>
      </c>
      <c r="E750" s="8">
        <v>240</v>
      </c>
      <c r="F750" s="9">
        <v>46174</v>
      </c>
      <c r="G750" s="8" t="s">
        <v>52</v>
      </c>
      <c r="H750" s="8" t="s">
        <v>53</v>
      </c>
      <c r="I750" s="8" t="s">
        <v>54</v>
      </c>
      <c r="J750" s="61">
        <v>0</v>
      </c>
      <c r="K750" s="8">
        <v>1</v>
      </c>
      <c r="L750" s="8">
        <v>4</v>
      </c>
      <c r="M750" s="8" t="s">
        <v>84</v>
      </c>
      <c r="N750" s="9">
        <v>46180</v>
      </c>
      <c r="O750" s="10">
        <v>46180.333333333336</v>
      </c>
      <c r="P750" s="10">
        <v>46180.5</v>
      </c>
      <c r="Q750" s="8" t="s">
        <v>56</v>
      </c>
      <c r="R750" s="8">
        <v>4</v>
      </c>
      <c r="S750" s="8">
        <v>0</v>
      </c>
      <c r="T750" s="8" t="b">
        <v>0</v>
      </c>
    </row>
    <row r="751" spans="2:20">
      <c r="B751" s="8" t="s">
        <v>82</v>
      </c>
      <c r="C751" s="8" t="s">
        <v>64</v>
      </c>
      <c r="D751" s="8" t="s">
        <v>89</v>
      </c>
      <c r="E751" s="8">
        <v>240</v>
      </c>
      <c r="F751" s="9">
        <v>46174</v>
      </c>
      <c r="G751" s="8" t="s">
        <v>52</v>
      </c>
      <c r="H751" s="8" t="s">
        <v>53</v>
      </c>
      <c r="I751" s="8" t="s">
        <v>57</v>
      </c>
      <c r="J751" s="61">
        <v>0</v>
      </c>
      <c r="K751" s="8">
        <v>1</v>
      </c>
      <c r="L751" s="8">
        <v>4</v>
      </c>
      <c r="M751" s="8" t="s">
        <v>84</v>
      </c>
      <c r="N751" s="9">
        <v>46181</v>
      </c>
      <c r="O751" s="10">
        <v>46181.333333333336</v>
      </c>
      <c r="P751" s="10">
        <v>46181.5</v>
      </c>
      <c r="Q751" s="8" t="s">
        <v>56</v>
      </c>
      <c r="R751" s="8">
        <v>4</v>
      </c>
      <c r="S751" s="8">
        <v>0</v>
      </c>
      <c r="T751" s="8" t="b">
        <v>0</v>
      </c>
    </row>
    <row r="752" spans="2:20">
      <c r="B752" s="8" t="s">
        <v>82</v>
      </c>
      <c r="C752" s="8" t="s">
        <v>64</v>
      </c>
      <c r="D752" s="8" t="s">
        <v>89</v>
      </c>
      <c r="E752" s="8">
        <v>240</v>
      </c>
      <c r="F752" s="9">
        <v>46174</v>
      </c>
      <c r="G752" s="8" t="s">
        <v>52</v>
      </c>
      <c r="H752" s="8" t="s">
        <v>53</v>
      </c>
      <c r="I752" s="8" t="s">
        <v>62</v>
      </c>
      <c r="J752" s="61">
        <v>0</v>
      </c>
      <c r="K752" s="8">
        <v>1</v>
      </c>
      <c r="L752" s="8">
        <v>4</v>
      </c>
      <c r="M752" s="8" t="s">
        <v>84</v>
      </c>
      <c r="N752" s="9">
        <v>46200</v>
      </c>
      <c r="O752" s="10">
        <v>46200.333333333336</v>
      </c>
      <c r="P752" s="10">
        <v>46200.5</v>
      </c>
      <c r="Q752" s="8" t="s">
        <v>56</v>
      </c>
      <c r="R752" s="8">
        <v>4</v>
      </c>
      <c r="S752" s="8">
        <v>0</v>
      </c>
      <c r="T752" s="8" t="b">
        <v>0</v>
      </c>
    </row>
    <row r="753" spans="2:20">
      <c r="B753" s="8" t="s">
        <v>82</v>
      </c>
      <c r="C753" s="8" t="s">
        <v>64</v>
      </c>
      <c r="D753" s="8" t="s">
        <v>89</v>
      </c>
      <c r="E753" s="8">
        <v>240</v>
      </c>
      <c r="F753" s="9">
        <v>46204</v>
      </c>
      <c r="G753" s="8" t="s">
        <v>52</v>
      </c>
      <c r="H753" s="8" t="s">
        <v>53</v>
      </c>
      <c r="I753" s="8" t="s">
        <v>54</v>
      </c>
      <c r="J753" s="61">
        <v>0</v>
      </c>
      <c r="K753" s="8">
        <v>1</v>
      </c>
      <c r="L753" s="8">
        <v>4</v>
      </c>
      <c r="M753" s="8" t="s">
        <v>84</v>
      </c>
      <c r="N753" s="9">
        <v>46210</v>
      </c>
      <c r="O753" s="10">
        <v>46210.354166666664</v>
      </c>
      <c r="P753" s="10">
        <v>46210.520833333336</v>
      </c>
      <c r="Q753" s="8" t="s">
        <v>58</v>
      </c>
      <c r="R753" s="8">
        <v>4</v>
      </c>
      <c r="S753" s="8">
        <v>0</v>
      </c>
      <c r="T753" s="8" t="b">
        <v>0</v>
      </c>
    </row>
    <row r="754" spans="2:20">
      <c r="B754" s="8" t="s">
        <v>82</v>
      </c>
      <c r="C754" s="8" t="s">
        <v>64</v>
      </c>
      <c r="D754" s="8" t="s">
        <v>89</v>
      </c>
      <c r="E754" s="8">
        <v>240</v>
      </c>
      <c r="F754" s="9">
        <v>46204</v>
      </c>
      <c r="G754" s="8" t="s">
        <v>52</v>
      </c>
      <c r="H754" s="8" t="s">
        <v>53</v>
      </c>
      <c r="I754" s="8" t="s">
        <v>57</v>
      </c>
      <c r="J754" s="61">
        <v>0</v>
      </c>
      <c r="K754" s="8">
        <v>1</v>
      </c>
      <c r="L754" s="8">
        <v>4</v>
      </c>
      <c r="M754" s="8" t="s">
        <v>84</v>
      </c>
      <c r="N754" s="9">
        <v>46223</v>
      </c>
      <c r="O754" s="10">
        <v>46223.333333333336</v>
      </c>
      <c r="P754" s="10">
        <v>46223.5</v>
      </c>
      <c r="Q754" s="8" t="s">
        <v>58</v>
      </c>
      <c r="R754" s="8">
        <v>4</v>
      </c>
      <c r="S754" s="8">
        <v>0</v>
      </c>
      <c r="T754" s="8" t="b">
        <v>0</v>
      </c>
    </row>
    <row r="755" spans="2:20">
      <c r="B755" s="8" t="s">
        <v>82</v>
      </c>
      <c r="C755" s="8" t="s">
        <v>64</v>
      </c>
      <c r="D755" s="8" t="s">
        <v>89</v>
      </c>
      <c r="E755" s="8">
        <v>240</v>
      </c>
      <c r="F755" s="9">
        <v>46204</v>
      </c>
      <c r="G755" s="8" t="s">
        <v>52</v>
      </c>
      <c r="H755" s="8" t="s">
        <v>53</v>
      </c>
      <c r="I755" s="8" t="s">
        <v>67</v>
      </c>
      <c r="J755" s="61">
        <v>0</v>
      </c>
      <c r="K755" s="8">
        <v>1</v>
      </c>
      <c r="L755" s="8">
        <v>4</v>
      </c>
      <c r="M755" s="8" t="s">
        <v>84</v>
      </c>
      <c r="N755" s="9">
        <v>46226</v>
      </c>
      <c r="O755" s="10">
        <v>46226.5625</v>
      </c>
      <c r="P755" s="10">
        <v>46226.729166666664</v>
      </c>
      <c r="Q755" s="8" t="s">
        <v>58</v>
      </c>
      <c r="R755" s="8">
        <v>4</v>
      </c>
      <c r="S755" s="8">
        <v>0</v>
      </c>
      <c r="T755" s="8" t="b">
        <v>0</v>
      </c>
    </row>
    <row r="756" spans="2:20">
      <c r="B756" s="8" t="s">
        <v>82</v>
      </c>
      <c r="C756" s="8" t="s">
        <v>64</v>
      </c>
      <c r="D756" s="8" t="s">
        <v>89</v>
      </c>
      <c r="E756" s="8">
        <v>240</v>
      </c>
      <c r="F756" s="9">
        <v>46235</v>
      </c>
      <c r="G756" s="8" t="s">
        <v>52</v>
      </c>
      <c r="H756" s="8" t="s">
        <v>53</v>
      </c>
      <c r="I756" s="8" t="s">
        <v>57</v>
      </c>
      <c r="J756" s="61">
        <v>0</v>
      </c>
      <c r="K756" s="8">
        <v>1</v>
      </c>
      <c r="L756" s="8">
        <v>4</v>
      </c>
      <c r="M756" s="8" t="s">
        <v>84</v>
      </c>
      <c r="N756" s="9">
        <v>46242</v>
      </c>
      <c r="O756" s="10">
        <v>46242.375</v>
      </c>
      <c r="P756" s="10">
        <v>46242.541666666664</v>
      </c>
      <c r="Q756" s="8" t="s">
        <v>60</v>
      </c>
      <c r="R756" s="8">
        <v>4</v>
      </c>
      <c r="S756" s="8">
        <v>0</v>
      </c>
      <c r="T756" s="8" t="b">
        <v>0</v>
      </c>
    </row>
    <row r="757" spans="2:20">
      <c r="B757" s="8" t="s">
        <v>82</v>
      </c>
      <c r="C757" s="8" t="s">
        <v>64</v>
      </c>
      <c r="D757" s="8" t="s">
        <v>89</v>
      </c>
      <c r="E757" s="8">
        <v>240</v>
      </c>
      <c r="F757" s="9">
        <v>46235</v>
      </c>
      <c r="G757" s="8" t="s">
        <v>52</v>
      </c>
      <c r="H757" s="8" t="s">
        <v>53</v>
      </c>
      <c r="I757" s="8" t="s">
        <v>59</v>
      </c>
      <c r="J757" s="61">
        <v>0</v>
      </c>
      <c r="K757" s="8">
        <v>1</v>
      </c>
      <c r="L757" s="8">
        <v>4</v>
      </c>
      <c r="M757" s="8" t="s">
        <v>84</v>
      </c>
      <c r="N757" s="9">
        <v>46265</v>
      </c>
      <c r="O757" s="10">
        <v>46265.333333333336</v>
      </c>
      <c r="P757" s="10">
        <v>46265.5</v>
      </c>
      <c r="Q757" s="8" t="s">
        <v>60</v>
      </c>
      <c r="R757" s="8">
        <v>4</v>
      </c>
      <c r="S757" s="8">
        <v>0</v>
      </c>
      <c r="T757" s="8" t="b">
        <v>0</v>
      </c>
    </row>
    <row r="758" spans="2:20">
      <c r="B758" s="8" t="s">
        <v>82</v>
      </c>
      <c r="C758" s="8" t="s">
        <v>64</v>
      </c>
      <c r="D758" s="8" t="s">
        <v>89</v>
      </c>
      <c r="E758" s="8">
        <v>270</v>
      </c>
      <c r="F758" s="9">
        <v>46174</v>
      </c>
      <c r="G758" s="8" t="s">
        <v>52</v>
      </c>
      <c r="H758" s="8" t="s">
        <v>53</v>
      </c>
      <c r="I758" s="8" t="s">
        <v>68</v>
      </c>
      <c r="J758" s="61">
        <v>0</v>
      </c>
      <c r="K758" s="8">
        <v>1</v>
      </c>
      <c r="L758" s="8">
        <v>4</v>
      </c>
      <c r="M758" s="8" t="s">
        <v>84</v>
      </c>
      <c r="N758" s="9">
        <v>46196</v>
      </c>
      <c r="O758" s="10">
        <v>46196.541666666664</v>
      </c>
      <c r="P758" s="10">
        <v>46196.729166666664</v>
      </c>
      <c r="Q758" s="8" t="s">
        <v>56</v>
      </c>
      <c r="R758" s="8">
        <v>4</v>
      </c>
      <c r="S758" s="8">
        <v>0</v>
      </c>
      <c r="T758" s="8" t="b">
        <v>0</v>
      </c>
    </row>
    <row r="759" spans="2:20">
      <c r="B759" s="8" t="s">
        <v>82</v>
      </c>
      <c r="C759" s="8" t="s">
        <v>64</v>
      </c>
      <c r="D759" s="8" t="s">
        <v>89</v>
      </c>
      <c r="E759" s="8">
        <v>270</v>
      </c>
      <c r="F759" s="9">
        <v>46174</v>
      </c>
      <c r="G759" s="8" t="s">
        <v>52</v>
      </c>
      <c r="H759" s="8" t="s">
        <v>53</v>
      </c>
      <c r="I759" s="8" t="s">
        <v>57</v>
      </c>
      <c r="J759" s="61">
        <v>0</v>
      </c>
      <c r="K759" s="8">
        <v>1</v>
      </c>
      <c r="L759" s="8">
        <v>4</v>
      </c>
      <c r="M759" s="8" t="s">
        <v>84</v>
      </c>
      <c r="N759" s="9">
        <v>46197</v>
      </c>
      <c r="O759" s="10">
        <v>46197.333333333336</v>
      </c>
      <c r="P759" s="10">
        <v>46197.520833333336</v>
      </c>
      <c r="Q759" s="8" t="s">
        <v>56</v>
      </c>
      <c r="R759" s="8">
        <v>4</v>
      </c>
      <c r="S759" s="8">
        <v>0</v>
      </c>
      <c r="T759" s="8" t="b">
        <v>0</v>
      </c>
    </row>
    <row r="760" spans="2:20">
      <c r="B760" s="8" t="s">
        <v>82</v>
      </c>
      <c r="C760" s="8" t="s">
        <v>64</v>
      </c>
      <c r="D760" s="8" t="s">
        <v>89</v>
      </c>
      <c r="E760" s="8">
        <v>270</v>
      </c>
      <c r="F760" s="9">
        <v>46235</v>
      </c>
      <c r="G760" s="8" t="s">
        <v>52</v>
      </c>
      <c r="H760" s="8" t="s">
        <v>53</v>
      </c>
      <c r="I760" s="8" t="s">
        <v>67</v>
      </c>
      <c r="J760" s="61">
        <v>0</v>
      </c>
      <c r="K760" s="8">
        <v>1</v>
      </c>
      <c r="L760" s="8">
        <v>4</v>
      </c>
      <c r="M760" s="8" t="s">
        <v>84</v>
      </c>
      <c r="N760" s="9">
        <v>46237</v>
      </c>
      <c r="O760" s="10">
        <v>46237.354166666664</v>
      </c>
      <c r="P760" s="10">
        <v>46237.541666666664</v>
      </c>
      <c r="Q760" s="8" t="s">
        <v>60</v>
      </c>
      <c r="R760" s="8">
        <v>4</v>
      </c>
      <c r="S760" s="8">
        <v>0</v>
      </c>
      <c r="T760" s="8" t="b">
        <v>0</v>
      </c>
    </row>
    <row r="761" spans="2:20">
      <c r="B761" s="8" t="s">
        <v>82</v>
      </c>
      <c r="C761" s="8" t="s">
        <v>64</v>
      </c>
      <c r="D761" s="8" t="s">
        <v>89</v>
      </c>
      <c r="E761" s="8">
        <v>270</v>
      </c>
      <c r="F761" s="9">
        <v>46235</v>
      </c>
      <c r="G761" s="8" t="s">
        <v>52</v>
      </c>
      <c r="H761" s="8" t="s">
        <v>53</v>
      </c>
      <c r="I761" s="8" t="s">
        <v>57</v>
      </c>
      <c r="J761" s="61">
        <v>0</v>
      </c>
      <c r="K761" s="8">
        <v>1</v>
      </c>
      <c r="L761" s="8">
        <v>4</v>
      </c>
      <c r="M761" s="8" t="s">
        <v>84</v>
      </c>
      <c r="N761" s="9">
        <v>46239</v>
      </c>
      <c r="O761" s="10">
        <v>46239.5625</v>
      </c>
      <c r="P761" s="10">
        <v>46239.75</v>
      </c>
      <c r="Q761" s="8" t="s">
        <v>60</v>
      </c>
      <c r="R761" s="8">
        <v>4</v>
      </c>
      <c r="S761" s="8">
        <v>0</v>
      </c>
      <c r="T761" s="8" t="b">
        <v>0</v>
      </c>
    </row>
    <row r="762" spans="2:20">
      <c r="B762" s="8" t="s">
        <v>82</v>
      </c>
      <c r="C762" s="8" t="s">
        <v>64</v>
      </c>
      <c r="D762" s="8" t="s">
        <v>89</v>
      </c>
      <c r="E762" s="8">
        <v>270</v>
      </c>
      <c r="F762" s="9">
        <v>46235</v>
      </c>
      <c r="G762" s="8" t="s">
        <v>52</v>
      </c>
      <c r="H762" s="8" t="s">
        <v>53</v>
      </c>
      <c r="I762" s="8" t="s">
        <v>54</v>
      </c>
      <c r="J762" s="61">
        <v>0</v>
      </c>
      <c r="K762" s="8">
        <v>1</v>
      </c>
      <c r="L762" s="8">
        <v>4</v>
      </c>
      <c r="M762" s="8" t="s">
        <v>84</v>
      </c>
      <c r="N762" s="9">
        <v>46244</v>
      </c>
      <c r="O762" s="10">
        <v>46244.375</v>
      </c>
      <c r="P762" s="10">
        <v>46244.5625</v>
      </c>
      <c r="Q762" s="8" t="s">
        <v>60</v>
      </c>
      <c r="R762" s="8">
        <v>4</v>
      </c>
      <c r="S762" s="8">
        <v>0</v>
      </c>
      <c r="T762" s="8" t="b">
        <v>0</v>
      </c>
    </row>
    <row r="763" spans="2:20">
      <c r="B763" s="8" t="s">
        <v>82</v>
      </c>
      <c r="C763" s="8" t="s">
        <v>64</v>
      </c>
      <c r="D763" s="8" t="s">
        <v>89</v>
      </c>
      <c r="E763" s="8">
        <v>300</v>
      </c>
      <c r="F763" s="9">
        <v>46204</v>
      </c>
      <c r="G763" s="8" t="s">
        <v>52</v>
      </c>
      <c r="H763" s="8" t="s">
        <v>53</v>
      </c>
      <c r="I763" s="8" t="s">
        <v>62</v>
      </c>
      <c r="J763" s="61">
        <v>0</v>
      </c>
      <c r="K763" s="8">
        <v>1</v>
      </c>
      <c r="L763" s="8">
        <v>4</v>
      </c>
      <c r="M763" s="8" t="s">
        <v>84</v>
      </c>
      <c r="N763" s="9">
        <v>46205</v>
      </c>
      <c r="O763" s="10">
        <v>46205.333333333336</v>
      </c>
      <c r="P763" s="10">
        <v>46205.541666666664</v>
      </c>
      <c r="Q763" s="8" t="s">
        <v>58</v>
      </c>
      <c r="R763" s="8">
        <v>4</v>
      </c>
      <c r="S763" s="8">
        <v>0</v>
      </c>
      <c r="T763" s="8" t="b">
        <v>0</v>
      </c>
    </row>
    <row r="764" spans="2:20">
      <c r="B764" s="8" t="s">
        <v>82</v>
      </c>
      <c r="C764" s="8" t="s">
        <v>64</v>
      </c>
      <c r="D764" s="8" t="s">
        <v>89</v>
      </c>
      <c r="E764" s="8">
        <v>300</v>
      </c>
      <c r="F764" s="9">
        <v>46235</v>
      </c>
      <c r="G764" s="8" t="s">
        <v>52</v>
      </c>
      <c r="H764" s="8" t="s">
        <v>53</v>
      </c>
      <c r="I764" s="8" t="s">
        <v>68</v>
      </c>
      <c r="J764" s="61">
        <v>0</v>
      </c>
      <c r="K764" s="8">
        <v>1</v>
      </c>
      <c r="L764" s="8">
        <v>4</v>
      </c>
      <c r="M764" s="8" t="s">
        <v>84</v>
      </c>
      <c r="N764" s="9">
        <v>46254</v>
      </c>
      <c r="O764" s="10">
        <v>46254.333333333336</v>
      </c>
      <c r="P764" s="10">
        <v>46254.541666666664</v>
      </c>
      <c r="Q764" s="8" t="s">
        <v>60</v>
      </c>
      <c r="R764" s="8">
        <v>4</v>
      </c>
      <c r="S764" s="8">
        <v>0</v>
      </c>
      <c r="T764" s="8" t="b">
        <v>0</v>
      </c>
    </row>
    <row r="765" spans="2:20">
      <c r="B765" s="8" t="s">
        <v>82</v>
      </c>
      <c r="C765" s="8" t="s">
        <v>64</v>
      </c>
      <c r="D765" s="8" t="s">
        <v>89</v>
      </c>
      <c r="E765" s="8">
        <v>360</v>
      </c>
      <c r="F765" s="9">
        <v>46174</v>
      </c>
      <c r="G765" s="8" t="s">
        <v>52</v>
      </c>
      <c r="H765" s="8" t="s">
        <v>53</v>
      </c>
      <c r="I765" s="8" t="s">
        <v>67</v>
      </c>
      <c r="J765" s="61">
        <v>0</v>
      </c>
      <c r="K765" s="8">
        <v>1</v>
      </c>
      <c r="L765" s="8">
        <v>4</v>
      </c>
      <c r="M765" s="8" t="s">
        <v>84</v>
      </c>
      <c r="N765" s="9">
        <v>46185</v>
      </c>
      <c r="O765" s="10">
        <v>46185.333333333336</v>
      </c>
      <c r="P765" s="10">
        <v>46185.583333333336</v>
      </c>
      <c r="Q765" s="8" t="s">
        <v>56</v>
      </c>
      <c r="R765" s="8">
        <v>4</v>
      </c>
      <c r="S765" s="8">
        <v>0</v>
      </c>
      <c r="T765" s="8" t="b">
        <v>0</v>
      </c>
    </row>
    <row r="766" spans="2:20">
      <c r="B766" s="8" t="s">
        <v>82</v>
      </c>
      <c r="C766" s="8" t="s">
        <v>64</v>
      </c>
      <c r="D766" s="8" t="s">
        <v>89</v>
      </c>
      <c r="E766" s="8">
        <v>420</v>
      </c>
      <c r="F766" s="9">
        <v>46235</v>
      </c>
      <c r="G766" s="8" t="s">
        <v>52</v>
      </c>
      <c r="H766" s="8" t="s">
        <v>53</v>
      </c>
      <c r="I766" s="8" t="s">
        <v>62</v>
      </c>
      <c r="J766" s="61">
        <v>0</v>
      </c>
      <c r="K766" s="8">
        <v>1</v>
      </c>
      <c r="L766" s="8">
        <v>4</v>
      </c>
      <c r="M766" s="8" t="s">
        <v>84</v>
      </c>
      <c r="N766" s="9">
        <v>46241</v>
      </c>
      <c r="O766" s="10">
        <v>46241.375</v>
      </c>
      <c r="P766" s="10">
        <v>46241.666666666664</v>
      </c>
      <c r="Q766" s="8" t="s">
        <v>60</v>
      </c>
      <c r="R766" s="8">
        <v>4</v>
      </c>
      <c r="S766" s="8">
        <v>0</v>
      </c>
      <c r="T766" s="8" t="b">
        <v>0</v>
      </c>
    </row>
    <row r="767" spans="2:20">
      <c r="B767" s="8" t="s">
        <v>82</v>
      </c>
      <c r="C767" s="8" t="s">
        <v>64</v>
      </c>
      <c r="D767" s="8" t="s">
        <v>89</v>
      </c>
      <c r="E767" s="8">
        <v>420</v>
      </c>
      <c r="F767" s="9">
        <v>46235</v>
      </c>
      <c r="G767" s="8" t="s">
        <v>52</v>
      </c>
      <c r="H767" s="8" t="s">
        <v>53</v>
      </c>
      <c r="I767" s="8" t="s">
        <v>62</v>
      </c>
      <c r="J767" s="61">
        <v>0</v>
      </c>
      <c r="K767" s="8">
        <v>1</v>
      </c>
      <c r="L767" s="8">
        <v>4</v>
      </c>
      <c r="M767" s="8" t="s">
        <v>84</v>
      </c>
      <c r="N767" s="9">
        <v>46245</v>
      </c>
      <c r="O767" s="10">
        <v>46245.375</v>
      </c>
      <c r="P767" s="10">
        <v>46245.666666666664</v>
      </c>
      <c r="Q767" s="8" t="s">
        <v>60</v>
      </c>
      <c r="R767" s="8">
        <v>4</v>
      </c>
      <c r="S767" s="8">
        <v>0</v>
      </c>
      <c r="T767" s="8" t="b">
        <v>0</v>
      </c>
    </row>
    <row r="768" spans="2:20">
      <c r="B768" s="8" t="s">
        <v>82</v>
      </c>
      <c r="C768" s="8" t="s">
        <v>64</v>
      </c>
      <c r="D768" s="8" t="s">
        <v>89</v>
      </c>
      <c r="E768" s="8">
        <v>420</v>
      </c>
      <c r="F768" s="9">
        <v>46235</v>
      </c>
      <c r="G768" s="8" t="s">
        <v>52</v>
      </c>
      <c r="H768" s="8" t="s">
        <v>53</v>
      </c>
      <c r="I768" s="8" t="s">
        <v>54</v>
      </c>
      <c r="J768" s="61">
        <v>0</v>
      </c>
      <c r="K768" s="8">
        <v>1</v>
      </c>
      <c r="L768" s="8">
        <v>4</v>
      </c>
      <c r="M768" s="8" t="s">
        <v>84</v>
      </c>
      <c r="N768" s="9">
        <v>46257</v>
      </c>
      <c r="O768" s="10">
        <v>46257.333333333336</v>
      </c>
      <c r="P768" s="10">
        <v>46257.625</v>
      </c>
      <c r="Q768" s="8" t="s">
        <v>60</v>
      </c>
      <c r="R768" s="8">
        <v>4</v>
      </c>
      <c r="S768" s="8">
        <v>0</v>
      </c>
      <c r="T768" s="8" t="b">
        <v>0</v>
      </c>
    </row>
    <row r="769" spans="2:20">
      <c r="B769" s="8" t="s">
        <v>82</v>
      </c>
      <c r="C769" s="8" t="s">
        <v>64</v>
      </c>
      <c r="D769" s="8" t="s">
        <v>89</v>
      </c>
      <c r="E769" s="8">
        <v>480</v>
      </c>
      <c r="F769" s="9">
        <v>46174</v>
      </c>
      <c r="G769" s="8" t="s">
        <v>52</v>
      </c>
      <c r="H769" s="8" t="s">
        <v>53</v>
      </c>
      <c r="I769" s="8" t="s">
        <v>62</v>
      </c>
      <c r="J769" s="61">
        <v>0</v>
      </c>
      <c r="K769" s="8">
        <v>1</v>
      </c>
      <c r="L769" s="8">
        <v>4</v>
      </c>
      <c r="M769" s="8" t="s">
        <v>84</v>
      </c>
      <c r="N769" s="9">
        <v>46174</v>
      </c>
      <c r="O769" s="10">
        <v>46174.333333333336</v>
      </c>
      <c r="P769" s="10">
        <v>46174.666666666664</v>
      </c>
      <c r="Q769" s="8" t="s">
        <v>56</v>
      </c>
      <c r="R769" s="8">
        <v>4</v>
      </c>
      <c r="S769" s="8">
        <v>0</v>
      </c>
      <c r="T769" s="8" t="b">
        <v>0</v>
      </c>
    </row>
    <row r="770" spans="2:20">
      <c r="B770" s="8" t="s">
        <v>82</v>
      </c>
      <c r="C770" s="8" t="s">
        <v>64</v>
      </c>
      <c r="D770" s="8" t="s">
        <v>89</v>
      </c>
      <c r="E770" s="8">
        <v>480</v>
      </c>
      <c r="F770" s="9">
        <v>46174</v>
      </c>
      <c r="G770" s="8" t="s">
        <v>52</v>
      </c>
      <c r="H770" s="8" t="s">
        <v>53</v>
      </c>
      <c r="I770" s="8" t="s">
        <v>67</v>
      </c>
      <c r="J770" s="61">
        <v>0</v>
      </c>
      <c r="K770" s="8">
        <v>1</v>
      </c>
      <c r="L770" s="8">
        <v>4</v>
      </c>
      <c r="M770" s="8" t="s">
        <v>84</v>
      </c>
      <c r="N770" s="9">
        <v>46175</v>
      </c>
      <c r="O770" s="10">
        <v>46175.354166666664</v>
      </c>
      <c r="P770" s="10">
        <v>46175.6875</v>
      </c>
      <c r="Q770" s="8" t="s">
        <v>56</v>
      </c>
      <c r="R770" s="8">
        <v>4</v>
      </c>
      <c r="S770" s="8">
        <v>0</v>
      </c>
      <c r="T770" s="8" t="b">
        <v>0</v>
      </c>
    </row>
    <row r="771" spans="2:20">
      <c r="B771" s="8" t="s">
        <v>82</v>
      </c>
      <c r="C771" s="8" t="s">
        <v>64</v>
      </c>
      <c r="D771" s="8" t="s">
        <v>89</v>
      </c>
      <c r="E771" s="8">
        <v>480</v>
      </c>
      <c r="F771" s="9">
        <v>46174</v>
      </c>
      <c r="G771" s="8" t="s">
        <v>52</v>
      </c>
      <c r="H771" s="8" t="s">
        <v>53</v>
      </c>
      <c r="I771" s="8" t="s">
        <v>67</v>
      </c>
      <c r="J771" s="61">
        <v>0</v>
      </c>
      <c r="K771" s="8">
        <v>1</v>
      </c>
      <c r="L771" s="8">
        <v>4</v>
      </c>
      <c r="M771" s="8" t="s">
        <v>84</v>
      </c>
      <c r="N771" s="9">
        <v>46176</v>
      </c>
      <c r="O771" s="10">
        <v>46176.3125</v>
      </c>
      <c r="P771" s="10">
        <v>46176.645833333336</v>
      </c>
      <c r="Q771" s="8" t="s">
        <v>56</v>
      </c>
      <c r="R771" s="8">
        <v>4</v>
      </c>
      <c r="S771" s="8">
        <v>0</v>
      </c>
      <c r="T771" s="8" t="b">
        <v>0</v>
      </c>
    </row>
    <row r="772" spans="2:20">
      <c r="B772" s="8" t="s">
        <v>82</v>
      </c>
      <c r="C772" s="8" t="s">
        <v>64</v>
      </c>
      <c r="D772" s="8" t="s">
        <v>89</v>
      </c>
      <c r="E772" s="8">
        <v>480</v>
      </c>
      <c r="F772" s="9">
        <v>46174</v>
      </c>
      <c r="G772" s="8" t="s">
        <v>52</v>
      </c>
      <c r="H772" s="8" t="s">
        <v>53</v>
      </c>
      <c r="I772" s="8" t="s">
        <v>57</v>
      </c>
      <c r="J772" s="61">
        <v>0</v>
      </c>
      <c r="K772" s="8">
        <v>1</v>
      </c>
      <c r="L772" s="8">
        <v>4</v>
      </c>
      <c r="M772" s="8" t="s">
        <v>84</v>
      </c>
      <c r="N772" s="9">
        <v>46177</v>
      </c>
      <c r="O772" s="10">
        <v>46177.333333333336</v>
      </c>
      <c r="P772" s="10">
        <v>46177.666666666664</v>
      </c>
      <c r="Q772" s="8" t="s">
        <v>56</v>
      </c>
      <c r="R772" s="8">
        <v>4</v>
      </c>
      <c r="S772" s="8">
        <v>0</v>
      </c>
      <c r="T772" s="8" t="b">
        <v>0</v>
      </c>
    </row>
    <row r="773" spans="2:20">
      <c r="B773" s="8" t="s">
        <v>82</v>
      </c>
      <c r="C773" s="8" t="s">
        <v>64</v>
      </c>
      <c r="D773" s="8" t="s">
        <v>89</v>
      </c>
      <c r="E773" s="8">
        <v>480</v>
      </c>
      <c r="F773" s="9">
        <v>46174</v>
      </c>
      <c r="G773" s="8" t="s">
        <v>52</v>
      </c>
      <c r="H773" s="8" t="s">
        <v>53</v>
      </c>
      <c r="I773" s="8" t="s">
        <v>67</v>
      </c>
      <c r="J773" s="61">
        <v>0</v>
      </c>
      <c r="K773" s="8">
        <v>1</v>
      </c>
      <c r="L773" s="8">
        <v>4</v>
      </c>
      <c r="M773" s="8" t="s">
        <v>84</v>
      </c>
      <c r="N773" s="9">
        <v>46192</v>
      </c>
      <c r="O773" s="10">
        <v>46192.375</v>
      </c>
      <c r="P773" s="10">
        <v>46192.708333333336</v>
      </c>
      <c r="Q773" s="8" t="s">
        <v>56</v>
      </c>
      <c r="R773" s="8">
        <v>4</v>
      </c>
      <c r="S773" s="8">
        <v>0</v>
      </c>
      <c r="T773" s="8" t="b">
        <v>0</v>
      </c>
    </row>
    <row r="774" spans="2:20">
      <c r="B774" s="8" t="s">
        <v>82</v>
      </c>
      <c r="C774" s="8" t="s">
        <v>64</v>
      </c>
      <c r="D774" s="8" t="s">
        <v>89</v>
      </c>
      <c r="E774" s="8">
        <v>480</v>
      </c>
      <c r="F774" s="9">
        <v>46174</v>
      </c>
      <c r="G774" s="8" t="s">
        <v>52</v>
      </c>
      <c r="H774" s="8" t="s">
        <v>53</v>
      </c>
      <c r="I774" s="8" t="s">
        <v>68</v>
      </c>
      <c r="J774" s="61">
        <v>0</v>
      </c>
      <c r="K774" s="8">
        <v>1</v>
      </c>
      <c r="L774" s="8">
        <v>4</v>
      </c>
      <c r="M774" s="8" t="s">
        <v>84</v>
      </c>
      <c r="N774" s="9">
        <v>46193</v>
      </c>
      <c r="O774" s="10">
        <v>46193.354166666664</v>
      </c>
      <c r="P774" s="10">
        <v>46193.6875</v>
      </c>
      <c r="Q774" s="8" t="s">
        <v>56</v>
      </c>
      <c r="R774" s="8">
        <v>4</v>
      </c>
      <c r="S774" s="8">
        <v>0</v>
      </c>
      <c r="T774" s="8" t="b">
        <v>0</v>
      </c>
    </row>
    <row r="775" spans="2:20">
      <c r="B775" s="8" t="s">
        <v>82</v>
      </c>
      <c r="C775" s="8" t="s">
        <v>64</v>
      </c>
      <c r="D775" s="8" t="s">
        <v>89</v>
      </c>
      <c r="E775" s="8">
        <v>480</v>
      </c>
      <c r="F775" s="9">
        <v>46174</v>
      </c>
      <c r="G775" s="8" t="s">
        <v>52</v>
      </c>
      <c r="H775" s="8" t="s">
        <v>53</v>
      </c>
      <c r="I775" s="8" t="s">
        <v>67</v>
      </c>
      <c r="J775" s="61">
        <v>0</v>
      </c>
      <c r="K775" s="8">
        <v>1</v>
      </c>
      <c r="L775" s="8">
        <v>4</v>
      </c>
      <c r="M775" s="8" t="s">
        <v>84</v>
      </c>
      <c r="N775" s="9">
        <v>46199</v>
      </c>
      <c r="O775" s="10">
        <v>46199.333333333336</v>
      </c>
      <c r="P775" s="10">
        <v>46199.666666666664</v>
      </c>
      <c r="Q775" s="8" t="s">
        <v>56</v>
      </c>
      <c r="R775" s="8">
        <v>4</v>
      </c>
      <c r="S775" s="8">
        <v>0</v>
      </c>
      <c r="T775" s="8" t="b">
        <v>0</v>
      </c>
    </row>
    <row r="776" spans="2:20">
      <c r="B776" s="8" t="s">
        <v>82</v>
      </c>
      <c r="C776" s="8" t="s">
        <v>64</v>
      </c>
      <c r="D776" s="8" t="s">
        <v>89</v>
      </c>
      <c r="E776" s="8">
        <v>480</v>
      </c>
      <c r="F776" s="9">
        <v>46204</v>
      </c>
      <c r="G776" s="8" t="s">
        <v>52</v>
      </c>
      <c r="H776" s="8" t="s">
        <v>53</v>
      </c>
      <c r="I776" s="8" t="s">
        <v>67</v>
      </c>
      <c r="J776" s="61">
        <v>0</v>
      </c>
      <c r="K776" s="8">
        <v>1</v>
      </c>
      <c r="L776" s="8">
        <v>4</v>
      </c>
      <c r="M776" s="8" t="s">
        <v>84</v>
      </c>
      <c r="N776" s="9">
        <v>46208</v>
      </c>
      <c r="O776" s="10">
        <v>46208.375</v>
      </c>
      <c r="P776" s="10">
        <v>46208.708333333336</v>
      </c>
      <c r="Q776" s="8" t="s">
        <v>58</v>
      </c>
      <c r="R776" s="8">
        <v>4</v>
      </c>
      <c r="S776" s="8">
        <v>0</v>
      </c>
      <c r="T776" s="8" t="b">
        <v>0</v>
      </c>
    </row>
    <row r="777" spans="2:20">
      <c r="B777" s="8" t="s">
        <v>82</v>
      </c>
      <c r="C777" s="8" t="s">
        <v>64</v>
      </c>
      <c r="D777" s="8" t="s">
        <v>89</v>
      </c>
      <c r="E777" s="8">
        <v>480</v>
      </c>
      <c r="F777" s="9">
        <v>46204</v>
      </c>
      <c r="G777" s="8" t="s">
        <v>52</v>
      </c>
      <c r="H777" s="8" t="s">
        <v>53</v>
      </c>
      <c r="I777" s="8" t="s">
        <v>59</v>
      </c>
      <c r="J777" s="61">
        <v>0</v>
      </c>
      <c r="K777" s="8">
        <v>1</v>
      </c>
      <c r="L777" s="8">
        <v>4</v>
      </c>
      <c r="M777" s="8" t="s">
        <v>84</v>
      </c>
      <c r="N777" s="9">
        <v>46211</v>
      </c>
      <c r="O777" s="10">
        <v>46211.333333333336</v>
      </c>
      <c r="P777" s="10">
        <v>46211.666666666664</v>
      </c>
      <c r="Q777" s="8" t="s">
        <v>58</v>
      </c>
      <c r="R777" s="8">
        <v>4</v>
      </c>
      <c r="S777" s="8">
        <v>0</v>
      </c>
      <c r="T777" s="8" t="b">
        <v>0</v>
      </c>
    </row>
    <row r="778" spans="2:20">
      <c r="B778" s="8" t="s">
        <v>82</v>
      </c>
      <c r="C778" s="8" t="s">
        <v>64</v>
      </c>
      <c r="D778" s="8" t="s">
        <v>89</v>
      </c>
      <c r="E778" s="8">
        <v>480</v>
      </c>
      <c r="F778" s="9">
        <v>46204</v>
      </c>
      <c r="G778" s="8" t="s">
        <v>52</v>
      </c>
      <c r="H778" s="8" t="s">
        <v>53</v>
      </c>
      <c r="I778" s="8" t="s">
        <v>54</v>
      </c>
      <c r="J778" s="61">
        <v>0</v>
      </c>
      <c r="K778" s="8">
        <v>1</v>
      </c>
      <c r="L778" s="8">
        <v>4</v>
      </c>
      <c r="M778" s="8" t="s">
        <v>84</v>
      </c>
      <c r="N778" s="9">
        <v>46222</v>
      </c>
      <c r="O778" s="10">
        <v>46222.3125</v>
      </c>
      <c r="P778" s="10">
        <v>46222.645833333336</v>
      </c>
      <c r="Q778" s="8" t="s">
        <v>58</v>
      </c>
      <c r="R778" s="8">
        <v>4</v>
      </c>
      <c r="S778" s="8">
        <v>0</v>
      </c>
      <c r="T778" s="8" t="b">
        <v>0</v>
      </c>
    </row>
    <row r="779" spans="2:20">
      <c r="B779" s="8" t="s">
        <v>82</v>
      </c>
      <c r="C779" s="8" t="s">
        <v>64</v>
      </c>
      <c r="D779" s="8" t="s">
        <v>89</v>
      </c>
      <c r="E779" s="8">
        <v>480</v>
      </c>
      <c r="F779" s="9">
        <v>46235</v>
      </c>
      <c r="G779" s="8" t="s">
        <v>52</v>
      </c>
      <c r="H779" s="8" t="s">
        <v>53</v>
      </c>
      <c r="I779" s="8" t="s">
        <v>67</v>
      </c>
      <c r="J779" s="61">
        <v>0</v>
      </c>
      <c r="K779" s="8">
        <v>1</v>
      </c>
      <c r="L779" s="8">
        <v>4</v>
      </c>
      <c r="M779" s="8" t="s">
        <v>84</v>
      </c>
      <c r="N779" s="9">
        <v>46251</v>
      </c>
      <c r="O779" s="10">
        <v>46251.375</v>
      </c>
      <c r="P779" s="10">
        <v>46251.708333333336</v>
      </c>
      <c r="Q779" s="8" t="s">
        <v>60</v>
      </c>
      <c r="R779" s="8">
        <v>4</v>
      </c>
      <c r="S779" s="8">
        <v>0</v>
      </c>
      <c r="T779" s="8" t="b">
        <v>0</v>
      </c>
    </row>
    <row r="780" spans="2:20">
      <c r="B780" s="8" t="s">
        <v>82</v>
      </c>
      <c r="C780" s="8" t="s">
        <v>64</v>
      </c>
      <c r="D780" s="8" t="s">
        <v>89</v>
      </c>
      <c r="E780" s="8">
        <v>480</v>
      </c>
      <c r="F780" s="9">
        <v>46235</v>
      </c>
      <c r="G780" s="8" t="s">
        <v>52</v>
      </c>
      <c r="H780" s="8" t="s">
        <v>53</v>
      </c>
      <c r="I780" s="8" t="s">
        <v>54</v>
      </c>
      <c r="J780" s="61">
        <v>0</v>
      </c>
      <c r="K780" s="8">
        <v>1</v>
      </c>
      <c r="L780" s="8">
        <v>4</v>
      </c>
      <c r="M780" s="8" t="s">
        <v>84</v>
      </c>
      <c r="N780" s="9">
        <v>46253</v>
      </c>
      <c r="O780" s="10">
        <v>46253.354166666664</v>
      </c>
      <c r="P780" s="10">
        <v>46253.6875</v>
      </c>
      <c r="Q780" s="8" t="s">
        <v>60</v>
      </c>
      <c r="R780" s="8">
        <v>4</v>
      </c>
      <c r="S780" s="8">
        <v>0</v>
      </c>
      <c r="T780" s="8" t="b">
        <v>0</v>
      </c>
    </row>
    <row r="781" spans="2:20">
      <c r="B781" s="8" t="s">
        <v>82</v>
      </c>
      <c r="C781" s="8" t="s">
        <v>64</v>
      </c>
      <c r="D781" s="8" t="s">
        <v>89</v>
      </c>
      <c r="E781" s="8">
        <v>480</v>
      </c>
      <c r="F781" s="9">
        <v>46235</v>
      </c>
      <c r="G781" s="8" t="s">
        <v>52</v>
      </c>
      <c r="H781" s="8" t="s">
        <v>53</v>
      </c>
      <c r="I781" s="8" t="s">
        <v>68</v>
      </c>
      <c r="J781" s="61">
        <v>0</v>
      </c>
      <c r="K781" s="8">
        <v>1</v>
      </c>
      <c r="L781" s="8">
        <v>4</v>
      </c>
      <c r="M781" s="8" t="s">
        <v>84</v>
      </c>
      <c r="N781" s="9">
        <v>46256</v>
      </c>
      <c r="O781" s="10">
        <v>46256.333333333336</v>
      </c>
      <c r="P781" s="10">
        <v>46256.666666666664</v>
      </c>
      <c r="Q781" s="8" t="s">
        <v>60</v>
      </c>
      <c r="R781" s="8">
        <v>4</v>
      </c>
      <c r="S781" s="8">
        <v>0</v>
      </c>
      <c r="T781" s="8" t="b">
        <v>0</v>
      </c>
    </row>
    <row r="782" spans="2:20">
      <c r="B782" s="8" t="s">
        <v>82</v>
      </c>
      <c r="C782" s="8" t="s">
        <v>64</v>
      </c>
      <c r="D782" s="8" t="s">
        <v>89</v>
      </c>
      <c r="E782" s="8">
        <v>540</v>
      </c>
      <c r="F782" s="9">
        <v>46174</v>
      </c>
      <c r="G782" s="8" t="s">
        <v>52</v>
      </c>
      <c r="H782" s="8" t="s">
        <v>53</v>
      </c>
      <c r="I782" s="8" t="s">
        <v>59</v>
      </c>
      <c r="J782" s="61">
        <v>0</v>
      </c>
      <c r="K782" s="8">
        <v>1</v>
      </c>
      <c r="L782" s="8">
        <v>4</v>
      </c>
      <c r="M782" s="8" t="s">
        <v>84</v>
      </c>
      <c r="N782" s="9">
        <v>46178</v>
      </c>
      <c r="O782" s="10">
        <v>46178.354166666664</v>
      </c>
      <c r="P782" s="10">
        <v>46178.729166666664</v>
      </c>
      <c r="Q782" s="8" t="s">
        <v>56</v>
      </c>
      <c r="R782" s="8">
        <v>4</v>
      </c>
      <c r="S782" s="8">
        <v>0</v>
      </c>
      <c r="T782" s="8" t="b">
        <v>0</v>
      </c>
    </row>
    <row r="783" spans="2:20">
      <c r="B783" s="8" t="s">
        <v>82</v>
      </c>
      <c r="C783" s="8" t="s">
        <v>64</v>
      </c>
      <c r="D783" s="8" t="s">
        <v>89</v>
      </c>
      <c r="E783" s="8">
        <v>540</v>
      </c>
      <c r="F783" s="9">
        <v>46174</v>
      </c>
      <c r="G783" s="8" t="s">
        <v>52</v>
      </c>
      <c r="H783" s="8" t="s">
        <v>53</v>
      </c>
      <c r="I783" s="8" t="s">
        <v>57</v>
      </c>
      <c r="J783" s="61">
        <v>0</v>
      </c>
      <c r="K783" s="8">
        <v>1</v>
      </c>
      <c r="L783" s="8">
        <v>4</v>
      </c>
      <c r="M783" s="8" t="s">
        <v>84</v>
      </c>
      <c r="N783" s="9">
        <v>46183</v>
      </c>
      <c r="O783" s="10">
        <v>46183.3125</v>
      </c>
      <c r="P783" s="10">
        <v>46183.6875</v>
      </c>
      <c r="Q783" s="8" t="s">
        <v>56</v>
      </c>
      <c r="R783" s="8">
        <v>4</v>
      </c>
      <c r="S783" s="8">
        <v>0</v>
      </c>
      <c r="T783" s="8" t="b">
        <v>0</v>
      </c>
    </row>
    <row r="784" spans="2:20">
      <c r="B784" s="8" t="s">
        <v>82</v>
      </c>
      <c r="C784" s="8" t="s">
        <v>64</v>
      </c>
      <c r="D784" s="8" t="s">
        <v>89</v>
      </c>
      <c r="E784" s="8">
        <v>540</v>
      </c>
      <c r="F784" s="9">
        <v>46174</v>
      </c>
      <c r="G784" s="8" t="s">
        <v>52</v>
      </c>
      <c r="H784" s="8" t="s">
        <v>53</v>
      </c>
      <c r="I784" s="8" t="s">
        <v>54</v>
      </c>
      <c r="J784" s="61">
        <v>0</v>
      </c>
      <c r="K784" s="8">
        <v>1</v>
      </c>
      <c r="L784" s="8">
        <v>4</v>
      </c>
      <c r="M784" s="8" t="s">
        <v>84</v>
      </c>
      <c r="N784" s="9">
        <v>46203</v>
      </c>
      <c r="O784" s="10">
        <v>46203.3125</v>
      </c>
      <c r="P784" s="10">
        <v>46203.6875</v>
      </c>
      <c r="Q784" s="8" t="s">
        <v>56</v>
      </c>
      <c r="R784" s="8">
        <v>4</v>
      </c>
      <c r="S784" s="8">
        <v>0</v>
      </c>
      <c r="T784" s="8" t="b">
        <v>0</v>
      </c>
    </row>
    <row r="785" spans="2:20">
      <c r="B785" s="8" t="s">
        <v>82</v>
      </c>
      <c r="C785" s="8" t="s">
        <v>64</v>
      </c>
      <c r="D785" s="8" t="s">
        <v>89</v>
      </c>
      <c r="E785" s="8">
        <v>540</v>
      </c>
      <c r="F785" s="9">
        <v>46204</v>
      </c>
      <c r="G785" s="8" t="s">
        <v>52</v>
      </c>
      <c r="H785" s="8" t="s">
        <v>53</v>
      </c>
      <c r="I785" s="8" t="s">
        <v>54</v>
      </c>
      <c r="J785" s="61">
        <v>0</v>
      </c>
      <c r="K785" s="8">
        <v>1</v>
      </c>
      <c r="L785" s="8">
        <v>4</v>
      </c>
      <c r="M785" s="8" t="s">
        <v>84</v>
      </c>
      <c r="N785" s="9">
        <v>46227</v>
      </c>
      <c r="O785" s="10">
        <v>46227.333333333336</v>
      </c>
      <c r="P785" s="10">
        <v>46227.708333333336</v>
      </c>
      <c r="Q785" s="8" t="s">
        <v>58</v>
      </c>
      <c r="R785" s="8">
        <v>4</v>
      </c>
      <c r="S785" s="8">
        <v>0</v>
      </c>
      <c r="T785" s="8" t="b">
        <v>0</v>
      </c>
    </row>
    <row r="786" spans="2:20">
      <c r="B786" s="8" t="s">
        <v>82</v>
      </c>
      <c r="C786" s="8" t="s">
        <v>64</v>
      </c>
      <c r="D786" s="8" t="s">
        <v>89</v>
      </c>
      <c r="E786" s="8">
        <v>540</v>
      </c>
      <c r="F786" s="9">
        <v>46204</v>
      </c>
      <c r="G786" s="8" t="s">
        <v>52</v>
      </c>
      <c r="H786" s="8" t="s">
        <v>53</v>
      </c>
      <c r="I786" s="8" t="s">
        <v>68</v>
      </c>
      <c r="J786" s="61">
        <v>0</v>
      </c>
      <c r="K786" s="8">
        <v>1</v>
      </c>
      <c r="L786" s="8">
        <v>4</v>
      </c>
      <c r="M786" s="8" t="s">
        <v>84</v>
      </c>
      <c r="N786" s="9">
        <v>46231</v>
      </c>
      <c r="O786" s="10">
        <v>46231.3125</v>
      </c>
      <c r="P786" s="10">
        <v>46231.6875</v>
      </c>
      <c r="Q786" s="8" t="s">
        <v>58</v>
      </c>
      <c r="R786" s="8">
        <v>4</v>
      </c>
      <c r="S786" s="8">
        <v>0</v>
      </c>
      <c r="T786" s="8" t="b">
        <v>0</v>
      </c>
    </row>
    <row r="787" spans="2:20">
      <c r="B787" s="8" t="s">
        <v>82</v>
      </c>
      <c r="C787" s="8" t="s">
        <v>64</v>
      </c>
      <c r="D787" s="8" t="s">
        <v>89</v>
      </c>
      <c r="E787" s="8">
        <v>540</v>
      </c>
      <c r="F787" s="9">
        <v>46235</v>
      </c>
      <c r="G787" s="8" t="s">
        <v>52</v>
      </c>
      <c r="H787" s="8" t="s">
        <v>53</v>
      </c>
      <c r="I787" s="8" t="s">
        <v>67</v>
      </c>
      <c r="J787" s="61">
        <v>0</v>
      </c>
      <c r="K787" s="8">
        <v>1</v>
      </c>
      <c r="L787" s="8">
        <v>4</v>
      </c>
      <c r="M787" s="8" t="s">
        <v>84</v>
      </c>
      <c r="N787" s="9">
        <v>46243</v>
      </c>
      <c r="O787" s="10">
        <v>46243.333333333336</v>
      </c>
      <c r="P787" s="10">
        <v>46243.708333333336</v>
      </c>
      <c r="Q787" s="8" t="s">
        <v>60</v>
      </c>
      <c r="R787" s="8">
        <v>4</v>
      </c>
      <c r="S787" s="8">
        <v>0</v>
      </c>
      <c r="T787" s="8" t="b">
        <v>0</v>
      </c>
    </row>
    <row r="788" spans="2:20">
      <c r="B788" s="8" t="s">
        <v>82</v>
      </c>
      <c r="C788" s="8" t="s">
        <v>64</v>
      </c>
      <c r="D788" s="8" t="s">
        <v>89</v>
      </c>
      <c r="E788" s="8">
        <v>540</v>
      </c>
      <c r="F788" s="9">
        <v>46235</v>
      </c>
      <c r="G788" s="8" t="s">
        <v>52</v>
      </c>
      <c r="H788" s="8" t="s">
        <v>53</v>
      </c>
      <c r="I788" s="8" t="s">
        <v>62</v>
      </c>
      <c r="J788" s="61">
        <v>0</v>
      </c>
      <c r="K788" s="8">
        <v>1</v>
      </c>
      <c r="L788" s="8">
        <v>4</v>
      </c>
      <c r="M788" s="8" t="s">
        <v>84</v>
      </c>
      <c r="N788" s="9">
        <v>46260</v>
      </c>
      <c r="O788" s="10">
        <v>46260.333333333336</v>
      </c>
      <c r="P788" s="10">
        <v>46260.708333333336</v>
      </c>
      <c r="Q788" s="8" t="s">
        <v>60</v>
      </c>
      <c r="R788" s="8">
        <v>4</v>
      </c>
      <c r="S788" s="8">
        <v>0</v>
      </c>
      <c r="T788" s="8" t="b">
        <v>0</v>
      </c>
    </row>
    <row r="789" spans="2:20">
      <c r="B789" s="8" t="s">
        <v>82</v>
      </c>
      <c r="C789" s="8" t="s">
        <v>77</v>
      </c>
      <c r="D789" s="8" t="s">
        <v>90</v>
      </c>
      <c r="E789" s="8">
        <v>180</v>
      </c>
      <c r="F789" s="9">
        <v>46174</v>
      </c>
      <c r="G789" s="8" t="s">
        <v>52</v>
      </c>
      <c r="H789" s="8" t="s">
        <v>53</v>
      </c>
      <c r="I789" s="8" t="s">
        <v>79</v>
      </c>
      <c r="J789" s="61">
        <v>0</v>
      </c>
      <c r="K789" s="8">
        <v>1</v>
      </c>
      <c r="L789" s="8">
        <v>4</v>
      </c>
      <c r="M789" s="8" t="s">
        <v>91</v>
      </c>
      <c r="N789" s="9">
        <v>46175</v>
      </c>
      <c r="O789" s="10">
        <v>46175.541666666664</v>
      </c>
      <c r="P789" s="10">
        <v>46175.666666666664</v>
      </c>
      <c r="Q789" s="8" t="s">
        <v>56</v>
      </c>
      <c r="R789" s="8">
        <v>4</v>
      </c>
      <c r="S789" s="8">
        <v>0</v>
      </c>
      <c r="T789" s="8" t="b">
        <v>0</v>
      </c>
    </row>
    <row r="790" spans="2:20">
      <c r="B790" s="8" t="s">
        <v>82</v>
      </c>
      <c r="C790" s="8" t="s">
        <v>77</v>
      </c>
      <c r="D790" s="8" t="s">
        <v>90</v>
      </c>
      <c r="E790" s="8">
        <v>180</v>
      </c>
      <c r="F790" s="9">
        <v>46174</v>
      </c>
      <c r="G790" s="8" t="s">
        <v>52</v>
      </c>
      <c r="H790" s="8" t="s">
        <v>53</v>
      </c>
      <c r="I790" s="8" t="s">
        <v>79</v>
      </c>
      <c r="J790" s="61">
        <v>0</v>
      </c>
      <c r="K790" s="8">
        <v>1</v>
      </c>
      <c r="L790" s="8">
        <v>4</v>
      </c>
      <c r="M790" s="8" t="s">
        <v>91</v>
      </c>
      <c r="N790" s="9">
        <v>46183</v>
      </c>
      <c r="O790" s="10">
        <v>46183.333333333336</v>
      </c>
      <c r="P790" s="10">
        <v>46183.458333333336</v>
      </c>
      <c r="Q790" s="8" t="s">
        <v>56</v>
      </c>
      <c r="R790" s="8">
        <v>4</v>
      </c>
      <c r="S790" s="8">
        <v>0</v>
      </c>
      <c r="T790" s="8" t="b">
        <v>0</v>
      </c>
    </row>
    <row r="791" spans="2:20">
      <c r="B791" s="8" t="s">
        <v>82</v>
      </c>
      <c r="C791" s="8" t="s">
        <v>77</v>
      </c>
      <c r="D791" s="8" t="s">
        <v>90</v>
      </c>
      <c r="E791" s="8">
        <v>180</v>
      </c>
      <c r="F791" s="9">
        <v>46204</v>
      </c>
      <c r="G791" s="8" t="s">
        <v>52</v>
      </c>
      <c r="H791" s="8" t="s">
        <v>53</v>
      </c>
      <c r="I791" s="8" t="s">
        <v>79</v>
      </c>
      <c r="J791" s="61">
        <v>0</v>
      </c>
      <c r="K791" s="8">
        <v>1</v>
      </c>
      <c r="L791" s="8">
        <v>4</v>
      </c>
      <c r="M791" s="8" t="s">
        <v>91</v>
      </c>
      <c r="N791" s="9">
        <v>46216</v>
      </c>
      <c r="O791" s="10">
        <v>46216.354166666664</v>
      </c>
      <c r="P791" s="10">
        <v>46216.479166666664</v>
      </c>
      <c r="Q791" s="8" t="s">
        <v>58</v>
      </c>
      <c r="R791" s="8">
        <v>4</v>
      </c>
      <c r="S791" s="8">
        <v>0</v>
      </c>
      <c r="T791" s="8" t="b">
        <v>0</v>
      </c>
    </row>
    <row r="792" spans="2:20">
      <c r="B792" s="8" t="s">
        <v>82</v>
      </c>
      <c r="C792" s="8" t="s">
        <v>77</v>
      </c>
      <c r="D792" s="8" t="s">
        <v>90</v>
      </c>
      <c r="E792" s="8">
        <v>180</v>
      </c>
      <c r="F792" s="9">
        <v>46235</v>
      </c>
      <c r="G792" s="8" t="s">
        <v>52</v>
      </c>
      <c r="H792" s="8" t="s">
        <v>53</v>
      </c>
      <c r="I792" s="8" t="s">
        <v>79</v>
      </c>
      <c r="J792" s="61">
        <v>0</v>
      </c>
      <c r="K792" s="8">
        <v>1</v>
      </c>
      <c r="L792" s="8">
        <v>4</v>
      </c>
      <c r="M792" s="8" t="s">
        <v>91</v>
      </c>
      <c r="N792" s="9">
        <v>46259</v>
      </c>
      <c r="O792" s="10">
        <v>46259.354166666664</v>
      </c>
      <c r="P792" s="10">
        <v>46259.479166666664</v>
      </c>
      <c r="Q792" s="8" t="s">
        <v>60</v>
      </c>
      <c r="R792" s="8">
        <v>4</v>
      </c>
      <c r="S792" s="8">
        <v>0</v>
      </c>
      <c r="T792" s="8" t="b">
        <v>0</v>
      </c>
    </row>
    <row r="793" spans="2:20">
      <c r="B793" s="8" t="s">
        <v>82</v>
      </c>
      <c r="C793" s="8" t="s">
        <v>77</v>
      </c>
      <c r="D793" s="8" t="s">
        <v>90</v>
      </c>
      <c r="E793" s="8">
        <v>210</v>
      </c>
      <c r="F793" s="9">
        <v>46174</v>
      </c>
      <c r="G793" s="8" t="s">
        <v>52</v>
      </c>
      <c r="H793" s="8" t="s">
        <v>53</v>
      </c>
      <c r="I793" s="8" t="s">
        <v>79</v>
      </c>
      <c r="J793" s="61">
        <v>0</v>
      </c>
      <c r="K793" s="8">
        <v>1</v>
      </c>
      <c r="L793" s="8">
        <v>4</v>
      </c>
      <c r="M793" s="8" t="s">
        <v>91</v>
      </c>
      <c r="N793" s="9">
        <v>46185</v>
      </c>
      <c r="O793" s="10">
        <v>46185.333333333336</v>
      </c>
      <c r="P793" s="10">
        <v>46185.479166666664</v>
      </c>
      <c r="Q793" s="8" t="s">
        <v>56</v>
      </c>
      <c r="R793" s="8">
        <v>4</v>
      </c>
      <c r="S793" s="8">
        <v>0</v>
      </c>
      <c r="T793" s="8" t="b">
        <v>0</v>
      </c>
    </row>
    <row r="794" spans="2:20">
      <c r="B794" s="8" t="s">
        <v>82</v>
      </c>
      <c r="C794" s="8" t="s">
        <v>77</v>
      </c>
      <c r="D794" s="8" t="s">
        <v>90</v>
      </c>
      <c r="E794" s="8">
        <v>210</v>
      </c>
      <c r="F794" s="9">
        <v>46204</v>
      </c>
      <c r="G794" s="8" t="s">
        <v>52</v>
      </c>
      <c r="H794" s="8" t="s">
        <v>53</v>
      </c>
      <c r="I794" s="8" t="s">
        <v>79</v>
      </c>
      <c r="J794" s="61">
        <v>0</v>
      </c>
      <c r="K794" s="8">
        <v>1</v>
      </c>
      <c r="L794" s="8">
        <v>4</v>
      </c>
      <c r="M794" s="8" t="s">
        <v>91</v>
      </c>
      <c r="N794" s="9">
        <v>46225</v>
      </c>
      <c r="O794" s="10">
        <v>46225.541666666664</v>
      </c>
      <c r="P794" s="10">
        <v>46225.6875</v>
      </c>
      <c r="Q794" s="8" t="s">
        <v>58</v>
      </c>
      <c r="R794" s="8">
        <v>4</v>
      </c>
      <c r="S794" s="8">
        <v>0</v>
      </c>
      <c r="T794" s="8" t="b">
        <v>0</v>
      </c>
    </row>
    <row r="795" spans="2:20">
      <c r="B795" s="8" t="s">
        <v>82</v>
      </c>
      <c r="C795" s="8" t="s">
        <v>77</v>
      </c>
      <c r="D795" s="8" t="s">
        <v>90</v>
      </c>
      <c r="E795" s="8">
        <v>210</v>
      </c>
      <c r="F795" s="9">
        <v>46235</v>
      </c>
      <c r="G795" s="8" t="s">
        <v>52</v>
      </c>
      <c r="H795" s="8" t="s">
        <v>53</v>
      </c>
      <c r="I795" s="8" t="s">
        <v>79</v>
      </c>
      <c r="J795" s="61">
        <v>0</v>
      </c>
      <c r="K795" s="8">
        <v>1</v>
      </c>
      <c r="L795" s="8">
        <v>4</v>
      </c>
      <c r="M795" s="8" t="s">
        <v>91</v>
      </c>
      <c r="N795" s="9">
        <v>46236</v>
      </c>
      <c r="O795" s="10">
        <v>46236.541666666664</v>
      </c>
      <c r="P795" s="10">
        <v>46236.6875</v>
      </c>
      <c r="Q795" s="8" t="s">
        <v>60</v>
      </c>
      <c r="R795" s="8">
        <v>4</v>
      </c>
      <c r="S795" s="8">
        <v>0</v>
      </c>
      <c r="T795" s="8" t="b">
        <v>0</v>
      </c>
    </row>
    <row r="796" spans="2:20">
      <c r="B796" s="8" t="s">
        <v>82</v>
      </c>
      <c r="C796" s="8" t="s">
        <v>77</v>
      </c>
      <c r="D796" s="8" t="s">
        <v>90</v>
      </c>
      <c r="E796" s="8">
        <v>210</v>
      </c>
      <c r="F796" s="9">
        <v>46235</v>
      </c>
      <c r="G796" s="8" t="s">
        <v>52</v>
      </c>
      <c r="H796" s="8" t="s">
        <v>53</v>
      </c>
      <c r="I796" s="8" t="s">
        <v>79</v>
      </c>
      <c r="J796" s="61">
        <v>0</v>
      </c>
      <c r="K796" s="8">
        <v>1</v>
      </c>
      <c r="L796" s="8">
        <v>4</v>
      </c>
      <c r="M796" s="8" t="s">
        <v>91</v>
      </c>
      <c r="N796" s="9">
        <v>46256</v>
      </c>
      <c r="O796" s="10">
        <v>46256.541666666664</v>
      </c>
      <c r="P796" s="10">
        <v>46256.6875</v>
      </c>
      <c r="Q796" s="8" t="s">
        <v>60</v>
      </c>
      <c r="R796" s="8">
        <v>4</v>
      </c>
      <c r="S796" s="8">
        <v>0</v>
      </c>
      <c r="T796" s="8" t="b">
        <v>0</v>
      </c>
    </row>
    <row r="797" spans="2:20">
      <c r="B797" s="8" t="s">
        <v>82</v>
      </c>
      <c r="C797" s="8" t="s">
        <v>77</v>
      </c>
      <c r="D797" s="8" t="s">
        <v>90</v>
      </c>
      <c r="E797" s="8">
        <v>240</v>
      </c>
      <c r="F797" s="9">
        <v>46174</v>
      </c>
      <c r="G797" s="8" t="s">
        <v>52</v>
      </c>
      <c r="H797" s="8" t="s">
        <v>53</v>
      </c>
      <c r="I797" s="8" t="s">
        <v>79</v>
      </c>
      <c r="J797" s="61">
        <v>0</v>
      </c>
      <c r="K797" s="8">
        <v>1</v>
      </c>
      <c r="L797" s="8">
        <v>4</v>
      </c>
      <c r="M797" s="8" t="s">
        <v>91</v>
      </c>
      <c r="N797" s="9">
        <v>46178</v>
      </c>
      <c r="O797" s="10">
        <v>46178.5625</v>
      </c>
      <c r="P797" s="10">
        <v>46178.729166666664</v>
      </c>
      <c r="Q797" s="8" t="s">
        <v>56</v>
      </c>
      <c r="R797" s="8">
        <v>4</v>
      </c>
      <c r="S797" s="8">
        <v>0</v>
      </c>
      <c r="T797" s="8" t="b">
        <v>0</v>
      </c>
    </row>
    <row r="798" spans="2:20">
      <c r="B798" s="8" t="s">
        <v>82</v>
      </c>
      <c r="C798" s="8" t="s">
        <v>77</v>
      </c>
      <c r="D798" s="8" t="s">
        <v>90</v>
      </c>
      <c r="E798" s="8">
        <v>240</v>
      </c>
      <c r="F798" s="9">
        <v>46174</v>
      </c>
      <c r="G798" s="8" t="s">
        <v>52</v>
      </c>
      <c r="H798" s="8" t="s">
        <v>53</v>
      </c>
      <c r="I798" s="8" t="s">
        <v>79</v>
      </c>
      <c r="J798" s="61">
        <v>0</v>
      </c>
      <c r="K798" s="8">
        <v>1</v>
      </c>
      <c r="L798" s="8">
        <v>4</v>
      </c>
      <c r="M798" s="8" t="s">
        <v>91</v>
      </c>
      <c r="N798" s="9">
        <v>46194</v>
      </c>
      <c r="O798" s="10">
        <v>46194.354166666664</v>
      </c>
      <c r="P798" s="10">
        <v>46194.520833333336</v>
      </c>
      <c r="Q798" s="8" t="s">
        <v>56</v>
      </c>
      <c r="R798" s="8">
        <v>4</v>
      </c>
      <c r="S798" s="8">
        <v>0</v>
      </c>
      <c r="T798" s="8" t="b">
        <v>0</v>
      </c>
    </row>
    <row r="799" spans="2:20">
      <c r="B799" s="8" t="s">
        <v>82</v>
      </c>
      <c r="C799" s="8" t="s">
        <v>77</v>
      </c>
      <c r="D799" s="8" t="s">
        <v>90</v>
      </c>
      <c r="E799" s="8">
        <v>240</v>
      </c>
      <c r="F799" s="9">
        <v>46204</v>
      </c>
      <c r="G799" s="8" t="s">
        <v>52</v>
      </c>
      <c r="H799" s="8" t="s">
        <v>53</v>
      </c>
      <c r="I799" s="8" t="s">
        <v>79</v>
      </c>
      <c r="J799" s="61">
        <v>0</v>
      </c>
      <c r="K799" s="8">
        <v>1</v>
      </c>
      <c r="L799" s="8">
        <v>4</v>
      </c>
      <c r="M799" s="8" t="s">
        <v>91</v>
      </c>
      <c r="N799" s="9">
        <v>46231</v>
      </c>
      <c r="O799" s="10">
        <v>46231.333333333336</v>
      </c>
      <c r="P799" s="10">
        <v>46231.5</v>
      </c>
      <c r="Q799" s="8" t="s">
        <v>58</v>
      </c>
      <c r="R799" s="8">
        <v>4</v>
      </c>
      <c r="S799" s="8">
        <v>0</v>
      </c>
      <c r="T799" s="8" t="b">
        <v>0</v>
      </c>
    </row>
    <row r="800" spans="2:20">
      <c r="B800" s="8" t="s">
        <v>82</v>
      </c>
      <c r="C800" s="8" t="s">
        <v>77</v>
      </c>
      <c r="D800" s="8" t="s">
        <v>90</v>
      </c>
      <c r="E800" s="8">
        <v>240</v>
      </c>
      <c r="F800" s="9">
        <v>46235</v>
      </c>
      <c r="G800" s="8" t="s">
        <v>52</v>
      </c>
      <c r="H800" s="8" t="s">
        <v>53</v>
      </c>
      <c r="I800" s="8" t="s">
        <v>79</v>
      </c>
      <c r="J800" s="61">
        <v>0</v>
      </c>
      <c r="K800" s="8">
        <v>1</v>
      </c>
      <c r="L800" s="8">
        <v>4</v>
      </c>
      <c r="M800" s="8" t="s">
        <v>91</v>
      </c>
      <c r="N800" s="9">
        <v>46244</v>
      </c>
      <c r="O800" s="10">
        <v>46244.354166666664</v>
      </c>
      <c r="P800" s="10">
        <v>46244.520833333336</v>
      </c>
      <c r="Q800" s="8" t="s">
        <v>60</v>
      </c>
      <c r="R800" s="8">
        <v>4</v>
      </c>
      <c r="S800" s="8">
        <v>0</v>
      </c>
      <c r="T800" s="8" t="b">
        <v>0</v>
      </c>
    </row>
    <row r="801" spans="2:20">
      <c r="B801" s="8" t="s">
        <v>82</v>
      </c>
      <c r="C801" s="8" t="s">
        <v>77</v>
      </c>
      <c r="D801" s="8" t="s">
        <v>90</v>
      </c>
      <c r="E801" s="8">
        <v>240</v>
      </c>
      <c r="F801" s="9">
        <v>46235</v>
      </c>
      <c r="G801" s="8" t="s">
        <v>52</v>
      </c>
      <c r="H801" s="8" t="s">
        <v>53</v>
      </c>
      <c r="I801" s="8" t="s">
        <v>79</v>
      </c>
      <c r="J801" s="61">
        <v>0</v>
      </c>
      <c r="K801" s="8">
        <v>1</v>
      </c>
      <c r="L801" s="8">
        <v>4</v>
      </c>
      <c r="M801" s="8" t="s">
        <v>91</v>
      </c>
      <c r="N801" s="9">
        <v>46265</v>
      </c>
      <c r="O801" s="10">
        <v>46265.375</v>
      </c>
      <c r="P801" s="10">
        <v>46265.541666666664</v>
      </c>
      <c r="Q801" s="8" t="s">
        <v>60</v>
      </c>
      <c r="R801" s="8">
        <v>4</v>
      </c>
      <c r="S801" s="8">
        <v>0</v>
      </c>
      <c r="T801" s="8" t="b">
        <v>0</v>
      </c>
    </row>
    <row r="802" spans="2:20">
      <c r="B802" s="8" t="s">
        <v>82</v>
      </c>
      <c r="C802" s="8" t="s">
        <v>77</v>
      </c>
      <c r="D802" s="8" t="s">
        <v>90</v>
      </c>
      <c r="E802" s="8">
        <v>270</v>
      </c>
      <c r="F802" s="9">
        <v>46174</v>
      </c>
      <c r="G802" s="8" t="s">
        <v>52</v>
      </c>
      <c r="H802" s="8" t="s">
        <v>53</v>
      </c>
      <c r="I802" s="8" t="s">
        <v>79</v>
      </c>
      <c r="J802" s="61">
        <v>0</v>
      </c>
      <c r="K802" s="8">
        <v>1</v>
      </c>
      <c r="L802" s="8">
        <v>4</v>
      </c>
      <c r="M802" s="8" t="s">
        <v>91</v>
      </c>
      <c r="N802" s="9">
        <v>46177</v>
      </c>
      <c r="O802" s="10">
        <v>46177.541666666664</v>
      </c>
      <c r="P802" s="10">
        <v>46177.729166666664</v>
      </c>
      <c r="Q802" s="8" t="s">
        <v>56</v>
      </c>
      <c r="R802" s="8">
        <v>4</v>
      </c>
      <c r="S802" s="8">
        <v>0</v>
      </c>
      <c r="T802" s="8" t="b">
        <v>0</v>
      </c>
    </row>
    <row r="803" spans="2:20">
      <c r="B803" s="8" t="s">
        <v>82</v>
      </c>
      <c r="C803" s="8" t="s">
        <v>77</v>
      </c>
      <c r="D803" s="8" t="s">
        <v>90</v>
      </c>
      <c r="E803" s="8">
        <v>270</v>
      </c>
      <c r="F803" s="9">
        <v>46174</v>
      </c>
      <c r="G803" s="8" t="s">
        <v>52</v>
      </c>
      <c r="H803" s="8" t="s">
        <v>53</v>
      </c>
      <c r="I803" s="8" t="s">
        <v>79</v>
      </c>
      <c r="J803" s="61">
        <v>0</v>
      </c>
      <c r="K803" s="8">
        <v>1</v>
      </c>
      <c r="L803" s="8">
        <v>4</v>
      </c>
      <c r="M803" s="8" t="s">
        <v>91</v>
      </c>
      <c r="N803" s="9">
        <v>46179</v>
      </c>
      <c r="O803" s="10">
        <v>46179.5625</v>
      </c>
      <c r="P803" s="10">
        <v>46179.75</v>
      </c>
      <c r="Q803" s="8" t="s">
        <v>56</v>
      </c>
      <c r="R803" s="8">
        <v>4</v>
      </c>
      <c r="S803" s="8">
        <v>0</v>
      </c>
      <c r="T803" s="8" t="b">
        <v>0</v>
      </c>
    </row>
    <row r="804" spans="2:20">
      <c r="B804" s="8" t="s">
        <v>82</v>
      </c>
      <c r="C804" s="8" t="s">
        <v>77</v>
      </c>
      <c r="D804" s="8" t="s">
        <v>90</v>
      </c>
      <c r="E804" s="8">
        <v>270</v>
      </c>
      <c r="F804" s="9">
        <v>46174</v>
      </c>
      <c r="G804" s="8" t="s">
        <v>52</v>
      </c>
      <c r="H804" s="8" t="s">
        <v>53</v>
      </c>
      <c r="I804" s="8" t="s">
        <v>79</v>
      </c>
      <c r="J804" s="61">
        <v>0</v>
      </c>
      <c r="K804" s="8">
        <v>1</v>
      </c>
      <c r="L804" s="8">
        <v>4</v>
      </c>
      <c r="M804" s="8" t="s">
        <v>91</v>
      </c>
      <c r="N804" s="9">
        <v>46182</v>
      </c>
      <c r="O804" s="10">
        <v>46182.375</v>
      </c>
      <c r="P804" s="10">
        <v>46182.5625</v>
      </c>
      <c r="Q804" s="8" t="s">
        <v>56</v>
      </c>
      <c r="R804" s="8">
        <v>4</v>
      </c>
      <c r="S804" s="8">
        <v>0</v>
      </c>
      <c r="T804" s="8" t="b">
        <v>0</v>
      </c>
    </row>
    <row r="805" spans="2:20">
      <c r="B805" s="8" t="s">
        <v>82</v>
      </c>
      <c r="C805" s="8" t="s">
        <v>77</v>
      </c>
      <c r="D805" s="8" t="s">
        <v>90</v>
      </c>
      <c r="E805" s="8">
        <v>270</v>
      </c>
      <c r="F805" s="9">
        <v>46174</v>
      </c>
      <c r="G805" s="8" t="s">
        <v>52</v>
      </c>
      <c r="H805" s="8" t="s">
        <v>53</v>
      </c>
      <c r="I805" s="8" t="s">
        <v>79</v>
      </c>
      <c r="J805" s="61">
        <v>0</v>
      </c>
      <c r="K805" s="8">
        <v>1</v>
      </c>
      <c r="L805" s="8">
        <v>4</v>
      </c>
      <c r="M805" s="8" t="s">
        <v>91</v>
      </c>
      <c r="N805" s="9">
        <v>46184</v>
      </c>
      <c r="O805" s="10">
        <v>46184.354166666664</v>
      </c>
      <c r="P805" s="10">
        <v>46184.541666666664</v>
      </c>
      <c r="Q805" s="8" t="s">
        <v>56</v>
      </c>
      <c r="R805" s="8">
        <v>4</v>
      </c>
      <c r="S805" s="8">
        <v>0</v>
      </c>
      <c r="T805" s="8" t="b">
        <v>0</v>
      </c>
    </row>
    <row r="806" spans="2:20">
      <c r="B806" s="8" t="s">
        <v>82</v>
      </c>
      <c r="C806" s="8" t="s">
        <v>77</v>
      </c>
      <c r="D806" s="8" t="s">
        <v>90</v>
      </c>
      <c r="E806" s="8">
        <v>270</v>
      </c>
      <c r="F806" s="9">
        <v>46174</v>
      </c>
      <c r="G806" s="8" t="s">
        <v>52</v>
      </c>
      <c r="H806" s="8" t="s">
        <v>53</v>
      </c>
      <c r="I806" s="8" t="s">
        <v>79</v>
      </c>
      <c r="J806" s="61">
        <v>0</v>
      </c>
      <c r="K806" s="8">
        <v>1</v>
      </c>
      <c r="L806" s="8">
        <v>4</v>
      </c>
      <c r="M806" s="8" t="s">
        <v>91</v>
      </c>
      <c r="N806" s="9">
        <v>46192</v>
      </c>
      <c r="O806" s="10">
        <v>46192.354166666664</v>
      </c>
      <c r="P806" s="10">
        <v>46192.541666666664</v>
      </c>
      <c r="Q806" s="8" t="s">
        <v>56</v>
      </c>
      <c r="R806" s="8">
        <v>4</v>
      </c>
      <c r="S806" s="8">
        <v>0</v>
      </c>
      <c r="T806" s="8" t="b">
        <v>0</v>
      </c>
    </row>
    <row r="807" spans="2:20">
      <c r="B807" s="8" t="s">
        <v>82</v>
      </c>
      <c r="C807" s="8" t="s">
        <v>77</v>
      </c>
      <c r="D807" s="8" t="s">
        <v>90</v>
      </c>
      <c r="E807" s="8">
        <v>270</v>
      </c>
      <c r="F807" s="9">
        <v>46204</v>
      </c>
      <c r="G807" s="8" t="s">
        <v>52</v>
      </c>
      <c r="H807" s="8" t="s">
        <v>53</v>
      </c>
      <c r="I807" s="8" t="s">
        <v>79</v>
      </c>
      <c r="J807" s="61">
        <v>0</v>
      </c>
      <c r="K807" s="8">
        <v>1</v>
      </c>
      <c r="L807" s="8">
        <v>4</v>
      </c>
      <c r="M807" s="8" t="s">
        <v>91</v>
      </c>
      <c r="N807" s="9">
        <v>46207</v>
      </c>
      <c r="O807" s="10">
        <v>46207.541666666664</v>
      </c>
      <c r="P807" s="10">
        <v>46207.729166666664</v>
      </c>
      <c r="Q807" s="8" t="s">
        <v>58</v>
      </c>
      <c r="R807" s="8">
        <v>4</v>
      </c>
      <c r="S807" s="8">
        <v>0</v>
      </c>
      <c r="T807" s="8" t="b">
        <v>0</v>
      </c>
    </row>
    <row r="808" spans="2:20">
      <c r="B808" s="8" t="s">
        <v>82</v>
      </c>
      <c r="C808" s="8" t="s">
        <v>77</v>
      </c>
      <c r="D808" s="8" t="s">
        <v>90</v>
      </c>
      <c r="E808" s="8">
        <v>270</v>
      </c>
      <c r="F808" s="9">
        <v>46204</v>
      </c>
      <c r="G808" s="8" t="s">
        <v>52</v>
      </c>
      <c r="H808" s="8" t="s">
        <v>53</v>
      </c>
      <c r="I808" s="8" t="s">
        <v>79</v>
      </c>
      <c r="J808" s="61">
        <v>0</v>
      </c>
      <c r="K808" s="8">
        <v>1</v>
      </c>
      <c r="L808" s="8">
        <v>4</v>
      </c>
      <c r="M808" s="8" t="s">
        <v>91</v>
      </c>
      <c r="N808" s="9">
        <v>46213</v>
      </c>
      <c r="O808" s="10">
        <v>46213.541666666664</v>
      </c>
      <c r="P808" s="10">
        <v>46213.729166666664</v>
      </c>
      <c r="Q808" s="8" t="s">
        <v>58</v>
      </c>
      <c r="R808" s="8">
        <v>4</v>
      </c>
      <c r="S808" s="8">
        <v>0</v>
      </c>
      <c r="T808" s="8" t="b">
        <v>0</v>
      </c>
    </row>
    <row r="809" spans="2:20">
      <c r="B809" s="8" t="s">
        <v>82</v>
      </c>
      <c r="C809" s="8" t="s">
        <v>77</v>
      </c>
      <c r="D809" s="8" t="s">
        <v>90</v>
      </c>
      <c r="E809" s="8">
        <v>270</v>
      </c>
      <c r="F809" s="9">
        <v>46235</v>
      </c>
      <c r="G809" s="8" t="s">
        <v>52</v>
      </c>
      <c r="H809" s="8" t="s">
        <v>53</v>
      </c>
      <c r="I809" s="8" t="s">
        <v>79</v>
      </c>
      <c r="J809" s="61">
        <v>0</v>
      </c>
      <c r="K809" s="8">
        <v>1</v>
      </c>
      <c r="L809" s="8">
        <v>4</v>
      </c>
      <c r="M809" s="8" t="s">
        <v>91</v>
      </c>
      <c r="N809" s="9">
        <v>46252</v>
      </c>
      <c r="O809" s="10">
        <v>46252.541666666664</v>
      </c>
      <c r="P809" s="10">
        <v>46252.729166666664</v>
      </c>
      <c r="Q809" s="8" t="s">
        <v>60</v>
      </c>
      <c r="R809" s="8">
        <v>4</v>
      </c>
      <c r="S809" s="8">
        <v>0</v>
      </c>
      <c r="T809" s="8" t="b">
        <v>0</v>
      </c>
    </row>
    <row r="810" spans="2:20">
      <c r="B810" s="8" t="s">
        <v>82</v>
      </c>
      <c r="C810" s="8" t="s">
        <v>77</v>
      </c>
      <c r="D810" s="8" t="s">
        <v>90</v>
      </c>
      <c r="E810" s="8">
        <v>270</v>
      </c>
      <c r="F810" s="9">
        <v>46235</v>
      </c>
      <c r="G810" s="8" t="s">
        <v>52</v>
      </c>
      <c r="H810" s="8" t="s">
        <v>53</v>
      </c>
      <c r="I810" s="8" t="s">
        <v>79</v>
      </c>
      <c r="J810" s="61">
        <v>0</v>
      </c>
      <c r="K810" s="8">
        <v>1</v>
      </c>
      <c r="L810" s="8">
        <v>4</v>
      </c>
      <c r="M810" s="8" t="s">
        <v>91</v>
      </c>
      <c r="N810" s="9">
        <v>46262</v>
      </c>
      <c r="O810" s="10">
        <v>46262.333333333336</v>
      </c>
      <c r="P810" s="10">
        <v>46262.520833333336</v>
      </c>
      <c r="Q810" s="8" t="s">
        <v>60</v>
      </c>
      <c r="R810" s="8">
        <v>4</v>
      </c>
      <c r="S810" s="8">
        <v>0</v>
      </c>
      <c r="T810" s="8" t="b">
        <v>0</v>
      </c>
    </row>
    <row r="811" spans="2:20">
      <c r="B811" s="8" t="s">
        <v>82</v>
      </c>
      <c r="C811" s="8" t="s">
        <v>77</v>
      </c>
      <c r="D811" s="8" t="s">
        <v>90</v>
      </c>
      <c r="E811" s="8">
        <v>300</v>
      </c>
      <c r="F811" s="9">
        <v>46235</v>
      </c>
      <c r="G811" s="8" t="s">
        <v>52</v>
      </c>
      <c r="H811" s="8" t="s">
        <v>53</v>
      </c>
      <c r="I811" s="8" t="s">
        <v>79</v>
      </c>
      <c r="J811" s="61">
        <v>0</v>
      </c>
      <c r="K811" s="8">
        <v>1</v>
      </c>
      <c r="L811" s="8">
        <v>4</v>
      </c>
      <c r="M811" s="8" t="s">
        <v>91</v>
      </c>
      <c r="N811" s="9">
        <v>46237</v>
      </c>
      <c r="O811" s="10">
        <v>46237.354166666664</v>
      </c>
      <c r="P811" s="10">
        <v>46237.5625</v>
      </c>
      <c r="Q811" s="8" t="s">
        <v>60</v>
      </c>
      <c r="R811" s="8">
        <v>4</v>
      </c>
      <c r="S811" s="8">
        <v>0</v>
      </c>
      <c r="T811" s="8" t="b">
        <v>0</v>
      </c>
    </row>
    <row r="812" spans="2:20">
      <c r="B812" s="8" t="s">
        <v>82</v>
      </c>
      <c r="C812" s="8" t="s">
        <v>77</v>
      </c>
      <c r="D812" s="8" t="s">
        <v>90</v>
      </c>
      <c r="E812" s="8">
        <v>300</v>
      </c>
      <c r="F812" s="9">
        <v>46235</v>
      </c>
      <c r="G812" s="8" t="s">
        <v>52</v>
      </c>
      <c r="H812" s="8" t="s">
        <v>53</v>
      </c>
      <c r="I812" s="8" t="s">
        <v>79</v>
      </c>
      <c r="J812" s="61">
        <v>0</v>
      </c>
      <c r="K812" s="8">
        <v>1</v>
      </c>
      <c r="L812" s="8">
        <v>4</v>
      </c>
      <c r="M812" s="8" t="s">
        <v>91</v>
      </c>
      <c r="N812" s="9">
        <v>46261</v>
      </c>
      <c r="O812" s="10">
        <v>46261.333333333336</v>
      </c>
      <c r="P812" s="10">
        <v>46261.541666666664</v>
      </c>
      <c r="Q812" s="8" t="s">
        <v>60</v>
      </c>
      <c r="R812" s="8">
        <v>4</v>
      </c>
      <c r="S812" s="8">
        <v>0</v>
      </c>
      <c r="T812" s="8" t="b">
        <v>0</v>
      </c>
    </row>
    <row r="813" spans="2:20">
      <c r="B813" s="8" t="s">
        <v>82</v>
      </c>
      <c r="C813" s="8" t="s">
        <v>77</v>
      </c>
      <c r="D813" s="8" t="s">
        <v>90</v>
      </c>
      <c r="E813" s="8">
        <v>360</v>
      </c>
      <c r="F813" s="9">
        <v>46204</v>
      </c>
      <c r="G813" s="8" t="s">
        <v>52</v>
      </c>
      <c r="H813" s="8" t="s">
        <v>53</v>
      </c>
      <c r="I813" s="8" t="s">
        <v>79</v>
      </c>
      <c r="J813" s="61">
        <v>0</v>
      </c>
      <c r="K813" s="8">
        <v>1</v>
      </c>
      <c r="L813" s="8">
        <v>4</v>
      </c>
      <c r="M813" s="8" t="s">
        <v>91</v>
      </c>
      <c r="N813" s="9">
        <v>46220</v>
      </c>
      <c r="O813" s="10">
        <v>46220.333333333336</v>
      </c>
      <c r="P813" s="10">
        <v>46220.583333333336</v>
      </c>
      <c r="Q813" s="8" t="s">
        <v>58</v>
      </c>
      <c r="R813" s="8">
        <v>4</v>
      </c>
      <c r="S813" s="8">
        <v>0</v>
      </c>
      <c r="T813" s="8" t="b">
        <v>0</v>
      </c>
    </row>
    <row r="814" spans="2:20">
      <c r="B814" s="8" t="s">
        <v>82</v>
      </c>
      <c r="C814" s="8" t="s">
        <v>77</v>
      </c>
      <c r="D814" s="8" t="s">
        <v>90</v>
      </c>
      <c r="E814" s="8">
        <v>360</v>
      </c>
      <c r="F814" s="9">
        <v>46235</v>
      </c>
      <c r="G814" s="8" t="s">
        <v>52</v>
      </c>
      <c r="H814" s="8" t="s">
        <v>53</v>
      </c>
      <c r="I814" s="8" t="s">
        <v>79</v>
      </c>
      <c r="J814" s="61">
        <v>0</v>
      </c>
      <c r="K814" s="8">
        <v>1</v>
      </c>
      <c r="L814" s="8">
        <v>4</v>
      </c>
      <c r="M814" s="8" t="s">
        <v>91</v>
      </c>
      <c r="N814" s="9">
        <v>46238</v>
      </c>
      <c r="O814" s="10">
        <v>46238.3125</v>
      </c>
      <c r="P814" s="10">
        <v>46238.5625</v>
      </c>
      <c r="Q814" s="8" t="s">
        <v>60</v>
      </c>
      <c r="R814" s="8">
        <v>4</v>
      </c>
      <c r="S814" s="8">
        <v>0</v>
      </c>
      <c r="T814" s="8" t="b">
        <v>0</v>
      </c>
    </row>
    <row r="815" spans="2:20">
      <c r="B815" s="8" t="s">
        <v>82</v>
      </c>
      <c r="C815" s="8" t="s">
        <v>77</v>
      </c>
      <c r="D815" s="8" t="s">
        <v>90</v>
      </c>
      <c r="E815" s="8">
        <v>420</v>
      </c>
      <c r="F815" s="9">
        <v>46174</v>
      </c>
      <c r="G815" s="8" t="s">
        <v>52</v>
      </c>
      <c r="H815" s="8" t="s">
        <v>53</v>
      </c>
      <c r="I815" s="8" t="s">
        <v>79</v>
      </c>
      <c r="J815" s="61">
        <v>0</v>
      </c>
      <c r="K815" s="8">
        <v>1</v>
      </c>
      <c r="L815" s="8">
        <v>4</v>
      </c>
      <c r="M815" s="8" t="s">
        <v>91</v>
      </c>
      <c r="N815" s="9">
        <v>46186</v>
      </c>
      <c r="O815" s="10">
        <v>46186.354166666664</v>
      </c>
      <c r="P815" s="10">
        <v>46186.645833333336</v>
      </c>
      <c r="Q815" s="8" t="s">
        <v>56</v>
      </c>
      <c r="R815" s="8">
        <v>4</v>
      </c>
      <c r="S815" s="8">
        <v>0</v>
      </c>
      <c r="T815" s="8" t="b">
        <v>0</v>
      </c>
    </row>
    <row r="816" spans="2:20">
      <c r="B816" s="8" t="s">
        <v>82</v>
      </c>
      <c r="C816" s="8" t="s">
        <v>77</v>
      </c>
      <c r="D816" s="8" t="s">
        <v>90</v>
      </c>
      <c r="E816" s="8">
        <v>420</v>
      </c>
      <c r="F816" s="9">
        <v>46204</v>
      </c>
      <c r="G816" s="8" t="s">
        <v>52</v>
      </c>
      <c r="H816" s="8" t="s">
        <v>53</v>
      </c>
      <c r="I816" s="8" t="s">
        <v>79</v>
      </c>
      <c r="J816" s="61">
        <v>0</v>
      </c>
      <c r="K816" s="8">
        <v>1</v>
      </c>
      <c r="L816" s="8">
        <v>4</v>
      </c>
      <c r="M816" s="8" t="s">
        <v>91</v>
      </c>
      <c r="N816" s="9">
        <v>46230</v>
      </c>
      <c r="O816" s="10">
        <v>46230.354166666664</v>
      </c>
      <c r="P816" s="10">
        <v>46230.645833333336</v>
      </c>
      <c r="Q816" s="8" t="s">
        <v>58</v>
      </c>
      <c r="R816" s="8">
        <v>4</v>
      </c>
      <c r="S816" s="8">
        <v>0</v>
      </c>
      <c r="T816" s="8" t="b">
        <v>0</v>
      </c>
    </row>
    <row r="817" spans="2:20">
      <c r="B817" s="8" t="s">
        <v>82</v>
      </c>
      <c r="C817" s="8" t="s">
        <v>77</v>
      </c>
      <c r="D817" s="8" t="s">
        <v>90</v>
      </c>
      <c r="E817" s="8">
        <v>420</v>
      </c>
      <c r="F817" s="9">
        <v>46235</v>
      </c>
      <c r="G817" s="8" t="s">
        <v>52</v>
      </c>
      <c r="H817" s="8" t="s">
        <v>53</v>
      </c>
      <c r="I817" s="8" t="s">
        <v>79</v>
      </c>
      <c r="J817" s="61">
        <v>0</v>
      </c>
      <c r="K817" s="8">
        <v>1</v>
      </c>
      <c r="L817" s="8">
        <v>4</v>
      </c>
      <c r="M817" s="8" t="s">
        <v>91</v>
      </c>
      <c r="N817" s="9">
        <v>46263</v>
      </c>
      <c r="O817" s="10">
        <v>46263.354166666664</v>
      </c>
      <c r="P817" s="10">
        <v>46263.645833333336</v>
      </c>
      <c r="Q817" s="8" t="s">
        <v>60</v>
      </c>
      <c r="R817" s="8">
        <v>4</v>
      </c>
      <c r="S817" s="8">
        <v>0</v>
      </c>
      <c r="T817" s="8" t="b">
        <v>0</v>
      </c>
    </row>
    <row r="818" spans="2:20">
      <c r="B818" s="8" t="s">
        <v>82</v>
      </c>
      <c r="C818" s="8" t="s">
        <v>77</v>
      </c>
      <c r="D818" s="8" t="s">
        <v>90</v>
      </c>
      <c r="E818" s="8">
        <v>480</v>
      </c>
      <c r="F818" s="9">
        <v>46174</v>
      </c>
      <c r="G818" s="8" t="s">
        <v>52</v>
      </c>
      <c r="H818" s="8" t="s">
        <v>53</v>
      </c>
      <c r="I818" s="8" t="s">
        <v>79</v>
      </c>
      <c r="J818" s="61">
        <v>0</v>
      </c>
      <c r="K818" s="8">
        <v>1</v>
      </c>
      <c r="L818" s="8">
        <v>4</v>
      </c>
      <c r="M818" s="8" t="s">
        <v>91</v>
      </c>
      <c r="N818" s="9">
        <v>46174</v>
      </c>
      <c r="O818" s="10">
        <v>46174.354166666664</v>
      </c>
      <c r="P818" s="10">
        <v>46174.6875</v>
      </c>
      <c r="Q818" s="8" t="s">
        <v>56</v>
      </c>
      <c r="R818" s="8">
        <v>4</v>
      </c>
      <c r="S818" s="8">
        <v>0</v>
      </c>
      <c r="T818" s="8" t="b">
        <v>0</v>
      </c>
    </row>
    <row r="819" spans="2:20">
      <c r="B819" s="8" t="s">
        <v>82</v>
      </c>
      <c r="C819" s="8" t="s">
        <v>77</v>
      </c>
      <c r="D819" s="8" t="s">
        <v>90</v>
      </c>
      <c r="E819" s="8">
        <v>480</v>
      </c>
      <c r="F819" s="9">
        <v>46174</v>
      </c>
      <c r="G819" s="8" t="s">
        <v>52</v>
      </c>
      <c r="H819" s="8" t="s">
        <v>53</v>
      </c>
      <c r="I819" s="8" t="s">
        <v>79</v>
      </c>
      <c r="J819" s="61">
        <v>0</v>
      </c>
      <c r="K819" s="8">
        <v>1</v>
      </c>
      <c r="L819" s="8">
        <v>4</v>
      </c>
      <c r="M819" s="8" t="s">
        <v>91</v>
      </c>
      <c r="N819" s="9">
        <v>46189</v>
      </c>
      <c r="O819" s="10">
        <v>46189.354166666664</v>
      </c>
      <c r="P819" s="10">
        <v>46189.6875</v>
      </c>
      <c r="Q819" s="8" t="s">
        <v>56</v>
      </c>
      <c r="R819" s="8">
        <v>4</v>
      </c>
      <c r="S819" s="8">
        <v>0</v>
      </c>
      <c r="T819" s="8" t="b">
        <v>0</v>
      </c>
    </row>
    <row r="820" spans="2:20">
      <c r="B820" s="8" t="s">
        <v>82</v>
      </c>
      <c r="C820" s="8" t="s">
        <v>77</v>
      </c>
      <c r="D820" s="8" t="s">
        <v>90</v>
      </c>
      <c r="E820" s="8">
        <v>480</v>
      </c>
      <c r="F820" s="9">
        <v>46204</v>
      </c>
      <c r="G820" s="8" t="s">
        <v>52</v>
      </c>
      <c r="H820" s="8" t="s">
        <v>53</v>
      </c>
      <c r="I820" s="8" t="s">
        <v>79</v>
      </c>
      <c r="J820" s="61">
        <v>0</v>
      </c>
      <c r="K820" s="8">
        <v>1</v>
      </c>
      <c r="L820" s="8">
        <v>4</v>
      </c>
      <c r="M820" s="8" t="s">
        <v>91</v>
      </c>
      <c r="N820" s="9">
        <v>46204</v>
      </c>
      <c r="O820" s="10">
        <v>46204.375</v>
      </c>
      <c r="P820" s="10">
        <v>46204.708333333336</v>
      </c>
      <c r="Q820" s="8" t="s">
        <v>58</v>
      </c>
      <c r="R820" s="8">
        <v>4</v>
      </c>
      <c r="S820" s="8">
        <v>0</v>
      </c>
      <c r="T820" s="8" t="b">
        <v>0</v>
      </c>
    </row>
    <row r="821" spans="2:20">
      <c r="B821" s="8" t="s">
        <v>82</v>
      </c>
      <c r="C821" s="8" t="s">
        <v>77</v>
      </c>
      <c r="D821" s="8" t="s">
        <v>90</v>
      </c>
      <c r="E821" s="8">
        <v>480</v>
      </c>
      <c r="F821" s="9">
        <v>46204</v>
      </c>
      <c r="G821" s="8" t="s">
        <v>52</v>
      </c>
      <c r="H821" s="8" t="s">
        <v>53</v>
      </c>
      <c r="I821" s="8" t="s">
        <v>79</v>
      </c>
      <c r="J821" s="61">
        <v>0</v>
      </c>
      <c r="K821" s="8">
        <v>1</v>
      </c>
      <c r="L821" s="8">
        <v>4</v>
      </c>
      <c r="M821" s="8" t="s">
        <v>91</v>
      </c>
      <c r="N821" s="9">
        <v>46205</v>
      </c>
      <c r="O821" s="10">
        <v>46205.333333333336</v>
      </c>
      <c r="P821" s="10">
        <v>46205.666666666664</v>
      </c>
      <c r="Q821" s="8" t="s">
        <v>58</v>
      </c>
      <c r="R821" s="8">
        <v>4</v>
      </c>
      <c r="S821" s="8">
        <v>0</v>
      </c>
      <c r="T821" s="8" t="b">
        <v>0</v>
      </c>
    </row>
    <row r="822" spans="2:20">
      <c r="B822" s="8" t="s">
        <v>82</v>
      </c>
      <c r="C822" s="8" t="s">
        <v>77</v>
      </c>
      <c r="D822" s="8" t="s">
        <v>90</v>
      </c>
      <c r="E822" s="8">
        <v>480</v>
      </c>
      <c r="F822" s="9">
        <v>46204</v>
      </c>
      <c r="G822" s="8" t="s">
        <v>52</v>
      </c>
      <c r="H822" s="8" t="s">
        <v>53</v>
      </c>
      <c r="I822" s="8" t="s">
        <v>79</v>
      </c>
      <c r="J822" s="61">
        <v>0</v>
      </c>
      <c r="K822" s="8">
        <v>1</v>
      </c>
      <c r="L822" s="8">
        <v>4</v>
      </c>
      <c r="M822" s="8" t="s">
        <v>91</v>
      </c>
      <c r="N822" s="9">
        <v>46206</v>
      </c>
      <c r="O822" s="10">
        <v>46206.333333333336</v>
      </c>
      <c r="P822" s="10">
        <v>46206.666666666664</v>
      </c>
      <c r="Q822" s="8" t="s">
        <v>58</v>
      </c>
      <c r="R822" s="8">
        <v>4</v>
      </c>
      <c r="S822" s="8">
        <v>0</v>
      </c>
      <c r="T822" s="8" t="b">
        <v>0</v>
      </c>
    </row>
    <row r="823" spans="2:20">
      <c r="B823" s="8" t="s">
        <v>82</v>
      </c>
      <c r="C823" s="8" t="s">
        <v>77</v>
      </c>
      <c r="D823" s="8" t="s">
        <v>90</v>
      </c>
      <c r="E823" s="8">
        <v>480</v>
      </c>
      <c r="F823" s="9">
        <v>46235</v>
      </c>
      <c r="G823" s="8" t="s">
        <v>52</v>
      </c>
      <c r="H823" s="8" t="s">
        <v>53</v>
      </c>
      <c r="I823" s="8" t="s">
        <v>79</v>
      </c>
      <c r="J823" s="61">
        <v>0</v>
      </c>
      <c r="K823" s="8">
        <v>1</v>
      </c>
      <c r="L823" s="8">
        <v>4</v>
      </c>
      <c r="M823" s="8" t="s">
        <v>91</v>
      </c>
      <c r="N823" s="9">
        <v>46242</v>
      </c>
      <c r="O823" s="10">
        <v>46242.354166666664</v>
      </c>
      <c r="P823" s="10">
        <v>46242.6875</v>
      </c>
      <c r="Q823" s="8" t="s">
        <v>60</v>
      </c>
      <c r="R823" s="8">
        <v>4</v>
      </c>
      <c r="S823" s="8">
        <v>0</v>
      </c>
      <c r="T823" s="8" t="b">
        <v>0</v>
      </c>
    </row>
    <row r="824" spans="2:20">
      <c r="B824" s="8" t="s">
        <v>82</v>
      </c>
      <c r="C824" s="8" t="s">
        <v>77</v>
      </c>
      <c r="D824" s="8" t="s">
        <v>90</v>
      </c>
      <c r="E824" s="8">
        <v>480</v>
      </c>
      <c r="F824" s="9">
        <v>46235</v>
      </c>
      <c r="G824" s="8" t="s">
        <v>52</v>
      </c>
      <c r="H824" s="8" t="s">
        <v>53</v>
      </c>
      <c r="I824" s="8" t="s">
        <v>79</v>
      </c>
      <c r="J824" s="61">
        <v>0</v>
      </c>
      <c r="K824" s="8">
        <v>1</v>
      </c>
      <c r="L824" s="8">
        <v>4</v>
      </c>
      <c r="M824" s="8" t="s">
        <v>91</v>
      </c>
      <c r="N824" s="9">
        <v>46250</v>
      </c>
      <c r="O824" s="10">
        <v>46250.354166666664</v>
      </c>
      <c r="P824" s="10">
        <v>46250.6875</v>
      </c>
      <c r="Q824" s="8" t="s">
        <v>60</v>
      </c>
      <c r="R824" s="8">
        <v>4</v>
      </c>
      <c r="S824" s="8">
        <v>0</v>
      </c>
      <c r="T824" s="8" t="b">
        <v>0</v>
      </c>
    </row>
    <row r="825" spans="2:20">
      <c r="B825" s="8" t="s">
        <v>82</v>
      </c>
      <c r="C825" s="8" t="s">
        <v>77</v>
      </c>
      <c r="D825" s="8" t="s">
        <v>90</v>
      </c>
      <c r="E825" s="8">
        <v>540</v>
      </c>
      <c r="F825" s="9">
        <v>46174</v>
      </c>
      <c r="G825" s="8" t="s">
        <v>52</v>
      </c>
      <c r="H825" s="8" t="s">
        <v>53</v>
      </c>
      <c r="I825" s="8" t="s">
        <v>79</v>
      </c>
      <c r="J825" s="61">
        <v>0</v>
      </c>
      <c r="K825" s="8">
        <v>1</v>
      </c>
      <c r="L825" s="8">
        <v>4</v>
      </c>
      <c r="M825" s="8" t="s">
        <v>91</v>
      </c>
      <c r="N825" s="9">
        <v>46180</v>
      </c>
      <c r="O825" s="10">
        <v>46180.3125</v>
      </c>
      <c r="P825" s="10">
        <v>46180.6875</v>
      </c>
      <c r="Q825" s="8" t="s">
        <v>56</v>
      </c>
      <c r="R825" s="8">
        <v>4</v>
      </c>
      <c r="S825" s="8">
        <v>0</v>
      </c>
      <c r="T825" s="8" t="b">
        <v>0</v>
      </c>
    </row>
    <row r="826" spans="2:20">
      <c r="B826" s="8" t="s">
        <v>82</v>
      </c>
      <c r="C826" s="8" t="s">
        <v>77</v>
      </c>
      <c r="D826" s="8" t="s">
        <v>90</v>
      </c>
      <c r="E826" s="8">
        <v>540</v>
      </c>
      <c r="F826" s="9">
        <v>46174</v>
      </c>
      <c r="G826" s="8" t="s">
        <v>52</v>
      </c>
      <c r="H826" s="8" t="s">
        <v>53</v>
      </c>
      <c r="I826" s="8" t="s">
        <v>79</v>
      </c>
      <c r="J826" s="61">
        <v>0</v>
      </c>
      <c r="K826" s="8">
        <v>1</v>
      </c>
      <c r="L826" s="8">
        <v>4</v>
      </c>
      <c r="M826" s="8" t="s">
        <v>91</v>
      </c>
      <c r="N826" s="9">
        <v>46193</v>
      </c>
      <c r="O826" s="10">
        <v>46193.333333333336</v>
      </c>
      <c r="P826" s="10">
        <v>46193.708333333336</v>
      </c>
      <c r="Q826" s="8" t="s">
        <v>56</v>
      </c>
      <c r="R826" s="8">
        <v>4</v>
      </c>
      <c r="S826" s="8">
        <v>0</v>
      </c>
      <c r="T826" s="8" t="b">
        <v>0</v>
      </c>
    </row>
    <row r="827" spans="2:20">
      <c r="B827" s="8" t="s">
        <v>82</v>
      </c>
      <c r="C827" s="8" t="s">
        <v>77</v>
      </c>
      <c r="D827" s="8" t="s">
        <v>90</v>
      </c>
      <c r="E827" s="8">
        <v>540</v>
      </c>
      <c r="F827" s="9">
        <v>46204</v>
      </c>
      <c r="G827" s="8" t="s">
        <v>52</v>
      </c>
      <c r="H827" s="8" t="s">
        <v>53</v>
      </c>
      <c r="I827" s="8" t="s">
        <v>79</v>
      </c>
      <c r="J827" s="61">
        <v>0</v>
      </c>
      <c r="K827" s="8">
        <v>1</v>
      </c>
      <c r="L827" s="8">
        <v>4</v>
      </c>
      <c r="M827" s="8" t="s">
        <v>91</v>
      </c>
      <c r="N827" s="9">
        <v>46208</v>
      </c>
      <c r="O827" s="10">
        <v>46208.354166666664</v>
      </c>
      <c r="P827" s="10">
        <v>46208.729166666664</v>
      </c>
      <c r="Q827" s="8" t="s">
        <v>58</v>
      </c>
      <c r="R827" s="8">
        <v>4</v>
      </c>
      <c r="S827" s="8">
        <v>0</v>
      </c>
      <c r="T827" s="8" t="b">
        <v>0</v>
      </c>
    </row>
    <row r="828" spans="2:20">
      <c r="B828" s="8" t="s">
        <v>82</v>
      </c>
      <c r="C828" s="8" t="s">
        <v>77</v>
      </c>
      <c r="D828" s="8" t="s">
        <v>90</v>
      </c>
      <c r="E828" s="8">
        <v>540</v>
      </c>
      <c r="F828" s="9">
        <v>46204</v>
      </c>
      <c r="G828" s="8" t="s">
        <v>52</v>
      </c>
      <c r="H828" s="8" t="s">
        <v>53</v>
      </c>
      <c r="I828" s="8" t="s">
        <v>79</v>
      </c>
      <c r="J828" s="61">
        <v>0</v>
      </c>
      <c r="K828" s="8">
        <v>1</v>
      </c>
      <c r="L828" s="8">
        <v>4</v>
      </c>
      <c r="M828" s="8" t="s">
        <v>91</v>
      </c>
      <c r="N828" s="9">
        <v>46215</v>
      </c>
      <c r="O828" s="10">
        <v>46215.333333333336</v>
      </c>
      <c r="P828" s="10">
        <v>46215.708333333336</v>
      </c>
      <c r="Q828" s="8" t="s">
        <v>58</v>
      </c>
      <c r="R828" s="8">
        <v>4</v>
      </c>
      <c r="S828" s="8">
        <v>0</v>
      </c>
      <c r="T828" s="8" t="b">
        <v>0</v>
      </c>
    </row>
    <row r="829" spans="2:20">
      <c r="B829" s="8" t="s">
        <v>82</v>
      </c>
      <c r="C829" s="8" t="s">
        <v>77</v>
      </c>
      <c r="D829" s="8" t="s">
        <v>90</v>
      </c>
      <c r="E829" s="8">
        <v>540</v>
      </c>
      <c r="F829" s="9">
        <v>46204</v>
      </c>
      <c r="G829" s="8" t="s">
        <v>52</v>
      </c>
      <c r="H829" s="8" t="s">
        <v>53</v>
      </c>
      <c r="I829" s="8" t="s">
        <v>79</v>
      </c>
      <c r="J829" s="61">
        <v>0</v>
      </c>
      <c r="K829" s="8">
        <v>1</v>
      </c>
      <c r="L829" s="8">
        <v>4</v>
      </c>
      <c r="M829" s="8" t="s">
        <v>91</v>
      </c>
      <c r="N829" s="9">
        <v>46221</v>
      </c>
      <c r="O829" s="10">
        <v>46221.333333333336</v>
      </c>
      <c r="P829" s="10">
        <v>46221.708333333336</v>
      </c>
      <c r="Q829" s="8" t="s">
        <v>58</v>
      </c>
      <c r="R829" s="8">
        <v>4</v>
      </c>
      <c r="S829" s="8">
        <v>0</v>
      </c>
      <c r="T829" s="8" t="b">
        <v>0</v>
      </c>
    </row>
    <row r="830" spans="2:20">
      <c r="B830" s="8" t="s">
        <v>82</v>
      </c>
      <c r="C830" s="8" t="s">
        <v>77</v>
      </c>
      <c r="D830" s="8" t="s">
        <v>90</v>
      </c>
      <c r="E830" s="8">
        <v>540</v>
      </c>
      <c r="F830" s="9">
        <v>46204</v>
      </c>
      <c r="G830" s="8" t="s">
        <v>52</v>
      </c>
      <c r="H830" s="8" t="s">
        <v>53</v>
      </c>
      <c r="I830" s="8" t="s">
        <v>79</v>
      </c>
      <c r="J830" s="61">
        <v>0</v>
      </c>
      <c r="K830" s="8">
        <v>1</v>
      </c>
      <c r="L830" s="8">
        <v>4</v>
      </c>
      <c r="M830" s="8" t="s">
        <v>91</v>
      </c>
      <c r="N830" s="9">
        <v>46224</v>
      </c>
      <c r="O830" s="10">
        <v>46224.333333333336</v>
      </c>
      <c r="P830" s="10">
        <v>46224.708333333336</v>
      </c>
      <c r="Q830" s="8" t="s">
        <v>58</v>
      </c>
      <c r="R830" s="8">
        <v>4</v>
      </c>
      <c r="S830" s="8">
        <v>0</v>
      </c>
      <c r="T830" s="8" t="b">
        <v>0</v>
      </c>
    </row>
    <row r="831" spans="2:20">
      <c r="B831" s="8" t="s">
        <v>82</v>
      </c>
      <c r="C831" s="8" t="s">
        <v>77</v>
      </c>
      <c r="D831" s="8" t="s">
        <v>90</v>
      </c>
      <c r="E831" s="8">
        <v>540</v>
      </c>
      <c r="F831" s="9">
        <v>46204</v>
      </c>
      <c r="G831" s="8" t="s">
        <v>52</v>
      </c>
      <c r="H831" s="8" t="s">
        <v>53</v>
      </c>
      <c r="I831" s="8" t="s">
        <v>79</v>
      </c>
      <c r="J831" s="61">
        <v>0</v>
      </c>
      <c r="K831" s="8">
        <v>1</v>
      </c>
      <c r="L831" s="8">
        <v>4</v>
      </c>
      <c r="M831" s="8" t="s">
        <v>91</v>
      </c>
      <c r="N831" s="9">
        <v>46227</v>
      </c>
      <c r="O831" s="10">
        <v>46227.333333333336</v>
      </c>
      <c r="P831" s="10">
        <v>46227.708333333336</v>
      </c>
      <c r="Q831" s="8" t="s">
        <v>58</v>
      </c>
      <c r="R831" s="8">
        <v>4</v>
      </c>
      <c r="S831" s="8">
        <v>0</v>
      </c>
      <c r="T831" s="8" t="b">
        <v>0</v>
      </c>
    </row>
    <row r="832" spans="2:20">
      <c r="B832" s="8" t="s">
        <v>82</v>
      </c>
      <c r="C832" s="8" t="s">
        <v>77</v>
      </c>
      <c r="D832" s="8" t="s">
        <v>90</v>
      </c>
      <c r="E832" s="8">
        <v>540</v>
      </c>
      <c r="F832" s="9">
        <v>46204</v>
      </c>
      <c r="G832" s="8" t="s">
        <v>52</v>
      </c>
      <c r="H832" s="8" t="s">
        <v>53</v>
      </c>
      <c r="I832" s="8" t="s">
        <v>79</v>
      </c>
      <c r="J832" s="61">
        <v>0</v>
      </c>
      <c r="K832" s="8">
        <v>1</v>
      </c>
      <c r="L832" s="8">
        <v>4</v>
      </c>
      <c r="M832" s="8" t="s">
        <v>91</v>
      </c>
      <c r="N832" s="9">
        <v>46229</v>
      </c>
      <c r="O832" s="10">
        <v>46229.3125</v>
      </c>
      <c r="P832" s="10">
        <v>46229.6875</v>
      </c>
      <c r="Q832" s="8" t="s">
        <v>58</v>
      </c>
      <c r="R832" s="8">
        <v>4</v>
      </c>
      <c r="S832" s="8">
        <v>0</v>
      </c>
      <c r="T832" s="8" t="b">
        <v>0</v>
      </c>
    </row>
    <row r="833" spans="2:20">
      <c r="B833" s="8" t="s">
        <v>82</v>
      </c>
      <c r="C833" s="8" t="s">
        <v>77</v>
      </c>
      <c r="D833" s="8" t="s">
        <v>90</v>
      </c>
      <c r="E833" s="8">
        <v>540</v>
      </c>
      <c r="F833" s="9">
        <v>46235</v>
      </c>
      <c r="G833" s="8" t="s">
        <v>52</v>
      </c>
      <c r="H833" s="8" t="s">
        <v>53</v>
      </c>
      <c r="I833" s="8" t="s">
        <v>79</v>
      </c>
      <c r="J833" s="61">
        <v>0</v>
      </c>
      <c r="K833" s="8">
        <v>1</v>
      </c>
      <c r="L833" s="8">
        <v>4</v>
      </c>
      <c r="M833" s="8" t="s">
        <v>91</v>
      </c>
      <c r="N833" s="9">
        <v>46241</v>
      </c>
      <c r="O833" s="10">
        <v>46241.375</v>
      </c>
      <c r="P833" s="10">
        <v>46241.75</v>
      </c>
      <c r="Q833" s="8" t="s">
        <v>60</v>
      </c>
      <c r="R833" s="8">
        <v>4</v>
      </c>
      <c r="S833" s="8">
        <v>0</v>
      </c>
      <c r="T833" s="8" t="b">
        <v>0</v>
      </c>
    </row>
    <row r="834" spans="2:20">
      <c r="B834" s="8" t="s">
        <v>82</v>
      </c>
      <c r="C834" s="8" t="s">
        <v>92</v>
      </c>
      <c r="D834" s="8" t="s">
        <v>93</v>
      </c>
      <c r="E834" s="8">
        <v>180</v>
      </c>
      <c r="F834" s="9">
        <v>46204</v>
      </c>
      <c r="G834" s="8" t="s">
        <v>52</v>
      </c>
      <c r="H834" s="8" t="s">
        <v>53</v>
      </c>
      <c r="I834" s="8" t="s">
        <v>94</v>
      </c>
      <c r="J834" s="61">
        <v>0</v>
      </c>
      <c r="K834" s="8">
        <v>1</v>
      </c>
      <c r="L834" s="8">
        <v>4</v>
      </c>
      <c r="M834" s="8" t="s">
        <v>84</v>
      </c>
      <c r="N834" s="9">
        <v>46207</v>
      </c>
      <c r="O834" s="10">
        <v>46207.375</v>
      </c>
      <c r="P834" s="10">
        <v>46207.5</v>
      </c>
      <c r="Q834" s="8" t="s">
        <v>58</v>
      </c>
      <c r="R834" s="8">
        <v>4</v>
      </c>
      <c r="S834" s="8">
        <v>0</v>
      </c>
      <c r="T834" s="8" t="b">
        <v>0</v>
      </c>
    </row>
    <row r="835" spans="2:20">
      <c r="B835" s="8" t="s">
        <v>82</v>
      </c>
      <c r="C835" s="8" t="s">
        <v>92</v>
      </c>
      <c r="D835" s="8" t="s">
        <v>93</v>
      </c>
      <c r="E835" s="8">
        <v>210</v>
      </c>
      <c r="F835" s="9">
        <v>46174</v>
      </c>
      <c r="G835" s="8" t="s">
        <v>52</v>
      </c>
      <c r="H835" s="8" t="s">
        <v>53</v>
      </c>
      <c r="I835" s="8" t="s">
        <v>94</v>
      </c>
      <c r="J835" s="61">
        <v>0</v>
      </c>
      <c r="K835" s="8">
        <v>1</v>
      </c>
      <c r="L835" s="8">
        <v>4</v>
      </c>
      <c r="M835" s="8" t="s">
        <v>84</v>
      </c>
      <c r="N835" s="9">
        <v>46177</v>
      </c>
      <c r="O835" s="10">
        <v>46177.333333333336</v>
      </c>
      <c r="P835" s="10">
        <v>46177.479166666664</v>
      </c>
      <c r="Q835" s="8" t="s">
        <v>56</v>
      </c>
      <c r="R835" s="8">
        <v>4</v>
      </c>
      <c r="S835" s="8">
        <v>0</v>
      </c>
      <c r="T835" s="8" t="b">
        <v>0</v>
      </c>
    </row>
    <row r="836" spans="2:20">
      <c r="B836" s="8" t="s">
        <v>82</v>
      </c>
      <c r="C836" s="8" t="s">
        <v>92</v>
      </c>
      <c r="D836" s="8" t="s">
        <v>93</v>
      </c>
      <c r="E836" s="8">
        <v>210</v>
      </c>
      <c r="F836" s="9">
        <v>46174</v>
      </c>
      <c r="G836" s="8" t="s">
        <v>52</v>
      </c>
      <c r="H836" s="8" t="s">
        <v>53</v>
      </c>
      <c r="I836" s="8" t="s">
        <v>94</v>
      </c>
      <c r="J836" s="61">
        <v>0</v>
      </c>
      <c r="K836" s="8">
        <v>1</v>
      </c>
      <c r="L836" s="8">
        <v>4</v>
      </c>
      <c r="M836" s="8" t="s">
        <v>84</v>
      </c>
      <c r="N836" s="9">
        <v>46180</v>
      </c>
      <c r="O836" s="10">
        <v>46180.541666666664</v>
      </c>
      <c r="P836" s="10">
        <v>46180.6875</v>
      </c>
      <c r="Q836" s="8" t="s">
        <v>56</v>
      </c>
      <c r="R836" s="8">
        <v>4</v>
      </c>
      <c r="S836" s="8">
        <v>0</v>
      </c>
      <c r="T836" s="8" t="b">
        <v>0</v>
      </c>
    </row>
    <row r="837" spans="2:20">
      <c r="B837" s="8" t="s">
        <v>82</v>
      </c>
      <c r="C837" s="8" t="s">
        <v>92</v>
      </c>
      <c r="D837" s="8" t="s">
        <v>93</v>
      </c>
      <c r="E837" s="8">
        <v>210</v>
      </c>
      <c r="F837" s="9">
        <v>46204</v>
      </c>
      <c r="G837" s="8" t="s">
        <v>52</v>
      </c>
      <c r="H837" s="8" t="s">
        <v>53</v>
      </c>
      <c r="I837" s="8" t="s">
        <v>94</v>
      </c>
      <c r="J837" s="61">
        <v>0</v>
      </c>
      <c r="K837" s="8">
        <v>1</v>
      </c>
      <c r="L837" s="8">
        <v>4</v>
      </c>
      <c r="M837" s="8" t="s">
        <v>84</v>
      </c>
      <c r="N837" s="9">
        <v>46217</v>
      </c>
      <c r="O837" s="10">
        <v>46217.354166666664</v>
      </c>
      <c r="P837" s="10">
        <v>46217.5</v>
      </c>
      <c r="Q837" s="8" t="s">
        <v>58</v>
      </c>
      <c r="R837" s="8">
        <v>4</v>
      </c>
      <c r="S837" s="8">
        <v>0</v>
      </c>
      <c r="T837" s="8" t="b">
        <v>0</v>
      </c>
    </row>
    <row r="838" spans="2:20">
      <c r="B838" s="8" t="s">
        <v>82</v>
      </c>
      <c r="C838" s="8" t="s">
        <v>92</v>
      </c>
      <c r="D838" s="8" t="s">
        <v>93</v>
      </c>
      <c r="E838" s="8">
        <v>210</v>
      </c>
      <c r="F838" s="9">
        <v>46235</v>
      </c>
      <c r="G838" s="8" t="s">
        <v>52</v>
      </c>
      <c r="H838" s="8" t="s">
        <v>53</v>
      </c>
      <c r="I838" s="8" t="s">
        <v>94</v>
      </c>
      <c r="J838" s="61">
        <v>0</v>
      </c>
      <c r="K838" s="8">
        <v>1</v>
      </c>
      <c r="L838" s="8">
        <v>4</v>
      </c>
      <c r="M838" s="8" t="s">
        <v>84</v>
      </c>
      <c r="N838" s="9">
        <v>46239</v>
      </c>
      <c r="O838" s="10">
        <v>46239.375</v>
      </c>
      <c r="P838" s="10">
        <v>46239.520833333336</v>
      </c>
      <c r="Q838" s="8" t="s">
        <v>60</v>
      </c>
      <c r="R838" s="8">
        <v>4</v>
      </c>
      <c r="S838" s="8">
        <v>0</v>
      </c>
      <c r="T838" s="8" t="b">
        <v>0</v>
      </c>
    </row>
    <row r="839" spans="2:20">
      <c r="B839" s="8" t="s">
        <v>82</v>
      </c>
      <c r="C839" s="8" t="s">
        <v>92</v>
      </c>
      <c r="D839" s="8" t="s">
        <v>93</v>
      </c>
      <c r="E839" s="8">
        <v>210</v>
      </c>
      <c r="F839" s="9">
        <v>46235</v>
      </c>
      <c r="G839" s="8" t="s">
        <v>52</v>
      </c>
      <c r="H839" s="8" t="s">
        <v>53</v>
      </c>
      <c r="I839" s="8" t="s">
        <v>94</v>
      </c>
      <c r="J839" s="61">
        <v>0</v>
      </c>
      <c r="K839" s="8">
        <v>1</v>
      </c>
      <c r="L839" s="8">
        <v>4</v>
      </c>
      <c r="M839" s="8" t="s">
        <v>84</v>
      </c>
      <c r="N839" s="9">
        <v>46262</v>
      </c>
      <c r="O839" s="10">
        <v>46262.354166666664</v>
      </c>
      <c r="P839" s="10">
        <v>46262.5</v>
      </c>
      <c r="Q839" s="8" t="s">
        <v>60</v>
      </c>
      <c r="R839" s="8">
        <v>4</v>
      </c>
      <c r="S839" s="8">
        <v>0</v>
      </c>
      <c r="T839" s="8" t="b">
        <v>0</v>
      </c>
    </row>
    <row r="840" spans="2:20">
      <c r="B840" s="8" t="s">
        <v>82</v>
      </c>
      <c r="C840" s="8" t="s">
        <v>92</v>
      </c>
      <c r="D840" s="8" t="s">
        <v>93</v>
      </c>
      <c r="E840" s="8">
        <v>240</v>
      </c>
      <c r="F840" s="9">
        <v>46204</v>
      </c>
      <c r="G840" s="8" t="s">
        <v>52</v>
      </c>
      <c r="H840" s="8" t="s">
        <v>53</v>
      </c>
      <c r="I840" s="8" t="s">
        <v>94</v>
      </c>
      <c r="J840" s="61">
        <v>0</v>
      </c>
      <c r="K840" s="8">
        <v>1</v>
      </c>
      <c r="L840" s="8">
        <v>4</v>
      </c>
      <c r="M840" s="8" t="s">
        <v>84</v>
      </c>
      <c r="N840" s="9">
        <v>46208</v>
      </c>
      <c r="O840" s="10">
        <v>46208.354166666664</v>
      </c>
      <c r="P840" s="10">
        <v>46208.520833333336</v>
      </c>
      <c r="Q840" s="8" t="s">
        <v>58</v>
      </c>
      <c r="R840" s="8">
        <v>4</v>
      </c>
      <c r="S840" s="8">
        <v>0</v>
      </c>
      <c r="T840" s="8" t="b">
        <v>0</v>
      </c>
    </row>
    <row r="841" spans="2:20">
      <c r="B841" s="8" t="s">
        <v>82</v>
      </c>
      <c r="C841" s="8" t="s">
        <v>92</v>
      </c>
      <c r="D841" s="8" t="s">
        <v>93</v>
      </c>
      <c r="E841" s="8">
        <v>240</v>
      </c>
      <c r="F841" s="9">
        <v>46204</v>
      </c>
      <c r="G841" s="8" t="s">
        <v>52</v>
      </c>
      <c r="H841" s="8" t="s">
        <v>53</v>
      </c>
      <c r="I841" s="8" t="s">
        <v>94</v>
      </c>
      <c r="J841" s="61">
        <v>0</v>
      </c>
      <c r="K841" s="8">
        <v>1</v>
      </c>
      <c r="L841" s="8">
        <v>4</v>
      </c>
      <c r="M841" s="8" t="s">
        <v>84</v>
      </c>
      <c r="N841" s="9">
        <v>46215</v>
      </c>
      <c r="O841" s="10">
        <v>46215.333333333336</v>
      </c>
      <c r="P841" s="10">
        <v>46215.5</v>
      </c>
      <c r="Q841" s="8" t="s">
        <v>58</v>
      </c>
      <c r="R841" s="8">
        <v>4</v>
      </c>
      <c r="S841" s="8">
        <v>0</v>
      </c>
      <c r="T841" s="8" t="b">
        <v>0</v>
      </c>
    </row>
    <row r="842" spans="2:20">
      <c r="B842" s="8" t="s">
        <v>82</v>
      </c>
      <c r="C842" s="8" t="s">
        <v>92</v>
      </c>
      <c r="D842" s="8" t="s">
        <v>93</v>
      </c>
      <c r="E842" s="8">
        <v>240</v>
      </c>
      <c r="F842" s="9">
        <v>46204</v>
      </c>
      <c r="G842" s="8" t="s">
        <v>52</v>
      </c>
      <c r="H842" s="8" t="s">
        <v>53</v>
      </c>
      <c r="I842" s="8" t="s">
        <v>94</v>
      </c>
      <c r="J842" s="61">
        <v>0</v>
      </c>
      <c r="K842" s="8">
        <v>1</v>
      </c>
      <c r="L842" s="8">
        <v>4</v>
      </c>
      <c r="M842" s="8" t="s">
        <v>84</v>
      </c>
      <c r="N842" s="9">
        <v>46218</v>
      </c>
      <c r="O842" s="10">
        <v>46218.541666666664</v>
      </c>
      <c r="P842" s="10">
        <v>46218.708333333336</v>
      </c>
      <c r="Q842" s="8" t="s">
        <v>58</v>
      </c>
      <c r="R842" s="8">
        <v>4</v>
      </c>
      <c r="S842" s="8">
        <v>0</v>
      </c>
      <c r="T842" s="8" t="b">
        <v>0</v>
      </c>
    </row>
    <row r="843" spans="2:20">
      <c r="B843" s="8" t="s">
        <v>82</v>
      </c>
      <c r="C843" s="8" t="s">
        <v>92</v>
      </c>
      <c r="D843" s="8" t="s">
        <v>93</v>
      </c>
      <c r="E843" s="8">
        <v>240</v>
      </c>
      <c r="F843" s="9">
        <v>46204</v>
      </c>
      <c r="G843" s="8" t="s">
        <v>52</v>
      </c>
      <c r="H843" s="8" t="s">
        <v>53</v>
      </c>
      <c r="I843" s="8" t="s">
        <v>94</v>
      </c>
      <c r="J843" s="61">
        <v>0</v>
      </c>
      <c r="K843" s="8">
        <v>1</v>
      </c>
      <c r="L843" s="8">
        <v>4</v>
      </c>
      <c r="M843" s="8" t="s">
        <v>84</v>
      </c>
      <c r="N843" s="9">
        <v>46224</v>
      </c>
      <c r="O843" s="10">
        <v>46224.354166666664</v>
      </c>
      <c r="P843" s="10">
        <v>46224.520833333336</v>
      </c>
      <c r="Q843" s="8" t="s">
        <v>58</v>
      </c>
      <c r="R843" s="8">
        <v>4</v>
      </c>
      <c r="S843" s="8">
        <v>0</v>
      </c>
      <c r="T843" s="8" t="b">
        <v>0</v>
      </c>
    </row>
    <row r="844" spans="2:20">
      <c r="B844" s="8" t="s">
        <v>82</v>
      </c>
      <c r="C844" s="8" t="s">
        <v>92</v>
      </c>
      <c r="D844" s="8" t="s">
        <v>93</v>
      </c>
      <c r="E844" s="8">
        <v>240</v>
      </c>
      <c r="F844" s="9">
        <v>46235</v>
      </c>
      <c r="G844" s="8" t="s">
        <v>52</v>
      </c>
      <c r="H844" s="8" t="s">
        <v>53</v>
      </c>
      <c r="I844" s="8" t="s">
        <v>94</v>
      </c>
      <c r="J844" s="61">
        <v>0</v>
      </c>
      <c r="K844" s="8">
        <v>1</v>
      </c>
      <c r="L844" s="8">
        <v>4</v>
      </c>
      <c r="M844" s="8" t="s">
        <v>84</v>
      </c>
      <c r="N844" s="9">
        <v>46245</v>
      </c>
      <c r="O844" s="10">
        <v>46245.5625</v>
      </c>
      <c r="P844" s="10">
        <v>46245.729166666664</v>
      </c>
      <c r="Q844" s="8" t="s">
        <v>60</v>
      </c>
      <c r="R844" s="8">
        <v>4</v>
      </c>
      <c r="S844" s="8">
        <v>0</v>
      </c>
      <c r="T844" s="8" t="b">
        <v>0</v>
      </c>
    </row>
    <row r="845" spans="2:20">
      <c r="B845" s="8" t="s">
        <v>82</v>
      </c>
      <c r="C845" s="8" t="s">
        <v>92</v>
      </c>
      <c r="D845" s="8" t="s">
        <v>93</v>
      </c>
      <c r="E845" s="8">
        <v>240</v>
      </c>
      <c r="F845" s="9">
        <v>46235</v>
      </c>
      <c r="G845" s="8" t="s">
        <v>52</v>
      </c>
      <c r="H845" s="8" t="s">
        <v>53</v>
      </c>
      <c r="I845" s="8" t="s">
        <v>94</v>
      </c>
      <c r="J845" s="61">
        <v>0</v>
      </c>
      <c r="K845" s="8">
        <v>1</v>
      </c>
      <c r="L845" s="8">
        <v>4</v>
      </c>
      <c r="M845" s="8" t="s">
        <v>84</v>
      </c>
      <c r="N845" s="9">
        <v>46263</v>
      </c>
      <c r="O845" s="10">
        <v>46263.333333333336</v>
      </c>
      <c r="P845" s="10">
        <v>46263.5</v>
      </c>
      <c r="Q845" s="8" t="s">
        <v>60</v>
      </c>
      <c r="R845" s="8">
        <v>4</v>
      </c>
      <c r="S845" s="8">
        <v>0</v>
      </c>
      <c r="T845" s="8" t="b">
        <v>0</v>
      </c>
    </row>
    <row r="846" spans="2:20">
      <c r="B846" s="8" t="s">
        <v>82</v>
      </c>
      <c r="C846" s="8" t="s">
        <v>92</v>
      </c>
      <c r="D846" s="8" t="s">
        <v>93</v>
      </c>
      <c r="E846" s="8">
        <v>240</v>
      </c>
      <c r="F846" s="9">
        <v>46235</v>
      </c>
      <c r="G846" s="8" t="s">
        <v>52</v>
      </c>
      <c r="H846" s="8" t="s">
        <v>53</v>
      </c>
      <c r="I846" s="8" t="s">
        <v>94</v>
      </c>
      <c r="J846" s="61">
        <v>0</v>
      </c>
      <c r="K846" s="8">
        <v>1</v>
      </c>
      <c r="L846" s="8">
        <v>4</v>
      </c>
      <c r="M846" s="8" t="s">
        <v>84</v>
      </c>
      <c r="N846" s="9">
        <v>46265</v>
      </c>
      <c r="O846" s="10">
        <v>46265.541666666664</v>
      </c>
      <c r="P846" s="10">
        <v>46265.708333333336</v>
      </c>
      <c r="Q846" s="8" t="s">
        <v>60</v>
      </c>
      <c r="R846" s="8">
        <v>4</v>
      </c>
      <c r="S846" s="8">
        <v>0</v>
      </c>
      <c r="T846" s="8" t="b">
        <v>0</v>
      </c>
    </row>
    <row r="847" spans="2:20">
      <c r="B847" s="8" t="s">
        <v>82</v>
      </c>
      <c r="C847" s="8" t="s">
        <v>92</v>
      </c>
      <c r="D847" s="8" t="s">
        <v>93</v>
      </c>
      <c r="E847" s="8">
        <v>270</v>
      </c>
      <c r="F847" s="9">
        <v>46174</v>
      </c>
      <c r="G847" s="8" t="s">
        <v>52</v>
      </c>
      <c r="H847" s="8" t="s">
        <v>53</v>
      </c>
      <c r="I847" s="8" t="s">
        <v>94</v>
      </c>
      <c r="J847" s="61">
        <v>0</v>
      </c>
      <c r="K847" s="8">
        <v>1</v>
      </c>
      <c r="L847" s="8">
        <v>4</v>
      </c>
      <c r="M847" s="8" t="s">
        <v>84</v>
      </c>
      <c r="N847" s="9">
        <v>46174</v>
      </c>
      <c r="O847" s="10">
        <v>46174.5625</v>
      </c>
      <c r="P847" s="10">
        <v>46174.75</v>
      </c>
      <c r="Q847" s="8" t="s">
        <v>56</v>
      </c>
      <c r="R847" s="8">
        <v>4</v>
      </c>
      <c r="S847" s="8">
        <v>0</v>
      </c>
      <c r="T847" s="8" t="b">
        <v>0</v>
      </c>
    </row>
    <row r="848" spans="2:20">
      <c r="B848" s="8" t="s">
        <v>82</v>
      </c>
      <c r="C848" s="8" t="s">
        <v>92</v>
      </c>
      <c r="D848" s="8" t="s">
        <v>93</v>
      </c>
      <c r="E848" s="8">
        <v>270</v>
      </c>
      <c r="F848" s="9">
        <v>46204</v>
      </c>
      <c r="G848" s="8" t="s">
        <v>52</v>
      </c>
      <c r="H848" s="8" t="s">
        <v>53</v>
      </c>
      <c r="I848" s="8" t="s">
        <v>94</v>
      </c>
      <c r="J848" s="61">
        <v>0</v>
      </c>
      <c r="K848" s="8">
        <v>1</v>
      </c>
      <c r="L848" s="8">
        <v>4</v>
      </c>
      <c r="M848" s="8" t="s">
        <v>84</v>
      </c>
      <c r="N848" s="9">
        <v>46222</v>
      </c>
      <c r="O848" s="10">
        <v>46222.5625</v>
      </c>
      <c r="P848" s="10">
        <v>46222.75</v>
      </c>
      <c r="Q848" s="8" t="s">
        <v>58</v>
      </c>
      <c r="R848" s="8">
        <v>4</v>
      </c>
      <c r="S848" s="8">
        <v>0</v>
      </c>
      <c r="T848" s="8" t="b">
        <v>0</v>
      </c>
    </row>
    <row r="849" spans="2:20">
      <c r="B849" s="8" t="s">
        <v>82</v>
      </c>
      <c r="C849" s="8" t="s">
        <v>92</v>
      </c>
      <c r="D849" s="8" t="s">
        <v>93</v>
      </c>
      <c r="E849" s="8">
        <v>270</v>
      </c>
      <c r="F849" s="9">
        <v>46204</v>
      </c>
      <c r="G849" s="8" t="s">
        <v>52</v>
      </c>
      <c r="H849" s="8" t="s">
        <v>53</v>
      </c>
      <c r="I849" s="8" t="s">
        <v>94</v>
      </c>
      <c r="J849" s="61">
        <v>0</v>
      </c>
      <c r="K849" s="8">
        <v>1</v>
      </c>
      <c r="L849" s="8">
        <v>4</v>
      </c>
      <c r="M849" s="8" t="s">
        <v>84</v>
      </c>
      <c r="N849" s="9">
        <v>46230</v>
      </c>
      <c r="O849" s="10">
        <v>46230.333333333336</v>
      </c>
      <c r="P849" s="10">
        <v>46230.520833333336</v>
      </c>
      <c r="Q849" s="8" t="s">
        <v>58</v>
      </c>
      <c r="R849" s="8">
        <v>4</v>
      </c>
      <c r="S849" s="8">
        <v>0</v>
      </c>
      <c r="T849" s="8" t="b">
        <v>0</v>
      </c>
    </row>
    <row r="850" spans="2:20">
      <c r="B850" s="8" t="s">
        <v>82</v>
      </c>
      <c r="C850" s="8" t="s">
        <v>92</v>
      </c>
      <c r="D850" s="8" t="s">
        <v>93</v>
      </c>
      <c r="E850" s="8">
        <v>300</v>
      </c>
      <c r="F850" s="9">
        <v>46174</v>
      </c>
      <c r="G850" s="8" t="s">
        <v>52</v>
      </c>
      <c r="H850" s="8" t="s">
        <v>53</v>
      </c>
      <c r="I850" s="8" t="s">
        <v>94</v>
      </c>
      <c r="J850" s="61">
        <v>0</v>
      </c>
      <c r="K850" s="8">
        <v>1</v>
      </c>
      <c r="L850" s="8">
        <v>4</v>
      </c>
      <c r="M850" s="8" t="s">
        <v>84</v>
      </c>
      <c r="N850" s="9">
        <v>46185</v>
      </c>
      <c r="O850" s="10">
        <v>46185.333333333336</v>
      </c>
      <c r="P850" s="10">
        <v>46185.541666666664</v>
      </c>
      <c r="Q850" s="8" t="s">
        <v>56</v>
      </c>
      <c r="R850" s="8">
        <v>4</v>
      </c>
      <c r="S850" s="8">
        <v>0</v>
      </c>
      <c r="T850" s="8" t="b">
        <v>0</v>
      </c>
    </row>
    <row r="851" spans="2:20">
      <c r="B851" s="8" t="s">
        <v>82</v>
      </c>
      <c r="C851" s="8" t="s">
        <v>92</v>
      </c>
      <c r="D851" s="8" t="s">
        <v>93</v>
      </c>
      <c r="E851" s="8">
        <v>300</v>
      </c>
      <c r="F851" s="9">
        <v>46204</v>
      </c>
      <c r="G851" s="8" t="s">
        <v>52</v>
      </c>
      <c r="H851" s="8" t="s">
        <v>53</v>
      </c>
      <c r="I851" s="8" t="s">
        <v>94</v>
      </c>
      <c r="J851" s="61">
        <v>0</v>
      </c>
      <c r="K851" s="8">
        <v>1</v>
      </c>
      <c r="L851" s="8">
        <v>4</v>
      </c>
      <c r="M851" s="8" t="s">
        <v>84</v>
      </c>
      <c r="N851" s="9">
        <v>46213</v>
      </c>
      <c r="O851" s="10">
        <v>46213.541666666664</v>
      </c>
      <c r="P851" s="10">
        <v>46213.75</v>
      </c>
      <c r="Q851" s="8" t="s">
        <v>58</v>
      </c>
      <c r="R851" s="8">
        <v>4</v>
      </c>
      <c r="S851" s="8">
        <v>0</v>
      </c>
      <c r="T851" s="8" t="b">
        <v>0</v>
      </c>
    </row>
    <row r="852" spans="2:20">
      <c r="B852" s="8" t="s">
        <v>82</v>
      </c>
      <c r="C852" s="8" t="s">
        <v>92</v>
      </c>
      <c r="D852" s="8" t="s">
        <v>93</v>
      </c>
      <c r="E852" s="8">
        <v>300</v>
      </c>
      <c r="F852" s="9">
        <v>46235</v>
      </c>
      <c r="G852" s="8" t="s">
        <v>52</v>
      </c>
      <c r="H852" s="8" t="s">
        <v>53</v>
      </c>
      <c r="I852" s="8" t="s">
        <v>94</v>
      </c>
      <c r="J852" s="61">
        <v>0</v>
      </c>
      <c r="K852" s="8">
        <v>1</v>
      </c>
      <c r="L852" s="8">
        <v>4</v>
      </c>
      <c r="M852" s="8" t="s">
        <v>84</v>
      </c>
      <c r="N852" s="9">
        <v>46237</v>
      </c>
      <c r="O852" s="10">
        <v>46237.5625</v>
      </c>
      <c r="P852" s="10">
        <v>46237.770833333336</v>
      </c>
      <c r="Q852" s="8" t="s">
        <v>60</v>
      </c>
      <c r="R852" s="8">
        <v>4</v>
      </c>
      <c r="S852" s="8">
        <v>0</v>
      </c>
      <c r="T852" s="8" t="b">
        <v>0</v>
      </c>
    </row>
    <row r="853" spans="2:20">
      <c r="B853" s="8" t="s">
        <v>82</v>
      </c>
      <c r="C853" s="8" t="s">
        <v>92</v>
      </c>
      <c r="D853" s="8" t="s">
        <v>93</v>
      </c>
      <c r="E853" s="8">
        <v>300</v>
      </c>
      <c r="F853" s="9">
        <v>46235</v>
      </c>
      <c r="G853" s="8" t="s">
        <v>52</v>
      </c>
      <c r="H853" s="8" t="s">
        <v>53</v>
      </c>
      <c r="I853" s="8" t="s">
        <v>94</v>
      </c>
      <c r="J853" s="61">
        <v>0</v>
      </c>
      <c r="K853" s="8">
        <v>1</v>
      </c>
      <c r="L853" s="8">
        <v>4</v>
      </c>
      <c r="M853" s="8" t="s">
        <v>84</v>
      </c>
      <c r="N853" s="9">
        <v>46241</v>
      </c>
      <c r="O853" s="10">
        <v>46241.375</v>
      </c>
      <c r="P853" s="10">
        <v>46241.583333333336</v>
      </c>
      <c r="Q853" s="8" t="s">
        <v>60</v>
      </c>
      <c r="R853" s="8">
        <v>4</v>
      </c>
      <c r="S853" s="8">
        <v>0</v>
      </c>
      <c r="T853" s="8" t="b">
        <v>0</v>
      </c>
    </row>
    <row r="854" spans="2:20">
      <c r="B854" s="8" t="s">
        <v>82</v>
      </c>
      <c r="C854" s="8" t="s">
        <v>92</v>
      </c>
      <c r="D854" s="8" t="s">
        <v>93</v>
      </c>
      <c r="E854" s="8">
        <v>300</v>
      </c>
      <c r="F854" s="9">
        <v>46235</v>
      </c>
      <c r="G854" s="8" t="s">
        <v>52</v>
      </c>
      <c r="H854" s="8" t="s">
        <v>53</v>
      </c>
      <c r="I854" s="8" t="s">
        <v>94</v>
      </c>
      <c r="J854" s="61">
        <v>0</v>
      </c>
      <c r="K854" s="8">
        <v>1</v>
      </c>
      <c r="L854" s="8">
        <v>4</v>
      </c>
      <c r="M854" s="8" t="s">
        <v>84</v>
      </c>
      <c r="N854" s="9">
        <v>46250</v>
      </c>
      <c r="O854" s="10">
        <v>46250.375</v>
      </c>
      <c r="P854" s="10">
        <v>46250.583333333336</v>
      </c>
      <c r="Q854" s="8" t="s">
        <v>60</v>
      </c>
      <c r="R854" s="8">
        <v>4</v>
      </c>
      <c r="S854" s="8">
        <v>0</v>
      </c>
      <c r="T854" s="8" t="b">
        <v>0</v>
      </c>
    </row>
    <row r="855" spans="2:20">
      <c r="B855" s="8" t="s">
        <v>82</v>
      </c>
      <c r="C855" s="8" t="s">
        <v>92</v>
      </c>
      <c r="D855" s="8" t="s">
        <v>93</v>
      </c>
      <c r="E855" s="8">
        <v>360</v>
      </c>
      <c r="F855" s="9">
        <v>46174</v>
      </c>
      <c r="G855" s="8" t="s">
        <v>52</v>
      </c>
      <c r="H855" s="8" t="s">
        <v>53</v>
      </c>
      <c r="I855" s="8" t="s">
        <v>94</v>
      </c>
      <c r="J855" s="61">
        <v>0</v>
      </c>
      <c r="K855" s="8">
        <v>1</v>
      </c>
      <c r="L855" s="8">
        <v>4</v>
      </c>
      <c r="M855" s="8" t="s">
        <v>84</v>
      </c>
      <c r="N855" s="9">
        <v>46186</v>
      </c>
      <c r="O855" s="10">
        <v>46186.3125</v>
      </c>
      <c r="P855" s="10">
        <v>46186.5625</v>
      </c>
      <c r="Q855" s="8" t="s">
        <v>56</v>
      </c>
      <c r="R855" s="8">
        <v>4</v>
      </c>
      <c r="S855" s="8">
        <v>0</v>
      </c>
      <c r="T855" s="8" t="b">
        <v>0</v>
      </c>
    </row>
    <row r="856" spans="2:20">
      <c r="B856" s="8" t="s">
        <v>82</v>
      </c>
      <c r="C856" s="8" t="s">
        <v>92</v>
      </c>
      <c r="D856" s="8" t="s">
        <v>93</v>
      </c>
      <c r="E856" s="8">
        <v>360</v>
      </c>
      <c r="F856" s="9">
        <v>46174</v>
      </c>
      <c r="G856" s="8" t="s">
        <v>52</v>
      </c>
      <c r="H856" s="8" t="s">
        <v>53</v>
      </c>
      <c r="I856" s="8" t="s">
        <v>94</v>
      </c>
      <c r="J856" s="61">
        <v>0</v>
      </c>
      <c r="K856" s="8">
        <v>1</v>
      </c>
      <c r="L856" s="8">
        <v>4</v>
      </c>
      <c r="M856" s="8" t="s">
        <v>84</v>
      </c>
      <c r="N856" s="9">
        <v>46203</v>
      </c>
      <c r="O856" s="10">
        <v>46203.375</v>
      </c>
      <c r="P856" s="10">
        <v>46203.625</v>
      </c>
      <c r="Q856" s="8" t="s">
        <v>56</v>
      </c>
      <c r="R856" s="8">
        <v>4</v>
      </c>
      <c r="S856" s="8">
        <v>0</v>
      </c>
      <c r="T856" s="8" t="b">
        <v>0</v>
      </c>
    </row>
    <row r="857" spans="2:20">
      <c r="B857" s="8" t="s">
        <v>82</v>
      </c>
      <c r="C857" s="8" t="s">
        <v>92</v>
      </c>
      <c r="D857" s="8" t="s">
        <v>93</v>
      </c>
      <c r="E857" s="8">
        <v>360</v>
      </c>
      <c r="F857" s="9">
        <v>46204</v>
      </c>
      <c r="G857" s="8" t="s">
        <v>52</v>
      </c>
      <c r="H857" s="8" t="s">
        <v>53</v>
      </c>
      <c r="I857" s="8" t="s">
        <v>94</v>
      </c>
      <c r="J857" s="61">
        <v>0</v>
      </c>
      <c r="K857" s="8">
        <v>1</v>
      </c>
      <c r="L857" s="8">
        <v>4</v>
      </c>
      <c r="M857" s="8" t="s">
        <v>84</v>
      </c>
      <c r="N857" s="9">
        <v>46209</v>
      </c>
      <c r="O857" s="10">
        <v>46209.333333333336</v>
      </c>
      <c r="P857" s="10">
        <v>46209.583333333336</v>
      </c>
      <c r="Q857" s="8" t="s">
        <v>58</v>
      </c>
      <c r="R857" s="8">
        <v>4</v>
      </c>
      <c r="S857" s="8">
        <v>0</v>
      </c>
      <c r="T857" s="8" t="b">
        <v>0</v>
      </c>
    </row>
    <row r="858" spans="2:20">
      <c r="B858" s="8" t="s">
        <v>82</v>
      </c>
      <c r="C858" s="8" t="s">
        <v>92</v>
      </c>
      <c r="D858" s="8" t="s">
        <v>93</v>
      </c>
      <c r="E858" s="8">
        <v>420</v>
      </c>
      <c r="F858" s="9">
        <v>46204</v>
      </c>
      <c r="G858" s="8" t="s">
        <v>52</v>
      </c>
      <c r="H858" s="8" t="s">
        <v>53</v>
      </c>
      <c r="I858" s="8" t="s">
        <v>94</v>
      </c>
      <c r="J858" s="61">
        <v>0</v>
      </c>
      <c r="K858" s="8">
        <v>1</v>
      </c>
      <c r="L858" s="8">
        <v>4</v>
      </c>
      <c r="M858" s="8" t="s">
        <v>84</v>
      </c>
      <c r="N858" s="9">
        <v>46210</v>
      </c>
      <c r="O858" s="10">
        <v>46210.3125</v>
      </c>
      <c r="P858" s="10">
        <v>46210.604166666664</v>
      </c>
      <c r="Q858" s="8" t="s">
        <v>58</v>
      </c>
      <c r="R858" s="8">
        <v>4</v>
      </c>
      <c r="S858" s="8">
        <v>0</v>
      </c>
      <c r="T858" s="8" t="b">
        <v>0</v>
      </c>
    </row>
    <row r="859" spans="2:20">
      <c r="B859" s="8" t="s">
        <v>82</v>
      </c>
      <c r="C859" s="8" t="s">
        <v>92</v>
      </c>
      <c r="D859" s="8" t="s">
        <v>93</v>
      </c>
      <c r="E859" s="8">
        <v>420</v>
      </c>
      <c r="F859" s="9">
        <v>46204</v>
      </c>
      <c r="G859" s="8" t="s">
        <v>52</v>
      </c>
      <c r="H859" s="8" t="s">
        <v>53</v>
      </c>
      <c r="I859" s="8" t="s">
        <v>94</v>
      </c>
      <c r="J859" s="61">
        <v>0</v>
      </c>
      <c r="K859" s="8">
        <v>1</v>
      </c>
      <c r="L859" s="8">
        <v>4</v>
      </c>
      <c r="M859" s="8" t="s">
        <v>84</v>
      </c>
      <c r="N859" s="9">
        <v>46212</v>
      </c>
      <c r="O859" s="10">
        <v>46212.3125</v>
      </c>
      <c r="P859" s="10">
        <v>46212.604166666664</v>
      </c>
      <c r="Q859" s="8" t="s">
        <v>58</v>
      </c>
      <c r="R859" s="8">
        <v>4</v>
      </c>
      <c r="S859" s="8">
        <v>0</v>
      </c>
      <c r="T859" s="8" t="b">
        <v>0</v>
      </c>
    </row>
    <row r="860" spans="2:20">
      <c r="B860" s="8" t="s">
        <v>82</v>
      </c>
      <c r="C860" s="8" t="s">
        <v>92</v>
      </c>
      <c r="D860" s="8" t="s">
        <v>93</v>
      </c>
      <c r="E860" s="8">
        <v>480</v>
      </c>
      <c r="F860" s="9">
        <v>46174</v>
      </c>
      <c r="G860" s="8" t="s">
        <v>52</v>
      </c>
      <c r="H860" s="8" t="s">
        <v>53</v>
      </c>
      <c r="I860" s="8" t="s">
        <v>94</v>
      </c>
      <c r="J860" s="61">
        <v>0</v>
      </c>
      <c r="K860" s="8">
        <v>1</v>
      </c>
      <c r="L860" s="8">
        <v>4</v>
      </c>
      <c r="M860" s="8" t="s">
        <v>84</v>
      </c>
      <c r="N860" s="9">
        <v>46176</v>
      </c>
      <c r="O860" s="10">
        <v>46176.3125</v>
      </c>
      <c r="P860" s="10">
        <v>46176.645833333336</v>
      </c>
      <c r="Q860" s="8" t="s">
        <v>56</v>
      </c>
      <c r="R860" s="8">
        <v>4</v>
      </c>
      <c r="S860" s="8">
        <v>0</v>
      </c>
      <c r="T860" s="8" t="b">
        <v>0</v>
      </c>
    </row>
    <row r="861" spans="2:20">
      <c r="B861" s="8" t="s">
        <v>82</v>
      </c>
      <c r="C861" s="8" t="s">
        <v>92</v>
      </c>
      <c r="D861" s="8" t="s">
        <v>93</v>
      </c>
      <c r="E861" s="8">
        <v>480</v>
      </c>
      <c r="F861" s="9">
        <v>46174</v>
      </c>
      <c r="G861" s="8" t="s">
        <v>52</v>
      </c>
      <c r="H861" s="8" t="s">
        <v>53</v>
      </c>
      <c r="I861" s="8" t="s">
        <v>94</v>
      </c>
      <c r="J861" s="61">
        <v>0</v>
      </c>
      <c r="K861" s="8">
        <v>1</v>
      </c>
      <c r="L861" s="8">
        <v>4</v>
      </c>
      <c r="M861" s="8" t="s">
        <v>84</v>
      </c>
      <c r="N861" s="9">
        <v>46182</v>
      </c>
      <c r="O861" s="10">
        <v>46182.375</v>
      </c>
      <c r="P861" s="10">
        <v>46182.708333333336</v>
      </c>
      <c r="Q861" s="8" t="s">
        <v>56</v>
      </c>
      <c r="R861" s="8">
        <v>4</v>
      </c>
      <c r="S861" s="8">
        <v>0</v>
      </c>
      <c r="T861" s="8" t="b">
        <v>0</v>
      </c>
    </row>
    <row r="862" spans="2:20">
      <c r="B862" s="8" t="s">
        <v>82</v>
      </c>
      <c r="C862" s="8" t="s">
        <v>92</v>
      </c>
      <c r="D862" s="8" t="s">
        <v>93</v>
      </c>
      <c r="E862" s="8">
        <v>480</v>
      </c>
      <c r="F862" s="9">
        <v>46174</v>
      </c>
      <c r="G862" s="8" t="s">
        <v>52</v>
      </c>
      <c r="H862" s="8" t="s">
        <v>53</v>
      </c>
      <c r="I862" s="8" t="s">
        <v>94</v>
      </c>
      <c r="J862" s="61">
        <v>0</v>
      </c>
      <c r="K862" s="8">
        <v>1</v>
      </c>
      <c r="L862" s="8">
        <v>4</v>
      </c>
      <c r="M862" s="8" t="s">
        <v>84</v>
      </c>
      <c r="N862" s="9">
        <v>46189</v>
      </c>
      <c r="O862" s="10">
        <v>46189.375</v>
      </c>
      <c r="P862" s="10">
        <v>46189.708333333336</v>
      </c>
      <c r="Q862" s="8" t="s">
        <v>56</v>
      </c>
      <c r="R862" s="8">
        <v>4</v>
      </c>
      <c r="S862" s="8">
        <v>0</v>
      </c>
      <c r="T862" s="8" t="b">
        <v>0</v>
      </c>
    </row>
    <row r="863" spans="2:20">
      <c r="B863" s="8" t="s">
        <v>82</v>
      </c>
      <c r="C863" s="8" t="s">
        <v>92</v>
      </c>
      <c r="D863" s="8" t="s">
        <v>93</v>
      </c>
      <c r="E863" s="8">
        <v>480</v>
      </c>
      <c r="F863" s="9">
        <v>46174</v>
      </c>
      <c r="G863" s="8" t="s">
        <v>52</v>
      </c>
      <c r="H863" s="8" t="s">
        <v>53</v>
      </c>
      <c r="I863" s="8" t="s">
        <v>94</v>
      </c>
      <c r="J863" s="61">
        <v>0</v>
      </c>
      <c r="K863" s="8">
        <v>1</v>
      </c>
      <c r="L863" s="8">
        <v>4</v>
      </c>
      <c r="M863" s="8" t="s">
        <v>84</v>
      </c>
      <c r="N863" s="9">
        <v>46193</v>
      </c>
      <c r="O863" s="10">
        <v>46193.375</v>
      </c>
      <c r="P863" s="10">
        <v>46193.708333333336</v>
      </c>
      <c r="Q863" s="8" t="s">
        <v>56</v>
      </c>
      <c r="R863" s="8">
        <v>4</v>
      </c>
      <c r="S863" s="8">
        <v>0</v>
      </c>
      <c r="T863" s="8" t="b">
        <v>0</v>
      </c>
    </row>
    <row r="864" spans="2:20">
      <c r="B864" s="8" t="s">
        <v>82</v>
      </c>
      <c r="C864" s="8" t="s">
        <v>92</v>
      </c>
      <c r="D864" s="8" t="s">
        <v>93</v>
      </c>
      <c r="E864" s="8">
        <v>480</v>
      </c>
      <c r="F864" s="9">
        <v>46204</v>
      </c>
      <c r="G864" s="8" t="s">
        <v>52</v>
      </c>
      <c r="H864" s="8" t="s">
        <v>53</v>
      </c>
      <c r="I864" s="8" t="s">
        <v>94</v>
      </c>
      <c r="J864" s="61">
        <v>0</v>
      </c>
      <c r="K864" s="8">
        <v>1</v>
      </c>
      <c r="L864" s="8">
        <v>4</v>
      </c>
      <c r="M864" s="8" t="s">
        <v>84</v>
      </c>
      <c r="N864" s="9">
        <v>46204</v>
      </c>
      <c r="O864" s="10">
        <v>46204.375</v>
      </c>
      <c r="P864" s="10">
        <v>46204.708333333336</v>
      </c>
      <c r="Q864" s="8" t="s">
        <v>58</v>
      </c>
      <c r="R864" s="8">
        <v>4</v>
      </c>
      <c r="S864" s="8">
        <v>0</v>
      </c>
      <c r="T864" s="8" t="b">
        <v>0</v>
      </c>
    </row>
    <row r="865" spans="2:20">
      <c r="B865" s="8" t="s">
        <v>82</v>
      </c>
      <c r="C865" s="8" t="s">
        <v>92</v>
      </c>
      <c r="D865" s="8" t="s">
        <v>93</v>
      </c>
      <c r="E865" s="8">
        <v>480</v>
      </c>
      <c r="F865" s="9">
        <v>46204</v>
      </c>
      <c r="G865" s="8" t="s">
        <v>52</v>
      </c>
      <c r="H865" s="8" t="s">
        <v>53</v>
      </c>
      <c r="I865" s="8" t="s">
        <v>94</v>
      </c>
      <c r="J865" s="61">
        <v>0</v>
      </c>
      <c r="K865" s="8">
        <v>1</v>
      </c>
      <c r="L865" s="8">
        <v>4</v>
      </c>
      <c r="M865" s="8" t="s">
        <v>84</v>
      </c>
      <c r="N865" s="9">
        <v>46211</v>
      </c>
      <c r="O865" s="10">
        <v>46211.354166666664</v>
      </c>
      <c r="P865" s="10">
        <v>46211.6875</v>
      </c>
      <c r="Q865" s="8" t="s">
        <v>58</v>
      </c>
      <c r="R865" s="8">
        <v>4</v>
      </c>
      <c r="S865" s="8">
        <v>0</v>
      </c>
      <c r="T865" s="8" t="b">
        <v>0</v>
      </c>
    </row>
    <row r="866" spans="2:20">
      <c r="B866" s="8" t="s">
        <v>82</v>
      </c>
      <c r="C866" s="8" t="s">
        <v>92</v>
      </c>
      <c r="D866" s="8" t="s">
        <v>93</v>
      </c>
      <c r="E866" s="8">
        <v>480</v>
      </c>
      <c r="F866" s="9">
        <v>46204</v>
      </c>
      <c r="G866" s="8" t="s">
        <v>52</v>
      </c>
      <c r="H866" s="8" t="s">
        <v>53</v>
      </c>
      <c r="I866" s="8" t="s">
        <v>94</v>
      </c>
      <c r="J866" s="61">
        <v>0</v>
      </c>
      <c r="K866" s="8">
        <v>1</v>
      </c>
      <c r="L866" s="8">
        <v>4</v>
      </c>
      <c r="M866" s="8" t="s">
        <v>84</v>
      </c>
      <c r="N866" s="9">
        <v>46216</v>
      </c>
      <c r="O866" s="10">
        <v>46216.354166666664</v>
      </c>
      <c r="P866" s="10">
        <v>46216.6875</v>
      </c>
      <c r="Q866" s="8" t="s">
        <v>58</v>
      </c>
      <c r="R866" s="8">
        <v>4</v>
      </c>
      <c r="S866" s="8">
        <v>0</v>
      </c>
      <c r="T866" s="8" t="b">
        <v>0</v>
      </c>
    </row>
    <row r="867" spans="2:20">
      <c r="B867" s="8" t="s">
        <v>82</v>
      </c>
      <c r="C867" s="8" t="s">
        <v>92</v>
      </c>
      <c r="D867" s="8" t="s">
        <v>93</v>
      </c>
      <c r="E867" s="8">
        <v>480</v>
      </c>
      <c r="F867" s="9">
        <v>46235</v>
      </c>
      <c r="G867" s="8" t="s">
        <v>52</v>
      </c>
      <c r="H867" s="8" t="s">
        <v>53</v>
      </c>
      <c r="I867" s="8" t="s">
        <v>94</v>
      </c>
      <c r="J867" s="61">
        <v>0</v>
      </c>
      <c r="K867" s="8">
        <v>1</v>
      </c>
      <c r="L867" s="8">
        <v>4</v>
      </c>
      <c r="M867" s="8" t="s">
        <v>84</v>
      </c>
      <c r="N867" s="9">
        <v>46238</v>
      </c>
      <c r="O867" s="10">
        <v>46238.333333333336</v>
      </c>
      <c r="P867" s="10">
        <v>46238.666666666664</v>
      </c>
      <c r="Q867" s="8" t="s">
        <v>60</v>
      </c>
      <c r="R867" s="8">
        <v>4</v>
      </c>
      <c r="S867" s="8">
        <v>0</v>
      </c>
      <c r="T867" s="8" t="b">
        <v>0</v>
      </c>
    </row>
    <row r="868" spans="2:20">
      <c r="B868" s="8" t="s">
        <v>82</v>
      </c>
      <c r="C868" s="8" t="s">
        <v>92</v>
      </c>
      <c r="D868" s="8" t="s">
        <v>93</v>
      </c>
      <c r="E868" s="8">
        <v>480</v>
      </c>
      <c r="F868" s="9">
        <v>46235</v>
      </c>
      <c r="G868" s="8" t="s">
        <v>52</v>
      </c>
      <c r="H868" s="8" t="s">
        <v>53</v>
      </c>
      <c r="I868" s="8" t="s">
        <v>94</v>
      </c>
      <c r="J868" s="61">
        <v>0</v>
      </c>
      <c r="K868" s="8">
        <v>1</v>
      </c>
      <c r="L868" s="8">
        <v>4</v>
      </c>
      <c r="M868" s="8" t="s">
        <v>84</v>
      </c>
      <c r="N868" s="9">
        <v>46247</v>
      </c>
      <c r="O868" s="10">
        <v>46247.375</v>
      </c>
      <c r="P868" s="10">
        <v>46247.708333333336</v>
      </c>
      <c r="Q868" s="8" t="s">
        <v>60</v>
      </c>
      <c r="R868" s="8">
        <v>4</v>
      </c>
      <c r="S868" s="8">
        <v>0</v>
      </c>
      <c r="T868" s="8" t="b">
        <v>0</v>
      </c>
    </row>
    <row r="869" spans="2:20">
      <c r="B869" s="8" t="s">
        <v>82</v>
      </c>
      <c r="C869" s="8" t="s">
        <v>92</v>
      </c>
      <c r="D869" s="8" t="s">
        <v>93</v>
      </c>
      <c r="E869" s="8">
        <v>480</v>
      </c>
      <c r="F869" s="9">
        <v>46235</v>
      </c>
      <c r="G869" s="8" t="s">
        <v>52</v>
      </c>
      <c r="H869" s="8" t="s">
        <v>53</v>
      </c>
      <c r="I869" s="8" t="s">
        <v>94</v>
      </c>
      <c r="J869" s="61">
        <v>0</v>
      </c>
      <c r="K869" s="8">
        <v>1</v>
      </c>
      <c r="L869" s="8">
        <v>4</v>
      </c>
      <c r="M869" s="8" t="s">
        <v>84</v>
      </c>
      <c r="N869" s="9">
        <v>46248</v>
      </c>
      <c r="O869" s="10">
        <v>46248.333333333336</v>
      </c>
      <c r="P869" s="10">
        <v>46248.666666666664</v>
      </c>
      <c r="Q869" s="8" t="s">
        <v>60</v>
      </c>
      <c r="R869" s="8">
        <v>4</v>
      </c>
      <c r="S869" s="8">
        <v>0</v>
      </c>
      <c r="T869" s="8" t="b">
        <v>0</v>
      </c>
    </row>
    <row r="870" spans="2:20">
      <c r="B870" s="8" t="s">
        <v>82</v>
      </c>
      <c r="C870" s="8" t="s">
        <v>92</v>
      </c>
      <c r="D870" s="8" t="s">
        <v>93</v>
      </c>
      <c r="E870" s="8">
        <v>480</v>
      </c>
      <c r="F870" s="9">
        <v>46235</v>
      </c>
      <c r="G870" s="8" t="s">
        <v>52</v>
      </c>
      <c r="H870" s="8" t="s">
        <v>53</v>
      </c>
      <c r="I870" s="8" t="s">
        <v>94</v>
      </c>
      <c r="J870" s="61">
        <v>0</v>
      </c>
      <c r="K870" s="8">
        <v>1</v>
      </c>
      <c r="L870" s="8">
        <v>4</v>
      </c>
      <c r="M870" s="8" t="s">
        <v>84</v>
      </c>
      <c r="N870" s="9">
        <v>46255</v>
      </c>
      <c r="O870" s="10">
        <v>46255.3125</v>
      </c>
      <c r="P870" s="10">
        <v>46255.645833333336</v>
      </c>
      <c r="Q870" s="8" t="s">
        <v>60</v>
      </c>
      <c r="R870" s="8">
        <v>4</v>
      </c>
      <c r="S870" s="8">
        <v>0</v>
      </c>
      <c r="T870" s="8" t="b">
        <v>0</v>
      </c>
    </row>
    <row r="871" spans="2:20">
      <c r="B871" s="8" t="s">
        <v>82</v>
      </c>
      <c r="C871" s="8" t="s">
        <v>92</v>
      </c>
      <c r="D871" s="8" t="s">
        <v>93</v>
      </c>
      <c r="E871" s="8">
        <v>480</v>
      </c>
      <c r="F871" s="9">
        <v>46235</v>
      </c>
      <c r="G871" s="8" t="s">
        <v>52</v>
      </c>
      <c r="H871" s="8" t="s">
        <v>53</v>
      </c>
      <c r="I871" s="8" t="s">
        <v>94</v>
      </c>
      <c r="J871" s="61">
        <v>0</v>
      </c>
      <c r="K871" s="8">
        <v>1</v>
      </c>
      <c r="L871" s="8">
        <v>4</v>
      </c>
      <c r="M871" s="8" t="s">
        <v>84</v>
      </c>
      <c r="N871" s="9">
        <v>46258</v>
      </c>
      <c r="O871" s="10">
        <v>46258.354166666664</v>
      </c>
      <c r="P871" s="10">
        <v>46258.6875</v>
      </c>
      <c r="Q871" s="8" t="s">
        <v>60</v>
      </c>
      <c r="R871" s="8">
        <v>4</v>
      </c>
      <c r="S871" s="8">
        <v>0</v>
      </c>
      <c r="T871" s="8" t="b">
        <v>0</v>
      </c>
    </row>
    <row r="872" spans="2:20">
      <c r="B872" s="8" t="s">
        <v>82</v>
      </c>
      <c r="C872" s="8" t="s">
        <v>92</v>
      </c>
      <c r="D872" s="8" t="s">
        <v>93</v>
      </c>
      <c r="E872" s="8">
        <v>480</v>
      </c>
      <c r="F872" s="9">
        <v>46235</v>
      </c>
      <c r="G872" s="8" t="s">
        <v>52</v>
      </c>
      <c r="H872" s="8" t="s">
        <v>53</v>
      </c>
      <c r="I872" s="8" t="s">
        <v>94</v>
      </c>
      <c r="J872" s="61">
        <v>0</v>
      </c>
      <c r="K872" s="8">
        <v>1</v>
      </c>
      <c r="L872" s="8">
        <v>4</v>
      </c>
      <c r="M872" s="8" t="s">
        <v>84</v>
      </c>
      <c r="N872" s="9">
        <v>46261</v>
      </c>
      <c r="O872" s="10">
        <v>46261.354166666664</v>
      </c>
      <c r="P872" s="10">
        <v>46261.6875</v>
      </c>
      <c r="Q872" s="8" t="s">
        <v>60</v>
      </c>
      <c r="R872" s="8">
        <v>4</v>
      </c>
      <c r="S872" s="8">
        <v>0</v>
      </c>
      <c r="T872" s="8" t="b">
        <v>0</v>
      </c>
    </row>
    <row r="873" spans="2:20">
      <c r="B873" s="8" t="s">
        <v>82</v>
      </c>
      <c r="C873" s="8" t="s">
        <v>92</v>
      </c>
      <c r="D873" s="8" t="s">
        <v>93</v>
      </c>
      <c r="E873" s="8">
        <v>540</v>
      </c>
      <c r="F873" s="9">
        <v>46174</v>
      </c>
      <c r="G873" s="8" t="s">
        <v>52</v>
      </c>
      <c r="H873" s="8" t="s">
        <v>53</v>
      </c>
      <c r="I873" s="8" t="s">
        <v>94</v>
      </c>
      <c r="J873" s="61">
        <v>0</v>
      </c>
      <c r="K873" s="8">
        <v>1</v>
      </c>
      <c r="L873" s="8">
        <v>4</v>
      </c>
      <c r="M873" s="8" t="s">
        <v>84</v>
      </c>
      <c r="N873" s="9">
        <v>46198</v>
      </c>
      <c r="O873" s="10">
        <v>46198.333333333336</v>
      </c>
      <c r="P873" s="10">
        <v>46198.708333333336</v>
      </c>
      <c r="Q873" s="8" t="s">
        <v>56</v>
      </c>
      <c r="R873" s="8">
        <v>4</v>
      </c>
      <c r="S873" s="8">
        <v>0</v>
      </c>
      <c r="T873" s="8" t="b">
        <v>0</v>
      </c>
    </row>
    <row r="874" spans="2:20">
      <c r="B874" s="8" t="s">
        <v>82</v>
      </c>
      <c r="C874" s="8" t="s">
        <v>92</v>
      </c>
      <c r="D874" s="8" t="s">
        <v>93</v>
      </c>
      <c r="E874" s="8">
        <v>540</v>
      </c>
      <c r="F874" s="9">
        <v>46204</v>
      </c>
      <c r="G874" s="8" t="s">
        <v>52</v>
      </c>
      <c r="H874" s="8" t="s">
        <v>53</v>
      </c>
      <c r="I874" s="8" t="s">
        <v>94</v>
      </c>
      <c r="J874" s="61">
        <v>0</v>
      </c>
      <c r="K874" s="8">
        <v>1</v>
      </c>
      <c r="L874" s="8">
        <v>4</v>
      </c>
      <c r="M874" s="8" t="s">
        <v>84</v>
      </c>
      <c r="N874" s="9">
        <v>46223</v>
      </c>
      <c r="O874" s="10">
        <v>46223.354166666664</v>
      </c>
      <c r="P874" s="10">
        <v>46223.729166666664</v>
      </c>
      <c r="Q874" s="8" t="s">
        <v>58</v>
      </c>
      <c r="R874" s="8">
        <v>4</v>
      </c>
      <c r="S874" s="8">
        <v>0</v>
      </c>
      <c r="T874" s="8" t="b">
        <v>0</v>
      </c>
    </row>
    <row r="875" spans="2:20">
      <c r="B875" s="8" t="s">
        <v>82</v>
      </c>
      <c r="C875" s="8" t="s">
        <v>92</v>
      </c>
      <c r="D875" s="8" t="s">
        <v>93</v>
      </c>
      <c r="E875" s="8">
        <v>540</v>
      </c>
      <c r="F875" s="9">
        <v>46204</v>
      </c>
      <c r="G875" s="8" t="s">
        <v>52</v>
      </c>
      <c r="H875" s="8" t="s">
        <v>53</v>
      </c>
      <c r="I875" s="8" t="s">
        <v>94</v>
      </c>
      <c r="J875" s="61">
        <v>0</v>
      </c>
      <c r="K875" s="8">
        <v>1</v>
      </c>
      <c r="L875" s="8">
        <v>4</v>
      </c>
      <c r="M875" s="8" t="s">
        <v>84</v>
      </c>
      <c r="N875" s="9">
        <v>46233</v>
      </c>
      <c r="O875" s="10">
        <v>46233.354166666664</v>
      </c>
      <c r="P875" s="10">
        <v>46233.729166666664</v>
      </c>
      <c r="Q875" s="8" t="s">
        <v>58</v>
      </c>
      <c r="R875" s="8">
        <v>4</v>
      </c>
      <c r="S875" s="8">
        <v>0</v>
      </c>
      <c r="T875" s="8" t="b">
        <v>0</v>
      </c>
    </row>
    <row r="876" spans="2:20">
      <c r="B876" s="8" t="s">
        <v>82</v>
      </c>
      <c r="C876" s="8" t="s">
        <v>92</v>
      </c>
      <c r="D876" s="8" t="s">
        <v>93</v>
      </c>
      <c r="E876" s="8">
        <v>540</v>
      </c>
      <c r="F876" s="9">
        <v>46204</v>
      </c>
      <c r="G876" s="8" t="s">
        <v>52</v>
      </c>
      <c r="H876" s="8" t="s">
        <v>53</v>
      </c>
      <c r="I876" s="8" t="s">
        <v>94</v>
      </c>
      <c r="J876" s="61">
        <v>0</v>
      </c>
      <c r="K876" s="8">
        <v>1</v>
      </c>
      <c r="L876" s="8">
        <v>4</v>
      </c>
      <c r="M876" s="8" t="s">
        <v>84</v>
      </c>
      <c r="N876" s="9">
        <v>46234</v>
      </c>
      <c r="O876" s="10">
        <v>46234.333333333336</v>
      </c>
      <c r="P876" s="10">
        <v>46234.708333333336</v>
      </c>
      <c r="Q876" s="8" t="s">
        <v>58</v>
      </c>
      <c r="R876" s="8">
        <v>4</v>
      </c>
      <c r="S876" s="8">
        <v>0</v>
      </c>
      <c r="T876" s="8" t="b">
        <v>0</v>
      </c>
    </row>
    <row r="877" spans="2:20">
      <c r="B877" s="8" t="s">
        <v>82</v>
      </c>
      <c r="C877" s="8" t="s">
        <v>92</v>
      </c>
      <c r="D877" s="8" t="s">
        <v>93</v>
      </c>
      <c r="E877" s="8">
        <v>540</v>
      </c>
      <c r="F877" s="9">
        <v>46235</v>
      </c>
      <c r="G877" s="8" t="s">
        <v>52</v>
      </c>
      <c r="H877" s="8" t="s">
        <v>53</v>
      </c>
      <c r="I877" s="8" t="s">
        <v>94</v>
      </c>
      <c r="J877" s="61">
        <v>0</v>
      </c>
      <c r="K877" s="8">
        <v>1</v>
      </c>
      <c r="L877" s="8">
        <v>4</v>
      </c>
      <c r="M877" s="8" t="s">
        <v>84</v>
      </c>
      <c r="N877" s="9">
        <v>46235</v>
      </c>
      <c r="O877" s="10">
        <v>46235.354166666664</v>
      </c>
      <c r="P877" s="10">
        <v>46235.729166666664</v>
      </c>
      <c r="Q877" s="8" t="s">
        <v>60</v>
      </c>
      <c r="R877" s="8">
        <v>4</v>
      </c>
      <c r="S877" s="8">
        <v>0</v>
      </c>
      <c r="T877" s="8" t="b">
        <v>0</v>
      </c>
    </row>
    <row r="878" spans="2:20">
      <c r="B878" s="8" t="s">
        <v>82</v>
      </c>
      <c r="C878" s="8" t="s">
        <v>92</v>
      </c>
      <c r="D878" s="8" t="s">
        <v>93</v>
      </c>
      <c r="E878" s="8">
        <v>540</v>
      </c>
      <c r="F878" s="9">
        <v>46235</v>
      </c>
      <c r="G878" s="8" t="s">
        <v>52</v>
      </c>
      <c r="H878" s="8" t="s">
        <v>53</v>
      </c>
      <c r="I878" s="8" t="s">
        <v>94</v>
      </c>
      <c r="J878" s="61">
        <v>0</v>
      </c>
      <c r="K878" s="8">
        <v>1</v>
      </c>
      <c r="L878" s="8">
        <v>4</v>
      </c>
      <c r="M878" s="8" t="s">
        <v>84</v>
      </c>
      <c r="N878" s="9">
        <v>46240</v>
      </c>
      <c r="O878" s="10">
        <v>46240.375</v>
      </c>
      <c r="P878" s="10">
        <v>46240.75</v>
      </c>
      <c r="Q878" s="8" t="s">
        <v>60</v>
      </c>
      <c r="R878" s="8">
        <v>4</v>
      </c>
      <c r="S878" s="8">
        <v>0</v>
      </c>
      <c r="T878" s="8" t="b">
        <v>0</v>
      </c>
    </row>
    <row r="879" spans="2:20">
      <c r="B879" s="8" t="s">
        <v>82</v>
      </c>
      <c r="C879" s="8" t="s">
        <v>92</v>
      </c>
      <c r="D879" s="8" t="s">
        <v>93</v>
      </c>
      <c r="E879" s="8">
        <v>540</v>
      </c>
      <c r="F879" s="9">
        <v>46235</v>
      </c>
      <c r="G879" s="8" t="s">
        <v>52</v>
      </c>
      <c r="H879" s="8" t="s">
        <v>53</v>
      </c>
      <c r="I879" s="8" t="s">
        <v>94</v>
      </c>
      <c r="J879" s="61">
        <v>0</v>
      </c>
      <c r="K879" s="8">
        <v>1</v>
      </c>
      <c r="L879" s="8">
        <v>4</v>
      </c>
      <c r="M879" s="8" t="s">
        <v>84</v>
      </c>
      <c r="N879" s="9">
        <v>46251</v>
      </c>
      <c r="O879" s="10">
        <v>46251.354166666664</v>
      </c>
      <c r="P879" s="10">
        <v>46251.729166666664</v>
      </c>
      <c r="Q879" s="8" t="s">
        <v>60</v>
      </c>
      <c r="R879" s="8">
        <v>4</v>
      </c>
      <c r="S879" s="8">
        <v>0</v>
      </c>
      <c r="T879" s="8" t="b">
        <v>0</v>
      </c>
    </row>
    <row r="880" spans="2:20">
      <c r="B880" s="8" t="s">
        <v>82</v>
      </c>
      <c r="C880" s="8" t="s">
        <v>92</v>
      </c>
      <c r="D880" s="8" t="s">
        <v>93</v>
      </c>
      <c r="E880" s="8">
        <v>540</v>
      </c>
      <c r="F880" s="9">
        <v>46235</v>
      </c>
      <c r="G880" s="8" t="s">
        <v>52</v>
      </c>
      <c r="H880" s="8" t="s">
        <v>53</v>
      </c>
      <c r="I880" s="8" t="s">
        <v>94</v>
      </c>
      <c r="J880" s="61">
        <v>0</v>
      </c>
      <c r="K880" s="8">
        <v>1</v>
      </c>
      <c r="L880" s="8">
        <v>4</v>
      </c>
      <c r="M880" s="8" t="s">
        <v>84</v>
      </c>
      <c r="N880" s="9">
        <v>46254</v>
      </c>
      <c r="O880" s="10">
        <v>46254.354166666664</v>
      </c>
      <c r="P880" s="10">
        <v>46254.729166666664</v>
      </c>
      <c r="Q880" s="8" t="s">
        <v>60</v>
      </c>
      <c r="R880" s="8">
        <v>4</v>
      </c>
      <c r="S880" s="8">
        <v>0</v>
      </c>
      <c r="T880" s="8" t="b">
        <v>0</v>
      </c>
    </row>
    <row r="881" spans="2:20">
      <c r="B881" s="8" t="s">
        <v>82</v>
      </c>
      <c r="C881" s="8" t="s">
        <v>92</v>
      </c>
      <c r="D881" s="8" t="s">
        <v>93</v>
      </c>
      <c r="E881" s="8">
        <v>540</v>
      </c>
      <c r="F881" s="9">
        <v>46235</v>
      </c>
      <c r="G881" s="8" t="s">
        <v>52</v>
      </c>
      <c r="H881" s="8" t="s">
        <v>53</v>
      </c>
      <c r="I881" s="8" t="s">
        <v>94</v>
      </c>
      <c r="J881" s="61">
        <v>0</v>
      </c>
      <c r="K881" s="8">
        <v>1</v>
      </c>
      <c r="L881" s="8">
        <v>4</v>
      </c>
      <c r="M881" s="8" t="s">
        <v>84</v>
      </c>
      <c r="N881" s="9">
        <v>46257</v>
      </c>
      <c r="O881" s="10">
        <v>46257.375</v>
      </c>
      <c r="P881" s="10">
        <v>46257.75</v>
      </c>
      <c r="Q881" s="8" t="s">
        <v>60</v>
      </c>
      <c r="R881" s="8">
        <v>4</v>
      </c>
      <c r="S881" s="8">
        <v>0</v>
      </c>
      <c r="T881" s="8" t="b">
        <v>0</v>
      </c>
    </row>
    <row r="882" spans="2:20">
      <c r="B882" s="8" t="s">
        <v>95</v>
      </c>
      <c r="C882" s="8" t="s">
        <v>50</v>
      </c>
      <c r="D882" s="8" t="s">
        <v>96</v>
      </c>
      <c r="E882" s="8">
        <v>180</v>
      </c>
      <c r="F882" s="9">
        <v>46204</v>
      </c>
      <c r="G882" s="8" t="s">
        <v>52</v>
      </c>
      <c r="H882" s="8" t="s">
        <v>53</v>
      </c>
      <c r="I882" s="8" t="s">
        <v>54</v>
      </c>
      <c r="J882" s="61">
        <v>0</v>
      </c>
      <c r="K882" s="8">
        <v>1</v>
      </c>
      <c r="L882" s="8">
        <v>4</v>
      </c>
      <c r="M882" s="8" t="s">
        <v>97</v>
      </c>
      <c r="N882" s="9">
        <v>46210</v>
      </c>
      <c r="O882" s="10">
        <v>46210.5625</v>
      </c>
      <c r="P882" s="10">
        <v>46210.6875</v>
      </c>
      <c r="Q882" s="8" t="s">
        <v>58</v>
      </c>
      <c r="R882" s="8">
        <v>4</v>
      </c>
      <c r="S882" s="8">
        <v>0</v>
      </c>
      <c r="T882" s="8" t="b">
        <v>0</v>
      </c>
    </row>
    <row r="883" spans="2:20">
      <c r="B883" s="8" t="s">
        <v>95</v>
      </c>
      <c r="C883" s="8" t="s">
        <v>50</v>
      </c>
      <c r="D883" s="8" t="s">
        <v>96</v>
      </c>
      <c r="E883" s="8">
        <v>180</v>
      </c>
      <c r="F883" s="9">
        <v>46235</v>
      </c>
      <c r="G883" s="8" t="s">
        <v>52</v>
      </c>
      <c r="H883" s="8" t="s">
        <v>53</v>
      </c>
      <c r="I883" s="8" t="s">
        <v>62</v>
      </c>
      <c r="J883" s="61">
        <v>0</v>
      </c>
      <c r="K883" s="8">
        <v>1</v>
      </c>
      <c r="L883" s="8">
        <v>4</v>
      </c>
      <c r="M883" s="8" t="s">
        <v>97</v>
      </c>
      <c r="N883" s="9">
        <v>46260</v>
      </c>
      <c r="O883" s="10">
        <v>46260.333333333336</v>
      </c>
      <c r="P883" s="10">
        <v>46260.458333333336</v>
      </c>
      <c r="Q883" s="8" t="s">
        <v>60</v>
      </c>
      <c r="R883" s="8">
        <v>4</v>
      </c>
      <c r="S883" s="8">
        <v>0</v>
      </c>
      <c r="T883" s="8" t="b">
        <v>0</v>
      </c>
    </row>
    <row r="884" spans="2:20">
      <c r="B884" s="8" t="s">
        <v>95</v>
      </c>
      <c r="C884" s="8" t="s">
        <v>50</v>
      </c>
      <c r="D884" s="8" t="s">
        <v>96</v>
      </c>
      <c r="E884" s="8">
        <v>210</v>
      </c>
      <c r="F884" s="9">
        <v>46174</v>
      </c>
      <c r="G884" s="8" t="s">
        <v>52</v>
      </c>
      <c r="H884" s="8" t="s">
        <v>53</v>
      </c>
      <c r="I884" s="8" t="s">
        <v>61</v>
      </c>
      <c r="J884" s="61">
        <v>0</v>
      </c>
      <c r="K884" s="8">
        <v>1</v>
      </c>
      <c r="L884" s="8">
        <v>4</v>
      </c>
      <c r="M884" s="8" t="s">
        <v>97</v>
      </c>
      <c r="N884" s="9">
        <v>46194</v>
      </c>
      <c r="O884" s="10">
        <v>46194.333333333336</v>
      </c>
      <c r="P884" s="10">
        <v>46194.479166666664</v>
      </c>
      <c r="Q884" s="8" t="s">
        <v>56</v>
      </c>
      <c r="R884" s="8">
        <v>4</v>
      </c>
      <c r="S884" s="8">
        <v>0</v>
      </c>
      <c r="T884" s="8" t="b">
        <v>0</v>
      </c>
    </row>
    <row r="885" spans="2:20">
      <c r="B885" s="8" t="s">
        <v>95</v>
      </c>
      <c r="C885" s="8" t="s">
        <v>50</v>
      </c>
      <c r="D885" s="8" t="s">
        <v>96</v>
      </c>
      <c r="E885" s="8">
        <v>210</v>
      </c>
      <c r="F885" s="9">
        <v>46235</v>
      </c>
      <c r="G885" s="8" t="s">
        <v>52</v>
      </c>
      <c r="H885" s="8" t="s">
        <v>53</v>
      </c>
      <c r="I885" s="8" t="s">
        <v>54</v>
      </c>
      <c r="J885" s="61">
        <v>0</v>
      </c>
      <c r="K885" s="8">
        <v>1</v>
      </c>
      <c r="L885" s="8">
        <v>4</v>
      </c>
      <c r="M885" s="8" t="s">
        <v>97</v>
      </c>
      <c r="N885" s="9">
        <v>46237</v>
      </c>
      <c r="O885" s="10">
        <v>46237.354166666664</v>
      </c>
      <c r="P885" s="10">
        <v>46237.5</v>
      </c>
      <c r="Q885" s="8" t="s">
        <v>60</v>
      </c>
      <c r="R885" s="8">
        <v>4</v>
      </c>
      <c r="S885" s="8">
        <v>0</v>
      </c>
      <c r="T885" s="8" t="b">
        <v>0</v>
      </c>
    </row>
    <row r="886" spans="2:20">
      <c r="B886" s="8" t="s">
        <v>95</v>
      </c>
      <c r="C886" s="8" t="s">
        <v>50</v>
      </c>
      <c r="D886" s="8" t="s">
        <v>96</v>
      </c>
      <c r="E886" s="8">
        <v>210</v>
      </c>
      <c r="F886" s="9">
        <v>46235</v>
      </c>
      <c r="G886" s="8" t="s">
        <v>52</v>
      </c>
      <c r="H886" s="8" t="s">
        <v>53</v>
      </c>
      <c r="I886" s="8" t="s">
        <v>61</v>
      </c>
      <c r="J886" s="61">
        <v>0</v>
      </c>
      <c r="K886" s="8">
        <v>1</v>
      </c>
      <c r="L886" s="8">
        <v>4</v>
      </c>
      <c r="M886" s="8" t="s">
        <v>97</v>
      </c>
      <c r="N886" s="9">
        <v>46258</v>
      </c>
      <c r="O886" s="10">
        <v>46258.375</v>
      </c>
      <c r="P886" s="10">
        <v>46258.520833333336</v>
      </c>
      <c r="Q886" s="8" t="s">
        <v>60</v>
      </c>
      <c r="R886" s="8">
        <v>4</v>
      </c>
      <c r="S886" s="8">
        <v>0</v>
      </c>
      <c r="T886" s="8" t="b">
        <v>0</v>
      </c>
    </row>
    <row r="887" spans="2:20">
      <c r="B887" s="8" t="s">
        <v>95</v>
      </c>
      <c r="C887" s="8" t="s">
        <v>50</v>
      </c>
      <c r="D887" s="8" t="s">
        <v>96</v>
      </c>
      <c r="E887" s="8">
        <v>240</v>
      </c>
      <c r="F887" s="9">
        <v>46174</v>
      </c>
      <c r="G887" s="8" t="s">
        <v>52</v>
      </c>
      <c r="H887" s="8" t="s">
        <v>53</v>
      </c>
      <c r="I887" s="8" t="s">
        <v>61</v>
      </c>
      <c r="J887" s="61">
        <v>0</v>
      </c>
      <c r="K887" s="8">
        <v>1</v>
      </c>
      <c r="L887" s="8">
        <v>4</v>
      </c>
      <c r="M887" s="8" t="s">
        <v>97</v>
      </c>
      <c r="N887" s="9">
        <v>46181</v>
      </c>
      <c r="O887" s="10">
        <v>46181.333333333336</v>
      </c>
      <c r="P887" s="10">
        <v>46181.5</v>
      </c>
      <c r="Q887" s="8" t="s">
        <v>56</v>
      </c>
      <c r="R887" s="8">
        <v>4</v>
      </c>
      <c r="S887" s="8">
        <v>0</v>
      </c>
      <c r="T887" s="8" t="b">
        <v>0</v>
      </c>
    </row>
    <row r="888" spans="2:20">
      <c r="B888" s="8" t="s">
        <v>95</v>
      </c>
      <c r="C888" s="8" t="s">
        <v>50</v>
      </c>
      <c r="D888" s="8" t="s">
        <v>96</v>
      </c>
      <c r="E888" s="8">
        <v>240</v>
      </c>
      <c r="F888" s="9">
        <v>46174</v>
      </c>
      <c r="G888" s="8" t="s">
        <v>52</v>
      </c>
      <c r="H888" s="8" t="s">
        <v>53</v>
      </c>
      <c r="I888" s="8" t="s">
        <v>59</v>
      </c>
      <c r="J888" s="61">
        <v>0</v>
      </c>
      <c r="K888" s="8">
        <v>1</v>
      </c>
      <c r="L888" s="8">
        <v>4</v>
      </c>
      <c r="M888" s="8" t="s">
        <v>97</v>
      </c>
      <c r="N888" s="9">
        <v>46190</v>
      </c>
      <c r="O888" s="10">
        <v>46190.541666666664</v>
      </c>
      <c r="P888" s="10">
        <v>46190.708333333336</v>
      </c>
      <c r="Q888" s="8" t="s">
        <v>56</v>
      </c>
      <c r="R888" s="8">
        <v>4</v>
      </c>
      <c r="S888" s="8">
        <v>0</v>
      </c>
      <c r="T888" s="8" t="b">
        <v>0</v>
      </c>
    </row>
    <row r="889" spans="2:20">
      <c r="B889" s="8" t="s">
        <v>95</v>
      </c>
      <c r="C889" s="8" t="s">
        <v>50</v>
      </c>
      <c r="D889" s="8" t="s">
        <v>96</v>
      </c>
      <c r="E889" s="8">
        <v>240</v>
      </c>
      <c r="F889" s="9">
        <v>46204</v>
      </c>
      <c r="G889" s="8" t="s">
        <v>52</v>
      </c>
      <c r="H889" s="8" t="s">
        <v>53</v>
      </c>
      <c r="I889" s="8" t="s">
        <v>59</v>
      </c>
      <c r="J889" s="61">
        <v>0</v>
      </c>
      <c r="K889" s="8">
        <v>1</v>
      </c>
      <c r="L889" s="8">
        <v>4</v>
      </c>
      <c r="M889" s="8" t="s">
        <v>97</v>
      </c>
      <c r="N889" s="9">
        <v>46218</v>
      </c>
      <c r="O889" s="10">
        <v>46218.375</v>
      </c>
      <c r="P889" s="10">
        <v>46218.541666666664</v>
      </c>
      <c r="Q889" s="8" t="s">
        <v>58</v>
      </c>
      <c r="R889" s="8">
        <v>4</v>
      </c>
      <c r="S889" s="8">
        <v>0</v>
      </c>
      <c r="T889" s="8" t="b">
        <v>0</v>
      </c>
    </row>
    <row r="890" spans="2:20">
      <c r="B890" s="8" t="s">
        <v>95</v>
      </c>
      <c r="C890" s="8" t="s">
        <v>50</v>
      </c>
      <c r="D890" s="8" t="s">
        <v>96</v>
      </c>
      <c r="E890" s="8">
        <v>240</v>
      </c>
      <c r="F890" s="9">
        <v>46204</v>
      </c>
      <c r="G890" s="8" t="s">
        <v>52</v>
      </c>
      <c r="H890" s="8" t="s">
        <v>53</v>
      </c>
      <c r="I890" s="8" t="s">
        <v>62</v>
      </c>
      <c r="J890" s="61">
        <v>0</v>
      </c>
      <c r="K890" s="8">
        <v>1</v>
      </c>
      <c r="L890" s="8">
        <v>4</v>
      </c>
      <c r="M890" s="8" t="s">
        <v>97</v>
      </c>
      <c r="N890" s="9">
        <v>46223</v>
      </c>
      <c r="O890" s="10">
        <v>46223.5625</v>
      </c>
      <c r="P890" s="10">
        <v>46223.729166666664</v>
      </c>
      <c r="Q890" s="8" t="s">
        <v>58</v>
      </c>
      <c r="R890" s="8">
        <v>4</v>
      </c>
      <c r="S890" s="8">
        <v>0</v>
      </c>
      <c r="T890" s="8" t="b">
        <v>0</v>
      </c>
    </row>
    <row r="891" spans="2:20">
      <c r="B891" s="8" t="s">
        <v>95</v>
      </c>
      <c r="C891" s="8" t="s">
        <v>50</v>
      </c>
      <c r="D891" s="8" t="s">
        <v>96</v>
      </c>
      <c r="E891" s="8">
        <v>240</v>
      </c>
      <c r="F891" s="9">
        <v>46204</v>
      </c>
      <c r="G891" s="8" t="s">
        <v>52</v>
      </c>
      <c r="H891" s="8" t="s">
        <v>53</v>
      </c>
      <c r="I891" s="8" t="s">
        <v>61</v>
      </c>
      <c r="J891" s="61">
        <v>0</v>
      </c>
      <c r="K891" s="8">
        <v>1</v>
      </c>
      <c r="L891" s="8">
        <v>4</v>
      </c>
      <c r="M891" s="8" t="s">
        <v>97</v>
      </c>
      <c r="N891" s="9">
        <v>46229</v>
      </c>
      <c r="O891" s="10">
        <v>46229.541666666664</v>
      </c>
      <c r="P891" s="10">
        <v>46229.708333333336</v>
      </c>
      <c r="Q891" s="8" t="s">
        <v>58</v>
      </c>
      <c r="R891" s="8">
        <v>4</v>
      </c>
      <c r="S891" s="8">
        <v>0</v>
      </c>
      <c r="T891" s="8" t="b">
        <v>0</v>
      </c>
    </row>
    <row r="892" spans="2:20">
      <c r="B892" s="8" t="s">
        <v>95</v>
      </c>
      <c r="C892" s="8" t="s">
        <v>50</v>
      </c>
      <c r="D892" s="8" t="s">
        <v>96</v>
      </c>
      <c r="E892" s="8">
        <v>240</v>
      </c>
      <c r="F892" s="9">
        <v>46204</v>
      </c>
      <c r="G892" s="8" t="s">
        <v>52</v>
      </c>
      <c r="H892" s="8" t="s">
        <v>53</v>
      </c>
      <c r="I892" s="8" t="s">
        <v>57</v>
      </c>
      <c r="J892" s="61">
        <v>0</v>
      </c>
      <c r="K892" s="8">
        <v>1</v>
      </c>
      <c r="L892" s="8">
        <v>4</v>
      </c>
      <c r="M892" s="8" t="s">
        <v>97</v>
      </c>
      <c r="N892" s="9">
        <v>46232</v>
      </c>
      <c r="O892" s="10">
        <v>46232.354166666664</v>
      </c>
      <c r="P892" s="10">
        <v>46232.520833333336</v>
      </c>
      <c r="Q892" s="8" t="s">
        <v>58</v>
      </c>
      <c r="R892" s="8">
        <v>4</v>
      </c>
      <c r="S892" s="8">
        <v>0</v>
      </c>
      <c r="T892" s="8" t="b">
        <v>0</v>
      </c>
    </row>
    <row r="893" spans="2:20">
      <c r="B893" s="8" t="s">
        <v>95</v>
      </c>
      <c r="C893" s="8" t="s">
        <v>50</v>
      </c>
      <c r="D893" s="8" t="s">
        <v>96</v>
      </c>
      <c r="E893" s="8">
        <v>240</v>
      </c>
      <c r="F893" s="9">
        <v>46204</v>
      </c>
      <c r="G893" s="8" t="s">
        <v>52</v>
      </c>
      <c r="H893" s="8" t="s">
        <v>53</v>
      </c>
      <c r="I893" s="8" t="s">
        <v>61</v>
      </c>
      <c r="J893" s="61">
        <v>0</v>
      </c>
      <c r="K893" s="8">
        <v>1</v>
      </c>
      <c r="L893" s="8">
        <v>4</v>
      </c>
      <c r="M893" s="8" t="s">
        <v>97</v>
      </c>
      <c r="N893" s="9">
        <v>46233</v>
      </c>
      <c r="O893" s="10">
        <v>46233.375</v>
      </c>
      <c r="P893" s="10">
        <v>46233.541666666664</v>
      </c>
      <c r="Q893" s="8" t="s">
        <v>58</v>
      </c>
      <c r="R893" s="8">
        <v>4</v>
      </c>
      <c r="S893" s="8">
        <v>0</v>
      </c>
      <c r="T893" s="8" t="b">
        <v>0</v>
      </c>
    </row>
    <row r="894" spans="2:20">
      <c r="B894" s="8" t="s">
        <v>95</v>
      </c>
      <c r="C894" s="8" t="s">
        <v>50</v>
      </c>
      <c r="D894" s="8" t="s">
        <v>96</v>
      </c>
      <c r="E894" s="8">
        <v>270</v>
      </c>
      <c r="F894" s="9">
        <v>46174</v>
      </c>
      <c r="G894" s="8" t="s">
        <v>52</v>
      </c>
      <c r="H894" s="8" t="s">
        <v>53</v>
      </c>
      <c r="I894" s="8" t="s">
        <v>61</v>
      </c>
      <c r="J894" s="61">
        <v>0</v>
      </c>
      <c r="K894" s="8">
        <v>1</v>
      </c>
      <c r="L894" s="8">
        <v>4</v>
      </c>
      <c r="M894" s="8" t="s">
        <v>97</v>
      </c>
      <c r="N894" s="9">
        <v>46193</v>
      </c>
      <c r="O894" s="10">
        <v>46193.375</v>
      </c>
      <c r="P894" s="10">
        <v>46193.5625</v>
      </c>
      <c r="Q894" s="8" t="s">
        <v>56</v>
      </c>
      <c r="R894" s="8">
        <v>4</v>
      </c>
      <c r="S894" s="8">
        <v>0</v>
      </c>
      <c r="T894" s="8" t="b">
        <v>0</v>
      </c>
    </row>
    <row r="895" spans="2:20">
      <c r="B895" s="8" t="s">
        <v>95</v>
      </c>
      <c r="C895" s="8" t="s">
        <v>50</v>
      </c>
      <c r="D895" s="8" t="s">
        <v>96</v>
      </c>
      <c r="E895" s="8">
        <v>270</v>
      </c>
      <c r="F895" s="9">
        <v>46174</v>
      </c>
      <c r="G895" s="8" t="s">
        <v>52</v>
      </c>
      <c r="H895" s="8" t="s">
        <v>53</v>
      </c>
      <c r="I895" s="8" t="s">
        <v>61</v>
      </c>
      <c r="J895" s="61">
        <v>0</v>
      </c>
      <c r="K895" s="8">
        <v>1</v>
      </c>
      <c r="L895" s="8">
        <v>4</v>
      </c>
      <c r="M895" s="8" t="s">
        <v>97</v>
      </c>
      <c r="N895" s="9">
        <v>46199</v>
      </c>
      <c r="O895" s="10">
        <v>46199.375</v>
      </c>
      <c r="P895" s="10">
        <v>46199.5625</v>
      </c>
      <c r="Q895" s="8" t="s">
        <v>56</v>
      </c>
      <c r="R895" s="8">
        <v>4</v>
      </c>
      <c r="S895" s="8">
        <v>0</v>
      </c>
      <c r="T895" s="8" t="b">
        <v>0</v>
      </c>
    </row>
    <row r="896" spans="2:20">
      <c r="B896" s="8" t="s">
        <v>95</v>
      </c>
      <c r="C896" s="8" t="s">
        <v>50</v>
      </c>
      <c r="D896" s="8" t="s">
        <v>96</v>
      </c>
      <c r="E896" s="8">
        <v>270</v>
      </c>
      <c r="F896" s="9">
        <v>46174</v>
      </c>
      <c r="G896" s="8" t="s">
        <v>52</v>
      </c>
      <c r="H896" s="8" t="s">
        <v>53</v>
      </c>
      <c r="I896" s="8" t="s">
        <v>63</v>
      </c>
      <c r="J896" s="61">
        <v>0</v>
      </c>
      <c r="K896" s="8">
        <v>1</v>
      </c>
      <c r="L896" s="8">
        <v>4</v>
      </c>
      <c r="M896" s="8" t="s">
        <v>97</v>
      </c>
      <c r="N896" s="9">
        <v>46200</v>
      </c>
      <c r="O896" s="10">
        <v>46200.375</v>
      </c>
      <c r="P896" s="10">
        <v>46200.5625</v>
      </c>
      <c r="Q896" s="8" t="s">
        <v>56</v>
      </c>
      <c r="R896" s="8">
        <v>4</v>
      </c>
      <c r="S896" s="8">
        <v>0</v>
      </c>
      <c r="T896" s="8" t="b">
        <v>0</v>
      </c>
    </row>
    <row r="897" spans="2:20">
      <c r="B897" s="8" t="s">
        <v>95</v>
      </c>
      <c r="C897" s="8" t="s">
        <v>50</v>
      </c>
      <c r="D897" s="8" t="s">
        <v>96</v>
      </c>
      <c r="E897" s="8">
        <v>270</v>
      </c>
      <c r="F897" s="9">
        <v>46204</v>
      </c>
      <c r="G897" s="8" t="s">
        <v>52</v>
      </c>
      <c r="H897" s="8" t="s">
        <v>53</v>
      </c>
      <c r="I897" s="8" t="s">
        <v>54</v>
      </c>
      <c r="J897" s="61">
        <v>0</v>
      </c>
      <c r="K897" s="8">
        <v>1</v>
      </c>
      <c r="L897" s="8">
        <v>4</v>
      </c>
      <c r="M897" s="8" t="s">
        <v>97</v>
      </c>
      <c r="N897" s="9">
        <v>46226</v>
      </c>
      <c r="O897" s="10">
        <v>46226.541666666664</v>
      </c>
      <c r="P897" s="10">
        <v>46226.729166666664</v>
      </c>
      <c r="Q897" s="8" t="s">
        <v>58</v>
      </c>
      <c r="R897" s="8">
        <v>4</v>
      </c>
      <c r="S897" s="8">
        <v>0</v>
      </c>
      <c r="T897" s="8" t="b">
        <v>0</v>
      </c>
    </row>
    <row r="898" spans="2:20">
      <c r="B898" s="8" t="s">
        <v>95</v>
      </c>
      <c r="C898" s="8" t="s">
        <v>50</v>
      </c>
      <c r="D898" s="8" t="s">
        <v>96</v>
      </c>
      <c r="E898" s="8">
        <v>270</v>
      </c>
      <c r="F898" s="9">
        <v>46204</v>
      </c>
      <c r="G898" s="8" t="s">
        <v>52</v>
      </c>
      <c r="H898" s="8" t="s">
        <v>53</v>
      </c>
      <c r="I898" s="8" t="s">
        <v>57</v>
      </c>
      <c r="J898" s="61">
        <v>0</v>
      </c>
      <c r="K898" s="8">
        <v>1</v>
      </c>
      <c r="L898" s="8">
        <v>4</v>
      </c>
      <c r="M898" s="8" t="s">
        <v>97</v>
      </c>
      <c r="N898" s="9">
        <v>46230</v>
      </c>
      <c r="O898" s="10">
        <v>46230.541666666664</v>
      </c>
      <c r="P898" s="10">
        <v>46230.729166666664</v>
      </c>
      <c r="Q898" s="8" t="s">
        <v>58</v>
      </c>
      <c r="R898" s="8">
        <v>4</v>
      </c>
      <c r="S898" s="8">
        <v>0</v>
      </c>
      <c r="T898" s="8" t="b">
        <v>0</v>
      </c>
    </row>
    <row r="899" spans="2:20">
      <c r="B899" s="8" t="s">
        <v>95</v>
      </c>
      <c r="C899" s="8" t="s">
        <v>50</v>
      </c>
      <c r="D899" s="8" t="s">
        <v>96</v>
      </c>
      <c r="E899" s="8">
        <v>270</v>
      </c>
      <c r="F899" s="9">
        <v>46235</v>
      </c>
      <c r="G899" s="8" t="s">
        <v>52</v>
      </c>
      <c r="H899" s="8" t="s">
        <v>53</v>
      </c>
      <c r="I899" s="8" t="s">
        <v>59</v>
      </c>
      <c r="J899" s="61">
        <v>0</v>
      </c>
      <c r="K899" s="8">
        <v>1</v>
      </c>
      <c r="L899" s="8">
        <v>4</v>
      </c>
      <c r="M899" s="8" t="s">
        <v>97</v>
      </c>
      <c r="N899" s="9">
        <v>46235</v>
      </c>
      <c r="O899" s="10">
        <v>46235.541666666664</v>
      </c>
      <c r="P899" s="10">
        <v>46235.729166666664</v>
      </c>
      <c r="Q899" s="8" t="s">
        <v>60</v>
      </c>
      <c r="R899" s="8">
        <v>4</v>
      </c>
      <c r="S899" s="8">
        <v>0</v>
      </c>
      <c r="T899" s="8" t="b">
        <v>0</v>
      </c>
    </row>
    <row r="900" spans="2:20">
      <c r="B900" s="8" t="s">
        <v>95</v>
      </c>
      <c r="C900" s="8" t="s">
        <v>50</v>
      </c>
      <c r="D900" s="8" t="s">
        <v>96</v>
      </c>
      <c r="E900" s="8">
        <v>300</v>
      </c>
      <c r="F900" s="9">
        <v>46204</v>
      </c>
      <c r="G900" s="8" t="s">
        <v>52</v>
      </c>
      <c r="H900" s="8" t="s">
        <v>53</v>
      </c>
      <c r="I900" s="8" t="s">
        <v>59</v>
      </c>
      <c r="J900" s="61">
        <v>0</v>
      </c>
      <c r="K900" s="8">
        <v>1</v>
      </c>
      <c r="L900" s="8">
        <v>4</v>
      </c>
      <c r="M900" s="8" t="s">
        <v>97</v>
      </c>
      <c r="N900" s="9">
        <v>46225</v>
      </c>
      <c r="O900" s="10">
        <v>46225.541666666664</v>
      </c>
      <c r="P900" s="10">
        <v>46225.75</v>
      </c>
      <c r="Q900" s="8" t="s">
        <v>58</v>
      </c>
      <c r="R900" s="8">
        <v>4</v>
      </c>
      <c r="S900" s="8">
        <v>0</v>
      </c>
      <c r="T900" s="8" t="b">
        <v>0</v>
      </c>
    </row>
    <row r="901" spans="2:20">
      <c r="B901" s="8" t="s">
        <v>95</v>
      </c>
      <c r="C901" s="8" t="s">
        <v>50</v>
      </c>
      <c r="D901" s="8" t="s">
        <v>96</v>
      </c>
      <c r="E901" s="8">
        <v>360</v>
      </c>
      <c r="F901" s="9">
        <v>46174</v>
      </c>
      <c r="G901" s="8" t="s">
        <v>52</v>
      </c>
      <c r="H901" s="8" t="s">
        <v>53</v>
      </c>
      <c r="I901" s="8" t="s">
        <v>57</v>
      </c>
      <c r="J901" s="61">
        <v>0</v>
      </c>
      <c r="K901" s="8">
        <v>1</v>
      </c>
      <c r="L901" s="8">
        <v>4</v>
      </c>
      <c r="M901" s="8" t="s">
        <v>97</v>
      </c>
      <c r="N901" s="9">
        <v>46178</v>
      </c>
      <c r="O901" s="10">
        <v>46178.3125</v>
      </c>
      <c r="P901" s="10">
        <v>46178.5625</v>
      </c>
      <c r="Q901" s="8" t="s">
        <v>56</v>
      </c>
      <c r="R901" s="8">
        <v>4</v>
      </c>
      <c r="S901" s="8">
        <v>0</v>
      </c>
      <c r="T901" s="8" t="b">
        <v>0</v>
      </c>
    </row>
    <row r="902" spans="2:20">
      <c r="B902" s="8" t="s">
        <v>95</v>
      </c>
      <c r="C902" s="8" t="s">
        <v>50</v>
      </c>
      <c r="D902" s="8" t="s">
        <v>96</v>
      </c>
      <c r="E902" s="8">
        <v>360</v>
      </c>
      <c r="F902" s="9">
        <v>46174</v>
      </c>
      <c r="G902" s="8" t="s">
        <v>52</v>
      </c>
      <c r="H902" s="8" t="s">
        <v>53</v>
      </c>
      <c r="I902" s="8" t="s">
        <v>63</v>
      </c>
      <c r="J902" s="61">
        <v>0</v>
      </c>
      <c r="K902" s="8">
        <v>1</v>
      </c>
      <c r="L902" s="8">
        <v>4</v>
      </c>
      <c r="M902" s="8" t="s">
        <v>97</v>
      </c>
      <c r="N902" s="9">
        <v>46184</v>
      </c>
      <c r="O902" s="10">
        <v>46184.3125</v>
      </c>
      <c r="P902" s="10">
        <v>46184.5625</v>
      </c>
      <c r="Q902" s="8" t="s">
        <v>56</v>
      </c>
      <c r="R902" s="8">
        <v>4</v>
      </c>
      <c r="S902" s="8">
        <v>0</v>
      </c>
      <c r="T902" s="8" t="b">
        <v>0</v>
      </c>
    </row>
    <row r="903" spans="2:20">
      <c r="B903" s="8" t="s">
        <v>95</v>
      </c>
      <c r="C903" s="8" t="s">
        <v>50</v>
      </c>
      <c r="D903" s="8" t="s">
        <v>96</v>
      </c>
      <c r="E903" s="8">
        <v>360</v>
      </c>
      <c r="F903" s="9">
        <v>46174</v>
      </c>
      <c r="G903" s="8" t="s">
        <v>52</v>
      </c>
      <c r="H903" s="8" t="s">
        <v>53</v>
      </c>
      <c r="I903" s="8" t="s">
        <v>57</v>
      </c>
      <c r="J903" s="61">
        <v>0</v>
      </c>
      <c r="K903" s="8">
        <v>1</v>
      </c>
      <c r="L903" s="8">
        <v>4</v>
      </c>
      <c r="M903" s="8" t="s">
        <v>97</v>
      </c>
      <c r="N903" s="9">
        <v>46203</v>
      </c>
      <c r="O903" s="10">
        <v>46203.354166666664</v>
      </c>
      <c r="P903" s="10">
        <v>46203.604166666664</v>
      </c>
      <c r="Q903" s="8" t="s">
        <v>56</v>
      </c>
      <c r="R903" s="8">
        <v>4</v>
      </c>
      <c r="S903" s="8">
        <v>0</v>
      </c>
      <c r="T903" s="8" t="b">
        <v>0</v>
      </c>
    </row>
    <row r="904" spans="2:20">
      <c r="B904" s="8" t="s">
        <v>95</v>
      </c>
      <c r="C904" s="8" t="s">
        <v>50</v>
      </c>
      <c r="D904" s="8" t="s">
        <v>96</v>
      </c>
      <c r="E904" s="8">
        <v>360</v>
      </c>
      <c r="F904" s="9">
        <v>46235</v>
      </c>
      <c r="G904" s="8" t="s">
        <v>52</v>
      </c>
      <c r="H904" s="8" t="s">
        <v>53</v>
      </c>
      <c r="I904" s="8" t="s">
        <v>61</v>
      </c>
      <c r="J904" s="61">
        <v>0</v>
      </c>
      <c r="K904" s="8">
        <v>1</v>
      </c>
      <c r="L904" s="8">
        <v>4</v>
      </c>
      <c r="M904" s="8" t="s">
        <v>97</v>
      </c>
      <c r="N904" s="9">
        <v>46236</v>
      </c>
      <c r="O904" s="10">
        <v>46236.333333333336</v>
      </c>
      <c r="P904" s="10">
        <v>46236.583333333336</v>
      </c>
      <c r="Q904" s="8" t="s">
        <v>60</v>
      </c>
      <c r="R904" s="8">
        <v>4</v>
      </c>
      <c r="S904" s="8">
        <v>0</v>
      </c>
      <c r="T904" s="8" t="b">
        <v>0</v>
      </c>
    </row>
    <row r="905" spans="2:20">
      <c r="B905" s="8" t="s">
        <v>95</v>
      </c>
      <c r="C905" s="8" t="s">
        <v>50</v>
      </c>
      <c r="D905" s="8" t="s">
        <v>96</v>
      </c>
      <c r="E905" s="8">
        <v>360</v>
      </c>
      <c r="F905" s="9">
        <v>46235</v>
      </c>
      <c r="G905" s="8" t="s">
        <v>52</v>
      </c>
      <c r="H905" s="8" t="s">
        <v>53</v>
      </c>
      <c r="I905" s="8" t="s">
        <v>57</v>
      </c>
      <c r="J905" s="61">
        <v>0</v>
      </c>
      <c r="K905" s="8">
        <v>1</v>
      </c>
      <c r="L905" s="8">
        <v>4</v>
      </c>
      <c r="M905" s="8" t="s">
        <v>97</v>
      </c>
      <c r="N905" s="9">
        <v>46247</v>
      </c>
      <c r="O905" s="10">
        <v>46247.3125</v>
      </c>
      <c r="P905" s="10">
        <v>46247.5625</v>
      </c>
      <c r="Q905" s="8" t="s">
        <v>60</v>
      </c>
      <c r="R905" s="8">
        <v>4</v>
      </c>
      <c r="S905" s="8">
        <v>0</v>
      </c>
      <c r="T905" s="8" t="b">
        <v>0</v>
      </c>
    </row>
    <row r="906" spans="2:20">
      <c r="B906" s="8" t="s">
        <v>95</v>
      </c>
      <c r="C906" s="8" t="s">
        <v>50</v>
      </c>
      <c r="D906" s="8" t="s">
        <v>96</v>
      </c>
      <c r="E906" s="8">
        <v>360</v>
      </c>
      <c r="F906" s="9">
        <v>46235</v>
      </c>
      <c r="G906" s="8" t="s">
        <v>52</v>
      </c>
      <c r="H906" s="8" t="s">
        <v>53</v>
      </c>
      <c r="I906" s="8" t="s">
        <v>63</v>
      </c>
      <c r="J906" s="61">
        <v>0</v>
      </c>
      <c r="K906" s="8">
        <v>1</v>
      </c>
      <c r="L906" s="8">
        <v>4</v>
      </c>
      <c r="M906" s="8" t="s">
        <v>97</v>
      </c>
      <c r="N906" s="9">
        <v>46256</v>
      </c>
      <c r="O906" s="10">
        <v>46256.333333333336</v>
      </c>
      <c r="P906" s="10">
        <v>46256.583333333336</v>
      </c>
      <c r="Q906" s="8" t="s">
        <v>60</v>
      </c>
      <c r="R906" s="8">
        <v>4</v>
      </c>
      <c r="S906" s="8">
        <v>0</v>
      </c>
      <c r="T906" s="8" t="b">
        <v>0</v>
      </c>
    </row>
    <row r="907" spans="2:20">
      <c r="B907" s="8" t="s">
        <v>95</v>
      </c>
      <c r="C907" s="8" t="s">
        <v>50</v>
      </c>
      <c r="D907" s="8" t="s">
        <v>96</v>
      </c>
      <c r="E907" s="8">
        <v>420</v>
      </c>
      <c r="F907" s="9">
        <v>46204</v>
      </c>
      <c r="G907" s="8" t="s">
        <v>52</v>
      </c>
      <c r="H907" s="8" t="s">
        <v>53</v>
      </c>
      <c r="I907" s="8" t="s">
        <v>57</v>
      </c>
      <c r="J907" s="61">
        <v>0</v>
      </c>
      <c r="K907" s="8">
        <v>1</v>
      </c>
      <c r="L907" s="8">
        <v>4</v>
      </c>
      <c r="M907" s="8" t="s">
        <v>97</v>
      </c>
      <c r="N907" s="9">
        <v>46222</v>
      </c>
      <c r="O907" s="10">
        <v>46222.354166666664</v>
      </c>
      <c r="P907" s="10">
        <v>46222.645833333336</v>
      </c>
      <c r="Q907" s="8" t="s">
        <v>58</v>
      </c>
      <c r="R907" s="8">
        <v>4</v>
      </c>
      <c r="S907" s="8">
        <v>0</v>
      </c>
      <c r="T907" s="8" t="b">
        <v>0</v>
      </c>
    </row>
    <row r="908" spans="2:20">
      <c r="B908" s="8" t="s">
        <v>95</v>
      </c>
      <c r="C908" s="8" t="s">
        <v>50</v>
      </c>
      <c r="D908" s="8" t="s">
        <v>96</v>
      </c>
      <c r="E908" s="8">
        <v>480</v>
      </c>
      <c r="F908" s="9">
        <v>46174</v>
      </c>
      <c r="G908" s="8" t="s">
        <v>52</v>
      </c>
      <c r="H908" s="8" t="s">
        <v>53</v>
      </c>
      <c r="I908" s="8" t="s">
        <v>54</v>
      </c>
      <c r="J908" s="61">
        <v>0</v>
      </c>
      <c r="K908" s="8">
        <v>1</v>
      </c>
      <c r="L908" s="8">
        <v>4</v>
      </c>
      <c r="M908" s="8" t="s">
        <v>97</v>
      </c>
      <c r="N908" s="9">
        <v>46176</v>
      </c>
      <c r="O908" s="10">
        <v>46176.354166666664</v>
      </c>
      <c r="P908" s="10">
        <v>46176.6875</v>
      </c>
      <c r="Q908" s="8" t="s">
        <v>56</v>
      </c>
      <c r="R908" s="8">
        <v>4</v>
      </c>
      <c r="S908" s="8">
        <v>0</v>
      </c>
      <c r="T908" s="8" t="b">
        <v>0</v>
      </c>
    </row>
    <row r="909" spans="2:20">
      <c r="B909" s="8" t="s">
        <v>95</v>
      </c>
      <c r="C909" s="8" t="s">
        <v>50</v>
      </c>
      <c r="D909" s="8" t="s">
        <v>96</v>
      </c>
      <c r="E909" s="8">
        <v>480</v>
      </c>
      <c r="F909" s="9">
        <v>46174</v>
      </c>
      <c r="G909" s="8" t="s">
        <v>52</v>
      </c>
      <c r="H909" s="8" t="s">
        <v>53</v>
      </c>
      <c r="I909" s="8" t="s">
        <v>57</v>
      </c>
      <c r="J909" s="61">
        <v>0</v>
      </c>
      <c r="K909" s="8">
        <v>1</v>
      </c>
      <c r="L909" s="8">
        <v>4</v>
      </c>
      <c r="M909" s="8" t="s">
        <v>97</v>
      </c>
      <c r="N909" s="9">
        <v>46186</v>
      </c>
      <c r="O909" s="10">
        <v>46186.375</v>
      </c>
      <c r="P909" s="10">
        <v>46186.708333333336</v>
      </c>
      <c r="Q909" s="8" t="s">
        <v>56</v>
      </c>
      <c r="R909" s="8">
        <v>4</v>
      </c>
      <c r="S909" s="8">
        <v>0</v>
      </c>
      <c r="T909" s="8" t="b">
        <v>0</v>
      </c>
    </row>
    <row r="910" spans="2:20">
      <c r="B910" s="8" t="s">
        <v>95</v>
      </c>
      <c r="C910" s="8" t="s">
        <v>50</v>
      </c>
      <c r="D910" s="8" t="s">
        <v>96</v>
      </c>
      <c r="E910" s="8">
        <v>480</v>
      </c>
      <c r="F910" s="9">
        <v>46174</v>
      </c>
      <c r="G910" s="8" t="s">
        <v>52</v>
      </c>
      <c r="H910" s="8" t="s">
        <v>53</v>
      </c>
      <c r="I910" s="8" t="s">
        <v>59</v>
      </c>
      <c r="J910" s="61">
        <v>0</v>
      </c>
      <c r="K910" s="8">
        <v>1</v>
      </c>
      <c r="L910" s="8">
        <v>4</v>
      </c>
      <c r="M910" s="8" t="s">
        <v>97</v>
      </c>
      <c r="N910" s="9">
        <v>46187</v>
      </c>
      <c r="O910" s="10">
        <v>46187.333333333336</v>
      </c>
      <c r="P910" s="10">
        <v>46187.666666666664</v>
      </c>
      <c r="Q910" s="8" t="s">
        <v>56</v>
      </c>
      <c r="R910" s="8">
        <v>4</v>
      </c>
      <c r="S910" s="8">
        <v>0</v>
      </c>
      <c r="T910" s="8" t="b">
        <v>0</v>
      </c>
    </row>
    <row r="911" spans="2:20">
      <c r="B911" s="8" t="s">
        <v>95</v>
      </c>
      <c r="C911" s="8" t="s">
        <v>50</v>
      </c>
      <c r="D911" s="8" t="s">
        <v>96</v>
      </c>
      <c r="E911" s="8">
        <v>480</v>
      </c>
      <c r="F911" s="9">
        <v>46174</v>
      </c>
      <c r="G911" s="8" t="s">
        <v>52</v>
      </c>
      <c r="H911" s="8" t="s">
        <v>53</v>
      </c>
      <c r="I911" s="8" t="s">
        <v>59</v>
      </c>
      <c r="J911" s="61">
        <v>0</v>
      </c>
      <c r="K911" s="8">
        <v>1</v>
      </c>
      <c r="L911" s="8">
        <v>4</v>
      </c>
      <c r="M911" s="8" t="s">
        <v>97</v>
      </c>
      <c r="N911" s="9">
        <v>46188</v>
      </c>
      <c r="O911" s="10">
        <v>46188.3125</v>
      </c>
      <c r="P911" s="10">
        <v>46188.645833333336</v>
      </c>
      <c r="Q911" s="8" t="s">
        <v>56</v>
      </c>
      <c r="R911" s="8">
        <v>4</v>
      </c>
      <c r="S911" s="8">
        <v>0</v>
      </c>
      <c r="T911" s="8" t="b">
        <v>0</v>
      </c>
    </row>
    <row r="912" spans="2:20">
      <c r="B912" s="8" t="s">
        <v>95</v>
      </c>
      <c r="C912" s="8" t="s">
        <v>50</v>
      </c>
      <c r="D912" s="8" t="s">
        <v>96</v>
      </c>
      <c r="E912" s="8">
        <v>480</v>
      </c>
      <c r="F912" s="9">
        <v>46174</v>
      </c>
      <c r="G912" s="8" t="s">
        <v>52</v>
      </c>
      <c r="H912" s="8" t="s">
        <v>53</v>
      </c>
      <c r="I912" s="8" t="s">
        <v>61</v>
      </c>
      <c r="J912" s="61">
        <v>0</v>
      </c>
      <c r="K912" s="8">
        <v>1</v>
      </c>
      <c r="L912" s="8">
        <v>4</v>
      </c>
      <c r="M912" s="8" t="s">
        <v>97</v>
      </c>
      <c r="N912" s="9">
        <v>46195</v>
      </c>
      <c r="O912" s="10">
        <v>46195.333333333336</v>
      </c>
      <c r="P912" s="10">
        <v>46195.666666666664</v>
      </c>
      <c r="Q912" s="8" t="s">
        <v>56</v>
      </c>
      <c r="R912" s="8">
        <v>4</v>
      </c>
      <c r="S912" s="8">
        <v>0</v>
      </c>
      <c r="T912" s="8" t="b">
        <v>0</v>
      </c>
    </row>
    <row r="913" spans="2:20">
      <c r="B913" s="8" t="s">
        <v>95</v>
      </c>
      <c r="C913" s="8" t="s">
        <v>50</v>
      </c>
      <c r="D913" s="8" t="s">
        <v>96</v>
      </c>
      <c r="E913" s="8">
        <v>480</v>
      </c>
      <c r="F913" s="9">
        <v>46174</v>
      </c>
      <c r="G913" s="8" t="s">
        <v>52</v>
      </c>
      <c r="H913" s="8" t="s">
        <v>53</v>
      </c>
      <c r="I913" s="8" t="s">
        <v>54</v>
      </c>
      <c r="J913" s="61">
        <v>0</v>
      </c>
      <c r="K913" s="8">
        <v>1</v>
      </c>
      <c r="L913" s="8">
        <v>4</v>
      </c>
      <c r="M913" s="8" t="s">
        <v>97</v>
      </c>
      <c r="N913" s="9">
        <v>46198</v>
      </c>
      <c r="O913" s="10">
        <v>46198.375</v>
      </c>
      <c r="P913" s="10">
        <v>46198.708333333336</v>
      </c>
      <c r="Q913" s="8" t="s">
        <v>56</v>
      </c>
      <c r="R913" s="8">
        <v>4</v>
      </c>
      <c r="S913" s="8">
        <v>0</v>
      </c>
      <c r="T913" s="8" t="b">
        <v>0</v>
      </c>
    </row>
    <row r="914" spans="2:20">
      <c r="B914" s="8" t="s">
        <v>95</v>
      </c>
      <c r="C914" s="8" t="s">
        <v>50</v>
      </c>
      <c r="D914" s="8" t="s">
        <v>96</v>
      </c>
      <c r="E914" s="8">
        <v>480</v>
      </c>
      <c r="F914" s="9">
        <v>46204</v>
      </c>
      <c r="G914" s="8" t="s">
        <v>52</v>
      </c>
      <c r="H914" s="8" t="s">
        <v>53</v>
      </c>
      <c r="I914" s="8" t="s">
        <v>54</v>
      </c>
      <c r="J914" s="61">
        <v>0</v>
      </c>
      <c r="K914" s="8">
        <v>1</v>
      </c>
      <c r="L914" s="8">
        <v>4</v>
      </c>
      <c r="M914" s="8" t="s">
        <v>97</v>
      </c>
      <c r="N914" s="9">
        <v>46205</v>
      </c>
      <c r="O914" s="10">
        <v>46205.333333333336</v>
      </c>
      <c r="P914" s="10">
        <v>46205.666666666664</v>
      </c>
      <c r="Q914" s="8" t="s">
        <v>58</v>
      </c>
      <c r="R914" s="8">
        <v>4</v>
      </c>
      <c r="S914" s="8">
        <v>0</v>
      </c>
      <c r="T914" s="8" t="b">
        <v>0</v>
      </c>
    </row>
    <row r="915" spans="2:20">
      <c r="B915" s="8" t="s">
        <v>95</v>
      </c>
      <c r="C915" s="8" t="s">
        <v>50</v>
      </c>
      <c r="D915" s="8" t="s">
        <v>96</v>
      </c>
      <c r="E915" s="8">
        <v>480</v>
      </c>
      <c r="F915" s="9">
        <v>46204</v>
      </c>
      <c r="G915" s="8" t="s">
        <v>52</v>
      </c>
      <c r="H915" s="8" t="s">
        <v>53</v>
      </c>
      <c r="I915" s="8" t="s">
        <v>57</v>
      </c>
      <c r="J915" s="61">
        <v>0</v>
      </c>
      <c r="K915" s="8">
        <v>1</v>
      </c>
      <c r="L915" s="8">
        <v>4</v>
      </c>
      <c r="M915" s="8" t="s">
        <v>97</v>
      </c>
      <c r="N915" s="9">
        <v>46211</v>
      </c>
      <c r="O915" s="10">
        <v>46211.3125</v>
      </c>
      <c r="P915" s="10">
        <v>46211.645833333336</v>
      </c>
      <c r="Q915" s="8" t="s">
        <v>58</v>
      </c>
      <c r="R915" s="8">
        <v>4</v>
      </c>
      <c r="S915" s="8">
        <v>0</v>
      </c>
      <c r="T915" s="8" t="b">
        <v>0</v>
      </c>
    </row>
    <row r="916" spans="2:20">
      <c r="B916" s="8" t="s">
        <v>95</v>
      </c>
      <c r="C916" s="8" t="s">
        <v>50</v>
      </c>
      <c r="D916" s="8" t="s">
        <v>96</v>
      </c>
      <c r="E916" s="8">
        <v>480</v>
      </c>
      <c r="F916" s="9">
        <v>46204</v>
      </c>
      <c r="G916" s="8" t="s">
        <v>52</v>
      </c>
      <c r="H916" s="8" t="s">
        <v>53</v>
      </c>
      <c r="I916" s="8" t="s">
        <v>54</v>
      </c>
      <c r="J916" s="61">
        <v>0</v>
      </c>
      <c r="K916" s="8">
        <v>1</v>
      </c>
      <c r="L916" s="8">
        <v>4</v>
      </c>
      <c r="M916" s="8" t="s">
        <v>97</v>
      </c>
      <c r="N916" s="9">
        <v>46220</v>
      </c>
      <c r="O916" s="10">
        <v>46220.333333333336</v>
      </c>
      <c r="P916" s="10">
        <v>46220.666666666664</v>
      </c>
      <c r="Q916" s="8" t="s">
        <v>58</v>
      </c>
      <c r="R916" s="8">
        <v>4</v>
      </c>
      <c r="S916" s="8">
        <v>0</v>
      </c>
      <c r="T916" s="8" t="b">
        <v>0</v>
      </c>
    </row>
    <row r="917" spans="2:20">
      <c r="B917" s="8" t="s">
        <v>95</v>
      </c>
      <c r="C917" s="8" t="s">
        <v>50</v>
      </c>
      <c r="D917" s="8" t="s">
        <v>96</v>
      </c>
      <c r="E917" s="8">
        <v>480</v>
      </c>
      <c r="F917" s="9">
        <v>46204</v>
      </c>
      <c r="G917" s="8" t="s">
        <v>52</v>
      </c>
      <c r="H917" s="8" t="s">
        <v>53</v>
      </c>
      <c r="I917" s="8" t="s">
        <v>59</v>
      </c>
      <c r="J917" s="61">
        <v>0</v>
      </c>
      <c r="K917" s="8">
        <v>1</v>
      </c>
      <c r="L917" s="8">
        <v>4</v>
      </c>
      <c r="M917" s="8" t="s">
        <v>97</v>
      </c>
      <c r="N917" s="9">
        <v>46221</v>
      </c>
      <c r="O917" s="10">
        <v>46221.354166666664</v>
      </c>
      <c r="P917" s="10">
        <v>46221.6875</v>
      </c>
      <c r="Q917" s="8" t="s">
        <v>58</v>
      </c>
      <c r="R917" s="8">
        <v>4</v>
      </c>
      <c r="S917" s="8">
        <v>0</v>
      </c>
      <c r="T917" s="8" t="b">
        <v>0</v>
      </c>
    </row>
    <row r="918" spans="2:20">
      <c r="B918" s="8" t="s">
        <v>95</v>
      </c>
      <c r="C918" s="8" t="s">
        <v>50</v>
      </c>
      <c r="D918" s="8" t="s">
        <v>96</v>
      </c>
      <c r="E918" s="8">
        <v>480</v>
      </c>
      <c r="F918" s="9">
        <v>46204</v>
      </c>
      <c r="G918" s="8" t="s">
        <v>52</v>
      </c>
      <c r="H918" s="8" t="s">
        <v>53</v>
      </c>
      <c r="I918" s="8" t="s">
        <v>57</v>
      </c>
      <c r="J918" s="61">
        <v>0</v>
      </c>
      <c r="K918" s="8">
        <v>1</v>
      </c>
      <c r="L918" s="8">
        <v>4</v>
      </c>
      <c r="M918" s="8" t="s">
        <v>97</v>
      </c>
      <c r="N918" s="9">
        <v>46227</v>
      </c>
      <c r="O918" s="10">
        <v>46227.333333333336</v>
      </c>
      <c r="P918" s="10">
        <v>46227.666666666664</v>
      </c>
      <c r="Q918" s="8" t="s">
        <v>58</v>
      </c>
      <c r="R918" s="8">
        <v>4</v>
      </c>
      <c r="S918" s="8">
        <v>0</v>
      </c>
      <c r="T918" s="8" t="b">
        <v>0</v>
      </c>
    </row>
    <row r="919" spans="2:20">
      <c r="B919" s="8" t="s">
        <v>95</v>
      </c>
      <c r="C919" s="8" t="s">
        <v>50</v>
      </c>
      <c r="D919" s="8" t="s">
        <v>96</v>
      </c>
      <c r="E919" s="8">
        <v>480</v>
      </c>
      <c r="F919" s="9">
        <v>46204</v>
      </c>
      <c r="G919" s="8" t="s">
        <v>52</v>
      </c>
      <c r="H919" s="8" t="s">
        <v>53</v>
      </c>
      <c r="I919" s="8" t="s">
        <v>57</v>
      </c>
      <c r="J919" s="61">
        <v>0</v>
      </c>
      <c r="K919" s="8">
        <v>1</v>
      </c>
      <c r="L919" s="8">
        <v>4</v>
      </c>
      <c r="M919" s="8" t="s">
        <v>97</v>
      </c>
      <c r="N919" s="9">
        <v>46234</v>
      </c>
      <c r="O919" s="10">
        <v>46234.333333333336</v>
      </c>
      <c r="P919" s="10">
        <v>46234.666666666664</v>
      </c>
      <c r="Q919" s="8" t="s">
        <v>58</v>
      </c>
      <c r="R919" s="8">
        <v>4</v>
      </c>
      <c r="S919" s="8">
        <v>0</v>
      </c>
      <c r="T919" s="8" t="b">
        <v>0</v>
      </c>
    </row>
    <row r="920" spans="2:20">
      <c r="B920" s="8" t="s">
        <v>95</v>
      </c>
      <c r="C920" s="8" t="s">
        <v>50</v>
      </c>
      <c r="D920" s="8" t="s">
        <v>96</v>
      </c>
      <c r="E920" s="8">
        <v>480</v>
      </c>
      <c r="F920" s="9">
        <v>46235</v>
      </c>
      <c r="G920" s="8" t="s">
        <v>52</v>
      </c>
      <c r="H920" s="8" t="s">
        <v>53</v>
      </c>
      <c r="I920" s="8" t="s">
        <v>59</v>
      </c>
      <c r="J920" s="61">
        <v>0</v>
      </c>
      <c r="K920" s="8">
        <v>1</v>
      </c>
      <c r="L920" s="8">
        <v>4</v>
      </c>
      <c r="M920" s="8" t="s">
        <v>97</v>
      </c>
      <c r="N920" s="9">
        <v>46252</v>
      </c>
      <c r="O920" s="10">
        <v>46252.333333333336</v>
      </c>
      <c r="P920" s="10">
        <v>46252.666666666664</v>
      </c>
      <c r="Q920" s="8" t="s">
        <v>60</v>
      </c>
      <c r="R920" s="8">
        <v>4</v>
      </c>
      <c r="S920" s="8">
        <v>0</v>
      </c>
      <c r="T920" s="8" t="b">
        <v>0</v>
      </c>
    </row>
    <row r="921" spans="2:20">
      <c r="B921" s="8" t="s">
        <v>95</v>
      </c>
      <c r="C921" s="8" t="s">
        <v>50</v>
      </c>
      <c r="D921" s="8" t="s">
        <v>96</v>
      </c>
      <c r="E921" s="8">
        <v>480</v>
      </c>
      <c r="F921" s="9">
        <v>46235</v>
      </c>
      <c r="G921" s="8" t="s">
        <v>52</v>
      </c>
      <c r="H921" s="8" t="s">
        <v>53</v>
      </c>
      <c r="I921" s="8" t="s">
        <v>54</v>
      </c>
      <c r="J921" s="61">
        <v>0</v>
      </c>
      <c r="K921" s="8">
        <v>1</v>
      </c>
      <c r="L921" s="8">
        <v>4</v>
      </c>
      <c r="M921" s="8" t="s">
        <v>97</v>
      </c>
      <c r="N921" s="9">
        <v>46259</v>
      </c>
      <c r="O921" s="10">
        <v>46259.354166666664</v>
      </c>
      <c r="P921" s="10">
        <v>46259.6875</v>
      </c>
      <c r="Q921" s="8" t="s">
        <v>60</v>
      </c>
      <c r="R921" s="8">
        <v>4</v>
      </c>
      <c r="S921" s="8">
        <v>0</v>
      </c>
      <c r="T921" s="8" t="b">
        <v>0</v>
      </c>
    </row>
    <row r="922" spans="2:20">
      <c r="B922" s="8" t="s">
        <v>95</v>
      </c>
      <c r="C922" s="8" t="s">
        <v>50</v>
      </c>
      <c r="D922" s="8" t="s">
        <v>96</v>
      </c>
      <c r="E922" s="8">
        <v>540</v>
      </c>
      <c r="F922" s="9">
        <v>46174</v>
      </c>
      <c r="G922" s="8" t="s">
        <v>52</v>
      </c>
      <c r="H922" s="8" t="s">
        <v>53</v>
      </c>
      <c r="I922" s="8" t="s">
        <v>54</v>
      </c>
      <c r="J922" s="61">
        <v>0</v>
      </c>
      <c r="K922" s="8">
        <v>1</v>
      </c>
      <c r="L922" s="8">
        <v>4</v>
      </c>
      <c r="M922" s="8" t="s">
        <v>97</v>
      </c>
      <c r="N922" s="9">
        <v>46177</v>
      </c>
      <c r="O922" s="10">
        <v>46177.333333333336</v>
      </c>
      <c r="P922" s="10">
        <v>46177.708333333336</v>
      </c>
      <c r="Q922" s="8" t="s">
        <v>56</v>
      </c>
      <c r="R922" s="8">
        <v>4</v>
      </c>
      <c r="S922" s="8">
        <v>0</v>
      </c>
      <c r="T922" s="8" t="b">
        <v>0</v>
      </c>
    </row>
    <row r="923" spans="2:20">
      <c r="B923" s="8" t="s">
        <v>95</v>
      </c>
      <c r="C923" s="8" t="s">
        <v>50</v>
      </c>
      <c r="D923" s="8" t="s">
        <v>96</v>
      </c>
      <c r="E923" s="8">
        <v>540</v>
      </c>
      <c r="F923" s="9">
        <v>46174</v>
      </c>
      <c r="G923" s="8" t="s">
        <v>52</v>
      </c>
      <c r="H923" s="8" t="s">
        <v>53</v>
      </c>
      <c r="I923" s="8" t="s">
        <v>54</v>
      </c>
      <c r="J923" s="61">
        <v>0</v>
      </c>
      <c r="K923" s="8">
        <v>1</v>
      </c>
      <c r="L923" s="8">
        <v>4</v>
      </c>
      <c r="M923" s="8" t="s">
        <v>97</v>
      </c>
      <c r="N923" s="9">
        <v>46189</v>
      </c>
      <c r="O923" s="10">
        <v>46189.354166666664</v>
      </c>
      <c r="P923" s="10">
        <v>46189.729166666664</v>
      </c>
      <c r="Q923" s="8" t="s">
        <v>56</v>
      </c>
      <c r="R923" s="8">
        <v>4</v>
      </c>
      <c r="S923" s="8">
        <v>0</v>
      </c>
      <c r="T923" s="8" t="b">
        <v>0</v>
      </c>
    </row>
    <row r="924" spans="2:20">
      <c r="B924" s="8" t="s">
        <v>95</v>
      </c>
      <c r="C924" s="8" t="s">
        <v>50</v>
      </c>
      <c r="D924" s="8" t="s">
        <v>96</v>
      </c>
      <c r="E924" s="8">
        <v>540</v>
      </c>
      <c r="F924" s="9">
        <v>46174</v>
      </c>
      <c r="G924" s="8" t="s">
        <v>52</v>
      </c>
      <c r="H924" s="8" t="s">
        <v>53</v>
      </c>
      <c r="I924" s="8" t="s">
        <v>59</v>
      </c>
      <c r="J924" s="61">
        <v>0</v>
      </c>
      <c r="K924" s="8">
        <v>1</v>
      </c>
      <c r="L924" s="8">
        <v>4</v>
      </c>
      <c r="M924" s="8" t="s">
        <v>97</v>
      </c>
      <c r="N924" s="9">
        <v>46192</v>
      </c>
      <c r="O924" s="10">
        <v>46192.333333333336</v>
      </c>
      <c r="P924" s="10">
        <v>46192.708333333336</v>
      </c>
      <c r="Q924" s="8" t="s">
        <v>56</v>
      </c>
      <c r="R924" s="8">
        <v>4</v>
      </c>
      <c r="S924" s="8">
        <v>0</v>
      </c>
      <c r="T924" s="8" t="b">
        <v>0</v>
      </c>
    </row>
    <row r="925" spans="2:20">
      <c r="B925" s="8" t="s">
        <v>95</v>
      </c>
      <c r="C925" s="8" t="s">
        <v>50</v>
      </c>
      <c r="D925" s="8" t="s">
        <v>96</v>
      </c>
      <c r="E925" s="8">
        <v>540</v>
      </c>
      <c r="F925" s="9">
        <v>46204</v>
      </c>
      <c r="G925" s="8" t="s">
        <v>52</v>
      </c>
      <c r="H925" s="8" t="s">
        <v>53</v>
      </c>
      <c r="I925" s="8" t="s">
        <v>59</v>
      </c>
      <c r="J925" s="61">
        <v>0</v>
      </c>
      <c r="K925" s="8">
        <v>1</v>
      </c>
      <c r="L925" s="8">
        <v>4</v>
      </c>
      <c r="M925" s="8" t="s">
        <v>97</v>
      </c>
      <c r="N925" s="9">
        <v>46207</v>
      </c>
      <c r="O925" s="10">
        <v>46207.3125</v>
      </c>
      <c r="P925" s="10">
        <v>46207.6875</v>
      </c>
      <c r="Q925" s="8" t="s">
        <v>58</v>
      </c>
      <c r="R925" s="8">
        <v>4</v>
      </c>
      <c r="S925" s="8">
        <v>0</v>
      </c>
      <c r="T925" s="8" t="b">
        <v>0</v>
      </c>
    </row>
    <row r="926" spans="2:20">
      <c r="B926" s="8" t="s">
        <v>95</v>
      </c>
      <c r="C926" s="8" t="s">
        <v>50</v>
      </c>
      <c r="D926" s="8" t="s">
        <v>96</v>
      </c>
      <c r="E926" s="8">
        <v>540</v>
      </c>
      <c r="F926" s="9">
        <v>46204</v>
      </c>
      <c r="G926" s="8" t="s">
        <v>52</v>
      </c>
      <c r="H926" s="8" t="s">
        <v>53</v>
      </c>
      <c r="I926" s="8" t="s">
        <v>54</v>
      </c>
      <c r="J926" s="61">
        <v>0</v>
      </c>
      <c r="K926" s="8">
        <v>1</v>
      </c>
      <c r="L926" s="8">
        <v>4</v>
      </c>
      <c r="M926" s="8" t="s">
        <v>97</v>
      </c>
      <c r="N926" s="9">
        <v>46208</v>
      </c>
      <c r="O926" s="10">
        <v>46208.333333333336</v>
      </c>
      <c r="P926" s="10">
        <v>46208.708333333336</v>
      </c>
      <c r="Q926" s="8" t="s">
        <v>58</v>
      </c>
      <c r="R926" s="8">
        <v>4</v>
      </c>
      <c r="S926" s="8">
        <v>0</v>
      </c>
      <c r="T926" s="8" t="b">
        <v>0</v>
      </c>
    </row>
    <row r="927" spans="2:20">
      <c r="B927" s="8" t="s">
        <v>95</v>
      </c>
      <c r="C927" s="8" t="s">
        <v>50</v>
      </c>
      <c r="D927" s="8" t="s">
        <v>96</v>
      </c>
      <c r="E927" s="8">
        <v>540</v>
      </c>
      <c r="F927" s="9">
        <v>46204</v>
      </c>
      <c r="G927" s="8" t="s">
        <v>52</v>
      </c>
      <c r="H927" s="8" t="s">
        <v>53</v>
      </c>
      <c r="I927" s="8" t="s">
        <v>62</v>
      </c>
      <c r="J927" s="61">
        <v>0</v>
      </c>
      <c r="K927" s="8">
        <v>1</v>
      </c>
      <c r="L927" s="8">
        <v>4</v>
      </c>
      <c r="M927" s="8" t="s">
        <v>97</v>
      </c>
      <c r="N927" s="9">
        <v>46214</v>
      </c>
      <c r="O927" s="10">
        <v>46214.354166666664</v>
      </c>
      <c r="P927" s="10">
        <v>46214.729166666664</v>
      </c>
      <c r="Q927" s="8" t="s">
        <v>58</v>
      </c>
      <c r="R927" s="8">
        <v>4</v>
      </c>
      <c r="S927" s="8">
        <v>0</v>
      </c>
      <c r="T927" s="8" t="b">
        <v>0</v>
      </c>
    </row>
    <row r="928" spans="2:20">
      <c r="B928" s="8" t="s">
        <v>95</v>
      </c>
      <c r="C928" s="8" t="s">
        <v>50</v>
      </c>
      <c r="D928" s="8" t="s">
        <v>96</v>
      </c>
      <c r="E928" s="8">
        <v>540</v>
      </c>
      <c r="F928" s="9">
        <v>46235</v>
      </c>
      <c r="G928" s="8" t="s">
        <v>52</v>
      </c>
      <c r="H928" s="8" t="s">
        <v>53</v>
      </c>
      <c r="I928" s="8" t="s">
        <v>62</v>
      </c>
      <c r="J928" s="61">
        <v>0</v>
      </c>
      <c r="K928" s="8">
        <v>1</v>
      </c>
      <c r="L928" s="8">
        <v>4</v>
      </c>
      <c r="M928" s="8" t="s">
        <v>97</v>
      </c>
      <c r="N928" s="9">
        <v>46239</v>
      </c>
      <c r="O928" s="10">
        <v>46239.354166666664</v>
      </c>
      <c r="P928" s="10">
        <v>46239.729166666664</v>
      </c>
      <c r="Q928" s="8" t="s">
        <v>60</v>
      </c>
      <c r="R928" s="8">
        <v>4</v>
      </c>
      <c r="S928" s="8">
        <v>0</v>
      </c>
      <c r="T928" s="8" t="b">
        <v>0</v>
      </c>
    </row>
    <row r="929" spans="2:20">
      <c r="B929" s="8" t="s">
        <v>95</v>
      </c>
      <c r="C929" s="8" t="s">
        <v>50</v>
      </c>
      <c r="D929" s="8" t="s">
        <v>96</v>
      </c>
      <c r="E929" s="8">
        <v>540</v>
      </c>
      <c r="F929" s="9">
        <v>46235</v>
      </c>
      <c r="G929" s="8" t="s">
        <v>52</v>
      </c>
      <c r="H929" s="8" t="s">
        <v>53</v>
      </c>
      <c r="I929" s="8" t="s">
        <v>57</v>
      </c>
      <c r="J929" s="61">
        <v>0</v>
      </c>
      <c r="K929" s="8">
        <v>1</v>
      </c>
      <c r="L929" s="8">
        <v>4</v>
      </c>
      <c r="M929" s="8" t="s">
        <v>97</v>
      </c>
      <c r="N929" s="9">
        <v>46241</v>
      </c>
      <c r="O929" s="10">
        <v>46241.3125</v>
      </c>
      <c r="P929" s="10">
        <v>46241.6875</v>
      </c>
      <c r="Q929" s="8" t="s">
        <v>60</v>
      </c>
      <c r="R929" s="8">
        <v>4</v>
      </c>
      <c r="S929" s="8">
        <v>0</v>
      </c>
      <c r="T929" s="8" t="b">
        <v>0</v>
      </c>
    </row>
    <row r="930" spans="2:20">
      <c r="B930" s="8" t="s">
        <v>95</v>
      </c>
      <c r="C930" s="8" t="s">
        <v>50</v>
      </c>
      <c r="D930" s="8" t="s">
        <v>96</v>
      </c>
      <c r="E930" s="8">
        <v>540</v>
      </c>
      <c r="F930" s="9">
        <v>46235</v>
      </c>
      <c r="G930" s="8" t="s">
        <v>52</v>
      </c>
      <c r="H930" s="8" t="s">
        <v>53</v>
      </c>
      <c r="I930" s="8" t="s">
        <v>54</v>
      </c>
      <c r="J930" s="61">
        <v>0</v>
      </c>
      <c r="K930" s="8">
        <v>1</v>
      </c>
      <c r="L930" s="8">
        <v>4</v>
      </c>
      <c r="M930" s="8" t="s">
        <v>97</v>
      </c>
      <c r="N930" s="9">
        <v>46246</v>
      </c>
      <c r="O930" s="10">
        <v>46246.3125</v>
      </c>
      <c r="P930" s="10">
        <v>46246.6875</v>
      </c>
      <c r="Q930" s="8" t="s">
        <v>60</v>
      </c>
      <c r="R930" s="8">
        <v>4</v>
      </c>
      <c r="S930" s="8">
        <v>0</v>
      </c>
      <c r="T930" s="8" t="b">
        <v>0</v>
      </c>
    </row>
    <row r="931" spans="2:20">
      <c r="B931" s="8" t="s">
        <v>95</v>
      </c>
      <c r="C931" s="8" t="s">
        <v>50</v>
      </c>
      <c r="D931" s="8" t="s">
        <v>98</v>
      </c>
      <c r="E931" s="8">
        <v>180</v>
      </c>
      <c r="F931" s="9">
        <v>46174</v>
      </c>
      <c r="G931" s="8" t="s">
        <v>52</v>
      </c>
      <c r="H931" s="8" t="s">
        <v>53</v>
      </c>
      <c r="I931" s="8" t="s">
        <v>59</v>
      </c>
      <c r="J931" s="61">
        <v>0</v>
      </c>
      <c r="K931" s="8">
        <v>1</v>
      </c>
      <c r="L931" s="8">
        <v>4</v>
      </c>
      <c r="M931" s="8" t="s">
        <v>97</v>
      </c>
      <c r="N931" s="9">
        <v>46182</v>
      </c>
      <c r="O931" s="10">
        <v>46182.333333333336</v>
      </c>
      <c r="P931" s="10">
        <v>46182.458333333336</v>
      </c>
      <c r="Q931" s="8" t="s">
        <v>56</v>
      </c>
      <c r="R931" s="8">
        <v>4</v>
      </c>
      <c r="S931" s="8">
        <v>0</v>
      </c>
      <c r="T931" s="8" t="b">
        <v>0</v>
      </c>
    </row>
    <row r="932" spans="2:20">
      <c r="B932" s="8" t="s">
        <v>95</v>
      </c>
      <c r="C932" s="8" t="s">
        <v>50</v>
      </c>
      <c r="D932" s="8" t="s">
        <v>98</v>
      </c>
      <c r="E932" s="8">
        <v>180</v>
      </c>
      <c r="F932" s="9">
        <v>46235</v>
      </c>
      <c r="G932" s="8" t="s">
        <v>52</v>
      </c>
      <c r="H932" s="8" t="s">
        <v>53</v>
      </c>
      <c r="I932" s="8" t="s">
        <v>61</v>
      </c>
      <c r="J932" s="61">
        <v>0</v>
      </c>
      <c r="K932" s="8">
        <v>1</v>
      </c>
      <c r="L932" s="8">
        <v>4</v>
      </c>
      <c r="M932" s="8" t="s">
        <v>97</v>
      </c>
      <c r="N932" s="9">
        <v>46251</v>
      </c>
      <c r="O932" s="10">
        <v>46251.5625</v>
      </c>
      <c r="P932" s="10">
        <v>46251.6875</v>
      </c>
      <c r="Q932" s="8" t="s">
        <v>60</v>
      </c>
      <c r="R932" s="8">
        <v>4</v>
      </c>
      <c r="S932" s="8">
        <v>0</v>
      </c>
      <c r="T932" s="8" t="b">
        <v>0</v>
      </c>
    </row>
    <row r="933" spans="2:20">
      <c r="B933" s="8" t="s">
        <v>95</v>
      </c>
      <c r="C933" s="8" t="s">
        <v>50</v>
      </c>
      <c r="D933" s="8" t="s">
        <v>98</v>
      </c>
      <c r="E933" s="8">
        <v>210</v>
      </c>
      <c r="F933" s="9">
        <v>46174</v>
      </c>
      <c r="G933" s="8" t="s">
        <v>52</v>
      </c>
      <c r="H933" s="8" t="s">
        <v>53</v>
      </c>
      <c r="I933" s="8" t="s">
        <v>61</v>
      </c>
      <c r="J933" s="61">
        <v>0</v>
      </c>
      <c r="K933" s="8">
        <v>1</v>
      </c>
      <c r="L933" s="8">
        <v>4</v>
      </c>
      <c r="M933" s="8" t="s">
        <v>97</v>
      </c>
      <c r="N933" s="9">
        <v>46179</v>
      </c>
      <c r="O933" s="10">
        <v>46179.354166666664</v>
      </c>
      <c r="P933" s="10">
        <v>46179.5</v>
      </c>
      <c r="Q933" s="8" t="s">
        <v>56</v>
      </c>
      <c r="R933" s="8">
        <v>4</v>
      </c>
      <c r="S933" s="8">
        <v>0</v>
      </c>
      <c r="T933" s="8" t="b">
        <v>0</v>
      </c>
    </row>
    <row r="934" spans="2:20">
      <c r="B934" s="8" t="s">
        <v>95</v>
      </c>
      <c r="C934" s="8" t="s">
        <v>50</v>
      </c>
      <c r="D934" s="8" t="s">
        <v>98</v>
      </c>
      <c r="E934" s="8">
        <v>210</v>
      </c>
      <c r="F934" s="9">
        <v>46204</v>
      </c>
      <c r="G934" s="8" t="s">
        <v>52</v>
      </c>
      <c r="H934" s="8" t="s">
        <v>53</v>
      </c>
      <c r="I934" s="8" t="s">
        <v>57</v>
      </c>
      <c r="J934" s="61">
        <v>0</v>
      </c>
      <c r="K934" s="8">
        <v>1</v>
      </c>
      <c r="L934" s="8">
        <v>4</v>
      </c>
      <c r="M934" s="8" t="s">
        <v>97</v>
      </c>
      <c r="N934" s="9">
        <v>46206</v>
      </c>
      <c r="O934" s="10">
        <v>46206.541666666664</v>
      </c>
      <c r="P934" s="10">
        <v>46206.6875</v>
      </c>
      <c r="Q934" s="8" t="s">
        <v>58</v>
      </c>
      <c r="R934" s="8">
        <v>4</v>
      </c>
      <c r="S934" s="8">
        <v>0</v>
      </c>
      <c r="T934" s="8" t="b">
        <v>0</v>
      </c>
    </row>
    <row r="935" spans="2:20">
      <c r="B935" s="8" t="s">
        <v>95</v>
      </c>
      <c r="C935" s="8" t="s">
        <v>50</v>
      </c>
      <c r="D935" s="8" t="s">
        <v>98</v>
      </c>
      <c r="E935" s="8">
        <v>210</v>
      </c>
      <c r="F935" s="9">
        <v>46204</v>
      </c>
      <c r="G935" s="8" t="s">
        <v>52</v>
      </c>
      <c r="H935" s="8" t="s">
        <v>53</v>
      </c>
      <c r="I935" s="8" t="s">
        <v>62</v>
      </c>
      <c r="J935" s="61">
        <v>0</v>
      </c>
      <c r="K935" s="8">
        <v>1</v>
      </c>
      <c r="L935" s="8">
        <v>4</v>
      </c>
      <c r="M935" s="8" t="s">
        <v>97</v>
      </c>
      <c r="N935" s="9">
        <v>46210</v>
      </c>
      <c r="O935" s="10">
        <v>46210.354166666664</v>
      </c>
      <c r="P935" s="10">
        <v>46210.5</v>
      </c>
      <c r="Q935" s="8" t="s">
        <v>58</v>
      </c>
      <c r="R935" s="8">
        <v>4</v>
      </c>
      <c r="S935" s="8">
        <v>0</v>
      </c>
      <c r="T935" s="8" t="b">
        <v>0</v>
      </c>
    </row>
    <row r="936" spans="2:20">
      <c r="B936" s="8" t="s">
        <v>95</v>
      </c>
      <c r="C936" s="8" t="s">
        <v>50</v>
      </c>
      <c r="D936" s="8" t="s">
        <v>98</v>
      </c>
      <c r="E936" s="8">
        <v>210</v>
      </c>
      <c r="F936" s="9">
        <v>46204</v>
      </c>
      <c r="G936" s="8" t="s">
        <v>52</v>
      </c>
      <c r="H936" s="8" t="s">
        <v>53</v>
      </c>
      <c r="I936" s="8" t="s">
        <v>54</v>
      </c>
      <c r="J936" s="61">
        <v>0</v>
      </c>
      <c r="K936" s="8">
        <v>1</v>
      </c>
      <c r="L936" s="8">
        <v>4</v>
      </c>
      <c r="M936" s="8" t="s">
        <v>97</v>
      </c>
      <c r="N936" s="9">
        <v>46221</v>
      </c>
      <c r="O936" s="10">
        <v>46221.5625</v>
      </c>
      <c r="P936" s="10">
        <v>46221.708333333336</v>
      </c>
      <c r="Q936" s="8" t="s">
        <v>58</v>
      </c>
      <c r="R936" s="8">
        <v>4</v>
      </c>
      <c r="S936" s="8">
        <v>0</v>
      </c>
      <c r="T936" s="8" t="b">
        <v>0</v>
      </c>
    </row>
    <row r="937" spans="2:20">
      <c r="B937" s="8" t="s">
        <v>95</v>
      </c>
      <c r="C937" s="8" t="s">
        <v>50</v>
      </c>
      <c r="D937" s="8" t="s">
        <v>98</v>
      </c>
      <c r="E937" s="8">
        <v>210</v>
      </c>
      <c r="F937" s="9">
        <v>46204</v>
      </c>
      <c r="G937" s="8" t="s">
        <v>52</v>
      </c>
      <c r="H937" s="8" t="s">
        <v>53</v>
      </c>
      <c r="I937" s="8" t="s">
        <v>59</v>
      </c>
      <c r="J937" s="61">
        <v>0</v>
      </c>
      <c r="K937" s="8">
        <v>1</v>
      </c>
      <c r="L937" s="8">
        <v>4</v>
      </c>
      <c r="M937" s="8" t="s">
        <v>97</v>
      </c>
      <c r="N937" s="9">
        <v>46222</v>
      </c>
      <c r="O937" s="10">
        <v>46222.354166666664</v>
      </c>
      <c r="P937" s="10">
        <v>46222.5</v>
      </c>
      <c r="Q937" s="8" t="s">
        <v>58</v>
      </c>
      <c r="R937" s="8">
        <v>4</v>
      </c>
      <c r="S937" s="8">
        <v>0</v>
      </c>
      <c r="T937" s="8" t="b">
        <v>0</v>
      </c>
    </row>
    <row r="938" spans="2:20">
      <c r="B938" s="8" t="s">
        <v>95</v>
      </c>
      <c r="C938" s="8" t="s">
        <v>50</v>
      </c>
      <c r="D938" s="8" t="s">
        <v>98</v>
      </c>
      <c r="E938" s="8">
        <v>210</v>
      </c>
      <c r="F938" s="9">
        <v>46204</v>
      </c>
      <c r="G938" s="8" t="s">
        <v>52</v>
      </c>
      <c r="H938" s="8" t="s">
        <v>53</v>
      </c>
      <c r="I938" s="8" t="s">
        <v>54</v>
      </c>
      <c r="J938" s="61">
        <v>0</v>
      </c>
      <c r="K938" s="8">
        <v>1</v>
      </c>
      <c r="L938" s="8">
        <v>4</v>
      </c>
      <c r="M938" s="8" t="s">
        <v>97</v>
      </c>
      <c r="N938" s="9">
        <v>46224</v>
      </c>
      <c r="O938" s="10">
        <v>46224.354166666664</v>
      </c>
      <c r="P938" s="10">
        <v>46224.5</v>
      </c>
      <c r="Q938" s="8" t="s">
        <v>58</v>
      </c>
      <c r="R938" s="8">
        <v>4</v>
      </c>
      <c r="S938" s="8">
        <v>0</v>
      </c>
      <c r="T938" s="8" t="b">
        <v>0</v>
      </c>
    </row>
    <row r="939" spans="2:20">
      <c r="B939" s="8" t="s">
        <v>95</v>
      </c>
      <c r="C939" s="8" t="s">
        <v>50</v>
      </c>
      <c r="D939" s="8" t="s">
        <v>98</v>
      </c>
      <c r="E939" s="8">
        <v>210</v>
      </c>
      <c r="F939" s="9">
        <v>46235</v>
      </c>
      <c r="G939" s="8" t="s">
        <v>52</v>
      </c>
      <c r="H939" s="8" t="s">
        <v>53</v>
      </c>
      <c r="I939" s="8" t="s">
        <v>57</v>
      </c>
      <c r="J939" s="61">
        <v>0</v>
      </c>
      <c r="K939" s="8">
        <v>1</v>
      </c>
      <c r="L939" s="8">
        <v>4</v>
      </c>
      <c r="M939" s="8" t="s">
        <v>97</v>
      </c>
      <c r="N939" s="9">
        <v>46243</v>
      </c>
      <c r="O939" s="10">
        <v>46243.333333333336</v>
      </c>
      <c r="P939" s="10">
        <v>46243.479166666664</v>
      </c>
      <c r="Q939" s="8" t="s">
        <v>60</v>
      </c>
      <c r="R939" s="8">
        <v>4</v>
      </c>
      <c r="S939" s="8">
        <v>0</v>
      </c>
      <c r="T939" s="8" t="b">
        <v>0</v>
      </c>
    </row>
    <row r="940" spans="2:20">
      <c r="B940" s="8" t="s">
        <v>95</v>
      </c>
      <c r="C940" s="8" t="s">
        <v>50</v>
      </c>
      <c r="D940" s="8" t="s">
        <v>98</v>
      </c>
      <c r="E940" s="8">
        <v>240</v>
      </c>
      <c r="F940" s="9">
        <v>46174</v>
      </c>
      <c r="G940" s="8" t="s">
        <v>52</v>
      </c>
      <c r="H940" s="8" t="s">
        <v>53</v>
      </c>
      <c r="I940" s="8" t="s">
        <v>61</v>
      </c>
      <c r="J940" s="61">
        <v>0</v>
      </c>
      <c r="K940" s="8">
        <v>1</v>
      </c>
      <c r="L940" s="8">
        <v>4</v>
      </c>
      <c r="M940" s="8" t="s">
        <v>97</v>
      </c>
      <c r="N940" s="9">
        <v>46186</v>
      </c>
      <c r="O940" s="10">
        <v>46186.375</v>
      </c>
      <c r="P940" s="10">
        <v>46186.541666666664</v>
      </c>
      <c r="Q940" s="8" t="s">
        <v>56</v>
      </c>
      <c r="R940" s="8">
        <v>4</v>
      </c>
      <c r="S940" s="8">
        <v>0</v>
      </c>
      <c r="T940" s="8" t="b">
        <v>0</v>
      </c>
    </row>
    <row r="941" spans="2:20">
      <c r="B941" s="8" t="s">
        <v>95</v>
      </c>
      <c r="C941" s="8" t="s">
        <v>50</v>
      </c>
      <c r="D941" s="8" t="s">
        <v>98</v>
      </c>
      <c r="E941" s="8">
        <v>240</v>
      </c>
      <c r="F941" s="9">
        <v>46174</v>
      </c>
      <c r="G941" s="8" t="s">
        <v>52</v>
      </c>
      <c r="H941" s="8" t="s">
        <v>53</v>
      </c>
      <c r="I941" s="8" t="s">
        <v>63</v>
      </c>
      <c r="J941" s="61">
        <v>0</v>
      </c>
      <c r="K941" s="8">
        <v>1</v>
      </c>
      <c r="L941" s="8">
        <v>4</v>
      </c>
      <c r="M941" s="8" t="s">
        <v>97</v>
      </c>
      <c r="N941" s="9">
        <v>46189</v>
      </c>
      <c r="O941" s="10">
        <v>46189.333333333336</v>
      </c>
      <c r="P941" s="10">
        <v>46189.5</v>
      </c>
      <c r="Q941" s="8" t="s">
        <v>56</v>
      </c>
      <c r="R941" s="8">
        <v>4</v>
      </c>
      <c r="S941" s="8">
        <v>0</v>
      </c>
      <c r="T941" s="8" t="b">
        <v>0</v>
      </c>
    </row>
    <row r="942" spans="2:20">
      <c r="B942" s="8" t="s">
        <v>95</v>
      </c>
      <c r="C942" s="8" t="s">
        <v>50</v>
      </c>
      <c r="D942" s="8" t="s">
        <v>98</v>
      </c>
      <c r="E942" s="8">
        <v>240</v>
      </c>
      <c r="F942" s="9">
        <v>46174</v>
      </c>
      <c r="G942" s="8" t="s">
        <v>52</v>
      </c>
      <c r="H942" s="8" t="s">
        <v>53</v>
      </c>
      <c r="I942" s="8" t="s">
        <v>54</v>
      </c>
      <c r="J942" s="61">
        <v>0</v>
      </c>
      <c r="K942" s="8">
        <v>1</v>
      </c>
      <c r="L942" s="8">
        <v>4</v>
      </c>
      <c r="M942" s="8" t="s">
        <v>97</v>
      </c>
      <c r="N942" s="9">
        <v>46202</v>
      </c>
      <c r="O942" s="10">
        <v>46202.354166666664</v>
      </c>
      <c r="P942" s="10">
        <v>46202.520833333336</v>
      </c>
      <c r="Q942" s="8" t="s">
        <v>56</v>
      </c>
      <c r="R942" s="8">
        <v>4</v>
      </c>
      <c r="S942" s="8">
        <v>0</v>
      </c>
      <c r="T942" s="8" t="b">
        <v>0</v>
      </c>
    </row>
    <row r="943" spans="2:20">
      <c r="B943" s="8" t="s">
        <v>95</v>
      </c>
      <c r="C943" s="8" t="s">
        <v>50</v>
      </c>
      <c r="D943" s="8" t="s">
        <v>98</v>
      </c>
      <c r="E943" s="8">
        <v>240</v>
      </c>
      <c r="F943" s="9">
        <v>46174</v>
      </c>
      <c r="G943" s="8" t="s">
        <v>52</v>
      </c>
      <c r="H943" s="8" t="s">
        <v>53</v>
      </c>
      <c r="I943" s="8" t="s">
        <v>62</v>
      </c>
      <c r="J943" s="61">
        <v>0</v>
      </c>
      <c r="K943" s="8">
        <v>1</v>
      </c>
      <c r="L943" s="8">
        <v>4</v>
      </c>
      <c r="M943" s="8" t="s">
        <v>97</v>
      </c>
      <c r="N943" s="9">
        <v>46203</v>
      </c>
      <c r="O943" s="10">
        <v>46203.375</v>
      </c>
      <c r="P943" s="10">
        <v>46203.541666666664</v>
      </c>
      <c r="Q943" s="8" t="s">
        <v>56</v>
      </c>
      <c r="R943" s="8">
        <v>4</v>
      </c>
      <c r="S943" s="8">
        <v>0</v>
      </c>
      <c r="T943" s="8" t="b">
        <v>0</v>
      </c>
    </row>
    <row r="944" spans="2:20">
      <c r="B944" s="8" t="s">
        <v>95</v>
      </c>
      <c r="C944" s="8" t="s">
        <v>50</v>
      </c>
      <c r="D944" s="8" t="s">
        <v>98</v>
      </c>
      <c r="E944" s="8">
        <v>240</v>
      </c>
      <c r="F944" s="9">
        <v>46204</v>
      </c>
      <c r="G944" s="8" t="s">
        <v>52</v>
      </c>
      <c r="H944" s="8" t="s">
        <v>53</v>
      </c>
      <c r="I944" s="8" t="s">
        <v>57</v>
      </c>
      <c r="J944" s="61">
        <v>0</v>
      </c>
      <c r="K944" s="8">
        <v>1</v>
      </c>
      <c r="L944" s="8">
        <v>4</v>
      </c>
      <c r="M944" s="8" t="s">
        <v>97</v>
      </c>
      <c r="N944" s="9">
        <v>46230</v>
      </c>
      <c r="O944" s="10">
        <v>46230.354166666664</v>
      </c>
      <c r="P944" s="10">
        <v>46230.520833333336</v>
      </c>
      <c r="Q944" s="8" t="s">
        <v>58</v>
      </c>
      <c r="R944" s="8">
        <v>4</v>
      </c>
      <c r="S944" s="8">
        <v>0</v>
      </c>
      <c r="T944" s="8" t="b">
        <v>0</v>
      </c>
    </row>
    <row r="945" spans="2:20">
      <c r="B945" s="8" t="s">
        <v>95</v>
      </c>
      <c r="C945" s="8" t="s">
        <v>50</v>
      </c>
      <c r="D945" s="8" t="s">
        <v>98</v>
      </c>
      <c r="E945" s="8">
        <v>240</v>
      </c>
      <c r="F945" s="9">
        <v>46235</v>
      </c>
      <c r="G945" s="8" t="s">
        <v>52</v>
      </c>
      <c r="H945" s="8" t="s">
        <v>53</v>
      </c>
      <c r="I945" s="8" t="s">
        <v>61</v>
      </c>
      <c r="J945" s="61">
        <v>0</v>
      </c>
      <c r="K945" s="8">
        <v>1</v>
      </c>
      <c r="L945" s="8">
        <v>4</v>
      </c>
      <c r="M945" s="8" t="s">
        <v>97</v>
      </c>
      <c r="N945" s="9">
        <v>46250</v>
      </c>
      <c r="O945" s="10">
        <v>46250.5625</v>
      </c>
      <c r="P945" s="10">
        <v>46250.729166666664</v>
      </c>
      <c r="Q945" s="8" t="s">
        <v>60</v>
      </c>
      <c r="R945" s="8">
        <v>4</v>
      </c>
      <c r="S945" s="8">
        <v>0</v>
      </c>
      <c r="T945" s="8" t="b">
        <v>0</v>
      </c>
    </row>
    <row r="946" spans="2:20">
      <c r="B946" s="8" t="s">
        <v>95</v>
      </c>
      <c r="C946" s="8" t="s">
        <v>50</v>
      </c>
      <c r="D946" s="8" t="s">
        <v>98</v>
      </c>
      <c r="E946" s="8">
        <v>270</v>
      </c>
      <c r="F946" s="9">
        <v>46174</v>
      </c>
      <c r="G946" s="8" t="s">
        <v>52</v>
      </c>
      <c r="H946" s="8" t="s">
        <v>53</v>
      </c>
      <c r="I946" s="8" t="s">
        <v>62</v>
      </c>
      <c r="J946" s="61">
        <v>0</v>
      </c>
      <c r="K946" s="8">
        <v>1</v>
      </c>
      <c r="L946" s="8">
        <v>4</v>
      </c>
      <c r="M946" s="8" t="s">
        <v>97</v>
      </c>
      <c r="N946" s="9">
        <v>46177</v>
      </c>
      <c r="O946" s="10">
        <v>46177.354166666664</v>
      </c>
      <c r="P946" s="10">
        <v>46177.541666666664</v>
      </c>
      <c r="Q946" s="8" t="s">
        <v>56</v>
      </c>
      <c r="R946" s="8">
        <v>4</v>
      </c>
      <c r="S946" s="8">
        <v>0</v>
      </c>
      <c r="T946" s="8" t="b">
        <v>0</v>
      </c>
    </row>
    <row r="947" spans="2:20">
      <c r="B947" s="8" t="s">
        <v>95</v>
      </c>
      <c r="C947" s="8" t="s">
        <v>50</v>
      </c>
      <c r="D947" s="8" t="s">
        <v>98</v>
      </c>
      <c r="E947" s="8">
        <v>270</v>
      </c>
      <c r="F947" s="9">
        <v>46174</v>
      </c>
      <c r="G947" s="8" t="s">
        <v>52</v>
      </c>
      <c r="H947" s="8" t="s">
        <v>53</v>
      </c>
      <c r="I947" s="8" t="s">
        <v>62</v>
      </c>
      <c r="J947" s="61">
        <v>0</v>
      </c>
      <c r="K947" s="8">
        <v>1</v>
      </c>
      <c r="L947" s="8">
        <v>4</v>
      </c>
      <c r="M947" s="8" t="s">
        <v>97</v>
      </c>
      <c r="N947" s="9">
        <v>46184</v>
      </c>
      <c r="O947" s="10">
        <v>46184.541666666664</v>
      </c>
      <c r="P947" s="10">
        <v>46184.729166666664</v>
      </c>
      <c r="Q947" s="8" t="s">
        <v>56</v>
      </c>
      <c r="R947" s="8">
        <v>4</v>
      </c>
      <c r="S947" s="8">
        <v>0</v>
      </c>
      <c r="T947" s="8" t="b">
        <v>0</v>
      </c>
    </row>
    <row r="948" spans="2:20">
      <c r="B948" s="8" t="s">
        <v>95</v>
      </c>
      <c r="C948" s="8" t="s">
        <v>50</v>
      </c>
      <c r="D948" s="8" t="s">
        <v>98</v>
      </c>
      <c r="E948" s="8">
        <v>270</v>
      </c>
      <c r="F948" s="9">
        <v>46204</v>
      </c>
      <c r="G948" s="8" t="s">
        <v>52</v>
      </c>
      <c r="H948" s="8" t="s">
        <v>53</v>
      </c>
      <c r="I948" s="8" t="s">
        <v>63</v>
      </c>
      <c r="J948" s="61">
        <v>0</v>
      </c>
      <c r="K948" s="8">
        <v>1</v>
      </c>
      <c r="L948" s="8">
        <v>4</v>
      </c>
      <c r="M948" s="8" t="s">
        <v>97</v>
      </c>
      <c r="N948" s="9">
        <v>46227</v>
      </c>
      <c r="O948" s="10">
        <v>46227.5625</v>
      </c>
      <c r="P948" s="10">
        <v>46227.75</v>
      </c>
      <c r="Q948" s="8" t="s">
        <v>58</v>
      </c>
      <c r="R948" s="8">
        <v>4</v>
      </c>
      <c r="S948" s="8">
        <v>0</v>
      </c>
      <c r="T948" s="8" t="b">
        <v>0</v>
      </c>
    </row>
    <row r="949" spans="2:20">
      <c r="B949" s="8" t="s">
        <v>95</v>
      </c>
      <c r="C949" s="8" t="s">
        <v>50</v>
      </c>
      <c r="D949" s="8" t="s">
        <v>98</v>
      </c>
      <c r="E949" s="8">
        <v>270</v>
      </c>
      <c r="F949" s="9">
        <v>46235</v>
      </c>
      <c r="G949" s="8" t="s">
        <v>52</v>
      </c>
      <c r="H949" s="8" t="s">
        <v>53</v>
      </c>
      <c r="I949" s="8" t="s">
        <v>59</v>
      </c>
      <c r="J949" s="61">
        <v>0</v>
      </c>
      <c r="K949" s="8">
        <v>1</v>
      </c>
      <c r="L949" s="8">
        <v>4</v>
      </c>
      <c r="M949" s="8" t="s">
        <v>97</v>
      </c>
      <c r="N949" s="9">
        <v>46239</v>
      </c>
      <c r="O949" s="10">
        <v>46239.541666666664</v>
      </c>
      <c r="P949" s="10">
        <v>46239.729166666664</v>
      </c>
      <c r="Q949" s="8" t="s">
        <v>60</v>
      </c>
      <c r="R949" s="8">
        <v>4</v>
      </c>
      <c r="S949" s="8">
        <v>0</v>
      </c>
      <c r="T949" s="8" t="b">
        <v>0</v>
      </c>
    </row>
    <row r="950" spans="2:20">
      <c r="B950" s="8" t="s">
        <v>95</v>
      </c>
      <c r="C950" s="8" t="s">
        <v>50</v>
      </c>
      <c r="D950" s="8" t="s">
        <v>98</v>
      </c>
      <c r="E950" s="8">
        <v>270</v>
      </c>
      <c r="F950" s="9">
        <v>46235</v>
      </c>
      <c r="G950" s="8" t="s">
        <v>52</v>
      </c>
      <c r="H950" s="8" t="s">
        <v>53</v>
      </c>
      <c r="I950" s="8" t="s">
        <v>63</v>
      </c>
      <c r="J950" s="61">
        <v>0</v>
      </c>
      <c r="K950" s="8">
        <v>1</v>
      </c>
      <c r="L950" s="8">
        <v>4</v>
      </c>
      <c r="M950" s="8" t="s">
        <v>97</v>
      </c>
      <c r="N950" s="9">
        <v>46245</v>
      </c>
      <c r="O950" s="10">
        <v>46245.333333333336</v>
      </c>
      <c r="P950" s="10">
        <v>46245.520833333336</v>
      </c>
      <c r="Q950" s="8" t="s">
        <v>60</v>
      </c>
      <c r="R950" s="8">
        <v>4</v>
      </c>
      <c r="S950" s="8">
        <v>0</v>
      </c>
      <c r="T950" s="8" t="b">
        <v>0</v>
      </c>
    </row>
    <row r="951" spans="2:20">
      <c r="B951" s="8" t="s">
        <v>95</v>
      </c>
      <c r="C951" s="8" t="s">
        <v>50</v>
      </c>
      <c r="D951" s="8" t="s">
        <v>98</v>
      </c>
      <c r="E951" s="8">
        <v>300</v>
      </c>
      <c r="F951" s="9">
        <v>46235</v>
      </c>
      <c r="G951" s="8" t="s">
        <v>52</v>
      </c>
      <c r="H951" s="8" t="s">
        <v>53</v>
      </c>
      <c r="I951" s="8" t="s">
        <v>61</v>
      </c>
      <c r="J951" s="61">
        <v>0</v>
      </c>
      <c r="K951" s="8">
        <v>1</v>
      </c>
      <c r="L951" s="8">
        <v>4</v>
      </c>
      <c r="M951" s="8" t="s">
        <v>97</v>
      </c>
      <c r="N951" s="9">
        <v>46260</v>
      </c>
      <c r="O951" s="10">
        <v>46260.375</v>
      </c>
      <c r="P951" s="10">
        <v>46260.583333333336</v>
      </c>
      <c r="Q951" s="8" t="s">
        <v>60</v>
      </c>
      <c r="R951" s="8">
        <v>4</v>
      </c>
      <c r="S951" s="8">
        <v>0</v>
      </c>
      <c r="T951" s="8" t="b">
        <v>0</v>
      </c>
    </row>
    <row r="952" spans="2:20">
      <c r="B952" s="8" t="s">
        <v>95</v>
      </c>
      <c r="C952" s="8" t="s">
        <v>50</v>
      </c>
      <c r="D952" s="8" t="s">
        <v>98</v>
      </c>
      <c r="E952" s="8">
        <v>360</v>
      </c>
      <c r="F952" s="9">
        <v>46174</v>
      </c>
      <c r="G952" s="8" t="s">
        <v>52</v>
      </c>
      <c r="H952" s="8" t="s">
        <v>53</v>
      </c>
      <c r="I952" s="8" t="s">
        <v>63</v>
      </c>
      <c r="J952" s="61">
        <v>0</v>
      </c>
      <c r="K952" s="8">
        <v>1</v>
      </c>
      <c r="L952" s="8">
        <v>4</v>
      </c>
      <c r="M952" s="8" t="s">
        <v>97</v>
      </c>
      <c r="N952" s="9">
        <v>46185</v>
      </c>
      <c r="O952" s="10">
        <v>46185.333333333336</v>
      </c>
      <c r="P952" s="10">
        <v>46185.583333333336</v>
      </c>
      <c r="Q952" s="8" t="s">
        <v>56</v>
      </c>
      <c r="R952" s="8">
        <v>4</v>
      </c>
      <c r="S952" s="8">
        <v>0</v>
      </c>
      <c r="T952" s="8" t="b">
        <v>0</v>
      </c>
    </row>
    <row r="953" spans="2:20">
      <c r="B953" s="8" t="s">
        <v>95</v>
      </c>
      <c r="C953" s="8" t="s">
        <v>50</v>
      </c>
      <c r="D953" s="8" t="s">
        <v>98</v>
      </c>
      <c r="E953" s="8">
        <v>360</v>
      </c>
      <c r="F953" s="9">
        <v>46174</v>
      </c>
      <c r="G953" s="8" t="s">
        <v>52</v>
      </c>
      <c r="H953" s="8" t="s">
        <v>53</v>
      </c>
      <c r="I953" s="8" t="s">
        <v>54</v>
      </c>
      <c r="J953" s="61">
        <v>0</v>
      </c>
      <c r="K953" s="8">
        <v>1</v>
      </c>
      <c r="L953" s="8">
        <v>4</v>
      </c>
      <c r="M953" s="8" t="s">
        <v>97</v>
      </c>
      <c r="N953" s="9">
        <v>46192</v>
      </c>
      <c r="O953" s="10">
        <v>46192.333333333336</v>
      </c>
      <c r="P953" s="10">
        <v>46192.583333333336</v>
      </c>
      <c r="Q953" s="8" t="s">
        <v>56</v>
      </c>
      <c r="R953" s="8">
        <v>4</v>
      </c>
      <c r="S953" s="8">
        <v>0</v>
      </c>
      <c r="T953" s="8" t="b">
        <v>0</v>
      </c>
    </row>
    <row r="954" spans="2:20">
      <c r="B954" s="8" t="s">
        <v>95</v>
      </c>
      <c r="C954" s="8" t="s">
        <v>50</v>
      </c>
      <c r="D954" s="8" t="s">
        <v>98</v>
      </c>
      <c r="E954" s="8">
        <v>360</v>
      </c>
      <c r="F954" s="9">
        <v>46235</v>
      </c>
      <c r="G954" s="8" t="s">
        <v>52</v>
      </c>
      <c r="H954" s="8" t="s">
        <v>53</v>
      </c>
      <c r="I954" s="8" t="s">
        <v>61</v>
      </c>
      <c r="J954" s="61">
        <v>0</v>
      </c>
      <c r="K954" s="8">
        <v>1</v>
      </c>
      <c r="L954" s="8">
        <v>4</v>
      </c>
      <c r="M954" s="8" t="s">
        <v>97</v>
      </c>
      <c r="N954" s="9">
        <v>46247</v>
      </c>
      <c r="O954" s="10">
        <v>46247.354166666664</v>
      </c>
      <c r="P954" s="10">
        <v>46247.604166666664</v>
      </c>
      <c r="Q954" s="8" t="s">
        <v>60</v>
      </c>
      <c r="R954" s="8">
        <v>4</v>
      </c>
      <c r="S954" s="8">
        <v>0</v>
      </c>
      <c r="T954" s="8" t="b">
        <v>0</v>
      </c>
    </row>
    <row r="955" spans="2:20">
      <c r="B955" s="8" t="s">
        <v>95</v>
      </c>
      <c r="C955" s="8" t="s">
        <v>50</v>
      </c>
      <c r="D955" s="8" t="s">
        <v>98</v>
      </c>
      <c r="E955" s="8">
        <v>360</v>
      </c>
      <c r="F955" s="9">
        <v>46235</v>
      </c>
      <c r="G955" s="8" t="s">
        <v>52</v>
      </c>
      <c r="H955" s="8" t="s">
        <v>53</v>
      </c>
      <c r="I955" s="8" t="s">
        <v>59</v>
      </c>
      <c r="J955" s="61">
        <v>0</v>
      </c>
      <c r="K955" s="8">
        <v>1</v>
      </c>
      <c r="L955" s="8">
        <v>4</v>
      </c>
      <c r="M955" s="8" t="s">
        <v>97</v>
      </c>
      <c r="N955" s="9">
        <v>46254</v>
      </c>
      <c r="O955" s="10">
        <v>46254.375</v>
      </c>
      <c r="P955" s="10">
        <v>46254.625</v>
      </c>
      <c r="Q955" s="8" t="s">
        <v>60</v>
      </c>
      <c r="R955" s="8">
        <v>4</v>
      </c>
      <c r="S955" s="8">
        <v>0</v>
      </c>
      <c r="T955" s="8" t="b">
        <v>0</v>
      </c>
    </row>
    <row r="956" spans="2:20">
      <c r="B956" s="8" t="s">
        <v>95</v>
      </c>
      <c r="C956" s="8" t="s">
        <v>50</v>
      </c>
      <c r="D956" s="8" t="s">
        <v>98</v>
      </c>
      <c r="E956" s="8">
        <v>360</v>
      </c>
      <c r="F956" s="9">
        <v>46235</v>
      </c>
      <c r="G956" s="8" t="s">
        <v>52</v>
      </c>
      <c r="H956" s="8" t="s">
        <v>53</v>
      </c>
      <c r="I956" s="8" t="s">
        <v>54</v>
      </c>
      <c r="J956" s="61">
        <v>0</v>
      </c>
      <c r="K956" s="8">
        <v>1</v>
      </c>
      <c r="L956" s="8">
        <v>4</v>
      </c>
      <c r="M956" s="8" t="s">
        <v>97</v>
      </c>
      <c r="N956" s="9">
        <v>46256</v>
      </c>
      <c r="O956" s="10">
        <v>46256.375</v>
      </c>
      <c r="P956" s="10">
        <v>46256.625</v>
      </c>
      <c r="Q956" s="8" t="s">
        <v>60</v>
      </c>
      <c r="R956" s="8">
        <v>4</v>
      </c>
      <c r="S956" s="8">
        <v>0</v>
      </c>
      <c r="T956" s="8" t="b">
        <v>0</v>
      </c>
    </row>
    <row r="957" spans="2:20">
      <c r="B957" s="8" t="s">
        <v>95</v>
      </c>
      <c r="C957" s="8" t="s">
        <v>50</v>
      </c>
      <c r="D957" s="8" t="s">
        <v>98</v>
      </c>
      <c r="E957" s="8">
        <v>420</v>
      </c>
      <c r="F957" s="9">
        <v>46204</v>
      </c>
      <c r="G957" s="8" t="s">
        <v>52</v>
      </c>
      <c r="H957" s="8" t="s">
        <v>53</v>
      </c>
      <c r="I957" s="8" t="s">
        <v>57</v>
      </c>
      <c r="J957" s="61">
        <v>0</v>
      </c>
      <c r="K957" s="8">
        <v>1</v>
      </c>
      <c r="L957" s="8">
        <v>4</v>
      </c>
      <c r="M957" s="8" t="s">
        <v>97</v>
      </c>
      <c r="N957" s="9">
        <v>46215</v>
      </c>
      <c r="O957" s="10">
        <v>46215.354166666664</v>
      </c>
      <c r="P957" s="10">
        <v>46215.645833333336</v>
      </c>
      <c r="Q957" s="8" t="s">
        <v>58</v>
      </c>
      <c r="R957" s="8">
        <v>4</v>
      </c>
      <c r="S957" s="8">
        <v>0</v>
      </c>
      <c r="T957" s="8" t="b">
        <v>0</v>
      </c>
    </row>
    <row r="958" spans="2:20">
      <c r="B958" s="8" t="s">
        <v>95</v>
      </c>
      <c r="C958" s="8" t="s">
        <v>50</v>
      </c>
      <c r="D958" s="8" t="s">
        <v>98</v>
      </c>
      <c r="E958" s="8">
        <v>420</v>
      </c>
      <c r="F958" s="9">
        <v>46235</v>
      </c>
      <c r="G958" s="8" t="s">
        <v>52</v>
      </c>
      <c r="H958" s="8" t="s">
        <v>53</v>
      </c>
      <c r="I958" s="8" t="s">
        <v>61</v>
      </c>
      <c r="J958" s="61">
        <v>0</v>
      </c>
      <c r="K958" s="8">
        <v>1</v>
      </c>
      <c r="L958" s="8">
        <v>4</v>
      </c>
      <c r="M958" s="8" t="s">
        <v>97</v>
      </c>
      <c r="N958" s="9">
        <v>46259</v>
      </c>
      <c r="O958" s="10">
        <v>46259.333333333336</v>
      </c>
      <c r="P958" s="10">
        <v>46259.625</v>
      </c>
      <c r="Q958" s="8" t="s">
        <v>60</v>
      </c>
      <c r="R958" s="8">
        <v>4</v>
      </c>
      <c r="S958" s="8">
        <v>0</v>
      </c>
      <c r="T958" s="8" t="b">
        <v>0</v>
      </c>
    </row>
    <row r="959" spans="2:20">
      <c r="B959" s="8" t="s">
        <v>95</v>
      </c>
      <c r="C959" s="8" t="s">
        <v>50</v>
      </c>
      <c r="D959" s="8" t="s">
        <v>98</v>
      </c>
      <c r="E959" s="8">
        <v>480</v>
      </c>
      <c r="F959" s="9">
        <v>46174</v>
      </c>
      <c r="G959" s="8" t="s">
        <v>52</v>
      </c>
      <c r="H959" s="8" t="s">
        <v>53</v>
      </c>
      <c r="I959" s="8" t="s">
        <v>54</v>
      </c>
      <c r="J959" s="61">
        <v>0</v>
      </c>
      <c r="K959" s="8">
        <v>1</v>
      </c>
      <c r="L959" s="8">
        <v>4</v>
      </c>
      <c r="M959" s="8" t="s">
        <v>97</v>
      </c>
      <c r="N959" s="9">
        <v>46174</v>
      </c>
      <c r="O959" s="10">
        <v>46174.333333333336</v>
      </c>
      <c r="P959" s="10">
        <v>46174.666666666664</v>
      </c>
      <c r="Q959" s="8" t="s">
        <v>56</v>
      </c>
      <c r="R959" s="8">
        <v>4</v>
      </c>
      <c r="S959" s="8">
        <v>0</v>
      </c>
      <c r="T959" s="8" t="b">
        <v>0</v>
      </c>
    </row>
    <row r="960" spans="2:20">
      <c r="B960" s="8" t="s">
        <v>95</v>
      </c>
      <c r="C960" s="8" t="s">
        <v>50</v>
      </c>
      <c r="D960" s="8" t="s">
        <v>98</v>
      </c>
      <c r="E960" s="8">
        <v>480</v>
      </c>
      <c r="F960" s="9">
        <v>46174</v>
      </c>
      <c r="G960" s="8" t="s">
        <v>52</v>
      </c>
      <c r="H960" s="8" t="s">
        <v>53</v>
      </c>
      <c r="I960" s="8" t="s">
        <v>57</v>
      </c>
      <c r="J960" s="61">
        <v>0</v>
      </c>
      <c r="K960" s="8">
        <v>1</v>
      </c>
      <c r="L960" s="8">
        <v>4</v>
      </c>
      <c r="M960" s="8" t="s">
        <v>97</v>
      </c>
      <c r="N960" s="9">
        <v>46175</v>
      </c>
      <c r="O960" s="10">
        <v>46175.354166666664</v>
      </c>
      <c r="P960" s="10">
        <v>46175.6875</v>
      </c>
      <c r="Q960" s="8" t="s">
        <v>56</v>
      </c>
      <c r="R960" s="8">
        <v>4</v>
      </c>
      <c r="S960" s="8">
        <v>0</v>
      </c>
      <c r="T960" s="8" t="b">
        <v>0</v>
      </c>
    </row>
    <row r="961" spans="2:20">
      <c r="B961" s="8" t="s">
        <v>95</v>
      </c>
      <c r="C961" s="8" t="s">
        <v>50</v>
      </c>
      <c r="D961" s="8" t="s">
        <v>98</v>
      </c>
      <c r="E961" s="8">
        <v>480</v>
      </c>
      <c r="F961" s="9">
        <v>46174</v>
      </c>
      <c r="G961" s="8" t="s">
        <v>52</v>
      </c>
      <c r="H961" s="8" t="s">
        <v>53</v>
      </c>
      <c r="I961" s="8" t="s">
        <v>57</v>
      </c>
      <c r="J961" s="61">
        <v>0</v>
      </c>
      <c r="K961" s="8">
        <v>1</v>
      </c>
      <c r="L961" s="8">
        <v>4</v>
      </c>
      <c r="M961" s="8" t="s">
        <v>97</v>
      </c>
      <c r="N961" s="9">
        <v>46181</v>
      </c>
      <c r="O961" s="10">
        <v>46181.3125</v>
      </c>
      <c r="P961" s="10">
        <v>46181.645833333336</v>
      </c>
      <c r="Q961" s="8" t="s">
        <v>56</v>
      </c>
      <c r="R961" s="8">
        <v>4</v>
      </c>
      <c r="S961" s="8">
        <v>0</v>
      </c>
      <c r="T961" s="8" t="b">
        <v>0</v>
      </c>
    </row>
    <row r="962" spans="2:20">
      <c r="B962" s="8" t="s">
        <v>95</v>
      </c>
      <c r="C962" s="8" t="s">
        <v>50</v>
      </c>
      <c r="D962" s="8" t="s">
        <v>98</v>
      </c>
      <c r="E962" s="8">
        <v>480</v>
      </c>
      <c r="F962" s="9">
        <v>46174</v>
      </c>
      <c r="G962" s="8" t="s">
        <v>52</v>
      </c>
      <c r="H962" s="8" t="s">
        <v>53</v>
      </c>
      <c r="I962" s="8" t="s">
        <v>57</v>
      </c>
      <c r="J962" s="61">
        <v>0</v>
      </c>
      <c r="K962" s="8">
        <v>1</v>
      </c>
      <c r="L962" s="8">
        <v>4</v>
      </c>
      <c r="M962" s="8" t="s">
        <v>97</v>
      </c>
      <c r="N962" s="9">
        <v>46187</v>
      </c>
      <c r="O962" s="10">
        <v>46187.354166666664</v>
      </c>
      <c r="P962" s="10">
        <v>46187.6875</v>
      </c>
      <c r="Q962" s="8" t="s">
        <v>56</v>
      </c>
      <c r="R962" s="8">
        <v>4</v>
      </c>
      <c r="S962" s="8">
        <v>0</v>
      </c>
      <c r="T962" s="8" t="b">
        <v>0</v>
      </c>
    </row>
    <row r="963" spans="2:20">
      <c r="B963" s="8" t="s">
        <v>95</v>
      </c>
      <c r="C963" s="8" t="s">
        <v>50</v>
      </c>
      <c r="D963" s="8" t="s">
        <v>98</v>
      </c>
      <c r="E963" s="8">
        <v>480</v>
      </c>
      <c r="F963" s="9">
        <v>46174</v>
      </c>
      <c r="G963" s="8" t="s">
        <v>52</v>
      </c>
      <c r="H963" s="8" t="s">
        <v>53</v>
      </c>
      <c r="I963" s="8" t="s">
        <v>59</v>
      </c>
      <c r="J963" s="61">
        <v>0</v>
      </c>
      <c r="K963" s="8">
        <v>1</v>
      </c>
      <c r="L963" s="8">
        <v>4</v>
      </c>
      <c r="M963" s="8" t="s">
        <v>97</v>
      </c>
      <c r="N963" s="9">
        <v>46190</v>
      </c>
      <c r="O963" s="10">
        <v>46190.375</v>
      </c>
      <c r="P963" s="10">
        <v>46190.708333333336</v>
      </c>
      <c r="Q963" s="8" t="s">
        <v>56</v>
      </c>
      <c r="R963" s="8">
        <v>4</v>
      </c>
      <c r="S963" s="8">
        <v>0</v>
      </c>
      <c r="T963" s="8" t="b">
        <v>0</v>
      </c>
    </row>
    <row r="964" spans="2:20">
      <c r="B964" s="8" t="s">
        <v>95</v>
      </c>
      <c r="C964" s="8" t="s">
        <v>50</v>
      </c>
      <c r="D964" s="8" t="s">
        <v>98</v>
      </c>
      <c r="E964" s="8">
        <v>480</v>
      </c>
      <c r="F964" s="9">
        <v>46174</v>
      </c>
      <c r="G964" s="8" t="s">
        <v>52</v>
      </c>
      <c r="H964" s="8" t="s">
        <v>53</v>
      </c>
      <c r="I964" s="8" t="s">
        <v>54</v>
      </c>
      <c r="J964" s="61">
        <v>0</v>
      </c>
      <c r="K964" s="8">
        <v>1</v>
      </c>
      <c r="L964" s="8">
        <v>4</v>
      </c>
      <c r="M964" s="8" t="s">
        <v>97</v>
      </c>
      <c r="N964" s="9">
        <v>46191</v>
      </c>
      <c r="O964" s="10">
        <v>46191.3125</v>
      </c>
      <c r="P964" s="10">
        <v>46191.645833333336</v>
      </c>
      <c r="Q964" s="8" t="s">
        <v>56</v>
      </c>
      <c r="R964" s="8">
        <v>4</v>
      </c>
      <c r="S964" s="8">
        <v>0</v>
      </c>
      <c r="T964" s="8" t="b">
        <v>0</v>
      </c>
    </row>
    <row r="965" spans="2:20">
      <c r="B965" s="8" t="s">
        <v>95</v>
      </c>
      <c r="C965" s="8" t="s">
        <v>50</v>
      </c>
      <c r="D965" s="8" t="s">
        <v>98</v>
      </c>
      <c r="E965" s="8">
        <v>480</v>
      </c>
      <c r="F965" s="9">
        <v>46174</v>
      </c>
      <c r="G965" s="8" t="s">
        <v>52</v>
      </c>
      <c r="H965" s="8" t="s">
        <v>53</v>
      </c>
      <c r="I965" s="8" t="s">
        <v>63</v>
      </c>
      <c r="J965" s="61">
        <v>0</v>
      </c>
      <c r="K965" s="8">
        <v>1</v>
      </c>
      <c r="L965" s="8">
        <v>4</v>
      </c>
      <c r="M965" s="8" t="s">
        <v>97</v>
      </c>
      <c r="N965" s="9">
        <v>46193</v>
      </c>
      <c r="O965" s="10">
        <v>46193.375</v>
      </c>
      <c r="P965" s="10">
        <v>46193.708333333336</v>
      </c>
      <c r="Q965" s="8" t="s">
        <v>56</v>
      </c>
      <c r="R965" s="8">
        <v>4</v>
      </c>
      <c r="S965" s="8">
        <v>0</v>
      </c>
      <c r="T965" s="8" t="b">
        <v>0</v>
      </c>
    </row>
    <row r="966" spans="2:20">
      <c r="B966" s="8" t="s">
        <v>95</v>
      </c>
      <c r="C966" s="8" t="s">
        <v>50</v>
      </c>
      <c r="D966" s="8" t="s">
        <v>98</v>
      </c>
      <c r="E966" s="8">
        <v>480</v>
      </c>
      <c r="F966" s="9">
        <v>46174</v>
      </c>
      <c r="G966" s="8" t="s">
        <v>52</v>
      </c>
      <c r="H966" s="8" t="s">
        <v>53</v>
      </c>
      <c r="I966" s="8" t="s">
        <v>63</v>
      </c>
      <c r="J966" s="61">
        <v>0</v>
      </c>
      <c r="K966" s="8">
        <v>1</v>
      </c>
      <c r="L966" s="8">
        <v>4</v>
      </c>
      <c r="M966" s="8" t="s">
        <v>97</v>
      </c>
      <c r="N966" s="9">
        <v>46195</v>
      </c>
      <c r="O966" s="10">
        <v>46195.375</v>
      </c>
      <c r="P966" s="10">
        <v>46195.708333333336</v>
      </c>
      <c r="Q966" s="8" t="s">
        <v>56</v>
      </c>
      <c r="R966" s="8">
        <v>4</v>
      </c>
      <c r="S966" s="8">
        <v>0</v>
      </c>
      <c r="T966" s="8" t="b">
        <v>0</v>
      </c>
    </row>
    <row r="967" spans="2:20">
      <c r="B967" s="8" t="s">
        <v>95</v>
      </c>
      <c r="C967" s="8" t="s">
        <v>50</v>
      </c>
      <c r="D967" s="8" t="s">
        <v>98</v>
      </c>
      <c r="E967" s="8">
        <v>480</v>
      </c>
      <c r="F967" s="9">
        <v>46204</v>
      </c>
      <c r="G967" s="8" t="s">
        <v>52</v>
      </c>
      <c r="H967" s="8" t="s">
        <v>53</v>
      </c>
      <c r="I967" s="8" t="s">
        <v>62</v>
      </c>
      <c r="J967" s="61">
        <v>0</v>
      </c>
      <c r="K967" s="8">
        <v>1</v>
      </c>
      <c r="L967" s="8">
        <v>4</v>
      </c>
      <c r="M967" s="8" t="s">
        <v>97</v>
      </c>
      <c r="N967" s="9">
        <v>46223</v>
      </c>
      <c r="O967" s="10">
        <v>46223.3125</v>
      </c>
      <c r="P967" s="10">
        <v>46223.645833333336</v>
      </c>
      <c r="Q967" s="8" t="s">
        <v>58</v>
      </c>
      <c r="R967" s="8">
        <v>4</v>
      </c>
      <c r="S967" s="8">
        <v>0</v>
      </c>
      <c r="T967" s="8" t="b">
        <v>0</v>
      </c>
    </row>
    <row r="968" spans="2:20">
      <c r="B968" s="8" t="s">
        <v>95</v>
      </c>
      <c r="C968" s="8" t="s">
        <v>50</v>
      </c>
      <c r="D968" s="8" t="s">
        <v>98</v>
      </c>
      <c r="E968" s="8">
        <v>480</v>
      </c>
      <c r="F968" s="9">
        <v>46235</v>
      </c>
      <c r="G968" s="8" t="s">
        <v>52</v>
      </c>
      <c r="H968" s="8" t="s">
        <v>53</v>
      </c>
      <c r="I968" s="8" t="s">
        <v>62</v>
      </c>
      <c r="J968" s="61">
        <v>0</v>
      </c>
      <c r="K968" s="8">
        <v>1</v>
      </c>
      <c r="L968" s="8">
        <v>4</v>
      </c>
      <c r="M968" s="8" t="s">
        <v>97</v>
      </c>
      <c r="N968" s="9">
        <v>46244</v>
      </c>
      <c r="O968" s="10">
        <v>46244.375</v>
      </c>
      <c r="P968" s="10">
        <v>46244.708333333336</v>
      </c>
      <c r="Q968" s="8" t="s">
        <v>60</v>
      </c>
      <c r="R968" s="8">
        <v>4</v>
      </c>
      <c r="S968" s="8">
        <v>0</v>
      </c>
      <c r="T968" s="8" t="b">
        <v>0</v>
      </c>
    </row>
    <row r="969" spans="2:20">
      <c r="B969" s="8" t="s">
        <v>95</v>
      </c>
      <c r="C969" s="8" t="s">
        <v>50</v>
      </c>
      <c r="D969" s="8" t="s">
        <v>98</v>
      </c>
      <c r="E969" s="8">
        <v>480</v>
      </c>
      <c r="F969" s="9">
        <v>46235</v>
      </c>
      <c r="G969" s="8" t="s">
        <v>52</v>
      </c>
      <c r="H969" s="8" t="s">
        <v>53</v>
      </c>
      <c r="I969" s="8" t="s">
        <v>61</v>
      </c>
      <c r="J969" s="61">
        <v>0</v>
      </c>
      <c r="K969" s="8">
        <v>1</v>
      </c>
      <c r="L969" s="8">
        <v>4</v>
      </c>
      <c r="M969" s="8" t="s">
        <v>97</v>
      </c>
      <c r="N969" s="9">
        <v>46263</v>
      </c>
      <c r="O969" s="10">
        <v>46263.375</v>
      </c>
      <c r="P969" s="10">
        <v>46263.708333333336</v>
      </c>
      <c r="Q969" s="8" t="s">
        <v>60</v>
      </c>
      <c r="R969" s="8">
        <v>4</v>
      </c>
      <c r="S969" s="8">
        <v>0</v>
      </c>
      <c r="T969" s="8" t="b">
        <v>0</v>
      </c>
    </row>
    <row r="970" spans="2:20">
      <c r="B970" s="8" t="s">
        <v>95</v>
      </c>
      <c r="C970" s="8" t="s">
        <v>50</v>
      </c>
      <c r="D970" s="8" t="s">
        <v>98</v>
      </c>
      <c r="E970" s="8">
        <v>480</v>
      </c>
      <c r="F970" s="9">
        <v>46235</v>
      </c>
      <c r="G970" s="8" t="s">
        <v>52</v>
      </c>
      <c r="H970" s="8" t="s">
        <v>53</v>
      </c>
      <c r="I970" s="8" t="s">
        <v>62</v>
      </c>
      <c r="J970" s="61">
        <v>0</v>
      </c>
      <c r="K970" s="8">
        <v>1</v>
      </c>
      <c r="L970" s="8">
        <v>4</v>
      </c>
      <c r="M970" s="8" t="s">
        <v>97</v>
      </c>
      <c r="N970" s="9">
        <v>46265</v>
      </c>
      <c r="O970" s="10">
        <v>46265.354166666664</v>
      </c>
      <c r="P970" s="10">
        <v>46265.6875</v>
      </c>
      <c r="Q970" s="8" t="s">
        <v>60</v>
      </c>
      <c r="R970" s="8">
        <v>4</v>
      </c>
      <c r="S970" s="8">
        <v>0</v>
      </c>
      <c r="T970" s="8" t="b">
        <v>0</v>
      </c>
    </row>
    <row r="971" spans="2:20">
      <c r="B971" s="8" t="s">
        <v>95</v>
      </c>
      <c r="C971" s="8" t="s">
        <v>50</v>
      </c>
      <c r="D971" s="8" t="s">
        <v>98</v>
      </c>
      <c r="E971" s="8">
        <v>540</v>
      </c>
      <c r="F971" s="9">
        <v>46204</v>
      </c>
      <c r="G971" s="8" t="s">
        <v>52</v>
      </c>
      <c r="H971" s="8" t="s">
        <v>53</v>
      </c>
      <c r="I971" s="8" t="s">
        <v>57</v>
      </c>
      <c r="J971" s="61">
        <v>0</v>
      </c>
      <c r="K971" s="8">
        <v>1</v>
      </c>
      <c r="L971" s="8">
        <v>4</v>
      </c>
      <c r="M971" s="8" t="s">
        <v>97</v>
      </c>
      <c r="N971" s="9">
        <v>46233</v>
      </c>
      <c r="O971" s="10">
        <v>46233.333333333336</v>
      </c>
      <c r="P971" s="10">
        <v>46233.708333333336</v>
      </c>
      <c r="Q971" s="8" t="s">
        <v>58</v>
      </c>
      <c r="R971" s="8">
        <v>4</v>
      </c>
      <c r="S971" s="8">
        <v>0</v>
      </c>
      <c r="T971" s="8" t="b">
        <v>0</v>
      </c>
    </row>
    <row r="972" spans="2:20">
      <c r="B972" s="8" t="s">
        <v>95</v>
      </c>
      <c r="C972" s="8" t="s">
        <v>50</v>
      </c>
      <c r="D972" s="8" t="s">
        <v>98</v>
      </c>
      <c r="E972" s="8">
        <v>540</v>
      </c>
      <c r="F972" s="9">
        <v>46235</v>
      </c>
      <c r="G972" s="8" t="s">
        <v>52</v>
      </c>
      <c r="H972" s="8" t="s">
        <v>53</v>
      </c>
      <c r="I972" s="8" t="s">
        <v>61</v>
      </c>
      <c r="J972" s="61">
        <v>0</v>
      </c>
      <c r="K972" s="8">
        <v>1</v>
      </c>
      <c r="L972" s="8">
        <v>4</v>
      </c>
      <c r="M972" s="8" t="s">
        <v>97</v>
      </c>
      <c r="N972" s="9">
        <v>46237</v>
      </c>
      <c r="O972" s="10">
        <v>46237.354166666664</v>
      </c>
      <c r="P972" s="10">
        <v>46237.729166666664</v>
      </c>
      <c r="Q972" s="8" t="s">
        <v>60</v>
      </c>
      <c r="R972" s="8">
        <v>4</v>
      </c>
      <c r="S972" s="8">
        <v>0</v>
      </c>
      <c r="T972" s="8" t="b">
        <v>0</v>
      </c>
    </row>
    <row r="973" spans="2:20">
      <c r="B973" s="8" t="s">
        <v>95</v>
      </c>
      <c r="C973" s="8" t="s">
        <v>50</v>
      </c>
      <c r="D973" s="8" t="s">
        <v>98</v>
      </c>
      <c r="E973" s="8">
        <v>540</v>
      </c>
      <c r="F973" s="9">
        <v>46235</v>
      </c>
      <c r="G973" s="8" t="s">
        <v>52</v>
      </c>
      <c r="H973" s="8" t="s">
        <v>53</v>
      </c>
      <c r="I973" s="8" t="s">
        <v>54</v>
      </c>
      <c r="J973" s="61">
        <v>0</v>
      </c>
      <c r="K973" s="8">
        <v>1</v>
      </c>
      <c r="L973" s="8">
        <v>4</v>
      </c>
      <c r="M973" s="8" t="s">
        <v>97</v>
      </c>
      <c r="N973" s="9">
        <v>46262</v>
      </c>
      <c r="O973" s="10">
        <v>46262.3125</v>
      </c>
      <c r="P973" s="10">
        <v>46262.6875</v>
      </c>
      <c r="Q973" s="8" t="s">
        <v>60</v>
      </c>
      <c r="R973" s="8">
        <v>4</v>
      </c>
      <c r="S973" s="8">
        <v>0</v>
      </c>
      <c r="T973" s="8" t="b">
        <v>0</v>
      </c>
    </row>
    <row r="974" spans="2:20">
      <c r="B974" s="8" t="s">
        <v>95</v>
      </c>
      <c r="C974" s="8" t="s">
        <v>50</v>
      </c>
      <c r="D974" s="8" t="s">
        <v>99</v>
      </c>
      <c r="E974" s="8">
        <v>180</v>
      </c>
      <c r="F974" s="9">
        <v>46174</v>
      </c>
      <c r="G974" s="8" t="s">
        <v>52</v>
      </c>
      <c r="H974" s="8" t="s">
        <v>53</v>
      </c>
      <c r="I974" s="8" t="s">
        <v>59</v>
      </c>
      <c r="J974" s="61">
        <v>0</v>
      </c>
      <c r="K974" s="8">
        <v>1</v>
      </c>
      <c r="L974" s="8">
        <v>4</v>
      </c>
      <c r="M974" s="8" t="s">
        <v>97</v>
      </c>
      <c r="N974" s="9">
        <v>46186</v>
      </c>
      <c r="O974" s="10">
        <v>46186.375</v>
      </c>
      <c r="P974" s="10">
        <v>46186.5</v>
      </c>
      <c r="Q974" s="8" t="s">
        <v>56</v>
      </c>
      <c r="R974" s="8">
        <v>4</v>
      </c>
      <c r="S974" s="8">
        <v>0</v>
      </c>
      <c r="T974" s="8" t="b">
        <v>0</v>
      </c>
    </row>
    <row r="975" spans="2:20">
      <c r="B975" s="8" t="s">
        <v>95</v>
      </c>
      <c r="C975" s="8" t="s">
        <v>50</v>
      </c>
      <c r="D975" s="8" t="s">
        <v>99</v>
      </c>
      <c r="E975" s="8">
        <v>180</v>
      </c>
      <c r="F975" s="9">
        <v>46235</v>
      </c>
      <c r="G975" s="8" t="s">
        <v>52</v>
      </c>
      <c r="H975" s="8" t="s">
        <v>53</v>
      </c>
      <c r="I975" s="8" t="s">
        <v>57</v>
      </c>
      <c r="J975" s="61">
        <v>0</v>
      </c>
      <c r="K975" s="8">
        <v>1</v>
      </c>
      <c r="L975" s="8">
        <v>4</v>
      </c>
      <c r="M975" s="8" t="s">
        <v>97</v>
      </c>
      <c r="N975" s="9">
        <v>46235</v>
      </c>
      <c r="O975" s="10">
        <v>46235.354166666664</v>
      </c>
      <c r="P975" s="10">
        <v>46235.479166666664</v>
      </c>
      <c r="Q975" s="8" t="s">
        <v>60</v>
      </c>
      <c r="R975" s="8">
        <v>4</v>
      </c>
      <c r="S975" s="8">
        <v>0</v>
      </c>
      <c r="T975" s="8" t="b">
        <v>0</v>
      </c>
    </row>
    <row r="976" spans="2:20">
      <c r="B976" s="8" t="s">
        <v>95</v>
      </c>
      <c r="C976" s="8" t="s">
        <v>50</v>
      </c>
      <c r="D976" s="8" t="s">
        <v>99</v>
      </c>
      <c r="E976" s="8">
        <v>180</v>
      </c>
      <c r="F976" s="9">
        <v>46235</v>
      </c>
      <c r="G976" s="8" t="s">
        <v>52</v>
      </c>
      <c r="H976" s="8" t="s">
        <v>53</v>
      </c>
      <c r="I976" s="8" t="s">
        <v>59</v>
      </c>
      <c r="J976" s="61">
        <v>0</v>
      </c>
      <c r="K976" s="8">
        <v>1</v>
      </c>
      <c r="L976" s="8">
        <v>4</v>
      </c>
      <c r="M976" s="8" t="s">
        <v>97</v>
      </c>
      <c r="N976" s="9">
        <v>46259</v>
      </c>
      <c r="O976" s="10">
        <v>46259.354166666664</v>
      </c>
      <c r="P976" s="10">
        <v>46259.479166666664</v>
      </c>
      <c r="Q976" s="8" t="s">
        <v>60</v>
      </c>
      <c r="R976" s="8">
        <v>4</v>
      </c>
      <c r="S976" s="8">
        <v>0</v>
      </c>
      <c r="T976" s="8" t="b">
        <v>0</v>
      </c>
    </row>
    <row r="977" spans="2:20">
      <c r="B977" s="8" t="s">
        <v>95</v>
      </c>
      <c r="C977" s="8" t="s">
        <v>50</v>
      </c>
      <c r="D977" s="8" t="s">
        <v>99</v>
      </c>
      <c r="E977" s="8">
        <v>210</v>
      </c>
      <c r="F977" s="9">
        <v>46174</v>
      </c>
      <c r="G977" s="8" t="s">
        <v>52</v>
      </c>
      <c r="H977" s="8" t="s">
        <v>53</v>
      </c>
      <c r="I977" s="8" t="s">
        <v>61</v>
      </c>
      <c r="J977" s="61">
        <v>0</v>
      </c>
      <c r="K977" s="8">
        <v>1</v>
      </c>
      <c r="L977" s="8">
        <v>4</v>
      </c>
      <c r="M977" s="8" t="s">
        <v>97</v>
      </c>
      <c r="N977" s="9">
        <v>46178</v>
      </c>
      <c r="O977" s="10">
        <v>46178.354166666664</v>
      </c>
      <c r="P977" s="10">
        <v>46178.5</v>
      </c>
      <c r="Q977" s="8" t="s">
        <v>56</v>
      </c>
      <c r="R977" s="8">
        <v>4</v>
      </c>
      <c r="S977" s="8">
        <v>0</v>
      </c>
      <c r="T977" s="8" t="b">
        <v>0</v>
      </c>
    </row>
    <row r="978" spans="2:20">
      <c r="B978" s="8" t="s">
        <v>95</v>
      </c>
      <c r="C978" s="8" t="s">
        <v>50</v>
      </c>
      <c r="D978" s="8" t="s">
        <v>99</v>
      </c>
      <c r="E978" s="8">
        <v>210</v>
      </c>
      <c r="F978" s="9">
        <v>46204</v>
      </c>
      <c r="G978" s="8" t="s">
        <v>52</v>
      </c>
      <c r="H978" s="8" t="s">
        <v>53</v>
      </c>
      <c r="I978" s="8" t="s">
        <v>59</v>
      </c>
      <c r="J978" s="61">
        <v>0</v>
      </c>
      <c r="K978" s="8">
        <v>1</v>
      </c>
      <c r="L978" s="8">
        <v>4</v>
      </c>
      <c r="M978" s="8" t="s">
        <v>97</v>
      </c>
      <c r="N978" s="9">
        <v>46225</v>
      </c>
      <c r="O978" s="10">
        <v>46225.541666666664</v>
      </c>
      <c r="P978" s="10">
        <v>46225.6875</v>
      </c>
      <c r="Q978" s="8" t="s">
        <v>58</v>
      </c>
      <c r="R978" s="8">
        <v>4</v>
      </c>
      <c r="S978" s="8">
        <v>0</v>
      </c>
      <c r="T978" s="8" t="b">
        <v>0</v>
      </c>
    </row>
    <row r="979" spans="2:20">
      <c r="B979" s="8" t="s">
        <v>95</v>
      </c>
      <c r="C979" s="8" t="s">
        <v>50</v>
      </c>
      <c r="D979" s="8" t="s">
        <v>99</v>
      </c>
      <c r="E979" s="8">
        <v>240</v>
      </c>
      <c r="F979" s="9">
        <v>46174</v>
      </c>
      <c r="G979" s="8" t="s">
        <v>52</v>
      </c>
      <c r="H979" s="8" t="s">
        <v>53</v>
      </c>
      <c r="I979" s="8" t="s">
        <v>59</v>
      </c>
      <c r="J979" s="61">
        <v>0</v>
      </c>
      <c r="K979" s="8">
        <v>1</v>
      </c>
      <c r="L979" s="8">
        <v>4</v>
      </c>
      <c r="M979" s="8" t="s">
        <v>97</v>
      </c>
      <c r="N979" s="9">
        <v>46203</v>
      </c>
      <c r="O979" s="10">
        <v>46203.5625</v>
      </c>
      <c r="P979" s="10">
        <v>46203.729166666664</v>
      </c>
      <c r="Q979" s="8" t="s">
        <v>56</v>
      </c>
      <c r="R979" s="8">
        <v>4</v>
      </c>
      <c r="S979" s="8">
        <v>0</v>
      </c>
      <c r="T979" s="8" t="b">
        <v>0</v>
      </c>
    </row>
    <row r="980" spans="2:20">
      <c r="B980" s="8" t="s">
        <v>95</v>
      </c>
      <c r="C980" s="8" t="s">
        <v>50</v>
      </c>
      <c r="D980" s="8" t="s">
        <v>99</v>
      </c>
      <c r="E980" s="8">
        <v>240</v>
      </c>
      <c r="F980" s="9">
        <v>46204</v>
      </c>
      <c r="G980" s="8" t="s">
        <v>52</v>
      </c>
      <c r="H980" s="8" t="s">
        <v>53</v>
      </c>
      <c r="I980" s="8" t="s">
        <v>61</v>
      </c>
      <c r="J980" s="61">
        <v>0</v>
      </c>
      <c r="K980" s="8">
        <v>1</v>
      </c>
      <c r="L980" s="8">
        <v>4</v>
      </c>
      <c r="M980" s="8" t="s">
        <v>97</v>
      </c>
      <c r="N980" s="9">
        <v>46213</v>
      </c>
      <c r="O980" s="10">
        <v>46213.375</v>
      </c>
      <c r="P980" s="10">
        <v>46213.541666666664</v>
      </c>
      <c r="Q980" s="8" t="s">
        <v>58</v>
      </c>
      <c r="R980" s="8">
        <v>4</v>
      </c>
      <c r="S980" s="8">
        <v>0</v>
      </c>
      <c r="T980" s="8" t="b">
        <v>0</v>
      </c>
    </row>
    <row r="981" spans="2:20">
      <c r="B981" s="8" t="s">
        <v>95</v>
      </c>
      <c r="C981" s="8" t="s">
        <v>50</v>
      </c>
      <c r="D981" s="8" t="s">
        <v>99</v>
      </c>
      <c r="E981" s="8">
        <v>240</v>
      </c>
      <c r="F981" s="9">
        <v>46204</v>
      </c>
      <c r="G981" s="8" t="s">
        <v>52</v>
      </c>
      <c r="H981" s="8" t="s">
        <v>53</v>
      </c>
      <c r="I981" s="8" t="s">
        <v>63</v>
      </c>
      <c r="J981" s="61">
        <v>0</v>
      </c>
      <c r="K981" s="8">
        <v>1</v>
      </c>
      <c r="L981" s="8">
        <v>4</v>
      </c>
      <c r="M981" s="8" t="s">
        <v>97</v>
      </c>
      <c r="N981" s="9">
        <v>46230</v>
      </c>
      <c r="O981" s="10">
        <v>46230.5625</v>
      </c>
      <c r="P981" s="10">
        <v>46230.729166666664</v>
      </c>
      <c r="Q981" s="8" t="s">
        <v>58</v>
      </c>
      <c r="R981" s="8">
        <v>4</v>
      </c>
      <c r="S981" s="8">
        <v>0</v>
      </c>
      <c r="T981" s="8" t="b">
        <v>0</v>
      </c>
    </row>
    <row r="982" spans="2:20">
      <c r="B982" s="8" t="s">
        <v>95</v>
      </c>
      <c r="C982" s="8" t="s">
        <v>50</v>
      </c>
      <c r="D982" s="8" t="s">
        <v>99</v>
      </c>
      <c r="E982" s="8">
        <v>240</v>
      </c>
      <c r="F982" s="9">
        <v>46235</v>
      </c>
      <c r="G982" s="8" t="s">
        <v>52</v>
      </c>
      <c r="H982" s="8" t="s">
        <v>53</v>
      </c>
      <c r="I982" s="8" t="s">
        <v>54</v>
      </c>
      <c r="J982" s="61">
        <v>0</v>
      </c>
      <c r="K982" s="8">
        <v>1</v>
      </c>
      <c r="L982" s="8">
        <v>4</v>
      </c>
      <c r="M982" s="8" t="s">
        <v>97</v>
      </c>
      <c r="N982" s="9">
        <v>46246</v>
      </c>
      <c r="O982" s="10">
        <v>46246.333333333336</v>
      </c>
      <c r="P982" s="10">
        <v>46246.5</v>
      </c>
      <c r="Q982" s="8" t="s">
        <v>60</v>
      </c>
      <c r="R982" s="8">
        <v>4</v>
      </c>
      <c r="S982" s="8">
        <v>0</v>
      </c>
      <c r="T982" s="8" t="b">
        <v>0</v>
      </c>
    </row>
    <row r="983" spans="2:20">
      <c r="B983" s="8" t="s">
        <v>95</v>
      </c>
      <c r="C983" s="8" t="s">
        <v>50</v>
      </c>
      <c r="D983" s="8" t="s">
        <v>99</v>
      </c>
      <c r="E983" s="8">
        <v>240</v>
      </c>
      <c r="F983" s="9">
        <v>46235</v>
      </c>
      <c r="G983" s="8" t="s">
        <v>52</v>
      </c>
      <c r="H983" s="8" t="s">
        <v>53</v>
      </c>
      <c r="I983" s="8" t="s">
        <v>61</v>
      </c>
      <c r="J983" s="61">
        <v>0</v>
      </c>
      <c r="K983" s="8">
        <v>1</v>
      </c>
      <c r="L983" s="8">
        <v>4</v>
      </c>
      <c r="M983" s="8" t="s">
        <v>97</v>
      </c>
      <c r="N983" s="9">
        <v>46263</v>
      </c>
      <c r="O983" s="10">
        <v>46263.375</v>
      </c>
      <c r="P983" s="10">
        <v>46263.541666666664</v>
      </c>
      <c r="Q983" s="8" t="s">
        <v>60</v>
      </c>
      <c r="R983" s="8">
        <v>4</v>
      </c>
      <c r="S983" s="8">
        <v>0</v>
      </c>
      <c r="T983" s="8" t="b">
        <v>0</v>
      </c>
    </row>
    <row r="984" spans="2:20">
      <c r="B984" s="8" t="s">
        <v>95</v>
      </c>
      <c r="C984" s="8" t="s">
        <v>50</v>
      </c>
      <c r="D984" s="8" t="s">
        <v>99</v>
      </c>
      <c r="E984" s="8">
        <v>270</v>
      </c>
      <c r="F984" s="9">
        <v>46174</v>
      </c>
      <c r="G984" s="8" t="s">
        <v>52</v>
      </c>
      <c r="H984" s="8" t="s">
        <v>53</v>
      </c>
      <c r="I984" s="8" t="s">
        <v>62</v>
      </c>
      <c r="J984" s="61">
        <v>0</v>
      </c>
      <c r="K984" s="8">
        <v>1</v>
      </c>
      <c r="L984" s="8">
        <v>4</v>
      </c>
      <c r="M984" s="8" t="s">
        <v>97</v>
      </c>
      <c r="N984" s="9">
        <v>46179</v>
      </c>
      <c r="O984" s="10">
        <v>46179.333333333336</v>
      </c>
      <c r="P984" s="10">
        <v>46179.520833333336</v>
      </c>
      <c r="Q984" s="8" t="s">
        <v>56</v>
      </c>
      <c r="R984" s="8">
        <v>4</v>
      </c>
      <c r="S984" s="8">
        <v>0</v>
      </c>
      <c r="T984" s="8" t="b">
        <v>0</v>
      </c>
    </row>
    <row r="985" spans="2:20">
      <c r="B985" s="8" t="s">
        <v>95</v>
      </c>
      <c r="C985" s="8" t="s">
        <v>50</v>
      </c>
      <c r="D985" s="8" t="s">
        <v>99</v>
      </c>
      <c r="E985" s="8">
        <v>270</v>
      </c>
      <c r="F985" s="9">
        <v>46174</v>
      </c>
      <c r="G985" s="8" t="s">
        <v>52</v>
      </c>
      <c r="H985" s="8" t="s">
        <v>53</v>
      </c>
      <c r="I985" s="8" t="s">
        <v>54</v>
      </c>
      <c r="J985" s="61">
        <v>0</v>
      </c>
      <c r="K985" s="8">
        <v>1</v>
      </c>
      <c r="L985" s="8">
        <v>4</v>
      </c>
      <c r="M985" s="8" t="s">
        <v>97</v>
      </c>
      <c r="N985" s="9">
        <v>46181</v>
      </c>
      <c r="O985" s="10">
        <v>46181.354166666664</v>
      </c>
      <c r="P985" s="10">
        <v>46181.541666666664</v>
      </c>
      <c r="Q985" s="8" t="s">
        <v>56</v>
      </c>
      <c r="R985" s="8">
        <v>4</v>
      </c>
      <c r="S985" s="8">
        <v>0</v>
      </c>
      <c r="T985" s="8" t="b">
        <v>0</v>
      </c>
    </row>
    <row r="986" spans="2:20">
      <c r="B986" s="8" t="s">
        <v>95</v>
      </c>
      <c r="C986" s="8" t="s">
        <v>50</v>
      </c>
      <c r="D986" s="8" t="s">
        <v>99</v>
      </c>
      <c r="E986" s="8">
        <v>270</v>
      </c>
      <c r="F986" s="9">
        <v>46174</v>
      </c>
      <c r="G986" s="8" t="s">
        <v>52</v>
      </c>
      <c r="H986" s="8" t="s">
        <v>53</v>
      </c>
      <c r="I986" s="8" t="s">
        <v>59</v>
      </c>
      <c r="J986" s="61">
        <v>0</v>
      </c>
      <c r="K986" s="8">
        <v>1</v>
      </c>
      <c r="L986" s="8">
        <v>4</v>
      </c>
      <c r="M986" s="8" t="s">
        <v>97</v>
      </c>
      <c r="N986" s="9">
        <v>46194</v>
      </c>
      <c r="O986" s="10">
        <v>46194.541666666664</v>
      </c>
      <c r="P986" s="10">
        <v>46194.729166666664</v>
      </c>
      <c r="Q986" s="8" t="s">
        <v>56</v>
      </c>
      <c r="R986" s="8">
        <v>4</v>
      </c>
      <c r="S986" s="8">
        <v>0</v>
      </c>
      <c r="T986" s="8" t="b">
        <v>0</v>
      </c>
    </row>
    <row r="987" spans="2:20">
      <c r="B987" s="8" t="s">
        <v>95</v>
      </c>
      <c r="C987" s="8" t="s">
        <v>50</v>
      </c>
      <c r="D987" s="8" t="s">
        <v>99</v>
      </c>
      <c r="E987" s="8">
        <v>270</v>
      </c>
      <c r="F987" s="9">
        <v>46204</v>
      </c>
      <c r="G987" s="8" t="s">
        <v>52</v>
      </c>
      <c r="H987" s="8" t="s">
        <v>53</v>
      </c>
      <c r="I987" s="8" t="s">
        <v>57</v>
      </c>
      <c r="J987" s="61">
        <v>0</v>
      </c>
      <c r="K987" s="8">
        <v>1</v>
      </c>
      <c r="L987" s="8">
        <v>4</v>
      </c>
      <c r="M987" s="8" t="s">
        <v>97</v>
      </c>
      <c r="N987" s="9">
        <v>46204</v>
      </c>
      <c r="O987" s="10">
        <v>46204.375</v>
      </c>
      <c r="P987" s="10">
        <v>46204.5625</v>
      </c>
      <c r="Q987" s="8" t="s">
        <v>58</v>
      </c>
      <c r="R987" s="8">
        <v>4</v>
      </c>
      <c r="S987" s="8">
        <v>0</v>
      </c>
      <c r="T987" s="8" t="b">
        <v>0</v>
      </c>
    </row>
    <row r="988" spans="2:20">
      <c r="B988" s="8" t="s">
        <v>95</v>
      </c>
      <c r="C988" s="8" t="s">
        <v>50</v>
      </c>
      <c r="D988" s="8" t="s">
        <v>99</v>
      </c>
      <c r="E988" s="8">
        <v>270</v>
      </c>
      <c r="F988" s="9">
        <v>46204</v>
      </c>
      <c r="G988" s="8" t="s">
        <v>52</v>
      </c>
      <c r="H988" s="8" t="s">
        <v>53</v>
      </c>
      <c r="I988" s="8" t="s">
        <v>61</v>
      </c>
      <c r="J988" s="61">
        <v>0</v>
      </c>
      <c r="K988" s="8">
        <v>1</v>
      </c>
      <c r="L988" s="8">
        <v>4</v>
      </c>
      <c r="M988" s="8" t="s">
        <v>97</v>
      </c>
      <c r="N988" s="9">
        <v>46216</v>
      </c>
      <c r="O988" s="10">
        <v>46216.5625</v>
      </c>
      <c r="P988" s="10">
        <v>46216.75</v>
      </c>
      <c r="Q988" s="8" t="s">
        <v>58</v>
      </c>
      <c r="R988" s="8">
        <v>4</v>
      </c>
      <c r="S988" s="8">
        <v>0</v>
      </c>
      <c r="T988" s="8" t="b">
        <v>0</v>
      </c>
    </row>
    <row r="989" spans="2:20">
      <c r="B989" s="8" t="s">
        <v>95</v>
      </c>
      <c r="C989" s="8" t="s">
        <v>50</v>
      </c>
      <c r="D989" s="8" t="s">
        <v>99</v>
      </c>
      <c r="E989" s="8">
        <v>270</v>
      </c>
      <c r="F989" s="9">
        <v>46204</v>
      </c>
      <c r="G989" s="8" t="s">
        <v>52</v>
      </c>
      <c r="H989" s="8" t="s">
        <v>53</v>
      </c>
      <c r="I989" s="8" t="s">
        <v>54</v>
      </c>
      <c r="J989" s="61">
        <v>0</v>
      </c>
      <c r="K989" s="8">
        <v>1</v>
      </c>
      <c r="L989" s="8">
        <v>4</v>
      </c>
      <c r="M989" s="8" t="s">
        <v>97</v>
      </c>
      <c r="N989" s="9">
        <v>46219</v>
      </c>
      <c r="O989" s="10">
        <v>46219.375</v>
      </c>
      <c r="P989" s="10">
        <v>46219.5625</v>
      </c>
      <c r="Q989" s="8" t="s">
        <v>58</v>
      </c>
      <c r="R989" s="8">
        <v>4</v>
      </c>
      <c r="S989" s="8">
        <v>0</v>
      </c>
      <c r="T989" s="8" t="b">
        <v>0</v>
      </c>
    </row>
    <row r="990" spans="2:20">
      <c r="B990" s="8" t="s">
        <v>95</v>
      </c>
      <c r="C990" s="8" t="s">
        <v>50</v>
      </c>
      <c r="D990" s="8" t="s">
        <v>99</v>
      </c>
      <c r="E990" s="8">
        <v>270</v>
      </c>
      <c r="F990" s="9">
        <v>46204</v>
      </c>
      <c r="G990" s="8" t="s">
        <v>52</v>
      </c>
      <c r="H990" s="8" t="s">
        <v>53</v>
      </c>
      <c r="I990" s="8" t="s">
        <v>63</v>
      </c>
      <c r="J990" s="61">
        <v>0</v>
      </c>
      <c r="K990" s="8">
        <v>1</v>
      </c>
      <c r="L990" s="8">
        <v>4</v>
      </c>
      <c r="M990" s="8" t="s">
        <v>97</v>
      </c>
      <c r="N990" s="9">
        <v>46222</v>
      </c>
      <c r="O990" s="10">
        <v>46222.333333333336</v>
      </c>
      <c r="P990" s="10">
        <v>46222.520833333336</v>
      </c>
      <c r="Q990" s="8" t="s">
        <v>58</v>
      </c>
      <c r="R990" s="8">
        <v>4</v>
      </c>
      <c r="S990" s="8">
        <v>0</v>
      </c>
      <c r="T990" s="8" t="b">
        <v>0</v>
      </c>
    </row>
    <row r="991" spans="2:20">
      <c r="B991" s="8" t="s">
        <v>95</v>
      </c>
      <c r="C991" s="8" t="s">
        <v>50</v>
      </c>
      <c r="D991" s="8" t="s">
        <v>99</v>
      </c>
      <c r="E991" s="8">
        <v>270</v>
      </c>
      <c r="F991" s="9">
        <v>46204</v>
      </c>
      <c r="G991" s="8" t="s">
        <v>52</v>
      </c>
      <c r="H991" s="8" t="s">
        <v>53</v>
      </c>
      <c r="I991" s="8" t="s">
        <v>61</v>
      </c>
      <c r="J991" s="61">
        <v>0</v>
      </c>
      <c r="K991" s="8">
        <v>1</v>
      </c>
      <c r="L991" s="8">
        <v>4</v>
      </c>
      <c r="M991" s="8" t="s">
        <v>97</v>
      </c>
      <c r="N991" s="9">
        <v>46228</v>
      </c>
      <c r="O991" s="10">
        <v>46228.354166666664</v>
      </c>
      <c r="P991" s="10">
        <v>46228.541666666664</v>
      </c>
      <c r="Q991" s="8" t="s">
        <v>58</v>
      </c>
      <c r="R991" s="8">
        <v>4</v>
      </c>
      <c r="S991" s="8">
        <v>0</v>
      </c>
      <c r="T991" s="8" t="b">
        <v>0</v>
      </c>
    </row>
    <row r="992" spans="2:20">
      <c r="B992" s="8" t="s">
        <v>95</v>
      </c>
      <c r="C992" s="8" t="s">
        <v>50</v>
      </c>
      <c r="D992" s="8" t="s">
        <v>99</v>
      </c>
      <c r="E992" s="8">
        <v>270</v>
      </c>
      <c r="F992" s="9">
        <v>46204</v>
      </c>
      <c r="G992" s="8" t="s">
        <v>52</v>
      </c>
      <c r="H992" s="8" t="s">
        <v>53</v>
      </c>
      <c r="I992" s="8" t="s">
        <v>61</v>
      </c>
      <c r="J992" s="61">
        <v>0</v>
      </c>
      <c r="K992" s="8">
        <v>1</v>
      </c>
      <c r="L992" s="8">
        <v>4</v>
      </c>
      <c r="M992" s="8" t="s">
        <v>97</v>
      </c>
      <c r="N992" s="9">
        <v>46231</v>
      </c>
      <c r="O992" s="10">
        <v>46231.541666666664</v>
      </c>
      <c r="P992" s="10">
        <v>46231.729166666664</v>
      </c>
      <c r="Q992" s="8" t="s">
        <v>58</v>
      </c>
      <c r="R992" s="8">
        <v>4</v>
      </c>
      <c r="S992" s="8">
        <v>0</v>
      </c>
      <c r="T992" s="8" t="b">
        <v>0</v>
      </c>
    </row>
    <row r="993" spans="2:20">
      <c r="B993" s="8" t="s">
        <v>95</v>
      </c>
      <c r="C993" s="8" t="s">
        <v>50</v>
      </c>
      <c r="D993" s="8" t="s">
        <v>99</v>
      </c>
      <c r="E993" s="8">
        <v>270</v>
      </c>
      <c r="F993" s="9">
        <v>46235</v>
      </c>
      <c r="G993" s="8" t="s">
        <v>52</v>
      </c>
      <c r="H993" s="8" t="s">
        <v>53</v>
      </c>
      <c r="I993" s="8" t="s">
        <v>62</v>
      </c>
      <c r="J993" s="61">
        <v>0</v>
      </c>
      <c r="K993" s="8">
        <v>1</v>
      </c>
      <c r="L993" s="8">
        <v>4</v>
      </c>
      <c r="M993" s="8" t="s">
        <v>97</v>
      </c>
      <c r="N993" s="9">
        <v>46238</v>
      </c>
      <c r="O993" s="10">
        <v>46238.333333333336</v>
      </c>
      <c r="P993" s="10">
        <v>46238.520833333336</v>
      </c>
      <c r="Q993" s="8" t="s">
        <v>60</v>
      </c>
      <c r="R993" s="8">
        <v>4</v>
      </c>
      <c r="S993" s="8">
        <v>0</v>
      </c>
      <c r="T993" s="8" t="b">
        <v>0</v>
      </c>
    </row>
    <row r="994" spans="2:20">
      <c r="B994" s="8" t="s">
        <v>95</v>
      </c>
      <c r="C994" s="8" t="s">
        <v>50</v>
      </c>
      <c r="D994" s="8" t="s">
        <v>99</v>
      </c>
      <c r="E994" s="8">
        <v>300</v>
      </c>
      <c r="F994" s="9">
        <v>46174</v>
      </c>
      <c r="G994" s="8" t="s">
        <v>52</v>
      </c>
      <c r="H994" s="8" t="s">
        <v>53</v>
      </c>
      <c r="I994" s="8" t="s">
        <v>54</v>
      </c>
      <c r="J994" s="61">
        <v>0</v>
      </c>
      <c r="K994" s="8">
        <v>1</v>
      </c>
      <c r="L994" s="8">
        <v>2</v>
      </c>
      <c r="M994" s="8" t="s">
        <v>97</v>
      </c>
      <c r="N994" s="9">
        <v>46185</v>
      </c>
      <c r="O994" s="10">
        <v>46185.5625</v>
      </c>
      <c r="P994" s="10">
        <v>46185.770833333336</v>
      </c>
      <c r="Q994" s="8" t="s">
        <v>56</v>
      </c>
      <c r="R994" s="8">
        <v>2</v>
      </c>
      <c r="S994" s="8">
        <v>0</v>
      </c>
      <c r="T994" s="8" t="b">
        <v>0</v>
      </c>
    </row>
    <row r="995" spans="2:20">
      <c r="B995" s="8" t="s">
        <v>95</v>
      </c>
      <c r="C995" s="8" t="s">
        <v>50</v>
      </c>
      <c r="D995" s="8" t="s">
        <v>99</v>
      </c>
      <c r="E995" s="8">
        <v>360</v>
      </c>
      <c r="F995" s="9">
        <v>46204</v>
      </c>
      <c r="G995" s="8" t="s">
        <v>52</v>
      </c>
      <c r="H995" s="8" t="s">
        <v>53</v>
      </c>
      <c r="I995" s="8" t="s">
        <v>59</v>
      </c>
      <c r="J995" s="61">
        <v>0</v>
      </c>
      <c r="K995" s="8">
        <v>1</v>
      </c>
      <c r="L995" s="8">
        <v>4</v>
      </c>
      <c r="M995" s="8" t="s">
        <v>97</v>
      </c>
      <c r="N995" s="9">
        <v>46211</v>
      </c>
      <c r="O995" s="10">
        <v>46211.375</v>
      </c>
      <c r="P995" s="10">
        <v>46211.625</v>
      </c>
      <c r="Q995" s="8" t="s">
        <v>58</v>
      </c>
      <c r="R995" s="8">
        <v>4</v>
      </c>
      <c r="S995" s="8">
        <v>0</v>
      </c>
      <c r="T995" s="8" t="b">
        <v>0</v>
      </c>
    </row>
    <row r="996" spans="2:20">
      <c r="B996" s="8" t="s">
        <v>95</v>
      </c>
      <c r="C996" s="8" t="s">
        <v>50</v>
      </c>
      <c r="D996" s="8" t="s">
        <v>99</v>
      </c>
      <c r="E996" s="8">
        <v>480</v>
      </c>
      <c r="F996" s="9">
        <v>46174</v>
      </c>
      <c r="G996" s="8" t="s">
        <v>52</v>
      </c>
      <c r="H996" s="8" t="s">
        <v>53</v>
      </c>
      <c r="I996" s="8" t="s">
        <v>62</v>
      </c>
      <c r="J996" s="61">
        <v>0</v>
      </c>
      <c r="K996" s="8">
        <v>1</v>
      </c>
      <c r="L996" s="8">
        <v>4</v>
      </c>
      <c r="M996" s="8" t="s">
        <v>97</v>
      </c>
      <c r="N996" s="9">
        <v>46174</v>
      </c>
      <c r="O996" s="10">
        <v>46174.375</v>
      </c>
      <c r="P996" s="10">
        <v>46174.708333333336</v>
      </c>
      <c r="Q996" s="8" t="s">
        <v>56</v>
      </c>
      <c r="R996" s="8">
        <v>4</v>
      </c>
      <c r="S996" s="8">
        <v>0</v>
      </c>
      <c r="T996" s="8" t="b">
        <v>0</v>
      </c>
    </row>
    <row r="997" spans="2:20">
      <c r="B997" s="8" t="s">
        <v>95</v>
      </c>
      <c r="C997" s="8" t="s">
        <v>50</v>
      </c>
      <c r="D997" s="8" t="s">
        <v>99</v>
      </c>
      <c r="E997" s="8">
        <v>480</v>
      </c>
      <c r="F997" s="9">
        <v>46174</v>
      </c>
      <c r="G997" s="8" t="s">
        <v>52</v>
      </c>
      <c r="H997" s="8" t="s">
        <v>53</v>
      </c>
      <c r="I997" s="8" t="s">
        <v>57</v>
      </c>
      <c r="J997" s="61">
        <v>0</v>
      </c>
      <c r="K997" s="8">
        <v>1</v>
      </c>
      <c r="L997" s="8">
        <v>4</v>
      </c>
      <c r="M997" s="8" t="s">
        <v>97</v>
      </c>
      <c r="N997" s="9">
        <v>46200</v>
      </c>
      <c r="O997" s="10">
        <v>46200.354166666664</v>
      </c>
      <c r="P997" s="10">
        <v>46200.6875</v>
      </c>
      <c r="Q997" s="8" t="s">
        <v>56</v>
      </c>
      <c r="R997" s="8">
        <v>4</v>
      </c>
      <c r="S997" s="8">
        <v>0</v>
      </c>
      <c r="T997" s="8" t="b">
        <v>0</v>
      </c>
    </row>
    <row r="998" spans="2:20">
      <c r="B998" s="8" t="s">
        <v>95</v>
      </c>
      <c r="C998" s="8" t="s">
        <v>50</v>
      </c>
      <c r="D998" s="8" t="s">
        <v>99</v>
      </c>
      <c r="E998" s="8">
        <v>480</v>
      </c>
      <c r="F998" s="9">
        <v>46204</v>
      </c>
      <c r="G998" s="8" t="s">
        <v>52</v>
      </c>
      <c r="H998" s="8" t="s">
        <v>53</v>
      </c>
      <c r="I998" s="8" t="s">
        <v>63</v>
      </c>
      <c r="J998" s="61">
        <v>0</v>
      </c>
      <c r="K998" s="8">
        <v>1</v>
      </c>
      <c r="L998" s="8">
        <v>4</v>
      </c>
      <c r="M998" s="8" t="s">
        <v>97</v>
      </c>
      <c r="N998" s="9">
        <v>46214</v>
      </c>
      <c r="O998" s="10">
        <v>46214.333333333336</v>
      </c>
      <c r="P998" s="10">
        <v>46214.666666666664</v>
      </c>
      <c r="Q998" s="8" t="s">
        <v>58</v>
      </c>
      <c r="R998" s="8">
        <v>4</v>
      </c>
      <c r="S998" s="8">
        <v>0</v>
      </c>
      <c r="T998" s="8" t="b">
        <v>0</v>
      </c>
    </row>
    <row r="999" spans="2:20">
      <c r="B999" s="8" t="s">
        <v>95</v>
      </c>
      <c r="C999" s="8" t="s">
        <v>50</v>
      </c>
      <c r="D999" s="8" t="s">
        <v>99</v>
      </c>
      <c r="E999" s="8">
        <v>480</v>
      </c>
      <c r="F999" s="9">
        <v>46204</v>
      </c>
      <c r="G999" s="8" t="s">
        <v>52</v>
      </c>
      <c r="H999" s="8" t="s">
        <v>53</v>
      </c>
      <c r="I999" s="8" t="s">
        <v>62</v>
      </c>
      <c r="J999" s="61">
        <v>0</v>
      </c>
      <c r="K999" s="8">
        <v>1</v>
      </c>
      <c r="L999" s="8">
        <v>4</v>
      </c>
      <c r="M999" s="8" t="s">
        <v>97</v>
      </c>
      <c r="N999" s="9">
        <v>46217</v>
      </c>
      <c r="O999" s="10">
        <v>46217.333333333336</v>
      </c>
      <c r="P999" s="10">
        <v>46217.666666666664</v>
      </c>
      <c r="Q999" s="8" t="s">
        <v>58</v>
      </c>
      <c r="R999" s="8">
        <v>4</v>
      </c>
      <c r="S999" s="8">
        <v>0</v>
      </c>
      <c r="T999" s="8" t="b">
        <v>0</v>
      </c>
    </row>
    <row r="1000" spans="2:20">
      <c r="B1000" s="8" t="s">
        <v>95</v>
      </c>
      <c r="C1000" s="8" t="s">
        <v>50</v>
      </c>
      <c r="D1000" s="8" t="s">
        <v>99</v>
      </c>
      <c r="E1000" s="8">
        <v>480</v>
      </c>
      <c r="F1000" s="9">
        <v>46204</v>
      </c>
      <c r="G1000" s="8" t="s">
        <v>52</v>
      </c>
      <c r="H1000" s="8" t="s">
        <v>53</v>
      </c>
      <c r="I1000" s="8" t="s">
        <v>63</v>
      </c>
      <c r="J1000" s="61">
        <v>0</v>
      </c>
      <c r="K1000" s="8">
        <v>1</v>
      </c>
      <c r="L1000" s="8">
        <v>4</v>
      </c>
      <c r="M1000" s="8" t="s">
        <v>97</v>
      </c>
      <c r="N1000" s="9">
        <v>46223</v>
      </c>
      <c r="O1000" s="10">
        <v>46223.354166666664</v>
      </c>
      <c r="P1000" s="10">
        <v>46223.6875</v>
      </c>
      <c r="Q1000" s="8" t="s">
        <v>58</v>
      </c>
      <c r="R1000" s="8">
        <v>4</v>
      </c>
      <c r="S1000" s="8">
        <v>0</v>
      </c>
      <c r="T1000" s="8" t="b">
        <v>0</v>
      </c>
    </row>
    <row r="1001" spans="2:20">
      <c r="B1001" s="8" t="s">
        <v>95</v>
      </c>
      <c r="C1001" s="8" t="s">
        <v>50</v>
      </c>
      <c r="D1001" s="8" t="s">
        <v>99</v>
      </c>
      <c r="E1001" s="8">
        <v>480</v>
      </c>
      <c r="F1001" s="9">
        <v>46204</v>
      </c>
      <c r="G1001" s="8" t="s">
        <v>52</v>
      </c>
      <c r="H1001" s="8" t="s">
        <v>53</v>
      </c>
      <c r="I1001" s="8" t="s">
        <v>54</v>
      </c>
      <c r="J1001" s="61">
        <v>0</v>
      </c>
      <c r="K1001" s="8">
        <v>1</v>
      </c>
      <c r="L1001" s="8">
        <v>4</v>
      </c>
      <c r="M1001" s="8" t="s">
        <v>97</v>
      </c>
      <c r="N1001" s="9">
        <v>46224</v>
      </c>
      <c r="O1001" s="10">
        <v>46224.375</v>
      </c>
      <c r="P1001" s="10">
        <v>46224.708333333336</v>
      </c>
      <c r="Q1001" s="8" t="s">
        <v>58</v>
      </c>
      <c r="R1001" s="8">
        <v>4</v>
      </c>
      <c r="S1001" s="8">
        <v>0</v>
      </c>
      <c r="T1001" s="8" t="b">
        <v>0</v>
      </c>
    </row>
    <row r="1002" spans="2:20">
      <c r="B1002" s="8" t="s">
        <v>95</v>
      </c>
      <c r="C1002" s="8" t="s">
        <v>50</v>
      </c>
      <c r="D1002" s="8" t="s">
        <v>99</v>
      </c>
      <c r="E1002" s="8">
        <v>480</v>
      </c>
      <c r="F1002" s="9">
        <v>46235</v>
      </c>
      <c r="G1002" s="8" t="s">
        <v>52</v>
      </c>
      <c r="H1002" s="8" t="s">
        <v>53</v>
      </c>
      <c r="I1002" s="8" t="s">
        <v>59</v>
      </c>
      <c r="J1002" s="61">
        <v>0</v>
      </c>
      <c r="K1002" s="8">
        <v>1</v>
      </c>
      <c r="L1002" s="8">
        <v>4</v>
      </c>
      <c r="M1002" s="8" t="s">
        <v>97</v>
      </c>
      <c r="N1002" s="9">
        <v>46239</v>
      </c>
      <c r="O1002" s="10">
        <v>46239.375</v>
      </c>
      <c r="P1002" s="10">
        <v>46239.708333333336</v>
      </c>
      <c r="Q1002" s="8" t="s">
        <v>60</v>
      </c>
      <c r="R1002" s="8">
        <v>4</v>
      </c>
      <c r="S1002" s="8">
        <v>0</v>
      </c>
      <c r="T1002" s="8" t="b">
        <v>0</v>
      </c>
    </row>
    <row r="1003" spans="2:20">
      <c r="B1003" s="8" t="s">
        <v>95</v>
      </c>
      <c r="C1003" s="8" t="s">
        <v>50</v>
      </c>
      <c r="D1003" s="8" t="s">
        <v>99</v>
      </c>
      <c r="E1003" s="8">
        <v>480</v>
      </c>
      <c r="F1003" s="9">
        <v>46235</v>
      </c>
      <c r="G1003" s="8" t="s">
        <v>52</v>
      </c>
      <c r="H1003" s="8" t="s">
        <v>53</v>
      </c>
      <c r="I1003" s="8" t="s">
        <v>57</v>
      </c>
      <c r="J1003" s="61">
        <v>0</v>
      </c>
      <c r="K1003" s="8">
        <v>1</v>
      </c>
      <c r="L1003" s="8">
        <v>4</v>
      </c>
      <c r="M1003" s="8" t="s">
        <v>97</v>
      </c>
      <c r="N1003" s="9">
        <v>46244</v>
      </c>
      <c r="O1003" s="10">
        <v>46244.354166666664</v>
      </c>
      <c r="P1003" s="10">
        <v>46244.6875</v>
      </c>
      <c r="Q1003" s="8" t="s">
        <v>60</v>
      </c>
      <c r="R1003" s="8">
        <v>4</v>
      </c>
      <c r="S1003" s="8">
        <v>0</v>
      </c>
      <c r="T1003" s="8" t="b">
        <v>0</v>
      </c>
    </row>
    <row r="1004" spans="2:20">
      <c r="B1004" s="8" t="s">
        <v>95</v>
      </c>
      <c r="C1004" s="8" t="s">
        <v>50</v>
      </c>
      <c r="D1004" s="8" t="s">
        <v>99</v>
      </c>
      <c r="E1004" s="8">
        <v>480</v>
      </c>
      <c r="F1004" s="9">
        <v>46235</v>
      </c>
      <c r="G1004" s="8" t="s">
        <v>52</v>
      </c>
      <c r="H1004" s="8" t="s">
        <v>53</v>
      </c>
      <c r="I1004" s="8" t="s">
        <v>62</v>
      </c>
      <c r="J1004" s="61">
        <v>0</v>
      </c>
      <c r="K1004" s="8">
        <v>1</v>
      </c>
      <c r="L1004" s="8">
        <v>4</v>
      </c>
      <c r="M1004" s="8" t="s">
        <v>97</v>
      </c>
      <c r="N1004" s="9">
        <v>46253</v>
      </c>
      <c r="O1004" s="10">
        <v>46253.333333333336</v>
      </c>
      <c r="P1004" s="10">
        <v>46253.666666666664</v>
      </c>
      <c r="Q1004" s="8" t="s">
        <v>60</v>
      </c>
      <c r="R1004" s="8">
        <v>4</v>
      </c>
      <c r="S1004" s="8">
        <v>0</v>
      </c>
      <c r="T1004" s="8" t="b">
        <v>0</v>
      </c>
    </row>
    <row r="1005" spans="2:20">
      <c r="B1005" s="8" t="s">
        <v>95</v>
      </c>
      <c r="C1005" s="8" t="s">
        <v>50</v>
      </c>
      <c r="D1005" s="8" t="s">
        <v>99</v>
      </c>
      <c r="E1005" s="8">
        <v>480</v>
      </c>
      <c r="F1005" s="9">
        <v>46235</v>
      </c>
      <c r="G1005" s="8" t="s">
        <v>52</v>
      </c>
      <c r="H1005" s="8" t="s">
        <v>53</v>
      </c>
      <c r="I1005" s="8" t="s">
        <v>57</v>
      </c>
      <c r="J1005" s="61">
        <v>0</v>
      </c>
      <c r="K1005" s="8">
        <v>1</v>
      </c>
      <c r="L1005" s="8">
        <v>4</v>
      </c>
      <c r="M1005" s="8" t="s">
        <v>97</v>
      </c>
      <c r="N1005" s="9">
        <v>46254</v>
      </c>
      <c r="O1005" s="10">
        <v>46254.333333333336</v>
      </c>
      <c r="P1005" s="10">
        <v>46254.666666666664</v>
      </c>
      <c r="Q1005" s="8" t="s">
        <v>60</v>
      </c>
      <c r="R1005" s="8">
        <v>4</v>
      </c>
      <c r="S1005" s="8">
        <v>0</v>
      </c>
      <c r="T1005" s="8" t="b">
        <v>0</v>
      </c>
    </row>
    <row r="1006" spans="2:20">
      <c r="B1006" s="8" t="s">
        <v>95</v>
      </c>
      <c r="C1006" s="8" t="s">
        <v>50</v>
      </c>
      <c r="D1006" s="8" t="s">
        <v>99</v>
      </c>
      <c r="E1006" s="8">
        <v>480</v>
      </c>
      <c r="F1006" s="9">
        <v>46235</v>
      </c>
      <c r="G1006" s="8" t="s">
        <v>52</v>
      </c>
      <c r="H1006" s="8" t="s">
        <v>53</v>
      </c>
      <c r="I1006" s="8" t="s">
        <v>59</v>
      </c>
      <c r="J1006" s="61">
        <v>0</v>
      </c>
      <c r="K1006" s="8">
        <v>1</v>
      </c>
      <c r="L1006" s="8">
        <v>4</v>
      </c>
      <c r="M1006" s="8" t="s">
        <v>97</v>
      </c>
      <c r="N1006" s="9">
        <v>46256</v>
      </c>
      <c r="O1006" s="10">
        <v>46256.3125</v>
      </c>
      <c r="P1006" s="10">
        <v>46256.645833333336</v>
      </c>
      <c r="Q1006" s="8" t="s">
        <v>60</v>
      </c>
      <c r="R1006" s="8">
        <v>4</v>
      </c>
      <c r="S1006" s="8">
        <v>0</v>
      </c>
      <c r="T1006" s="8" t="b">
        <v>0</v>
      </c>
    </row>
    <row r="1007" spans="2:20">
      <c r="B1007" s="8" t="s">
        <v>95</v>
      </c>
      <c r="C1007" s="8" t="s">
        <v>50</v>
      </c>
      <c r="D1007" s="8" t="s">
        <v>99</v>
      </c>
      <c r="E1007" s="8">
        <v>540</v>
      </c>
      <c r="F1007" s="9">
        <v>46174</v>
      </c>
      <c r="G1007" s="8" t="s">
        <v>52</v>
      </c>
      <c r="H1007" s="8" t="s">
        <v>53</v>
      </c>
      <c r="I1007" s="8" t="s">
        <v>62</v>
      </c>
      <c r="J1007" s="61">
        <v>0</v>
      </c>
      <c r="K1007" s="8">
        <v>1</v>
      </c>
      <c r="L1007" s="8">
        <v>4</v>
      </c>
      <c r="M1007" s="8" t="s">
        <v>97</v>
      </c>
      <c r="N1007" s="9">
        <v>46176</v>
      </c>
      <c r="O1007" s="10">
        <v>46176.333333333336</v>
      </c>
      <c r="P1007" s="10">
        <v>46176.708333333336</v>
      </c>
      <c r="Q1007" s="8" t="s">
        <v>56</v>
      </c>
      <c r="R1007" s="8">
        <v>4</v>
      </c>
      <c r="S1007" s="8">
        <v>0</v>
      </c>
      <c r="T1007" s="8" t="b">
        <v>0</v>
      </c>
    </row>
    <row r="1008" spans="2:20">
      <c r="B1008" s="8" t="s">
        <v>95</v>
      </c>
      <c r="C1008" s="8" t="s">
        <v>50</v>
      </c>
      <c r="D1008" s="8" t="s">
        <v>99</v>
      </c>
      <c r="E1008" s="8">
        <v>540</v>
      </c>
      <c r="F1008" s="9">
        <v>46174</v>
      </c>
      <c r="G1008" s="8" t="s">
        <v>52</v>
      </c>
      <c r="H1008" s="8" t="s">
        <v>53</v>
      </c>
      <c r="I1008" s="8" t="s">
        <v>63</v>
      </c>
      <c r="J1008" s="61">
        <v>0</v>
      </c>
      <c r="K1008" s="8">
        <v>1</v>
      </c>
      <c r="L1008" s="8">
        <v>4</v>
      </c>
      <c r="M1008" s="8" t="s">
        <v>97</v>
      </c>
      <c r="N1008" s="9">
        <v>46183</v>
      </c>
      <c r="O1008" s="10">
        <v>46183.375</v>
      </c>
      <c r="P1008" s="10">
        <v>46183.75</v>
      </c>
      <c r="Q1008" s="8" t="s">
        <v>56</v>
      </c>
      <c r="R1008" s="8">
        <v>4</v>
      </c>
      <c r="S1008" s="8">
        <v>0</v>
      </c>
      <c r="T1008" s="8" t="b">
        <v>0</v>
      </c>
    </row>
    <row r="1009" spans="2:20">
      <c r="B1009" s="8" t="s">
        <v>95</v>
      </c>
      <c r="C1009" s="8" t="s">
        <v>50</v>
      </c>
      <c r="D1009" s="8" t="s">
        <v>99</v>
      </c>
      <c r="E1009" s="8">
        <v>540</v>
      </c>
      <c r="F1009" s="9">
        <v>46174</v>
      </c>
      <c r="G1009" s="8" t="s">
        <v>52</v>
      </c>
      <c r="H1009" s="8" t="s">
        <v>53</v>
      </c>
      <c r="I1009" s="8" t="s">
        <v>62</v>
      </c>
      <c r="J1009" s="61">
        <v>0</v>
      </c>
      <c r="K1009" s="8">
        <v>1</v>
      </c>
      <c r="L1009" s="8">
        <v>4</v>
      </c>
      <c r="M1009" s="8" t="s">
        <v>97</v>
      </c>
      <c r="N1009" s="9">
        <v>46198</v>
      </c>
      <c r="O1009" s="10">
        <v>46198.354166666664</v>
      </c>
      <c r="P1009" s="10">
        <v>46198.729166666664</v>
      </c>
      <c r="Q1009" s="8" t="s">
        <v>56</v>
      </c>
      <c r="R1009" s="8">
        <v>4</v>
      </c>
      <c r="S1009" s="8">
        <v>0</v>
      </c>
      <c r="T1009" s="8" t="b">
        <v>0</v>
      </c>
    </row>
    <row r="1010" spans="2:20">
      <c r="B1010" s="8" t="s">
        <v>95</v>
      </c>
      <c r="C1010" s="8" t="s">
        <v>50</v>
      </c>
      <c r="D1010" s="8" t="s">
        <v>99</v>
      </c>
      <c r="E1010" s="8">
        <v>540</v>
      </c>
      <c r="F1010" s="9">
        <v>46174</v>
      </c>
      <c r="G1010" s="8" t="s">
        <v>52</v>
      </c>
      <c r="H1010" s="8" t="s">
        <v>53</v>
      </c>
      <c r="I1010" s="8" t="s">
        <v>59</v>
      </c>
      <c r="J1010" s="61">
        <v>0</v>
      </c>
      <c r="K1010" s="8">
        <v>1</v>
      </c>
      <c r="L1010" s="8">
        <v>4</v>
      </c>
      <c r="M1010" s="8" t="s">
        <v>97</v>
      </c>
      <c r="N1010" s="9">
        <v>46201</v>
      </c>
      <c r="O1010" s="10">
        <v>46201.333333333336</v>
      </c>
      <c r="P1010" s="10">
        <v>46201.708333333336</v>
      </c>
      <c r="Q1010" s="8" t="s">
        <v>56</v>
      </c>
      <c r="R1010" s="8">
        <v>4</v>
      </c>
      <c r="S1010" s="8">
        <v>0</v>
      </c>
      <c r="T1010" s="8" t="b">
        <v>0</v>
      </c>
    </row>
    <row r="1011" spans="2:20">
      <c r="B1011" s="8" t="s">
        <v>95</v>
      </c>
      <c r="C1011" s="8" t="s">
        <v>50</v>
      </c>
      <c r="D1011" s="8" t="s">
        <v>99</v>
      </c>
      <c r="E1011" s="8">
        <v>540</v>
      </c>
      <c r="F1011" s="9">
        <v>46204</v>
      </c>
      <c r="G1011" s="8" t="s">
        <v>52</v>
      </c>
      <c r="H1011" s="8" t="s">
        <v>53</v>
      </c>
      <c r="I1011" s="8" t="s">
        <v>63</v>
      </c>
      <c r="J1011" s="61">
        <v>0</v>
      </c>
      <c r="K1011" s="8">
        <v>1</v>
      </c>
      <c r="L1011" s="8">
        <v>4</v>
      </c>
      <c r="M1011" s="8" t="s">
        <v>97</v>
      </c>
      <c r="N1011" s="9">
        <v>46207</v>
      </c>
      <c r="O1011" s="10">
        <v>46207.375</v>
      </c>
      <c r="P1011" s="10">
        <v>46207.75</v>
      </c>
      <c r="Q1011" s="8" t="s">
        <v>58</v>
      </c>
      <c r="R1011" s="8">
        <v>4</v>
      </c>
      <c r="S1011" s="8">
        <v>0</v>
      </c>
      <c r="T1011" s="8" t="b">
        <v>0</v>
      </c>
    </row>
    <row r="1012" spans="2:20">
      <c r="B1012" s="8" t="s">
        <v>95</v>
      </c>
      <c r="C1012" s="8" t="s">
        <v>50</v>
      </c>
      <c r="D1012" s="8" t="s">
        <v>99</v>
      </c>
      <c r="E1012" s="8">
        <v>540</v>
      </c>
      <c r="F1012" s="9">
        <v>46204</v>
      </c>
      <c r="G1012" s="8" t="s">
        <v>52</v>
      </c>
      <c r="H1012" s="8" t="s">
        <v>53</v>
      </c>
      <c r="I1012" s="8" t="s">
        <v>61</v>
      </c>
      <c r="J1012" s="61">
        <v>0</v>
      </c>
      <c r="K1012" s="8">
        <v>1</v>
      </c>
      <c r="L1012" s="8">
        <v>4</v>
      </c>
      <c r="M1012" s="8" t="s">
        <v>97</v>
      </c>
      <c r="N1012" s="9">
        <v>46210</v>
      </c>
      <c r="O1012" s="10">
        <v>46210.354166666664</v>
      </c>
      <c r="P1012" s="10">
        <v>46210.729166666664</v>
      </c>
      <c r="Q1012" s="8" t="s">
        <v>58</v>
      </c>
      <c r="R1012" s="8">
        <v>4</v>
      </c>
      <c r="S1012" s="8">
        <v>0</v>
      </c>
      <c r="T1012" s="8" t="b">
        <v>0</v>
      </c>
    </row>
    <row r="1013" spans="2:20">
      <c r="B1013" s="8" t="s">
        <v>95</v>
      </c>
      <c r="C1013" s="8" t="s">
        <v>50</v>
      </c>
      <c r="D1013" s="8" t="s">
        <v>99</v>
      </c>
      <c r="E1013" s="8">
        <v>540</v>
      </c>
      <c r="F1013" s="9">
        <v>46204</v>
      </c>
      <c r="G1013" s="8" t="s">
        <v>52</v>
      </c>
      <c r="H1013" s="8" t="s">
        <v>53</v>
      </c>
      <c r="I1013" s="8" t="s">
        <v>54</v>
      </c>
      <c r="J1013" s="61">
        <v>0</v>
      </c>
      <c r="K1013" s="8">
        <v>1</v>
      </c>
      <c r="L1013" s="8">
        <v>4</v>
      </c>
      <c r="M1013" s="8" t="s">
        <v>97</v>
      </c>
      <c r="N1013" s="9">
        <v>46212</v>
      </c>
      <c r="O1013" s="10">
        <v>46212.333333333336</v>
      </c>
      <c r="P1013" s="10">
        <v>46212.708333333336</v>
      </c>
      <c r="Q1013" s="8" t="s">
        <v>58</v>
      </c>
      <c r="R1013" s="8">
        <v>4</v>
      </c>
      <c r="S1013" s="8">
        <v>0</v>
      </c>
      <c r="T1013" s="8" t="b">
        <v>0</v>
      </c>
    </row>
    <row r="1014" spans="2:20">
      <c r="B1014" s="8" t="s">
        <v>95</v>
      </c>
      <c r="C1014" s="8" t="s">
        <v>50</v>
      </c>
      <c r="D1014" s="8" t="s">
        <v>99</v>
      </c>
      <c r="E1014" s="8">
        <v>540</v>
      </c>
      <c r="F1014" s="9">
        <v>46204</v>
      </c>
      <c r="G1014" s="8" t="s">
        <v>52</v>
      </c>
      <c r="H1014" s="8" t="s">
        <v>53</v>
      </c>
      <c r="I1014" s="8" t="s">
        <v>61</v>
      </c>
      <c r="J1014" s="61">
        <v>0</v>
      </c>
      <c r="K1014" s="8">
        <v>1</v>
      </c>
      <c r="L1014" s="8">
        <v>4</v>
      </c>
      <c r="M1014" s="8" t="s">
        <v>97</v>
      </c>
      <c r="N1014" s="9">
        <v>46218</v>
      </c>
      <c r="O1014" s="10">
        <v>46218.354166666664</v>
      </c>
      <c r="P1014" s="10">
        <v>46218.729166666664</v>
      </c>
      <c r="Q1014" s="8" t="s">
        <v>58</v>
      </c>
      <c r="R1014" s="8">
        <v>4</v>
      </c>
      <c r="S1014" s="8">
        <v>0</v>
      </c>
      <c r="T1014" s="8" t="b">
        <v>0</v>
      </c>
    </row>
    <row r="1015" spans="2:20">
      <c r="B1015" s="8" t="s">
        <v>95</v>
      </c>
      <c r="C1015" s="8" t="s">
        <v>50</v>
      </c>
      <c r="D1015" s="8" t="s">
        <v>99</v>
      </c>
      <c r="E1015" s="8">
        <v>540</v>
      </c>
      <c r="F1015" s="9">
        <v>46204</v>
      </c>
      <c r="G1015" s="8" t="s">
        <v>52</v>
      </c>
      <c r="H1015" s="8" t="s">
        <v>53</v>
      </c>
      <c r="I1015" s="8" t="s">
        <v>61</v>
      </c>
      <c r="J1015" s="61">
        <v>0</v>
      </c>
      <c r="K1015" s="8">
        <v>1</v>
      </c>
      <c r="L1015" s="8">
        <v>4</v>
      </c>
      <c r="M1015" s="8" t="s">
        <v>97</v>
      </c>
      <c r="N1015" s="9">
        <v>46221</v>
      </c>
      <c r="O1015" s="10">
        <v>46221.375</v>
      </c>
      <c r="P1015" s="10">
        <v>46221.75</v>
      </c>
      <c r="Q1015" s="8" t="s">
        <v>58</v>
      </c>
      <c r="R1015" s="8">
        <v>4</v>
      </c>
      <c r="S1015" s="8">
        <v>0</v>
      </c>
      <c r="T1015" s="8" t="b">
        <v>0</v>
      </c>
    </row>
    <row r="1016" spans="2:20">
      <c r="B1016" s="8" t="s">
        <v>95</v>
      </c>
      <c r="C1016" s="8" t="s">
        <v>50</v>
      </c>
      <c r="D1016" s="8" t="s">
        <v>99</v>
      </c>
      <c r="E1016" s="8">
        <v>540</v>
      </c>
      <c r="F1016" s="9">
        <v>46235</v>
      </c>
      <c r="G1016" s="8" t="s">
        <v>52</v>
      </c>
      <c r="H1016" s="8" t="s">
        <v>53</v>
      </c>
      <c r="I1016" s="8" t="s">
        <v>57</v>
      </c>
      <c r="J1016" s="61">
        <v>0</v>
      </c>
      <c r="K1016" s="8">
        <v>1</v>
      </c>
      <c r="L1016" s="8">
        <v>4</v>
      </c>
      <c r="M1016" s="8" t="s">
        <v>97</v>
      </c>
      <c r="N1016" s="9">
        <v>46245</v>
      </c>
      <c r="O1016" s="10">
        <v>46245.3125</v>
      </c>
      <c r="P1016" s="10">
        <v>46245.6875</v>
      </c>
      <c r="Q1016" s="8" t="s">
        <v>60</v>
      </c>
      <c r="R1016" s="8">
        <v>4</v>
      </c>
      <c r="S1016" s="8">
        <v>0</v>
      </c>
      <c r="T1016" s="8" t="b">
        <v>0</v>
      </c>
    </row>
    <row r="1017" spans="2:20">
      <c r="B1017" s="8" t="s">
        <v>95</v>
      </c>
      <c r="C1017" s="8" t="s">
        <v>50</v>
      </c>
      <c r="D1017" s="8" t="s">
        <v>99</v>
      </c>
      <c r="E1017" s="8">
        <v>540</v>
      </c>
      <c r="F1017" s="9">
        <v>46235</v>
      </c>
      <c r="G1017" s="8" t="s">
        <v>52</v>
      </c>
      <c r="H1017" s="8" t="s">
        <v>53</v>
      </c>
      <c r="I1017" s="8" t="s">
        <v>57</v>
      </c>
      <c r="J1017" s="61">
        <v>0</v>
      </c>
      <c r="K1017" s="8">
        <v>1</v>
      </c>
      <c r="L1017" s="8">
        <v>4</v>
      </c>
      <c r="M1017" s="8" t="s">
        <v>97</v>
      </c>
      <c r="N1017" s="9">
        <v>46252</v>
      </c>
      <c r="O1017" s="10">
        <v>46252.354166666664</v>
      </c>
      <c r="P1017" s="10">
        <v>46252.729166666664</v>
      </c>
      <c r="Q1017" s="8" t="s">
        <v>60</v>
      </c>
      <c r="R1017" s="8">
        <v>4</v>
      </c>
      <c r="S1017" s="8">
        <v>0</v>
      </c>
      <c r="T1017" s="8" t="b">
        <v>0</v>
      </c>
    </row>
    <row r="1018" spans="2:20">
      <c r="B1018" s="8" t="s">
        <v>95</v>
      </c>
      <c r="C1018" s="8" t="s">
        <v>50</v>
      </c>
      <c r="D1018" s="8" t="s">
        <v>99</v>
      </c>
      <c r="E1018" s="8">
        <v>540</v>
      </c>
      <c r="F1018" s="9">
        <v>46235</v>
      </c>
      <c r="G1018" s="8" t="s">
        <v>52</v>
      </c>
      <c r="H1018" s="8" t="s">
        <v>53</v>
      </c>
      <c r="I1018" s="8" t="s">
        <v>57</v>
      </c>
      <c r="J1018" s="61">
        <v>0</v>
      </c>
      <c r="K1018" s="8">
        <v>1</v>
      </c>
      <c r="L1018" s="8">
        <v>4</v>
      </c>
      <c r="M1018" s="8" t="s">
        <v>97</v>
      </c>
      <c r="N1018" s="9">
        <v>46255</v>
      </c>
      <c r="O1018" s="10">
        <v>46255.375</v>
      </c>
      <c r="P1018" s="10">
        <v>46255.75</v>
      </c>
      <c r="Q1018" s="8" t="s">
        <v>60</v>
      </c>
      <c r="R1018" s="8">
        <v>4</v>
      </c>
      <c r="S1018" s="8">
        <v>0</v>
      </c>
      <c r="T1018" s="8" t="b">
        <v>0</v>
      </c>
    </row>
    <row r="1019" spans="2:20">
      <c r="B1019" s="8" t="s">
        <v>95</v>
      </c>
      <c r="C1019" s="8" t="s">
        <v>50</v>
      </c>
      <c r="D1019" s="8" t="s">
        <v>99</v>
      </c>
      <c r="E1019" s="8">
        <v>540</v>
      </c>
      <c r="F1019" s="9">
        <v>46235</v>
      </c>
      <c r="G1019" s="8" t="s">
        <v>52</v>
      </c>
      <c r="H1019" s="8" t="s">
        <v>53</v>
      </c>
      <c r="I1019" s="8" t="s">
        <v>54</v>
      </c>
      <c r="J1019" s="61">
        <v>0</v>
      </c>
      <c r="K1019" s="8">
        <v>1</v>
      </c>
      <c r="L1019" s="8">
        <v>4</v>
      </c>
      <c r="M1019" s="8" t="s">
        <v>97</v>
      </c>
      <c r="N1019" s="9">
        <v>46258</v>
      </c>
      <c r="O1019" s="10">
        <v>46258.333333333336</v>
      </c>
      <c r="P1019" s="10">
        <v>46258.708333333336</v>
      </c>
      <c r="Q1019" s="8" t="s">
        <v>60</v>
      </c>
      <c r="R1019" s="8">
        <v>4</v>
      </c>
      <c r="S1019" s="8">
        <v>0</v>
      </c>
      <c r="T1019" s="8" t="b">
        <v>0</v>
      </c>
    </row>
  </sheetData>
  <phoneticPr fontId="6" type="noConversion"/>
  <pageMargins left="0.7" right="0.7" top="0.75" bottom="0.75" header="0.3" footer="0.3"/>
  <pageSetup paperSize="9" scale="52" orientation="landscape"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9A9B0-0A00-457A-ACB0-30DA786FDB3A}">
  <sheetPr>
    <tabColor rgb="FFCDD9C6"/>
    <pageSetUpPr fitToPage="1"/>
  </sheetPr>
  <dimension ref="B2:AC5073"/>
  <sheetViews>
    <sheetView showGridLines="0" workbookViewId="0">
      <pane ySplit="9" topLeftCell="A10" activePane="bottomLeft" state="frozenSplit"/>
      <selection pane="bottomLeft" activeCell="B10" sqref="B10"/>
    </sheetView>
  </sheetViews>
  <sheetFormatPr defaultColWidth="8.88671875" defaultRowHeight="12.7"/>
  <cols>
    <col min="1" max="1" width="3.609375" style="24" customWidth="1"/>
    <col min="2" max="28" width="22.609375" style="24" customWidth="1"/>
    <col min="29" max="29" width="25.609375" style="24" customWidth="1"/>
    <col min="30" max="16384" width="8.88671875" style="24"/>
  </cols>
  <sheetData>
    <row r="2" spans="2:29" ht="17.7">
      <c r="B2" s="25" t="s">
        <v>129</v>
      </c>
    </row>
    <row r="5" spans="2:29" ht="13.7">
      <c r="E5"/>
      <c r="F5"/>
    </row>
    <row r="6" spans="2:29">
      <c r="B6" s="24" t="s">
        <v>130</v>
      </c>
    </row>
    <row r="7" spans="2:29">
      <c r="B7" s="24" t="s">
        <v>131</v>
      </c>
    </row>
    <row r="9" spans="2:29" ht="45" customHeight="1">
      <c r="B9" s="28" t="s">
        <v>31</v>
      </c>
      <c r="C9" s="28" t="s">
        <v>32</v>
      </c>
      <c r="D9" s="28" t="s">
        <v>33</v>
      </c>
      <c r="E9" s="28" t="s">
        <v>34</v>
      </c>
      <c r="F9" s="28" t="s">
        <v>35</v>
      </c>
      <c r="G9" s="28" t="s">
        <v>36</v>
      </c>
      <c r="H9" s="28" t="s">
        <v>37</v>
      </c>
      <c r="I9" s="28" t="s">
        <v>38</v>
      </c>
      <c r="J9" s="28" t="s">
        <v>132</v>
      </c>
      <c r="K9" s="28" t="s">
        <v>133</v>
      </c>
      <c r="L9" s="28" t="s">
        <v>41</v>
      </c>
      <c r="M9" s="28" t="s">
        <v>42</v>
      </c>
      <c r="N9" s="28" t="s">
        <v>43</v>
      </c>
      <c r="O9" s="28" t="s">
        <v>44</v>
      </c>
      <c r="P9" s="28" t="s">
        <v>105</v>
      </c>
      <c r="Q9" s="28" t="s">
        <v>134</v>
      </c>
      <c r="R9" s="28" t="s">
        <v>135</v>
      </c>
      <c r="S9" s="28" t="s">
        <v>108</v>
      </c>
      <c r="T9" s="28" t="s">
        <v>117</v>
      </c>
      <c r="U9" s="28" t="s">
        <v>136</v>
      </c>
      <c r="V9" s="28" t="s">
        <v>137</v>
      </c>
      <c r="W9" s="28" t="s">
        <v>138</v>
      </c>
      <c r="X9" s="28" t="s">
        <v>139</v>
      </c>
      <c r="Y9" s="28" t="s">
        <v>47</v>
      </c>
      <c r="Z9" s="28" t="s">
        <v>46</v>
      </c>
      <c r="AA9" s="28" t="s">
        <v>45</v>
      </c>
      <c r="AB9" s="28" t="s">
        <v>48</v>
      </c>
      <c r="AC9" s="45" t="s">
        <v>8528</v>
      </c>
    </row>
    <row r="10" spans="2:29" ht="13.7">
      <c r="B10" s="24" t="s">
        <v>49</v>
      </c>
      <c r="C10" s="24" t="s">
        <v>50</v>
      </c>
      <c r="D10" s="24" t="s">
        <v>51</v>
      </c>
      <c r="E10" s="24">
        <v>180</v>
      </c>
      <c r="F10" s="26">
        <v>46174</v>
      </c>
      <c r="G10" s="24" t="s">
        <v>52</v>
      </c>
      <c r="H10" s="24" t="s">
        <v>53</v>
      </c>
      <c r="I10" s="24" t="s">
        <v>54</v>
      </c>
      <c r="J10" s="24" t="s">
        <v>125</v>
      </c>
      <c r="K10" s="24">
        <v>1</v>
      </c>
      <c r="L10" s="24" t="s">
        <v>55</v>
      </c>
      <c r="M10" s="26">
        <v>46174</v>
      </c>
      <c r="N10" s="27">
        <v>46174.541666666664</v>
      </c>
      <c r="O10" s="27">
        <v>46174.666666666664</v>
      </c>
      <c r="V10" s="27"/>
      <c r="W10" s="27"/>
      <c r="X10" s="24">
        <v>4</v>
      </c>
      <c r="Y10" s="24">
        <v>0</v>
      </c>
      <c r="Z10" s="24">
        <v>4</v>
      </c>
      <c r="AA10" s="24" t="s">
        <v>56</v>
      </c>
      <c r="AB10" s="24" t="b">
        <v>0</v>
      </c>
      <c r="AC10" s="61">
        <v>0</v>
      </c>
    </row>
    <row r="11" spans="2:29" ht="13.7">
      <c r="B11" s="24" t="s">
        <v>49</v>
      </c>
      <c r="C11" s="24" t="s">
        <v>50</v>
      </c>
      <c r="D11" s="24" t="s">
        <v>51</v>
      </c>
      <c r="E11" s="24">
        <v>180</v>
      </c>
      <c r="F11" s="26">
        <v>46174</v>
      </c>
      <c r="G11" s="24" t="s">
        <v>52</v>
      </c>
      <c r="H11" s="24" t="s">
        <v>53</v>
      </c>
      <c r="I11" s="24" t="s">
        <v>54</v>
      </c>
      <c r="J11" s="24" t="s">
        <v>126</v>
      </c>
      <c r="K11" s="24">
        <v>1</v>
      </c>
      <c r="L11" s="24" t="s">
        <v>55</v>
      </c>
      <c r="M11" s="26">
        <v>46174</v>
      </c>
      <c r="N11" s="27">
        <v>46174.541666666664</v>
      </c>
      <c r="O11" s="27">
        <v>46174.666666666664</v>
      </c>
      <c r="P11" s="24" t="s">
        <v>140</v>
      </c>
      <c r="Q11" s="24" t="s">
        <v>141</v>
      </c>
      <c r="R11" s="24" t="s">
        <v>142</v>
      </c>
      <c r="T11" s="24" t="s">
        <v>54</v>
      </c>
      <c r="U11" s="24" t="s">
        <v>143</v>
      </c>
      <c r="V11" s="27">
        <v>46174.60833333333</v>
      </c>
      <c r="W11" s="27">
        <v>46174.623611111114</v>
      </c>
      <c r="Z11" s="24">
        <v>1</v>
      </c>
      <c r="AA11" s="24" t="s">
        <v>56</v>
      </c>
      <c r="AB11" s="24" t="b">
        <v>0</v>
      </c>
      <c r="AC11" s="61"/>
    </row>
    <row r="12" spans="2:29" ht="13.7">
      <c r="B12" s="24" t="s">
        <v>49</v>
      </c>
      <c r="C12" s="24" t="s">
        <v>50</v>
      </c>
      <c r="D12" s="24" t="s">
        <v>51</v>
      </c>
      <c r="E12" s="24">
        <v>180</v>
      </c>
      <c r="F12" s="26">
        <v>46174</v>
      </c>
      <c r="G12" s="24" t="s">
        <v>52</v>
      </c>
      <c r="H12" s="24" t="s">
        <v>53</v>
      </c>
      <c r="I12" s="24" t="s">
        <v>54</v>
      </c>
      <c r="J12" s="24" t="s">
        <v>126</v>
      </c>
      <c r="K12" s="24">
        <v>1</v>
      </c>
      <c r="L12" s="24" t="s">
        <v>55</v>
      </c>
      <c r="M12" s="26">
        <v>46174</v>
      </c>
      <c r="N12" s="27">
        <v>46174.541666666664</v>
      </c>
      <c r="O12" s="27">
        <v>46174.666666666664</v>
      </c>
      <c r="P12" s="24" t="s">
        <v>144</v>
      </c>
      <c r="Q12" s="24" t="s">
        <v>145</v>
      </c>
      <c r="R12" s="24" t="s">
        <v>146</v>
      </c>
      <c r="T12" s="24" t="s">
        <v>54</v>
      </c>
      <c r="U12" s="24" t="s">
        <v>143</v>
      </c>
      <c r="V12" s="27">
        <v>46174.546527777777</v>
      </c>
      <c r="W12" s="27">
        <v>46174.5625</v>
      </c>
      <c r="Z12" s="24">
        <v>1</v>
      </c>
      <c r="AA12" s="24" t="s">
        <v>56</v>
      </c>
      <c r="AB12" s="24" t="b">
        <v>0</v>
      </c>
      <c r="AC12" s="61"/>
    </row>
    <row r="13" spans="2:29" ht="13.7">
      <c r="B13" s="24" t="s">
        <v>49</v>
      </c>
      <c r="C13" s="24" t="s">
        <v>50</v>
      </c>
      <c r="D13" s="24" t="s">
        <v>51</v>
      </c>
      <c r="E13" s="24">
        <v>180</v>
      </c>
      <c r="F13" s="26">
        <v>46174</v>
      </c>
      <c r="G13" s="24" t="s">
        <v>52</v>
      </c>
      <c r="H13" s="24" t="s">
        <v>53</v>
      </c>
      <c r="I13" s="24" t="s">
        <v>54</v>
      </c>
      <c r="J13" s="24" t="s">
        <v>126</v>
      </c>
      <c r="K13" s="24">
        <v>1</v>
      </c>
      <c r="L13" s="24" t="s">
        <v>55</v>
      </c>
      <c r="M13" s="26">
        <v>46174</v>
      </c>
      <c r="N13" s="27">
        <v>46174.541666666664</v>
      </c>
      <c r="O13" s="27">
        <v>46174.666666666664</v>
      </c>
      <c r="P13" s="24" t="s">
        <v>147</v>
      </c>
      <c r="Q13" s="24" t="s">
        <v>148</v>
      </c>
      <c r="R13" s="24" t="s">
        <v>149</v>
      </c>
      <c r="T13" s="24" t="s">
        <v>54</v>
      </c>
      <c r="U13" s="24" t="s">
        <v>143</v>
      </c>
      <c r="V13" s="27">
        <v>46174.575694444444</v>
      </c>
      <c r="W13" s="27">
        <v>46174.587500000001</v>
      </c>
      <c r="Z13" s="24">
        <v>1</v>
      </c>
      <c r="AA13" s="24" t="s">
        <v>56</v>
      </c>
      <c r="AB13" s="24" t="b">
        <v>0</v>
      </c>
      <c r="AC13" s="61"/>
    </row>
    <row r="14" spans="2:29" ht="13.7">
      <c r="B14" s="24" t="s">
        <v>49</v>
      </c>
      <c r="C14" s="24" t="s">
        <v>50</v>
      </c>
      <c r="D14" s="24" t="s">
        <v>51</v>
      </c>
      <c r="E14" s="24">
        <v>180</v>
      </c>
      <c r="F14" s="26">
        <v>46174</v>
      </c>
      <c r="G14" s="24" t="s">
        <v>52</v>
      </c>
      <c r="H14" s="24" t="s">
        <v>53</v>
      </c>
      <c r="I14" s="24" t="s">
        <v>54</v>
      </c>
      <c r="J14" s="24" t="s">
        <v>126</v>
      </c>
      <c r="K14" s="24">
        <v>1</v>
      </c>
      <c r="L14" s="24" t="s">
        <v>55</v>
      </c>
      <c r="M14" s="26">
        <v>46174</v>
      </c>
      <c r="N14" s="27">
        <v>46174.541666666664</v>
      </c>
      <c r="O14" s="27">
        <v>46174.666666666664</v>
      </c>
      <c r="P14" s="24" t="s">
        <v>150</v>
      </c>
      <c r="Q14" s="24" t="s">
        <v>151</v>
      </c>
      <c r="R14" s="24" t="s">
        <v>146</v>
      </c>
      <c r="S14" s="24" t="s">
        <v>152</v>
      </c>
      <c r="T14" s="24" t="s">
        <v>54</v>
      </c>
      <c r="U14" s="24" t="s">
        <v>143</v>
      </c>
      <c r="V14" s="27">
        <v>46174.638194444444</v>
      </c>
      <c r="W14" s="27">
        <v>46174.654861111114</v>
      </c>
      <c r="Z14" s="24">
        <v>1</v>
      </c>
      <c r="AA14" s="24" t="s">
        <v>56</v>
      </c>
      <c r="AB14" s="24" t="b">
        <v>0</v>
      </c>
      <c r="AC14" s="61"/>
    </row>
    <row r="15" spans="2:29" ht="13.7">
      <c r="B15" s="24" t="s">
        <v>49</v>
      </c>
      <c r="C15" s="24" t="s">
        <v>50</v>
      </c>
      <c r="D15" s="24" t="s">
        <v>51</v>
      </c>
      <c r="E15" s="24">
        <v>180</v>
      </c>
      <c r="F15" s="26">
        <v>46204</v>
      </c>
      <c r="G15" s="24" t="s">
        <v>52</v>
      </c>
      <c r="H15" s="24" t="s">
        <v>53</v>
      </c>
      <c r="I15" s="24" t="s">
        <v>57</v>
      </c>
      <c r="J15" s="24" t="s">
        <v>125</v>
      </c>
      <c r="K15" s="24">
        <v>1</v>
      </c>
      <c r="L15" s="24" t="s">
        <v>55</v>
      </c>
      <c r="M15" s="26">
        <v>46204</v>
      </c>
      <c r="N15" s="27">
        <v>46204.541666666664</v>
      </c>
      <c r="O15" s="27">
        <v>46204.666666666664</v>
      </c>
      <c r="V15" s="27"/>
      <c r="W15" s="27"/>
      <c r="X15" s="24">
        <v>4</v>
      </c>
      <c r="Y15" s="24">
        <v>0</v>
      </c>
      <c r="Z15" s="24">
        <v>4</v>
      </c>
      <c r="AA15" s="24" t="s">
        <v>58</v>
      </c>
      <c r="AB15" s="24" t="b">
        <v>0</v>
      </c>
      <c r="AC15" s="61">
        <v>0</v>
      </c>
    </row>
    <row r="16" spans="2:29" ht="13.7">
      <c r="B16" s="24" t="s">
        <v>49</v>
      </c>
      <c r="C16" s="24" t="s">
        <v>50</v>
      </c>
      <c r="D16" s="24" t="s">
        <v>51</v>
      </c>
      <c r="E16" s="24">
        <v>180</v>
      </c>
      <c r="F16" s="26">
        <v>46204</v>
      </c>
      <c r="G16" s="24" t="s">
        <v>52</v>
      </c>
      <c r="H16" s="24" t="s">
        <v>53</v>
      </c>
      <c r="I16" s="24" t="s">
        <v>57</v>
      </c>
      <c r="J16" s="24" t="s">
        <v>126</v>
      </c>
      <c r="K16" s="24">
        <v>1</v>
      </c>
      <c r="L16" s="24" t="s">
        <v>55</v>
      </c>
      <c r="M16" s="26">
        <v>46204</v>
      </c>
      <c r="N16" s="27">
        <v>46204.541666666664</v>
      </c>
      <c r="O16" s="27">
        <v>46204.666666666664</v>
      </c>
      <c r="P16" s="24" t="s">
        <v>153</v>
      </c>
      <c r="Q16" s="24" t="s">
        <v>154</v>
      </c>
      <c r="R16" s="24" t="s">
        <v>155</v>
      </c>
      <c r="S16" s="24" t="s">
        <v>156</v>
      </c>
      <c r="T16" s="24" t="s">
        <v>57</v>
      </c>
      <c r="U16" s="24" t="s">
        <v>143</v>
      </c>
      <c r="V16" s="27">
        <v>46204.55</v>
      </c>
      <c r="W16" s="27">
        <v>46204.567361111112</v>
      </c>
      <c r="Z16" s="24">
        <v>1</v>
      </c>
      <c r="AA16" s="24" t="s">
        <v>58</v>
      </c>
      <c r="AB16" s="24" t="b">
        <v>0</v>
      </c>
      <c r="AC16" s="61"/>
    </row>
    <row r="17" spans="2:29" ht="13.7">
      <c r="B17" s="24" t="s">
        <v>49</v>
      </c>
      <c r="C17" s="24" t="s">
        <v>50</v>
      </c>
      <c r="D17" s="24" t="s">
        <v>51</v>
      </c>
      <c r="E17" s="24">
        <v>180</v>
      </c>
      <c r="F17" s="26">
        <v>46204</v>
      </c>
      <c r="G17" s="24" t="s">
        <v>52</v>
      </c>
      <c r="H17" s="24" t="s">
        <v>53</v>
      </c>
      <c r="I17" s="24" t="s">
        <v>57</v>
      </c>
      <c r="J17" s="24" t="s">
        <v>126</v>
      </c>
      <c r="K17" s="24">
        <v>1</v>
      </c>
      <c r="L17" s="24" t="s">
        <v>55</v>
      </c>
      <c r="M17" s="26">
        <v>46204</v>
      </c>
      <c r="N17" s="27">
        <v>46204.541666666664</v>
      </c>
      <c r="O17" s="27">
        <v>46204.666666666664</v>
      </c>
      <c r="P17" s="24" t="s">
        <v>157</v>
      </c>
      <c r="Q17" s="24" t="s">
        <v>158</v>
      </c>
      <c r="R17" s="24" t="s">
        <v>159</v>
      </c>
      <c r="S17" s="24" t="s">
        <v>160</v>
      </c>
      <c r="T17" s="24" t="s">
        <v>57</v>
      </c>
      <c r="U17" s="24" t="s">
        <v>143</v>
      </c>
      <c r="V17" s="27">
        <v>46204.638194444444</v>
      </c>
      <c r="W17" s="27">
        <v>46204.656944444447</v>
      </c>
      <c r="Z17" s="24">
        <v>1</v>
      </c>
      <c r="AA17" s="24" t="s">
        <v>58</v>
      </c>
      <c r="AB17" s="24" t="b">
        <v>0</v>
      </c>
      <c r="AC17" s="61"/>
    </row>
    <row r="18" spans="2:29" ht="13.7">
      <c r="B18" s="24" t="s">
        <v>49</v>
      </c>
      <c r="C18" s="24" t="s">
        <v>50</v>
      </c>
      <c r="D18" s="24" t="s">
        <v>51</v>
      </c>
      <c r="E18" s="24">
        <v>180</v>
      </c>
      <c r="F18" s="26">
        <v>46204</v>
      </c>
      <c r="G18" s="24" t="s">
        <v>52</v>
      </c>
      <c r="H18" s="24" t="s">
        <v>53</v>
      </c>
      <c r="I18" s="24" t="s">
        <v>57</v>
      </c>
      <c r="J18" s="24" t="s">
        <v>126</v>
      </c>
      <c r="K18" s="24">
        <v>1</v>
      </c>
      <c r="L18" s="24" t="s">
        <v>55</v>
      </c>
      <c r="M18" s="26">
        <v>46204</v>
      </c>
      <c r="N18" s="27">
        <v>46204.541666666664</v>
      </c>
      <c r="O18" s="27">
        <v>46204.666666666664</v>
      </c>
      <c r="P18" s="24" t="s">
        <v>161</v>
      </c>
      <c r="Q18" s="24" t="s">
        <v>162</v>
      </c>
      <c r="R18" s="24" t="s">
        <v>155</v>
      </c>
      <c r="T18" s="24" t="s">
        <v>57</v>
      </c>
      <c r="U18" s="24" t="s">
        <v>143</v>
      </c>
      <c r="V18" s="27">
        <v>46204.578472222223</v>
      </c>
      <c r="W18" s="27">
        <v>46204.590277777781</v>
      </c>
      <c r="Z18" s="24">
        <v>1</v>
      </c>
      <c r="AA18" s="24" t="s">
        <v>58</v>
      </c>
      <c r="AB18" s="24" t="b">
        <v>0</v>
      </c>
      <c r="AC18" s="61"/>
    </row>
    <row r="19" spans="2:29" ht="13.7">
      <c r="B19" s="24" t="s">
        <v>49</v>
      </c>
      <c r="C19" s="24" t="s">
        <v>50</v>
      </c>
      <c r="D19" s="24" t="s">
        <v>51</v>
      </c>
      <c r="E19" s="24">
        <v>180</v>
      </c>
      <c r="F19" s="26">
        <v>46204</v>
      </c>
      <c r="G19" s="24" t="s">
        <v>52</v>
      </c>
      <c r="H19" s="24" t="s">
        <v>53</v>
      </c>
      <c r="I19" s="24" t="s">
        <v>57</v>
      </c>
      <c r="J19" s="24" t="s">
        <v>126</v>
      </c>
      <c r="K19" s="24">
        <v>1</v>
      </c>
      <c r="L19" s="24" t="s">
        <v>55</v>
      </c>
      <c r="M19" s="26">
        <v>46204</v>
      </c>
      <c r="N19" s="27">
        <v>46204.541666666664</v>
      </c>
      <c r="O19" s="27">
        <v>46204.666666666664</v>
      </c>
      <c r="P19" s="24" t="s">
        <v>163</v>
      </c>
      <c r="Q19" s="24" t="s">
        <v>164</v>
      </c>
      <c r="R19" s="24" t="s">
        <v>165</v>
      </c>
      <c r="S19" s="24" t="s">
        <v>156</v>
      </c>
      <c r="T19" s="24" t="s">
        <v>57</v>
      </c>
      <c r="U19" s="24" t="s">
        <v>143</v>
      </c>
      <c r="V19" s="27">
        <v>46204.611111111109</v>
      </c>
      <c r="W19" s="27">
        <v>46204.62777777778</v>
      </c>
      <c r="Z19" s="24">
        <v>1</v>
      </c>
      <c r="AA19" s="24" t="s">
        <v>58</v>
      </c>
      <c r="AB19" s="24" t="b">
        <v>0</v>
      </c>
      <c r="AC19" s="61"/>
    </row>
    <row r="20" spans="2:29" ht="13.7">
      <c r="B20" s="24" t="s">
        <v>49</v>
      </c>
      <c r="C20" s="24" t="s">
        <v>50</v>
      </c>
      <c r="D20" s="24" t="s">
        <v>51</v>
      </c>
      <c r="E20" s="24">
        <v>210</v>
      </c>
      <c r="F20" s="26">
        <v>46204</v>
      </c>
      <c r="G20" s="24" t="s">
        <v>52</v>
      </c>
      <c r="H20" s="24" t="s">
        <v>53</v>
      </c>
      <c r="I20" s="24" t="s">
        <v>59</v>
      </c>
      <c r="J20" s="24" t="s">
        <v>125</v>
      </c>
      <c r="K20" s="24">
        <v>1</v>
      </c>
      <c r="L20" s="24" t="s">
        <v>55</v>
      </c>
      <c r="M20" s="26">
        <v>46217</v>
      </c>
      <c r="N20" s="27">
        <v>46217.5625</v>
      </c>
      <c r="O20" s="27">
        <v>46217.708333333336</v>
      </c>
      <c r="V20" s="27"/>
      <c r="W20" s="27"/>
      <c r="X20" s="24">
        <v>4</v>
      </c>
      <c r="Y20" s="24">
        <v>0</v>
      </c>
      <c r="Z20" s="24">
        <v>4</v>
      </c>
      <c r="AA20" s="24" t="s">
        <v>58</v>
      </c>
      <c r="AB20" s="24" t="b">
        <v>0</v>
      </c>
      <c r="AC20" s="61">
        <v>0</v>
      </c>
    </row>
    <row r="21" spans="2:29" ht="13.7">
      <c r="B21" s="24" t="s">
        <v>49</v>
      </c>
      <c r="C21" s="24" t="s">
        <v>50</v>
      </c>
      <c r="D21" s="24" t="s">
        <v>51</v>
      </c>
      <c r="E21" s="24">
        <v>210</v>
      </c>
      <c r="F21" s="26">
        <v>46204</v>
      </c>
      <c r="G21" s="24" t="s">
        <v>52</v>
      </c>
      <c r="H21" s="24" t="s">
        <v>53</v>
      </c>
      <c r="I21" s="24" t="s">
        <v>59</v>
      </c>
      <c r="J21" s="24" t="s">
        <v>126</v>
      </c>
      <c r="K21" s="24">
        <v>1</v>
      </c>
      <c r="L21" s="24" t="s">
        <v>55</v>
      </c>
      <c r="M21" s="26">
        <v>46217</v>
      </c>
      <c r="N21" s="27">
        <v>46217.5625</v>
      </c>
      <c r="O21" s="27">
        <v>46217.708333333336</v>
      </c>
      <c r="P21" s="24" t="s">
        <v>166</v>
      </c>
      <c r="Q21" s="24" t="s">
        <v>167</v>
      </c>
      <c r="R21" s="24" t="s">
        <v>168</v>
      </c>
      <c r="T21" s="24" t="s">
        <v>59</v>
      </c>
      <c r="U21" s="24" t="s">
        <v>169</v>
      </c>
      <c r="V21" s="27">
        <v>46217.602083333331</v>
      </c>
      <c r="W21" s="27">
        <v>46217.623611111114</v>
      </c>
      <c r="Z21" s="24">
        <v>1</v>
      </c>
      <c r="AA21" s="24" t="s">
        <v>58</v>
      </c>
      <c r="AB21" s="24" t="b">
        <v>0</v>
      </c>
      <c r="AC21" s="61"/>
    </row>
    <row r="22" spans="2:29" ht="13.7">
      <c r="B22" s="24" t="s">
        <v>49</v>
      </c>
      <c r="C22" s="24" t="s">
        <v>50</v>
      </c>
      <c r="D22" s="24" t="s">
        <v>51</v>
      </c>
      <c r="E22" s="24">
        <v>210</v>
      </c>
      <c r="F22" s="26">
        <v>46204</v>
      </c>
      <c r="G22" s="24" t="s">
        <v>52</v>
      </c>
      <c r="H22" s="24" t="s">
        <v>53</v>
      </c>
      <c r="I22" s="24" t="s">
        <v>59</v>
      </c>
      <c r="J22" s="24" t="s">
        <v>126</v>
      </c>
      <c r="K22" s="24">
        <v>1</v>
      </c>
      <c r="L22" s="24" t="s">
        <v>55</v>
      </c>
      <c r="M22" s="26">
        <v>46217</v>
      </c>
      <c r="N22" s="27">
        <v>46217.5625</v>
      </c>
      <c r="O22" s="27">
        <v>46217.708333333336</v>
      </c>
      <c r="P22" s="24" t="s">
        <v>170</v>
      </c>
      <c r="Q22" s="24" t="s">
        <v>171</v>
      </c>
      <c r="R22" s="24" t="s">
        <v>168</v>
      </c>
      <c r="S22" s="24" t="s">
        <v>152</v>
      </c>
      <c r="T22" s="24" t="s">
        <v>59</v>
      </c>
      <c r="U22" s="24" t="s">
        <v>169</v>
      </c>
      <c r="V22" s="27">
        <v>46217.640972222223</v>
      </c>
      <c r="W22" s="27">
        <v>46217.656944444447</v>
      </c>
      <c r="Z22" s="24">
        <v>1</v>
      </c>
      <c r="AA22" s="24" t="s">
        <v>58</v>
      </c>
      <c r="AB22" s="24" t="b">
        <v>0</v>
      </c>
      <c r="AC22" s="61"/>
    </row>
    <row r="23" spans="2:29" ht="13.7">
      <c r="B23" s="24" t="s">
        <v>49</v>
      </c>
      <c r="C23" s="24" t="s">
        <v>50</v>
      </c>
      <c r="D23" s="24" t="s">
        <v>51</v>
      </c>
      <c r="E23" s="24">
        <v>210</v>
      </c>
      <c r="F23" s="26">
        <v>46204</v>
      </c>
      <c r="G23" s="24" t="s">
        <v>52</v>
      </c>
      <c r="H23" s="24" t="s">
        <v>53</v>
      </c>
      <c r="I23" s="24" t="s">
        <v>59</v>
      </c>
      <c r="J23" s="24" t="s">
        <v>126</v>
      </c>
      <c r="K23" s="24">
        <v>1</v>
      </c>
      <c r="L23" s="24" t="s">
        <v>55</v>
      </c>
      <c r="M23" s="26">
        <v>46217</v>
      </c>
      <c r="N23" s="27">
        <v>46217.5625</v>
      </c>
      <c r="O23" s="27">
        <v>46217.708333333336</v>
      </c>
      <c r="P23" s="24" t="s">
        <v>172</v>
      </c>
      <c r="Q23" s="24" t="s">
        <v>173</v>
      </c>
      <c r="R23" s="24" t="s">
        <v>174</v>
      </c>
      <c r="S23" s="24" t="s">
        <v>160</v>
      </c>
      <c r="T23" s="24" t="s">
        <v>59</v>
      </c>
      <c r="U23" s="24" t="s">
        <v>169</v>
      </c>
      <c r="V23" s="27">
        <v>46217.56527777778</v>
      </c>
      <c r="W23" s="27">
        <v>46217.580555555556</v>
      </c>
      <c r="Z23" s="24">
        <v>1</v>
      </c>
      <c r="AA23" s="24" t="s">
        <v>58</v>
      </c>
      <c r="AB23" s="24" t="b">
        <v>0</v>
      </c>
      <c r="AC23" s="61"/>
    </row>
    <row r="24" spans="2:29" ht="13.7">
      <c r="B24" s="24" t="s">
        <v>49</v>
      </c>
      <c r="C24" s="24" t="s">
        <v>50</v>
      </c>
      <c r="D24" s="24" t="s">
        <v>51</v>
      </c>
      <c r="E24" s="24">
        <v>210</v>
      </c>
      <c r="F24" s="26">
        <v>46204</v>
      </c>
      <c r="G24" s="24" t="s">
        <v>52</v>
      </c>
      <c r="H24" s="24" t="s">
        <v>53</v>
      </c>
      <c r="I24" s="24" t="s">
        <v>59</v>
      </c>
      <c r="J24" s="24" t="s">
        <v>126</v>
      </c>
      <c r="K24" s="24">
        <v>1</v>
      </c>
      <c r="L24" s="24" t="s">
        <v>55</v>
      </c>
      <c r="M24" s="26">
        <v>46217</v>
      </c>
      <c r="N24" s="27">
        <v>46217.5625</v>
      </c>
      <c r="O24" s="27">
        <v>46217.708333333336</v>
      </c>
      <c r="P24" s="24" t="s">
        <v>175</v>
      </c>
      <c r="Q24" s="24" t="s">
        <v>176</v>
      </c>
      <c r="R24" s="24" t="s">
        <v>168</v>
      </c>
      <c r="T24" s="24" t="s">
        <v>59</v>
      </c>
      <c r="U24" s="24" t="s">
        <v>169</v>
      </c>
      <c r="V24" s="27">
        <v>46217.675694444442</v>
      </c>
      <c r="W24" s="27">
        <v>46217.694444444445</v>
      </c>
      <c r="Z24" s="24">
        <v>1</v>
      </c>
      <c r="AA24" s="24" t="s">
        <v>58</v>
      </c>
      <c r="AB24" s="24" t="b">
        <v>0</v>
      </c>
      <c r="AC24" s="61"/>
    </row>
    <row r="25" spans="2:29" ht="13.7">
      <c r="B25" s="24" t="s">
        <v>49</v>
      </c>
      <c r="C25" s="24" t="s">
        <v>50</v>
      </c>
      <c r="D25" s="24" t="s">
        <v>51</v>
      </c>
      <c r="E25" s="24">
        <v>210</v>
      </c>
      <c r="F25" s="26">
        <v>46204</v>
      </c>
      <c r="G25" s="24" t="s">
        <v>52</v>
      </c>
      <c r="H25" s="24" t="s">
        <v>53</v>
      </c>
      <c r="I25" s="24" t="s">
        <v>57</v>
      </c>
      <c r="J25" s="24" t="s">
        <v>125</v>
      </c>
      <c r="K25" s="24">
        <v>1</v>
      </c>
      <c r="L25" s="24" t="s">
        <v>55</v>
      </c>
      <c r="M25" s="26">
        <v>46233</v>
      </c>
      <c r="N25" s="27">
        <v>46233.5625</v>
      </c>
      <c r="O25" s="27">
        <v>46233.708333333336</v>
      </c>
      <c r="V25" s="27"/>
      <c r="W25" s="27"/>
      <c r="X25" s="24">
        <v>4</v>
      </c>
      <c r="Y25" s="24">
        <v>0</v>
      </c>
      <c r="Z25" s="24">
        <v>4</v>
      </c>
      <c r="AA25" s="24" t="s">
        <v>58</v>
      </c>
      <c r="AB25" s="24" t="b">
        <v>0</v>
      </c>
      <c r="AC25" s="61">
        <v>0</v>
      </c>
    </row>
    <row r="26" spans="2:29" ht="13.7">
      <c r="B26" s="24" t="s">
        <v>49</v>
      </c>
      <c r="C26" s="24" t="s">
        <v>50</v>
      </c>
      <c r="D26" s="24" t="s">
        <v>51</v>
      </c>
      <c r="E26" s="24">
        <v>210</v>
      </c>
      <c r="F26" s="26">
        <v>46204</v>
      </c>
      <c r="G26" s="24" t="s">
        <v>52</v>
      </c>
      <c r="H26" s="24" t="s">
        <v>53</v>
      </c>
      <c r="I26" s="24" t="s">
        <v>57</v>
      </c>
      <c r="J26" s="24" t="s">
        <v>126</v>
      </c>
      <c r="K26" s="24">
        <v>1</v>
      </c>
      <c r="L26" s="24" t="s">
        <v>55</v>
      </c>
      <c r="M26" s="26">
        <v>46233</v>
      </c>
      <c r="N26" s="27">
        <v>46233.5625</v>
      </c>
      <c r="O26" s="27">
        <v>46233.708333333336</v>
      </c>
      <c r="P26" s="24" t="s">
        <v>177</v>
      </c>
      <c r="Q26" s="24" t="s">
        <v>178</v>
      </c>
      <c r="R26" s="24" t="s">
        <v>159</v>
      </c>
      <c r="T26" s="24" t="s">
        <v>57</v>
      </c>
      <c r="U26" s="24" t="s">
        <v>179</v>
      </c>
      <c r="V26" s="27">
        <v>46233.638888888891</v>
      </c>
      <c r="W26" s="27">
        <v>46233.658333333333</v>
      </c>
      <c r="Z26" s="24">
        <v>1</v>
      </c>
      <c r="AA26" s="24" t="s">
        <v>58</v>
      </c>
      <c r="AB26" s="24" t="b">
        <v>0</v>
      </c>
      <c r="AC26" s="61"/>
    </row>
    <row r="27" spans="2:29" ht="13.7">
      <c r="B27" s="24" t="s">
        <v>49</v>
      </c>
      <c r="C27" s="24" t="s">
        <v>50</v>
      </c>
      <c r="D27" s="24" t="s">
        <v>51</v>
      </c>
      <c r="E27" s="24">
        <v>210</v>
      </c>
      <c r="F27" s="26">
        <v>46204</v>
      </c>
      <c r="G27" s="24" t="s">
        <v>52</v>
      </c>
      <c r="H27" s="24" t="s">
        <v>53</v>
      </c>
      <c r="I27" s="24" t="s">
        <v>57</v>
      </c>
      <c r="J27" s="24" t="s">
        <v>126</v>
      </c>
      <c r="K27" s="24">
        <v>1</v>
      </c>
      <c r="L27" s="24" t="s">
        <v>55</v>
      </c>
      <c r="M27" s="26">
        <v>46233</v>
      </c>
      <c r="N27" s="27">
        <v>46233.5625</v>
      </c>
      <c r="O27" s="27">
        <v>46233.708333333336</v>
      </c>
      <c r="P27" s="24" t="s">
        <v>180</v>
      </c>
      <c r="Q27" s="24" t="s">
        <v>181</v>
      </c>
      <c r="R27" s="24" t="s">
        <v>182</v>
      </c>
      <c r="T27" s="24" t="s">
        <v>57</v>
      </c>
      <c r="U27" s="24" t="s">
        <v>179</v>
      </c>
      <c r="V27" s="27">
        <v>46233.570138888892</v>
      </c>
      <c r="W27" s="27">
        <v>46233.587500000001</v>
      </c>
      <c r="Z27" s="24">
        <v>1</v>
      </c>
      <c r="AA27" s="24" t="s">
        <v>58</v>
      </c>
      <c r="AB27" s="24" t="b">
        <v>0</v>
      </c>
      <c r="AC27" s="61"/>
    </row>
    <row r="28" spans="2:29" ht="13.7">
      <c r="B28" s="24" t="s">
        <v>49</v>
      </c>
      <c r="C28" s="24" t="s">
        <v>50</v>
      </c>
      <c r="D28" s="24" t="s">
        <v>51</v>
      </c>
      <c r="E28" s="24">
        <v>210</v>
      </c>
      <c r="F28" s="26">
        <v>46204</v>
      </c>
      <c r="G28" s="24" t="s">
        <v>52</v>
      </c>
      <c r="H28" s="24" t="s">
        <v>53</v>
      </c>
      <c r="I28" s="24" t="s">
        <v>57</v>
      </c>
      <c r="J28" s="24" t="s">
        <v>126</v>
      </c>
      <c r="K28" s="24">
        <v>1</v>
      </c>
      <c r="L28" s="24" t="s">
        <v>55</v>
      </c>
      <c r="M28" s="26">
        <v>46233</v>
      </c>
      <c r="N28" s="27">
        <v>46233.5625</v>
      </c>
      <c r="O28" s="27">
        <v>46233.708333333336</v>
      </c>
      <c r="P28" s="24" t="s">
        <v>183</v>
      </c>
      <c r="Q28" s="24" t="s">
        <v>184</v>
      </c>
      <c r="R28" s="24" t="s">
        <v>185</v>
      </c>
      <c r="S28" s="24" t="s">
        <v>152</v>
      </c>
      <c r="T28" s="24" t="s">
        <v>57</v>
      </c>
      <c r="U28" s="24" t="s">
        <v>179</v>
      </c>
      <c r="V28" s="27">
        <v>46233.672222222223</v>
      </c>
      <c r="W28" s="27">
        <v>46233.695833333331</v>
      </c>
      <c r="Z28" s="24">
        <v>1</v>
      </c>
      <c r="AA28" s="24" t="s">
        <v>58</v>
      </c>
      <c r="AB28" s="24" t="b">
        <v>0</v>
      </c>
      <c r="AC28" s="61"/>
    </row>
    <row r="29" spans="2:29" ht="13.7">
      <c r="B29" s="24" t="s">
        <v>49</v>
      </c>
      <c r="C29" s="24" t="s">
        <v>50</v>
      </c>
      <c r="D29" s="24" t="s">
        <v>51</v>
      </c>
      <c r="E29" s="24">
        <v>210</v>
      </c>
      <c r="F29" s="26">
        <v>46204</v>
      </c>
      <c r="G29" s="24" t="s">
        <v>52</v>
      </c>
      <c r="H29" s="24" t="s">
        <v>53</v>
      </c>
      <c r="I29" s="24" t="s">
        <v>57</v>
      </c>
      <c r="J29" s="24" t="s">
        <v>126</v>
      </c>
      <c r="K29" s="24">
        <v>1</v>
      </c>
      <c r="L29" s="24" t="s">
        <v>55</v>
      </c>
      <c r="M29" s="26">
        <v>46233</v>
      </c>
      <c r="N29" s="27">
        <v>46233.5625</v>
      </c>
      <c r="O29" s="27">
        <v>46233.708333333336</v>
      </c>
      <c r="P29" s="24" t="s">
        <v>186</v>
      </c>
      <c r="Q29" s="24" t="s">
        <v>187</v>
      </c>
      <c r="R29" s="24" t="s">
        <v>165</v>
      </c>
      <c r="S29" s="24" t="s">
        <v>156</v>
      </c>
      <c r="T29" s="24" t="s">
        <v>57</v>
      </c>
      <c r="U29" s="24" t="s">
        <v>179</v>
      </c>
      <c r="V29" s="27">
        <v>46233.603472222225</v>
      </c>
      <c r="W29" s="27">
        <v>46233.624305555553</v>
      </c>
      <c r="Z29" s="24">
        <v>1</v>
      </c>
      <c r="AA29" s="24" t="s">
        <v>58</v>
      </c>
      <c r="AB29" s="24" t="b">
        <v>0</v>
      </c>
      <c r="AC29" s="61"/>
    </row>
    <row r="30" spans="2:29" ht="13.7">
      <c r="B30" s="24" t="s">
        <v>49</v>
      </c>
      <c r="C30" s="24" t="s">
        <v>50</v>
      </c>
      <c r="D30" s="24" t="s">
        <v>51</v>
      </c>
      <c r="E30" s="24">
        <v>210</v>
      </c>
      <c r="F30" s="26">
        <v>46235</v>
      </c>
      <c r="G30" s="24" t="s">
        <v>52</v>
      </c>
      <c r="H30" s="24" t="s">
        <v>53</v>
      </c>
      <c r="I30" s="24" t="s">
        <v>54</v>
      </c>
      <c r="J30" s="24" t="s">
        <v>125</v>
      </c>
      <c r="K30" s="24">
        <v>1</v>
      </c>
      <c r="L30" s="24" t="s">
        <v>55</v>
      </c>
      <c r="M30" s="26">
        <v>46239</v>
      </c>
      <c r="N30" s="27">
        <v>46239.354166666664</v>
      </c>
      <c r="O30" s="27">
        <v>46239.5</v>
      </c>
      <c r="V30" s="27"/>
      <c r="W30" s="27"/>
      <c r="X30" s="24">
        <v>4</v>
      </c>
      <c r="Y30" s="24">
        <v>0</v>
      </c>
      <c r="Z30" s="24">
        <v>4</v>
      </c>
      <c r="AA30" s="24" t="s">
        <v>60</v>
      </c>
      <c r="AB30" s="24" t="b">
        <v>0</v>
      </c>
      <c r="AC30" s="61">
        <v>0</v>
      </c>
    </row>
    <row r="31" spans="2:29" ht="13.7">
      <c r="B31" s="24" t="s">
        <v>49</v>
      </c>
      <c r="C31" s="24" t="s">
        <v>50</v>
      </c>
      <c r="D31" s="24" t="s">
        <v>51</v>
      </c>
      <c r="E31" s="24">
        <v>210</v>
      </c>
      <c r="F31" s="26">
        <v>46235</v>
      </c>
      <c r="G31" s="24" t="s">
        <v>52</v>
      </c>
      <c r="H31" s="24" t="s">
        <v>53</v>
      </c>
      <c r="I31" s="24" t="s">
        <v>54</v>
      </c>
      <c r="J31" s="24" t="s">
        <v>126</v>
      </c>
      <c r="K31" s="24">
        <v>1</v>
      </c>
      <c r="L31" s="24" t="s">
        <v>55</v>
      </c>
      <c r="M31" s="26">
        <v>46239</v>
      </c>
      <c r="N31" s="27">
        <v>46239.354166666664</v>
      </c>
      <c r="O31" s="27">
        <v>46239.5</v>
      </c>
      <c r="P31" s="24" t="s">
        <v>188</v>
      </c>
      <c r="Q31" s="24" t="s">
        <v>189</v>
      </c>
      <c r="R31" s="24" t="s">
        <v>190</v>
      </c>
      <c r="T31" s="24" t="s">
        <v>54</v>
      </c>
      <c r="U31" s="24" t="s">
        <v>191</v>
      </c>
      <c r="V31" s="27">
        <v>46239.428472222222</v>
      </c>
      <c r="W31" s="27">
        <v>46239.452777777777</v>
      </c>
      <c r="Z31" s="24">
        <v>1</v>
      </c>
      <c r="AA31" s="24" t="s">
        <v>60</v>
      </c>
      <c r="AB31" s="24" t="b">
        <v>0</v>
      </c>
      <c r="AC31" s="61"/>
    </row>
    <row r="32" spans="2:29" ht="13.7">
      <c r="B32" s="24" t="s">
        <v>49</v>
      </c>
      <c r="C32" s="24" t="s">
        <v>50</v>
      </c>
      <c r="D32" s="24" t="s">
        <v>51</v>
      </c>
      <c r="E32" s="24">
        <v>210</v>
      </c>
      <c r="F32" s="26">
        <v>46235</v>
      </c>
      <c r="G32" s="24" t="s">
        <v>52</v>
      </c>
      <c r="H32" s="24" t="s">
        <v>53</v>
      </c>
      <c r="I32" s="24" t="s">
        <v>54</v>
      </c>
      <c r="J32" s="24" t="s">
        <v>126</v>
      </c>
      <c r="K32" s="24">
        <v>1</v>
      </c>
      <c r="L32" s="24" t="s">
        <v>55</v>
      </c>
      <c r="M32" s="26">
        <v>46239</v>
      </c>
      <c r="N32" s="27">
        <v>46239.354166666664</v>
      </c>
      <c r="O32" s="27">
        <v>46239.5</v>
      </c>
      <c r="P32" s="24" t="s">
        <v>192</v>
      </c>
      <c r="Q32" s="24" t="s">
        <v>193</v>
      </c>
      <c r="R32" s="24" t="s">
        <v>149</v>
      </c>
      <c r="S32" s="24" t="s">
        <v>156</v>
      </c>
      <c r="T32" s="24" t="s">
        <v>54</v>
      </c>
      <c r="U32" s="24" t="s">
        <v>191</v>
      </c>
      <c r="V32" s="27">
        <v>46239.397222222222</v>
      </c>
      <c r="W32" s="27">
        <v>46239.407638888886</v>
      </c>
      <c r="Z32" s="24">
        <v>1</v>
      </c>
      <c r="AA32" s="24" t="s">
        <v>60</v>
      </c>
      <c r="AB32" s="24" t="b">
        <v>0</v>
      </c>
      <c r="AC32" s="61"/>
    </row>
    <row r="33" spans="2:29" ht="13.7">
      <c r="B33" s="24" t="s">
        <v>49</v>
      </c>
      <c r="C33" s="24" t="s">
        <v>50</v>
      </c>
      <c r="D33" s="24" t="s">
        <v>51</v>
      </c>
      <c r="E33" s="24">
        <v>210</v>
      </c>
      <c r="F33" s="26">
        <v>46235</v>
      </c>
      <c r="G33" s="24" t="s">
        <v>52</v>
      </c>
      <c r="H33" s="24" t="s">
        <v>53</v>
      </c>
      <c r="I33" s="24" t="s">
        <v>54</v>
      </c>
      <c r="J33" s="24" t="s">
        <v>126</v>
      </c>
      <c r="K33" s="24">
        <v>1</v>
      </c>
      <c r="L33" s="24" t="s">
        <v>55</v>
      </c>
      <c r="M33" s="26">
        <v>46239</v>
      </c>
      <c r="N33" s="27">
        <v>46239.354166666664</v>
      </c>
      <c r="O33" s="27">
        <v>46239.5</v>
      </c>
      <c r="P33" s="24" t="s">
        <v>194</v>
      </c>
      <c r="Q33" s="24" t="s">
        <v>195</v>
      </c>
      <c r="R33" s="24" t="s">
        <v>149</v>
      </c>
      <c r="T33" s="24" t="s">
        <v>54</v>
      </c>
      <c r="U33" s="24" t="s">
        <v>191</v>
      </c>
      <c r="V33" s="27">
        <v>46239.361805555556</v>
      </c>
      <c r="W33" s="27">
        <v>46239.380555555559</v>
      </c>
      <c r="Z33" s="24">
        <v>1</v>
      </c>
      <c r="AA33" s="24" t="s">
        <v>60</v>
      </c>
      <c r="AB33" s="24" t="b">
        <v>0</v>
      </c>
      <c r="AC33" s="61"/>
    </row>
    <row r="34" spans="2:29" ht="13.7">
      <c r="B34" s="24" t="s">
        <v>49</v>
      </c>
      <c r="C34" s="24" t="s">
        <v>50</v>
      </c>
      <c r="D34" s="24" t="s">
        <v>51</v>
      </c>
      <c r="E34" s="24">
        <v>210</v>
      </c>
      <c r="F34" s="26">
        <v>46235</v>
      </c>
      <c r="G34" s="24" t="s">
        <v>52</v>
      </c>
      <c r="H34" s="24" t="s">
        <v>53</v>
      </c>
      <c r="I34" s="24" t="s">
        <v>54</v>
      </c>
      <c r="J34" s="24" t="s">
        <v>126</v>
      </c>
      <c r="K34" s="24">
        <v>1</v>
      </c>
      <c r="L34" s="24" t="s">
        <v>55</v>
      </c>
      <c r="M34" s="26">
        <v>46239</v>
      </c>
      <c r="N34" s="27">
        <v>46239.354166666664</v>
      </c>
      <c r="O34" s="27">
        <v>46239.5</v>
      </c>
      <c r="P34" s="24" t="s">
        <v>196</v>
      </c>
      <c r="Q34" s="24" t="s">
        <v>197</v>
      </c>
      <c r="R34" s="24" t="s">
        <v>142</v>
      </c>
      <c r="S34" s="24" t="s">
        <v>198</v>
      </c>
      <c r="T34" s="24" t="s">
        <v>54</v>
      </c>
      <c r="U34" s="24" t="s">
        <v>191</v>
      </c>
      <c r="V34" s="27">
        <v>46239.468055555553</v>
      </c>
      <c r="W34" s="27">
        <v>46239.48541666667</v>
      </c>
      <c r="Z34" s="24">
        <v>1</v>
      </c>
      <c r="AA34" s="24" t="s">
        <v>60</v>
      </c>
      <c r="AB34" s="24" t="b">
        <v>0</v>
      </c>
      <c r="AC34" s="61"/>
    </row>
    <row r="35" spans="2:29" ht="13.7">
      <c r="B35" s="24" t="s">
        <v>49</v>
      </c>
      <c r="C35" s="24" t="s">
        <v>50</v>
      </c>
      <c r="D35" s="24" t="s">
        <v>51</v>
      </c>
      <c r="E35" s="24">
        <v>240</v>
      </c>
      <c r="F35" s="26">
        <v>46174</v>
      </c>
      <c r="G35" s="24" t="s">
        <v>52</v>
      </c>
      <c r="H35" s="24" t="s">
        <v>53</v>
      </c>
      <c r="I35" s="24" t="s">
        <v>61</v>
      </c>
      <c r="J35" s="24" t="s">
        <v>125</v>
      </c>
      <c r="K35" s="24">
        <v>1</v>
      </c>
      <c r="L35" s="24" t="s">
        <v>55</v>
      </c>
      <c r="M35" s="26">
        <v>46175</v>
      </c>
      <c r="N35" s="27">
        <v>46175.375</v>
      </c>
      <c r="O35" s="27">
        <v>46175.541666666664</v>
      </c>
      <c r="V35" s="27"/>
      <c r="W35" s="27"/>
      <c r="X35" s="24">
        <v>4</v>
      </c>
      <c r="Y35" s="24">
        <v>0</v>
      </c>
      <c r="Z35" s="24">
        <v>4</v>
      </c>
      <c r="AA35" s="24" t="s">
        <v>56</v>
      </c>
      <c r="AB35" s="24" t="b">
        <v>0</v>
      </c>
      <c r="AC35" s="61">
        <v>0</v>
      </c>
    </row>
    <row r="36" spans="2:29" ht="13.7">
      <c r="B36" s="24" t="s">
        <v>49</v>
      </c>
      <c r="C36" s="24" t="s">
        <v>50</v>
      </c>
      <c r="D36" s="24" t="s">
        <v>51</v>
      </c>
      <c r="E36" s="24">
        <v>240</v>
      </c>
      <c r="F36" s="26">
        <v>46174</v>
      </c>
      <c r="G36" s="24" t="s">
        <v>52</v>
      </c>
      <c r="H36" s="24" t="s">
        <v>53</v>
      </c>
      <c r="I36" s="24" t="s">
        <v>61</v>
      </c>
      <c r="J36" s="24" t="s">
        <v>126</v>
      </c>
      <c r="K36" s="24">
        <v>1</v>
      </c>
      <c r="L36" s="24" t="s">
        <v>55</v>
      </c>
      <c r="M36" s="26">
        <v>46175</v>
      </c>
      <c r="N36" s="27">
        <v>46175.375</v>
      </c>
      <c r="O36" s="27">
        <v>46175.541666666664</v>
      </c>
      <c r="P36" s="24" t="s">
        <v>199</v>
      </c>
      <c r="Q36" s="24" t="s">
        <v>200</v>
      </c>
      <c r="R36" s="24" t="s">
        <v>201</v>
      </c>
      <c r="T36" s="24" t="s">
        <v>61</v>
      </c>
      <c r="U36" s="24" t="s">
        <v>202</v>
      </c>
      <c r="V36" s="27">
        <v>46175.508333333331</v>
      </c>
      <c r="W36" s="27">
        <v>46175.53125</v>
      </c>
      <c r="Z36" s="24">
        <v>1</v>
      </c>
      <c r="AA36" s="24" t="s">
        <v>56</v>
      </c>
      <c r="AB36" s="24" t="b">
        <v>0</v>
      </c>
      <c r="AC36" s="61"/>
    </row>
    <row r="37" spans="2:29" ht="13.7">
      <c r="B37" s="24" t="s">
        <v>49</v>
      </c>
      <c r="C37" s="24" t="s">
        <v>50</v>
      </c>
      <c r="D37" s="24" t="s">
        <v>51</v>
      </c>
      <c r="E37" s="24">
        <v>240</v>
      </c>
      <c r="F37" s="26">
        <v>46174</v>
      </c>
      <c r="G37" s="24" t="s">
        <v>52</v>
      </c>
      <c r="H37" s="24" t="s">
        <v>53</v>
      </c>
      <c r="I37" s="24" t="s">
        <v>61</v>
      </c>
      <c r="J37" s="24" t="s">
        <v>126</v>
      </c>
      <c r="K37" s="24">
        <v>1</v>
      </c>
      <c r="L37" s="24" t="s">
        <v>55</v>
      </c>
      <c r="M37" s="26">
        <v>46175</v>
      </c>
      <c r="N37" s="27">
        <v>46175.375</v>
      </c>
      <c r="O37" s="27">
        <v>46175.541666666664</v>
      </c>
      <c r="P37" s="24" t="s">
        <v>203</v>
      </c>
      <c r="Q37" s="24" t="s">
        <v>204</v>
      </c>
      <c r="R37" s="24" t="s">
        <v>205</v>
      </c>
      <c r="S37" s="24" t="s">
        <v>160</v>
      </c>
      <c r="T37" s="24" t="s">
        <v>61</v>
      </c>
      <c r="U37" s="24" t="s">
        <v>202</v>
      </c>
      <c r="V37" s="27">
        <v>46175.42291666667</v>
      </c>
      <c r="W37" s="27">
        <v>46175.447222222225</v>
      </c>
      <c r="Z37" s="24">
        <v>1</v>
      </c>
      <c r="AA37" s="24" t="s">
        <v>56</v>
      </c>
      <c r="AB37" s="24" t="b">
        <v>0</v>
      </c>
      <c r="AC37" s="61"/>
    </row>
    <row r="38" spans="2:29" ht="13.7">
      <c r="B38" s="24" t="s">
        <v>49</v>
      </c>
      <c r="C38" s="24" t="s">
        <v>50</v>
      </c>
      <c r="D38" s="24" t="s">
        <v>51</v>
      </c>
      <c r="E38" s="24">
        <v>240</v>
      </c>
      <c r="F38" s="26">
        <v>46174</v>
      </c>
      <c r="G38" s="24" t="s">
        <v>52</v>
      </c>
      <c r="H38" s="24" t="s">
        <v>53</v>
      </c>
      <c r="I38" s="24" t="s">
        <v>61</v>
      </c>
      <c r="J38" s="24" t="s">
        <v>126</v>
      </c>
      <c r="K38" s="24">
        <v>1</v>
      </c>
      <c r="L38" s="24" t="s">
        <v>55</v>
      </c>
      <c r="M38" s="26">
        <v>46175</v>
      </c>
      <c r="N38" s="27">
        <v>46175.375</v>
      </c>
      <c r="O38" s="27">
        <v>46175.541666666664</v>
      </c>
      <c r="P38" s="24" t="s">
        <v>206</v>
      </c>
      <c r="Q38" s="24" t="s">
        <v>207</v>
      </c>
      <c r="R38" s="24" t="s">
        <v>208</v>
      </c>
      <c r="T38" s="24" t="s">
        <v>61</v>
      </c>
      <c r="U38" s="24" t="s">
        <v>202</v>
      </c>
      <c r="V38" s="27">
        <v>46175.461111111108</v>
      </c>
      <c r="W38" s="27">
        <v>46175.48541666667</v>
      </c>
      <c r="Z38" s="24">
        <v>1</v>
      </c>
      <c r="AA38" s="24" t="s">
        <v>56</v>
      </c>
      <c r="AB38" s="24" t="b">
        <v>0</v>
      </c>
      <c r="AC38" s="61"/>
    </row>
    <row r="39" spans="2:29" ht="13.7">
      <c r="B39" s="24" t="s">
        <v>49</v>
      </c>
      <c r="C39" s="24" t="s">
        <v>50</v>
      </c>
      <c r="D39" s="24" t="s">
        <v>51</v>
      </c>
      <c r="E39" s="24">
        <v>240</v>
      </c>
      <c r="F39" s="26">
        <v>46174</v>
      </c>
      <c r="G39" s="24" t="s">
        <v>52</v>
      </c>
      <c r="H39" s="24" t="s">
        <v>53</v>
      </c>
      <c r="I39" s="24" t="s">
        <v>61</v>
      </c>
      <c r="J39" s="24" t="s">
        <v>126</v>
      </c>
      <c r="K39" s="24">
        <v>1</v>
      </c>
      <c r="L39" s="24" t="s">
        <v>55</v>
      </c>
      <c r="M39" s="26">
        <v>46175</v>
      </c>
      <c r="N39" s="27">
        <v>46175.375</v>
      </c>
      <c r="O39" s="27">
        <v>46175.541666666664</v>
      </c>
      <c r="P39" s="24" t="s">
        <v>209</v>
      </c>
      <c r="Q39" s="24" t="s">
        <v>210</v>
      </c>
      <c r="R39" s="24" t="s">
        <v>201</v>
      </c>
      <c r="T39" s="24" t="s">
        <v>61</v>
      </c>
      <c r="U39" s="24" t="s">
        <v>202</v>
      </c>
      <c r="V39" s="27">
        <v>46175.381249999999</v>
      </c>
      <c r="W39" s="27">
        <v>46175.402777777781</v>
      </c>
      <c r="Z39" s="24">
        <v>1</v>
      </c>
      <c r="AA39" s="24" t="s">
        <v>56</v>
      </c>
      <c r="AB39" s="24" t="b">
        <v>0</v>
      </c>
      <c r="AC39" s="61"/>
    </row>
    <row r="40" spans="2:29" ht="13.7">
      <c r="B40" s="24" t="s">
        <v>49</v>
      </c>
      <c r="C40" s="24" t="s">
        <v>50</v>
      </c>
      <c r="D40" s="24" t="s">
        <v>51</v>
      </c>
      <c r="E40" s="24">
        <v>240</v>
      </c>
      <c r="F40" s="26">
        <v>46174</v>
      </c>
      <c r="G40" s="24" t="s">
        <v>52</v>
      </c>
      <c r="H40" s="24" t="s">
        <v>53</v>
      </c>
      <c r="I40" s="24" t="s">
        <v>59</v>
      </c>
      <c r="J40" s="24" t="s">
        <v>125</v>
      </c>
      <c r="K40" s="24">
        <v>1</v>
      </c>
      <c r="L40" s="24" t="s">
        <v>55</v>
      </c>
      <c r="M40" s="26">
        <v>46176</v>
      </c>
      <c r="N40" s="27">
        <v>46176.375</v>
      </c>
      <c r="O40" s="27">
        <v>46176.541666666664</v>
      </c>
      <c r="V40" s="27"/>
      <c r="W40" s="27"/>
      <c r="X40" s="24">
        <v>4</v>
      </c>
      <c r="Y40" s="24">
        <v>0</v>
      </c>
      <c r="Z40" s="24">
        <v>4</v>
      </c>
      <c r="AA40" s="24" t="s">
        <v>56</v>
      </c>
      <c r="AB40" s="24" t="b">
        <v>0</v>
      </c>
      <c r="AC40" s="61">
        <v>0</v>
      </c>
    </row>
    <row r="41" spans="2:29" ht="13.7">
      <c r="B41" s="24" t="s">
        <v>49</v>
      </c>
      <c r="C41" s="24" t="s">
        <v>50</v>
      </c>
      <c r="D41" s="24" t="s">
        <v>51</v>
      </c>
      <c r="E41" s="24">
        <v>240</v>
      </c>
      <c r="F41" s="26">
        <v>46174</v>
      </c>
      <c r="G41" s="24" t="s">
        <v>52</v>
      </c>
      <c r="H41" s="24" t="s">
        <v>53</v>
      </c>
      <c r="I41" s="24" t="s">
        <v>59</v>
      </c>
      <c r="J41" s="24" t="s">
        <v>126</v>
      </c>
      <c r="K41" s="24">
        <v>1</v>
      </c>
      <c r="L41" s="24" t="s">
        <v>55</v>
      </c>
      <c r="M41" s="26">
        <v>46176</v>
      </c>
      <c r="N41" s="27">
        <v>46176.375</v>
      </c>
      <c r="O41" s="27">
        <v>46176.541666666664</v>
      </c>
      <c r="P41" s="24" t="s">
        <v>211</v>
      </c>
      <c r="Q41" s="24" t="s">
        <v>212</v>
      </c>
      <c r="R41" s="24" t="s">
        <v>174</v>
      </c>
      <c r="S41" s="24" t="s">
        <v>213</v>
      </c>
      <c r="T41" s="24" t="s">
        <v>59</v>
      </c>
      <c r="U41" s="24" t="s">
        <v>214</v>
      </c>
      <c r="V41" s="27">
        <v>46176.383333333331</v>
      </c>
      <c r="W41" s="27">
        <v>46176.407638888886</v>
      </c>
      <c r="Z41" s="24">
        <v>1</v>
      </c>
      <c r="AA41" s="24" t="s">
        <v>56</v>
      </c>
      <c r="AB41" s="24" t="b">
        <v>0</v>
      </c>
      <c r="AC41" s="61"/>
    </row>
    <row r="42" spans="2:29" ht="13.7">
      <c r="B42" s="24" t="s">
        <v>49</v>
      </c>
      <c r="C42" s="24" t="s">
        <v>50</v>
      </c>
      <c r="D42" s="24" t="s">
        <v>51</v>
      </c>
      <c r="E42" s="24">
        <v>240</v>
      </c>
      <c r="F42" s="26">
        <v>46174</v>
      </c>
      <c r="G42" s="24" t="s">
        <v>52</v>
      </c>
      <c r="H42" s="24" t="s">
        <v>53</v>
      </c>
      <c r="I42" s="24" t="s">
        <v>59</v>
      </c>
      <c r="J42" s="24" t="s">
        <v>126</v>
      </c>
      <c r="K42" s="24">
        <v>1</v>
      </c>
      <c r="L42" s="24" t="s">
        <v>55</v>
      </c>
      <c r="M42" s="26">
        <v>46176</v>
      </c>
      <c r="N42" s="27">
        <v>46176.375</v>
      </c>
      <c r="O42" s="27">
        <v>46176.541666666664</v>
      </c>
      <c r="P42" s="24" t="s">
        <v>215</v>
      </c>
      <c r="Q42" s="24" t="s">
        <v>216</v>
      </c>
      <c r="R42" s="24" t="s">
        <v>217</v>
      </c>
      <c r="T42" s="24" t="s">
        <v>59</v>
      </c>
      <c r="U42" s="24" t="s">
        <v>214</v>
      </c>
      <c r="V42" s="27">
        <v>46176.42083333333</v>
      </c>
      <c r="W42" s="27">
        <v>46176.442361111112</v>
      </c>
      <c r="Z42" s="24">
        <v>1</v>
      </c>
      <c r="AA42" s="24" t="s">
        <v>56</v>
      </c>
      <c r="AB42" s="24" t="b">
        <v>0</v>
      </c>
      <c r="AC42" s="61"/>
    </row>
    <row r="43" spans="2:29" ht="13.7">
      <c r="B43" s="24" t="s">
        <v>49</v>
      </c>
      <c r="C43" s="24" t="s">
        <v>50</v>
      </c>
      <c r="D43" s="24" t="s">
        <v>51</v>
      </c>
      <c r="E43" s="24">
        <v>240</v>
      </c>
      <c r="F43" s="26">
        <v>46174</v>
      </c>
      <c r="G43" s="24" t="s">
        <v>52</v>
      </c>
      <c r="H43" s="24" t="s">
        <v>53</v>
      </c>
      <c r="I43" s="24" t="s">
        <v>59</v>
      </c>
      <c r="J43" s="24" t="s">
        <v>126</v>
      </c>
      <c r="K43" s="24">
        <v>1</v>
      </c>
      <c r="L43" s="24" t="s">
        <v>55</v>
      </c>
      <c r="M43" s="26">
        <v>46176</v>
      </c>
      <c r="N43" s="27">
        <v>46176.375</v>
      </c>
      <c r="O43" s="27">
        <v>46176.541666666664</v>
      </c>
      <c r="P43" s="24" t="s">
        <v>218</v>
      </c>
      <c r="Q43" s="24" t="s">
        <v>219</v>
      </c>
      <c r="R43" s="24" t="s">
        <v>217</v>
      </c>
      <c r="T43" s="24" t="s">
        <v>59</v>
      </c>
      <c r="U43" s="24" t="s">
        <v>214</v>
      </c>
      <c r="V43" s="27">
        <v>46176.460416666669</v>
      </c>
      <c r="W43" s="27">
        <v>46176.484722222223</v>
      </c>
      <c r="Z43" s="24">
        <v>1</v>
      </c>
      <c r="AA43" s="24" t="s">
        <v>56</v>
      </c>
      <c r="AB43" s="24" t="b">
        <v>0</v>
      </c>
      <c r="AC43" s="61"/>
    </row>
    <row r="44" spans="2:29" ht="13.7">
      <c r="B44" s="24" t="s">
        <v>49</v>
      </c>
      <c r="C44" s="24" t="s">
        <v>50</v>
      </c>
      <c r="D44" s="24" t="s">
        <v>51</v>
      </c>
      <c r="E44" s="24">
        <v>240</v>
      </c>
      <c r="F44" s="26">
        <v>46174</v>
      </c>
      <c r="G44" s="24" t="s">
        <v>52</v>
      </c>
      <c r="H44" s="24" t="s">
        <v>53</v>
      </c>
      <c r="I44" s="24" t="s">
        <v>59</v>
      </c>
      <c r="J44" s="24" t="s">
        <v>126</v>
      </c>
      <c r="K44" s="24">
        <v>1</v>
      </c>
      <c r="L44" s="24" t="s">
        <v>55</v>
      </c>
      <c r="M44" s="26">
        <v>46176</v>
      </c>
      <c r="N44" s="27">
        <v>46176.375</v>
      </c>
      <c r="O44" s="27">
        <v>46176.541666666664</v>
      </c>
      <c r="P44" s="24" t="s">
        <v>220</v>
      </c>
      <c r="Q44" s="24" t="s">
        <v>221</v>
      </c>
      <c r="R44" s="24" t="s">
        <v>217</v>
      </c>
      <c r="S44" s="24" t="s">
        <v>198</v>
      </c>
      <c r="T44" s="24" t="s">
        <v>59</v>
      </c>
      <c r="U44" s="24" t="s">
        <v>214</v>
      </c>
      <c r="V44" s="27">
        <v>46176.505555555559</v>
      </c>
      <c r="W44" s="27">
        <v>46176.527083333334</v>
      </c>
      <c r="Z44" s="24">
        <v>1</v>
      </c>
      <c r="AA44" s="24" t="s">
        <v>56</v>
      </c>
      <c r="AB44" s="24" t="b">
        <v>0</v>
      </c>
      <c r="AC44" s="61"/>
    </row>
    <row r="45" spans="2:29" ht="13.7">
      <c r="B45" s="24" t="s">
        <v>49</v>
      </c>
      <c r="C45" s="24" t="s">
        <v>50</v>
      </c>
      <c r="D45" s="24" t="s">
        <v>51</v>
      </c>
      <c r="E45" s="24">
        <v>240</v>
      </c>
      <c r="F45" s="26">
        <v>46204</v>
      </c>
      <c r="G45" s="24" t="s">
        <v>52</v>
      </c>
      <c r="H45" s="24" t="s">
        <v>53</v>
      </c>
      <c r="I45" s="24" t="s">
        <v>57</v>
      </c>
      <c r="J45" s="24" t="s">
        <v>125</v>
      </c>
      <c r="K45" s="24">
        <v>1</v>
      </c>
      <c r="L45" s="24" t="s">
        <v>55</v>
      </c>
      <c r="M45" s="26">
        <v>46214</v>
      </c>
      <c r="N45" s="27">
        <v>46214.333333333336</v>
      </c>
      <c r="O45" s="27">
        <v>46214.5</v>
      </c>
      <c r="V45" s="27"/>
      <c r="W45" s="27"/>
      <c r="X45" s="24">
        <v>4</v>
      </c>
      <c r="Y45" s="24">
        <v>0</v>
      </c>
      <c r="Z45" s="24">
        <v>4</v>
      </c>
      <c r="AA45" s="24" t="s">
        <v>58</v>
      </c>
      <c r="AB45" s="24" t="b">
        <v>0</v>
      </c>
      <c r="AC45" s="61">
        <v>0</v>
      </c>
    </row>
    <row r="46" spans="2:29" ht="13.7">
      <c r="B46" s="24" t="s">
        <v>49</v>
      </c>
      <c r="C46" s="24" t="s">
        <v>50</v>
      </c>
      <c r="D46" s="24" t="s">
        <v>51</v>
      </c>
      <c r="E46" s="24">
        <v>240</v>
      </c>
      <c r="F46" s="26">
        <v>46204</v>
      </c>
      <c r="G46" s="24" t="s">
        <v>52</v>
      </c>
      <c r="H46" s="24" t="s">
        <v>53</v>
      </c>
      <c r="I46" s="24" t="s">
        <v>57</v>
      </c>
      <c r="J46" s="24" t="s">
        <v>126</v>
      </c>
      <c r="K46" s="24">
        <v>1</v>
      </c>
      <c r="L46" s="24" t="s">
        <v>55</v>
      </c>
      <c r="M46" s="26">
        <v>46214</v>
      </c>
      <c r="N46" s="27">
        <v>46214.333333333336</v>
      </c>
      <c r="O46" s="27">
        <v>46214.5</v>
      </c>
      <c r="P46" s="24" t="s">
        <v>222</v>
      </c>
      <c r="Q46" s="24" t="s">
        <v>223</v>
      </c>
      <c r="R46" s="24" t="s">
        <v>165</v>
      </c>
      <c r="T46" s="24" t="s">
        <v>57</v>
      </c>
      <c r="U46" s="24" t="s">
        <v>224</v>
      </c>
      <c r="V46" s="27">
        <v>46214.381944444445</v>
      </c>
      <c r="W46" s="27">
        <v>46214.40625</v>
      </c>
      <c r="Z46" s="24">
        <v>1</v>
      </c>
      <c r="AA46" s="24" t="s">
        <v>58</v>
      </c>
      <c r="AB46" s="24" t="b">
        <v>0</v>
      </c>
      <c r="AC46" s="61"/>
    </row>
    <row r="47" spans="2:29" ht="13.7">
      <c r="B47" s="24" t="s">
        <v>49</v>
      </c>
      <c r="C47" s="24" t="s">
        <v>50</v>
      </c>
      <c r="D47" s="24" t="s">
        <v>51</v>
      </c>
      <c r="E47" s="24">
        <v>240</v>
      </c>
      <c r="F47" s="26">
        <v>46204</v>
      </c>
      <c r="G47" s="24" t="s">
        <v>52</v>
      </c>
      <c r="H47" s="24" t="s">
        <v>53</v>
      </c>
      <c r="I47" s="24" t="s">
        <v>57</v>
      </c>
      <c r="J47" s="24" t="s">
        <v>126</v>
      </c>
      <c r="K47" s="24">
        <v>1</v>
      </c>
      <c r="L47" s="24" t="s">
        <v>55</v>
      </c>
      <c r="M47" s="26">
        <v>46214</v>
      </c>
      <c r="N47" s="27">
        <v>46214.333333333336</v>
      </c>
      <c r="O47" s="27">
        <v>46214.5</v>
      </c>
      <c r="P47" s="24" t="s">
        <v>225</v>
      </c>
      <c r="Q47" s="24" t="s">
        <v>226</v>
      </c>
      <c r="R47" s="24" t="s">
        <v>165</v>
      </c>
      <c r="T47" s="24" t="s">
        <v>57</v>
      </c>
      <c r="U47" s="24" t="s">
        <v>224</v>
      </c>
      <c r="V47" s="27">
        <v>46214.465277777781</v>
      </c>
      <c r="W47" s="27">
        <v>46214.493055555555</v>
      </c>
      <c r="Z47" s="24">
        <v>1</v>
      </c>
      <c r="AA47" s="24" t="s">
        <v>58</v>
      </c>
      <c r="AB47" s="24" t="b">
        <v>0</v>
      </c>
      <c r="AC47" s="61"/>
    </row>
    <row r="48" spans="2:29" ht="13.7">
      <c r="B48" s="24" t="s">
        <v>49</v>
      </c>
      <c r="C48" s="24" t="s">
        <v>50</v>
      </c>
      <c r="D48" s="24" t="s">
        <v>51</v>
      </c>
      <c r="E48" s="24">
        <v>240</v>
      </c>
      <c r="F48" s="26">
        <v>46204</v>
      </c>
      <c r="G48" s="24" t="s">
        <v>52</v>
      </c>
      <c r="H48" s="24" t="s">
        <v>53</v>
      </c>
      <c r="I48" s="24" t="s">
        <v>57</v>
      </c>
      <c r="J48" s="24" t="s">
        <v>126</v>
      </c>
      <c r="K48" s="24">
        <v>1</v>
      </c>
      <c r="L48" s="24" t="s">
        <v>55</v>
      </c>
      <c r="M48" s="26">
        <v>46214</v>
      </c>
      <c r="N48" s="27">
        <v>46214.333333333336</v>
      </c>
      <c r="O48" s="27">
        <v>46214.5</v>
      </c>
      <c r="P48" s="24" t="s">
        <v>227</v>
      </c>
      <c r="Q48" s="24" t="s">
        <v>228</v>
      </c>
      <c r="R48" s="24" t="s">
        <v>165</v>
      </c>
      <c r="T48" s="24" t="s">
        <v>57</v>
      </c>
      <c r="U48" s="24" t="s">
        <v>224</v>
      </c>
      <c r="V48" s="27">
        <v>46214.337500000001</v>
      </c>
      <c r="W48" s="27">
        <v>46214.367361111108</v>
      </c>
      <c r="Z48" s="24">
        <v>1</v>
      </c>
      <c r="AA48" s="24" t="s">
        <v>58</v>
      </c>
      <c r="AB48" s="24" t="b">
        <v>0</v>
      </c>
      <c r="AC48" s="61"/>
    </row>
    <row r="49" spans="2:29" ht="13.7">
      <c r="B49" s="24" t="s">
        <v>49</v>
      </c>
      <c r="C49" s="24" t="s">
        <v>50</v>
      </c>
      <c r="D49" s="24" t="s">
        <v>51</v>
      </c>
      <c r="E49" s="24">
        <v>240</v>
      </c>
      <c r="F49" s="26">
        <v>46204</v>
      </c>
      <c r="G49" s="24" t="s">
        <v>52</v>
      </c>
      <c r="H49" s="24" t="s">
        <v>53</v>
      </c>
      <c r="I49" s="24" t="s">
        <v>57</v>
      </c>
      <c r="J49" s="24" t="s">
        <v>126</v>
      </c>
      <c r="K49" s="24">
        <v>1</v>
      </c>
      <c r="L49" s="24" t="s">
        <v>55</v>
      </c>
      <c r="M49" s="26">
        <v>46214</v>
      </c>
      <c r="N49" s="27">
        <v>46214.333333333336</v>
      </c>
      <c r="O49" s="27">
        <v>46214.5</v>
      </c>
      <c r="P49" s="24" t="s">
        <v>229</v>
      </c>
      <c r="Q49" s="24" t="s">
        <v>230</v>
      </c>
      <c r="R49" s="24" t="s">
        <v>182</v>
      </c>
      <c r="T49" s="24" t="s">
        <v>57</v>
      </c>
      <c r="U49" s="24" t="s">
        <v>224</v>
      </c>
      <c r="V49" s="27">
        <v>46214.42291666667</v>
      </c>
      <c r="W49" s="27">
        <v>46214.447222222225</v>
      </c>
      <c r="Z49" s="24">
        <v>1</v>
      </c>
      <c r="AA49" s="24" t="s">
        <v>58</v>
      </c>
      <c r="AB49" s="24" t="b">
        <v>0</v>
      </c>
      <c r="AC49" s="61"/>
    </row>
    <row r="50" spans="2:29" ht="13.7">
      <c r="B50" s="24" t="s">
        <v>49</v>
      </c>
      <c r="C50" s="24" t="s">
        <v>50</v>
      </c>
      <c r="D50" s="24" t="s">
        <v>51</v>
      </c>
      <c r="E50" s="24">
        <v>240</v>
      </c>
      <c r="F50" s="26">
        <v>46204</v>
      </c>
      <c r="G50" s="24" t="s">
        <v>52</v>
      </c>
      <c r="H50" s="24" t="s">
        <v>53</v>
      </c>
      <c r="I50" s="24" t="s">
        <v>54</v>
      </c>
      <c r="J50" s="24" t="s">
        <v>125</v>
      </c>
      <c r="K50" s="24">
        <v>1</v>
      </c>
      <c r="L50" s="24" t="s">
        <v>55</v>
      </c>
      <c r="M50" s="26">
        <v>46220</v>
      </c>
      <c r="N50" s="27">
        <v>46220.333333333336</v>
      </c>
      <c r="O50" s="27">
        <v>46220.5</v>
      </c>
      <c r="V50" s="27"/>
      <c r="W50" s="27"/>
      <c r="X50" s="24">
        <v>4</v>
      </c>
      <c r="Y50" s="24">
        <v>0</v>
      </c>
      <c r="Z50" s="24">
        <v>4</v>
      </c>
      <c r="AA50" s="24" t="s">
        <v>58</v>
      </c>
      <c r="AB50" s="24" t="b">
        <v>0</v>
      </c>
      <c r="AC50" s="61">
        <v>0</v>
      </c>
    </row>
    <row r="51" spans="2:29" ht="13.7">
      <c r="B51" s="24" t="s">
        <v>49</v>
      </c>
      <c r="C51" s="24" t="s">
        <v>50</v>
      </c>
      <c r="D51" s="24" t="s">
        <v>51</v>
      </c>
      <c r="E51" s="24">
        <v>240</v>
      </c>
      <c r="F51" s="26">
        <v>46204</v>
      </c>
      <c r="G51" s="24" t="s">
        <v>52</v>
      </c>
      <c r="H51" s="24" t="s">
        <v>53</v>
      </c>
      <c r="I51" s="24" t="s">
        <v>54</v>
      </c>
      <c r="J51" s="24" t="s">
        <v>126</v>
      </c>
      <c r="K51" s="24">
        <v>1</v>
      </c>
      <c r="L51" s="24" t="s">
        <v>55</v>
      </c>
      <c r="M51" s="26">
        <v>46220</v>
      </c>
      <c r="N51" s="27">
        <v>46220.333333333336</v>
      </c>
      <c r="O51" s="27">
        <v>46220.5</v>
      </c>
      <c r="P51" s="24" t="s">
        <v>231</v>
      </c>
      <c r="Q51" s="24" t="s">
        <v>232</v>
      </c>
      <c r="R51" s="24" t="s">
        <v>142</v>
      </c>
      <c r="T51" s="24" t="s">
        <v>54</v>
      </c>
      <c r="U51" s="24" t="s">
        <v>143</v>
      </c>
      <c r="V51" s="27">
        <v>46220.37777777778</v>
      </c>
      <c r="W51" s="27">
        <v>46220.400694444441</v>
      </c>
      <c r="Z51" s="24">
        <v>1</v>
      </c>
      <c r="AA51" s="24" t="s">
        <v>58</v>
      </c>
      <c r="AB51" s="24" t="b">
        <v>0</v>
      </c>
      <c r="AC51" s="61"/>
    </row>
    <row r="52" spans="2:29" ht="13.7">
      <c r="B52" s="24" t="s">
        <v>49</v>
      </c>
      <c r="C52" s="24" t="s">
        <v>50</v>
      </c>
      <c r="D52" s="24" t="s">
        <v>51</v>
      </c>
      <c r="E52" s="24">
        <v>240</v>
      </c>
      <c r="F52" s="26">
        <v>46204</v>
      </c>
      <c r="G52" s="24" t="s">
        <v>52</v>
      </c>
      <c r="H52" s="24" t="s">
        <v>53</v>
      </c>
      <c r="I52" s="24" t="s">
        <v>54</v>
      </c>
      <c r="J52" s="24" t="s">
        <v>126</v>
      </c>
      <c r="K52" s="24">
        <v>1</v>
      </c>
      <c r="L52" s="24" t="s">
        <v>55</v>
      </c>
      <c r="M52" s="26">
        <v>46220</v>
      </c>
      <c r="N52" s="27">
        <v>46220.333333333336</v>
      </c>
      <c r="O52" s="27">
        <v>46220.5</v>
      </c>
      <c r="P52" s="24" t="s">
        <v>233</v>
      </c>
      <c r="Q52" s="24" t="s">
        <v>234</v>
      </c>
      <c r="R52" s="24" t="s">
        <v>142</v>
      </c>
      <c r="T52" s="24" t="s">
        <v>54</v>
      </c>
      <c r="U52" s="24" t="s">
        <v>143</v>
      </c>
      <c r="V52" s="27">
        <v>46220.341666666667</v>
      </c>
      <c r="W52" s="27">
        <v>46220.361111111109</v>
      </c>
      <c r="Z52" s="24">
        <v>1</v>
      </c>
      <c r="AA52" s="24" t="s">
        <v>58</v>
      </c>
      <c r="AB52" s="24" t="b">
        <v>0</v>
      </c>
      <c r="AC52" s="61"/>
    </row>
    <row r="53" spans="2:29" ht="13.7">
      <c r="B53" s="24" t="s">
        <v>49</v>
      </c>
      <c r="C53" s="24" t="s">
        <v>50</v>
      </c>
      <c r="D53" s="24" t="s">
        <v>51</v>
      </c>
      <c r="E53" s="24">
        <v>240</v>
      </c>
      <c r="F53" s="26">
        <v>46204</v>
      </c>
      <c r="G53" s="24" t="s">
        <v>52</v>
      </c>
      <c r="H53" s="24" t="s">
        <v>53</v>
      </c>
      <c r="I53" s="24" t="s">
        <v>54</v>
      </c>
      <c r="J53" s="24" t="s">
        <v>126</v>
      </c>
      <c r="K53" s="24">
        <v>1</v>
      </c>
      <c r="L53" s="24" t="s">
        <v>55</v>
      </c>
      <c r="M53" s="26">
        <v>46220</v>
      </c>
      <c r="N53" s="27">
        <v>46220.333333333336</v>
      </c>
      <c r="O53" s="27">
        <v>46220.5</v>
      </c>
      <c r="P53" s="24" t="s">
        <v>235</v>
      </c>
      <c r="Q53" s="24" t="s">
        <v>236</v>
      </c>
      <c r="R53" s="24" t="s">
        <v>142</v>
      </c>
      <c r="T53" s="24" t="s">
        <v>54</v>
      </c>
      <c r="U53" s="24" t="s">
        <v>143</v>
      </c>
      <c r="V53" s="27">
        <v>46220.465277777781</v>
      </c>
      <c r="W53" s="27">
        <v>46220.486805555556</v>
      </c>
      <c r="Z53" s="24">
        <v>1</v>
      </c>
      <c r="AA53" s="24" t="s">
        <v>58</v>
      </c>
      <c r="AB53" s="24" t="b">
        <v>0</v>
      </c>
      <c r="AC53" s="61"/>
    </row>
    <row r="54" spans="2:29" ht="13.7">
      <c r="B54" s="24" t="s">
        <v>49</v>
      </c>
      <c r="C54" s="24" t="s">
        <v>50</v>
      </c>
      <c r="D54" s="24" t="s">
        <v>51</v>
      </c>
      <c r="E54" s="24">
        <v>240</v>
      </c>
      <c r="F54" s="26">
        <v>46204</v>
      </c>
      <c r="G54" s="24" t="s">
        <v>52</v>
      </c>
      <c r="H54" s="24" t="s">
        <v>53</v>
      </c>
      <c r="I54" s="24" t="s">
        <v>54</v>
      </c>
      <c r="J54" s="24" t="s">
        <v>126</v>
      </c>
      <c r="K54" s="24">
        <v>1</v>
      </c>
      <c r="L54" s="24" t="s">
        <v>55</v>
      </c>
      <c r="M54" s="26">
        <v>46220</v>
      </c>
      <c r="N54" s="27">
        <v>46220.333333333336</v>
      </c>
      <c r="O54" s="27">
        <v>46220.5</v>
      </c>
      <c r="P54" s="24" t="s">
        <v>237</v>
      </c>
      <c r="Q54" s="24" t="s">
        <v>238</v>
      </c>
      <c r="R54" s="24" t="s">
        <v>146</v>
      </c>
      <c r="T54" s="24" t="s">
        <v>54</v>
      </c>
      <c r="U54" s="24" t="s">
        <v>143</v>
      </c>
      <c r="V54" s="27">
        <v>46220.424305555556</v>
      </c>
      <c r="W54" s="27">
        <v>46220.447222222225</v>
      </c>
      <c r="Z54" s="24">
        <v>1</v>
      </c>
      <c r="AA54" s="24" t="s">
        <v>58</v>
      </c>
      <c r="AB54" s="24" t="b">
        <v>0</v>
      </c>
      <c r="AC54" s="61"/>
    </row>
    <row r="55" spans="2:29" ht="13.7">
      <c r="B55" s="24" t="s">
        <v>49</v>
      </c>
      <c r="C55" s="24" t="s">
        <v>50</v>
      </c>
      <c r="D55" s="24" t="s">
        <v>51</v>
      </c>
      <c r="E55" s="24">
        <v>240</v>
      </c>
      <c r="F55" s="26">
        <v>46235</v>
      </c>
      <c r="G55" s="24" t="s">
        <v>52</v>
      </c>
      <c r="H55" s="24" t="s">
        <v>53</v>
      </c>
      <c r="I55" s="24" t="s">
        <v>54</v>
      </c>
      <c r="J55" s="24" t="s">
        <v>125</v>
      </c>
      <c r="K55" s="24">
        <v>1</v>
      </c>
      <c r="L55" s="24" t="s">
        <v>55</v>
      </c>
      <c r="M55" s="26">
        <v>46248</v>
      </c>
      <c r="N55" s="27">
        <v>46248.354166666664</v>
      </c>
      <c r="O55" s="27">
        <v>46248.520833333336</v>
      </c>
      <c r="V55" s="27"/>
      <c r="W55" s="27"/>
      <c r="X55" s="24">
        <v>4</v>
      </c>
      <c r="Y55" s="24">
        <v>0</v>
      </c>
      <c r="Z55" s="24">
        <v>4</v>
      </c>
      <c r="AA55" s="24" t="s">
        <v>60</v>
      </c>
      <c r="AB55" s="24" t="b">
        <v>0</v>
      </c>
      <c r="AC55" s="61">
        <v>0</v>
      </c>
    </row>
    <row r="56" spans="2:29" ht="13.7">
      <c r="B56" s="24" t="s">
        <v>49</v>
      </c>
      <c r="C56" s="24" t="s">
        <v>50</v>
      </c>
      <c r="D56" s="24" t="s">
        <v>51</v>
      </c>
      <c r="E56" s="24">
        <v>240</v>
      </c>
      <c r="F56" s="26">
        <v>46235</v>
      </c>
      <c r="G56" s="24" t="s">
        <v>52</v>
      </c>
      <c r="H56" s="24" t="s">
        <v>53</v>
      </c>
      <c r="I56" s="24" t="s">
        <v>54</v>
      </c>
      <c r="J56" s="24" t="s">
        <v>126</v>
      </c>
      <c r="K56" s="24">
        <v>1</v>
      </c>
      <c r="L56" s="24" t="s">
        <v>55</v>
      </c>
      <c r="M56" s="26">
        <v>46248</v>
      </c>
      <c r="N56" s="27">
        <v>46248.354166666664</v>
      </c>
      <c r="O56" s="27">
        <v>46248.520833333336</v>
      </c>
      <c r="P56" s="24" t="s">
        <v>239</v>
      </c>
      <c r="Q56" s="24" t="s">
        <v>240</v>
      </c>
      <c r="R56" s="24" t="s">
        <v>190</v>
      </c>
      <c r="T56" s="24" t="s">
        <v>54</v>
      </c>
      <c r="U56" s="24" t="s">
        <v>202</v>
      </c>
      <c r="V56" s="27">
        <v>46248.359027777777</v>
      </c>
      <c r="W56" s="27">
        <v>46248.383333333331</v>
      </c>
      <c r="Z56" s="24">
        <v>1</v>
      </c>
      <c r="AA56" s="24" t="s">
        <v>60</v>
      </c>
      <c r="AB56" s="24" t="b">
        <v>0</v>
      </c>
      <c r="AC56" s="61"/>
    </row>
    <row r="57" spans="2:29" ht="13.7">
      <c r="B57" s="24" t="s">
        <v>49</v>
      </c>
      <c r="C57" s="24" t="s">
        <v>50</v>
      </c>
      <c r="D57" s="24" t="s">
        <v>51</v>
      </c>
      <c r="E57" s="24">
        <v>240</v>
      </c>
      <c r="F57" s="26">
        <v>46235</v>
      </c>
      <c r="G57" s="24" t="s">
        <v>52</v>
      </c>
      <c r="H57" s="24" t="s">
        <v>53</v>
      </c>
      <c r="I57" s="24" t="s">
        <v>54</v>
      </c>
      <c r="J57" s="24" t="s">
        <v>126</v>
      </c>
      <c r="K57" s="24">
        <v>1</v>
      </c>
      <c r="L57" s="24" t="s">
        <v>55</v>
      </c>
      <c r="M57" s="26">
        <v>46248</v>
      </c>
      <c r="N57" s="27">
        <v>46248.354166666664</v>
      </c>
      <c r="O57" s="27">
        <v>46248.520833333336</v>
      </c>
      <c r="P57" s="24" t="s">
        <v>241</v>
      </c>
      <c r="Q57" s="24" t="s">
        <v>242</v>
      </c>
      <c r="R57" s="24" t="s">
        <v>149</v>
      </c>
      <c r="T57" s="24" t="s">
        <v>54</v>
      </c>
      <c r="U57" s="24" t="s">
        <v>202</v>
      </c>
      <c r="V57" s="27">
        <v>46248.486805555556</v>
      </c>
      <c r="W57" s="27">
        <v>46248.515277777777</v>
      </c>
      <c r="Z57" s="24">
        <v>1</v>
      </c>
      <c r="AA57" s="24" t="s">
        <v>60</v>
      </c>
      <c r="AB57" s="24" t="b">
        <v>0</v>
      </c>
      <c r="AC57" s="61"/>
    </row>
    <row r="58" spans="2:29" ht="13.7">
      <c r="B58" s="24" t="s">
        <v>49</v>
      </c>
      <c r="C58" s="24" t="s">
        <v>50</v>
      </c>
      <c r="D58" s="24" t="s">
        <v>51</v>
      </c>
      <c r="E58" s="24">
        <v>240</v>
      </c>
      <c r="F58" s="26">
        <v>46235</v>
      </c>
      <c r="G58" s="24" t="s">
        <v>52</v>
      </c>
      <c r="H58" s="24" t="s">
        <v>53</v>
      </c>
      <c r="I58" s="24" t="s">
        <v>54</v>
      </c>
      <c r="J58" s="24" t="s">
        <v>126</v>
      </c>
      <c r="K58" s="24">
        <v>1</v>
      </c>
      <c r="L58" s="24" t="s">
        <v>55</v>
      </c>
      <c r="M58" s="26">
        <v>46248</v>
      </c>
      <c r="N58" s="27">
        <v>46248.354166666664</v>
      </c>
      <c r="O58" s="27">
        <v>46248.520833333336</v>
      </c>
      <c r="P58" s="24" t="s">
        <v>243</v>
      </c>
      <c r="Q58" s="24" t="s">
        <v>244</v>
      </c>
      <c r="R58" s="24" t="s">
        <v>146</v>
      </c>
      <c r="T58" s="24" t="s">
        <v>54</v>
      </c>
      <c r="U58" s="24" t="s">
        <v>202</v>
      </c>
      <c r="V58" s="27">
        <v>46248.397222222222</v>
      </c>
      <c r="W58" s="27">
        <v>46248.422222222223</v>
      </c>
      <c r="Z58" s="24">
        <v>1</v>
      </c>
      <c r="AA58" s="24" t="s">
        <v>60</v>
      </c>
      <c r="AB58" s="24" t="b">
        <v>0</v>
      </c>
      <c r="AC58" s="61"/>
    </row>
    <row r="59" spans="2:29" ht="13.7">
      <c r="B59" s="24" t="s">
        <v>49</v>
      </c>
      <c r="C59" s="24" t="s">
        <v>50</v>
      </c>
      <c r="D59" s="24" t="s">
        <v>51</v>
      </c>
      <c r="E59" s="24">
        <v>240</v>
      </c>
      <c r="F59" s="26">
        <v>46235</v>
      </c>
      <c r="G59" s="24" t="s">
        <v>52</v>
      </c>
      <c r="H59" s="24" t="s">
        <v>53</v>
      </c>
      <c r="I59" s="24" t="s">
        <v>54</v>
      </c>
      <c r="J59" s="24" t="s">
        <v>126</v>
      </c>
      <c r="K59" s="24">
        <v>1</v>
      </c>
      <c r="L59" s="24" t="s">
        <v>55</v>
      </c>
      <c r="M59" s="26">
        <v>46248</v>
      </c>
      <c r="N59" s="27">
        <v>46248.354166666664</v>
      </c>
      <c r="O59" s="27">
        <v>46248.520833333336</v>
      </c>
      <c r="P59" s="24" t="s">
        <v>245</v>
      </c>
      <c r="Q59" s="24" t="s">
        <v>246</v>
      </c>
      <c r="R59" s="24" t="s">
        <v>190</v>
      </c>
      <c r="S59" s="24" t="s">
        <v>156</v>
      </c>
      <c r="T59" s="24" t="s">
        <v>54</v>
      </c>
      <c r="U59" s="24" t="s">
        <v>202</v>
      </c>
      <c r="V59" s="27">
        <v>46248.445138888892</v>
      </c>
      <c r="W59" s="27">
        <v>46248.470833333333</v>
      </c>
      <c r="Z59" s="24">
        <v>1</v>
      </c>
      <c r="AA59" s="24" t="s">
        <v>60</v>
      </c>
      <c r="AB59" s="24" t="b">
        <v>0</v>
      </c>
      <c r="AC59" s="61"/>
    </row>
    <row r="60" spans="2:29" ht="13.7">
      <c r="B60" s="24" t="s">
        <v>49</v>
      </c>
      <c r="C60" s="24" t="s">
        <v>50</v>
      </c>
      <c r="D60" s="24" t="s">
        <v>51</v>
      </c>
      <c r="E60" s="24">
        <v>240</v>
      </c>
      <c r="F60" s="26">
        <v>46235</v>
      </c>
      <c r="G60" s="24" t="s">
        <v>52</v>
      </c>
      <c r="H60" s="24" t="s">
        <v>53</v>
      </c>
      <c r="I60" s="24" t="s">
        <v>62</v>
      </c>
      <c r="J60" s="24" t="s">
        <v>125</v>
      </c>
      <c r="K60" s="24">
        <v>1</v>
      </c>
      <c r="L60" s="24" t="s">
        <v>55</v>
      </c>
      <c r="M60" s="26">
        <v>46250</v>
      </c>
      <c r="N60" s="27">
        <v>46250.5625</v>
      </c>
      <c r="O60" s="27">
        <v>46250.729166666664</v>
      </c>
      <c r="V60" s="27"/>
      <c r="W60" s="27"/>
      <c r="X60" s="24">
        <v>4</v>
      </c>
      <c r="Y60" s="24">
        <v>0</v>
      </c>
      <c r="Z60" s="24">
        <v>4</v>
      </c>
      <c r="AA60" s="24" t="s">
        <v>60</v>
      </c>
      <c r="AB60" s="24" t="b">
        <v>0</v>
      </c>
      <c r="AC60" s="61">
        <v>0</v>
      </c>
    </row>
    <row r="61" spans="2:29" ht="13.7">
      <c r="B61" s="24" t="s">
        <v>49</v>
      </c>
      <c r="C61" s="24" t="s">
        <v>50</v>
      </c>
      <c r="D61" s="24" t="s">
        <v>51</v>
      </c>
      <c r="E61" s="24">
        <v>240</v>
      </c>
      <c r="F61" s="26">
        <v>46235</v>
      </c>
      <c r="G61" s="24" t="s">
        <v>52</v>
      </c>
      <c r="H61" s="24" t="s">
        <v>53</v>
      </c>
      <c r="I61" s="24" t="s">
        <v>62</v>
      </c>
      <c r="J61" s="24" t="s">
        <v>126</v>
      </c>
      <c r="K61" s="24">
        <v>1</v>
      </c>
      <c r="L61" s="24" t="s">
        <v>55</v>
      </c>
      <c r="M61" s="26">
        <v>46250</v>
      </c>
      <c r="N61" s="27">
        <v>46250.5625</v>
      </c>
      <c r="O61" s="27">
        <v>46250.729166666664</v>
      </c>
      <c r="P61" s="24" t="s">
        <v>247</v>
      </c>
      <c r="Q61" s="24" t="s">
        <v>248</v>
      </c>
      <c r="R61" s="24" t="s">
        <v>249</v>
      </c>
      <c r="S61" s="24" t="s">
        <v>160</v>
      </c>
      <c r="T61" s="24" t="s">
        <v>62</v>
      </c>
      <c r="U61" s="24" t="s">
        <v>250</v>
      </c>
      <c r="V61" s="27">
        <v>46250.694444444445</v>
      </c>
      <c r="W61" s="27">
        <v>46250.715277777781</v>
      </c>
      <c r="Z61" s="24">
        <v>1</v>
      </c>
      <c r="AA61" s="24" t="s">
        <v>60</v>
      </c>
      <c r="AB61" s="24" t="b">
        <v>0</v>
      </c>
      <c r="AC61" s="61"/>
    </row>
    <row r="62" spans="2:29" ht="13.7">
      <c r="B62" s="24" t="s">
        <v>49</v>
      </c>
      <c r="C62" s="24" t="s">
        <v>50</v>
      </c>
      <c r="D62" s="24" t="s">
        <v>51</v>
      </c>
      <c r="E62" s="24">
        <v>240</v>
      </c>
      <c r="F62" s="26">
        <v>46235</v>
      </c>
      <c r="G62" s="24" t="s">
        <v>52</v>
      </c>
      <c r="H62" s="24" t="s">
        <v>53</v>
      </c>
      <c r="I62" s="24" t="s">
        <v>62</v>
      </c>
      <c r="J62" s="24" t="s">
        <v>126</v>
      </c>
      <c r="K62" s="24">
        <v>1</v>
      </c>
      <c r="L62" s="24" t="s">
        <v>55</v>
      </c>
      <c r="M62" s="26">
        <v>46250</v>
      </c>
      <c r="N62" s="27">
        <v>46250.5625</v>
      </c>
      <c r="O62" s="27">
        <v>46250.729166666664</v>
      </c>
      <c r="P62" s="24" t="s">
        <v>251</v>
      </c>
      <c r="Q62" s="24" t="s">
        <v>252</v>
      </c>
      <c r="R62" s="24" t="s">
        <v>253</v>
      </c>
      <c r="T62" s="24" t="s">
        <v>62</v>
      </c>
      <c r="U62" s="24" t="s">
        <v>250</v>
      </c>
      <c r="V62" s="27">
        <v>46250.650694444441</v>
      </c>
      <c r="W62" s="27">
        <v>46250.673611111109</v>
      </c>
      <c r="Z62" s="24">
        <v>1</v>
      </c>
      <c r="AA62" s="24" t="s">
        <v>60</v>
      </c>
      <c r="AB62" s="24" t="b">
        <v>0</v>
      </c>
      <c r="AC62" s="61"/>
    </row>
    <row r="63" spans="2:29" ht="13.7">
      <c r="B63" s="24" t="s">
        <v>49</v>
      </c>
      <c r="C63" s="24" t="s">
        <v>50</v>
      </c>
      <c r="D63" s="24" t="s">
        <v>51</v>
      </c>
      <c r="E63" s="24">
        <v>240</v>
      </c>
      <c r="F63" s="26">
        <v>46235</v>
      </c>
      <c r="G63" s="24" t="s">
        <v>52</v>
      </c>
      <c r="H63" s="24" t="s">
        <v>53</v>
      </c>
      <c r="I63" s="24" t="s">
        <v>62</v>
      </c>
      <c r="J63" s="24" t="s">
        <v>126</v>
      </c>
      <c r="K63" s="24">
        <v>1</v>
      </c>
      <c r="L63" s="24" t="s">
        <v>55</v>
      </c>
      <c r="M63" s="26">
        <v>46250</v>
      </c>
      <c r="N63" s="27">
        <v>46250.5625</v>
      </c>
      <c r="O63" s="27">
        <v>46250.729166666664</v>
      </c>
      <c r="P63" s="24" t="s">
        <v>254</v>
      </c>
      <c r="Q63" s="24" t="s">
        <v>255</v>
      </c>
      <c r="R63" s="24" t="s">
        <v>256</v>
      </c>
      <c r="T63" s="24" t="s">
        <v>62</v>
      </c>
      <c r="U63" s="24" t="s">
        <v>250</v>
      </c>
      <c r="V63" s="27">
        <v>46250.606249999997</v>
      </c>
      <c r="W63" s="27">
        <v>46250.634027777778</v>
      </c>
      <c r="Z63" s="24">
        <v>1</v>
      </c>
      <c r="AA63" s="24" t="s">
        <v>60</v>
      </c>
      <c r="AB63" s="24" t="b">
        <v>0</v>
      </c>
      <c r="AC63" s="61"/>
    </row>
    <row r="64" spans="2:29" ht="13.7">
      <c r="B64" s="24" t="s">
        <v>49</v>
      </c>
      <c r="C64" s="24" t="s">
        <v>50</v>
      </c>
      <c r="D64" s="24" t="s">
        <v>51</v>
      </c>
      <c r="E64" s="24">
        <v>240</v>
      </c>
      <c r="F64" s="26">
        <v>46235</v>
      </c>
      <c r="G64" s="24" t="s">
        <v>52</v>
      </c>
      <c r="H64" s="24" t="s">
        <v>53</v>
      </c>
      <c r="I64" s="24" t="s">
        <v>62</v>
      </c>
      <c r="J64" s="24" t="s">
        <v>126</v>
      </c>
      <c r="K64" s="24">
        <v>1</v>
      </c>
      <c r="L64" s="24" t="s">
        <v>55</v>
      </c>
      <c r="M64" s="26">
        <v>46250</v>
      </c>
      <c r="N64" s="27">
        <v>46250.5625</v>
      </c>
      <c r="O64" s="27">
        <v>46250.729166666664</v>
      </c>
      <c r="P64" s="24" t="s">
        <v>257</v>
      </c>
      <c r="Q64" s="24" t="s">
        <v>258</v>
      </c>
      <c r="R64" s="24" t="s">
        <v>253</v>
      </c>
      <c r="T64" s="24" t="s">
        <v>62</v>
      </c>
      <c r="U64" s="24" t="s">
        <v>250</v>
      </c>
      <c r="V64" s="27">
        <v>46250.566666666666</v>
      </c>
      <c r="W64" s="27">
        <v>46250.589583333334</v>
      </c>
      <c r="Z64" s="24">
        <v>1</v>
      </c>
      <c r="AA64" s="24" t="s">
        <v>60</v>
      </c>
      <c r="AB64" s="24" t="b">
        <v>0</v>
      </c>
      <c r="AC64" s="61"/>
    </row>
    <row r="65" spans="2:29" ht="13.7">
      <c r="B65" s="24" t="s">
        <v>49</v>
      </c>
      <c r="C65" s="24" t="s">
        <v>50</v>
      </c>
      <c r="D65" s="24" t="s">
        <v>51</v>
      </c>
      <c r="E65" s="24">
        <v>240</v>
      </c>
      <c r="F65" s="26">
        <v>46235</v>
      </c>
      <c r="G65" s="24" t="s">
        <v>52</v>
      </c>
      <c r="H65" s="24" t="s">
        <v>53</v>
      </c>
      <c r="I65" s="24" t="s">
        <v>54</v>
      </c>
      <c r="J65" s="24" t="s">
        <v>125</v>
      </c>
      <c r="K65" s="24">
        <v>1</v>
      </c>
      <c r="L65" s="24" t="s">
        <v>55</v>
      </c>
      <c r="M65" s="26">
        <v>46260</v>
      </c>
      <c r="N65" s="27">
        <v>46260.5625</v>
      </c>
      <c r="O65" s="27">
        <v>46260.729166666664</v>
      </c>
      <c r="V65" s="27"/>
      <c r="W65" s="27"/>
      <c r="X65" s="24">
        <v>4</v>
      </c>
      <c r="Y65" s="24">
        <v>0</v>
      </c>
      <c r="Z65" s="24">
        <v>4</v>
      </c>
      <c r="AA65" s="24" t="s">
        <v>60</v>
      </c>
      <c r="AB65" s="24" t="b">
        <v>0</v>
      </c>
      <c r="AC65" s="61">
        <v>0</v>
      </c>
    </row>
    <row r="66" spans="2:29" ht="13.7">
      <c r="B66" s="24" t="s">
        <v>49</v>
      </c>
      <c r="C66" s="24" t="s">
        <v>50</v>
      </c>
      <c r="D66" s="24" t="s">
        <v>51</v>
      </c>
      <c r="E66" s="24">
        <v>240</v>
      </c>
      <c r="F66" s="26">
        <v>46235</v>
      </c>
      <c r="G66" s="24" t="s">
        <v>52</v>
      </c>
      <c r="H66" s="24" t="s">
        <v>53</v>
      </c>
      <c r="I66" s="24" t="s">
        <v>54</v>
      </c>
      <c r="J66" s="24" t="s">
        <v>126</v>
      </c>
      <c r="K66" s="24">
        <v>1</v>
      </c>
      <c r="L66" s="24" t="s">
        <v>55</v>
      </c>
      <c r="M66" s="26">
        <v>46260</v>
      </c>
      <c r="N66" s="27">
        <v>46260.5625</v>
      </c>
      <c r="O66" s="27">
        <v>46260.729166666664</v>
      </c>
      <c r="P66" s="24" t="s">
        <v>259</v>
      </c>
      <c r="Q66" s="24" t="s">
        <v>260</v>
      </c>
      <c r="R66" s="24" t="s">
        <v>142</v>
      </c>
      <c r="S66" s="24" t="s">
        <v>156</v>
      </c>
      <c r="T66" s="24" t="s">
        <v>54</v>
      </c>
      <c r="U66" s="24" t="s">
        <v>224</v>
      </c>
      <c r="V66" s="27">
        <v>46260.650694444441</v>
      </c>
      <c r="W66" s="27">
        <v>46260.668055555558</v>
      </c>
      <c r="Z66" s="24">
        <v>1</v>
      </c>
      <c r="AA66" s="24" t="s">
        <v>60</v>
      </c>
      <c r="AB66" s="24" t="b">
        <v>0</v>
      </c>
      <c r="AC66" s="61"/>
    </row>
    <row r="67" spans="2:29" ht="13.7">
      <c r="B67" s="24" t="s">
        <v>49</v>
      </c>
      <c r="C67" s="24" t="s">
        <v>50</v>
      </c>
      <c r="D67" s="24" t="s">
        <v>51</v>
      </c>
      <c r="E67" s="24">
        <v>240</v>
      </c>
      <c r="F67" s="26">
        <v>46235</v>
      </c>
      <c r="G67" s="24" t="s">
        <v>52</v>
      </c>
      <c r="H67" s="24" t="s">
        <v>53</v>
      </c>
      <c r="I67" s="24" t="s">
        <v>54</v>
      </c>
      <c r="J67" s="24" t="s">
        <v>126</v>
      </c>
      <c r="K67" s="24">
        <v>1</v>
      </c>
      <c r="L67" s="24" t="s">
        <v>55</v>
      </c>
      <c r="M67" s="26">
        <v>46260</v>
      </c>
      <c r="N67" s="27">
        <v>46260.5625</v>
      </c>
      <c r="O67" s="27">
        <v>46260.729166666664</v>
      </c>
      <c r="P67" s="24" t="s">
        <v>261</v>
      </c>
      <c r="Q67" s="24" t="s">
        <v>262</v>
      </c>
      <c r="R67" s="24" t="s">
        <v>190</v>
      </c>
      <c r="T67" s="24" t="s">
        <v>54</v>
      </c>
      <c r="U67" s="24" t="s">
        <v>224</v>
      </c>
      <c r="V67" s="27">
        <v>46260.569444444445</v>
      </c>
      <c r="W67" s="27">
        <v>46260.59652777778</v>
      </c>
      <c r="Z67" s="24">
        <v>1</v>
      </c>
      <c r="AA67" s="24" t="s">
        <v>60</v>
      </c>
      <c r="AB67" s="24" t="b">
        <v>0</v>
      </c>
      <c r="AC67" s="61"/>
    </row>
    <row r="68" spans="2:29" ht="13.7">
      <c r="B68" s="24" t="s">
        <v>49</v>
      </c>
      <c r="C68" s="24" t="s">
        <v>50</v>
      </c>
      <c r="D68" s="24" t="s">
        <v>51</v>
      </c>
      <c r="E68" s="24">
        <v>240</v>
      </c>
      <c r="F68" s="26">
        <v>46235</v>
      </c>
      <c r="G68" s="24" t="s">
        <v>52</v>
      </c>
      <c r="H68" s="24" t="s">
        <v>53</v>
      </c>
      <c r="I68" s="24" t="s">
        <v>54</v>
      </c>
      <c r="J68" s="24" t="s">
        <v>126</v>
      </c>
      <c r="K68" s="24">
        <v>1</v>
      </c>
      <c r="L68" s="24" t="s">
        <v>55</v>
      </c>
      <c r="M68" s="26">
        <v>46260</v>
      </c>
      <c r="N68" s="27">
        <v>46260.5625</v>
      </c>
      <c r="O68" s="27">
        <v>46260.729166666664</v>
      </c>
      <c r="P68" s="24" t="s">
        <v>263</v>
      </c>
      <c r="Q68" s="24" t="s">
        <v>264</v>
      </c>
      <c r="R68" s="24" t="s">
        <v>149</v>
      </c>
      <c r="T68" s="24" t="s">
        <v>54</v>
      </c>
      <c r="U68" s="24" t="s">
        <v>224</v>
      </c>
      <c r="V68" s="27">
        <v>46260.605555555558</v>
      </c>
      <c r="W68" s="27">
        <v>46260.626388888886</v>
      </c>
      <c r="Z68" s="24">
        <v>1</v>
      </c>
      <c r="AA68" s="24" t="s">
        <v>60</v>
      </c>
      <c r="AB68" s="24" t="b">
        <v>0</v>
      </c>
      <c r="AC68" s="61"/>
    </row>
    <row r="69" spans="2:29" ht="13.7">
      <c r="B69" s="24" t="s">
        <v>49</v>
      </c>
      <c r="C69" s="24" t="s">
        <v>50</v>
      </c>
      <c r="D69" s="24" t="s">
        <v>51</v>
      </c>
      <c r="E69" s="24">
        <v>240</v>
      </c>
      <c r="F69" s="26">
        <v>46235</v>
      </c>
      <c r="G69" s="24" t="s">
        <v>52</v>
      </c>
      <c r="H69" s="24" t="s">
        <v>53</v>
      </c>
      <c r="I69" s="24" t="s">
        <v>54</v>
      </c>
      <c r="J69" s="24" t="s">
        <v>126</v>
      </c>
      <c r="K69" s="24">
        <v>1</v>
      </c>
      <c r="L69" s="24" t="s">
        <v>55</v>
      </c>
      <c r="M69" s="26">
        <v>46260</v>
      </c>
      <c r="N69" s="27">
        <v>46260.5625</v>
      </c>
      <c r="O69" s="27">
        <v>46260.729166666664</v>
      </c>
      <c r="P69" s="24" t="s">
        <v>265</v>
      </c>
      <c r="Q69" s="24" t="s">
        <v>266</v>
      </c>
      <c r="R69" s="24" t="s">
        <v>142</v>
      </c>
      <c r="S69" s="24" t="s">
        <v>213</v>
      </c>
      <c r="T69" s="24" t="s">
        <v>54</v>
      </c>
      <c r="U69" s="24" t="s">
        <v>224</v>
      </c>
      <c r="V69" s="27">
        <v>46260.695833333331</v>
      </c>
      <c r="W69" s="27">
        <v>46260.720138888886</v>
      </c>
      <c r="Z69" s="24">
        <v>1</v>
      </c>
      <c r="AA69" s="24" t="s">
        <v>60</v>
      </c>
      <c r="AB69" s="24" t="b">
        <v>0</v>
      </c>
      <c r="AC69" s="61"/>
    </row>
    <row r="70" spans="2:29" ht="13.7">
      <c r="B70" s="24" t="s">
        <v>49</v>
      </c>
      <c r="C70" s="24" t="s">
        <v>50</v>
      </c>
      <c r="D70" s="24" t="s">
        <v>51</v>
      </c>
      <c r="E70" s="24">
        <v>270</v>
      </c>
      <c r="F70" s="26">
        <v>46174</v>
      </c>
      <c r="G70" s="24" t="s">
        <v>52</v>
      </c>
      <c r="H70" s="24" t="s">
        <v>53</v>
      </c>
      <c r="I70" s="24" t="s">
        <v>57</v>
      </c>
      <c r="J70" s="24" t="s">
        <v>125</v>
      </c>
      <c r="K70" s="24">
        <v>1</v>
      </c>
      <c r="L70" s="24" t="s">
        <v>55</v>
      </c>
      <c r="M70" s="26">
        <v>46177</v>
      </c>
      <c r="N70" s="27">
        <v>46177.354166666664</v>
      </c>
      <c r="O70" s="27">
        <v>46177.541666666664</v>
      </c>
      <c r="V70" s="27"/>
      <c r="W70" s="27"/>
      <c r="X70" s="24">
        <v>4</v>
      </c>
      <c r="Y70" s="24">
        <v>0</v>
      </c>
      <c r="Z70" s="24">
        <v>4</v>
      </c>
      <c r="AA70" s="24" t="s">
        <v>56</v>
      </c>
      <c r="AB70" s="24" t="b">
        <v>0</v>
      </c>
      <c r="AC70" s="61">
        <v>0</v>
      </c>
    </row>
    <row r="71" spans="2:29" ht="13.7">
      <c r="B71" s="24" t="s">
        <v>49</v>
      </c>
      <c r="C71" s="24" t="s">
        <v>50</v>
      </c>
      <c r="D71" s="24" t="s">
        <v>51</v>
      </c>
      <c r="E71" s="24">
        <v>270</v>
      </c>
      <c r="F71" s="26">
        <v>46174</v>
      </c>
      <c r="G71" s="24" t="s">
        <v>52</v>
      </c>
      <c r="H71" s="24" t="s">
        <v>53</v>
      </c>
      <c r="I71" s="24" t="s">
        <v>57</v>
      </c>
      <c r="J71" s="24" t="s">
        <v>126</v>
      </c>
      <c r="K71" s="24">
        <v>1</v>
      </c>
      <c r="L71" s="24" t="s">
        <v>55</v>
      </c>
      <c r="M71" s="26">
        <v>46177</v>
      </c>
      <c r="N71" s="27">
        <v>46177.354166666664</v>
      </c>
      <c r="O71" s="27">
        <v>46177.541666666664</v>
      </c>
      <c r="P71" s="24" t="s">
        <v>267</v>
      </c>
      <c r="Q71" s="24" t="s">
        <v>268</v>
      </c>
      <c r="R71" s="24" t="s">
        <v>165</v>
      </c>
      <c r="S71" s="24" t="s">
        <v>198</v>
      </c>
      <c r="T71" s="24" t="s">
        <v>57</v>
      </c>
      <c r="U71" s="24" t="s">
        <v>269</v>
      </c>
      <c r="V71" s="27">
        <v>46177.408333333333</v>
      </c>
      <c r="W71" s="27">
        <v>46177.431944444441</v>
      </c>
      <c r="Z71" s="24">
        <v>1</v>
      </c>
      <c r="AA71" s="24" t="s">
        <v>56</v>
      </c>
      <c r="AB71" s="24" t="b">
        <v>0</v>
      </c>
      <c r="AC71" s="61"/>
    </row>
    <row r="72" spans="2:29" ht="13.7">
      <c r="B72" s="24" t="s">
        <v>49</v>
      </c>
      <c r="C72" s="24" t="s">
        <v>50</v>
      </c>
      <c r="D72" s="24" t="s">
        <v>51</v>
      </c>
      <c r="E72" s="24">
        <v>270</v>
      </c>
      <c r="F72" s="26">
        <v>46174</v>
      </c>
      <c r="G72" s="24" t="s">
        <v>52</v>
      </c>
      <c r="H72" s="24" t="s">
        <v>53</v>
      </c>
      <c r="I72" s="24" t="s">
        <v>57</v>
      </c>
      <c r="J72" s="24" t="s">
        <v>126</v>
      </c>
      <c r="K72" s="24">
        <v>1</v>
      </c>
      <c r="L72" s="24" t="s">
        <v>55</v>
      </c>
      <c r="M72" s="26">
        <v>46177</v>
      </c>
      <c r="N72" s="27">
        <v>46177.354166666664</v>
      </c>
      <c r="O72" s="27">
        <v>46177.541666666664</v>
      </c>
      <c r="P72" s="24" t="s">
        <v>270</v>
      </c>
      <c r="Q72" s="24" t="s">
        <v>271</v>
      </c>
      <c r="R72" s="24" t="s">
        <v>165</v>
      </c>
      <c r="S72" s="24" t="s">
        <v>156</v>
      </c>
      <c r="T72" s="24" t="s">
        <v>57</v>
      </c>
      <c r="U72" s="24" t="s">
        <v>269</v>
      </c>
      <c r="V72" s="27">
        <v>46177.450694444444</v>
      </c>
      <c r="W72" s="27">
        <v>46177.479861111111</v>
      </c>
      <c r="Z72" s="24">
        <v>1</v>
      </c>
      <c r="AA72" s="24" t="s">
        <v>56</v>
      </c>
      <c r="AB72" s="24" t="b">
        <v>0</v>
      </c>
      <c r="AC72" s="61"/>
    </row>
    <row r="73" spans="2:29" ht="13.7">
      <c r="B73" s="24" t="s">
        <v>49</v>
      </c>
      <c r="C73" s="24" t="s">
        <v>50</v>
      </c>
      <c r="D73" s="24" t="s">
        <v>51</v>
      </c>
      <c r="E73" s="24">
        <v>270</v>
      </c>
      <c r="F73" s="26">
        <v>46174</v>
      </c>
      <c r="G73" s="24" t="s">
        <v>52</v>
      </c>
      <c r="H73" s="24" t="s">
        <v>53</v>
      </c>
      <c r="I73" s="24" t="s">
        <v>57</v>
      </c>
      <c r="J73" s="24" t="s">
        <v>126</v>
      </c>
      <c r="K73" s="24">
        <v>1</v>
      </c>
      <c r="L73" s="24" t="s">
        <v>55</v>
      </c>
      <c r="M73" s="26">
        <v>46177</v>
      </c>
      <c r="N73" s="27">
        <v>46177.354166666664</v>
      </c>
      <c r="O73" s="27">
        <v>46177.541666666664</v>
      </c>
      <c r="P73" s="24" t="s">
        <v>272</v>
      </c>
      <c r="Q73" s="24" t="s">
        <v>273</v>
      </c>
      <c r="R73" s="24" t="s">
        <v>185</v>
      </c>
      <c r="T73" s="24" t="s">
        <v>57</v>
      </c>
      <c r="U73" s="24" t="s">
        <v>269</v>
      </c>
      <c r="V73" s="27">
        <v>46177.497916666667</v>
      </c>
      <c r="W73" s="27">
        <v>46177.52847222222</v>
      </c>
      <c r="Z73" s="24">
        <v>1</v>
      </c>
      <c r="AA73" s="24" t="s">
        <v>56</v>
      </c>
      <c r="AB73" s="24" t="b">
        <v>0</v>
      </c>
      <c r="AC73" s="61"/>
    </row>
    <row r="74" spans="2:29" ht="13.7">
      <c r="B74" s="24" t="s">
        <v>49</v>
      </c>
      <c r="C74" s="24" t="s">
        <v>50</v>
      </c>
      <c r="D74" s="24" t="s">
        <v>51</v>
      </c>
      <c r="E74" s="24">
        <v>270</v>
      </c>
      <c r="F74" s="26">
        <v>46174</v>
      </c>
      <c r="G74" s="24" t="s">
        <v>52</v>
      </c>
      <c r="H74" s="24" t="s">
        <v>53</v>
      </c>
      <c r="I74" s="24" t="s">
        <v>57</v>
      </c>
      <c r="J74" s="24" t="s">
        <v>126</v>
      </c>
      <c r="K74" s="24">
        <v>1</v>
      </c>
      <c r="L74" s="24" t="s">
        <v>55</v>
      </c>
      <c r="M74" s="26">
        <v>46177</v>
      </c>
      <c r="N74" s="27">
        <v>46177.354166666664</v>
      </c>
      <c r="O74" s="27">
        <v>46177.541666666664</v>
      </c>
      <c r="P74" s="24" t="s">
        <v>274</v>
      </c>
      <c r="Q74" s="24" t="s">
        <v>275</v>
      </c>
      <c r="R74" s="24" t="s">
        <v>155</v>
      </c>
      <c r="T74" s="24" t="s">
        <v>57</v>
      </c>
      <c r="U74" s="24" t="s">
        <v>269</v>
      </c>
      <c r="V74" s="27">
        <v>46177.361805555556</v>
      </c>
      <c r="W74" s="27">
        <v>46177.394444444442</v>
      </c>
      <c r="Z74" s="24">
        <v>1</v>
      </c>
      <c r="AA74" s="24" t="s">
        <v>56</v>
      </c>
      <c r="AB74" s="24" t="b">
        <v>0</v>
      </c>
      <c r="AC74" s="61"/>
    </row>
    <row r="75" spans="2:29" ht="13.7">
      <c r="B75" s="24" t="s">
        <v>49</v>
      </c>
      <c r="C75" s="24" t="s">
        <v>50</v>
      </c>
      <c r="D75" s="24" t="s">
        <v>51</v>
      </c>
      <c r="E75" s="24">
        <v>270</v>
      </c>
      <c r="F75" s="26">
        <v>46204</v>
      </c>
      <c r="G75" s="24" t="s">
        <v>52</v>
      </c>
      <c r="H75" s="24" t="s">
        <v>53</v>
      </c>
      <c r="I75" s="24" t="s">
        <v>59</v>
      </c>
      <c r="J75" s="24" t="s">
        <v>125</v>
      </c>
      <c r="K75" s="24">
        <v>1</v>
      </c>
      <c r="L75" s="24" t="s">
        <v>55</v>
      </c>
      <c r="M75" s="26">
        <v>46212</v>
      </c>
      <c r="N75" s="27">
        <v>46212.375</v>
      </c>
      <c r="O75" s="27">
        <v>46212.5625</v>
      </c>
      <c r="V75" s="27"/>
      <c r="W75" s="27"/>
      <c r="X75" s="24">
        <v>4</v>
      </c>
      <c r="Y75" s="24">
        <v>0</v>
      </c>
      <c r="Z75" s="24">
        <v>4</v>
      </c>
      <c r="AA75" s="24" t="s">
        <v>58</v>
      </c>
      <c r="AB75" s="24" t="b">
        <v>0</v>
      </c>
      <c r="AC75" s="61">
        <v>0</v>
      </c>
    </row>
    <row r="76" spans="2:29" ht="13.7">
      <c r="B76" s="24" t="s">
        <v>49</v>
      </c>
      <c r="C76" s="24" t="s">
        <v>50</v>
      </c>
      <c r="D76" s="24" t="s">
        <v>51</v>
      </c>
      <c r="E76" s="24">
        <v>270</v>
      </c>
      <c r="F76" s="26">
        <v>46204</v>
      </c>
      <c r="G76" s="24" t="s">
        <v>52</v>
      </c>
      <c r="H76" s="24" t="s">
        <v>53</v>
      </c>
      <c r="I76" s="24" t="s">
        <v>59</v>
      </c>
      <c r="J76" s="24" t="s">
        <v>126</v>
      </c>
      <c r="K76" s="24">
        <v>1</v>
      </c>
      <c r="L76" s="24" t="s">
        <v>55</v>
      </c>
      <c r="M76" s="26">
        <v>46212</v>
      </c>
      <c r="N76" s="27">
        <v>46212.375</v>
      </c>
      <c r="O76" s="27">
        <v>46212.5625</v>
      </c>
      <c r="P76" s="24" t="s">
        <v>276</v>
      </c>
      <c r="Q76" s="24" t="s">
        <v>277</v>
      </c>
      <c r="R76" s="24" t="s">
        <v>217</v>
      </c>
      <c r="T76" s="24" t="s">
        <v>59</v>
      </c>
      <c r="U76" s="24" t="s">
        <v>278</v>
      </c>
      <c r="V76" s="27">
        <v>46212.475694444445</v>
      </c>
      <c r="W76" s="27">
        <v>46212.502083333333</v>
      </c>
      <c r="Z76" s="24">
        <v>1</v>
      </c>
      <c r="AA76" s="24" t="s">
        <v>58</v>
      </c>
      <c r="AB76" s="24" t="b">
        <v>0</v>
      </c>
      <c r="AC76" s="61"/>
    </row>
    <row r="77" spans="2:29" ht="13.7">
      <c r="B77" s="24" t="s">
        <v>49</v>
      </c>
      <c r="C77" s="24" t="s">
        <v>50</v>
      </c>
      <c r="D77" s="24" t="s">
        <v>51</v>
      </c>
      <c r="E77" s="24">
        <v>270</v>
      </c>
      <c r="F77" s="26">
        <v>46204</v>
      </c>
      <c r="G77" s="24" t="s">
        <v>52</v>
      </c>
      <c r="H77" s="24" t="s">
        <v>53</v>
      </c>
      <c r="I77" s="24" t="s">
        <v>59</v>
      </c>
      <c r="J77" s="24" t="s">
        <v>126</v>
      </c>
      <c r="K77" s="24">
        <v>1</v>
      </c>
      <c r="L77" s="24" t="s">
        <v>55</v>
      </c>
      <c r="M77" s="26">
        <v>46212</v>
      </c>
      <c r="N77" s="27">
        <v>46212.375</v>
      </c>
      <c r="O77" s="27">
        <v>46212.5625</v>
      </c>
      <c r="P77" s="24" t="s">
        <v>279</v>
      </c>
      <c r="Q77" s="24" t="s">
        <v>280</v>
      </c>
      <c r="R77" s="24" t="s">
        <v>281</v>
      </c>
      <c r="S77" s="24" t="s">
        <v>156</v>
      </c>
      <c r="T77" s="24" t="s">
        <v>59</v>
      </c>
      <c r="U77" s="24" t="s">
        <v>278</v>
      </c>
      <c r="V77" s="27">
        <v>46212.521527777775</v>
      </c>
      <c r="W77" s="27">
        <v>46212.555555555555</v>
      </c>
      <c r="Z77" s="24">
        <v>1</v>
      </c>
      <c r="AA77" s="24" t="s">
        <v>58</v>
      </c>
      <c r="AB77" s="24" t="b">
        <v>0</v>
      </c>
      <c r="AC77" s="61"/>
    </row>
    <row r="78" spans="2:29" ht="13.7">
      <c r="B78" s="24" t="s">
        <v>49</v>
      </c>
      <c r="C78" s="24" t="s">
        <v>50</v>
      </c>
      <c r="D78" s="24" t="s">
        <v>51</v>
      </c>
      <c r="E78" s="24">
        <v>270</v>
      </c>
      <c r="F78" s="26">
        <v>46204</v>
      </c>
      <c r="G78" s="24" t="s">
        <v>52</v>
      </c>
      <c r="H78" s="24" t="s">
        <v>53</v>
      </c>
      <c r="I78" s="24" t="s">
        <v>59</v>
      </c>
      <c r="J78" s="24" t="s">
        <v>126</v>
      </c>
      <c r="K78" s="24">
        <v>1</v>
      </c>
      <c r="L78" s="24" t="s">
        <v>55</v>
      </c>
      <c r="M78" s="26">
        <v>46212</v>
      </c>
      <c r="N78" s="27">
        <v>46212.375</v>
      </c>
      <c r="O78" s="27">
        <v>46212.5625</v>
      </c>
      <c r="P78" s="24" t="s">
        <v>282</v>
      </c>
      <c r="Q78" s="24" t="s">
        <v>283</v>
      </c>
      <c r="R78" s="24" t="s">
        <v>284</v>
      </c>
      <c r="T78" s="24" t="s">
        <v>59</v>
      </c>
      <c r="U78" s="24" t="s">
        <v>278</v>
      </c>
      <c r="V78" s="27">
        <v>46212.426388888889</v>
      </c>
      <c r="W78" s="27">
        <v>46212.456944444442</v>
      </c>
      <c r="Z78" s="24">
        <v>1</v>
      </c>
      <c r="AA78" s="24" t="s">
        <v>58</v>
      </c>
      <c r="AB78" s="24" t="b">
        <v>0</v>
      </c>
      <c r="AC78" s="61"/>
    </row>
    <row r="79" spans="2:29" ht="13.7">
      <c r="B79" s="24" t="s">
        <v>49</v>
      </c>
      <c r="C79" s="24" t="s">
        <v>50</v>
      </c>
      <c r="D79" s="24" t="s">
        <v>51</v>
      </c>
      <c r="E79" s="24">
        <v>270</v>
      </c>
      <c r="F79" s="26">
        <v>46204</v>
      </c>
      <c r="G79" s="24" t="s">
        <v>52</v>
      </c>
      <c r="H79" s="24" t="s">
        <v>53</v>
      </c>
      <c r="I79" s="24" t="s">
        <v>59</v>
      </c>
      <c r="J79" s="24" t="s">
        <v>126</v>
      </c>
      <c r="K79" s="24">
        <v>1</v>
      </c>
      <c r="L79" s="24" t="s">
        <v>55</v>
      </c>
      <c r="M79" s="26">
        <v>46212</v>
      </c>
      <c r="N79" s="27">
        <v>46212.375</v>
      </c>
      <c r="O79" s="27">
        <v>46212.5625</v>
      </c>
      <c r="P79" s="24" t="s">
        <v>285</v>
      </c>
      <c r="Q79" s="24" t="s">
        <v>286</v>
      </c>
      <c r="R79" s="24" t="s">
        <v>168</v>
      </c>
      <c r="T79" s="24" t="s">
        <v>59</v>
      </c>
      <c r="U79" s="24" t="s">
        <v>278</v>
      </c>
      <c r="V79" s="27">
        <v>46212.382638888892</v>
      </c>
      <c r="W79" s="27">
        <v>46212.410416666666</v>
      </c>
      <c r="Z79" s="24">
        <v>1</v>
      </c>
      <c r="AA79" s="24" t="s">
        <v>58</v>
      </c>
      <c r="AB79" s="24" t="b">
        <v>0</v>
      </c>
      <c r="AC79" s="61"/>
    </row>
    <row r="80" spans="2:29" ht="13.7">
      <c r="B80" s="24" t="s">
        <v>49</v>
      </c>
      <c r="C80" s="24" t="s">
        <v>50</v>
      </c>
      <c r="D80" s="24" t="s">
        <v>51</v>
      </c>
      <c r="E80" s="24">
        <v>270</v>
      </c>
      <c r="F80" s="26">
        <v>46204</v>
      </c>
      <c r="G80" s="24" t="s">
        <v>52</v>
      </c>
      <c r="H80" s="24" t="s">
        <v>53</v>
      </c>
      <c r="I80" s="24" t="s">
        <v>57</v>
      </c>
      <c r="J80" s="24" t="s">
        <v>125</v>
      </c>
      <c r="K80" s="24">
        <v>1</v>
      </c>
      <c r="L80" s="24" t="s">
        <v>55</v>
      </c>
      <c r="M80" s="26">
        <v>46216</v>
      </c>
      <c r="N80" s="27">
        <v>46216.375</v>
      </c>
      <c r="O80" s="27">
        <v>46216.5625</v>
      </c>
      <c r="V80" s="27"/>
      <c r="W80" s="27"/>
      <c r="X80" s="24">
        <v>4</v>
      </c>
      <c r="Y80" s="24">
        <v>0</v>
      </c>
      <c r="Z80" s="24">
        <v>4</v>
      </c>
      <c r="AA80" s="24" t="s">
        <v>58</v>
      </c>
      <c r="AB80" s="24" t="b">
        <v>0</v>
      </c>
      <c r="AC80" s="61">
        <v>0</v>
      </c>
    </row>
    <row r="81" spans="2:29" ht="13.7">
      <c r="B81" s="24" t="s">
        <v>49</v>
      </c>
      <c r="C81" s="24" t="s">
        <v>50</v>
      </c>
      <c r="D81" s="24" t="s">
        <v>51</v>
      </c>
      <c r="E81" s="24">
        <v>270</v>
      </c>
      <c r="F81" s="26">
        <v>46204</v>
      </c>
      <c r="G81" s="24" t="s">
        <v>52</v>
      </c>
      <c r="H81" s="24" t="s">
        <v>53</v>
      </c>
      <c r="I81" s="24" t="s">
        <v>57</v>
      </c>
      <c r="J81" s="24" t="s">
        <v>126</v>
      </c>
      <c r="K81" s="24">
        <v>1</v>
      </c>
      <c r="L81" s="24" t="s">
        <v>55</v>
      </c>
      <c r="M81" s="26">
        <v>46216</v>
      </c>
      <c r="N81" s="27">
        <v>46216.375</v>
      </c>
      <c r="O81" s="27">
        <v>46216.5625</v>
      </c>
      <c r="P81" s="24" t="s">
        <v>287</v>
      </c>
      <c r="Q81" s="24" t="s">
        <v>288</v>
      </c>
      <c r="R81" s="24" t="s">
        <v>159</v>
      </c>
      <c r="T81" s="24" t="s">
        <v>57</v>
      </c>
      <c r="U81" s="24" t="s">
        <v>224</v>
      </c>
      <c r="V81" s="27">
        <v>46216.520833333336</v>
      </c>
      <c r="W81" s="27">
        <v>46216.549305555556</v>
      </c>
      <c r="Z81" s="24">
        <v>1</v>
      </c>
      <c r="AA81" s="24" t="s">
        <v>58</v>
      </c>
      <c r="AB81" s="24" t="b">
        <v>0</v>
      </c>
      <c r="AC81" s="61"/>
    </row>
    <row r="82" spans="2:29" ht="13.7">
      <c r="B82" s="24" t="s">
        <v>49</v>
      </c>
      <c r="C82" s="24" t="s">
        <v>50</v>
      </c>
      <c r="D82" s="24" t="s">
        <v>51</v>
      </c>
      <c r="E82" s="24">
        <v>270</v>
      </c>
      <c r="F82" s="26">
        <v>46204</v>
      </c>
      <c r="G82" s="24" t="s">
        <v>52</v>
      </c>
      <c r="H82" s="24" t="s">
        <v>53</v>
      </c>
      <c r="I82" s="24" t="s">
        <v>57</v>
      </c>
      <c r="J82" s="24" t="s">
        <v>126</v>
      </c>
      <c r="K82" s="24">
        <v>1</v>
      </c>
      <c r="L82" s="24" t="s">
        <v>55</v>
      </c>
      <c r="M82" s="26">
        <v>46216</v>
      </c>
      <c r="N82" s="27">
        <v>46216.375</v>
      </c>
      <c r="O82" s="27">
        <v>46216.5625</v>
      </c>
      <c r="P82" s="24" t="s">
        <v>289</v>
      </c>
      <c r="Q82" s="24" t="s">
        <v>290</v>
      </c>
      <c r="R82" s="24" t="s">
        <v>155</v>
      </c>
      <c r="T82" s="24" t="s">
        <v>57</v>
      </c>
      <c r="U82" s="24" t="s">
        <v>224</v>
      </c>
      <c r="V82" s="27">
        <v>46216.381249999999</v>
      </c>
      <c r="W82" s="27">
        <v>46216.412499999999</v>
      </c>
      <c r="Z82" s="24">
        <v>1</v>
      </c>
      <c r="AA82" s="24" t="s">
        <v>58</v>
      </c>
      <c r="AB82" s="24" t="b">
        <v>0</v>
      </c>
      <c r="AC82" s="61"/>
    </row>
    <row r="83" spans="2:29" ht="13.7">
      <c r="B83" s="24" t="s">
        <v>49</v>
      </c>
      <c r="C83" s="24" t="s">
        <v>50</v>
      </c>
      <c r="D83" s="24" t="s">
        <v>51</v>
      </c>
      <c r="E83" s="24">
        <v>270</v>
      </c>
      <c r="F83" s="26">
        <v>46204</v>
      </c>
      <c r="G83" s="24" t="s">
        <v>52</v>
      </c>
      <c r="H83" s="24" t="s">
        <v>53</v>
      </c>
      <c r="I83" s="24" t="s">
        <v>57</v>
      </c>
      <c r="J83" s="24" t="s">
        <v>126</v>
      </c>
      <c r="K83" s="24">
        <v>1</v>
      </c>
      <c r="L83" s="24" t="s">
        <v>55</v>
      </c>
      <c r="M83" s="26">
        <v>46216</v>
      </c>
      <c r="N83" s="27">
        <v>46216.375</v>
      </c>
      <c r="O83" s="27">
        <v>46216.5625</v>
      </c>
      <c r="P83" s="24" t="s">
        <v>291</v>
      </c>
      <c r="Q83" s="24" t="s">
        <v>292</v>
      </c>
      <c r="R83" s="24" t="s">
        <v>182</v>
      </c>
      <c r="T83" s="24" t="s">
        <v>57</v>
      </c>
      <c r="U83" s="24" t="s">
        <v>224</v>
      </c>
      <c r="V83" s="27">
        <v>46216.476388888892</v>
      </c>
      <c r="W83" s="27">
        <v>46216.506944444445</v>
      </c>
      <c r="Z83" s="24">
        <v>1</v>
      </c>
      <c r="AA83" s="24" t="s">
        <v>58</v>
      </c>
      <c r="AB83" s="24" t="b">
        <v>0</v>
      </c>
      <c r="AC83" s="61"/>
    </row>
    <row r="84" spans="2:29" ht="13.7">
      <c r="B84" s="24" t="s">
        <v>49</v>
      </c>
      <c r="C84" s="24" t="s">
        <v>50</v>
      </c>
      <c r="D84" s="24" t="s">
        <v>51</v>
      </c>
      <c r="E84" s="24">
        <v>270</v>
      </c>
      <c r="F84" s="26">
        <v>46204</v>
      </c>
      <c r="G84" s="24" t="s">
        <v>52</v>
      </c>
      <c r="H84" s="24" t="s">
        <v>53</v>
      </c>
      <c r="I84" s="24" t="s">
        <v>57</v>
      </c>
      <c r="J84" s="24" t="s">
        <v>126</v>
      </c>
      <c r="K84" s="24">
        <v>1</v>
      </c>
      <c r="L84" s="24" t="s">
        <v>55</v>
      </c>
      <c r="M84" s="26">
        <v>46216</v>
      </c>
      <c r="N84" s="27">
        <v>46216.375</v>
      </c>
      <c r="O84" s="27">
        <v>46216.5625</v>
      </c>
      <c r="P84" s="24" t="s">
        <v>293</v>
      </c>
      <c r="Q84" s="24" t="s">
        <v>294</v>
      </c>
      <c r="R84" s="24" t="s">
        <v>155</v>
      </c>
      <c r="S84" s="24" t="s">
        <v>156</v>
      </c>
      <c r="T84" s="24" t="s">
        <v>57</v>
      </c>
      <c r="U84" s="24" t="s">
        <v>224</v>
      </c>
      <c r="V84" s="27">
        <v>46216.425000000003</v>
      </c>
      <c r="W84" s="27">
        <v>46216.45</v>
      </c>
      <c r="Z84" s="24">
        <v>1</v>
      </c>
      <c r="AA84" s="24" t="s">
        <v>58</v>
      </c>
      <c r="AB84" s="24" t="b">
        <v>0</v>
      </c>
      <c r="AC84" s="61"/>
    </row>
    <row r="85" spans="2:29" ht="13.7">
      <c r="B85" s="24" t="s">
        <v>49</v>
      </c>
      <c r="C85" s="24" t="s">
        <v>50</v>
      </c>
      <c r="D85" s="24" t="s">
        <v>51</v>
      </c>
      <c r="E85" s="24">
        <v>270</v>
      </c>
      <c r="F85" s="26">
        <v>46204</v>
      </c>
      <c r="G85" s="24" t="s">
        <v>52</v>
      </c>
      <c r="H85" s="24" t="s">
        <v>53</v>
      </c>
      <c r="I85" s="24" t="s">
        <v>54</v>
      </c>
      <c r="J85" s="24" t="s">
        <v>125</v>
      </c>
      <c r="K85" s="24">
        <v>1</v>
      </c>
      <c r="L85" s="24" t="s">
        <v>55</v>
      </c>
      <c r="M85" s="26">
        <v>46222</v>
      </c>
      <c r="N85" s="27">
        <v>46222.5625</v>
      </c>
      <c r="O85" s="27">
        <v>46222.75</v>
      </c>
      <c r="V85" s="27"/>
      <c r="W85" s="27"/>
      <c r="X85" s="24">
        <v>4</v>
      </c>
      <c r="Y85" s="24">
        <v>0</v>
      </c>
      <c r="Z85" s="24">
        <v>4</v>
      </c>
      <c r="AA85" s="24" t="s">
        <v>58</v>
      </c>
      <c r="AB85" s="24" t="b">
        <v>0</v>
      </c>
      <c r="AC85" s="61">
        <v>0</v>
      </c>
    </row>
    <row r="86" spans="2:29" ht="13.7">
      <c r="B86" s="24" t="s">
        <v>49</v>
      </c>
      <c r="C86" s="24" t="s">
        <v>50</v>
      </c>
      <c r="D86" s="24" t="s">
        <v>51</v>
      </c>
      <c r="E86" s="24">
        <v>270</v>
      </c>
      <c r="F86" s="26">
        <v>46204</v>
      </c>
      <c r="G86" s="24" t="s">
        <v>52</v>
      </c>
      <c r="H86" s="24" t="s">
        <v>53</v>
      </c>
      <c r="I86" s="24" t="s">
        <v>54</v>
      </c>
      <c r="J86" s="24" t="s">
        <v>126</v>
      </c>
      <c r="K86" s="24">
        <v>1</v>
      </c>
      <c r="L86" s="24" t="s">
        <v>55</v>
      </c>
      <c r="M86" s="26">
        <v>46222</v>
      </c>
      <c r="N86" s="27">
        <v>46222.5625</v>
      </c>
      <c r="O86" s="27">
        <v>46222.75</v>
      </c>
      <c r="P86" s="24" t="s">
        <v>295</v>
      </c>
      <c r="Q86" s="24" t="s">
        <v>296</v>
      </c>
      <c r="R86" s="24" t="s">
        <v>190</v>
      </c>
      <c r="T86" s="24" t="s">
        <v>54</v>
      </c>
      <c r="U86" s="24" t="s">
        <v>297</v>
      </c>
      <c r="V86" s="27">
        <v>46222.706250000003</v>
      </c>
      <c r="W86" s="27">
        <v>46222.734722222223</v>
      </c>
      <c r="Z86" s="24">
        <v>1</v>
      </c>
      <c r="AA86" s="24" t="s">
        <v>58</v>
      </c>
      <c r="AB86" s="24" t="b">
        <v>0</v>
      </c>
      <c r="AC86" s="61"/>
    </row>
    <row r="87" spans="2:29" ht="13.7">
      <c r="B87" s="24" t="s">
        <v>49</v>
      </c>
      <c r="C87" s="24" t="s">
        <v>50</v>
      </c>
      <c r="D87" s="24" t="s">
        <v>51</v>
      </c>
      <c r="E87" s="24">
        <v>270</v>
      </c>
      <c r="F87" s="26">
        <v>46204</v>
      </c>
      <c r="G87" s="24" t="s">
        <v>52</v>
      </c>
      <c r="H87" s="24" t="s">
        <v>53</v>
      </c>
      <c r="I87" s="24" t="s">
        <v>54</v>
      </c>
      <c r="J87" s="24" t="s">
        <v>126</v>
      </c>
      <c r="K87" s="24">
        <v>1</v>
      </c>
      <c r="L87" s="24" t="s">
        <v>55</v>
      </c>
      <c r="M87" s="26">
        <v>46222</v>
      </c>
      <c r="N87" s="27">
        <v>46222.5625</v>
      </c>
      <c r="O87" s="27">
        <v>46222.75</v>
      </c>
      <c r="P87" s="24" t="s">
        <v>298</v>
      </c>
      <c r="Q87" s="24" t="s">
        <v>299</v>
      </c>
      <c r="R87" s="24" t="s">
        <v>142</v>
      </c>
      <c r="T87" s="24" t="s">
        <v>54</v>
      </c>
      <c r="U87" s="24" t="s">
        <v>297</v>
      </c>
      <c r="V87" s="27">
        <v>46222.564583333333</v>
      </c>
      <c r="W87" s="27">
        <v>46222.590277777781</v>
      </c>
      <c r="Z87" s="24">
        <v>1</v>
      </c>
      <c r="AA87" s="24" t="s">
        <v>58</v>
      </c>
      <c r="AB87" s="24" t="b">
        <v>0</v>
      </c>
      <c r="AC87" s="61"/>
    </row>
    <row r="88" spans="2:29" ht="13.7">
      <c r="B88" s="24" t="s">
        <v>49</v>
      </c>
      <c r="C88" s="24" t="s">
        <v>50</v>
      </c>
      <c r="D88" s="24" t="s">
        <v>51</v>
      </c>
      <c r="E88" s="24">
        <v>270</v>
      </c>
      <c r="F88" s="26">
        <v>46204</v>
      </c>
      <c r="G88" s="24" t="s">
        <v>52</v>
      </c>
      <c r="H88" s="24" t="s">
        <v>53</v>
      </c>
      <c r="I88" s="24" t="s">
        <v>54</v>
      </c>
      <c r="J88" s="24" t="s">
        <v>126</v>
      </c>
      <c r="K88" s="24">
        <v>1</v>
      </c>
      <c r="L88" s="24" t="s">
        <v>55</v>
      </c>
      <c r="M88" s="26">
        <v>46222</v>
      </c>
      <c r="N88" s="27">
        <v>46222.5625</v>
      </c>
      <c r="O88" s="27">
        <v>46222.75</v>
      </c>
      <c r="P88" s="24" t="s">
        <v>300</v>
      </c>
      <c r="Q88" s="24" t="s">
        <v>301</v>
      </c>
      <c r="R88" s="24" t="s">
        <v>146</v>
      </c>
      <c r="T88" s="24" t="s">
        <v>54</v>
      </c>
      <c r="U88" s="24" t="s">
        <v>297</v>
      </c>
      <c r="V88" s="27">
        <v>46222.61041666667</v>
      </c>
      <c r="W88" s="27">
        <v>46222.645138888889</v>
      </c>
      <c r="Z88" s="24">
        <v>1</v>
      </c>
      <c r="AA88" s="24" t="s">
        <v>58</v>
      </c>
      <c r="AB88" s="24" t="b">
        <v>0</v>
      </c>
      <c r="AC88" s="61"/>
    </row>
    <row r="89" spans="2:29" ht="13.7">
      <c r="B89" s="24" t="s">
        <v>49</v>
      </c>
      <c r="C89" s="24" t="s">
        <v>50</v>
      </c>
      <c r="D89" s="24" t="s">
        <v>51</v>
      </c>
      <c r="E89" s="24">
        <v>270</v>
      </c>
      <c r="F89" s="26">
        <v>46204</v>
      </c>
      <c r="G89" s="24" t="s">
        <v>52</v>
      </c>
      <c r="H89" s="24" t="s">
        <v>53</v>
      </c>
      <c r="I89" s="24" t="s">
        <v>54</v>
      </c>
      <c r="J89" s="24" t="s">
        <v>126</v>
      </c>
      <c r="K89" s="24">
        <v>1</v>
      </c>
      <c r="L89" s="24" t="s">
        <v>55</v>
      </c>
      <c r="M89" s="26">
        <v>46222</v>
      </c>
      <c r="N89" s="27">
        <v>46222.5625</v>
      </c>
      <c r="O89" s="27">
        <v>46222.75</v>
      </c>
      <c r="P89" s="24" t="s">
        <v>302</v>
      </c>
      <c r="Q89" s="24" t="s">
        <v>303</v>
      </c>
      <c r="R89" s="24" t="s">
        <v>190</v>
      </c>
      <c r="T89" s="24" t="s">
        <v>54</v>
      </c>
      <c r="U89" s="24" t="s">
        <v>297</v>
      </c>
      <c r="V89" s="27">
        <v>46222.65902777778</v>
      </c>
      <c r="W89" s="27">
        <v>46222.692361111112</v>
      </c>
      <c r="Z89" s="24">
        <v>1</v>
      </c>
      <c r="AA89" s="24" t="s">
        <v>58</v>
      </c>
      <c r="AB89" s="24" t="b">
        <v>0</v>
      </c>
      <c r="AC89" s="61"/>
    </row>
    <row r="90" spans="2:29" ht="13.7">
      <c r="B90" s="24" t="s">
        <v>49</v>
      </c>
      <c r="C90" s="24" t="s">
        <v>50</v>
      </c>
      <c r="D90" s="24" t="s">
        <v>51</v>
      </c>
      <c r="E90" s="24">
        <v>270</v>
      </c>
      <c r="F90" s="26">
        <v>46235</v>
      </c>
      <c r="G90" s="24" t="s">
        <v>52</v>
      </c>
      <c r="H90" s="24" t="s">
        <v>53</v>
      </c>
      <c r="I90" s="24" t="s">
        <v>54</v>
      </c>
      <c r="J90" s="24" t="s">
        <v>125</v>
      </c>
      <c r="K90" s="24">
        <v>1</v>
      </c>
      <c r="L90" s="24" t="s">
        <v>55</v>
      </c>
      <c r="M90" s="26">
        <v>46242</v>
      </c>
      <c r="N90" s="27">
        <v>46242.375</v>
      </c>
      <c r="O90" s="27">
        <v>46242.5625</v>
      </c>
      <c r="V90" s="27"/>
      <c r="W90" s="27"/>
      <c r="X90" s="24">
        <v>4</v>
      </c>
      <c r="Y90" s="24">
        <v>0</v>
      </c>
      <c r="Z90" s="24">
        <v>4</v>
      </c>
      <c r="AA90" s="24" t="s">
        <v>60</v>
      </c>
      <c r="AB90" s="24" t="b">
        <v>0</v>
      </c>
      <c r="AC90" s="61">
        <v>0</v>
      </c>
    </row>
    <row r="91" spans="2:29" ht="13.7">
      <c r="B91" s="24" t="s">
        <v>49</v>
      </c>
      <c r="C91" s="24" t="s">
        <v>50</v>
      </c>
      <c r="D91" s="24" t="s">
        <v>51</v>
      </c>
      <c r="E91" s="24">
        <v>270</v>
      </c>
      <c r="F91" s="26">
        <v>46235</v>
      </c>
      <c r="G91" s="24" t="s">
        <v>52</v>
      </c>
      <c r="H91" s="24" t="s">
        <v>53</v>
      </c>
      <c r="I91" s="24" t="s">
        <v>54</v>
      </c>
      <c r="J91" s="24" t="s">
        <v>126</v>
      </c>
      <c r="K91" s="24">
        <v>1</v>
      </c>
      <c r="L91" s="24" t="s">
        <v>55</v>
      </c>
      <c r="M91" s="26">
        <v>46242</v>
      </c>
      <c r="N91" s="27">
        <v>46242.375</v>
      </c>
      <c r="O91" s="27">
        <v>46242.5625</v>
      </c>
      <c r="P91" s="24" t="s">
        <v>304</v>
      </c>
      <c r="Q91" s="24" t="s">
        <v>305</v>
      </c>
      <c r="R91" s="24" t="s">
        <v>149</v>
      </c>
      <c r="S91" s="24" t="s">
        <v>160</v>
      </c>
      <c r="T91" s="24" t="s">
        <v>54</v>
      </c>
      <c r="U91" s="24" t="s">
        <v>297</v>
      </c>
      <c r="V91" s="27">
        <v>46242.425694444442</v>
      </c>
      <c r="W91" s="27">
        <v>46242.45</v>
      </c>
      <c r="Z91" s="24">
        <v>1</v>
      </c>
      <c r="AA91" s="24" t="s">
        <v>60</v>
      </c>
      <c r="AB91" s="24" t="b">
        <v>0</v>
      </c>
      <c r="AC91" s="61"/>
    </row>
    <row r="92" spans="2:29" ht="13.7">
      <c r="B92" s="24" t="s">
        <v>49</v>
      </c>
      <c r="C92" s="24" t="s">
        <v>50</v>
      </c>
      <c r="D92" s="24" t="s">
        <v>51</v>
      </c>
      <c r="E92" s="24">
        <v>270</v>
      </c>
      <c r="F92" s="26">
        <v>46235</v>
      </c>
      <c r="G92" s="24" t="s">
        <v>52</v>
      </c>
      <c r="H92" s="24" t="s">
        <v>53</v>
      </c>
      <c r="I92" s="24" t="s">
        <v>54</v>
      </c>
      <c r="J92" s="24" t="s">
        <v>126</v>
      </c>
      <c r="K92" s="24">
        <v>1</v>
      </c>
      <c r="L92" s="24" t="s">
        <v>55</v>
      </c>
      <c r="M92" s="26">
        <v>46242</v>
      </c>
      <c r="N92" s="27">
        <v>46242.375</v>
      </c>
      <c r="O92" s="27">
        <v>46242.5625</v>
      </c>
      <c r="P92" s="24" t="s">
        <v>306</v>
      </c>
      <c r="Q92" s="24" t="s">
        <v>307</v>
      </c>
      <c r="R92" s="24" t="s">
        <v>142</v>
      </c>
      <c r="T92" s="24" t="s">
        <v>54</v>
      </c>
      <c r="U92" s="24" t="s">
        <v>297</v>
      </c>
      <c r="V92" s="27">
        <v>46242.380555555559</v>
      </c>
      <c r="W92" s="27">
        <v>46242.404166666667</v>
      </c>
      <c r="Z92" s="24">
        <v>1</v>
      </c>
      <c r="AA92" s="24" t="s">
        <v>60</v>
      </c>
      <c r="AB92" s="24" t="b">
        <v>0</v>
      </c>
      <c r="AC92" s="61"/>
    </row>
    <row r="93" spans="2:29" ht="13.7">
      <c r="B93" s="24" t="s">
        <v>49</v>
      </c>
      <c r="C93" s="24" t="s">
        <v>50</v>
      </c>
      <c r="D93" s="24" t="s">
        <v>51</v>
      </c>
      <c r="E93" s="24">
        <v>270</v>
      </c>
      <c r="F93" s="26">
        <v>46235</v>
      </c>
      <c r="G93" s="24" t="s">
        <v>52</v>
      </c>
      <c r="H93" s="24" t="s">
        <v>53</v>
      </c>
      <c r="I93" s="24" t="s">
        <v>54</v>
      </c>
      <c r="J93" s="24" t="s">
        <v>126</v>
      </c>
      <c r="K93" s="24">
        <v>1</v>
      </c>
      <c r="L93" s="24" t="s">
        <v>55</v>
      </c>
      <c r="M93" s="26">
        <v>46242</v>
      </c>
      <c r="N93" s="27">
        <v>46242.375</v>
      </c>
      <c r="O93" s="27">
        <v>46242.5625</v>
      </c>
      <c r="P93" s="24" t="s">
        <v>308</v>
      </c>
      <c r="Q93" s="24" t="s">
        <v>309</v>
      </c>
      <c r="R93" s="24" t="s">
        <v>149</v>
      </c>
      <c r="T93" s="24" t="s">
        <v>54</v>
      </c>
      <c r="U93" s="24" t="s">
        <v>297</v>
      </c>
      <c r="V93" s="27">
        <v>46242.474999999999</v>
      </c>
      <c r="W93" s="27">
        <v>46242.495138888888</v>
      </c>
      <c r="Z93" s="24">
        <v>1</v>
      </c>
      <c r="AA93" s="24" t="s">
        <v>60</v>
      </c>
      <c r="AB93" s="24" t="b">
        <v>0</v>
      </c>
      <c r="AC93" s="61"/>
    </row>
    <row r="94" spans="2:29" ht="13.7">
      <c r="B94" s="24" t="s">
        <v>49</v>
      </c>
      <c r="C94" s="24" t="s">
        <v>50</v>
      </c>
      <c r="D94" s="24" t="s">
        <v>51</v>
      </c>
      <c r="E94" s="24">
        <v>270</v>
      </c>
      <c r="F94" s="26">
        <v>46235</v>
      </c>
      <c r="G94" s="24" t="s">
        <v>52</v>
      </c>
      <c r="H94" s="24" t="s">
        <v>53</v>
      </c>
      <c r="I94" s="24" t="s">
        <v>54</v>
      </c>
      <c r="J94" s="24" t="s">
        <v>126</v>
      </c>
      <c r="K94" s="24">
        <v>1</v>
      </c>
      <c r="L94" s="24" t="s">
        <v>55</v>
      </c>
      <c r="M94" s="26">
        <v>46242</v>
      </c>
      <c r="N94" s="27">
        <v>46242.375</v>
      </c>
      <c r="O94" s="27">
        <v>46242.5625</v>
      </c>
      <c r="P94" s="24" t="s">
        <v>310</v>
      </c>
      <c r="Q94" s="24" t="s">
        <v>311</v>
      </c>
      <c r="R94" s="24" t="s">
        <v>149</v>
      </c>
      <c r="T94" s="24" t="s">
        <v>54</v>
      </c>
      <c r="U94" s="24" t="s">
        <v>297</v>
      </c>
      <c r="V94" s="27">
        <v>46242.518750000003</v>
      </c>
      <c r="W94" s="27">
        <v>46242.548611111109</v>
      </c>
      <c r="Z94" s="24">
        <v>1</v>
      </c>
      <c r="AA94" s="24" t="s">
        <v>60</v>
      </c>
      <c r="AB94" s="24" t="b">
        <v>0</v>
      </c>
      <c r="AC94" s="61"/>
    </row>
    <row r="95" spans="2:29" ht="13.7">
      <c r="B95" s="24" t="s">
        <v>49</v>
      </c>
      <c r="C95" s="24" t="s">
        <v>50</v>
      </c>
      <c r="D95" s="24" t="s">
        <v>51</v>
      </c>
      <c r="E95" s="24">
        <v>270</v>
      </c>
      <c r="F95" s="26">
        <v>46235</v>
      </c>
      <c r="G95" s="24" t="s">
        <v>52</v>
      </c>
      <c r="H95" s="24" t="s">
        <v>53</v>
      </c>
      <c r="I95" s="24" t="s">
        <v>61</v>
      </c>
      <c r="J95" s="24" t="s">
        <v>125</v>
      </c>
      <c r="K95" s="24">
        <v>1</v>
      </c>
      <c r="L95" s="24" t="s">
        <v>55</v>
      </c>
      <c r="M95" s="26">
        <v>46257</v>
      </c>
      <c r="N95" s="27">
        <v>46257.354166666664</v>
      </c>
      <c r="O95" s="27">
        <v>46257.541666666664</v>
      </c>
      <c r="V95" s="27"/>
      <c r="W95" s="27"/>
      <c r="X95" s="24">
        <v>4</v>
      </c>
      <c r="Y95" s="24">
        <v>0</v>
      </c>
      <c r="Z95" s="24">
        <v>4</v>
      </c>
      <c r="AA95" s="24" t="s">
        <v>60</v>
      </c>
      <c r="AB95" s="24" t="b">
        <v>0</v>
      </c>
      <c r="AC95" s="61">
        <v>0</v>
      </c>
    </row>
    <row r="96" spans="2:29" ht="13.7">
      <c r="B96" s="24" t="s">
        <v>49</v>
      </c>
      <c r="C96" s="24" t="s">
        <v>50</v>
      </c>
      <c r="D96" s="24" t="s">
        <v>51</v>
      </c>
      <c r="E96" s="24">
        <v>270</v>
      </c>
      <c r="F96" s="26">
        <v>46235</v>
      </c>
      <c r="G96" s="24" t="s">
        <v>52</v>
      </c>
      <c r="H96" s="24" t="s">
        <v>53</v>
      </c>
      <c r="I96" s="24" t="s">
        <v>61</v>
      </c>
      <c r="J96" s="24" t="s">
        <v>126</v>
      </c>
      <c r="K96" s="24">
        <v>1</v>
      </c>
      <c r="L96" s="24" t="s">
        <v>55</v>
      </c>
      <c r="M96" s="26">
        <v>46257</v>
      </c>
      <c r="N96" s="27">
        <v>46257.354166666664</v>
      </c>
      <c r="O96" s="27">
        <v>46257.541666666664</v>
      </c>
      <c r="P96" s="24" t="s">
        <v>312</v>
      </c>
      <c r="Q96" s="24" t="s">
        <v>313</v>
      </c>
      <c r="R96" s="24" t="s">
        <v>208</v>
      </c>
      <c r="S96" s="24" t="s">
        <v>156</v>
      </c>
      <c r="T96" s="24" t="s">
        <v>61</v>
      </c>
      <c r="U96" s="24" t="s">
        <v>314</v>
      </c>
      <c r="V96" s="27">
        <v>46257.499305555553</v>
      </c>
      <c r="W96" s="27">
        <v>46257.523611111108</v>
      </c>
      <c r="Z96" s="24">
        <v>1</v>
      </c>
      <c r="AA96" s="24" t="s">
        <v>60</v>
      </c>
      <c r="AB96" s="24" t="b">
        <v>0</v>
      </c>
      <c r="AC96" s="61"/>
    </row>
    <row r="97" spans="2:29" ht="13.7">
      <c r="B97" s="24" t="s">
        <v>49</v>
      </c>
      <c r="C97" s="24" t="s">
        <v>50</v>
      </c>
      <c r="D97" s="24" t="s">
        <v>51</v>
      </c>
      <c r="E97" s="24">
        <v>270</v>
      </c>
      <c r="F97" s="26">
        <v>46235</v>
      </c>
      <c r="G97" s="24" t="s">
        <v>52</v>
      </c>
      <c r="H97" s="24" t="s">
        <v>53</v>
      </c>
      <c r="I97" s="24" t="s">
        <v>61</v>
      </c>
      <c r="J97" s="24" t="s">
        <v>126</v>
      </c>
      <c r="K97" s="24">
        <v>1</v>
      </c>
      <c r="L97" s="24" t="s">
        <v>55</v>
      </c>
      <c r="M97" s="26">
        <v>46257</v>
      </c>
      <c r="N97" s="27">
        <v>46257.354166666664</v>
      </c>
      <c r="O97" s="27">
        <v>46257.541666666664</v>
      </c>
      <c r="P97" s="24" t="s">
        <v>315</v>
      </c>
      <c r="Q97" s="24" t="s">
        <v>316</v>
      </c>
      <c r="R97" s="24" t="s">
        <v>208</v>
      </c>
      <c r="S97" s="24" t="s">
        <v>198</v>
      </c>
      <c r="T97" s="24" t="s">
        <v>61</v>
      </c>
      <c r="U97" s="24" t="s">
        <v>314</v>
      </c>
      <c r="V97" s="27">
        <v>46257.356249999997</v>
      </c>
      <c r="W97" s="27">
        <v>46257.386111111111</v>
      </c>
      <c r="Z97" s="24">
        <v>1</v>
      </c>
      <c r="AA97" s="24" t="s">
        <v>60</v>
      </c>
      <c r="AB97" s="24" t="b">
        <v>0</v>
      </c>
      <c r="AC97" s="61"/>
    </row>
    <row r="98" spans="2:29" ht="13.7">
      <c r="B98" s="24" t="s">
        <v>49</v>
      </c>
      <c r="C98" s="24" t="s">
        <v>50</v>
      </c>
      <c r="D98" s="24" t="s">
        <v>51</v>
      </c>
      <c r="E98" s="24">
        <v>270</v>
      </c>
      <c r="F98" s="26">
        <v>46235</v>
      </c>
      <c r="G98" s="24" t="s">
        <v>52</v>
      </c>
      <c r="H98" s="24" t="s">
        <v>53</v>
      </c>
      <c r="I98" s="24" t="s">
        <v>61</v>
      </c>
      <c r="J98" s="24" t="s">
        <v>126</v>
      </c>
      <c r="K98" s="24">
        <v>1</v>
      </c>
      <c r="L98" s="24" t="s">
        <v>55</v>
      </c>
      <c r="M98" s="26">
        <v>46257</v>
      </c>
      <c r="N98" s="27">
        <v>46257.354166666664</v>
      </c>
      <c r="O98" s="27">
        <v>46257.541666666664</v>
      </c>
      <c r="P98" s="24" t="s">
        <v>317</v>
      </c>
      <c r="Q98" s="24" t="s">
        <v>318</v>
      </c>
      <c r="R98" s="24" t="s">
        <v>205</v>
      </c>
      <c r="S98" s="24" t="s">
        <v>160</v>
      </c>
      <c r="T98" s="24" t="s">
        <v>61</v>
      </c>
      <c r="U98" s="24" t="s">
        <v>314</v>
      </c>
      <c r="V98" s="27">
        <v>46257.405555555553</v>
      </c>
      <c r="W98" s="27">
        <v>46257.430555555555</v>
      </c>
      <c r="Z98" s="24">
        <v>1</v>
      </c>
      <c r="AA98" s="24" t="s">
        <v>60</v>
      </c>
      <c r="AB98" s="24" t="b">
        <v>0</v>
      </c>
      <c r="AC98" s="61"/>
    </row>
    <row r="99" spans="2:29" ht="13.7">
      <c r="B99" s="24" t="s">
        <v>49</v>
      </c>
      <c r="C99" s="24" t="s">
        <v>50</v>
      </c>
      <c r="D99" s="24" t="s">
        <v>51</v>
      </c>
      <c r="E99" s="24">
        <v>270</v>
      </c>
      <c r="F99" s="26">
        <v>46235</v>
      </c>
      <c r="G99" s="24" t="s">
        <v>52</v>
      </c>
      <c r="H99" s="24" t="s">
        <v>53</v>
      </c>
      <c r="I99" s="24" t="s">
        <v>61</v>
      </c>
      <c r="J99" s="24" t="s">
        <v>126</v>
      </c>
      <c r="K99" s="24">
        <v>1</v>
      </c>
      <c r="L99" s="24" t="s">
        <v>55</v>
      </c>
      <c r="M99" s="26">
        <v>46257</v>
      </c>
      <c r="N99" s="27">
        <v>46257.354166666664</v>
      </c>
      <c r="O99" s="27">
        <v>46257.541666666664</v>
      </c>
      <c r="P99" s="24" t="s">
        <v>319</v>
      </c>
      <c r="Q99" s="24" t="s">
        <v>320</v>
      </c>
      <c r="R99" s="24" t="s">
        <v>205</v>
      </c>
      <c r="T99" s="24" t="s">
        <v>61</v>
      </c>
      <c r="U99" s="24" t="s">
        <v>314</v>
      </c>
      <c r="V99" s="27">
        <v>46257.45416666667</v>
      </c>
      <c r="W99" s="27">
        <v>46257.475694444445</v>
      </c>
      <c r="Z99" s="24">
        <v>1</v>
      </c>
      <c r="AA99" s="24" t="s">
        <v>60</v>
      </c>
      <c r="AB99" s="24" t="b">
        <v>0</v>
      </c>
      <c r="AC99" s="61"/>
    </row>
    <row r="100" spans="2:29" ht="13.7">
      <c r="B100" s="24" t="s">
        <v>49</v>
      </c>
      <c r="C100" s="24" t="s">
        <v>50</v>
      </c>
      <c r="D100" s="24" t="s">
        <v>51</v>
      </c>
      <c r="E100" s="24">
        <v>270</v>
      </c>
      <c r="F100" s="26">
        <v>46235</v>
      </c>
      <c r="G100" s="24" t="s">
        <v>52</v>
      </c>
      <c r="H100" s="24" t="s">
        <v>53</v>
      </c>
      <c r="I100" s="24" t="s">
        <v>62</v>
      </c>
      <c r="J100" s="24" t="s">
        <v>125</v>
      </c>
      <c r="K100" s="24">
        <v>1</v>
      </c>
      <c r="L100" s="24" t="s">
        <v>55</v>
      </c>
      <c r="M100" s="26">
        <v>46262</v>
      </c>
      <c r="N100" s="27">
        <v>46262.354166666664</v>
      </c>
      <c r="O100" s="27">
        <v>46262.541666666664</v>
      </c>
      <c r="V100" s="27"/>
      <c r="W100" s="27"/>
      <c r="X100" s="24">
        <v>4</v>
      </c>
      <c r="Y100" s="24">
        <v>0</v>
      </c>
      <c r="Z100" s="24">
        <v>4</v>
      </c>
      <c r="AA100" s="24" t="s">
        <v>60</v>
      </c>
      <c r="AB100" s="24" t="b">
        <v>0</v>
      </c>
      <c r="AC100" s="61">
        <v>0</v>
      </c>
    </row>
    <row r="101" spans="2:29" ht="13.7">
      <c r="B101" s="24" t="s">
        <v>49</v>
      </c>
      <c r="C101" s="24" t="s">
        <v>50</v>
      </c>
      <c r="D101" s="24" t="s">
        <v>51</v>
      </c>
      <c r="E101" s="24">
        <v>270</v>
      </c>
      <c r="F101" s="26">
        <v>46235</v>
      </c>
      <c r="G101" s="24" t="s">
        <v>52</v>
      </c>
      <c r="H101" s="24" t="s">
        <v>53</v>
      </c>
      <c r="I101" s="24" t="s">
        <v>62</v>
      </c>
      <c r="J101" s="24" t="s">
        <v>126</v>
      </c>
      <c r="K101" s="24">
        <v>1</v>
      </c>
      <c r="L101" s="24" t="s">
        <v>55</v>
      </c>
      <c r="M101" s="26">
        <v>46262</v>
      </c>
      <c r="N101" s="27">
        <v>46262.354166666664</v>
      </c>
      <c r="O101" s="27">
        <v>46262.541666666664</v>
      </c>
      <c r="P101" s="24" t="s">
        <v>321</v>
      </c>
      <c r="Q101" s="24" t="s">
        <v>322</v>
      </c>
      <c r="R101" s="24" t="s">
        <v>323</v>
      </c>
      <c r="T101" s="24" t="s">
        <v>62</v>
      </c>
      <c r="U101" s="24" t="s">
        <v>214</v>
      </c>
      <c r="V101" s="27">
        <v>46262.405555555553</v>
      </c>
      <c r="W101" s="27">
        <v>46262.429166666669</v>
      </c>
      <c r="Z101" s="24">
        <v>1</v>
      </c>
      <c r="AA101" s="24" t="s">
        <v>60</v>
      </c>
      <c r="AB101" s="24" t="b">
        <v>0</v>
      </c>
      <c r="AC101" s="61"/>
    </row>
    <row r="102" spans="2:29" ht="13.7">
      <c r="B102" s="24" t="s">
        <v>49</v>
      </c>
      <c r="C102" s="24" t="s">
        <v>50</v>
      </c>
      <c r="D102" s="24" t="s">
        <v>51</v>
      </c>
      <c r="E102" s="24">
        <v>270</v>
      </c>
      <c r="F102" s="26">
        <v>46235</v>
      </c>
      <c r="G102" s="24" t="s">
        <v>52</v>
      </c>
      <c r="H102" s="24" t="s">
        <v>53</v>
      </c>
      <c r="I102" s="24" t="s">
        <v>62</v>
      </c>
      <c r="J102" s="24" t="s">
        <v>126</v>
      </c>
      <c r="K102" s="24">
        <v>1</v>
      </c>
      <c r="L102" s="24" t="s">
        <v>55</v>
      </c>
      <c r="M102" s="26">
        <v>46262</v>
      </c>
      <c r="N102" s="27">
        <v>46262.354166666664</v>
      </c>
      <c r="O102" s="27">
        <v>46262.541666666664</v>
      </c>
      <c r="P102" s="24" t="s">
        <v>324</v>
      </c>
      <c r="Q102" s="24" t="s">
        <v>325</v>
      </c>
      <c r="R102" s="24" t="s">
        <v>323</v>
      </c>
      <c r="S102" s="24" t="s">
        <v>213</v>
      </c>
      <c r="T102" s="24" t="s">
        <v>62</v>
      </c>
      <c r="U102" s="24" t="s">
        <v>214</v>
      </c>
      <c r="V102" s="27">
        <v>46262.495138888888</v>
      </c>
      <c r="W102" s="27">
        <v>46262.522222222222</v>
      </c>
      <c r="Z102" s="24">
        <v>1</v>
      </c>
      <c r="AA102" s="24" t="s">
        <v>60</v>
      </c>
      <c r="AB102" s="24" t="b">
        <v>0</v>
      </c>
      <c r="AC102" s="61"/>
    </row>
    <row r="103" spans="2:29" ht="13.7">
      <c r="B103" s="24" t="s">
        <v>49</v>
      </c>
      <c r="C103" s="24" t="s">
        <v>50</v>
      </c>
      <c r="D103" s="24" t="s">
        <v>51</v>
      </c>
      <c r="E103" s="24">
        <v>270</v>
      </c>
      <c r="F103" s="26">
        <v>46235</v>
      </c>
      <c r="G103" s="24" t="s">
        <v>52</v>
      </c>
      <c r="H103" s="24" t="s">
        <v>53</v>
      </c>
      <c r="I103" s="24" t="s">
        <v>62</v>
      </c>
      <c r="J103" s="24" t="s">
        <v>126</v>
      </c>
      <c r="K103" s="24">
        <v>1</v>
      </c>
      <c r="L103" s="24" t="s">
        <v>55</v>
      </c>
      <c r="M103" s="26">
        <v>46262</v>
      </c>
      <c r="N103" s="27">
        <v>46262.354166666664</v>
      </c>
      <c r="O103" s="27">
        <v>46262.541666666664</v>
      </c>
      <c r="P103" s="24" t="s">
        <v>326</v>
      </c>
      <c r="Q103" s="24" t="s">
        <v>327</v>
      </c>
      <c r="R103" s="24" t="s">
        <v>328</v>
      </c>
      <c r="T103" s="24" t="s">
        <v>62</v>
      </c>
      <c r="U103" s="24" t="s">
        <v>214</v>
      </c>
      <c r="V103" s="27">
        <v>46262.45416666667</v>
      </c>
      <c r="W103" s="27">
        <v>46262.484027777777</v>
      </c>
      <c r="Z103" s="24">
        <v>1</v>
      </c>
      <c r="AA103" s="24" t="s">
        <v>60</v>
      </c>
      <c r="AB103" s="24" t="b">
        <v>0</v>
      </c>
      <c r="AC103" s="61"/>
    </row>
    <row r="104" spans="2:29" ht="13.7">
      <c r="B104" s="24" t="s">
        <v>49</v>
      </c>
      <c r="C104" s="24" t="s">
        <v>50</v>
      </c>
      <c r="D104" s="24" t="s">
        <v>51</v>
      </c>
      <c r="E104" s="24">
        <v>270</v>
      </c>
      <c r="F104" s="26">
        <v>46235</v>
      </c>
      <c r="G104" s="24" t="s">
        <v>52</v>
      </c>
      <c r="H104" s="24" t="s">
        <v>53</v>
      </c>
      <c r="I104" s="24" t="s">
        <v>62</v>
      </c>
      <c r="J104" s="24" t="s">
        <v>126</v>
      </c>
      <c r="K104" s="24">
        <v>1</v>
      </c>
      <c r="L104" s="24" t="s">
        <v>55</v>
      </c>
      <c r="M104" s="26">
        <v>46262</v>
      </c>
      <c r="N104" s="27">
        <v>46262.354166666664</v>
      </c>
      <c r="O104" s="27">
        <v>46262.541666666664</v>
      </c>
      <c r="P104" s="24" t="s">
        <v>329</v>
      </c>
      <c r="Q104" s="24" t="s">
        <v>330</v>
      </c>
      <c r="R104" s="24" t="s">
        <v>323</v>
      </c>
      <c r="T104" s="24" t="s">
        <v>62</v>
      </c>
      <c r="U104" s="24" t="s">
        <v>214</v>
      </c>
      <c r="V104" s="27">
        <v>46262.361111111109</v>
      </c>
      <c r="W104" s="27">
        <v>46262.386111111111</v>
      </c>
      <c r="Z104" s="24">
        <v>1</v>
      </c>
      <c r="AA104" s="24" t="s">
        <v>60</v>
      </c>
      <c r="AB104" s="24" t="b">
        <v>0</v>
      </c>
      <c r="AC104" s="61"/>
    </row>
    <row r="105" spans="2:29" ht="13.7">
      <c r="B105" s="24" t="s">
        <v>49</v>
      </c>
      <c r="C105" s="24" t="s">
        <v>50</v>
      </c>
      <c r="D105" s="24" t="s">
        <v>51</v>
      </c>
      <c r="E105" s="24">
        <v>270</v>
      </c>
      <c r="F105" s="26">
        <v>46235</v>
      </c>
      <c r="G105" s="24" t="s">
        <v>52</v>
      </c>
      <c r="H105" s="24" t="s">
        <v>53</v>
      </c>
      <c r="I105" s="24" t="s">
        <v>61</v>
      </c>
      <c r="J105" s="24" t="s">
        <v>125</v>
      </c>
      <c r="K105" s="24">
        <v>1</v>
      </c>
      <c r="L105" s="24" t="s">
        <v>55</v>
      </c>
      <c r="M105" s="26">
        <v>46264</v>
      </c>
      <c r="N105" s="27">
        <v>46264.5625</v>
      </c>
      <c r="O105" s="27">
        <v>46264.75</v>
      </c>
      <c r="V105" s="27"/>
      <c r="W105" s="27"/>
      <c r="X105" s="24">
        <v>4</v>
      </c>
      <c r="Y105" s="24">
        <v>0</v>
      </c>
      <c r="Z105" s="24">
        <v>4</v>
      </c>
      <c r="AA105" s="24" t="s">
        <v>60</v>
      </c>
      <c r="AB105" s="24" t="b">
        <v>0</v>
      </c>
      <c r="AC105" s="61">
        <v>0</v>
      </c>
    </row>
    <row r="106" spans="2:29" ht="13.7">
      <c r="B106" s="24" t="s">
        <v>49</v>
      </c>
      <c r="C106" s="24" t="s">
        <v>50</v>
      </c>
      <c r="D106" s="24" t="s">
        <v>51</v>
      </c>
      <c r="E106" s="24">
        <v>270</v>
      </c>
      <c r="F106" s="26">
        <v>46235</v>
      </c>
      <c r="G106" s="24" t="s">
        <v>52</v>
      </c>
      <c r="H106" s="24" t="s">
        <v>53</v>
      </c>
      <c r="I106" s="24" t="s">
        <v>61</v>
      </c>
      <c r="J106" s="24" t="s">
        <v>126</v>
      </c>
      <c r="K106" s="24">
        <v>1</v>
      </c>
      <c r="L106" s="24" t="s">
        <v>55</v>
      </c>
      <c r="M106" s="26">
        <v>46264</v>
      </c>
      <c r="N106" s="27">
        <v>46264.5625</v>
      </c>
      <c r="O106" s="27">
        <v>46264.75</v>
      </c>
      <c r="P106" s="24" t="s">
        <v>331</v>
      </c>
      <c r="Q106" s="24" t="s">
        <v>332</v>
      </c>
      <c r="R106" s="24" t="s">
        <v>208</v>
      </c>
      <c r="S106" s="24" t="s">
        <v>156</v>
      </c>
      <c r="T106" s="24" t="s">
        <v>61</v>
      </c>
      <c r="U106" s="24" t="s">
        <v>297</v>
      </c>
      <c r="V106" s="27">
        <v>46264.56527777778</v>
      </c>
      <c r="W106" s="27">
        <v>46264.586805555555</v>
      </c>
      <c r="Z106" s="24">
        <v>1</v>
      </c>
      <c r="AA106" s="24" t="s">
        <v>60</v>
      </c>
      <c r="AB106" s="24" t="b">
        <v>0</v>
      </c>
      <c r="AC106" s="61"/>
    </row>
    <row r="107" spans="2:29" ht="13.7">
      <c r="B107" s="24" t="s">
        <v>49</v>
      </c>
      <c r="C107" s="24" t="s">
        <v>50</v>
      </c>
      <c r="D107" s="24" t="s">
        <v>51</v>
      </c>
      <c r="E107" s="24">
        <v>270</v>
      </c>
      <c r="F107" s="26">
        <v>46235</v>
      </c>
      <c r="G107" s="24" t="s">
        <v>52</v>
      </c>
      <c r="H107" s="24" t="s">
        <v>53</v>
      </c>
      <c r="I107" s="24" t="s">
        <v>61</v>
      </c>
      <c r="J107" s="24" t="s">
        <v>126</v>
      </c>
      <c r="K107" s="24">
        <v>1</v>
      </c>
      <c r="L107" s="24" t="s">
        <v>55</v>
      </c>
      <c r="M107" s="26">
        <v>46264</v>
      </c>
      <c r="N107" s="27">
        <v>46264.5625</v>
      </c>
      <c r="O107" s="27">
        <v>46264.75</v>
      </c>
      <c r="P107" s="24" t="s">
        <v>333</v>
      </c>
      <c r="Q107" s="24" t="s">
        <v>334</v>
      </c>
      <c r="R107" s="24" t="s">
        <v>208</v>
      </c>
      <c r="T107" s="24" t="s">
        <v>61</v>
      </c>
      <c r="U107" s="24" t="s">
        <v>297</v>
      </c>
      <c r="V107" s="27">
        <v>46264.65902777778</v>
      </c>
      <c r="W107" s="27">
        <v>46264.688194444447</v>
      </c>
      <c r="Z107" s="24">
        <v>1</v>
      </c>
      <c r="AA107" s="24" t="s">
        <v>60</v>
      </c>
      <c r="AB107" s="24" t="b">
        <v>0</v>
      </c>
      <c r="AC107" s="61"/>
    </row>
    <row r="108" spans="2:29" ht="13.7">
      <c r="B108" s="24" t="s">
        <v>49</v>
      </c>
      <c r="C108" s="24" t="s">
        <v>50</v>
      </c>
      <c r="D108" s="24" t="s">
        <v>51</v>
      </c>
      <c r="E108" s="24">
        <v>270</v>
      </c>
      <c r="F108" s="26">
        <v>46235</v>
      </c>
      <c r="G108" s="24" t="s">
        <v>52</v>
      </c>
      <c r="H108" s="24" t="s">
        <v>53</v>
      </c>
      <c r="I108" s="24" t="s">
        <v>61</v>
      </c>
      <c r="J108" s="24" t="s">
        <v>126</v>
      </c>
      <c r="K108" s="24">
        <v>1</v>
      </c>
      <c r="L108" s="24" t="s">
        <v>55</v>
      </c>
      <c r="M108" s="26">
        <v>46264</v>
      </c>
      <c r="N108" s="27">
        <v>46264.5625</v>
      </c>
      <c r="O108" s="27">
        <v>46264.75</v>
      </c>
      <c r="P108" s="24" t="s">
        <v>335</v>
      </c>
      <c r="Q108" s="24" t="s">
        <v>336</v>
      </c>
      <c r="R108" s="24" t="s">
        <v>201</v>
      </c>
      <c r="S108" s="24" t="s">
        <v>152</v>
      </c>
      <c r="T108" s="24" t="s">
        <v>61</v>
      </c>
      <c r="U108" s="24" t="s">
        <v>297</v>
      </c>
      <c r="V108" s="27">
        <v>46264.709027777775</v>
      </c>
      <c r="W108" s="27">
        <v>46264.737500000003</v>
      </c>
      <c r="Z108" s="24">
        <v>1</v>
      </c>
      <c r="AA108" s="24" t="s">
        <v>60</v>
      </c>
      <c r="AB108" s="24" t="b">
        <v>0</v>
      </c>
      <c r="AC108" s="61"/>
    </row>
    <row r="109" spans="2:29" ht="13.7">
      <c r="B109" s="24" t="s">
        <v>49</v>
      </c>
      <c r="C109" s="24" t="s">
        <v>50</v>
      </c>
      <c r="D109" s="24" t="s">
        <v>51</v>
      </c>
      <c r="E109" s="24">
        <v>270</v>
      </c>
      <c r="F109" s="26">
        <v>46235</v>
      </c>
      <c r="G109" s="24" t="s">
        <v>52</v>
      </c>
      <c r="H109" s="24" t="s">
        <v>53</v>
      </c>
      <c r="I109" s="24" t="s">
        <v>61</v>
      </c>
      <c r="J109" s="24" t="s">
        <v>126</v>
      </c>
      <c r="K109" s="24">
        <v>1</v>
      </c>
      <c r="L109" s="24" t="s">
        <v>55</v>
      </c>
      <c r="M109" s="26">
        <v>46264</v>
      </c>
      <c r="N109" s="27">
        <v>46264.5625</v>
      </c>
      <c r="O109" s="27">
        <v>46264.75</v>
      </c>
      <c r="P109" s="24" t="s">
        <v>337</v>
      </c>
      <c r="Q109" s="24" t="s">
        <v>338</v>
      </c>
      <c r="R109" s="24" t="s">
        <v>201</v>
      </c>
      <c r="T109" s="24" t="s">
        <v>61</v>
      </c>
      <c r="U109" s="24" t="s">
        <v>297</v>
      </c>
      <c r="V109" s="27">
        <v>46264.611805555556</v>
      </c>
      <c r="W109" s="27">
        <v>46264.634722222225</v>
      </c>
      <c r="Z109" s="24">
        <v>1</v>
      </c>
      <c r="AA109" s="24" t="s">
        <v>60</v>
      </c>
      <c r="AB109" s="24" t="b">
        <v>0</v>
      </c>
      <c r="AC109" s="61"/>
    </row>
    <row r="110" spans="2:29" ht="13.7">
      <c r="B110" s="24" t="s">
        <v>49</v>
      </c>
      <c r="C110" s="24" t="s">
        <v>50</v>
      </c>
      <c r="D110" s="24" t="s">
        <v>51</v>
      </c>
      <c r="E110" s="24">
        <v>300</v>
      </c>
      <c r="F110" s="26">
        <v>46204</v>
      </c>
      <c r="G110" s="24" t="s">
        <v>52</v>
      </c>
      <c r="H110" s="24" t="s">
        <v>53</v>
      </c>
      <c r="I110" s="24" t="s">
        <v>57</v>
      </c>
      <c r="J110" s="24" t="s">
        <v>125</v>
      </c>
      <c r="K110" s="24">
        <v>1</v>
      </c>
      <c r="L110" s="24" t="s">
        <v>55</v>
      </c>
      <c r="M110" s="26">
        <v>46226</v>
      </c>
      <c r="N110" s="27">
        <v>46226.354166666664</v>
      </c>
      <c r="O110" s="27">
        <v>46226.5625</v>
      </c>
      <c r="V110" s="27"/>
      <c r="W110" s="27"/>
      <c r="X110" s="24">
        <v>2</v>
      </c>
      <c r="Y110" s="24">
        <v>0</v>
      </c>
      <c r="Z110" s="24">
        <v>2</v>
      </c>
      <c r="AA110" s="24" t="s">
        <v>58</v>
      </c>
      <c r="AB110" s="24" t="b">
        <v>0</v>
      </c>
      <c r="AC110" s="61">
        <v>0</v>
      </c>
    </row>
    <row r="111" spans="2:29" ht="13.7">
      <c r="B111" s="24" t="s">
        <v>49</v>
      </c>
      <c r="C111" s="24" t="s">
        <v>50</v>
      </c>
      <c r="D111" s="24" t="s">
        <v>51</v>
      </c>
      <c r="E111" s="24">
        <v>300</v>
      </c>
      <c r="F111" s="26">
        <v>46204</v>
      </c>
      <c r="G111" s="24" t="s">
        <v>52</v>
      </c>
      <c r="H111" s="24" t="s">
        <v>53</v>
      </c>
      <c r="I111" s="24" t="s">
        <v>57</v>
      </c>
      <c r="J111" s="24" t="s">
        <v>126</v>
      </c>
      <c r="K111" s="24">
        <v>1</v>
      </c>
      <c r="L111" s="24" t="s">
        <v>55</v>
      </c>
      <c r="M111" s="26">
        <v>46226</v>
      </c>
      <c r="N111" s="27">
        <v>46226.354166666664</v>
      </c>
      <c r="O111" s="27">
        <v>46226.5625</v>
      </c>
      <c r="P111" s="24" t="s">
        <v>339</v>
      </c>
      <c r="Q111" s="24" t="s">
        <v>340</v>
      </c>
      <c r="R111" s="24" t="s">
        <v>182</v>
      </c>
      <c r="T111" s="24" t="s">
        <v>57</v>
      </c>
      <c r="U111" s="24" t="s">
        <v>341</v>
      </c>
      <c r="V111" s="27">
        <v>46226.410416666666</v>
      </c>
      <c r="W111" s="27">
        <v>46226.439583333333</v>
      </c>
      <c r="Z111" s="24">
        <v>1</v>
      </c>
      <c r="AA111" s="24" t="s">
        <v>58</v>
      </c>
      <c r="AB111" s="24" t="b">
        <v>0</v>
      </c>
      <c r="AC111" s="61"/>
    </row>
    <row r="112" spans="2:29" ht="13.7">
      <c r="B112" s="24" t="s">
        <v>49</v>
      </c>
      <c r="C112" s="24" t="s">
        <v>50</v>
      </c>
      <c r="D112" s="24" t="s">
        <v>51</v>
      </c>
      <c r="E112" s="24">
        <v>300</v>
      </c>
      <c r="F112" s="26">
        <v>46204</v>
      </c>
      <c r="G112" s="24" t="s">
        <v>52</v>
      </c>
      <c r="H112" s="24" t="s">
        <v>53</v>
      </c>
      <c r="I112" s="24" t="s">
        <v>57</v>
      </c>
      <c r="J112" s="24" t="s">
        <v>126</v>
      </c>
      <c r="K112" s="24">
        <v>1</v>
      </c>
      <c r="L112" s="24" t="s">
        <v>55</v>
      </c>
      <c r="M112" s="26">
        <v>46226</v>
      </c>
      <c r="N112" s="27">
        <v>46226.354166666664</v>
      </c>
      <c r="O112" s="27">
        <v>46226.5625</v>
      </c>
      <c r="P112" s="24" t="s">
        <v>342</v>
      </c>
      <c r="Q112" s="24" t="s">
        <v>343</v>
      </c>
      <c r="R112" s="24" t="s">
        <v>165</v>
      </c>
      <c r="S112" s="24" t="s">
        <v>213</v>
      </c>
      <c r="T112" s="24" t="s">
        <v>57</v>
      </c>
      <c r="U112" s="24" t="s">
        <v>341</v>
      </c>
      <c r="V112" s="27">
        <v>46226.361111111109</v>
      </c>
      <c r="W112" s="27">
        <v>46226.400000000001</v>
      </c>
      <c r="Z112" s="24">
        <v>1</v>
      </c>
      <c r="AA112" s="24" t="s">
        <v>58</v>
      </c>
      <c r="AB112" s="24" t="b">
        <v>0</v>
      </c>
      <c r="AC112" s="61"/>
    </row>
    <row r="113" spans="2:29" ht="13.7">
      <c r="B113" s="24" t="s">
        <v>49</v>
      </c>
      <c r="C113" s="24" t="s">
        <v>50</v>
      </c>
      <c r="D113" s="24" t="s">
        <v>51</v>
      </c>
      <c r="E113" s="24">
        <v>300</v>
      </c>
      <c r="F113" s="26">
        <v>46235</v>
      </c>
      <c r="G113" s="24" t="s">
        <v>52</v>
      </c>
      <c r="H113" s="24" t="s">
        <v>53</v>
      </c>
      <c r="I113" s="24" t="s">
        <v>59</v>
      </c>
      <c r="J113" s="24" t="s">
        <v>125</v>
      </c>
      <c r="K113" s="24">
        <v>1</v>
      </c>
      <c r="L113" s="24" t="s">
        <v>55</v>
      </c>
      <c r="M113" s="26">
        <v>46240</v>
      </c>
      <c r="N113" s="27">
        <v>46240.5625</v>
      </c>
      <c r="O113" s="27">
        <v>46240.770833333336</v>
      </c>
      <c r="V113" s="27"/>
      <c r="W113" s="27"/>
      <c r="X113" s="24">
        <v>4</v>
      </c>
      <c r="Y113" s="24">
        <v>0</v>
      </c>
      <c r="Z113" s="24">
        <v>4</v>
      </c>
      <c r="AA113" s="24" t="s">
        <v>60</v>
      </c>
      <c r="AB113" s="24" t="b">
        <v>0</v>
      </c>
      <c r="AC113" s="61">
        <v>0</v>
      </c>
    </row>
    <row r="114" spans="2:29" ht="13.7">
      <c r="B114" s="24" t="s">
        <v>49</v>
      </c>
      <c r="C114" s="24" t="s">
        <v>50</v>
      </c>
      <c r="D114" s="24" t="s">
        <v>51</v>
      </c>
      <c r="E114" s="24">
        <v>300</v>
      </c>
      <c r="F114" s="26">
        <v>46235</v>
      </c>
      <c r="G114" s="24" t="s">
        <v>52</v>
      </c>
      <c r="H114" s="24" t="s">
        <v>53</v>
      </c>
      <c r="I114" s="24" t="s">
        <v>59</v>
      </c>
      <c r="J114" s="24" t="s">
        <v>126</v>
      </c>
      <c r="K114" s="24">
        <v>1</v>
      </c>
      <c r="L114" s="24" t="s">
        <v>55</v>
      </c>
      <c r="M114" s="26">
        <v>46240</v>
      </c>
      <c r="N114" s="27">
        <v>46240.5625</v>
      </c>
      <c r="O114" s="27">
        <v>46240.770833333336</v>
      </c>
      <c r="P114" s="24" t="s">
        <v>344</v>
      </c>
      <c r="Q114" s="24" t="s">
        <v>345</v>
      </c>
      <c r="R114" s="24" t="s">
        <v>284</v>
      </c>
      <c r="S114" s="24" t="s">
        <v>198</v>
      </c>
      <c r="T114" s="24" t="s">
        <v>59</v>
      </c>
      <c r="U114" s="24" t="s">
        <v>269</v>
      </c>
      <c r="V114" s="27">
        <v>46240.722916666666</v>
      </c>
      <c r="W114" s="27">
        <v>46240.750694444447</v>
      </c>
      <c r="Z114" s="24">
        <v>1</v>
      </c>
      <c r="AA114" s="24" t="s">
        <v>60</v>
      </c>
      <c r="AB114" s="24" t="b">
        <v>0</v>
      </c>
      <c r="AC114" s="61"/>
    </row>
    <row r="115" spans="2:29" ht="13.7">
      <c r="B115" s="24" t="s">
        <v>49</v>
      </c>
      <c r="C115" s="24" t="s">
        <v>50</v>
      </c>
      <c r="D115" s="24" t="s">
        <v>51</v>
      </c>
      <c r="E115" s="24">
        <v>300</v>
      </c>
      <c r="F115" s="26">
        <v>46235</v>
      </c>
      <c r="G115" s="24" t="s">
        <v>52</v>
      </c>
      <c r="H115" s="24" t="s">
        <v>53</v>
      </c>
      <c r="I115" s="24" t="s">
        <v>59</v>
      </c>
      <c r="J115" s="24" t="s">
        <v>126</v>
      </c>
      <c r="K115" s="24">
        <v>1</v>
      </c>
      <c r="L115" s="24" t="s">
        <v>55</v>
      </c>
      <c r="M115" s="26">
        <v>46240</v>
      </c>
      <c r="N115" s="27">
        <v>46240.5625</v>
      </c>
      <c r="O115" s="27">
        <v>46240.770833333336</v>
      </c>
      <c r="P115" s="24" t="s">
        <v>346</v>
      </c>
      <c r="Q115" s="24" t="s">
        <v>347</v>
      </c>
      <c r="R115" s="24" t="s">
        <v>174</v>
      </c>
      <c r="T115" s="24" t="s">
        <v>59</v>
      </c>
      <c r="U115" s="24" t="s">
        <v>269</v>
      </c>
      <c r="V115" s="27">
        <v>46240.570833333331</v>
      </c>
      <c r="W115" s="27">
        <v>46240.595138888886</v>
      </c>
      <c r="Z115" s="24">
        <v>1</v>
      </c>
      <c r="AA115" s="24" t="s">
        <v>60</v>
      </c>
      <c r="AB115" s="24" t="b">
        <v>0</v>
      </c>
      <c r="AC115" s="61"/>
    </row>
    <row r="116" spans="2:29" ht="13.7">
      <c r="B116" s="24" t="s">
        <v>49</v>
      </c>
      <c r="C116" s="24" t="s">
        <v>50</v>
      </c>
      <c r="D116" s="24" t="s">
        <v>51</v>
      </c>
      <c r="E116" s="24">
        <v>300</v>
      </c>
      <c r="F116" s="26">
        <v>46235</v>
      </c>
      <c r="G116" s="24" t="s">
        <v>52</v>
      </c>
      <c r="H116" s="24" t="s">
        <v>53</v>
      </c>
      <c r="I116" s="24" t="s">
        <v>59</v>
      </c>
      <c r="J116" s="24" t="s">
        <v>126</v>
      </c>
      <c r="K116" s="24">
        <v>1</v>
      </c>
      <c r="L116" s="24" t="s">
        <v>55</v>
      </c>
      <c r="M116" s="26">
        <v>46240</v>
      </c>
      <c r="N116" s="27">
        <v>46240.5625</v>
      </c>
      <c r="O116" s="27">
        <v>46240.770833333336</v>
      </c>
      <c r="P116" s="24" t="s">
        <v>348</v>
      </c>
      <c r="Q116" s="24" t="s">
        <v>349</v>
      </c>
      <c r="R116" s="24" t="s">
        <v>217</v>
      </c>
      <c r="T116" s="24" t="s">
        <v>59</v>
      </c>
      <c r="U116" s="24" t="s">
        <v>269</v>
      </c>
      <c r="V116" s="27">
        <v>46240.621527777781</v>
      </c>
      <c r="W116" s="27">
        <v>46240.652777777781</v>
      </c>
      <c r="Z116" s="24">
        <v>1</v>
      </c>
      <c r="AA116" s="24" t="s">
        <v>60</v>
      </c>
      <c r="AB116" s="24" t="b">
        <v>0</v>
      </c>
      <c r="AC116" s="61"/>
    </row>
    <row r="117" spans="2:29" ht="13.7">
      <c r="B117" s="24" t="s">
        <v>49</v>
      </c>
      <c r="C117" s="24" t="s">
        <v>50</v>
      </c>
      <c r="D117" s="24" t="s">
        <v>51</v>
      </c>
      <c r="E117" s="24">
        <v>300</v>
      </c>
      <c r="F117" s="26">
        <v>46235</v>
      </c>
      <c r="G117" s="24" t="s">
        <v>52</v>
      </c>
      <c r="H117" s="24" t="s">
        <v>53</v>
      </c>
      <c r="I117" s="24" t="s">
        <v>59</v>
      </c>
      <c r="J117" s="24" t="s">
        <v>126</v>
      </c>
      <c r="K117" s="24">
        <v>1</v>
      </c>
      <c r="L117" s="24" t="s">
        <v>55</v>
      </c>
      <c r="M117" s="26">
        <v>46240</v>
      </c>
      <c r="N117" s="27">
        <v>46240.5625</v>
      </c>
      <c r="O117" s="27">
        <v>46240.770833333336</v>
      </c>
      <c r="P117" s="24" t="s">
        <v>350</v>
      </c>
      <c r="Q117" s="24" t="s">
        <v>351</v>
      </c>
      <c r="R117" s="24" t="s">
        <v>168</v>
      </c>
      <c r="S117" s="24" t="s">
        <v>152</v>
      </c>
      <c r="T117" s="24" t="s">
        <v>59</v>
      </c>
      <c r="U117" s="24" t="s">
        <v>269</v>
      </c>
      <c r="V117" s="27">
        <v>46240.67083333333</v>
      </c>
      <c r="W117" s="27">
        <v>46240.697222222225</v>
      </c>
      <c r="Z117" s="24">
        <v>1</v>
      </c>
      <c r="AA117" s="24" t="s">
        <v>60</v>
      </c>
      <c r="AB117" s="24" t="b">
        <v>0</v>
      </c>
      <c r="AC117" s="61"/>
    </row>
    <row r="118" spans="2:29" ht="13.7">
      <c r="B118" s="24" t="s">
        <v>49</v>
      </c>
      <c r="C118" s="24" t="s">
        <v>50</v>
      </c>
      <c r="D118" s="24" t="s">
        <v>51</v>
      </c>
      <c r="E118" s="24">
        <v>300</v>
      </c>
      <c r="F118" s="26">
        <v>46235</v>
      </c>
      <c r="G118" s="24" t="s">
        <v>52</v>
      </c>
      <c r="H118" s="24" t="s">
        <v>53</v>
      </c>
      <c r="I118" s="24" t="s">
        <v>57</v>
      </c>
      <c r="J118" s="24" t="s">
        <v>125</v>
      </c>
      <c r="K118" s="24">
        <v>1</v>
      </c>
      <c r="L118" s="24" t="s">
        <v>55</v>
      </c>
      <c r="M118" s="26">
        <v>46246</v>
      </c>
      <c r="N118" s="27">
        <v>46246.333333333336</v>
      </c>
      <c r="O118" s="27">
        <v>46246.541666666664</v>
      </c>
      <c r="V118" s="27"/>
      <c r="W118" s="27"/>
      <c r="X118" s="24">
        <v>4</v>
      </c>
      <c r="Y118" s="24">
        <v>0</v>
      </c>
      <c r="Z118" s="24">
        <v>4</v>
      </c>
      <c r="AA118" s="24" t="s">
        <v>60</v>
      </c>
      <c r="AB118" s="24" t="b">
        <v>0</v>
      </c>
      <c r="AC118" s="61">
        <v>0</v>
      </c>
    </row>
    <row r="119" spans="2:29" ht="13.7">
      <c r="B119" s="24" t="s">
        <v>49</v>
      </c>
      <c r="C119" s="24" t="s">
        <v>50</v>
      </c>
      <c r="D119" s="24" t="s">
        <v>51</v>
      </c>
      <c r="E119" s="24">
        <v>300</v>
      </c>
      <c r="F119" s="26">
        <v>46235</v>
      </c>
      <c r="G119" s="24" t="s">
        <v>52</v>
      </c>
      <c r="H119" s="24" t="s">
        <v>53</v>
      </c>
      <c r="I119" s="24" t="s">
        <v>57</v>
      </c>
      <c r="J119" s="24" t="s">
        <v>126</v>
      </c>
      <c r="K119" s="24">
        <v>1</v>
      </c>
      <c r="L119" s="24" t="s">
        <v>55</v>
      </c>
      <c r="M119" s="26">
        <v>46246</v>
      </c>
      <c r="N119" s="27">
        <v>46246.333333333336</v>
      </c>
      <c r="O119" s="27">
        <v>46246.541666666664</v>
      </c>
      <c r="P119" s="24" t="s">
        <v>352</v>
      </c>
      <c r="Q119" s="24" t="s">
        <v>353</v>
      </c>
      <c r="R119" s="24" t="s">
        <v>165</v>
      </c>
      <c r="T119" s="24" t="s">
        <v>57</v>
      </c>
      <c r="U119" s="24" t="s">
        <v>341</v>
      </c>
      <c r="V119" s="27">
        <v>46246.44027777778</v>
      </c>
      <c r="W119" s="27">
        <v>46246.47152777778</v>
      </c>
      <c r="Z119" s="24">
        <v>1</v>
      </c>
      <c r="AA119" s="24" t="s">
        <v>60</v>
      </c>
      <c r="AB119" s="24" t="b">
        <v>0</v>
      </c>
      <c r="AC119" s="61"/>
    </row>
    <row r="120" spans="2:29" ht="13.7">
      <c r="B120" s="24" t="s">
        <v>49</v>
      </c>
      <c r="C120" s="24" t="s">
        <v>50</v>
      </c>
      <c r="D120" s="24" t="s">
        <v>51</v>
      </c>
      <c r="E120" s="24">
        <v>300</v>
      </c>
      <c r="F120" s="26">
        <v>46235</v>
      </c>
      <c r="G120" s="24" t="s">
        <v>52</v>
      </c>
      <c r="H120" s="24" t="s">
        <v>53</v>
      </c>
      <c r="I120" s="24" t="s">
        <v>57</v>
      </c>
      <c r="J120" s="24" t="s">
        <v>126</v>
      </c>
      <c r="K120" s="24">
        <v>1</v>
      </c>
      <c r="L120" s="24" t="s">
        <v>55</v>
      </c>
      <c r="M120" s="26">
        <v>46246</v>
      </c>
      <c r="N120" s="27">
        <v>46246.333333333336</v>
      </c>
      <c r="O120" s="27">
        <v>46246.541666666664</v>
      </c>
      <c r="P120" s="24" t="s">
        <v>354</v>
      </c>
      <c r="Q120" s="24" t="s">
        <v>355</v>
      </c>
      <c r="R120" s="24" t="s">
        <v>182</v>
      </c>
      <c r="T120" s="24" t="s">
        <v>57</v>
      </c>
      <c r="U120" s="24" t="s">
        <v>341</v>
      </c>
      <c r="V120" s="27">
        <v>46246.387499999997</v>
      </c>
      <c r="W120" s="27">
        <v>46246.412499999999</v>
      </c>
      <c r="Z120" s="24">
        <v>1</v>
      </c>
      <c r="AA120" s="24" t="s">
        <v>60</v>
      </c>
      <c r="AB120" s="24" t="b">
        <v>0</v>
      </c>
      <c r="AC120" s="61"/>
    </row>
    <row r="121" spans="2:29" ht="13.7">
      <c r="B121" s="24" t="s">
        <v>49</v>
      </c>
      <c r="C121" s="24" t="s">
        <v>50</v>
      </c>
      <c r="D121" s="24" t="s">
        <v>51</v>
      </c>
      <c r="E121" s="24">
        <v>300</v>
      </c>
      <c r="F121" s="26">
        <v>46235</v>
      </c>
      <c r="G121" s="24" t="s">
        <v>52</v>
      </c>
      <c r="H121" s="24" t="s">
        <v>53</v>
      </c>
      <c r="I121" s="24" t="s">
        <v>57</v>
      </c>
      <c r="J121" s="24" t="s">
        <v>126</v>
      </c>
      <c r="K121" s="24">
        <v>1</v>
      </c>
      <c r="L121" s="24" t="s">
        <v>55</v>
      </c>
      <c r="M121" s="26">
        <v>46246</v>
      </c>
      <c r="N121" s="27">
        <v>46246.333333333336</v>
      </c>
      <c r="O121" s="27">
        <v>46246.541666666664</v>
      </c>
      <c r="P121" s="24" t="s">
        <v>356</v>
      </c>
      <c r="Q121" s="24" t="s">
        <v>357</v>
      </c>
      <c r="R121" s="24" t="s">
        <v>182</v>
      </c>
      <c r="T121" s="24" t="s">
        <v>57</v>
      </c>
      <c r="U121" s="24" t="s">
        <v>341</v>
      </c>
      <c r="V121" s="27">
        <v>46246.336805555555</v>
      </c>
      <c r="W121" s="27">
        <v>46246.378472222219</v>
      </c>
      <c r="Z121" s="24">
        <v>1</v>
      </c>
      <c r="AA121" s="24" t="s">
        <v>60</v>
      </c>
      <c r="AB121" s="24" t="b">
        <v>0</v>
      </c>
      <c r="AC121" s="61"/>
    </row>
    <row r="122" spans="2:29" ht="13.7">
      <c r="B122" s="24" t="s">
        <v>49</v>
      </c>
      <c r="C122" s="24" t="s">
        <v>50</v>
      </c>
      <c r="D122" s="24" t="s">
        <v>51</v>
      </c>
      <c r="E122" s="24">
        <v>300</v>
      </c>
      <c r="F122" s="26">
        <v>46235</v>
      </c>
      <c r="G122" s="24" t="s">
        <v>52</v>
      </c>
      <c r="H122" s="24" t="s">
        <v>53</v>
      </c>
      <c r="I122" s="24" t="s">
        <v>57</v>
      </c>
      <c r="J122" s="24" t="s">
        <v>126</v>
      </c>
      <c r="K122" s="24">
        <v>1</v>
      </c>
      <c r="L122" s="24" t="s">
        <v>55</v>
      </c>
      <c r="M122" s="26">
        <v>46246</v>
      </c>
      <c r="N122" s="27">
        <v>46246.333333333336</v>
      </c>
      <c r="O122" s="27">
        <v>46246.541666666664</v>
      </c>
      <c r="P122" s="24" t="s">
        <v>358</v>
      </c>
      <c r="Q122" s="24" t="s">
        <v>359</v>
      </c>
      <c r="R122" s="24" t="s">
        <v>165</v>
      </c>
      <c r="T122" s="24" t="s">
        <v>57</v>
      </c>
      <c r="U122" s="24" t="s">
        <v>341</v>
      </c>
      <c r="V122" s="27">
        <v>46246.494444444441</v>
      </c>
      <c r="W122" s="27">
        <v>46246.529861111114</v>
      </c>
      <c r="Z122" s="24">
        <v>1</v>
      </c>
      <c r="AA122" s="24" t="s">
        <v>60</v>
      </c>
      <c r="AB122" s="24" t="b">
        <v>0</v>
      </c>
      <c r="AC122" s="61"/>
    </row>
    <row r="123" spans="2:29" ht="13.7">
      <c r="B123" s="24" t="s">
        <v>49</v>
      </c>
      <c r="C123" s="24" t="s">
        <v>50</v>
      </c>
      <c r="D123" s="24" t="s">
        <v>51</v>
      </c>
      <c r="E123" s="24">
        <v>360</v>
      </c>
      <c r="F123" s="26">
        <v>46235</v>
      </c>
      <c r="G123" s="24" t="s">
        <v>52</v>
      </c>
      <c r="H123" s="24" t="s">
        <v>53</v>
      </c>
      <c r="I123" s="24" t="s">
        <v>54</v>
      </c>
      <c r="J123" s="24" t="s">
        <v>125</v>
      </c>
      <c r="K123" s="24">
        <v>1</v>
      </c>
      <c r="L123" s="24" t="s">
        <v>55</v>
      </c>
      <c r="M123" s="26">
        <v>46244</v>
      </c>
      <c r="N123" s="27">
        <v>46244.354166666664</v>
      </c>
      <c r="O123" s="27">
        <v>46244.604166666664</v>
      </c>
      <c r="V123" s="27"/>
      <c r="W123" s="27"/>
      <c r="X123" s="24">
        <v>4</v>
      </c>
      <c r="Y123" s="24">
        <v>0</v>
      </c>
      <c r="Z123" s="24">
        <v>4</v>
      </c>
      <c r="AA123" s="24" t="s">
        <v>60</v>
      </c>
      <c r="AB123" s="24" t="b">
        <v>0</v>
      </c>
      <c r="AC123" s="61">
        <v>0</v>
      </c>
    </row>
    <row r="124" spans="2:29" ht="13.7">
      <c r="B124" s="24" t="s">
        <v>49</v>
      </c>
      <c r="C124" s="24" t="s">
        <v>50</v>
      </c>
      <c r="D124" s="24" t="s">
        <v>51</v>
      </c>
      <c r="E124" s="24">
        <v>360</v>
      </c>
      <c r="F124" s="26">
        <v>46235</v>
      </c>
      <c r="G124" s="24" t="s">
        <v>52</v>
      </c>
      <c r="H124" s="24" t="s">
        <v>53</v>
      </c>
      <c r="I124" s="24" t="s">
        <v>54</v>
      </c>
      <c r="J124" s="24" t="s">
        <v>126</v>
      </c>
      <c r="K124" s="24">
        <v>1</v>
      </c>
      <c r="L124" s="24" t="s">
        <v>55</v>
      </c>
      <c r="M124" s="26">
        <v>46244</v>
      </c>
      <c r="N124" s="27">
        <v>46244.354166666664</v>
      </c>
      <c r="O124" s="27">
        <v>46244.604166666664</v>
      </c>
      <c r="P124" s="24" t="s">
        <v>360</v>
      </c>
      <c r="Q124" s="24" t="s">
        <v>361</v>
      </c>
      <c r="R124" s="24" t="s">
        <v>149</v>
      </c>
      <c r="T124" s="24" t="s">
        <v>54</v>
      </c>
      <c r="U124" s="24" t="s">
        <v>191</v>
      </c>
      <c r="V124" s="27">
        <v>46244.42291666667</v>
      </c>
      <c r="W124" s="27">
        <v>46244.456250000003</v>
      </c>
      <c r="Z124" s="24">
        <v>1</v>
      </c>
      <c r="AA124" s="24" t="s">
        <v>60</v>
      </c>
      <c r="AB124" s="24" t="b">
        <v>0</v>
      </c>
      <c r="AC124" s="61"/>
    </row>
    <row r="125" spans="2:29" ht="13.7">
      <c r="B125" s="24" t="s">
        <v>49</v>
      </c>
      <c r="C125" s="24" t="s">
        <v>50</v>
      </c>
      <c r="D125" s="24" t="s">
        <v>51</v>
      </c>
      <c r="E125" s="24">
        <v>360</v>
      </c>
      <c r="F125" s="26">
        <v>46235</v>
      </c>
      <c r="G125" s="24" t="s">
        <v>52</v>
      </c>
      <c r="H125" s="24" t="s">
        <v>53</v>
      </c>
      <c r="I125" s="24" t="s">
        <v>54</v>
      </c>
      <c r="J125" s="24" t="s">
        <v>126</v>
      </c>
      <c r="K125" s="24">
        <v>1</v>
      </c>
      <c r="L125" s="24" t="s">
        <v>55</v>
      </c>
      <c r="M125" s="26">
        <v>46244</v>
      </c>
      <c r="N125" s="27">
        <v>46244.354166666664</v>
      </c>
      <c r="O125" s="27">
        <v>46244.604166666664</v>
      </c>
      <c r="P125" s="24" t="s">
        <v>362</v>
      </c>
      <c r="Q125" s="24" t="s">
        <v>363</v>
      </c>
      <c r="R125" s="24" t="s">
        <v>190</v>
      </c>
      <c r="T125" s="24" t="s">
        <v>54</v>
      </c>
      <c r="U125" s="24" t="s">
        <v>191</v>
      </c>
      <c r="V125" s="27">
        <v>46244.481944444444</v>
      </c>
      <c r="W125" s="27">
        <v>46244.513194444444</v>
      </c>
      <c r="Z125" s="24">
        <v>1</v>
      </c>
      <c r="AA125" s="24" t="s">
        <v>60</v>
      </c>
      <c r="AB125" s="24" t="b">
        <v>0</v>
      </c>
      <c r="AC125" s="61"/>
    </row>
    <row r="126" spans="2:29" ht="13.7">
      <c r="B126" s="24" t="s">
        <v>49</v>
      </c>
      <c r="C126" s="24" t="s">
        <v>50</v>
      </c>
      <c r="D126" s="24" t="s">
        <v>51</v>
      </c>
      <c r="E126" s="24">
        <v>360</v>
      </c>
      <c r="F126" s="26">
        <v>46235</v>
      </c>
      <c r="G126" s="24" t="s">
        <v>52</v>
      </c>
      <c r="H126" s="24" t="s">
        <v>53</v>
      </c>
      <c r="I126" s="24" t="s">
        <v>54</v>
      </c>
      <c r="J126" s="24" t="s">
        <v>126</v>
      </c>
      <c r="K126" s="24">
        <v>1</v>
      </c>
      <c r="L126" s="24" t="s">
        <v>55</v>
      </c>
      <c r="M126" s="26">
        <v>46244</v>
      </c>
      <c r="N126" s="27">
        <v>46244.354166666664</v>
      </c>
      <c r="O126" s="27">
        <v>46244.604166666664</v>
      </c>
      <c r="P126" s="24" t="s">
        <v>364</v>
      </c>
      <c r="Q126" s="24" t="s">
        <v>365</v>
      </c>
      <c r="R126" s="24" t="s">
        <v>190</v>
      </c>
      <c r="S126" s="24" t="s">
        <v>156</v>
      </c>
      <c r="T126" s="24" t="s">
        <v>54</v>
      </c>
      <c r="U126" s="24" t="s">
        <v>191</v>
      </c>
      <c r="V126" s="27">
        <v>46244.544444444444</v>
      </c>
      <c r="W126" s="27">
        <v>46244.592361111114</v>
      </c>
      <c r="Z126" s="24">
        <v>1</v>
      </c>
      <c r="AA126" s="24" t="s">
        <v>60</v>
      </c>
      <c r="AB126" s="24" t="b">
        <v>0</v>
      </c>
      <c r="AC126" s="61"/>
    </row>
    <row r="127" spans="2:29" ht="13.7">
      <c r="B127" s="24" t="s">
        <v>49</v>
      </c>
      <c r="C127" s="24" t="s">
        <v>50</v>
      </c>
      <c r="D127" s="24" t="s">
        <v>51</v>
      </c>
      <c r="E127" s="24">
        <v>360</v>
      </c>
      <c r="F127" s="26">
        <v>46235</v>
      </c>
      <c r="G127" s="24" t="s">
        <v>52</v>
      </c>
      <c r="H127" s="24" t="s">
        <v>53</v>
      </c>
      <c r="I127" s="24" t="s">
        <v>54</v>
      </c>
      <c r="J127" s="24" t="s">
        <v>126</v>
      </c>
      <c r="K127" s="24">
        <v>1</v>
      </c>
      <c r="L127" s="24" t="s">
        <v>55</v>
      </c>
      <c r="M127" s="26">
        <v>46244</v>
      </c>
      <c r="N127" s="27">
        <v>46244.354166666664</v>
      </c>
      <c r="O127" s="27">
        <v>46244.604166666664</v>
      </c>
      <c r="P127" s="24" t="s">
        <v>366</v>
      </c>
      <c r="Q127" s="24" t="s">
        <v>367</v>
      </c>
      <c r="R127" s="24" t="s">
        <v>142</v>
      </c>
      <c r="T127" s="24" t="s">
        <v>54</v>
      </c>
      <c r="U127" s="24" t="s">
        <v>191</v>
      </c>
      <c r="V127" s="27">
        <v>46244.356249999997</v>
      </c>
      <c r="W127" s="27">
        <v>46244.392361111109</v>
      </c>
      <c r="Z127" s="24">
        <v>1</v>
      </c>
      <c r="AA127" s="24" t="s">
        <v>60</v>
      </c>
      <c r="AB127" s="24" t="b">
        <v>0</v>
      </c>
      <c r="AC127" s="61"/>
    </row>
    <row r="128" spans="2:29" ht="13.7">
      <c r="B128" s="24" t="s">
        <v>49</v>
      </c>
      <c r="C128" s="24" t="s">
        <v>50</v>
      </c>
      <c r="D128" s="24" t="s">
        <v>51</v>
      </c>
      <c r="E128" s="24">
        <v>360</v>
      </c>
      <c r="F128" s="26">
        <v>46235</v>
      </c>
      <c r="G128" s="24" t="s">
        <v>52</v>
      </c>
      <c r="H128" s="24" t="s">
        <v>53</v>
      </c>
      <c r="I128" s="24" t="s">
        <v>62</v>
      </c>
      <c r="J128" s="24" t="s">
        <v>125</v>
      </c>
      <c r="K128" s="24">
        <v>1</v>
      </c>
      <c r="L128" s="24" t="s">
        <v>55</v>
      </c>
      <c r="M128" s="26">
        <v>46247</v>
      </c>
      <c r="N128" s="27">
        <v>46247.3125</v>
      </c>
      <c r="O128" s="27">
        <v>46247.5625</v>
      </c>
      <c r="V128" s="27"/>
      <c r="W128" s="27"/>
      <c r="X128" s="24">
        <v>4</v>
      </c>
      <c r="Y128" s="24">
        <v>0</v>
      </c>
      <c r="Z128" s="24">
        <v>4</v>
      </c>
      <c r="AA128" s="24" t="s">
        <v>60</v>
      </c>
      <c r="AB128" s="24" t="b">
        <v>0</v>
      </c>
      <c r="AC128" s="61">
        <v>0</v>
      </c>
    </row>
    <row r="129" spans="2:29" ht="13.7">
      <c r="B129" s="24" t="s">
        <v>49</v>
      </c>
      <c r="C129" s="24" t="s">
        <v>50</v>
      </c>
      <c r="D129" s="24" t="s">
        <v>51</v>
      </c>
      <c r="E129" s="24">
        <v>360</v>
      </c>
      <c r="F129" s="26">
        <v>46235</v>
      </c>
      <c r="G129" s="24" t="s">
        <v>52</v>
      </c>
      <c r="H129" s="24" t="s">
        <v>53</v>
      </c>
      <c r="I129" s="24" t="s">
        <v>62</v>
      </c>
      <c r="J129" s="24" t="s">
        <v>126</v>
      </c>
      <c r="K129" s="24">
        <v>1</v>
      </c>
      <c r="L129" s="24" t="s">
        <v>55</v>
      </c>
      <c r="M129" s="26">
        <v>46247</v>
      </c>
      <c r="N129" s="27">
        <v>46247.3125</v>
      </c>
      <c r="O129" s="27">
        <v>46247.5625</v>
      </c>
      <c r="P129" s="24" t="s">
        <v>368</v>
      </c>
      <c r="Q129" s="24" t="s">
        <v>369</v>
      </c>
      <c r="R129" s="24" t="s">
        <v>323</v>
      </c>
      <c r="T129" s="24" t="s">
        <v>62</v>
      </c>
      <c r="U129" s="24" t="s">
        <v>191</v>
      </c>
      <c r="V129" s="27">
        <v>46247.439583333333</v>
      </c>
      <c r="W129" s="27">
        <v>46247.476388888892</v>
      </c>
      <c r="Z129" s="24">
        <v>1</v>
      </c>
      <c r="AA129" s="24" t="s">
        <v>60</v>
      </c>
      <c r="AB129" s="24" t="b">
        <v>0</v>
      </c>
      <c r="AC129" s="61"/>
    </row>
    <row r="130" spans="2:29" ht="13.7">
      <c r="B130" s="24" t="s">
        <v>49</v>
      </c>
      <c r="C130" s="24" t="s">
        <v>50</v>
      </c>
      <c r="D130" s="24" t="s">
        <v>51</v>
      </c>
      <c r="E130" s="24">
        <v>360</v>
      </c>
      <c r="F130" s="26">
        <v>46235</v>
      </c>
      <c r="G130" s="24" t="s">
        <v>52</v>
      </c>
      <c r="H130" s="24" t="s">
        <v>53</v>
      </c>
      <c r="I130" s="24" t="s">
        <v>62</v>
      </c>
      <c r="J130" s="24" t="s">
        <v>126</v>
      </c>
      <c r="K130" s="24">
        <v>1</v>
      </c>
      <c r="L130" s="24" t="s">
        <v>55</v>
      </c>
      <c r="M130" s="26">
        <v>46247</v>
      </c>
      <c r="N130" s="27">
        <v>46247.3125</v>
      </c>
      <c r="O130" s="27">
        <v>46247.5625</v>
      </c>
      <c r="P130" s="24" t="s">
        <v>370</v>
      </c>
      <c r="Q130" s="24" t="s">
        <v>371</v>
      </c>
      <c r="R130" s="24" t="s">
        <v>256</v>
      </c>
      <c r="T130" s="24" t="s">
        <v>62</v>
      </c>
      <c r="U130" s="24" t="s">
        <v>191</v>
      </c>
      <c r="V130" s="27">
        <v>46247.508333333331</v>
      </c>
      <c r="W130" s="27">
        <v>46247.54583333333</v>
      </c>
      <c r="Z130" s="24">
        <v>1</v>
      </c>
      <c r="AA130" s="24" t="s">
        <v>60</v>
      </c>
      <c r="AB130" s="24" t="b">
        <v>0</v>
      </c>
      <c r="AC130" s="61"/>
    </row>
    <row r="131" spans="2:29" ht="13.7">
      <c r="B131" s="24" t="s">
        <v>49</v>
      </c>
      <c r="C131" s="24" t="s">
        <v>50</v>
      </c>
      <c r="D131" s="24" t="s">
        <v>51</v>
      </c>
      <c r="E131" s="24">
        <v>360</v>
      </c>
      <c r="F131" s="26">
        <v>46235</v>
      </c>
      <c r="G131" s="24" t="s">
        <v>52</v>
      </c>
      <c r="H131" s="24" t="s">
        <v>53</v>
      </c>
      <c r="I131" s="24" t="s">
        <v>62</v>
      </c>
      <c r="J131" s="24" t="s">
        <v>126</v>
      </c>
      <c r="K131" s="24">
        <v>1</v>
      </c>
      <c r="L131" s="24" t="s">
        <v>55</v>
      </c>
      <c r="M131" s="26">
        <v>46247</v>
      </c>
      <c r="N131" s="27">
        <v>46247.3125</v>
      </c>
      <c r="O131" s="27">
        <v>46247.5625</v>
      </c>
      <c r="P131" s="24" t="s">
        <v>372</v>
      </c>
      <c r="Q131" s="24" t="s">
        <v>373</v>
      </c>
      <c r="R131" s="24" t="s">
        <v>256</v>
      </c>
      <c r="T131" s="24" t="s">
        <v>62</v>
      </c>
      <c r="U131" s="24" t="s">
        <v>191</v>
      </c>
      <c r="V131" s="27">
        <v>46247.320138888892</v>
      </c>
      <c r="W131" s="27">
        <v>46247.36041666667</v>
      </c>
      <c r="Z131" s="24">
        <v>1</v>
      </c>
      <c r="AA131" s="24" t="s">
        <v>60</v>
      </c>
      <c r="AB131" s="24" t="b">
        <v>0</v>
      </c>
      <c r="AC131" s="61"/>
    </row>
    <row r="132" spans="2:29" ht="13.7">
      <c r="B132" s="24" t="s">
        <v>49</v>
      </c>
      <c r="C132" s="24" t="s">
        <v>50</v>
      </c>
      <c r="D132" s="24" t="s">
        <v>51</v>
      </c>
      <c r="E132" s="24">
        <v>360</v>
      </c>
      <c r="F132" s="26">
        <v>46235</v>
      </c>
      <c r="G132" s="24" t="s">
        <v>52</v>
      </c>
      <c r="H132" s="24" t="s">
        <v>53</v>
      </c>
      <c r="I132" s="24" t="s">
        <v>62</v>
      </c>
      <c r="J132" s="24" t="s">
        <v>126</v>
      </c>
      <c r="K132" s="24">
        <v>1</v>
      </c>
      <c r="L132" s="24" t="s">
        <v>55</v>
      </c>
      <c r="M132" s="26">
        <v>46247</v>
      </c>
      <c r="N132" s="27">
        <v>46247.3125</v>
      </c>
      <c r="O132" s="27">
        <v>46247.5625</v>
      </c>
      <c r="P132" s="24" t="s">
        <v>374</v>
      </c>
      <c r="Q132" s="24" t="s">
        <v>375</v>
      </c>
      <c r="R132" s="24" t="s">
        <v>256</v>
      </c>
      <c r="T132" s="24" t="s">
        <v>62</v>
      </c>
      <c r="U132" s="24" t="s">
        <v>191</v>
      </c>
      <c r="V132" s="27">
        <v>46247.381249999999</v>
      </c>
      <c r="W132" s="27">
        <v>46247.425000000003</v>
      </c>
      <c r="Z132" s="24">
        <v>1</v>
      </c>
      <c r="AA132" s="24" t="s">
        <v>60</v>
      </c>
      <c r="AB132" s="24" t="b">
        <v>0</v>
      </c>
      <c r="AC132" s="61"/>
    </row>
    <row r="133" spans="2:29" ht="13.7">
      <c r="B133" s="24" t="s">
        <v>49</v>
      </c>
      <c r="C133" s="24" t="s">
        <v>50</v>
      </c>
      <c r="D133" s="24" t="s">
        <v>51</v>
      </c>
      <c r="E133" s="24">
        <v>420</v>
      </c>
      <c r="F133" s="26">
        <v>46174</v>
      </c>
      <c r="G133" s="24" t="s">
        <v>52</v>
      </c>
      <c r="H133" s="24" t="s">
        <v>53</v>
      </c>
      <c r="I133" s="24" t="s">
        <v>61</v>
      </c>
      <c r="J133" s="24" t="s">
        <v>125</v>
      </c>
      <c r="K133" s="24">
        <v>1</v>
      </c>
      <c r="L133" s="24" t="s">
        <v>55</v>
      </c>
      <c r="M133" s="26">
        <v>46188</v>
      </c>
      <c r="N133" s="27">
        <v>46188.354166666664</v>
      </c>
      <c r="O133" s="27">
        <v>46188.645833333336</v>
      </c>
      <c r="V133" s="27"/>
      <c r="W133" s="27"/>
      <c r="X133" s="24">
        <v>4</v>
      </c>
      <c r="Y133" s="24">
        <v>0</v>
      </c>
      <c r="Z133" s="24">
        <v>4</v>
      </c>
      <c r="AA133" s="24" t="s">
        <v>56</v>
      </c>
      <c r="AB133" s="24" t="b">
        <v>0</v>
      </c>
      <c r="AC133" s="61">
        <v>0</v>
      </c>
    </row>
    <row r="134" spans="2:29" ht="13.7">
      <c r="B134" s="24" t="s">
        <v>49</v>
      </c>
      <c r="C134" s="24" t="s">
        <v>50</v>
      </c>
      <c r="D134" s="24" t="s">
        <v>51</v>
      </c>
      <c r="E134" s="24">
        <v>420</v>
      </c>
      <c r="F134" s="26">
        <v>46174</v>
      </c>
      <c r="G134" s="24" t="s">
        <v>52</v>
      </c>
      <c r="H134" s="24" t="s">
        <v>53</v>
      </c>
      <c r="I134" s="24" t="s">
        <v>61</v>
      </c>
      <c r="J134" s="24" t="s">
        <v>126</v>
      </c>
      <c r="K134" s="24">
        <v>1</v>
      </c>
      <c r="L134" s="24" t="s">
        <v>55</v>
      </c>
      <c r="M134" s="26">
        <v>46188</v>
      </c>
      <c r="N134" s="27">
        <v>46188.354166666664</v>
      </c>
      <c r="O134" s="27">
        <v>46188.645833333336</v>
      </c>
      <c r="P134" s="24" t="s">
        <v>376</v>
      </c>
      <c r="Q134" s="24" t="s">
        <v>377</v>
      </c>
      <c r="R134" s="24" t="s">
        <v>208</v>
      </c>
      <c r="T134" s="24" t="s">
        <v>61</v>
      </c>
      <c r="U134" s="24" t="s">
        <v>169</v>
      </c>
      <c r="V134" s="27">
        <v>46188.581250000003</v>
      </c>
      <c r="W134" s="27">
        <v>46188.62777777778</v>
      </c>
      <c r="Z134" s="24">
        <v>1</v>
      </c>
      <c r="AA134" s="24" t="s">
        <v>56</v>
      </c>
      <c r="AB134" s="24" t="b">
        <v>0</v>
      </c>
      <c r="AC134" s="61"/>
    </row>
    <row r="135" spans="2:29" ht="13.7">
      <c r="B135" s="24" t="s">
        <v>49</v>
      </c>
      <c r="C135" s="24" t="s">
        <v>50</v>
      </c>
      <c r="D135" s="24" t="s">
        <v>51</v>
      </c>
      <c r="E135" s="24">
        <v>420</v>
      </c>
      <c r="F135" s="26">
        <v>46174</v>
      </c>
      <c r="G135" s="24" t="s">
        <v>52</v>
      </c>
      <c r="H135" s="24" t="s">
        <v>53</v>
      </c>
      <c r="I135" s="24" t="s">
        <v>61</v>
      </c>
      <c r="J135" s="24" t="s">
        <v>126</v>
      </c>
      <c r="K135" s="24">
        <v>1</v>
      </c>
      <c r="L135" s="24" t="s">
        <v>55</v>
      </c>
      <c r="M135" s="26">
        <v>46188</v>
      </c>
      <c r="N135" s="27">
        <v>46188.354166666664</v>
      </c>
      <c r="O135" s="27">
        <v>46188.645833333336</v>
      </c>
      <c r="P135" s="24" t="s">
        <v>378</v>
      </c>
      <c r="Q135" s="24" t="s">
        <v>379</v>
      </c>
      <c r="R135" s="24" t="s">
        <v>208</v>
      </c>
      <c r="T135" s="24" t="s">
        <v>61</v>
      </c>
      <c r="U135" s="24" t="s">
        <v>169</v>
      </c>
      <c r="V135" s="27">
        <v>46188.507638888892</v>
      </c>
      <c r="W135" s="27">
        <v>46188.556944444441</v>
      </c>
      <c r="Z135" s="24">
        <v>1</v>
      </c>
      <c r="AA135" s="24" t="s">
        <v>56</v>
      </c>
      <c r="AB135" s="24" t="b">
        <v>0</v>
      </c>
      <c r="AC135" s="61"/>
    </row>
    <row r="136" spans="2:29" ht="13.7">
      <c r="B136" s="24" t="s">
        <v>49</v>
      </c>
      <c r="C136" s="24" t="s">
        <v>50</v>
      </c>
      <c r="D136" s="24" t="s">
        <v>51</v>
      </c>
      <c r="E136" s="24">
        <v>420</v>
      </c>
      <c r="F136" s="26">
        <v>46174</v>
      </c>
      <c r="G136" s="24" t="s">
        <v>52</v>
      </c>
      <c r="H136" s="24" t="s">
        <v>53</v>
      </c>
      <c r="I136" s="24" t="s">
        <v>61</v>
      </c>
      <c r="J136" s="24" t="s">
        <v>126</v>
      </c>
      <c r="K136" s="24">
        <v>1</v>
      </c>
      <c r="L136" s="24" t="s">
        <v>55</v>
      </c>
      <c r="M136" s="26">
        <v>46188</v>
      </c>
      <c r="N136" s="27">
        <v>46188.354166666664</v>
      </c>
      <c r="O136" s="27">
        <v>46188.645833333336</v>
      </c>
      <c r="P136" s="24" t="s">
        <v>380</v>
      </c>
      <c r="Q136" s="24" t="s">
        <v>381</v>
      </c>
      <c r="R136" s="24" t="s">
        <v>201</v>
      </c>
      <c r="S136" s="24" t="s">
        <v>152</v>
      </c>
      <c r="T136" s="24" t="s">
        <v>61</v>
      </c>
      <c r="U136" s="24" t="s">
        <v>169</v>
      </c>
      <c r="V136" s="27">
        <v>46188.356249999997</v>
      </c>
      <c r="W136" s="27">
        <v>46188.411111111112</v>
      </c>
      <c r="Z136" s="24">
        <v>1</v>
      </c>
      <c r="AA136" s="24" t="s">
        <v>56</v>
      </c>
      <c r="AB136" s="24" t="b">
        <v>0</v>
      </c>
      <c r="AC136" s="61"/>
    </row>
    <row r="137" spans="2:29" ht="13.7">
      <c r="B137" s="24" t="s">
        <v>49</v>
      </c>
      <c r="C137" s="24" t="s">
        <v>50</v>
      </c>
      <c r="D137" s="24" t="s">
        <v>51</v>
      </c>
      <c r="E137" s="24">
        <v>420</v>
      </c>
      <c r="F137" s="26">
        <v>46174</v>
      </c>
      <c r="G137" s="24" t="s">
        <v>52</v>
      </c>
      <c r="H137" s="24" t="s">
        <v>53</v>
      </c>
      <c r="I137" s="24" t="s">
        <v>61</v>
      </c>
      <c r="J137" s="24" t="s">
        <v>126</v>
      </c>
      <c r="K137" s="24">
        <v>1</v>
      </c>
      <c r="L137" s="24" t="s">
        <v>55</v>
      </c>
      <c r="M137" s="26">
        <v>46188</v>
      </c>
      <c r="N137" s="27">
        <v>46188.354166666664</v>
      </c>
      <c r="O137" s="27">
        <v>46188.645833333336</v>
      </c>
      <c r="P137" s="24" t="s">
        <v>382</v>
      </c>
      <c r="Q137" s="24" t="s">
        <v>383</v>
      </c>
      <c r="R137" s="24" t="s">
        <v>205</v>
      </c>
      <c r="T137" s="24" t="s">
        <v>61</v>
      </c>
      <c r="U137" s="24" t="s">
        <v>169</v>
      </c>
      <c r="V137" s="27">
        <v>46188.43472222222</v>
      </c>
      <c r="W137" s="27">
        <v>46188.493055555555</v>
      </c>
      <c r="Z137" s="24">
        <v>1</v>
      </c>
      <c r="AA137" s="24" t="s">
        <v>56</v>
      </c>
      <c r="AB137" s="24" t="b">
        <v>0</v>
      </c>
      <c r="AC137" s="61"/>
    </row>
    <row r="138" spans="2:29" ht="13.7">
      <c r="B138" s="24" t="s">
        <v>49</v>
      </c>
      <c r="C138" s="24" t="s">
        <v>50</v>
      </c>
      <c r="D138" s="24" t="s">
        <v>51</v>
      </c>
      <c r="E138" s="24">
        <v>480</v>
      </c>
      <c r="F138" s="26">
        <v>46174</v>
      </c>
      <c r="G138" s="24" t="s">
        <v>52</v>
      </c>
      <c r="H138" s="24" t="s">
        <v>53</v>
      </c>
      <c r="I138" s="24" t="s">
        <v>61</v>
      </c>
      <c r="J138" s="24" t="s">
        <v>125</v>
      </c>
      <c r="K138" s="24">
        <v>1</v>
      </c>
      <c r="L138" s="24" t="s">
        <v>55</v>
      </c>
      <c r="M138" s="26">
        <v>46192</v>
      </c>
      <c r="N138" s="27">
        <v>46192.354166666664</v>
      </c>
      <c r="O138" s="27">
        <v>46192.6875</v>
      </c>
      <c r="V138" s="27"/>
      <c r="W138" s="27"/>
      <c r="X138" s="24">
        <v>4</v>
      </c>
      <c r="Y138" s="24">
        <v>0</v>
      </c>
      <c r="Z138" s="24">
        <v>4</v>
      </c>
      <c r="AA138" s="24" t="s">
        <v>56</v>
      </c>
      <c r="AB138" s="24" t="b">
        <v>0</v>
      </c>
      <c r="AC138" s="61">
        <v>0</v>
      </c>
    </row>
    <row r="139" spans="2:29" ht="13.7">
      <c r="B139" s="24" t="s">
        <v>49</v>
      </c>
      <c r="C139" s="24" t="s">
        <v>50</v>
      </c>
      <c r="D139" s="24" t="s">
        <v>51</v>
      </c>
      <c r="E139" s="24">
        <v>480</v>
      </c>
      <c r="F139" s="26">
        <v>46174</v>
      </c>
      <c r="G139" s="24" t="s">
        <v>52</v>
      </c>
      <c r="H139" s="24" t="s">
        <v>53</v>
      </c>
      <c r="I139" s="24" t="s">
        <v>61</v>
      </c>
      <c r="J139" s="24" t="s">
        <v>126</v>
      </c>
      <c r="K139" s="24">
        <v>1</v>
      </c>
      <c r="L139" s="24" t="s">
        <v>55</v>
      </c>
      <c r="M139" s="26">
        <v>46192</v>
      </c>
      <c r="N139" s="27">
        <v>46192.354166666664</v>
      </c>
      <c r="O139" s="27">
        <v>46192.6875</v>
      </c>
      <c r="P139" s="24" t="s">
        <v>384</v>
      </c>
      <c r="Q139" s="24" t="s">
        <v>385</v>
      </c>
      <c r="R139" s="24" t="s">
        <v>205</v>
      </c>
      <c r="T139" s="24" t="s">
        <v>61</v>
      </c>
      <c r="U139" s="24" t="s">
        <v>214</v>
      </c>
      <c r="V139" s="27">
        <v>46192.445138888892</v>
      </c>
      <c r="W139" s="27">
        <v>46192.50277777778</v>
      </c>
      <c r="Z139" s="24">
        <v>1</v>
      </c>
      <c r="AA139" s="24" t="s">
        <v>56</v>
      </c>
      <c r="AB139" s="24" t="b">
        <v>0</v>
      </c>
      <c r="AC139" s="61"/>
    </row>
    <row r="140" spans="2:29" ht="13.7">
      <c r="B140" s="24" t="s">
        <v>49</v>
      </c>
      <c r="C140" s="24" t="s">
        <v>50</v>
      </c>
      <c r="D140" s="24" t="s">
        <v>51</v>
      </c>
      <c r="E140" s="24">
        <v>480</v>
      </c>
      <c r="F140" s="26">
        <v>46174</v>
      </c>
      <c r="G140" s="24" t="s">
        <v>52</v>
      </c>
      <c r="H140" s="24" t="s">
        <v>53</v>
      </c>
      <c r="I140" s="24" t="s">
        <v>61</v>
      </c>
      <c r="J140" s="24" t="s">
        <v>126</v>
      </c>
      <c r="K140" s="24">
        <v>1</v>
      </c>
      <c r="L140" s="24" t="s">
        <v>55</v>
      </c>
      <c r="M140" s="26">
        <v>46192</v>
      </c>
      <c r="N140" s="27">
        <v>46192.354166666664</v>
      </c>
      <c r="O140" s="27">
        <v>46192.6875</v>
      </c>
      <c r="P140" s="24" t="s">
        <v>386</v>
      </c>
      <c r="Q140" s="24" t="s">
        <v>387</v>
      </c>
      <c r="R140" s="24" t="s">
        <v>201</v>
      </c>
      <c r="T140" s="24" t="s">
        <v>61</v>
      </c>
      <c r="U140" s="24" t="s">
        <v>214</v>
      </c>
      <c r="V140" s="27">
        <v>46192.523611111108</v>
      </c>
      <c r="W140" s="27">
        <v>46192.585416666669</v>
      </c>
      <c r="Z140" s="24">
        <v>1</v>
      </c>
      <c r="AA140" s="24" t="s">
        <v>56</v>
      </c>
      <c r="AB140" s="24" t="b">
        <v>0</v>
      </c>
      <c r="AC140" s="61"/>
    </row>
    <row r="141" spans="2:29" ht="13.7">
      <c r="B141" s="24" t="s">
        <v>49</v>
      </c>
      <c r="C141" s="24" t="s">
        <v>50</v>
      </c>
      <c r="D141" s="24" t="s">
        <v>51</v>
      </c>
      <c r="E141" s="24">
        <v>480</v>
      </c>
      <c r="F141" s="26">
        <v>46174</v>
      </c>
      <c r="G141" s="24" t="s">
        <v>52</v>
      </c>
      <c r="H141" s="24" t="s">
        <v>53</v>
      </c>
      <c r="I141" s="24" t="s">
        <v>61</v>
      </c>
      <c r="J141" s="24" t="s">
        <v>126</v>
      </c>
      <c r="K141" s="24">
        <v>1</v>
      </c>
      <c r="L141" s="24" t="s">
        <v>55</v>
      </c>
      <c r="M141" s="26">
        <v>46192</v>
      </c>
      <c r="N141" s="27">
        <v>46192.354166666664</v>
      </c>
      <c r="O141" s="27">
        <v>46192.6875</v>
      </c>
      <c r="P141" s="24" t="s">
        <v>388</v>
      </c>
      <c r="Q141" s="24" t="s">
        <v>389</v>
      </c>
      <c r="R141" s="24" t="s">
        <v>201</v>
      </c>
      <c r="S141" s="24" t="s">
        <v>160</v>
      </c>
      <c r="T141" s="24" t="s">
        <v>61</v>
      </c>
      <c r="U141" s="24" t="s">
        <v>214</v>
      </c>
      <c r="V141" s="27">
        <v>46192.612500000003</v>
      </c>
      <c r="W141" s="27">
        <v>46192.677777777775</v>
      </c>
      <c r="Z141" s="24">
        <v>1</v>
      </c>
      <c r="AA141" s="24" t="s">
        <v>56</v>
      </c>
      <c r="AB141" s="24" t="b">
        <v>0</v>
      </c>
      <c r="AC141" s="61"/>
    </row>
    <row r="142" spans="2:29" ht="13.7">
      <c r="B142" s="24" t="s">
        <v>49</v>
      </c>
      <c r="C142" s="24" t="s">
        <v>50</v>
      </c>
      <c r="D142" s="24" t="s">
        <v>51</v>
      </c>
      <c r="E142" s="24">
        <v>480</v>
      </c>
      <c r="F142" s="26">
        <v>46174</v>
      </c>
      <c r="G142" s="24" t="s">
        <v>52</v>
      </c>
      <c r="H142" s="24" t="s">
        <v>53</v>
      </c>
      <c r="I142" s="24" t="s">
        <v>61</v>
      </c>
      <c r="J142" s="24" t="s">
        <v>126</v>
      </c>
      <c r="K142" s="24">
        <v>1</v>
      </c>
      <c r="L142" s="24" t="s">
        <v>55</v>
      </c>
      <c r="M142" s="26">
        <v>46192</v>
      </c>
      <c r="N142" s="27">
        <v>46192.354166666664</v>
      </c>
      <c r="O142" s="27">
        <v>46192.6875</v>
      </c>
      <c r="P142" s="24" t="s">
        <v>390</v>
      </c>
      <c r="Q142" s="24" t="s">
        <v>391</v>
      </c>
      <c r="R142" s="24" t="s">
        <v>201</v>
      </c>
      <c r="S142" s="24" t="s">
        <v>198</v>
      </c>
      <c r="T142" s="24" t="s">
        <v>61</v>
      </c>
      <c r="U142" s="24" t="s">
        <v>214</v>
      </c>
      <c r="V142" s="27">
        <v>46192.35833333333</v>
      </c>
      <c r="W142" s="27">
        <v>46192.424305555556</v>
      </c>
      <c r="Z142" s="24">
        <v>1</v>
      </c>
      <c r="AA142" s="24" t="s">
        <v>56</v>
      </c>
      <c r="AB142" s="24" t="b">
        <v>0</v>
      </c>
      <c r="AC142" s="61"/>
    </row>
    <row r="143" spans="2:29" ht="13.7">
      <c r="B143" s="24" t="s">
        <v>49</v>
      </c>
      <c r="C143" s="24" t="s">
        <v>50</v>
      </c>
      <c r="D143" s="24" t="s">
        <v>51</v>
      </c>
      <c r="E143" s="24">
        <v>480</v>
      </c>
      <c r="F143" s="26">
        <v>46204</v>
      </c>
      <c r="G143" s="24" t="s">
        <v>52</v>
      </c>
      <c r="H143" s="24" t="s">
        <v>53</v>
      </c>
      <c r="I143" s="24" t="s">
        <v>54</v>
      </c>
      <c r="J143" s="24" t="s">
        <v>125</v>
      </c>
      <c r="K143" s="24">
        <v>1</v>
      </c>
      <c r="L143" s="24" t="s">
        <v>55</v>
      </c>
      <c r="M143" s="26">
        <v>46210</v>
      </c>
      <c r="N143" s="27">
        <v>46210.354166666664</v>
      </c>
      <c r="O143" s="27">
        <v>46210.6875</v>
      </c>
      <c r="V143" s="27"/>
      <c r="W143" s="27"/>
      <c r="X143" s="24">
        <v>4</v>
      </c>
      <c r="Y143" s="24">
        <v>0</v>
      </c>
      <c r="Z143" s="24">
        <v>4</v>
      </c>
      <c r="AA143" s="24" t="s">
        <v>58</v>
      </c>
      <c r="AB143" s="24" t="b">
        <v>0</v>
      </c>
      <c r="AC143" s="61">
        <v>0</v>
      </c>
    </row>
    <row r="144" spans="2:29" ht="13.7">
      <c r="B144" s="24" t="s">
        <v>49</v>
      </c>
      <c r="C144" s="24" t="s">
        <v>50</v>
      </c>
      <c r="D144" s="24" t="s">
        <v>51</v>
      </c>
      <c r="E144" s="24">
        <v>480</v>
      </c>
      <c r="F144" s="26">
        <v>46204</v>
      </c>
      <c r="G144" s="24" t="s">
        <v>52</v>
      </c>
      <c r="H144" s="24" t="s">
        <v>53</v>
      </c>
      <c r="I144" s="24" t="s">
        <v>54</v>
      </c>
      <c r="J144" s="24" t="s">
        <v>126</v>
      </c>
      <c r="K144" s="24">
        <v>1</v>
      </c>
      <c r="L144" s="24" t="s">
        <v>55</v>
      </c>
      <c r="M144" s="26">
        <v>46210</v>
      </c>
      <c r="N144" s="27">
        <v>46210.354166666664</v>
      </c>
      <c r="O144" s="27">
        <v>46210.6875</v>
      </c>
      <c r="P144" s="24" t="s">
        <v>392</v>
      </c>
      <c r="Q144" s="24" t="s">
        <v>393</v>
      </c>
      <c r="R144" s="24" t="s">
        <v>142</v>
      </c>
      <c r="S144" s="24" t="s">
        <v>156</v>
      </c>
      <c r="T144" s="24" t="s">
        <v>54</v>
      </c>
      <c r="U144" s="24" t="s">
        <v>394</v>
      </c>
      <c r="V144" s="27">
        <v>46210.44027777778</v>
      </c>
      <c r="W144" s="27">
        <v>46210.501388888886</v>
      </c>
      <c r="Z144" s="24">
        <v>1</v>
      </c>
      <c r="AA144" s="24" t="s">
        <v>58</v>
      </c>
      <c r="AB144" s="24" t="b">
        <v>0</v>
      </c>
      <c r="AC144" s="61"/>
    </row>
    <row r="145" spans="2:29" ht="13.7">
      <c r="B145" s="24" t="s">
        <v>49</v>
      </c>
      <c r="C145" s="24" t="s">
        <v>50</v>
      </c>
      <c r="D145" s="24" t="s">
        <v>51</v>
      </c>
      <c r="E145" s="24">
        <v>480</v>
      </c>
      <c r="F145" s="26">
        <v>46204</v>
      </c>
      <c r="G145" s="24" t="s">
        <v>52</v>
      </c>
      <c r="H145" s="24" t="s">
        <v>53</v>
      </c>
      <c r="I145" s="24" t="s">
        <v>54</v>
      </c>
      <c r="J145" s="24" t="s">
        <v>126</v>
      </c>
      <c r="K145" s="24">
        <v>1</v>
      </c>
      <c r="L145" s="24" t="s">
        <v>55</v>
      </c>
      <c r="M145" s="26">
        <v>46210</v>
      </c>
      <c r="N145" s="27">
        <v>46210.354166666664</v>
      </c>
      <c r="O145" s="27">
        <v>46210.6875</v>
      </c>
      <c r="P145" s="24" t="s">
        <v>395</v>
      </c>
      <c r="Q145" s="24" t="s">
        <v>396</v>
      </c>
      <c r="R145" s="24" t="s">
        <v>142</v>
      </c>
      <c r="T145" s="24" t="s">
        <v>54</v>
      </c>
      <c r="U145" s="24" t="s">
        <v>394</v>
      </c>
      <c r="V145" s="27">
        <v>46210.357638888891</v>
      </c>
      <c r="W145" s="27">
        <v>46210.411111111112</v>
      </c>
      <c r="Z145" s="24">
        <v>1</v>
      </c>
      <c r="AA145" s="24" t="s">
        <v>58</v>
      </c>
      <c r="AB145" s="24" t="b">
        <v>0</v>
      </c>
      <c r="AC145" s="61"/>
    </row>
    <row r="146" spans="2:29" ht="13.7">
      <c r="B146" s="24" t="s">
        <v>49</v>
      </c>
      <c r="C146" s="24" t="s">
        <v>50</v>
      </c>
      <c r="D146" s="24" t="s">
        <v>51</v>
      </c>
      <c r="E146" s="24">
        <v>480</v>
      </c>
      <c r="F146" s="26">
        <v>46204</v>
      </c>
      <c r="G146" s="24" t="s">
        <v>52</v>
      </c>
      <c r="H146" s="24" t="s">
        <v>53</v>
      </c>
      <c r="I146" s="24" t="s">
        <v>54</v>
      </c>
      <c r="J146" s="24" t="s">
        <v>126</v>
      </c>
      <c r="K146" s="24">
        <v>1</v>
      </c>
      <c r="L146" s="24" t="s">
        <v>55</v>
      </c>
      <c r="M146" s="26">
        <v>46210</v>
      </c>
      <c r="N146" s="27">
        <v>46210.354166666664</v>
      </c>
      <c r="O146" s="27">
        <v>46210.6875</v>
      </c>
      <c r="P146" s="24" t="s">
        <v>397</v>
      </c>
      <c r="Q146" s="24" t="s">
        <v>398</v>
      </c>
      <c r="R146" s="24" t="s">
        <v>190</v>
      </c>
      <c r="T146" s="24" t="s">
        <v>54</v>
      </c>
      <c r="U146" s="24" t="s">
        <v>394</v>
      </c>
      <c r="V146" s="27">
        <v>46210.60833333333</v>
      </c>
      <c r="W146" s="27">
        <v>46210.663888888892</v>
      </c>
      <c r="Z146" s="24">
        <v>1</v>
      </c>
      <c r="AA146" s="24" t="s">
        <v>58</v>
      </c>
      <c r="AB146" s="24" t="b">
        <v>0</v>
      </c>
      <c r="AC146" s="61"/>
    </row>
    <row r="147" spans="2:29" ht="13.7">
      <c r="B147" s="24" t="s">
        <v>49</v>
      </c>
      <c r="C147" s="24" t="s">
        <v>50</v>
      </c>
      <c r="D147" s="24" t="s">
        <v>51</v>
      </c>
      <c r="E147" s="24">
        <v>480</v>
      </c>
      <c r="F147" s="26">
        <v>46204</v>
      </c>
      <c r="G147" s="24" t="s">
        <v>52</v>
      </c>
      <c r="H147" s="24" t="s">
        <v>53</v>
      </c>
      <c r="I147" s="24" t="s">
        <v>54</v>
      </c>
      <c r="J147" s="24" t="s">
        <v>126</v>
      </c>
      <c r="K147" s="24">
        <v>1</v>
      </c>
      <c r="L147" s="24" t="s">
        <v>55</v>
      </c>
      <c r="M147" s="26">
        <v>46210</v>
      </c>
      <c r="N147" s="27">
        <v>46210.354166666664</v>
      </c>
      <c r="O147" s="27">
        <v>46210.6875</v>
      </c>
      <c r="P147" s="24" t="s">
        <v>399</v>
      </c>
      <c r="Q147" s="24" t="s">
        <v>400</v>
      </c>
      <c r="R147" s="24" t="s">
        <v>190</v>
      </c>
      <c r="T147" s="24" t="s">
        <v>54</v>
      </c>
      <c r="U147" s="24" t="s">
        <v>394</v>
      </c>
      <c r="V147" s="27">
        <v>46210.523611111108</v>
      </c>
      <c r="W147" s="27">
        <v>46210.587500000001</v>
      </c>
      <c r="Z147" s="24">
        <v>1</v>
      </c>
      <c r="AA147" s="24" t="s">
        <v>58</v>
      </c>
      <c r="AB147" s="24" t="b">
        <v>0</v>
      </c>
      <c r="AC147" s="61"/>
    </row>
    <row r="148" spans="2:29" ht="13.7">
      <c r="B148" s="24" t="s">
        <v>49</v>
      </c>
      <c r="C148" s="24" t="s">
        <v>50</v>
      </c>
      <c r="D148" s="24" t="s">
        <v>51</v>
      </c>
      <c r="E148" s="24">
        <v>480</v>
      </c>
      <c r="F148" s="26">
        <v>46204</v>
      </c>
      <c r="G148" s="24" t="s">
        <v>52</v>
      </c>
      <c r="H148" s="24" t="s">
        <v>53</v>
      </c>
      <c r="I148" s="24" t="s">
        <v>54</v>
      </c>
      <c r="J148" s="24" t="s">
        <v>125</v>
      </c>
      <c r="K148" s="24">
        <v>1</v>
      </c>
      <c r="L148" s="24" t="s">
        <v>55</v>
      </c>
      <c r="M148" s="26">
        <v>46213</v>
      </c>
      <c r="N148" s="27">
        <v>46213.354166666664</v>
      </c>
      <c r="O148" s="27">
        <v>46213.6875</v>
      </c>
      <c r="V148" s="27"/>
      <c r="W148" s="27"/>
      <c r="X148" s="24">
        <v>4</v>
      </c>
      <c r="Y148" s="24">
        <v>0</v>
      </c>
      <c r="Z148" s="24">
        <v>4</v>
      </c>
      <c r="AA148" s="24" t="s">
        <v>58</v>
      </c>
      <c r="AB148" s="24" t="b">
        <v>0</v>
      </c>
      <c r="AC148" s="61">
        <v>0</v>
      </c>
    </row>
    <row r="149" spans="2:29" ht="13.7">
      <c r="B149" s="24" t="s">
        <v>49</v>
      </c>
      <c r="C149" s="24" t="s">
        <v>50</v>
      </c>
      <c r="D149" s="24" t="s">
        <v>51</v>
      </c>
      <c r="E149" s="24">
        <v>480</v>
      </c>
      <c r="F149" s="26">
        <v>46204</v>
      </c>
      <c r="G149" s="24" t="s">
        <v>52</v>
      </c>
      <c r="H149" s="24" t="s">
        <v>53</v>
      </c>
      <c r="I149" s="24" t="s">
        <v>54</v>
      </c>
      <c r="J149" s="24" t="s">
        <v>126</v>
      </c>
      <c r="K149" s="24">
        <v>1</v>
      </c>
      <c r="L149" s="24" t="s">
        <v>55</v>
      </c>
      <c r="M149" s="26">
        <v>46213</v>
      </c>
      <c r="N149" s="27">
        <v>46213.354166666664</v>
      </c>
      <c r="O149" s="27">
        <v>46213.6875</v>
      </c>
      <c r="P149" s="24" t="s">
        <v>401</v>
      </c>
      <c r="Q149" s="24" t="s">
        <v>402</v>
      </c>
      <c r="R149" s="24" t="s">
        <v>149</v>
      </c>
      <c r="S149" s="24" t="s">
        <v>156</v>
      </c>
      <c r="T149" s="24" t="s">
        <v>54</v>
      </c>
      <c r="U149" s="24" t="s">
        <v>169</v>
      </c>
      <c r="V149" s="27">
        <v>46213.60833333333</v>
      </c>
      <c r="W149" s="27">
        <v>46213.67083333333</v>
      </c>
      <c r="Z149" s="24">
        <v>1</v>
      </c>
      <c r="AA149" s="24" t="s">
        <v>58</v>
      </c>
      <c r="AB149" s="24" t="b">
        <v>0</v>
      </c>
      <c r="AC149" s="61"/>
    </row>
    <row r="150" spans="2:29" ht="13.7">
      <c r="B150" s="24" t="s">
        <v>49</v>
      </c>
      <c r="C150" s="24" t="s">
        <v>50</v>
      </c>
      <c r="D150" s="24" t="s">
        <v>51</v>
      </c>
      <c r="E150" s="24">
        <v>480</v>
      </c>
      <c r="F150" s="26">
        <v>46204</v>
      </c>
      <c r="G150" s="24" t="s">
        <v>52</v>
      </c>
      <c r="H150" s="24" t="s">
        <v>53</v>
      </c>
      <c r="I150" s="24" t="s">
        <v>54</v>
      </c>
      <c r="J150" s="24" t="s">
        <v>126</v>
      </c>
      <c r="K150" s="24">
        <v>1</v>
      </c>
      <c r="L150" s="24" t="s">
        <v>55</v>
      </c>
      <c r="M150" s="26">
        <v>46213</v>
      </c>
      <c r="N150" s="27">
        <v>46213.354166666664</v>
      </c>
      <c r="O150" s="27">
        <v>46213.6875</v>
      </c>
      <c r="P150" s="24" t="s">
        <v>403</v>
      </c>
      <c r="Q150" s="24" t="s">
        <v>404</v>
      </c>
      <c r="R150" s="24" t="s">
        <v>146</v>
      </c>
      <c r="S150" s="24" t="s">
        <v>156</v>
      </c>
      <c r="T150" s="24" t="s">
        <v>54</v>
      </c>
      <c r="U150" s="24" t="s">
        <v>169</v>
      </c>
      <c r="V150" s="27">
        <v>46213.524305555555</v>
      </c>
      <c r="W150" s="27">
        <v>46213.592361111114</v>
      </c>
      <c r="Z150" s="24">
        <v>1</v>
      </c>
      <c r="AA150" s="24" t="s">
        <v>58</v>
      </c>
      <c r="AB150" s="24" t="b">
        <v>0</v>
      </c>
      <c r="AC150" s="61"/>
    </row>
    <row r="151" spans="2:29" ht="13.7">
      <c r="B151" s="24" t="s">
        <v>49</v>
      </c>
      <c r="C151" s="24" t="s">
        <v>50</v>
      </c>
      <c r="D151" s="24" t="s">
        <v>51</v>
      </c>
      <c r="E151" s="24">
        <v>480</v>
      </c>
      <c r="F151" s="26">
        <v>46204</v>
      </c>
      <c r="G151" s="24" t="s">
        <v>52</v>
      </c>
      <c r="H151" s="24" t="s">
        <v>53</v>
      </c>
      <c r="I151" s="24" t="s">
        <v>54</v>
      </c>
      <c r="J151" s="24" t="s">
        <v>126</v>
      </c>
      <c r="K151" s="24">
        <v>1</v>
      </c>
      <c r="L151" s="24" t="s">
        <v>55</v>
      </c>
      <c r="M151" s="26">
        <v>46213</v>
      </c>
      <c r="N151" s="27">
        <v>46213.354166666664</v>
      </c>
      <c r="O151" s="27">
        <v>46213.6875</v>
      </c>
      <c r="P151" s="24" t="s">
        <v>405</v>
      </c>
      <c r="Q151" s="24" t="s">
        <v>406</v>
      </c>
      <c r="R151" s="24" t="s">
        <v>149</v>
      </c>
      <c r="S151" s="24" t="s">
        <v>152</v>
      </c>
      <c r="T151" s="24" t="s">
        <v>54</v>
      </c>
      <c r="U151" s="24" t="s">
        <v>169</v>
      </c>
      <c r="V151" s="27">
        <v>46213.439583333333</v>
      </c>
      <c r="W151" s="27">
        <v>46213.502083333333</v>
      </c>
      <c r="Z151" s="24">
        <v>1</v>
      </c>
      <c r="AA151" s="24" t="s">
        <v>58</v>
      </c>
      <c r="AB151" s="24" t="b">
        <v>0</v>
      </c>
      <c r="AC151" s="61"/>
    </row>
    <row r="152" spans="2:29" ht="13.7">
      <c r="B152" s="24" t="s">
        <v>49</v>
      </c>
      <c r="C152" s="24" t="s">
        <v>50</v>
      </c>
      <c r="D152" s="24" t="s">
        <v>51</v>
      </c>
      <c r="E152" s="24">
        <v>480</v>
      </c>
      <c r="F152" s="26">
        <v>46204</v>
      </c>
      <c r="G152" s="24" t="s">
        <v>52</v>
      </c>
      <c r="H152" s="24" t="s">
        <v>53</v>
      </c>
      <c r="I152" s="24" t="s">
        <v>54</v>
      </c>
      <c r="J152" s="24" t="s">
        <v>126</v>
      </c>
      <c r="K152" s="24">
        <v>1</v>
      </c>
      <c r="L152" s="24" t="s">
        <v>55</v>
      </c>
      <c r="M152" s="26">
        <v>46213</v>
      </c>
      <c r="N152" s="27">
        <v>46213.354166666664</v>
      </c>
      <c r="O152" s="27">
        <v>46213.6875</v>
      </c>
      <c r="P152" s="24" t="s">
        <v>407</v>
      </c>
      <c r="Q152" s="24" t="s">
        <v>408</v>
      </c>
      <c r="R152" s="24" t="s">
        <v>142</v>
      </c>
      <c r="T152" s="24" t="s">
        <v>54</v>
      </c>
      <c r="U152" s="24" t="s">
        <v>169</v>
      </c>
      <c r="V152" s="27">
        <v>46213.36041666667</v>
      </c>
      <c r="W152" s="27">
        <v>46213.416666666664</v>
      </c>
      <c r="Z152" s="24">
        <v>1</v>
      </c>
      <c r="AA152" s="24" t="s">
        <v>58</v>
      </c>
      <c r="AB152" s="24" t="b">
        <v>0</v>
      </c>
      <c r="AC152" s="61"/>
    </row>
    <row r="153" spans="2:29" ht="13.7">
      <c r="B153" s="24" t="s">
        <v>49</v>
      </c>
      <c r="C153" s="24" t="s">
        <v>50</v>
      </c>
      <c r="D153" s="24" t="s">
        <v>51</v>
      </c>
      <c r="E153" s="24">
        <v>480</v>
      </c>
      <c r="F153" s="26">
        <v>46204</v>
      </c>
      <c r="G153" s="24" t="s">
        <v>52</v>
      </c>
      <c r="H153" s="24" t="s">
        <v>53</v>
      </c>
      <c r="I153" s="24" t="s">
        <v>54</v>
      </c>
      <c r="J153" s="24" t="s">
        <v>125</v>
      </c>
      <c r="K153" s="24">
        <v>1</v>
      </c>
      <c r="L153" s="24" t="s">
        <v>55</v>
      </c>
      <c r="M153" s="26">
        <v>46221</v>
      </c>
      <c r="N153" s="27">
        <v>46221.3125</v>
      </c>
      <c r="O153" s="27">
        <v>46221.645833333336</v>
      </c>
      <c r="V153" s="27"/>
      <c r="W153" s="27"/>
      <c r="X153" s="24">
        <v>4</v>
      </c>
      <c r="Y153" s="24">
        <v>0</v>
      </c>
      <c r="Z153" s="24">
        <v>4</v>
      </c>
      <c r="AA153" s="24" t="s">
        <v>58</v>
      </c>
      <c r="AB153" s="24" t="b">
        <v>0</v>
      </c>
      <c r="AC153" s="61">
        <v>0</v>
      </c>
    </row>
    <row r="154" spans="2:29" ht="13.7">
      <c r="B154" s="24" t="s">
        <v>49</v>
      </c>
      <c r="C154" s="24" t="s">
        <v>50</v>
      </c>
      <c r="D154" s="24" t="s">
        <v>51</v>
      </c>
      <c r="E154" s="24">
        <v>480</v>
      </c>
      <c r="F154" s="26">
        <v>46204</v>
      </c>
      <c r="G154" s="24" t="s">
        <v>52</v>
      </c>
      <c r="H154" s="24" t="s">
        <v>53</v>
      </c>
      <c r="I154" s="24" t="s">
        <v>54</v>
      </c>
      <c r="J154" s="24" t="s">
        <v>126</v>
      </c>
      <c r="K154" s="24">
        <v>1</v>
      </c>
      <c r="L154" s="24" t="s">
        <v>55</v>
      </c>
      <c r="M154" s="26">
        <v>46221</v>
      </c>
      <c r="N154" s="27">
        <v>46221.3125</v>
      </c>
      <c r="O154" s="27">
        <v>46221.645833333336</v>
      </c>
      <c r="P154" s="24" t="s">
        <v>409</v>
      </c>
      <c r="Q154" s="24" t="s">
        <v>410</v>
      </c>
      <c r="R154" s="24" t="s">
        <v>149</v>
      </c>
      <c r="T154" s="24" t="s">
        <v>54</v>
      </c>
      <c r="U154" s="24" t="s">
        <v>411</v>
      </c>
      <c r="V154" s="27">
        <v>46221.314583333333</v>
      </c>
      <c r="W154" s="27">
        <v>46221.359722222223</v>
      </c>
      <c r="Z154" s="24">
        <v>1</v>
      </c>
      <c r="AA154" s="24" t="s">
        <v>58</v>
      </c>
      <c r="AB154" s="24" t="b">
        <v>0</v>
      </c>
      <c r="AC154" s="61"/>
    </row>
    <row r="155" spans="2:29" ht="13.7">
      <c r="B155" s="24" t="s">
        <v>49</v>
      </c>
      <c r="C155" s="24" t="s">
        <v>50</v>
      </c>
      <c r="D155" s="24" t="s">
        <v>51</v>
      </c>
      <c r="E155" s="24">
        <v>480</v>
      </c>
      <c r="F155" s="26">
        <v>46204</v>
      </c>
      <c r="G155" s="24" t="s">
        <v>52</v>
      </c>
      <c r="H155" s="24" t="s">
        <v>53</v>
      </c>
      <c r="I155" s="24" t="s">
        <v>54</v>
      </c>
      <c r="J155" s="24" t="s">
        <v>126</v>
      </c>
      <c r="K155" s="24">
        <v>1</v>
      </c>
      <c r="L155" s="24" t="s">
        <v>55</v>
      </c>
      <c r="M155" s="26">
        <v>46221</v>
      </c>
      <c r="N155" s="27">
        <v>46221.3125</v>
      </c>
      <c r="O155" s="27">
        <v>46221.645833333336</v>
      </c>
      <c r="P155" s="24" t="s">
        <v>412</v>
      </c>
      <c r="Q155" s="24" t="s">
        <v>413</v>
      </c>
      <c r="R155" s="24" t="s">
        <v>146</v>
      </c>
      <c r="T155" s="24" t="s">
        <v>54</v>
      </c>
      <c r="U155" s="24" t="s">
        <v>411</v>
      </c>
      <c r="V155" s="27">
        <v>46221.399305555555</v>
      </c>
      <c r="W155" s="27">
        <v>46221.464583333334</v>
      </c>
      <c r="Z155" s="24">
        <v>1</v>
      </c>
      <c r="AA155" s="24" t="s">
        <v>58</v>
      </c>
      <c r="AB155" s="24" t="b">
        <v>0</v>
      </c>
      <c r="AC155" s="61"/>
    </row>
    <row r="156" spans="2:29" ht="13.7">
      <c r="B156" s="24" t="s">
        <v>49</v>
      </c>
      <c r="C156" s="24" t="s">
        <v>50</v>
      </c>
      <c r="D156" s="24" t="s">
        <v>51</v>
      </c>
      <c r="E156" s="24">
        <v>480</v>
      </c>
      <c r="F156" s="26">
        <v>46204</v>
      </c>
      <c r="G156" s="24" t="s">
        <v>52</v>
      </c>
      <c r="H156" s="24" t="s">
        <v>53</v>
      </c>
      <c r="I156" s="24" t="s">
        <v>54</v>
      </c>
      <c r="J156" s="24" t="s">
        <v>126</v>
      </c>
      <c r="K156" s="24">
        <v>1</v>
      </c>
      <c r="L156" s="24" t="s">
        <v>55</v>
      </c>
      <c r="M156" s="26">
        <v>46221</v>
      </c>
      <c r="N156" s="27">
        <v>46221.3125</v>
      </c>
      <c r="O156" s="27">
        <v>46221.645833333336</v>
      </c>
      <c r="P156" s="24" t="s">
        <v>414</v>
      </c>
      <c r="Q156" s="24" t="s">
        <v>415</v>
      </c>
      <c r="R156" s="24" t="s">
        <v>190</v>
      </c>
      <c r="S156" s="24" t="s">
        <v>156</v>
      </c>
      <c r="T156" s="24" t="s">
        <v>54</v>
      </c>
      <c r="U156" s="24" t="s">
        <v>411</v>
      </c>
      <c r="V156" s="27">
        <v>46221.486805555556</v>
      </c>
      <c r="W156" s="27">
        <v>46221.538194444445</v>
      </c>
      <c r="Z156" s="24">
        <v>1</v>
      </c>
      <c r="AA156" s="24" t="s">
        <v>58</v>
      </c>
      <c r="AB156" s="24" t="b">
        <v>0</v>
      </c>
      <c r="AC156" s="61"/>
    </row>
    <row r="157" spans="2:29" ht="13.7">
      <c r="B157" s="24" t="s">
        <v>49</v>
      </c>
      <c r="C157" s="24" t="s">
        <v>50</v>
      </c>
      <c r="D157" s="24" t="s">
        <v>51</v>
      </c>
      <c r="E157" s="24">
        <v>480</v>
      </c>
      <c r="F157" s="26">
        <v>46204</v>
      </c>
      <c r="G157" s="24" t="s">
        <v>52</v>
      </c>
      <c r="H157" s="24" t="s">
        <v>53</v>
      </c>
      <c r="I157" s="24" t="s">
        <v>54</v>
      </c>
      <c r="J157" s="24" t="s">
        <v>126</v>
      </c>
      <c r="K157" s="24">
        <v>1</v>
      </c>
      <c r="L157" s="24" t="s">
        <v>55</v>
      </c>
      <c r="M157" s="26">
        <v>46221</v>
      </c>
      <c r="N157" s="27">
        <v>46221.3125</v>
      </c>
      <c r="O157" s="27">
        <v>46221.645833333336</v>
      </c>
      <c r="P157" s="24" t="s">
        <v>416</v>
      </c>
      <c r="Q157" s="24" t="s">
        <v>417</v>
      </c>
      <c r="R157" s="24" t="s">
        <v>142</v>
      </c>
      <c r="T157" s="24" t="s">
        <v>54</v>
      </c>
      <c r="U157" s="24" t="s">
        <v>411</v>
      </c>
      <c r="V157" s="27">
        <v>46221.570833333331</v>
      </c>
      <c r="W157" s="27">
        <v>46221.630555555559</v>
      </c>
      <c r="Z157" s="24">
        <v>1</v>
      </c>
      <c r="AA157" s="24" t="s">
        <v>58</v>
      </c>
      <c r="AB157" s="24" t="b">
        <v>0</v>
      </c>
      <c r="AC157" s="61"/>
    </row>
    <row r="158" spans="2:29" ht="13.7">
      <c r="B158" s="24" t="s">
        <v>49</v>
      </c>
      <c r="C158" s="24" t="s">
        <v>50</v>
      </c>
      <c r="D158" s="24" t="s">
        <v>51</v>
      </c>
      <c r="E158" s="24">
        <v>480</v>
      </c>
      <c r="F158" s="26">
        <v>46204</v>
      </c>
      <c r="G158" s="24" t="s">
        <v>52</v>
      </c>
      <c r="H158" s="24" t="s">
        <v>53</v>
      </c>
      <c r="I158" s="24" t="s">
        <v>61</v>
      </c>
      <c r="J158" s="24" t="s">
        <v>125</v>
      </c>
      <c r="K158" s="24">
        <v>1</v>
      </c>
      <c r="L158" s="24" t="s">
        <v>55</v>
      </c>
      <c r="M158" s="26">
        <v>46224</v>
      </c>
      <c r="N158" s="27">
        <v>46224.333333333336</v>
      </c>
      <c r="O158" s="27">
        <v>46224.666666666664</v>
      </c>
      <c r="V158" s="27"/>
      <c r="W158" s="27"/>
      <c r="X158" s="24">
        <v>4</v>
      </c>
      <c r="Y158" s="24">
        <v>0</v>
      </c>
      <c r="Z158" s="24">
        <v>4</v>
      </c>
      <c r="AA158" s="24" t="s">
        <v>58</v>
      </c>
      <c r="AB158" s="24" t="b">
        <v>0</v>
      </c>
      <c r="AC158" s="61">
        <v>0</v>
      </c>
    </row>
    <row r="159" spans="2:29" ht="13.7">
      <c r="B159" s="24" t="s">
        <v>49</v>
      </c>
      <c r="C159" s="24" t="s">
        <v>50</v>
      </c>
      <c r="D159" s="24" t="s">
        <v>51</v>
      </c>
      <c r="E159" s="24">
        <v>480</v>
      </c>
      <c r="F159" s="26">
        <v>46204</v>
      </c>
      <c r="G159" s="24" t="s">
        <v>52</v>
      </c>
      <c r="H159" s="24" t="s">
        <v>53</v>
      </c>
      <c r="I159" s="24" t="s">
        <v>61</v>
      </c>
      <c r="J159" s="24" t="s">
        <v>126</v>
      </c>
      <c r="K159" s="24">
        <v>1</v>
      </c>
      <c r="L159" s="24" t="s">
        <v>55</v>
      </c>
      <c r="M159" s="26">
        <v>46224</v>
      </c>
      <c r="N159" s="27">
        <v>46224.333333333336</v>
      </c>
      <c r="O159" s="27">
        <v>46224.666666666664</v>
      </c>
      <c r="P159" s="24" t="s">
        <v>418</v>
      </c>
      <c r="Q159" s="24" t="s">
        <v>419</v>
      </c>
      <c r="R159" s="24" t="s">
        <v>201</v>
      </c>
      <c r="T159" s="24" t="s">
        <v>61</v>
      </c>
      <c r="U159" s="24" t="s">
        <v>420</v>
      </c>
      <c r="V159" s="27">
        <v>46224.505555555559</v>
      </c>
      <c r="W159" s="27">
        <v>46224.552083333336</v>
      </c>
      <c r="Z159" s="24">
        <v>1</v>
      </c>
      <c r="AA159" s="24" t="s">
        <v>58</v>
      </c>
      <c r="AB159" s="24" t="b">
        <v>0</v>
      </c>
      <c r="AC159" s="61"/>
    </row>
    <row r="160" spans="2:29" ht="13.7">
      <c r="B160" s="24" t="s">
        <v>49</v>
      </c>
      <c r="C160" s="24" t="s">
        <v>50</v>
      </c>
      <c r="D160" s="24" t="s">
        <v>51</v>
      </c>
      <c r="E160" s="24">
        <v>480</v>
      </c>
      <c r="F160" s="26">
        <v>46204</v>
      </c>
      <c r="G160" s="24" t="s">
        <v>52</v>
      </c>
      <c r="H160" s="24" t="s">
        <v>53</v>
      </c>
      <c r="I160" s="24" t="s">
        <v>61</v>
      </c>
      <c r="J160" s="24" t="s">
        <v>126</v>
      </c>
      <c r="K160" s="24">
        <v>1</v>
      </c>
      <c r="L160" s="24" t="s">
        <v>55</v>
      </c>
      <c r="M160" s="26">
        <v>46224</v>
      </c>
      <c r="N160" s="27">
        <v>46224.333333333336</v>
      </c>
      <c r="O160" s="27">
        <v>46224.666666666664</v>
      </c>
      <c r="P160" s="24" t="s">
        <v>421</v>
      </c>
      <c r="Q160" s="24" t="s">
        <v>422</v>
      </c>
      <c r="R160" s="24" t="s">
        <v>205</v>
      </c>
      <c r="S160" s="24" t="s">
        <v>152</v>
      </c>
      <c r="T160" s="24" t="s">
        <v>61</v>
      </c>
      <c r="U160" s="24" t="s">
        <v>420</v>
      </c>
      <c r="V160" s="27">
        <v>46224.336805555555</v>
      </c>
      <c r="W160" s="27">
        <v>46224.396527777775</v>
      </c>
      <c r="Z160" s="24">
        <v>1</v>
      </c>
      <c r="AA160" s="24" t="s">
        <v>58</v>
      </c>
      <c r="AB160" s="24" t="b">
        <v>0</v>
      </c>
      <c r="AC160" s="61"/>
    </row>
    <row r="161" spans="2:29" ht="13.7">
      <c r="B161" s="24" t="s">
        <v>49</v>
      </c>
      <c r="C161" s="24" t="s">
        <v>50</v>
      </c>
      <c r="D161" s="24" t="s">
        <v>51</v>
      </c>
      <c r="E161" s="24">
        <v>480</v>
      </c>
      <c r="F161" s="26">
        <v>46204</v>
      </c>
      <c r="G161" s="24" t="s">
        <v>52</v>
      </c>
      <c r="H161" s="24" t="s">
        <v>53</v>
      </c>
      <c r="I161" s="24" t="s">
        <v>61</v>
      </c>
      <c r="J161" s="24" t="s">
        <v>126</v>
      </c>
      <c r="K161" s="24">
        <v>1</v>
      </c>
      <c r="L161" s="24" t="s">
        <v>55</v>
      </c>
      <c r="M161" s="26">
        <v>46224</v>
      </c>
      <c r="N161" s="27">
        <v>46224.333333333336</v>
      </c>
      <c r="O161" s="27">
        <v>46224.666666666664</v>
      </c>
      <c r="P161" s="24" t="s">
        <v>423</v>
      </c>
      <c r="Q161" s="24" t="s">
        <v>424</v>
      </c>
      <c r="R161" s="24" t="s">
        <v>208</v>
      </c>
      <c r="T161" s="24" t="s">
        <v>61</v>
      </c>
      <c r="U161" s="24" t="s">
        <v>420</v>
      </c>
      <c r="V161" s="27">
        <v>46224.585416666669</v>
      </c>
      <c r="W161" s="27">
        <v>46224.634027777778</v>
      </c>
      <c r="Z161" s="24">
        <v>1</v>
      </c>
      <c r="AA161" s="24" t="s">
        <v>58</v>
      </c>
      <c r="AB161" s="24" t="b">
        <v>0</v>
      </c>
      <c r="AC161" s="61"/>
    </row>
    <row r="162" spans="2:29" ht="13.7">
      <c r="B162" s="24" t="s">
        <v>49</v>
      </c>
      <c r="C162" s="24" t="s">
        <v>50</v>
      </c>
      <c r="D162" s="24" t="s">
        <v>51</v>
      </c>
      <c r="E162" s="24">
        <v>480</v>
      </c>
      <c r="F162" s="26">
        <v>46204</v>
      </c>
      <c r="G162" s="24" t="s">
        <v>52</v>
      </c>
      <c r="H162" s="24" t="s">
        <v>53</v>
      </c>
      <c r="I162" s="24" t="s">
        <v>61</v>
      </c>
      <c r="J162" s="24" t="s">
        <v>126</v>
      </c>
      <c r="K162" s="24">
        <v>1</v>
      </c>
      <c r="L162" s="24" t="s">
        <v>55</v>
      </c>
      <c r="M162" s="26">
        <v>46224</v>
      </c>
      <c r="N162" s="27">
        <v>46224.333333333336</v>
      </c>
      <c r="O162" s="27">
        <v>46224.666666666664</v>
      </c>
      <c r="P162" s="24" t="s">
        <v>425</v>
      </c>
      <c r="Q162" s="24" t="s">
        <v>426</v>
      </c>
      <c r="R162" s="24" t="s">
        <v>205</v>
      </c>
      <c r="T162" s="24" t="s">
        <v>61</v>
      </c>
      <c r="U162" s="24" t="s">
        <v>420</v>
      </c>
      <c r="V162" s="27">
        <v>46224.424305555556</v>
      </c>
      <c r="W162" s="27">
        <v>46224.477083333331</v>
      </c>
      <c r="Z162" s="24">
        <v>1</v>
      </c>
      <c r="AA162" s="24" t="s">
        <v>58</v>
      </c>
      <c r="AB162" s="24" t="b">
        <v>0</v>
      </c>
      <c r="AC162" s="61"/>
    </row>
    <row r="163" spans="2:29" ht="13.7">
      <c r="B163" s="24" t="s">
        <v>49</v>
      </c>
      <c r="C163" s="24" t="s">
        <v>50</v>
      </c>
      <c r="D163" s="24" t="s">
        <v>51</v>
      </c>
      <c r="E163" s="24">
        <v>480</v>
      </c>
      <c r="F163" s="26">
        <v>46204</v>
      </c>
      <c r="G163" s="24" t="s">
        <v>52</v>
      </c>
      <c r="H163" s="24" t="s">
        <v>53</v>
      </c>
      <c r="I163" s="24" t="s">
        <v>63</v>
      </c>
      <c r="J163" s="24" t="s">
        <v>125</v>
      </c>
      <c r="K163" s="24">
        <v>1</v>
      </c>
      <c r="L163" s="24" t="s">
        <v>55</v>
      </c>
      <c r="M163" s="26">
        <v>46229</v>
      </c>
      <c r="N163" s="27">
        <v>46229.375</v>
      </c>
      <c r="O163" s="27">
        <v>46229.708333333336</v>
      </c>
      <c r="V163" s="27"/>
      <c r="W163" s="27"/>
      <c r="X163" s="24">
        <v>4</v>
      </c>
      <c r="Y163" s="24">
        <v>0</v>
      </c>
      <c r="Z163" s="24">
        <v>4</v>
      </c>
      <c r="AA163" s="24" t="s">
        <v>58</v>
      </c>
      <c r="AB163" s="24" t="b">
        <v>0</v>
      </c>
      <c r="AC163" s="61">
        <v>0</v>
      </c>
    </row>
    <row r="164" spans="2:29" ht="13.7">
      <c r="B164" s="24" t="s">
        <v>49</v>
      </c>
      <c r="C164" s="24" t="s">
        <v>50</v>
      </c>
      <c r="D164" s="24" t="s">
        <v>51</v>
      </c>
      <c r="E164" s="24">
        <v>480</v>
      </c>
      <c r="F164" s="26">
        <v>46204</v>
      </c>
      <c r="G164" s="24" t="s">
        <v>52</v>
      </c>
      <c r="H164" s="24" t="s">
        <v>53</v>
      </c>
      <c r="I164" s="24" t="s">
        <v>63</v>
      </c>
      <c r="J164" s="24" t="s">
        <v>126</v>
      </c>
      <c r="K164" s="24">
        <v>1</v>
      </c>
      <c r="L164" s="24" t="s">
        <v>55</v>
      </c>
      <c r="M164" s="26">
        <v>46229</v>
      </c>
      <c r="N164" s="27">
        <v>46229.375</v>
      </c>
      <c r="O164" s="27">
        <v>46229.708333333336</v>
      </c>
      <c r="P164" s="24" t="s">
        <v>427</v>
      </c>
      <c r="Q164" s="24" t="s">
        <v>428</v>
      </c>
      <c r="R164" s="24" t="s">
        <v>429</v>
      </c>
      <c r="S164" s="24" t="s">
        <v>160</v>
      </c>
      <c r="T164" s="24" t="s">
        <v>63</v>
      </c>
      <c r="U164" s="24" t="s">
        <v>430</v>
      </c>
      <c r="V164" s="27">
        <v>46229.548611111109</v>
      </c>
      <c r="W164" s="27">
        <v>46229.613194444442</v>
      </c>
      <c r="Z164" s="24">
        <v>1</v>
      </c>
      <c r="AA164" s="24" t="s">
        <v>58</v>
      </c>
      <c r="AB164" s="24" t="b">
        <v>0</v>
      </c>
      <c r="AC164" s="61"/>
    </row>
    <row r="165" spans="2:29" ht="13.7">
      <c r="B165" s="24" t="s">
        <v>49</v>
      </c>
      <c r="C165" s="24" t="s">
        <v>50</v>
      </c>
      <c r="D165" s="24" t="s">
        <v>51</v>
      </c>
      <c r="E165" s="24">
        <v>480</v>
      </c>
      <c r="F165" s="26">
        <v>46204</v>
      </c>
      <c r="G165" s="24" t="s">
        <v>52</v>
      </c>
      <c r="H165" s="24" t="s">
        <v>53</v>
      </c>
      <c r="I165" s="24" t="s">
        <v>63</v>
      </c>
      <c r="J165" s="24" t="s">
        <v>126</v>
      </c>
      <c r="K165" s="24">
        <v>1</v>
      </c>
      <c r="L165" s="24" t="s">
        <v>55</v>
      </c>
      <c r="M165" s="26">
        <v>46229</v>
      </c>
      <c r="N165" s="27">
        <v>46229.375</v>
      </c>
      <c r="O165" s="27">
        <v>46229.708333333336</v>
      </c>
      <c r="P165" s="24" t="s">
        <v>431</v>
      </c>
      <c r="Q165" s="24" t="s">
        <v>432</v>
      </c>
      <c r="R165" s="24" t="s">
        <v>433</v>
      </c>
      <c r="T165" s="24" t="s">
        <v>63</v>
      </c>
      <c r="U165" s="24" t="s">
        <v>430</v>
      </c>
      <c r="V165" s="27">
        <v>46229.460416666669</v>
      </c>
      <c r="W165" s="27">
        <v>46229.519444444442</v>
      </c>
      <c r="Z165" s="24">
        <v>1</v>
      </c>
      <c r="AA165" s="24" t="s">
        <v>58</v>
      </c>
      <c r="AB165" s="24" t="b">
        <v>0</v>
      </c>
      <c r="AC165" s="61"/>
    </row>
    <row r="166" spans="2:29" ht="13.7">
      <c r="B166" s="24" t="s">
        <v>49</v>
      </c>
      <c r="C166" s="24" t="s">
        <v>50</v>
      </c>
      <c r="D166" s="24" t="s">
        <v>51</v>
      </c>
      <c r="E166" s="24">
        <v>480</v>
      </c>
      <c r="F166" s="26">
        <v>46204</v>
      </c>
      <c r="G166" s="24" t="s">
        <v>52</v>
      </c>
      <c r="H166" s="24" t="s">
        <v>53</v>
      </c>
      <c r="I166" s="24" t="s">
        <v>63</v>
      </c>
      <c r="J166" s="24" t="s">
        <v>126</v>
      </c>
      <c r="K166" s="24">
        <v>1</v>
      </c>
      <c r="L166" s="24" t="s">
        <v>55</v>
      </c>
      <c r="M166" s="26">
        <v>46229</v>
      </c>
      <c r="N166" s="27">
        <v>46229.375</v>
      </c>
      <c r="O166" s="27">
        <v>46229.708333333336</v>
      </c>
      <c r="P166" s="24" t="s">
        <v>434</v>
      </c>
      <c r="Q166" s="24" t="s">
        <v>435</v>
      </c>
      <c r="R166" s="24" t="s">
        <v>433</v>
      </c>
      <c r="S166" s="24" t="s">
        <v>213</v>
      </c>
      <c r="T166" s="24" t="s">
        <v>63</v>
      </c>
      <c r="U166" s="24" t="s">
        <v>430</v>
      </c>
      <c r="V166" s="27">
        <v>46229.631249999999</v>
      </c>
      <c r="W166" s="27">
        <v>46229.680555555555</v>
      </c>
      <c r="Z166" s="24">
        <v>1</v>
      </c>
      <c r="AA166" s="24" t="s">
        <v>58</v>
      </c>
      <c r="AB166" s="24" t="b">
        <v>0</v>
      </c>
      <c r="AC166" s="61"/>
    </row>
    <row r="167" spans="2:29" ht="13.7">
      <c r="B167" s="24" t="s">
        <v>49</v>
      </c>
      <c r="C167" s="24" t="s">
        <v>50</v>
      </c>
      <c r="D167" s="24" t="s">
        <v>51</v>
      </c>
      <c r="E167" s="24">
        <v>480</v>
      </c>
      <c r="F167" s="26">
        <v>46204</v>
      </c>
      <c r="G167" s="24" t="s">
        <v>52</v>
      </c>
      <c r="H167" s="24" t="s">
        <v>53</v>
      </c>
      <c r="I167" s="24" t="s">
        <v>63</v>
      </c>
      <c r="J167" s="24" t="s">
        <v>126</v>
      </c>
      <c r="K167" s="24">
        <v>1</v>
      </c>
      <c r="L167" s="24" t="s">
        <v>55</v>
      </c>
      <c r="M167" s="26">
        <v>46229</v>
      </c>
      <c r="N167" s="27">
        <v>46229.375</v>
      </c>
      <c r="O167" s="27">
        <v>46229.708333333336</v>
      </c>
      <c r="P167" s="24" t="s">
        <v>436</v>
      </c>
      <c r="Q167" s="24" t="s">
        <v>437</v>
      </c>
      <c r="R167" s="24" t="s">
        <v>433</v>
      </c>
      <c r="S167" s="24" t="s">
        <v>198</v>
      </c>
      <c r="T167" s="24" t="s">
        <v>63</v>
      </c>
      <c r="U167" s="24" t="s">
        <v>430</v>
      </c>
      <c r="V167" s="27">
        <v>46229.380555555559</v>
      </c>
      <c r="W167" s="27">
        <v>46229.440972222219</v>
      </c>
      <c r="Z167" s="24">
        <v>1</v>
      </c>
      <c r="AA167" s="24" t="s">
        <v>58</v>
      </c>
      <c r="AB167" s="24" t="b">
        <v>0</v>
      </c>
      <c r="AC167" s="61"/>
    </row>
    <row r="168" spans="2:29" ht="13.7">
      <c r="B168" s="24" t="s">
        <v>49</v>
      </c>
      <c r="C168" s="24" t="s">
        <v>50</v>
      </c>
      <c r="D168" s="24" t="s">
        <v>51</v>
      </c>
      <c r="E168" s="24">
        <v>480</v>
      </c>
      <c r="F168" s="26">
        <v>46235</v>
      </c>
      <c r="G168" s="24" t="s">
        <v>52</v>
      </c>
      <c r="H168" s="24" t="s">
        <v>53</v>
      </c>
      <c r="I168" s="24" t="s">
        <v>62</v>
      </c>
      <c r="J168" s="24" t="s">
        <v>125</v>
      </c>
      <c r="K168" s="24">
        <v>1</v>
      </c>
      <c r="L168" s="24" t="s">
        <v>55</v>
      </c>
      <c r="M168" s="26">
        <v>46245</v>
      </c>
      <c r="N168" s="27">
        <v>46245.333333333336</v>
      </c>
      <c r="O168" s="27">
        <v>46245.666666666664</v>
      </c>
      <c r="V168" s="27"/>
      <c r="W168" s="27"/>
      <c r="X168" s="24">
        <v>4</v>
      </c>
      <c r="Y168" s="24">
        <v>0</v>
      </c>
      <c r="Z168" s="24">
        <v>4</v>
      </c>
      <c r="AA168" s="24" t="s">
        <v>60</v>
      </c>
      <c r="AB168" s="24" t="b">
        <v>0</v>
      </c>
      <c r="AC168" s="61">
        <v>0</v>
      </c>
    </row>
    <row r="169" spans="2:29" ht="13.7">
      <c r="B169" s="24" t="s">
        <v>49</v>
      </c>
      <c r="C169" s="24" t="s">
        <v>50</v>
      </c>
      <c r="D169" s="24" t="s">
        <v>51</v>
      </c>
      <c r="E169" s="24">
        <v>480</v>
      </c>
      <c r="F169" s="26">
        <v>46235</v>
      </c>
      <c r="G169" s="24" t="s">
        <v>52</v>
      </c>
      <c r="H169" s="24" t="s">
        <v>53</v>
      </c>
      <c r="I169" s="24" t="s">
        <v>62</v>
      </c>
      <c r="J169" s="24" t="s">
        <v>126</v>
      </c>
      <c r="K169" s="24">
        <v>1</v>
      </c>
      <c r="L169" s="24" t="s">
        <v>55</v>
      </c>
      <c r="M169" s="26">
        <v>46245</v>
      </c>
      <c r="N169" s="27">
        <v>46245.333333333336</v>
      </c>
      <c r="O169" s="27">
        <v>46245.666666666664</v>
      </c>
      <c r="P169" s="24" t="s">
        <v>438</v>
      </c>
      <c r="Q169" s="24" t="s">
        <v>439</v>
      </c>
      <c r="R169" s="24" t="s">
        <v>249</v>
      </c>
      <c r="S169" s="24" t="s">
        <v>213</v>
      </c>
      <c r="T169" s="24" t="s">
        <v>62</v>
      </c>
      <c r="U169" s="24" t="s">
        <v>214</v>
      </c>
      <c r="V169" s="27">
        <v>46245.504861111112</v>
      </c>
      <c r="W169" s="27">
        <v>46245.552083333336</v>
      </c>
      <c r="Z169" s="24">
        <v>1</v>
      </c>
      <c r="AA169" s="24" t="s">
        <v>60</v>
      </c>
      <c r="AB169" s="24" t="b">
        <v>0</v>
      </c>
      <c r="AC169" s="61"/>
    </row>
    <row r="170" spans="2:29" ht="13.7">
      <c r="B170" s="24" t="s">
        <v>49</v>
      </c>
      <c r="C170" s="24" t="s">
        <v>50</v>
      </c>
      <c r="D170" s="24" t="s">
        <v>51</v>
      </c>
      <c r="E170" s="24">
        <v>480</v>
      </c>
      <c r="F170" s="26">
        <v>46235</v>
      </c>
      <c r="G170" s="24" t="s">
        <v>52</v>
      </c>
      <c r="H170" s="24" t="s">
        <v>53</v>
      </c>
      <c r="I170" s="24" t="s">
        <v>62</v>
      </c>
      <c r="J170" s="24" t="s">
        <v>126</v>
      </c>
      <c r="K170" s="24">
        <v>1</v>
      </c>
      <c r="L170" s="24" t="s">
        <v>55</v>
      </c>
      <c r="M170" s="26">
        <v>46245</v>
      </c>
      <c r="N170" s="27">
        <v>46245.333333333336</v>
      </c>
      <c r="O170" s="27">
        <v>46245.666666666664</v>
      </c>
      <c r="P170" s="24" t="s">
        <v>440</v>
      </c>
      <c r="Q170" s="24" t="s">
        <v>441</v>
      </c>
      <c r="R170" s="24" t="s">
        <v>328</v>
      </c>
      <c r="T170" s="24" t="s">
        <v>62</v>
      </c>
      <c r="U170" s="24" t="s">
        <v>214</v>
      </c>
      <c r="V170" s="27">
        <v>46245.42083333333</v>
      </c>
      <c r="W170" s="27">
        <v>46245.472916666666</v>
      </c>
      <c r="Z170" s="24">
        <v>1</v>
      </c>
      <c r="AA170" s="24" t="s">
        <v>60</v>
      </c>
      <c r="AB170" s="24" t="b">
        <v>0</v>
      </c>
      <c r="AC170" s="61"/>
    </row>
    <row r="171" spans="2:29" ht="13.7">
      <c r="B171" s="24" t="s">
        <v>49</v>
      </c>
      <c r="C171" s="24" t="s">
        <v>50</v>
      </c>
      <c r="D171" s="24" t="s">
        <v>51</v>
      </c>
      <c r="E171" s="24">
        <v>480</v>
      </c>
      <c r="F171" s="26">
        <v>46235</v>
      </c>
      <c r="G171" s="24" t="s">
        <v>52</v>
      </c>
      <c r="H171" s="24" t="s">
        <v>53</v>
      </c>
      <c r="I171" s="24" t="s">
        <v>62</v>
      </c>
      <c r="J171" s="24" t="s">
        <v>126</v>
      </c>
      <c r="K171" s="24">
        <v>1</v>
      </c>
      <c r="L171" s="24" t="s">
        <v>55</v>
      </c>
      <c r="M171" s="26">
        <v>46245</v>
      </c>
      <c r="N171" s="27">
        <v>46245.333333333336</v>
      </c>
      <c r="O171" s="27">
        <v>46245.666666666664</v>
      </c>
      <c r="P171" s="24" t="s">
        <v>442</v>
      </c>
      <c r="Q171" s="24" t="s">
        <v>443</v>
      </c>
      <c r="R171" s="24" t="s">
        <v>253</v>
      </c>
      <c r="T171" s="24" t="s">
        <v>62</v>
      </c>
      <c r="U171" s="24" t="s">
        <v>214</v>
      </c>
      <c r="V171" s="27">
        <v>46245.340277777781</v>
      </c>
      <c r="W171" s="27">
        <v>46245.399305555555</v>
      </c>
      <c r="Z171" s="24">
        <v>1</v>
      </c>
      <c r="AA171" s="24" t="s">
        <v>60</v>
      </c>
      <c r="AB171" s="24" t="b">
        <v>0</v>
      </c>
      <c r="AC171" s="61"/>
    </row>
    <row r="172" spans="2:29" ht="13.7">
      <c r="B172" s="24" t="s">
        <v>49</v>
      </c>
      <c r="C172" s="24" t="s">
        <v>50</v>
      </c>
      <c r="D172" s="24" t="s">
        <v>51</v>
      </c>
      <c r="E172" s="24">
        <v>480</v>
      </c>
      <c r="F172" s="26">
        <v>46235</v>
      </c>
      <c r="G172" s="24" t="s">
        <v>52</v>
      </c>
      <c r="H172" s="24" t="s">
        <v>53</v>
      </c>
      <c r="I172" s="24" t="s">
        <v>62</v>
      </c>
      <c r="J172" s="24" t="s">
        <v>126</v>
      </c>
      <c r="K172" s="24">
        <v>1</v>
      </c>
      <c r="L172" s="24" t="s">
        <v>55</v>
      </c>
      <c r="M172" s="26">
        <v>46245</v>
      </c>
      <c r="N172" s="27">
        <v>46245.333333333336</v>
      </c>
      <c r="O172" s="27">
        <v>46245.666666666664</v>
      </c>
      <c r="P172" s="24" t="s">
        <v>444</v>
      </c>
      <c r="Q172" s="24" t="s">
        <v>445</v>
      </c>
      <c r="R172" s="24" t="s">
        <v>323</v>
      </c>
      <c r="T172" s="24" t="s">
        <v>62</v>
      </c>
      <c r="U172" s="24" t="s">
        <v>214</v>
      </c>
      <c r="V172" s="27">
        <v>46245.586111111108</v>
      </c>
      <c r="W172" s="27">
        <v>46245.645833333336</v>
      </c>
      <c r="Z172" s="24">
        <v>1</v>
      </c>
      <c r="AA172" s="24" t="s">
        <v>60</v>
      </c>
      <c r="AB172" s="24" t="b">
        <v>0</v>
      </c>
      <c r="AC172" s="61"/>
    </row>
    <row r="173" spans="2:29" ht="13.7">
      <c r="B173" s="24" t="s">
        <v>49</v>
      </c>
      <c r="C173" s="24" t="s">
        <v>50</v>
      </c>
      <c r="D173" s="24" t="s">
        <v>51</v>
      </c>
      <c r="E173" s="24">
        <v>480</v>
      </c>
      <c r="F173" s="26">
        <v>46235</v>
      </c>
      <c r="G173" s="24" t="s">
        <v>52</v>
      </c>
      <c r="H173" s="24" t="s">
        <v>53</v>
      </c>
      <c r="I173" s="24" t="s">
        <v>62</v>
      </c>
      <c r="J173" s="24" t="s">
        <v>125</v>
      </c>
      <c r="K173" s="24">
        <v>1</v>
      </c>
      <c r="L173" s="24" t="s">
        <v>55</v>
      </c>
      <c r="M173" s="26">
        <v>46253</v>
      </c>
      <c r="N173" s="27">
        <v>46253.333333333336</v>
      </c>
      <c r="O173" s="27">
        <v>46253.666666666664</v>
      </c>
      <c r="V173" s="27"/>
      <c r="W173" s="27"/>
      <c r="X173" s="24">
        <v>4</v>
      </c>
      <c r="Y173" s="24">
        <v>0</v>
      </c>
      <c r="Z173" s="24">
        <v>4</v>
      </c>
      <c r="AA173" s="24" t="s">
        <v>60</v>
      </c>
      <c r="AB173" s="24" t="b">
        <v>0</v>
      </c>
      <c r="AC173" s="61">
        <v>0</v>
      </c>
    </row>
    <row r="174" spans="2:29" ht="13.7">
      <c r="B174" s="24" t="s">
        <v>49</v>
      </c>
      <c r="C174" s="24" t="s">
        <v>50</v>
      </c>
      <c r="D174" s="24" t="s">
        <v>51</v>
      </c>
      <c r="E174" s="24">
        <v>480</v>
      </c>
      <c r="F174" s="26">
        <v>46235</v>
      </c>
      <c r="G174" s="24" t="s">
        <v>52</v>
      </c>
      <c r="H174" s="24" t="s">
        <v>53</v>
      </c>
      <c r="I174" s="24" t="s">
        <v>62</v>
      </c>
      <c r="J174" s="24" t="s">
        <v>126</v>
      </c>
      <c r="K174" s="24">
        <v>1</v>
      </c>
      <c r="L174" s="24" t="s">
        <v>55</v>
      </c>
      <c r="M174" s="26">
        <v>46253</v>
      </c>
      <c r="N174" s="27">
        <v>46253.333333333336</v>
      </c>
      <c r="O174" s="27">
        <v>46253.666666666664</v>
      </c>
      <c r="P174" s="24" t="s">
        <v>446</v>
      </c>
      <c r="Q174" s="24" t="s">
        <v>447</v>
      </c>
      <c r="R174" s="24" t="s">
        <v>253</v>
      </c>
      <c r="T174" s="24" t="s">
        <v>62</v>
      </c>
      <c r="U174" s="24" t="s">
        <v>179</v>
      </c>
      <c r="V174" s="27">
        <v>46253.337500000001</v>
      </c>
      <c r="W174" s="27">
        <v>46253.386111111111</v>
      </c>
      <c r="Z174" s="24">
        <v>1</v>
      </c>
      <c r="AA174" s="24" t="s">
        <v>60</v>
      </c>
      <c r="AB174" s="24" t="b">
        <v>0</v>
      </c>
      <c r="AC174" s="61"/>
    </row>
    <row r="175" spans="2:29" ht="13.7">
      <c r="B175" s="24" t="s">
        <v>49</v>
      </c>
      <c r="C175" s="24" t="s">
        <v>50</v>
      </c>
      <c r="D175" s="24" t="s">
        <v>51</v>
      </c>
      <c r="E175" s="24">
        <v>480</v>
      </c>
      <c r="F175" s="26">
        <v>46235</v>
      </c>
      <c r="G175" s="24" t="s">
        <v>52</v>
      </c>
      <c r="H175" s="24" t="s">
        <v>53</v>
      </c>
      <c r="I175" s="24" t="s">
        <v>62</v>
      </c>
      <c r="J175" s="24" t="s">
        <v>126</v>
      </c>
      <c r="K175" s="24">
        <v>1</v>
      </c>
      <c r="L175" s="24" t="s">
        <v>55</v>
      </c>
      <c r="M175" s="26">
        <v>46253</v>
      </c>
      <c r="N175" s="27">
        <v>46253.333333333336</v>
      </c>
      <c r="O175" s="27">
        <v>46253.666666666664</v>
      </c>
      <c r="P175" s="24" t="s">
        <v>448</v>
      </c>
      <c r="Q175" s="24" t="s">
        <v>449</v>
      </c>
      <c r="R175" s="24" t="s">
        <v>253</v>
      </c>
      <c r="S175" s="24" t="s">
        <v>156</v>
      </c>
      <c r="T175" s="24" t="s">
        <v>62</v>
      </c>
      <c r="U175" s="24" t="s">
        <v>179</v>
      </c>
      <c r="V175" s="27">
        <v>46253.502083333333</v>
      </c>
      <c r="W175" s="27">
        <v>46253.554166666669</v>
      </c>
      <c r="Z175" s="24">
        <v>1</v>
      </c>
      <c r="AA175" s="24" t="s">
        <v>60</v>
      </c>
      <c r="AB175" s="24" t="b">
        <v>0</v>
      </c>
      <c r="AC175" s="61"/>
    </row>
    <row r="176" spans="2:29" ht="13.7">
      <c r="B176" s="24" t="s">
        <v>49</v>
      </c>
      <c r="C176" s="24" t="s">
        <v>50</v>
      </c>
      <c r="D176" s="24" t="s">
        <v>51</v>
      </c>
      <c r="E176" s="24">
        <v>480</v>
      </c>
      <c r="F176" s="26">
        <v>46235</v>
      </c>
      <c r="G176" s="24" t="s">
        <v>52</v>
      </c>
      <c r="H176" s="24" t="s">
        <v>53</v>
      </c>
      <c r="I176" s="24" t="s">
        <v>62</v>
      </c>
      <c r="J176" s="24" t="s">
        <v>126</v>
      </c>
      <c r="K176" s="24">
        <v>1</v>
      </c>
      <c r="L176" s="24" t="s">
        <v>55</v>
      </c>
      <c r="M176" s="26">
        <v>46253</v>
      </c>
      <c r="N176" s="27">
        <v>46253.333333333336</v>
      </c>
      <c r="O176" s="27">
        <v>46253.666666666664</v>
      </c>
      <c r="P176" s="24" t="s">
        <v>450</v>
      </c>
      <c r="Q176" s="24" t="s">
        <v>451</v>
      </c>
      <c r="R176" s="24" t="s">
        <v>256</v>
      </c>
      <c r="T176" s="24" t="s">
        <v>62</v>
      </c>
      <c r="U176" s="24" t="s">
        <v>179</v>
      </c>
      <c r="V176" s="27">
        <v>46253.585416666669</v>
      </c>
      <c r="W176" s="27">
        <v>46253.646527777775</v>
      </c>
      <c r="Z176" s="24">
        <v>1</v>
      </c>
      <c r="AA176" s="24" t="s">
        <v>60</v>
      </c>
      <c r="AB176" s="24" t="b">
        <v>0</v>
      </c>
      <c r="AC176" s="61"/>
    </row>
    <row r="177" spans="2:29" ht="13.7">
      <c r="B177" s="24" t="s">
        <v>49</v>
      </c>
      <c r="C177" s="24" t="s">
        <v>50</v>
      </c>
      <c r="D177" s="24" t="s">
        <v>51</v>
      </c>
      <c r="E177" s="24">
        <v>480</v>
      </c>
      <c r="F177" s="26">
        <v>46235</v>
      </c>
      <c r="G177" s="24" t="s">
        <v>52</v>
      </c>
      <c r="H177" s="24" t="s">
        <v>53</v>
      </c>
      <c r="I177" s="24" t="s">
        <v>62</v>
      </c>
      <c r="J177" s="24" t="s">
        <v>126</v>
      </c>
      <c r="K177" s="24">
        <v>1</v>
      </c>
      <c r="L177" s="24" t="s">
        <v>55</v>
      </c>
      <c r="M177" s="26">
        <v>46253</v>
      </c>
      <c r="N177" s="27">
        <v>46253.333333333336</v>
      </c>
      <c r="O177" s="27">
        <v>46253.666666666664</v>
      </c>
      <c r="P177" s="24" t="s">
        <v>452</v>
      </c>
      <c r="Q177" s="24" t="s">
        <v>453</v>
      </c>
      <c r="R177" s="24" t="s">
        <v>328</v>
      </c>
      <c r="T177" s="24" t="s">
        <v>62</v>
      </c>
      <c r="U177" s="24" t="s">
        <v>179</v>
      </c>
      <c r="V177" s="27">
        <v>46253.425000000003</v>
      </c>
      <c r="W177" s="27">
        <v>46253.474999999999</v>
      </c>
      <c r="Z177" s="24">
        <v>1</v>
      </c>
      <c r="AA177" s="24" t="s">
        <v>60</v>
      </c>
      <c r="AB177" s="24" t="b">
        <v>0</v>
      </c>
      <c r="AC177" s="61"/>
    </row>
    <row r="178" spans="2:29" ht="13.7">
      <c r="B178" s="24" t="s">
        <v>49</v>
      </c>
      <c r="C178" s="24" t="s">
        <v>50</v>
      </c>
      <c r="D178" s="24" t="s">
        <v>51</v>
      </c>
      <c r="E178" s="24">
        <v>480</v>
      </c>
      <c r="F178" s="26">
        <v>46235</v>
      </c>
      <c r="G178" s="24" t="s">
        <v>52</v>
      </c>
      <c r="H178" s="24" t="s">
        <v>53</v>
      </c>
      <c r="I178" s="24" t="s">
        <v>59</v>
      </c>
      <c r="J178" s="24" t="s">
        <v>125</v>
      </c>
      <c r="K178" s="24">
        <v>1</v>
      </c>
      <c r="L178" s="24" t="s">
        <v>55</v>
      </c>
      <c r="M178" s="26">
        <v>46256</v>
      </c>
      <c r="N178" s="27">
        <v>46256.3125</v>
      </c>
      <c r="O178" s="27">
        <v>46256.645833333336</v>
      </c>
      <c r="V178" s="27"/>
      <c r="W178" s="27"/>
      <c r="X178" s="24">
        <v>4</v>
      </c>
      <c r="Y178" s="24">
        <v>0</v>
      </c>
      <c r="Z178" s="24">
        <v>4</v>
      </c>
      <c r="AA178" s="24" t="s">
        <v>60</v>
      </c>
      <c r="AB178" s="24" t="b">
        <v>0</v>
      </c>
      <c r="AC178" s="61">
        <v>0</v>
      </c>
    </row>
    <row r="179" spans="2:29" ht="13.7">
      <c r="B179" s="24" t="s">
        <v>49</v>
      </c>
      <c r="C179" s="24" t="s">
        <v>50</v>
      </c>
      <c r="D179" s="24" t="s">
        <v>51</v>
      </c>
      <c r="E179" s="24">
        <v>480</v>
      </c>
      <c r="F179" s="26">
        <v>46235</v>
      </c>
      <c r="G179" s="24" t="s">
        <v>52</v>
      </c>
      <c r="H179" s="24" t="s">
        <v>53</v>
      </c>
      <c r="I179" s="24" t="s">
        <v>59</v>
      </c>
      <c r="J179" s="24" t="s">
        <v>126</v>
      </c>
      <c r="K179" s="24">
        <v>1</v>
      </c>
      <c r="L179" s="24" t="s">
        <v>55</v>
      </c>
      <c r="M179" s="26">
        <v>46256</v>
      </c>
      <c r="N179" s="27">
        <v>46256.3125</v>
      </c>
      <c r="O179" s="27">
        <v>46256.645833333336</v>
      </c>
      <c r="P179" s="24" t="s">
        <v>454</v>
      </c>
      <c r="Q179" s="24" t="s">
        <v>455</v>
      </c>
      <c r="R179" s="24" t="s">
        <v>168</v>
      </c>
      <c r="T179" s="24" t="s">
        <v>59</v>
      </c>
      <c r="U179" s="24" t="s">
        <v>169</v>
      </c>
      <c r="V179" s="27">
        <v>46256.402083333334</v>
      </c>
      <c r="W179" s="27">
        <v>46256.470833333333</v>
      </c>
      <c r="Z179" s="24">
        <v>1</v>
      </c>
      <c r="AA179" s="24" t="s">
        <v>60</v>
      </c>
      <c r="AB179" s="24" t="b">
        <v>0</v>
      </c>
      <c r="AC179" s="61"/>
    </row>
    <row r="180" spans="2:29" ht="13.7">
      <c r="B180" s="24" t="s">
        <v>49</v>
      </c>
      <c r="C180" s="24" t="s">
        <v>50</v>
      </c>
      <c r="D180" s="24" t="s">
        <v>51</v>
      </c>
      <c r="E180" s="24">
        <v>480</v>
      </c>
      <c r="F180" s="26">
        <v>46235</v>
      </c>
      <c r="G180" s="24" t="s">
        <v>52</v>
      </c>
      <c r="H180" s="24" t="s">
        <v>53</v>
      </c>
      <c r="I180" s="24" t="s">
        <v>59</v>
      </c>
      <c r="J180" s="24" t="s">
        <v>126</v>
      </c>
      <c r="K180" s="24">
        <v>1</v>
      </c>
      <c r="L180" s="24" t="s">
        <v>55</v>
      </c>
      <c r="M180" s="26">
        <v>46256</v>
      </c>
      <c r="N180" s="27">
        <v>46256.3125</v>
      </c>
      <c r="O180" s="27">
        <v>46256.645833333336</v>
      </c>
      <c r="P180" s="24" t="s">
        <v>456</v>
      </c>
      <c r="Q180" s="24" t="s">
        <v>457</v>
      </c>
      <c r="R180" s="24" t="s">
        <v>168</v>
      </c>
      <c r="T180" s="24" t="s">
        <v>59</v>
      </c>
      <c r="U180" s="24" t="s">
        <v>169</v>
      </c>
      <c r="V180" s="27">
        <v>46256.487500000003</v>
      </c>
      <c r="W180" s="27">
        <v>46256.552777777775</v>
      </c>
      <c r="Z180" s="24">
        <v>1</v>
      </c>
      <c r="AA180" s="24" t="s">
        <v>60</v>
      </c>
      <c r="AB180" s="24" t="b">
        <v>0</v>
      </c>
      <c r="AC180" s="61"/>
    </row>
    <row r="181" spans="2:29" ht="13.7">
      <c r="B181" s="24" t="s">
        <v>49</v>
      </c>
      <c r="C181" s="24" t="s">
        <v>50</v>
      </c>
      <c r="D181" s="24" t="s">
        <v>51</v>
      </c>
      <c r="E181" s="24">
        <v>480</v>
      </c>
      <c r="F181" s="26">
        <v>46235</v>
      </c>
      <c r="G181" s="24" t="s">
        <v>52</v>
      </c>
      <c r="H181" s="24" t="s">
        <v>53</v>
      </c>
      <c r="I181" s="24" t="s">
        <v>59</v>
      </c>
      <c r="J181" s="24" t="s">
        <v>126</v>
      </c>
      <c r="K181" s="24">
        <v>1</v>
      </c>
      <c r="L181" s="24" t="s">
        <v>55</v>
      </c>
      <c r="M181" s="26">
        <v>46256</v>
      </c>
      <c r="N181" s="27">
        <v>46256.3125</v>
      </c>
      <c r="O181" s="27">
        <v>46256.645833333336</v>
      </c>
      <c r="P181" s="24" t="s">
        <v>458</v>
      </c>
      <c r="Q181" s="24" t="s">
        <v>459</v>
      </c>
      <c r="R181" s="24" t="s">
        <v>281</v>
      </c>
      <c r="T181" s="24" t="s">
        <v>59</v>
      </c>
      <c r="U181" s="24" t="s">
        <v>169</v>
      </c>
      <c r="V181" s="27">
        <v>46256.564583333333</v>
      </c>
      <c r="W181" s="27">
        <v>46256.614583333336</v>
      </c>
      <c r="Z181" s="24">
        <v>1</v>
      </c>
      <c r="AA181" s="24" t="s">
        <v>60</v>
      </c>
      <c r="AB181" s="24" t="b">
        <v>0</v>
      </c>
      <c r="AC181" s="61"/>
    </row>
    <row r="182" spans="2:29" ht="13.7">
      <c r="B182" s="24" t="s">
        <v>49</v>
      </c>
      <c r="C182" s="24" t="s">
        <v>50</v>
      </c>
      <c r="D182" s="24" t="s">
        <v>51</v>
      </c>
      <c r="E182" s="24">
        <v>480</v>
      </c>
      <c r="F182" s="26">
        <v>46235</v>
      </c>
      <c r="G182" s="24" t="s">
        <v>52</v>
      </c>
      <c r="H182" s="24" t="s">
        <v>53</v>
      </c>
      <c r="I182" s="24" t="s">
        <v>59</v>
      </c>
      <c r="J182" s="24" t="s">
        <v>126</v>
      </c>
      <c r="K182" s="24">
        <v>1</v>
      </c>
      <c r="L182" s="24" t="s">
        <v>55</v>
      </c>
      <c r="M182" s="26">
        <v>46256</v>
      </c>
      <c r="N182" s="27">
        <v>46256.3125</v>
      </c>
      <c r="O182" s="27">
        <v>46256.645833333336</v>
      </c>
      <c r="P182" s="24" t="s">
        <v>460</v>
      </c>
      <c r="Q182" s="24" t="s">
        <v>461</v>
      </c>
      <c r="R182" s="24" t="s">
        <v>174</v>
      </c>
      <c r="T182" s="24" t="s">
        <v>59</v>
      </c>
      <c r="U182" s="24" t="s">
        <v>169</v>
      </c>
      <c r="V182" s="27">
        <v>46256.315972222219</v>
      </c>
      <c r="W182" s="27">
        <v>46256.375694444447</v>
      </c>
      <c r="Z182" s="24">
        <v>1</v>
      </c>
      <c r="AA182" s="24" t="s">
        <v>60</v>
      </c>
      <c r="AB182" s="24" t="b">
        <v>0</v>
      </c>
      <c r="AC182" s="61"/>
    </row>
    <row r="183" spans="2:29" ht="13.7">
      <c r="B183" s="24" t="s">
        <v>49</v>
      </c>
      <c r="C183" s="24" t="s">
        <v>50</v>
      </c>
      <c r="D183" s="24" t="s">
        <v>51</v>
      </c>
      <c r="E183" s="24">
        <v>540</v>
      </c>
      <c r="F183" s="26">
        <v>46174</v>
      </c>
      <c r="G183" s="24" t="s">
        <v>52</v>
      </c>
      <c r="H183" s="24" t="s">
        <v>53</v>
      </c>
      <c r="I183" s="24" t="s">
        <v>61</v>
      </c>
      <c r="J183" s="24" t="s">
        <v>125</v>
      </c>
      <c r="K183" s="24">
        <v>1</v>
      </c>
      <c r="L183" s="24" t="s">
        <v>55</v>
      </c>
      <c r="M183" s="26">
        <v>46186</v>
      </c>
      <c r="N183" s="27">
        <v>46186.375</v>
      </c>
      <c r="O183" s="27">
        <v>46186.75</v>
      </c>
      <c r="V183" s="27"/>
      <c r="W183" s="27"/>
      <c r="X183" s="24">
        <v>4</v>
      </c>
      <c r="Y183" s="24">
        <v>0</v>
      </c>
      <c r="Z183" s="24">
        <v>4</v>
      </c>
      <c r="AA183" s="24" t="s">
        <v>56</v>
      </c>
      <c r="AB183" s="24" t="b">
        <v>0</v>
      </c>
      <c r="AC183" s="61">
        <v>0</v>
      </c>
    </row>
    <row r="184" spans="2:29" ht="13.7">
      <c r="B184" s="24" t="s">
        <v>49</v>
      </c>
      <c r="C184" s="24" t="s">
        <v>50</v>
      </c>
      <c r="D184" s="24" t="s">
        <v>51</v>
      </c>
      <c r="E184" s="24">
        <v>540</v>
      </c>
      <c r="F184" s="26">
        <v>46174</v>
      </c>
      <c r="G184" s="24" t="s">
        <v>52</v>
      </c>
      <c r="H184" s="24" t="s">
        <v>53</v>
      </c>
      <c r="I184" s="24" t="s">
        <v>61</v>
      </c>
      <c r="J184" s="24" t="s">
        <v>126</v>
      </c>
      <c r="K184" s="24">
        <v>1</v>
      </c>
      <c r="L184" s="24" t="s">
        <v>55</v>
      </c>
      <c r="M184" s="26">
        <v>46186</v>
      </c>
      <c r="N184" s="27">
        <v>46186.375</v>
      </c>
      <c r="O184" s="27">
        <v>46186.75</v>
      </c>
      <c r="P184" s="24" t="s">
        <v>462</v>
      </c>
      <c r="Q184" s="24" t="s">
        <v>463</v>
      </c>
      <c r="R184" s="24" t="s">
        <v>208</v>
      </c>
      <c r="T184" s="24" t="s">
        <v>61</v>
      </c>
      <c r="U184" s="24" t="s">
        <v>278</v>
      </c>
      <c r="V184" s="27">
        <v>46186.383333333331</v>
      </c>
      <c r="W184" s="27">
        <v>46186.44027777778</v>
      </c>
      <c r="Z184" s="24">
        <v>1</v>
      </c>
      <c r="AA184" s="24" t="s">
        <v>56</v>
      </c>
      <c r="AB184" s="24" t="b">
        <v>0</v>
      </c>
      <c r="AC184" s="61"/>
    </row>
    <row r="185" spans="2:29" ht="13.7">
      <c r="B185" s="24" t="s">
        <v>49</v>
      </c>
      <c r="C185" s="24" t="s">
        <v>50</v>
      </c>
      <c r="D185" s="24" t="s">
        <v>51</v>
      </c>
      <c r="E185" s="24">
        <v>540</v>
      </c>
      <c r="F185" s="26">
        <v>46174</v>
      </c>
      <c r="G185" s="24" t="s">
        <v>52</v>
      </c>
      <c r="H185" s="24" t="s">
        <v>53</v>
      </c>
      <c r="I185" s="24" t="s">
        <v>61</v>
      </c>
      <c r="J185" s="24" t="s">
        <v>126</v>
      </c>
      <c r="K185" s="24">
        <v>1</v>
      </c>
      <c r="L185" s="24" t="s">
        <v>55</v>
      </c>
      <c r="M185" s="26">
        <v>46186</v>
      </c>
      <c r="N185" s="27">
        <v>46186.375</v>
      </c>
      <c r="O185" s="27">
        <v>46186.75</v>
      </c>
      <c r="P185" s="24" t="s">
        <v>464</v>
      </c>
      <c r="Q185" s="24" t="s">
        <v>465</v>
      </c>
      <c r="R185" s="24" t="s">
        <v>205</v>
      </c>
      <c r="T185" s="24" t="s">
        <v>61</v>
      </c>
      <c r="U185" s="24" t="s">
        <v>278</v>
      </c>
      <c r="V185" s="27">
        <v>46186.658333333333</v>
      </c>
      <c r="W185" s="27">
        <v>46186.711805555555</v>
      </c>
      <c r="Z185" s="24">
        <v>1</v>
      </c>
      <c r="AA185" s="24" t="s">
        <v>56</v>
      </c>
      <c r="AB185" s="24" t="b">
        <v>0</v>
      </c>
      <c r="AC185" s="61"/>
    </row>
    <row r="186" spans="2:29" ht="13.7">
      <c r="B186" s="24" t="s">
        <v>49</v>
      </c>
      <c r="C186" s="24" t="s">
        <v>50</v>
      </c>
      <c r="D186" s="24" t="s">
        <v>51</v>
      </c>
      <c r="E186" s="24">
        <v>540</v>
      </c>
      <c r="F186" s="26">
        <v>46174</v>
      </c>
      <c r="G186" s="24" t="s">
        <v>52</v>
      </c>
      <c r="H186" s="24" t="s">
        <v>53</v>
      </c>
      <c r="I186" s="24" t="s">
        <v>61</v>
      </c>
      <c r="J186" s="24" t="s">
        <v>126</v>
      </c>
      <c r="K186" s="24">
        <v>1</v>
      </c>
      <c r="L186" s="24" t="s">
        <v>55</v>
      </c>
      <c r="M186" s="26">
        <v>46186</v>
      </c>
      <c r="N186" s="27">
        <v>46186.375</v>
      </c>
      <c r="O186" s="27">
        <v>46186.75</v>
      </c>
      <c r="P186" s="24" t="s">
        <v>466</v>
      </c>
      <c r="Q186" s="24" t="s">
        <v>467</v>
      </c>
      <c r="R186" s="24" t="s">
        <v>205</v>
      </c>
      <c r="T186" s="24" t="s">
        <v>61</v>
      </c>
      <c r="U186" s="24" t="s">
        <v>278</v>
      </c>
      <c r="V186" s="27">
        <v>46186.472222222219</v>
      </c>
      <c r="W186" s="27">
        <v>46186.541666666664</v>
      </c>
      <c r="Z186" s="24">
        <v>1</v>
      </c>
      <c r="AA186" s="24" t="s">
        <v>56</v>
      </c>
      <c r="AB186" s="24" t="b">
        <v>0</v>
      </c>
      <c r="AC186" s="61"/>
    </row>
    <row r="187" spans="2:29" ht="13.7">
      <c r="B187" s="24" t="s">
        <v>49</v>
      </c>
      <c r="C187" s="24" t="s">
        <v>50</v>
      </c>
      <c r="D187" s="24" t="s">
        <v>51</v>
      </c>
      <c r="E187" s="24">
        <v>540</v>
      </c>
      <c r="F187" s="26">
        <v>46174</v>
      </c>
      <c r="G187" s="24" t="s">
        <v>52</v>
      </c>
      <c r="H187" s="24" t="s">
        <v>53</v>
      </c>
      <c r="I187" s="24" t="s">
        <v>61</v>
      </c>
      <c r="J187" s="24" t="s">
        <v>126</v>
      </c>
      <c r="K187" s="24">
        <v>1</v>
      </c>
      <c r="L187" s="24" t="s">
        <v>55</v>
      </c>
      <c r="M187" s="26">
        <v>46186</v>
      </c>
      <c r="N187" s="27">
        <v>46186.375</v>
      </c>
      <c r="O187" s="27">
        <v>46186.75</v>
      </c>
      <c r="P187" s="24" t="s">
        <v>468</v>
      </c>
      <c r="Q187" s="24" t="s">
        <v>469</v>
      </c>
      <c r="R187" s="24" t="s">
        <v>201</v>
      </c>
      <c r="T187" s="24" t="s">
        <v>61</v>
      </c>
      <c r="U187" s="24" t="s">
        <v>278</v>
      </c>
      <c r="V187" s="27">
        <v>46186.564583333333</v>
      </c>
      <c r="W187" s="27">
        <v>46186.616666666669</v>
      </c>
      <c r="Z187" s="24">
        <v>1</v>
      </c>
      <c r="AA187" s="24" t="s">
        <v>56</v>
      </c>
      <c r="AB187" s="24" t="b">
        <v>0</v>
      </c>
      <c r="AC187" s="61"/>
    </row>
    <row r="188" spans="2:29" ht="13.7">
      <c r="B188" s="24" t="s">
        <v>49</v>
      </c>
      <c r="C188" s="24" t="s">
        <v>50</v>
      </c>
      <c r="D188" s="24" t="s">
        <v>51</v>
      </c>
      <c r="E188" s="24">
        <v>540</v>
      </c>
      <c r="F188" s="26">
        <v>46174</v>
      </c>
      <c r="G188" s="24" t="s">
        <v>52</v>
      </c>
      <c r="H188" s="24" t="s">
        <v>53</v>
      </c>
      <c r="I188" s="24" t="s">
        <v>59</v>
      </c>
      <c r="J188" s="24" t="s">
        <v>125</v>
      </c>
      <c r="K188" s="24">
        <v>1</v>
      </c>
      <c r="L188" s="24" t="s">
        <v>55</v>
      </c>
      <c r="M188" s="26">
        <v>46199</v>
      </c>
      <c r="N188" s="27">
        <v>46199.354166666664</v>
      </c>
      <c r="O188" s="27">
        <v>46199.729166666664</v>
      </c>
      <c r="V188" s="27"/>
      <c r="W188" s="27"/>
      <c r="X188" s="24">
        <v>4</v>
      </c>
      <c r="Y188" s="24">
        <v>0</v>
      </c>
      <c r="Z188" s="24">
        <v>4</v>
      </c>
      <c r="AA188" s="24" t="s">
        <v>56</v>
      </c>
      <c r="AB188" s="24" t="b">
        <v>0</v>
      </c>
      <c r="AC188" s="61">
        <v>0</v>
      </c>
    </row>
    <row r="189" spans="2:29" ht="13.7">
      <c r="B189" s="24" t="s">
        <v>49</v>
      </c>
      <c r="C189" s="24" t="s">
        <v>50</v>
      </c>
      <c r="D189" s="24" t="s">
        <v>51</v>
      </c>
      <c r="E189" s="24">
        <v>540</v>
      </c>
      <c r="F189" s="26">
        <v>46174</v>
      </c>
      <c r="G189" s="24" t="s">
        <v>52</v>
      </c>
      <c r="H189" s="24" t="s">
        <v>53</v>
      </c>
      <c r="I189" s="24" t="s">
        <v>59</v>
      </c>
      <c r="J189" s="24" t="s">
        <v>126</v>
      </c>
      <c r="K189" s="24">
        <v>1</v>
      </c>
      <c r="L189" s="24" t="s">
        <v>55</v>
      </c>
      <c r="M189" s="26">
        <v>46199</v>
      </c>
      <c r="N189" s="27">
        <v>46199.354166666664</v>
      </c>
      <c r="O189" s="27">
        <v>46199.729166666664</v>
      </c>
      <c r="P189" s="24" t="s">
        <v>470</v>
      </c>
      <c r="Q189" s="24" t="s">
        <v>471</v>
      </c>
      <c r="R189" s="24" t="s">
        <v>168</v>
      </c>
      <c r="T189" s="24" t="s">
        <v>59</v>
      </c>
      <c r="U189" s="24" t="s">
        <v>143</v>
      </c>
      <c r="V189" s="27">
        <v>46199.55</v>
      </c>
      <c r="W189" s="27">
        <v>46199.619444444441</v>
      </c>
      <c r="Z189" s="24">
        <v>1</v>
      </c>
      <c r="AA189" s="24" t="s">
        <v>56</v>
      </c>
      <c r="AB189" s="24" t="b">
        <v>0</v>
      </c>
      <c r="AC189" s="61"/>
    </row>
    <row r="190" spans="2:29" ht="13.7">
      <c r="B190" s="24" t="s">
        <v>49</v>
      </c>
      <c r="C190" s="24" t="s">
        <v>50</v>
      </c>
      <c r="D190" s="24" t="s">
        <v>51</v>
      </c>
      <c r="E190" s="24">
        <v>540</v>
      </c>
      <c r="F190" s="26">
        <v>46174</v>
      </c>
      <c r="G190" s="24" t="s">
        <v>52</v>
      </c>
      <c r="H190" s="24" t="s">
        <v>53</v>
      </c>
      <c r="I190" s="24" t="s">
        <v>59</v>
      </c>
      <c r="J190" s="24" t="s">
        <v>126</v>
      </c>
      <c r="K190" s="24">
        <v>1</v>
      </c>
      <c r="L190" s="24" t="s">
        <v>55</v>
      </c>
      <c r="M190" s="26">
        <v>46199</v>
      </c>
      <c r="N190" s="27">
        <v>46199.354166666664</v>
      </c>
      <c r="O190" s="27">
        <v>46199.729166666664</v>
      </c>
      <c r="P190" s="24" t="s">
        <v>472</v>
      </c>
      <c r="Q190" s="24" t="s">
        <v>473</v>
      </c>
      <c r="R190" s="24" t="s">
        <v>174</v>
      </c>
      <c r="S190" s="24" t="s">
        <v>156</v>
      </c>
      <c r="T190" s="24" t="s">
        <v>59</v>
      </c>
      <c r="U190" s="24" t="s">
        <v>143</v>
      </c>
      <c r="V190" s="27">
        <v>46199.355555555558</v>
      </c>
      <c r="W190" s="27">
        <v>46199.425694444442</v>
      </c>
      <c r="Z190" s="24">
        <v>1</v>
      </c>
      <c r="AA190" s="24" t="s">
        <v>56</v>
      </c>
      <c r="AB190" s="24" t="b">
        <v>0</v>
      </c>
      <c r="AC190" s="61"/>
    </row>
    <row r="191" spans="2:29" ht="13.7">
      <c r="B191" s="24" t="s">
        <v>49</v>
      </c>
      <c r="C191" s="24" t="s">
        <v>50</v>
      </c>
      <c r="D191" s="24" t="s">
        <v>51</v>
      </c>
      <c r="E191" s="24">
        <v>540</v>
      </c>
      <c r="F191" s="26">
        <v>46174</v>
      </c>
      <c r="G191" s="24" t="s">
        <v>52</v>
      </c>
      <c r="H191" s="24" t="s">
        <v>53</v>
      </c>
      <c r="I191" s="24" t="s">
        <v>59</v>
      </c>
      <c r="J191" s="24" t="s">
        <v>126</v>
      </c>
      <c r="K191" s="24">
        <v>1</v>
      </c>
      <c r="L191" s="24" t="s">
        <v>55</v>
      </c>
      <c r="M191" s="26">
        <v>46199</v>
      </c>
      <c r="N191" s="27">
        <v>46199.354166666664</v>
      </c>
      <c r="O191" s="27">
        <v>46199.729166666664</v>
      </c>
      <c r="P191" s="24" t="s">
        <v>474</v>
      </c>
      <c r="Q191" s="24" t="s">
        <v>475</v>
      </c>
      <c r="R191" s="24" t="s">
        <v>284</v>
      </c>
      <c r="T191" s="24" t="s">
        <v>59</v>
      </c>
      <c r="U191" s="24" t="s">
        <v>143</v>
      </c>
      <c r="V191" s="27">
        <v>46199.63958333333</v>
      </c>
      <c r="W191" s="27">
        <v>46199.707638888889</v>
      </c>
      <c r="Z191" s="24">
        <v>1</v>
      </c>
      <c r="AA191" s="24" t="s">
        <v>56</v>
      </c>
      <c r="AB191" s="24" t="b">
        <v>0</v>
      </c>
      <c r="AC191" s="61"/>
    </row>
    <row r="192" spans="2:29" ht="13.7">
      <c r="B192" s="24" t="s">
        <v>49</v>
      </c>
      <c r="C192" s="24" t="s">
        <v>50</v>
      </c>
      <c r="D192" s="24" t="s">
        <v>51</v>
      </c>
      <c r="E192" s="24">
        <v>540</v>
      </c>
      <c r="F192" s="26">
        <v>46174</v>
      </c>
      <c r="G192" s="24" t="s">
        <v>52</v>
      </c>
      <c r="H192" s="24" t="s">
        <v>53</v>
      </c>
      <c r="I192" s="24" t="s">
        <v>59</v>
      </c>
      <c r="J192" s="24" t="s">
        <v>126</v>
      </c>
      <c r="K192" s="24">
        <v>1</v>
      </c>
      <c r="L192" s="24" t="s">
        <v>55</v>
      </c>
      <c r="M192" s="26">
        <v>46199</v>
      </c>
      <c r="N192" s="27">
        <v>46199.354166666664</v>
      </c>
      <c r="O192" s="27">
        <v>46199.729166666664</v>
      </c>
      <c r="P192" s="24" t="s">
        <v>476</v>
      </c>
      <c r="Q192" s="24" t="s">
        <v>477</v>
      </c>
      <c r="R192" s="24" t="s">
        <v>174</v>
      </c>
      <c r="T192" s="24" t="s">
        <v>59</v>
      </c>
      <c r="U192" s="24" t="s">
        <v>143</v>
      </c>
      <c r="V192" s="27">
        <v>46199.454861111109</v>
      </c>
      <c r="W192" s="27">
        <v>46199.527083333334</v>
      </c>
      <c r="Z192" s="24">
        <v>1</v>
      </c>
      <c r="AA192" s="24" t="s">
        <v>56</v>
      </c>
      <c r="AB192" s="24" t="b">
        <v>0</v>
      </c>
      <c r="AC192" s="61"/>
    </row>
    <row r="193" spans="2:29" ht="13.7">
      <c r="B193" s="24" t="s">
        <v>49</v>
      </c>
      <c r="C193" s="24" t="s">
        <v>50</v>
      </c>
      <c r="D193" s="24" t="s">
        <v>51</v>
      </c>
      <c r="E193" s="24">
        <v>540</v>
      </c>
      <c r="F193" s="26">
        <v>46204</v>
      </c>
      <c r="G193" s="24" t="s">
        <v>52</v>
      </c>
      <c r="H193" s="24" t="s">
        <v>53</v>
      </c>
      <c r="I193" s="24" t="s">
        <v>57</v>
      </c>
      <c r="J193" s="24" t="s">
        <v>125</v>
      </c>
      <c r="K193" s="24">
        <v>1</v>
      </c>
      <c r="L193" s="24" t="s">
        <v>55</v>
      </c>
      <c r="M193" s="26">
        <v>46205</v>
      </c>
      <c r="N193" s="27">
        <v>46205.354166666664</v>
      </c>
      <c r="O193" s="27">
        <v>46205.729166666664</v>
      </c>
      <c r="V193" s="27"/>
      <c r="W193" s="27"/>
      <c r="X193" s="24">
        <v>4</v>
      </c>
      <c r="Y193" s="24">
        <v>0</v>
      </c>
      <c r="Z193" s="24">
        <v>4</v>
      </c>
      <c r="AA193" s="24" t="s">
        <v>58</v>
      </c>
      <c r="AB193" s="24" t="b">
        <v>0</v>
      </c>
      <c r="AC193" s="61">
        <v>0</v>
      </c>
    </row>
    <row r="194" spans="2:29" ht="13.7">
      <c r="B194" s="24" t="s">
        <v>49</v>
      </c>
      <c r="C194" s="24" t="s">
        <v>50</v>
      </c>
      <c r="D194" s="24" t="s">
        <v>51</v>
      </c>
      <c r="E194" s="24">
        <v>540</v>
      </c>
      <c r="F194" s="26">
        <v>46204</v>
      </c>
      <c r="G194" s="24" t="s">
        <v>52</v>
      </c>
      <c r="H194" s="24" t="s">
        <v>53</v>
      </c>
      <c r="I194" s="24" t="s">
        <v>57</v>
      </c>
      <c r="J194" s="24" t="s">
        <v>126</v>
      </c>
      <c r="K194" s="24">
        <v>1</v>
      </c>
      <c r="L194" s="24" t="s">
        <v>55</v>
      </c>
      <c r="M194" s="26">
        <v>46205</v>
      </c>
      <c r="N194" s="27">
        <v>46205.354166666664</v>
      </c>
      <c r="O194" s="27">
        <v>46205.729166666664</v>
      </c>
      <c r="P194" s="24" t="s">
        <v>478</v>
      </c>
      <c r="Q194" s="24" t="s">
        <v>479</v>
      </c>
      <c r="R194" s="24" t="s">
        <v>155</v>
      </c>
      <c r="T194" s="24" t="s">
        <v>57</v>
      </c>
      <c r="U194" s="24" t="s">
        <v>480</v>
      </c>
      <c r="V194" s="27">
        <v>46205.638194444444</v>
      </c>
      <c r="W194" s="27">
        <v>46205.709027777775</v>
      </c>
      <c r="Z194" s="24">
        <v>1</v>
      </c>
      <c r="AA194" s="24" t="s">
        <v>58</v>
      </c>
      <c r="AB194" s="24" t="b">
        <v>0</v>
      </c>
      <c r="AC194" s="61"/>
    </row>
    <row r="195" spans="2:29" ht="13.7">
      <c r="B195" s="24" t="s">
        <v>49</v>
      </c>
      <c r="C195" s="24" t="s">
        <v>50</v>
      </c>
      <c r="D195" s="24" t="s">
        <v>51</v>
      </c>
      <c r="E195" s="24">
        <v>540</v>
      </c>
      <c r="F195" s="26">
        <v>46204</v>
      </c>
      <c r="G195" s="24" t="s">
        <v>52</v>
      </c>
      <c r="H195" s="24" t="s">
        <v>53</v>
      </c>
      <c r="I195" s="24" t="s">
        <v>57</v>
      </c>
      <c r="J195" s="24" t="s">
        <v>126</v>
      </c>
      <c r="K195" s="24">
        <v>1</v>
      </c>
      <c r="L195" s="24" t="s">
        <v>55</v>
      </c>
      <c r="M195" s="26">
        <v>46205</v>
      </c>
      <c r="N195" s="27">
        <v>46205.354166666664</v>
      </c>
      <c r="O195" s="27">
        <v>46205.729166666664</v>
      </c>
      <c r="P195" s="24" t="s">
        <v>481</v>
      </c>
      <c r="Q195" s="24" t="s">
        <v>482</v>
      </c>
      <c r="R195" s="24" t="s">
        <v>182</v>
      </c>
      <c r="T195" s="24" t="s">
        <v>57</v>
      </c>
      <c r="U195" s="24" t="s">
        <v>480</v>
      </c>
      <c r="V195" s="27">
        <v>46205.455555555556</v>
      </c>
      <c r="W195" s="27">
        <v>46205.527777777781</v>
      </c>
      <c r="Z195" s="24">
        <v>1</v>
      </c>
      <c r="AA195" s="24" t="s">
        <v>58</v>
      </c>
      <c r="AB195" s="24" t="b">
        <v>0</v>
      </c>
      <c r="AC195" s="61"/>
    </row>
    <row r="196" spans="2:29" ht="13.7">
      <c r="B196" s="24" t="s">
        <v>49</v>
      </c>
      <c r="C196" s="24" t="s">
        <v>50</v>
      </c>
      <c r="D196" s="24" t="s">
        <v>51</v>
      </c>
      <c r="E196" s="24">
        <v>540</v>
      </c>
      <c r="F196" s="26">
        <v>46204</v>
      </c>
      <c r="G196" s="24" t="s">
        <v>52</v>
      </c>
      <c r="H196" s="24" t="s">
        <v>53</v>
      </c>
      <c r="I196" s="24" t="s">
        <v>57</v>
      </c>
      <c r="J196" s="24" t="s">
        <v>126</v>
      </c>
      <c r="K196" s="24">
        <v>1</v>
      </c>
      <c r="L196" s="24" t="s">
        <v>55</v>
      </c>
      <c r="M196" s="26">
        <v>46205</v>
      </c>
      <c r="N196" s="27">
        <v>46205.354166666664</v>
      </c>
      <c r="O196" s="27">
        <v>46205.729166666664</v>
      </c>
      <c r="P196" s="24" t="s">
        <v>483</v>
      </c>
      <c r="Q196" s="24" t="s">
        <v>484</v>
      </c>
      <c r="R196" s="24" t="s">
        <v>185</v>
      </c>
      <c r="S196" s="24" t="s">
        <v>152</v>
      </c>
      <c r="T196" s="24" t="s">
        <v>57</v>
      </c>
      <c r="U196" s="24" t="s">
        <v>480</v>
      </c>
      <c r="V196" s="27">
        <v>46205.544444444444</v>
      </c>
      <c r="W196" s="27">
        <v>46205.603472222225</v>
      </c>
      <c r="Z196" s="24">
        <v>1</v>
      </c>
      <c r="AA196" s="24" t="s">
        <v>58</v>
      </c>
      <c r="AB196" s="24" t="b">
        <v>0</v>
      </c>
      <c r="AC196" s="61"/>
    </row>
    <row r="197" spans="2:29" ht="13.7">
      <c r="B197" s="24" t="s">
        <v>49</v>
      </c>
      <c r="C197" s="24" t="s">
        <v>50</v>
      </c>
      <c r="D197" s="24" t="s">
        <v>51</v>
      </c>
      <c r="E197" s="24">
        <v>540</v>
      </c>
      <c r="F197" s="26">
        <v>46204</v>
      </c>
      <c r="G197" s="24" t="s">
        <v>52</v>
      </c>
      <c r="H197" s="24" t="s">
        <v>53</v>
      </c>
      <c r="I197" s="24" t="s">
        <v>57</v>
      </c>
      <c r="J197" s="24" t="s">
        <v>126</v>
      </c>
      <c r="K197" s="24">
        <v>1</v>
      </c>
      <c r="L197" s="24" t="s">
        <v>55</v>
      </c>
      <c r="M197" s="26">
        <v>46205</v>
      </c>
      <c r="N197" s="27">
        <v>46205.354166666664</v>
      </c>
      <c r="O197" s="27">
        <v>46205.729166666664</v>
      </c>
      <c r="P197" s="24" t="s">
        <v>485</v>
      </c>
      <c r="Q197" s="24" t="s">
        <v>486</v>
      </c>
      <c r="R197" s="24" t="s">
        <v>159</v>
      </c>
      <c r="S197" s="24" t="s">
        <v>152</v>
      </c>
      <c r="T197" s="24" t="s">
        <v>57</v>
      </c>
      <c r="U197" s="24" t="s">
        <v>480</v>
      </c>
      <c r="V197" s="27">
        <v>46205.359027777777</v>
      </c>
      <c r="W197" s="27">
        <v>46205.42083333333</v>
      </c>
      <c r="Z197" s="24">
        <v>1</v>
      </c>
      <c r="AA197" s="24" t="s">
        <v>58</v>
      </c>
      <c r="AB197" s="24" t="b">
        <v>0</v>
      </c>
      <c r="AC197" s="61"/>
    </row>
    <row r="198" spans="2:29" ht="13.7">
      <c r="B198" s="24" t="s">
        <v>49</v>
      </c>
      <c r="C198" s="24" t="s">
        <v>50</v>
      </c>
      <c r="D198" s="24" t="s">
        <v>51</v>
      </c>
      <c r="E198" s="24">
        <v>540</v>
      </c>
      <c r="F198" s="26">
        <v>46235</v>
      </c>
      <c r="G198" s="24" t="s">
        <v>52</v>
      </c>
      <c r="H198" s="24" t="s">
        <v>53</v>
      </c>
      <c r="I198" s="24" t="s">
        <v>61</v>
      </c>
      <c r="J198" s="24" t="s">
        <v>125</v>
      </c>
      <c r="K198" s="24">
        <v>1</v>
      </c>
      <c r="L198" s="24" t="s">
        <v>55</v>
      </c>
      <c r="M198" s="26">
        <v>46236</v>
      </c>
      <c r="N198" s="27">
        <v>46236.354166666664</v>
      </c>
      <c r="O198" s="27">
        <v>46236.729166666664</v>
      </c>
      <c r="V198" s="27"/>
      <c r="W198" s="27"/>
      <c r="X198" s="24">
        <v>4</v>
      </c>
      <c r="Y198" s="24">
        <v>0</v>
      </c>
      <c r="Z198" s="24">
        <v>4</v>
      </c>
      <c r="AA198" s="24" t="s">
        <v>60</v>
      </c>
      <c r="AB198" s="24" t="b">
        <v>0</v>
      </c>
      <c r="AC198" s="61">
        <v>0</v>
      </c>
    </row>
    <row r="199" spans="2:29" ht="13.7">
      <c r="B199" s="24" t="s">
        <v>49</v>
      </c>
      <c r="C199" s="24" t="s">
        <v>50</v>
      </c>
      <c r="D199" s="24" t="s">
        <v>51</v>
      </c>
      <c r="E199" s="24">
        <v>540</v>
      </c>
      <c r="F199" s="26">
        <v>46235</v>
      </c>
      <c r="G199" s="24" t="s">
        <v>52</v>
      </c>
      <c r="H199" s="24" t="s">
        <v>53</v>
      </c>
      <c r="I199" s="24" t="s">
        <v>61</v>
      </c>
      <c r="J199" s="24" t="s">
        <v>126</v>
      </c>
      <c r="K199" s="24">
        <v>1</v>
      </c>
      <c r="L199" s="24" t="s">
        <v>55</v>
      </c>
      <c r="M199" s="26">
        <v>46236</v>
      </c>
      <c r="N199" s="27">
        <v>46236.354166666664</v>
      </c>
      <c r="O199" s="27">
        <v>46236.729166666664</v>
      </c>
      <c r="P199" s="24" t="s">
        <v>487</v>
      </c>
      <c r="Q199" s="24" t="s">
        <v>488</v>
      </c>
      <c r="R199" s="24" t="s">
        <v>205</v>
      </c>
      <c r="S199" s="24" t="s">
        <v>198</v>
      </c>
      <c r="T199" s="24" t="s">
        <v>61</v>
      </c>
      <c r="U199" s="24" t="s">
        <v>480</v>
      </c>
      <c r="V199" s="27">
        <v>46236.543055555558</v>
      </c>
      <c r="W199" s="27">
        <v>46236.609722222223</v>
      </c>
      <c r="Z199" s="24">
        <v>1</v>
      </c>
      <c r="AA199" s="24" t="s">
        <v>60</v>
      </c>
      <c r="AB199" s="24" t="b">
        <v>0</v>
      </c>
      <c r="AC199" s="61"/>
    </row>
    <row r="200" spans="2:29" ht="13.7">
      <c r="B200" s="24" t="s">
        <v>49</v>
      </c>
      <c r="C200" s="24" t="s">
        <v>50</v>
      </c>
      <c r="D200" s="24" t="s">
        <v>51</v>
      </c>
      <c r="E200" s="24">
        <v>540</v>
      </c>
      <c r="F200" s="26">
        <v>46235</v>
      </c>
      <c r="G200" s="24" t="s">
        <v>52</v>
      </c>
      <c r="H200" s="24" t="s">
        <v>53</v>
      </c>
      <c r="I200" s="24" t="s">
        <v>61</v>
      </c>
      <c r="J200" s="24" t="s">
        <v>126</v>
      </c>
      <c r="K200" s="24">
        <v>1</v>
      </c>
      <c r="L200" s="24" t="s">
        <v>55</v>
      </c>
      <c r="M200" s="26">
        <v>46236</v>
      </c>
      <c r="N200" s="27">
        <v>46236.354166666664</v>
      </c>
      <c r="O200" s="27">
        <v>46236.729166666664</v>
      </c>
      <c r="P200" s="24" t="s">
        <v>489</v>
      </c>
      <c r="Q200" s="24" t="s">
        <v>490</v>
      </c>
      <c r="R200" s="24" t="s">
        <v>205</v>
      </c>
      <c r="T200" s="24" t="s">
        <v>61</v>
      </c>
      <c r="U200" s="24" t="s">
        <v>480</v>
      </c>
      <c r="V200" s="27">
        <v>46236.45</v>
      </c>
      <c r="W200" s="27">
        <v>46236.513194444444</v>
      </c>
      <c r="Z200" s="24">
        <v>1</v>
      </c>
      <c r="AA200" s="24" t="s">
        <v>60</v>
      </c>
      <c r="AB200" s="24" t="b">
        <v>0</v>
      </c>
      <c r="AC200" s="61"/>
    </row>
    <row r="201" spans="2:29" ht="13.7">
      <c r="B201" s="24" t="s">
        <v>49</v>
      </c>
      <c r="C201" s="24" t="s">
        <v>50</v>
      </c>
      <c r="D201" s="24" t="s">
        <v>51</v>
      </c>
      <c r="E201" s="24">
        <v>540</v>
      </c>
      <c r="F201" s="26">
        <v>46235</v>
      </c>
      <c r="G201" s="24" t="s">
        <v>52</v>
      </c>
      <c r="H201" s="24" t="s">
        <v>53</v>
      </c>
      <c r="I201" s="24" t="s">
        <v>61</v>
      </c>
      <c r="J201" s="24" t="s">
        <v>126</v>
      </c>
      <c r="K201" s="24">
        <v>1</v>
      </c>
      <c r="L201" s="24" t="s">
        <v>55</v>
      </c>
      <c r="M201" s="26">
        <v>46236</v>
      </c>
      <c r="N201" s="27">
        <v>46236.354166666664</v>
      </c>
      <c r="O201" s="27">
        <v>46236.729166666664</v>
      </c>
      <c r="P201" s="24" t="s">
        <v>491</v>
      </c>
      <c r="Q201" s="24" t="s">
        <v>492</v>
      </c>
      <c r="R201" s="24" t="s">
        <v>205</v>
      </c>
      <c r="S201" s="24" t="s">
        <v>213</v>
      </c>
      <c r="T201" s="24" t="s">
        <v>61</v>
      </c>
      <c r="U201" s="24" t="s">
        <v>480</v>
      </c>
      <c r="V201" s="27">
        <v>46236.638194444444</v>
      </c>
      <c r="W201" s="27">
        <v>46236.71597222222</v>
      </c>
      <c r="Z201" s="24">
        <v>1</v>
      </c>
      <c r="AA201" s="24" t="s">
        <v>60</v>
      </c>
      <c r="AB201" s="24" t="b">
        <v>0</v>
      </c>
      <c r="AC201" s="61"/>
    </row>
    <row r="202" spans="2:29" ht="13.7">
      <c r="B202" s="24" t="s">
        <v>49</v>
      </c>
      <c r="C202" s="24" t="s">
        <v>50</v>
      </c>
      <c r="D202" s="24" t="s">
        <v>51</v>
      </c>
      <c r="E202" s="24">
        <v>540</v>
      </c>
      <c r="F202" s="26">
        <v>46235</v>
      </c>
      <c r="G202" s="24" t="s">
        <v>52</v>
      </c>
      <c r="H202" s="24" t="s">
        <v>53</v>
      </c>
      <c r="I202" s="24" t="s">
        <v>61</v>
      </c>
      <c r="J202" s="24" t="s">
        <v>126</v>
      </c>
      <c r="K202" s="24">
        <v>1</v>
      </c>
      <c r="L202" s="24" t="s">
        <v>55</v>
      </c>
      <c r="M202" s="26">
        <v>46236</v>
      </c>
      <c r="N202" s="27">
        <v>46236.354166666664</v>
      </c>
      <c r="O202" s="27">
        <v>46236.729166666664</v>
      </c>
      <c r="P202" s="24" t="s">
        <v>493</v>
      </c>
      <c r="Q202" s="24" t="s">
        <v>494</v>
      </c>
      <c r="R202" s="24" t="s">
        <v>201</v>
      </c>
      <c r="T202" s="24" t="s">
        <v>61</v>
      </c>
      <c r="U202" s="24" t="s">
        <v>480</v>
      </c>
      <c r="V202" s="27">
        <v>46236.361111111109</v>
      </c>
      <c r="W202" s="27">
        <v>46236.43472222222</v>
      </c>
      <c r="Z202" s="24">
        <v>1</v>
      </c>
      <c r="AA202" s="24" t="s">
        <v>60</v>
      </c>
      <c r="AB202" s="24" t="b">
        <v>0</v>
      </c>
      <c r="AC202" s="61"/>
    </row>
    <row r="203" spans="2:29" ht="13.7">
      <c r="B203" s="24" t="s">
        <v>49</v>
      </c>
      <c r="C203" s="24" t="s">
        <v>50</v>
      </c>
      <c r="D203" s="24" t="s">
        <v>51</v>
      </c>
      <c r="E203" s="24">
        <v>540</v>
      </c>
      <c r="F203" s="26">
        <v>46235</v>
      </c>
      <c r="G203" s="24" t="s">
        <v>52</v>
      </c>
      <c r="H203" s="24" t="s">
        <v>53</v>
      </c>
      <c r="I203" s="24" t="s">
        <v>62</v>
      </c>
      <c r="J203" s="24" t="s">
        <v>125</v>
      </c>
      <c r="K203" s="24">
        <v>1</v>
      </c>
      <c r="L203" s="24" t="s">
        <v>55</v>
      </c>
      <c r="M203" s="26">
        <v>46238</v>
      </c>
      <c r="N203" s="27">
        <v>46238.3125</v>
      </c>
      <c r="O203" s="27">
        <v>46238.6875</v>
      </c>
      <c r="V203" s="27"/>
      <c r="W203" s="27"/>
      <c r="X203" s="24">
        <v>4</v>
      </c>
      <c r="Y203" s="24">
        <v>0</v>
      </c>
      <c r="Z203" s="24">
        <v>4</v>
      </c>
      <c r="AA203" s="24" t="s">
        <v>60</v>
      </c>
      <c r="AB203" s="24" t="b">
        <v>0</v>
      </c>
      <c r="AC203" s="61">
        <v>0</v>
      </c>
    </row>
    <row r="204" spans="2:29" ht="13.7">
      <c r="B204" s="24" t="s">
        <v>49</v>
      </c>
      <c r="C204" s="24" t="s">
        <v>50</v>
      </c>
      <c r="D204" s="24" t="s">
        <v>51</v>
      </c>
      <c r="E204" s="24">
        <v>540</v>
      </c>
      <c r="F204" s="26">
        <v>46235</v>
      </c>
      <c r="G204" s="24" t="s">
        <v>52</v>
      </c>
      <c r="H204" s="24" t="s">
        <v>53</v>
      </c>
      <c r="I204" s="24" t="s">
        <v>62</v>
      </c>
      <c r="J204" s="24" t="s">
        <v>126</v>
      </c>
      <c r="K204" s="24">
        <v>1</v>
      </c>
      <c r="L204" s="24" t="s">
        <v>55</v>
      </c>
      <c r="M204" s="26">
        <v>46238</v>
      </c>
      <c r="N204" s="27">
        <v>46238.3125</v>
      </c>
      <c r="O204" s="27">
        <v>46238.6875</v>
      </c>
      <c r="P204" s="24" t="s">
        <v>495</v>
      </c>
      <c r="Q204" s="24" t="s">
        <v>496</v>
      </c>
      <c r="R204" s="24" t="s">
        <v>256</v>
      </c>
      <c r="S204" s="24" t="s">
        <v>156</v>
      </c>
      <c r="T204" s="24" t="s">
        <v>62</v>
      </c>
      <c r="U204" s="24" t="s">
        <v>497</v>
      </c>
      <c r="V204" s="27">
        <v>46238.501388888886</v>
      </c>
      <c r="W204" s="27">
        <v>46238.570833333331</v>
      </c>
      <c r="Z204" s="24">
        <v>1</v>
      </c>
      <c r="AA204" s="24" t="s">
        <v>60</v>
      </c>
      <c r="AB204" s="24" t="b">
        <v>0</v>
      </c>
      <c r="AC204" s="61"/>
    </row>
    <row r="205" spans="2:29" ht="13.7">
      <c r="B205" s="24" t="s">
        <v>49</v>
      </c>
      <c r="C205" s="24" t="s">
        <v>50</v>
      </c>
      <c r="D205" s="24" t="s">
        <v>51</v>
      </c>
      <c r="E205" s="24">
        <v>540</v>
      </c>
      <c r="F205" s="26">
        <v>46235</v>
      </c>
      <c r="G205" s="24" t="s">
        <v>52</v>
      </c>
      <c r="H205" s="24" t="s">
        <v>53</v>
      </c>
      <c r="I205" s="24" t="s">
        <v>62</v>
      </c>
      <c r="J205" s="24" t="s">
        <v>126</v>
      </c>
      <c r="K205" s="24">
        <v>1</v>
      </c>
      <c r="L205" s="24" t="s">
        <v>55</v>
      </c>
      <c r="M205" s="26">
        <v>46238</v>
      </c>
      <c r="N205" s="27">
        <v>46238.3125</v>
      </c>
      <c r="O205" s="27">
        <v>46238.6875</v>
      </c>
      <c r="P205" s="24" t="s">
        <v>498</v>
      </c>
      <c r="Q205" s="24" t="s">
        <v>499</v>
      </c>
      <c r="R205" s="24" t="s">
        <v>249</v>
      </c>
      <c r="T205" s="24" t="s">
        <v>62</v>
      </c>
      <c r="U205" s="24" t="s">
        <v>497</v>
      </c>
      <c r="V205" s="27">
        <v>46238.317361111112</v>
      </c>
      <c r="W205" s="27">
        <v>46238.388888888891</v>
      </c>
      <c r="Z205" s="24">
        <v>1</v>
      </c>
      <c r="AA205" s="24" t="s">
        <v>60</v>
      </c>
      <c r="AB205" s="24" t="b">
        <v>0</v>
      </c>
      <c r="AC205" s="61"/>
    </row>
    <row r="206" spans="2:29" ht="13.7">
      <c r="B206" s="24" t="s">
        <v>49</v>
      </c>
      <c r="C206" s="24" t="s">
        <v>50</v>
      </c>
      <c r="D206" s="24" t="s">
        <v>51</v>
      </c>
      <c r="E206" s="24">
        <v>540</v>
      </c>
      <c r="F206" s="26">
        <v>46235</v>
      </c>
      <c r="G206" s="24" t="s">
        <v>52</v>
      </c>
      <c r="H206" s="24" t="s">
        <v>53</v>
      </c>
      <c r="I206" s="24" t="s">
        <v>62</v>
      </c>
      <c r="J206" s="24" t="s">
        <v>126</v>
      </c>
      <c r="K206" s="24">
        <v>1</v>
      </c>
      <c r="L206" s="24" t="s">
        <v>55</v>
      </c>
      <c r="M206" s="26">
        <v>46238</v>
      </c>
      <c r="N206" s="27">
        <v>46238.3125</v>
      </c>
      <c r="O206" s="27">
        <v>46238.6875</v>
      </c>
      <c r="P206" s="24" t="s">
        <v>500</v>
      </c>
      <c r="Q206" s="24" t="s">
        <v>501</v>
      </c>
      <c r="R206" s="24" t="s">
        <v>323</v>
      </c>
      <c r="S206" s="24" t="s">
        <v>198</v>
      </c>
      <c r="T206" s="24" t="s">
        <v>62</v>
      </c>
      <c r="U206" s="24" t="s">
        <v>497</v>
      </c>
      <c r="V206" s="27">
        <v>46238.599305555559</v>
      </c>
      <c r="W206" s="27">
        <v>46238.655555555553</v>
      </c>
      <c r="Z206" s="24">
        <v>1</v>
      </c>
      <c r="AA206" s="24" t="s">
        <v>60</v>
      </c>
      <c r="AB206" s="24" t="b">
        <v>0</v>
      </c>
      <c r="AC206" s="61"/>
    </row>
    <row r="207" spans="2:29" ht="13.7">
      <c r="B207" s="24" t="s">
        <v>49</v>
      </c>
      <c r="C207" s="24" t="s">
        <v>50</v>
      </c>
      <c r="D207" s="24" t="s">
        <v>51</v>
      </c>
      <c r="E207" s="24">
        <v>540</v>
      </c>
      <c r="F207" s="26">
        <v>46235</v>
      </c>
      <c r="G207" s="24" t="s">
        <v>52</v>
      </c>
      <c r="H207" s="24" t="s">
        <v>53</v>
      </c>
      <c r="I207" s="24" t="s">
        <v>62</v>
      </c>
      <c r="J207" s="24" t="s">
        <v>126</v>
      </c>
      <c r="K207" s="24">
        <v>1</v>
      </c>
      <c r="L207" s="24" t="s">
        <v>55</v>
      </c>
      <c r="M207" s="26">
        <v>46238</v>
      </c>
      <c r="N207" s="27">
        <v>46238.3125</v>
      </c>
      <c r="O207" s="27">
        <v>46238.6875</v>
      </c>
      <c r="P207" s="24" t="s">
        <v>502</v>
      </c>
      <c r="Q207" s="24" t="s">
        <v>503</v>
      </c>
      <c r="R207" s="24" t="s">
        <v>256</v>
      </c>
      <c r="S207" s="24" t="s">
        <v>152</v>
      </c>
      <c r="T207" s="24" t="s">
        <v>62</v>
      </c>
      <c r="U207" s="24" t="s">
        <v>497</v>
      </c>
      <c r="V207" s="27">
        <v>46238.414583333331</v>
      </c>
      <c r="W207" s="27">
        <v>46238.488888888889</v>
      </c>
      <c r="Z207" s="24">
        <v>1</v>
      </c>
      <c r="AA207" s="24" t="s">
        <v>60</v>
      </c>
      <c r="AB207" s="24" t="b">
        <v>0</v>
      </c>
      <c r="AC207" s="61"/>
    </row>
    <row r="208" spans="2:29" ht="13.7">
      <c r="B208" s="24" t="s">
        <v>49</v>
      </c>
      <c r="C208" s="24" t="s">
        <v>50</v>
      </c>
      <c r="D208" s="24" t="s">
        <v>51</v>
      </c>
      <c r="E208" s="24">
        <v>540</v>
      </c>
      <c r="F208" s="26">
        <v>46235</v>
      </c>
      <c r="G208" s="24" t="s">
        <v>52</v>
      </c>
      <c r="H208" s="24" t="s">
        <v>53</v>
      </c>
      <c r="I208" s="24" t="s">
        <v>59</v>
      </c>
      <c r="J208" s="24" t="s">
        <v>125</v>
      </c>
      <c r="K208" s="24">
        <v>1</v>
      </c>
      <c r="L208" s="24" t="s">
        <v>55</v>
      </c>
      <c r="M208" s="26">
        <v>46254</v>
      </c>
      <c r="N208" s="27">
        <v>46254.3125</v>
      </c>
      <c r="O208" s="27">
        <v>46254.6875</v>
      </c>
      <c r="V208" s="27"/>
      <c r="W208" s="27"/>
      <c r="X208" s="24">
        <v>4</v>
      </c>
      <c r="Y208" s="24">
        <v>0</v>
      </c>
      <c r="Z208" s="24">
        <v>4</v>
      </c>
      <c r="AA208" s="24" t="s">
        <v>60</v>
      </c>
      <c r="AB208" s="24" t="b">
        <v>0</v>
      </c>
      <c r="AC208" s="61">
        <v>0</v>
      </c>
    </row>
    <row r="209" spans="2:29" ht="13.7">
      <c r="B209" s="24" t="s">
        <v>49</v>
      </c>
      <c r="C209" s="24" t="s">
        <v>50</v>
      </c>
      <c r="D209" s="24" t="s">
        <v>51</v>
      </c>
      <c r="E209" s="24">
        <v>540</v>
      </c>
      <c r="F209" s="26">
        <v>46235</v>
      </c>
      <c r="G209" s="24" t="s">
        <v>52</v>
      </c>
      <c r="H209" s="24" t="s">
        <v>53</v>
      </c>
      <c r="I209" s="24" t="s">
        <v>59</v>
      </c>
      <c r="J209" s="24" t="s">
        <v>126</v>
      </c>
      <c r="K209" s="24">
        <v>1</v>
      </c>
      <c r="L209" s="24" t="s">
        <v>55</v>
      </c>
      <c r="M209" s="26">
        <v>46254</v>
      </c>
      <c r="N209" s="27">
        <v>46254.3125</v>
      </c>
      <c r="O209" s="27">
        <v>46254.6875</v>
      </c>
      <c r="P209" s="24" t="s">
        <v>504</v>
      </c>
      <c r="Q209" s="24" t="s">
        <v>505</v>
      </c>
      <c r="R209" s="24" t="s">
        <v>284</v>
      </c>
      <c r="S209" s="24" t="s">
        <v>156</v>
      </c>
      <c r="T209" s="24" t="s">
        <v>59</v>
      </c>
      <c r="U209" s="24" t="s">
        <v>278</v>
      </c>
      <c r="V209" s="27">
        <v>46254.40902777778</v>
      </c>
      <c r="W209" s="27">
        <v>46254.466666666667</v>
      </c>
      <c r="Z209" s="24">
        <v>1</v>
      </c>
      <c r="AA209" s="24" t="s">
        <v>60</v>
      </c>
      <c r="AB209" s="24" t="b">
        <v>0</v>
      </c>
      <c r="AC209" s="61"/>
    </row>
    <row r="210" spans="2:29" ht="13.7">
      <c r="B210" s="24" t="s">
        <v>49</v>
      </c>
      <c r="C210" s="24" t="s">
        <v>50</v>
      </c>
      <c r="D210" s="24" t="s">
        <v>51</v>
      </c>
      <c r="E210" s="24">
        <v>540</v>
      </c>
      <c r="F210" s="26">
        <v>46235</v>
      </c>
      <c r="G210" s="24" t="s">
        <v>52</v>
      </c>
      <c r="H210" s="24" t="s">
        <v>53</v>
      </c>
      <c r="I210" s="24" t="s">
        <v>59</v>
      </c>
      <c r="J210" s="24" t="s">
        <v>126</v>
      </c>
      <c r="K210" s="24">
        <v>1</v>
      </c>
      <c r="L210" s="24" t="s">
        <v>55</v>
      </c>
      <c r="M210" s="26">
        <v>46254</v>
      </c>
      <c r="N210" s="27">
        <v>46254.3125</v>
      </c>
      <c r="O210" s="27">
        <v>46254.6875</v>
      </c>
      <c r="P210" s="24" t="s">
        <v>506</v>
      </c>
      <c r="Q210" s="24" t="s">
        <v>507</v>
      </c>
      <c r="R210" s="24" t="s">
        <v>217</v>
      </c>
      <c r="T210" s="24" t="s">
        <v>59</v>
      </c>
      <c r="U210" s="24" t="s">
        <v>278</v>
      </c>
      <c r="V210" s="27">
        <v>46254.502083333333</v>
      </c>
      <c r="W210" s="27">
        <v>46254.561805555553</v>
      </c>
      <c r="Z210" s="24">
        <v>1</v>
      </c>
      <c r="AA210" s="24" t="s">
        <v>60</v>
      </c>
      <c r="AB210" s="24" t="b">
        <v>0</v>
      </c>
      <c r="AC210" s="61"/>
    </row>
    <row r="211" spans="2:29" ht="13.7">
      <c r="B211" s="24" t="s">
        <v>49</v>
      </c>
      <c r="C211" s="24" t="s">
        <v>50</v>
      </c>
      <c r="D211" s="24" t="s">
        <v>51</v>
      </c>
      <c r="E211" s="24">
        <v>540</v>
      </c>
      <c r="F211" s="26">
        <v>46235</v>
      </c>
      <c r="G211" s="24" t="s">
        <v>52</v>
      </c>
      <c r="H211" s="24" t="s">
        <v>53</v>
      </c>
      <c r="I211" s="24" t="s">
        <v>59</v>
      </c>
      <c r="J211" s="24" t="s">
        <v>126</v>
      </c>
      <c r="K211" s="24">
        <v>1</v>
      </c>
      <c r="L211" s="24" t="s">
        <v>55</v>
      </c>
      <c r="M211" s="26">
        <v>46254</v>
      </c>
      <c r="N211" s="27">
        <v>46254.3125</v>
      </c>
      <c r="O211" s="27">
        <v>46254.6875</v>
      </c>
      <c r="P211" s="24" t="s">
        <v>508</v>
      </c>
      <c r="Q211" s="24" t="s">
        <v>509</v>
      </c>
      <c r="R211" s="24" t="s">
        <v>168</v>
      </c>
      <c r="S211" s="24" t="s">
        <v>160</v>
      </c>
      <c r="T211" s="24" t="s">
        <v>59</v>
      </c>
      <c r="U211" s="24" t="s">
        <v>278</v>
      </c>
      <c r="V211" s="27">
        <v>46254.320833333331</v>
      </c>
      <c r="W211" s="27">
        <v>46254.394444444442</v>
      </c>
      <c r="Z211" s="24">
        <v>1</v>
      </c>
      <c r="AA211" s="24" t="s">
        <v>60</v>
      </c>
      <c r="AB211" s="24" t="b">
        <v>0</v>
      </c>
      <c r="AC211" s="61"/>
    </row>
    <row r="212" spans="2:29" ht="13.7">
      <c r="B212" s="24" t="s">
        <v>49</v>
      </c>
      <c r="C212" s="24" t="s">
        <v>50</v>
      </c>
      <c r="D212" s="24" t="s">
        <v>51</v>
      </c>
      <c r="E212" s="24">
        <v>540</v>
      </c>
      <c r="F212" s="26">
        <v>46235</v>
      </c>
      <c r="G212" s="24" t="s">
        <v>52</v>
      </c>
      <c r="H212" s="24" t="s">
        <v>53</v>
      </c>
      <c r="I212" s="24" t="s">
        <v>59</v>
      </c>
      <c r="J212" s="24" t="s">
        <v>126</v>
      </c>
      <c r="K212" s="24">
        <v>1</v>
      </c>
      <c r="L212" s="24" t="s">
        <v>55</v>
      </c>
      <c r="M212" s="26">
        <v>46254</v>
      </c>
      <c r="N212" s="27">
        <v>46254.3125</v>
      </c>
      <c r="O212" s="27">
        <v>46254.6875</v>
      </c>
      <c r="P212" s="24" t="s">
        <v>510</v>
      </c>
      <c r="Q212" s="24" t="s">
        <v>511</v>
      </c>
      <c r="R212" s="24" t="s">
        <v>281</v>
      </c>
      <c r="T212" s="24" t="s">
        <v>59</v>
      </c>
      <c r="U212" s="24" t="s">
        <v>278</v>
      </c>
      <c r="V212" s="27">
        <v>46254.597916666666</v>
      </c>
      <c r="W212" s="27">
        <v>46254.661805555559</v>
      </c>
      <c r="Z212" s="24">
        <v>1</v>
      </c>
      <c r="AA212" s="24" t="s">
        <v>60</v>
      </c>
      <c r="AB212" s="24" t="b">
        <v>0</v>
      </c>
      <c r="AC212" s="61"/>
    </row>
    <row r="213" spans="2:29" ht="13.7">
      <c r="B213" s="24" t="s">
        <v>49</v>
      </c>
      <c r="C213" s="24" t="s">
        <v>64</v>
      </c>
      <c r="D213" s="24" t="s">
        <v>65</v>
      </c>
      <c r="E213" s="24">
        <v>180</v>
      </c>
      <c r="F213" s="26">
        <v>46235</v>
      </c>
      <c r="G213" s="24" t="s">
        <v>52</v>
      </c>
      <c r="H213" s="24" t="s">
        <v>53</v>
      </c>
      <c r="I213" s="24" t="s">
        <v>59</v>
      </c>
      <c r="J213" s="24" t="s">
        <v>125</v>
      </c>
      <c r="K213" s="24">
        <v>1</v>
      </c>
      <c r="L213" s="24" t="s">
        <v>66</v>
      </c>
      <c r="M213" s="26">
        <v>46261</v>
      </c>
      <c r="N213" s="27">
        <v>46261.541666666664</v>
      </c>
      <c r="O213" s="27">
        <v>46261.666666666664</v>
      </c>
      <c r="V213" s="27"/>
      <c r="W213" s="27"/>
      <c r="X213" s="24">
        <v>4</v>
      </c>
      <c r="Y213" s="24">
        <v>0</v>
      </c>
      <c r="Z213" s="24">
        <v>4</v>
      </c>
      <c r="AA213" s="24" t="s">
        <v>60</v>
      </c>
      <c r="AB213" s="24" t="b">
        <v>0</v>
      </c>
      <c r="AC213" s="61">
        <v>0</v>
      </c>
    </row>
    <row r="214" spans="2:29" ht="13.7">
      <c r="B214" s="24" t="s">
        <v>49</v>
      </c>
      <c r="C214" s="24" t="s">
        <v>64</v>
      </c>
      <c r="D214" s="24" t="s">
        <v>65</v>
      </c>
      <c r="E214" s="24">
        <v>180</v>
      </c>
      <c r="F214" s="26">
        <v>46235</v>
      </c>
      <c r="G214" s="24" t="s">
        <v>52</v>
      </c>
      <c r="H214" s="24" t="s">
        <v>53</v>
      </c>
      <c r="I214" s="24" t="s">
        <v>59</v>
      </c>
      <c r="J214" s="24" t="s">
        <v>126</v>
      </c>
      <c r="K214" s="24">
        <v>1</v>
      </c>
      <c r="L214" s="24" t="s">
        <v>66</v>
      </c>
      <c r="M214" s="26">
        <v>46261</v>
      </c>
      <c r="N214" s="27">
        <v>46261.541666666664</v>
      </c>
      <c r="O214" s="27">
        <v>46261.666666666664</v>
      </c>
      <c r="P214" s="24" t="s">
        <v>512</v>
      </c>
      <c r="Q214" s="24" t="s">
        <v>513</v>
      </c>
      <c r="R214" s="24" t="s">
        <v>217</v>
      </c>
      <c r="S214" s="24" t="s">
        <v>198</v>
      </c>
      <c r="T214" s="24" t="s">
        <v>59</v>
      </c>
      <c r="U214" s="24" t="s">
        <v>514</v>
      </c>
      <c r="V214" s="27">
        <v>46261.544444444444</v>
      </c>
      <c r="W214" s="27">
        <v>46261.55972222222</v>
      </c>
      <c r="Z214" s="24">
        <v>1</v>
      </c>
      <c r="AA214" s="24" t="s">
        <v>60</v>
      </c>
      <c r="AB214" s="24" t="b">
        <v>0</v>
      </c>
      <c r="AC214" s="61"/>
    </row>
    <row r="215" spans="2:29" ht="13.7">
      <c r="B215" s="24" t="s">
        <v>49</v>
      </c>
      <c r="C215" s="24" t="s">
        <v>64</v>
      </c>
      <c r="D215" s="24" t="s">
        <v>65</v>
      </c>
      <c r="E215" s="24">
        <v>180</v>
      </c>
      <c r="F215" s="26">
        <v>46235</v>
      </c>
      <c r="G215" s="24" t="s">
        <v>52</v>
      </c>
      <c r="H215" s="24" t="s">
        <v>53</v>
      </c>
      <c r="I215" s="24" t="s">
        <v>59</v>
      </c>
      <c r="J215" s="24" t="s">
        <v>126</v>
      </c>
      <c r="K215" s="24">
        <v>1</v>
      </c>
      <c r="L215" s="24" t="s">
        <v>66</v>
      </c>
      <c r="M215" s="26">
        <v>46261</v>
      </c>
      <c r="N215" s="27">
        <v>46261.541666666664</v>
      </c>
      <c r="O215" s="27">
        <v>46261.666666666664</v>
      </c>
      <c r="P215" s="24" t="s">
        <v>515</v>
      </c>
      <c r="Q215" s="24" t="s">
        <v>516</v>
      </c>
      <c r="R215" s="24" t="s">
        <v>168</v>
      </c>
      <c r="S215" s="24" t="s">
        <v>160</v>
      </c>
      <c r="T215" s="24" t="s">
        <v>59</v>
      </c>
      <c r="U215" s="24" t="s">
        <v>514</v>
      </c>
      <c r="V215" s="27">
        <v>46261.64166666667</v>
      </c>
      <c r="W215" s="27">
        <v>46261.65625</v>
      </c>
      <c r="Z215" s="24">
        <v>1</v>
      </c>
      <c r="AA215" s="24" t="s">
        <v>60</v>
      </c>
      <c r="AB215" s="24" t="b">
        <v>0</v>
      </c>
      <c r="AC215" s="61"/>
    </row>
    <row r="216" spans="2:29" ht="13.7">
      <c r="B216" s="24" t="s">
        <v>49</v>
      </c>
      <c r="C216" s="24" t="s">
        <v>64</v>
      </c>
      <c r="D216" s="24" t="s">
        <v>65</v>
      </c>
      <c r="E216" s="24">
        <v>180</v>
      </c>
      <c r="F216" s="26">
        <v>46235</v>
      </c>
      <c r="G216" s="24" t="s">
        <v>52</v>
      </c>
      <c r="H216" s="24" t="s">
        <v>53</v>
      </c>
      <c r="I216" s="24" t="s">
        <v>59</v>
      </c>
      <c r="J216" s="24" t="s">
        <v>126</v>
      </c>
      <c r="K216" s="24">
        <v>1</v>
      </c>
      <c r="L216" s="24" t="s">
        <v>66</v>
      </c>
      <c r="M216" s="26">
        <v>46261</v>
      </c>
      <c r="N216" s="27">
        <v>46261.541666666664</v>
      </c>
      <c r="O216" s="27">
        <v>46261.666666666664</v>
      </c>
      <c r="P216" s="24" t="s">
        <v>517</v>
      </c>
      <c r="Q216" s="24" t="s">
        <v>518</v>
      </c>
      <c r="R216" s="24" t="s">
        <v>217</v>
      </c>
      <c r="T216" s="24" t="s">
        <v>59</v>
      </c>
      <c r="U216" s="24" t="s">
        <v>514</v>
      </c>
      <c r="V216" s="27">
        <v>46261.607638888891</v>
      </c>
      <c r="W216" s="27">
        <v>46261.620833333334</v>
      </c>
      <c r="Z216" s="24">
        <v>1</v>
      </c>
      <c r="AA216" s="24" t="s">
        <v>60</v>
      </c>
      <c r="AB216" s="24" t="b">
        <v>0</v>
      </c>
      <c r="AC216" s="61"/>
    </row>
    <row r="217" spans="2:29" ht="13.7">
      <c r="B217" s="24" t="s">
        <v>49</v>
      </c>
      <c r="C217" s="24" t="s">
        <v>64</v>
      </c>
      <c r="D217" s="24" t="s">
        <v>65</v>
      </c>
      <c r="E217" s="24">
        <v>180</v>
      </c>
      <c r="F217" s="26">
        <v>46235</v>
      </c>
      <c r="G217" s="24" t="s">
        <v>52</v>
      </c>
      <c r="H217" s="24" t="s">
        <v>53</v>
      </c>
      <c r="I217" s="24" t="s">
        <v>59</v>
      </c>
      <c r="J217" s="24" t="s">
        <v>126</v>
      </c>
      <c r="K217" s="24">
        <v>1</v>
      </c>
      <c r="L217" s="24" t="s">
        <v>66</v>
      </c>
      <c r="M217" s="26">
        <v>46261</v>
      </c>
      <c r="N217" s="27">
        <v>46261.541666666664</v>
      </c>
      <c r="O217" s="27">
        <v>46261.666666666664</v>
      </c>
      <c r="P217" s="24" t="s">
        <v>519</v>
      </c>
      <c r="Q217" s="24" t="s">
        <v>520</v>
      </c>
      <c r="R217" s="24" t="s">
        <v>174</v>
      </c>
      <c r="T217" s="24" t="s">
        <v>59</v>
      </c>
      <c r="U217" s="24" t="s">
        <v>514</v>
      </c>
      <c r="V217" s="27">
        <v>46261.581250000003</v>
      </c>
      <c r="W217" s="27">
        <v>46261.594444444447</v>
      </c>
      <c r="Z217" s="24">
        <v>1</v>
      </c>
      <c r="AA217" s="24" t="s">
        <v>60</v>
      </c>
      <c r="AB217" s="24" t="b">
        <v>0</v>
      </c>
      <c r="AC217" s="61"/>
    </row>
    <row r="218" spans="2:29" ht="13.7">
      <c r="B218" s="24" t="s">
        <v>49</v>
      </c>
      <c r="C218" s="24" t="s">
        <v>64</v>
      </c>
      <c r="D218" s="24" t="s">
        <v>65</v>
      </c>
      <c r="E218" s="24">
        <v>210</v>
      </c>
      <c r="F218" s="26">
        <v>46174</v>
      </c>
      <c r="G218" s="24" t="s">
        <v>52</v>
      </c>
      <c r="H218" s="24" t="s">
        <v>53</v>
      </c>
      <c r="I218" s="24" t="s">
        <v>62</v>
      </c>
      <c r="J218" s="24" t="s">
        <v>125</v>
      </c>
      <c r="K218" s="24">
        <v>1</v>
      </c>
      <c r="L218" s="24" t="s">
        <v>66</v>
      </c>
      <c r="M218" s="26">
        <v>46188</v>
      </c>
      <c r="N218" s="27">
        <v>46188.5625</v>
      </c>
      <c r="O218" s="27">
        <v>46188.708333333336</v>
      </c>
      <c r="V218" s="27"/>
      <c r="W218" s="27"/>
      <c r="X218" s="24">
        <v>4</v>
      </c>
      <c r="Y218" s="24">
        <v>0</v>
      </c>
      <c r="Z218" s="24">
        <v>4</v>
      </c>
      <c r="AA218" s="24" t="s">
        <v>56</v>
      </c>
      <c r="AB218" s="24" t="b">
        <v>0</v>
      </c>
      <c r="AC218" s="61">
        <v>0</v>
      </c>
    </row>
    <row r="219" spans="2:29" ht="13.7">
      <c r="B219" s="24" t="s">
        <v>49</v>
      </c>
      <c r="C219" s="24" t="s">
        <v>64</v>
      </c>
      <c r="D219" s="24" t="s">
        <v>65</v>
      </c>
      <c r="E219" s="24">
        <v>210</v>
      </c>
      <c r="F219" s="26">
        <v>46174</v>
      </c>
      <c r="G219" s="24" t="s">
        <v>52</v>
      </c>
      <c r="H219" s="24" t="s">
        <v>53</v>
      </c>
      <c r="I219" s="24" t="s">
        <v>62</v>
      </c>
      <c r="J219" s="24" t="s">
        <v>126</v>
      </c>
      <c r="K219" s="24">
        <v>1</v>
      </c>
      <c r="L219" s="24" t="s">
        <v>66</v>
      </c>
      <c r="M219" s="26">
        <v>46188</v>
      </c>
      <c r="N219" s="27">
        <v>46188.5625</v>
      </c>
      <c r="O219" s="27">
        <v>46188.708333333336</v>
      </c>
      <c r="P219" s="24" t="s">
        <v>521</v>
      </c>
      <c r="Q219" s="24" t="s">
        <v>522</v>
      </c>
      <c r="R219" s="24" t="s">
        <v>249</v>
      </c>
      <c r="T219" s="24" t="s">
        <v>62</v>
      </c>
      <c r="U219" s="24" t="s">
        <v>191</v>
      </c>
      <c r="V219" s="27">
        <v>46188.605555555558</v>
      </c>
      <c r="W219" s="27">
        <v>46188.624305555553</v>
      </c>
      <c r="Z219" s="24">
        <v>1</v>
      </c>
      <c r="AA219" s="24" t="s">
        <v>56</v>
      </c>
      <c r="AB219" s="24" t="b">
        <v>0</v>
      </c>
      <c r="AC219" s="61"/>
    </row>
    <row r="220" spans="2:29" ht="13.7">
      <c r="B220" s="24" t="s">
        <v>49</v>
      </c>
      <c r="C220" s="24" t="s">
        <v>64</v>
      </c>
      <c r="D220" s="24" t="s">
        <v>65</v>
      </c>
      <c r="E220" s="24">
        <v>210</v>
      </c>
      <c r="F220" s="26">
        <v>46174</v>
      </c>
      <c r="G220" s="24" t="s">
        <v>52</v>
      </c>
      <c r="H220" s="24" t="s">
        <v>53</v>
      </c>
      <c r="I220" s="24" t="s">
        <v>62</v>
      </c>
      <c r="J220" s="24" t="s">
        <v>126</v>
      </c>
      <c r="K220" s="24">
        <v>1</v>
      </c>
      <c r="L220" s="24" t="s">
        <v>66</v>
      </c>
      <c r="M220" s="26">
        <v>46188</v>
      </c>
      <c r="N220" s="27">
        <v>46188.5625</v>
      </c>
      <c r="O220" s="27">
        <v>46188.708333333336</v>
      </c>
      <c r="P220" s="24" t="s">
        <v>523</v>
      </c>
      <c r="Q220" s="24" t="s">
        <v>524</v>
      </c>
      <c r="R220" s="24" t="s">
        <v>328</v>
      </c>
      <c r="T220" s="24" t="s">
        <v>62</v>
      </c>
      <c r="U220" s="24" t="s">
        <v>191</v>
      </c>
      <c r="V220" s="27">
        <v>46188.676388888889</v>
      </c>
      <c r="W220" s="27">
        <v>46188.698611111111</v>
      </c>
      <c r="Z220" s="24">
        <v>1</v>
      </c>
      <c r="AA220" s="24" t="s">
        <v>56</v>
      </c>
      <c r="AB220" s="24" t="b">
        <v>0</v>
      </c>
      <c r="AC220" s="61"/>
    </row>
    <row r="221" spans="2:29" ht="13.7">
      <c r="B221" s="24" t="s">
        <v>49</v>
      </c>
      <c r="C221" s="24" t="s">
        <v>64</v>
      </c>
      <c r="D221" s="24" t="s">
        <v>65</v>
      </c>
      <c r="E221" s="24">
        <v>210</v>
      </c>
      <c r="F221" s="26">
        <v>46174</v>
      </c>
      <c r="G221" s="24" t="s">
        <v>52</v>
      </c>
      <c r="H221" s="24" t="s">
        <v>53</v>
      </c>
      <c r="I221" s="24" t="s">
        <v>62</v>
      </c>
      <c r="J221" s="24" t="s">
        <v>126</v>
      </c>
      <c r="K221" s="24">
        <v>1</v>
      </c>
      <c r="L221" s="24" t="s">
        <v>66</v>
      </c>
      <c r="M221" s="26">
        <v>46188</v>
      </c>
      <c r="N221" s="27">
        <v>46188.5625</v>
      </c>
      <c r="O221" s="27">
        <v>46188.708333333336</v>
      </c>
      <c r="P221" s="24" t="s">
        <v>525</v>
      </c>
      <c r="Q221" s="24" t="s">
        <v>526</v>
      </c>
      <c r="R221" s="24" t="s">
        <v>256</v>
      </c>
      <c r="T221" s="24" t="s">
        <v>62</v>
      </c>
      <c r="U221" s="24" t="s">
        <v>191</v>
      </c>
      <c r="V221" s="27">
        <v>46188.566666666666</v>
      </c>
      <c r="W221" s="27">
        <v>46188.587500000001</v>
      </c>
      <c r="Z221" s="24">
        <v>1</v>
      </c>
      <c r="AA221" s="24" t="s">
        <v>56</v>
      </c>
      <c r="AB221" s="24" t="b">
        <v>0</v>
      </c>
      <c r="AC221" s="61"/>
    </row>
    <row r="222" spans="2:29" ht="13.7">
      <c r="B222" s="24" t="s">
        <v>49</v>
      </c>
      <c r="C222" s="24" t="s">
        <v>64</v>
      </c>
      <c r="D222" s="24" t="s">
        <v>65</v>
      </c>
      <c r="E222" s="24">
        <v>210</v>
      </c>
      <c r="F222" s="26">
        <v>46174</v>
      </c>
      <c r="G222" s="24" t="s">
        <v>52</v>
      </c>
      <c r="H222" s="24" t="s">
        <v>53</v>
      </c>
      <c r="I222" s="24" t="s">
        <v>62</v>
      </c>
      <c r="J222" s="24" t="s">
        <v>126</v>
      </c>
      <c r="K222" s="24">
        <v>1</v>
      </c>
      <c r="L222" s="24" t="s">
        <v>66</v>
      </c>
      <c r="M222" s="26">
        <v>46188</v>
      </c>
      <c r="N222" s="27">
        <v>46188.5625</v>
      </c>
      <c r="O222" s="27">
        <v>46188.708333333336</v>
      </c>
      <c r="P222" s="24" t="s">
        <v>527</v>
      </c>
      <c r="Q222" s="24" t="s">
        <v>528</v>
      </c>
      <c r="R222" s="24" t="s">
        <v>256</v>
      </c>
      <c r="S222" s="24" t="s">
        <v>156</v>
      </c>
      <c r="T222" s="24" t="s">
        <v>62</v>
      </c>
      <c r="U222" s="24" t="s">
        <v>191</v>
      </c>
      <c r="V222" s="27">
        <v>46188.64166666667</v>
      </c>
      <c r="W222" s="27">
        <v>46188.65902777778</v>
      </c>
      <c r="Z222" s="24">
        <v>1</v>
      </c>
      <c r="AA222" s="24" t="s">
        <v>56</v>
      </c>
      <c r="AB222" s="24" t="b">
        <v>0</v>
      </c>
      <c r="AC222" s="61"/>
    </row>
    <row r="223" spans="2:29" ht="13.7">
      <c r="B223" s="24" t="s">
        <v>49</v>
      </c>
      <c r="C223" s="24" t="s">
        <v>64</v>
      </c>
      <c r="D223" s="24" t="s">
        <v>65</v>
      </c>
      <c r="E223" s="24">
        <v>210</v>
      </c>
      <c r="F223" s="26">
        <v>46174</v>
      </c>
      <c r="G223" s="24" t="s">
        <v>52</v>
      </c>
      <c r="H223" s="24" t="s">
        <v>53</v>
      </c>
      <c r="I223" s="24" t="s">
        <v>57</v>
      </c>
      <c r="J223" s="24" t="s">
        <v>125</v>
      </c>
      <c r="K223" s="24">
        <v>1</v>
      </c>
      <c r="L223" s="24" t="s">
        <v>66</v>
      </c>
      <c r="M223" s="26">
        <v>46189</v>
      </c>
      <c r="N223" s="27">
        <v>46189.333333333336</v>
      </c>
      <c r="O223" s="27">
        <v>46189.479166666664</v>
      </c>
      <c r="V223" s="27"/>
      <c r="W223" s="27"/>
      <c r="X223" s="24">
        <v>4</v>
      </c>
      <c r="Y223" s="24">
        <v>0</v>
      </c>
      <c r="Z223" s="24">
        <v>4</v>
      </c>
      <c r="AA223" s="24" t="s">
        <v>56</v>
      </c>
      <c r="AB223" s="24" t="b">
        <v>0</v>
      </c>
      <c r="AC223" s="61">
        <v>0</v>
      </c>
    </row>
    <row r="224" spans="2:29" ht="13.7">
      <c r="B224" s="24" t="s">
        <v>49</v>
      </c>
      <c r="C224" s="24" t="s">
        <v>64</v>
      </c>
      <c r="D224" s="24" t="s">
        <v>65</v>
      </c>
      <c r="E224" s="24">
        <v>210</v>
      </c>
      <c r="F224" s="26">
        <v>46174</v>
      </c>
      <c r="G224" s="24" t="s">
        <v>52</v>
      </c>
      <c r="H224" s="24" t="s">
        <v>53</v>
      </c>
      <c r="I224" s="24" t="s">
        <v>57</v>
      </c>
      <c r="J224" s="24" t="s">
        <v>126</v>
      </c>
      <c r="K224" s="24">
        <v>1</v>
      </c>
      <c r="L224" s="24" t="s">
        <v>66</v>
      </c>
      <c r="M224" s="26">
        <v>46189</v>
      </c>
      <c r="N224" s="27">
        <v>46189.333333333336</v>
      </c>
      <c r="O224" s="27">
        <v>46189.479166666664</v>
      </c>
      <c r="P224" s="24" t="s">
        <v>529</v>
      </c>
      <c r="Q224" s="24" t="s">
        <v>530</v>
      </c>
      <c r="R224" s="24" t="s">
        <v>182</v>
      </c>
      <c r="T224" s="24" t="s">
        <v>57</v>
      </c>
      <c r="U224" s="24" t="s">
        <v>394</v>
      </c>
      <c r="V224" s="27">
        <v>46189.446527777778</v>
      </c>
      <c r="W224" s="27">
        <v>46189.46597222222</v>
      </c>
      <c r="Z224" s="24">
        <v>1</v>
      </c>
      <c r="AA224" s="24" t="s">
        <v>56</v>
      </c>
      <c r="AB224" s="24" t="b">
        <v>0</v>
      </c>
      <c r="AC224" s="61"/>
    </row>
    <row r="225" spans="2:29" ht="13.7">
      <c r="B225" s="24" t="s">
        <v>49</v>
      </c>
      <c r="C225" s="24" t="s">
        <v>64</v>
      </c>
      <c r="D225" s="24" t="s">
        <v>65</v>
      </c>
      <c r="E225" s="24">
        <v>210</v>
      </c>
      <c r="F225" s="26">
        <v>46174</v>
      </c>
      <c r="G225" s="24" t="s">
        <v>52</v>
      </c>
      <c r="H225" s="24" t="s">
        <v>53</v>
      </c>
      <c r="I225" s="24" t="s">
        <v>57</v>
      </c>
      <c r="J225" s="24" t="s">
        <v>126</v>
      </c>
      <c r="K225" s="24">
        <v>1</v>
      </c>
      <c r="L225" s="24" t="s">
        <v>66</v>
      </c>
      <c r="M225" s="26">
        <v>46189</v>
      </c>
      <c r="N225" s="27">
        <v>46189.333333333336</v>
      </c>
      <c r="O225" s="27">
        <v>46189.479166666664</v>
      </c>
      <c r="P225" s="24" t="s">
        <v>531</v>
      </c>
      <c r="Q225" s="24" t="s">
        <v>532</v>
      </c>
      <c r="R225" s="24" t="s">
        <v>182</v>
      </c>
      <c r="T225" s="24" t="s">
        <v>57</v>
      </c>
      <c r="U225" s="24" t="s">
        <v>394</v>
      </c>
      <c r="V225" s="27">
        <v>46189.37777777778</v>
      </c>
      <c r="W225" s="27">
        <v>46189.399305555555</v>
      </c>
      <c r="Z225" s="24">
        <v>1</v>
      </c>
      <c r="AA225" s="24" t="s">
        <v>56</v>
      </c>
      <c r="AB225" s="24" t="b">
        <v>0</v>
      </c>
      <c r="AC225" s="61"/>
    </row>
    <row r="226" spans="2:29" ht="13.7">
      <c r="B226" s="24" t="s">
        <v>49</v>
      </c>
      <c r="C226" s="24" t="s">
        <v>64</v>
      </c>
      <c r="D226" s="24" t="s">
        <v>65</v>
      </c>
      <c r="E226" s="24">
        <v>210</v>
      </c>
      <c r="F226" s="26">
        <v>46174</v>
      </c>
      <c r="G226" s="24" t="s">
        <v>52</v>
      </c>
      <c r="H226" s="24" t="s">
        <v>53</v>
      </c>
      <c r="I226" s="24" t="s">
        <v>57</v>
      </c>
      <c r="J226" s="24" t="s">
        <v>126</v>
      </c>
      <c r="K226" s="24">
        <v>1</v>
      </c>
      <c r="L226" s="24" t="s">
        <v>66</v>
      </c>
      <c r="M226" s="26">
        <v>46189</v>
      </c>
      <c r="N226" s="27">
        <v>46189.333333333336</v>
      </c>
      <c r="O226" s="27">
        <v>46189.479166666664</v>
      </c>
      <c r="P226" s="24" t="s">
        <v>533</v>
      </c>
      <c r="Q226" s="24" t="s">
        <v>534</v>
      </c>
      <c r="R226" s="24" t="s">
        <v>155</v>
      </c>
      <c r="T226" s="24" t="s">
        <v>57</v>
      </c>
      <c r="U226" s="24" t="s">
        <v>394</v>
      </c>
      <c r="V226" s="27">
        <v>46189.409722222219</v>
      </c>
      <c r="W226" s="27">
        <v>46189.431944444441</v>
      </c>
      <c r="Z226" s="24">
        <v>1</v>
      </c>
      <c r="AA226" s="24" t="s">
        <v>56</v>
      </c>
      <c r="AB226" s="24" t="b">
        <v>0</v>
      </c>
      <c r="AC226" s="61"/>
    </row>
    <row r="227" spans="2:29" ht="13.7">
      <c r="B227" s="24" t="s">
        <v>49</v>
      </c>
      <c r="C227" s="24" t="s">
        <v>64</v>
      </c>
      <c r="D227" s="24" t="s">
        <v>65</v>
      </c>
      <c r="E227" s="24">
        <v>210</v>
      </c>
      <c r="F227" s="26">
        <v>46174</v>
      </c>
      <c r="G227" s="24" t="s">
        <v>52</v>
      </c>
      <c r="H227" s="24" t="s">
        <v>53</v>
      </c>
      <c r="I227" s="24" t="s">
        <v>57</v>
      </c>
      <c r="J227" s="24" t="s">
        <v>126</v>
      </c>
      <c r="K227" s="24">
        <v>1</v>
      </c>
      <c r="L227" s="24" t="s">
        <v>66</v>
      </c>
      <c r="M227" s="26">
        <v>46189</v>
      </c>
      <c r="N227" s="27">
        <v>46189.333333333336</v>
      </c>
      <c r="O227" s="27">
        <v>46189.479166666664</v>
      </c>
      <c r="P227" s="24" t="s">
        <v>535</v>
      </c>
      <c r="Q227" s="24" t="s">
        <v>536</v>
      </c>
      <c r="R227" s="24" t="s">
        <v>159</v>
      </c>
      <c r="T227" s="24" t="s">
        <v>57</v>
      </c>
      <c r="U227" s="24" t="s">
        <v>394</v>
      </c>
      <c r="V227" s="27">
        <v>46189.335416666669</v>
      </c>
      <c r="W227" s="27">
        <v>46189.357638888891</v>
      </c>
      <c r="Z227" s="24">
        <v>1</v>
      </c>
      <c r="AA227" s="24" t="s">
        <v>56</v>
      </c>
      <c r="AB227" s="24" t="b">
        <v>0</v>
      </c>
      <c r="AC227" s="61"/>
    </row>
    <row r="228" spans="2:29" ht="13.7">
      <c r="B228" s="24" t="s">
        <v>49</v>
      </c>
      <c r="C228" s="24" t="s">
        <v>64</v>
      </c>
      <c r="D228" s="24" t="s">
        <v>65</v>
      </c>
      <c r="E228" s="24">
        <v>210</v>
      </c>
      <c r="F228" s="26">
        <v>46174</v>
      </c>
      <c r="G228" s="24" t="s">
        <v>52</v>
      </c>
      <c r="H228" s="24" t="s">
        <v>53</v>
      </c>
      <c r="I228" s="24" t="s">
        <v>57</v>
      </c>
      <c r="J228" s="24" t="s">
        <v>125</v>
      </c>
      <c r="K228" s="24">
        <v>1</v>
      </c>
      <c r="L228" s="24" t="s">
        <v>66</v>
      </c>
      <c r="M228" s="26">
        <v>46202</v>
      </c>
      <c r="N228" s="27">
        <v>46202.541666666664</v>
      </c>
      <c r="O228" s="27">
        <v>46202.6875</v>
      </c>
      <c r="V228" s="27"/>
      <c r="W228" s="27"/>
      <c r="X228" s="24">
        <v>4</v>
      </c>
      <c r="Y228" s="24">
        <v>0</v>
      </c>
      <c r="Z228" s="24">
        <v>4</v>
      </c>
      <c r="AA228" s="24" t="s">
        <v>56</v>
      </c>
      <c r="AB228" s="24" t="b">
        <v>0</v>
      </c>
      <c r="AC228" s="61">
        <v>0</v>
      </c>
    </row>
    <row r="229" spans="2:29" ht="13.7">
      <c r="B229" s="24" t="s">
        <v>49</v>
      </c>
      <c r="C229" s="24" t="s">
        <v>64</v>
      </c>
      <c r="D229" s="24" t="s">
        <v>65</v>
      </c>
      <c r="E229" s="24">
        <v>210</v>
      </c>
      <c r="F229" s="26">
        <v>46174</v>
      </c>
      <c r="G229" s="24" t="s">
        <v>52</v>
      </c>
      <c r="H229" s="24" t="s">
        <v>53</v>
      </c>
      <c r="I229" s="24" t="s">
        <v>57</v>
      </c>
      <c r="J229" s="24" t="s">
        <v>126</v>
      </c>
      <c r="K229" s="24">
        <v>1</v>
      </c>
      <c r="L229" s="24" t="s">
        <v>66</v>
      </c>
      <c r="M229" s="26">
        <v>46202</v>
      </c>
      <c r="N229" s="27">
        <v>46202.541666666664</v>
      </c>
      <c r="O229" s="27">
        <v>46202.6875</v>
      </c>
      <c r="P229" s="24" t="s">
        <v>537</v>
      </c>
      <c r="Q229" s="24" t="s">
        <v>538</v>
      </c>
      <c r="R229" s="24" t="s">
        <v>155</v>
      </c>
      <c r="T229" s="24" t="s">
        <v>57</v>
      </c>
      <c r="U229" s="24" t="s">
        <v>278</v>
      </c>
      <c r="V229" s="27">
        <v>46202.658333333333</v>
      </c>
      <c r="W229" s="27">
        <v>46202.672222222223</v>
      </c>
      <c r="Z229" s="24">
        <v>1</v>
      </c>
      <c r="AA229" s="24" t="s">
        <v>56</v>
      </c>
      <c r="AB229" s="24" t="b">
        <v>0</v>
      </c>
      <c r="AC229" s="61"/>
    </row>
    <row r="230" spans="2:29" ht="13.7">
      <c r="B230" s="24" t="s">
        <v>49</v>
      </c>
      <c r="C230" s="24" t="s">
        <v>64</v>
      </c>
      <c r="D230" s="24" t="s">
        <v>65</v>
      </c>
      <c r="E230" s="24">
        <v>210</v>
      </c>
      <c r="F230" s="26">
        <v>46174</v>
      </c>
      <c r="G230" s="24" t="s">
        <v>52</v>
      </c>
      <c r="H230" s="24" t="s">
        <v>53</v>
      </c>
      <c r="I230" s="24" t="s">
        <v>57</v>
      </c>
      <c r="J230" s="24" t="s">
        <v>126</v>
      </c>
      <c r="K230" s="24">
        <v>1</v>
      </c>
      <c r="L230" s="24" t="s">
        <v>66</v>
      </c>
      <c r="M230" s="26">
        <v>46202</v>
      </c>
      <c r="N230" s="27">
        <v>46202.541666666664</v>
      </c>
      <c r="O230" s="27">
        <v>46202.6875</v>
      </c>
      <c r="P230" s="24" t="s">
        <v>539</v>
      </c>
      <c r="Q230" s="24" t="s">
        <v>540</v>
      </c>
      <c r="R230" s="24" t="s">
        <v>155</v>
      </c>
      <c r="T230" s="24" t="s">
        <v>57</v>
      </c>
      <c r="U230" s="24" t="s">
        <v>278</v>
      </c>
      <c r="V230" s="27">
        <v>46202.615972222222</v>
      </c>
      <c r="W230" s="27">
        <v>46202.638194444444</v>
      </c>
      <c r="Z230" s="24">
        <v>1</v>
      </c>
      <c r="AA230" s="24" t="s">
        <v>56</v>
      </c>
      <c r="AB230" s="24" t="b">
        <v>0</v>
      </c>
      <c r="AC230" s="61"/>
    </row>
    <row r="231" spans="2:29" ht="13.7">
      <c r="B231" s="24" t="s">
        <v>49</v>
      </c>
      <c r="C231" s="24" t="s">
        <v>64</v>
      </c>
      <c r="D231" s="24" t="s">
        <v>65</v>
      </c>
      <c r="E231" s="24">
        <v>210</v>
      </c>
      <c r="F231" s="26">
        <v>46174</v>
      </c>
      <c r="G231" s="24" t="s">
        <v>52</v>
      </c>
      <c r="H231" s="24" t="s">
        <v>53</v>
      </c>
      <c r="I231" s="24" t="s">
        <v>57</v>
      </c>
      <c r="J231" s="24" t="s">
        <v>126</v>
      </c>
      <c r="K231" s="24">
        <v>1</v>
      </c>
      <c r="L231" s="24" t="s">
        <v>66</v>
      </c>
      <c r="M231" s="26">
        <v>46202</v>
      </c>
      <c r="N231" s="27">
        <v>46202.541666666664</v>
      </c>
      <c r="O231" s="27">
        <v>46202.6875</v>
      </c>
      <c r="P231" s="24" t="s">
        <v>541</v>
      </c>
      <c r="Q231" s="24" t="s">
        <v>542</v>
      </c>
      <c r="R231" s="24" t="s">
        <v>155</v>
      </c>
      <c r="T231" s="24" t="s">
        <v>57</v>
      </c>
      <c r="U231" s="24" t="s">
        <v>278</v>
      </c>
      <c r="V231" s="27">
        <v>46202.545138888891</v>
      </c>
      <c r="W231" s="27">
        <v>46202.568749999999</v>
      </c>
      <c r="Z231" s="24">
        <v>1</v>
      </c>
      <c r="AA231" s="24" t="s">
        <v>56</v>
      </c>
      <c r="AB231" s="24" t="b">
        <v>0</v>
      </c>
      <c r="AC231" s="61"/>
    </row>
    <row r="232" spans="2:29" ht="13.7">
      <c r="B232" s="24" t="s">
        <v>49</v>
      </c>
      <c r="C232" s="24" t="s">
        <v>64</v>
      </c>
      <c r="D232" s="24" t="s">
        <v>65</v>
      </c>
      <c r="E232" s="24">
        <v>210</v>
      </c>
      <c r="F232" s="26">
        <v>46174</v>
      </c>
      <c r="G232" s="24" t="s">
        <v>52</v>
      </c>
      <c r="H232" s="24" t="s">
        <v>53</v>
      </c>
      <c r="I232" s="24" t="s">
        <v>57</v>
      </c>
      <c r="J232" s="24" t="s">
        <v>126</v>
      </c>
      <c r="K232" s="24">
        <v>1</v>
      </c>
      <c r="L232" s="24" t="s">
        <v>66</v>
      </c>
      <c r="M232" s="26">
        <v>46202</v>
      </c>
      <c r="N232" s="27">
        <v>46202.541666666664</v>
      </c>
      <c r="O232" s="27">
        <v>46202.6875</v>
      </c>
      <c r="P232" s="24" t="s">
        <v>543</v>
      </c>
      <c r="Q232" s="24" t="s">
        <v>544</v>
      </c>
      <c r="R232" s="24" t="s">
        <v>159</v>
      </c>
      <c r="T232" s="24" t="s">
        <v>57</v>
      </c>
      <c r="U232" s="24" t="s">
        <v>278</v>
      </c>
      <c r="V232" s="27">
        <v>46202.584722222222</v>
      </c>
      <c r="W232" s="27">
        <v>46202.609027777777</v>
      </c>
      <c r="Z232" s="24">
        <v>1</v>
      </c>
      <c r="AA232" s="24" t="s">
        <v>56</v>
      </c>
      <c r="AB232" s="24" t="b">
        <v>0</v>
      </c>
      <c r="AC232" s="61"/>
    </row>
    <row r="233" spans="2:29" ht="13.7">
      <c r="B233" s="24" t="s">
        <v>49</v>
      </c>
      <c r="C233" s="24" t="s">
        <v>64</v>
      </c>
      <c r="D233" s="24" t="s">
        <v>65</v>
      </c>
      <c r="E233" s="24">
        <v>210</v>
      </c>
      <c r="F233" s="26">
        <v>46174</v>
      </c>
      <c r="G233" s="24" t="s">
        <v>52</v>
      </c>
      <c r="H233" s="24" t="s">
        <v>53</v>
      </c>
      <c r="I233" s="24" t="s">
        <v>57</v>
      </c>
      <c r="J233" s="24" t="s">
        <v>125</v>
      </c>
      <c r="K233" s="24">
        <v>1</v>
      </c>
      <c r="L233" s="24" t="s">
        <v>66</v>
      </c>
      <c r="M233" s="26">
        <v>46203</v>
      </c>
      <c r="N233" s="27">
        <v>46203.375</v>
      </c>
      <c r="O233" s="27">
        <v>46203.520833333336</v>
      </c>
      <c r="V233" s="27"/>
      <c r="W233" s="27"/>
      <c r="X233" s="24">
        <v>4</v>
      </c>
      <c r="Y233" s="24">
        <v>0</v>
      </c>
      <c r="Z233" s="24">
        <v>4</v>
      </c>
      <c r="AA233" s="24" t="s">
        <v>56</v>
      </c>
      <c r="AB233" s="24" t="b">
        <v>0</v>
      </c>
      <c r="AC233" s="61">
        <v>0</v>
      </c>
    </row>
    <row r="234" spans="2:29" ht="13.7">
      <c r="B234" s="24" t="s">
        <v>49</v>
      </c>
      <c r="C234" s="24" t="s">
        <v>64</v>
      </c>
      <c r="D234" s="24" t="s">
        <v>65</v>
      </c>
      <c r="E234" s="24">
        <v>210</v>
      </c>
      <c r="F234" s="26">
        <v>46174</v>
      </c>
      <c r="G234" s="24" t="s">
        <v>52</v>
      </c>
      <c r="H234" s="24" t="s">
        <v>53</v>
      </c>
      <c r="I234" s="24" t="s">
        <v>57</v>
      </c>
      <c r="J234" s="24" t="s">
        <v>126</v>
      </c>
      <c r="K234" s="24">
        <v>1</v>
      </c>
      <c r="L234" s="24" t="s">
        <v>66</v>
      </c>
      <c r="M234" s="26">
        <v>46203</v>
      </c>
      <c r="N234" s="27">
        <v>46203.375</v>
      </c>
      <c r="O234" s="27">
        <v>46203.520833333336</v>
      </c>
      <c r="P234" s="24" t="s">
        <v>545</v>
      </c>
      <c r="Q234" s="24" t="s">
        <v>546</v>
      </c>
      <c r="R234" s="24" t="s">
        <v>159</v>
      </c>
      <c r="T234" s="24" t="s">
        <v>57</v>
      </c>
      <c r="U234" s="24" t="s">
        <v>547</v>
      </c>
      <c r="V234" s="27">
        <v>46203.484722222223</v>
      </c>
      <c r="W234" s="27">
        <v>46203.502083333333</v>
      </c>
      <c r="Z234" s="24">
        <v>1</v>
      </c>
      <c r="AA234" s="24" t="s">
        <v>56</v>
      </c>
      <c r="AB234" s="24" t="b">
        <v>0</v>
      </c>
      <c r="AC234" s="61"/>
    </row>
    <row r="235" spans="2:29" ht="13.7">
      <c r="B235" s="24" t="s">
        <v>49</v>
      </c>
      <c r="C235" s="24" t="s">
        <v>64</v>
      </c>
      <c r="D235" s="24" t="s">
        <v>65</v>
      </c>
      <c r="E235" s="24">
        <v>210</v>
      </c>
      <c r="F235" s="26">
        <v>46174</v>
      </c>
      <c r="G235" s="24" t="s">
        <v>52</v>
      </c>
      <c r="H235" s="24" t="s">
        <v>53</v>
      </c>
      <c r="I235" s="24" t="s">
        <v>57</v>
      </c>
      <c r="J235" s="24" t="s">
        <v>126</v>
      </c>
      <c r="K235" s="24">
        <v>1</v>
      </c>
      <c r="L235" s="24" t="s">
        <v>66</v>
      </c>
      <c r="M235" s="26">
        <v>46203</v>
      </c>
      <c r="N235" s="27">
        <v>46203.375</v>
      </c>
      <c r="O235" s="27">
        <v>46203.520833333336</v>
      </c>
      <c r="P235" s="24" t="s">
        <v>548</v>
      </c>
      <c r="Q235" s="24" t="s">
        <v>549</v>
      </c>
      <c r="R235" s="24" t="s">
        <v>165</v>
      </c>
      <c r="S235" s="24" t="s">
        <v>198</v>
      </c>
      <c r="T235" s="24" t="s">
        <v>57</v>
      </c>
      <c r="U235" s="24" t="s">
        <v>547</v>
      </c>
      <c r="V235" s="27">
        <v>46203.452777777777</v>
      </c>
      <c r="W235" s="27">
        <v>46203.470138888886</v>
      </c>
      <c r="Z235" s="24">
        <v>1</v>
      </c>
      <c r="AA235" s="24" t="s">
        <v>56</v>
      </c>
      <c r="AB235" s="24" t="b">
        <v>0</v>
      </c>
      <c r="AC235" s="61"/>
    </row>
    <row r="236" spans="2:29" ht="13.7">
      <c r="B236" s="24" t="s">
        <v>49</v>
      </c>
      <c r="C236" s="24" t="s">
        <v>64</v>
      </c>
      <c r="D236" s="24" t="s">
        <v>65</v>
      </c>
      <c r="E236" s="24">
        <v>210</v>
      </c>
      <c r="F236" s="26">
        <v>46174</v>
      </c>
      <c r="G236" s="24" t="s">
        <v>52</v>
      </c>
      <c r="H236" s="24" t="s">
        <v>53</v>
      </c>
      <c r="I236" s="24" t="s">
        <v>57</v>
      </c>
      <c r="J236" s="24" t="s">
        <v>126</v>
      </c>
      <c r="K236" s="24">
        <v>1</v>
      </c>
      <c r="L236" s="24" t="s">
        <v>66</v>
      </c>
      <c r="M236" s="26">
        <v>46203</v>
      </c>
      <c r="N236" s="27">
        <v>46203.375</v>
      </c>
      <c r="O236" s="27">
        <v>46203.520833333336</v>
      </c>
      <c r="P236" s="24" t="s">
        <v>550</v>
      </c>
      <c r="Q236" s="24" t="s">
        <v>551</v>
      </c>
      <c r="R236" s="24" t="s">
        <v>165</v>
      </c>
      <c r="T236" s="24" t="s">
        <v>57</v>
      </c>
      <c r="U236" s="24" t="s">
        <v>547</v>
      </c>
      <c r="V236" s="27">
        <v>46203.378472222219</v>
      </c>
      <c r="W236" s="27">
        <v>46203.402777777781</v>
      </c>
      <c r="Z236" s="24">
        <v>1</v>
      </c>
      <c r="AA236" s="24" t="s">
        <v>56</v>
      </c>
      <c r="AB236" s="24" t="b">
        <v>0</v>
      </c>
      <c r="AC236" s="61"/>
    </row>
    <row r="237" spans="2:29" ht="13.7">
      <c r="B237" s="24" t="s">
        <v>49</v>
      </c>
      <c r="C237" s="24" t="s">
        <v>64</v>
      </c>
      <c r="D237" s="24" t="s">
        <v>65</v>
      </c>
      <c r="E237" s="24">
        <v>210</v>
      </c>
      <c r="F237" s="26">
        <v>46174</v>
      </c>
      <c r="G237" s="24" t="s">
        <v>52</v>
      </c>
      <c r="H237" s="24" t="s">
        <v>53</v>
      </c>
      <c r="I237" s="24" t="s">
        <v>57</v>
      </c>
      <c r="J237" s="24" t="s">
        <v>126</v>
      </c>
      <c r="K237" s="24">
        <v>1</v>
      </c>
      <c r="L237" s="24" t="s">
        <v>66</v>
      </c>
      <c r="M237" s="26">
        <v>46203</v>
      </c>
      <c r="N237" s="27">
        <v>46203.375</v>
      </c>
      <c r="O237" s="27">
        <v>46203.520833333336</v>
      </c>
      <c r="P237" s="24" t="s">
        <v>552</v>
      </c>
      <c r="Q237" s="24" t="s">
        <v>553</v>
      </c>
      <c r="R237" s="24" t="s">
        <v>185</v>
      </c>
      <c r="T237" s="24" t="s">
        <v>57</v>
      </c>
      <c r="U237" s="24" t="s">
        <v>547</v>
      </c>
      <c r="V237" s="27">
        <v>46203.419444444444</v>
      </c>
      <c r="W237" s="27">
        <v>46203.436805555553</v>
      </c>
      <c r="Z237" s="24">
        <v>1</v>
      </c>
      <c r="AA237" s="24" t="s">
        <v>56</v>
      </c>
      <c r="AB237" s="24" t="b">
        <v>0</v>
      </c>
      <c r="AC237" s="61"/>
    </row>
    <row r="238" spans="2:29" ht="13.7">
      <c r="B238" s="24" t="s">
        <v>49</v>
      </c>
      <c r="C238" s="24" t="s">
        <v>64</v>
      </c>
      <c r="D238" s="24" t="s">
        <v>65</v>
      </c>
      <c r="E238" s="24">
        <v>210</v>
      </c>
      <c r="F238" s="26">
        <v>46204</v>
      </c>
      <c r="G238" s="24" t="s">
        <v>52</v>
      </c>
      <c r="H238" s="24" t="s">
        <v>53</v>
      </c>
      <c r="I238" s="24" t="s">
        <v>54</v>
      </c>
      <c r="J238" s="24" t="s">
        <v>125</v>
      </c>
      <c r="K238" s="24">
        <v>1</v>
      </c>
      <c r="L238" s="24" t="s">
        <v>66</v>
      </c>
      <c r="M238" s="26">
        <v>46209</v>
      </c>
      <c r="N238" s="27">
        <v>46209.541666666664</v>
      </c>
      <c r="O238" s="27">
        <v>46209.6875</v>
      </c>
      <c r="V238" s="27"/>
      <c r="W238" s="27"/>
      <c r="X238" s="24">
        <v>4</v>
      </c>
      <c r="Y238" s="24">
        <v>0</v>
      </c>
      <c r="Z238" s="24">
        <v>4</v>
      </c>
      <c r="AA238" s="24" t="s">
        <v>58</v>
      </c>
      <c r="AB238" s="24" t="b">
        <v>0</v>
      </c>
      <c r="AC238" s="61">
        <v>0</v>
      </c>
    </row>
    <row r="239" spans="2:29" ht="13.7">
      <c r="B239" s="24" t="s">
        <v>49</v>
      </c>
      <c r="C239" s="24" t="s">
        <v>64</v>
      </c>
      <c r="D239" s="24" t="s">
        <v>65</v>
      </c>
      <c r="E239" s="24">
        <v>210</v>
      </c>
      <c r="F239" s="26">
        <v>46204</v>
      </c>
      <c r="G239" s="24" t="s">
        <v>52</v>
      </c>
      <c r="H239" s="24" t="s">
        <v>53</v>
      </c>
      <c r="I239" s="24" t="s">
        <v>54</v>
      </c>
      <c r="J239" s="24" t="s">
        <v>126</v>
      </c>
      <c r="K239" s="24">
        <v>1</v>
      </c>
      <c r="L239" s="24" t="s">
        <v>66</v>
      </c>
      <c r="M239" s="26">
        <v>46209</v>
      </c>
      <c r="N239" s="27">
        <v>46209.541666666664</v>
      </c>
      <c r="O239" s="27">
        <v>46209.6875</v>
      </c>
      <c r="P239" s="24" t="s">
        <v>554</v>
      </c>
      <c r="Q239" s="24" t="s">
        <v>555</v>
      </c>
      <c r="R239" s="24" t="s">
        <v>149</v>
      </c>
      <c r="T239" s="24" t="s">
        <v>54</v>
      </c>
      <c r="U239" s="24" t="s">
        <v>202</v>
      </c>
      <c r="V239" s="27">
        <v>46209.543749999997</v>
      </c>
      <c r="W239" s="27">
        <v>46209.556944444441</v>
      </c>
      <c r="Z239" s="24">
        <v>1</v>
      </c>
      <c r="AA239" s="24" t="s">
        <v>58</v>
      </c>
      <c r="AB239" s="24" t="b">
        <v>0</v>
      </c>
      <c r="AC239" s="61"/>
    </row>
    <row r="240" spans="2:29" ht="13.7">
      <c r="B240" s="24" t="s">
        <v>49</v>
      </c>
      <c r="C240" s="24" t="s">
        <v>64</v>
      </c>
      <c r="D240" s="24" t="s">
        <v>65</v>
      </c>
      <c r="E240" s="24">
        <v>210</v>
      </c>
      <c r="F240" s="26">
        <v>46204</v>
      </c>
      <c r="G240" s="24" t="s">
        <v>52</v>
      </c>
      <c r="H240" s="24" t="s">
        <v>53</v>
      </c>
      <c r="I240" s="24" t="s">
        <v>54</v>
      </c>
      <c r="J240" s="24" t="s">
        <v>126</v>
      </c>
      <c r="K240" s="24">
        <v>1</v>
      </c>
      <c r="L240" s="24" t="s">
        <v>66</v>
      </c>
      <c r="M240" s="26">
        <v>46209</v>
      </c>
      <c r="N240" s="27">
        <v>46209.541666666664</v>
      </c>
      <c r="O240" s="27">
        <v>46209.6875</v>
      </c>
      <c r="P240" s="24" t="s">
        <v>556</v>
      </c>
      <c r="Q240" s="24" t="s">
        <v>557</v>
      </c>
      <c r="R240" s="24" t="s">
        <v>149</v>
      </c>
      <c r="S240" s="24" t="s">
        <v>160</v>
      </c>
      <c r="T240" s="24" t="s">
        <v>54</v>
      </c>
      <c r="U240" s="24" t="s">
        <v>202</v>
      </c>
      <c r="V240" s="27">
        <v>46209.582638888889</v>
      </c>
      <c r="W240" s="27">
        <v>46209.603472222225</v>
      </c>
      <c r="Z240" s="24">
        <v>1</v>
      </c>
      <c r="AA240" s="24" t="s">
        <v>58</v>
      </c>
      <c r="AB240" s="24" t="b">
        <v>0</v>
      </c>
      <c r="AC240" s="61"/>
    </row>
    <row r="241" spans="2:29" ht="13.7">
      <c r="B241" s="24" t="s">
        <v>49</v>
      </c>
      <c r="C241" s="24" t="s">
        <v>64</v>
      </c>
      <c r="D241" s="24" t="s">
        <v>65</v>
      </c>
      <c r="E241" s="24">
        <v>210</v>
      </c>
      <c r="F241" s="26">
        <v>46204</v>
      </c>
      <c r="G241" s="24" t="s">
        <v>52</v>
      </c>
      <c r="H241" s="24" t="s">
        <v>53</v>
      </c>
      <c r="I241" s="24" t="s">
        <v>54</v>
      </c>
      <c r="J241" s="24" t="s">
        <v>126</v>
      </c>
      <c r="K241" s="24">
        <v>1</v>
      </c>
      <c r="L241" s="24" t="s">
        <v>66</v>
      </c>
      <c r="M241" s="26">
        <v>46209</v>
      </c>
      <c r="N241" s="27">
        <v>46209.541666666664</v>
      </c>
      <c r="O241" s="27">
        <v>46209.6875</v>
      </c>
      <c r="P241" s="24" t="s">
        <v>558</v>
      </c>
      <c r="Q241" s="24" t="s">
        <v>559</v>
      </c>
      <c r="R241" s="24" t="s">
        <v>149</v>
      </c>
      <c r="T241" s="24" t="s">
        <v>54</v>
      </c>
      <c r="U241" s="24" t="s">
        <v>202</v>
      </c>
      <c r="V241" s="27">
        <v>46209.619444444441</v>
      </c>
      <c r="W241" s="27">
        <v>46209.636111111111</v>
      </c>
      <c r="Z241" s="24">
        <v>1</v>
      </c>
      <c r="AA241" s="24" t="s">
        <v>58</v>
      </c>
      <c r="AB241" s="24" t="b">
        <v>0</v>
      </c>
      <c r="AC241" s="61"/>
    </row>
    <row r="242" spans="2:29" ht="13.7">
      <c r="B242" s="24" t="s">
        <v>49</v>
      </c>
      <c r="C242" s="24" t="s">
        <v>64</v>
      </c>
      <c r="D242" s="24" t="s">
        <v>65</v>
      </c>
      <c r="E242" s="24">
        <v>210</v>
      </c>
      <c r="F242" s="26">
        <v>46204</v>
      </c>
      <c r="G242" s="24" t="s">
        <v>52</v>
      </c>
      <c r="H242" s="24" t="s">
        <v>53</v>
      </c>
      <c r="I242" s="24" t="s">
        <v>54</v>
      </c>
      <c r="J242" s="24" t="s">
        <v>126</v>
      </c>
      <c r="K242" s="24">
        <v>1</v>
      </c>
      <c r="L242" s="24" t="s">
        <v>66</v>
      </c>
      <c r="M242" s="26">
        <v>46209</v>
      </c>
      <c r="N242" s="27">
        <v>46209.541666666664</v>
      </c>
      <c r="O242" s="27">
        <v>46209.6875</v>
      </c>
      <c r="P242" s="24" t="s">
        <v>560</v>
      </c>
      <c r="Q242" s="24" t="s">
        <v>561</v>
      </c>
      <c r="R242" s="24" t="s">
        <v>190</v>
      </c>
      <c r="T242" s="24" t="s">
        <v>54</v>
      </c>
      <c r="U242" s="24" t="s">
        <v>202</v>
      </c>
      <c r="V242" s="27">
        <v>46209.65625</v>
      </c>
      <c r="W242" s="27">
        <v>46209.676388888889</v>
      </c>
      <c r="Z242" s="24">
        <v>1</v>
      </c>
      <c r="AA242" s="24" t="s">
        <v>58</v>
      </c>
      <c r="AB242" s="24" t="b">
        <v>0</v>
      </c>
      <c r="AC242" s="61"/>
    </row>
    <row r="243" spans="2:29" ht="13.7">
      <c r="B243" s="24" t="s">
        <v>49</v>
      </c>
      <c r="C243" s="24" t="s">
        <v>64</v>
      </c>
      <c r="D243" s="24" t="s">
        <v>65</v>
      </c>
      <c r="E243" s="24">
        <v>210</v>
      </c>
      <c r="F243" s="26">
        <v>46204</v>
      </c>
      <c r="G243" s="24" t="s">
        <v>52</v>
      </c>
      <c r="H243" s="24" t="s">
        <v>53</v>
      </c>
      <c r="I243" s="24" t="s">
        <v>57</v>
      </c>
      <c r="J243" s="24" t="s">
        <v>125</v>
      </c>
      <c r="K243" s="24">
        <v>1</v>
      </c>
      <c r="L243" s="24" t="s">
        <v>66</v>
      </c>
      <c r="M243" s="26">
        <v>46214</v>
      </c>
      <c r="N243" s="27">
        <v>46214.354166666664</v>
      </c>
      <c r="O243" s="27">
        <v>46214.5</v>
      </c>
      <c r="V243" s="27"/>
      <c r="W243" s="27"/>
      <c r="X243" s="24">
        <v>4</v>
      </c>
      <c r="Y243" s="24">
        <v>0</v>
      </c>
      <c r="Z243" s="24">
        <v>4</v>
      </c>
      <c r="AA243" s="24" t="s">
        <v>58</v>
      </c>
      <c r="AB243" s="24" t="b">
        <v>0</v>
      </c>
      <c r="AC243" s="61">
        <v>0</v>
      </c>
    </row>
    <row r="244" spans="2:29" ht="13.7">
      <c r="B244" s="24" t="s">
        <v>49</v>
      </c>
      <c r="C244" s="24" t="s">
        <v>64</v>
      </c>
      <c r="D244" s="24" t="s">
        <v>65</v>
      </c>
      <c r="E244" s="24">
        <v>210</v>
      </c>
      <c r="F244" s="26">
        <v>46204</v>
      </c>
      <c r="G244" s="24" t="s">
        <v>52</v>
      </c>
      <c r="H244" s="24" t="s">
        <v>53</v>
      </c>
      <c r="I244" s="24" t="s">
        <v>57</v>
      </c>
      <c r="J244" s="24" t="s">
        <v>126</v>
      </c>
      <c r="K244" s="24">
        <v>1</v>
      </c>
      <c r="L244" s="24" t="s">
        <v>66</v>
      </c>
      <c r="M244" s="26">
        <v>46214</v>
      </c>
      <c r="N244" s="27">
        <v>46214.354166666664</v>
      </c>
      <c r="O244" s="27">
        <v>46214.5</v>
      </c>
      <c r="P244" s="24" t="s">
        <v>562</v>
      </c>
      <c r="Q244" s="24" t="s">
        <v>563</v>
      </c>
      <c r="R244" s="24" t="s">
        <v>185</v>
      </c>
      <c r="S244" s="24" t="s">
        <v>213</v>
      </c>
      <c r="T244" s="24" t="s">
        <v>57</v>
      </c>
      <c r="U244" s="24" t="s">
        <v>411</v>
      </c>
      <c r="V244" s="27">
        <v>46214.398611111108</v>
      </c>
      <c r="W244" s="27">
        <v>46214.415277777778</v>
      </c>
      <c r="Z244" s="24">
        <v>1</v>
      </c>
      <c r="AA244" s="24" t="s">
        <v>58</v>
      </c>
      <c r="AB244" s="24" t="b">
        <v>0</v>
      </c>
      <c r="AC244" s="61"/>
    </row>
    <row r="245" spans="2:29" ht="13.7">
      <c r="B245" s="24" t="s">
        <v>49</v>
      </c>
      <c r="C245" s="24" t="s">
        <v>64</v>
      </c>
      <c r="D245" s="24" t="s">
        <v>65</v>
      </c>
      <c r="E245" s="24">
        <v>210</v>
      </c>
      <c r="F245" s="26">
        <v>46204</v>
      </c>
      <c r="G245" s="24" t="s">
        <v>52</v>
      </c>
      <c r="H245" s="24" t="s">
        <v>53</v>
      </c>
      <c r="I245" s="24" t="s">
        <v>57</v>
      </c>
      <c r="J245" s="24" t="s">
        <v>126</v>
      </c>
      <c r="K245" s="24">
        <v>1</v>
      </c>
      <c r="L245" s="24" t="s">
        <v>66</v>
      </c>
      <c r="M245" s="26">
        <v>46214</v>
      </c>
      <c r="N245" s="27">
        <v>46214.354166666664</v>
      </c>
      <c r="O245" s="27">
        <v>46214.5</v>
      </c>
      <c r="P245" s="24" t="s">
        <v>564</v>
      </c>
      <c r="Q245" s="24" t="s">
        <v>565</v>
      </c>
      <c r="R245" s="24" t="s">
        <v>182</v>
      </c>
      <c r="T245" s="24" t="s">
        <v>57</v>
      </c>
      <c r="U245" s="24" t="s">
        <v>411</v>
      </c>
      <c r="V245" s="27">
        <v>46214.357638888891</v>
      </c>
      <c r="W245" s="27">
        <v>46214.380555555559</v>
      </c>
      <c r="Z245" s="24">
        <v>1</v>
      </c>
      <c r="AA245" s="24" t="s">
        <v>58</v>
      </c>
      <c r="AB245" s="24" t="b">
        <v>0</v>
      </c>
      <c r="AC245" s="61"/>
    </row>
    <row r="246" spans="2:29" ht="13.7">
      <c r="B246" s="24" t="s">
        <v>49</v>
      </c>
      <c r="C246" s="24" t="s">
        <v>64</v>
      </c>
      <c r="D246" s="24" t="s">
        <v>65</v>
      </c>
      <c r="E246" s="24">
        <v>210</v>
      </c>
      <c r="F246" s="26">
        <v>46204</v>
      </c>
      <c r="G246" s="24" t="s">
        <v>52</v>
      </c>
      <c r="H246" s="24" t="s">
        <v>53</v>
      </c>
      <c r="I246" s="24" t="s">
        <v>57</v>
      </c>
      <c r="J246" s="24" t="s">
        <v>126</v>
      </c>
      <c r="K246" s="24">
        <v>1</v>
      </c>
      <c r="L246" s="24" t="s">
        <v>66</v>
      </c>
      <c r="M246" s="26">
        <v>46214</v>
      </c>
      <c r="N246" s="27">
        <v>46214.354166666664</v>
      </c>
      <c r="O246" s="27">
        <v>46214.5</v>
      </c>
      <c r="P246" s="24" t="s">
        <v>566</v>
      </c>
      <c r="Q246" s="24" t="s">
        <v>567</v>
      </c>
      <c r="R246" s="24" t="s">
        <v>185</v>
      </c>
      <c r="T246" s="24" t="s">
        <v>57</v>
      </c>
      <c r="U246" s="24" t="s">
        <v>411</v>
      </c>
      <c r="V246" s="27">
        <v>46214.429166666669</v>
      </c>
      <c r="W246" s="27">
        <v>46214.448611111111</v>
      </c>
      <c r="Z246" s="24">
        <v>1</v>
      </c>
      <c r="AA246" s="24" t="s">
        <v>58</v>
      </c>
      <c r="AB246" s="24" t="b">
        <v>0</v>
      </c>
      <c r="AC246" s="61"/>
    </row>
    <row r="247" spans="2:29" ht="13.7">
      <c r="B247" s="24" t="s">
        <v>49</v>
      </c>
      <c r="C247" s="24" t="s">
        <v>64</v>
      </c>
      <c r="D247" s="24" t="s">
        <v>65</v>
      </c>
      <c r="E247" s="24">
        <v>210</v>
      </c>
      <c r="F247" s="26">
        <v>46204</v>
      </c>
      <c r="G247" s="24" t="s">
        <v>52</v>
      </c>
      <c r="H247" s="24" t="s">
        <v>53</v>
      </c>
      <c r="I247" s="24" t="s">
        <v>57</v>
      </c>
      <c r="J247" s="24" t="s">
        <v>126</v>
      </c>
      <c r="K247" s="24">
        <v>1</v>
      </c>
      <c r="L247" s="24" t="s">
        <v>66</v>
      </c>
      <c r="M247" s="26">
        <v>46214</v>
      </c>
      <c r="N247" s="27">
        <v>46214.354166666664</v>
      </c>
      <c r="O247" s="27">
        <v>46214.5</v>
      </c>
      <c r="P247" s="24" t="s">
        <v>568</v>
      </c>
      <c r="Q247" s="24" t="s">
        <v>569</v>
      </c>
      <c r="R247" s="24" t="s">
        <v>155</v>
      </c>
      <c r="T247" s="24" t="s">
        <v>57</v>
      </c>
      <c r="U247" s="24" t="s">
        <v>411</v>
      </c>
      <c r="V247" s="27">
        <v>46214.463888888888</v>
      </c>
      <c r="W247" s="27">
        <v>46214.486805555556</v>
      </c>
      <c r="Z247" s="24">
        <v>1</v>
      </c>
      <c r="AA247" s="24" t="s">
        <v>58</v>
      </c>
      <c r="AB247" s="24" t="b">
        <v>0</v>
      </c>
      <c r="AC247" s="61"/>
    </row>
    <row r="248" spans="2:29" ht="13.7">
      <c r="B248" s="24" t="s">
        <v>49</v>
      </c>
      <c r="C248" s="24" t="s">
        <v>64</v>
      </c>
      <c r="D248" s="24" t="s">
        <v>65</v>
      </c>
      <c r="E248" s="24">
        <v>210</v>
      </c>
      <c r="F248" s="26">
        <v>46204</v>
      </c>
      <c r="G248" s="24" t="s">
        <v>52</v>
      </c>
      <c r="H248" s="24" t="s">
        <v>53</v>
      </c>
      <c r="I248" s="24" t="s">
        <v>54</v>
      </c>
      <c r="J248" s="24" t="s">
        <v>125</v>
      </c>
      <c r="K248" s="24">
        <v>1</v>
      </c>
      <c r="L248" s="24" t="s">
        <v>66</v>
      </c>
      <c r="M248" s="26">
        <v>46219</v>
      </c>
      <c r="N248" s="27">
        <v>46219.5625</v>
      </c>
      <c r="O248" s="27">
        <v>46219.708333333336</v>
      </c>
      <c r="V248" s="27"/>
      <c r="W248" s="27"/>
      <c r="X248" s="24">
        <v>4</v>
      </c>
      <c r="Y248" s="24">
        <v>0</v>
      </c>
      <c r="Z248" s="24">
        <v>4</v>
      </c>
      <c r="AA248" s="24" t="s">
        <v>58</v>
      </c>
      <c r="AB248" s="24" t="b">
        <v>0</v>
      </c>
      <c r="AC248" s="61">
        <v>0</v>
      </c>
    </row>
    <row r="249" spans="2:29" ht="13.7">
      <c r="B249" s="24" t="s">
        <v>49</v>
      </c>
      <c r="C249" s="24" t="s">
        <v>64</v>
      </c>
      <c r="D249" s="24" t="s">
        <v>65</v>
      </c>
      <c r="E249" s="24">
        <v>210</v>
      </c>
      <c r="F249" s="26">
        <v>46204</v>
      </c>
      <c r="G249" s="24" t="s">
        <v>52</v>
      </c>
      <c r="H249" s="24" t="s">
        <v>53</v>
      </c>
      <c r="I249" s="24" t="s">
        <v>54</v>
      </c>
      <c r="J249" s="24" t="s">
        <v>126</v>
      </c>
      <c r="K249" s="24">
        <v>1</v>
      </c>
      <c r="L249" s="24" t="s">
        <v>66</v>
      </c>
      <c r="M249" s="26">
        <v>46219</v>
      </c>
      <c r="N249" s="27">
        <v>46219.5625</v>
      </c>
      <c r="O249" s="27">
        <v>46219.708333333336</v>
      </c>
      <c r="P249" s="24" t="s">
        <v>570</v>
      </c>
      <c r="Q249" s="24" t="s">
        <v>571</v>
      </c>
      <c r="R249" s="24" t="s">
        <v>142</v>
      </c>
      <c r="T249" s="24" t="s">
        <v>54</v>
      </c>
      <c r="U249" s="24" t="s">
        <v>497</v>
      </c>
      <c r="V249" s="27">
        <v>46219.601388888892</v>
      </c>
      <c r="W249" s="27">
        <v>46219.625</v>
      </c>
      <c r="Z249" s="24">
        <v>1</v>
      </c>
      <c r="AA249" s="24" t="s">
        <v>58</v>
      </c>
      <c r="AB249" s="24" t="b">
        <v>0</v>
      </c>
      <c r="AC249" s="61"/>
    </row>
    <row r="250" spans="2:29" ht="13.7">
      <c r="B250" s="24" t="s">
        <v>49</v>
      </c>
      <c r="C250" s="24" t="s">
        <v>64</v>
      </c>
      <c r="D250" s="24" t="s">
        <v>65</v>
      </c>
      <c r="E250" s="24">
        <v>210</v>
      </c>
      <c r="F250" s="26">
        <v>46204</v>
      </c>
      <c r="G250" s="24" t="s">
        <v>52</v>
      </c>
      <c r="H250" s="24" t="s">
        <v>53</v>
      </c>
      <c r="I250" s="24" t="s">
        <v>54</v>
      </c>
      <c r="J250" s="24" t="s">
        <v>126</v>
      </c>
      <c r="K250" s="24">
        <v>1</v>
      </c>
      <c r="L250" s="24" t="s">
        <v>66</v>
      </c>
      <c r="M250" s="26">
        <v>46219</v>
      </c>
      <c r="N250" s="27">
        <v>46219.5625</v>
      </c>
      <c r="O250" s="27">
        <v>46219.708333333336</v>
      </c>
      <c r="P250" s="24" t="s">
        <v>572</v>
      </c>
      <c r="Q250" s="24" t="s">
        <v>573</v>
      </c>
      <c r="R250" s="24" t="s">
        <v>146</v>
      </c>
      <c r="S250" s="24" t="s">
        <v>198</v>
      </c>
      <c r="T250" s="24" t="s">
        <v>54</v>
      </c>
      <c r="U250" s="24" t="s">
        <v>497</v>
      </c>
      <c r="V250" s="27">
        <v>46219.570833333331</v>
      </c>
      <c r="W250" s="27">
        <v>46219.59097222222</v>
      </c>
      <c r="Z250" s="24">
        <v>1</v>
      </c>
      <c r="AA250" s="24" t="s">
        <v>58</v>
      </c>
      <c r="AB250" s="24" t="b">
        <v>0</v>
      </c>
      <c r="AC250" s="61"/>
    </row>
    <row r="251" spans="2:29" ht="13.7">
      <c r="B251" s="24" t="s">
        <v>49</v>
      </c>
      <c r="C251" s="24" t="s">
        <v>64</v>
      </c>
      <c r="D251" s="24" t="s">
        <v>65</v>
      </c>
      <c r="E251" s="24">
        <v>210</v>
      </c>
      <c r="F251" s="26">
        <v>46204</v>
      </c>
      <c r="G251" s="24" t="s">
        <v>52</v>
      </c>
      <c r="H251" s="24" t="s">
        <v>53</v>
      </c>
      <c r="I251" s="24" t="s">
        <v>54</v>
      </c>
      <c r="J251" s="24" t="s">
        <v>126</v>
      </c>
      <c r="K251" s="24">
        <v>1</v>
      </c>
      <c r="L251" s="24" t="s">
        <v>66</v>
      </c>
      <c r="M251" s="26">
        <v>46219</v>
      </c>
      <c r="N251" s="27">
        <v>46219.5625</v>
      </c>
      <c r="O251" s="27">
        <v>46219.708333333336</v>
      </c>
      <c r="P251" s="24" t="s">
        <v>574</v>
      </c>
      <c r="Q251" s="24" t="s">
        <v>575</v>
      </c>
      <c r="R251" s="24" t="s">
        <v>146</v>
      </c>
      <c r="T251" s="24" t="s">
        <v>54</v>
      </c>
      <c r="U251" s="24" t="s">
        <v>497</v>
      </c>
      <c r="V251" s="27">
        <v>46219.679166666669</v>
      </c>
      <c r="W251" s="27">
        <v>46219.696527777778</v>
      </c>
      <c r="Z251" s="24">
        <v>1</v>
      </c>
      <c r="AA251" s="24" t="s">
        <v>58</v>
      </c>
      <c r="AB251" s="24" t="b">
        <v>0</v>
      </c>
      <c r="AC251" s="61"/>
    </row>
    <row r="252" spans="2:29" ht="13.7">
      <c r="B252" s="24" t="s">
        <v>49</v>
      </c>
      <c r="C252" s="24" t="s">
        <v>64</v>
      </c>
      <c r="D252" s="24" t="s">
        <v>65</v>
      </c>
      <c r="E252" s="24">
        <v>210</v>
      </c>
      <c r="F252" s="26">
        <v>46204</v>
      </c>
      <c r="G252" s="24" t="s">
        <v>52</v>
      </c>
      <c r="H252" s="24" t="s">
        <v>53</v>
      </c>
      <c r="I252" s="24" t="s">
        <v>54</v>
      </c>
      <c r="J252" s="24" t="s">
        <v>126</v>
      </c>
      <c r="K252" s="24">
        <v>1</v>
      </c>
      <c r="L252" s="24" t="s">
        <v>66</v>
      </c>
      <c r="M252" s="26">
        <v>46219</v>
      </c>
      <c r="N252" s="27">
        <v>46219.5625</v>
      </c>
      <c r="O252" s="27">
        <v>46219.708333333336</v>
      </c>
      <c r="P252" s="24" t="s">
        <v>576</v>
      </c>
      <c r="Q252" s="24" t="s">
        <v>577</v>
      </c>
      <c r="R252" s="24" t="s">
        <v>146</v>
      </c>
      <c r="T252" s="24" t="s">
        <v>54</v>
      </c>
      <c r="U252" s="24" t="s">
        <v>497</v>
      </c>
      <c r="V252" s="27">
        <v>46219.640277777777</v>
      </c>
      <c r="W252" s="27">
        <v>46219.654166666667</v>
      </c>
      <c r="Z252" s="24">
        <v>1</v>
      </c>
      <c r="AA252" s="24" t="s">
        <v>58</v>
      </c>
      <c r="AB252" s="24" t="b">
        <v>0</v>
      </c>
      <c r="AC252" s="61"/>
    </row>
    <row r="253" spans="2:29" ht="13.7">
      <c r="B253" s="24" t="s">
        <v>49</v>
      </c>
      <c r="C253" s="24" t="s">
        <v>64</v>
      </c>
      <c r="D253" s="24" t="s">
        <v>65</v>
      </c>
      <c r="E253" s="24">
        <v>210</v>
      </c>
      <c r="F253" s="26">
        <v>46204</v>
      </c>
      <c r="G253" s="24" t="s">
        <v>52</v>
      </c>
      <c r="H253" s="24" t="s">
        <v>53</v>
      </c>
      <c r="I253" s="24" t="s">
        <v>62</v>
      </c>
      <c r="J253" s="24" t="s">
        <v>125</v>
      </c>
      <c r="K253" s="24">
        <v>1</v>
      </c>
      <c r="L253" s="24" t="s">
        <v>66</v>
      </c>
      <c r="M253" s="26">
        <v>46230</v>
      </c>
      <c r="N253" s="27">
        <v>46230.5625</v>
      </c>
      <c r="O253" s="27">
        <v>46230.708333333336</v>
      </c>
      <c r="V253" s="27"/>
      <c r="W253" s="27"/>
      <c r="X253" s="24">
        <v>4</v>
      </c>
      <c r="Y253" s="24">
        <v>0</v>
      </c>
      <c r="Z253" s="24">
        <v>4</v>
      </c>
      <c r="AA253" s="24" t="s">
        <v>58</v>
      </c>
      <c r="AB253" s="24" t="b">
        <v>0</v>
      </c>
      <c r="AC253" s="61">
        <v>0</v>
      </c>
    </row>
    <row r="254" spans="2:29" ht="13.7">
      <c r="B254" s="24" t="s">
        <v>49</v>
      </c>
      <c r="C254" s="24" t="s">
        <v>64</v>
      </c>
      <c r="D254" s="24" t="s">
        <v>65</v>
      </c>
      <c r="E254" s="24">
        <v>210</v>
      </c>
      <c r="F254" s="26">
        <v>46204</v>
      </c>
      <c r="G254" s="24" t="s">
        <v>52</v>
      </c>
      <c r="H254" s="24" t="s">
        <v>53</v>
      </c>
      <c r="I254" s="24" t="s">
        <v>62</v>
      </c>
      <c r="J254" s="24" t="s">
        <v>126</v>
      </c>
      <c r="K254" s="24">
        <v>1</v>
      </c>
      <c r="L254" s="24" t="s">
        <v>66</v>
      </c>
      <c r="M254" s="26">
        <v>46230</v>
      </c>
      <c r="N254" s="27">
        <v>46230.5625</v>
      </c>
      <c r="O254" s="27">
        <v>46230.708333333336</v>
      </c>
      <c r="P254" s="24" t="s">
        <v>578</v>
      </c>
      <c r="Q254" s="24" t="s">
        <v>579</v>
      </c>
      <c r="R254" s="24" t="s">
        <v>253</v>
      </c>
      <c r="T254" s="24" t="s">
        <v>62</v>
      </c>
      <c r="U254" s="24" t="s">
        <v>580</v>
      </c>
      <c r="V254" s="27">
        <v>46230.64166666667</v>
      </c>
      <c r="W254" s="27">
        <v>46230.663888888892</v>
      </c>
      <c r="Z254" s="24">
        <v>1</v>
      </c>
      <c r="AA254" s="24" t="s">
        <v>58</v>
      </c>
      <c r="AB254" s="24" t="b">
        <v>0</v>
      </c>
      <c r="AC254" s="61"/>
    </row>
    <row r="255" spans="2:29" ht="13.7">
      <c r="B255" s="24" t="s">
        <v>49</v>
      </c>
      <c r="C255" s="24" t="s">
        <v>64</v>
      </c>
      <c r="D255" s="24" t="s">
        <v>65</v>
      </c>
      <c r="E255" s="24">
        <v>210</v>
      </c>
      <c r="F255" s="26">
        <v>46204</v>
      </c>
      <c r="G255" s="24" t="s">
        <v>52</v>
      </c>
      <c r="H255" s="24" t="s">
        <v>53</v>
      </c>
      <c r="I255" s="24" t="s">
        <v>62</v>
      </c>
      <c r="J255" s="24" t="s">
        <v>126</v>
      </c>
      <c r="K255" s="24">
        <v>1</v>
      </c>
      <c r="L255" s="24" t="s">
        <v>66</v>
      </c>
      <c r="M255" s="26">
        <v>46230</v>
      </c>
      <c r="N255" s="27">
        <v>46230.5625</v>
      </c>
      <c r="O255" s="27">
        <v>46230.708333333336</v>
      </c>
      <c r="P255" s="24" t="s">
        <v>581</v>
      </c>
      <c r="Q255" s="24" t="s">
        <v>582</v>
      </c>
      <c r="R255" s="24" t="s">
        <v>256</v>
      </c>
      <c r="T255" s="24" t="s">
        <v>62</v>
      </c>
      <c r="U255" s="24" t="s">
        <v>580</v>
      </c>
      <c r="V255" s="27">
        <v>46230.602777777778</v>
      </c>
      <c r="W255" s="27">
        <v>46230.616666666669</v>
      </c>
      <c r="Z255" s="24">
        <v>1</v>
      </c>
      <c r="AA255" s="24" t="s">
        <v>58</v>
      </c>
      <c r="AB255" s="24" t="b">
        <v>0</v>
      </c>
      <c r="AC255" s="61"/>
    </row>
    <row r="256" spans="2:29" ht="13.7">
      <c r="B256" s="24" t="s">
        <v>49</v>
      </c>
      <c r="C256" s="24" t="s">
        <v>64</v>
      </c>
      <c r="D256" s="24" t="s">
        <v>65</v>
      </c>
      <c r="E256" s="24">
        <v>210</v>
      </c>
      <c r="F256" s="26">
        <v>46204</v>
      </c>
      <c r="G256" s="24" t="s">
        <v>52</v>
      </c>
      <c r="H256" s="24" t="s">
        <v>53</v>
      </c>
      <c r="I256" s="24" t="s">
        <v>62</v>
      </c>
      <c r="J256" s="24" t="s">
        <v>126</v>
      </c>
      <c r="K256" s="24">
        <v>1</v>
      </c>
      <c r="L256" s="24" t="s">
        <v>66</v>
      </c>
      <c r="M256" s="26">
        <v>46230</v>
      </c>
      <c r="N256" s="27">
        <v>46230.5625</v>
      </c>
      <c r="O256" s="27">
        <v>46230.708333333336</v>
      </c>
      <c r="P256" s="24" t="s">
        <v>583</v>
      </c>
      <c r="Q256" s="24" t="s">
        <v>584</v>
      </c>
      <c r="R256" s="24" t="s">
        <v>253</v>
      </c>
      <c r="S256" s="24" t="s">
        <v>156</v>
      </c>
      <c r="T256" s="24" t="s">
        <v>62</v>
      </c>
      <c r="U256" s="24" t="s">
        <v>580</v>
      </c>
      <c r="V256" s="27">
        <v>46230.679166666669</v>
      </c>
      <c r="W256" s="27">
        <v>46230.700694444444</v>
      </c>
      <c r="Z256" s="24">
        <v>1</v>
      </c>
      <c r="AA256" s="24" t="s">
        <v>58</v>
      </c>
      <c r="AB256" s="24" t="b">
        <v>0</v>
      </c>
      <c r="AC256" s="61"/>
    </row>
    <row r="257" spans="2:29" ht="13.7">
      <c r="B257" s="24" t="s">
        <v>49</v>
      </c>
      <c r="C257" s="24" t="s">
        <v>64</v>
      </c>
      <c r="D257" s="24" t="s">
        <v>65</v>
      </c>
      <c r="E257" s="24">
        <v>210</v>
      </c>
      <c r="F257" s="26">
        <v>46204</v>
      </c>
      <c r="G257" s="24" t="s">
        <v>52</v>
      </c>
      <c r="H257" s="24" t="s">
        <v>53</v>
      </c>
      <c r="I257" s="24" t="s">
        <v>62</v>
      </c>
      <c r="J257" s="24" t="s">
        <v>126</v>
      </c>
      <c r="K257" s="24">
        <v>1</v>
      </c>
      <c r="L257" s="24" t="s">
        <v>66</v>
      </c>
      <c r="M257" s="26">
        <v>46230</v>
      </c>
      <c r="N257" s="27">
        <v>46230.5625</v>
      </c>
      <c r="O257" s="27">
        <v>46230.708333333336</v>
      </c>
      <c r="P257" s="24" t="s">
        <v>585</v>
      </c>
      <c r="Q257" s="24" t="s">
        <v>586</v>
      </c>
      <c r="R257" s="24" t="s">
        <v>328</v>
      </c>
      <c r="S257" s="24" t="s">
        <v>213</v>
      </c>
      <c r="T257" s="24" t="s">
        <v>62</v>
      </c>
      <c r="U257" s="24" t="s">
        <v>580</v>
      </c>
      <c r="V257" s="27">
        <v>46230.568749999999</v>
      </c>
      <c r="W257" s="27">
        <v>46230.587500000001</v>
      </c>
      <c r="Z257" s="24">
        <v>1</v>
      </c>
      <c r="AA257" s="24" t="s">
        <v>58</v>
      </c>
      <c r="AB257" s="24" t="b">
        <v>0</v>
      </c>
      <c r="AC257" s="61"/>
    </row>
    <row r="258" spans="2:29" ht="13.7">
      <c r="B258" s="24" t="s">
        <v>49</v>
      </c>
      <c r="C258" s="24" t="s">
        <v>64</v>
      </c>
      <c r="D258" s="24" t="s">
        <v>65</v>
      </c>
      <c r="E258" s="24">
        <v>210</v>
      </c>
      <c r="F258" s="26">
        <v>46235</v>
      </c>
      <c r="G258" s="24" t="s">
        <v>52</v>
      </c>
      <c r="H258" s="24" t="s">
        <v>53</v>
      </c>
      <c r="I258" s="24" t="s">
        <v>59</v>
      </c>
      <c r="J258" s="24" t="s">
        <v>125</v>
      </c>
      <c r="K258" s="24">
        <v>1</v>
      </c>
      <c r="L258" s="24" t="s">
        <v>66</v>
      </c>
      <c r="M258" s="26">
        <v>46246</v>
      </c>
      <c r="N258" s="27">
        <v>46246.354166666664</v>
      </c>
      <c r="O258" s="27">
        <v>46246.5</v>
      </c>
      <c r="V258" s="27"/>
      <c r="W258" s="27"/>
      <c r="X258" s="24">
        <v>4</v>
      </c>
      <c r="Y258" s="24">
        <v>0</v>
      </c>
      <c r="Z258" s="24">
        <v>4</v>
      </c>
      <c r="AA258" s="24" t="s">
        <v>60</v>
      </c>
      <c r="AB258" s="24" t="b">
        <v>0</v>
      </c>
      <c r="AC258" s="61">
        <v>0</v>
      </c>
    </row>
    <row r="259" spans="2:29" ht="13.7">
      <c r="B259" s="24" t="s">
        <v>49</v>
      </c>
      <c r="C259" s="24" t="s">
        <v>64</v>
      </c>
      <c r="D259" s="24" t="s">
        <v>65</v>
      </c>
      <c r="E259" s="24">
        <v>210</v>
      </c>
      <c r="F259" s="26">
        <v>46235</v>
      </c>
      <c r="G259" s="24" t="s">
        <v>52</v>
      </c>
      <c r="H259" s="24" t="s">
        <v>53</v>
      </c>
      <c r="I259" s="24" t="s">
        <v>59</v>
      </c>
      <c r="J259" s="24" t="s">
        <v>126</v>
      </c>
      <c r="K259" s="24">
        <v>1</v>
      </c>
      <c r="L259" s="24" t="s">
        <v>66</v>
      </c>
      <c r="M259" s="26">
        <v>46246</v>
      </c>
      <c r="N259" s="27">
        <v>46246.354166666664</v>
      </c>
      <c r="O259" s="27">
        <v>46246.5</v>
      </c>
      <c r="P259" s="24" t="s">
        <v>587</v>
      </c>
      <c r="Q259" s="24" t="s">
        <v>588</v>
      </c>
      <c r="R259" s="24" t="s">
        <v>281</v>
      </c>
      <c r="S259" s="24" t="s">
        <v>160</v>
      </c>
      <c r="T259" s="24" t="s">
        <v>59</v>
      </c>
      <c r="U259" s="24" t="s">
        <v>278</v>
      </c>
      <c r="V259" s="27">
        <v>46246.463888888888</v>
      </c>
      <c r="W259" s="27">
        <v>46246.478472222225</v>
      </c>
      <c r="Z259" s="24">
        <v>1</v>
      </c>
      <c r="AA259" s="24" t="s">
        <v>60</v>
      </c>
      <c r="AB259" s="24" t="b">
        <v>0</v>
      </c>
      <c r="AC259" s="61"/>
    </row>
    <row r="260" spans="2:29" ht="13.7">
      <c r="B260" s="24" t="s">
        <v>49</v>
      </c>
      <c r="C260" s="24" t="s">
        <v>64</v>
      </c>
      <c r="D260" s="24" t="s">
        <v>65</v>
      </c>
      <c r="E260" s="24">
        <v>210</v>
      </c>
      <c r="F260" s="26">
        <v>46235</v>
      </c>
      <c r="G260" s="24" t="s">
        <v>52</v>
      </c>
      <c r="H260" s="24" t="s">
        <v>53</v>
      </c>
      <c r="I260" s="24" t="s">
        <v>59</v>
      </c>
      <c r="J260" s="24" t="s">
        <v>126</v>
      </c>
      <c r="K260" s="24">
        <v>1</v>
      </c>
      <c r="L260" s="24" t="s">
        <v>66</v>
      </c>
      <c r="M260" s="26">
        <v>46246</v>
      </c>
      <c r="N260" s="27">
        <v>46246.354166666664</v>
      </c>
      <c r="O260" s="27">
        <v>46246.5</v>
      </c>
      <c r="P260" s="24" t="s">
        <v>589</v>
      </c>
      <c r="Q260" s="24" t="s">
        <v>590</v>
      </c>
      <c r="R260" s="24" t="s">
        <v>174</v>
      </c>
      <c r="T260" s="24" t="s">
        <v>59</v>
      </c>
      <c r="U260" s="24" t="s">
        <v>278</v>
      </c>
      <c r="V260" s="27">
        <v>46246.398611111108</v>
      </c>
      <c r="W260" s="27">
        <v>46246.425694444442</v>
      </c>
      <c r="Z260" s="24">
        <v>1</v>
      </c>
      <c r="AA260" s="24" t="s">
        <v>60</v>
      </c>
      <c r="AB260" s="24" t="b">
        <v>0</v>
      </c>
      <c r="AC260" s="61"/>
    </row>
    <row r="261" spans="2:29" ht="13.7">
      <c r="B261" s="24" t="s">
        <v>49</v>
      </c>
      <c r="C261" s="24" t="s">
        <v>64</v>
      </c>
      <c r="D261" s="24" t="s">
        <v>65</v>
      </c>
      <c r="E261" s="24">
        <v>210</v>
      </c>
      <c r="F261" s="26">
        <v>46235</v>
      </c>
      <c r="G261" s="24" t="s">
        <v>52</v>
      </c>
      <c r="H261" s="24" t="s">
        <v>53</v>
      </c>
      <c r="I261" s="24" t="s">
        <v>59</v>
      </c>
      <c r="J261" s="24" t="s">
        <v>126</v>
      </c>
      <c r="K261" s="24">
        <v>1</v>
      </c>
      <c r="L261" s="24" t="s">
        <v>66</v>
      </c>
      <c r="M261" s="26">
        <v>46246</v>
      </c>
      <c r="N261" s="27">
        <v>46246.354166666664</v>
      </c>
      <c r="O261" s="27">
        <v>46246.5</v>
      </c>
      <c r="P261" s="24" t="s">
        <v>591</v>
      </c>
      <c r="Q261" s="24" t="s">
        <v>592</v>
      </c>
      <c r="R261" s="24" t="s">
        <v>168</v>
      </c>
      <c r="T261" s="24" t="s">
        <v>59</v>
      </c>
      <c r="U261" s="24" t="s">
        <v>278</v>
      </c>
      <c r="V261" s="27">
        <v>46246.359027777777</v>
      </c>
      <c r="W261" s="27">
        <v>46246.379861111112</v>
      </c>
      <c r="Z261" s="24">
        <v>1</v>
      </c>
      <c r="AA261" s="24" t="s">
        <v>60</v>
      </c>
      <c r="AB261" s="24" t="b">
        <v>0</v>
      </c>
      <c r="AC261" s="61"/>
    </row>
    <row r="262" spans="2:29" ht="13.7">
      <c r="B262" s="24" t="s">
        <v>49</v>
      </c>
      <c r="C262" s="24" t="s">
        <v>64</v>
      </c>
      <c r="D262" s="24" t="s">
        <v>65</v>
      </c>
      <c r="E262" s="24">
        <v>210</v>
      </c>
      <c r="F262" s="26">
        <v>46235</v>
      </c>
      <c r="G262" s="24" t="s">
        <v>52</v>
      </c>
      <c r="H262" s="24" t="s">
        <v>53</v>
      </c>
      <c r="I262" s="24" t="s">
        <v>59</v>
      </c>
      <c r="J262" s="24" t="s">
        <v>126</v>
      </c>
      <c r="K262" s="24">
        <v>1</v>
      </c>
      <c r="L262" s="24" t="s">
        <v>66</v>
      </c>
      <c r="M262" s="26">
        <v>46246</v>
      </c>
      <c r="N262" s="27">
        <v>46246.354166666664</v>
      </c>
      <c r="O262" s="27">
        <v>46246.5</v>
      </c>
      <c r="P262" s="24" t="s">
        <v>593</v>
      </c>
      <c r="Q262" s="24" t="s">
        <v>594</v>
      </c>
      <c r="R262" s="24" t="s">
        <v>284</v>
      </c>
      <c r="T262" s="24" t="s">
        <v>59</v>
      </c>
      <c r="U262" s="24" t="s">
        <v>278</v>
      </c>
      <c r="V262" s="27">
        <v>46246.434027777781</v>
      </c>
      <c r="W262" s="27">
        <v>46246.452777777777</v>
      </c>
      <c r="Z262" s="24">
        <v>1</v>
      </c>
      <c r="AA262" s="24" t="s">
        <v>60</v>
      </c>
      <c r="AB262" s="24" t="b">
        <v>0</v>
      </c>
      <c r="AC262" s="61"/>
    </row>
    <row r="263" spans="2:29" ht="13.7">
      <c r="B263" s="24" t="s">
        <v>49</v>
      </c>
      <c r="C263" s="24" t="s">
        <v>64</v>
      </c>
      <c r="D263" s="24" t="s">
        <v>65</v>
      </c>
      <c r="E263" s="24">
        <v>240</v>
      </c>
      <c r="F263" s="26">
        <v>46204</v>
      </c>
      <c r="G263" s="24" t="s">
        <v>52</v>
      </c>
      <c r="H263" s="24" t="s">
        <v>53</v>
      </c>
      <c r="I263" s="24" t="s">
        <v>57</v>
      </c>
      <c r="J263" s="24" t="s">
        <v>125</v>
      </c>
      <c r="K263" s="24">
        <v>1</v>
      </c>
      <c r="L263" s="24" t="s">
        <v>66</v>
      </c>
      <c r="M263" s="26">
        <v>46217</v>
      </c>
      <c r="N263" s="27">
        <v>46217.354166666664</v>
      </c>
      <c r="O263" s="27">
        <v>46217.520833333336</v>
      </c>
      <c r="V263" s="27"/>
      <c r="W263" s="27"/>
      <c r="X263" s="24">
        <v>4</v>
      </c>
      <c r="Y263" s="24">
        <v>0</v>
      </c>
      <c r="Z263" s="24">
        <v>4</v>
      </c>
      <c r="AA263" s="24" t="s">
        <v>58</v>
      </c>
      <c r="AB263" s="24" t="b">
        <v>0</v>
      </c>
      <c r="AC263" s="61">
        <v>0</v>
      </c>
    </row>
    <row r="264" spans="2:29" ht="13.7">
      <c r="B264" s="24" t="s">
        <v>49</v>
      </c>
      <c r="C264" s="24" t="s">
        <v>64</v>
      </c>
      <c r="D264" s="24" t="s">
        <v>65</v>
      </c>
      <c r="E264" s="24">
        <v>240</v>
      </c>
      <c r="F264" s="26">
        <v>46204</v>
      </c>
      <c r="G264" s="24" t="s">
        <v>52</v>
      </c>
      <c r="H264" s="24" t="s">
        <v>53</v>
      </c>
      <c r="I264" s="24" t="s">
        <v>57</v>
      </c>
      <c r="J264" s="24" t="s">
        <v>126</v>
      </c>
      <c r="K264" s="24">
        <v>1</v>
      </c>
      <c r="L264" s="24" t="s">
        <v>66</v>
      </c>
      <c r="M264" s="26">
        <v>46217</v>
      </c>
      <c r="N264" s="27">
        <v>46217.354166666664</v>
      </c>
      <c r="O264" s="27">
        <v>46217.520833333336</v>
      </c>
      <c r="P264" s="24" t="s">
        <v>595</v>
      </c>
      <c r="Q264" s="24" t="s">
        <v>596</v>
      </c>
      <c r="R264" s="24" t="s">
        <v>182</v>
      </c>
      <c r="T264" s="24" t="s">
        <v>57</v>
      </c>
      <c r="U264" s="24" t="s">
        <v>224</v>
      </c>
      <c r="V264" s="27">
        <v>46217.48541666667</v>
      </c>
      <c r="W264" s="27">
        <v>46217.510416666664</v>
      </c>
      <c r="Z264" s="24">
        <v>1</v>
      </c>
      <c r="AA264" s="24" t="s">
        <v>58</v>
      </c>
      <c r="AB264" s="24" t="b">
        <v>0</v>
      </c>
      <c r="AC264" s="61"/>
    </row>
    <row r="265" spans="2:29" ht="13.7">
      <c r="B265" s="24" t="s">
        <v>49</v>
      </c>
      <c r="C265" s="24" t="s">
        <v>64</v>
      </c>
      <c r="D265" s="24" t="s">
        <v>65</v>
      </c>
      <c r="E265" s="24">
        <v>240</v>
      </c>
      <c r="F265" s="26">
        <v>46204</v>
      </c>
      <c r="G265" s="24" t="s">
        <v>52</v>
      </c>
      <c r="H265" s="24" t="s">
        <v>53</v>
      </c>
      <c r="I265" s="24" t="s">
        <v>57</v>
      </c>
      <c r="J265" s="24" t="s">
        <v>126</v>
      </c>
      <c r="K265" s="24">
        <v>1</v>
      </c>
      <c r="L265" s="24" t="s">
        <v>66</v>
      </c>
      <c r="M265" s="26">
        <v>46217</v>
      </c>
      <c r="N265" s="27">
        <v>46217.354166666664</v>
      </c>
      <c r="O265" s="27">
        <v>46217.520833333336</v>
      </c>
      <c r="P265" s="24" t="s">
        <v>597</v>
      </c>
      <c r="Q265" s="24" t="s">
        <v>598</v>
      </c>
      <c r="R265" s="24" t="s">
        <v>155</v>
      </c>
      <c r="T265" s="24" t="s">
        <v>57</v>
      </c>
      <c r="U265" s="24" t="s">
        <v>224</v>
      </c>
      <c r="V265" s="27">
        <v>46217.442361111112</v>
      </c>
      <c r="W265" s="27">
        <v>46217.469444444447</v>
      </c>
      <c r="Z265" s="24">
        <v>1</v>
      </c>
      <c r="AA265" s="24" t="s">
        <v>58</v>
      </c>
      <c r="AB265" s="24" t="b">
        <v>0</v>
      </c>
      <c r="AC265" s="61"/>
    </row>
    <row r="266" spans="2:29" ht="13.7">
      <c r="B266" s="24" t="s">
        <v>49</v>
      </c>
      <c r="C266" s="24" t="s">
        <v>64</v>
      </c>
      <c r="D266" s="24" t="s">
        <v>65</v>
      </c>
      <c r="E266" s="24">
        <v>240</v>
      </c>
      <c r="F266" s="26">
        <v>46204</v>
      </c>
      <c r="G266" s="24" t="s">
        <v>52</v>
      </c>
      <c r="H266" s="24" t="s">
        <v>53</v>
      </c>
      <c r="I266" s="24" t="s">
        <v>57</v>
      </c>
      <c r="J266" s="24" t="s">
        <v>126</v>
      </c>
      <c r="K266" s="24">
        <v>1</v>
      </c>
      <c r="L266" s="24" t="s">
        <v>66</v>
      </c>
      <c r="M266" s="26">
        <v>46217</v>
      </c>
      <c r="N266" s="27">
        <v>46217.354166666664</v>
      </c>
      <c r="O266" s="27">
        <v>46217.520833333336</v>
      </c>
      <c r="P266" s="24" t="s">
        <v>599</v>
      </c>
      <c r="Q266" s="24" t="s">
        <v>600</v>
      </c>
      <c r="R266" s="24" t="s">
        <v>182</v>
      </c>
      <c r="S266" s="24" t="s">
        <v>213</v>
      </c>
      <c r="T266" s="24" t="s">
        <v>57</v>
      </c>
      <c r="U266" s="24" t="s">
        <v>224</v>
      </c>
      <c r="V266" s="27">
        <v>46217.362500000003</v>
      </c>
      <c r="W266" s="27">
        <v>46217.388888888891</v>
      </c>
      <c r="Z266" s="24">
        <v>1</v>
      </c>
      <c r="AA266" s="24" t="s">
        <v>58</v>
      </c>
      <c r="AB266" s="24" t="b">
        <v>0</v>
      </c>
      <c r="AC266" s="61"/>
    </row>
    <row r="267" spans="2:29" ht="13.7">
      <c r="B267" s="24" t="s">
        <v>49</v>
      </c>
      <c r="C267" s="24" t="s">
        <v>64</v>
      </c>
      <c r="D267" s="24" t="s">
        <v>65</v>
      </c>
      <c r="E267" s="24">
        <v>240</v>
      </c>
      <c r="F267" s="26">
        <v>46204</v>
      </c>
      <c r="G267" s="24" t="s">
        <v>52</v>
      </c>
      <c r="H267" s="24" t="s">
        <v>53</v>
      </c>
      <c r="I267" s="24" t="s">
        <v>57</v>
      </c>
      <c r="J267" s="24" t="s">
        <v>126</v>
      </c>
      <c r="K267" s="24">
        <v>1</v>
      </c>
      <c r="L267" s="24" t="s">
        <v>66</v>
      </c>
      <c r="M267" s="26">
        <v>46217</v>
      </c>
      <c r="N267" s="27">
        <v>46217.354166666664</v>
      </c>
      <c r="O267" s="27">
        <v>46217.520833333336</v>
      </c>
      <c r="P267" s="24" t="s">
        <v>601</v>
      </c>
      <c r="Q267" s="24" t="s">
        <v>602</v>
      </c>
      <c r="R267" s="24" t="s">
        <v>155</v>
      </c>
      <c r="S267" s="24" t="s">
        <v>160</v>
      </c>
      <c r="T267" s="24" t="s">
        <v>57</v>
      </c>
      <c r="U267" s="24" t="s">
        <v>224</v>
      </c>
      <c r="V267" s="27">
        <v>46217.4</v>
      </c>
      <c r="W267" s="27">
        <v>46217.418749999997</v>
      </c>
      <c r="Z267" s="24">
        <v>1</v>
      </c>
      <c r="AA267" s="24" t="s">
        <v>58</v>
      </c>
      <c r="AB267" s="24" t="b">
        <v>0</v>
      </c>
      <c r="AC267" s="61"/>
    </row>
    <row r="268" spans="2:29" ht="13.7">
      <c r="B268" s="24" t="s">
        <v>49</v>
      </c>
      <c r="C268" s="24" t="s">
        <v>64</v>
      </c>
      <c r="D268" s="24" t="s">
        <v>65</v>
      </c>
      <c r="E268" s="24">
        <v>240</v>
      </c>
      <c r="F268" s="26">
        <v>46204</v>
      </c>
      <c r="G268" s="24" t="s">
        <v>52</v>
      </c>
      <c r="H268" s="24" t="s">
        <v>53</v>
      </c>
      <c r="I268" s="24" t="s">
        <v>67</v>
      </c>
      <c r="J268" s="24" t="s">
        <v>125</v>
      </c>
      <c r="K268" s="24">
        <v>1</v>
      </c>
      <c r="L268" s="24" t="s">
        <v>66</v>
      </c>
      <c r="M268" s="26">
        <v>46224</v>
      </c>
      <c r="N268" s="27">
        <v>46224.354166666664</v>
      </c>
      <c r="O268" s="27">
        <v>46224.520833333336</v>
      </c>
      <c r="V268" s="27"/>
      <c r="W268" s="27"/>
      <c r="X268" s="24">
        <v>4</v>
      </c>
      <c r="Y268" s="24">
        <v>0</v>
      </c>
      <c r="Z268" s="24">
        <v>4</v>
      </c>
      <c r="AA268" s="24" t="s">
        <v>58</v>
      </c>
      <c r="AB268" s="24" t="b">
        <v>0</v>
      </c>
      <c r="AC268" s="61">
        <v>0</v>
      </c>
    </row>
    <row r="269" spans="2:29" ht="13.7">
      <c r="B269" s="24" t="s">
        <v>49</v>
      </c>
      <c r="C269" s="24" t="s">
        <v>64</v>
      </c>
      <c r="D269" s="24" t="s">
        <v>65</v>
      </c>
      <c r="E269" s="24">
        <v>240</v>
      </c>
      <c r="F269" s="26">
        <v>46204</v>
      </c>
      <c r="G269" s="24" t="s">
        <v>52</v>
      </c>
      <c r="H269" s="24" t="s">
        <v>53</v>
      </c>
      <c r="I269" s="24" t="s">
        <v>67</v>
      </c>
      <c r="J269" s="24" t="s">
        <v>126</v>
      </c>
      <c r="K269" s="24">
        <v>1</v>
      </c>
      <c r="L269" s="24" t="s">
        <v>66</v>
      </c>
      <c r="M269" s="26">
        <v>46224</v>
      </c>
      <c r="N269" s="27">
        <v>46224.354166666664</v>
      </c>
      <c r="O269" s="27">
        <v>46224.520833333336</v>
      </c>
      <c r="P269" s="24" t="s">
        <v>603</v>
      </c>
      <c r="Q269" s="24" t="s">
        <v>604</v>
      </c>
      <c r="R269" s="24" t="s">
        <v>605</v>
      </c>
      <c r="T269" s="24" t="s">
        <v>67</v>
      </c>
      <c r="U269" s="24" t="s">
        <v>143</v>
      </c>
      <c r="V269" s="27">
        <v>46224.402777777781</v>
      </c>
      <c r="W269" s="27">
        <v>46224.430555555555</v>
      </c>
      <c r="Z269" s="24">
        <v>1</v>
      </c>
      <c r="AA269" s="24" t="s">
        <v>58</v>
      </c>
      <c r="AB269" s="24" t="b">
        <v>0</v>
      </c>
      <c r="AC269" s="61"/>
    </row>
    <row r="270" spans="2:29" ht="13.7">
      <c r="B270" s="24" t="s">
        <v>49</v>
      </c>
      <c r="C270" s="24" t="s">
        <v>64</v>
      </c>
      <c r="D270" s="24" t="s">
        <v>65</v>
      </c>
      <c r="E270" s="24">
        <v>240</v>
      </c>
      <c r="F270" s="26">
        <v>46204</v>
      </c>
      <c r="G270" s="24" t="s">
        <v>52</v>
      </c>
      <c r="H270" s="24" t="s">
        <v>53</v>
      </c>
      <c r="I270" s="24" t="s">
        <v>67</v>
      </c>
      <c r="J270" s="24" t="s">
        <v>126</v>
      </c>
      <c r="K270" s="24">
        <v>1</v>
      </c>
      <c r="L270" s="24" t="s">
        <v>66</v>
      </c>
      <c r="M270" s="26">
        <v>46224</v>
      </c>
      <c r="N270" s="27">
        <v>46224.354166666664</v>
      </c>
      <c r="O270" s="27">
        <v>46224.520833333336</v>
      </c>
      <c r="P270" s="24" t="s">
        <v>606</v>
      </c>
      <c r="Q270" s="24" t="s">
        <v>607</v>
      </c>
      <c r="R270" s="24" t="s">
        <v>608</v>
      </c>
      <c r="T270" s="24" t="s">
        <v>67</v>
      </c>
      <c r="U270" s="24" t="s">
        <v>143</v>
      </c>
      <c r="V270" s="27">
        <v>46224.357638888891</v>
      </c>
      <c r="W270" s="27">
        <v>46224.383333333331</v>
      </c>
      <c r="Z270" s="24">
        <v>1</v>
      </c>
      <c r="AA270" s="24" t="s">
        <v>58</v>
      </c>
      <c r="AB270" s="24" t="b">
        <v>0</v>
      </c>
      <c r="AC270" s="61"/>
    </row>
    <row r="271" spans="2:29" ht="13.7">
      <c r="B271" s="24" t="s">
        <v>49</v>
      </c>
      <c r="C271" s="24" t="s">
        <v>64</v>
      </c>
      <c r="D271" s="24" t="s">
        <v>65</v>
      </c>
      <c r="E271" s="24">
        <v>240</v>
      </c>
      <c r="F271" s="26">
        <v>46204</v>
      </c>
      <c r="G271" s="24" t="s">
        <v>52</v>
      </c>
      <c r="H271" s="24" t="s">
        <v>53</v>
      </c>
      <c r="I271" s="24" t="s">
        <v>67</v>
      </c>
      <c r="J271" s="24" t="s">
        <v>126</v>
      </c>
      <c r="K271" s="24">
        <v>1</v>
      </c>
      <c r="L271" s="24" t="s">
        <v>66</v>
      </c>
      <c r="M271" s="26">
        <v>46224</v>
      </c>
      <c r="N271" s="27">
        <v>46224.354166666664</v>
      </c>
      <c r="O271" s="27">
        <v>46224.520833333336</v>
      </c>
      <c r="P271" s="24" t="s">
        <v>609</v>
      </c>
      <c r="Q271" s="24" t="s">
        <v>610</v>
      </c>
      <c r="R271" s="24" t="s">
        <v>611</v>
      </c>
      <c r="T271" s="24" t="s">
        <v>67</v>
      </c>
      <c r="U271" s="24" t="s">
        <v>143</v>
      </c>
      <c r="V271" s="27">
        <v>46224.480555555558</v>
      </c>
      <c r="W271" s="27">
        <v>46224.50277777778</v>
      </c>
      <c r="Z271" s="24">
        <v>1</v>
      </c>
      <c r="AA271" s="24" t="s">
        <v>58</v>
      </c>
      <c r="AB271" s="24" t="b">
        <v>0</v>
      </c>
      <c r="AC271" s="61"/>
    </row>
    <row r="272" spans="2:29" ht="13.7">
      <c r="B272" s="24" t="s">
        <v>49</v>
      </c>
      <c r="C272" s="24" t="s">
        <v>64</v>
      </c>
      <c r="D272" s="24" t="s">
        <v>65</v>
      </c>
      <c r="E272" s="24">
        <v>240</v>
      </c>
      <c r="F272" s="26">
        <v>46204</v>
      </c>
      <c r="G272" s="24" t="s">
        <v>52</v>
      </c>
      <c r="H272" s="24" t="s">
        <v>53</v>
      </c>
      <c r="I272" s="24" t="s">
        <v>67</v>
      </c>
      <c r="J272" s="24" t="s">
        <v>126</v>
      </c>
      <c r="K272" s="24">
        <v>1</v>
      </c>
      <c r="L272" s="24" t="s">
        <v>66</v>
      </c>
      <c r="M272" s="26">
        <v>46224</v>
      </c>
      <c r="N272" s="27">
        <v>46224.354166666664</v>
      </c>
      <c r="O272" s="27">
        <v>46224.520833333336</v>
      </c>
      <c r="P272" s="24" t="s">
        <v>612</v>
      </c>
      <c r="Q272" s="24" t="s">
        <v>613</v>
      </c>
      <c r="R272" s="24" t="s">
        <v>608</v>
      </c>
      <c r="S272" s="24" t="s">
        <v>156</v>
      </c>
      <c r="T272" s="24" t="s">
        <v>67</v>
      </c>
      <c r="U272" s="24" t="s">
        <v>143</v>
      </c>
      <c r="V272" s="27">
        <v>46224.44027777778</v>
      </c>
      <c r="W272" s="27">
        <v>46224.468055555553</v>
      </c>
      <c r="Z272" s="24">
        <v>1</v>
      </c>
      <c r="AA272" s="24" t="s">
        <v>58</v>
      </c>
      <c r="AB272" s="24" t="b">
        <v>0</v>
      </c>
      <c r="AC272" s="61"/>
    </row>
    <row r="273" spans="2:29" ht="13.7">
      <c r="B273" s="24" t="s">
        <v>49</v>
      </c>
      <c r="C273" s="24" t="s">
        <v>64</v>
      </c>
      <c r="D273" s="24" t="s">
        <v>65</v>
      </c>
      <c r="E273" s="24">
        <v>240</v>
      </c>
      <c r="F273" s="26">
        <v>46204</v>
      </c>
      <c r="G273" s="24" t="s">
        <v>52</v>
      </c>
      <c r="H273" s="24" t="s">
        <v>53</v>
      </c>
      <c r="I273" s="24" t="s">
        <v>57</v>
      </c>
      <c r="J273" s="24" t="s">
        <v>125</v>
      </c>
      <c r="K273" s="24">
        <v>1</v>
      </c>
      <c r="L273" s="24" t="s">
        <v>66</v>
      </c>
      <c r="M273" s="26">
        <v>46229</v>
      </c>
      <c r="N273" s="27">
        <v>46229.541666666664</v>
      </c>
      <c r="O273" s="27">
        <v>46229.708333333336</v>
      </c>
      <c r="V273" s="27"/>
      <c r="W273" s="27"/>
      <c r="X273" s="24">
        <v>4</v>
      </c>
      <c r="Y273" s="24">
        <v>0</v>
      </c>
      <c r="Z273" s="24">
        <v>4</v>
      </c>
      <c r="AA273" s="24" t="s">
        <v>58</v>
      </c>
      <c r="AB273" s="24" t="b">
        <v>0</v>
      </c>
      <c r="AC273" s="61">
        <v>0</v>
      </c>
    </row>
    <row r="274" spans="2:29" ht="13.7">
      <c r="B274" s="24" t="s">
        <v>49</v>
      </c>
      <c r="C274" s="24" t="s">
        <v>64</v>
      </c>
      <c r="D274" s="24" t="s">
        <v>65</v>
      </c>
      <c r="E274" s="24">
        <v>240</v>
      </c>
      <c r="F274" s="26">
        <v>46204</v>
      </c>
      <c r="G274" s="24" t="s">
        <v>52</v>
      </c>
      <c r="H274" s="24" t="s">
        <v>53</v>
      </c>
      <c r="I274" s="24" t="s">
        <v>57</v>
      </c>
      <c r="J274" s="24" t="s">
        <v>126</v>
      </c>
      <c r="K274" s="24">
        <v>1</v>
      </c>
      <c r="L274" s="24" t="s">
        <v>66</v>
      </c>
      <c r="M274" s="26">
        <v>46229</v>
      </c>
      <c r="N274" s="27">
        <v>46229.541666666664</v>
      </c>
      <c r="O274" s="27">
        <v>46229.708333333336</v>
      </c>
      <c r="P274" s="24" t="s">
        <v>614</v>
      </c>
      <c r="Q274" s="24" t="s">
        <v>615</v>
      </c>
      <c r="R274" s="24" t="s">
        <v>182</v>
      </c>
      <c r="S274" s="24" t="s">
        <v>156</v>
      </c>
      <c r="T274" s="24" t="s">
        <v>57</v>
      </c>
      <c r="U274" s="24" t="s">
        <v>616</v>
      </c>
      <c r="V274" s="27">
        <v>46229.671527777777</v>
      </c>
      <c r="W274" s="27">
        <v>46229.70208333333</v>
      </c>
      <c r="Z274" s="24">
        <v>1</v>
      </c>
      <c r="AA274" s="24" t="s">
        <v>58</v>
      </c>
      <c r="AB274" s="24" t="b">
        <v>0</v>
      </c>
      <c r="AC274" s="61"/>
    </row>
    <row r="275" spans="2:29" ht="13.7">
      <c r="B275" s="24" t="s">
        <v>49</v>
      </c>
      <c r="C275" s="24" t="s">
        <v>64</v>
      </c>
      <c r="D275" s="24" t="s">
        <v>65</v>
      </c>
      <c r="E275" s="24">
        <v>240</v>
      </c>
      <c r="F275" s="26">
        <v>46204</v>
      </c>
      <c r="G275" s="24" t="s">
        <v>52</v>
      </c>
      <c r="H275" s="24" t="s">
        <v>53</v>
      </c>
      <c r="I275" s="24" t="s">
        <v>57</v>
      </c>
      <c r="J275" s="24" t="s">
        <v>126</v>
      </c>
      <c r="K275" s="24">
        <v>1</v>
      </c>
      <c r="L275" s="24" t="s">
        <v>66</v>
      </c>
      <c r="M275" s="26">
        <v>46229</v>
      </c>
      <c r="N275" s="27">
        <v>46229.541666666664</v>
      </c>
      <c r="O275" s="27">
        <v>46229.708333333336</v>
      </c>
      <c r="P275" s="24" t="s">
        <v>617</v>
      </c>
      <c r="Q275" s="24" t="s">
        <v>618</v>
      </c>
      <c r="R275" s="24" t="s">
        <v>159</v>
      </c>
      <c r="T275" s="24" t="s">
        <v>57</v>
      </c>
      <c r="U275" s="24" t="s">
        <v>616</v>
      </c>
      <c r="V275" s="27">
        <v>46229.59097222222</v>
      </c>
      <c r="W275" s="27">
        <v>46229.614583333336</v>
      </c>
      <c r="Z275" s="24">
        <v>1</v>
      </c>
      <c r="AA275" s="24" t="s">
        <v>58</v>
      </c>
      <c r="AB275" s="24" t="b">
        <v>0</v>
      </c>
      <c r="AC275" s="61"/>
    </row>
    <row r="276" spans="2:29" ht="13.7">
      <c r="B276" s="24" t="s">
        <v>49</v>
      </c>
      <c r="C276" s="24" t="s">
        <v>64</v>
      </c>
      <c r="D276" s="24" t="s">
        <v>65</v>
      </c>
      <c r="E276" s="24">
        <v>240</v>
      </c>
      <c r="F276" s="26">
        <v>46204</v>
      </c>
      <c r="G276" s="24" t="s">
        <v>52</v>
      </c>
      <c r="H276" s="24" t="s">
        <v>53</v>
      </c>
      <c r="I276" s="24" t="s">
        <v>57</v>
      </c>
      <c r="J276" s="24" t="s">
        <v>126</v>
      </c>
      <c r="K276" s="24">
        <v>1</v>
      </c>
      <c r="L276" s="24" t="s">
        <v>66</v>
      </c>
      <c r="M276" s="26">
        <v>46229</v>
      </c>
      <c r="N276" s="27">
        <v>46229.541666666664</v>
      </c>
      <c r="O276" s="27">
        <v>46229.708333333336</v>
      </c>
      <c r="P276" s="24" t="s">
        <v>619</v>
      </c>
      <c r="Q276" s="24" t="s">
        <v>620</v>
      </c>
      <c r="R276" s="24" t="s">
        <v>155</v>
      </c>
      <c r="T276" s="24" t="s">
        <v>57</v>
      </c>
      <c r="U276" s="24" t="s">
        <v>616</v>
      </c>
      <c r="V276" s="27">
        <v>46229.544444444444</v>
      </c>
      <c r="W276" s="27">
        <v>46229.567361111112</v>
      </c>
      <c r="Z276" s="24">
        <v>1</v>
      </c>
      <c r="AA276" s="24" t="s">
        <v>58</v>
      </c>
      <c r="AB276" s="24" t="b">
        <v>0</v>
      </c>
      <c r="AC276" s="61"/>
    </row>
    <row r="277" spans="2:29" ht="13.7">
      <c r="B277" s="24" t="s">
        <v>49</v>
      </c>
      <c r="C277" s="24" t="s">
        <v>64</v>
      </c>
      <c r="D277" s="24" t="s">
        <v>65</v>
      </c>
      <c r="E277" s="24">
        <v>240</v>
      </c>
      <c r="F277" s="26">
        <v>46204</v>
      </c>
      <c r="G277" s="24" t="s">
        <v>52</v>
      </c>
      <c r="H277" s="24" t="s">
        <v>53</v>
      </c>
      <c r="I277" s="24" t="s">
        <v>57</v>
      </c>
      <c r="J277" s="24" t="s">
        <v>126</v>
      </c>
      <c r="K277" s="24">
        <v>1</v>
      </c>
      <c r="L277" s="24" t="s">
        <v>66</v>
      </c>
      <c r="M277" s="26">
        <v>46229</v>
      </c>
      <c r="N277" s="27">
        <v>46229.541666666664</v>
      </c>
      <c r="O277" s="27">
        <v>46229.708333333336</v>
      </c>
      <c r="P277" s="24" t="s">
        <v>621</v>
      </c>
      <c r="Q277" s="24" t="s">
        <v>622</v>
      </c>
      <c r="R277" s="24" t="s">
        <v>182</v>
      </c>
      <c r="S277" s="24" t="s">
        <v>152</v>
      </c>
      <c r="T277" s="24" t="s">
        <v>57</v>
      </c>
      <c r="U277" s="24" t="s">
        <v>616</v>
      </c>
      <c r="V277" s="27">
        <v>46229.627083333333</v>
      </c>
      <c r="W277" s="27">
        <v>46229.654861111114</v>
      </c>
      <c r="Z277" s="24">
        <v>1</v>
      </c>
      <c r="AA277" s="24" t="s">
        <v>58</v>
      </c>
      <c r="AB277" s="24" t="b">
        <v>0</v>
      </c>
      <c r="AC277" s="61"/>
    </row>
    <row r="278" spans="2:29" ht="13.7">
      <c r="B278" s="24" t="s">
        <v>49</v>
      </c>
      <c r="C278" s="24" t="s">
        <v>64</v>
      </c>
      <c r="D278" s="24" t="s">
        <v>65</v>
      </c>
      <c r="E278" s="24">
        <v>240</v>
      </c>
      <c r="F278" s="26">
        <v>46235</v>
      </c>
      <c r="G278" s="24" t="s">
        <v>52</v>
      </c>
      <c r="H278" s="24" t="s">
        <v>53</v>
      </c>
      <c r="I278" s="24" t="s">
        <v>54</v>
      </c>
      <c r="J278" s="24" t="s">
        <v>125</v>
      </c>
      <c r="K278" s="24">
        <v>1</v>
      </c>
      <c r="L278" s="24" t="s">
        <v>66</v>
      </c>
      <c r="M278" s="26">
        <v>46242</v>
      </c>
      <c r="N278" s="27">
        <v>46242.333333333336</v>
      </c>
      <c r="O278" s="27">
        <v>46242.5</v>
      </c>
      <c r="V278" s="27"/>
      <c r="W278" s="27"/>
      <c r="X278" s="24">
        <v>4</v>
      </c>
      <c r="Y278" s="24">
        <v>0</v>
      </c>
      <c r="Z278" s="24">
        <v>4</v>
      </c>
      <c r="AA278" s="24" t="s">
        <v>60</v>
      </c>
      <c r="AB278" s="24" t="b">
        <v>0</v>
      </c>
      <c r="AC278" s="61">
        <v>0</v>
      </c>
    </row>
    <row r="279" spans="2:29" ht="13.7">
      <c r="B279" s="24" t="s">
        <v>49</v>
      </c>
      <c r="C279" s="24" t="s">
        <v>64</v>
      </c>
      <c r="D279" s="24" t="s">
        <v>65</v>
      </c>
      <c r="E279" s="24">
        <v>240</v>
      </c>
      <c r="F279" s="26">
        <v>46235</v>
      </c>
      <c r="G279" s="24" t="s">
        <v>52</v>
      </c>
      <c r="H279" s="24" t="s">
        <v>53</v>
      </c>
      <c r="I279" s="24" t="s">
        <v>54</v>
      </c>
      <c r="J279" s="24" t="s">
        <v>126</v>
      </c>
      <c r="K279" s="24">
        <v>1</v>
      </c>
      <c r="L279" s="24" t="s">
        <v>66</v>
      </c>
      <c r="M279" s="26">
        <v>46242</v>
      </c>
      <c r="N279" s="27">
        <v>46242.333333333336</v>
      </c>
      <c r="O279" s="27">
        <v>46242.5</v>
      </c>
      <c r="P279" s="24" t="s">
        <v>623</v>
      </c>
      <c r="Q279" s="24" t="s">
        <v>624</v>
      </c>
      <c r="R279" s="24" t="s">
        <v>142</v>
      </c>
      <c r="S279" s="24" t="s">
        <v>152</v>
      </c>
      <c r="T279" s="24" t="s">
        <v>54</v>
      </c>
      <c r="U279" s="24" t="s">
        <v>250</v>
      </c>
      <c r="V279" s="27">
        <v>46242.382638888892</v>
      </c>
      <c r="W279" s="27">
        <v>46242.400694444441</v>
      </c>
      <c r="Z279" s="24">
        <v>1</v>
      </c>
      <c r="AA279" s="24" t="s">
        <v>60</v>
      </c>
      <c r="AB279" s="24" t="b">
        <v>0</v>
      </c>
      <c r="AC279" s="61"/>
    </row>
    <row r="280" spans="2:29" ht="13.7">
      <c r="B280" s="24" t="s">
        <v>49</v>
      </c>
      <c r="C280" s="24" t="s">
        <v>64</v>
      </c>
      <c r="D280" s="24" t="s">
        <v>65</v>
      </c>
      <c r="E280" s="24">
        <v>240</v>
      </c>
      <c r="F280" s="26">
        <v>46235</v>
      </c>
      <c r="G280" s="24" t="s">
        <v>52</v>
      </c>
      <c r="H280" s="24" t="s">
        <v>53</v>
      </c>
      <c r="I280" s="24" t="s">
        <v>54</v>
      </c>
      <c r="J280" s="24" t="s">
        <v>126</v>
      </c>
      <c r="K280" s="24">
        <v>1</v>
      </c>
      <c r="L280" s="24" t="s">
        <v>66</v>
      </c>
      <c r="M280" s="26">
        <v>46242</v>
      </c>
      <c r="N280" s="27">
        <v>46242.333333333336</v>
      </c>
      <c r="O280" s="27">
        <v>46242.5</v>
      </c>
      <c r="P280" s="24" t="s">
        <v>625</v>
      </c>
      <c r="Q280" s="24" t="s">
        <v>626</v>
      </c>
      <c r="R280" s="24" t="s">
        <v>142</v>
      </c>
      <c r="S280" s="24" t="s">
        <v>160</v>
      </c>
      <c r="T280" s="24" t="s">
        <v>54</v>
      </c>
      <c r="U280" s="24" t="s">
        <v>250</v>
      </c>
      <c r="V280" s="27">
        <v>46242.460416666669</v>
      </c>
      <c r="W280" s="27">
        <v>46242.484722222223</v>
      </c>
      <c r="Z280" s="24">
        <v>1</v>
      </c>
      <c r="AA280" s="24" t="s">
        <v>60</v>
      </c>
      <c r="AB280" s="24" t="b">
        <v>0</v>
      </c>
      <c r="AC280" s="61"/>
    </row>
    <row r="281" spans="2:29" ht="13.7">
      <c r="B281" s="24" t="s">
        <v>49</v>
      </c>
      <c r="C281" s="24" t="s">
        <v>64</v>
      </c>
      <c r="D281" s="24" t="s">
        <v>65</v>
      </c>
      <c r="E281" s="24">
        <v>240</v>
      </c>
      <c r="F281" s="26">
        <v>46235</v>
      </c>
      <c r="G281" s="24" t="s">
        <v>52</v>
      </c>
      <c r="H281" s="24" t="s">
        <v>53</v>
      </c>
      <c r="I281" s="24" t="s">
        <v>54</v>
      </c>
      <c r="J281" s="24" t="s">
        <v>126</v>
      </c>
      <c r="K281" s="24">
        <v>1</v>
      </c>
      <c r="L281" s="24" t="s">
        <v>66</v>
      </c>
      <c r="M281" s="26">
        <v>46242</v>
      </c>
      <c r="N281" s="27">
        <v>46242.333333333336</v>
      </c>
      <c r="O281" s="27">
        <v>46242.5</v>
      </c>
      <c r="P281" s="24" t="s">
        <v>627</v>
      </c>
      <c r="Q281" s="24" t="s">
        <v>628</v>
      </c>
      <c r="R281" s="24" t="s">
        <v>142</v>
      </c>
      <c r="S281" s="24" t="s">
        <v>152</v>
      </c>
      <c r="T281" s="24" t="s">
        <v>54</v>
      </c>
      <c r="U281" s="24" t="s">
        <v>250</v>
      </c>
      <c r="V281" s="27">
        <v>46242.335416666669</v>
      </c>
      <c r="W281" s="27">
        <v>46242.365972222222</v>
      </c>
      <c r="Z281" s="24">
        <v>1</v>
      </c>
      <c r="AA281" s="24" t="s">
        <v>60</v>
      </c>
      <c r="AB281" s="24" t="b">
        <v>0</v>
      </c>
      <c r="AC281" s="61"/>
    </row>
    <row r="282" spans="2:29" ht="13.7">
      <c r="B282" s="24" t="s">
        <v>49</v>
      </c>
      <c r="C282" s="24" t="s">
        <v>64</v>
      </c>
      <c r="D282" s="24" t="s">
        <v>65</v>
      </c>
      <c r="E282" s="24">
        <v>240</v>
      </c>
      <c r="F282" s="26">
        <v>46235</v>
      </c>
      <c r="G282" s="24" t="s">
        <v>52</v>
      </c>
      <c r="H282" s="24" t="s">
        <v>53</v>
      </c>
      <c r="I282" s="24" t="s">
        <v>54</v>
      </c>
      <c r="J282" s="24" t="s">
        <v>126</v>
      </c>
      <c r="K282" s="24">
        <v>1</v>
      </c>
      <c r="L282" s="24" t="s">
        <v>66</v>
      </c>
      <c r="M282" s="26">
        <v>46242</v>
      </c>
      <c r="N282" s="27">
        <v>46242.333333333336</v>
      </c>
      <c r="O282" s="27">
        <v>46242.5</v>
      </c>
      <c r="P282" s="24" t="s">
        <v>629</v>
      </c>
      <c r="Q282" s="24" t="s">
        <v>630</v>
      </c>
      <c r="R282" s="24" t="s">
        <v>146</v>
      </c>
      <c r="T282" s="24" t="s">
        <v>54</v>
      </c>
      <c r="U282" s="24" t="s">
        <v>250</v>
      </c>
      <c r="V282" s="27">
        <v>46242.424305555556</v>
      </c>
      <c r="W282" s="27">
        <v>46242.454861111109</v>
      </c>
      <c r="Z282" s="24">
        <v>1</v>
      </c>
      <c r="AA282" s="24" t="s">
        <v>60</v>
      </c>
      <c r="AB282" s="24" t="b">
        <v>0</v>
      </c>
      <c r="AC282" s="61"/>
    </row>
    <row r="283" spans="2:29" ht="13.7">
      <c r="B283" s="24" t="s">
        <v>49</v>
      </c>
      <c r="C283" s="24" t="s">
        <v>64</v>
      </c>
      <c r="D283" s="24" t="s">
        <v>65</v>
      </c>
      <c r="E283" s="24">
        <v>240</v>
      </c>
      <c r="F283" s="26">
        <v>46235</v>
      </c>
      <c r="G283" s="24" t="s">
        <v>52</v>
      </c>
      <c r="H283" s="24" t="s">
        <v>53</v>
      </c>
      <c r="I283" s="24" t="s">
        <v>68</v>
      </c>
      <c r="J283" s="24" t="s">
        <v>125</v>
      </c>
      <c r="K283" s="24">
        <v>1</v>
      </c>
      <c r="L283" s="24" t="s">
        <v>66</v>
      </c>
      <c r="M283" s="26">
        <v>46260</v>
      </c>
      <c r="N283" s="27">
        <v>46260.541666666664</v>
      </c>
      <c r="O283" s="27">
        <v>46260.708333333336</v>
      </c>
      <c r="V283" s="27"/>
      <c r="W283" s="27"/>
      <c r="X283" s="24">
        <v>4</v>
      </c>
      <c r="Y283" s="24">
        <v>0</v>
      </c>
      <c r="Z283" s="24">
        <v>4</v>
      </c>
      <c r="AA283" s="24" t="s">
        <v>60</v>
      </c>
      <c r="AB283" s="24" t="b">
        <v>0</v>
      </c>
      <c r="AC283" s="61">
        <v>0</v>
      </c>
    </row>
    <row r="284" spans="2:29" ht="13.7">
      <c r="B284" s="24" t="s">
        <v>49</v>
      </c>
      <c r="C284" s="24" t="s">
        <v>64</v>
      </c>
      <c r="D284" s="24" t="s">
        <v>65</v>
      </c>
      <c r="E284" s="24">
        <v>240</v>
      </c>
      <c r="F284" s="26">
        <v>46235</v>
      </c>
      <c r="G284" s="24" t="s">
        <v>52</v>
      </c>
      <c r="H284" s="24" t="s">
        <v>53</v>
      </c>
      <c r="I284" s="24" t="s">
        <v>68</v>
      </c>
      <c r="J284" s="24" t="s">
        <v>126</v>
      </c>
      <c r="K284" s="24">
        <v>1</v>
      </c>
      <c r="L284" s="24" t="s">
        <v>66</v>
      </c>
      <c r="M284" s="26">
        <v>46260</v>
      </c>
      <c r="N284" s="27">
        <v>46260.541666666664</v>
      </c>
      <c r="O284" s="27">
        <v>46260.708333333336</v>
      </c>
      <c r="P284" s="24" t="s">
        <v>631</v>
      </c>
      <c r="Q284" s="24" t="s">
        <v>632</v>
      </c>
      <c r="R284" s="24" t="s">
        <v>633</v>
      </c>
      <c r="T284" s="24" t="s">
        <v>68</v>
      </c>
      <c r="U284" s="24" t="s">
        <v>179</v>
      </c>
      <c r="V284" s="27">
        <v>46260.675000000003</v>
      </c>
      <c r="W284" s="27">
        <v>46260.697222222225</v>
      </c>
      <c r="Z284" s="24">
        <v>1</v>
      </c>
      <c r="AA284" s="24" t="s">
        <v>60</v>
      </c>
      <c r="AB284" s="24" t="b">
        <v>0</v>
      </c>
      <c r="AC284" s="61"/>
    </row>
    <row r="285" spans="2:29" ht="13.7">
      <c r="B285" s="24" t="s">
        <v>49</v>
      </c>
      <c r="C285" s="24" t="s">
        <v>64</v>
      </c>
      <c r="D285" s="24" t="s">
        <v>65</v>
      </c>
      <c r="E285" s="24">
        <v>240</v>
      </c>
      <c r="F285" s="26">
        <v>46235</v>
      </c>
      <c r="G285" s="24" t="s">
        <v>52</v>
      </c>
      <c r="H285" s="24" t="s">
        <v>53</v>
      </c>
      <c r="I285" s="24" t="s">
        <v>68</v>
      </c>
      <c r="J285" s="24" t="s">
        <v>126</v>
      </c>
      <c r="K285" s="24">
        <v>1</v>
      </c>
      <c r="L285" s="24" t="s">
        <v>66</v>
      </c>
      <c r="M285" s="26">
        <v>46260</v>
      </c>
      <c r="N285" s="27">
        <v>46260.541666666664</v>
      </c>
      <c r="O285" s="27">
        <v>46260.708333333336</v>
      </c>
      <c r="P285" s="24" t="s">
        <v>634</v>
      </c>
      <c r="Q285" s="24" t="s">
        <v>635</v>
      </c>
      <c r="R285" s="24" t="s">
        <v>636</v>
      </c>
      <c r="T285" s="24" t="s">
        <v>68</v>
      </c>
      <c r="U285" s="24" t="s">
        <v>179</v>
      </c>
      <c r="V285" s="27">
        <v>46260.54583333333</v>
      </c>
      <c r="W285" s="27">
        <v>46260.570833333331</v>
      </c>
      <c r="Z285" s="24">
        <v>1</v>
      </c>
      <c r="AA285" s="24" t="s">
        <v>60</v>
      </c>
      <c r="AB285" s="24" t="b">
        <v>0</v>
      </c>
      <c r="AC285" s="61"/>
    </row>
    <row r="286" spans="2:29" ht="13.7">
      <c r="B286" s="24" t="s">
        <v>49</v>
      </c>
      <c r="C286" s="24" t="s">
        <v>64</v>
      </c>
      <c r="D286" s="24" t="s">
        <v>65</v>
      </c>
      <c r="E286" s="24">
        <v>240</v>
      </c>
      <c r="F286" s="26">
        <v>46235</v>
      </c>
      <c r="G286" s="24" t="s">
        <v>52</v>
      </c>
      <c r="H286" s="24" t="s">
        <v>53</v>
      </c>
      <c r="I286" s="24" t="s">
        <v>68</v>
      </c>
      <c r="J286" s="24" t="s">
        <v>126</v>
      </c>
      <c r="K286" s="24">
        <v>1</v>
      </c>
      <c r="L286" s="24" t="s">
        <v>66</v>
      </c>
      <c r="M286" s="26">
        <v>46260</v>
      </c>
      <c r="N286" s="27">
        <v>46260.541666666664</v>
      </c>
      <c r="O286" s="27">
        <v>46260.708333333336</v>
      </c>
      <c r="P286" s="24" t="s">
        <v>637</v>
      </c>
      <c r="Q286" s="24" t="s">
        <v>638</v>
      </c>
      <c r="R286" s="24" t="s">
        <v>636</v>
      </c>
      <c r="S286" s="24" t="s">
        <v>152</v>
      </c>
      <c r="T286" s="24" t="s">
        <v>68</v>
      </c>
      <c r="U286" s="24" t="s">
        <v>179</v>
      </c>
      <c r="V286" s="27">
        <v>46260.589583333334</v>
      </c>
      <c r="W286" s="27">
        <v>46260.612500000003</v>
      </c>
      <c r="Z286" s="24">
        <v>1</v>
      </c>
      <c r="AA286" s="24" t="s">
        <v>60</v>
      </c>
      <c r="AB286" s="24" t="b">
        <v>0</v>
      </c>
      <c r="AC286" s="61"/>
    </row>
    <row r="287" spans="2:29" ht="13.7">
      <c r="B287" s="24" t="s">
        <v>49</v>
      </c>
      <c r="C287" s="24" t="s">
        <v>64</v>
      </c>
      <c r="D287" s="24" t="s">
        <v>65</v>
      </c>
      <c r="E287" s="24">
        <v>240</v>
      </c>
      <c r="F287" s="26">
        <v>46235</v>
      </c>
      <c r="G287" s="24" t="s">
        <v>52</v>
      </c>
      <c r="H287" s="24" t="s">
        <v>53</v>
      </c>
      <c r="I287" s="24" t="s">
        <v>68</v>
      </c>
      <c r="J287" s="24" t="s">
        <v>126</v>
      </c>
      <c r="K287" s="24">
        <v>1</v>
      </c>
      <c r="L287" s="24" t="s">
        <v>66</v>
      </c>
      <c r="M287" s="26">
        <v>46260</v>
      </c>
      <c r="N287" s="27">
        <v>46260.541666666664</v>
      </c>
      <c r="O287" s="27">
        <v>46260.708333333336</v>
      </c>
      <c r="P287" s="24" t="s">
        <v>639</v>
      </c>
      <c r="Q287" s="24" t="s">
        <v>640</v>
      </c>
      <c r="R287" s="24" t="s">
        <v>633</v>
      </c>
      <c r="T287" s="24" t="s">
        <v>68</v>
      </c>
      <c r="U287" s="24" t="s">
        <v>179</v>
      </c>
      <c r="V287" s="27">
        <v>46260.626388888886</v>
      </c>
      <c r="W287" s="27">
        <v>46260.648611111108</v>
      </c>
      <c r="Z287" s="24">
        <v>1</v>
      </c>
      <c r="AA287" s="24" t="s">
        <v>60</v>
      </c>
      <c r="AB287" s="24" t="b">
        <v>0</v>
      </c>
      <c r="AC287" s="61"/>
    </row>
    <row r="288" spans="2:29" ht="13.7">
      <c r="B288" s="24" t="s">
        <v>49</v>
      </c>
      <c r="C288" s="24" t="s">
        <v>64</v>
      </c>
      <c r="D288" s="24" t="s">
        <v>65</v>
      </c>
      <c r="E288" s="24">
        <v>240</v>
      </c>
      <c r="F288" s="26">
        <v>46235</v>
      </c>
      <c r="G288" s="24" t="s">
        <v>52</v>
      </c>
      <c r="H288" s="24" t="s">
        <v>53</v>
      </c>
      <c r="I288" s="24" t="s">
        <v>57</v>
      </c>
      <c r="J288" s="24" t="s">
        <v>125</v>
      </c>
      <c r="K288" s="24">
        <v>1</v>
      </c>
      <c r="L288" s="24" t="s">
        <v>66</v>
      </c>
      <c r="M288" s="26">
        <v>46262</v>
      </c>
      <c r="N288" s="27">
        <v>46262.541666666664</v>
      </c>
      <c r="O288" s="27">
        <v>46262.708333333336</v>
      </c>
      <c r="V288" s="27"/>
      <c r="W288" s="27"/>
      <c r="X288" s="24">
        <v>4</v>
      </c>
      <c r="Y288" s="24">
        <v>0</v>
      </c>
      <c r="Z288" s="24">
        <v>4</v>
      </c>
      <c r="AA288" s="24" t="s">
        <v>60</v>
      </c>
      <c r="AB288" s="24" t="b">
        <v>0</v>
      </c>
      <c r="AC288" s="61">
        <v>0</v>
      </c>
    </row>
    <row r="289" spans="2:29" ht="13.7">
      <c r="B289" s="24" t="s">
        <v>49</v>
      </c>
      <c r="C289" s="24" t="s">
        <v>64</v>
      </c>
      <c r="D289" s="24" t="s">
        <v>65</v>
      </c>
      <c r="E289" s="24">
        <v>240</v>
      </c>
      <c r="F289" s="26">
        <v>46235</v>
      </c>
      <c r="G289" s="24" t="s">
        <v>52</v>
      </c>
      <c r="H289" s="24" t="s">
        <v>53</v>
      </c>
      <c r="I289" s="24" t="s">
        <v>57</v>
      </c>
      <c r="J289" s="24" t="s">
        <v>126</v>
      </c>
      <c r="K289" s="24">
        <v>1</v>
      </c>
      <c r="L289" s="24" t="s">
        <v>66</v>
      </c>
      <c r="M289" s="26">
        <v>46262</v>
      </c>
      <c r="N289" s="27">
        <v>46262.541666666664</v>
      </c>
      <c r="O289" s="27">
        <v>46262.708333333336</v>
      </c>
      <c r="P289" s="24" t="s">
        <v>641</v>
      </c>
      <c r="Q289" s="24" t="s">
        <v>642</v>
      </c>
      <c r="R289" s="24" t="s">
        <v>165</v>
      </c>
      <c r="T289" s="24" t="s">
        <v>57</v>
      </c>
      <c r="U289" s="24" t="s">
        <v>514</v>
      </c>
      <c r="V289" s="27">
        <v>46262.549305555556</v>
      </c>
      <c r="W289" s="27">
        <v>46262.577777777777</v>
      </c>
      <c r="Z289" s="24">
        <v>1</v>
      </c>
      <c r="AA289" s="24" t="s">
        <v>60</v>
      </c>
      <c r="AB289" s="24" t="b">
        <v>0</v>
      </c>
      <c r="AC289" s="61"/>
    </row>
    <row r="290" spans="2:29" ht="13.7">
      <c r="B290" s="24" t="s">
        <v>49</v>
      </c>
      <c r="C290" s="24" t="s">
        <v>64</v>
      </c>
      <c r="D290" s="24" t="s">
        <v>65</v>
      </c>
      <c r="E290" s="24">
        <v>240</v>
      </c>
      <c r="F290" s="26">
        <v>46235</v>
      </c>
      <c r="G290" s="24" t="s">
        <v>52</v>
      </c>
      <c r="H290" s="24" t="s">
        <v>53</v>
      </c>
      <c r="I290" s="24" t="s">
        <v>57</v>
      </c>
      <c r="J290" s="24" t="s">
        <v>126</v>
      </c>
      <c r="K290" s="24">
        <v>1</v>
      </c>
      <c r="L290" s="24" t="s">
        <v>66</v>
      </c>
      <c r="M290" s="26">
        <v>46262</v>
      </c>
      <c r="N290" s="27">
        <v>46262.541666666664</v>
      </c>
      <c r="O290" s="27">
        <v>46262.708333333336</v>
      </c>
      <c r="P290" s="24" t="s">
        <v>643</v>
      </c>
      <c r="Q290" s="24" t="s">
        <v>644</v>
      </c>
      <c r="R290" s="24" t="s">
        <v>182</v>
      </c>
      <c r="T290" s="24" t="s">
        <v>57</v>
      </c>
      <c r="U290" s="24" t="s">
        <v>514</v>
      </c>
      <c r="V290" s="27">
        <v>46262.589583333334</v>
      </c>
      <c r="W290" s="27">
        <v>46262.611805555556</v>
      </c>
      <c r="Z290" s="24">
        <v>1</v>
      </c>
      <c r="AA290" s="24" t="s">
        <v>60</v>
      </c>
      <c r="AB290" s="24" t="b">
        <v>0</v>
      </c>
      <c r="AC290" s="61"/>
    </row>
    <row r="291" spans="2:29" ht="13.7">
      <c r="B291" s="24" t="s">
        <v>49</v>
      </c>
      <c r="C291" s="24" t="s">
        <v>64</v>
      </c>
      <c r="D291" s="24" t="s">
        <v>65</v>
      </c>
      <c r="E291" s="24">
        <v>240</v>
      </c>
      <c r="F291" s="26">
        <v>46235</v>
      </c>
      <c r="G291" s="24" t="s">
        <v>52</v>
      </c>
      <c r="H291" s="24" t="s">
        <v>53</v>
      </c>
      <c r="I291" s="24" t="s">
        <v>57</v>
      </c>
      <c r="J291" s="24" t="s">
        <v>126</v>
      </c>
      <c r="K291" s="24">
        <v>1</v>
      </c>
      <c r="L291" s="24" t="s">
        <v>66</v>
      </c>
      <c r="M291" s="26">
        <v>46262</v>
      </c>
      <c r="N291" s="27">
        <v>46262.541666666664</v>
      </c>
      <c r="O291" s="27">
        <v>46262.708333333336</v>
      </c>
      <c r="P291" s="24" t="s">
        <v>645</v>
      </c>
      <c r="Q291" s="24" t="s">
        <v>646</v>
      </c>
      <c r="R291" s="24" t="s">
        <v>155</v>
      </c>
      <c r="T291" s="24" t="s">
        <v>57</v>
      </c>
      <c r="U291" s="24" t="s">
        <v>514</v>
      </c>
      <c r="V291" s="27">
        <v>46262.669444444444</v>
      </c>
      <c r="W291" s="27">
        <v>46262.695138888892</v>
      </c>
      <c r="Z291" s="24">
        <v>1</v>
      </c>
      <c r="AA291" s="24" t="s">
        <v>60</v>
      </c>
      <c r="AB291" s="24" t="b">
        <v>0</v>
      </c>
      <c r="AC291" s="61"/>
    </row>
    <row r="292" spans="2:29" ht="13.7">
      <c r="B292" s="24" t="s">
        <v>49</v>
      </c>
      <c r="C292" s="24" t="s">
        <v>64</v>
      </c>
      <c r="D292" s="24" t="s">
        <v>65</v>
      </c>
      <c r="E292" s="24">
        <v>240</v>
      </c>
      <c r="F292" s="26">
        <v>46235</v>
      </c>
      <c r="G292" s="24" t="s">
        <v>52</v>
      </c>
      <c r="H292" s="24" t="s">
        <v>53</v>
      </c>
      <c r="I292" s="24" t="s">
        <v>57</v>
      </c>
      <c r="J292" s="24" t="s">
        <v>126</v>
      </c>
      <c r="K292" s="24">
        <v>1</v>
      </c>
      <c r="L292" s="24" t="s">
        <v>66</v>
      </c>
      <c r="M292" s="26">
        <v>46262</v>
      </c>
      <c r="N292" s="27">
        <v>46262.541666666664</v>
      </c>
      <c r="O292" s="27">
        <v>46262.708333333336</v>
      </c>
      <c r="P292" s="24" t="s">
        <v>647</v>
      </c>
      <c r="Q292" s="24" t="s">
        <v>648</v>
      </c>
      <c r="R292" s="24" t="s">
        <v>185</v>
      </c>
      <c r="S292" s="24" t="s">
        <v>198</v>
      </c>
      <c r="T292" s="24" t="s">
        <v>57</v>
      </c>
      <c r="U292" s="24" t="s">
        <v>514</v>
      </c>
      <c r="V292" s="27">
        <v>46262.62777777778</v>
      </c>
      <c r="W292" s="27">
        <v>46262.646527777775</v>
      </c>
      <c r="Z292" s="24">
        <v>1</v>
      </c>
      <c r="AA292" s="24" t="s">
        <v>60</v>
      </c>
      <c r="AB292" s="24" t="b">
        <v>0</v>
      </c>
      <c r="AC292" s="61"/>
    </row>
    <row r="293" spans="2:29" ht="13.7">
      <c r="B293" s="24" t="s">
        <v>49</v>
      </c>
      <c r="C293" s="24" t="s">
        <v>64</v>
      </c>
      <c r="D293" s="24" t="s">
        <v>65</v>
      </c>
      <c r="E293" s="24">
        <v>270</v>
      </c>
      <c r="F293" s="26">
        <v>46174</v>
      </c>
      <c r="G293" s="24" t="s">
        <v>52</v>
      </c>
      <c r="H293" s="24" t="s">
        <v>53</v>
      </c>
      <c r="I293" s="24" t="s">
        <v>62</v>
      </c>
      <c r="J293" s="24" t="s">
        <v>125</v>
      </c>
      <c r="K293" s="24">
        <v>1</v>
      </c>
      <c r="L293" s="24" t="s">
        <v>66</v>
      </c>
      <c r="M293" s="26">
        <v>46174</v>
      </c>
      <c r="N293" s="27">
        <v>46174.333333333336</v>
      </c>
      <c r="O293" s="27">
        <v>46174.520833333336</v>
      </c>
      <c r="V293" s="27"/>
      <c r="W293" s="27"/>
      <c r="X293" s="24">
        <v>4</v>
      </c>
      <c r="Y293" s="24">
        <v>0</v>
      </c>
      <c r="Z293" s="24">
        <v>4</v>
      </c>
      <c r="AA293" s="24" t="s">
        <v>56</v>
      </c>
      <c r="AB293" s="24" t="b">
        <v>0</v>
      </c>
      <c r="AC293" s="61">
        <v>0</v>
      </c>
    </row>
    <row r="294" spans="2:29" ht="13.7">
      <c r="B294" s="24" t="s">
        <v>49</v>
      </c>
      <c r="C294" s="24" t="s">
        <v>64</v>
      </c>
      <c r="D294" s="24" t="s">
        <v>65</v>
      </c>
      <c r="E294" s="24">
        <v>270</v>
      </c>
      <c r="F294" s="26">
        <v>46174</v>
      </c>
      <c r="G294" s="24" t="s">
        <v>52</v>
      </c>
      <c r="H294" s="24" t="s">
        <v>53</v>
      </c>
      <c r="I294" s="24" t="s">
        <v>62</v>
      </c>
      <c r="J294" s="24" t="s">
        <v>126</v>
      </c>
      <c r="K294" s="24">
        <v>1</v>
      </c>
      <c r="L294" s="24" t="s">
        <v>66</v>
      </c>
      <c r="M294" s="26">
        <v>46174</v>
      </c>
      <c r="N294" s="27">
        <v>46174.333333333336</v>
      </c>
      <c r="O294" s="27">
        <v>46174.520833333336</v>
      </c>
      <c r="P294" s="24" t="s">
        <v>649</v>
      </c>
      <c r="Q294" s="24" t="s">
        <v>650</v>
      </c>
      <c r="R294" s="24" t="s">
        <v>328</v>
      </c>
      <c r="T294" s="24" t="s">
        <v>62</v>
      </c>
      <c r="U294" s="24" t="s">
        <v>169</v>
      </c>
      <c r="V294" s="27">
        <v>46174.477777777778</v>
      </c>
      <c r="W294" s="27">
        <v>46174.505555555559</v>
      </c>
      <c r="Z294" s="24">
        <v>1</v>
      </c>
      <c r="AA294" s="24" t="s">
        <v>56</v>
      </c>
      <c r="AB294" s="24" t="b">
        <v>0</v>
      </c>
      <c r="AC294" s="61"/>
    </row>
    <row r="295" spans="2:29" ht="13.7">
      <c r="B295" s="24" t="s">
        <v>49</v>
      </c>
      <c r="C295" s="24" t="s">
        <v>64</v>
      </c>
      <c r="D295" s="24" t="s">
        <v>65</v>
      </c>
      <c r="E295" s="24">
        <v>270</v>
      </c>
      <c r="F295" s="26">
        <v>46174</v>
      </c>
      <c r="G295" s="24" t="s">
        <v>52</v>
      </c>
      <c r="H295" s="24" t="s">
        <v>53</v>
      </c>
      <c r="I295" s="24" t="s">
        <v>62</v>
      </c>
      <c r="J295" s="24" t="s">
        <v>126</v>
      </c>
      <c r="K295" s="24">
        <v>1</v>
      </c>
      <c r="L295" s="24" t="s">
        <v>66</v>
      </c>
      <c r="M295" s="26">
        <v>46174</v>
      </c>
      <c r="N295" s="27">
        <v>46174.333333333336</v>
      </c>
      <c r="O295" s="27">
        <v>46174.520833333336</v>
      </c>
      <c r="P295" s="24" t="s">
        <v>651</v>
      </c>
      <c r="Q295" s="24" t="s">
        <v>652</v>
      </c>
      <c r="R295" s="24" t="s">
        <v>249</v>
      </c>
      <c r="T295" s="24" t="s">
        <v>62</v>
      </c>
      <c r="U295" s="24" t="s">
        <v>169</v>
      </c>
      <c r="V295" s="27">
        <v>46174.386111111111</v>
      </c>
      <c r="W295" s="27">
        <v>46174.404166666667</v>
      </c>
      <c r="Z295" s="24">
        <v>1</v>
      </c>
      <c r="AA295" s="24" t="s">
        <v>56</v>
      </c>
      <c r="AB295" s="24" t="b">
        <v>0</v>
      </c>
      <c r="AC295" s="61"/>
    </row>
    <row r="296" spans="2:29" ht="13.7">
      <c r="B296" s="24" t="s">
        <v>49</v>
      </c>
      <c r="C296" s="24" t="s">
        <v>64</v>
      </c>
      <c r="D296" s="24" t="s">
        <v>65</v>
      </c>
      <c r="E296" s="24">
        <v>270</v>
      </c>
      <c r="F296" s="26">
        <v>46174</v>
      </c>
      <c r="G296" s="24" t="s">
        <v>52</v>
      </c>
      <c r="H296" s="24" t="s">
        <v>53</v>
      </c>
      <c r="I296" s="24" t="s">
        <v>62</v>
      </c>
      <c r="J296" s="24" t="s">
        <v>126</v>
      </c>
      <c r="K296" s="24">
        <v>1</v>
      </c>
      <c r="L296" s="24" t="s">
        <v>66</v>
      </c>
      <c r="M296" s="26">
        <v>46174</v>
      </c>
      <c r="N296" s="27">
        <v>46174.333333333336</v>
      </c>
      <c r="O296" s="27">
        <v>46174.520833333336</v>
      </c>
      <c r="P296" s="24" t="s">
        <v>653</v>
      </c>
      <c r="Q296" s="24" t="s">
        <v>654</v>
      </c>
      <c r="R296" s="24" t="s">
        <v>253</v>
      </c>
      <c r="S296" s="24" t="s">
        <v>152</v>
      </c>
      <c r="T296" s="24" t="s">
        <v>62</v>
      </c>
      <c r="U296" s="24" t="s">
        <v>169</v>
      </c>
      <c r="V296" s="27">
        <v>46174.337500000001</v>
      </c>
      <c r="W296" s="27">
        <v>46174.366666666669</v>
      </c>
      <c r="Z296" s="24">
        <v>1</v>
      </c>
      <c r="AA296" s="24" t="s">
        <v>56</v>
      </c>
      <c r="AB296" s="24" t="b">
        <v>0</v>
      </c>
      <c r="AC296" s="61"/>
    </row>
    <row r="297" spans="2:29" ht="13.7">
      <c r="B297" s="24" t="s">
        <v>49</v>
      </c>
      <c r="C297" s="24" t="s">
        <v>64</v>
      </c>
      <c r="D297" s="24" t="s">
        <v>65</v>
      </c>
      <c r="E297" s="24">
        <v>270</v>
      </c>
      <c r="F297" s="26">
        <v>46174</v>
      </c>
      <c r="G297" s="24" t="s">
        <v>52</v>
      </c>
      <c r="H297" s="24" t="s">
        <v>53</v>
      </c>
      <c r="I297" s="24" t="s">
        <v>62</v>
      </c>
      <c r="J297" s="24" t="s">
        <v>126</v>
      </c>
      <c r="K297" s="24">
        <v>1</v>
      </c>
      <c r="L297" s="24" t="s">
        <v>66</v>
      </c>
      <c r="M297" s="26">
        <v>46174</v>
      </c>
      <c r="N297" s="27">
        <v>46174.333333333336</v>
      </c>
      <c r="O297" s="27">
        <v>46174.520833333336</v>
      </c>
      <c r="P297" s="24" t="s">
        <v>655</v>
      </c>
      <c r="Q297" s="24" t="s">
        <v>656</v>
      </c>
      <c r="R297" s="24" t="s">
        <v>256</v>
      </c>
      <c r="T297" s="24" t="s">
        <v>62</v>
      </c>
      <c r="U297" s="24" t="s">
        <v>169</v>
      </c>
      <c r="V297" s="27">
        <v>46174.429861111108</v>
      </c>
      <c r="W297" s="27">
        <v>46174.463194444441</v>
      </c>
      <c r="Z297" s="24">
        <v>1</v>
      </c>
      <c r="AA297" s="24" t="s">
        <v>56</v>
      </c>
      <c r="AB297" s="24" t="b">
        <v>0</v>
      </c>
      <c r="AC297" s="61"/>
    </row>
    <row r="298" spans="2:29" ht="13.7">
      <c r="B298" s="24" t="s">
        <v>49</v>
      </c>
      <c r="C298" s="24" t="s">
        <v>64</v>
      </c>
      <c r="D298" s="24" t="s">
        <v>65</v>
      </c>
      <c r="E298" s="24">
        <v>270</v>
      </c>
      <c r="F298" s="26">
        <v>46174</v>
      </c>
      <c r="G298" s="24" t="s">
        <v>52</v>
      </c>
      <c r="H298" s="24" t="s">
        <v>53</v>
      </c>
      <c r="I298" s="24" t="s">
        <v>54</v>
      </c>
      <c r="J298" s="24" t="s">
        <v>125</v>
      </c>
      <c r="K298" s="24">
        <v>1</v>
      </c>
      <c r="L298" s="24" t="s">
        <v>66</v>
      </c>
      <c r="M298" s="26">
        <v>46192</v>
      </c>
      <c r="N298" s="27">
        <v>46192.333333333336</v>
      </c>
      <c r="O298" s="27">
        <v>46192.520833333336</v>
      </c>
      <c r="V298" s="27"/>
      <c r="W298" s="27"/>
      <c r="X298" s="24">
        <v>4</v>
      </c>
      <c r="Y298" s="24">
        <v>0</v>
      </c>
      <c r="Z298" s="24">
        <v>4</v>
      </c>
      <c r="AA298" s="24" t="s">
        <v>56</v>
      </c>
      <c r="AB298" s="24" t="b">
        <v>0</v>
      </c>
      <c r="AC298" s="61">
        <v>0</v>
      </c>
    </row>
    <row r="299" spans="2:29" ht="13.7">
      <c r="B299" s="24" t="s">
        <v>49</v>
      </c>
      <c r="C299" s="24" t="s">
        <v>64</v>
      </c>
      <c r="D299" s="24" t="s">
        <v>65</v>
      </c>
      <c r="E299" s="24">
        <v>270</v>
      </c>
      <c r="F299" s="26">
        <v>46174</v>
      </c>
      <c r="G299" s="24" t="s">
        <v>52</v>
      </c>
      <c r="H299" s="24" t="s">
        <v>53</v>
      </c>
      <c r="I299" s="24" t="s">
        <v>54</v>
      </c>
      <c r="J299" s="24" t="s">
        <v>126</v>
      </c>
      <c r="K299" s="24">
        <v>1</v>
      </c>
      <c r="L299" s="24" t="s">
        <v>66</v>
      </c>
      <c r="M299" s="26">
        <v>46192</v>
      </c>
      <c r="N299" s="27">
        <v>46192.333333333336</v>
      </c>
      <c r="O299" s="27">
        <v>46192.520833333336</v>
      </c>
      <c r="P299" s="24" t="s">
        <v>657</v>
      </c>
      <c r="Q299" s="24" t="s">
        <v>658</v>
      </c>
      <c r="R299" s="24" t="s">
        <v>142</v>
      </c>
      <c r="T299" s="24" t="s">
        <v>54</v>
      </c>
      <c r="U299" s="24" t="s">
        <v>143</v>
      </c>
      <c r="V299" s="27">
        <v>46192.383333333331</v>
      </c>
      <c r="W299" s="27">
        <v>46192.413194444445</v>
      </c>
      <c r="Z299" s="24">
        <v>1</v>
      </c>
      <c r="AA299" s="24" t="s">
        <v>56</v>
      </c>
      <c r="AB299" s="24" t="b">
        <v>0</v>
      </c>
      <c r="AC299" s="61"/>
    </row>
    <row r="300" spans="2:29" ht="13.7">
      <c r="B300" s="24" t="s">
        <v>49</v>
      </c>
      <c r="C300" s="24" t="s">
        <v>64</v>
      </c>
      <c r="D300" s="24" t="s">
        <v>65</v>
      </c>
      <c r="E300" s="24">
        <v>270</v>
      </c>
      <c r="F300" s="26">
        <v>46174</v>
      </c>
      <c r="G300" s="24" t="s">
        <v>52</v>
      </c>
      <c r="H300" s="24" t="s">
        <v>53</v>
      </c>
      <c r="I300" s="24" t="s">
        <v>54</v>
      </c>
      <c r="J300" s="24" t="s">
        <v>126</v>
      </c>
      <c r="K300" s="24">
        <v>1</v>
      </c>
      <c r="L300" s="24" t="s">
        <v>66</v>
      </c>
      <c r="M300" s="26">
        <v>46192</v>
      </c>
      <c r="N300" s="27">
        <v>46192.333333333336</v>
      </c>
      <c r="O300" s="27">
        <v>46192.520833333336</v>
      </c>
      <c r="P300" s="24" t="s">
        <v>659</v>
      </c>
      <c r="Q300" s="24" t="s">
        <v>660</v>
      </c>
      <c r="R300" s="24" t="s">
        <v>146</v>
      </c>
      <c r="S300" s="24" t="s">
        <v>156</v>
      </c>
      <c r="T300" s="24" t="s">
        <v>54</v>
      </c>
      <c r="U300" s="24" t="s">
        <v>143</v>
      </c>
      <c r="V300" s="27">
        <v>46192.335416666669</v>
      </c>
      <c r="W300" s="27">
        <v>46192.362500000003</v>
      </c>
      <c r="Z300" s="24">
        <v>1</v>
      </c>
      <c r="AA300" s="24" t="s">
        <v>56</v>
      </c>
      <c r="AB300" s="24" t="b">
        <v>0</v>
      </c>
      <c r="AC300" s="61"/>
    </row>
    <row r="301" spans="2:29" ht="13.7">
      <c r="B301" s="24" t="s">
        <v>49</v>
      </c>
      <c r="C301" s="24" t="s">
        <v>64</v>
      </c>
      <c r="D301" s="24" t="s">
        <v>65</v>
      </c>
      <c r="E301" s="24">
        <v>270</v>
      </c>
      <c r="F301" s="26">
        <v>46174</v>
      </c>
      <c r="G301" s="24" t="s">
        <v>52</v>
      </c>
      <c r="H301" s="24" t="s">
        <v>53</v>
      </c>
      <c r="I301" s="24" t="s">
        <v>54</v>
      </c>
      <c r="J301" s="24" t="s">
        <v>126</v>
      </c>
      <c r="K301" s="24">
        <v>1</v>
      </c>
      <c r="L301" s="24" t="s">
        <v>66</v>
      </c>
      <c r="M301" s="26">
        <v>46192</v>
      </c>
      <c r="N301" s="27">
        <v>46192.333333333336</v>
      </c>
      <c r="O301" s="27">
        <v>46192.520833333336</v>
      </c>
      <c r="P301" s="24" t="s">
        <v>661</v>
      </c>
      <c r="Q301" s="24" t="s">
        <v>662</v>
      </c>
      <c r="R301" s="24" t="s">
        <v>190</v>
      </c>
      <c r="T301" s="24" t="s">
        <v>54</v>
      </c>
      <c r="U301" s="24" t="s">
        <v>143</v>
      </c>
      <c r="V301" s="27">
        <v>46192.428472222222</v>
      </c>
      <c r="W301" s="27">
        <v>46192.45</v>
      </c>
      <c r="Z301" s="24">
        <v>1</v>
      </c>
      <c r="AA301" s="24" t="s">
        <v>56</v>
      </c>
      <c r="AB301" s="24" t="b">
        <v>0</v>
      </c>
      <c r="AC301" s="61"/>
    </row>
    <row r="302" spans="2:29" ht="13.7">
      <c r="B302" s="24" t="s">
        <v>49</v>
      </c>
      <c r="C302" s="24" t="s">
        <v>64</v>
      </c>
      <c r="D302" s="24" t="s">
        <v>65</v>
      </c>
      <c r="E302" s="24">
        <v>270</v>
      </c>
      <c r="F302" s="26">
        <v>46174</v>
      </c>
      <c r="G302" s="24" t="s">
        <v>52</v>
      </c>
      <c r="H302" s="24" t="s">
        <v>53</v>
      </c>
      <c r="I302" s="24" t="s">
        <v>54</v>
      </c>
      <c r="J302" s="24" t="s">
        <v>126</v>
      </c>
      <c r="K302" s="24">
        <v>1</v>
      </c>
      <c r="L302" s="24" t="s">
        <v>66</v>
      </c>
      <c r="M302" s="26">
        <v>46192</v>
      </c>
      <c r="N302" s="27">
        <v>46192.333333333336</v>
      </c>
      <c r="O302" s="27">
        <v>46192.520833333336</v>
      </c>
      <c r="P302" s="24" t="s">
        <v>663</v>
      </c>
      <c r="Q302" s="24" t="s">
        <v>664</v>
      </c>
      <c r="R302" s="24" t="s">
        <v>142</v>
      </c>
      <c r="T302" s="24" t="s">
        <v>54</v>
      </c>
      <c r="U302" s="24" t="s">
        <v>143</v>
      </c>
      <c r="V302" s="27">
        <v>46192.478472222225</v>
      </c>
      <c r="W302" s="27">
        <v>46192.504166666666</v>
      </c>
      <c r="Z302" s="24">
        <v>1</v>
      </c>
      <c r="AA302" s="24" t="s">
        <v>56</v>
      </c>
      <c r="AB302" s="24" t="b">
        <v>0</v>
      </c>
      <c r="AC302" s="61"/>
    </row>
    <row r="303" spans="2:29" ht="13.7">
      <c r="B303" s="24" t="s">
        <v>49</v>
      </c>
      <c r="C303" s="24" t="s">
        <v>64</v>
      </c>
      <c r="D303" s="24" t="s">
        <v>65</v>
      </c>
      <c r="E303" s="24">
        <v>270</v>
      </c>
      <c r="F303" s="26">
        <v>46204</v>
      </c>
      <c r="G303" s="24" t="s">
        <v>52</v>
      </c>
      <c r="H303" s="24" t="s">
        <v>53</v>
      </c>
      <c r="I303" s="24" t="s">
        <v>62</v>
      </c>
      <c r="J303" s="24" t="s">
        <v>125</v>
      </c>
      <c r="K303" s="24">
        <v>1</v>
      </c>
      <c r="L303" s="24" t="s">
        <v>66</v>
      </c>
      <c r="M303" s="26">
        <v>46218</v>
      </c>
      <c r="N303" s="27">
        <v>46218.541666666664</v>
      </c>
      <c r="O303" s="27">
        <v>46218.729166666664</v>
      </c>
      <c r="V303" s="27"/>
      <c r="W303" s="27"/>
      <c r="X303" s="24">
        <v>4</v>
      </c>
      <c r="Y303" s="24">
        <v>0</v>
      </c>
      <c r="Z303" s="24">
        <v>4</v>
      </c>
      <c r="AA303" s="24" t="s">
        <v>58</v>
      </c>
      <c r="AB303" s="24" t="b">
        <v>0</v>
      </c>
      <c r="AC303" s="61">
        <v>0</v>
      </c>
    </row>
    <row r="304" spans="2:29" ht="13.7">
      <c r="B304" s="24" t="s">
        <v>49</v>
      </c>
      <c r="C304" s="24" t="s">
        <v>64</v>
      </c>
      <c r="D304" s="24" t="s">
        <v>65</v>
      </c>
      <c r="E304" s="24">
        <v>270</v>
      </c>
      <c r="F304" s="26">
        <v>46204</v>
      </c>
      <c r="G304" s="24" t="s">
        <v>52</v>
      </c>
      <c r="H304" s="24" t="s">
        <v>53</v>
      </c>
      <c r="I304" s="24" t="s">
        <v>62</v>
      </c>
      <c r="J304" s="24" t="s">
        <v>126</v>
      </c>
      <c r="K304" s="24">
        <v>1</v>
      </c>
      <c r="L304" s="24" t="s">
        <v>66</v>
      </c>
      <c r="M304" s="26">
        <v>46218</v>
      </c>
      <c r="N304" s="27">
        <v>46218.541666666664</v>
      </c>
      <c r="O304" s="27">
        <v>46218.729166666664</v>
      </c>
      <c r="P304" s="24" t="s">
        <v>665</v>
      </c>
      <c r="Q304" s="24" t="s">
        <v>666</v>
      </c>
      <c r="R304" s="24" t="s">
        <v>256</v>
      </c>
      <c r="S304" s="24" t="s">
        <v>152</v>
      </c>
      <c r="T304" s="24" t="s">
        <v>62</v>
      </c>
      <c r="U304" s="24" t="s">
        <v>278</v>
      </c>
      <c r="V304" s="27">
        <v>46218.640277777777</v>
      </c>
      <c r="W304" s="27">
        <v>46218.667361111111</v>
      </c>
      <c r="Z304" s="24">
        <v>1</v>
      </c>
      <c r="AA304" s="24" t="s">
        <v>58</v>
      </c>
      <c r="AB304" s="24" t="b">
        <v>0</v>
      </c>
      <c r="AC304" s="61"/>
    </row>
    <row r="305" spans="2:29" ht="13.7">
      <c r="B305" s="24" t="s">
        <v>49</v>
      </c>
      <c r="C305" s="24" t="s">
        <v>64</v>
      </c>
      <c r="D305" s="24" t="s">
        <v>65</v>
      </c>
      <c r="E305" s="24">
        <v>270</v>
      </c>
      <c r="F305" s="26">
        <v>46204</v>
      </c>
      <c r="G305" s="24" t="s">
        <v>52</v>
      </c>
      <c r="H305" s="24" t="s">
        <v>53</v>
      </c>
      <c r="I305" s="24" t="s">
        <v>62</v>
      </c>
      <c r="J305" s="24" t="s">
        <v>126</v>
      </c>
      <c r="K305" s="24">
        <v>1</v>
      </c>
      <c r="L305" s="24" t="s">
        <v>66</v>
      </c>
      <c r="M305" s="26">
        <v>46218</v>
      </c>
      <c r="N305" s="27">
        <v>46218.541666666664</v>
      </c>
      <c r="O305" s="27">
        <v>46218.729166666664</v>
      </c>
      <c r="P305" s="24" t="s">
        <v>667</v>
      </c>
      <c r="Q305" s="24" t="s">
        <v>668</v>
      </c>
      <c r="R305" s="24" t="s">
        <v>249</v>
      </c>
      <c r="T305" s="24" t="s">
        <v>62</v>
      </c>
      <c r="U305" s="24" t="s">
        <v>278</v>
      </c>
      <c r="V305" s="27">
        <v>46218.544444444444</v>
      </c>
      <c r="W305" s="27">
        <v>46218.568749999999</v>
      </c>
      <c r="Z305" s="24">
        <v>1</v>
      </c>
      <c r="AA305" s="24" t="s">
        <v>58</v>
      </c>
      <c r="AB305" s="24" t="b">
        <v>0</v>
      </c>
      <c r="AC305" s="61"/>
    </row>
    <row r="306" spans="2:29" ht="13.7">
      <c r="B306" s="24" t="s">
        <v>49</v>
      </c>
      <c r="C306" s="24" t="s">
        <v>64</v>
      </c>
      <c r="D306" s="24" t="s">
        <v>65</v>
      </c>
      <c r="E306" s="24">
        <v>270</v>
      </c>
      <c r="F306" s="26">
        <v>46204</v>
      </c>
      <c r="G306" s="24" t="s">
        <v>52</v>
      </c>
      <c r="H306" s="24" t="s">
        <v>53</v>
      </c>
      <c r="I306" s="24" t="s">
        <v>62</v>
      </c>
      <c r="J306" s="24" t="s">
        <v>126</v>
      </c>
      <c r="K306" s="24">
        <v>1</v>
      </c>
      <c r="L306" s="24" t="s">
        <v>66</v>
      </c>
      <c r="M306" s="26">
        <v>46218</v>
      </c>
      <c r="N306" s="27">
        <v>46218.541666666664</v>
      </c>
      <c r="O306" s="27">
        <v>46218.729166666664</v>
      </c>
      <c r="P306" s="24" t="s">
        <v>669</v>
      </c>
      <c r="Q306" s="24" t="s">
        <v>670</v>
      </c>
      <c r="R306" s="24" t="s">
        <v>249</v>
      </c>
      <c r="T306" s="24" t="s">
        <v>62</v>
      </c>
      <c r="U306" s="24" t="s">
        <v>278</v>
      </c>
      <c r="V306" s="27">
        <v>46218.590277777781</v>
      </c>
      <c r="W306" s="27">
        <v>46218.622916666667</v>
      </c>
      <c r="Z306" s="24">
        <v>1</v>
      </c>
      <c r="AA306" s="24" t="s">
        <v>58</v>
      </c>
      <c r="AB306" s="24" t="b">
        <v>0</v>
      </c>
      <c r="AC306" s="61"/>
    </row>
    <row r="307" spans="2:29" ht="13.7">
      <c r="B307" s="24" t="s">
        <v>49</v>
      </c>
      <c r="C307" s="24" t="s">
        <v>64</v>
      </c>
      <c r="D307" s="24" t="s">
        <v>65</v>
      </c>
      <c r="E307" s="24">
        <v>270</v>
      </c>
      <c r="F307" s="26">
        <v>46204</v>
      </c>
      <c r="G307" s="24" t="s">
        <v>52</v>
      </c>
      <c r="H307" s="24" t="s">
        <v>53</v>
      </c>
      <c r="I307" s="24" t="s">
        <v>62</v>
      </c>
      <c r="J307" s="24" t="s">
        <v>126</v>
      </c>
      <c r="K307" s="24">
        <v>1</v>
      </c>
      <c r="L307" s="24" t="s">
        <v>66</v>
      </c>
      <c r="M307" s="26">
        <v>46218</v>
      </c>
      <c r="N307" s="27">
        <v>46218.541666666664</v>
      </c>
      <c r="O307" s="27">
        <v>46218.729166666664</v>
      </c>
      <c r="P307" s="24" t="s">
        <v>671</v>
      </c>
      <c r="Q307" s="24" t="s">
        <v>672</v>
      </c>
      <c r="R307" s="24" t="s">
        <v>253</v>
      </c>
      <c r="T307" s="24" t="s">
        <v>62</v>
      </c>
      <c r="U307" s="24" t="s">
        <v>278</v>
      </c>
      <c r="V307" s="27">
        <v>46218.685416666667</v>
      </c>
      <c r="W307" s="27">
        <v>46218.71597222222</v>
      </c>
      <c r="Z307" s="24">
        <v>1</v>
      </c>
      <c r="AA307" s="24" t="s">
        <v>58</v>
      </c>
      <c r="AB307" s="24" t="b">
        <v>0</v>
      </c>
      <c r="AC307" s="61"/>
    </row>
    <row r="308" spans="2:29" ht="13.7">
      <c r="B308" s="24" t="s">
        <v>49</v>
      </c>
      <c r="C308" s="24" t="s">
        <v>64</v>
      </c>
      <c r="D308" s="24" t="s">
        <v>65</v>
      </c>
      <c r="E308" s="24">
        <v>270</v>
      </c>
      <c r="F308" s="26">
        <v>46204</v>
      </c>
      <c r="G308" s="24" t="s">
        <v>52</v>
      </c>
      <c r="H308" s="24" t="s">
        <v>53</v>
      </c>
      <c r="I308" s="24" t="s">
        <v>62</v>
      </c>
      <c r="J308" s="24" t="s">
        <v>125</v>
      </c>
      <c r="K308" s="24">
        <v>1</v>
      </c>
      <c r="L308" s="24" t="s">
        <v>66</v>
      </c>
      <c r="M308" s="26">
        <v>46220</v>
      </c>
      <c r="N308" s="27">
        <v>46220.333333333336</v>
      </c>
      <c r="O308" s="27">
        <v>46220.520833333336</v>
      </c>
      <c r="V308" s="27"/>
      <c r="W308" s="27"/>
      <c r="X308" s="24">
        <v>4</v>
      </c>
      <c r="Y308" s="24">
        <v>0</v>
      </c>
      <c r="Z308" s="24">
        <v>4</v>
      </c>
      <c r="AA308" s="24" t="s">
        <v>58</v>
      </c>
      <c r="AB308" s="24" t="b">
        <v>0</v>
      </c>
      <c r="AC308" s="61">
        <v>0</v>
      </c>
    </row>
    <row r="309" spans="2:29" ht="13.7">
      <c r="B309" s="24" t="s">
        <v>49</v>
      </c>
      <c r="C309" s="24" t="s">
        <v>64</v>
      </c>
      <c r="D309" s="24" t="s">
        <v>65</v>
      </c>
      <c r="E309" s="24">
        <v>270</v>
      </c>
      <c r="F309" s="26">
        <v>46204</v>
      </c>
      <c r="G309" s="24" t="s">
        <v>52</v>
      </c>
      <c r="H309" s="24" t="s">
        <v>53</v>
      </c>
      <c r="I309" s="24" t="s">
        <v>62</v>
      </c>
      <c r="J309" s="24" t="s">
        <v>126</v>
      </c>
      <c r="K309" s="24">
        <v>1</v>
      </c>
      <c r="L309" s="24" t="s">
        <v>66</v>
      </c>
      <c r="M309" s="26">
        <v>46220</v>
      </c>
      <c r="N309" s="27">
        <v>46220.333333333336</v>
      </c>
      <c r="O309" s="27">
        <v>46220.520833333336</v>
      </c>
      <c r="P309" s="24" t="s">
        <v>673</v>
      </c>
      <c r="Q309" s="24" t="s">
        <v>674</v>
      </c>
      <c r="R309" s="24" t="s">
        <v>256</v>
      </c>
      <c r="S309" s="24" t="s">
        <v>156</v>
      </c>
      <c r="T309" s="24" t="s">
        <v>62</v>
      </c>
      <c r="U309" s="24" t="s">
        <v>314</v>
      </c>
      <c r="V309" s="27">
        <v>46220.480555555558</v>
      </c>
      <c r="W309" s="27">
        <v>46220.511805555558</v>
      </c>
      <c r="Z309" s="24">
        <v>1</v>
      </c>
      <c r="AA309" s="24" t="s">
        <v>58</v>
      </c>
      <c r="AB309" s="24" t="b">
        <v>0</v>
      </c>
      <c r="AC309" s="61"/>
    </row>
    <row r="310" spans="2:29" ht="13.7">
      <c r="B310" s="24" t="s">
        <v>49</v>
      </c>
      <c r="C310" s="24" t="s">
        <v>64</v>
      </c>
      <c r="D310" s="24" t="s">
        <v>65</v>
      </c>
      <c r="E310" s="24">
        <v>270</v>
      </c>
      <c r="F310" s="26">
        <v>46204</v>
      </c>
      <c r="G310" s="24" t="s">
        <v>52</v>
      </c>
      <c r="H310" s="24" t="s">
        <v>53</v>
      </c>
      <c r="I310" s="24" t="s">
        <v>62</v>
      </c>
      <c r="J310" s="24" t="s">
        <v>126</v>
      </c>
      <c r="K310" s="24">
        <v>1</v>
      </c>
      <c r="L310" s="24" t="s">
        <v>66</v>
      </c>
      <c r="M310" s="26">
        <v>46220</v>
      </c>
      <c r="N310" s="27">
        <v>46220.333333333336</v>
      </c>
      <c r="O310" s="27">
        <v>46220.520833333336</v>
      </c>
      <c r="P310" s="24" t="s">
        <v>675</v>
      </c>
      <c r="Q310" s="24" t="s">
        <v>676</v>
      </c>
      <c r="R310" s="24" t="s">
        <v>328</v>
      </c>
      <c r="T310" s="24" t="s">
        <v>62</v>
      </c>
      <c r="U310" s="24" t="s">
        <v>314</v>
      </c>
      <c r="V310" s="27">
        <v>46220.429166666669</v>
      </c>
      <c r="W310" s="27">
        <v>46220.459722222222</v>
      </c>
      <c r="Z310" s="24">
        <v>1</v>
      </c>
      <c r="AA310" s="24" t="s">
        <v>58</v>
      </c>
      <c r="AB310" s="24" t="b">
        <v>0</v>
      </c>
      <c r="AC310" s="61"/>
    </row>
    <row r="311" spans="2:29" ht="13.7">
      <c r="B311" s="24" t="s">
        <v>49</v>
      </c>
      <c r="C311" s="24" t="s">
        <v>64</v>
      </c>
      <c r="D311" s="24" t="s">
        <v>65</v>
      </c>
      <c r="E311" s="24">
        <v>270</v>
      </c>
      <c r="F311" s="26">
        <v>46204</v>
      </c>
      <c r="G311" s="24" t="s">
        <v>52</v>
      </c>
      <c r="H311" s="24" t="s">
        <v>53</v>
      </c>
      <c r="I311" s="24" t="s">
        <v>62</v>
      </c>
      <c r="J311" s="24" t="s">
        <v>126</v>
      </c>
      <c r="K311" s="24">
        <v>1</v>
      </c>
      <c r="L311" s="24" t="s">
        <v>66</v>
      </c>
      <c r="M311" s="26">
        <v>46220</v>
      </c>
      <c r="N311" s="27">
        <v>46220.333333333336</v>
      </c>
      <c r="O311" s="27">
        <v>46220.520833333336</v>
      </c>
      <c r="P311" s="24" t="s">
        <v>677</v>
      </c>
      <c r="Q311" s="24" t="s">
        <v>678</v>
      </c>
      <c r="R311" s="24" t="s">
        <v>253</v>
      </c>
      <c r="T311" s="24" t="s">
        <v>62</v>
      </c>
      <c r="U311" s="24" t="s">
        <v>314</v>
      </c>
      <c r="V311" s="27">
        <v>46220.341666666667</v>
      </c>
      <c r="W311" s="27">
        <v>46220.362500000003</v>
      </c>
      <c r="Z311" s="24">
        <v>1</v>
      </c>
      <c r="AA311" s="24" t="s">
        <v>58</v>
      </c>
      <c r="AB311" s="24" t="b">
        <v>0</v>
      </c>
      <c r="AC311" s="61"/>
    </row>
    <row r="312" spans="2:29" ht="13.7">
      <c r="B312" s="24" t="s">
        <v>49</v>
      </c>
      <c r="C312" s="24" t="s">
        <v>64</v>
      </c>
      <c r="D312" s="24" t="s">
        <v>65</v>
      </c>
      <c r="E312" s="24">
        <v>270</v>
      </c>
      <c r="F312" s="26">
        <v>46204</v>
      </c>
      <c r="G312" s="24" t="s">
        <v>52</v>
      </c>
      <c r="H312" s="24" t="s">
        <v>53</v>
      </c>
      <c r="I312" s="24" t="s">
        <v>62</v>
      </c>
      <c r="J312" s="24" t="s">
        <v>126</v>
      </c>
      <c r="K312" s="24">
        <v>1</v>
      </c>
      <c r="L312" s="24" t="s">
        <v>66</v>
      </c>
      <c r="M312" s="26">
        <v>46220</v>
      </c>
      <c r="N312" s="27">
        <v>46220.333333333336</v>
      </c>
      <c r="O312" s="27">
        <v>46220.520833333336</v>
      </c>
      <c r="P312" s="24" t="s">
        <v>679</v>
      </c>
      <c r="Q312" s="24" t="s">
        <v>680</v>
      </c>
      <c r="R312" s="24" t="s">
        <v>323</v>
      </c>
      <c r="S312" s="24" t="s">
        <v>160</v>
      </c>
      <c r="T312" s="24" t="s">
        <v>62</v>
      </c>
      <c r="U312" s="24" t="s">
        <v>314</v>
      </c>
      <c r="V312" s="27">
        <v>46220.388194444444</v>
      </c>
      <c r="W312" s="27">
        <v>46220.417361111111</v>
      </c>
      <c r="Z312" s="24">
        <v>1</v>
      </c>
      <c r="AA312" s="24" t="s">
        <v>58</v>
      </c>
      <c r="AB312" s="24" t="b">
        <v>0</v>
      </c>
      <c r="AC312" s="61"/>
    </row>
    <row r="313" spans="2:29" ht="13.7">
      <c r="B313" s="24" t="s">
        <v>49</v>
      </c>
      <c r="C313" s="24" t="s">
        <v>64</v>
      </c>
      <c r="D313" s="24" t="s">
        <v>65</v>
      </c>
      <c r="E313" s="24">
        <v>270</v>
      </c>
      <c r="F313" s="26">
        <v>46204</v>
      </c>
      <c r="G313" s="24" t="s">
        <v>52</v>
      </c>
      <c r="H313" s="24" t="s">
        <v>53</v>
      </c>
      <c r="I313" s="24" t="s">
        <v>67</v>
      </c>
      <c r="J313" s="24" t="s">
        <v>125</v>
      </c>
      <c r="K313" s="24">
        <v>1</v>
      </c>
      <c r="L313" s="24" t="s">
        <v>66</v>
      </c>
      <c r="M313" s="26">
        <v>46225</v>
      </c>
      <c r="N313" s="27">
        <v>46225.354166666664</v>
      </c>
      <c r="O313" s="27">
        <v>46225.541666666664</v>
      </c>
      <c r="V313" s="27"/>
      <c r="W313" s="27"/>
      <c r="X313" s="24">
        <v>4</v>
      </c>
      <c r="Y313" s="24">
        <v>0</v>
      </c>
      <c r="Z313" s="24">
        <v>4</v>
      </c>
      <c r="AA313" s="24" t="s">
        <v>58</v>
      </c>
      <c r="AB313" s="24" t="b">
        <v>0</v>
      </c>
      <c r="AC313" s="61">
        <v>0</v>
      </c>
    </row>
    <row r="314" spans="2:29" ht="13.7">
      <c r="B314" s="24" t="s">
        <v>49</v>
      </c>
      <c r="C314" s="24" t="s">
        <v>64</v>
      </c>
      <c r="D314" s="24" t="s">
        <v>65</v>
      </c>
      <c r="E314" s="24">
        <v>270</v>
      </c>
      <c r="F314" s="26">
        <v>46204</v>
      </c>
      <c r="G314" s="24" t="s">
        <v>52</v>
      </c>
      <c r="H314" s="24" t="s">
        <v>53</v>
      </c>
      <c r="I314" s="24" t="s">
        <v>67</v>
      </c>
      <c r="J314" s="24" t="s">
        <v>126</v>
      </c>
      <c r="K314" s="24">
        <v>1</v>
      </c>
      <c r="L314" s="24" t="s">
        <v>66</v>
      </c>
      <c r="M314" s="26">
        <v>46225</v>
      </c>
      <c r="N314" s="27">
        <v>46225.354166666664</v>
      </c>
      <c r="O314" s="27">
        <v>46225.541666666664</v>
      </c>
      <c r="P314" s="24" t="s">
        <v>681</v>
      </c>
      <c r="Q314" s="24" t="s">
        <v>682</v>
      </c>
      <c r="R314" s="24" t="s">
        <v>605</v>
      </c>
      <c r="T314" s="24" t="s">
        <v>67</v>
      </c>
      <c r="U314" s="24" t="s">
        <v>580</v>
      </c>
      <c r="V314" s="27">
        <v>46225.405555555553</v>
      </c>
      <c r="W314" s="27">
        <v>46225.430555555555</v>
      </c>
      <c r="Z314" s="24">
        <v>1</v>
      </c>
      <c r="AA314" s="24" t="s">
        <v>58</v>
      </c>
      <c r="AB314" s="24" t="b">
        <v>0</v>
      </c>
      <c r="AC314" s="61"/>
    </row>
    <row r="315" spans="2:29" ht="13.7">
      <c r="B315" s="24" t="s">
        <v>49</v>
      </c>
      <c r="C315" s="24" t="s">
        <v>64</v>
      </c>
      <c r="D315" s="24" t="s">
        <v>65</v>
      </c>
      <c r="E315" s="24">
        <v>270</v>
      </c>
      <c r="F315" s="26">
        <v>46204</v>
      </c>
      <c r="G315" s="24" t="s">
        <v>52</v>
      </c>
      <c r="H315" s="24" t="s">
        <v>53</v>
      </c>
      <c r="I315" s="24" t="s">
        <v>67</v>
      </c>
      <c r="J315" s="24" t="s">
        <v>126</v>
      </c>
      <c r="K315" s="24">
        <v>1</v>
      </c>
      <c r="L315" s="24" t="s">
        <v>66</v>
      </c>
      <c r="M315" s="26">
        <v>46225</v>
      </c>
      <c r="N315" s="27">
        <v>46225.354166666664</v>
      </c>
      <c r="O315" s="27">
        <v>46225.541666666664</v>
      </c>
      <c r="P315" s="24" t="s">
        <v>683</v>
      </c>
      <c r="Q315" s="24" t="s">
        <v>684</v>
      </c>
      <c r="R315" s="24" t="s">
        <v>605</v>
      </c>
      <c r="T315" s="24" t="s">
        <v>67</v>
      </c>
      <c r="U315" s="24" t="s">
        <v>580</v>
      </c>
      <c r="V315" s="27">
        <v>46225.356944444444</v>
      </c>
      <c r="W315" s="27">
        <v>46225.379166666666</v>
      </c>
      <c r="Z315" s="24">
        <v>1</v>
      </c>
      <c r="AA315" s="24" t="s">
        <v>58</v>
      </c>
      <c r="AB315" s="24" t="b">
        <v>0</v>
      </c>
      <c r="AC315" s="61"/>
    </row>
    <row r="316" spans="2:29" ht="13.7">
      <c r="B316" s="24" t="s">
        <v>49</v>
      </c>
      <c r="C316" s="24" t="s">
        <v>64</v>
      </c>
      <c r="D316" s="24" t="s">
        <v>65</v>
      </c>
      <c r="E316" s="24">
        <v>270</v>
      </c>
      <c r="F316" s="26">
        <v>46204</v>
      </c>
      <c r="G316" s="24" t="s">
        <v>52</v>
      </c>
      <c r="H316" s="24" t="s">
        <v>53</v>
      </c>
      <c r="I316" s="24" t="s">
        <v>67</v>
      </c>
      <c r="J316" s="24" t="s">
        <v>126</v>
      </c>
      <c r="K316" s="24">
        <v>1</v>
      </c>
      <c r="L316" s="24" t="s">
        <v>66</v>
      </c>
      <c r="M316" s="26">
        <v>46225</v>
      </c>
      <c r="N316" s="27">
        <v>46225.354166666664</v>
      </c>
      <c r="O316" s="27">
        <v>46225.541666666664</v>
      </c>
      <c r="P316" s="24" t="s">
        <v>685</v>
      </c>
      <c r="Q316" s="24" t="s">
        <v>686</v>
      </c>
      <c r="R316" s="24" t="s">
        <v>687</v>
      </c>
      <c r="T316" s="24" t="s">
        <v>67</v>
      </c>
      <c r="U316" s="24" t="s">
        <v>580</v>
      </c>
      <c r="V316" s="27">
        <v>46225.450694444444</v>
      </c>
      <c r="W316" s="27">
        <v>46225.473611111112</v>
      </c>
      <c r="Z316" s="24">
        <v>1</v>
      </c>
      <c r="AA316" s="24" t="s">
        <v>58</v>
      </c>
      <c r="AB316" s="24" t="b">
        <v>0</v>
      </c>
      <c r="AC316" s="61"/>
    </row>
    <row r="317" spans="2:29" ht="13.7">
      <c r="B317" s="24" t="s">
        <v>49</v>
      </c>
      <c r="C317" s="24" t="s">
        <v>64</v>
      </c>
      <c r="D317" s="24" t="s">
        <v>65</v>
      </c>
      <c r="E317" s="24">
        <v>270</v>
      </c>
      <c r="F317" s="26">
        <v>46204</v>
      </c>
      <c r="G317" s="24" t="s">
        <v>52</v>
      </c>
      <c r="H317" s="24" t="s">
        <v>53</v>
      </c>
      <c r="I317" s="24" t="s">
        <v>67</v>
      </c>
      <c r="J317" s="24" t="s">
        <v>126</v>
      </c>
      <c r="K317" s="24">
        <v>1</v>
      </c>
      <c r="L317" s="24" t="s">
        <v>66</v>
      </c>
      <c r="M317" s="26">
        <v>46225</v>
      </c>
      <c r="N317" s="27">
        <v>46225.354166666664</v>
      </c>
      <c r="O317" s="27">
        <v>46225.541666666664</v>
      </c>
      <c r="P317" s="24" t="s">
        <v>688</v>
      </c>
      <c r="Q317" s="24" t="s">
        <v>689</v>
      </c>
      <c r="R317" s="24" t="s">
        <v>687</v>
      </c>
      <c r="T317" s="24" t="s">
        <v>67</v>
      </c>
      <c r="U317" s="24" t="s">
        <v>580</v>
      </c>
      <c r="V317" s="27">
        <v>46225.497916666667</v>
      </c>
      <c r="W317" s="27">
        <v>46225.522222222222</v>
      </c>
      <c r="Z317" s="24">
        <v>1</v>
      </c>
      <c r="AA317" s="24" t="s">
        <v>58</v>
      </c>
      <c r="AB317" s="24" t="b">
        <v>0</v>
      </c>
      <c r="AC317" s="61"/>
    </row>
    <row r="318" spans="2:29" ht="13.7">
      <c r="B318" s="24" t="s">
        <v>49</v>
      </c>
      <c r="C318" s="24" t="s">
        <v>64</v>
      </c>
      <c r="D318" s="24" t="s">
        <v>65</v>
      </c>
      <c r="E318" s="24">
        <v>270</v>
      </c>
      <c r="F318" s="26">
        <v>46235</v>
      </c>
      <c r="G318" s="24" t="s">
        <v>52</v>
      </c>
      <c r="H318" s="24" t="s">
        <v>53</v>
      </c>
      <c r="I318" s="24" t="s">
        <v>54</v>
      </c>
      <c r="J318" s="24" t="s">
        <v>125</v>
      </c>
      <c r="K318" s="24">
        <v>1</v>
      </c>
      <c r="L318" s="24" t="s">
        <v>66</v>
      </c>
      <c r="M318" s="26">
        <v>46244</v>
      </c>
      <c r="N318" s="27">
        <v>46244.5625</v>
      </c>
      <c r="O318" s="27">
        <v>46244.75</v>
      </c>
      <c r="V318" s="27"/>
      <c r="W318" s="27"/>
      <c r="X318" s="24">
        <v>4</v>
      </c>
      <c r="Y318" s="24">
        <v>0</v>
      </c>
      <c r="Z318" s="24">
        <v>4</v>
      </c>
      <c r="AA318" s="24" t="s">
        <v>60</v>
      </c>
      <c r="AB318" s="24" t="b">
        <v>0</v>
      </c>
      <c r="AC318" s="61">
        <v>0</v>
      </c>
    </row>
    <row r="319" spans="2:29" ht="13.7">
      <c r="B319" s="24" t="s">
        <v>49</v>
      </c>
      <c r="C319" s="24" t="s">
        <v>64</v>
      </c>
      <c r="D319" s="24" t="s">
        <v>65</v>
      </c>
      <c r="E319" s="24">
        <v>270</v>
      </c>
      <c r="F319" s="26">
        <v>46235</v>
      </c>
      <c r="G319" s="24" t="s">
        <v>52</v>
      </c>
      <c r="H319" s="24" t="s">
        <v>53</v>
      </c>
      <c r="I319" s="24" t="s">
        <v>54</v>
      </c>
      <c r="J319" s="24" t="s">
        <v>126</v>
      </c>
      <c r="K319" s="24">
        <v>1</v>
      </c>
      <c r="L319" s="24" t="s">
        <v>66</v>
      </c>
      <c r="M319" s="26">
        <v>46244</v>
      </c>
      <c r="N319" s="27">
        <v>46244.5625</v>
      </c>
      <c r="O319" s="27">
        <v>46244.75</v>
      </c>
      <c r="P319" s="24" t="s">
        <v>690</v>
      </c>
      <c r="Q319" s="24" t="s">
        <v>691</v>
      </c>
      <c r="R319" s="24" t="s">
        <v>146</v>
      </c>
      <c r="T319" s="24" t="s">
        <v>54</v>
      </c>
      <c r="U319" s="24" t="s">
        <v>580</v>
      </c>
      <c r="V319" s="27">
        <v>46244.61041666667</v>
      </c>
      <c r="W319" s="27">
        <v>46244.634722222225</v>
      </c>
      <c r="Z319" s="24">
        <v>1</v>
      </c>
      <c r="AA319" s="24" t="s">
        <v>60</v>
      </c>
      <c r="AB319" s="24" t="b">
        <v>0</v>
      </c>
      <c r="AC319" s="61"/>
    </row>
    <row r="320" spans="2:29" ht="13.7">
      <c r="B320" s="24" t="s">
        <v>49</v>
      </c>
      <c r="C320" s="24" t="s">
        <v>64</v>
      </c>
      <c r="D320" s="24" t="s">
        <v>65</v>
      </c>
      <c r="E320" s="24">
        <v>270</v>
      </c>
      <c r="F320" s="26">
        <v>46235</v>
      </c>
      <c r="G320" s="24" t="s">
        <v>52</v>
      </c>
      <c r="H320" s="24" t="s">
        <v>53</v>
      </c>
      <c r="I320" s="24" t="s">
        <v>54</v>
      </c>
      <c r="J320" s="24" t="s">
        <v>126</v>
      </c>
      <c r="K320" s="24">
        <v>1</v>
      </c>
      <c r="L320" s="24" t="s">
        <v>66</v>
      </c>
      <c r="M320" s="26">
        <v>46244</v>
      </c>
      <c r="N320" s="27">
        <v>46244.5625</v>
      </c>
      <c r="O320" s="27">
        <v>46244.75</v>
      </c>
      <c r="P320" s="24" t="s">
        <v>692</v>
      </c>
      <c r="Q320" s="24" t="s">
        <v>693</v>
      </c>
      <c r="R320" s="24" t="s">
        <v>146</v>
      </c>
      <c r="T320" s="24" t="s">
        <v>54</v>
      </c>
      <c r="U320" s="24" t="s">
        <v>580</v>
      </c>
      <c r="V320" s="27">
        <v>46244.709027777775</v>
      </c>
      <c r="W320" s="27">
        <v>46244.734722222223</v>
      </c>
      <c r="Z320" s="24">
        <v>1</v>
      </c>
      <c r="AA320" s="24" t="s">
        <v>60</v>
      </c>
      <c r="AB320" s="24" t="b">
        <v>0</v>
      </c>
      <c r="AC320" s="61"/>
    </row>
    <row r="321" spans="2:29" ht="13.7">
      <c r="B321" s="24" t="s">
        <v>49</v>
      </c>
      <c r="C321" s="24" t="s">
        <v>64</v>
      </c>
      <c r="D321" s="24" t="s">
        <v>65</v>
      </c>
      <c r="E321" s="24">
        <v>270</v>
      </c>
      <c r="F321" s="26">
        <v>46235</v>
      </c>
      <c r="G321" s="24" t="s">
        <v>52</v>
      </c>
      <c r="H321" s="24" t="s">
        <v>53</v>
      </c>
      <c r="I321" s="24" t="s">
        <v>54</v>
      </c>
      <c r="J321" s="24" t="s">
        <v>126</v>
      </c>
      <c r="K321" s="24">
        <v>1</v>
      </c>
      <c r="L321" s="24" t="s">
        <v>66</v>
      </c>
      <c r="M321" s="26">
        <v>46244</v>
      </c>
      <c r="N321" s="27">
        <v>46244.5625</v>
      </c>
      <c r="O321" s="27">
        <v>46244.75</v>
      </c>
      <c r="P321" s="24" t="s">
        <v>694</v>
      </c>
      <c r="Q321" s="24" t="s">
        <v>695</v>
      </c>
      <c r="R321" s="24" t="s">
        <v>146</v>
      </c>
      <c r="T321" s="24" t="s">
        <v>54</v>
      </c>
      <c r="U321" s="24" t="s">
        <v>580</v>
      </c>
      <c r="V321" s="27">
        <v>46244.567361111112</v>
      </c>
      <c r="W321" s="27">
        <v>46244.588888888888</v>
      </c>
      <c r="Z321" s="24">
        <v>1</v>
      </c>
      <c r="AA321" s="24" t="s">
        <v>60</v>
      </c>
      <c r="AB321" s="24" t="b">
        <v>0</v>
      </c>
      <c r="AC321" s="61"/>
    </row>
    <row r="322" spans="2:29" ht="13.7">
      <c r="B322" s="24" t="s">
        <v>49</v>
      </c>
      <c r="C322" s="24" t="s">
        <v>64</v>
      </c>
      <c r="D322" s="24" t="s">
        <v>65</v>
      </c>
      <c r="E322" s="24">
        <v>270</v>
      </c>
      <c r="F322" s="26">
        <v>46235</v>
      </c>
      <c r="G322" s="24" t="s">
        <v>52</v>
      </c>
      <c r="H322" s="24" t="s">
        <v>53</v>
      </c>
      <c r="I322" s="24" t="s">
        <v>54</v>
      </c>
      <c r="J322" s="24" t="s">
        <v>126</v>
      </c>
      <c r="K322" s="24">
        <v>1</v>
      </c>
      <c r="L322" s="24" t="s">
        <v>66</v>
      </c>
      <c r="M322" s="26">
        <v>46244</v>
      </c>
      <c r="N322" s="27">
        <v>46244.5625</v>
      </c>
      <c r="O322" s="27">
        <v>46244.75</v>
      </c>
      <c r="P322" s="24" t="s">
        <v>696</v>
      </c>
      <c r="Q322" s="24" t="s">
        <v>697</v>
      </c>
      <c r="R322" s="24" t="s">
        <v>142</v>
      </c>
      <c r="S322" s="24" t="s">
        <v>160</v>
      </c>
      <c r="T322" s="24" t="s">
        <v>54</v>
      </c>
      <c r="U322" s="24" t="s">
        <v>580</v>
      </c>
      <c r="V322" s="27">
        <v>46244.661111111112</v>
      </c>
      <c r="W322" s="27">
        <v>46244.695138888892</v>
      </c>
      <c r="Z322" s="24">
        <v>1</v>
      </c>
      <c r="AA322" s="24" t="s">
        <v>60</v>
      </c>
      <c r="AB322" s="24" t="b">
        <v>0</v>
      </c>
      <c r="AC322" s="61"/>
    </row>
    <row r="323" spans="2:29" ht="13.7">
      <c r="B323" s="24" t="s">
        <v>49</v>
      </c>
      <c r="C323" s="24" t="s">
        <v>64</v>
      </c>
      <c r="D323" s="24" t="s">
        <v>65</v>
      </c>
      <c r="E323" s="24">
        <v>270</v>
      </c>
      <c r="F323" s="26">
        <v>46235</v>
      </c>
      <c r="G323" s="24" t="s">
        <v>52</v>
      </c>
      <c r="H323" s="24" t="s">
        <v>53</v>
      </c>
      <c r="I323" s="24" t="s">
        <v>68</v>
      </c>
      <c r="J323" s="24" t="s">
        <v>125</v>
      </c>
      <c r="K323" s="24">
        <v>1</v>
      </c>
      <c r="L323" s="24" t="s">
        <v>66</v>
      </c>
      <c r="M323" s="26">
        <v>46250</v>
      </c>
      <c r="N323" s="27">
        <v>46250.541666666664</v>
      </c>
      <c r="O323" s="27">
        <v>46250.729166666664</v>
      </c>
      <c r="V323" s="27"/>
      <c r="W323" s="27"/>
      <c r="X323" s="24">
        <v>4</v>
      </c>
      <c r="Y323" s="24">
        <v>0</v>
      </c>
      <c r="Z323" s="24">
        <v>4</v>
      </c>
      <c r="AA323" s="24" t="s">
        <v>60</v>
      </c>
      <c r="AB323" s="24" t="b">
        <v>0</v>
      </c>
      <c r="AC323" s="61">
        <v>0</v>
      </c>
    </row>
    <row r="324" spans="2:29" ht="13.7">
      <c r="B324" s="24" t="s">
        <v>49</v>
      </c>
      <c r="C324" s="24" t="s">
        <v>64</v>
      </c>
      <c r="D324" s="24" t="s">
        <v>65</v>
      </c>
      <c r="E324" s="24">
        <v>270</v>
      </c>
      <c r="F324" s="26">
        <v>46235</v>
      </c>
      <c r="G324" s="24" t="s">
        <v>52</v>
      </c>
      <c r="H324" s="24" t="s">
        <v>53</v>
      </c>
      <c r="I324" s="24" t="s">
        <v>68</v>
      </c>
      <c r="J324" s="24" t="s">
        <v>126</v>
      </c>
      <c r="K324" s="24">
        <v>1</v>
      </c>
      <c r="L324" s="24" t="s">
        <v>66</v>
      </c>
      <c r="M324" s="26">
        <v>46250</v>
      </c>
      <c r="N324" s="27">
        <v>46250.541666666664</v>
      </c>
      <c r="O324" s="27">
        <v>46250.729166666664</v>
      </c>
      <c r="P324" s="24" t="s">
        <v>698</v>
      </c>
      <c r="Q324" s="24" t="s">
        <v>699</v>
      </c>
      <c r="R324" s="24" t="s">
        <v>636</v>
      </c>
      <c r="S324" s="24" t="s">
        <v>160</v>
      </c>
      <c r="T324" s="24" t="s">
        <v>68</v>
      </c>
      <c r="U324" s="24" t="s">
        <v>297</v>
      </c>
      <c r="V324" s="27">
        <v>46250.63958333333</v>
      </c>
      <c r="W324" s="27">
        <v>46250.664583333331</v>
      </c>
      <c r="Z324" s="24">
        <v>1</v>
      </c>
      <c r="AA324" s="24" t="s">
        <v>60</v>
      </c>
      <c r="AB324" s="24" t="b">
        <v>0</v>
      </c>
      <c r="AC324" s="61"/>
    </row>
    <row r="325" spans="2:29" ht="13.7">
      <c r="B325" s="24" t="s">
        <v>49</v>
      </c>
      <c r="C325" s="24" t="s">
        <v>64</v>
      </c>
      <c r="D325" s="24" t="s">
        <v>65</v>
      </c>
      <c r="E325" s="24">
        <v>270</v>
      </c>
      <c r="F325" s="26">
        <v>46235</v>
      </c>
      <c r="G325" s="24" t="s">
        <v>52</v>
      </c>
      <c r="H325" s="24" t="s">
        <v>53</v>
      </c>
      <c r="I325" s="24" t="s">
        <v>68</v>
      </c>
      <c r="J325" s="24" t="s">
        <v>126</v>
      </c>
      <c r="K325" s="24">
        <v>1</v>
      </c>
      <c r="L325" s="24" t="s">
        <v>66</v>
      </c>
      <c r="M325" s="26">
        <v>46250</v>
      </c>
      <c r="N325" s="27">
        <v>46250.541666666664</v>
      </c>
      <c r="O325" s="27">
        <v>46250.729166666664</v>
      </c>
      <c r="P325" s="24" t="s">
        <v>700</v>
      </c>
      <c r="Q325" s="24" t="s">
        <v>701</v>
      </c>
      <c r="R325" s="24" t="s">
        <v>633</v>
      </c>
      <c r="T325" s="24" t="s">
        <v>68</v>
      </c>
      <c r="U325" s="24" t="s">
        <v>297</v>
      </c>
      <c r="V325" s="27">
        <v>46250.595833333333</v>
      </c>
      <c r="W325" s="27">
        <v>46250.624305555553</v>
      </c>
      <c r="Z325" s="24">
        <v>1</v>
      </c>
      <c r="AA325" s="24" t="s">
        <v>60</v>
      </c>
      <c r="AB325" s="24" t="b">
        <v>0</v>
      </c>
      <c r="AC325" s="61"/>
    </row>
    <row r="326" spans="2:29" ht="13.7">
      <c r="B326" s="24" t="s">
        <v>49</v>
      </c>
      <c r="C326" s="24" t="s">
        <v>64</v>
      </c>
      <c r="D326" s="24" t="s">
        <v>65</v>
      </c>
      <c r="E326" s="24">
        <v>270</v>
      </c>
      <c r="F326" s="26">
        <v>46235</v>
      </c>
      <c r="G326" s="24" t="s">
        <v>52</v>
      </c>
      <c r="H326" s="24" t="s">
        <v>53</v>
      </c>
      <c r="I326" s="24" t="s">
        <v>68</v>
      </c>
      <c r="J326" s="24" t="s">
        <v>126</v>
      </c>
      <c r="K326" s="24">
        <v>1</v>
      </c>
      <c r="L326" s="24" t="s">
        <v>66</v>
      </c>
      <c r="M326" s="26">
        <v>46250</v>
      </c>
      <c r="N326" s="27">
        <v>46250.541666666664</v>
      </c>
      <c r="O326" s="27">
        <v>46250.729166666664</v>
      </c>
      <c r="P326" s="24" t="s">
        <v>702</v>
      </c>
      <c r="Q326" s="24" t="s">
        <v>703</v>
      </c>
      <c r="R326" s="24" t="s">
        <v>636</v>
      </c>
      <c r="T326" s="24" t="s">
        <v>68</v>
      </c>
      <c r="U326" s="24" t="s">
        <v>297</v>
      </c>
      <c r="V326" s="27">
        <v>46250.545138888891</v>
      </c>
      <c r="W326" s="27">
        <v>46250.572916666664</v>
      </c>
      <c r="Z326" s="24">
        <v>1</v>
      </c>
      <c r="AA326" s="24" t="s">
        <v>60</v>
      </c>
      <c r="AB326" s="24" t="b">
        <v>0</v>
      </c>
      <c r="AC326" s="61"/>
    </row>
    <row r="327" spans="2:29" ht="13.7">
      <c r="B327" s="24" t="s">
        <v>49</v>
      </c>
      <c r="C327" s="24" t="s">
        <v>64</v>
      </c>
      <c r="D327" s="24" t="s">
        <v>65</v>
      </c>
      <c r="E327" s="24">
        <v>270</v>
      </c>
      <c r="F327" s="26">
        <v>46235</v>
      </c>
      <c r="G327" s="24" t="s">
        <v>52</v>
      </c>
      <c r="H327" s="24" t="s">
        <v>53</v>
      </c>
      <c r="I327" s="24" t="s">
        <v>68</v>
      </c>
      <c r="J327" s="24" t="s">
        <v>126</v>
      </c>
      <c r="K327" s="24">
        <v>1</v>
      </c>
      <c r="L327" s="24" t="s">
        <v>66</v>
      </c>
      <c r="M327" s="26">
        <v>46250</v>
      </c>
      <c r="N327" s="27">
        <v>46250.541666666664</v>
      </c>
      <c r="O327" s="27">
        <v>46250.729166666664</v>
      </c>
      <c r="P327" s="24" t="s">
        <v>704</v>
      </c>
      <c r="Q327" s="24" t="s">
        <v>705</v>
      </c>
      <c r="R327" s="24" t="s">
        <v>633</v>
      </c>
      <c r="S327" s="24" t="s">
        <v>160</v>
      </c>
      <c r="T327" s="24" t="s">
        <v>68</v>
      </c>
      <c r="U327" s="24" t="s">
        <v>297</v>
      </c>
      <c r="V327" s="27">
        <v>46250.686111111114</v>
      </c>
      <c r="W327" s="27">
        <v>46250.709722222222</v>
      </c>
      <c r="Z327" s="24">
        <v>1</v>
      </c>
      <c r="AA327" s="24" t="s">
        <v>60</v>
      </c>
      <c r="AB327" s="24" t="b">
        <v>0</v>
      </c>
      <c r="AC327" s="61"/>
    </row>
    <row r="328" spans="2:29" ht="13.7">
      <c r="B328" s="24" t="s">
        <v>49</v>
      </c>
      <c r="C328" s="24" t="s">
        <v>64</v>
      </c>
      <c r="D328" s="24" t="s">
        <v>65</v>
      </c>
      <c r="E328" s="24">
        <v>300</v>
      </c>
      <c r="F328" s="26">
        <v>46174</v>
      </c>
      <c r="G328" s="24" t="s">
        <v>52</v>
      </c>
      <c r="H328" s="24" t="s">
        <v>53</v>
      </c>
      <c r="I328" s="24" t="s">
        <v>57</v>
      </c>
      <c r="J328" s="24" t="s">
        <v>125</v>
      </c>
      <c r="K328" s="24">
        <v>1</v>
      </c>
      <c r="L328" s="24" t="s">
        <v>66</v>
      </c>
      <c r="M328" s="26">
        <v>46193</v>
      </c>
      <c r="N328" s="27">
        <v>46193.5625</v>
      </c>
      <c r="O328" s="27">
        <v>46193.770833333336</v>
      </c>
      <c r="V328" s="27"/>
      <c r="W328" s="27"/>
      <c r="X328" s="24">
        <v>4</v>
      </c>
      <c r="Y328" s="24">
        <v>0</v>
      </c>
      <c r="Z328" s="24">
        <v>4</v>
      </c>
      <c r="AA328" s="24" t="s">
        <v>56</v>
      </c>
      <c r="AB328" s="24" t="b">
        <v>0</v>
      </c>
      <c r="AC328" s="61">
        <v>0</v>
      </c>
    </row>
    <row r="329" spans="2:29" ht="13.7">
      <c r="B329" s="24" t="s">
        <v>49</v>
      </c>
      <c r="C329" s="24" t="s">
        <v>64</v>
      </c>
      <c r="D329" s="24" t="s">
        <v>65</v>
      </c>
      <c r="E329" s="24">
        <v>300</v>
      </c>
      <c r="F329" s="26">
        <v>46174</v>
      </c>
      <c r="G329" s="24" t="s">
        <v>52</v>
      </c>
      <c r="H329" s="24" t="s">
        <v>53</v>
      </c>
      <c r="I329" s="24" t="s">
        <v>57</v>
      </c>
      <c r="J329" s="24" t="s">
        <v>126</v>
      </c>
      <c r="K329" s="24">
        <v>1</v>
      </c>
      <c r="L329" s="24" t="s">
        <v>66</v>
      </c>
      <c r="M329" s="26">
        <v>46193</v>
      </c>
      <c r="N329" s="27">
        <v>46193.5625</v>
      </c>
      <c r="O329" s="27">
        <v>46193.770833333336</v>
      </c>
      <c r="P329" s="24" t="s">
        <v>706</v>
      </c>
      <c r="Q329" s="24" t="s">
        <v>707</v>
      </c>
      <c r="R329" s="24" t="s">
        <v>165</v>
      </c>
      <c r="S329" s="24" t="s">
        <v>160</v>
      </c>
      <c r="T329" s="24" t="s">
        <v>57</v>
      </c>
      <c r="U329" s="24" t="s">
        <v>179</v>
      </c>
      <c r="V329" s="27">
        <v>46193.569444444445</v>
      </c>
      <c r="W329" s="27">
        <v>46193.600694444445</v>
      </c>
      <c r="Z329" s="24">
        <v>1</v>
      </c>
      <c r="AA329" s="24" t="s">
        <v>56</v>
      </c>
      <c r="AB329" s="24" t="b">
        <v>0</v>
      </c>
      <c r="AC329" s="61"/>
    </row>
    <row r="330" spans="2:29" ht="13.7">
      <c r="B330" s="24" t="s">
        <v>49</v>
      </c>
      <c r="C330" s="24" t="s">
        <v>64</v>
      </c>
      <c r="D330" s="24" t="s">
        <v>65</v>
      </c>
      <c r="E330" s="24">
        <v>300</v>
      </c>
      <c r="F330" s="26">
        <v>46174</v>
      </c>
      <c r="G330" s="24" t="s">
        <v>52</v>
      </c>
      <c r="H330" s="24" t="s">
        <v>53</v>
      </c>
      <c r="I330" s="24" t="s">
        <v>57</v>
      </c>
      <c r="J330" s="24" t="s">
        <v>126</v>
      </c>
      <c r="K330" s="24">
        <v>1</v>
      </c>
      <c r="L330" s="24" t="s">
        <v>66</v>
      </c>
      <c r="M330" s="26">
        <v>46193</v>
      </c>
      <c r="N330" s="27">
        <v>46193.5625</v>
      </c>
      <c r="O330" s="27">
        <v>46193.770833333336</v>
      </c>
      <c r="P330" s="24" t="s">
        <v>708</v>
      </c>
      <c r="Q330" s="24" t="s">
        <v>709</v>
      </c>
      <c r="R330" s="24" t="s">
        <v>155</v>
      </c>
      <c r="T330" s="24" t="s">
        <v>57</v>
      </c>
      <c r="U330" s="24" t="s">
        <v>179</v>
      </c>
      <c r="V330" s="27">
        <v>46193.616666666669</v>
      </c>
      <c r="W330" s="27">
        <v>46193.647916666669</v>
      </c>
      <c r="Z330" s="24">
        <v>1</v>
      </c>
      <c r="AA330" s="24" t="s">
        <v>56</v>
      </c>
      <c r="AB330" s="24" t="b">
        <v>0</v>
      </c>
      <c r="AC330" s="61"/>
    </row>
    <row r="331" spans="2:29" ht="13.7">
      <c r="B331" s="24" t="s">
        <v>49</v>
      </c>
      <c r="C331" s="24" t="s">
        <v>64</v>
      </c>
      <c r="D331" s="24" t="s">
        <v>65</v>
      </c>
      <c r="E331" s="24">
        <v>300</v>
      </c>
      <c r="F331" s="26">
        <v>46174</v>
      </c>
      <c r="G331" s="24" t="s">
        <v>52</v>
      </c>
      <c r="H331" s="24" t="s">
        <v>53</v>
      </c>
      <c r="I331" s="24" t="s">
        <v>57</v>
      </c>
      <c r="J331" s="24" t="s">
        <v>126</v>
      </c>
      <c r="K331" s="24">
        <v>1</v>
      </c>
      <c r="L331" s="24" t="s">
        <v>66</v>
      </c>
      <c r="M331" s="26">
        <v>46193</v>
      </c>
      <c r="N331" s="27">
        <v>46193.5625</v>
      </c>
      <c r="O331" s="27">
        <v>46193.770833333336</v>
      </c>
      <c r="P331" s="24" t="s">
        <v>710</v>
      </c>
      <c r="Q331" s="24" t="s">
        <v>711</v>
      </c>
      <c r="R331" s="24" t="s">
        <v>165</v>
      </c>
      <c r="T331" s="24" t="s">
        <v>57</v>
      </c>
      <c r="U331" s="24" t="s">
        <v>179</v>
      </c>
      <c r="V331" s="27">
        <v>46193.670138888891</v>
      </c>
      <c r="W331" s="27">
        <v>46193.702777777777</v>
      </c>
      <c r="Z331" s="24">
        <v>1</v>
      </c>
      <c r="AA331" s="24" t="s">
        <v>56</v>
      </c>
      <c r="AB331" s="24" t="b">
        <v>0</v>
      </c>
      <c r="AC331" s="61"/>
    </row>
    <row r="332" spans="2:29" ht="13.7">
      <c r="B332" s="24" t="s">
        <v>49</v>
      </c>
      <c r="C332" s="24" t="s">
        <v>64</v>
      </c>
      <c r="D332" s="24" t="s">
        <v>65</v>
      </c>
      <c r="E332" s="24">
        <v>300</v>
      </c>
      <c r="F332" s="26">
        <v>46174</v>
      </c>
      <c r="G332" s="24" t="s">
        <v>52</v>
      </c>
      <c r="H332" s="24" t="s">
        <v>53</v>
      </c>
      <c r="I332" s="24" t="s">
        <v>57</v>
      </c>
      <c r="J332" s="24" t="s">
        <v>126</v>
      </c>
      <c r="K332" s="24">
        <v>1</v>
      </c>
      <c r="L332" s="24" t="s">
        <v>66</v>
      </c>
      <c r="M332" s="26">
        <v>46193</v>
      </c>
      <c r="N332" s="27">
        <v>46193.5625</v>
      </c>
      <c r="O332" s="27">
        <v>46193.770833333336</v>
      </c>
      <c r="P332" s="24" t="s">
        <v>712</v>
      </c>
      <c r="Q332" s="24" t="s">
        <v>713</v>
      </c>
      <c r="R332" s="24" t="s">
        <v>155</v>
      </c>
      <c r="T332" s="24" t="s">
        <v>57</v>
      </c>
      <c r="U332" s="24" t="s">
        <v>179</v>
      </c>
      <c r="V332" s="27">
        <v>46193.720138888886</v>
      </c>
      <c r="W332" s="27">
        <v>46193.756249999999</v>
      </c>
      <c r="Z332" s="24">
        <v>1</v>
      </c>
      <c r="AA332" s="24" t="s">
        <v>56</v>
      </c>
      <c r="AB332" s="24" t="b">
        <v>0</v>
      </c>
      <c r="AC332" s="61"/>
    </row>
    <row r="333" spans="2:29" ht="13.7">
      <c r="B333" s="24" t="s">
        <v>49</v>
      </c>
      <c r="C333" s="24" t="s">
        <v>64</v>
      </c>
      <c r="D333" s="24" t="s">
        <v>65</v>
      </c>
      <c r="E333" s="24">
        <v>300</v>
      </c>
      <c r="F333" s="26">
        <v>46235</v>
      </c>
      <c r="G333" s="24" t="s">
        <v>52</v>
      </c>
      <c r="H333" s="24" t="s">
        <v>53</v>
      </c>
      <c r="I333" s="24" t="s">
        <v>59</v>
      </c>
      <c r="J333" s="24" t="s">
        <v>125</v>
      </c>
      <c r="K333" s="24">
        <v>1</v>
      </c>
      <c r="L333" s="24" t="s">
        <v>66</v>
      </c>
      <c r="M333" s="26">
        <v>46256</v>
      </c>
      <c r="N333" s="27">
        <v>46256.5625</v>
      </c>
      <c r="O333" s="27">
        <v>46256.770833333336</v>
      </c>
      <c r="V333" s="27"/>
      <c r="W333" s="27"/>
      <c r="X333" s="24">
        <v>4</v>
      </c>
      <c r="Y333" s="24">
        <v>0</v>
      </c>
      <c r="Z333" s="24">
        <v>4</v>
      </c>
      <c r="AA333" s="24" t="s">
        <v>60</v>
      </c>
      <c r="AB333" s="24" t="b">
        <v>0</v>
      </c>
      <c r="AC333" s="61">
        <v>0</v>
      </c>
    </row>
    <row r="334" spans="2:29" ht="13.7">
      <c r="B334" s="24" t="s">
        <v>49</v>
      </c>
      <c r="C334" s="24" t="s">
        <v>64</v>
      </c>
      <c r="D334" s="24" t="s">
        <v>65</v>
      </c>
      <c r="E334" s="24">
        <v>300</v>
      </c>
      <c r="F334" s="26">
        <v>46235</v>
      </c>
      <c r="G334" s="24" t="s">
        <v>52</v>
      </c>
      <c r="H334" s="24" t="s">
        <v>53</v>
      </c>
      <c r="I334" s="24" t="s">
        <v>59</v>
      </c>
      <c r="J334" s="24" t="s">
        <v>126</v>
      </c>
      <c r="K334" s="24">
        <v>1</v>
      </c>
      <c r="L334" s="24" t="s">
        <v>66</v>
      </c>
      <c r="M334" s="26">
        <v>46256</v>
      </c>
      <c r="N334" s="27">
        <v>46256.5625</v>
      </c>
      <c r="O334" s="27">
        <v>46256.770833333336</v>
      </c>
      <c r="P334" s="24" t="s">
        <v>714</v>
      </c>
      <c r="Q334" s="24" t="s">
        <v>715</v>
      </c>
      <c r="R334" s="24" t="s">
        <v>284</v>
      </c>
      <c r="T334" s="24" t="s">
        <v>59</v>
      </c>
      <c r="U334" s="24" t="s">
        <v>420</v>
      </c>
      <c r="V334" s="27">
        <v>46256.56527777778</v>
      </c>
      <c r="W334" s="27">
        <v>46256.599305555559</v>
      </c>
      <c r="Z334" s="24">
        <v>1</v>
      </c>
      <c r="AA334" s="24" t="s">
        <v>60</v>
      </c>
      <c r="AB334" s="24" t="b">
        <v>0</v>
      </c>
      <c r="AC334" s="61"/>
    </row>
    <row r="335" spans="2:29" ht="13.7">
      <c r="B335" s="24" t="s">
        <v>49</v>
      </c>
      <c r="C335" s="24" t="s">
        <v>64</v>
      </c>
      <c r="D335" s="24" t="s">
        <v>65</v>
      </c>
      <c r="E335" s="24">
        <v>300</v>
      </c>
      <c r="F335" s="26">
        <v>46235</v>
      </c>
      <c r="G335" s="24" t="s">
        <v>52</v>
      </c>
      <c r="H335" s="24" t="s">
        <v>53</v>
      </c>
      <c r="I335" s="24" t="s">
        <v>59</v>
      </c>
      <c r="J335" s="24" t="s">
        <v>126</v>
      </c>
      <c r="K335" s="24">
        <v>1</v>
      </c>
      <c r="L335" s="24" t="s">
        <v>66</v>
      </c>
      <c r="M335" s="26">
        <v>46256</v>
      </c>
      <c r="N335" s="27">
        <v>46256.5625</v>
      </c>
      <c r="O335" s="27">
        <v>46256.770833333336</v>
      </c>
      <c r="P335" s="24" t="s">
        <v>716</v>
      </c>
      <c r="Q335" s="24" t="s">
        <v>717</v>
      </c>
      <c r="R335" s="24" t="s">
        <v>284</v>
      </c>
      <c r="S335" s="24" t="s">
        <v>160</v>
      </c>
      <c r="T335" s="24" t="s">
        <v>59</v>
      </c>
      <c r="U335" s="24" t="s">
        <v>420</v>
      </c>
      <c r="V335" s="27">
        <v>46256.668749999997</v>
      </c>
      <c r="W335" s="27">
        <v>46256.696527777778</v>
      </c>
      <c r="Z335" s="24">
        <v>1</v>
      </c>
      <c r="AA335" s="24" t="s">
        <v>60</v>
      </c>
      <c r="AB335" s="24" t="b">
        <v>0</v>
      </c>
      <c r="AC335" s="61"/>
    </row>
    <row r="336" spans="2:29" ht="13.7">
      <c r="B336" s="24" t="s">
        <v>49</v>
      </c>
      <c r="C336" s="24" t="s">
        <v>64</v>
      </c>
      <c r="D336" s="24" t="s">
        <v>65</v>
      </c>
      <c r="E336" s="24">
        <v>300</v>
      </c>
      <c r="F336" s="26">
        <v>46235</v>
      </c>
      <c r="G336" s="24" t="s">
        <v>52</v>
      </c>
      <c r="H336" s="24" t="s">
        <v>53</v>
      </c>
      <c r="I336" s="24" t="s">
        <v>59</v>
      </c>
      <c r="J336" s="24" t="s">
        <v>126</v>
      </c>
      <c r="K336" s="24">
        <v>1</v>
      </c>
      <c r="L336" s="24" t="s">
        <v>66</v>
      </c>
      <c r="M336" s="26">
        <v>46256</v>
      </c>
      <c r="N336" s="27">
        <v>46256.5625</v>
      </c>
      <c r="O336" s="27">
        <v>46256.770833333336</v>
      </c>
      <c r="P336" s="24" t="s">
        <v>718</v>
      </c>
      <c r="Q336" s="24" t="s">
        <v>719</v>
      </c>
      <c r="R336" s="24" t="s">
        <v>217</v>
      </c>
      <c r="T336" s="24" t="s">
        <v>59</v>
      </c>
      <c r="U336" s="24" t="s">
        <v>420</v>
      </c>
      <c r="V336" s="27">
        <v>46256.72152777778</v>
      </c>
      <c r="W336" s="27">
        <v>46256.754861111112</v>
      </c>
      <c r="Z336" s="24">
        <v>1</v>
      </c>
      <c r="AA336" s="24" t="s">
        <v>60</v>
      </c>
      <c r="AB336" s="24" t="b">
        <v>0</v>
      </c>
      <c r="AC336" s="61"/>
    </row>
    <row r="337" spans="2:29" ht="13.7">
      <c r="B337" s="24" t="s">
        <v>49</v>
      </c>
      <c r="C337" s="24" t="s">
        <v>64</v>
      </c>
      <c r="D337" s="24" t="s">
        <v>65</v>
      </c>
      <c r="E337" s="24">
        <v>300</v>
      </c>
      <c r="F337" s="26">
        <v>46235</v>
      </c>
      <c r="G337" s="24" t="s">
        <v>52</v>
      </c>
      <c r="H337" s="24" t="s">
        <v>53</v>
      </c>
      <c r="I337" s="24" t="s">
        <v>59</v>
      </c>
      <c r="J337" s="24" t="s">
        <v>126</v>
      </c>
      <c r="K337" s="24">
        <v>1</v>
      </c>
      <c r="L337" s="24" t="s">
        <v>66</v>
      </c>
      <c r="M337" s="26">
        <v>46256</v>
      </c>
      <c r="N337" s="27">
        <v>46256.5625</v>
      </c>
      <c r="O337" s="27">
        <v>46256.770833333336</v>
      </c>
      <c r="P337" s="24" t="s">
        <v>720</v>
      </c>
      <c r="Q337" s="24" t="s">
        <v>721</v>
      </c>
      <c r="R337" s="24" t="s">
        <v>174</v>
      </c>
      <c r="T337" s="24" t="s">
        <v>59</v>
      </c>
      <c r="U337" s="24" t="s">
        <v>420</v>
      </c>
      <c r="V337" s="27">
        <v>46256.616666666669</v>
      </c>
      <c r="W337" s="27">
        <v>46256.65</v>
      </c>
      <c r="Z337" s="24">
        <v>1</v>
      </c>
      <c r="AA337" s="24" t="s">
        <v>60</v>
      </c>
      <c r="AB337" s="24" t="b">
        <v>0</v>
      </c>
      <c r="AC337" s="61"/>
    </row>
    <row r="338" spans="2:29" ht="13.7">
      <c r="B338" s="24" t="s">
        <v>49</v>
      </c>
      <c r="C338" s="24" t="s">
        <v>64</v>
      </c>
      <c r="D338" s="24" t="s">
        <v>65</v>
      </c>
      <c r="E338" s="24">
        <v>360</v>
      </c>
      <c r="F338" s="26">
        <v>46174</v>
      </c>
      <c r="G338" s="24" t="s">
        <v>52</v>
      </c>
      <c r="H338" s="24" t="s">
        <v>53</v>
      </c>
      <c r="I338" s="24" t="s">
        <v>67</v>
      </c>
      <c r="J338" s="24" t="s">
        <v>125</v>
      </c>
      <c r="K338" s="24">
        <v>1</v>
      </c>
      <c r="L338" s="24" t="s">
        <v>66</v>
      </c>
      <c r="M338" s="26">
        <v>46177</v>
      </c>
      <c r="N338" s="27">
        <v>46177.354166666664</v>
      </c>
      <c r="O338" s="27">
        <v>46177.604166666664</v>
      </c>
      <c r="V338" s="27"/>
      <c r="W338" s="27"/>
      <c r="X338" s="24">
        <v>4</v>
      </c>
      <c r="Y338" s="24">
        <v>0</v>
      </c>
      <c r="Z338" s="24">
        <v>4</v>
      </c>
      <c r="AA338" s="24" t="s">
        <v>56</v>
      </c>
      <c r="AB338" s="24" t="b">
        <v>0</v>
      </c>
      <c r="AC338" s="61">
        <v>0</v>
      </c>
    </row>
    <row r="339" spans="2:29" ht="13.7">
      <c r="B339" s="24" t="s">
        <v>49</v>
      </c>
      <c r="C339" s="24" t="s">
        <v>64</v>
      </c>
      <c r="D339" s="24" t="s">
        <v>65</v>
      </c>
      <c r="E339" s="24">
        <v>360</v>
      </c>
      <c r="F339" s="26">
        <v>46174</v>
      </c>
      <c r="G339" s="24" t="s">
        <v>52</v>
      </c>
      <c r="H339" s="24" t="s">
        <v>53</v>
      </c>
      <c r="I339" s="24" t="s">
        <v>67</v>
      </c>
      <c r="J339" s="24" t="s">
        <v>126</v>
      </c>
      <c r="K339" s="24">
        <v>1</v>
      </c>
      <c r="L339" s="24" t="s">
        <v>66</v>
      </c>
      <c r="M339" s="26">
        <v>46177</v>
      </c>
      <c r="N339" s="27">
        <v>46177.354166666664</v>
      </c>
      <c r="O339" s="27">
        <v>46177.604166666664</v>
      </c>
      <c r="P339" s="24" t="s">
        <v>722</v>
      </c>
      <c r="Q339" s="24" t="s">
        <v>723</v>
      </c>
      <c r="R339" s="24" t="s">
        <v>608</v>
      </c>
      <c r="S339" s="24" t="s">
        <v>160</v>
      </c>
      <c r="T339" s="24" t="s">
        <v>67</v>
      </c>
      <c r="U339" s="24" t="s">
        <v>497</v>
      </c>
      <c r="V339" s="27">
        <v>46177.424305555556</v>
      </c>
      <c r="W339" s="27">
        <v>46177.468055555553</v>
      </c>
      <c r="Z339" s="24">
        <v>1</v>
      </c>
      <c r="AA339" s="24" t="s">
        <v>56</v>
      </c>
      <c r="AB339" s="24" t="b">
        <v>0</v>
      </c>
      <c r="AC339" s="61"/>
    </row>
    <row r="340" spans="2:29" ht="13.7">
      <c r="B340" s="24" t="s">
        <v>49</v>
      </c>
      <c r="C340" s="24" t="s">
        <v>64</v>
      </c>
      <c r="D340" s="24" t="s">
        <v>65</v>
      </c>
      <c r="E340" s="24">
        <v>360</v>
      </c>
      <c r="F340" s="26">
        <v>46174</v>
      </c>
      <c r="G340" s="24" t="s">
        <v>52</v>
      </c>
      <c r="H340" s="24" t="s">
        <v>53</v>
      </c>
      <c r="I340" s="24" t="s">
        <v>67</v>
      </c>
      <c r="J340" s="24" t="s">
        <v>126</v>
      </c>
      <c r="K340" s="24">
        <v>1</v>
      </c>
      <c r="L340" s="24" t="s">
        <v>66</v>
      </c>
      <c r="M340" s="26">
        <v>46177</v>
      </c>
      <c r="N340" s="27">
        <v>46177.354166666664</v>
      </c>
      <c r="O340" s="27">
        <v>46177.604166666664</v>
      </c>
      <c r="P340" s="24" t="s">
        <v>724</v>
      </c>
      <c r="Q340" s="24" t="s">
        <v>725</v>
      </c>
      <c r="R340" s="24" t="s">
        <v>687</v>
      </c>
      <c r="T340" s="24" t="s">
        <v>67</v>
      </c>
      <c r="U340" s="24" t="s">
        <v>497</v>
      </c>
      <c r="V340" s="27">
        <v>46177.359027777777</v>
      </c>
      <c r="W340" s="27">
        <v>46177.397222222222</v>
      </c>
      <c r="Z340" s="24">
        <v>1</v>
      </c>
      <c r="AA340" s="24" t="s">
        <v>56</v>
      </c>
      <c r="AB340" s="24" t="b">
        <v>0</v>
      </c>
      <c r="AC340" s="61"/>
    </row>
    <row r="341" spans="2:29" ht="13.7">
      <c r="B341" s="24" t="s">
        <v>49</v>
      </c>
      <c r="C341" s="24" t="s">
        <v>64</v>
      </c>
      <c r="D341" s="24" t="s">
        <v>65</v>
      </c>
      <c r="E341" s="24">
        <v>360</v>
      </c>
      <c r="F341" s="26">
        <v>46174</v>
      </c>
      <c r="G341" s="24" t="s">
        <v>52</v>
      </c>
      <c r="H341" s="24" t="s">
        <v>53</v>
      </c>
      <c r="I341" s="24" t="s">
        <v>67</v>
      </c>
      <c r="J341" s="24" t="s">
        <v>126</v>
      </c>
      <c r="K341" s="24">
        <v>1</v>
      </c>
      <c r="L341" s="24" t="s">
        <v>66</v>
      </c>
      <c r="M341" s="26">
        <v>46177</v>
      </c>
      <c r="N341" s="27">
        <v>46177.354166666664</v>
      </c>
      <c r="O341" s="27">
        <v>46177.604166666664</v>
      </c>
      <c r="P341" s="24" t="s">
        <v>726</v>
      </c>
      <c r="Q341" s="24" t="s">
        <v>727</v>
      </c>
      <c r="R341" s="24" t="s">
        <v>687</v>
      </c>
      <c r="S341" s="24" t="s">
        <v>160</v>
      </c>
      <c r="T341" s="24" t="s">
        <v>67</v>
      </c>
      <c r="U341" s="24" t="s">
        <v>497</v>
      </c>
      <c r="V341" s="27">
        <v>46177.543055555558</v>
      </c>
      <c r="W341" s="27">
        <v>46177.584027777775</v>
      </c>
      <c r="Z341" s="24">
        <v>1</v>
      </c>
      <c r="AA341" s="24" t="s">
        <v>56</v>
      </c>
      <c r="AB341" s="24" t="b">
        <v>0</v>
      </c>
      <c r="AC341" s="61"/>
    </row>
    <row r="342" spans="2:29" ht="13.7">
      <c r="B342" s="24" t="s">
        <v>49</v>
      </c>
      <c r="C342" s="24" t="s">
        <v>64</v>
      </c>
      <c r="D342" s="24" t="s">
        <v>65</v>
      </c>
      <c r="E342" s="24">
        <v>360</v>
      </c>
      <c r="F342" s="26">
        <v>46174</v>
      </c>
      <c r="G342" s="24" t="s">
        <v>52</v>
      </c>
      <c r="H342" s="24" t="s">
        <v>53</v>
      </c>
      <c r="I342" s="24" t="s">
        <v>67</v>
      </c>
      <c r="J342" s="24" t="s">
        <v>126</v>
      </c>
      <c r="K342" s="24">
        <v>1</v>
      </c>
      <c r="L342" s="24" t="s">
        <v>66</v>
      </c>
      <c r="M342" s="26">
        <v>46177</v>
      </c>
      <c r="N342" s="27">
        <v>46177.354166666664</v>
      </c>
      <c r="O342" s="27">
        <v>46177.604166666664</v>
      </c>
      <c r="P342" s="24" t="s">
        <v>728</v>
      </c>
      <c r="Q342" s="24" t="s">
        <v>729</v>
      </c>
      <c r="R342" s="24" t="s">
        <v>730</v>
      </c>
      <c r="S342" s="24" t="s">
        <v>156</v>
      </c>
      <c r="T342" s="24" t="s">
        <v>67</v>
      </c>
      <c r="U342" s="24" t="s">
        <v>497</v>
      </c>
      <c r="V342" s="27">
        <v>46177.481249999997</v>
      </c>
      <c r="W342" s="27">
        <v>46177.53125</v>
      </c>
      <c r="Z342" s="24">
        <v>1</v>
      </c>
      <c r="AA342" s="24" t="s">
        <v>56</v>
      </c>
      <c r="AB342" s="24" t="b">
        <v>0</v>
      </c>
      <c r="AC342" s="61"/>
    </row>
    <row r="343" spans="2:29" ht="13.7">
      <c r="B343" s="24" t="s">
        <v>49</v>
      </c>
      <c r="C343" s="24" t="s">
        <v>64</v>
      </c>
      <c r="D343" s="24" t="s">
        <v>65</v>
      </c>
      <c r="E343" s="24">
        <v>420</v>
      </c>
      <c r="F343" s="26">
        <v>46174</v>
      </c>
      <c r="G343" s="24" t="s">
        <v>52</v>
      </c>
      <c r="H343" s="24" t="s">
        <v>53</v>
      </c>
      <c r="I343" s="24" t="s">
        <v>62</v>
      </c>
      <c r="J343" s="24" t="s">
        <v>125</v>
      </c>
      <c r="K343" s="24">
        <v>1</v>
      </c>
      <c r="L343" s="24" t="s">
        <v>66</v>
      </c>
      <c r="M343" s="26">
        <v>46178</v>
      </c>
      <c r="N343" s="27">
        <v>46178.333333333336</v>
      </c>
      <c r="O343" s="27">
        <v>46178.625</v>
      </c>
      <c r="V343" s="27"/>
      <c r="W343" s="27"/>
      <c r="X343" s="24">
        <v>4</v>
      </c>
      <c r="Y343" s="24">
        <v>0</v>
      </c>
      <c r="Z343" s="24">
        <v>4</v>
      </c>
      <c r="AA343" s="24" t="s">
        <v>56</v>
      </c>
      <c r="AB343" s="24" t="b">
        <v>0</v>
      </c>
      <c r="AC343" s="61">
        <v>0</v>
      </c>
    </row>
    <row r="344" spans="2:29" ht="13.7">
      <c r="B344" s="24" t="s">
        <v>49</v>
      </c>
      <c r="C344" s="24" t="s">
        <v>64</v>
      </c>
      <c r="D344" s="24" t="s">
        <v>65</v>
      </c>
      <c r="E344" s="24">
        <v>420</v>
      </c>
      <c r="F344" s="26">
        <v>46174</v>
      </c>
      <c r="G344" s="24" t="s">
        <v>52</v>
      </c>
      <c r="H344" s="24" t="s">
        <v>53</v>
      </c>
      <c r="I344" s="24" t="s">
        <v>62</v>
      </c>
      <c r="J344" s="24" t="s">
        <v>126</v>
      </c>
      <c r="K344" s="24">
        <v>1</v>
      </c>
      <c r="L344" s="24" t="s">
        <v>66</v>
      </c>
      <c r="M344" s="26">
        <v>46178</v>
      </c>
      <c r="N344" s="27">
        <v>46178.333333333336</v>
      </c>
      <c r="O344" s="27">
        <v>46178.625</v>
      </c>
      <c r="P344" s="24" t="s">
        <v>731</v>
      </c>
      <c r="Q344" s="24" t="s">
        <v>732</v>
      </c>
      <c r="R344" s="24" t="s">
        <v>256</v>
      </c>
      <c r="S344" s="24" t="s">
        <v>156</v>
      </c>
      <c r="T344" s="24" t="s">
        <v>62</v>
      </c>
      <c r="U344" s="24" t="s">
        <v>314</v>
      </c>
      <c r="V344" s="27">
        <v>46178.554166666669</v>
      </c>
      <c r="W344" s="27">
        <v>46178.591666666667</v>
      </c>
      <c r="Z344" s="24">
        <v>1</v>
      </c>
      <c r="AA344" s="24" t="s">
        <v>56</v>
      </c>
      <c r="AB344" s="24" t="b">
        <v>0</v>
      </c>
      <c r="AC344" s="61"/>
    </row>
    <row r="345" spans="2:29" ht="13.7">
      <c r="B345" s="24" t="s">
        <v>49</v>
      </c>
      <c r="C345" s="24" t="s">
        <v>64</v>
      </c>
      <c r="D345" s="24" t="s">
        <v>65</v>
      </c>
      <c r="E345" s="24">
        <v>420</v>
      </c>
      <c r="F345" s="26">
        <v>46174</v>
      </c>
      <c r="G345" s="24" t="s">
        <v>52</v>
      </c>
      <c r="H345" s="24" t="s">
        <v>53</v>
      </c>
      <c r="I345" s="24" t="s">
        <v>62</v>
      </c>
      <c r="J345" s="24" t="s">
        <v>126</v>
      </c>
      <c r="K345" s="24">
        <v>1</v>
      </c>
      <c r="L345" s="24" t="s">
        <v>66</v>
      </c>
      <c r="M345" s="26">
        <v>46178</v>
      </c>
      <c r="N345" s="27">
        <v>46178.333333333336</v>
      </c>
      <c r="O345" s="27">
        <v>46178.625</v>
      </c>
      <c r="P345" s="24" t="s">
        <v>733</v>
      </c>
      <c r="Q345" s="24" t="s">
        <v>734</v>
      </c>
      <c r="R345" s="24" t="s">
        <v>249</v>
      </c>
      <c r="T345" s="24" t="s">
        <v>62</v>
      </c>
      <c r="U345" s="24" t="s">
        <v>314</v>
      </c>
      <c r="V345" s="27">
        <v>46178.414583333331</v>
      </c>
      <c r="W345" s="27">
        <v>46178.458333333336</v>
      </c>
      <c r="Z345" s="24">
        <v>1</v>
      </c>
      <c r="AA345" s="24" t="s">
        <v>56</v>
      </c>
      <c r="AB345" s="24" t="b">
        <v>0</v>
      </c>
      <c r="AC345" s="61"/>
    </row>
    <row r="346" spans="2:29" ht="13.7">
      <c r="B346" s="24" t="s">
        <v>49</v>
      </c>
      <c r="C346" s="24" t="s">
        <v>64</v>
      </c>
      <c r="D346" s="24" t="s">
        <v>65</v>
      </c>
      <c r="E346" s="24">
        <v>420</v>
      </c>
      <c r="F346" s="26">
        <v>46174</v>
      </c>
      <c r="G346" s="24" t="s">
        <v>52</v>
      </c>
      <c r="H346" s="24" t="s">
        <v>53</v>
      </c>
      <c r="I346" s="24" t="s">
        <v>62</v>
      </c>
      <c r="J346" s="24" t="s">
        <v>126</v>
      </c>
      <c r="K346" s="24">
        <v>1</v>
      </c>
      <c r="L346" s="24" t="s">
        <v>66</v>
      </c>
      <c r="M346" s="26">
        <v>46178</v>
      </c>
      <c r="N346" s="27">
        <v>46178.333333333336</v>
      </c>
      <c r="O346" s="27">
        <v>46178.625</v>
      </c>
      <c r="P346" s="24" t="s">
        <v>735</v>
      </c>
      <c r="Q346" s="24" t="s">
        <v>736</v>
      </c>
      <c r="R346" s="24" t="s">
        <v>323</v>
      </c>
      <c r="T346" s="24" t="s">
        <v>62</v>
      </c>
      <c r="U346" s="24" t="s">
        <v>314</v>
      </c>
      <c r="V346" s="27">
        <v>46178.338888888888</v>
      </c>
      <c r="W346" s="27">
        <v>46178.393055555556</v>
      </c>
      <c r="Z346" s="24">
        <v>1</v>
      </c>
      <c r="AA346" s="24" t="s">
        <v>56</v>
      </c>
      <c r="AB346" s="24" t="b">
        <v>0</v>
      </c>
      <c r="AC346" s="61"/>
    </row>
    <row r="347" spans="2:29" ht="13.7">
      <c r="B347" s="24" t="s">
        <v>49</v>
      </c>
      <c r="C347" s="24" t="s">
        <v>64</v>
      </c>
      <c r="D347" s="24" t="s">
        <v>65</v>
      </c>
      <c r="E347" s="24">
        <v>420</v>
      </c>
      <c r="F347" s="26">
        <v>46174</v>
      </c>
      <c r="G347" s="24" t="s">
        <v>52</v>
      </c>
      <c r="H347" s="24" t="s">
        <v>53</v>
      </c>
      <c r="I347" s="24" t="s">
        <v>62</v>
      </c>
      <c r="J347" s="24" t="s">
        <v>126</v>
      </c>
      <c r="K347" s="24">
        <v>1</v>
      </c>
      <c r="L347" s="24" t="s">
        <v>66</v>
      </c>
      <c r="M347" s="26">
        <v>46178</v>
      </c>
      <c r="N347" s="27">
        <v>46178.333333333336</v>
      </c>
      <c r="O347" s="27">
        <v>46178.625</v>
      </c>
      <c r="P347" s="24" t="s">
        <v>737</v>
      </c>
      <c r="Q347" s="24" t="s">
        <v>738</v>
      </c>
      <c r="R347" s="24" t="s">
        <v>328</v>
      </c>
      <c r="T347" s="24" t="s">
        <v>62</v>
      </c>
      <c r="U347" s="24" t="s">
        <v>314</v>
      </c>
      <c r="V347" s="27">
        <v>46178.484722222223</v>
      </c>
      <c r="W347" s="27">
        <v>46178.538888888892</v>
      </c>
      <c r="Z347" s="24">
        <v>1</v>
      </c>
      <c r="AA347" s="24" t="s">
        <v>56</v>
      </c>
      <c r="AB347" s="24" t="b">
        <v>0</v>
      </c>
      <c r="AC347" s="61"/>
    </row>
    <row r="348" spans="2:29" ht="13.7">
      <c r="B348" s="24" t="s">
        <v>49</v>
      </c>
      <c r="C348" s="24" t="s">
        <v>64</v>
      </c>
      <c r="D348" s="24" t="s">
        <v>65</v>
      </c>
      <c r="E348" s="24">
        <v>420</v>
      </c>
      <c r="F348" s="26">
        <v>46204</v>
      </c>
      <c r="G348" s="24" t="s">
        <v>52</v>
      </c>
      <c r="H348" s="24" t="s">
        <v>53</v>
      </c>
      <c r="I348" s="24" t="s">
        <v>54</v>
      </c>
      <c r="J348" s="24" t="s">
        <v>125</v>
      </c>
      <c r="K348" s="24">
        <v>1</v>
      </c>
      <c r="L348" s="24" t="s">
        <v>66</v>
      </c>
      <c r="M348" s="26">
        <v>46206</v>
      </c>
      <c r="N348" s="27">
        <v>46206.375</v>
      </c>
      <c r="O348" s="27">
        <v>46206.666666666664</v>
      </c>
      <c r="V348" s="27"/>
      <c r="W348" s="27"/>
      <c r="X348" s="24">
        <v>4</v>
      </c>
      <c r="Y348" s="24">
        <v>0</v>
      </c>
      <c r="Z348" s="24">
        <v>4</v>
      </c>
      <c r="AA348" s="24" t="s">
        <v>58</v>
      </c>
      <c r="AB348" s="24" t="b">
        <v>0</v>
      </c>
      <c r="AC348" s="61">
        <v>0</v>
      </c>
    </row>
    <row r="349" spans="2:29" ht="13.7">
      <c r="B349" s="24" t="s">
        <v>49</v>
      </c>
      <c r="C349" s="24" t="s">
        <v>64</v>
      </c>
      <c r="D349" s="24" t="s">
        <v>65</v>
      </c>
      <c r="E349" s="24">
        <v>420</v>
      </c>
      <c r="F349" s="26">
        <v>46204</v>
      </c>
      <c r="G349" s="24" t="s">
        <v>52</v>
      </c>
      <c r="H349" s="24" t="s">
        <v>53</v>
      </c>
      <c r="I349" s="24" t="s">
        <v>54</v>
      </c>
      <c r="J349" s="24" t="s">
        <v>126</v>
      </c>
      <c r="K349" s="24">
        <v>1</v>
      </c>
      <c r="L349" s="24" t="s">
        <v>66</v>
      </c>
      <c r="M349" s="26">
        <v>46206</v>
      </c>
      <c r="N349" s="27">
        <v>46206.375</v>
      </c>
      <c r="O349" s="27">
        <v>46206.666666666664</v>
      </c>
      <c r="P349" s="24" t="s">
        <v>739</v>
      </c>
      <c r="Q349" s="24" t="s">
        <v>740</v>
      </c>
      <c r="R349" s="24" t="s">
        <v>142</v>
      </c>
      <c r="S349" s="24" t="s">
        <v>152</v>
      </c>
      <c r="T349" s="24" t="s">
        <v>54</v>
      </c>
      <c r="U349" s="24" t="s">
        <v>169</v>
      </c>
      <c r="V349" s="27">
        <v>46206.380555555559</v>
      </c>
      <c r="W349" s="27">
        <v>46206.422222222223</v>
      </c>
      <c r="Z349" s="24">
        <v>1</v>
      </c>
      <c r="AA349" s="24" t="s">
        <v>58</v>
      </c>
      <c r="AB349" s="24" t="b">
        <v>0</v>
      </c>
      <c r="AC349" s="61"/>
    </row>
    <row r="350" spans="2:29" ht="13.7">
      <c r="B350" s="24" t="s">
        <v>49</v>
      </c>
      <c r="C350" s="24" t="s">
        <v>64</v>
      </c>
      <c r="D350" s="24" t="s">
        <v>65</v>
      </c>
      <c r="E350" s="24">
        <v>420</v>
      </c>
      <c r="F350" s="26">
        <v>46204</v>
      </c>
      <c r="G350" s="24" t="s">
        <v>52</v>
      </c>
      <c r="H350" s="24" t="s">
        <v>53</v>
      </c>
      <c r="I350" s="24" t="s">
        <v>54</v>
      </c>
      <c r="J350" s="24" t="s">
        <v>126</v>
      </c>
      <c r="K350" s="24">
        <v>1</v>
      </c>
      <c r="L350" s="24" t="s">
        <v>66</v>
      </c>
      <c r="M350" s="26">
        <v>46206</v>
      </c>
      <c r="N350" s="27">
        <v>46206.375</v>
      </c>
      <c r="O350" s="27">
        <v>46206.666666666664</v>
      </c>
      <c r="P350" s="24" t="s">
        <v>741</v>
      </c>
      <c r="Q350" s="24" t="s">
        <v>742</v>
      </c>
      <c r="R350" s="24" t="s">
        <v>149</v>
      </c>
      <c r="S350" s="24" t="s">
        <v>152</v>
      </c>
      <c r="T350" s="24" t="s">
        <v>54</v>
      </c>
      <c r="U350" s="24" t="s">
        <v>169</v>
      </c>
      <c r="V350" s="27">
        <v>46206.526388888888</v>
      </c>
      <c r="W350" s="27">
        <v>46206.570833333331</v>
      </c>
      <c r="Z350" s="24">
        <v>1</v>
      </c>
      <c r="AA350" s="24" t="s">
        <v>58</v>
      </c>
      <c r="AB350" s="24" t="b">
        <v>0</v>
      </c>
      <c r="AC350" s="61"/>
    </row>
    <row r="351" spans="2:29" ht="13.7">
      <c r="B351" s="24" t="s">
        <v>49</v>
      </c>
      <c r="C351" s="24" t="s">
        <v>64</v>
      </c>
      <c r="D351" s="24" t="s">
        <v>65</v>
      </c>
      <c r="E351" s="24">
        <v>420</v>
      </c>
      <c r="F351" s="26">
        <v>46204</v>
      </c>
      <c r="G351" s="24" t="s">
        <v>52</v>
      </c>
      <c r="H351" s="24" t="s">
        <v>53</v>
      </c>
      <c r="I351" s="24" t="s">
        <v>54</v>
      </c>
      <c r="J351" s="24" t="s">
        <v>126</v>
      </c>
      <c r="K351" s="24">
        <v>1</v>
      </c>
      <c r="L351" s="24" t="s">
        <v>66</v>
      </c>
      <c r="M351" s="26">
        <v>46206</v>
      </c>
      <c r="N351" s="27">
        <v>46206.375</v>
      </c>
      <c r="O351" s="27">
        <v>46206.666666666664</v>
      </c>
      <c r="P351" s="24" t="s">
        <v>743</v>
      </c>
      <c r="Q351" s="24" t="s">
        <v>744</v>
      </c>
      <c r="R351" s="24" t="s">
        <v>146</v>
      </c>
      <c r="T351" s="24" t="s">
        <v>54</v>
      </c>
      <c r="U351" s="24" t="s">
        <v>169</v>
      </c>
      <c r="V351" s="27">
        <v>46206.597222222219</v>
      </c>
      <c r="W351" s="27">
        <v>46206.64166666667</v>
      </c>
      <c r="Z351" s="24">
        <v>1</v>
      </c>
      <c r="AA351" s="24" t="s">
        <v>58</v>
      </c>
      <c r="AB351" s="24" t="b">
        <v>0</v>
      </c>
      <c r="AC351" s="61"/>
    </row>
    <row r="352" spans="2:29" ht="13.7">
      <c r="B352" s="24" t="s">
        <v>49</v>
      </c>
      <c r="C352" s="24" t="s">
        <v>64</v>
      </c>
      <c r="D352" s="24" t="s">
        <v>65</v>
      </c>
      <c r="E352" s="24">
        <v>420</v>
      </c>
      <c r="F352" s="26">
        <v>46204</v>
      </c>
      <c r="G352" s="24" t="s">
        <v>52</v>
      </c>
      <c r="H352" s="24" t="s">
        <v>53</v>
      </c>
      <c r="I352" s="24" t="s">
        <v>54</v>
      </c>
      <c r="J352" s="24" t="s">
        <v>126</v>
      </c>
      <c r="K352" s="24">
        <v>1</v>
      </c>
      <c r="L352" s="24" t="s">
        <v>66</v>
      </c>
      <c r="M352" s="26">
        <v>46206</v>
      </c>
      <c r="N352" s="27">
        <v>46206.375</v>
      </c>
      <c r="O352" s="27">
        <v>46206.666666666664</v>
      </c>
      <c r="P352" s="24" t="s">
        <v>745</v>
      </c>
      <c r="Q352" s="24" t="s">
        <v>746</v>
      </c>
      <c r="R352" s="24" t="s">
        <v>146</v>
      </c>
      <c r="T352" s="24" t="s">
        <v>54</v>
      </c>
      <c r="U352" s="24" t="s">
        <v>169</v>
      </c>
      <c r="V352" s="27">
        <v>46206.451388888891</v>
      </c>
      <c r="W352" s="27">
        <v>46206.500694444447</v>
      </c>
      <c r="Z352" s="24">
        <v>1</v>
      </c>
      <c r="AA352" s="24" t="s">
        <v>58</v>
      </c>
      <c r="AB352" s="24" t="b">
        <v>0</v>
      </c>
      <c r="AC352" s="61"/>
    </row>
    <row r="353" spans="2:29" ht="13.7">
      <c r="B353" s="24" t="s">
        <v>49</v>
      </c>
      <c r="C353" s="24" t="s">
        <v>64</v>
      </c>
      <c r="D353" s="24" t="s">
        <v>65</v>
      </c>
      <c r="E353" s="24">
        <v>480</v>
      </c>
      <c r="F353" s="26">
        <v>46174</v>
      </c>
      <c r="G353" s="24" t="s">
        <v>52</v>
      </c>
      <c r="H353" s="24" t="s">
        <v>53</v>
      </c>
      <c r="I353" s="24" t="s">
        <v>68</v>
      </c>
      <c r="J353" s="24" t="s">
        <v>125</v>
      </c>
      <c r="K353" s="24">
        <v>1</v>
      </c>
      <c r="L353" s="24" t="s">
        <v>66</v>
      </c>
      <c r="M353" s="26">
        <v>46179</v>
      </c>
      <c r="N353" s="27">
        <v>46179.333333333336</v>
      </c>
      <c r="O353" s="27">
        <v>46179.666666666664</v>
      </c>
      <c r="V353" s="27"/>
      <c r="W353" s="27"/>
      <c r="X353" s="24">
        <v>4</v>
      </c>
      <c r="Y353" s="24">
        <v>0</v>
      </c>
      <c r="Z353" s="24">
        <v>4</v>
      </c>
      <c r="AA353" s="24" t="s">
        <v>56</v>
      </c>
      <c r="AB353" s="24" t="b">
        <v>0</v>
      </c>
      <c r="AC353" s="61">
        <v>0</v>
      </c>
    </row>
    <row r="354" spans="2:29" ht="13.7">
      <c r="B354" s="24" t="s">
        <v>49</v>
      </c>
      <c r="C354" s="24" t="s">
        <v>64</v>
      </c>
      <c r="D354" s="24" t="s">
        <v>65</v>
      </c>
      <c r="E354" s="24">
        <v>480</v>
      </c>
      <c r="F354" s="26">
        <v>46174</v>
      </c>
      <c r="G354" s="24" t="s">
        <v>52</v>
      </c>
      <c r="H354" s="24" t="s">
        <v>53</v>
      </c>
      <c r="I354" s="24" t="s">
        <v>68</v>
      </c>
      <c r="J354" s="24" t="s">
        <v>126</v>
      </c>
      <c r="K354" s="24">
        <v>1</v>
      </c>
      <c r="L354" s="24" t="s">
        <v>66</v>
      </c>
      <c r="M354" s="26">
        <v>46179</v>
      </c>
      <c r="N354" s="27">
        <v>46179.333333333336</v>
      </c>
      <c r="O354" s="27">
        <v>46179.666666666664</v>
      </c>
      <c r="P354" s="24" t="s">
        <v>747</v>
      </c>
      <c r="Q354" s="24" t="s">
        <v>748</v>
      </c>
      <c r="R354" s="24" t="s">
        <v>749</v>
      </c>
      <c r="T354" s="24" t="s">
        <v>68</v>
      </c>
      <c r="U354" s="24" t="s">
        <v>179</v>
      </c>
      <c r="V354" s="27">
        <v>46179.59097222222</v>
      </c>
      <c r="W354" s="27">
        <v>46179.650694444441</v>
      </c>
      <c r="Z354" s="24">
        <v>1</v>
      </c>
      <c r="AA354" s="24" t="s">
        <v>56</v>
      </c>
      <c r="AB354" s="24" t="b">
        <v>0</v>
      </c>
      <c r="AC354" s="61"/>
    </row>
    <row r="355" spans="2:29" ht="13.7">
      <c r="B355" s="24" t="s">
        <v>49</v>
      </c>
      <c r="C355" s="24" t="s">
        <v>64</v>
      </c>
      <c r="D355" s="24" t="s">
        <v>65</v>
      </c>
      <c r="E355" s="24">
        <v>480</v>
      </c>
      <c r="F355" s="26">
        <v>46174</v>
      </c>
      <c r="G355" s="24" t="s">
        <v>52</v>
      </c>
      <c r="H355" s="24" t="s">
        <v>53</v>
      </c>
      <c r="I355" s="24" t="s">
        <v>68</v>
      </c>
      <c r="J355" s="24" t="s">
        <v>126</v>
      </c>
      <c r="K355" s="24">
        <v>1</v>
      </c>
      <c r="L355" s="24" t="s">
        <v>66</v>
      </c>
      <c r="M355" s="26">
        <v>46179</v>
      </c>
      <c r="N355" s="27">
        <v>46179.333333333336</v>
      </c>
      <c r="O355" s="27">
        <v>46179.666666666664</v>
      </c>
      <c r="P355" s="24" t="s">
        <v>750</v>
      </c>
      <c r="Q355" s="24" t="s">
        <v>751</v>
      </c>
      <c r="R355" s="24" t="s">
        <v>323</v>
      </c>
      <c r="T355" s="24" t="s">
        <v>68</v>
      </c>
      <c r="U355" s="24" t="s">
        <v>179</v>
      </c>
      <c r="V355" s="27">
        <v>46179.419444444444</v>
      </c>
      <c r="W355" s="27">
        <v>46179.476388888892</v>
      </c>
      <c r="Z355" s="24">
        <v>1</v>
      </c>
      <c r="AA355" s="24" t="s">
        <v>56</v>
      </c>
      <c r="AB355" s="24" t="b">
        <v>0</v>
      </c>
      <c r="AC355" s="61"/>
    </row>
    <row r="356" spans="2:29" ht="13.7">
      <c r="B356" s="24" t="s">
        <v>49</v>
      </c>
      <c r="C356" s="24" t="s">
        <v>64</v>
      </c>
      <c r="D356" s="24" t="s">
        <v>65</v>
      </c>
      <c r="E356" s="24">
        <v>480</v>
      </c>
      <c r="F356" s="26">
        <v>46174</v>
      </c>
      <c r="G356" s="24" t="s">
        <v>52</v>
      </c>
      <c r="H356" s="24" t="s">
        <v>53</v>
      </c>
      <c r="I356" s="24" t="s">
        <v>68</v>
      </c>
      <c r="J356" s="24" t="s">
        <v>126</v>
      </c>
      <c r="K356" s="24">
        <v>1</v>
      </c>
      <c r="L356" s="24" t="s">
        <v>66</v>
      </c>
      <c r="M356" s="26">
        <v>46179</v>
      </c>
      <c r="N356" s="27">
        <v>46179.333333333336</v>
      </c>
      <c r="O356" s="27">
        <v>46179.666666666664</v>
      </c>
      <c r="P356" s="24" t="s">
        <v>752</v>
      </c>
      <c r="Q356" s="24" t="s">
        <v>753</v>
      </c>
      <c r="R356" s="24" t="s">
        <v>633</v>
      </c>
      <c r="T356" s="24" t="s">
        <v>68</v>
      </c>
      <c r="U356" s="24" t="s">
        <v>179</v>
      </c>
      <c r="V356" s="27">
        <v>46179.504861111112</v>
      </c>
      <c r="W356" s="27">
        <v>46179.566666666666</v>
      </c>
      <c r="Z356" s="24">
        <v>1</v>
      </c>
      <c r="AA356" s="24" t="s">
        <v>56</v>
      </c>
      <c r="AB356" s="24" t="b">
        <v>0</v>
      </c>
      <c r="AC356" s="61"/>
    </row>
    <row r="357" spans="2:29" ht="13.7">
      <c r="B357" s="24" t="s">
        <v>49</v>
      </c>
      <c r="C357" s="24" t="s">
        <v>64</v>
      </c>
      <c r="D357" s="24" t="s">
        <v>65</v>
      </c>
      <c r="E357" s="24">
        <v>480</v>
      </c>
      <c r="F357" s="26">
        <v>46174</v>
      </c>
      <c r="G357" s="24" t="s">
        <v>52</v>
      </c>
      <c r="H357" s="24" t="s">
        <v>53</v>
      </c>
      <c r="I357" s="24" t="s">
        <v>68</v>
      </c>
      <c r="J357" s="24" t="s">
        <v>126</v>
      </c>
      <c r="K357" s="24">
        <v>1</v>
      </c>
      <c r="L357" s="24" t="s">
        <v>66</v>
      </c>
      <c r="M357" s="26">
        <v>46179</v>
      </c>
      <c r="N357" s="27">
        <v>46179.333333333336</v>
      </c>
      <c r="O357" s="27">
        <v>46179.666666666664</v>
      </c>
      <c r="P357" s="24" t="s">
        <v>754</v>
      </c>
      <c r="Q357" s="24" t="s">
        <v>755</v>
      </c>
      <c r="R357" s="24" t="s">
        <v>633</v>
      </c>
      <c r="S357" s="24" t="s">
        <v>160</v>
      </c>
      <c r="T357" s="24" t="s">
        <v>68</v>
      </c>
      <c r="U357" s="24" t="s">
        <v>179</v>
      </c>
      <c r="V357" s="27">
        <v>46179.338194444441</v>
      </c>
      <c r="W357" s="27">
        <v>46179.38958333333</v>
      </c>
      <c r="Z357" s="24">
        <v>1</v>
      </c>
      <c r="AA357" s="24" t="s">
        <v>56</v>
      </c>
      <c r="AB357" s="24" t="b">
        <v>0</v>
      </c>
      <c r="AC357" s="61"/>
    </row>
    <row r="358" spans="2:29" ht="13.7">
      <c r="B358" s="24" t="s">
        <v>49</v>
      </c>
      <c r="C358" s="24" t="s">
        <v>64</v>
      </c>
      <c r="D358" s="24" t="s">
        <v>65</v>
      </c>
      <c r="E358" s="24">
        <v>480</v>
      </c>
      <c r="F358" s="26">
        <v>46174</v>
      </c>
      <c r="G358" s="24" t="s">
        <v>52</v>
      </c>
      <c r="H358" s="24" t="s">
        <v>53</v>
      </c>
      <c r="I358" s="24" t="s">
        <v>57</v>
      </c>
      <c r="J358" s="24" t="s">
        <v>125</v>
      </c>
      <c r="K358" s="24">
        <v>1</v>
      </c>
      <c r="L358" s="24" t="s">
        <v>66</v>
      </c>
      <c r="M358" s="26">
        <v>46191</v>
      </c>
      <c r="N358" s="27">
        <v>46191.375</v>
      </c>
      <c r="O358" s="27">
        <v>46191.708333333336</v>
      </c>
      <c r="V358" s="27"/>
      <c r="W358" s="27"/>
      <c r="X358" s="24">
        <v>4</v>
      </c>
      <c r="Y358" s="24">
        <v>0</v>
      </c>
      <c r="Z358" s="24">
        <v>4</v>
      </c>
      <c r="AA358" s="24" t="s">
        <v>56</v>
      </c>
      <c r="AB358" s="24" t="b">
        <v>0</v>
      </c>
      <c r="AC358" s="61">
        <v>0</v>
      </c>
    </row>
    <row r="359" spans="2:29" ht="13.7">
      <c r="B359" s="24" t="s">
        <v>49</v>
      </c>
      <c r="C359" s="24" t="s">
        <v>64</v>
      </c>
      <c r="D359" s="24" t="s">
        <v>65</v>
      </c>
      <c r="E359" s="24">
        <v>480</v>
      </c>
      <c r="F359" s="26">
        <v>46174</v>
      </c>
      <c r="G359" s="24" t="s">
        <v>52</v>
      </c>
      <c r="H359" s="24" t="s">
        <v>53</v>
      </c>
      <c r="I359" s="24" t="s">
        <v>57</v>
      </c>
      <c r="J359" s="24" t="s">
        <v>126</v>
      </c>
      <c r="K359" s="24">
        <v>1</v>
      </c>
      <c r="L359" s="24" t="s">
        <v>66</v>
      </c>
      <c r="M359" s="26">
        <v>46191</v>
      </c>
      <c r="N359" s="27">
        <v>46191.375</v>
      </c>
      <c r="O359" s="27">
        <v>46191.708333333336</v>
      </c>
      <c r="P359" s="24" t="s">
        <v>756</v>
      </c>
      <c r="Q359" s="24" t="s">
        <v>757</v>
      </c>
      <c r="R359" s="24" t="s">
        <v>182</v>
      </c>
      <c r="T359" s="24" t="s">
        <v>57</v>
      </c>
      <c r="U359" s="24" t="s">
        <v>250</v>
      </c>
      <c r="V359" s="27">
        <v>46191.627083333333</v>
      </c>
      <c r="W359" s="27">
        <v>46191.682638888888</v>
      </c>
      <c r="Z359" s="24">
        <v>1</v>
      </c>
      <c r="AA359" s="24" t="s">
        <v>56</v>
      </c>
      <c r="AB359" s="24" t="b">
        <v>0</v>
      </c>
      <c r="AC359" s="61"/>
    </row>
    <row r="360" spans="2:29" ht="13.7">
      <c r="B360" s="24" t="s">
        <v>49</v>
      </c>
      <c r="C360" s="24" t="s">
        <v>64</v>
      </c>
      <c r="D360" s="24" t="s">
        <v>65</v>
      </c>
      <c r="E360" s="24">
        <v>480</v>
      </c>
      <c r="F360" s="26">
        <v>46174</v>
      </c>
      <c r="G360" s="24" t="s">
        <v>52</v>
      </c>
      <c r="H360" s="24" t="s">
        <v>53</v>
      </c>
      <c r="I360" s="24" t="s">
        <v>57</v>
      </c>
      <c r="J360" s="24" t="s">
        <v>126</v>
      </c>
      <c r="K360" s="24">
        <v>1</v>
      </c>
      <c r="L360" s="24" t="s">
        <v>66</v>
      </c>
      <c r="M360" s="26">
        <v>46191</v>
      </c>
      <c r="N360" s="27">
        <v>46191.375</v>
      </c>
      <c r="O360" s="27">
        <v>46191.708333333336</v>
      </c>
      <c r="P360" s="24" t="s">
        <v>758</v>
      </c>
      <c r="Q360" s="24" t="s">
        <v>759</v>
      </c>
      <c r="R360" s="24" t="s">
        <v>165</v>
      </c>
      <c r="S360" s="24" t="s">
        <v>213</v>
      </c>
      <c r="T360" s="24" t="s">
        <v>57</v>
      </c>
      <c r="U360" s="24" t="s">
        <v>250</v>
      </c>
      <c r="V360" s="27">
        <v>46191.379861111112</v>
      </c>
      <c r="W360" s="27">
        <v>46191.433333333334</v>
      </c>
      <c r="Z360" s="24">
        <v>1</v>
      </c>
      <c r="AA360" s="24" t="s">
        <v>56</v>
      </c>
      <c r="AB360" s="24" t="b">
        <v>0</v>
      </c>
      <c r="AC360" s="61"/>
    </row>
    <row r="361" spans="2:29" ht="13.7">
      <c r="B361" s="24" t="s">
        <v>49</v>
      </c>
      <c r="C361" s="24" t="s">
        <v>64</v>
      </c>
      <c r="D361" s="24" t="s">
        <v>65</v>
      </c>
      <c r="E361" s="24">
        <v>480</v>
      </c>
      <c r="F361" s="26">
        <v>46174</v>
      </c>
      <c r="G361" s="24" t="s">
        <v>52</v>
      </c>
      <c r="H361" s="24" t="s">
        <v>53</v>
      </c>
      <c r="I361" s="24" t="s">
        <v>57</v>
      </c>
      <c r="J361" s="24" t="s">
        <v>126</v>
      </c>
      <c r="K361" s="24">
        <v>1</v>
      </c>
      <c r="L361" s="24" t="s">
        <v>66</v>
      </c>
      <c r="M361" s="26">
        <v>46191</v>
      </c>
      <c r="N361" s="27">
        <v>46191.375</v>
      </c>
      <c r="O361" s="27">
        <v>46191.708333333336</v>
      </c>
      <c r="P361" s="24" t="s">
        <v>760</v>
      </c>
      <c r="Q361" s="24" t="s">
        <v>761</v>
      </c>
      <c r="R361" s="24" t="s">
        <v>185</v>
      </c>
      <c r="S361" s="24" t="s">
        <v>160</v>
      </c>
      <c r="T361" s="24" t="s">
        <v>57</v>
      </c>
      <c r="U361" s="24" t="s">
        <v>250</v>
      </c>
      <c r="V361" s="27">
        <v>46191.460416666669</v>
      </c>
      <c r="W361" s="27">
        <v>46191.510416666664</v>
      </c>
      <c r="Z361" s="24">
        <v>1</v>
      </c>
      <c r="AA361" s="24" t="s">
        <v>56</v>
      </c>
      <c r="AB361" s="24" t="b">
        <v>0</v>
      </c>
      <c r="AC361" s="61"/>
    </row>
    <row r="362" spans="2:29" ht="13.7">
      <c r="B362" s="24" t="s">
        <v>49</v>
      </c>
      <c r="C362" s="24" t="s">
        <v>64</v>
      </c>
      <c r="D362" s="24" t="s">
        <v>65</v>
      </c>
      <c r="E362" s="24">
        <v>480</v>
      </c>
      <c r="F362" s="26">
        <v>46174</v>
      </c>
      <c r="G362" s="24" t="s">
        <v>52</v>
      </c>
      <c r="H362" s="24" t="s">
        <v>53</v>
      </c>
      <c r="I362" s="24" t="s">
        <v>57</v>
      </c>
      <c r="J362" s="24" t="s">
        <v>126</v>
      </c>
      <c r="K362" s="24">
        <v>1</v>
      </c>
      <c r="L362" s="24" t="s">
        <v>66</v>
      </c>
      <c r="M362" s="26">
        <v>46191</v>
      </c>
      <c r="N362" s="27">
        <v>46191.375</v>
      </c>
      <c r="O362" s="27">
        <v>46191.708333333336</v>
      </c>
      <c r="P362" s="24" t="s">
        <v>762</v>
      </c>
      <c r="Q362" s="24" t="s">
        <v>763</v>
      </c>
      <c r="R362" s="24" t="s">
        <v>182</v>
      </c>
      <c r="T362" s="24" t="s">
        <v>57</v>
      </c>
      <c r="U362" s="24" t="s">
        <v>250</v>
      </c>
      <c r="V362" s="27">
        <v>46191.543055555558</v>
      </c>
      <c r="W362" s="27">
        <v>46191.59097222222</v>
      </c>
      <c r="Z362" s="24">
        <v>1</v>
      </c>
      <c r="AA362" s="24" t="s">
        <v>56</v>
      </c>
      <c r="AB362" s="24" t="b">
        <v>0</v>
      </c>
      <c r="AC362" s="61"/>
    </row>
    <row r="363" spans="2:29" ht="13.7">
      <c r="B363" s="24" t="s">
        <v>49</v>
      </c>
      <c r="C363" s="24" t="s">
        <v>64</v>
      </c>
      <c r="D363" s="24" t="s">
        <v>65</v>
      </c>
      <c r="E363" s="24">
        <v>480</v>
      </c>
      <c r="F363" s="26">
        <v>46174</v>
      </c>
      <c r="G363" s="24" t="s">
        <v>52</v>
      </c>
      <c r="H363" s="24" t="s">
        <v>53</v>
      </c>
      <c r="I363" s="24" t="s">
        <v>57</v>
      </c>
      <c r="J363" s="24" t="s">
        <v>125</v>
      </c>
      <c r="K363" s="24">
        <v>1</v>
      </c>
      <c r="L363" s="24" t="s">
        <v>66</v>
      </c>
      <c r="M363" s="26">
        <v>46198</v>
      </c>
      <c r="N363" s="27">
        <v>46198.354166666664</v>
      </c>
      <c r="O363" s="27">
        <v>46198.6875</v>
      </c>
      <c r="V363" s="27"/>
      <c r="W363" s="27"/>
      <c r="X363" s="24">
        <v>4</v>
      </c>
      <c r="Y363" s="24">
        <v>0</v>
      </c>
      <c r="Z363" s="24">
        <v>4</v>
      </c>
      <c r="AA363" s="24" t="s">
        <v>56</v>
      </c>
      <c r="AB363" s="24" t="b">
        <v>0</v>
      </c>
      <c r="AC363" s="61">
        <v>0</v>
      </c>
    </row>
    <row r="364" spans="2:29" ht="13.7">
      <c r="B364" s="24" t="s">
        <v>49</v>
      </c>
      <c r="C364" s="24" t="s">
        <v>64</v>
      </c>
      <c r="D364" s="24" t="s">
        <v>65</v>
      </c>
      <c r="E364" s="24">
        <v>480</v>
      </c>
      <c r="F364" s="26">
        <v>46174</v>
      </c>
      <c r="G364" s="24" t="s">
        <v>52</v>
      </c>
      <c r="H364" s="24" t="s">
        <v>53</v>
      </c>
      <c r="I364" s="24" t="s">
        <v>57</v>
      </c>
      <c r="J364" s="24" t="s">
        <v>126</v>
      </c>
      <c r="K364" s="24">
        <v>1</v>
      </c>
      <c r="L364" s="24" t="s">
        <v>66</v>
      </c>
      <c r="M364" s="26">
        <v>46198</v>
      </c>
      <c r="N364" s="27">
        <v>46198.354166666664</v>
      </c>
      <c r="O364" s="27">
        <v>46198.6875</v>
      </c>
      <c r="P364" s="24" t="s">
        <v>764</v>
      </c>
      <c r="Q364" s="24" t="s">
        <v>765</v>
      </c>
      <c r="R364" s="24" t="s">
        <v>155</v>
      </c>
      <c r="T364" s="24" t="s">
        <v>57</v>
      </c>
      <c r="U364" s="24" t="s">
        <v>411</v>
      </c>
      <c r="V364" s="27">
        <v>46198.445138888892</v>
      </c>
      <c r="W364" s="27">
        <v>46198.500694444447</v>
      </c>
      <c r="Z364" s="24">
        <v>1</v>
      </c>
      <c r="AA364" s="24" t="s">
        <v>56</v>
      </c>
      <c r="AB364" s="24" t="b">
        <v>0</v>
      </c>
      <c r="AC364" s="61"/>
    </row>
    <row r="365" spans="2:29" ht="13.7">
      <c r="B365" s="24" t="s">
        <v>49</v>
      </c>
      <c r="C365" s="24" t="s">
        <v>64</v>
      </c>
      <c r="D365" s="24" t="s">
        <v>65</v>
      </c>
      <c r="E365" s="24">
        <v>480</v>
      </c>
      <c r="F365" s="26">
        <v>46174</v>
      </c>
      <c r="G365" s="24" t="s">
        <v>52</v>
      </c>
      <c r="H365" s="24" t="s">
        <v>53</v>
      </c>
      <c r="I365" s="24" t="s">
        <v>57</v>
      </c>
      <c r="J365" s="24" t="s">
        <v>126</v>
      </c>
      <c r="K365" s="24">
        <v>1</v>
      </c>
      <c r="L365" s="24" t="s">
        <v>66</v>
      </c>
      <c r="M365" s="26">
        <v>46198</v>
      </c>
      <c r="N365" s="27">
        <v>46198.354166666664</v>
      </c>
      <c r="O365" s="27">
        <v>46198.6875</v>
      </c>
      <c r="P365" s="24" t="s">
        <v>766</v>
      </c>
      <c r="Q365" s="24" t="s">
        <v>767</v>
      </c>
      <c r="R365" s="24" t="s">
        <v>165</v>
      </c>
      <c r="T365" s="24" t="s">
        <v>57</v>
      </c>
      <c r="U365" s="24" t="s">
        <v>411</v>
      </c>
      <c r="V365" s="27">
        <v>46198.35833333333</v>
      </c>
      <c r="W365" s="27">
        <v>46198.416666666664</v>
      </c>
      <c r="Z365" s="24">
        <v>1</v>
      </c>
      <c r="AA365" s="24" t="s">
        <v>56</v>
      </c>
      <c r="AB365" s="24" t="b">
        <v>0</v>
      </c>
      <c r="AC365" s="61"/>
    </row>
    <row r="366" spans="2:29" ht="13.7">
      <c r="B366" s="24" t="s">
        <v>49</v>
      </c>
      <c r="C366" s="24" t="s">
        <v>64</v>
      </c>
      <c r="D366" s="24" t="s">
        <v>65</v>
      </c>
      <c r="E366" s="24">
        <v>480</v>
      </c>
      <c r="F366" s="26">
        <v>46174</v>
      </c>
      <c r="G366" s="24" t="s">
        <v>52</v>
      </c>
      <c r="H366" s="24" t="s">
        <v>53</v>
      </c>
      <c r="I366" s="24" t="s">
        <v>57</v>
      </c>
      <c r="J366" s="24" t="s">
        <v>126</v>
      </c>
      <c r="K366" s="24">
        <v>1</v>
      </c>
      <c r="L366" s="24" t="s">
        <v>66</v>
      </c>
      <c r="M366" s="26">
        <v>46198</v>
      </c>
      <c r="N366" s="27">
        <v>46198.354166666664</v>
      </c>
      <c r="O366" s="27">
        <v>46198.6875</v>
      </c>
      <c r="P366" s="24" t="s">
        <v>768</v>
      </c>
      <c r="Q366" s="24" t="s">
        <v>769</v>
      </c>
      <c r="R366" s="24" t="s">
        <v>185</v>
      </c>
      <c r="T366" s="24" t="s">
        <v>57</v>
      </c>
      <c r="U366" s="24" t="s">
        <v>411</v>
      </c>
      <c r="V366" s="27">
        <v>46198.611111111109</v>
      </c>
      <c r="W366" s="27">
        <v>46198.673611111109</v>
      </c>
      <c r="Z366" s="24">
        <v>1</v>
      </c>
      <c r="AA366" s="24" t="s">
        <v>56</v>
      </c>
      <c r="AB366" s="24" t="b">
        <v>0</v>
      </c>
      <c r="AC366" s="61"/>
    </row>
    <row r="367" spans="2:29" ht="13.7">
      <c r="B367" s="24" t="s">
        <v>49</v>
      </c>
      <c r="C367" s="24" t="s">
        <v>64</v>
      </c>
      <c r="D367" s="24" t="s">
        <v>65</v>
      </c>
      <c r="E367" s="24">
        <v>480</v>
      </c>
      <c r="F367" s="26">
        <v>46174</v>
      </c>
      <c r="G367" s="24" t="s">
        <v>52</v>
      </c>
      <c r="H367" s="24" t="s">
        <v>53</v>
      </c>
      <c r="I367" s="24" t="s">
        <v>57</v>
      </c>
      <c r="J367" s="24" t="s">
        <v>126</v>
      </c>
      <c r="K367" s="24">
        <v>1</v>
      </c>
      <c r="L367" s="24" t="s">
        <v>66</v>
      </c>
      <c r="M367" s="26">
        <v>46198</v>
      </c>
      <c r="N367" s="27">
        <v>46198.354166666664</v>
      </c>
      <c r="O367" s="27">
        <v>46198.6875</v>
      </c>
      <c r="P367" s="24" t="s">
        <v>770</v>
      </c>
      <c r="Q367" s="24" t="s">
        <v>771</v>
      </c>
      <c r="R367" s="24" t="s">
        <v>165</v>
      </c>
      <c r="T367" s="24" t="s">
        <v>57</v>
      </c>
      <c r="U367" s="24" t="s">
        <v>411</v>
      </c>
      <c r="V367" s="27">
        <v>46198.529166666667</v>
      </c>
      <c r="W367" s="27">
        <v>46198.584722222222</v>
      </c>
      <c r="Z367" s="24">
        <v>1</v>
      </c>
      <c r="AA367" s="24" t="s">
        <v>56</v>
      </c>
      <c r="AB367" s="24" t="b">
        <v>0</v>
      </c>
      <c r="AC367" s="61"/>
    </row>
    <row r="368" spans="2:29" ht="13.7">
      <c r="B368" s="24" t="s">
        <v>49</v>
      </c>
      <c r="C368" s="24" t="s">
        <v>64</v>
      </c>
      <c r="D368" s="24" t="s">
        <v>65</v>
      </c>
      <c r="E368" s="24">
        <v>480</v>
      </c>
      <c r="F368" s="26">
        <v>46204</v>
      </c>
      <c r="G368" s="24" t="s">
        <v>52</v>
      </c>
      <c r="H368" s="24" t="s">
        <v>53</v>
      </c>
      <c r="I368" s="24" t="s">
        <v>68</v>
      </c>
      <c r="J368" s="24" t="s">
        <v>125</v>
      </c>
      <c r="K368" s="24">
        <v>1</v>
      </c>
      <c r="L368" s="24" t="s">
        <v>66</v>
      </c>
      <c r="M368" s="26">
        <v>46213</v>
      </c>
      <c r="N368" s="27">
        <v>46213.354166666664</v>
      </c>
      <c r="O368" s="27">
        <v>46213.6875</v>
      </c>
      <c r="V368" s="27"/>
      <c r="W368" s="27"/>
      <c r="X368" s="24">
        <v>4</v>
      </c>
      <c r="Y368" s="24">
        <v>0</v>
      </c>
      <c r="Z368" s="24">
        <v>4</v>
      </c>
      <c r="AA368" s="24" t="s">
        <v>58</v>
      </c>
      <c r="AB368" s="24" t="b">
        <v>0</v>
      </c>
      <c r="AC368" s="61">
        <v>0</v>
      </c>
    </row>
    <row r="369" spans="2:29" ht="13.7">
      <c r="B369" s="24" t="s">
        <v>49</v>
      </c>
      <c r="C369" s="24" t="s">
        <v>64</v>
      </c>
      <c r="D369" s="24" t="s">
        <v>65</v>
      </c>
      <c r="E369" s="24">
        <v>480</v>
      </c>
      <c r="F369" s="26">
        <v>46204</v>
      </c>
      <c r="G369" s="24" t="s">
        <v>52</v>
      </c>
      <c r="H369" s="24" t="s">
        <v>53</v>
      </c>
      <c r="I369" s="24" t="s">
        <v>68</v>
      </c>
      <c r="J369" s="24" t="s">
        <v>126</v>
      </c>
      <c r="K369" s="24">
        <v>1</v>
      </c>
      <c r="L369" s="24" t="s">
        <v>66</v>
      </c>
      <c r="M369" s="26">
        <v>46213</v>
      </c>
      <c r="N369" s="27">
        <v>46213.354166666664</v>
      </c>
      <c r="O369" s="27">
        <v>46213.6875</v>
      </c>
      <c r="P369" s="24" t="s">
        <v>772</v>
      </c>
      <c r="Q369" s="24" t="s">
        <v>773</v>
      </c>
      <c r="R369" s="24" t="s">
        <v>749</v>
      </c>
      <c r="T369" s="24" t="s">
        <v>68</v>
      </c>
      <c r="U369" s="24" t="s">
        <v>394</v>
      </c>
      <c r="V369" s="27">
        <v>46213.525000000001</v>
      </c>
      <c r="W369" s="27">
        <v>46213.568749999999</v>
      </c>
      <c r="Z369" s="24">
        <v>1</v>
      </c>
      <c r="AA369" s="24" t="s">
        <v>58</v>
      </c>
      <c r="AB369" s="24" t="b">
        <v>0</v>
      </c>
      <c r="AC369" s="61"/>
    </row>
    <row r="370" spans="2:29" ht="13.7">
      <c r="B370" s="24" t="s">
        <v>49</v>
      </c>
      <c r="C370" s="24" t="s">
        <v>64</v>
      </c>
      <c r="D370" s="24" t="s">
        <v>65</v>
      </c>
      <c r="E370" s="24">
        <v>480</v>
      </c>
      <c r="F370" s="26">
        <v>46204</v>
      </c>
      <c r="G370" s="24" t="s">
        <v>52</v>
      </c>
      <c r="H370" s="24" t="s">
        <v>53</v>
      </c>
      <c r="I370" s="24" t="s">
        <v>68</v>
      </c>
      <c r="J370" s="24" t="s">
        <v>126</v>
      </c>
      <c r="K370" s="24">
        <v>1</v>
      </c>
      <c r="L370" s="24" t="s">
        <v>66</v>
      </c>
      <c r="M370" s="26">
        <v>46213</v>
      </c>
      <c r="N370" s="27">
        <v>46213.354166666664</v>
      </c>
      <c r="O370" s="27">
        <v>46213.6875</v>
      </c>
      <c r="P370" s="24" t="s">
        <v>774</v>
      </c>
      <c r="Q370" s="24" t="s">
        <v>775</v>
      </c>
      <c r="R370" s="24" t="s">
        <v>636</v>
      </c>
      <c r="T370" s="24" t="s">
        <v>68</v>
      </c>
      <c r="U370" s="24" t="s">
        <v>394</v>
      </c>
      <c r="V370" s="27">
        <v>46213.355555555558</v>
      </c>
      <c r="W370" s="27">
        <v>46213.402083333334</v>
      </c>
      <c r="Z370" s="24">
        <v>1</v>
      </c>
      <c r="AA370" s="24" t="s">
        <v>58</v>
      </c>
      <c r="AB370" s="24" t="b">
        <v>0</v>
      </c>
      <c r="AC370" s="61"/>
    </row>
    <row r="371" spans="2:29" ht="13.7">
      <c r="B371" s="24" t="s">
        <v>49</v>
      </c>
      <c r="C371" s="24" t="s">
        <v>64</v>
      </c>
      <c r="D371" s="24" t="s">
        <v>65</v>
      </c>
      <c r="E371" s="24">
        <v>480</v>
      </c>
      <c r="F371" s="26">
        <v>46204</v>
      </c>
      <c r="G371" s="24" t="s">
        <v>52</v>
      </c>
      <c r="H371" s="24" t="s">
        <v>53</v>
      </c>
      <c r="I371" s="24" t="s">
        <v>68</v>
      </c>
      <c r="J371" s="24" t="s">
        <v>126</v>
      </c>
      <c r="K371" s="24">
        <v>1</v>
      </c>
      <c r="L371" s="24" t="s">
        <v>66</v>
      </c>
      <c r="M371" s="26">
        <v>46213</v>
      </c>
      <c r="N371" s="27">
        <v>46213.354166666664</v>
      </c>
      <c r="O371" s="27">
        <v>46213.6875</v>
      </c>
      <c r="P371" s="24" t="s">
        <v>776</v>
      </c>
      <c r="Q371" s="24" t="s">
        <v>777</v>
      </c>
      <c r="R371" s="24" t="s">
        <v>323</v>
      </c>
      <c r="T371" s="24" t="s">
        <v>68</v>
      </c>
      <c r="U371" s="24" t="s">
        <v>394</v>
      </c>
      <c r="V371" s="27">
        <v>46213.442361111112</v>
      </c>
      <c r="W371" s="27">
        <v>46213.511111111111</v>
      </c>
      <c r="Z371" s="24">
        <v>1</v>
      </c>
      <c r="AA371" s="24" t="s">
        <v>58</v>
      </c>
      <c r="AB371" s="24" t="b">
        <v>0</v>
      </c>
      <c r="AC371" s="61"/>
    </row>
    <row r="372" spans="2:29" ht="13.7">
      <c r="B372" s="24" t="s">
        <v>49</v>
      </c>
      <c r="C372" s="24" t="s">
        <v>64</v>
      </c>
      <c r="D372" s="24" t="s">
        <v>65</v>
      </c>
      <c r="E372" s="24">
        <v>480</v>
      </c>
      <c r="F372" s="26">
        <v>46204</v>
      </c>
      <c r="G372" s="24" t="s">
        <v>52</v>
      </c>
      <c r="H372" s="24" t="s">
        <v>53</v>
      </c>
      <c r="I372" s="24" t="s">
        <v>68</v>
      </c>
      <c r="J372" s="24" t="s">
        <v>126</v>
      </c>
      <c r="K372" s="24">
        <v>1</v>
      </c>
      <c r="L372" s="24" t="s">
        <v>66</v>
      </c>
      <c r="M372" s="26">
        <v>46213</v>
      </c>
      <c r="N372" s="27">
        <v>46213.354166666664</v>
      </c>
      <c r="O372" s="27">
        <v>46213.6875</v>
      </c>
      <c r="P372" s="24" t="s">
        <v>778</v>
      </c>
      <c r="Q372" s="24" t="s">
        <v>779</v>
      </c>
      <c r="R372" s="24" t="s">
        <v>633</v>
      </c>
      <c r="T372" s="24" t="s">
        <v>68</v>
      </c>
      <c r="U372" s="24" t="s">
        <v>394</v>
      </c>
      <c r="V372" s="27">
        <v>46213.61041666667</v>
      </c>
      <c r="W372" s="27">
        <v>46213.659722222219</v>
      </c>
      <c r="Z372" s="24">
        <v>1</v>
      </c>
      <c r="AA372" s="24" t="s">
        <v>58</v>
      </c>
      <c r="AB372" s="24" t="b">
        <v>0</v>
      </c>
      <c r="AC372" s="61"/>
    </row>
    <row r="373" spans="2:29" ht="13.7">
      <c r="B373" s="24" t="s">
        <v>49</v>
      </c>
      <c r="C373" s="24" t="s">
        <v>64</v>
      </c>
      <c r="D373" s="24" t="s">
        <v>65</v>
      </c>
      <c r="E373" s="24">
        <v>480</v>
      </c>
      <c r="F373" s="26">
        <v>46204</v>
      </c>
      <c r="G373" s="24" t="s">
        <v>52</v>
      </c>
      <c r="H373" s="24" t="s">
        <v>53</v>
      </c>
      <c r="I373" s="24" t="s">
        <v>57</v>
      </c>
      <c r="J373" s="24" t="s">
        <v>125</v>
      </c>
      <c r="K373" s="24">
        <v>1</v>
      </c>
      <c r="L373" s="24" t="s">
        <v>66</v>
      </c>
      <c r="M373" s="26">
        <v>46226</v>
      </c>
      <c r="N373" s="27">
        <v>46226.333333333336</v>
      </c>
      <c r="O373" s="27">
        <v>46226.666666666664</v>
      </c>
      <c r="V373" s="27"/>
      <c r="W373" s="27"/>
      <c r="X373" s="24">
        <v>4</v>
      </c>
      <c r="Y373" s="24">
        <v>0</v>
      </c>
      <c r="Z373" s="24">
        <v>4</v>
      </c>
      <c r="AA373" s="24" t="s">
        <v>58</v>
      </c>
      <c r="AB373" s="24" t="b">
        <v>0</v>
      </c>
      <c r="AC373" s="61">
        <v>0</v>
      </c>
    </row>
    <row r="374" spans="2:29" ht="13.7">
      <c r="B374" s="24" t="s">
        <v>49</v>
      </c>
      <c r="C374" s="24" t="s">
        <v>64</v>
      </c>
      <c r="D374" s="24" t="s">
        <v>65</v>
      </c>
      <c r="E374" s="24">
        <v>480</v>
      </c>
      <c r="F374" s="26">
        <v>46204</v>
      </c>
      <c r="G374" s="24" t="s">
        <v>52</v>
      </c>
      <c r="H374" s="24" t="s">
        <v>53</v>
      </c>
      <c r="I374" s="24" t="s">
        <v>57</v>
      </c>
      <c r="J374" s="24" t="s">
        <v>126</v>
      </c>
      <c r="K374" s="24">
        <v>1</v>
      </c>
      <c r="L374" s="24" t="s">
        <v>66</v>
      </c>
      <c r="M374" s="26">
        <v>46226</v>
      </c>
      <c r="N374" s="27">
        <v>46226.333333333336</v>
      </c>
      <c r="O374" s="27">
        <v>46226.666666666664</v>
      </c>
      <c r="P374" s="24" t="s">
        <v>780</v>
      </c>
      <c r="Q374" s="24" t="s">
        <v>781</v>
      </c>
      <c r="R374" s="24" t="s">
        <v>185</v>
      </c>
      <c r="T374" s="24" t="s">
        <v>57</v>
      </c>
      <c r="U374" s="24" t="s">
        <v>420</v>
      </c>
      <c r="V374" s="27">
        <v>46226.587500000001</v>
      </c>
      <c r="W374" s="27">
        <v>46226.638888888891</v>
      </c>
      <c r="Z374" s="24">
        <v>1</v>
      </c>
      <c r="AA374" s="24" t="s">
        <v>58</v>
      </c>
      <c r="AB374" s="24" t="b">
        <v>0</v>
      </c>
      <c r="AC374" s="61"/>
    </row>
    <row r="375" spans="2:29" ht="13.7">
      <c r="B375" s="24" t="s">
        <v>49</v>
      </c>
      <c r="C375" s="24" t="s">
        <v>64</v>
      </c>
      <c r="D375" s="24" t="s">
        <v>65</v>
      </c>
      <c r="E375" s="24">
        <v>480</v>
      </c>
      <c r="F375" s="26">
        <v>46204</v>
      </c>
      <c r="G375" s="24" t="s">
        <v>52</v>
      </c>
      <c r="H375" s="24" t="s">
        <v>53</v>
      </c>
      <c r="I375" s="24" t="s">
        <v>57</v>
      </c>
      <c r="J375" s="24" t="s">
        <v>126</v>
      </c>
      <c r="K375" s="24">
        <v>1</v>
      </c>
      <c r="L375" s="24" t="s">
        <v>66</v>
      </c>
      <c r="M375" s="26">
        <v>46226</v>
      </c>
      <c r="N375" s="27">
        <v>46226.333333333336</v>
      </c>
      <c r="O375" s="27">
        <v>46226.666666666664</v>
      </c>
      <c r="P375" s="24" t="s">
        <v>782</v>
      </c>
      <c r="Q375" s="24" t="s">
        <v>783</v>
      </c>
      <c r="R375" s="24" t="s">
        <v>185</v>
      </c>
      <c r="T375" s="24" t="s">
        <v>57</v>
      </c>
      <c r="U375" s="24" t="s">
        <v>420</v>
      </c>
      <c r="V375" s="27">
        <v>46226.419444444444</v>
      </c>
      <c r="W375" s="27">
        <v>46226.467361111114</v>
      </c>
      <c r="Z375" s="24">
        <v>1</v>
      </c>
      <c r="AA375" s="24" t="s">
        <v>58</v>
      </c>
      <c r="AB375" s="24" t="b">
        <v>0</v>
      </c>
      <c r="AC375" s="61"/>
    </row>
    <row r="376" spans="2:29" ht="13.7">
      <c r="B376" s="24" t="s">
        <v>49</v>
      </c>
      <c r="C376" s="24" t="s">
        <v>64</v>
      </c>
      <c r="D376" s="24" t="s">
        <v>65</v>
      </c>
      <c r="E376" s="24">
        <v>480</v>
      </c>
      <c r="F376" s="26">
        <v>46204</v>
      </c>
      <c r="G376" s="24" t="s">
        <v>52</v>
      </c>
      <c r="H376" s="24" t="s">
        <v>53</v>
      </c>
      <c r="I376" s="24" t="s">
        <v>57</v>
      </c>
      <c r="J376" s="24" t="s">
        <v>126</v>
      </c>
      <c r="K376" s="24">
        <v>1</v>
      </c>
      <c r="L376" s="24" t="s">
        <v>66</v>
      </c>
      <c r="M376" s="26">
        <v>46226</v>
      </c>
      <c r="N376" s="27">
        <v>46226.333333333336</v>
      </c>
      <c r="O376" s="27">
        <v>46226.666666666664</v>
      </c>
      <c r="P376" s="24" t="s">
        <v>784</v>
      </c>
      <c r="Q376" s="24" t="s">
        <v>785</v>
      </c>
      <c r="R376" s="24" t="s">
        <v>185</v>
      </c>
      <c r="T376" s="24" t="s">
        <v>57</v>
      </c>
      <c r="U376" s="24" t="s">
        <v>420</v>
      </c>
      <c r="V376" s="27">
        <v>46226.338194444441</v>
      </c>
      <c r="W376" s="27">
        <v>46226.394444444442</v>
      </c>
      <c r="Z376" s="24">
        <v>1</v>
      </c>
      <c r="AA376" s="24" t="s">
        <v>58</v>
      </c>
      <c r="AB376" s="24" t="b">
        <v>0</v>
      </c>
      <c r="AC376" s="61"/>
    </row>
    <row r="377" spans="2:29" ht="13.7">
      <c r="B377" s="24" t="s">
        <v>49</v>
      </c>
      <c r="C377" s="24" t="s">
        <v>64</v>
      </c>
      <c r="D377" s="24" t="s">
        <v>65</v>
      </c>
      <c r="E377" s="24">
        <v>480</v>
      </c>
      <c r="F377" s="26">
        <v>46204</v>
      </c>
      <c r="G377" s="24" t="s">
        <v>52</v>
      </c>
      <c r="H377" s="24" t="s">
        <v>53</v>
      </c>
      <c r="I377" s="24" t="s">
        <v>57</v>
      </c>
      <c r="J377" s="24" t="s">
        <v>126</v>
      </c>
      <c r="K377" s="24">
        <v>1</v>
      </c>
      <c r="L377" s="24" t="s">
        <v>66</v>
      </c>
      <c r="M377" s="26">
        <v>46226</v>
      </c>
      <c r="N377" s="27">
        <v>46226.333333333336</v>
      </c>
      <c r="O377" s="27">
        <v>46226.666666666664</v>
      </c>
      <c r="P377" s="24" t="s">
        <v>786</v>
      </c>
      <c r="Q377" s="24" t="s">
        <v>787</v>
      </c>
      <c r="R377" s="24" t="s">
        <v>182</v>
      </c>
      <c r="S377" s="24" t="s">
        <v>152</v>
      </c>
      <c r="T377" s="24" t="s">
        <v>57</v>
      </c>
      <c r="U377" s="24" t="s">
        <v>420</v>
      </c>
      <c r="V377" s="27">
        <v>46226.503472222219</v>
      </c>
      <c r="W377" s="27">
        <v>46226.554861111108</v>
      </c>
      <c r="Z377" s="24">
        <v>1</v>
      </c>
      <c r="AA377" s="24" t="s">
        <v>58</v>
      </c>
      <c r="AB377" s="24" t="b">
        <v>0</v>
      </c>
      <c r="AC377" s="61"/>
    </row>
    <row r="378" spans="2:29" ht="13.7">
      <c r="B378" s="24" t="s">
        <v>49</v>
      </c>
      <c r="C378" s="24" t="s">
        <v>64</v>
      </c>
      <c r="D378" s="24" t="s">
        <v>65</v>
      </c>
      <c r="E378" s="24">
        <v>480</v>
      </c>
      <c r="F378" s="26">
        <v>46204</v>
      </c>
      <c r="G378" s="24" t="s">
        <v>52</v>
      </c>
      <c r="H378" s="24" t="s">
        <v>53</v>
      </c>
      <c r="I378" s="24" t="s">
        <v>62</v>
      </c>
      <c r="J378" s="24" t="s">
        <v>125</v>
      </c>
      <c r="K378" s="24">
        <v>1</v>
      </c>
      <c r="L378" s="24" t="s">
        <v>66</v>
      </c>
      <c r="M378" s="26">
        <v>46231</v>
      </c>
      <c r="N378" s="27">
        <v>46231.354166666664</v>
      </c>
      <c r="O378" s="27">
        <v>46231.6875</v>
      </c>
      <c r="V378" s="27"/>
      <c r="W378" s="27"/>
      <c r="X378" s="24">
        <v>4</v>
      </c>
      <c r="Y378" s="24">
        <v>0</v>
      </c>
      <c r="Z378" s="24">
        <v>4</v>
      </c>
      <c r="AA378" s="24" t="s">
        <v>58</v>
      </c>
      <c r="AB378" s="24" t="b">
        <v>0</v>
      </c>
      <c r="AC378" s="61">
        <v>0</v>
      </c>
    </row>
    <row r="379" spans="2:29" ht="13.7">
      <c r="B379" s="24" t="s">
        <v>49</v>
      </c>
      <c r="C379" s="24" t="s">
        <v>64</v>
      </c>
      <c r="D379" s="24" t="s">
        <v>65</v>
      </c>
      <c r="E379" s="24">
        <v>480</v>
      </c>
      <c r="F379" s="26">
        <v>46204</v>
      </c>
      <c r="G379" s="24" t="s">
        <v>52</v>
      </c>
      <c r="H379" s="24" t="s">
        <v>53</v>
      </c>
      <c r="I379" s="24" t="s">
        <v>62</v>
      </c>
      <c r="J379" s="24" t="s">
        <v>126</v>
      </c>
      <c r="K379" s="24">
        <v>1</v>
      </c>
      <c r="L379" s="24" t="s">
        <v>66</v>
      </c>
      <c r="M379" s="26">
        <v>46231</v>
      </c>
      <c r="N379" s="27">
        <v>46231.354166666664</v>
      </c>
      <c r="O379" s="27">
        <v>46231.6875</v>
      </c>
      <c r="P379" s="24" t="s">
        <v>788</v>
      </c>
      <c r="Q379" s="24" t="s">
        <v>789</v>
      </c>
      <c r="R379" s="24" t="s">
        <v>253</v>
      </c>
      <c r="T379" s="24" t="s">
        <v>62</v>
      </c>
      <c r="U379" s="24" t="s">
        <v>269</v>
      </c>
      <c r="V379" s="27">
        <v>46231.526388888888</v>
      </c>
      <c r="W379" s="27">
        <v>46231.577777777777</v>
      </c>
      <c r="Z379" s="24">
        <v>1</v>
      </c>
      <c r="AA379" s="24" t="s">
        <v>58</v>
      </c>
      <c r="AB379" s="24" t="b">
        <v>0</v>
      </c>
      <c r="AC379" s="61"/>
    </row>
    <row r="380" spans="2:29" ht="13.7">
      <c r="B380" s="24" t="s">
        <v>49</v>
      </c>
      <c r="C380" s="24" t="s">
        <v>64</v>
      </c>
      <c r="D380" s="24" t="s">
        <v>65</v>
      </c>
      <c r="E380" s="24">
        <v>480</v>
      </c>
      <c r="F380" s="26">
        <v>46204</v>
      </c>
      <c r="G380" s="24" t="s">
        <v>52</v>
      </c>
      <c r="H380" s="24" t="s">
        <v>53</v>
      </c>
      <c r="I380" s="24" t="s">
        <v>62</v>
      </c>
      <c r="J380" s="24" t="s">
        <v>126</v>
      </c>
      <c r="K380" s="24">
        <v>1</v>
      </c>
      <c r="L380" s="24" t="s">
        <v>66</v>
      </c>
      <c r="M380" s="26">
        <v>46231</v>
      </c>
      <c r="N380" s="27">
        <v>46231.354166666664</v>
      </c>
      <c r="O380" s="27">
        <v>46231.6875</v>
      </c>
      <c r="P380" s="24" t="s">
        <v>790</v>
      </c>
      <c r="Q380" s="24" t="s">
        <v>791</v>
      </c>
      <c r="R380" s="24" t="s">
        <v>253</v>
      </c>
      <c r="S380" s="24" t="s">
        <v>213</v>
      </c>
      <c r="T380" s="24" t="s">
        <v>62</v>
      </c>
      <c r="U380" s="24" t="s">
        <v>269</v>
      </c>
      <c r="V380" s="27">
        <v>46231.612500000003</v>
      </c>
      <c r="W380" s="27">
        <v>46231.660416666666</v>
      </c>
      <c r="Z380" s="24">
        <v>1</v>
      </c>
      <c r="AA380" s="24" t="s">
        <v>58</v>
      </c>
      <c r="AB380" s="24" t="b">
        <v>0</v>
      </c>
      <c r="AC380" s="61"/>
    </row>
    <row r="381" spans="2:29" ht="13.7">
      <c r="B381" s="24" t="s">
        <v>49</v>
      </c>
      <c r="C381" s="24" t="s">
        <v>64</v>
      </c>
      <c r="D381" s="24" t="s">
        <v>65</v>
      </c>
      <c r="E381" s="24">
        <v>480</v>
      </c>
      <c r="F381" s="26">
        <v>46204</v>
      </c>
      <c r="G381" s="24" t="s">
        <v>52</v>
      </c>
      <c r="H381" s="24" t="s">
        <v>53</v>
      </c>
      <c r="I381" s="24" t="s">
        <v>62</v>
      </c>
      <c r="J381" s="24" t="s">
        <v>126</v>
      </c>
      <c r="K381" s="24">
        <v>1</v>
      </c>
      <c r="L381" s="24" t="s">
        <v>66</v>
      </c>
      <c r="M381" s="26">
        <v>46231</v>
      </c>
      <c r="N381" s="27">
        <v>46231.354166666664</v>
      </c>
      <c r="O381" s="27">
        <v>46231.6875</v>
      </c>
      <c r="P381" s="24" t="s">
        <v>792</v>
      </c>
      <c r="Q381" s="24" t="s">
        <v>793</v>
      </c>
      <c r="R381" s="24" t="s">
        <v>256</v>
      </c>
      <c r="S381" s="24" t="s">
        <v>156</v>
      </c>
      <c r="T381" s="24" t="s">
        <v>62</v>
      </c>
      <c r="U381" s="24" t="s">
        <v>269</v>
      </c>
      <c r="V381" s="27">
        <v>46231.359722222223</v>
      </c>
      <c r="W381" s="27">
        <v>46231.415972222225</v>
      </c>
      <c r="Z381" s="24">
        <v>1</v>
      </c>
      <c r="AA381" s="24" t="s">
        <v>58</v>
      </c>
      <c r="AB381" s="24" t="b">
        <v>0</v>
      </c>
      <c r="AC381" s="61"/>
    </row>
    <row r="382" spans="2:29" ht="13.7">
      <c r="B382" s="24" t="s">
        <v>49</v>
      </c>
      <c r="C382" s="24" t="s">
        <v>64</v>
      </c>
      <c r="D382" s="24" t="s">
        <v>65</v>
      </c>
      <c r="E382" s="24">
        <v>480</v>
      </c>
      <c r="F382" s="26">
        <v>46204</v>
      </c>
      <c r="G382" s="24" t="s">
        <v>52</v>
      </c>
      <c r="H382" s="24" t="s">
        <v>53</v>
      </c>
      <c r="I382" s="24" t="s">
        <v>62</v>
      </c>
      <c r="J382" s="24" t="s">
        <v>126</v>
      </c>
      <c r="K382" s="24">
        <v>1</v>
      </c>
      <c r="L382" s="24" t="s">
        <v>66</v>
      </c>
      <c r="M382" s="26">
        <v>46231</v>
      </c>
      <c r="N382" s="27">
        <v>46231.354166666664</v>
      </c>
      <c r="O382" s="27">
        <v>46231.6875</v>
      </c>
      <c r="P382" s="24" t="s">
        <v>794</v>
      </c>
      <c r="Q382" s="24" t="s">
        <v>795</v>
      </c>
      <c r="R382" s="24" t="s">
        <v>256</v>
      </c>
      <c r="T382" s="24" t="s">
        <v>62</v>
      </c>
      <c r="U382" s="24" t="s">
        <v>269</v>
      </c>
      <c r="V382" s="27">
        <v>46231.444444444445</v>
      </c>
      <c r="W382" s="27">
        <v>46231.504861111112</v>
      </c>
      <c r="Z382" s="24">
        <v>1</v>
      </c>
      <c r="AA382" s="24" t="s">
        <v>58</v>
      </c>
      <c r="AB382" s="24" t="b">
        <v>0</v>
      </c>
      <c r="AC382" s="61"/>
    </row>
    <row r="383" spans="2:29" ht="13.7">
      <c r="B383" s="24" t="s">
        <v>49</v>
      </c>
      <c r="C383" s="24" t="s">
        <v>64</v>
      </c>
      <c r="D383" s="24" t="s">
        <v>65</v>
      </c>
      <c r="E383" s="24">
        <v>480</v>
      </c>
      <c r="F383" s="26">
        <v>46235</v>
      </c>
      <c r="G383" s="24" t="s">
        <v>52</v>
      </c>
      <c r="H383" s="24" t="s">
        <v>53</v>
      </c>
      <c r="I383" s="24" t="s">
        <v>68</v>
      </c>
      <c r="J383" s="24" t="s">
        <v>125</v>
      </c>
      <c r="K383" s="24">
        <v>1</v>
      </c>
      <c r="L383" s="24" t="s">
        <v>66</v>
      </c>
      <c r="M383" s="26">
        <v>46237</v>
      </c>
      <c r="N383" s="27">
        <v>46237.3125</v>
      </c>
      <c r="O383" s="27">
        <v>46237.645833333336</v>
      </c>
      <c r="V383" s="27"/>
      <c r="W383" s="27"/>
      <c r="X383" s="24">
        <v>4</v>
      </c>
      <c r="Y383" s="24">
        <v>0</v>
      </c>
      <c r="Z383" s="24">
        <v>4</v>
      </c>
      <c r="AA383" s="24" t="s">
        <v>60</v>
      </c>
      <c r="AB383" s="24" t="b">
        <v>0</v>
      </c>
      <c r="AC383" s="61">
        <v>0</v>
      </c>
    </row>
    <row r="384" spans="2:29" ht="13.7">
      <c r="B384" s="24" t="s">
        <v>49</v>
      </c>
      <c r="C384" s="24" t="s">
        <v>64</v>
      </c>
      <c r="D384" s="24" t="s">
        <v>65</v>
      </c>
      <c r="E384" s="24">
        <v>480</v>
      </c>
      <c r="F384" s="26">
        <v>46235</v>
      </c>
      <c r="G384" s="24" t="s">
        <v>52</v>
      </c>
      <c r="H384" s="24" t="s">
        <v>53</v>
      </c>
      <c r="I384" s="24" t="s">
        <v>68</v>
      </c>
      <c r="J384" s="24" t="s">
        <v>126</v>
      </c>
      <c r="K384" s="24">
        <v>1</v>
      </c>
      <c r="L384" s="24" t="s">
        <v>66</v>
      </c>
      <c r="M384" s="26">
        <v>46237</v>
      </c>
      <c r="N384" s="27">
        <v>46237.3125</v>
      </c>
      <c r="O384" s="27">
        <v>46237.645833333336</v>
      </c>
      <c r="P384" s="24" t="s">
        <v>796</v>
      </c>
      <c r="Q384" s="24" t="s">
        <v>797</v>
      </c>
      <c r="R384" s="24" t="s">
        <v>633</v>
      </c>
      <c r="T384" s="24" t="s">
        <v>68</v>
      </c>
      <c r="U384" s="24" t="s">
        <v>214</v>
      </c>
      <c r="V384" s="27">
        <v>46237.40347222222</v>
      </c>
      <c r="W384" s="27">
        <v>46237.467361111114</v>
      </c>
      <c r="Z384" s="24">
        <v>1</v>
      </c>
      <c r="AA384" s="24" t="s">
        <v>60</v>
      </c>
      <c r="AB384" s="24" t="b">
        <v>0</v>
      </c>
      <c r="AC384" s="61"/>
    </row>
    <row r="385" spans="2:29" ht="13.7">
      <c r="B385" s="24" t="s">
        <v>49</v>
      </c>
      <c r="C385" s="24" t="s">
        <v>64</v>
      </c>
      <c r="D385" s="24" t="s">
        <v>65</v>
      </c>
      <c r="E385" s="24">
        <v>480</v>
      </c>
      <c r="F385" s="26">
        <v>46235</v>
      </c>
      <c r="G385" s="24" t="s">
        <v>52</v>
      </c>
      <c r="H385" s="24" t="s">
        <v>53</v>
      </c>
      <c r="I385" s="24" t="s">
        <v>68</v>
      </c>
      <c r="J385" s="24" t="s">
        <v>126</v>
      </c>
      <c r="K385" s="24">
        <v>1</v>
      </c>
      <c r="L385" s="24" t="s">
        <v>66</v>
      </c>
      <c r="M385" s="26">
        <v>46237</v>
      </c>
      <c r="N385" s="27">
        <v>46237.3125</v>
      </c>
      <c r="O385" s="27">
        <v>46237.645833333336</v>
      </c>
      <c r="P385" s="24" t="s">
        <v>798</v>
      </c>
      <c r="Q385" s="24" t="s">
        <v>799</v>
      </c>
      <c r="R385" s="24" t="s">
        <v>636</v>
      </c>
      <c r="T385" s="24" t="s">
        <v>68</v>
      </c>
      <c r="U385" s="24" t="s">
        <v>214</v>
      </c>
      <c r="V385" s="27">
        <v>46237.484027777777</v>
      </c>
      <c r="W385" s="27">
        <v>46237.532638888886</v>
      </c>
      <c r="Z385" s="24">
        <v>1</v>
      </c>
      <c r="AA385" s="24" t="s">
        <v>60</v>
      </c>
      <c r="AB385" s="24" t="b">
        <v>0</v>
      </c>
      <c r="AC385" s="61"/>
    </row>
    <row r="386" spans="2:29" ht="13.7">
      <c r="B386" s="24" t="s">
        <v>49</v>
      </c>
      <c r="C386" s="24" t="s">
        <v>64</v>
      </c>
      <c r="D386" s="24" t="s">
        <v>65</v>
      </c>
      <c r="E386" s="24">
        <v>480</v>
      </c>
      <c r="F386" s="26">
        <v>46235</v>
      </c>
      <c r="G386" s="24" t="s">
        <v>52</v>
      </c>
      <c r="H386" s="24" t="s">
        <v>53</v>
      </c>
      <c r="I386" s="24" t="s">
        <v>68</v>
      </c>
      <c r="J386" s="24" t="s">
        <v>126</v>
      </c>
      <c r="K386" s="24">
        <v>1</v>
      </c>
      <c r="L386" s="24" t="s">
        <v>66</v>
      </c>
      <c r="M386" s="26">
        <v>46237</v>
      </c>
      <c r="N386" s="27">
        <v>46237.3125</v>
      </c>
      <c r="O386" s="27">
        <v>46237.645833333336</v>
      </c>
      <c r="P386" s="24" t="s">
        <v>800</v>
      </c>
      <c r="Q386" s="24" t="s">
        <v>801</v>
      </c>
      <c r="R386" s="24" t="s">
        <v>749</v>
      </c>
      <c r="T386" s="24" t="s">
        <v>68</v>
      </c>
      <c r="U386" s="24" t="s">
        <v>214</v>
      </c>
      <c r="V386" s="27">
        <v>46237.31527777778</v>
      </c>
      <c r="W386" s="27">
        <v>46237.37777777778</v>
      </c>
      <c r="Z386" s="24">
        <v>1</v>
      </c>
      <c r="AA386" s="24" t="s">
        <v>60</v>
      </c>
      <c r="AB386" s="24" t="b">
        <v>0</v>
      </c>
      <c r="AC386" s="61"/>
    </row>
    <row r="387" spans="2:29" ht="13.7">
      <c r="B387" s="24" t="s">
        <v>49</v>
      </c>
      <c r="C387" s="24" t="s">
        <v>64</v>
      </c>
      <c r="D387" s="24" t="s">
        <v>65</v>
      </c>
      <c r="E387" s="24">
        <v>480</v>
      </c>
      <c r="F387" s="26">
        <v>46235</v>
      </c>
      <c r="G387" s="24" t="s">
        <v>52</v>
      </c>
      <c r="H387" s="24" t="s">
        <v>53</v>
      </c>
      <c r="I387" s="24" t="s">
        <v>68</v>
      </c>
      <c r="J387" s="24" t="s">
        <v>126</v>
      </c>
      <c r="K387" s="24">
        <v>1</v>
      </c>
      <c r="L387" s="24" t="s">
        <v>66</v>
      </c>
      <c r="M387" s="26">
        <v>46237</v>
      </c>
      <c r="N387" s="27">
        <v>46237.3125</v>
      </c>
      <c r="O387" s="27">
        <v>46237.645833333336</v>
      </c>
      <c r="P387" s="24" t="s">
        <v>802</v>
      </c>
      <c r="Q387" s="24" t="s">
        <v>803</v>
      </c>
      <c r="R387" s="24" t="s">
        <v>749</v>
      </c>
      <c r="T387" s="24" t="s">
        <v>68</v>
      </c>
      <c r="U387" s="24" t="s">
        <v>214</v>
      </c>
      <c r="V387" s="27">
        <v>46237.568055555559</v>
      </c>
      <c r="W387" s="27">
        <v>46237.634722222225</v>
      </c>
      <c r="Z387" s="24">
        <v>1</v>
      </c>
      <c r="AA387" s="24" t="s">
        <v>60</v>
      </c>
      <c r="AB387" s="24" t="b">
        <v>0</v>
      </c>
      <c r="AC387" s="61"/>
    </row>
    <row r="388" spans="2:29" ht="13.7">
      <c r="B388" s="24" t="s">
        <v>49</v>
      </c>
      <c r="C388" s="24" t="s">
        <v>64</v>
      </c>
      <c r="D388" s="24" t="s">
        <v>65</v>
      </c>
      <c r="E388" s="24">
        <v>480</v>
      </c>
      <c r="F388" s="26">
        <v>46235</v>
      </c>
      <c r="G388" s="24" t="s">
        <v>52</v>
      </c>
      <c r="H388" s="24" t="s">
        <v>53</v>
      </c>
      <c r="I388" s="24" t="s">
        <v>57</v>
      </c>
      <c r="J388" s="24" t="s">
        <v>125</v>
      </c>
      <c r="K388" s="24">
        <v>1</v>
      </c>
      <c r="L388" s="24" t="s">
        <v>66</v>
      </c>
      <c r="M388" s="26">
        <v>46239</v>
      </c>
      <c r="N388" s="27">
        <v>46239.333333333336</v>
      </c>
      <c r="O388" s="27">
        <v>46239.666666666664</v>
      </c>
      <c r="V388" s="27"/>
      <c r="W388" s="27"/>
      <c r="X388" s="24">
        <v>4</v>
      </c>
      <c r="Y388" s="24">
        <v>0</v>
      </c>
      <c r="Z388" s="24">
        <v>4</v>
      </c>
      <c r="AA388" s="24" t="s">
        <v>60</v>
      </c>
      <c r="AB388" s="24" t="b">
        <v>0</v>
      </c>
      <c r="AC388" s="61">
        <v>0</v>
      </c>
    </row>
    <row r="389" spans="2:29" ht="13.7">
      <c r="B389" s="24" t="s">
        <v>49</v>
      </c>
      <c r="C389" s="24" t="s">
        <v>64</v>
      </c>
      <c r="D389" s="24" t="s">
        <v>65</v>
      </c>
      <c r="E389" s="24">
        <v>480</v>
      </c>
      <c r="F389" s="26">
        <v>46235</v>
      </c>
      <c r="G389" s="24" t="s">
        <v>52</v>
      </c>
      <c r="H389" s="24" t="s">
        <v>53</v>
      </c>
      <c r="I389" s="24" t="s">
        <v>57</v>
      </c>
      <c r="J389" s="24" t="s">
        <v>126</v>
      </c>
      <c r="K389" s="24">
        <v>1</v>
      </c>
      <c r="L389" s="24" t="s">
        <v>66</v>
      </c>
      <c r="M389" s="26">
        <v>46239</v>
      </c>
      <c r="N389" s="27">
        <v>46239.333333333336</v>
      </c>
      <c r="O389" s="27">
        <v>46239.666666666664</v>
      </c>
      <c r="P389" s="24" t="s">
        <v>804</v>
      </c>
      <c r="Q389" s="24" t="s">
        <v>805</v>
      </c>
      <c r="R389" s="24" t="s">
        <v>155</v>
      </c>
      <c r="S389" s="24" t="s">
        <v>160</v>
      </c>
      <c r="T389" s="24" t="s">
        <v>57</v>
      </c>
      <c r="U389" s="24" t="s">
        <v>616</v>
      </c>
      <c r="V389" s="27">
        <v>46239.341666666667</v>
      </c>
      <c r="W389" s="27">
        <v>46239.404166666667</v>
      </c>
      <c r="Z389" s="24">
        <v>1</v>
      </c>
      <c r="AA389" s="24" t="s">
        <v>60</v>
      </c>
      <c r="AB389" s="24" t="b">
        <v>0</v>
      </c>
      <c r="AC389" s="61"/>
    </row>
    <row r="390" spans="2:29" ht="13.7">
      <c r="B390" s="24" t="s">
        <v>49</v>
      </c>
      <c r="C390" s="24" t="s">
        <v>64</v>
      </c>
      <c r="D390" s="24" t="s">
        <v>65</v>
      </c>
      <c r="E390" s="24">
        <v>480</v>
      </c>
      <c r="F390" s="26">
        <v>46235</v>
      </c>
      <c r="G390" s="24" t="s">
        <v>52</v>
      </c>
      <c r="H390" s="24" t="s">
        <v>53</v>
      </c>
      <c r="I390" s="24" t="s">
        <v>57</v>
      </c>
      <c r="J390" s="24" t="s">
        <v>126</v>
      </c>
      <c r="K390" s="24">
        <v>1</v>
      </c>
      <c r="L390" s="24" t="s">
        <v>66</v>
      </c>
      <c r="M390" s="26">
        <v>46239</v>
      </c>
      <c r="N390" s="27">
        <v>46239.333333333336</v>
      </c>
      <c r="O390" s="27">
        <v>46239.666666666664</v>
      </c>
      <c r="P390" s="24" t="s">
        <v>806</v>
      </c>
      <c r="Q390" s="24" t="s">
        <v>807</v>
      </c>
      <c r="R390" s="24" t="s">
        <v>159</v>
      </c>
      <c r="S390" s="24" t="s">
        <v>213</v>
      </c>
      <c r="T390" s="24" t="s">
        <v>57</v>
      </c>
      <c r="U390" s="24" t="s">
        <v>616</v>
      </c>
      <c r="V390" s="27">
        <v>46239.419444444444</v>
      </c>
      <c r="W390" s="27">
        <v>46239.472916666666</v>
      </c>
      <c r="Z390" s="24">
        <v>1</v>
      </c>
      <c r="AA390" s="24" t="s">
        <v>60</v>
      </c>
      <c r="AB390" s="24" t="b">
        <v>0</v>
      </c>
      <c r="AC390" s="61"/>
    </row>
    <row r="391" spans="2:29" ht="13.7">
      <c r="B391" s="24" t="s">
        <v>49</v>
      </c>
      <c r="C391" s="24" t="s">
        <v>64</v>
      </c>
      <c r="D391" s="24" t="s">
        <v>65</v>
      </c>
      <c r="E391" s="24">
        <v>480</v>
      </c>
      <c r="F391" s="26">
        <v>46235</v>
      </c>
      <c r="G391" s="24" t="s">
        <v>52</v>
      </c>
      <c r="H391" s="24" t="s">
        <v>53</v>
      </c>
      <c r="I391" s="24" t="s">
        <v>57</v>
      </c>
      <c r="J391" s="24" t="s">
        <v>126</v>
      </c>
      <c r="K391" s="24">
        <v>1</v>
      </c>
      <c r="L391" s="24" t="s">
        <v>66</v>
      </c>
      <c r="M391" s="26">
        <v>46239</v>
      </c>
      <c r="N391" s="27">
        <v>46239.333333333336</v>
      </c>
      <c r="O391" s="27">
        <v>46239.666666666664</v>
      </c>
      <c r="P391" s="24" t="s">
        <v>808</v>
      </c>
      <c r="Q391" s="24" t="s">
        <v>809</v>
      </c>
      <c r="R391" s="24" t="s">
        <v>155</v>
      </c>
      <c r="S391" s="24" t="s">
        <v>156</v>
      </c>
      <c r="T391" s="24" t="s">
        <v>57</v>
      </c>
      <c r="U391" s="24" t="s">
        <v>616</v>
      </c>
      <c r="V391" s="27">
        <v>46239.588194444441</v>
      </c>
      <c r="W391" s="27">
        <v>46239.636805555558</v>
      </c>
      <c r="Z391" s="24">
        <v>1</v>
      </c>
      <c r="AA391" s="24" t="s">
        <v>60</v>
      </c>
      <c r="AB391" s="24" t="b">
        <v>0</v>
      </c>
      <c r="AC391" s="61"/>
    </row>
    <row r="392" spans="2:29" ht="13.7">
      <c r="B392" s="24" t="s">
        <v>49</v>
      </c>
      <c r="C392" s="24" t="s">
        <v>64</v>
      </c>
      <c r="D392" s="24" t="s">
        <v>65</v>
      </c>
      <c r="E392" s="24">
        <v>480</v>
      </c>
      <c r="F392" s="26">
        <v>46235</v>
      </c>
      <c r="G392" s="24" t="s">
        <v>52</v>
      </c>
      <c r="H392" s="24" t="s">
        <v>53</v>
      </c>
      <c r="I392" s="24" t="s">
        <v>57</v>
      </c>
      <c r="J392" s="24" t="s">
        <v>126</v>
      </c>
      <c r="K392" s="24">
        <v>1</v>
      </c>
      <c r="L392" s="24" t="s">
        <v>66</v>
      </c>
      <c r="M392" s="26">
        <v>46239</v>
      </c>
      <c r="N392" s="27">
        <v>46239.333333333336</v>
      </c>
      <c r="O392" s="27">
        <v>46239.666666666664</v>
      </c>
      <c r="P392" s="24" t="s">
        <v>810</v>
      </c>
      <c r="Q392" s="24" t="s">
        <v>811</v>
      </c>
      <c r="R392" s="24" t="s">
        <v>182</v>
      </c>
      <c r="S392" s="24" t="s">
        <v>156</v>
      </c>
      <c r="T392" s="24" t="s">
        <v>57</v>
      </c>
      <c r="U392" s="24" t="s">
        <v>616</v>
      </c>
      <c r="V392" s="27">
        <v>46239.501388888886</v>
      </c>
      <c r="W392" s="27">
        <v>46239.555555555555</v>
      </c>
      <c r="Z392" s="24">
        <v>1</v>
      </c>
      <c r="AA392" s="24" t="s">
        <v>60</v>
      </c>
      <c r="AB392" s="24" t="b">
        <v>0</v>
      </c>
      <c r="AC392" s="61"/>
    </row>
    <row r="393" spans="2:29" ht="13.7">
      <c r="B393" s="24" t="s">
        <v>49</v>
      </c>
      <c r="C393" s="24" t="s">
        <v>64</v>
      </c>
      <c r="D393" s="24" t="s">
        <v>65</v>
      </c>
      <c r="E393" s="24">
        <v>480</v>
      </c>
      <c r="F393" s="26">
        <v>46235</v>
      </c>
      <c r="G393" s="24" t="s">
        <v>52</v>
      </c>
      <c r="H393" s="24" t="s">
        <v>53</v>
      </c>
      <c r="I393" s="24" t="s">
        <v>59</v>
      </c>
      <c r="J393" s="24" t="s">
        <v>125</v>
      </c>
      <c r="K393" s="24">
        <v>1</v>
      </c>
      <c r="L393" s="24" t="s">
        <v>66</v>
      </c>
      <c r="M393" s="26">
        <v>46241</v>
      </c>
      <c r="N393" s="27">
        <v>46241.375</v>
      </c>
      <c r="O393" s="27">
        <v>46241.708333333336</v>
      </c>
      <c r="V393" s="27"/>
      <c r="W393" s="27"/>
      <c r="X393" s="24">
        <v>4</v>
      </c>
      <c r="Y393" s="24">
        <v>0</v>
      </c>
      <c r="Z393" s="24">
        <v>4</v>
      </c>
      <c r="AA393" s="24" t="s">
        <v>60</v>
      </c>
      <c r="AB393" s="24" t="b">
        <v>0</v>
      </c>
      <c r="AC393" s="61">
        <v>0</v>
      </c>
    </row>
    <row r="394" spans="2:29" ht="13.7">
      <c r="B394" s="24" t="s">
        <v>49</v>
      </c>
      <c r="C394" s="24" t="s">
        <v>64</v>
      </c>
      <c r="D394" s="24" t="s">
        <v>65</v>
      </c>
      <c r="E394" s="24">
        <v>480</v>
      </c>
      <c r="F394" s="26">
        <v>46235</v>
      </c>
      <c r="G394" s="24" t="s">
        <v>52</v>
      </c>
      <c r="H394" s="24" t="s">
        <v>53</v>
      </c>
      <c r="I394" s="24" t="s">
        <v>59</v>
      </c>
      <c r="J394" s="24" t="s">
        <v>126</v>
      </c>
      <c r="K394" s="24">
        <v>1</v>
      </c>
      <c r="L394" s="24" t="s">
        <v>66</v>
      </c>
      <c r="M394" s="26">
        <v>46241</v>
      </c>
      <c r="N394" s="27">
        <v>46241.375</v>
      </c>
      <c r="O394" s="27">
        <v>46241.708333333336</v>
      </c>
      <c r="P394" s="24" t="s">
        <v>812</v>
      </c>
      <c r="Q394" s="24" t="s">
        <v>813</v>
      </c>
      <c r="R394" s="24" t="s">
        <v>217</v>
      </c>
      <c r="T394" s="24" t="s">
        <v>59</v>
      </c>
      <c r="U394" s="24" t="s">
        <v>514</v>
      </c>
      <c r="V394" s="27">
        <v>46241.631944444445</v>
      </c>
      <c r="W394" s="27">
        <v>46241.689583333333</v>
      </c>
      <c r="Z394" s="24">
        <v>1</v>
      </c>
      <c r="AA394" s="24" t="s">
        <v>60</v>
      </c>
      <c r="AB394" s="24" t="b">
        <v>0</v>
      </c>
      <c r="AC394" s="61"/>
    </row>
    <row r="395" spans="2:29" ht="13.7">
      <c r="B395" s="24" t="s">
        <v>49</v>
      </c>
      <c r="C395" s="24" t="s">
        <v>64</v>
      </c>
      <c r="D395" s="24" t="s">
        <v>65</v>
      </c>
      <c r="E395" s="24">
        <v>480</v>
      </c>
      <c r="F395" s="26">
        <v>46235</v>
      </c>
      <c r="G395" s="24" t="s">
        <v>52</v>
      </c>
      <c r="H395" s="24" t="s">
        <v>53</v>
      </c>
      <c r="I395" s="24" t="s">
        <v>59</v>
      </c>
      <c r="J395" s="24" t="s">
        <v>126</v>
      </c>
      <c r="K395" s="24">
        <v>1</v>
      </c>
      <c r="L395" s="24" t="s">
        <v>66</v>
      </c>
      <c r="M395" s="26">
        <v>46241</v>
      </c>
      <c r="N395" s="27">
        <v>46241.375</v>
      </c>
      <c r="O395" s="27">
        <v>46241.708333333336</v>
      </c>
      <c r="P395" s="24" t="s">
        <v>814</v>
      </c>
      <c r="Q395" s="24" t="s">
        <v>815</v>
      </c>
      <c r="R395" s="24" t="s">
        <v>168</v>
      </c>
      <c r="S395" s="24" t="s">
        <v>156</v>
      </c>
      <c r="T395" s="24" t="s">
        <v>59</v>
      </c>
      <c r="U395" s="24" t="s">
        <v>514</v>
      </c>
      <c r="V395" s="27">
        <v>46241.46597222222</v>
      </c>
      <c r="W395" s="27">
        <v>46241.51666666667</v>
      </c>
      <c r="Z395" s="24">
        <v>1</v>
      </c>
      <c r="AA395" s="24" t="s">
        <v>60</v>
      </c>
      <c r="AB395" s="24" t="b">
        <v>0</v>
      </c>
      <c r="AC395" s="61"/>
    </row>
    <row r="396" spans="2:29" ht="13.7">
      <c r="B396" s="24" t="s">
        <v>49</v>
      </c>
      <c r="C396" s="24" t="s">
        <v>64</v>
      </c>
      <c r="D396" s="24" t="s">
        <v>65</v>
      </c>
      <c r="E396" s="24">
        <v>480</v>
      </c>
      <c r="F396" s="26">
        <v>46235</v>
      </c>
      <c r="G396" s="24" t="s">
        <v>52</v>
      </c>
      <c r="H396" s="24" t="s">
        <v>53</v>
      </c>
      <c r="I396" s="24" t="s">
        <v>59</v>
      </c>
      <c r="J396" s="24" t="s">
        <v>126</v>
      </c>
      <c r="K396" s="24">
        <v>1</v>
      </c>
      <c r="L396" s="24" t="s">
        <v>66</v>
      </c>
      <c r="M396" s="26">
        <v>46241</v>
      </c>
      <c r="N396" s="27">
        <v>46241.375</v>
      </c>
      <c r="O396" s="27">
        <v>46241.708333333336</v>
      </c>
      <c r="P396" s="24" t="s">
        <v>816</v>
      </c>
      <c r="Q396" s="24" t="s">
        <v>817</v>
      </c>
      <c r="R396" s="24" t="s">
        <v>284</v>
      </c>
      <c r="T396" s="24" t="s">
        <v>59</v>
      </c>
      <c r="U396" s="24" t="s">
        <v>514</v>
      </c>
      <c r="V396" s="27">
        <v>46241.381944444445</v>
      </c>
      <c r="W396" s="27">
        <v>46241.434027777781</v>
      </c>
      <c r="Z396" s="24">
        <v>1</v>
      </c>
      <c r="AA396" s="24" t="s">
        <v>60</v>
      </c>
      <c r="AB396" s="24" t="b">
        <v>0</v>
      </c>
      <c r="AC396" s="61"/>
    </row>
    <row r="397" spans="2:29" ht="13.7">
      <c r="B397" s="24" t="s">
        <v>49</v>
      </c>
      <c r="C397" s="24" t="s">
        <v>64</v>
      </c>
      <c r="D397" s="24" t="s">
        <v>65</v>
      </c>
      <c r="E397" s="24">
        <v>480</v>
      </c>
      <c r="F397" s="26">
        <v>46235</v>
      </c>
      <c r="G397" s="24" t="s">
        <v>52</v>
      </c>
      <c r="H397" s="24" t="s">
        <v>53</v>
      </c>
      <c r="I397" s="24" t="s">
        <v>59</v>
      </c>
      <c r="J397" s="24" t="s">
        <v>126</v>
      </c>
      <c r="K397" s="24">
        <v>1</v>
      </c>
      <c r="L397" s="24" t="s">
        <v>66</v>
      </c>
      <c r="M397" s="26">
        <v>46241</v>
      </c>
      <c r="N397" s="27">
        <v>46241.375</v>
      </c>
      <c r="O397" s="27">
        <v>46241.708333333336</v>
      </c>
      <c r="P397" s="24" t="s">
        <v>818</v>
      </c>
      <c r="Q397" s="24" t="s">
        <v>819</v>
      </c>
      <c r="R397" s="24" t="s">
        <v>168</v>
      </c>
      <c r="T397" s="24" t="s">
        <v>59</v>
      </c>
      <c r="U397" s="24" t="s">
        <v>514</v>
      </c>
      <c r="V397" s="27">
        <v>46241.545138888891</v>
      </c>
      <c r="W397" s="27">
        <v>46241.60833333333</v>
      </c>
      <c r="Z397" s="24">
        <v>1</v>
      </c>
      <c r="AA397" s="24" t="s">
        <v>60</v>
      </c>
      <c r="AB397" s="24" t="b">
        <v>0</v>
      </c>
      <c r="AC397" s="61"/>
    </row>
    <row r="398" spans="2:29" ht="13.7">
      <c r="B398" s="24" t="s">
        <v>49</v>
      </c>
      <c r="C398" s="24" t="s">
        <v>64</v>
      </c>
      <c r="D398" s="24" t="s">
        <v>65</v>
      </c>
      <c r="E398" s="24">
        <v>480</v>
      </c>
      <c r="F398" s="26">
        <v>46235</v>
      </c>
      <c r="G398" s="24" t="s">
        <v>52</v>
      </c>
      <c r="H398" s="24" t="s">
        <v>53</v>
      </c>
      <c r="I398" s="24" t="s">
        <v>68</v>
      </c>
      <c r="J398" s="24" t="s">
        <v>125</v>
      </c>
      <c r="K398" s="24">
        <v>1</v>
      </c>
      <c r="L398" s="24" t="s">
        <v>66</v>
      </c>
      <c r="M398" s="26">
        <v>46243</v>
      </c>
      <c r="N398" s="27">
        <v>46243.354166666664</v>
      </c>
      <c r="O398" s="27">
        <v>46243.6875</v>
      </c>
      <c r="V398" s="27"/>
      <c r="W398" s="27"/>
      <c r="X398" s="24">
        <v>4</v>
      </c>
      <c r="Y398" s="24">
        <v>0</v>
      </c>
      <c r="Z398" s="24">
        <v>4</v>
      </c>
      <c r="AA398" s="24" t="s">
        <v>60</v>
      </c>
      <c r="AB398" s="24" t="b">
        <v>0</v>
      </c>
      <c r="AC398" s="61">
        <v>0</v>
      </c>
    </row>
    <row r="399" spans="2:29" ht="13.7">
      <c r="B399" s="24" t="s">
        <v>49</v>
      </c>
      <c r="C399" s="24" t="s">
        <v>64</v>
      </c>
      <c r="D399" s="24" t="s">
        <v>65</v>
      </c>
      <c r="E399" s="24">
        <v>480</v>
      </c>
      <c r="F399" s="26">
        <v>46235</v>
      </c>
      <c r="G399" s="24" t="s">
        <v>52</v>
      </c>
      <c r="H399" s="24" t="s">
        <v>53</v>
      </c>
      <c r="I399" s="24" t="s">
        <v>68</v>
      </c>
      <c r="J399" s="24" t="s">
        <v>126</v>
      </c>
      <c r="K399" s="24">
        <v>1</v>
      </c>
      <c r="L399" s="24" t="s">
        <v>66</v>
      </c>
      <c r="M399" s="26">
        <v>46243</v>
      </c>
      <c r="N399" s="27">
        <v>46243.354166666664</v>
      </c>
      <c r="O399" s="27">
        <v>46243.6875</v>
      </c>
      <c r="P399" s="24" t="s">
        <v>820</v>
      </c>
      <c r="Q399" s="24" t="s">
        <v>821</v>
      </c>
      <c r="R399" s="24" t="s">
        <v>636</v>
      </c>
      <c r="T399" s="24" t="s">
        <v>68</v>
      </c>
      <c r="U399" s="24" t="s">
        <v>297</v>
      </c>
      <c r="V399" s="27">
        <v>46243.609027777777</v>
      </c>
      <c r="W399" s="27">
        <v>46243.668749999997</v>
      </c>
      <c r="Z399" s="24">
        <v>1</v>
      </c>
      <c r="AA399" s="24" t="s">
        <v>60</v>
      </c>
      <c r="AB399" s="24" t="b">
        <v>0</v>
      </c>
      <c r="AC399" s="61"/>
    </row>
    <row r="400" spans="2:29" ht="13.7">
      <c r="B400" s="24" t="s">
        <v>49</v>
      </c>
      <c r="C400" s="24" t="s">
        <v>64</v>
      </c>
      <c r="D400" s="24" t="s">
        <v>65</v>
      </c>
      <c r="E400" s="24">
        <v>480</v>
      </c>
      <c r="F400" s="26">
        <v>46235</v>
      </c>
      <c r="G400" s="24" t="s">
        <v>52</v>
      </c>
      <c r="H400" s="24" t="s">
        <v>53</v>
      </c>
      <c r="I400" s="24" t="s">
        <v>68</v>
      </c>
      <c r="J400" s="24" t="s">
        <v>126</v>
      </c>
      <c r="K400" s="24">
        <v>1</v>
      </c>
      <c r="L400" s="24" t="s">
        <v>66</v>
      </c>
      <c r="M400" s="26">
        <v>46243</v>
      </c>
      <c r="N400" s="27">
        <v>46243.354166666664</v>
      </c>
      <c r="O400" s="27">
        <v>46243.6875</v>
      </c>
      <c r="P400" s="24" t="s">
        <v>822</v>
      </c>
      <c r="Q400" s="24" t="s">
        <v>823</v>
      </c>
      <c r="R400" s="24" t="s">
        <v>636</v>
      </c>
      <c r="S400" s="24" t="s">
        <v>160</v>
      </c>
      <c r="T400" s="24" t="s">
        <v>68</v>
      </c>
      <c r="U400" s="24" t="s">
        <v>297</v>
      </c>
      <c r="V400" s="27">
        <v>46243.35833333333</v>
      </c>
      <c r="W400" s="27">
        <v>46243.408333333333</v>
      </c>
      <c r="Z400" s="24">
        <v>1</v>
      </c>
      <c r="AA400" s="24" t="s">
        <v>60</v>
      </c>
      <c r="AB400" s="24" t="b">
        <v>0</v>
      </c>
      <c r="AC400" s="61"/>
    </row>
    <row r="401" spans="2:29" ht="13.7">
      <c r="B401" s="24" t="s">
        <v>49</v>
      </c>
      <c r="C401" s="24" t="s">
        <v>64</v>
      </c>
      <c r="D401" s="24" t="s">
        <v>65</v>
      </c>
      <c r="E401" s="24">
        <v>480</v>
      </c>
      <c r="F401" s="26">
        <v>46235</v>
      </c>
      <c r="G401" s="24" t="s">
        <v>52</v>
      </c>
      <c r="H401" s="24" t="s">
        <v>53</v>
      </c>
      <c r="I401" s="24" t="s">
        <v>68</v>
      </c>
      <c r="J401" s="24" t="s">
        <v>126</v>
      </c>
      <c r="K401" s="24">
        <v>1</v>
      </c>
      <c r="L401" s="24" t="s">
        <v>66</v>
      </c>
      <c r="M401" s="26">
        <v>46243</v>
      </c>
      <c r="N401" s="27">
        <v>46243.354166666664</v>
      </c>
      <c r="O401" s="27">
        <v>46243.6875</v>
      </c>
      <c r="P401" s="24" t="s">
        <v>824</v>
      </c>
      <c r="Q401" s="24" t="s">
        <v>825</v>
      </c>
      <c r="R401" s="24" t="s">
        <v>633</v>
      </c>
      <c r="T401" s="24" t="s">
        <v>68</v>
      </c>
      <c r="U401" s="24" t="s">
        <v>297</v>
      </c>
      <c r="V401" s="27">
        <v>46243.526388888888</v>
      </c>
      <c r="W401" s="27">
        <v>46243.59097222222</v>
      </c>
      <c r="Z401" s="24">
        <v>1</v>
      </c>
      <c r="AA401" s="24" t="s">
        <v>60</v>
      </c>
      <c r="AB401" s="24" t="b">
        <v>0</v>
      </c>
      <c r="AC401" s="61"/>
    </row>
    <row r="402" spans="2:29" ht="13.7">
      <c r="B402" s="24" t="s">
        <v>49</v>
      </c>
      <c r="C402" s="24" t="s">
        <v>64</v>
      </c>
      <c r="D402" s="24" t="s">
        <v>65</v>
      </c>
      <c r="E402" s="24">
        <v>480</v>
      </c>
      <c r="F402" s="26">
        <v>46235</v>
      </c>
      <c r="G402" s="24" t="s">
        <v>52</v>
      </c>
      <c r="H402" s="24" t="s">
        <v>53</v>
      </c>
      <c r="I402" s="24" t="s">
        <v>68</v>
      </c>
      <c r="J402" s="24" t="s">
        <v>126</v>
      </c>
      <c r="K402" s="24">
        <v>1</v>
      </c>
      <c r="L402" s="24" t="s">
        <v>66</v>
      </c>
      <c r="M402" s="26">
        <v>46243</v>
      </c>
      <c r="N402" s="27">
        <v>46243.354166666664</v>
      </c>
      <c r="O402" s="27">
        <v>46243.6875</v>
      </c>
      <c r="P402" s="24" t="s">
        <v>826</v>
      </c>
      <c r="Q402" s="24" t="s">
        <v>827</v>
      </c>
      <c r="R402" s="24" t="s">
        <v>633</v>
      </c>
      <c r="T402" s="24" t="s">
        <v>68</v>
      </c>
      <c r="U402" s="24" t="s">
        <v>297</v>
      </c>
      <c r="V402" s="27">
        <v>46243.44027777778</v>
      </c>
      <c r="W402" s="27">
        <v>46243.484027777777</v>
      </c>
      <c r="Z402" s="24">
        <v>1</v>
      </c>
      <c r="AA402" s="24" t="s">
        <v>60</v>
      </c>
      <c r="AB402" s="24" t="b">
        <v>0</v>
      </c>
      <c r="AC402" s="61"/>
    </row>
    <row r="403" spans="2:29" ht="13.7">
      <c r="B403" s="24" t="s">
        <v>49</v>
      </c>
      <c r="C403" s="24" t="s">
        <v>64</v>
      </c>
      <c r="D403" s="24" t="s">
        <v>65</v>
      </c>
      <c r="E403" s="24">
        <v>480</v>
      </c>
      <c r="F403" s="26">
        <v>46235</v>
      </c>
      <c r="G403" s="24" t="s">
        <v>52</v>
      </c>
      <c r="H403" s="24" t="s">
        <v>53</v>
      </c>
      <c r="I403" s="24" t="s">
        <v>68</v>
      </c>
      <c r="J403" s="24" t="s">
        <v>125</v>
      </c>
      <c r="K403" s="24">
        <v>1</v>
      </c>
      <c r="L403" s="24" t="s">
        <v>66</v>
      </c>
      <c r="M403" s="26">
        <v>46245</v>
      </c>
      <c r="N403" s="27">
        <v>46245.333333333336</v>
      </c>
      <c r="O403" s="27">
        <v>46245.666666666664</v>
      </c>
      <c r="V403" s="27"/>
      <c r="W403" s="27"/>
      <c r="X403" s="24">
        <v>4</v>
      </c>
      <c r="Y403" s="24">
        <v>0</v>
      </c>
      <c r="Z403" s="24">
        <v>4</v>
      </c>
      <c r="AA403" s="24" t="s">
        <v>60</v>
      </c>
      <c r="AB403" s="24" t="b">
        <v>0</v>
      </c>
      <c r="AC403" s="61">
        <v>0</v>
      </c>
    </row>
    <row r="404" spans="2:29" ht="13.7">
      <c r="B404" s="24" t="s">
        <v>49</v>
      </c>
      <c r="C404" s="24" t="s">
        <v>64</v>
      </c>
      <c r="D404" s="24" t="s">
        <v>65</v>
      </c>
      <c r="E404" s="24">
        <v>480</v>
      </c>
      <c r="F404" s="26">
        <v>46235</v>
      </c>
      <c r="G404" s="24" t="s">
        <v>52</v>
      </c>
      <c r="H404" s="24" t="s">
        <v>53</v>
      </c>
      <c r="I404" s="24" t="s">
        <v>68</v>
      </c>
      <c r="J404" s="24" t="s">
        <v>126</v>
      </c>
      <c r="K404" s="24">
        <v>1</v>
      </c>
      <c r="L404" s="24" t="s">
        <v>66</v>
      </c>
      <c r="M404" s="26">
        <v>46245</v>
      </c>
      <c r="N404" s="27">
        <v>46245.333333333336</v>
      </c>
      <c r="O404" s="27">
        <v>46245.666666666664</v>
      </c>
      <c r="P404" s="24" t="s">
        <v>828</v>
      </c>
      <c r="Q404" s="24" t="s">
        <v>829</v>
      </c>
      <c r="R404" s="24" t="s">
        <v>323</v>
      </c>
      <c r="S404" s="24" t="s">
        <v>156</v>
      </c>
      <c r="T404" s="24" t="s">
        <v>68</v>
      </c>
      <c r="U404" s="24" t="s">
        <v>202</v>
      </c>
      <c r="V404" s="27">
        <v>46245.42291666667</v>
      </c>
      <c r="W404" s="27">
        <v>46245.47152777778</v>
      </c>
      <c r="Z404" s="24">
        <v>1</v>
      </c>
      <c r="AA404" s="24" t="s">
        <v>60</v>
      </c>
      <c r="AB404" s="24" t="b">
        <v>0</v>
      </c>
      <c r="AC404" s="61"/>
    </row>
    <row r="405" spans="2:29" ht="13.7">
      <c r="B405" s="24" t="s">
        <v>49</v>
      </c>
      <c r="C405" s="24" t="s">
        <v>64</v>
      </c>
      <c r="D405" s="24" t="s">
        <v>65</v>
      </c>
      <c r="E405" s="24">
        <v>480</v>
      </c>
      <c r="F405" s="26">
        <v>46235</v>
      </c>
      <c r="G405" s="24" t="s">
        <v>52</v>
      </c>
      <c r="H405" s="24" t="s">
        <v>53</v>
      </c>
      <c r="I405" s="24" t="s">
        <v>68</v>
      </c>
      <c r="J405" s="24" t="s">
        <v>126</v>
      </c>
      <c r="K405" s="24">
        <v>1</v>
      </c>
      <c r="L405" s="24" t="s">
        <v>66</v>
      </c>
      <c r="M405" s="26">
        <v>46245</v>
      </c>
      <c r="N405" s="27">
        <v>46245.333333333336</v>
      </c>
      <c r="O405" s="27">
        <v>46245.666666666664</v>
      </c>
      <c r="P405" s="24" t="s">
        <v>830</v>
      </c>
      <c r="Q405" s="24" t="s">
        <v>831</v>
      </c>
      <c r="R405" s="24" t="s">
        <v>633</v>
      </c>
      <c r="T405" s="24" t="s">
        <v>68</v>
      </c>
      <c r="U405" s="24" t="s">
        <v>202</v>
      </c>
      <c r="V405" s="27">
        <v>46245.588194444441</v>
      </c>
      <c r="W405" s="27">
        <v>46245.637499999997</v>
      </c>
      <c r="Z405" s="24">
        <v>1</v>
      </c>
      <c r="AA405" s="24" t="s">
        <v>60</v>
      </c>
      <c r="AB405" s="24" t="b">
        <v>0</v>
      </c>
      <c r="AC405" s="61"/>
    </row>
    <row r="406" spans="2:29" ht="13.7">
      <c r="B406" s="24" t="s">
        <v>49</v>
      </c>
      <c r="C406" s="24" t="s">
        <v>64</v>
      </c>
      <c r="D406" s="24" t="s">
        <v>65</v>
      </c>
      <c r="E406" s="24">
        <v>480</v>
      </c>
      <c r="F406" s="26">
        <v>46235</v>
      </c>
      <c r="G406" s="24" t="s">
        <v>52</v>
      </c>
      <c r="H406" s="24" t="s">
        <v>53</v>
      </c>
      <c r="I406" s="24" t="s">
        <v>68</v>
      </c>
      <c r="J406" s="24" t="s">
        <v>126</v>
      </c>
      <c r="K406" s="24">
        <v>1</v>
      </c>
      <c r="L406" s="24" t="s">
        <v>66</v>
      </c>
      <c r="M406" s="26">
        <v>46245</v>
      </c>
      <c r="N406" s="27">
        <v>46245.333333333336</v>
      </c>
      <c r="O406" s="27">
        <v>46245.666666666664</v>
      </c>
      <c r="P406" s="24" t="s">
        <v>832</v>
      </c>
      <c r="Q406" s="24" t="s">
        <v>833</v>
      </c>
      <c r="R406" s="24" t="s">
        <v>749</v>
      </c>
      <c r="S406" s="24" t="s">
        <v>198</v>
      </c>
      <c r="T406" s="24" t="s">
        <v>68</v>
      </c>
      <c r="U406" s="24" t="s">
        <v>202</v>
      </c>
      <c r="V406" s="27">
        <v>46245.507638888892</v>
      </c>
      <c r="W406" s="27">
        <v>46245.568055555559</v>
      </c>
      <c r="Z406" s="24">
        <v>1</v>
      </c>
      <c r="AA406" s="24" t="s">
        <v>60</v>
      </c>
      <c r="AB406" s="24" t="b">
        <v>0</v>
      </c>
      <c r="AC406" s="61"/>
    </row>
    <row r="407" spans="2:29" ht="13.7">
      <c r="B407" s="24" t="s">
        <v>49</v>
      </c>
      <c r="C407" s="24" t="s">
        <v>64</v>
      </c>
      <c r="D407" s="24" t="s">
        <v>65</v>
      </c>
      <c r="E407" s="24">
        <v>480</v>
      </c>
      <c r="F407" s="26">
        <v>46235</v>
      </c>
      <c r="G407" s="24" t="s">
        <v>52</v>
      </c>
      <c r="H407" s="24" t="s">
        <v>53</v>
      </c>
      <c r="I407" s="24" t="s">
        <v>68</v>
      </c>
      <c r="J407" s="24" t="s">
        <v>126</v>
      </c>
      <c r="K407" s="24">
        <v>1</v>
      </c>
      <c r="L407" s="24" t="s">
        <v>66</v>
      </c>
      <c r="M407" s="26">
        <v>46245</v>
      </c>
      <c r="N407" s="27">
        <v>46245.333333333336</v>
      </c>
      <c r="O407" s="27">
        <v>46245.666666666664</v>
      </c>
      <c r="P407" s="24" t="s">
        <v>834</v>
      </c>
      <c r="Q407" s="24" t="s">
        <v>835</v>
      </c>
      <c r="R407" s="24" t="s">
        <v>749</v>
      </c>
      <c r="T407" s="24" t="s">
        <v>68</v>
      </c>
      <c r="U407" s="24" t="s">
        <v>202</v>
      </c>
      <c r="V407" s="27">
        <v>46245.341666666667</v>
      </c>
      <c r="W407" s="27">
        <v>46245.39166666667</v>
      </c>
      <c r="Z407" s="24">
        <v>1</v>
      </c>
      <c r="AA407" s="24" t="s">
        <v>60</v>
      </c>
      <c r="AB407" s="24" t="b">
        <v>0</v>
      </c>
      <c r="AC407" s="61"/>
    </row>
    <row r="408" spans="2:29" ht="13.7">
      <c r="B408" s="24" t="s">
        <v>49</v>
      </c>
      <c r="C408" s="24" t="s">
        <v>64</v>
      </c>
      <c r="D408" s="24" t="s">
        <v>65</v>
      </c>
      <c r="E408" s="24">
        <v>480</v>
      </c>
      <c r="F408" s="26">
        <v>46235</v>
      </c>
      <c r="G408" s="24" t="s">
        <v>52</v>
      </c>
      <c r="H408" s="24" t="s">
        <v>53</v>
      </c>
      <c r="I408" s="24" t="s">
        <v>54</v>
      </c>
      <c r="J408" s="24" t="s">
        <v>125</v>
      </c>
      <c r="K408" s="24">
        <v>1</v>
      </c>
      <c r="L408" s="24" t="s">
        <v>66</v>
      </c>
      <c r="M408" s="26">
        <v>46249</v>
      </c>
      <c r="N408" s="27">
        <v>46249.354166666664</v>
      </c>
      <c r="O408" s="27">
        <v>46249.6875</v>
      </c>
      <c r="V408" s="27"/>
      <c r="W408" s="27"/>
      <c r="X408" s="24">
        <v>4</v>
      </c>
      <c r="Y408" s="24">
        <v>0</v>
      </c>
      <c r="Z408" s="24">
        <v>4</v>
      </c>
      <c r="AA408" s="24" t="s">
        <v>60</v>
      </c>
      <c r="AB408" s="24" t="b">
        <v>0</v>
      </c>
      <c r="AC408" s="61">
        <v>0</v>
      </c>
    </row>
    <row r="409" spans="2:29" ht="13.7">
      <c r="B409" s="24" t="s">
        <v>49</v>
      </c>
      <c r="C409" s="24" t="s">
        <v>64</v>
      </c>
      <c r="D409" s="24" t="s">
        <v>65</v>
      </c>
      <c r="E409" s="24">
        <v>480</v>
      </c>
      <c r="F409" s="26">
        <v>46235</v>
      </c>
      <c r="G409" s="24" t="s">
        <v>52</v>
      </c>
      <c r="H409" s="24" t="s">
        <v>53</v>
      </c>
      <c r="I409" s="24" t="s">
        <v>54</v>
      </c>
      <c r="J409" s="24" t="s">
        <v>126</v>
      </c>
      <c r="K409" s="24">
        <v>1</v>
      </c>
      <c r="L409" s="24" t="s">
        <v>66</v>
      </c>
      <c r="M409" s="26">
        <v>46249</v>
      </c>
      <c r="N409" s="27">
        <v>46249.354166666664</v>
      </c>
      <c r="O409" s="27">
        <v>46249.6875</v>
      </c>
      <c r="P409" s="24" t="s">
        <v>836</v>
      </c>
      <c r="Q409" s="24" t="s">
        <v>837</v>
      </c>
      <c r="R409" s="24" t="s">
        <v>190</v>
      </c>
      <c r="T409" s="24" t="s">
        <v>54</v>
      </c>
      <c r="U409" s="24" t="s">
        <v>547</v>
      </c>
      <c r="V409" s="27">
        <v>46249.525694444441</v>
      </c>
      <c r="W409" s="27">
        <v>46249.577777777777</v>
      </c>
      <c r="Z409" s="24">
        <v>1</v>
      </c>
      <c r="AA409" s="24" t="s">
        <v>60</v>
      </c>
      <c r="AB409" s="24" t="b">
        <v>0</v>
      </c>
      <c r="AC409" s="61"/>
    </row>
    <row r="410" spans="2:29" ht="13.7">
      <c r="B410" s="24" t="s">
        <v>49</v>
      </c>
      <c r="C410" s="24" t="s">
        <v>64</v>
      </c>
      <c r="D410" s="24" t="s">
        <v>65</v>
      </c>
      <c r="E410" s="24">
        <v>480</v>
      </c>
      <c r="F410" s="26">
        <v>46235</v>
      </c>
      <c r="G410" s="24" t="s">
        <v>52</v>
      </c>
      <c r="H410" s="24" t="s">
        <v>53</v>
      </c>
      <c r="I410" s="24" t="s">
        <v>54</v>
      </c>
      <c r="J410" s="24" t="s">
        <v>126</v>
      </c>
      <c r="K410" s="24">
        <v>1</v>
      </c>
      <c r="L410" s="24" t="s">
        <v>66</v>
      </c>
      <c r="M410" s="26">
        <v>46249</v>
      </c>
      <c r="N410" s="27">
        <v>46249.354166666664</v>
      </c>
      <c r="O410" s="27">
        <v>46249.6875</v>
      </c>
      <c r="P410" s="24" t="s">
        <v>838</v>
      </c>
      <c r="Q410" s="24" t="s">
        <v>839</v>
      </c>
      <c r="R410" s="24" t="s">
        <v>149</v>
      </c>
      <c r="T410" s="24" t="s">
        <v>54</v>
      </c>
      <c r="U410" s="24" t="s">
        <v>547</v>
      </c>
      <c r="V410" s="27">
        <v>46249.441666666666</v>
      </c>
      <c r="W410" s="27">
        <v>46249.493750000001</v>
      </c>
      <c r="Z410" s="24">
        <v>1</v>
      </c>
      <c r="AA410" s="24" t="s">
        <v>60</v>
      </c>
      <c r="AB410" s="24" t="b">
        <v>0</v>
      </c>
      <c r="AC410" s="61"/>
    </row>
    <row r="411" spans="2:29" ht="13.7">
      <c r="B411" s="24" t="s">
        <v>49</v>
      </c>
      <c r="C411" s="24" t="s">
        <v>64</v>
      </c>
      <c r="D411" s="24" t="s">
        <v>65</v>
      </c>
      <c r="E411" s="24">
        <v>480</v>
      </c>
      <c r="F411" s="26">
        <v>46235</v>
      </c>
      <c r="G411" s="24" t="s">
        <v>52</v>
      </c>
      <c r="H411" s="24" t="s">
        <v>53</v>
      </c>
      <c r="I411" s="24" t="s">
        <v>54</v>
      </c>
      <c r="J411" s="24" t="s">
        <v>126</v>
      </c>
      <c r="K411" s="24">
        <v>1</v>
      </c>
      <c r="L411" s="24" t="s">
        <v>66</v>
      </c>
      <c r="M411" s="26">
        <v>46249</v>
      </c>
      <c r="N411" s="27">
        <v>46249.354166666664</v>
      </c>
      <c r="O411" s="27">
        <v>46249.6875</v>
      </c>
      <c r="P411" s="24" t="s">
        <v>840</v>
      </c>
      <c r="Q411" s="24" t="s">
        <v>841</v>
      </c>
      <c r="R411" s="24" t="s">
        <v>190</v>
      </c>
      <c r="T411" s="24" t="s">
        <v>54</v>
      </c>
      <c r="U411" s="24" t="s">
        <v>547</v>
      </c>
      <c r="V411" s="27">
        <v>46249.36041666667</v>
      </c>
      <c r="W411" s="27">
        <v>46249.424305555556</v>
      </c>
      <c r="Z411" s="24">
        <v>1</v>
      </c>
      <c r="AA411" s="24" t="s">
        <v>60</v>
      </c>
      <c r="AB411" s="24" t="b">
        <v>0</v>
      </c>
      <c r="AC411" s="61"/>
    </row>
    <row r="412" spans="2:29" ht="13.7">
      <c r="B412" s="24" t="s">
        <v>49</v>
      </c>
      <c r="C412" s="24" t="s">
        <v>64</v>
      </c>
      <c r="D412" s="24" t="s">
        <v>65</v>
      </c>
      <c r="E412" s="24">
        <v>480</v>
      </c>
      <c r="F412" s="26">
        <v>46235</v>
      </c>
      <c r="G412" s="24" t="s">
        <v>52</v>
      </c>
      <c r="H412" s="24" t="s">
        <v>53</v>
      </c>
      <c r="I412" s="24" t="s">
        <v>54</v>
      </c>
      <c r="J412" s="24" t="s">
        <v>126</v>
      </c>
      <c r="K412" s="24">
        <v>1</v>
      </c>
      <c r="L412" s="24" t="s">
        <v>66</v>
      </c>
      <c r="M412" s="26">
        <v>46249</v>
      </c>
      <c r="N412" s="27">
        <v>46249.354166666664</v>
      </c>
      <c r="O412" s="27">
        <v>46249.6875</v>
      </c>
      <c r="P412" s="24" t="s">
        <v>842</v>
      </c>
      <c r="Q412" s="24" t="s">
        <v>843</v>
      </c>
      <c r="R412" s="24" t="s">
        <v>146</v>
      </c>
      <c r="T412" s="24" t="s">
        <v>54</v>
      </c>
      <c r="U412" s="24" t="s">
        <v>547</v>
      </c>
      <c r="V412" s="27">
        <v>46249.609027777777</v>
      </c>
      <c r="W412" s="27">
        <v>46249.664583333331</v>
      </c>
      <c r="Z412" s="24">
        <v>1</v>
      </c>
      <c r="AA412" s="24" t="s">
        <v>60</v>
      </c>
      <c r="AB412" s="24" t="b">
        <v>0</v>
      </c>
      <c r="AC412" s="61"/>
    </row>
    <row r="413" spans="2:29" ht="13.7">
      <c r="B413" s="24" t="s">
        <v>49</v>
      </c>
      <c r="C413" s="24" t="s">
        <v>64</v>
      </c>
      <c r="D413" s="24" t="s">
        <v>65</v>
      </c>
      <c r="E413" s="24">
        <v>480</v>
      </c>
      <c r="F413" s="26">
        <v>46235</v>
      </c>
      <c r="G413" s="24" t="s">
        <v>52</v>
      </c>
      <c r="H413" s="24" t="s">
        <v>53</v>
      </c>
      <c r="I413" s="24" t="s">
        <v>62</v>
      </c>
      <c r="J413" s="24" t="s">
        <v>125</v>
      </c>
      <c r="K413" s="24">
        <v>1</v>
      </c>
      <c r="L413" s="24" t="s">
        <v>66</v>
      </c>
      <c r="M413" s="26">
        <v>46252</v>
      </c>
      <c r="N413" s="27">
        <v>46252.354166666664</v>
      </c>
      <c r="O413" s="27">
        <v>46252.6875</v>
      </c>
      <c r="V413" s="27"/>
      <c r="W413" s="27"/>
      <c r="X413" s="24">
        <v>4</v>
      </c>
      <c r="Y413" s="24">
        <v>0</v>
      </c>
      <c r="Z413" s="24">
        <v>4</v>
      </c>
      <c r="AA413" s="24" t="s">
        <v>60</v>
      </c>
      <c r="AB413" s="24" t="b">
        <v>0</v>
      </c>
      <c r="AC413" s="61">
        <v>0</v>
      </c>
    </row>
    <row r="414" spans="2:29" ht="13.7">
      <c r="B414" s="24" t="s">
        <v>49</v>
      </c>
      <c r="C414" s="24" t="s">
        <v>64</v>
      </c>
      <c r="D414" s="24" t="s">
        <v>65</v>
      </c>
      <c r="E414" s="24">
        <v>480</v>
      </c>
      <c r="F414" s="26">
        <v>46235</v>
      </c>
      <c r="G414" s="24" t="s">
        <v>52</v>
      </c>
      <c r="H414" s="24" t="s">
        <v>53</v>
      </c>
      <c r="I414" s="24" t="s">
        <v>62</v>
      </c>
      <c r="J414" s="24" t="s">
        <v>126</v>
      </c>
      <c r="K414" s="24">
        <v>1</v>
      </c>
      <c r="L414" s="24" t="s">
        <v>66</v>
      </c>
      <c r="M414" s="26">
        <v>46252</v>
      </c>
      <c r="N414" s="27">
        <v>46252.354166666664</v>
      </c>
      <c r="O414" s="27">
        <v>46252.6875</v>
      </c>
      <c r="P414" s="24" t="s">
        <v>844</v>
      </c>
      <c r="Q414" s="24" t="s">
        <v>845</v>
      </c>
      <c r="R414" s="24" t="s">
        <v>328</v>
      </c>
      <c r="T414" s="24" t="s">
        <v>62</v>
      </c>
      <c r="U414" s="24" t="s">
        <v>297</v>
      </c>
      <c r="V414" s="27">
        <v>46252.359722222223</v>
      </c>
      <c r="W414" s="27">
        <v>46252.418055555558</v>
      </c>
      <c r="Z414" s="24">
        <v>1</v>
      </c>
      <c r="AA414" s="24" t="s">
        <v>60</v>
      </c>
      <c r="AB414" s="24" t="b">
        <v>0</v>
      </c>
      <c r="AC414" s="61"/>
    </row>
    <row r="415" spans="2:29" ht="13.7">
      <c r="B415" s="24" t="s">
        <v>49</v>
      </c>
      <c r="C415" s="24" t="s">
        <v>64</v>
      </c>
      <c r="D415" s="24" t="s">
        <v>65</v>
      </c>
      <c r="E415" s="24">
        <v>480</v>
      </c>
      <c r="F415" s="26">
        <v>46235</v>
      </c>
      <c r="G415" s="24" t="s">
        <v>52</v>
      </c>
      <c r="H415" s="24" t="s">
        <v>53</v>
      </c>
      <c r="I415" s="24" t="s">
        <v>62</v>
      </c>
      <c r="J415" s="24" t="s">
        <v>126</v>
      </c>
      <c r="K415" s="24">
        <v>1</v>
      </c>
      <c r="L415" s="24" t="s">
        <v>66</v>
      </c>
      <c r="M415" s="26">
        <v>46252</v>
      </c>
      <c r="N415" s="27">
        <v>46252.354166666664</v>
      </c>
      <c r="O415" s="27">
        <v>46252.6875</v>
      </c>
      <c r="P415" s="24" t="s">
        <v>846</v>
      </c>
      <c r="Q415" s="24" t="s">
        <v>847</v>
      </c>
      <c r="R415" s="24" t="s">
        <v>323</v>
      </c>
      <c r="S415" s="24" t="s">
        <v>213</v>
      </c>
      <c r="T415" s="24" t="s">
        <v>62</v>
      </c>
      <c r="U415" s="24" t="s">
        <v>297</v>
      </c>
      <c r="V415" s="27">
        <v>46252.612500000003</v>
      </c>
      <c r="W415" s="27">
        <v>46252.657638888886</v>
      </c>
      <c r="Z415" s="24">
        <v>1</v>
      </c>
      <c r="AA415" s="24" t="s">
        <v>60</v>
      </c>
      <c r="AB415" s="24" t="b">
        <v>0</v>
      </c>
      <c r="AC415" s="61"/>
    </row>
    <row r="416" spans="2:29" ht="13.7">
      <c r="B416" s="24" t="s">
        <v>49</v>
      </c>
      <c r="C416" s="24" t="s">
        <v>64</v>
      </c>
      <c r="D416" s="24" t="s">
        <v>65</v>
      </c>
      <c r="E416" s="24">
        <v>480</v>
      </c>
      <c r="F416" s="26">
        <v>46235</v>
      </c>
      <c r="G416" s="24" t="s">
        <v>52</v>
      </c>
      <c r="H416" s="24" t="s">
        <v>53</v>
      </c>
      <c r="I416" s="24" t="s">
        <v>62</v>
      </c>
      <c r="J416" s="24" t="s">
        <v>126</v>
      </c>
      <c r="K416" s="24">
        <v>1</v>
      </c>
      <c r="L416" s="24" t="s">
        <v>66</v>
      </c>
      <c r="M416" s="26">
        <v>46252</v>
      </c>
      <c r="N416" s="27">
        <v>46252.354166666664</v>
      </c>
      <c r="O416" s="27">
        <v>46252.6875</v>
      </c>
      <c r="P416" s="24" t="s">
        <v>848</v>
      </c>
      <c r="Q416" s="24" t="s">
        <v>849</v>
      </c>
      <c r="R416" s="24" t="s">
        <v>253</v>
      </c>
      <c r="T416" s="24" t="s">
        <v>62</v>
      </c>
      <c r="U416" s="24" t="s">
        <v>297</v>
      </c>
      <c r="V416" s="27">
        <v>46252.440972222219</v>
      </c>
      <c r="W416" s="27">
        <v>46252.491666666669</v>
      </c>
      <c r="Z416" s="24">
        <v>1</v>
      </c>
      <c r="AA416" s="24" t="s">
        <v>60</v>
      </c>
      <c r="AB416" s="24" t="b">
        <v>0</v>
      </c>
      <c r="AC416" s="61"/>
    </row>
    <row r="417" spans="2:29" ht="13.7">
      <c r="B417" s="24" t="s">
        <v>49</v>
      </c>
      <c r="C417" s="24" t="s">
        <v>64</v>
      </c>
      <c r="D417" s="24" t="s">
        <v>65</v>
      </c>
      <c r="E417" s="24">
        <v>480</v>
      </c>
      <c r="F417" s="26">
        <v>46235</v>
      </c>
      <c r="G417" s="24" t="s">
        <v>52</v>
      </c>
      <c r="H417" s="24" t="s">
        <v>53</v>
      </c>
      <c r="I417" s="24" t="s">
        <v>62</v>
      </c>
      <c r="J417" s="24" t="s">
        <v>126</v>
      </c>
      <c r="K417" s="24">
        <v>1</v>
      </c>
      <c r="L417" s="24" t="s">
        <v>66</v>
      </c>
      <c r="M417" s="26">
        <v>46252</v>
      </c>
      <c r="N417" s="27">
        <v>46252.354166666664</v>
      </c>
      <c r="O417" s="27">
        <v>46252.6875</v>
      </c>
      <c r="P417" s="24" t="s">
        <v>850</v>
      </c>
      <c r="Q417" s="24" t="s">
        <v>851</v>
      </c>
      <c r="R417" s="24" t="s">
        <v>249</v>
      </c>
      <c r="S417" s="24" t="s">
        <v>213</v>
      </c>
      <c r="T417" s="24" t="s">
        <v>62</v>
      </c>
      <c r="U417" s="24" t="s">
        <v>297</v>
      </c>
      <c r="V417" s="27">
        <v>46252.52847222222</v>
      </c>
      <c r="W417" s="27">
        <v>46252.59097222222</v>
      </c>
      <c r="Z417" s="24">
        <v>1</v>
      </c>
      <c r="AA417" s="24" t="s">
        <v>60</v>
      </c>
      <c r="AB417" s="24" t="b">
        <v>0</v>
      </c>
      <c r="AC417" s="61"/>
    </row>
    <row r="418" spans="2:29" ht="13.7">
      <c r="B418" s="24" t="s">
        <v>49</v>
      </c>
      <c r="C418" s="24" t="s">
        <v>64</v>
      </c>
      <c r="D418" s="24" t="s">
        <v>65</v>
      </c>
      <c r="E418" s="24">
        <v>480</v>
      </c>
      <c r="F418" s="26">
        <v>46235</v>
      </c>
      <c r="G418" s="24" t="s">
        <v>52</v>
      </c>
      <c r="H418" s="24" t="s">
        <v>53</v>
      </c>
      <c r="I418" s="24" t="s">
        <v>54</v>
      </c>
      <c r="J418" s="24" t="s">
        <v>125</v>
      </c>
      <c r="K418" s="24">
        <v>1</v>
      </c>
      <c r="L418" s="24" t="s">
        <v>66</v>
      </c>
      <c r="M418" s="26">
        <v>46253</v>
      </c>
      <c r="N418" s="27">
        <v>46253.375</v>
      </c>
      <c r="O418" s="27">
        <v>46253.708333333336</v>
      </c>
      <c r="V418" s="27"/>
      <c r="W418" s="27"/>
      <c r="X418" s="24">
        <v>4</v>
      </c>
      <c r="Y418" s="24">
        <v>0</v>
      </c>
      <c r="Z418" s="24">
        <v>4</v>
      </c>
      <c r="AA418" s="24" t="s">
        <v>60</v>
      </c>
      <c r="AB418" s="24" t="b">
        <v>0</v>
      </c>
      <c r="AC418" s="61">
        <v>0</v>
      </c>
    </row>
    <row r="419" spans="2:29" ht="13.7">
      <c r="B419" s="24" t="s">
        <v>49</v>
      </c>
      <c r="C419" s="24" t="s">
        <v>64</v>
      </c>
      <c r="D419" s="24" t="s">
        <v>65</v>
      </c>
      <c r="E419" s="24">
        <v>480</v>
      </c>
      <c r="F419" s="26">
        <v>46235</v>
      </c>
      <c r="G419" s="24" t="s">
        <v>52</v>
      </c>
      <c r="H419" s="24" t="s">
        <v>53</v>
      </c>
      <c r="I419" s="24" t="s">
        <v>54</v>
      </c>
      <c r="J419" s="24" t="s">
        <v>126</v>
      </c>
      <c r="K419" s="24">
        <v>1</v>
      </c>
      <c r="L419" s="24" t="s">
        <v>66</v>
      </c>
      <c r="M419" s="26">
        <v>46253</v>
      </c>
      <c r="N419" s="27">
        <v>46253.375</v>
      </c>
      <c r="O419" s="27">
        <v>46253.708333333336</v>
      </c>
      <c r="P419" s="24" t="s">
        <v>852</v>
      </c>
      <c r="Q419" s="24" t="s">
        <v>853</v>
      </c>
      <c r="R419" s="24" t="s">
        <v>190</v>
      </c>
      <c r="T419" s="24" t="s">
        <v>54</v>
      </c>
      <c r="U419" s="24" t="s">
        <v>278</v>
      </c>
      <c r="V419" s="27">
        <v>46253.627083333333</v>
      </c>
      <c r="W419" s="27">
        <v>46253.685416666667</v>
      </c>
      <c r="Z419" s="24">
        <v>1</v>
      </c>
      <c r="AA419" s="24" t="s">
        <v>60</v>
      </c>
      <c r="AB419" s="24" t="b">
        <v>0</v>
      </c>
      <c r="AC419" s="61"/>
    </row>
    <row r="420" spans="2:29" ht="13.7">
      <c r="B420" s="24" t="s">
        <v>49</v>
      </c>
      <c r="C420" s="24" t="s">
        <v>64</v>
      </c>
      <c r="D420" s="24" t="s">
        <v>65</v>
      </c>
      <c r="E420" s="24">
        <v>480</v>
      </c>
      <c r="F420" s="26">
        <v>46235</v>
      </c>
      <c r="G420" s="24" t="s">
        <v>52</v>
      </c>
      <c r="H420" s="24" t="s">
        <v>53</v>
      </c>
      <c r="I420" s="24" t="s">
        <v>54</v>
      </c>
      <c r="J420" s="24" t="s">
        <v>126</v>
      </c>
      <c r="K420" s="24">
        <v>1</v>
      </c>
      <c r="L420" s="24" t="s">
        <v>66</v>
      </c>
      <c r="M420" s="26">
        <v>46253</v>
      </c>
      <c r="N420" s="27">
        <v>46253.375</v>
      </c>
      <c r="O420" s="27">
        <v>46253.708333333336</v>
      </c>
      <c r="P420" s="24" t="s">
        <v>854</v>
      </c>
      <c r="Q420" s="24" t="s">
        <v>855</v>
      </c>
      <c r="R420" s="24" t="s">
        <v>190</v>
      </c>
      <c r="S420" s="24" t="s">
        <v>198</v>
      </c>
      <c r="T420" s="24" t="s">
        <v>54</v>
      </c>
      <c r="U420" s="24" t="s">
        <v>278</v>
      </c>
      <c r="V420" s="27">
        <v>46253.461805555555</v>
      </c>
      <c r="W420" s="27">
        <v>46253.511111111111</v>
      </c>
      <c r="Z420" s="24">
        <v>1</v>
      </c>
      <c r="AA420" s="24" t="s">
        <v>60</v>
      </c>
      <c r="AB420" s="24" t="b">
        <v>0</v>
      </c>
      <c r="AC420" s="61"/>
    </row>
    <row r="421" spans="2:29" ht="13.7">
      <c r="B421" s="24" t="s">
        <v>49</v>
      </c>
      <c r="C421" s="24" t="s">
        <v>64</v>
      </c>
      <c r="D421" s="24" t="s">
        <v>65</v>
      </c>
      <c r="E421" s="24">
        <v>480</v>
      </c>
      <c r="F421" s="26">
        <v>46235</v>
      </c>
      <c r="G421" s="24" t="s">
        <v>52</v>
      </c>
      <c r="H421" s="24" t="s">
        <v>53</v>
      </c>
      <c r="I421" s="24" t="s">
        <v>54</v>
      </c>
      <c r="J421" s="24" t="s">
        <v>126</v>
      </c>
      <c r="K421" s="24">
        <v>1</v>
      </c>
      <c r="L421" s="24" t="s">
        <v>66</v>
      </c>
      <c r="M421" s="26">
        <v>46253</v>
      </c>
      <c r="N421" s="27">
        <v>46253.375</v>
      </c>
      <c r="O421" s="27">
        <v>46253.708333333336</v>
      </c>
      <c r="P421" s="24" t="s">
        <v>856</v>
      </c>
      <c r="Q421" s="24" t="s">
        <v>857</v>
      </c>
      <c r="R421" s="24" t="s">
        <v>142</v>
      </c>
      <c r="T421" s="24" t="s">
        <v>54</v>
      </c>
      <c r="U421" s="24" t="s">
        <v>278</v>
      </c>
      <c r="V421" s="27">
        <v>46253.548611111109</v>
      </c>
      <c r="W421" s="27">
        <v>46253.614583333336</v>
      </c>
      <c r="Z421" s="24">
        <v>1</v>
      </c>
      <c r="AA421" s="24" t="s">
        <v>60</v>
      </c>
      <c r="AB421" s="24" t="b">
        <v>0</v>
      </c>
      <c r="AC421" s="61"/>
    </row>
    <row r="422" spans="2:29" ht="13.7">
      <c r="B422" s="24" t="s">
        <v>49</v>
      </c>
      <c r="C422" s="24" t="s">
        <v>64</v>
      </c>
      <c r="D422" s="24" t="s">
        <v>65</v>
      </c>
      <c r="E422" s="24">
        <v>480</v>
      </c>
      <c r="F422" s="26">
        <v>46235</v>
      </c>
      <c r="G422" s="24" t="s">
        <v>52</v>
      </c>
      <c r="H422" s="24" t="s">
        <v>53</v>
      </c>
      <c r="I422" s="24" t="s">
        <v>54</v>
      </c>
      <c r="J422" s="24" t="s">
        <v>126</v>
      </c>
      <c r="K422" s="24">
        <v>1</v>
      </c>
      <c r="L422" s="24" t="s">
        <v>66</v>
      </c>
      <c r="M422" s="26">
        <v>46253</v>
      </c>
      <c r="N422" s="27">
        <v>46253.375</v>
      </c>
      <c r="O422" s="27">
        <v>46253.708333333336</v>
      </c>
      <c r="P422" s="24" t="s">
        <v>858</v>
      </c>
      <c r="Q422" s="24" t="s">
        <v>859</v>
      </c>
      <c r="R422" s="24" t="s">
        <v>146</v>
      </c>
      <c r="T422" s="24" t="s">
        <v>54</v>
      </c>
      <c r="U422" s="24" t="s">
        <v>278</v>
      </c>
      <c r="V422" s="27">
        <v>46253.382638888892</v>
      </c>
      <c r="W422" s="27">
        <v>46253.44027777778</v>
      </c>
      <c r="Z422" s="24">
        <v>1</v>
      </c>
      <c r="AA422" s="24" t="s">
        <v>60</v>
      </c>
      <c r="AB422" s="24" t="b">
        <v>0</v>
      </c>
      <c r="AC422" s="61"/>
    </row>
    <row r="423" spans="2:29" ht="13.7">
      <c r="B423" s="24" t="s">
        <v>49</v>
      </c>
      <c r="C423" s="24" t="s">
        <v>64</v>
      </c>
      <c r="D423" s="24" t="s">
        <v>65</v>
      </c>
      <c r="E423" s="24">
        <v>480</v>
      </c>
      <c r="F423" s="26">
        <v>46235</v>
      </c>
      <c r="G423" s="24" t="s">
        <v>52</v>
      </c>
      <c r="H423" s="24" t="s">
        <v>53</v>
      </c>
      <c r="I423" s="24" t="s">
        <v>57</v>
      </c>
      <c r="J423" s="24" t="s">
        <v>125</v>
      </c>
      <c r="K423" s="24">
        <v>1</v>
      </c>
      <c r="L423" s="24" t="s">
        <v>66</v>
      </c>
      <c r="M423" s="26">
        <v>46258</v>
      </c>
      <c r="N423" s="27">
        <v>46258.333333333336</v>
      </c>
      <c r="O423" s="27">
        <v>46258.666666666664</v>
      </c>
      <c r="V423" s="27"/>
      <c r="W423" s="27"/>
      <c r="X423" s="24">
        <v>4</v>
      </c>
      <c r="Y423" s="24">
        <v>0</v>
      </c>
      <c r="Z423" s="24">
        <v>4</v>
      </c>
      <c r="AA423" s="24" t="s">
        <v>60</v>
      </c>
      <c r="AB423" s="24" t="b">
        <v>0</v>
      </c>
      <c r="AC423" s="61">
        <v>0</v>
      </c>
    </row>
    <row r="424" spans="2:29" ht="13.7">
      <c r="B424" s="24" t="s">
        <v>49</v>
      </c>
      <c r="C424" s="24" t="s">
        <v>64</v>
      </c>
      <c r="D424" s="24" t="s">
        <v>65</v>
      </c>
      <c r="E424" s="24">
        <v>480</v>
      </c>
      <c r="F424" s="26">
        <v>46235</v>
      </c>
      <c r="G424" s="24" t="s">
        <v>52</v>
      </c>
      <c r="H424" s="24" t="s">
        <v>53</v>
      </c>
      <c r="I424" s="24" t="s">
        <v>57</v>
      </c>
      <c r="J424" s="24" t="s">
        <v>126</v>
      </c>
      <c r="K424" s="24">
        <v>1</v>
      </c>
      <c r="L424" s="24" t="s">
        <v>66</v>
      </c>
      <c r="M424" s="26">
        <v>46258</v>
      </c>
      <c r="N424" s="27">
        <v>46258.333333333336</v>
      </c>
      <c r="O424" s="27">
        <v>46258.666666666664</v>
      </c>
      <c r="P424" s="24" t="s">
        <v>860</v>
      </c>
      <c r="Q424" s="24" t="s">
        <v>861</v>
      </c>
      <c r="R424" s="24" t="s">
        <v>182</v>
      </c>
      <c r="T424" s="24" t="s">
        <v>57</v>
      </c>
      <c r="U424" s="24" t="s">
        <v>580</v>
      </c>
      <c r="V424" s="27">
        <v>46258.42083333333</v>
      </c>
      <c r="W424" s="27">
        <v>46258.48333333333</v>
      </c>
      <c r="Z424" s="24">
        <v>1</v>
      </c>
      <c r="AA424" s="24" t="s">
        <v>60</v>
      </c>
      <c r="AB424" s="24" t="b">
        <v>0</v>
      </c>
      <c r="AC424" s="61"/>
    </row>
    <row r="425" spans="2:29" ht="13.7">
      <c r="B425" s="24" t="s">
        <v>49</v>
      </c>
      <c r="C425" s="24" t="s">
        <v>64</v>
      </c>
      <c r="D425" s="24" t="s">
        <v>65</v>
      </c>
      <c r="E425" s="24">
        <v>480</v>
      </c>
      <c r="F425" s="26">
        <v>46235</v>
      </c>
      <c r="G425" s="24" t="s">
        <v>52</v>
      </c>
      <c r="H425" s="24" t="s">
        <v>53</v>
      </c>
      <c r="I425" s="24" t="s">
        <v>57</v>
      </c>
      <c r="J425" s="24" t="s">
        <v>126</v>
      </c>
      <c r="K425" s="24">
        <v>1</v>
      </c>
      <c r="L425" s="24" t="s">
        <v>66</v>
      </c>
      <c r="M425" s="26">
        <v>46258</v>
      </c>
      <c r="N425" s="27">
        <v>46258.333333333336</v>
      </c>
      <c r="O425" s="27">
        <v>46258.666666666664</v>
      </c>
      <c r="P425" s="24" t="s">
        <v>862</v>
      </c>
      <c r="Q425" s="24" t="s">
        <v>863</v>
      </c>
      <c r="R425" s="24" t="s">
        <v>155</v>
      </c>
      <c r="T425" s="24" t="s">
        <v>57</v>
      </c>
      <c r="U425" s="24" t="s">
        <v>580</v>
      </c>
      <c r="V425" s="27">
        <v>46258.584722222222</v>
      </c>
      <c r="W425" s="27">
        <v>46258.644444444442</v>
      </c>
      <c r="Z425" s="24">
        <v>1</v>
      </c>
      <c r="AA425" s="24" t="s">
        <v>60</v>
      </c>
      <c r="AB425" s="24" t="b">
        <v>0</v>
      </c>
      <c r="AC425" s="61"/>
    </row>
    <row r="426" spans="2:29" ht="13.7">
      <c r="B426" s="24" t="s">
        <v>49</v>
      </c>
      <c r="C426" s="24" t="s">
        <v>64</v>
      </c>
      <c r="D426" s="24" t="s">
        <v>65</v>
      </c>
      <c r="E426" s="24">
        <v>480</v>
      </c>
      <c r="F426" s="26">
        <v>46235</v>
      </c>
      <c r="G426" s="24" t="s">
        <v>52</v>
      </c>
      <c r="H426" s="24" t="s">
        <v>53</v>
      </c>
      <c r="I426" s="24" t="s">
        <v>57</v>
      </c>
      <c r="J426" s="24" t="s">
        <v>126</v>
      </c>
      <c r="K426" s="24">
        <v>1</v>
      </c>
      <c r="L426" s="24" t="s">
        <v>66</v>
      </c>
      <c r="M426" s="26">
        <v>46258</v>
      </c>
      <c r="N426" s="27">
        <v>46258.333333333336</v>
      </c>
      <c r="O426" s="27">
        <v>46258.666666666664</v>
      </c>
      <c r="P426" s="24" t="s">
        <v>864</v>
      </c>
      <c r="Q426" s="24" t="s">
        <v>865</v>
      </c>
      <c r="R426" s="24" t="s">
        <v>159</v>
      </c>
      <c r="T426" s="24" t="s">
        <v>57</v>
      </c>
      <c r="U426" s="24" t="s">
        <v>580</v>
      </c>
      <c r="V426" s="27">
        <v>46258.336805555555</v>
      </c>
      <c r="W426" s="27">
        <v>46258.384722222225</v>
      </c>
      <c r="Z426" s="24">
        <v>1</v>
      </c>
      <c r="AA426" s="24" t="s">
        <v>60</v>
      </c>
      <c r="AB426" s="24" t="b">
        <v>0</v>
      </c>
      <c r="AC426" s="61"/>
    </row>
    <row r="427" spans="2:29" ht="13.7">
      <c r="B427" s="24" t="s">
        <v>49</v>
      </c>
      <c r="C427" s="24" t="s">
        <v>64</v>
      </c>
      <c r="D427" s="24" t="s">
        <v>65</v>
      </c>
      <c r="E427" s="24">
        <v>480</v>
      </c>
      <c r="F427" s="26">
        <v>46235</v>
      </c>
      <c r="G427" s="24" t="s">
        <v>52</v>
      </c>
      <c r="H427" s="24" t="s">
        <v>53</v>
      </c>
      <c r="I427" s="24" t="s">
        <v>57</v>
      </c>
      <c r="J427" s="24" t="s">
        <v>126</v>
      </c>
      <c r="K427" s="24">
        <v>1</v>
      </c>
      <c r="L427" s="24" t="s">
        <v>66</v>
      </c>
      <c r="M427" s="26">
        <v>46258</v>
      </c>
      <c r="N427" s="27">
        <v>46258.333333333336</v>
      </c>
      <c r="O427" s="27">
        <v>46258.666666666664</v>
      </c>
      <c r="P427" s="24" t="s">
        <v>866</v>
      </c>
      <c r="Q427" s="24" t="s">
        <v>867</v>
      </c>
      <c r="R427" s="24" t="s">
        <v>165</v>
      </c>
      <c r="S427" s="24" t="s">
        <v>152</v>
      </c>
      <c r="T427" s="24" t="s">
        <v>57</v>
      </c>
      <c r="U427" s="24" t="s">
        <v>580</v>
      </c>
      <c r="V427" s="27">
        <v>46258.50277777778</v>
      </c>
      <c r="W427" s="27">
        <v>46258.552777777775</v>
      </c>
      <c r="Z427" s="24">
        <v>1</v>
      </c>
      <c r="AA427" s="24" t="s">
        <v>60</v>
      </c>
      <c r="AB427" s="24" t="b">
        <v>0</v>
      </c>
      <c r="AC427" s="61"/>
    </row>
    <row r="428" spans="2:29" ht="13.7">
      <c r="B428" s="24" t="s">
        <v>49</v>
      </c>
      <c r="C428" s="24" t="s">
        <v>64</v>
      </c>
      <c r="D428" s="24" t="s">
        <v>65</v>
      </c>
      <c r="E428" s="24">
        <v>540</v>
      </c>
      <c r="F428" s="26">
        <v>46174</v>
      </c>
      <c r="G428" s="24" t="s">
        <v>52</v>
      </c>
      <c r="H428" s="24" t="s">
        <v>53</v>
      </c>
      <c r="I428" s="24" t="s">
        <v>59</v>
      </c>
      <c r="J428" s="24" t="s">
        <v>125</v>
      </c>
      <c r="K428" s="24">
        <v>1</v>
      </c>
      <c r="L428" s="24" t="s">
        <v>66</v>
      </c>
      <c r="M428" s="26">
        <v>46175</v>
      </c>
      <c r="N428" s="27">
        <v>46175.333333333336</v>
      </c>
      <c r="O428" s="27">
        <v>46175.708333333336</v>
      </c>
      <c r="V428" s="27"/>
      <c r="W428" s="27"/>
      <c r="X428" s="24">
        <v>4</v>
      </c>
      <c r="Y428" s="24">
        <v>0</v>
      </c>
      <c r="Z428" s="24">
        <v>4</v>
      </c>
      <c r="AA428" s="24" t="s">
        <v>56</v>
      </c>
      <c r="AB428" s="24" t="b">
        <v>0</v>
      </c>
      <c r="AC428" s="61">
        <v>0</v>
      </c>
    </row>
    <row r="429" spans="2:29" ht="13.7">
      <c r="B429" s="24" t="s">
        <v>49</v>
      </c>
      <c r="C429" s="24" t="s">
        <v>64</v>
      </c>
      <c r="D429" s="24" t="s">
        <v>65</v>
      </c>
      <c r="E429" s="24">
        <v>540</v>
      </c>
      <c r="F429" s="26">
        <v>46174</v>
      </c>
      <c r="G429" s="24" t="s">
        <v>52</v>
      </c>
      <c r="H429" s="24" t="s">
        <v>53</v>
      </c>
      <c r="I429" s="24" t="s">
        <v>59</v>
      </c>
      <c r="J429" s="24" t="s">
        <v>126</v>
      </c>
      <c r="K429" s="24">
        <v>1</v>
      </c>
      <c r="L429" s="24" t="s">
        <v>66</v>
      </c>
      <c r="M429" s="26">
        <v>46175</v>
      </c>
      <c r="N429" s="27">
        <v>46175.333333333336</v>
      </c>
      <c r="O429" s="27">
        <v>46175.708333333336</v>
      </c>
      <c r="P429" s="24" t="s">
        <v>868</v>
      </c>
      <c r="Q429" s="24" t="s">
        <v>869</v>
      </c>
      <c r="R429" s="24" t="s">
        <v>174</v>
      </c>
      <c r="S429" s="24" t="s">
        <v>213</v>
      </c>
      <c r="T429" s="24" t="s">
        <v>59</v>
      </c>
      <c r="U429" s="24" t="s">
        <v>480</v>
      </c>
      <c r="V429" s="27">
        <v>46175.431944444441</v>
      </c>
      <c r="W429" s="27">
        <v>46175.484722222223</v>
      </c>
      <c r="Z429" s="24">
        <v>1</v>
      </c>
      <c r="AA429" s="24" t="s">
        <v>56</v>
      </c>
      <c r="AB429" s="24" t="b">
        <v>0</v>
      </c>
      <c r="AC429" s="61"/>
    </row>
    <row r="430" spans="2:29" ht="13.7">
      <c r="B430" s="24" t="s">
        <v>49</v>
      </c>
      <c r="C430" s="24" t="s">
        <v>64</v>
      </c>
      <c r="D430" s="24" t="s">
        <v>65</v>
      </c>
      <c r="E430" s="24">
        <v>540</v>
      </c>
      <c r="F430" s="26">
        <v>46174</v>
      </c>
      <c r="G430" s="24" t="s">
        <v>52</v>
      </c>
      <c r="H430" s="24" t="s">
        <v>53</v>
      </c>
      <c r="I430" s="24" t="s">
        <v>59</v>
      </c>
      <c r="J430" s="24" t="s">
        <v>126</v>
      </c>
      <c r="K430" s="24">
        <v>1</v>
      </c>
      <c r="L430" s="24" t="s">
        <v>66</v>
      </c>
      <c r="M430" s="26">
        <v>46175</v>
      </c>
      <c r="N430" s="27">
        <v>46175.333333333336</v>
      </c>
      <c r="O430" s="27">
        <v>46175.708333333336</v>
      </c>
      <c r="P430" s="24" t="s">
        <v>870</v>
      </c>
      <c r="Q430" s="24" t="s">
        <v>871</v>
      </c>
      <c r="R430" s="24" t="s">
        <v>217</v>
      </c>
      <c r="S430" s="24" t="s">
        <v>156</v>
      </c>
      <c r="T430" s="24" t="s">
        <v>59</v>
      </c>
      <c r="U430" s="24" t="s">
        <v>480</v>
      </c>
      <c r="V430" s="27">
        <v>46175.621527777781</v>
      </c>
      <c r="W430" s="27">
        <v>46175.681944444441</v>
      </c>
      <c r="Z430" s="24">
        <v>1</v>
      </c>
      <c r="AA430" s="24" t="s">
        <v>56</v>
      </c>
      <c r="AB430" s="24" t="b">
        <v>0</v>
      </c>
      <c r="AC430" s="61"/>
    </row>
    <row r="431" spans="2:29" ht="13.7">
      <c r="B431" s="24" t="s">
        <v>49</v>
      </c>
      <c r="C431" s="24" t="s">
        <v>64</v>
      </c>
      <c r="D431" s="24" t="s">
        <v>65</v>
      </c>
      <c r="E431" s="24">
        <v>540</v>
      </c>
      <c r="F431" s="26">
        <v>46174</v>
      </c>
      <c r="G431" s="24" t="s">
        <v>52</v>
      </c>
      <c r="H431" s="24" t="s">
        <v>53</v>
      </c>
      <c r="I431" s="24" t="s">
        <v>59</v>
      </c>
      <c r="J431" s="24" t="s">
        <v>126</v>
      </c>
      <c r="K431" s="24">
        <v>1</v>
      </c>
      <c r="L431" s="24" t="s">
        <v>66</v>
      </c>
      <c r="M431" s="26">
        <v>46175</v>
      </c>
      <c r="N431" s="27">
        <v>46175.333333333336</v>
      </c>
      <c r="O431" s="27">
        <v>46175.708333333336</v>
      </c>
      <c r="P431" s="24" t="s">
        <v>872</v>
      </c>
      <c r="Q431" s="24" t="s">
        <v>873</v>
      </c>
      <c r="R431" s="24" t="s">
        <v>174</v>
      </c>
      <c r="T431" s="24" t="s">
        <v>59</v>
      </c>
      <c r="U431" s="24" t="s">
        <v>480</v>
      </c>
      <c r="V431" s="27">
        <v>46175.336111111108</v>
      </c>
      <c r="W431" s="27">
        <v>46175.38958333333</v>
      </c>
      <c r="Z431" s="24">
        <v>1</v>
      </c>
      <c r="AA431" s="24" t="s">
        <v>56</v>
      </c>
      <c r="AB431" s="24" t="b">
        <v>0</v>
      </c>
      <c r="AC431" s="61"/>
    </row>
    <row r="432" spans="2:29" ht="13.7">
      <c r="B432" s="24" t="s">
        <v>49</v>
      </c>
      <c r="C432" s="24" t="s">
        <v>64</v>
      </c>
      <c r="D432" s="24" t="s">
        <v>65</v>
      </c>
      <c r="E432" s="24">
        <v>540</v>
      </c>
      <c r="F432" s="26">
        <v>46174</v>
      </c>
      <c r="G432" s="24" t="s">
        <v>52</v>
      </c>
      <c r="H432" s="24" t="s">
        <v>53</v>
      </c>
      <c r="I432" s="24" t="s">
        <v>59</v>
      </c>
      <c r="J432" s="24" t="s">
        <v>126</v>
      </c>
      <c r="K432" s="24">
        <v>1</v>
      </c>
      <c r="L432" s="24" t="s">
        <v>66</v>
      </c>
      <c r="M432" s="26">
        <v>46175</v>
      </c>
      <c r="N432" s="27">
        <v>46175.333333333336</v>
      </c>
      <c r="O432" s="27">
        <v>46175.708333333336</v>
      </c>
      <c r="P432" s="24" t="s">
        <v>874</v>
      </c>
      <c r="Q432" s="24" t="s">
        <v>875</v>
      </c>
      <c r="R432" s="24" t="s">
        <v>281</v>
      </c>
      <c r="T432" s="24" t="s">
        <v>59</v>
      </c>
      <c r="U432" s="24" t="s">
        <v>480</v>
      </c>
      <c r="V432" s="27">
        <v>46175.527083333334</v>
      </c>
      <c r="W432" s="27">
        <v>46175.606249999997</v>
      </c>
      <c r="Z432" s="24">
        <v>1</v>
      </c>
      <c r="AA432" s="24" t="s">
        <v>56</v>
      </c>
      <c r="AB432" s="24" t="b">
        <v>0</v>
      </c>
      <c r="AC432" s="61"/>
    </row>
    <row r="433" spans="2:29" ht="13.7">
      <c r="B433" s="24" t="s">
        <v>49</v>
      </c>
      <c r="C433" s="24" t="s">
        <v>64</v>
      </c>
      <c r="D433" s="24" t="s">
        <v>65</v>
      </c>
      <c r="E433" s="24">
        <v>540</v>
      </c>
      <c r="F433" s="26">
        <v>46174</v>
      </c>
      <c r="G433" s="24" t="s">
        <v>52</v>
      </c>
      <c r="H433" s="24" t="s">
        <v>53</v>
      </c>
      <c r="I433" s="24" t="s">
        <v>68</v>
      </c>
      <c r="J433" s="24" t="s">
        <v>125</v>
      </c>
      <c r="K433" s="24">
        <v>1</v>
      </c>
      <c r="L433" s="24" t="s">
        <v>66</v>
      </c>
      <c r="M433" s="26">
        <v>46184</v>
      </c>
      <c r="N433" s="27">
        <v>46184.333333333336</v>
      </c>
      <c r="O433" s="27">
        <v>46184.708333333336</v>
      </c>
      <c r="V433" s="27"/>
      <c r="W433" s="27"/>
      <c r="X433" s="24">
        <v>4</v>
      </c>
      <c r="Y433" s="24">
        <v>0</v>
      </c>
      <c r="Z433" s="24">
        <v>4</v>
      </c>
      <c r="AA433" s="24" t="s">
        <v>56</v>
      </c>
      <c r="AB433" s="24" t="b">
        <v>0</v>
      </c>
      <c r="AC433" s="61">
        <v>0</v>
      </c>
    </row>
    <row r="434" spans="2:29" ht="13.7">
      <c r="B434" s="24" t="s">
        <v>49</v>
      </c>
      <c r="C434" s="24" t="s">
        <v>64</v>
      </c>
      <c r="D434" s="24" t="s">
        <v>65</v>
      </c>
      <c r="E434" s="24">
        <v>540</v>
      </c>
      <c r="F434" s="26">
        <v>46174</v>
      </c>
      <c r="G434" s="24" t="s">
        <v>52</v>
      </c>
      <c r="H434" s="24" t="s">
        <v>53</v>
      </c>
      <c r="I434" s="24" t="s">
        <v>68</v>
      </c>
      <c r="J434" s="24" t="s">
        <v>126</v>
      </c>
      <c r="K434" s="24">
        <v>1</v>
      </c>
      <c r="L434" s="24" t="s">
        <v>66</v>
      </c>
      <c r="M434" s="26">
        <v>46184</v>
      </c>
      <c r="N434" s="27">
        <v>46184.333333333336</v>
      </c>
      <c r="O434" s="27">
        <v>46184.708333333336</v>
      </c>
      <c r="P434" s="24" t="s">
        <v>876</v>
      </c>
      <c r="Q434" s="24" t="s">
        <v>877</v>
      </c>
      <c r="R434" s="24" t="s">
        <v>323</v>
      </c>
      <c r="T434" s="24" t="s">
        <v>68</v>
      </c>
      <c r="U434" s="24" t="s">
        <v>143</v>
      </c>
      <c r="V434" s="27">
        <v>46184.524305555555</v>
      </c>
      <c r="W434" s="27">
        <v>46184.6</v>
      </c>
      <c r="Z434" s="24">
        <v>1</v>
      </c>
      <c r="AA434" s="24" t="s">
        <v>56</v>
      </c>
      <c r="AB434" s="24" t="b">
        <v>0</v>
      </c>
      <c r="AC434" s="61"/>
    </row>
    <row r="435" spans="2:29" ht="13.7">
      <c r="B435" s="24" t="s">
        <v>49</v>
      </c>
      <c r="C435" s="24" t="s">
        <v>64</v>
      </c>
      <c r="D435" s="24" t="s">
        <v>65</v>
      </c>
      <c r="E435" s="24">
        <v>540</v>
      </c>
      <c r="F435" s="26">
        <v>46174</v>
      </c>
      <c r="G435" s="24" t="s">
        <v>52</v>
      </c>
      <c r="H435" s="24" t="s">
        <v>53</v>
      </c>
      <c r="I435" s="24" t="s">
        <v>68</v>
      </c>
      <c r="J435" s="24" t="s">
        <v>126</v>
      </c>
      <c r="K435" s="24">
        <v>1</v>
      </c>
      <c r="L435" s="24" t="s">
        <v>66</v>
      </c>
      <c r="M435" s="26">
        <v>46184</v>
      </c>
      <c r="N435" s="27">
        <v>46184.333333333336</v>
      </c>
      <c r="O435" s="27">
        <v>46184.708333333336</v>
      </c>
      <c r="P435" s="24" t="s">
        <v>878</v>
      </c>
      <c r="Q435" s="24" t="s">
        <v>879</v>
      </c>
      <c r="R435" s="24" t="s">
        <v>636</v>
      </c>
      <c r="T435" s="24" t="s">
        <v>68</v>
      </c>
      <c r="U435" s="24" t="s">
        <v>143</v>
      </c>
      <c r="V435" s="27">
        <v>46184.430555555555</v>
      </c>
      <c r="W435" s="27">
        <v>46184.487500000003</v>
      </c>
      <c r="Z435" s="24">
        <v>1</v>
      </c>
      <c r="AA435" s="24" t="s">
        <v>56</v>
      </c>
      <c r="AB435" s="24" t="b">
        <v>0</v>
      </c>
      <c r="AC435" s="61"/>
    </row>
    <row r="436" spans="2:29" ht="13.7">
      <c r="B436" s="24" t="s">
        <v>49</v>
      </c>
      <c r="C436" s="24" t="s">
        <v>64</v>
      </c>
      <c r="D436" s="24" t="s">
        <v>65</v>
      </c>
      <c r="E436" s="24">
        <v>540</v>
      </c>
      <c r="F436" s="26">
        <v>46174</v>
      </c>
      <c r="G436" s="24" t="s">
        <v>52</v>
      </c>
      <c r="H436" s="24" t="s">
        <v>53</v>
      </c>
      <c r="I436" s="24" t="s">
        <v>68</v>
      </c>
      <c r="J436" s="24" t="s">
        <v>126</v>
      </c>
      <c r="K436" s="24">
        <v>1</v>
      </c>
      <c r="L436" s="24" t="s">
        <v>66</v>
      </c>
      <c r="M436" s="26">
        <v>46184</v>
      </c>
      <c r="N436" s="27">
        <v>46184.333333333336</v>
      </c>
      <c r="O436" s="27">
        <v>46184.708333333336</v>
      </c>
      <c r="P436" s="24" t="s">
        <v>880</v>
      </c>
      <c r="Q436" s="24" t="s">
        <v>881</v>
      </c>
      <c r="R436" s="24" t="s">
        <v>323</v>
      </c>
      <c r="T436" s="24" t="s">
        <v>68</v>
      </c>
      <c r="U436" s="24" t="s">
        <v>143</v>
      </c>
      <c r="V436" s="27">
        <v>46184.617361111108</v>
      </c>
      <c r="W436" s="27">
        <v>46184.681250000001</v>
      </c>
      <c r="Z436" s="24">
        <v>1</v>
      </c>
      <c r="AA436" s="24" t="s">
        <v>56</v>
      </c>
      <c r="AB436" s="24" t="b">
        <v>0</v>
      </c>
      <c r="AC436" s="61"/>
    </row>
    <row r="437" spans="2:29" ht="13.7">
      <c r="B437" s="24" t="s">
        <v>49</v>
      </c>
      <c r="C437" s="24" t="s">
        <v>64</v>
      </c>
      <c r="D437" s="24" t="s">
        <v>65</v>
      </c>
      <c r="E437" s="24">
        <v>540</v>
      </c>
      <c r="F437" s="26">
        <v>46174</v>
      </c>
      <c r="G437" s="24" t="s">
        <v>52</v>
      </c>
      <c r="H437" s="24" t="s">
        <v>53</v>
      </c>
      <c r="I437" s="24" t="s">
        <v>68</v>
      </c>
      <c r="J437" s="24" t="s">
        <v>126</v>
      </c>
      <c r="K437" s="24">
        <v>1</v>
      </c>
      <c r="L437" s="24" t="s">
        <v>66</v>
      </c>
      <c r="M437" s="26">
        <v>46184</v>
      </c>
      <c r="N437" s="27">
        <v>46184.333333333336</v>
      </c>
      <c r="O437" s="27">
        <v>46184.708333333336</v>
      </c>
      <c r="P437" s="24" t="s">
        <v>882</v>
      </c>
      <c r="Q437" s="24" t="s">
        <v>883</v>
      </c>
      <c r="R437" s="24" t="s">
        <v>633</v>
      </c>
      <c r="T437" s="24" t="s">
        <v>68</v>
      </c>
      <c r="U437" s="24" t="s">
        <v>143</v>
      </c>
      <c r="V437" s="27">
        <v>46184.337500000001</v>
      </c>
      <c r="W437" s="27">
        <v>46184.396527777775</v>
      </c>
      <c r="Z437" s="24">
        <v>1</v>
      </c>
      <c r="AA437" s="24" t="s">
        <v>56</v>
      </c>
      <c r="AB437" s="24" t="b">
        <v>0</v>
      </c>
      <c r="AC437" s="61"/>
    </row>
    <row r="438" spans="2:29" ht="13.7">
      <c r="B438" s="24" t="s">
        <v>49</v>
      </c>
      <c r="C438" s="24" t="s">
        <v>64</v>
      </c>
      <c r="D438" s="24" t="s">
        <v>65</v>
      </c>
      <c r="E438" s="24">
        <v>540</v>
      </c>
      <c r="F438" s="26">
        <v>46174</v>
      </c>
      <c r="G438" s="24" t="s">
        <v>52</v>
      </c>
      <c r="H438" s="24" t="s">
        <v>53</v>
      </c>
      <c r="I438" s="24" t="s">
        <v>67</v>
      </c>
      <c r="J438" s="24" t="s">
        <v>125</v>
      </c>
      <c r="K438" s="24">
        <v>1</v>
      </c>
      <c r="L438" s="24" t="s">
        <v>66</v>
      </c>
      <c r="M438" s="26">
        <v>46187</v>
      </c>
      <c r="N438" s="27">
        <v>46187.375</v>
      </c>
      <c r="O438" s="27">
        <v>46187.75</v>
      </c>
      <c r="V438" s="27"/>
      <c r="W438" s="27"/>
      <c r="X438" s="24">
        <v>4</v>
      </c>
      <c r="Y438" s="24">
        <v>0</v>
      </c>
      <c r="Z438" s="24">
        <v>4</v>
      </c>
      <c r="AA438" s="24" t="s">
        <v>56</v>
      </c>
      <c r="AB438" s="24" t="b">
        <v>0</v>
      </c>
      <c r="AC438" s="61">
        <v>0</v>
      </c>
    </row>
    <row r="439" spans="2:29" ht="13.7">
      <c r="B439" s="24" t="s">
        <v>49</v>
      </c>
      <c r="C439" s="24" t="s">
        <v>64</v>
      </c>
      <c r="D439" s="24" t="s">
        <v>65</v>
      </c>
      <c r="E439" s="24">
        <v>540</v>
      </c>
      <c r="F439" s="26">
        <v>46174</v>
      </c>
      <c r="G439" s="24" t="s">
        <v>52</v>
      </c>
      <c r="H439" s="24" t="s">
        <v>53</v>
      </c>
      <c r="I439" s="24" t="s">
        <v>67</v>
      </c>
      <c r="J439" s="24" t="s">
        <v>126</v>
      </c>
      <c r="K439" s="24">
        <v>1</v>
      </c>
      <c r="L439" s="24" t="s">
        <v>66</v>
      </c>
      <c r="M439" s="26">
        <v>46187</v>
      </c>
      <c r="N439" s="27">
        <v>46187.375</v>
      </c>
      <c r="O439" s="27">
        <v>46187.75</v>
      </c>
      <c r="P439" s="24" t="s">
        <v>884</v>
      </c>
      <c r="Q439" s="24" t="s">
        <v>885</v>
      </c>
      <c r="R439" s="24" t="s">
        <v>687</v>
      </c>
      <c r="S439" s="24" t="s">
        <v>198</v>
      </c>
      <c r="T439" s="24" t="s">
        <v>67</v>
      </c>
      <c r="U439" s="24" t="s">
        <v>191</v>
      </c>
      <c r="V439" s="27">
        <v>46187.565972222219</v>
      </c>
      <c r="W439" s="27">
        <v>46187.638888888891</v>
      </c>
      <c r="Z439" s="24">
        <v>1</v>
      </c>
      <c r="AA439" s="24" t="s">
        <v>56</v>
      </c>
      <c r="AB439" s="24" t="b">
        <v>0</v>
      </c>
      <c r="AC439" s="61"/>
    </row>
    <row r="440" spans="2:29" ht="13.7">
      <c r="B440" s="24" t="s">
        <v>49</v>
      </c>
      <c r="C440" s="24" t="s">
        <v>64</v>
      </c>
      <c r="D440" s="24" t="s">
        <v>65</v>
      </c>
      <c r="E440" s="24">
        <v>540</v>
      </c>
      <c r="F440" s="26">
        <v>46174</v>
      </c>
      <c r="G440" s="24" t="s">
        <v>52</v>
      </c>
      <c r="H440" s="24" t="s">
        <v>53</v>
      </c>
      <c r="I440" s="24" t="s">
        <v>67</v>
      </c>
      <c r="J440" s="24" t="s">
        <v>126</v>
      </c>
      <c r="K440" s="24">
        <v>1</v>
      </c>
      <c r="L440" s="24" t="s">
        <v>66</v>
      </c>
      <c r="M440" s="26">
        <v>46187</v>
      </c>
      <c r="N440" s="27">
        <v>46187.375</v>
      </c>
      <c r="O440" s="27">
        <v>46187.75</v>
      </c>
      <c r="P440" s="24" t="s">
        <v>886</v>
      </c>
      <c r="Q440" s="24" t="s">
        <v>887</v>
      </c>
      <c r="R440" s="24" t="s">
        <v>611</v>
      </c>
      <c r="T440" s="24" t="s">
        <v>67</v>
      </c>
      <c r="U440" s="24" t="s">
        <v>191</v>
      </c>
      <c r="V440" s="27">
        <v>46187.65902777778</v>
      </c>
      <c r="W440" s="27">
        <v>46187.725694444445</v>
      </c>
      <c r="Z440" s="24">
        <v>1</v>
      </c>
      <c r="AA440" s="24" t="s">
        <v>56</v>
      </c>
      <c r="AB440" s="24" t="b">
        <v>0</v>
      </c>
      <c r="AC440" s="61"/>
    </row>
    <row r="441" spans="2:29" ht="13.7">
      <c r="B441" s="24" t="s">
        <v>49</v>
      </c>
      <c r="C441" s="24" t="s">
        <v>64</v>
      </c>
      <c r="D441" s="24" t="s">
        <v>65</v>
      </c>
      <c r="E441" s="24">
        <v>540</v>
      </c>
      <c r="F441" s="26">
        <v>46174</v>
      </c>
      <c r="G441" s="24" t="s">
        <v>52</v>
      </c>
      <c r="H441" s="24" t="s">
        <v>53</v>
      </c>
      <c r="I441" s="24" t="s">
        <v>67</v>
      </c>
      <c r="J441" s="24" t="s">
        <v>126</v>
      </c>
      <c r="K441" s="24">
        <v>1</v>
      </c>
      <c r="L441" s="24" t="s">
        <v>66</v>
      </c>
      <c r="M441" s="26">
        <v>46187</v>
      </c>
      <c r="N441" s="27">
        <v>46187.375</v>
      </c>
      <c r="O441" s="27">
        <v>46187.75</v>
      </c>
      <c r="P441" s="24" t="s">
        <v>888</v>
      </c>
      <c r="Q441" s="24" t="s">
        <v>889</v>
      </c>
      <c r="R441" s="24" t="s">
        <v>605</v>
      </c>
      <c r="T441" s="24" t="s">
        <v>67</v>
      </c>
      <c r="U441" s="24" t="s">
        <v>191</v>
      </c>
      <c r="V441" s="27">
        <v>46187.475694444445</v>
      </c>
      <c r="W441" s="27">
        <v>46187.541666666664</v>
      </c>
      <c r="Z441" s="24">
        <v>1</v>
      </c>
      <c r="AA441" s="24" t="s">
        <v>56</v>
      </c>
      <c r="AB441" s="24" t="b">
        <v>0</v>
      </c>
      <c r="AC441" s="61"/>
    </row>
    <row r="442" spans="2:29" ht="13.7">
      <c r="B442" s="24" t="s">
        <v>49</v>
      </c>
      <c r="C442" s="24" t="s">
        <v>64</v>
      </c>
      <c r="D442" s="24" t="s">
        <v>65</v>
      </c>
      <c r="E442" s="24">
        <v>540</v>
      </c>
      <c r="F442" s="26">
        <v>46174</v>
      </c>
      <c r="G442" s="24" t="s">
        <v>52</v>
      </c>
      <c r="H442" s="24" t="s">
        <v>53</v>
      </c>
      <c r="I442" s="24" t="s">
        <v>67</v>
      </c>
      <c r="J442" s="24" t="s">
        <v>126</v>
      </c>
      <c r="K442" s="24">
        <v>1</v>
      </c>
      <c r="L442" s="24" t="s">
        <v>66</v>
      </c>
      <c r="M442" s="26">
        <v>46187</v>
      </c>
      <c r="N442" s="27">
        <v>46187.375</v>
      </c>
      <c r="O442" s="27">
        <v>46187.75</v>
      </c>
      <c r="P442" s="24" t="s">
        <v>890</v>
      </c>
      <c r="Q442" s="24" t="s">
        <v>891</v>
      </c>
      <c r="R442" s="24" t="s">
        <v>730</v>
      </c>
      <c r="T442" s="24" t="s">
        <v>67</v>
      </c>
      <c r="U442" s="24" t="s">
        <v>191</v>
      </c>
      <c r="V442" s="27">
        <v>46187.376388888886</v>
      </c>
      <c r="W442" s="27">
        <v>46187.436805555553</v>
      </c>
      <c r="Z442" s="24">
        <v>1</v>
      </c>
      <c r="AA442" s="24" t="s">
        <v>56</v>
      </c>
      <c r="AB442" s="24" t="b">
        <v>0</v>
      </c>
      <c r="AC442" s="61"/>
    </row>
    <row r="443" spans="2:29" ht="13.7">
      <c r="B443" s="24" t="s">
        <v>49</v>
      </c>
      <c r="C443" s="24" t="s">
        <v>64</v>
      </c>
      <c r="D443" s="24" t="s">
        <v>65</v>
      </c>
      <c r="E443" s="24">
        <v>540</v>
      </c>
      <c r="F443" s="26">
        <v>46204</v>
      </c>
      <c r="G443" s="24" t="s">
        <v>52</v>
      </c>
      <c r="H443" s="24" t="s">
        <v>53</v>
      </c>
      <c r="I443" s="24" t="s">
        <v>57</v>
      </c>
      <c r="J443" s="24" t="s">
        <v>125</v>
      </c>
      <c r="K443" s="24">
        <v>1</v>
      </c>
      <c r="L443" s="24" t="s">
        <v>66</v>
      </c>
      <c r="M443" s="26">
        <v>46234</v>
      </c>
      <c r="N443" s="27">
        <v>46234.3125</v>
      </c>
      <c r="O443" s="27">
        <v>46234.6875</v>
      </c>
      <c r="V443" s="27"/>
      <c r="W443" s="27"/>
      <c r="X443" s="24">
        <v>4</v>
      </c>
      <c r="Y443" s="24">
        <v>0</v>
      </c>
      <c r="Z443" s="24">
        <v>4</v>
      </c>
      <c r="AA443" s="24" t="s">
        <v>58</v>
      </c>
      <c r="AB443" s="24" t="b">
        <v>0</v>
      </c>
      <c r="AC443" s="61">
        <v>0</v>
      </c>
    </row>
    <row r="444" spans="2:29" ht="13.7">
      <c r="B444" s="24" t="s">
        <v>49</v>
      </c>
      <c r="C444" s="24" t="s">
        <v>64</v>
      </c>
      <c r="D444" s="24" t="s">
        <v>65</v>
      </c>
      <c r="E444" s="24">
        <v>540</v>
      </c>
      <c r="F444" s="26">
        <v>46204</v>
      </c>
      <c r="G444" s="24" t="s">
        <v>52</v>
      </c>
      <c r="H444" s="24" t="s">
        <v>53</v>
      </c>
      <c r="I444" s="24" t="s">
        <v>57</v>
      </c>
      <c r="J444" s="24" t="s">
        <v>126</v>
      </c>
      <c r="K444" s="24">
        <v>1</v>
      </c>
      <c r="L444" s="24" t="s">
        <v>66</v>
      </c>
      <c r="M444" s="26">
        <v>46234</v>
      </c>
      <c r="N444" s="27">
        <v>46234.3125</v>
      </c>
      <c r="O444" s="27">
        <v>46234.6875</v>
      </c>
      <c r="P444" s="24" t="s">
        <v>892</v>
      </c>
      <c r="Q444" s="24" t="s">
        <v>893</v>
      </c>
      <c r="R444" s="24" t="s">
        <v>155</v>
      </c>
      <c r="T444" s="24" t="s">
        <v>57</v>
      </c>
      <c r="U444" s="24" t="s">
        <v>394</v>
      </c>
      <c r="V444" s="27">
        <v>46234.410416666666</v>
      </c>
      <c r="W444" s="27">
        <v>46234.479861111111</v>
      </c>
      <c r="Z444" s="24">
        <v>1</v>
      </c>
      <c r="AA444" s="24" t="s">
        <v>58</v>
      </c>
      <c r="AB444" s="24" t="b">
        <v>0</v>
      </c>
      <c r="AC444" s="61"/>
    </row>
    <row r="445" spans="2:29" ht="13.7">
      <c r="B445" s="24" t="s">
        <v>49</v>
      </c>
      <c r="C445" s="24" t="s">
        <v>64</v>
      </c>
      <c r="D445" s="24" t="s">
        <v>65</v>
      </c>
      <c r="E445" s="24">
        <v>540</v>
      </c>
      <c r="F445" s="26">
        <v>46204</v>
      </c>
      <c r="G445" s="24" t="s">
        <v>52</v>
      </c>
      <c r="H445" s="24" t="s">
        <v>53</v>
      </c>
      <c r="I445" s="24" t="s">
        <v>57</v>
      </c>
      <c r="J445" s="24" t="s">
        <v>126</v>
      </c>
      <c r="K445" s="24">
        <v>1</v>
      </c>
      <c r="L445" s="24" t="s">
        <v>66</v>
      </c>
      <c r="M445" s="26">
        <v>46234</v>
      </c>
      <c r="N445" s="27">
        <v>46234.3125</v>
      </c>
      <c r="O445" s="27">
        <v>46234.6875</v>
      </c>
      <c r="P445" s="24" t="s">
        <v>894</v>
      </c>
      <c r="Q445" s="24" t="s">
        <v>895</v>
      </c>
      <c r="R445" s="24" t="s">
        <v>165</v>
      </c>
      <c r="S445" s="24" t="s">
        <v>156</v>
      </c>
      <c r="T445" s="24" t="s">
        <v>57</v>
      </c>
      <c r="U445" s="24" t="s">
        <v>394</v>
      </c>
      <c r="V445" s="27">
        <v>46234.504166666666</v>
      </c>
      <c r="W445" s="27">
        <v>46234.578472222223</v>
      </c>
      <c r="Z445" s="24">
        <v>1</v>
      </c>
      <c r="AA445" s="24" t="s">
        <v>58</v>
      </c>
      <c r="AB445" s="24" t="b">
        <v>0</v>
      </c>
      <c r="AC445" s="61"/>
    </row>
    <row r="446" spans="2:29" ht="13.7">
      <c r="B446" s="24" t="s">
        <v>49</v>
      </c>
      <c r="C446" s="24" t="s">
        <v>64</v>
      </c>
      <c r="D446" s="24" t="s">
        <v>65</v>
      </c>
      <c r="E446" s="24">
        <v>540</v>
      </c>
      <c r="F446" s="26">
        <v>46204</v>
      </c>
      <c r="G446" s="24" t="s">
        <v>52</v>
      </c>
      <c r="H446" s="24" t="s">
        <v>53</v>
      </c>
      <c r="I446" s="24" t="s">
        <v>57</v>
      </c>
      <c r="J446" s="24" t="s">
        <v>126</v>
      </c>
      <c r="K446" s="24">
        <v>1</v>
      </c>
      <c r="L446" s="24" t="s">
        <v>66</v>
      </c>
      <c r="M446" s="26">
        <v>46234</v>
      </c>
      <c r="N446" s="27">
        <v>46234.3125</v>
      </c>
      <c r="O446" s="27">
        <v>46234.6875</v>
      </c>
      <c r="P446" s="24" t="s">
        <v>896</v>
      </c>
      <c r="Q446" s="24" t="s">
        <v>897</v>
      </c>
      <c r="R446" s="24" t="s">
        <v>159</v>
      </c>
      <c r="S446" s="24" t="s">
        <v>156</v>
      </c>
      <c r="T446" s="24" t="s">
        <v>57</v>
      </c>
      <c r="U446" s="24" t="s">
        <v>394</v>
      </c>
      <c r="V446" s="27">
        <v>46234.317361111112</v>
      </c>
      <c r="W446" s="27">
        <v>46234.38958333333</v>
      </c>
      <c r="Z446" s="24">
        <v>1</v>
      </c>
      <c r="AA446" s="24" t="s">
        <v>58</v>
      </c>
      <c r="AB446" s="24" t="b">
        <v>0</v>
      </c>
      <c r="AC446" s="61"/>
    </row>
    <row r="447" spans="2:29" ht="13.7">
      <c r="B447" s="24" t="s">
        <v>49</v>
      </c>
      <c r="C447" s="24" t="s">
        <v>64</v>
      </c>
      <c r="D447" s="24" t="s">
        <v>65</v>
      </c>
      <c r="E447" s="24">
        <v>540</v>
      </c>
      <c r="F447" s="26">
        <v>46204</v>
      </c>
      <c r="G447" s="24" t="s">
        <v>52</v>
      </c>
      <c r="H447" s="24" t="s">
        <v>53</v>
      </c>
      <c r="I447" s="24" t="s">
        <v>57</v>
      </c>
      <c r="J447" s="24" t="s">
        <v>126</v>
      </c>
      <c r="K447" s="24">
        <v>1</v>
      </c>
      <c r="L447" s="24" t="s">
        <v>66</v>
      </c>
      <c r="M447" s="26">
        <v>46234</v>
      </c>
      <c r="N447" s="27">
        <v>46234.3125</v>
      </c>
      <c r="O447" s="27">
        <v>46234.6875</v>
      </c>
      <c r="P447" s="24" t="s">
        <v>898</v>
      </c>
      <c r="Q447" s="24" t="s">
        <v>899</v>
      </c>
      <c r="R447" s="24" t="s">
        <v>159</v>
      </c>
      <c r="T447" s="24" t="s">
        <v>57</v>
      </c>
      <c r="U447" s="24" t="s">
        <v>394</v>
      </c>
      <c r="V447" s="27">
        <v>46234.59652777778</v>
      </c>
      <c r="W447" s="27">
        <v>46234.668749999997</v>
      </c>
      <c r="Z447" s="24">
        <v>1</v>
      </c>
      <c r="AA447" s="24" t="s">
        <v>58</v>
      </c>
      <c r="AB447" s="24" t="b">
        <v>0</v>
      </c>
      <c r="AC447" s="61"/>
    </row>
    <row r="448" spans="2:29" ht="13.7">
      <c r="B448" s="24" t="s">
        <v>49</v>
      </c>
      <c r="C448" s="24" t="s">
        <v>64</v>
      </c>
      <c r="D448" s="24" t="s">
        <v>65</v>
      </c>
      <c r="E448" s="24">
        <v>540</v>
      </c>
      <c r="F448" s="26">
        <v>46235</v>
      </c>
      <c r="G448" s="24" t="s">
        <v>52</v>
      </c>
      <c r="H448" s="24" t="s">
        <v>53</v>
      </c>
      <c r="I448" s="24" t="s">
        <v>59</v>
      </c>
      <c r="J448" s="24" t="s">
        <v>125</v>
      </c>
      <c r="K448" s="24">
        <v>1</v>
      </c>
      <c r="L448" s="24" t="s">
        <v>66</v>
      </c>
      <c r="M448" s="26">
        <v>46240</v>
      </c>
      <c r="N448" s="27">
        <v>46240.375</v>
      </c>
      <c r="O448" s="27">
        <v>46240.75</v>
      </c>
      <c r="V448" s="27"/>
      <c r="W448" s="27"/>
      <c r="X448" s="24">
        <v>4</v>
      </c>
      <c r="Y448" s="24">
        <v>0</v>
      </c>
      <c r="Z448" s="24">
        <v>4</v>
      </c>
      <c r="AA448" s="24" t="s">
        <v>60</v>
      </c>
      <c r="AB448" s="24" t="b">
        <v>0</v>
      </c>
      <c r="AC448" s="61">
        <v>0</v>
      </c>
    </row>
    <row r="449" spans="2:29" ht="13.7">
      <c r="B449" s="24" t="s">
        <v>49</v>
      </c>
      <c r="C449" s="24" t="s">
        <v>64</v>
      </c>
      <c r="D449" s="24" t="s">
        <v>65</v>
      </c>
      <c r="E449" s="24">
        <v>540</v>
      </c>
      <c r="F449" s="26">
        <v>46235</v>
      </c>
      <c r="G449" s="24" t="s">
        <v>52</v>
      </c>
      <c r="H449" s="24" t="s">
        <v>53</v>
      </c>
      <c r="I449" s="24" t="s">
        <v>59</v>
      </c>
      <c r="J449" s="24" t="s">
        <v>126</v>
      </c>
      <c r="K449" s="24">
        <v>1</v>
      </c>
      <c r="L449" s="24" t="s">
        <v>66</v>
      </c>
      <c r="M449" s="26">
        <v>46240</v>
      </c>
      <c r="N449" s="27">
        <v>46240.375</v>
      </c>
      <c r="O449" s="27">
        <v>46240.75</v>
      </c>
      <c r="P449" s="24" t="s">
        <v>900</v>
      </c>
      <c r="Q449" s="24" t="s">
        <v>901</v>
      </c>
      <c r="R449" s="24" t="s">
        <v>284</v>
      </c>
      <c r="T449" s="24" t="s">
        <v>59</v>
      </c>
      <c r="U449" s="24" t="s">
        <v>297</v>
      </c>
      <c r="V449" s="27">
        <v>46240.378472222219</v>
      </c>
      <c r="W449" s="27">
        <v>46240.438888888886</v>
      </c>
      <c r="Z449" s="24">
        <v>1</v>
      </c>
      <c r="AA449" s="24" t="s">
        <v>60</v>
      </c>
      <c r="AB449" s="24" t="b">
        <v>0</v>
      </c>
      <c r="AC449" s="61"/>
    </row>
    <row r="450" spans="2:29" ht="13.7">
      <c r="B450" s="24" t="s">
        <v>49</v>
      </c>
      <c r="C450" s="24" t="s">
        <v>64</v>
      </c>
      <c r="D450" s="24" t="s">
        <v>65</v>
      </c>
      <c r="E450" s="24">
        <v>540</v>
      </c>
      <c r="F450" s="26">
        <v>46235</v>
      </c>
      <c r="G450" s="24" t="s">
        <v>52</v>
      </c>
      <c r="H450" s="24" t="s">
        <v>53</v>
      </c>
      <c r="I450" s="24" t="s">
        <v>59</v>
      </c>
      <c r="J450" s="24" t="s">
        <v>126</v>
      </c>
      <c r="K450" s="24">
        <v>1</v>
      </c>
      <c r="L450" s="24" t="s">
        <v>66</v>
      </c>
      <c r="M450" s="26">
        <v>46240</v>
      </c>
      <c r="N450" s="27">
        <v>46240.375</v>
      </c>
      <c r="O450" s="27">
        <v>46240.75</v>
      </c>
      <c r="P450" s="24" t="s">
        <v>902</v>
      </c>
      <c r="Q450" s="24" t="s">
        <v>903</v>
      </c>
      <c r="R450" s="24" t="s">
        <v>174</v>
      </c>
      <c r="S450" s="24" t="s">
        <v>152</v>
      </c>
      <c r="T450" s="24" t="s">
        <v>59</v>
      </c>
      <c r="U450" s="24" t="s">
        <v>297</v>
      </c>
      <c r="V450" s="27">
        <v>46240.470833333333</v>
      </c>
      <c r="W450" s="27">
        <v>46240.531944444447</v>
      </c>
      <c r="Z450" s="24">
        <v>1</v>
      </c>
      <c r="AA450" s="24" t="s">
        <v>60</v>
      </c>
      <c r="AB450" s="24" t="b">
        <v>0</v>
      </c>
      <c r="AC450" s="61"/>
    </row>
    <row r="451" spans="2:29" ht="13.7">
      <c r="B451" s="24" t="s">
        <v>49</v>
      </c>
      <c r="C451" s="24" t="s">
        <v>64</v>
      </c>
      <c r="D451" s="24" t="s">
        <v>65</v>
      </c>
      <c r="E451" s="24">
        <v>540</v>
      </c>
      <c r="F451" s="26">
        <v>46235</v>
      </c>
      <c r="G451" s="24" t="s">
        <v>52</v>
      </c>
      <c r="H451" s="24" t="s">
        <v>53</v>
      </c>
      <c r="I451" s="24" t="s">
        <v>59</v>
      </c>
      <c r="J451" s="24" t="s">
        <v>126</v>
      </c>
      <c r="K451" s="24">
        <v>1</v>
      </c>
      <c r="L451" s="24" t="s">
        <v>66</v>
      </c>
      <c r="M451" s="26">
        <v>46240</v>
      </c>
      <c r="N451" s="27">
        <v>46240.375</v>
      </c>
      <c r="O451" s="27">
        <v>46240.75</v>
      </c>
      <c r="P451" s="24" t="s">
        <v>904</v>
      </c>
      <c r="Q451" s="24" t="s">
        <v>905</v>
      </c>
      <c r="R451" s="24" t="s">
        <v>217</v>
      </c>
      <c r="S451" s="24" t="s">
        <v>152</v>
      </c>
      <c r="T451" s="24" t="s">
        <v>59</v>
      </c>
      <c r="U451" s="24" t="s">
        <v>297</v>
      </c>
      <c r="V451" s="27">
        <v>46240.659722222219</v>
      </c>
      <c r="W451" s="27">
        <v>46240.71597222222</v>
      </c>
      <c r="Z451" s="24">
        <v>1</v>
      </c>
      <c r="AA451" s="24" t="s">
        <v>60</v>
      </c>
      <c r="AB451" s="24" t="b">
        <v>0</v>
      </c>
      <c r="AC451" s="61"/>
    </row>
    <row r="452" spans="2:29" ht="13.7">
      <c r="B452" s="24" t="s">
        <v>49</v>
      </c>
      <c r="C452" s="24" t="s">
        <v>64</v>
      </c>
      <c r="D452" s="24" t="s">
        <v>65</v>
      </c>
      <c r="E452" s="24">
        <v>540</v>
      </c>
      <c r="F452" s="26">
        <v>46235</v>
      </c>
      <c r="G452" s="24" t="s">
        <v>52</v>
      </c>
      <c r="H452" s="24" t="s">
        <v>53</v>
      </c>
      <c r="I452" s="24" t="s">
        <v>59</v>
      </c>
      <c r="J452" s="24" t="s">
        <v>126</v>
      </c>
      <c r="K452" s="24">
        <v>1</v>
      </c>
      <c r="L452" s="24" t="s">
        <v>66</v>
      </c>
      <c r="M452" s="26">
        <v>46240</v>
      </c>
      <c r="N452" s="27">
        <v>46240.375</v>
      </c>
      <c r="O452" s="27">
        <v>46240.75</v>
      </c>
      <c r="P452" s="24" t="s">
        <v>906</v>
      </c>
      <c r="Q452" s="24" t="s">
        <v>907</v>
      </c>
      <c r="R452" s="24" t="s">
        <v>174</v>
      </c>
      <c r="T452" s="24" t="s">
        <v>59</v>
      </c>
      <c r="U452" s="24" t="s">
        <v>297</v>
      </c>
      <c r="V452" s="27">
        <v>46240.56527777778</v>
      </c>
      <c r="W452" s="27">
        <v>46240.634722222225</v>
      </c>
      <c r="Z452" s="24">
        <v>1</v>
      </c>
      <c r="AA452" s="24" t="s">
        <v>60</v>
      </c>
      <c r="AB452" s="24" t="b">
        <v>0</v>
      </c>
      <c r="AC452" s="61"/>
    </row>
    <row r="453" spans="2:29" ht="13.7">
      <c r="B453" s="24" t="s">
        <v>49</v>
      </c>
      <c r="C453" s="24" t="s">
        <v>64</v>
      </c>
      <c r="D453" s="24" t="s">
        <v>65</v>
      </c>
      <c r="E453" s="24">
        <v>540</v>
      </c>
      <c r="F453" s="26">
        <v>46235</v>
      </c>
      <c r="G453" s="24" t="s">
        <v>52</v>
      </c>
      <c r="H453" s="24" t="s">
        <v>53</v>
      </c>
      <c r="I453" s="24" t="s">
        <v>57</v>
      </c>
      <c r="J453" s="24" t="s">
        <v>125</v>
      </c>
      <c r="K453" s="24">
        <v>1</v>
      </c>
      <c r="L453" s="24" t="s">
        <v>66</v>
      </c>
      <c r="M453" s="26">
        <v>46259</v>
      </c>
      <c r="N453" s="27">
        <v>46259.354166666664</v>
      </c>
      <c r="O453" s="27">
        <v>46259.729166666664</v>
      </c>
      <c r="V453" s="27"/>
      <c r="W453" s="27"/>
      <c r="X453" s="24">
        <v>4</v>
      </c>
      <c r="Y453" s="24">
        <v>0</v>
      </c>
      <c r="Z453" s="24">
        <v>4</v>
      </c>
      <c r="AA453" s="24" t="s">
        <v>60</v>
      </c>
      <c r="AB453" s="24" t="b">
        <v>0</v>
      </c>
      <c r="AC453" s="61">
        <v>0</v>
      </c>
    </row>
    <row r="454" spans="2:29" ht="13.7">
      <c r="B454" s="24" t="s">
        <v>49</v>
      </c>
      <c r="C454" s="24" t="s">
        <v>64</v>
      </c>
      <c r="D454" s="24" t="s">
        <v>65</v>
      </c>
      <c r="E454" s="24">
        <v>540</v>
      </c>
      <c r="F454" s="26">
        <v>46235</v>
      </c>
      <c r="G454" s="24" t="s">
        <v>52</v>
      </c>
      <c r="H454" s="24" t="s">
        <v>53</v>
      </c>
      <c r="I454" s="24" t="s">
        <v>57</v>
      </c>
      <c r="J454" s="24" t="s">
        <v>126</v>
      </c>
      <c r="K454" s="24">
        <v>1</v>
      </c>
      <c r="L454" s="24" t="s">
        <v>66</v>
      </c>
      <c r="M454" s="26">
        <v>46259</v>
      </c>
      <c r="N454" s="27">
        <v>46259.354166666664</v>
      </c>
      <c r="O454" s="27">
        <v>46259.729166666664</v>
      </c>
      <c r="P454" s="24" t="s">
        <v>908</v>
      </c>
      <c r="Q454" s="24" t="s">
        <v>909</v>
      </c>
      <c r="R454" s="24" t="s">
        <v>159</v>
      </c>
      <c r="T454" s="24" t="s">
        <v>57</v>
      </c>
      <c r="U454" s="24" t="s">
        <v>169</v>
      </c>
      <c r="V454" s="27">
        <v>46259.544444444444</v>
      </c>
      <c r="W454" s="27">
        <v>46259.613888888889</v>
      </c>
      <c r="Z454" s="24">
        <v>1</v>
      </c>
      <c r="AA454" s="24" t="s">
        <v>60</v>
      </c>
      <c r="AB454" s="24" t="b">
        <v>0</v>
      </c>
      <c r="AC454" s="61"/>
    </row>
    <row r="455" spans="2:29" ht="13.7">
      <c r="B455" s="24" t="s">
        <v>49</v>
      </c>
      <c r="C455" s="24" t="s">
        <v>64</v>
      </c>
      <c r="D455" s="24" t="s">
        <v>65</v>
      </c>
      <c r="E455" s="24">
        <v>540</v>
      </c>
      <c r="F455" s="26">
        <v>46235</v>
      </c>
      <c r="G455" s="24" t="s">
        <v>52</v>
      </c>
      <c r="H455" s="24" t="s">
        <v>53</v>
      </c>
      <c r="I455" s="24" t="s">
        <v>57</v>
      </c>
      <c r="J455" s="24" t="s">
        <v>126</v>
      </c>
      <c r="K455" s="24">
        <v>1</v>
      </c>
      <c r="L455" s="24" t="s">
        <v>66</v>
      </c>
      <c r="M455" s="26">
        <v>46259</v>
      </c>
      <c r="N455" s="27">
        <v>46259.354166666664</v>
      </c>
      <c r="O455" s="27">
        <v>46259.729166666664</v>
      </c>
      <c r="P455" s="24" t="s">
        <v>910</v>
      </c>
      <c r="Q455" s="24" t="s">
        <v>911</v>
      </c>
      <c r="R455" s="24" t="s">
        <v>182</v>
      </c>
      <c r="T455" s="24" t="s">
        <v>57</v>
      </c>
      <c r="U455" s="24" t="s">
        <v>169</v>
      </c>
      <c r="V455" s="27">
        <v>46259.640277777777</v>
      </c>
      <c r="W455" s="27">
        <v>46259.713194444441</v>
      </c>
      <c r="Z455" s="24">
        <v>1</v>
      </c>
      <c r="AA455" s="24" t="s">
        <v>60</v>
      </c>
      <c r="AB455" s="24" t="b">
        <v>0</v>
      </c>
      <c r="AC455" s="61"/>
    </row>
    <row r="456" spans="2:29" ht="13.7">
      <c r="B456" s="24" t="s">
        <v>49</v>
      </c>
      <c r="C456" s="24" t="s">
        <v>64</v>
      </c>
      <c r="D456" s="24" t="s">
        <v>65</v>
      </c>
      <c r="E456" s="24">
        <v>540</v>
      </c>
      <c r="F456" s="26">
        <v>46235</v>
      </c>
      <c r="G456" s="24" t="s">
        <v>52</v>
      </c>
      <c r="H456" s="24" t="s">
        <v>53</v>
      </c>
      <c r="I456" s="24" t="s">
        <v>57</v>
      </c>
      <c r="J456" s="24" t="s">
        <v>126</v>
      </c>
      <c r="K456" s="24">
        <v>1</v>
      </c>
      <c r="L456" s="24" t="s">
        <v>66</v>
      </c>
      <c r="M456" s="26">
        <v>46259</v>
      </c>
      <c r="N456" s="27">
        <v>46259.354166666664</v>
      </c>
      <c r="O456" s="27">
        <v>46259.729166666664</v>
      </c>
      <c r="P456" s="24" t="s">
        <v>912</v>
      </c>
      <c r="Q456" s="24" t="s">
        <v>913</v>
      </c>
      <c r="R456" s="24" t="s">
        <v>159</v>
      </c>
      <c r="T456" s="24" t="s">
        <v>57</v>
      </c>
      <c r="U456" s="24" t="s">
        <v>169</v>
      </c>
      <c r="V456" s="27">
        <v>46259.355555555558</v>
      </c>
      <c r="W456" s="27">
        <v>46259.431944444441</v>
      </c>
      <c r="Z456" s="24">
        <v>1</v>
      </c>
      <c r="AA456" s="24" t="s">
        <v>60</v>
      </c>
      <c r="AB456" s="24" t="b">
        <v>0</v>
      </c>
      <c r="AC456" s="61"/>
    </row>
    <row r="457" spans="2:29" ht="13.7">
      <c r="B457" s="24" t="s">
        <v>49</v>
      </c>
      <c r="C457" s="24" t="s">
        <v>64</v>
      </c>
      <c r="D457" s="24" t="s">
        <v>65</v>
      </c>
      <c r="E457" s="24">
        <v>540</v>
      </c>
      <c r="F457" s="26">
        <v>46235</v>
      </c>
      <c r="G457" s="24" t="s">
        <v>52</v>
      </c>
      <c r="H457" s="24" t="s">
        <v>53</v>
      </c>
      <c r="I457" s="24" t="s">
        <v>57</v>
      </c>
      <c r="J457" s="24" t="s">
        <v>126</v>
      </c>
      <c r="K457" s="24">
        <v>1</v>
      </c>
      <c r="L457" s="24" t="s">
        <v>66</v>
      </c>
      <c r="M457" s="26">
        <v>46259</v>
      </c>
      <c r="N457" s="27">
        <v>46259.354166666664</v>
      </c>
      <c r="O457" s="27">
        <v>46259.729166666664</v>
      </c>
      <c r="P457" s="24" t="s">
        <v>914</v>
      </c>
      <c r="Q457" s="24" t="s">
        <v>915</v>
      </c>
      <c r="R457" s="24" t="s">
        <v>182</v>
      </c>
      <c r="T457" s="24" t="s">
        <v>57</v>
      </c>
      <c r="U457" s="24" t="s">
        <v>169</v>
      </c>
      <c r="V457" s="27">
        <v>46259.453472222223</v>
      </c>
      <c r="W457" s="27">
        <v>46259.512499999997</v>
      </c>
      <c r="Z457" s="24">
        <v>1</v>
      </c>
      <c r="AA457" s="24" t="s">
        <v>60</v>
      </c>
      <c r="AB457" s="24" t="b">
        <v>0</v>
      </c>
      <c r="AC457" s="61"/>
    </row>
    <row r="458" spans="2:29" ht="13.7">
      <c r="B458" s="24" t="s">
        <v>49</v>
      </c>
      <c r="C458" s="24" t="s">
        <v>64</v>
      </c>
      <c r="D458" s="24" t="s">
        <v>65</v>
      </c>
      <c r="E458" s="24">
        <v>540</v>
      </c>
      <c r="F458" s="26">
        <v>46235</v>
      </c>
      <c r="G458" s="24" t="s">
        <v>52</v>
      </c>
      <c r="H458" s="24" t="s">
        <v>53</v>
      </c>
      <c r="I458" s="24" t="s">
        <v>59</v>
      </c>
      <c r="J458" s="24" t="s">
        <v>125</v>
      </c>
      <c r="K458" s="24">
        <v>1</v>
      </c>
      <c r="L458" s="24" t="s">
        <v>66</v>
      </c>
      <c r="M458" s="26">
        <v>46263</v>
      </c>
      <c r="N458" s="27">
        <v>46263.354166666664</v>
      </c>
      <c r="O458" s="27">
        <v>46263.729166666664</v>
      </c>
      <c r="V458" s="27"/>
      <c r="W458" s="27"/>
      <c r="X458" s="24">
        <v>4</v>
      </c>
      <c r="Y458" s="24">
        <v>0</v>
      </c>
      <c r="Z458" s="24">
        <v>4</v>
      </c>
      <c r="AA458" s="24" t="s">
        <v>60</v>
      </c>
      <c r="AB458" s="24" t="b">
        <v>0</v>
      </c>
      <c r="AC458" s="61">
        <v>0</v>
      </c>
    </row>
    <row r="459" spans="2:29" ht="13.7">
      <c r="B459" s="24" t="s">
        <v>49</v>
      </c>
      <c r="C459" s="24" t="s">
        <v>64</v>
      </c>
      <c r="D459" s="24" t="s">
        <v>65</v>
      </c>
      <c r="E459" s="24">
        <v>540</v>
      </c>
      <c r="F459" s="26">
        <v>46235</v>
      </c>
      <c r="G459" s="24" t="s">
        <v>52</v>
      </c>
      <c r="H459" s="24" t="s">
        <v>53</v>
      </c>
      <c r="I459" s="24" t="s">
        <v>59</v>
      </c>
      <c r="J459" s="24" t="s">
        <v>126</v>
      </c>
      <c r="K459" s="24">
        <v>1</v>
      </c>
      <c r="L459" s="24" t="s">
        <v>66</v>
      </c>
      <c r="M459" s="26">
        <v>46263</v>
      </c>
      <c r="N459" s="27">
        <v>46263.354166666664</v>
      </c>
      <c r="O459" s="27">
        <v>46263.729166666664</v>
      </c>
      <c r="P459" s="24" t="s">
        <v>916</v>
      </c>
      <c r="Q459" s="24" t="s">
        <v>917</v>
      </c>
      <c r="R459" s="24" t="s">
        <v>281</v>
      </c>
      <c r="T459" s="24" t="s">
        <v>59</v>
      </c>
      <c r="U459" s="24" t="s">
        <v>297</v>
      </c>
      <c r="V459" s="27">
        <v>46263.359027777777</v>
      </c>
      <c r="W459" s="27">
        <v>46263.423611111109</v>
      </c>
      <c r="Z459" s="24">
        <v>1</v>
      </c>
      <c r="AA459" s="24" t="s">
        <v>60</v>
      </c>
      <c r="AB459" s="24" t="b">
        <v>0</v>
      </c>
      <c r="AC459" s="61"/>
    </row>
    <row r="460" spans="2:29" ht="13.7">
      <c r="B460" s="24" t="s">
        <v>49</v>
      </c>
      <c r="C460" s="24" t="s">
        <v>64</v>
      </c>
      <c r="D460" s="24" t="s">
        <v>65</v>
      </c>
      <c r="E460" s="24">
        <v>540</v>
      </c>
      <c r="F460" s="26">
        <v>46235</v>
      </c>
      <c r="G460" s="24" t="s">
        <v>52</v>
      </c>
      <c r="H460" s="24" t="s">
        <v>53</v>
      </c>
      <c r="I460" s="24" t="s">
        <v>59</v>
      </c>
      <c r="J460" s="24" t="s">
        <v>126</v>
      </c>
      <c r="K460" s="24">
        <v>1</v>
      </c>
      <c r="L460" s="24" t="s">
        <v>66</v>
      </c>
      <c r="M460" s="26">
        <v>46263</v>
      </c>
      <c r="N460" s="27">
        <v>46263.354166666664</v>
      </c>
      <c r="O460" s="27">
        <v>46263.729166666664</v>
      </c>
      <c r="P460" s="24" t="s">
        <v>918</v>
      </c>
      <c r="Q460" s="24" t="s">
        <v>919</v>
      </c>
      <c r="R460" s="24" t="s">
        <v>174</v>
      </c>
      <c r="T460" s="24" t="s">
        <v>59</v>
      </c>
      <c r="U460" s="24" t="s">
        <v>297</v>
      </c>
      <c r="V460" s="27">
        <v>46263.45416666667</v>
      </c>
      <c r="W460" s="27">
        <v>46263.527083333334</v>
      </c>
      <c r="Z460" s="24">
        <v>1</v>
      </c>
      <c r="AA460" s="24" t="s">
        <v>60</v>
      </c>
      <c r="AB460" s="24" t="b">
        <v>0</v>
      </c>
      <c r="AC460" s="61"/>
    </row>
    <row r="461" spans="2:29" ht="13.7">
      <c r="B461" s="24" t="s">
        <v>49</v>
      </c>
      <c r="C461" s="24" t="s">
        <v>64</v>
      </c>
      <c r="D461" s="24" t="s">
        <v>65</v>
      </c>
      <c r="E461" s="24">
        <v>540</v>
      </c>
      <c r="F461" s="26">
        <v>46235</v>
      </c>
      <c r="G461" s="24" t="s">
        <v>52</v>
      </c>
      <c r="H461" s="24" t="s">
        <v>53</v>
      </c>
      <c r="I461" s="24" t="s">
        <v>59</v>
      </c>
      <c r="J461" s="24" t="s">
        <v>126</v>
      </c>
      <c r="K461" s="24">
        <v>1</v>
      </c>
      <c r="L461" s="24" t="s">
        <v>66</v>
      </c>
      <c r="M461" s="26">
        <v>46263</v>
      </c>
      <c r="N461" s="27">
        <v>46263.354166666664</v>
      </c>
      <c r="O461" s="27">
        <v>46263.729166666664</v>
      </c>
      <c r="P461" s="24" t="s">
        <v>920</v>
      </c>
      <c r="Q461" s="24" t="s">
        <v>921</v>
      </c>
      <c r="R461" s="24" t="s">
        <v>284</v>
      </c>
      <c r="S461" s="24" t="s">
        <v>152</v>
      </c>
      <c r="T461" s="24" t="s">
        <v>59</v>
      </c>
      <c r="U461" s="24" t="s">
        <v>297</v>
      </c>
      <c r="V461" s="27">
        <v>46263.643750000003</v>
      </c>
      <c r="W461" s="27">
        <v>46263.709722222222</v>
      </c>
      <c r="Z461" s="24">
        <v>1</v>
      </c>
      <c r="AA461" s="24" t="s">
        <v>60</v>
      </c>
      <c r="AB461" s="24" t="b">
        <v>0</v>
      </c>
      <c r="AC461" s="61"/>
    </row>
    <row r="462" spans="2:29" ht="13.7">
      <c r="B462" s="24" t="s">
        <v>49</v>
      </c>
      <c r="C462" s="24" t="s">
        <v>64</v>
      </c>
      <c r="D462" s="24" t="s">
        <v>65</v>
      </c>
      <c r="E462" s="24">
        <v>540</v>
      </c>
      <c r="F462" s="26">
        <v>46235</v>
      </c>
      <c r="G462" s="24" t="s">
        <v>52</v>
      </c>
      <c r="H462" s="24" t="s">
        <v>53</v>
      </c>
      <c r="I462" s="24" t="s">
        <v>59</v>
      </c>
      <c r="J462" s="24" t="s">
        <v>126</v>
      </c>
      <c r="K462" s="24">
        <v>1</v>
      </c>
      <c r="L462" s="24" t="s">
        <v>66</v>
      </c>
      <c r="M462" s="26">
        <v>46263</v>
      </c>
      <c r="N462" s="27">
        <v>46263.354166666664</v>
      </c>
      <c r="O462" s="27">
        <v>46263.729166666664</v>
      </c>
      <c r="P462" s="24" t="s">
        <v>922</v>
      </c>
      <c r="Q462" s="24" t="s">
        <v>923</v>
      </c>
      <c r="R462" s="24" t="s">
        <v>168</v>
      </c>
      <c r="T462" s="24" t="s">
        <v>59</v>
      </c>
      <c r="U462" s="24" t="s">
        <v>297</v>
      </c>
      <c r="V462" s="27">
        <v>46263.54791666667</v>
      </c>
      <c r="W462" s="27">
        <v>46263.604861111111</v>
      </c>
      <c r="Z462" s="24">
        <v>1</v>
      </c>
      <c r="AA462" s="24" t="s">
        <v>60</v>
      </c>
      <c r="AB462" s="24" t="b">
        <v>0</v>
      </c>
      <c r="AC462" s="61"/>
    </row>
    <row r="463" spans="2:29" ht="13.7">
      <c r="B463" s="24" t="s">
        <v>49</v>
      </c>
      <c r="C463" s="24" t="s">
        <v>64</v>
      </c>
      <c r="D463" s="24" t="s">
        <v>65</v>
      </c>
      <c r="E463" s="24">
        <v>540</v>
      </c>
      <c r="F463" s="26">
        <v>46235</v>
      </c>
      <c r="G463" s="24" t="s">
        <v>52</v>
      </c>
      <c r="H463" s="24" t="s">
        <v>53</v>
      </c>
      <c r="I463" s="24" t="s">
        <v>62</v>
      </c>
      <c r="J463" s="24" t="s">
        <v>125</v>
      </c>
      <c r="K463" s="24">
        <v>1</v>
      </c>
      <c r="L463" s="24" t="s">
        <v>66</v>
      </c>
      <c r="M463" s="26">
        <v>46265</v>
      </c>
      <c r="N463" s="27">
        <v>46265.375</v>
      </c>
      <c r="O463" s="27">
        <v>46265.75</v>
      </c>
      <c r="V463" s="27"/>
      <c r="W463" s="27"/>
      <c r="X463" s="24">
        <v>4</v>
      </c>
      <c r="Y463" s="24">
        <v>0</v>
      </c>
      <c r="Z463" s="24">
        <v>4</v>
      </c>
      <c r="AA463" s="24" t="s">
        <v>60</v>
      </c>
      <c r="AB463" s="24" t="b">
        <v>0</v>
      </c>
      <c r="AC463" s="61">
        <v>0</v>
      </c>
    </row>
    <row r="464" spans="2:29" ht="13.7">
      <c r="B464" s="24" t="s">
        <v>49</v>
      </c>
      <c r="C464" s="24" t="s">
        <v>64</v>
      </c>
      <c r="D464" s="24" t="s">
        <v>65</v>
      </c>
      <c r="E464" s="24">
        <v>540</v>
      </c>
      <c r="F464" s="26">
        <v>46235</v>
      </c>
      <c r="G464" s="24" t="s">
        <v>52</v>
      </c>
      <c r="H464" s="24" t="s">
        <v>53</v>
      </c>
      <c r="I464" s="24" t="s">
        <v>62</v>
      </c>
      <c r="J464" s="24" t="s">
        <v>126</v>
      </c>
      <c r="K464" s="24">
        <v>1</v>
      </c>
      <c r="L464" s="24" t="s">
        <v>66</v>
      </c>
      <c r="M464" s="26">
        <v>46265</v>
      </c>
      <c r="N464" s="27">
        <v>46265.375</v>
      </c>
      <c r="O464" s="27">
        <v>46265.75</v>
      </c>
      <c r="P464" s="24" t="s">
        <v>924</v>
      </c>
      <c r="Q464" s="24" t="s">
        <v>925</v>
      </c>
      <c r="R464" s="24" t="s">
        <v>249</v>
      </c>
      <c r="S464" s="24" t="s">
        <v>156</v>
      </c>
      <c r="T464" s="24" t="s">
        <v>62</v>
      </c>
      <c r="U464" s="24" t="s">
        <v>224</v>
      </c>
      <c r="V464" s="27">
        <v>46265.381944444445</v>
      </c>
      <c r="W464" s="27">
        <v>46265.446527777778</v>
      </c>
      <c r="Z464" s="24">
        <v>1</v>
      </c>
      <c r="AA464" s="24" t="s">
        <v>60</v>
      </c>
      <c r="AB464" s="24" t="b">
        <v>0</v>
      </c>
      <c r="AC464" s="61"/>
    </row>
    <row r="465" spans="2:29" ht="13.7">
      <c r="B465" s="24" t="s">
        <v>49</v>
      </c>
      <c r="C465" s="24" t="s">
        <v>64</v>
      </c>
      <c r="D465" s="24" t="s">
        <v>65</v>
      </c>
      <c r="E465" s="24">
        <v>540</v>
      </c>
      <c r="F465" s="26">
        <v>46235</v>
      </c>
      <c r="G465" s="24" t="s">
        <v>52</v>
      </c>
      <c r="H465" s="24" t="s">
        <v>53</v>
      </c>
      <c r="I465" s="24" t="s">
        <v>62</v>
      </c>
      <c r="J465" s="24" t="s">
        <v>126</v>
      </c>
      <c r="K465" s="24">
        <v>1</v>
      </c>
      <c r="L465" s="24" t="s">
        <v>66</v>
      </c>
      <c r="M465" s="26">
        <v>46265</v>
      </c>
      <c r="N465" s="27">
        <v>46265.375</v>
      </c>
      <c r="O465" s="27">
        <v>46265.75</v>
      </c>
      <c r="P465" s="24" t="s">
        <v>926</v>
      </c>
      <c r="Q465" s="24" t="s">
        <v>927</v>
      </c>
      <c r="R465" s="24" t="s">
        <v>256</v>
      </c>
      <c r="T465" s="24" t="s">
        <v>62</v>
      </c>
      <c r="U465" s="24" t="s">
        <v>224</v>
      </c>
      <c r="V465" s="27">
        <v>46265.470833333333</v>
      </c>
      <c r="W465" s="27">
        <v>46265.526388888888</v>
      </c>
      <c r="Z465" s="24">
        <v>1</v>
      </c>
      <c r="AA465" s="24" t="s">
        <v>60</v>
      </c>
      <c r="AB465" s="24" t="b">
        <v>0</v>
      </c>
      <c r="AC465" s="61"/>
    </row>
    <row r="466" spans="2:29" ht="13.7">
      <c r="B466" s="24" t="s">
        <v>49</v>
      </c>
      <c r="C466" s="24" t="s">
        <v>64</v>
      </c>
      <c r="D466" s="24" t="s">
        <v>65</v>
      </c>
      <c r="E466" s="24">
        <v>540</v>
      </c>
      <c r="F466" s="26">
        <v>46235</v>
      </c>
      <c r="G466" s="24" t="s">
        <v>52</v>
      </c>
      <c r="H466" s="24" t="s">
        <v>53</v>
      </c>
      <c r="I466" s="24" t="s">
        <v>62</v>
      </c>
      <c r="J466" s="24" t="s">
        <v>126</v>
      </c>
      <c r="K466" s="24">
        <v>1</v>
      </c>
      <c r="L466" s="24" t="s">
        <v>66</v>
      </c>
      <c r="M466" s="26">
        <v>46265</v>
      </c>
      <c r="N466" s="27">
        <v>46265.375</v>
      </c>
      <c r="O466" s="27">
        <v>46265.75</v>
      </c>
      <c r="P466" s="24" t="s">
        <v>928</v>
      </c>
      <c r="Q466" s="24" t="s">
        <v>929</v>
      </c>
      <c r="R466" s="24" t="s">
        <v>328</v>
      </c>
      <c r="S466" s="24" t="s">
        <v>213</v>
      </c>
      <c r="T466" s="24" t="s">
        <v>62</v>
      </c>
      <c r="U466" s="24" t="s">
        <v>224</v>
      </c>
      <c r="V466" s="27">
        <v>46265.664583333331</v>
      </c>
      <c r="W466" s="27">
        <v>46265.740972222222</v>
      </c>
      <c r="Z466" s="24">
        <v>1</v>
      </c>
      <c r="AA466" s="24" t="s">
        <v>60</v>
      </c>
      <c r="AB466" s="24" t="b">
        <v>0</v>
      </c>
      <c r="AC466" s="61"/>
    </row>
    <row r="467" spans="2:29" ht="13.7">
      <c r="B467" s="24" t="s">
        <v>49</v>
      </c>
      <c r="C467" s="24" t="s">
        <v>64</v>
      </c>
      <c r="D467" s="24" t="s">
        <v>65</v>
      </c>
      <c r="E467" s="24">
        <v>540</v>
      </c>
      <c r="F467" s="26">
        <v>46235</v>
      </c>
      <c r="G467" s="24" t="s">
        <v>52</v>
      </c>
      <c r="H467" s="24" t="s">
        <v>53</v>
      </c>
      <c r="I467" s="24" t="s">
        <v>62</v>
      </c>
      <c r="J467" s="24" t="s">
        <v>126</v>
      </c>
      <c r="K467" s="24">
        <v>1</v>
      </c>
      <c r="L467" s="24" t="s">
        <v>66</v>
      </c>
      <c r="M467" s="26">
        <v>46265</v>
      </c>
      <c r="N467" s="27">
        <v>46265.375</v>
      </c>
      <c r="O467" s="27">
        <v>46265.75</v>
      </c>
      <c r="P467" s="24" t="s">
        <v>930</v>
      </c>
      <c r="Q467" s="24" t="s">
        <v>931</v>
      </c>
      <c r="R467" s="24" t="s">
        <v>323</v>
      </c>
      <c r="T467" s="24" t="s">
        <v>62</v>
      </c>
      <c r="U467" s="24" t="s">
        <v>224</v>
      </c>
      <c r="V467" s="27">
        <v>46265.567361111112</v>
      </c>
      <c r="W467" s="27">
        <v>46265.636111111111</v>
      </c>
      <c r="Z467" s="24">
        <v>1</v>
      </c>
      <c r="AA467" s="24" t="s">
        <v>60</v>
      </c>
      <c r="AB467" s="24" t="b">
        <v>0</v>
      </c>
      <c r="AC467" s="61"/>
    </row>
    <row r="468" spans="2:29" ht="13.7">
      <c r="B468" s="24" t="s">
        <v>49</v>
      </c>
      <c r="C468" s="24" t="s">
        <v>64</v>
      </c>
      <c r="D468" s="24" t="s">
        <v>65</v>
      </c>
      <c r="E468" s="24">
        <v>1440</v>
      </c>
      <c r="F468" s="26">
        <v>46235</v>
      </c>
      <c r="G468" s="24" t="s">
        <v>52</v>
      </c>
      <c r="H468" s="24" t="s">
        <v>53</v>
      </c>
      <c r="I468" s="24" t="s">
        <v>69</v>
      </c>
      <c r="J468" s="24" t="s">
        <v>125</v>
      </c>
      <c r="K468" s="24">
        <v>1</v>
      </c>
      <c r="L468" s="24" t="s">
        <v>66</v>
      </c>
      <c r="M468" s="26">
        <v>46235</v>
      </c>
      <c r="N468" s="27">
        <v>46235</v>
      </c>
      <c r="O468" s="27">
        <v>46236</v>
      </c>
      <c r="V468" s="27"/>
      <c r="W468" s="27"/>
      <c r="X468" s="24">
        <v>2</v>
      </c>
      <c r="Y468" s="24">
        <v>0</v>
      </c>
      <c r="Z468" s="24">
        <v>2</v>
      </c>
      <c r="AA468" s="24" t="s">
        <v>60</v>
      </c>
      <c r="AB468" s="24" t="b">
        <v>0</v>
      </c>
      <c r="AC468" s="61">
        <v>0</v>
      </c>
    </row>
    <row r="469" spans="2:29" ht="13.7">
      <c r="B469" s="24" t="s">
        <v>49</v>
      </c>
      <c r="C469" s="24" t="s">
        <v>64</v>
      </c>
      <c r="D469" s="24" t="s">
        <v>65</v>
      </c>
      <c r="E469" s="24">
        <v>1440</v>
      </c>
      <c r="F469" s="26">
        <v>46235</v>
      </c>
      <c r="G469" s="24" t="s">
        <v>52</v>
      </c>
      <c r="H469" s="24" t="s">
        <v>53</v>
      </c>
      <c r="I469" s="24" t="s">
        <v>69</v>
      </c>
      <c r="J469" s="24" t="s">
        <v>126</v>
      </c>
      <c r="K469" s="24">
        <v>1</v>
      </c>
      <c r="L469" s="24" t="s">
        <v>66</v>
      </c>
      <c r="M469" s="26">
        <v>46235</v>
      </c>
      <c r="N469" s="27">
        <v>46235</v>
      </c>
      <c r="O469" s="27">
        <v>46236</v>
      </c>
      <c r="P469" s="24" t="s">
        <v>932</v>
      </c>
      <c r="Q469" s="24" t="s">
        <v>933</v>
      </c>
      <c r="R469" s="24" t="s">
        <v>934</v>
      </c>
      <c r="T469" s="24" t="s">
        <v>62</v>
      </c>
      <c r="U469" s="24" t="s">
        <v>935</v>
      </c>
      <c r="V469" s="27">
        <v>46235.396527777775</v>
      </c>
      <c r="W469" s="27">
        <v>46235.415277777778</v>
      </c>
      <c r="Z469" s="24">
        <v>1</v>
      </c>
      <c r="AA469" s="24" t="s">
        <v>60</v>
      </c>
      <c r="AB469" s="24" t="b">
        <v>0</v>
      </c>
      <c r="AC469" s="61"/>
    </row>
    <row r="470" spans="2:29" ht="13.7">
      <c r="B470" s="24" t="s">
        <v>49</v>
      </c>
      <c r="C470" s="24" t="s">
        <v>64</v>
      </c>
      <c r="D470" s="24" t="s">
        <v>65</v>
      </c>
      <c r="E470" s="24">
        <v>1440</v>
      </c>
      <c r="F470" s="26">
        <v>46235</v>
      </c>
      <c r="G470" s="24" t="s">
        <v>52</v>
      </c>
      <c r="H470" s="24" t="s">
        <v>53</v>
      </c>
      <c r="I470" s="24" t="s">
        <v>69</v>
      </c>
      <c r="J470" s="24" t="s">
        <v>126</v>
      </c>
      <c r="K470" s="24">
        <v>1</v>
      </c>
      <c r="L470" s="24" t="s">
        <v>66</v>
      </c>
      <c r="M470" s="26">
        <v>46235</v>
      </c>
      <c r="N470" s="27">
        <v>46235</v>
      </c>
      <c r="O470" s="27">
        <v>46236</v>
      </c>
      <c r="P470" s="24" t="s">
        <v>936</v>
      </c>
      <c r="Q470" s="24" t="s">
        <v>937</v>
      </c>
      <c r="R470" s="24" t="s">
        <v>938</v>
      </c>
      <c r="T470" s="24" t="s">
        <v>62</v>
      </c>
      <c r="U470" s="24" t="s">
        <v>935</v>
      </c>
      <c r="V470" s="27">
        <v>46235.597916666666</v>
      </c>
      <c r="W470" s="27">
        <v>46235.645138888889</v>
      </c>
      <c r="Z470" s="24">
        <v>1</v>
      </c>
      <c r="AA470" s="24" t="s">
        <v>60</v>
      </c>
      <c r="AB470" s="24" t="b">
        <v>0</v>
      </c>
      <c r="AC470" s="61"/>
    </row>
    <row r="471" spans="2:29" ht="13.7">
      <c r="B471" s="24" t="s">
        <v>49</v>
      </c>
      <c r="C471" s="24" t="s">
        <v>64</v>
      </c>
      <c r="D471" s="24" t="s">
        <v>70</v>
      </c>
      <c r="E471" s="24">
        <v>210</v>
      </c>
      <c r="F471" s="26">
        <v>46174</v>
      </c>
      <c r="G471" s="24" t="s">
        <v>52</v>
      </c>
      <c r="H471" s="24" t="s">
        <v>53</v>
      </c>
      <c r="I471" s="24" t="s">
        <v>67</v>
      </c>
      <c r="J471" s="24" t="s">
        <v>125</v>
      </c>
      <c r="K471" s="24">
        <v>1</v>
      </c>
      <c r="L471" s="24" t="s">
        <v>66</v>
      </c>
      <c r="M471" s="26">
        <v>46174</v>
      </c>
      <c r="N471" s="27">
        <v>46174.541666666664</v>
      </c>
      <c r="O471" s="27">
        <v>46174.6875</v>
      </c>
      <c r="V471" s="27"/>
      <c r="W471" s="27"/>
      <c r="X471" s="24">
        <v>4</v>
      </c>
      <c r="Y471" s="24">
        <v>0</v>
      </c>
      <c r="Z471" s="24">
        <v>4</v>
      </c>
      <c r="AA471" s="24" t="s">
        <v>56</v>
      </c>
      <c r="AB471" s="24" t="b">
        <v>0</v>
      </c>
      <c r="AC471" s="61">
        <v>0</v>
      </c>
    </row>
    <row r="472" spans="2:29" ht="13.7">
      <c r="B472" s="24" t="s">
        <v>49</v>
      </c>
      <c r="C472" s="24" t="s">
        <v>64</v>
      </c>
      <c r="D472" s="24" t="s">
        <v>70</v>
      </c>
      <c r="E472" s="24">
        <v>210</v>
      </c>
      <c r="F472" s="26">
        <v>46174</v>
      </c>
      <c r="G472" s="24" t="s">
        <v>52</v>
      </c>
      <c r="H472" s="24" t="s">
        <v>53</v>
      </c>
      <c r="I472" s="24" t="s">
        <v>67</v>
      </c>
      <c r="J472" s="24" t="s">
        <v>126</v>
      </c>
      <c r="K472" s="24">
        <v>1</v>
      </c>
      <c r="L472" s="24" t="s">
        <v>66</v>
      </c>
      <c r="M472" s="26">
        <v>46174</v>
      </c>
      <c r="N472" s="27">
        <v>46174.541666666664</v>
      </c>
      <c r="O472" s="27">
        <v>46174.6875</v>
      </c>
      <c r="P472" s="24" t="s">
        <v>939</v>
      </c>
      <c r="Q472" s="24" t="s">
        <v>940</v>
      </c>
      <c r="R472" s="24" t="s">
        <v>730</v>
      </c>
      <c r="S472" s="24" t="s">
        <v>160</v>
      </c>
      <c r="T472" s="24" t="s">
        <v>67</v>
      </c>
      <c r="U472" s="24" t="s">
        <v>314</v>
      </c>
      <c r="V472" s="27">
        <v>46174.580555555556</v>
      </c>
      <c r="W472" s="27">
        <v>46174.601388888892</v>
      </c>
      <c r="Z472" s="24">
        <v>1</v>
      </c>
      <c r="AA472" s="24" t="s">
        <v>56</v>
      </c>
      <c r="AB472" s="24" t="b">
        <v>0</v>
      </c>
      <c r="AC472" s="61"/>
    </row>
    <row r="473" spans="2:29" ht="13.7">
      <c r="B473" s="24" t="s">
        <v>49</v>
      </c>
      <c r="C473" s="24" t="s">
        <v>64</v>
      </c>
      <c r="D473" s="24" t="s">
        <v>70</v>
      </c>
      <c r="E473" s="24">
        <v>210</v>
      </c>
      <c r="F473" s="26">
        <v>46174</v>
      </c>
      <c r="G473" s="24" t="s">
        <v>52</v>
      </c>
      <c r="H473" s="24" t="s">
        <v>53</v>
      </c>
      <c r="I473" s="24" t="s">
        <v>67</v>
      </c>
      <c r="J473" s="24" t="s">
        <v>126</v>
      </c>
      <c r="K473" s="24">
        <v>1</v>
      </c>
      <c r="L473" s="24" t="s">
        <v>66</v>
      </c>
      <c r="M473" s="26">
        <v>46174</v>
      </c>
      <c r="N473" s="27">
        <v>46174.541666666664</v>
      </c>
      <c r="O473" s="27">
        <v>46174.6875</v>
      </c>
      <c r="P473" s="24" t="s">
        <v>941</v>
      </c>
      <c r="Q473" s="24" t="s">
        <v>942</v>
      </c>
      <c r="R473" s="24" t="s">
        <v>687</v>
      </c>
      <c r="S473" s="24" t="s">
        <v>160</v>
      </c>
      <c r="T473" s="24" t="s">
        <v>67</v>
      </c>
      <c r="U473" s="24" t="s">
        <v>314</v>
      </c>
      <c r="V473" s="27">
        <v>46174.545138888891</v>
      </c>
      <c r="W473" s="27">
        <v>46174.565972222219</v>
      </c>
      <c r="Z473" s="24">
        <v>1</v>
      </c>
      <c r="AA473" s="24" t="s">
        <v>56</v>
      </c>
      <c r="AB473" s="24" t="b">
        <v>0</v>
      </c>
      <c r="AC473" s="61"/>
    </row>
    <row r="474" spans="2:29" ht="13.7">
      <c r="B474" s="24" t="s">
        <v>49</v>
      </c>
      <c r="C474" s="24" t="s">
        <v>64</v>
      </c>
      <c r="D474" s="24" t="s">
        <v>70</v>
      </c>
      <c r="E474" s="24">
        <v>210</v>
      </c>
      <c r="F474" s="26">
        <v>46174</v>
      </c>
      <c r="G474" s="24" t="s">
        <v>52</v>
      </c>
      <c r="H474" s="24" t="s">
        <v>53</v>
      </c>
      <c r="I474" s="24" t="s">
        <v>67</v>
      </c>
      <c r="J474" s="24" t="s">
        <v>126</v>
      </c>
      <c r="K474" s="24">
        <v>1</v>
      </c>
      <c r="L474" s="24" t="s">
        <v>66</v>
      </c>
      <c r="M474" s="26">
        <v>46174</v>
      </c>
      <c r="N474" s="27">
        <v>46174.541666666664</v>
      </c>
      <c r="O474" s="27">
        <v>46174.6875</v>
      </c>
      <c r="P474" s="24" t="s">
        <v>943</v>
      </c>
      <c r="Q474" s="24" t="s">
        <v>944</v>
      </c>
      <c r="R474" s="24" t="s">
        <v>608</v>
      </c>
      <c r="T474" s="24" t="s">
        <v>67</v>
      </c>
      <c r="U474" s="24" t="s">
        <v>314</v>
      </c>
      <c r="V474" s="27">
        <v>46174.618750000001</v>
      </c>
      <c r="W474" s="27">
        <v>46174.643055555556</v>
      </c>
      <c r="Z474" s="24">
        <v>1</v>
      </c>
      <c r="AA474" s="24" t="s">
        <v>56</v>
      </c>
      <c r="AB474" s="24" t="b">
        <v>0</v>
      </c>
      <c r="AC474" s="61"/>
    </row>
    <row r="475" spans="2:29" ht="13.7">
      <c r="B475" s="24" t="s">
        <v>49</v>
      </c>
      <c r="C475" s="24" t="s">
        <v>64</v>
      </c>
      <c r="D475" s="24" t="s">
        <v>70</v>
      </c>
      <c r="E475" s="24">
        <v>210</v>
      </c>
      <c r="F475" s="26">
        <v>46174</v>
      </c>
      <c r="G475" s="24" t="s">
        <v>52</v>
      </c>
      <c r="H475" s="24" t="s">
        <v>53</v>
      </c>
      <c r="I475" s="24" t="s">
        <v>67</v>
      </c>
      <c r="J475" s="24" t="s">
        <v>126</v>
      </c>
      <c r="K475" s="24">
        <v>1</v>
      </c>
      <c r="L475" s="24" t="s">
        <v>66</v>
      </c>
      <c r="M475" s="26">
        <v>46174</v>
      </c>
      <c r="N475" s="27">
        <v>46174.541666666664</v>
      </c>
      <c r="O475" s="27">
        <v>46174.6875</v>
      </c>
      <c r="P475" s="24" t="s">
        <v>945</v>
      </c>
      <c r="Q475" s="24" t="s">
        <v>946</v>
      </c>
      <c r="R475" s="24" t="s">
        <v>687</v>
      </c>
      <c r="T475" s="24" t="s">
        <v>67</v>
      </c>
      <c r="U475" s="24" t="s">
        <v>314</v>
      </c>
      <c r="V475" s="27">
        <v>46174.658333333333</v>
      </c>
      <c r="W475" s="27">
        <v>46174.672222222223</v>
      </c>
      <c r="Z475" s="24">
        <v>1</v>
      </c>
      <c r="AA475" s="24" t="s">
        <v>56</v>
      </c>
      <c r="AB475" s="24" t="b">
        <v>0</v>
      </c>
      <c r="AC475" s="61"/>
    </row>
    <row r="476" spans="2:29" ht="13.7">
      <c r="B476" s="24" t="s">
        <v>49</v>
      </c>
      <c r="C476" s="24" t="s">
        <v>64</v>
      </c>
      <c r="D476" s="24" t="s">
        <v>70</v>
      </c>
      <c r="E476" s="24">
        <v>210</v>
      </c>
      <c r="F476" s="26">
        <v>46174</v>
      </c>
      <c r="G476" s="24" t="s">
        <v>52</v>
      </c>
      <c r="H476" s="24" t="s">
        <v>53</v>
      </c>
      <c r="I476" s="24" t="s">
        <v>59</v>
      </c>
      <c r="J476" s="24" t="s">
        <v>125</v>
      </c>
      <c r="K476" s="24">
        <v>1</v>
      </c>
      <c r="L476" s="24" t="s">
        <v>66</v>
      </c>
      <c r="M476" s="26">
        <v>46175</v>
      </c>
      <c r="N476" s="27">
        <v>46175.541666666664</v>
      </c>
      <c r="O476" s="27">
        <v>46175.6875</v>
      </c>
      <c r="V476" s="27"/>
      <c r="W476" s="27"/>
      <c r="X476" s="24">
        <v>4</v>
      </c>
      <c r="Y476" s="24">
        <v>0</v>
      </c>
      <c r="Z476" s="24">
        <v>4</v>
      </c>
      <c r="AA476" s="24" t="s">
        <v>56</v>
      </c>
      <c r="AB476" s="24" t="b">
        <v>0</v>
      </c>
      <c r="AC476" s="61">
        <v>0</v>
      </c>
    </row>
    <row r="477" spans="2:29" ht="13.7">
      <c r="B477" s="24" t="s">
        <v>49</v>
      </c>
      <c r="C477" s="24" t="s">
        <v>64</v>
      </c>
      <c r="D477" s="24" t="s">
        <v>70</v>
      </c>
      <c r="E477" s="24">
        <v>210</v>
      </c>
      <c r="F477" s="26">
        <v>46174</v>
      </c>
      <c r="G477" s="24" t="s">
        <v>52</v>
      </c>
      <c r="H477" s="24" t="s">
        <v>53</v>
      </c>
      <c r="I477" s="24" t="s">
        <v>59</v>
      </c>
      <c r="J477" s="24" t="s">
        <v>126</v>
      </c>
      <c r="K477" s="24">
        <v>1</v>
      </c>
      <c r="L477" s="24" t="s">
        <v>66</v>
      </c>
      <c r="M477" s="26">
        <v>46175</v>
      </c>
      <c r="N477" s="27">
        <v>46175.541666666664</v>
      </c>
      <c r="O477" s="27">
        <v>46175.6875</v>
      </c>
      <c r="P477" s="24" t="s">
        <v>947</v>
      </c>
      <c r="Q477" s="24" t="s">
        <v>948</v>
      </c>
      <c r="R477" s="24" t="s">
        <v>174</v>
      </c>
      <c r="T477" s="24" t="s">
        <v>59</v>
      </c>
      <c r="U477" s="24" t="s">
        <v>497</v>
      </c>
      <c r="V477" s="27">
        <v>46175.616666666669</v>
      </c>
      <c r="W477" s="27">
        <v>46175.634722222225</v>
      </c>
      <c r="Z477" s="24">
        <v>1</v>
      </c>
      <c r="AA477" s="24" t="s">
        <v>56</v>
      </c>
      <c r="AB477" s="24" t="b">
        <v>0</v>
      </c>
      <c r="AC477" s="61"/>
    </row>
    <row r="478" spans="2:29" ht="13.7">
      <c r="B478" s="24" t="s">
        <v>49</v>
      </c>
      <c r="C478" s="24" t="s">
        <v>64</v>
      </c>
      <c r="D478" s="24" t="s">
        <v>70</v>
      </c>
      <c r="E478" s="24">
        <v>210</v>
      </c>
      <c r="F478" s="26">
        <v>46174</v>
      </c>
      <c r="G478" s="24" t="s">
        <v>52</v>
      </c>
      <c r="H478" s="24" t="s">
        <v>53</v>
      </c>
      <c r="I478" s="24" t="s">
        <v>59</v>
      </c>
      <c r="J478" s="24" t="s">
        <v>126</v>
      </c>
      <c r="K478" s="24">
        <v>1</v>
      </c>
      <c r="L478" s="24" t="s">
        <v>66</v>
      </c>
      <c r="M478" s="26">
        <v>46175</v>
      </c>
      <c r="N478" s="27">
        <v>46175.541666666664</v>
      </c>
      <c r="O478" s="27">
        <v>46175.6875</v>
      </c>
      <c r="P478" s="24" t="s">
        <v>949</v>
      </c>
      <c r="Q478" s="24" t="s">
        <v>950</v>
      </c>
      <c r="R478" s="24" t="s">
        <v>281</v>
      </c>
      <c r="T478" s="24" t="s">
        <v>59</v>
      </c>
      <c r="U478" s="24" t="s">
        <v>497</v>
      </c>
      <c r="V478" s="27">
        <v>46175.57916666667</v>
      </c>
      <c r="W478" s="27">
        <v>46175.597222222219</v>
      </c>
      <c r="Z478" s="24">
        <v>1</v>
      </c>
      <c r="AA478" s="24" t="s">
        <v>56</v>
      </c>
      <c r="AB478" s="24" t="b">
        <v>0</v>
      </c>
      <c r="AC478" s="61"/>
    </row>
    <row r="479" spans="2:29" ht="13.7">
      <c r="B479" s="24" t="s">
        <v>49</v>
      </c>
      <c r="C479" s="24" t="s">
        <v>64</v>
      </c>
      <c r="D479" s="24" t="s">
        <v>70</v>
      </c>
      <c r="E479" s="24">
        <v>210</v>
      </c>
      <c r="F479" s="26">
        <v>46174</v>
      </c>
      <c r="G479" s="24" t="s">
        <v>52</v>
      </c>
      <c r="H479" s="24" t="s">
        <v>53</v>
      </c>
      <c r="I479" s="24" t="s">
        <v>59</v>
      </c>
      <c r="J479" s="24" t="s">
        <v>126</v>
      </c>
      <c r="K479" s="24">
        <v>1</v>
      </c>
      <c r="L479" s="24" t="s">
        <v>66</v>
      </c>
      <c r="M479" s="26">
        <v>46175</v>
      </c>
      <c r="N479" s="27">
        <v>46175.541666666664</v>
      </c>
      <c r="O479" s="27">
        <v>46175.6875</v>
      </c>
      <c r="P479" s="24" t="s">
        <v>951</v>
      </c>
      <c r="Q479" s="24" t="s">
        <v>952</v>
      </c>
      <c r="R479" s="24" t="s">
        <v>217</v>
      </c>
      <c r="T479" s="24" t="s">
        <v>59</v>
      </c>
      <c r="U479" s="24" t="s">
        <v>497</v>
      </c>
      <c r="V479" s="27">
        <v>46175.657638888886</v>
      </c>
      <c r="W479" s="27">
        <v>46175.678472222222</v>
      </c>
      <c r="Z479" s="24">
        <v>1</v>
      </c>
      <c r="AA479" s="24" t="s">
        <v>56</v>
      </c>
      <c r="AB479" s="24" t="b">
        <v>0</v>
      </c>
      <c r="AC479" s="61"/>
    </row>
    <row r="480" spans="2:29" ht="13.7">
      <c r="B480" s="24" t="s">
        <v>49</v>
      </c>
      <c r="C480" s="24" t="s">
        <v>64</v>
      </c>
      <c r="D480" s="24" t="s">
        <v>70</v>
      </c>
      <c r="E480" s="24">
        <v>210</v>
      </c>
      <c r="F480" s="26">
        <v>46174</v>
      </c>
      <c r="G480" s="24" t="s">
        <v>52</v>
      </c>
      <c r="H480" s="24" t="s">
        <v>53</v>
      </c>
      <c r="I480" s="24" t="s">
        <v>59</v>
      </c>
      <c r="J480" s="24" t="s">
        <v>126</v>
      </c>
      <c r="K480" s="24">
        <v>1</v>
      </c>
      <c r="L480" s="24" t="s">
        <v>66</v>
      </c>
      <c r="M480" s="26">
        <v>46175</v>
      </c>
      <c r="N480" s="27">
        <v>46175.541666666664</v>
      </c>
      <c r="O480" s="27">
        <v>46175.6875</v>
      </c>
      <c r="P480" s="24" t="s">
        <v>953</v>
      </c>
      <c r="Q480" s="24" t="s">
        <v>954</v>
      </c>
      <c r="R480" s="24" t="s">
        <v>174</v>
      </c>
      <c r="T480" s="24" t="s">
        <v>59</v>
      </c>
      <c r="U480" s="24" t="s">
        <v>497</v>
      </c>
      <c r="V480" s="27">
        <v>46175.548611111109</v>
      </c>
      <c r="W480" s="27">
        <v>46175.568055555559</v>
      </c>
      <c r="Z480" s="24">
        <v>1</v>
      </c>
      <c r="AA480" s="24" t="s">
        <v>56</v>
      </c>
      <c r="AB480" s="24" t="b">
        <v>0</v>
      </c>
      <c r="AC480" s="61"/>
    </row>
    <row r="481" spans="2:29" ht="13.7">
      <c r="B481" s="24" t="s">
        <v>49</v>
      </c>
      <c r="C481" s="24" t="s">
        <v>64</v>
      </c>
      <c r="D481" s="24" t="s">
        <v>70</v>
      </c>
      <c r="E481" s="24">
        <v>210</v>
      </c>
      <c r="F481" s="26">
        <v>46174</v>
      </c>
      <c r="G481" s="24" t="s">
        <v>52</v>
      </c>
      <c r="H481" s="24" t="s">
        <v>53</v>
      </c>
      <c r="I481" s="24" t="s">
        <v>57</v>
      </c>
      <c r="J481" s="24" t="s">
        <v>125</v>
      </c>
      <c r="K481" s="24">
        <v>1</v>
      </c>
      <c r="L481" s="24" t="s">
        <v>66</v>
      </c>
      <c r="M481" s="26">
        <v>46184</v>
      </c>
      <c r="N481" s="27">
        <v>46184.541666666664</v>
      </c>
      <c r="O481" s="27">
        <v>46184.6875</v>
      </c>
      <c r="V481" s="27"/>
      <c r="W481" s="27"/>
      <c r="X481" s="24">
        <v>4</v>
      </c>
      <c r="Y481" s="24">
        <v>0</v>
      </c>
      <c r="Z481" s="24">
        <v>4</v>
      </c>
      <c r="AA481" s="24" t="s">
        <v>56</v>
      </c>
      <c r="AB481" s="24" t="b">
        <v>0</v>
      </c>
      <c r="AC481" s="61">
        <v>0</v>
      </c>
    </row>
    <row r="482" spans="2:29" ht="13.7">
      <c r="B482" s="24" t="s">
        <v>49</v>
      </c>
      <c r="C482" s="24" t="s">
        <v>64</v>
      </c>
      <c r="D482" s="24" t="s">
        <v>70</v>
      </c>
      <c r="E482" s="24">
        <v>210</v>
      </c>
      <c r="F482" s="26">
        <v>46174</v>
      </c>
      <c r="G482" s="24" t="s">
        <v>52</v>
      </c>
      <c r="H482" s="24" t="s">
        <v>53</v>
      </c>
      <c r="I482" s="24" t="s">
        <v>57</v>
      </c>
      <c r="J482" s="24" t="s">
        <v>126</v>
      </c>
      <c r="K482" s="24">
        <v>1</v>
      </c>
      <c r="L482" s="24" t="s">
        <v>66</v>
      </c>
      <c r="M482" s="26">
        <v>46184</v>
      </c>
      <c r="N482" s="27">
        <v>46184.541666666664</v>
      </c>
      <c r="O482" s="27">
        <v>46184.6875</v>
      </c>
      <c r="P482" s="24" t="s">
        <v>955</v>
      </c>
      <c r="Q482" s="24" t="s">
        <v>956</v>
      </c>
      <c r="R482" s="24" t="s">
        <v>165</v>
      </c>
      <c r="T482" s="24" t="s">
        <v>57</v>
      </c>
      <c r="U482" s="24" t="s">
        <v>169</v>
      </c>
      <c r="V482" s="27">
        <v>46184.654861111114</v>
      </c>
      <c r="W482" s="27">
        <v>46184.677083333336</v>
      </c>
      <c r="Z482" s="24">
        <v>1</v>
      </c>
      <c r="AA482" s="24" t="s">
        <v>56</v>
      </c>
      <c r="AB482" s="24" t="b">
        <v>0</v>
      </c>
      <c r="AC482" s="61"/>
    </row>
    <row r="483" spans="2:29" ht="13.7">
      <c r="B483" s="24" t="s">
        <v>49</v>
      </c>
      <c r="C483" s="24" t="s">
        <v>64</v>
      </c>
      <c r="D483" s="24" t="s">
        <v>70</v>
      </c>
      <c r="E483" s="24">
        <v>210</v>
      </c>
      <c r="F483" s="26">
        <v>46174</v>
      </c>
      <c r="G483" s="24" t="s">
        <v>52</v>
      </c>
      <c r="H483" s="24" t="s">
        <v>53</v>
      </c>
      <c r="I483" s="24" t="s">
        <v>57</v>
      </c>
      <c r="J483" s="24" t="s">
        <v>126</v>
      </c>
      <c r="K483" s="24">
        <v>1</v>
      </c>
      <c r="L483" s="24" t="s">
        <v>66</v>
      </c>
      <c r="M483" s="26">
        <v>46184</v>
      </c>
      <c r="N483" s="27">
        <v>46184.541666666664</v>
      </c>
      <c r="O483" s="27">
        <v>46184.6875</v>
      </c>
      <c r="P483" s="24" t="s">
        <v>957</v>
      </c>
      <c r="Q483" s="24" t="s">
        <v>958</v>
      </c>
      <c r="R483" s="24" t="s">
        <v>159</v>
      </c>
      <c r="T483" s="24" t="s">
        <v>57</v>
      </c>
      <c r="U483" s="24" t="s">
        <v>169</v>
      </c>
      <c r="V483" s="27">
        <v>46184.584027777775</v>
      </c>
      <c r="W483" s="27">
        <v>46184.6</v>
      </c>
      <c r="Z483" s="24">
        <v>1</v>
      </c>
      <c r="AA483" s="24" t="s">
        <v>56</v>
      </c>
      <c r="AB483" s="24" t="b">
        <v>0</v>
      </c>
      <c r="AC483" s="61"/>
    </row>
    <row r="484" spans="2:29" ht="13.7">
      <c r="B484" s="24" t="s">
        <v>49</v>
      </c>
      <c r="C484" s="24" t="s">
        <v>64</v>
      </c>
      <c r="D484" s="24" t="s">
        <v>70</v>
      </c>
      <c r="E484" s="24">
        <v>210</v>
      </c>
      <c r="F484" s="26">
        <v>46174</v>
      </c>
      <c r="G484" s="24" t="s">
        <v>52</v>
      </c>
      <c r="H484" s="24" t="s">
        <v>53</v>
      </c>
      <c r="I484" s="24" t="s">
        <v>57</v>
      </c>
      <c r="J484" s="24" t="s">
        <v>126</v>
      </c>
      <c r="K484" s="24">
        <v>1</v>
      </c>
      <c r="L484" s="24" t="s">
        <v>66</v>
      </c>
      <c r="M484" s="26">
        <v>46184</v>
      </c>
      <c r="N484" s="27">
        <v>46184.541666666664</v>
      </c>
      <c r="O484" s="27">
        <v>46184.6875</v>
      </c>
      <c r="P484" s="24" t="s">
        <v>959</v>
      </c>
      <c r="Q484" s="24" t="s">
        <v>960</v>
      </c>
      <c r="R484" s="24" t="s">
        <v>185</v>
      </c>
      <c r="T484" s="24" t="s">
        <v>57</v>
      </c>
      <c r="U484" s="24" t="s">
        <v>169</v>
      </c>
      <c r="V484" s="27">
        <v>46184.546527777777</v>
      </c>
      <c r="W484" s="27">
        <v>46184.563888888886</v>
      </c>
      <c r="Z484" s="24">
        <v>1</v>
      </c>
      <c r="AA484" s="24" t="s">
        <v>56</v>
      </c>
      <c r="AB484" s="24" t="b">
        <v>0</v>
      </c>
      <c r="AC484" s="61"/>
    </row>
    <row r="485" spans="2:29" ht="13.7">
      <c r="B485" s="24" t="s">
        <v>49</v>
      </c>
      <c r="C485" s="24" t="s">
        <v>64</v>
      </c>
      <c r="D485" s="24" t="s">
        <v>70</v>
      </c>
      <c r="E485" s="24">
        <v>210</v>
      </c>
      <c r="F485" s="26">
        <v>46174</v>
      </c>
      <c r="G485" s="24" t="s">
        <v>52</v>
      </c>
      <c r="H485" s="24" t="s">
        <v>53</v>
      </c>
      <c r="I485" s="24" t="s">
        <v>57</v>
      </c>
      <c r="J485" s="24" t="s">
        <v>126</v>
      </c>
      <c r="K485" s="24">
        <v>1</v>
      </c>
      <c r="L485" s="24" t="s">
        <v>66</v>
      </c>
      <c r="M485" s="26">
        <v>46184</v>
      </c>
      <c r="N485" s="27">
        <v>46184.541666666664</v>
      </c>
      <c r="O485" s="27">
        <v>46184.6875</v>
      </c>
      <c r="P485" s="24" t="s">
        <v>961</v>
      </c>
      <c r="Q485" s="24" t="s">
        <v>962</v>
      </c>
      <c r="R485" s="24" t="s">
        <v>159</v>
      </c>
      <c r="T485" s="24" t="s">
        <v>57</v>
      </c>
      <c r="U485" s="24" t="s">
        <v>169</v>
      </c>
      <c r="V485" s="27">
        <v>46184.618055555555</v>
      </c>
      <c r="W485" s="27">
        <v>46184.64166666667</v>
      </c>
      <c r="Z485" s="24">
        <v>1</v>
      </c>
      <c r="AA485" s="24" t="s">
        <v>56</v>
      </c>
      <c r="AB485" s="24" t="b">
        <v>0</v>
      </c>
      <c r="AC485" s="61"/>
    </row>
    <row r="486" spans="2:29" ht="13.7">
      <c r="B486" s="24" t="s">
        <v>49</v>
      </c>
      <c r="C486" s="24" t="s">
        <v>64</v>
      </c>
      <c r="D486" s="24" t="s">
        <v>70</v>
      </c>
      <c r="E486" s="24">
        <v>210</v>
      </c>
      <c r="F486" s="26">
        <v>46204</v>
      </c>
      <c r="G486" s="24" t="s">
        <v>52</v>
      </c>
      <c r="H486" s="24" t="s">
        <v>53</v>
      </c>
      <c r="I486" s="24" t="s">
        <v>67</v>
      </c>
      <c r="J486" s="24" t="s">
        <v>125</v>
      </c>
      <c r="K486" s="24">
        <v>1</v>
      </c>
      <c r="L486" s="24" t="s">
        <v>66</v>
      </c>
      <c r="M486" s="26">
        <v>46213</v>
      </c>
      <c r="N486" s="27">
        <v>46213.5625</v>
      </c>
      <c r="O486" s="27">
        <v>46213.708333333336</v>
      </c>
      <c r="V486" s="27"/>
      <c r="W486" s="27"/>
      <c r="X486" s="24">
        <v>4</v>
      </c>
      <c r="Y486" s="24">
        <v>0</v>
      </c>
      <c r="Z486" s="24">
        <v>4</v>
      </c>
      <c r="AA486" s="24" t="s">
        <v>58</v>
      </c>
      <c r="AB486" s="24" t="b">
        <v>0</v>
      </c>
      <c r="AC486" s="61">
        <v>0</v>
      </c>
    </row>
    <row r="487" spans="2:29" ht="13.7">
      <c r="B487" s="24" t="s">
        <v>49</v>
      </c>
      <c r="C487" s="24" t="s">
        <v>64</v>
      </c>
      <c r="D487" s="24" t="s">
        <v>70</v>
      </c>
      <c r="E487" s="24">
        <v>210</v>
      </c>
      <c r="F487" s="26">
        <v>46204</v>
      </c>
      <c r="G487" s="24" t="s">
        <v>52</v>
      </c>
      <c r="H487" s="24" t="s">
        <v>53</v>
      </c>
      <c r="I487" s="24" t="s">
        <v>67</v>
      </c>
      <c r="J487" s="24" t="s">
        <v>126</v>
      </c>
      <c r="K487" s="24">
        <v>1</v>
      </c>
      <c r="L487" s="24" t="s">
        <v>66</v>
      </c>
      <c r="M487" s="26">
        <v>46213</v>
      </c>
      <c r="N487" s="27">
        <v>46213.5625</v>
      </c>
      <c r="O487" s="27">
        <v>46213.708333333336</v>
      </c>
      <c r="P487" s="24" t="s">
        <v>963</v>
      </c>
      <c r="Q487" s="24" t="s">
        <v>964</v>
      </c>
      <c r="R487" s="24" t="s">
        <v>730</v>
      </c>
      <c r="T487" s="24" t="s">
        <v>67</v>
      </c>
      <c r="U487" s="24" t="s">
        <v>411</v>
      </c>
      <c r="V487" s="27">
        <v>46213.636805555558</v>
      </c>
      <c r="W487" s="27">
        <v>46213.65625</v>
      </c>
      <c r="Z487" s="24">
        <v>1</v>
      </c>
      <c r="AA487" s="24" t="s">
        <v>58</v>
      </c>
      <c r="AB487" s="24" t="b">
        <v>0</v>
      </c>
      <c r="AC487" s="61"/>
    </row>
    <row r="488" spans="2:29" ht="13.7">
      <c r="B488" s="24" t="s">
        <v>49</v>
      </c>
      <c r="C488" s="24" t="s">
        <v>64</v>
      </c>
      <c r="D488" s="24" t="s">
        <v>70</v>
      </c>
      <c r="E488" s="24">
        <v>210</v>
      </c>
      <c r="F488" s="26">
        <v>46204</v>
      </c>
      <c r="G488" s="24" t="s">
        <v>52</v>
      </c>
      <c r="H488" s="24" t="s">
        <v>53</v>
      </c>
      <c r="I488" s="24" t="s">
        <v>67</v>
      </c>
      <c r="J488" s="24" t="s">
        <v>126</v>
      </c>
      <c r="K488" s="24">
        <v>1</v>
      </c>
      <c r="L488" s="24" t="s">
        <v>66</v>
      </c>
      <c r="M488" s="26">
        <v>46213</v>
      </c>
      <c r="N488" s="27">
        <v>46213.5625</v>
      </c>
      <c r="O488" s="27">
        <v>46213.708333333336</v>
      </c>
      <c r="P488" s="24" t="s">
        <v>965</v>
      </c>
      <c r="Q488" s="24" t="s">
        <v>966</v>
      </c>
      <c r="R488" s="24" t="s">
        <v>605</v>
      </c>
      <c r="T488" s="24" t="s">
        <v>67</v>
      </c>
      <c r="U488" s="24" t="s">
        <v>411</v>
      </c>
      <c r="V488" s="27">
        <v>46213.675000000003</v>
      </c>
      <c r="W488" s="27">
        <v>46213.699305555558</v>
      </c>
      <c r="Z488" s="24">
        <v>1</v>
      </c>
      <c r="AA488" s="24" t="s">
        <v>58</v>
      </c>
      <c r="AB488" s="24" t="b">
        <v>0</v>
      </c>
      <c r="AC488" s="61"/>
    </row>
    <row r="489" spans="2:29" ht="13.7">
      <c r="B489" s="24" t="s">
        <v>49</v>
      </c>
      <c r="C489" s="24" t="s">
        <v>64</v>
      </c>
      <c r="D489" s="24" t="s">
        <v>70</v>
      </c>
      <c r="E489" s="24">
        <v>210</v>
      </c>
      <c r="F489" s="26">
        <v>46204</v>
      </c>
      <c r="G489" s="24" t="s">
        <v>52</v>
      </c>
      <c r="H489" s="24" t="s">
        <v>53</v>
      </c>
      <c r="I489" s="24" t="s">
        <v>67</v>
      </c>
      <c r="J489" s="24" t="s">
        <v>126</v>
      </c>
      <c r="K489" s="24">
        <v>1</v>
      </c>
      <c r="L489" s="24" t="s">
        <v>66</v>
      </c>
      <c r="M489" s="26">
        <v>46213</v>
      </c>
      <c r="N489" s="27">
        <v>46213.5625</v>
      </c>
      <c r="O489" s="27">
        <v>46213.708333333336</v>
      </c>
      <c r="P489" s="24" t="s">
        <v>967</v>
      </c>
      <c r="Q489" s="24" t="s">
        <v>968</v>
      </c>
      <c r="R489" s="24" t="s">
        <v>687</v>
      </c>
      <c r="T489" s="24" t="s">
        <v>67</v>
      </c>
      <c r="U489" s="24" t="s">
        <v>411</v>
      </c>
      <c r="V489" s="27">
        <v>46213.566666666666</v>
      </c>
      <c r="W489" s="27">
        <v>46213.584722222222</v>
      </c>
      <c r="Z489" s="24">
        <v>1</v>
      </c>
      <c r="AA489" s="24" t="s">
        <v>58</v>
      </c>
      <c r="AB489" s="24" t="b">
        <v>0</v>
      </c>
      <c r="AC489" s="61"/>
    </row>
    <row r="490" spans="2:29" ht="13.7">
      <c r="B490" s="24" t="s">
        <v>49</v>
      </c>
      <c r="C490" s="24" t="s">
        <v>64</v>
      </c>
      <c r="D490" s="24" t="s">
        <v>70</v>
      </c>
      <c r="E490" s="24">
        <v>210</v>
      </c>
      <c r="F490" s="26">
        <v>46204</v>
      </c>
      <c r="G490" s="24" t="s">
        <v>52</v>
      </c>
      <c r="H490" s="24" t="s">
        <v>53</v>
      </c>
      <c r="I490" s="24" t="s">
        <v>67</v>
      </c>
      <c r="J490" s="24" t="s">
        <v>126</v>
      </c>
      <c r="K490" s="24">
        <v>1</v>
      </c>
      <c r="L490" s="24" t="s">
        <v>66</v>
      </c>
      <c r="M490" s="26">
        <v>46213</v>
      </c>
      <c r="N490" s="27">
        <v>46213.5625</v>
      </c>
      <c r="O490" s="27">
        <v>46213.708333333336</v>
      </c>
      <c r="P490" s="24" t="s">
        <v>969</v>
      </c>
      <c r="Q490" s="24" t="s">
        <v>970</v>
      </c>
      <c r="R490" s="24" t="s">
        <v>605</v>
      </c>
      <c r="T490" s="24" t="s">
        <v>67</v>
      </c>
      <c r="U490" s="24" t="s">
        <v>411</v>
      </c>
      <c r="V490" s="27">
        <v>46213.604166666664</v>
      </c>
      <c r="W490" s="27">
        <v>46213.62222222222</v>
      </c>
      <c r="Z490" s="24">
        <v>1</v>
      </c>
      <c r="AA490" s="24" t="s">
        <v>58</v>
      </c>
      <c r="AB490" s="24" t="b">
        <v>0</v>
      </c>
      <c r="AC490" s="61"/>
    </row>
    <row r="491" spans="2:29" ht="13.7">
      <c r="B491" s="24" t="s">
        <v>49</v>
      </c>
      <c r="C491" s="24" t="s">
        <v>64</v>
      </c>
      <c r="D491" s="24" t="s">
        <v>70</v>
      </c>
      <c r="E491" s="24">
        <v>210</v>
      </c>
      <c r="F491" s="26">
        <v>46204</v>
      </c>
      <c r="G491" s="24" t="s">
        <v>52</v>
      </c>
      <c r="H491" s="24" t="s">
        <v>53</v>
      </c>
      <c r="I491" s="24" t="s">
        <v>54</v>
      </c>
      <c r="J491" s="24" t="s">
        <v>125</v>
      </c>
      <c r="K491" s="24">
        <v>1</v>
      </c>
      <c r="L491" s="24" t="s">
        <v>66</v>
      </c>
      <c r="M491" s="26">
        <v>46229</v>
      </c>
      <c r="N491" s="27">
        <v>46229.5625</v>
      </c>
      <c r="O491" s="27">
        <v>46229.708333333336</v>
      </c>
      <c r="V491" s="27"/>
      <c r="W491" s="27"/>
      <c r="X491" s="24">
        <v>4</v>
      </c>
      <c r="Y491" s="24">
        <v>0</v>
      </c>
      <c r="Z491" s="24">
        <v>4</v>
      </c>
      <c r="AA491" s="24" t="s">
        <v>58</v>
      </c>
      <c r="AB491" s="24" t="b">
        <v>0</v>
      </c>
      <c r="AC491" s="61">
        <v>0</v>
      </c>
    </row>
    <row r="492" spans="2:29" ht="13.7">
      <c r="B492" s="24" t="s">
        <v>49</v>
      </c>
      <c r="C492" s="24" t="s">
        <v>64</v>
      </c>
      <c r="D492" s="24" t="s">
        <v>70</v>
      </c>
      <c r="E492" s="24">
        <v>210</v>
      </c>
      <c r="F492" s="26">
        <v>46204</v>
      </c>
      <c r="G492" s="24" t="s">
        <v>52</v>
      </c>
      <c r="H492" s="24" t="s">
        <v>53</v>
      </c>
      <c r="I492" s="24" t="s">
        <v>54</v>
      </c>
      <c r="J492" s="24" t="s">
        <v>126</v>
      </c>
      <c r="K492" s="24">
        <v>1</v>
      </c>
      <c r="L492" s="24" t="s">
        <v>66</v>
      </c>
      <c r="M492" s="26">
        <v>46229</v>
      </c>
      <c r="N492" s="27">
        <v>46229.5625</v>
      </c>
      <c r="O492" s="27">
        <v>46229.708333333336</v>
      </c>
      <c r="P492" s="24" t="s">
        <v>971</v>
      </c>
      <c r="Q492" s="24" t="s">
        <v>972</v>
      </c>
      <c r="R492" s="24" t="s">
        <v>149</v>
      </c>
      <c r="T492" s="24" t="s">
        <v>54</v>
      </c>
      <c r="U492" s="24" t="s">
        <v>202</v>
      </c>
      <c r="V492" s="27">
        <v>46229.640277777777</v>
      </c>
      <c r="W492" s="27">
        <v>46229.661805555559</v>
      </c>
      <c r="Z492" s="24">
        <v>1</v>
      </c>
      <c r="AA492" s="24" t="s">
        <v>58</v>
      </c>
      <c r="AB492" s="24" t="b">
        <v>0</v>
      </c>
      <c r="AC492" s="61"/>
    </row>
    <row r="493" spans="2:29" ht="13.7">
      <c r="B493" s="24" t="s">
        <v>49</v>
      </c>
      <c r="C493" s="24" t="s">
        <v>64</v>
      </c>
      <c r="D493" s="24" t="s">
        <v>70</v>
      </c>
      <c r="E493" s="24">
        <v>210</v>
      </c>
      <c r="F493" s="26">
        <v>46204</v>
      </c>
      <c r="G493" s="24" t="s">
        <v>52</v>
      </c>
      <c r="H493" s="24" t="s">
        <v>53</v>
      </c>
      <c r="I493" s="24" t="s">
        <v>54</v>
      </c>
      <c r="J493" s="24" t="s">
        <v>126</v>
      </c>
      <c r="K493" s="24">
        <v>1</v>
      </c>
      <c r="L493" s="24" t="s">
        <v>66</v>
      </c>
      <c r="M493" s="26">
        <v>46229</v>
      </c>
      <c r="N493" s="27">
        <v>46229.5625</v>
      </c>
      <c r="O493" s="27">
        <v>46229.708333333336</v>
      </c>
      <c r="P493" s="24" t="s">
        <v>973</v>
      </c>
      <c r="Q493" s="24" t="s">
        <v>974</v>
      </c>
      <c r="R493" s="24" t="s">
        <v>149</v>
      </c>
      <c r="S493" s="24" t="s">
        <v>152</v>
      </c>
      <c r="T493" s="24" t="s">
        <v>54</v>
      </c>
      <c r="U493" s="24" t="s">
        <v>202</v>
      </c>
      <c r="V493" s="27">
        <v>46229.599999999999</v>
      </c>
      <c r="W493" s="27">
        <v>46229.622916666667</v>
      </c>
      <c r="Z493" s="24">
        <v>1</v>
      </c>
      <c r="AA493" s="24" t="s">
        <v>58</v>
      </c>
      <c r="AB493" s="24" t="b">
        <v>0</v>
      </c>
      <c r="AC493" s="61"/>
    </row>
    <row r="494" spans="2:29" ht="13.7">
      <c r="B494" s="24" t="s">
        <v>49</v>
      </c>
      <c r="C494" s="24" t="s">
        <v>64</v>
      </c>
      <c r="D494" s="24" t="s">
        <v>70</v>
      </c>
      <c r="E494" s="24">
        <v>210</v>
      </c>
      <c r="F494" s="26">
        <v>46204</v>
      </c>
      <c r="G494" s="24" t="s">
        <v>52</v>
      </c>
      <c r="H494" s="24" t="s">
        <v>53</v>
      </c>
      <c r="I494" s="24" t="s">
        <v>54</v>
      </c>
      <c r="J494" s="24" t="s">
        <v>126</v>
      </c>
      <c r="K494" s="24">
        <v>1</v>
      </c>
      <c r="L494" s="24" t="s">
        <v>66</v>
      </c>
      <c r="M494" s="26">
        <v>46229</v>
      </c>
      <c r="N494" s="27">
        <v>46229.5625</v>
      </c>
      <c r="O494" s="27">
        <v>46229.708333333336</v>
      </c>
      <c r="P494" s="24" t="s">
        <v>975</v>
      </c>
      <c r="Q494" s="24" t="s">
        <v>976</v>
      </c>
      <c r="R494" s="24" t="s">
        <v>190</v>
      </c>
      <c r="T494" s="24" t="s">
        <v>54</v>
      </c>
      <c r="U494" s="24" t="s">
        <v>202</v>
      </c>
      <c r="V494" s="27">
        <v>46229.567361111112</v>
      </c>
      <c r="W494" s="27">
        <v>46229.586805555555</v>
      </c>
      <c r="Z494" s="24">
        <v>1</v>
      </c>
      <c r="AA494" s="24" t="s">
        <v>58</v>
      </c>
      <c r="AB494" s="24" t="b">
        <v>0</v>
      </c>
      <c r="AC494" s="61"/>
    </row>
    <row r="495" spans="2:29" ht="13.7">
      <c r="B495" s="24" t="s">
        <v>49</v>
      </c>
      <c r="C495" s="24" t="s">
        <v>64</v>
      </c>
      <c r="D495" s="24" t="s">
        <v>70</v>
      </c>
      <c r="E495" s="24">
        <v>210</v>
      </c>
      <c r="F495" s="26">
        <v>46204</v>
      </c>
      <c r="G495" s="24" t="s">
        <v>52</v>
      </c>
      <c r="H495" s="24" t="s">
        <v>53</v>
      </c>
      <c r="I495" s="24" t="s">
        <v>54</v>
      </c>
      <c r="J495" s="24" t="s">
        <v>126</v>
      </c>
      <c r="K495" s="24">
        <v>1</v>
      </c>
      <c r="L495" s="24" t="s">
        <v>66</v>
      </c>
      <c r="M495" s="26">
        <v>46229</v>
      </c>
      <c r="N495" s="27">
        <v>46229.5625</v>
      </c>
      <c r="O495" s="27">
        <v>46229.708333333336</v>
      </c>
      <c r="P495" s="24" t="s">
        <v>977</v>
      </c>
      <c r="Q495" s="24" t="s">
        <v>978</v>
      </c>
      <c r="R495" s="24" t="s">
        <v>190</v>
      </c>
      <c r="T495" s="24" t="s">
        <v>54</v>
      </c>
      <c r="U495" s="24" t="s">
        <v>202</v>
      </c>
      <c r="V495" s="27">
        <v>46229.676388888889</v>
      </c>
      <c r="W495" s="27">
        <v>46229.696527777778</v>
      </c>
      <c r="Z495" s="24">
        <v>1</v>
      </c>
      <c r="AA495" s="24" t="s">
        <v>58</v>
      </c>
      <c r="AB495" s="24" t="b">
        <v>0</v>
      </c>
      <c r="AC495" s="61"/>
    </row>
    <row r="496" spans="2:29" ht="13.7">
      <c r="B496" s="24" t="s">
        <v>49</v>
      </c>
      <c r="C496" s="24" t="s">
        <v>64</v>
      </c>
      <c r="D496" s="24" t="s">
        <v>70</v>
      </c>
      <c r="E496" s="24">
        <v>210</v>
      </c>
      <c r="F496" s="26">
        <v>46235</v>
      </c>
      <c r="G496" s="24" t="s">
        <v>52</v>
      </c>
      <c r="H496" s="24" t="s">
        <v>53</v>
      </c>
      <c r="I496" s="24" t="s">
        <v>62</v>
      </c>
      <c r="J496" s="24" t="s">
        <v>125</v>
      </c>
      <c r="K496" s="24">
        <v>1</v>
      </c>
      <c r="L496" s="24" t="s">
        <v>66</v>
      </c>
      <c r="M496" s="26">
        <v>46245</v>
      </c>
      <c r="N496" s="27">
        <v>46245.375</v>
      </c>
      <c r="O496" s="27">
        <v>46245.520833333336</v>
      </c>
      <c r="V496" s="27"/>
      <c r="W496" s="27"/>
      <c r="X496" s="24">
        <v>4</v>
      </c>
      <c r="Y496" s="24">
        <v>0</v>
      </c>
      <c r="Z496" s="24">
        <v>4</v>
      </c>
      <c r="AA496" s="24" t="s">
        <v>60</v>
      </c>
      <c r="AB496" s="24" t="b">
        <v>0</v>
      </c>
      <c r="AC496" s="61">
        <v>0</v>
      </c>
    </row>
    <row r="497" spans="2:29" ht="13.7">
      <c r="B497" s="24" t="s">
        <v>49</v>
      </c>
      <c r="C497" s="24" t="s">
        <v>64</v>
      </c>
      <c r="D497" s="24" t="s">
        <v>70</v>
      </c>
      <c r="E497" s="24">
        <v>210</v>
      </c>
      <c r="F497" s="26">
        <v>46235</v>
      </c>
      <c r="G497" s="24" t="s">
        <v>52</v>
      </c>
      <c r="H497" s="24" t="s">
        <v>53</v>
      </c>
      <c r="I497" s="24" t="s">
        <v>62</v>
      </c>
      <c r="J497" s="24" t="s">
        <v>126</v>
      </c>
      <c r="K497" s="24">
        <v>1</v>
      </c>
      <c r="L497" s="24" t="s">
        <v>66</v>
      </c>
      <c r="M497" s="26">
        <v>46245</v>
      </c>
      <c r="N497" s="27">
        <v>46245.375</v>
      </c>
      <c r="O497" s="27">
        <v>46245.520833333336</v>
      </c>
      <c r="P497" s="24" t="s">
        <v>979</v>
      </c>
      <c r="Q497" s="24" t="s">
        <v>980</v>
      </c>
      <c r="R497" s="24" t="s">
        <v>249</v>
      </c>
      <c r="S497" s="24" t="s">
        <v>160</v>
      </c>
      <c r="T497" s="24" t="s">
        <v>62</v>
      </c>
      <c r="U497" s="24" t="s">
        <v>202</v>
      </c>
      <c r="V497" s="27">
        <v>46245.45</v>
      </c>
      <c r="W497" s="27">
        <v>46245.465277777781</v>
      </c>
      <c r="Z497" s="24">
        <v>1</v>
      </c>
      <c r="AA497" s="24" t="s">
        <v>60</v>
      </c>
      <c r="AB497" s="24" t="b">
        <v>0</v>
      </c>
      <c r="AC497" s="61"/>
    </row>
    <row r="498" spans="2:29" ht="13.7">
      <c r="B498" s="24" t="s">
        <v>49</v>
      </c>
      <c r="C498" s="24" t="s">
        <v>64</v>
      </c>
      <c r="D498" s="24" t="s">
        <v>70</v>
      </c>
      <c r="E498" s="24">
        <v>210</v>
      </c>
      <c r="F498" s="26">
        <v>46235</v>
      </c>
      <c r="G498" s="24" t="s">
        <v>52</v>
      </c>
      <c r="H498" s="24" t="s">
        <v>53</v>
      </c>
      <c r="I498" s="24" t="s">
        <v>62</v>
      </c>
      <c r="J498" s="24" t="s">
        <v>126</v>
      </c>
      <c r="K498" s="24">
        <v>1</v>
      </c>
      <c r="L498" s="24" t="s">
        <v>66</v>
      </c>
      <c r="M498" s="26">
        <v>46245</v>
      </c>
      <c r="N498" s="27">
        <v>46245.375</v>
      </c>
      <c r="O498" s="27">
        <v>46245.520833333336</v>
      </c>
      <c r="P498" s="24" t="s">
        <v>981</v>
      </c>
      <c r="Q498" s="24" t="s">
        <v>982</v>
      </c>
      <c r="R498" s="24" t="s">
        <v>323</v>
      </c>
      <c r="S498" s="24" t="s">
        <v>213</v>
      </c>
      <c r="T498" s="24" t="s">
        <v>62</v>
      </c>
      <c r="U498" s="24" t="s">
        <v>202</v>
      </c>
      <c r="V498" s="27">
        <v>46245.486111111109</v>
      </c>
      <c r="W498" s="27">
        <v>46245.510416666664</v>
      </c>
      <c r="Z498" s="24">
        <v>1</v>
      </c>
      <c r="AA498" s="24" t="s">
        <v>60</v>
      </c>
      <c r="AB498" s="24" t="b">
        <v>0</v>
      </c>
      <c r="AC498" s="61"/>
    </row>
    <row r="499" spans="2:29" ht="13.7">
      <c r="B499" s="24" t="s">
        <v>49</v>
      </c>
      <c r="C499" s="24" t="s">
        <v>64</v>
      </c>
      <c r="D499" s="24" t="s">
        <v>70</v>
      </c>
      <c r="E499" s="24">
        <v>210</v>
      </c>
      <c r="F499" s="26">
        <v>46235</v>
      </c>
      <c r="G499" s="24" t="s">
        <v>52</v>
      </c>
      <c r="H499" s="24" t="s">
        <v>53</v>
      </c>
      <c r="I499" s="24" t="s">
        <v>62</v>
      </c>
      <c r="J499" s="24" t="s">
        <v>126</v>
      </c>
      <c r="K499" s="24">
        <v>1</v>
      </c>
      <c r="L499" s="24" t="s">
        <v>66</v>
      </c>
      <c r="M499" s="26">
        <v>46245</v>
      </c>
      <c r="N499" s="27">
        <v>46245.375</v>
      </c>
      <c r="O499" s="27">
        <v>46245.520833333336</v>
      </c>
      <c r="P499" s="24" t="s">
        <v>983</v>
      </c>
      <c r="Q499" s="24" t="s">
        <v>984</v>
      </c>
      <c r="R499" s="24" t="s">
        <v>323</v>
      </c>
      <c r="T499" s="24" t="s">
        <v>62</v>
      </c>
      <c r="U499" s="24" t="s">
        <v>202</v>
      </c>
      <c r="V499" s="27">
        <v>46245.415277777778</v>
      </c>
      <c r="W499" s="27">
        <v>46245.426388888889</v>
      </c>
      <c r="Z499" s="24">
        <v>1</v>
      </c>
      <c r="AA499" s="24" t="s">
        <v>60</v>
      </c>
      <c r="AB499" s="24" t="b">
        <v>0</v>
      </c>
      <c r="AC499" s="61"/>
    </row>
    <row r="500" spans="2:29" ht="13.7">
      <c r="B500" s="24" t="s">
        <v>49</v>
      </c>
      <c r="C500" s="24" t="s">
        <v>64</v>
      </c>
      <c r="D500" s="24" t="s">
        <v>70</v>
      </c>
      <c r="E500" s="24">
        <v>210</v>
      </c>
      <c r="F500" s="26">
        <v>46235</v>
      </c>
      <c r="G500" s="24" t="s">
        <v>52</v>
      </c>
      <c r="H500" s="24" t="s">
        <v>53</v>
      </c>
      <c r="I500" s="24" t="s">
        <v>62</v>
      </c>
      <c r="J500" s="24" t="s">
        <v>126</v>
      </c>
      <c r="K500" s="24">
        <v>1</v>
      </c>
      <c r="L500" s="24" t="s">
        <v>66</v>
      </c>
      <c r="M500" s="26">
        <v>46245</v>
      </c>
      <c r="N500" s="27">
        <v>46245.375</v>
      </c>
      <c r="O500" s="27">
        <v>46245.520833333336</v>
      </c>
      <c r="P500" s="24" t="s">
        <v>985</v>
      </c>
      <c r="Q500" s="24" t="s">
        <v>986</v>
      </c>
      <c r="R500" s="24" t="s">
        <v>328</v>
      </c>
      <c r="T500" s="24" t="s">
        <v>62</v>
      </c>
      <c r="U500" s="24" t="s">
        <v>202</v>
      </c>
      <c r="V500" s="27">
        <v>46245.379861111112</v>
      </c>
      <c r="W500" s="27">
        <v>46245.397916666669</v>
      </c>
      <c r="Z500" s="24">
        <v>1</v>
      </c>
      <c r="AA500" s="24" t="s">
        <v>60</v>
      </c>
      <c r="AB500" s="24" t="b">
        <v>0</v>
      </c>
      <c r="AC500" s="61"/>
    </row>
    <row r="501" spans="2:29" ht="13.7">
      <c r="B501" s="24" t="s">
        <v>49</v>
      </c>
      <c r="C501" s="24" t="s">
        <v>64</v>
      </c>
      <c r="D501" s="24" t="s">
        <v>70</v>
      </c>
      <c r="E501" s="24">
        <v>240</v>
      </c>
      <c r="F501" s="26">
        <v>46174</v>
      </c>
      <c r="G501" s="24" t="s">
        <v>52</v>
      </c>
      <c r="H501" s="24" t="s">
        <v>53</v>
      </c>
      <c r="I501" s="24" t="s">
        <v>67</v>
      </c>
      <c r="J501" s="24" t="s">
        <v>125</v>
      </c>
      <c r="K501" s="24">
        <v>1</v>
      </c>
      <c r="L501" s="24" t="s">
        <v>66</v>
      </c>
      <c r="M501" s="26">
        <v>46182</v>
      </c>
      <c r="N501" s="27">
        <v>46182.333333333336</v>
      </c>
      <c r="O501" s="27">
        <v>46182.5</v>
      </c>
      <c r="V501" s="27"/>
      <c r="W501" s="27"/>
      <c r="X501" s="24">
        <v>4</v>
      </c>
      <c r="Y501" s="24">
        <v>0</v>
      </c>
      <c r="Z501" s="24">
        <v>4</v>
      </c>
      <c r="AA501" s="24" t="s">
        <v>56</v>
      </c>
      <c r="AB501" s="24" t="b">
        <v>0</v>
      </c>
      <c r="AC501" s="61">
        <v>0</v>
      </c>
    </row>
    <row r="502" spans="2:29" ht="13.7">
      <c r="B502" s="24" t="s">
        <v>49</v>
      </c>
      <c r="C502" s="24" t="s">
        <v>64</v>
      </c>
      <c r="D502" s="24" t="s">
        <v>70</v>
      </c>
      <c r="E502" s="24">
        <v>240</v>
      </c>
      <c r="F502" s="26">
        <v>46174</v>
      </c>
      <c r="G502" s="24" t="s">
        <v>52</v>
      </c>
      <c r="H502" s="24" t="s">
        <v>53</v>
      </c>
      <c r="I502" s="24" t="s">
        <v>67</v>
      </c>
      <c r="J502" s="24" t="s">
        <v>126</v>
      </c>
      <c r="K502" s="24">
        <v>1</v>
      </c>
      <c r="L502" s="24" t="s">
        <v>66</v>
      </c>
      <c r="M502" s="26">
        <v>46182</v>
      </c>
      <c r="N502" s="27">
        <v>46182.333333333336</v>
      </c>
      <c r="O502" s="27">
        <v>46182.5</v>
      </c>
      <c r="P502" s="24" t="s">
        <v>987</v>
      </c>
      <c r="Q502" s="24" t="s">
        <v>988</v>
      </c>
      <c r="R502" s="24" t="s">
        <v>611</v>
      </c>
      <c r="T502" s="24" t="s">
        <v>67</v>
      </c>
      <c r="U502" s="24" t="s">
        <v>497</v>
      </c>
      <c r="V502" s="27">
        <v>46182.419444444444</v>
      </c>
      <c r="W502" s="27">
        <v>46182.440972222219</v>
      </c>
      <c r="Z502" s="24">
        <v>1</v>
      </c>
      <c r="AA502" s="24" t="s">
        <v>56</v>
      </c>
      <c r="AB502" s="24" t="b">
        <v>0</v>
      </c>
      <c r="AC502" s="61"/>
    </row>
    <row r="503" spans="2:29" ht="13.7">
      <c r="B503" s="24" t="s">
        <v>49</v>
      </c>
      <c r="C503" s="24" t="s">
        <v>64</v>
      </c>
      <c r="D503" s="24" t="s">
        <v>70</v>
      </c>
      <c r="E503" s="24">
        <v>240</v>
      </c>
      <c r="F503" s="26">
        <v>46174</v>
      </c>
      <c r="G503" s="24" t="s">
        <v>52</v>
      </c>
      <c r="H503" s="24" t="s">
        <v>53</v>
      </c>
      <c r="I503" s="24" t="s">
        <v>67</v>
      </c>
      <c r="J503" s="24" t="s">
        <v>126</v>
      </c>
      <c r="K503" s="24">
        <v>1</v>
      </c>
      <c r="L503" s="24" t="s">
        <v>66</v>
      </c>
      <c r="M503" s="26">
        <v>46182</v>
      </c>
      <c r="N503" s="27">
        <v>46182.333333333336</v>
      </c>
      <c r="O503" s="27">
        <v>46182.5</v>
      </c>
      <c r="P503" s="24" t="s">
        <v>989</v>
      </c>
      <c r="Q503" s="24" t="s">
        <v>990</v>
      </c>
      <c r="R503" s="24" t="s">
        <v>730</v>
      </c>
      <c r="T503" s="24" t="s">
        <v>67</v>
      </c>
      <c r="U503" s="24" t="s">
        <v>497</v>
      </c>
      <c r="V503" s="27">
        <v>46182.383333333331</v>
      </c>
      <c r="W503" s="27">
        <v>46182.406944444447</v>
      </c>
      <c r="Z503" s="24">
        <v>1</v>
      </c>
      <c r="AA503" s="24" t="s">
        <v>56</v>
      </c>
      <c r="AB503" s="24" t="b">
        <v>0</v>
      </c>
      <c r="AC503" s="61"/>
    </row>
    <row r="504" spans="2:29" ht="13.7">
      <c r="B504" s="24" t="s">
        <v>49</v>
      </c>
      <c r="C504" s="24" t="s">
        <v>64</v>
      </c>
      <c r="D504" s="24" t="s">
        <v>70</v>
      </c>
      <c r="E504" s="24">
        <v>240</v>
      </c>
      <c r="F504" s="26">
        <v>46174</v>
      </c>
      <c r="G504" s="24" t="s">
        <v>52</v>
      </c>
      <c r="H504" s="24" t="s">
        <v>53</v>
      </c>
      <c r="I504" s="24" t="s">
        <v>67</v>
      </c>
      <c r="J504" s="24" t="s">
        <v>126</v>
      </c>
      <c r="K504" s="24">
        <v>1</v>
      </c>
      <c r="L504" s="24" t="s">
        <v>66</v>
      </c>
      <c r="M504" s="26">
        <v>46182</v>
      </c>
      <c r="N504" s="27">
        <v>46182.333333333336</v>
      </c>
      <c r="O504" s="27">
        <v>46182.5</v>
      </c>
      <c r="P504" s="24" t="s">
        <v>991</v>
      </c>
      <c r="Q504" s="24" t="s">
        <v>992</v>
      </c>
      <c r="R504" s="24" t="s">
        <v>730</v>
      </c>
      <c r="S504" s="24" t="s">
        <v>198</v>
      </c>
      <c r="T504" s="24" t="s">
        <v>67</v>
      </c>
      <c r="U504" s="24" t="s">
        <v>497</v>
      </c>
      <c r="V504" s="27">
        <v>46182.464583333334</v>
      </c>
      <c r="W504" s="27">
        <v>46182.488888888889</v>
      </c>
      <c r="Z504" s="24">
        <v>1</v>
      </c>
      <c r="AA504" s="24" t="s">
        <v>56</v>
      </c>
      <c r="AB504" s="24" t="b">
        <v>0</v>
      </c>
      <c r="AC504" s="61"/>
    </row>
    <row r="505" spans="2:29" ht="13.7">
      <c r="B505" s="24" t="s">
        <v>49</v>
      </c>
      <c r="C505" s="24" t="s">
        <v>64</v>
      </c>
      <c r="D505" s="24" t="s">
        <v>70</v>
      </c>
      <c r="E505" s="24">
        <v>240</v>
      </c>
      <c r="F505" s="26">
        <v>46174</v>
      </c>
      <c r="G505" s="24" t="s">
        <v>52</v>
      </c>
      <c r="H505" s="24" t="s">
        <v>53</v>
      </c>
      <c r="I505" s="24" t="s">
        <v>67</v>
      </c>
      <c r="J505" s="24" t="s">
        <v>126</v>
      </c>
      <c r="K505" s="24">
        <v>1</v>
      </c>
      <c r="L505" s="24" t="s">
        <v>66</v>
      </c>
      <c r="M505" s="26">
        <v>46182</v>
      </c>
      <c r="N505" s="27">
        <v>46182.333333333336</v>
      </c>
      <c r="O505" s="27">
        <v>46182.5</v>
      </c>
      <c r="P505" s="24" t="s">
        <v>993</v>
      </c>
      <c r="Q505" s="24" t="s">
        <v>994</v>
      </c>
      <c r="R505" s="24" t="s">
        <v>608</v>
      </c>
      <c r="T505" s="24" t="s">
        <v>67</v>
      </c>
      <c r="U505" s="24" t="s">
        <v>497</v>
      </c>
      <c r="V505" s="27">
        <v>46182.334722222222</v>
      </c>
      <c r="W505" s="27">
        <v>46182.359722222223</v>
      </c>
      <c r="Z505" s="24">
        <v>1</v>
      </c>
      <c r="AA505" s="24" t="s">
        <v>56</v>
      </c>
      <c r="AB505" s="24" t="b">
        <v>0</v>
      </c>
      <c r="AC505" s="61"/>
    </row>
    <row r="506" spans="2:29" ht="13.7">
      <c r="B506" s="24" t="s">
        <v>49</v>
      </c>
      <c r="C506" s="24" t="s">
        <v>64</v>
      </c>
      <c r="D506" s="24" t="s">
        <v>70</v>
      </c>
      <c r="E506" s="24">
        <v>240</v>
      </c>
      <c r="F506" s="26">
        <v>46174</v>
      </c>
      <c r="G506" s="24" t="s">
        <v>52</v>
      </c>
      <c r="H506" s="24" t="s">
        <v>53</v>
      </c>
      <c r="I506" s="24" t="s">
        <v>54</v>
      </c>
      <c r="J506" s="24" t="s">
        <v>125</v>
      </c>
      <c r="K506" s="24">
        <v>1</v>
      </c>
      <c r="L506" s="24" t="s">
        <v>66</v>
      </c>
      <c r="M506" s="26">
        <v>46189</v>
      </c>
      <c r="N506" s="27">
        <v>46189.354166666664</v>
      </c>
      <c r="O506" s="27">
        <v>46189.520833333336</v>
      </c>
      <c r="V506" s="27"/>
      <c r="W506" s="27"/>
      <c r="X506" s="24">
        <v>4</v>
      </c>
      <c r="Y506" s="24">
        <v>0</v>
      </c>
      <c r="Z506" s="24">
        <v>4</v>
      </c>
      <c r="AA506" s="24" t="s">
        <v>56</v>
      </c>
      <c r="AB506" s="24" t="b">
        <v>0</v>
      </c>
      <c r="AC506" s="61">
        <v>0</v>
      </c>
    </row>
    <row r="507" spans="2:29" ht="13.7">
      <c r="B507" s="24" t="s">
        <v>49</v>
      </c>
      <c r="C507" s="24" t="s">
        <v>64</v>
      </c>
      <c r="D507" s="24" t="s">
        <v>70</v>
      </c>
      <c r="E507" s="24">
        <v>240</v>
      </c>
      <c r="F507" s="26">
        <v>46174</v>
      </c>
      <c r="G507" s="24" t="s">
        <v>52</v>
      </c>
      <c r="H507" s="24" t="s">
        <v>53</v>
      </c>
      <c r="I507" s="24" t="s">
        <v>54</v>
      </c>
      <c r="J507" s="24" t="s">
        <v>126</v>
      </c>
      <c r="K507" s="24">
        <v>1</v>
      </c>
      <c r="L507" s="24" t="s">
        <v>66</v>
      </c>
      <c r="M507" s="26">
        <v>46189</v>
      </c>
      <c r="N507" s="27">
        <v>46189.354166666664</v>
      </c>
      <c r="O507" s="27">
        <v>46189.520833333336</v>
      </c>
      <c r="P507" s="24" t="s">
        <v>995</v>
      </c>
      <c r="Q507" s="24" t="s">
        <v>996</v>
      </c>
      <c r="R507" s="24" t="s">
        <v>190</v>
      </c>
      <c r="T507" s="24" t="s">
        <v>54</v>
      </c>
      <c r="U507" s="24" t="s">
        <v>269</v>
      </c>
      <c r="V507" s="27">
        <v>46189.35833333333</v>
      </c>
      <c r="W507" s="27">
        <v>46189.384722222225</v>
      </c>
      <c r="Z507" s="24">
        <v>1</v>
      </c>
      <c r="AA507" s="24" t="s">
        <v>56</v>
      </c>
      <c r="AB507" s="24" t="b">
        <v>0</v>
      </c>
      <c r="AC507" s="61"/>
    </row>
    <row r="508" spans="2:29" ht="13.7">
      <c r="B508" s="24" t="s">
        <v>49</v>
      </c>
      <c r="C508" s="24" t="s">
        <v>64</v>
      </c>
      <c r="D508" s="24" t="s">
        <v>70</v>
      </c>
      <c r="E508" s="24">
        <v>240</v>
      </c>
      <c r="F508" s="26">
        <v>46174</v>
      </c>
      <c r="G508" s="24" t="s">
        <v>52</v>
      </c>
      <c r="H508" s="24" t="s">
        <v>53</v>
      </c>
      <c r="I508" s="24" t="s">
        <v>54</v>
      </c>
      <c r="J508" s="24" t="s">
        <v>126</v>
      </c>
      <c r="K508" s="24">
        <v>1</v>
      </c>
      <c r="L508" s="24" t="s">
        <v>66</v>
      </c>
      <c r="M508" s="26">
        <v>46189</v>
      </c>
      <c r="N508" s="27">
        <v>46189.354166666664</v>
      </c>
      <c r="O508" s="27">
        <v>46189.520833333336</v>
      </c>
      <c r="P508" s="24" t="s">
        <v>997</v>
      </c>
      <c r="Q508" s="24" t="s">
        <v>998</v>
      </c>
      <c r="R508" s="24" t="s">
        <v>142</v>
      </c>
      <c r="T508" s="24" t="s">
        <v>54</v>
      </c>
      <c r="U508" s="24" t="s">
        <v>269</v>
      </c>
      <c r="V508" s="27">
        <v>46189.484722222223</v>
      </c>
      <c r="W508" s="27">
        <v>46189.508333333331</v>
      </c>
      <c r="Z508" s="24">
        <v>1</v>
      </c>
      <c r="AA508" s="24" t="s">
        <v>56</v>
      </c>
      <c r="AB508" s="24" t="b">
        <v>0</v>
      </c>
      <c r="AC508" s="61"/>
    </row>
    <row r="509" spans="2:29" ht="13.7">
      <c r="B509" s="24" t="s">
        <v>49</v>
      </c>
      <c r="C509" s="24" t="s">
        <v>64</v>
      </c>
      <c r="D509" s="24" t="s">
        <v>70</v>
      </c>
      <c r="E509" s="24">
        <v>240</v>
      </c>
      <c r="F509" s="26">
        <v>46174</v>
      </c>
      <c r="G509" s="24" t="s">
        <v>52</v>
      </c>
      <c r="H509" s="24" t="s">
        <v>53</v>
      </c>
      <c r="I509" s="24" t="s">
        <v>54</v>
      </c>
      <c r="J509" s="24" t="s">
        <v>126</v>
      </c>
      <c r="K509" s="24">
        <v>1</v>
      </c>
      <c r="L509" s="24" t="s">
        <v>66</v>
      </c>
      <c r="M509" s="26">
        <v>46189</v>
      </c>
      <c r="N509" s="27">
        <v>46189.354166666664</v>
      </c>
      <c r="O509" s="27">
        <v>46189.520833333336</v>
      </c>
      <c r="P509" s="24" t="s">
        <v>999</v>
      </c>
      <c r="Q509" s="24" t="s">
        <v>1000</v>
      </c>
      <c r="R509" s="24" t="s">
        <v>149</v>
      </c>
      <c r="T509" s="24" t="s">
        <v>54</v>
      </c>
      <c r="U509" s="24" t="s">
        <v>269</v>
      </c>
      <c r="V509" s="27">
        <v>46189.397222222222</v>
      </c>
      <c r="W509" s="27">
        <v>46189.42083333333</v>
      </c>
      <c r="Z509" s="24">
        <v>1</v>
      </c>
      <c r="AA509" s="24" t="s">
        <v>56</v>
      </c>
      <c r="AB509" s="24" t="b">
        <v>0</v>
      </c>
      <c r="AC509" s="61"/>
    </row>
    <row r="510" spans="2:29" ht="13.7">
      <c r="B510" s="24" t="s">
        <v>49</v>
      </c>
      <c r="C510" s="24" t="s">
        <v>64</v>
      </c>
      <c r="D510" s="24" t="s">
        <v>70</v>
      </c>
      <c r="E510" s="24">
        <v>240</v>
      </c>
      <c r="F510" s="26">
        <v>46174</v>
      </c>
      <c r="G510" s="24" t="s">
        <v>52</v>
      </c>
      <c r="H510" s="24" t="s">
        <v>53</v>
      </c>
      <c r="I510" s="24" t="s">
        <v>54</v>
      </c>
      <c r="J510" s="24" t="s">
        <v>126</v>
      </c>
      <c r="K510" s="24">
        <v>1</v>
      </c>
      <c r="L510" s="24" t="s">
        <v>66</v>
      </c>
      <c r="M510" s="26">
        <v>46189</v>
      </c>
      <c r="N510" s="27">
        <v>46189.354166666664</v>
      </c>
      <c r="O510" s="27">
        <v>46189.520833333336</v>
      </c>
      <c r="P510" s="24" t="s">
        <v>1001</v>
      </c>
      <c r="Q510" s="24" t="s">
        <v>1002</v>
      </c>
      <c r="R510" s="24" t="s">
        <v>149</v>
      </c>
      <c r="T510" s="24" t="s">
        <v>54</v>
      </c>
      <c r="U510" s="24" t="s">
        <v>269</v>
      </c>
      <c r="V510" s="27">
        <v>46189.443055555559</v>
      </c>
      <c r="W510" s="27">
        <v>46189.47152777778</v>
      </c>
      <c r="Z510" s="24">
        <v>1</v>
      </c>
      <c r="AA510" s="24" t="s">
        <v>56</v>
      </c>
      <c r="AB510" s="24" t="b">
        <v>0</v>
      </c>
      <c r="AC510" s="61"/>
    </row>
    <row r="511" spans="2:29" ht="13.7">
      <c r="B511" s="24" t="s">
        <v>49</v>
      </c>
      <c r="C511" s="24" t="s">
        <v>64</v>
      </c>
      <c r="D511" s="24" t="s">
        <v>70</v>
      </c>
      <c r="E511" s="24">
        <v>240</v>
      </c>
      <c r="F511" s="26">
        <v>46174</v>
      </c>
      <c r="G511" s="24" t="s">
        <v>52</v>
      </c>
      <c r="H511" s="24" t="s">
        <v>53</v>
      </c>
      <c r="I511" s="24" t="s">
        <v>57</v>
      </c>
      <c r="J511" s="24" t="s">
        <v>125</v>
      </c>
      <c r="K511" s="24">
        <v>1</v>
      </c>
      <c r="L511" s="24" t="s">
        <v>66</v>
      </c>
      <c r="M511" s="26">
        <v>46196</v>
      </c>
      <c r="N511" s="27">
        <v>46196.333333333336</v>
      </c>
      <c r="O511" s="27">
        <v>46196.5</v>
      </c>
      <c r="V511" s="27"/>
      <c r="W511" s="27"/>
      <c r="X511" s="24">
        <v>4</v>
      </c>
      <c r="Y511" s="24">
        <v>0</v>
      </c>
      <c r="Z511" s="24">
        <v>4</v>
      </c>
      <c r="AA511" s="24" t="s">
        <v>56</v>
      </c>
      <c r="AB511" s="24" t="b">
        <v>0</v>
      </c>
      <c r="AC511" s="61">
        <v>0</v>
      </c>
    </row>
    <row r="512" spans="2:29" ht="13.7">
      <c r="B512" s="24" t="s">
        <v>49</v>
      </c>
      <c r="C512" s="24" t="s">
        <v>64</v>
      </c>
      <c r="D512" s="24" t="s">
        <v>70</v>
      </c>
      <c r="E512" s="24">
        <v>240</v>
      </c>
      <c r="F512" s="26">
        <v>46174</v>
      </c>
      <c r="G512" s="24" t="s">
        <v>52</v>
      </c>
      <c r="H512" s="24" t="s">
        <v>53</v>
      </c>
      <c r="I512" s="24" t="s">
        <v>57</v>
      </c>
      <c r="J512" s="24" t="s">
        <v>126</v>
      </c>
      <c r="K512" s="24">
        <v>1</v>
      </c>
      <c r="L512" s="24" t="s">
        <v>66</v>
      </c>
      <c r="M512" s="26">
        <v>46196</v>
      </c>
      <c r="N512" s="27">
        <v>46196.333333333336</v>
      </c>
      <c r="O512" s="27">
        <v>46196.5</v>
      </c>
      <c r="P512" s="24" t="s">
        <v>1003</v>
      </c>
      <c r="Q512" s="24" t="s">
        <v>1004</v>
      </c>
      <c r="R512" s="24" t="s">
        <v>159</v>
      </c>
      <c r="T512" s="24" t="s">
        <v>57</v>
      </c>
      <c r="U512" s="24" t="s">
        <v>250</v>
      </c>
      <c r="V512" s="27">
        <v>46196.42291666667</v>
      </c>
      <c r="W512" s="27">
        <v>46196.446527777778</v>
      </c>
      <c r="Z512" s="24">
        <v>1</v>
      </c>
      <c r="AA512" s="24" t="s">
        <v>56</v>
      </c>
      <c r="AB512" s="24" t="b">
        <v>0</v>
      </c>
      <c r="AC512" s="61"/>
    </row>
    <row r="513" spans="2:29" ht="13.7">
      <c r="B513" s="24" t="s">
        <v>49</v>
      </c>
      <c r="C513" s="24" t="s">
        <v>64</v>
      </c>
      <c r="D513" s="24" t="s">
        <v>70</v>
      </c>
      <c r="E513" s="24">
        <v>240</v>
      </c>
      <c r="F513" s="26">
        <v>46174</v>
      </c>
      <c r="G513" s="24" t="s">
        <v>52</v>
      </c>
      <c r="H513" s="24" t="s">
        <v>53</v>
      </c>
      <c r="I513" s="24" t="s">
        <v>57</v>
      </c>
      <c r="J513" s="24" t="s">
        <v>126</v>
      </c>
      <c r="K513" s="24">
        <v>1</v>
      </c>
      <c r="L513" s="24" t="s">
        <v>66</v>
      </c>
      <c r="M513" s="26">
        <v>46196</v>
      </c>
      <c r="N513" s="27">
        <v>46196.333333333336</v>
      </c>
      <c r="O513" s="27">
        <v>46196.5</v>
      </c>
      <c r="P513" s="24" t="s">
        <v>1005</v>
      </c>
      <c r="Q513" s="24" t="s">
        <v>1006</v>
      </c>
      <c r="R513" s="24" t="s">
        <v>155</v>
      </c>
      <c r="S513" s="24" t="s">
        <v>156</v>
      </c>
      <c r="T513" s="24" t="s">
        <v>57</v>
      </c>
      <c r="U513" s="24" t="s">
        <v>250</v>
      </c>
      <c r="V513" s="27">
        <v>46196.460416666669</v>
      </c>
      <c r="W513" s="27">
        <v>46196.478472222225</v>
      </c>
      <c r="Z513" s="24">
        <v>1</v>
      </c>
      <c r="AA513" s="24" t="s">
        <v>56</v>
      </c>
      <c r="AB513" s="24" t="b">
        <v>0</v>
      </c>
      <c r="AC513" s="61"/>
    </row>
    <row r="514" spans="2:29" ht="13.7">
      <c r="B514" s="24" t="s">
        <v>49</v>
      </c>
      <c r="C514" s="24" t="s">
        <v>64</v>
      </c>
      <c r="D514" s="24" t="s">
        <v>70</v>
      </c>
      <c r="E514" s="24">
        <v>240</v>
      </c>
      <c r="F514" s="26">
        <v>46174</v>
      </c>
      <c r="G514" s="24" t="s">
        <v>52</v>
      </c>
      <c r="H514" s="24" t="s">
        <v>53</v>
      </c>
      <c r="I514" s="24" t="s">
        <v>57</v>
      </c>
      <c r="J514" s="24" t="s">
        <v>126</v>
      </c>
      <c r="K514" s="24">
        <v>1</v>
      </c>
      <c r="L514" s="24" t="s">
        <v>66</v>
      </c>
      <c r="M514" s="26">
        <v>46196</v>
      </c>
      <c r="N514" s="27">
        <v>46196.333333333336</v>
      </c>
      <c r="O514" s="27">
        <v>46196.5</v>
      </c>
      <c r="P514" s="24" t="s">
        <v>1007</v>
      </c>
      <c r="Q514" s="24" t="s">
        <v>1008</v>
      </c>
      <c r="R514" s="24" t="s">
        <v>182</v>
      </c>
      <c r="T514" s="24" t="s">
        <v>57</v>
      </c>
      <c r="U514" s="24" t="s">
        <v>250</v>
      </c>
      <c r="V514" s="27">
        <v>46196.337500000001</v>
      </c>
      <c r="W514" s="27">
        <v>46196.361805555556</v>
      </c>
      <c r="Z514" s="24">
        <v>1</v>
      </c>
      <c r="AA514" s="24" t="s">
        <v>56</v>
      </c>
      <c r="AB514" s="24" t="b">
        <v>0</v>
      </c>
      <c r="AC514" s="61"/>
    </row>
    <row r="515" spans="2:29" ht="13.7">
      <c r="B515" s="24" t="s">
        <v>49</v>
      </c>
      <c r="C515" s="24" t="s">
        <v>64</v>
      </c>
      <c r="D515" s="24" t="s">
        <v>70</v>
      </c>
      <c r="E515" s="24">
        <v>240</v>
      </c>
      <c r="F515" s="26">
        <v>46174</v>
      </c>
      <c r="G515" s="24" t="s">
        <v>52</v>
      </c>
      <c r="H515" s="24" t="s">
        <v>53</v>
      </c>
      <c r="I515" s="24" t="s">
        <v>57</v>
      </c>
      <c r="J515" s="24" t="s">
        <v>126</v>
      </c>
      <c r="K515" s="24">
        <v>1</v>
      </c>
      <c r="L515" s="24" t="s">
        <v>66</v>
      </c>
      <c r="M515" s="26">
        <v>46196</v>
      </c>
      <c r="N515" s="27">
        <v>46196.333333333336</v>
      </c>
      <c r="O515" s="27">
        <v>46196.5</v>
      </c>
      <c r="P515" s="24" t="s">
        <v>1009</v>
      </c>
      <c r="Q515" s="24" t="s">
        <v>1010</v>
      </c>
      <c r="R515" s="24" t="s">
        <v>155</v>
      </c>
      <c r="T515" s="24" t="s">
        <v>57</v>
      </c>
      <c r="U515" s="24" t="s">
        <v>250</v>
      </c>
      <c r="V515" s="27">
        <v>46196.380555555559</v>
      </c>
      <c r="W515" s="27">
        <v>46196.398611111108</v>
      </c>
      <c r="Z515" s="24">
        <v>1</v>
      </c>
      <c r="AA515" s="24" t="s">
        <v>56</v>
      </c>
      <c r="AB515" s="24" t="b">
        <v>0</v>
      </c>
      <c r="AC515" s="61"/>
    </row>
    <row r="516" spans="2:29" ht="13.7">
      <c r="B516" s="24" t="s">
        <v>49</v>
      </c>
      <c r="C516" s="24" t="s">
        <v>64</v>
      </c>
      <c r="D516" s="24" t="s">
        <v>70</v>
      </c>
      <c r="E516" s="24">
        <v>240</v>
      </c>
      <c r="F516" s="26">
        <v>46174</v>
      </c>
      <c r="G516" s="24" t="s">
        <v>52</v>
      </c>
      <c r="H516" s="24" t="s">
        <v>53</v>
      </c>
      <c r="I516" s="24" t="s">
        <v>67</v>
      </c>
      <c r="J516" s="24" t="s">
        <v>125</v>
      </c>
      <c r="K516" s="24">
        <v>1</v>
      </c>
      <c r="L516" s="24" t="s">
        <v>66</v>
      </c>
      <c r="M516" s="26">
        <v>46200</v>
      </c>
      <c r="N516" s="27">
        <v>46200.541666666664</v>
      </c>
      <c r="O516" s="27">
        <v>46200.708333333336</v>
      </c>
      <c r="V516" s="27"/>
      <c r="W516" s="27"/>
      <c r="X516" s="24">
        <v>4</v>
      </c>
      <c r="Y516" s="24">
        <v>0</v>
      </c>
      <c r="Z516" s="24">
        <v>4</v>
      </c>
      <c r="AA516" s="24" t="s">
        <v>56</v>
      </c>
      <c r="AB516" s="24" t="b">
        <v>0</v>
      </c>
      <c r="AC516" s="61">
        <v>0</v>
      </c>
    </row>
    <row r="517" spans="2:29" ht="13.7">
      <c r="B517" s="24" t="s">
        <v>49</v>
      </c>
      <c r="C517" s="24" t="s">
        <v>64</v>
      </c>
      <c r="D517" s="24" t="s">
        <v>70</v>
      </c>
      <c r="E517" s="24">
        <v>240</v>
      </c>
      <c r="F517" s="26">
        <v>46174</v>
      </c>
      <c r="G517" s="24" t="s">
        <v>52</v>
      </c>
      <c r="H517" s="24" t="s">
        <v>53</v>
      </c>
      <c r="I517" s="24" t="s">
        <v>67</v>
      </c>
      <c r="J517" s="24" t="s">
        <v>126</v>
      </c>
      <c r="K517" s="24">
        <v>1</v>
      </c>
      <c r="L517" s="24" t="s">
        <v>66</v>
      </c>
      <c r="M517" s="26">
        <v>46200</v>
      </c>
      <c r="N517" s="27">
        <v>46200.541666666664</v>
      </c>
      <c r="O517" s="27">
        <v>46200.708333333336</v>
      </c>
      <c r="P517" s="24" t="s">
        <v>1011</v>
      </c>
      <c r="Q517" s="24" t="s">
        <v>1012</v>
      </c>
      <c r="R517" s="24" t="s">
        <v>611</v>
      </c>
      <c r="T517" s="24" t="s">
        <v>67</v>
      </c>
      <c r="U517" s="24" t="s">
        <v>269</v>
      </c>
      <c r="V517" s="27">
        <v>46200.668055555558</v>
      </c>
      <c r="W517" s="27">
        <v>46200.695138888892</v>
      </c>
      <c r="Z517" s="24">
        <v>1</v>
      </c>
      <c r="AA517" s="24" t="s">
        <v>56</v>
      </c>
      <c r="AB517" s="24" t="b">
        <v>0</v>
      </c>
      <c r="AC517" s="61"/>
    </row>
    <row r="518" spans="2:29" ht="13.7">
      <c r="B518" s="24" t="s">
        <v>49</v>
      </c>
      <c r="C518" s="24" t="s">
        <v>64</v>
      </c>
      <c r="D518" s="24" t="s">
        <v>70</v>
      </c>
      <c r="E518" s="24">
        <v>240</v>
      </c>
      <c r="F518" s="26">
        <v>46174</v>
      </c>
      <c r="G518" s="24" t="s">
        <v>52</v>
      </c>
      <c r="H518" s="24" t="s">
        <v>53</v>
      </c>
      <c r="I518" s="24" t="s">
        <v>67</v>
      </c>
      <c r="J518" s="24" t="s">
        <v>126</v>
      </c>
      <c r="K518" s="24">
        <v>1</v>
      </c>
      <c r="L518" s="24" t="s">
        <v>66</v>
      </c>
      <c r="M518" s="26">
        <v>46200</v>
      </c>
      <c r="N518" s="27">
        <v>46200.541666666664</v>
      </c>
      <c r="O518" s="27">
        <v>46200.708333333336</v>
      </c>
      <c r="P518" s="24" t="s">
        <v>1013</v>
      </c>
      <c r="Q518" s="24" t="s">
        <v>1014</v>
      </c>
      <c r="R518" s="24" t="s">
        <v>687</v>
      </c>
      <c r="S518" s="24" t="s">
        <v>156</v>
      </c>
      <c r="T518" s="24" t="s">
        <v>67</v>
      </c>
      <c r="U518" s="24" t="s">
        <v>269</v>
      </c>
      <c r="V518" s="27">
        <v>46200.585416666669</v>
      </c>
      <c r="W518" s="27">
        <v>46200.604166666664</v>
      </c>
      <c r="Z518" s="24">
        <v>1</v>
      </c>
      <c r="AA518" s="24" t="s">
        <v>56</v>
      </c>
      <c r="AB518" s="24" t="b">
        <v>0</v>
      </c>
      <c r="AC518" s="61"/>
    </row>
    <row r="519" spans="2:29" ht="13.7">
      <c r="B519" s="24" t="s">
        <v>49</v>
      </c>
      <c r="C519" s="24" t="s">
        <v>64</v>
      </c>
      <c r="D519" s="24" t="s">
        <v>70</v>
      </c>
      <c r="E519" s="24">
        <v>240</v>
      </c>
      <c r="F519" s="26">
        <v>46174</v>
      </c>
      <c r="G519" s="24" t="s">
        <v>52</v>
      </c>
      <c r="H519" s="24" t="s">
        <v>53</v>
      </c>
      <c r="I519" s="24" t="s">
        <v>67</v>
      </c>
      <c r="J519" s="24" t="s">
        <v>126</v>
      </c>
      <c r="K519" s="24">
        <v>1</v>
      </c>
      <c r="L519" s="24" t="s">
        <v>66</v>
      </c>
      <c r="M519" s="26">
        <v>46200</v>
      </c>
      <c r="N519" s="27">
        <v>46200.541666666664</v>
      </c>
      <c r="O519" s="27">
        <v>46200.708333333336</v>
      </c>
      <c r="P519" s="24" t="s">
        <v>1015</v>
      </c>
      <c r="Q519" s="24" t="s">
        <v>1016</v>
      </c>
      <c r="R519" s="24" t="s">
        <v>605</v>
      </c>
      <c r="S519" s="24" t="s">
        <v>156</v>
      </c>
      <c r="T519" s="24" t="s">
        <v>67</v>
      </c>
      <c r="U519" s="24" t="s">
        <v>269</v>
      </c>
      <c r="V519" s="27">
        <v>46200.546527777777</v>
      </c>
      <c r="W519" s="27">
        <v>46200.566666666666</v>
      </c>
      <c r="Z519" s="24">
        <v>1</v>
      </c>
      <c r="AA519" s="24" t="s">
        <v>56</v>
      </c>
      <c r="AB519" s="24" t="b">
        <v>0</v>
      </c>
      <c r="AC519" s="61"/>
    </row>
    <row r="520" spans="2:29" ht="13.7">
      <c r="B520" s="24" t="s">
        <v>49</v>
      </c>
      <c r="C520" s="24" t="s">
        <v>64</v>
      </c>
      <c r="D520" s="24" t="s">
        <v>70</v>
      </c>
      <c r="E520" s="24">
        <v>240</v>
      </c>
      <c r="F520" s="26">
        <v>46174</v>
      </c>
      <c r="G520" s="24" t="s">
        <v>52</v>
      </c>
      <c r="H520" s="24" t="s">
        <v>53</v>
      </c>
      <c r="I520" s="24" t="s">
        <v>67</v>
      </c>
      <c r="J520" s="24" t="s">
        <v>126</v>
      </c>
      <c r="K520" s="24">
        <v>1</v>
      </c>
      <c r="L520" s="24" t="s">
        <v>66</v>
      </c>
      <c r="M520" s="26">
        <v>46200</v>
      </c>
      <c r="N520" s="27">
        <v>46200.541666666664</v>
      </c>
      <c r="O520" s="27">
        <v>46200.708333333336</v>
      </c>
      <c r="P520" s="24" t="s">
        <v>1017</v>
      </c>
      <c r="Q520" s="24" t="s">
        <v>1018</v>
      </c>
      <c r="R520" s="24" t="s">
        <v>605</v>
      </c>
      <c r="S520" s="24" t="s">
        <v>160</v>
      </c>
      <c r="T520" s="24" t="s">
        <v>67</v>
      </c>
      <c r="U520" s="24" t="s">
        <v>269</v>
      </c>
      <c r="V520" s="27">
        <v>46200.629861111112</v>
      </c>
      <c r="W520" s="27">
        <v>46200.651388888888</v>
      </c>
      <c r="Z520" s="24">
        <v>1</v>
      </c>
      <c r="AA520" s="24" t="s">
        <v>56</v>
      </c>
      <c r="AB520" s="24" t="b">
        <v>0</v>
      </c>
      <c r="AC520" s="61"/>
    </row>
    <row r="521" spans="2:29" ht="13.7">
      <c r="B521" s="24" t="s">
        <v>49</v>
      </c>
      <c r="C521" s="24" t="s">
        <v>64</v>
      </c>
      <c r="D521" s="24" t="s">
        <v>70</v>
      </c>
      <c r="E521" s="24">
        <v>240</v>
      </c>
      <c r="F521" s="26">
        <v>46204</v>
      </c>
      <c r="G521" s="24" t="s">
        <v>52</v>
      </c>
      <c r="H521" s="24" t="s">
        <v>53</v>
      </c>
      <c r="I521" s="24" t="s">
        <v>54</v>
      </c>
      <c r="J521" s="24" t="s">
        <v>125</v>
      </c>
      <c r="K521" s="24">
        <v>1</v>
      </c>
      <c r="L521" s="24" t="s">
        <v>66</v>
      </c>
      <c r="M521" s="26">
        <v>46215</v>
      </c>
      <c r="N521" s="27">
        <v>46215.333333333336</v>
      </c>
      <c r="O521" s="27">
        <v>46215.5</v>
      </c>
      <c r="V521" s="27"/>
      <c r="W521" s="27"/>
      <c r="X521" s="24">
        <v>4</v>
      </c>
      <c r="Y521" s="24">
        <v>0</v>
      </c>
      <c r="Z521" s="24">
        <v>4</v>
      </c>
      <c r="AA521" s="24" t="s">
        <v>58</v>
      </c>
      <c r="AB521" s="24" t="b">
        <v>0</v>
      </c>
      <c r="AC521" s="61">
        <v>0</v>
      </c>
    </row>
    <row r="522" spans="2:29" ht="13.7">
      <c r="B522" s="24" t="s">
        <v>49</v>
      </c>
      <c r="C522" s="24" t="s">
        <v>64</v>
      </c>
      <c r="D522" s="24" t="s">
        <v>70</v>
      </c>
      <c r="E522" s="24">
        <v>240</v>
      </c>
      <c r="F522" s="26">
        <v>46204</v>
      </c>
      <c r="G522" s="24" t="s">
        <v>52</v>
      </c>
      <c r="H522" s="24" t="s">
        <v>53</v>
      </c>
      <c r="I522" s="24" t="s">
        <v>54</v>
      </c>
      <c r="J522" s="24" t="s">
        <v>126</v>
      </c>
      <c r="K522" s="24">
        <v>1</v>
      </c>
      <c r="L522" s="24" t="s">
        <v>66</v>
      </c>
      <c r="M522" s="26">
        <v>46215</v>
      </c>
      <c r="N522" s="27">
        <v>46215.333333333336</v>
      </c>
      <c r="O522" s="27">
        <v>46215.5</v>
      </c>
      <c r="P522" s="24" t="s">
        <v>1019</v>
      </c>
      <c r="Q522" s="24" t="s">
        <v>1020</v>
      </c>
      <c r="R522" s="24" t="s">
        <v>190</v>
      </c>
      <c r="T522" s="24" t="s">
        <v>54</v>
      </c>
      <c r="U522" s="24" t="s">
        <v>1021</v>
      </c>
      <c r="V522" s="27">
        <v>46215.339583333334</v>
      </c>
      <c r="W522" s="27">
        <v>46215.36041666667</v>
      </c>
      <c r="Z522" s="24">
        <v>1</v>
      </c>
      <c r="AA522" s="24" t="s">
        <v>58</v>
      </c>
      <c r="AB522" s="24" t="b">
        <v>0</v>
      </c>
      <c r="AC522" s="61"/>
    </row>
    <row r="523" spans="2:29" ht="13.7">
      <c r="B523" s="24" t="s">
        <v>49</v>
      </c>
      <c r="C523" s="24" t="s">
        <v>64</v>
      </c>
      <c r="D523" s="24" t="s">
        <v>70</v>
      </c>
      <c r="E523" s="24">
        <v>240</v>
      </c>
      <c r="F523" s="26">
        <v>46204</v>
      </c>
      <c r="G523" s="24" t="s">
        <v>52</v>
      </c>
      <c r="H523" s="24" t="s">
        <v>53</v>
      </c>
      <c r="I523" s="24" t="s">
        <v>54</v>
      </c>
      <c r="J523" s="24" t="s">
        <v>126</v>
      </c>
      <c r="K523" s="24">
        <v>1</v>
      </c>
      <c r="L523" s="24" t="s">
        <v>66</v>
      </c>
      <c r="M523" s="26">
        <v>46215</v>
      </c>
      <c r="N523" s="27">
        <v>46215.333333333336</v>
      </c>
      <c r="O523" s="27">
        <v>46215.5</v>
      </c>
      <c r="P523" s="24" t="s">
        <v>1022</v>
      </c>
      <c r="Q523" s="24" t="s">
        <v>1023</v>
      </c>
      <c r="R523" s="24" t="s">
        <v>190</v>
      </c>
      <c r="T523" s="24" t="s">
        <v>54</v>
      </c>
      <c r="U523" s="24" t="s">
        <v>1021</v>
      </c>
      <c r="V523" s="27">
        <v>46215.462500000001</v>
      </c>
      <c r="W523" s="27">
        <v>46215.48333333333</v>
      </c>
      <c r="Z523" s="24">
        <v>1</v>
      </c>
      <c r="AA523" s="24" t="s">
        <v>58</v>
      </c>
      <c r="AB523" s="24" t="b">
        <v>0</v>
      </c>
      <c r="AC523" s="61"/>
    </row>
    <row r="524" spans="2:29" ht="13.7">
      <c r="B524" s="24" t="s">
        <v>49</v>
      </c>
      <c r="C524" s="24" t="s">
        <v>64</v>
      </c>
      <c r="D524" s="24" t="s">
        <v>70</v>
      </c>
      <c r="E524" s="24">
        <v>240</v>
      </c>
      <c r="F524" s="26">
        <v>46204</v>
      </c>
      <c r="G524" s="24" t="s">
        <v>52</v>
      </c>
      <c r="H524" s="24" t="s">
        <v>53</v>
      </c>
      <c r="I524" s="24" t="s">
        <v>54</v>
      </c>
      <c r="J524" s="24" t="s">
        <v>126</v>
      </c>
      <c r="K524" s="24">
        <v>1</v>
      </c>
      <c r="L524" s="24" t="s">
        <v>66</v>
      </c>
      <c r="M524" s="26">
        <v>46215</v>
      </c>
      <c r="N524" s="27">
        <v>46215.333333333336</v>
      </c>
      <c r="O524" s="27">
        <v>46215.5</v>
      </c>
      <c r="P524" s="24" t="s">
        <v>1024</v>
      </c>
      <c r="Q524" s="24" t="s">
        <v>1025</v>
      </c>
      <c r="R524" s="24" t="s">
        <v>149</v>
      </c>
      <c r="T524" s="24" t="s">
        <v>54</v>
      </c>
      <c r="U524" s="24" t="s">
        <v>1021</v>
      </c>
      <c r="V524" s="27">
        <v>46215.419444444444</v>
      </c>
      <c r="W524" s="27">
        <v>46215.450694444444</v>
      </c>
      <c r="Z524" s="24">
        <v>1</v>
      </c>
      <c r="AA524" s="24" t="s">
        <v>58</v>
      </c>
      <c r="AB524" s="24" t="b">
        <v>0</v>
      </c>
      <c r="AC524" s="61"/>
    </row>
    <row r="525" spans="2:29" ht="13.7">
      <c r="B525" s="24" t="s">
        <v>49</v>
      </c>
      <c r="C525" s="24" t="s">
        <v>64</v>
      </c>
      <c r="D525" s="24" t="s">
        <v>70</v>
      </c>
      <c r="E525" s="24">
        <v>240</v>
      </c>
      <c r="F525" s="26">
        <v>46204</v>
      </c>
      <c r="G525" s="24" t="s">
        <v>52</v>
      </c>
      <c r="H525" s="24" t="s">
        <v>53</v>
      </c>
      <c r="I525" s="24" t="s">
        <v>54</v>
      </c>
      <c r="J525" s="24" t="s">
        <v>126</v>
      </c>
      <c r="K525" s="24">
        <v>1</v>
      </c>
      <c r="L525" s="24" t="s">
        <v>66</v>
      </c>
      <c r="M525" s="26">
        <v>46215</v>
      </c>
      <c r="N525" s="27">
        <v>46215.333333333336</v>
      </c>
      <c r="O525" s="27">
        <v>46215.5</v>
      </c>
      <c r="P525" s="24" t="s">
        <v>1026</v>
      </c>
      <c r="Q525" s="24" t="s">
        <v>1027</v>
      </c>
      <c r="R525" s="24" t="s">
        <v>149</v>
      </c>
      <c r="T525" s="24" t="s">
        <v>54</v>
      </c>
      <c r="U525" s="24" t="s">
        <v>1021</v>
      </c>
      <c r="V525" s="27">
        <v>46215.379166666666</v>
      </c>
      <c r="W525" s="27">
        <v>46215.40347222222</v>
      </c>
      <c r="Z525" s="24">
        <v>1</v>
      </c>
      <c r="AA525" s="24" t="s">
        <v>58</v>
      </c>
      <c r="AB525" s="24" t="b">
        <v>0</v>
      </c>
      <c r="AC525" s="61"/>
    </row>
    <row r="526" spans="2:29" ht="13.7">
      <c r="B526" s="24" t="s">
        <v>49</v>
      </c>
      <c r="C526" s="24" t="s">
        <v>64</v>
      </c>
      <c r="D526" s="24" t="s">
        <v>70</v>
      </c>
      <c r="E526" s="24">
        <v>240</v>
      </c>
      <c r="F526" s="26">
        <v>46204</v>
      </c>
      <c r="G526" s="24" t="s">
        <v>52</v>
      </c>
      <c r="H526" s="24" t="s">
        <v>53</v>
      </c>
      <c r="I526" s="24" t="s">
        <v>57</v>
      </c>
      <c r="J526" s="24" t="s">
        <v>125</v>
      </c>
      <c r="K526" s="24">
        <v>1</v>
      </c>
      <c r="L526" s="24" t="s">
        <v>66</v>
      </c>
      <c r="M526" s="26">
        <v>46227</v>
      </c>
      <c r="N526" s="27">
        <v>46227.5625</v>
      </c>
      <c r="O526" s="27">
        <v>46227.729166666664</v>
      </c>
      <c r="V526" s="27"/>
      <c r="W526" s="27"/>
      <c r="X526" s="24">
        <v>4</v>
      </c>
      <c r="Y526" s="24">
        <v>0</v>
      </c>
      <c r="Z526" s="24">
        <v>4</v>
      </c>
      <c r="AA526" s="24" t="s">
        <v>58</v>
      </c>
      <c r="AB526" s="24" t="b">
        <v>0</v>
      </c>
      <c r="AC526" s="61">
        <v>0</v>
      </c>
    </row>
    <row r="527" spans="2:29" ht="13.7">
      <c r="B527" s="24" t="s">
        <v>49</v>
      </c>
      <c r="C527" s="24" t="s">
        <v>64</v>
      </c>
      <c r="D527" s="24" t="s">
        <v>70</v>
      </c>
      <c r="E527" s="24">
        <v>240</v>
      </c>
      <c r="F527" s="26">
        <v>46204</v>
      </c>
      <c r="G527" s="24" t="s">
        <v>52</v>
      </c>
      <c r="H527" s="24" t="s">
        <v>53</v>
      </c>
      <c r="I527" s="24" t="s">
        <v>57</v>
      </c>
      <c r="J527" s="24" t="s">
        <v>126</v>
      </c>
      <c r="K527" s="24">
        <v>1</v>
      </c>
      <c r="L527" s="24" t="s">
        <v>66</v>
      </c>
      <c r="M527" s="26">
        <v>46227</v>
      </c>
      <c r="N527" s="27">
        <v>46227.5625</v>
      </c>
      <c r="O527" s="27">
        <v>46227.729166666664</v>
      </c>
      <c r="P527" s="24" t="s">
        <v>1028</v>
      </c>
      <c r="Q527" s="24" t="s">
        <v>1029</v>
      </c>
      <c r="R527" s="24" t="s">
        <v>155</v>
      </c>
      <c r="S527" s="24" t="s">
        <v>152</v>
      </c>
      <c r="T527" s="24" t="s">
        <v>57</v>
      </c>
      <c r="U527" s="24" t="s">
        <v>514</v>
      </c>
      <c r="V527" s="27">
        <v>46227.568749999999</v>
      </c>
      <c r="W527" s="27">
        <v>46227.59097222222</v>
      </c>
      <c r="Z527" s="24">
        <v>1</v>
      </c>
      <c r="AA527" s="24" t="s">
        <v>58</v>
      </c>
      <c r="AB527" s="24" t="b">
        <v>0</v>
      </c>
      <c r="AC527" s="61"/>
    </row>
    <row r="528" spans="2:29" ht="13.7">
      <c r="B528" s="24" t="s">
        <v>49</v>
      </c>
      <c r="C528" s="24" t="s">
        <v>64</v>
      </c>
      <c r="D528" s="24" t="s">
        <v>70</v>
      </c>
      <c r="E528" s="24">
        <v>240</v>
      </c>
      <c r="F528" s="26">
        <v>46204</v>
      </c>
      <c r="G528" s="24" t="s">
        <v>52</v>
      </c>
      <c r="H528" s="24" t="s">
        <v>53</v>
      </c>
      <c r="I528" s="24" t="s">
        <v>57</v>
      </c>
      <c r="J528" s="24" t="s">
        <v>126</v>
      </c>
      <c r="K528" s="24">
        <v>1</v>
      </c>
      <c r="L528" s="24" t="s">
        <v>66</v>
      </c>
      <c r="M528" s="26">
        <v>46227</v>
      </c>
      <c r="N528" s="27">
        <v>46227.5625</v>
      </c>
      <c r="O528" s="27">
        <v>46227.729166666664</v>
      </c>
      <c r="P528" s="24" t="s">
        <v>1030</v>
      </c>
      <c r="Q528" s="24" t="s">
        <v>1031</v>
      </c>
      <c r="R528" s="24" t="s">
        <v>165</v>
      </c>
      <c r="T528" s="24" t="s">
        <v>57</v>
      </c>
      <c r="U528" s="24" t="s">
        <v>514</v>
      </c>
      <c r="V528" s="27">
        <v>46227.654166666667</v>
      </c>
      <c r="W528" s="27">
        <v>46227.672222222223</v>
      </c>
      <c r="Z528" s="24">
        <v>1</v>
      </c>
      <c r="AA528" s="24" t="s">
        <v>58</v>
      </c>
      <c r="AB528" s="24" t="b">
        <v>0</v>
      </c>
      <c r="AC528" s="61"/>
    </row>
    <row r="529" spans="2:29" ht="13.7">
      <c r="B529" s="24" t="s">
        <v>49</v>
      </c>
      <c r="C529" s="24" t="s">
        <v>64</v>
      </c>
      <c r="D529" s="24" t="s">
        <v>70</v>
      </c>
      <c r="E529" s="24">
        <v>240</v>
      </c>
      <c r="F529" s="26">
        <v>46204</v>
      </c>
      <c r="G529" s="24" t="s">
        <v>52</v>
      </c>
      <c r="H529" s="24" t="s">
        <v>53</v>
      </c>
      <c r="I529" s="24" t="s">
        <v>57</v>
      </c>
      <c r="J529" s="24" t="s">
        <v>126</v>
      </c>
      <c r="K529" s="24">
        <v>1</v>
      </c>
      <c r="L529" s="24" t="s">
        <v>66</v>
      </c>
      <c r="M529" s="26">
        <v>46227</v>
      </c>
      <c r="N529" s="27">
        <v>46227.5625</v>
      </c>
      <c r="O529" s="27">
        <v>46227.729166666664</v>
      </c>
      <c r="P529" s="24" t="s">
        <v>1032</v>
      </c>
      <c r="Q529" s="24" t="s">
        <v>1033</v>
      </c>
      <c r="R529" s="24" t="s">
        <v>159</v>
      </c>
      <c r="T529" s="24" t="s">
        <v>57</v>
      </c>
      <c r="U529" s="24" t="s">
        <v>514</v>
      </c>
      <c r="V529" s="27">
        <v>46227.607638888891</v>
      </c>
      <c r="W529" s="27">
        <v>46227.627083333333</v>
      </c>
      <c r="Z529" s="24">
        <v>1</v>
      </c>
      <c r="AA529" s="24" t="s">
        <v>58</v>
      </c>
      <c r="AB529" s="24" t="b">
        <v>0</v>
      </c>
      <c r="AC529" s="61"/>
    </row>
    <row r="530" spans="2:29" ht="13.7">
      <c r="B530" s="24" t="s">
        <v>49</v>
      </c>
      <c r="C530" s="24" t="s">
        <v>64</v>
      </c>
      <c r="D530" s="24" t="s">
        <v>70</v>
      </c>
      <c r="E530" s="24">
        <v>240</v>
      </c>
      <c r="F530" s="26">
        <v>46204</v>
      </c>
      <c r="G530" s="24" t="s">
        <v>52</v>
      </c>
      <c r="H530" s="24" t="s">
        <v>53</v>
      </c>
      <c r="I530" s="24" t="s">
        <v>57</v>
      </c>
      <c r="J530" s="24" t="s">
        <v>126</v>
      </c>
      <c r="K530" s="24">
        <v>1</v>
      </c>
      <c r="L530" s="24" t="s">
        <v>66</v>
      </c>
      <c r="M530" s="26">
        <v>46227</v>
      </c>
      <c r="N530" s="27">
        <v>46227.5625</v>
      </c>
      <c r="O530" s="27">
        <v>46227.729166666664</v>
      </c>
      <c r="P530" s="24" t="s">
        <v>1034</v>
      </c>
      <c r="Q530" s="24" t="s">
        <v>1035</v>
      </c>
      <c r="R530" s="24" t="s">
        <v>159</v>
      </c>
      <c r="T530" s="24" t="s">
        <v>57</v>
      </c>
      <c r="U530" s="24" t="s">
        <v>514</v>
      </c>
      <c r="V530" s="27">
        <v>46227.688888888886</v>
      </c>
      <c r="W530" s="27">
        <v>46227.711111111108</v>
      </c>
      <c r="Z530" s="24">
        <v>1</v>
      </c>
      <c r="AA530" s="24" t="s">
        <v>58</v>
      </c>
      <c r="AB530" s="24" t="b">
        <v>0</v>
      </c>
      <c r="AC530" s="61"/>
    </row>
    <row r="531" spans="2:29" ht="13.7">
      <c r="B531" s="24" t="s">
        <v>49</v>
      </c>
      <c r="C531" s="24" t="s">
        <v>64</v>
      </c>
      <c r="D531" s="24" t="s">
        <v>70</v>
      </c>
      <c r="E531" s="24">
        <v>240</v>
      </c>
      <c r="F531" s="26">
        <v>46204</v>
      </c>
      <c r="G531" s="24" t="s">
        <v>52</v>
      </c>
      <c r="H531" s="24" t="s">
        <v>53</v>
      </c>
      <c r="I531" s="24" t="s">
        <v>68</v>
      </c>
      <c r="J531" s="24" t="s">
        <v>125</v>
      </c>
      <c r="K531" s="24">
        <v>1</v>
      </c>
      <c r="L531" s="24" t="s">
        <v>66</v>
      </c>
      <c r="M531" s="26">
        <v>46234</v>
      </c>
      <c r="N531" s="27">
        <v>46234.541666666664</v>
      </c>
      <c r="O531" s="27">
        <v>46234.708333333336</v>
      </c>
      <c r="V531" s="27"/>
      <c r="W531" s="27"/>
      <c r="X531" s="24">
        <v>4</v>
      </c>
      <c r="Y531" s="24">
        <v>0</v>
      </c>
      <c r="Z531" s="24">
        <v>4</v>
      </c>
      <c r="AA531" s="24" t="s">
        <v>58</v>
      </c>
      <c r="AB531" s="24" t="b">
        <v>0</v>
      </c>
      <c r="AC531" s="61">
        <v>0</v>
      </c>
    </row>
    <row r="532" spans="2:29" ht="13.7">
      <c r="B532" s="24" t="s">
        <v>49</v>
      </c>
      <c r="C532" s="24" t="s">
        <v>64</v>
      </c>
      <c r="D532" s="24" t="s">
        <v>70</v>
      </c>
      <c r="E532" s="24">
        <v>240</v>
      </c>
      <c r="F532" s="26">
        <v>46204</v>
      </c>
      <c r="G532" s="24" t="s">
        <v>52</v>
      </c>
      <c r="H532" s="24" t="s">
        <v>53</v>
      </c>
      <c r="I532" s="24" t="s">
        <v>68</v>
      </c>
      <c r="J532" s="24" t="s">
        <v>126</v>
      </c>
      <c r="K532" s="24">
        <v>1</v>
      </c>
      <c r="L532" s="24" t="s">
        <v>66</v>
      </c>
      <c r="M532" s="26">
        <v>46234</v>
      </c>
      <c r="N532" s="27">
        <v>46234.541666666664</v>
      </c>
      <c r="O532" s="27">
        <v>46234.708333333336</v>
      </c>
      <c r="P532" s="24" t="s">
        <v>1036</v>
      </c>
      <c r="Q532" s="24" t="s">
        <v>1037</v>
      </c>
      <c r="R532" s="24" t="s">
        <v>633</v>
      </c>
      <c r="T532" s="24" t="s">
        <v>68</v>
      </c>
      <c r="U532" s="24" t="s">
        <v>411</v>
      </c>
      <c r="V532" s="27">
        <v>46234.669444444444</v>
      </c>
      <c r="W532" s="27">
        <v>46234.688194444447</v>
      </c>
      <c r="Z532" s="24">
        <v>1</v>
      </c>
      <c r="AA532" s="24" t="s">
        <v>58</v>
      </c>
      <c r="AB532" s="24" t="b">
        <v>0</v>
      </c>
      <c r="AC532" s="61"/>
    </row>
    <row r="533" spans="2:29" ht="13.7">
      <c r="B533" s="24" t="s">
        <v>49</v>
      </c>
      <c r="C533" s="24" t="s">
        <v>64</v>
      </c>
      <c r="D533" s="24" t="s">
        <v>70</v>
      </c>
      <c r="E533" s="24">
        <v>240</v>
      </c>
      <c r="F533" s="26">
        <v>46204</v>
      </c>
      <c r="G533" s="24" t="s">
        <v>52</v>
      </c>
      <c r="H533" s="24" t="s">
        <v>53</v>
      </c>
      <c r="I533" s="24" t="s">
        <v>68</v>
      </c>
      <c r="J533" s="24" t="s">
        <v>126</v>
      </c>
      <c r="K533" s="24">
        <v>1</v>
      </c>
      <c r="L533" s="24" t="s">
        <v>66</v>
      </c>
      <c r="M533" s="26">
        <v>46234</v>
      </c>
      <c r="N533" s="27">
        <v>46234.541666666664</v>
      </c>
      <c r="O533" s="27">
        <v>46234.708333333336</v>
      </c>
      <c r="P533" s="24" t="s">
        <v>1038</v>
      </c>
      <c r="Q533" s="24" t="s">
        <v>1039</v>
      </c>
      <c r="R533" s="24" t="s">
        <v>749</v>
      </c>
      <c r="T533" s="24" t="s">
        <v>68</v>
      </c>
      <c r="U533" s="24" t="s">
        <v>411</v>
      </c>
      <c r="V533" s="27">
        <v>46234.588194444441</v>
      </c>
      <c r="W533" s="27">
        <v>46234.607638888891</v>
      </c>
      <c r="Z533" s="24">
        <v>1</v>
      </c>
      <c r="AA533" s="24" t="s">
        <v>58</v>
      </c>
      <c r="AB533" s="24" t="b">
        <v>0</v>
      </c>
      <c r="AC533" s="61"/>
    </row>
    <row r="534" spans="2:29" ht="13.7">
      <c r="B534" s="24" t="s">
        <v>49</v>
      </c>
      <c r="C534" s="24" t="s">
        <v>64</v>
      </c>
      <c r="D534" s="24" t="s">
        <v>70</v>
      </c>
      <c r="E534" s="24">
        <v>240</v>
      </c>
      <c r="F534" s="26">
        <v>46204</v>
      </c>
      <c r="G534" s="24" t="s">
        <v>52</v>
      </c>
      <c r="H534" s="24" t="s">
        <v>53</v>
      </c>
      <c r="I534" s="24" t="s">
        <v>68</v>
      </c>
      <c r="J534" s="24" t="s">
        <v>126</v>
      </c>
      <c r="K534" s="24">
        <v>1</v>
      </c>
      <c r="L534" s="24" t="s">
        <v>66</v>
      </c>
      <c r="M534" s="26">
        <v>46234</v>
      </c>
      <c r="N534" s="27">
        <v>46234.541666666664</v>
      </c>
      <c r="O534" s="27">
        <v>46234.708333333336</v>
      </c>
      <c r="P534" s="24" t="s">
        <v>1040</v>
      </c>
      <c r="Q534" s="24" t="s">
        <v>1041</v>
      </c>
      <c r="R534" s="24" t="s">
        <v>633</v>
      </c>
      <c r="S534" s="24" t="s">
        <v>152</v>
      </c>
      <c r="T534" s="24" t="s">
        <v>68</v>
      </c>
      <c r="U534" s="24" t="s">
        <v>411</v>
      </c>
      <c r="V534" s="27">
        <v>46234.633333333331</v>
      </c>
      <c r="W534" s="27">
        <v>46234.660416666666</v>
      </c>
      <c r="Z534" s="24">
        <v>1</v>
      </c>
      <c r="AA534" s="24" t="s">
        <v>58</v>
      </c>
      <c r="AB534" s="24" t="b">
        <v>0</v>
      </c>
      <c r="AC534" s="61"/>
    </row>
    <row r="535" spans="2:29" ht="13.7">
      <c r="B535" s="24" t="s">
        <v>49</v>
      </c>
      <c r="C535" s="24" t="s">
        <v>64</v>
      </c>
      <c r="D535" s="24" t="s">
        <v>70</v>
      </c>
      <c r="E535" s="24">
        <v>240</v>
      </c>
      <c r="F535" s="26">
        <v>46204</v>
      </c>
      <c r="G535" s="24" t="s">
        <v>52</v>
      </c>
      <c r="H535" s="24" t="s">
        <v>53</v>
      </c>
      <c r="I535" s="24" t="s">
        <v>68</v>
      </c>
      <c r="J535" s="24" t="s">
        <v>126</v>
      </c>
      <c r="K535" s="24">
        <v>1</v>
      </c>
      <c r="L535" s="24" t="s">
        <v>66</v>
      </c>
      <c r="M535" s="26">
        <v>46234</v>
      </c>
      <c r="N535" s="27">
        <v>46234.541666666664</v>
      </c>
      <c r="O535" s="27">
        <v>46234.708333333336</v>
      </c>
      <c r="P535" s="24" t="s">
        <v>1042</v>
      </c>
      <c r="Q535" s="24" t="s">
        <v>1043</v>
      </c>
      <c r="R535" s="24" t="s">
        <v>323</v>
      </c>
      <c r="T535" s="24" t="s">
        <v>68</v>
      </c>
      <c r="U535" s="24" t="s">
        <v>411</v>
      </c>
      <c r="V535" s="27">
        <v>46234.54583333333</v>
      </c>
      <c r="W535" s="27">
        <v>46234.572222222225</v>
      </c>
      <c r="Z535" s="24">
        <v>1</v>
      </c>
      <c r="AA535" s="24" t="s">
        <v>58</v>
      </c>
      <c r="AB535" s="24" t="b">
        <v>0</v>
      </c>
      <c r="AC535" s="61"/>
    </row>
    <row r="536" spans="2:29" ht="13.7">
      <c r="B536" s="24" t="s">
        <v>49</v>
      </c>
      <c r="C536" s="24" t="s">
        <v>64</v>
      </c>
      <c r="D536" s="24" t="s">
        <v>70</v>
      </c>
      <c r="E536" s="24">
        <v>240</v>
      </c>
      <c r="F536" s="26">
        <v>46235</v>
      </c>
      <c r="G536" s="24" t="s">
        <v>52</v>
      </c>
      <c r="H536" s="24" t="s">
        <v>53</v>
      </c>
      <c r="I536" s="24" t="s">
        <v>59</v>
      </c>
      <c r="J536" s="24" t="s">
        <v>125</v>
      </c>
      <c r="K536" s="24">
        <v>1</v>
      </c>
      <c r="L536" s="24" t="s">
        <v>66</v>
      </c>
      <c r="M536" s="26">
        <v>46237</v>
      </c>
      <c r="N536" s="27">
        <v>46237.354166666664</v>
      </c>
      <c r="O536" s="27">
        <v>46237.520833333336</v>
      </c>
      <c r="V536" s="27"/>
      <c r="W536" s="27"/>
      <c r="X536" s="24">
        <v>4</v>
      </c>
      <c r="Y536" s="24">
        <v>0</v>
      </c>
      <c r="Z536" s="24">
        <v>4</v>
      </c>
      <c r="AA536" s="24" t="s">
        <v>60</v>
      </c>
      <c r="AB536" s="24" t="b">
        <v>0</v>
      </c>
      <c r="AC536" s="61">
        <v>0</v>
      </c>
    </row>
    <row r="537" spans="2:29" ht="13.7">
      <c r="B537" s="24" t="s">
        <v>49</v>
      </c>
      <c r="C537" s="24" t="s">
        <v>64</v>
      </c>
      <c r="D537" s="24" t="s">
        <v>70</v>
      </c>
      <c r="E537" s="24">
        <v>240</v>
      </c>
      <c r="F537" s="26">
        <v>46235</v>
      </c>
      <c r="G537" s="24" t="s">
        <v>52</v>
      </c>
      <c r="H537" s="24" t="s">
        <v>53</v>
      </c>
      <c r="I537" s="24" t="s">
        <v>59</v>
      </c>
      <c r="J537" s="24" t="s">
        <v>126</v>
      </c>
      <c r="K537" s="24">
        <v>1</v>
      </c>
      <c r="L537" s="24" t="s">
        <v>66</v>
      </c>
      <c r="M537" s="26">
        <v>46237</v>
      </c>
      <c r="N537" s="27">
        <v>46237.354166666664</v>
      </c>
      <c r="O537" s="27">
        <v>46237.520833333336</v>
      </c>
      <c r="P537" s="24" t="s">
        <v>1044</v>
      </c>
      <c r="Q537" s="24" t="s">
        <v>1045</v>
      </c>
      <c r="R537" s="24" t="s">
        <v>217</v>
      </c>
      <c r="T537" s="24" t="s">
        <v>59</v>
      </c>
      <c r="U537" s="24" t="s">
        <v>394</v>
      </c>
      <c r="V537" s="27">
        <v>46237.357638888891</v>
      </c>
      <c r="W537" s="27">
        <v>46237.376388888886</v>
      </c>
      <c r="Z537" s="24">
        <v>1</v>
      </c>
      <c r="AA537" s="24" t="s">
        <v>60</v>
      </c>
      <c r="AB537" s="24" t="b">
        <v>0</v>
      </c>
      <c r="AC537" s="61"/>
    </row>
    <row r="538" spans="2:29" ht="13.7">
      <c r="B538" s="24" t="s">
        <v>49</v>
      </c>
      <c r="C538" s="24" t="s">
        <v>64</v>
      </c>
      <c r="D538" s="24" t="s">
        <v>70</v>
      </c>
      <c r="E538" s="24">
        <v>240</v>
      </c>
      <c r="F538" s="26">
        <v>46235</v>
      </c>
      <c r="G538" s="24" t="s">
        <v>52</v>
      </c>
      <c r="H538" s="24" t="s">
        <v>53</v>
      </c>
      <c r="I538" s="24" t="s">
        <v>59</v>
      </c>
      <c r="J538" s="24" t="s">
        <v>126</v>
      </c>
      <c r="K538" s="24">
        <v>1</v>
      </c>
      <c r="L538" s="24" t="s">
        <v>66</v>
      </c>
      <c r="M538" s="26">
        <v>46237</v>
      </c>
      <c r="N538" s="27">
        <v>46237.354166666664</v>
      </c>
      <c r="O538" s="27">
        <v>46237.520833333336</v>
      </c>
      <c r="P538" s="24" t="s">
        <v>1046</v>
      </c>
      <c r="Q538" s="24" t="s">
        <v>1047</v>
      </c>
      <c r="R538" s="24" t="s">
        <v>168</v>
      </c>
      <c r="T538" s="24" t="s">
        <v>59</v>
      </c>
      <c r="U538" s="24" t="s">
        <v>394</v>
      </c>
      <c r="V538" s="27">
        <v>46237.398611111108</v>
      </c>
      <c r="W538" s="27">
        <v>46237.420138888891</v>
      </c>
      <c r="Z538" s="24">
        <v>1</v>
      </c>
      <c r="AA538" s="24" t="s">
        <v>60</v>
      </c>
      <c r="AB538" s="24" t="b">
        <v>0</v>
      </c>
      <c r="AC538" s="61"/>
    </row>
    <row r="539" spans="2:29" ht="13.7">
      <c r="B539" s="24" t="s">
        <v>49</v>
      </c>
      <c r="C539" s="24" t="s">
        <v>64</v>
      </c>
      <c r="D539" s="24" t="s">
        <v>70</v>
      </c>
      <c r="E539" s="24">
        <v>240</v>
      </c>
      <c r="F539" s="26">
        <v>46235</v>
      </c>
      <c r="G539" s="24" t="s">
        <v>52</v>
      </c>
      <c r="H539" s="24" t="s">
        <v>53</v>
      </c>
      <c r="I539" s="24" t="s">
        <v>59</v>
      </c>
      <c r="J539" s="24" t="s">
        <v>126</v>
      </c>
      <c r="K539" s="24">
        <v>1</v>
      </c>
      <c r="L539" s="24" t="s">
        <v>66</v>
      </c>
      <c r="M539" s="26">
        <v>46237</v>
      </c>
      <c r="N539" s="27">
        <v>46237.354166666664</v>
      </c>
      <c r="O539" s="27">
        <v>46237.520833333336</v>
      </c>
      <c r="P539" s="24" t="s">
        <v>1048</v>
      </c>
      <c r="Q539" s="24" t="s">
        <v>1049</v>
      </c>
      <c r="R539" s="24" t="s">
        <v>168</v>
      </c>
      <c r="T539" s="24" t="s">
        <v>59</v>
      </c>
      <c r="U539" s="24" t="s">
        <v>394</v>
      </c>
      <c r="V539" s="27">
        <v>46237.48333333333</v>
      </c>
      <c r="W539" s="27">
        <v>46237.504166666666</v>
      </c>
      <c r="Z539" s="24">
        <v>1</v>
      </c>
      <c r="AA539" s="24" t="s">
        <v>60</v>
      </c>
      <c r="AB539" s="24" t="b">
        <v>0</v>
      </c>
      <c r="AC539" s="61"/>
    </row>
    <row r="540" spans="2:29" ht="13.7">
      <c r="B540" s="24" t="s">
        <v>49</v>
      </c>
      <c r="C540" s="24" t="s">
        <v>64</v>
      </c>
      <c r="D540" s="24" t="s">
        <v>70</v>
      </c>
      <c r="E540" s="24">
        <v>240</v>
      </c>
      <c r="F540" s="26">
        <v>46235</v>
      </c>
      <c r="G540" s="24" t="s">
        <v>52</v>
      </c>
      <c r="H540" s="24" t="s">
        <v>53</v>
      </c>
      <c r="I540" s="24" t="s">
        <v>59</v>
      </c>
      <c r="J540" s="24" t="s">
        <v>126</v>
      </c>
      <c r="K540" s="24">
        <v>1</v>
      </c>
      <c r="L540" s="24" t="s">
        <v>66</v>
      </c>
      <c r="M540" s="26">
        <v>46237</v>
      </c>
      <c r="N540" s="27">
        <v>46237.354166666664</v>
      </c>
      <c r="O540" s="27">
        <v>46237.520833333336</v>
      </c>
      <c r="P540" s="24" t="s">
        <v>1050</v>
      </c>
      <c r="Q540" s="24" t="s">
        <v>1051</v>
      </c>
      <c r="R540" s="24" t="s">
        <v>217</v>
      </c>
      <c r="T540" s="24" t="s">
        <v>59</v>
      </c>
      <c r="U540" s="24" t="s">
        <v>394</v>
      </c>
      <c r="V540" s="27">
        <v>46237.444444444445</v>
      </c>
      <c r="W540" s="27">
        <v>46237.468055555553</v>
      </c>
      <c r="Z540" s="24">
        <v>1</v>
      </c>
      <c r="AA540" s="24" t="s">
        <v>60</v>
      </c>
      <c r="AB540" s="24" t="b">
        <v>0</v>
      </c>
      <c r="AC540" s="61"/>
    </row>
    <row r="541" spans="2:29" ht="13.7">
      <c r="B541" s="24" t="s">
        <v>49</v>
      </c>
      <c r="C541" s="24" t="s">
        <v>64</v>
      </c>
      <c r="D541" s="24" t="s">
        <v>70</v>
      </c>
      <c r="E541" s="24">
        <v>240</v>
      </c>
      <c r="F541" s="26">
        <v>46235</v>
      </c>
      <c r="G541" s="24" t="s">
        <v>52</v>
      </c>
      <c r="H541" s="24" t="s">
        <v>53</v>
      </c>
      <c r="I541" s="24" t="s">
        <v>68</v>
      </c>
      <c r="J541" s="24" t="s">
        <v>125</v>
      </c>
      <c r="K541" s="24">
        <v>1</v>
      </c>
      <c r="L541" s="24" t="s">
        <v>66</v>
      </c>
      <c r="M541" s="26">
        <v>46243</v>
      </c>
      <c r="N541" s="27">
        <v>46243.333333333336</v>
      </c>
      <c r="O541" s="27">
        <v>46243.5</v>
      </c>
      <c r="V541" s="27"/>
      <c r="W541" s="27"/>
      <c r="X541" s="24">
        <v>4</v>
      </c>
      <c r="Y541" s="24">
        <v>0</v>
      </c>
      <c r="Z541" s="24">
        <v>4</v>
      </c>
      <c r="AA541" s="24" t="s">
        <v>60</v>
      </c>
      <c r="AB541" s="24" t="b">
        <v>0</v>
      </c>
      <c r="AC541" s="61">
        <v>0</v>
      </c>
    </row>
    <row r="542" spans="2:29" ht="13.7">
      <c r="B542" s="24" t="s">
        <v>49</v>
      </c>
      <c r="C542" s="24" t="s">
        <v>64</v>
      </c>
      <c r="D542" s="24" t="s">
        <v>70</v>
      </c>
      <c r="E542" s="24">
        <v>240</v>
      </c>
      <c r="F542" s="26">
        <v>46235</v>
      </c>
      <c r="G542" s="24" t="s">
        <v>52</v>
      </c>
      <c r="H542" s="24" t="s">
        <v>53</v>
      </c>
      <c r="I542" s="24" t="s">
        <v>68</v>
      </c>
      <c r="J542" s="24" t="s">
        <v>126</v>
      </c>
      <c r="K542" s="24">
        <v>1</v>
      </c>
      <c r="L542" s="24" t="s">
        <v>66</v>
      </c>
      <c r="M542" s="26">
        <v>46243</v>
      </c>
      <c r="N542" s="27">
        <v>46243.333333333336</v>
      </c>
      <c r="O542" s="27">
        <v>46243.5</v>
      </c>
      <c r="P542" s="24" t="s">
        <v>1052</v>
      </c>
      <c r="Q542" s="24" t="s">
        <v>1053</v>
      </c>
      <c r="R542" s="24" t="s">
        <v>749</v>
      </c>
      <c r="T542" s="24" t="s">
        <v>68</v>
      </c>
      <c r="U542" s="24" t="s">
        <v>143</v>
      </c>
      <c r="V542" s="27">
        <v>46243.336805555555</v>
      </c>
      <c r="W542" s="27">
        <v>46243.367361111108</v>
      </c>
      <c r="Z542" s="24">
        <v>1</v>
      </c>
      <c r="AA542" s="24" t="s">
        <v>60</v>
      </c>
      <c r="AB542" s="24" t="b">
        <v>0</v>
      </c>
      <c r="AC542" s="61"/>
    </row>
    <row r="543" spans="2:29" ht="13.7">
      <c r="B543" s="24" t="s">
        <v>49</v>
      </c>
      <c r="C543" s="24" t="s">
        <v>64</v>
      </c>
      <c r="D543" s="24" t="s">
        <v>70</v>
      </c>
      <c r="E543" s="24">
        <v>240</v>
      </c>
      <c r="F543" s="26">
        <v>46235</v>
      </c>
      <c r="G543" s="24" t="s">
        <v>52</v>
      </c>
      <c r="H543" s="24" t="s">
        <v>53</v>
      </c>
      <c r="I543" s="24" t="s">
        <v>68</v>
      </c>
      <c r="J543" s="24" t="s">
        <v>126</v>
      </c>
      <c r="K543" s="24">
        <v>1</v>
      </c>
      <c r="L543" s="24" t="s">
        <v>66</v>
      </c>
      <c r="M543" s="26">
        <v>46243</v>
      </c>
      <c r="N543" s="27">
        <v>46243.333333333336</v>
      </c>
      <c r="O543" s="27">
        <v>46243.5</v>
      </c>
      <c r="P543" s="24" t="s">
        <v>1054</v>
      </c>
      <c r="Q543" s="24" t="s">
        <v>1055</v>
      </c>
      <c r="R543" s="24" t="s">
        <v>749</v>
      </c>
      <c r="S543" s="24" t="s">
        <v>160</v>
      </c>
      <c r="T543" s="24" t="s">
        <v>68</v>
      </c>
      <c r="U543" s="24" t="s">
        <v>143</v>
      </c>
      <c r="V543" s="27">
        <v>46243.418055555558</v>
      </c>
      <c r="W543" s="27">
        <v>46243.442361111112</v>
      </c>
      <c r="Z543" s="24">
        <v>1</v>
      </c>
      <c r="AA543" s="24" t="s">
        <v>60</v>
      </c>
      <c r="AB543" s="24" t="b">
        <v>0</v>
      </c>
      <c r="AC543" s="61"/>
    </row>
    <row r="544" spans="2:29" ht="13.7">
      <c r="B544" s="24" t="s">
        <v>49</v>
      </c>
      <c r="C544" s="24" t="s">
        <v>64</v>
      </c>
      <c r="D544" s="24" t="s">
        <v>70</v>
      </c>
      <c r="E544" s="24">
        <v>240</v>
      </c>
      <c r="F544" s="26">
        <v>46235</v>
      </c>
      <c r="G544" s="24" t="s">
        <v>52</v>
      </c>
      <c r="H544" s="24" t="s">
        <v>53</v>
      </c>
      <c r="I544" s="24" t="s">
        <v>68</v>
      </c>
      <c r="J544" s="24" t="s">
        <v>126</v>
      </c>
      <c r="K544" s="24">
        <v>1</v>
      </c>
      <c r="L544" s="24" t="s">
        <v>66</v>
      </c>
      <c r="M544" s="26">
        <v>46243</v>
      </c>
      <c r="N544" s="27">
        <v>46243.333333333336</v>
      </c>
      <c r="O544" s="27">
        <v>46243.5</v>
      </c>
      <c r="P544" s="24" t="s">
        <v>1056</v>
      </c>
      <c r="Q544" s="24" t="s">
        <v>1057</v>
      </c>
      <c r="R544" s="24" t="s">
        <v>636</v>
      </c>
      <c r="S544" s="24" t="s">
        <v>160</v>
      </c>
      <c r="T544" s="24" t="s">
        <v>68</v>
      </c>
      <c r="U544" s="24" t="s">
        <v>143</v>
      </c>
      <c r="V544" s="27">
        <v>46243.380555555559</v>
      </c>
      <c r="W544" s="27">
        <v>46243.411111111112</v>
      </c>
      <c r="Z544" s="24">
        <v>1</v>
      </c>
      <c r="AA544" s="24" t="s">
        <v>60</v>
      </c>
      <c r="AB544" s="24" t="b">
        <v>0</v>
      </c>
      <c r="AC544" s="61"/>
    </row>
    <row r="545" spans="2:29" ht="13.7">
      <c r="B545" s="24" t="s">
        <v>49</v>
      </c>
      <c r="C545" s="24" t="s">
        <v>64</v>
      </c>
      <c r="D545" s="24" t="s">
        <v>70</v>
      </c>
      <c r="E545" s="24">
        <v>240</v>
      </c>
      <c r="F545" s="26">
        <v>46235</v>
      </c>
      <c r="G545" s="24" t="s">
        <v>52</v>
      </c>
      <c r="H545" s="24" t="s">
        <v>53</v>
      </c>
      <c r="I545" s="24" t="s">
        <v>68</v>
      </c>
      <c r="J545" s="24" t="s">
        <v>126</v>
      </c>
      <c r="K545" s="24">
        <v>1</v>
      </c>
      <c r="L545" s="24" t="s">
        <v>66</v>
      </c>
      <c r="M545" s="26">
        <v>46243</v>
      </c>
      <c r="N545" s="27">
        <v>46243.333333333336</v>
      </c>
      <c r="O545" s="27">
        <v>46243.5</v>
      </c>
      <c r="P545" s="24" t="s">
        <v>1058</v>
      </c>
      <c r="Q545" s="24" t="s">
        <v>1059</v>
      </c>
      <c r="R545" s="24" t="s">
        <v>636</v>
      </c>
      <c r="T545" s="24" t="s">
        <v>68</v>
      </c>
      <c r="U545" s="24" t="s">
        <v>143</v>
      </c>
      <c r="V545" s="27">
        <v>46243.46597222222</v>
      </c>
      <c r="W545" s="27">
        <v>46243.490972222222</v>
      </c>
      <c r="Z545" s="24">
        <v>1</v>
      </c>
      <c r="AA545" s="24" t="s">
        <v>60</v>
      </c>
      <c r="AB545" s="24" t="b">
        <v>0</v>
      </c>
      <c r="AC545" s="61"/>
    </row>
    <row r="546" spans="2:29" ht="13.7">
      <c r="B546" s="24" t="s">
        <v>49</v>
      </c>
      <c r="C546" s="24" t="s">
        <v>64</v>
      </c>
      <c r="D546" s="24" t="s">
        <v>70</v>
      </c>
      <c r="E546" s="24">
        <v>270</v>
      </c>
      <c r="F546" s="26">
        <v>46174</v>
      </c>
      <c r="G546" s="24" t="s">
        <v>52</v>
      </c>
      <c r="H546" s="24" t="s">
        <v>53</v>
      </c>
      <c r="I546" s="24" t="s">
        <v>68</v>
      </c>
      <c r="J546" s="24" t="s">
        <v>125</v>
      </c>
      <c r="K546" s="24">
        <v>1</v>
      </c>
      <c r="L546" s="24" t="s">
        <v>66</v>
      </c>
      <c r="M546" s="26">
        <v>46181</v>
      </c>
      <c r="N546" s="27">
        <v>46181.333333333336</v>
      </c>
      <c r="O546" s="27">
        <v>46181.520833333336</v>
      </c>
      <c r="V546" s="27"/>
      <c r="W546" s="27"/>
      <c r="X546" s="24">
        <v>4</v>
      </c>
      <c r="Y546" s="24">
        <v>0</v>
      </c>
      <c r="Z546" s="24">
        <v>4</v>
      </c>
      <c r="AA546" s="24" t="s">
        <v>56</v>
      </c>
      <c r="AB546" s="24" t="b">
        <v>0</v>
      </c>
      <c r="AC546" s="61">
        <v>0</v>
      </c>
    </row>
    <row r="547" spans="2:29" ht="13.7">
      <c r="B547" s="24" t="s">
        <v>49</v>
      </c>
      <c r="C547" s="24" t="s">
        <v>64</v>
      </c>
      <c r="D547" s="24" t="s">
        <v>70</v>
      </c>
      <c r="E547" s="24">
        <v>270</v>
      </c>
      <c r="F547" s="26">
        <v>46174</v>
      </c>
      <c r="G547" s="24" t="s">
        <v>52</v>
      </c>
      <c r="H547" s="24" t="s">
        <v>53</v>
      </c>
      <c r="I547" s="24" t="s">
        <v>68</v>
      </c>
      <c r="J547" s="24" t="s">
        <v>126</v>
      </c>
      <c r="K547" s="24">
        <v>1</v>
      </c>
      <c r="L547" s="24" t="s">
        <v>66</v>
      </c>
      <c r="M547" s="26">
        <v>46181</v>
      </c>
      <c r="N547" s="27">
        <v>46181.333333333336</v>
      </c>
      <c r="O547" s="27">
        <v>46181.520833333336</v>
      </c>
      <c r="P547" s="24" t="s">
        <v>1060</v>
      </c>
      <c r="Q547" s="24" t="s">
        <v>1061</v>
      </c>
      <c r="R547" s="24" t="s">
        <v>323</v>
      </c>
      <c r="T547" s="24" t="s">
        <v>68</v>
      </c>
      <c r="U547" s="24" t="s">
        <v>314</v>
      </c>
      <c r="V547" s="27">
        <v>46181.479166666664</v>
      </c>
      <c r="W547" s="27">
        <v>46181.501388888886</v>
      </c>
      <c r="Z547" s="24">
        <v>1</v>
      </c>
      <c r="AA547" s="24" t="s">
        <v>56</v>
      </c>
      <c r="AB547" s="24" t="b">
        <v>0</v>
      </c>
      <c r="AC547" s="61"/>
    </row>
    <row r="548" spans="2:29" ht="13.7">
      <c r="B548" s="24" t="s">
        <v>49</v>
      </c>
      <c r="C548" s="24" t="s">
        <v>64</v>
      </c>
      <c r="D548" s="24" t="s">
        <v>70</v>
      </c>
      <c r="E548" s="24">
        <v>270</v>
      </c>
      <c r="F548" s="26">
        <v>46174</v>
      </c>
      <c r="G548" s="24" t="s">
        <v>52</v>
      </c>
      <c r="H548" s="24" t="s">
        <v>53</v>
      </c>
      <c r="I548" s="24" t="s">
        <v>68</v>
      </c>
      <c r="J548" s="24" t="s">
        <v>126</v>
      </c>
      <c r="K548" s="24">
        <v>1</v>
      </c>
      <c r="L548" s="24" t="s">
        <v>66</v>
      </c>
      <c r="M548" s="26">
        <v>46181</v>
      </c>
      <c r="N548" s="27">
        <v>46181.333333333336</v>
      </c>
      <c r="O548" s="27">
        <v>46181.520833333336</v>
      </c>
      <c r="P548" s="24" t="s">
        <v>1062</v>
      </c>
      <c r="Q548" s="24" t="s">
        <v>1063</v>
      </c>
      <c r="R548" s="24" t="s">
        <v>323</v>
      </c>
      <c r="T548" s="24" t="s">
        <v>68</v>
      </c>
      <c r="U548" s="24" t="s">
        <v>314</v>
      </c>
      <c r="V548" s="27">
        <v>46181.429861111108</v>
      </c>
      <c r="W548" s="27">
        <v>46181.454861111109</v>
      </c>
      <c r="Z548" s="24">
        <v>1</v>
      </c>
      <c r="AA548" s="24" t="s">
        <v>56</v>
      </c>
      <c r="AB548" s="24" t="b">
        <v>0</v>
      </c>
      <c r="AC548" s="61"/>
    </row>
    <row r="549" spans="2:29" ht="13.7">
      <c r="B549" s="24" t="s">
        <v>49</v>
      </c>
      <c r="C549" s="24" t="s">
        <v>64</v>
      </c>
      <c r="D549" s="24" t="s">
        <v>70</v>
      </c>
      <c r="E549" s="24">
        <v>270</v>
      </c>
      <c r="F549" s="26">
        <v>46174</v>
      </c>
      <c r="G549" s="24" t="s">
        <v>52</v>
      </c>
      <c r="H549" s="24" t="s">
        <v>53</v>
      </c>
      <c r="I549" s="24" t="s">
        <v>68</v>
      </c>
      <c r="J549" s="24" t="s">
        <v>126</v>
      </c>
      <c r="K549" s="24">
        <v>1</v>
      </c>
      <c r="L549" s="24" t="s">
        <v>66</v>
      </c>
      <c r="M549" s="26">
        <v>46181</v>
      </c>
      <c r="N549" s="27">
        <v>46181.333333333336</v>
      </c>
      <c r="O549" s="27">
        <v>46181.520833333336</v>
      </c>
      <c r="P549" s="24" t="s">
        <v>1064</v>
      </c>
      <c r="Q549" s="24" t="s">
        <v>1065</v>
      </c>
      <c r="R549" s="24" t="s">
        <v>749</v>
      </c>
      <c r="T549" s="24" t="s">
        <v>68</v>
      </c>
      <c r="U549" s="24" t="s">
        <v>314</v>
      </c>
      <c r="V549" s="27">
        <v>46181.339583333334</v>
      </c>
      <c r="W549" s="27">
        <v>46181.365277777775</v>
      </c>
      <c r="Z549" s="24">
        <v>1</v>
      </c>
      <c r="AA549" s="24" t="s">
        <v>56</v>
      </c>
      <c r="AB549" s="24" t="b">
        <v>0</v>
      </c>
      <c r="AC549" s="61"/>
    </row>
    <row r="550" spans="2:29" ht="13.7">
      <c r="B550" s="24" t="s">
        <v>49</v>
      </c>
      <c r="C550" s="24" t="s">
        <v>64</v>
      </c>
      <c r="D550" s="24" t="s">
        <v>70</v>
      </c>
      <c r="E550" s="24">
        <v>270</v>
      </c>
      <c r="F550" s="26">
        <v>46174</v>
      </c>
      <c r="G550" s="24" t="s">
        <v>52</v>
      </c>
      <c r="H550" s="24" t="s">
        <v>53</v>
      </c>
      <c r="I550" s="24" t="s">
        <v>68</v>
      </c>
      <c r="J550" s="24" t="s">
        <v>126</v>
      </c>
      <c r="K550" s="24">
        <v>1</v>
      </c>
      <c r="L550" s="24" t="s">
        <v>66</v>
      </c>
      <c r="M550" s="26">
        <v>46181</v>
      </c>
      <c r="N550" s="27">
        <v>46181.333333333336</v>
      </c>
      <c r="O550" s="27">
        <v>46181.520833333336</v>
      </c>
      <c r="P550" s="24" t="s">
        <v>1066</v>
      </c>
      <c r="Q550" s="24" t="s">
        <v>1067</v>
      </c>
      <c r="R550" s="24" t="s">
        <v>636</v>
      </c>
      <c r="S550" s="24" t="s">
        <v>160</v>
      </c>
      <c r="T550" s="24" t="s">
        <v>68</v>
      </c>
      <c r="U550" s="24" t="s">
        <v>314</v>
      </c>
      <c r="V550" s="27">
        <v>46181.386805555558</v>
      </c>
      <c r="W550" s="27">
        <v>46181.414583333331</v>
      </c>
      <c r="Z550" s="24">
        <v>1</v>
      </c>
      <c r="AA550" s="24" t="s">
        <v>56</v>
      </c>
      <c r="AB550" s="24" t="b">
        <v>0</v>
      </c>
      <c r="AC550" s="61"/>
    </row>
    <row r="551" spans="2:29" ht="13.7">
      <c r="B551" s="24" t="s">
        <v>49</v>
      </c>
      <c r="C551" s="24" t="s">
        <v>64</v>
      </c>
      <c r="D551" s="24" t="s">
        <v>70</v>
      </c>
      <c r="E551" s="24">
        <v>270</v>
      </c>
      <c r="F551" s="26">
        <v>46174</v>
      </c>
      <c r="G551" s="24" t="s">
        <v>52</v>
      </c>
      <c r="H551" s="24" t="s">
        <v>53</v>
      </c>
      <c r="I551" s="24" t="s">
        <v>57</v>
      </c>
      <c r="J551" s="24" t="s">
        <v>125</v>
      </c>
      <c r="K551" s="24">
        <v>1</v>
      </c>
      <c r="L551" s="24" t="s">
        <v>66</v>
      </c>
      <c r="M551" s="26">
        <v>46188</v>
      </c>
      <c r="N551" s="27">
        <v>46188.5625</v>
      </c>
      <c r="O551" s="27">
        <v>46188.75</v>
      </c>
      <c r="V551" s="27"/>
      <c r="W551" s="27"/>
      <c r="X551" s="24">
        <v>4</v>
      </c>
      <c r="Y551" s="24">
        <v>0</v>
      </c>
      <c r="Z551" s="24">
        <v>4</v>
      </c>
      <c r="AA551" s="24" t="s">
        <v>56</v>
      </c>
      <c r="AB551" s="24" t="b">
        <v>0</v>
      </c>
      <c r="AC551" s="61">
        <v>0</v>
      </c>
    </row>
    <row r="552" spans="2:29" ht="13.7">
      <c r="B552" s="24" t="s">
        <v>49</v>
      </c>
      <c r="C552" s="24" t="s">
        <v>64</v>
      </c>
      <c r="D552" s="24" t="s">
        <v>70</v>
      </c>
      <c r="E552" s="24">
        <v>270</v>
      </c>
      <c r="F552" s="26">
        <v>46174</v>
      </c>
      <c r="G552" s="24" t="s">
        <v>52</v>
      </c>
      <c r="H552" s="24" t="s">
        <v>53</v>
      </c>
      <c r="I552" s="24" t="s">
        <v>57</v>
      </c>
      <c r="J552" s="24" t="s">
        <v>126</v>
      </c>
      <c r="K552" s="24">
        <v>1</v>
      </c>
      <c r="L552" s="24" t="s">
        <v>66</v>
      </c>
      <c r="M552" s="26">
        <v>46188</v>
      </c>
      <c r="N552" s="27">
        <v>46188.5625</v>
      </c>
      <c r="O552" s="27">
        <v>46188.75</v>
      </c>
      <c r="P552" s="24" t="s">
        <v>1068</v>
      </c>
      <c r="Q552" s="24" t="s">
        <v>1069</v>
      </c>
      <c r="R552" s="24" t="s">
        <v>182</v>
      </c>
      <c r="T552" s="24" t="s">
        <v>57</v>
      </c>
      <c r="U552" s="24" t="s">
        <v>169</v>
      </c>
      <c r="V552" s="27">
        <v>46188.661111111112</v>
      </c>
      <c r="W552" s="27">
        <v>46188.688194444447</v>
      </c>
      <c r="Z552" s="24">
        <v>1</v>
      </c>
      <c r="AA552" s="24" t="s">
        <v>56</v>
      </c>
      <c r="AB552" s="24" t="b">
        <v>0</v>
      </c>
      <c r="AC552" s="61"/>
    </row>
    <row r="553" spans="2:29" ht="13.7">
      <c r="B553" s="24" t="s">
        <v>49</v>
      </c>
      <c r="C553" s="24" t="s">
        <v>64</v>
      </c>
      <c r="D553" s="24" t="s">
        <v>70</v>
      </c>
      <c r="E553" s="24">
        <v>270</v>
      </c>
      <c r="F553" s="26">
        <v>46174</v>
      </c>
      <c r="G553" s="24" t="s">
        <v>52</v>
      </c>
      <c r="H553" s="24" t="s">
        <v>53</v>
      </c>
      <c r="I553" s="24" t="s">
        <v>57</v>
      </c>
      <c r="J553" s="24" t="s">
        <v>126</v>
      </c>
      <c r="K553" s="24">
        <v>1</v>
      </c>
      <c r="L553" s="24" t="s">
        <v>66</v>
      </c>
      <c r="M553" s="26">
        <v>46188</v>
      </c>
      <c r="N553" s="27">
        <v>46188.5625</v>
      </c>
      <c r="O553" s="27">
        <v>46188.75</v>
      </c>
      <c r="P553" s="24" t="s">
        <v>1070</v>
      </c>
      <c r="Q553" s="24" t="s">
        <v>1071</v>
      </c>
      <c r="R553" s="24" t="s">
        <v>182</v>
      </c>
      <c r="S553" s="24" t="s">
        <v>156</v>
      </c>
      <c r="T553" s="24" t="s">
        <v>57</v>
      </c>
      <c r="U553" s="24" t="s">
        <v>169</v>
      </c>
      <c r="V553" s="27">
        <v>46188.615972222222</v>
      </c>
      <c r="W553" s="27">
        <v>46188.643750000003</v>
      </c>
      <c r="Z553" s="24">
        <v>1</v>
      </c>
      <c r="AA553" s="24" t="s">
        <v>56</v>
      </c>
      <c r="AB553" s="24" t="b">
        <v>0</v>
      </c>
      <c r="AC553" s="61"/>
    </row>
    <row r="554" spans="2:29" ht="13.7">
      <c r="B554" s="24" t="s">
        <v>49</v>
      </c>
      <c r="C554" s="24" t="s">
        <v>64</v>
      </c>
      <c r="D554" s="24" t="s">
        <v>70</v>
      </c>
      <c r="E554" s="24">
        <v>270</v>
      </c>
      <c r="F554" s="26">
        <v>46174</v>
      </c>
      <c r="G554" s="24" t="s">
        <v>52</v>
      </c>
      <c r="H554" s="24" t="s">
        <v>53</v>
      </c>
      <c r="I554" s="24" t="s">
        <v>57</v>
      </c>
      <c r="J554" s="24" t="s">
        <v>126</v>
      </c>
      <c r="K554" s="24">
        <v>1</v>
      </c>
      <c r="L554" s="24" t="s">
        <v>66</v>
      </c>
      <c r="M554" s="26">
        <v>46188</v>
      </c>
      <c r="N554" s="27">
        <v>46188.5625</v>
      </c>
      <c r="O554" s="27">
        <v>46188.75</v>
      </c>
      <c r="P554" s="24" t="s">
        <v>1072</v>
      </c>
      <c r="Q554" s="24" t="s">
        <v>1073</v>
      </c>
      <c r="R554" s="24" t="s">
        <v>155</v>
      </c>
      <c r="S554" s="24" t="s">
        <v>198</v>
      </c>
      <c r="T554" s="24" t="s">
        <v>57</v>
      </c>
      <c r="U554" s="24" t="s">
        <v>169</v>
      </c>
      <c r="V554" s="27">
        <v>46188.567361111112</v>
      </c>
      <c r="W554" s="27">
        <v>46188.597222222219</v>
      </c>
      <c r="Z554" s="24">
        <v>1</v>
      </c>
      <c r="AA554" s="24" t="s">
        <v>56</v>
      </c>
      <c r="AB554" s="24" t="b">
        <v>0</v>
      </c>
      <c r="AC554" s="61"/>
    </row>
    <row r="555" spans="2:29" ht="13.7">
      <c r="B555" s="24" t="s">
        <v>49</v>
      </c>
      <c r="C555" s="24" t="s">
        <v>64</v>
      </c>
      <c r="D555" s="24" t="s">
        <v>70</v>
      </c>
      <c r="E555" s="24">
        <v>270</v>
      </c>
      <c r="F555" s="26">
        <v>46174</v>
      </c>
      <c r="G555" s="24" t="s">
        <v>52</v>
      </c>
      <c r="H555" s="24" t="s">
        <v>53</v>
      </c>
      <c r="I555" s="24" t="s">
        <v>57</v>
      </c>
      <c r="J555" s="24" t="s">
        <v>126</v>
      </c>
      <c r="K555" s="24">
        <v>1</v>
      </c>
      <c r="L555" s="24" t="s">
        <v>66</v>
      </c>
      <c r="M555" s="26">
        <v>46188</v>
      </c>
      <c r="N555" s="27">
        <v>46188.5625</v>
      </c>
      <c r="O555" s="27">
        <v>46188.75</v>
      </c>
      <c r="P555" s="24" t="s">
        <v>1074</v>
      </c>
      <c r="Q555" s="24" t="s">
        <v>1075</v>
      </c>
      <c r="R555" s="24" t="s">
        <v>182</v>
      </c>
      <c r="S555" s="24" t="s">
        <v>160</v>
      </c>
      <c r="T555" s="24" t="s">
        <v>57</v>
      </c>
      <c r="U555" s="24" t="s">
        <v>169</v>
      </c>
      <c r="V555" s="27">
        <v>46188.70416666667</v>
      </c>
      <c r="W555" s="27">
        <v>46188.73541666667</v>
      </c>
      <c r="Z555" s="24">
        <v>1</v>
      </c>
      <c r="AA555" s="24" t="s">
        <v>56</v>
      </c>
      <c r="AB555" s="24" t="b">
        <v>0</v>
      </c>
      <c r="AC555" s="61"/>
    </row>
    <row r="556" spans="2:29" ht="13.7">
      <c r="B556" s="24" t="s">
        <v>49</v>
      </c>
      <c r="C556" s="24" t="s">
        <v>64</v>
      </c>
      <c r="D556" s="24" t="s">
        <v>70</v>
      </c>
      <c r="E556" s="24">
        <v>270</v>
      </c>
      <c r="F556" s="26">
        <v>46174</v>
      </c>
      <c r="G556" s="24" t="s">
        <v>52</v>
      </c>
      <c r="H556" s="24" t="s">
        <v>53</v>
      </c>
      <c r="I556" s="24" t="s">
        <v>54</v>
      </c>
      <c r="J556" s="24" t="s">
        <v>125</v>
      </c>
      <c r="K556" s="24">
        <v>1</v>
      </c>
      <c r="L556" s="24" t="s">
        <v>66</v>
      </c>
      <c r="M556" s="26">
        <v>46202</v>
      </c>
      <c r="N556" s="27">
        <v>46202.333333333336</v>
      </c>
      <c r="O556" s="27">
        <v>46202.520833333336</v>
      </c>
      <c r="V556" s="27"/>
      <c r="W556" s="27"/>
      <c r="X556" s="24">
        <v>4</v>
      </c>
      <c r="Y556" s="24">
        <v>0</v>
      </c>
      <c r="Z556" s="24">
        <v>4</v>
      </c>
      <c r="AA556" s="24" t="s">
        <v>56</v>
      </c>
      <c r="AB556" s="24" t="b">
        <v>0</v>
      </c>
      <c r="AC556" s="61">
        <v>0</v>
      </c>
    </row>
    <row r="557" spans="2:29" ht="13.7">
      <c r="B557" s="24" t="s">
        <v>49</v>
      </c>
      <c r="C557" s="24" t="s">
        <v>64</v>
      </c>
      <c r="D557" s="24" t="s">
        <v>70</v>
      </c>
      <c r="E557" s="24">
        <v>270</v>
      </c>
      <c r="F557" s="26">
        <v>46174</v>
      </c>
      <c r="G557" s="24" t="s">
        <v>52</v>
      </c>
      <c r="H557" s="24" t="s">
        <v>53</v>
      </c>
      <c r="I557" s="24" t="s">
        <v>54</v>
      </c>
      <c r="J557" s="24" t="s">
        <v>126</v>
      </c>
      <c r="K557" s="24">
        <v>1</v>
      </c>
      <c r="L557" s="24" t="s">
        <v>66</v>
      </c>
      <c r="M557" s="26">
        <v>46202</v>
      </c>
      <c r="N557" s="27">
        <v>46202.333333333336</v>
      </c>
      <c r="O557" s="27">
        <v>46202.520833333336</v>
      </c>
      <c r="P557" s="24" t="s">
        <v>1076</v>
      </c>
      <c r="Q557" s="24" t="s">
        <v>1077</v>
      </c>
      <c r="R557" s="24" t="s">
        <v>142</v>
      </c>
      <c r="T557" s="24" t="s">
        <v>54</v>
      </c>
      <c r="U557" s="24" t="s">
        <v>269</v>
      </c>
      <c r="V557" s="27">
        <v>46202.34097222222</v>
      </c>
      <c r="W557" s="27">
        <v>46202.364583333336</v>
      </c>
      <c r="Z557" s="24">
        <v>1</v>
      </c>
      <c r="AA557" s="24" t="s">
        <v>56</v>
      </c>
      <c r="AB557" s="24" t="b">
        <v>0</v>
      </c>
      <c r="AC557" s="61"/>
    </row>
    <row r="558" spans="2:29" ht="13.7">
      <c r="B558" s="24" t="s">
        <v>49</v>
      </c>
      <c r="C558" s="24" t="s">
        <v>64</v>
      </c>
      <c r="D558" s="24" t="s">
        <v>70</v>
      </c>
      <c r="E558" s="24">
        <v>270</v>
      </c>
      <c r="F558" s="26">
        <v>46174</v>
      </c>
      <c r="G558" s="24" t="s">
        <v>52</v>
      </c>
      <c r="H558" s="24" t="s">
        <v>53</v>
      </c>
      <c r="I558" s="24" t="s">
        <v>54</v>
      </c>
      <c r="J558" s="24" t="s">
        <v>126</v>
      </c>
      <c r="K558" s="24">
        <v>1</v>
      </c>
      <c r="L558" s="24" t="s">
        <v>66</v>
      </c>
      <c r="M558" s="26">
        <v>46202</v>
      </c>
      <c r="N558" s="27">
        <v>46202.333333333336</v>
      </c>
      <c r="O558" s="27">
        <v>46202.520833333336</v>
      </c>
      <c r="P558" s="24" t="s">
        <v>1078</v>
      </c>
      <c r="Q558" s="24" t="s">
        <v>1079</v>
      </c>
      <c r="R558" s="24" t="s">
        <v>146</v>
      </c>
      <c r="T558" s="24" t="s">
        <v>54</v>
      </c>
      <c r="U558" s="24" t="s">
        <v>269</v>
      </c>
      <c r="V558" s="27">
        <v>46202.479861111111</v>
      </c>
      <c r="W558" s="27">
        <v>46202.505555555559</v>
      </c>
      <c r="Z558" s="24">
        <v>1</v>
      </c>
      <c r="AA558" s="24" t="s">
        <v>56</v>
      </c>
      <c r="AB558" s="24" t="b">
        <v>0</v>
      </c>
      <c r="AC558" s="61"/>
    </row>
    <row r="559" spans="2:29" ht="13.7">
      <c r="B559" s="24" t="s">
        <v>49</v>
      </c>
      <c r="C559" s="24" t="s">
        <v>64</v>
      </c>
      <c r="D559" s="24" t="s">
        <v>70</v>
      </c>
      <c r="E559" s="24">
        <v>270</v>
      </c>
      <c r="F559" s="26">
        <v>46174</v>
      </c>
      <c r="G559" s="24" t="s">
        <v>52</v>
      </c>
      <c r="H559" s="24" t="s">
        <v>53</v>
      </c>
      <c r="I559" s="24" t="s">
        <v>54</v>
      </c>
      <c r="J559" s="24" t="s">
        <v>126</v>
      </c>
      <c r="K559" s="24">
        <v>1</v>
      </c>
      <c r="L559" s="24" t="s">
        <v>66</v>
      </c>
      <c r="M559" s="26">
        <v>46202</v>
      </c>
      <c r="N559" s="27">
        <v>46202.333333333336</v>
      </c>
      <c r="O559" s="27">
        <v>46202.520833333336</v>
      </c>
      <c r="P559" s="24" t="s">
        <v>1080</v>
      </c>
      <c r="Q559" s="24" t="s">
        <v>1081</v>
      </c>
      <c r="R559" s="24" t="s">
        <v>146</v>
      </c>
      <c r="T559" s="24" t="s">
        <v>54</v>
      </c>
      <c r="U559" s="24" t="s">
        <v>269</v>
      </c>
      <c r="V559" s="27">
        <v>46202.429166666669</v>
      </c>
      <c r="W559" s="27">
        <v>46202.456944444442</v>
      </c>
      <c r="Z559" s="24">
        <v>1</v>
      </c>
      <c r="AA559" s="24" t="s">
        <v>56</v>
      </c>
      <c r="AB559" s="24" t="b">
        <v>0</v>
      </c>
      <c r="AC559" s="61"/>
    </row>
    <row r="560" spans="2:29" ht="13.7">
      <c r="B560" s="24" t="s">
        <v>49</v>
      </c>
      <c r="C560" s="24" t="s">
        <v>64</v>
      </c>
      <c r="D560" s="24" t="s">
        <v>70</v>
      </c>
      <c r="E560" s="24">
        <v>270</v>
      </c>
      <c r="F560" s="26">
        <v>46174</v>
      </c>
      <c r="G560" s="24" t="s">
        <v>52</v>
      </c>
      <c r="H560" s="24" t="s">
        <v>53</v>
      </c>
      <c r="I560" s="24" t="s">
        <v>54</v>
      </c>
      <c r="J560" s="24" t="s">
        <v>126</v>
      </c>
      <c r="K560" s="24">
        <v>1</v>
      </c>
      <c r="L560" s="24" t="s">
        <v>66</v>
      </c>
      <c r="M560" s="26">
        <v>46202</v>
      </c>
      <c r="N560" s="27">
        <v>46202.333333333336</v>
      </c>
      <c r="O560" s="27">
        <v>46202.520833333336</v>
      </c>
      <c r="P560" s="24" t="s">
        <v>1082</v>
      </c>
      <c r="Q560" s="24" t="s">
        <v>1083</v>
      </c>
      <c r="R560" s="24" t="s">
        <v>146</v>
      </c>
      <c r="T560" s="24" t="s">
        <v>54</v>
      </c>
      <c r="U560" s="24" t="s">
        <v>269</v>
      </c>
      <c r="V560" s="27">
        <v>46202.387499999997</v>
      </c>
      <c r="W560" s="27">
        <v>46202.40902777778</v>
      </c>
      <c r="Z560" s="24">
        <v>1</v>
      </c>
      <c r="AA560" s="24" t="s">
        <v>56</v>
      </c>
      <c r="AB560" s="24" t="b">
        <v>0</v>
      </c>
      <c r="AC560" s="61"/>
    </row>
    <row r="561" spans="2:29" ht="13.7">
      <c r="B561" s="24" t="s">
        <v>49</v>
      </c>
      <c r="C561" s="24" t="s">
        <v>64</v>
      </c>
      <c r="D561" s="24" t="s">
        <v>70</v>
      </c>
      <c r="E561" s="24">
        <v>270</v>
      </c>
      <c r="F561" s="26">
        <v>46204</v>
      </c>
      <c r="G561" s="24" t="s">
        <v>52</v>
      </c>
      <c r="H561" s="24" t="s">
        <v>53</v>
      </c>
      <c r="I561" s="24" t="s">
        <v>67</v>
      </c>
      <c r="J561" s="24" t="s">
        <v>125</v>
      </c>
      <c r="K561" s="24">
        <v>1</v>
      </c>
      <c r="L561" s="24" t="s">
        <v>66</v>
      </c>
      <c r="M561" s="26">
        <v>46206</v>
      </c>
      <c r="N561" s="27">
        <v>46206.333333333336</v>
      </c>
      <c r="O561" s="27">
        <v>46206.520833333336</v>
      </c>
      <c r="V561" s="27"/>
      <c r="W561" s="27"/>
      <c r="X561" s="24">
        <v>4</v>
      </c>
      <c r="Y561" s="24">
        <v>0</v>
      </c>
      <c r="Z561" s="24">
        <v>4</v>
      </c>
      <c r="AA561" s="24" t="s">
        <v>58</v>
      </c>
      <c r="AB561" s="24" t="b">
        <v>0</v>
      </c>
      <c r="AC561" s="61">
        <v>0</v>
      </c>
    </row>
    <row r="562" spans="2:29" ht="13.7">
      <c r="B562" s="24" t="s">
        <v>49</v>
      </c>
      <c r="C562" s="24" t="s">
        <v>64</v>
      </c>
      <c r="D562" s="24" t="s">
        <v>70</v>
      </c>
      <c r="E562" s="24">
        <v>270</v>
      </c>
      <c r="F562" s="26">
        <v>46204</v>
      </c>
      <c r="G562" s="24" t="s">
        <v>52</v>
      </c>
      <c r="H562" s="24" t="s">
        <v>53</v>
      </c>
      <c r="I562" s="24" t="s">
        <v>67</v>
      </c>
      <c r="J562" s="24" t="s">
        <v>126</v>
      </c>
      <c r="K562" s="24">
        <v>1</v>
      </c>
      <c r="L562" s="24" t="s">
        <v>66</v>
      </c>
      <c r="M562" s="26">
        <v>46206</v>
      </c>
      <c r="N562" s="27">
        <v>46206.333333333336</v>
      </c>
      <c r="O562" s="27">
        <v>46206.520833333336</v>
      </c>
      <c r="P562" s="24" t="s">
        <v>1084</v>
      </c>
      <c r="Q562" s="24" t="s">
        <v>1085</v>
      </c>
      <c r="R562" s="24" t="s">
        <v>611</v>
      </c>
      <c r="S562" s="24" t="s">
        <v>198</v>
      </c>
      <c r="T562" s="24" t="s">
        <v>67</v>
      </c>
      <c r="U562" s="24" t="s">
        <v>420</v>
      </c>
      <c r="V562" s="27">
        <v>46206.427777777775</v>
      </c>
      <c r="W562" s="27">
        <v>46206.456944444442</v>
      </c>
      <c r="Z562" s="24">
        <v>1</v>
      </c>
      <c r="AA562" s="24" t="s">
        <v>58</v>
      </c>
      <c r="AB562" s="24" t="b">
        <v>0</v>
      </c>
      <c r="AC562" s="61"/>
    </row>
    <row r="563" spans="2:29" ht="13.7">
      <c r="B563" s="24" t="s">
        <v>49</v>
      </c>
      <c r="C563" s="24" t="s">
        <v>64</v>
      </c>
      <c r="D563" s="24" t="s">
        <v>70</v>
      </c>
      <c r="E563" s="24">
        <v>270</v>
      </c>
      <c r="F563" s="26">
        <v>46204</v>
      </c>
      <c r="G563" s="24" t="s">
        <v>52</v>
      </c>
      <c r="H563" s="24" t="s">
        <v>53</v>
      </c>
      <c r="I563" s="24" t="s">
        <v>67</v>
      </c>
      <c r="J563" s="24" t="s">
        <v>126</v>
      </c>
      <c r="K563" s="24">
        <v>1</v>
      </c>
      <c r="L563" s="24" t="s">
        <v>66</v>
      </c>
      <c r="M563" s="26">
        <v>46206</v>
      </c>
      <c r="N563" s="27">
        <v>46206.333333333336</v>
      </c>
      <c r="O563" s="27">
        <v>46206.520833333336</v>
      </c>
      <c r="P563" s="24" t="s">
        <v>1086</v>
      </c>
      <c r="Q563" s="24" t="s">
        <v>1087</v>
      </c>
      <c r="R563" s="24" t="s">
        <v>608</v>
      </c>
      <c r="S563" s="24" t="s">
        <v>213</v>
      </c>
      <c r="T563" s="24" t="s">
        <v>67</v>
      </c>
      <c r="U563" s="24" t="s">
        <v>420</v>
      </c>
      <c r="V563" s="27">
        <v>46206.337500000001</v>
      </c>
      <c r="W563" s="27">
        <v>46206.364583333336</v>
      </c>
      <c r="Z563" s="24">
        <v>1</v>
      </c>
      <c r="AA563" s="24" t="s">
        <v>58</v>
      </c>
      <c r="AB563" s="24" t="b">
        <v>0</v>
      </c>
      <c r="AC563" s="61"/>
    </row>
    <row r="564" spans="2:29" ht="13.7">
      <c r="B564" s="24" t="s">
        <v>49</v>
      </c>
      <c r="C564" s="24" t="s">
        <v>64</v>
      </c>
      <c r="D564" s="24" t="s">
        <v>70</v>
      </c>
      <c r="E564" s="24">
        <v>270</v>
      </c>
      <c r="F564" s="26">
        <v>46204</v>
      </c>
      <c r="G564" s="24" t="s">
        <v>52</v>
      </c>
      <c r="H564" s="24" t="s">
        <v>53</v>
      </c>
      <c r="I564" s="24" t="s">
        <v>67</v>
      </c>
      <c r="J564" s="24" t="s">
        <v>126</v>
      </c>
      <c r="K564" s="24">
        <v>1</v>
      </c>
      <c r="L564" s="24" t="s">
        <v>66</v>
      </c>
      <c r="M564" s="26">
        <v>46206</v>
      </c>
      <c r="N564" s="27">
        <v>46206.333333333336</v>
      </c>
      <c r="O564" s="27">
        <v>46206.520833333336</v>
      </c>
      <c r="P564" s="24" t="s">
        <v>1088</v>
      </c>
      <c r="Q564" s="24" t="s">
        <v>1089</v>
      </c>
      <c r="R564" s="24" t="s">
        <v>687</v>
      </c>
      <c r="T564" s="24" t="s">
        <v>67</v>
      </c>
      <c r="U564" s="24" t="s">
        <v>420</v>
      </c>
      <c r="V564" s="27">
        <v>46206.387499999997</v>
      </c>
      <c r="W564" s="27">
        <v>46206.411111111112</v>
      </c>
      <c r="Z564" s="24">
        <v>1</v>
      </c>
      <c r="AA564" s="24" t="s">
        <v>58</v>
      </c>
      <c r="AB564" s="24" t="b">
        <v>0</v>
      </c>
      <c r="AC564" s="61"/>
    </row>
    <row r="565" spans="2:29" ht="13.7">
      <c r="B565" s="24" t="s">
        <v>49</v>
      </c>
      <c r="C565" s="24" t="s">
        <v>64</v>
      </c>
      <c r="D565" s="24" t="s">
        <v>70</v>
      </c>
      <c r="E565" s="24">
        <v>270</v>
      </c>
      <c r="F565" s="26">
        <v>46204</v>
      </c>
      <c r="G565" s="24" t="s">
        <v>52</v>
      </c>
      <c r="H565" s="24" t="s">
        <v>53</v>
      </c>
      <c r="I565" s="24" t="s">
        <v>67</v>
      </c>
      <c r="J565" s="24" t="s">
        <v>126</v>
      </c>
      <c r="K565" s="24">
        <v>1</v>
      </c>
      <c r="L565" s="24" t="s">
        <v>66</v>
      </c>
      <c r="M565" s="26">
        <v>46206</v>
      </c>
      <c r="N565" s="27">
        <v>46206.333333333336</v>
      </c>
      <c r="O565" s="27">
        <v>46206.520833333336</v>
      </c>
      <c r="P565" s="24" t="s">
        <v>1090</v>
      </c>
      <c r="Q565" s="24" t="s">
        <v>1091</v>
      </c>
      <c r="R565" s="24" t="s">
        <v>611</v>
      </c>
      <c r="S565" s="24" t="s">
        <v>152</v>
      </c>
      <c r="T565" s="24" t="s">
        <v>67</v>
      </c>
      <c r="U565" s="24" t="s">
        <v>420</v>
      </c>
      <c r="V565" s="27">
        <v>46206.476388888892</v>
      </c>
      <c r="W565" s="27">
        <v>46206.508333333331</v>
      </c>
      <c r="Z565" s="24">
        <v>1</v>
      </c>
      <c r="AA565" s="24" t="s">
        <v>58</v>
      </c>
      <c r="AB565" s="24" t="b">
        <v>0</v>
      </c>
      <c r="AC565" s="61"/>
    </row>
    <row r="566" spans="2:29" ht="13.7">
      <c r="B566" s="24" t="s">
        <v>49</v>
      </c>
      <c r="C566" s="24" t="s">
        <v>64</v>
      </c>
      <c r="D566" s="24" t="s">
        <v>70</v>
      </c>
      <c r="E566" s="24">
        <v>270</v>
      </c>
      <c r="F566" s="26">
        <v>46204</v>
      </c>
      <c r="G566" s="24" t="s">
        <v>52</v>
      </c>
      <c r="H566" s="24" t="s">
        <v>53</v>
      </c>
      <c r="I566" s="24" t="s">
        <v>67</v>
      </c>
      <c r="J566" s="24" t="s">
        <v>125</v>
      </c>
      <c r="K566" s="24">
        <v>1</v>
      </c>
      <c r="L566" s="24" t="s">
        <v>66</v>
      </c>
      <c r="M566" s="26">
        <v>46210</v>
      </c>
      <c r="N566" s="27">
        <v>46210.333333333336</v>
      </c>
      <c r="O566" s="27">
        <v>46210.520833333336</v>
      </c>
      <c r="V566" s="27"/>
      <c r="W566" s="27"/>
      <c r="X566" s="24">
        <v>4</v>
      </c>
      <c r="Y566" s="24">
        <v>0</v>
      </c>
      <c r="Z566" s="24">
        <v>4</v>
      </c>
      <c r="AA566" s="24" t="s">
        <v>58</v>
      </c>
      <c r="AB566" s="24" t="b">
        <v>0</v>
      </c>
      <c r="AC566" s="61">
        <v>0</v>
      </c>
    </row>
    <row r="567" spans="2:29" ht="13.7">
      <c r="B567" s="24" t="s">
        <v>49</v>
      </c>
      <c r="C567" s="24" t="s">
        <v>64</v>
      </c>
      <c r="D567" s="24" t="s">
        <v>70</v>
      </c>
      <c r="E567" s="24">
        <v>270</v>
      </c>
      <c r="F567" s="26">
        <v>46204</v>
      </c>
      <c r="G567" s="24" t="s">
        <v>52</v>
      </c>
      <c r="H567" s="24" t="s">
        <v>53</v>
      </c>
      <c r="I567" s="24" t="s">
        <v>67</v>
      </c>
      <c r="J567" s="24" t="s">
        <v>126</v>
      </c>
      <c r="K567" s="24">
        <v>1</v>
      </c>
      <c r="L567" s="24" t="s">
        <v>66</v>
      </c>
      <c r="M567" s="26">
        <v>46210</v>
      </c>
      <c r="N567" s="27">
        <v>46210.333333333336</v>
      </c>
      <c r="O567" s="27">
        <v>46210.520833333336</v>
      </c>
      <c r="P567" s="24" t="s">
        <v>1092</v>
      </c>
      <c r="Q567" s="24" t="s">
        <v>1093</v>
      </c>
      <c r="R567" s="24" t="s">
        <v>608</v>
      </c>
      <c r="T567" s="24" t="s">
        <v>67</v>
      </c>
      <c r="U567" s="24" t="s">
        <v>314</v>
      </c>
      <c r="V567" s="27">
        <v>46210.384027777778</v>
      </c>
      <c r="W567" s="27">
        <v>46210.40902777778</v>
      </c>
      <c r="Z567" s="24">
        <v>1</v>
      </c>
      <c r="AA567" s="24" t="s">
        <v>58</v>
      </c>
      <c r="AB567" s="24" t="b">
        <v>0</v>
      </c>
      <c r="AC567" s="61"/>
    </row>
    <row r="568" spans="2:29" ht="13.7">
      <c r="B568" s="24" t="s">
        <v>49</v>
      </c>
      <c r="C568" s="24" t="s">
        <v>64</v>
      </c>
      <c r="D568" s="24" t="s">
        <v>70</v>
      </c>
      <c r="E568" s="24">
        <v>270</v>
      </c>
      <c r="F568" s="26">
        <v>46204</v>
      </c>
      <c r="G568" s="24" t="s">
        <v>52</v>
      </c>
      <c r="H568" s="24" t="s">
        <v>53</v>
      </c>
      <c r="I568" s="24" t="s">
        <v>67</v>
      </c>
      <c r="J568" s="24" t="s">
        <v>126</v>
      </c>
      <c r="K568" s="24">
        <v>1</v>
      </c>
      <c r="L568" s="24" t="s">
        <v>66</v>
      </c>
      <c r="M568" s="26">
        <v>46210</v>
      </c>
      <c r="N568" s="27">
        <v>46210.333333333336</v>
      </c>
      <c r="O568" s="27">
        <v>46210.520833333336</v>
      </c>
      <c r="P568" s="24" t="s">
        <v>1094</v>
      </c>
      <c r="Q568" s="24" t="s">
        <v>1095</v>
      </c>
      <c r="R568" s="24" t="s">
        <v>687</v>
      </c>
      <c r="T568" s="24" t="s">
        <v>67</v>
      </c>
      <c r="U568" s="24" t="s">
        <v>314</v>
      </c>
      <c r="V568" s="27">
        <v>46210.429166666669</v>
      </c>
      <c r="W568" s="27">
        <v>46210.459722222222</v>
      </c>
      <c r="Z568" s="24">
        <v>1</v>
      </c>
      <c r="AA568" s="24" t="s">
        <v>58</v>
      </c>
      <c r="AB568" s="24" t="b">
        <v>0</v>
      </c>
      <c r="AC568" s="61"/>
    </row>
    <row r="569" spans="2:29" ht="13.7">
      <c r="B569" s="24" t="s">
        <v>49</v>
      </c>
      <c r="C569" s="24" t="s">
        <v>64</v>
      </c>
      <c r="D569" s="24" t="s">
        <v>70</v>
      </c>
      <c r="E569" s="24">
        <v>270</v>
      </c>
      <c r="F569" s="26">
        <v>46204</v>
      </c>
      <c r="G569" s="24" t="s">
        <v>52</v>
      </c>
      <c r="H569" s="24" t="s">
        <v>53</v>
      </c>
      <c r="I569" s="24" t="s">
        <v>67</v>
      </c>
      <c r="J569" s="24" t="s">
        <v>126</v>
      </c>
      <c r="K569" s="24">
        <v>1</v>
      </c>
      <c r="L569" s="24" t="s">
        <v>66</v>
      </c>
      <c r="M569" s="26">
        <v>46210</v>
      </c>
      <c r="N569" s="27">
        <v>46210.333333333336</v>
      </c>
      <c r="O569" s="27">
        <v>46210.520833333336</v>
      </c>
      <c r="P569" s="24" t="s">
        <v>1096</v>
      </c>
      <c r="Q569" s="24" t="s">
        <v>1097</v>
      </c>
      <c r="R569" s="24" t="s">
        <v>608</v>
      </c>
      <c r="S569" s="24" t="s">
        <v>156</v>
      </c>
      <c r="T569" s="24" t="s">
        <v>67</v>
      </c>
      <c r="U569" s="24" t="s">
        <v>314</v>
      </c>
      <c r="V569" s="27">
        <v>46210.34097222222</v>
      </c>
      <c r="W569" s="27">
        <v>46210.369444444441</v>
      </c>
      <c r="Z569" s="24">
        <v>1</v>
      </c>
      <c r="AA569" s="24" t="s">
        <v>58</v>
      </c>
      <c r="AB569" s="24" t="b">
        <v>0</v>
      </c>
      <c r="AC569" s="61"/>
    </row>
    <row r="570" spans="2:29" ht="13.7">
      <c r="B570" s="24" t="s">
        <v>49</v>
      </c>
      <c r="C570" s="24" t="s">
        <v>64</v>
      </c>
      <c r="D570" s="24" t="s">
        <v>70</v>
      </c>
      <c r="E570" s="24">
        <v>270</v>
      </c>
      <c r="F570" s="26">
        <v>46204</v>
      </c>
      <c r="G570" s="24" t="s">
        <v>52</v>
      </c>
      <c r="H570" s="24" t="s">
        <v>53</v>
      </c>
      <c r="I570" s="24" t="s">
        <v>67</v>
      </c>
      <c r="J570" s="24" t="s">
        <v>126</v>
      </c>
      <c r="K570" s="24">
        <v>1</v>
      </c>
      <c r="L570" s="24" t="s">
        <v>66</v>
      </c>
      <c r="M570" s="26">
        <v>46210</v>
      </c>
      <c r="N570" s="27">
        <v>46210.333333333336</v>
      </c>
      <c r="O570" s="27">
        <v>46210.520833333336</v>
      </c>
      <c r="P570" s="24" t="s">
        <v>1098</v>
      </c>
      <c r="Q570" s="24" t="s">
        <v>1099</v>
      </c>
      <c r="R570" s="24" t="s">
        <v>608</v>
      </c>
      <c r="S570" s="24" t="s">
        <v>160</v>
      </c>
      <c r="T570" s="24" t="s">
        <v>67</v>
      </c>
      <c r="U570" s="24" t="s">
        <v>314</v>
      </c>
      <c r="V570" s="27">
        <v>46210.477777777778</v>
      </c>
      <c r="W570" s="27">
        <v>46210.502083333333</v>
      </c>
      <c r="Z570" s="24">
        <v>1</v>
      </c>
      <c r="AA570" s="24" t="s">
        <v>58</v>
      </c>
      <c r="AB570" s="24" t="b">
        <v>0</v>
      </c>
      <c r="AC570" s="61"/>
    </row>
    <row r="571" spans="2:29" ht="13.7">
      <c r="B571" s="24" t="s">
        <v>49</v>
      </c>
      <c r="C571" s="24" t="s">
        <v>64</v>
      </c>
      <c r="D571" s="24" t="s">
        <v>70</v>
      </c>
      <c r="E571" s="24">
        <v>270</v>
      </c>
      <c r="F571" s="26">
        <v>46235</v>
      </c>
      <c r="G571" s="24" t="s">
        <v>52</v>
      </c>
      <c r="H571" s="24" t="s">
        <v>53</v>
      </c>
      <c r="I571" s="24" t="s">
        <v>67</v>
      </c>
      <c r="J571" s="24" t="s">
        <v>125</v>
      </c>
      <c r="K571" s="24">
        <v>1</v>
      </c>
      <c r="L571" s="24" t="s">
        <v>66</v>
      </c>
      <c r="M571" s="26">
        <v>46238</v>
      </c>
      <c r="N571" s="27">
        <v>46238.354166666664</v>
      </c>
      <c r="O571" s="27">
        <v>46238.541666666664</v>
      </c>
      <c r="V571" s="27"/>
      <c r="W571" s="27"/>
      <c r="X571" s="24">
        <v>4</v>
      </c>
      <c r="Y571" s="24">
        <v>0</v>
      </c>
      <c r="Z571" s="24">
        <v>4</v>
      </c>
      <c r="AA571" s="24" t="s">
        <v>60</v>
      </c>
      <c r="AB571" s="24" t="b">
        <v>0</v>
      </c>
      <c r="AC571" s="61">
        <v>0</v>
      </c>
    </row>
    <row r="572" spans="2:29" ht="13.7">
      <c r="B572" s="24" t="s">
        <v>49</v>
      </c>
      <c r="C572" s="24" t="s">
        <v>64</v>
      </c>
      <c r="D572" s="24" t="s">
        <v>70</v>
      </c>
      <c r="E572" s="24">
        <v>270</v>
      </c>
      <c r="F572" s="26">
        <v>46235</v>
      </c>
      <c r="G572" s="24" t="s">
        <v>52</v>
      </c>
      <c r="H572" s="24" t="s">
        <v>53</v>
      </c>
      <c r="I572" s="24" t="s">
        <v>67</v>
      </c>
      <c r="J572" s="24" t="s">
        <v>126</v>
      </c>
      <c r="K572" s="24">
        <v>1</v>
      </c>
      <c r="L572" s="24" t="s">
        <v>66</v>
      </c>
      <c r="M572" s="26">
        <v>46238</v>
      </c>
      <c r="N572" s="27">
        <v>46238.354166666664</v>
      </c>
      <c r="O572" s="27">
        <v>46238.541666666664</v>
      </c>
      <c r="P572" s="24" t="s">
        <v>1100</v>
      </c>
      <c r="Q572" s="24" t="s">
        <v>1101</v>
      </c>
      <c r="R572" s="24" t="s">
        <v>730</v>
      </c>
      <c r="T572" s="24" t="s">
        <v>67</v>
      </c>
      <c r="U572" s="24" t="s">
        <v>580</v>
      </c>
      <c r="V572" s="27">
        <v>46238.45416666667</v>
      </c>
      <c r="W572" s="27">
        <v>46238.488194444442</v>
      </c>
      <c r="Z572" s="24">
        <v>1</v>
      </c>
      <c r="AA572" s="24" t="s">
        <v>60</v>
      </c>
      <c r="AB572" s="24" t="b">
        <v>0</v>
      </c>
      <c r="AC572" s="61"/>
    </row>
    <row r="573" spans="2:29" ht="13.7">
      <c r="B573" s="24" t="s">
        <v>49</v>
      </c>
      <c r="C573" s="24" t="s">
        <v>64</v>
      </c>
      <c r="D573" s="24" t="s">
        <v>70</v>
      </c>
      <c r="E573" s="24">
        <v>270</v>
      </c>
      <c r="F573" s="26">
        <v>46235</v>
      </c>
      <c r="G573" s="24" t="s">
        <v>52</v>
      </c>
      <c r="H573" s="24" t="s">
        <v>53</v>
      </c>
      <c r="I573" s="24" t="s">
        <v>67</v>
      </c>
      <c r="J573" s="24" t="s">
        <v>126</v>
      </c>
      <c r="K573" s="24">
        <v>1</v>
      </c>
      <c r="L573" s="24" t="s">
        <v>66</v>
      </c>
      <c r="M573" s="26">
        <v>46238</v>
      </c>
      <c r="N573" s="27">
        <v>46238.354166666664</v>
      </c>
      <c r="O573" s="27">
        <v>46238.541666666664</v>
      </c>
      <c r="P573" s="24" t="s">
        <v>1102</v>
      </c>
      <c r="Q573" s="24" t="s">
        <v>1103</v>
      </c>
      <c r="R573" s="24" t="s">
        <v>611</v>
      </c>
      <c r="T573" s="24" t="s">
        <v>67</v>
      </c>
      <c r="U573" s="24" t="s">
        <v>580</v>
      </c>
      <c r="V573" s="27">
        <v>46238.356944444444</v>
      </c>
      <c r="W573" s="27">
        <v>46238.379166666666</v>
      </c>
      <c r="Z573" s="24">
        <v>1</v>
      </c>
      <c r="AA573" s="24" t="s">
        <v>60</v>
      </c>
      <c r="AB573" s="24" t="b">
        <v>0</v>
      </c>
      <c r="AC573" s="61"/>
    </row>
    <row r="574" spans="2:29" ht="13.7">
      <c r="B574" s="24" t="s">
        <v>49</v>
      </c>
      <c r="C574" s="24" t="s">
        <v>64</v>
      </c>
      <c r="D574" s="24" t="s">
        <v>70</v>
      </c>
      <c r="E574" s="24">
        <v>270</v>
      </c>
      <c r="F574" s="26">
        <v>46235</v>
      </c>
      <c r="G574" s="24" t="s">
        <v>52</v>
      </c>
      <c r="H574" s="24" t="s">
        <v>53</v>
      </c>
      <c r="I574" s="24" t="s">
        <v>67</v>
      </c>
      <c r="J574" s="24" t="s">
        <v>126</v>
      </c>
      <c r="K574" s="24">
        <v>1</v>
      </c>
      <c r="L574" s="24" t="s">
        <v>66</v>
      </c>
      <c r="M574" s="26">
        <v>46238</v>
      </c>
      <c r="N574" s="27">
        <v>46238.354166666664</v>
      </c>
      <c r="O574" s="27">
        <v>46238.541666666664</v>
      </c>
      <c r="P574" s="24" t="s">
        <v>1104</v>
      </c>
      <c r="Q574" s="24" t="s">
        <v>1105</v>
      </c>
      <c r="R574" s="24" t="s">
        <v>611</v>
      </c>
      <c r="T574" s="24" t="s">
        <v>67</v>
      </c>
      <c r="U574" s="24" t="s">
        <v>580</v>
      </c>
      <c r="V574" s="27">
        <v>46238.495833333334</v>
      </c>
      <c r="W574" s="27">
        <v>46238.520833333336</v>
      </c>
      <c r="Z574" s="24">
        <v>1</v>
      </c>
      <c r="AA574" s="24" t="s">
        <v>60</v>
      </c>
      <c r="AB574" s="24" t="b">
        <v>0</v>
      </c>
      <c r="AC574" s="61"/>
    </row>
    <row r="575" spans="2:29" ht="13.7">
      <c r="B575" s="24" t="s">
        <v>49</v>
      </c>
      <c r="C575" s="24" t="s">
        <v>64</v>
      </c>
      <c r="D575" s="24" t="s">
        <v>70</v>
      </c>
      <c r="E575" s="24">
        <v>270</v>
      </c>
      <c r="F575" s="26">
        <v>46235</v>
      </c>
      <c r="G575" s="24" t="s">
        <v>52</v>
      </c>
      <c r="H575" s="24" t="s">
        <v>53</v>
      </c>
      <c r="I575" s="24" t="s">
        <v>67</v>
      </c>
      <c r="J575" s="24" t="s">
        <v>126</v>
      </c>
      <c r="K575" s="24">
        <v>1</v>
      </c>
      <c r="L575" s="24" t="s">
        <v>66</v>
      </c>
      <c r="M575" s="26">
        <v>46238</v>
      </c>
      <c r="N575" s="27">
        <v>46238.354166666664</v>
      </c>
      <c r="O575" s="27">
        <v>46238.541666666664</v>
      </c>
      <c r="P575" s="24" t="s">
        <v>1106</v>
      </c>
      <c r="Q575" s="24" t="s">
        <v>1107</v>
      </c>
      <c r="R575" s="24" t="s">
        <v>608</v>
      </c>
      <c r="T575" s="24" t="s">
        <v>67</v>
      </c>
      <c r="U575" s="24" t="s">
        <v>580</v>
      </c>
      <c r="V575" s="27">
        <v>46238.404166666667</v>
      </c>
      <c r="W575" s="27">
        <v>46238.429166666669</v>
      </c>
      <c r="Z575" s="24">
        <v>1</v>
      </c>
      <c r="AA575" s="24" t="s">
        <v>60</v>
      </c>
      <c r="AB575" s="24" t="b">
        <v>0</v>
      </c>
      <c r="AC575" s="61"/>
    </row>
    <row r="576" spans="2:29" ht="13.7">
      <c r="B576" s="24" t="s">
        <v>49</v>
      </c>
      <c r="C576" s="24" t="s">
        <v>64</v>
      </c>
      <c r="D576" s="24" t="s">
        <v>70</v>
      </c>
      <c r="E576" s="24">
        <v>270</v>
      </c>
      <c r="F576" s="26">
        <v>46235</v>
      </c>
      <c r="G576" s="24" t="s">
        <v>52</v>
      </c>
      <c r="H576" s="24" t="s">
        <v>53</v>
      </c>
      <c r="I576" s="24" t="s">
        <v>59</v>
      </c>
      <c r="J576" s="24" t="s">
        <v>125</v>
      </c>
      <c r="K576" s="24">
        <v>1</v>
      </c>
      <c r="L576" s="24" t="s">
        <v>66</v>
      </c>
      <c r="M576" s="26">
        <v>46240</v>
      </c>
      <c r="N576" s="27">
        <v>46240.541666666664</v>
      </c>
      <c r="O576" s="27">
        <v>46240.729166666664</v>
      </c>
      <c r="V576" s="27"/>
      <c r="W576" s="27"/>
      <c r="X576" s="24">
        <v>4</v>
      </c>
      <c r="Y576" s="24">
        <v>0</v>
      </c>
      <c r="Z576" s="24">
        <v>4</v>
      </c>
      <c r="AA576" s="24" t="s">
        <v>60</v>
      </c>
      <c r="AB576" s="24" t="b">
        <v>0</v>
      </c>
      <c r="AC576" s="61">
        <v>0</v>
      </c>
    </row>
    <row r="577" spans="2:29" ht="13.7">
      <c r="B577" s="24" t="s">
        <v>49</v>
      </c>
      <c r="C577" s="24" t="s">
        <v>64</v>
      </c>
      <c r="D577" s="24" t="s">
        <v>70</v>
      </c>
      <c r="E577" s="24">
        <v>270</v>
      </c>
      <c r="F577" s="26">
        <v>46235</v>
      </c>
      <c r="G577" s="24" t="s">
        <v>52</v>
      </c>
      <c r="H577" s="24" t="s">
        <v>53</v>
      </c>
      <c r="I577" s="24" t="s">
        <v>59</v>
      </c>
      <c r="J577" s="24" t="s">
        <v>126</v>
      </c>
      <c r="K577" s="24">
        <v>1</v>
      </c>
      <c r="L577" s="24" t="s">
        <v>66</v>
      </c>
      <c r="M577" s="26">
        <v>46240</v>
      </c>
      <c r="N577" s="27">
        <v>46240.541666666664</v>
      </c>
      <c r="O577" s="27">
        <v>46240.729166666664</v>
      </c>
      <c r="P577" s="24" t="s">
        <v>1108</v>
      </c>
      <c r="Q577" s="24" t="s">
        <v>1109</v>
      </c>
      <c r="R577" s="24" t="s">
        <v>281</v>
      </c>
      <c r="S577" s="24" t="s">
        <v>152</v>
      </c>
      <c r="T577" s="24" t="s">
        <v>59</v>
      </c>
      <c r="U577" s="24" t="s">
        <v>269</v>
      </c>
      <c r="V577" s="27">
        <v>46240.59097222222</v>
      </c>
      <c r="W577" s="27">
        <v>46240.62222222222</v>
      </c>
      <c r="Z577" s="24">
        <v>1</v>
      </c>
      <c r="AA577" s="24" t="s">
        <v>60</v>
      </c>
      <c r="AB577" s="24" t="b">
        <v>0</v>
      </c>
      <c r="AC577" s="61"/>
    </row>
    <row r="578" spans="2:29" ht="13.7">
      <c r="B578" s="24" t="s">
        <v>49</v>
      </c>
      <c r="C578" s="24" t="s">
        <v>64</v>
      </c>
      <c r="D578" s="24" t="s">
        <v>70</v>
      </c>
      <c r="E578" s="24">
        <v>270</v>
      </c>
      <c r="F578" s="26">
        <v>46235</v>
      </c>
      <c r="G578" s="24" t="s">
        <v>52</v>
      </c>
      <c r="H578" s="24" t="s">
        <v>53</v>
      </c>
      <c r="I578" s="24" t="s">
        <v>59</v>
      </c>
      <c r="J578" s="24" t="s">
        <v>126</v>
      </c>
      <c r="K578" s="24">
        <v>1</v>
      </c>
      <c r="L578" s="24" t="s">
        <v>66</v>
      </c>
      <c r="M578" s="26">
        <v>46240</v>
      </c>
      <c r="N578" s="27">
        <v>46240.541666666664</v>
      </c>
      <c r="O578" s="27">
        <v>46240.729166666664</v>
      </c>
      <c r="P578" s="24" t="s">
        <v>1110</v>
      </c>
      <c r="Q578" s="24" t="s">
        <v>1111</v>
      </c>
      <c r="R578" s="24" t="s">
        <v>284</v>
      </c>
      <c r="T578" s="24" t="s">
        <v>59</v>
      </c>
      <c r="U578" s="24" t="s">
        <v>269</v>
      </c>
      <c r="V578" s="27">
        <v>46240.637499999997</v>
      </c>
      <c r="W578" s="27">
        <v>46240.663888888892</v>
      </c>
      <c r="Z578" s="24">
        <v>1</v>
      </c>
      <c r="AA578" s="24" t="s">
        <v>60</v>
      </c>
      <c r="AB578" s="24" t="b">
        <v>0</v>
      </c>
      <c r="AC578" s="61"/>
    </row>
    <row r="579" spans="2:29" ht="13.7">
      <c r="B579" s="24" t="s">
        <v>49</v>
      </c>
      <c r="C579" s="24" t="s">
        <v>64</v>
      </c>
      <c r="D579" s="24" t="s">
        <v>70</v>
      </c>
      <c r="E579" s="24">
        <v>270</v>
      </c>
      <c r="F579" s="26">
        <v>46235</v>
      </c>
      <c r="G579" s="24" t="s">
        <v>52</v>
      </c>
      <c r="H579" s="24" t="s">
        <v>53</v>
      </c>
      <c r="I579" s="24" t="s">
        <v>59</v>
      </c>
      <c r="J579" s="24" t="s">
        <v>126</v>
      </c>
      <c r="K579" s="24">
        <v>1</v>
      </c>
      <c r="L579" s="24" t="s">
        <v>66</v>
      </c>
      <c r="M579" s="26">
        <v>46240</v>
      </c>
      <c r="N579" s="27">
        <v>46240.541666666664</v>
      </c>
      <c r="O579" s="27">
        <v>46240.729166666664</v>
      </c>
      <c r="P579" s="24" t="s">
        <v>1112</v>
      </c>
      <c r="Q579" s="24" t="s">
        <v>1113</v>
      </c>
      <c r="R579" s="24" t="s">
        <v>281</v>
      </c>
      <c r="T579" s="24" t="s">
        <v>59</v>
      </c>
      <c r="U579" s="24" t="s">
        <v>269</v>
      </c>
      <c r="V579" s="27">
        <v>46240.54583333333</v>
      </c>
      <c r="W579" s="27">
        <v>46240.578472222223</v>
      </c>
      <c r="Z579" s="24">
        <v>1</v>
      </c>
      <c r="AA579" s="24" t="s">
        <v>60</v>
      </c>
      <c r="AB579" s="24" t="b">
        <v>0</v>
      </c>
      <c r="AC579" s="61"/>
    </row>
    <row r="580" spans="2:29" ht="13.7">
      <c r="B580" s="24" t="s">
        <v>49</v>
      </c>
      <c r="C580" s="24" t="s">
        <v>64</v>
      </c>
      <c r="D580" s="24" t="s">
        <v>70</v>
      </c>
      <c r="E580" s="24">
        <v>270</v>
      </c>
      <c r="F580" s="26">
        <v>46235</v>
      </c>
      <c r="G580" s="24" t="s">
        <v>52</v>
      </c>
      <c r="H580" s="24" t="s">
        <v>53</v>
      </c>
      <c r="I580" s="24" t="s">
        <v>59</v>
      </c>
      <c r="J580" s="24" t="s">
        <v>126</v>
      </c>
      <c r="K580" s="24">
        <v>1</v>
      </c>
      <c r="L580" s="24" t="s">
        <v>66</v>
      </c>
      <c r="M580" s="26">
        <v>46240</v>
      </c>
      <c r="N580" s="27">
        <v>46240.541666666664</v>
      </c>
      <c r="O580" s="27">
        <v>46240.729166666664</v>
      </c>
      <c r="P580" s="24" t="s">
        <v>1114</v>
      </c>
      <c r="Q580" s="24" t="s">
        <v>1115</v>
      </c>
      <c r="R580" s="24" t="s">
        <v>168</v>
      </c>
      <c r="T580" s="24" t="s">
        <v>59</v>
      </c>
      <c r="U580" s="24" t="s">
        <v>269</v>
      </c>
      <c r="V580" s="27">
        <v>46240.688888888886</v>
      </c>
      <c r="W580" s="27">
        <v>46240.71875</v>
      </c>
      <c r="Z580" s="24">
        <v>1</v>
      </c>
      <c r="AA580" s="24" t="s">
        <v>60</v>
      </c>
      <c r="AB580" s="24" t="b">
        <v>0</v>
      </c>
      <c r="AC580" s="61"/>
    </row>
    <row r="581" spans="2:29" ht="13.7">
      <c r="B581" s="24" t="s">
        <v>49</v>
      </c>
      <c r="C581" s="24" t="s">
        <v>64</v>
      </c>
      <c r="D581" s="24" t="s">
        <v>70</v>
      </c>
      <c r="E581" s="24">
        <v>270</v>
      </c>
      <c r="F581" s="26">
        <v>46235</v>
      </c>
      <c r="G581" s="24" t="s">
        <v>52</v>
      </c>
      <c r="H581" s="24" t="s">
        <v>53</v>
      </c>
      <c r="I581" s="24" t="s">
        <v>54</v>
      </c>
      <c r="J581" s="24" t="s">
        <v>125</v>
      </c>
      <c r="K581" s="24">
        <v>1</v>
      </c>
      <c r="L581" s="24" t="s">
        <v>66</v>
      </c>
      <c r="M581" s="26">
        <v>46244</v>
      </c>
      <c r="N581" s="27">
        <v>46244.541666666664</v>
      </c>
      <c r="O581" s="27">
        <v>46244.729166666664</v>
      </c>
      <c r="V581" s="27"/>
      <c r="W581" s="27"/>
      <c r="X581" s="24">
        <v>4</v>
      </c>
      <c r="Y581" s="24">
        <v>0</v>
      </c>
      <c r="Z581" s="24">
        <v>4</v>
      </c>
      <c r="AA581" s="24" t="s">
        <v>60</v>
      </c>
      <c r="AB581" s="24" t="b">
        <v>0</v>
      </c>
      <c r="AC581" s="61">
        <v>0</v>
      </c>
    </row>
    <row r="582" spans="2:29" ht="13.7">
      <c r="B582" s="24" t="s">
        <v>49</v>
      </c>
      <c r="C582" s="24" t="s">
        <v>64</v>
      </c>
      <c r="D582" s="24" t="s">
        <v>70</v>
      </c>
      <c r="E582" s="24">
        <v>270</v>
      </c>
      <c r="F582" s="26">
        <v>46235</v>
      </c>
      <c r="G582" s="24" t="s">
        <v>52</v>
      </c>
      <c r="H582" s="24" t="s">
        <v>53</v>
      </c>
      <c r="I582" s="24" t="s">
        <v>54</v>
      </c>
      <c r="J582" s="24" t="s">
        <v>126</v>
      </c>
      <c r="K582" s="24">
        <v>1</v>
      </c>
      <c r="L582" s="24" t="s">
        <v>66</v>
      </c>
      <c r="M582" s="26">
        <v>46244</v>
      </c>
      <c r="N582" s="27">
        <v>46244.541666666664</v>
      </c>
      <c r="O582" s="27">
        <v>46244.729166666664</v>
      </c>
      <c r="P582" s="24" t="s">
        <v>1116</v>
      </c>
      <c r="Q582" s="24" t="s">
        <v>1117</v>
      </c>
      <c r="R582" s="24" t="s">
        <v>190</v>
      </c>
      <c r="S582" s="24" t="s">
        <v>160</v>
      </c>
      <c r="T582" s="24" t="s">
        <v>54</v>
      </c>
      <c r="U582" s="24" t="s">
        <v>314</v>
      </c>
      <c r="V582" s="27">
        <v>46244.59375</v>
      </c>
      <c r="W582" s="27">
        <v>46244.624305555553</v>
      </c>
      <c r="Z582" s="24">
        <v>1</v>
      </c>
      <c r="AA582" s="24" t="s">
        <v>60</v>
      </c>
      <c r="AB582" s="24" t="b">
        <v>0</v>
      </c>
      <c r="AC582" s="61"/>
    </row>
    <row r="583" spans="2:29" ht="13.7">
      <c r="B583" s="24" t="s">
        <v>49</v>
      </c>
      <c r="C583" s="24" t="s">
        <v>64</v>
      </c>
      <c r="D583" s="24" t="s">
        <v>70</v>
      </c>
      <c r="E583" s="24">
        <v>270</v>
      </c>
      <c r="F583" s="26">
        <v>46235</v>
      </c>
      <c r="G583" s="24" t="s">
        <v>52</v>
      </c>
      <c r="H583" s="24" t="s">
        <v>53</v>
      </c>
      <c r="I583" s="24" t="s">
        <v>54</v>
      </c>
      <c r="J583" s="24" t="s">
        <v>126</v>
      </c>
      <c r="K583" s="24">
        <v>1</v>
      </c>
      <c r="L583" s="24" t="s">
        <v>66</v>
      </c>
      <c r="M583" s="26">
        <v>46244</v>
      </c>
      <c r="N583" s="27">
        <v>46244.541666666664</v>
      </c>
      <c r="O583" s="27">
        <v>46244.729166666664</v>
      </c>
      <c r="P583" s="24" t="s">
        <v>1118</v>
      </c>
      <c r="Q583" s="24" t="s">
        <v>1119</v>
      </c>
      <c r="R583" s="24" t="s">
        <v>190</v>
      </c>
      <c r="T583" s="24" t="s">
        <v>54</v>
      </c>
      <c r="U583" s="24" t="s">
        <v>314</v>
      </c>
      <c r="V583" s="27">
        <v>46244.682638888888</v>
      </c>
      <c r="W583" s="27">
        <v>46244.711805555555</v>
      </c>
      <c r="Z583" s="24">
        <v>1</v>
      </c>
      <c r="AA583" s="24" t="s">
        <v>60</v>
      </c>
      <c r="AB583" s="24" t="b">
        <v>0</v>
      </c>
      <c r="AC583" s="61"/>
    </row>
    <row r="584" spans="2:29" ht="13.7">
      <c r="B584" s="24" t="s">
        <v>49</v>
      </c>
      <c r="C584" s="24" t="s">
        <v>64</v>
      </c>
      <c r="D584" s="24" t="s">
        <v>70</v>
      </c>
      <c r="E584" s="24">
        <v>270</v>
      </c>
      <c r="F584" s="26">
        <v>46235</v>
      </c>
      <c r="G584" s="24" t="s">
        <v>52</v>
      </c>
      <c r="H584" s="24" t="s">
        <v>53</v>
      </c>
      <c r="I584" s="24" t="s">
        <v>54</v>
      </c>
      <c r="J584" s="24" t="s">
        <v>126</v>
      </c>
      <c r="K584" s="24">
        <v>1</v>
      </c>
      <c r="L584" s="24" t="s">
        <v>66</v>
      </c>
      <c r="M584" s="26">
        <v>46244</v>
      </c>
      <c r="N584" s="27">
        <v>46244.541666666664</v>
      </c>
      <c r="O584" s="27">
        <v>46244.729166666664</v>
      </c>
      <c r="P584" s="24" t="s">
        <v>1120</v>
      </c>
      <c r="Q584" s="24" t="s">
        <v>1121</v>
      </c>
      <c r="R584" s="24" t="s">
        <v>190</v>
      </c>
      <c r="T584" s="24" t="s">
        <v>54</v>
      </c>
      <c r="U584" s="24" t="s">
        <v>314</v>
      </c>
      <c r="V584" s="27">
        <v>46244.547222222223</v>
      </c>
      <c r="W584" s="27">
        <v>46244.569444444445</v>
      </c>
      <c r="Z584" s="24">
        <v>1</v>
      </c>
      <c r="AA584" s="24" t="s">
        <v>60</v>
      </c>
      <c r="AB584" s="24" t="b">
        <v>0</v>
      </c>
      <c r="AC584" s="61"/>
    </row>
    <row r="585" spans="2:29" ht="13.7">
      <c r="B585" s="24" t="s">
        <v>49</v>
      </c>
      <c r="C585" s="24" t="s">
        <v>64</v>
      </c>
      <c r="D585" s="24" t="s">
        <v>70</v>
      </c>
      <c r="E585" s="24">
        <v>270</v>
      </c>
      <c r="F585" s="26">
        <v>46235</v>
      </c>
      <c r="G585" s="24" t="s">
        <v>52</v>
      </c>
      <c r="H585" s="24" t="s">
        <v>53</v>
      </c>
      <c r="I585" s="24" t="s">
        <v>54</v>
      </c>
      <c r="J585" s="24" t="s">
        <v>126</v>
      </c>
      <c r="K585" s="24">
        <v>1</v>
      </c>
      <c r="L585" s="24" t="s">
        <v>66</v>
      </c>
      <c r="M585" s="26">
        <v>46244</v>
      </c>
      <c r="N585" s="27">
        <v>46244.541666666664</v>
      </c>
      <c r="O585" s="27">
        <v>46244.729166666664</v>
      </c>
      <c r="P585" s="24" t="s">
        <v>1122</v>
      </c>
      <c r="Q585" s="24" t="s">
        <v>1123</v>
      </c>
      <c r="R585" s="24" t="s">
        <v>190</v>
      </c>
      <c r="S585" s="24" t="s">
        <v>156</v>
      </c>
      <c r="T585" s="24" t="s">
        <v>54</v>
      </c>
      <c r="U585" s="24" t="s">
        <v>314</v>
      </c>
      <c r="V585" s="27">
        <v>46244.64166666667</v>
      </c>
      <c r="W585" s="27">
        <v>46244.67083333333</v>
      </c>
      <c r="Z585" s="24">
        <v>1</v>
      </c>
      <c r="AA585" s="24" t="s">
        <v>60</v>
      </c>
      <c r="AB585" s="24" t="b">
        <v>0</v>
      </c>
      <c r="AC585" s="61"/>
    </row>
    <row r="586" spans="2:29" ht="13.7">
      <c r="B586" s="24" t="s">
        <v>49</v>
      </c>
      <c r="C586" s="24" t="s">
        <v>64</v>
      </c>
      <c r="D586" s="24" t="s">
        <v>70</v>
      </c>
      <c r="E586" s="24">
        <v>270</v>
      </c>
      <c r="F586" s="26">
        <v>46235</v>
      </c>
      <c r="G586" s="24" t="s">
        <v>52</v>
      </c>
      <c r="H586" s="24" t="s">
        <v>53</v>
      </c>
      <c r="I586" s="24" t="s">
        <v>68</v>
      </c>
      <c r="J586" s="24" t="s">
        <v>125</v>
      </c>
      <c r="K586" s="24">
        <v>1</v>
      </c>
      <c r="L586" s="24" t="s">
        <v>66</v>
      </c>
      <c r="M586" s="26">
        <v>46247</v>
      </c>
      <c r="N586" s="27">
        <v>46247.354166666664</v>
      </c>
      <c r="O586" s="27">
        <v>46247.541666666664</v>
      </c>
      <c r="V586" s="27"/>
      <c r="W586" s="27"/>
      <c r="X586" s="24">
        <v>4</v>
      </c>
      <c r="Y586" s="24">
        <v>0</v>
      </c>
      <c r="Z586" s="24">
        <v>4</v>
      </c>
      <c r="AA586" s="24" t="s">
        <v>60</v>
      </c>
      <c r="AB586" s="24" t="b">
        <v>0</v>
      </c>
      <c r="AC586" s="61">
        <v>0</v>
      </c>
    </row>
    <row r="587" spans="2:29" ht="13.7">
      <c r="B587" s="24" t="s">
        <v>49</v>
      </c>
      <c r="C587" s="24" t="s">
        <v>64</v>
      </c>
      <c r="D587" s="24" t="s">
        <v>70</v>
      </c>
      <c r="E587" s="24">
        <v>270</v>
      </c>
      <c r="F587" s="26">
        <v>46235</v>
      </c>
      <c r="G587" s="24" t="s">
        <v>52</v>
      </c>
      <c r="H587" s="24" t="s">
        <v>53</v>
      </c>
      <c r="I587" s="24" t="s">
        <v>68</v>
      </c>
      <c r="J587" s="24" t="s">
        <v>126</v>
      </c>
      <c r="K587" s="24">
        <v>1</v>
      </c>
      <c r="L587" s="24" t="s">
        <v>66</v>
      </c>
      <c r="M587" s="26">
        <v>46247</v>
      </c>
      <c r="N587" s="27">
        <v>46247.354166666664</v>
      </c>
      <c r="O587" s="27">
        <v>46247.541666666664</v>
      </c>
      <c r="P587" s="24" t="s">
        <v>1124</v>
      </c>
      <c r="Q587" s="24" t="s">
        <v>1125</v>
      </c>
      <c r="R587" s="24" t="s">
        <v>749</v>
      </c>
      <c r="T587" s="24" t="s">
        <v>68</v>
      </c>
      <c r="U587" s="24" t="s">
        <v>278</v>
      </c>
      <c r="V587" s="27">
        <v>46247.362500000003</v>
      </c>
      <c r="W587" s="27">
        <v>46247.390277777777</v>
      </c>
      <c r="Z587" s="24">
        <v>1</v>
      </c>
      <c r="AA587" s="24" t="s">
        <v>60</v>
      </c>
      <c r="AB587" s="24" t="b">
        <v>0</v>
      </c>
      <c r="AC587" s="61"/>
    </row>
    <row r="588" spans="2:29" ht="13.7">
      <c r="B588" s="24" t="s">
        <v>49</v>
      </c>
      <c r="C588" s="24" t="s">
        <v>64</v>
      </c>
      <c r="D588" s="24" t="s">
        <v>70</v>
      </c>
      <c r="E588" s="24">
        <v>270</v>
      </c>
      <c r="F588" s="26">
        <v>46235</v>
      </c>
      <c r="G588" s="24" t="s">
        <v>52</v>
      </c>
      <c r="H588" s="24" t="s">
        <v>53</v>
      </c>
      <c r="I588" s="24" t="s">
        <v>68</v>
      </c>
      <c r="J588" s="24" t="s">
        <v>126</v>
      </c>
      <c r="K588" s="24">
        <v>1</v>
      </c>
      <c r="L588" s="24" t="s">
        <v>66</v>
      </c>
      <c r="M588" s="26">
        <v>46247</v>
      </c>
      <c r="N588" s="27">
        <v>46247.354166666664</v>
      </c>
      <c r="O588" s="27">
        <v>46247.541666666664</v>
      </c>
      <c r="P588" s="24" t="s">
        <v>1126</v>
      </c>
      <c r="Q588" s="24" t="s">
        <v>1127</v>
      </c>
      <c r="R588" s="24" t="s">
        <v>636</v>
      </c>
      <c r="S588" s="24" t="s">
        <v>160</v>
      </c>
      <c r="T588" s="24" t="s">
        <v>68</v>
      </c>
      <c r="U588" s="24" t="s">
        <v>278</v>
      </c>
      <c r="V588" s="27">
        <v>46247.408333333333</v>
      </c>
      <c r="W588" s="27">
        <v>46247.435416666667</v>
      </c>
      <c r="Z588" s="24">
        <v>1</v>
      </c>
      <c r="AA588" s="24" t="s">
        <v>60</v>
      </c>
      <c r="AB588" s="24" t="b">
        <v>0</v>
      </c>
      <c r="AC588" s="61"/>
    </row>
    <row r="589" spans="2:29" ht="13.7">
      <c r="B589" s="24" t="s">
        <v>49</v>
      </c>
      <c r="C589" s="24" t="s">
        <v>64</v>
      </c>
      <c r="D589" s="24" t="s">
        <v>70</v>
      </c>
      <c r="E589" s="24">
        <v>270</v>
      </c>
      <c r="F589" s="26">
        <v>46235</v>
      </c>
      <c r="G589" s="24" t="s">
        <v>52</v>
      </c>
      <c r="H589" s="24" t="s">
        <v>53</v>
      </c>
      <c r="I589" s="24" t="s">
        <v>68</v>
      </c>
      <c r="J589" s="24" t="s">
        <v>126</v>
      </c>
      <c r="K589" s="24">
        <v>1</v>
      </c>
      <c r="L589" s="24" t="s">
        <v>66</v>
      </c>
      <c r="M589" s="26">
        <v>46247</v>
      </c>
      <c r="N589" s="27">
        <v>46247.354166666664</v>
      </c>
      <c r="O589" s="27">
        <v>46247.541666666664</v>
      </c>
      <c r="P589" s="24" t="s">
        <v>1128</v>
      </c>
      <c r="Q589" s="24" t="s">
        <v>1129</v>
      </c>
      <c r="R589" s="24" t="s">
        <v>749</v>
      </c>
      <c r="T589" s="24" t="s">
        <v>68</v>
      </c>
      <c r="U589" s="24" t="s">
        <v>278</v>
      </c>
      <c r="V589" s="27">
        <v>46247.495138888888</v>
      </c>
      <c r="W589" s="27">
        <v>46247.526388888888</v>
      </c>
      <c r="Z589" s="24">
        <v>1</v>
      </c>
      <c r="AA589" s="24" t="s">
        <v>60</v>
      </c>
      <c r="AB589" s="24" t="b">
        <v>0</v>
      </c>
      <c r="AC589" s="61"/>
    </row>
    <row r="590" spans="2:29" ht="13.7">
      <c r="B590" s="24" t="s">
        <v>49</v>
      </c>
      <c r="C590" s="24" t="s">
        <v>64</v>
      </c>
      <c r="D590" s="24" t="s">
        <v>70</v>
      </c>
      <c r="E590" s="24">
        <v>270</v>
      </c>
      <c r="F590" s="26">
        <v>46235</v>
      </c>
      <c r="G590" s="24" t="s">
        <v>52</v>
      </c>
      <c r="H590" s="24" t="s">
        <v>53</v>
      </c>
      <c r="I590" s="24" t="s">
        <v>68</v>
      </c>
      <c r="J590" s="24" t="s">
        <v>126</v>
      </c>
      <c r="K590" s="24">
        <v>1</v>
      </c>
      <c r="L590" s="24" t="s">
        <v>66</v>
      </c>
      <c r="M590" s="26">
        <v>46247</v>
      </c>
      <c r="N590" s="27">
        <v>46247.354166666664</v>
      </c>
      <c r="O590" s="27">
        <v>46247.541666666664</v>
      </c>
      <c r="P590" s="24" t="s">
        <v>1130</v>
      </c>
      <c r="Q590" s="24" t="s">
        <v>1131</v>
      </c>
      <c r="R590" s="24" t="s">
        <v>323</v>
      </c>
      <c r="T590" s="24" t="s">
        <v>68</v>
      </c>
      <c r="U590" s="24" t="s">
        <v>278</v>
      </c>
      <c r="V590" s="27">
        <v>46247.454861111109</v>
      </c>
      <c r="W590" s="27">
        <v>46247.486805555556</v>
      </c>
      <c r="Z590" s="24">
        <v>1</v>
      </c>
      <c r="AA590" s="24" t="s">
        <v>60</v>
      </c>
      <c r="AB590" s="24" t="b">
        <v>0</v>
      </c>
      <c r="AC590" s="61"/>
    </row>
    <row r="591" spans="2:29" ht="13.7">
      <c r="B591" s="24" t="s">
        <v>49</v>
      </c>
      <c r="C591" s="24" t="s">
        <v>64</v>
      </c>
      <c r="D591" s="24" t="s">
        <v>70</v>
      </c>
      <c r="E591" s="24">
        <v>270</v>
      </c>
      <c r="F591" s="26">
        <v>46235</v>
      </c>
      <c r="G591" s="24" t="s">
        <v>52</v>
      </c>
      <c r="H591" s="24" t="s">
        <v>53</v>
      </c>
      <c r="I591" s="24" t="s">
        <v>59</v>
      </c>
      <c r="J591" s="24" t="s">
        <v>125</v>
      </c>
      <c r="K591" s="24">
        <v>1</v>
      </c>
      <c r="L591" s="24" t="s">
        <v>66</v>
      </c>
      <c r="M591" s="26">
        <v>46249</v>
      </c>
      <c r="N591" s="27">
        <v>46249.375</v>
      </c>
      <c r="O591" s="27">
        <v>46249.5625</v>
      </c>
      <c r="V591" s="27"/>
      <c r="W591" s="27"/>
      <c r="X591" s="24">
        <v>4</v>
      </c>
      <c r="Y591" s="24">
        <v>0</v>
      </c>
      <c r="Z591" s="24">
        <v>4</v>
      </c>
      <c r="AA591" s="24" t="s">
        <v>60</v>
      </c>
      <c r="AB591" s="24" t="b">
        <v>0</v>
      </c>
      <c r="AC591" s="61">
        <v>0</v>
      </c>
    </row>
    <row r="592" spans="2:29" ht="13.7">
      <c r="B592" s="24" t="s">
        <v>49</v>
      </c>
      <c r="C592" s="24" t="s">
        <v>64</v>
      </c>
      <c r="D592" s="24" t="s">
        <v>70</v>
      </c>
      <c r="E592" s="24">
        <v>270</v>
      </c>
      <c r="F592" s="26">
        <v>46235</v>
      </c>
      <c r="G592" s="24" t="s">
        <v>52</v>
      </c>
      <c r="H592" s="24" t="s">
        <v>53</v>
      </c>
      <c r="I592" s="24" t="s">
        <v>59</v>
      </c>
      <c r="J592" s="24" t="s">
        <v>126</v>
      </c>
      <c r="K592" s="24">
        <v>1</v>
      </c>
      <c r="L592" s="24" t="s">
        <v>66</v>
      </c>
      <c r="M592" s="26">
        <v>46249</v>
      </c>
      <c r="N592" s="27">
        <v>46249.375</v>
      </c>
      <c r="O592" s="27">
        <v>46249.5625</v>
      </c>
      <c r="P592" s="24" t="s">
        <v>1132</v>
      </c>
      <c r="Q592" s="24" t="s">
        <v>1133</v>
      </c>
      <c r="R592" s="24" t="s">
        <v>174</v>
      </c>
      <c r="T592" s="24" t="s">
        <v>59</v>
      </c>
      <c r="U592" s="24" t="s">
        <v>169</v>
      </c>
      <c r="V592" s="27">
        <v>46249.381249999999</v>
      </c>
      <c r="W592" s="27">
        <v>46249.402083333334</v>
      </c>
      <c r="Z592" s="24">
        <v>1</v>
      </c>
      <c r="AA592" s="24" t="s">
        <v>60</v>
      </c>
      <c r="AB592" s="24" t="b">
        <v>0</v>
      </c>
      <c r="AC592" s="61"/>
    </row>
    <row r="593" spans="2:29" ht="13.7">
      <c r="B593" s="24" t="s">
        <v>49</v>
      </c>
      <c r="C593" s="24" t="s">
        <v>64</v>
      </c>
      <c r="D593" s="24" t="s">
        <v>70</v>
      </c>
      <c r="E593" s="24">
        <v>270</v>
      </c>
      <c r="F593" s="26">
        <v>46235</v>
      </c>
      <c r="G593" s="24" t="s">
        <v>52</v>
      </c>
      <c r="H593" s="24" t="s">
        <v>53</v>
      </c>
      <c r="I593" s="24" t="s">
        <v>59</v>
      </c>
      <c r="J593" s="24" t="s">
        <v>126</v>
      </c>
      <c r="K593" s="24">
        <v>1</v>
      </c>
      <c r="L593" s="24" t="s">
        <v>66</v>
      </c>
      <c r="M593" s="26">
        <v>46249</v>
      </c>
      <c r="N593" s="27">
        <v>46249.375</v>
      </c>
      <c r="O593" s="27">
        <v>46249.5625</v>
      </c>
      <c r="P593" s="24" t="s">
        <v>1134</v>
      </c>
      <c r="Q593" s="24" t="s">
        <v>1135</v>
      </c>
      <c r="R593" s="24" t="s">
        <v>281</v>
      </c>
      <c r="S593" s="24" t="s">
        <v>213</v>
      </c>
      <c r="T593" s="24" t="s">
        <v>59</v>
      </c>
      <c r="U593" s="24" t="s">
        <v>169</v>
      </c>
      <c r="V593" s="27">
        <v>46249.469444444447</v>
      </c>
      <c r="W593" s="27">
        <v>46249.497916666667</v>
      </c>
      <c r="Z593" s="24">
        <v>1</v>
      </c>
      <c r="AA593" s="24" t="s">
        <v>60</v>
      </c>
      <c r="AB593" s="24" t="b">
        <v>0</v>
      </c>
      <c r="AC593" s="61"/>
    </row>
    <row r="594" spans="2:29" ht="13.7">
      <c r="B594" s="24" t="s">
        <v>49</v>
      </c>
      <c r="C594" s="24" t="s">
        <v>64</v>
      </c>
      <c r="D594" s="24" t="s">
        <v>70</v>
      </c>
      <c r="E594" s="24">
        <v>270</v>
      </c>
      <c r="F594" s="26">
        <v>46235</v>
      </c>
      <c r="G594" s="24" t="s">
        <v>52</v>
      </c>
      <c r="H594" s="24" t="s">
        <v>53</v>
      </c>
      <c r="I594" s="24" t="s">
        <v>59</v>
      </c>
      <c r="J594" s="24" t="s">
        <v>126</v>
      </c>
      <c r="K594" s="24">
        <v>1</v>
      </c>
      <c r="L594" s="24" t="s">
        <v>66</v>
      </c>
      <c r="M594" s="26">
        <v>46249</v>
      </c>
      <c r="N594" s="27">
        <v>46249.375</v>
      </c>
      <c r="O594" s="27">
        <v>46249.5625</v>
      </c>
      <c r="P594" s="24" t="s">
        <v>1136</v>
      </c>
      <c r="Q594" s="24" t="s">
        <v>1137</v>
      </c>
      <c r="R594" s="24" t="s">
        <v>281</v>
      </c>
      <c r="S594" s="24" t="s">
        <v>213</v>
      </c>
      <c r="T594" s="24" t="s">
        <v>59</v>
      </c>
      <c r="U594" s="24" t="s">
        <v>169</v>
      </c>
      <c r="V594" s="27">
        <v>46249.519444444442</v>
      </c>
      <c r="W594" s="27">
        <v>46249.543749999997</v>
      </c>
      <c r="Z594" s="24">
        <v>1</v>
      </c>
      <c r="AA594" s="24" t="s">
        <v>60</v>
      </c>
      <c r="AB594" s="24" t="b">
        <v>0</v>
      </c>
      <c r="AC594" s="61"/>
    </row>
    <row r="595" spans="2:29" ht="13.7">
      <c r="B595" s="24" t="s">
        <v>49</v>
      </c>
      <c r="C595" s="24" t="s">
        <v>64</v>
      </c>
      <c r="D595" s="24" t="s">
        <v>70</v>
      </c>
      <c r="E595" s="24">
        <v>270</v>
      </c>
      <c r="F595" s="26">
        <v>46235</v>
      </c>
      <c r="G595" s="24" t="s">
        <v>52</v>
      </c>
      <c r="H595" s="24" t="s">
        <v>53</v>
      </c>
      <c r="I595" s="24" t="s">
        <v>59</v>
      </c>
      <c r="J595" s="24" t="s">
        <v>126</v>
      </c>
      <c r="K595" s="24">
        <v>1</v>
      </c>
      <c r="L595" s="24" t="s">
        <v>66</v>
      </c>
      <c r="M595" s="26">
        <v>46249</v>
      </c>
      <c r="N595" s="27">
        <v>46249.375</v>
      </c>
      <c r="O595" s="27">
        <v>46249.5625</v>
      </c>
      <c r="P595" s="24" t="s">
        <v>1138</v>
      </c>
      <c r="Q595" s="24" t="s">
        <v>1139</v>
      </c>
      <c r="R595" s="24" t="s">
        <v>281</v>
      </c>
      <c r="S595" s="24" t="s">
        <v>156</v>
      </c>
      <c r="T595" s="24" t="s">
        <v>59</v>
      </c>
      <c r="U595" s="24" t="s">
        <v>169</v>
      </c>
      <c r="V595" s="27">
        <v>46249.429166666669</v>
      </c>
      <c r="W595" s="27">
        <v>46249.456944444442</v>
      </c>
      <c r="Z595" s="24">
        <v>1</v>
      </c>
      <c r="AA595" s="24" t="s">
        <v>60</v>
      </c>
      <c r="AB595" s="24" t="b">
        <v>0</v>
      </c>
      <c r="AC595" s="61"/>
    </row>
    <row r="596" spans="2:29" ht="13.7">
      <c r="B596" s="24" t="s">
        <v>49</v>
      </c>
      <c r="C596" s="24" t="s">
        <v>64</v>
      </c>
      <c r="D596" s="24" t="s">
        <v>70</v>
      </c>
      <c r="E596" s="24">
        <v>270</v>
      </c>
      <c r="F596" s="26">
        <v>46235</v>
      </c>
      <c r="G596" s="24" t="s">
        <v>52</v>
      </c>
      <c r="H596" s="24" t="s">
        <v>53</v>
      </c>
      <c r="I596" s="24" t="s">
        <v>57</v>
      </c>
      <c r="J596" s="24" t="s">
        <v>125</v>
      </c>
      <c r="K596" s="24">
        <v>1</v>
      </c>
      <c r="L596" s="24" t="s">
        <v>66</v>
      </c>
      <c r="M596" s="26">
        <v>46256</v>
      </c>
      <c r="N596" s="27">
        <v>46256.333333333336</v>
      </c>
      <c r="O596" s="27">
        <v>46256.520833333336</v>
      </c>
      <c r="V596" s="27"/>
      <c r="W596" s="27"/>
      <c r="X596" s="24">
        <v>4</v>
      </c>
      <c r="Y596" s="24">
        <v>0</v>
      </c>
      <c r="Z596" s="24">
        <v>4</v>
      </c>
      <c r="AA596" s="24" t="s">
        <v>60</v>
      </c>
      <c r="AB596" s="24" t="b">
        <v>0</v>
      </c>
      <c r="AC596" s="61">
        <v>0</v>
      </c>
    </row>
    <row r="597" spans="2:29" ht="13.7">
      <c r="B597" s="24" t="s">
        <v>49</v>
      </c>
      <c r="C597" s="24" t="s">
        <v>64</v>
      </c>
      <c r="D597" s="24" t="s">
        <v>70</v>
      </c>
      <c r="E597" s="24">
        <v>270</v>
      </c>
      <c r="F597" s="26">
        <v>46235</v>
      </c>
      <c r="G597" s="24" t="s">
        <v>52</v>
      </c>
      <c r="H597" s="24" t="s">
        <v>53</v>
      </c>
      <c r="I597" s="24" t="s">
        <v>57</v>
      </c>
      <c r="J597" s="24" t="s">
        <v>126</v>
      </c>
      <c r="K597" s="24">
        <v>1</v>
      </c>
      <c r="L597" s="24" t="s">
        <v>66</v>
      </c>
      <c r="M597" s="26">
        <v>46256</v>
      </c>
      <c r="N597" s="27">
        <v>46256.333333333336</v>
      </c>
      <c r="O597" s="27">
        <v>46256.520833333336</v>
      </c>
      <c r="P597" s="24" t="s">
        <v>1140</v>
      </c>
      <c r="Q597" s="24" t="s">
        <v>1141</v>
      </c>
      <c r="R597" s="24" t="s">
        <v>165</v>
      </c>
      <c r="S597" s="24" t="s">
        <v>160</v>
      </c>
      <c r="T597" s="24" t="s">
        <v>57</v>
      </c>
      <c r="U597" s="24" t="s">
        <v>616</v>
      </c>
      <c r="V597" s="27">
        <v>46256.384722222225</v>
      </c>
      <c r="W597" s="27">
        <v>46256.413888888892</v>
      </c>
      <c r="Z597" s="24">
        <v>1</v>
      </c>
      <c r="AA597" s="24" t="s">
        <v>60</v>
      </c>
      <c r="AB597" s="24" t="b">
        <v>0</v>
      </c>
      <c r="AC597" s="61"/>
    </row>
    <row r="598" spans="2:29" ht="13.7">
      <c r="B598" s="24" t="s">
        <v>49</v>
      </c>
      <c r="C598" s="24" t="s">
        <v>64</v>
      </c>
      <c r="D598" s="24" t="s">
        <v>70</v>
      </c>
      <c r="E598" s="24">
        <v>270</v>
      </c>
      <c r="F598" s="26">
        <v>46235</v>
      </c>
      <c r="G598" s="24" t="s">
        <v>52</v>
      </c>
      <c r="H598" s="24" t="s">
        <v>53</v>
      </c>
      <c r="I598" s="24" t="s">
        <v>57</v>
      </c>
      <c r="J598" s="24" t="s">
        <v>126</v>
      </c>
      <c r="K598" s="24">
        <v>1</v>
      </c>
      <c r="L598" s="24" t="s">
        <v>66</v>
      </c>
      <c r="M598" s="26">
        <v>46256</v>
      </c>
      <c r="N598" s="27">
        <v>46256.333333333336</v>
      </c>
      <c r="O598" s="27">
        <v>46256.520833333336</v>
      </c>
      <c r="P598" s="24" t="s">
        <v>1142</v>
      </c>
      <c r="Q598" s="24" t="s">
        <v>1143</v>
      </c>
      <c r="R598" s="24" t="s">
        <v>182</v>
      </c>
      <c r="S598" s="24" t="s">
        <v>198</v>
      </c>
      <c r="T598" s="24" t="s">
        <v>57</v>
      </c>
      <c r="U598" s="24" t="s">
        <v>616</v>
      </c>
      <c r="V598" s="27">
        <v>46256.340277777781</v>
      </c>
      <c r="W598" s="27">
        <v>46256.365972222222</v>
      </c>
      <c r="Z598" s="24">
        <v>1</v>
      </c>
      <c r="AA598" s="24" t="s">
        <v>60</v>
      </c>
      <c r="AB598" s="24" t="b">
        <v>0</v>
      </c>
      <c r="AC598" s="61"/>
    </row>
    <row r="599" spans="2:29" ht="13.7">
      <c r="B599" s="24" t="s">
        <v>49</v>
      </c>
      <c r="C599" s="24" t="s">
        <v>64</v>
      </c>
      <c r="D599" s="24" t="s">
        <v>70</v>
      </c>
      <c r="E599" s="24">
        <v>270</v>
      </c>
      <c r="F599" s="26">
        <v>46235</v>
      </c>
      <c r="G599" s="24" t="s">
        <v>52</v>
      </c>
      <c r="H599" s="24" t="s">
        <v>53</v>
      </c>
      <c r="I599" s="24" t="s">
        <v>57</v>
      </c>
      <c r="J599" s="24" t="s">
        <v>126</v>
      </c>
      <c r="K599" s="24">
        <v>1</v>
      </c>
      <c r="L599" s="24" t="s">
        <v>66</v>
      </c>
      <c r="M599" s="26">
        <v>46256</v>
      </c>
      <c r="N599" s="27">
        <v>46256.333333333336</v>
      </c>
      <c r="O599" s="27">
        <v>46256.520833333336</v>
      </c>
      <c r="P599" s="24" t="s">
        <v>1144</v>
      </c>
      <c r="Q599" s="24" t="s">
        <v>1145</v>
      </c>
      <c r="R599" s="24" t="s">
        <v>182</v>
      </c>
      <c r="T599" s="24" t="s">
        <v>57</v>
      </c>
      <c r="U599" s="24" t="s">
        <v>616</v>
      </c>
      <c r="V599" s="27">
        <v>46256.429861111108</v>
      </c>
      <c r="W599" s="27">
        <v>46256.454861111109</v>
      </c>
      <c r="Z599" s="24">
        <v>1</v>
      </c>
      <c r="AA599" s="24" t="s">
        <v>60</v>
      </c>
      <c r="AB599" s="24" t="b">
        <v>0</v>
      </c>
      <c r="AC599" s="61"/>
    </row>
    <row r="600" spans="2:29" ht="13.7">
      <c r="B600" s="24" t="s">
        <v>49</v>
      </c>
      <c r="C600" s="24" t="s">
        <v>64</v>
      </c>
      <c r="D600" s="24" t="s">
        <v>70</v>
      </c>
      <c r="E600" s="24">
        <v>270</v>
      </c>
      <c r="F600" s="26">
        <v>46235</v>
      </c>
      <c r="G600" s="24" t="s">
        <v>52</v>
      </c>
      <c r="H600" s="24" t="s">
        <v>53</v>
      </c>
      <c r="I600" s="24" t="s">
        <v>57</v>
      </c>
      <c r="J600" s="24" t="s">
        <v>126</v>
      </c>
      <c r="K600" s="24">
        <v>1</v>
      </c>
      <c r="L600" s="24" t="s">
        <v>66</v>
      </c>
      <c r="M600" s="26">
        <v>46256</v>
      </c>
      <c r="N600" s="27">
        <v>46256.333333333336</v>
      </c>
      <c r="O600" s="27">
        <v>46256.520833333336</v>
      </c>
      <c r="P600" s="24" t="s">
        <v>1146</v>
      </c>
      <c r="Q600" s="24" t="s">
        <v>1147</v>
      </c>
      <c r="R600" s="24" t="s">
        <v>165</v>
      </c>
      <c r="T600" s="24" t="s">
        <v>57</v>
      </c>
      <c r="U600" s="24" t="s">
        <v>616</v>
      </c>
      <c r="V600" s="27">
        <v>46256.477083333331</v>
      </c>
      <c r="W600" s="27">
        <v>46256.511805555558</v>
      </c>
      <c r="Z600" s="24">
        <v>1</v>
      </c>
      <c r="AA600" s="24" t="s">
        <v>60</v>
      </c>
      <c r="AB600" s="24" t="b">
        <v>0</v>
      </c>
      <c r="AC600" s="61"/>
    </row>
    <row r="601" spans="2:29" ht="13.7">
      <c r="B601" s="24" t="s">
        <v>49</v>
      </c>
      <c r="C601" s="24" t="s">
        <v>64</v>
      </c>
      <c r="D601" s="24" t="s">
        <v>70</v>
      </c>
      <c r="E601" s="24">
        <v>270</v>
      </c>
      <c r="F601" s="26">
        <v>46235</v>
      </c>
      <c r="G601" s="24" t="s">
        <v>52</v>
      </c>
      <c r="H601" s="24" t="s">
        <v>53</v>
      </c>
      <c r="I601" s="24" t="s">
        <v>68</v>
      </c>
      <c r="J601" s="24" t="s">
        <v>125</v>
      </c>
      <c r="K601" s="24">
        <v>1</v>
      </c>
      <c r="L601" s="24" t="s">
        <v>66</v>
      </c>
      <c r="M601" s="26">
        <v>46262</v>
      </c>
      <c r="N601" s="27">
        <v>46262.354166666664</v>
      </c>
      <c r="O601" s="27">
        <v>46262.541666666664</v>
      </c>
      <c r="V601" s="27"/>
      <c r="W601" s="27"/>
      <c r="X601" s="24">
        <v>4</v>
      </c>
      <c r="Y601" s="24">
        <v>0</v>
      </c>
      <c r="Z601" s="24">
        <v>4</v>
      </c>
      <c r="AA601" s="24" t="s">
        <v>60</v>
      </c>
      <c r="AB601" s="24" t="b">
        <v>0</v>
      </c>
      <c r="AC601" s="61">
        <v>0</v>
      </c>
    </row>
    <row r="602" spans="2:29" ht="13.7">
      <c r="B602" s="24" t="s">
        <v>49</v>
      </c>
      <c r="C602" s="24" t="s">
        <v>64</v>
      </c>
      <c r="D602" s="24" t="s">
        <v>70</v>
      </c>
      <c r="E602" s="24">
        <v>270</v>
      </c>
      <c r="F602" s="26">
        <v>46235</v>
      </c>
      <c r="G602" s="24" t="s">
        <v>52</v>
      </c>
      <c r="H602" s="24" t="s">
        <v>53</v>
      </c>
      <c r="I602" s="24" t="s">
        <v>68</v>
      </c>
      <c r="J602" s="24" t="s">
        <v>126</v>
      </c>
      <c r="K602" s="24">
        <v>1</v>
      </c>
      <c r="L602" s="24" t="s">
        <v>66</v>
      </c>
      <c r="M602" s="26">
        <v>46262</v>
      </c>
      <c r="N602" s="27">
        <v>46262.354166666664</v>
      </c>
      <c r="O602" s="27">
        <v>46262.541666666664</v>
      </c>
      <c r="P602" s="24" t="s">
        <v>1148</v>
      </c>
      <c r="Q602" s="24" t="s">
        <v>1149</v>
      </c>
      <c r="R602" s="24" t="s">
        <v>636</v>
      </c>
      <c r="S602" s="24" t="s">
        <v>156</v>
      </c>
      <c r="T602" s="24" t="s">
        <v>68</v>
      </c>
      <c r="U602" s="24" t="s">
        <v>278</v>
      </c>
      <c r="V602" s="27">
        <v>46262.361805555556</v>
      </c>
      <c r="W602" s="27">
        <v>46262.384722222225</v>
      </c>
      <c r="Z602" s="24">
        <v>1</v>
      </c>
      <c r="AA602" s="24" t="s">
        <v>60</v>
      </c>
      <c r="AB602" s="24" t="b">
        <v>0</v>
      </c>
      <c r="AC602" s="61"/>
    </row>
    <row r="603" spans="2:29" ht="13.7">
      <c r="B603" s="24" t="s">
        <v>49</v>
      </c>
      <c r="C603" s="24" t="s">
        <v>64</v>
      </c>
      <c r="D603" s="24" t="s">
        <v>70</v>
      </c>
      <c r="E603" s="24">
        <v>270</v>
      </c>
      <c r="F603" s="26">
        <v>46235</v>
      </c>
      <c r="G603" s="24" t="s">
        <v>52</v>
      </c>
      <c r="H603" s="24" t="s">
        <v>53</v>
      </c>
      <c r="I603" s="24" t="s">
        <v>68</v>
      </c>
      <c r="J603" s="24" t="s">
        <v>126</v>
      </c>
      <c r="K603" s="24">
        <v>1</v>
      </c>
      <c r="L603" s="24" t="s">
        <v>66</v>
      </c>
      <c r="M603" s="26">
        <v>46262</v>
      </c>
      <c r="N603" s="27">
        <v>46262.354166666664</v>
      </c>
      <c r="O603" s="27">
        <v>46262.541666666664</v>
      </c>
      <c r="P603" s="24" t="s">
        <v>1150</v>
      </c>
      <c r="Q603" s="24" t="s">
        <v>1151</v>
      </c>
      <c r="R603" s="24" t="s">
        <v>633</v>
      </c>
      <c r="S603" s="24" t="s">
        <v>213</v>
      </c>
      <c r="T603" s="24" t="s">
        <v>68</v>
      </c>
      <c r="U603" s="24" t="s">
        <v>278</v>
      </c>
      <c r="V603" s="27">
        <v>46262.449305555558</v>
      </c>
      <c r="W603" s="27">
        <v>46262.484027777777</v>
      </c>
      <c r="Z603" s="24">
        <v>1</v>
      </c>
      <c r="AA603" s="24" t="s">
        <v>60</v>
      </c>
      <c r="AB603" s="24" t="b">
        <v>0</v>
      </c>
      <c r="AC603" s="61"/>
    </row>
    <row r="604" spans="2:29" ht="13.7">
      <c r="B604" s="24" t="s">
        <v>49</v>
      </c>
      <c r="C604" s="24" t="s">
        <v>64</v>
      </c>
      <c r="D604" s="24" t="s">
        <v>70</v>
      </c>
      <c r="E604" s="24">
        <v>270</v>
      </c>
      <c r="F604" s="26">
        <v>46235</v>
      </c>
      <c r="G604" s="24" t="s">
        <v>52</v>
      </c>
      <c r="H604" s="24" t="s">
        <v>53</v>
      </c>
      <c r="I604" s="24" t="s">
        <v>68</v>
      </c>
      <c r="J604" s="24" t="s">
        <v>126</v>
      </c>
      <c r="K604" s="24">
        <v>1</v>
      </c>
      <c r="L604" s="24" t="s">
        <v>66</v>
      </c>
      <c r="M604" s="26">
        <v>46262</v>
      </c>
      <c r="N604" s="27">
        <v>46262.354166666664</v>
      </c>
      <c r="O604" s="27">
        <v>46262.541666666664</v>
      </c>
      <c r="P604" s="24" t="s">
        <v>1152</v>
      </c>
      <c r="Q604" s="24" t="s">
        <v>1153</v>
      </c>
      <c r="R604" s="24" t="s">
        <v>749</v>
      </c>
      <c r="T604" s="24" t="s">
        <v>68</v>
      </c>
      <c r="U604" s="24" t="s">
        <v>278</v>
      </c>
      <c r="V604" s="27">
        <v>46262.499305555553</v>
      </c>
      <c r="W604" s="27">
        <v>46262.52847222222</v>
      </c>
      <c r="Z604" s="24">
        <v>1</v>
      </c>
      <c r="AA604" s="24" t="s">
        <v>60</v>
      </c>
      <c r="AB604" s="24" t="b">
        <v>0</v>
      </c>
      <c r="AC604" s="61"/>
    </row>
    <row r="605" spans="2:29" ht="13.7">
      <c r="B605" s="24" t="s">
        <v>49</v>
      </c>
      <c r="C605" s="24" t="s">
        <v>64</v>
      </c>
      <c r="D605" s="24" t="s">
        <v>70</v>
      </c>
      <c r="E605" s="24">
        <v>270</v>
      </c>
      <c r="F605" s="26">
        <v>46235</v>
      </c>
      <c r="G605" s="24" t="s">
        <v>52</v>
      </c>
      <c r="H605" s="24" t="s">
        <v>53</v>
      </c>
      <c r="I605" s="24" t="s">
        <v>68</v>
      </c>
      <c r="J605" s="24" t="s">
        <v>126</v>
      </c>
      <c r="K605" s="24">
        <v>1</v>
      </c>
      <c r="L605" s="24" t="s">
        <v>66</v>
      </c>
      <c r="M605" s="26">
        <v>46262</v>
      </c>
      <c r="N605" s="27">
        <v>46262.354166666664</v>
      </c>
      <c r="O605" s="27">
        <v>46262.541666666664</v>
      </c>
      <c r="P605" s="24" t="s">
        <v>1154</v>
      </c>
      <c r="Q605" s="24" t="s">
        <v>1155</v>
      </c>
      <c r="R605" s="24" t="s">
        <v>323</v>
      </c>
      <c r="T605" s="24" t="s">
        <v>68</v>
      </c>
      <c r="U605" s="24" t="s">
        <v>278</v>
      </c>
      <c r="V605" s="27">
        <v>46262.404861111114</v>
      </c>
      <c r="W605" s="27">
        <v>46262.431250000001</v>
      </c>
      <c r="Z605" s="24">
        <v>1</v>
      </c>
      <c r="AA605" s="24" t="s">
        <v>60</v>
      </c>
      <c r="AB605" s="24" t="b">
        <v>0</v>
      </c>
      <c r="AC605" s="61"/>
    </row>
    <row r="606" spans="2:29" ht="13.7">
      <c r="B606" s="24" t="s">
        <v>49</v>
      </c>
      <c r="C606" s="24" t="s">
        <v>64</v>
      </c>
      <c r="D606" s="24" t="s">
        <v>70</v>
      </c>
      <c r="E606" s="24">
        <v>300</v>
      </c>
      <c r="F606" s="26">
        <v>46204</v>
      </c>
      <c r="G606" s="24" t="s">
        <v>52</v>
      </c>
      <c r="H606" s="24" t="s">
        <v>53</v>
      </c>
      <c r="I606" s="24" t="s">
        <v>54</v>
      </c>
      <c r="J606" s="24" t="s">
        <v>125</v>
      </c>
      <c r="K606" s="24">
        <v>1</v>
      </c>
      <c r="L606" s="24" t="s">
        <v>66</v>
      </c>
      <c r="M606" s="26">
        <v>46212</v>
      </c>
      <c r="N606" s="27">
        <v>46212.5625</v>
      </c>
      <c r="O606" s="27">
        <v>46212.770833333336</v>
      </c>
      <c r="V606" s="27"/>
      <c r="W606" s="27"/>
      <c r="X606" s="24">
        <v>4</v>
      </c>
      <c r="Y606" s="24">
        <v>0</v>
      </c>
      <c r="Z606" s="24">
        <v>4</v>
      </c>
      <c r="AA606" s="24" t="s">
        <v>58</v>
      </c>
      <c r="AB606" s="24" t="b">
        <v>0</v>
      </c>
      <c r="AC606" s="61">
        <v>0</v>
      </c>
    </row>
    <row r="607" spans="2:29" ht="13.7">
      <c r="B607" s="24" t="s">
        <v>49</v>
      </c>
      <c r="C607" s="24" t="s">
        <v>64</v>
      </c>
      <c r="D607" s="24" t="s">
        <v>70</v>
      </c>
      <c r="E607" s="24">
        <v>300</v>
      </c>
      <c r="F607" s="26">
        <v>46204</v>
      </c>
      <c r="G607" s="24" t="s">
        <v>52</v>
      </c>
      <c r="H607" s="24" t="s">
        <v>53</v>
      </c>
      <c r="I607" s="24" t="s">
        <v>54</v>
      </c>
      <c r="J607" s="24" t="s">
        <v>126</v>
      </c>
      <c r="K607" s="24">
        <v>1</v>
      </c>
      <c r="L607" s="24" t="s">
        <v>66</v>
      </c>
      <c r="M607" s="26">
        <v>46212</v>
      </c>
      <c r="N607" s="27">
        <v>46212.5625</v>
      </c>
      <c r="O607" s="27">
        <v>46212.770833333336</v>
      </c>
      <c r="P607" s="24" t="s">
        <v>1156</v>
      </c>
      <c r="Q607" s="24" t="s">
        <v>1157</v>
      </c>
      <c r="R607" s="24" t="s">
        <v>146</v>
      </c>
      <c r="T607" s="24" t="s">
        <v>54</v>
      </c>
      <c r="U607" s="24" t="s">
        <v>179</v>
      </c>
      <c r="V607" s="27">
        <v>46212.67291666667</v>
      </c>
      <c r="W607" s="27">
        <v>46212.703472222223</v>
      </c>
      <c r="Z607" s="24">
        <v>1</v>
      </c>
      <c r="AA607" s="24" t="s">
        <v>58</v>
      </c>
      <c r="AB607" s="24" t="b">
        <v>0</v>
      </c>
      <c r="AC607" s="61"/>
    </row>
    <row r="608" spans="2:29" ht="13.7">
      <c r="B608" s="24" t="s">
        <v>49</v>
      </c>
      <c r="C608" s="24" t="s">
        <v>64</v>
      </c>
      <c r="D608" s="24" t="s">
        <v>70</v>
      </c>
      <c r="E608" s="24">
        <v>300</v>
      </c>
      <c r="F608" s="26">
        <v>46204</v>
      </c>
      <c r="G608" s="24" t="s">
        <v>52</v>
      </c>
      <c r="H608" s="24" t="s">
        <v>53</v>
      </c>
      <c r="I608" s="24" t="s">
        <v>54</v>
      </c>
      <c r="J608" s="24" t="s">
        <v>126</v>
      </c>
      <c r="K608" s="24">
        <v>1</v>
      </c>
      <c r="L608" s="24" t="s">
        <v>66</v>
      </c>
      <c r="M608" s="26">
        <v>46212</v>
      </c>
      <c r="N608" s="27">
        <v>46212.5625</v>
      </c>
      <c r="O608" s="27">
        <v>46212.770833333336</v>
      </c>
      <c r="P608" s="24" t="s">
        <v>1158</v>
      </c>
      <c r="Q608" s="24" t="s">
        <v>1159</v>
      </c>
      <c r="R608" s="24" t="s">
        <v>149</v>
      </c>
      <c r="T608" s="24" t="s">
        <v>54</v>
      </c>
      <c r="U608" s="24" t="s">
        <v>179</v>
      </c>
      <c r="V608" s="27">
        <v>46212.615972222222</v>
      </c>
      <c r="W608" s="27">
        <v>46212.642361111109</v>
      </c>
      <c r="Z608" s="24">
        <v>1</v>
      </c>
      <c r="AA608" s="24" t="s">
        <v>58</v>
      </c>
      <c r="AB608" s="24" t="b">
        <v>0</v>
      </c>
      <c r="AC608" s="61"/>
    </row>
    <row r="609" spans="2:29" ht="13.7">
      <c r="B609" s="24" t="s">
        <v>49</v>
      </c>
      <c r="C609" s="24" t="s">
        <v>64</v>
      </c>
      <c r="D609" s="24" t="s">
        <v>70</v>
      </c>
      <c r="E609" s="24">
        <v>300</v>
      </c>
      <c r="F609" s="26">
        <v>46204</v>
      </c>
      <c r="G609" s="24" t="s">
        <v>52</v>
      </c>
      <c r="H609" s="24" t="s">
        <v>53</v>
      </c>
      <c r="I609" s="24" t="s">
        <v>54</v>
      </c>
      <c r="J609" s="24" t="s">
        <v>126</v>
      </c>
      <c r="K609" s="24">
        <v>1</v>
      </c>
      <c r="L609" s="24" t="s">
        <v>66</v>
      </c>
      <c r="M609" s="26">
        <v>46212</v>
      </c>
      <c r="N609" s="27">
        <v>46212.5625</v>
      </c>
      <c r="O609" s="27">
        <v>46212.770833333336</v>
      </c>
      <c r="P609" s="24" t="s">
        <v>1160</v>
      </c>
      <c r="Q609" s="24" t="s">
        <v>1161</v>
      </c>
      <c r="R609" s="24" t="s">
        <v>142</v>
      </c>
      <c r="S609" s="24" t="s">
        <v>152</v>
      </c>
      <c r="T609" s="24" t="s">
        <v>54</v>
      </c>
      <c r="U609" s="24" t="s">
        <v>179</v>
      </c>
      <c r="V609" s="27">
        <v>46212.723611111112</v>
      </c>
      <c r="W609" s="27">
        <v>46212.754861111112</v>
      </c>
      <c r="Z609" s="24">
        <v>1</v>
      </c>
      <c r="AA609" s="24" t="s">
        <v>58</v>
      </c>
      <c r="AB609" s="24" t="b">
        <v>0</v>
      </c>
      <c r="AC609" s="61"/>
    </row>
    <row r="610" spans="2:29" ht="13.7">
      <c r="B610" s="24" t="s">
        <v>49</v>
      </c>
      <c r="C610" s="24" t="s">
        <v>64</v>
      </c>
      <c r="D610" s="24" t="s">
        <v>70</v>
      </c>
      <c r="E610" s="24">
        <v>300</v>
      </c>
      <c r="F610" s="26">
        <v>46204</v>
      </c>
      <c r="G610" s="24" t="s">
        <v>52</v>
      </c>
      <c r="H610" s="24" t="s">
        <v>53</v>
      </c>
      <c r="I610" s="24" t="s">
        <v>54</v>
      </c>
      <c r="J610" s="24" t="s">
        <v>126</v>
      </c>
      <c r="K610" s="24">
        <v>1</v>
      </c>
      <c r="L610" s="24" t="s">
        <v>66</v>
      </c>
      <c r="M610" s="26">
        <v>46212</v>
      </c>
      <c r="N610" s="27">
        <v>46212.5625</v>
      </c>
      <c r="O610" s="27">
        <v>46212.770833333336</v>
      </c>
      <c r="P610" s="24" t="s">
        <v>1162</v>
      </c>
      <c r="Q610" s="24" t="s">
        <v>1163</v>
      </c>
      <c r="R610" s="24" t="s">
        <v>146</v>
      </c>
      <c r="T610" s="24" t="s">
        <v>54</v>
      </c>
      <c r="U610" s="24" t="s">
        <v>179</v>
      </c>
      <c r="V610" s="27">
        <v>46212.570138888892</v>
      </c>
      <c r="W610" s="27">
        <v>46212.603472222225</v>
      </c>
      <c r="Z610" s="24">
        <v>1</v>
      </c>
      <c r="AA610" s="24" t="s">
        <v>58</v>
      </c>
      <c r="AB610" s="24" t="b">
        <v>0</v>
      </c>
      <c r="AC610" s="61"/>
    </row>
    <row r="611" spans="2:29" ht="13.7">
      <c r="B611" s="24" t="s">
        <v>49</v>
      </c>
      <c r="C611" s="24" t="s">
        <v>64</v>
      </c>
      <c r="D611" s="24" t="s">
        <v>70</v>
      </c>
      <c r="E611" s="24">
        <v>360</v>
      </c>
      <c r="F611" s="26">
        <v>46174</v>
      </c>
      <c r="G611" s="24" t="s">
        <v>52</v>
      </c>
      <c r="H611" s="24" t="s">
        <v>53</v>
      </c>
      <c r="I611" s="24" t="s">
        <v>68</v>
      </c>
      <c r="J611" s="24" t="s">
        <v>125</v>
      </c>
      <c r="K611" s="24">
        <v>1</v>
      </c>
      <c r="L611" s="24" t="s">
        <v>66</v>
      </c>
      <c r="M611" s="26">
        <v>46203</v>
      </c>
      <c r="N611" s="27">
        <v>46203.375</v>
      </c>
      <c r="O611" s="27">
        <v>46203.625</v>
      </c>
      <c r="V611" s="27"/>
      <c r="W611" s="27"/>
      <c r="X611" s="24">
        <v>4</v>
      </c>
      <c r="Y611" s="24">
        <v>0</v>
      </c>
      <c r="Z611" s="24">
        <v>4</v>
      </c>
      <c r="AA611" s="24" t="s">
        <v>56</v>
      </c>
      <c r="AB611" s="24" t="b">
        <v>0</v>
      </c>
      <c r="AC611" s="61">
        <v>0</v>
      </c>
    </row>
    <row r="612" spans="2:29" ht="13.7">
      <c r="B612" s="24" t="s">
        <v>49</v>
      </c>
      <c r="C612" s="24" t="s">
        <v>64</v>
      </c>
      <c r="D612" s="24" t="s">
        <v>70</v>
      </c>
      <c r="E612" s="24">
        <v>360</v>
      </c>
      <c r="F612" s="26">
        <v>46174</v>
      </c>
      <c r="G612" s="24" t="s">
        <v>52</v>
      </c>
      <c r="H612" s="24" t="s">
        <v>53</v>
      </c>
      <c r="I612" s="24" t="s">
        <v>68</v>
      </c>
      <c r="J612" s="24" t="s">
        <v>126</v>
      </c>
      <c r="K612" s="24">
        <v>1</v>
      </c>
      <c r="L612" s="24" t="s">
        <v>66</v>
      </c>
      <c r="M612" s="26">
        <v>46203</v>
      </c>
      <c r="N612" s="27">
        <v>46203.375</v>
      </c>
      <c r="O612" s="27">
        <v>46203.625</v>
      </c>
      <c r="P612" s="24" t="s">
        <v>1164</v>
      </c>
      <c r="Q612" s="24" t="s">
        <v>1165</v>
      </c>
      <c r="R612" s="24" t="s">
        <v>749</v>
      </c>
      <c r="S612" s="24" t="s">
        <v>160</v>
      </c>
      <c r="T612" s="24" t="s">
        <v>68</v>
      </c>
      <c r="U612" s="24" t="s">
        <v>497</v>
      </c>
      <c r="V612" s="27">
        <v>46203.504166666666</v>
      </c>
      <c r="W612" s="27">
        <v>46203.547222222223</v>
      </c>
      <c r="Z612" s="24">
        <v>1</v>
      </c>
      <c r="AA612" s="24" t="s">
        <v>56</v>
      </c>
      <c r="AB612" s="24" t="b">
        <v>0</v>
      </c>
      <c r="AC612" s="61"/>
    </row>
    <row r="613" spans="2:29" ht="13.7">
      <c r="B613" s="24" t="s">
        <v>49</v>
      </c>
      <c r="C613" s="24" t="s">
        <v>64</v>
      </c>
      <c r="D613" s="24" t="s">
        <v>70</v>
      </c>
      <c r="E613" s="24">
        <v>360</v>
      </c>
      <c r="F613" s="26">
        <v>46174</v>
      </c>
      <c r="G613" s="24" t="s">
        <v>52</v>
      </c>
      <c r="H613" s="24" t="s">
        <v>53</v>
      </c>
      <c r="I613" s="24" t="s">
        <v>68</v>
      </c>
      <c r="J613" s="24" t="s">
        <v>126</v>
      </c>
      <c r="K613" s="24">
        <v>1</v>
      </c>
      <c r="L613" s="24" t="s">
        <v>66</v>
      </c>
      <c r="M613" s="26">
        <v>46203</v>
      </c>
      <c r="N613" s="27">
        <v>46203.375</v>
      </c>
      <c r="O613" s="27">
        <v>46203.625</v>
      </c>
      <c r="P613" s="24" t="s">
        <v>1166</v>
      </c>
      <c r="Q613" s="24" t="s">
        <v>1167</v>
      </c>
      <c r="R613" s="24" t="s">
        <v>323</v>
      </c>
      <c r="S613" s="24" t="s">
        <v>198</v>
      </c>
      <c r="T613" s="24" t="s">
        <v>68</v>
      </c>
      <c r="U613" s="24" t="s">
        <v>497</v>
      </c>
      <c r="V613" s="27">
        <v>46203.568749999999</v>
      </c>
      <c r="W613" s="27">
        <v>46203.607638888891</v>
      </c>
      <c r="Z613" s="24">
        <v>1</v>
      </c>
      <c r="AA613" s="24" t="s">
        <v>56</v>
      </c>
      <c r="AB613" s="24" t="b">
        <v>0</v>
      </c>
      <c r="AC613" s="61"/>
    </row>
    <row r="614" spans="2:29" ht="13.7">
      <c r="B614" s="24" t="s">
        <v>49</v>
      </c>
      <c r="C614" s="24" t="s">
        <v>64</v>
      </c>
      <c r="D614" s="24" t="s">
        <v>70</v>
      </c>
      <c r="E614" s="24">
        <v>360</v>
      </c>
      <c r="F614" s="26">
        <v>46174</v>
      </c>
      <c r="G614" s="24" t="s">
        <v>52</v>
      </c>
      <c r="H614" s="24" t="s">
        <v>53</v>
      </c>
      <c r="I614" s="24" t="s">
        <v>68</v>
      </c>
      <c r="J614" s="24" t="s">
        <v>126</v>
      </c>
      <c r="K614" s="24">
        <v>1</v>
      </c>
      <c r="L614" s="24" t="s">
        <v>66</v>
      </c>
      <c r="M614" s="26">
        <v>46203</v>
      </c>
      <c r="N614" s="27">
        <v>46203.375</v>
      </c>
      <c r="O614" s="27">
        <v>46203.625</v>
      </c>
      <c r="P614" s="24" t="s">
        <v>1168</v>
      </c>
      <c r="Q614" s="24" t="s">
        <v>1169</v>
      </c>
      <c r="R614" s="24" t="s">
        <v>636</v>
      </c>
      <c r="T614" s="24" t="s">
        <v>68</v>
      </c>
      <c r="U614" s="24" t="s">
        <v>497</v>
      </c>
      <c r="V614" s="27">
        <v>46203.440972222219</v>
      </c>
      <c r="W614" s="27">
        <v>46203.484722222223</v>
      </c>
      <c r="Z614" s="24">
        <v>1</v>
      </c>
      <c r="AA614" s="24" t="s">
        <v>56</v>
      </c>
      <c r="AB614" s="24" t="b">
        <v>0</v>
      </c>
      <c r="AC614" s="61"/>
    </row>
    <row r="615" spans="2:29" ht="13.7">
      <c r="B615" s="24" t="s">
        <v>49</v>
      </c>
      <c r="C615" s="24" t="s">
        <v>64</v>
      </c>
      <c r="D615" s="24" t="s">
        <v>70</v>
      </c>
      <c r="E615" s="24">
        <v>360</v>
      </c>
      <c r="F615" s="26">
        <v>46174</v>
      </c>
      <c r="G615" s="24" t="s">
        <v>52</v>
      </c>
      <c r="H615" s="24" t="s">
        <v>53</v>
      </c>
      <c r="I615" s="24" t="s">
        <v>68</v>
      </c>
      <c r="J615" s="24" t="s">
        <v>126</v>
      </c>
      <c r="K615" s="24">
        <v>1</v>
      </c>
      <c r="L615" s="24" t="s">
        <v>66</v>
      </c>
      <c r="M615" s="26">
        <v>46203</v>
      </c>
      <c r="N615" s="27">
        <v>46203.375</v>
      </c>
      <c r="O615" s="27">
        <v>46203.625</v>
      </c>
      <c r="P615" s="24" t="s">
        <v>1170</v>
      </c>
      <c r="Q615" s="24" t="s">
        <v>1171</v>
      </c>
      <c r="R615" s="24" t="s">
        <v>323</v>
      </c>
      <c r="T615" s="24" t="s">
        <v>68</v>
      </c>
      <c r="U615" s="24" t="s">
        <v>497</v>
      </c>
      <c r="V615" s="27">
        <v>46203.378472222219</v>
      </c>
      <c r="W615" s="27">
        <v>46203.416666666664</v>
      </c>
      <c r="Z615" s="24">
        <v>1</v>
      </c>
      <c r="AA615" s="24" t="s">
        <v>56</v>
      </c>
      <c r="AB615" s="24" t="b">
        <v>0</v>
      </c>
      <c r="AC615" s="61"/>
    </row>
    <row r="616" spans="2:29" ht="13.7">
      <c r="B616" s="24" t="s">
        <v>49</v>
      </c>
      <c r="C616" s="24" t="s">
        <v>64</v>
      </c>
      <c r="D616" s="24" t="s">
        <v>70</v>
      </c>
      <c r="E616" s="24">
        <v>360</v>
      </c>
      <c r="F616" s="26">
        <v>46204</v>
      </c>
      <c r="G616" s="24" t="s">
        <v>52</v>
      </c>
      <c r="H616" s="24" t="s">
        <v>53</v>
      </c>
      <c r="I616" s="24" t="s">
        <v>68</v>
      </c>
      <c r="J616" s="24" t="s">
        <v>125</v>
      </c>
      <c r="K616" s="24">
        <v>1</v>
      </c>
      <c r="L616" s="24" t="s">
        <v>66</v>
      </c>
      <c r="M616" s="26">
        <v>46230</v>
      </c>
      <c r="N616" s="27">
        <v>46230.333333333336</v>
      </c>
      <c r="O616" s="27">
        <v>46230.583333333336</v>
      </c>
      <c r="V616" s="27"/>
      <c r="W616" s="27"/>
      <c r="X616" s="24">
        <v>4</v>
      </c>
      <c r="Y616" s="24">
        <v>0</v>
      </c>
      <c r="Z616" s="24">
        <v>4</v>
      </c>
      <c r="AA616" s="24" t="s">
        <v>58</v>
      </c>
      <c r="AB616" s="24" t="b">
        <v>0</v>
      </c>
      <c r="AC616" s="61">
        <v>0</v>
      </c>
    </row>
    <row r="617" spans="2:29" ht="13.7">
      <c r="B617" s="24" t="s">
        <v>49</v>
      </c>
      <c r="C617" s="24" t="s">
        <v>64</v>
      </c>
      <c r="D617" s="24" t="s">
        <v>70</v>
      </c>
      <c r="E617" s="24">
        <v>360</v>
      </c>
      <c r="F617" s="26">
        <v>46204</v>
      </c>
      <c r="G617" s="24" t="s">
        <v>52</v>
      </c>
      <c r="H617" s="24" t="s">
        <v>53</v>
      </c>
      <c r="I617" s="24" t="s">
        <v>68</v>
      </c>
      <c r="J617" s="24" t="s">
        <v>126</v>
      </c>
      <c r="K617" s="24">
        <v>1</v>
      </c>
      <c r="L617" s="24" t="s">
        <v>66</v>
      </c>
      <c r="M617" s="26">
        <v>46230</v>
      </c>
      <c r="N617" s="27">
        <v>46230.333333333336</v>
      </c>
      <c r="O617" s="27">
        <v>46230.583333333336</v>
      </c>
      <c r="P617" s="24" t="s">
        <v>1172</v>
      </c>
      <c r="Q617" s="24" t="s">
        <v>1173</v>
      </c>
      <c r="R617" s="24" t="s">
        <v>633</v>
      </c>
      <c r="S617" s="24" t="s">
        <v>152</v>
      </c>
      <c r="T617" s="24" t="s">
        <v>68</v>
      </c>
      <c r="U617" s="24" t="s">
        <v>430</v>
      </c>
      <c r="V617" s="27">
        <v>46230.527777777781</v>
      </c>
      <c r="W617" s="27">
        <v>46230.567361111112</v>
      </c>
      <c r="Z617" s="24">
        <v>1</v>
      </c>
      <c r="AA617" s="24" t="s">
        <v>58</v>
      </c>
      <c r="AB617" s="24" t="b">
        <v>0</v>
      </c>
      <c r="AC617" s="61"/>
    </row>
    <row r="618" spans="2:29" ht="13.7">
      <c r="B618" s="24" t="s">
        <v>49</v>
      </c>
      <c r="C618" s="24" t="s">
        <v>64</v>
      </c>
      <c r="D618" s="24" t="s">
        <v>70</v>
      </c>
      <c r="E618" s="24">
        <v>360</v>
      </c>
      <c r="F618" s="26">
        <v>46204</v>
      </c>
      <c r="G618" s="24" t="s">
        <v>52</v>
      </c>
      <c r="H618" s="24" t="s">
        <v>53</v>
      </c>
      <c r="I618" s="24" t="s">
        <v>68</v>
      </c>
      <c r="J618" s="24" t="s">
        <v>126</v>
      </c>
      <c r="K618" s="24">
        <v>1</v>
      </c>
      <c r="L618" s="24" t="s">
        <v>66</v>
      </c>
      <c r="M618" s="26">
        <v>46230</v>
      </c>
      <c r="N618" s="27">
        <v>46230.333333333336</v>
      </c>
      <c r="O618" s="27">
        <v>46230.583333333336</v>
      </c>
      <c r="P618" s="24" t="s">
        <v>1174</v>
      </c>
      <c r="Q618" s="24" t="s">
        <v>1175</v>
      </c>
      <c r="R618" s="24" t="s">
        <v>323</v>
      </c>
      <c r="T618" s="24" t="s">
        <v>68</v>
      </c>
      <c r="U618" s="24" t="s">
        <v>430</v>
      </c>
      <c r="V618" s="27">
        <v>46230.461805555555</v>
      </c>
      <c r="W618" s="27">
        <v>46230.509722222225</v>
      </c>
      <c r="Z618" s="24">
        <v>1</v>
      </c>
      <c r="AA618" s="24" t="s">
        <v>58</v>
      </c>
      <c r="AB618" s="24" t="b">
        <v>0</v>
      </c>
      <c r="AC618" s="61"/>
    </row>
    <row r="619" spans="2:29" ht="13.7">
      <c r="B619" s="24" t="s">
        <v>49</v>
      </c>
      <c r="C619" s="24" t="s">
        <v>64</v>
      </c>
      <c r="D619" s="24" t="s">
        <v>70</v>
      </c>
      <c r="E619" s="24">
        <v>360</v>
      </c>
      <c r="F619" s="26">
        <v>46204</v>
      </c>
      <c r="G619" s="24" t="s">
        <v>52</v>
      </c>
      <c r="H619" s="24" t="s">
        <v>53</v>
      </c>
      <c r="I619" s="24" t="s">
        <v>68</v>
      </c>
      <c r="J619" s="24" t="s">
        <v>126</v>
      </c>
      <c r="K619" s="24">
        <v>1</v>
      </c>
      <c r="L619" s="24" t="s">
        <v>66</v>
      </c>
      <c r="M619" s="26">
        <v>46230</v>
      </c>
      <c r="N619" s="27">
        <v>46230.333333333336</v>
      </c>
      <c r="O619" s="27">
        <v>46230.583333333336</v>
      </c>
      <c r="P619" s="24" t="s">
        <v>1176</v>
      </c>
      <c r="Q619" s="24" t="s">
        <v>1177</v>
      </c>
      <c r="R619" s="24" t="s">
        <v>749</v>
      </c>
      <c r="T619" s="24" t="s">
        <v>68</v>
      </c>
      <c r="U619" s="24" t="s">
        <v>430</v>
      </c>
      <c r="V619" s="27">
        <v>46230.339583333334</v>
      </c>
      <c r="W619" s="27">
        <v>46230.381249999999</v>
      </c>
      <c r="Z619" s="24">
        <v>1</v>
      </c>
      <c r="AA619" s="24" t="s">
        <v>58</v>
      </c>
      <c r="AB619" s="24" t="b">
        <v>0</v>
      </c>
      <c r="AC619" s="61"/>
    </row>
    <row r="620" spans="2:29" ht="13.7">
      <c r="B620" s="24" t="s">
        <v>49</v>
      </c>
      <c r="C620" s="24" t="s">
        <v>64</v>
      </c>
      <c r="D620" s="24" t="s">
        <v>70</v>
      </c>
      <c r="E620" s="24">
        <v>360</v>
      </c>
      <c r="F620" s="26">
        <v>46204</v>
      </c>
      <c r="G620" s="24" t="s">
        <v>52</v>
      </c>
      <c r="H620" s="24" t="s">
        <v>53</v>
      </c>
      <c r="I620" s="24" t="s">
        <v>68</v>
      </c>
      <c r="J620" s="24" t="s">
        <v>126</v>
      </c>
      <c r="K620" s="24">
        <v>1</v>
      </c>
      <c r="L620" s="24" t="s">
        <v>66</v>
      </c>
      <c r="M620" s="26">
        <v>46230</v>
      </c>
      <c r="N620" s="27">
        <v>46230.333333333336</v>
      </c>
      <c r="O620" s="27">
        <v>46230.583333333336</v>
      </c>
      <c r="P620" s="24" t="s">
        <v>1178</v>
      </c>
      <c r="Q620" s="24" t="s">
        <v>1179</v>
      </c>
      <c r="R620" s="24" t="s">
        <v>636</v>
      </c>
      <c r="S620" s="24" t="s">
        <v>156</v>
      </c>
      <c r="T620" s="24" t="s">
        <v>68</v>
      </c>
      <c r="U620" s="24" t="s">
        <v>430</v>
      </c>
      <c r="V620" s="27">
        <v>46230.40347222222</v>
      </c>
      <c r="W620" s="27">
        <v>46230.440972222219</v>
      </c>
      <c r="Z620" s="24">
        <v>1</v>
      </c>
      <c r="AA620" s="24" t="s">
        <v>58</v>
      </c>
      <c r="AB620" s="24" t="b">
        <v>0</v>
      </c>
      <c r="AC620" s="61"/>
    </row>
    <row r="621" spans="2:29" ht="13.7">
      <c r="B621" s="24" t="s">
        <v>49</v>
      </c>
      <c r="C621" s="24" t="s">
        <v>64</v>
      </c>
      <c r="D621" s="24" t="s">
        <v>70</v>
      </c>
      <c r="E621" s="24">
        <v>420</v>
      </c>
      <c r="F621" s="26">
        <v>46174</v>
      </c>
      <c r="G621" s="24" t="s">
        <v>52</v>
      </c>
      <c r="H621" s="24" t="s">
        <v>53</v>
      </c>
      <c r="I621" s="24" t="s">
        <v>62</v>
      </c>
      <c r="J621" s="24" t="s">
        <v>125</v>
      </c>
      <c r="K621" s="24">
        <v>1</v>
      </c>
      <c r="L621" s="24" t="s">
        <v>66</v>
      </c>
      <c r="M621" s="26">
        <v>46193</v>
      </c>
      <c r="N621" s="27">
        <v>46193.354166666664</v>
      </c>
      <c r="O621" s="27">
        <v>46193.645833333336</v>
      </c>
      <c r="V621" s="27"/>
      <c r="W621" s="27"/>
      <c r="X621" s="24">
        <v>4</v>
      </c>
      <c r="Y621" s="24">
        <v>0</v>
      </c>
      <c r="Z621" s="24">
        <v>4</v>
      </c>
      <c r="AA621" s="24" t="s">
        <v>56</v>
      </c>
      <c r="AB621" s="24" t="b">
        <v>0</v>
      </c>
      <c r="AC621" s="61">
        <v>0</v>
      </c>
    </row>
    <row r="622" spans="2:29" ht="13.7">
      <c r="B622" s="24" t="s">
        <v>49</v>
      </c>
      <c r="C622" s="24" t="s">
        <v>64</v>
      </c>
      <c r="D622" s="24" t="s">
        <v>70</v>
      </c>
      <c r="E622" s="24">
        <v>420</v>
      </c>
      <c r="F622" s="26">
        <v>46174</v>
      </c>
      <c r="G622" s="24" t="s">
        <v>52</v>
      </c>
      <c r="H622" s="24" t="s">
        <v>53</v>
      </c>
      <c r="I622" s="24" t="s">
        <v>62</v>
      </c>
      <c r="J622" s="24" t="s">
        <v>126</v>
      </c>
      <c r="K622" s="24">
        <v>1</v>
      </c>
      <c r="L622" s="24" t="s">
        <v>66</v>
      </c>
      <c r="M622" s="26">
        <v>46193</v>
      </c>
      <c r="N622" s="27">
        <v>46193.354166666664</v>
      </c>
      <c r="O622" s="27">
        <v>46193.645833333336</v>
      </c>
      <c r="P622" s="24" t="s">
        <v>1180</v>
      </c>
      <c r="Q622" s="24" t="s">
        <v>1181</v>
      </c>
      <c r="R622" s="24" t="s">
        <v>328</v>
      </c>
      <c r="T622" s="24" t="s">
        <v>62</v>
      </c>
      <c r="U622" s="24" t="s">
        <v>278</v>
      </c>
      <c r="V622" s="27">
        <v>46193.574999999997</v>
      </c>
      <c r="W622" s="27">
        <v>46193.620138888888</v>
      </c>
      <c r="Z622" s="24">
        <v>1</v>
      </c>
      <c r="AA622" s="24" t="s">
        <v>56</v>
      </c>
      <c r="AB622" s="24" t="b">
        <v>0</v>
      </c>
      <c r="AC622" s="61"/>
    </row>
    <row r="623" spans="2:29" ht="13.7">
      <c r="B623" s="24" t="s">
        <v>49</v>
      </c>
      <c r="C623" s="24" t="s">
        <v>64</v>
      </c>
      <c r="D623" s="24" t="s">
        <v>70</v>
      </c>
      <c r="E623" s="24">
        <v>420</v>
      </c>
      <c r="F623" s="26">
        <v>46174</v>
      </c>
      <c r="G623" s="24" t="s">
        <v>52</v>
      </c>
      <c r="H623" s="24" t="s">
        <v>53</v>
      </c>
      <c r="I623" s="24" t="s">
        <v>62</v>
      </c>
      <c r="J623" s="24" t="s">
        <v>126</v>
      </c>
      <c r="K623" s="24">
        <v>1</v>
      </c>
      <c r="L623" s="24" t="s">
        <v>66</v>
      </c>
      <c r="M623" s="26">
        <v>46193</v>
      </c>
      <c r="N623" s="27">
        <v>46193.354166666664</v>
      </c>
      <c r="O623" s="27">
        <v>46193.645833333336</v>
      </c>
      <c r="P623" s="24" t="s">
        <v>1182</v>
      </c>
      <c r="Q623" s="24" t="s">
        <v>1183</v>
      </c>
      <c r="R623" s="24" t="s">
        <v>323</v>
      </c>
      <c r="T623" s="24" t="s">
        <v>62</v>
      </c>
      <c r="U623" s="24" t="s">
        <v>278</v>
      </c>
      <c r="V623" s="27">
        <v>46193.507638888892</v>
      </c>
      <c r="W623" s="27">
        <v>46193.553472222222</v>
      </c>
      <c r="Z623" s="24">
        <v>1</v>
      </c>
      <c r="AA623" s="24" t="s">
        <v>56</v>
      </c>
      <c r="AB623" s="24" t="b">
        <v>0</v>
      </c>
      <c r="AC623" s="61"/>
    </row>
    <row r="624" spans="2:29" ht="13.7">
      <c r="B624" s="24" t="s">
        <v>49</v>
      </c>
      <c r="C624" s="24" t="s">
        <v>64</v>
      </c>
      <c r="D624" s="24" t="s">
        <v>70</v>
      </c>
      <c r="E624" s="24">
        <v>420</v>
      </c>
      <c r="F624" s="26">
        <v>46174</v>
      </c>
      <c r="G624" s="24" t="s">
        <v>52</v>
      </c>
      <c r="H624" s="24" t="s">
        <v>53</v>
      </c>
      <c r="I624" s="24" t="s">
        <v>62</v>
      </c>
      <c r="J624" s="24" t="s">
        <v>126</v>
      </c>
      <c r="K624" s="24">
        <v>1</v>
      </c>
      <c r="L624" s="24" t="s">
        <v>66</v>
      </c>
      <c r="M624" s="26">
        <v>46193</v>
      </c>
      <c r="N624" s="27">
        <v>46193.354166666664</v>
      </c>
      <c r="O624" s="27">
        <v>46193.645833333336</v>
      </c>
      <c r="P624" s="24" t="s">
        <v>1184</v>
      </c>
      <c r="Q624" s="24" t="s">
        <v>1185</v>
      </c>
      <c r="R624" s="24" t="s">
        <v>249</v>
      </c>
      <c r="T624" s="24" t="s">
        <v>62</v>
      </c>
      <c r="U624" s="24" t="s">
        <v>278</v>
      </c>
      <c r="V624" s="27">
        <v>46193.361805555556</v>
      </c>
      <c r="W624" s="27">
        <v>46193.42083333333</v>
      </c>
      <c r="Z624" s="24">
        <v>1</v>
      </c>
      <c r="AA624" s="24" t="s">
        <v>56</v>
      </c>
      <c r="AB624" s="24" t="b">
        <v>0</v>
      </c>
      <c r="AC624" s="61"/>
    </row>
    <row r="625" spans="2:29" ht="13.7">
      <c r="B625" s="24" t="s">
        <v>49</v>
      </c>
      <c r="C625" s="24" t="s">
        <v>64</v>
      </c>
      <c r="D625" s="24" t="s">
        <v>70</v>
      </c>
      <c r="E625" s="24">
        <v>420</v>
      </c>
      <c r="F625" s="26">
        <v>46174</v>
      </c>
      <c r="G625" s="24" t="s">
        <v>52</v>
      </c>
      <c r="H625" s="24" t="s">
        <v>53</v>
      </c>
      <c r="I625" s="24" t="s">
        <v>62</v>
      </c>
      <c r="J625" s="24" t="s">
        <v>126</v>
      </c>
      <c r="K625" s="24">
        <v>1</v>
      </c>
      <c r="L625" s="24" t="s">
        <v>66</v>
      </c>
      <c r="M625" s="26">
        <v>46193</v>
      </c>
      <c r="N625" s="27">
        <v>46193.354166666664</v>
      </c>
      <c r="O625" s="27">
        <v>46193.645833333336</v>
      </c>
      <c r="P625" s="24" t="s">
        <v>1186</v>
      </c>
      <c r="Q625" s="24" t="s">
        <v>1187</v>
      </c>
      <c r="R625" s="24" t="s">
        <v>323</v>
      </c>
      <c r="T625" s="24" t="s">
        <v>62</v>
      </c>
      <c r="U625" s="24" t="s">
        <v>278</v>
      </c>
      <c r="V625" s="27">
        <v>46193.429166666669</v>
      </c>
      <c r="W625" s="27">
        <v>46193.478472222225</v>
      </c>
      <c r="Z625" s="24">
        <v>1</v>
      </c>
      <c r="AA625" s="24" t="s">
        <v>56</v>
      </c>
      <c r="AB625" s="24" t="b">
        <v>0</v>
      </c>
      <c r="AC625" s="61"/>
    </row>
    <row r="626" spans="2:29" ht="13.7">
      <c r="B626" s="24" t="s">
        <v>49</v>
      </c>
      <c r="C626" s="24" t="s">
        <v>64</v>
      </c>
      <c r="D626" s="24" t="s">
        <v>70</v>
      </c>
      <c r="E626" s="24">
        <v>420</v>
      </c>
      <c r="F626" s="26">
        <v>46204</v>
      </c>
      <c r="G626" s="24" t="s">
        <v>52</v>
      </c>
      <c r="H626" s="24" t="s">
        <v>53</v>
      </c>
      <c r="I626" s="24" t="s">
        <v>54</v>
      </c>
      <c r="J626" s="24" t="s">
        <v>125</v>
      </c>
      <c r="K626" s="24">
        <v>1</v>
      </c>
      <c r="L626" s="24" t="s">
        <v>66</v>
      </c>
      <c r="M626" s="26">
        <v>46219</v>
      </c>
      <c r="N626" s="27">
        <v>46219.375</v>
      </c>
      <c r="O626" s="27">
        <v>46219.666666666664</v>
      </c>
      <c r="V626" s="27"/>
      <c r="W626" s="27"/>
      <c r="X626" s="24">
        <v>4</v>
      </c>
      <c r="Y626" s="24">
        <v>0</v>
      </c>
      <c r="Z626" s="24">
        <v>4</v>
      </c>
      <c r="AA626" s="24" t="s">
        <v>58</v>
      </c>
      <c r="AB626" s="24" t="b">
        <v>0</v>
      </c>
      <c r="AC626" s="61">
        <v>0</v>
      </c>
    </row>
    <row r="627" spans="2:29" ht="13.7">
      <c r="B627" s="24" t="s">
        <v>49</v>
      </c>
      <c r="C627" s="24" t="s">
        <v>64</v>
      </c>
      <c r="D627" s="24" t="s">
        <v>70</v>
      </c>
      <c r="E627" s="24">
        <v>420</v>
      </c>
      <c r="F627" s="26">
        <v>46204</v>
      </c>
      <c r="G627" s="24" t="s">
        <v>52</v>
      </c>
      <c r="H627" s="24" t="s">
        <v>53</v>
      </c>
      <c r="I627" s="24" t="s">
        <v>54</v>
      </c>
      <c r="J627" s="24" t="s">
        <v>126</v>
      </c>
      <c r="K627" s="24">
        <v>1</v>
      </c>
      <c r="L627" s="24" t="s">
        <v>66</v>
      </c>
      <c r="M627" s="26">
        <v>46219</v>
      </c>
      <c r="N627" s="27">
        <v>46219.375</v>
      </c>
      <c r="O627" s="27">
        <v>46219.666666666664</v>
      </c>
      <c r="P627" s="24" t="s">
        <v>1188</v>
      </c>
      <c r="Q627" s="24" t="s">
        <v>1189</v>
      </c>
      <c r="R627" s="24" t="s">
        <v>149</v>
      </c>
      <c r="T627" s="24" t="s">
        <v>54</v>
      </c>
      <c r="U627" s="24" t="s">
        <v>580</v>
      </c>
      <c r="V627" s="27">
        <v>46219.527083333334</v>
      </c>
      <c r="W627" s="27">
        <v>46219.570138888892</v>
      </c>
      <c r="Z627" s="24">
        <v>1</v>
      </c>
      <c r="AA627" s="24" t="s">
        <v>58</v>
      </c>
      <c r="AB627" s="24" t="b">
        <v>0</v>
      </c>
      <c r="AC627" s="61"/>
    </row>
    <row r="628" spans="2:29" ht="13.7">
      <c r="B628" s="24" t="s">
        <v>49</v>
      </c>
      <c r="C628" s="24" t="s">
        <v>64</v>
      </c>
      <c r="D628" s="24" t="s">
        <v>70</v>
      </c>
      <c r="E628" s="24">
        <v>420</v>
      </c>
      <c r="F628" s="26">
        <v>46204</v>
      </c>
      <c r="G628" s="24" t="s">
        <v>52</v>
      </c>
      <c r="H628" s="24" t="s">
        <v>53</v>
      </c>
      <c r="I628" s="24" t="s">
        <v>54</v>
      </c>
      <c r="J628" s="24" t="s">
        <v>126</v>
      </c>
      <c r="K628" s="24">
        <v>1</v>
      </c>
      <c r="L628" s="24" t="s">
        <v>66</v>
      </c>
      <c r="M628" s="26">
        <v>46219</v>
      </c>
      <c r="N628" s="27">
        <v>46219.375</v>
      </c>
      <c r="O628" s="27">
        <v>46219.666666666664</v>
      </c>
      <c r="P628" s="24" t="s">
        <v>1190</v>
      </c>
      <c r="Q628" s="24" t="s">
        <v>1191</v>
      </c>
      <c r="R628" s="24" t="s">
        <v>190</v>
      </c>
      <c r="T628" s="24" t="s">
        <v>54</v>
      </c>
      <c r="U628" s="24" t="s">
        <v>580</v>
      </c>
      <c r="V628" s="27">
        <v>46219.377083333333</v>
      </c>
      <c r="W628" s="27">
        <v>46219.433333333334</v>
      </c>
      <c r="Z628" s="24">
        <v>1</v>
      </c>
      <c r="AA628" s="24" t="s">
        <v>58</v>
      </c>
      <c r="AB628" s="24" t="b">
        <v>0</v>
      </c>
      <c r="AC628" s="61"/>
    </row>
    <row r="629" spans="2:29" ht="13.7">
      <c r="B629" s="24" t="s">
        <v>49</v>
      </c>
      <c r="C629" s="24" t="s">
        <v>64</v>
      </c>
      <c r="D629" s="24" t="s">
        <v>70</v>
      </c>
      <c r="E629" s="24">
        <v>420</v>
      </c>
      <c r="F629" s="26">
        <v>46204</v>
      </c>
      <c r="G629" s="24" t="s">
        <v>52</v>
      </c>
      <c r="H629" s="24" t="s">
        <v>53</v>
      </c>
      <c r="I629" s="24" t="s">
        <v>54</v>
      </c>
      <c r="J629" s="24" t="s">
        <v>126</v>
      </c>
      <c r="K629" s="24">
        <v>1</v>
      </c>
      <c r="L629" s="24" t="s">
        <v>66</v>
      </c>
      <c r="M629" s="26">
        <v>46219</v>
      </c>
      <c r="N629" s="27">
        <v>46219.375</v>
      </c>
      <c r="O629" s="27">
        <v>46219.666666666664</v>
      </c>
      <c r="P629" s="24" t="s">
        <v>1192</v>
      </c>
      <c r="Q629" s="24" t="s">
        <v>1193</v>
      </c>
      <c r="R629" s="24" t="s">
        <v>149</v>
      </c>
      <c r="S629" s="24" t="s">
        <v>160</v>
      </c>
      <c r="T629" s="24" t="s">
        <v>54</v>
      </c>
      <c r="U629" s="24" t="s">
        <v>580</v>
      </c>
      <c r="V629" s="27">
        <v>46219.59652777778</v>
      </c>
      <c r="W629" s="27">
        <v>46219.650694444441</v>
      </c>
      <c r="Z629" s="24">
        <v>1</v>
      </c>
      <c r="AA629" s="24" t="s">
        <v>58</v>
      </c>
      <c r="AB629" s="24" t="b">
        <v>0</v>
      </c>
      <c r="AC629" s="61"/>
    </row>
    <row r="630" spans="2:29" ht="13.7">
      <c r="B630" s="24" t="s">
        <v>49</v>
      </c>
      <c r="C630" s="24" t="s">
        <v>64</v>
      </c>
      <c r="D630" s="24" t="s">
        <v>70</v>
      </c>
      <c r="E630" s="24">
        <v>420</v>
      </c>
      <c r="F630" s="26">
        <v>46204</v>
      </c>
      <c r="G630" s="24" t="s">
        <v>52</v>
      </c>
      <c r="H630" s="24" t="s">
        <v>53</v>
      </c>
      <c r="I630" s="24" t="s">
        <v>54</v>
      </c>
      <c r="J630" s="24" t="s">
        <v>126</v>
      </c>
      <c r="K630" s="24">
        <v>1</v>
      </c>
      <c r="L630" s="24" t="s">
        <v>66</v>
      </c>
      <c r="M630" s="26">
        <v>46219</v>
      </c>
      <c r="N630" s="27">
        <v>46219.375</v>
      </c>
      <c r="O630" s="27">
        <v>46219.666666666664</v>
      </c>
      <c r="P630" s="24" t="s">
        <v>1194</v>
      </c>
      <c r="Q630" s="24" t="s">
        <v>1195</v>
      </c>
      <c r="R630" s="24" t="s">
        <v>142</v>
      </c>
      <c r="S630" s="24" t="s">
        <v>156</v>
      </c>
      <c r="T630" s="24" t="s">
        <v>54</v>
      </c>
      <c r="U630" s="24" t="s">
        <v>580</v>
      </c>
      <c r="V630" s="27">
        <v>46219.45208333333</v>
      </c>
      <c r="W630" s="27">
        <v>46219.493750000001</v>
      </c>
      <c r="Z630" s="24">
        <v>1</v>
      </c>
      <c r="AA630" s="24" t="s">
        <v>58</v>
      </c>
      <c r="AB630" s="24" t="b">
        <v>0</v>
      </c>
      <c r="AC630" s="61"/>
    </row>
    <row r="631" spans="2:29" ht="13.7">
      <c r="B631" s="24" t="s">
        <v>49</v>
      </c>
      <c r="C631" s="24" t="s">
        <v>64</v>
      </c>
      <c r="D631" s="24" t="s">
        <v>70</v>
      </c>
      <c r="E631" s="24">
        <v>420</v>
      </c>
      <c r="F631" s="26">
        <v>46204</v>
      </c>
      <c r="G631" s="24" t="s">
        <v>52</v>
      </c>
      <c r="H631" s="24" t="s">
        <v>53</v>
      </c>
      <c r="I631" s="24" t="s">
        <v>68</v>
      </c>
      <c r="J631" s="24" t="s">
        <v>125</v>
      </c>
      <c r="K631" s="24">
        <v>1</v>
      </c>
      <c r="L631" s="24" t="s">
        <v>66</v>
      </c>
      <c r="M631" s="26">
        <v>46231</v>
      </c>
      <c r="N631" s="27">
        <v>46231.375</v>
      </c>
      <c r="O631" s="27">
        <v>46231.666666666664</v>
      </c>
      <c r="V631" s="27"/>
      <c r="W631" s="27"/>
      <c r="X631" s="24">
        <v>4</v>
      </c>
      <c r="Y631" s="24">
        <v>0</v>
      </c>
      <c r="Z631" s="24">
        <v>4</v>
      </c>
      <c r="AA631" s="24" t="s">
        <v>58</v>
      </c>
      <c r="AB631" s="24" t="b">
        <v>0</v>
      </c>
      <c r="AC631" s="61">
        <v>0</v>
      </c>
    </row>
    <row r="632" spans="2:29" ht="13.7">
      <c r="B632" s="24" t="s">
        <v>49</v>
      </c>
      <c r="C632" s="24" t="s">
        <v>64</v>
      </c>
      <c r="D632" s="24" t="s">
        <v>70</v>
      </c>
      <c r="E632" s="24">
        <v>420</v>
      </c>
      <c r="F632" s="26">
        <v>46204</v>
      </c>
      <c r="G632" s="24" t="s">
        <v>52</v>
      </c>
      <c r="H632" s="24" t="s">
        <v>53</v>
      </c>
      <c r="I632" s="24" t="s">
        <v>68</v>
      </c>
      <c r="J632" s="24" t="s">
        <v>126</v>
      </c>
      <c r="K632" s="24">
        <v>1</v>
      </c>
      <c r="L632" s="24" t="s">
        <v>66</v>
      </c>
      <c r="M632" s="26">
        <v>46231</v>
      </c>
      <c r="N632" s="27">
        <v>46231.375</v>
      </c>
      <c r="O632" s="27">
        <v>46231.666666666664</v>
      </c>
      <c r="P632" s="24" t="s">
        <v>1196</v>
      </c>
      <c r="Q632" s="24" t="s">
        <v>1197</v>
      </c>
      <c r="R632" s="24" t="s">
        <v>633</v>
      </c>
      <c r="T632" s="24" t="s">
        <v>68</v>
      </c>
      <c r="U632" s="24" t="s">
        <v>297</v>
      </c>
      <c r="V632" s="27">
        <v>46231.524305555555</v>
      </c>
      <c r="W632" s="27">
        <v>46231.570833333331</v>
      </c>
      <c r="Z632" s="24">
        <v>1</v>
      </c>
      <c r="AA632" s="24" t="s">
        <v>58</v>
      </c>
      <c r="AB632" s="24" t="b">
        <v>0</v>
      </c>
      <c r="AC632" s="61"/>
    </row>
    <row r="633" spans="2:29" ht="13.7">
      <c r="B633" s="24" t="s">
        <v>49</v>
      </c>
      <c r="C633" s="24" t="s">
        <v>64</v>
      </c>
      <c r="D633" s="24" t="s">
        <v>70</v>
      </c>
      <c r="E633" s="24">
        <v>420</v>
      </c>
      <c r="F633" s="26">
        <v>46204</v>
      </c>
      <c r="G633" s="24" t="s">
        <v>52</v>
      </c>
      <c r="H633" s="24" t="s">
        <v>53</v>
      </c>
      <c r="I633" s="24" t="s">
        <v>68</v>
      </c>
      <c r="J633" s="24" t="s">
        <v>126</v>
      </c>
      <c r="K633" s="24">
        <v>1</v>
      </c>
      <c r="L633" s="24" t="s">
        <v>66</v>
      </c>
      <c r="M633" s="26">
        <v>46231</v>
      </c>
      <c r="N633" s="27">
        <v>46231.375</v>
      </c>
      <c r="O633" s="27">
        <v>46231.666666666664</v>
      </c>
      <c r="P633" s="24" t="s">
        <v>1198</v>
      </c>
      <c r="Q633" s="24" t="s">
        <v>1199</v>
      </c>
      <c r="R633" s="24" t="s">
        <v>633</v>
      </c>
      <c r="T633" s="24" t="s">
        <v>68</v>
      </c>
      <c r="U633" s="24" t="s">
        <v>297</v>
      </c>
      <c r="V633" s="27">
        <v>46231.597222222219</v>
      </c>
      <c r="W633" s="27">
        <v>46231.637499999997</v>
      </c>
      <c r="Z633" s="24">
        <v>1</v>
      </c>
      <c r="AA633" s="24" t="s">
        <v>58</v>
      </c>
      <c r="AB633" s="24" t="b">
        <v>0</v>
      </c>
      <c r="AC633" s="61"/>
    </row>
    <row r="634" spans="2:29" ht="13.7">
      <c r="B634" s="24" t="s">
        <v>49</v>
      </c>
      <c r="C634" s="24" t="s">
        <v>64</v>
      </c>
      <c r="D634" s="24" t="s">
        <v>70</v>
      </c>
      <c r="E634" s="24">
        <v>420</v>
      </c>
      <c r="F634" s="26">
        <v>46204</v>
      </c>
      <c r="G634" s="24" t="s">
        <v>52</v>
      </c>
      <c r="H634" s="24" t="s">
        <v>53</v>
      </c>
      <c r="I634" s="24" t="s">
        <v>68</v>
      </c>
      <c r="J634" s="24" t="s">
        <v>126</v>
      </c>
      <c r="K634" s="24">
        <v>1</v>
      </c>
      <c r="L634" s="24" t="s">
        <v>66</v>
      </c>
      <c r="M634" s="26">
        <v>46231</v>
      </c>
      <c r="N634" s="27">
        <v>46231.375</v>
      </c>
      <c r="O634" s="27">
        <v>46231.666666666664</v>
      </c>
      <c r="P634" s="24" t="s">
        <v>1200</v>
      </c>
      <c r="Q634" s="24" t="s">
        <v>1201</v>
      </c>
      <c r="R634" s="24" t="s">
        <v>749</v>
      </c>
      <c r="T634" s="24" t="s">
        <v>68</v>
      </c>
      <c r="U634" s="24" t="s">
        <v>297</v>
      </c>
      <c r="V634" s="27">
        <v>46231.379861111112</v>
      </c>
      <c r="W634" s="27">
        <v>46231.431250000001</v>
      </c>
      <c r="Z634" s="24">
        <v>1</v>
      </c>
      <c r="AA634" s="24" t="s">
        <v>58</v>
      </c>
      <c r="AB634" s="24" t="b">
        <v>0</v>
      </c>
      <c r="AC634" s="61"/>
    </row>
    <row r="635" spans="2:29" ht="13.7">
      <c r="B635" s="24" t="s">
        <v>49</v>
      </c>
      <c r="C635" s="24" t="s">
        <v>64</v>
      </c>
      <c r="D635" s="24" t="s">
        <v>70</v>
      </c>
      <c r="E635" s="24">
        <v>420</v>
      </c>
      <c r="F635" s="26">
        <v>46204</v>
      </c>
      <c r="G635" s="24" t="s">
        <v>52</v>
      </c>
      <c r="H635" s="24" t="s">
        <v>53</v>
      </c>
      <c r="I635" s="24" t="s">
        <v>68</v>
      </c>
      <c r="J635" s="24" t="s">
        <v>126</v>
      </c>
      <c r="K635" s="24">
        <v>1</v>
      </c>
      <c r="L635" s="24" t="s">
        <v>66</v>
      </c>
      <c r="M635" s="26">
        <v>46231</v>
      </c>
      <c r="N635" s="27">
        <v>46231.375</v>
      </c>
      <c r="O635" s="27">
        <v>46231.666666666664</v>
      </c>
      <c r="P635" s="24" t="s">
        <v>1202</v>
      </c>
      <c r="Q635" s="24" t="s">
        <v>1203</v>
      </c>
      <c r="R635" s="24" t="s">
        <v>633</v>
      </c>
      <c r="T635" s="24" t="s">
        <v>68</v>
      </c>
      <c r="U635" s="24" t="s">
        <v>297</v>
      </c>
      <c r="V635" s="27">
        <v>46231.453472222223</v>
      </c>
      <c r="W635" s="27">
        <v>46231.509027777778</v>
      </c>
      <c r="Z635" s="24">
        <v>1</v>
      </c>
      <c r="AA635" s="24" t="s">
        <v>58</v>
      </c>
      <c r="AB635" s="24" t="b">
        <v>0</v>
      </c>
      <c r="AC635" s="61"/>
    </row>
    <row r="636" spans="2:29" ht="13.7">
      <c r="B636" s="24" t="s">
        <v>49</v>
      </c>
      <c r="C636" s="24" t="s">
        <v>64</v>
      </c>
      <c r="D636" s="24" t="s">
        <v>70</v>
      </c>
      <c r="E636" s="24">
        <v>420</v>
      </c>
      <c r="F636" s="26">
        <v>46235</v>
      </c>
      <c r="G636" s="24" t="s">
        <v>52</v>
      </c>
      <c r="H636" s="24" t="s">
        <v>53</v>
      </c>
      <c r="I636" s="24" t="s">
        <v>54</v>
      </c>
      <c r="J636" s="24" t="s">
        <v>125</v>
      </c>
      <c r="K636" s="24">
        <v>1</v>
      </c>
      <c r="L636" s="24" t="s">
        <v>66</v>
      </c>
      <c r="M636" s="26">
        <v>46259</v>
      </c>
      <c r="N636" s="27">
        <v>46259.3125</v>
      </c>
      <c r="O636" s="27">
        <v>46259.604166666664</v>
      </c>
      <c r="V636" s="27"/>
      <c r="W636" s="27"/>
      <c r="X636" s="24">
        <v>4</v>
      </c>
      <c r="Y636" s="24">
        <v>0</v>
      </c>
      <c r="Z636" s="24">
        <v>4</v>
      </c>
      <c r="AA636" s="24" t="s">
        <v>60</v>
      </c>
      <c r="AB636" s="24" t="b">
        <v>0</v>
      </c>
      <c r="AC636" s="61">
        <v>0</v>
      </c>
    </row>
    <row r="637" spans="2:29" ht="13.7">
      <c r="B637" s="24" t="s">
        <v>49</v>
      </c>
      <c r="C637" s="24" t="s">
        <v>64</v>
      </c>
      <c r="D637" s="24" t="s">
        <v>70</v>
      </c>
      <c r="E637" s="24">
        <v>420</v>
      </c>
      <c r="F637" s="26">
        <v>46235</v>
      </c>
      <c r="G637" s="24" t="s">
        <v>52</v>
      </c>
      <c r="H637" s="24" t="s">
        <v>53</v>
      </c>
      <c r="I637" s="24" t="s">
        <v>54</v>
      </c>
      <c r="J637" s="24" t="s">
        <v>126</v>
      </c>
      <c r="K637" s="24">
        <v>1</v>
      </c>
      <c r="L637" s="24" t="s">
        <v>66</v>
      </c>
      <c r="M637" s="26">
        <v>46259</v>
      </c>
      <c r="N637" s="27">
        <v>46259.3125</v>
      </c>
      <c r="O637" s="27">
        <v>46259.604166666664</v>
      </c>
      <c r="P637" s="24" t="s">
        <v>1204</v>
      </c>
      <c r="Q637" s="24" t="s">
        <v>1205</v>
      </c>
      <c r="R637" s="24" t="s">
        <v>146</v>
      </c>
      <c r="T637" s="24" t="s">
        <v>54</v>
      </c>
      <c r="U637" s="24" t="s">
        <v>580</v>
      </c>
      <c r="V637" s="27">
        <v>46259.466666666667</v>
      </c>
      <c r="W637" s="27">
        <v>46259.518055555556</v>
      </c>
      <c r="Z637" s="24">
        <v>1</v>
      </c>
      <c r="AA637" s="24" t="s">
        <v>60</v>
      </c>
      <c r="AB637" s="24" t="b">
        <v>0</v>
      </c>
      <c r="AC637" s="61"/>
    </row>
    <row r="638" spans="2:29" ht="13.7">
      <c r="B638" s="24" t="s">
        <v>49</v>
      </c>
      <c r="C638" s="24" t="s">
        <v>64</v>
      </c>
      <c r="D638" s="24" t="s">
        <v>70</v>
      </c>
      <c r="E638" s="24">
        <v>420</v>
      </c>
      <c r="F638" s="26">
        <v>46235</v>
      </c>
      <c r="G638" s="24" t="s">
        <v>52</v>
      </c>
      <c r="H638" s="24" t="s">
        <v>53</v>
      </c>
      <c r="I638" s="24" t="s">
        <v>54</v>
      </c>
      <c r="J638" s="24" t="s">
        <v>126</v>
      </c>
      <c r="K638" s="24">
        <v>1</v>
      </c>
      <c r="L638" s="24" t="s">
        <v>66</v>
      </c>
      <c r="M638" s="26">
        <v>46259</v>
      </c>
      <c r="N638" s="27">
        <v>46259.3125</v>
      </c>
      <c r="O638" s="27">
        <v>46259.604166666664</v>
      </c>
      <c r="P638" s="24" t="s">
        <v>1206</v>
      </c>
      <c r="Q638" s="24" t="s">
        <v>1207</v>
      </c>
      <c r="R638" s="24" t="s">
        <v>149</v>
      </c>
      <c r="T638" s="24" t="s">
        <v>54</v>
      </c>
      <c r="U638" s="24" t="s">
        <v>580</v>
      </c>
      <c r="V638" s="27">
        <v>46259.393055555556</v>
      </c>
      <c r="W638" s="27">
        <v>46259.438888888886</v>
      </c>
      <c r="Z638" s="24">
        <v>1</v>
      </c>
      <c r="AA638" s="24" t="s">
        <v>60</v>
      </c>
      <c r="AB638" s="24" t="b">
        <v>0</v>
      </c>
      <c r="AC638" s="61"/>
    </row>
    <row r="639" spans="2:29" ht="13.7">
      <c r="B639" s="24" t="s">
        <v>49</v>
      </c>
      <c r="C639" s="24" t="s">
        <v>64</v>
      </c>
      <c r="D639" s="24" t="s">
        <v>70</v>
      </c>
      <c r="E639" s="24">
        <v>420</v>
      </c>
      <c r="F639" s="26">
        <v>46235</v>
      </c>
      <c r="G639" s="24" t="s">
        <v>52</v>
      </c>
      <c r="H639" s="24" t="s">
        <v>53</v>
      </c>
      <c r="I639" s="24" t="s">
        <v>54</v>
      </c>
      <c r="J639" s="24" t="s">
        <v>126</v>
      </c>
      <c r="K639" s="24">
        <v>1</v>
      </c>
      <c r="L639" s="24" t="s">
        <v>66</v>
      </c>
      <c r="M639" s="26">
        <v>46259</v>
      </c>
      <c r="N639" s="27">
        <v>46259.3125</v>
      </c>
      <c r="O639" s="27">
        <v>46259.604166666664</v>
      </c>
      <c r="P639" s="24" t="s">
        <v>1208</v>
      </c>
      <c r="Q639" s="24" t="s">
        <v>1209</v>
      </c>
      <c r="R639" s="24" t="s">
        <v>142</v>
      </c>
      <c r="S639" s="24" t="s">
        <v>213</v>
      </c>
      <c r="T639" s="24" t="s">
        <v>54</v>
      </c>
      <c r="U639" s="24" t="s">
        <v>580</v>
      </c>
      <c r="V639" s="27">
        <v>46259.320833333331</v>
      </c>
      <c r="W639" s="27">
        <v>46259.370138888888</v>
      </c>
      <c r="Z639" s="24">
        <v>1</v>
      </c>
      <c r="AA639" s="24" t="s">
        <v>60</v>
      </c>
      <c r="AB639" s="24" t="b">
        <v>0</v>
      </c>
      <c r="AC639" s="61"/>
    </row>
    <row r="640" spans="2:29" ht="13.7">
      <c r="B640" s="24" t="s">
        <v>49</v>
      </c>
      <c r="C640" s="24" t="s">
        <v>64</v>
      </c>
      <c r="D640" s="24" t="s">
        <v>70</v>
      </c>
      <c r="E640" s="24">
        <v>420</v>
      </c>
      <c r="F640" s="26">
        <v>46235</v>
      </c>
      <c r="G640" s="24" t="s">
        <v>52</v>
      </c>
      <c r="H640" s="24" t="s">
        <v>53</v>
      </c>
      <c r="I640" s="24" t="s">
        <v>54</v>
      </c>
      <c r="J640" s="24" t="s">
        <v>126</v>
      </c>
      <c r="K640" s="24">
        <v>1</v>
      </c>
      <c r="L640" s="24" t="s">
        <v>66</v>
      </c>
      <c r="M640" s="26">
        <v>46259</v>
      </c>
      <c r="N640" s="27">
        <v>46259.3125</v>
      </c>
      <c r="O640" s="27">
        <v>46259.604166666664</v>
      </c>
      <c r="P640" s="24" t="s">
        <v>1210</v>
      </c>
      <c r="Q640" s="24" t="s">
        <v>1211</v>
      </c>
      <c r="R640" s="24" t="s">
        <v>146</v>
      </c>
      <c r="S640" s="24" t="s">
        <v>213</v>
      </c>
      <c r="T640" s="24" t="s">
        <v>54</v>
      </c>
      <c r="U640" s="24" t="s">
        <v>580</v>
      </c>
      <c r="V640" s="27">
        <v>46259.536805555559</v>
      </c>
      <c r="W640" s="27">
        <v>46259.593055555553</v>
      </c>
      <c r="Z640" s="24">
        <v>1</v>
      </c>
      <c r="AA640" s="24" t="s">
        <v>60</v>
      </c>
      <c r="AB640" s="24" t="b">
        <v>0</v>
      </c>
      <c r="AC640" s="61"/>
    </row>
    <row r="641" spans="2:29" ht="13.7">
      <c r="B641" s="24" t="s">
        <v>49</v>
      </c>
      <c r="C641" s="24" t="s">
        <v>64</v>
      </c>
      <c r="D641" s="24" t="s">
        <v>70</v>
      </c>
      <c r="E641" s="24">
        <v>480</v>
      </c>
      <c r="F641" s="26">
        <v>46174</v>
      </c>
      <c r="G641" s="24" t="s">
        <v>52</v>
      </c>
      <c r="H641" s="24" t="s">
        <v>53</v>
      </c>
      <c r="I641" s="24" t="s">
        <v>67</v>
      </c>
      <c r="J641" s="24" t="s">
        <v>125</v>
      </c>
      <c r="K641" s="24">
        <v>1</v>
      </c>
      <c r="L641" s="24" t="s">
        <v>66</v>
      </c>
      <c r="M641" s="26">
        <v>46192</v>
      </c>
      <c r="N641" s="27">
        <v>46192.333333333336</v>
      </c>
      <c r="O641" s="27">
        <v>46192.666666666664</v>
      </c>
      <c r="V641" s="27"/>
      <c r="W641" s="27"/>
      <c r="X641" s="24">
        <v>4</v>
      </c>
      <c r="Y641" s="24">
        <v>0</v>
      </c>
      <c r="Z641" s="24">
        <v>4</v>
      </c>
      <c r="AA641" s="24" t="s">
        <v>56</v>
      </c>
      <c r="AB641" s="24" t="b">
        <v>0</v>
      </c>
      <c r="AC641" s="61">
        <v>0</v>
      </c>
    </row>
    <row r="642" spans="2:29" ht="13.7">
      <c r="B642" s="24" t="s">
        <v>49</v>
      </c>
      <c r="C642" s="24" t="s">
        <v>64</v>
      </c>
      <c r="D642" s="24" t="s">
        <v>70</v>
      </c>
      <c r="E642" s="24">
        <v>480</v>
      </c>
      <c r="F642" s="26">
        <v>46174</v>
      </c>
      <c r="G642" s="24" t="s">
        <v>52</v>
      </c>
      <c r="H642" s="24" t="s">
        <v>53</v>
      </c>
      <c r="I642" s="24" t="s">
        <v>67</v>
      </c>
      <c r="J642" s="24" t="s">
        <v>126</v>
      </c>
      <c r="K642" s="24">
        <v>1</v>
      </c>
      <c r="L642" s="24" t="s">
        <v>66</v>
      </c>
      <c r="M642" s="26">
        <v>46192</v>
      </c>
      <c r="N642" s="27">
        <v>46192.333333333336</v>
      </c>
      <c r="O642" s="27">
        <v>46192.666666666664</v>
      </c>
      <c r="P642" s="24" t="s">
        <v>1212</v>
      </c>
      <c r="Q642" s="24" t="s">
        <v>1213</v>
      </c>
      <c r="R642" s="24" t="s">
        <v>611</v>
      </c>
      <c r="T642" s="24" t="s">
        <v>67</v>
      </c>
      <c r="U642" s="24" t="s">
        <v>250</v>
      </c>
      <c r="V642" s="27">
        <v>46192.337500000001</v>
      </c>
      <c r="W642" s="27">
        <v>46192.40625</v>
      </c>
      <c r="Z642" s="24">
        <v>1</v>
      </c>
      <c r="AA642" s="24" t="s">
        <v>56</v>
      </c>
      <c r="AB642" s="24" t="b">
        <v>0</v>
      </c>
      <c r="AC642" s="61"/>
    </row>
    <row r="643" spans="2:29" ht="13.7">
      <c r="B643" s="24" t="s">
        <v>49</v>
      </c>
      <c r="C643" s="24" t="s">
        <v>64</v>
      </c>
      <c r="D643" s="24" t="s">
        <v>70</v>
      </c>
      <c r="E643" s="24">
        <v>480</v>
      </c>
      <c r="F643" s="26">
        <v>46174</v>
      </c>
      <c r="G643" s="24" t="s">
        <v>52</v>
      </c>
      <c r="H643" s="24" t="s">
        <v>53</v>
      </c>
      <c r="I643" s="24" t="s">
        <v>67</v>
      </c>
      <c r="J643" s="24" t="s">
        <v>126</v>
      </c>
      <c r="K643" s="24">
        <v>1</v>
      </c>
      <c r="L643" s="24" t="s">
        <v>66</v>
      </c>
      <c r="M643" s="26">
        <v>46192</v>
      </c>
      <c r="N643" s="27">
        <v>46192.333333333336</v>
      </c>
      <c r="O643" s="27">
        <v>46192.666666666664</v>
      </c>
      <c r="P643" s="24" t="s">
        <v>1214</v>
      </c>
      <c r="Q643" s="24" t="s">
        <v>1215</v>
      </c>
      <c r="R643" s="24" t="s">
        <v>605</v>
      </c>
      <c r="T643" s="24" t="s">
        <v>67</v>
      </c>
      <c r="U643" s="24" t="s">
        <v>250</v>
      </c>
      <c r="V643" s="27">
        <v>46192.418749999997</v>
      </c>
      <c r="W643" s="27">
        <v>46192.470833333333</v>
      </c>
      <c r="Z643" s="24">
        <v>1</v>
      </c>
      <c r="AA643" s="24" t="s">
        <v>56</v>
      </c>
      <c r="AB643" s="24" t="b">
        <v>0</v>
      </c>
      <c r="AC643" s="61"/>
    </row>
    <row r="644" spans="2:29" ht="13.7">
      <c r="B644" s="24" t="s">
        <v>49</v>
      </c>
      <c r="C644" s="24" t="s">
        <v>64</v>
      </c>
      <c r="D644" s="24" t="s">
        <v>70</v>
      </c>
      <c r="E644" s="24">
        <v>480</v>
      </c>
      <c r="F644" s="26">
        <v>46174</v>
      </c>
      <c r="G644" s="24" t="s">
        <v>52</v>
      </c>
      <c r="H644" s="24" t="s">
        <v>53</v>
      </c>
      <c r="I644" s="24" t="s">
        <v>67</v>
      </c>
      <c r="J644" s="24" t="s">
        <v>126</v>
      </c>
      <c r="K644" s="24">
        <v>1</v>
      </c>
      <c r="L644" s="24" t="s">
        <v>66</v>
      </c>
      <c r="M644" s="26">
        <v>46192</v>
      </c>
      <c r="N644" s="27">
        <v>46192.333333333336</v>
      </c>
      <c r="O644" s="27">
        <v>46192.666666666664</v>
      </c>
      <c r="P644" s="24" t="s">
        <v>1216</v>
      </c>
      <c r="Q644" s="24" t="s">
        <v>1217</v>
      </c>
      <c r="R644" s="24" t="s">
        <v>730</v>
      </c>
      <c r="T644" s="24" t="s">
        <v>67</v>
      </c>
      <c r="U644" s="24" t="s">
        <v>250</v>
      </c>
      <c r="V644" s="27">
        <v>46192.590277777781</v>
      </c>
      <c r="W644" s="27">
        <v>46192.642361111109</v>
      </c>
      <c r="Z644" s="24">
        <v>1</v>
      </c>
      <c r="AA644" s="24" t="s">
        <v>56</v>
      </c>
      <c r="AB644" s="24" t="b">
        <v>0</v>
      </c>
      <c r="AC644" s="61"/>
    </row>
    <row r="645" spans="2:29" ht="13.7">
      <c r="B645" s="24" t="s">
        <v>49</v>
      </c>
      <c r="C645" s="24" t="s">
        <v>64</v>
      </c>
      <c r="D645" s="24" t="s">
        <v>70</v>
      </c>
      <c r="E645" s="24">
        <v>480</v>
      </c>
      <c r="F645" s="26">
        <v>46174</v>
      </c>
      <c r="G645" s="24" t="s">
        <v>52</v>
      </c>
      <c r="H645" s="24" t="s">
        <v>53</v>
      </c>
      <c r="I645" s="24" t="s">
        <v>67</v>
      </c>
      <c r="J645" s="24" t="s">
        <v>126</v>
      </c>
      <c r="K645" s="24">
        <v>1</v>
      </c>
      <c r="L645" s="24" t="s">
        <v>66</v>
      </c>
      <c r="M645" s="26">
        <v>46192</v>
      </c>
      <c r="N645" s="27">
        <v>46192.333333333336</v>
      </c>
      <c r="O645" s="27">
        <v>46192.666666666664</v>
      </c>
      <c r="P645" s="24" t="s">
        <v>1218</v>
      </c>
      <c r="Q645" s="24" t="s">
        <v>1219</v>
      </c>
      <c r="R645" s="24" t="s">
        <v>608</v>
      </c>
      <c r="T645" s="24" t="s">
        <v>67</v>
      </c>
      <c r="U645" s="24" t="s">
        <v>250</v>
      </c>
      <c r="V645" s="27">
        <v>46192.502083333333</v>
      </c>
      <c r="W645" s="27">
        <v>46192.556250000001</v>
      </c>
      <c r="Z645" s="24">
        <v>1</v>
      </c>
      <c r="AA645" s="24" t="s">
        <v>56</v>
      </c>
      <c r="AB645" s="24" t="b">
        <v>0</v>
      </c>
      <c r="AC645" s="61"/>
    </row>
    <row r="646" spans="2:29" ht="13.7">
      <c r="B646" s="24" t="s">
        <v>49</v>
      </c>
      <c r="C646" s="24" t="s">
        <v>64</v>
      </c>
      <c r="D646" s="24" t="s">
        <v>70</v>
      </c>
      <c r="E646" s="24">
        <v>480</v>
      </c>
      <c r="F646" s="26">
        <v>46204</v>
      </c>
      <c r="G646" s="24" t="s">
        <v>52</v>
      </c>
      <c r="H646" s="24" t="s">
        <v>53</v>
      </c>
      <c r="I646" s="24" t="s">
        <v>68</v>
      </c>
      <c r="J646" s="24" t="s">
        <v>125</v>
      </c>
      <c r="K646" s="24">
        <v>1</v>
      </c>
      <c r="L646" s="24" t="s">
        <v>66</v>
      </c>
      <c r="M646" s="26">
        <v>46220</v>
      </c>
      <c r="N646" s="27">
        <v>46220.3125</v>
      </c>
      <c r="O646" s="27">
        <v>46220.645833333336</v>
      </c>
      <c r="V646" s="27"/>
      <c r="W646" s="27"/>
      <c r="X646" s="24">
        <v>4</v>
      </c>
      <c r="Y646" s="24">
        <v>0</v>
      </c>
      <c r="Z646" s="24">
        <v>4</v>
      </c>
      <c r="AA646" s="24" t="s">
        <v>58</v>
      </c>
      <c r="AB646" s="24" t="b">
        <v>0</v>
      </c>
      <c r="AC646" s="61">
        <v>0</v>
      </c>
    </row>
    <row r="647" spans="2:29" ht="13.7">
      <c r="B647" s="24" t="s">
        <v>49</v>
      </c>
      <c r="C647" s="24" t="s">
        <v>64</v>
      </c>
      <c r="D647" s="24" t="s">
        <v>70</v>
      </c>
      <c r="E647" s="24">
        <v>480</v>
      </c>
      <c r="F647" s="26">
        <v>46204</v>
      </c>
      <c r="G647" s="24" t="s">
        <v>52</v>
      </c>
      <c r="H647" s="24" t="s">
        <v>53</v>
      </c>
      <c r="I647" s="24" t="s">
        <v>68</v>
      </c>
      <c r="J647" s="24" t="s">
        <v>126</v>
      </c>
      <c r="K647" s="24">
        <v>1</v>
      </c>
      <c r="L647" s="24" t="s">
        <v>66</v>
      </c>
      <c r="M647" s="26">
        <v>46220</v>
      </c>
      <c r="N647" s="27">
        <v>46220.3125</v>
      </c>
      <c r="O647" s="27">
        <v>46220.645833333336</v>
      </c>
      <c r="P647" s="24" t="s">
        <v>1220</v>
      </c>
      <c r="Q647" s="24" t="s">
        <v>1221</v>
      </c>
      <c r="R647" s="24" t="s">
        <v>749</v>
      </c>
      <c r="S647" s="24" t="s">
        <v>160</v>
      </c>
      <c r="T647" s="24" t="s">
        <v>68</v>
      </c>
      <c r="U647" s="24" t="s">
        <v>297</v>
      </c>
      <c r="V647" s="27">
        <v>46220.480555555558</v>
      </c>
      <c r="W647" s="27">
        <v>46220.53125</v>
      </c>
      <c r="Z647" s="24">
        <v>1</v>
      </c>
      <c r="AA647" s="24" t="s">
        <v>58</v>
      </c>
      <c r="AB647" s="24" t="b">
        <v>0</v>
      </c>
      <c r="AC647" s="61"/>
    </row>
    <row r="648" spans="2:29" ht="13.7">
      <c r="B648" s="24" t="s">
        <v>49</v>
      </c>
      <c r="C648" s="24" t="s">
        <v>64</v>
      </c>
      <c r="D648" s="24" t="s">
        <v>70</v>
      </c>
      <c r="E648" s="24">
        <v>480</v>
      </c>
      <c r="F648" s="26">
        <v>46204</v>
      </c>
      <c r="G648" s="24" t="s">
        <v>52</v>
      </c>
      <c r="H648" s="24" t="s">
        <v>53</v>
      </c>
      <c r="I648" s="24" t="s">
        <v>68</v>
      </c>
      <c r="J648" s="24" t="s">
        <v>126</v>
      </c>
      <c r="K648" s="24">
        <v>1</v>
      </c>
      <c r="L648" s="24" t="s">
        <v>66</v>
      </c>
      <c r="M648" s="26">
        <v>46220</v>
      </c>
      <c r="N648" s="27">
        <v>46220.3125</v>
      </c>
      <c r="O648" s="27">
        <v>46220.645833333336</v>
      </c>
      <c r="P648" s="24" t="s">
        <v>1222</v>
      </c>
      <c r="Q648" s="24" t="s">
        <v>1223</v>
      </c>
      <c r="R648" s="24" t="s">
        <v>749</v>
      </c>
      <c r="T648" s="24" t="s">
        <v>68</v>
      </c>
      <c r="U648" s="24" t="s">
        <v>297</v>
      </c>
      <c r="V648" s="27">
        <v>46220.317361111112</v>
      </c>
      <c r="W648" s="27">
        <v>46220.368750000001</v>
      </c>
      <c r="Z648" s="24">
        <v>1</v>
      </c>
      <c r="AA648" s="24" t="s">
        <v>58</v>
      </c>
      <c r="AB648" s="24" t="b">
        <v>0</v>
      </c>
      <c r="AC648" s="61"/>
    </row>
    <row r="649" spans="2:29" ht="13.7">
      <c r="B649" s="24" t="s">
        <v>49</v>
      </c>
      <c r="C649" s="24" t="s">
        <v>64</v>
      </c>
      <c r="D649" s="24" t="s">
        <v>70</v>
      </c>
      <c r="E649" s="24">
        <v>480</v>
      </c>
      <c r="F649" s="26">
        <v>46204</v>
      </c>
      <c r="G649" s="24" t="s">
        <v>52</v>
      </c>
      <c r="H649" s="24" t="s">
        <v>53</v>
      </c>
      <c r="I649" s="24" t="s">
        <v>68</v>
      </c>
      <c r="J649" s="24" t="s">
        <v>126</v>
      </c>
      <c r="K649" s="24">
        <v>1</v>
      </c>
      <c r="L649" s="24" t="s">
        <v>66</v>
      </c>
      <c r="M649" s="26">
        <v>46220</v>
      </c>
      <c r="N649" s="27">
        <v>46220.3125</v>
      </c>
      <c r="O649" s="27">
        <v>46220.645833333336</v>
      </c>
      <c r="P649" s="24" t="s">
        <v>1224</v>
      </c>
      <c r="Q649" s="24" t="s">
        <v>1225</v>
      </c>
      <c r="R649" s="24" t="s">
        <v>323</v>
      </c>
      <c r="T649" s="24" t="s">
        <v>68</v>
      </c>
      <c r="U649" s="24" t="s">
        <v>297</v>
      </c>
      <c r="V649" s="27">
        <v>46220.566666666666</v>
      </c>
      <c r="W649" s="27">
        <v>46220.618750000001</v>
      </c>
      <c r="Z649" s="24">
        <v>1</v>
      </c>
      <c r="AA649" s="24" t="s">
        <v>58</v>
      </c>
      <c r="AB649" s="24" t="b">
        <v>0</v>
      </c>
      <c r="AC649" s="61"/>
    </row>
    <row r="650" spans="2:29" ht="13.7">
      <c r="B650" s="24" t="s">
        <v>49</v>
      </c>
      <c r="C650" s="24" t="s">
        <v>64</v>
      </c>
      <c r="D650" s="24" t="s">
        <v>70</v>
      </c>
      <c r="E650" s="24">
        <v>480</v>
      </c>
      <c r="F650" s="26">
        <v>46204</v>
      </c>
      <c r="G650" s="24" t="s">
        <v>52</v>
      </c>
      <c r="H650" s="24" t="s">
        <v>53</v>
      </c>
      <c r="I650" s="24" t="s">
        <v>68</v>
      </c>
      <c r="J650" s="24" t="s">
        <v>126</v>
      </c>
      <c r="K650" s="24">
        <v>1</v>
      </c>
      <c r="L650" s="24" t="s">
        <v>66</v>
      </c>
      <c r="M650" s="26">
        <v>46220</v>
      </c>
      <c r="N650" s="27">
        <v>46220.3125</v>
      </c>
      <c r="O650" s="27">
        <v>46220.645833333336</v>
      </c>
      <c r="P650" s="24" t="s">
        <v>1226</v>
      </c>
      <c r="Q650" s="24" t="s">
        <v>1227</v>
      </c>
      <c r="R650" s="24" t="s">
        <v>323</v>
      </c>
      <c r="T650" s="24" t="s">
        <v>68</v>
      </c>
      <c r="U650" s="24" t="s">
        <v>297</v>
      </c>
      <c r="V650" s="27">
        <v>46220.397916666669</v>
      </c>
      <c r="W650" s="27">
        <v>46220.460416666669</v>
      </c>
      <c r="Z650" s="24">
        <v>1</v>
      </c>
      <c r="AA650" s="24" t="s">
        <v>58</v>
      </c>
      <c r="AB650" s="24" t="b">
        <v>0</v>
      </c>
      <c r="AC650" s="61"/>
    </row>
    <row r="651" spans="2:29" ht="13.7">
      <c r="B651" s="24" t="s">
        <v>49</v>
      </c>
      <c r="C651" s="24" t="s">
        <v>64</v>
      </c>
      <c r="D651" s="24" t="s">
        <v>70</v>
      </c>
      <c r="E651" s="24">
        <v>480</v>
      </c>
      <c r="F651" s="26">
        <v>46204</v>
      </c>
      <c r="G651" s="24" t="s">
        <v>52</v>
      </c>
      <c r="H651" s="24" t="s">
        <v>53</v>
      </c>
      <c r="I651" s="24" t="s">
        <v>57</v>
      </c>
      <c r="J651" s="24" t="s">
        <v>125</v>
      </c>
      <c r="K651" s="24">
        <v>1</v>
      </c>
      <c r="L651" s="24" t="s">
        <v>66</v>
      </c>
      <c r="M651" s="26">
        <v>46226</v>
      </c>
      <c r="N651" s="27">
        <v>46226.3125</v>
      </c>
      <c r="O651" s="27">
        <v>46226.645833333336</v>
      </c>
      <c r="V651" s="27"/>
      <c r="W651" s="27"/>
      <c r="X651" s="24">
        <v>4</v>
      </c>
      <c r="Y651" s="24">
        <v>0</v>
      </c>
      <c r="Z651" s="24">
        <v>4</v>
      </c>
      <c r="AA651" s="24" t="s">
        <v>58</v>
      </c>
      <c r="AB651" s="24" t="b">
        <v>0</v>
      </c>
      <c r="AC651" s="61">
        <v>0</v>
      </c>
    </row>
    <row r="652" spans="2:29" ht="13.7">
      <c r="B652" s="24" t="s">
        <v>49</v>
      </c>
      <c r="C652" s="24" t="s">
        <v>64</v>
      </c>
      <c r="D652" s="24" t="s">
        <v>70</v>
      </c>
      <c r="E652" s="24">
        <v>480</v>
      </c>
      <c r="F652" s="26">
        <v>46204</v>
      </c>
      <c r="G652" s="24" t="s">
        <v>52</v>
      </c>
      <c r="H652" s="24" t="s">
        <v>53</v>
      </c>
      <c r="I652" s="24" t="s">
        <v>57</v>
      </c>
      <c r="J652" s="24" t="s">
        <v>126</v>
      </c>
      <c r="K652" s="24">
        <v>1</v>
      </c>
      <c r="L652" s="24" t="s">
        <v>66</v>
      </c>
      <c r="M652" s="26">
        <v>46226</v>
      </c>
      <c r="N652" s="27">
        <v>46226.3125</v>
      </c>
      <c r="O652" s="27">
        <v>46226.645833333336</v>
      </c>
      <c r="P652" s="24" t="s">
        <v>1228</v>
      </c>
      <c r="Q652" s="24" t="s">
        <v>1229</v>
      </c>
      <c r="R652" s="24" t="s">
        <v>159</v>
      </c>
      <c r="T652" s="24" t="s">
        <v>57</v>
      </c>
      <c r="U652" s="24" t="s">
        <v>497</v>
      </c>
      <c r="V652" s="27">
        <v>46226.402777777781</v>
      </c>
      <c r="W652" s="27">
        <v>46226.462500000001</v>
      </c>
      <c r="Z652" s="24">
        <v>1</v>
      </c>
      <c r="AA652" s="24" t="s">
        <v>58</v>
      </c>
      <c r="AB652" s="24" t="b">
        <v>0</v>
      </c>
      <c r="AC652" s="61"/>
    </row>
    <row r="653" spans="2:29" ht="13.7">
      <c r="B653" s="24" t="s">
        <v>49</v>
      </c>
      <c r="C653" s="24" t="s">
        <v>64</v>
      </c>
      <c r="D653" s="24" t="s">
        <v>70</v>
      </c>
      <c r="E653" s="24">
        <v>480</v>
      </c>
      <c r="F653" s="26">
        <v>46204</v>
      </c>
      <c r="G653" s="24" t="s">
        <v>52</v>
      </c>
      <c r="H653" s="24" t="s">
        <v>53</v>
      </c>
      <c r="I653" s="24" t="s">
        <v>57</v>
      </c>
      <c r="J653" s="24" t="s">
        <v>126</v>
      </c>
      <c r="K653" s="24">
        <v>1</v>
      </c>
      <c r="L653" s="24" t="s">
        <v>66</v>
      </c>
      <c r="M653" s="26">
        <v>46226</v>
      </c>
      <c r="N653" s="27">
        <v>46226.3125</v>
      </c>
      <c r="O653" s="27">
        <v>46226.645833333336</v>
      </c>
      <c r="P653" s="24" t="s">
        <v>1230</v>
      </c>
      <c r="Q653" s="24" t="s">
        <v>1231</v>
      </c>
      <c r="R653" s="24" t="s">
        <v>182</v>
      </c>
      <c r="T653" s="24" t="s">
        <v>57</v>
      </c>
      <c r="U653" s="24" t="s">
        <v>497</v>
      </c>
      <c r="V653" s="27">
        <v>46226.317361111112</v>
      </c>
      <c r="W653" s="27">
        <v>46226.371527777781</v>
      </c>
      <c r="Z653" s="24">
        <v>1</v>
      </c>
      <c r="AA653" s="24" t="s">
        <v>58</v>
      </c>
      <c r="AB653" s="24" t="b">
        <v>0</v>
      </c>
      <c r="AC653" s="61"/>
    </row>
    <row r="654" spans="2:29" ht="13.7">
      <c r="B654" s="24" t="s">
        <v>49</v>
      </c>
      <c r="C654" s="24" t="s">
        <v>64</v>
      </c>
      <c r="D654" s="24" t="s">
        <v>70</v>
      </c>
      <c r="E654" s="24">
        <v>480</v>
      </c>
      <c r="F654" s="26">
        <v>46204</v>
      </c>
      <c r="G654" s="24" t="s">
        <v>52</v>
      </c>
      <c r="H654" s="24" t="s">
        <v>53</v>
      </c>
      <c r="I654" s="24" t="s">
        <v>57</v>
      </c>
      <c r="J654" s="24" t="s">
        <v>126</v>
      </c>
      <c r="K654" s="24">
        <v>1</v>
      </c>
      <c r="L654" s="24" t="s">
        <v>66</v>
      </c>
      <c r="M654" s="26">
        <v>46226</v>
      </c>
      <c r="N654" s="27">
        <v>46226.3125</v>
      </c>
      <c r="O654" s="27">
        <v>46226.645833333336</v>
      </c>
      <c r="P654" s="24" t="s">
        <v>1232</v>
      </c>
      <c r="Q654" s="24" t="s">
        <v>1233</v>
      </c>
      <c r="R654" s="24" t="s">
        <v>182</v>
      </c>
      <c r="T654" s="24" t="s">
        <v>57</v>
      </c>
      <c r="U654" s="24" t="s">
        <v>497</v>
      </c>
      <c r="V654" s="27">
        <v>46226.568055555559</v>
      </c>
      <c r="W654" s="27">
        <v>46226.631249999999</v>
      </c>
      <c r="Z654" s="24">
        <v>1</v>
      </c>
      <c r="AA654" s="24" t="s">
        <v>58</v>
      </c>
      <c r="AB654" s="24" t="b">
        <v>0</v>
      </c>
      <c r="AC654" s="61"/>
    </row>
    <row r="655" spans="2:29" ht="13.7">
      <c r="B655" s="24" t="s">
        <v>49</v>
      </c>
      <c r="C655" s="24" t="s">
        <v>64</v>
      </c>
      <c r="D655" s="24" t="s">
        <v>70</v>
      </c>
      <c r="E655" s="24">
        <v>480</v>
      </c>
      <c r="F655" s="26">
        <v>46204</v>
      </c>
      <c r="G655" s="24" t="s">
        <v>52</v>
      </c>
      <c r="H655" s="24" t="s">
        <v>53</v>
      </c>
      <c r="I655" s="24" t="s">
        <v>57</v>
      </c>
      <c r="J655" s="24" t="s">
        <v>126</v>
      </c>
      <c r="K655" s="24">
        <v>1</v>
      </c>
      <c r="L655" s="24" t="s">
        <v>66</v>
      </c>
      <c r="M655" s="26">
        <v>46226</v>
      </c>
      <c r="N655" s="27">
        <v>46226.3125</v>
      </c>
      <c r="O655" s="27">
        <v>46226.645833333336</v>
      </c>
      <c r="P655" s="24" t="s">
        <v>1234</v>
      </c>
      <c r="Q655" s="24" t="s">
        <v>1235</v>
      </c>
      <c r="R655" s="24" t="s">
        <v>155</v>
      </c>
      <c r="T655" s="24" t="s">
        <v>57</v>
      </c>
      <c r="U655" s="24" t="s">
        <v>497</v>
      </c>
      <c r="V655" s="27">
        <v>46226.48541666667</v>
      </c>
      <c r="W655" s="27">
        <v>46226.545138888891</v>
      </c>
      <c r="Z655" s="24">
        <v>1</v>
      </c>
      <c r="AA655" s="24" t="s">
        <v>58</v>
      </c>
      <c r="AB655" s="24" t="b">
        <v>0</v>
      </c>
      <c r="AC655" s="61"/>
    </row>
    <row r="656" spans="2:29" ht="13.7">
      <c r="B656" s="24" t="s">
        <v>49</v>
      </c>
      <c r="C656" s="24" t="s">
        <v>64</v>
      </c>
      <c r="D656" s="24" t="s">
        <v>70</v>
      </c>
      <c r="E656" s="24">
        <v>480</v>
      </c>
      <c r="F656" s="26">
        <v>46235</v>
      </c>
      <c r="G656" s="24" t="s">
        <v>52</v>
      </c>
      <c r="H656" s="24" t="s">
        <v>53</v>
      </c>
      <c r="I656" s="24" t="s">
        <v>68</v>
      </c>
      <c r="J656" s="24" t="s">
        <v>125</v>
      </c>
      <c r="K656" s="24">
        <v>1</v>
      </c>
      <c r="L656" s="24" t="s">
        <v>66</v>
      </c>
      <c r="M656" s="26">
        <v>46253</v>
      </c>
      <c r="N656" s="27">
        <v>46253.354166666664</v>
      </c>
      <c r="O656" s="27">
        <v>46253.6875</v>
      </c>
      <c r="V656" s="27"/>
      <c r="W656" s="27"/>
      <c r="X656" s="24">
        <v>4</v>
      </c>
      <c r="Y656" s="24">
        <v>0</v>
      </c>
      <c r="Z656" s="24">
        <v>4</v>
      </c>
      <c r="AA656" s="24" t="s">
        <v>60</v>
      </c>
      <c r="AB656" s="24" t="b">
        <v>0</v>
      </c>
      <c r="AC656" s="61">
        <v>0</v>
      </c>
    </row>
    <row r="657" spans="2:29" ht="13.7">
      <c r="B657" s="24" t="s">
        <v>49</v>
      </c>
      <c r="C657" s="24" t="s">
        <v>64</v>
      </c>
      <c r="D657" s="24" t="s">
        <v>70</v>
      </c>
      <c r="E657" s="24">
        <v>480</v>
      </c>
      <c r="F657" s="26">
        <v>46235</v>
      </c>
      <c r="G657" s="24" t="s">
        <v>52</v>
      </c>
      <c r="H657" s="24" t="s">
        <v>53</v>
      </c>
      <c r="I657" s="24" t="s">
        <v>68</v>
      </c>
      <c r="J657" s="24" t="s">
        <v>126</v>
      </c>
      <c r="K657" s="24">
        <v>1</v>
      </c>
      <c r="L657" s="24" t="s">
        <v>66</v>
      </c>
      <c r="M657" s="26">
        <v>46253</v>
      </c>
      <c r="N657" s="27">
        <v>46253.354166666664</v>
      </c>
      <c r="O657" s="27">
        <v>46253.6875</v>
      </c>
      <c r="P657" s="24" t="s">
        <v>1236</v>
      </c>
      <c r="Q657" s="24" t="s">
        <v>1237</v>
      </c>
      <c r="R657" s="24" t="s">
        <v>633</v>
      </c>
      <c r="T657" s="24" t="s">
        <v>68</v>
      </c>
      <c r="U657" s="24" t="s">
        <v>341</v>
      </c>
      <c r="V657" s="27">
        <v>46253.362500000003</v>
      </c>
      <c r="W657" s="27">
        <v>46253.413888888892</v>
      </c>
      <c r="Z657" s="24">
        <v>1</v>
      </c>
      <c r="AA657" s="24" t="s">
        <v>60</v>
      </c>
      <c r="AB657" s="24" t="b">
        <v>0</v>
      </c>
      <c r="AC657" s="61"/>
    </row>
    <row r="658" spans="2:29" ht="13.7">
      <c r="B658" s="24" t="s">
        <v>49</v>
      </c>
      <c r="C658" s="24" t="s">
        <v>64</v>
      </c>
      <c r="D658" s="24" t="s">
        <v>70</v>
      </c>
      <c r="E658" s="24">
        <v>480</v>
      </c>
      <c r="F658" s="26">
        <v>46235</v>
      </c>
      <c r="G658" s="24" t="s">
        <v>52</v>
      </c>
      <c r="H658" s="24" t="s">
        <v>53</v>
      </c>
      <c r="I658" s="24" t="s">
        <v>68</v>
      </c>
      <c r="J658" s="24" t="s">
        <v>126</v>
      </c>
      <c r="K658" s="24">
        <v>1</v>
      </c>
      <c r="L658" s="24" t="s">
        <v>66</v>
      </c>
      <c r="M658" s="26">
        <v>46253</v>
      </c>
      <c r="N658" s="27">
        <v>46253.354166666664</v>
      </c>
      <c r="O658" s="27">
        <v>46253.6875</v>
      </c>
      <c r="P658" s="24" t="s">
        <v>1238</v>
      </c>
      <c r="Q658" s="24" t="s">
        <v>1239</v>
      </c>
      <c r="R658" s="24" t="s">
        <v>633</v>
      </c>
      <c r="T658" s="24" t="s">
        <v>68</v>
      </c>
      <c r="U658" s="24" t="s">
        <v>341</v>
      </c>
      <c r="V658" s="27">
        <v>46253.445833333331</v>
      </c>
      <c r="W658" s="27">
        <v>46253.493055555555</v>
      </c>
      <c r="Z658" s="24">
        <v>1</v>
      </c>
      <c r="AA658" s="24" t="s">
        <v>60</v>
      </c>
      <c r="AB658" s="24" t="b">
        <v>0</v>
      </c>
      <c r="AC658" s="61"/>
    </row>
    <row r="659" spans="2:29" ht="13.7">
      <c r="B659" s="24" t="s">
        <v>49</v>
      </c>
      <c r="C659" s="24" t="s">
        <v>64</v>
      </c>
      <c r="D659" s="24" t="s">
        <v>70</v>
      </c>
      <c r="E659" s="24">
        <v>480</v>
      </c>
      <c r="F659" s="26">
        <v>46235</v>
      </c>
      <c r="G659" s="24" t="s">
        <v>52</v>
      </c>
      <c r="H659" s="24" t="s">
        <v>53</v>
      </c>
      <c r="I659" s="24" t="s">
        <v>68</v>
      </c>
      <c r="J659" s="24" t="s">
        <v>126</v>
      </c>
      <c r="K659" s="24">
        <v>1</v>
      </c>
      <c r="L659" s="24" t="s">
        <v>66</v>
      </c>
      <c r="M659" s="26">
        <v>46253</v>
      </c>
      <c r="N659" s="27">
        <v>46253.354166666664</v>
      </c>
      <c r="O659" s="27">
        <v>46253.6875</v>
      </c>
      <c r="P659" s="24" t="s">
        <v>1240</v>
      </c>
      <c r="Q659" s="24" t="s">
        <v>1241</v>
      </c>
      <c r="R659" s="24" t="s">
        <v>749</v>
      </c>
      <c r="S659" s="24" t="s">
        <v>198</v>
      </c>
      <c r="T659" s="24" t="s">
        <v>68</v>
      </c>
      <c r="U659" s="24" t="s">
        <v>341</v>
      </c>
      <c r="V659" s="27">
        <v>46253.523611111108</v>
      </c>
      <c r="W659" s="27">
        <v>46253.571527777778</v>
      </c>
      <c r="Z659" s="24">
        <v>1</v>
      </c>
      <c r="AA659" s="24" t="s">
        <v>60</v>
      </c>
      <c r="AB659" s="24" t="b">
        <v>0</v>
      </c>
      <c r="AC659" s="61"/>
    </row>
    <row r="660" spans="2:29" ht="13.7">
      <c r="B660" s="24" t="s">
        <v>49</v>
      </c>
      <c r="C660" s="24" t="s">
        <v>64</v>
      </c>
      <c r="D660" s="24" t="s">
        <v>70</v>
      </c>
      <c r="E660" s="24">
        <v>480</v>
      </c>
      <c r="F660" s="26">
        <v>46235</v>
      </c>
      <c r="G660" s="24" t="s">
        <v>52</v>
      </c>
      <c r="H660" s="24" t="s">
        <v>53</v>
      </c>
      <c r="I660" s="24" t="s">
        <v>68</v>
      </c>
      <c r="J660" s="24" t="s">
        <v>126</v>
      </c>
      <c r="K660" s="24">
        <v>1</v>
      </c>
      <c r="L660" s="24" t="s">
        <v>66</v>
      </c>
      <c r="M660" s="26">
        <v>46253</v>
      </c>
      <c r="N660" s="27">
        <v>46253.354166666664</v>
      </c>
      <c r="O660" s="27">
        <v>46253.6875</v>
      </c>
      <c r="P660" s="24" t="s">
        <v>1242</v>
      </c>
      <c r="Q660" s="24" t="s">
        <v>1243</v>
      </c>
      <c r="R660" s="24" t="s">
        <v>749</v>
      </c>
      <c r="S660" s="24" t="s">
        <v>156</v>
      </c>
      <c r="T660" s="24" t="s">
        <v>68</v>
      </c>
      <c r="U660" s="24" t="s">
        <v>341</v>
      </c>
      <c r="V660" s="27">
        <v>46253.612500000003</v>
      </c>
      <c r="W660" s="27">
        <v>46253.661111111112</v>
      </c>
      <c r="Z660" s="24">
        <v>1</v>
      </c>
      <c r="AA660" s="24" t="s">
        <v>60</v>
      </c>
      <c r="AB660" s="24" t="b">
        <v>0</v>
      </c>
      <c r="AC660" s="61"/>
    </row>
    <row r="661" spans="2:29" ht="13.7">
      <c r="B661" s="24" t="s">
        <v>49</v>
      </c>
      <c r="C661" s="24" t="s">
        <v>64</v>
      </c>
      <c r="D661" s="24" t="s">
        <v>70</v>
      </c>
      <c r="E661" s="24">
        <v>480</v>
      </c>
      <c r="F661" s="26">
        <v>46235</v>
      </c>
      <c r="G661" s="24" t="s">
        <v>52</v>
      </c>
      <c r="H661" s="24" t="s">
        <v>53</v>
      </c>
      <c r="I661" s="24" t="s">
        <v>59</v>
      </c>
      <c r="J661" s="24" t="s">
        <v>125</v>
      </c>
      <c r="K661" s="24">
        <v>1</v>
      </c>
      <c r="L661" s="24" t="s">
        <v>66</v>
      </c>
      <c r="M661" s="26">
        <v>46260</v>
      </c>
      <c r="N661" s="27">
        <v>46260.3125</v>
      </c>
      <c r="O661" s="27">
        <v>46260.645833333336</v>
      </c>
      <c r="V661" s="27"/>
      <c r="W661" s="27"/>
      <c r="X661" s="24">
        <v>4</v>
      </c>
      <c r="Y661" s="24">
        <v>0</v>
      </c>
      <c r="Z661" s="24">
        <v>4</v>
      </c>
      <c r="AA661" s="24" t="s">
        <v>60</v>
      </c>
      <c r="AB661" s="24" t="b">
        <v>0</v>
      </c>
      <c r="AC661" s="61">
        <v>0</v>
      </c>
    </row>
    <row r="662" spans="2:29" ht="13.7">
      <c r="B662" s="24" t="s">
        <v>49</v>
      </c>
      <c r="C662" s="24" t="s">
        <v>64</v>
      </c>
      <c r="D662" s="24" t="s">
        <v>70</v>
      </c>
      <c r="E662" s="24">
        <v>480</v>
      </c>
      <c r="F662" s="26">
        <v>46235</v>
      </c>
      <c r="G662" s="24" t="s">
        <v>52</v>
      </c>
      <c r="H662" s="24" t="s">
        <v>53</v>
      </c>
      <c r="I662" s="24" t="s">
        <v>59</v>
      </c>
      <c r="J662" s="24" t="s">
        <v>126</v>
      </c>
      <c r="K662" s="24">
        <v>1</v>
      </c>
      <c r="L662" s="24" t="s">
        <v>66</v>
      </c>
      <c r="M662" s="26">
        <v>46260</v>
      </c>
      <c r="N662" s="27">
        <v>46260.3125</v>
      </c>
      <c r="O662" s="27">
        <v>46260.645833333336</v>
      </c>
      <c r="P662" s="24" t="s">
        <v>1244</v>
      </c>
      <c r="Q662" s="24" t="s">
        <v>1245</v>
      </c>
      <c r="R662" s="24" t="s">
        <v>284</v>
      </c>
      <c r="T662" s="24" t="s">
        <v>59</v>
      </c>
      <c r="U662" s="24" t="s">
        <v>169</v>
      </c>
      <c r="V662" s="27">
        <v>46260.486111111109</v>
      </c>
      <c r="W662" s="27">
        <v>46260.541666666664</v>
      </c>
      <c r="Z662" s="24">
        <v>1</v>
      </c>
      <c r="AA662" s="24" t="s">
        <v>60</v>
      </c>
      <c r="AB662" s="24" t="b">
        <v>0</v>
      </c>
      <c r="AC662" s="61"/>
    </row>
    <row r="663" spans="2:29" ht="13.7">
      <c r="B663" s="24" t="s">
        <v>49</v>
      </c>
      <c r="C663" s="24" t="s">
        <v>64</v>
      </c>
      <c r="D663" s="24" t="s">
        <v>70</v>
      </c>
      <c r="E663" s="24">
        <v>480</v>
      </c>
      <c r="F663" s="26">
        <v>46235</v>
      </c>
      <c r="G663" s="24" t="s">
        <v>52</v>
      </c>
      <c r="H663" s="24" t="s">
        <v>53</v>
      </c>
      <c r="I663" s="24" t="s">
        <v>59</v>
      </c>
      <c r="J663" s="24" t="s">
        <v>126</v>
      </c>
      <c r="K663" s="24">
        <v>1</v>
      </c>
      <c r="L663" s="24" t="s">
        <v>66</v>
      </c>
      <c r="M663" s="26">
        <v>46260</v>
      </c>
      <c r="N663" s="27">
        <v>46260.3125</v>
      </c>
      <c r="O663" s="27">
        <v>46260.645833333336</v>
      </c>
      <c r="P663" s="24" t="s">
        <v>1246</v>
      </c>
      <c r="Q663" s="24" t="s">
        <v>1247</v>
      </c>
      <c r="R663" s="24" t="s">
        <v>281</v>
      </c>
      <c r="T663" s="24" t="s">
        <v>59</v>
      </c>
      <c r="U663" s="24" t="s">
        <v>169</v>
      </c>
      <c r="V663" s="27">
        <v>46260.563888888886</v>
      </c>
      <c r="W663" s="27">
        <v>46260.615972222222</v>
      </c>
      <c r="Z663" s="24">
        <v>1</v>
      </c>
      <c r="AA663" s="24" t="s">
        <v>60</v>
      </c>
      <c r="AB663" s="24" t="b">
        <v>0</v>
      </c>
      <c r="AC663" s="61"/>
    </row>
    <row r="664" spans="2:29" ht="13.7">
      <c r="B664" s="24" t="s">
        <v>49</v>
      </c>
      <c r="C664" s="24" t="s">
        <v>64</v>
      </c>
      <c r="D664" s="24" t="s">
        <v>70</v>
      </c>
      <c r="E664" s="24">
        <v>480</v>
      </c>
      <c r="F664" s="26">
        <v>46235</v>
      </c>
      <c r="G664" s="24" t="s">
        <v>52</v>
      </c>
      <c r="H664" s="24" t="s">
        <v>53</v>
      </c>
      <c r="I664" s="24" t="s">
        <v>59</v>
      </c>
      <c r="J664" s="24" t="s">
        <v>126</v>
      </c>
      <c r="K664" s="24">
        <v>1</v>
      </c>
      <c r="L664" s="24" t="s">
        <v>66</v>
      </c>
      <c r="M664" s="26">
        <v>46260</v>
      </c>
      <c r="N664" s="27">
        <v>46260.3125</v>
      </c>
      <c r="O664" s="27">
        <v>46260.645833333336</v>
      </c>
      <c r="P664" s="24" t="s">
        <v>1248</v>
      </c>
      <c r="Q664" s="24" t="s">
        <v>1249</v>
      </c>
      <c r="R664" s="24" t="s">
        <v>281</v>
      </c>
      <c r="S664" s="24" t="s">
        <v>213</v>
      </c>
      <c r="T664" s="24" t="s">
        <v>59</v>
      </c>
      <c r="U664" s="24" t="s">
        <v>169</v>
      </c>
      <c r="V664" s="27">
        <v>46260.319444444445</v>
      </c>
      <c r="W664" s="27">
        <v>46260.384722222225</v>
      </c>
      <c r="Z664" s="24">
        <v>1</v>
      </c>
      <c r="AA664" s="24" t="s">
        <v>60</v>
      </c>
      <c r="AB664" s="24" t="b">
        <v>0</v>
      </c>
      <c r="AC664" s="61"/>
    </row>
    <row r="665" spans="2:29" ht="13.7">
      <c r="B665" s="24" t="s">
        <v>49</v>
      </c>
      <c r="C665" s="24" t="s">
        <v>64</v>
      </c>
      <c r="D665" s="24" t="s">
        <v>70</v>
      </c>
      <c r="E665" s="24">
        <v>480</v>
      </c>
      <c r="F665" s="26">
        <v>46235</v>
      </c>
      <c r="G665" s="24" t="s">
        <v>52</v>
      </c>
      <c r="H665" s="24" t="s">
        <v>53</v>
      </c>
      <c r="I665" s="24" t="s">
        <v>59</v>
      </c>
      <c r="J665" s="24" t="s">
        <v>126</v>
      </c>
      <c r="K665" s="24">
        <v>1</v>
      </c>
      <c r="L665" s="24" t="s">
        <v>66</v>
      </c>
      <c r="M665" s="26">
        <v>46260</v>
      </c>
      <c r="N665" s="27">
        <v>46260.3125</v>
      </c>
      <c r="O665" s="27">
        <v>46260.645833333336</v>
      </c>
      <c r="P665" s="24" t="s">
        <v>1250</v>
      </c>
      <c r="Q665" s="24" t="s">
        <v>1251</v>
      </c>
      <c r="R665" s="24" t="s">
        <v>281</v>
      </c>
      <c r="T665" s="24" t="s">
        <v>59</v>
      </c>
      <c r="U665" s="24" t="s">
        <v>169</v>
      </c>
      <c r="V665" s="27">
        <v>46260.399305555555</v>
      </c>
      <c r="W665" s="27">
        <v>46260.453472222223</v>
      </c>
      <c r="Z665" s="24">
        <v>1</v>
      </c>
      <c r="AA665" s="24" t="s">
        <v>60</v>
      </c>
      <c r="AB665" s="24" t="b">
        <v>0</v>
      </c>
      <c r="AC665" s="61"/>
    </row>
    <row r="666" spans="2:29" ht="13.7">
      <c r="B666" s="24" t="s">
        <v>49</v>
      </c>
      <c r="C666" s="24" t="s">
        <v>64</v>
      </c>
      <c r="D666" s="24" t="s">
        <v>70</v>
      </c>
      <c r="E666" s="24">
        <v>540</v>
      </c>
      <c r="F666" s="26">
        <v>46174</v>
      </c>
      <c r="G666" s="24" t="s">
        <v>52</v>
      </c>
      <c r="H666" s="24" t="s">
        <v>53</v>
      </c>
      <c r="I666" s="24" t="s">
        <v>68</v>
      </c>
      <c r="J666" s="24" t="s">
        <v>125</v>
      </c>
      <c r="K666" s="24">
        <v>1</v>
      </c>
      <c r="L666" s="24" t="s">
        <v>66</v>
      </c>
      <c r="M666" s="26">
        <v>46180</v>
      </c>
      <c r="N666" s="27">
        <v>46180.375</v>
      </c>
      <c r="O666" s="27">
        <v>46180.75</v>
      </c>
      <c r="V666" s="27"/>
      <c r="W666" s="27"/>
      <c r="X666" s="24">
        <v>4</v>
      </c>
      <c r="Y666" s="24">
        <v>0</v>
      </c>
      <c r="Z666" s="24">
        <v>4</v>
      </c>
      <c r="AA666" s="24" t="s">
        <v>56</v>
      </c>
      <c r="AB666" s="24" t="b">
        <v>0</v>
      </c>
      <c r="AC666" s="61">
        <v>0</v>
      </c>
    </row>
    <row r="667" spans="2:29" ht="13.7">
      <c r="B667" s="24" t="s">
        <v>49</v>
      </c>
      <c r="C667" s="24" t="s">
        <v>64</v>
      </c>
      <c r="D667" s="24" t="s">
        <v>70</v>
      </c>
      <c r="E667" s="24">
        <v>540</v>
      </c>
      <c r="F667" s="26">
        <v>46174</v>
      </c>
      <c r="G667" s="24" t="s">
        <v>52</v>
      </c>
      <c r="H667" s="24" t="s">
        <v>53</v>
      </c>
      <c r="I667" s="24" t="s">
        <v>68</v>
      </c>
      <c r="J667" s="24" t="s">
        <v>126</v>
      </c>
      <c r="K667" s="24">
        <v>1</v>
      </c>
      <c r="L667" s="24" t="s">
        <v>66</v>
      </c>
      <c r="M667" s="26">
        <v>46180</v>
      </c>
      <c r="N667" s="27">
        <v>46180.375</v>
      </c>
      <c r="O667" s="27">
        <v>46180.75</v>
      </c>
      <c r="P667" s="24" t="s">
        <v>1252</v>
      </c>
      <c r="Q667" s="24" t="s">
        <v>1253</v>
      </c>
      <c r="R667" s="24" t="s">
        <v>749</v>
      </c>
      <c r="T667" s="24" t="s">
        <v>68</v>
      </c>
      <c r="U667" s="24" t="s">
        <v>480</v>
      </c>
      <c r="V667" s="27">
        <v>46180.474999999999</v>
      </c>
      <c r="W667" s="27">
        <v>46180.538888888892</v>
      </c>
      <c r="Z667" s="24">
        <v>1</v>
      </c>
      <c r="AA667" s="24" t="s">
        <v>56</v>
      </c>
      <c r="AB667" s="24" t="b">
        <v>0</v>
      </c>
      <c r="AC667" s="61"/>
    </row>
    <row r="668" spans="2:29" ht="13.7">
      <c r="B668" s="24" t="s">
        <v>49</v>
      </c>
      <c r="C668" s="24" t="s">
        <v>64</v>
      </c>
      <c r="D668" s="24" t="s">
        <v>70</v>
      </c>
      <c r="E668" s="24">
        <v>540</v>
      </c>
      <c r="F668" s="26">
        <v>46174</v>
      </c>
      <c r="G668" s="24" t="s">
        <v>52</v>
      </c>
      <c r="H668" s="24" t="s">
        <v>53</v>
      </c>
      <c r="I668" s="24" t="s">
        <v>68</v>
      </c>
      <c r="J668" s="24" t="s">
        <v>126</v>
      </c>
      <c r="K668" s="24">
        <v>1</v>
      </c>
      <c r="L668" s="24" t="s">
        <v>66</v>
      </c>
      <c r="M668" s="26">
        <v>46180</v>
      </c>
      <c r="N668" s="27">
        <v>46180.375</v>
      </c>
      <c r="O668" s="27">
        <v>46180.75</v>
      </c>
      <c r="P668" s="24" t="s">
        <v>1254</v>
      </c>
      <c r="Q668" s="24" t="s">
        <v>1255</v>
      </c>
      <c r="R668" s="24" t="s">
        <v>633</v>
      </c>
      <c r="T668" s="24" t="s">
        <v>68</v>
      </c>
      <c r="U668" s="24" t="s">
        <v>480</v>
      </c>
      <c r="V668" s="27">
        <v>46180.660416666666</v>
      </c>
      <c r="W668" s="27">
        <v>46180.722916666666</v>
      </c>
      <c r="Z668" s="24">
        <v>1</v>
      </c>
      <c r="AA668" s="24" t="s">
        <v>56</v>
      </c>
      <c r="AB668" s="24" t="b">
        <v>0</v>
      </c>
      <c r="AC668" s="61"/>
    </row>
    <row r="669" spans="2:29" ht="13.7">
      <c r="B669" s="24" t="s">
        <v>49</v>
      </c>
      <c r="C669" s="24" t="s">
        <v>64</v>
      </c>
      <c r="D669" s="24" t="s">
        <v>70</v>
      </c>
      <c r="E669" s="24">
        <v>540</v>
      </c>
      <c r="F669" s="26">
        <v>46174</v>
      </c>
      <c r="G669" s="24" t="s">
        <v>52</v>
      </c>
      <c r="H669" s="24" t="s">
        <v>53</v>
      </c>
      <c r="I669" s="24" t="s">
        <v>68</v>
      </c>
      <c r="J669" s="24" t="s">
        <v>126</v>
      </c>
      <c r="K669" s="24">
        <v>1</v>
      </c>
      <c r="L669" s="24" t="s">
        <v>66</v>
      </c>
      <c r="M669" s="26">
        <v>46180</v>
      </c>
      <c r="N669" s="27">
        <v>46180.375</v>
      </c>
      <c r="O669" s="27">
        <v>46180.75</v>
      </c>
      <c r="P669" s="24" t="s">
        <v>1256</v>
      </c>
      <c r="Q669" s="24" t="s">
        <v>1257</v>
      </c>
      <c r="R669" s="24" t="s">
        <v>636</v>
      </c>
      <c r="T669" s="24" t="s">
        <v>68</v>
      </c>
      <c r="U669" s="24" t="s">
        <v>480</v>
      </c>
      <c r="V669" s="27">
        <v>46180.570833333331</v>
      </c>
      <c r="W669" s="27">
        <v>46180.64166666667</v>
      </c>
      <c r="Z669" s="24">
        <v>1</v>
      </c>
      <c r="AA669" s="24" t="s">
        <v>56</v>
      </c>
      <c r="AB669" s="24" t="b">
        <v>0</v>
      </c>
      <c r="AC669" s="61"/>
    </row>
    <row r="670" spans="2:29" ht="13.7">
      <c r="B670" s="24" t="s">
        <v>49</v>
      </c>
      <c r="C670" s="24" t="s">
        <v>64</v>
      </c>
      <c r="D670" s="24" t="s">
        <v>70</v>
      </c>
      <c r="E670" s="24">
        <v>540</v>
      </c>
      <c r="F670" s="26">
        <v>46174</v>
      </c>
      <c r="G670" s="24" t="s">
        <v>52</v>
      </c>
      <c r="H670" s="24" t="s">
        <v>53</v>
      </c>
      <c r="I670" s="24" t="s">
        <v>68</v>
      </c>
      <c r="J670" s="24" t="s">
        <v>126</v>
      </c>
      <c r="K670" s="24">
        <v>1</v>
      </c>
      <c r="L670" s="24" t="s">
        <v>66</v>
      </c>
      <c r="M670" s="26">
        <v>46180</v>
      </c>
      <c r="N670" s="27">
        <v>46180.375</v>
      </c>
      <c r="O670" s="27">
        <v>46180.75</v>
      </c>
      <c r="P670" s="24" t="s">
        <v>1258</v>
      </c>
      <c r="Q670" s="24" t="s">
        <v>1259</v>
      </c>
      <c r="R670" s="24" t="s">
        <v>749</v>
      </c>
      <c r="T670" s="24" t="s">
        <v>68</v>
      </c>
      <c r="U670" s="24" t="s">
        <v>480</v>
      </c>
      <c r="V670" s="27">
        <v>46180.37777777778</v>
      </c>
      <c r="W670" s="27">
        <v>46180.440972222219</v>
      </c>
      <c r="Z670" s="24">
        <v>1</v>
      </c>
      <c r="AA670" s="24" t="s">
        <v>56</v>
      </c>
      <c r="AB670" s="24" t="b">
        <v>0</v>
      </c>
      <c r="AC670" s="61"/>
    </row>
    <row r="671" spans="2:29" ht="13.7">
      <c r="B671" s="24" t="s">
        <v>49</v>
      </c>
      <c r="C671" s="24" t="s">
        <v>64</v>
      </c>
      <c r="D671" s="24" t="s">
        <v>70</v>
      </c>
      <c r="E671" s="24">
        <v>540</v>
      </c>
      <c r="F671" s="26">
        <v>46174</v>
      </c>
      <c r="G671" s="24" t="s">
        <v>52</v>
      </c>
      <c r="H671" s="24" t="s">
        <v>53</v>
      </c>
      <c r="I671" s="24" t="s">
        <v>57</v>
      </c>
      <c r="J671" s="24" t="s">
        <v>125</v>
      </c>
      <c r="K671" s="24">
        <v>1</v>
      </c>
      <c r="L671" s="24" t="s">
        <v>66</v>
      </c>
      <c r="M671" s="26">
        <v>46187</v>
      </c>
      <c r="N671" s="27">
        <v>46187.354166666664</v>
      </c>
      <c r="O671" s="27">
        <v>46187.729166666664</v>
      </c>
      <c r="V671" s="27"/>
      <c r="W671" s="27"/>
      <c r="X671" s="24">
        <v>4</v>
      </c>
      <c r="Y671" s="24">
        <v>0</v>
      </c>
      <c r="Z671" s="24">
        <v>4</v>
      </c>
      <c r="AA671" s="24" t="s">
        <v>56</v>
      </c>
      <c r="AB671" s="24" t="b">
        <v>0</v>
      </c>
      <c r="AC671" s="61">
        <v>0</v>
      </c>
    </row>
    <row r="672" spans="2:29" ht="13.7">
      <c r="B672" s="24" t="s">
        <v>49</v>
      </c>
      <c r="C672" s="24" t="s">
        <v>64</v>
      </c>
      <c r="D672" s="24" t="s">
        <v>70</v>
      </c>
      <c r="E672" s="24">
        <v>540</v>
      </c>
      <c r="F672" s="26">
        <v>46174</v>
      </c>
      <c r="G672" s="24" t="s">
        <v>52</v>
      </c>
      <c r="H672" s="24" t="s">
        <v>53</v>
      </c>
      <c r="I672" s="24" t="s">
        <v>57</v>
      </c>
      <c r="J672" s="24" t="s">
        <v>126</v>
      </c>
      <c r="K672" s="24">
        <v>1</v>
      </c>
      <c r="L672" s="24" t="s">
        <v>66</v>
      </c>
      <c r="M672" s="26">
        <v>46187</v>
      </c>
      <c r="N672" s="27">
        <v>46187.354166666664</v>
      </c>
      <c r="O672" s="27">
        <v>46187.729166666664</v>
      </c>
      <c r="P672" s="24" t="s">
        <v>1260</v>
      </c>
      <c r="Q672" s="24" t="s">
        <v>1261</v>
      </c>
      <c r="R672" s="24" t="s">
        <v>165</v>
      </c>
      <c r="T672" s="24" t="s">
        <v>57</v>
      </c>
      <c r="U672" s="24" t="s">
        <v>297</v>
      </c>
      <c r="V672" s="27">
        <v>46187.35833333333</v>
      </c>
      <c r="W672" s="27">
        <v>46187.415972222225</v>
      </c>
      <c r="Z672" s="24">
        <v>1</v>
      </c>
      <c r="AA672" s="24" t="s">
        <v>56</v>
      </c>
      <c r="AB672" s="24" t="b">
        <v>0</v>
      </c>
      <c r="AC672" s="61"/>
    </row>
    <row r="673" spans="2:29" ht="13.7">
      <c r="B673" s="24" t="s">
        <v>49</v>
      </c>
      <c r="C673" s="24" t="s">
        <v>64</v>
      </c>
      <c r="D673" s="24" t="s">
        <v>70</v>
      </c>
      <c r="E673" s="24">
        <v>540</v>
      </c>
      <c r="F673" s="26">
        <v>46174</v>
      </c>
      <c r="G673" s="24" t="s">
        <v>52</v>
      </c>
      <c r="H673" s="24" t="s">
        <v>53</v>
      </c>
      <c r="I673" s="24" t="s">
        <v>57</v>
      </c>
      <c r="J673" s="24" t="s">
        <v>126</v>
      </c>
      <c r="K673" s="24">
        <v>1</v>
      </c>
      <c r="L673" s="24" t="s">
        <v>66</v>
      </c>
      <c r="M673" s="26">
        <v>46187</v>
      </c>
      <c r="N673" s="27">
        <v>46187.354166666664</v>
      </c>
      <c r="O673" s="27">
        <v>46187.729166666664</v>
      </c>
      <c r="P673" s="24" t="s">
        <v>1262</v>
      </c>
      <c r="Q673" s="24" t="s">
        <v>1263</v>
      </c>
      <c r="R673" s="24" t="s">
        <v>185</v>
      </c>
      <c r="S673" s="24" t="s">
        <v>156</v>
      </c>
      <c r="T673" s="24" t="s">
        <v>57</v>
      </c>
      <c r="U673" s="24" t="s">
        <v>297</v>
      </c>
      <c r="V673" s="27">
        <v>46187.451388888891</v>
      </c>
      <c r="W673" s="27">
        <v>46187.513194444444</v>
      </c>
      <c r="Z673" s="24">
        <v>1</v>
      </c>
      <c r="AA673" s="24" t="s">
        <v>56</v>
      </c>
      <c r="AB673" s="24" t="b">
        <v>0</v>
      </c>
      <c r="AC673" s="61"/>
    </row>
    <row r="674" spans="2:29" ht="13.7">
      <c r="B674" s="24" t="s">
        <v>49</v>
      </c>
      <c r="C674" s="24" t="s">
        <v>64</v>
      </c>
      <c r="D674" s="24" t="s">
        <v>70</v>
      </c>
      <c r="E674" s="24">
        <v>540</v>
      </c>
      <c r="F674" s="26">
        <v>46174</v>
      </c>
      <c r="G674" s="24" t="s">
        <v>52</v>
      </c>
      <c r="H674" s="24" t="s">
        <v>53</v>
      </c>
      <c r="I674" s="24" t="s">
        <v>57</v>
      </c>
      <c r="J674" s="24" t="s">
        <v>126</v>
      </c>
      <c r="K674" s="24">
        <v>1</v>
      </c>
      <c r="L674" s="24" t="s">
        <v>66</v>
      </c>
      <c r="M674" s="26">
        <v>46187</v>
      </c>
      <c r="N674" s="27">
        <v>46187.354166666664</v>
      </c>
      <c r="O674" s="27">
        <v>46187.729166666664</v>
      </c>
      <c r="P674" s="24" t="s">
        <v>1264</v>
      </c>
      <c r="Q674" s="24" t="s">
        <v>1265</v>
      </c>
      <c r="R674" s="24" t="s">
        <v>165</v>
      </c>
      <c r="S674" s="24" t="s">
        <v>152</v>
      </c>
      <c r="T674" s="24" t="s">
        <v>57</v>
      </c>
      <c r="U674" s="24" t="s">
        <v>297</v>
      </c>
      <c r="V674" s="27">
        <v>46187.643750000003</v>
      </c>
      <c r="W674" s="27">
        <v>46187.706944444442</v>
      </c>
      <c r="Z674" s="24">
        <v>1</v>
      </c>
      <c r="AA674" s="24" t="s">
        <v>56</v>
      </c>
      <c r="AB674" s="24" t="b">
        <v>0</v>
      </c>
      <c r="AC674" s="61"/>
    </row>
    <row r="675" spans="2:29" ht="13.7">
      <c r="B675" s="24" t="s">
        <v>49</v>
      </c>
      <c r="C675" s="24" t="s">
        <v>64</v>
      </c>
      <c r="D675" s="24" t="s">
        <v>70</v>
      </c>
      <c r="E675" s="24">
        <v>540</v>
      </c>
      <c r="F675" s="26">
        <v>46174</v>
      </c>
      <c r="G675" s="24" t="s">
        <v>52</v>
      </c>
      <c r="H675" s="24" t="s">
        <v>53</v>
      </c>
      <c r="I675" s="24" t="s">
        <v>57</v>
      </c>
      <c r="J675" s="24" t="s">
        <v>126</v>
      </c>
      <c r="K675" s="24">
        <v>1</v>
      </c>
      <c r="L675" s="24" t="s">
        <v>66</v>
      </c>
      <c r="M675" s="26">
        <v>46187</v>
      </c>
      <c r="N675" s="27">
        <v>46187.354166666664</v>
      </c>
      <c r="O675" s="27">
        <v>46187.729166666664</v>
      </c>
      <c r="P675" s="24" t="s">
        <v>1266</v>
      </c>
      <c r="Q675" s="24" t="s">
        <v>1267</v>
      </c>
      <c r="R675" s="24" t="s">
        <v>185</v>
      </c>
      <c r="T675" s="24" t="s">
        <v>57</v>
      </c>
      <c r="U675" s="24" t="s">
        <v>297</v>
      </c>
      <c r="V675" s="27">
        <v>46187.547222222223</v>
      </c>
      <c r="W675" s="27">
        <v>46187.622916666667</v>
      </c>
      <c r="Z675" s="24">
        <v>1</v>
      </c>
      <c r="AA675" s="24" t="s">
        <v>56</v>
      </c>
      <c r="AB675" s="24" t="b">
        <v>0</v>
      </c>
      <c r="AC675" s="61"/>
    </row>
    <row r="676" spans="2:29" ht="13.7">
      <c r="B676" s="24" t="s">
        <v>49</v>
      </c>
      <c r="C676" s="24" t="s">
        <v>64</v>
      </c>
      <c r="D676" s="24" t="s">
        <v>70</v>
      </c>
      <c r="E676" s="24">
        <v>540</v>
      </c>
      <c r="F676" s="26">
        <v>46204</v>
      </c>
      <c r="G676" s="24" t="s">
        <v>52</v>
      </c>
      <c r="H676" s="24" t="s">
        <v>53</v>
      </c>
      <c r="I676" s="24" t="s">
        <v>68</v>
      </c>
      <c r="J676" s="24" t="s">
        <v>125</v>
      </c>
      <c r="K676" s="24">
        <v>1</v>
      </c>
      <c r="L676" s="24" t="s">
        <v>66</v>
      </c>
      <c r="M676" s="26">
        <v>46223</v>
      </c>
      <c r="N676" s="27">
        <v>46223.3125</v>
      </c>
      <c r="O676" s="27">
        <v>46223.6875</v>
      </c>
      <c r="V676" s="27"/>
      <c r="W676" s="27"/>
      <c r="X676" s="24">
        <v>4</v>
      </c>
      <c r="Y676" s="24">
        <v>0</v>
      </c>
      <c r="Z676" s="24">
        <v>4</v>
      </c>
      <c r="AA676" s="24" t="s">
        <v>58</v>
      </c>
      <c r="AB676" s="24" t="b">
        <v>0</v>
      </c>
      <c r="AC676" s="61">
        <v>0</v>
      </c>
    </row>
    <row r="677" spans="2:29" ht="13.7">
      <c r="B677" s="24" t="s">
        <v>49</v>
      </c>
      <c r="C677" s="24" t="s">
        <v>64</v>
      </c>
      <c r="D677" s="24" t="s">
        <v>70</v>
      </c>
      <c r="E677" s="24">
        <v>540</v>
      </c>
      <c r="F677" s="26">
        <v>46204</v>
      </c>
      <c r="G677" s="24" t="s">
        <v>52</v>
      </c>
      <c r="H677" s="24" t="s">
        <v>53</v>
      </c>
      <c r="I677" s="24" t="s">
        <v>68</v>
      </c>
      <c r="J677" s="24" t="s">
        <v>126</v>
      </c>
      <c r="K677" s="24">
        <v>1</v>
      </c>
      <c r="L677" s="24" t="s">
        <v>66</v>
      </c>
      <c r="M677" s="26">
        <v>46223</v>
      </c>
      <c r="N677" s="27">
        <v>46223.3125</v>
      </c>
      <c r="O677" s="27">
        <v>46223.6875</v>
      </c>
      <c r="P677" s="24" t="s">
        <v>1268</v>
      </c>
      <c r="Q677" s="24" t="s">
        <v>1269</v>
      </c>
      <c r="R677" s="24" t="s">
        <v>749</v>
      </c>
      <c r="T677" s="24" t="s">
        <v>68</v>
      </c>
      <c r="U677" s="24" t="s">
        <v>214</v>
      </c>
      <c r="V677" s="27">
        <v>46223.506249999999</v>
      </c>
      <c r="W677" s="27">
        <v>46223.574999999997</v>
      </c>
      <c r="Z677" s="24">
        <v>1</v>
      </c>
      <c r="AA677" s="24" t="s">
        <v>58</v>
      </c>
      <c r="AB677" s="24" t="b">
        <v>0</v>
      </c>
      <c r="AC677" s="61"/>
    </row>
    <row r="678" spans="2:29" ht="13.7">
      <c r="B678" s="24" t="s">
        <v>49</v>
      </c>
      <c r="C678" s="24" t="s">
        <v>64</v>
      </c>
      <c r="D678" s="24" t="s">
        <v>70</v>
      </c>
      <c r="E678" s="24">
        <v>540</v>
      </c>
      <c r="F678" s="26">
        <v>46204</v>
      </c>
      <c r="G678" s="24" t="s">
        <v>52</v>
      </c>
      <c r="H678" s="24" t="s">
        <v>53</v>
      </c>
      <c r="I678" s="24" t="s">
        <v>68</v>
      </c>
      <c r="J678" s="24" t="s">
        <v>126</v>
      </c>
      <c r="K678" s="24">
        <v>1</v>
      </c>
      <c r="L678" s="24" t="s">
        <v>66</v>
      </c>
      <c r="M678" s="26">
        <v>46223</v>
      </c>
      <c r="N678" s="27">
        <v>46223.3125</v>
      </c>
      <c r="O678" s="27">
        <v>46223.6875</v>
      </c>
      <c r="P678" s="24" t="s">
        <v>1270</v>
      </c>
      <c r="Q678" s="24" t="s">
        <v>1271</v>
      </c>
      <c r="R678" s="24" t="s">
        <v>749</v>
      </c>
      <c r="T678" s="24" t="s">
        <v>68</v>
      </c>
      <c r="U678" s="24" t="s">
        <v>214</v>
      </c>
      <c r="V678" s="27">
        <v>46223.601388888892</v>
      </c>
      <c r="W678" s="27">
        <v>46223.665277777778</v>
      </c>
      <c r="Z678" s="24">
        <v>1</v>
      </c>
      <c r="AA678" s="24" t="s">
        <v>58</v>
      </c>
      <c r="AB678" s="24" t="b">
        <v>0</v>
      </c>
      <c r="AC678" s="61"/>
    </row>
    <row r="679" spans="2:29" ht="13.7">
      <c r="B679" s="24" t="s">
        <v>49</v>
      </c>
      <c r="C679" s="24" t="s">
        <v>64</v>
      </c>
      <c r="D679" s="24" t="s">
        <v>70</v>
      </c>
      <c r="E679" s="24">
        <v>540</v>
      </c>
      <c r="F679" s="26">
        <v>46204</v>
      </c>
      <c r="G679" s="24" t="s">
        <v>52</v>
      </c>
      <c r="H679" s="24" t="s">
        <v>53</v>
      </c>
      <c r="I679" s="24" t="s">
        <v>68</v>
      </c>
      <c r="J679" s="24" t="s">
        <v>126</v>
      </c>
      <c r="K679" s="24">
        <v>1</v>
      </c>
      <c r="L679" s="24" t="s">
        <v>66</v>
      </c>
      <c r="M679" s="26">
        <v>46223</v>
      </c>
      <c r="N679" s="27">
        <v>46223.3125</v>
      </c>
      <c r="O679" s="27">
        <v>46223.6875</v>
      </c>
      <c r="P679" s="24" t="s">
        <v>1272</v>
      </c>
      <c r="Q679" s="24" t="s">
        <v>1273</v>
      </c>
      <c r="R679" s="24" t="s">
        <v>323</v>
      </c>
      <c r="S679" s="24" t="s">
        <v>198</v>
      </c>
      <c r="T679" s="24" t="s">
        <v>68</v>
      </c>
      <c r="U679" s="24" t="s">
        <v>214</v>
      </c>
      <c r="V679" s="27">
        <v>46223.318749999999</v>
      </c>
      <c r="W679" s="27">
        <v>46223.370833333334</v>
      </c>
      <c r="Z679" s="24">
        <v>1</v>
      </c>
      <c r="AA679" s="24" t="s">
        <v>58</v>
      </c>
      <c r="AB679" s="24" t="b">
        <v>0</v>
      </c>
      <c r="AC679" s="61"/>
    </row>
    <row r="680" spans="2:29" ht="13.7">
      <c r="B680" s="24" t="s">
        <v>49</v>
      </c>
      <c r="C680" s="24" t="s">
        <v>64</v>
      </c>
      <c r="D680" s="24" t="s">
        <v>70</v>
      </c>
      <c r="E680" s="24">
        <v>540</v>
      </c>
      <c r="F680" s="26">
        <v>46204</v>
      </c>
      <c r="G680" s="24" t="s">
        <v>52</v>
      </c>
      <c r="H680" s="24" t="s">
        <v>53</v>
      </c>
      <c r="I680" s="24" t="s">
        <v>68</v>
      </c>
      <c r="J680" s="24" t="s">
        <v>126</v>
      </c>
      <c r="K680" s="24">
        <v>1</v>
      </c>
      <c r="L680" s="24" t="s">
        <v>66</v>
      </c>
      <c r="M680" s="26">
        <v>46223</v>
      </c>
      <c r="N680" s="27">
        <v>46223.3125</v>
      </c>
      <c r="O680" s="27">
        <v>46223.6875</v>
      </c>
      <c r="P680" s="24" t="s">
        <v>1274</v>
      </c>
      <c r="Q680" s="24" t="s">
        <v>1275</v>
      </c>
      <c r="R680" s="24" t="s">
        <v>749</v>
      </c>
      <c r="T680" s="24" t="s">
        <v>68</v>
      </c>
      <c r="U680" s="24" t="s">
        <v>214</v>
      </c>
      <c r="V680" s="27">
        <v>46223.412499999999</v>
      </c>
      <c r="W680" s="27">
        <v>46223.466666666667</v>
      </c>
      <c r="Z680" s="24">
        <v>1</v>
      </c>
      <c r="AA680" s="24" t="s">
        <v>58</v>
      </c>
      <c r="AB680" s="24" t="b">
        <v>0</v>
      </c>
      <c r="AC680" s="61"/>
    </row>
    <row r="681" spans="2:29" ht="13.7">
      <c r="B681" s="24" t="s">
        <v>49</v>
      </c>
      <c r="C681" s="24" t="s">
        <v>64</v>
      </c>
      <c r="D681" s="24" t="s">
        <v>71</v>
      </c>
      <c r="E681" s="24">
        <v>180</v>
      </c>
      <c r="F681" s="26">
        <v>46174</v>
      </c>
      <c r="G681" s="24" t="s">
        <v>52</v>
      </c>
      <c r="H681" s="24" t="s">
        <v>53</v>
      </c>
      <c r="I681" s="24" t="s">
        <v>54</v>
      </c>
      <c r="J681" s="24" t="s">
        <v>125</v>
      </c>
      <c r="K681" s="24">
        <v>1</v>
      </c>
      <c r="L681" s="24" t="s">
        <v>66</v>
      </c>
      <c r="M681" s="26">
        <v>46181</v>
      </c>
      <c r="N681" s="27">
        <v>46181.5625</v>
      </c>
      <c r="O681" s="27">
        <v>46181.6875</v>
      </c>
      <c r="V681" s="27"/>
      <c r="W681" s="27"/>
      <c r="X681" s="24">
        <v>4</v>
      </c>
      <c r="Y681" s="24">
        <v>0</v>
      </c>
      <c r="Z681" s="24">
        <v>4</v>
      </c>
      <c r="AA681" s="24" t="s">
        <v>56</v>
      </c>
      <c r="AB681" s="24" t="b">
        <v>0</v>
      </c>
      <c r="AC681" s="61">
        <v>0</v>
      </c>
    </row>
    <row r="682" spans="2:29" ht="13.7">
      <c r="B682" s="24" t="s">
        <v>49</v>
      </c>
      <c r="C682" s="24" t="s">
        <v>64</v>
      </c>
      <c r="D682" s="24" t="s">
        <v>71</v>
      </c>
      <c r="E682" s="24">
        <v>180</v>
      </c>
      <c r="F682" s="26">
        <v>46174</v>
      </c>
      <c r="G682" s="24" t="s">
        <v>52</v>
      </c>
      <c r="H682" s="24" t="s">
        <v>53</v>
      </c>
      <c r="I682" s="24" t="s">
        <v>54</v>
      </c>
      <c r="J682" s="24" t="s">
        <v>126</v>
      </c>
      <c r="K682" s="24">
        <v>1</v>
      </c>
      <c r="L682" s="24" t="s">
        <v>66</v>
      </c>
      <c r="M682" s="26">
        <v>46181</v>
      </c>
      <c r="N682" s="27">
        <v>46181.5625</v>
      </c>
      <c r="O682" s="27">
        <v>46181.6875</v>
      </c>
      <c r="P682" s="24" t="s">
        <v>1276</v>
      </c>
      <c r="Q682" s="24" t="s">
        <v>1277</v>
      </c>
      <c r="R682" s="24" t="s">
        <v>149</v>
      </c>
      <c r="T682" s="24" t="s">
        <v>54</v>
      </c>
      <c r="U682" s="24" t="s">
        <v>480</v>
      </c>
      <c r="V682" s="27">
        <v>46181.632638888892</v>
      </c>
      <c r="W682" s="27">
        <v>46181.643055555556</v>
      </c>
      <c r="Z682" s="24">
        <v>1</v>
      </c>
      <c r="AA682" s="24" t="s">
        <v>56</v>
      </c>
      <c r="AB682" s="24" t="b">
        <v>0</v>
      </c>
      <c r="AC682" s="61"/>
    </row>
    <row r="683" spans="2:29" ht="13.7">
      <c r="B683" s="24" t="s">
        <v>49</v>
      </c>
      <c r="C683" s="24" t="s">
        <v>64</v>
      </c>
      <c r="D683" s="24" t="s">
        <v>71</v>
      </c>
      <c r="E683" s="24">
        <v>180</v>
      </c>
      <c r="F683" s="26">
        <v>46174</v>
      </c>
      <c r="G683" s="24" t="s">
        <v>52</v>
      </c>
      <c r="H683" s="24" t="s">
        <v>53</v>
      </c>
      <c r="I683" s="24" t="s">
        <v>54</v>
      </c>
      <c r="J683" s="24" t="s">
        <v>126</v>
      </c>
      <c r="K683" s="24">
        <v>1</v>
      </c>
      <c r="L683" s="24" t="s">
        <v>66</v>
      </c>
      <c r="M683" s="26">
        <v>46181</v>
      </c>
      <c r="N683" s="27">
        <v>46181.5625</v>
      </c>
      <c r="O683" s="27">
        <v>46181.6875</v>
      </c>
      <c r="P683" s="24" t="s">
        <v>1278</v>
      </c>
      <c r="Q683" s="24" t="s">
        <v>1279</v>
      </c>
      <c r="R683" s="24" t="s">
        <v>142</v>
      </c>
      <c r="T683" s="24" t="s">
        <v>54</v>
      </c>
      <c r="U683" s="24" t="s">
        <v>480</v>
      </c>
      <c r="V683" s="27">
        <v>46181.569444444445</v>
      </c>
      <c r="W683" s="27">
        <v>46181.582638888889</v>
      </c>
      <c r="Z683" s="24">
        <v>1</v>
      </c>
      <c r="AA683" s="24" t="s">
        <v>56</v>
      </c>
      <c r="AB683" s="24" t="b">
        <v>0</v>
      </c>
      <c r="AC683" s="61"/>
    </row>
    <row r="684" spans="2:29" ht="13.7">
      <c r="B684" s="24" t="s">
        <v>49</v>
      </c>
      <c r="C684" s="24" t="s">
        <v>64</v>
      </c>
      <c r="D684" s="24" t="s">
        <v>71</v>
      </c>
      <c r="E684" s="24">
        <v>180</v>
      </c>
      <c r="F684" s="26">
        <v>46174</v>
      </c>
      <c r="G684" s="24" t="s">
        <v>52</v>
      </c>
      <c r="H684" s="24" t="s">
        <v>53</v>
      </c>
      <c r="I684" s="24" t="s">
        <v>54</v>
      </c>
      <c r="J684" s="24" t="s">
        <v>126</v>
      </c>
      <c r="K684" s="24">
        <v>1</v>
      </c>
      <c r="L684" s="24" t="s">
        <v>66</v>
      </c>
      <c r="M684" s="26">
        <v>46181</v>
      </c>
      <c r="N684" s="27">
        <v>46181.5625</v>
      </c>
      <c r="O684" s="27">
        <v>46181.6875</v>
      </c>
      <c r="P684" s="24" t="s">
        <v>1280</v>
      </c>
      <c r="Q684" s="24" t="s">
        <v>1281</v>
      </c>
      <c r="R684" s="24" t="s">
        <v>190</v>
      </c>
      <c r="T684" s="24" t="s">
        <v>54</v>
      </c>
      <c r="U684" s="24" t="s">
        <v>480</v>
      </c>
      <c r="V684" s="27">
        <v>46181.661111111112</v>
      </c>
      <c r="W684" s="27">
        <v>46181.675694444442</v>
      </c>
      <c r="Z684" s="24">
        <v>1</v>
      </c>
      <c r="AA684" s="24" t="s">
        <v>56</v>
      </c>
      <c r="AB684" s="24" t="b">
        <v>0</v>
      </c>
      <c r="AC684" s="61"/>
    </row>
    <row r="685" spans="2:29" ht="13.7">
      <c r="B685" s="24" t="s">
        <v>49</v>
      </c>
      <c r="C685" s="24" t="s">
        <v>64</v>
      </c>
      <c r="D685" s="24" t="s">
        <v>71</v>
      </c>
      <c r="E685" s="24">
        <v>180</v>
      </c>
      <c r="F685" s="26">
        <v>46174</v>
      </c>
      <c r="G685" s="24" t="s">
        <v>52</v>
      </c>
      <c r="H685" s="24" t="s">
        <v>53</v>
      </c>
      <c r="I685" s="24" t="s">
        <v>54</v>
      </c>
      <c r="J685" s="24" t="s">
        <v>126</v>
      </c>
      <c r="K685" s="24">
        <v>1</v>
      </c>
      <c r="L685" s="24" t="s">
        <v>66</v>
      </c>
      <c r="M685" s="26">
        <v>46181</v>
      </c>
      <c r="N685" s="27">
        <v>46181.5625</v>
      </c>
      <c r="O685" s="27">
        <v>46181.6875</v>
      </c>
      <c r="P685" s="24" t="s">
        <v>1282</v>
      </c>
      <c r="Q685" s="24" t="s">
        <v>1283</v>
      </c>
      <c r="R685" s="24" t="s">
        <v>146</v>
      </c>
      <c r="S685" s="24" t="s">
        <v>156</v>
      </c>
      <c r="T685" s="24" t="s">
        <v>54</v>
      </c>
      <c r="U685" s="24" t="s">
        <v>480</v>
      </c>
      <c r="V685" s="27">
        <v>46181.602083333331</v>
      </c>
      <c r="W685" s="27">
        <v>46181.619444444441</v>
      </c>
      <c r="Z685" s="24">
        <v>1</v>
      </c>
      <c r="AA685" s="24" t="s">
        <v>56</v>
      </c>
      <c r="AB685" s="24" t="b">
        <v>0</v>
      </c>
      <c r="AC685" s="61"/>
    </row>
    <row r="686" spans="2:29" ht="13.7">
      <c r="B686" s="24" t="s">
        <v>49</v>
      </c>
      <c r="C686" s="24" t="s">
        <v>64</v>
      </c>
      <c r="D686" s="24" t="s">
        <v>71</v>
      </c>
      <c r="E686" s="24">
        <v>180</v>
      </c>
      <c r="F686" s="26">
        <v>46174</v>
      </c>
      <c r="G686" s="24" t="s">
        <v>52</v>
      </c>
      <c r="H686" s="24" t="s">
        <v>53</v>
      </c>
      <c r="I686" s="24" t="s">
        <v>59</v>
      </c>
      <c r="J686" s="24" t="s">
        <v>125</v>
      </c>
      <c r="K686" s="24">
        <v>1</v>
      </c>
      <c r="L686" s="24" t="s">
        <v>66</v>
      </c>
      <c r="M686" s="26">
        <v>46203</v>
      </c>
      <c r="N686" s="27">
        <v>46203.541666666664</v>
      </c>
      <c r="O686" s="27">
        <v>46203.666666666664</v>
      </c>
      <c r="V686" s="27"/>
      <c r="W686" s="27"/>
      <c r="X686" s="24">
        <v>4</v>
      </c>
      <c r="Y686" s="24">
        <v>0</v>
      </c>
      <c r="Z686" s="24">
        <v>4</v>
      </c>
      <c r="AA686" s="24" t="s">
        <v>56</v>
      </c>
      <c r="AB686" s="24" t="b">
        <v>0</v>
      </c>
      <c r="AC686" s="61">
        <v>0</v>
      </c>
    </row>
    <row r="687" spans="2:29" ht="13.7">
      <c r="B687" s="24" t="s">
        <v>49</v>
      </c>
      <c r="C687" s="24" t="s">
        <v>64</v>
      </c>
      <c r="D687" s="24" t="s">
        <v>71</v>
      </c>
      <c r="E687" s="24">
        <v>180</v>
      </c>
      <c r="F687" s="26">
        <v>46174</v>
      </c>
      <c r="G687" s="24" t="s">
        <v>52</v>
      </c>
      <c r="H687" s="24" t="s">
        <v>53</v>
      </c>
      <c r="I687" s="24" t="s">
        <v>59</v>
      </c>
      <c r="J687" s="24" t="s">
        <v>126</v>
      </c>
      <c r="K687" s="24">
        <v>1</v>
      </c>
      <c r="L687" s="24" t="s">
        <v>66</v>
      </c>
      <c r="M687" s="26">
        <v>46203</v>
      </c>
      <c r="N687" s="27">
        <v>46203.541666666664</v>
      </c>
      <c r="O687" s="27">
        <v>46203.666666666664</v>
      </c>
      <c r="P687" s="24" t="s">
        <v>1284</v>
      </c>
      <c r="Q687" s="24" t="s">
        <v>1285</v>
      </c>
      <c r="R687" s="24" t="s">
        <v>281</v>
      </c>
      <c r="T687" s="24" t="s">
        <v>59</v>
      </c>
      <c r="U687" s="24" t="s">
        <v>514</v>
      </c>
      <c r="V687" s="27">
        <v>46203.543055555558</v>
      </c>
      <c r="W687" s="27">
        <v>46203.557638888888</v>
      </c>
      <c r="Z687" s="24">
        <v>1</v>
      </c>
      <c r="AA687" s="24" t="s">
        <v>56</v>
      </c>
      <c r="AB687" s="24" t="b">
        <v>0</v>
      </c>
      <c r="AC687" s="61"/>
    </row>
    <row r="688" spans="2:29" ht="13.7">
      <c r="B688" s="24" t="s">
        <v>49</v>
      </c>
      <c r="C688" s="24" t="s">
        <v>64</v>
      </c>
      <c r="D688" s="24" t="s">
        <v>71</v>
      </c>
      <c r="E688" s="24">
        <v>180</v>
      </c>
      <c r="F688" s="26">
        <v>46174</v>
      </c>
      <c r="G688" s="24" t="s">
        <v>52</v>
      </c>
      <c r="H688" s="24" t="s">
        <v>53</v>
      </c>
      <c r="I688" s="24" t="s">
        <v>59</v>
      </c>
      <c r="J688" s="24" t="s">
        <v>126</v>
      </c>
      <c r="K688" s="24">
        <v>1</v>
      </c>
      <c r="L688" s="24" t="s">
        <v>66</v>
      </c>
      <c r="M688" s="26">
        <v>46203</v>
      </c>
      <c r="N688" s="27">
        <v>46203.541666666664</v>
      </c>
      <c r="O688" s="27">
        <v>46203.666666666664</v>
      </c>
      <c r="P688" s="24" t="s">
        <v>1286</v>
      </c>
      <c r="Q688" s="24" t="s">
        <v>1287</v>
      </c>
      <c r="R688" s="24" t="s">
        <v>217</v>
      </c>
      <c r="T688" s="24" t="s">
        <v>59</v>
      </c>
      <c r="U688" s="24" t="s">
        <v>514</v>
      </c>
      <c r="V688" s="27">
        <v>46203.640972222223</v>
      </c>
      <c r="W688" s="27">
        <v>46203.659722222219</v>
      </c>
      <c r="Z688" s="24">
        <v>1</v>
      </c>
      <c r="AA688" s="24" t="s">
        <v>56</v>
      </c>
      <c r="AB688" s="24" t="b">
        <v>0</v>
      </c>
      <c r="AC688" s="61"/>
    </row>
    <row r="689" spans="2:29" ht="13.7">
      <c r="B689" s="24" t="s">
        <v>49</v>
      </c>
      <c r="C689" s="24" t="s">
        <v>64</v>
      </c>
      <c r="D689" s="24" t="s">
        <v>71</v>
      </c>
      <c r="E689" s="24">
        <v>180</v>
      </c>
      <c r="F689" s="26">
        <v>46174</v>
      </c>
      <c r="G689" s="24" t="s">
        <v>52</v>
      </c>
      <c r="H689" s="24" t="s">
        <v>53</v>
      </c>
      <c r="I689" s="24" t="s">
        <v>59</v>
      </c>
      <c r="J689" s="24" t="s">
        <v>126</v>
      </c>
      <c r="K689" s="24">
        <v>1</v>
      </c>
      <c r="L689" s="24" t="s">
        <v>66</v>
      </c>
      <c r="M689" s="26">
        <v>46203</v>
      </c>
      <c r="N689" s="27">
        <v>46203.541666666664</v>
      </c>
      <c r="O689" s="27">
        <v>46203.666666666664</v>
      </c>
      <c r="P689" s="24" t="s">
        <v>1288</v>
      </c>
      <c r="Q689" s="24" t="s">
        <v>1289</v>
      </c>
      <c r="R689" s="24" t="s">
        <v>284</v>
      </c>
      <c r="T689" s="24" t="s">
        <v>59</v>
      </c>
      <c r="U689" s="24" t="s">
        <v>514</v>
      </c>
      <c r="V689" s="27">
        <v>46203.577777777777</v>
      </c>
      <c r="W689" s="27">
        <v>46203.593055555553</v>
      </c>
      <c r="Z689" s="24">
        <v>1</v>
      </c>
      <c r="AA689" s="24" t="s">
        <v>56</v>
      </c>
      <c r="AB689" s="24" t="b">
        <v>0</v>
      </c>
      <c r="AC689" s="61"/>
    </row>
    <row r="690" spans="2:29" ht="13.7">
      <c r="B690" s="24" t="s">
        <v>49</v>
      </c>
      <c r="C690" s="24" t="s">
        <v>64</v>
      </c>
      <c r="D690" s="24" t="s">
        <v>71</v>
      </c>
      <c r="E690" s="24">
        <v>180</v>
      </c>
      <c r="F690" s="26">
        <v>46174</v>
      </c>
      <c r="G690" s="24" t="s">
        <v>52</v>
      </c>
      <c r="H690" s="24" t="s">
        <v>53</v>
      </c>
      <c r="I690" s="24" t="s">
        <v>59</v>
      </c>
      <c r="J690" s="24" t="s">
        <v>126</v>
      </c>
      <c r="K690" s="24">
        <v>1</v>
      </c>
      <c r="L690" s="24" t="s">
        <v>66</v>
      </c>
      <c r="M690" s="26">
        <v>46203</v>
      </c>
      <c r="N690" s="27">
        <v>46203.541666666664</v>
      </c>
      <c r="O690" s="27">
        <v>46203.666666666664</v>
      </c>
      <c r="P690" s="24" t="s">
        <v>1290</v>
      </c>
      <c r="Q690" s="24" t="s">
        <v>1291</v>
      </c>
      <c r="R690" s="24" t="s">
        <v>174</v>
      </c>
      <c r="S690" s="24" t="s">
        <v>198</v>
      </c>
      <c r="T690" s="24" t="s">
        <v>59</v>
      </c>
      <c r="U690" s="24" t="s">
        <v>514</v>
      </c>
      <c r="V690" s="27">
        <v>46203.60833333333</v>
      </c>
      <c r="W690" s="27">
        <v>46203.62222222222</v>
      </c>
      <c r="Z690" s="24">
        <v>1</v>
      </c>
      <c r="AA690" s="24" t="s">
        <v>56</v>
      </c>
      <c r="AB690" s="24" t="b">
        <v>0</v>
      </c>
      <c r="AC690" s="61"/>
    </row>
    <row r="691" spans="2:29" ht="13.7">
      <c r="B691" s="24" t="s">
        <v>49</v>
      </c>
      <c r="C691" s="24" t="s">
        <v>64</v>
      </c>
      <c r="D691" s="24" t="s">
        <v>71</v>
      </c>
      <c r="E691" s="24">
        <v>180</v>
      </c>
      <c r="F691" s="26">
        <v>46204</v>
      </c>
      <c r="G691" s="24" t="s">
        <v>52</v>
      </c>
      <c r="H691" s="24" t="s">
        <v>53</v>
      </c>
      <c r="I691" s="24" t="s">
        <v>68</v>
      </c>
      <c r="J691" s="24" t="s">
        <v>125</v>
      </c>
      <c r="K691" s="24">
        <v>1</v>
      </c>
      <c r="L691" s="24" t="s">
        <v>66</v>
      </c>
      <c r="M691" s="26">
        <v>46234</v>
      </c>
      <c r="N691" s="27">
        <v>46234.541666666664</v>
      </c>
      <c r="O691" s="27">
        <v>46234.666666666664</v>
      </c>
      <c r="V691" s="27"/>
      <c r="W691" s="27"/>
      <c r="X691" s="24">
        <v>4</v>
      </c>
      <c r="Y691" s="24">
        <v>0</v>
      </c>
      <c r="Z691" s="24">
        <v>4</v>
      </c>
      <c r="AA691" s="24" t="s">
        <v>58</v>
      </c>
      <c r="AB691" s="24" t="b">
        <v>0</v>
      </c>
      <c r="AC691" s="61">
        <v>0</v>
      </c>
    </row>
    <row r="692" spans="2:29" ht="13.7">
      <c r="B692" s="24" t="s">
        <v>49</v>
      </c>
      <c r="C692" s="24" t="s">
        <v>64</v>
      </c>
      <c r="D692" s="24" t="s">
        <v>71</v>
      </c>
      <c r="E692" s="24">
        <v>180</v>
      </c>
      <c r="F692" s="26">
        <v>46204</v>
      </c>
      <c r="G692" s="24" t="s">
        <v>52</v>
      </c>
      <c r="H692" s="24" t="s">
        <v>53</v>
      </c>
      <c r="I692" s="24" t="s">
        <v>68</v>
      </c>
      <c r="J692" s="24" t="s">
        <v>126</v>
      </c>
      <c r="K692" s="24">
        <v>1</v>
      </c>
      <c r="L692" s="24" t="s">
        <v>66</v>
      </c>
      <c r="M692" s="26">
        <v>46234</v>
      </c>
      <c r="N692" s="27">
        <v>46234.541666666664</v>
      </c>
      <c r="O692" s="27">
        <v>46234.666666666664</v>
      </c>
      <c r="P692" s="24" t="s">
        <v>1292</v>
      </c>
      <c r="Q692" s="24" t="s">
        <v>1293</v>
      </c>
      <c r="R692" s="24" t="s">
        <v>633</v>
      </c>
      <c r="T692" s="24" t="s">
        <v>68</v>
      </c>
      <c r="U692" s="24" t="s">
        <v>250</v>
      </c>
      <c r="V692" s="27">
        <v>46234.643055555556</v>
      </c>
      <c r="W692" s="27">
        <v>46234.657638888886</v>
      </c>
      <c r="Z692" s="24">
        <v>1</v>
      </c>
      <c r="AA692" s="24" t="s">
        <v>58</v>
      </c>
      <c r="AB692" s="24" t="b">
        <v>0</v>
      </c>
      <c r="AC692" s="61"/>
    </row>
    <row r="693" spans="2:29" ht="13.7">
      <c r="B693" s="24" t="s">
        <v>49</v>
      </c>
      <c r="C693" s="24" t="s">
        <v>64</v>
      </c>
      <c r="D693" s="24" t="s">
        <v>71</v>
      </c>
      <c r="E693" s="24">
        <v>180</v>
      </c>
      <c r="F693" s="26">
        <v>46204</v>
      </c>
      <c r="G693" s="24" t="s">
        <v>52</v>
      </c>
      <c r="H693" s="24" t="s">
        <v>53</v>
      </c>
      <c r="I693" s="24" t="s">
        <v>68</v>
      </c>
      <c r="J693" s="24" t="s">
        <v>126</v>
      </c>
      <c r="K693" s="24">
        <v>1</v>
      </c>
      <c r="L693" s="24" t="s">
        <v>66</v>
      </c>
      <c r="M693" s="26">
        <v>46234</v>
      </c>
      <c r="N693" s="27">
        <v>46234.541666666664</v>
      </c>
      <c r="O693" s="27">
        <v>46234.666666666664</v>
      </c>
      <c r="P693" s="24" t="s">
        <v>1294</v>
      </c>
      <c r="Q693" s="24" t="s">
        <v>1295</v>
      </c>
      <c r="R693" s="24" t="s">
        <v>323</v>
      </c>
      <c r="T693" s="24" t="s">
        <v>68</v>
      </c>
      <c r="U693" s="24" t="s">
        <v>250</v>
      </c>
      <c r="V693" s="27">
        <v>46234.581250000003</v>
      </c>
      <c r="W693" s="27">
        <v>46234.59652777778</v>
      </c>
      <c r="Z693" s="24">
        <v>1</v>
      </c>
      <c r="AA693" s="24" t="s">
        <v>58</v>
      </c>
      <c r="AB693" s="24" t="b">
        <v>0</v>
      </c>
      <c r="AC693" s="61"/>
    </row>
    <row r="694" spans="2:29" ht="13.7">
      <c r="B694" s="24" t="s">
        <v>49</v>
      </c>
      <c r="C694" s="24" t="s">
        <v>64</v>
      </c>
      <c r="D694" s="24" t="s">
        <v>71</v>
      </c>
      <c r="E694" s="24">
        <v>180</v>
      </c>
      <c r="F694" s="26">
        <v>46204</v>
      </c>
      <c r="G694" s="24" t="s">
        <v>52</v>
      </c>
      <c r="H694" s="24" t="s">
        <v>53</v>
      </c>
      <c r="I694" s="24" t="s">
        <v>68</v>
      </c>
      <c r="J694" s="24" t="s">
        <v>126</v>
      </c>
      <c r="K694" s="24">
        <v>1</v>
      </c>
      <c r="L694" s="24" t="s">
        <v>66</v>
      </c>
      <c r="M694" s="26">
        <v>46234</v>
      </c>
      <c r="N694" s="27">
        <v>46234.541666666664</v>
      </c>
      <c r="O694" s="27">
        <v>46234.666666666664</v>
      </c>
      <c r="P694" s="24" t="s">
        <v>1296</v>
      </c>
      <c r="Q694" s="24" t="s">
        <v>1297</v>
      </c>
      <c r="R694" s="24" t="s">
        <v>323</v>
      </c>
      <c r="T694" s="24" t="s">
        <v>68</v>
      </c>
      <c r="U694" s="24" t="s">
        <v>250</v>
      </c>
      <c r="V694" s="27">
        <v>46234.55</v>
      </c>
      <c r="W694" s="27">
        <v>46234.567361111112</v>
      </c>
      <c r="Z694" s="24">
        <v>1</v>
      </c>
      <c r="AA694" s="24" t="s">
        <v>58</v>
      </c>
      <c r="AB694" s="24" t="b">
        <v>0</v>
      </c>
      <c r="AC694" s="61"/>
    </row>
    <row r="695" spans="2:29" ht="13.7">
      <c r="B695" s="24" t="s">
        <v>49</v>
      </c>
      <c r="C695" s="24" t="s">
        <v>64</v>
      </c>
      <c r="D695" s="24" t="s">
        <v>71</v>
      </c>
      <c r="E695" s="24">
        <v>180</v>
      </c>
      <c r="F695" s="26">
        <v>46204</v>
      </c>
      <c r="G695" s="24" t="s">
        <v>52</v>
      </c>
      <c r="H695" s="24" t="s">
        <v>53</v>
      </c>
      <c r="I695" s="24" t="s">
        <v>68</v>
      </c>
      <c r="J695" s="24" t="s">
        <v>126</v>
      </c>
      <c r="K695" s="24">
        <v>1</v>
      </c>
      <c r="L695" s="24" t="s">
        <v>66</v>
      </c>
      <c r="M695" s="26">
        <v>46234</v>
      </c>
      <c r="N695" s="27">
        <v>46234.541666666664</v>
      </c>
      <c r="O695" s="27">
        <v>46234.666666666664</v>
      </c>
      <c r="P695" s="24" t="s">
        <v>1298</v>
      </c>
      <c r="Q695" s="24" t="s">
        <v>1299</v>
      </c>
      <c r="R695" s="24" t="s">
        <v>323</v>
      </c>
      <c r="T695" s="24" t="s">
        <v>68</v>
      </c>
      <c r="U695" s="24" t="s">
        <v>250</v>
      </c>
      <c r="V695" s="27">
        <v>46234.609027777777</v>
      </c>
      <c r="W695" s="27">
        <v>46234.621527777781</v>
      </c>
      <c r="Z695" s="24">
        <v>1</v>
      </c>
      <c r="AA695" s="24" t="s">
        <v>58</v>
      </c>
      <c r="AB695" s="24" t="b">
        <v>0</v>
      </c>
      <c r="AC695" s="61"/>
    </row>
    <row r="696" spans="2:29" ht="13.7">
      <c r="B696" s="24" t="s">
        <v>49</v>
      </c>
      <c r="C696" s="24" t="s">
        <v>64</v>
      </c>
      <c r="D696" s="24" t="s">
        <v>71</v>
      </c>
      <c r="E696" s="24">
        <v>180</v>
      </c>
      <c r="F696" s="26">
        <v>46235</v>
      </c>
      <c r="G696" s="24" t="s">
        <v>52</v>
      </c>
      <c r="H696" s="24" t="s">
        <v>53</v>
      </c>
      <c r="I696" s="24" t="s">
        <v>67</v>
      </c>
      <c r="J696" s="24" t="s">
        <v>125</v>
      </c>
      <c r="K696" s="24">
        <v>1</v>
      </c>
      <c r="L696" s="24" t="s">
        <v>66</v>
      </c>
      <c r="M696" s="26">
        <v>46246</v>
      </c>
      <c r="N696" s="27">
        <v>46246.333333333336</v>
      </c>
      <c r="O696" s="27">
        <v>46246.458333333336</v>
      </c>
      <c r="V696" s="27"/>
      <c r="W696" s="27"/>
      <c r="X696" s="24">
        <v>4</v>
      </c>
      <c r="Y696" s="24">
        <v>0</v>
      </c>
      <c r="Z696" s="24">
        <v>4</v>
      </c>
      <c r="AA696" s="24" t="s">
        <v>60</v>
      </c>
      <c r="AB696" s="24" t="b">
        <v>0</v>
      </c>
      <c r="AC696" s="61">
        <v>0</v>
      </c>
    </row>
    <row r="697" spans="2:29" ht="13.7">
      <c r="B697" s="24" t="s">
        <v>49</v>
      </c>
      <c r="C697" s="24" t="s">
        <v>64</v>
      </c>
      <c r="D697" s="24" t="s">
        <v>71</v>
      </c>
      <c r="E697" s="24">
        <v>180</v>
      </c>
      <c r="F697" s="26">
        <v>46235</v>
      </c>
      <c r="G697" s="24" t="s">
        <v>52</v>
      </c>
      <c r="H697" s="24" t="s">
        <v>53</v>
      </c>
      <c r="I697" s="24" t="s">
        <v>67</v>
      </c>
      <c r="J697" s="24" t="s">
        <v>126</v>
      </c>
      <c r="K697" s="24">
        <v>1</v>
      </c>
      <c r="L697" s="24" t="s">
        <v>66</v>
      </c>
      <c r="M697" s="26">
        <v>46246</v>
      </c>
      <c r="N697" s="27">
        <v>46246.333333333336</v>
      </c>
      <c r="O697" s="27">
        <v>46246.458333333336</v>
      </c>
      <c r="P697" s="24" t="s">
        <v>1300</v>
      </c>
      <c r="Q697" s="24" t="s">
        <v>1301</v>
      </c>
      <c r="R697" s="24" t="s">
        <v>730</v>
      </c>
      <c r="T697" s="24" t="s">
        <v>67</v>
      </c>
      <c r="U697" s="24" t="s">
        <v>480</v>
      </c>
      <c r="V697" s="27">
        <v>46246.336805555555</v>
      </c>
      <c r="W697" s="27">
        <v>46246.349305555559</v>
      </c>
      <c r="Z697" s="24">
        <v>1</v>
      </c>
      <c r="AA697" s="24" t="s">
        <v>60</v>
      </c>
      <c r="AB697" s="24" t="b">
        <v>0</v>
      </c>
      <c r="AC697" s="61"/>
    </row>
    <row r="698" spans="2:29" ht="13.7">
      <c r="B698" s="24" t="s">
        <v>49</v>
      </c>
      <c r="C698" s="24" t="s">
        <v>64</v>
      </c>
      <c r="D698" s="24" t="s">
        <v>71</v>
      </c>
      <c r="E698" s="24">
        <v>180</v>
      </c>
      <c r="F698" s="26">
        <v>46235</v>
      </c>
      <c r="G698" s="24" t="s">
        <v>52</v>
      </c>
      <c r="H698" s="24" t="s">
        <v>53</v>
      </c>
      <c r="I698" s="24" t="s">
        <v>67</v>
      </c>
      <c r="J698" s="24" t="s">
        <v>126</v>
      </c>
      <c r="K698" s="24">
        <v>1</v>
      </c>
      <c r="L698" s="24" t="s">
        <v>66</v>
      </c>
      <c r="M698" s="26">
        <v>46246</v>
      </c>
      <c r="N698" s="27">
        <v>46246.333333333336</v>
      </c>
      <c r="O698" s="27">
        <v>46246.458333333336</v>
      </c>
      <c r="P698" s="24" t="s">
        <v>1302</v>
      </c>
      <c r="Q698" s="24" t="s">
        <v>1303</v>
      </c>
      <c r="R698" s="24" t="s">
        <v>611</v>
      </c>
      <c r="T698" s="24" t="s">
        <v>67</v>
      </c>
      <c r="U698" s="24" t="s">
        <v>480</v>
      </c>
      <c r="V698" s="27">
        <v>46246.429166666669</v>
      </c>
      <c r="W698" s="27">
        <v>46246.439583333333</v>
      </c>
      <c r="Z698" s="24">
        <v>1</v>
      </c>
      <c r="AA698" s="24" t="s">
        <v>60</v>
      </c>
      <c r="AB698" s="24" t="b">
        <v>0</v>
      </c>
      <c r="AC698" s="61"/>
    </row>
    <row r="699" spans="2:29" ht="13.7">
      <c r="B699" s="24" t="s">
        <v>49</v>
      </c>
      <c r="C699" s="24" t="s">
        <v>64</v>
      </c>
      <c r="D699" s="24" t="s">
        <v>71</v>
      </c>
      <c r="E699" s="24">
        <v>180</v>
      </c>
      <c r="F699" s="26">
        <v>46235</v>
      </c>
      <c r="G699" s="24" t="s">
        <v>52</v>
      </c>
      <c r="H699" s="24" t="s">
        <v>53</v>
      </c>
      <c r="I699" s="24" t="s">
        <v>67</v>
      </c>
      <c r="J699" s="24" t="s">
        <v>126</v>
      </c>
      <c r="K699" s="24">
        <v>1</v>
      </c>
      <c r="L699" s="24" t="s">
        <v>66</v>
      </c>
      <c r="M699" s="26">
        <v>46246</v>
      </c>
      <c r="N699" s="27">
        <v>46246.333333333336</v>
      </c>
      <c r="O699" s="27">
        <v>46246.458333333336</v>
      </c>
      <c r="P699" s="24" t="s">
        <v>1304</v>
      </c>
      <c r="Q699" s="24" t="s">
        <v>1305</v>
      </c>
      <c r="R699" s="24" t="s">
        <v>687</v>
      </c>
      <c r="T699" s="24" t="s">
        <v>67</v>
      </c>
      <c r="U699" s="24" t="s">
        <v>480</v>
      </c>
      <c r="V699" s="27">
        <v>46246.372916666667</v>
      </c>
      <c r="W699" s="27">
        <v>46246.388194444444</v>
      </c>
      <c r="Z699" s="24">
        <v>1</v>
      </c>
      <c r="AA699" s="24" t="s">
        <v>60</v>
      </c>
      <c r="AB699" s="24" t="b">
        <v>0</v>
      </c>
      <c r="AC699" s="61"/>
    </row>
    <row r="700" spans="2:29" ht="13.7">
      <c r="B700" s="24" t="s">
        <v>49</v>
      </c>
      <c r="C700" s="24" t="s">
        <v>64</v>
      </c>
      <c r="D700" s="24" t="s">
        <v>71</v>
      </c>
      <c r="E700" s="24">
        <v>180</v>
      </c>
      <c r="F700" s="26">
        <v>46235</v>
      </c>
      <c r="G700" s="24" t="s">
        <v>52</v>
      </c>
      <c r="H700" s="24" t="s">
        <v>53</v>
      </c>
      <c r="I700" s="24" t="s">
        <v>67</v>
      </c>
      <c r="J700" s="24" t="s">
        <v>126</v>
      </c>
      <c r="K700" s="24">
        <v>1</v>
      </c>
      <c r="L700" s="24" t="s">
        <v>66</v>
      </c>
      <c r="M700" s="26">
        <v>46246</v>
      </c>
      <c r="N700" s="27">
        <v>46246.333333333336</v>
      </c>
      <c r="O700" s="27">
        <v>46246.458333333336</v>
      </c>
      <c r="P700" s="24" t="s">
        <v>1306</v>
      </c>
      <c r="Q700" s="24" t="s">
        <v>1307</v>
      </c>
      <c r="R700" s="24" t="s">
        <v>687</v>
      </c>
      <c r="T700" s="24" t="s">
        <v>67</v>
      </c>
      <c r="U700" s="24" t="s">
        <v>480</v>
      </c>
      <c r="V700" s="27">
        <v>46246.398611111108</v>
      </c>
      <c r="W700" s="27">
        <v>46246.415972222225</v>
      </c>
      <c r="Z700" s="24">
        <v>1</v>
      </c>
      <c r="AA700" s="24" t="s">
        <v>60</v>
      </c>
      <c r="AB700" s="24" t="b">
        <v>0</v>
      </c>
      <c r="AC700" s="61"/>
    </row>
    <row r="701" spans="2:29" ht="13.7">
      <c r="B701" s="24" t="s">
        <v>49</v>
      </c>
      <c r="C701" s="24" t="s">
        <v>64</v>
      </c>
      <c r="D701" s="24" t="s">
        <v>71</v>
      </c>
      <c r="E701" s="24">
        <v>180</v>
      </c>
      <c r="F701" s="26">
        <v>46235</v>
      </c>
      <c r="G701" s="24" t="s">
        <v>52</v>
      </c>
      <c r="H701" s="24" t="s">
        <v>53</v>
      </c>
      <c r="I701" s="24" t="s">
        <v>68</v>
      </c>
      <c r="J701" s="24" t="s">
        <v>125</v>
      </c>
      <c r="K701" s="24">
        <v>1</v>
      </c>
      <c r="L701" s="24" t="s">
        <v>66</v>
      </c>
      <c r="M701" s="26">
        <v>46249</v>
      </c>
      <c r="N701" s="27">
        <v>46249.333333333336</v>
      </c>
      <c r="O701" s="27">
        <v>46249.458333333336</v>
      </c>
      <c r="V701" s="27"/>
      <c r="W701" s="27"/>
      <c r="X701" s="24">
        <v>4</v>
      </c>
      <c r="Y701" s="24">
        <v>0</v>
      </c>
      <c r="Z701" s="24">
        <v>4</v>
      </c>
      <c r="AA701" s="24" t="s">
        <v>60</v>
      </c>
      <c r="AB701" s="24" t="b">
        <v>0</v>
      </c>
      <c r="AC701" s="61">
        <v>0</v>
      </c>
    </row>
    <row r="702" spans="2:29" ht="13.7">
      <c r="B702" s="24" t="s">
        <v>49</v>
      </c>
      <c r="C702" s="24" t="s">
        <v>64</v>
      </c>
      <c r="D702" s="24" t="s">
        <v>71</v>
      </c>
      <c r="E702" s="24">
        <v>180</v>
      </c>
      <c r="F702" s="26">
        <v>46235</v>
      </c>
      <c r="G702" s="24" t="s">
        <v>52</v>
      </c>
      <c r="H702" s="24" t="s">
        <v>53</v>
      </c>
      <c r="I702" s="24" t="s">
        <v>68</v>
      </c>
      <c r="J702" s="24" t="s">
        <v>126</v>
      </c>
      <c r="K702" s="24">
        <v>1</v>
      </c>
      <c r="L702" s="24" t="s">
        <v>66</v>
      </c>
      <c r="M702" s="26">
        <v>46249</v>
      </c>
      <c r="N702" s="27">
        <v>46249.333333333336</v>
      </c>
      <c r="O702" s="27">
        <v>46249.458333333336</v>
      </c>
      <c r="P702" s="24" t="s">
        <v>1308</v>
      </c>
      <c r="Q702" s="24" t="s">
        <v>1309</v>
      </c>
      <c r="R702" s="24" t="s">
        <v>636</v>
      </c>
      <c r="S702" s="24" t="s">
        <v>156</v>
      </c>
      <c r="T702" s="24" t="s">
        <v>68</v>
      </c>
      <c r="U702" s="24" t="s">
        <v>250</v>
      </c>
      <c r="V702" s="27">
        <v>46249.401388888888</v>
      </c>
      <c r="W702" s="27">
        <v>46249.418749999997</v>
      </c>
      <c r="Z702" s="24">
        <v>1</v>
      </c>
      <c r="AA702" s="24" t="s">
        <v>60</v>
      </c>
      <c r="AB702" s="24" t="b">
        <v>0</v>
      </c>
      <c r="AC702" s="61"/>
    </row>
    <row r="703" spans="2:29" ht="13.7">
      <c r="B703" s="24" t="s">
        <v>49</v>
      </c>
      <c r="C703" s="24" t="s">
        <v>64</v>
      </c>
      <c r="D703" s="24" t="s">
        <v>71</v>
      </c>
      <c r="E703" s="24">
        <v>180</v>
      </c>
      <c r="F703" s="26">
        <v>46235</v>
      </c>
      <c r="G703" s="24" t="s">
        <v>52</v>
      </c>
      <c r="H703" s="24" t="s">
        <v>53</v>
      </c>
      <c r="I703" s="24" t="s">
        <v>68</v>
      </c>
      <c r="J703" s="24" t="s">
        <v>126</v>
      </c>
      <c r="K703" s="24">
        <v>1</v>
      </c>
      <c r="L703" s="24" t="s">
        <v>66</v>
      </c>
      <c r="M703" s="26">
        <v>46249</v>
      </c>
      <c r="N703" s="27">
        <v>46249.333333333336</v>
      </c>
      <c r="O703" s="27">
        <v>46249.458333333336</v>
      </c>
      <c r="P703" s="24" t="s">
        <v>1310</v>
      </c>
      <c r="Q703" s="24" t="s">
        <v>1311</v>
      </c>
      <c r="R703" s="24" t="s">
        <v>633</v>
      </c>
      <c r="T703" s="24" t="s">
        <v>68</v>
      </c>
      <c r="U703" s="24" t="s">
        <v>250</v>
      </c>
      <c r="V703" s="27">
        <v>46249.43472222222</v>
      </c>
      <c r="W703" s="27">
        <v>46249.45</v>
      </c>
      <c r="Z703" s="24">
        <v>1</v>
      </c>
      <c r="AA703" s="24" t="s">
        <v>60</v>
      </c>
      <c r="AB703" s="24" t="b">
        <v>0</v>
      </c>
      <c r="AC703" s="61"/>
    </row>
    <row r="704" spans="2:29" ht="13.7">
      <c r="B704" s="24" t="s">
        <v>49</v>
      </c>
      <c r="C704" s="24" t="s">
        <v>64</v>
      </c>
      <c r="D704" s="24" t="s">
        <v>71</v>
      </c>
      <c r="E704" s="24">
        <v>180</v>
      </c>
      <c r="F704" s="26">
        <v>46235</v>
      </c>
      <c r="G704" s="24" t="s">
        <v>52</v>
      </c>
      <c r="H704" s="24" t="s">
        <v>53</v>
      </c>
      <c r="I704" s="24" t="s">
        <v>68</v>
      </c>
      <c r="J704" s="24" t="s">
        <v>126</v>
      </c>
      <c r="K704" s="24">
        <v>1</v>
      </c>
      <c r="L704" s="24" t="s">
        <v>66</v>
      </c>
      <c r="M704" s="26">
        <v>46249</v>
      </c>
      <c r="N704" s="27">
        <v>46249.333333333336</v>
      </c>
      <c r="O704" s="27">
        <v>46249.458333333336</v>
      </c>
      <c r="P704" s="24" t="s">
        <v>1312</v>
      </c>
      <c r="Q704" s="24" t="s">
        <v>1313</v>
      </c>
      <c r="R704" s="24" t="s">
        <v>636</v>
      </c>
      <c r="S704" s="24" t="s">
        <v>156</v>
      </c>
      <c r="T704" s="24" t="s">
        <v>68</v>
      </c>
      <c r="U704" s="24" t="s">
        <v>250</v>
      </c>
      <c r="V704" s="27">
        <v>46249.368055555555</v>
      </c>
      <c r="W704" s="27">
        <v>46249.384027777778</v>
      </c>
      <c r="Z704" s="24">
        <v>1</v>
      </c>
      <c r="AA704" s="24" t="s">
        <v>60</v>
      </c>
      <c r="AB704" s="24" t="b">
        <v>0</v>
      </c>
      <c r="AC704" s="61"/>
    </row>
    <row r="705" spans="2:29" ht="13.7">
      <c r="B705" s="24" t="s">
        <v>49</v>
      </c>
      <c r="C705" s="24" t="s">
        <v>64</v>
      </c>
      <c r="D705" s="24" t="s">
        <v>71</v>
      </c>
      <c r="E705" s="24">
        <v>180</v>
      </c>
      <c r="F705" s="26">
        <v>46235</v>
      </c>
      <c r="G705" s="24" t="s">
        <v>52</v>
      </c>
      <c r="H705" s="24" t="s">
        <v>53</v>
      </c>
      <c r="I705" s="24" t="s">
        <v>68</v>
      </c>
      <c r="J705" s="24" t="s">
        <v>126</v>
      </c>
      <c r="K705" s="24">
        <v>1</v>
      </c>
      <c r="L705" s="24" t="s">
        <v>66</v>
      </c>
      <c r="M705" s="26">
        <v>46249</v>
      </c>
      <c r="N705" s="27">
        <v>46249.333333333336</v>
      </c>
      <c r="O705" s="27">
        <v>46249.458333333336</v>
      </c>
      <c r="P705" s="24" t="s">
        <v>1314</v>
      </c>
      <c r="Q705" s="24" t="s">
        <v>1315</v>
      </c>
      <c r="R705" s="24" t="s">
        <v>636</v>
      </c>
      <c r="T705" s="24" t="s">
        <v>68</v>
      </c>
      <c r="U705" s="24" t="s">
        <v>250</v>
      </c>
      <c r="V705" s="27">
        <v>46249.338888888888</v>
      </c>
      <c r="W705" s="27">
        <v>46249.35833333333</v>
      </c>
      <c r="Z705" s="24">
        <v>1</v>
      </c>
      <c r="AA705" s="24" t="s">
        <v>60</v>
      </c>
      <c r="AB705" s="24" t="b">
        <v>0</v>
      </c>
      <c r="AC705" s="61"/>
    </row>
    <row r="706" spans="2:29" ht="13.7">
      <c r="B706" s="24" t="s">
        <v>49</v>
      </c>
      <c r="C706" s="24" t="s">
        <v>64</v>
      </c>
      <c r="D706" s="24" t="s">
        <v>71</v>
      </c>
      <c r="E706" s="24">
        <v>210</v>
      </c>
      <c r="F706" s="26">
        <v>46174</v>
      </c>
      <c r="G706" s="24" t="s">
        <v>52</v>
      </c>
      <c r="H706" s="24" t="s">
        <v>53</v>
      </c>
      <c r="I706" s="24" t="s">
        <v>59</v>
      </c>
      <c r="J706" s="24" t="s">
        <v>125</v>
      </c>
      <c r="K706" s="24">
        <v>1</v>
      </c>
      <c r="L706" s="24" t="s">
        <v>66</v>
      </c>
      <c r="M706" s="26">
        <v>46177</v>
      </c>
      <c r="N706" s="27">
        <v>46177.5625</v>
      </c>
      <c r="O706" s="27">
        <v>46177.708333333336</v>
      </c>
      <c r="V706" s="27"/>
      <c r="W706" s="27"/>
      <c r="X706" s="24">
        <v>4</v>
      </c>
      <c r="Y706" s="24">
        <v>0</v>
      </c>
      <c r="Z706" s="24">
        <v>4</v>
      </c>
      <c r="AA706" s="24" t="s">
        <v>56</v>
      </c>
      <c r="AB706" s="24" t="b">
        <v>0</v>
      </c>
      <c r="AC706" s="61">
        <v>0</v>
      </c>
    </row>
    <row r="707" spans="2:29" ht="13.7">
      <c r="B707" s="24" t="s">
        <v>49</v>
      </c>
      <c r="C707" s="24" t="s">
        <v>64</v>
      </c>
      <c r="D707" s="24" t="s">
        <v>71</v>
      </c>
      <c r="E707" s="24">
        <v>210</v>
      </c>
      <c r="F707" s="26">
        <v>46174</v>
      </c>
      <c r="G707" s="24" t="s">
        <v>52</v>
      </c>
      <c r="H707" s="24" t="s">
        <v>53</v>
      </c>
      <c r="I707" s="24" t="s">
        <v>59</v>
      </c>
      <c r="J707" s="24" t="s">
        <v>126</v>
      </c>
      <c r="K707" s="24">
        <v>1</v>
      </c>
      <c r="L707" s="24" t="s">
        <v>66</v>
      </c>
      <c r="M707" s="26">
        <v>46177</v>
      </c>
      <c r="N707" s="27">
        <v>46177.5625</v>
      </c>
      <c r="O707" s="27">
        <v>46177.708333333336</v>
      </c>
      <c r="P707" s="24" t="s">
        <v>1316</v>
      </c>
      <c r="Q707" s="24" t="s">
        <v>1317</v>
      </c>
      <c r="R707" s="24" t="s">
        <v>217</v>
      </c>
      <c r="T707" s="24" t="s">
        <v>59</v>
      </c>
      <c r="U707" s="24" t="s">
        <v>1021</v>
      </c>
      <c r="V707" s="27">
        <v>46177.568055555559</v>
      </c>
      <c r="W707" s="27">
        <v>46177.583333333336</v>
      </c>
      <c r="Z707" s="24">
        <v>1</v>
      </c>
      <c r="AA707" s="24" t="s">
        <v>56</v>
      </c>
      <c r="AB707" s="24" t="b">
        <v>0</v>
      </c>
      <c r="AC707" s="61"/>
    </row>
    <row r="708" spans="2:29" ht="13.7">
      <c r="B708" s="24" t="s">
        <v>49</v>
      </c>
      <c r="C708" s="24" t="s">
        <v>64</v>
      </c>
      <c r="D708" s="24" t="s">
        <v>71</v>
      </c>
      <c r="E708" s="24">
        <v>210</v>
      </c>
      <c r="F708" s="26">
        <v>46174</v>
      </c>
      <c r="G708" s="24" t="s">
        <v>52</v>
      </c>
      <c r="H708" s="24" t="s">
        <v>53</v>
      </c>
      <c r="I708" s="24" t="s">
        <v>59</v>
      </c>
      <c r="J708" s="24" t="s">
        <v>126</v>
      </c>
      <c r="K708" s="24">
        <v>1</v>
      </c>
      <c r="L708" s="24" t="s">
        <v>66</v>
      </c>
      <c r="M708" s="26">
        <v>46177</v>
      </c>
      <c r="N708" s="27">
        <v>46177.5625</v>
      </c>
      <c r="O708" s="27">
        <v>46177.708333333336</v>
      </c>
      <c r="P708" s="24" t="s">
        <v>1318</v>
      </c>
      <c r="Q708" s="24" t="s">
        <v>1319</v>
      </c>
      <c r="R708" s="24" t="s">
        <v>284</v>
      </c>
      <c r="T708" s="24" t="s">
        <v>59</v>
      </c>
      <c r="U708" s="24" t="s">
        <v>1021</v>
      </c>
      <c r="V708" s="27">
        <v>46177.606944444444</v>
      </c>
      <c r="W708" s="27">
        <v>46177.627083333333</v>
      </c>
      <c r="Z708" s="24">
        <v>1</v>
      </c>
      <c r="AA708" s="24" t="s">
        <v>56</v>
      </c>
      <c r="AB708" s="24" t="b">
        <v>0</v>
      </c>
      <c r="AC708" s="61"/>
    </row>
    <row r="709" spans="2:29" ht="13.7">
      <c r="B709" s="24" t="s">
        <v>49</v>
      </c>
      <c r="C709" s="24" t="s">
        <v>64</v>
      </c>
      <c r="D709" s="24" t="s">
        <v>71</v>
      </c>
      <c r="E709" s="24">
        <v>210</v>
      </c>
      <c r="F709" s="26">
        <v>46174</v>
      </c>
      <c r="G709" s="24" t="s">
        <v>52</v>
      </c>
      <c r="H709" s="24" t="s">
        <v>53</v>
      </c>
      <c r="I709" s="24" t="s">
        <v>59</v>
      </c>
      <c r="J709" s="24" t="s">
        <v>126</v>
      </c>
      <c r="K709" s="24">
        <v>1</v>
      </c>
      <c r="L709" s="24" t="s">
        <v>66</v>
      </c>
      <c r="M709" s="26">
        <v>46177</v>
      </c>
      <c r="N709" s="27">
        <v>46177.5625</v>
      </c>
      <c r="O709" s="27">
        <v>46177.708333333336</v>
      </c>
      <c r="P709" s="24" t="s">
        <v>1320</v>
      </c>
      <c r="Q709" s="24" t="s">
        <v>1321</v>
      </c>
      <c r="R709" s="24" t="s">
        <v>281</v>
      </c>
      <c r="S709" s="24" t="s">
        <v>198</v>
      </c>
      <c r="T709" s="24" t="s">
        <v>59</v>
      </c>
      <c r="U709" s="24" t="s">
        <v>1021</v>
      </c>
      <c r="V709" s="27">
        <v>46177.674305555556</v>
      </c>
      <c r="W709" s="27">
        <v>46177.693055555559</v>
      </c>
      <c r="Z709" s="24">
        <v>1</v>
      </c>
      <c r="AA709" s="24" t="s">
        <v>56</v>
      </c>
      <c r="AB709" s="24" t="b">
        <v>0</v>
      </c>
      <c r="AC709" s="61"/>
    </row>
    <row r="710" spans="2:29" ht="13.7">
      <c r="B710" s="24" t="s">
        <v>49</v>
      </c>
      <c r="C710" s="24" t="s">
        <v>64</v>
      </c>
      <c r="D710" s="24" t="s">
        <v>71</v>
      </c>
      <c r="E710" s="24">
        <v>210</v>
      </c>
      <c r="F710" s="26">
        <v>46174</v>
      </c>
      <c r="G710" s="24" t="s">
        <v>52</v>
      </c>
      <c r="H710" s="24" t="s">
        <v>53</v>
      </c>
      <c r="I710" s="24" t="s">
        <v>59</v>
      </c>
      <c r="J710" s="24" t="s">
        <v>126</v>
      </c>
      <c r="K710" s="24">
        <v>1</v>
      </c>
      <c r="L710" s="24" t="s">
        <v>66</v>
      </c>
      <c r="M710" s="26">
        <v>46177</v>
      </c>
      <c r="N710" s="27">
        <v>46177.5625</v>
      </c>
      <c r="O710" s="27">
        <v>46177.708333333336</v>
      </c>
      <c r="P710" s="24" t="s">
        <v>1322</v>
      </c>
      <c r="Q710" s="24" t="s">
        <v>1323</v>
      </c>
      <c r="R710" s="24" t="s">
        <v>217</v>
      </c>
      <c r="T710" s="24" t="s">
        <v>59</v>
      </c>
      <c r="U710" s="24" t="s">
        <v>1021</v>
      </c>
      <c r="V710" s="27">
        <v>46177.636805555558</v>
      </c>
      <c r="W710" s="27">
        <v>46177.654166666667</v>
      </c>
      <c r="Z710" s="24">
        <v>1</v>
      </c>
      <c r="AA710" s="24" t="s">
        <v>56</v>
      </c>
      <c r="AB710" s="24" t="b">
        <v>0</v>
      </c>
      <c r="AC710" s="61"/>
    </row>
    <row r="711" spans="2:29" ht="13.7">
      <c r="B711" s="24" t="s">
        <v>49</v>
      </c>
      <c r="C711" s="24" t="s">
        <v>64</v>
      </c>
      <c r="D711" s="24" t="s">
        <v>71</v>
      </c>
      <c r="E711" s="24">
        <v>210</v>
      </c>
      <c r="F711" s="26">
        <v>46174</v>
      </c>
      <c r="G711" s="24" t="s">
        <v>52</v>
      </c>
      <c r="H711" s="24" t="s">
        <v>53</v>
      </c>
      <c r="I711" s="24" t="s">
        <v>62</v>
      </c>
      <c r="J711" s="24" t="s">
        <v>125</v>
      </c>
      <c r="K711" s="24">
        <v>1</v>
      </c>
      <c r="L711" s="24" t="s">
        <v>66</v>
      </c>
      <c r="M711" s="26">
        <v>46202</v>
      </c>
      <c r="N711" s="27">
        <v>46202.541666666664</v>
      </c>
      <c r="O711" s="27">
        <v>46202.6875</v>
      </c>
      <c r="V711" s="27"/>
      <c r="W711" s="27"/>
      <c r="X711" s="24">
        <v>4</v>
      </c>
      <c r="Y711" s="24">
        <v>0</v>
      </c>
      <c r="Z711" s="24">
        <v>4</v>
      </c>
      <c r="AA711" s="24" t="s">
        <v>56</v>
      </c>
      <c r="AB711" s="24" t="b">
        <v>0</v>
      </c>
      <c r="AC711" s="61">
        <v>0</v>
      </c>
    </row>
    <row r="712" spans="2:29" ht="13.7">
      <c r="B712" s="24" t="s">
        <v>49</v>
      </c>
      <c r="C712" s="24" t="s">
        <v>64</v>
      </c>
      <c r="D712" s="24" t="s">
        <v>71</v>
      </c>
      <c r="E712" s="24">
        <v>210</v>
      </c>
      <c r="F712" s="26">
        <v>46174</v>
      </c>
      <c r="G712" s="24" t="s">
        <v>52</v>
      </c>
      <c r="H712" s="24" t="s">
        <v>53</v>
      </c>
      <c r="I712" s="24" t="s">
        <v>62</v>
      </c>
      <c r="J712" s="24" t="s">
        <v>126</v>
      </c>
      <c r="K712" s="24">
        <v>1</v>
      </c>
      <c r="L712" s="24" t="s">
        <v>66</v>
      </c>
      <c r="M712" s="26">
        <v>46202</v>
      </c>
      <c r="N712" s="27">
        <v>46202.541666666664</v>
      </c>
      <c r="O712" s="27">
        <v>46202.6875</v>
      </c>
      <c r="P712" s="24" t="s">
        <v>1324</v>
      </c>
      <c r="Q712" s="24" t="s">
        <v>1325</v>
      </c>
      <c r="R712" s="24" t="s">
        <v>249</v>
      </c>
      <c r="S712" s="24" t="s">
        <v>152</v>
      </c>
      <c r="T712" s="24" t="s">
        <v>62</v>
      </c>
      <c r="U712" s="24" t="s">
        <v>179</v>
      </c>
      <c r="V712" s="27">
        <v>46202.549305555556</v>
      </c>
      <c r="W712" s="27">
        <v>46202.563888888886</v>
      </c>
      <c r="Z712" s="24">
        <v>1</v>
      </c>
      <c r="AA712" s="24" t="s">
        <v>56</v>
      </c>
      <c r="AB712" s="24" t="b">
        <v>0</v>
      </c>
      <c r="AC712" s="61"/>
    </row>
    <row r="713" spans="2:29" ht="13.7">
      <c r="B713" s="24" t="s">
        <v>49</v>
      </c>
      <c r="C713" s="24" t="s">
        <v>64</v>
      </c>
      <c r="D713" s="24" t="s">
        <v>71</v>
      </c>
      <c r="E713" s="24">
        <v>210</v>
      </c>
      <c r="F713" s="26">
        <v>46174</v>
      </c>
      <c r="G713" s="24" t="s">
        <v>52</v>
      </c>
      <c r="H713" s="24" t="s">
        <v>53</v>
      </c>
      <c r="I713" s="24" t="s">
        <v>62</v>
      </c>
      <c r="J713" s="24" t="s">
        <v>126</v>
      </c>
      <c r="K713" s="24">
        <v>1</v>
      </c>
      <c r="L713" s="24" t="s">
        <v>66</v>
      </c>
      <c r="M713" s="26">
        <v>46202</v>
      </c>
      <c r="N713" s="27">
        <v>46202.541666666664</v>
      </c>
      <c r="O713" s="27">
        <v>46202.6875</v>
      </c>
      <c r="P713" s="24" t="s">
        <v>1326</v>
      </c>
      <c r="Q713" s="24" t="s">
        <v>1327</v>
      </c>
      <c r="R713" s="24" t="s">
        <v>323</v>
      </c>
      <c r="S713" s="24" t="s">
        <v>156</v>
      </c>
      <c r="T713" s="24" t="s">
        <v>62</v>
      </c>
      <c r="U713" s="24" t="s">
        <v>179</v>
      </c>
      <c r="V713" s="27">
        <v>46202.615972222222</v>
      </c>
      <c r="W713" s="27">
        <v>46202.636111111111</v>
      </c>
      <c r="Z713" s="24">
        <v>1</v>
      </c>
      <c r="AA713" s="24" t="s">
        <v>56</v>
      </c>
      <c r="AB713" s="24" t="b">
        <v>0</v>
      </c>
      <c r="AC713" s="61"/>
    </row>
    <row r="714" spans="2:29" ht="13.7">
      <c r="B714" s="24" t="s">
        <v>49</v>
      </c>
      <c r="C714" s="24" t="s">
        <v>64</v>
      </c>
      <c r="D714" s="24" t="s">
        <v>71</v>
      </c>
      <c r="E714" s="24">
        <v>210</v>
      </c>
      <c r="F714" s="26">
        <v>46174</v>
      </c>
      <c r="G714" s="24" t="s">
        <v>52</v>
      </c>
      <c r="H714" s="24" t="s">
        <v>53</v>
      </c>
      <c r="I714" s="24" t="s">
        <v>62</v>
      </c>
      <c r="J714" s="24" t="s">
        <v>126</v>
      </c>
      <c r="K714" s="24">
        <v>1</v>
      </c>
      <c r="L714" s="24" t="s">
        <v>66</v>
      </c>
      <c r="M714" s="26">
        <v>46202</v>
      </c>
      <c r="N714" s="27">
        <v>46202.541666666664</v>
      </c>
      <c r="O714" s="27">
        <v>46202.6875</v>
      </c>
      <c r="P714" s="24" t="s">
        <v>1328</v>
      </c>
      <c r="Q714" s="24" t="s">
        <v>1329</v>
      </c>
      <c r="R714" s="24" t="s">
        <v>253</v>
      </c>
      <c r="T714" s="24" t="s">
        <v>62</v>
      </c>
      <c r="U714" s="24" t="s">
        <v>179</v>
      </c>
      <c r="V714" s="27">
        <v>46202.584027777775</v>
      </c>
      <c r="W714" s="27">
        <v>46202.607638888891</v>
      </c>
      <c r="Z714" s="24">
        <v>1</v>
      </c>
      <c r="AA714" s="24" t="s">
        <v>56</v>
      </c>
      <c r="AB714" s="24" t="b">
        <v>0</v>
      </c>
      <c r="AC714" s="61"/>
    </row>
    <row r="715" spans="2:29" ht="13.7">
      <c r="B715" s="24" t="s">
        <v>49</v>
      </c>
      <c r="C715" s="24" t="s">
        <v>64</v>
      </c>
      <c r="D715" s="24" t="s">
        <v>71</v>
      </c>
      <c r="E715" s="24">
        <v>210</v>
      </c>
      <c r="F715" s="26">
        <v>46174</v>
      </c>
      <c r="G715" s="24" t="s">
        <v>52</v>
      </c>
      <c r="H715" s="24" t="s">
        <v>53</v>
      </c>
      <c r="I715" s="24" t="s">
        <v>62</v>
      </c>
      <c r="J715" s="24" t="s">
        <v>126</v>
      </c>
      <c r="K715" s="24">
        <v>1</v>
      </c>
      <c r="L715" s="24" t="s">
        <v>66</v>
      </c>
      <c r="M715" s="26">
        <v>46202</v>
      </c>
      <c r="N715" s="27">
        <v>46202.541666666664</v>
      </c>
      <c r="O715" s="27">
        <v>46202.6875</v>
      </c>
      <c r="P715" s="24" t="s">
        <v>1330</v>
      </c>
      <c r="Q715" s="24" t="s">
        <v>1331</v>
      </c>
      <c r="R715" s="24" t="s">
        <v>256</v>
      </c>
      <c r="T715" s="24" t="s">
        <v>62</v>
      </c>
      <c r="U715" s="24" t="s">
        <v>179</v>
      </c>
      <c r="V715" s="27">
        <v>46202.652777777781</v>
      </c>
      <c r="W715" s="27">
        <v>46202.670138888891</v>
      </c>
      <c r="Z715" s="24">
        <v>1</v>
      </c>
      <c r="AA715" s="24" t="s">
        <v>56</v>
      </c>
      <c r="AB715" s="24" t="b">
        <v>0</v>
      </c>
      <c r="AC715" s="61"/>
    </row>
    <row r="716" spans="2:29" ht="13.7">
      <c r="B716" s="24" t="s">
        <v>49</v>
      </c>
      <c r="C716" s="24" t="s">
        <v>64</v>
      </c>
      <c r="D716" s="24" t="s">
        <v>71</v>
      </c>
      <c r="E716" s="24">
        <v>210</v>
      </c>
      <c r="F716" s="26">
        <v>46204</v>
      </c>
      <c r="G716" s="24" t="s">
        <v>52</v>
      </c>
      <c r="H716" s="24" t="s">
        <v>53</v>
      </c>
      <c r="I716" s="24" t="s">
        <v>68</v>
      </c>
      <c r="J716" s="24" t="s">
        <v>125</v>
      </c>
      <c r="K716" s="24">
        <v>1</v>
      </c>
      <c r="L716" s="24" t="s">
        <v>66</v>
      </c>
      <c r="M716" s="26">
        <v>46208</v>
      </c>
      <c r="N716" s="27">
        <v>46208.5625</v>
      </c>
      <c r="O716" s="27">
        <v>46208.708333333336</v>
      </c>
      <c r="V716" s="27"/>
      <c r="W716" s="27"/>
      <c r="X716" s="24">
        <v>4</v>
      </c>
      <c r="Y716" s="24">
        <v>0</v>
      </c>
      <c r="Z716" s="24">
        <v>4</v>
      </c>
      <c r="AA716" s="24" t="s">
        <v>58</v>
      </c>
      <c r="AB716" s="24" t="b">
        <v>0</v>
      </c>
      <c r="AC716" s="61">
        <v>0</v>
      </c>
    </row>
    <row r="717" spans="2:29" ht="13.7">
      <c r="B717" s="24" t="s">
        <v>49</v>
      </c>
      <c r="C717" s="24" t="s">
        <v>64</v>
      </c>
      <c r="D717" s="24" t="s">
        <v>71</v>
      </c>
      <c r="E717" s="24">
        <v>210</v>
      </c>
      <c r="F717" s="26">
        <v>46204</v>
      </c>
      <c r="G717" s="24" t="s">
        <v>52</v>
      </c>
      <c r="H717" s="24" t="s">
        <v>53</v>
      </c>
      <c r="I717" s="24" t="s">
        <v>68</v>
      </c>
      <c r="J717" s="24" t="s">
        <v>126</v>
      </c>
      <c r="K717" s="24">
        <v>1</v>
      </c>
      <c r="L717" s="24" t="s">
        <v>66</v>
      </c>
      <c r="M717" s="26">
        <v>46208</v>
      </c>
      <c r="N717" s="27">
        <v>46208.5625</v>
      </c>
      <c r="O717" s="27">
        <v>46208.708333333336</v>
      </c>
      <c r="P717" s="24" t="s">
        <v>1332</v>
      </c>
      <c r="Q717" s="24" t="s">
        <v>1333</v>
      </c>
      <c r="R717" s="24" t="s">
        <v>323</v>
      </c>
      <c r="T717" s="24" t="s">
        <v>68</v>
      </c>
      <c r="U717" s="24" t="s">
        <v>179</v>
      </c>
      <c r="V717" s="27">
        <v>46208.638888888891</v>
      </c>
      <c r="W717" s="27">
        <v>46208.661111111112</v>
      </c>
      <c r="Z717" s="24">
        <v>1</v>
      </c>
      <c r="AA717" s="24" t="s">
        <v>58</v>
      </c>
      <c r="AB717" s="24" t="b">
        <v>0</v>
      </c>
      <c r="AC717" s="61"/>
    </row>
    <row r="718" spans="2:29" ht="13.7">
      <c r="B718" s="24" t="s">
        <v>49</v>
      </c>
      <c r="C718" s="24" t="s">
        <v>64</v>
      </c>
      <c r="D718" s="24" t="s">
        <v>71</v>
      </c>
      <c r="E718" s="24">
        <v>210</v>
      </c>
      <c r="F718" s="26">
        <v>46204</v>
      </c>
      <c r="G718" s="24" t="s">
        <v>52</v>
      </c>
      <c r="H718" s="24" t="s">
        <v>53</v>
      </c>
      <c r="I718" s="24" t="s">
        <v>68</v>
      </c>
      <c r="J718" s="24" t="s">
        <v>126</v>
      </c>
      <c r="K718" s="24">
        <v>1</v>
      </c>
      <c r="L718" s="24" t="s">
        <v>66</v>
      </c>
      <c r="M718" s="26">
        <v>46208</v>
      </c>
      <c r="N718" s="27">
        <v>46208.5625</v>
      </c>
      <c r="O718" s="27">
        <v>46208.708333333336</v>
      </c>
      <c r="P718" s="24" t="s">
        <v>1334</v>
      </c>
      <c r="Q718" s="24" t="s">
        <v>1335</v>
      </c>
      <c r="R718" s="24" t="s">
        <v>749</v>
      </c>
      <c r="T718" s="24" t="s">
        <v>68</v>
      </c>
      <c r="U718" s="24" t="s">
        <v>179</v>
      </c>
      <c r="V718" s="27">
        <v>46208.601388888892</v>
      </c>
      <c r="W718" s="27">
        <v>46208.620833333334</v>
      </c>
      <c r="Z718" s="24">
        <v>1</v>
      </c>
      <c r="AA718" s="24" t="s">
        <v>58</v>
      </c>
      <c r="AB718" s="24" t="b">
        <v>0</v>
      </c>
      <c r="AC718" s="61"/>
    </row>
    <row r="719" spans="2:29" ht="13.7">
      <c r="B719" s="24" t="s">
        <v>49</v>
      </c>
      <c r="C719" s="24" t="s">
        <v>64</v>
      </c>
      <c r="D719" s="24" t="s">
        <v>71</v>
      </c>
      <c r="E719" s="24">
        <v>210</v>
      </c>
      <c r="F719" s="26">
        <v>46204</v>
      </c>
      <c r="G719" s="24" t="s">
        <v>52</v>
      </c>
      <c r="H719" s="24" t="s">
        <v>53</v>
      </c>
      <c r="I719" s="24" t="s">
        <v>68</v>
      </c>
      <c r="J719" s="24" t="s">
        <v>126</v>
      </c>
      <c r="K719" s="24">
        <v>1</v>
      </c>
      <c r="L719" s="24" t="s">
        <v>66</v>
      </c>
      <c r="M719" s="26">
        <v>46208</v>
      </c>
      <c r="N719" s="27">
        <v>46208.5625</v>
      </c>
      <c r="O719" s="27">
        <v>46208.708333333336</v>
      </c>
      <c r="P719" s="24" t="s">
        <v>1336</v>
      </c>
      <c r="Q719" s="24" t="s">
        <v>1337</v>
      </c>
      <c r="R719" s="24" t="s">
        <v>636</v>
      </c>
      <c r="T719" s="24" t="s">
        <v>68</v>
      </c>
      <c r="U719" s="24" t="s">
        <v>179</v>
      </c>
      <c r="V719" s="27">
        <v>46208.679166666669</v>
      </c>
      <c r="W719" s="27">
        <v>46208.694444444445</v>
      </c>
      <c r="Z719" s="24">
        <v>1</v>
      </c>
      <c r="AA719" s="24" t="s">
        <v>58</v>
      </c>
      <c r="AB719" s="24" t="b">
        <v>0</v>
      </c>
      <c r="AC719" s="61"/>
    </row>
    <row r="720" spans="2:29" ht="13.7">
      <c r="B720" s="24" t="s">
        <v>49</v>
      </c>
      <c r="C720" s="24" t="s">
        <v>64</v>
      </c>
      <c r="D720" s="24" t="s">
        <v>71</v>
      </c>
      <c r="E720" s="24">
        <v>210</v>
      </c>
      <c r="F720" s="26">
        <v>46204</v>
      </c>
      <c r="G720" s="24" t="s">
        <v>52</v>
      </c>
      <c r="H720" s="24" t="s">
        <v>53</v>
      </c>
      <c r="I720" s="24" t="s">
        <v>68</v>
      </c>
      <c r="J720" s="24" t="s">
        <v>126</v>
      </c>
      <c r="K720" s="24">
        <v>1</v>
      </c>
      <c r="L720" s="24" t="s">
        <v>66</v>
      </c>
      <c r="M720" s="26">
        <v>46208</v>
      </c>
      <c r="N720" s="27">
        <v>46208.5625</v>
      </c>
      <c r="O720" s="27">
        <v>46208.708333333336</v>
      </c>
      <c r="P720" s="24" t="s">
        <v>1338</v>
      </c>
      <c r="Q720" s="24" t="s">
        <v>1339</v>
      </c>
      <c r="R720" s="24" t="s">
        <v>633</v>
      </c>
      <c r="T720" s="24" t="s">
        <v>68</v>
      </c>
      <c r="U720" s="24" t="s">
        <v>179</v>
      </c>
      <c r="V720" s="27">
        <v>46208.570138888892</v>
      </c>
      <c r="W720" s="27">
        <v>46208.594444444447</v>
      </c>
      <c r="Z720" s="24">
        <v>1</v>
      </c>
      <c r="AA720" s="24" t="s">
        <v>58</v>
      </c>
      <c r="AB720" s="24" t="b">
        <v>0</v>
      </c>
      <c r="AC720" s="61"/>
    </row>
    <row r="721" spans="2:29" ht="13.7">
      <c r="B721" s="24" t="s">
        <v>49</v>
      </c>
      <c r="C721" s="24" t="s">
        <v>64</v>
      </c>
      <c r="D721" s="24" t="s">
        <v>71</v>
      </c>
      <c r="E721" s="24">
        <v>210</v>
      </c>
      <c r="F721" s="26">
        <v>46204</v>
      </c>
      <c r="G721" s="24" t="s">
        <v>52</v>
      </c>
      <c r="H721" s="24" t="s">
        <v>53</v>
      </c>
      <c r="I721" s="24" t="s">
        <v>67</v>
      </c>
      <c r="J721" s="24" t="s">
        <v>125</v>
      </c>
      <c r="K721" s="24">
        <v>1</v>
      </c>
      <c r="L721" s="24" t="s">
        <v>66</v>
      </c>
      <c r="M721" s="26">
        <v>46212</v>
      </c>
      <c r="N721" s="27">
        <v>46212.333333333336</v>
      </c>
      <c r="O721" s="27">
        <v>46212.479166666664</v>
      </c>
      <c r="V721" s="27"/>
      <c r="W721" s="27"/>
      <c r="X721" s="24">
        <v>4</v>
      </c>
      <c r="Y721" s="24">
        <v>0</v>
      </c>
      <c r="Z721" s="24">
        <v>4</v>
      </c>
      <c r="AA721" s="24" t="s">
        <v>58</v>
      </c>
      <c r="AB721" s="24" t="b">
        <v>0</v>
      </c>
      <c r="AC721" s="61">
        <v>0</v>
      </c>
    </row>
    <row r="722" spans="2:29" ht="13.7">
      <c r="B722" s="24" t="s">
        <v>49</v>
      </c>
      <c r="C722" s="24" t="s">
        <v>64</v>
      </c>
      <c r="D722" s="24" t="s">
        <v>71</v>
      </c>
      <c r="E722" s="24">
        <v>210</v>
      </c>
      <c r="F722" s="26">
        <v>46204</v>
      </c>
      <c r="G722" s="24" t="s">
        <v>52</v>
      </c>
      <c r="H722" s="24" t="s">
        <v>53</v>
      </c>
      <c r="I722" s="24" t="s">
        <v>67</v>
      </c>
      <c r="J722" s="24" t="s">
        <v>126</v>
      </c>
      <c r="K722" s="24">
        <v>1</v>
      </c>
      <c r="L722" s="24" t="s">
        <v>66</v>
      </c>
      <c r="M722" s="26">
        <v>46212</v>
      </c>
      <c r="N722" s="27">
        <v>46212.333333333336</v>
      </c>
      <c r="O722" s="27">
        <v>46212.479166666664</v>
      </c>
      <c r="P722" s="24" t="s">
        <v>1340</v>
      </c>
      <c r="Q722" s="24" t="s">
        <v>1341</v>
      </c>
      <c r="R722" s="24" t="s">
        <v>605</v>
      </c>
      <c r="T722" s="24" t="s">
        <v>67</v>
      </c>
      <c r="U722" s="24" t="s">
        <v>420</v>
      </c>
      <c r="V722" s="27">
        <v>46212.371527777781</v>
      </c>
      <c r="W722" s="27">
        <v>46212.393055555556</v>
      </c>
      <c r="Z722" s="24">
        <v>1</v>
      </c>
      <c r="AA722" s="24" t="s">
        <v>58</v>
      </c>
      <c r="AB722" s="24" t="b">
        <v>0</v>
      </c>
      <c r="AC722" s="61"/>
    </row>
    <row r="723" spans="2:29" ht="13.7">
      <c r="B723" s="24" t="s">
        <v>49</v>
      </c>
      <c r="C723" s="24" t="s">
        <v>64</v>
      </c>
      <c r="D723" s="24" t="s">
        <v>71</v>
      </c>
      <c r="E723" s="24">
        <v>210</v>
      </c>
      <c r="F723" s="26">
        <v>46204</v>
      </c>
      <c r="G723" s="24" t="s">
        <v>52</v>
      </c>
      <c r="H723" s="24" t="s">
        <v>53</v>
      </c>
      <c r="I723" s="24" t="s">
        <v>67</v>
      </c>
      <c r="J723" s="24" t="s">
        <v>126</v>
      </c>
      <c r="K723" s="24">
        <v>1</v>
      </c>
      <c r="L723" s="24" t="s">
        <v>66</v>
      </c>
      <c r="M723" s="26">
        <v>46212</v>
      </c>
      <c r="N723" s="27">
        <v>46212.333333333336</v>
      </c>
      <c r="O723" s="27">
        <v>46212.479166666664</v>
      </c>
      <c r="P723" s="24" t="s">
        <v>1342</v>
      </c>
      <c r="Q723" s="24" t="s">
        <v>1343</v>
      </c>
      <c r="R723" s="24" t="s">
        <v>605</v>
      </c>
      <c r="T723" s="24" t="s">
        <v>67</v>
      </c>
      <c r="U723" s="24" t="s">
        <v>420</v>
      </c>
      <c r="V723" s="27">
        <v>46212.406944444447</v>
      </c>
      <c r="W723" s="27">
        <v>46212.426388888889</v>
      </c>
      <c r="Z723" s="24">
        <v>1</v>
      </c>
      <c r="AA723" s="24" t="s">
        <v>58</v>
      </c>
      <c r="AB723" s="24" t="b">
        <v>0</v>
      </c>
      <c r="AC723" s="61"/>
    </row>
    <row r="724" spans="2:29" ht="13.7">
      <c r="B724" s="24" t="s">
        <v>49</v>
      </c>
      <c r="C724" s="24" t="s">
        <v>64</v>
      </c>
      <c r="D724" s="24" t="s">
        <v>71</v>
      </c>
      <c r="E724" s="24">
        <v>210</v>
      </c>
      <c r="F724" s="26">
        <v>46204</v>
      </c>
      <c r="G724" s="24" t="s">
        <v>52</v>
      </c>
      <c r="H724" s="24" t="s">
        <v>53</v>
      </c>
      <c r="I724" s="24" t="s">
        <v>67</v>
      </c>
      <c r="J724" s="24" t="s">
        <v>126</v>
      </c>
      <c r="K724" s="24">
        <v>1</v>
      </c>
      <c r="L724" s="24" t="s">
        <v>66</v>
      </c>
      <c r="M724" s="26">
        <v>46212</v>
      </c>
      <c r="N724" s="27">
        <v>46212.333333333336</v>
      </c>
      <c r="O724" s="27">
        <v>46212.479166666664</v>
      </c>
      <c r="P724" s="24" t="s">
        <v>1344</v>
      </c>
      <c r="Q724" s="24" t="s">
        <v>1345</v>
      </c>
      <c r="R724" s="24" t="s">
        <v>730</v>
      </c>
      <c r="T724" s="24" t="s">
        <v>67</v>
      </c>
      <c r="U724" s="24" t="s">
        <v>420</v>
      </c>
      <c r="V724" s="27">
        <v>46212.447222222225</v>
      </c>
      <c r="W724" s="27">
        <v>46212.46875</v>
      </c>
      <c r="Z724" s="24">
        <v>1</v>
      </c>
      <c r="AA724" s="24" t="s">
        <v>58</v>
      </c>
      <c r="AB724" s="24" t="b">
        <v>0</v>
      </c>
      <c r="AC724" s="61"/>
    </row>
    <row r="725" spans="2:29" ht="13.7">
      <c r="B725" s="24" t="s">
        <v>49</v>
      </c>
      <c r="C725" s="24" t="s">
        <v>64</v>
      </c>
      <c r="D725" s="24" t="s">
        <v>71</v>
      </c>
      <c r="E725" s="24">
        <v>210</v>
      </c>
      <c r="F725" s="26">
        <v>46204</v>
      </c>
      <c r="G725" s="24" t="s">
        <v>52</v>
      </c>
      <c r="H725" s="24" t="s">
        <v>53</v>
      </c>
      <c r="I725" s="24" t="s">
        <v>67</v>
      </c>
      <c r="J725" s="24" t="s">
        <v>126</v>
      </c>
      <c r="K725" s="24">
        <v>1</v>
      </c>
      <c r="L725" s="24" t="s">
        <v>66</v>
      </c>
      <c r="M725" s="26">
        <v>46212</v>
      </c>
      <c r="N725" s="27">
        <v>46212.333333333336</v>
      </c>
      <c r="O725" s="27">
        <v>46212.479166666664</v>
      </c>
      <c r="P725" s="24" t="s">
        <v>1346</v>
      </c>
      <c r="Q725" s="24" t="s">
        <v>1347</v>
      </c>
      <c r="R725" s="24" t="s">
        <v>611</v>
      </c>
      <c r="T725" s="24" t="s">
        <v>67</v>
      </c>
      <c r="U725" s="24" t="s">
        <v>420</v>
      </c>
      <c r="V725" s="27">
        <v>46212.334722222222</v>
      </c>
      <c r="W725" s="27">
        <v>46212.354861111111</v>
      </c>
      <c r="Z725" s="24">
        <v>1</v>
      </c>
      <c r="AA725" s="24" t="s">
        <v>58</v>
      </c>
      <c r="AB725" s="24" t="b">
        <v>0</v>
      </c>
      <c r="AC725" s="61"/>
    </row>
    <row r="726" spans="2:29" ht="13.7">
      <c r="B726" s="24" t="s">
        <v>49</v>
      </c>
      <c r="C726" s="24" t="s">
        <v>64</v>
      </c>
      <c r="D726" s="24" t="s">
        <v>71</v>
      </c>
      <c r="E726" s="24">
        <v>210</v>
      </c>
      <c r="F726" s="26">
        <v>46204</v>
      </c>
      <c r="G726" s="24" t="s">
        <v>52</v>
      </c>
      <c r="H726" s="24" t="s">
        <v>53</v>
      </c>
      <c r="I726" s="24" t="s">
        <v>62</v>
      </c>
      <c r="J726" s="24" t="s">
        <v>125</v>
      </c>
      <c r="K726" s="24">
        <v>1</v>
      </c>
      <c r="L726" s="24" t="s">
        <v>66</v>
      </c>
      <c r="M726" s="26">
        <v>46213</v>
      </c>
      <c r="N726" s="27">
        <v>46213.375</v>
      </c>
      <c r="O726" s="27">
        <v>46213.520833333336</v>
      </c>
      <c r="V726" s="27"/>
      <c r="W726" s="27"/>
      <c r="X726" s="24">
        <v>4</v>
      </c>
      <c r="Y726" s="24">
        <v>0</v>
      </c>
      <c r="Z726" s="24">
        <v>4</v>
      </c>
      <c r="AA726" s="24" t="s">
        <v>58</v>
      </c>
      <c r="AB726" s="24" t="b">
        <v>0</v>
      </c>
      <c r="AC726" s="61">
        <v>0</v>
      </c>
    </row>
    <row r="727" spans="2:29" ht="13.7">
      <c r="B727" s="24" t="s">
        <v>49</v>
      </c>
      <c r="C727" s="24" t="s">
        <v>64</v>
      </c>
      <c r="D727" s="24" t="s">
        <v>71</v>
      </c>
      <c r="E727" s="24">
        <v>210</v>
      </c>
      <c r="F727" s="26">
        <v>46204</v>
      </c>
      <c r="G727" s="24" t="s">
        <v>52</v>
      </c>
      <c r="H727" s="24" t="s">
        <v>53</v>
      </c>
      <c r="I727" s="24" t="s">
        <v>62</v>
      </c>
      <c r="J727" s="24" t="s">
        <v>126</v>
      </c>
      <c r="K727" s="24">
        <v>1</v>
      </c>
      <c r="L727" s="24" t="s">
        <v>66</v>
      </c>
      <c r="M727" s="26">
        <v>46213</v>
      </c>
      <c r="N727" s="27">
        <v>46213.375</v>
      </c>
      <c r="O727" s="27">
        <v>46213.520833333336</v>
      </c>
      <c r="P727" s="24" t="s">
        <v>1348</v>
      </c>
      <c r="Q727" s="24" t="s">
        <v>1349</v>
      </c>
      <c r="R727" s="24" t="s">
        <v>249</v>
      </c>
      <c r="T727" s="24" t="s">
        <v>62</v>
      </c>
      <c r="U727" s="24" t="s">
        <v>1021</v>
      </c>
      <c r="V727" s="27">
        <v>46213.452777777777</v>
      </c>
      <c r="W727" s="27">
        <v>46213.472916666666</v>
      </c>
      <c r="Z727" s="24">
        <v>1</v>
      </c>
      <c r="AA727" s="24" t="s">
        <v>58</v>
      </c>
      <c r="AB727" s="24" t="b">
        <v>0</v>
      </c>
      <c r="AC727" s="61"/>
    </row>
    <row r="728" spans="2:29" ht="13.7">
      <c r="B728" s="24" t="s">
        <v>49</v>
      </c>
      <c r="C728" s="24" t="s">
        <v>64</v>
      </c>
      <c r="D728" s="24" t="s">
        <v>71</v>
      </c>
      <c r="E728" s="24">
        <v>210</v>
      </c>
      <c r="F728" s="26">
        <v>46204</v>
      </c>
      <c r="G728" s="24" t="s">
        <v>52</v>
      </c>
      <c r="H728" s="24" t="s">
        <v>53</v>
      </c>
      <c r="I728" s="24" t="s">
        <v>62</v>
      </c>
      <c r="J728" s="24" t="s">
        <v>126</v>
      </c>
      <c r="K728" s="24">
        <v>1</v>
      </c>
      <c r="L728" s="24" t="s">
        <v>66</v>
      </c>
      <c r="M728" s="26">
        <v>46213</v>
      </c>
      <c r="N728" s="27">
        <v>46213.375</v>
      </c>
      <c r="O728" s="27">
        <v>46213.520833333336</v>
      </c>
      <c r="P728" s="24" t="s">
        <v>1350</v>
      </c>
      <c r="Q728" s="24" t="s">
        <v>1351</v>
      </c>
      <c r="R728" s="24" t="s">
        <v>328</v>
      </c>
      <c r="T728" s="24" t="s">
        <v>62</v>
      </c>
      <c r="U728" s="24" t="s">
        <v>1021</v>
      </c>
      <c r="V728" s="27">
        <v>46213.416666666664</v>
      </c>
      <c r="W728" s="27">
        <v>46213.434027777781</v>
      </c>
      <c r="Z728" s="24">
        <v>1</v>
      </c>
      <c r="AA728" s="24" t="s">
        <v>58</v>
      </c>
      <c r="AB728" s="24" t="b">
        <v>0</v>
      </c>
      <c r="AC728" s="61"/>
    </row>
    <row r="729" spans="2:29" ht="13.7">
      <c r="B729" s="24" t="s">
        <v>49</v>
      </c>
      <c r="C729" s="24" t="s">
        <v>64</v>
      </c>
      <c r="D729" s="24" t="s">
        <v>71</v>
      </c>
      <c r="E729" s="24">
        <v>210</v>
      </c>
      <c r="F729" s="26">
        <v>46204</v>
      </c>
      <c r="G729" s="24" t="s">
        <v>52</v>
      </c>
      <c r="H729" s="24" t="s">
        <v>53</v>
      </c>
      <c r="I729" s="24" t="s">
        <v>62</v>
      </c>
      <c r="J729" s="24" t="s">
        <v>126</v>
      </c>
      <c r="K729" s="24">
        <v>1</v>
      </c>
      <c r="L729" s="24" t="s">
        <v>66</v>
      </c>
      <c r="M729" s="26">
        <v>46213</v>
      </c>
      <c r="N729" s="27">
        <v>46213.375</v>
      </c>
      <c r="O729" s="27">
        <v>46213.520833333336</v>
      </c>
      <c r="P729" s="24" t="s">
        <v>1352</v>
      </c>
      <c r="Q729" s="24" t="s">
        <v>1353</v>
      </c>
      <c r="R729" s="24" t="s">
        <v>256</v>
      </c>
      <c r="S729" s="24" t="s">
        <v>152</v>
      </c>
      <c r="T729" s="24" t="s">
        <v>62</v>
      </c>
      <c r="U729" s="24" t="s">
        <v>1021</v>
      </c>
      <c r="V729" s="27">
        <v>46213.487500000003</v>
      </c>
      <c r="W729" s="27">
        <v>46213.509027777778</v>
      </c>
      <c r="Z729" s="24">
        <v>1</v>
      </c>
      <c r="AA729" s="24" t="s">
        <v>58</v>
      </c>
      <c r="AB729" s="24" t="b">
        <v>0</v>
      </c>
      <c r="AC729" s="61"/>
    </row>
    <row r="730" spans="2:29" ht="13.7">
      <c r="B730" s="24" t="s">
        <v>49</v>
      </c>
      <c r="C730" s="24" t="s">
        <v>64</v>
      </c>
      <c r="D730" s="24" t="s">
        <v>71</v>
      </c>
      <c r="E730" s="24">
        <v>210</v>
      </c>
      <c r="F730" s="26">
        <v>46204</v>
      </c>
      <c r="G730" s="24" t="s">
        <v>52</v>
      </c>
      <c r="H730" s="24" t="s">
        <v>53</v>
      </c>
      <c r="I730" s="24" t="s">
        <v>62</v>
      </c>
      <c r="J730" s="24" t="s">
        <v>126</v>
      </c>
      <c r="K730" s="24">
        <v>1</v>
      </c>
      <c r="L730" s="24" t="s">
        <v>66</v>
      </c>
      <c r="M730" s="26">
        <v>46213</v>
      </c>
      <c r="N730" s="27">
        <v>46213.375</v>
      </c>
      <c r="O730" s="27">
        <v>46213.520833333336</v>
      </c>
      <c r="P730" s="24" t="s">
        <v>1354</v>
      </c>
      <c r="Q730" s="24" t="s">
        <v>1355</v>
      </c>
      <c r="R730" s="24" t="s">
        <v>253</v>
      </c>
      <c r="S730" s="24" t="s">
        <v>213</v>
      </c>
      <c r="T730" s="24" t="s">
        <v>62</v>
      </c>
      <c r="U730" s="24" t="s">
        <v>1021</v>
      </c>
      <c r="V730" s="27">
        <v>46213.381944444445</v>
      </c>
      <c r="W730" s="27">
        <v>46213.397222222222</v>
      </c>
      <c r="Z730" s="24">
        <v>1</v>
      </c>
      <c r="AA730" s="24" t="s">
        <v>58</v>
      </c>
      <c r="AB730" s="24" t="b">
        <v>0</v>
      </c>
      <c r="AC730" s="61"/>
    </row>
    <row r="731" spans="2:29" ht="13.7">
      <c r="B731" s="24" t="s">
        <v>49</v>
      </c>
      <c r="C731" s="24" t="s">
        <v>64</v>
      </c>
      <c r="D731" s="24" t="s">
        <v>71</v>
      </c>
      <c r="E731" s="24">
        <v>210</v>
      </c>
      <c r="F731" s="26">
        <v>46204</v>
      </c>
      <c r="G731" s="24" t="s">
        <v>52</v>
      </c>
      <c r="H731" s="24" t="s">
        <v>53</v>
      </c>
      <c r="I731" s="24" t="s">
        <v>62</v>
      </c>
      <c r="J731" s="24" t="s">
        <v>125</v>
      </c>
      <c r="K731" s="24">
        <v>1</v>
      </c>
      <c r="L731" s="24" t="s">
        <v>66</v>
      </c>
      <c r="M731" s="26">
        <v>46227</v>
      </c>
      <c r="N731" s="27">
        <v>46227.5625</v>
      </c>
      <c r="O731" s="27">
        <v>46227.708333333336</v>
      </c>
      <c r="V731" s="27"/>
      <c r="W731" s="27"/>
      <c r="X731" s="24">
        <v>4</v>
      </c>
      <c r="Y731" s="24">
        <v>0</v>
      </c>
      <c r="Z731" s="24">
        <v>4</v>
      </c>
      <c r="AA731" s="24" t="s">
        <v>58</v>
      </c>
      <c r="AB731" s="24" t="b">
        <v>0</v>
      </c>
      <c r="AC731" s="61">
        <v>0</v>
      </c>
    </row>
    <row r="732" spans="2:29" ht="13.7">
      <c r="B732" s="24" t="s">
        <v>49</v>
      </c>
      <c r="C732" s="24" t="s">
        <v>64</v>
      </c>
      <c r="D732" s="24" t="s">
        <v>71</v>
      </c>
      <c r="E732" s="24">
        <v>210</v>
      </c>
      <c r="F732" s="26">
        <v>46204</v>
      </c>
      <c r="G732" s="24" t="s">
        <v>52</v>
      </c>
      <c r="H732" s="24" t="s">
        <v>53</v>
      </c>
      <c r="I732" s="24" t="s">
        <v>62</v>
      </c>
      <c r="J732" s="24" t="s">
        <v>126</v>
      </c>
      <c r="K732" s="24">
        <v>1</v>
      </c>
      <c r="L732" s="24" t="s">
        <v>66</v>
      </c>
      <c r="M732" s="26">
        <v>46227</v>
      </c>
      <c r="N732" s="27">
        <v>46227.5625</v>
      </c>
      <c r="O732" s="27">
        <v>46227.708333333336</v>
      </c>
      <c r="P732" s="24" t="s">
        <v>1356</v>
      </c>
      <c r="Q732" s="24" t="s">
        <v>1357</v>
      </c>
      <c r="R732" s="24" t="s">
        <v>323</v>
      </c>
      <c r="S732" s="24" t="s">
        <v>198</v>
      </c>
      <c r="T732" s="24" t="s">
        <v>62</v>
      </c>
      <c r="U732" s="24" t="s">
        <v>269</v>
      </c>
      <c r="V732" s="27">
        <v>46227.601388888892</v>
      </c>
      <c r="W732" s="27">
        <v>46227.618750000001</v>
      </c>
      <c r="Z732" s="24">
        <v>1</v>
      </c>
      <c r="AA732" s="24" t="s">
        <v>58</v>
      </c>
      <c r="AB732" s="24" t="b">
        <v>0</v>
      </c>
      <c r="AC732" s="61"/>
    </row>
    <row r="733" spans="2:29" ht="13.7">
      <c r="B733" s="24" t="s">
        <v>49</v>
      </c>
      <c r="C733" s="24" t="s">
        <v>64</v>
      </c>
      <c r="D733" s="24" t="s">
        <v>71</v>
      </c>
      <c r="E733" s="24">
        <v>210</v>
      </c>
      <c r="F733" s="26">
        <v>46204</v>
      </c>
      <c r="G733" s="24" t="s">
        <v>52</v>
      </c>
      <c r="H733" s="24" t="s">
        <v>53</v>
      </c>
      <c r="I733" s="24" t="s">
        <v>62</v>
      </c>
      <c r="J733" s="24" t="s">
        <v>126</v>
      </c>
      <c r="K733" s="24">
        <v>1</v>
      </c>
      <c r="L733" s="24" t="s">
        <v>66</v>
      </c>
      <c r="M733" s="26">
        <v>46227</v>
      </c>
      <c r="N733" s="27">
        <v>46227.5625</v>
      </c>
      <c r="O733" s="27">
        <v>46227.708333333336</v>
      </c>
      <c r="P733" s="24" t="s">
        <v>1358</v>
      </c>
      <c r="Q733" s="24" t="s">
        <v>1359</v>
      </c>
      <c r="R733" s="24" t="s">
        <v>256</v>
      </c>
      <c r="T733" s="24" t="s">
        <v>62</v>
      </c>
      <c r="U733" s="24" t="s">
        <v>269</v>
      </c>
      <c r="V733" s="27">
        <v>46227.637499999997</v>
      </c>
      <c r="W733" s="27">
        <v>46227.656944444447</v>
      </c>
      <c r="Z733" s="24">
        <v>1</v>
      </c>
      <c r="AA733" s="24" t="s">
        <v>58</v>
      </c>
      <c r="AB733" s="24" t="b">
        <v>0</v>
      </c>
      <c r="AC733" s="61"/>
    </row>
    <row r="734" spans="2:29" ht="13.7">
      <c r="B734" s="24" t="s">
        <v>49</v>
      </c>
      <c r="C734" s="24" t="s">
        <v>64</v>
      </c>
      <c r="D734" s="24" t="s">
        <v>71</v>
      </c>
      <c r="E734" s="24">
        <v>210</v>
      </c>
      <c r="F734" s="26">
        <v>46204</v>
      </c>
      <c r="G734" s="24" t="s">
        <v>52</v>
      </c>
      <c r="H734" s="24" t="s">
        <v>53</v>
      </c>
      <c r="I734" s="24" t="s">
        <v>62</v>
      </c>
      <c r="J734" s="24" t="s">
        <v>126</v>
      </c>
      <c r="K734" s="24">
        <v>1</v>
      </c>
      <c r="L734" s="24" t="s">
        <v>66</v>
      </c>
      <c r="M734" s="26">
        <v>46227</v>
      </c>
      <c r="N734" s="27">
        <v>46227.5625</v>
      </c>
      <c r="O734" s="27">
        <v>46227.708333333336</v>
      </c>
      <c r="P734" s="24" t="s">
        <v>1360</v>
      </c>
      <c r="Q734" s="24" t="s">
        <v>1361</v>
      </c>
      <c r="R734" s="24" t="s">
        <v>256</v>
      </c>
      <c r="S734" s="24" t="s">
        <v>198</v>
      </c>
      <c r="T734" s="24" t="s">
        <v>62</v>
      </c>
      <c r="U734" s="24" t="s">
        <v>269</v>
      </c>
      <c r="V734" s="27">
        <v>46227.567361111112</v>
      </c>
      <c r="W734" s="27">
        <v>46227.586111111108</v>
      </c>
      <c r="Z734" s="24">
        <v>1</v>
      </c>
      <c r="AA734" s="24" t="s">
        <v>58</v>
      </c>
      <c r="AB734" s="24" t="b">
        <v>0</v>
      </c>
      <c r="AC734" s="61"/>
    </row>
    <row r="735" spans="2:29" ht="13.7">
      <c r="B735" s="24" t="s">
        <v>49</v>
      </c>
      <c r="C735" s="24" t="s">
        <v>64</v>
      </c>
      <c r="D735" s="24" t="s">
        <v>71</v>
      </c>
      <c r="E735" s="24">
        <v>210</v>
      </c>
      <c r="F735" s="26">
        <v>46204</v>
      </c>
      <c r="G735" s="24" t="s">
        <v>52</v>
      </c>
      <c r="H735" s="24" t="s">
        <v>53</v>
      </c>
      <c r="I735" s="24" t="s">
        <v>62</v>
      </c>
      <c r="J735" s="24" t="s">
        <v>126</v>
      </c>
      <c r="K735" s="24">
        <v>1</v>
      </c>
      <c r="L735" s="24" t="s">
        <v>66</v>
      </c>
      <c r="M735" s="26">
        <v>46227</v>
      </c>
      <c r="N735" s="27">
        <v>46227.5625</v>
      </c>
      <c r="O735" s="27">
        <v>46227.708333333336</v>
      </c>
      <c r="P735" s="24" t="s">
        <v>1362</v>
      </c>
      <c r="Q735" s="24" t="s">
        <v>1363</v>
      </c>
      <c r="R735" s="24" t="s">
        <v>328</v>
      </c>
      <c r="T735" s="24" t="s">
        <v>62</v>
      </c>
      <c r="U735" s="24" t="s">
        <v>269</v>
      </c>
      <c r="V735" s="27">
        <v>46227.673611111109</v>
      </c>
      <c r="W735" s="27">
        <v>46227.691666666666</v>
      </c>
      <c r="Z735" s="24">
        <v>1</v>
      </c>
      <c r="AA735" s="24" t="s">
        <v>58</v>
      </c>
      <c r="AB735" s="24" t="b">
        <v>0</v>
      </c>
      <c r="AC735" s="61"/>
    </row>
    <row r="736" spans="2:29" ht="13.7">
      <c r="B736" s="24" t="s">
        <v>49</v>
      </c>
      <c r="C736" s="24" t="s">
        <v>64</v>
      </c>
      <c r="D736" s="24" t="s">
        <v>71</v>
      </c>
      <c r="E736" s="24">
        <v>210</v>
      </c>
      <c r="F736" s="26">
        <v>46204</v>
      </c>
      <c r="G736" s="24" t="s">
        <v>52</v>
      </c>
      <c r="H736" s="24" t="s">
        <v>53</v>
      </c>
      <c r="I736" s="24" t="s">
        <v>62</v>
      </c>
      <c r="J736" s="24" t="s">
        <v>125</v>
      </c>
      <c r="K736" s="24">
        <v>1</v>
      </c>
      <c r="L736" s="24" t="s">
        <v>66</v>
      </c>
      <c r="M736" s="26">
        <v>46231</v>
      </c>
      <c r="N736" s="27">
        <v>46231.354166666664</v>
      </c>
      <c r="O736" s="27">
        <v>46231.5</v>
      </c>
      <c r="V736" s="27"/>
      <c r="W736" s="27"/>
      <c r="X736" s="24">
        <v>4</v>
      </c>
      <c r="Y736" s="24">
        <v>0</v>
      </c>
      <c r="Z736" s="24">
        <v>4</v>
      </c>
      <c r="AA736" s="24" t="s">
        <v>58</v>
      </c>
      <c r="AB736" s="24" t="b">
        <v>0</v>
      </c>
      <c r="AC736" s="61">
        <v>0</v>
      </c>
    </row>
    <row r="737" spans="2:29" ht="13.7">
      <c r="B737" s="24" t="s">
        <v>49</v>
      </c>
      <c r="C737" s="24" t="s">
        <v>64</v>
      </c>
      <c r="D737" s="24" t="s">
        <v>71</v>
      </c>
      <c r="E737" s="24">
        <v>210</v>
      </c>
      <c r="F737" s="26">
        <v>46204</v>
      </c>
      <c r="G737" s="24" t="s">
        <v>52</v>
      </c>
      <c r="H737" s="24" t="s">
        <v>53</v>
      </c>
      <c r="I737" s="24" t="s">
        <v>62</v>
      </c>
      <c r="J737" s="24" t="s">
        <v>126</v>
      </c>
      <c r="K737" s="24">
        <v>1</v>
      </c>
      <c r="L737" s="24" t="s">
        <v>66</v>
      </c>
      <c r="M737" s="26">
        <v>46231</v>
      </c>
      <c r="N737" s="27">
        <v>46231.354166666664</v>
      </c>
      <c r="O737" s="27">
        <v>46231.5</v>
      </c>
      <c r="P737" s="24" t="s">
        <v>1364</v>
      </c>
      <c r="Q737" s="24" t="s">
        <v>1365</v>
      </c>
      <c r="R737" s="24" t="s">
        <v>249</v>
      </c>
      <c r="T737" s="24" t="s">
        <v>62</v>
      </c>
      <c r="U737" s="24" t="s">
        <v>341</v>
      </c>
      <c r="V737" s="27">
        <v>46231.432638888888</v>
      </c>
      <c r="W737" s="27">
        <v>46231.456250000003</v>
      </c>
      <c r="Z737" s="24">
        <v>1</v>
      </c>
      <c r="AA737" s="24" t="s">
        <v>58</v>
      </c>
      <c r="AB737" s="24" t="b">
        <v>0</v>
      </c>
      <c r="AC737" s="61"/>
    </row>
    <row r="738" spans="2:29" ht="13.7">
      <c r="B738" s="24" t="s">
        <v>49</v>
      </c>
      <c r="C738" s="24" t="s">
        <v>64</v>
      </c>
      <c r="D738" s="24" t="s">
        <v>71</v>
      </c>
      <c r="E738" s="24">
        <v>210</v>
      </c>
      <c r="F738" s="26">
        <v>46204</v>
      </c>
      <c r="G738" s="24" t="s">
        <v>52</v>
      </c>
      <c r="H738" s="24" t="s">
        <v>53</v>
      </c>
      <c r="I738" s="24" t="s">
        <v>62</v>
      </c>
      <c r="J738" s="24" t="s">
        <v>126</v>
      </c>
      <c r="K738" s="24">
        <v>1</v>
      </c>
      <c r="L738" s="24" t="s">
        <v>66</v>
      </c>
      <c r="M738" s="26">
        <v>46231</v>
      </c>
      <c r="N738" s="27">
        <v>46231.354166666664</v>
      </c>
      <c r="O738" s="27">
        <v>46231.5</v>
      </c>
      <c r="P738" s="24" t="s">
        <v>1366</v>
      </c>
      <c r="Q738" s="24" t="s">
        <v>1367</v>
      </c>
      <c r="R738" s="24" t="s">
        <v>323</v>
      </c>
      <c r="T738" s="24" t="s">
        <v>62</v>
      </c>
      <c r="U738" s="24" t="s">
        <v>341</v>
      </c>
      <c r="V738" s="27">
        <v>46231.397916666669</v>
      </c>
      <c r="W738" s="27">
        <v>46231.417361111111</v>
      </c>
      <c r="Z738" s="24">
        <v>1</v>
      </c>
      <c r="AA738" s="24" t="s">
        <v>58</v>
      </c>
      <c r="AB738" s="24" t="b">
        <v>0</v>
      </c>
      <c r="AC738" s="61"/>
    </row>
    <row r="739" spans="2:29" ht="13.7">
      <c r="B739" s="24" t="s">
        <v>49</v>
      </c>
      <c r="C739" s="24" t="s">
        <v>64</v>
      </c>
      <c r="D739" s="24" t="s">
        <v>71</v>
      </c>
      <c r="E739" s="24">
        <v>210</v>
      </c>
      <c r="F739" s="26">
        <v>46204</v>
      </c>
      <c r="G739" s="24" t="s">
        <v>52</v>
      </c>
      <c r="H739" s="24" t="s">
        <v>53</v>
      </c>
      <c r="I739" s="24" t="s">
        <v>62</v>
      </c>
      <c r="J739" s="24" t="s">
        <v>126</v>
      </c>
      <c r="K739" s="24">
        <v>1</v>
      </c>
      <c r="L739" s="24" t="s">
        <v>66</v>
      </c>
      <c r="M739" s="26">
        <v>46231</v>
      </c>
      <c r="N739" s="27">
        <v>46231.354166666664</v>
      </c>
      <c r="O739" s="27">
        <v>46231.5</v>
      </c>
      <c r="P739" s="24" t="s">
        <v>1368</v>
      </c>
      <c r="Q739" s="24" t="s">
        <v>1369</v>
      </c>
      <c r="R739" s="24" t="s">
        <v>323</v>
      </c>
      <c r="S739" s="24" t="s">
        <v>152</v>
      </c>
      <c r="T739" s="24" t="s">
        <v>62</v>
      </c>
      <c r="U739" s="24" t="s">
        <v>341</v>
      </c>
      <c r="V739" s="27">
        <v>46231.46875</v>
      </c>
      <c r="W739" s="27">
        <v>46231.490972222222</v>
      </c>
      <c r="Z739" s="24">
        <v>1</v>
      </c>
      <c r="AA739" s="24" t="s">
        <v>58</v>
      </c>
      <c r="AB739" s="24" t="b">
        <v>0</v>
      </c>
      <c r="AC739" s="61"/>
    </row>
    <row r="740" spans="2:29" ht="13.7">
      <c r="B740" s="24" t="s">
        <v>49</v>
      </c>
      <c r="C740" s="24" t="s">
        <v>64</v>
      </c>
      <c r="D740" s="24" t="s">
        <v>71</v>
      </c>
      <c r="E740" s="24">
        <v>210</v>
      </c>
      <c r="F740" s="26">
        <v>46204</v>
      </c>
      <c r="G740" s="24" t="s">
        <v>52</v>
      </c>
      <c r="H740" s="24" t="s">
        <v>53</v>
      </c>
      <c r="I740" s="24" t="s">
        <v>62</v>
      </c>
      <c r="J740" s="24" t="s">
        <v>126</v>
      </c>
      <c r="K740" s="24">
        <v>1</v>
      </c>
      <c r="L740" s="24" t="s">
        <v>66</v>
      </c>
      <c r="M740" s="26">
        <v>46231</v>
      </c>
      <c r="N740" s="27">
        <v>46231.354166666664</v>
      </c>
      <c r="O740" s="27">
        <v>46231.5</v>
      </c>
      <c r="P740" s="24" t="s">
        <v>1370</v>
      </c>
      <c r="Q740" s="24" t="s">
        <v>1371</v>
      </c>
      <c r="R740" s="24" t="s">
        <v>323</v>
      </c>
      <c r="T740" s="24" t="s">
        <v>62</v>
      </c>
      <c r="U740" s="24" t="s">
        <v>341</v>
      </c>
      <c r="V740" s="27">
        <v>46231.355555555558</v>
      </c>
      <c r="W740" s="27">
        <v>46231.376388888886</v>
      </c>
      <c r="Z740" s="24">
        <v>1</v>
      </c>
      <c r="AA740" s="24" t="s">
        <v>58</v>
      </c>
      <c r="AB740" s="24" t="b">
        <v>0</v>
      </c>
      <c r="AC740" s="61"/>
    </row>
    <row r="741" spans="2:29" ht="13.7">
      <c r="B741" s="24" t="s">
        <v>49</v>
      </c>
      <c r="C741" s="24" t="s">
        <v>64</v>
      </c>
      <c r="D741" s="24" t="s">
        <v>71</v>
      </c>
      <c r="E741" s="24">
        <v>210</v>
      </c>
      <c r="F741" s="26">
        <v>46235</v>
      </c>
      <c r="G741" s="24" t="s">
        <v>52</v>
      </c>
      <c r="H741" s="24" t="s">
        <v>53</v>
      </c>
      <c r="I741" s="24" t="s">
        <v>59</v>
      </c>
      <c r="J741" s="24" t="s">
        <v>125</v>
      </c>
      <c r="K741" s="24">
        <v>1</v>
      </c>
      <c r="L741" s="24" t="s">
        <v>66</v>
      </c>
      <c r="M741" s="26">
        <v>46251</v>
      </c>
      <c r="N741" s="27">
        <v>46251.5625</v>
      </c>
      <c r="O741" s="27">
        <v>46251.708333333336</v>
      </c>
      <c r="V741" s="27"/>
      <c r="W741" s="27"/>
      <c r="X741" s="24">
        <v>4</v>
      </c>
      <c r="Y741" s="24">
        <v>0</v>
      </c>
      <c r="Z741" s="24">
        <v>4</v>
      </c>
      <c r="AA741" s="24" t="s">
        <v>60</v>
      </c>
      <c r="AB741" s="24" t="b">
        <v>0</v>
      </c>
      <c r="AC741" s="61">
        <v>0</v>
      </c>
    </row>
    <row r="742" spans="2:29" ht="13.7">
      <c r="B742" s="24" t="s">
        <v>49</v>
      </c>
      <c r="C742" s="24" t="s">
        <v>64</v>
      </c>
      <c r="D742" s="24" t="s">
        <v>71</v>
      </c>
      <c r="E742" s="24">
        <v>210</v>
      </c>
      <c r="F742" s="26">
        <v>46235</v>
      </c>
      <c r="G742" s="24" t="s">
        <v>52</v>
      </c>
      <c r="H742" s="24" t="s">
        <v>53</v>
      </c>
      <c r="I742" s="24" t="s">
        <v>59</v>
      </c>
      <c r="J742" s="24" t="s">
        <v>126</v>
      </c>
      <c r="K742" s="24">
        <v>1</v>
      </c>
      <c r="L742" s="24" t="s">
        <v>66</v>
      </c>
      <c r="M742" s="26">
        <v>46251</v>
      </c>
      <c r="N742" s="27">
        <v>46251.5625</v>
      </c>
      <c r="O742" s="27">
        <v>46251.708333333336</v>
      </c>
      <c r="P742" s="24" t="s">
        <v>1372</v>
      </c>
      <c r="Q742" s="24" t="s">
        <v>1373</v>
      </c>
      <c r="R742" s="24" t="s">
        <v>174</v>
      </c>
      <c r="T742" s="24" t="s">
        <v>59</v>
      </c>
      <c r="U742" s="24" t="s">
        <v>341</v>
      </c>
      <c r="V742" s="27">
        <v>46251.640277777777</v>
      </c>
      <c r="W742" s="27">
        <v>46251.663888888892</v>
      </c>
      <c r="Z742" s="24">
        <v>1</v>
      </c>
      <c r="AA742" s="24" t="s">
        <v>60</v>
      </c>
      <c r="AB742" s="24" t="b">
        <v>0</v>
      </c>
      <c r="AC742" s="61"/>
    </row>
    <row r="743" spans="2:29" ht="13.7">
      <c r="B743" s="24" t="s">
        <v>49</v>
      </c>
      <c r="C743" s="24" t="s">
        <v>64</v>
      </c>
      <c r="D743" s="24" t="s">
        <v>71</v>
      </c>
      <c r="E743" s="24">
        <v>210</v>
      </c>
      <c r="F743" s="26">
        <v>46235</v>
      </c>
      <c r="G743" s="24" t="s">
        <v>52</v>
      </c>
      <c r="H743" s="24" t="s">
        <v>53</v>
      </c>
      <c r="I743" s="24" t="s">
        <v>59</v>
      </c>
      <c r="J743" s="24" t="s">
        <v>126</v>
      </c>
      <c r="K743" s="24">
        <v>1</v>
      </c>
      <c r="L743" s="24" t="s">
        <v>66</v>
      </c>
      <c r="M743" s="26">
        <v>46251</v>
      </c>
      <c r="N743" s="27">
        <v>46251.5625</v>
      </c>
      <c r="O743" s="27">
        <v>46251.708333333336</v>
      </c>
      <c r="P743" s="24" t="s">
        <v>1374</v>
      </c>
      <c r="Q743" s="24" t="s">
        <v>1375</v>
      </c>
      <c r="R743" s="24" t="s">
        <v>217</v>
      </c>
      <c r="T743" s="24" t="s">
        <v>59</v>
      </c>
      <c r="U743" s="24" t="s">
        <v>341</v>
      </c>
      <c r="V743" s="27">
        <v>46251.672222222223</v>
      </c>
      <c r="W743" s="27">
        <v>46251.689583333333</v>
      </c>
      <c r="Z743" s="24">
        <v>1</v>
      </c>
      <c r="AA743" s="24" t="s">
        <v>60</v>
      </c>
      <c r="AB743" s="24" t="b">
        <v>0</v>
      </c>
      <c r="AC743" s="61"/>
    </row>
    <row r="744" spans="2:29" ht="13.7">
      <c r="B744" s="24" t="s">
        <v>49</v>
      </c>
      <c r="C744" s="24" t="s">
        <v>64</v>
      </c>
      <c r="D744" s="24" t="s">
        <v>71</v>
      </c>
      <c r="E744" s="24">
        <v>210</v>
      </c>
      <c r="F744" s="26">
        <v>46235</v>
      </c>
      <c r="G744" s="24" t="s">
        <v>52</v>
      </c>
      <c r="H744" s="24" t="s">
        <v>53</v>
      </c>
      <c r="I744" s="24" t="s">
        <v>59</v>
      </c>
      <c r="J744" s="24" t="s">
        <v>126</v>
      </c>
      <c r="K744" s="24">
        <v>1</v>
      </c>
      <c r="L744" s="24" t="s">
        <v>66</v>
      </c>
      <c r="M744" s="26">
        <v>46251</v>
      </c>
      <c r="N744" s="27">
        <v>46251.5625</v>
      </c>
      <c r="O744" s="27">
        <v>46251.708333333336</v>
      </c>
      <c r="P744" s="24" t="s">
        <v>1376</v>
      </c>
      <c r="Q744" s="24" t="s">
        <v>1377</v>
      </c>
      <c r="R744" s="24" t="s">
        <v>281</v>
      </c>
      <c r="S744" s="24" t="s">
        <v>198</v>
      </c>
      <c r="T744" s="24" t="s">
        <v>59</v>
      </c>
      <c r="U744" s="24" t="s">
        <v>341</v>
      </c>
      <c r="V744" s="27">
        <v>46251.601388888892</v>
      </c>
      <c r="W744" s="27">
        <v>46251.615277777775</v>
      </c>
      <c r="Z744" s="24">
        <v>1</v>
      </c>
      <c r="AA744" s="24" t="s">
        <v>60</v>
      </c>
      <c r="AB744" s="24" t="b">
        <v>0</v>
      </c>
      <c r="AC744" s="61"/>
    </row>
    <row r="745" spans="2:29" ht="13.7">
      <c r="B745" s="24" t="s">
        <v>49</v>
      </c>
      <c r="C745" s="24" t="s">
        <v>64</v>
      </c>
      <c r="D745" s="24" t="s">
        <v>71</v>
      </c>
      <c r="E745" s="24">
        <v>210</v>
      </c>
      <c r="F745" s="26">
        <v>46235</v>
      </c>
      <c r="G745" s="24" t="s">
        <v>52</v>
      </c>
      <c r="H745" s="24" t="s">
        <v>53</v>
      </c>
      <c r="I745" s="24" t="s">
        <v>59</v>
      </c>
      <c r="J745" s="24" t="s">
        <v>126</v>
      </c>
      <c r="K745" s="24">
        <v>1</v>
      </c>
      <c r="L745" s="24" t="s">
        <v>66</v>
      </c>
      <c r="M745" s="26">
        <v>46251</v>
      </c>
      <c r="N745" s="27">
        <v>46251.5625</v>
      </c>
      <c r="O745" s="27">
        <v>46251.708333333336</v>
      </c>
      <c r="P745" s="24" t="s">
        <v>1378</v>
      </c>
      <c r="Q745" s="24" t="s">
        <v>1379</v>
      </c>
      <c r="R745" s="24" t="s">
        <v>217</v>
      </c>
      <c r="T745" s="24" t="s">
        <v>59</v>
      </c>
      <c r="U745" s="24" t="s">
        <v>341</v>
      </c>
      <c r="V745" s="27">
        <v>46251.565972222219</v>
      </c>
      <c r="W745" s="27">
        <v>46251.587500000001</v>
      </c>
      <c r="Z745" s="24">
        <v>1</v>
      </c>
      <c r="AA745" s="24" t="s">
        <v>60</v>
      </c>
      <c r="AB745" s="24" t="b">
        <v>0</v>
      </c>
      <c r="AC745" s="61"/>
    </row>
    <row r="746" spans="2:29" ht="13.7">
      <c r="B746" s="24" t="s">
        <v>49</v>
      </c>
      <c r="C746" s="24" t="s">
        <v>64</v>
      </c>
      <c r="D746" s="24" t="s">
        <v>71</v>
      </c>
      <c r="E746" s="24">
        <v>210</v>
      </c>
      <c r="F746" s="26">
        <v>46235</v>
      </c>
      <c r="G746" s="24" t="s">
        <v>52</v>
      </c>
      <c r="H746" s="24" t="s">
        <v>53</v>
      </c>
      <c r="I746" s="24" t="s">
        <v>59</v>
      </c>
      <c r="J746" s="24" t="s">
        <v>125</v>
      </c>
      <c r="K746" s="24">
        <v>1</v>
      </c>
      <c r="L746" s="24" t="s">
        <v>66</v>
      </c>
      <c r="M746" s="26">
        <v>46264</v>
      </c>
      <c r="N746" s="27">
        <v>46264.375</v>
      </c>
      <c r="O746" s="27">
        <v>46264.520833333336</v>
      </c>
      <c r="V746" s="27"/>
      <c r="W746" s="27"/>
      <c r="X746" s="24">
        <v>4</v>
      </c>
      <c r="Y746" s="24">
        <v>0</v>
      </c>
      <c r="Z746" s="24">
        <v>4</v>
      </c>
      <c r="AA746" s="24" t="s">
        <v>60</v>
      </c>
      <c r="AB746" s="24" t="b">
        <v>0</v>
      </c>
      <c r="AC746" s="61">
        <v>0</v>
      </c>
    </row>
    <row r="747" spans="2:29" ht="13.7">
      <c r="B747" s="24" t="s">
        <v>49</v>
      </c>
      <c r="C747" s="24" t="s">
        <v>64</v>
      </c>
      <c r="D747" s="24" t="s">
        <v>71</v>
      </c>
      <c r="E747" s="24">
        <v>210</v>
      </c>
      <c r="F747" s="26">
        <v>46235</v>
      </c>
      <c r="G747" s="24" t="s">
        <v>52</v>
      </c>
      <c r="H747" s="24" t="s">
        <v>53</v>
      </c>
      <c r="I747" s="24" t="s">
        <v>59</v>
      </c>
      <c r="J747" s="24" t="s">
        <v>126</v>
      </c>
      <c r="K747" s="24">
        <v>1</v>
      </c>
      <c r="L747" s="24" t="s">
        <v>66</v>
      </c>
      <c r="M747" s="26">
        <v>46264</v>
      </c>
      <c r="N747" s="27">
        <v>46264.375</v>
      </c>
      <c r="O747" s="27">
        <v>46264.520833333336</v>
      </c>
      <c r="P747" s="24" t="s">
        <v>1380</v>
      </c>
      <c r="Q747" s="24" t="s">
        <v>1381</v>
      </c>
      <c r="R747" s="24" t="s">
        <v>217</v>
      </c>
      <c r="T747" s="24" t="s">
        <v>59</v>
      </c>
      <c r="U747" s="24" t="s">
        <v>616</v>
      </c>
      <c r="V747" s="27">
        <v>46264.486805555556</v>
      </c>
      <c r="W747" s="27">
        <v>46264.50277777778</v>
      </c>
      <c r="Z747" s="24">
        <v>1</v>
      </c>
      <c r="AA747" s="24" t="s">
        <v>60</v>
      </c>
      <c r="AB747" s="24" t="b">
        <v>0</v>
      </c>
      <c r="AC747" s="61"/>
    </row>
    <row r="748" spans="2:29" ht="13.7">
      <c r="B748" s="24" t="s">
        <v>49</v>
      </c>
      <c r="C748" s="24" t="s">
        <v>64</v>
      </c>
      <c r="D748" s="24" t="s">
        <v>71</v>
      </c>
      <c r="E748" s="24">
        <v>210</v>
      </c>
      <c r="F748" s="26">
        <v>46235</v>
      </c>
      <c r="G748" s="24" t="s">
        <v>52</v>
      </c>
      <c r="H748" s="24" t="s">
        <v>53</v>
      </c>
      <c r="I748" s="24" t="s">
        <v>59</v>
      </c>
      <c r="J748" s="24" t="s">
        <v>126</v>
      </c>
      <c r="K748" s="24">
        <v>1</v>
      </c>
      <c r="L748" s="24" t="s">
        <v>66</v>
      </c>
      <c r="M748" s="26">
        <v>46264</v>
      </c>
      <c r="N748" s="27">
        <v>46264.375</v>
      </c>
      <c r="O748" s="27">
        <v>46264.520833333336</v>
      </c>
      <c r="P748" s="24" t="s">
        <v>1382</v>
      </c>
      <c r="Q748" s="24" t="s">
        <v>1383</v>
      </c>
      <c r="R748" s="24" t="s">
        <v>168</v>
      </c>
      <c r="T748" s="24" t="s">
        <v>59</v>
      </c>
      <c r="U748" s="24" t="s">
        <v>616</v>
      </c>
      <c r="V748" s="27">
        <v>46264.452777777777</v>
      </c>
      <c r="W748" s="27">
        <v>46264.469444444447</v>
      </c>
      <c r="Z748" s="24">
        <v>1</v>
      </c>
      <c r="AA748" s="24" t="s">
        <v>60</v>
      </c>
      <c r="AB748" s="24" t="b">
        <v>0</v>
      </c>
      <c r="AC748" s="61"/>
    </row>
    <row r="749" spans="2:29" ht="13.7">
      <c r="B749" s="24" t="s">
        <v>49</v>
      </c>
      <c r="C749" s="24" t="s">
        <v>64</v>
      </c>
      <c r="D749" s="24" t="s">
        <v>71</v>
      </c>
      <c r="E749" s="24">
        <v>210</v>
      </c>
      <c r="F749" s="26">
        <v>46235</v>
      </c>
      <c r="G749" s="24" t="s">
        <v>52</v>
      </c>
      <c r="H749" s="24" t="s">
        <v>53</v>
      </c>
      <c r="I749" s="24" t="s">
        <v>59</v>
      </c>
      <c r="J749" s="24" t="s">
        <v>126</v>
      </c>
      <c r="K749" s="24">
        <v>1</v>
      </c>
      <c r="L749" s="24" t="s">
        <v>66</v>
      </c>
      <c r="M749" s="26">
        <v>46264</v>
      </c>
      <c r="N749" s="27">
        <v>46264.375</v>
      </c>
      <c r="O749" s="27">
        <v>46264.520833333336</v>
      </c>
      <c r="P749" s="24" t="s">
        <v>1384</v>
      </c>
      <c r="Q749" s="24" t="s">
        <v>1385</v>
      </c>
      <c r="R749" s="24" t="s">
        <v>281</v>
      </c>
      <c r="T749" s="24" t="s">
        <v>59</v>
      </c>
      <c r="U749" s="24" t="s">
        <v>616</v>
      </c>
      <c r="V749" s="27">
        <v>46264.418055555558</v>
      </c>
      <c r="W749" s="27">
        <v>46264.4375</v>
      </c>
      <c r="Z749" s="24">
        <v>1</v>
      </c>
      <c r="AA749" s="24" t="s">
        <v>60</v>
      </c>
      <c r="AB749" s="24" t="b">
        <v>0</v>
      </c>
      <c r="AC749" s="61"/>
    </row>
    <row r="750" spans="2:29" ht="13.7">
      <c r="B750" s="24" t="s">
        <v>49</v>
      </c>
      <c r="C750" s="24" t="s">
        <v>64</v>
      </c>
      <c r="D750" s="24" t="s">
        <v>71</v>
      </c>
      <c r="E750" s="24">
        <v>210</v>
      </c>
      <c r="F750" s="26">
        <v>46235</v>
      </c>
      <c r="G750" s="24" t="s">
        <v>52</v>
      </c>
      <c r="H750" s="24" t="s">
        <v>53</v>
      </c>
      <c r="I750" s="24" t="s">
        <v>59</v>
      </c>
      <c r="J750" s="24" t="s">
        <v>126</v>
      </c>
      <c r="K750" s="24">
        <v>1</v>
      </c>
      <c r="L750" s="24" t="s">
        <v>66</v>
      </c>
      <c r="M750" s="26">
        <v>46264</v>
      </c>
      <c r="N750" s="27">
        <v>46264.375</v>
      </c>
      <c r="O750" s="27">
        <v>46264.520833333336</v>
      </c>
      <c r="P750" s="24" t="s">
        <v>1386</v>
      </c>
      <c r="Q750" s="24" t="s">
        <v>1387</v>
      </c>
      <c r="R750" s="24" t="s">
        <v>281</v>
      </c>
      <c r="T750" s="24" t="s">
        <v>59</v>
      </c>
      <c r="U750" s="24" t="s">
        <v>616</v>
      </c>
      <c r="V750" s="27">
        <v>46264.37777777778</v>
      </c>
      <c r="W750" s="27">
        <v>46264.39166666667</v>
      </c>
      <c r="Z750" s="24">
        <v>1</v>
      </c>
      <c r="AA750" s="24" t="s">
        <v>60</v>
      </c>
      <c r="AB750" s="24" t="b">
        <v>0</v>
      </c>
      <c r="AC750" s="61"/>
    </row>
    <row r="751" spans="2:29" ht="13.7">
      <c r="B751" s="24" t="s">
        <v>49</v>
      </c>
      <c r="C751" s="24" t="s">
        <v>64</v>
      </c>
      <c r="D751" s="24" t="s">
        <v>71</v>
      </c>
      <c r="E751" s="24">
        <v>240</v>
      </c>
      <c r="F751" s="26">
        <v>46174</v>
      </c>
      <c r="G751" s="24" t="s">
        <v>52</v>
      </c>
      <c r="H751" s="24" t="s">
        <v>53</v>
      </c>
      <c r="I751" s="24" t="s">
        <v>67</v>
      </c>
      <c r="J751" s="24" t="s">
        <v>125</v>
      </c>
      <c r="K751" s="24">
        <v>1</v>
      </c>
      <c r="L751" s="24" t="s">
        <v>66</v>
      </c>
      <c r="M751" s="26">
        <v>46191</v>
      </c>
      <c r="N751" s="27">
        <v>46191.541666666664</v>
      </c>
      <c r="O751" s="27">
        <v>46191.708333333336</v>
      </c>
      <c r="V751" s="27"/>
      <c r="W751" s="27"/>
      <c r="X751" s="24">
        <v>4</v>
      </c>
      <c r="Y751" s="24">
        <v>0</v>
      </c>
      <c r="Z751" s="24">
        <v>4</v>
      </c>
      <c r="AA751" s="24" t="s">
        <v>56</v>
      </c>
      <c r="AB751" s="24" t="b">
        <v>0</v>
      </c>
      <c r="AC751" s="61">
        <v>0</v>
      </c>
    </row>
    <row r="752" spans="2:29" ht="13.7">
      <c r="B752" s="24" t="s">
        <v>49</v>
      </c>
      <c r="C752" s="24" t="s">
        <v>64</v>
      </c>
      <c r="D752" s="24" t="s">
        <v>71</v>
      </c>
      <c r="E752" s="24">
        <v>240</v>
      </c>
      <c r="F752" s="26">
        <v>46174</v>
      </c>
      <c r="G752" s="24" t="s">
        <v>52</v>
      </c>
      <c r="H752" s="24" t="s">
        <v>53</v>
      </c>
      <c r="I752" s="24" t="s">
        <v>67</v>
      </c>
      <c r="J752" s="24" t="s">
        <v>126</v>
      </c>
      <c r="K752" s="24">
        <v>1</v>
      </c>
      <c r="L752" s="24" t="s">
        <v>66</v>
      </c>
      <c r="M752" s="26">
        <v>46191</v>
      </c>
      <c r="N752" s="27">
        <v>46191.541666666664</v>
      </c>
      <c r="O752" s="27">
        <v>46191.708333333336</v>
      </c>
      <c r="P752" s="24" t="s">
        <v>1388</v>
      </c>
      <c r="Q752" s="24" t="s">
        <v>1389</v>
      </c>
      <c r="R752" s="24" t="s">
        <v>611</v>
      </c>
      <c r="T752" s="24" t="s">
        <v>67</v>
      </c>
      <c r="U752" s="24" t="s">
        <v>191</v>
      </c>
      <c r="V752" s="27">
        <v>46191.54791666667</v>
      </c>
      <c r="W752" s="27">
        <v>46191.574999999997</v>
      </c>
      <c r="Z752" s="24">
        <v>1</v>
      </c>
      <c r="AA752" s="24" t="s">
        <v>56</v>
      </c>
      <c r="AB752" s="24" t="b">
        <v>0</v>
      </c>
      <c r="AC752" s="61"/>
    </row>
    <row r="753" spans="2:29" ht="13.7">
      <c r="B753" s="24" t="s">
        <v>49</v>
      </c>
      <c r="C753" s="24" t="s">
        <v>64</v>
      </c>
      <c r="D753" s="24" t="s">
        <v>71</v>
      </c>
      <c r="E753" s="24">
        <v>240</v>
      </c>
      <c r="F753" s="26">
        <v>46174</v>
      </c>
      <c r="G753" s="24" t="s">
        <v>52</v>
      </c>
      <c r="H753" s="24" t="s">
        <v>53</v>
      </c>
      <c r="I753" s="24" t="s">
        <v>67</v>
      </c>
      <c r="J753" s="24" t="s">
        <v>126</v>
      </c>
      <c r="K753" s="24">
        <v>1</v>
      </c>
      <c r="L753" s="24" t="s">
        <v>66</v>
      </c>
      <c r="M753" s="26">
        <v>46191</v>
      </c>
      <c r="N753" s="27">
        <v>46191.541666666664</v>
      </c>
      <c r="O753" s="27">
        <v>46191.708333333336</v>
      </c>
      <c r="P753" s="24" t="s">
        <v>1390</v>
      </c>
      <c r="Q753" s="24" t="s">
        <v>1391</v>
      </c>
      <c r="R753" s="24" t="s">
        <v>611</v>
      </c>
      <c r="S753" s="24" t="s">
        <v>198</v>
      </c>
      <c r="T753" s="24" t="s">
        <v>67</v>
      </c>
      <c r="U753" s="24" t="s">
        <v>191</v>
      </c>
      <c r="V753" s="27">
        <v>46191.633333333331</v>
      </c>
      <c r="W753" s="27">
        <v>46191.656944444447</v>
      </c>
      <c r="Z753" s="24">
        <v>1</v>
      </c>
      <c r="AA753" s="24" t="s">
        <v>56</v>
      </c>
      <c r="AB753" s="24" t="b">
        <v>0</v>
      </c>
      <c r="AC753" s="61"/>
    </row>
    <row r="754" spans="2:29" ht="13.7">
      <c r="B754" s="24" t="s">
        <v>49</v>
      </c>
      <c r="C754" s="24" t="s">
        <v>64</v>
      </c>
      <c r="D754" s="24" t="s">
        <v>71</v>
      </c>
      <c r="E754" s="24">
        <v>240</v>
      </c>
      <c r="F754" s="26">
        <v>46174</v>
      </c>
      <c r="G754" s="24" t="s">
        <v>52</v>
      </c>
      <c r="H754" s="24" t="s">
        <v>53</v>
      </c>
      <c r="I754" s="24" t="s">
        <v>67</v>
      </c>
      <c r="J754" s="24" t="s">
        <v>126</v>
      </c>
      <c r="K754" s="24">
        <v>1</v>
      </c>
      <c r="L754" s="24" t="s">
        <v>66</v>
      </c>
      <c r="M754" s="26">
        <v>46191</v>
      </c>
      <c r="N754" s="27">
        <v>46191.541666666664</v>
      </c>
      <c r="O754" s="27">
        <v>46191.708333333336</v>
      </c>
      <c r="P754" s="24" t="s">
        <v>1392</v>
      </c>
      <c r="Q754" s="24" t="s">
        <v>1393</v>
      </c>
      <c r="R754" s="24" t="s">
        <v>730</v>
      </c>
      <c r="S754" s="24" t="s">
        <v>213</v>
      </c>
      <c r="T754" s="24" t="s">
        <v>67</v>
      </c>
      <c r="U754" s="24" t="s">
        <v>191</v>
      </c>
      <c r="V754" s="27">
        <v>46191.669444444444</v>
      </c>
      <c r="W754" s="27">
        <v>46191.693749999999</v>
      </c>
      <c r="Z754" s="24">
        <v>1</v>
      </c>
      <c r="AA754" s="24" t="s">
        <v>56</v>
      </c>
      <c r="AB754" s="24" t="b">
        <v>0</v>
      </c>
      <c r="AC754" s="61"/>
    </row>
    <row r="755" spans="2:29" ht="13.7">
      <c r="B755" s="24" t="s">
        <v>49</v>
      </c>
      <c r="C755" s="24" t="s">
        <v>64</v>
      </c>
      <c r="D755" s="24" t="s">
        <v>71</v>
      </c>
      <c r="E755" s="24">
        <v>240</v>
      </c>
      <c r="F755" s="26">
        <v>46174</v>
      </c>
      <c r="G755" s="24" t="s">
        <v>52</v>
      </c>
      <c r="H755" s="24" t="s">
        <v>53</v>
      </c>
      <c r="I755" s="24" t="s">
        <v>67</v>
      </c>
      <c r="J755" s="24" t="s">
        <v>126</v>
      </c>
      <c r="K755" s="24">
        <v>1</v>
      </c>
      <c r="L755" s="24" t="s">
        <v>66</v>
      </c>
      <c r="M755" s="26">
        <v>46191</v>
      </c>
      <c r="N755" s="27">
        <v>46191.541666666664</v>
      </c>
      <c r="O755" s="27">
        <v>46191.708333333336</v>
      </c>
      <c r="P755" s="24" t="s">
        <v>1394</v>
      </c>
      <c r="Q755" s="24" t="s">
        <v>1395</v>
      </c>
      <c r="R755" s="24" t="s">
        <v>611</v>
      </c>
      <c r="S755" s="24" t="s">
        <v>198</v>
      </c>
      <c r="T755" s="24" t="s">
        <v>67</v>
      </c>
      <c r="U755" s="24" t="s">
        <v>191</v>
      </c>
      <c r="V755" s="27">
        <v>46191.591666666667</v>
      </c>
      <c r="W755" s="27">
        <v>46191.616666666669</v>
      </c>
      <c r="Z755" s="24">
        <v>1</v>
      </c>
      <c r="AA755" s="24" t="s">
        <v>56</v>
      </c>
      <c r="AB755" s="24" t="b">
        <v>0</v>
      </c>
      <c r="AC755" s="61"/>
    </row>
    <row r="756" spans="2:29" ht="13.7">
      <c r="B756" s="24" t="s">
        <v>49</v>
      </c>
      <c r="C756" s="24" t="s">
        <v>64</v>
      </c>
      <c r="D756" s="24" t="s">
        <v>71</v>
      </c>
      <c r="E756" s="24">
        <v>240</v>
      </c>
      <c r="F756" s="26">
        <v>46174</v>
      </c>
      <c r="G756" s="24" t="s">
        <v>52</v>
      </c>
      <c r="H756" s="24" t="s">
        <v>53</v>
      </c>
      <c r="I756" s="24" t="s">
        <v>68</v>
      </c>
      <c r="J756" s="24" t="s">
        <v>125</v>
      </c>
      <c r="K756" s="24">
        <v>1</v>
      </c>
      <c r="L756" s="24" t="s">
        <v>66</v>
      </c>
      <c r="M756" s="26">
        <v>46195</v>
      </c>
      <c r="N756" s="27">
        <v>46195.541666666664</v>
      </c>
      <c r="O756" s="27">
        <v>46195.708333333336</v>
      </c>
      <c r="V756" s="27"/>
      <c r="W756" s="27"/>
      <c r="X756" s="24">
        <v>4</v>
      </c>
      <c r="Y756" s="24">
        <v>0</v>
      </c>
      <c r="Z756" s="24">
        <v>4</v>
      </c>
      <c r="AA756" s="24" t="s">
        <v>56</v>
      </c>
      <c r="AB756" s="24" t="b">
        <v>0</v>
      </c>
      <c r="AC756" s="61">
        <v>0</v>
      </c>
    </row>
    <row r="757" spans="2:29" ht="13.7">
      <c r="B757" s="24" t="s">
        <v>49</v>
      </c>
      <c r="C757" s="24" t="s">
        <v>64</v>
      </c>
      <c r="D757" s="24" t="s">
        <v>71</v>
      </c>
      <c r="E757" s="24">
        <v>240</v>
      </c>
      <c r="F757" s="26">
        <v>46174</v>
      </c>
      <c r="G757" s="24" t="s">
        <v>52</v>
      </c>
      <c r="H757" s="24" t="s">
        <v>53</v>
      </c>
      <c r="I757" s="24" t="s">
        <v>68</v>
      </c>
      <c r="J757" s="24" t="s">
        <v>126</v>
      </c>
      <c r="K757" s="24">
        <v>1</v>
      </c>
      <c r="L757" s="24" t="s">
        <v>66</v>
      </c>
      <c r="M757" s="26">
        <v>46195</v>
      </c>
      <c r="N757" s="27">
        <v>46195.541666666664</v>
      </c>
      <c r="O757" s="27">
        <v>46195.708333333336</v>
      </c>
      <c r="P757" s="24" t="s">
        <v>1396</v>
      </c>
      <c r="Q757" s="24" t="s">
        <v>1397</v>
      </c>
      <c r="R757" s="24" t="s">
        <v>636</v>
      </c>
      <c r="T757" s="24" t="s">
        <v>68</v>
      </c>
      <c r="U757" s="24" t="s">
        <v>250</v>
      </c>
      <c r="V757" s="27">
        <v>46195.62777777778</v>
      </c>
      <c r="W757" s="27">
        <v>46195.65</v>
      </c>
      <c r="Z757" s="24">
        <v>1</v>
      </c>
      <c r="AA757" s="24" t="s">
        <v>56</v>
      </c>
      <c r="AB757" s="24" t="b">
        <v>0</v>
      </c>
      <c r="AC757" s="61"/>
    </row>
    <row r="758" spans="2:29" ht="13.7">
      <c r="B758" s="24" t="s">
        <v>49</v>
      </c>
      <c r="C758" s="24" t="s">
        <v>64</v>
      </c>
      <c r="D758" s="24" t="s">
        <v>71</v>
      </c>
      <c r="E758" s="24">
        <v>240</v>
      </c>
      <c r="F758" s="26">
        <v>46174</v>
      </c>
      <c r="G758" s="24" t="s">
        <v>52</v>
      </c>
      <c r="H758" s="24" t="s">
        <v>53</v>
      </c>
      <c r="I758" s="24" t="s">
        <v>68</v>
      </c>
      <c r="J758" s="24" t="s">
        <v>126</v>
      </c>
      <c r="K758" s="24">
        <v>1</v>
      </c>
      <c r="L758" s="24" t="s">
        <v>66</v>
      </c>
      <c r="M758" s="26">
        <v>46195</v>
      </c>
      <c r="N758" s="27">
        <v>46195.541666666664</v>
      </c>
      <c r="O758" s="27">
        <v>46195.708333333336</v>
      </c>
      <c r="P758" s="24" t="s">
        <v>1398</v>
      </c>
      <c r="Q758" s="24" t="s">
        <v>1399</v>
      </c>
      <c r="R758" s="24" t="s">
        <v>749</v>
      </c>
      <c r="T758" s="24" t="s">
        <v>68</v>
      </c>
      <c r="U758" s="24" t="s">
        <v>250</v>
      </c>
      <c r="V758" s="27">
        <v>46195.67291666667</v>
      </c>
      <c r="W758" s="27">
        <v>46195.693055555559</v>
      </c>
      <c r="Z758" s="24">
        <v>1</v>
      </c>
      <c r="AA758" s="24" t="s">
        <v>56</v>
      </c>
      <c r="AB758" s="24" t="b">
        <v>0</v>
      </c>
      <c r="AC758" s="61"/>
    </row>
    <row r="759" spans="2:29" ht="13.7">
      <c r="B759" s="24" t="s">
        <v>49</v>
      </c>
      <c r="C759" s="24" t="s">
        <v>64</v>
      </c>
      <c r="D759" s="24" t="s">
        <v>71</v>
      </c>
      <c r="E759" s="24">
        <v>240</v>
      </c>
      <c r="F759" s="26">
        <v>46174</v>
      </c>
      <c r="G759" s="24" t="s">
        <v>52</v>
      </c>
      <c r="H759" s="24" t="s">
        <v>53</v>
      </c>
      <c r="I759" s="24" t="s">
        <v>68</v>
      </c>
      <c r="J759" s="24" t="s">
        <v>126</v>
      </c>
      <c r="K759" s="24">
        <v>1</v>
      </c>
      <c r="L759" s="24" t="s">
        <v>66</v>
      </c>
      <c r="M759" s="26">
        <v>46195</v>
      </c>
      <c r="N759" s="27">
        <v>46195.541666666664</v>
      </c>
      <c r="O759" s="27">
        <v>46195.708333333336</v>
      </c>
      <c r="P759" s="24" t="s">
        <v>1400</v>
      </c>
      <c r="Q759" s="24" t="s">
        <v>1401</v>
      </c>
      <c r="R759" s="24" t="s">
        <v>749</v>
      </c>
      <c r="T759" s="24" t="s">
        <v>68</v>
      </c>
      <c r="U759" s="24" t="s">
        <v>250</v>
      </c>
      <c r="V759" s="27">
        <v>46195.586805555555</v>
      </c>
      <c r="W759" s="27">
        <v>46195.611111111109</v>
      </c>
      <c r="Z759" s="24">
        <v>1</v>
      </c>
      <c r="AA759" s="24" t="s">
        <v>56</v>
      </c>
      <c r="AB759" s="24" t="b">
        <v>0</v>
      </c>
      <c r="AC759" s="61"/>
    </row>
    <row r="760" spans="2:29" ht="13.7">
      <c r="B760" s="24" t="s">
        <v>49</v>
      </c>
      <c r="C760" s="24" t="s">
        <v>64</v>
      </c>
      <c r="D760" s="24" t="s">
        <v>71</v>
      </c>
      <c r="E760" s="24">
        <v>240</v>
      </c>
      <c r="F760" s="26">
        <v>46174</v>
      </c>
      <c r="G760" s="24" t="s">
        <v>52</v>
      </c>
      <c r="H760" s="24" t="s">
        <v>53</v>
      </c>
      <c r="I760" s="24" t="s">
        <v>68</v>
      </c>
      <c r="J760" s="24" t="s">
        <v>126</v>
      </c>
      <c r="K760" s="24">
        <v>1</v>
      </c>
      <c r="L760" s="24" t="s">
        <v>66</v>
      </c>
      <c r="M760" s="26">
        <v>46195</v>
      </c>
      <c r="N760" s="27">
        <v>46195.541666666664</v>
      </c>
      <c r="O760" s="27">
        <v>46195.708333333336</v>
      </c>
      <c r="P760" s="24" t="s">
        <v>1402</v>
      </c>
      <c r="Q760" s="24" t="s">
        <v>1403</v>
      </c>
      <c r="R760" s="24" t="s">
        <v>749</v>
      </c>
      <c r="T760" s="24" t="s">
        <v>68</v>
      </c>
      <c r="U760" s="24" t="s">
        <v>250</v>
      </c>
      <c r="V760" s="27">
        <v>46195.55</v>
      </c>
      <c r="W760" s="27">
        <v>46195.579861111109</v>
      </c>
      <c r="Z760" s="24">
        <v>1</v>
      </c>
      <c r="AA760" s="24" t="s">
        <v>56</v>
      </c>
      <c r="AB760" s="24" t="b">
        <v>0</v>
      </c>
      <c r="AC760" s="61"/>
    </row>
    <row r="761" spans="2:29" ht="13.7">
      <c r="B761" s="24" t="s">
        <v>49</v>
      </c>
      <c r="C761" s="24" t="s">
        <v>64</v>
      </c>
      <c r="D761" s="24" t="s">
        <v>71</v>
      </c>
      <c r="E761" s="24">
        <v>240</v>
      </c>
      <c r="F761" s="26">
        <v>46235</v>
      </c>
      <c r="G761" s="24" t="s">
        <v>52</v>
      </c>
      <c r="H761" s="24" t="s">
        <v>53</v>
      </c>
      <c r="I761" s="24" t="s">
        <v>67</v>
      </c>
      <c r="J761" s="24" t="s">
        <v>125</v>
      </c>
      <c r="K761" s="24">
        <v>1</v>
      </c>
      <c r="L761" s="24" t="s">
        <v>66</v>
      </c>
      <c r="M761" s="26">
        <v>46235</v>
      </c>
      <c r="N761" s="27">
        <v>46235.5625</v>
      </c>
      <c r="O761" s="27">
        <v>46235.729166666664</v>
      </c>
      <c r="V761" s="27"/>
      <c r="W761" s="27"/>
      <c r="X761" s="24">
        <v>4</v>
      </c>
      <c r="Y761" s="24">
        <v>0</v>
      </c>
      <c r="Z761" s="24">
        <v>4</v>
      </c>
      <c r="AA761" s="24" t="s">
        <v>60</v>
      </c>
      <c r="AB761" s="24" t="b">
        <v>0</v>
      </c>
      <c r="AC761" s="61">
        <v>0</v>
      </c>
    </row>
    <row r="762" spans="2:29" ht="13.7">
      <c r="B762" s="24" t="s">
        <v>49</v>
      </c>
      <c r="C762" s="24" t="s">
        <v>64</v>
      </c>
      <c r="D762" s="24" t="s">
        <v>71</v>
      </c>
      <c r="E762" s="24">
        <v>240</v>
      </c>
      <c r="F762" s="26">
        <v>46235</v>
      </c>
      <c r="G762" s="24" t="s">
        <v>52</v>
      </c>
      <c r="H762" s="24" t="s">
        <v>53</v>
      </c>
      <c r="I762" s="24" t="s">
        <v>67</v>
      </c>
      <c r="J762" s="24" t="s">
        <v>126</v>
      </c>
      <c r="K762" s="24">
        <v>1</v>
      </c>
      <c r="L762" s="24" t="s">
        <v>66</v>
      </c>
      <c r="M762" s="26">
        <v>46235</v>
      </c>
      <c r="N762" s="27">
        <v>46235.5625</v>
      </c>
      <c r="O762" s="27">
        <v>46235.729166666664</v>
      </c>
      <c r="P762" s="24" t="s">
        <v>1404</v>
      </c>
      <c r="Q762" s="24" t="s">
        <v>1405</v>
      </c>
      <c r="R762" s="24" t="s">
        <v>611</v>
      </c>
      <c r="T762" s="24" t="s">
        <v>67</v>
      </c>
      <c r="U762" s="24" t="s">
        <v>616</v>
      </c>
      <c r="V762" s="27">
        <v>46235.566666666666</v>
      </c>
      <c r="W762" s="27">
        <v>46235.59375</v>
      </c>
      <c r="Z762" s="24">
        <v>1</v>
      </c>
      <c r="AA762" s="24" t="s">
        <v>60</v>
      </c>
      <c r="AB762" s="24" t="b">
        <v>0</v>
      </c>
      <c r="AC762" s="61"/>
    </row>
    <row r="763" spans="2:29" ht="13.7">
      <c r="B763" s="24" t="s">
        <v>49</v>
      </c>
      <c r="C763" s="24" t="s">
        <v>64</v>
      </c>
      <c r="D763" s="24" t="s">
        <v>71</v>
      </c>
      <c r="E763" s="24">
        <v>240</v>
      </c>
      <c r="F763" s="26">
        <v>46235</v>
      </c>
      <c r="G763" s="24" t="s">
        <v>52</v>
      </c>
      <c r="H763" s="24" t="s">
        <v>53</v>
      </c>
      <c r="I763" s="24" t="s">
        <v>67</v>
      </c>
      <c r="J763" s="24" t="s">
        <v>126</v>
      </c>
      <c r="K763" s="24">
        <v>1</v>
      </c>
      <c r="L763" s="24" t="s">
        <v>66</v>
      </c>
      <c r="M763" s="26">
        <v>46235</v>
      </c>
      <c r="N763" s="27">
        <v>46235.5625</v>
      </c>
      <c r="O763" s="27">
        <v>46235.729166666664</v>
      </c>
      <c r="P763" s="24" t="s">
        <v>1406</v>
      </c>
      <c r="Q763" s="24" t="s">
        <v>1407</v>
      </c>
      <c r="R763" s="24" t="s">
        <v>687</v>
      </c>
      <c r="T763" s="24" t="s">
        <v>67</v>
      </c>
      <c r="U763" s="24" t="s">
        <v>616</v>
      </c>
      <c r="V763" s="27">
        <v>46235.648611111108</v>
      </c>
      <c r="W763" s="27">
        <v>46235.673611111109</v>
      </c>
      <c r="Z763" s="24">
        <v>1</v>
      </c>
      <c r="AA763" s="24" t="s">
        <v>60</v>
      </c>
      <c r="AB763" s="24" t="b">
        <v>0</v>
      </c>
      <c r="AC763" s="61"/>
    </row>
    <row r="764" spans="2:29" ht="13.7">
      <c r="B764" s="24" t="s">
        <v>49</v>
      </c>
      <c r="C764" s="24" t="s">
        <v>64</v>
      </c>
      <c r="D764" s="24" t="s">
        <v>71</v>
      </c>
      <c r="E764" s="24">
        <v>240</v>
      </c>
      <c r="F764" s="26">
        <v>46235</v>
      </c>
      <c r="G764" s="24" t="s">
        <v>52</v>
      </c>
      <c r="H764" s="24" t="s">
        <v>53</v>
      </c>
      <c r="I764" s="24" t="s">
        <v>67</v>
      </c>
      <c r="J764" s="24" t="s">
        <v>126</v>
      </c>
      <c r="K764" s="24">
        <v>1</v>
      </c>
      <c r="L764" s="24" t="s">
        <v>66</v>
      </c>
      <c r="M764" s="26">
        <v>46235</v>
      </c>
      <c r="N764" s="27">
        <v>46235.5625</v>
      </c>
      <c r="O764" s="27">
        <v>46235.729166666664</v>
      </c>
      <c r="P764" s="24" t="s">
        <v>1408</v>
      </c>
      <c r="Q764" s="24" t="s">
        <v>1409</v>
      </c>
      <c r="R764" s="24" t="s">
        <v>730</v>
      </c>
      <c r="T764" s="24" t="s">
        <v>67</v>
      </c>
      <c r="U764" s="24" t="s">
        <v>616</v>
      </c>
      <c r="V764" s="27">
        <v>46235.612500000003</v>
      </c>
      <c r="W764" s="27">
        <v>46235.638888888891</v>
      </c>
      <c r="Z764" s="24">
        <v>1</v>
      </c>
      <c r="AA764" s="24" t="s">
        <v>60</v>
      </c>
      <c r="AB764" s="24" t="b">
        <v>0</v>
      </c>
      <c r="AC764" s="61"/>
    </row>
    <row r="765" spans="2:29" ht="13.7">
      <c r="B765" s="24" t="s">
        <v>49</v>
      </c>
      <c r="C765" s="24" t="s">
        <v>64</v>
      </c>
      <c r="D765" s="24" t="s">
        <v>71</v>
      </c>
      <c r="E765" s="24">
        <v>240</v>
      </c>
      <c r="F765" s="26">
        <v>46235</v>
      </c>
      <c r="G765" s="24" t="s">
        <v>52</v>
      </c>
      <c r="H765" s="24" t="s">
        <v>53</v>
      </c>
      <c r="I765" s="24" t="s">
        <v>67</v>
      </c>
      <c r="J765" s="24" t="s">
        <v>126</v>
      </c>
      <c r="K765" s="24">
        <v>1</v>
      </c>
      <c r="L765" s="24" t="s">
        <v>66</v>
      </c>
      <c r="M765" s="26">
        <v>46235</v>
      </c>
      <c r="N765" s="27">
        <v>46235.5625</v>
      </c>
      <c r="O765" s="27">
        <v>46235.729166666664</v>
      </c>
      <c r="P765" s="24" t="s">
        <v>1410</v>
      </c>
      <c r="Q765" s="24" t="s">
        <v>1411</v>
      </c>
      <c r="R765" s="24" t="s">
        <v>687</v>
      </c>
      <c r="T765" s="24" t="s">
        <v>67</v>
      </c>
      <c r="U765" s="24" t="s">
        <v>616</v>
      </c>
      <c r="V765" s="27">
        <v>46235.693749999999</v>
      </c>
      <c r="W765" s="27">
        <v>46235.715277777781</v>
      </c>
      <c r="Z765" s="24">
        <v>1</v>
      </c>
      <c r="AA765" s="24" t="s">
        <v>60</v>
      </c>
      <c r="AB765" s="24" t="b">
        <v>0</v>
      </c>
      <c r="AC765" s="61"/>
    </row>
    <row r="766" spans="2:29" ht="13.7">
      <c r="B766" s="24" t="s">
        <v>49</v>
      </c>
      <c r="C766" s="24" t="s">
        <v>64</v>
      </c>
      <c r="D766" s="24" t="s">
        <v>71</v>
      </c>
      <c r="E766" s="24">
        <v>240</v>
      </c>
      <c r="F766" s="26">
        <v>46235</v>
      </c>
      <c r="G766" s="24" t="s">
        <v>52</v>
      </c>
      <c r="H766" s="24" t="s">
        <v>53</v>
      </c>
      <c r="I766" s="24" t="s">
        <v>57</v>
      </c>
      <c r="J766" s="24" t="s">
        <v>125</v>
      </c>
      <c r="K766" s="24">
        <v>1</v>
      </c>
      <c r="L766" s="24" t="s">
        <v>66</v>
      </c>
      <c r="M766" s="26">
        <v>46258</v>
      </c>
      <c r="N766" s="27">
        <v>46258.354166666664</v>
      </c>
      <c r="O766" s="27">
        <v>46258.520833333336</v>
      </c>
      <c r="V766" s="27"/>
      <c r="W766" s="27"/>
      <c r="X766" s="24">
        <v>4</v>
      </c>
      <c r="Y766" s="24">
        <v>0</v>
      </c>
      <c r="Z766" s="24">
        <v>4</v>
      </c>
      <c r="AA766" s="24" t="s">
        <v>60</v>
      </c>
      <c r="AB766" s="24" t="b">
        <v>0</v>
      </c>
      <c r="AC766" s="61">
        <v>0</v>
      </c>
    </row>
    <row r="767" spans="2:29" ht="13.7">
      <c r="B767" s="24" t="s">
        <v>49</v>
      </c>
      <c r="C767" s="24" t="s">
        <v>64</v>
      </c>
      <c r="D767" s="24" t="s">
        <v>71</v>
      </c>
      <c r="E767" s="24">
        <v>240</v>
      </c>
      <c r="F767" s="26">
        <v>46235</v>
      </c>
      <c r="G767" s="24" t="s">
        <v>52</v>
      </c>
      <c r="H767" s="24" t="s">
        <v>53</v>
      </c>
      <c r="I767" s="24" t="s">
        <v>57</v>
      </c>
      <c r="J767" s="24" t="s">
        <v>126</v>
      </c>
      <c r="K767" s="24">
        <v>1</v>
      </c>
      <c r="L767" s="24" t="s">
        <v>66</v>
      </c>
      <c r="M767" s="26">
        <v>46258</v>
      </c>
      <c r="N767" s="27">
        <v>46258.354166666664</v>
      </c>
      <c r="O767" s="27">
        <v>46258.520833333336</v>
      </c>
      <c r="P767" s="24" t="s">
        <v>1412</v>
      </c>
      <c r="Q767" s="24" t="s">
        <v>1413</v>
      </c>
      <c r="R767" s="24" t="s">
        <v>155</v>
      </c>
      <c r="T767" s="24" t="s">
        <v>57</v>
      </c>
      <c r="U767" s="24" t="s">
        <v>202</v>
      </c>
      <c r="V767" s="27">
        <v>46258.480555555558</v>
      </c>
      <c r="W767" s="27">
        <v>46258.497916666667</v>
      </c>
      <c r="Z767" s="24">
        <v>1</v>
      </c>
      <c r="AA767" s="24" t="s">
        <v>60</v>
      </c>
      <c r="AB767" s="24" t="b">
        <v>0</v>
      </c>
      <c r="AC767" s="61"/>
    </row>
    <row r="768" spans="2:29" ht="13.7">
      <c r="B768" s="24" t="s">
        <v>49</v>
      </c>
      <c r="C768" s="24" t="s">
        <v>64</v>
      </c>
      <c r="D768" s="24" t="s">
        <v>71</v>
      </c>
      <c r="E768" s="24">
        <v>240</v>
      </c>
      <c r="F768" s="26">
        <v>46235</v>
      </c>
      <c r="G768" s="24" t="s">
        <v>52</v>
      </c>
      <c r="H768" s="24" t="s">
        <v>53</v>
      </c>
      <c r="I768" s="24" t="s">
        <v>57</v>
      </c>
      <c r="J768" s="24" t="s">
        <v>126</v>
      </c>
      <c r="K768" s="24">
        <v>1</v>
      </c>
      <c r="L768" s="24" t="s">
        <v>66</v>
      </c>
      <c r="M768" s="26">
        <v>46258</v>
      </c>
      <c r="N768" s="27">
        <v>46258.354166666664</v>
      </c>
      <c r="O768" s="27">
        <v>46258.520833333336</v>
      </c>
      <c r="P768" s="24" t="s">
        <v>1414</v>
      </c>
      <c r="Q768" s="24" t="s">
        <v>1415</v>
      </c>
      <c r="R768" s="24" t="s">
        <v>185</v>
      </c>
      <c r="S768" s="24" t="s">
        <v>152</v>
      </c>
      <c r="T768" s="24" t="s">
        <v>57</v>
      </c>
      <c r="U768" s="24" t="s">
        <v>202</v>
      </c>
      <c r="V768" s="27">
        <v>46258.361111111109</v>
      </c>
      <c r="W768" s="27">
        <v>46258.385416666664</v>
      </c>
      <c r="Z768" s="24">
        <v>1</v>
      </c>
      <c r="AA768" s="24" t="s">
        <v>60</v>
      </c>
      <c r="AB768" s="24" t="b">
        <v>0</v>
      </c>
      <c r="AC768" s="61"/>
    </row>
    <row r="769" spans="2:29" ht="13.7">
      <c r="B769" s="24" t="s">
        <v>49</v>
      </c>
      <c r="C769" s="24" t="s">
        <v>64</v>
      </c>
      <c r="D769" s="24" t="s">
        <v>71</v>
      </c>
      <c r="E769" s="24">
        <v>240</v>
      </c>
      <c r="F769" s="26">
        <v>46235</v>
      </c>
      <c r="G769" s="24" t="s">
        <v>52</v>
      </c>
      <c r="H769" s="24" t="s">
        <v>53</v>
      </c>
      <c r="I769" s="24" t="s">
        <v>57</v>
      </c>
      <c r="J769" s="24" t="s">
        <v>126</v>
      </c>
      <c r="K769" s="24">
        <v>1</v>
      </c>
      <c r="L769" s="24" t="s">
        <v>66</v>
      </c>
      <c r="M769" s="26">
        <v>46258</v>
      </c>
      <c r="N769" s="27">
        <v>46258.354166666664</v>
      </c>
      <c r="O769" s="27">
        <v>46258.520833333336</v>
      </c>
      <c r="P769" s="24" t="s">
        <v>1416</v>
      </c>
      <c r="Q769" s="24" t="s">
        <v>1417</v>
      </c>
      <c r="R769" s="24" t="s">
        <v>182</v>
      </c>
      <c r="S769" s="24" t="s">
        <v>160</v>
      </c>
      <c r="T769" s="24" t="s">
        <v>57</v>
      </c>
      <c r="U769" s="24" t="s">
        <v>202</v>
      </c>
      <c r="V769" s="27">
        <v>46258.441666666666</v>
      </c>
      <c r="W769" s="27">
        <v>46258.463888888888</v>
      </c>
      <c r="Z769" s="24">
        <v>1</v>
      </c>
      <c r="AA769" s="24" t="s">
        <v>60</v>
      </c>
      <c r="AB769" s="24" t="b">
        <v>0</v>
      </c>
      <c r="AC769" s="61"/>
    </row>
    <row r="770" spans="2:29" ht="13.7">
      <c r="B770" s="24" t="s">
        <v>49</v>
      </c>
      <c r="C770" s="24" t="s">
        <v>64</v>
      </c>
      <c r="D770" s="24" t="s">
        <v>71</v>
      </c>
      <c r="E770" s="24">
        <v>240</v>
      </c>
      <c r="F770" s="26">
        <v>46235</v>
      </c>
      <c r="G770" s="24" t="s">
        <v>52</v>
      </c>
      <c r="H770" s="24" t="s">
        <v>53</v>
      </c>
      <c r="I770" s="24" t="s">
        <v>57</v>
      </c>
      <c r="J770" s="24" t="s">
        <v>126</v>
      </c>
      <c r="K770" s="24">
        <v>1</v>
      </c>
      <c r="L770" s="24" t="s">
        <v>66</v>
      </c>
      <c r="M770" s="26">
        <v>46258</v>
      </c>
      <c r="N770" s="27">
        <v>46258.354166666664</v>
      </c>
      <c r="O770" s="27">
        <v>46258.520833333336</v>
      </c>
      <c r="P770" s="24" t="s">
        <v>1418</v>
      </c>
      <c r="Q770" s="24" t="s">
        <v>1419</v>
      </c>
      <c r="R770" s="24" t="s">
        <v>165</v>
      </c>
      <c r="S770" s="24" t="s">
        <v>213</v>
      </c>
      <c r="T770" s="24" t="s">
        <v>57</v>
      </c>
      <c r="U770" s="24" t="s">
        <v>202</v>
      </c>
      <c r="V770" s="27">
        <v>46258.399305555555</v>
      </c>
      <c r="W770" s="27">
        <v>46258.420138888891</v>
      </c>
      <c r="Z770" s="24">
        <v>1</v>
      </c>
      <c r="AA770" s="24" t="s">
        <v>60</v>
      </c>
      <c r="AB770" s="24" t="b">
        <v>0</v>
      </c>
      <c r="AC770" s="61"/>
    </row>
    <row r="771" spans="2:29" ht="13.7">
      <c r="B771" s="24" t="s">
        <v>49</v>
      </c>
      <c r="C771" s="24" t="s">
        <v>64</v>
      </c>
      <c r="D771" s="24" t="s">
        <v>71</v>
      </c>
      <c r="E771" s="24">
        <v>270</v>
      </c>
      <c r="F771" s="26">
        <v>46174</v>
      </c>
      <c r="G771" s="24" t="s">
        <v>52</v>
      </c>
      <c r="H771" s="24" t="s">
        <v>53</v>
      </c>
      <c r="I771" s="24" t="s">
        <v>67</v>
      </c>
      <c r="J771" s="24" t="s">
        <v>125</v>
      </c>
      <c r="K771" s="24">
        <v>1</v>
      </c>
      <c r="L771" s="24" t="s">
        <v>66</v>
      </c>
      <c r="M771" s="26">
        <v>46176</v>
      </c>
      <c r="N771" s="27">
        <v>46176.375</v>
      </c>
      <c r="O771" s="27">
        <v>46176.5625</v>
      </c>
      <c r="V771" s="27"/>
      <c r="W771" s="27"/>
      <c r="X771" s="24">
        <v>4</v>
      </c>
      <c r="Y771" s="24">
        <v>0</v>
      </c>
      <c r="Z771" s="24">
        <v>4</v>
      </c>
      <c r="AA771" s="24" t="s">
        <v>56</v>
      </c>
      <c r="AB771" s="24" t="b">
        <v>0</v>
      </c>
      <c r="AC771" s="61">
        <v>0</v>
      </c>
    </row>
    <row r="772" spans="2:29" ht="13.7">
      <c r="B772" s="24" t="s">
        <v>49</v>
      </c>
      <c r="C772" s="24" t="s">
        <v>64</v>
      </c>
      <c r="D772" s="24" t="s">
        <v>71</v>
      </c>
      <c r="E772" s="24">
        <v>270</v>
      </c>
      <c r="F772" s="26">
        <v>46174</v>
      </c>
      <c r="G772" s="24" t="s">
        <v>52</v>
      </c>
      <c r="H772" s="24" t="s">
        <v>53</v>
      </c>
      <c r="I772" s="24" t="s">
        <v>67</v>
      </c>
      <c r="J772" s="24" t="s">
        <v>126</v>
      </c>
      <c r="K772" s="24">
        <v>1</v>
      </c>
      <c r="L772" s="24" t="s">
        <v>66</v>
      </c>
      <c r="M772" s="26">
        <v>46176</v>
      </c>
      <c r="N772" s="27">
        <v>46176.375</v>
      </c>
      <c r="O772" s="27">
        <v>46176.5625</v>
      </c>
      <c r="P772" s="24" t="s">
        <v>1420</v>
      </c>
      <c r="Q772" s="24" t="s">
        <v>1421</v>
      </c>
      <c r="R772" s="24" t="s">
        <v>730</v>
      </c>
      <c r="T772" s="24" t="s">
        <v>67</v>
      </c>
      <c r="U772" s="24" t="s">
        <v>616</v>
      </c>
      <c r="V772" s="27">
        <v>46176.474305555559</v>
      </c>
      <c r="W772" s="27">
        <v>46176.508333333331</v>
      </c>
      <c r="Z772" s="24">
        <v>1</v>
      </c>
      <c r="AA772" s="24" t="s">
        <v>56</v>
      </c>
      <c r="AB772" s="24" t="b">
        <v>0</v>
      </c>
      <c r="AC772" s="61"/>
    </row>
    <row r="773" spans="2:29" ht="13.7">
      <c r="B773" s="24" t="s">
        <v>49</v>
      </c>
      <c r="C773" s="24" t="s">
        <v>64</v>
      </c>
      <c r="D773" s="24" t="s">
        <v>71</v>
      </c>
      <c r="E773" s="24">
        <v>270</v>
      </c>
      <c r="F773" s="26">
        <v>46174</v>
      </c>
      <c r="G773" s="24" t="s">
        <v>52</v>
      </c>
      <c r="H773" s="24" t="s">
        <v>53</v>
      </c>
      <c r="I773" s="24" t="s">
        <v>67</v>
      </c>
      <c r="J773" s="24" t="s">
        <v>126</v>
      </c>
      <c r="K773" s="24">
        <v>1</v>
      </c>
      <c r="L773" s="24" t="s">
        <v>66</v>
      </c>
      <c r="M773" s="26">
        <v>46176</v>
      </c>
      <c r="N773" s="27">
        <v>46176.375</v>
      </c>
      <c r="O773" s="27">
        <v>46176.5625</v>
      </c>
      <c r="P773" s="24" t="s">
        <v>1422</v>
      </c>
      <c r="Q773" s="24" t="s">
        <v>1423</v>
      </c>
      <c r="R773" s="24" t="s">
        <v>608</v>
      </c>
      <c r="S773" s="24" t="s">
        <v>198</v>
      </c>
      <c r="T773" s="24" t="s">
        <v>67</v>
      </c>
      <c r="U773" s="24" t="s">
        <v>616</v>
      </c>
      <c r="V773" s="27">
        <v>46176.42291666667</v>
      </c>
      <c r="W773" s="27">
        <v>46176.45416666667</v>
      </c>
      <c r="Z773" s="24">
        <v>1</v>
      </c>
      <c r="AA773" s="24" t="s">
        <v>56</v>
      </c>
      <c r="AB773" s="24" t="b">
        <v>0</v>
      </c>
      <c r="AC773" s="61"/>
    </row>
    <row r="774" spans="2:29" ht="13.7">
      <c r="B774" s="24" t="s">
        <v>49</v>
      </c>
      <c r="C774" s="24" t="s">
        <v>64</v>
      </c>
      <c r="D774" s="24" t="s">
        <v>71</v>
      </c>
      <c r="E774" s="24">
        <v>270</v>
      </c>
      <c r="F774" s="26">
        <v>46174</v>
      </c>
      <c r="G774" s="24" t="s">
        <v>52</v>
      </c>
      <c r="H774" s="24" t="s">
        <v>53</v>
      </c>
      <c r="I774" s="24" t="s">
        <v>67</v>
      </c>
      <c r="J774" s="24" t="s">
        <v>126</v>
      </c>
      <c r="K774" s="24">
        <v>1</v>
      </c>
      <c r="L774" s="24" t="s">
        <v>66</v>
      </c>
      <c r="M774" s="26">
        <v>46176</v>
      </c>
      <c r="N774" s="27">
        <v>46176.375</v>
      </c>
      <c r="O774" s="27">
        <v>46176.5625</v>
      </c>
      <c r="P774" s="24" t="s">
        <v>1424</v>
      </c>
      <c r="Q774" s="24" t="s">
        <v>1425</v>
      </c>
      <c r="R774" s="24" t="s">
        <v>611</v>
      </c>
      <c r="S774" s="24" t="s">
        <v>160</v>
      </c>
      <c r="T774" s="24" t="s">
        <v>67</v>
      </c>
      <c r="U774" s="24" t="s">
        <v>616</v>
      </c>
      <c r="V774" s="27">
        <v>46176.51666666667</v>
      </c>
      <c r="W774" s="27">
        <v>46176.542361111111</v>
      </c>
      <c r="Z774" s="24">
        <v>1</v>
      </c>
      <c r="AA774" s="24" t="s">
        <v>56</v>
      </c>
      <c r="AB774" s="24" t="b">
        <v>0</v>
      </c>
      <c r="AC774" s="61"/>
    </row>
    <row r="775" spans="2:29" ht="13.7">
      <c r="B775" s="24" t="s">
        <v>49</v>
      </c>
      <c r="C775" s="24" t="s">
        <v>64</v>
      </c>
      <c r="D775" s="24" t="s">
        <v>71</v>
      </c>
      <c r="E775" s="24">
        <v>270</v>
      </c>
      <c r="F775" s="26">
        <v>46174</v>
      </c>
      <c r="G775" s="24" t="s">
        <v>52</v>
      </c>
      <c r="H775" s="24" t="s">
        <v>53</v>
      </c>
      <c r="I775" s="24" t="s">
        <v>67</v>
      </c>
      <c r="J775" s="24" t="s">
        <v>126</v>
      </c>
      <c r="K775" s="24">
        <v>1</v>
      </c>
      <c r="L775" s="24" t="s">
        <v>66</v>
      </c>
      <c r="M775" s="26">
        <v>46176</v>
      </c>
      <c r="N775" s="27">
        <v>46176.375</v>
      </c>
      <c r="O775" s="27">
        <v>46176.5625</v>
      </c>
      <c r="P775" s="24" t="s">
        <v>1426</v>
      </c>
      <c r="Q775" s="24" t="s">
        <v>1427</v>
      </c>
      <c r="R775" s="24" t="s">
        <v>687</v>
      </c>
      <c r="T775" s="24" t="s">
        <v>67</v>
      </c>
      <c r="U775" s="24" t="s">
        <v>616</v>
      </c>
      <c r="V775" s="27">
        <v>46176.383333333331</v>
      </c>
      <c r="W775" s="27">
        <v>46176.407638888886</v>
      </c>
      <c r="Z775" s="24">
        <v>1</v>
      </c>
      <c r="AA775" s="24" t="s">
        <v>56</v>
      </c>
      <c r="AB775" s="24" t="b">
        <v>0</v>
      </c>
      <c r="AC775" s="61"/>
    </row>
    <row r="776" spans="2:29" ht="13.7">
      <c r="B776" s="24" t="s">
        <v>49</v>
      </c>
      <c r="C776" s="24" t="s">
        <v>64</v>
      </c>
      <c r="D776" s="24" t="s">
        <v>71</v>
      </c>
      <c r="E776" s="24">
        <v>270</v>
      </c>
      <c r="F776" s="26">
        <v>46174</v>
      </c>
      <c r="G776" s="24" t="s">
        <v>52</v>
      </c>
      <c r="H776" s="24" t="s">
        <v>53</v>
      </c>
      <c r="I776" s="24" t="s">
        <v>68</v>
      </c>
      <c r="J776" s="24" t="s">
        <v>125</v>
      </c>
      <c r="K776" s="24">
        <v>1</v>
      </c>
      <c r="L776" s="24" t="s">
        <v>66</v>
      </c>
      <c r="M776" s="26">
        <v>46179</v>
      </c>
      <c r="N776" s="27">
        <v>46179.375</v>
      </c>
      <c r="O776" s="27">
        <v>46179.5625</v>
      </c>
      <c r="V776" s="27"/>
      <c r="W776" s="27"/>
      <c r="X776" s="24">
        <v>4</v>
      </c>
      <c r="Y776" s="24">
        <v>0</v>
      </c>
      <c r="Z776" s="24">
        <v>4</v>
      </c>
      <c r="AA776" s="24" t="s">
        <v>56</v>
      </c>
      <c r="AB776" s="24" t="b">
        <v>0</v>
      </c>
      <c r="AC776" s="61">
        <v>0</v>
      </c>
    </row>
    <row r="777" spans="2:29" ht="13.7">
      <c r="B777" s="24" t="s">
        <v>49</v>
      </c>
      <c r="C777" s="24" t="s">
        <v>64</v>
      </c>
      <c r="D777" s="24" t="s">
        <v>71</v>
      </c>
      <c r="E777" s="24">
        <v>270</v>
      </c>
      <c r="F777" s="26">
        <v>46174</v>
      </c>
      <c r="G777" s="24" t="s">
        <v>52</v>
      </c>
      <c r="H777" s="24" t="s">
        <v>53</v>
      </c>
      <c r="I777" s="24" t="s">
        <v>68</v>
      </c>
      <c r="J777" s="24" t="s">
        <v>126</v>
      </c>
      <c r="K777" s="24">
        <v>1</v>
      </c>
      <c r="L777" s="24" t="s">
        <v>66</v>
      </c>
      <c r="M777" s="26">
        <v>46179</v>
      </c>
      <c r="N777" s="27">
        <v>46179.375</v>
      </c>
      <c r="O777" s="27">
        <v>46179.5625</v>
      </c>
      <c r="P777" s="24" t="s">
        <v>1428</v>
      </c>
      <c r="Q777" s="24" t="s">
        <v>1429</v>
      </c>
      <c r="R777" s="24" t="s">
        <v>636</v>
      </c>
      <c r="T777" s="24" t="s">
        <v>68</v>
      </c>
      <c r="U777" s="24" t="s">
        <v>411</v>
      </c>
      <c r="V777" s="27">
        <v>46179.425694444442</v>
      </c>
      <c r="W777" s="27">
        <v>46179.45208333333</v>
      </c>
      <c r="Z777" s="24">
        <v>1</v>
      </c>
      <c r="AA777" s="24" t="s">
        <v>56</v>
      </c>
      <c r="AB777" s="24" t="b">
        <v>0</v>
      </c>
      <c r="AC777" s="61"/>
    </row>
    <row r="778" spans="2:29" ht="13.7">
      <c r="B778" s="24" t="s">
        <v>49</v>
      </c>
      <c r="C778" s="24" t="s">
        <v>64</v>
      </c>
      <c r="D778" s="24" t="s">
        <v>71</v>
      </c>
      <c r="E778" s="24">
        <v>270</v>
      </c>
      <c r="F778" s="26">
        <v>46174</v>
      </c>
      <c r="G778" s="24" t="s">
        <v>52</v>
      </c>
      <c r="H778" s="24" t="s">
        <v>53</v>
      </c>
      <c r="I778" s="24" t="s">
        <v>68</v>
      </c>
      <c r="J778" s="24" t="s">
        <v>126</v>
      </c>
      <c r="K778" s="24">
        <v>1</v>
      </c>
      <c r="L778" s="24" t="s">
        <v>66</v>
      </c>
      <c r="M778" s="26">
        <v>46179</v>
      </c>
      <c r="N778" s="27">
        <v>46179.375</v>
      </c>
      <c r="O778" s="27">
        <v>46179.5625</v>
      </c>
      <c r="P778" s="24" t="s">
        <v>1430</v>
      </c>
      <c r="Q778" s="24" t="s">
        <v>1431</v>
      </c>
      <c r="R778" s="24" t="s">
        <v>633</v>
      </c>
      <c r="S778" s="24" t="s">
        <v>160</v>
      </c>
      <c r="T778" s="24" t="s">
        <v>68</v>
      </c>
      <c r="U778" s="24" t="s">
        <v>411</v>
      </c>
      <c r="V778" s="27">
        <v>46179.382638888892</v>
      </c>
      <c r="W778" s="27">
        <v>46179.417361111111</v>
      </c>
      <c r="Z778" s="24">
        <v>1</v>
      </c>
      <c r="AA778" s="24" t="s">
        <v>56</v>
      </c>
      <c r="AB778" s="24" t="b">
        <v>0</v>
      </c>
      <c r="AC778" s="61"/>
    </row>
    <row r="779" spans="2:29" ht="13.7">
      <c r="B779" s="24" t="s">
        <v>49</v>
      </c>
      <c r="C779" s="24" t="s">
        <v>64</v>
      </c>
      <c r="D779" s="24" t="s">
        <v>71</v>
      </c>
      <c r="E779" s="24">
        <v>270</v>
      </c>
      <c r="F779" s="26">
        <v>46174</v>
      </c>
      <c r="G779" s="24" t="s">
        <v>52</v>
      </c>
      <c r="H779" s="24" t="s">
        <v>53</v>
      </c>
      <c r="I779" s="24" t="s">
        <v>68</v>
      </c>
      <c r="J779" s="24" t="s">
        <v>126</v>
      </c>
      <c r="K779" s="24">
        <v>1</v>
      </c>
      <c r="L779" s="24" t="s">
        <v>66</v>
      </c>
      <c r="M779" s="26">
        <v>46179</v>
      </c>
      <c r="N779" s="27">
        <v>46179.375</v>
      </c>
      <c r="O779" s="27">
        <v>46179.5625</v>
      </c>
      <c r="P779" s="24" t="s">
        <v>1432</v>
      </c>
      <c r="Q779" s="24" t="s">
        <v>1433</v>
      </c>
      <c r="R779" s="24" t="s">
        <v>636</v>
      </c>
      <c r="T779" s="24" t="s">
        <v>68</v>
      </c>
      <c r="U779" s="24" t="s">
        <v>411</v>
      </c>
      <c r="V779" s="27">
        <v>46179.519444444442</v>
      </c>
      <c r="W779" s="27">
        <v>46179.54791666667</v>
      </c>
      <c r="Z779" s="24">
        <v>1</v>
      </c>
      <c r="AA779" s="24" t="s">
        <v>56</v>
      </c>
      <c r="AB779" s="24" t="b">
        <v>0</v>
      </c>
      <c r="AC779" s="61"/>
    </row>
    <row r="780" spans="2:29" ht="13.7">
      <c r="B780" s="24" t="s">
        <v>49</v>
      </c>
      <c r="C780" s="24" t="s">
        <v>64</v>
      </c>
      <c r="D780" s="24" t="s">
        <v>71</v>
      </c>
      <c r="E780" s="24">
        <v>270</v>
      </c>
      <c r="F780" s="26">
        <v>46174</v>
      </c>
      <c r="G780" s="24" t="s">
        <v>52</v>
      </c>
      <c r="H780" s="24" t="s">
        <v>53</v>
      </c>
      <c r="I780" s="24" t="s">
        <v>68</v>
      </c>
      <c r="J780" s="24" t="s">
        <v>126</v>
      </c>
      <c r="K780" s="24">
        <v>1</v>
      </c>
      <c r="L780" s="24" t="s">
        <v>66</v>
      </c>
      <c r="M780" s="26">
        <v>46179</v>
      </c>
      <c r="N780" s="27">
        <v>46179.375</v>
      </c>
      <c r="O780" s="27">
        <v>46179.5625</v>
      </c>
      <c r="P780" s="24" t="s">
        <v>1434</v>
      </c>
      <c r="Q780" s="24" t="s">
        <v>1435</v>
      </c>
      <c r="R780" s="24" t="s">
        <v>323</v>
      </c>
      <c r="T780" s="24" t="s">
        <v>68</v>
      </c>
      <c r="U780" s="24" t="s">
        <v>411</v>
      </c>
      <c r="V780" s="27">
        <v>46179.474305555559</v>
      </c>
      <c r="W780" s="27">
        <v>46179.495138888888</v>
      </c>
      <c r="Z780" s="24">
        <v>1</v>
      </c>
      <c r="AA780" s="24" t="s">
        <v>56</v>
      </c>
      <c r="AB780" s="24" t="b">
        <v>0</v>
      </c>
      <c r="AC780" s="61"/>
    </row>
    <row r="781" spans="2:29" ht="13.7">
      <c r="B781" s="24" t="s">
        <v>49</v>
      </c>
      <c r="C781" s="24" t="s">
        <v>64</v>
      </c>
      <c r="D781" s="24" t="s">
        <v>71</v>
      </c>
      <c r="E781" s="24">
        <v>270</v>
      </c>
      <c r="F781" s="26">
        <v>46174</v>
      </c>
      <c r="G781" s="24" t="s">
        <v>52</v>
      </c>
      <c r="H781" s="24" t="s">
        <v>53</v>
      </c>
      <c r="I781" s="24" t="s">
        <v>57</v>
      </c>
      <c r="J781" s="24" t="s">
        <v>125</v>
      </c>
      <c r="K781" s="24">
        <v>1</v>
      </c>
      <c r="L781" s="24" t="s">
        <v>66</v>
      </c>
      <c r="M781" s="26">
        <v>46194</v>
      </c>
      <c r="N781" s="27">
        <v>46194.354166666664</v>
      </c>
      <c r="O781" s="27">
        <v>46194.541666666664</v>
      </c>
      <c r="V781" s="27"/>
      <c r="W781" s="27"/>
      <c r="X781" s="24">
        <v>4</v>
      </c>
      <c r="Y781" s="24">
        <v>0</v>
      </c>
      <c r="Z781" s="24">
        <v>4</v>
      </c>
      <c r="AA781" s="24" t="s">
        <v>56</v>
      </c>
      <c r="AB781" s="24" t="b">
        <v>0</v>
      </c>
      <c r="AC781" s="61">
        <v>0</v>
      </c>
    </row>
    <row r="782" spans="2:29" ht="13.7">
      <c r="B782" s="24" t="s">
        <v>49</v>
      </c>
      <c r="C782" s="24" t="s">
        <v>64</v>
      </c>
      <c r="D782" s="24" t="s">
        <v>71</v>
      </c>
      <c r="E782" s="24">
        <v>270</v>
      </c>
      <c r="F782" s="26">
        <v>46174</v>
      </c>
      <c r="G782" s="24" t="s">
        <v>52</v>
      </c>
      <c r="H782" s="24" t="s">
        <v>53</v>
      </c>
      <c r="I782" s="24" t="s">
        <v>57</v>
      </c>
      <c r="J782" s="24" t="s">
        <v>126</v>
      </c>
      <c r="K782" s="24">
        <v>1</v>
      </c>
      <c r="L782" s="24" t="s">
        <v>66</v>
      </c>
      <c r="M782" s="26">
        <v>46194</v>
      </c>
      <c r="N782" s="27">
        <v>46194.354166666664</v>
      </c>
      <c r="O782" s="27">
        <v>46194.541666666664</v>
      </c>
      <c r="P782" s="24" t="s">
        <v>1436</v>
      </c>
      <c r="Q782" s="24" t="s">
        <v>1437</v>
      </c>
      <c r="R782" s="24" t="s">
        <v>155</v>
      </c>
      <c r="T782" s="24" t="s">
        <v>57</v>
      </c>
      <c r="U782" s="24" t="s">
        <v>224</v>
      </c>
      <c r="V782" s="27">
        <v>46194.36041666667</v>
      </c>
      <c r="W782" s="27">
        <v>46194.387499999997</v>
      </c>
      <c r="Z782" s="24">
        <v>1</v>
      </c>
      <c r="AA782" s="24" t="s">
        <v>56</v>
      </c>
      <c r="AB782" s="24" t="b">
        <v>0</v>
      </c>
      <c r="AC782" s="61"/>
    </row>
    <row r="783" spans="2:29" ht="13.7">
      <c r="B783" s="24" t="s">
        <v>49</v>
      </c>
      <c r="C783" s="24" t="s">
        <v>64</v>
      </c>
      <c r="D783" s="24" t="s">
        <v>71</v>
      </c>
      <c r="E783" s="24">
        <v>270</v>
      </c>
      <c r="F783" s="26">
        <v>46174</v>
      </c>
      <c r="G783" s="24" t="s">
        <v>52</v>
      </c>
      <c r="H783" s="24" t="s">
        <v>53</v>
      </c>
      <c r="I783" s="24" t="s">
        <v>57</v>
      </c>
      <c r="J783" s="24" t="s">
        <v>126</v>
      </c>
      <c r="K783" s="24">
        <v>1</v>
      </c>
      <c r="L783" s="24" t="s">
        <v>66</v>
      </c>
      <c r="M783" s="26">
        <v>46194</v>
      </c>
      <c r="N783" s="27">
        <v>46194.354166666664</v>
      </c>
      <c r="O783" s="27">
        <v>46194.541666666664</v>
      </c>
      <c r="P783" s="24" t="s">
        <v>1438</v>
      </c>
      <c r="Q783" s="24" t="s">
        <v>1439</v>
      </c>
      <c r="R783" s="24" t="s">
        <v>165</v>
      </c>
      <c r="S783" s="24" t="s">
        <v>152</v>
      </c>
      <c r="T783" s="24" t="s">
        <v>57</v>
      </c>
      <c r="U783" s="24" t="s">
        <v>224</v>
      </c>
      <c r="V783" s="27">
        <v>46194.448611111111</v>
      </c>
      <c r="W783" s="27">
        <v>46194.481944444444</v>
      </c>
      <c r="Z783" s="24">
        <v>1</v>
      </c>
      <c r="AA783" s="24" t="s">
        <v>56</v>
      </c>
      <c r="AB783" s="24" t="b">
        <v>0</v>
      </c>
      <c r="AC783" s="61"/>
    </row>
    <row r="784" spans="2:29" ht="13.7">
      <c r="B784" s="24" t="s">
        <v>49</v>
      </c>
      <c r="C784" s="24" t="s">
        <v>64</v>
      </c>
      <c r="D784" s="24" t="s">
        <v>71</v>
      </c>
      <c r="E784" s="24">
        <v>270</v>
      </c>
      <c r="F784" s="26">
        <v>46174</v>
      </c>
      <c r="G784" s="24" t="s">
        <v>52</v>
      </c>
      <c r="H784" s="24" t="s">
        <v>53</v>
      </c>
      <c r="I784" s="24" t="s">
        <v>57</v>
      </c>
      <c r="J784" s="24" t="s">
        <v>126</v>
      </c>
      <c r="K784" s="24">
        <v>1</v>
      </c>
      <c r="L784" s="24" t="s">
        <v>66</v>
      </c>
      <c r="M784" s="26">
        <v>46194</v>
      </c>
      <c r="N784" s="27">
        <v>46194.354166666664</v>
      </c>
      <c r="O784" s="27">
        <v>46194.541666666664</v>
      </c>
      <c r="P784" s="24" t="s">
        <v>1440</v>
      </c>
      <c r="Q784" s="24" t="s">
        <v>1441</v>
      </c>
      <c r="R784" s="24" t="s">
        <v>182</v>
      </c>
      <c r="T784" s="24" t="s">
        <v>57</v>
      </c>
      <c r="U784" s="24" t="s">
        <v>224</v>
      </c>
      <c r="V784" s="27">
        <v>46194.496527777781</v>
      </c>
      <c r="W784" s="27">
        <v>46194.518750000003</v>
      </c>
      <c r="Z784" s="24">
        <v>1</v>
      </c>
      <c r="AA784" s="24" t="s">
        <v>56</v>
      </c>
      <c r="AB784" s="24" t="b">
        <v>0</v>
      </c>
      <c r="AC784" s="61"/>
    </row>
    <row r="785" spans="2:29" ht="13.7">
      <c r="B785" s="24" t="s">
        <v>49</v>
      </c>
      <c r="C785" s="24" t="s">
        <v>64</v>
      </c>
      <c r="D785" s="24" t="s">
        <v>71</v>
      </c>
      <c r="E785" s="24">
        <v>270</v>
      </c>
      <c r="F785" s="26">
        <v>46174</v>
      </c>
      <c r="G785" s="24" t="s">
        <v>52</v>
      </c>
      <c r="H785" s="24" t="s">
        <v>53</v>
      </c>
      <c r="I785" s="24" t="s">
        <v>57</v>
      </c>
      <c r="J785" s="24" t="s">
        <v>126</v>
      </c>
      <c r="K785" s="24">
        <v>1</v>
      </c>
      <c r="L785" s="24" t="s">
        <v>66</v>
      </c>
      <c r="M785" s="26">
        <v>46194</v>
      </c>
      <c r="N785" s="27">
        <v>46194.354166666664</v>
      </c>
      <c r="O785" s="27">
        <v>46194.541666666664</v>
      </c>
      <c r="P785" s="24" t="s">
        <v>1442</v>
      </c>
      <c r="Q785" s="24" t="s">
        <v>1443</v>
      </c>
      <c r="R785" s="24" t="s">
        <v>159</v>
      </c>
      <c r="T785" s="24" t="s">
        <v>57</v>
      </c>
      <c r="U785" s="24" t="s">
        <v>224</v>
      </c>
      <c r="V785" s="27">
        <v>46194.408333333333</v>
      </c>
      <c r="W785" s="27">
        <v>46194.436111111114</v>
      </c>
      <c r="Z785" s="24">
        <v>1</v>
      </c>
      <c r="AA785" s="24" t="s">
        <v>56</v>
      </c>
      <c r="AB785" s="24" t="b">
        <v>0</v>
      </c>
      <c r="AC785" s="61"/>
    </row>
    <row r="786" spans="2:29" ht="13.7">
      <c r="B786" s="24" t="s">
        <v>49</v>
      </c>
      <c r="C786" s="24" t="s">
        <v>64</v>
      </c>
      <c r="D786" s="24" t="s">
        <v>71</v>
      </c>
      <c r="E786" s="24">
        <v>270</v>
      </c>
      <c r="F786" s="26">
        <v>46204</v>
      </c>
      <c r="G786" s="24" t="s">
        <v>52</v>
      </c>
      <c r="H786" s="24" t="s">
        <v>53</v>
      </c>
      <c r="I786" s="24" t="s">
        <v>62</v>
      </c>
      <c r="J786" s="24" t="s">
        <v>125</v>
      </c>
      <c r="K786" s="24">
        <v>1</v>
      </c>
      <c r="L786" s="24" t="s">
        <v>66</v>
      </c>
      <c r="M786" s="26">
        <v>46205</v>
      </c>
      <c r="N786" s="27">
        <v>46205.354166666664</v>
      </c>
      <c r="O786" s="27">
        <v>46205.541666666664</v>
      </c>
      <c r="V786" s="27"/>
      <c r="W786" s="27"/>
      <c r="X786" s="24">
        <v>4</v>
      </c>
      <c r="Y786" s="24">
        <v>0</v>
      </c>
      <c r="Z786" s="24">
        <v>4</v>
      </c>
      <c r="AA786" s="24" t="s">
        <v>58</v>
      </c>
      <c r="AB786" s="24" t="b">
        <v>0</v>
      </c>
      <c r="AC786" s="61">
        <v>0</v>
      </c>
    </row>
    <row r="787" spans="2:29" ht="13.7">
      <c r="B787" s="24" t="s">
        <v>49</v>
      </c>
      <c r="C787" s="24" t="s">
        <v>64</v>
      </c>
      <c r="D787" s="24" t="s">
        <v>71</v>
      </c>
      <c r="E787" s="24">
        <v>270</v>
      </c>
      <c r="F787" s="26">
        <v>46204</v>
      </c>
      <c r="G787" s="24" t="s">
        <v>52</v>
      </c>
      <c r="H787" s="24" t="s">
        <v>53</v>
      </c>
      <c r="I787" s="24" t="s">
        <v>62</v>
      </c>
      <c r="J787" s="24" t="s">
        <v>126</v>
      </c>
      <c r="K787" s="24">
        <v>1</v>
      </c>
      <c r="L787" s="24" t="s">
        <v>66</v>
      </c>
      <c r="M787" s="26">
        <v>46205</v>
      </c>
      <c r="N787" s="27">
        <v>46205.354166666664</v>
      </c>
      <c r="O787" s="27">
        <v>46205.541666666664</v>
      </c>
      <c r="P787" s="24" t="s">
        <v>1444</v>
      </c>
      <c r="Q787" s="24" t="s">
        <v>1445</v>
      </c>
      <c r="R787" s="24" t="s">
        <v>249</v>
      </c>
      <c r="S787" s="24" t="s">
        <v>156</v>
      </c>
      <c r="T787" s="24" t="s">
        <v>62</v>
      </c>
      <c r="U787" s="24" t="s">
        <v>411</v>
      </c>
      <c r="V787" s="27">
        <v>46205.45208333333</v>
      </c>
      <c r="W787" s="27">
        <v>46205.476388888892</v>
      </c>
      <c r="Z787" s="24">
        <v>1</v>
      </c>
      <c r="AA787" s="24" t="s">
        <v>58</v>
      </c>
      <c r="AB787" s="24" t="b">
        <v>0</v>
      </c>
      <c r="AC787" s="61"/>
    </row>
    <row r="788" spans="2:29" ht="13.7">
      <c r="B788" s="24" t="s">
        <v>49</v>
      </c>
      <c r="C788" s="24" t="s">
        <v>64</v>
      </c>
      <c r="D788" s="24" t="s">
        <v>71</v>
      </c>
      <c r="E788" s="24">
        <v>270</v>
      </c>
      <c r="F788" s="26">
        <v>46204</v>
      </c>
      <c r="G788" s="24" t="s">
        <v>52</v>
      </c>
      <c r="H788" s="24" t="s">
        <v>53</v>
      </c>
      <c r="I788" s="24" t="s">
        <v>62</v>
      </c>
      <c r="J788" s="24" t="s">
        <v>126</v>
      </c>
      <c r="K788" s="24">
        <v>1</v>
      </c>
      <c r="L788" s="24" t="s">
        <v>66</v>
      </c>
      <c r="M788" s="26">
        <v>46205</v>
      </c>
      <c r="N788" s="27">
        <v>46205.354166666664</v>
      </c>
      <c r="O788" s="27">
        <v>46205.541666666664</v>
      </c>
      <c r="P788" s="24" t="s">
        <v>1446</v>
      </c>
      <c r="Q788" s="24" t="s">
        <v>1447</v>
      </c>
      <c r="R788" s="24" t="s">
        <v>256</v>
      </c>
      <c r="T788" s="24" t="s">
        <v>62</v>
      </c>
      <c r="U788" s="24" t="s">
        <v>411</v>
      </c>
      <c r="V788" s="27">
        <v>46205.356944444444</v>
      </c>
      <c r="W788" s="27">
        <v>46205.37777777778</v>
      </c>
      <c r="Z788" s="24">
        <v>1</v>
      </c>
      <c r="AA788" s="24" t="s">
        <v>58</v>
      </c>
      <c r="AB788" s="24" t="b">
        <v>0</v>
      </c>
      <c r="AC788" s="61"/>
    </row>
    <row r="789" spans="2:29" ht="13.7">
      <c r="B789" s="24" t="s">
        <v>49</v>
      </c>
      <c r="C789" s="24" t="s">
        <v>64</v>
      </c>
      <c r="D789" s="24" t="s">
        <v>71</v>
      </c>
      <c r="E789" s="24">
        <v>270</v>
      </c>
      <c r="F789" s="26">
        <v>46204</v>
      </c>
      <c r="G789" s="24" t="s">
        <v>52</v>
      </c>
      <c r="H789" s="24" t="s">
        <v>53</v>
      </c>
      <c r="I789" s="24" t="s">
        <v>62</v>
      </c>
      <c r="J789" s="24" t="s">
        <v>126</v>
      </c>
      <c r="K789" s="24">
        <v>1</v>
      </c>
      <c r="L789" s="24" t="s">
        <v>66</v>
      </c>
      <c r="M789" s="26">
        <v>46205</v>
      </c>
      <c r="N789" s="27">
        <v>46205.354166666664</v>
      </c>
      <c r="O789" s="27">
        <v>46205.541666666664</v>
      </c>
      <c r="P789" s="24" t="s">
        <v>1448</v>
      </c>
      <c r="Q789" s="24" t="s">
        <v>1449</v>
      </c>
      <c r="R789" s="24" t="s">
        <v>249</v>
      </c>
      <c r="T789" s="24" t="s">
        <v>62</v>
      </c>
      <c r="U789" s="24" t="s">
        <v>411</v>
      </c>
      <c r="V789" s="27">
        <v>46205.402777777781</v>
      </c>
      <c r="W789" s="27">
        <v>46205.429166666669</v>
      </c>
      <c r="Z789" s="24">
        <v>1</v>
      </c>
      <c r="AA789" s="24" t="s">
        <v>58</v>
      </c>
      <c r="AB789" s="24" t="b">
        <v>0</v>
      </c>
      <c r="AC789" s="61"/>
    </row>
    <row r="790" spans="2:29" ht="13.7">
      <c r="B790" s="24" t="s">
        <v>49</v>
      </c>
      <c r="C790" s="24" t="s">
        <v>64</v>
      </c>
      <c r="D790" s="24" t="s">
        <v>71</v>
      </c>
      <c r="E790" s="24">
        <v>270</v>
      </c>
      <c r="F790" s="26">
        <v>46204</v>
      </c>
      <c r="G790" s="24" t="s">
        <v>52</v>
      </c>
      <c r="H790" s="24" t="s">
        <v>53</v>
      </c>
      <c r="I790" s="24" t="s">
        <v>62</v>
      </c>
      <c r="J790" s="24" t="s">
        <v>126</v>
      </c>
      <c r="K790" s="24">
        <v>1</v>
      </c>
      <c r="L790" s="24" t="s">
        <v>66</v>
      </c>
      <c r="M790" s="26">
        <v>46205</v>
      </c>
      <c r="N790" s="27">
        <v>46205.354166666664</v>
      </c>
      <c r="O790" s="27">
        <v>46205.541666666664</v>
      </c>
      <c r="P790" s="24" t="s">
        <v>1450</v>
      </c>
      <c r="Q790" s="24" t="s">
        <v>1451</v>
      </c>
      <c r="R790" s="24" t="s">
        <v>323</v>
      </c>
      <c r="T790" s="24" t="s">
        <v>62</v>
      </c>
      <c r="U790" s="24" t="s">
        <v>411</v>
      </c>
      <c r="V790" s="27">
        <v>46205.495833333334</v>
      </c>
      <c r="W790" s="27">
        <v>46205.51666666667</v>
      </c>
      <c r="Z790" s="24">
        <v>1</v>
      </c>
      <c r="AA790" s="24" t="s">
        <v>58</v>
      </c>
      <c r="AB790" s="24" t="b">
        <v>0</v>
      </c>
      <c r="AC790" s="61"/>
    </row>
    <row r="791" spans="2:29" ht="13.7">
      <c r="B791" s="24" t="s">
        <v>49</v>
      </c>
      <c r="C791" s="24" t="s">
        <v>64</v>
      </c>
      <c r="D791" s="24" t="s">
        <v>71</v>
      </c>
      <c r="E791" s="24">
        <v>270</v>
      </c>
      <c r="F791" s="26">
        <v>46204</v>
      </c>
      <c r="G791" s="24" t="s">
        <v>52</v>
      </c>
      <c r="H791" s="24" t="s">
        <v>53</v>
      </c>
      <c r="I791" s="24" t="s">
        <v>62</v>
      </c>
      <c r="J791" s="24" t="s">
        <v>125</v>
      </c>
      <c r="K791" s="24">
        <v>1</v>
      </c>
      <c r="L791" s="24" t="s">
        <v>66</v>
      </c>
      <c r="M791" s="26">
        <v>46211</v>
      </c>
      <c r="N791" s="27">
        <v>46211.541666666664</v>
      </c>
      <c r="O791" s="27">
        <v>46211.729166666664</v>
      </c>
      <c r="V791" s="27"/>
      <c r="W791" s="27"/>
      <c r="X791" s="24">
        <v>4</v>
      </c>
      <c r="Y791" s="24">
        <v>0</v>
      </c>
      <c r="Z791" s="24">
        <v>4</v>
      </c>
      <c r="AA791" s="24" t="s">
        <v>58</v>
      </c>
      <c r="AB791" s="24" t="b">
        <v>0</v>
      </c>
      <c r="AC791" s="61">
        <v>0</v>
      </c>
    </row>
    <row r="792" spans="2:29" ht="13.7">
      <c r="B792" s="24" t="s">
        <v>49</v>
      </c>
      <c r="C792" s="24" t="s">
        <v>64</v>
      </c>
      <c r="D792" s="24" t="s">
        <v>71</v>
      </c>
      <c r="E792" s="24">
        <v>270</v>
      </c>
      <c r="F792" s="26">
        <v>46204</v>
      </c>
      <c r="G792" s="24" t="s">
        <v>52</v>
      </c>
      <c r="H792" s="24" t="s">
        <v>53</v>
      </c>
      <c r="I792" s="24" t="s">
        <v>62</v>
      </c>
      <c r="J792" s="24" t="s">
        <v>126</v>
      </c>
      <c r="K792" s="24">
        <v>1</v>
      </c>
      <c r="L792" s="24" t="s">
        <v>66</v>
      </c>
      <c r="M792" s="26">
        <v>46211</v>
      </c>
      <c r="N792" s="27">
        <v>46211.541666666664</v>
      </c>
      <c r="O792" s="27">
        <v>46211.729166666664</v>
      </c>
      <c r="P792" s="24" t="s">
        <v>1452</v>
      </c>
      <c r="Q792" s="24" t="s">
        <v>1453</v>
      </c>
      <c r="R792" s="24" t="s">
        <v>253</v>
      </c>
      <c r="T792" s="24" t="s">
        <v>62</v>
      </c>
      <c r="U792" s="24" t="s">
        <v>250</v>
      </c>
      <c r="V792" s="27">
        <v>46211.543055555558</v>
      </c>
      <c r="W792" s="27">
        <v>46211.576388888891</v>
      </c>
      <c r="Z792" s="24">
        <v>1</v>
      </c>
      <c r="AA792" s="24" t="s">
        <v>58</v>
      </c>
      <c r="AB792" s="24" t="b">
        <v>0</v>
      </c>
      <c r="AC792" s="61"/>
    </row>
    <row r="793" spans="2:29" ht="13.7">
      <c r="B793" s="24" t="s">
        <v>49</v>
      </c>
      <c r="C793" s="24" t="s">
        <v>64</v>
      </c>
      <c r="D793" s="24" t="s">
        <v>71</v>
      </c>
      <c r="E793" s="24">
        <v>270</v>
      </c>
      <c r="F793" s="26">
        <v>46204</v>
      </c>
      <c r="G793" s="24" t="s">
        <v>52</v>
      </c>
      <c r="H793" s="24" t="s">
        <v>53</v>
      </c>
      <c r="I793" s="24" t="s">
        <v>62</v>
      </c>
      <c r="J793" s="24" t="s">
        <v>126</v>
      </c>
      <c r="K793" s="24">
        <v>1</v>
      </c>
      <c r="L793" s="24" t="s">
        <v>66</v>
      </c>
      <c r="M793" s="26">
        <v>46211</v>
      </c>
      <c r="N793" s="27">
        <v>46211.541666666664</v>
      </c>
      <c r="O793" s="27">
        <v>46211.729166666664</v>
      </c>
      <c r="P793" s="24" t="s">
        <v>1454</v>
      </c>
      <c r="Q793" s="24" t="s">
        <v>1455</v>
      </c>
      <c r="R793" s="24" t="s">
        <v>323</v>
      </c>
      <c r="T793" s="24" t="s">
        <v>62</v>
      </c>
      <c r="U793" s="24" t="s">
        <v>250</v>
      </c>
      <c r="V793" s="27">
        <v>46211.68472222222</v>
      </c>
      <c r="W793" s="27">
        <v>46211.71875</v>
      </c>
      <c r="Z793" s="24">
        <v>1</v>
      </c>
      <c r="AA793" s="24" t="s">
        <v>58</v>
      </c>
      <c r="AB793" s="24" t="b">
        <v>0</v>
      </c>
      <c r="AC793" s="61"/>
    </row>
    <row r="794" spans="2:29" ht="13.7">
      <c r="B794" s="24" t="s">
        <v>49</v>
      </c>
      <c r="C794" s="24" t="s">
        <v>64</v>
      </c>
      <c r="D794" s="24" t="s">
        <v>71</v>
      </c>
      <c r="E794" s="24">
        <v>270</v>
      </c>
      <c r="F794" s="26">
        <v>46204</v>
      </c>
      <c r="G794" s="24" t="s">
        <v>52</v>
      </c>
      <c r="H794" s="24" t="s">
        <v>53</v>
      </c>
      <c r="I794" s="24" t="s">
        <v>62</v>
      </c>
      <c r="J794" s="24" t="s">
        <v>126</v>
      </c>
      <c r="K794" s="24">
        <v>1</v>
      </c>
      <c r="L794" s="24" t="s">
        <v>66</v>
      </c>
      <c r="M794" s="26">
        <v>46211</v>
      </c>
      <c r="N794" s="27">
        <v>46211.541666666664</v>
      </c>
      <c r="O794" s="27">
        <v>46211.729166666664</v>
      </c>
      <c r="P794" s="24" t="s">
        <v>1456</v>
      </c>
      <c r="Q794" s="24" t="s">
        <v>1457</v>
      </c>
      <c r="R794" s="24" t="s">
        <v>256</v>
      </c>
      <c r="T794" s="24" t="s">
        <v>62</v>
      </c>
      <c r="U794" s="24" t="s">
        <v>250</v>
      </c>
      <c r="V794" s="27">
        <v>46211.636111111111</v>
      </c>
      <c r="W794" s="27">
        <v>46211.670138888891</v>
      </c>
      <c r="Z794" s="24">
        <v>1</v>
      </c>
      <c r="AA794" s="24" t="s">
        <v>58</v>
      </c>
      <c r="AB794" s="24" t="b">
        <v>0</v>
      </c>
      <c r="AC794" s="61"/>
    </row>
    <row r="795" spans="2:29" ht="13.7">
      <c r="B795" s="24" t="s">
        <v>49</v>
      </c>
      <c r="C795" s="24" t="s">
        <v>64</v>
      </c>
      <c r="D795" s="24" t="s">
        <v>71</v>
      </c>
      <c r="E795" s="24">
        <v>270</v>
      </c>
      <c r="F795" s="26">
        <v>46204</v>
      </c>
      <c r="G795" s="24" t="s">
        <v>52</v>
      </c>
      <c r="H795" s="24" t="s">
        <v>53</v>
      </c>
      <c r="I795" s="24" t="s">
        <v>62</v>
      </c>
      <c r="J795" s="24" t="s">
        <v>126</v>
      </c>
      <c r="K795" s="24">
        <v>1</v>
      </c>
      <c r="L795" s="24" t="s">
        <v>66</v>
      </c>
      <c r="M795" s="26">
        <v>46211</v>
      </c>
      <c r="N795" s="27">
        <v>46211.541666666664</v>
      </c>
      <c r="O795" s="27">
        <v>46211.729166666664</v>
      </c>
      <c r="P795" s="24" t="s">
        <v>1458</v>
      </c>
      <c r="Q795" s="24" t="s">
        <v>1459</v>
      </c>
      <c r="R795" s="24" t="s">
        <v>249</v>
      </c>
      <c r="T795" s="24" t="s">
        <v>62</v>
      </c>
      <c r="U795" s="24" t="s">
        <v>250</v>
      </c>
      <c r="V795" s="27">
        <v>46211.590277777781</v>
      </c>
      <c r="W795" s="27">
        <v>46211.616666666669</v>
      </c>
      <c r="Z795" s="24">
        <v>1</v>
      </c>
      <c r="AA795" s="24" t="s">
        <v>58</v>
      </c>
      <c r="AB795" s="24" t="b">
        <v>0</v>
      </c>
      <c r="AC795" s="61"/>
    </row>
    <row r="796" spans="2:29" ht="13.7">
      <c r="B796" s="24" t="s">
        <v>49</v>
      </c>
      <c r="C796" s="24" t="s">
        <v>64</v>
      </c>
      <c r="D796" s="24" t="s">
        <v>71</v>
      </c>
      <c r="E796" s="24">
        <v>270</v>
      </c>
      <c r="F796" s="26">
        <v>46204</v>
      </c>
      <c r="G796" s="24" t="s">
        <v>52</v>
      </c>
      <c r="H796" s="24" t="s">
        <v>53</v>
      </c>
      <c r="I796" s="24" t="s">
        <v>59</v>
      </c>
      <c r="J796" s="24" t="s">
        <v>125</v>
      </c>
      <c r="K796" s="24">
        <v>1</v>
      </c>
      <c r="L796" s="24" t="s">
        <v>66</v>
      </c>
      <c r="M796" s="26">
        <v>46220</v>
      </c>
      <c r="N796" s="27">
        <v>46220.541666666664</v>
      </c>
      <c r="O796" s="27">
        <v>46220.729166666664</v>
      </c>
      <c r="V796" s="27"/>
      <c r="W796" s="27"/>
      <c r="X796" s="24">
        <v>4</v>
      </c>
      <c r="Y796" s="24">
        <v>0</v>
      </c>
      <c r="Z796" s="24">
        <v>4</v>
      </c>
      <c r="AA796" s="24" t="s">
        <v>58</v>
      </c>
      <c r="AB796" s="24" t="b">
        <v>0</v>
      </c>
      <c r="AC796" s="61">
        <v>0</v>
      </c>
    </row>
    <row r="797" spans="2:29" ht="13.7">
      <c r="B797" s="24" t="s">
        <v>49</v>
      </c>
      <c r="C797" s="24" t="s">
        <v>64</v>
      </c>
      <c r="D797" s="24" t="s">
        <v>71</v>
      </c>
      <c r="E797" s="24">
        <v>270</v>
      </c>
      <c r="F797" s="26">
        <v>46204</v>
      </c>
      <c r="G797" s="24" t="s">
        <v>52</v>
      </c>
      <c r="H797" s="24" t="s">
        <v>53</v>
      </c>
      <c r="I797" s="24" t="s">
        <v>59</v>
      </c>
      <c r="J797" s="24" t="s">
        <v>126</v>
      </c>
      <c r="K797" s="24">
        <v>1</v>
      </c>
      <c r="L797" s="24" t="s">
        <v>66</v>
      </c>
      <c r="M797" s="26">
        <v>46220</v>
      </c>
      <c r="N797" s="27">
        <v>46220.541666666664</v>
      </c>
      <c r="O797" s="27">
        <v>46220.729166666664</v>
      </c>
      <c r="P797" s="24" t="s">
        <v>1460</v>
      </c>
      <c r="Q797" s="24" t="s">
        <v>1461</v>
      </c>
      <c r="R797" s="24" t="s">
        <v>281</v>
      </c>
      <c r="T797" s="24" t="s">
        <v>59</v>
      </c>
      <c r="U797" s="24" t="s">
        <v>411</v>
      </c>
      <c r="V797" s="27">
        <v>46220.595833333333</v>
      </c>
      <c r="W797" s="27">
        <v>46220.621527777781</v>
      </c>
      <c r="Z797" s="24">
        <v>1</v>
      </c>
      <c r="AA797" s="24" t="s">
        <v>58</v>
      </c>
      <c r="AB797" s="24" t="b">
        <v>0</v>
      </c>
      <c r="AC797" s="61"/>
    </row>
    <row r="798" spans="2:29" ht="13.7">
      <c r="B798" s="24" t="s">
        <v>49</v>
      </c>
      <c r="C798" s="24" t="s">
        <v>64</v>
      </c>
      <c r="D798" s="24" t="s">
        <v>71</v>
      </c>
      <c r="E798" s="24">
        <v>270</v>
      </c>
      <c r="F798" s="26">
        <v>46204</v>
      </c>
      <c r="G798" s="24" t="s">
        <v>52</v>
      </c>
      <c r="H798" s="24" t="s">
        <v>53</v>
      </c>
      <c r="I798" s="24" t="s">
        <v>59</v>
      </c>
      <c r="J798" s="24" t="s">
        <v>126</v>
      </c>
      <c r="K798" s="24">
        <v>1</v>
      </c>
      <c r="L798" s="24" t="s">
        <v>66</v>
      </c>
      <c r="M798" s="26">
        <v>46220</v>
      </c>
      <c r="N798" s="27">
        <v>46220.541666666664</v>
      </c>
      <c r="O798" s="27">
        <v>46220.729166666664</v>
      </c>
      <c r="P798" s="24" t="s">
        <v>1462</v>
      </c>
      <c r="Q798" s="24" t="s">
        <v>1463</v>
      </c>
      <c r="R798" s="24" t="s">
        <v>168</v>
      </c>
      <c r="T798" s="24" t="s">
        <v>59</v>
      </c>
      <c r="U798" s="24" t="s">
        <v>411</v>
      </c>
      <c r="V798" s="27">
        <v>46220.636111111111</v>
      </c>
      <c r="W798" s="27">
        <v>46220.654861111114</v>
      </c>
      <c r="Z798" s="24">
        <v>1</v>
      </c>
      <c r="AA798" s="24" t="s">
        <v>58</v>
      </c>
      <c r="AB798" s="24" t="b">
        <v>0</v>
      </c>
      <c r="AC798" s="61"/>
    </row>
    <row r="799" spans="2:29" ht="13.7">
      <c r="B799" s="24" t="s">
        <v>49</v>
      </c>
      <c r="C799" s="24" t="s">
        <v>64</v>
      </c>
      <c r="D799" s="24" t="s">
        <v>71</v>
      </c>
      <c r="E799" s="24">
        <v>270</v>
      </c>
      <c r="F799" s="26">
        <v>46204</v>
      </c>
      <c r="G799" s="24" t="s">
        <v>52</v>
      </c>
      <c r="H799" s="24" t="s">
        <v>53</v>
      </c>
      <c r="I799" s="24" t="s">
        <v>59</v>
      </c>
      <c r="J799" s="24" t="s">
        <v>126</v>
      </c>
      <c r="K799" s="24">
        <v>1</v>
      </c>
      <c r="L799" s="24" t="s">
        <v>66</v>
      </c>
      <c r="M799" s="26">
        <v>46220</v>
      </c>
      <c r="N799" s="27">
        <v>46220.541666666664</v>
      </c>
      <c r="O799" s="27">
        <v>46220.729166666664</v>
      </c>
      <c r="P799" s="24" t="s">
        <v>1464</v>
      </c>
      <c r="Q799" s="24" t="s">
        <v>1465</v>
      </c>
      <c r="R799" s="24" t="s">
        <v>217</v>
      </c>
      <c r="T799" s="24" t="s">
        <v>59</v>
      </c>
      <c r="U799" s="24" t="s">
        <v>411</v>
      </c>
      <c r="V799" s="27">
        <v>46220.68472222222</v>
      </c>
      <c r="W799" s="27">
        <v>46220.707638888889</v>
      </c>
      <c r="Z799" s="24">
        <v>1</v>
      </c>
      <c r="AA799" s="24" t="s">
        <v>58</v>
      </c>
      <c r="AB799" s="24" t="b">
        <v>0</v>
      </c>
      <c r="AC799" s="61"/>
    </row>
    <row r="800" spans="2:29" ht="13.7">
      <c r="B800" s="24" t="s">
        <v>49</v>
      </c>
      <c r="C800" s="24" t="s">
        <v>64</v>
      </c>
      <c r="D800" s="24" t="s">
        <v>71</v>
      </c>
      <c r="E800" s="24">
        <v>270</v>
      </c>
      <c r="F800" s="26">
        <v>46204</v>
      </c>
      <c r="G800" s="24" t="s">
        <v>52</v>
      </c>
      <c r="H800" s="24" t="s">
        <v>53</v>
      </c>
      <c r="I800" s="24" t="s">
        <v>59</v>
      </c>
      <c r="J800" s="24" t="s">
        <v>126</v>
      </c>
      <c r="K800" s="24">
        <v>1</v>
      </c>
      <c r="L800" s="24" t="s">
        <v>66</v>
      </c>
      <c r="M800" s="26">
        <v>46220</v>
      </c>
      <c r="N800" s="27">
        <v>46220.541666666664</v>
      </c>
      <c r="O800" s="27">
        <v>46220.729166666664</v>
      </c>
      <c r="P800" s="24" t="s">
        <v>1466</v>
      </c>
      <c r="Q800" s="24" t="s">
        <v>1467</v>
      </c>
      <c r="R800" s="24" t="s">
        <v>284</v>
      </c>
      <c r="S800" s="24" t="s">
        <v>152</v>
      </c>
      <c r="T800" s="24" t="s">
        <v>59</v>
      </c>
      <c r="U800" s="24" t="s">
        <v>411</v>
      </c>
      <c r="V800" s="27">
        <v>46220.547222222223</v>
      </c>
      <c r="W800" s="27">
        <v>46220.581944444442</v>
      </c>
      <c r="Z800" s="24">
        <v>1</v>
      </c>
      <c r="AA800" s="24" t="s">
        <v>58</v>
      </c>
      <c r="AB800" s="24" t="b">
        <v>0</v>
      </c>
      <c r="AC800" s="61"/>
    </row>
    <row r="801" spans="2:29" ht="13.7">
      <c r="B801" s="24" t="s">
        <v>49</v>
      </c>
      <c r="C801" s="24" t="s">
        <v>64</v>
      </c>
      <c r="D801" s="24" t="s">
        <v>71</v>
      </c>
      <c r="E801" s="24">
        <v>270</v>
      </c>
      <c r="F801" s="26">
        <v>46235</v>
      </c>
      <c r="G801" s="24" t="s">
        <v>52</v>
      </c>
      <c r="H801" s="24" t="s">
        <v>53</v>
      </c>
      <c r="I801" s="24" t="s">
        <v>68</v>
      </c>
      <c r="J801" s="24" t="s">
        <v>125</v>
      </c>
      <c r="K801" s="24">
        <v>1</v>
      </c>
      <c r="L801" s="24" t="s">
        <v>66</v>
      </c>
      <c r="M801" s="26">
        <v>46252</v>
      </c>
      <c r="N801" s="27">
        <v>46252.354166666664</v>
      </c>
      <c r="O801" s="27">
        <v>46252.541666666664</v>
      </c>
      <c r="V801" s="27"/>
      <c r="W801" s="27"/>
      <c r="X801" s="24">
        <v>4</v>
      </c>
      <c r="Y801" s="24">
        <v>0</v>
      </c>
      <c r="Z801" s="24">
        <v>4</v>
      </c>
      <c r="AA801" s="24" t="s">
        <v>60</v>
      </c>
      <c r="AB801" s="24" t="b">
        <v>0</v>
      </c>
      <c r="AC801" s="61">
        <v>0</v>
      </c>
    </row>
    <row r="802" spans="2:29" ht="13.7">
      <c r="B802" s="24" t="s">
        <v>49</v>
      </c>
      <c r="C802" s="24" t="s">
        <v>64</v>
      </c>
      <c r="D802" s="24" t="s">
        <v>71</v>
      </c>
      <c r="E802" s="24">
        <v>270</v>
      </c>
      <c r="F802" s="26">
        <v>46235</v>
      </c>
      <c r="G802" s="24" t="s">
        <v>52</v>
      </c>
      <c r="H802" s="24" t="s">
        <v>53</v>
      </c>
      <c r="I802" s="24" t="s">
        <v>68</v>
      </c>
      <c r="J802" s="24" t="s">
        <v>126</v>
      </c>
      <c r="K802" s="24">
        <v>1</v>
      </c>
      <c r="L802" s="24" t="s">
        <v>66</v>
      </c>
      <c r="M802" s="26">
        <v>46252</v>
      </c>
      <c r="N802" s="27">
        <v>46252.354166666664</v>
      </c>
      <c r="O802" s="27">
        <v>46252.541666666664</v>
      </c>
      <c r="P802" s="24" t="s">
        <v>1468</v>
      </c>
      <c r="Q802" s="24" t="s">
        <v>1469</v>
      </c>
      <c r="R802" s="24" t="s">
        <v>749</v>
      </c>
      <c r="T802" s="24" t="s">
        <v>68</v>
      </c>
      <c r="U802" s="24" t="s">
        <v>616</v>
      </c>
      <c r="V802" s="27">
        <v>46252.496527777781</v>
      </c>
      <c r="W802" s="27">
        <v>46252.522222222222</v>
      </c>
      <c r="Z802" s="24">
        <v>1</v>
      </c>
      <c r="AA802" s="24" t="s">
        <v>60</v>
      </c>
      <c r="AB802" s="24" t="b">
        <v>0</v>
      </c>
      <c r="AC802" s="61"/>
    </row>
    <row r="803" spans="2:29" ht="13.7">
      <c r="B803" s="24" t="s">
        <v>49</v>
      </c>
      <c r="C803" s="24" t="s">
        <v>64</v>
      </c>
      <c r="D803" s="24" t="s">
        <v>71</v>
      </c>
      <c r="E803" s="24">
        <v>270</v>
      </c>
      <c r="F803" s="26">
        <v>46235</v>
      </c>
      <c r="G803" s="24" t="s">
        <v>52</v>
      </c>
      <c r="H803" s="24" t="s">
        <v>53</v>
      </c>
      <c r="I803" s="24" t="s">
        <v>68</v>
      </c>
      <c r="J803" s="24" t="s">
        <v>126</v>
      </c>
      <c r="K803" s="24">
        <v>1</v>
      </c>
      <c r="L803" s="24" t="s">
        <v>66</v>
      </c>
      <c r="M803" s="26">
        <v>46252</v>
      </c>
      <c r="N803" s="27">
        <v>46252.354166666664</v>
      </c>
      <c r="O803" s="27">
        <v>46252.541666666664</v>
      </c>
      <c r="P803" s="24" t="s">
        <v>1470</v>
      </c>
      <c r="Q803" s="24" t="s">
        <v>1471</v>
      </c>
      <c r="R803" s="24" t="s">
        <v>636</v>
      </c>
      <c r="S803" s="24" t="s">
        <v>198</v>
      </c>
      <c r="T803" s="24" t="s">
        <v>68</v>
      </c>
      <c r="U803" s="24" t="s">
        <v>616</v>
      </c>
      <c r="V803" s="27">
        <v>46252.406944444447</v>
      </c>
      <c r="W803" s="27">
        <v>46252.441666666666</v>
      </c>
      <c r="Z803" s="24">
        <v>1</v>
      </c>
      <c r="AA803" s="24" t="s">
        <v>60</v>
      </c>
      <c r="AB803" s="24" t="b">
        <v>0</v>
      </c>
      <c r="AC803" s="61"/>
    </row>
    <row r="804" spans="2:29" ht="13.7">
      <c r="B804" s="24" t="s">
        <v>49</v>
      </c>
      <c r="C804" s="24" t="s">
        <v>64</v>
      </c>
      <c r="D804" s="24" t="s">
        <v>71</v>
      </c>
      <c r="E804" s="24">
        <v>270</v>
      </c>
      <c r="F804" s="26">
        <v>46235</v>
      </c>
      <c r="G804" s="24" t="s">
        <v>52</v>
      </c>
      <c r="H804" s="24" t="s">
        <v>53</v>
      </c>
      <c r="I804" s="24" t="s">
        <v>68</v>
      </c>
      <c r="J804" s="24" t="s">
        <v>126</v>
      </c>
      <c r="K804" s="24">
        <v>1</v>
      </c>
      <c r="L804" s="24" t="s">
        <v>66</v>
      </c>
      <c r="M804" s="26">
        <v>46252</v>
      </c>
      <c r="N804" s="27">
        <v>46252.354166666664</v>
      </c>
      <c r="O804" s="27">
        <v>46252.541666666664</v>
      </c>
      <c r="P804" s="24" t="s">
        <v>1472</v>
      </c>
      <c r="Q804" s="24" t="s">
        <v>1473</v>
      </c>
      <c r="R804" s="24" t="s">
        <v>749</v>
      </c>
      <c r="S804" s="24" t="s">
        <v>213</v>
      </c>
      <c r="T804" s="24" t="s">
        <v>68</v>
      </c>
      <c r="U804" s="24" t="s">
        <v>616</v>
      </c>
      <c r="V804" s="27">
        <v>46252.35833333333</v>
      </c>
      <c r="W804" s="27">
        <v>46252.387499999997</v>
      </c>
      <c r="Z804" s="24">
        <v>1</v>
      </c>
      <c r="AA804" s="24" t="s">
        <v>60</v>
      </c>
      <c r="AB804" s="24" t="b">
        <v>0</v>
      </c>
      <c r="AC804" s="61"/>
    </row>
    <row r="805" spans="2:29" ht="13.7">
      <c r="B805" s="24" t="s">
        <v>49</v>
      </c>
      <c r="C805" s="24" t="s">
        <v>64</v>
      </c>
      <c r="D805" s="24" t="s">
        <v>71</v>
      </c>
      <c r="E805" s="24">
        <v>270</v>
      </c>
      <c r="F805" s="26">
        <v>46235</v>
      </c>
      <c r="G805" s="24" t="s">
        <v>52</v>
      </c>
      <c r="H805" s="24" t="s">
        <v>53</v>
      </c>
      <c r="I805" s="24" t="s">
        <v>68</v>
      </c>
      <c r="J805" s="24" t="s">
        <v>126</v>
      </c>
      <c r="K805" s="24">
        <v>1</v>
      </c>
      <c r="L805" s="24" t="s">
        <v>66</v>
      </c>
      <c r="M805" s="26">
        <v>46252</v>
      </c>
      <c r="N805" s="27">
        <v>46252.354166666664</v>
      </c>
      <c r="O805" s="27">
        <v>46252.541666666664</v>
      </c>
      <c r="P805" s="24" t="s">
        <v>1474</v>
      </c>
      <c r="Q805" s="24" t="s">
        <v>1475</v>
      </c>
      <c r="R805" s="24" t="s">
        <v>323</v>
      </c>
      <c r="T805" s="24" t="s">
        <v>68</v>
      </c>
      <c r="U805" s="24" t="s">
        <v>616</v>
      </c>
      <c r="V805" s="27">
        <v>46252.45</v>
      </c>
      <c r="W805" s="27">
        <v>46252.484722222223</v>
      </c>
      <c r="Z805" s="24">
        <v>1</v>
      </c>
      <c r="AA805" s="24" t="s">
        <v>60</v>
      </c>
      <c r="AB805" s="24" t="b">
        <v>0</v>
      </c>
      <c r="AC805" s="61"/>
    </row>
    <row r="806" spans="2:29" ht="13.7">
      <c r="B806" s="24" t="s">
        <v>49</v>
      </c>
      <c r="C806" s="24" t="s">
        <v>64</v>
      </c>
      <c r="D806" s="24" t="s">
        <v>71</v>
      </c>
      <c r="E806" s="24">
        <v>300</v>
      </c>
      <c r="F806" s="26">
        <v>46174</v>
      </c>
      <c r="G806" s="24" t="s">
        <v>52</v>
      </c>
      <c r="H806" s="24" t="s">
        <v>53</v>
      </c>
      <c r="I806" s="24" t="s">
        <v>62</v>
      </c>
      <c r="J806" s="24" t="s">
        <v>125</v>
      </c>
      <c r="K806" s="24">
        <v>1</v>
      </c>
      <c r="L806" s="24" t="s">
        <v>66</v>
      </c>
      <c r="M806" s="26">
        <v>46180</v>
      </c>
      <c r="N806" s="27">
        <v>46180.375</v>
      </c>
      <c r="O806" s="27">
        <v>46180.583333333336</v>
      </c>
      <c r="V806" s="27"/>
      <c r="W806" s="27"/>
      <c r="X806" s="24">
        <v>4</v>
      </c>
      <c r="Y806" s="24">
        <v>0</v>
      </c>
      <c r="Z806" s="24">
        <v>4</v>
      </c>
      <c r="AA806" s="24" t="s">
        <v>56</v>
      </c>
      <c r="AB806" s="24" t="b">
        <v>0</v>
      </c>
      <c r="AC806" s="61">
        <v>0</v>
      </c>
    </row>
    <row r="807" spans="2:29" ht="13.7">
      <c r="B807" s="24" t="s">
        <v>49</v>
      </c>
      <c r="C807" s="24" t="s">
        <v>64</v>
      </c>
      <c r="D807" s="24" t="s">
        <v>71</v>
      </c>
      <c r="E807" s="24">
        <v>300</v>
      </c>
      <c r="F807" s="26">
        <v>46174</v>
      </c>
      <c r="G807" s="24" t="s">
        <v>52</v>
      </c>
      <c r="H807" s="24" t="s">
        <v>53</v>
      </c>
      <c r="I807" s="24" t="s">
        <v>62</v>
      </c>
      <c r="J807" s="24" t="s">
        <v>126</v>
      </c>
      <c r="K807" s="24">
        <v>1</v>
      </c>
      <c r="L807" s="24" t="s">
        <v>66</v>
      </c>
      <c r="M807" s="26">
        <v>46180</v>
      </c>
      <c r="N807" s="27">
        <v>46180.375</v>
      </c>
      <c r="O807" s="27">
        <v>46180.583333333336</v>
      </c>
      <c r="P807" s="24" t="s">
        <v>1476</v>
      </c>
      <c r="Q807" s="24" t="s">
        <v>1477</v>
      </c>
      <c r="R807" s="24" t="s">
        <v>328</v>
      </c>
      <c r="T807" s="24" t="s">
        <v>62</v>
      </c>
      <c r="U807" s="24" t="s">
        <v>420</v>
      </c>
      <c r="V807" s="27">
        <v>46180.431250000001</v>
      </c>
      <c r="W807" s="27">
        <v>46180.463194444441</v>
      </c>
      <c r="Z807" s="24">
        <v>1</v>
      </c>
      <c r="AA807" s="24" t="s">
        <v>56</v>
      </c>
      <c r="AB807" s="24" t="b">
        <v>0</v>
      </c>
      <c r="AC807" s="61"/>
    </row>
    <row r="808" spans="2:29" ht="13.7">
      <c r="B808" s="24" t="s">
        <v>49</v>
      </c>
      <c r="C808" s="24" t="s">
        <v>64</v>
      </c>
      <c r="D808" s="24" t="s">
        <v>71</v>
      </c>
      <c r="E808" s="24">
        <v>300</v>
      </c>
      <c r="F808" s="26">
        <v>46174</v>
      </c>
      <c r="G808" s="24" t="s">
        <v>52</v>
      </c>
      <c r="H808" s="24" t="s">
        <v>53</v>
      </c>
      <c r="I808" s="24" t="s">
        <v>62</v>
      </c>
      <c r="J808" s="24" t="s">
        <v>126</v>
      </c>
      <c r="K808" s="24">
        <v>1</v>
      </c>
      <c r="L808" s="24" t="s">
        <v>66</v>
      </c>
      <c r="M808" s="26">
        <v>46180</v>
      </c>
      <c r="N808" s="27">
        <v>46180.375</v>
      </c>
      <c r="O808" s="27">
        <v>46180.583333333336</v>
      </c>
      <c r="P808" s="24" t="s">
        <v>1478</v>
      </c>
      <c r="Q808" s="24" t="s">
        <v>1479</v>
      </c>
      <c r="R808" s="24" t="s">
        <v>256</v>
      </c>
      <c r="S808" s="24" t="s">
        <v>156</v>
      </c>
      <c r="T808" s="24" t="s">
        <v>62</v>
      </c>
      <c r="U808" s="24" t="s">
        <v>420</v>
      </c>
      <c r="V808" s="27">
        <v>46180.383333333331</v>
      </c>
      <c r="W808" s="27">
        <v>46180.411111111112</v>
      </c>
      <c r="Z808" s="24">
        <v>1</v>
      </c>
      <c r="AA808" s="24" t="s">
        <v>56</v>
      </c>
      <c r="AB808" s="24" t="b">
        <v>0</v>
      </c>
      <c r="AC808" s="61"/>
    </row>
    <row r="809" spans="2:29" ht="13.7">
      <c r="B809" s="24" t="s">
        <v>49</v>
      </c>
      <c r="C809" s="24" t="s">
        <v>64</v>
      </c>
      <c r="D809" s="24" t="s">
        <v>71</v>
      </c>
      <c r="E809" s="24">
        <v>300</v>
      </c>
      <c r="F809" s="26">
        <v>46174</v>
      </c>
      <c r="G809" s="24" t="s">
        <v>52</v>
      </c>
      <c r="H809" s="24" t="s">
        <v>53</v>
      </c>
      <c r="I809" s="24" t="s">
        <v>62</v>
      </c>
      <c r="J809" s="24" t="s">
        <v>126</v>
      </c>
      <c r="K809" s="24">
        <v>1</v>
      </c>
      <c r="L809" s="24" t="s">
        <v>66</v>
      </c>
      <c r="M809" s="26">
        <v>46180</v>
      </c>
      <c r="N809" s="27">
        <v>46180.375</v>
      </c>
      <c r="O809" s="27">
        <v>46180.583333333336</v>
      </c>
      <c r="P809" s="24" t="s">
        <v>1480</v>
      </c>
      <c r="Q809" s="24" t="s">
        <v>1481</v>
      </c>
      <c r="R809" s="24" t="s">
        <v>249</v>
      </c>
      <c r="S809" s="24" t="s">
        <v>213</v>
      </c>
      <c r="T809" s="24" t="s">
        <v>62</v>
      </c>
      <c r="U809" s="24" t="s">
        <v>420</v>
      </c>
      <c r="V809" s="27">
        <v>46180.48333333333</v>
      </c>
      <c r="W809" s="27">
        <v>46180.518055555556</v>
      </c>
      <c r="Z809" s="24">
        <v>1</v>
      </c>
      <c r="AA809" s="24" t="s">
        <v>56</v>
      </c>
      <c r="AB809" s="24" t="b">
        <v>0</v>
      </c>
      <c r="AC809" s="61"/>
    </row>
    <row r="810" spans="2:29" ht="13.7">
      <c r="B810" s="24" t="s">
        <v>49</v>
      </c>
      <c r="C810" s="24" t="s">
        <v>64</v>
      </c>
      <c r="D810" s="24" t="s">
        <v>71</v>
      </c>
      <c r="E810" s="24">
        <v>300</v>
      </c>
      <c r="F810" s="26">
        <v>46174</v>
      </c>
      <c r="G810" s="24" t="s">
        <v>52</v>
      </c>
      <c r="H810" s="24" t="s">
        <v>53</v>
      </c>
      <c r="I810" s="24" t="s">
        <v>62</v>
      </c>
      <c r="J810" s="24" t="s">
        <v>126</v>
      </c>
      <c r="K810" s="24">
        <v>1</v>
      </c>
      <c r="L810" s="24" t="s">
        <v>66</v>
      </c>
      <c r="M810" s="26">
        <v>46180</v>
      </c>
      <c r="N810" s="27">
        <v>46180.375</v>
      </c>
      <c r="O810" s="27">
        <v>46180.583333333336</v>
      </c>
      <c r="P810" s="24" t="s">
        <v>1482</v>
      </c>
      <c r="Q810" s="24" t="s">
        <v>1483</v>
      </c>
      <c r="R810" s="24" t="s">
        <v>253</v>
      </c>
      <c r="S810" s="24" t="s">
        <v>156</v>
      </c>
      <c r="T810" s="24" t="s">
        <v>62</v>
      </c>
      <c r="U810" s="24" t="s">
        <v>420</v>
      </c>
      <c r="V810" s="27">
        <v>46180.535416666666</v>
      </c>
      <c r="W810" s="27">
        <v>46180.572222222225</v>
      </c>
      <c r="Z810" s="24">
        <v>1</v>
      </c>
      <c r="AA810" s="24" t="s">
        <v>56</v>
      </c>
      <c r="AB810" s="24" t="b">
        <v>0</v>
      </c>
      <c r="AC810" s="61"/>
    </row>
    <row r="811" spans="2:29" ht="13.7">
      <c r="B811" s="24" t="s">
        <v>49</v>
      </c>
      <c r="C811" s="24" t="s">
        <v>64</v>
      </c>
      <c r="D811" s="24" t="s">
        <v>71</v>
      </c>
      <c r="E811" s="24">
        <v>300</v>
      </c>
      <c r="F811" s="26">
        <v>46174</v>
      </c>
      <c r="G811" s="24" t="s">
        <v>52</v>
      </c>
      <c r="H811" s="24" t="s">
        <v>53</v>
      </c>
      <c r="I811" s="24" t="s">
        <v>62</v>
      </c>
      <c r="J811" s="24" t="s">
        <v>125</v>
      </c>
      <c r="K811" s="24">
        <v>1</v>
      </c>
      <c r="L811" s="24" t="s">
        <v>66</v>
      </c>
      <c r="M811" s="26">
        <v>46198</v>
      </c>
      <c r="N811" s="27">
        <v>46198.5625</v>
      </c>
      <c r="O811" s="27">
        <v>46198.770833333336</v>
      </c>
      <c r="V811" s="27"/>
      <c r="W811" s="27"/>
      <c r="X811" s="24">
        <v>4</v>
      </c>
      <c r="Y811" s="24">
        <v>0</v>
      </c>
      <c r="Z811" s="24">
        <v>4</v>
      </c>
      <c r="AA811" s="24" t="s">
        <v>56</v>
      </c>
      <c r="AB811" s="24" t="b">
        <v>0</v>
      </c>
      <c r="AC811" s="61">
        <v>0</v>
      </c>
    </row>
    <row r="812" spans="2:29" ht="13.7">
      <c r="B812" s="24" t="s">
        <v>49</v>
      </c>
      <c r="C812" s="24" t="s">
        <v>64</v>
      </c>
      <c r="D812" s="24" t="s">
        <v>71</v>
      </c>
      <c r="E812" s="24">
        <v>300</v>
      </c>
      <c r="F812" s="26">
        <v>46174</v>
      </c>
      <c r="G812" s="24" t="s">
        <v>52</v>
      </c>
      <c r="H812" s="24" t="s">
        <v>53</v>
      </c>
      <c r="I812" s="24" t="s">
        <v>62</v>
      </c>
      <c r="J812" s="24" t="s">
        <v>126</v>
      </c>
      <c r="K812" s="24">
        <v>1</v>
      </c>
      <c r="L812" s="24" t="s">
        <v>66</v>
      </c>
      <c r="M812" s="26">
        <v>46198</v>
      </c>
      <c r="N812" s="27">
        <v>46198.5625</v>
      </c>
      <c r="O812" s="27">
        <v>46198.770833333336</v>
      </c>
      <c r="P812" s="24" t="s">
        <v>1484</v>
      </c>
      <c r="Q812" s="24" t="s">
        <v>1485</v>
      </c>
      <c r="R812" s="24" t="s">
        <v>256</v>
      </c>
      <c r="S812" s="24" t="s">
        <v>152</v>
      </c>
      <c r="T812" s="24" t="s">
        <v>62</v>
      </c>
      <c r="U812" s="24" t="s">
        <v>269</v>
      </c>
      <c r="V812" s="27">
        <v>46198.570138888892</v>
      </c>
      <c r="W812" s="27">
        <v>46198.594444444447</v>
      </c>
      <c r="Z812" s="24">
        <v>1</v>
      </c>
      <c r="AA812" s="24" t="s">
        <v>56</v>
      </c>
      <c r="AB812" s="24" t="b">
        <v>0</v>
      </c>
      <c r="AC812" s="61"/>
    </row>
    <row r="813" spans="2:29" ht="13.7">
      <c r="B813" s="24" t="s">
        <v>49</v>
      </c>
      <c r="C813" s="24" t="s">
        <v>64</v>
      </c>
      <c r="D813" s="24" t="s">
        <v>71</v>
      </c>
      <c r="E813" s="24">
        <v>300</v>
      </c>
      <c r="F813" s="26">
        <v>46174</v>
      </c>
      <c r="G813" s="24" t="s">
        <v>52</v>
      </c>
      <c r="H813" s="24" t="s">
        <v>53</v>
      </c>
      <c r="I813" s="24" t="s">
        <v>62</v>
      </c>
      <c r="J813" s="24" t="s">
        <v>126</v>
      </c>
      <c r="K813" s="24">
        <v>1</v>
      </c>
      <c r="L813" s="24" t="s">
        <v>66</v>
      </c>
      <c r="M813" s="26">
        <v>46198</v>
      </c>
      <c r="N813" s="27">
        <v>46198.5625</v>
      </c>
      <c r="O813" s="27">
        <v>46198.770833333336</v>
      </c>
      <c r="P813" s="24" t="s">
        <v>1486</v>
      </c>
      <c r="Q813" s="24" t="s">
        <v>1487</v>
      </c>
      <c r="R813" s="24" t="s">
        <v>323</v>
      </c>
      <c r="T813" s="24" t="s">
        <v>62</v>
      </c>
      <c r="U813" s="24" t="s">
        <v>269</v>
      </c>
      <c r="V813" s="27">
        <v>46198.720138888886</v>
      </c>
      <c r="W813" s="27">
        <v>46198.755555555559</v>
      </c>
      <c r="Z813" s="24">
        <v>1</v>
      </c>
      <c r="AA813" s="24" t="s">
        <v>56</v>
      </c>
      <c r="AB813" s="24" t="b">
        <v>0</v>
      </c>
      <c r="AC813" s="61"/>
    </row>
    <row r="814" spans="2:29" ht="13.7">
      <c r="B814" s="24" t="s">
        <v>49</v>
      </c>
      <c r="C814" s="24" t="s">
        <v>64</v>
      </c>
      <c r="D814" s="24" t="s">
        <v>71</v>
      </c>
      <c r="E814" s="24">
        <v>300</v>
      </c>
      <c r="F814" s="26">
        <v>46174</v>
      </c>
      <c r="G814" s="24" t="s">
        <v>52</v>
      </c>
      <c r="H814" s="24" t="s">
        <v>53</v>
      </c>
      <c r="I814" s="24" t="s">
        <v>62</v>
      </c>
      <c r="J814" s="24" t="s">
        <v>126</v>
      </c>
      <c r="K814" s="24">
        <v>1</v>
      </c>
      <c r="L814" s="24" t="s">
        <v>66</v>
      </c>
      <c r="M814" s="26">
        <v>46198</v>
      </c>
      <c r="N814" s="27">
        <v>46198.5625</v>
      </c>
      <c r="O814" s="27">
        <v>46198.770833333336</v>
      </c>
      <c r="P814" s="24" t="s">
        <v>1488</v>
      </c>
      <c r="Q814" s="24" t="s">
        <v>1489</v>
      </c>
      <c r="R814" s="24" t="s">
        <v>253</v>
      </c>
      <c r="T814" s="24" t="s">
        <v>62</v>
      </c>
      <c r="U814" s="24" t="s">
        <v>269</v>
      </c>
      <c r="V814" s="27">
        <v>46198.672222222223</v>
      </c>
      <c r="W814" s="27">
        <v>46198.705555555556</v>
      </c>
      <c r="Z814" s="24">
        <v>1</v>
      </c>
      <c r="AA814" s="24" t="s">
        <v>56</v>
      </c>
      <c r="AB814" s="24" t="b">
        <v>0</v>
      </c>
      <c r="AC814" s="61"/>
    </row>
    <row r="815" spans="2:29" ht="13.7">
      <c r="B815" s="24" t="s">
        <v>49</v>
      </c>
      <c r="C815" s="24" t="s">
        <v>64</v>
      </c>
      <c r="D815" s="24" t="s">
        <v>71</v>
      </c>
      <c r="E815" s="24">
        <v>300</v>
      </c>
      <c r="F815" s="26">
        <v>46174</v>
      </c>
      <c r="G815" s="24" t="s">
        <v>52</v>
      </c>
      <c r="H815" s="24" t="s">
        <v>53</v>
      </c>
      <c r="I815" s="24" t="s">
        <v>62</v>
      </c>
      <c r="J815" s="24" t="s">
        <v>126</v>
      </c>
      <c r="K815" s="24">
        <v>1</v>
      </c>
      <c r="L815" s="24" t="s">
        <v>66</v>
      </c>
      <c r="M815" s="26">
        <v>46198</v>
      </c>
      <c r="N815" s="27">
        <v>46198.5625</v>
      </c>
      <c r="O815" s="27">
        <v>46198.770833333336</v>
      </c>
      <c r="P815" s="24" t="s">
        <v>1490</v>
      </c>
      <c r="Q815" s="24" t="s">
        <v>1491</v>
      </c>
      <c r="R815" s="24" t="s">
        <v>256</v>
      </c>
      <c r="T815" s="24" t="s">
        <v>62</v>
      </c>
      <c r="U815" s="24" t="s">
        <v>269</v>
      </c>
      <c r="V815" s="27">
        <v>46198.615972222222</v>
      </c>
      <c r="W815" s="27">
        <v>46198.643055555556</v>
      </c>
      <c r="Z815" s="24">
        <v>1</v>
      </c>
      <c r="AA815" s="24" t="s">
        <v>56</v>
      </c>
      <c r="AB815" s="24" t="b">
        <v>0</v>
      </c>
      <c r="AC815" s="61"/>
    </row>
    <row r="816" spans="2:29" ht="13.7">
      <c r="B816" s="24" t="s">
        <v>49</v>
      </c>
      <c r="C816" s="24" t="s">
        <v>64</v>
      </c>
      <c r="D816" s="24" t="s">
        <v>71</v>
      </c>
      <c r="E816" s="24">
        <v>300</v>
      </c>
      <c r="F816" s="26">
        <v>46235</v>
      </c>
      <c r="G816" s="24" t="s">
        <v>52</v>
      </c>
      <c r="H816" s="24" t="s">
        <v>53</v>
      </c>
      <c r="I816" s="24" t="s">
        <v>62</v>
      </c>
      <c r="J816" s="24" t="s">
        <v>125</v>
      </c>
      <c r="K816" s="24">
        <v>1</v>
      </c>
      <c r="L816" s="24" t="s">
        <v>66</v>
      </c>
      <c r="M816" s="26">
        <v>46238</v>
      </c>
      <c r="N816" s="27">
        <v>46238.333333333336</v>
      </c>
      <c r="O816" s="27">
        <v>46238.541666666664</v>
      </c>
      <c r="V816" s="27"/>
      <c r="W816" s="27"/>
      <c r="X816" s="24">
        <v>4</v>
      </c>
      <c r="Y816" s="24">
        <v>0</v>
      </c>
      <c r="Z816" s="24">
        <v>4</v>
      </c>
      <c r="AA816" s="24" t="s">
        <v>60</v>
      </c>
      <c r="AB816" s="24" t="b">
        <v>0</v>
      </c>
      <c r="AC816" s="61">
        <v>0</v>
      </c>
    </row>
    <row r="817" spans="2:29" ht="13.7">
      <c r="B817" s="24" t="s">
        <v>49</v>
      </c>
      <c r="C817" s="24" t="s">
        <v>64</v>
      </c>
      <c r="D817" s="24" t="s">
        <v>71</v>
      </c>
      <c r="E817" s="24">
        <v>300</v>
      </c>
      <c r="F817" s="26">
        <v>46235</v>
      </c>
      <c r="G817" s="24" t="s">
        <v>52</v>
      </c>
      <c r="H817" s="24" t="s">
        <v>53</v>
      </c>
      <c r="I817" s="24" t="s">
        <v>62</v>
      </c>
      <c r="J817" s="24" t="s">
        <v>126</v>
      </c>
      <c r="K817" s="24">
        <v>1</v>
      </c>
      <c r="L817" s="24" t="s">
        <v>66</v>
      </c>
      <c r="M817" s="26">
        <v>46238</v>
      </c>
      <c r="N817" s="27">
        <v>46238.333333333336</v>
      </c>
      <c r="O817" s="27">
        <v>46238.541666666664</v>
      </c>
      <c r="P817" s="24" t="s">
        <v>1492</v>
      </c>
      <c r="Q817" s="24" t="s">
        <v>1493</v>
      </c>
      <c r="R817" s="24" t="s">
        <v>253</v>
      </c>
      <c r="T817" s="24" t="s">
        <v>62</v>
      </c>
      <c r="U817" s="24" t="s">
        <v>269</v>
      </c>
      <c r="V817" s="27">
        <v>46238.445833333331</v>
      </c>
      <c r="W817" s="27">
        <v>46238.480555555558</v>
      </c>
      <c r="Z817" s="24">
        <v>1</v>
      </c>
      <c r="AA817" s="24" t="s">
        <v>60</v>
      </c>
      <c r="AB817" s="24" t="b">
        <v>0</v>
      </c>
      <c r="AC817" s="61"/>
    </row>
    <row r="818" spans="2:29" ht="13.7">
      <c r="B818" s="24" t="s">
        <v>49</v>
      </c>
      <c r="C818" s="24" t="s">
        <v>64</v>
      </c>
      <c r="D818" s="24" t="s">
        <v>71</v>
      </c>
      <c r="E818" s="24">
        <v>300</v>
      </c>
      <c r="F818" s="26">
        <v>46235</v>
      </c>
      <c r="G818" s="24" t="s">
        <v>52</v>
      </c>
      <c r="H818" s="24" t="s">
        <v>53</v>
      </c>
      <c r="I818" s="24" t="s">
        <v>62</v>
      </c>
      <c r="J818" s="24" t="s">
        <v>126</v>
      </c>
      <c r="K818" s="24">
        <v>1</v>
      </c>
      <c r="L818" s="24" t="s">
        <v>66</v>
      </c>
      <c r="M818" s="26">
        <v>46238</v>
      </c>
      <c r="N818" s="27">
        <v>46238.333333333336</v>
      </c>
      <c r="O818" s="27">
        <v>46238.541666666664</v>
      </c>
      <c r="P818" s="24" t="s">
        <v>1494</v>
      </c>
      <c r="Q818" s="24" t="s">
        <v>1495</v>
      </c>
      <c r="R818" s="24" t="s">
        <v>253</v>
      </c>
      <c r="T818" s="24" t="s">
        <v>62</v>
      </c>
      <c r="U818" s="24" t="s">
        <v>269</v>
      </c>
      <c r="V818" s="27">
        <v>46238.39166666667</v>
      </c>
      <c r="W818" s="27">
        <v>46238.425000000003</v>
      </c>
      <c r="Z818" s="24">
        <v>1</v>
      </c>
      <c r="AA818" s="24" t="s">
        <v>60</v>
      </c>
      <c r="AB818" s="24" t="b">
        <v>0</v>
      </c>
      <c r="AC818" s="61"/>
    </row>
    <row r="819" spans="2:29" ht="13.7">
      <c r="B819" s="24" t="s">
        <v>49</v>
      </c>
      <c r="C819" s="24" t="s">
        <v>64</v>
      </c>
      <c r="D819" s="24" t="s">
        <v>71</v>
      </c>
      <c r="E819" s="24">
        <v>300</v>
      </c>
      <c r="F819" s="26">
        <v>46235</v>
      </c>
      <c r="G819" s="24" t="s">
        <v>52</v>
      </c>
      <c r="H819" s="24" t="s">
        <v>53</v>
      </c>
      <c r="I819" s="24" t="s">
        <v>62</v>
      </c>
      <c r="J819" s="24" t="s">
        <v>126</v>
      </c>
      <c r="K819" s="24">
        <v>1</v>
      </c>
      <c r="L819" s="24" t="s">
        <v>66</v>
      </c>
      <c r="M819" s="26">
        <v>46238</v>
      </c>
      <c r="N819" s="27">
        <v>46238.333333333336</v>
      </c>
      <c r="O819" s="27">
        <v>46238.541666666664</v>
      </c>
      <c r="P819" s="24" t="s">
        <v>1496</v>
      </c>
      <c r="Q819" s="24" t="s">
        <v>1497</v>
      </c>
      <c r="R819" s="24" t="s">
        <v>249</v>
      </c>
      <c r="T819" s="24" t="s">
        <v>62</v>
      </c>
      <c r="U819" s="24" t="s">
        <v>269</v>
      </c>
      <c r="V819" s="27">
        <v>46238.338888888888</v>
      </c>
      <c r="W819" s="27">
        <v>46238.377083333333</v>
      </c>
      <c r="Z819" s="24">
        <v>1</v>
      </c>
      <c r="AA819" s="24" t="s">
        <v>60</v>
      </c>
      <c r="AB819" s="24" t="b">
        <v>0</v>
      </c>
      <c r="AC819" s="61"/>
    </row>
    <row r="820" spans="2:29" ht="13.7">
      <c r="B820" s="24" t="s">
        <v>49</v>
      </c>
      <c r="C820" s="24" t="s">
        <v>64</v>
      </c>
      <c r="D820" s="24" t="s">
        <v>71</v>
      </c>
      <c r="E820" s="24">
        <v>300</v>
      </c>
      <c r="F820" s="26">
        <v>46235</v>
      </c>
      <c r="G820" s="24" t="s">
        <v>52</v>
      </c>
      <c r="H820" s="24" t="s">
        <v>53</v>
      </c>
      <c r="I820" s="24" t="s">
        <v>62</v>
      </c>
      <c r="J820" s="24" t="s">
        <v>126</v>
      </c>
      <c r="K820" s="24">
        <v>1</v>
      </c>
      <c r="L820" s="24" t="s">
        <v>66</v>
      </c>
      <c r="M820" s="26">
        <v>46238</v>
      </c>
      <c r="N820" s="27">
        <v>46238.333333333336</v>
      </c>
      <c r="O820" s="27">
        <v>46238.541666666664</v>
      </c>
      <c r="P820" s="24" t="s">
        <v>1498</v>
      </c>
      <c r="Q820" s="24" t="s">
        <v>1499</v>
      </c>
      <c r="R820" s="24" t="s">
        <v>249</v>
      </c>
      <c r="T820" s="24" t="s">
        <v>62</v>
      </c>
      <c r="U820" s="24" t="s">
        <v>269</v>
      </c>
      <c r="V820" s="27">
        <v>46238.493055555555</v>
      </c>
      <c r="W820" s="27">
        <v>46238.524305555555</v>
      </c>
      <c r="Z820" s="24">
        <v>1</v>
      </c>
      <c r="AA820" s="24" t="s">
        <v>60</v>
      </c>
      <c r="AB820" s="24" t="b">
        <v>0</v>
      </c>
      <c r="AC820" s="61"/>
    </row>
    <row r="821" spans="2:29" ht="13.7">
      <c r="B821" s="24" t="s">
        <v>49</v>
      </c>
      <c r="C821" s="24" t="s">
        <v>64</v>
      </c>
      <c r="D821" s="24" t="s">
        <v>71</v>
      </c>
      <c r="E821" s="24">
        <v>360</v>
      </c>
      <c r="F821" s="26">
        <v>46174</v>
      </c>
      <c r="G821" s="24" t="s">
        <v>52</v>
      </c>
      <c r="H821" s="24" t="s">
        <v>53</v>
      </c>
      <c r="I821" s="24" t="s">
        <v>54</v>
      </c>
      <c r="J821" s="24" t="s">
        <v>125</v>
      </c>
      <c r="K821" s="24">
        <v>1</v>
      </c>
      <c r="L821" s="24" t="s">
        <v>66</v>
      </c>
      <c r="M821" s="26">
        <v>46201</v>
      </c>
      <c r="N821" s="27">
        <v>46201.375</v>
      </c>
      <c r="O821" s="27">
        <v>46201.625</v>
      </c>
      <c r="V821" s="27"/>
      <c r="W821" s="27"/>
      <c r="X821" s="24">
        <v>4</v>
      </c>
      <c r="Y821" s="24">
        <v>0</v>
      </c>
      <c r="Z821" s="24">
        <v>4</v>
      </c>
      <c r="AA821" s="24" t="s">
        <v>56</v>
      </c>
      <c r="AB821" s="24" t="b">
        <v>0</v>
      </c>
      <c r="AC821" s="61">
        <v>0</v>
      </c>
    </row>
    <row r="822" spans="2:29" ht="13.7">
      <c r="B822" s="24" t="s">
        <v>49</v>
      </c>
      <c r="C822" s="24" t="s">
        <v>64</v>
      </c>
      <c r="D822" s="24" t="s">
        <v>71</v>
      </c>
      <c r="E822" s="24">
        <v>360</v>
      </c>
      <c r="F822" s="26">
        <v>46174</v>
      </c>
      <c r="G822" s="24" t="s">
        <v>52</v>
      </c>
      <c r="H822" s="24" t="s">
        <v>53</v>
      </c>
      <c r="I822" s="24" t="s">
        <v>54</v>
      </c>
      <c r="J822" s="24" t="s">
        <v>126</v>
      </c>
      <c r="K822" s="24">
        <v>1</v>
      </c>
      <c r="L822" s="24" t="s">
        <v>66</v>
      </c>
      <c r="M822" s="26">
        <v>46201</v>
      </c>
      <c r="N822" s="27">
        <v>46201.375</v>
      </c>
      <c r="O822" s="27">
        <v>46201.625</v>
      </c>
      <c r="P822" s="24" t="s">
        <v>1500</v>
      </c>
      <c r="Q822" s="24" t="s">
        <v>1501</v>
      </c>
      <c r="R822" s="24" t="s">
        <v>142</v>
      </c>
      <c r="T822" s="24" t="s">
        <v>54</v>
      </c>
      <c r="U822" s="24" t="s">
        <v>1021</v>
      </c>
      <c r="V822" s="27">
        <v>46201.563888888886</v>
      </c>
      <c r="W822" s="27">
        <v>46201.605555555558</v>
      </c>
      <c r="Z822" s="24">
        <v>1</v>
      </c>
      <c r="AA822" s="24" t="s">
        <v>56</v>
      </c>
      <c r="AB822" s="24" t="b">
        <v>0</v>
      </c>
      <c r="AC822" s="61"/>
    </row>
    <row r="823" spans="2:29" ht="13.7">
      <c r="B823" s="24" t="s">
        <v>49</v>
      </c>
      <c r="C823" s="24" t="s">
        <v>64</v>
      </c>
      <c r="D823" s="24" t="s">
        <v>71</v>
      </c>
      <c r="E823" s="24">
        <v>360</v>
      </c>
      <c r="F823" s="26">
        <v>46174</v>
      </c>
      <c r="G823" s="24" t="s">
        <v>52</v>
      </c>
      <c r="H823" s="24" t="s">
        <v>53</v>
      </c>
      <c r="I823" s="24" t="s">
        <v>54</v>
      </c>
      <c r="J823" s="24" t="s">
        <v>126</v>
      </c>
      <c r="K823" s="24">
        <v>1</v>
      </c>
      <c r="L823" s="24" t="s">
        <v>66</v>
      </c>
      <c r="M823" s="26">
        <v>46201</v>
      </c>
      <c r="N823" s="27">
        <v>46201.375</v>
      </c>
      <c r="O823" s="27">
        <v>46201.625</v>
      </c>
      <c r="P823" s="24" t="s">
        <v>1502</v>
      </c>
      <c r="Q823" s="24" t="s">
        <v>1503</v>
      </c>
      <c r="R823" s="24" t="s">
        <v>149</v>
      </c>
      <c r="T823" s="24" t="s">
        <v>54</v>
      </c>
      <c r="U823" s="24" t="s">
        <v>1021</v>
      </c>
      <c r="V823" s="27">
        <v>46201.381944444445</v>
      </c>
      <c r="W823" s="27">
        <v>46201.42083333333</v>
      </c>
      <c r="Z823" s="24">
        <v>1</v>
      </c>
      <c r="AA823" s="24" t="s">
        <v>56</v>
      </c>
      <c r="AB823" s="24" t="b">
        <v>0</v>
      </c>
      <c r="AC823" s="61"/>
    </row>
    <row r="824" spans="2:29" ht="13.7">
      <c r="B824" s="24" t="s">
        <v>49</v>
      </c>
      <c r="C824" s="24" t="s">
        <v>64</v>
      </c>
      <c r="D824" s="24" t="s">
        <v>71</v>
      </c>
      <c r="E824" s="24">
        <v>360</v>
      </c>
      <c r="F824" s="26">
        <v>46174</v>
      </c>
      <c r="G824" s="24" t="s">
        <v>52</v>
      </c>
      <c r="H824" s="24" t="s">
        <v>53</v>
      </c>
      <c r="I824" s="24" t="s">
        <v>54</v>
      </c>
      <c r="J824" s="24" t="s">
        <v>126</v>
      </c>
      <c r="K824" s="24">
        <v>1</v>
      </c>
      <c r="L824" s="24" t="s">
        <v>66</v>
      </c>
      <c r="M824" s="26">
        <v>46201</v>
      </c>
      <c r="N824" s="27">
        <v>46201.375</v>
      </c>
      <c r="O824" s="27">
        <v>46201.625</v>
      </c>
      <c r="P824" s="24" t="s">
        <v>1504</v>
      </c>
      <c r="Q824" s="24" t="s">
        <v>1505</v>
      </c>
      <c r="R824" s="24" t="s">
        <v>142</v>
      </c>
      <c r="T824" s="24" t="s">
        <v>54</v>
      </c>
      <c r="U824" s="24" t="s">
        <v>1021</v>
      </c>
      <c r="V824" s="27">
        <v>46201.507638888892</v>
      </c>
      <c r="W824" s="27">
        <v>46201.556250000001</v>
      </c>
      <c r="Z824" s="24">
        <v>1</v>
      </c>
      <c r="AA824" s="24" t="s">
        <v>56</v>
      </c>
      <c r="AB824" s="24" t="b">
        <v>0</v>
      </c>
      <c r="AC824" s="61"/>
    </row>
    <row r="825" spans="2:29" ht="13.7">
      <c r="B825" s="24" t="s">
        <v>49</v>
      </c>
      <c r="C825" s="24" t="s">
        <v>64</v>
      </c>
      <c r="D825" s="24" t="s">
        <v>71</v>
      </c>
      <c r="E825" s="24">
        <v>360</v>
      </c>
      <c r="F825" s="26">
        <v>46174</v>
      </c>
      <c r="G825" s="24" t="s">
        <v>52</v>
      </c>
      <c r="H825" s="24" t="s">
        <v>53</v>
      </c>
      <c r="I825" s="24" t="s">
        <v>54</v>
      </c>
      <c r="J825" s="24" t="s">
        <v>126</v>
      </c>
      <c r="K825" s="24">
        <v>1</v>
      </c>
      <c r="L825" s="24" t="s">
        <v>66</v>
      </c>
      <c r="M825" s="26">
        <v>46201</v>
      </c>
      <c r="N825" s="27">
        <v>46201.375</v>
      </c>
      <c r="O825" s="27">
        <v>46201.625</v>
      </c>
      <c r="P825" s="24" t="s">
        <v>1506</v>
      </c>
      <c r="Q825" s="24" t="s">
        <v>1507</v>
      </c>
      <c r="R825" s="24" t="s">
        <v>146</v>
      </c>
      <c r="S825" s="24" t="s">
        <v>213</v>
      </c>
      <c r="T825" s="24" t="s">
        <v>54</v>
      </c>
      <c r="U825" s="24" t="s">
        <v>1021</v>
      </c>
      <c r="V825" s="27">
        <v>46201.442361111112</v>
      </c>
      <c r="W825" s="27">
        <v>46201.487500000003</v>
      </c>
      <c r="Z825" s="24">
        <v>1</v>
      </c>
      <c r="AA825" s="24" t="s">
        <v>56</v>
      </c>
      <c r="AB825" s="24" t="b">
        <v>0</v>
      </c>
      <c r="AC825" s="61"/>
    </row>
    <row r="826" spans="2:29" ht="13.7">
      <c r="B826" s="24" t="s">
        <v>49</v>
      </c>
      <c r="C826" s="24" t="s">
        <v>64</v>
      </c>
      <c r="D826" s="24" t="s">
        <v>71</v>
      </c>
      <c r="E826" s="24">
        <v>360</v>
      </c>
      <c r="F826" s="26">
        <v>46204</v>
      </c>
      <c r="G826" s="24" t="s">
        <v>52</v>
      </c>
      <c r="H826" s="24" t="s">
        <v>53</v>
      </c>
      <c r="I826" s="24" t="s">
        <v>59</v>
      </c>
      <c r="J826" s="24" t="s">
        <v>125</v>
      </c>
      <c r="K826" s="24">
        <v>1</v>
      </c>
      <c r="L826" s="24" t="s">
        <v>66</v>
      </c>
      <c r="M826" s="26">
        <v>46209</v>
      </c>
      <c r="N826" s="27">
        <v>46209.375</v>
      </c>
      <c r="O826" s="27">
        <v>46209.625</v>
      </c>
      <c r="V826" s="27"/>
      <c r="W826" s="27"/>
      <c r="X826" s="24">
        <v>4</v>
      </c>
      <c r="Y826" s="24">
        <v>0</v>
      </c>
      <c r="Z826" s="24">
        <v>4</v>
      </c>
      <c r="AA826" s="24" t="s">
        <v>58</v>
      </c>
      <c r="AB826" s="24" t="b">
        <v>0</v>
      </c>
      <c r="AC826" s="61">
        <v>0</v>
      </c>
    </row>
    <row r="827" spans="2:29" ht="13.7">
      <c r="B827" s="24" t="s">
        <v>49</v>
      </c>
      <c r="C827" s="24" t="s">
        <v>64</v>
      </c>
      <c r="D827" s="24" t="s">
        <v>71</v>
      </c>
      <c r="E827" s="24">
        <v>360</v>
      </c>
      <c r="F827" s="26">
        <v>46204</v>
      </c>
      <c r="G827" s="24" t="s">
        <v>52</v>
      </c>
      <c r="H827" s="24" t="s">
        <v>53</v>
      </c>
      <c r="I827" s="24" t="s">
        <v>59</v>
      </c>
      <c r="J827" s="24" t="s">
        <v>126</v>
      </c>
      <c r="K827" s="24">
        <v>1</v>
      </c>
      <c r="L827" s="24" t="s">
        <v>66</v>
      </c>
      <c r="M827" s="26">
        <v>46209</v>
      </c>
      <c r="N827" s="27">
        <v>46209.375</v>
      </c>
      <c r="O827" s="27">
        <v>46209.625</v>
      </c>
      <c r="P827" s="24" t="s">
        <v>1508</v>
      </c>
      <c r="Q827" s="24" t="s">
        <v>1509</v>
      </c>
      <c r="R827" s="24" t="s">
        <v>168</v>
      </c>
      <c r="T827" s="24" t="s">
        <v>59</v>
      </c>
      <c r="U827" s="24" t="s">
        <v>394</v>
      </c>
      <c r="V827" s="27">
        <v>46209.440972222219</v>
      </c>
      <c r="W827" s="27">
        <v>46209.477777777778</v>
      </c>
      <c r="Z827" s="24">
        <v>1</v>
      </c>
      <c r="AA827" s="24" t="s">
        <v>58</v>
      </c>
      <c r="AB827" s="24" t="b">
        <v>0</v>
      </c>
      <c r="AC827" s="61"/>
    </row>
    <row r="828" spans="2:29" ht="13.7">
      <c r="B828" s="24" t="s">
        <v>49</v>
      </c>
      <c r="C828" s="24" t="s">
        <v>64</v>
      </c>
      <c r="D828" s="24" t="s">
        <v>71</v>
      </c>
      <c r="E828" s="24">
        <v>360</v>
      </c>
      <c r="F828" s="26">
        <v>46204</v>
      </c>
      <c r="G828" s="24" t="s">
        <v>52</v>
      </c>
      <c r="H828" s="24" t="s">
        <v>53</v>
      </c>
      <c r="I828" s="24" t="s">
        <v>59</v>
      </c>
      <c r="J828" s="24" t="s">
        <v>126</v>
      </c>
      <c r="K828" s="24">
        <v>1</v>
      </c>
      <c r="L828" s="24" t="s">
        <v>66</v>
      </c>
      <c r="M828" s="26">
        <v>46209</v>
      </c>
      <c r="N828" s="27">
        <v>46209.375</v>
      </c>
      <c r="O828" s="27">
        <v>46209.625</v>
      </c>
      <c r="P828" s="24" t="s">
        <v>1510</v>
      </c>
      <c r="Q828" s="24" t="s">
        <v>1511</v>
      </c>
      <c r="R828" s="24" t="s">
        <v>174</v>
      </c>
      <c r="T828" s="24" t="s">
        <v>59</v>
      </c>
      <c r="U828" s="24" t="s">
        <v>394</v>
      </c>
      <c r="V828" s="27">
        <v>46209.376388888886</v>
      </c>
      <c r="W828" s="27">
        <v>46209.420138888891</v>
      </c>
      <c r="Z828" s="24">
        <v>1</v>
      </c>
      <c r="AA828" s="24" t="s">
        <v>58</v>
      </c>
      <c r="AB828" s="24" t="b">
        <v>0</v>
      </c>
      <c r="AC828" s="61"/>
    </row>
    <row r="829" spans="2:29" ht="13.7">
      <c r="B829" s="24" t="s">
        <v>49</v>
      </c>
      <c r="C829" s="24" t="s">
        <v>64</v>
      </c>
      <c r="D829" s="24" t="s">
        <v>71</v>
      </c>
      <c r="E829" s="24">
        <v>360</v>
      </c>
      <c r="F829" s="26">
        <v>46204</v>
      </c>
      <c r="G829" s="24" t="s">
        <v>52</v>
      </c>
      <c r="H829" s="24" t="s">
        <v>53</v>
      </c>
      <c r="I829" s="24" t="s">
        <v>59</v>
      </c>
      <c r="J829" s="24" t="s">
        <v>126</v>
      </c>
      <c r="K829" s="24">
        <v>1</v>
      </c>
      <c r="L829" s="24" t="s">
        <v>66</v>
      </c>
      <c r="M829" s="26">
        <v>46209</v>
      </c>
      <c r="N829" s="27">
        <v>46209.375</v>
      </c>
      <c r="O829" s="27">
        <v>46209.625</v>
      </c>
      <c r="P829" s="24" t="s">
        <v>1512</v>
      </c>
      <c r="Q829" s="24" t="s">
        <v>1513</v>
      </c>
      <c r="R829" s="24" t="s">
        <v>284</v>
      </c>
      <c r="T829" s="24" t="s">
        <v>59</v>
      </c>
      <c r="U829" s="24" t="s">
        <v>394</v>
      </c>
      <c r="V829" s="27">
        <v>46209.501388888886</v>
      </c>
      <c r="W829" s="27">
        <v>46209.541666666664</v>
      </c>
      <c r="Z829" s="24">
        <v>1</v>
      </c>
      <c r="AA829" s="24" t="s">
        <v>58</v>
      </c>
      <c r="AB829" s="24" t="b">
        <v>0</v>
      </c>
      <c r="AC829" s="61"/>
    </row>
    <row r="830" spans="2:29" ht="13.7">
      <c r="B830" s="24" t="s">
        <v>49</v>
      </c>
      <c r="C830" s="24" t="s">
        <v>64</v>
      </c>
      <c r="D830" s="24" t="s">
        <v>71</v>
      </c>
      <c r="E830" s="24">
        <v>360</v>
      </c>
      <c r="F830" s="26">
        <v>46204</v>
      </c>
      <c r="G830" s="24" t="s">
        <v>52</v>
      </c>
      <c r="H830" s="24" t="s">
        <v>53</v>
      </c>
      <c r="I830" s="24" t="s">
        <v>59</v>
      </c>
      <c r="J830" s="24" t="s">
        <v>126</v>
      </c>
      <c r="K830" s="24">
        <v>1</v>
      </c>
      <c r="L830" s="24" t="s">
        <v>66</v>
      </c>
      <c r="M830" s="26">
        <v>46209</v>
      </c>
      <c r="N830" s="27">
        <v>46209.375</v>
      </c>
      <c r="O830" s="27">
        <v>46209.625</v>
      </c>
      <c r="P830" s="24" t="s">
        <v>1514</v>
      </c>
      <c r="Q830" s="24" t="s">
        <v>1515</v>
      </c>
      <c r="R830" s="24" t="s">
        <v>174</v>
      </c>
      <c r="T830" s="24" t="s">
        <v>59</v>
      </c>
      <c r="U830" s="24" t="s">
        <v>394</v>
      </c>
      <c r="V830" s="27">
        <v>46209.570138888892</v>
      </c>
      <c r="W830" s="27">
        <v>46209.605555555558</v>
      </c>
      <c r="Z830" s="24">
        <v>1</v>
      </c>
      <c r="AA830" s="24" t="s">
        <v>58</v>
      </c>
      <c r="AB830" s="24" t="b">
        <v>0</v>
      </c>
      <c r="AC830" s="61"/>
    </row>
    <row r="831" spans="2:29" ht="13.7">
      <c r="B831" s="24" t="s">
        <v>49</v>
      </c>
      <c r="C831" s="24" t="s">
        <v>64</v>
      </c>
      <c r="D831" s="24" t="s">
        <v>71</v>
      </c>
      <c r="E831" s="24">
        <v>360</v>
      </c>
      <c r="F831" s="26">
        <v>46204</v>
      </c>
      <c r="G831" s="24" t="s">
        <v>52</v>
      </c>
      <c r="H831" s="24" t="s">
        <v>53</v>
      </c>
      <c r="I831" s="24" t="s">
        <v>67</v>
      </c>
      <c r="J831" s="24" t="s">
        <v>125</v>
      </c>
      <c r="K831" s="24">
        <v>1</v>
      </c>
      <c r="L831" s="24" t="s">
        <v>66</v>
      </c>
      <c r="M831" s="26">
        <v>46216</v>
      </c>
      <c r="N831" s="27">
        <v>46216.354166666664</v>
      </c>
      <c r="O831" s="27">
        <v>46216.604166666664</v>
      </c>
      <c r="V831" s="27"/>
      <c r="W831" s="27"/>
      <c r="X831" s="24">
        <v>4</v>
      </c>
      <c r="Y831" s="24">
        <v>0</v>
      </c>
      <c r="Z831" s="24">
        <v>4</v>
      </c>
      <c r="AA831" s="24" t="s">
        <v>58</v>
      </c>
      <c r="AB831" s="24" t="b">
        <v>0</v>
      </c>
      <c r="AC831" s="61">
        <v>0</v>
      </c>
    </row>
    <row r="832" spans="2:29" ht="13.7">
      <c r="B832" s="24" t="s">
        <v>49</v>
      </c>
      <c r="C832" s="24" t="s">
        <v>64</v>
      </c>
      <c r="D832" s="24" t="s">
        <v>71</v>
      </c>
      <c r="E832" s="24">
        <v>360</v>
      </c>
      <c r="F832" s="26">
        <v>46204</v>
      </c>
      <c r="G832" s="24" t="s">
        <v>52</v>
      </c>
      <c r="H832" s="24" t="s">
        <v>53</v>
      </c>
      <c r="I832" s="24" t="s">
        <v>67</v>
      </c>
      <c r="J832" s="24" t="s">
        <v>126</v>
      </c>
      <c r="K832" s="24">
        <v>1</v>
      </c>
      <c r="L832" s="24" t="s">
        <v>66</v>
      </c>
      <c r="M832" s="26">
        <v>46216</v>
      </c>
      <c r="N832" s="27">
        <v>46216.354166666664</v>
      </c>
      <c r="O832" s="27">
        <v>46216.604166666664</v>
      </c>
      <c r="P832" s="24" t="s">
        <v>1516</v>
      </c>
      <c r="Q832" s="24" t="s">
        <v>1517</v>
      </c>
      <c r="R832" s="24" t="s">
        <v>605</v>
      </c>
      <c r="S832" s="24" t="s">
        <v>198</v>
      </c>
      <c r="T832" s="24" t="s">
        <v>67</v>
      </c>
      <c r="U832" s="24" t="s">
        <v>394</v>
      </c>
      <c r="V832" s="27">
        <v>46216.42291666667</v>
      </c>
      <c r="W832" s="27">
        <v>46216.462500000001</v>
      </c>
      <c r="Z832" s="24">
        <v>1</v>
      </c>
      <c r="AA832" s="24" t="s">
        <v>58</v>
      </c>
      <c r="AB832" s="24" t="b">
        <v>0</v>
      </c>
      <c r="AC832" s="61"/>
    </row>
    <row r="833" spans="2:29" ht="13.7">
      <c r="B833" s="24" t="s">
        <v>49</v>
      </c>
      <c r="C833" s="24" t="s">
        <v>64</v>
      </c>
      <c r="D833" s="24" t="s">
        <v>71</v>
      </c>
      <c r="E833" s="24">
        <v>360</v>
      </c>
      <c r="F833" s="26">
        <v>46204</v>
      </c>
      <c r="G833" s="24" t="s">
        <v>52</v>
      </c>
      <c r="H833" s="24" t="s">
        <v>53</v>
      </c>
      <c r="I833" s="24" t="s">
        <v>67</v>
      </c>
      <c r="J833" s="24" t="s">
        <v>126</v>
      </c>
      <c r="K833" s="24">
        <v>1</v>
      </c>
      <c r="L833" s="24" t="s">
        <v>66</v>
      </c>
      <c r="M833" s="26">
        <v>46216</v>
      </c>
      <c r="N833" s="27">
        <v>46216.354166666664</v>
      </c>
      <c r="O833" s="27">
        <v>46216.604166666664</v>
      </c>
      <c r="P833" s="24" t="s">
        <v>1518</v>
      </c>
      <c r="Q833" s="24" t="s">
        <v>1519</v>
      </c>
      <c r="R833" s="24" t="s">
        <v>687</v>
      </c>
      <c r="T833" s="24" t="s">
        <v>67</v>
      </c>
      <c r="U833" s="24" t="s">
        <v>394</v>
      </c>
      <c r="V833" s="27">
        <v>46216.481249999997</v>
      </c>
      <c r="W833" s="27">
        <v>46216.520833333336</v>
      </c>
      <c r="Z833" s="24">
        <v>1</v>
      </c>
      <c r="AA833" s="24" t="s">
        <v>58</v>
      </c>
      <c r="AB833" s="24" t="b">
        <v>0</v>
      </c>
      <c r="AC833" s="61"/>
    </row>
    <row r="834" spans="2:29" ht="13.7">
      <c r="B834" s="24" t="s">
        <v>49</v>
      </c>
      <c r="C834" s="24" t="s">
        <v>64</v>
      </c>
      <c r="D834" s="24" t="s">
        <v>71</v>
      </c>
      <c r="E834" s="24">
        <v>360</v>
      </c>
      <c r="F834" s="26">
        <v>46204</v>
      </c>
      <c r="G834" s="24" t="s">
        <v>52</v>
      </c>
      <c r="H834" s="24" t="s">
        <v>53</v>
      </c>
      <c r="I834" s="24" t="s">
        <v>67</v>
      </c>
      <c r="J834" s="24" t="s">
        <v>126</v>
      </c>
      <c r="K834" s="24">
        <v>1</v>
      </c>
      <c r="L834" s="24" t="s">
        <v>66</v>
      </c>
      <c r="M834" s="26">
        <v>46216</v>
      </c>
      <c r="N834" s="27">
        <v>46216.354166666664</v>
      </c>
      <c r="O834" s="27">
        <v>46216.604166666664</v>
      </c>
      <c r="P834" s="24" t="s">
        <v>1520</v>
      </c>
      <c r="Q834" s="24" t="s">
        <v>1521</v>
      </c>
      <c r="R834" s="24" t="s">
        <v>608</v>
      </c>
      <c r="T834" s="24" t="s">
        <v>67</v>
      </c>
      <c r="U834" s="24" t="s">
        <v>394</v>
      </c>
      <c r="V834" s="27">
        <v>46216.54791666667</v>
      </c>
      <c r="W834" s="27">
        <v>46216.584027777775</v>
      </c>
      <c r="Z834" s="24">
        <v>1</v>
      </c>
      <c r="AA834" s="24" t="s">
        <v>58</v>
      </c>
      <c r="AB834" s="24" t="b">
        <v>0</v>
      </c>
      <c r="AC834" s="61"/>
    </row>
    <row r="835" spans="2:29" ht="13.7">
      <c r="B835" s="24" t="s">
        <v>49</v>
      </c>
      <c r="C835" s="24" t="s">
        <v>64</v>
      </c>
      <c r="D835" s="24" t="s">
        <v>71</v>
      </c>
      <c r="E835" s="24">
        <v>360</v>
      </c>
      <c r="F835" s="26">
        <v>46204</v>
      </c>
      <c r="G835" s="24" t="s">
        <v>52</v>
      </c>
      <c r="H835" s="24" t="s">
        <v>53</v>
      </c>
      <c r="I835" s="24" t="s">
        <v>67</v>
      </c>
      <c r="J835" s="24" t="s">
        <v>126</v>
      </c>
      <c r="K835" s="24">
        <v>1</v>
      </c>
      <c r="L835" s="24" t="s">
        <v>66</v>
      </c>
      <c r="M835" s="26">
        <v>46216</v>
      </c>
      <c r="N835" s="27">
        <v>46216.354166666664</v>
      </c>
      <c r="O835" s="27">
        <v>46216.604166666664</v>
      </c>
      <c r="P835" s="24" t="s">
        <v>1522</v>
      </c>
      <c r="Q835" s="24" t="s">
        <v>1523</v>
      </c>
      <c r="R835" s="24" t="s">
        <v>730</v>
      </c>
      <c r="T835" s="24" t="s">
        <v>67</v>
      </c>
      <c r="U835" s="24" t="s">
        <v>394</v>
      </c>
      <c r="V835" s="27">
        <v>46216.35833333333</v>
      </c>
      <c r="W835" s="27">
        <v>46216.402083333334</v>
      </c>
      <c r="Z835" s="24">
        <v>1</v>
      </c>
      <c r="AA835" s="24" t="s">
        <v>58</v>
      </c>
      <c r="AB835" s="24" t="b">
        <v>0</v>
      </c>
      <c r="AC835" s="61"/>
    </row>
    <row r="836" spans="2:29" ht="13.7">
      <c r="B836" s="24" t="s">
        <v>49</v>
      </c>
      <c r="C836" s="24" t="s">
        <v>64</v>
      </c>
      <c r="D836" s="24" t="s">
        <v>71</v>
      </c>
      <c r="E836" s="24">
        <v>360</v>
      </c>
      <c r="F836" s="26">
        <v>46235</v>
      </c>
      <c r="G836" s="24" t="s">
        <v>52</v>
      </c>
      <c r="H836" s="24" t="s">
        <v>53</v>
      </c>
      <c r="I836" s="24" t="s">
        <v>62</v>
      </c>
      <c r="J836" s="24" t="s">
        <v>125</v>
      </c>
      <c r="K836" s="24">
        <v>1</v>
      </c>
      <c r="L836" s="24" t="s">
        <v>66</v>
      </c>
      <c r="M836" s="26">
        <v>46257</v>
      </c>
      <c r="N836" s="27">
        <v>46257.354166666664</v>
      </c>
      <c r="O836" s="27">
        <v>46257.604166666664</v>
      </c>
      <c r="V836" s="27"/>
      <c r="W836" s="27"/>
      <c r="X836" s="24">
        <v>4</v>
      </c>
      <c r="Y836" s="24">
        <v>0</v>
      </c>
      <c r="Z836" s="24">
        <v>4</v>
      </c>
      <c r="AA836" s="24" t="s">
        <v>60</v>
      </c>
      <c r="AB836" s="24" t="b">
        <v>0</v>
      </c>
      <c r="AC836" s="61">
        <v>0</v>
      </c>
    </row>
    <row r="837" spans="2:29" ht="13.7">
      <c r="B837" s="24" t="s">
        <v>49</v>
      </c>
      <c r="C837" s="24" t="s">
        <v>64</v>
      </c>
      <c r="D837" s="24" t="s">
        <v>71</v>
      </c>
      <c r="E837" s="24">
        <v>360</v>
      </c>
      <c r="F837" s="26">
        <v>46235</v>
      </c>
      <c r="G837" s="24" t="s">
        <v>52</v>
      </c>
      <c r="H837" s="24" t="s">
        <v>53</v>
      </c>
      <c r="I837" s="24" t="s">
        <v>62</v>
      </c>
      <c r="J837" s="24" t="s">
        <v>126</v>
      </c>
      <c r="K837" s="24">
        <v>1</v>
      </c>
      <c r="L837" s="24" t="s">
        <v>66</v>
      </c>
      <c r="M837" s="26">
        <v>46257</v>
      </c>
      <c r="N837" s="27">
        <v>46257.354166666664</v>
      </c>
      <c r="O837" s="27">
        <v>46257.604166666664</v>
      </c>
      <c r="P837" s="24" t="s">
        <v>1524</v>
      </c>
      <c r="Q837" s="24" t="s">
        <v>1525</v>
      </c>
      <c r="R837" s="24" t="s">
        <v>253</v>
      </c>
      <c r="T837" s="24" t="s">
        <v>62</v>
      </c>
      <c r="U837" s="24" t="s">
        <v>394</v>
      </c>
      <c r="V837" s="27">
        <v>46257.361111111109</v>
      </c>
      <c r="W837" s="27">
        <v>46257.397222222222</v>
      </c>
      <c r="Z837" s="24">
        <v>1</v>
      </c>
      <c r="AA837" s="24" t="s">
        <v>60</v>
      </c>
      <c r="AB837" s="24" t="b">
        <v>0</v>
      </c>
      <c r="AC837" s="61"/>
    </row>
    <row r="838" spans="2:29" ht="13.7">
      <c r="B838" s="24" t="s">
        <v>49</v>
      </c>
      <c r="C838" s="24" t="s">
        <v>64</v>
      </c>
      <c r="D838" s="24" t="s">
        <v>71</v>
      </c>
      <c r="E838" s="24">
        <v>360</v>
      </c>
      <c r="F838" s="26">
        <v>46235</v>
      </c>
      <c r="G838" s="24" t="s">
        <v>52</v>
      </c>
      <c r="H838" s="24" t="s">
        <v>53</v>
      </c>
      <c r="I838" s="24" t="s">
        <v>62</v>
      </c>
      <c r="J838" s="24" t="s">
        <v>126</v>
      </c>
      <c r="K838" s="24">
        <v>1</v>
      </c>
      <c r="L838" s="24" t="s">
        <v>66</v>
      </c>
      <c r="M838" s="26">
        <v>46257</v>
      </c>
      <c r="N838" s="27">
        <v>46257.354166666664</v>
      </c>
      <c r="O838" s="27">
        <v>46257.604166666664</v>
      </c>
      <c r="P838" s="24" t="s">
        <v>1526</v>
      </c>
      <c r="Q838" s="24" t="s">
        <v>1527</v>
      </c>
      <c r="R838" s="24" t="s">
        <v>253</v>
      </c>
      <c r="T838" s="24" t="s">
        <v>62</v>
      </c>
      <c r="U838" s="24" t="s">
        <v>394</v>
      </c>
      <c r="V838" s="27">
        <v>46257.486111111109</v>
      </c>
      <c r="W838" s="27">
        <v>46257.527083333334</v>
      </c>
      <c r="Z838" s="24">
        <v>1</v>
      </c>
      <c r="AA838" s="24" t="s">
        <v>60</v>
      </c>
      <c r="AB838" s="24" t="b">
        <v>0</v>
      </c>
      <c r="AC838" s="61"/>
    </row>
    <row r="839" spans="2:29" ht="13.7">
      <c r="B839" s="24" t="s">
        <v>49</v>
      </c>
      <c r="C839" s="24" t="s">
        <v>64</v>
      </c>
      <c r="D839" s="24" t="s">
        <v>71</v>
      </c>
      <c r="E839" s="24">
        <v>360</v>
      </c>
      <c r="F839" s="26">
        <v>46235</v>
      </c>
      <c r="G839" s="24" t="s">
        <v>52</v>
      </c>
      <c r="H839" s="24" t="s">
        <v>53</v>
      </c>
      <c r="I839" s="24" t="s">
        <v>62</v>
      </c>
      <c r="J839" s="24" t="s">
        <v>126</v>
      </c>
      <c r="K839" s="24">
        <v>1</v>
      </c>
      <c r="L839" s="24" t="s">
        <v>66</v>
      </c>
      <c r="M839" s="26">
        <v>46257</v>
      </c>
      <c r="N839" s="27">
        <v>46257.354166666664</v>
      </c>
      <c r="O839" s="27">
        <v>46257.604166666664</v>
      </c>
      <c r="P839" s="24" t="s">
        <v>1528</v>
      </c>
      <c r="Q839" s="24" t="s">
        <v>1529</v>
      </c>
      <c r="R839" s="24" t="s">
        <v>253</v>
      </c>
      <c r="T839" s="24" t="s">
        <v>62</v>
      </c>
      <c r="U839" s="24" t="s">
        <v>394</v>
      </c>
      <c r="V839" s="27">
        <v>46257.421527777777</v>
      </c>
      <c r="W839" s="27">
        <v>46257.453472222223</v>
      </c>
      <c r="Z839" s="24">
        <v>1</v>
      </c>
      <c r="AA839" s="24" t="s">
        <v>60</v>
      </c>
      <c r="AB839" s="24" t="b">
        <v>0</v>
      </c>
      <c r="AC839" s="61"/>
    </row>
    <row r="840" spans="2:29" ht="13.7">
      <c r="B840" s="24" t="s">
        <v>49</v>
      </c>
      <c r="C840" s="24" t="s">
        <v>64</v>
      </c>
      <c r="D840" s="24" t="s">
        <v>71</v>
      </c>
      <c r="E840" s="24">
        <v>360</v>
      </c>
      <c r="F840" s="26">
        <v>46235</v>
      </c>
      <c r="G840" s="24" t="s">
        <v>52</v>
      </c>
      <c r="H840" s="24" t="s">
        <v>53</v>
      </c>
      <c r="I840" s="24" t="s">
        <v>62</v>
      </c>
      <c r="J840" s="24" t="s">
        <v>126</v>
      </c>
      <c r="K840" s="24">
        <v>1</v>
      </c>
      <c r="L840" s="24" t="s">
        <v>66</v>
      </c>
      <c r="M840" s="26">
        <v>46257</v>
      </c>
      <c r="N840" s="27">
        <v>46257.354166666664</v>
      </c>
      <c r="O840" s="27">
        <v>46257.604166666664</v>
      </c>
      <c r="P840" s="24" t="s">
        <v>1530</v>
      </c>
      <c r="Q840" s="24" t="s">
        <v>1531</v>
      </c>
      <c r="R840" s="24" t="s">
        <v>328</v>
      </c>
      <c r="S840" s="24" t="s">
        <v>213</v>
      </c>
      <c r="T840" s="24" t="s">
        <v>62</v>
      </c>
      <c r="U840" s="24" t="s">
        <v>394</v>
      </c>
      <c r="V840" s="27">
        <v>46257.546527777777</v>
      </c>
      <c r="W840" s="27">
        <v>46257.581944444442</v>
      </c>
      <c r="Z840" s="24">
        <v>1</v>
      </c>
      <c r="AA840" s="24" t="s">
        <v>60</v>
      </c>
      <c r="AB840" s="24" t="b">
        <v>0</v>
      </c>
      <c r="AC840" s="61"/>
    </row>
    <row r="841" spans="2:29" ht="13.7">
      <c r="B841" s="24" t="s">
        <v>49</v>
      </c>
      <c r="C841" s="24" t="s">
        <v>64</v>
      </c>
      <c r="D841" s="24" t="s">
        <v>71</v>
      </c>
      <c r="E841" s="24">
        <v>420</v>
      </c>
      <c r="F841" s="26">
        <v>46174</v>
      </c>
      <c r="G841" s="24" t="s">
        <v>52</v>
      </c>
      <c r="H841" s="24" t="s">
        <v>53</v>
      </c>
      <c r="I841" s="24" t="s">
        <v>67</v>
      </c>
      <c r="J841" s="24" t="s">
        <v>125</v>
      </c>
      <c r="K841" s="24">
        <v>1</v>
      </c>
      <c r="L841" s="24" t="s">
        <v>66</v>
      </c>
      <c r="M841" s="26">
        <v>46178</v>
      </c>
      <c r="N841" s="27">
        <v>46178.354166666664</v>
      </c>
      <c r="O841" s="27">
        <v>46178.645833333336</v>
      </c>
      <c r="V841" s="27"/>
      <c r="W841" s="27"/>
      <c r="X841" s="24">
        <v>4</v>
      </c>
      <c r="Y841" s="24">
        <v>0</v>
      </c>
      <c r="Z841" s="24">
        <v>4</v>
      </c>
      <c r="AA841" s="24" t="s">
        <v>56</v>
      </c>
      <c r="AB841" s="24" t="b">
        <v>0</v>
      </c>
      <c r="AC841" s="61">
        <v>0</v>
      </c>
    </row>
    <row r="842" spans="2:29" ht="13.7">
      <c r="B842" s="24" t="s">
        <v>49</v>
      </c>
      <c r="C842" s="24" t="s">
        <v>64</v>
      </c>
      <c r="D842" s="24" t="s">
        <v>71</v>
      </c>
      <c r="E842" s="24">
        <v>420</v>
      </c>
      <c r="F842" s="26">
        <v>46174</v>
      </c>
      <c r="G842" s="24" t="s">
        <v>52</v>
      </c>
      <c r="H842" s="24" t="s">
        <v>53</v>
      </c>
      <c r="I842" s="24" t="s">
        <v>67</v>
      </c>
      <c r="J842" s="24" t="s">
        <v>126</v>
      </c>
      <c r="K842" s="24">
        <v>1</v>
      </c>
      <c r="L842" s="24" t="s">
        <v>66</v>
      </c>
      <c r="M842" s="26">
        <v>46178</v>
      </c>
      <c r="N842" s="27">
        <v>46178.354166666664</v>
      </c>
      <c r="O842" s="27">
        <v>46178.645833333336</v>
      </c>
      <c r="P842" s="24" t="s">
        <v>1532</v>
      </c>
      <c r="Q842" s="24" t="s">
        <v>1533</v>
      </c>
      <c r="R842" s="24" t="s">
        <v>605</v>
      </c>
      <c r="S842" s="24" t="s">
        <v>152</v>
      </c>
      <c r="T842" s="24" t="s">
        <v>67</v>
      </c>
      <c r="U842" s="24" t="s">
        <v>297</v>
      </c>
      <c r="V842" s="27">
        <v>46178.362500000003</v>
      </c>
      <c r="W842" s="27">
        <v>46178.408333333333</v>
      </c>
      <c r="Z842" s="24">
        <v>1</v>
      </c>
      <c r="AA842" s="24" t="s">
        <v>56</v>
      </c>
      <c r="AB842" s="24" t="b">
        <v>0</v>
      </c>
      <c r="AC842" s="61"/>
    </row>
    <row r="843" spans="2:29" ht="13.7">
      <c r="B843" s="24" t="s">
        <v>49</v>
      </c>
      <c r="C843" s="24" t="s">
        <v>64</v>
      </c>
      <c r="D843" s="24" t="s">
        <v>71</v>
      </c>
      <c r="E843" s="24">
        <v>420</v>
      </c>
      <c r="F843" s="26">
        <v>46174</v>
      </c>
      <c r="G843" s="24" t="s">
        <v>52</v>
      </c>
      <c r="H843" s="24" t="s">
        <v>53</v>
      </c>
      <c r="I843" s="24" t="s">
        <v>67</v>
      </c>
      <c r="J843" s="24" t="s">
        <v>126</v>
      </c>
      <c r="K843" s="24">
        <v>1</v>
      </c>
      <c r="L843" s="24" t="s">
        <v>66</v>
      </c>
      <c r="M843" s="26">
        <v>46178</v>
      </c>
      <c r="N843" s="27">
        <v>46178.354166666664</v>
      </c>
      <c r="O843" s="27">
        <v>46178.645833333336</v>
      </c>
      <c r="P843" s="24" t="s">
        <v>1534</v>
      </c>
      <c r="Q843" s="24" t="s">
        <v>1535</v>
      </c>
      <c r="R843" s="24" t="s">
        <v>608</v>
      </c>
      <c r="T843" s="24" t="s">
        <v>67</v>
      </c>
      <c r="U843" s="24" t="s">
        <v>297</v>
      </c>
      <c r="V843" s="27">
        <v>46178.504166666666</v>
      </c>
      <c r="W843" s="27">
        <v>46178.554166666669</v>
      </c>
      <c r="Z843" s="24">
        <v>1</v>
      </c>
      <c r="AA843" s="24" t="s">
        <v>56</v>
      </c>
      <c r="AB843" s="24" t="b">
        <v>0</v>
      </c>
      <c r="AC843" s="61"/>
    </row>
    <row r="844" spans="2:29" ht="13.7">
      <c r="B844" s="24" t="s">
        <v>49</v>
      </c>
      <c r="C844" s="24" t="s">
        <v>64</v>
      </c>
      <c r="D844" s="24" t="s">
        <v>71</v>
      </c>
      <c r="E844" s="24">
        <v>420</v>
      </c>
      <c r="F844" s="26">
        <v>46174</v>
      </c>
      <c r="G844" s="24" t="s">
        <v>52</v>
      </c>
      <c r="H844" s="24" t="s">
        <v>53</v>
      </c>
      <c r="I844" s="24" t="s">
        <v>67</v>
      </c>
      <c r="J844" s="24" t="s">
        <v>126</v>
      </c>
      <c r="K844" s="24">
        <v>1</v>
      </c>
      <c r="L844" s="24" t="s">
        <v>66</v>
      </c>
      <c r="M844" s="26">
        <v>46178</v>
      </c>
      <c r="N844" s="27">
        <v>46178.354166666664</v>
      </c>
      <c r="O844" s="27">
        <v>46178.645833333336</v>
      </c>
      <c r="P844" s="24" t="s">
        <v>1536</v>
      </c>
      <c r="Q844" s="24" t="s">
        <v>1537</v>
      </c>
      <c r="R844" s="24" t="s">
        <v>608</v>
      </c>
      <c r="T844" s="24" t="s">
        <v>67</v>
      </c>
      <c r="U844" s="24" t="s">
        <v>297</v>
      </c>
      <c r="V844" s="27">
        <v>46178.432638888888</v>
      </c>
      <c r="W844" s="27">
        <v>46178.477083333331</v>
      </c>
      <c r="Z844" s="24">
        <v>1</v>
      </c>
      <c r="AA844" s="24" t="s">
        <v>56</v>
      </c>
      <c r="AB844" s="24" t="b">
        <v>0</v>
      </c>
      <c r="AC844" s="61"/>
    </row>
    <row r="845" spans="2:29" ht="13.7">
      <c r="B845" s="24" t="s">
        <v>49</v>
      </c>
      <c r="C845" s="24" t="s">
        <v>64</v>
      </c>
      <c r="D845" s="24" t="s">
        <v>71</v>
      </c>
      <c r="E845" s="24">
        <v>420</v>
      </c>
      <c r="F845" s="26">
        <v>46174</v>
      </c>
      <c r="G845" s="24" t="s">
        <v>52</v>
      </c>
      <c r="H845" s="24" t="s">
        <v>53</v>
      </c>
      <c r="I845" s="24" t="s">
        <v>67</v>
      </c>
      <c r="J845" s="24" t="s">
        <v>126</v>
      </c>
      <c r="K845" s="24">
        <v>1</v>
      </c>
      <c r="L845" s="24" t="s">
        <v>66</v>
      </c>
      <c r="M845" s="26">
        <v>46178</v>
      </c>
      <c r="N845" s="27">
        <v>46178.354166666664</v>
      </c>
      <c r="O845" s="27">
        <v>46178.645833333336</v>
      </c>
      <c r="P845" s="24" t="s">
        <v>1538</v>
      </c>
      <c r="Q845" s="24" t="s">
        <v>1539</v>
      </c>
      <c r="R845" s="24" t="s">
        <v>730</v>
      </c>
      <c r="T845" s="24" t="s">
        <v>67</v>
      </c>
      <c r="U845" s="24" t="s">
        <v>297</v>
      </c>
      <c r="V845" s="27">
        <v>46178.574305555558</v>
      </c>
      <c r="W845" s="27">
        <v>46178.614583333336</v>
      </c>
      <c r="Z845" s="24">
        <v>1</v>
      </c>
      <c r="AA845" s="24" t="s">
        <v>56</v>
      </c>
      <c r="AB845" s="24" t="b">
        <v>0</v>
      </c>
      <c r="AC845" s="61"/>
    </row>
    <row r="846" spans="2:29" ht="13.7">
      <c r="B846" s="24" t="s">
        <v>49</v>
      </c>
      <c r="C846" s="24" t="s">
        <v>64</v>
      </c>
      <c r="D846" s="24" t="s">
        <v>71</v>
      </c>
      <c r="E846" s="24">
        <v>420</v>
      </c>
      <c r="F846" s="26">
        <v>46174</v>
      </c>
      <c r="G846" s="24" t="s">
        <v>52</v>
      </c>
      <c r="H846" s="24" t="s">
        <v>53</v>
      </c>
      <c r="I846" s="24" t="s">
        <v>62</v>
      </c>
      <c r="J846" s="24" t="s">
        <v>125</v>
      </c>
      <c r="K846" s="24">
        <v>1</v>
      </c>
      <c r="L846" s="24" t="s">
        <v>66</v>
      </c>
      <c r="M846" s="26">
        <v>46197</v>
      </c>
      <c r="N846" s="27">
        <v>46197.3125</v>
      </c>
      <c r="O846" s="27">
        <v>46197.604166666664</v>
      </c>
      <c r="V846" s="27"/>
      <c r="W846" s="27"/>
      <c r="X846" s="24">
        <v>4</v>
      </c>
      <c r="Y846" s="24">
        <v>0</v>
      </c>
      <c r="Z846" s="24">
        <v>4</v>
      </c>
      <c r="AA846" s="24" t="s">
        <v>56</v>
      </c>
      <c r="AB846" s="24" t="b">
        <v>0</v>
      </c>
      <c r="AC846" s="61">
        <v>0</v>
      </c>
    </row>
    <row r="847" spans="2:29" ht="13.7">
      <c r="B847" s="24" t="s">
        <v>49</v>
      </c>
      <c r="C847" s="24" t="s">
        <v>64</v>
      </c>
      <c r="D847" s="24" t="s">
        <v>71</v>
      </c>
      <c r="E847" s="24">
        <v>420</v>
      </c>
      <c r="F847" s="26">
        <v>46174</v>
      </c>
      <c r="G847" s="24" t="s">
        <v>52</v>
      </c>
      <c r="H847" s="24" t="s">
        <v>53</v>
      </c>
      <c r="I847" s="24" t="s">
        <v>62</v>
      </c>
      <c r="J847" s="24" t="s">
        <v>126</v>
      </c>
      <c r="K847" s="24">
        <v>1</v>
      </c>
      <c r="L847" s="24" t="s">
        <v>66</v>
      </c>
      <c r="M847" s="26">
        <v>46197</v>
      </c>
      <c r="N847" s="27">
        <v>46197.3125</v>
      </c>
      <c r="O847" s="27">
        <v>46197.604166666664</v>
      </c>
      <c r="P847" s="24" t="s">
        <v>1540</v>
      </c>
      <c r="Q847" s="24" t="s">
        <v>1541</v>
      </c>
      <c r="R847" s="24" t="s">
        <v>249</v>
      </c>
      <c r="T847" s="24" t="s">
        <v>62</v>
      </c>
      <c r="U847" s="24" t="s">
        <v>297</v>
      </c>
      <c r="V847" s="27">
        <v>46197.316666666666</v>
      </c>
      <c r="W847" s="27">
        <v>46197.361805555556</v>
      </c>
      <c r="Z847" s="24">
        <v>1</v>
      </c>
      <c r="AA847" s="24" t="s">
        <v>56</v>
      </c>
      <c r="AB847" s="24" t="b">
        <v>0</v>
      </c>
      <c r="AC847" s="61"/>
    </row>
    <row r="848" spans="2:29" ht="13.7">
      <c r="B848" s="24" t="s">
        <v>49</v>
      </c>
      <c r="C848" s="24" t="s">
        <v>64</v>
      </c>
      <c r="D848" s="24" t="s">
        <v>71</v>
      </c>
      <c r="E848" s="24">
        <v>420</v>
      </c>
      <c r="F848" s="26">
        <v>46174</v>
      </c>
      <c r="G848" s="24" t="s">
        <v>52</v>
      </c>
      <c r="H848" s="24" t="s">
        <v>53</v>
      </c>
      <c r="I848" s="24" t="s">
        <v>62</v>
      </c>
      <c r="J848" s="24" t="s">
        <v>126</v>
      </c>
      <c r="K848" s="24">
        <v>1</v>
      </c>
      <c r="L848" s="24" t="s">
        <v>66</v>
      </c>
      <c r="M848" s="26">
        <v>46197</v>
      </c>
      <c r="N848" s="27">
        <v>46197.3125</v>
      </c>
      <c r="O848" s="27">
        <v>46197.604166666664</v>
      </c>
      <c r="P848" s="24" t="s">
        <v>1542</v>
      </c>
      <c r="Q848" s="24" t="s">
        <v>1543</v>
      </c>
      <c r="R848" s="24" t="s">
        <v>249</v>
      </c>
      <c r="S848" s="24" t="s">
        <v>213</v>
      </c>
      <c r="T848" s="24" t="s">
        <v>62</v>
      </c>
      <c r="U848" s="24" t="s">
        <v>297</v>
      </c>
      <c r="V848" s="27">
        <v>46197.390972222223</v>
      </c>
      <c r="W848" s="27">
        <v>46197.431944444441</v>
      </c>
      <c r="Z848" s="24">
        <v>1</v>
      </c>
      <c r="AA848" s="24" t="s">
        <v>56</v>
      </c>
      <c r="AB848" s="24" t="b">
        <v>0</v>
      </c>
      <c r="AC848" s="61"/>
    </row>
    <row r="849" spans="2:29" ht="13.7">
      <c r="B849" s="24" t="s">
        <v>49</v>
      </c>
      <c r="C849" s="24" t="s">
        <v>64</v>
      </c>
      <c r="D849" s="24" t="s">
        <v>71</v>
      </c>
      <c r="E849" s="24">
        <v>420</v>
      </c>
      <c r="F849" s="26">
        <v>46174</v>
      </c>
      <c r="G849" s="24" t="s">
        <v>52</v>
      </c>
      <c r="H849" s="24" t="s">
        <v>53</v>
      </c>
      <c r="I849" s="24" t="s">
        <v>62</v>
      </c>
      <c r="J849" s="24" t="s">
        <v>126</v>
      </c>
      <c r="K849" s="24">
        <v>1</v>
      </c>
      <c r="L849" s="24" t="s">
        <v>66</v>
      </c>
      <c r="M849" s="26">
        <v>46197</v>
      </c>
      <c r="N849" s="27">
        <v>46197.3125</v>
      </c>
      <c r="O849" s="27">
        <v>46197.604166666664</v>
      </c>
      <c r="P849" s="24" t="s">
        <v>1544</v>
      </c>
      <c r="Q849" s="24" t="s">
        <v>1545</v>
      </c>
      <c r="R849" s="24" t="s">
        <v>328</v>
      </c>
      <c r="T849" s="24" t="s">
        <v>62</v>
      </c>
      <c r="U849" s="24" t="s">
        <v>297</v>
      </c>
      <c r="V849" s="27">
        <v>46197.538888888892</v>
      </c>
      <c r="W849" s="27">
        <v>46197.585416666669</v>
      </c>
      <c r="Z849" s="24">
        <v>1</v>
      </c>
      <c r="AA849" s="24" t="s">
        <v>56</v>
      </c>
      <c r="AB849" s="24" t="b">
        <v>0</v>
      </c>
      <c r="AC849" s="61"/>
    </row>
    <row r="850" spans="2:29" ht="13.7">
      <c r="B850" s="24" t="s">
        <v>49</v>
      </c>
      <c r="C850" s="24" t="s">
        <v>64</v>
      </c>
      <c r="D850" s="24" t="s">
        <v>71</v>
      </c>
      <c r="E850" s="24">
        <v>420</v>
      </c>
      <c r="F850" s="26">
        <v>46174</v>
      </c>
      <c r="G850" s="24" t="s">
        <v>52</v>
      </c>
      <c r="H850" s="24" t="s">
        <v>53</v>
      </c>
      <c r="I850" s="24" t="s">
        <v>62</v>
      </c>
      <c r="J850" s="24" t="s">
        <v>126</v>
      </c>
      <c r="K850" s="24">
        <v>1</v>
      </c>
      <c r="L850" s="24" t="s">
        <v>66</v>
      </c>
      <c r="M850" s="26">
        <v>46197</v>
      </c>
      <c r="N850" s="27">
        <v>46197.3125</v>
      </c>
      <c r="O850" s="27">
        <v>46197.604166666664</v>
      </c>
      <c r="P850" s="24" t="s">
        <v>1546</v>
      </c>
      <c r="Q850" s="24" t="s">
        <v>1547</v>
      </c>
      <c r="R850" s="24" t="s">
        <v>328</v>
      </c>
      <c r="T850" s="24" t="s">
        <v>62</v>
      </c>
      <c r="U850" s="24" t="s">
        <v>297</v>
      </c>
      <c r="V850" s="27">
        <v>46197.460416666669</v>
      </c>
      <c r="W850" s="27">
        <v>46197.51458333333</v>
      </c>
      <c r="Z850" s="24">
        <v>1</v>
      </c>
      <c r="AA850" s="24" t="s">
        <v>56</v>
      </c>
      <c r="AB850" s="24" t="b">
        <v>0</v>
      </c>
      <c r="AC850" s="61"/>
    </row>
    <row r="851" spans="2:29" ht="13.7">
      <c r="B851" s="24" t="s">
        <v>49</v>
      </c>
      <c r="C851" s="24" t="s">
        <v>64</v>
      </c>
      <c r="D851" s="24" t="s">
        <v>71</v>
      </c>
      <c r="E851" s="24">
        <v>420</v>
      </c>
      <c r="F851" s="26">
        <v>46204</v>
      </c>
      <c r="G851" s="24" t="s">
        <v>52</v>
      </c>
      <c r="H851" s="24" t="s">
        <v>53</v>
      </c>
      <c r="I851" s="24" t="s">
        <v>68</v>
      </c>
      <c r="J851" s="24" t="s">
        <v>125</v>
      </c>
      <c r="K851" s="24">
        <v>1</v>
      </c>
      <c r="L851" s="24" t="s">
        <v>66</v>
      </c>
      <c r="M851" s="26">
        <v>46215</v>
      </c>
      <c r="N851" s="27">
        <v>46215.3125</v>
      </c>
      <c r="O851" s="27">
        <v>46215.604166666664</v>
      </c>
      <c r="V851" s="27"/>
      <c r="W851" s="27"/>
      <c r="X851" s="24">
        <v>4</v>
      </c>
      <c r="Y851" s="24">
        <v>0</v>
      </c>
      <c r="Z851" s="24">
        <v>4</v>
      </c>
      <c r="AA851" s="24" t="s">
        <v>58</v>
      </c>
      <c r="AB851" s="24" t="b">
        <v>0</v>
      </c>
      <c r="AC851" s="61">
        <v>0</v>
      </c>
    </row>
    <row r="852" spans="2:29" ht="13.7">
      <c r="B852" s="24" t="s">
        <v>49</v>
      </c>
      <c r="C852" s="24" t="s">
        <v>64</v>
      </c>
      <c r="D852" s="24" t="s">
        <v>71</v>
      </c>
      <c r="E852" s="24">
        <v>420</v>
      </c>
      <c r="F852" s="26">
        <v>46204</v>
      </c>
      <c r="G852" s="24" t="s">
        <v>52</v>
      </c>
      <c r="H852" s="24" t="s">
        <v>53</v>
      </c>
      <c r="I852" s="24" t="s">
        <v>68</v>
      </c>
      <c r="J852" s="24" t="s">
        <v>126</v>
      </c>
      <c r="K852" s="24">
        <v>1</v>
      </c>
      <c r="L852" s="24" t="s">
        <v>66</v>
      </c>
      <c r="M852" s="26">
        <v>46215</v>
      </c>
      <c r="N852" s="27">
        <v>46215.3125</v>
      </c>
      <c r="O852" s="27">
        <v>46215.604166666664</v>
      </c>
      <c r="P852" s="24" t="s">
        <v>1548</v>
      </c>
      <c r="Q852" s="24" t="s">
        <v>1549</v>
      </c>
      <c r="R852" s="24" t="s">
        <v>633</v>
      </c>
      <c r="S852" s="24" t="s">
        <v>152</v>
      </c>
      <c r="T852" s="24" t="s">
        <v>68</v>
      </c>
      <c r="U852" s="24" t="s">
        <v>580</v>
      </c>
      <c r="V852" s="27">
        <v>46215.464583333334</v>
      </c>
      <c r="W852" s="27">
        <v>46215.504861111112</v>
      </c>
      <c r="Z852" s="24">
        <v>1</v>
      </c>
      <c r="AA852" s="24" t="s">
        <v>58</v>
      </c>
      <c r="AB852" s="24" t="b">
        <v>0</v>
      </c>
      <c r="AC852" s="61"/>
    </row>
    <row r="853" spans="2:29" ht="13.7">
      <c r="B853" s="24" t="s">
        <v>49</v>
      </c>
      <c r="C853" s="24" t="s">
        <v>64</v>
      </c>
      <c r="D853" s="24" t="s">
        <v>71</v>
      </c>
      <c r="E853" s="24">
        <v>420</v>
      </c>
      <c r="F853" s="26">
        <v>46204</v>
      </c>
      <c r="G853" s="24" t="s">
        <v>52</v>
      </c>
      <c r="H853" s="24" t="s">
        <v>53</v>
      </c>
      <c r="I853" s="24" t="s">
        <v>68</v>
      </c>
      <c r="J853" s="24" t="s">
        <v>126</v>
      </c>
      <c r="K853" s="24">
        <v>1</v>
      </c>
      <c r="L853" s="24" t="s">
        <v>66</v>
      </c>
      <c r="M853" s="26">
        <v>46215</v>
      </c>
      <c r="N853" s="27">
        <v>46215.3125</v>
      </c>
      <c r="O853" s="27">
        <v>46215.604166666664</v>
      </c>
      <c r="P853" s="24" t="s">
        <v>1550</v>
      </c>
      <c r="Q853" s="24" t="s">
        <v>1551</v>
      </c>
      <c r="R853" s="24" t="s">
        <v>323</v>
      </c>
      <c r="S853" s="24" t="s">
        <v>213</v>
      </c>
      <c r="T853" s="24" t="s">
        <v>68</v>
      </c>
      <c r="U853" s="24" t="s">
        <v>580</v>
      </c>
      <c r="V853" s="27">
        <v>46215.538194444445</v>
      </c>
      <c r="W853" s="27">
        <v>46215.586805555555</v>
      </c>
      <c r="Z853" s="24">
        <v>1</v>
      </c>
      <c r="AA853" s="24" t="s">
        <v>58</v>
      </c>
      <c r="AB853" s="24" t="b">
        <v>0</v>
      </c>
      <c r="AC853" s="61"/>
    </row>
    <row r="854" spans="2:29" ht="13.7">
      <c r="B854" s="24" t="s">
        <v>49</v>
      </c>
      <c r="C854" s="24" t="s">
        <v>64</v>
      </c>
      <c r="D854" s="24" t="s">
        <v>71</v>
      </c>
      <c r="E854" s="24">
        <v>420</v>
      </c>
      <c r="F854" s="26">
        <v>46204</v>
      </c>
      <c r="G854" s="24" t="s">
        <v>52</v>
      </c>
      <c r="H854" s="24" t="s">
        <v>53</v>
      </c>
      <c r="I854" s="24" t="s">
        <v>68</v>
      </c>
      <c r="J854" s="24" t="s">
        <v>126</v>
      </c>
      <c r="K854" s="24">
        <v>1</v>
      </c>
      <c r="L854" s="24" t="s">
        <v>66</v>
      </c>
      <c r="M854" s="26">
        <v>46215</v>
      </c>
      <c r="N854" s="27">
        <v>46215.3125</v>
      </c>
      <c r="O854" s="27">
        <v>46215.604166666664</v>
      </c>
      <c r="P854" s="24" t="s">
        <v>1552</v>
      </c>
      <c r="Q854" s="24" t="s">
        <v>1553</v>
      </c>
      <c r="R854" s="24" t="s">
        <v>636</v>
      </c>
      <c r="S854" s="24" t="s">
        <v>152</v>
      </c>
      <c r="T854" s="24" t="s">
        <v>68</v>
      </c>
      <c r="U854" s="24" t="s">
        <v>580</v>
      </c>
      <c r="V854" s="27">
        <v>46215.320833333331</v>
      </c>
      <c r="W854" s="27">
        <v>46215.36041666667</v>
      </c>
      <c r="Z854" s="24">
        <v>1</v>
      </c>
      <c r="AA854" s="24" t="s">
        <v>58</v>
      </c>
      <c r="AB854" s="24" t="b">
        <v>0</v>
      </c>
      <c r="AC854" s="61"/>
    </row>
    <row r="855" spans="2:29" ht="13.7">
      <c r="B855" s="24" t="s">
        <v>49</v>
      </c>
      <c r="C855" s="24" t="s">
        <v>64</v>
      </c>
      <c r="D855" s="24" t="s">
        <v>71</v>
      </c>
      <c r="E855" s="24">
        <v>420</v>
      </c>
      <c r="F855" s="26">
        <v>46204</v>
      </c>
      <c r="G855" s="24" t="s">
        <v>52</v>
      </c>
      <c r="H855" s="24" t="s">
        <v>53</v>
      </c>
      <c r="I855" s="24" t="s">
        <v>68</v>
      </c>
      <c r="J855" s="24" t="s">
        <v>126</v>
      </c>
      <c r="K855" s="24">
        <v>1</v>
      </c>
      <c r="L855" s="24" t="s">
        <v>66</v>
      </c>
      <c r="M855" s="26">
        <v>46215</v>
      </c>
      <c r="N855" s="27">
        <v>46215.3125</v>
      </c>
      <c r="O855" s="27">
        <v>46215.604166666664</v>
      </c>
      <c r="P855" s="24" t="s">
        <v>1554</v>
      </c>
      <c r="Q855" s="24" t="s">
        <v>1555</v>
      </c>
      <c r="R855" s="24" t="s">
        <v>633</v>
      </c>
      <c r="T855" s="24" t="s">
        <v>68</v>
      </c>
      <c r="U855" s="24" t="s">
        <v>580</v>
      </c>
      <c r="V855" s="27">
        <v>46215.388194444444</v>
      </c>
      <c r="W855" s="27">
        <v>46215.436111111114</v>
      </c>
      <c r="Z855" s="24">
        <v>1</v>
      </c>
      <c r="AA855" s="24" t="s">
        <v>58</v>
      </c>
      <c r="AB855" s="24" t="b">
        <v>0</v>
      </c>
      <c r="AC855" s="61"/>
    </row>
    <row r="856" spans="2:29" ht="13.7">
      <c r="B856" s="24" t="s">
        <v>49</v>
      </c>
      <c r="C856" s="24" t="s">
        <v>64</v>
      </c>
      <c r="D856" s="24" t="s">
        <v>71</v>
      </c>
      <c r="E856" s="24">
        <v>420</v>
      </c>
      <c r="F856" s="26">
        <v>46204</v>
      </c>
      <c r="G856" s="24" t="s">
        <v>52</v>
      </c>
      <c r="H856" s="24" t="s">
        <v>53</v>
      </c>
      <c r="I856" s="24" t="s">
        <v>68</v>
      </c>
      <c r="J856" s="24" t="s">
        <v>125</v>
      </c>
      <c r="K856" s="24">
        <v>1</v>
      </c>
      <c r="L856" s="24" t="s">
        <v>66</v>
      </c>
      <c r="M856" s="26">
        <v>46217</v>
      </c>
      <c r="N856" s="27">
        <v>46217.375</v>
      </c>
      <c r="O856" s="27">
        <v>46217.666666666664</v>
      </c>
      <c r="V856" s="27"/>
      <c r="W856" s="27"/>
      <c r="X856" s="24">
        <v>4</v>
      </c>
      <c r="Y856" s="24">
        <v>0</v>
      </c>
      <c r="Z856" s="24">
        <v>4</v>
      </c>
      <c r="AA856" s="24" t="s">
        <v>58</v>
      </c>
      <c r="AB856" s="24" t="b">
        <v>0</v>
      </c>
      <c r="AC856" s="61">
        <v>0</v>
      </c>
    </row>
    <row r="857" spans="2:29" ht="13.7">
      <c r="B857" s="24" t="s">
        <v>49</v>
      </c>
      <c r="C857" s="24" t="s">
        <v>64</v>
      </c>
      <c r="D857" s="24" t="s">
        <v>71</v>
      </c>
      <c r="E857" s="24">
        <v>420</v>
      </c>
      <c r="F857" s="26">
        <v>46204</v>
      </c>
      <c r="G857" s="24" t="s">
        <v>52</v>
      </c>
      <c r="H857" s="24" t="s">
        <v>53</v>
      </c>
      <c r="I857" s="24" t="s">
        <v>68</v>
      </c>
      <c r="J857" s="24" t="s">
        <v>126</v>
      </c>
      <c r="K857" s="24">
        <v>1</v>
      </c>
      <c r="L857" s="24" t="s">
        <v>66</v>
      </c>
      <c r="M857" s="26">
        <v>46217</v>
      </c>
      <c r="N857" s="27">
        <v>46217.375</v>
      </c>
      <c r="O857" s="27">
        <v>46217.666666666664</v>
      </c>
      <c r="P857" s="24" t="s">
        <v>1556</v>
      </c>
      <c r="Q857" s="24" t="s">
        <v>1557</v>
      </c>
      <c r="R857" s="24" t="s">
        <v>633</v>
      </c>
      <c r="T857" s="24" t="s">
        <v>68</v>
      </c>
      <c r="U857" s="24" t="s">
        <v>580</v>
      </c>
      <c r="V857" s="27">
        <v>46217.455555555556</v>
      </c>
      <c r="W857" s="27">
        <v>46217.504861111112</v>
      </c>
      <c r="Z857" s="24">
        <v>1</v>
      </c>
      <c r="AA857" s="24" t="s">
        <v>58</v>
      </c>
      <c r="AB857" s="24" t="b">
        <v>0</v>
      </c>
      <c r="AC857" s="61"/>
    </row>
    <row r="858" spans="2:29" ht="13.7">
      <c r="B858" s="24" t="s">
        <v>49</v>
      </c>
      <c r="C858" s="24" t="s">
        <v>64</v>
      </c>
      <c r="D858" s="24" t="s">
        <v>71</v>
      </c>
      <c r="E858" s="24">
        <v>420</v>
      </c>
      <c r="F858" s="26">
        <v>46204</v>
      </c>
      <c r="G858" s="24" t="s">
        <v>52</v>
      </c>
      <c r="H858" s="24" t="s">
        <v>53</v>
      </c>
      <c r="I858" s="24" t="s">
        <v>68</v>
      </c>
      <c r="J858" s="24" t="s">
        <v>126</v>
      </c>
      <c r="K858" s="24">
        <v>1</v>
      </c>
      <c r="L858" s="24" t="s">
        <v>66</v>
      </c>
      <c r="M858" s="26">
        <v>46217</v>
      </c>
      <c r="N858" s="27">
        <v>46217.375</v>
      </c>
      <c r="O858" s="27">
        <v>46217.666666666664</v>
      </c>
      <c r="P858" s="24" t="s">
        <v>1558</v>
      </c>
      <c r="Q858" s="24" t="s">
        <v>1559</v>
      </c>
      <c r="R858" s="24" t="s">
        <v>636</v>
      </c>
      <c r="T858" s="24" t="s">
        <v>68</v>
      </c>
      <c r="U858" s="24" t="s">
        <v>580</v>
      </c>
      <c r="V858" s="27">
        <v>46217.378472222219</v>
      </c>
      <c r="W858" s="27">
        <v>46217.422222222223</v>
      </c>
      <c r="Z858" s="24">
        <v>1</v>
      </c>
      <c r="AA858" s="24" t="s">
        <v>58</v>
      </c>
      <c r="AB858" s="24" t="b">
        <v>0</v>
      </c>
      <c r="AC858" s="61"/>
    </row>
    <row r="859" spans="2:29" ht="13.7">
      <c r="B859" s="24" t="s">
        <v>49</v>
      </c>
      <c r="C859" s="24" t="s">
        <v>64</v>
      </c>
      <c r="D859" s="24" t="s">
        <v>71</v>
      </c>
      <c r="E859" s="24">
        <v>420</v>
      </c>
      <c r="F859" s="26">
        <v>46204</v>
      </c>
      <c r="G859" s="24" t="s">
        <v>52</v>
      </c>
      <c r="H859" s="24" t="s">
        <v>53</v>
      </c>
      <c r="I859" s="24" t="s">
        <v>68</v>
      </c>
      <c r="J859" s="24" t="s">
        <v>126</v>
      </c>
      <c r="K859" s="24">
        <v>1</v>
      </c>
      <c r="L859" s="24" t="s">
        <v>66</v>
      </c>
      <c r="M859" s="26">
        <v>46217</v>
      </c>
      <c r="N859" s="27">
        <v>46217.375</v>
      </c>
      <c r="O859" s="27">
        <v>46217.666666666664</v>
      </c>
      <c r="P859" s="24" t="s">
        <v>1560</v>
      </c>
      <c r="Q859" s="24" t="s">
        <v>1561</v>
      </c>
      <c r="R859" s="24" t="s">
        <v>633</v>
      </c>
      <c r="S859" s="24" t="s">
        <v>160</v>
      </c>
      <c r="T859" s="24" t="s">
        <v>68</v>
      </c>
      <c r="U859" s="24" t="s">
        <v>580</v>
      </c>
      <c r="V859" s="27">
        <v>46217.522222222222</v>
      </c>
      <c r="W859" s="27">
        <v>46217.574305555558</v>
      </c>
      <c r="Z859" s="24">
        <v>1</v>
      </c>
      <c r="AA859" s="24" t="s">
        <v>58</v>
      </c>
      <c r="AB859" s="24" t="b">
        <v>0</v>
      </c>
      <c r="AC859" s="61"/>
    </row>
    <row r="860" spans="2:29" ht="13.7">
      <c r="B860" s="24" t="s">
        <v>49</v>
      </c>
      <c r="C860" s="24" t="s">
        <v>64</v>
      </c>
      <c r="D860" s="24" t="s">
        <v>71</v>
      </c>
      <c r="E860" s="24">
        <v>420</v>
      </c>
      <c r="F860" s="26">
        <v>46204</v>
      </c>
      <c r="G860" s="24" t="s">
        <v>52</v>
      </c>
      <c r="H860" s="24" t="s">
        <v>53</v>
      </c>
      <c r="I860" s="24" t="s">
        <v>68</v>
      </c>
      <c r="J860" s="24" t="s">
        <v>126</v>
      </c>
      <c r="K860" s="24">
        <v>1</v>
      </c>
      <c r="L860" s="24" t="s">
        <v>66</v>
      </c>
      <c r="M860" s="26">
        <v>46217</v>
      </c>
      <c r="N860" s="27">
        <v>46217.375</v>
      </c>
      <c r="O860" s="27">
        <v>46217.666666666664</v>
      </c>
      <c r="P860" s="24" t="s">
        <v>1562</v>
      </c>
      <c r="Q860" s="24" t="s">
        <v>1563</v>
      </c>
      <c r="R860" s="24" t="s">
        <v>636</v>
      </c>
      <c r="T860" s="24" t="s">
        <v>68</v>
      </c>
      <c r="U860" s="24" t="s">
        <v>580</v>
      </c>
      <c r="V860" s="27">
        <v>46217.595833333333</v>
      </c>
      <c r="W860" s="27">
        <v>46217.63958333333</v>
      </c>
      <c r="Z860" s="24">
        <v>1</v>
      </c>
      <c r="AA860" s="24" t="s">
        <v>58</v>
      </c>
      <c r="AB860" s="24" t="b">
        <v>0</v>
      </c>
      <c r="AC860" s="61"/>
    </row>
    <row r="861" spans="2:29" ht="13.7">
      <c r="B861" s="24" t="s">
        <v>49</v>
      </c>
      <c r="C861" s="24" t="s">
        <v>64</v>
      </c>
      <c r="D861" s="24" t="s">
        <v>71</v>
      </c>
      <c r="E861" s="24">
        <v>420</v>
      </c>
      <c r="F861" s="26">
        <v>46204</v>
      </c>
      <c r="G861" s="24" t="s">
        <v>52</v>
      </c>
      <c r="H861" s="24" t="s">
        <v>53</v>
      </c>
      <c r="I861" s="24" t="s">
        <v>59</v>
      </c>
      <c r="J861" s="24" t="s">
        <v>125</v>
      </c>
      <c r="K861" s="24">
        <v>1</v>
      </c>
      <c r="L861" s="24" t="s">
        <v>66</v>
      </c>
      <c r="M861" s="26">
        <v>46233</v>
      </c>
      <c r="N861" s="27">
        <v>46233.333333333336</v>
      </c>
      <c r="O861" s="27">
        <v>46233.625</v>
      </c>
      <c r="V861" s="27"/>
      <c r="W861" s="27"/>
      <c r="X861" s="24">
        <v>4</v>
      </c>
      <c r="Y861" s="24">
        <v>0</v>
      </c>
      <c r="Z861" s="24">
        <v>4</v>
      </c>
      <c r="AA861" s="24" t="s">
        <v>58</v>
      </c>
      <c r="AB861" s="24" t="b">
        <v>0</v>
      </c>
      <c r="AC861" s="61">
        <v>0</v>
      </c>
    </row>
    <row r="862" spans="2:29" ht="13.7">
      <c r="B862" s="24" t="s">
        <v>49</v>
      </c>
      <c r="C862" s="24" t="s">
        <v>64</v>
      </c>
      <c r="D862" s="24" t="s">
        <v>71</v>
      </c>
      <c r="E862" s="24">
        <v>420</v>
      </c>
      <c r="F862" s="26">
        <v>46204</v>
      </c>
      <c r="G862" s="24" t="s">
        <v>52</v>
      </c>
      <c r="H862" s="24" t="s">
        <v>53</v>
      </c>
      <c r="I862" s="24" t="s">
        <v>59</v>
      </c>
      <c r="J862" s="24" t="s">
        <v>126</v>
      </c>
      <c r="K862" s="24">
        <v>1</v>
      </c>
      <c r="L862" s="24" t="s">
        <v>66</v>
      </c>
      <c r="M862" s="26">
        <v>46233</v>
      </c>
      <c r="N862" s="27">
        <v>46233.333333333336</v>
      </c>
      <c r="O862" s="27">
        <v>46233.625</v>
      </c>
      <c r="P862" s="24" t="s">
        <v>1564</v>
      </c>
      <c r="Q862" s="24" t="s">
        <v>1565</v>
      </c>
      <c r="R862" s="24" t="s">
        <v>174</v>
      </c>
      <c r="S862" s="24" t="s">
        <v>213</v>
      </c>
      <c r="T862" s="24" t="s">
        <v>59</v>
      </c>
      <c r="U862" s="24" t="s">
        <v>547</v>
      </c>
      <c r="V862" s="27">
        <v>46233.414583333331</v>
      </c>
      <c r="W862" s="27">
        <v>46233.461111111108</v>
      </c>
      <c r="Z862" s="24">
        <v>1</v>
      </c>
      <c r="AA862" s="24" t="s">
        <v>58</v>
      </c>
      <c r="AB862" s="24" t="b">
        <v>0</v>
      </c>
      <c r="AC862" s="61"/>
    </row>
    <row r="863" spans="2:29" ht="13.7">
      <c r="B863" s="24" t="s">
        <v>49</v>
      </c>
      <c r="C863" s="24" t="s">
        <v>64</v>
      </c>
      <c r="D863" s="24" t="s">
        <v>71</v>
      </c>
      <c r="E863" s="24">
        <v>420</v>
      </c>
      <c r="F863" s="26">
        <v>46204</v>
      </c>
      <c r="G863" s="24" t="s">
        <v>52</v>
      </c>
      <c r="H863" s="24" t="s">
        <v>53</v>
      </c>
      <c r="I863" s="24" t="s">
        <v>59</v>
      </c>
      <c r="J863" s="24" t="s">
        <v>126</v>
      </c>
      <c r="K863" s="24">
        <v>1</v>
      </c>
      <c r="L863" s="24" t="s">
        <v>66</v>
      </c>
      <c r="M863" s="26">
        <v>46233</v>
      </c>
      <c r="N863" s="27">
        <v>46233.333333333336</v>
      </c>
      <c r="O863" s="27">
        <v>46233.625</v>
      </c>
      <c r="P863" s="24" t="s">
        <v>1566</v>
      </c>
      <c r="Q863" s="24" t="s">
        <v>1567</v>
      </c>
      <c r="R863" s="24" t="s">
        <v>168</v>
      </c>
      <c r="T863" s="24" t="s">
        <v>59</v>
      </c>
      <c r="U863" s="24" t="s">
        <v>547</v>
      </c>
      <c r="V863" s="27">
        <v>46233.556944444441</v>
      </c>
      <c r="W863" s="27">
        <v>46233.599305555559</v>
      </c>
      <c r="Z863" s="24">
        <v>1</v>
      </c>
      <c r="AA863" s="24" t="s">
        <v>58</v>
      </c>
      <c r="AB863" s="24" t="b">
        <v>0</v>
      </c>
      <c r="AC863" s="61"/>
    </row>
    <row r="864" spans="2:29" ht="13.7">
      <c r="B864" s="24" t="s">
        <v>49</v>
      </c>
      <c r="C864" s="24" t="s">
        <v>64</v>
      </c>
      <c r="D864" s="24" t="s">
        <v>71</v>
      </c>
      <c r="E864" s="24">
        <v>420</v>
      </c>
      <c r="F864" s="26">
        <v>46204</v>
      </c>
      <c r="G864" s="24" t="s">
        <v>52</v>
      </c>
      <c r="H864" s="24" t="s">
        <v>53</v>
      </c>
      <c r="I864" s="24" t="s">
        <v>59</v>
      </c>
      <c r="J864" s="24" t="s">
        <v>126</v>
      </c>
      <c r="K864" s="24">
        <v>1</v>
      </c>
      <c r="L864" s="24" t="s">
        <v>66</v>
      </c>
      <c r="M864" s="26">
        <v>46233</v>
      </c>
      <c r="N864" s="27">
        <v>46233.333333333336</v>
      </c>
      <c r="O864" s="27">
        <v>46233.625</v>
      </c>
      <c r="P864" s="24" t="s">
        <v>1568</v>
      </c>
      <c r="Q864" s="24" t="s">
        <v>1569</v>
      </c>
      <c r="R864" s="24" t="s">
        <v>284</v>
      </c>
      <c r="T864" s="24" t="s">
        <v>59</v>
      </c>
      <c r="U864" s="24" t="s">
        <v>547</v>
      </c>
      <c r="V864" s="27">
        <v>46233.48333333333</v>
      </c>
      <c r="W864" s="27">
        <v>46233.522916666669</v>
      </c>
      <c r="Z864" s="24">
        <v>1</v>
      </c>
      <c r="AA864" s="24" t="s">
        <v>58</v>
      </c>
      <c r="AB864" s="24" t="b">
        <v>0</v>
      </c>
      <c r="AC864" s="61"/>
    </row>
    <row r="865" spans="2:29" ht="13.7">
      <c r="B865" s="24" t="s">
        <v>49</v>
      </c>
      <c r="C865" s="24" t="s">
        <v>64</v>
      </c>
      <c r="D865" s="24" t="s">
        <v>71</v>
      </c>
      <c r="E865" s="24">
        <v>420</v>
      </c>
      <c r="F865" s="26">
        <v>46204</v>
      </c>
      <c r="G865" s="24" t="s">
        <v>52</v>
      </c>
      <c r="H865" s="24" t="s">
        <v>53</v>
      </c>
      <c r="I865" s="24" t="s">
        <v>59</v>
      </c>
      <c r="J865" s="24" t="s">
        <v>126</v>
      </c>
      <c r="K865" s="24">
        <v>1</v>
      </c>
      <c r="L865" s="24" t="s">
        <v>66</v>
      </c>
      <c r="M865" s="26">
        <v>46233</v>
      </c>
      <c r="N865" s="27">
        <v>46233.333333333336</v>
      </c>
      <c r="O865" s="27">
        <v>46233.625</v>
      </c>
      <c r="P865" s="24" t="s">
        <v>1570</v>
      </c>
      <c r="Q865" s="24" t="s">
        <v>1571</v>
      </c>
      <c r="R865" s="24" t="s">
        <v>284</v>
      </c>
      <c r="S865" s="24" t="s">
        <v>160</v>
      </c>
      <c r="T865" s="24" t="s">
        <v>59</v>
      </c>
      <c r="U865" s="24" t="s">
        <v>547</v>
      </c>
      <c r="V865" s="27">
        <v>46233.339583333334</v>
      </c>
      <c r="W865" s="27">
        <v>46233.388888888891</v>
      </c>
      <c r="Z865" s="24">
        <v>1</v>
      </c>
      <c r="AA865" s="24" t="s">
        <v>58</v>
      </c>
      <c r="AB865" s="24" t="b">
        <v>0</v>
      </c>
      <c r="AC865" s="61"/>
    </row>
    <row r="866" spans="2:29" ht="13.7">
      <c r="B866" s="24" t="s">
        <v>49</v>
      </c>
      <c r="C866" s="24" t="s">
        <v>64</v>
      </c>
      <c r="D866" s="24" t="s">
        <v>71</v>
      </c>
      <c r="E866" s="24">
        <v>420</v>
      </c>
      <c r="F866" s="26">
        <v>46235</v>
      </c>
      <c r="G866" s="24" t="s">
        <v>52</v>
      </c>
      <c r="H866" s="24" t="s">
        <v>53</v>
      </c>
      <c r="I866" s="24" t="s">
        <v>59</v>
      </c>
      <c r="J866" s="24" t="s">
        <v>125</v>
      </c>
      <c r="K866" s="24">
        <v>1</v>
      </c>
      <c r="L866" s="24" t="s">
        <v>66</v>
      </c>
      <c r="M866" s="26">
        <v>46265</v>
      </c>
      <c r="N866" s="27">
        <v>46265.354166666664</v>
      </c>
      <c r="O866" s="27">
        <v>46265.645833333336</v>
      </c>
      <c r="V866" s="27"/>
      <c r="W866" s="27"/>
      <c r="X866" s="24">
        <v>4</v>
      </c>
      <c r="Y866" s="24">
        <v>0</v>
      </c>
      <c r="Z866" s="24">
        <v>4</v>
      </c>
      <c r="AA866" s="24" t="s">
        <v>60</v>
      </c>
      <c r="AB866" s="24" t="b">
        <v>0</v>
      </c>
      <c r="AC866" s="61">
        <v>0</v>
      </c>
    </row>
    <row r="867" spans="2:29" ht="13.7">
      <c r="B867" s="24" t="s">
        <v>49</v>
      </c>
      <c r="C867" s="24" t="s">
        <v>64</v>
      </c>
      <c r="D867" s="24" t="s">
        <v>71</v>
      </c>
      <c r="E867" s="24">
        <v>420</v>
      </c>
      <c r="F867" s="26">
        <v>46235</v>
      </c>
      <c r="G867" s="24" t="s">
        <v>52</v>
      </c>
      <c r="H867" s="24" t="s">
        <v>53</v>
      </c>
      <c r="I867" s="24" t="s">
        <v>59</v>
      </c>
      <c r="J867" s="24" t="s">
        <v>126</v>
      </c>
      <c r="K867" s="24">
        <v>1</v>
      </c>
      <c r="L867" s="24" t="s">
        <v>66</v>
      </c>
      <c r="M867" s="26">
        <v>46265</v>
      </c>
      <c r="N867" s="27">
        <v>46265.354166666664</v>
      </c>
      <c r="O867" s="27">
        <v>46265.645833333336</v>
      </c>
      <c r="P867" s="24" t="s">
        <v>1572</v>
      </c>
      <c r="Q867" s="24" t="s">
        <v>1573</v>
      </c>
      <c r="R867" s="24" t="s">
        <v>281</v>
      </c>
      <c r="T867" s="24" t="s">
        <v>59</v>
      </c>
      <c r="U867" s="24" t="s">
        <v>580</v>
      </c>
      <c r="V867" s="27">
        <v>46265.501388888886</v>
      </c>
      <c r="W867" s="27">
        <v>46265.541666666664</v>
      </c>
      <c r="Z867" s="24">
        <v>1</v>
      </c>
      <c r="AA867" s="24" t="s">
        <v>60</v>
      </c>
      <c r="AB867" s="24" t="b">
        <v>0</v>
      </c>
      <c r="AC867" s="61"/>
    </row>
    <row r="868" spans="2:29" ht="13.7">
      <c r="B868" s="24" t="s">
        <v>49</v>
      </c>
      <c r="C868" s="24" t="s">
        <v>64</v>
      </c>
      <c r="D868" s="24" t="s">
        <v>71</v>
      </c>
      <c r="E868" s="24">
        <v>420</v>
      </c>
      <c r="F868" s="26">
        <v>46235</v>
      </c>
      <c r="G868" s="24" t="s">
        <v>52</v>
      </c>
      <c r="H868" s="24" t="s">
        <v>53</v>
      </c>
      <c r="I868" s="24" t="s">
        <v>59</v>
      </c>
      <c r="J868" s="24" t="s">
        <v>126</v>
      </c>
      <c r="K868" s="24">
        <v>1</v>
      </c>
      <c r="L868" s="24" t="s">
        <v>66</v>
      </c>
      <c r="M868" s="26">
        <v>46265</v>
      </c>
      <c r="N868" s="27">
        <v>46265.354166666664</v>
      </c>
      <c r="O868" s="27">
        <v>46265.645833333336</v>
      </c>
      <c r="P868" s="24" t="s">
        <v>1574</v>
      </c>
      <c r="Q868" s="24" t="s">
        <v>1575</v>
      </c>
      <c r="R868" s="24" t="s">
        <v>284</v>
      </c>
      <c r="T868" s="24" t="s">
        <v>59</v>
      </c>
      <c r="U868" s="24" t="s">
        <v>580</v>
      </c>
      <c r="V868" s="27">
        <v>46265.435416666667</v>
      </c>
      <c r="W868" s="27">
        <v>46265.479166666664</v>
      </c>
      <c r="Z868" s="24">
        <v>1</v>
      </c>
      <c r="AA868" s="24" t="s">
        <v>60</v>
      </c>
      <c r="AB868" s="24" t="b">
        <v>0</v>
      </c>
      <c r="AC868" s="61"/>
    </row>
    <row r="869" spans="2:29" ht="13.7">
      <c r="B869" s="24" t="s">
        <v>49</v>
      </c>
      <c r="C869" s="24" t="s">
        <v>64</v>
      </c>
      <c r="D869" s="24" t="s">
        <v>71</v>
      </c>
      <c r="E869" s="24">
        <v>420</v>
      </c>
      <c r="F869" s="26">
        <v>46235</v>
      </c>
      <c r="G869" s="24" t="s">
        <v>52</v>
      </c>
      <c r="H869" s="24" t="s">
        <v>53</v>
      </c>
      <c r="I869" s="24" t="s">
        <v>59</v>
      </c>
      <c r="J869" s="24" t="s">
        <v>126</v>
      </c>
      <c r="K869" s="24">
        <v>1</v>
      </c>
      <c r="L869" s="24" t="s">
        <v>66</v>
      </c>
      <c r="M869" s="26">
        <v>46265</v>
      </c>
      <c r="N869" s="27">
        <v>46265.354166666664</v>
      </c>
      <c r="O869" s="27">
        <v>46265.645833333336</v>
      </c>
      <c r="P869" s="24" t="s">
        <v>1576</v>
      </c>
      <c r="Q869" s="24" t="s">
        <v>1577</v>
      </c>
      <c r="R869" s="24" t="s">
        <v>281</v>
      </c>
      <c r="T869" s="24" t="s">
        <v>59</v>
      </c>
      <c r="U869" s="24" t="s">
        <v>580</v>
      </c>
      <c r="V869" s="27">
        <v>46265.359722222223</v>
      </c>
      <c r="W869" s="27">
        <v>46265.411805555559</v>
      </c>
      <c r="Z869" s="24">
        <v>1</v>
      </c>
      <c r="AA869" s="24" t="s">
        <v>60</v>
      </c>
      <c r="AB869" s="24" t="b">
        <v>0</v>
      </c>
      <c r="AC869" s="61"/>
    </row>
    <row r="870" spans="2:29" ht="13.7">
      <c r="B870" s="24" t="s">
        <v>49</v>
      </c>
      <c r="C870" s="24" t="s">
        <v>64</v>
      </c>
      <c r="D870" s="24" t="s">
        <v>71</v>
      </c>
      <c r="E870" s="24">
        <v>420</v>
      </c>
      <c r="F870" s="26">
        <v>46235</v>
      </c>
      <c r="G870" s="24" t="s">
        <v>52</v>
      </c>
      <c r="H870" s="24" t="s">
        <v>53</v>
      </c>
      <c r="I870" s="24" t="s">
        <v>59</v>
      </c>
      <c r="J870" s="24" t="s">
        <v>126</v>
      </c>
      <c r="K870" s="24">
        <v>1</v>
      </c>
      <c r="L870" s="24" t="s">
        <v>66</v>
      </c>
      <c r="M870" s="26">
        <v>46265</v>
      </c>
      <c r="N870" s="27">
        <v>46265.354166666664</v>
      </c>
      <c r="O870" s="27">
        <v>46265.645833333336</v>
      </c>
      <c r="P870" s="24" t="s">
        <v>1578</v>
      </c>
      <c r="Q870" s="24" t="s">
        <v>1579</v>
      </c>
      <c r="R870" s="24" t="s">
        <v>281</v>
      </c>
      <c r="S870" s="24" t="s">
        <v>198</v>
      </c>
      <c r="T870" s="24" t="s">
        <v>59</v>
      </c>
      <c r="U870" s="24" t="s">
        <v>580</v>
      </c>
      <c r="V870" s="27">
        <v>46265.57916666667</v>
      </c>
      <c r="W870" s="27">
        <v>46265.637499999997</v>
      </c>
      <c r="Z870" s="24">
        <v>1</v>
      </c>
      <c r="AA870" s="24" t="s">
        <v>60</v>
      </c>
      <c r="AB870" s="24" t="b">
        <v>0</v>
      </c>
      <c r="AC870" s="61"/>
    </row>
    <row r="871" spans="2:29" ht="13.7">
      <c r="B871" s="24" t="s">
        <v>49</v>
      </c>
      <c r="C871" s="24" t="s">
        <v>64</v>
      </c>
      <c r="D871" s="24" t="s">
        <v>71</v>
      </c>
      <c r="E871" s="24">
        <v>480</v>
      </c>
      <c r="F871" s="26">
        <v>46174</v>
      </c>
      <c r="G871" s="24" t="s">
        <v>52</v>
      </c>
      <c r="H871" s="24" t="s">
        <v>53</v>
      </c>
      <c r="I871" s="24" t="s">
        <v>62</v>
      </c>
      <c r="J871" s="24" t="s">
        <v>125</v>
      </c>
      <c r="K871" s="24">
        <v>1</v>
      </c>
      <c r="L871" s="24" t="s">
        <v>66</v>
      </c>
      <c r="M871" s="26">
        <v>46183</v>
      </c>
      <c r="N871" s="27">
        <v>46183.333333333336</v>
      </c>
      <c r="O871" s="27">
        <v>46183.666666666664</v>
      </c>
      <c r="V871" s="27"/>
      <c r="W871" s="27"/>
      <c r="X871" s="24">
        <v>4</v>
      </c>
      <c r="Y871" s="24">
        <v>0</v>
      </c>
      <c r="Z871" s="24">
        <v>4</v>
      </c>
      <c r="AA871" s="24" t="s">
        <v>56</v>
      </c>
      <c r="AB871" s="24" t="b">
        <v>0</v>
      </c>
      <c r="AC871" s="61">
        <v>0</v>
      </c>
    </row>
    <row r="872" spans="2:29" ht="13.7">
      <c r="B872" s="24" t="s">
        <v>49</v>
      </c>
      <c r="C872" s="24" t="s">
        <v>64</v>
      </c>
      <c r="D872" s="24" t="s">
        <v>71</v>
      </c>
      <c r="E872" s="24">
        <v>480</v>
      </c>
      <c r="F872" s="26">
        <v>46174</v>
      </c>
      <c r="G872" s="24" t="s">
        <v>52</v>
      </c>
      <c r="H872" s="24" t="s">
        <v>53</v>
      </c>
      <c r="I872" s="24" t="s">
        <v>62</v>
      </c>
      <c r="J872" s="24" t="s">
        <v>126</v>
      </c>
      <c r="K872" s="24">
        <v>1</v>
      </c>
      <c r="L872" s="24" t="s">
        <v>66</v>
      </c>
      <c r="M872" s="26">
        <v>46183</v>
      </c>
      <c r="N872" s="27">
        <v>46183.333333333336</v>
      </c>
      <c r="O872" s="27">
        <v>46183.666666666664</v>
      </c>
      <c r="P872" s="24" t="s">
        <v>1580</v>
      </c>
      <c r="Q872" s="24" t="s">
        <v>1581</v>
      </c>
      <c r="R872" s="24" t="s">
        <v>323</v>
      </c>
      <c r="T872" s="24" t="s">
        <v>62</v>
      </c>
      <c r="U872" s="24" t="s">
        <v>341</v>
      </c>
      <c r="V872" s="27">
        <v>46183.503472222219</v>
      </c>
      <c r="W872" s="27">
        <v>46183.561111111114</v>
      </c>
      <c r="Z872" s="24">
        <v>1</v>
      </c>
      <c r="AA872" s="24" t="s">
        <v>56</v>
      </c>
      <c r="AB872" s="24" t="b">
        <v>0</v>
      </c>
      <c r="AC872" s="61"/>
    </row>
    <row r="873" spans="2:29" ht="13.7">
      <c r="B873" s="24" t="s">
        <v>49</v>
      </c>
      <c r="C873" s="24" t="s">
        <v>64</v>
      </c>
      <c r="D873" s="24" t="s">
        <v>71</v>
      </c>
      <c r="E873" s="24">
        <v>480</v>
      </c>
      <c r="F873" s="26">
        <v>46174</v>
      </c>
      <c r="G873" s="24" t="s">
        <v>52</v>
      </c>
      <c r="H873" s="24" t="s">
        <v>53</v>
      </c>
      <c r="I873" s="24" t="s">
        <v>62</v>
      </c>
      <c r="J873" s="24" t="s">
        <v>126</v>
      </c>
      <c r="K873" s="24">
        <v>1</v>
      </c>
      <c r="L873" s="24" t="s">
        <v>66</v>
      </c>
      <c r="M873" s="26">
        <v>46183</v>
      </c>
      <c r="N873" s="27">
        <v>46183.333333333336</v>
      </c>
      <c r="O873" s="27">
        <v>46183.666666666664</v>
      </c>
      <c r="P873" s="24" t="s">
        <v>1582</v>
      </c>
      <c r="Q873" s="24" t="s">
        <v>1583</v>
      </c>
      <c r="R873" s="24" t="s">
        <v>256</v>
      </c>
      <c r="S873" s="24" t="s">
        <v>198</v>
      </c>
      <c r="T873" s="24" t="s">
        <v>62</v>
      </c>
      <c r="U873" s="24" t="s">
        <v>341</v>
      </c>
      <c r="V873" s="27">
        <v>46183.340277777781</v>
      </c>
      <c r="W873" s="27">
        <v>46183.393750000003</v>
      </c>
      <c r="Z873" s="24">
        <v>1</v>
      </c>
      <c r="AA873" s="24" t="s">
        <v>56</v>
      </c>
      <c r="AB873" s="24" t="b">
        <v>0</v>
      </c>
      <c r="AC873" s="61"/>
    </row>
    <row r="874" spans="2:29" ht="13.7">
      <c r="B874" s="24" t="s">
        <v>49</v>
      </c>
      <c r="C874" s="24" t="s">
        <v>64</v>
      </c>
      <c r="D874" s="24" t="s">
        <v>71</v>
      </c>
      <c r="E874" s="24">
        <v>480</v>
      </c>
      <c r="F874" s="26">
        <v>46174</v>
      </c>
      <c r="G874" s="24" t="s">
        <v>52</v>
      </c>
      <c r="H874" s="24" t="s">
        <v>53</v>
      </c>
      <c r="I874" s="24" t="s">
        <v>62</v>
      </c>
      <c r="J874" s="24" t="s">
        <v>126</v>
      </c>
      <c r="K874" s="24">
        <v>1</v>
      </c>
      <c r="L874" s="24" t="s">
        <v>66</v>
      </c>
      <c r="M874" s="26">
        <v>46183</v>
      </c>
      <c r="N874" s="27">
        <v>46183.333333333336</v>
      </c>
      <c r="O874" s="27">
        <v>46183.666666666664</v>
      </c>
      <c r="P874" s="24" t="s">
        <v>1584</v>
      </c>
      <c r="Q874" s="24" t="s">
        <v>1585</v>
      </c>
      <c r="R874" s="24" t="s">
        <v>323</v>
      </c>
      <c r="T874" s="24" t="s">
        <v>62</v>
      </c>
      <c r="U874" s="24" t="s">
        <v>341</v>
      </c>
      <c r="V874" s="27">
        <v>46183.587500000001</v>
      </c>
      <c r="W874" s="27">
        <v>46183.636805555558</v>
      </c>
      <c r="Z874" s="24">
        <v>1</v>
      </c>
      <c r="AA874" s="24" t="s">
        <v>56</v>
      </c>
      <c r="AB874" s="24" t="b">
        <v>0</v>
      </c>
      <c r="AC874" s="61"/>
    </row>
    <row r="875" spans="2:29" ht="13.7">
      <c r="B875" s="24" t="s">
        <v>49</v>
      </c>
      <c r="C875" s="24" t="s">
        <v>64</v>
      </c>
      <c r="D875" s="24" t="s">
        <v>71</v>
      </c>
      <c r="E875" s="24">
        <v>480</v>
      </c>
      <c r="F875" s="26">
        <v>46174</v>
      </c>
      <c r="G875" s="24" t="s">
        <v>52</v>
      </c>
      <c r="H875" s="24" t="s">
        <v>53</v>
      </c>
      <c r="I875" s="24" t="s">
        <v>62</v>
      </c>
      <c r="J875" s="24" t="s">
        <v>126</v>
      </c>
      <c r="K875" s="24">
        <v>1</v>
      </c>
      <c r="L875" s="24" t="s">
        <v>66</v>
      </c>
      <c r="M875" s="26">
        <v>46183</v>
      </c>
      <c r="N875" s="27">
        <v>46183.333333333336</v>
      </c>
      <c r="O875" s="27">
        <v>46183.666666666664</v>
      </c>
      <c r="P875" s="24" t="s">
        <v>1586</v>
      </c>
      <c r="Q875" s="24" t="s">
        <v>1587</v>
      </c>
      <c r="R875" s="24" t="s">
        <v>253</v>
      </c>
      <c r="T875" s="24" t="s">
        <v>62</v>
      </c>
      <c r="U875" s="24" t="s">
        <v>341</v>
      </c>
      <c r="V875" s="27">
        <v>46183.420138888891</v>
      </c>
      <c r="W875" s="27">
        <v>46183.488888888889</v>
      </c>
      <c r="Z875" s="24">
        <v>1</v>
      </c>
      <c r="AA875" s="24" t="s">
        <v>56</v>
      </c>
      <c r="AB875" s="24" t="b">
        <v>0</v>
      </c>
      <c r="AC875" s="61"/>
    </row>
    <row r="876" spans="2:29" ht="13.7">
      <c r="B876" s="24" t="s">
        <v>49</v>
      </c>
      <c r="C876" s="24" t="s">
        <v>64</v>
      </c>
      <c r="D876" s="24" t="s">
        <v>71</v>
      </c>
      <c r="E876" s="24">
        <v>480</v>
      </c>
      <c r="F876" s="26">
        <v>46174</v>
      </c>
      <c r="G876" s="24" t="s">
        <v>52</v>
      </c>
      <c r="H876" s="24" t="s">
        <v>53</v>
      </c>
      <c r="I876" s="24" t="s">
        <v>54</v>
      </c>
      <c r="J876" s="24" t="s">
        <v>125</v>
      </c>
      <c r="K876" s="24">
        <v>1</v>
      </c>
      <c r="L876" s="24" t="s">
        <v>66</v>
      </c>
      <c r="M876" s="26">
        <v>46193</v>
      </c>
      <c r="N876" s="27">
        <v>46193.375</v>
      </c>
      <c r="O876" s="27">
        <v>46193.708333333336</v>
      </c>
      <c r="V876" s="27"/>
      <c r="W876" s="27"/>
      <c r="X876" s="24">
        <v>4</v>
      </c>
      <c r="Y876" s="24">
        <v>0</v>
      </c>
      <c r="Z876" s="24">
        <v>4</v>
      </c>
      <c r="AA876" s="24" t="s">
        <v>56</v>
      </c>
      <c r="AB876" s="24" t="b">
        <v>0</v>
      </c>
      <c r="AC876" s="61">
        <v>0</v>
      </c>
    </row>
    <row r="877" spans="2:29" ht="13.7">
      <c r="B877" s="24" t="s">
        <v>49</v>
      </c>
      <c r="C877" s="24" t="s">
        <v>64</v>
      </c>
      <c r="D877" s="24" t="s">
        <v>71</v>
      </c>
      <c r="E877" s="24">
        <v>480</v>
      </c>
      <c r="F877" s="26">
        <v>46174</v>
      </c>
      <c r="G877" s="24" t="s">
        <v>52</v>
      </c>
      <c r="H877" s="24" t="s">
        <v>53</v>
      </c>
      <c r="I877" s="24" t="s">
        <v>54</v>
      </c>
      <c r="J877" s="24" t="s">
        <v>126</v>
      </c>
      <c r="K877" s="24">
        <v>1</v>
      </c>
      <c r="L877" s="24" t="s">
        <v>66</v>
      </c>
      <c r="M877" s="26">
        <v>46193</v>
      </c>
      <c r="N877" s="27">
        <v>46193.375</v>
      </c>
      <c r="O877" s="27">
        <v>46193.708333333336</v>
      </c>
      <c r="P877" s="24" t="s">
        <v>1588</v>
      </c>
      <c r="Q877" s="24" t="s">
        <v>1589</v>
      </c>
      <c r="R877" s="24" t="s">
        <v>149</v>
      </c>
      <c r="S877" s="24" t="s">
        <v>213</v>
      </c>
      <c r="T877" s="24" t="s">
        <v>54</v>
      </c>
      <c r="U877" s="24" t="s">
        <v>202</v>
      </c>
      <c r="V877" s="27">
        <v>46193.549305555556</v>
      </c>
      <c r="W877" s="27">
        <v>46193.599305555559</v>
      </c>
      <c r="Z877" s="24">
        <v>1</v>
      </c>
      <c r="AA877" s="24" t="s">
        <v>56</v>
      </c>
      <c r="AB877" s="24" t="b">
        <v>0</v>
      </c>
      <c r="AC877" s="61"/>
    </row>
    <row r="878" spans="2:29" ht="13.7">
      <c r="B878" s="24" t="s">
        <v>49</v>
      </c>
      <c r="C878" s="24" t="s">
        <v>64</v>
      </c>
      <c r="D878" s="24" t="s">
        <v>71</v>
      </c>
      <c r="E878" s="24">
        <v>480</v>
      </c>
      <c r="F878" s="26">
        <v>46174</v>
      </c>
      <c r="G878" s="24" t="s">
        <v>52</v>
      </c>
      <c r="H878" s="24" t="s">
        <v>53</v>
      </c>
      <c r="I878" s="24" t="s">
        <v>54</v>
      </c>
      <c r="J878" s="24" t="s">
        <v>126</v>
      </c>
      <c r="K878" s="24">
        <v>1</v>
      </c>
      <c r="L878" s="24" t="s">
        <v>66</v>
      </c>
      <c r="M878" s="26">
        <v>46193</v>
      </c>
      <c r="N878" s="27">
        <v>46193.375</v>
      </c>
      <c r="O878" s="27">
        <v>46193.708333333336</v>
      </c>
      <c r="P878" s="24" t="s">
        <v>1590</v>
      </c>
      <c r="Q878" s="24" t="s">
        <v>1591</v>
      </c>
      <c r="R878" s="24" t="s">
        <v>146</v>
      </c>
      <c r="S878" s="24" t="s">
        <v>156</v>
      </c>
      <c r="T878" s="24" t="s">
        <v>54</v>
      </c>
      <c r="U878" s="24" t="s">
        <v>202</v>
      </c>
      <c r="V878" s="27">
        <v>46193.462500000001</v>
      </c>
      <c r="W878" s="27">
        <v>46193.51458333333</v>
      </c>
      <c r="Z878" s="24">
        <v>1</v>
      </c>
      <c r="AA878" s="24" t="s">
        <v>56</v>
      </c>
      <c r="AB878" s="24" t="b">
        <v>0</v>
      </c>
      <c r="AC878" s="61"/>
    </row>
    <row r="879" spans="2:29" ht="13.7">
      <c r="B879" s="24" t="s">
        <v>49</v>
      </c>
      <c r="C879" s="24" t="s">
        <v>64</v>
      </c>
      <c r="D879" s="24" t="s">
        <v>71</v>
      </c>
      <c r="E879" s="24">
        <v>480</v>
      </c>
      <c r="F879" s="26">
        <v>46174</v>
      </c>
      <c r="G879" s="24" t="s">
        <v>52</v>
      </c>
      <c r="H879" s="24" t="s">
        <v>53</v>
      </c>
      <c r="I879" s="24" t="s">
        <v>54</v>
      </c>
      <c r="J879" s="24" t="s">
        <v>126</v>
      </c>
      <c r="K879" s="24">
        <v>1</v>
      </c>
      <c r="L879" s="24" t="s">
        <v>66</v>
      </c>
      <c r="M879" s="26">
        <v>46193</v>
      </c>
      <c r="N879" s="27">
        <v>46193.375</v>
      </c>
      <c r="O879" s="27">
        <v>46193.708333333336</v>
      </c>
      <c r="P879" s="24" t="s">
        <v>1592</v>
      </c>
      <c r="Q879" s="24" t="s">
        <v>1593</v>
      </c>
      <c r="R879" s="24" t="s">
        <v>142</v>
      </c>
      <c r="T879" s="24" t="s">
        <v>54</v>
      </c>
      <c r="U879" s="24" t="s">
        <v>202</v>
      </c>
      <c r="V879" s="27">
        <v>46193.376388888886</v>
      </c>
      <c r="W879" s="27">
        <v>46193.442361111112</v>
      </c>
      <c r="Z879" s="24">
        <v>1</v>
      </c>
      <c r="AA879" s="24" t="s">
        <v>56</v>
      </c>
      <c r="AB879" s="24" t="b">
        <v>0</v>
      </c>
      <c r="AC879" s="61"/>
    </row>
    <row r="880" spans="2:29" ht="13.7">
      <c r="B880" s="24" t="s">
        <v>49</v>
      </c>
      <c r="C880" s="24" t="s">
        <v>64</v>
      </c>
      <c r="D880" s="24" t="s">
        <v>71</v>
      </c>
      <c r="E880" s="24">
        <v>480</v>
      </c>
      <c r="F880" s="26">
        <v>46174</v>
      </c>
      <c r="G880" s="24" t="s">
        <v>52</v>
      </c>
      <c r="H880" s="24" t="s">
        <v>53</v>
      </c>
      <c r="I880" s="24" t="s">
        <v>54</v>
      </c>
      <c r="J880" s="24" t="s">
        <v>126</v>
      </c>
      <c r="K880" s="24">
        <v>1</v>
      </c>
      <c r="L880" s="24" t="s">
        <v>66</v>
      </c>
      <c r="M880" s="26">
        <v>46193</v>
      </c>
      <c r="N880" s="27">
        <v>46193.375</v>
      </c>
      <c r="O880" s="27">
        <v>46193.708333333336</v>
      </c>
      <c r="P880" s="24" t="s">
        <v>1594</v>
      </c>
      <c r="Q880" s="24" t="s">
        <v>1595</v>
      </c>
      <c r="R880" s="24" t="s">
        <v>190</v>
      </c>
      <c r="T880" s="24" t="s">
        <v>54</v>
      </c>
      <c r="U880" s="24" t="s">
        <v>202</v>
      </c>
      <c r="V880" s="27">
        <v>46193.631249999999</v>
      </c>
      <c r="W880" s="27">
        <v>46193.686805555553</v>
      </c>
      <c r="Z880" s="24">
        <v>1</v>
      </c>
      <c r="AA880" s="24" t="s">
        <v>56</v>
      </c>
      <c r="AB880" s="24" t="b">
        <v>0</v>
      </c>
      <c r="AC880" s="61"/>
    </row>
    <row r="881" spans="2:29" ht="13.7">
      <c r="B881" s="24" t="s">
        <v>49</v>
      </c>
      <c r="C881" s="24" t="s">
        <v>64</v>
      </c>
      <c r="D881" s="24" t="s">
        <v>71</v>
      </c>
      <c r="E881" s="24">
        <v>480</v>
      </c>
      <c r="F881" s="26">
        <v>46204</v>
      </c>
      <c r="G881" s="24" t="s">
        <v>52</v>
      </c>
      <c r="H881" s="24" t="s">
        <v>53</v>
      </c>
      <c r="I881" s="24" t="s">
        <v>59</v>
      </c>
      <c r="J881" s="24" t="s">
        <v>125</v>
      </c>
      <c r="K881" s="24">
        <v>1</v>
      </c>
      <c r="L881" s="24" t="s">
        <v>66</v>
      </c>
      <c r="M881" s="26">
        <v>46206</v>
      </c>
      <c r="N881" s="27">
        <v>46206.375</v>
      </c>
      <c r="O881" s="27">
        <v>46206.708333333336</v>
      </c>
      <c r="V881" s="27"/>
      <c r="W881" s="27"/>
      <c r="X881" s="24">
        <v>4</v>
      </c>
      <c r="Y881" s="24">
        <v>0</v>
      </c>
      <c r="Z881" s="24">
        <v>4</v>
      </c>
      <c r="AA881" s="24" t="s">
        <v>58</v>
      </c>
      <c r="AB881" s="24" t="b">
        <v>0</v>
      </c>
      <c r="AC881" s="61">
        <v>0</v>
      </c>
    </row>
    <row r="882" spans="2:29" ht="13.7">
      <c r="B882" s="24" t="s">
        <v>49</v>
      </c>
      <c r="C882" s="24" t="s">
        <v>64</v>
      </c>
      <c r="D882" s="24" t="s">
        <v>71</v>
      </c>
      <c r="E882" s="24">
        <v>480</v>
      </c>
      <c r="F882" s="26">
        <v>46204</v>
      </c>
      <c r="G882" s="24" t="s">
        <v>52</v>
      </c>
      <c r="H882" s="24" t="s">
        <v>53</v>
      </c>
      <c r="I882" s="24" t="s">
        <v>59</v>
      </c>
      <c r="J882" s="24" t="s">
        <v>126</v>
      </c>
      <c r="K882" s="24">
        <v>1</v>
      </c>
      <c r="L882" s="24" t="s">
        <v>66</v>
      </c>
      <c r="M882" s="26">
        <v>46206</v>
      </c>
      <c r="N882" s="27">
        <v>46206.375</v>
      </c>
      <c r="O882" s="27">
        <v>46206.708333333336</v>
      </c>
      <c r="P882" s="24" t="s">
        <v>1596</v>
      </c>
      <c r="Q882" s="24" t="s">
        <v>1597</v>
      </c>
      <c r="R882" s="24" t="s">
        <v>284</v>
      </c>
      <c r="S882" s="24" t="s">
        <v>213</v>
      </c>
      <c r="T882" s="24" t="s">
        <v>59</v>
      </c>
      <c r="U882" s="24" t="s">
        <v>341</v>
      </c>
      <c r="V882" s="27">
        <v>46206.462500000001</v>
      </c>
      <c r="W882" s="27">
        <v>46206.513194444444</v>
      </c>
      <c r="Z882" s="24">
        <v>1</v>
      </c>
      <c r="AA882" s="24" t="s">
        <v>58</v>
      </c>
      <c r="AB882" s="24" t="b">
        <v>0</v>
      </c>
      <c r="AC882" s="61"/>
    </row>
    <row r="883" spans="2:29" ht="13.7">
      <c r="B883" s="24" t="s">
        <v>49</v>
      </c>
      <c r="C883" s="24" t="s">
        <v>64</v>
      </c>
      <c r="D883" s="24" t="s">
        <v>71</v>
      </c>
      <c r="E883" s="24">
        <v>480</v>
      </c>
      <c r="F883" s="26">
        <v>46204</v>
      </c>
      <c r="G883" s="24" t="s">
        <v>52</v>
      </c>
      <c r="H883" s="24" t="s">
        <v>53</v>
      </c>
      <c r="I883" s="24" t="s">
        <v>59</v>
      </c>
      <c r="J883" s="24" t="s">
        <v>126</v>
      </c>
      <c r="K883" s="24">
        <v>1</v>
      </c>
      <c r="L883" s="24" t="s">
        <v>66</v>
      </c>
      <c r="M883" s="26">
        <v>46206</v>
      </c>
      <c r="N883" s="27">
        <v>46206.375</v>
      </c>
      <c r="O883" s="27">
        <v>46206.708333333336</v>
      </c>
      <c r="P883" s="24" t="s">
        <v>1598</v>
      </c>
      <c r="Q883" s="24" t="s">
        <v>1599</v>
      </c>
      <c r="R883" s="24" t="s">
        <v>174</v>
      </c>
      <c r="S883" s="24" t="s">
        <v>160</v>
      </c>
      <c r="T883" s="24" t="s">
        <v>59</v>
      </c>
      <c r="U883" s="24" t="s">
        <v>341</v>
      </c>
      <c r="V883" s="27">
        <v>46206.633333333331</v>
      </c>
      <c r="W883" s="27">
        <v>46206.697916666664</v>
      </c>
      <c r="Z883" s="24">
        <v>1</v>
      </c>
      <c r="AA883" s="24" t="s">
        <v>58</v>
      </c>
      <c r="AB883" s="24" t="b">
        <v>0</v>
      </c>
      <c r="AC883" s="61"/>
    </row>
    <row r="884" spans="2:29" ht="13.7">
      <c r="B884" s="24" t="s">
        <v>49</v>
      </c>
      <c r="C884" s="24" t="s">
        <v>64</v>
      </c>
      <c r="D884" s="24" t="s">
        <v>71</v>
      </c>
      <c r="E884" s="24">
        <v>480</v>
      </c>
      <c r="F884" s="26">
        <v>46204</v>
      </c>
      <c r="G884" s="24" t="s">
        <v>52</v>
      </c>
      <c r="H884" s="24" t="s">
        <v>53</v>
      </c>
      <c r="I884" s="24" t="s">
        <v>59</v>
      </c>
      <c r="J884" s="24" t="s">
        <v>126</v>
      </c>
      <c r="K884" s="24">
        <v>1</v>
      </c>
      <c r="L884" s="24" t="s">
        <v>66</v>
      </c>
      <c r="M884" s="26">
        <v>46206</v>
      </c>
      <c r="N884" s="27">
        <v>46206.375</v>
      </c>
      <c r="O884" s="27">
        <v>46206.708333333336</v>
      </c>
      <c r="P884" s="24" t="s">
        <v>1600</v>
      </c>
      <c r="Q884" s="24" t="s">
        <v>1601</v>
      </c>
      <c r="R884" s="24" t="s">
        <v>168</v>
      </c>
      <c r="S884" s="24" t="s">
        <v>213</v>
      </c>
      <c r="T884" s="24" t="s">
        <v>59</v>
      </c>
      <c r="U884" s="24" t="s">
        <v>341</v>
      </c>
      <c r="V884" s="27">
        <v>46206.549305555556</v>
      </c>
      <c r="W884" s="27">
        <v>46206.6</v>
      </c>
      <c r="Z884" s="24">
        <v>1</v>
      </c>
      <c r="AA884" s="24" t="s">
        <v>58</v>
      </c>
      <c r="AB884" s="24" t="b">
        <v>0</v>
      </c>
      <c r="AC884" s="61"/>
    </row>
    <row r="885" spans="2:29" ht="13.7">
      <c r="B885" s="24" t="s">
        <v>49</v>
      </c>
      <c r="C885" s="24" t="s">
        <v>64</v>
      </c>
      <c r="D885" s="24" t="s">
        <v>71</v>
      </c>
      <c r="E885" s="24">
        <v>480</v>
      </c>
      <c r="F885" s="26">
        <v>46204</v>
      </c>
      <c r="G885" s="24" t="s">
        <v>52</v>
      </c>
      <c r="H885" s="24" t="s">
        <v>53</v>
      </c>
      <c r="I885" s="24" t="s">
        <v>59</v>
      </c>
      <c r="J885" s="24" t="s">
        <v>126</v>
      </c>
      <c r="K885" s="24">
        <v>1</v>
      </c>
      <c r="L885" s="24" t="s">
        <v>66</v>
      </c>
      <c r="M885" s="26">
        <v>46206</v>
      </c>
      <c r="N885" s="27">
        <v>46206.375</v>
      </c>
      <c r="O885" s="27">
        <v>46206.708333333336</v>
      </c>
      <c r="P885" s="24" t="s">
        <v>1602</v>
      </c>
      <c r="Q885" s="24" t="s">
        <v>1603</v>
      </c>
      <c r="R885" s="24" t="s">
        <v>217</v>
      </c>
      <c r="S885" s="24" t="s">
        <v>156</v>
      </c>
      <c r="T885" s="24" t="s">
        <v>59</v>
      </c>
      <c r="U885" s="24" t="s">
        <v>341</v>
      </c>
      <c r="V885" s="27">
        <v>46206.380555555559</v>
      </c>
      <c r="W885" s="27">
        <v>46206.443749999999</v>
      </c>
      <c r="Z885" s="24">
        <v>1</v>
      </c>
      <c r="AA885" s="24" t="s">
        <v>58</v>
      </c>
      <c r="AB885" s="24" t="b">
        <v>0</v>
      </c>
      <c r="AC885" s="61"/>
    </row>
    <row r="886" spans="2:29" ht="13.7">
      <c r="B886" s="24" t="s">
        <v>49</v>
      </c>
      <c r="C886" s="24" t="s">
        <v>64</v>
      </c>
      <c r="D886" s="24" t="s">
        <v>71</v>
      </c>
      <c r="E886" s="24">
        <v>480</v>
      </c>
      <c r="F886" s="26">
        <v>46204</v>
      </c>
      <c r="G886" s="24" t="s">
        <v>52</v>
      </c>
      <c r="H886" s="24" t="s">
        <v>53</v>
      </c>
      <c r="I886" s="24" t="s">
        <v>62</v>
      </c>
      <c r="J886" s="24" t="s">
        <v>125</v>
      </c>
      <c r="K886" s="24">
        <v>1</v>
      </c>
      <c r="L886" s="24" t="s">
        <v>66</v>
      </c>
      <c r="M886" s="26">
        <v>46222</v>
      </c>
      <c r="N886" s="27">
        <v>46222.333333333336</v>
      </c>
      <c r="O886" s="27">
        <v>46222.666666666664</v>
      </c>
      <c r="V886" s="27"/>
      <c r="W886" s="27"/>
      <c r="X886" s="24">
        <v>4</v>
      </c>
      <c r="Y886" s="24">
        <v>0</v>
      </c>
      <c r="Z886" s="24">
        <v>4</v>
      </c>
      <c r="AA886" s="24" t="s">
        <v>58</v>
      </c>
      <c r="AB886" s="24" t="b">
        <v>0</v>
      </c>
      <c r="AC886" s="61">
        <v>0</v>
      </c>
    </row>
    <row r="887" spans="2:29" ht="13.7">
      <c r="B887" s="24" t="s">
        <v>49</v>
      </c>
      <c r="C887" s="24" t="s">
        <v>64</v>
      </c>
      <c r="D887" s="24" t="s">
        <v>71</v>
      </c>
      <c r="E887" s="24">
        <v>480</v>
      </c>
      <c r="F887" s="26">
        <v>46204</v>
      </c>
      <c r="G887" s="24" t="s">
        <v>52</v>
      </c>
      <c r="H887" s="24" t="s">
        <v>53</v>
      </c>
      <c r="I887" s="24" t="s">
        <v>62</v>
      </c>
      <c r="J887" s="24" t="s">
        <v>126</v>
      </c>
      <c r="K887" s="24">
        <v>1</v>
      </c>
      <c r="L887" s="24" t="s">
        <v>66</v>
      </c>
      <c r="M887" s="26">
        <v>46222</v>
      </c>
      <c r="N887" s="27">
        <v>46222.333333333336</v>
      </c>
      <c r="O887" s="27">
        <v>46222.666666666664</v>
      </c>
      <c r="P887" s="24" t="s">
        <v>1604</v>
      </c>
      <c r="Q887" s="24" t="s">
        <v>1605</v>
      </c>
      <c r="R887" s="24" t="s">
        <v>249</v>
      </c>
      <c r="T887" s="24" t="s">
        <v>62</v>
      </c>
      <c r="U887" s="24" t="s">
        <v>497</v>
      </c>
      <c r="V887" s="27">
        <v>46222.334722222222</v>
      </c>
      <c r="W887" s="27">
        <v>46222.395138888889</v>
      </c>
      <c r="Z887" s="24">
        <v>1</v>
      </c>
      <c r="AA887" s="24" t="s">
        <v>58</v>
      </c>
      <c r="AB887" s="24" t="b">
        <v>0</v>
      </c>
      <c r="AC887" s="61"/>
    </row>
    <row r="888" spans="2:29" ht="13.7">
      <c r="B888" s="24" t="s">
        <v>49</v>
      </c>
      <c r="C888" s="24" t="s">
        <v>64</v>
      </c>
      <c r="D888" s="24" t="s">
        <v>71</v>
      </c>
      <c r="E888" s="24">
        <v>480</v>
      </c>
      <c r="F888" s="26">
        <v>46204</v>
      </c>
      <c r="G888" s="24" t="s">
        <v>52</v>
      </c>
      <c r="H888" s="24" t="s">
        <v>53</v>
      </c>
      <c r="I888" s="24" t="s">
        <v>62</v>
      </c>
      <c r="J888" s="24" t="s">
        <v>126</v>
      </c>
      <c r="K888" s="24">
        <v>1</v>
      </c>
      <c r="L888" s="24" t="s">
        <v>66</v>
      </c>
      <c r="M888" s="26">
        <v>46222</v>
      </c>
      <c r="N888" s="27">
        <v>46222.333333333336</v>
      </c>
      <c r="O888" s="27">
        <v>46222.666666666664</v>
      </c>
      <c r="P888" s="24" t="s">
        <v>1606</v>
      </c>
      <c r="Q888" s="24" t="s">
        <v>1607</v>
      </c>
      <c r="R888" s="24" t="s">
        <v>323</v>
      </c>
      <c r="T888" s="24" t="s">
        <v>62</v>
      </c>
      <c r="U888" s="24" t="s">
        <v>497</v>
      </c>
      <c r="V888" s="27">
        <v>46222.424305555556</v>
      </c>
      <c r="W888" s="27">
        <v>46222.482638888891</v>
      </c>
      <c r="Z888" s="24">
        <v>1</v>
      </c>
      <c r="AA888" s="24" t="s">
        <v>58</v>
      </c>
      <c r="AB888" s="24" t="b">
        <v>0</v>
      </c>
      <c r="AC888" s="61"/>
    </row>
    <row r="889" spans="2:29" ht="13.7">
      <c r="B889" s="24" t="s">
        <v>49</v>
      </c>
      <c r="C889" s="24" t="s">
        <v>64</v>
      </c>
      <c r="D889" s="24" t="s">
        <v>71</v>
      </c>
      <c r="E889" s="24">
        <v>480</v>
      </c>
      <c r="F889" s="26">
        <v>46204</v>
      </c>
      <c r="G889" s="24" t="s">
        <v>52</v>
      </c>
      <c r="H889" s="24" t="s">
        <v>53</v>
      </c>
      <c r="I889" s="24" t="s">
        <v>62</v>
      </c>
      <c r="J889" s="24" t="s">
        <v>126</v>
      </c>
      <c r="K889" s="24">
        <v>1</v>
      </c>
      <c r="L889" s="24" t="s">
        <v>66</v>
      </c>
      <c r="M889" s="26">
        <v>46222</v>
      </c>
      <c r="N889" s="27">
        <v>46222.333333333336</v>
      </c>
      <c r="O889" s="27">
        <v>46222.666666666664</v>
      </c>
      <c r="P889" s="24" t="s">
        <v>1608</v>
      </c>
      <c r="Q889" s="24" t="s">
        <v>1609</v>
      </c>
      <c r="R889" s="24" t="s">
        <v>256</v>
      </c>
      <c r="T889" s="24" t="s">
        <v>62</v>
      </c>
      <c r="U889" s="24" t="s">
        <v>497</v>
      </c>
      <c r="V889" s="27">
        <v>46222.505555555559</v>
      </c>
      <c r="W889" s="27">
        <v>46222.570138888892</v>
      </c>
      <c r="Z889" s="24">
        <v>1</v>
      </c>
      <c r="AA889" s="24" t="s">
        <v>58</v>
      </c>
      <c r="AB889" s="24" t="b">
        <v>0</v>
      </c>
      <c r="AC889" s="61"/>
    </row>
    <row r="890" spans="2:29" ht="13.7">
      <c r="B890" s="24" t="s">
        <v>49</v>
      </c>
      <c r="C890" s="24" t="s">
        <v>64</v>
      </c>
      <c r="D890" s="24" t="s">
        <v>71</v>
      </c>
      <c r="E890" s="24">
        <v>480</v>
      </c>
      <c r="F890" s="26">
        <v>46204</v>
      </c>
      <c r="G890" s="24" t="s">
        <v>52</v>
      </c>
      <c r="H890" s="24" t="s">
        <v>53</v>
      </c>
      <c r="I890" s="24" t="s">
        <v>62</v>
      </c>
      <c r="J890" s="24" t="s">
        <v>126</v>
      </c>
      <c r="K890" s="24">
        <v>1</v>
      </c>
      <c r="L890" s="24" t="s">
        <v>66</v>
      </c>
      <c r="M890" s="26">
        <v>46222</v>
      </c>
      <c r="N890" s="27">
        <v>46222.333333333336</v>
      </c>
      <c r="O890" s="27">
        <v>46222.666666666664</v>
      </c>
      <c r="P890" s="24" t="s">
        <v>1610</v>
      </c>
      <c r="Q890" s="24" t="s">
        <v>1611</v>
      </c>
      <c r="R890" s="24" t="s">
        <v>328</v>
      </c>
      <c r="S890" s="24" t="s">
        <v>198</v>
      </c>
      <c r="T890" s="24" t="s">
        <v>62</v>
      </c>
      <c r="U890" s="24" t="s">
        <v>497</v>
      </c>
      <c r="V890" s="27">
        <v>46222.585416666669</v>
      </c>
      <c r="W890" s="27">
        <v>46222.645833333336</v>
      </c>
      <c r="Z890" s="24">
        <v>1</v>
      </c>
      <c r="AA890" s="24" t="s">
        <v>58</v>
      </c>
      <c r="AB890" s="24" t="b">
        <v>0</v>
      </c>
      <c r="AC890" s="61"/>
    </row>
    <row r="891" spans="2:29" ht="13.7">
      <c r="B891" s="24" t="s">
        <v>49</v>
      </c>
      <c r="C891" s="24" t="s">
        <v>64</v>
      </c>
      <c r="D891" s="24" t="s">
        <v>71</v>
      </c>
      <c r="E891" s="24">
        <v>480</v>
      </c>
      <c r="F891" s="26">
        <v>46204</v>
      </c>
      <c r="G891" s="24" t="s">
        <v>52</v>
      </c>
      <c r="H891" s="24" t="s">
        <v>53</v>
      </c>
      <c r="I891" s="24" t="s">
        <v>67</v>
      </c>
      <c r="J891" s="24" t="s">
        <v>125</v>
      </c>
      <c r="K891" s="24">
        <v>1</v>
      </c>
      <c r="L891" s="24" t="s">
        <v>66</v>
      </c>
      <c r="M891" s="26">
        <v>46229</v>
      </c>
      <c r="N891" s="27">
        <v>46229.354166666664</v>
      </c>
      <c r="O891" s="27">
        <v>46229.6875</v>
      </c>
      <c r="V891" s="27"/>
      <c r="W891" s="27"/>
      <c r="X891" s="24">
        <v>4</v>
      </c>
      <c r="Y891" s="24">
        <v>0</v>
      </c>
      <c r="Z891" s="24">
        <v>4</v>
      </c>
      <c r="AA891" s="24" t="s">
        <v>58</v>
      </c>
      <c r="AB891" s="24" t="b">
        <v>0</v>
      </c>
      <c r="AC891" s="61">
        <v>0</v>
      </c>
    </row>
    <row r="892" spans="2:29" ht="13.7">
      <c r="B892" s="24" t="s">
        <v>49</v>
      </c>
      <c r="C892" s="24" t="s">
        <v>64</v>
      </c>
      <c r="D892" s="24" t="s">
        <v>71</v>
      </c>
      <c r="E892" s="24">
        <v>480</v>
      </c>
      <c r="F892" s="26">
        <v>46204</v>
      </c>
      <c r="G892" s="24" t="s">
        <v>52</v>
      </c>
      <c r="H892" s="24" t="s">
        <v>53</v>
      </c>
      <c r="I892" s="24" t="s">
        <v>67</v>
      </c>
      <c r="J892" s="24" t="s">
        <v>126</v>
      </c>
      <c r="K892" s="24">
        <v>1</v>
      </c>
      <c r="L892" s="24" t="s">
        <v>66</v>
      </c>
      <c r="M892" s="26">
        <v>46229</v>
      </c>
      <c r="N892" s="27">
        <v>46229.354166666664</v>
      </c>
      <c r="O892" s="27">
        <v>46229.6875</v>
      </c>
      <c r="P892" s="24" t="s">
        <v>1612</v>
      </c>
      <c r="Q892" s="24" t="s">
        <v>1613</v>
      </c>
      <c r="R892" s="24" t="s">
        <v>687</v>
      </c>
      <c r="T892" s="24" t="s">
        <v>67</v>
      </c>
      <c r="U892" s="24" t="s">
        <v>214</v>
      </c>
      <c r="V892" s="27">
        <v>46229.443055555559</v>
      </c>
      <c r="W892" s="27">
        <v>46229.491666666669</v>
      </c>
      <c r="Z892" s="24">
        <v>1</v>
      </c>
      <c r="AA892" s="24" t="s">
        <v>58</v>
      </c>
      <c r="AB892" s="24" t="b">
        <v>0</v>
      </c>
      <c r="AC892" s="61"/>
    </row>
    <row r="893" spans="2:29" ht="13.7">
      <c r="B893" s="24" t="s">
        <v>49</v>
      </c>
      <c r="C893" s="24" t="s">
        <v>64</v>
      </c>
      <c r="D893" s="24" t="s">
        <v>71</v>
      </c>
      <c r="E893" s="24">
        <v>480</v>
      </c>
      <c r="F893" s="26">
        <v>46204</v>
      </c>
      <c r="G893" s="24" t="s">
        <v>52</v>
      </c>
      <c r="H893" s="24" t="s">
        <v>53</v>
      </c>
      <c r="I893" s="24" t="s">
        <v>67</v>
      </c>
      <c r="J893" s="24" t="s">
        <v>126</v>
      </c>
      <c r="K893" s="24">
        <v>1</v>
      </c>
      <c r="L893" s="24" t="s">
        <v>66</v>
      </c>
      <c r="M893" s="26">
        <v>46229</v>
      </c>
      <c r="N893" s="27">
        <v>46229.354166666664</v>
      </c>
      <c r="O893" s="27">
        <v>46229.6875</v>
      </c>
      <c r="P893" s="24" t="s">
        <v>1614</v>
      </c>
      <c r="Q893" s="24" t="s">
        <v>1615</v>
      </c>
      <c r="R893" s="24" t="s">
        <v>730</v>
      </c>
      <c r="S893" s="24" t="s">
        <v>198</v>
      </c>
      <c r="T893" s="24" t="s">
        <v>67</v>
      </c>
      <c r="U893" s="24" t="s">
        <v>214</v>
      </c>
      <c r="V893" s="27">
        <v>46229.609722222223</v>
      </c>
      <c r="W893" s="27">
        <v>46229.675694444442</v>
      </c>
      <c r="Z893" s="24">
        <v>1</v>
      </c>
      <c r="AA893" s="24" t="s">
        <v>58</v>
      </c>
      <c r="AB893" s="24" t="b">
        <v>0</v>
      </c>
      <c r="AC893" s="61"/>
    </row>
    <row r="894" spans="2:29" ht="13.7">
      <c r="B894" s="24" t="s">
        <v>49</v>
      </c>
      <c r="C894" s="24" t="s">
        <v>64</v>
      </c>
      <c r="D894" s="24" t="s">
        <v>71</v>
      </c>
      <c r="E894" s="24">
        <v>480</v>
      </c>
      <c r="F894" s="26">
        <v>46204</v>
      </c>
      <c r="G894" s="24" t="s">
        <v>52</v>
      </c>
      <c r="H894" s="24" t="s">
        <v>53</v>
      </c>
      <c r="I894" s="24" t="s">
        <v>67</v>
      </c>
      <c r="J894" s="24" t="s">
        <v>126</v>
      </c>
      <c r="K894" s="24">
        <v>1</v>
      </c>
      <c r="L894" s="24" t="s">
        <v>66</v>
      </c>
      <c r="M894" s="26">
        <v>46229</v>
      </c>
      <c r="N894" s="27">
        <v>46229.354166666664</v>
      </c>
      <c r="O894" s="27">
        <v>46229.6875</v>
      </c>
      <c r="P894" s="24" t="s">
        <v>1616</v>
      </c>
      <c r="Q894" s="24" t="s">
        <v>1617</v>
      </c>
      <c r="R894" s="24" t="s">
        <v>611</v>
      </c>
      <c r="S894" s="24" t="s">
        <v>160</v>
      </c>
      <c r="T894" s="24" t="s">
        <v>67</v>
      </c>
      <c r="U894" s="24" t="s">
        <v>214</v>
      </c>
      <c r="V894" s="27">
        <v>46229.524305555555</v>
      </c>
      <c r="W894" s="27">
        <v>46229.576388888891</v>
      </c>
      <c r="Z894" s="24">
        <v>1</v>
      </c>
      <c r="AA894" s="24" t="s">
        <v>58</v>
      </c>
      <c r="AB894" s="24" t="b">
        <v>0</v>
      </c>
      <c r="AC894" s="61"/>
    </row>
    <row r="895" spans="2:29" ht="13.7">
      <c r="B895" s="24" t="s">
        <v>49</v>
      </c>
      <c r="C895" s="24" t="s">
        <v>64</v>
      </c>
      <c r="D895" s="24" t="s">
        <v>71</v>
      </c>
      <c r="E895" s="24">
        <v>480</v>
      </c>
      <c r="F895" s="26">
        <v>46204</v>
      </c>
      <c r="G895" s="24" t="s">
        <v>52</v>
      </c>
      <c r="H895" s="24" t="s">
        <v>53</v>
      </c>
      <c r="I895" s="24" t="s">
        <v>67</v>
      </c>
      <c r="J895" s="24" t="s">
        <v>126</v>
      </c>
      <c r="K895" s="24">
        <v>1</v>
      </c>
      <c r="L895" s="24" t="s">
        <v>66</v>
      </c>
      <c r="M895" s="26">
        <v>46229</v>
      </c>
      <c r="N895" s="27">
        <v>46229.354166666664</v>
      </c>
      <c r="O895" s="27">
        <v>46229.6875</v>
      </c>
      <c r="P895" s="24" t="s">
        <v>1618</v>
      </c>
      <c r="Q895" s="24" t="s">
        <v>1619</v>
      </c>
      <c r="R895" s="24" t="s">
        <v>608</v>
      </c>
      <c r="T895" s="24" t="s">
        <v>67</v>
      </c>
      <c r="U895" s="24" t="s">
        <v>214</v>
      </c>
      <c r="V895" s="27">
        <v>46229.355555555558</v>
      </c>
      <c r="W895" s="27">
        <v>46229.409722222219</v>
      </c>
      <c r="Z895" s="24">
        <v>1</v>
      </c>
      <c r="AA895" s="24" t="s">
        <v>58</v>
      </c>
      <c r="AB895" s="24" t="b">
        <v>0</v>
      </c>
      <c r="AC895" s="61"/>
    </row>
    <row r="896" spans="2:29" ht="13.7">
      <c r="B896" s="24" t="s">
        <v>49</v>
      </c>
      <c r="C896" s="24" t="s">
        <v>64</v>
      </c>
      <c r="D896" s="24" t="s">
        <v>71</v>
      </c>
      <c r="E896" s="24">
        <v>480</v>
      </c>
      <c r="F896" s="26">
        <v>46235</v>
      </c>
      <c r="G896" s="24" t="s">
        <v>52</v>
      </c>
      <c r="H896" s="24" t="s">
        <v>53</v>
      </c>
      <c r="I896" s="24" t="s">
        <v>54</v>
      </c>
      <c r="J896" s="24" t="s">
        <v>125</v>
      </c>
      <c r="K896" s="24">
        <v>1</v>
      </c>
      <c r="L896" s="24" t="s">
        <v>66</v>
      </c>
      <c r="M896" s="26">
        <v>46236</v>
      </c>
      <c r="N896" s="27">
        <v>46236.375</v>
      </c>
      <c r="O896" s="27">
        <v>46236.708333333336</v>
      </c>
      <c r="V896" s="27"/>
      <c r="W896" s="27"/>
      <c r="X896" s="24">
        <v>4</v>
      </c>
      <c r="Y896" s="24">
        <v>0</v>
      </c>
      <c r="Z896" s="24">
        <v>4</v>
      </c>
      <c r="AA896" s="24" t="s">
        <v>60</v>
      </c>
      <c r="AB896" s="24" t="b">
        <v>0</v>
      </c>
      <c r="AC896" s="61">
        <v>0</v>
      </c>
    </row>
    <row r="897" spans="2:29" ht="13.7">
      <c r="B897" s="24" t="s">
        <v>49</v>
      </c>
      <c r="C897" s="24" t="s">
        <v>64</v>
      </c>
      <c r="D897" s="24" t="s">
        <v>71</v>
      </c>
      <c r="E897" s="24">
        <v>480</v>
      </c>
      <c r="F897" s="26">
        <v>46235</v>
      </c>
      <c r="G897" s="24" t="s">
        <v>52</v>
      </c>
      <c r="H897" s="24" t="s">
        <v>53</v>
      </c>
      <c r="I897" s="24" t="s">
        <v>54</v>
      </c>
      <c r="J897" s="24" t="s">
        <v>126</v>
      </c>
      <c r="K897" s="24">
        <v>1</v>
      </c>
      <c r="L897" s="24" t="s">
        <v>66</v>
      </c>
      <c r="M897" s="26">
        <v>46236</v>
      </c>
      <c r="N897" s="27">
        <v>46236.375</v>
      </c>
      <c r="O897" s="27">
        <v>46236.708333333336</v>
      </c>
      <c r="P897" s="24" t="s">
        <v>1620</v>
      </c>
      <c r="Q897" s="24" t="s">
        <v>1621</v>
      </c>
      <c r="R897" s="24" t="s">
        <v>146</v>
      </c>
      <c r="T897" s="24" t="s">
        <v>54</v>
      </c>
      <c r="U897" s="24" t="s">
        <v>224</v>
      </c>
      <c r="V897" s="27">
        <v>46236.376388888886</v>
      </c>
      <c r="W897" s="27">
        <v>46236.431944444441</v>
      </c>
      <c r="Z897" s="24">
        <v>1</v>
      </c>
      <c r="AA897" s="24" t="s">
        <v>60</v>
      </c>
      <c r="AB897" s="24" t="b">
        <v>0</v>
      </c>
      <c r="AC897" s="61"/>
    </row>
    <row r="898" spans="2:29" ht="13.7">
      <c r="B898" s="24" t="s">
        <v>49</v>
      </c>
      <c r="C898" s="24" t="s">
        <v>64</v>
      </c>
      <c r="D898" s="24" t="s">
        <v>71</v>
      </c>
      <c r="E898" s="24">
        <v>480</v>
      </c>
      <c r="F898" s="26">
        <v>46235</v>
      </c>
      <c r="G898" s="24" t="s">
        <v>52</v>
      </c>
      <c r="H898" s="24" t="s">
        <v>53</v>
      </c>
      <c r="I898" s="24" t="s">
        <v>54</v>
      </c>
      <c r="J898" s="24" t="s">
        <v>126</v>
      </c>
      <c r="K898" s="24">
        <v>1</v>
      </c>
      <c r="L898" s="24" t="s">
        <v>66</v>
      </c>
      <c r="M898" s="26">
        <v>46236</v>
      </c>
      <c r="N898" s="27">
        <v>46236.375</v>
      </c>
      <c r="O898" s="27">
        <v>46236.708333333336</v>
      </c>
      <c r="P898" s="24" t="s">
        <v>1622</v>
      </c>
      <c r="Q898" s="24" t="s">
        <v>1623</v>
      </c>
      <c r="R898" s="24" t="s">
        <v>149</v>
      </c>
      <c r="T898" s="24" t="s">
        <v>54</v>
      </c>
      <c r="U898" s="24" t="s">
        <v>224</v>
      </c>
      <c r="V898" s="27">
        <v>46236.633333333331</v>
      </c>
      <c r="W898" s="27">
        <v>46236.6875</v>
      </c>
      <c r="Z898" s="24">
        <v>1</v>
      </c>
      <c r="AA898" s="24" t="s">
        <v>60</v>
      </c>
      <c r="AB898" s="24" t="b">
        <v>0</v>
      </c>
      <c r="AC898" s="61"/>
    </row>
    <row r="899" spans="2:29" ht="13.7">
      <c r="B899" s="24" t="s">
        <v>49</v>
      </c>
      <c r="C899" s="24" t="s">
        <v>64</v>
      </c>
      <c r="D899" s="24" t="s">
        <v>71</v>
      </c>
      <c r="E899" s="24">
        <v>480</v>
      </c>
      <c r="F899" s="26">
        <v>46235</v>
      </c>
      <c r="G899" s="24" t="s">
        <v>52</v>
      </c>
      <c r="H899" s="24" t="s">
        <v>53</v>
      </c>
      <c r="I899" s="24" t="s">
        <v>54</v>
      </c>
      <c r="J899" s="24" t="s">
        <v>126</v>
      </c>
      <c r="K899" s="24">
        <v>1</v>
      </c>
      <c r="L899" s="24" t="s">
        <v>66</v>
      </c>
      <c r="M899" s="26">
        <v>46236</v>
      </c>
      <c r="N899" s="27">
        <v>46236.375</v>
      </c>
      <c r="O899" s="27">
        <v>46236.708333333336</v>
      </c>
      <c r="P899" s="24" t="s">
        <v>1624</v>
      </c>
      <c r="Q899" s="24" t="s">
        <v>1625</v>
      </c>
      <c r="R899" s="24" t="s">
        <v>146</v>
      </c>
      <c r="T899" s="24" t="s">
        <v>54</v>
      </c>
      <c r="U899" s="24" t="s">
        <v>224</v>
      </c>
      <c r="V899" s="27">
        <v>46236.462500000001</v>
      </c>
      <c r="W899" s="27">
        <v>46236.527777777781</v>
      </c>
      <c r="Z899" s="24">
        <v>1</v>
      </c>
      <c r="AA899" s="24" t="s">
        <v>60</v>
      </c>
      <c r="AB899" s="24" t="b">
        <v>0</v>
      </c>
      <c r="AC899" s="61"/>
    </row>
    <row r="900" spans="2:29" ht="13.7">
      <c r="B900" s="24" t="s">
        <v>49</v>
      </c>
      <c r="C900" s="24" t="s">
        <v>64</v>
      </c>
      <c r="D900" s="24" t="s">
        <v>71</v>
      </c>
      <c r="E900" s="24">
        <v>480</v>
      </c>
      <c r="F900" s="26">
        <v>46235</v>
      </c>
      <c r="G900" s="24" t="s">
        <v>52</v>
      </c>
      <c r="H900" s="24" t="s">
        <v>53</v>
      </c>
      <c r="I900" s="24" t="s">
        <v>54</v>
      </c>
      <c r="J900" s="24" t="s">
        <v>126</v>
      </c>
      <c r="K900" s="24">
        <v>1</v>
      </c>
      <c r="L900" s="24" t="s">
        <v>66</v>
      </c>
      <c r="M900" s="26">
        <v>46236</v>
      </c>
      <c r="N900" s="27">
        <v>46236.375</v>
      </c>
      <c r="O900" s="27">
        <v>46236.708333333336</v>
      </c>
      <c r="P900" s="24" t="s">
        <v>1626</v>
      </c>
      <c r="Q900" s="24" t="s">
        <v>1627</v>
      </c>
      <c r="R900" s="24" t="s">
        <v>190</v>
      </c>
      <c r="S900" s="24" t="s">
        <v>213</v>
      </c>
      <c r="T900" s="24" t="s">
        <v>54</v>
      </c>
      <c r="U900" s="24" t="s">
        <v>224</v>
      </c>
      <c r="V900" s="27">
        <v>46236.547222222223</v>
      </c>
      <c r="W900" s="27">
        <v>46236.612500000003</v>
      </c>
      <c r="Z900" s="24">
        <v>1</v>
      </c>
      <c r="AA900" s="24" t="s">
        <v>60</v>
      </c>
      <c r="AB900" s="24" t="b">
        <v>0</v>
      </c>
      <c r="AC900" s="61"/>
    </row>
    <row r="901" spans="2:29" ht="13.7">
      <c r="B901" s="24" t="s">
        <v>49</v>
      </c>
      <c r="C901" s="24" t="s">
        <v>64</v>
      </c>
      <c r="D901" s="24" t="s">
        <v>71</v>
      </c>
      <c r="E901" s="24">
        <v>480</v>
      </c>
      <c r="F901" s="26">
        <v>46235</v>
      </c>
      <c r="G901" s="24" t="s">
        <v>52</v>
      </c>
      <c r="H901" s="24" t="s">
        <v>53</v>
      </c>
      <c r="I901" s="24" t="s">
        <v>54</v>
      </c>
      <c r="J901" s="24" t="s">
        <v>125</v>
      </c>
      <c r="K901" s="24">
        <v>1</v>
      </c>
      <c r="L901" s="24" t="s">
        <v>66</v>
      </c>
      <c r="M901" s="26">
        <v>46240</v>
      </c>
      <c r="N901" s="27">
        <v>46240.333333333336</v>
      </c>
      <c r="O901" s="27">
        <v>46240.666666666664</v>
      </c>
      <c r="V901" s="27"/>
      <c r="W901" s="27"/>
      <c r="X901" s="24">
        <v>4</v>
      </c>
      <c r="Y901" s="24">
        <v>0</v>
      </c>
      <c r="Z901" s="24">
        <v>4</v>
      </c>
      <c r="AA901" s="24" t="s">
        <v>60</v>
      </c>
      <c r="AB901" s="24" t="b">
        <v>0</v>
      </c>
      <c r="AC901" s="61">
        <v>0</v>
      </c>
    </row>
    <row r="902" spans="2:29" ht="13.7">
      <c r="B902" s="24" t="s">
        <v>49</v>
      </c>
      <c r="C902" s="24" t="s">
        <v>64</v>
      </c>
      <c r="D902" s="24" t="s">
        <v>71</v>
      </c>
      <c r="E902" s="24">
        <v>480</v>
      </c>
      <c r="F902" s="26">
        <v>46235</v>
      </c>
      <c r="G902" s="24" t="s">
        <v>52</v>
      </c>
      <c r="H902" s="24" t="s">
        <v>53</v>
      </c>
      <c r="I902" s="24" t="s">
        <v>54</v>
      </c>
      <c r="J902" s="24" t="s">
        <v>126</v>
      </c>
      <c r="K902" s="24">
        <v>1</v>
      </c>
      <c r="L902" s="24" t="s">
        <v>66</v>
      </c>
      <c r="M902" s="26">
        <v>46240</v>
      </c>
      <c r="N902" s="27">
        <v>46240.333333333336</v>
      </c>
      <c r="O902" s="27">
        <v>46240.666666666664</v>
      </c>
      <c r="P902" s="24" t="s">
        <v>1628</v>
      </c>
      <c r="Q902" s="24" t="s">
        <v>1629</v>
      </c>
      <c r="R902" s="24" t="s">
        <v>149</v>
      </c>
      <c r="T902" s="24" t="s">
        <v>54</v>
      </c>
      <c r="U902" s="24" t="s">
        <v>497</v>
      </c>
      <c r="V902" s="27">
        <v>46240.421527777777</v>
      </c>
      <c r="W902" s="27">
        <v>46240.464583333334</v>
      </c>
      <c r="Z902" s="24">
        <v>1</v>
      </c>
      <c r="AA902" s="24" t="s">
        <v>60</v>
      </c>
      <c r="AB902" s="24" t="b">
        <v>0</v>
      </c>
      <c r="AC902" s="61"/>
    </row>
    <row r="903" spans="2:29" ht="13.7">
      <c r="B903" s="24" t="s">
        <v>49</v>
      </c>
      <c r="C903" s="24" t="s">
        <v>64</v>
      </c>
      <c r="D903" s="24" t="s">
        <v>71</v>
      </c>
      <c r="E903" s="24">
        <v>480</v>
      </c>
      <c r="F903" s="26">
        <v>46235</v>
      </c>
      <c r="G903" s="24" t="s">
        <v>52</v>
      </c>
      <c r="H903" s="24" t="s">
        <v>53</v>
      </c>
      <c r="I903" s="24" t="s">
        <v>54</v>
      </c>
      <c r="J903" s="24" t="s">
        <v>126</v>
      </c>
      <c r="K903" s="24">
        <v>1</v>
      </c>
      <c r="L903" s="24" t="s">
        <v>66</v>
      </c>
      <c r="M903" s="26">
        <v>46240</v>
      </c>
      <c r="N903" s="27">
        <v>46240.333333333336</v>
      </c>
      <c r="O903" s="27">
        <v>46240.666666666664</v>
      </c>
      <c r="P903" s="24" t="s">
        <v>1630</v>
      </c>
      <c r="Q903" s="24" t="s">
        <v>1631</v>
      </c>
      <c r="R903" s="24" t="s">
        <v>190</v>
      </c>
      <c r="T903" s="24" t="s">
        <v>54</v>
      </c>
      <c r="U903" s="24" t="s">
        <v>497</v>
      </c>
      <c r="V903" s="27">
        <v>46240.506249999999</v>
      </c>
      <c r="W903" s="27">
        <v>46240.558333333334</v>
      </c>
      <c r="Z903" s="24">
        <v>1</v>
      </c>
      <c r="AA903" s="24" t="s">
        <v>60</v>
      </c>
      <c r="AB903" s="24" t="b">
        <v>0</v>
      </c>
      <c r="AC903" s="61"/>
    </row>
    <row r="904" spans="2:29" ht="13.7">
      <c r="B904" s="24" t="s">
        <v>49</v>
      </c>
      <c r="C904" s="24" t="s">
        <v>64</v>
      </c>
      <c r="D904" s="24" t="s">
        <v>71</v>
      </c>
      <c r="E904" s="24">
        <v>480</v>
      </c>
      <c r="F904" s="26">
        <v>46235</v>
      </c>
      <c r="G904" s="24" t="s">
        <v>52</v>
      </c>
      <c r="H904" s="24" t="s">
        <v>53</v>
      </c>
      <c r="I904" s="24" t="s">
        <v>54</v>
      </c>
      <c r="J904" s="24" t="s">
        <v>126</v>
      </c>
      <c r="K904" s="24">
        <v>1</v>
      </c>
      <c r="L904" s="24" t="s">
        <v>66</v>
      </c>
      <c r="M904" s="26">
        <v>46240</v>
      </c>
      <c r="N904" s="27">
        <v>46240.333333333336</v>
      </c>
      <c r="O904" s="27">
        <v>46240.666666666664</v>
      </c>
      <c r="P904" s="24" t="s">
        <v>1632</v>
      </c>
      <c r="Q904" s="24" t="s">
        <v>1633</v>
      </c>
      <c r="R904" s="24" t="s">
        <v>146</v>
      </c>
      <c r="T904" s="24" t="s">
        <v>54</v>
      </c>
      <c r="U904" s="24" t="s">
        <v>497</v>
      </c>
      <c r="V904" s="27">
        <v>46240.59097222222</v>
      </c>
      <c r="W904" s="27">
        <v>46240.640277777777</v>
      </c>
      <c r="Z904" s="24">
        <v>1</v>
      </c>
      <c r="AA904" s="24" t="s">
        <v>60</v>
      </c>
      <c r="AB904" s="24" t="b">
        <v>0</v>
      </c>
      <c r="AC904" s="61"/>
    </row>
    <row r="905" spans="2:29" ht="13.7">
      <c r="B905" s="24" t="s">
        <v>49</v>
      </c>
      <c r="C905" s="24" t="s">
        <v>64</v>
      </c>
      <c r="D905" s="24" t="s">
        <v>71</v>
      </c>
      <c r="E905" s="24">
        <v>480</v>
      </c>
      <c r="F905" s="26">
        <v>46235</v>
      </c>
      <c r="G905" s="24" t="s">
        <v>52</v>
      </c>
      <c r="H905" s="24" t="s">
        <v>53</v>
      </c>
      <c r="I905" s="24" t="s">
        <v>54</v>
      </c>
      <c r="J905" s="24" t="s">
        <v>126</v>
      </c>
      <c r="K905" s="24">
        <v>1</v>
      </c>
      <c r="L905" s="24" t="s">
        <v>66</v>
      </c>
      <c r="M905" s="26">
        <v>46240</v>
      </c>
      <c r="N905" s="27">
        <v>46240.333333333336</v>
      </c>
      <c r="O905" s="27">
        <v>46240.666666666664</v>
      </c>
      <c r="P905" s="24" t="s">
        <v>1634</v>
      </c>
      <c r="Q905" s="24" t="s">
        <v>1635</v>
      </c>
      <c r="R905" s="24" t="s">
        <v>190</v>
      </c>
      <c r="T905" s="24" t="s">
        <v>54</v>
      </c>
      <c r="U905" s="24" t="s">
        <v>497</v>
      </c>
      <c r="V905" s="27">
        <v>46240.338888888888</v>
      </c>
      <c r="W905" s="27">
        <v>46240.395833333336</v>
      </c>
      <c r="Z905" s="24">
        <v>1</v>
      </c>
      <c r="AA905" s="24" t="s">
        <v>60</v>
      </c>
      <c r="AB905" s="24" t="b">
        <v>0</v>
      </c>
      <c r="AC905" s="61"/>
    </row>
    <row r="906" spans="2:29" ht="13.7">
      <c r="B906" s="24" t="s">
        <v>49</v>
      </c>
      <c r="C906" s="24" t="s">
        <v>64</v>
      </c>
      <c r="D906" s="24" t="s">
        <v>71</v>
      </c>
      <c r="E906" s="24">
        <v>480</v>
      </c>
      <c r="F906" s="26">
        <v>46235</v>
      </c>
      <c r="G906" s="24" t="s">
        <v>52</v>
      </c>
      <c r="H906" s="24" t="s">
        <v>53</v>
      </c>
      <c r="I906" s="24" t="s">
        <v>57</v>
      </c>
      <c r="J906" s="24" t="s">
        <v>125</v>
      </c>
      <c r="K906" s="24">
        <v>1</v>
      </c>
      <c r="L906" s="24" t="s">
        <v>66</v>
      </c>
      <c r="M906" s="26">
        <v>46248</v>
      </c>
      <c r="N906" s="27">
        <v>46248.333333333336</v>
      </c>
      <c r="O906" s="27">
        <v>46248.666666666664</v>
      </c>
      <c r="V906" s="27"/>
      <c r="W906" s="27"/>
      <c r="X906" s="24">
        <v>4</v>
      </c>
      <c r="Y906" s="24">
        <v>0</v>
      </c>
      <c r="Z906" s="24">
        <v>4</v>
      </c>
      <c r="AA906" s="24" t="s">
        <v>60</v>
      </c>
      <c r="AB906" s="24" t="b">
        <v>0</v>
      </c>
      <c r="AC906" s="61">
        <v>0</v>
      </c>
    </row>
    <row r="907" spans="2:29" ht="13.7">
      <c r="B907" s="24" t="s">
        <v>49</v>
      </c>
      <c r="C907" s="24" t="s">
        <v>64</v>
      </c>
      <c r="D907" s="24" t="s">
        <v>71</v>
      </c>
      <c r="E907" s="24">
        <v>480</v>
      </c>
      <c r="F907" s="26">
        <v>46235</v>
      </c>
      <c r="G907" s="24" t="s">
        <v>52</v>
      </c>
      <c r="H907" s="24" t="s">
        <v>53</v>
      </c>
      <c r="I907" s="24" t="s">
        <v>57</v>
      </c>
      <c r="J907" s="24" t="s">
        <v>126</v>
      </c>
      <c r="K907" s="24">
        <v>1</v>
      </c>
      <c r="L907" s="24" t="s">
        <v>66</v>
      </c>
      <c r="M907" s="26">
        <v>46248</v>
      </c>
      <c r="N907" s="27">
        <v>46248.333333333336</v>
      </c>
      <c r="O907" s="27">
        <v>46248.666666666664</v>
      </c>
      <c r="P907" s="24" t="s">
        <v>1636</v>
      </c>
      <c r="Q907" s="24" t="s">
        <v>1637</v>
      </c>
      <c r="R907" s="24" t="s">
        <v>165</v>
      </c>
      <c r="S907" s="24" t="s">
        <v>152</v>
      </c>
      <c r="T907" s="24" t="s">
        <v>57</v>
      </c>
      <c r="U907" s="24" t="s">
        <v>250</v>
      </c>
      <c r="V907" s="27">
        <v>46248.501388888886</v>
      </c>
      <c r="W907" s="27">
        <v>46248.555555555555</v>
      </c>
      <c r="Z907" s="24">
        <v>1</v>
      </c>
      <c r="AA907" s="24" t="s">
        <v>60</v>
      </c>
      <c r="AB907" s="24" t="b">
        <v>0</v>
      </c>
      <c r="AC907" s="61"/>
    </row>
    <row r="908" spans="2:29" ht="13.7">
      <c r="B908" s="24" t="s">
        <v>49</v>
      </c>
      <c r="C908" s="24" t="s">
        <v>64</v>
      </c>
      <c r="D908" s="24" t="s">
        <v>71</v>
      </c>
      <c r="E908" s="24">
        <v>480</v>
      </c>
      <c r="F908" s="26">
        <v>46235</v>
      </c>
      <c r="G908" s="24" t="s">
        <v>52</v>
      </c>
      <c r="H908" s="24" t="s">
        <v>53</v>
      </c>
      <c r="I908" s="24" t="s">
        <v>57</v>
      </c>
      <c r="J908" s="24" t="s">
        <v>126</v>
      </c>
      <c r="K908" s="24">
        <v>1</v>
      </c>
      <c r="L908" s="24" t="s">
        <v>66</v>
      </c>
      <c r="M908" s="26">
        <v>46248</v>
      </c>
      <c r="N908" s="27">
        <v>46248.333333333336</v>
      </c>
      <c r="O908" s="27">
        <v>46248.666666666664</v>
      </c>
      <c r="P908" s="24" t="s">
        <v>1638</v>
      </c>
      <c r="Q908" s="24" t="s">
        <v>1639</v>
      </c>
      <c r="R908" s="24" t="s">
        <v>159</v>
      </c>
      <c r="T908" s="24" t="s">
        <v>57</v>
      </c>
      <c r="U908" s="24" t="s">
        <v>250</v>
      </c>
      <c r="V908" s="27">
        <v>46248.336111111108</v>
      </c>
      <c r="W908" s="27">
        <v>46248.401388888888</v>
      </c>
      <c r="Z908" s="24">
        <v>1</v>
      </c>
      <c r="AA908" s="24" t="s">
        <v>60</v>
      </c>
      <c r="AB908" s="24" t="b">
        <v>0</v>
      </c>
      <c r="AC908" s="61"/>
    </row>
    <row r="909" spans="2:29" ht="13.7">
      <c r="B909" s="24" t="s">
        <v>49</v>
      </c>
      <c r="C909" s="24" t="s">
        <v>64</v>
      </c>
      <c r="D909" s="24" t="s">
        <v>71</v>
      </c>
      <c r="E909" s="24">
        <v>480</v>
      </c>
      <c r="F909" s="26">
        <v>46235</v>
      </c>
      <c r="G909" s="24" t="s">
        <v>52</v>
      </c>
      <c r="H909" s="24" t="s">
        <v>53</v>
      </c>
      <c r="I909" s="24" t="s">
        <v>57</v>
      </c>
      <c r="J909" s="24" t="s">
        <v>126</v>
      </c>
      <c r="K909" s="24">
        <v>1</v>
      </c>
      <c r="L909" s="24" t="s">
        <v>66</v>
      </c>
      <c r="M909" s="26">
        <v>46248</v>
      </c>
      <c r="N909" s="27">
        <v>46248.333333333336</v>
      </c>
      <c r="O909" s="27">
        <v>46248.666666666664</v>
      </c>
      <c r="P909" s="24" t="s">
        <v>1640</v>
      </c>
      <c r="Q909" s="24" t="s">
        <v>1641</v>
      </c>
      <c r="R909" s="24" t="s">
        <v>159</v>
      </c>
      <c r="T909" s="24" t="s">
        <v>57</v>
      </c>
      <c r="U909" s="24" t="s">
        <v>250</v>
      </c>
      <c r="V909" s="27">
        <v>46248.420138888891</v>
      </c>
      <c r="W909" s="27">
        <v>46248.465277777781</v>
      </c>
      <c r="Z909" s="24">
        <v>1</v>
      </c>
      <c r="AA909" s="24" t="s">
        <v>60</v>
      </c>
      <c r="AB909" s="24" t="b">
        <v>0</v>
      </c>
      <c r="AC909" s="61"/>
    </row>
    <row r="910" spans="2:29" ht="13.7">
      <c r="B910" s="24" t="s">
        <v>49</v>
      </c>
      <c r="C910" s="24" t="s">
        <v>64</v>
      </c>
      <c r="D910" s="24" t="s">
        <v>71</v>
      </c>
      <c r="E910" s="24">
        <v>480</v>
      </c>
      <c r="F910" s="26">
        <v>46235</v>
      </c>
      <c r="G910" s="24" t="s">
        <v>52</v>
      </c>
      <c r="H910" s="24" t="s">
        <v>53</v>
      </c>
      <c r="I910" s="24" t="s">
        <v>57</v>
      </c>
      <c r="J910" s="24" t="s">
        <v>126</v>
      </c>
      <c r="K910" s="24">
        <v>1</v>
      </c>
      <c r="L910" s="24" t="s">
        <v>66</v>
      </c>
      <c r="M910" s="26">
        <v>46248</v>
      </c>
      <c r="N910" s="27">
        <v>46248.333333333336</v>
      </c>
      <c r="O910" s="27">
        <v>46248.666666666664</v>
      </c>
      <c r="P910" s="24" t="s">
        <v>1642</v>
      </c>
      <c r="Q910" s="24" t="s">
        <v>1643</v>
      </c>
      <c r="R910" s="24" t="s">
        <v>165</v>
      </c>
      <c r="T910" s="24" t="s">
        <v>57</v>
      </c>
      <c r="U910" s="24" t="s">
        <v>250</v>
      </c>
      <c r="V910" s="27">
        <v>46248.584722222222</v>
      </c>
      <c r="W910" s="27">
        <v>46248.647916666669</v>
      </c>
      <c r="Z910" s="24">
        <v>1</v>
      </c>
      <c r="AA910" s="24" t="s">
        <v>60</v>
      </c>
      <c r="AB910" s="24" t="b">
        <v>0</v>
      </c>
      <c r="AC910" s="61"/>
    </row>
    <row r="911" spans="2:29" ht="13.7">
      <c r="B911" s="24" t="s">
        <v>49</v>
      </c>
      <c r="C911" s="24" t="s">
        <v>64</v>
      </c>
      <c r="D911" s="24" t="s">
        <v>71</v>
      </c>
      <c r="E911" s="24">
        <v>480</v>
      </c>
      <c r="F911" s="26">
        <v>46235</v>
      </c>
      <c r="G911" s="24" t="s">
        <v>52</v>
      </c>
      <c r="H911" s="24" t="s">
        <v>53</v>
      </c>
      <c r="I911" s="24" t="s">
        <v>68</v>
      </c>
      <c r="J911" s="24" t="s">
        <v>125</v>
      </c>
      <c r="K911" s="24">
        <v>1</v>
      </c>
      <c r="L911" s="24" t="s">
        <v>66</v>
      </c>
      <c r="M911" s="26">
        <v>46254</v>
      </c>
      <c r="N911" s="27">
        <v>46254.333333333336</v>
      </c>
      <c r="O911" s="27">
        <v>46254.666666666664</v>
      </c>
      <c r="V911" s="27"/>
      <c r="W911" s="27"/>
      <c r="X911" s="24">
        <v>4</v>
      </c>
      <c r="Y911" s="24">
        <v>0</v>
      </c>
      <c r="Z911" s="24">
        <v>4</v>
      </c>
      <c r="AA911" s="24" t="s">
        <v>60</v>
      </c>
      <c r="AB911" s="24" t="b">
        <v>0</v>
      </c>
      <c r="AC911" s="61">
        <v>0</v>
      </c>
    </row>
    <row r="912" spans="2:29" ht="13.7">
      <c r="B912" s="24" t="s">
        <v>49</v>
      </c>
      <c r="C912" s="24" t="s">
        <v>64</v>
      </c>
      <c r="D912" s="24" t="s">
        <v>71</v>
      </c>
      <c r="E912" s="24">
        <v>480</v>
      </c>
      <c r="F912" s="26">
        <v>46235</v>
      </c>
      <c r="G912" s="24" t="s">
        <v>52</v>
      </c>
      <c r="H912" s="24" t="s">
        <v>53</v>
      </c>
      <c r="I912" s="24" t="s">
        <v>68</v>
      </c>
      <c r="J912" s="24" t="s">
        <v>126</v>
      </c>
      <c r="K912" s="24">
        <v>1</v>
      </c>
      <c r="L912" s="24" t="s">
        <v>66</v>
      </c>
      <c r="M912" s="26">
        <v>46254</v>
      </c>
      <c r="N912" s="27">
        <v>46254.333333333336</v>
      </c>
      <c r="O912" s="27">
        <v>46254.666666666664</v>
      </c>
      <c r="P912" s="24" t="s">
        <v>1644</v>
      </c>
      <c r="Q912" s="24" t="s">
        <v>1645</v>
      </c>
      <c r="R912" s="24" t="s">
        <v>636</v>
      </c>
      <c r="T912" s="24" t="s">
        <v>68</v>
      </c>
      <c r="U912" s="24" t="s">
        <v>616</v>
      </c>
      <c r="V912" s="27">
        <v>46254.337500000001</v>
      </c>
      <c r="W912" s="27">
        <v>46254.38958333333</v>
      </c>
      <c r="Z912" s="24">
        <v>1</v>
      </c>
      <c r="AA912" s="24" t="s">
        <v>60</v>
      </c>
      <c r="AB912" s="24" t="b">
        <v>0</v>
      </c>
      <c r="AC912" s="61"/>
    </row>
    <row r="913" spans="2:29" ht="13.7">
      <c r="B913" s="24" t="s">
        <v>49</v>
      </c>
      <c r="C913" s="24" t="s">
        <v>64</v>
      </c>
      <c r="D913" s="24" t="s">
        <v>71</v>
      </c>
      <c r="E913" s="24">
        <v>480</v>
      </c>
      <c r="F913" s="26">
        <v>46235</v>
      </c>
      <c r="G913" s="24" t="s">
        <v>52</v>
      </c>
      <c r="H913" s="24" t="s">
        <v>53</v>
      </c>
      <c r="I913" s="24" t="s">
        <v>68</v>
      </c>
      <c r="J913" s="24" t="s">
        <v>126</v>
      </c>
      <c r="K913" s="24">
        <v>1</v>
      </c>
      <c r="L913" s="24" t="s">
        <v>66</v>
      </c>
      <c r="M913" s="26">
        <v>46254</v>
      </c>
      <c r="N913" s="27">
        <v>46254.333333333336</v>
      </c>
      <c r="O913" s="27">
        <v>46254.666666666664</v>
      </c>
      <c r="P913" s="24" t="s">
        <v>1646</v>
      </c>
      <c r="Q913" s="24" t="s">
        <v>1647</v>
      </c>
      <c r="R913" s="24" t="s">
        <v>749</v>
      </c>
      <c r="T913" s="24" t="s">
        <v>68</v>
      </c>
      <c r="U913" s="24" t="s">
        <v>616</v>
      </c>
      <c r="V913" s="27">
        <v>46254.504861111112</v>
      </c>
      <c r="W913" s="27">
        <v>46254.554861111108</v>
      </c>
      <c r="Z913" s="24">
        <v>1</v>
      </c>
      <c r="AA913" s="24" t="s">
        <v>60</v>
      </c>
      <c r="AB913" s="24" t="b">
        <v>0</v>
      </c>
      <c r="AC913" s="61"/>
    </row>
    <row r="914" spans="2:29" ht="13.7">
      <c r="B914" s="24" t="s">
        <v>49</v>
      </c>
      <c r="C914" s="24" t="s">
        <v>64</v>
      </c>
      <c r="D914" s="24" t="s">
        <v>71</v>
      </c>
      <c r="E914" s="24">
        <v>480</v>
      </c>
      <c r="F914" s="26">
        <v>46235</v>
      </c>
      <c r="G914" s="24" t="s">
        <v>52</v>
      </c>
      <c r="H914" s="24" t="s">
        <v>53</v>
      </c>
      <c r="I914" s="24" t="s">
        <v>68</v>
      </c>
      <c r="J914" s="24" t="s">
        <v>126</v>
      </c>
      <c r="K914" s="24">
        <v>1</v>
      </c>
      <c r="L914" s="24" t="s">
        <v>66</v>
      </c>
      <c r="M914" s="26">
        <v>46254</v>
      </c>
      <c r="N914" s="27">
        <v>46254.333333333336</v>
      </c>
      <c r="O914" s="27">
        <v>46254.666666666664</v>
      </c>
      <c r="P914" s="24" t="s">
        <v>1648</v>
      </c>
      <c r="Q914" s="24" t="s">
        <v>1649</v>
      </c>
      <c r="R914" s="24" t="s">
        <v>323</v>
      </c>
      <c r="T914" s="24" t="s">
        <v>68</v>
      </c>
      <c r="U914" s="24" t="s">
        <v>616</v>
      </c>
      <c r="V914" s="27">
        <v>46254.421527777777</v>
      </c>
      <c r="W914" s="27">
        <v>46254.480555555558</v>
      </c>
      <c r="Z914" s="24">
        <v>1</v>
      </c>
      <c r="AA914" s="24" t="s">
        <v>60</v>
      </c>
      <c r="AB914" s="24" t="b">
        <v>0</v>
      </c>
      <c r="AC914" s="61"/>
    </row>
    <row r="915" spans="2:29" ht="13.7">
      <c r="B915" s="24" t="s">
        <v>49</v>
      </c>
      <c r="C915" s="24" t="s">
        <v>64</v>
      </c>
      <c r="D915" s="24" t="s">
        <v>71</v>
      </c>
      <c r="E915" s="24">
        <v>480</v>
      </c>
      <c r="F915" s="26">
        <v>46235</v>
      </c>
      <c r="G915" s="24" t="s">
        <v>52</v>
      </c>
      <c r="H915" s="24" t="s">
        <v>53</v>
      </c>
      <c r="I915" s="24" t="s">
        <v>68</v>
      </c>
      <c r="J915" s="24" t="s">
        <v>126</v>
      </c>
      <c r="K915" s="24">
        <v>1</v>
      </c>
      <c r="L915" s="24" t="s">
        <v>66</v>
      </c>
      <c r="M915" s="26">
        <v>46254</v>
      </c>
      <c r="N915" s="27">
        <v>46254.333333333336</v>
      </c>
      <c r="O915" s="27">
        <v>46254.666666666664</v>
      </c>
      <c r="P915" s="24" t="s">
        <v>1650</v>
      </c>
      <c r="Q915" s="24" t="s">
        <v>1651</v>
      </c>
      <c r="R915" s="24" t="s">
        <v>633</v>
      </c>
      <c r="T915" s="24" t="s">
        <v>68</v>
      </c>
      <c r="U915" s="24" t="s">
        <v>616</v>
      </c>
      <c r="V915" s="27">
        <v>46254.585416666669</v>
      </c>
      <c r="W915" s="27">
        <v>46254.65347222222</v>
      </c>
      <c r="Z915" s="24">
        <v>1</v>
      </c>
      <c r="AA915" s="24" t="s">
        <v>60</v>
      </c>
      <c r="AB915" s="24" t="b">
        <v>0</v>
      </c>
      <c r="AC915" s="61"/>
    </row>
    <row r="916" spans="2:29" ht="13.7">
      <c r="B916" s="24" t="s">
        <v>49</v>
      </c>
      <c r="C916" s="24" t="s">
        <v>64</v>
      </c>
      <c r="D916" s="24" t="s">
        <v>71</v>
      </c>
      <c r="E916" s="24">
        <v>480</v>
      </c>
      <c r="F916" s="26">
        <v>46235</v>
      </c>
      <c r="G916" s="24" t="s">
        <v>52</v>
      </c>
      <c r="H916" s="24" t="s">
        <v>53</v>
      </c>
      <c r="I916" s="24" t="s">
        <v>54</v>
      </c>
      <c r="J916" s="24" t="s">
        <v>125</v>
      </c>
      <c r="K916" s="24">
        <v>1</v>
      </c>
      <c r="L916" s="24" t="s">
        <v>66</v>
      </c>
      <c r="M916" s="26">
        <v>46259</v>
      </c>
      <c r="N916" s="27">
        <v>46259.3125</v>
      </c>
      <c r="O916" s="27">
        <v>46259.645833333336</v>
      </c>
      <c r="V916" s="27"/>
      <c r="W916" s="27"/>
      <c r="X916" s="24">
        <v>4</v>
      </c>
      <c r="Y916" s="24">
        <v>0</v>
      </c>
      <c r="Z916" s="24">
        <v>4</v>
      </c>
      <c r="AA916" s="24" t="s">
        <v>60</v>
      </c>
      <c r="AB916" s="24" t="b">
        <v>0</v>
      </c>
      <c r="AC916" s="61">
        <v>0</v>
      </c>
    </row>
    <row r="917" spans="2:29" ht="13.7">
      <c r="B917" s="24" t="s">
        <v>49</v>
      </c>
      <c r="C917" s="24" t="s">
        <v>64</v>
      </c>
      <c r="D917" s="24" t="s">
        <v>71</v>
      </c>
      <c r="E917" s="24">
        <v>480</v>
      </c>
      <c r="F917" s="26">
        <v>46235</v>
      </c>
      <c r="G917" s="24" t="s">
        <v>52</v>
      </c>
      <c r="H917" s="24" t="s">
        <v>53</v>
      </c>
      <c r="I917" s="24" t="s">
        <v>54</v>
      </c>
      <c r="J917" s="24" t="s">
        <v>126</v>
      </c>
      <c r="K917" s="24">
        <v>1</v>
      </c>
      <c r="L917" s="24" t="s">
        <v>66</v>
      </c>
      <c r="M917" s="26">
        <v>46259</v>
      </c>
      <c r="N917" s="27">
        <v>46259.3125</v>
      </c>
      <c r="O917" s="27">
        <v>46259.645833333336</v>
      </c>
      <c r="P917" s="24" t="s">
        <v>1652</v>
      </c>
      <c r="Q917" s="24" t="s">
        <v>1653</v>
      </c>
      <c r="R917" s="24" t="s">
        <v>146</v>
      </c>
      <c r="T917" s="24" t="s">
        <v>54</v>
      </c>
      <c r="U917" s="24" t="s">
        <v>224</v>
      </c>
      <c r="V917" s="27">
        <v>46259.569444444445</v>
      </c>
      <c r="W917" s="27">
        <v>46259.622916666667</v>
      </c>
      <c r="Z917" s="24">
        <v>1</v>
      </c>
      <c r="AA917" s="24" t="s">
        <v>60</v>
      </c>
      <c r="AB917" s="24" t="b">
        <v>0</v>
      </c>
      <c r="AC917" s="61"/>
    </row>
    <row r="918" spans="2:29" ht="13.7">
      <c r="B918" s="24" t="s">
        <v>49</v>
      </c>
      <c r="C918" s="24" t="s">
        <v>64</v>
      </c>
      <c r="D918" s="24" t="s">
        <v>71</v>
      </c>
      <c r="E918" s="24">
        <v>480</v>
      </c>
      <c r="F918" s="26">
        <v>46235</v>
      </c>
      <c r="G918" s="24" t="s">
        <v>52</v>
      </c>
      <c r="H918" s="24" t="s">
        <v>53</v>
      </c>
      <c r="I918" s="24" t="s">
        <v>54</v>
      </c>
      <c r="J918" s="24" t="s">
        <v>126</v>
      </c>
      <c r="K918" s="24">
        <v>1</v>
      </c>
      <c r="L918" s="24" t="s">
        <v>66</v>
      </c>
      <c r="M918" s="26">
        <v>46259</v>
      </c>
      <c r="N918" s="27">
        <v>46259.3125</v>
      </c>
      <c r="O918" s="27">
        <v>46259.645833333336</v>
      </c>
      <c r="P918" s="24" t="s">
        <v>1654</v>
      </c>
      <c r="Q918" s="24" t="s">
        <v>1655</v>
      </c>
      <c r="R918" s="24" t="s">
        <v>142</v>
      </c>
      <c r="T918" s="24" t="s">
        <v>54</v>
      </c>
      <c r="U918" s="24" t="s">
        <v>224</v>
      </c>
      <c r="V918" s="27">
        <v>46259.484722222223</v>
      </c>
      <c r="W918" s="27">
        <v>46259.539583333331</v>
      </c>
      <c r="Z918" s="24">
        <v>1</v>
      </c>
      <c r="AA918" s="24" t="s">
        <v>60</v>
      </c>
      <c r="AB918" s="24" t="b">
        <v>0</v>
      </c>
      <c r="AC918" s="61"/>
    </row>
    <row r="919" spans="2:29" ht="13.7">
      <c r="B919" s="24" t="s">
        <v>49</v>
      </c>
      <c r="C919" s="24" t="s">
        <v>64</v>
      </c>
      <c r="D919" s="24" t="s">
        <v>71</v>
      </c>
      <c r="E919" s="24">
        <v>480</v>
      </c>
      <c r="F919" s="26">
        <v>46235</v>
      </c>
      <c r="G919" s="24" t="s">
        <v>52</v>
      </c>
      <c r="H919" s="24" t="s">
        <v>53</v>
      </c>
      <c r="I919" s="24" t="s">
        <v>54</v>
      </c>
      <c r="J919" s="24" t="s">
        <v>126</v>
      </c>
      <c r="K919" s="24">
        <v>1</v>
      </c>
      <c r="L919" s="24" t="s">
        <v>66</v>
      </c>
      <c r="M919" s="26">
        <v>46259</v>
      </c>
      <c r="N919" s="27">
        <v>46259.3125</v>
      </c>
      <c r="O919" s="27">
        <v>46259.645833333336</v>
      </c>
      <c r="P919" s="24" t="s">
        <v>1656</v>
      </c>
      <c r="Q919" s="24" t="s">
        <v>1657</v>
      </c>
      <c r="R919" s="24" t="s">
        <v>142</v>
      </c>
      <c r="S919" s="24" t="s">
        <v>160</v>
      </c>
      <c r="T919" s="24" t="s">
        <v>54</v>
      </c>
      <c r="U919" s="24" t="s">
        <v>224</v>
      </c>
      <c r="V919" s="27">
        <v>46259.320833333331</v>
      </c>
      <c r="W919" s="27">
        <v>46259.385416666664</v>
      </c>
      <c r="Z919" s="24">
        <v>1</v>
      </c>
      <c r="AA919" s="24" t="s">
        <v>60</v>
      </c>
      <c r="AB919" s="24" t="b">
        <v>0</v>
      </c>
      <c r="AC919" s="61"/>
    </row>
    <row r="920" spans="2:29" ht="13.7">
      <c r="B920" s="24" t="s">
        <v>49</v>
      </c>
      <c r="C920" s="24" t="s">
        <v>64</v>
      </c>
      <c r="D920" s="24" t="s">
        <v>71</v>
      </c>
      <c r="E920" s="24">
        <v>480</v>
      </c>
      <c r="F920" s="26">
        <v>46235</v>
      </c>
      <c r="G920" s="24" t="s">
        <v>52</v>
      </c>
      <c r="H920" s="24" t="s">
        <v>53</v>
      </c>
      <c r="I920" s="24" t="s">
        <v>54</v>
      </c>
      <c r="J920" s="24" t="s">
        <v>126</v>
      </c>
      <c r="K920" s="24">
        <v>1</v>
      </c>
      <c r="L920" s="24" t="s">
        <v>66</v>
      </c>
      <c r="M920" s="26">
        <v>46259</v>
      </c>
      <c r="N920" s="27">
        <v>46259.3125</v>
      </c>
      <c r="O920" s="27">
        <v>46259.645833333336</v>
      </c>
      <c r="P920" s="24" t="s">
        <v>1658</v>
      </c>
      <c r="Q920" s="24" t="s">
        <v>1659</v>
      </c>
      <c r="R920" s="24" t="s">
        <v>190</v>
      </c>
      <c r="S920" s="24" t="s">
        <v>160</v>
      </c>
      <c r="T920" s="24" t="s">
        <v>54</v>
      </c>
      <c r="U920" s="24" t="s">
        <v>224</v>
      </c>
      <c r="V920" s="27">
        <v>46259.397916666669</v>
      </c>
      <c r="W920" s="27">
        <v>46259.445138888892</v>
      </c>
      <c r="Z920" s="24">
        <v>1</v>
      </c>
      <c r="AA920" s="24" t="s">
        <v>60</v>
      </c>
      <c r="AB920" s="24" t="b">
        <v>0</v>
      </c>
      <c r="AC920" s="61"/>
    </row>
    <row r="921" spans="2:29" ht="13.7">
      <c r="B921" s="24" t="s">
        <v>49</v>
      </c>
      <c r="C921" s="24" t="s">
        <v>64</v>
      </c>
      <c r="D921" s="24" t="s">
        <v>71</v>
      </c>
      <c r="E921" s="24">
        <v>540</v>
      </c>
      <c r="F921" s="26">
        <v>46204</v>
      </c>
      <c r="G921" s="24" t="s">
        <v>52</v>
      </c>
      <c r="H921" s="24" t="s">
        <v>53</v>
      </c>
      <c r="I921" s="24" t="s">
        <v>54</v>
      </c>
      <c r="J921" s="24" t="s">
        <v>125</v>
      </c>
      <c r="K921" s="24">
        <v>1</v>
      </c>
      <c r="L921" s="24" t="s">
        <v>66</v>
      </c>
      <c r="M921" s="26">
        <v>46223</v>
      </c>
      <c r="N921" s="27">
        <v>46223.333333333336</v>
      </c>
      <c r="O921" s="27">
        <v>46223.708333333336</v>
      </c>
      <c r="V921" s="27"/>
      <c r="W921" s="27"/>
      <c r="X921" s="24">
        <v>4</v>
      </c>
      <c r="Y921" s="24">
        <v>0</v>
      </c>
      <c r="Z921" s="24">
        <v>4</v>
      </c>
      <c r="AA921" s="24" t="s">
        <v>58</v>
      </c>
      <c r="AB921" s="24" t="b">
        <v>0</v>
      </c>
      <c r="AC921" s="61">
        <v>0</v>
      </c>
    </row>
    <row r="922" spans="2:29" ht="13.7">
      <c r="B922" s="24" t="s">
        <v>49</v>
      </c>
      <c r="C922" s="24" t="s">
        <v>64</v>
      </c>
      <c r="D922" s="24" t="s">
        <v>71</v>
      </c>
      <c r="E922" s="24">
        <v>540</v>
      </c>
      <c r="F922" s="26">
        <v>46204</v>
      </c>
      <c r="G922" s="24" t="s">
        <v>52</v>
      </c>
      <c r="H922" s="24" t="s">
        <v>53</v>
      </c>
      <c r="I922" s="24" t="s">
        <v>54</v>
      </c>
      <c r="J922" s="24" t="s">
        <v>126</v>
      </c>
      <c r="K922" s="24">
        <v>1</v>
      </c>
      <c r="L922" s="24" t="s">
        <v>66</v>
      </c>
      <c r="M922" s="26">
        <v>46223</v>
      </c>
      <c r="N922" s="27">
        <v>46223.333333333336</v>
      </c>
      <c r="O922" s="27">
        <v>46223.708333333336</v>
      </c>
      <c r="P922" s="24" t="s">
        <v>1660</v>
      </c>
      <c r="Q922" s="24" t="s">
        <v>1661</v>
      </c>
      <c r="R922" s="24" t="s">
        <v>142</v>
      </c>
      <c r="T922" s="24" t="s">
        <v>54</v>
      </c>
      <c r="U922" s="24" t="s">
        <v>497</v>
      </c>
      <c r="V922" s="27">
        <v>46223.523611111108</v>
      </c>
      <c r="W922" s="27">
        <v>46223.577777777777</v>
      </c>
      <c r="Z922" s="24">
        <v>1</v>
      </c>
      <c r="AA922" s="24" t="s">
        <v>58</v>
      </c>
      <c r="AB922" s="24" t="b">
        <v>0</v>
      </c>
      <c r="AC922" s="61"/>
    </row>
    <row r="923" spans="2:29" ht="13.7">
      <c r="B923" s="24" t="s">
        <v>49</v>
      </c>
      <c r="C923" s="24" t="s">
        <v>64</v>
      </c>
      <c r="D923" s="24" t="s">
        <v>71</v>
      </c>
      <c r="E923" s="24">
        <v>540</v>
      </c>
      <c r="F923" s="26">
        <v>46204</v>
      </c>
      <c r="G923" s="24" t="s">
        <v>52</v>
      </c>
      <c r="H923" s="24" t="s">
        <v>53</v>
      </c>
      <c r="I923" s="24" t="s">
        <v>54</v>
      </c>
      <c r="J923" s="24" t="s">
        <v>126</v>
      </c>
      <c r="K923" s="24">
        <v>1</v>
      </c>
      <c r="L923" s="24" t="s">
        <v>66</v>
      </c>
      <c r="M923" s="26">
        <v>46223</v>
      </c>
      <c r="N923" s="27">
        <v>46223.333333333336</v>
      </c>
      <c r="O923" s="27">
        <v>46223.708333333336</v>
      </c>
      <c r="P923" s="24" t="s">
        <v>1662</v>
      </c>
      <c r="Q923" s="24" t="s">
        <v>1663</v>
      </c>
      <c r="R923" s="24" t="s">
        <v>190</v>
      </c>
      <c r="T923" s="24" t="s">
        <v>54</v>
      </c>
      <c r="U923" s="24" t="s">
        <v>497</v>
      </c>
      <c r="V923" s="27">
        <v>46223.34097222222</v>
      </c>
      <c r="W923" s="27">
        <v>46223.405555555553</v>
      </c>
      <c r="Z923" s="24">
        <v>1</v>
      </c>
      <c r="AA923" s="24" t="s">
        <v>58</v>
      </c>
      <c r="AB923" s="24" t="b">
        <v>0</v>
      </c>
      <c r="AC923" s="61"/>
    </row>
    <row r="924" spans="2:29" ht="13.7">
      <c r="B924" s="24" t="s">
        <v>49</v>
      </c>
      <c r="C924" s="24" t="s">
        <v>64</v>
      </c>
      <c r="D924" s="24" t="s">
        <v>71</v>
      </c>
      <c r="E924" s="24">
        <v>540</v>
      </c>
      <c r="F924" s="26">
        <v>46204</v>
      </c>
      <c r="G924" s="24" t="s">
        <v>52</v>
      </c>
      <c r="H924" s="24" t="s">
        <v>53</v>
      </c>
      <c r="I924" s="24" t="s">
        <v>54</v>
      </c>
      <c r="J924" s="24" t="s">
        <v>126</v>
      </c>
      <c r="K924" s="24">
        <v>1</v>
      </c>
      <c r="L924" s="24" t="s">
        <v>66</v>
      </c>
      <c r="M924" s="26">
        <v>46223</v>
      </c>
      <c r="N924" s="27">
        <v>46223.333333333336</v>
      </c>
      <c r="O924" s="27">
        <v>46223.708333333336</v>
      </c>
      <c r="P924" s="24" t="s">
        <v>1664</v>
      </c>
      <c r="Q924" s="24" t="s">
        <v>1665</v>
      </c>
      <c r="R924" s="24" t="s">
        <v>149</v>
      </c>
      <c r="T924" s="24" t="s">
        <v>54</v>
      </c>
      <c r="U924" s="24" t="s">
        <v>497</v>
      </c>
      <c r="V924" s="27">
        <v>46223.620833333334</v>
      </c>
      <c r="W924" s="27">
        <v>46223.679861111108</v>
      </c>
      <c r="Z924" s="24">
        <v>1</v>
      </c>
      <c r="AA924" s="24" t="s">
        <v>58</v>
      </c>
      <c r="AB924" s="24" t="b">
        <v>0</v>
      </c>
      <c r="AC924" s="61"/>
    </row>
    <row r="925" spans="2:29" ht="13.7">
      <c r="B925" s="24" t="s">
        <v>49</v>
      </c>
      <c r="C925" s="24" t="s">
        <v>64</v>
      </c>
      <c r="D925" s="24" t="s">
        <v>71</v>
      </c>
      <c r="E925" s="24">
        <v>540</v>
      </c>
      <c r="F925" s="26">
        <v>46204</v>
      </c>
      <c r="G925" s="24" t="s">
        <v>52</v>
      </c>
      <c r="H925" s="24" t="s">
        <v>53</v>
      </c>
      <c r="I925" s="24" t="s">
        <v>54</v>
      </c>
      <c r="J925" s="24" t="s">
        <v>126</v>
      </c>
      <c r="K925" s="24">
        <v>1</v>
      </c>
      <c r="L925" s="24" t="s">
        <v>66</v>
      </c>
      <c r="M925" s="26">
        <v>46223</v>
      </c>
      <c r="N925" s="27">
        <v>46223.333333333336</v>
      </c>
      <c r="O925" s="27">
        <v>46223.708333333336</v>
      </c>
      <c r="P925" s="24" t="s">
        <v>1666</v>
      </c>
      <c r="Q925" s="24" t="s">
        <v>1667</v>
      </c>
      <c r="R925" s="24" t="s">
        <v>190</v>
      </c>
      <c r="T925" s="24" t="s">
        <v>54</v>
      </c>
      <c r="U925" s="24" t="s">
        <v>497</v>
      </c>
      <c r="V925" s="27">
        <v>46223.431944444441</v>
      </c>
      <c r="W925" s="27">
        <v>46223.50277777778</v>
      </c>
      <c r="Z925" s="24">
        <v>1</v>
      </c>
      <c r="AA925" s="24" t="s">
        <v>58</v>
      </c>
      <c r="AB925" s="24" t="b">
        <v>0</v>
      </c>
      <c r="AC925" s="61"/>
    </row>
    <row r="926" spans="2:29" ht="13.7">
      <c r="B926" s="24" t="s">
        <v>49</v>
      </c>
      <c r="C926" s="24" t="s">
        <v>64</v>
      </c>
      <c r="D926" s="24" t="s">
        <v>71</v>
      </c>
      <c r="E926" s="24">
        <v>540</v>
      </c>
      <c r="F926" s="26">
        <v>46204</v>
      </c>
      <c r="G926" s="24" t="s">
        <v>52</v>
      </c>
      <c r="H926" s="24" t="s">
        <v>53</v>
      </c>
      <c r="I926" s="24" t="s">
        <v>62</v>
      </c>
      <c r="J926" s="24" t="s">
        <v>125</v>
      </c>
      <c r="K926" s="24">
        <v>1</v>
      </c>
      <c r="L926" s="24" t="s">
        <v>66</v>
      </c>
      <c r="M926" s="26">
        <v>46224</v>
      </c>
      <c r="N926" s="27">
        <v>46224.3125</v>
      </c>
      <c r="O926" s="27">
        <v>46224.6875</v>
      </c>
      <c r="V926" s="27"/>
      <c r="W926" s="27"/>
      <c r="X926" s="24">
        <v>4</v>
      </c>
      <c r="Y926" s="24">
        <v>0</v>
      </c>
      <c r="Z926" s="24">
        <v>4</v>
      </c>
      <c r="AA926" s="24" t="s">
        <v>58</v>
      </c>
      <c r="AB926" s="24" t="b">
        <v>0</v>
      </c>
      <c r="AC926" s="61">
        <v>0</v>
      </c>
    </row>
    <row r="927" spans="2:29" ht="13.7">
      <c r="B927" s="24" t="s">
        <v>49</v>
      </c>
      <c r="C927" s="24" t="s">
        <v>64</v>
      </c>
      <c r="D927" s="24" t="s">
        <v>71</v>
      </c>
      <c r="E927" s="24">
        <v>540</v>
      </c>
      <c r="F927" s="26">
        <v>46204</v>
      </c>
      <c r="G927" s="24" t="s">
        <v>52</v>
      </c>
      <c r="H927" s="24" t="s">
        <v>53</v>
      </c>
      <c r="I927" s="24" t="s">
        <v>62</v>
      </c>
      <c r="J927" s="24" t="s">
        <v>126</v>
      </c>
      <c r="K927" s="24">
        <v>1</v>
      </c>
      <c r="L927" s="24" t="s">
        <v>66</v>
      </c>
      <c r="M927" s="26">
        <v>46224</v>
      </c>
      <c r="N927" s="27">
        <v>46224.3125</v>
      </c>
      <c r="O927" s="27">
        <v>46224.6875</v>
      </c>
      <c r="P927" s="24" t="s">
        <v>1668</v>
      </c>
      <c r="Q927" s="24" t="s">
        <v>1669</v>
      </c>
      <c r="R927" s="24" t="s">
        <v>323</v>
      </c>
      <c r="T927" s="24" t="s">
        <v>62</v>
      </c>
      <c r="U927" s="24" t="s">
        <v>314</v>
      </c>
      <c r="V927" s="27">
        <v>46224.413888888892</v>
      </c>
      <c r="W927" s="27">
        <v>46224.486805555556</v>
      </c>
      <c r="Z927" s="24">
        <v>1</v>
      </c>
      <c r="AA927" s="24" t="s">
        <v>58</v>
      </c>
      <c r="AB927" s="24" t="b">
        <v>0</v>
      </c>
      <c r="AC927" s="61"/>
    </row>
    <row r="928" spans="2:29" ht="13.7">
      <c r="B928" s="24" t="s">
        <v>49</v>
      </c>
      <c r="C928" s="24" t="s">
        <v>64</v>
      </c>
      <c r="D928" s="24" t="s">
        <v>71</v>
      </c>
      <c r="E928" s="24">
        <v>540</v>
      </c>
      <c r="F928" s="26">
        <v>46204</v>
      </c>
      <c r="G928" s="24" t="s">
        <v>52</v>
      </c>
      <c r="H928" s="24" t="s">
        <v>53</v>
      </c>
      <c r="I928" s="24" t="s">
        <v>62</v>
      </c>
      <c r="J928" s="24" t="s">
        <v>126</v>
      </c>
      <c r="K928" s="24">
        <v>1</v>
      </c>
      <c r="L928" s="24" t="s">
        <v>66</v>
      </c>
      <c r="M928" s="26">
        <v>46224</v>
      </c>
      <c r="N928" s="27">
        <v>46224.3125</v>
      </c>
      <c r="O928" s="27">
        <v>46224.6875</v>
      </c>
      <c r="P928" s="24" t="s">
        <v>1670</v>
      </c>
      <c r="Q928" s="24" t="s">
        <v>1671</v>
      </c>
      <c r="R928" s="24" t="s">
        <v>323</v>
      </c>
      <c r="T928" s="24" t="s">
        <v>62</v>
      </c>
      <c r="U928" s="24" t="s">
        <v>314</v>
      </c>
      <c r="V928" s="27">
        <v>46224.317361111112</v>
      </c>
      <c r="W928" s="27">
        <v>46224.390972222223</v>
      </c>
      <c r="Z928" s="24">
        <v>1</v>
      </c>
      <c r="AA928" s="24" t="s">
        <v>58</v>
      </c>
      <c r="AB928" s="24" t="b">
        <v>0</v>
      </c>
      <c r="AC928" s="61"/>
    </row>
    <row r="929" spans="2:29" ht="13.7">
      <c r="B929" s="24" t="s">
        <v>49</v>
      </c>
      <c r="C929" s="24" t="s">
        <v>64</v>
      </c>
      <c r="D929" s="24" t="s">
        <v>71</v>
      </c>
      <c r="E929" s="24">
        <v>540</v>
      </c>
      <c r="F929" s="26">
        <v>46204</v>
      </c>
      <c r="G929" s="24" t="s">
        <v>52</v>
      </c>
      <c r="H929" s="24" t="s">
        <v>53</v>
      </c>
      <c r="I929" s="24" t="s">
        <v>62</v>
      </c>
      <c r="J929" s="24" t="s">
        <v>126</v>
      </c>
      <c r="K929" s="24">
        <v>1</v>
      </c>
      <c r="L929" s="24" t="s">
        <v>66</v>
      </c>
      <c r="M929" s="26">
        <v>46224</v>
      </c>
      <c r="N929" s="27">
        <v>46224.3125</v>
      </c>
      <c r="O929" s="27">
        <v>46224.6875</v>
      </c>
      <c r="P929" s="24" t="s">
        <v>1672</v>
      </c>
      <c r="Q929" s="24" t="s">
        <v>1673</v>
      </c>
      <c r="R929" s="24" t="s">
        <v>328</v>
      </c>
      <c r="T929" s="24" t="s">
        <v>62</v>
      </c>
      <c r="U929" s="24" t="s">
        <v>314</v>
      </c>
      <c r="V929" s="27">
        <v>46224.595138888886</v>
      </c>
      <c r="W929" s="27">
        <v>46224.664583333331</v>
      </c>
      <c r="Z929" s="24">
        <v>1</v>
      </c>
      <c r="AA929" s="24" t="s">
        <v>58</v>
      </c>
      <c r="AB929" s="24" t="b">
        <v>0</v>
      </c>
      <c r="AC929" s="61"/>
    </row>
    <row r="930" spans="2:29" ht="13.7">
      <c r="B930" s="24" t="s">
        <v>49</v>
      </c>
      <c r="C930" s="24" t="s">
        <v>64</v>
      </c>
      <c r="D930" s="24" t="s">
        <v>71</v>
      </c>
      <c r="E930" s="24">
        <v>540</v>
      </c>
      <c r="F930" s="26">
        <v>46204</v>
      </c>
      <c r="G930" s="24" t="s">
        <v>52</v>
      </c>
      <c r="H930" s="24" t="s">
        <v>53</v>
      </c>
      <c r="I930" s="24" t="s">
        <v>62</v>
      </c>
      <c r="J930" s="24" t="s">
        <v>126</v>
      </c>
      <c r="K930" s="24">
        <v>1</v>
      </c>
      <c r="L930" s="24" t="s">
        <v>66</v>
      </c>
      <c r="M930" s="26">
        <v>46224</v>
      </c>
      <c r="N930" s="27">
        <v>46224.3125</v>
      </c>
      <c r="O930" s="27">
        <v>46224.6875</v>
      </c>
      <c r="P930" s="24" t="s">
        <v>1674</v>
      </c>
      <c r="Q930" s="24" t="s">
        <v>1675</v>
      </c>
      <c r="R930" s="24" t="s">
        <v>256</v>
      </c>
      <c r="T930" s="24" t="s">
        <v>62</v>
      </c>
      <c r="U930" s="24" t="s">
        <v>314</v>
      </c>
      <c r="V930" s="27">
        <v>46224.504861111112</v>
      </c>
      <c r="W930" s="27">
        <v>46224.566666666666</v>
      </c>
      <c r="Z930" s="24">
        <v>1</v>
      </c>
      <c r="AA930" s="24" t="s">
        <v>58</v>
      </c>
      <c r="AB930" s="24" t="b">
        <v>0</v>
      </c>
      <c r="AC930" s="61"/>
    </row>
    <row r="931" spans="2:29" ht="13.7">
      <c r="B931" s="24" t="s">
        <v>49</v>
      </c>
      <c r="C931" s="24" t="s">
        <v>64</v>
      </c>
      <c r="D931" s="24" t="s">
        <v>71</v>
      </c>
      <c r="E931" s="24">
        <v>540</v>
      </c>
      <c r="F931" s="26">
        <v>46204</v>
      </c>
      <c r="G931" s="24" t="s">
        <v>52</v>
      </c>
      <c r="H931" s="24" t="s">
        <v>53</v>
      </c>
      <c r="I931" s="24" t="s">
        <v>57</v>
      </c>
      <c r="J931" s="24" t="s">
        <v>125</v>
      </c>
      <c r="K931" s="24">
        <v>1</v>
      </c>
      <c r="L931" s="24" t="s">
        <v>66</v>
      </c>
      <c r="M931" s="26">
        <v>46232</v>
      </c>
      <c r="N931" s="27">
        <v>46232.354166666664</v>
      </c>
      <c r="O931" s="27">
        <v>46232.729166666664</v>
      </c>
      <c r="V931" s="27"/>
      <c r="W931" s="27"/>
      <c r="X931" s="24">
        <v>4</v>
      </c>
      <c r="Y931" s="24">
        <v>0</v>
      </c>
      <c r="Z931" s="24">
        <v>4</v>
      </c>
      <c r="AA931" s="24" t="s">
        <v>58</v>
      </c>
      <c r="AB931" s="24" t="b">
        <v>0</v>
      </c>
      <c r="AC931" s="61">
        <v>0</v>
      </c>
    </row>
    <row r="932" spans="2:29" ht="13.7">
      <c r="B932" s="24" t="s">
        <v>49</v>
      </c>
      <c r="C932" s="24" t="s">
        <v>64</v>
      </c>
      <c r="D932" s="24" t="s">
        <v>71</v>
      </c>
      <c r="E932" s="24">
        <v>540</v>
      </c>
      <c r="F932" s="26">
        <v>46204</v>
      </c>
      <c r="G932" s="24" t="s">
        <v>52</v>
      </c>
      <c r="H932" s="24" t="s">
        <v>53</v>
      </c>
      <c r="I932" s="24" t="s">
        <v>57</v>
      </c>
      <c r="J932" s="24" t="s">
        <v>126</v>
      </c>
      <c r="K932" s="24">
        <v>1</v>
      </c>
      <c r="L932" s="24" t="s">
        <v>66</v>
      </c>
      <c r="M932" s="26">
        <v>46232</v>
      </c>
      <c r="N932" s="27">
        <v>46232.354166666664</v>
      </c>
      <c r="O932" s="27">
        <v>46232.729166666664</v>
      </c>
      <c r="P932" s="24" t="s">
        <v>1676</v>
      </c>
      <c r="Q932" s="24" t="s">
        <v>1677</v>
      </c>
      <c r="R932" s="24" t="s">
        <v>185</v>
      </c>
      <c r="T932" s="24" t="s">
        <v>57</v>
      </c>
      <c r="U932" s="24" t="s">
        <v>297</v>
      </c>
      <c r="V932" s="27">
        <v>46232.45416666667</v>
      </c>
      <c r="W932" s="27">
        <v>46232.527777777781</v>
      </c>
      <c r="Z932" s="24">
        <v>1</v>
      </c>
      <c r="AA932" s="24" t="s">
        <v>58</v>
      </c>
      <c r="AB932" s="24" t="b">
        <v>0</v>
      </c>
      <c r="AC932" s="61"/>
    </row>
    <row r="933" spans="2:29" ht="13.7">
      <c r="B933" s="24" t="s">
        <v>49</v>
      </c>
      <c r="C933" s="24" t="s">
        <v>64</v>
      </c>
      <c r="D933" s="24" t="s">
        <v>71</v>
      </c>
      <c r="E933" s="24">
        <v>540</v>
      </c>
      <c r="F933" s="26">
        <v>46204</v>
      </c>
      <c r="G933" s="24" t="s">
        <v>52</v>
      </c>
      <c r="H933" s="24" t="s">
        <v>53</v>
      </c>
      <c r="I933" s="24" t="s">
        <v>57</v>
      </c>
      <c r="J933" s="24" t="s">
        <v>126</v>
      </c>
      <c r="K933" s="24">
        <v>1</v>
      </c>
      <c r="L933" s="24" t="s">
        <v>66</v>
      </c>
      <c r="M933" s="26">
        <v>46232</v>
      </c>
      <c r="N933" s="27">
        <v>46232.354166666664</v>
      </c>
      <c r="O933" s="27">
        <v>46232.729166666664</v>
      </c>
      <c r="P933" s="24" t="s">
        <v>1678</v>
      </c>
      <c r="Q933" s="24" t="s">
        <v>1679</v>
      </c>
      <c r="R933" s="24" t="s">
        <v>165</v>
      </c>
      <c r="T933" s="24" t="s">
        <v>57</v>
      </c>
      <c r="U933" s="24" t="s">
        <v>297</v>
      </c>
      <c r="V933" s="27">
        <v>46232.638194444444</v>
      </c>
      <c r="W933" s="27">
        <v>46232.701388888891</v>
      </c>
      <c r="Z933" s="24">
        <v>1</v>
      </c>
      <c r="AA933" s="24" t="s">
        <v>58</v>
      </c>
      <c r="AB933" s="24" t="b">
        <v>0</v>
      </c>
      <c r="AC933" s="61"/>
    </row>
    <row r="934" spans="2:29" ht="13.7">
      <c r="B934" s="24" t="s">
        <v>49</v>
      </c>
      <c r="C934" s="24" t="s">
        <v>64</v>
      </c>
      <c r="D934" s="24" t="s">
        <v>71</v>
      </c>
      <c r="E934" s="24">
        <v>540</v>
      </c>
      <c r="F934" s="26">
        <v>46204</v>
      </c>
      <c r="G934" s="24" t="s">
        <v>52</v>
      </c>
      <c r="H934" s="24" t="s">
        <v>53</v>
      </c>
      <c r="I934" s="24" t="s">
        <v>57</v>
      </c>
      <c r="J934" s="24" t="s">
        <v>126</v>
      </c>
      <c r="K934" s="24">
        <v>1</v>
      </c>
      <c r="L934" s="24" t="s">
        <v>66</v>
      </c>
      <c r="M934" s="26">
        <v>46232</v>
      </c>
      <c r="N934" s="27">
        <v>46232.354166666664</v>
      </c>
      <c r="O934" s="27">
        <v>46232.729166666664</v>
      </c>
      <c r="P934" s="24" t="s">
        <v>1680</v>
      </c>
      <c r="Q934" s="24" t="s">
        <v>1681</v>
      </c>
      <c r="R934" s="24" t="s">
        <v>182</v>
      </c>
      <c r="T934" s="24" t="s">
        <v>57</v>
      </c>
      <c r="U934" s="24" t="s">
        <v>297</v>
      </c>
      <c r="V934" s="27">
        <v>46232.547222222223</v>
      </c>
      <c r="W934" s="27">
        <v>46232.61041666667</v>
      </c>
      <c r="Z934" s="24">
        <v>1</v>
      </c>
      <c r="AA934" s="24" t="s">
        <v>58</v>
      </c>
      <c r="AB934" s="24" t="b">
        <v>0</v>
      </c>
      <c r="AC934" s="61"/>
    </row>
    <row r="935" spans="2:29" ht="13.7">
      <c r="B935" s="24" t="s">
        <v>49</v>
      </c>
      <c r="C935" s="24" t="s">
        <v>64</v>
      </c>
      <c r="D935" s="24" t="s">
        <v>71</v>
      </c>
      <c r="E935" s="24">
        <v>540</v>
      </c>
      <c r="F935" s="26">
        <v>46204</v>
      </c>
      <c r="G935" s="24" t="s">
        <v>52</v>
      </c>
      <c r="H935" s="24" t="s">
        <v>53</v>
      </c>
      <c r="I935" s="24" t="s">
        <v>57</v>
      </c>
      <c r="J935" s="24" t="s">
        <v>126</v>
      </c>
      <c r="K935" s="24">
        <v>1</v>
      </c>
      <c r="L935" s="24" t="s">
        <v>66</v>
      </c>
      <c r="M935" s="26">
        <v>46232</v>
      </c>
      <c r="N935" s="27">
        <v>46232.354166666664</v>
      </c>
      <c r="O935" s="27">
        <v>46232.729166666664</v>
      </c>
      <c r="P935" s="24" t="s">
        <v>1682</v>
      </c>
      <c r="Q935" s="24" t="s">
        <v>1683</v>
      </c>
      <c r="R935" s="24" t="s">
        <v>165</v>
      </c>
      <c r="T935" s="24" t="s">
        <v>57</v>
      </c>
      <c r="U935" s="24" t="s">
        <v>297</v>
      </c>
      <c r="V935" s="27">
        <v>46232.362500000003</v>
      </c>
      <c r="W935" s="27">
        <v>46232.4375</v>
      </c>
      <c r="Z935" s="24">
        <v>1</v>
      </c>
      <c r="AA935" s="24" t="s">
        <v>58</v>
      </c>
      <c r="AB935" s="24" t="b">
        <v>0</v>
      </c>
      <c r="AC935" s="61"/>
    </row>
    <row r="936" spans="2:29" ht="13.7">
      <c r="B936" s="24" t="s">
        <v>49</v>
      </c>
      <c r="C936" s="24" t="s">
        <v>64</v>
      </c>
      <c r="D936" s="24" t="s">
        <v>71</v>
      </c>
      <c r="E936" s="24">
        <v>540</v>
      </c>
      <c r="F936" s="26">
        <v>46235</v>
      </c>
      <c r="G936" s="24" t="s">
        <v>52</v>
      </c>
      <c r="H936" s="24" t="s">
        <v>53</v>
      </c>
      <c r="I936" s="24" t="s">
        <v>67</v>
      </c>
      <c r="J936" s="24" t="s">
        <v>125</v>
      </c>
      <c r="K936" s="24">
        <v>1</v>
      </c>
      <c r="L936" s="24" t="s">
        <v>66</v>
      </c>
      <c r="M936" s="26">
        <v>46250</v>
      </c>
      <c r="N936" s="27">
        <v>46250.333333333336</v>
      </c>
      <c r="O936" s="27">
        <v>46250.708333333336</v>
      </c>
      <c r="V936" s="27"/>
      <c r="W936" s="27"/>
      <c r="X936" s="24">
        <v>4</v>
      </c>
      <c r="Y936" s="24">
        <v>0</v>
      </c>
      <c r="Z936" s="24">
        <v>4</v>
      </c>
      <c r="AA936" s="24" t="s">
        <v>60</v>
      </c>
      <c r="AB936" s="24" t="b">
        <v>0</v>
      </c>
      <c r="AC936" s="61">
        <v>0</v>
      </c>
    </row>
    <row r="937" spans="2:29" ht="13.7">
      <c r="B937" s="24" t="s">
        <v>49</v>
      </c>
      <c r="C937" s="24" t="s">
        <v>64</v>
      </c>
      <c r="D937" s="24" t="s">
        <v>71</v>
      </c>
      <c r="E937" s="24">
        <v>540</v>
      </c>
      <c r="F937" s="26">
        <v>46235</v>
      </c>
      <c r="G937" s="24" t="s">
        <v>52</v>
      </c>
      <c r="H937" s="24" t="s">
        <v>53</v>
      </c>
      <c r="I937" s="24" t="s">
        <v>67</v>
      </c>
      <c r="J937" s="24" t="s">
        <v>126</v>
      </c>
      <c r="K937" s="24">
        <v>1</v>
      </c>
      <c r="L937" s="24" t="s">
        <v>66</v>
      </c>
      <c r="M937" s="26">
        <v>46250</v>
      </c>
      <c r="N937" s="27">
        <v>46250.333333333336</v>
      </c>
      <c r="O937" s="27">
        <v>46250.708333333336</v>
      </c>
      <c r="P937" s="24" t="s">
        <v>1684</v>
      </c>
      <c r="Q937" s="24" t="s">
        <v>1685</v>
      </c>
      <c r="R937" s="24" t="s">
        <v>605</v>
      </c>
      <c r="T937" s="24" t="s">
        <v>67</v>
      </c>
      <c r="U937" s="24" t="s">
        <v>143</v>
      </c>
      <c r="V937" s="27">
        <v>46250.336805555555</v>
      </c>
      <c r="W937" s="27">
        <v>46250.395138888889</v>
      </c>
      <c r="Z937" s="24">
        <v>1</v>
      </c>
      <c r="AA937" s="24" t="s">
        <v>60</v>
      </c>
      <c r="AB937" s="24" t="b">
        <v>0</v>
      </c>
      <c r="AC937" s="61"/>
    </row>
    <row r="938" spans="2:29" ht="13.7">
      <c r="B938" s="24" t="s">
        <v>49</v>
      </c>
      <c r="C938" s="24" t="s">
        <v>64</v>
      </c>
      <c r="D938" s="24" t="s">
        <v>71</v>
      </c>
      <c r="E938" s="24">
        <v>540</v>
      </c>
      <c r="F938" s="26">
        <v>46235</v>
      </c>
      <c r="G938" s="24" t="s">
        <v>52</v>
      </c>
      <c r="H938" s="24" t="s">
        <v>53</v>
      </c>
      <c r="I938" s="24" t="s">
        <v>67</v>
      </c>
      <c r="J938" s="24" t="s">
        <v>126</v>
      </c>
      <c r="K938" s="24">
        <v>1</v>
      </c>
      <c r="L938" s="24" t="s">
        <v>66</v>
      </c>
      <c r="M938" s="26">
        <v>46250</v>
      </c>
      <c r="N938" s="27">
        <v>46250.333333333336</v>
      </c>
      <c r="O938" s="27">
        <v>46250.708333333336</v>
      </c>
      <c r="P938" s="24" t="s">
        <v>1686</v>
      </c>
      <c r="Q938" s="24" t="s">
        <v>1687</v>
      </c>
      <c r="R938" s="24" t="s">
        <v>730</v>
      </c>
      <c r="T938" s="24" t="s">
        <v>67</v>
      </c>
      <c r="U938" s="24" t="s">
        <v>143</v>
      </c>
      <c r="V938" s="27">
        <v>46250.434027777781</v>
      </c>
      <c r="W938" s="27">
        <v>46250.499305555553</v>
      </c>
      <c r="Z938" s="24">
        <v>1</v>
      </c>
      <c r="AA938" s="24" t="s">
        <v>60</v>
      </c>
      <c r="AB938" s="24" t="b">
        <v>0</v>
      </c>
      <c r="AC938" s="61"/>
    </row>
    <row r="939" spans="2:29" ht="13.7">
      <c r="B939" s="24" t="s">
        <v>49</v>
      </c>
      <c r="C939" s="24" t="s">
        <v>64</v>
      </c>
      <c r="D939" s="24" t="s">
        <v>71</v>
      </c>
      <c r="E939" s="24">
        <v>540</v>
      </c>
      <c r="F939" s="26">
        <v>46235</v>
      </c>
      <c r="G939" s="24" t="s">
        <v>52</v>
      </c>
      <c r="H939" s="24" t="s">
        <v>53</v>
      </c>
      <c r="I939" s="24" t="s">
        <v>67</v>
      </c>
      <c r="J939" s="24" t="s">
        <v>126</v>
      </c>
      <c r="K939" s="24">
        <v>1</v>
      </c>
      <c r="L939" s="24" t="s">
        <v>66</v>
      </c>
      <c r="M939" s="26">
        <v>46250</v>
      </c>
      <c r="N939" s="27">
        <v>46250.333333333336</v>
      </c>
      <c r="O939" s="27">
        <v>46250.708333333336</v>
      </c>
      <c r="P939" s="24" t="s">
        <v>1688</v>
      </c>
      <c r="Q939" s="24" t="s">
        <v>1689</v>
      </c>
      <c r="R939" s="24" t="s">
        <v>687</v>
      </c>
      <c r="T939" s="24" t="s">
        <v>67</v>
      </c>
      <c r="U939" s="24" t="s">
        <v>143</v>
      </c>
      <c r="V939" s="27">
        <v>46250.619444444441</v>
      </c>
      <c r="W939" s="27">
        <v>46250.693055555559</v>
      </c>
      <c r="Z939" s="24">
        <v>1</v>
      </c>
      <c r="AA939" s="24" t="s">
        <v>60</v>
      </c>
      <c r="AB939" s="24" t="b">
        <v>0</v>
      </c>
      <c r="AC939" s="61"/>
    </row>
    <row r="940" spans="2:29" ht="13.7">
      <c r="B940" s="24" t="s">
        <v>49</v>
      </c>
      <c r="C940" s="24" t="s">
        <v>64</v>
      </c>
      <c r="D940" s="24" t="s">
        <v>71</v>
      </c>
      <c r="E940" s="24">
        <v>540</v>
      </c>
      <c r="F940" s="26">
        <v>46235</v>
      </c>
      <c r="G940" s="24" t="s">
        <v>52</v>
      </c>
      <c r="H940" s="24" t="s">
        <v>53</v>
      </c>
      <c r="I940" s="24" t="s">
        <v>67</v>
      </c>
      <c r="J940" s="24" t="s">
        <v>126</v>
      </c>
      <c r="K940" s="24">
        <v>1</v>
      </c>
      <c r="L940" s="24" t="s">
        <v>66</v>
      </c>
      <c r="M940" s="26">
        <v>46250</v>
      </c>
      <c r="N940" s="27">
        <v>46250.333333333336</v>
      </c>
      <c r="O940" s="27">
        <v>46250.708333333336</v>
      </c>
      <c r="P940" s="24" t="s">
        <v>1690</v>
      </c>
      <c r="Q940" s="24" t="s">
        <v>1691</v>
      </c>
      <c r="R940" s="24" t="s">
        <v>687</v>
      </c>
      <c r="S940" s="24" t="s">
        <v>213</v>
      </c>
      <c r="T940" s="24" t="s">
        <v>67</v>
      </c>
      <c r="U940" s="24" t="s">
        <v>143</v>
      </c>
      <c r="V940" s="27">
        <v>46250.525694444441</v>
      </c>
      <c r="W940" s="27">
        <v>46250.581250000003</v>
      </c>
      <c r="Z940" s="24">
        <v>1</v>
      </c>
      <c r="AA940" s="24" t="s">
        <v>60</v>
      </c>
      <c r="AB940" s="24" t="b">
        <v>0</v>
      </c>
      <c r="AC940" s="61"/>
    </row>
    <row r="941" spans="2:29" ht="13.7">
      <c r="B941" s="24" t="s">
        <v>49</v>
      </c>
      <c r="C941" s="24" t="s">
        <v>64</v>
      </c>
      <c r="D941" s="24" t="s">
        <v>71</v>
      </c>
      <c r="E941" s="24">
        <v>540</v>
      </c>
      <c r="F941" s="26">
        <v>46235</v>
      </c>
      <c r="G941" s="24" t="s">
        <v>52</v>
      </c>
      <c r="H941" s="24" t="s">
        <v>53</v>
      </c>
      <c r="I941" s="24" t="s">
        <v>59</v>
      </c>
      <c r="J941" s="24" t="s">
        <v>125</v>
      </c>
      <c r="K941" s="24">
        <v>1</v>
      </c>
      <c r="L941" s="24" t="s">
        <v>66</v>
      </c>
      <c r="M941" s="26">
        <v>46256</v>
      </c>
      <c r="N941" s="27">
        <v>46256.333333333336</v>
      </c>
      <c r="O941" s="27">
        <v>46256.708333333336</v>
      </c>
      <c r="V941" s="27"/>
      <c r="W941" s="27"/>
      <c r="X941" s="24">
        <v>4</v>
      </c>
      <c r="Y941" s="24">
        <v>0</v>
      </c>
      <c r="Z941" s="24">
        <v>4</v>
      </c>
      <c r="AA941" s="24" t="s">
        <v>60</v>
      </c>
      <c r="AB941" s="24" t="b">
        <v>0</v>
      </c>
      <c r="AC941" s="61">
        <v>0</v>
      </c>
    </row>
    <row r="942" spans="2:29" ht="13.7">
      <c r="B942" s="24" t="s">
        <v>49</v>
      </c>
      <c r="C942" s="24" t="s">
        <v>64</v>
      </c>
      <c r="D942" s="24" t="s">
        <v>71</v>
      </c>
      <c r="E942" s="24">
        <v>540</v>
      </c>
      <c r="F942" s="26">
        <v>46235</v>
      </c>
      <c r="G942" s="24" t="s">
        <v>52</v>
      </c>
      <c r="H942" s="24" t="s">
        <v>53</v>
      </c>
      <c r="I942" s="24" t="s">
        <v>59</v>
      </c>
      <c r="J942" s="24" t="s">
        <v>126</v>
      </c>
      <c r="K942" s="24">
        <v>1</v>
      </c>
      <c r="L942" s="24" t="s">
        <v>66</v>
      </c>
      <c r="M942" s="26">
        <v>46256</v>
      </c>
      <c r="N942" s="27">
        <v>46256.333333333336</v>
      </c>
      <c r="O942" s="27">
        <v>46256.708333333336</v>
      </c>
      <c r="P942" s="24" t="s">
        <v>1692</v>
      </c>
      <c r="Q942" s="24" t="s">
        <v>1693</v>
      </c>
      <c r="R942" s="24" t="s">
        <v>281</v>
      </c>
      <c r="S942" s="24" t="s">
        <v>152</v>
      </c>
      <c r="T942" s="24" t="s">
        <v>59</v>
      </c>
      <c r="U942" s="24" t="s">
        <v>480</v>
      </c>
      <c r="V942" s="27">
        <v>46256.615972222222</v>
      </c>
      <c r="W942" s="27">
        <v>46256.679166666669</v>
      </c>
      <c r="Z942" s="24">
        <v>1</v>
      </c>
      <c r="AA942" s="24" t="s">
        <v>60</v>
      </c>
      <c r="AB942" s="24" t="b">
        <v>0</v>
      </c>
      <c r="AC942" s="61"/>
    </row>
    <row r="943" spans="2:29" ht="13.7">
      <c r="B943" s="24" t="s">
        <v>49</v>
      </c>
      <c r="C943" s="24" t="s">
        <v>64</v>
      </c>
      <c r="D943" s="24" t="s">
        <v>71</v>
      </c>
      <c r="E943" s="24">
        <v>540</v>
      </c>
      <c r="F943" s="26">
        <v>46235</v>
      </c>
      <c r="G943" s="24" t="s">
        <v>52</v>
      </c>
      <c r="H943" s="24" t="s">
        <v>53</v>
      </c>
      <c r="I943" s="24" t="s">
        <v>59</v>
      </c>
      <c r="J943" s="24" t="s">
        <v>126</v>
      </c>
      <c r="K943" s="24">
        <v>1</v>
      </c>
      <c r="L943" s="24" t="s">
        <v>66</v>
      </c>
      <c r="M943" s="26">
        <v>46256</v>
      </c>
      <c r="N943" s="27">
        <v>46256.333333333336</v>
      </c>
      <c r="O943" s="27">
        <v>46256.708333333336</v>
      </c>
      <c r="P943" s="24" t="s">
        <v>1694</v>
      </c>
      <c r="Q943" s="24" t="s">
        <v>1695</v>
      </c>
      <c r="R943" s="24" t="s">
        <v>174</v>
      </c>
      <c r="T943" s="24" t="s">
        <v>59</v>
      </c>
      <c r="U943" s="24" t="s">
        <v>480</v>
      </c>
      <c r="V943" s="27">
        <v>46256.431250000001</v>
      </c>
      <c r="W943" s="27">
        <v>46256.506944444445</v>
      </c>
      <c r="Z943" s="24">
        <v>1</v>
      </c>
      <c r="AA943" s="24" t="s">
        <v>60</v>
      </c>
      <c r="AB943" s="24" t="b">
        <v>0</v>
      </c>
      <c r="AC943" s="61"/>
    </row>
    <row r="944" spans="2:29" ht="13.7">
      <c r="B944" s="24" t="s">
        <v>49</v>
      </c>
      <c r="C944" s="24" t="s">
        <v>64</v>
      </c>
      <c r="D944" s="24" t="s">
        <v>71</v>
      </c>
      <c r="E944" s="24">
        <v>540</v>
      </c>
      <c r="F944" s="26">
        <v>46235</v>
      </c>
      <c r="G944" s="24" t="s">
        <v>52</v>
      </c>
      <c r="H944" s="24" t="s">
        <v>53</v>
      </c>
      <c r="I944" s="24" t="s">
        <v>59</v>
      </c>
      <c r="J944" s="24" t="s">
        <v>126</v>
      </c>
      <c r="K944" s="24">
        <v>1</v>
      </c>
      <c r="L944" s="24" t="s">
        <v>66</v>
      </c>
      <c r="M944" s="26">
        <v>46256</v>
      </c>
      <c r="N944" s="27">
        <v>46256.333333333336</v>
      </c>
      <c r="O944" s="27">
        <v>46256.708333333336</v>
      </c>
      <c r="P944" s="24" t="s">
        <v>1696</v>
      </c>
      <c r="Q944" s="24" t="s">
        <v>1697</v>
      </c>
      <c r="R944" s="24" t="s">
        <v>281</v>
      </c>
      <c r="T944" s="24" t="s">
        <v>59</v>
      </c>
      <c r="U944" s="24" t="s">
        <v>480</v>
      </c>
      <c r="V944" s="27">
        <v>46256.527083333334</v>
      </c>
      <c r="W944" s="27">
        <v>46256.59097222222</v>
      </c>
      <c r="Z944" s="24">
        <v>1</v>
      </c>
      <c r="AA944" s="24" t="s">
        <v>60</v>
      </c>
      <c r="AB944" s="24" t="b">
        <v>0</v>
      </c>
      <c r="AC944" s="61"/>
    </row>
    <row r="945" spans="2:29" ht="13.7">
      <c r="B945" s="24" t="s">
        <v>49</v>
      </c>
      <c r="C945" s="24" t="s">
        <v>64</v>
      </c>
      <c r="D945" s="24" t="s">
        <v>71</v>
      </c>
      <c r="E945" s="24">
        <v>540</v>
      </c>
      <c r="F945" s="26">
        <v>46235</v>
      </c>
      <c r="G945" s="24" t="s">
        <v>52</v>
      </c>
      <c r="H945" s="24" t="s">
        <v>53</v>
      </c>
      <c r="I945" s="24" t="s">
        <v>59</v>
      </c>
      <c r="J945" s="24" t="s">
        <v>126</v>
      </c>
      <c r="K945" s="24">
        <v>1</v>
      </c>
      <c r="L945" s="24" t="s">
        <v>66</v>
      </c>
      <c r="M945" s="26">
        <v>46256</v>
      </c>
      <c r="N945" s="27">
        <v>46256.333333333336</v>
      </c>
      <c r="O945" s="27">
        <v>46256.708333333336</v>
      </c>
      <c r="P945" s="24" t="s">
        <v>1698</v>
      </c>
      <c r="Q945" s="24" t="s">
        <v>1699</v>
      </c>
      <c r="R945" s="24" t="s">
        <v>284</v>
      </c>
      <c r="T945" s="24" t="s">
        <v>59</v>
      </c>
      <c r="U945" s="24" t="s">
        <v>480</v>
      </c>
      <c r="V945" s="27">
        <v>46256.34097222222</v>
      </c>
      <c r="W945" s="27">
        <v>46256.390277777777</v>
      </c>
      <c r="Z945" s="24">
        <v>1</v>
      </c>
      <c r="AA945" s="24" t="s">
        <v>60</v>
      </c>
      <c r="AB945" s="24" t="b">
        <v>0</v>
      </c>
      <c r="AC945" s="61"/>
    </row>
    <row r="946" spans="2:29" ht="13.7">
      <c r="B946" s="24" t="s">
        <v>49</v>
      </c>
      <c r="C946" s="24" t="s">
        <v>64</v>
      </c>
      <c r="D946" s="24" t="s">
        <v>72</v>
      </c>
      <c r="E946" s="24">
        <v>180</v>
      </c>
      <c r="F946" s="26">
        <v>46174</v>
      </c>
      <c r="G946" s="24" t="s">
        <v>52</v>
      </c>
      <c r="H946" s="24" t="s">
        <v>53</v>
      </c>
      <c r="I946" s="24" t="s">
        <v>59</v>
      </c>
      <c r="J946" s="24" t="s">
        <v>125</v>
      </c>
      <c r="K946" s="24">
        <v>1</v>
      </c>
      <c r="L946" s="24" t="s">
        <v>66</v>
      </c>
      <c r="M946" s="26">
        <v>46192</v>
      </c>
      <c r="N946" s="27">
        <v>46192.541666666664</v>
      </c>
      <c r="O946" s="27">
        <v>46192.666666666664</v>
      </c>
      <c r="V946" s="27"/>
      <c r="W946" s="27"/>
      <c r="X946" s="24">
        <v>4</v>
      </c>
      <c r="Y946" s="24">
        <v>0</v>
      </c>
      <c r="Z946" s="24">
        <v>4</v>
      </c>
      <c r="AA946" s="24" t="s">
        <v>56</v>
      </c>
      <c r="AB946" s="24" t="b">
        <v>0</v>
      </c>
      <c r="AC946" s="61">
        <v>0</v>
      </c>
    </row>
    <row r="947" spans="2:29" ht="13.7">
      <c r="B947" s="24" t="s">
        <v>49</v>
      </c>
      <c r="C947" s="24" t="s">
        <v>64</v>
      </c>
      <c r="D947" s="24" t="s">
        <v>72</v>
      </c>
      <c r="E947" s="24">
        <v>180</v>
      </c>
      <c r="F947" s="26">
        <v>46174</v>
      </c>
      <c r="G947" s="24" t="s">
        <v>52</v>
      </c>
      <c r="H947" s="24" t="s">
        <v>53</v>
      </c>
      <c r="I947" s="24" t="s">
        <v>59</v>
      </c>
      <c r="J947" s="24" t="s">
        <v>126</v>
      </c>
      <c r="K947" s="24">
        <v>1</v>
      </c>
      <c r="L947" s="24" t="s">
        <v>66</v>
      </c>
      <c r="M947" s="26">
        <v>46192</v>
      </c>
      <c r="N947" s="27">
        <v>46192.541666666664</v>
      </c>
      <c r="O947" s="27">
        <v>46192.666666666664</v>
      </c>
      <c r="P947" s="24" t="s">
        <v>1700</v>
      </c>
      <c r="Q947" s="24" t="s">
        <v>1701</v>
      </c>
      <c r="R947" s="24" t="s">
        <v>217</v>
      </c>
      <c r="T947" s="24" t="s">
        <v>59</v>
      </c>
      <c r="U947" s="24" t="s">
        <v>250</v>
      </c>
      <c r="V947" s="27">
        <v>46192.612500000003</v>
      </c>
      <c r="W947" s="27">
        <v>46192.627083333333</v>
      </c>
      <c r="Z947" s="24">
        <v>1</v>
      </c>
      <c r="AA947" s="24" t="s">
        <v>56</v>
      </c>
      <c r="AB947" s="24" t="b">
        <v>0</v>
      </c>
      <c r="AC947" s="61"/>
    </row>
    <row r="948" spans="2:29" ht="13.7">
      <c r="B948" s="24" t="s">
        <v>49</v>
      </c>
      <c r="C948" s="24" t="s">
        <v>64</v>
      </c>
      <c r="D948" s="24" t="s">
        <v>72</v>
      </c>
      <c r="E948" s="24">
        <v>180</v>
      </c>
      <c r="F948" s="26">
        <v>46174</v>
      </c>
      <c r="G948" s="24" t="s">
        <v>52</v>
      </c>
      <c r="H948" s="24" t="s">
        <v>53</v>
      </c>
      <c r="I948" s="24" t="s">
        <v>59</v>
      </c>
      <c r="J948" s="24" t="s">
        <v>126</v>
      </c>
      <c r="K948" s="24">
        <v>1</v>
      </c>
      <c r="L948" s="24" t="s">
        <v>66</v>
      </c>
      <c r="M948" s="26">
        <v>46192</v>
      </c>
      <c r="N948" s="27">
        <v>46192.541666666664</v>
      </c>
      <c r="O948" s="27">
        <v>46192.666666666664</v>
      </c>
      <c r="P948" s="24" t="s">
        <v>1702</v>
      </c>
      <c r="Q948" s="24" t="s">
        <v>1703</v>
      </c>
      <c r="R948" s="24" t="s">
        <v>284</v>
      </c>
      <c r="T948" s="24" t="s">
        <v>59</v>
      </c>
      <c r="U948" s="24" t="s">
        <v>250</v>
      </c>
      <c r="V948" s="27">
        <v>46192.578472222223</v>
      </c>
      <c r="W948" s="27">
        <v>46192.59375</v>
      </c>
      <c r="Z948" s="24">
        <v>1</v>
      </c>
      <c r="AA948" s="24" t="s">
        <v>56</v>
      </c>
      <c r="AB948" s="24" t="b">
        <v>0</v>
      </c>
      <c r="AC948" s="61"/>
    </row>
    <row r="949" spans="2:29" ht="13.7">
      <c r="B949" s="24" t="s">
        <v>49</v>
      </c>
      <c r="C949" s="24" t="s">
        <v>64</v>
      </c>
      <c r="D949" s="24" t="s">
        <v>72</v>
      </c>
      <c r="E949" s="24">
        <v>180</v>
      </c>
      <c r="F949" s="26">
        <v>46174</v>
      </c>
      <c r="G949" s="24" t="s">
        <v>52</v>
      </c>
      <c r="H949" s="24" t="s">
        <v>53</v>
      </c>
      <c r="I949" s="24" t="s">
        <v>59</v>
      </c>
      <c r="J949" s="24" t="s">
        <v>126</v>
      </c>
      <c r="K949" s="24">
        <v>1</v>
      </c>
      <c r="L949" s="24" t="s">
        <v>66</v>
      </c>
      <c r="M949" s="26">
        <v>46192</v>
      </c>
      <c r="N949" s="27">
        <v>46192.541666666664</v>
      </c>
      <c r="O949" s="27">
        <v>46192.666666666664</v>
      </c>
      <c r="P949" s="24" t="s">
        <v>1704</v>
      </c>
      <c r="Q949" s="24" t="s">
        <v>1705</v>
      </c>
      <c r="R949" s="24" t="s">
        <v>168</v>
      </c>
      <c r="S949" s="24" t="s">
        <v>156</v>
      </c>
      <c r="T949" s="24" t="s">
        <v>59</v>
      </c>
      <c r="U949" s="24" t="s">
        <v>250</v>
      </c>
      <c r="V949" s="27">
        <v>46192.548611111109</v>
      </c>
      <c r="W949" s="27">
        <v>46192.565972222219</v>
      </c>
      <c r="Z949" s="24">
        <v>1</v>
      </c>
      <c r="AA949" s="24" t="s">
        <v>56</v>
      </c>
      <c r="AB949" s="24" t="b">
        <v>0</v>
      </c>
      <c r="AC949" s="61"/>
    </row>
    <row r="950" spans="2:29" ht="13.7">
      <c r="B950" s="24" t="s">
        <v>49</v>
      </c>
      <c r="C950" s="24" t="s">
        <v>64</v>
      </c>
      <c r="D950" s="24" t="s">
        <v>72</v>
      </c>
      <c r="E950" s="24">
        <v>180</v>
      </c>
      <c r="F950" s="26">
        <v>46174</v>
      </c>
      <c r="G950" s="24" t="s">
        <v>52</v>
      </c>
      <c r="H950" s="24" t="s">
        <v>53</v>
      </c>
      <c r="I950" s="24" t="s">
        <v>59</v>
      </c>
      <c r="J950" s="24" t="s">
        <v>126</v>
      </c>
      <c r="K950" s="24">
        <v>1</v>
      </c>
      <c r="L950" s="24" t="s">
        <v>66</v>
      </c>
      <c r="M950" s="26">
        <v>46192</v>
      </c>
      <c r="N950" s="27">
        <v>46192.541666666664</v>
      </c>
      <c r="O950" s="27">
        <v>46192.666666666664</v>
      </c>
      <c r="P950" s="24" t="s">
        <v>1706</v>
      </c>
      <c r="Q950" s="24" t="s">
        <v>1707</v>
      </c>
      <c r="R950" s="24" t="s">
        <v>281</v>
      </c>
      <c r="T950" s="24" t="s">
        <v>59</v>
      </c>
      <c r="U950" s="24" t="s">
        <v>250</v>
      </c>
      <c r="V950" s="27">
        <v>46192.63958333333</v>
      </c>
      <c r="W950" s="27">
        <v>46192.656944444447</v>
      </c>
      <c r="Z950" s="24">
        <v>1</v>
      </c>
      <c r="AA950" s="24" t="s">
        <v>56</v>
      </c>
      <c r="AB950" s="24" t="b">
        <v>0</v>
      </c>
      <c r="AC950" s="61"/>
    </row>
    <row r="951" spans="2:29" ht="13.7">
      <c r="B951" s="24" t="s">
        <v>49</v>
      </c>
      <c r="C951" s="24" t="s">
        <v>64</v>
      </c>
      <c r="D951" s="24" t="s">
        <v>72</v>
      </c>
      <c r="E951" s="24">
        <v>180</v>
      </c>
      <c r="F951" s="26">
        <v>46204</v>
      </c>
      <c r="G951" s="24" t="s">
        <v>52</v>
      </c>
      <c r="H951" s="24" t="s">
        <v>53</v>
      </c>
      <c r="I951" s="24" t="s">
        <v>62</v>
      </c>
      <c r="J951" s="24" t="s">
        <v>125</v>
      </c>
      <c r="K951" s="24">
        <v>1</v>
      </c>
      <c r="L951" s="24" t="s">
        <v>66</v>
      </c>
      <c r="M951" s="26">
        <v>46225</v>
      </c>
      <c r="N951" s="27">
        <v>46225.354166666664</v>
      </c>
      <c r="O951" s="27">
        <v>46225.479166666664</v>
      </c>
      <c r="V951" s="27"/>
      <c r="W951" s="27"/>
      <c r="X951" s="24">
        <v>4</v>
      </c>
      <c r="Y951" s="24">
        <v>0</v>
      </c>
      <c r="Z951" s="24">
        <v>4</v>
      </c>
      <c r="AA951" s="24" t="s">
        <v>58</v>
      </c>
      <c r="AB951" s="24" t="b">
        <v>0</v>
      </c>
      <c r="AC951" s="61">
        <v>0</v>
      </c>
    </row>
    <row r="952" spans="2:29" ht="13.7">
      <c r="B952" s="24" t="s">
        <v>49</v>
      </c>
      <c r="C952" s="24" t="s">
        <v>64</v>
      </c>
      <c r="D952" s="24" t="s">
        <v>72</v>
      </c>
      <c r="E952" s="24">
        <v>180</v>
      </c>
      <c r="F952" s="26">
        <v>46204</v>
      </c>
      <c r="G952" s="24" t="s">
        <v>52</v>
      </c>
      <c r="H952" s="24" t="s">
        <v>53</v>
      </c>
      <c r="I952" s="24" t="s">
        <v>62</v>
      </c>
      <c r="J952" s="24" t="s">
        <v>126</v>
      </c>
      <c r="K952" s="24">
        <v>1</v>
      </c>
      <c r="L952" s="24" t="s">
        <v>66</v>
      </c>
      <c r="M952" s="26">
        <v>46225</v>
      </c>
      <c r="N952" s="27">
        <v>46225.354166666664</v>
      </c>
      <c r="O952" s="27">
        <v>46225.479166666664</v>
      </c>
      <c r="P952" s="24" t="s">
        <v>1708</v>
      </c>
      <c r="Q952" s="24" t="s">
        <v>1709</v>
      </c>
      <c r="R952" s="24" t="s">
        <v>323</v>
      </c>
      <c r="T952" s="24" t="s">
        <v>62</v>
      </c>
      <c r="U952" s="24" t="s">
        <v>143</v>
      </c>
      <c r="V952" s="27">
        <v>46225.419444444444</v>
      </c>
      <c r="W952" s="27">
        <v>46225.434027777781</v>
      </c>
      <c r="Z952" s="24">
        <v>1</v>
      </c>
      <c r="AA952" s="24" t="s">
        <v>58</v>
      </c>
      <c r="AB952" s="24" t="b">
        <v>0</v>
      </c>
      <c r="AC952" s="61"/>
    </row>
    <row r="953" spans="2:29" ht="13.7">
      <c r="B953" s="24" t="s">
        <v>49</v>
      </c>
      <c r="C953" s="24" t="s">
        <v>64</v>
      </c>
      <c r="D953" s="24" t="s">
        <v>72</v>
      </c>
      <c r="E953" s="24">
        <v>180</v>
      </c>
      <c r="F953" s="26">
        <v>46204</v>
      </c>
      <c r="G953" s="24" t="s">
        <v>52</v>
      </c>
      <c r="H953" s="24" t="s">
        <v>53</v>
      </c>
      <c r="I953" s="24" t="s">
        <v>62</v>
      </c>
      <c r="J953" s="24" t="s">
        <v>126</v>
      </c>
      <c r="K953" s="24">
        <v>1</v>
      </c>
      <c r="L953" s="24" t="s">
        <v>66</v>
      </c>
      <c r="M953" s="26">
        <v>46225</v>
      </c>
      <c r="N953" s="27">
        <v>46225.354166666664</v>
      </c>
      <c r="O953" s="27">
        <v>46225.479166666664</v>
      </c>
      <c r="P953" s="24" t="s">
        <v>1710</v>
      </c>
      <c r="Q953" s="24" t="s">
        <v>1711</v>
      </c>
      <c r="R953" s="24" t="s">
        <v>256</v>
      </c>
      <c r="T953" s="24" t="s">
        <v>62</v>
      </c>
      <c r="U953" s="24" t="s">
        <v>143</v>
      </c>
      <c r="V953" s="27">
        <v>46225.356249999997</v>
      </c>
      <c r="W953" s="27">
        <v>46225.37222222222</v>
      </c>
      <c r="Z953" s="24">
        <v>1</v>
      </c>
      <c r="AA953" s="24" t="s">
        <v>58</v>
      </c>
      <c r="AB953" s="24" t="b">
        <v>0</v>
      </c>
      <c r="AC953" s="61"/>
    </row>
    <row r="954" spans="2:29" ht="13.7">
      <c r="B954" s="24" t="s">
        <v>49</v>
      </c>
      <c r="C954" s="24" t="s">
        <v>64</v>
      </c>
      <c r="D954" s="24" t="s">
        <v>72</v>
      </c>
      <c r="E954" s="24">
        <v>180</v>
      </c>
      <c r="F954" s="26">
        <v>46204</v>
      </c>
      <c r="G954" s="24" t="s">
        <v>52</v>
      </c>
      <c r="H954" s="24" t="s">
        <v>53</v>
      </c>
      <c r="I954" s="24" t="s">
        <v>62</v>
      </c>
      <c r="J954" s="24" t="s">
        <v>126</v>
      </c>
      <c r="K954" s="24">
        <v>1</v>
      </c>
      <c r="L954" s="24" t="s">
        <v>66</v>
      </c>
      <c r="M954" s="26">
        <v>46225</v>
      </c>
      <c r="N954" s="27">
        <v>46225.354166666664</v>
      </c>
      <c r="O954" s="27">
        <v>46225.479166666664</v>
      </c>
      <c r="P954" s="24" t="s">
        <v>1712</v>
      </c>
      <c r="Q954" s="24" t="s">
        <v>1713</v>
      </c>
      <c r="R954" s="24" t="s">
        <v>328</v>
      </c>
      <c r="T954" s="24" t="s">
        <v>62</v>
      </c>
      <c r="U954" s="24" t="s">
        <v>143</v>
      </c>
      <c r="V954" s="27">
        <v>46225.38958333333</v>
      </c>
      <c r="W954" s="27">
        <v>46225.408333333333</v>
      </c>
      <c r="Z954" s="24">
        <v>1</v>
      </c>
      <c r="AA954" s="24" t="s">
        <v>58</v>
      </c>
      <c r="AB954" s="24" t="b">
        <v>0</v>
      </c>
      <c r="AC954" s="61"/>
    </row>
    <row r="955" spans="2:29" ht="13.7">
      <c r="B955" s="24" t="s">
        <v>49</v>
      </c>
      <c r="C955" s="24" t="s">
        <v>64</v>
      </c>
      <c r="D955" s="24" t="s">
        <v>72</v>
      </c>
      <c r="E955" s="24">
        <v>180</v>
      </c>
      <c r="F955" s="26">
        <v>46204</v>
      </c>
      <c r="G955" s="24" t="s">
        <v>52</v>
      </c>
      <c r="H955" s="24" t="s">
        <v>53</v>
      </c>
      <c r="I955" s="24" t="s">
        <v>62</v>
      </c>
      <c r="J955" s="24" t="s">
        <v>126</v>
      </c>
      <c r="K955" s="24">
        <v>1</v>
      </c>
      <c r="L955" s="24" t="s">
        <v>66</v>
      </c>
      <c r="M955" s="26">
        <v>46225</v>
      </c>
      <c r="N955" s="27">
        <v>46225.354166666664</v>
      </c>
      <c r="O955" s="27">
        <v>46225.479166666664</v>
      </c>
      <c r="P955" s="24" t="s">
        <v>1714</v>
      </c>
      <c r="Q955" s="24" t="s">
        <v>1715</v>
      </c>
      <c r="R955" s="24" t="s">
        <v>256</v>
      </c>
      <c r="T955" s="24" t="s">
        <v>62</v>
      </c>
      <c r="U955" s="24" t="s">
        <v>143</v>
      </c>
      <c r="V955" s="27">
        <v>46225.454861111109</v>
      </c>
      <c r="W955" s="27">
        <v>46225.470833333333</v>
      </c>
      <c r="Z955" s="24">
        <v>1</v>
      </c>
      <c r="AA955" s="24" t="s">
        <v>58</v>
      </c>
      <c r="AB955" s="24" t="b">
        <v>0</v>
      </c>
      <c r="AC955" s="61"/>
    </row>
    <row r="956" spans="2:29" ht="13.7">
      <c r="B956" s="24" t="s">
        <v>49</v>
      </c>
      <c r="C956" s="24" t="s">
        <v>64</v>
      </c>
      <c r="D956" s="24" t="s">
        <v>72</v>
      </c>
      <c r="E956" s="24">
        <v>180</v>
      </c>
      <c r="F956" s="26">
        <v>46235</v>
      </c>
      <c r="G956" s="24" t="s">
        <v>52</v>
      </c>
      <c r="H956" s="24" t="s">
        <v>53</v>
      </c>
      <c r="I956" s="24" t="s">
        <v>62</v>
      </c>
      <c r="J956" s="24" t="s">
        <v>125</v>
      </c>
      <c r="K956" s="24">
        <v>1</v>
      </c>
      <c r="L956" s="24" t="s">
        <v>66</v>
      </c>
      <c r="M956" s="26">
        <v>46253</v>
      </c>
      <c r="N956" s="27">
        <v>46253.5625</v>
      </c>
      <c r="O956" s="27">
        <v>46253.6875</v>
      </c>
      <c r="V956" s="27"/>
      <c r="W956" s="27"/>
      <c r="X956" s="24">
        <v>4</v>
      </c>
      <c r="Y956" s="24">
        <v>0</v>
      </c>
      <c r="Z956" s="24">
        <v>4</v>
      </c>
      <c r="AA956" s="24" t="s">
        <v>60</v>
      </c>
      <c r="AB956" s="24" t="b">
        <v>0</v>
      </c>
      <c r="AC956" s="61">
        <v>0</v>
      </c>
    </row>
    <row r="957" spans="2:29" ht="13.7">
      <c r="B957" s="24" t="s">
        <v>49</v>
      </c>
      <c r="C957" s="24" t="s">
        <v>64</v>
      </c>
      <c r="D957" s="24" t="s">
        <v>72</v>
      </c>
      <c r="E957" s="24">
        <v>180</v>
      </c>
      <c r="F957" s="26">
        <v>46235</v>
      </c>
      <c r="G957" s="24" t="s">
        <v>52</v>
      </c>
      <c r="H957" s="24" t="s">
        <v>53</v>
      </c>
      <c r="I957" s="24" t="s">
        <v>62</v>
      </c>
      <c r="J957" s="24" t="s">
        <v>126</v>
      </c>
      <c r="K957" s="24">
        <v>1</v>
      </c>
      <c r="L957" s="24" t="s">
        <v>66</v>
      </c>
      <c r="M957" s="26">
        <v>46253</v>
      </c>
      <c r="N957" s="27">
        <v>46253.5625</v>
      </c>
      <c r="O957" s="27">
        <v>46253.6875</v>
      </c>
      <c r="P957" s="24" t="s">
        <v>1716</v>
      </c>
      <c r="Q957" s="24" t="s">
        <v>1717</v>
      </c>
      <c r="R957" s="24" t="s">
        <v>256</v>
      </c>
      <c r="T957" s="24" t="s">
        <v>62</v>
      </c>
      <c r="U957" s="24" t="s">
        <v>250</v>
      </c>
      <c r="V957" s="27">
        <v>46253.629861111112</v>
      </c>
      <c r="W957" s="27">
        <v>46253.645833333336</v>
      </c>
      <c r="Z957" s="24">
        <v>1</v>
      </c>
      <c r="AA957" s="24" t="s">
        <v>60</v>
      </c>
      <c r="AB957" s="24" t="b">
        <v>0</v>
      </c>
      <c r="AC957" s="61"/>
    </row>
    <row r="958" spans="2:29" ht="13.7">
      <c r="B958" s="24" t="s">
        <v>49</v>
      </c>
      <c r="C958" s="24" t="s">
        <v>64</v>
      </c>
      <c r="D958" s="24" t="s">
        <v>72</v>
      </c>
      <c r="E958" s="24">
        <v>180</v>
      </c>
      <c r="F958" s="26">
        <v>46235</v>
      </c>
      <c r="G958" s="24" t="s">
        <v>52</v>
      </c>
      <c r="H958" s="24" t="s">
        <v>53</v>
      </c>
      <c r="I958" s="24" t="s">
        <v>62</v>
      </c>
      <c r="J958" s="24" t="s">
        <v>126</v>
      </c>
      <c r="K958" s="24">
        <v>1</v>
      </c>
      <c r="L958" s="24" t="s">
        <v>66</v>
      </c>
      <c r="M958" s="26">
        <v>46253</v>
      </c>
      <c r="N958" s="27">
        <v>46253.5625</v>
      </c>
      <c r="O958" s="27">
        <v>46253.6875</v>
      </c>
      <c r="P958" s="24" t="s">
        <v>1718</v>
      </c>
      <c r="Q958" s="24" t="s">
        <v>1719</v>
      </c>
      <c r="R958" s="24" t="s">
        <v>249</v>
      </c>
      <c r="T958" s="24" t="s">
        <v>62</v>
      </c>
      <c r="U958" s="24" t="s">
        <v>250</v>
      </c>
      <c r="V958" s="27">
        <v>46253.565972222219</v>
      </c>
      <c r="W958" s="27">
        <v>46253.584722222222</v>
      </c>
      <c r="Z958" s="24">
        <v>1</v>
      </c>
      <c r="AA958" s="24" t="s">
        <v>60</v>
      </c>
      <c r="AB958" s="24" t="b">
        <v>0</v>
      </c>
      <c r="AC958" s="61"/>
    </row>
    <row r="959" spans="2:29" ht="13.7">
      <c r="B959" s="24" t="s">
        <v>49</v>
      </c>
      <c r="C959" s="24" t="s">
        <v>64</v>
      </c>
      <c r="D959" s="24" t="s">
        <v>72</v>
      </c>
      <c r="E959" s="24">
        <v>180</v>
      </c>
      <c r="F959" s="26">
        <v>46235</v>
      </c>
      <c r="G959" s="24" t="s">
        <v>52</v>
      </c>
      <c r="H959" s="24" t="s">
        <v>53</v>
      </c>
      <c r="I959" s="24" t="s">
        <v>62</v>
      </c>
      <c r="J959" s="24" t="s">
        <v>126</v>
      </c>
      <c r="K959" s="24">
        <v>1</v>
      </c>
      <c r="L959" s="24" t="s">
        <v>66</v>
      </c>
      <c r="M959" s="26">
        <v>46253</v>
      </c>
      <c r="N959" s="27">
        <v>46253.5625</v>
      </c>
      <c r="O959" s="27">
        <v>46253.6875</v>
      </c>
      <c r="P959" s="24" t="s">
        <v>1720</v>
      </c>
      <c r="Q959" s="24" t="s">
        <v>1721</v>
      </c>
      <c r="R959" s="24" t="s">
        <v>249</v>
      </c>
      <c r="T959" s="24" t="s">
        <v>62</v>
      </c>
      <c r="U959" s="24" t="s">
        <v>250</v>
      </c>
      <c r="V959" s="27">
        <v>46253.657638888886</v>
      </c>
      <c r="W959" s="27">
        <v>46253.677083333336</v>
      </c>
      <c r="Z959" s="24">
        <v>1</v>
      </c>
      <c r="AA959" s="24" t="s">
        <v>60</v>
      </c>
      <c r="AB959" s="24" t="b">
        <v>0</v>
      </c>
      <c r="AC959" s="61"/>
    </row>
    <row r="960" spans="2:29" ht="13.7">
      <c r="B960" s="24" t="s">
        <v>49</v>
      </c>
      <c r="C960" s="24" t="s">
        <v>64</v>
      </c>
      <c r="D960" s="24" t="s">
        <v>72</v>
      </c>
      <c r="E960" s="24">
        <v>180</v>
      </c>
      <c r="F960" s="26">
        <v>46235</v>
      </c>
      <c r="G960" s="24" t="s">
        <v>52</v>
      </c>
      <c r="H960" s="24" t="s">
        <v>53</v>
      </c>
      <c r="I960" s="24" t="s">
        <v>62</v>
      </c>
      <c r="J960" s="24" t="s">
        <v>126</v>
      </c>
      <c r="K960" s="24">
        <v>1</v>
      </c>
      <c r="L960" s="24" t="s">
        <v>66</v>
      </c>
      <c r="M960" s="26">
        <v>46253</v>
      </c>
      <c r="N960" s="27">
        <v>46253.5625</v>
      </c>
      <c r="O960" s="27">
        <v>46253.6875</v>
      </c>
      <c r="P960" s="24" t="s">
        <v>1722</v>
      </c>
      <c r="Q960" s="24" t="s">
        <v>1723</v>
      </c>
      <c r="R960" s="24" t="s">
        <v>253</v>
      </c>
      <c r="S960" s="24" t="s">
        <v>152</v>
      </c>
      <c r="T960" s="24" t="s">
        <v>62</v>
      </c>
      <c r="U960" s="24" t="s">
        <v>250</v>
      </c>
      <c r="V960" s="27">
        <v>46253.59652777778</v>
      </c>
      <c r="W960" s="27">
        <v>46253.614583333336</v>
      </c>
      <c r="Z960" s="24">
        <v>1</v>
      </c>
      <c r="AA960" s="24" t="s">
        <v>60</v>
      </c>
      <c r="AB960" s="24" t="b">
        <v>0</v>
      </c>
      <c r="AC960" s="61"/>
    </row>
    <row r="961" spans="2:29" ht="13.7">
      <c r="B961" s="24" t="s">
        <v>49</v>
      </c>
      <c r="C961" s="24" t="s">
        <v>64</v>
      </c>
      <c r="D961" s="24" t="s">
        <v>72</v>
      </c>
      <c r="E961" s="24">
        <v>210</v>
      </c>
      <c r="F961" s="26">
        <v>46174</v>
      </c>
      <c r="G961" s="24" t="s">
        <v>52</v>
      </c>
      <c r="H961" s="24" t="s">
        <v>53</v>
      </c>
      <c r="I961" s="24" t="s">
        <v>67</v>
      </c>
      <c r="J961" s="24" t="s">
        <v>125</v>
      </c>
      <c r="K961" s="24">
        <v>1</v>
      </c>
      <c r="L961" s="24" t="s">
        <v>66</v>
      </c>
      <c r="M961" s="26">
        <v>46177</v>
      </c>
      <c r="N961" s="27">
        <v>46177.354166666664</v>
      </c>
      <c r="O961" s="27">
        <v>46177.5</v>
      </c>
      <c r="V961" s="27"/>
      <c r="W961" s="27"/>
      <c r="X961" s="24">
        <v>4</v>
      </c>
      <c r="Y961" s="24">
        <v>0</v>
      </c>
      <c r="Z961" s="24">
        <v>4</v>
      </c>
      <c r="AA961" s="24" t="s">
        <v>56</v>
      </c>
      <c r="AB961" s="24" t="b">
        <v>0</v>
      </c>
      <c r="AC961" s="61">
        <v>0</v>
      </c>
    </row>
    <row r="962" spans="2:29" ht="13.7">
      <c r="B962" s="24" t="s">
        <v>49</v>
      </c>
      <c r="C962" s="24" t="s">
        <v>64</v>
      </c>
      <c r="D962" s="24" t="s">
        <v>72</v>
      </c>
      <c r="E962" s="24">
        <v>210</v>
      </c>
      <c r="F962" s="26">
        <v>46174</v>
      </c>
      <c r="G962" s="24" t="s">
        <v>52</v>
      </c>
      <c r="H962" s="24" t="s">
        <v>53</v>
      </c>
      <c r="I962" s="24" t="s">
        <v>67</v>
      </c>
      <c r="J962" s="24" t="s">
        <v>126</v>
      </c>
      <c r="K962" s="24">
        <v>1</v>
      </c>
      <c r="L962" s="24" t="s">
        <v>66</v>
      </c>
      <c r="M962" s="26">
        <v>46177</v>
      </c>
      <c r="N962" s="27">
        <v>46177.354166666664</v>
      </c>
      <c r="O962" s="27">
        <v>46177.5</v>
      </c>
      <c r="P962" s="24" t="s">
        <v>1724</v>
      </c>
      <c r="Q962" s="24" t="s">
        <v>1725</v>
      </c>
      <c r="R962" s="24" t="s">
        <v>730</v>
      </c>
      <c r="S962" s="24" t="s">
        <v>152</v>
      </c>
      <c r="T962" s="24" t="s">
        <v>67</v>
      </c>
      <c r="U962" s="24" t="s">
        <v>297</v>
      </c>
      <c r="V962" s="27">
        <v>46177.397916666669</v>
      </c>
      <c r="W962" s="27">
        <v>46177.415277777778</v>
      </c>
      <c r="Z962" s="24">
        <v>1</v>
      </c>
      <c r="AA962" s="24" t="s">
        <v>56</v>
      </c>
      <c r="AB962" s="24" t="b">
        <v>0</v>
      </c>
      <c r="AC962" s="61"/>
    </row>
    <row r="963" spans="2:29" ht="13.7">
      <c r="B963" s="24" t="s">
        <v>49</v>
      </c>
      <c r="C963" s="24" t="s">
        <v>64</v>
      </c>
      <c r="D963" s="24" t="s">
        <v>72</v>
      </c>
      <c r="E963" s="24">
        <v>210</v>
      </c>
      <c r="F963" s="26">
        <v>46174</v>
      </c>
      <c r="G963" s="24" t="s">
        <v>52</v>
      </c>
      <c r="H963" s="24" t="s">
        <v>53</v>
      </c>
      <c r="I963" s="24" t="s">
        <v>67</v>
      </c>
      <c r="J963" s="24" t="s">
        <v>126</v>
      </c>
      <c r="K963" s="24">
        <v>1</v>
      </c>
      <c r="L963" s="24" t="s">
        <v>66</v>
      </c>
      <c r="M963" s="26">
        <v>46177</v>
      </c>
      <c r="N963" s="27">
        <v>46177.354166666664</v>
      </c>
      <c r="O963" s="27">
        <v>46177.5</v>
      </c>
      <c r="P963" s="24" t="s">
        <v>1726</v>
      </c>
      <c r="Q963" s="24" t="s">
        <v>1727</v>
      </c>
      <c r="R963" s="24" t="s">
        <v>611</v>
      </c>
      <c r="S963" s="24" t="s">
        <v>198</v>
      </c>
      <c r="T963" s="24" t="s">
        <v>67</v>
      </c>
      <c r="U963" s="24" t="s">
        <v>297</v>
      </c>
      <c r="V963" s="27">
        <v>46177.467361111114</v>
      </c>
      <c r="W963" s="27">
        <v>46177.482638888891</v>
      </c>
      <c r="Z963" s="24">
        <v>1</v>
      </c>
      <c r="AA963" s="24" t="s">
        <v>56</v>
      </c>
      <c r="AB963" s="24" t="b">
        <v>0</v>
      </c>
      <c r="AC963" s="61"/>
    </row>
    <row r="964" spans="2:29" ht="13.7">
      <c r="B964" s="24" t="s">
        <v>49</v>
      </c>
      <c r="C964" s="24" t="s">
        <v>64</v>
      </c>
      <c r="D964" s="24" t="s">
        <v>72</v>
      </c>
      <c r="E964" s="24">
        <v>210</v>
      </c>
      <c r="F964" s="26">
        <v>46174</v>
      </c>
      <c r="G964" s="24" t="s">
        <v>52</v>
      </c>
      <c r="H964" s="24" t="s">
        <v>53</v>
      </c>
      <c r="I964" s="24" t="s">
        <v>67</v>
      </c>
      <c r="J964" s="24" t="s">
        <v>126</v>
      </c>
      <c r="K964" s="24">
        <v>1</v>
      </c>
      <c r="L964" s="24" t="s">
        <v>66</v>
      </c>
      <c r="M964" s="26">
        <v>46177</v>
      </c>
      <c r="N964" s="27">
        <v>46177.354166666664</v>
      </c>
      <c r="O964" s="27">
        <v>46177.5</v>
      </c>
      <c r="P964" s="24" t="s">
        <v>1728</v>
      </c>
      <c r="Q964" s="24" t="s">
        <v>1729</v>
      </c>
      <c r="R964" s="24" t="s">
        <v>608</v>
      </c>
      <c r="S964" s="24" t="s">
        <v>156</v>
      </c>
      <c r="T964" s="24" t="s">
        <v>67</v>
      </c>
      <c r="U964" s="24" t="s">
        <v>297</v>
      </c>
      <c r="V964" s="27">
        <v>46177.356944444444</v>
      </c>
      <c r="W964" s="27">
        <v>46177.374305555553</v>
      </c>
      <c r="Z964" s="24">
        <v>1</v>
      </c>
      <c r="AA964" s="24" t="s">
        <v>56</v>
      </c>
      <c r="AB964" s="24" t="b">
        <v>0</v>
      </c>
      <c r="AC964" s="61"/>
    </row>
    <row r="965" spans="2:29" ht="13.7">
      <c r="B965" s="24" t="s">
        <v>49</v>
      </c>
      <c r="C965" s="24" t="s">
        <v>64</v>
      </c>
      <c r="D965" s="24" t="s">
        <v>72</v>
      </c>
      <c r="E965" s="24">
        <v>210</v>
      </c>
      <c r="F965" s="26">
        <v>46174</v>
      </c>
      <c r="G965" s="24" t="s">
        <v>52</v>
      </c>
      <c r="H965" s="24" t="s">
        <v>53</v>
      </c>
      <c r="I965" s="24" t="s">
        <v>67</v>
      </c>
      <c r="J965" s="24" t="s">
        <v>126</v>
      </c>
      <c r="K965" s="24">
        <v>1</v>
      </c>
      <c r="L965" s="24" t="s">
        <v>66</v>
      </c>
      <c r="M965" s="26">
        <v>46177</v>
      </c>
      <c r="N965" s="27">
        <v>46177.354166666664</v>
      </c>
      <c r="O965" s="27">
        <v>46177.5</v>
      </c>
      <c r="P965" s="24" t="s">
        <v>1730</v>
      </c>
      <c r="Q965" s="24" t="s">
        <v>1731</v>
      </c>
      <c r="R965" s="24" t="s">
        <v>605</v>
      </c>
      <c r="S965" s="24" t="s">
        <v>156</v>
      </c>
      <c r="T965" s="24" t="s">
        <v>67</v>
      </c>
      <c r="U965" s="24" t="s">
        <v>297</v>
      </c>
      <c r="V965" s="27">
        <v>46177.430555555555</v>
      </c>
      <c r="W965" s="27">
        <v>46177.447916666664</v>
      </c>
      <c r="Z965" s="24">
        <v>1</v>
      </c>
      <c r="AA965" s="24" t="s">
        <v>56</v>
      </c>
      <c r="AB965" s="24" t="b">
        <v>0</v>
      </c>
      <c r="AC965" s="61"/>
    </row>
    <row r="966" spans="2:29" ht="13.7">
      <c r="B966" s="24" t="s">
        <v>49</v>
      </c>
      <c r="C966" s="24" t="s">
        <v>64</v>
      </c>
      <c r="D966" s="24" t="s">
        <v>72</v>
      </c>
      <c r="E966" s="24">
        <v>210</v>
      </c>
      <c r="F966" s="26">
        <v>46174</v>
      </c>
      <c r="G966" s="24" t="s">
        <v>52</v>
      </c>
      <c r="H966" s="24" t="s">
        <v>53</v>
      </c>
      <c r="I966" s="24" t="s">
        <v>54</v>
      </c>
      <c r="J966" s="24" t="s">
        <v>125</v>
      </c>
      <c r="K966" s="24">
        <v>1</v>
      </c>
      <c r="L966" s="24" t="s">
        <v>66</v>
      </c>
      <c r="M966" s="26">
        <v>46197</v>
      </c>
      <c r="N966" s="27">
        <v>46197.375</v>
      </c>
      <c r="O966" s="27">
        <v>46197.520833333336</v>
      </c>
      <c r="V966" s="27"/>
      <c r="W966" s="27"/>
      <c r="X966" s="24">
        <v>4</v>
      </c>
      <c r="Y966" s="24">
        <v>0</v>
      </c>
      <c r="Z966" s="24">
        <v>4</v>
      </c>
      <c r="AA966" s="24" t="s">
        <v>56</v>
      </c>
      <c r="AB966" s="24" t="b">
        <v>0</v>
      </c>
      <c r="AC966" s="61">
        <v>0</v>
      </c>
    </row>
    <row r="967" spans="2:29" ht="13.7">
      <c r="B967" s="24" t="s">
        <v>49</v>
      </c>
      <c r="C967" s="24" t="s">
        <v>64</v>
      </c>
      <c r="D967" s="24" t="s">
        <v>72</v>
      </c>
      <c r="E967" s="24">
        <v>210</v>
      </c>
      <c r="F967" s="26">
        <v>46174</v>
      </c>
      <c r="G967" s="24" t="s">
        <v>52</v>
      </c>
      <c r="H967" s="24" t="s">
        <v>53</v>
      </c>
      <c r="I967" s="24" t="s">
        <v>54</v>
      </c>
      <c r="J967" s="24" t="s">
        <v>126</v>
      </c>
      <c r="K967" s="24">
        <v>1</v>
      </c>
      <c r="L967" s="24" t="s">
        <v>66</v>
      </c>
      <c r="M967" s="26">
        <v>46197</v>
      </c>
      <c r="N967" s="27">
        <v>46197.375</v>
      </c>
      <c r="O967" s="27">
        <v>46197.520833333336</v>
      </c>
      <c r="P967" s="24" t="s">
        <v>1732</v>
      </c>
      <c r="Q967" s="24" t="s">
        <v>1733</v>
      </c>
      <c r="R967" s="24" t="s">
        <v>190</v>
      </c>
      <c r="T967" s="24" t="s">
        <v>54</v>
      </c>
      <c r="U967" s="24" t="s">
        <v>411</v>
      </c>
      <c r="V967" s="27">
        <v>46197.486111111109</v>
      </c>
      <c r="W967" s="27">
        <v>46197.505555555559</v>
      </c>
      <c r="Z967" s="24">
        <v>1</v>
      </c>
      <c r="AA967" s="24" t="s">
        <v>56</v>
      </c>
      <c r="AB967" s="24" t="b">
        <v>0</v>
      </c>
      <c r="AC967" s="61"/>
    </row>
    <row r="968" spans="2:29" ht="13.7">
      <c r="B968" s="24" t="s">
        <v>49</v>
      </c>
      <c r="C968" s="24" t="s">
        <v>64</v>
      </c>
      <c r="D968" s="24" t="s">
        <v>72</v>
      </c>
      <c r="E968" s="24">
        <v>210</v>
      </c>
      <c r="F968" s="26">
        <v>46174</v>
      </c>
      <c r="G968" s="24" t="s">
        <v>52</v>
      </c>
      <c r="H968" s="24" t="s">
        <v>53</v>
      </c>
      <c r="I968" s="24" t="s">
        <v>54</v>
      </c>
      <c r="J968" s="24" t="s">
        <v>126</v>
      </c>
      <c r="K968" s="24">
        <v>1</v>
      </c>
      <c r="L968" s="24" t="s">
        <v>66</v>
      </c>
      <c r="M968" s="26">
        <v>46197</v>
      </c>
      <c r="N968" s="27">
        <v>46197.375</v>
      </c>
      <c r="O968" s="27">
        <v>46197.520833333336</v>
      </c>
      <c r="P968" s="24" t="s">
        <v>1734</v>
      </c>
      <c r="Q968" s="24" t="s">
        <v>1735</v>
      </c>
      <c r="R968" s="24" t="s">
        <v>146</v>
      </c>
      <c r="S968" s="24" t="s">
        <v>156</v>
      </c>
      <c r="T968" s="24" t="s">
        <v>54</v>
      </c>
      <c r="U968" s="24" t="s">
        <v>411</v>
      </c>
      <c r="V968" s="27">
        <v>46197.417361111111</v>
      </c>
      <c r="W968" s="27">
        <v>46197.436805555553</v>
      </c>
      <c r="Z968" s="24">
        <v>1</v>
      </c>
      <c r="AA968" s="24" t="s">
        <v>56</v>
      </c>
      <c r="AB968" s="24" t="b">
        <v>0</v>
      </c>
      <c r="AC968" s="61"/>
    </row>
    <row r="969" spans="2:29" ht="13.7">
      <c r="B969" s="24" t="s">
        <v>49</v>
      </c>
      <c r="C969" s="24" t="s">
        <v>64</v>
      </c>
      <c r="D969" s="24" t="s">
        <v>72</v>
      </c>
      <c r="E969" s="24">
        <v>210</v>
      </c>
      <c r="F969" s="26">
        <v>46174</v>
      </c>
      <c r="G969" s="24" t="s">
        <v>52</v>
      </c>
      <c r="H969" s="24" t="s">
        <v>53</v>
      </c>
      <c r="I969" s="24" t="s">
        <v>54</v>
      </c>
      <c r="J969" s="24" t="s">
        <v>126</v>
      </c>
      <c r="K969" s="24">
        <v>1</v>
      </c>
      <c r="L969" s="24" t="s">
        <v>66</v>
      </c>
      <c r="M969" s="26">
        <v>46197</v>
      </c>
      <c r="N969" s="27">
        <v>46197.375</v>
      </c>
      <c r="O969" s="27">
        <v>46197.520833333336</v>
      </c>
      <c r="P969" s="24" t="s">
        <v>1736</v>
      </c>
      <c r="Q969" s="24" t="s">
        <v>1737</v>
      </c>
      <c r="R969" s="24" t="s">
        <v>146</v>
      </c>
      <c r="S969" s="24" t="s">
        <v>152</v>
      </c>
      <c r="T969" s="24" t="s">
        <v>54</v>
      </c>
      <c r="U969" s="24" t="s">
        <v>411</v>
      </c>
      <c r="V969" s="27">
        <v>46197.380555555559</v>
      </c>
      <c r="W969" s="27">
        <v>46197.397916666669</v>
      </c>
      <c r="Z969" s="24">
        <v>1</v>
      </c>
      <c r="AA969" s="24" t="s">
        <v>56</v>
      </c>
      <c r="AB969" s="24" t="b">
        <v>0</v>
      </c>
      <c r="AC969" s="61"/>
    </row>
    <row r="970" spans="2:29" ht="13.7">
      <c r="B970" s="24" t="s">
        <v>49</v>
      </c>
      <c r="C970" s="24" t="s">
        <v>64</v>
      </c>
      <c r="D970" s="24" t="s">
        <v>72</v>
      </c>
      <c r="E970" s="24">
        <v>210</v>
      </c>
      <c r="F970" s="26">
        <v>46174</v>
      </c>
      <c r="G970" s="24" t="s">
        <v>52</v>
      </c>
      <c r="H970" s="24" t="s">
        <v>53</v>
      </c>
      <c r="I970" s="24" t="s">
        <v>54</v>
      </c>
      <c r="J970" s="24" t="s">
        <v>126</v>
      </c>
      <c r="K970" s="24">
        <v>1</v>
      </c>
      <c r="L970" s="24" t="s">
        <v>66</v>
      </c>
      <c r="M970" s="26">
        <v>46197</v>
      </c>
      <c r="N970" s="27">
        <v>46197.375</v>
      </c>
      <c r="O970" s="27">
        <v>46197.520833333336</v>
      </c>
      <c r="P970" s="24" t="s">
        <v>1738</v>
      </c>
      <c r="Q970" s="24" t="s">
        <v>1739</v>
      </c>
      <c r="R970" s="24" t="s">
        <v>146</v>
      </c>
      <c r="S970" s="24" t="s">
        <v>160</v>
      </c>
      <c r="T970" s="24" t="s">
        <v>54</v>
      </c>
      <c r="U970" s="24" t="s">
        <v>411</v>
      </c>
      <c r="V970" s="27">
        <v>46197.452777777777</v>
      </c>
      <c r="W970" s="27">
        <v>46197.475694444445</v>
      </c>
      <c r="Z970" s="24">
        <v>1</v>
      </c>
      <c r="AA970" s="24" t="s">
        <v>56</v>
      </c>
      <c r="AB970" s="24" t="b">
        <v>0</v>
      </c>
      <c r="AC970" s="61"/>
    </row>
    <row r="971" spans="2:29" ht="13.7">
      <c r="B971" s="24" t="s">
        <v>49</v>
      </c>
      <c r="C971" s="24" t="s">
        <v>64</v>
      </c>
      <c r="D971" s="24" t="s">
        <v>72</v>
      </c>
      <c r="E971" s="24">
        <v>210</v>
      </c>
      <c r="F971" s="26">
        <v>46204</v>
      </c>
      <c r="G971" s="24" t="s">
        <v>52</v>
      </c>
      <c r="H971" s="24" t="s">
        <v>53</v>
      </c>
      <c r="I971" s="24" t="s">
        <v>62</v>
      </c>
      <c r="J971" s="24" t="s">
        <v>125</v>
      </c>
      <c r="K971" s="24">
        <v>1</v>
      </c>
      <c r="L971" s="24" t="s">
        <v>66</v>
      </c>
      <c r="M971" s="26">
        <v>46209</v>
      </c>
      <c r="N971" s="27">
        <v>46209.354166666664</v>
      </c>
      <c r="O971" s="27">
        <v>46209.5</v>
      </c>
      <c r="V971" s="27"/>
      <c r="W971" s="27"/>
      <c r="X971" s="24">
        <v>4</v>
      </c>
      <c r="Y971" s="24">
        <v>0</v>
      </c>
      <c r="Z971" s="24">
        <v>4</v>
      </c>
      <c r="AA971" s="24" t="s">
        <v>58</v>
      </c>
      <c r="AB971" s="24" t="b">
        <v>0</v>
      </c>
      <c r="AC971" s="61">
        <v>0</v>
      </c>
    </row>
    <row r="972" spans="2:29" ht="13.7">
      <c r="B972" s="24" t="s">
        <v>49</v>
      </c>
      <c r="C972" s="24" t="s">
        <v>64</v>
      </c>
      <c r="D972" s="24" t="s">
        <v>72</v>
      </c>
      <c r="E972" s="24">
        <v>210</v>
      </c>
      <c r="F972" s="26">
        <v>46204</v>
      </c>
      <c r="G972" s="24" t="s">
        <v>52</v>
      </c>
      <c r="H972" s="24" t="s">
        <v>53</v>
      </c>
      <c r="I972" s="24" t="s">
        <v>62</v>
      </c>
      <c r="J972" s="24" t="s">
        <v>126</v>
      </c>
      <c r="K972" s="24">
        <v>1</v>
      </c>
      <c r="L972" s="24" t="s">
        <v>66</v>
      </c>
      <c r="M972" s="26">
        <v>46209</v>
      </c>
      <c r="N972" s="27">
        <v>46209.354166666664</v>
      </c>
      <c r="O972" s="27">
        <v>46209.5</v>
      </c>
      <c r="P972" s="24" t="s">
        <v>1740</v>
      </c>
      <c r="Q972" s="24" t="s">
        <v>1741</v>
      </c>
      <c r="R972" s="24" t="s">
        <v>249</v>
      </c>
      <c r="T972" s="24" t="s">
        <v>62</v>
      </c>
      <c r="U972" s="24" t="s">
        <v>278</v>
      </c>
      <c r="V972" s="27">
        <v>46209.359027777777</v>
      </c>
      <c r="W972" s="27">
        <v>46209.376388888886</v>
      </c>
      <c r="Z972" s="24">
        <v>1</v>
      </c>
      <c r="AA972" s="24" t="s">
        <v>58</v>
      </c>
      <c r="AB972" s="24" t="b">
        <v>0</v>
      </c>
      <c r="AC972" s="61"/>
    </row>
    <row r="973" spans="2:29" ht="13.7">
      <c r="B973" s="24" t="s">
        <v>49</v>
      </c>
      <c r="C973" s="24" t="s">
        <v>64</v>
      </c>
      <c r="D973" s="24" t="s">
        <v>72</v>
      </c>
      <c r="E973" s="24">
        <v>210</v>
      </c>
      <c r="F973" s="26">
        <v>46204</v>
      </c>
      <c r="G973" s="24" t="s">
        <v>52</v>
      </c>
      <c r="H973" s="24" t="s">
        <v>53</v>
      </c>
      <c r="I973" s="24" t="s">
        <v>62</v>
      </c>
      <c r="J973" s="24" t="s">
        <v>126</v>
      </c>
      <c r="K973" s="24">
        <v>1</v>
      </c>
      <c r="L973" s="24" t="s">
        <v>66</v>
      </c>
      <c r="M973" s="26">
        <v>46209</v>
      </c>
      <c r="N973" s="27">
        <v>46209.354166666664</v>
      </c>
      <c r="O973" s="27">
        <v>46209.5</v>
      </c>
      <c r="P973" s="24" t="s">
        <v>1742</v>
      </c>
      <c r="Q973" s="24" t="s">
        <v>1743</v>
      </c>
      <c r="R973" s="24" t="s">
        <v>328</v>
      </c>
      <c r="S973" s="24" t="s">
        <v>156</v>
      </c>
      <c r="T973" s="24" t="s">
        <v>62</v>
      </c>
      <c r="U973" s="24" t="s">
        <v>278</v>
      </c>
      <c r="V973" s="27">
        <v>46209.466666666667</v>
      </c>
      <c r="W973" s="27">
        <v>46209.48541666667</v>
      </c>
      <c r="Z973" s="24">
        <v>1</v>
      </c>
      <c r="AA973" s="24" t="s">
        <v>58</v>
      </c>
      <c r="AB973" s="24" t="b">
        <v>0</v>
      </c>
      <c r="AC973" s="61"/>
    </row>
    <row r="974" spans="2:29" ht="13.7">
      <c r="B974" s="24" t="s">
        <v>49</v>
      </c>
      <c r="C974" s="24" t="s">
        <v>64</v>
      </c>
      <c r="D974" s="24" t="s">
        <v>72</v>
      </c>
      <c r="E974" s="24">
        <v>210</v>
      </c>
      <c r="F974" s="26">
        <v>46204</v>
      </c>
      <c r="G974" s="24" t="s">
        <v>52</v>
      </c>
      <c r="H974" s="24" t="s">
        <v>53</v>
      </c>
      <c r="I974" s="24" t="s">
        <v>62</v>
      </c>
      <c r="J974" s="24" t="s">
        <v>126</v>
      </c>
      <c r="K974" s="24">
        <v>1</v>
      </c>
      <c r="L974" s="24" t="s">
        <v>66</v>
      </c>
      <c r="M974" s="26">
        <v>46209</v>
      </c>
      <c r="N974" s="27">
        <v>46209.354166666664</v>
      </c>
      <c r="O974" s="27">
        <v>46209.5</v>
      </c>
      <c r="P974" s="24" t="s">
        <v>1744</v>
      </c>
      <c r="Q974" s="24" t="s">
        <v>1745</v>
      </c>
      <c r="R974" s="24" t="s">
        <v>323</v>
      </c>
      <c r="T974" s="24" t="s">
        <v>62</v>
      </c>
      <c r="U974" s="24" t="s">
        <v>278</v>
      </c>
      <c r="V974" s="27">
        <v>46209.431250000001</v>
      </c>
      <c r="W974" s="27">
        <v>46209.449305555558</v>
      </c>
      <c r="Z974" s="24">
        <v>1</v>
      </c>
      <c r="AA974" s="24" t="s">
        <v>58</v>
      </c>
      <c r="AB974" s="24" t="b">
        <v>0</v>
      </c>
      <c r="AC974" s="61"/>
    </row>
    <row r="975" spans="2:29" ht="13.7">
      <c r="B975" s="24" t="s">
        <v>49</v>
      </c>
      <c r="C975" s="24" t="s">
        <v>64</v>
      </c>
      <c r="D975" s="24" t="s">
        <v>72</v>
      </c>
      <c r="E975" s="24">
        <v>210</v>
      </c>
      <c r="F975" s="26">
        <v>46204</v>
      </c>
      <c r="G975" s="24" t="s">
        <v>52</v>
      </c>
      <c r="H975" s="24" t="s">
        <v>53</v>
      </c>
      <c r="I975" s="24" t="s">
        <v>62</v>
      </c>
      <c r="J975" s="24" t="s">
        <v>126</v>
      </c>
      <c r="K975" s="24">
        <v>1</v>
      </c>
      <c r="L975" s="24" t="s">
        <v>66</v>
      </c>
      <c r="M975" s="26">
        <v>46209</v>
      </c>
      <c r="N975" s="27">
        <v>46209.354166666664</v>
      </c>
      <c r="O975" s="27">
        <v>46209.5</v>
      </c>
      <c r="P975" s="24" t="s">
        <v>1746</v>
      </c>
      <c r="Q975" s="24" t="s">
        <v>1747</v>
      </c>
      <c r="R975" s="24" t="s">
        <v>323</v>
      </c>
      <c r="T975" s="24" t="s">
        <v>62</v>
      </c>
      <c r="U975" s="24" t="s">
        <v>278</v>
      </c>
      <c r="V975" s="27">
        <v>46209.392361111109</v>
      </c>
      <c r="W975" s="27">
        <v>46209.414583333331</v>
      </c>
      <c r="Z975" s="24">
        <v>1</v>
      </c>
      <c r="AA975" s="24" t="s">
        <v>58</v>
      </c>
      <c r="AB975" s="24" t="b">
        <v>0</v>
      </c>
      <c r="AC975" s="61"/>
    </row>
    <row r="976" spans="2:29" ht="13.7">
      <c r="B976" s="24" t="s">
        <v>49</v>
      </c>
      <c r="C976" s="24" t="s">
        <v>64</v>
      </c>
      <c r="D976" s="24" t="s">
        <v>72</v>
      </c>
      <c r="E976" s="24">
        <v>210</v>
      </c>
      <c r="F976" s="26">
        <v>46235</v>
      </c>
      <c r="G976" s="24" t="s">
        <v>52</v>
      </c>
      <c r="H976" s="24" t="s">
        <v>53</v>
      </c>
      <c r="I976" s="24" t="s">
        <v>54</v>
      </c>
      <c r="J976" s="24" t="s">
        <v>125</v>
      </c>
      <c r="K976" s="24">
        <v>1</v>
      </c>
      <c r="L976" s="24" t="s">
        <v>66</v>
      </c>
      <c r="M976" s="26">
        <v>46241</v>
      </c>
      <c r="N976" s="27">
        <v>46241.5625</v>
      </c>
      <c r="O976" s="27">
        <v>46241.708333333336</v>
      </c>
      <c r="V976" s="27"/>
      <c r="W976" s="27"/>
      <c r="X976" s="24">
        <v>4</v>
      </c>
      <c r="Y976" s="24">
        <v>0</v>
      </c>
      <c r="Z976" s="24">
        <v>4</v>
      </c>
      <c r="AA976" s="24" t="s">
        <v>60</v>
      </c>
      <c r="AB976" s="24" t="b">
        <v>0</v>
      </c>
      <c r="AC976" s="61">
        <v>0</v>
      </c>
    </row>
    <row r="977" spans="2:29" ht="13.7">
      <c r="B977" s="24" t="s">
        <v>49</v>
      </c>
      <c r="C977" s="24" t="s">
        <v>64</v>
      </c>
      <c r="D977" s="24" t="s">
        <v>72</v>
      </c>
      <c r="E977" s="24">
        <v>210</v>
      </c>
      <c r="F977" s="26">
        <v>46235</v>
      </c>
      <c r="G977" s="24" t="s">
        <v>52</v>
      </c>
      <c r="H977" s="24" t="s">
        <v>53</v>
      </c>
      <c r="I977" s="24" t="s">
        <v>54</v>
      </c>
      <c r="J977" s="24" t="s">
        <v>126</v>
      </c>
      <c r="K977" s="24">
        <v>1</v>
      </c>
      <c r="L977" s="24" t="s">
        <v>66</v>
      </c>
      <c r="M977" s="26">
        <v>46241</v>
      </c>
      <c r="N977" s="27">
        <v>46241.5625</v>
      </c>
      <c r="O977" s="27">
        <v>46241.708333333336</v>
      </c>
      <c r="P977" s="24" t="s">
        <v>1748</v>
      </c>
      <c r="Q977" s="24" t="s">
        <v>1749</v>
      </c>
      <c r="R977" s="24" t="s">
        <v>190</v>
      </c>
      <c r="T977" s="24" t="s">
        <v>54</v>
      </c>
      <c r="U977" s="24" t="s">
        <v>394</v>
      </c>
      <c r="V977" s="27">
        <v>46241.56527777778</v>
      </c>
      <c r="W977" s="27">
        <v>46241.586805555555</v>
      </c>
      <c r="Z977" s="24">
        <v>1</v>
      </c>
      <c r="AA977" s="24" t="s">
        <v>60</v>
      </c>
      <c r="AB977" s="24" t="b">
        <v>0</v>
      </c>
      <c r="AC977" s="61"/>
    </row>
    <row r="978" spans="2:29" ht="13.7">
      <c r="B978" s="24" t="s">
        <v>49</v>
      </c>
      <c r="C978" s="24" t="s">
        <v>64</v>
      </c>
      <c r="D978" s="24" t="s">
        <v>72</v>
      </c>
      <c r="E978" s="24">
        <v>210</v>
      </c>
      <c r="F978" s="26">
        <v>46235</v>
      </c>
      <c r="G978" s="24" t="s">
        <v>52</v>
      </c>
      <c r="H978" s="24" t="s">
        <v>53</v>
      </c>
      <c r="I978" s="24" t="s">
        <v>54</v>
      </c>
      <c r="J978" s="24" t="s">
        <v>126</v>
      </c>
      <c r="K978" s="24">
        <v>1</v>
      </c>
      <c r="L978" s="24" t="s">
        <v>66</v>
      </c>
      <c r="M978" s="26">
        <v>46241</v>
      </c>
      <c r="N978" s="27">
        <v>46241.5625</v>
      </c>
      <c r="O978" s="27">
        <v>46241.708333333336</v>
      </c>
      <c r="P978" s="24" t="s">
        <v>1750</v>
      </c>
      <c r="Q978" s="24" t="s">
        <v>1751</v>
      </c>
      <c r="R978" s="24" t="s">
        <v>142</v>
      </c>
      <c r="T978" s="24" t="s">
        <v>54</v>
      </c>
      <c r="U978" s="24" t="s">
        <v>394</v>
      </c>
      <c r="V978" s="27">
        <v>46241.606249999997</v>
      </c>
      <c r="W978" s="27">
        <v>46241.627083333333</v>
      </c>
      <c r="Z978" s="24">
        <v>1</v>
      </c>
      <c r="AA978" s="24" t="s">
        <v>60</v>
      </c>
      <c r="AB978" s="24" t="b">
        <v>0</v>
      </c>
      <c r="AC978" s="61"/>
    </row>
    <row r="979" spans="2:29" ht="13.7">
      <c r="B979" s="24" t="s">
        <v>49</v>
      </c>
      <c r="C979" s="24" t="s">
        <v>64</v>
      </c>
      <c r="D979" s="24" t="s">
        <v>72</v>
      </c>
      <c r="E979" s="24">
        <v>210</v>
      </c>
      <c r="F979" s="26">
        <v>46235</v>
      </c>
      <c r="G979" s="24" t="s">
        <v>52</v>
      </c>
      <c r="H979" s="24" t="s">
        <v>53</v>
      </c>
      <c r="I979" s="24" t="s">
        <v>54</v>
      </c>
      <c r="J979" s="24" t="s">
        <v>126</v>
      </c>
      <c r="K979" s="24">
        <v>1</v>
      </c>
      <c r="L979" s="24" t="s">
        <v>66</v>
      </c>
      <c r="M979" s="26">
        <v>46241</v>
      </c>
      <c r="N979" s="27">
        <v>46241.5625</v>
      </c>
      <c r="O979" s="27">
        <v>46241.708333333336</v>
      </c>
      <c r="P979" s="24" t="s">
        <v>1752</v>
      </c>
      <c r="Q979" s="24" t="s">
        <v>1753</v>
      </c>
      <c r="R979" s="24" t="s">
        <v>146</v>
      </c>
      <c r="T979" s="24" t="s">
        <v>54</v>
      </c>
      <c r="U979" s="24" t="s">
        <v>394</v>
      </c>
      <c r="V979" s="27">
        <v>46241.672222222223</v>
      </c>
      <c r="W979" s="27">
        <v>46241.692361111112</v>
      </c>
      <c r="Z979" s="24">
        <v>1</v>
      </c>
      <c r="AA979" s="24" t="s">
        <v>60</v>
      </c>
      <c r="AB979" s="24" t="b">
        <v>0</v>
      </c>
      <c r="AC979" s="61"/>
    </row>
    <row r="980" spans="2:29" ht="13.7">
      <c r="B980" s="24" t="s">
        <v>49</v>
      </c>
      <c r="C980" s="24" t="s">
        <v>64</v>
      </c>
      <c r="D980" s="24" t="s">
        <v>72</v>
      </c>
      <c r="E980" s="24">
        <v>210</v>
      </c>
      <c r="F980" s="26">
        <v>46235</v>
      </c>
      <c r="G980" s="24" t="s">
        <v>52</v>
      </c>
      <c r="H980" s="24" t="s">
        <v>53</v>
      </c>
      <c r="I980" s="24" t="s">
        <v>54</v>
      </c>
      <c r="J980" s="24" t="s">
        <v>126</v>
      </c>
      <c r="K980" s="24">
        <v>1</v>
      </c>
      <c r="L980" s="24" t="s">
        <v>66</v>
      </c>
      <c r="M980" s="26">
        <v>46241</v>
      </c>
      <c r="N980" s="27">
        <v>46241.5625</v>
      </c>
      <c r="O980" s="27">
        <v>46241.708333333336</v>
      </c>
      <c r="P980" s="24" t="s">
        <v>1754</v>
      </c>
      <c r="Q980" s="24" t="s">
        <v>1755</v>
      </c>
      <c r="R980" s="24" t="s">
        <v>146</v>
      </c>
      <c r="S980" s="24" t="s">
        <v>198</v>
      </c>
      <c r="T980" s="24" t="s">
        <v>54</v>
      </c>
      <c r="U980" s="24" t="s">
        <v>394</v>
      </c>
      <c r="V980" s="27">
        <v>46241.638888888891</v>
      </c>
      <c r="W980" s="27">
        <v>46241.654861111114</v>
      </c>
      <c r="Z980" s="24">
        <v>1</v>
      </c>
      <c r="AA980" s="24" t="s">
        <v>60</v>
      </c>
      <c r="AB980" s="24" t="b">
        <v>0</v>
      </c>
      <c r="AC980" s="61"/>
    </row>
    <row r="981" spans="2:29" ht="13.7">
      <c r="B981" s="24" t="s">
        <v>49</v>
      </c>
      <c r="C981" s="24" t="s">
        <v>64</v>
      </c>
      <c r="D981" s="24" t="s">
        <v>72</v>
      </c>
      <c r="E981" s="24">
        <v>210</v>
      </c>
      <c r="F981" s="26">
        <v>46235</v>
      </c>
      <c r="G981" s="24" t="s">
        <v>52</v>
      </c>
      <c r="H981" s="24" t="s">
        <v>53</v>
      </c>
      <c r="I981" s="24" t="s">
        <v>57</v>
      </c>
      <c r="J981" s="24" t="s">
        <v>125</v>
      </c>
      <c r="K981" s="24">
        <v>1</v>
      </c>
      <c r="L981" s="24" t="s">
        <v>66</v>
      </c>
      <c r="M981" s="26">
        <v>46244</v>
      </c>
      <c r="N981" s="27">
        <v>46244.333333333336</v>
      </c>
      <c r="O981" s="27">
        <v>46244.479166666664</v>
      </c>
      <c r="V981" s="27"/>
      <c r="W981" s="27"/>
      <c r="X981" s="24">
        <v>4</v>
      </c>
      <c r="Y981" s="24">
        <v>0</v>
      </c>
      <c r="Z981" s="24">
        <v>4</v>
      </c>
      <c r="AA981" s="24" t="s">
        <v>60</v>
      </c>
      <c r="AB981" s="24" t="b">
        <v>0</v>
      </c>
      <c r="AC981" s="61">
        <v>0</v>
      </c>
    </row>
    <row r="982" spans="2:29" ht="13.7">
      <c r="B982" s="24" t="s">
        <v>49</v>
      </c>
      <c r="C982" s="24" t="s">
        <v>64</v>
      </c>
      <c r="D982" s="24" t="s">
        <v>72</v>
      </c>
      <c r="E982" s="24">
        <v>210</v>
      </c>
      <c r="F982" s="26">
        <v>46235</v>
      </c>
      <c r="G982" s="24" t="s">
        <v>52</v>
      </c>
      <c r="H982" s="24" t="s">
        <v>53</v>
      </c>
      <c r="I982" s="24" t="s">
        <v>57</v>
      </c>
      <c r="J982" s="24" t="s">
        <v>126</v>
      </c>
      <c r="K982" s="24">
        <v>1</v>
      </c>
      <c r="L982" s="24" t="s">
        <v>66</v>
      </c>
      <c r="M982" s="26">
        <v>46244</v>
      </c>
      <c r="N982" s="27">
        <v>46244.333333333336</v>
      </c>
      <c r="O982" s="27">
        <v>46244.479166666664</v>
      </c>
      <c r="P982" s="24" t="s">
        <v>1756</v>
      </c>
      <c r="Q982" s="24" t="s">
        <v>1757</v>
      </c>
      <c r="R982" s="24" t="s">
        <v>185</v>
      </c>
      <c r="T982" s="24" t="s">
        <v>57</v>
      </c>
      <c r="U982" s="24" t="s">
        <v>314</v>
      </c>
      <c r="V982" s="27">
        <v>46244.408333333333</v>
      </c>
      <c r="W982" s="27">
        <v>46244.422222222223</v>
      </c>
      <c r="Z982" s="24">
        <v>1</v>
      </c>
      <c r="AA982" s="24" t="s">
        <v>60</v>
      </c>
      <c r="AB982" s="24" t="b">
        <v>0</v>
      </c>
      <c r="AC982" s="61"/>
    </row>
    <row r="983" spans="2:29" ht="13.7">
      <c r="B983" s="24" t="s">
        <v>49</v>
      </c>
      <c r="C983" s="24" t="s">
        <v>64</v>
      </c>
      <c r="D983" s="24" t="s">
        <v>72</v>
      </c>
      <c r="E983" s="24">
        <v>210</v>
      </c>
      <c r="F983" s="26">
        <v>46235</v>
      </c>
      <c r="G983" s="24" t="s">
        <v>52</v>
      </c>
      <c r="H983" s="24" t="s">
        <v>53</v>
      </c>
      <c r="I983" s="24" t="s">
        <v>57</v>
      </c>
      <c r="J983" s="24" t="s">
        <v>126</v>
      </c>
      <c r="K983" s="24">
        <v>1</v>
      </c>
      <c r="L983" s="24" t="s">
        <v>66</v>
      </c>
      <c r="M983" s="26">
        <v>46244</v>
      </c>
      <c r="N983" s="27">
        <v>46244.333333333336</v>
      </c>
      <c r="O983" s="27">
        <v>46244.479166666664</v>
      </c>
      <c r="P983" s="24" t="s">
        <v>1758</v>
      </c>
      <c r="Q983" s="24" t="s">
        <v>1759</v>
      </c>
      <c r="R983" s="24" t="s">
        <v>165</v>
      </c>
      <c r="S983" s="24" t="s">
        <v>156</v>
      </c>
      <c r="T983" s="24" t="s">
        <v>57</v>
      </c>
      <c r="U983" s="24" t="s">
        <v>314</v>
      </c>
      <c r="V983" s="27">
        <v>46244.339583333334</v>
      </c>
      <c r="W983" s="27">
        <v>46244.356944444444</v>
      </c>
      <c r="Z983" s="24">
        <v>1</v>
      </c>
      <c r="AA983" s="24" t="s">
        <v>60</v>
      </c>
      <c r="AB983" s="24" t="b">
        <v>0</v>
      </c>
      <c r="AC983" s="61"/>
    </row>
    <row r="984" spans="2:29" ht="13.7">
      <c r="B984" s="24" t="s">
        <v>49</v>
      </c>
      <c r="C984" s="24" t="s">
        <v>64</v>
      </c>
      <c r="D984" s="24" t="s">
        <v>72</v>
      </c>
      <c r="E984" s="24">
        <v>210</v>
      </c>
      <c r="F984" s="26">
        <v>46235</v>
      </c>
      <c r="G984" s="24" t="s">
        <v>52</v>
      </c>
      <c r="H984" s="24" t="s">
        <v>53</v>
      </c>
      <c r="I984" s="24" t="s">
        <v>57</v>
      </c>
      <c r="J984" s="24" t="s">
        <v>126</v>
      </c>
      <c r="K984" s="24">
        <v>1</v>
      </c>
      <c r="L984" s="24" t="s">
        <v>66</v>
      </c>
      <c r="M984" s="26">
        <v>46244</v>
      </c>
      <c r="N984" s="27">
        <v>46244.333333333336</v>
      </c>
      <c r="O984" s="27">
        <v>46244.479166666664</v>
      </c>
      <c r="P984" s="24" t="s">
        <v>1760</v>
      </c>
      <c r="Q984" s="24" t="s">
        <v>1761</v>
      </c>
      <c r="R984" s="24" t="s">
        <v>155</v>
      </c>
      <c r="T984" s="24" t="s">
        <v>57</v>
      </c>
      <c r="U984" s="24" t="s">
        <v>314</v>
      </c>
      <c r="V984" s="27">
        <v>46244.375</v>
      </c>
      <c r="W984" s="27">
        <v>46244.390972222223</v>
      </c>
      <c r="Z984" s="24">
        <v>1</v>
      </c>
      <c r="AA984" s="24" t="s">
        <v>60</v>
      </c>
      <c r="AB984" s="24" t="b">
        <v>0</v>
      </c>
      <c r="AC984" s="61"/>
    </row>
    <row r="985" spans="2:29" ht="13.7">
      <c r="B985" s="24" t="s">
        <v>49</v>
      </c>
      <c r="C985" s="24" t="s">
        <v>64</v>
      </c>
      <c r="D985" s="24" t="s">
        <v>72</v>
      </c>
      <c r="E985" s="24">
        <v>210</v>
      </c>
      <c r="F985" s="26">
        <v>46235</v>
      </c>
      <c r="G985" s="24" t="s">
        <v>52</v>
      </c>
      <c r="H985" s="24" t="s">
        <v>53</v>
      </c>
      <c r="I985" s="24" t="s">
        <v>57</v>
      </c>
      <c r="J985" s="24" t="s">
        <v>126</v>
      </c>
      <c r="K985" s="24">
        <v>1</v>
      </c>
      <c r="L985" s="24" t="s">
        <v>66</v>
      </c>
      <c r="M985" s="26">
        <v>46244</v>
      </c>
      <c r="N985" s="27">
        <v>46244.333333333336</v>
      </c>
      <c r="O985" s="27">
        <v>46244.479166666664</v>
      </c>
      <c r="P985" s="24" t="s">
        <v>1762</v>
      </c>
      <c r="Q985" s="24" t="s">
        <v>1763</v>
      </c>
      <c r="R985" s="24" t="s">
        <v>159</v>
      </c>
      <c r="T985" s="24" t="s">
        <v>57</v>
      </c>
      <c r="U985" s="24" t="s">
        <v>314</v>
      </c>
      <c r="V985" s="27">
        <v>46244.443055555559</v>
      </c>
      <c r="W985" s="27">
        <v>46244.463194444441</v>
      </c>
      <c r="Z985" s="24">
        <v>1</v>
      </c>
      <c r="AA985" s="24" t="s">
        <v>60</v>
      </c>
      <c r="AB985" s="24" t="b">
        <v>0</v>
      </c>
      <c r="AC985" s="61"/>
    </row>
    <row r="986" spans="2:29" ht="13.7">
      <c r="B986" s="24" t="s">
        <v>49</v>
      </c>
      <c r="C986" s="24" t="s">
        <v>64</v>
      </c>
      <c r="D986" s="24" t="s">
        <v>72</v>
      </c>
      <c r="E986" s="24">
        <v>210</v>
      </c>
      <c r="F986" s="26">
        <v>46235</v>
      </c>
      <c r="G986" s="24" t="s">
        <v>52</v>
      </c>
      <c r="H986" s="24" t="s">
        <v>53</v>
      </c>
      <c r="I986" s="24" t="s">
        <v>68</v>
      </c>
      <c r="J986" s="24" t="s">
        <v>125</v>
      </c>
      <c r="K986" s="24">
        <v>1</v>
      </c>
      <c r="L986" s="24" t="s">
        <v>66</v>
      </c>
      <c r="M986" s="26">
        <v>46252</v>
      </c>
      <c r="N986" s="27">
        <v>46252.5625</v>
      </c>
      <c r="O986" s="27">
        <v>46252.708333333336</v>
      </c>
      <c r="V986" s="27"/>
      <c r="W986" s="27"/>
      <c r="X986" s="24">
        <v>4</v>
      </c>
      <c r="Y986" s="24">
        <v>0</v>
      </c>
      <c r="Z986" s="24">
        <v>4</v>
      </c>
      <c r="AA986" s="24" t="s">
        <v>60</v>
      </c>
      <c r="AB986" s="24" t="b">
        <v>0</v>
      </c>
      <c r="AC986" s="61">
        <v>0</v>
      </c>
    </row>
    <row r="987" spans="2:29" ht="13.7">
      <c r="B987" s="24" t="s">
        <v>49</v>
      </c>
      <c r="C987" s="24" t="s">
        <v>64</v>
      </c>
      <c r="D987" s="24" t="s">
        <v>72</v>
      </c>
      <c r="E987" s="24">
        <v>210</v>
      </c>
      <c r="F987" s="26">
        <v>46235</v>
      </c>
      <c r="G987" s="24" t="s">
        <v>52</v>
      </c>
      <c r="H987" s="24" t="s">
        <v>53</v>
      </c>
      <c r="I987" s="24" t="s">
        <v>68</v>
      </c>
      <c r="J987" s="24" t="s">
        <v>126</v>
      </c>
      <c r="K987" s="24">
        <v>1</v>
      </c>
      <c r="L987" s="24" t="s">
        <v>66</v>
      </c>
      <c r="M987" s="26">
        <v>46252</v>
      </c>
      <c r="N987" s="27">
        <v>46252.5625</v>
      </c>
      <c r="O987" s="27">
        <v>46252.708333333336</v>
      </c>
      <c r="P987" s="24" t="s">
        <v>1764</v>
      </c>
      <c r="Q987" s="24" t="s">
        <v>1765</v>
      </c>
      <c r="R987" s="24" t="s">
        <v>633</v>
      </c>
      <c r="S987" s="24" t="s">
        <v>152</v>
      </c>
      <c r="T987" s="24" t="s">
        <v>68</v>
      </c>
      <c r="U987" s="24" t="s">
        <v>547</v>
      </c>
      <c r="V987" s="27">
        <v>46252.570138888892</v>
      </c>
      <c r="W987" s="27">
        <v>46252.588194444441</v>
      </c>
      <c r="Z987" s="24">
        <v>1</v>
      </c>
      <c r="AA987" s="24" t="s">
        <v>60</v>
      </c>
      <c r="AB987" s="24" t="b">
        <v>0</v>
      </c>
      <c r="AC987" s="61"/>
    </row>
    <row r="988" spans="2:29" ht="13.7">
      <c r="B988" s="24" t="s">
        <v>49</v>
      </c>
      <c r="C988" s="24" t="s">
        <v>64</v>
      </c>
      <c r="D988" s="24" t="s">
        <v>72</v>
      </c>
      <c r="E988" s="24">
        <v>210</v>
      </c>
      <c r="F988" s="26">
        <v>46235</v>
      </c>
      <c r="G988" s="24" t="s">
        <v>52</v>
      </c>
      <c r="H988" s="24" t="s">
        <v>53</v>
      </c>
      <c r="I988" s="24" t="s">
        <v>68</v>
      </c>
      <c r="J988" s="24" t="s">
        <v>126</v>
      </c>
      <c r="K988" s="24">
        <v>1</v>
      </c>
      <c r="L988" s="24" t="s">
        <v>66</v>
      </c>
      <c r="M988" s="26">
        <v>46252</v>
      </c>
      <c r="N988" s="27">
        <v>46252.5625</v>
      </c>
      <c r="O988" s="27">
        <v>46252.708333333336</v>
      </c>
      <c r="P988" s="24" t="s">
        <v>1766</v>
      </c>
      <c r="Q988" s="24" t="s">
        <v>1767</v>
      </c>
      <c r="R988" s="24" t="s">
        <v>749</v>
      </c>
      <c r="S988" s="24" t="s">
        <v>156</v>
      </c>
      <c r="T988" s="24" t="s">
        <v>68</v>
      </c>
      <c r="U988" s="24" t="s">
        <v>547</v>
      </c>
      <c r="V988" s="27">
        <v>46252.602083333331</v>
      </c>
      <c r="W988" s="27">
        <v>46252.622916666667</v>
      </c>
      <c r="Z988" s="24">
        <v>1</v>
      </c>
      <c r="AA988" s="24" t="s">
        <v>60</v>
      </c>
      <c r="AB988" s="24" t="b">
        <v>0</v>
      </c>
      <c r="AC988" s="61"/>
    </row>
    <row r="989" spans="2:29" ht="13.7">
      <c r="B989" s="24" t="s">
        <v>49</v>
      </c>
      <c r="C989" s="24" t="s">
        <v>64</v>
      </c>
      <c r="D989" s="24" t="s">
        <v>72</v>
      </c>
      <c r="E989" s="24">
        <v>210</v>
      </c>
      <c r="F989" s="26">
        <v>46235</v>
      </c>
      <c r="G989" s="24" t="s">
        <v>52</v>
      </c>
      <c r="H989" s="24" t="s">
        <v>53</v>
      </c>
      <c r="I989" s="24" t="s">
        <v>68</v>
      </c>
      <c r="J989" s="24" t="s">
        <v>126</v>
      </c>
      <c r="K989" s="24">
        <v>1</v>
      </c>
      <c r="L989" s="24" t="s">
        <v>66</v>
      </c>
      <c r="M989" s="26">
        <v>46252</v>
      </c>
      <c r="N989" s="27">
        <v>46252.5625</v>
      </c>
      <c r="O989" s="27">
        <v>46252.708333333336</v>
      </c>
      <c r="P989" s="24" t="s">
        <v>1768</v>
      </c>
      <c r="Q989" s="24" t="s">
        <v>1769</v>
      </c>
      <c r="R989" s="24" t="s">
        <v>323</v>
      </c>
      <c r="T989" s="24" t="s">
        <v>68</v>
      </c>
      <c r="U989" s="24" t="s">
        <v>547</v>
      </c>
      <c r="V989" s="27">
        <v>46252.679166666669</v>
      </c>
      <c r="W989" s="27">
        <v>46252.695138888892</v>
      </c>
      <c r="Z989" s="24">
        <v>1</v>
      </c>
      <c r="AA989" s="24" t="s">
        <v>60</v>
      </c>
      <c r="AB989" s="24" t="b">
        <v>0</v>
      </c>
      <c r="AC989" s="61"/>
    </row>
    <row r="990" spans="2:29" ht="13.7">
      <c r="B990" s="24" t="s">
        <v>49</v>
      </c>
      <c r="C990" s="24" t="s">
        <v>64</v>
      </c>
      <c r="D990" s="24" t="s">
        <v>72</v>
      </c>
      <c r="E990" s="24">
        <v>210</v>
      </c>
      <c r="F990" s="26">
        <v>46235</v>
      </c>
      <c r="G990" s="24" t="s">
        <v>52</v>
      </c>
      <c r="H990" s="24" t="s">
        <v>53</v>
      </c>
      <c r="I990" s="24" t="s">
        <v>68</v>
      </c>
      <c r="J990" s="24" t="s">
        <v>126</v>
      </c>
      <c r="K990" s="24">
        <v>1</v>
      </c>
      <c r="L990" s="24" t="s">
        <v>66</v>
      </c>
      <c r="M990" s="26">
        <v>46252</v>
      </c>
      <c r="N990" s="27">
        <v>46252.5625</v>
      </c>
      <c r="O990" s="27">
        <v>46252.708333333336</v>
      </c>
      <c r="P990" s="24" t="s">
        <v>1770</v>
      </c>
      <c r="Q990" s="24" t="s">
        <v>1771</v>
      </c>
      <c r="R990" s="24" t="s">
        <v>323</v>
      </c>
      <c r="T990" s="24" t="s">
        <v>68</v>
      </c>
      <c r="U990" s="24" t="s">
        <v>547</v>
      </c>
      <c r="V990" s="27">
        <v>46252.640277777777</v>
      </c>
      <c r="W990" s="27">
        <v>46252.664583333331</v>
      </c>
      <c r="Z990" s="24">
        <v>1</v>
      </c>
      <c r="AA990" s="24" t="s">
        <v>60</v>
      </c>
      <c r="AB990" s="24" t="b">
        <v>0</v>
      </c>
      <c r="AC990" s="61"/>
    </row>
    <row r="991" spans="2:29" ht="13.7">
      <c r="B991" s="24" t="s">
        <v>49</v>
      </c>
      <c r="C991" s="24" t="s">
        <v>64</v>
      </c>
      <c r="D991" s="24" t="s">
        <v>72</v>
      </c>
      <c r="E991" s="24">
        <v>240</v>
      </c>
      <c r="F991" s="26">
        <v>46174</v>
      </c>
      <c r="G991" s="24" t="s">
        <v>52</v>
      </c>
      <c r="H991" s="24" t="s">
        <v>53</v>
      </c>
      <c r="I991" s="24" t="s">
        <v>57</v>
      </c>
      <c r="J991" s="24" t="s">
        <v>125</v>
      </c>
      <c r="K991" s="24">
        <v>1</v>
      </c>
      <c r="L991" s="24" t="s">
        <v>66</v>
      </c>
      <c r="M991" s="26">
        <v>46179</v>
      </c>
      <c r="N991" s="27">
        <v>46179.354166666664</v>
      </c>
      <c r="O991" s="27">
        <v>46179.520833333336</v>
      </c>
      <c r="V991" s="27"/>
      <c r="W991" s="27"/>
      <c r="X991" s="24">
        <v>4</v>
      </c>
      <c r="Y991" s="24">
        <v>0</v>
      </c>
      <c r="Z991" s="24">
        <v>4</v>
      </c>
      <c r="AA991" s="24" t="s">
        <v>56</v>
      </c>
      <c r="AB991" s="24" t="b">
        <v>0</v>
      </c>
      <c r="AC991" s="61">
        <v>0</v>
      </c>
    </row>
    <row r="992" spans="2:29" ht="13.7">
      <c r="B992" s="24" t="s">
        <v>49</v>
      </c>
      <c r="C992" s="24" t="s">
        <v>64</v>
      </c>
      <c r="D992" s="24" t="s">
        <v>72</v>
      </c>
      <c r="E992" s="24">
        <v>240</v>
      </c>
      <c r="F992" s="26">
        <v>46174</v>
      </c>
      <c r="G992" s="24" t="s">
        <v>52</v>
      </c>
      <c r="H992" s="24" t="s">
        <v>53</v>
      </c>
      <c r="I992" s="24" t="s">
        <v>57</v>
      </c>
      <c r="J992" s="24" t="s">
        <v>126</v>
      </c>
      <c r="K992" s="24">
        <v>1</v>
      </c>
      <c r="L992" s="24" t="s">
        <v>66</v>
      </c>
      <c r="M992" s="26">
        <v>46179</v>
      </c>
      <c r="N992" s="27">
        <v>46179.354166666664</v>
      </c>
      <c r="O992" s="27">
        <v>46179.520833333336</v>
      </c>
      <c r="P992" s="24" t="s">
        <v>1772</v>
      </c>
      <c r="Q992" s="24" t="s">
        <v>1773</v>
      </c>
      <c r="R992" s="24" t="s">
        <v>185</v>
      </c>
      <c r="T992" s="24" t="s">
        <v>57</v>
      </c>
      <c r="U992" s="24" t="s">
        <v>224</v>
      </c>
      <c r="V992" s="27">
        <v>46179.484722222223</v>
      </c>
      <c r="W992" s="27">
        <v>46179.505555555559</v>
      </c>
      <c r="Z992" s="24">
        <v>1</v>
      </c>
      <c r="AA992" s="24" t="s">
        <v>56</v>
      </c>
      <c r="AB992" s="24" t="b">
        <v>0</v>
      </c>
      <c r="AC992" s="61"/>
    </row>
    <row r="993" spans="2:29" ht="13.7">
      <c r="B993" s="24" t="s">
        <v>49</v>
      </c>
      <c r="C993" s="24" t="s">
        <v>64</v>
      </c>
      <c r="D993" s="24" t="s">
        <v>72</v>
      </c>
      <c r="E993" s="24">
        <v>240</v>
      </c>
      <c r="F993" s="26">
        <v>46174</v>
      </c>
      <c r="G993" s="24" t="s">
        <v>52</v>
      </c>
      <c r="H993" s="24" t="s">
        <v>53</v>
      </c>
      <c r="I993" s="24" t="s">
        <v>57</v>
      </c>
      <c r="J993" s="24" t="s">
        <v>126</v>
      </c>
      <c r="K993" s="24">
        <v>1</v>
      </c>
      <c r="L993" s="24" t="s">
        <v>66</v>
      </c>
      <c r="M993" s="26">
        <v>46179</v>
      </c>
      <c r="N993" s="27">
        <v>46179.354166666664</v>
      </c>
      <c r="O993" s="27">
        <v>46179.520833333336</v>
      </c>
      <c r="P993" s="24" t="s">
        <v>1774</v>
      </c>
      <c r="Q993" s="24" t="s">
        <v>1775</v>
      </c>
      <c r="R993" s="24" t="s">
        <v>155</v>
      </c>
      <c r="S993" s="24" t="s">
        <v>160</v>
      </c>
      <c r="T993" s="24" t="s">
        <v>57</v>
      </c>
      <c r="U993" s="24" t="s">
        <v>224</v>
      </c>
      <c r="V993" s="27">
        <v>46179.397222222222</v>
      </c>
      <c r="W993" s="27">
        <v>46179.42083333333</v>
      </c>
      <c r="Z993" s="24">
        <v>1</v>
      </c>
      <c r="AA993" s="24" t="s">
        <v>56</v>
      </c>
      <c r="AB993" s="24" t="b">
        <v>0</v>
      </c>
      <c r="AC993" s="61"/>
    </row>
    <row r="994" spans="2:29" ht="13.7">
      <c r="B994" s="24" t="s">
        <v>49</v>
      </c>
      <c r="C994" s="24" t="s">
        <v>64</v>
      </c>
      <c r="D994" s="24" t="s">
        <v>72</v>
      </c>
      <c r="E994" s="24">
        <v>240</v>
      </c>
      <c r="F994" s="26">
        <v>46174</v>
      </c>
      <c r="G994" s="24" t="s">
        <v>52</v>
      </c>
      <c r="H994" s="24" t="s">
        <v>53</v>
      </c>
      <c r="I994" s="24" t="s">
        <v>57</v>
      </c>
      <c r="J994" s="24" t="s">
        <v>126</v>
      </c>
      <c r="K994" s="24">
        <v>1</v>
      </c>
      <c r="L994" s="24" t="s">
        <v>66</v>
      </c>
      <c r="M994" s="26">
        <v>46179</v>
      </c>
      <c r="N994" s="27">
        <v>46179.354166666664</v>
      </c>
      <c r="O994" s="27">
        <v>46179.520833333336</v>
      </c>
      <c r="P994" s="24" t="s">
        <v>1776</v>
      </c>
      <c r="Q994" s="24" t="s">
        <v>1777</v>
      </c>
      <c r="R994" s="24" t="s">
        <v>159</v>
      </c>
      <c r="S994" s="24" t="s">
        <v>160</v>
      </c>
      <c r="T994" s="24" t="s">
        <v>57</v>
      </c>
      <c r="U994" s="24" t="s">
        <v>224</v>
      </c>
      <c r="V994" s="27">
        <v>46179.44027777778</v>
      </c>
      <c r="W994" s="27">
        <v>46179.462500000001</v>
      </c>
      <c r="Z994" s="24">
        <v>1</v>
      </c>
      <c r="AA994" s="24" t="s">
        <v>56</v>
      </c>
      <c r="AB994" s="24" t="b">
        <v>0</v>
      </c>
      <c r="AC994" s="61"/>
    </row>
    <row r="995" spans="2:29" ht="13.7">
      <c r="B995" s="24" t="s">
        <v>49</v>
      </c>
      <c r="C995" s="24" t="s">
        <v>64</v>
      </c>
      <c r="D995" s="24" t="s">
        <v>72</v>
      </c>
      <c r="E995" s="24">
        <v>240</v>
      </c>
      <c r="F995" s="26">
        <v>46174</v>
      </c>
      <c r="G995" s="24" t="s">
        <v>52</v>
      </c>
      <c r="H995" s="24" t="s">
        <v>53</v>
      </c>
      <c r="I995" s="24" t="s">
        <v>57</v>
      </c>
      <c r="J995" s="24" t="s">
        <v>126</v>
      </c>
      <c r="K995" s="24">
        <v>1</v>
      </c>
      <c r="L995" s="24" t="s">
        <v>66</v>
      </c>
      <c r="M995" s="26">
        <v>46179</v>
      </c>
      <c r="N995" s="27">
        <v>46179.354166666664</v>
      </c>
      <c r="O995" s="27">
        <v>46179.520833333336</v>
      </c>
      <c r="P995" s="24" t="s">
        <v>1778</v>
      </c>
      <c r="Q995" s="24" t="s">
        <v>1779</v>
      </c>
      <c r="R995" s="24" t="s">
        <v>159</v>
      </c>
      <c r="T995" s="24" t="s">
        <v>57</v>
      </c>
      <c r="U995" s="24" t="s">
        <v>224</v>
      </c>
      <c r="V995" s="27">
        <v>46179.355555555558</v>
      </c>
      <c r="W995" s="27">
        <v>46179.372916666667</v>
      </c>
      <c r="Z995" s="24">
        <v>1</v>
      </c>
      <c r="AA995" s="24" t="s">
        <v>56</v>
      </c>
      <c r="AB995" s="24" t="b">
        <v>0</v>
      </c>
      <c r="AC995" s="61"/>
    </row>
    <row r="996" spans="2:29" ht="13.7">
      <c r="B996" s="24" t="s">
        <v>49</v>
      </c>
      <c r="C996" s="24" t="s">
        <v>64</v>
      </c>
      <c r="D996" s="24" t="s">
        <v>72</v>
      </c>
      <c r="E996" s="24">
        <v>240</v>
      </c>
      <c r="F996" s="26">
        <v>46204</v>
      </c>
      <c r="G996" s="24" t="s">
        <v>52</v>
      </c>
      <c r="H996" s="24" t="s">
        <v>53</v>
      </c>
      <c r="I996" s="24" t="s">
        <v>62</v>
      </c>
      <c r="J996" s="24" t="s">
        <v>125</v>
      </c>
      <c r="K996" s="24">
        <v>1</v>
      </c>
      <c r="L996" s="24" t="s">
        <v>66</v>
      </c>
      <c r="M996" s="26">
        <v>46207</v>
      </c>
      <c r="N996" s="27">
        <v>46207.541666666664</v>
      </c>
      <c r="O996" s="27">
        <v>46207.708333333336</v>
      </c>
      <c r="V996" s="27"/>
      <c r="W996" s="27"/>
      <c r="X996" s="24">
        <v>4</v>
      </c>
      <c r="Y996" s="24">
        <v>0</v>
      </c>
      <c r="Z996" s="24">
        <v>4</v>
      </c>
      <c r="AA996" s="24" t="s">
        <v>58</v>
      </c>
      <c r="AB996" s="24" t="b">
        <v>0</v>
      </c>
      <c r="AC996" s="61">
        <v>0</v>
      </c>
    </row>
    <row r="997" spans="2:29" ht="13.7">
      <c r="B997" s="24" t="s">
        <v>49</v>
      </c>
      <c r="C997" s="24" t="s">
        <v>64</v>
      </c>
      <c r="D997" s="24" t="s">
        <v>72</v>
      </c>
      <c r="E997" s="24">
        <v>240</v>
      </c>
      <c r="F997" s="26">
        <v>46204</v>
      </c>
      <c r="G997" s="24" t="s">
        <v>52</v>
      </c>
      <c r="H997" s="24" t="s">
        <v>53</v>
      </c>
      <c r="I997" s="24" t="s">
        <v>62</v>
      </c>
      <c r="J997" s="24" t="s">
        <v>126</v>
      </c>
      <c r="K997" s="24">
        <v>1</v>
      </c>
      <c r="L997" s="24" t="s">
        <v>66</v>
      </c>
      <c r="M997" s="26">
        <v>46207</v>
      </c>
      <c r="N997" s="27">
        <v>46207.541666666664</v>
      </c>
      <c r="O997" s="27">
        <v>46207.708333333336</v>
      </c>
      <c r="P997" s="24" t="s">
        <v>1780</v>
      </c>
      <c r="Q997" s="24" t="s">
        <v>1781</v>
      </c>
      <c r="R997" s="24" t="s">
        <v>253</v>
      </c>
      <c r="T997" s="24" t="s">
        <v>62</v>
      </c>
      <c r="U997" s="24" t="s">
        <v>191</v>
      </c>
      <c r="V997" s="27">
        <v>46207.675000000003</v>
      </c>
      <c r="W997" s="27">
        <v>46207.70208333333</v>
      </c>
      <c r="Z997" s="24">
        <v>1</v>
      </c>
      <c r="AA997" s="24" t="s">
        <v>58</v>
      </c>
      <c r="AB997" s="24" t="b">
        <v>0</v>
      </c>
      <c r="AC997" s="61"/>
    </row>
    <row r="998" spans="2:29" ht="13.7">
      <c r="B998" s="24" t="s">
        <v>49</v>
      </c>
      <c r="C998" s="24" t="s">
        <v>64</v>
      </c>
      <c r="D998" s="24" t="s">
        <v>72</v>
      </c>
      <c r="E998" s="24">
        <v>240</v>
      </c>
      <c r="F998" s="26">
        <v>46204</v>
      </c>
      <c r="G998" s="24" t="s">
        <v>52</v>
      </c>
      <c r="H998" s="24" t="s">
        <v>53</v>
      </c>
      <c r="I998" s="24" t="s">
        <v>62</v>
      </c>
      <c r="J998" s="24" t="s">
        <v>126</v>
      </c>
      <c r="K998" s="24">
        <v>1</v>
      </c>
      <c r="L998" s="24" t="s">
        <v>66</v>
      </c>
      <c r="M998" s="26">
        <v>46207</v>
      </c>
      <c r="N998" s="27">
        <v>46207.541666666664</v>
      </c>
      <c r="O998" s="27">
        <v>46207.708333333336</v>
      </c>
      <c r="P998" s="24" t="s">
        <v>1782</v>
      </c>
      <c r="Q998" s="24" t="s">
        <v>1783</v>
      </c>
      <c r="R998" s="24" t="s">
        <v>323</v>
      </c>
      <c r="T998" s="24" t="s">
        <v>62</v>
      </c>
      <c r="U998" s="24" t="s">
        <v>191</v>
      </c>
      <c r="V998" s="27">
        <v>46207.54791666667</v>
      </c>
      <c r="W998" s="27">
        <v>46207.570138888892</v>
      </c>
      <c r="Z998" s="24">
        <v>1</v>
      </c>
      <c r="AA998" s="24" t="s">
        <v>58</v>
      </c>
      <c r="AB998" s="24" t="b">
        <v>0</v>
      </c>
      <c r="AC998" s="61"/>
    </row>
    <row r="999" spans="2:29" ht="13.7">
      <c r="B999" s="24" t="s">
        <v>49</v>
      </c>
      <c r="C999" s="24" t="s">
        <v>64</v>
      </c>
      <c r="D999" s="24" t="s">
        <v>72</v>
      </c>
      <c r="E999" s="24">
        <v>240</v>
      </c>
      <c r="F999" s="26">
        <v>46204</v>
      </c>
      <c r="G999" s="24" t="s">
        <v>52</v>
      </c>
      <c r="H999" s="24" t="s">
        <v>53</v>
      </c>
      <c r="I999" s="24" t="s">
        <v>62</v>
      </c>
      <c r="J999" s="24" t="s">
        <v>126</v>
      </c>
      <c r="K999" s="24">
        <v>1</v>
      </c>
      <c r="L999" s="24" t="s">
        <v>66</v>
      </c>
      <c r="M999" s="26">
        <v>46207</v>
      </c>
      <c r="N999" s="27">
        <v>46207.541666666664</v>
      </c>
      <c r="O999" s="27">
        <v>46207.708333333336</v>
      </c>
      <c r="P999" s="24" t="s">
        <v>1784</v>
      </c>
      <c r="Q999" s="24" t="s">
        <v>1785</v>
      </c>
      <c r="R999" s="24" t="s">
        <v>323</v>
      </c>
      <c r="T999" s="24" t="s">
        <v>62</v>
      </c>
      <c r="U999" s="24" t="s">
        <v>191</v>
      </c>
      <c r="V999" s="27">
        <v>46207.585416666669</v>
      </c>
      <c r="W999" s="27">
        <v>46207.609027777777</v>
      </c>
      <c r="Z999" s="24">
        <v>1</v>
      </c>
      <c r="AA999" s="24" t="s">
        <v>58</v>
      </c>
      <c r="AB999" s="24" t="b">
        <v>0</v>
      </c>
      <c r="AC999" s="61"/>
    </row>
    <row r="1000" spans="2:29" ht="13.7">
      <c r="B1000" s="24" t="s">
        <v>49</v>
      </c>
      <c r="C1000" s="24" t="s">
        <v>64</v>
      </c>
      <c r="D1000" s="24" t="s">
        <v>72</v>
      </c>
      <c r="E1000" s="24">
        <v>240</v>
      </c>
      <c r="F1000" s="26">
        <v>46204</v>
      </c>
      <c r="G1000" s="24" t="s">
        <v>52</v>
      </c>
      <c r="H1000" s="24" t="s">
        <v>53</v>
      </c>
      <c r="I1000" s="24" t="s">
        <v>62</v>
      </c>
      <c r="J1000" s="24" t="s">
        <v>126</v>
      </c>
      <c r="K1000" s="24">
        <v>1</v>
      </c>
      <c r="L1000" s="24" t="s">
        <v>66</v>
      </c>
      <c r="M1000" s="26">
        <v>46207</v>
      </c>
      <c r="N1000" s="27">
        <v>46207.541666666664</v>
      </c>
      <c r="O1000" s="27">
        <v>46207.708333333336</v>
      </c>
      <c r="P1000" s="24" t="s">
        <v>1786</v>
      </c>
      <c r="Q1000" s="24" t="s">
        <v>1787</v>
      </c>
      <c r="R1000" s="24" t="s">
        <v>256</v>
      </c>
      <c r="T1000" s="24" t="s">
        <v>62</v>
      </c>
      <c r="U1000" s="24" t="s">
        <v>191</v>
      </c>
      <c r="V1000" s="27">
        <v>46207.630555555559</v>
      </c>
      <c r="W1000" s="27">
        <v>46207.654166666667</v>
      </c>
      <c r="Z1000" s="24">
        <v>1</v>
      </c>
      <c r="AA1000" s="24" t="s">
        <v>58</v>
      </c>
      <c r="AB1000" s="24" t="b">
        <v>0</v>
      </c>
      <c r="AC1000" s="61"/>
    </row>
    <row r="1001" spans="2:29" ht="13.7">
      <c r="B1001" s="24" t="s">
        <v>49</v>
      </c>
      <c r="C1001" s="24" t="s">
        <v>64</v>
      </c>
      <c r="D1001" s="24" t="s">
        <v>72</v>
      </c>
      <c r="E1001" s="24">
        <v>240</v>
      </c>
      <c r="F1001" s="26">
        <v>46204</v>
      </c>
      <c r="G1001" s="24" t="s">
        <v>52</v>
      </c>
      <c r="H1001" s="24" t="s">
        <v>53</v>
      </c>
      <c r="I1001" s="24" t="s">
        <v>62</v>
      </c>
      <c r="J1001" s="24" t="s">
        <v>125</v>
      </c>
      <c r="K1001" s="24">
        <v>1</v>
      </c>
      <c r="L1001" s="24" t="s">
        <v>66</v>
      </c>
      <c r="M1001" s="26">
        <v>46213</v>
      </c>
      <c r="N1001" s="27">
        <v>46213.354166666664</v>
      </c>
      <c r="O1001" s="27">
        <v>46213.520833333336</v>
      </c>
      <c r="V1001" s="27"/>
      <c r="W1001" s="27"/>
      <c r="X1001" s="24">
        <v>4</v>
      </c>
      <c r="Y1001" s="24">
        <v>0</v>
      </c>
      <c r="Z1001" s="24">
        <v>4</v>
      </c>
      <c r="AA1001" s="24" t="s">
        <v>58</v>
      </c>
      <c r="AB1001" s="24" t="b">
        <v>0</v>
      </c>
      <c r="AC1001" s="61">
        <v>0</v>
      </c>
    </row>
    <row r="1002" spans="2:29" ht="13.7">
      <c r="B1002" s="24" t="s">
        <v>49</v>
      </c>
      <c r="C1002" s="24" t="s">
        <v>64</v>
      </c>
      <c r="D1002" s="24" t="s">
        <v>72</v>
      </c>
      <c r="E1002" s="24">
        <v>240</v>
      </c>
      <c r="F1002" s="26">
        <v>46204</v>
      </c>
      <c r="G1002" s="24" t="s">
        <v>52</v>
      </c>
      <c r="H1002" s="24" t="s">
        <v>53</v>
      </c>
      <c r="I1002" s="24" t="s">
        <v>62</v>
      </c>
      <c r="J1002" s="24" t="s">
        <v>126</v>
      </c>
      <c r="K1002" s="24">
        <v>1</v>
      </c>
      <c r="L1002" s="24" t="s">
        <v>66</v>
      </c>
      <c r="M1002" s="26">
        <v>46213</v>
      </c>
      <c r="N1002" s="27">
        <v>46213.354166666664</v>
      </c>
      <c r="O1002" s="27">
        <v>46213.520833333336</v>
      </c>
      <c r="P1002" s="24" t="s">
        <v>1788</v>
      </c>
      <c r="Q1002" s="24" t="s">
        <v>1789</v>
      </c>
      <c r="R1002" s="24" t="s">
        <v>253</v>
      </c>
      <c r="S1002" s="24" t="s">
        <v>160</v>
      </c>
      <c r="T1002" s="24" t="s">
        <v>62</v>
      </c>
      <c r="U1002" s="24" t="s">
        <v>1021</v>
      </c>
      <c r="V1002" s="27">
        <v>46213.400694444441</v>
      </c>
      <c r="W1002" s="27">
        <v>46213.428472222222</v>
      </c>
      <c r="Z1002" s="24">
        <v>1</v>
      </c>
      <c r="AA1002" s="24" t="s">
        <v>58</v>
      </c>
      <c r="AB1002" s="24" t="b">
        <v>0</v>
      </c>
      <c r="AC1002" s="61"/>
    </row>
    <row r="1003" spans="2:29" ht="13.7">
      <c r="B1003" s="24" t="s">
        <v>49</v>
      </c>
      <c r="C1003" s="24" t="s">
        <v>64</v>
      </c>
      <c r="D1003" s="24" t="s">
        <v>72</v>
      </c>
      <c r="E1003" s="24">
        <v>240</v>
      </c>
      <c r="F1003" s="26">
        <v>46204</v>
      </c>
      <c r="G1003" s="24" t="s">
        <v>52</v>
      </c>
      <c r="H1003" s="24" t="s">
        <v>53</v>
      </c>
      <c r="I1003" s="24" t="s">
        <v>62</v>
      </c>
      <c r="J1003" s="24" t="s">
        <v>126</v>
      </c>
      <c r="K1003" s="24">
        <v>1</v>
      </c>
      <c r="L1003" s="24" t="s">
        <v>66</v>
      </c>
      <c r="M1003" s="26">
        <v>46213</v>
      </c>
      <c r="N1003" s="27">
        <v>46213.354166666664</v>
      </c>
      <c r="O1003" s="27">
        <v>46213.520833333336</v>
      </c>
      <c r="P1003" s="24" t="s">
        <v>1790</v>
      </c>
      <c r="Q1003" s="24" t="s">
        <v>1791</v>
      </c>
      <c r="R1003" s="24" t="s">
        <v>328</v>
      </c>
      <c r="T1003" s="24" t="s">
        <v>62</v>
      </c>
      <c r="U1003" s="24" t="s">
        <v>1021</v>
      </c>
      <c r="V1003" s="27">
        <v>46213.356944444444</v>
      </c>
      <c r="W1003" s="27">
        <v>46213.381944444445</v>
      </c>
      <c r="Z1003" s="24">
        <v>1</v>
      </c>
      <c r="AA1003" s="24" t="s">
        <v>58</v>
      </c>
      <c r="AB1003" s="24" t="b">
        <v>0</v>
      </c>
      <c r="AC1003" s="61"/>
    </row>
    <row r="1004" spans="2:29" ht="13.7">
      <c r="B1004" s="24" t="s">
        <v>49</v>
      </c>
      <c r="C1004" s="24" t="s">
        <v>64</v>
      </c>
      <c r="D1004" s="24" t="s">
        <v>72</v>
      </c>
      <c r="E1004" s="24">
        <v>240</v>
      </c>
      <c r="F1004" s="26">
        <v>46204</v>
      </c>
      <c r="G1004" s="24" t="s">
        <v>52</v>
      </c>
      <c r="H1004" s="24" t="s">
        <v>53</v>
      </c>
      <c r="I1004" s="24" t="s">
        <v>62</v>
      </c>
      <c r="J1004" s="24" t="s">
        <v>126</v>
      </c>
      <c r="K1004" s="24">
        <v>1</v>
      </c>
      <c r="L1004" s="24" t="s">
        <v>66</v>
      </c>
      <c r="M1004" s="26">
        <v>46213</v>
      </c>
      <c r="N1004" s="27">
        <v>46213.354166666664</v>
      </c>
      <c r="O1004" s="27">
        <v>46213.520833333336</v>
      </c>
      <c r="P1004" s="24" t="s">
        <v>1792</v>
      </c>
      <c r="Q1004" s="24" t="s">
        <v>1793</v>
      </c>
      <c r="R1004" s="24" t="s">
        <v>249</v>
      </c>
      <c r="T1004" s="24" t="s">
        <v>62</v>
      </c>
      <c r="U1004" s="24" t="s">
        <v>1021</v>
      </c>
      <c r="V1004" s="27">
        <v>46213.48333333333</v>
      </c>
      <c r="W1004" s="27">
        <v>46213.507638888892</v>
      </c>
      <c r="Z1004" s="24">
        <v>1</v>
      </c>
      <c r="AA1004" s="24" t="s">
        <v>58</v>
      </c>
      <c r="AB1004" s="24" t="b">
        <v>0</v>
      </c>
      <c r="AC1004" s="61"/>
    </row>
    <row r="1005" spans="2:29" ht="13.7">
      <c r="B1005" s="24" t="s">
        <v>49</v>
      </c>
      <c r="C1005" s="24" t="s">
        <v>64</v>
      </c>
      <c r="D1005" s="24" t="s">
        <v>72</v>
      </c>
      <c r="E1005" s="24">
        <v>240</v>
      </c>
      <c r="F1005" s="26">
        <v>46204</v>
      </c>
      <c r="G1005" s="24" t="s">
        <v>52</v>
      </c>
      <c r="H1005" s="24" t="s">
        <v>53</v>
      </c>
      <c r="I1005" s="24" t="s">
        <v>62</v>
      </c>
      <c r="J1005" s="24" t="s">
        <v>126</v>
      </c>
      <c r="K1005" s="24">
        <v>1</v>
      </c>
      <c r="L1005" s="24" t="s">
        <v>66</v>
      </c>
      <c r="M1005" s="26">
        <v>46213</v>
      </c>
      <c r="N1005" s="27">
        <v>46213.354166666664</v>
      </c>
      <c r="O1005" s="27">
        <v>46213.520833333336</v>
      </c>
      <c r="P1005" s="24" t="s">
        <v>1794</v>
      </c>
      <c r="Q1005" s="24" t="s">
        <v>1795</v>
      </c>
      <c r="R1005" s="24" t="s">
        <v>328</v>
      </c>
      <c r="T1005" s="24" t="s">
        <v>62</v>
      </c>
      <c r="U1005" s="24" t="s">
        <v>1021</v>
      </c>
      <c r="V1005" s="27">
        <v>46213.445833333331</v>
      </c>
      <c r="W1005" s="27">
        <v>46213.470138888886</v>
      </c>
      <c r="Z1005" s="24">
        <v>1</v>
      </c>
      <c r="AA1005" s="24" t="s">
        <v>58</v>
      </c>
      <c r="AB1005" s="24" t="b">
        <v>0</v>
      </c>
      <c r="AC1005" s="61"/>
    </row>
    <row r="1006" spans="2:29" ht="13.7">
      <c r="B1006" s="24" t="s">
        <v>49</v>
      </c>
      <c r="C1006" s="24" t="s">
        <v>64</v>
      </c>
      <c r="D1006" s="24" t="s">
        <v>72</v>
      </c>
      <c r="E1006" s="24">
        <v>240</v>
      </c>
      <c r="F1006" s="26">
        <v>46235</v>
      </c>
      <c r="G1006" s="24" t="s">
        <v>52</v>
      </c>
      <c r="H1006" s="24" t="s">
        <v>53</v>
      </c>
      <c r="I1006" s="24" t="s">
        <v>62</v>
      </c>
      <c r="J1006" s="24" t="s">
        <v>125</v>
      </c>
      <c r="K1006" s="24">
        <v>1</v>
      </c>
      <c r="L1006" s="24" t="s">
        <v>66</v>
      </c>
      <c r="M1006" s="26">
        <v>46247</v>
      </c>
      <c r="N1006" s="27">
        <v>46247.5625</v>
      </c>
      <c r="O1006" s="27">
        <v>46247.729166666664</v>
      </c>
      <c r="V1006" s="27"/>
      <c r="W1006" s="27"/>
      <c r="X1006" s="24">
        <v>4</v>
      </c>
      <c r="Y1006" s="24">
        <v>0</v>
      </c>
      <c r="Z1006" s="24">
        <v>4</v>
      </c>
      <c r="AA1006" s="24" t="s">
        <v>60</v>
      </c>
      <c r="AB1006" s="24" t="b">
        <v>0</v>
      </c>
      <c r="AC1006" s="61">
        <v>0</v>
      </c>
    </row>
    <row r="1007" spans="2:29" ht="13.7">
      <c r="B1007" s="24" t="s">
        <v>49</v>
      </c>
      <c r="C1007" s="24" t="s">
        <v>64</v>
      </c>
      <c r="D1007" s="24" t="s">
        <v>72</v>
      </c>
      <c r="E1007" s="24">
        <v>240</v>
      </c>
      <c r="F1007" s="26">
        <v>46235</v>
      </c>
      <c r="G1007" s="24" t="s">
        <v>52</v>
      </c>
      <c r="H1007" s="24" t="s">
        <v>53</v>
      </c>
      <c r="I1007" s="24" t="s">
        <v>62</v>
      </c>
      <c r="J1007" s="24" t="s">
        <v>126</v>
      </c>
      <c r="K1007" s="24">
        <v>1</v>
      </c>
      <c r="L1007" s="24" t="s">
        <v>66</v>
      </c>
      <c r="M1007" s="26">
        <v>46247</v>
      </c>
      <c r="N1007" s="27">
        <v>46247.5625</v>
      </c>
      <c r="O1007" s="27">
        <v>46247.729166666664</v>
      </c>
      <c r="P1007" s="24" t="s">
        <v>1796</v>
      </c>
      <c r="Q1007" s="24" t="s">
        <v>1797</v>
      </c>
      <c r="R1007" s="24" t="s">
        <v>328</v>
      </c>
      <c r="T1007" s="24" t="s">
        <v>62</v>
      </c>
      <c r="U1007" s="24" t="s">
        <v>394</v>
      </c>
      <c r="V1007" s="27">
        <v>46247.65</v>
      </c>
      <c r="W1007" s="27">
        <v>46247.674305555556</v>
      </c>
      <c r="Z1007" s="24">
        <v>1</v>
      </c>
      <c r="AA1007" s="24" t="s">
        <v>60</v>
      </c>
      <c r="AB1007" s="24" t="b">
        <v>0</v>
      </c>
      <c r="AC1007" s="61"/>
    </row>
    <row r="1008" spans="2:29" ht="13.7">
      <c r="B1008" s="24" t="s">
        <v>49</v>
      </c>
      <c r="C1008" s="24" t="s">
        <v>64</v>
      </c>
      <c r="D1008" s="24" t="s">
        <v>72</v>
      </c>
      <c r="E1008" s="24">
        <v>240</v>
      </c>
      <c r="F1008" s="26">
        <v>46235</v>
      </c>
      <c r="G1008" s="24" t="s">
        <v>52</v>
      </c>
      <c r="H1008" s="24" t="s">
        <v>53</v>
      </c>
      <c r="I1008" s="24" t="s">
        <v>62</v>
      </c>
      <c r="J1008" s="24" t="s">
        <v>126</v>
      </c>
      <c r="K1008" s="24">
        <v>1</v>
      </c>
      <c r="L1008" s="24" t="s">
        <v>66</v>
      </c>
      <c r="M1008" s="26">
        <v>46247</v>
      </c>
      <c r="N1008" s="27">
        <v>46247.5625</v>
      </c>
      <c r="O1008" s="27">
        <v>46247.729166666664</v>
      </c>
      <c r="P1008" s="24" t="s">
        <v>1798</v>
      </c>
      <c r="Q1008" s="24" t="s">
        <v>1799</v>
      </c>
      <c r="R1008" s="24" t="s">
        <v>249</v>
      </c>
      <c r="T1008" s="24" t="s">
        <v>62</v>
      </c>
      <c r="U1008" s="24" t="s">
        <v>394</v>
      </c>
      <c r="V1008" s="27">
        <v>46247.60833333333</v>
      </c>
      <c r="W1008" s="27">
        <v>46247.631249999999</v>
      </c>
      <c r="Z1008" s="24">
        <v>1</v>
      </c>
      <c r="AA1008" s="24" t="s">
        <v>60</v>
      </c>
      <c r="AB1008" s="24" t="b">
        <v>0</v>
      </c>
      <c r="AC1008" s="61"/>
    </row>
    <row r="1009" spans="2:29" ht="13.7">
      <c r="B1009" s="24" t="s">
        <v>49</v>
      </c>
      <c r="C1009" s="24" t="s">
        <v>64</v>
      </c>
      <c r="D1009" s="24" t="s">
        <v>72</v>
      </c>
      <c r="E1009" s="24">
        <v>240</v>
      </c>
      <c r="F1009" s="26">
        <v>46235</v>
      </c>
      <c r="G1009" s="24" t="s">
        <v>52</v>
      </c>
      <c r="H1009" s="24" t="s">
        <v>53</v>
      </c>
      <c r="I1009" s="24" t="s">
        <v>62</v>
      </c>
      <c r="J1009" s="24" t="s">
        <v>126</v>
      </c>
      <c r="K1009" s="24">
        <v>1</v>
      </c>
      <c r="L1009" s="24" t="s">
        <v>66</v>
      </c>
      <c r="M1009" s="26">
        <v>46247</v>
      </c>
      <c r="N1009" s="27">
        <v>46247.5625</v>
      </c>
      <c r="O1009" s="27">
        <v>46247.729166666664</v>
      </c>
      <c r="P1009" s="24" t="s">
        <v>1800</v>
      </c>
      <c r="Q1009" s="24" t="s">
        <v>1801</v>
      </c>
      <c r="R1009" s="24" t="s">
        <v>328</v>
      </c>
      <c r="T1009" s="24" t="s">
        <v>62</v>
      </c>
      <c r="U1009" s="24" t="s">
        <v>394</v>
      </c>
      <c r="V1009" s="27">
        <v>46247.695138888892</v>
      </c>
      <c r="W1009" s="27">
        <v>46247.713194444441</v>
      </c>
      <c r="Z1009" s="24">
        <v>1</v>
      </c>
      <c r="AA1009" s="24" t="s">
        <v>60</v>
      </c>
      <c r="AB1009" s="24" t="b">
        <v>0</v>
      </c>
      <c r="AC1009" s="61"/>
    </row>
    <row r="1010" spans="2:29" ht="13.7">
      <c r="B1010" s="24" t="s">
        <v>49</v>
      </c>
      <c r="C1010" s="24" t="s">
        <v>64</v>
      </c>
      <c r="D1010" s="24" t="s">
        <v>72</v>
      </c>
      <c r="E1010" s="24">
        <v>240</v>
      </c>
      <c r="F1010" s="26">
        <v>46235</v>
      </c>
      <c r="G1010" s="24" t="s">
        <v>52</v>
      </c>
      <c r="H1010" s="24" t="s">
        <v>53</v>
      </c>
      <c r="I1010" s="24" t="s">
        <v>62</v>
      </c>
      <c r="J1010" s="24" t="s">
        <v>126</v>
      </c>
      <c r="K1010" s="24">
        <v>1</v>
      </c>
      <c r="L1010" s="24" t="s">
        <v>66</v>
      </c>
      <c r="M1010" s="26">
        <v>46247</v>
      </c>
      <c r="N1010" s="27">
        <v>46247.5625</v>
      </c>
      <c r="O1010" s="27">
        <v>46247.729166666664</v>
      </c>
      <c r="P1010" s="24" t="s">
        <v>1802</v>
      </c>
      <c r="Q1010" s="24" t="s">
        <v>1803</v>
      </c>
      <c r="R1010" s="24" t="s">
        <v>253</v>
      </c>
      <c r="T1010" s="24" t="s">
        <v>62</v>
      </c>
      <c r="U1010" s="24" t="s">
        <v>394</v>
      </c>
      <c r="V1010" s="27">
        <v>46247.565972222219</v>
      </c>
      <c r="W1010" s="27">
        <v>46247.588194444441</v>
      </c>
      <c r="Z1010" s="24">
        <v>1</v>
      </c>
      <c r="AA1010" s="24" t="s">
        <v>60</v>
      </c>
      <c r="AB1010" s="24" t="b">
        <v>0</v>
      </c>
      <c r="AC1010" s="61"/>
    </row>
    <row r="1011" spans="2:29" ht="13.7">
      <c r="B1011" s="24" t="s">
        <v>49</v>
      </c>
      <c r="C1011" s="24" t="s">
        <v>64</v>
      </c>
      <c r="D1011" s="24" t="s">
        <v>72</v>
      </c>
      <c r="E1011" s="24">
        <v>270</v>
      </c>
      <c r="F1011" s="26">
        <v>46174</v>
      </c>
      <c r="G1011" s="24" t="s">
        <v>52</v>
      </c>
      <c r="H1011" s="24" t="s">
        <v>53</v>
      </c>
      <c r="I1011" s="24" t="s">
        <v>57</v>
      </c>
      <c r="J1011" s="24" t="s">
        <v>125</v>
      </c>
      <c r="K1011" s="24">
        <v>1</v>
      </c>
      <c r="L1011" s="24" t="s">
        <v>66</v>
      </c>
      <c r="M1011" s="26">
        <v>46181</v>
      </c>
      <c r="N1011" s="27">
        <v>46181.5625</v>
      </c>
      <c r="O1011" s="27">
        <v>46181.75</v>
      </c>
      <c r="V1011" s="27"/>
      <c r="W1011" s="27"/>
      <c r="X1011" s="24">
        <v>4</v>
      </c>
      <c r="Y1011" s="24">
        <v>0</v>
      </c>
      <c r="Z1011" s="24">
        <v>4</v>
      </c>
      <c r="AA1011" s="24" t="s">
        <v>56</v>
      </c>
      <c r="AB1011" s="24" t="b">
        <v>0</v>
      </c>
      <c r="AC1011" s="61">
        <v>0</v>
      </c>
    </row>
    <row r="1012" spans="2:29" ht="13.7">
      <c r="B1012" s="24" t="s">
        <v>49</v>
      </c>
      <c r="C1012" s="24" t="s">
        <v>64</v>
      </c>
      <c r="D1012" s="24" t="s">
        <v>72</v>
      </c>
      <c r="E1012" s="24">
        <v>270</v>
      </c>
      <c r="F1012" s="26">
        <v>46174</v>
      </c>
      <c r="G1012" s="24" t="s">
        <v>52</v>
      </c>
      <c r="H1012" s="24" t="s">
        <v>53</v>
      </c>
      <c r="I1012" s="24" t="s">
        <v>57</v>
      </c>
      <c r="J1012" s="24" t="s">
        <v>126</v>
      </c>
      <c r="K1012" s="24">
        <v>1</v>
      </c>
      <c r="L1012" s="24" t="s">
        <v>66</v>
      </c>
      <c r="M1012" s="26">
        <v>46181</v>
      </c>
      <c r="N1012" s="27">
        <v>46181.5625</v>
      </c>
      <c r="O1012" s="27">
        <v>46181.75</v>
      </c>
      <c r="P1012" s="24" t="s">
        <v>1804</v>
      </c>
      <c r="Q1012" s="24" t="s">
        <v>1805</v>
      </c>
      <c r="R1012" s="24" t="s">
        <v>185</v>
      </c>
      <c r="T1012" s="24" t="s">
        <v>57</v>
      </c>
      <c r="U1012" s="24" t="s">
        <v>580</v>
      </c>
      <c r="V1012" s="27">
        <v>46181.707638888889</v>
      </c>
      <c r="W1012" s="27">
        <v>46181.73541666667</v>
      </c>
      <c r="Z1012" s="24">
        <v>1</v>
      </c>
      <c r="AA1012" s="24" t="s">
        <v>56</v>
      </c>
      <c r="AB1012" s="24" t="b">
        <v>0</v>
      </c>
      <c r="AC1012" s="61"/>
    </row>
    <row r="1013" spans="2:29" ht="13.7">
      <c r="B1013" s="24" t="s">
        <v>49</v>
      </c>
      <c r="C1013" s="24" t="s">
        <v>64</v>
      </c>
      <c r="D1013" s="24" t="s">
        <v>72</v>
      </c>
      <c r="E1013" s="24">
        <v>270</v>
      </c>
      <c r="F1013" s="26">
        <v>46174</v>
      </c>
      <c r="G1013" s="24" t="s">
        <v>52</v>
      </c>
      <c r="H1013" s="24" t="s">
        <v>53</v>
      </c>
      <c r="I1013" s="24" t="s">
        <v>57</v>
      </c>
      <c r="J1013" s="24" t="s">
        <v>126</v>
      </c>
      <c r="K1013" s="24">
        <v>1</v>
      </c>
      <c r="L1013" s="24" t="s">
        <v>66</v>
      </c>
      <c r="M1013" s="26">
        <v>46181</v>
      </c>
      <c r="N1013" s="27">
        <v>46181.5625</v>
      </c>
      <c r="O1013" s="27">
        <v>46181.75</v>
      </c>
      <c r="P1013" s="24" t="s">
        <v>1806</v>
      </c>
      <c r="Q1013" s="24" t="s">
        <v>1807</v>
      </c>
      <c r="R1013" s="24" t="s">
        <v>185</v>
      </c>
      <c r="S1013" s="24" t="s">
        <v>152</v>
      </c>
      <c r="T1013" s="24" t="s">
        <v>57</v>
      </c>
      <c r="U1013" s="24" t="s">
        <v>580</v>
      </c>
      <c r="V1013" s="27">
        <v>46181.659722222219</v>
      </c>
      <c r="W1013" s="27">
        <v>46181.680555555555</v>
      </c>
      <c r="Z1013" s="24">
        <v>1</v>
      </c>
      <c r="AA1013" s="24" t="s">
        <v>56</v>
      </c>
      <c r="AB1013" s="24" t="b">
        <v>0</v>
      </c>
      <c r="AC1013" s="61"/>
    </row>
    <row r="1014" spans="2:29" ht="13.7">
      <c r="B1014" s="24" t="s">
        <v>49</v>
      </c>
      <c r="C1014" s="24" t="s">
        <v>64</v>
      </c>
      <c r="D1014" s="24" t="s">
        <v>72</v>
      </c>
      <c r="E1014" s="24">
        <v>270</v>
      </c>
      <c r="F1014" s="26">
        <v>46174</v>
      </c>
      <c r="G1014" s="24" t="s">
        <v>52</v>
      </c>
      <c r="H1014" s="24" t="s">
        <v>53</v>
      </c>
      <c r="I1014" s="24" t="s">
        <v>57</v>
      </c>
      <c r="J1014" s="24" t="s">
        <v>126</v>
      </c>
      <c r="K1014" s="24">
        <v>1</v>
      </c>
      <c r="L1014" s="24" t="s">
        <v>66</v>
      </c>
      <c r="M1014" s="26">
        <v>46181</v>
      </c>
      <c r="N1014" s="27">
        <v>46181.5625</v>
      </c>
      <c r="O1014" s="27">
        <v>46181.75</v>
      </c>
      <c r="P1014" s="24" t="s">
        <v>1808</v>
      </c>
      <c r="Q1014" s="24" t="s">
        <v>1809</v>
      </c>
      <c r="R1014" s="24" t="s">
        <v>182</v>
      </c>
      <c r="T1014" s="24" t="s">
        <v>57</v>
      </c>
      <c r="U1014" s="24" t="s">
        <v>580</v>
      </c>
      <c r="V1014" s="27">
        <v>46181.570138888892</v>
      </c>
      <c r="W1014" s="27">
        <v>46181.594444444447</v>
      </c>
      <c r="Z1014" s="24">
        <v>1</v>
      </c>
      <c r="AA1014" s="24" t="s">
        <v>56</v>
      </c>
      <c r="AB1014" s="24" t="b">
        <v>0</v>
      </c>
      <c r="AC1014" s="61"/>
    </row>
    <row r="1015" spans="2:29" ht="13.7">
      <c r="B1015" s="24" t="s">
        <v>49</v>
      </c>
      <c r="C1015" s="24" t="s">
        <v>64</v>
      </c>
      <c r="D1015" s="24" t="s">
        <v>72</v>
      </c>
      <c r="E1015" s="24">
        <v>270</v>
      </c>
      <c r="F1015" s="26">
        <v>46174</v>
      </c>
      <c r="G1015" s="24" t="s">
        <v>52</v>
      </c>
      <c r="H1015" s="24" t="s">
        <v>53</v>
      </c>
      <c r="I1015" s="24" t="s">
        <v>57</v>
      </c>
      <c r="J1015" s="24" t="s">
        <v>126</v>
      </c>
      <c r="K1015" s="24">
        <v>1</v>
      </c>
      <c r="L1015" s="24" t="s">
        <v>66</v>
      </c>
      <c r="M1015" s="26">
        <v>46181</v>
      </c>
      <c r="N1015" s="27">
        <v>46181.5625</v>
      </c>
      <c r="O1015" s="27">
        <v>46181.75</v>
      </c>
      <c r="P1015" s="24" t="s">
        <v>1810</v>
      </c>
      <c r="Q1015" s="24" t="s">
        <v>1811</v>
      </c>
      <c r="R1015" s="24" t="s">
        <v>182</v>
      </c>
      <c r="S1015" s="24" t="s">
        <v>213</v>
      </c>
      <c r="T1015" s="24" t="s">
        <v>57</v>
      </c>
      <c r="U1015" s="24" t="s">
        <v>580</v>
      </c>
      <c r="V1015" s="27">
        <v>46181.611111111109</v>
      </c>
      <c r="W1015" s="27">
        <v>46181.645833333336</v>
      </c>
      <c r="Z1015" s="24">
        <v>1</v>
      </c>
      <c r="AA1015" s="24" t="s">
        <v>56</v>
      </c>
      <c r="AB1015" s="24" t="b">
        <v>0</v>
      </c>
      <c r="AC1015" s="61"/>
    </row>
    <row r="1016" spans="2:29" ht="13.7">
      <c r="B1016" s="24" t="s">
        <v>49</v>
      </c>
      <c r="C1016" s="24" t="s">
        <v>64</v>
      </c>
      <c r="D1016" s="24" t="s">
        <v>72</v>
      </c>
      <c r="E1016" s="24">
        <v>270</v>
      </c>
      <c r="F1016" s="26">
        <v>46174</v>
      </c>
      <c r="G1016" s="24" t="s">
        <v>52</v>
      </c>
      <c r="H1016" s="24" t="s">
        <v>53</v>
      </c>
      <c r="I1016" s="24" t="s">
        <v>67</v>
      </c>
      <c r="J1016" s="24" t="s">
        <v>125</v>
      </c>
      <c r="K1016" s="24">
        <v>1</v>
      </c>
      <c r="L1016" s="24" t="s">
        <v>66</v>
      </c>
      <c r="M1016" s="26">
        <v>46183</v>
      </c>
      <c r="N1016" s="27">
        <v>46183.541666666664</v>
      </c>
      <c r="O1016" s="27">
        <v>46183.729166666664</v>
      </c>
      <c r="V1016" s="27"/>
      <c r="W1016" s="27"/>
      <c r="X1016" s="24">
        <v>4</v>
      </c>
      <c r="Y1016" s="24">
        <v>0</v>
      </c>
      <c r="Z1016" s="24">
        <v>4</v>
      </c>
      <c r="AA1016" s="24" t="s">
        <v>56</v>
      </c>
      <c r="AB1016" s="24" t="b">
        <v>0</v>
      </c>
      <c r="AC1016" s="61">
        <v>0</v>
      </c>
    </row>
    <row r="1017" spans="2:29" ht="13.7">
      <c r="B1017" s="24" t="s">
        <v>49</v>
      </c>
      <c r="C1017" s="24" t="s">
        <v>64</v>
      </c>
      <c r="D1017" s="24" t="s">
        <v>72</v>
      </c>
      <c r="E1017" s="24">
        <v>270</v>
      </c>
      <c r="F1017" s="26">
        <v>46174</v>
      </c>
      <c r="G1017" s="24" t="s">
        <v>52</v>
      </c>
      <c r="H1017" s="24" t="s">
        <v>53</v>
      </c>
      <c r="I1017" s="24" t="s">
        <v>67</v>
      </c>
      <c r="J1017" s="24" t="s">
        <v>126</v>
      </c>
      <c r="K1017" s="24">
        <v>1</v>
      </c>
      <c r="L1017" s="24" t="s">
        <v>66</v>
      </c>
      <c r="M1017" s="26">
        <v>46183</v>
      </c>
      <c r="N1017" s="27">
        <v>46183.541666666664</v>
      </c>
      <c r="O1017" s="27">
        <v>46183.729166666664</v>
      </c>
      <c r="P1017" s="24" t="s">
        <v>1812</v>
      </c>
      <c r="Q1017" s="24" t="s">
        <v>1813</v>
      </c>
      <c r="R1017" s="24" t="s">
        <v>608</v>
      </c>
      <c r="T1017" s="24" t="s">
        <v>67</v>
      </c>
      <c r="U1017" s="24" t="s">
        <v>278</v>
      </c>
      <c r="V1017" s="27">
        <v>46183.54583333333</v>
      </c>
      <c r="W1017" s="27">
        <v>46183.567361111112</v>
      </c>
      <c r="Z1017" s="24">
        <v>1</v>
      </c>
      <c r="AA1017" s="24" t="s">
        <v>56</v>
      </c>
      <c r="AB1017" s="24" t="b">
        <v>0</v>
      </c>
      <c r="AC1017" s="61"/>
    </row>
    <row r="1018" spans="2:29" ht="13.7">
      <c r="B1018" s="24" t="s">
        <v>49</v>
      </c>
      <c r="C1018" s="24" t="s">
        <v>64</v>
      </c>
      <c r="D1018" s="24" t="s">
        <v>72</v>
      </c>
      <c r="E1018" s="24">
        <v>270</v>
      </c>
      <c r="F1018" s="26">
        <v>46174</v>
      </c>
      <c r="G1018" s="24" t="s">
        <v>52</v>
      </c>
      <c r="H1018" s="24" t="s">
        <v>53</v>
      </c>
      <c r="I1018" s="24" t="s">
        <v>67</v>
      </c>
      <c r="J1018" s="24" t="s">
        <v>126</v>
      </c>
      <c r="K1018" s="24">
        <v>1</v>
      </c>
      <c r="L1018" s="24" t="s">
        <v>66</v>
      </c>
      <c r="M1018" s="26">
        <v>46183</v>
      </c>
      <c r="N1018" s="27">
        <v>46183.541666666664</v>
      </c>
      <c r="O1018" s="27">
        <v>46183.729166666664</v>
      </c>
      <c r="P1018" s="24" t="s">
        <v>1814</v>
      </c>
      <c r="Q1018" s="24" t="s">
        <v>1815</v>
      </c>
      <c r="R1018" s="24" t="s">
        <v>687</v>
      </c>
      <c r="T1018" s="24" t="s">
        <v>67</v>
      </c>
      <c r="U1018" s="24" t="s">
        <v>278</v>
      </c>
      <c r="V1018" s="27">
        <v>46183.594444444447</v>
      </c>
      <c r="W1018" s="27">
        <v>46183.622916666667</v>
      </c>
      <c r="Z1018" s="24">
        <v>1</v>
      </c>
      <c r="AA1018" s="24" t="s">
        <v>56</v>
      </c>
      <c r="AB1018" s="24" t="b">
        <v>0</v>
      </c>
      <c r="AC1018" s="61"/>
    </row>
    <row r="1019" spans="2:29" ht="13.7">
      <c r="B1019" s="24" t="s">
        <v>49</v>
      </c>
      <c r="C1019" s="24" t="s">
        <v>64</v>
      </c>
      <c r="D1019" s="24" t="s">
        <v>72</v>
      </c>
      <c r="E1019" s="24">
        <v>270</v>
      </c>
      <c r="F1019" s="26">
        <v>46174</v>
      </c>
      <c r="G1019" s="24" t="s">
        <v>52</v>
      </c>
      <c r="H1019" s="24" t="s">
        <v>53</v>
      </c>
      <c r="I1019" s="24" t="s">
        <v>67</v>
      </c>
      <c r="J1019" s="24" t="s">
        <v>126</v>
      </c>
      <c r="K1019" s="24">
        <v>1</v>
      </c>
      <c r="L1019" s="24" t="s">
        <v>66</v>
      </c>
      <c r="M1019" s="26">
        <v>46183</v>
      </c>
      <c r="N1019" s="27">
        <v>46183.541666666664</v>
      </c>
      <c r="O1019" s="27">
        <v>46183.729166666664</v>
      </c>
      <c r="P1019" s="24" t="s">
        <v>1816</v>
      </c>
      <c r="Q1019" s="24" t="s">
        <v>1817</v>
      </c>
      <c r="R1019" s="24" t="s">
        <v>608</v>
      </c>
      <c r="S1019" s="24" t="s">
        <v>198</v>
      </c>
      <c r="T1019" s="24" t="s">
        <v>67</v>
      </c>
      <c r="U1019" s="24" t="s">
        <v>278</v>
      </c>
      <c r="V1019" s="27">
        <v>46183.636805555558</v>
      </c>
      <c r="W1019" s="27">
        <v>46183.656944444447</v>
      </c>
      <c r="Z1019" s="24">
        <v>1</v>
      </c>
      <c r="AA1019" s="24" t="s">
        <v>56</v>
      </c>
      <c r="AB1019" s="24" t="b">
        <v>0</v>
      </c>
      <c r="AC1019" s="61"/>
    </row>
    <row r="1020" spans="2:29" ht="13.7">
      <c r="B1020" s="24" t="s">
        <v>49</v>
      </c>
      <c r="C1020" s="24" t="s">
        <v>64</v>
      </c>
      <c r="D1020" s="24" t="s">
        <v>72</v>
      </c>
      <c r="E1020" s="24">
        <v>270</v>
      </c>
      <c r="F1020" s="26">
        <v>46174</v>
      </c>
      <c r="G1020" s="24" t="s">
        <v>52</v>
      </c>
      <c r="H1020" s="24" t="s">
        <v>53</v>
      </c>
      <c r="I1020" s="24" t="s">
        <v>67</v>
      </c>
      <c r="J1020" s="24" t="s">
        <v>126</v>
      </c>
      <c r="K1020" s="24">
        <v>1</v>
      </c>
      <c r="L1020" s="24" t="s">
        <v>66</v>
      </c>
      <c r="M1020" s="26">
        <v>46183</v>
      </c>
      <c r="N1020" s="27">
        <v>46183.541666666664</v>
      </c>
      <c r="O1020" s="27">
        <v>46183.729166666664</v>
      </c>
      <c r="P1020" s="24" t="s">
        <v>1818</v>
      </c>
      <c r="Q1020" s="24" t="s">
        <v>1819</v>
      </c>
      <c r="R1020" s="24" t="s">
        <v>611</v>
      </c>
      <c r="T1020" s="24" t="s">
        <v>67</v>
      </c>
      <c r="U1020" s="24" t="s">
        <v>278</v>
      </c>
      <c r="V1020" s="27">
        <v>46183.683333333334</v>
      </c>
      <c r="W1020" s="27">
        <v>46183.718055555553</v>
      </c>
      <c r="Z1020" s="24">
        <v>1</v>
      </c>
      <c r="AA1020" s="24" t="s">
        <v>56</v>
      </c>
      <c r="AB1020" s="24" t="b">
        <v>0</v>
      </c>
      <c r="AC1020" s="61"/>
    </row>
    <row r="1021" spans="2:29" ht="13.7">
      <c r="B1021" s="24" t="s">
        <v>49</v>
      </c>
      <c r="C1021" s="24" t="s">
        <v>64</v>
      </c>
      <c r="D1021" s="24" t="s">
        <v>72</v>
      </c>
      <c r="E1021" s="24">
        <v>270</v>
      </c>
      <c r="F1021" s="26">
        <v>46174</v>
      </c>
      <c r="G1021" s="24" t="s">
        <v>52</v>
      </c>
      <c r="H1021" s="24" t="s">
        <v>53</v>
      </c>
      <c r="I1021" s="24" t="s">
        <v>57</v>
      </c>
      <c r="J1021" s="24" t="s">
        <v>125</v>
      </c>
      <c r="K1021" s="24">
        <v>1</v>
      </c>
      <c r="L1021" s="24" t="s">
        <v>66</v>
      </c>
      <c r="M1021" s="26">
        <v>46195</v>
      </c>
      <c r="N1021" s="27">
        <v>46195.354166666664</v>
      </c>
      <c r="O1021" s="27">
        <v>46195.541666666664</v>
      </c>
      <c r="V1021" s="27"/>
      <c r="W1021" s="27"/>
      <c r="X1021" s="24">
        <v>4</v>
      </c>
      <c r="Y1021" s="24">
        <v>0</v>
      </c>
      <c r="Z1021" s="24">
        <v>4</v>
      </c>
      <c r="AA1021" s="24" t="s">
        <v>56</v>
      </c>
      <c r="AB1021" s="24" t="b">
        <v>0</v>
      </c>
      <c r="AC1021" s="61">
        <v>0</v>
      </c>
    </row>
    <row r="1022" spans="2:29" ht="13.7">
      <c r="B1022" s="24" t="s">
        <v>49</v>
      </c>
      <c r="C1022" s="24" t="s">
        <v>64</v>
      </c>
      <c r="D1022" s="24" t="s">
        <v>72</v>
      </c>
      <c r="E1022" s="24">
        <v>270</v>
      </c>
      <c r="F1022" s="26">
        <v>46174</v>
      </c>
      <c r="G1022" s="24" t="s">
        <v>52</v>
      </c>
      <c r="H1022" s="24" t="s">
        <v>53</v>
      </c>
      <c r="I1022" s="24" t="s">
        <v>57</v>
      </c>
      <c r="J1022" s="24" t="s">
        <v>126</v>
      </c>
      <c r="K1022" s="24">
        <v>1</v>
      </c>
      <c r="L1022" s="24" t="s">
        <v>66</v>
      </c>
      <c r="M1022" s="26">
        <v>46195</v>
      </c>
      <c r="N1022" s="27">
        <v>46195.354166666664</v>
      </c>
      <c r="O1022" s="27">
        <v>46195.541666666664</v>
      </c>
      <c r="P1022" s="24" t="s">
        <v>1820</v>
      </c>
      <c r="Q1022" s="24" t="s">
        <v>1821</v>
      </c>
      <c r="R1022" s="24" t="s">
        <v>185</v>
      </c>
      <c r="T1022" s="24" t="s">
        <v>57</v>
      </c>
      <c r="U1022" s="24" t="s">
        <v>143</v>
      </c>
      <c r="V1022" s="27">
        <v>46195.499305555553</v>
      </c>
      <c r="W1022" s="27">
        <v>46195.529166666667</v>
      </c>
      <c r="Z1022" s="24">
        <v>1</v>
      </c>
      <c r="AA1022" s="24" t="s">
        <v>56</v>
      </c>
      <c r="AB1022" s="24" t="b">
        <v>0</v>
      </c>
      <c r="AC1022" s="61"/>
    </row>
    <row r="1023" spans="2:29" ht="13.7">
      <c r="B1023" s="24" t="s">
        <v>49</v>
      </c>
      <c r="C1023" s="24" t="s">
        <v>64</v>
      </c>
      <c r="D1023" s="24" t="s">
        <v>72</v>
      </c>
      <c r="E1023" s="24">
        <v>270</v>
      </c>
      <c r="F1023" s="26">
        <v>46174</v>
      </c>
      <c r="G1023" s="24" t="s">
        <v>52</v>
      </c>
      <c r="H1023" s="24" t="s">
        <v>53</v>
      </c>
      <c r="I1023" s="24" t="s">
        <v>57</v>
      </c>
      <c r="J1023" s="24" t="s">
        <v>126</v>
      </c>
      <c r="K1023" s="24">
        <v>1</v>
      </c>
      <c r="L1023" s="24" t="s">
        <v>66</v>
      </c>
      <c r="M1023" s="26">
        <v>46195</v>
      </c>
      <c r="N1023" s="27">
        <v>46195.354166666664</v>
      </c>
      <c r="O1023" s="27">
        <v>46195.541666666664</v>
      </c>
      <c r="P1023" s="24" t="s">
        <v>1822</v>
      </c>
      <c r="Q1023" s="24" t="s">
        <v>1823</v>
      </c>
      <c r="R1023" s="24" t="s">
        <v>185</v>
      </c>
      <c r="T1023" s="24" t="s">
        <v>57</v>
      </c>
      <c r="U1023" s="24" t="s">
        <v>143</v>
      </c>
      <c r="V1023" s="27">
        <v>46195.40902777778</v>
      </c>
      <c r="W1023" s="27">
        <v>46195.436805555553</v>
      </c>
      <c r="Z1023" s="24">
        <v>1</v>
      </c>
      <c r="AA1023" s="24" t="s">
        <v>56</v>
      </c>
      <c r="AB1023" s="24" t="b">
        <v>0</v>
      </c>
      <c r="AC1023" s="61"/>
    </row>
    <row r="1024" spans="2:29" ht="13.7">
      <c r="B1024" s="24" t="s">
        <v>49</v>
      </c>
      <c r="C1024" s="24" t="s">
        <v>64</v>
      </c>
      <c r="D1024" s="24" t="s">
        <v>72</v>
      </c>
      <c r="E1024" s="24">
        <v>270</v>
      </c>
      <c r="F1024" s="26">
        <v>46174</v>
      </c>
      <c r="G1024" s="24" t="s">
        <v>52</v>
      </c>
      <c r="H1024" s="24" t="s">
        <v>53</v>
      </c>
      <c r="I1024" s="24" t="s">
        <v>57</v>
      </c>
      <c r="J1024" s="24" t="s">
        <v>126</v>
      </c>
      <c r="K1024" s="24">
        <v>1</v>
      </c>
      <c r="L1024" s="24" t="s">
        <v>66</v>
      </c>
      <c r="M1024" s="26">
        <v>46195</v>
      </c>
      <c r="N1024" s="27">
        <v>46195.354166666664</v>
      </c>
      <c r="O1024" s="27">
        <v>46195.541666666664</v>
      </c>
      <c r="P1024" s="24" t="s">
        <v>1824</v>
      </c>
      <c r="Q1024" s="24" t="s">
        <v>1825</v>
      </c>
      <c r="R1024" s="24" t="s">
        <v>159</v>
      </c>
      <c r="S1024" s="24" t="s">
        <v>213</v>
      </c>
      <c r="T1024" s="24" t="s">
        <v>57</v>
      </c>
      <c r="U1024" s="24" t="s">
        <v>143</v>
      </c>
      <c r="V1024" s="27">
        <v>46195.356944444444</v>
      </c>
      <c r="W1024" s="27">
        <v>46195.384027777778</v>
      </c>
      <c r="Z1024" s="24">
        <v>1</v>
      </c>
      <c r="AA1024" s="24" t="s">
        <v>56</v>
      </c>
      <c r="AB1024" s="24" t="b">
        <v>0</v>
      </c>
      <c r="AC1024" s="61"/>
    </row>
    <row r="1025" spans="2:29" ht="13.7">
      <c r="B1025" s="24" t="s">
        <v>49</v>
      </c>
      <c r="C1025" s="24" t="s">
        <v>64</v>
      </c>
      <c r="D1025" s="24" t="s">
        <v>72</v>
      </c>
      <c r="E1025" s="24">
        <v>270</v>
      </c>
      <c r="F1025" s="26">
        <v>46174</v>
      </c>
      <c r="G1025" s="24" t="s">
        <v>52</v>
      </c>
      <c r="H1025" s="24" t="s">
        <v>53</v>
      </c>
      <c r="I1025" s="24" t="s">
        <v>57</v>
      </c>
      <c r="J1025" s="24" t="s">
        <v>126</v>
      </c>
      <c r="K1025" s="24">
        <v>1</v>
      </c>
      <c r="L1025" s="24" t="s">
        <v>66</v>
      </c>
      <c r="M1025" s="26">
        <v>46195</v>
      </c>
      <c r="N1025" s="27">
        <v>46195.354166666664</v>
      </c>
      <c r="O1025" s="27">
        <v>46195.541666666664</v>
      </c>
      <c r="P1025" s="24" t="s">
        <v>1826</v>
      </c>
      <c r="Q1025" s="24" t="s">
        <v>1827</v>
      </c>
      <c r="R1025" s="24" t="s">
        <v>155</v>
      </c>
      <c r="T1025" s="24" t="s">
        <v>57</v>
      </c>
      <c r="U1025" s="24" t="s">
        <v>143</v>
      </c>
      <c r="V1025" s="27">
        <v>46195.454861111109</v>
      </c>
      <c r="W1025" s="27">
        <v>46195.487500000003</v>
      </c>
      <c r="Z1025" s="24">
        <v>1</v>
      </c>
      <c r="AA1025" s="24" t="s">
        <v>56</v>
      </c>
      <c r="AB1025" s="24" t="b">
        <v>0</v>
      </c>
      <c r="AC1025" s="61"/>
    </row>
    <row r="1026" spans="2:29" ht="13.7">
      <c r="B1026" s="24" t="s">
        <v>49</v>
      </c>
      <c r="C1026" s="24" t="s">
        <v>64</v>
      </c>
      <c r="D1026" s="24" t="s">
        <v>72</v>
      </c>
      <c r="E1026" s="24">
        <v>270</v>
      </c>
      <c r="F1026" s="26">
        <v>46174</v>
      </c>
      <c r="G1026" s="24" t="s">
        <v>52</v>
      </c>
      <c r="H1026" s="24" t="s">
        <v>53</v>
      </c>
      <c r="I1026" s="24" t="s">
        <v>68</v>
      </c>
      <c r="J1026" s="24" t="s">
        <v>125</v>
      </c>
      <c r="K1026" s="24">
        <v>1</v>
      </c>
      <c r="L1026" s="24" t="s">
        <v>66</v>
      </c>
      <c r="M1026" s="26">
        <v>46198</v>
      </c>
      <c r="N1026" s="27">
        <v>46198.375</v>
      </c>
      <c r="O1026" s="27">
        <v>46198.5625</v>
      </c>
      <c r="V1026" s="27"/>
      <c r="W1026" s="27"/>
      <c r="X1026" s="24">
        <v>4</v>
      </c>
      <c r="Y1026" s="24">
        <v>0</v>
      </c>
      <c r="Z1026" s="24">
        <v>4</v>
      </c>
      <c r="AA1026" s="24" t="s">
        <v>56</v>
      </c>
      <c r="AB1026" s="24" t="b">
        <v>0</v>
      </c>
      <c r="AC1026" s="61">
        <v>0</v>
      </c>
    </row>
    <row r="1027" spans="2:29" ht="13.7">
      <c r="B1027" s="24" t="s">
        <v>49</v>
      </c>
      <c r="C1027" s="24" t="s">
        <v>64</v>
      </c>
      <c r="D1027" s="24" t="s">
        <v>72</v>
      </c>
      <c r="E1027" s="24">
        <v>270</v>
      </c>
      <c r="F1027" s="26">
        <v>46174</v>
      </c>
      <c r="G1027" s="24" t="s">
        <v>52</v>
      </c>
      <c r="H1027" s="24" t="s">
        <v>53</v>
      </c>
      <c r="I1027" s="24" t="s">
        <v>68</v>
      </c>
      <c r="J1027" s="24" t="s">
        <v>126</v>
      </c>
      <c r="K1027" s="24">
        <v>1</v>
      </c>
      <c r="L1027" s="24" t="s">
        <v>66</v>
      </c>
      <c r="M1027" s="26">
        <v>46198</v>
      </c>
      <c r="N1027" s="27">
        <v>46198.375</v>
      </c>
      <c r="O1027" s="27">
        <v>46198.5625</v>
      </c>
      <c r="P1027" s="24" t="s">
        <v>1828</v>
      </c>
      <c r="Q1027" s="24" t="s">
        <v>1829</v>
      </c>
      <c r="R1027" s="24" t="s">
        <v>323</v>
      </c>
      <c r="S1027" s="24" t="s">
        <v>213</v>
      </c>
      <c r="T1027" s="24" t="s">
        <v>68</v>
      </c>
      <c r="U1027" s="24" t="s">
        <v>214</v>
      </c>
      <c r="V1027" s="27">
        <v>46198.515972222223</v>
      </c>
      <c r="W1027" s="27">
        <v>46198.544444444444</v>
      </c>
      <c r="Z1027" s="24">
        <v>1</v>
      </c>
      <c r="AA1027" s="24" t="s">
        <v>56</v>
      </c>
      <c r="AB1027" s="24" t="b">
        <v>0</v>
      </c>
      <c r="AC1027" s="61"/>
    </row>
    <row r="1028" spans="2:29" ht="13.7">
      <c r="B1028" s="24" t="s">
        <v>49</v>
      </c>
      <c r="C1028" s="24" t="s">
        <v>64</v>
      </c>
      <c r="D1028" s="24" t="s">
        <v>72</v>
      </c>
      <c r="E1028" s="24">
        <v>270</v>
      </c>
      <c r="F1028" s="26">
        <v>46174</v>
      </c>
      <c r="G1028" s="24" t="s">
        <v>52</v>
      </c>
      <c r="H1028" s="24" t="s">
        <v>53</v>
      </c>
      <c r="I1028" s="24" t="s">
        <v>68</v>
      </c>
      <c r="J1028" s="24" t="s">
        <v>126</v>
      </c>
      <c r="K1028" s="24">
        <v>1</v>
      </c>
      <c r="L1028" s="24" t="s">
        <v>66</v>
      </c>
      <c r="M1028" s="26">
        <v>46198</v>
      </c>
      <c r="N1028" s="27">
        <v>46198.375</v>
      </c>
      <c r="O1028" s="27">
        <v>46198.5625</v>
      </c>
      <c r="P1028" s="24" t="s">
        <v>1830</v>
      </c>
      <c r="Q1028" s="24" t="s">
        <v>1831</v>
      </c>
      <c r="R1028" s="24" t="s">
        <v>633</v>
      </c>
      <c r="S1028" s="24" t="s">
        <v>152</v>
      </c>
      <c r="T1028" s="24" t="s">
        <v>68</v>
      </c>
      <c r="U1028" s="24" t="s">
        <v>214</v>
      </c>
      <c r="V1028" s="27">
        <v>46198.381944444445</v>
      </c>
      <c r="W1028" s="27">
        <v>46198.416666666664</v>
      </c>
      <c r="Z1028" s="24">
        <v>1</v>
      </c>
      <c r="AA1028" s="24" t="s">
        <v>56</v>
      </c>
      <c r="AB1028" s="24" t="b">
        <v>0</v>
      </c>
      <c r="AC1028" s="61"/>
    </row>
    <row r="1029" spans="2:29" ht="13.7">
      <c r="B1029" s="24" t="s">
        <v>49</v>
      </c>
      <c r="C1029" s="24" t="s">
        <v>64</v>
      </c>
      <c r="D1029" s="24" t="s">
        <v>72</v>
      </c>
      <c r="E1029" s="24">
        <v>270</v>
      </c>
      <c r="F1029" s="26">
        <v>46174</v>
      </c>
      <c r="G1029" s="24" t="s">
        <v>52</v>
      </c>
      <c r="H1029" s="24" t="s">
        <v>53</v>
      </c>
      <c r="I1029" s="24" t="s">
        <v>68</v>
      </c>
      <c r="J1029" s="24" t="s">
        <v>126</v>
      </c>
      <c r="K1029" s="24">
        <v>1</v>
      </c>
      <c r="L1029" s="24" t="s">
        <v>66</v>
      </c>
      <c r="M1029" s="26">
        <v>46198</v>
      </c>
      <c r="N1029" s="27">
        <v>46198.375</v>
      </c>
      <c r="O1029" s="27">
        <v>46198.5625</v>
      </c>
      <c r="P1029" s="24" t="s">
        <v>1832</v>
      </c>
      <c r="Q1029" s="24" t="s">
        <v>1833</v>
      </c>
      <c r="R1029" s="24" t="s">
        <v>636</v>
      </c>
      <c r="T1029" s="24" t="s">
        <v>68</v>
      </c>
      <c r="U1029" s="24" t="s">
        <v>214</v>
      </c>
      <c r="V1029" s="27">
        <v>46198.472916666666</v>
      </c>
      <c r="W1029" s="27">
        <v>46198.50277777778</v>
      </c>
      <c r="Z1029" s="24">
        <v>1</v>
      </c>
      <c r="AA1029" s="24" t="s">
        <v>56</v>
      </c>
      <c r="AB1029" s="24" t="b">
        <v>0</v>
      </c>
      <c r="AC1029" s="61"/>
    </row>
    <row r="1030" spans="2:29" ht="13.7">
      <c r="B1030" s="24" t="s">
        <v>49</v>
      </c>
      <c r="C1030" s="24" t="s">
        <v>64</v>
      </c>
      <c r="D1030" s="24" t="s">
        <v>72</v>
      </c>
      <c r="E1030" s="24">
        <v>270</v>
      </c>
      <c r="F1030" s="26">
        <v>46174</v>
      </c>
      <c r="G1030" s="24" t="s">
        <v>52</v>
      </c>
      <c r="H1030" s="24" t="s">
        <v>53</v>
      </c>
      <c r="I1030" s="24" t="s">
        <v>68</v>
      </c>
      <c r="J1030" s="24" t="s">
        <v>126</v>
      </c>
      <c r="K1030" s="24">
        <v>1</v>
      </c>
      <c r="L1030" s="24" t="s">
        <v>66</v>
      </c>
      <c r="M1030" s="26">
        <v>46198</v>
      </c>
      <c r="N1030" s="27">
        <v>46198.375</v>
      </c>
      <c r="O1030" s="27">
        <v>46198.5625</v>
      </c>
      <c r="P1030" s="24" t="s">
        <v>1834</v>
      </c>
      <c r="Q1030" s="24" t="s">
        <v>1835</v>
      </c>
      <c r="R1030" s="24" t="s">
        <v>633</v>
      </c>
      <c r="T1030" s="24" t="s">
        <v>68</v>
      </c>
      <c r="U1030" s="24" t="s">
        <v>214</v>
      </c>
      <c r="V1030" s="27">
        <v>46198.424305555556</v>
      </c>
      <c r="W1030" s="27">
        <v>46198.450694444444</v>
      </c>
      <c r="Z1030" s="24">
        <v>1</v>
      </c>
      <c r="AA1030" s="24" t="s">
        <v>56</v>
      </c>
      <c r="AB1030" s="24" t="b">
        <v>0</v>
      </c>
      <c r="AC1030" s="61"/>
    </row>
    <row r="1031" spans="2:29" ht="13.7">
      <c r="B1031" s="24" t="s">
        <v>49</v>
      </c>
      <c r="C1031" s="24" t="s">
        <v>64</v>
      </c>
      <c r="D1031" s="24" t="s">
        <v>72</v>
      </c>
      <c r="E1031" s="24">
        <v>270</v>
      </c>
      <c r="F1031" s="26">
        <v>46204</v>
      </c>
      <c r="G1031" s="24" t="s">
        <v>52</v>
      </c>
      <c r="H1031" s="24" t="s">
        <v>53</v>
      </c>
      <c r="I1031" s="24" t="s">
        <v>59</v>
      </c>
      <c r="J1031" s="24" t="s">
        <v>125</v>
      </c>
      <c r="K1031" s="24">
        <v>1</v>
      </c>
      <c r="L1031" s="24" t="s">
        <v>66</v>
      </c>
      <c r="M1031" s="26">
        <v>46205</v>
      </c>
      <c r="N1031" s="27">
        <v>46205.541666666664</v>
      </c>
      <c r="O1031" s="27">
        <v>46205.729166666664</v>
      </c>
      <c r="V1031" s="27"/>
      <c r="W1031" s="27"/>
      <c r="X1031" s="24">
        <v>4</v>
      </c>
      <c r="Y1031" s="24">
        <v>0</v>
      </c>
      <c r="Z1031" s="24">
        <v>4</v>
      </c>
      <c r="AA1031" s="24" t="s">
        <v>58</v>
      </c>
      <c r="AB1031" s="24" t="b">
        <v>0</v>
      </c>
      <c r="AC1031" s="61">
        <v>0</v>
      </c>
    </row>
    <row r="1032" spans="2:29" ht="13.7">
      <c r="B1032" s="24" t="s">
        <v>49</v>
      </c>
      <c r="C1032" s="24" t="s">
        <v>64</v>
      </c>
      <c r="D1032" s="24" t="s">
        <v>72</v>
      </c>
      <c r="E1032" s="24">
        <v>270</v>
      </c>
      <c r="F1032" s="26">
        <v>46204</v>
      </c>
      <c r="G1032" s="24" t="s">
        <v>52</v>
      </c>
      <c r="H1032" s="24" t="s">
        <v>53</v>
      </c>
      <c r="I1032" s="24" t="s">
        <v>59</v>
      </c>
      <c r="J1032" s="24" t="s">
        <v>126</v>
      </c>
      <c r="K1032" s="24">
        <v>1</v>
      </c>
      <c r="L1032" s="24" t="s">
        <v>66</v>
      </c>
      <c r="M1032" s="26">
        <v>46205</v>
      </c>
      <c r="N1032" s="27">
        <v>46205.541666666664</v>
      </c>
      <c r="O1032" s="27">
        <v>46205.729166666664</v>
      </c>
      <c r="P1032" s="24" t="s">
        <v>1836</v>
      </c>
      <c r="Q1032" s="24" t="s">
        <v>1837</v>
      </c>
      <c r="R1032" s="24" t="s">
        <v>174</v>
      </c>
      <c r="T1032" s="24" t="s">
        <v>59</v>
      </c>
      <c r="U1032" s="24" t="s">
        <v>179</v>
      </c>
      <c r="V1032" s="27">
        <v>46205.683333333334</v>
      </c>
      <c r="W1032" s="27">
        <v>46205.706250000003</v>
      </c>
      <c r="Z1032" s="24">
        <v>1</v>
      </c>
      <c r="AA1032" s="24" t="s">
        <v>58</v>
      </c>
      <c r="AB1032" s="24" t="b">
        <v>0</v>
      </c>
      <c r="AC1032" s="61"/>
    </row>
    <row r="1033" spans="2:29" ht="13.7">
      <c r="B1033" s="24" t="s">
        <v>49</v>
      </c>
      <c r="C1033" s="24" t="s">
        <v>64</v>
      </c>
      <c r="D1033" s="24" t="s">
        <v>72</v>
      </c>
      <c r="E1033" s="24">
        <v>270</v>
      </c>
      <c r="F1033" s="26">
        <v>46204</v>
      </c>
      <c r="G1033" s="24" t="s">
        <v>52</v>
      </c>
      <c r="H1033" s="24" t="s">
        <v>53</v>
      </c>
      <c r="I1033" s="24" t="s">
        <v>59</v>
      </c>
      <c r="J1033" s="24" t="s">
        <v>126</v>
      </c>
      <c r="K1033" s="24">
        <v>1</v>
      </c>
      <c r="L1033" s="24" t="s">
        <v>66</v>
      </c>
      <c r="M1033" s="26">
        <v>46205</v>
      </c>
      <c r="N1033" s="27">
        <v>46205.541666666664</v>
      </c>
      <c r="O1033" s="27">
        <v>46205.729166666664</v>
      </c>
      <c r="P1033" s="24" t="s">
        <v>1838</v>
      </c>
      <c r="Q1033" s="24" t="s">
        <v>1839</v>
      </c>
      <c r="R1033" s="24" t="s">
        <v>168</v>
      </c>
      <c r="S1033" s="24" t="s">
        <v>160</v>
      </c>
      <c r="T1033" s="24" t="s">
        <v>59</v>
      </c>
      <c r="U1033" s="24" t="s">
        <v>179</v>
      </c>
      <c r="V1033" s="27">
        <v>46205.637499999997</v>
      </c>
      <c r="W1033" s="27">
        <v>46205.664583333331</v>
      </c>
      <c r="Z1033" s="24">
        <v>1</v>
      </c>
      <c r="AA1033" s="24" t="s">
        <v>58</v>
      </c>
      <c r="AB1033" s="24" t="b">
        <v>0</v>
      </c>
      <c r="AC1033" s="61"/>
    </row>
    <row r="1034" spans="2:29" ht="13.7">
      <c r="B1034" s="24" t="s">
        <v>49</v>
      </c>
      <c r="C1034" s="24" t="s">
        <v>64</v>
      </c>
      <c r="D1034" s="24" t="s">
        <v>72</v>
      </c>
      <c r="E1034" s="24">
        <v>270</v>
      </c>
      <c r="F1034" s="26">
        <v>46204</v>
      </c>
      <c r="G1034" s="24" t="s">
        <v>52</v>
      </c>
      <c r="H1034" s="24" t="s">
        <v>53</v>
      </c>
      <c r="I1034" s="24" t="s">
        <v>59</v>
      </c>
      <c r="J1034" s="24" t="s">
        <v>126</v>
      </c>
      <c r="K1034" s="24">
        <v>1</v>
      </c>
      <c r="L1034" s="24" t="s">
        <v>66</v>
      </c>
      <c r="M1034" s="26">
        <v>46205</v>
      </c>
      <c r="N1034" s="27">
        <v>46205.541666666664</v>
      </c>
      <c r="O1034" s="27">
        <v>46205.729166666664</v>
      </c>
      <c r="P1034" s="24" t="s">
        <v>1840</v>
      </c>
      <c r="Q1034" s="24" t="s">
        <v>1841</v>
      </c>
      <c r="R1034" s="24" t="s">
        <v>281</v>
      </c>
      <c r="S1034" s="24" t="s">
        <v>213</v>
      </c>
      <c r="T1034" s="24" t="s">
        <v>59</v>
      </c>
      <c r="U1034" s="24" t="s">
        <v>179</v>
      </c>
      <c r="V1034" s="27">
        <v>46205.595138888886</v>
      </c>
      <c r="W1034" s="27">
        <v>46205.620138888888</v>
      </c>
      <c r="Z1034" s="24">
        <v>1</v>
      </c>
      <c r="AA1034" s="24" t="s">
        <v>58</v>
      </c>
      <c r="AB1034" s="24" t="b">
        <v>0</v>
      </c>
      <c r="AC1034" s="61"/>
    </row>
    <row r="1035" spans="2:29" ht="13.7">
      <c r="B1035" s="24" t="s">
        <v>49</v>
      </c>
      <c r="C1035" s="24" t="s">
        <v>64</v>
      </c>
      <c r="D1035" s="24" t="s">
        <v>72</v>
      </c>
      <c r="E1035" s="24">
        <v>270</v>
      </c>
      <c r="F1035" s="26">
        <v>46204</v>
      </c>
      <c r="G1035" s="24" t="s">
        <v>52</v>
      </c>
      <c r="H1035" s="24" t="s">
        <v>53</v>
      </c>
      <c r="I1035" s="24" t="s">
        <v>59</v>
      </c>
      <c r="J1035" s="24" t="s">
        <v>126</v>
      </c>
      <c r="K1035" s="24">
        <v>1</v>
      </c>
      <c r="L1035" s="24" t="s">
        <v>66</v>
      </c>
      <c r="M1035" s="26">
        <v>46205</v>
      </c>
      <c r="N1035" s="27">
        <v>46205.541666666664</v>
      </c>
      <c r="O1035" s="27">
        <v>46205.729166666664</v>
      </c>
      <c r="P1035" s="24" t="s">
        <v>1842</v>
      </c>
      <c r="Q1035" s="24" t="s">
        <v>1843</v>
      </c>
      <c r="R1035" s="24" t="s">
        <v>284</v>
      </c>
      <c r="T1035" s="24" t="s">
        <v>59</v>
      </c>
      <c r="U1035" s="24" t="s">
        <v>179</v>
      </c>
      <c r="V1035" s="27">
        <v>46205.547222222223</v>
      </c>
      <c r="W1035" s="27">
        <v>46205.581250000003</v>
      </c>
      <c r="Z1035" s="24">
        <v>1</v>
      </c>
      <c r="AA1035" s="24" t="s">
        <v>58</v>
      </c>
      <c r="AB1035" s="24" t="b">
        <v>0</v>
      </c>
      <c r="AC1035" s="61"/>
    </row>
    <row r="1036" spans="2:29" ht="13.7">
      <c r="B1036" s="24" t="s">
        <v>49</v>
      </c>
      <c r="C1036" s="24" t="s">
        <v>64</v>
      </c>
      <c r="D1036" s="24" t="s">
        <v>72</v>
      </c>
      <c r="E1036" s="24">
        <v>270</v>
      </c>
      <c r="F1036" s="26">
        <v>46204</v>
      </c>
      <c r="G1036" s="24" t="s">
        <v>52</v>
      </c>
      <c r="H1036" s="24" t="s">
        <v>53</v>
      </c>
      <c r="I1036" s="24" t="s">
        <v>68</v>
      </c>
      <c r="J1036" s="24" t="s">
        <v>125</v>
      </c>
      <c r="K1036" s="24">
        <v>1</v>
      </c>
      <c r="L1036" s="24" t="s">
        <v>66</v>
      </c>
      <c r="M1036" s="26">
        <v>46227</v>
      </c>
      <c r="N1036" s="27">
        <v>46227.375</v>
      </c>
      <c r="O1036" s="27">
        <v>46227.5625</v>
      </c>
      <c r="V1036" s="27"/>
      <c r="W1036" s="27"/>
      <c r="X1036" s="24">
        <v>4</v>
      </c>
      <c r="Y1036" s="24">
        <v>0</v>
      </c>
      <c r="Z1036" s="24">
        <v>4</v>
      </c>
      <c r="AA1036" s="24" t="s">
        <v>58</v>
      </c>
      <c r="AB1036" s="24" t="b">
        <v>0</v>
      </c>
      <c r="AC1036" s="61">
        <v>0</v>
      </c>
    </row>
    <row r="1037" spans="2:29" ht="13.7">
      <c r="B1037" s="24" t="s">
        <v>49</v>
      </c>
      <c r="C1037" s="24" t="s">
        <v>64</v>
      </c>
      <c r="D1037" s="24" t="s">
        <v>72</v>
      </c>
      <c r="E1037" s="24">
        <v>270</v>
      </c>
      <c r="F1037" s="26">
        <v>46204</v>
      </c>
      <c r="G1037" s="24" t="s">
        <v>52</v>
      </c>
      <c r="H1037" s="24" t="s">
        <v>53</v>
      </c>
      <c r="I1037" s="24" t="s">
        <v>68</v>
      </c>
      <c r="J1037" s="24" t="s">
        <v>126</v>
      </c>
      <c r="K1037" s="24">
        <v>1</v>
      </c>
      <c r="L1037" s="24" t="s">
        <v>66</v>
      </c>
      <c r="M1037" s="26">
        <v>46227</v>
      </c>
      <c r="N1037" s="27">
        <v>46227.375</v>
      </c>
      <c r="O1037" s="27">
        <v>46227.5625</v>
      </c>
      <c r="P1037" s="24" t="s">
        <v>1844</v>
      </c>
      <c r="Q1037" s="24" t="s">
        <v>1845</v>
      </c>
      <c r="R1037" s="24" t="s">
        <v>323</v>
      </c>
      <c r="T1037" s="24" t="s">
        <v>68</v>
      </c>
      <c r="U1037" s="24" t="s">
        <v>250</v>
      </c>
      <c r="V1037" s="27">
        <v>46227.476388888892</v>
      </c>
      <c r="W1037" s="27">
        <v>46227.50277777778</v>
      </c>
      <c r="Z1037" s="24">
        <v>1</v>
      </c>
      <c r="AA1037" s="24" t="s">
        <v>58</v>
      </c>
      <c r="AB1037" s="24" t="b">
        <v>0</v>
      </c>
      <c r="AC1037" s="61"/>
    </row>
    <row r="1038" spans="2:29" ht="13.7">
      <c r="B1038" s="24" t="s">
        <v>49</v>
      </c>
      <c r="C1038" s="24" t="s">
        <v>64</v>
      </c>
      <c r="D1038" s="24" t="s">
        <v>72</v>
      </c>
      <c r="E1038" s="24">
        <v>270</v>
      </c>
      <c r="F1038" s="26">
        <v>46204</v>
      </c>
      <c r="G1038" s="24" t="s">
        <v>52</v>
      </c>
      <c r="H1038" s="24" t="s">
        <v>53</v>
      </c>
      <c r="I1038" s="24" t="s">
        <v>68</v>
      </c>
      <c r="J1038" s="24" t="s">
        <v>126</v>
      </c>
      <c r="K1038" s="24">
        <v>1</v>
      </c>
      <c r="L1038" s="24" t="s">
        <v>66</v>
      </c>
      <c r="M1038" s="26">
        <v>46227</v>
      </c>
      <c r="N1038" s="27">
        <v>46227.375</v>
      </c>
      <c r="O1038" s="27">
        <v>46227.5625</v>
      </c>
      <c r="P1038" s="24" t="s">
        <v>1846</v>
      </c>
      <c r="Q1038" s="24" t="s">
        <v>1847</v>
      </c>
      <c r="R1038" s="24" t="s">
        <v>323</v>
      </c>
      <c r="T1038" s="24" t="s">
        <v>68</v>
      </c>
      <c r="U1038" s="24" t="s">
        <v>250</v>
      </c>
      <c r="V1038" s="27">
        <v>46227.381944444445</v>
      </c>
      <c r="W1038" s="27">
        <v>46227.405555555553</v>
      </c>
      <c r="Z1038" s="24">
        <v>1</v>
      </c>
      <c r="AA1038" s="24" t="s">
        <v>58</v>
      </c>
      <c r="AB1038" s="24" t="b">
        <v>0</v>
      </c>
      <c r="AC1038" s="61"/>
    </row>
    <row r="1039" spans="2:29" ht="13.7">
      <c r="B1039" s="24" t="s">
        <v>49</v>
      </c>
      <c r="C1039" s="24" t="s">
        <v>64</v>
      </c>
      <c r="D1039" s="24" t="s">
        <v>72</v>
      </c>
      <c r="E1039" s="24">
        <v>270</v>
      </c>
      <c r="F1039" s="26">
        <v>46204</v>
      </c>
      <c r="G1039" s="24" t="s">
        <v>52</v>
      </c>
      <c r="H1039" s="24" t="s">
        <v>53</v>
      </c>
      <c r="I1039" s="24" t="s">
        <v>68</v>
      </c>
      <c r="J1039" s="24" t="s">
        <v>126</v>
      </c>
      <c r="K1039" s="24">
        <v>1</v>
      </c>
      <c r="L1039" s="24" t="s">
        <v>66</v>
      </c>
      <c r="M1039" s="26">
        <v>46227</v>
      </c>
      <c r="N1039" s="27">
        <v>46227.375</v>
      </c>
      <c r="O1039" s="27">
        <v>46227.5625</v>
      </c>
      <c r="P1039" s="24" t="s">
        <v>1848</v>
      </c>
      <c r="Q1039" s="24" t="s">
        <v>1849</v>
      </c>
      <c r="R1039" s="24" t="s">
        <v>636</v>
      </c>
      <c r="S1039" s="24" t="s">
        <v>156</v>
      </c>
      <c r="T1039" s="24" t="s">
        <v>68</v>
      </c>
      <c r="U1039" s="24" t="s">
        <v>250</v>
      </c>
      <c r="V1039" s="27">
        <v>46227.515972222223</v>
      </c>
      <c r="W1039" s="27">
        <v>46227.539583333331</v>
      </c>
      <c r="Z1039" s="24">
        <v>1</v>
      </c>
      <c r="AA1039" s="24" t="s">
        <v>58</v>
      </c>
      <c r="AB1039" s="24" t="b">
        <v>0</v>
      </c>
      <c r="AC1039" s="61"/>
    </row>
    <row r="1040" spans="2:29" ht="13.7">
      <c r="B1040" s="24" t="s">
        <v>49</v>
      </c>
      <c r="C1040" s="24" t="s">
        <v>64</v>
      </c>
      <c r="D1040" s="24" t="s">
        <v>72</v>
      </c>
      <c r="E1040" s="24">
        <v>270</v>
      </c>
      <c r="F1040" s="26">
        <v>46204</v>
      </c>
      <c r="G1040" s="24" t="s">
        <v>52</v>
      </c>
      <c r="H1040" s="24" t="s">
        <v>53</v>
      </c>
      <c r="I1040" s="24" t="s">
        <v>68</v>
      </c>
      <c r="J1040" s="24" t="s">
        <v>126</v>
      </c>
      <c r="K1040" s="24">
        <v>1</v>
      </c>
      <c r="L1040" s="24" t="s">
        <v>66</v>
      </c>
      <c r="M1040" s="26">
        <v>46227</v>
      </c>
      <c r="N1040" s="27">
        <v>46227.375</v>
      </c>
      <c r="O1040" s="27">
        <v>46227.5625</v>
      </c>
      <c r="P1040" s="24" t="s">
        <v>1850</v>
      </c>
      <c r="Q1040" s="24" t="s">
        <v>1851</v>
      </c>
      <c r="R1040" s="24" t="s">
        <v>749</v>
      </c>
      <c r="S1040" s="24" t="s">
        <v>152</v>
      </c>
      <c r="T1040" s="24" t="s">
        <v>68</v>
      </c>
      <c r="U1040" s="24" t="s">
        <v>250</v>
      </c>
      <c r="V1040" s="27">
        <v>46227.429166666669</v>
      </c>
      <c r="W1040" s="27">
        <v>46227.453472222223</v>
      </c>
      <c r="Z1040" s="24">
        <v>1</v>
      </c>
      <c r="AA1040" s="24" t="s">
        <v>58</v>
      </c>
      <c r="AB1040" s="24" t="b">
        <v>0</v>
      </c>
      <c r="AC1040" s="61"/>
    </row>
    <row r="1041" spans="2:29" ht="13.7">
      <c r="B1041" s="24" t="s">
        <v>49</v>
      </c>
      <c r="C1041" s="24" t="s">
        <v>64</v>
      </c>
      <c r="D1041" s="24" t="s">
        <v>72</v>
      </c>
      <c r="E1041" s="24">
        <v>270</v>
      </c>
      <c r="F1041" s="26">
        <v>46235</v>
      </c>
      <c r="G1041" s="24" t="s">
        <v>52</v>
      </c>
      <c r="H1041" s="24" t="s">
        <v>53</v>
      </c>
      <c r="I1041" s="24" t="s">
        <v>68</v>
      </c>
      <c r="J1041" s="24" t="s">
        <v>125</v>
      </c>
      <c r="K1041" s="24">
        <v>1</v>
      </c>
      <c r="L1041" s="24" t="s">
        <v>66</v>
      </c>
      <c r="M1041" s="26">
        <v>46245</v>
      </c>
      <c r="N1041" s="27">
        <v>46245.333333333336</v>
      </c>
      <c r="O1041" s="27">
        <v>46245.520833333336</v>
      </c>
      <c r="V1041" s="27"/>
      <c r="W1041" s="27"/>
      <c r="X1041" s="24">
        <v>4</v>
      </c>
      <c r="Y1041" s="24">
        <v>0</v>
      </c>
      <c r="Z1041" s="24">
        <v>4</v>
      </c>
      <c r="AA1041" s="24" t="s">
        <v>60</v>
      </c>
      <c r="AB1041" s="24" t="b">
        <v>0</v>
      </c>
      <c r="AC1041" s="61">
        <v>0</v>
      </c>
    </row>
    <row r="1042" spans="2:29" ht="13.7">
      <c r="B1042" s="24" t="s">
        <v>49</v>
      </c>
      <c r="C1042" s="24" t="s">
        <v>64</v>
      </c>
      <c r="D1042" s="24" t="s">
        <v>72</v>
      </c>
      <c r="E1042" s="24">
        <v>270</v>
      </c>
      <c r="F1042" s="26">
        <v>46235</v>
      </c>
      <c r="G1042" s="24" t="s">
        <v>52</v>
      </c>
      <c r="H1042" s="24" t="s">
        <v>53</v>
      </c>
      <c r="I1042" s="24" t="s">
        <v>68</v>
      </c>
      <c r="J1042" s="24" t="s">
        <v>126</v>
      </c>
      <c r="K1042" s="24">
        <v>1</v>
      </c>
      <c r="L1042" s="24" t="s">
        <v>66</v>
      </c>
      <c r="M1042" s="26">
        <v>46245</v>
      </c>
      <c r="N1042" s="27">
        <v>46245.333333333336</v>
      </c>
      <c r="O1042" s="27">
        <v>46245.520833333336</v>
      </c>
      <c r="P1042" s="24" t="s">
        <v>1852</v>
      </c>
      <c r="Q1042" s="24" t="s">
        <v>1853</v>
      </c>
      <c r="R1042" s="24" t="s">
        <v>749</v>
      </c>
      <c r="T1042" s="24" t="s">
        <v>68</v>
      </c>
      <c r="U1042" s="24" t="s">
        <v>214</v>
      </c>
      <c r="V1042" s="27">
        <v>46245.474999999999</v>
      </c>
      <c r="W1042" s="27">
        <v>46245.496527777781</v>
      </c>
      <c r="Z1042" s="24">
        <v>1</v>
      </c>
      <c r="AA1042" s="24" t="s">
        <v>60</v>
      </c>
      <c r="AB1042" s="24" t="b">
        <v>0</v>
      </c>
      <c r="AC1042" s="61"/>
    </row>
    <row r="1043" spans="2:29" ht="13.7">
      <c r="B1043" s="24" t="s">
        <v>49</v>
      </c>
      <c r="C1043" s="24" t="s">
        <v>64</v>
      </c>
      <c r="D1043" s="24" t="s">
        <v>72</v>
      </c>
      <c r="E1043" s="24">
        <v>270</v>
      </c>
      <c r="F1043" s="26">
        <v>46235</v>
      </c>
      <c r="G1043" s="24" t="s">
        <v>52</v>
      </c>
      <c r="H1043" s="24" t="s">
        <v>53</v>
      </c>
      <c r="I1043" s="24" t="s">
        <v>68</v>
      </c>
      <c r="J1043" s="24" t="s">
        <v>126</v>
      </c>
      <c r="K1043" s="24">
        <v>1</v>
      </c>
      <c r="L1043" s="24" t="s">
        <v>66</v>
      </c>
      <c r="M1043" s="26">
        <v>46245</v>
      </c>
      <c r="N1043" s="27">
        <v>46245.333333333336</v>
      </c>
      <c r="O1043" s="27">
        <v>46245.520833333336</v>
      </c>
      <c r="P1043" s="24" t="s">
        <v>1854</v>
      </c>
      <c r="Q1043" s="24" t="s">
        <v>1855</v>
      </c>
      <c r="R1043" s="24" t="s">
        <v>323</v>
      </c>
      <c r="S1043" s="24" t="s">
        <v>160</v>
      </c>
      <c r="T1043" s="24" t="s">
        <v>68</v>
      </c>
      <c r="U1043" s="24" t="s">
        <v>214</v>
      </c>
      <c r="V1043" s="27">
        <v>46245.338194444441</v>
      </c>
      <c r="W1043" s="27">
        <v>46245.356249999997</v>
      </c>
      <c r="Z1043" s="24">
        <v>1</v>
      </c>
      <c r="AA1043" s="24" t="s">
        <v>60</v>
      </c>
      <c r="AB1043" s="24" t="b">
        <v>0</v>
      </c>
      <c r="AC1043" s="61"/>
    </row>
    <row r="1044" spans="2:29" ht="13.7">
      <c r="B1044" s="24" t="s">
        <v>49</v>
      </c>
      <c r="C1044" s="24" t="s">
        <v>64</v>
      </c>
      <c r="D1044" s="24" t="s">
        <v>72</v>
      </c>
      <c r="E1044" s="24">
        <v>270</v>
      </c>
      <c r="F1044" s="26">
        <v>46235</v>
      </c>
      <c r="G1044" s="24" t="s">
        <v>52</v>
      </c>
      <c r="H1044" s="24" t="s">
        <v>53</v>
      </c>
      <c r="I1044" s="24" t="s">
        <v>68</v>
      </c>
      <c r="J1044" s="24" t="s">
        <v>126</v>
      </c>
      <c r="K1044" s="24">
        <v>1</v>
      </c>
      <c r="L1044" s="24" t="s">
        <v>66</v>
      </c>
      <c r="M1044" s="26">
        <v>46245</v>
      </c>
      <c r="N1044" s="27">
        <v>46245.333333333336</v>
      </c>
      <c r="O1044" s="27">
        <v>46245.520833333336</v>
      </c>
      <c r="P1044" s="24" t="s">
        <v>1856</v>
      </c>
      <c r="Q1044" s="24" t="s">
        <v>1857</v>
      </c>
      <c r="R1044" s="24" t="s">
        <v>633</v>
      </c>
      <c r="T1044" s="24" t="s">
        <v>68</v>
      </c>
      <c r="U1044" s="24" t="s">
        <v>214</v>
      </c>
      <c r="V1044" s="27">
        <v>46245.381249999999</v>
      </c>
      <c r="W1044" s="27">
        <v>46245.40347222222</v>
      </c>
      <c r="Z1044" s="24">
        <v>1</v>
      </c>
      <c r="AA1044" s="24" t="s">
        <v>60</v>
      </c>
      <c r="AB1044" s="24" t="b">
        <v>0</v>
      </c>
      <c r="AC1044" s="61"/>
    </row>
    <row r="1045" spans="2:29" ht="13.7">
      <c r="B1045" s="24" t="s">
        <v>49</v>
      </c>
      <c r="C1045" s="24" t="s">
        <v>64</v>
      </c>
      <c r="D1045" s="24" t="s">
        <v>72</v>
      </c>
      <c r="E1045" s="24">
        <v>270</v>
      </c>
      <c r="F1045" s="26">
        <v>46235</v>
      </c>
      <c r="G1045" s="24" t="s">
        <v>52</v>
      </c>
      <c r="H1045" s="24" t="s">
        <v>53</v>
      </c>
      <c r="I1045" s="24" t="s">
        <v>68</v>
      </c>
      <c r="J1045" s="24" t="s">
        <v>126</v>
      </c>
      <c r="K1045" s="24">
        <v>1</v>
      </c>
      <c r="L1045" s="24" t="s">
        <v>66</v>
      </c>
      <c r="M1045" s="26">
        <v>46245</v>
      </c>
      <c r="N1045" s="27">
        <v>46245.333333333336</v>
      </c>
      <c r="O1045" s="27">
        <v>46245.520833333336</v>
      </c>
      <c r="P1045" s="24" t="s">
        <v>1858</v>
      </c>
      <c r="Q1045" s="24" t="s">
        <v>1859</v>
      </c>
      <c r="R1045" s="24" t="s">
        <v>636</v>
      </c>
      <c r="T1045" s="24" t="s">
        <v>68</v>
      </c>
      <c r="U1045" s="24" t="s">
        <v>214</v>
      </c>
      <c r="V1045" s="27">
        <v>46245.431944444441</v>
      </c>
      <c r="W1045" s="27">
        <v>46245.463194444441</v>
      </c>
      <c r="Z1045" s="24">
        <v>1</v>
      </c>
      <c r="AA1045" s="24" t="s">
        <v>60</v>
      </c>
      <c r="AB1045" s="24" t="b">
        <v>0</v>
      </c>
      <c r="AC1045" s="61"/>
    </row>
    <row r="1046" spans="2:29" ht="13.7">
      <c r="B1046" s="24" t="s">
        <v>49</v>
      </c>
      <c r="C1046" s="24" t="s">
        <v>64</v>
      </c>
      <c r="D1046" s="24" t="s">
        <v>72</v>
      </c>
      <c r="E1046" s="24">
        <v>270</v>
      </c>
      <c r="F1046" s="26">
        <v>46235</v>
      </c>
      <c r="G1046" s="24" t="s">
        <v>52</v>
      </c>
      <c r="H1046" s="24" t="s">
        <v>53</v>
      </c>
      <c r="I1046" s="24" t="s">
        <v>67</v>
      </c>
      <c r="J1046" s="24" t="s">
        <v>125</v>
      </c>
      <c r="K1046" s="24">
        <v>1</v>
      </c>
      <c r="L1046" s="24" t="s">
        <v>66</v>
      </c>
      <c r="M1046" s="26">
        <v>46260</v>
      </c>
      <c r="N1046" s="27">
        <v>46260.375</v>
      </c>
      <c r="O1046" s="27">
        <v>46260.5625</v>
      </c>
      <c r="V1046" s="27"/>
      <c r="W1046" s="27"/>
      <c r="X1046" s="24">
        <v>4</v>
      </c>
      <c r="Y1046" s="24">
        <v>0</v>
      </c>
      <c r="Z1046" s="24">
        <v>4</v>
      </c>
      <c r="AA1046" s="24" t="s">
        <v>60</v>
      </c>
      <c r="AB1046" s="24" t="b">
        <v>0</v>
      </c>
      <c r="AC1046" s="61">
        <v>0</v>
      </c>
    </row>
    <row r="1047" spans="2:29" ht="13.7">
      <c r="B1047" s="24" t="s">
        <v>49</v>
      </c>
      <c r="C1047" s="24" t="s">
        <v>64</v>
      </c>
      <c r="D1047" s="24" t="s">
        <v>72</v>
      </c>
      <c r="E1047" s="24">
        <v>270</v>
      </c>
      <c r="F1047" s="26">
        <v>46235</v>
      </c>
      <c r="G1047" s="24" t="s">
        <v>52</v>
      </c>
      <c r="H1047" s="24" t="s">
        <v>53</v>
      </c>
      <c r="I1047" s="24" t="s">
        <v>67</v>
      </c>
      <c r="J1047" s="24" t="s">
        <v>126</v>
      </c>
      <c r="K1047" s="24">
        <v>1</v>
      </c>
      <c r="L1047" s="24" t="s">
        <v>66</v>
      </c>
      <c r="M1047" s="26">
        <v>46260</v>
      </c>
      <c r="N1047" s="27">
        <v>46260.375</v>
      </c>
      <c r="O1047" s="27">
        <v>46260.5625</v>
      </c>
      <c r="P1047" s="24" t="s">
        <v>1860</v>
      </c>
      <c r="Q1047" s="24" t="s">
        <v>1861</v>
      </c>
      <c r="R1047" s="24" t="s">
        <v>608</v>
      </c>
      <c r="T1047" s="24" t="s">
        <v>67</v>
      </c>
      <c r="U1047" s="24" t="s">
        <v>224</v>
      </c>
      <c r="V1047" s="27">
        <v>46260.521527777775</v>
      </c>
      <c r="W1047" s="27">
        <v>46260.550694444442</v>
      </c>
      <c r="Z1047" s="24">
        <v>1</v>
      </c>
      <c r="AA1047" s="24" t="s">
        <v>60</v>
      </c>
      <c r="AB1047" s="24" t="b">
        <v>0</v>
      </c>
      <c r="AC1047" s="61"/>
    </row>
    <row r="1048" spans="2:29" ht="13.7">
      <c r="B1048" s="24" t="s">
        <v>49</v>
      </c>
      <c r="C1048" s="24" t="s">
        <v>64</v>
      </c>
      <c r="D1048" s="24" t="s">
        <v>72</v>
      </c>
      <c r="E1048" s="24">
        <v>270</v>
      </c>
      <c r="F1048" s="26">
        <v>46235</v>
      </c>
      <c r="G1048" s="24" t="s">
        <v>52</v>
      </c>
      <c r="H1048" s="24" t="s">
        <v>53</v>
      </c>
      <c r="I1048" s="24" t="s">
        <v>67</v>
      </c>
      <c r="J1048" s="24" t="s">
        <v>126</v>
      </c>
      <c r="K1048" s="24">
        <v>1</v>
      </c>
      <c r="L1048" s="24" t="s">
        <v>66</v>
      </c>
      <c r="M1048" s="26">
        <v>46260</v>
      </c>
      <c r="N1048" s="27">
        <v>46260.375</v>
      </c>
      <c r="O1048" s="27">
        <v>46260.5625</v>
      </c>
      <c r="P1048" s="24" t="s">
        <v>1862</v>
      </c>
      <c r="Q1048" s="24" t="s">
        <v>1863</v>
      </c>
      <c r="R1048" s="24" t="s">
        <v>608</v>
      </c>
      <c r="S1048" s="24" t="s">
        <v>198</v>
      </c>
      <c r="T1048" s="24" t="s">
        <v>67</v>
      </c>
      <c r="U1048" s="24" t="s">
        <v>224</v>
      </c>
      <c r="V1048" s="27">
        <v>46260.381249999999</v>
      </c>
      <c r="W1048" s="27">
        <v>46260.413888888892</v>
      </c>
      <c r="Z1048" s="24">
        <v>1</v>
      </c>
      <c r="AA1048" s="24" t="s">
        <v>60</v>
      </c>
      <c r="AB1048" s="24" t="b">
        <v>0</v>
      </c>
      <c r="AC1048" s="61"/>
    </row>
    <row r="1049" spans="2:29" ht="13.7">
      <c r="B1049" s="24" t="s">
        <v>49</v>
      </c>
      <c r="C1049" s="24" t="s">
        <v>64</v>
      </c>
      <c r="D1049" s="24" t="s">
        <v>72</v>
      </c>
      <c r="E1049" s="24">
        <v>270</v>
      </c>
      <c r="F1049" s="26">
        <v>46235</v>
      </c>
      <c r="G1049" s="24" t="s">
        <v>52</v>
      </c>
      <c r="H1049" s="24" t="s">
        <v>53</v>
      </c>
      <c r="I1049" s="24" t="s">
        <v>67</v>
      </c>
      <c r="J1049" s="24" t="s">
        <v>126</v>
      </c>
      <c r="K1049" s="24">
        <v>1</v>
      </c>
      <c r="L1049" s="24" t="s">
        <v>66</v>
      </c>
      <c r="M1049" s="26">
        <v>46260</v>
      </c>
      <c r="N1049" s="27">
        <v>46260.375</v>
      </c>
      <c r="O1049" s="27">
        <v>46260.5625</v>
      </c>
      <c r="P1049" s="24" t="s">
        <v>1864</v>
      </c>
      <c r="Q1049" s="24" t="s">
        <v>1865</v>
      </c>
      <c r="R1049" s="24" t="s">
        <v>608</v>
      </c>
      <c r="T1049" s="24" t="s">
        <v>67</v>
      </c>
      <c r="U1049" s="24" t="s">
        <v>224</v>
      </c>
      <c r="V1049" s="27">
        <v>46260.42291666667</v>
      </c>
      <c r="W1049" s="27">
        <v>46260.445833333331</v>
      </c>
      <c r="Z1049" s="24">
        <v>1</v>
      </c>
      <c r="AA1049" s="24" t="s">
        <v>60</v>
      </c>
      <c r="AB1049" s="24" t="b">
        <v>0</v>
      </c>
      <c r="AC1049" s="61"/>
    </row>
    <row r="1050" spans="2:29" ht="13.7">
      <c r="B1050" s="24" t="s">
        <v>49</v>
      </c>
      <c r="C1050" s="24" t="s">
        <v>64</v>
      </c>
      <c r="D1050" s="24" t="s">
        <v>72</v>
      </c>
      <c r="E1050" s="24">
        <v>270</v>
      </c>
      <c r="F1050" s="26">
        <v>46235</v>
      </c>
      <c r="G1050" s="24" t="s">
        <v>52</v>
      </c>
      <c r="H1050" s="24" t="s">
        <v>53</v>
      </c>
      <c r="I1050" s="24" t="s">
        <v>67</v>
      </c>
      <c r="J1050" s="24" t="s">
        <v>126</v>
      </c>
      <c r="K1050" s="24">
        <v>1</v>
      </c>
      <c r="L1050" s="24" t="s">
        <v>66</v>
      </c>
      <c r="M1050" s="26">
        <v>46260</v>
      </c>
      <c r="N1050" s="27">
        <v>46260.375</v>
      </c>
      <c r="O1050" s="27">
        <v>46260.5625</v>
      </c>
      <c r="P1050" s="24" t="s">
        <v>1866</v>
      </c>
      <c r="Q1050" s="24" t="s">
        <v>1867</v>
      </c>
      <c r="R1050" s="24" t="s">
        <v>687</v>
      </c>
      <c r="T1050" s="24" t="s">
        <v>67</v>
      </c>
      <c r="U1050" s="24" t="s">
        <v>224</v>
      </c>
      <c r="V1050" s="27">
        <v>46260.472916666666</v>
      </c>
      <c r="W1050" s="27">
        <v>46260.495138888888</v>
      </c>
      <c r="Z1050" s="24">
        <v>1</v>
      </c>
      <c r="AA1050" s="24" t="s">
        <v>60</v>
      </c>
      <c r="AB1050" s="24" t="b">
        <v>0</v>
      </c>
      <c r="AC1050" s="61"/>
    </row>
    <row r="1051" spans="2:29" ht="13.7">
      <c r="B1051" s="24" t="s">
        <v>49</v>
      </c>
      <c r="C1051" s="24" t="s">
        <v>64</v>
      </c>
      <c r="D1051" s="24" t="s">
        <v>72</v>
      </c>
      <c r="E1051" s="24">
        <v>270</v>
      </c>
      <c r="F1051" s="26">
        <v>46235</v>
      </c>
      <c r="G1051" s="24" t="s">
        <v>52</v>
      </c>
      <c r="H1051" s="24" t="s">
        <v>53</v>
      </c>
      <c r="I1051" s="24" t="s">
        <v>68</v>
      </c>
      <c r="J1051" s="24" t="s">
        <v>125</v>
      </c>
      <c r="K1051" s="24">
        <v>1</v>
      </c>
      <c r="L1051" s="24" t="s">
        <v>66</v>
      </c>
      <c r="M1051" s="26">
        <v>46262</v>
      </c>
      <c r="N1051" s="27">
        <v>46262.354166666664</v>
      </c>
      <c r="O1051" s="27">
        <v>46262.541666666664</v>
      </c>
      <c r="V1051" s="27"/>
      <c r="W1051" s="27"/>
      <c r="X1051" s="24">
        <v>4</v>
      </c>
      <c r="Y1051" s="24">
        <v>0</v>
      </c>
      <c r="Z1051" s="24">
        <v>4</v>
      </c>
      <c r="AA1051" s="24" t="s">
        <v>60</v>
      </c>
      <c r="AB1051" s="24" t="b">
        <v>0</v>
      </c>
      <c r="AC1051" s="61">
        <v>0</v>
      </c>
    </row>
    <row r="1052" spans="2:29" ht="13.7">
      <c r="B1052" s="24" t="s">
        <v>49</v>
      </c>
      <c r="C1052" s="24" t="s">
        <v>64</v>
      </c>
      <c r="D1052" s="24" t="s">
        <v>72</v>
      </c>
      <c r="E1052" s="24">
        <v>270</v>
      </c>
      <c r="F1052" s="26">
        <v>46235</v>
      </c>
      <c r="G1052" s="24" t="s">
        <v>52</v>
      </c>
      <c r="H1052" s="24" t="s">
        <v>53</v>
      </c>
      <c r="I1052" s="24" t="s">
        <v>68</v>
      </c>
      <c r="J1052" s="24" t="s">
        <v>126</v>
      </c>
      <c r="K1052" s="24">
        <v>1</v>
      </c>
      <c r="L1052" s="24" t="s">
        <v>66</v>
      </c>
      <c r="M1052" s="26">
        <v>46262</v>
      </c>
      <c r="N1052" s="27">
        <v>46262.354166666664</v>
      </c>
      <c r="O1052" s="27">
        <v>46262.541666666664</v>
      </c>
      <c r="P1052" s="24" t="s">
        <v>1868</v>
      </c>
      <c r="Q1052" s="24" t="s">
        <v>1869</v>
      </c>
      <c r="R1052" s="24" t="s">
        <v>636</v>
      </c>
      <c r="S1052" s="24" t="s">
        <v>213</v>
      </c>
      <c r="T1052" s="24" t="s">
        <v>68</v>
      </c>
      <c r="U1052" s="24" t="s">
        <v>143</v>
      </c>
      <c r="V1052" s="27">
        <v>46262.356249999997</v>
      </c>
      <c r="W1052" s="27">
        <v>46262.387499999997</v>
      </c>
      <c r="Z1052" s="24">
        <v>1</v>
      </c>
      <c r="AA1052" s="24" t="s">
        <v>60</v>
      </c>
      <c r="AB1052" s="24" t="b">
        <v>0</v>
      </c>
      <c r="AC1052" s="61"/>
    </row>
    <row r="1053" spans="2:29" ht="13.7">
      <c r="B1053" s="24" t="s">
        <v>49</v>
      </c>
      <c r="C1053" s="24" t="s">
        <v>64</v>
      </c>
      <c r="D1053" s="24" t="s">
        <v>72</v>
      </c>
      <c r="E1053" s="24">
        <v>270</v>
      </c>
      <c r="F1053" s="26">
        <v>46235</v>
      </c>
      <c r="G1053" s="24" t="s">
        <v>52</v>
      </c>
      <c r="H1053" s="24" t="s">
        <v>53</v>
      </c>
      <c r="I1053" s="24" t="s">
        <v>68</v>
      </c>
      <c r="J1053" s="24" t="s">
        <v>126</v>
      </c>
      <c r="K1053" s="24">
        <v>1</v>
      </c>
      <c r="L1053" s="24" t="s">
        <v>66</v>
      </c>
      <c r="M1053" s="26">
        <v>46262</v>
      </c>
      <c r="N1053" s="27">
        <v>46262.354166666664</v>
      </c>
      <c r="O1053" s="27">
        <v>46262.541666666664</v>
      </c>
      <c r="P1053" s="24" t="s">
        <v>1870</v>
      </c>
      <c r="Q1053" s="24" t="s">
        <v>1871</v>
      </c>
      <c r="R1053" s="24" t="s">
        <v>323</v>
      </c>
      <c r="S1053" s="24" t="s">
        <v>152</v>
      </c>
      <c r="T1053" s="24" t="s">
        <v>68</v>
      </c>
      <c r="U1053" s="24" t="s">
        <v>143</v>
      </c>
      <c r="V1053" s="27">
        <v>46262.402777777781</v>
      </c>
      <c r="W1053" s="27">
        <v>46262.431944444441</v>
      </c>
      <c r="Z1053" s="24">
        <v>1</v>
      </c>
      <c r="AA1053" s="24" t="s">
        <v>60</v>
      </c>
      <c r="AB1053" s="24" t="b">
        <v>0</v>
      </c>
      <c r="AC1053" s="61"/>
    </row>
    <row r="1054" spans="2:29" ht="13.7">
      <c r="B1054" s="24" t="s">
        <v>49</v>
      </c>
      <c r="C1054" s="24" t="s">
        <v>64</v>
      </c>
      <c r="D1054" s="24" t="s">
        <v>72</v>
      </c>
      <c r="E1054" s="24">
        <v>270</v>
      </c>
      <c r="F1054" s="26">
        <v>46235</v>
      </c>
      <c r="G1054" s="24" t="s">
        <v>52</v>
      </c>
      <c r="H1054" s="24" t="s">
        <v>53</v>
      </c>
      <c r="I1054" s="24" t="s">
        <v>68</v>
      </c>
      <c r="J1054" s="24" t="s">
        <v>126</v>
      </c>
      <c r="K1054" s="24">
        <v>1</v>
      </c>
      <c r="L1054" s="24" t="s">
        <v>66</v>
      </c>
      <c r="M1054" s="26">
        <v>46262</v>
      </c>
      <c r="N1054" s="27">
        <v>46262.354166666664</v>
      </c>
      <c r="O1054" s="27">
        <v>46262.541666666664</v>
      </c>
      <c r="P1054" s="24" t="s">
        <v>1872</v>
      </c>
      <c r="Q1054" s="24" t="s">
        <v>1873</v>
      </c>
      <c r="R1054" s="24" t="s">
        <v>323</v>
      </c>
      <c r="S1054" s="24" t="s">
        <v>152</v>
      </c>
      <c r="T1054" s="24" t="s">
        <v>68</v>
      </c>
      <c r="U1054" s="24" t="s">
        <v>143</v>
      </c>
      <c r="V1054" s="27">
        <v>46262.495833333334</v>
      </c>
      <c r="W1054" s="27">
        <v>46262.52847222222</v>
      </c>
      <c r="Z1054" s="24">
        <v>1</v>
      </c>
      <c r="AA1054" s="24" t="s">
        <v>60</v>
      </c>
      <c r="AB1054" s="24" t="b">
        <v>0</v>
      </c>
      <c r="AC1054" s="61"/>
    </row>
    <row r="1055" spans="2:29" ht="13.7">
      <c r="B1055" s="24" t="s">
        <v>49</v>
      </c>
      <c r="C1055" s="24" t="s">
        <v>64</v>
      </c>
      <c r="D1055" s="24" t="s">
        <v>72</v>
      </c>
      <c r="E1055" s="24">
        <v>270</v>
      </c>
      <c r="F1055" s="26">
        <v>46235</v>
      </c>
      <c r="G1055" s="24" t="s">
        <v>52</v>
      </c>
      <c r="H1055" s="24" t="s">
        <v>53</v>
      </c>
      <c r="I1055" s="24" t="s">
        <v>68</v>
      </c>
      <c r="J1055" s="24" t="s">
        <v>126</v>
      </c>
      <c r="K1055" s="24">
        <v>1</v>
      </c>
      <c r="L1055" s="24" t="s">
        <v>66</v>
      </c>
      <c r="M1055" s="26">
        <v>46262</v>
      </c>
      <c r="N1055" s="27">
        <v>46262.354166666664</v>
      </c>
      <c r="O1055" s="27">
        <v>46262.541666666664</v>
      </c>
      <c r="P1055" s="24" t="s">
        <v>1874</v>
      </c>
      <c r="Q1055" s="24" t="s">
        <v>1875</v>
      </c>
      <c r="R1055" s="24" t="s">
        <v>636</v>
      </c>
      <c r="T1055" s="24" t="s">
        <v>68</v>
      </c>
      <c r="U1055" s="24" t="s">
        <v>143</v>
      </c>
      <c r="V1055" s="27">
        <v>46262.449305555558</v>
      </c>
      <c r="W1055" s="27">
        <v>46262.479166666664</v>
      </c>
      <c r="Z1055" s="24">
        <v>1</v>
      </c>
      <c r="AA1055" s="24" t="s">
        <v>60</v>
      </c>
      <c r="AB1055" s="24" t="b">
        <v>0</v>
      </c>
      <c r="AC1055" s="61"/>
    </row>
    <row r="1056" spans="2:29" ht="13.7">
      <c r="B1056" s="24" t="s">
        <v>49</v>
      </c>
      <c r="C1056" s="24" t="s">
        <v>64</v>
      </c>
      <c r="D1056" s="24" t="s">
        <v>72</v>
      </c>
      <c r="E1056" s="24">
        <v>300</v>
      </c>
      <c r="F1056" s="26">
        <v>46204</v>
      </c>
      <c r="G1056" s="24" t="s">
        <v>52</v>
      </c>
      <c r="H1056" s="24" t="s">
        <v>53</v>
      </c>
      <c r="I1056" s="24" t="s">
        <v>57</v>
      </c>
      <c r="J1056" s="24" t="s">
        <v>125</v>
      </c>
      <c r="K1056" s="24">
        <v>1</v>
      </c>
      <c r="L1056" s="24" t="s">
        <v>66</v>
      </c>
      <c r="M1056" s="26">
        <v>46231</v>
      </c>
      <c r="N1056" s="27">
        <v>46231.354166666664</v>
      </c>
      <c r="O1056" s="27">
        <v>46231.5625</v>
      </c>
      <c r="V1056" s="27"/>
      <c r="W1056" s="27"/>
      <c r="X1056" s="24">
        <v>4</v>
      </c>
      <c r="Y1056" s="24">
        <v>0</v>
      </c>
      <c r="Z1056" s="24">
        <v>4</v>
      </c>
      <c r="AA1056" s="24" t="s">
        <v>58</v>
      </c>
      <c r="AB1056" s="24" t="b">
        <v>0</v>
      </c>
      <c r="AC1056" s="61">
        <v>0</v>
      </c>
    </row>
    <row r="1057" spans="2:29" ht="13.7">
      <c r="B1057" s="24" t="s">
        <v>49</v>
      </c>
      <c r="C1057" s="24" t="s">
        <v>64</v>
      </c>
      <c r="D1057" s="24" t="s">
        <v>72</v>
      </c>
      <c r="E1057" s="24">
        <v>300</v>
      </c>
      <c r="F1057" s="26">
        <v>46204</v>
      </c>
      <c r="G1057" s="24" t="s">
        <v>52</v>
      </c>
      <c r="H1057" s="24" t="s">
        <v>53</v>
      </c>
      <c r="I1057" s="24" t="s">
        <v>57</v>
      </c>
      <c r="J1057" s="24" t="s">
        <v>126</v>
      </c>
      <c r="K1057" s="24">
        <v>1</v>
      </c>
      <c r="L1057" s="24" t="s">
        <v>66</v>
      </c>
      <c r="M1057" s="26">
        <v>46231</v>
      </c>
      <c r="N1057" s="27">
        <v>46231.354166666664</v>
      </c>
      <c r="O1057" s="27">
        <v>46231.5625</v>
      </c>
      <c r="P1057" s="24" t="s">
        <v>1876</v>
      </c>
      <c r="Q1057" s="24" t="s">
        <v>1877</v>
      </c>
      <c r="R1057" s="24" t="s">
        <v>159</v>
      </c>
      <c r="T1057" s="24" t="s">
        <v>57</v>
      </c>
      <c r="U1057" s="24" t="s">
        <v>269</v>
      </c>
      <c r="V1057" s="27">
        <v>46231.51666666667</v>
      </c>
      <c r="W1057" s="27">
        <v>46231.545138888891</v>
      </c>
      <c r="Z1057" s="24">
        <v>1</v>
      </c>
      <c r="AA1057" s="24" t="s">
        <v>58</v>
      </c>
      <c r="AB1057" s="24" t="b">
        <v>0</v>
      </c>
      <c r="AC1057" s="61"/>
    </row>
    <row r="1058" spans="2:29" ht="13.7">
      <c r="B1058" s="24" t="s">
        <v>49</v>
      </c>
      <c r="C1058" s="24" t="s">
        <v>64</v>
      </c>
      <c r="D1058" s="24" t="s">
        <v>72</v>
      </c>
      <c r="E1058" s="24">
        <v>300</v>
      </c>
      <c r="F1058" s="26">
        <v>46204</v>
      </c>
      <c r="G1058" s="24" t="s">
        <v>52</v>
      </c>
      <c r="H1058" s="24" t="s">
        <v>53</v>
      </c>
      <c r="I1058" s="24" t="s">
        <v>57</v>
      </c>
      <c r="J1058" s="24" t="s">
        <v>126</v>
      </c>
      <c r="K1058" s="24">
        <v>1</v>
      </c>
      <c r="L1058" s="24" t="s">
        <v>66</v>
      </c>
      <c r="M1058" s="26">
        <v>46231</v>
      </c>
      <c r="N1058" s="27">
        <v>46231.354166666664</v>
      </c>
      <c r="O1058" s="27">
        <v>46231.5625</v>
      </c>
      <c r="P1058" s="24" t="s">
        <v>1878</v>
      </c>
      <c r="Q1058" s="24" t="s">
        <v>1879</v>
      </c>
      <c r="R1058" s="24" t="s">
        <v>155</v>
      </c>
      <c r="T1058" s="24" t="s">
        <v>57</v>
      </c>
      <c r="U1058" s="24" t="s">
        <v>269</v>
      </c>
      <c r="V1058" s="27">
        <v>46231.461111111108</v>
      </c>
      <c r="W1058" s="27">
        <v>46231.489583333336</v>
      </c>
      <c r="Z1058" s="24">
        <v>1</v>
      </c>
      <c r="AA1058" s="24" t="s">
        <v>58</v>
      </c>
      <c r="AB1058" s="24" t="b">
        <v>0</v>
      </c>
      <c r="AC1058" s="61"/>
    </row>
    <row r="1059" spans="2:29" ht="13.7">
      <c r="B1059" s="24" t="s">
        <v>49</v>
      </c>
      <c r="C1059" s="24" t="s">
        <v>64</v>
      </c>
      <c r="D1059" s="24" t="s">
        <v>72</v>
      </c>
      <c r="E1059" s="24">
        <v>300</v>
      </c>
      <c r="F1059" s="26">
        <v>46204</v>
      </c>
      <c r="G1059" s="24" t="s">
        <v>52</v>
      </c>
      <c r="H1059" s="24" t="s">
        <v>53</v>
      </c>
      <c r="I1059" s="24" t="s">
        <v>57</v>
      </c>
      <c r="J1059" s="24" t="s">
        <v>126</v>
      </c>
      <c r="K1059" s="24">
        <v>1</v>
      </c>
      <c r="L1059" s="24" t="s">
        <v>66</v>
      </c>
      <c r="M1059" s="26">
        <v>46231</v>
      </c>
      <c r="N1059" s="27">
        <v>46231.354166666664</v>
      </c>
      <c r="O1059" s="27">
        <v>46231.5625</v>
      </c>
      <c r="P1059" s="24" t="s">
        <v>1880</v>
      </c>
      <c r="Q1059" s="24" t="s">
        <v>1881</v>
      </c>
      <c r="R1059" s="24" t="s">
        <v>185</v>
      </c>
      <c r="T1059" s="24" t="s">
        <v>57</v>
      </c>
      <c r="U1059" s="24" t="s">
        <v>269</v>
      </c>
      <c r="V1059" s="27">
        <v>46231.411805555559</v>
      </c>
      <c r="W1059" s="27">
        <v>46231.44027777778</v>
      </c>
      <c r="Z1059" s="24">
        <v>1</v>
      </c>
      <c r="AA1059" s="24" t="s">
        <v>58</v>
      </c>
      <c r="AB1059" s="24" t="b">
        <v>0</v>
      </c>
      <c r="AC1059" s="61"/>
    </row>
    <row r="1060" spans="2:29" ht="13.7">
      <c r="B1060" s="24" t="s">
        <v>49</v>
      </c>
      <c r="C1060" s="24" t="s">
        <v>64</v>
      </c>
      <c r="D1060" s="24" t="s">
        <v>72</v>
      </c>
      <c r="E1060" s="24">
        <v>300</v>
      </c>
      <c r="F1060" s="26">
        <v>46204</v>
      </c>
      <c r="G1060" s="24" t="s">
        <v>52</v>
      </c>
      <c r="H1060" s="24" t="s">
        <v>53</v>
      </c>
      <c r="I1060" s="24" t="s">
        <v>57</v>
      </c>
      <c r="J1060" s="24" t="s">
        <v>126</v>
      </c>
      <c r="K1060" s="24">
        <v>1</v>
      </c>
      <c r="L1060" s="24" t="s">
        <v>66</v>
      </c>
      <c r="M1060" s="26">
        <v>46231</v>
      </c>
      <c r="N1060" s="27">
        <v>46231.354166666664</v>
      </c>
      <c r="O1060" s="27">
        <v>46231.5625</v>
      </c>
      <c r="P1060" s="24" t="s">
        <v>1882</v>
      </c>
      <c r="Q1060" s="24" t="s">
        <v>1883</v>
      </c>
      <c r="R1060" s="24" t="s">
        <v>155</v>
      </c>
      <c r="T1060" s="24" t="s">
        <v>57</v>
      </c>
      <c r="U1060" s="24" t="s">
        <v>269</v>
      </c>
      <c r="V1060" s="27">
        <v>46231.361805555556</v>
      </c>
      <c r="W1060" s="27">
        <v>46231.4</v>
      </c>
      <c r="Z1060" s="24">
        <v>1</v>
      </c>
      <c r="AA1060" s="24" t="s">
        <v>58</v>
      </c>
      <c r="AB1060" s="24" t="b">
        <v>0</v>
      </c>
      <c r="AC1060" s="61"/>
    </row>
    <row r="1061" spans="2:29" ht="13.7">
      <c r="B1061" s="24" t="s">
        <v>49</v>
      </c>
      <c r="C1061" s="24" t="s">
        <v>64</v>
      </c>
      <c r="D1061" s="24" t="s">
        <v>72</v>
      </c>
      <c r="E1061" s="24">
        <v>300</v>
      </c>
      <c r="F1061" s="26">
        <v>46235</v>
      </c>
      <c r="G1061" s="24" t="s">
        <v>52</v>
      </c>
      <c r="H1061" s="24" t="s">
        <v>53</v>
      </c>
      <c r="I1061" s="24" t="s">
        <v>62</v>
      </c>
      <c r="J1061" s="24" t="s">
        <v>125</v>
      </c>
      <c r="K1061" s="24">
        <v>1</v>
      </c>
      <c r="L1061" s="24" t="s">
        <v>66</v>
      </c>
      <c r="M1061" s="26">
        <v>46236</v>
      </c>
      <c r="N1061" s="27">
        <v>46236.354166666664</v>
      </c>
      <c r="O1061" s="27">
        <v>46236.5625</v>
      </c>
      <c r="V1061" s="27"/>
      <c r="W1061" s="27"/>
      <c r="X1061" s="24">
        <v>4</v>
      </c>
      <c r="Y1061" s="24">
        <v>0</v>
      </c>
      <c r="Z1061" s="24">
        <v>4</v>
      </c>
      <c r="AA1061" s="24" t="s">
        <v>60</v>
      </c>
      <c r="AB1061" s="24" t="b">
        <v>0</v>
      </c>
      <c r="AC1061" s="61">
        <v>0</v>
      </c>
    </row>
    <row r="1062" spans="2:29" ht="13.7">
      <c r="B1062" s="24" t="s">
        <v>49</v>
      </c>
      <c r="C1062" s="24" t="s">
        <v>64</v>
      </c>
      <c r="D1062" s="24" t="s">
        <v>72</v>
      </c>
      <c r="E1062" s="24">
        <v>300</v>
      </c>
      <c r="F1062" s="26">
        <v>46235</v>
      </c>
      <c r="G1062" s="24" t="s">
        <v>52</v>
      </c>
      <c r="H1062" s="24" t="s">
        <v>53</v>
      </c>
      <c r="I1062" s="24" t="s">
        <v>62</v>
      </c>
      <c r="J1062" s="24" t="s">
        <v>126</v>
      </c>
      <c r="K1062" s="24">
        <v>1</v>
      </c>
      <c r="L1062" s="24" t="s">
        <v>66</v>
      </c>
      <c r="M1062" s="26">
        <v>46236</v>
      </c>
      <c r="N1062" s="27">
        <v>46236.354166666664</v>
      </c>
      <c r="O1062" s="27">
        <v>46236.5625</v>
      </c>
      <c r="P1062" s="24" t="s">
        <v>1884</v>
      </c>
      <c r="Q1062" s="24" t="s">
        <v>1885</v>
      </c>
      <c r="R1062" s="24" t="s">
        <v>328</v>
      </c>
      <c r="T1062" s="24" t="s">
        <v>62</v>
      </c>
      <c r="U1062" s="24" t="s">
        <v>179</v>
      </c>
      <c r="V1062" s="27">
        <v>46236.40902777778</v>
      </c>
      <c r="W1062" s="27">
        <v>46236.447222222225</v>
      </c>
      <c r="Z1062" s="24">
        <v>1</v>
      </c>
      <c r="AA1062" s="24" t="s">
        <v>60</v>
      </c>
      <c r="AB1062" s="24" t="b">
        <v>0</v>
      </c>
      <c r="AC1062" s="61"/>
    </row>
    <row r="1063" spans="2:29" ht="13.7">
      <c r="B1063" s="24" t="s">
        <v>49</v>
      </c>
      <c r="C1063" s="24" t="s">
        <v>64</v>
      </c>
      <c r="D1063" s="24" t="s">
        <v>72</v>
      </c>
      <c r="E1063" s="24">
        <v>300</v>
      </c>
      <c r="F1063" s="26">
        <v>46235</v>
      </c>
      <c r="G1063" s="24" t="s">
        <v>52</v>
      </c>
      <c r="H1063" s="24" t="s">
        <v>53</v>
      </c>
      <c r="I1063" s="24" t="s">
        <v>62</v>
      </c>
      <c r="J1063" s="24" t="s">
        <v>126</v>
      </c>
      <c r="K1063" s="24">
        <v>1</v>
      </c>
      <c r="L1063" s="24" t="s">
        <v>66</v>
      </c>
      <c r="M1063" s="26">
        <v>46236</v>
      </c>
      <c r="N1063" s="27">
        <v>46236.354166666664</v>
      </c>
      <c r="O1063" s="27">
        <v>46236.5625</v>
      </c>
      <c r="P1063" s="24" t="s">
        <v>1886</v>
      </c>
      <c r="Q1063" s="24" t="s">
        <v>1887</v>
      </c>
      <c r="R1063" s="24" t="s">
        <v>253</v>
      </c>
      <c r="T1063" s="24" t="s">
        <v>62</v>
      </c>
      <c r="U1063" s="24" t="s">
        <v>179</v>
      </c>
      <c r="V1063" s="27">
        <v>46236.518750000003</v>
      </c>
      <c r="W1063" s="27">
        <v>46236.549305555556</v>
      </c>
      <c r="Z1063" s="24">
        <v>1</v>
      </c>
      <c r="AA1063" s="24" t="s">
        <v>60</v>
      </c>
      <c r="AB1063" s="24" t="b">
        <v>0</v>
      </c>
      <c r="AC1063" s="61"/>
    </row>
    <row r="1064" spans="2:29" ht="13.7">
      <c r="B1064" s="24" t="s">
        <v>49</v>
      </c>
      <c r="C1064" s="24" t="s">
        <v>64</v>
      </c>
      <c r="D1064" s="24" t="s">
        <v>72</v>
      </c>
      <c r="E1064" s="24">
        <v>300</v>
      </c>
      <c r="F1064" s="26">
        <v>46235</v>
      </c>
      <c r="G1064" s="24" t="s">
        <v>52</v>
      </c>
      <c r="H1064" s="24" t="s">
        <v>53</v>
      </c>
      <c r="I1064" s="24" t="s">
        <v>62</v>
      </c>
      <c r="J1064" s="24" t="s">
        <v>126</v>
      </c>
      <c r="K1064" s="24">
        <v>1</v>
      </c>
      <c r="L1064" s="24" t="s">
        <v>66</v>
      </c>
      <c r="M1064" s="26">
        <v>46236</v>
      </c>
      <c r="N1064" s="27">
        <v>46236.354166666664</v>
      </c>
      <c r="O1064" s="27">
        <v>46236.5625</v>
      </c>
      <c r="P1064" s="24" t="s">
        <v>1888</v>
      </c>
      <c r="Q1064" s="24" t="s">
        <v>1889</v>
      </c>
      <c r="R1064" s="24" t="s">
        <v>323</v>
      </c>
      <c r="T1064" s="24" t="s">
        <v>62</v>
      </c>
      <c r="U1064" s="24" t="s">
        <v>179</v>
      </c>
      <c r="V1064" s="27">
        <v>46236.361805555556</v>
      </c>
      <c r="W1064" s="27">
        <v>46236.39166666667</v>
      </c>
      <c r="Z1064" s="24">
        <v>1</v>
      </c>
      <c r="AA1064" s="24" t="s">
        <v>60</v>
      </c>
      <c r="AB1064" s="24" t="b">
        <v>0</v>
      </c>
      <c r="AC1064" s="61"/>
    </row>
    <row r="1065" spans="2:29" ht="13.7">
      <c r="B1065" s="24" t="s">
        <v>49</v>
      </c>
      <c r="C1065" s="24" t="s">
        <v>64</v>
      </c>
      <c r="D1065" s="24" t="s">
        <v>72</v>
      </c>
      <c r="E1065" s="24">
        <v>300</v>
      </c>
      <c r="F1065" s="26">
        <v>46235</v>
      </c>
      <c r="G1065" s="24" t="s">
        <v>52</v>
      </c>
      <c r="H1065" s="24" t="s">
        <v>53</v>
      </c>
      <c r="I1065" s="24" t="s">
        <v>62</v>
      </c>
      <c r="J1065" s="24" t="s">
        <v>126</v>
      </c>
      <c r="K1065" s="24">
        <v>1</v>
      </c>
      <c r="L1065" s="24" t="s">
        <v>66</v>
      </c>
      <c r="M1065" s="26">
        <v>46236</v>
      </c>
      <c r="N1065" s="27">
        <v>46236.354166666664</v>
      </c>
      <c r="O1065" s="27">
        <v>46236.5625</v>
      </c>
      <c r="P1065" s="24" t="s">
        <v>1890</v>
      </c>
      <c r="Q1065" s="24" t="s">
        <v>1891</v>
      </c>
      <c r="R1065" s="24" t="s">
        <v>328</v>
      </c>
      <c r="T1065" s="24" t="s">
        <v>62</v>
      </c>
      <c r="U1065" s="24" t="s">
        <v>179</v>
      </c>
      <c r="V1065" s="27">
        <v>46236.461805555555</v>
      </c>
      <c r="W1065" s="27">
        <v>46236.49722222222</v>
      </c>
      <c r="Z1065" s="24">
        <v>1</v>
      </c>
      <c r="AA1065" s="24" t="s">
        <v>60</v>
      </c>
      <c r="AB1065" s="24" t="b">
        <v>0</v>
      </c>
      <c r="AC1065" s="61"/>
    </row>
    <row r="1066" spans="2:29" ht="13.7">
      <c r="B1066" s="24" t="s">
        <v>49</v>
      </c>
      <c r="C1066" s="24" t="s">
        <v>64</v>
      </c>
      <c r="D1066" s="24" t="s">
        <v>72</v>
      </c>
      <c r="E1066" s="24">
        <v>360</v>
      </c>
      <c r="F1066" s="26">
        <v>46174</v>
      </c>
      <c r="G1066" s="24" t="s">
        <v>52</v>
      </c>
      <c r="H1066" s="24" t="s">
        <v>53</v>
      </c>
      <c r="I1066" s="24" t="s">
        <v>68</v>
      </c>
      <c r="J1066" s="24" t="s">
        <v>125</v>
      </c>
      <c r="K1066" s="24">
        <v>1</v>
      </c>
      <c r="L1066" s="24" t="s">
        <v>66</v>
      </c>
      <c r="M1066" s="26">
        <v>46184</v>
      </c>
      <c r="N1066" s="27">
        <v>46184.3125</v>
      </c>
      <c r="O1066" s="27">
        <v>46184.5625</v>
      </c>
      <c r="V1066" s="27"/>
      <c r="W1066" s="27"/>
      <c r="X1066" s="24">
        <v>4</v>
      </c>
      <c r="Y1066" s="24">
        <v>0</v>
      </c>
      <c r="Z1066" s="24">
        <v>4</v>
      </c>
      <c r="AA1066" s="24" t="s">
        <v>56</v>
      </c>
      <c r="AB1066" s="24" t="b">
        <v>0</v>
      </c>
      <c r="AC1066" s="61">
        <v>0</v>
      </c>
    </row>
    <row r="1067" spans="2:29" ht="13.7">
      <c r="B1067" s="24" t="s">
        <v>49</v>
      </c>
      <c r="C1067" s="24" t="s">
        <v>64</v>
      </c>
      <c r="D1067" s="24" t="s">
        <v>72</v>
      </c>
      <c r="E1067" s="24">
        <v>360</v>
      </c>
      <c r="F1067" s="26">
        <v>46174</v>
      </c>
      <c r="G1067" s="24" t="s">
        <v>52</v>
      </c>
      <c r="H1067" s="24" t="s">
        <v>53</v>
      </c>
      <c r="I1067" s="24" t="s">
        <v>68</v>
      </c>
      <c r="J1067" s="24" t="s">
        <v>126</v>
      </c>
      <c r="K1067" s="24">
        <v>1</v>
      </c>
      <c r="L1067" s="24" t="s">
        <v>66</v>
      </c>
      <c r="M1067" s="26">
        <v>46184</v>
      </c>
      <c r="N1067" s="27">
        <v>46184.3125</v>
      </c>
      <c r="O1067" s="27">
        <v>46184.5625</v>
      </c>
      <c r="P1067" s="24" t="s">
        <v>1892</v>
      </c>
      <c r="Q1067" s="24" t="s">
        <v>1893</v>
      </c>
      <c r="R1067" s="24" t="s">
        <v>749</v>
      </c>
      <c r="T1067" s="24" t="s">
        <v>68</v>
      </c>
      <c r="U1067" s="24" t="s">
        <v>394</v>
      </c>
      <c r="V1067" s="27">
        <v>46184.314583333333</v>
      </c>
      <c r="W1067" s="27">
        <v>46184.359722222223</v>
      </c>
      <c r="Z1067" s="24">
        <v>1</v>
      </c>
      <c r="AA1067" s="24" t="s">
        <v>56</v>
      </c>
      <c r="AB1067" s="24" t="b">
        <v>0</v>
      </c>
      <c r="AC1067" s="61"/>
    </row>
    <row r="1068" spans="2:29" ht="13.7">
      <c r="B1068" s="24" t="s">
        <v>49</v>
      </c>
      <c r="C1068" s="24" t="s">
        <v>64</v>
      </c>
      <c r="D1068" s="24" t="s">
        <v>72</v>
      </c>
      <c r="E1068" s="24">
        <v>360</v>
      </c>
      <c r="F1068" s="26">
        <v>46174</v>
      </c>
      <c r="G1068" s="24" t="s">
        <v>52</v>
      </c>
      <c r="H1068" s="24" t="s">
        <v>53</v>
      </c>
      <c r="I1068" s="24" t="s">
        <v>68</v>
      </c>
      <c r="J1068" s="24" t="s">
        <v>126</v>
      </c>
      <c r="K1068" s="24">
        <v>1</v>
      </c>
      <c r="L1068" s="24" t="s">
        <v>66</v>
      </c>
      <c r="M1068" s="26">
        <v>46184</v>
      </c>
      <c r="N1068" s="27">
        <v>46184.3125</v>
      </c>
      <c r="O1068" s="27">
        <v>46184.5625</v>
      </c>
      <c r="P1068" s="24" t="s">
        <v>1894</v>
      </c>
      <c r="Q1068" s="24" t="s">
        <v>1895</v>
      </c>
      <c r="R1068" s="24" t="s">
        <v>323</v>
      </c>
      <c r="S1068" s="24" t="s">
        <v>213</v>
      </c>
      <c r="T1068" s="24" t="s">
        <v>68</v>
      </c>
      <c r="U1068" s="24" t="s">
        <v>394</v>
      </c>
      <c r="V1068" s="27">
        <v>46184.444444444445</v>
      </c>
      <c r="W1068" s="27">
        <v>46184.486111111109</v>
      </c>
      <c r="Z1068" s="24">
        <v>1</v>
      </c>
      <c r="AA1068" s="24" t="s">
        <v>56</v>
      </c>
      <c r="AB1068" s="24" t="b">
        <v>0</v>
      </c>
      <c r="AC1068" s="61"/>
    </row>
    <row r="1069" spans="2:29" ht="13.7">
      <c r="B1069" s="24" t="s">
        <v>49</v>
      </c>
      <c r="C1069" s="24" t="s">
        <v>64</v>
      </c>
      <c r="D1069" s="24" t="s">
        <v>72</v>
      </c>
      <c r="E1069" s="24">
        <v>360</v>
      </c>
      <c r="F1069" s="26">
        <v>46174</v>
      </c>
      <c r="G1069" s="24" t="s">
        <v>52</v>
      </c>
      <c r="H1069" s="24" t="s">
        <v>53</v>
      </c>
      <c r="I1069" s="24" t="s">
        <v>68</v>
      </c>
      <c r="J1069" s="24" t="s">
        <v>126</v>
      </c>
      <c r="K1069" s="24">
        <v>1</v>
      </c>
      <c r="L1069" s="24" t="s">
        <v>66</v>
      </c>
      <c r="M1069" s="26">
        <v>46184</v>
      </c>
      <c r="N1069" s="27">
        <v>46184.3125</v>
      </c>
      <c r="O1069" s="27">
        <v>46184.5625</v>
      </c>
      <c r="P1069" s="24" t="s">
        <v>1896</v>
      </c>
      <c r="Q1069" s="24" t="s">
        <v>1897</v>
      </c>
      <c r="R1069" s="24" t="s">
        <v>636</v>
      </c>
      <c r="T1069" s="24" t="s">
        <v>68</v>
      </c>
      <c r="U1069" s="24" t="s">
        <v>394</v>
      </c>
      <c r="V1069" s="27">
        <v>46184.504861111112</v>
      </c>
      <c r="W1069" s="27">
        <v>46184.545138888891</v>
      </c>
      <c r="Z1069" s="24">
        <v>1</v>
      </c>
      <c r="AA1069" s="24" t="s">
        <v>56</v>
      </c>
      <c r="AB1069" s="24" t="b">
        <v>0</v>
      </c>
      <c r="AC1069" s="61"/>
    </row>
    <row r="1070" spans="2:29" ht="13.7">
      <c r="B1070" s="24" t="s">
        <v>49</v>
      </c>
      <c r="C1070" s="24" t="s">
        <v>64</v>
      </c>
      <c r="D1070" s="24" t="s">
        <v>72</v>
      </c>
      <c r="E1070" s="24">
        <v>360</v>
      </c>
      <c r="F1070" s="26">
        <v>46174</v>
      </c>
      <c r="G1070" s="24" t="s">
        <v>52</v>
      </c>
      <c r="H1070" s="24" t="s">
        <v>53</v>
      </c>
      <c r="I1070" s="24" t="s">
        <v>68</v>
      </c>
      <c r="J1070" s="24" t="s">
        <v>126</v>
      </c>
      <c r="K1070" s="24">
        <v>1</v>
      </c>
      <c r="L1070" s="24" t="s">
        <v>66</v>
      </c>
      <c r="M1070" s="26">
        <v>46184</v>
      </c>
      <c r="N1070" s="27">
        <v>46184.3125</v>
      </c>
      <c r="O1070" s="27">
        <v>46184.5625</v>
      </c>
      <c r="P1070" s="24" t="s">
        <v>1898</v>
      </c>
      <c r="Q1070" s="24" t="s">
        <v>1899</v>
      </c>
      <c r="R1070" s="24" t="s">
        <v>749</v>
      </c>
      <c r="T1070" s="24" t="s">
        <v>68</v>
      </c>
      <c r="U1070" s="24" t="s">
        <v>394</v>
      </c>
      <c r="V1070" s="27">
        <v>46184.376388888886</v>
      </c>
      <c r="W1070" s="27">
        <v>46184.42291666667</v>
      </c>
      <c r="Z1070" s="24">
        <v>1</v>
      </c>
      <c r="AA1070" s="24" t="s">
        <v>56</v>
      </c>
      <c r="AB1070" s="24" t="b">
        <v>0</v>
      </c>
      <c r="AC1070" s="61"/>
    </row>
    <row r="1071" spans="2:29" ht="13.7">
      <c r="B1071" s="24" t="s">
        <v>49</v>
      </c>
      <c r="C1071" s="24" t="s">
        <v>64</v>
      </c>
      <c r="D1071" s="24" t="s">
        <v>72</v>
      </c>
      <c r="E1071" s="24">
        <v>360</v>
      </c>
      <c r="F1071" s="26">
        <v>46174</v>
      </c>
      <c r="G1071" s="24" t="s">
        <v>52</v>
      </c>
      <c r="H1071" s="24" t="s">
        <v>53</v>
      </c>
      <c r="I1071" s="24" t="s">
        <v>67</v>
      </c>
      <c r="J1071" s="24" t="s">
        <v>125</v>
      </c>
      <c r="K1071" s="24">
        <v>1</v>
      </c>
      <c r="L1071" s="24" t="s">
        <v>66</v>
      </c>
      <c r="M1071" s="26">
        <v>46201</v>
      </c>
      <c r="N1071" s="27">
        <v>46201.354166666664</v>
      </c>
      <c r="O1071" s="27">
        <v>46201.604166666664</v>
      </c>
      <c r="V1071" s="27"/>
      <c r="W1071" s="27"/>
      <c r="X1071" s="24">
        <v>4</v>
      </c>
      <c r="Y1071" s="24">
        <v>0</v>
      </c>
      <c r="Z1071" s="24">
        <v>4</v>
      </c>
      <c r="AA1071" s="24" t="s">
        <v>56</v>
      </c>
      <c r="AB1071" s="24" t="b">
        <v>0</v>
      </c>
      <c r="AC1071" s="61">
        <v>0</v>
      </c>
    </row>
    <row r="1072" spans="2:29" ht="13.7">
      <c r="B1072" s="24" t="s">
        <v>49</v>
      </c>
      <c r="C1072" s="24" t="s">
        <v>64</v>
      </c>
      <c r="D1072" s="24" t="s">
        <v>72</v>
      </c>
      <c r="E1072" s="24">
        <v>360</v>
      </c>
      <c r="F1072" s="26">
        <v>46174</v>
      </c>
      <c r="G1072" s="24" t="s">
        <v>52</v>
      </c>
      <c r="H1072" s="24" t="s">
        <v>53</v>
      </c>
      <c r="I1072" s="24" t="s">
        <v>67</v>
      </c>
      <c r="J1072" s="24" t="s">
        <v>126</v>
      </c>
      <c r="K1072" s="24">
        <v>1</v>
      </c>
      <c r="L1072" s="24" t="s">
        <v>66</v>
      </c>
      <c r="M1072" s="26">
        <v>46201</v>
      </c>
      <c r="N1072" s="27">
        <v>46201.354166666664</v>
      </c>
      <c r="O1072" s="27">
        <v>46201.604166666664</v>
      </c>
      <c r="P1072" s="24" t="s">
        <v>1900</v>
      </c>
      <c r="Q1072" s="24" t="s">
        <v>1901</v>
      </c>
      <c r="R1072" s="24" t="s">
        <v>608</v>
      </c>
      <c r="S1072" s="24" t="s">
        <v>213</v>
      </c>
      <c r="T1072" s="24" t="s">
        <v>67</v>
      </c>
      <c r="U1072" s="24" t="s">
        <v>430</v>
      </c>
      <c r="V1072" s="27">
        <v>46201.423611111109</v>
      </c>
      <c r="W1072" s="27">
        <v>46201.465277777781</v>
      </c>
      <c r="Z1072" s="24">
        <v>1</v>
      </c>
      <c r="AA1072" s="24" t="s">
        <v>56</v>
      </c>
      <c r="AB1072" s="24" t="b">
        <v>0</v>
      </c>
      <c r="AC1072" s="61"/>
    </row>
    <row r="1073" spans="2:29" ht="13.7">
      <c r="B1073" s="24" t="s">
        <v>49</v>
      </c>
      <c r="C1073" s="24" t="s">
        <v>64</v>
      </c>
      <c r="D1073" s="24" t="s">
        <v>72</v>
      </c>
      <c r="E1073" s="24">
        <v>360</v>
      </c>
      <c r="F1073" s="26">
        <v>46174</v>
      </c>
      <c r="G1073" s="24" t="s">
        <v>52</v>
      </c>
      <c r="H1073" s="24" t="s">
        <v>53</v>
      </c>
      <c r="I1073" s="24" t="s">
        <v>67</v>
      </c>
      <c r="J1073" s="24" t="s">
        <v>126</v>
      </c>
      <c r="K1073" s="24">
        <v>1</v>
      </c>
      <c r="L1073" s="24" t="s">
        <v>66</v>
      </c>
      <c r="M1073" s="26">
        <v>46201</v>
      </c>
      <c r="N1073" s="27">
        <v>46201.354166666664</v>
      </c>
      <c r="O1073" s="27">
        <v>46201.604166666664</v>
      </c>
      <c r="P1073" s="24" t="s">
        <v>1902</v>
      </c>
      <c r="Q1073" s="24" t="s">
        <v>1903</v>
      </c>
      <c r="R1073" s="24" t="s">
        <v>687</v>
      </c>
      <c r="T1073" s="24" t="s">
        <v>67</v>
      </c>
      <c r="U1073" s="24" t="s">
        <v>430</v>
      </c>
      <c r="V1073" s="27">
        <v>46201.486805555556</v>
      </c>
      <c r="W1073" s="27">
        <v>46201.53402777778</v>
      </c>
      <c r="Z1073" s="24">
        <v>1</v>
      </c>
      <c r="AA1073" s="24" t="s">
        <v>56</v>
      </c>
      <c r="AB1073" s="24" t="b">
        <v>0</v>
      </c>
      <c r="AC1073" s="61"/>
    </row>
    <row r="1074" spans="2:29" ht="13.7">
      <c r="B1074" s="24" t="s">
        <v>49</v>
      </c>
      <c r="C1074" s="24" t="s">
        <v>64</v>
      </c>
      <c r="D1074" s="24" t="s">
        <v>72</v>
      </c>
      <c r="E1074" s="24">
        <v>360</v>
      </c>
      <c r="F1074" s="26">
        <v>46174</v>
      </c>
      <c r="G1074" s="24" t="s">
        <v>52</v>
      </c>
      <c r="H1074" s="24" t="s">
        <v>53</v>
      </c>
      <c r="I1074" s="24" t="s">
        <v>67</v>
      </c>
      <c r="J1074" s="24" t="s">
        <v>126</v>
      </c>
      <c r="K1074" s="24">
        <v>1</v>
      </c>
      <c r="L1074" s="24" t="s">
        <v>66</v>
      </c>
      <c r="M1074" s="26">
        <v>46201</v>
      </c>
      <c r="N1074" s="27">
        <v>46201.354166666664</v>
      </c>
      <c r="O1074" s="27">
        <v>46201.604166666664</v>
      </c>
      <c r="P1074" s="24" t="s">
        <v>1904</v>
      </c>
      <c r="Q1074" s="24" t="s">
        <v>1905</v>
      </c>
      <c r="R1074" s="24" t="s">
        <v>611</v>
      </c>
      <c r="T1074" s="24" t="s">
        <v>67</v>
      </c>
      <c r="U1074" s="24" t="s">
        <v>430</v>
      </c>
      <c r="V1074" s="27">
        <v>46201.355555555558</v>
      </c>
      <c r="W1074" s="27">
        <v>46201.404166666667</v>
      </c>
      <c r="Z1074" s="24">
        <v>1</v>
      </c>
      <c r="AA1074" s="24" t="s">
        <v>56</v>
      </c>
      <c r="AB1074" s="24" t="b">
        <v>0</v>
      </c>
      <c r="AC1074" s="61"/>
    </row>
    <row r="1075" spans="2:29" ht="13.7">
      <c r="B1075" s="24" t="s">
        <v>49</v>
      </c>
      <c r="C1075" s="24" t="s">
        <v>64</v>
      </c>
      <c r="D1075" s="24" t="s">
        <v>72</v>
      </c>
      <c r="E1075" s="24">
        <v>360</v>
      </c>
      <c r="F1075" s="26">
        <v>46174</v>
      </c>
      <c r="G1075" s="24" t="s">
        <v>52</v>
      </c>
      <c r="H1075" s="24" t="s">
        <v>53</v>
      </c>
      <c r="I1075" s="24" t="s">
        <v>67</v>
      </c>
      <c r="J1075" s="24" t="s">
        <v>126</v>
      </c>
      <c r="K1075" s="24">
        <v>1</v>
      </c>
      <c r="L1075" s="24" t="s">
        <v>66</v>
      </c>
      <c r="M1075" s="26">
        <v>46201</v>
      </c>
      <c r="N1075" s="27">
        <v>46201.354166666664</v>
      </c>
      <c r="O1075" s="27">
        <v>46201.604166666664</v>
      </c>
      <c r="P1075" s="24" t="s">
        <v>1906</v>
      </c>
      <c r="Q1075" s="24" t="s">
        <v>1907</v>
      </c>
      <c r="R1075" s="24" t="s">
        <v>611</v>
      </c>
      <c r="T1075" s="24" t="s">
        <v>67</v>
      </c>
      <c r="U1075" s="24" t="s">
        <v>430</v>
      </c>
      <c r="V1075" s="27">
        <v>46201.543749999997</v>
      </c>
      <c r="W1075" s="27">
        <v>46201.59097222222</v>
      </c>
      <c r="Z1075" s="24">
        <v>1</v>
      </c>
      <c r="AA1075" s="24" t="s">
        <v>56</v>
      </c>
      <c r="AB1075" s="24" t="b">
        <v>0</v>
      </c>
      <c r="AC1075" s="61"/>
    </row>
    <row r="1076" spans="2:29" ht="13.7">
      <c r="B1076" s="24" t="s">
        <v>49</v>
      </c>
      <c r="C1076" s="24" t="s">
        <v>64</v>
      </c>
      <c r="D1076" s="24" t="s">
        <v>72</v>
      </c>
      <c r="E1076" s="24">
        <v>360</v>
      </c>
      <c r="F1076" s="26">
        <v>46204</v>
      </c>
      <c r="G1076" s="24" t="s">
        <v>52</v>
      </c>
      <c r="H1076" s="24" t="s">
        <v>53</v>
      </c>
      <c r="I1076" s="24" t="s">
        <v>68</v>
      </c>
      <c r="J1076" s="24" t="s">
        <v>125</v>
      </c>
      <c r="K1076" s="24">
        <v>1</v>
      </c>
      <c r="L1076" s="24" t="s">
        <v>66</v>
      </c>
      <c r="M1076" s="26">
        <v>46223</v>
      </c>
      <c r="N1076" s="27">
        <v>46223.354166666664</v>
      </c>
      <c r="O1076" s="27">
        <v>46223.604166666664</v>
      </c>
      <c r="V1076" s="27"/>
      <c r="W1076" s="27"/>
      <c r="X1076" s="24">
        <v>4</v>
      </c>
      <c r="Y1076" s="24">
        <v>0</v>
      </c>
      <c r="Z1076" s="24">
        <v>4</v>
      </c>
      <c r="AA1076" s="24" t="s">
        <v>58</v>
      </c>
      <c r="AB1076" s="24" t="b">
        <v>0</v>
      </c>
      <c r="AC1076" s="61">
        <v>0</v>
      </c>
    </row>
    <row r="1077" spans="2:29" ht="13.7">
      <c r="B1077" s="24" t="s">
        <v>49</v>
      </c>
      <c r="C1077" s="24" t="s">
        <v>64</v>
      </c>
      <c r="D1077" s="24" t="s">
        <v>72</v>
      </c>
      <c r="E1077" s="24">
        <v>360</v>
      </c>
      <c r="F1077" s="26">
        <v>46204</v>
      </c>
      <c r="G1077" s="24" t="s">
        <v>52</v>
      </c>
      <c r="H1077" s="24" t="s">
        <v>53</v>
      </c>
      <c r="I1077" s="24" t="s">
        <v>68</v>
      </c>
      <c r="J1077" s="24" t="s">
        <v>126</v>
      </c>
      <c r="K1077" s="24">
        <v>1</v>
      </c>
      <c r="L1077" s="24" t="s">
        <v>66</v>
      </c>
      <c r="M1077" s="26">
        <v>46223</v>
      </c>
      <c r="N1077" s="27">
        <v>46223.354166666664</v>
      </c>
      <c r="O1077" s="27">
        <v>46223.604166666664</v>
      </c>
      <c r="P1077" s="24" t="s">
        <v>1908</v>
      </c>
      <c r="Q1077" s="24" t="s">
        <v>1909</v>
      </c>
      <c r="R1077" s="24" t="s">
        <v>633</v>
      </c>
      <c r="T1077" s="24" t="s">
        <v>68</v>
      </c>
      <c r="U1077" s="24" t="s">
        <v>202</v>
      </c>
      <c r="V1077" s="27">
        <v>46223.361805555556</v>
      </c>
      <c r="W1077" s="27">
        <v>46223.393055555556</v>
      </c>
      <c r="Z1077" s="24">
        <v>1</v>
      </c>
      <c r="AA1077" s="24" t="s">
        <v>58</v>
      </c>
      <c r="AB1077" s="24" t="b">
        <v>0</v>
      </c>
      <c r="AC1077" s="61"/>
    </row>
    <row r="1078" spans="2:29" ht="13.7">
      <c r="B1078" s="24" t="s">
        <v>49</v>
      </c>
      <c r="C1078" s="24" t="s">
        <v>64</v>
      </c>
      <c r="D1078" s="24" t="s">
        <v>72</v>
      </c>
      <c r="E1078" s="24">
        <v>360</v>
      </c>
      <c r="F1078" s="26">
        <v>46204</v>
      </c>
      <c r="G1078" s="24" t="s">
        <v>52</v>
      </c>
      <c r="H1078" s="24" t="s">
        <v>53</v>
      </c>
      <c r="I1078" s="24" t="s">
        <v>68</v>
      </c>
      <c r="J1078" s="24" t="s">
        <v>126</v>
      </c>
      <c r="K1078" s="24">
        <v>1</v>
      </c>
      <c r="L1078" s="24" t="s">
        <v>66</v>
      </c>
      <c r="M1078" s="26">
        <v>46223</v>
      </c>
      <c r="N1078" s="27">
        <v>46223.354166666664</v>
      </c>
      <c r="O1078" s="27">
        <v>46223.604166666664</v>
      </c>
      <c r="P1078" s="24" t="s">
        <v>1910</v>
      </c>
      <c r="Q1078" s="24" t="s">
        <v>1911</v>
      </c>
      <c r="R1078" s="24" t="s">
        <v>323</v>
      </c>
      <c r="S1078" s="24" t="s">
        <v>213</v>
      </c>
      <c r="T1078" s="24" t="s">
        <v>68</v>
      </c>
      <c r="U1078" s="24" t="s">
        <v>202</v>
      </c>
      <c r="V1078" s="27">
        <v>46223.486111111109</v>
      </c>
      <c r="W1078" s="27">
        <v>46223.52847222222</v>
      </c>
      <c r="Z1078" s="24">
        <v>1</v>
      </c>
      <c r="AA1078" s="24" t="s">
        <v>58</v>
      </c>
      <c r="AB1078" s="24" t="b">
        <v>0</v>
      </c>
      <c r="AC1078" s="61"/>
    </row>
    <row r="1079" spans="2:29" ht="13.7">
      <c r="B1079" s="24" t="s">
        <v>49</v>
      </c>
      <c r="C1079" s="24" t="s">
        <v>64</v>
      </c>
      <c r="D1079" s="24" t="s">
        <v>72</v>
      </c>
      <c r="E1079" s="24">
        <v>360</v>
      </c>
      <c r="F1079" s="26">
        <v>46204</v>
      </c>
      <c r="G1079" s="24" t="s">
        <v>52</v>
      </c>
      <c r="H1079" s="24" t="s">
        <v>53</v>
      </c>
      <c r="I1079" s="24" t="s">
        <v>68</v>
      </c>
      <c r="J1079" s="24" t="s">
        <v>126</v>
      </c>
      <c r="K1079" s="24">
        <v>1</v>
      </c>
      <c r="L1079" s="24" t="s">
        <v>66</v>
      </c>
      <c r="M1079" s="26">
        <v>46223</v>
      </c>
      <c r="N1079" s="27">
        <v>46223.354166666664</v>
      </c>
      <c r="O1079" s="27">
        <v>46223.604166666664</v>
      </c>
      <c r="P1079" s="24" t="s">
        <v>1912</v>
      </c>
      <c r="Q1079" s="24" t="s">
        <v>1913</v>
      </c>
      <c r="R1079" s="24" t="s">
        <v>323</v>
      </c>
      <c r="S1079" s="24" t="s">
        <v>152</v>
      </c>
      <c r="T1079" s="24" t="s">
        <v>68</v>
      </c>
      <c r="U1079" s="24" t="s">
        <v>202</v>
      </c>
      <c r="V1079" s="27">
        <v>46223.547222222223</v>
      </c>
      <c r="W1079" s="27">
        <v>46223.588194444441</v>
      </c>
      <c r="Z1079" s="24">
        <v>1</v>
      </c>
      <c r="AA1079" s="24" t="s">
        <v>58</v>
      </c>
      <c r="AB1079" s="24" t="b">
        <v>0</v>
      </c>
      <c r="AC1079" s="61"/>
    </row>
    <row r="1080" spans="2:29" ht="13.7">
      <c r="B1080" s="24" t="s">
        <v>49</v>
      </c>
      <c r="C1080" s="24" t="s">
        <v>64</v>
      </c>
      <c r="D1080" s="24" t="s">
        <v>72</v>
      </c>
      <c r="E1080" s="24">
        <v>360</v>
      </c>
      <c r="F1080" s="26">
        <v>46204</v>
      </c>
      <c r="G1080" s="24" t="s">
        <v>52</v>
      </c>
      <c r="H1080" s="24" t="s">
        <v>53</v>
      </c>
      <c r="I1080" s="24" t="s">
        <v>68</v>
      </c>
      <c r="J1080" s="24" t="s">
        <v>126</v>
      </c>
      <c r="K1080" s="24">
        <v>1</v>
      </c>
      <c r="L1080" s="24" t="s">
        <v>66</v>
      </c>
      <c r="M1080" s="26">
        <v>46223</v>
      </c>
      <c r="N1080" s="27">
        <v>46223.354166666664</v>
      </c>
      <c r="O1080" s="27">
        <v>46223.604166666664</v>
      </c>
      <c r="P1080" s="24" t="s">
        <v>1914</v>
      </c>
      <c r="Q1080" s="24" t="s">
        <v>1915</v>
      </c>
      <c r="R1080" s="24" t="s">
        <v>633</v>
      </c>
      <c r="S1080" s="24" t="s">
        <v>198</v>
      </c>
      <c r="T1080" s="24" t="s">
        <v>68</v>
      </c>
      <c r="U1080" s="24" t="s">
        <v>202</v>
      </c>
      <c r="V1080" s="27">
        <v>46223.423611111109</v>
      </c>
      <c r="W1080" s="27">
        <v>46223.461805555555</v>
      </c>
      <c r="Z1080" s="24">
        <v>1</v>
      </c>
      <c r="AA1080" s="24" t="s">
        <v>58</v>
      </c>
      <c r="AB1080" s="24" t="b">
        <v>0</v>
      </c>
      <c r="AC1080" s="61"/>
    </row>
    <row r="1081" spans="2:29" ht="13.7">
      <c r="B1081" s="24" t="s">
        <v>49</v>
      </c>
      <c r="C1081" s="24" t="s">
        <v>64</v>
      </c>
      <c r="D1081" s="24" t="s">
        <v>72</v>
      </c>
      <c r="E1081" s="24">
        <v>360</v>
      </c>
      <c r="F1081" s="26">
        <v>46235</v>
      </c>
      <c r="G1081" s="24" t="s">
        <v>52</v>
      </c>
      <c r="H1081" s="24" t="s">
        <v>53</v>
      </c>
      <c r="I1081" s="24" t="s">
        <v>57</v>
      </c>
      <c r="J1081" s="24" t="s">
        <v>125</v>
      </c>
      <c r="K1081" s="24">
        <v>1</v>
      </c>
      <c r="L1081" s="24" t="s">
        <v>66</v>
      </c>
      <c r="M1081" s="26">
        <v>46238</v>
      </c>
      <c r="N1081" s="27">
        <v>46238.333333333336</v>
      </c>
      <c r="O1081" s="27">
        <v>46238.583333333336</v>
      </c>
      <c r="V1081" s="27"/>
      <c r="W1081" s="27"/>
      <c r="X1081" s="24">
        <v>4</v>
      </c>
      <c r="Y1081" s="24">
        <v>0</v>
      </c>
      <c r="Z1081" s="24">
        <v>4</v>
      </c>
      <c r="AA1081" s="24" t="s">
        <v>60</v>
      </c>
      <c r="AB1081" s="24" t="b">
        <v>0</v>
      </c>
      <c r="AC1081" s="61">
        <v>0</v>
      </c>
    </row>
    <row r="1082" spans="2:29" ht="13.7">
      <c r="B1082" s="24" t="s">
        <v>49</v>
      </c>
      <c r="C1082" s="24" t="s">
        <v>64</v>
      </c>
      <c r="D1082" s="24" t="s">
        <v>72</v>
      </c>
      <c r="E1082" s="24">
        <v>360</v>
      </c>
      <c r="F1082" s="26">
        <v>46235</v>
      </c>
      <c r="G1082" s="24" t="s">
        <v>52</v>
      </c>
      <c r="H1082" s="24" t="s">
        <v>53</v>
      </c>
      <c r="I1082" s="24" t="s">
        <v>57</v>
      </c>
      <c r="J1082" s="24" t="s">
        <v>126</v>
      </c>
      <c r="K1082" s="24">
        <v>1</v>
      </c>
      <c r="L1082" s="24" t="s">
        <v>66</v>
      </c>
      <c r="M1082" s="26">
        <v>46238</v>
      </c>
      <c r="N1082" s="27">
        <v>46238.333333333336</v>
      </c>
      <c r="O1082" s="27">
        <v>46238.583333333336</v>
      </c>
      <c r="P1082" s="24" t="s">
        <v>1916</v>
      </c>
      <c r="Q1082" s="24" t="s">
        <v>1917</v>
      </c>
      <c r="R1082" s="24" t="s">
        <v>159</v>
      </c>
      <c r="T1082" s="24" t="s">
        <v>57</v>
      </c>
      <c r="U1082" s="24" t="s">
        <v>497</v>
      </c>
      <c r="V1082" s="27">
        <v>46238.462500000001</v>
      </c>
      <c r="W1082" s="27">
        <v>46238.504166666666</v>
      </c>
      <c r="Z1082" s="24">
        <v>1</v>
      </c>
      <c r="AA1082" s="24" t="s">
        <v>60</v>
      </c>
      <c r="AB1082" s="24" t="b">
        <v>0</v>
      </c>
      <c r="AC1082" s="61"/>
    </row>
    <row r="1083" spans="2:29" ht="13.7">
      <c r="B1083" s="24" t="s">
        <v>49</v>
      </c>
      <c r="C1083" s="24" t="s">
        <v>64</v>
      </c>
      <c r="D1083" s="24" t="s">
        <v>72</v>
      </c>
      <c r="E1083" s="24">
        <v>360</v>
      </c>
      <c r="F1083" s="26">
        <v>46235</v>
      </c>
      <c r="G1083" s="24" t="s">
        <v>52</v>
      </c>
      <c r="H1083" s="24" t="s">
        <v>53</v>
      </c>
      <c r="I1083" s="24" t="s">
        <v>57</v>
      </c>
      <c r="J1083" s="24" t="s">
        <v>126</v>
      </c>
      <c r="K1083" s="24">
        <v>1</v>
      </c>
      <c r="L1083" s="24" t="s">
        <v>66</v>
      </c>
      <c r="M1083" s="26">
        <v>46238</v>
      </c>
      <c r="N1083" s="27">
        <v>46238.333333333336</v>
      </c>
      <c r="O1083" s="27">
        <v>46238.583333333336</v>
      </c>
      <c r="P1083" s="24" t="s">
        <v>1918</v>
      </c>
      <c r="Q1083" s="24" t="s">
        <v>1919</v>
      </c>
      <c r="R1083" s="24" t="s">
        <v>185</v>
      </c>
      <c r="T1083" s="24" t="s">
        <v>57</v>
      </c>
      <c r="U1083" s="24" t="s">
        <v>497</v>
      </c>
      <c r="V1083" s="27">
        <v>46238.402777777781</v>
      </c>
      <c r="W1083" s="27">
        <v>46238.440972222219</v>
      </c>
      <c r="Z1083" s="24">
        <v>1</v>
      </c>
      <c r="AA1083" s="24" t="s">
        <v>60</v>
      </c>
      <c r="AB1083" s="24" t="b">
        <v>0</v>
      </c>
      <c r="AC1083" s="61"/>
    </row>
    <row r="1084" spans="2:29" ht="13.7">
      <c r="B1084" s="24" t="s">
        <v>49</v>
      </c>
      <c r="C1084" s="24" t="s">
        <v>64</v>
      </c>
      <c r="D1084" s="24" t="s">
        <v>72</v>
      </c>
      <c r="E1084" s="24">
        <v>360</v>
      </c>
      <c r="F1084" s="26">
        <v>46235</v>
      </c>
      <c r="G1084" s="24" t="s">
        <v>52</v>
      </c>
      <c r="H1084" s="24" t="s">
        <v>53</v>
      </c>
      <c r="I1084" s="24" t="s">
        <v>57</v>
      </c>
      <c r="J1084" s="24" t="s">
        <v>126</v>
      </c>
      <c r="K1084" s="24">
        <v>1</v>
      </c>
      <c r="L1084" s="24" t="s">
        <v>66</v>
      </c>
      <c r="M1084" s="26">
        <v>46238</v>
      </c>
      <c r="N1084" s="27">
        <v>46238.333333333336</v>
      </c>
      <c r="O1084" s="27">
        <v>46238.583333333336</v>
      </c>
      <c r="P1084" s="24" t="s">
        <v>1920</v>
      </c>
      <c r="Q1084" s="24" t="s">
        <v>1921</v>
      </c>
      <c r="R1084" s="24" t="s">
        <v>165</v>
      </c>
      <c r="S1084" s="24" t="s">
        <v>152</v>
      </c>
      <c r="T1084" s="24" t="s">
        <v>57</v>
      </c>
      <c r="U1084" s="24" t="s">
        <v>497</v>
      </c>
      <c r="V1084" s="27">
        <v>46238.340277777781</v>
      </c>
      <c r="W1084" s="27">
        <v>46238.37222222222</v>
      </c>
      <c r="Z1084" s="24">
        <v>1</v>
      </c>
      <c r="AA1084" s="24" t="s">
        <v>60</v>
      </c>
      <c r="AB1084" s="24" t="b">
        <v>0</v>
      </c>
      <c r="AC1084" s="61"/>
    </row>
    <row r="1085" spans="2:29" ht="13.7">
      <c r="B1085" s="24" t="s">
        <v>49</v>
      </c>
      <c r="C1085" s="24" t="s">
        <v>64</v>
      </c>
      <c r="D1085" s="24" t="s">
        <v>72</v>
      </c>
      <c r="E1085" s="24">
        <v>360</v>
      </c>
      <c r="F1085" s="26">
        <v>46235</v>
      </c>
      <c r="G1085" s="24" t="s">
        <v>52</v>
      </c>
      <c r="H1085" s="24" t="s">
        <v>53</v>
      </c>
      <c r="I1085" s="24" t="s">
        <v>57</v>
      </c>
      <c r="J1085" s="24" t="s">
        <v>126</v>
      </c>
      <c r="K1085" s="24">
        <v>1</v>
      </c>
      <c r="L1085" s="24" t="s">
        <v>66</v>
      </c>
      <c r="M1085" s="26">
        <v>46238</v>
      </c>
      <c r="N1085" s="27">
        <v>46238.333333333336</v>
      </c>
      <c r="O1085" s="27">
        <v>46238.583333333336</v>
      </c>
      <c r="P1085" s="24" t="s">
        <v>1922</v>
      </c>
      <c r="Q1085" s="24" t="s">
        <v>1923</v>
      </c>
      <c r="R1085" s="24" t="s">
        <v>155</v>
      </c>
      <c r="S1085" s="24" t="s">
        <v>152</v>
      </c>
      <c r="T1085" s="24" t="s">
        <v>57</v>
      </c>
      <c r="U1085" s="24" t="s">
        <v>497</v>
      </c>
      <c r="V1085" s="27">
        <v>46238.52847222222</v>
      </c>
      <c r="W1085" s="27">
        <v>46238.568055555559</v>
      </c>
      <c r="Z1085" s="24">
        <v>1</v>
      </c>
      <c r="AA1085" s="24" t="s">
        <v>60</v>
      </c>
      <c r="AB1085" s="24" t="b">
        <v>0</v>
      </c>
      <c r="AC1085" s="61"/>
    </row>
    <row r="1086" spans="2:29" ht="13.7">
      <c r="B1086" s="24" t="s">
        <v>49</v>
      </c>
      <c r="C1086" s="24" t="s">
        <v>64</v>
      </c>
      <c r="D1086" s="24" t="s">
        <v>72</v>
      </c>
      <c r="E1086" s="24">
        <v>420</v>
      </c>
      <c r="F1086" s="26">
        <v>46174</v>
      </c>
      <c r="G1086" s="24" t="s">
        <v>52</v>
      </c>
      <c r="H1086" s="24" t="s">
        <v>53</v>
      </c>
      <c r="I1086" s="24" t="s">
        <v>54</v>
      </c>
      <c r="J1086" s="24" t="s">
        <v>125</v>
      </c>
      <c r="K1086" s="24">
        <v>1</v>
      </c>
      <c r="L1086" s="24" t="s">
        <v>66</v>
      </c>
      <c r="M1086" s="26">
        <v>46188</v>
      </c>
      <c r="N1086" s="27">
        <v>46188.3125</v>
      </c>
      <c r="O1086" s="27">
        <v>46188.604166666664</v>
      </c>
      <c r="V1086" s="27"/>
      <c r="W1086" s="27"/>
      <c r="X1086" s="24">
        <v>4</v>
      </c>
      <c r="Y1086" s="24">
        <v>0</v>
      </c>
      <c r="Z1086" s="24">
        <v>4</v>
      </c>
      <c r="AA1086" s="24" t="s">
        <v>56</v>
      </c>
      <c r="AB1086" s="24" t="b">
        <v>0</v>
      </c>
      <c r="AC1086" s="61">
        <v>0</v>
      </c>
    </row>
    <row r="1087" spans="2:29" ht="13.7">
      <c r="B1087" s="24" t="s">
        <v>49</v>
      </c>
      <c r="C1087" s="24" t="s">
        <v>64</v>
      </c>
      <c r="D1087" s="24" t="s">
        <v>72</v>
      </c>
      <c r="E1087" s="24">
        <v>420</v>
      </c>
      <c r="F1087" s="26">
        <v>46174</v>
      </c>
      <c r="G1087" s="24" t="s">
        <v>52</v>
      </c>
      <c r="H1087" s="24" t="s">
        <v>53</v>
      </c>
      <c r="I1087" s="24" t="s">
        <v>54</v>
      </c>
      <c r="J1087" s="24" t="s">
        <v>126</v>
      </c>
      <c r="K1087" s="24">
        <v>1</v>
      </c>
      <c r="L1087" s="24" t="s">
        <v>66</v>
      </c>
      <c r="M1087" s="26">
        <v>46188</v>
      </c>
      <c r="N1087" s="27">
        <v>46188.3125</v>
      </c>
      <c r="O1087" s="27">
        <v>46188.604166666664</v>
      </c>
      <c r="P1087" s="24" t="s">
        <v>1924</v>
      </c>
      <c r="Q1087" s="24" t="s">
        <v>1925</v>
      </c>
      <c r="R1087" s="24" t="s">
        <v>142</v>
      </c>
      <c r="T1087" s="24" t="s">
        <v>54</v>
      </c>
      <c r="U1087" s="24" t="s">
        <v>547</v>
      </c>
      <c r="V1087" s="27">
        <v>46188.318749999999</v>
      </c>
      <c r="W1087" s="27">
        <v>46188.371527777781</v>
      </c>
      <c r="Z1087" s="24">
        <v>1</v>
      </c>
      <c r="AA1087" s="24" t="s">
        <v>56</v>
      </c>
      <c r="AB1087" s="24" t="b">
        <v>0</v>
      </c>
      <c r="AC1087" s="61"/>
    </row>
    <row r="1088" spans="2:29" ht="13.7">
      <c r="B1088" s="24" t="s">
        <v>49</v>
      </c>
      <c r="C1088" s="24" t="s">
        <v>64</v>
      </c>
      <c r="D1088" s="24" t="s">
        <v>72</v>
      </c>
      <c r="E1088" s="24">
        <v>420</v>
      </c>
      <c r="F1088" s="26">
        <v>46174</v>
      </c>
      <c r="G1088" s="24" t="s">
        <v>52</v>
      </c>
      <c r="H1088" s="24" t="s">
        <v>53</v>
      </c>
      <c r="I1088" s="24" t="s">
        <v>54</v>
      </c>
      <c r="J1088" s="24" t="s">
        <v>126</v>
      </c>
      <c r="K1088" s="24">
        <v>1</v>
      </c>
      <c r="L1088" s="24" t="s">
        <v>66</v>
      </c>
      <c r="M1088" s="26">
        <v>46188</v>
      </c>
      <c r="N1088" s="27">
        <v>46188.3125</v>
      </c>
      <c r="O1088" s="27">
        <v>46188.604166666664</v>
      </c>
      <c r="P1088" s="24" t="s">
        <v>1926</v>
      </c>
      <c r="Q1088" s="24" t="s">
        <v>1927</v>
      </c>
      <c r="R1088" s="24" t="s">
        <v>146</v>
      </c>
      <c r="T1088" s="24" t="s">
        <v>54</v>
      </c>
      <c r="U1088" s="24" t="s">
        <v>547</v>
      </c>
      <c r="V1088" s="27">
        <v>46188.462500000001</v>
      </c>
      <c r="W1088" s="27">
        <v>46188.5</v>
      </c>
      <c r="Z1088" s="24">
        <v>1</v>
      </c>
      <c r="AA1088" s="24" t="s">
        <v>56</v>
      </c>
      <c r="AB1088" s="24" t="b">
        <v>0</v>
      </c>
      <c r="AC1088" s="61"/>
    </row>
    <row r="1089" spans="2:29" ht="13.7">
      <c r="B1089" s="24" t="s">
        <v>49</v>
      </c>
      <c r="C1089" s="24" t="s">
        <v>64</v>
      </c>
      <c r="D1089" s="24" t="s">
        <v>72</v>
      </c>
      <c r="E1089" s="24">
        <v>420</v>
      </c>
      <c r="F1089" s="26">
        <v>46174</v>
      </c>
      <c r="G1089" s="24" t="s">
        <v>52</v>
      </c>
      <c r="H1089" s="24" t="s">
        <v>53</v>
      </c>
      <c r="I1089" s="24" t="s">
        <v>54</v>
      </c>
      <c r="J1089" s="24" t="s">
        <v>126</v>
      </c>
      <c r="K1089" s="24">
        <v>1</v>
      </c>
      <c r="L1089" s="24" t="s">
        <v>66</v>
      </c>
      <c r="M1089" s="26">
        <v>46188</v>
      </c>
      <c r="N1089" s="27">
        <v>46188.3125</v>
      </c>
      <c r="O1089" s="27">
        <v>46188.604166666664</v>
      </c>
      <c r="P1089" s="24" t="s">
        <v>1928</v>
      </c>
      <c r="Q1089" s="24" t="s">
        <v>1929</v>
      </c>
      <c r="R1089" s="24" t="s">
        <v>146</v>
      </c>
      <c r="T1089" s="24" t="s">
        <v>54</v>
      </c>
      <c r="U1089" s="24" t="s">
        <v>547</v>
      </c>
      <c r="V1089" s="27">
        <v>46188.539583333331</v>
      </c>
      <c r="W1089" s="27">
        <v>46188.591666666667</v>
      </c>
      <c r="Z1089" s="24">
        <v>1</v>
      </c>
      <c r="AA1089" s="24" t="s">
        <v>56</v>
      </c>
      <c r="AB1089" s="24" t="b">
        <v>0</v>
      </c>
      <c r="AC1089" s="61"/>
    </row>
    <row r="1090" spans="2:29" ht="13.7">
      <c r="B1090" s="24" t="s">
        <v>49</v>
      </c>
      <c r="C1090" s="24" t="s">
        <v>64</v>
      </c>
      <c r="D1090" s="24" t="s">
        <v>72</v>
      </c>
      <c r="E1090" s="24">
        <v>420</v>
      </c>
      <c r="F1090" s="26">
        <v>46174</v>
      </c>
      <c r="G1090" s="24" t="s">
        <v>52</v>
      </c>
      <c r="H1090" s="24" t="s">
        <v>53</v>
      </c>
      <c r="I1090" s="24" t="s">
        <v>54</v>
      </c>
      <c r="J1090" s="24" t="s">
        <v>126</v>
      </c>
      <c r="K1090" s="24">
        <v>1</v>
      </c>
      <c r="L1090" s="24" t="s">
        <v>66</v>
      </c>
      <c r="M1090" s="26">
        <v>46188</v>
      </c>
      <c r="N1090" s="27">
        <v>46188.3125</v>
      </c>
      <c r="O1090" s="27">
        <v>46188.604166666664</v>
      </c>
      <c r="P1090" s="24" t="s">
        <v>1930</v>
      </c>
      <c r="Q1090" s="24" t="s">
        <v>1931</v>
      </c>
      <c r="R1090" s="24" t="s">
        <v>142</v>
      </c>
      <c r="T1090" s="24" t="s">
        <v>54</v>
      </c>
      <c r="U1090" s="24" t="s">
        <v>547</v>
      </c>
      <c r="V1090" s="27">
        <v>46188.390277777777</v>
      </c>
      <c r="W1090" s="27">
        <v>46188.435416666667</v>
      </c>
      <c r="Z1090" s="24">
        <v>1</v>
      </c>
      <c r="AA1090" s="24" t="s">
        <v>56</v>
      </c>
      <c r="AB1090" s="24" t="b">
        <v>0</v>
      </c>
      <c r="AC1090" s="61"/>
    </row>
    <row r="1091" spans="2:29" ht="13.7">
      <c r="B1091" s="24" t="s">
        <v>49</v>
      </c>
      <c r="C1091" s="24" t="s">
        <v>64</v>
      </c>
      <c r="D1091" s="24" t="s">
        <v>72</v>
      </c>
      <c r="E1091" s="24">
        <v>420</v>
      </c>
      <c r="F1091" s="26">
        <v>46235</v>
      </c>
      <c r="G1091" s="24" t="s">
        <v>52</v>
      </c>
      <c r="H1091" s="24" t="s">
        <v>53</v>
      </c>
      <c r="I1091" s="24" t="s">
        <v>59</v>
      </c>
      <c r="J1091" s="24" t="s">
        <v>125</v>
      </c>
      <c r="K1091" s="24">
        <v>1</v>
      </c>
      <c r="L1091" s="24" t="s">
        <v>66</v>
      </c>
      <c r="M1091" s="26">
        <v>46235</v>
      </c>
      <c r="N1091" s="27">
        <v>46235.375</v>
      </c>
      <c r="O1091" s="27">
        <v>46235.666666666664</v>
      </c>
      <c r="V1091" s="27"/>
      <c r="W1091" s="27"/>
      <c r="X1091" s="24">
        <v>4</v>
      </c>
      <c r="Y1091" s="24">
        <v>0</v>
      </c>
      <c r="Z1091" s="24">
        <v>4</v>
      </c>
      <c r="AA1091" s="24" t="s">
        <v>60</v>
      </c>
      <c r="AB1091" s="24" t="b">
        <v>0</v>
      </c>
      <c r="AC1091" s="61">
        <v>0</v>
      </c>
    </row>
    <row r="1092" spans="2:29" ht="13.7">
      <c r="B1092" s="24" t="s">
        <v>49</v>
      </c>
      <c r="C1092" s="24" t="s">
        <v>64</v>
      </c>
      <c r="D1092" s="24" t="s">
        <v>72</v>
      </c>
      <c r="E1092" s="24">
        <v>420</v>
      </c>
      <c r="F1092" s="26">
        <v>46235</v>
      </c>
      <c r="G1092" s="24" t="s">
        <v>52</v>
      </c>
      <c r="H1092" s="24" t="s">
        <v>53</v>
      </c>
      <c r="I1092" s="24" t="s">
        <v>59</v>
      </c>
      <c r="J1092" s="24" t="s">
        <v>126</v>
      </c>
      <c r="K1092" s="24">
        <v>1</v>
      </c>
      <c r="L1092" s="24" t="s">
        <v>66</v>
      </c>
      <c r="M1092" s="26">
        <v>46235</v>
      </c>
      <c r="N1092" s="27">
        <v>46235.375</v>
      </c>
      <c r="O1092" s="27">
        <v>46235.666666666664</v>
      </c>
      <c r="P1092" s="24" t="s">
        <v>1932</v>
      </c>
      <c r="Q1092" s="24" t="s">
        <v>1933</v>
      </c>
      <c r="R1092" s="24" t="s">
        <v>174</v>
      </c>
      <c r="T1092" s="24" t="s">
        <v>59</v>
      </c>
      <c r="U1092" s="24" t="s">
        <v>547</v>
      </c>
      <c r="V1092" s="27">
        <v>46235.595833333333</v>
      </c>
      <c r="W1092" s="27">
        <v>46235.636805555558</v>
      </c>
      <c r="Z1092" s="24">
        <v>1</v>
      </c>
      <c r="AA1092" s="24" t="s">
        <v>60</v>
      </c>
      <c r="AB1092" s="24" t="b">
        <v>0</v>
      </c>
      <c r="AC1092" s="61"/>
    </row>
    <row r="1093" spans="2:29" ht="13.7">
      <c r="B1093" s="24" t="s">
        <v>49</v>
      </c>
      <c r="C1093" s="24" t="s">
        <v>64</v>
      </c>
      <c r="D1093" s="24" t="s">
        <v>72</v>
      </c>
      <c r="E1093" s="24">
        <v>420</v>
      </c>
      <c r="F1093" s="26">
        <v>46235</v>
      </c>
      <c r="G1093" s="24" t="s">
        <v>52</v>
      </c>
      <c r="H1093" s="24" t="s">
        <v>53</v>
      </c>
      <c r="I1093" s="24" t="s">
        <v>59</v>
      </c>
      <c r="J1093" s="24" t="s">
        <v>126</v>
      </c>
      <c r="K1093" s="24">
        <v>1</v>
      </c>
      <c r="L1093" s="24" t="s">
        <v>66</v>
      </c>
      <c r="M1093" s="26">
        <v>46235</v>
      </c>
      <c r="N1093" s="27">
        <v>46235.375</v>
      </c>
      <c r="O1093" s="27">
        <v>46235.666666666664</v>
      </c>
      <c r="P1093" s="24" t="s">
        <v>1934</v>
      </c>
      <c r="Q1093" s="24" t="s">
        <v>1935</v>
      </c>
      <c r="R1093" s="24" t="s">
        <v>281</v>
      </c>
      <c r="S1093" s="24" t="s">
        <v>213</v>
      </c>
      <c r="T1093" s="24" t="s">
        <v>59</v>
      </c>
      <c r="U1093" s="24" t="s">
        <v>547</v>
      </c>
      <c r="V1093" s="27">
        <v>46235.449305555558</v>
      </c>
      <c r="W1093" s="27">
        <v>46235.494444444441</v>
      </c>
      <c r="Z1093" s="24">
        <v>1</v>
      </c>
      <c r="AA1093" s="24" t="s">
        <v>60</v>
      </c>
      <c r="AB1093" s="24" t="b">
        <v>0</v>
      </c>
      <c r="AC1093" s="61"/>
    </row>
    <row r="1094" spans="2:29" ht="13.7">
      <c r="B1094" s="24" t="s">
        <v>49</v>
      </c>
      <c r="C1094" s="24" t="s">
        <v>64</v>
      </c>
      <c r="D1094" s="24" t="s">
        <v>72</v>
      </c>
      <c r="E1094" s="24">
        <v>420</v>
      </c>
      <c r="F1094" s="26">
        <v>46235</v>
      </c>
      <c r="G1094" s="24" t="s">
        <v>52</v>
      </c>
      <c r="H1094" s="24" t="s">
        <v>53</v>
      </c>
      <c r="I1094" s="24" t="s">
        <v>59</v>
      </c>
      <c r="J1094" s="24" t="s">
        <v>126</v>
      </c>
      <c r="K1094" s="24">
        <v>1</v>
      </c>
      <c r="L1094" s="24" t="s">
        <v>66</v>
      </c>
      <c r="M1094" s="26">
        <v>46235</v>
      </c>
      <c r="N1094" s="27">
        <v>46235.375</v>
      </c>
      <c r="O1094" s="27">
        <v>46235.666666666664</v>
      </c>
      <c r="P1094" s="24" t="s">
        <v>1936</v>
      </c>
      <c r="Q1094" s="24" t="s">
        <v>1937</v>
      </c>
      <c r="R1094" s="24" t="s">
        <v>281</v>
      </c>
      <c r="T1094" s="24" t="s">
        <v>59</v>
      </c>
      <c r="U1094" s="24" t="s">
        <v>547</v>
      </c>
      <c r="V1094" s="27">
        <v>46235.522222222222</v>
      </c>
      <c r="W1094" s="27">
        <v>46235.56527777778</v>
      </c>
      <c r="Z1094" s="24">
        <v>1</v>
      </c>
      <c r="AA1094" s="24" t="s">
        <v>60</v>
      </c>
      <c r="AB1094" s="24" t="b">
        <v>0</v>
      </c>
      <c r="AC1094" s="61"/>
    </row>
    <row r="1095" spans="2:29" ht="13.7">
      <c r="B1095" s="24" t="s">
        <v>49</v>
      </c>
      <c r="C1095" s="24" t="s">
        <v>64</v>
      </c>
      <c r="D1095" s="24" t="s">
        <v>72</v>
      </c>
      <c r="E1095" s="24">
        <v>420</v>
      </c>
      <c r="F1095" s="26">
        <v>46235</v>
      </c>
      <c r="G1095" s="24" t="s">
        <v>52</v>
      </c>
      <c r="H1095" s="24" t="s">
        <v>53</v>
      </c>
      <c r="I1095" s="24" t="s">
        <v>59</v>
      </c>
      <c r="J1095" s="24" t="s">
        <v>126</v>
      </c>
      <c r="K1095" s="24">
        <v>1</v>
      </c>
      <c r="L1095" s="24" t="s">
        <v>66</v>
      </c>
      <c r="M1095" s="26">
        <v>46235</v>
      </c>
      <c r="N1095" s="27">
        <v>46235.375</v>
      </c>
      <c r="O1095" s="27">
        <v>46235.666666666664</v>
      </c>
      <c r="P1095" s="24" t="s">
        <v>1938</v>
      </c>
      <c r="Q1095" s="24" t="s">
        <v>1939</v>
      </c>
      <c r="R1095" s="24" t="s">
        <v>217</v>
      </c>
      <c r="T1095" s="24" t="s">
        <v>59</v>
      </c>
      <c r="U1095" s="24" t="s">
        <v>547</v>
      </c>
      <c r="V1095" s="27">
        <v>46235.381249999999</v>
      </c>
      <c r="W1095" s="27">
        <v>46235.43472222222</v>
      </c>
      <c r="Z1095" s="24">
        <v>1</v>
      </c>
      <c r="AA1095" s="24" t="s">
        <v>60</v>
      </c>
      <c r="AB1095" s="24" t="b">
        <v>0</v>
      </c>
      <c r="AC1095" s="61"/>
    </row>
    <row r="1096" spans="2:29" ht="13.7">
      <c r="B1096" s="24" t="s">
        <v>49</v>
      </c>
      <c r="C1096" s="24" t="s">
        <v>64</v>
      </c>
      <c r="D1096" s="24" t="s">
        <v>72</v>
      </c>
      <c r="E1096" s="24">
        <v>480</v>
      </c>
      <c r="F1096" s="26">
        <v>46174</v>
      </c>
      <c r="G1096" s="24" t="s">
        <v>52</v>
      </c>
      <c r="H1096" s="24" t="s">
        <v>53</v>
      </c>
      <c r="I1096" s="24" t="s">
        <v>67</v>
      </c>
      <c r="J1096" s="24" t="s">
        <v>125</v>
      </c>
      <c r="K1096" s="24">
        <v>1</v>
      </c>
      <c r="L1096" s="24" t="s">
        <v>66</v>
      </c>
      <c r="M1096" s="26">
        <v>46175</v>
      </c>
      <c r="N1096" s="27">
        <v>46175.354166666664</v>
      </c>
      <c r="O1096" s="27">
        <v>46175.6875</v>
      </c>
      <c r="V1096" s="27"/>
      <c r="W1096" s="27"/>
      <c r="X1096" s="24">
        <v>4</v>
      </c>
      <c r="Y1096" s="24">
        <v>0</v>
      </c>
      <c r="Z1096" s="24">
        <v>4</v>
      </c>
      <c r="AA1096" s="24" t="s">
        <v>56</v>
      </c>
      <c r="AB1096" s="24" t="b">
        <v>0</v>
      </c>
      <c r="AC1096" s="61">
        <v>0</v>
      </c>
    </row>
    <row r="1097" spans="2:29" ht="13.7">
      <c r="B1097" s="24" t="s">
        <v>49</v>
      </c>
      <c r="C1097" s="24" t="s">
        <v>64</v>
      </c>
      <c r="D1097" s="24" t="s">
        <v>72</v>
      </c>
      <c r="E1097" s="24">
        <v>480</v>
      </c>
      <c r="F1097" s="26">
        <v>46174</v>
      </c>
      <c r="G1097" s="24" t="s">
        <v>52</v>
      </c>
      <c r="H1097" s="24" t="s">
        <v>53</v>
      </c>
      <c r="I1097" s="24" t="s">
        <v>67</v>
      </c>
      <c r="J1097" s="24" t="s">
        <v>126</v>
      </c>
      <c r="K1097" s="24">
        <v>1</v>
      </c>
      <c r="L1097" s="24" t="s">
        <v>66</v>
      </c>
      <c r="M1097" s="26">
        <v>46175</v>
      </c>
      <c r="N1097" s="27">
        <v>46175.354166666664</v>
      </c>
      <c r="O1097" s="27">
        <v>46175.6875</v>
      </c>
      <c r="P1097" s="24" t="s">
        <v>1940</v>
      </c>
      <c r="Q1097" s="24" t="s">
        <v>1941</v>
      </c>
      <c r="R1097" s="24" t="s">
        <v>605</v>
      </c>
      <c r="T1097" s="24" t="s">
        <v>67</v>
      </c>
      <c r="U1097" s="24" t="s">
        <v>269</v>
      </c>
      <c r="V1097" s="27">
        <v>46175.522916666669</v>
      </c>
      <c r="W1097" s="27">
        <v>46175.589583333334</v>
      </c>
      <c r="Z1097" s="24">
        <v>1</v>
      </c>
      <c r="AA1097" s="24" t="s">
        <v>56</v>
      </c>
      <c r="AB1097" s="24" t="b">
        <v>0</v>
      </c>
      <c r="AC1097" s="61"/>
    </row>
    <row r="1098" spans="2:29" ht="13.7">
      <c r="B1098" s="24" t="s">
        <v>49</v>
      </c>
      <c r="C1098" s="24" t="s">
        <v>64</v>
      </c>
      <c r="D1098" s="24" t="s">
        <v>72</v>
      </c>
      <c r="E1098" s="24">
        <v>480</v>
      </c>
      <c r="F1098" s="26">
        <v>46174</v>
      </c>
      <c r="G1098" s="24" t="s">
        <v>52</v>
      </c>
      <c r="H1098" s="24" t="s">
        <v>53</v>
      </c>
      <c r="I1098" s="24" t="s">
        <v>67</v>
      </c>
      <c r="J1098" s="24" t="s">
        <v>126</v>
      </c>
      <c r="K1098" s="24">
        <v>1</v>
      </c>
      <c r="L1098" s="24" t="s">
        <v>66</v>
      </c>
      <c r="M1098" s="26">
        <v>46175</v>
      </c>
      <c r="N1098" s="27">
        <v>46175.354166666664</v>
      </c>
      <c r="O1098" s="27">
        <v>46175.6875</v>
      </c>
      <c r="P1098" s="24" t="s">
        <v>1942</v>
      </c>
      <c r="Q1098" s="24" t="s">
        <v>1943</v>
      </c>
      <c r="R1098" s="24" t="s">
        <v>608</v>
      </c>
      <c r="T1098" s="24" t="s">
        <v>67</v>
      </c>
      <c r="U1098" s="24" t="s">
        <v>269</v>
      </c>
      <c r="V1098" s="27">
        <v>46175.361111111109</v>
      </c>
      <c r="W1098" s="27">
        <v>46175.418055555558</v>
      </c>
      <c r="Z1098" s="24">
        <v>1</v>
      </c>
      <c r="AA1098" s="24" t="s">
        <v>56</v>
      </c>
      <c r="AB1098" s="24" t="b">
        <v>0</v>
      </c>
      <c r="AC1098" s="61"/>
    </row>
    <row r="1099" spans="2:29" ht="13.7">
      <c r="B1099" s="24" t="s">
        <v>49</v>
      </c>
      <c r="C1099" s="24" t="s">
        <v>64</v>
      </c>
      <c r="D1099" s="24" t="s">
        <v>72</v>
      </c>
      <c r="E1099" s="24">
        <v>480</v>
      </c>
      <c r="F1099" s="26">
        <v>46174</v>
      </c>
      <c r="G1099" s="24" t="s">
        <v>52</v>
      </c>
      <c r="H1099" s="24" t="s">
        <v>53</v>
      </c>
      <c r="I1099" s="24" t="s">
        <v>67</v>
      </c>
      <c r="J1099" s="24" t="s">
        <v>126</v>
      </c>
      <c r="K1099" s="24">
        <v>1</v>
      </c>
      <c r="L1099" s="24" t="s">
        <v>66</v>
      </c>
      <c r="M1099" s="26">
        <v>46175</v>
      </c>
      <c r="N1099" s="27">
        <v>46175.354166666664</v>
      </c>
      <c r="O1099" s="27">
        <v>46175.6875</v>
      </c>
      <c r="P1099" s="24" t="s">
        <v>1944</v>
      </c>
      <c r="Q1099" s="24" t="s">
        <v>1945</v>
      </c>
      <c r="R1099" s="24" t="s">
        <v>611</v>
      </c>
      <c r="S1099" s="24" t="s">
        <v>156</v>
      </c>
      <c r="T1099" s="24" t="s">
        <v>67</v>
      </c>
      <c r="U1099" s="24" t="s">
        <v>269</v>
      </c>
      <c r="V1099" s="27">
        <v>46175.440972222219</v>
      </c>
      <c r="W1099" s="27">
        <v>46175.494444444441</v>
      </c>
      <c r="Z1099" s="24">
        <v>1</v>
      </c>
      <c r="AA1099" s="24" t="s">
        <v>56</v>
      </c>
      <c r="AB1099" s="24" t="b">
        <v>0</v>
      </c>
      <c r="AC1099" s="61"/>
    </row>
    <row r="1100" spans="2:29" ht="13.7">
      <c r="B1100" s="24" t="s">
        <v>49</v>
      </c>
      <c r="C1100" s="24" t="s">
        <v>64</v>
      </c>
      <c r="D1100" s="24" t="s">
        <v>72</v>
      </c>
      <c r="E1100" s="24">
        <v>480</v>
      </c>
      <c r="F1100" s="26">
        <v>46174</v>
      </c>
      <c r="G1100" s="24" t="s">
        <v>52</v>
      </c>
      <c r="H1100" s="24" t="s">
        <v>53</v>
      </c>
      <c r="I1100" s="24" t="s">
        <v>67</v>
      </c>
      <c r="J1100" s="24" t="s">
        <v>126</v>
      </c>
      <c r="K1100" s="24">
        <v>1</v>
      </c>
      <c r="L1100" s="24" t="s">
        <v>66</v>
      </c>
      <c r="M1100" s="26">
        <v>46175</v>
      </c>
      <c r="N1100" s="27">
        <v>46175.354166666664</v>
      </c>
      <c r="O1100" s="27">
        <v>46175.6875</v>
      </c>
      <c r="P1100" s="24" t="s">
        <v>1946</v>
      </c>
      <c r="Q1100" s="24" t="s">
        <v>1947</v>
      </c>
      <c r="R1100" s="24" t="s">
        <v>687</v>
      </c>
      <c r="T1100" s="24" t="s">
        <v>67</v>
      </c>
      <c r="U1100" s="24" t="s">
        <v>269</v>
      </c>
      <c r="V1100" s="27">
        <v>46175.60833333333</v>
      </c>
      <c r="W1100" s="27">
        <v>46175.654166666667</v>
      </c>
      <c r="Z1100" s="24">
        <v>1</v>
      </c>
      <c r="AA1100" s="24" t="s">
        <v>56</v>
      </c>
      <c r="AB1100" s="24" t="b">
        <v>0</v>
      </c>
      <c r="AC1100" s="61"/>
    </row>
    <row r="1101" spans="2:29" ht="13.7">
      <c r="B1101" s="24" t="s">
        <v>49</v>
      </c>
      <c r="C1101" s="24" t="s">
        <v>64</v>
      </c>
      <c r="D1101" s="24" t="s">
        <v>72</v>
      </c>
      <c r="E1101" s="24">
        <v>480</v>
      </c>
      <c r="F1101" s="26">
        <v>46174</v>
      </c>
      <c r="G1101" s="24" t="s">
        <v>52</v>
      </c>
      <c r="H1101" s="24" t="s">
        <v>53</v>
      </c>
      <c r="I1101" s="24" t="s">
        <v>54</v>
      </c>
      <c r="J1101" s="24" t="s">
        <v>125</v>
      </c>
      <c r="K1101" s="24">
        <v>1</v>
      </c>
      <c r="L1101" s="24" t="s">
        <v>66</v>
      </c>
      <c r="M1101" s="26">
        <v>46182</v>
      </c>
      <c r="N1101" s="27">
        <v>46182.354166666664</v>
      </c>
      <c r="O1101" s="27">
        <v>46182.6875</v>
      </c>
      <c r="V1101" s="27"/>
      <c r="W1101" s="27"/>
      <c r="X1101" s="24">
        <v>4</v>
      </c>
      <c r="Y1101" s="24">
        <v>0</v>
      </c>
      <c r="Z1101" s="24">
        <v>4</v>
      </c>
      <c r="AA1101" s="24" t="s">
        <v>56</v>
      </c>
      <c r="AB1101" s="24" t="b">
        <v>0</v>
      </c>
      <c r="AC1101" s="61">
        <v>0</v>
      </c>
    </row>
    <row r="1102" spans="2:29" ht="13.7">
      <c r="B1102" s="24" t="s">
        <v>49</v>
      </c>
      <c r="C1102" s="24" t="s">
        <v>64</v>
      </c>
      <c r="D1102" s="24" t="s">
        <v>72</v>
      </c>
      <c r="E1102" s="24">
        <v>480</v>
      </c>
      <c r="F1102" s="26">
        <v>46174</v>
      </c>
      <c r="G1102" s="24" t="s">
        <v>52</v>
      </c>
      <c r="H1102" s="24" t="s">
        <v>53</v>
      </c>
      <c r="I1102" s="24" t="s">
        <v>54</v>
      </c>
      <c r="J1102" s="24" t="s">
        <v>126</v>
      </c>
      <c r="K1102" s="24">
        <v>1</v>
      </c>
      <c r="L1102" s="24" t="s">
        <v>66</v>
      </c>
      <c r="M1102" s="26">
        <v>46182</v>
      </c>
      <c r="N1102" s="27">
        <v>46182.354166666664</v>
      </c>
      <c r="O1102" s="27">
        <v>46182.6875</v>
      </c>
      <c r="P1102" s="24" t="s">
        <v>1948</v>
      </c>
      <c r="Q1102" s="24" t="s">
        <v>1949</v>
      </c>
      <c r="R1102" s="24" t="s">
        <v>142</v>
      </c>
      <c r="T1102" s="24" t="s">
        <v>54</v>
      </c>
      <c r="U1102" s="24" t="s">
        <v>616</v>
      </c>
      <c r="V1102" s="27">
        <v>46182.442361111112</v>
      </c>
      <c r="W1102" s="27">
        <v>46182.495138888888</v>
      </c>
      <c r="Z1102" s="24">
        <v>1</v>
      </c>
      <c r="AA1102" s="24" t="s">
        <v>56</v>
      </c>
      <c r="AB1102" s="24" t="b">
        <v>0</v>
      </c>
      <c r="AC1102" s="61"/>
    </row>
    <row r="1103" spans="2:29" ht="13.7">
      <c r="B1103" s="24" t="s">
        <v>49</v>
      </c>
      <c r="C1103" s="24" t="s">
        <v>64</v>
      </c>
      <c r="D1103" s="24" t="s">
        <v>72</v>
      </c>
      <c r="E1103" s="24">
        <v>480</v>
      </c>
      <c r="F1103" s="26">
        <v>46174</v>
      </c>
      <c r="G1103" s="24" t="s">
        <v>52</v>
      </c>
      <c r="H1103" s="24" t="s">
        <v>53</v>
      </c>
      <c r="I1103" s="24" t="s">
        <v>54</v>
      </c>
      <c r="J1103" s="24" t="s">
        <v>126</v>
      </c>
      <c r="K1103" s="24">
        <v>1</v>
      </c>
      <c r="L1103" s="24" t="s">
        <v>66</v>
      </c>
      <c r="M1103" s="26">
        <v>46182</v>
      </c>
      <c r="N1103" s="27">
        <v>46182.354166666664</v>
      </c>
      <c r="O1103" s="27">
        <v>46182.6875</v>
      </c>
      <c r="P1103" s="24" t="s">
        <v>1950</v>
      </c>
      <c r="Q1103" s="24" t="s">
        <v>1951</v>
      </c>
      <c r="R1103" s="24" t="s">
        <v>142</v>
      </c>
      <c r="T1103" s="24" t="s">
        <v>54</v>
      </c>
      <c r="U1103" s="24" t="s">
        <v>616</v>
      </c>
      <c r="V1103" s="27">
        <v>46182.612500000003</v>
      </c>
      <c r="W1103" s="27">
        <v>46182.681944444441</v>
      </c>
      <c r="Z1103" s="24">
        <v>1</v>
      </c>
      <c r="AA1103" s="24" t="s">
        <v>56</v>
      </c>
      <c r="AB1103" s="24" t="b">
        <v>0</v>
      </c>
      <c r="AC1103" s="61"/>
    </row>
    <row r="1104" spans="2:29" ht="13.7">
      <c r="B1104" s="24" t="s">
        <v>49</v>
      </c>
      <c r="C1104" s="24" t="s">
        <v>64</v>
      </c>
      <c r="D1104" s="24" t="s">
        <v>72</v>
      </c>
      <c r="E1104" s="24">
        <v>480</v>
      </c>
      <c r="F1104" s="26">
        <v>46174</v>
      </c>
      <c r="G1104" s="24" t="s">
        <v>52</v>
      </c>
      <c r="H1104" s="24" t="s">
        <v>53</v>
      </c>
      <c r="I1104" s="24" t="s">
        <v>54</v>
      </c>
      <c r="J1104" s="24" t="s">
        <v>126</v>
      </c>
      <c r="K1104" s="24">
        <v>1</v>
      </c>
      <c r="L1104" s="24" t="s">
        <v>66</v>
      </c>
      <c r="M1104" s="26">
        <v>46182</v>
      </c>
      <c r="N1104" s="27">
        <v>46182.354166666664</v>
      </c>
      <c r="O1104" s="27">
        <v>46182.6875</v>
      </c>
      <c r="P1104" s="24" t="s">
        <v>1952</v>
      </c>
      <c r="Q1104" s="24" t="s">
        <v>1953</v>
      </c>
      <c r="R1104" s="24" t="s">
        <v>142</v>
      </c>
      <c r="T1104" s="24" t="s">
        <v>54</v>
      </c>
      <c r="U1104" s="24" t="s">
        <v>616</v>
      </c>
      <c r="V1104" s="27">
        <v>46182.362500000003</v>
      </c>
      <c r="W1104" s="27">
        <v>46182.414583333331</v>
      </c>
      <c r="Z1104" s="24">
        <v>1</v>
      </c>
      <c r="AA1104" s="24" t="s">
        <v>56</v>
      </c>
      <c r="AB1104" s="24" t="b">
        <v>0</v>
      </c>
      <c r="AC1104" s="61"/>
    </row>
    <row r="1105" spans="2:29" ht="13.7">
      <c r="B1105" s="24" t="s">
        <v>49</v>
      </c>
      <c r="C1105" s="24" t="s">
        <v>64</v>
      </c>
      <c r="D1105" s="24" t="s">
        <v>72</v>
      </c>
      <c r="E1105" s="24">
        <v>480</v>
      </c>
      <c r="F1105" s="26">
        <v>46174</v>
      </c>
      <c r="G1105" s="24" t="s">
        <v>52</v>
      </c>
      <c r="H1105" s="24" t="s">
        <v>53</v>
      </c>
      <c r="I1105" s="24" t="s">
        <v>54</v>
      </c>
      <c r="J1105" s="24" t="s">
        <v>126</v>
      </c>
      <c r="K1105" s="24">
        <v>1</v>
      </c>
      <c r="L1105" s="24" t="s">
        <v>66</v>
      </c>
      <c r="M1105" s="26">
        <v>46182</v>
      </c>
      <c r="N1105" s="27">
        <v>46182.354166666664</v>
      </c>
      <c r="O1105" s="27">
        <v>46182.6875</v>
      </c>
      <c r="P1105" s="24" t="s">
        <v>1954</v>
      </c>
      <c r="Q1105" s="24" t="s">
        <v>1955</v>
      </c>
      <c r="R1105" s="24" t="s">
        <v>142</v>
      </c>
      <c r="T1105" s="24" t="s">
        <v>54</v>
      </c>
      <c r="U1105" s="24" t="s">
        <v>616</v>
      </c>
      <c r="V1105" s="27">
        <v>46182.527083333334</v>
      </c>
      <c r="W1105" s="27">
        <v>46182.589583333334</v>
      </c>
      <c r="Z1105" s="24">
        <v>1</v>
      </c>
      <c r="AA1105" s="24" t="s">
        <v>56</v>
      </c>
      <c r="AB1105" s="24" t="b">
        <v>0</v>
      </c>
      <c r="AC1105" s="61"/>
    </row>
    <row r="1106" spans="2:29" ht="13.7">
      <c r="B1106" s="24" t="s">
        <v>49</v>
      </c>
      <c r="C1106" s="24" t="s">
        <v>64</v>
      </c>
      <c r="D1106" s="24" t="s">
        <v>72</v>
      </c>
      <c r="E1106" s="24">
        <v>480</v>
      </c>
      <c r="F1106" s="26">
        <v>46174</v>
      </c>
      <c r="G1106" s="24" t="s">
        <v>52</v>
      </c>
      <c r="H1106" s="24" t="s">
        <v>53</v>
      </c>
      <c r="I1106" s="24" t="s">
        <v>57</v>
      </c>
      <c r="J1106" s="24" t="s">
        <v>125</v>
      </c>
      <c r="K1106" s="24">
        <v>1</v>
      </c>
      <c r="L1106" s="24" t="s">
        <v>66</v>
      </c>
      <c r="M1106" s="26">
        <v>46189</v>
      </c>
      <c r="N1106" s="27">
        <v>46189.3125</v>
      </c>
      <c r="O1106" s="27">
        <v>46189.645833333336</v>
      </c>
      <c r="V1106" s="27"/>
      <c r="W1106" s="27"/>
      <c r="X1106" s="24">
        <v>4</v>
      </c>
      <c r="Y1106" s="24">
        <v>0</v>
      </c>
      <c r="Z1106" s="24">
        <v>4</v>
      </c>
      <c r="AA1106" s="24" t="s">
        <v>56</v>
      </c>
      <c r="AB1106" s="24" t="b">
        <v>0</v>
      </c>
      <c r="AC1106" s="61">
        <v>0</v>
      </c>
    </row>
    <row r="1107" spans="2:29" ht="13.7">
      <c r="B1107" s="24" t="s">
        <v>49</v>
      </c>
      <c r="C1107" s="24" t="s">
        <v>64</v>
      </c>
      <c r="D1107" s="24" t="s">
        <v>72</v>
      </c>
      <c r="E1107" s="24">
        <v>480</v>
      </c>
      <c r="F1107" s="26">
        <v>46174</v>
      </c>
      <c r="G1107" s="24" t="s">
        <v>52</v>
      </c>
      <c r="H1107" s="24" t="s">
        <v>53</v>
      </c>
      <c r="I1107" s="24" t="s">
        <v>57</v>
      </c>
      <c r="J1107" s="24" t="s">
        <v>126</v>
      </c>
      <c r="K1107" s="24">
        <v>1</v>
      </c>
      <c r="L1107" s="24" t="s">
        <v>66</v>
      </c>
      <c r="M1107" s="26">
        <v>46189</v>
      </c>
      <c r="N1107" s="27">
        <v>46189.3125</v>
      </c>
      <c r="O1107" s="27">
        <v>46189.645833333336</v>
      </c>
      <c r="P1107" s="24" t="s">
        <v>1956</v>
      </c>
      <c r="Q1107" s="24" t="s">
        <v>1957</v>
      </c>
      <c r="R1107" s="24" t="s">
        <v>155</v>
      </c>
      <c r="S1107" s="24" t="s">
        <v>213</v>
      </c>
      <c r="T1107" s="24" t="s">
        <v>57</v>
      </c>
      <c r="U1107" s="24" t="s">
        <v>616</v>
      </c>
      <c r="V1107" s="27">
        <v>46189.484722222223</v>
      </c>
      <c r="W1107" s="27">
        <v>46189.531944444447</v>
      </c>
      <c r="Z1107" s="24">
        <v>1</v>
      </c>
      <c r="AA1107" s="24" t="s">
        <v>56</v>
      </c>
      <c r="AB1107" s="24" t="b">
        <v>0</v>
      </c>
      <c r="AC1107" s="61"/>
    </row>
    <row r="1108" spans="2:29" ht="13.7">
      <c r="B1108" s="24" t="s">
        <v>49</v>
      </c>
      <c r="C1108" s="24" t="s">
        <v>64</v>
      </c>
      <c r="D1108" s="24" t="s">
        <v>72</v>
      </c>
      <c r="E1108" s="24">
        <v>480</v>
      </c>
      <c r="F1108" s="26">
        <v>46174</v>
      </c>
      <c r="G1108" s="24" t="s">
        <v>52</v>
      </c>
      <c r="H1108" s="24" t="s">
        <v>53</v>
      </c>
      <c r="I1108" s="24" t="s">
        <v>57</v>
      </c>
      <c r="J1108" s="24" t="s">
        <v>126</v>
      </c>
      <c r="K1108" s="24">
        <v>1</v>
      </c>
      <c r="L1108" s="24" t="s">
        <v>66</v>
      </c>
      <c r="M1108" s="26">
        <v>46189</v>
      </c>
      <c r="N1108" s="27">
        <v>46189.3125</v>
      </c>
      <c r="O1108" s="27">
        <v>46189.645833333336</v>
      </c>
      <c r="P1108" s="24" t="s">
        <v>1958</v>
      </c>
      <c r="Q1108" s="24" t="s">
        <v>1959</v>
      </c>
      <c r="R1108" s="24" t="s">
        <v>182</v>
      </c>
      <c r="T1108" s="24" t="s">
        <v>57</v>
      </c>
      <c r="U1108" s="24" t="s">
        <v>616</v>
      </c>
      <c r="V1108" s="27">
        <v>46189.564583333333</v>
      </c>
      <c r="W1108" s="27">
        <v>46189.626388888886</v>
      </c>
      <c r="Z1108" s="24">
        <v>1</v>
      </c>
      <c r="AA1108" s="24" t="s">
        <v>56</v>
      </c>
      <c r="AB1108" s="24" t="b">
        <v>0</v>
      </c>
      <c r="AC1108" s="61"/>
    </row>
    <row r="1109" spans="2:29" ht="13.7">
      <c r="B1109" s="24" t="s">
        <v>49</v>
      </c>
      <c r="C1109" s="24" t="s">
        <v>64</v>
      </c>
      <c r="D1109" s="24" t="s">
        <v>72</v>
      </c>
      <c r="E1109" s="24">
        <v>480</v>
      </c>
      <c r="F1109" s="26">
        <v>46174</v>
      </c>
      <c r="G1109" s="24" t="s">
        <v>52</v>
      </c>
      <c r="H1109" s="24" t="s">
        <v>53</v>
      </c>
      <c r="I1109" s="24" t="s">
        <v>57</v>
      </c>
      <c r="J1109" s="24" t="s">
        <v>126</v>
      </c>
      <c r="K1109" s="24">
        <v>1</v>
      </c>
      <c r="L1109" s="24" t="s">
        <v>66</v>
      </c>
      <c r="M1109" s="26">
        <v>46189</v>
      </c>
      <c r="N1109" s="27">
        <v>46189.3125</v>
      </c>
      <c r="O1109" s="27">
        <v>46189.645833333336</v>
      </c>
      <c r="P1109" s="24" t="s">
        <v>1960</v>
      </c>
      <c r="Q1109" s="24" t="s">
        <v>1961</v>
      </c>
      <c r="R1109" s="24" t="s">
        <v>159</v>
      </c>
      <c r="S1109" s="24" t="s">
        <v>213</v>
      </c>
      <c r="T1109" s="24" t="s">
        <v>57</v>
      </c>
      <c r="U1109" s="24" t="s">
        <v>616</v>
      </c>
      <c r="V1109" s="27">
        <v>46189.313888888886</v>
      </c>
      <c r="W1109" s="27">
        <v>46189.359722222223</v>
      </c>
      <c r="Z1109" s="24">
        <v>1</v>
      </c>
      <c r="AA1109" s="24" t="s">
        <v>56</v>
      </c>
      <c r="AB1109" s="24" t="b">
        <v>0</v>
      </c>
      <c r="AC1109" s="61"/>
    </row>
    <row r="1110" spans="2:29" ht="13.7">
      <c r="B1110" s="24" t="s">
        <v>49</v>
      </c>
      <c r="C1110" s="24" t="s">
        <v>64</v>
      </c>
      <c r="D1110" s="24" t="s">
        <v>72</v>
      </c>
      <c r="E1110" s="24">
        <v>480</v>
      </c>
      <c r="F1110" s="26">
        <v>46174</v>
      </c>
      <c r="G1110" s="24" t="s">
        <v>52</v>
      </c>
      <c r="H1110" s="24" t="s">
        <v>53</v>
      </c>
      <c r="I1110" s="24" t="s">
        <v>57</v>
      </c>
      <c r="J1110" s="24" t="s">
        <v>126</v>
      </c>
      <c r="K1110" s="24">
        <v>1</v>
      </c>
      <c r="L1110" s="24" t="s">
        <v>66</v>
      </c>
      <c r="M1110" s="26">
        <v>46189</v>
      </c>
      <c r="N1110" s="27">
        <v>46189.3125</v>
      </c>
      <c r="O1110" s="27">
        <v>46189.645833333336</v>
      </c>
      <c r="P1110" s="24" t="s">
        <v>1962</v>
      </c>
      <c r="Q1110" s="24" t="s">
        <v>1963</v>
      </c>
      <c r="R1110" s="24" t="s">
        <v>155</v>
      </c>
      <c r="T1110" s="24" t="s">
        <v>57</v>
      </c>
      <c r="U1110" s="24" t="s">
        <v>616</v>
      </c>
      <c r="V1110" s="27">
        <v>46189.400694444441</v>
      </c>
      <c r="W1110" s="27">
        <v>46189.461111111108</v>
      </c>
      <c r="Z1110" s="24">
        <v>1</v>
      </c>
      <c r="AA1110" s="24" t="s">
        <v>56</v>
      </c>
      <c r="AB1110" s="24" t="b">
        <v>0</v>
      </c>
      <c r="AC1110" s="61"/>
    </row>
    <row r="1111" spans="2:29" ht="13.7">
      <c r="B1111" s="24" t="s">
        <v>49</v>
      </c>
      <c r="C1111" s="24" t="s">
        <v>64</v>
      </c>
      <c r="D1111" s="24" t="s">
        <v>72</v>
      </c>
      <c r="E1111" s="24">
        <v>480</v>
      </c>
      <c r="F1111" s="26">
        <v>46204</v>
      </c>
      <c r="G1111" s="24" t="s">
        <v>52</v>
      </c>
      <c r="H1111" s="24" t="s">
        <v>53</v>
      </c>
      <c r="I1111" s="24" t="s">
        <v>59</v>
      </c>
      <c r="J1111" s="24" t="s">
        <v>125</v>
      </c>
      <c r="K1111" s="24">
        <v>1</v>
      </c>
      <c r="L1111" s="24" t="s">
        <v>66</v>
      </c>
      <c r="M1111" s="26">
        <v>46220</v>
      </c>
      <c r="N1111" s="27">
        <v>46220.3125</v>
      </c>
      <c r="O1111" s="27">
        <v>46220.645833333336</v>
      </c>
      <c r="V1111" s="27"/>
      <c r="W1111" s="27"/>
      <c r="X1111" s="24">
        <v>4</v>
      </c>
      <c r="Y1111" s="24">
        <v>0</v>
      </c>
      <c r="Z1111" s="24">
        <v>4</v>
      </c>
      <c r="AA1111" s="24" t="s">
        <v>58</v>
      </c>
      <c r="AB1111" s="24" t="b">
        <v>0</v>
      </c>
      <c r="AC1111" s="61">
        <v>0</v>
      </c>
    </row>
    <row r="1112" spans="2:29" ht="13.7">
      <c r="B1112" s="24" t="s">
        <v>49</v>
      </c>
      <c r="C1112" s="24" t="s">
        <v>64</v>
      </c>
      <c r="D1112" s="24" t="s">
        <v>72</v>
      </c>
      <c r="E1112" s="24">
        <v>480</v>
      </c>
      <c r="F1112" s="26">
        <v>46204</v>
      </c>
      <c r="G1112" s="24" t="s">
        <v>52</v>
      </c>
      <c r="H1112" s="24" t="s">
        <v>53</v>
      </c>
      <c r="I1112" s="24" t="s">
        <v>59</v>
      </c>
      <c r="J1112" s="24" t="s">
        <v>126</v>
      </c>
      <c r="K1112" s="24">
        <v>1</v>
      </c>
      <c r="L1112" s="24" t="s">
        <v>66</v>
      </c>
      <c r="M1112" s="26">
        <v>46220</v>
      </c>
      <c r="N1112" s="27">
        <v>46220.3125</v>
      </c>
      <c r="O1112" s="27">
        <v>46220.645833333336</v>
      </c>
      <c r="P1112" s="24" t="s">
        <v>1964</v>
      </c>
      <c r="Q1112" s="24" t="s">
        <v>1965</v>
      </c>
      <c r="R1112" s="24" t="s">
        <v>217</v>
      </c>
      <c r="T1112" s="24" t="s">
        <v>59</v>
      </c>
      <c r="U1112" s="24" t="s">
        <v>580</v>
      </c>
      <c r="V1112" s="27">
        <v>46220.397916666669</v>
      </c>
      <c r="W1112" s="27">
        <v>46220.452777777777</v>
      </c>
      <c r="Z1112" s="24">
        <v>1</v>
      </c>
      <c r="AA1112" s="24" t="s">
        <v>58</v>
      </c>
      <c r="AB1112" s="24" t="b">
        <v>0</v>
      </c>
      <c r="AC1112" s="61"/>
    </row>
    <row r="1113" spans="2:29" ht="13.7">
      <c r="B1113" s="24" t="s">
        <v>49</v>
      </c>
      <c r="C1113" s="24" t="s">
        <v>64</v>
      </c>
      <c r="D1113" s="24" t="s">
        <v>72</v>
      </c>
      <c r="E1113" s="24">
        <v>480</v>
      </c>
      <c r="F1113" s="26">
        <v>46204</v>
      </c>
      <c r="G1113" s="24" t="s">
        <v>52</v>
      </c>
      <c r="H1113" s="24" t="s">
        <v>53</v>
      </c>
      <c r="I1113" s="24" t="s">
        <v>59</v>
      </c>
      <c r="J1113" s="24" t="s">
        <v>126</v>
      </c>
      <c r="K1113" s="24">
        <v>1</v>
      </c>
      <c r="L1113" s="24" t="s">
        <v>66</v>
      </c>
      <c r="M1113" s="26">
        <v>46220</v>
      </c>
      <c r="N1113" s="27">
        <v>46220.3125</v>
      </c>
      <c r="O1113" s="27">
        <v>46220.645833333336</v>
      </c>
      <c r="P1113" s="24" t="s">
        <v>1966</v>
      </c>
      <c r="Q1113" s="24" t="s">
        <v>1967</v>
      </c>
      <c r="R1113" s="24" t="s">
        <v>284</v>
      </c>
      <c r="T1113" s="24" t="s">
        <v>59</v>
      </c>
      <c r="U1113" s="24" t="s">
        <v>580</v>
      </c>
      <c r="V1113" s="27">
        <v>46220.31527777778</v>
      </c>
      <c r="W1113" s="27">
        <v>46220.372916666667</v>
      </c>
      <c r="Z1113" s="24">
        <v>1</v>
      </c>
      <c r="AA1113" s="24" t="s">
        <v>58</v>
      </c>
      <c r="AB1113" s="24" t="b">
        <v>0</v>
      </c>
      <c r="AC1113" s="61"/>
    </row>
    <row r="1114" spans="2:29" ht="13.7">
      <c r="B1114" s="24" t="s">
        <v>49</v>
      </c>
      <c r="C1114" s="24" t="s">
        <v>64</v>
      </c>
      <c r="D1114" s="24" t="s">
        <v>72</v>
      </c>
      <c r="E1114" s="24">
        <v>480</v>
      </c>
      <c r="F1114" s="26">
        <v>46204</v>
      </c>
      <c r="G1114" s="24" t="s">
        <v>52</v>
      </c>
      <c r="H1114" s="24" t="s">
        <v>53</v>
      </c>
      <c r="I1114" s="24" t="s">
        <v>59</v>
      </c>
      <c r="J1114" s="24" t="s">
        <v>126</v>
      </c>
      <c r="K1114" s="24">
        <v>1</v>
      </c>
      <c r="L1114" s="24" t="s">
        <v>66</v>
      </c>
      <c r="M1114" s="26">
        <v>46220</v>
      </c>
      <c r="N1114" s="27">
        <v>46220.3125</v>
      </c>
      <c r="O1114" s="27">
        <v>46220.645833333336</v>
      </c>
      <c r="P1114" s="24" t="s">
        <v>1968</v>
      </c>
      <c r="Q1114" s="24" t="s">
        <v>1969</v>
      </c>
      <c r="R1114" s="24" t="s">
        <v>168</v>
      </c>
      <c r="T1114" s="24" t="s">
        <v>59</v>
      </c>
      <c r="U1114" s="24" t="s">
        <v>580</v>
      </c>
      <c r="V1114" s="27">
        <v>46220.570833333331</v>
      </c>
      <c r="W1114" s="27">
        <v>46220.617361111108</v>
      </c>
      <c r="Z1114" s="24">
        <v>1</v>
      </c>
      <c r="AA1114" s="24" t="s">
        <v>58</v>
      </c>
      <c r="AB1114" s="24" t="b">
        <v>0</v>
      </c>
      <c r="AC1114" s="61"/>
    </row>
    <row r="1115" spans="2:29" ht="13.7">
      <c r="B1115" s="24" t="s">
        <v>49</v>
      </c>
      <c r="C1115" s="24" t="s">
        <v>64</v>
      </c>
      <c r="D1115" s="24" t="s">
        <v>72</v>
      </c>
      <c r="E1115" s="24">
        <v>480</v>
      </c>
      <c r="F1115" s="26">
        <v>46204</v>
      </c>
      <c r="G1115" s="24" t="s">
        <v>52</v>
      </c>
      <c r="H1115" s="24" t="s">
        <v>53</v>
      </c>
      <c r="I1115" s="24" t="s">
        <v>59</v>
      </c>
      <c r="J1115" s="24" t="s">
        <v>126</v>
      </c>
      <c r="K1115" s="24">
        <v>1</v>
      </c>
      <c r="L1115" s="24" t="s">
        <v>66</v>
      </c>
      <c r="M1115" s="26">
        <v>46220</v>
      </c>
      <c r="N1115" s="27">
        <v>46220.3125</v>
      </c>
      <c r="O1115" s="27">
        <v>46220.645833333336</v>
      </c>
      <c r="P1115" s="24" t="s">
        <v>1970</v>
      </c>
      <c r="Q1115" s="24" t="s">
        <v>1971</v>
      </c>
      <c r="R1115" s="24" t="s">
        <v>281</v>
      </c>
      <c r="S1115" s="24" t="s">
        <v>213</v>
      </c>
      <c r="T1115" s="24" t="s">
        <v>59</v>
      </c>
      <c r="U1115" s="24" t="s">
        <v>580</v>
      </c>
      <c r="V1115" s="27">
        <v>46220.486111111109</v>
      </c>
      <c r="W1115" s="27">
        <v>46220.538888888892</v>
      </c>
      <c r="Z1115" s="24">
        <v>1</v>
      </c>
      <c r="AA1115" s="24" t="s">
        <v>58</v>
      </c>
      <c r="AB1115" s="24" t="b">
        <v>0</v>
      </c>
      <c r="AC1115" s="61"/>
    </row>
    <row r="1116" spans="2:29" ht="13.7">
      <c r="B1116" s="24" t="s">
        <v>49</v>
      </c>
      <c r="C1116" s="24" t="s">
        <v>64</v>
      </c>
      <c r="D1116" s="24" t="s">
        <v>72</v>
      </c>
      <c r="E1116" s="24">
        <v>480</v>
      </c>
      <c r="F1116" s="26">
        <v>46204</v>
      </c>
      <c r="G1116" s="24" t="s">
        <v>52</v>
      </c>
      <c r="H1116" s="24" t="s">
        <v>53</v>
      </c>
      <c r="I1116" s="24" t="s">
        <v>67</v>
      </c>
      <c r="J1116" s="24" t="s">
        <v>125</v>
      </c>
      <c r="K1116" s="24">
        <v>1</v>
      </c>
      <c r="L1116" s="24" t="s">
        <v>66</v>
      </c>
      <c r="M1116" s="26">
        <v>46224</v>
      </c>
      <c r="N1116" s="27">
        <v>46224.3125</v>
      </c>
      <c r="O1116" s="27">
        <v>46224.645833333336</v>
      </c>
      <c r="V1116" s="27"/>
      <c r="W1116" s="27"/>
      <c r="X1116" s="24">
        <v>4</v>
      </c>
      <c r="Y1116" s="24">
        <v>0</v>
      </c>
      <c r="Z1116" s="24">
        <v>4</v>
      </c>
      <c r="AA1116" s="24" t="s">
        <v>58</v>
      </c>
      <c r="AB1116" s="24" t="b">
        <v>0</v>
      </c>
      <c r="AC1116" s="61">
        <v>0</v>
      </c>
    </row>
    <row r="1117" spans="2:29" ht="13.7">
      <c r="B1117" s="24" t="s">
        <v>49</v>
      </c>
      <c r="C1117" s="24" t="s">
        <v>64</v>
      </c>
      <c r="D1117" s="24" t="s">
        <v>72</v>
      </c>
      <c r="E1117" s="24">
        <v>480</v>
      </c>
      <c r="F1117" s="26">
        <v>46204</v>
      </c>
      <c r="G1117" s="24" t="s">
        <v>52</v>
      </c>
      <c r="H1117" s="24" t="s">
        <v>53</v>
      </c>
      <c r="I1117" s="24" t="s">
        <v>67</v>
      </c>
      <c r="J1117" s="24" t="s">
        <v>126</v>
      </c>
      <c r="K1117" s="24">
        <v>1</v>
      </c>
      <c r="L1117" s="24" t="s">
        <v>66</v>
      </c>
      <c r="M1117" s="26">
        <v>46224</v>
      </c>
      <c r="N1117" s="27">
        <v>46224.3125</v>
      </c>
      <c r="O1117" s="27">
        <v>46224.645833333336</v>
      </c>
      <c r="P1117" s="24" t="s">
        <v>1972</v>
      </c>
      <c r="Q1117" s="24" t="s">
        <v>1973</v>
      </c>
      <c r="R1117" s="24" t="s">
        <v>608</v>
      </c>
      <c r="T1117" s="24" t="s">
        <v>67</v>
      </c>
      <c r="U1117" s="24" t="s">
        <v>202</v>
      </c>
      <c r="V1117" s="27">
        <v>46224.484722222223</v>
      </c>
      <c r="W1117" s="27">
        <v>46224.541666666664</v>
      </c>
      <c r="Z1117" s="24">
        <v>1</v>
      </c>
      <c r="AA1117" s="24" t="s">
        <v>58</v>
      </c>
      <c r="AB1117" s="24" t="b">
        <v>0</v>
      </c>
      <c r="AC1117" s="61"/>
    </row>
    <row r="1118" spans="2:29" ht="13.7">
      <c r="B1118" s="24" t="s">
        <v>49</v>
      </c>
      <c r="C1118" s="24" t="s">
        <v>64</v>
      </c>
      <c r="D1118" s="24" t="s">
        <v>72</v>
      </c>
      <c r="E1118" s="24">
        <v>480</v>
      </c>
      <c r="F1118" s="26">
        <v>46204</v>
      </c>
      <c r="G1118" s="24" t="s">
        <v>52</v>
      </c>
      <c r="H1118" s="24" t="s">
        <v>53</v>
      </c>
      <c r="I1118" s="24" t="s">
        <v>67</v>
      </c>
      <c r="J1118" s="24" t="s">
        <v>126</v>
      </c>
      <c r="K1118" s="24">
        <v>1</v>
      </c>
      <c r="L1118" s="24" t="s">
        <v>66</v>
      </c>
      <c r="M1118" s="26">
        <v>46224</v>
      </c>
      <c r="N1118" s="27">
        <v>46224.3125</v>
      </c>
      <c r="O1118" s="27">
        <v>46224.645833333336</v>
      </c>
      <c r="P1118" s="24" t="s">
        <v>1974</v>
      </c>
      <c r="Q1118" s="24" t="s">
        <v>1975</v>
      </c>
      <c r="R1118" s="24" t="s">
        <v>611</v>
      </c>
      <c r="T1118" s="24" t="s">
        <v>67</v>
      </c>
      <c r="U1118" s="24" t="s">
        <v>202</v>
      </c>
      <c r="V1118" s="27">
        <v>46224.570833333331</v>
      </c>
      <c r="W1118" s="27">
        <v>46224.635416666664</v>
      </c>
      <c r="Z1118" s="24">
        <v>1</v>
      </c>
      <c r="AA1118" s="24" t="s">
        <v>58</v>
      </c>
      <c r="AB1118" s="24" t="b">
        <v>0</v>
      </c>
      <c r="AC1118" s="61"/>
    </row>
    <row r="1119" spans="2:29" ht="13.7">
      <c r="B1119" s="24" t="s">
        <v>49</v>
      </c>
      <c r="C1119" s="24" t="s">
        <v>64</v>
      </c>
      <c r="D1119" s="24" t="s">
        <v>72</v>
      </c>
      <c r="E1119" s="24">
        <v>480</v>
      </c>
      <c r="F1119" s="26">
        <v>46204</v>
      </c>
      <c r="G1119" s="24" t="s">
        <v>52</v>
      </c>
      <c r="H1119" s="24" t="s">
        <v>53</v>
      </c>
      <c r="I1119" s="24" t="s">
        <v>67</v>
      </c>
      <c r="J1119" s="24" t="s">
        <v>126</v>
      </c>
      <c r="K1119" s="24">
        <v>1</v>
      </c>
      <c r="L1119" s="24" t="s">
        <v>66</v>
      </c>
      <c r="M1119" s="26">
        <v>46224</v>
      </c>
      <c r="N1119" s="27">
        <v>46224.3125</v>
      </c>
      <c r="O1119" s="27">
        <v>46224.645833333336</v>
      </c>
      <c r="P1119" s="24" t="s">
        <v>1976</v>
      </c>
      <c r="Q1119" s="24" t="s">
        <v>1977</v>
      </c>
      <c r="R1119" s="24" t="s">
        <v>687</v>
      </c>
      <c r="T1119" s="24" t="s">
        <v>67</v>
      </c>
      <c r="U1119" s="24" t="s">
        <v>202</v>
      </c>
      <c r="V1119" s="27">
        <v>46224.402777777781</v>
      </c>
      <c r="W1119" s="27">
        <v>46224.454861111109</v>
      </c>
      <c r="Z1119" s="24">
        <v>1</v>
      </c>
      <c r="AA1119" s="24" t="s">
        <v>58</v>
      </c>
      <c r="AB1119" s="24" t="b">
        <v>0</v>
      </c>
      <c r="AC1119" s="61"/>
    </row>
    <row r="1120" spans="2:29" ht="13.7">
      <c r="B1120" s="24" t="s">
        <v>49</v>
      </c>
      <c r="C1120" s="24" t="s">
        <v>64</v>
      </c>
      <c r="D1120" s="24" t="s">
        <v>72</v>
      </c>
      <c r="E1120" s="24">
        <v>480</v>
      </c>
      <c r="F1120" s="26">
        <v>46204</v>
      </c>
      <c r="G1120" s="24" t="s">
        <v>52</v>
      </c>
      <c r="H1120" s="24" t="s">
        <v>53</v>
      </c>
      <c r="I1120" s="24" t="s">
        <v>67</v>
      </c>
      <c r="J1120" s="24" t="s">
        <v>126</v>
      </c>
      <c r="K1120" s="24">
        <v>1</v>
      </c>
      <c r="L1120" s="24" t="s">
        <v>66</v>
      </c>
      <c r="M1120" s="26">
        <v>46224</v>
      </c>
      <c r="N1120" s="27">
        <v>46224.3125</v>
      </c>
      <c r="O1120" s="27">
        <v>46224.645833333336</v>
      </c>
      <c r="P1120" s="24" t="s">
        <v>1978</v>
      </c>
      <c r="Q1120" s="24" t="s">
        <v>1979</v>
      </c>
      <c r="R1120" s="24" t="s">
        <v>730</v>
      </c>
      <c r="T1120" s="24" t="s">
        <v>67</v>
      </c>
      <c r="U1120" s="24" t="s">
        <v>202</v>
      </c>
      <c r="V1120" s="27">
        <v>46224.318749999999</v>
      </c>
      <c r="W1120" s="27">
        <v>46224.376388888886</v>
      </c>
      <c r="Z1120" s="24">
        <v>1</v>
      </c>
      <c r="AA1120" s="24" t="s">
        <v>58</v>
      </c>
      <c r="AB1120" s="24" t="b">
        <v>0</v>
      </c>
      <c r="AC1120" s="61"/>
    </row>
    <row r="1121" spans="2:29" ht="13.7">
      <c r="B1121" s="24" t="s">
        <v>49</v>
      </c>
      <c r="C1121" s="24" t="s">
        <v>64</v>
      </c>
      <c r="D1121" s="24" t="s">
        <v>72</v>
      </c>
      <c r="E1121" s="24">
        <v>480</v>
      </c>
      <c r="F1121" s="26">
        <v>46235</v>
      </c>
      <c r="G1121" s="24" t="s">
        <v>52</v>
      </c>
      <c r="H1121" s="24" t="s">
        <v>53</v>
      </c>
      <c r="I1121" s="24" t="s">
        <v>59</v>
      </c>
      <c r="J1121" s="24" t="s">
        <v>125</v>
      </c>
      <c r="K1121" s="24">
        <v>1</v>
      </c>
      <c r="L1121" s="24" t="s">
        <v>66</v>
      </c>
      <c r="M1121" s="26">
        <v>46251</v>
      </c>
      <c r="N1121" s="27">
        <v>46251.354166666664</v>
      </c>
      <c r="O1121" s="27">
        <v>46251.6875</v>
      </c>
      <c r="V1121" s="27"/>
      <c r="W1121" s="27"/>
      <c r="X1121" s="24">
        <v>4</v>
      </c>
      <c r="Y1121" s="24">
        <v>0</v>
      </c>
      <c r="Z1121" s="24">
        <v>4</v>
      </c>
      <c r="AA1121" s="24" t="s">
        <v>60</v>
      </c>
      <c r="AB1121" s="24" t="b">
        <v>0</v>
      </c>
      <c r="AC1121" s="61">
        <v>0</v>
      </c>
    </row>
    <row r="1122" spans="2:29" ht="13.7">
      <c r="B1122" s="24" t="s">
        <v>49</v>
      </c>
      <c r="C1122" s="24" t="s">
        <v>64</v>
      </c>
      <c r="D1122" s="24" t="s">
        <v>72</v>
      </c>
      <c r="E1122" s="24">
        <v>480</v>
      </c>
      <c r="F1122" s="26">
        <v>46235</v>
      </c>
      <c r="G1122" s="24" t="s">
        <v>52</v>
      </c>
      <c r="H1122" s="24" t="s">
        <v>53</v>
      </c>
      <c r="I1122" s="24" t="s">
        <v>59</v>
      </c>
      <c r="J1122" s="24" t="s">
        <v>126</v>
      </c>
      <c r="K1122" s="24">
        <v>1</v>
      </c>
      <c r="L1122" s="24" t="s">
        <v>66</v>
      </c>
      <c r="M1122" s="26">
        <v>46251</v>
      </c>
      <c r="N1122" s="27">
        <v>46251.354166666664</v>
      </c>
      <c r="O1122" s="27">
        <v>46251.6875</v>
      </c>
      <c r="P1122" s="24" t="s">
        <v>1980</v>
      </c>
      <c r="Q1122" s="24" t="s">
        <v>1981</v>
      </c>
      <c r="R1122" s="24" t="s">
        <v>281</v>
      </c>
      <c r="T1122" s="24" t="s">
        <v>59</v>
      </c>
      <c r="U1122" s="24" t="s">
        <v>191</v>
      </c>
      <c r="V1122" s="27">
        <v>46251.609027777777</v>
      </c>
      <c r="W1122" s="27">
        <v>46251.674305555556</v>
      </c>
      <c r="Z1122" s="24">
        <v>1</v>
      </c>
      <c r="AA1122" s="24" t="s">
        <v>60</v>
      </c>
      <c r="AB1122" s="24" t="b">
        <v>0</v>
      </c>
      <c r="AC1122" s="61"/>
    </row>
    <row r="1123" spans="2:29" ht="13.7">
      <c r="B1123" s="24" t="s">
        <v>49</v>
      </c>
      <c r="C1123" s="24" t="s">
        <v>64</v>
      </c>
      <c r="D1123" s="24" t="s">
        <v>72</v>
      </c>
      <c r="E1123" s="24">
        <v>480</v>
      </c>
      <c r="F1123" s="26">
        <v>46235</v>
      </c>
      <c r="G1123" s="24" t="s">
        <v>52</v>
      </c>
      <c r="H1123" s="24" t="s">
        <v>53</v>
      </c>
      <c r="I1123" s="24" t="s">
        <v>59</v>
      </c>
      <c r="J1123" s="24" t="s">
        <v>126</v>
      </c>
      <c r="K1123" s="24">
        <v>1</v>
      </c>
      <c r="L1123" s="24" t="s">
        <v>66</v>
      </c>
      <c r="M1123" s="26">
        <v>46251</v>
      </c>
      <c r="N1123" s="27">
        <v>46251.354166666664</v>
      </c>
      <c r="O1123" s="27">
        <v>46251.6875</v>
      </c>
      <c r="P1123" s="24" t="s">
        <v>1982</v>
      </c>
      <c r="Q1123" s="24" t="s">
        <v>1983</v>
      </c>
      <c r="R1123" s="24" t="s">
        <v>284</v>
      </c>
      <c r="T1123" s="24" t="s">
        <v>59</v>
      </c>
      <c r="U1123" s="24" t="s">
        <v>191</v>
      </c>
      <c r="V1123" s="27">
        <v>46251.526388888888</v>
      </c>
      <c r="W1123" s="27">
        <v>46251.581250000003</v>
      </c>
      <c r="Z1123" s="24">
        <v>1</v>
      </c>
      <c r="AA1123" s="24" t="s">
        <v>60</v>
      </c>
      <c r="AB1123" s="24" t="b">
        <v>0</v>
      </c>
      <c r="AC1123" s="61"/>
    </row>
    <row r="1124" spans="2:29" ht="13.7">
      <c r="B1124" s="24" t="s">
        <v>49</v>
      </c>
      <c r="C1124" s="24" t="s">
        <v>64</v>
      </c>
      <c r="D1124" s="24" t="s">
        <v>72</v>
      </c>
      <c r="E1124" s="24">
        <v>480</v>
      </c>
      <c r="F1124" s="26">
        <v>46235</v>
      </c>
      <c r="G1124" s="24" t="s">
        <v>52</v>
      </c>
      <c r="H1124" s="24" t="s">
        <v>53</v>
      </c>
      <c r="I1124" s="24" t="s">
        <v>59</v>
      </c>
      <c r="J1124" s="24" t="s">
        <v>126</v>
      </c>
      <c r="K1124" s="24">
        <v>1</v>
      </c>
      <c r="L1124" s="24" t="s">
        <v>66</v>
      </c>
      <c r="M1124" s="26">
        <v>46251</v>
      </c>
      <c r="N1124" s="27">
        <v>46251.354166666664</v>
      </c>
      <c r="O1124" s="27">
        <v>46251.6875</v>
      </c>
      <c r="P1124" s="24" t="s">
        <v>1984</v>
      </c>
      <c r="Q1124" s="24" t="s">
        <v>1985</v>
      </c>
      <c r="R1124" s="24" t="s">
        <v>174</v>
      </c>
      <c r="S1124" s="24" t="s">
        <v>160</v>
      </c>
      <c r="T1124" s="24" t="s">
        <v>59</v>
      </c>
      <c r="U1124" s="24" t="s">
        <v>191</v>
      </c>
      <c r="V1124" s="27">
        <v>46251.362500000003</v>
      </c>
      <c r="W1124" s="27">
        <v>46251.429861111108</v>
      </c>
      <c r="Z1124" s="24">
        <v>1</v>
      </c>
      <c r="AA1124" s="24" t="s">
        <v>60</v>
      </c>
      <c r="AB1124" s="24" t="b">
        <v>0</v>
      </c>
      <c r="AC1124" s="61"/>
    </row>
    <row r="1125" spans="2:29" ht="13.7">
      <c r="B1125" s="24" t="s">
        <v>49</v>
      </c>
      <c r="C1125" s="24" t="s">
        <v>64</v>
      </c>
      <c r="D1125" s="24" t="s">
        <v>72</v>
      </c>
      <c r="E1125" s="24">
        <v>480</v>
      </c>
      <c r="F1125" s="26">
        <v>46235</v>
      </c>
      <c r="G1125" s="24" t="s">
        <v>52</v>
      </c>
      <c r="H1125" s="24" t="s">
        <v>53</v>
      </c>
      <c r="I1125" s="24" t="s">
        <v>59</v>
      </c>
      <c r="J1125" s="24" t="s">
        <v>126</v>
      </c>
      <c r="K1125" s="24">
        <v>1</v>
      </c>
      <c r="L1125" s="24" t="s">
        <v>66</v>
      </c>
      <c r="M1125" s="26">
        <v>46251</v>
      </c>
      <c r="N1125" s="27">
        <v>46251.354166666664</v>
      </c>
      <c r="O1125" s="27">
        <v>46251.6875</v>
      </c>
      <c r="P1125" s="24" t="s">
        <v>1986</v>
      </c>
      <c r="Q1125" s="24" t="s">
        <v>1987</v>
      </c>
      <c r="R1125" s="24" t="s">
        <v>174</v>
      </c>
      <c r="T1125" s="24" t="s">
        <v>59</v>
      </c>
      <c r="U1125" s="24" t="s">
        <v>191</v>
      </c>
      <c r="V1125" s="27">
        <v>46251.440972222219</v>
      </c>
      <c r="W1125" s="27">
        <v>46251.498611111114</v>
      </c>
      <c r="Z1125" s="24">
        <v>1</v>
      </c>
      <c r="AA1125" s="24" t="s">
        <v>60</v>
      </c>
      <c r="AB1125" s="24" t="b">
        <v>0</v>
      </c>
      <c r="AC1125" s="61"/>
    </row>
    <row r="1126" spans="2:29" ht="13.7">
      <c r="B1126" s="24" t="s">
        <v>49</v>
      </c>
      <c r="C1126" s="24" t="s">
        <v>64</v>
      </c>
      <c r="D1126" s="24" t="s">
        <v>72</v>
      </c>
      <c r="E1126" s="24">
        <v>480</v>
      </c>
      <c r="F1126" s="26">
        <v>46235</v>
      </c>
      <c r="G1126" s="24" t="s">
        <v>52</v>
      </c>
      <c r="H1126" s="24" t="s">
        <v>53</v>
      </c>
      <c r="I1126" s="24" t="s">
        <v>59</v>
      </c>
      <c r="J1126" s="24" t="s">
        <v>125</v>
      </c>
      <c r="K1126" s="24">
        <v>1</v>
      </c>
      <c r="L1126" s="24" t="s">
        <v>66</v>
      </c>
      <c r="M1126" s="26">
        <v>46265</v>
      </c>
      <c r="N1126" s="27">
        <v>46265.375</v>
      </c>
      <c r="O1126" s="27">
        <v>46265.708333333336</v>
      </c>
      <c r="V1126" s="27"/>
      <c r="W1126" s="27"/>
      <c r="X1126" s="24">
        <v>4</v>
      </c>
      <c r="Y1126" s="24">
        <v>0</v>
      </c>
      <c r="Z1126" s="24">
        <v>4</v>
      </c>
      <c r="AA1126" s="24" t="s">
        <v>60</v>
      </c>
      <c r="AB1126" s="24" t="b">
        <v>0</v>
      </c>
      <c r="AC1126" s="61">
        <v>0</v>
      </c>
    </row>
    <row r="1127" spans="2:29" ht="13.7">
      <c r="B1127" s="24" t="s">
        <v>49</v>
      </c>
      <c r="C1127" s="24" t="s">
        <v>64</v>
      </c>
      <c r="D1127" s="24" t="s">
        <v>72</v>
      </c>
      <c r="E1127" s="24">
        <v>480</v>
      </c>
      <c r="F1127" s="26">
        <v>46235</v>
      </c>
      <c r="G1127" s="24" t="s">
        <v>52</v>
      </c>
      <c r="H1127" s="24" t="s">
        <v>53</v>
      </c>
      <c r="I1127" s="24" t="s">
        <v>59</v>
      </c>
      <c r="J1127" s="24" t="s">
        <v>126</v>
      </c>
      <c r="K1127" s="24">
        <v>1</v>
      </c>
      <c r="L1127" s="24" t="s">
        <v>66</v>
      </c>
      <c r="M1127" s="26">
        <v>46265</v>
      </c>
      <c r="N1127" s="27">
        <v>46265.375</v>
      </c>
      <c r="O1127" s="27">
        <v>46265.708333333336</v>
      </c>
      <c r="P1127" s="24" t="s">
        <v>1988</v>
      </c>
      <c r="Q1127" s="24" t="s">
        <v>1989</v>
      </c>
      <c r="R1127" s="24" t="s">
        <v>168</v>
      </c>
      <c r="T1127" s="24" t="s">
        <v>59</v>
      </c>
      <c r="U1127" s="24" t="s">
        <v>169</v>
      </c>
      <c r="V1127" s="27">
        <v>46265.626388888886</v>
      </c>
      <c r="W1127" s="27">
        <v>46265.672222222223</v>
      </c>
      <c r="Z1127" s="24">
        <v>1</v>
      </c>
      <c r="AA1127" s="24" t="s">
        <v>60</v>
      </c>
      <c r="AB1127" s="24" t="b">
        <v>0</v>
      </c>
      <c r="AC1127" s="61"/>
    </row>
    <row r="1128" spans="2:29" ht="13.7">
      <c r="B1128" s="24" t="s">
        <v>49</v>
      </c>
      <c r="C1128" s="24" t="s">
        <v>64</v>
      </c>
      <c r="D1128" s="24" t="s">
        <v>72</v>
      </c>
      <c r="E1128" s="24">
        <v>480</v>
      </c>
      <c r="F1128" s="26">
        <v>46235</v>
      </c>
      <c r="G1128" s="24" t="s">
        <v>52</v>
      </c>
      <c r="H1128" s="24" t="s">
        <v>53</v>
      </c>
      <c r="I1128" s="24" t="s">
        <v>59</v>
      </c>
      <c r="J1128" s="24" t="s">
        <v>126</v>
      </c>
      <c r="K1128" s="24">
        <v>1</v>
      </c>
      <c r="L1128" s="24" t="s">
        <v>66</v>
      </c>
      <c r="M1128" s="26">
        <v>46265</v>
      </c>
      <c r="N1128" s="27">
        <v>46265.375</v>
      </c>
      <c r="O1128" s="27">
        <v>46265.708333333336</v>
      </c>
      <c r="P1128" s="24" t="s">
        <v>1990</v>
      </c>
      <c r="Q1128" s="24" t="s">
        <v>1991</v>
      </c>
      <c r="R1128" s="24" t="s">
        <v>284</v>
      </c>
      <c r="T1128" s="24" t="s">
        <v>59</v>
      </c>
      <c r="U1128" s="24" t="s">
        <v>169</v>
      </c>
      <c r="V1128" s="27">
        <v>46265.462500000001</v>
      </c>
      <c r="W1128" s="27">
        <v>46265.510416666664</v>
      </c>
      <c r="Z1128" s="24">
        <v>1</v>
      </c>
      <c r="AA1128" s="24" t="s">
        <v>60</v>
      </c>
      <c r="AB1128" s="24" t="b">
        <v>0</v>
      </c>
      <c r="AC1128" s="61"/>
    </row>
    <row r="1129" spans="2:29" ht="13.7">
      <c r="B1129" s="24" t="s">
        <v>49</v>
      </c>
      <c r="C1129" s="24" t="s">
        <v>64</v>
      </c>
      <c r="D1129" s="24" t="s">
        <v>72</v>
      </c>
      <c r="E1129" s="24">
        <v>480</v>
      </c>
      <c r="F1129" s="26">
        <v>46235</v>
      </c>
      <c r="G1129" s="24" t="s">
        <v>52</v>
      </c>
      <c r="H1129" s="24" t="s">
        <v>53</v>
      </c>
      <c r="I1129" s="24" t="s">
        <v>59</v>
      </c>
      <c r="J1129" s="24" t="s">
        <v>126</v>
      </c>
      <c r="K1129" s="24">
        <v>1</v>
      </c>
      <c r="L1129" s="24" t="s">
        <v>66</v>
      </c>
      <c r="M1129" s="26">
        <v>46265</v>
      </c>
      <c r="N1129" s="27">
        <v>46265.375</v>
      </c>
      <c r="O1129" s="27">
        <v>46265.708333333336</v>
      </c>
      <c r="P1129" s="24" t="s">
        <v>1992</v>
      </c>
      <c r="Q1129" s="24" t="s">
        <v>1993</v>
      </c>
      <c r="R1129" s="24" t="s">
        <v>174</v>
      </c>
      <c r="S1129" s="24" t="s">
        <v>198</v>
      </c>
      <c r="T1129" s="24" t="s">
        <v>59</v>
      </c>
      <c r="U1129" s="24" t="s">
        <v>169</v>
      </c>
      <c r="V1129" s="27">
        <v>46265.546527777777</v>
      </c>
      <c r="W1129" s="27">
        <v>46265.606249999997</v>
      </c>
      <c r="Z1129" s="24">
        <v>1</v>
      </c>
      <c r="AA1129" s="24" t="s">
        <v>60</v>
      </c>
      <c r="AB1129" s="24" t="b">
        <v>0</v>
      </c>
      <c r="AC1129" s="61"/>
    </row>
    <row r="1130" spans="2:29" ht="13.7">
      <c r="B1130" s="24" t="s">
        <v>49</v>
      </c>
      <c r="C1130" s="24" t="s">
        <v>64</v>
      </c>
      <c r="D1130" s="24" t="s">
        <v>72</v>
      </c>
      <c r="E1130" s="24">
        <v>480</v>
      </c>
      <c r="F1130" s="26">
        <v>46235</v>
      </c>
      <c r="G1130" s="24" t="s">
        <v>52</v>
      </c>
      <c r="H1130" s="24" t="s">
        <v>53</v>
      </c>
      <c r="I1130" s="24" t="s">
        <v>59</v>
      </c>
      <c r="J1130" s="24" t="s">
        <v>126</v>
      </c>
      <c r="K1130" s="24">
        <v>1</v>
      </c>
      <c r="L1130" s="24" t="s">
        <v>66</v>
      </c>
      <c r="M1130" s="26">
        <v>46265</v>
      </c>
      <c r="N1130" s="27">
        <v>46265.375</v>
      </c>
      <c r="O1130" s="27">
        <v>46265.708333333336</v>
      </c>
      <c r="P1130" s="24" t="s">
        <v>1994</v>
      </c>
      <c r="Q1130" s="24" t="s">
        <v>1995</v>
      </c>
      <c r="R1130" s="24" t="s">
        <v>168</v>
      </c>
      <c r="S1130" s="24" t="s">
        <v>213</v>
      </c>
      <c r="T1130" s="24" t="s">
        <v>59</v>
      </c>
      <c r="U1130" s="24" t="s">
        <v>169</v>
      </c>
      <c r="V1130" s="27">
        <v>46265.381944444445</v>
      </c>
      <c r="W1130" s="27">
        <v>46265.446527777778</v>
      </c>
      <c r="Z1130" s="24">
        <v>1</v>
      </c>
      <c r="AA1130" s="24" t="s">
        <v>60</v>
      </c>
      <c r="AB1130" s="24" t="b">
        <v>0</v>
      </c>
      <c r="AC1130" s="61"/>
    </row>
    <row r="1131" spans="2:29" ht="13.7">
      <c r="B1131" s="24" t="s">
        <v>49</v>
      </c>
      <c r="C1131" s="24" t="s">
        <v>64</v>
      </c>
      <c r="D1131" s="24" t="s">
        <v>72</v>
      </c>
      <c r="E1131" s="24">
        <v>540</v>
      </c>
      <c r="F1131" s="26">
        <v>46174</v>
      </c>
      <c r="G1131" s="24" t="s">
        <v>52</v>
      </c>
      <c r="H1131" s="24" t="s">
        <v>53</v>
      </c>
      <c r="I1131" s="24" t="s">
        <v>67</v>
      </c>
      <c r="J1131" s="24" t="s">
        <v>125</v>
      </c>
      <c r="K1131" s="24">
        <v>1</v>
      </c>
      <c r="L1131" s="24" t="s">
        <v>66</v>
      </c>
      <c r="M1131" s="26">
        <v>46176</v>
      </c>
      <c r="N1131" s="27">
        <v>46176.333333333336</v>
      </c>
      <c r="O1131" s="27">
        <v>46176.708333333336</v>
      </c>
      <c r="V1131" s="27"/>
      <c r="W1131" s="27"/>
      <c r="X1131" s="24">
        <v>4</v>
      </c>
      <c r="Y1131" s="24">
        <v>0</v>
      </c>
      <c r="Z1131" s="24">
        <v>4</v>
      </c>
      <c r="AA1131" s="24" t="s">
        <v>56</v>
      </c>
      <c r="AB1131" s="24" t="b">
        <v>0</v>
      </c>
      <c r="AC1131" s="61">
        <v>0</v>
      </c>
    </row>
    <row r="1132" spans="2:29" ht="13.7">
      <c r="B1132" s="24" t="s">
        <v>49</v>
      </c>
      <c r="C1132" s="24" t="s">
        <v>64</v>
      </c>
      <c r="D1132" s="24" t="s">
        <v>72</v>
      </c>
      <c r="E1132" s="24">
        <v>540</v>
      </c>
      <c r="F1132" s="26">
        <v>46174</v>
      </c>
      <c r="G1132" s="24" t="s">
        <v>52</v>
      </c>
      <c r="H1132" s="24" t="s">
        <v>53</v>
      </c>
      <c r="I1132" s="24" t="s">
        <v>67</v>
      </c>
      <c r="J1132" s="24" t="s">
        <v>126</v>
      </c>
      <c r="K1132" s="24">
        <v>1</v>
      </c>
      <c r="L1132" s="24" t="s">
        <v>66</v>
      </c>
      <c r="M1132" s="26">
        <v>46176</v>
      </c>
      <c r="N1132" s="27">
        <v>46176.333333333336</v>
      </c>
      <c r="O1132" s="27">
        <v>46176.708333333336</v>
      </c>
      <c r="P1132" s="24" t="s">
        <v>1996</v>
      </c>
      <c r="Q1132" s="24" t="s">
        <v>1997</v>
      </c>
      <c r="R1132" s="24" t="s">
        <v>687</v>
      </c>
      <c r="T1132" s="24" t="s">
        <v>67</v>
      </c>
      <c r="U1132" s="24" t="s">
        <v>191</v>
      </c>
      <c r="V1132" s="27">
        <v>46176.525694444441</v>
      </c>
      <c r="W1132" s="27">
        <v>46176.588194444441</v>
      </c>
      <c r="Z1132" s="24">
        <v>1</v>
      </c>
      <c r="AA1132" s="24" t="s">
        <v>56</v>
      </c>
      <c r="AB1132" s="24" t="b">
        <v>0</v>
      </c>
      <c r="AC1132" s="61"/>
    </row>
    <row r="1133" spans="2:29" ht="13.7">
      <c r="B1133" s="24" t="s">
        <v>49</v>
      </c>
      <c r="C1133" s="24" t="s">
        <v>64</v>
      </c>
      <c r="D1133" s="24" t="s">
        <v>72</v>
      </c>
      <c r="E1133" s="24">
        <v>540</v>
      </c>
      <c r="F1133" s="26">
        <v>46174</v>
      </c>
      <c r="G1133" s="24" t="s">
        <v>52</v>
      </c>
      <c r="H1133" s="24" t="s">
        <v>53</v>
      </c>
      <c r="I1133" s="24" t="s">
        <v>67</v>
      </c>
      <c r="J1133" s="24" t="s">
        <v>126</v>
      </c>
      <c r="K1133" s="24">
        <v>1</v>
      </c>
      <c r="L1133" s="24" t="s">
        <v>66</v>
      </c>
      <c r="M1133" s="26">
        <v>46176</v>
      </c>
      <c r="N1133" s="27">
        <v>46176.333333333336</v>
      </c>
      <c r="O1133" s="27">
        <v>46176.708333333336</v>
      </c>
      <c r="P1133" s="24" t="s">
        <v>1998</v>
      </c>
      <c r="Q1133" s="24" t="s">
        <v>1999</v>
      </c>
      <c r="R1133" s="24" t="s">
        <v>687</v>
      </c>
      <c r="T1133" s="24" t="s">
        <v>67</v>
      </c>
      <c r="U1133" s="24" t="s">
        <v>191</v>
      </c>
      <c r="V1133" s="27">
        <v>46176.428472222222</v>
      </c>
      <c r="W1133" s="27">
        <v>46176.499305555553</v>
      </c>
      <c r="Z1133" s="24">
        <v>1</v>
      </c>
      <c r="AA1133" s="24" t="s">
        <v>56</v>
      </c>
      <c r="AB1133" s="24" t="b">
        <v>0</v>
      </c>
      <c r="AC1133" s="61"/>
    </row>
    <row r="1134" spans="2:29" ht="13.7">
      <c r="B1134" s="24" t="s">
        <v>49</v>
      </c>
      <c r="C1134" s="24" t="s">
        <v>64</v>
      </c>
      <c r="D1134" s="24" t="s">
        <v>72</v>
      </c>
      <c r="E1134" s="24">
        <v>540</v>
      </c>
      <c r="F1134" s="26">
        <v>46174</v>
      </c>
      <c r="G1134" s="24" t="s">
        <v>52</v>
      </c>
      <c r="H1134" s="24" t="s">
        <v>53</v>
      </c>
      <c r="I1134" s="24" t="s">
        <v>67</v>
      </c>
      <c r="J1134" s="24" t="s">
        <v>126</v>
      </c>
      <c r="K1134" s="24">
        <v>1</v>
      </c>
      <c r="L1134" s="24" t="s">
        <v>66</v>
      </c>
      <c r="M1134" s="26">
        <v>46176</v>
      </c>
      <c r="N1134" s="27">
        <v>46176.333333333336</v>
      </c>
      <c r="O1134" s="27">
        <v>46176.708333333336</v>
      </c>
      <c r="P1134" s="24" t="s">
        <v>2000</v>
      </c>
      <c r="Q1134" s="24" t="s">
        <v>2001</v>
      </c>
      <c r="R1134" s="24" t="s">
        <v>730</v>
      </c>
      <c r="T1134" s="24" t="s">
        <v>67</v>
      </c>
      <c r="U1134" s="24" t="s">
        <v>191</v>
      </c>
      <c r="V1134" s="27">
        <v>46176.34097222222</v>
      </c>
      <c r="W1134" s="27">
        <v>46176.411111111112</v>
      </c>
      <c r="Z1134" s="24">
        <v>1</v>
      </c>
      <c r="AA1134" s="24" t="s">
        <v>56</v>
      </c>
      <c r="AB1134" s="24" t="b">
        <v>0</v>
      </c>
      <c r="AC1134" s="61"/>
    </row>
    <row r="1135" spans="2:29" ht="13.7">
      <c r="B1135" s="24" t="s">
        <v>49</v>
      </c>
      <c r="C1135" s="24" t="s">
        <v>64</v>
      </c>
      <c r="D1135" s="24" t="s">
        <v>72</v>
      </c>
      <c r="E1135" s="24">
        <v>540</v>
      </c>
      <c r="F1135" s="26">
        <v>46174</v>
      </c>
      <c r="G1135" s="24" t="s">
        <v>52</v>
      </c>
      <c r="H1135" s="24" t="s">
        <v>53</v>
      </c>
      <c r="I1135" s="24" t="s">
        <v>67</v>
      </c>
      <c r="J1135" s="24" t="s">
        <v>126</v>
      </c>
      <c r="K1135" s="24">
        <v>1</v>
      </c>
      <c r="L1135" s="24" t="s">
        <v>66</v>
      </c>
      <c r="M1135" s="26">
        <v>46176</v>
      </c>
      <c r="N1135" s="27">
        <v>46176.333333333336</v>
      </c>
      <c r="O1135" s="27">
        <v>46176.708333333336</v>
      </c>
      <c r="P1135" s="24" t="s">
        <v>2002</v>
      </c>
      <c r="Q1135" s="24" t="s">
        <v>2003</v>
      </c>
      <c r="R1135" s="24" t="s">
        <v>730</v>
      </c>
      <c r="T1135" s="24" t="s">
        <v>67</v>
      </c>
      <c r="U1135" s="24" t="s">
        <v>191</v>
      </c>
      <c r="V1135" s="27">
        <v>46176.616666666669</v>
      </c>
      <c r="W1135" s="27">
        <v>46176.679166666669</v>
      </c>
      <c r="Z1135" s="24">
        <v>1</v>
      </c>
      <c r="AA1135" s="24" t="s">
        <v>56</v>
      </c>
      <c r="AB1135" s="24" t="b">
        <v>0</v>
      </c>
      <c r="AC1135" s="61"/>
    </row>
    <row r="1136" spans="2:29" ht="13.7">
      <c r="B1136" s="24" t="s">
        <v>49</v>
      </c>
      <c r="C1136" s="24" t="s">
        <v>64</v>
      </c>
      <c r="D1136" s="24" t="s">
        <v>72</v>
      </c>
      <c r="E1136" s="24">
        <v>540</v>
      </c>
      <c r="F1136" s="26">
        <v>46174</v>
      </c>
      <c r="G1136" s="24" t="s">
        <v>52</v>
      </c>
      <c r="H1136" s="24" t="s">
        <v>53</v>
      </c>
      <c r="I1136" s="24" t="s">
        <v>67</v>
      </c>
      <c r="J1136" s="24" t="s">
        <v>125</v>
      </c>
      <c r="K1136" s="24">
        <v>1</v>
      </c>
      <c r="L1136" s="24" t="s">
        <v>66</v>
      </c>
      <c r="M1136" s="26">
        <v>46178</v>
      </c>
      <c r="N1136" s="27">
        <v>46178.3125</v>
      </c>
      <c r="O1136" s="27">
        <v>46178.6875</v>
      </c>
      <c r="V1136" s="27"/>
      <c r="W1136" s="27"/>
      <c r="X1136" s="24">
        <v>4</v>
      </c>
      <c r="Y1136" s="24">
        <v>0</v>
      </c>
      <c r="Z1136" s="24">
        <v>4</v>
      </c>
      <c r="AA1136" s="24" t="s">
        <v>56</v>
      </c>
      <c r="AB1136" s="24" t="b">
        <v>0</v>
      </c>
      <c r="AC1136" s="61">
        <v>0</v>
      </c>
    </row>
    <row r="1137" spans="2:29" ht="13.7">
      <c r="B1137" s="24" t="s">
        <v>49</v>
      </c>
      <c r="C1137" s="24" t="s">
        <v>64</v>
      </c>
      <c r="D1137" s="24" t="s">
        <v>72</v>
      </c>
      <c r="E1137" s="24">
        <v>540</v>
      </c>
      <c r="F1137" s="26">
        <v>46174</v>
      </c>
      <c r="G1137" s="24" t="s">
        <v>52</v>
      </c>
      <c r="H1137" s="24" t="s">
        <v>53</v>
      </c>
      <c r="I1137" s="24" t="s">
        <v>67</v>
      </c>
      <c r="J1137" s="24" t="s">
        <v>126</v>
      </c>
      <c r="K1137" s="24">
        <v>1</v>
      </c>
      <c r="L1137" s="24" t="s">
        <v>66</v>
      </c>
      <c r="M1137" s="26">
        <v>46178</v>
      </c>
      <c r="N1137" s="27">
        <v>46178.3125</v>
      </c>
      <c r="O1137" s="27">
        <v>46178.6875</v>
      </c>
      <c r="P1137" s="24" t="s">
        <v>2004</v>
      </c>
      <c r="Q1137" s="24" t="s">
        <v>2005</v>
      </c>
      <c r="R1137" s="24" t="s">
        <v>608</v>
      </c>
      <c r="T1137" s="24" t="s">
        <v>67</v>
      </c>
      <c r="U1137" s="24" t="s">
        <v>514</v>
      </c>
      <c r="V1137" s="27">
        <v>46178.597222222219</v>
      </c>
      <c r="W1137" s="27">
        <v>46178.668055555558</v>
      </c>
      <c r="Z1137" s="24">
        <v>1</v>
      </c>
      <c r="AA1137" s="24" t="s">
        <v>56</v>
      </c>
      <c r="AB1137" s="24" t="b">
        <v>0</v>
      </c>
      <c r="AC1137" s="61"/>
    </row>
    <row r="1138" spans="2:29" ht="13.7">
      <c r="B1138" s="24" t="s">
        <v>49</v>
      </c>
      <c r="C1138" s="24" t="s">
        <v>64</v>
      </c>
      <c r="D1138" s="24" t="s">
        <v>72</v>
      </c>
      <c r="E1138" s="24">
        <v>540</v>
      </c>
      <c r="F1138" s="26">
        <v>46174</v>
      </c>
      <c r="G1138" s="24" t="s">
        <v>52</v>
      </c>
      <c r="H1138" s="24" t="s">
        <v>53</v>
      </c>
      <c r="I1138" s="24" t="s">
        <v>67</v>
      </c>
      <c r="J1138" s="24" t="s">
        <v>126</v>
      </c>
      <c r="K1138" s="24">
        <v>1</v>
      </c>
      <c r="L1138" s="24" t="s">
        <v>66</v>
      </c>
      <c r="M1138" s="26">
        <v>46178</v>
      </c>
      <c r="N1138" s="27">
        <v>46178.3125</v>
      </c>
      <c r="O1138" s="27">
        <v>46178.6875</v>
      </c>
      <c r="P1138" s="24" t="s">
        <v>2006</v>
      </c>
      <c r="Q1138" s="24" t="s">
        <v>2007</v>
      </c>
      <c r="R1138" s="24" t="s">
        <v>605</v>
      </c>
      <c r="T1138" s="24" t="s">
        <v>67</v>
      </c>
      <c r="U1138" s="24" t="s">
        <v>514</v>
      </c>
      <c r="V1138" s="27">
        <v>46178.503472222219</v>
      </c>
      <c r="W1138" s="27">
        <v>46178.559027777781</v>
      </c>
      <c r="Z1138" s="24">
        <v>1</v>
      </c>
      <c r="AA1138" s="24" t="s">
        <v>56</v>
      </c>
      <c r="AB1138" s="24" t="b">
        <v>0</v>
      </c>
      <c r="AC1138" s="61"/>
    </row>
    <row r="1139" spans="2:29" ht="13.7">
      <c r="B1139" s="24" t="s">
        <v>49</v>
      </c>
      <c r="C1139" s="24" t="s">
        <v>64</v>
      </c>
      <c r="D1139" s="24" t="s">
        <v>72</v>
      </c>
      <c r="E1139" s="24">
        <v>540</v>
      </c>
      <c r="F1139" s="26">
        <v>46174</v>
      </c>
      <c r="G1139" s="24" t="s">
        <v>52</v>
      </c>
      <c r="H1139" s="24" t="s">
        <v>53</v>
      </c>
      <c r="I1139" s="24" t="s">
        <v>67</v>
      </c>
      <c r="J1139" s="24" t="s">
        <v>126</v>
      </c>
      <c r="K1139" s="24">
        <v>1</v>
      </c>
      <c r="L1139" s="24" t="s">
        <v>66</v>
      </c>
      <c r="M1139" s="26">
        <v>46178</v>
      </c>
      <c r="N1139" s="27">
        <v>46178.3125</v>
      </c>
      <c r="O1139" s="27">
        <v>46178.6875</v>
      </c>
      <c r="P1139" s="24" t="s">
        <v>2008</v>
      </c>
      <c r="Q1139" s="24" t="s">
        <v>2009</v>
      </c>
      <c r="R1139" s="24" t="s">
        <v>608</v>
      </c>
      <c r="T1139" s="24" t="s">
        <v>67</v>
      </c>
      <c r="U1139" s="24" t="s">
        <v>514</v>
      </c>
      <c r="V1139" s="27">
        <v>46178.409722222219</v>
      </c>
      <c r="W1139" s="27">
        <v>46178.484027777777</v>
      </c>
      <c r="Z1139" s="24">
        <v>1</v>
      </c>
      <c r="AA1139" s="24" t="s">
        <v>56</v>
      </c>
      <c r="AB1139" s="24" t="b">
        <v>0</v>
      </c>
      <c r="AC1139" s="61"/>
    </row>
    <row r="1140" spans="2:29" ht="13.7">
      <c r="B1140" s="24" t="s">
        <v>49</v>
      </c>
      <c r="C1140" s="24" t="s">
        <v>64</v>
      </c>
      <c r="D1140" s="24" t="s">
        <v>72</v>
      </c>
      <c r="E1140" s="24">
        <v>540</v>
      </c>
      <c r="F1140" s="26">
        <v>46174</v>
      </c>
      <c r="G1140" s="24" t="s">
        <v>52</v>
      </c>
      <c r="H1140" s="24" t="s">
        <v>53</v>
      </c>
      <c r="I1140" s="24" t="s">
        <v>67</v>
      </c>
      <c r="J1140" s="24" t="s">
        <v>126</v>
      </c>
      <c r="K1140" s="24">
        <v>1</v>
      </c>
      <c r="L1140" s="24" t="s">
        <v>66</v>
      </c>
      <c r="M1140" s="26">
        <v>46178</v>
      </c>
      <c r="N1140" s="27">
        <v>46178.3125</v>
      </c>
      <c r="O1140" s="27">
        <v>46178.6875</v>
      </c>
      <c r="P1140" s="24" t="s">
        <v>2010</v>
      </c>
      <c r="Q1140" s="24" t="s">
        <v>2011</v>
      </c>
      <c r="R1140" s="24" t="s">
        <v>687</v>
      </c>
      <c r="T1140" s="24" t="s">
        <v>67</v>
      </c>
      <c r="U1140" s="24" t="s">
        <v>514</v>
      </c>
      <c r="V1140" s="27">
        <v>46178.318749999999</v>
      </c>
      <c r="W1140" s="27">
        <v>46178.382638888892</v>
      </c>
      <c r="Z1140" s="24">
        <v>1</v>
      </c>
      <c r="AA1140" s="24" t="s">
        <v>56</v>
      </c>
      <c r="AB1140" s="24" t="b">
        <v>0</v>
      </c>
      <c r="AC1140" s="61"/>
    </row>
    <row r="1141" spans="2:29" ht="13.7">
      <c r="B1141" s="24" t="s">
        <v>49</v>
      </c>
      <c r="C1141" s="24" t="s">
        <v>64</v>
      </c>
      <c r="D1141" s="24" t="s">
        <v>72</v>
      </c>
      <c r="E1141" s="24">
        <v>540</v>
      </c>
      <c r="F1141" s="26">
        <v>46204</v>
      </c>
      <c r="G1141" s="24" t="s">
        <v>52</v>
      </c>
      <c r="H1141" s="24" t="s">
        <v>53</v>
      </c>
      <c r="I1141" s="24" t="s">
        <v>68</v>
      </c>
      <c r="J1141" s="24" t="s">
        <v>125</v>
      </c>
      <c r="K1141" s="24">
        <v>1</v>
      </c>
      <c r="L1141" s="24" t="s">
        <v>66</v>
      </c>
      <c r="M1141" s="26">
        <v>46206</v>
      </c>
      <c r="N1141" s="27">
        <v>46206.333333333336</v>
      </c>
      <c r="O1141" s="27">
        <v>46206.708333333336</v>
      </c>
      <c r="V1141" s="27"/>
      <c r="W1141" s="27"/>
      <c r="X1141" s="24">
        <v>4</v>
      </c>
      <c r="Y1141" s="24">
        <v>0</v>
      </c>
      <c r="Z1141" s="24">
        <v>4</v>
      </c>
      <c r="AA1141" s="24" t="s">
        <v>58</v>
      </c>
      <c r="AB1141" s="24" t="b">
        <v>0</v>
      </c>
      <c r="AC1141" s="61">
        <v>0</v>
      </c>
    </row>
    <row r="1142" spans="2:29" ht="13.7">
      <c r="B1142" s="24" t="s">
        <v>49</v>
      </c>
      <c r="C1142" s="24" t="s">
        <v>64</v>
      </c>
      <c r="D1142" s="24" t="s">
        <v>72</v>
      </c>
      <c r="E1142" s="24">
        <v>540</v>
      </c>
      <c r="F1142" s="26">
        <v>46204</v>
      </c>
      <c r="G1142" s="24" t="s">
        <v>52</v>
      </c>
      <c r="H1142" s="24" t="s">
        <v>53</v>
      </c>
      <c r="I1142" s="24" t="s">
        <v>68</v>
      </c>
      <c r="J1142" s="24" t="s">
        <v>126</v>
      </c>
      <c r="K1142" s="24">
        <v>1</v>
      </c>
      <c r="L1142" s="24" t="s">
        <v>66</v>
      </c>
      <c r="M1142" s="26">
        <v>46206</v>
      </c>
      <c r="N1142" s="27">
        <v>46206.333333333336</v>
      </c>
      <c r="O1142" s="27">
        <v>46206.708333333336</v>
      </c>
      <c r="P1142" s="24" t="s">
        <v>2012</v>
      </c>
      <c r="Q1142" s="24" t="s">
        <v>2013</v>
      </c>
      <c r="R1142" s="24" t="s">
        <v>633</v>
      </c>
      <c r="T1142" s="24" t="s">
        <v>68</v>
      </c>
      <c r="U1142" s="24" t="s">
        <v>1021</v>
      </c>
      <c r="V1142" s="27">
        <v>46206.620138888888</v>
      </c>
      <c r="W1142" s="27">
        <v>46206.684027777781</v>
      </c>
      <c r="Z1142" s="24">
        <v>1</v>
      </c>
      <c r="AA1142" s="24" t="s">
        <v>58</v>
      </c>
      <c r="AB1142" s="24" t="b">
        <v>0</v>
      </c>
      <c r="AC1142" s="61"/>
    </row>
    <row r="1143" spans="2:29" ht="13.7">
      <c r="B1143" s="24" t="s">
        <v>49</v>
      </c>
      <c r="C1143" s="24" t="s">
        <v>64</v>
      </c>
      <c r="D1143" s="24" t="s">
        <v>72</v>
      </c>
      <c r="E1143" s="24">
        <v>540</v>
      </c>
      <c r="F1143" s="26">
        <v>46204</v>
      </c>
      <c r="G1143" s="24" t="s">
        <v>52</v>
      </c>
      <c r="H1143" s="24" t="s">
        <v>53</v>
      </c>
      <c r="I1143" s="24" t="s">
        <v>68</v>
      </c>
      <c r="J1143" s="24" t="s">
        <v>126</v>
      </c>
      <c r="K1143" s="24">
        <v>1</v>
      </c>
      <c r="L1143" s="24" t="s">
        <v>66</v>
      </c>
      <c r="M1143" s="26">
        <v>46206</v>
      </c>
      <c r="N1143" s="27">
        <v>46206.333333333336</v>
      </c>
      <c r="O1143" s="27">
        <v>46206.708333333336</v>
      </c>
      <c r="P1143" s="24" t="s">
        <v>2014</v>
      </c>
      <c r="Q1143" s="24" t="s">
        <v>2015</v>
      </c>
      <c r="R1143" s="24" t="s">
        <v>749</v>
      </c>
      <c r="S1143" s="24" t="s">
        <v>152</v>
      </c>
      <c r="T1143" s="24" t="s">
        <v>68</v>
      </c>
      <c r="U1143" s="24" t="s">
        <v>1021</v>
      </c>
      <c r="V1143" s="27">
        <v>46206.339583333334</v>
      </c>
      <c r="W1143" s="27">
        <v>46206.405555555553</v>
      </c>
      <c r="Z1143" s="24">
        <v>1</v>
      </c>
      <c r="AA1143" s="24" t="s">
        <v>58</v>
      </c>
      <c r="AB1143" s="24" t="b">
        <v>0</v>
      </c>
      <c r="AC1143" s="61"/>
    </row>
    <row r="1144" spans="2:29" ht="13.7">
      <c r="B1144" s="24" t="s">
        <v>49</v>
      </c>
      <c r="C1144" s="24" t="s">
        <v>64</v>
      </c>
      <c r="D1144" s="24" t="s">
        <v>72</v>
      </c>
      <c r="E1144" s="24">
        <v>540</v>
      </c>
      <c r="F1144" s="26">
        <v>46204</v>
      </c>
      <c r="G1144" s="24" t="s">
        <v>52</v>
      </c>
      <c r="H1144" s="24" t="s">
        <v>53</v>
      </c>
      <c r="I1144" s="24" t="s">
        <v>68</v>
      </c>
      <c r="J1144" s="24" t="s">
        <v>126</v>
      </c>
      <c r="K1144" s="24">
        <v>1</v>
      </c>
      <c r="L1144" s="24" t="s">
        <v>66</v>
      </c>
      <c r="M1144" s="26">
        <v>46206</v>
      </c>
      <c r="N1144" s="27">
        <v>46206.333333333336</v>
      </c>
      <c r="O1144" s="27">
        <v>46206.708333333336</v>
      </c>
      <c r="P1144" s="24" t="s">
        <v>2016</v>
      </c>
      <c r="Q1144" s="24" t="s">
        <v>2017</v>
      </c>
      <c r="R1144" s="24" t="s">
        <v>323</v>
      </c>
      <c r="S1144" s="24" t="s">
        <v>156</v>
      </c>
      <c r="T1144" s="24" t="s">
        <v>68</v>
      </c>
      <c r="U1144" s="24" t="s">
        <v>1021</v>
      </c>
      <c r="V1144" s="27">
        <v>46206.431250000001</v>
      </c>
      <c r="W1144" s="27">
        <v>46206.48333333333</v>
      </c>
      <c r="Z1144" s="24">
        <v>1</v>
      </c>
      <c r="AA1144" s="24" t="s">
        <v>58</v>
      </c>
      <c r="AB1144" s="24" t="b">
        <v>0</v>
      </c>
      <c r="AC1144" s="61"/>
    </row>
    <row r="1145" spans="2:29" ht="13.7">
      <c r="B1145" s="24" t="s">
        <v>49</v>
      </c>
      <c r="C1145" s="24" t="s">
        <v>64</v>
      </c>
      <c r="D1145" s="24" t="s">
        <v>72</v>
      </c>
      <c r="E1145" s="24">
        <v>540</v>
      </c>
      <c r="F1145" s="26">
        <v>46204</v>
      </c>
      <c r="G1145" s="24" t="s">
        <v>52</v>
      </c>
      <c r="H1145" s="24" t="s">
        <v>53</v>
      </c>
      <c r="I1145" s="24" t="s">
        <v>68</v>
      </c>
      <c r="J1145" s="24" t="s">
        <v>126</v>
      </c>
      <c r="K1145" s="24">
        <v>1</v>
      </c>
      <c r="L1145" s="24" t="s">
        <v>66</v>
      </c>
      <c r="M1145" s="26">
        <v>46206</v>
      </c>
      <c r="N1145" s="27">
        <v>46206.333333333336</v>
      </c>
      <c r="O1145" s="27">
        <v>46206.708333333336</v>
      </c>
      <c r="P1145" s="24" t="s">
        <v>2018</v>
      </c>
      <c r="Q1145" s="24" t="s">
        <v>2019</v>
      </c>
      <c r="R1145" s="24" t="s">
        <v>633</v>
      </c>
      <c r="T1145" s="24" t="s">
        <v>68</v>
      </c>
      <c r="U1145" s="24" t="s">
        <v>1021</v>
      </c>
      <c r="V1145" s="27">
        <v>46206.523611111108</v>
      </c>
      <c r="W1145" s="27">
        <v>46206.576388888891</v>
      </c>
      <c r="Z1145" s="24">
        <v>1</v>
      </c>
      <c r="AA1145" s="24" t="s">
        <v>58</v>
      </c>
      <c r="AB1145" s="24" t="b">
        <v>0</v>
      </c>
      <c r="AC1145" s="61"/>
    </row>
    <row r="1146" spans="2:29" ht="13.7">
      <c r="B1146" s="24" t="s">
        <v>49</v>
      </c>
      <c r="C1146" s="24" t="s">
        <v>64</v>
      </c>
      <c r="D1146" s="24" t="s">
        <v>72</v>
      </c>
      <c r="E1146" s="24">
        <v>540</v>
      </c>
      <c r="F1146" s="26">
        <v>46204</v>
      </c>
      <c r="G1146" s="24" t="s">
        <v>52</v>
      </c>
      <c r="H1146" s="24" t="s">
        <v>53</v>
      </c>
      <c r="I1146" s="24" t="s">
        <v>54</v>
      </c>
      <c r="J1146" s="24" t="s">
        <v>125</v>
      </c>
      <c r="K1146" s="24">
        <v>1</v>
      </c>
      <c r="L1146" s="24" t="s">
        <v>66</v>
      </c>
      <c r="M1146" s="26">
        <v>46215</v>
      </c>
      <c r="N1146" s="27">
        <v>46215.354166666664</v>
      </c>
      <c r="O1146" s="27">
        <v>46215.729166666664</v>
      </c>
      <c r="V1146" s="27"/>
      <c r="W1146" s="27"/>
      <c r="X1146" s="24">
        <v>4</v>
      </c>
      <c r="Y1146" s="24">
        <v>0</v>
      </c>
      <c r="Z1146" s="24">
        <v>4</v>
      </c>
      <c r="AA1146" s="24" t="s">
        <v>58</v>
      </c>
      <c r="AB1146" s="24" t="b">
        <v>0</v>
      </c>
      <c r="AC1146" s="61">
        <v>0</v>
      </c>
    </row>
    <row r="1147" spans="2:29" ht="13.7">
      <c r="B1147" s="24" t="s">
        <v>49</v>
      </c>
      <c r="C1147" s="24" t="s">
        <v>64</v>
      </c>
      <c r="D1147" s="24" t="s">
        <v>72</v>
      </c>
      <c r="E1147" s="24">
        <v>540</v>
      </c>
      <c r="F1147" s="26">
        <v>46204</v>
      </c>
      <c r="G1147" s="24" t="s">
        <v>52</v>
      </c>
      <c r="H1147" s="24" t="s">
        <v>53</v>
      </c>
      <c r="I1147" s="24" t="s">
        <v>54</v>
      </c>
      <c r="J1147" s="24" t="s">
        <v>126</v>
      </c>
      <c r="K1147" s="24">
        <v>1</v>
      </c>
      <c r="L1147" s="24" t="s">
        <v>66</v>
      </c>
      <c r="M1147" s="26">
        <v>46215</v>
      </c>
      <c r="N1147" s="27">
        <v>46215.354166666664</v>
      </c>
      <c r="O1147" s="27">
        <v>46215.729166666664</v>
      </c>
      <c r="P1147" s="24" t="s">
        <v>2020</v>
      </c>
      <c r="Q1147" s="24" t="s">
        <v>2021</v>
      </c>
      <c r="R1147" s="24" t="s">
        <v>146</v>
      </c>
      <c r="T1147" s="24" t="s">
        <v>54</v>
      </c>
      <c r="U1147" s="24" t="s">
        <v>214</v>
      </c>
      <c r="V1147" s="27">
        <v>46215.453472222223</v>
      </c>
      <c r="W1147" s="27">
        <v>46215.526388888888</v>
      </c>
      <c r="Z1147" s="24">
        <v>1</v>
      </c>
      <c r="AA1147" s="24" t="s">
        <v>58</v>
      </c>
      <c r="AB1147" s="24" t="b">
        <v>0</v>
      </c>
      <c r="AC1147" s="61"/>
    </row>
    <row r="1148" spans="2:29" ht="13.7">
      <c r="B1148" s="24" t="s">
        <v>49</v>
      </c>
      <c r="C1148" s="24" t="s">
        <v>64</v>
      </c>
      <c r="D1148" s="24" t="s">
        <v>72</v>
      </c>
      <c r="E1148" s="24">
        <v>540</v>
      </c>
      <c r="F1148" s="26">
        <v>46204</v>
      </c>
      <c r="G1148" s="24" t="s">
        <v>52</v>
      </c>
      <c r="H1148" s="24" t="s">
        <v>53</v>
      </c>
      <c r="I1148" s="24" t="s">
        <v>54</v>
      </c>
      <c r="J1148" s="24" t="s">
        <v>126</v>
      </c>
      <c r="K1148" s="24">
        <v>1</v>
      </c>
      <c r="L1148" s="24" t="s">
        <v>66</v>
      </c>
      <c r="M1148" s="26">
        <v>46215</v>
      </c>
      <c r="N1148" s="27">
        <v>46215.354166666664</v>
      </c>
      <c r="O1148" s="27">
        <v>46215.729166666664</v>
      </c>
      <c r="P1148" s="24" t="s">
        <v>2022</v>
      </c>
      <c r="Q1148" s="24" t="s">
        <v>2023</v>
      </c>
      <c r="R1148" s="24" t="s">
        <v>142</v>
      </c>
      <c r="T1148" s="24" t="s">
        <v>54</v>
      </c>
      <c r="U1148" s="24" t="s">
        <v>214</v>
      </c>
      <c r="V1148" s="27">
        <v>46215.549305555556</v>
      </c>
      <c r="W1148" s="27">
        <v>46215.620138888888</v>
      </c>
      <c r="Z1148" s="24">
        <v>1</v>
      </c>
      <c r="AA1148" s="24" t="s">
        <v>58</v>
      </c>
      <c r="AB1148" s="24" t="b">
        <v>0</v>
      </c>
      <c r="AC1148" s="61"/>
    </row>
    <row r="1149" spans="2:29" ht="13.7">
      <c r="B1149" s="24" t="s">
        <v>49</v>
      </c>
      <c r="C1149" s="24" t="s">
        <v>64</v>
      </c>
      <c r="D1149" s="24" t="s">
        <v>72</v>
      </c>
      <c r="E1149" s="24">
        <v>540</v>
      </c>
      <c r="F1149" s="26">
        <v>46204</v>
      </c>
      <c r="G1149" s="24" t="s">
        <v>52</v>
      </c>
      <c r="H1149" s="24" t="s">
        <v>53</v>
      </c>
      <c r="I1149" s="24" t="s">
        <v>54</v>
      </c>
      <c r="J1149" s="24" t="s">
        <v>126</v>
      </c>
      <c r="K1149" s="24">
        <v>1</v>
      </c>
      <c r="L1149" s="24" t="s">
        <v>66</v>
      </c>
      <c r="M1149" s="26">
        <v>46215</v>
      </c>
      <c r="N1149" s="27">
        <v>46215.354166666664</v>
      </c>
      <c r="O1149" s="27">
        <v>46215.729166666664</v>
      </c>
      <c r="P1149" s="24" t="s">
        <v>2024</v>
      </c>
      <c r="Q1149" s="24" t="s">
        <v>2025</v>
      </c>
      <c r="R1149" s="24" t="s">
        <v>146</v>
      </c>
      <c r="T1149" s="24" t="s">
        <v>54</v>
      </c>
      <c r="U1149" s="24" t="s">
        <v>214</v>
      </c>
      <c r="V1149" s="27">
        <v>46215.36041666667</v>
      </c>
      <c r="W1149" s="27">
        <v>46215.433333333334</v>
      </c>
      <c r="Z1149" s="24">
        <v>1</v>
      </c>
      <c r="AA1149" s="24" t="s">
        <v>58</v>
      </c>
      <c r="AB1149" s="24" t="b">
        <v>0</v>
      </c>
      <c r="AC1149" s="61"/>
    </row>
    <row r="1150" spans="2:29" ht="13.7">
      <c r="B1150" s="24" t="s">
        <v>49</v>
      </c>
      <c r="C1150" s="24" t="s">
        <v>64</v>
      </c>
      <c r="D1150" s="24" t="s">
        <v>72</v>
      </c>
      <c r="E1150" s="24">
        <v>540</v>
      </c>
      <c r="F1150" s="26">
        <v>46204</v>
      </c>
      <c r="G1150" s="24" t="s">
        <v>52</v>
      </c>
      <c r="H1150" s="24" t="s">
        <v>53</v>
      </c>
      <c r="I1150" s="24" t="s">
        <v>54</v>
      </c>
      <c r="J1150" s="24" t="s">
        <v>126</v>
      </c>
      <c r="K1150" s="24">
        <v>1</v>
      </c>
      <c r="L1150" s="24" t="s">
        <v>66</v>
      </c>
      <c r="M1150" s="26">
        <v>46215</v>
      </c>
      <c r="N1150" s="27">
        <v>46215.354166666664</v>
      </c>
      <c r="O1150" s="27">
        <v>46215.729166666664</v>
      </c>
      <c r="P1150" s="24" t="s">
        <v>2026</v>
      </c>
      <c r="Q1150" s="24" t="s">
        <v>2027</v>
      </c>
      <c r="R1150" s="24" t="s">
        <v>190</v>
      </c>
      <c r="S1150" s="24" t="s">
        <v>152</v>
      </c>
      <c r="T1150" s="24" t="s">
        <v>54</v>
      </c>
      <c r="U1150" s="24" t="s">
        <v>214</v>
      </c>
      <c r="V1150" s="27">
        <v>46215.642361111109</v>
      </c>
      <c r="W1150" s="27">
        <v>46215.697222222225</v>
      </c>
      <c r="Z1150" s="24">
        <v>1</v>
      </c>
      <c r="AA1150" s="24" t="s">
        <v>58</v>
      </c>
      <c r="AB1150" s="24" t="b">
        <v>0</v>
      </c>
      <c r="AC1150" s="61"/>
    </row>
    <row r="1151" spans="2:29" ht="13.7">
      <c r="B1151" s="24" t="s">
        <v>49</v>
      </c>
      <c r="C1151" s="24" t="s">
        <v>64</v>
      </c>
      <c r="D1151" s="24" t="s">
        <v>72</v>
      </c>
      <c r="E1151" s="24">
        <v>540</v>
      </c>
      <c r="F1151" s="26">
        <v>46204</v>
      </c>
      <c r="G1151" s="24" t="s">
        <v>52</v>
      </c>
      <c r="H1151" s="24" t="s">
        <v>53</v>
      </c>
      <c r="I1151" s="24" t="s">
        <v>62</v>
      </c>
      <c r="J1151" s="24" t="s">
        <v>125</v>
      </c>
      <c r="K1151" s="24">
        <v>1</v>
      </c>
      <c r="L1151" s="24" t="s">
        <v>66</v>
      </c>
      <c r="M1151" s="26">
        <v>46222</v>
      </c>
      <c r="N1151" s="27">
        <v>46222.3125</v>
      </c>
      <c r="O1151" s="27">
        <v>46222.6875</v>
      </c>
      <c r="V1151" s="27"/>
      <c r="W1151" s="27"/>
      <c r="X1151" s="24">
        <v>4</v>
      </c>
      <c r="Y1151" s="24">
        <v>0</v>
      </c>
      <c r="Z1151" s="24">
        <v>4</v>
      </c>
      <c r="AA1151" s="24" t="s">
        <v>58</v>
      </c>
      <c r="AB1151" s="24" t="b">
        <v>0</v>
      </c>
      <c r="AC1151" s="61">
        <v>0</v>
      </c>
    </row>
    <row r="1152" spans="2:29" ht="13.7">
      <c r="B1152" s="24" t="s">
        <v>49</v>
      </c>
      <c r="C1152" s="24" t="s">
        <v>64</v>
      </c>
      <c r="D1152" s="24" t="s">
        <v>72</v>
      </c>
      <c r="E1152" s="24">
        <v>540</v>
      </c>
      <c r="F1152" s="26">
        <v>46204</v>
      </c>
      <c r="G1152" s="24" t="s">
        <v>52</v>
      </c>
      <c r="H1152" s="24" t="s">
        <v>53</v>
      </c>
      <c r="I1152" s="24" t="s">
        <v>62</v>
      </c>
      <c r="J1152" s="24" t="s">
        <v>126</v>
      </c>
      <c r="K1152" s="24">
        <v>1</v>
      </c>
      <c r="L1152" s="24" t="s">
        <v>66</v>
      </c>
      <c r="M1152" s="26">
        <v>46222</v>
      </c>
      <c r="N1152" s="27">
        <v>46222.3125</v>
      </c>
      <c r="O1152" s="27">
        <v>46222.6875</v>
      </c>
      <c r="P1152" s="24" t="s">
        <v>2028</v>
      </c>
      <c r="Q1152" s="24" t="s">
        <v>2029</v>
      </c>
      <c r="R1152" s="24" t="s">
        <v>323</v>
      </c>
      <c r="T1152" s="24" t="s">
        <v>62</v>
      </c>
      <c r="U1152" s="24" t="s">
        <v>191</v>
      </c>
      <c r="V1152" s="27">
        <v>46222.59652777778</v>
      </c>
      <c r="W1152" s="27">
        <v>46222.67291666667</v>
      </c>
      <c r="Z1152" s="24">
        <v>1</v>
      </c>
      <c r="AA1152" s="24" t="s">
        <v>58</v>
      </c>
      <c r="AB1152" s="24" t="b">
        <v>0</v>
      </c>
      <c r="AC1152" s="61"/>
    </row>
    <row r="1153" spans="2:29" ht="13.7">
      <c r="B1153" s="24" t="s">
        <v>49</v>
      </c>
      <c r="C1153" s="24" t="s">
        <v>64</v>
      </c>
      <c r="D1153" s="24" t="s">
        <v>72</v>
      </c>
      <c r="E1153" s="24">
        <v>540</v>
      </c>
      <c r="F1153" s="26">
        <v>46204</v>
      </c>
      <c r="G1153" s="24" t="s">
        <v>52</v>
      </c>
      <c r="H1153" s="24" t="s">
        <v>53</v>
      </c>
      <c r="I1153" s="24" t="s">
        <v>62</v>
      </c>
      <c r="J1153" s="24" t="s">
        <v>126</v>
      </c>
      <c r="K1153" s="24">
        <v>1</v>
      </c>
      <c r="L1153" s="24" t="s">
        <v>66</v>
      </c>
      <c r="M1153" s="26">
        <v>46222</v>
      </c>
      <c r="N1153" s="27">
        <v>46222.3125</v>
      </c>
      <c r="O1153" s="27">
        <v>46222.6875</v>
      </c>
      <c r="P1153" s="24" t="s">
        <v>2030</v>
      </c>
      <c r="Q1153" s="24" t="s">
        <v>2031</v>
      </c>
      <c r="R1153" s="24" t="s">
        <v>253</v>
      </c>
      <c r="T1153" s="24" t="s">
        <v>62</v>
      </c>
      <c r="U1153" s="24" t="s">
        <v>191</v>
      </c>
      <c r="V1153" s="27">
        <v>46222.503472222219</v>
      </c>
      <c r="W1153" s="27">
        <v>46222.570833333331</v>
      </c>
      <c r="Z1153" s="24">
        <v>1</v>
      </c>
      <c r="AA1153" s="24" t="s">
        <v>58</v>
      </c>
      <c r="AB1153" s="24" t="b">
        <v>0</v>
      </c>
      <c r="AC1153" s="61"/>
    </row>
    <row r="1154" spans="2:29" ht="13.7">
      <c r="B1154" s="24" t="s">
        <v>49</v>
      </c>
      <c r="C1154" s="24" t="s">
        <v>64</v>
      </c>
      <c r="D1154" s="24" t="s">
        <v>72</v>
      </c>
      <c r="E1154" s="24">
        <v>540</v>
      </c>
      <c r="F1154" s="26">
        <v>46204</v>
      </c>
      <c r="G1154" s="24" t="s">
        <v>52</v>
      </c>
      <c r="H1154" s="24" t="s">
        <v>53</v>
      </c>
      <c r="I1154" s="24" t="s">
        <v>62</v>
      </c>
      <c r="J1154" s="24" t="s">
        <v>126</v>
      </c>
      <c r="K1154" s="24">
        <v>1</v>
      </c>
      <c r="L1154" s="24" t="s">
        <v>66</v>
      </c>
      <c r="M1154" s="26">
        <v>46222</v>
      </c>
      <c r="N1154" s="27">
        <v>46222.3125</v>
      </c>
      <c r="O1154" s="27">
        <v>46222.6875</v>
      </c>
      <c r="P1154" s="24" t="s">
        <v>2032</v>
      </c>
      <c r="Q1154" s="24" t="s">
        <v>2033</v>
      </c>
      <c r="R1154" s="24" t="s">
        <v>253</v>
      </c>
      <c r="T1154" s="24" t="s">
        <v>62</v>
      </c>
      <c r="U1154" s="24" t="s">
        <v>191</v>
      </c>
      <c r="V1154" s="27">
        <v>46222.318749999999</v>
      </c>
      <c r="W1154" s="27">
        <v>46222.380555555559</v>
      </c>
      <c r="Z1154" s="24">
        <v>1</v>
      </c>
      <c r="AA1154" s="24" t="s">
        <v>58</v>
      </c>
      <c r="AB1154" s="24" t="b">
        <v>0</v>
      </c>
      <c r="AC1154" s="61"/>
    </row>
    <row r="1155" spans="2:29" ht="13.7">
      <c r="B1155" s="24" t="s">
        <v>49</v>
      </c>
      <c r="C1155" s="24" t="s">
        <v>64</v>
      </c>
      <c r="D1155" s="24" t="s">
        <v>72</v>
      </c>
      <c r="E1155" s="24">
        <v>540</v>
      </c>
      <c r="F1155" s="26">
        <v>46204</v>
      </c>
      <c r="G1155" s="24" t="s">
        <v>52</v>
      </c>
      <c r="H1155" s="24" t="s">
        <v>53</v>
      </c>
      <c r="I1155" s="24" t="s">
        <v>62</v>
      </c>
      <c r="J1155" s="24" t="s">
        <v>126</v>
      </c>
      <c r="K1155" s="24">
        <v>1</v>
      </c>
      <c r="L1155" s="24" t="s">
        <v>66</v>
      </c>
      <c r="M1155" s="26">
        <v>46222</v>
      </c>
      <c r="N1155" s="27">
        <v>46222.3125</v>
      </c>
      <c r="O1155" s="27">
        <v>46222.6875</v>
      </c>
      <c r="P1155" s="24" t="s">
        <v>2034</v>
      </c>
      <c r="Q1155" s="24" t="s">
        <v>2035</v>
      </c>
      <c r="R1155" s="24" t="s">
        <v>323</v>
      </c>
      <c r="T1155" s="24" t="s">
        <v>62</v>
      </c>
      <c r="U1155" s="24" t="s">
        <v>191</v>
      </c>
      <c r="V1155" s="27">
        <v>46222.413194444445</v>
      </c>
      <c r="W1155" s="27">
        <v>46222.492361111108</v>
      </c>
      <c r="Z1155" s="24">
        <v>1</v>
      </c>
      <c r="AA1155" s="24" t="s">
        <v>58</v>
      </c>
      <c r="AB1155" s="24" t="b">
        <v>0</v>
      </c>
      <c r="AC1155" s="61"/>
    </row>
    <row r="1156" spans="2:29" ht="13.7">
      <c r="B1156" s="24" t="s">
        <v>49</v>
      </c>
      <c r="C1156" s="24" t="s">
        <v>64</v>
      </c>
      <c r="D1156" s="24" t="s">
        <v>72</v>
      </c>
      <c r="E1156" s="24">
        <v>540</v>
      </c>
      <c r="F1156" s="26">
        <v>46204</v>
      </c>
      <c r="G1156" s="24" t="s">
        <v>52</v>
      </c>
      <c r="H1156" s="24" t="s">
        <v>53</v>
      </c>
      <c r="I1156" s="24" t="s">
        <v>57</v>
      </c>
      <c r="J1156" s="24" t="s">
        <v>125</v>
      </c>
      <c r="K1156" s="24">
        <v>1</v>
      </c>
      <c r="L1156" s="24" t="s">
        <v>66</v>
      </c>
      <c r="M1156" s="26">
        <v>46230</v>
      </c>
      <c r="N1156" s="27">
        <v>46230.375</v>
      </c>
      <c r="O1156" s="27">
        <v>46230.75</v>
      </c>
      <c r="V1156" s="27"/>
      <c r="W1156" s="27"/>
      <c r="X1156" s="24">
        <v>4</v>
      </c>
      <c r="Y1156" s="24">
        <v>0</v>
      </c>
      <c r="Z1156" s="24">
        <v>4</v>
      </c>
      <c r="AA1156" s="24" t="s">
        <v>58</v>
      </c>
      <c r="AB1156" s="24" t="b">
        <v>0</v>
      </c>
      <c r="AC1156" s="61">
        <v>0</v>
      </c>
    </row>
    <row r="1157" spans="2:29" ht="13.7">
      <c r="B1157" s="24" t="s">
        <v>49</v>
      </c>
      <c r="C1157" s="24" t="s">
        <v>64</v>
      </c>
      <c r="D1157" s="24" t="s">
        <v>72</v>
      </c>
      <c r="E1157" s="24">
        <v>540</v>
      </c>
      <c r="F1157" s="26">
        <v>46204</v>
      </c>
      <c r="G1157" s="24" t="s">
        <v>52</v>
      </c>
      <c r="H1157" s="24" t="s">
        <v>53</v>
      </c>
      <c r="I1157" s="24" t="s">
        <v>57</v>
      </c>
      <c r="J1157" s="24" t="s">
        <v>126</v>
      </c>
      <c r="K1157" s="24">
        <v>1</v>
      </c>
      <c r="L1157" s="24" t="s">
        <v>66</v>
      </c>
      <c r="M1157" s="26">
        <v>46230</v>
      </c>
      <c r="N1157" s="27">
        <v>46230.375</v>
      </c>
      <c r="O1157" s="27">
        <v>46230.75</v>
      </c>
      <c r="P1157" s="24" t="s">
        <v>2036</v>
      </c>
      <c r="Q1157" s="24" t="s">
        <v>2037</v>
      </c>
      <c r="R1157" s="24" t="s">
        <v>165</v>
      </c>
      <c r="T1157" s="24" t="s">
        <v>57</v>
      </c>
      <c r="U1157" s="24" t="s">
        <v>224</v>
      </c>
      <c r="V1157" s="27">
        <v>46230.56527777778</v>
      </c>
      <c r="W1157" s="27">
        <v>46230.613888888889</v>
      </c>
      <c r="Z1157" s="24">
        <v>1</v>
      </c>
      <c r="AA1157" s="24" t="s">
        <v>58</v>
      </c>
      <c r="AB1157" s="24" t="b">
        <v>0</v>
      </c>
      <c r="AC1157" s="61"/>
    </row>
    <row r="1158" spans="2:29" ht="13.7">
      <c r="B1158" s="24" t="s">
        <v>49</v>
      </c>
      <c r="C1158" s="24" t="s">
        <v>64</v>
      </c>
      <c r="D1158" s="24" t="s">
        <v>72</v>
      </c>
      <c r="E1158" s="24">
        <v>540</v>
      </c>
      <c r="F1158" s="26">
        <v>46204</v>
      </c>
      <c r="G1158" s="24" t="s">
        <v>52</v>
      </c>
      <c r="H1158" s="24" t="s">
        <v>53</v>
      </c>
      <c r="I1158" s="24" t="s">
        <v>57</v>
      </c>
      <c r="J1158" s="24" t="s">
        <v>126</v>
      </c>
      <c r="K1158" s="24">
        <v>1</v>
      </c>
      <c r="L1158" s="24" t="s">
        <v>66</v>
      </c>
      <c r="M1158" s="26">
        <v>46230</v>
      </c>
      <c r="N1158" s="27">
        <v>46230.375</v>
      </c>
      <c r="O1158" s="27">
        <v>46230.75</v>
      </c>
      <c r="P1158" s="24" t="s">
        <v>2038</v>
      </c>
      <c r="Q1158" s="24" t="s">
        <v>2039</v>
      </c>
      <c r="R1158" s="24" t="s">
        <v>155</v>
      </c>
      <c r="T1158" s="24" t="s">
        <v>57</v>
      </c>
      <c r="U1158" s="24" t="s">
        <v>224</v>
      </c>
      <c r="V1158" s="27">
        <v>46230.660416666666</v>
      </c>
      <c r="W1158" s="27">
        <v>46230.738194444442</v>
      </c>
      <c r="Z1158" s="24">
        <v>1</v>
      </c>
      <c r="AA1158" s="24" t="s">
        <v>58</v>
      </c>
      <c r="AB1158" s="24" t="b">
        <v>0</v>
      </c>
      <c r="AC1158" s="61"/>
    </row>
    <row r="1159" spans="2:29" ht="13.7">
      <c r="B1159" s="24" t="s">
        <v>49</v>
      </c>
      <c r="C1159" s="24" t="s">
        <v>64</v>
      </c>
      <c r="D1159" s="24" t="s">
        <v>72</v>
      </c>
      <c r="E1159" s="24">
        <v>540</v>
      </c>
      <c r="F1159" s="26">
        <v>46204</v>
      </c>
      <c r="G1159" s="24" t="s">
        <v>52</v>
      </c>
      <c r="H1159" s="24" t="s">
        <v>53</v>
      </c>
      <c r="I1159" s="24" t="s">
        <v>57</v>
      </c>
      <c r="J1159" s="24" t="s">
        <v>126</v>
      </c>
      <c r="K1159" s="24">
        <v>1</v>
      </c>
      <c r="L1159" s="24" t="s">
        <v>66</v>
      </c>
      <c r="M1159" s="26">
        <v>46230</v>
      </c>
      <c r="N1159" s="27">
        <v>46230.375</v>
      </c>
      <c r="O1159" s="27">
        <v>46230.75</v>
      </c>
      <c r="P1159" s="24" t="s">
        <v>2040</v>
      </c>
      <c r="Q1159" s="24" t="s">
        <v>2041</v>
      </c>
      <c r="R1159" s="24" t="s">
        <v>165</v>
      </c>
      <c r="S1159" s="24" t="s">
        <v>156</v>
      </c>
      <c r="T1159" s="24" t="s">
        <v>57</v>
      </c>
      <c r="U1159" s="24" t="s">
        <v>224</v>
      </c>
      <c r="V1159" s="27">
        <v>46230.472916666666</v>
      </c>
      <c r="W1159" s="27">
        <v>46230.543055555558</v>
      </c>
      <c r="Z1159" s="24">
        <v>1</v>
      </c>
      <c r="AA1159" s="24" t="s">
        <v>58</v>
      </c>
      <c r="AB1159" s="24" t="b">
        <v>0</v>
      </c>
      <c r="AC1159" s="61"/>
    </row>
    <row r="1160" spans="2:29" ht="13.7">
      <c r="B1160" s="24" t="s">
        <v>49</v>
      </c>
      <c r="C1160" s="24" t="s">
        <v>64</v>
      </c>
      <c r="D1160" s="24" t="s">
        <v>72</v>
      </c>
      <c r="E1160" s="24">
        <v>540</v>
      </c>
      <c r="F1160" s="26">
        <v>46204</v>
      </c>
      <c r="G1160" s="24" t="s">
        <v>52</v>
      </c>
      <c r="H1160" s="24" t="s">
        <v>53</v>
      </c>
      <c r="I1160" s="24" t="s">
        <v>57</v>
      </c>
      <c r="J1160" s="24" t="s">
        <v>126</v>
      </c>
      <c r="K1160" s="24">
        <v>1</v>
      </c>
      <c r="L1160" s="24" t="s">
        <v>66</v>
      </c>
      <c r="M1160" s="26">
        <v>46230</v>
      </c>
      <c r="N1160" s="27">
        <v>46230.375</v>
      </c>
      <c r="O1160" s="27">
        <v>46230.75</v>
      </c>
      <c r="P1160" s="24" t="s">
        <v>2042</v>
      </c>
      <c r="Q1160" s="24" t="s">
        <v>2043</v>
      </c>
      <c r="R1160" s="24" t="s">
        <v>159</v>
      </c>
      <c r="T1160" s="24" t="s">
        <v>57</v>
      </c>
      <c r="U1160" s="24" t="s">
        <v>224</v>
      </c>
      <c r="V1160" s="27">
        <v>46230.383333333331</v>
      </c>
      <c r="W1160" s="27">
        <v>46230.449305555558</v>
      </c>
      <c r="Z1160" s="24">
        <v>1</v>
      </c>
      <c r="AA1160" s="24" t="s">
        <v>58</v>
      </c>
      <c r="AB1160" s="24" t="b">
        <v>0</v>
      </c>
      <c r="AC1160" s="61"/>
    </row>
    <row r="1161" spans="2:29" ht="13.7">
      <c r="B1161" s="24" t="s">
        <v>49</v>
      </c>
      <c r="C1161" s="24" t="s">
        <v>64</v>
      </c>
      <c r="D1161" s="24" t="s">
        <v>72</v>
      </c>
      <c r="E1161" s="24">
        <v>540</v>
      </c>
      <c r="F1161" s="26">
        <v>46235</v>
      </c>
      <c r="G1161" s="24" t="s">
        <v>52</v>
      </c>
      <c r="H1161" s="24" t="s">
        <v>53</v>
      </c>
      <c r="I1161" s="24" t="s">
        <v>68</v>
      </c>
      <c r="J1161" s="24" t="s">
        <v>125</v>
      </c>
      <c r="K1161" s="24">
        <v>1</v>
      </c>
      <c r="L1161" s="24" t="s">
        <v>66</v>
      </c>
      <c r="M1161" s="26">
        <v>46248</v>
      </c>
      <c r="N1161" s="27">
        <v>46248.333333333336</v>
      </c>
      <c r="O1161" s="27">
        <v>46248.708333333336</v>
      </c>
      <c r="V1161" s="27"/>
      <c r="W1161" s="27"/>
      <c r="X1161" s="24">
        <v>4</v>
      </c>
      <c r="Y1161" s="24">
        <v>0</v>
      </c>
      <c r="Z1161" s="24">
        <v>4</v>
      </c>
      <c r="AA1161" s="24" t="s">
        <v>60</v>
      </c>
      <c r="AB1161" s="24" t="b">
        <v>0</v>
      </c>
      <c r="AC1161" s="61">
        <v>0</v>
      </c>
    </row>
    <row r="1162" spans="2:29" ht="13.7">
      <c r="B1162" s="24" t="s">
        <v>49</v>
      </c>
      <c r="C1162" s="24" t="s">
        <v>64</v>
      </c>
      <c r="D1162" s="24" t="s">
        <v>72</v>
      </c>
      <c r="E1162" s="24">
        <v>540</v>
      </c>
      <c r="F1162" s="26">
        <v>46235</v>
      </c>
      <c r="G1162" s="24" t="s">
        <v>52</v>
      </c>
      <c r="H1162" s="24" t="s">
        <v>53</v>
      </c>
      <c r="I1162" s="24" t="s">
        <v>68</v>
      </c>
      <c r="J1162" s="24" t="s">
        <v>126</v>
      </c>
      <c r="K1162" s="24">
        <v>1</v>
      </c>
      <c r="L1162" s="24" t="s">
        <v>66</v>
      </c>
      <c r="M1162" s="26">
        <v>46248</v>
      </c>
      <c r="N1162" s="27">
        <v>46248.333333333336</v>
      </c>
      <c r="O1162" s="27">
        <v>46248.708333333336</v>
      </c>
      <c r="P1162" s="24" t="s">
        <v>2044</v>
      </c>
      <c r="Q1162" s="24" t="s">
        <v>2045</v>
      </c>
      <c r="R1162" s="24" t="s">
        <v>323</v>
      </c>
      <c r="S1162" s="24" t="s">
        <v>156</v>
      </c>
      <c r="T1162" s="24" t="s">
        <v>68</v>
      </c>
      <c r="U1162" s="24" t="s">
        <v>547</v>
      </c>
      <c r="V1162" s="27">
        <v>46248.615972222222</v>
      </c>
      <c r="W1162" s="27">
        <v>46248.677777777775</v>
      </c>
      <c r="Z1162" s="24">
        <v>1</v>
      </c>
      <c r="AA1162" s="24" t="s">
        <v>60</v>
      </c>
      <c r="AB1162" s="24" t="b">
        <v>0</v>
      </c>
      <c r="AC1162" s="61"/>
    </row>
    <row r="1163" spans="2:29" ht="13.7">
      <c r="B1163" s="24" t="s">
        <v>49</v>
      </c>
      <c r="C1163" s="24" t="s">
        <v>64</v>
      </c>
      <c r="D1163" s="24" t="s">
        <v>72</v>
      </c>
      <c r="E1163" s="24">
        <v>540</v>
      </c>
      <c r="F1163" s="26">
        <v>46235</v>
      </c>
      <c r="G1163" s="24" t="s">
        <v>52</v>
      </c>
      <c r="H1163" s="24" t="s">
        <v>53</v>
      </c>
      <c r="I1163" s="24" t="s">
        <v>68</v>
      </c>
      <c r="J1163" s="24" t="s">
        <v>126</v>
      </c>
      <c r="K1163" s="24">
        <v>1</v>
      </c>
      <c r="L1163" s="24" t="s">
        <v>66</v>
      </c>
      <c r="M1163" s="26">
        <v>46248</v>
      </c>
      <c r="N1163" s="27">
        <v>46248.333333333336</v>
      </c>
      <c r="O1163" s="27">
        <v>46248.708333333336</v>
      </c>
      <c r="P1163" s="24" t="s">
        <v>2046</v>
      </c>
      <c r="Q1163" s="24" t="s">
        <v>2047</v>
      </c>
      <c r="R1163" s="24" t="s">
        <v>633</v>
      </c>
      <c r="S1163" s="24" t="s">
        <v>198</v>
      </c>
      <c r="T1163" s="24" t="s">
        <v>68</v>
      </c>
      <c r="U1163" s="24" t="s">
        <v>547</v>
      </c>
      <c r="V1163" s="27">
        <v>46248.429166666669</v>
      </c>
      <c r="W1163" s="27">
        <v>46248.501388888886</v>
      </c>
      <c r="Z1163" s="24">
        <v>1</v>
      </c>
      <c r="AA1163" s="24" t="s">
        <v>60</v>
      </c>
      <c r="AB1163" s="24" t="b">
        <v>0</v>
      </c>
      <c r="AC1163" s="61"/>
    </row>
    <row r="1164" spans="2:29" ht="13.7">
      <c r="B1164" s="24" t="s">
        <v>49</v>
      </c>
      <c r="C1164" s="24" t="s">
        <v>64</v>
      </c>
      <c r="D1164" s="24" t="s">
        <v>72</v>
      </c>
      <c r="E1164" s="24">
        <v>540</v>
      </c>
      <c r="F1164" s="26">
        <v>46235</v>
      </c>
      <c r="G1164" s="24" t="s">
        <v>52</v>
      </c>
      <c r="H1164" s="24" t="s">
        <v>53</v>
      </c>
      <c r="I1164" s="24" t="s">
        <v>68</v>
      </c>
      <c r="J1164" s="24" t="s">
        <v>126</v>
      </c>
      <c r="K1164" s="24">
        <v>1</v>
      </c>
      <c r="L1164" s="24" t="s">
        <v>66</v>
      </c>
      <c r="M1164" s="26">
        <v>46248</v>
      </c>
      <c r="N1164" s="27">
        <v>46248.333333333336</v>
      </c>
      <c r="O1164" s="27">
        <v>46248.708333333336</v>
      </c>
      <c r="P1164" s="24" t="s">
        <v>2048</v>
      </c>
      <c r="Q1164" s="24" t="s">
        <v>2049</v>
      </c>
      <c r="R1164" s="24" t="s">
        <v>633</v>
      </c>
      <c r="S1164" s="24" t="s">
        <v>198</v>
      </c>
      <c r="T1164" s="24" t="s">
        <v>68</v>
      </c>
      <c r="U1164" s="24" t="s">
        <v>547</v>
      </c>
      <c r="V1164" s="27">
        <v>46248.527777777781</v>
      </c>
      <c r="W1164" s="27">
        <v>46248.601388888892</v>
      </c>
      <c r="Z1164" s="24">
        <v>1</v>
      </c>
      <c r="AA1164" s="24" t="s">
        <v>60</v>
      </c>
      <c r="AB1164" s="24" t="b">
        <v>0</v>
      </c>
      <c r="AC1164" s="61"/>
    </row>
    <row r="1165" spans="2:29" ht="13.7">
      <c r="B1165" s="24" t="s">
        <v>49</v>
      </c>
      <c r="C1165" s="24" t="s">
        <v>64</v>
      </c>
      <c r="D1165" s="24" t="s">
        <v>72</v>
      </c>
      <c r="E1165" s="24">
        <v>540</v>
      </c>
      <c r="F1165" s="26">
        <v>46235</v>
      </c>
      <c r="G1165" s="24" t="s">
        <v>52</v>
      </c>
      <c r="H1165" s="24" t="s">
        <v>53</v>
      </c>
      <c r="I1165" s="24" t="s">
        <v>68</v>
      </c>
      <c r="J1165" s="24" t="s">
        <v>126</v>
      </c>
      <c r="K1165" s="24">
        <v>1</v>
      </c>
      <c r="L1165" s="24" t="s">
        <v>66</v>
      </c>
      <c r="M1165" s="26">
        <v>46248</v>
      </c>
      <c r="N1165" s="27">
        <v>46248.333333333336</v>
      </c>
      <c r="O1165" s="27">
        <v>46248.708333333336</v>
      </c>
      <c r="P1165" s="24" t="s">
        <v>2050</v>
      </c>
      <c r="Q1165" s="24" t="s">
        <v>2051</v>
      </c>
      <c r="R1165" s="24" t="s">
        <v>633</v>
      </c>
      <c r="S1165" s="24" t="s">
        <v>198</v>
      </c>
      <c r="T1165" s="24" t="s">
        <v>68</v>
      </c>
      <c r="U1165" s="24" t="s">
        <v>547</v>
      </c>
      <c r="V1165" s="27">
        <v>46248.341666666667</v>
      </c>
      <c r="W1165" s="27">
        <v>46248.417361111111</v>
      </c>
      <c r="Z1165" s="24">
        <v>1</v>
      </c>
      <c r="AA1165" s="24" t="s">
        <v>60</v>
      </c>
      <c r="AB1165" s="24" t="b">
        <v>0</v>
      </c>
      <c r="AC1165" s="61"/>
    </row>
    <row r="1166" spans="2:29" ht="13.7">
      <c r="B1166" s="24" t="s">
        <v>49</v>
      </c>
      <c r="C1166" s="24" t="s">
        <v>64</v>
      </c>
      <c r="D1166" s="24" t="s">
        <v>72</v>
      </c>
      <c r="E1166" s="24">
        <v>540</v>
      </c>
      <c r="F1166" s="26">
        <v>46235</v>
      </c>
      <c r="G1166" s="24" t="s">
        <v>52</v>
      </c>
      <c r="H1166" s="24" t="s">
        <v>53</v>
      </c>
      <c r="I1166" s="24" t="s">
        <v>59</v>
      </c>
      <c r="J1166" s="24" t="s">
        <v>125</v>
      </c>
      <c r="K1166" s="24">
        <v>1</v>
      </c>
      <c r="L1166" s="24" t="s">
        <v>66</v>
      </c>
      <c r="M1166" s="26">
        <v>46254</v>
      </c>
      <c r="N1166" s="27">
        <v>46254.375</v>
      </c>
      <c r="O1166" s="27">
        <v>46254.75</v>
      </c>
      <c r="V1166" s="27"/>
      <c r="W1166" s="27"/>
      <c r="X1166" s="24">
        <v>4</v>
      </c>
      <c r="Y1166" s="24">
        <v>0</v>
      </c>
      <c r="Z1166" s="24">
        <v>4</v>
      </c>
      <c r="AA1166" s="24" t="s">
        <v>60</v>
      </c>
      <c r="AB1166" s="24" t="b">
        <v>0</v>
      </c>
      <c r="AC1166" s="61">
        <v>0</v>
      </c>
    </row>
    <row r="1167" spans="2:29" ht="13.7">
      <c r="B1167" s="24" t="s">
        <v>49</v>
      </c>
      <c r="C1167" s="24" t="s">
        <v>64</v>
      </c>
      <c r="D1167" s="24" t="s">
        <v>72</v>
      </c>
      <c r="E1167" s="24">
        <v>540</v>
      </c>
      <c r="F1167" s="26">
        <v>46235</v>
      </c>
      <c r="G1167" s="24" t="s">
        <v>52</v>
      </c>
      <c r="H1167" s="24" t="s">
        <v>53</v>
      </c>
      <c r="I1167" s="24" t="s">
        <v>59</v>
      </c>
      <c r="J1167" s="24" t="s">
        <v>126</v>
      </c>
      <c r="K1167" s="24">
        <v>1</v>
      </c>
      <c r="L1167" s="24" t="s">
        <v>66</v>
      </c>
      <c r="M1167" s="26">
        <v>46254</v>
      </c>
      <c r="N1167" s="27">
        <v>46254.375</v>
      </c>
      <c r="O1167" s="27">
        <v>46254.75</v>
      </c>
      <c r="P1167" s="24" t="s">
        <v>2052</v>
      </c>
      <c r="Q1167" s="24" t="s">
        <v>2053</v>
      </c>
      <c r="R1167" s="24" t="s">
        <v>217</v>
      </c>
      <c r="T1167" s="24" t="s">
        <v>59</v>
      </c>
      <c r="U1167" s="24" t="s">
        <v>202</v>
      </c>
      <c r="V1167" s="27">
        <v>46254.380555555559</v>
      </c>
      <c r="W1167" s="27">
        <v>46254.45208333333</v>
      </c>
      <c r="Z1167" s="24">
        <v>1</v>
      </c>
      <c r="AA1167" s="24" t="s">
        <v>60</v>
      </c>
      <c r="AB1167" s="24" t="b">
        <v>0</v>
      </c>
      <c r="AC1167" s="61"/>
    </row>
    <row r="1168" spans="2:29" ht="13.7">
      <c r="B1168" s="24" t="s">
        <v>49</v>
      </c>
      <c r="C1168" s="24" t="s">
        <v>64</v>
      </c>
      <c r="D1168" s="24" t="s">
        <v>72</v>
      </c>
      <c r="E1168" s="24">
        <v>540</v>
      </c>
      <c r="F1168" s="26">
        <v>46235</v>
      </c>
      <c r="G1168" s="24" t="s">
        <v>52</v>
      </c>
      <c r="H1168" s="24" t="s">
        <v>53</v>
      </c>
      <c r="I1168" s="24" t="s">
        <v>59</v>
      </c>
      <c r="J1168" s="24" t="s">
        <v>126</v>
      </c>
      <c r="K1168" s="24">
        <v>1</v>
      </c>
      <c r="L1168" s="24" t="s">
        <v>66</v>
      </c>
      <c r="M1168" s="26">
        <v>46254</v>
      </c>
      <c r="N1168" s="27">
        <v>46254.375</v>
      </c>
      <c r="O1168" s="27">
        <v>46254.75</v>
      </c>
      <c r="P1168" s="24" t="s">
        <v>2054</v>
      </c>
      <c r="Q1168" s="24" t="s">
        <v>2055</v>
      </c>
      <c r="R1168" s="24" t="s">
        <v>281</v>
      </c>
      <c r="T1168" s="24" t="s">
        <v>59</v>
      </c>
      <c r="U1168" s="24" t="s">
        <v>202</v>
      </c>
      <c r="V1168" s="27">
        <v>46254.568055555559</v>
      </c>
      <c r="W1168" s="27">
        <v>46254.62777777778</v>
      </c>
      <c r="Z1168" s="24">
        <v>1</v>
      </c>
      <c r="AA1168" s="24" t="s">
        <v>60</v>
      </c>
      <c r="AB1168" s="24" t="b">
        <v>0</v>
      </c>
      <c r="AC1168" s="61"/>
    </row>
    <row r="1169" spans="2:29" ht="13.7">
      <c r="B1169" s="24" t="s">
        <v>49</v>
      </c>
      <c r="C1169" s="24" t="s">
        <v>64</v>
      </c>
      <c r="D1169" s="24" t="s">
        <v>72</v>
      </c>
      <c r="E1169" s="24">
        <v>540</v>
      </c>
      <c r="F1169" s="26">
        <v>46235</v>
      </c>
      <c r="G1169" s="24" t="s">
        <v>52</v>
      </c>
      <c r="H1169" s="24" t="s">
        <v>53</v>
      </c>
      <c r="I1169" s="24" t="s">
        <v>59</v>
      </c>
      <c r="J1169" s="24" t="s">
        <v>126</v>
      </c>
      <c r="K1169" s="24">
        <v>1</v>
      </c>
      <c r="L1169" s="24" t="s">
        <v>66</v>
      </c>
      <c r="M1169" s="26">
        <v>46254</v>
      </c>
      <c r="N1169" s="27">
        <v>46254.375</v>
      </c>
      <c r="O1169" s="27">
        <v>46254.75</v>
      </c>
      <c r="P1169" s="24" t="s">
        <v>2056</v>
      </c>
      <c r="Q1169" s="24" t="s">
        <v>2057</v>
      </c>
      <c r="R1169" s="24" t="s">
        <v>284</v>
      </c>
      <c r="T1169" s="24" t="s">
        <v>59</v>
      </c>
      <c r="U1169" s="24" t="s">
        <v>202</v>
      </c>
      <c r="V1169" s="27">
        <v>46254.476388888892</v>
      </c>
      <c r="W1169" s="27">
        <v>46254.543749999997</v>
      </c>
      <c r="Z1169" s="24">
        <v>1</v>
      </c>
      <c r="AA1169" s="24" t="s">
        <v>60</v>
      </c>
      <c r="AB1169" s="24" t="b">
        <v>0</v>
      </c>
      <c r="AC1169" s="61"/>
    </row>
    <row r="1170" spans="2:29" ht="13.7">
      <c r="B1170" s="24" t="s">
        <v>49</v>
      </c>
      <c r="C1170" s="24" t="s">
        <v>64</v>
      </c>
      <c r="D1170" s="24" t="s">
        <v>72</v>
      </c>
      <c r="E1170" s="24">
        <v>540</v>
      </c>
      <c r="F1170" s="26">
        <v>46235</v>
      </c>
      <c r="G1170" s="24" t="s">
        <v>52</v>
      </c>
      <c r="H1170" s="24" t="s">
        <v>53</v>
      </c>
      <c r="I1170" s="24" t="s">
        <v>59</v>
      </c>
      <c r="J1170" s="24" t="s">
        <v>126</v>
      </c>
      <c r="K1170" s="24">
        <v>1</v>
      </c>
      <c r="L1170" s="24" t="s">
        <v>66</v>
      </c>
      <c r="M1170" s="26">
        <v>46254</v>
      </c>
      <c r="N1170" s="27">
        <v>46254.375</v>
      </c>
      <c r="O1170" s="27">
        <v>46254.75</v>
      </c>
      <c r="P1170" s="24" t="s">
        <v>2058</v>
      </c>
      <c r="Q1170" s="24" t="s">
        <v>2059</v>
      </c>
      <c r="R1170" s="24" t="s">
        <v>281</v>
      </c>
      <c r="T1170" s="24" t="s">
        <v>59</v>
      </c>
      <c r="U1170" s="24" t="s">
        <v>202</v>
      </c>
      <c r="V1170" s="27">
        <v>46254.664583333331</v>
      </c>
      <c r="W1170" s="27">
        <v>46254.734027777777</v>
      </c>
      <c r="Z1170" s="24">
        <v>1</v>
      </c>
      <c r="AA1170" s="24" t="s">
        <v>60</v>
      </c>
      <c r="AB1170" s="24" t="b">
        <v>0</v>
      </c>
      <c r="AC1170" s="61"/>
    </row>
    <row r="1171" spans="2:29" ht="13.7">
      <c r="B1171" s="24" t="s">
        <v>49</v>
      </c>
      <c r="C1171" s="24" t="s">
        <v>64</v>
      </c>
      <c r="D1171" s="24" t="s">
        <v>72</v>
      </c>
      <c r="E1171" s="24">
        <v>540</v>
      </c>
      <c r="F1171" s="26">
        <v>46235</v>
      </c>
      <c r="G1171" s="24" t="s">
        <v>52</v>
      </c>
      <c r="H1171" s="24" t="s">
        <v>53</v>
      </c>
      <c r="I1171" s="24" t="s">
        <v>57</v>
      </c>
      <c r="J1171" s="24" t="s">
        <v>125</v>
      </c>
      <c r="K1171" s="24">
        <v>1</v>
      </c>
      <c r="L1171" s="24" t="s">
        <v>66</v>
      </c>
      <c r="M1171" s="26">
        <v>46255</v>
      </c>
      <c r="N1171" s="27">
        <v>46255.354166666664</v>
      </c>
      <c r="O1171" s="27">
        <v>46255.729166666664</v>
      </c>
      <c r="V1171" s="27"/>
      <c r="W1171" s="27"/>
      <c r="X1171" s="24">
        <v>4</v>
      </c>
      <c r="Y1171" s="24">
        <v>0</v>
      </c>
      <c r="Z1171" s="24">
        <v>4</v>
      </c>
      <c r="AA1171" s="24" t="s">
        <v>60</v>
      </c>
      <c r="AB1171" s="24" t="b">
        <v>0</v>
      </c>
      <c r="AC1171" s="61">
        <v>0</v>
      </c>
    </row>
    <row r="1172" spans="2:29" ht="13.7">
      <c r="B1172" s="24" t="s">
        <v>49</v>
      </c>
      <c r="C1172" s="24" t="s">
        <v>64</v>
      </c>
      <c r="D1172" s="24" t="s">
        <v>72</v>
      </c>
      <c r="E1172" s="24">
        <v>540</v>
      </c>
      <c r="F1172" s="26">
        <v>46235</v>
      </c>
      <c r="G1172" s="24" t="s">
        <v>52</v>
      </c>
      <c r="H1172" s="24" t="s">
        <v>53</v>
      </c>
      <c r="I1172" s="24" t="s">
        <v>57</v>
      </c>
      <c r="J1172" s="24" t="s">
        <v>126</v>
      </c>
      <c r="K1172" s="24">
        <v>1</v>
      </c>
      <c r="L1172" s="24" t="s">
        <v>66</v>
      </c>
      <c r="M1172" s="26">
        <v>46255</v>
      </c>
      <c r="N1172" s="27">
        <v>46255.354166666664</v>
      </c>
      <c r="O1172" s="27">
        <v>46255.729166666664</v>
      </c>
      <c r="P1172" s="24" t="s">
        <v>2060</v>
      </c>
      <c r="Q1172" s="24" t="s">
        <v>2061</v>
      </c>
      <c r="R1172" s="24" t="s">
        <v>165</v>
      </c>
      <c r="T1172" s="24" t="s">
        <v>57</v>
      </c>
      <c r="U1172" s="24" t="s">
        <v>297</v>
      </c>
      <c r="V1172" s="27">
        <v>46255.64166666667</v>
      </c>
      <c r="W1172" s="27">
        <v>46255.717361111114</v>
      </c>
      <c r="Z1172" s="24">
        <v>1</v>
      </c>
      <c r="AA1172" s="24" t="s">
        <v>60</v>
      </c>
      <c r="AB1172" s="24" t="b">
        <v>0</v>
      </c>
      <c r="AC1172" s="61"/>
    </row>
    <row r="1173" spans="2:29" ht="13.7">
      <c r="B1173" s="24" t="s">
        <v>49</v>
      </c>
      <c r="C1173" s="24" t="s">
        <v>64</v>
      </c>
      <c r="D1173" s="24" t="s">
        <v>72</v>
      </c>
      <c r="E1173" s="24">
        <v>540</v>
      </c>
      <c r="F1173" s="26">
        <v>46235</v>
      </c>
      <c r="G1173" s="24" t="s">
        <v>52</v>
      </c>
      <c r="H1173" s="24" t="s">
        <v>53</v>
      </c>
      <c r="I1173" s="24" t="s">
        <v>57</v>
      </c>
      <c r="J1173" s="24" t="s">
        <v>126</v>
      </c>
      <c r="K1173" s="24">
        <v>1</v>
      </c>
      <c r="L1173" s="24" t="s">
        <v>66</v>
      </c>
      <c r="M1173" s="26">
        <v>46255</v>
      </c>
      <c r="N1173" s="27">
        <v>46255.354166666664</v>
      </c>
      <c r="O1173" s="27">
        <v>46255.729166666664</v>
      </c>
      <c r="P1173" s="24" t="s">
        <v>2062</v>
      </c>
      <c r="Q1173" s="24" t="s">
        <v>2063</v>
      </c>
      <c r="R1173" s="24" t="s">
        <v>155</v>
      </c>
      <c r="T1173" s="24" t="s">
        <v>57</v>
      </c>
      <c r="U1173" s="24" t="s">
        <v>297</v>
      </c>
      <c r="V1173" s="27">
        <v>46255.359027777777</v>
      </c>
      <c r="W1173" s="27">
        <v>46255.428472222222</v>
      </c>
      <c r="Z1173" s="24">
        <v>1</v>
      </c>
      <c r="AA1173" s="24" t="s">
        <v>60</v>
      </c>
      <c r="AB1173" s="24" t="b">
        <v>0</v>
      </c>
      <c r="AC1173" s="61"/>
    </row>
    <row r="1174" spans="2:29" ht="13.7">
      <c r="B1174" s="24" t="s">
        <v>49</v>
      </c>
      <c r="C1174" s="24" t="s">
        <v>64</v>
      </c>
      <c r="D1174" s="24" t="s">
        <v>72</v>
      </c>
      <c r="E1174" s="24">
        <v>540</v>
      </c>
      <c r="F1174" s="26">
        <v>46235</v>
      </c>
      <c r="G1174" s="24" t="s">
        <v>52</v>
      </c>
      <c r="H1174" s="24" t="s">
        <v>53</v>
      </c>
      <c r="I1174" s="24" t="s">
        <v>57</v>
      </c>
      <c r="J1174" s="24" t="s">
        <v>126</v>
      </c>
      <c r="K1174" s="24">
        <v>1</v>
      </c>
      <c r="L1174" s="24" t="s">
        <v>66</v>
      </c>
      <c r="M1174" s="26">
        <v>46255</v>
      </c>
      <c r="N1174" s="27">
        <v>46255.354166666664</v>
      </c>
      <c r="O1174" s="27">
        <v>46255.729166666664</v>
      </c>
      <c r="P1174" s="24" t="s">
        <v>2064</v>
      </c>
      <c r="Q1174" s="24" t="s">
        <v>2065</v>
      </c>
      <c r="R1174" s="24" t="s">
        <v>185</v>
      </c>
      <c r="S1174" s="24" t="s">
        <v>213</v>
      </c>
      <c r="T1174" s="24" t="s">
        <v>57</v>
      </c>
      <c r="U1174" s="24" t="s">
        <v>297</v>
      </c>
      <c r="V1174" s="27">
        <v>46255.456250000003</v>
      </c>
      <c r="W1174" s="27">
        <v>46255.511805555558</v>
      </c>
      <c r="Z1174" s="24">
        <v>1</v>
      </c>
      <c r="AA1174" s="24" t="s">
        <v>60</v>
      </c>
      <c r="AB1174" s="24" t="b">
        <v>0</v>
      </c>
      <c r="AC1174" s="61"/>
    </row>
    <row r="1175" spans="2:29" ht="13.7">
      <c r="B1175" s="24" t="s">
        <v>49</v>
      </c>
      <c r="C1175" s="24" t="s">
        <v>64</v>
      </c>
      <c r="D1175" s="24" t="s">
        <v>72</v>
      </c>
      <c r="E1175" s="24">
        <v>540</v>
      </c>
      <c r="F1175" s="26">
        <v>46235</v>
      </c>
      <c r="G1175" s="24" t="s">
        <v>52</v>
      </c>
      <c r="H1175" s="24" t="s">
        <v>53</v>
      </c>
      <c r="I1175" s="24" t="s">
        <v>57</v>
      </c>
      <c r="J1175" s="24" t="s">
        <v>126</v>
      </c>
      <c r="K1175" s="24">
        <v>1</v>
      </c>
      <c r="L1175" s="24" t="s">
        <v>66</v>
      </c>
      <c r="M1175" s="26">
        <v>46255</v>
      </c>
      <c r="N1175" s="27">
        <v>46255.354166666664</v>
      </c>
      <c r="O1175" s="27">
        <v>46255.729166666664</v>
      </c>
      <c r="P1175" s="24" t="s">
        <v>2066</v>
      </c>
      <c r="Q1175" s="24" t="s">
        <v>2067</v>
      </c>
      <c r="R1175" s="24" t="s">
        <v>182</v>
      </c>
      <c r="S1175" s="24" t="s">
        <v>156</v>
      </c>
      <c r="T1175" s="24" t="s">
        <v>57</v>
      </c>
      <c r="U1175" s="24" t="s">
        <v>297</v>
      </c>
      <c r="V1175" s="27">
        <v>46255.547222222223</v>
      </c>
      <c r="W1175" s="27">
        <v>46255.603472222225</v>
      </c>
      <c r="Z1175" s="24">
        <v>1</v>
      </c>
      <c r="AA1175" s="24" t="s">
        <v>60</v>
      </c>
      <c r="AB1175" s="24" t="b">
        <v>0</v>
      </c>
      <c r="AC1175" s="61"/>
    </row>
    <row r="1176" spans="2:29" ht="13.7">
      <c r="B1176" s="24" t="s">
        <v>49</v>
      </c>
      <c r="C1176" s="24" t="s">
        <v>64</v>
      </c>
      <c r="D1176" s="24" t="s">
        <v>72</v>
      </c>
      <c r="E1176" s="24">
        <v>540</v>
      </c>
      <c r="F1176" s="26">
        <v>46235</v>
      </c>
      <c r="G1176" s="24" t="s">
        <v>52</v>
      </c>
      <c r="H1176" s="24" t="s">
        <v>53</v>
      </c>
      <c r="I1176" s="24" t="s">
        <v>62</v>
      </c>
      <c r="J1176" s="24" t="s">
        <v>125</v>
      </c>
      <c r="K1176" s="24">
        <v>1</v>
      </c>
      <c r="L1176" s="24" t="s">
        <v>66</v>
      </c>
      <c r="M1176" s="26">
        <v>46257</v>
      </c>
      <c r="N1176" s="27">
        <v>46257.333333333336</v>
      </c>
      <c r="O1176" s="27">
        <v>46257.708333333336</v>
      </c>
      <c r="V1176" s="27"/>
      <c r="W1176" s="27"/>
      <c r="X1176" s="24">
        <v>4</v>
      </c>
      <c r="Y1176" s="24">
        <v>0</v>
      </c>
      <c r="Z1176" s="24">
        <v>4</v>
      </c>
      <c r="AA1176" s="24" t="s">
        <v>60</v>
      </c>
      <c r="AB1176" s="24" t="b">
        <v>0</v>
      </c>
      <c r="AC1176" s="61">
        <v>0</v>
      </c>
    </row>
    <row r="1177" spans="2:29" ht="13.7">
      <c r="B1177" s="24" t="s">
        <v>49</v>
      </c>
      <c r="C1177" s="24" t="s">
        <v>64</v>
      </c>
      <c r="D1177" s="24" t="s">
        <v>72</v>
      </c>
      <c r="E1177" s="24">
        <v>540</v>
      </c>
      <c r="F1177" s="26">
        <v>46235</v>
      </c>
      <c r="G1177" s="24" t="s">
        <v>52</v>
      </c>
      <c r="H1177" s="24" t="s">
        <v>53</v>
      </c>
      <c r="I1177" s="24" t="s">
        <v>62</v>
      </c>
      <c r="J1177" s="24" t="s">
        <v>126</v>
      </c>
      <c r="K1177" s="24">
        <v>1</v>
      </c>
      <c r="L1177" s="24" t="s">
        <v>66</v>
      </c>
      <c r="M1177" s="26">
        <v>46257</v>
      </c>
      <c r="N1177" s="27">
        <v>46257.333333333336</v>
      </c>
      <c r="O1177" s="27">
        <v>46257.708333333336</v>
      </c>
      <c r="P1177" s="24" t="s">
        <v>2068</v>
      </c>
      <c r="Q1177" s="24" t="s">
        <v>2069</v>
      </c>
      <c r="R1177" s="24" t="s">
        <v>249</v>
      </c>
      <c r="T1177" s="24" t="s">
        <v>62</v>
      </c>
      <c r="U1177" s="24" t="s">
        <v>394</v>
      </c>
      <c r="V1177" s="27">
        <v>46257.525694444441</v>
      </c>
      <c r="W1177" s="27">
        <v>46257.599999999999</v>
      </c>
      <c r="Z1177" s="24">
        <v>1</v>
      </c>
      <c r="AA1177" s="24" t="s">
        <v>60</v>
      </c>
      <c r="AB1177" s="24" t="b">
        <v>0</v>
      </c>
      <c r="AC1177" s="61"/>
    </row>
    <row r="1178" spans="2:29" ht="13.7">
      <c r="B1178" s="24" t="s">
        <v>49</v>
      </c>
      <c r="C1178" s="24" t="s">
        <v>64</v>
      </c>
      <c r="D1178" s="24" t="s">
        <v>72</v>
      </c>
      <c r="E1178" s="24">
        <v>540</v>
      </c>
      <c r="F1178" s="26">
        <v>46235</v>
      </c>
      <c r="G1178" s="24" t="s">
        <v>52</v>
      </c>
      <c r="H1178" s="24" t="s">
        <v>53</v>
      </c>
      <c r="I1178" s="24" t="s">
        <v>62</v>
      </c>
      <c r="J1178" s="24" t="s">
        <v>126</v>
      </c>
      <c r="K1178" s="24">
        <v>1</v>
      </c>
      <c r="L1178" s="24" t="s">
        <v>66</v>
      </c>
      <c r="M1178" s="26">
        <v>46257</v>
      </c>
      <c r="N1178" s="27">
        <v>46257.333333333336</v>
      </c>
      <c r="O1178" s="27">
        <v>46257.708333333336</v>
      </c>
      <c r="P1178" s="24" t="s">
        <v>2070</v>
      </c>
      <c r="Q1178" s="24" t="s">
        <v>2071</v>
      </c>
      <c r="R1178" s="24" t="s">
        <v>256</v>
      </c>
      <c r="T1178" s="24" t="s">
        <v>62</v>
      </c>
      <c r="U1178" s="24" t="s">
        <v>394</v>
      </c>
      <c r="V1178" s="27">
        <v>46257.62222222222</v>
      </c>
      <c r="W1178" s="27">
        <v>46257.683333333334</v>
      </c>
      <c r="Z1178" s="24">
        <v>1</v>
      </c>
      <c r="AA1178" s="24" t="s">
        <v>60</v>
      </c>
      <c r="AB1178" s="24" t="b">
        <v>0</v>
      </c>
      <c r="AC1178" s="61"/>
    </row>
    <row r="1179" spans="2:29" ht="13.7">
      <c r="B1179" s="24" t="s">
        <v>49</v>
      </c>
      <c r="C1179" s="24" t="s">
        <v>64</v>
      </c>
      <c r="D1179" s="24" t="s">
        <v>72</v>
      </c>
      <c r="E1179" s="24">
        <v>540</v>
      </c>
      <c r="F1179" s="26">
        <v>46235</v>
      </c>
      <c r="G1179" s="24" t="s">
        <v>52</v>
      </c>
      <c r="H1179" s="24" t="s">
        <v>53</v>
      </c>
      <c r="I1179" s="24" t="s">
        <v>62</v>
      </c>
      <c r="J1179" s="24" t="s">
        <v>126</v>
      </c>
      <c r="K1179" s="24">
        <v>1</v>
      </c>
      <c r="L1179" s="24" t="s">
        <v>66</v>
      </c>
      <c r="M1179" s="26">
        <v>46257</v>
      </c>
      <c r="N1179" s="27">
        <v>46257.333333333336</v>
      </c>
      <c r="O1179" s="27">
        <v>46257.708333333336</v>
      </c>
      <c r="P1179" s="24" t="s">
        <v>2072</v>
      </c>
      <c r="Q1179" s="24" t="s">
        <v>2073</v>
      </c>
      <c r="R1179" s="24" t="s">
        <v>256</v>
      </c>
      <c r="T1179" s="24" t="s">
        <v>62</v>
      </c>
      <c r="U1179" s="24" t="s">
        <v>394</v>
      </c>
      <c r="V1179" s="27">
        <v>46257.43472222222</v>
      </c>
      <c r="W1179" s="27">
        <v>46257.503472222219</v>
      </c>
      <c r="Z1179" s="24">
        <v>1</v>
      </c>
      <c r="AA1179" s="24" t="s">
        <v>60</v>
      </c>
      <c r="AB1179" s="24" t="b">
        <v>0</v>
      </c>
      <c r="AC1179" s="61"/>
    </row>
    <row r="1180" spans="2:29" ht="13.7">
      <c r="B1180" s="24" t="s">
        <v>49</v>
      </c>
      <c r="C1180" s="24" t="s">
        <v>64</v>
      </c>
      <c r="D1180" s="24" t="s">
        <v>72</v>
      </c>
      <c r="E1180" s="24">
        <v>540</v>
      </c>
      <c r="F1180" s="26">
        <v>46235</v>
      </c>
      <c r="G1180" s="24" t="s">
        <v>52</v>
      </c>
      <c r="H1180" s="24" t="s">
        <v>53</v>
      </c>
      <c r="I1180" s="24" t="s">
        <v>62</v>
      </c>
      <c r="J1180" s="24" t="s">
        <v>126</v>
      </c>
      <c r="K1180" s="24">
        <v>1</v>
      </c>
      <c r="L1180" s="24" t="s">
        <v>66</v>
      </c>
      <c r="M1180" s="26">
        <v>46257</v>
      </c>
      <c r="N1180" s="27">
        <v>46257.333333333336</v>
      </c>
      <c r="O1180" s="27">
        <v>46257.708333333336</v>
      </c>
      <c r="P1180" s="24" t="s">
        <v>2074</v>
      </c>
      <c r="Q1180" s="24" t="s">
        <v>2075</v>
      </c>
      <c r="R1180" s="24" t="s">
        <v>253</v>
      </c>
      <c r="S1180" s="24" t="s">
        <v>156</v>
      </c>
      <c r="T1180" s="24" t="s">
        <v>62</v>
      </c>
      <c r="U1180" s="24" t="s">
        <v>394</v>
      </c>
      <c r="V1180" s="27">
        <v>46257.336111111108</v>
      </c>
      <c r="W1180" s="27">
        <v>46257.397916666669</v>
      </c>
      <c r="Z1180" s="24">
        <v>1</v>
      </c>
      <c r="AA1180" s="24" t="s">
        <v>60</v>
      </c>
      <c r="AB1180" s="24" t="b">
        <v>0</v>
      </c>
      <c r="AC1180" s="61"/>
    </row>
    <row r="1181" spans="2:29" ht="13.7">
      <c r="B1181" s="24" t="s">
        <v>49</v>
      </c>
      <c r="C1181" s="24" t="s">
        <v>64</v>
      </c>
      <c r="D1181" s="24" t="s">
        <v>73</v>
      </c>
      <c r="E1181" s="24">
        <v>180</v>
      </c>
      <c r="F1181" s="26">
        <v>46174</v>
      </c>
      <c r="G1181" s="24" t="s">
        <v>52</v>
      </c>
      <c r="H1181" s="24" t="s">
        <v>53</v>
      </c>
      <c r="I1181" s="24" t="s">
        <v>62</v>
      </c>
      <c r="J1181" s="24" t="s">
        <v>125</v>
      </c>
      <c r="K1181" s="24">
        <v>1</v>
      </c>
      <c r="L1181" s="24" t="s">
        <v>66</v>
      </c>
      <c r="M1181" s="26">
        <v>46185</v>
      </c>
      <c r="N1181" s="27">
        <v>46185.333333333336</v>
      </c>
      <c r="O1181" s="27">
        <v>46185.458333333336</v>
      </c>
      <c r="V1181" s="27"/>
      <c r="W1181" s="27"/>
      <c r="X1181" s="24">
        <v>4</v>
      </c>
      <c r="Y1181" s="24">
        <v>0</v>
      </c>
      <c r="Z1181" s="24">
        <v>4</v>
      </c>
      <c r="AA1181" s="24" t="s">
        <v>56</v>
      </c>
      <c r="AB1181" s="24" t="b">
        <v>0</v>
      </c>
      <c r="AC1181" s="61">
        <v>0</v>
      </c>
    </row>
    <row r="1182" spans="2:29" ht="13.7">
      <c r="B1182" s="24" t="s">
        <v>49</v>
      </c>
      <c r="C1182" s="24" t="s">
        <v>64</v>
      </c>
      <c r="D1182" s="24" t="s">
        <v>73</v>
      </c>
      <c r="E1182" s="24">
        <v>180</v>
      </c>
      <c r="F1182" s="26">
        <v>46174</v>
      </c>
      <c r="G1182" s="24" t="s">
        <v>52</v>
      </c>
      <c r="H1182" s="24" t="s">
        <v>53</v>
      </c>
      <c r="I1182" s="24" t="s">
        <v>62</v>
      </c>
      <c r="J1182" s="24" t="s">
        <v>126</v>
      </c>
      <c r="K1182" s="24">
        <v>1</v>
      </c>
      <c r="L1182" s="24" t="s">
        <v>66</v>
      </c>
      <c r="M1182" s="26">
        <v>46185</v>
      </c>
      <c r="N1182" s="27">
        <v>46185.333333333336</v>
      </c>
      <c r="O1182" s="27">
        <v>46185.458333333336</v>
      </c>
      <c r="P1182" s="24" t="s">
        <v>2076</v>
      </c>
      <c r="Q1182" s="24" t="s">
        <v>2077</v>
      </c>
      <c r="R1182" s="24" t="s">
        <v>323</v>
      </c>
      <c r="T1182" s="24" t="s">
        <v>62</v>
      </c>
      <c r="U1182" s="24" t="s">
        <v>250</v>
      </c>
      <c r="V1182" s="27">
        <v>46185.433333333334</v>
      </c>
      <c r="W1182" s="27">
        <v>46185.445833333331</v>
      </c>
      <c r="Z1182" s="24">
        <v>1</v>
      </c>
      <c r="AA1182" s="24" t="s">
        <v>56</v>
      </c>
      <c r="AB1182" s="24" t="b">
        <v>0</v>
      </c>
      <c r="AC1182" s="61"/>
    </row>
    <row r="1183" spans="2:29" ht="13.7">
      <c r="B1183" s="24" t="s">
        <v>49</v>
      </c>
      <c r="C1183" s="24" t="s">
        <v>64</v>
      </c>
      <c r="D1183" s="24" t="s">
        <v>73</v>
      </c>
      <c r="E1183" s="24">
        <v>180</v>
      </c>
      <c r="F1183" s="26">
        <v>46174</v>
      </c>
      <c r="G1183" s="24" t="s">
        <v>52</v>
      </c>
      <c r="H1183" s="24" t="s">
        <v>53</v>
      </c>
      <c r="I1183" s="24" t="s">
        <v>62</v>
      </c>
      <c r="J1183" s="24" t="s">
        <v>126</v>
      </c>
      <c r="K1183" s="24">
        <v>1</v>
      </c>
      <c r="L1183" s="24" t="s">
        <v>66</v>
      </c>
      <c r="M1183" s="26">
        <v>46185</v>
      </c>
      <c r="N1183" s="27">
        <v>46185.333333333336</v>
      </c>
      <c r="O1183" s="27">
        <v>46185.458333333336</v>
      </c>
      <c r="P1183" s="24" t="s">
        <v>2078</v>
      </c>
      <c r="Q1183" s="24" t="s">
        <v>2079</v>
      </c>
      <c r="R1183" s="24" t="s">
        <v>249</v>
      </c>
      <c r="T1183" s="24" t="s">
        <v>62</v>
      </c>
      <c r="U1183" s="24" t="s">
        <v>250</v>
      </c>
      <c r="V1183" s="27">
        <v>46185.368750000001</v>
      </c>
      <c r="W1183" s="27">
        <v>46185.380555555559</v>
      </c>
      <c r="Z1183" s="24">
        <v>1</v>
      </c>
      <c r="AA1183" s="24" t="s">
        <v>56</v>
      </c>
      <c r="AB1183" s="24" t="b">
        <v>0</v>
      </c>
      <c r="AC1183" s="61"/>
    </row>
    <row r="1184" spans="2:29" ht="13.7">
      <c r="B1184" s="24" t="s">
        <v>49</v>
      </c>
      <c r="C1184" s="24" t="s">
        <v>64</v>
      </c>
      <c r="D1184" s="24" t="s">
        <v>73</v>
      </c>
      <c r="E1184" s="24">
        <v>180</v>
      </c>
      <c r="F1184" s="26">
        <v>46174</v>
      </c>
      <c r="G1184" s="24" t="s">
        <v>52</v>
      </c>
      <c r="H1184" s="24" t="s">
        <v>53</v>
      </c>
      <c r="I1184" s="24" t="s">
        <v>62</v>
      </c>
      <c r="J1184" s="24" t="s">
        <v>126</v>
      </c>
      <c r="K1184" s="24">
        <v>1</v>
      </c>
      <c r="L1184" s="24" t="s">
        <v>66</v>
      </c>
      <c r="M1184" s="26">
        <v>46185</v>
      </c>
      <c r="N1184" s="27">
        <v>46185.333333333336</v>
      </c>
      <c r="O1184" s="27">
        <v>46185.458333333336</v>
      </c>
      <c r="P1184" s="24" t="s">
        <v>2080</v>
      </c>
      <c r="Q1184" s="24" t="s">
        <v>2081</v>
      </c>
      <c r="R1184" s="24" t="s">
        <v>253</v>
      </c>
      <c r="S1184" s="24" t="s">
        <v>160</v>
      </c>
      <c r="T1184" s="24" t="s">
        <v>62</v>
      </c>
      <c r="U1184" s="24" t="s">
        <v>250</v>
      </c>
      <c r="V1184" s="27">
        <v>46185.401388888888</v>
      </c>
      <c r="W1184" s="27">
        <v>46185.415972222225</v>
      </c>
      <c r="Z1184" s="24">
        <v>1</v>
      </c>
      <c r="AA1184" s="24" t="s">
        <v>56</v>
      </c>
      <c r="AB1184" s="24" t="b">
        <v>0</v>
      </c>
      <c r="AC1184" s="61"/>
    </row>
    <row r="1185" spans="2:29" ht="13.7">
      <c r="B1185" s="24" t="s">
        <v>49</v>
      </c>
      <c r="C1185" s="24" t="s">
        <v>64</v>
      </c>
      <c r="D1185" s="24" t="s">
        <v>73</v>
      </c>
      <c r="E1185" s="24">
        <v>180</v>
      </c>
      <c r="F1185" s="26">
        <v>46174</v>
      </c>
      <c r="G1185" s="24" t="s">
        <v>52</v>
      </c>
      <c r="H1185" s="24" t="s">
        <v>53</v>
      </c>
      <c r="I1185" s="24" t="s">
        <v>62</v>
      </c>
      <c r="J1185" s="24" t="s">
        <v>126</v>
      </c>
      <c r="K1185" s="24">
        <v>1</v>
      </c>
      <c r="L1185" s="24" t="s">
        <v>66</v>
      </c>
      <c r="M1185" s="26">
        <v>46185</v>
      </c>
      <c r="N1185" s="27">
        <v>46185.333333333336</v>
      </c>
      <c r="O1185" s="27">
        <v>46185.458333333336</v>
      </c>
      <c r="P1185" s="24" t="s">
        <v>2082</v>
      </c>
      <c r="Q1185" s="24" t="s">
        <v>2083</v>
      </c>
      <c r="R1185" s="24" t="s">
        <v>256</v>
      </c>
      <c r="T1185" s="24" t="s">
        <v>62</v>
      </c>
      <c r="U1185" s="24" t="s">
        <v>250</v>
      </c>
      <c r="V1185" s="27">
        <v>46185.341666666667</v>
      </c>
      <c r="W1185" s="27">
        <v>46185.36041666667</v>
      </c>
      <c r="Z1185" s="24">
        <v>1</v>
      </c>
      <c r="AA1185" s="24" t="s">
        <v>56</v>
      </c>
      <c r="AB1185" s="24" t="b">
        <v>0</v>
      </c>
      <c r="AC1185" s="61"/>
    </row>
    <row r="1186" spans="2:29" ht="13.7">
      <c r="B1186" s="24" t="s">
        <v>49</v>
      </c>
      <c r="C1186" s="24" t="s">
        <v>64</v>
      </c>
      <c r="D1186" s="24" t="s">
        <v>73</v>
      </c>
      <c r="E1186" s="24">
        <v>210</v>
      </c>
      <c r="F1186" s="26">
        <v>46174</v>
      </c>
      <c r="G1186" s="24" t="s">
        <v>52</v>
      </c>
      <c r="H1186" s="24" t="s">
        <v>53</v>
      </c>
      <c r="I1186" s="24" t="s">
        <v>67</v>
      </c>
      <c r="J1186" s="24" t="s">
        <v>125</v>
      </c>
      <c r="K1186" s="24">
        <v>1</v>
      </c>
      <c r="L1186" s="24" t="s">
        <v>66</v>
      </c>
      <c r="M1186" s="26">
        <v>46174</v>
      </c>
      <c r="N1186" s="27">
        <v>46174.333333333336</v>
      </c>
      <c r="O1186" s="27">
        <v>46174.479166666664</v>
      </c>
      <c r="V1186" s="27"/>
      <c r="W1186" s="27"/>
      <c r="X1186" s="24">
        <v>4</v>
      </c>
      <c r="Y1186" s="24">
        <v>0</v>
      </c>
      <c r="Z1186" s="24">
        <v>4</v>
      </c>
      <c r="AA1186" s="24" t="s">
        <v>56</v>
      </c>
      <c r="AB1186" s="24" t="b">
        <v>0</v>
      </c>
      <c r="AC1186" s="61">
        <v>0</v>
      </c>
    </row>
    <row r="1187" spans="2:29" ht="13.7">
      <c r="B1187" s="24" t="s">
        <v>49</v>
      </c>
      <c r="C1187" s="24" t="s">
        <v>64</v>
      </c>
      <c r="D1187" s="24" t="s">
        <v>73</v>
      </c>
      <c r="E1187" s="24">
        <v>210</v>
      </c>
      <c r="F1187" s="26">
        <v>46174</v>
      </c>
      <c r="G1187" s="24" t="s">
        <v>52</v>
      </c>
      <c r="H1187" s="24" t="s">
        <v>53</v>
      </c>
      <c r="I1187" s="24" t="s">
        <v>67</v>
      </c>
      <c r="J1187" s="24" t="s">
        <v>126</v>
      </c>
      <c r="K1187" s="24">
        <v>1</v>
      </c>
      <c r="L1187" s="24" t="s">
        <v>66</v>
      </c>
      <c r="M1187" s="26">
        <v>46174</v>
      </c>
      <c r="N1187" s="27">
        <v>46174.333333333336</v>
      </c>
      <c r="O1187" s="27">
        <v>46174.479166666664</v>
      </c>
      <c r="P1187" s="24" t="s">
        <v>2084</v>
      </c>
      <c r="Q1187" s="24" t="s">
        <v>2085</v>
      </c>
      <c r="R1187" s="24" t="s">
        <v>608</v>
      </c>
      <c r="T1187" s="24" t="s">
        <v>67</v>
      </c>
      <c r="U1187" s="24" t="s">
        <v>420</v>
      </c>
      <c r="V1187" s="27">
        <v>46174.338194444441</v>
      </c>
      <c r="W1187" s="27">
        <v>46174.352083333331</v>
      </c>
      <c r="Z1187" s="24">
        <v>1</v>
      </c>
      <c r="AA1187" s="24" t="s">
        <v>56</v>
      </c>
      <c r="AB1187" s="24" t="b">
        <v>0</v>
      </c>
      <c r="AC1187" s="61"/>
    </row>
    <row r="1188" spans="2:29" ht="13.7">
      <c r="B1188" s="24" t="s">
        <v>49</v>
      </c>
      <c r="C1188" s="24" t="s">
        <v>64</v>
      </c>
      <c r="D1188" s="24" t="s">
        <v>73</v>
      </c>
      <c r="E1188" s="24">
        <v>210</v>
      </c>
      <c r="F1188" s="26">
        <v>46174</v>
      </c>
      <c r="G1188" s="24" t="s">
        <v>52</v>
      </c>
      <c r="H1188" s="24" t="s">
        <v>53</v>
      </c>
      <c r="I1188" s="24" t="s">
        <v>67</v>
      </c>
      <c r="J1188" s="24" t="s">
        <v>126</v>
      </c>
      <c r="K1188" s="24">
        <v>1</v>
      </c>
      <c r="L1188" s="24" t="s">
        <v>66</v>
      </c>
      <c r="M1188" s="26">
        <v>46174</v>
      </c>
      <c r="N1188" s="27">
        <v>46174.333333333336</v>
      </c>
      <c r="O1188" s="27">
        <v>46174.479166666664</v>
      </c>
      <c r="P1188" s="24" t="s">
        <v>2086</v>
      </c>
      <c r="Q1188" s="24" t="s">
        <v>2087</v>
      </c>
      <c r="R1188" s="24" t="s">
        <v>611</v>
      </c>
      <c r="T1188" s="24" t="s">
        <v>67</v>
      </c>
      <c r="U1188" s="24" t="s">
        <v>420</v>
      </c>
      <c r="V1188" s="27">
        <v>46174.413194444445</v>
      </c>
      <c r="W1188" s="27">
        <v>46174.433333333334</v>
      </c>
      <c r="Z1188" s="24">
        <v>1</v>
      </c>
      <c r="AA1188" s="24" t="s">
        <v>56</v>
      </c>
      <c r="AB1188" s="24" t="b">
        <v>0</v>
      </c>
      <c r="AC1188" s="61"/>
    </row>
    <row r="1189" spans="2:29" ht="13.7">
      <c r="B1189" s="24" t="s">
        <v>49</v>
      </c>
      <c r="C1189" s="24" t="s">
        <v>64</v>
      </c>
      <c r="D1189" s="24" t="s">
        <v>73</v>
      </c>
      <c r="E1189" s="24">
        <v>210</v>
      </c>
      <c r="F1189" s="26">
        <v>46174</v>
      </c>
      <c r="G1189" s="24" t="s">
        <v>52</v>
      </c>
      <c r="H1189" s="24" t="s">
        <v>53</v>
      </c>
      <c r="I1189" s="24" t="s">
        <v>67</v>
      </c>
      <c r="J1189" s="24" t="s">
        <v>126</v>
      </c>
      <c r="K1189" s="24">
        <v>1</v>
      </c>
      <c r="L1189" s="24" t="s">
        <v>66</v>
      </c>
      <c r="M1189" s="26">
        <v>46174</v>
      </c>
      <c r="N1189" s="27">
        <v>46174.333333333336</v>
      </c>
      <c r="O1189" s="27">
        <v>46174.479166666664</v>
      </c>
      <c r="P1189" s="24" t="s">
        <v>2088</v>
      </c>
      <c r="Q1189" s="24" t="s">
        <v>2089</v>
      </c>
      <c r="R1189" s="24" t="s">
        <v>687</v>
      </c>
      <c r="S1189" s="24" t="s">
        <v>152</v>
      </c>
      <c r="T1189" s="24" t="s">
        <v>67</v>
      </c>
      <c r="U1189" s="24" t="s">
        <v>420</v>
      </c>
      <c r="V1189" s="27">
        <v>46174.370833333334</v>
      </c>
      <c r="W1189" s="27">
        <v>46174.382638888892</v>
      </c>
      <c r="Z1189" s="24">
        <v>1</v>
      </c>
      <c r="AA1189" s="24" t="s">
        <v>56</v>
      </c>
      <c r="AB1189" s="24" t="b">
        <v>0</v>
      </c>
      <c r="AC1189" s="61"/>
    </row>
    <row r="1190" spans="2:29" ht="13.7">
      <c r="B1190" s="24" t="s">
        <v>49</v>
      </c>
      <c r="C1190" s="24" t="s">
        <v>64</v>
      </c>
      <c r="D1190" s="24" t="s">
        <v>73</v>
      </c>
      <c r="E1190" s="24">
        <v>210</v>
      </c>
      <c r="F1190" s="26">
        <v>46174</v>
      </c>
      <c r="G1190" s="24" t="s">
        <v>52</v>
      </c>
      <c r="H1190" s="24" t="s">
        <v>53</v>
      </c>
      <c r="I1190" s="24" t="s">
        <v>67</v>
      </c>
      <c r="J1190" s="24" t="s">
        <v>126</v>
      </c>
      <c r="K1190" s="24">
        <v>1</v>
      </c>
      <c r="L1190" s="24" t="s">
        <v>66</v>
      </c>
      <c r="M1190" s="26">
        <v>46174</v>
      </c>
      <c r="N1190" s="27">
        <v>46174.333333333336</v>
      </c>
      <c r="O1190" s="27">
        <v>46174.479166666664</v>
      </c>
      <c r="P1190" s="24" t="s">
        <v>2090</v>
      </c>
      <c r="Q1190" s="24" t="s">
        <v>2091</v>
      </c>
      <c r="R1190" s="24" t="s">
        <v>605</v>
      </c>
      <c r="S1190" s="24" t="s">
        <v>156</v>
      </c>
      <c r="T1190" s="24" t="s">
        <v>67</v>
      </c>
      <c r="U1190" s="24" t="s">
        <v>420</v>
      </c>
      <c r="V1190" s="27">
        <v>46174.444444444445</v>
      </c>
      <c r="W1190" s="27">
        <v>46174.459722222222</v>
      </c>
      <c r="Z1190" s="24">
        <v>1</v>
      </c>
      <c r="AA1190" s="24" t="s">
        <v>56</v>
      </c>
      <c r="AB1190" s="24" t="b">
        <v>0</v>
      </c>
      <c r="AC1190" s="61"/>
    </row>
    <row r="1191" spans="2:29" ht="13.7">
      <c r="B1191" s="24" t="s">
        <v>49</v>
      </c>
      <c r="C1191" s="24" t="s">
        <v>64</v>
      </c>
      <c r="D1191" s="24" t="s">
        <v>73</v>
      </c>
      <c r="E1191" s="24">
        <v>210</v>
      </c>
      <c r="F1191" s="26">
        <v>46174</v>
      </c>
      <c r="G1191" s="24" t="s">
        <v>52</v>
      </c>
      <c r="H1191" s="24" t="s">
        <v>53</v>
      </c>
      <c r="I1191" s="24" t="s">
        <v>67</v>
      </c>
      <c r="J1191" s="24" t="s">
        <v>125</v>
      </c>
      <c r="K1191" s="24">
        <v>1</v>
      </c>
      <c r="L1191" s="24" t="s">
        <v>66</v>
      </c>
      <c r="M1191" s="26">
        <v>46188</v>
      </c>
      <c r="N1191" s="27">
        <v>46188.5625</v>
      </c>
      <c r="O1191" s="27">
        <v>46188.708333333336</v>
      </c>
      <c r="V1191" s="27"/>
      <c r="W1191" s="27"/>
      <c r="X1191" s="24">
        <v>4</v>
      </c>
      <c r="Y1191" s="24">
        <v>0</v>
      </c>
      <c r="Z1191" s="24">
        <v>4</v>
      </c>
      <c r="AA1191" s="24" t="s">
        <v>56</v>
      </c>
      <c r="AB1191" s="24" t="b">
        <v>0</v>
      </c>
      <c r="AC1191" s="61">
        <v>0</v>
      </c>
    </row>
    <row r="1192" spans="2:29" ht="13.7">
      <c r="B1192" s="24" t="s">
        <v>49</v>
      </c>
      <c r="C1192" s="24" t="s">
        <v>64</v>
      </c>
      <c r="D1192" s="24" t="s">
        <v>73</v>
      </c>
      <c r="E1192" s="24">
        <v>210</v>
      </c>
      <c r="F1192" s="26">
        <v>46174</v>
      </c>
      <c r="G1192" s="24" t="s">
        <v>52</v>
      </c>
      <c r="H1192" s="24" t="s">
        <v>53</v>
      </c>
      <c r="I1192" s="24" t="s">
        <v>67</v>
      </c>
      <c r="J1192" s="24" t="s">
        <v>126</v>
      </c>
      <c r="K1192" s="24">
        <v>1</v>
      </c>
      <c r="L1192" s="24" t="s">
        <v>66</v>
      </c>
      <c r="M1192" s="26">
        <v>46188</v>
      </c>
      <c r="N1192" s="27">
        <v>46188.5625</v>
      </c>
      <c r="O1192" s="27">
        <v>46188.708333333336</v>
      </c>
      <c r="P1192" s="24" t="s">
        <v>2092</v>
      </c>
      <c r="Q1192" s="24" t="s">
        <v>2093</v>
      </c>
      <c r="R1192" s="24" t="s">
        <v>730</v>
      </c>
      <c r="T1192" s="24" t="s">
        <v>67</v>
      </c>
      <c r="U1192" s="24" t="s">
        <v>191</v>
      </c>
      <c r="V1192" s="27">
        <v>46188.564583333333</v>
      </c>
      <c r="W1192" s="27">
        <v>46188.583333333336</v>
      </c>
      <c r="Z1192" s="24">
        <v>1</v>
      </c>
      <c r="AA1192" s="24" t="s">
        <v>56</v>
      </c>
      <c r="AB1192" s="24" t="b">
        <v>0</v>
      </c>
      <c r="AC1192" s="61"/>
    </row>
    <row r="1193" spans="2:29" ht="13.7">
      <c r="B1193" s="24" t="s">
        <v>49</v>
      </c>
      <c r="C1193" s="24" t="s">
        <v>64</v>
      </c>
      <c r="D1193" s="24" t="s">
        <v>73</v>
      </c>
      <c r="E1193" s="24">
        <v>210</v>
      </c>
      <c r="F1193" s="26">
        <v>46174</v>
      </c>
      <c r="G1193" s="24" t="s">
        <v>52</v>
      </c>
      <c r="H1193" s="24" t="s">
        <v>53</v>
      </c>
      <c r="I1193" s="24" t="s">
        <v>67</v>
      </c>
      <c r="J1193" s="24" t="s">
        <v>126</v>
      </c>
      <c r="K1193" s="24">
        <v>1</v>
      </c>
      <c r="L1193" s="24" t="s">
        <v>66</v>
      </c>
      <c r="M1193" s="26">
        <v>46188</v>
      </c>
      <c r="N1193" s="27">
        <v>46188.5625</v>
      </c>
      <c r="O1193" s="27">
        <v>46188.708333333336</v>
      </c>
      <c r="P1193" s="24" t="s">
        <v>2094</v>
      </c>
      <c r="Q1193" s="24" t="s">
        <v>2095</v>
      </c>
      <c r="R1193" s="24" t="s">
        <v>608</v>
      </c>
      <c r="T1193" s="24" t="s">
        <v>67</v>
      </c>
      <c r="U1193" s="24" t="s">
        <v>191</v>
      </c>
      <c r="V1193" s="27">
        <v>46188.601388888892</v>
      </c>
      <c r="W1193" s="27">
        <v>46188.611805555556</v>
      </c>
      <c r="Z1193" s="24">
        <v>1</v>
      </c>
      <c r="AA1193" s="24" t="s">
        <v>56</v>
      </c>
      <c r="AB1193" s="24" t="b">
        <v>0</v>
      </c>
      <c r="AC1193" s="61"/>
    </row>
    <row r="1194" spans="2:29" ht="13.7">
      <c r="B1194" s="24" t="s">
        <v>49</v>
      </c>
      <c r="C1194" s="24" t="s">
        <v>64</v>
      </c>
      <c r="D1194" s="24" t="s">
        <v>73</v>
      </c>
      <c r="E1194" s="24">
        <v>210</v>
      </c>
      <c r="F1194" s="26">
        <v>46174</v>
      </c>
      <c r="G1194" s="24" t="s">
        <v>52</v>
      </c>
      <c r="H1194" s="24" t="s">
        <v>53</v>
      </c>
      <c r="I1194" s="24" t="s">
        <v>67</v>
      </c>
      <c r="J1194" s="24" t="s">
        <v>126</v>
      </c>
      <c r="K1194" s="24">
        <v>1</v>
      </c>
      <c r="L1194" s="24" t="s">
        <v>66</v>
      </c>
      <c r="M1194" s="26">
        <v>46188</v>
      </c>
      <c r="N1194" s="27">
        <v>46188.5625</v>
      </c>
      <c r="O1194" s="27">
        <v>46188.708333333336</v>
      </c>
      <c r="P1194" s="24" t="s">
        <v>2096</v>
      </c>
      <c r="Q1194" s="24" t="s">
        <v>2097</v>
      </c>
      <c r="R1194" s="24" t="s">
        <v>608</v>
      </c>
      <c r="T1194" s="24" t="s">
        <v>67</v>
      </c>
      <c r="U1194" s="24" t="s">
        <v>191</v>
      </c>
      <c r="V1194" s="27">
        <v>46188.636111111111</v>
      </c>
      <c r="W1194" s="27">
        <v>46188.656944444447</v>
      </c>
      <c r="Z1194" s="24">
        <v>1</v>
      </c>
      <c r="AA1194" s="24" t="s">
        <v>56</v>
      </c>
      <c r="AB1194" s="24" t="b">
        <v>0</v>
      </c>
      <c r="AC1194" s="61"/>
    </row>
    <row r="1195" spans="2:29" ht="13.7">
      <c r="B1195" s="24" t="s">
        <v>49</v>
      </c>
      <c r="C1195" s="24" t="s">
        <v>64</v>
      </c>
      <c r="D1195" s="24" t="s">
        <v>73</v>
      </c>
      <c r="E1195" s="24">
        <v>210</v>
      </c>
      <c r="F1195" s="26">
        <v>46174</v>
      </c>
      <c r="G1195" s="24" t="s">
        <v>52</v>
      </c>
      <c r="H1195" s="24" t="s">
        <v>53</v>
      </c>
      <c r="I1195" s="24" t="s">
        <v>67</v>
      </c>
      <c r="J1195" s="24" t="s">
        <v>126</v>
      </c>
      <c r="K1195" s="24">
        <v>1</v>
      </c>
      <c r="L1195" s="24" t="s">
        <v>66</v>
      </c>
      <c r="M1195" s="26">
        <v>46188</v>
      </c>
      <c r="N1195" s="27">
        <v>46188.5625</v>
      </c>
      <c r="O1195" s="27">
        <v>46188.708333333336</v>
      </c>
      <c r="P1195" s="24" t="s">
        <v>2098</v>
      </c>
      <c r="Q1195" s="24" t="s">
        <v>2099</v>
      </c>
      <c r="R1195" s="24" t="s">
        <v>611</v>
      </c>
      <c r="S1195" s="24" t="s">
        <v>198</v>
      </c>
      <c r="T1195" s="24" t="s">
        <v>67</v>
      </c>
      <c r="U1195" s="24" t="s">
        <v>191</v>
      </c>
      <c r="V1195" s="27">
        <v>46188.677777777775</v>
      </c>
      <c r="W1195" s="27">
        <v>46188.694444444445</v>
      </c>
      <c r="Z1195" s="24">
        <v>1</v>
      </c>
      <c r="AA1195" s="24" t="s">
        <v>56</v>
      </c>
      <c r="AB1195" s="24" t="b">
        <v>0</v>
      </c>
      <c r="AC1195" s="61"/>
    </row>
    <row r="1196" spans="2:29" ht="13.7">
      <c r="B1196" s="24" t="s">
        <v>49</v>
      </c>
      <c r="C1196" s="24" t="s">
        <v>64</v>
      </c>
      <c r="D1196" s="24" t="s">
        <v>73</v>
      </c>
      <c r="E1196" s="24">
        <v>210</v>
      </c>
      <c r="F1196" s="26">
        <v>46174</v>
      </c>
      <c r="G1196" s="24" t="s">
        <v>52</v>
      </c>
      <c r="H1196" s="24" t="s">
        <v>53</v>
      </c>
      <c r="I1196" s="24" t="s">
        <v>57</v>
      </c>
      <c r="J1196" s="24" t="s">
        <v>125</v>
      </c>
      <c r="K1196" s="24">
        <v>1</v>
      </c>
      <c r="L1196" s="24" t="s">
        <v>66</v>
      </c>
      <c r="M1196" s="26">
        <v>46189</v>
      </c>
      <c r="N1196" s="27">
        <v>46189.5625</v>
      </c>
      <c r="O1196" s="27">
        <v>46189.708333333336</v>
      </c>
      <c r="V1196" s="27"/>
      <c r="W1196" s="27"/>
      <c r="X1196" s="24">
        <v>4</v>
      </c>
      <c r="Y1196" s="24">
        <v>0</v>
      </c>
      <c r="Z1196" s="24">
        <v>4</v>
      </c>
      <c r="AA1196" s="24" t="s">
        <v>56</v>
      </c>
      <c r="AB1196" s="24" t="b">
        <v>0</v>
      </c>
      <c r="AC1196" s="61">
        <v>0</v>
      </c>
    </row>
    <row r="1197" spans="2:29" ht="13.7">
      <c r="B1197" s="24" t="s">
        <v>49</v>
      </c>
      <c r="C1197" s="24" t="s">
        <v>64</v>
      </c>
      <c r="D1197" s="24" t="s">
        <v>73</v>
      </c>
      <c r="E1197" s="24">
        <v>210</v>
      </c>
      <c r="F1197" s="26">
        <v>46174</v>
      </c>
      <c r="G1197" s="24" t="s">
        <v>52</v>
      </c>
      <c r="H1197" s="24" t="s">
        <v>53</v>
      </c>
      <c r="I1197" s="24" t="s">
        <v>57</v>
      </c>
      <c r="J1197" s="24" t="s">
        <v>126</v>
      </c>
      <c r="K1197" s="24">
        <v>1</v>
      </c>
      <c r="L1197" s="24" t="s">
        <v>66</v>
      </c>
      <c r="M1197" s="26">
        <v>46189</v>
      </c>
      <c r="N1197" s="27">
        <v>46189.5625</v>
      </c>
      <c r="O1197" s="27">
        <v>46189.708333333336</v>
      </c>
      <c r="P1197" s="24" t="s">
        <v>2100</v>
      </c>
      <c r="Q1197" s="24" t="s">
        <v>2101</v>
      </c>
      <c r="R1197" s="24" t="s">
        <v>182</v>
      </c>
      <c r="T1197" s="24" t="s">
        <v>57</v>
      </c>
      <c r="U1197" s="24" t="s">
        <v>616</v>
      </c>
      <c r="V1197" s="27">
        <v>46189.678472222222</v>
      </c>
      <c r="W1197" s="27">
        <v>46189.690972222219</v>
      </c>
      <c r="Z1197" s="24">
        <v>1</v>
      </c>
      <c r="AA1197" s="24" t="s">
        <v>56</v>
      </c>
      <c r="AB1197" s="24" t="b">
        <v>0</v>
      </c>
      <c r="AC1197" s="61"/>
    </row>
    <row r="1198" spans="2:29" ht="13.7">
      <c r="B1198" s="24" t="s">
        <v>49</v>
      </c>
      <c r="C1198" s="24" t="s">
        <v>64</v>
      </c>
      <c r="D1198" s="24" t="s">
        <v>73</v>
      </c>
      <c r="E1198" s="24">
        <v>210</v>
      </c>
      <c r="F1198" s="26">
        <v>46174</v>
      </c>
      <c r="G1198" s="24" t="s">
        <v>52</v>
      </c>
      <c r="H1198" s="24" t="s">
        <v>53</v>
      </c>
      <c r="I1198" s="24" t="s">
        <v>57</v>
      </c>
      <c r="J1198" s="24" t="s">
        <v>126</v>
      </c>
      <c r="K1198" s="24">
        <v>1</v>
      </c>
      <c r="L1198" s="24" t="s">
        <v>66</v>
      </c>
      <c r="M1198" s="26">
        <v>46189</v>
      </c>
      <c r="N1198" s="27">
        <v>46189.5625</v>
      </c>
      <c r="O1198" s="27">
        <v>46189.708333333336</v>
      </c>
      <c r="P1198" s="24" t="s">
        <v>2102</v>
      </c>
      <c r="Q1198" s="24" t="s">
        <v>2103</v>
      </c>
      <c r="R1198" s="24" t="s">
        <v>185</v>
      </c>
      <c r="S1198" s="24" t="s">
        <v>160</v>
      </c>
      <c r="T1198" s="24" t="s">
        <v>57</v>
      </c>
      <c r="U1198" s="24" t="s">
        <v>616</v>
      </c>
      <c r="V1198" s="27">
        <v>46189.642361111109</v>
      </c>
      <c r="W1198" s="27">
        <v>46189.662499999999</v>
      </c>
      <c r="Z1198" s="24">
        <v>1</v>
      </c>
      <c r="AA1198" s="24" t="s">
        <v>56</v>
      </c>
      <c r="AB1198" s="24" t="b">
        <v>0</v>
      </c>
      <c r="AC1198" s="61"/>
    </row>
    <row r="1199" spans="2:29" ht="13.7">
      <c r="B1199" s="24" t="s">
        <v>49</v>
      </c>
      <c r="C1199" s="24" t="s">
        <v>64</v>
      </c>
      <c r="D1199" s="24" t="s">
        <v>73</v>
      </c>
      <c r="E1199" s="24">
        <v>210</v>
      </c>
      <c r="F1199" s="26">
        <v>46174</v>
      </c>
      <c r="G1199" s="24" t="s">
        <v>52</v>
      </c>
      <c r="H1199" s="24" t="s">
        <v>53</v>
      </c>
      <c r="I1199" s="24" t="s">
        <v>57</v>
      </c>
      <c r="J1199" s="24" t="s">
        <v>126</v>
      </c>
      <c r="K1199" s="24">
        <v>1</v>
      </c>
      <c r="L1199" s="24" t="s">
        <v>66</v>
      </c>
      <c r="M1199" s="26">
        <v>46189</v>
      </c>
      <c r="N1199" s="27">
        <v>46189.5625</v>
      </c>
      <c r="O1199" s="27">
        <v>46189.708333333336</v>
      </c>
      <c r="P1199" s="24" t="s">
        <v>2104</v>
      </c>
      <c r="Q1199" s="24" t="s">
        <v>2105</v>
      </c>
      <c r="R1199" s="24" t="s">
        <v>165</v>
      </c>
      <c r="S1199" s="24" t="s">
        <v>213</v>
      </c>
      <c r="T1199" s="24" t="s">
        <v>57</v>
      </c>
      <c r="U1199" s="24" t="s">
        <v>616</v>
      </c>
      <c r="V1199" s="27">
        <v>46189.570138888892</v>
      </c>
      <c r="W1199" s="27">
        <v>46189.59097222222</v>
      </c>
      <c r="Z1199" s="24">
        <v>1</v>
      </c>
      <c r="AA1199" s="24" t="s">
        <v>56</v>
      </c>
      <c r="AB1199" s="24" t="b">
        <v>0</v>
      </c>
      <c r="AC1199" s="61"/>
    </row>
    <row r="1200" spans="2:29" ht="13.7">
      <c r="B1200" s="24" t="s">
        <v>49</v>
      </c>
      <c r="C1200" s="24" t="s">
        <v>64</v>
      </c>
      <c r="D1200" s="24" t="s">
        <v>73</v>
      </c>
      <c r="E1200" s="24">
        <v>210</v>
      </c>
      <c r="F1200" s="26">
        <v>46174</v>
      </c>
      <c r="G1200" s="24" t="s">
        <v>52</v>
      </c>
      <c r="H1200" s="24" t="s">
        <v>53</v>
      </c>
      <c r="I1200" s="24" t="s">
        <v>57</v>
      </c>
      <c r="J1200" s="24" t="s">
        <v>126</v>
      </c>
      <c r="K1200" s="24">
        <v>1</v>
      </c>
      <c r="L1200" s="24" t="s">
        <v>66</v>
      </c>
      <c r="M1200" s="26">
        <v>46189</v>
      </c>
      <c r="N1200" s="27">
        <v>46189.5625</v>
      </c>
      <c r="O1200" s="27">
        <v>46189.708333333336</v>
      </c>
      <c r="P1200" s="24" t="s">
        <v>2106</v>
      </c>
      <c r="Q1200" s="24" t="s">
        <v>2107</v>
      </c>
      <c r="R1200" s="24" t="s">
        <v>165</v>
      </c>
      <c r="T1200" s="24" t="s">
        <v>57</v>
      </c>
      <c r="U1200" s="24" t="s">
        <v>616</v>
      </c>
      <c r="V1200" s="27">
        <v>46189.603472222225</v>
      </c>
      <c r="W1200" s="27">
        <v>46189.618750000001</v>
      </c>
      <c r="Z1200" s="24">
        <v>1</v>
      </c>
      <c r="AA1200" s="24" t="s">
        <v>56</v>
      </c>
      <c r="AB1200" s="24" t="b">
        <v>0</v>
      </c>
      <c r="AC1200" s="61"/>
    </row>
    <row r="1201" spans="2:29" ht="13.7">
      <c r="B1201" s="24" t="s">
        <v>49</v>
      </c>
      <c r="C1201" s="24" t="s">
        <v>64</v>
      </c>
      <c r="D1201" s="24" t="s">
        <v>73</v>
      </c>
      <c r="E1201" s="24">
        <v>210</v>
      </c>
      <c r="F1201" s="26">
        <v>46174</v>
      </c>
      <c r="G1201" s="24" t="s">
        <v>52</v>
      </c>
      <c r="H1201" s="24" t="s">
        <v>53</v>
      </c>
      <c r="I1201" s="24" t="s">
        <v>68</v>
      </c>
      <c r="J1201" s="24" t="s">
        <v>125</v>
      </c>
      <c r="K1201" s="24">
        <v>1</v>
      </c>
      <c r="L1201" s="24" t="s">
        <v>66</v>
      </c>
      <c r="M1201" s="26">
        <v>46194</v>
      </c>
      <c r="N1201" s="27">
        <v>46194.354166666664</v>
      </c>
      <c r="O1201" s="27">
        <v>46194.5</v>
      </c>
      <c r="V1201" s="27"/>
      <c r="W1201" s="27"/>
      <c r="X1201" s="24">
        <v>4</v>
      </c>
      <c r="Y1201" s="24">
        <v>0</v>
      </c>
      <c r="Z1201" s="24">
        <v>4</v>
      </c>
      <c r="AA1201" s="24" t="s">
        <v>56</v>
      </c>
      <c r="AB1201" s="24" t="b">
        <v>0</v>
      </c>
      <c r="AC1201" s="61">
        <v>0</v>
      </c>
    </row>
    <row r="1202" spans="2:29" ht="13.7">
      <c r="B1202" s="24" t="s">
        <v>49</v>
      </c>
      <c r="C1202" s="24" t="s">
        <v>64</v>
      </c>
      <c r="D1202" s="24" t="s">
        <v>73</v>
      </c>
      <c r="E1202" s="24">
        <v>210</v>
      </c>
      <c r="F1202" s="26">
        <v>46174</v>
      </c>
      <c r="G1202" s="24" t="s">
        <v>52</v>
      </c>
      <c r="H1202" s="24" t="s">
        <v>53</v>
      </c>
      <c r="I1202" s="24" t="s">
        <v>68</v>
      </c>
      <c r="J1202" s="24" t="s">
        <v>126</v>
      </c>
      <c r="K1202" s="24">
        <v>1</v>
      </c>
      <c r="L1202" s="24" t="s">
        <v>66</v>
      </c>
      <c r="M1202" s="26">
        <v>46194</v>
      </c>
      <c r="N1202" s="27">
        <v>46194.354166666664</v>
      </c>
      <c r="O1202" s="27">
        <v>46194.5</v>
      </c>
      <c r="P1202" s="24" t="s">
        <v>2108</v>
      </c>
      <c r="Q1202" s="24" t="s">
        <v>2109</v>
      </c>
      <c r="R1202" s="24" t="s">
        <v>636</v>
      </c>
      <c r="T1202" s="24" t="s">
        <v>68</v>
      </c>
      <c r="U1202" s="24" t="s">
        <v>202</v>
      </c>
      <c r="V1202" s="27">
        <v>46194.463888888888</v>
      </c>
      <c r="W1202" s="27">
        <v>46194.486805555556</v>
      </c>
      <c r="Z1202" s="24">
        <v>1</v>
      </c>
      <c r="AA1202" s="24" t="s">
        <v>56</v>
      </c>
      <c r="AB1202" s="24" t="b">
        <v>0</v>
      </c>
      <c r="AC1202" s="61"/>
    </row>
    <row r="1203" spans="2:29" ht="13.7">
      <c r="B1203" s="24" t="s">
        <v>49</v>
      </c>
      <c r="C1203" s="24" t="s">
        <v>64</v>
      </c>
      <c r="D1203" s="24" t="s">
        <v>73</v>
      </c>
      <c r="E1203" s="24">
        <v>210</v>
      </c>
      <c r="F1203" s="26">
        <v>46174</v>
      </c>
      <c r="G1203" s="24" t="s">
        <v>52</v>
      </c>
      <c r="H1203" s="24" t="s">
        <v>53</v>
      </c>
      <c r="I1203" s="24" t="s">
        <v>68</v>
      </c>
      <c r="J1203" s="24" t="s">
        <v>126</v>
      </c>
      <c r="K1203" s="24">
        <v>1</v>
      </c>
      <c r="L1203" s="24" t="s">
        <v>66</v>
      </c>
      <c r="M1203" s="26">
        <v>46194</v>
      </c>
      <c r="N1203" s="27">
        <v>46194.354166666664</v>
      </c>
      <c r="O1203" s="27">
        <v>46194.5</v>
      </c>
      <c r="P1203" s="24" t="s">
        <v>2110</v>
      </c>
      <c r="Q1203" s="24" t="s">
        <v>2111</v>
      </c>
      <c r="R1203" s="24" t="s">
        <v>633</v>
      </c>
      <c r="T1203" s="24" t="s">
        <v>68</v>
      </c>
      <c r="U1203" s="24" t="s">
        <v>202</v>
      </c>
      <c r="V1203" s="27">
        <v>46194.39166666667</v>
      </c>
      <c r="W1203" s="27">
        <v>46194.40625</v>
      </c>
      <c r="Z1203" s="24">
        <v>1</v>
      </c>
      <c r="AA1203" s="24" t="s">
        <v>56</v>
      </c>
      <c r="AB1203" s="24" t="b">
        <v>0</v>
      </c>
      <c r="AC1203" s="61"/>
    </row>
    <row r="1204" spans="2:29" ht="13.7">
      <c r="B1204" s="24" t="s">
        <v>49</v>
      </c>
      <c r="C1204" s="24" t="s">
        <v>64</v>
      </c>
      <c r="D1204" s="24" t="s">
        <v>73</v>
      </c>
      <c r="E1204" s="24">
        <v>210</v>
      </c>
      <c r="F1204" s="26">
        <v>46174</v>
      </c>
      <c r="G1204" s="24" t="s">
        <v>52</v>
      </c>
      <c r="H1204" s="24" t="s">
        <v>53</v>
      </c>
      <c r="I1204" s="24" t="s">
        <v>68</v>
      </c>
      <c r="J1204" s="24" t="s">
        <v>126</v>
      </c>
      <c r="K1204" s="24">
        <v>1</v>
      </c>
      <c r="L1204" s="24" t="s">
        <v>66</v>
      </c>
      <c r="M1204" s="26">
        <v>46194</v>
      </c>
      <c r="N1204" s="27">
        <v>46194.354166666664</v>
      </c>
      <c r="O1204" s="27">
        <v>46194.5</v>
      </c>
      <c r="P1204" s="24" t="s">
        <v>2112</v>
      </c>
      <c r="Q1204" s="24" t="s">
        <v>2113</v>
      </c>
      <c r="R1204" s="24" t="s">
        <v>749</v>
      </c>
      <c r="T1204" s="24" t="s">
        <v>68</v>
      </c>
      <c r="U1204" s="24" t="s">
        <v>202</v>
      </c>
      <c r="V1204" s="27">
        <v>46194.427777777775</v>
      </c>
      <c r="W1204" s="27">
        <v>46194.448611111111</v>
      </c>
      <c r="Z1204" s="24">
        <v>1</v>
      </c>
      <c r="AA1204" s="24" t="s">
        <v>56</v>
      </c>
      <c r="AB1204" s="24" t="b">
        <v>0</v>
      </c>
      <c r="AC1204" s="61"/>
    </row>
    <row r="1205" spans="2:29" ht="13.7">
      <c r="B1205" s="24" t="s">
        <v>49</v>
      </c>
      <c r="C1205" s="24" t="s">
        <v>64</v>
      </c>
      <c r="D1205" s="24" t="s">
        <v>73</v>
      </c>
      <c r="E1205" s="24">
        <v>210</v>
      </c>
      <c r="F1205" s="26">
        <v>46174</v>
      </c>
      <c r="G1205" s="24" t="s">
        <v>52</v>
      </c>
      <c r="H1205" s="24" t="s">
        <v>53</v>
      </c>
      <c r="I1205" s="24" t="s">
        <v>68</v>
      </c>
      <c r="J1205" s="24" t="s">
        <v>126</v>
      </c>
      <c r="K1205" s="24">
        <v>1</v>
      </c>
      <c r="L1205" s="24" t="s">
        <v>66</v>
      </c>
      <c r="M1205" s="26">
        <v>46194</v>
      </c>
      <c r="N1205" s="27">
        <v>46194.354166666664</v>
      </c>
      <c r="O1205" s="27">
        <v>46194.5</v>
      </c>
      <c r="P1205" s="24" t="s">
        <v>2114</v>
      </c>
      <c r="Q1205" s="24" t="s">
        <v>2115</v>
      </c>
      <c r="R1205" s="24" t="s">
        <v>636</v>
      </c>
      <c r="S1205" s="24" t="s">
        <v>152</v>
      </c>
      <c r="T1205" s="24" t="s">
        <v>68</v>
      </c>
      <c r="U1205" s="24" t="s">
        <v>202</v>
      </c>
      <c r="V1205" s="27">
        <v>46194.355555555558</v>
      </c>
      <c r="W1205" s="27">
        <v>46194.37222222222</v>
      </c>
      <c r="Z1205" s="24">
        <v>1</v>
      </c>
      <c r="AA1205" s="24" t="s">
        <v>56</v>
      </c>
      <c r="AB1205" s="24" t="b">
        <v>0</v>
      </c>
      <c r="AC1205" s="61"/>
    </row>
    <row r="1206" spans="2:29" ht="13.7">
      <c r="B1206" s="24" t="s">
        <v>49</v>
      </c>
      <c r="C1206" s="24" t="s">
        <v>64</v>
      </c>
      <c r="D1206" s="24" t="s">
        <v>73</v>
      </c>
      <c r="E1206" s="24">
        <v>210</v>
      </c>
      <c r="F1206" s="26">
        <v>46174</v>
      </c>
      <c r="G1206" s="24" t="s">
        <v>52</v>
      </c>
      <c r="H1206" s="24" t="s">
        <v>53</v>
      </c>
      <c r="I1206" s="24" t="s">
        <v>57</v>
      </c>
      <c r="J1206" s="24" t="s">
        <v>125</v>
      </c>
      <c r="K1206" s="24">
        <v>1</v>
      </c>
      <c r="L1206" s="24" t="s">
        <v>66</v>
      </c>
      <c r="M1206" s="26">
        <v>46198</v>
      </c>
      <c r="N1206" s="27">
        <v>46198.375</v>
      </c>
      <c r="O1206" s="27">
        <v>46198.520833333336</v>
      </c>
      <c r="V1206" s="27"/>
      <c r="W1206" s="27"/>
      <c r="X1206" s="24">
        <v>4</v>
      </c>
      <c r="Y1206" s="24">
        <v>0</v>
      </c>
      <c r="Z1206" s="24">
        <v>4</v>
      </c>
      <c r="AA1206" s="24" t="s">
        <v>56</v>
      </c>
      <c r="AB1206" s="24" t="b">
        <v>0</v>
      </c>
      <c r="AC1206" s="61">
        <v>0</v>
      </c>
    </row>
    <row r="1207" spans="2:29" ht="13.7">
      <c r="B1207" s="24" t="s">
        <v>49</v>
      </c>
      <c r="C1207" s="24" t="s">
        <v>64</v>
      </c>
      <c r="D1207" s="24" t="s">
        <v>73</v>
      </c>
      <c r="E1207" s="24">
        <v>210</v>
      </c>
      <c r="F1207" s="26">
        <v>46174</v>
      </c>
      <c r="G1207" s="24" t="s">
        <v>52</v>
      </c>
      <c r="H1207" s="24" t="s">
        <v>53</v>
      </c>
      <c r="I1207" s="24" t="s">
        <v>57</v>
      </c>
      <c r="J1207" s="24" t="s">
        <v>126</v>
      </c>
      <c r="K1207" s="24">
        <v>1</v>
      </c>
      <c r="L1207" s="24" t="s">
        <v>66</v>
      </c>
      <c r="M1207" s="26">
        <v>46198</v>
      </c>
      <c r="N1207" s="27">
        <v>46198.375</v>
      </c>
      <c r="O1207" s="27">
        <v>46198.520833333336</v>
      </c>
      <c r="P1207" s="24" t="s">
        <v>2116</v>
      </c>
      <c r="Q1207" s="24" t="s">
        <v>2117</v>
      </c>
      <c r="R1207" s="24" t="s">
        <v>182</v>
      </c>
      <c r="T1207" s="24" t="s">
        <v>57</v>
      </c>
      <c r="U1207" s="24" t="s">
        <v>430</v>
      </c>
      <c r="V1207" s="27">
        <v>46198.45</v>
      </c>
      <c r="W1207" s="27">
        <v>46198.474305555559</v>
      </c>
      <c r="Z1207" s="24">
        <v>1</v>
      </c>
      <c r="AA1207" s="24" t="s">
        <v>56</v>
      </c>
      <c r="AB1207" s="24" t="b">
        <v>0</v>
      </c>
      <c r="AC1207" s="61"/>
    </row>
    <row r="1208" spans="2:29" ht="13.7">
      <c r="B1208" s="24" t="s">
        <v>49</v>
      </c>
      <c r="C1208" s="24" t="s">
        <v>64</v>
      </c>
      <c r="D1208" s="24" t="s">
        <v>73</v>
      </c>
      <c r="E1208" s="24">
        <v>210</v>
      </c>
      <c r="F1208" s="26">
        <v>46174</v>
      </c>
      <c r="G1208" s="24" t="s">
        <v>52</v>
      </c>
      <c r="H1208" s="24" t="s">
        <v>53</v>
      </c>
      <c r="I1208" s="24" t="s">
        <v>57</v>
      </c>
      <c r="J1208" s="24" t="s">
        <v>126</v>
      </c>
      <c r="K1208" s="24">
        <v>1</v>
      </c>
      <c r="L1208" s="24" t="s">
        <v>66</v>
      </c>
      <c r="M1208" s="26">
        <v>46198</v>
      </c>
      <c r="N1208" s="27">
        <v>46198.375</v>
      </c>
      <c r="O1208" s="27">
        <v>46198.520833333336</v>
      </c>
      <c r="P1208" s="24" t="s">
        <v>2118</v>
      </c>
      <c r="Q1208" s="24" t="s">
        <v>2119</v>
      </c>
      <c r="R1208" s="24" t="s">
        <v>155</v>
      </c>
      <c r="T1208" s="24" t="s">
        <v>57</v>
      </c>
      <c r="U1208" s="24" t="s">
        <v>430</v>
      </c>
      <c r="V1208" s="27">
        <v>46198.381249999999</v>
      </c>
      <c r="W1208" s="27">
        <v>46198.404166666667</v>
      </c>
      <c r="Z1208" s="24">
        <v>1</v>
      </c>
      <c r="AA1208" s="24" t="s">
        <v>56</v>
      </c>
      <c r="AB1208" s="24" t="b">
        <v>0</v>
      </c>
      <c r="AC1208" s="61"/>
    </row>
    <row r="1209" spans="2:29" ht="13.7">
      <c r="B1209" s="24" t="s">
        <v>49</v>
      </c>
      <c r="C1209" s="24" t="s">
        <v>64</v>
      </c>
      <c r="D1209" s="24" t="s">
        <v>73</v>
      </c>
      <c r="E1209" s="24">
        <v>210</v>
      </c>
      <c r="F1209" s="26">
        <v>46174</v>
      </c>
      <c r="G1209" s="24" t="s">
        <v>52</v>
      </c>
      <c r="H1209" s="24" t="s">
        <v>53</v>
      </c>
      <c r="I1209" s="24" t="s">
        <v>57</v>
      </c>
      <c r="J1209" s="24" t="s">
        <v>126</v>
      </c>
      <c r="K1209" s="24">
        <v>1</v>
      </c>
      <c r="L1209" s="24" t="s">
        <v>66</v>
      </c>
      <c r="M1209" s="26">
        <v>46198</v>
      </c>
      <c r="N1209" s="27">
        <v>46198.375</v>
      </c>
      <c r="O1209" s="27">
        <v>46198.520833333336</v>
      </c>
      <c r="P1209" s="24" t="s">
        <v>2120</v>
      </c>
      <c r="Q1209" s="24" t="s">
        <v>2121</v>
      </c>
      <c r="R1209" s="24" t="s">
        <v>182</v>
      </c>
      <c r="T1209" s="24" t="s">
        <v>57</v>
      </c>
      <c r="U1209" s="24" t="s">
        <v>430</v>
      </c>
      <c r="V1209" s="27">
        <v>46198.413194444445</v>
      </c>
      <c r="W1209" s="27">
        <v>46198.433333333334</v>
      </c>
      <c r="Z1209" s="24">
        <v>1</v>
      </c>
      <c r="AA1209" s="24" t="s">
        <v>56</v>
      </c>
      <c r="AB1209" s="24" t="b">
        <v>0</v>
      </c>
      <c r="AC1209" s="61"/>
    </row>
    <row r="1210" spans="2:29" ht="13.7">
      <c r="B1210" s="24" t="s">
        <v>49</v>
      </c>
      <c r="C1210" s="24" t="s">
        <v>64</v>
      </c>
      <c r="D1210" s="24" t="s">
        <v>73</v>
      </c>
      <c r="E1210" s="24">
        <v>210</v>
      </c>
      <c r="F1210" s="26">
        <v>46174</v>
      </c>
      <c r="G1210" s="24" t="s">
        <v>52</v>
      </c>
      <c r="H1210" s="24" t="s">
        <v>53</v>
      </c>
      <c r="I1210" s="24" t="s">
        <v>57</v>
      </c>
      <c r="J1210" s="24" t="s">
        <v>126</v>
      </c>
      <c r="K1210" s="24">
        <v>1</v>
      </c>
      <c r="L1210" s="24" t="s">
        <v>66</v>
      </c>
      <c r="M1210" s="26">
        <v>46198</v>
      </c>
      <c r="N1210" s="27">
        <v>46198.375</v>
      </c>
      <c r="O1210" s="27">
        <v>46198.520833333336</v>
      </c>
      <c r="P1210" s="24" t="s">
        <v>2122</v>
      </c>
      <c r="Q1210" s="24" t="s">
        <v>2123</v>
      </c>
      <c r="R1210" s="24" t="s">
        <v>165</v>
      </c>
      <c r="T1210" s="24" t="s">
        <v>57</v>
      </c>
      <c r="U1210" s="24" t="s">
        <v>430</v>
      </c>
      <c r="V1210" s="27">
        <v>46198.486805555556</v>
      </c>
      <c r="W1210" s="27">
        <v>46198.506249999999</v>
      </c>
      <c r="Z1210" s="24">
        <v>1</v>
      </c>
      <c r="AA1210" s="24" t="s">
        <v>56</v>
      </c>
      <c r="AB1210" s="24" t="b">
        <v>0</v>
      </c>
      <c r="AC1210" s="61"/>
    </row>
    <row r="1211" spans="2:29" ht="13.7">
      <c r="B1211" s="24" t="s">
        <v>49</v>
      </c>
      <c r="C1211" s="24" t="s">
        <v>64</v>
      </c>
      <c r="D1211" s="24" t="s">
        <v>73</v>
      </c>
      <c r="E1211" s="24">
        <v>210</v>
      </c>
      <c r="F1211" s="26">
        <v>46204</v>
      </c>
      <c r="G1211" s="24" t="s">
        <v>52</v>
      </c>
      <c r="H1211" s="24" t="s">
        <v>53</v>
      </c>
      <c r="I1211" s="24" t="s">
        <v>62</v>
      </c>
      <c r="J1211" s="24" t="s">
        <v>125</v>
      </c>
      <c r="K1211" s="24">
        <v>1</v>
      </c>
      <c r="L1211" s="24" t="s">
        <v>66</v>
      </c>
      <c r="M1211" s="26">
        <v>46208</v>
      </c>
      <c r="N1211" s="27">
        <v>46208.541666666664</v>
      </c>
      <c r="O1211" s="27">
        <v>46208.6875</v>
      </c>
      <c r="V1211" s="27"/>
      <c r="W1211" s="27"/>
      <c r="X1211" s="24">
        <v>4</v>
      </c>
      <c r="Y1211" s="24">
        <v>0</v>
      </c>
      <c r="Z1211" s="24">
        <v>4</v>
      </c>
      <c r="AA1211" s="24" t="s">
        <v>58</v>
      </c>
      <c r="AB1211" s="24" t="b">
        <v>0</v>
      </c>
      <c r="AC1211" s="61">
        <v>0</v>
      </c>
    </row>
    <row r="1212" spans="2:29" ht="13.7">
      <c r="B1212" s="24" t="s">
        <v>49</v>
      </c>
      <c r="C1212" s="24" t="s">
        <v>64</v>
      </c>
      <c r="D1212" s="24" t="s">
        <v>73</v>
      </c>
      <c r="E1212" s="24">
        <v>210</v>
      </c>
      <c r="F1212" s="26">
        <v>46204</v>
      </c>
      <c r="G1212" s="24" t="s">
        <v>52</v>
      </c>
      <c r="H1212" s="24" t="s">
        <v>53</v>
      </c>
      <c r="I1212" s="24" t="s">
        <v>62</v>
      </c>
      <c r="J1212" s="24" t="s">
        <v>126</v>
      </c>
      <c r="K1212" s="24">
        <v>1</v>
      </c>
      <c r="L1212" s="24" t="s">
        <v>66</v>
      </c>
      <c r="M1212" s="26">
        <v>46208</v>
      </c>
      <c r="N1212" s="27">
        <v>46208.541666666664</v>
      </c>
      <c r="O1212" s="27">
        <v>46208.6875</v>
      </c>
      <c r="P1212" s="24" t="s">
        <v>2124</v>
      </c>
      <c r="Q1212" s="24" t="s">
        <v>2125</v>
      </c>
      <c r="R1212" s="24" t="s">
        <v>323</v>
      </c>
      <c r="S1212" s="24" t="s">
        <v>213</v>
      </c>
      <c r="T1212" s="24" t="s">
        <v>62</v>
      </c>
      <c r="U1212" s="24" t="s">
        <v>616</v>
      </c>
      <c r="V1212" s="27">
        <v>46208.547222222223</v>
      </c>
      <c r="W1212" s="27">
        <v>46208.571527777778</v>
      </c>
      <c r="Z1212" s="24">
        <v>1</v>
      </c>
      <c r="AA1212" s="24" t="s">
        <v>58</v>
      </c>
      <c r="AB1212" s="24" t="b">
        <v>0</v>
      </c>
      <c r="AC1212" s="61"/>
    </row>
    <row r="1213" spans="2:29" ht="13.7">
      <c r="B1213" s="24" t="s">
        <v>49</v>
      </c>
      <c r="C1213" s="24" t="s">
        <v>64</v>
      </c>
      <c r="D1213" s="24" t="s">
        <v>73</v>
      </c>
      <c r="E1213" s="24">
        <v>210</v>
      </c>
      <c r="F1213" s="26">
        <v>46204</v>
      </c>
      <c r="G1213" s="24" t="s">
        <v>52</v>
      </c>
      <c r="H1213" s="24" t="s">
        <v>53</v>
      </c>
      <c r="I1213" s="24" t="s">
        <v>62</v>
      </c>
      <c r="J1213" s="24" t="s">
        <v>126</v>
      </c>
      <c r="K1213" s="24">
        <v>1</v>
      </c>
      <c r="L1213" s="24" t="s">
        <v>66</v>
      </c>
      <c r="M1213" s="26">
        <v>46208</v>
      </c>
      <c r="N1213" s="27">
        <v>46208.541666666664</v>
      </c>
      <c r="O1213" s="27">
        <v>46208.6875</v>
      </c>
      <c r="P1213" s="24" t="s">
        <v>2126</v>
      </c>
      <c r="Q1213" s="24" t="s">
        <v>2127</v>
      </c>
      <c r="R1213" s="24" t="s">
        <v>328</v>
      </c>
      <c r="T1213" s="24" t="s">
        <v>62</v>
      </c>
      <c r="U1213" s="24" t="s">
        <v>616</v>
      </c>
      <c r="V1213" s="27">
        <v>46208.618055555555</v>
      </c>
      <c r="W1213" s="27">
        <v>46208.638194444444</v>
      </c>
      <c r="Z1213" s="24">
        <v>1</v>
      </c>
      <c r="AA1213" s="24" t="s">
        <v>58</v>
      </c>
      <c r="AB1213" s="24" t="b">
        <v>0</v>
      </c>
      <c r="AC1213" s="61"/>
    </row>
    <row r="1214" spans="2:29" ht="13.7">
      <c r="B1214" s="24" t="s">
        <v>49</v>
      </c>
      <c r="C1214" s="24" t="s">
        <v>64</v>
      </c>
      <c r="D1214" s="24" t="s">
        <v>73</v>
      </c>
      <c r="E1214" s="24">
        <v>210</v>
      </c>
      <c r="F1214" s="26">
        <v>46204</v>
      </c>
      <c r="G1214" s="24" t="s">
        <v>52</v>
      </c>
      <c r="H1214" s="24" t="s">
        <v>53</v>
      </c>
      <c r="I1214" s="24" t="s">
        <v>62</v>
      </c>
      <c r="J1214" s="24" t="s">
        <v>126</v>
      </c>
      <c r="K1214" s="24">
        <v>1</v>
      </c>
      <c r="L1214" s="24" t="s">
        <v>66</v>
      </c>
      <c r="M1214" s="26">
        <v>46208</v>
      </c>
      <c r="N1214" s="27">
        <v>46208.541666666664</v>
      </c>
      <c r="O1214" s="27">
        <v>46208.6875</v>
      </c>
      <c r="P1214" s="24" t="s">
        <v>2128</v>
      </c>
      <c r="Q1214" s="24" t="s">
        <v>2129</v>
      </c>
      <c r="R1214" s="24" t="s">
        <v>249</v>
      </c>
      <c r="S1214" s="24" t="s">
        <v>152</v>
      </c>
      <c r="T1214" s="24" t="s">
        <v>62</v>
      </c>
      <c r="U1214" s="24" t="s">
        <v>616</v>
      </c>
      <c r="V1214" s="27">
        <v>46208.586111111108</v>
      </c>
      <c r="W1214" s="27">
        <v>46208.604861111111</v>
      </c>
      <c r="Z1214" s="24">
        <v>1</v>
      </c>
      <c r="AA1214" s="24" t="s">
        <v>58</v>
      </c>
      <c r="AB1214" s="24" t="b">
        <v>0</v>
      </c>
      <c r="AC1214" s="61"/>
    </row>
    <row r="1215" spans="2:29" ht="13.7">
      <c r="B1215" s="24" t="s">
        <v>49</v>
      </c>
      <c r="C1215" s="24" t="s">
        <v>64</v>
      </c>
      <c r="D1215" s="24" t="s">
        <v>73</v>
      </c>
      <c r="E1215" s="24">
        <v>210</v>
      </c>
      <c r="F1215" s="26">
        <v>46204</v>
      </c>
      <c r="G1215" s="24" t="s">
        <v>52</v>
      </c>
      <c r="H1215" s="24" t="s">
        <v>53</v>
      </c>
      <c r="I1215" s="24" t="s">
        <v>62</v>
      </c>
      <c r="J1215" s="24" t="s">
        <v>126</v>
      </c>
      <c r="K1215" s="24">
        <v>1</v>
      </c>
      <c r="L1215" s="24" t="s">
        <v>66</v>
      </c>
      <c r="M1215" s="26">
        <v>46208</v>
      </c>
      <c r="N1215" s="27">
        <v>46208.541666666664</v>
      </c>
      <c r="O1215" s="27">
        <v>46208.6875</v>
      </c>
      <c r="P1215" s="24" t="s">
        <v>2130</v>
      </c>
      <c r="Q1215" s="24" t="s">
        <v>2131</v>
      </c>
      <c r="R1215" s="24" t="s">
        <v>249</v>
      </c>
      <c r="T1215" s="24" t="s">
        <v>62</v>
      </c>
      <c r="U1215" s="24" t="s">
        <v>616</v>
      </c>
      <c r="V1215" s="27">
        <v>46208.65347222222</v>
      </c>
      <c r="W1215" s="27">
        <v>46208.670138888891</v>
      </c>
      <c r="Z1215" s="24">
        <v>1</v>
      </c>
      <c r="AA1215" s="24" t="s">
        <v>58</v>
      </c>
      <c r="AB1215" s="24" t="b">
        <v>0</v>
      </c>
      <c r="AC1215" s="61"/>
    </row>
    <row r="1216" spans="2:29" ht="13.7">
      <c r="B1216" s="24" t="s">
        <v>49</v>
      </c>
      <c r="C1216" s="24" t="s">
        <v>64</v>
      </c>
      <c r="D1216" s="24" t="s">
        <v>73</v>
      </c>
      <c r="E1216" s="24">
        <v>210</v>
      </c>
      <c r="F1216" s="26">
        <v>46204</v>
      </c>
      <c r="G1216" s="24" t="s">
        <v>52</v>
      </c>
      <c r="H1216" s="24" t="s">
        <v>53</v>
      </c>
      <c r="I1216" s="24" t="s">
        <v>57</v>
      </c>
      <c r="J1216" s="24" t="s">
        <v>125</v>
      </c>
      <c r="K1216" s="24">
        <v>1</v>
      </c>
      <c r="L1216" s="24" t="s">
        <v>66</v>
      </c>
      <c r="M1216" s="26">
        <v>46222</v>
      </c>
      <c r="N1216" s="27">
        <v>46222.354166666664</v>
      </c>
      <c r="O1216" s="27">
        <v>46222.5</v>
      </c>
      <c r="V1216" s="27"/>
      <c r="W1216" s="27"/>
      <c r="X1216" s="24">
        <v>4</v>
      </c>
      <c r="Y1216" s="24">
        <v>0</v>
      </c>
      <c r="Z1216" s="24">
        <v>4</v>
      </c>
      <c r="AA1216" s="24" t="s">
        <v>58</v>
      </c>
      <c r="AB1216" s="24" t="b">
        <v>0</v>
      </c>
      <c r="AC1216" s="61">
        <v>0</v>
      </c>
    </row>
    <row r="1217" spans="2:29" ht="13.7">
      <c r="B1217" s="24" t="s">
        <v>49</v>
      </c>
      <c r="C1217" s="24" t="s">
        <v>64</v>
      </c>
      <c r="D1217" s="24" t="s">
        <v>73</v>
      </c>
      <c r="E1217" s="24">
        <v>210</v>
      </c>
      <c r="F1217" s="26">
        <v>46204</v>
      </c>
      <c r="G1217" s="24" t="s">
        <v>52</v>
      </c>
      <c r="H1217" s="24" t="s">
        <v>53</v>
      </c>
      <c r="I1217" s="24" t="s">
        <v>57</v>
      </c>
      <c r="J1217" s="24" t="s">
        <v>126</v>
      </c>
      <c r="K1217" s="24">
        <v>1</v>
      </c>
      <c r="L1217" s="24" t="s">
        <v>66</v>
      </c>
      <c r="M1217" s="26">
        <v>46222</v>
      </c>
      <c r="N1217" s="27">
        <v>46222.354166666664</v>
      </c>
      <c r="O1217" s="27">
        <v>46222.5</v>
      </c>
      <c r="P1217" s="24" t="s">
        <v>2132</v>
      </c>
      <c r="Q1217" s="24" t="s">
        <v>2133</v>
      </c>
      <c r="R1217" s="24" t="s">
        <v>159</v>
      </c>
      <c r="T1217" s="24" t="s">
        <v>57</v>
      </c>
      <c r="U1217" s="24" t="s">
        <v>297</v>
      </c>
      <c r="V1217" s="27">
        <v>46222.433333333334</v>
      </c>
      <c r="W1217" s="27">
        <v>46222.450694444444</v>
      </c>
      <c r="Z1217" s="24">
        <v>1</v>
      </c>
      <c r="AA1217" s="24" t="s">
        <v>58</v>
      </c>
      <c r="AB1217" s="24" t="b">
        <v>0</v>
      </c>
      <c r="AC1217" s="61"/>
    </row>
    <row r="1218" spans="2:29" ht="13.7">
      <c r="B1218" s="24" t="s">
        <v>49</v>
      </c>
      <c r="C1218" s="24" t="s">
        <v>64</v>
      </c>
      <c r="D1218" s="24" t="s">
        <v>73</v>
      </c>
      <c r="E1218" s="24">
        <v>210</v>
      </c>
      <c r="F1218" s="26">
        <v>46204</v>
      </c>
      <c r="G1218" s="24" t="s">
        <v>52</v>
      </c>
      <c r="H1218" s="24" t="s">
        <v>53</v>
      </c>
      <c r="I1218" s="24" t="s">
        <v>57</v>
      </c>
      <c r="J1218" s="24" t="s">
        <v>126</v>
      </c>
      <c r="K1218" s="24">
        <v>1</v>
      </c>
      <c r="L1218" s="24" t="s">
        <v>66</v>
      </c>
      <c r="M1218" s="26">
        <v>46222</v>
      </c>
      <c r="N1218" s="27">
        <v>46222.354166666664</v>
      </c>
      <c r="O1218" s="27">
        <v>46222.5</v>
      </c>
      <c r="P1218" s="24" t="s">
        <v>2134</v>
      </c>
      <c r="Q1218" s="24" t="s">
        <v>2135</v>
      </c>
      <c r="R1218" s="24" t="s">
        <v>185</v>
      </c>
      <c r="S1218" s="24" t="s">
        <v>160</v>
      </c>
      <c r="T1218" s="24" t="s">
        <v>57</v>
      </c>
      <c r="U1218" s="24" t="s">
        <v>297</v>
      </c>
      <c r="V1218" s="27">
        <v>46222.464583333334</v>
      </c>
      <c r="W1218" s="27">
        <v>46222.477083333331</v>
      </c>
      <c r="Z1218" s="24">
        <v>1</v>
      </c>
      <c r="AA1218" s="24" t="s">
        <v>58</v>
      </c>
      <c r="AB1218" s="24" t="b">
        <v>0</v>
      </c>
      <c r="AC1218" s="61"/>
    </row>
    <row r="1219" spans="2:29" ht="13.7">
      <c r="B1219" s="24" t="s">
        <v>49</v>
      </c>
      <c r="C1219" s="24" t="s">
        <v>64</v>
      </c>
      <c r="D1219" s="24" t="s">
        <v>73</v>
      </c>
      <c r="E1219" s="24">
        <v>210</v>
      </c>
      <c r="F1219" s="26">
        <v>46204</v>
      </c>
      <c r="G1219" s="24" t="s">
        <v>52</v>
      </c>
      <c r="H1219" s="24" t="s">
        <v>53</v>
      </c>
      <c r="I1219" s="24" t="s">
        <v>57</v>
      </c>
      <c r="J1219" s="24" t="s">
        <v>126</v>
      </c>
      <c r="K1219" s="24">
        <v>1</v>
      </c>
      <c r="L1219" s="24" t="s">
        <v>66</v>
      </c>
      <c r="M1219" s="26">
        <v>46222</v>
      </c>
      <c r="N1219" s="27">
        <v>46222.354166666664</v>
      </c>
      <c r="O1219" s="27">
        <v>46222.5</v>
      </c>
      <c r="P1219" s="24" t="s">
        <v>2136</v>
      </c>
      <c r="Q1219" s="24" t="s">
        <v>2137</v>
      </c>
      <c r="R1219" s="24" t="s">
        <v>185</v>
      </c>
      <c r="T1219" s="24" t="s">
        <v>57</v>
      </c>
      <c r="U1219" s="24" t="s">
        <v>297</v>
      </c>
      <c r="V1219" s="27">
        <v>46222.398611111108</v>
      </c>
      <c r="W1219" s="27">
        <v>46222.412499999999</v>
      </c>
      <c r="Z1219" s="24">
        <v>1</v>
      </c>
      <c r="AA1219" s="24" t="s">
        <v>58</v>
      </c>
      <c r="AB1219" s="24" t="b">
        <v>0</v>
      </c>
      <c r="AC1219" s="61"/>
    </row>
    <row r="1220" spans="2:29" ht="13.7">
      <c r="B1220" s="24" t="s">
        <v>49</v>
      </c>
      <c r="C1220" s="24" t="s">
        <v>64</v>
      </c>
      <c r="D1220" s="24" t="s">
        <v>73</v>
      </c>
      <c r="E1220" s="24">
        <v>210</v>
      </c>
      <c r="F1220" s="26">
        <v>46204</v>
      </c>
      <c r="G1220" s="24" t="s">
        <v>52</v>
      </c>
      <c r="H1220" s="24" t="s">
        <v>53</v>
      </c>
      <c r="I1220" s="24" t="s">
        <v>57</v>
      </c>
      <c r="J1220" s="24" t="s">
        <v>126</v>
      </c>
      <c r="K1220" s="24">
        <v>1</v>
      </c>
      <c r="L1220" s="24" t="s">
        <v>66</v>
      </c>
      <c r="M1220" s="26">
        <v>46222</v>
      </c>
      <c r="N1220" s="27">
        <v>46222.354166666664</v>
      </c>
      <c r="O1220" s="27">
        <v>46222.5</v>
      </c>
      <c r="P1220" s="24" t="s">
        <v>2138</v>
      </c>
      <c r="Q1220" s="24" t="s">
        <v>2139</v>
      </c>
      <c r="R1220" s="24" t="s">
        <v>155</v>
      </c>
      <c r="T1220" s="24" t="s">
        <v>57</v>
      </c>
      <c r="U1220" s="24" t="s">
        <v>297</v>
      </c>
      <c r="V1220" s="27">
        <v>46222.361111111109</v>
      </c>
      <c r="W1220" s="27">
        <v>46222.381249999999</v>
      </c>
      <c r="Z1220" s="24">
        <v>1</v>
      </c>
      <c r="AA1220" s="24" t="s">
        <v>58</v>
      </c>
      <c r="AB1220" s="24" t="b">
        <v>0</v>
      </c>
      <c r="AC1220" s="61"/>
    </row>
    <row r="1221" spans="2:29" ht="13.7">
      <c r="B1221" s="24" t="s">
        <v>49</v>
      </c>
      <c r="C1221" s="24" t="s">
        <v>64</v>
      </c>
      <c r="D1221" s="24" t="s">
        <v>73</v>
      </c>
      <c r="E1221" s="24">
        <v>210</v>
      </c>
      <c r="F1221" s="26">
        <v>46204</v>
      </c>
      <c r="G1221" s="24" t="s">
        <v>52</v>
      </c>
      <c r="H1221" s="24" t="s">
        <v>53</v>
      </c>
      <c r="I1221" s="24" t="s">
        <v>54</v>
      </c>
      <c r="J1221" s="24" t="s">
        <v>125</v>
      </c>
      <c r="K1221" s="24">
        <v>1</v>
      </c>
      <c r="L1221" s="24" t="s">
        <v>66</v>
      </c>
      <c r="M1221" s="26">
        <v>46227</v>
      </c>
      <c r="N1221" s="27">
        <v>46227.354166666664</v>
      </c>
      <c r="O1221" s="27">
        <v>46227.5</v>
      </c>
      <c r="V1221" s="27"/>
      <c r="W1221" s="27"/>
      <c r="X1221" s="24">
        <v>4</v>
      </c>
      <c r="Y1221" s="24">
        <v>0</v>
      </c>
      <c r="Z1221" s="24">
        <v>4</v>
      </c>
      <c r="AA1221" s="24" t="s">
        <v>58</v>
      </c>
      <c r="AB1221" s="24" t="b">
        <v>0</v>
      </c>
      <c r="AC1221" s="61">
        <v>0</v>
      </c>
    </row>
    <row r="1222" spans="2:29" ht="13.7">
      <c r="B1222" s="24" t="s">
        <v>49</v>
      </c>
      <c r="C1222" s="24" t="s">
        <v>64</v>
      </c>
      <c r="D1222" s="24" t="s">
        <v>73</v>
      </c>
      <c r="E1222" s="24">
        <v>210</v>
      </c>
      <c r="F1222" s="26">
        <v>46204</v>
      </c>
      <c r="G1222" s="24" t="s">
        <v>52</v>
      </c>
      <c r="H1222" s="24" t="s">
        <v>53</v>
      </c>
      <c r="I1222" s="24" t="s">
        <v>54</v>
      </c>
      <c r="J1222" s="24" t="s">
        <v>126</v>
      </c>
      <c r="K1222" s="24">
        <v>1</v>
      </c>
      <c r="L1222" s="24" t="s">
        <v>66</v>
      </c>
      <c r="M1222" s="26">
        <v>46227</v>
      </c>
      <c r="N1222" s="27">
        <v>46227.354166666664</v>
      </c>
      <c r="O1222" s="27">
        <v>46227.5</v>
      </c>
      <c r="P1222" s="24" t="s">
        <v>2140</v>
      </c>
      <c r="Q1222" s="24" t="s">
        <v>2141</v>
      </c>
      <c r="R1222" s="24" t="s">
        <v>190</v>
      </c>
      <c r="T1222" s="24" t="s">
        <v>54</v>
      </c>
      <c r="U1222" s="24" t="s">
        <v>420</v>
      </c>
      <c r="V1222" s="27">
        <v>46227.469444444447</v>
      </c>
      <c r="W1222" s="27">
        <v>46227.484722222223</v>
      </c>
      <c r="Z1222" s="24">
        <v>1</v>
      </c>
      <c r="AA1222" s="24" t="s">
        <v>58</v>
      </c>
      <c r="AB1222" s="24" t="b">
        <v>0</v>
      </c>
      <c r="AC1222" s="61"/>
    </row>
    <row r="1223" spans="2:29" ht="13.7">
      <c r="B1223" s="24" t="s">
        <v>49</v>
      </c>
      <c r="C1223" s="24" t="s">
        <v>64</v>
      </c>
      <c r="D1223" s="24" t="s">
        <v>73</v>
      </c>
      <c r="E1223" s="24">
        <v>210</v>
      </c>
      <c r="F1223" s="26">
        <v>46204</v>
      </c>
      <c r="G1223" s="24" t="s">
        <v>52</v>
      </c>
      <c r="H1223" s="24" t="s">
        <v>53</v>
      </c>
      <c r="I1223" s="24" t="s">
        <v>54</v>
      </c>
      <c r="J1223" s="24" t="s">
        <v>126</v>
      </c>
      <c r="K1223" s="24">
        <v>1</v>
      </c>
      <c r="L1223" s="24" t="s">
        <v>66</v>
      </c>
      <c r="M1223" s="26">
        <v>46227</v>
      </c>
      <c r="N1223" s="27">
        <v>46227.354166666664</v>
      </c>
      <c r="O1223" s="27">
        <v>46227.5</v>
      </c>
      <c r="P1223" s="24" t="s">
        <v>2142</v>
      </c>
      <c r="Q1223" s="24" t="s">
        <v>2143</v>
      </c>
      <c r="R1223" s="24" t="s">
        <v>146</v>
      </c>
      <c r="T1223" s="24" t="s">
        <v>54</v>
      </c>
      <c r="U1223" s="24" t="s">
        <v>420</v>
      </c>
      <c r="V1223" s="27">
        <v>46227.428472222222</v>
      </c>
      <c r="W1223" s="27">
        <v>46227.449305555558</v>
      </c>
      <c r="Z1223" s="24">
        <v>1</v>
      </c>
      <c r="AA1223" s="24" t="s">
        <v>58</v>
      </c>
      <c r="AB1223" s="24" t="b">
        <v>0</v>
      </c>
      <c r="AC1223" s="61"/>
    </row>
    <row r="1224" spans="2:29" ht="13.7">
      <c r="B1224" s="24" t="s">
        <v>49</v>
      </c>
      <c r="C1224" s="24" t="s">
        <v>64</v>
      </c>
      <c r="D1224" s="24" t="s">
        <v>73</v>
      </c>
      <c r="E1224" s="24">
        <v>210</v>
      </c>
      <c r="F1224" s="26">
        <v>46204</v>
      </c>
      <c r="G1224" s="24" t="s">
        <v>52</v>
      </c>
      <c r="H1224" s="24" t="s">
        <v>53</v>
      </c>
      <c r="I1224" s="24" t="s">
        <v>54</v>
      </c>
      <c r="J1224" s="24" t="s">
        <v>126</v>
      </c>
      <c r="K1224" s="24">
        <v>1</v>
      </c>
      <c r="L1224" s="24" t="s">
        <v>66</v>
      </c>
      <c r="M1224" s="26">
        <v>46227</v>
      </c>
      <c r="N1224" s="27">
        <v>46227.354166666664</v>
      </c>
      <c r="O1224" s="27">
        <v>46227.5</v>
      </c>
      <c r="P1224" s="24" t="s">
        <v>2144</v>
      </c>
      <c r="Q1224" s="24" t="s">
        <v>2145</v>
      </c>
      <c r="R1224" s="24" t="s">
        <v>146</v>
      </c>
      <c r="T1224" s="24" t="s">
        <v>54</v>
      </c>
      <c r="U1224" s="24" t="s">
        <v>420</v>
      </c>
      <c r="V1224" s="27">
        <v>46227.393055555556</v>
      </c>
      <c r="W1224" s="27">
        <v>46227.404166666667</v>
      </c>
      <c r="Z1224" s="24">
        <v>1</v>
      </c>
      <c r="AA1224" s="24" t="s">
        <v>58</v>
      </c>
      <c r="AB1224" s="24" t="b">
        <v>0</v>
      </c>
      <c r="AC1224" s="61"/>
    </row>
    <row r="1225" spans="2:29" ht="13.7">
      <c r="B1225" s="24" t="s">
        <v>49</v>
      </c>
      <c r="C1225" s="24" t="s">
        <v>64</v>
      </c>
      <c r="D1225" s="24" t="s">
        <v>73</v>
      </c>
      <c r="E1225" s="24">
        <v>210</v>
      </c>
      <c r="F1225" s="26">
        <v>46204</v>
      </c>
      <c r="G1225" s="24" t="s">
        <v>52</v>
      </c>
      <c r="H1225" s="24" t="s">
        <v>53</v>
      </c>
      <c r="I1225" s="24" t="s">
        <v>54</v>
      </c>
      <c r="J1225" s="24" t="s">
        <v>126</v>
      </c>
      <c r="K1225" s="24">
        <v>1</v>
      </c>
      <c r="L1225" s="24" t="s">
        <v>66</v>
      </c>
      <c r="M1225" s="26">
        <v>46227</v>
      </c>
      <c r="N1225" s="27">
        <v>46227.354166666664</v>
      </c>
      <c r="O1225" s="27">
        <v>46227.5</v>
      </c>
      <c r="P1225" s="24" t="s">
        <v>2146</v>
      </c>
      <c r="Q1225" s="24" t="s">
        <v>2147</v>
      </c>
      <c r="R1225" s="24" t="s">
        <v>190</v>
      </c>
      <c r="S1225" s="24" t="s">
        <v>198</v>
      </c>
      <c r="T1225" s="24" t="s">
        <v>54</v>
      </c>
      <c r="U1225" s="24" t="s">
        <v>420</v>
      </c>
      <c r="V1225" s="27">
        <v>46227.357638888891</v>
      </c>
      <c r="W1225" s="27">
        <v>46227.376388888886</v>
      </c>
      <c r="Z1225" s="24">
        <v>1</v>
      </c>
      <c r="AA1225" s="24" t="s">
        <v>58</v>
      </c>
      <c r="AB1225" s="24" t="b">
        <v>0</v>
      </c>
      <c r="AC1225" s="61"/>
    </row>
    <row r="1226" spans="2:29" ht="13.7">
      <c r="B1226" s="24" t="s">
        <v>49</v>
      </c>
      <c r="C1226" s="24" t="s">
        <v>64</v>
      </c>
      <c r="D1226" s="24" t="s">
        <v>73</v>
      </c>
      <c r="E1226" s="24">
        <v>210</v>
      </c>
      <c r="F1226" s="26">
        <v>46204</v>
      </c>
      <c r="G1226" s="24" t="s">
        <v>52</v>
      </c>
      <c r="H1226" s="24" t="s">
        <v>53</v>
      </c>
      <c r="I1226" s="24" t="s">
        <v>59</v>
      </c>
      <c r="J1226" s="24" t="s">
        <v>125</v>
      </c>
      <c r="K1226" s="24">
        <v>1</v>
      </c>
      <c r="L1226" s="24" t="s">
        <v>66</v>
      </c>
      <c r="M1226" s="26">
        <v>46234</v>
      </c>
      <c r="N1226" s="27">
        <v>46234.333333333336</v>
      </c>
      <c r="O1226" s="27">
        <v>46234.479166666664</v>
      </c>
      <c r="V1226" s="27"/>
      <c r="W1226" s="27"/>
      <c r="X1226" s="24">
        <v>4</v>
      </c>
      <c r="Y1226" s="24">
        <v>0</v>
      </c>
      <c r="Z1226" s="24">
        <v>4</v>
      </c>
      <c r="AA1226" s="24" t="s">
        <v>58</v>
      </c>
      <c r="AB1226" s="24" t="b">
        <v>0</v>
      </c>
      <c r="AC1226" s="61">
        <v>0</v>
      </c>
    </row>
    <row r="1227" spans="2:29" ht="13.7">
      <c r="B1227" s="24" t="s">
        <v>49</v>
      </c>
      <c r="C1227" s="24" t="s">
        <v>64</v>
      </c>
      <c r="D1227" s="24" t="s">
        <v>73</v>
      </c>
      <c r="E1227" s="24">
        <v>210</v>
      </c>
      <c r="F1227" s="26">
        <v>46204</v>
      </c>
      <c r="G1227" s="24" t="s">
        <v>52</v>
      </c>
      <c r="H1227" s="24" t="s">
        <v>53</v>
      </c>
      <c r="I1227" s="24" t="s">
        <v>59</v>
      </c>
      <c r="J1227" s="24" t="s">
        <v>126</v>
      </c>
      <c r="K1227" s="24">
        <v>1</v>
      </c>
      <c r="L1227" s="24" t="s">
        <v>66</v>
      </c>
      <c r="M1227" s="26">
        <v>46234</v>
      </c>
      <c r="N1227" s="27">
        <v>46234.333333333336</v>
      </c>
      <c r="O1227" s="27">
        <v>46234.479166666664</v>
      </c>
      <c r="P1227" s="24" t="s">
        <v>2148</v>
      </c>
      <c r="Q1227" s="24" t="s">
        <v>2149</v>
      </c>
      <c r="R1227" s="24" t="s">
        <v>284</v>
      </c>
      <c r="T1227" s="24" t="s">
        <v>59</v>
      </c>
      <c r="U1227" s="24" t="s">
        <v>394</v>
      </c>
      <c r="V1227" s="27">
        <v>46234.447222222225</v>
      </c>
      <c r="W1227" s="27">
        <v>46234.470138888886</v>
      </c>
      <c r="Z1227" s="24">
        <v>1</v>
      </c>
      <c r="AA1227" s="24" t="s">
        <v>58</v>
      </c>
      <c r="AB1227" s="24" t="b">
        <v>0</v>
      </c>
      <c r="AC1227" s="61"/>
    </row>
    <row r="1228" spans="2:29" ht="13.7">
      <c r="B1228" s="24" t="s">
        <v>49</v>
      </c>
      <c r="C1228" s="24" t="s">
        <v>64</v>
      </c>
      <c r="D1228" s="24" t="s">
        <v>73</v>
      </c>
      <c r="E1228" s="24">
        <v>210</v>
      </c>
      <c r="F1228" s="26">
        <v>46204</v>
      </c>
      <c r="G1228" s="24" t="s">
        <v>52</v>
      </c>
      <c r="H1228" s="24" t="s">
        <v>53</v>
      </c>
      <c r="I1228" s="24" t="s">
        <v>59</v>
      </c>
      <c r="J1228" s="24" t="s">
        <v>126</v>
      </c>
      <c r="K1228" s="24">
        <v>1</v>
      </c>
      <c r="L1228" s="24" t="s">
        <v>66</v>
      </c>
      <c r="M1228" s="26">
        <v>46234</v>
      </c>
      <c r="N1228" s="27">
        <v>46234.333333333336</v>
      </c>
      <c r="O1228" s="27">
        <v>46234.479166666664</v>
      </c>
      <c r="P1228" s="24" t="s">
        <v>2150</v>
      </c>
      <c r="Q1228" s="24" t="s">
        <v>2151</v>
      </c>
      <c r="R1228" s="24" t="s">
        <v>217</v>
      </c>
      <c r="S1228" s="24" t="s">
        <v>160</v>
      </c>
      <c r="T1228" s="24" t="s">
        <v>59</v>
      </c>
      <c r="U1228" s="24" t="s">
        <v>394</v>
      </c>
      <c r="V1228" s="27">
        <v>46234.408333333333</v>
      </c>
      <c r="W1228" s="27">
        <v>46234.425694444442</v>
      </c>
      <c r="Z1228" s="24">
        <v>1</v>
      </c>
      <c r="AA1228" s="24" t="s">
        <v>58</v>
      </c>
      <c r="AB1228" s="24" t="b">
        <v>0</v>
      </c>
      <c r="AC1228" s="61"/>
    </row>
    <row r="1229" spans="2:29" ht="13.7">
      <c r="B1229" s="24" t="s">
        <v>49</v>
      </c>
      <c r="C1229" s="24" t="s">
        <v>64</v>
      </c>
      <c r="D1229" s="24" t="s">
        <v>73</v>
      </c>
      <c r="E1229" s="24">
        <v>210</v>
      </c>
      <c r="F1229" s="26">
        <v>46204</v>
      </c>
      <c r="G1229" s="24" t="s">
        <v>52</v>
      </c>
      <c r="H1229" s="24" t="s">
        <v>53</v>
      </c>
      <c r="I1229" s="24" t="s">
        <v>59</v>
      </c>
      <c r="J1229" s="24" t="s">
        <v>126</v>
      </c>
      <c r="K1229" s="24">
        <v>1</v>
      </c>
      <c r="L1229" s="24" t="s">
        <v>66</v>
      </c>
      <c r="M1229" s="26">
        <v>46234</v>
      </c>
      <c r="N1229" s="27">
        <v>46234.333333333336</v>
      </c>
      <c r="O1229" s="27">
        <v>46234.479166666664</v>
      </c>
      <c r="P1229" s="24" t="s">
        <v>2152</v>
      </c>
      <c r="Q1229" s="24" t="s">
        <v>2153</v>
      </c>
      <c r="R1229" s="24" t="s">
        <v>168</v>
      </c>
      <c r="T1229" s="24" t="s">
        <v>59</v>
      </c>
      <c r="U1229" s="24" t="s">
        <v>394</v>
      </c>
      <c r="V1229" s="27">
        <v>46234.37222222222</v>
      </c>
      <c r="W1229" s="27">
        <v>46234.386111111111</v>
      </c>
      <c r="Z1229" s="24">
        <v>1</v>
      </c>
      <c r="AA1229" s="24" t="s">
        <v>58</v>
      </c>
      <c r="AB1229" s="24" t="b">
        <v>0</v>
      </c>
      <c r="AC1229" s="61"/>
    </row>
    <row r="1230" spans="2:29" ht="13.7">
      <c r="B1230" s="24" t="s">
        <v>49</v>
      </c>
      <c r="C1230" s="24" t="s">
        <v>64</v>
      </c>
      <c r="D1230" s="24" t="s">
        <v>73</v>
      </c>
      <c r="E1230" s="24">
        <v>210</v>
      </c>
      <c r="F1230" s="26">
        <v>46204</v>
      </c>
      <c r="G1230" s="24" t="s">
        <v>52</v>
      </c>
      <c r="H1230" s="24" t="s">
        <v>53</v>
      </c>
      <c r="I1230" s="24" t="s">
        <v>59</v>
      </c>
      <c r="J1230" s="24" t="s">
        <v>126</v>
      </c>
      <c r="K1230" s="24">
        <v>1</v>
      </c>
      <c r="L1230" s="24" t="s">
        <v>66</v>
      </c>
      <c r="M1230" s="26">
        <v>46234</v>
      </c>
      <c r="N1230" s="27">
        <v>46234.333333333336</v>
      </c>
      <c r="O1230" s="27">
        <v>46234.479166666664</v>
      </c>
      <c r="P1230" s="24" t="s">
        <v>2154</v>
      </c>
      <c r="Q1230" s="24" t="s">
        <v>2155</v>
      </c>
      <c r="R1230" s="24" t="s">
        <v>168</v>
      </c>
      <c r="T1230" s="24" t="s">
        <v>59</v>
      </c>
      <c r="U1230" s="24" t="s">
        <v>394</v>
      </c>
      <c r="V1230" s="27">
        <v>46234.336805555555</v>
      </c>
      <c r="W1230" s="27">
        <v>46234.355555555558</v>
      </c>
      <c r="Z1230" s="24">
        <v>1</v>
      </c>
      <c r="AA1230" s="24" t="s">
        <v>58</v>
      </c>
      <c r="AB1230" s="24" t="b">
        <v>0</v>
      </c>
      <c r="AC1230" s="61"/>
    </row>
    <row r="1231" spans="2:29" ht="13.7">
      <c r="B1231" s="24" t="s">
        <v>49</v>
      </c>
      <c r="C1231" s="24" t="s">
        <v>64</v>
      </c>
      <c r="D1231" s="24" t="s">
        <v>73</v>
      </c>
      <c r="E1231" s="24">
        <v>210</v>
      </c>
      <c r="F1231" s="26">
        <v>46235</v>
      </c>
      <c r="G1231" s="24" t="s">
        <v>52</v>
      </c>
      <c r="H1231" s="24" t="s">
        <v>53</v>
      </c>
      <c r="I1231" s="24" t="s">
        <v>68</v>
      </c>
      <c r="J1231" s="24" t="s">
        <v>125</v>
      </c>
      <c r="K1231" s="24">
        <v>1</v>
      </c>
      <c r="L1231" s="24" t="s">
        <v>66</v>
      </c>
      <c r="M1231" s="26">
        <v>46237</v>
      </c>
      <c r="N1231" s="27">
        <v>46237.5625</v>
      </c>
      <c r="O1231" s="27">
        <v>46237.708333333336</v>
      </c>
      <c r="V1231" s="27"/>
      <c r="W1231" s="27"/>
      <c r="X1231" s="24">
        <v>4</v>
      </c>
      <c r="Y1231" s="24">
        <v>0</v>
      </c>
      <c r="Z1231" s="24">
        <v>4</v>
      </c>
      <c r="AA1231" s="24" t="s">
        <v>60</v>
      </c>
      <c r="AB1231" s="24" t="b">
        <v>0</v>
      </c>
      <c r="AC1231" s="61">
        <v>0</v>
      </c>
    </row>
    <row r="1232" spans="2:29" ht="13.7">
      <c r="B1232" s="24" t="s">
        <v>49</v>
      </c>
      <c r="C1232" s="24" t="s">
        <v>64</v>
      </c>
      <c r="D1232" s="24" t="s">
        <v>73</v>
      </c>
      <c r="E1232" s="24">
        <v>210</v>
      </c>
      <c r="F1232" s="26">
        <v>46235</v>
      </c>
      <c r="G1232" s="24" t="s">
        <v>52</v>
      </c>
      <c r="H1232" s="24" t="s">
        <v>53</v>
      </c>
      <c r="I1232" s="24" t="s">
        <v>68</v>
      </c>
      <c r="J1232" s="24" t="s">
        <v>126</v>
      </c>
      <c r="K1232" s="24">
        <v>1</v>
      </c>
      <c r="L1232" s="24" t="s">
        <v>66</v>
      </c>
      <c r="M1232" s="26">
        <v>46237</v>
      </c>
      <c r="N1232" s="27">
        <v>46237.5625</v>
      </c>
      <c r="O1232" s="27">
        <v>46237.708333333336</v>
      </c>
      <c r="P1232" s="24" t="s">
        <v>2156</v>
      </c>
      <c r="Q1232" s="24" t="s">
        <v>2157</v>
      </c>
      <c r="R1232" s="24" t="s">
        <v>636</v>
      </c>
      <c r="S1232" s="24" t="s">
        <v>152</v>
      </c>
      <c r="T1232" s="24" t="s">
        <v>68</v>
      </c>
      <c r="U1232" s="24" t="s">
        <v>420</v>
      </c>
      <c r="V1232" s="27">
        <v>46237.673611111109</v>
      </c>
      <c r="W1232" s="27">
        <v>46237.69027777778</v>
      </c>
      <c r="Z1232" s="24">
        <v>1</v>
      </c>
      <c r="AA1232" s="24" t="s">
        <v>60</v>
      </c>
      <c r="AB1232" s="24" t="b">
        <v>0</v>
      </c>
      <c r="AC1232" s="61"/>
    </row>
    <row r="1233" spans="2:29" ht="13.7">
      <c r="B1233" s="24" t="s">
        <v>49</v>
      </c>
      <c r="C1233" s="24" t="s">
        <v>64</v>
      </c>
      <c r="D1233" s="24" t="s">
        <v>73</v>
      </c>
      <c r="E1233" s="24">
        <v>210</v>
      </c>
      <c r="F1233" s="26">
        <v>46235</v>
      </c>
      <c r="G1233" s="24" t="s">
        <v>52</v>
      </c>
      <c r="H1233" s="24" t="s">
        <v>53</v>
      </c>
      <c r="I1233" s="24" t="s">
        <v>68</v>
      </c>
      <c r="J1233" s="24" t="s">
        <v>126</v>
      </c>
      <c r="K1233" s="24">
        <v>1</v>
      </c>
      <c r="L1233" s="24" t="s">
        <v>66</v>
      </c>
      <c r="M1233" s="26">
        <v>46237</v>
      </c>
      <c r="N1233" s="27">
        <v>46237.5625</v>
      </c>
      <c r="O1233" s="27">
        <v>46237.708333333336</v>
      </c>
      <c r="P1233" s="24" t="s">
        <v>2158</v>
      </c>
      <c r="Q1233" s="24" t="s">
        <v>2159</v>
      </c>
      <c r="R1233" s="24" t="s">
        <v>323</v>
      </c>
      <c r="T1233" s="24" t="s">
        <v>68</v>
      </c>
      <c r="U1233" s="24" t="s">
        <v>420</v>
      </c>
      <c r="V1233" s="27">
        <v>46237.602083333331</v>
      </c>
      <c r="W1233" s="27">
        <v>46237.620138888888</v>
      </c>
      <c r="Z1233" s="24">
        <v>1</v>
      </c>
      <c r="AA1233" s="24" t="s">
        <v>60</v>
      </c>
      <c r="AB1233" s="24" t="b">
        <v>0</v>
      </c>
      <c r="AC1233" s="61"/>
    </row>
    <row r="1234" spans="2:29" ht="13.7">
      <c r="B1234" s="24" t="s">
        <v>49</v>
      </c>
      <c r="C1234" s="24" t="s">
        <v>64</v>
      </c>
      <c r="D1234" s="24" t="s">
        <v>73</v>
      </c>
      <c r="E1234" s="24">
        <v>210</v>
      </c>
      <c r="F1234" s="26">
        <v>46235</v>
      </c>
      <c r="G1234" s="24" t="s">
        <v>52</v>
      </c>
      <c r="H1234" s="24" t="s">
        <v>53</v>
      </c>
      <c r="I1234" s="24" t="s">
        <v>68</v>
      </c>
      <c r="J1234" s="24" t="s">
        <v>126</v>
      </c>
      <c r="K1234" s="24">
        <v>1</v>
      </c>
      <c r="L1234" s="24" t="s">
        <v>66</v>
      </c>
      <c r="M1234" s="26">
        <v>46237</v>
      </c>
      <c r="N1234" s="27">
        <v>46237.5625</v>
      </c>
      <c r="O1234" s="27">
        <v>46237.708333333336</v>
      </c>
      <c r="P1234" s="24" t="s">
        <v>2160</v>
      </c>
      <c r="Q1234" s="24" t="s">
        <v>2161</v>
      </c>
      <c r="R1234" s="24" t="s">
        <v>633</v>
      </c>
      <c r="T1234" s="24" t="s">
        <v>68</v>
      </c>
      <c r="U1234" s="24" t="s">
        <v>420</v>
      </c>
      <c r="V1234" s="27">
        <v>46237.63958333333</v>
      </c>
      <c r="W1234" s="27">
        <v>46237.652083333334</v>
      </c>
      <c r="Z1234" s="24">
        <v>1</v>
      </c>
      <c r="AA1234" s="24" t="s">
        <v>60</v>
      </c>
      <c r="AB1234" s="24" t="b">
        <v>0</v>
      </c>
      <c r="AC1234" s="61"/>
    </row>
    <row r="1235" spans="2:29" ht="13.7">
      <c r="B1235" s="24" t="s">
        <v>49</v>
      </c>
      <c r="C1235" s="24" t="s">
        <v>64</v>
      </c>
      <c r="D1235" s="24" t="s">
        <v>73</v>
      </c>
      <c r="E1235" s="24">
        <v>210</v>
      </c>
      <c r="F1235" s="26">
        <v>46235</v>
      </c>
      <c r="G1235" s="24" t="s">
        <v>52</v>
      </c>
      <c r="H1235" s="24" t="s">
        <v>53</v>
      </c>
      <c r="I1235" s="24" t="s">
        <v>68</v>
      </c>
      <c r="J1235" s="24" t="s">
        <v>126</v>
      </c>
      <c r="K1235" s="24">
        <v>1</v>
      </c>
      <c r="L1235" s="24" t="s">
        <v>66</v>
      </c>
      <c r="M1235" s="26">
        <v>46237</v>
      </c>
      <c r="N1235" s="27">
        <v>46237.5625</v>
      </c>
      <c r="O1235" s="27">
        <v>46237.708333333336</v>
      </c>
      <c r="P1235" s="24" t="s">
        <v>2162</v>
      </c>
      <c r="Q1235" s="24" t="s">
        <v>2163</v>
      </c>
      <c r="R1235" s="24" t="s">
        <v>636</v>
      </c>
      <c r="T1235" s="24" t="s">
        <v>68</v>
      </c>
      <c r="U1235" s="24" t="s">
        <v>420</v>
      </c>
      <c r="V1235" s="27">
        <v>46237.563888888886</v>
      </c>
      <c r="W1235" s="27">
        <v>46237.585416666669</v>
      </c>
      <c r="Z1235" s="24">
        <v>1</v>
      </c>
      <c r="AA1235" s="24" t="s">
        <v>60</v>
      </c>
      <c r="AB1235" s="24" t="b">
        <v>0</v>
      </c>
      <c r="AC1235" s="61"/>
    </row>
    <row r="1236" spans="2:29" ht="13.7">
      <c r="B1236" s="24" t="s">
        <v>49</v>
      </c>
      <c r="C1236" s="24" t="s">
        <v>64</v>
      </c>
      <c r="D1236" s="24" t="s">
        <v>73</v>
      </c>
      <c r="E1236" s="24">
        <v>210</v>
      </c>
      <c r="F1236" s="26">
        <v>46235</v>
      </c>
      <c r="G1236" s="24" t="s">
        <v>52</v>
      </c>
      <c r="H1236" s="24" t="s">
        <v>53</v>
      </c>
      <c r="I1236" s="24" t="s">
        <v>59</v>
      </c>
      <c r="J1236" s="24" t="s">
        <v>125</v>
      </c>
      <c r="K1236" s="24">
        <v>1</v>
      </c>
      <c r="L1236" s="24" t="s">
        <v>66</v>
      </c>
      <c r="M1236" s="26">
        <v>46239</v>
      </c>
      <c r="N1236" s="27">
        <v>46239.354166666664</v>
      </c>
      <c r="O1236" s="27">
        <v>46239.5</v>
      </c>
      <c r="V1236" s="27"/>
      <c r="W1236" s="27"/>
      <c r="X1236" s="24">
        <v>4</v>
      </c>
      <c r="Y1236" s="24">
        <v>0</v>
      </c>
      <c r="Z1236" s="24">
        <v>4</v>
      </c>
      <c r="AA1236" s="24" t="s">
        <v>60</v>
      </c>
      <c r="AB1236" s="24" t="b">
        <v>0</v>
      </c>
      <c r="AC1236" s="61">
        <v>0</v>
      </c>
    </row>
    <row r="1237" spans="2:29" ht="13.7">
      <c r="B1237" s="24" t="s">
        <v>49</v>
      </c>
      <c r="C1237" s="24" t="s">
        <v>64</v>
      </c>
      <c r="D1237" s="24" t="s">
        <v>73</v>
      </c>
      <c r="E1237" s="24">
        <v>210</v>
      </c>
      <c r="F1237" s="26">
        <v>46235</v>
      </c>
      <c r="G1237" s="24" t="s">
        <v>52</v>
      </c>
      <c r="H1237" s="24" t="s">
        <v>53</v>
      </c>
      <c r="I1237" s="24" t="s">
        <v>59</v>
      </c>
      <c r="J1237" s="24" t="s">
        <v>126</v>
      </c>
      <c r="K1237" s="24">
        <v>1</v>
      </c>
      <c r="L1237" s="24" t="s">
        <v>66</v>
      </c>
      <c r="M1237" s="26">
        <v>46239</v>
      </c>
      <c r="N1237" s="27">
        <v>46239.354166666664</v>
      </c>
      <c r="O1237" s="27">
        <v>46239.5</v>
      </c>
      <c r="P1237" s="24" t="s">
        <v>2164</v>
      </c>
      <c r="Q1237" s="24" t="s">
        <v>2165</v>
      </c>
      <c r="R1237" s="24" t="s">
        <v>281</v>
      </c>
      <c r="S1237" s="24" t="s">
        <v>156</v>
      </c>
      <c r="T1237" s="24" t="s">
        <v>59</v>
      </c>
      <c r="U1237" s="24" t="s">
        <v>580</v>
      </c>
      <c r="V1237" s="27">
        <v>46239.355555555558</v>
      </c>
      <c r="W1237" s="27">
        <v>46239.378472222219</v>
      </c>
      <c r="Z1237" s="24">
        <v>1</v>
      </c>
      <c r="AA1237" s="24" t="s">
        <v>60</v>
      </c>
      <c r="AB1237" s="24" t="b">
        <v>0</v>
      </c>
      <c r="AC1237" s="61"/>
    </row>
    <row r="1238" spans="2:29" ht="13.7">
      <c r="B1238" s="24" t="s">
        <v>49</v>
      </c>
      <c r="C1238" s="24" t="s">
        <v>64</v>
      </c>
      <c r="D1238" s="24" t="s">
        <v>73</v>
      </c>
      <c r="E1238" s="24">
        <v>210</v>
      </c>
      <c r="F1238" s="26">
        <v>46235</v>
      </c>
      <c r="G1238" s="24" t="s">
        <v>52</v>
      </c>
      <c r="H1238" s="24" t="s">
        <v>53</v>
      </c>
      <c r="I1238" s="24" t="s">
        <v>59</v>
      </c>
      <c r="J1238" s="24" t="s">
        <v>126</v>
      </c>
      <c r="K1238" s="24">
        <v>1</v>
      </c>
      <c r="L1238" s="24" t="s">
        <v>66</v>
      </c>
      <c r="M1238" s="26">
        <v>46239</v>
      </c>
      <c r="N1238" s="27">
        <v>46239.354166666664</v>
      </c>
      <c r="O1238" s="27">
        <v>46239.5</v>
      </c>
      <c r="P1238" s="24" t="s">
        <v>2166</v>
      </c>
      <c r="Q1238" s="24" t="s">
        <v>2167</v>
      </c>
      <c r="R1238" s="24" t="s">
        <v>168</v>
      </c>
      <c r="S1238" s="24" t="s">
        <v>198</v>
      </c>
      <c r="T1238" s="24" t="s">
        <v>59</v>
      </c>
      <c r="U1238" s="24" t="s">
        <v>580</v>
      </c>
      <c r="V1238" s="27">
        <v>46239.39166666667</v>
      </c>
      <c r="W1238" s="27">
        <v>46239.40625</v>
      </c>
      <c r="Z1238" s="24">
        <v>1</v>
      </c>
      <c r="AA1238" s="24" t="s">
        <v>60</v>
      </c>
      <c r="AB1238" s="24" t="b">
        <v>0</v>
      </c>
      <c r="AC1238" s="61"/>
    </row>
    <row r="1239" spans="2:29" ht="13.7">
      <c r="B1239" s="24" t="s">
        <v>49</v>
      </c>
      <c r="C1239" s="24" t="s">
        <v>64</v>
      </c>
      <c r="D1239" s="24" t="s">
        <v>73</v>
      </c>
      <c r="E1239" s="24">
        <v>210</v>
      </c>
      <c r="F1239" s="26">
        <v>46235</v>
      </c>
      <c r="G1239" s="24" t="s">
        <v>52</v>
      </c>
      <c r="H1239" s="24" t="s">
        <v>53</v>
      </c>
      <c r="I1239" s="24" t="s">
        <v>59</v>
      </c>
      <c r="J1239" s="24" t="s">
        <v>126</v>
      </c>
      <c r="K1239" s="24">
        <v>1</v>
      </c>
      <c r="L1239" s="24" t="s">
        <v>66</v>
      </c>
      <c r="M1239" s="26">
        <v>46239</v>
      </c>
      <c r="N1239" s="27">
        <v>46239.354166666664</v>
      </c>
      <c r="O1239" s="27">
        <v>46239.5</v>
      </c>
      <c r="P1239" s="24" t="s">
        <v>2168</v>
      </c>
      <c r="Q1239" s="24" t="s">
        <v>2169</v>
      </c>
      <c r="R1239" s="24" t="s">
        <v>217</v>
      </c>
      <c r="T1239" s="24" t="s">
        <v>59</v>
      </c>
      <c r="U1239" s="24" t="s">
        <v>580</v>
      </c>
      <c r="V1239" s="27">
        <v>46239.463888888888</v>
      </c>
      <c r="W1239" s="27">
        <v>46239.484722222223</v>
      </c>
      <c r="Z1239" s="24">
        <v>1</v>
      </c>
      <c r="AA1239" s="24" t="s">
        <v>60</v>
      </c>
      <c r="AB1239" s="24" t="b">
        <v>0</v>
      </c>
      <c r="AC1239" s="61"/>
    </row>
    <row r="1240" spans="2:29" ht="13.7">
      <c r="B1240" s="24" t="s">
        <v>49</v>
      </c>
      <c r="C1240" s="24" t="s">
        <v>64</v>
      </c>
      <c r="D1240" s="24" t="s">
        <v>73</v>
      </c>
      <c r="E1240" s="24">
        <v>210</v>
      </c>
      <c r="F1240" s="26">
        <v>46235</v>
      </c>
      <c r="G1240" s="24" t="s">
        <v>52</v>
      </c>
      <c r="H1240" s="24" t="s">
        <v>53</v>
      </c>
      <c r="I1240" s="24" t="s">
        <v>59</v>
      </c>
      <c r="J1240" s="24" t="s">
        <v>126</v>
      </c>
      <c r="K1240" s="24">
        <v>1</v>
      </c>
      <c r="L1240" s="24" t="s">
        <v>66</v>
      </c>
      <c r="M1240" s="26">
        <v>46239</v>
      </c>
      <c r="N1240" s="27">
        <v>46239.354166666664</v>
      </c>
      <c r="O1240" s="27">
        <v>46239.5</v>
      </c>
      <c r="P1240" s="24" t="s">
        <v>2170</v>
      </c>
      <c r="Q1240" s="24" t="s">
        <v>2171</v>
      </c>
      <c r="R1240" s="24" t="s">
        <v>281</v>
      </c>
      <c r="T1240" s="24" t="s">
        <v>59</v>
      </c>
      <c r="U1240" s="24" t="s">
        <v>580</v>
      </c>
      <c r="V1240" s="27">
        <v>46239.429861111108</v>
      </c>
      <c r="W1240" s="27">
        <v>46239.449305555558</v>
      </c>
      <c r="Z1240" s="24">
        <v>1</v>
      </c>
      <c r="AA1240" s="24" t="s">
        <v>60</v>
      </c>
      <c r="AB1240" s="24" t="b">
        <v>0</v>
      </c>
      <c r="AC1240" s="61"/>
    </row>
    <row r="1241" spans="2:29" ht="13.7">
      <c r="B1241" s="24" t="s">
        <v>49</v>
      </c>
      <c r="C1241" s="24" t="s">
        <v>64</v>
      </c>
      <c r="D1241" s="24" t="s">
        <v>73</v>
      </c>
      <c r="E1241" s="24">
        <v>240</v>
      </c>
      <c r="F1241" s="26">
        <v>46174</v>
      </c>
      <c r="G1241" s="24" t="s">
        <v>52</v>
      </c>
      <c r="H1241" s="24" t="s">
        <v>53</v>
      </c>
      <c r="I1241" s="24" t="s">
        <v>62</v>
      </c>
      <c r="J1241" s="24" t="s">
        <v>125</v>
      </c>
      <c r="K1241" s="24">
        <v>1</v>
      </c>
      <c r="L1241" s="24" t="s">
        <v>66</v>
      </c>
      <c r="M1241" s="26">
        <v>46191</v>
      </c>
      <c r="N1241" s="27">
        <v>46191.5625</v>
      </c>
      <c r="O1241" s="27">
        <v>46191.729166666664</v>
      </c>
      <c r="V1241" s="27"/>
      <c r="W1241" s="27"/>
      <c r="X1241" s="24">
        <v>4</v>
      </c>
      <c r="Y1241" s="24">
        <v>0</v>
      </c>
      <c r="Z1241" s="24">
        <v>4</v>
      </c>
      <c r="AA1241" s="24" t="s">
        <v>56</v>
      </c>
      <c r="AB1241" s="24" t="b">
        <v>0</v>
      </c>
      <c r="AC1241" s="61">
        <v>0</v>
      </c>
    </row>
    <row r="1242" spans="2:29" ht="13.7">
      <c r="B1242" s="24" t="s">
        <v>49</v>
      </c>
      <c r="C1242" s="24" t="s">
        <v>64</v>
      </c>
      <c r="D1242" s="24" t="s">
        <v>73</v>
      </c>
      <c r="E1242" s="24">
        <v>240</v>
      </c>
      <c r="F1242" s="26">
        <v>46174</v>
      </c>
      <c r="G1242" s="24" t="s">
        <v>52</v>
      </c>
      <c r="H1242" s="24" t="s">
        <v>53</v>
      </c>
      <c r="I1242" s="24" t="s">
        <v>62</v>
      </c>
      <c r="J1242" s="24" t="s">
        <v>126</v>
      </c>
      <c r="K1242" s="24">
        <v>1</v>
      </c>
      <c r="L1242" s="24" t="s">
        <v>66</v>
      </c>
      <c r="M1242" s="26">
        <v>46191</v>
      </c>
      <c r="N1242" s="27">
        <v>46191.5625</v>
      </c>
      <c r="O1242" s="27">
        <v>46191.729166666664</v>
      </c>
      <c r="P1242" s="24" t="s">
        <v>2172</v>
      </c>
      <c r="Q1242" s="24" t="s">
        <v>2173</v>
      </c>
      <c r="R1242" s="24" t="s">
        <v>328</v>
      </c>
      <c r="T1242" s="24" t="s">
        <v>62</v>
      </c>
      <c r="U1242" s="24" t="s">
        <v>143</v>
      </c>
      <c r="V1242" s="27">
        <v>46191.612500000003</v>
      </c>
      <c r="W1242" s="27">
        <v>46191.636805555558</v>
      </c>
      <c r="Z1242" s="24">
        <v>1</v>
      </c>
      <c r="AA1242" s="24" t="s">
        <v>56</v>
      </c>
      <c r="AB1242" s="24" t="b">
        <v>0</v>
      </c>
      <c r="AC1242" s="61"/>
    </row>
    <row r="1243" spans="2:29" ht="13.7">
      <c r="B1243" s="24" t="s">
        <v>49</v>
      </c>
      <c r="C1243" s="24" t="s">
        <v>64</v>
      </c>
      <c r="D1243" s="24" t="s">
        <v>73</v>
      </c>
      <c r="E1243" s="24">
        <v>240</v>
      </c>
      <c r="F1243" s="26">
        <v>46174</v>
      </c>
      <c r="G1243" s="24" t="s">
        <v>52</v>
      </c>
      <c r="H1243" s="24" t="s">
        <v>53</v>
      </c>
      <c r="I1243" s="24" t="s">
        <v>62</v>
      </c>
      <c r="J1243" s="24" t="s">
        <v>126</v>
      </c>
      <c r="K1243" s="24">
        <v>1</v>
      </c>
      <c r="L1243" s="24" t="s">
        <v>66</v>
      </c>
      <c r="M1243" s="26">
        <v>46191</v>
      </c>
      <c r="N1243" s="27">
        <v>46191.5625</v>
      </c>
      <c r="O1243" s="27">
        <v>46191.729166666664</v>
      </c>
      <c r="P1243" s="24" t="s">
        <v>2174</v>
      </c>
      <c r="Q1243" s="24" t="s">
        <v>2175</v>
      </c>
      <c r="R1243" s="24" t="s">
        <v>328</v>
      </c>
      <c r="T1243" s="24" t="s">
        <v>62</v>
      </c>
      <c r="U1243" s="24" t="s">
        <v>143</v>
      </c>
      <c r="V1243" s="27">
        <v>46191.689583333333</v>
      </c>
      <c r="W1243" s="27">
        <v>46191.711805555555</v>
      </c>
      <c r="Z1243" s="24">
        <v>1</v>
      </c>
      <c r="AA1243" s="24" t="s">
        <v>56</v>
      </c>
      <c r="AB1243" s="24" t="b">
        <v>0</v>
      </c>
      <c r="AC1243" s="61"/>
    </row>
    <row r="1244" spans="2:29" ht="13.7">
      <c r="B1244" s="24" t="s">
        <v>49</v>
      </c>
      <c r="C1244" s="24" t="s">
        <v>64</v>
      </c>
      <c r="D1244" s="24" t="s">
        <v>73</v>
      </c>
      <c r="E1244" s="24">
        <v>240</v>
      </c>
      <c r="F1244" s="26">
        <v>46174</v>
      </c>
      <c r="G1244" s="24" t="s">
        <v>52</v>
      </c>
      <c r="H1244" s="24" t="s">
        <v>53</v>
      </c>
      <c r="I1244" s="24" t="s">
        <v>62</v>
      </c>
      <c r="J1244" s="24" t="s">
        <v>126</v>
      </c>
      <c r="K1244" s="24">
        <v>1</v>
      </c>
      <c r="L1244" s="24" t="s">
        <v>66</v>
      </c>
      <c r="M1244" s="26">
        <v>46191</v>
      </c>
      <c r="N1244" s="27">
        <v>46191.5625</v>
      </c>
      <c r="O1244" s="27">
        <v>46191.729166666664</v>
      </c>
      <c r="P1244" s="24" t="s">
        <v>2176</v>
      </c>
      <c r="Q1244" s="24" t="s">
        <v>2177</v>
      </c>
      <c r="R1244" s="24" t="s">
        <v>323</v>
      </c>
      <c r="S1244" s="24" t="s">
        <v>152</v>
      </c>
      <c r="T1244" s="24" t="s">
        <v>62</v>
      </c>
      <c r="U1244" s="24" t="s">
        <v>143</v>
      </c>
      <c r="V1244" s="27">
        <v>46191.652083333334</v>
      </c>
      <c r="W1244" s="27">
        <v>46191.670138888891</v>
      </c>
      <c r="Z1244" s="24">
        <v>1</v>
      </c>
      <c r="AA1244" s="24" t="s">
        <v>56</v>
      </c>
      <c r="AB1244" s="24" t="b">
        <v>0</v>
      </c>
      <c r="AC1244" s="61"/>
    </row>
    <row r="1245" spans="2:29" ht="13.7">
      <c r="B1245" s="24" t="s">
        <v>49</v>
      </c>
      <c r="C1245" s="24" t="s">
        <v>64</v>
      </c>
      <c r="D1245" s="24" t="s">
        <v>73</v>
      </c>
      <c r="E1245" s="24">
        <v>240</v>
      </c>
      <c r="F1245" s="26">
        <v>46174</v>
      </c>
      <c r="G1245" s="24" t="s">
        <v>52</v>
      </c>
      <c r="H1245" s="24" t="s">
        <v>53</v>
      </c>
      <c r="I1245" s="24" t="s">
        <v>62</v>
      </c>
      <c r="J1245" s="24" t="s">
        <v>126</v>
      </c>
      <c r="K1245" s="24">
        <v>1</v>
      </c>
      <c r="L1245" s="24" t="s">
        <v>66</v>
      </c>
      <c r="M1245" s="26">
        <v>46191</v>
      </c>
      <c r="N1245" s="27">
        <v>46191.5625</v>
      </c>
      <c r="O1245" s="27">
        <v>46191.729166666664</v>
      </c>
      <c r="P1245" s="24" t="s">
        <v>2178</v>
      </c>
      <c r="Q1245" s="24" t="s">
        <v>2179</v>
      </c>
      <c r="R1245" s="24" t="s">
        <v>256</v>
      </c>
      <c r="S1245" s="24" t="s">
        <v>198</v>
      </c>
      <c r="T1245" s="24" t="s">
        <v>62</v>
      </c>
      <c r="U1245" s="24" t="s">
        <v>143</v>
      </c>
      <c r="V1245" s="27">
        <v>46191.567361111112</v>
      </c>
      <c r="W1245" s="27">
        <v>46191.584722222222</v>
      </c>
      <c r="Z1245" s="24">
        <v>1</v>
      </c>
      <c r="AA1245" s="24" t="s">
        <v>56</v>
      </c>
      <c r="AB1245" s="24" t="b">
        <v>0</v>
      </c>
      <c r="AC1245" s="61"/>
    </row>
    <row r="1246" spans="2:29" ht="13.7">
      <c r="B1246" s="24" t="s">
        <v>49</v>
      </c>
      <c r="C1246" s="24" t="s">
        <v>64</v>
      </c>
      <c r="D1246" s="24" t="s">
        <v>73</v>
      </c>
      <c r="E1246" s="24">
        <v>240</v>
      </c>
      <c r="F1246" s="26">
        <v>46174</v>
      </c>
      <c r="G1246" s="24" t="s">
        <v>52</v>
      </c>
      <c r="H1246" s="24" t="s">
        <v>53</v>
      </c>
      <c r="I1246" s="24" t="s">
        <v>67</v>
      </c>
      <c r="J1246" s="24" t="s">
        <v>125</v>
      </c>
      <c r="K1246" s="24">
        <v>1</v>
      </c>
      <c r="L1246" s="24" t="s">
        <v>66</v>
      </c>
      <c r="M1246" s="26">
        <v>46196</v>
      </c>
      <c r="N1246" s="27">
        <v>46196.354166666664</v>
      </c>
      <c r="O1246" s="27">
        <v>46196.520833333336</v>
      </c>
      <c r="V1246" s="27"/>
      <c r="W1246" s="27"/>
      <c r="X1246" s="24">
        <v>4</v>
      </c>
      <c r="Y1246" s="24">
        <v>0</v>
      </c>
      <c r="Z1246" s="24">
        <v>4</v>
      </c>
      <c r="AA1246" s="24" t="s">
        <v>56</v>
      </c>
      <c r="AB1246" s="24" t="b">
        <v>0</v>
      </c>
      <c r="AC1246" s="61">
        <v>0</v>
      </c>
    </row>
    <row r="1247" spans="2:29" ht="13.7">
      <c r="B1247" s="24" t="s">
        <v>49</v>
      </c>
      <c r="C1247" s="24" t="s">
        <v>64</v>
      </c>
      <c r="D1247" s="24" t="s">
        <v>73</v>
      </c>
      <c r="E1247" s="24">
        <v>240</v>
      </c>
      <c r="F1247" s="26">
        <v>46174</v>
      </c>
      <c r="G1247" s="24" t="s">
        <v>52</v>
      </c>
      <c r="H1247" s="24" t="s">
        <v>53</v>
      </c>
      <c r="I1247" s="24" t="s">
        <v>67</v>
      </c>
      <c r="J1247" s="24" t="s">
        <v>126</v>
      </c>
      <c r="K1247" s="24">
        <v>1</v>
      </c>
      <c r="L1247" s="24" t="s">
        <v>66</v>
      </c>
      <c r="M1247" s="26">
        <v>46196</v>
      </c>
      <c r="N1247" s="27">
        <v>46196.354166666664</v>
      </c>
      <c r="O1247" s="27">
        <v>46196.520833333336</v>
      </c>
      <c r="P1247" s="24" t="s">
        <v>2180</v>
      </c>
      <c r="Q1247" s="24" t="s">
        <v>2181</v>
      </c>
      <c r="R1247" s="24" t="s">
        <v>608</v>
      </c>
      <c r="T1247" s="24" t="s">
        <v>67</v>
      </c>
      <c r="U1247" s="24" t="s">
        <v>191</v>
      </c>
      <c r="V1247" s="27">
        <v>46196.402083333334</v>
      </c>
      <c r="W1247" s="27">
        <v>46196.431250000001</v>
      </c>
      <c r="Z1247" s="24">
        <v>1</v>
      </c>
      <c r="AA1247" s="24" t="s">
        <v>56</v>
      </c>
      <c r="AB1247" s="24" t="b">
        <v>0</v>
      </c>
      <c r="AC1247" s="61"/>
    </row>
    <row r="1248" spans="2:29" ht="13.7">
      <c r="B1248" s="24" t="s">
        <v>49</v>
      </c>
      <c r="C1248" s="24" t="s">
        <v>64</v>
      </c>
      <c r="D1248" s="24" t="s">
        <v>73</v>
      </c>
      <c r="E1248" s="24">
        <v>240</v>
      </c>
      <c r="F1248" s="26">
        <v>46174</v>
      </c>
      <c r="G1248" s="24" t="s">
        <v>52</v>
      </c>
      <c r="H1248" s="24" t="s">
        <v>53</v>
      </c>
      <c r="I1248" s="24" t="s">
        <v>67</v>
      </c>
      <c r="J1248" s="24" t="s">
        <v>126</v>
      </c>
      <c r="K1248" s="24">
        <v>1</v>
      </c>
      <c r="L1248" s="24" t="s">
        <v>66</v>
      </c>
      <c r="M1248" s="26">
        <v>46196</v>
      </c>
      <c r="N1248" s="27">
        <v>46196.354166666664</v>
      </c>
      <c r="O1248" s="27">
        <v>46196.520833333336</v>
      </c>
      <c r="P1248" s="24" t="s">
        <v>2182</v>
      </c>
      <c r="Q1248" s="24" t="s">
        <v>2183</v>
      </c>
      <c r="R1248" s="24" t="s">
        <v>605</v>
      </c>
      <c r="S1248" s="24" t="s">
        <v>198</v>
      </c>
      <c r="T1248" s="24" t="s">
        <v>67</v>
      </c>
      <c r="U1248" s="24" t="s">
        <v>191</v>
      </c>
      <c r="V1248" s="27">
        <v>46196.480555555558</v>
      </c>
      <c r="W1248" s="27">
        <v>46196.502083333333</v>
      </c>
      <c r="Z1248" s="24">
        <v>1</v>
      </c>
      <c r="AA1248" s="24" t="s">
        <v>56</v>
      </c>
      <c r="AB1248" s="24" t="b">
        <v>0</v>
      </c>
      <c r="AC1248" s="61"/>
    </row>
    <row r="1249" spans="2:29" ht="13.7">
      <c r="B1249" s="24" t="s">
        <v>49</v>
      </c>
      <c r="C1249" s="24" t="s">
        <v>64</v>
      </c>
      <c r="D1249" s="24" t="s">
        <v>73</v>
      </c>
      <c r="E1249" s="24">
        <v>240</v>
      </c>
      <c r="F1249" s="26">
        <v>46174</v>
      </c>
      <c r="G1249" s="24" t="s">
        <v>52</v>
      </c>
      <c r="H1249" s="24" t="s">
        <v>53</v>
      </c>
      <c r="I1249" s="24" t="s">
        <v>67</v>
      </c>
      <c r="J1249" s="24" t="s">
        <v>126</v>
      </c>
      <c r="K1249" s="24">
        <v>1</v>
      </c>
      <c r="L1249" s="24" t="s">
        <v>66</v>
      </c>
      <c r="M1249" s="26">
        <v>46196</v>
      </c>
      <c r="N1249" s="27">
        <v>46196.354166666664</v>
      </c>
      <c r="O1249" s="27">
        <v>46196.520833333336</v>
      </c>
      <c r="P1249" s="24" t="s">
        <v>2184</v>
      </c>
      <c r="Q1249" s="24" t="s">
        <v>2185</v>
      </c>
      <c r="R1249" s="24" t="s">
        <v>608</v>
      </c>
      <c r="T1249" s="24" t="s">
        <v>67</v>
      </c>
      <c r="U1249" s="24" t="s">
        <v>191</v>
      </c>
      <c r="V1249" s="27">
        <v>46196.443749999999</v>
      </c>
      <c r="W1249" s="27">
        <v>46196.470833333333</v>
      </c>
      <c r="Z1249" s="24">
        <v>1</v>
      </c>
      <c r="AA1249" s="24" t="s">
        <v>56</v>
      </c>
      <c r="AB1249" s="24" t="b">
        <v>0</v>
      </c>
      <c r="AC1249" s="61"/>
    </row>
    <row r="1250" spans="2:29" ht="13.7">
      <c r="B1250" s="24" t="s">
        <v>49</v>
      </c>
      <c r="C1250" s="24" t="s">
        <v>64</v>
      </c>
      <c r="D1250" s="24" t="s">
        <v>73</v>
      </c>
      <c r="E1250" s="24">
        <v>240</v>
      </c>
      <c r="F1250" s="26">
        <v>46174</v>
      </c>
      <c r="G1250" s="24" t="s">
        <v>52</v>
      </c>
      <c r="H1250" s="24" t="s">
        <v>53</v>
      </c>
      <c r="I1250" s="24" t="s">
        <v>67</v>
      </c>
      <c r="J1250" s="24" t="s">
        <v>126</v>
      </c>
      <c r="K1250" s="24">
        <v>1</v>
      </c>
      <c r="L1250" s="24" t="s">
        <v>66</v>
      </c>
      <c r="M1250" s="26">
        <v>46196</v>
      </c>
      <c r="N1250" s="27">
        <v>46196.354166666664</v>
      </c>
      <c r="O1250" s="27">
        <v>46196.520833333336</v>
      </c>
      <c r="P1250" s="24" t="s">
        <v>2186</v>
      </c>
      <c r="Q1250" s="24" t="s">
        <v>2187</v>
      </c>
      <c r="R1250" s="24" t="s">
        <v>608</v>
      </c>
      <c r="T1250" s="24" t="s">
        <v>67</v>
      </c>
      <c r="U1250" s="24" t="s">
        <v>191</v>
      </c>
      <c r="V1250" s="27">
        <v>46196.359027777777</v>
      </c>
      <c r="W1250" s="27">
        <v>46196.386111111111</v>
      </c>
      <c r="Z1250" s="24">
        <v>1</v>
      </c>
      <c r="AA1250" s="24" t="s">
        <v>56</v>
      </c>
      <c r="AB1250" s="24" t="b">
        <v>0</v>
      </c>
      <c r="AC1250" s="61"/>
    </row>
    <row r="1251" spans="2:29" ht="13.7">
      <c r="B1251" s="24" t="s">
        <v>49</v>
      </c>
      <c r="C1251" s="24" t="s">
        <v>64</v>
      </c>
      <c r="D1251" s="24" t="s">
        <v>73</v>
      </c>
      <c r="E1251" s="24">
        <v>240</v>
      </c>
      <c r="F1251" s="26">
        <v>46204</v>
      </c>
      <c r="G1251" s="24" t="s">
        <v>52</v>
      </c>
      <c r="H1251" s="24" t="s">
        <v>53</v>
      </c>
      <c r="I1251" s="24" t="s">
        <v>67</v>
      </c>
      <c r="J1251" s="24" t="s">
        <v>125</v>
      </c>
      <c r="K1251" s="24">
        <v>1</v>
      </c>
      <c r="L1251" s="24" t="s">
        <v>66</v>
      </c>
      <c r="M1251" s="26">
        <v>46221</v>
      </c>
      <c r="N1251" s="27">
        <v>46221.354166666664</v>
      </c>
      <c r="O1251" s="27">
        <v>46221.520833333336</v>
      </c>
      <c r="V1251" s="27"/>
      <c r="W1251" s="27"/>
      <c r="X1251" s="24">
        <v>4</v>
      </c>
      <c r="Y1251" s="24">
        <v>0</v>
      </c>
      <c r="Z1251" s="24">
        <v>4</v>
      </c>
      <c r="AA1251" s="24" t="s">
        <v>58</v>
      </c>
      <c r="AB1251" s="24" t="b">
        <v>0</v>
      </c>
      <c r="AC1251" s="61">
        <v>0</v>
      </c>
    </row>
    <row r="1252" spans="2:29" ht="13.7">
      <c r="B1252" s="24" t="s">
        <v>49</v>
      </c>
      <c r="C1252" s="24" t="s">
        <v>64</v>
      </c>
      <c r="D1252" s="24" t="s">
        <v>73</v>
      </c>
      <c r="E1252" s="24">
        <v>240</v>
      </c>
      <c r="F1252" s="26">
        <v>46204</v>
      </c>
      <c r="G1252" s="24" t="s">
        <v>52</v>
      </c>
      <c r="H1252" s="24" t="s">
        <v>53</v>
      </c>
      <c r="I1252" s="24" t="s">
        <v>67</v>
      </c>
      <c r="J1252" s="24" t="s">
        <v>126</v>
      </c>
      <c r="K1252" s="24">
        <v>1</v>
      </c>
      <c r="L1252" s="24" t="s">
        <v>66</v>
      </c>
      <c r="M1252" s="26">
        <v>46221</v>
      </c>
      <c r="N1252" s="27">
        <v>46221.354166666664</v>
      </c>
      <c r="O1252" s="27">
        <v>46221.520833333336</v>
      </c>
      <c r="P1252" s="24" t="s">
        <v>2188</v>
      </c>
      <c r="Q1252" s="24" t="s">
        <v>2189</v>
      </c>
      <c r="R1252" s="24" t="s">
        <v>730</v>
      </c>
      <c r="T1252" s="24" t="s">
        <v>67</v>
      </c>
      <c r="U1252" s="24" t="s">
        <v>430</v>
      </c>
      <c r="V1252" s="27">
        <v>46221.404166666667</v>
      </c>
      <c r="W1252" s="27">
        <v>46221.42291666667</v>
      </c>
      <c r="Z1252" s="24">
        <v>1</v>
      </c>
      <c r="AA1252" s="24" t="s">
        <v>58</v>
      </c>
      <c r="AB1252" s="24" t="b">
        <v>0</v>
      </c>
      <c r="AC1252" s="61"/>
    </row>
    <row r="1253" spans="2:29" ht="13.7">
      <c r="B1253" s="24" t="s">
        <v>49</v>
      </c>
      <c r="C1253" s="24" t="s">
        <v>64</v>
      </c>
      <c r="D1253" s="24" t="s">
        <v>73</v>
      </c>
      <c r="E1253" s="24">
        <v>240</v>
      </c>
      <c r="F1253" s="26">
        <v>46204</v>
      </c>
      <c r="G1253" s="24" t="s">
        <v>52</v>
      </c>
      <c r="H1253" s="24" t="s">
        <v>53</v>
      </c>
      <c r="I1253" s="24" t="s">
        <v>67</v>
      </c>
      <c r="J1253" s="24" t="s">
        <v>126</v>
      </c>
      <c r="K1253" s="24">
        <v>1</v>
      </c>
      <c r="L1253" s="24" t="s">
        <v>66</v>
      </c>
      <c r="M1253" s="26">
        <v>46221</v>
      </c>
      <c r="N1253" s="27">
        <v>46221.354166666664</v>
      </c>
      <c r="O1253" s="27">
        <v>46221.520833333336</v>
      </c>
      <c r="P1253" s="24" t="s">
        <v>2190</v>
      </c>
      <c r="Q1253" s="24" t="s">
        <v>2191</v>
      </c>
      <c r="R1253" s="24" t="s">
        <v>611</v>
      </c>
      <c r="S1253" s="24" t="s">
        <v>198</v>
      </c>
      <c r="T1253" s="24" t="s">
        <v>67</v>
      </c>
      <c r="U1253" s="24" t="s">
        <v>430</v>
      </c>
      <c r="V1253" s="27">
        <v>46221.356249999997</v>
      </c>
      <c r="W1253" s="27">
        <v>46221.386805555558</v>
      </c>
      <c r="Z1253" s="24">
        <v>1</v>
      </c>
      <c r="AA1253" s="24" t="s">
        <v>58</v>
      </c>
      <c r="AB1253" s="24" t="b">
        <v>0</v>
      </c>
      <c r="AC1253" s="61"/>
    </row>
    <row r="1254" spans="2:29" ht="13.7">
      <c r="B1254" s="24" t="s">
        <v>49</v>
      </c>
      <c r="C1254" s="24" t="s">
        <v>64</v>
      </c>
      <c r="D1254" s="24" t="s">
        <v>73</v>
      </c>
      <c r="E1254" s="24">
        <v>240</v>
      </c>
      <c r="F1254" s="26">
        <v>46204</v>
      </c>
      <c r="G1254" s="24" t="s">
        <v>52</v>
      </c>
      <c r="H1254" s="24" t="s">
        <v>53</v>
      </c>
      <c r="I1254" s="24" t="s">
        <v>67</v>
      </c>
      <c r="J1254" s="24" t="s">
        <v>126</v>
      </c>
      <c r="K1254" s="24">
        <v>1</v>
      </c>
      <c r="L1254" s="24" t="s">
        <v>66</v>
      </c>
      <c r="M1254" s="26">
        <v>46221</v>
      </c>
      <c r="N1254" s="27">
        <v>46221.354166666664</v>
      </c>
      <c r="O1254" s="27">
        <v>46221.520833333336</v>
      </c>
      <c r="P1254" s="24" t="s">
        <v>2192</v>
      </c>
      <c r="Q1254" s="24" t="s">
        <v>2193</v>
      </c>
      <c r="R1254" s="24" t="s">
        <v>608</v>
      </c>
      <c r="T1254" s="24" t="s">
        <v>67</v>
      </c>
      <c r="U1254" s="24" t="s">
        <v>430</v>
      </c>
      <c r="V1254" s="27">
        <v>46221.439583333333</v>
      </c>
      <c r="W1254" s="27">
        <v>46221.46597222222</v>
      </c>
      <c r="Z1254" s="24">
        <v>1</v>
      </c>
      <c r="AA1254" s="24" t="s">
        <v>58</v>
      </c>
      <c r="AB1254" s="24" t="b">
        <v>0</v>
      </c>
      <c r="AC1254" s="61"/>
    </row>
    <row r="1255" spans="2:29" ht="13.7">
      <c r="B1255" s="24" t="s">
        <v>49</v>
      </c>
      <c r="C1255" s="24" t="s">
        <v>64</v>
      </c>
      <c r="D1255" s="24" t="s">
        <v>73</v>
      </c>
      <c r="E1255" s="24">
        <v>240</v>
      </c>
      <c r="F1255" s="26">
        <v>46204</v>
      </c>
      <c r="G1255" s="24" t="s">
        <v>52</v>
      </c>
      <c r="H1255" s="24" t="s">
        <v>53</v>
      </c>
      <c r="I1255" s="24" t="s">
        <v>67</v>
      </c>
      <c r="J1255" s="24" t="s">
        <v>126</v>
      </c>
      <c r="K1255" s="24">
        <v>1</v>
      </c>
      <c r="L1255" s="24" t="s">
        <v>66</v>
      </c>
      <c r="M1255" s="26">
        <v>46221</v>
      </c>
      <c r="N1255" s="27">
        <v>46221.354166666664</v>
      </c>
      <c r="O1255" s="27">
        <v>46221.520833333336</v>
      </c>
      <c r="P1255" s="24" t="s">
        <v>2194</v>
      </c>
      <c r="Q1255" s="24" t="s">
        <v>2195</v>
      </c>
      <c r="R1255" s="24" t="s">
        <v>730</v>
      </c>
      <c r="S1255" s="24" t="s">
        <v>213</v>
      </c>
      <c r="T1255" s="24" t="s">
        <v>67</v>
      </c>
      <c r="U1255" s="24" t="s">
        <v>430</v>
      </c>
      <c r="V1255" s="27">
        <v>46221.482638888891</v>
      </c>
      <c r="W1255" s="27">
        <v>46221.505555555559</v>
      </c>
      <c r="Z1255" s="24">
        <v>1</v>
      </c>
      <c r="AA1255" s="24" t="s">
        <v>58</v>
      </c>
      <c r="AB1255" s="24" t="b">
        <v>0</v>
      </c>
      <c r="AC1255" s="61"/>
    </row>
    <row r="1256" spans="2:29" ht="13.7">
      <c r="B1256" s="24" t="s">
        <v>49</v>
      </c>
      <c r="C1256" s="24" t="s">
        <v>64</v>
      </c>
      <c r="D1256" s="24" t="s">
        <v>73</v>
      </c>
      <c r="E1256" s="24">
        <v>240</v>
      </c>
      <c r="F1256" s="26">
        <v>46235</v>
      </c>
      <c r="G1256" s="24" t="s">
        <v>52</v>
      </c>
      <c r="H1256" s="24" t="s">
        <v>53</v>
      </c>
      <c r="I1256" s="24" t="s">
        <v>54</v>
      </c>
      <c r="J1256" s="24" t="s">
        <v>125</v>
      </c>
      <c r="K1256" s="24">
        <v>1</v>
      </c>
      <c r="L1256" s="24" t="s">
        <v>66</v>
      </c>
      <c r="M1256" s="26">
        <v>46236</v>
      </c>
      <c r="N1256" s="27">
        <v>46236.354166666664</v>
      </c>
      <c r="O1256" s="27">
        <v>46236.520833333336</v>
      </c>
      <c r="V1256" s="27"/>
      <c r="W1256" s="27"/>
      <c r="X1256" s="24">
        <v>4</v>
      </c>
      <c r="Y1256" s="24">
        <v>0</v>
      </c>
      <c r="Z1256" s="24">
        <v>4</v>
      </c>
      <c r="AA1256" s="24" t="s">
        <v>60</v>
      </c>
      <c r="AB1256" s="24" t="b">
        <v>0</v>
      </c>
      <c r="AC1256" s="61">
        <v>0</v>
      </c>
    </row>
    <row r="1257" spans="2:29" ht="13.7">
      <c r="B1257" s="24" t="s">
        <v>49</v>
      </c>
      <c r="C1257" s="24" t="s">
        <v>64</v>
      </c>
      <c r="D1257" s="24" t="s">
        <v>73</v>
      </c>
      <c r="E1257" s="24">
        <v>240</v>
      </c>
      <c r="F1257" s="26">
        <v>46235</v>
      </c>
      <c r="G1257" s="24" t="s">
        <v>52</v>
      </c>
      <c r="H1257" s="24" t="s">
        <v>53</v>
      </c>
      <c r="I1257" s="24" t="s">
        <v>54</v>
      </c>
      <c r="J1257" s="24" t="s">
        <v>126</v>
      </c>
      <c r="K1257" s="24">
        <v>1</v>
      </c>
      <c r="L1257" s="24" t="s">
        <v>66</v>
      </c>
      <c r="M1257" s="26">
        <v>46236</v>
      </c>
      <c r="N1257" s="27">
        <v>46236.354166666664</v>
      </c>
      <c r="O1257" s="27">
        <v>46236.520833333336</v>
      </c>
      <c r="P1257" s="24" t="s">
        <v>2196</v>
      </c>
      <c r="Q1257" s="24" t="s">
        <v>2197</v>
      </c>
      <c r="R1257" s="24" t="s">
        <v>190</v>
      </c>
      <c r="S1257" s="24" t="s">
        <v>152</v>
      </c>
      <c r="T1257" s="24" t="s">
        <v>54</v>
      </c>
      <c r="U1257" s="24" t="s">
        <v>143</v>
      </c>
      <c r="V1257" s="27">
        <v>46236.443749999999</v>
      </c>
      <c r="W1257" s="27">
        <v>46236.468055555553</v>
      </c>
      <c r="Z1257" s="24">
        <v>1</v>
      </c>
      <c r="AA1257" s="24" t="s">
        <v>60</v>
      </c>
      <c r="AB1257" s="24" t="b">
        <v>0</v>
      </c>
      <c r="AC1257" s="61"/>
    </row>
    <row r="1258" spans="2:29" ht="13.7">
      <c r="B1258" s="24" t="s">
        <v>49</v>
      </c>
      <c r="C1258" s="24" t="s">
        <v>64</v>
      </c>
      <c r="D1258" s="24" t="s">
        <v>73</v>
      </c>
      <c r="E1258" s="24">
        <v>240</v>
      </c>
      <c r="F1258" s="26">
        <v>46235</v>
      </c>
      <c r="G1258" s="24" t="s">
        <v>52</v>
      </c>
      <c r="H1258" s="24" t="s">
        <v>53</v>
      </c>
      <c r="I1258" s="24" t="s">
        <v>54</v>
      </c>
      <c r="J1258" s="24" t="s">
        <v>126</v>
      </c>
      <c r="K1258" s="24">
        <v>1</v>
      </c>
      <c r="L1258" s="24" t="s">
        <v>66</v>
      </c>
      <c r="M1258" s="26">
        <v>46236</v>
      </c>
      <c r="N1258" s="27">
        <v>46236.354166666664</v>
      </c>
      <c r="O1258" s="27">
        <v>46236.520833333336</v>
      </c>
      <c r="P1258" s="24" t="s">
        <v>2198</v>
      </c>
      <c r="Q1258" s="24" t="s">
        <v>2199</v>
      </c>
      <c r="R1258" s="24" t="s">
        <v>142</v>
      </c>
      <c r="T1258" s="24" t="s">
        <v>54</v>
      </c>
      <c r="U1258" s="24" t="s">
        <v>143</v>
      </c>
      <c r="V1258" s="27">
        <v>46236.356249999997</v>
      </c>
      <c r="W1258" s="27">
        <v>46236.384027777778</v>
      </c>
      <c r="Z1258" s="24">
        <v>1</v>
      </c>
      <c r="AA1258" s="24" t="s">
        <v>60</v>
      </c>
      <c r="AB1258" s="24" t="b">
        <v>0</v>
      </c>
      <c r="AC1258" s="61"/>
    </row>
    <row r="1259" spans="2:29" ht="13.7">
      <c r="B1259" s="24" t="s">
        <v>49</v>
      </c>
      <c r="C1259" s="24" t="s">
        <v>64</v>
      </c>
      <c r="D1259" s="24" t="s">
        <v>73</v>
      </c>
      <c r="E1259" s="24">
        <v>240</v>
      </c>
      <c r="F1259" s="26">
        <v>46235</v>
      </c>
      <c r="G1259" s="24" t="s">
        <v>52</v>
      </c>
      <c r="H1259" s="24" t="s">
        <v>53</v>
      </c>
      <c r="I1259" s="24" t="s">
        <v>54</v>
      </c>
      <c r="J1259" s="24" t="s">
        <v>126</v>
      </c>
      <c r="K1259" s="24">
        <v>1</v>
      </c>
      <c r="L1259" s="24" t="s">
        <v>66</v>
      </c>
      <c r="M1259" s="26">
        <v>46236</v>
      </c>
      <c r="N1259" s="27">
        <v>46236.354166666664</v>
      </c>
      <c r="O1259" s="27">
        <v>46236.520833333336</v>
      </c>
      <c r="P1259" s="24" t="s">
        <v>2200</v>
      </c>
      <c r="Q1259" s="24" t="s">
        <v>2201</v>
      </c>
      <c r="R1259" s="24" t="s">
        <v>142</v>
      </c>
      <c r="T1259" s="24" t="s">
        <v>54</v>
      </c>
      <c r="U1259" s="24" t="s">
        <v>143</v>
      </c>
      <c r="V1259" s="27">
        <v>46236.40347222222</v>
      </c>
      <c r="W1259" s="27">
        <v>46236.42291666667</v>
      </c>
      <c r="Z1259" s="24">
        <v>1</v>
      </c>
      <c r="AA1259" s="24" t="s">
        <v>60</v>
      </c>
      <c r="AB1259" s="24" t="b">
        <v>0</v>
      </c>
      <c r="AC1259" s="61"/>
    </row>
    <row r="1260" spans="2:29" ht="13.7">
      <c r="B1260" s="24" t="s">
        <v>49</v>
      </c>
      <c r="C1260" s="24" t="s">
        <v>64</v>
      </c>
      <c r="D1260" s="24" t="s">
        <v>73</v>
      </c>
      <c r="E1260" s="24">
        <v>240</v>
      </c>
      <c r="F1260" s="26">
        <v>46235</v>
      </c>
      <c r="G1260" s="24" t="s">
        <v>52</v>
      </c>
      <c r="H1260" s="24" t="s">
        <v>53</v>
      </c>
      <c r="I1260" s="24" t="s">
        <v>54</v>
      </c>
      <c r="J1260" s="24" t="s">
        <v>126</v>
      </c>
      <c r="K1260" s="24">
        <v>1</v>
      </c>
      <c r="L1260" s="24" t="s">
        <v>66</v>
      </c>
      <c r="M1260" s="26">
        <v>46236</v>
      </c>
      <c r="N1260" s="27">
        <v>46236.354166666664</v>
      </c>
      <c r="O1260" s="27">
        <v>46236.520833333336</v>
      </c>
      <c r="P1260" s="24" t="s">
        <v>2202</v>
      </c>
      <c r="Q1260" s="24" t="s">
        <v>2203</v>
      </c>
      <c r="R1260" s="24" t="s">
        <v>149</v>
      </c>
      <c r="T1260" s="24" t="s">
        <v>54</v>
      </c>
      <c r="U1260" s="24" t="s">
        <v>143</v>
      </c>
      <c r="V1260" s="27">
        <v>46236.486111111109</v>
      </c>
      <c r="W1260" s="27">
        <v>46236.506249999999</v>
      </c>
      <c r="Z1260" s="24">
        <v>1</v>
      </c>
      <c r="AA1260" s="24" t="s">
        <v>60</v>
      </c>
      <c r="AB1260" s="24" t="b">
        <v>0</v>
      </c>
      <c r="AC1260" s="61"/>
    </row>
    <row r="1261" spans="2:29" ht="13.7">
      <c r="B1261" s="24" t="s">
        <v>49</v>
      </c>
      <c r="C1261" s="24" t="s">
        <v>64</v>
      </c>
      <c r="D1261" s="24" t="s">
        <v>73</v>
      </c>
      <c r="E1261" s="24">
        <v>270</v>
      </c>
      <c r="F1261" s="26">
        <v>46174</v>
      </c>
      <c r="G1261" s="24" t="s">
        <v>52</v>
      </c>
      <c r="H1261" s="24" t="s">
        <v>53</v>
      </c>
      <c r="I1261" s="24" t="s">
        <v>54</v>
      </c>
      <c r="J1261" s="24" t="s">
        <v>125</v>
      </c>
      <c r="K1261" s="24">
        <v>1</v>
      </c>
      <c r="L1261" s="24" t="s">
        <v>66</v>
      </c>
      <c r="M1261" s="26">
        <v>46197</v>
      </c>
      <c r="N1261" s="27">
        <v>46197.354166666664</v>
      </c>
      <c r="O1261" s="27">
        <v>46197.541666666664</v>
      </c>
      <c r="V1261" s="27"/>
      <c r="W1261" s="27"/>
      <c r="X1261" s="24">
        <v>4</v>
      </c>
      <c r="Y1261" s="24">
        <v>0</v>
      </c>
      <c r="Z1261" s="24">
        <v>4</v>
      </c>
      <c r="AA1261" s="24" t="s">
        <v>56</v>
      </c>
      <c r="AB1261" s="24" t="b">
        <v>0</v>
      </c>
      <c r="AC1261" s="61">
        <v>0</v>
      </c>
    </row>
    <row r="1262" spans="2:29" ht="13.7">
      <c r="B1262" s="24" t="s">
        <v>49</v>
      </c>
      <c r="C1262" s="24" t="s">
        <v>64</v>
      </c>
      <c r="D1262" s="24" t="s">
        <v>73</v>
      </c>
      <c r="E1262" s="24">
        <v>270</v>
      </c>
      <c r="F1262" s="26">
        <v>46174</v>
      </c>
      <c r="G1262" s="24" t="s">
        <v>52</v>
      </c>
      <c r="H1262" s="24" t="s">
        <v>53</v>
      </c>
      <c r="I1262" s="24" t="s">
        <v>54</v>
      </c>
      <c r="J1262" s="24" t="s">
        <v>126</v>
      </c>
      <c r="K1262" s="24">
        <v>1</v>
      </c>
      <c r="L1262" s="24" t="s">
        <v>66</v>
      </c>
      <c r="M1262" s="26">
        <v>46197</v>
      </c>
      <c r="N1262" s="27">
        <v>46197.354166666664</v>
      </c>
      <c r="O1262" s="27">
        <v>46197.541666666664</v>
      </c>
      <c r="P1262" s="24" t="s">
        <v>2204</v>
      </c>
      <c r="Q1262" s="24" t="s">
        <v>2205</v>
      </c>
      <c r="R1262" s="24" t="s">
        <v>149</v>
      </c>
      <c r="T1262" s="24" t="s">
        <v>54</v>
      </c>
      <c r="U1262" s="24" t="s">
        <v>250</v>
      </c>
      <c r="V1262" s="27">
        <v>46197.402777777781</v>
      </c>
      <c r="W1262" s="27">
        <v>46197.427083333336</v>
      </c>
      <c r="Z1262" s="24">
        <v>1</v>
      </c>
      <c r="AA1262" s="24" t="s">
        <v>56</v>
      </c>
      <c r="AB1262" s="24" t="b">
        <v>0</v>
      </c>
      <c r="AC1262" s="61"/>
    </row>
    <row r="1263" spans="2:29" ht="13.7">
      <c r="B1263" s="24" t="s">
        <v>49</v>
      </c>
      <c r="C1263" s="24" t="s">
        <v>64</v>
      </c>
      <c r="D1263" s="24" t="s">
        <v>73</v>
      </c>
      <c r="E1263" s="24">
        <v>270</v>
      </c>
      <c r="F1263" s="26">
        <v>46174</v>
      </c>
      <c r="G1263" s="24" t="s">
        <v>52</v>
      </c>
      <c r="H1263" s="24" t="s">
        <v>53</v>
      </c>
      <c r="I1263" s="24" t="s">
        <v>54</v>
      </c>
      <c r="J1263" s="24" t="s">
        <v>126</v>
      </c>
      <c r="K1263" s="24">
        <v>1</v>
      </c>
      <c r="L1263" s="24" t="s">
        <v>66</v>
      </c>
      <c r="M1263" s="26">
        <v>46197</v>
      </c>
      <c r="N1263" s="27">
        <v>46197.354166666664</v>
      </c>
      <c r="O1263" s="27">
        <v>46197.541666666664</v>
      </c>
      <c r="P1263" s="24" t="s">
        <v>2206</v>
      </c>
      <c r="Q1263" s="24" t="s">
        <v>2207</v>
      </c>
      <c r="R1263" s="24" t="s">
        <v>190</v>
      </c>
      <c r="T1263" s="24" t="s">
        <v>54</v>
      </c>
      <c r="U1263" s="24" t="s">
        <v>250</v>
      </c>
      <c r="V1263" s="27">
        <v>46197.36041666667</v>
      </c>
      <c r="W1263" s="27">
        <v>46197.38958333333</v>
      </c>
      <c r="Z1263" s="24">
        <v>1</v>
      </c>
      <c r="AA1263" s="24" t="s">
        <v>56</v>
      </c>
      <c r="AB1263" s="24" t="b">
        <v>0</v>
      </c>
      <c r="AC1263" s="61"/>
    </row>
    <row r="1264" spans="2:29" ht="13.7">
      <c r="B1264" s="24" t="s">
        <v>49</v>
      </c>
      <c r="C1264" s="24" t="s">
        <v>64</v>
      </c>
      <c r="D1264" s="24" t="s">
        <v>73</v>
      </c>
      <c r="E1264" s="24">
        <v>270</v>
      </c>
      <c r="F1264" s="26">
        <v>46174</v>
      </c>
      <c r="G1264" s="24" t="s">
        <v>52</v>
      </c>
      <c r="H1264" s="24" t="s">
        <v>53</v>
      </c>
      <c r="I1264" s="24" t="s">
        <v>54</v>
      </c>
      <c r="J1264" s="24" t="s">
        <v>126</v>
      </c>
      <c r="K1264" s="24">
        <v>1</v>
      </c>
      <c r="L1264" s="24" t="s">
        <v>66</v>
      </c>
      <c r="M1264" s="26">
        <v>46197</v>
      </c>
      <c r="N1264" s="27">
        <v>46197.354166666664</v>
      </c>
      <c r="O1264" s="27">
        <v>46197.541666666664</v>
      </c>
      <c r="P1264" s="24" t="s">
        <v>2208</v>
      </c>
      <c r="Q1264" s="24" t="s">
        <v>2209</v>
      </c>
      <c r="R1264" s="24" t="s">
        <v>142</v>
      </c>
      <c r="T1264" s="24" t="s">
        <v>54</v>
      </c>
      <c r="U1264" s="24" t="s">
        <v>250</v>
      </c>
      <c r="V1264" s="27">
        <v>46197.453472222223</v>
      </c>
      <c r="W1264" s="27">
        <v>46197.479166666664</v>
      </c>
      <c r="Z1264" s="24">
        <v>1</v>
      </c>
      <c r="AA1264" s="24" t="s">
        <v>56</v>
      </c>
      <c r="AB1264" s="24" t="b">
        <v>0</v>
      </c>
      <c r="AC1264" s="61"/>
    </row>
    <row r="1265" spans="2:29" ht="13.7">
      <c r="B1265" s="24" t="s">
        <v>49</v>
      </c>
      <c r="C1265" s="24" t="s">
        <v>64</v>
      </c>
      <c r="D1265" s="24" t="s">
        <v>73</v>
      </c>
      <c r="E1265" s="24">
        <v>270</v>
      </c>
      <c r="F1265" s="26">
        <v>46174</v>
      </c>
      <c r="G1265" s="24" t="s">
        <v>52</v>
      </c>
      <c r="H1265" s="24" t="s">
        <v>53</v>
      </c>
      <c r="I1265" s="24" t="s">
        <v>54</v>
      </c>
      <c r="J1265" s="24" t="s">
        <v>126</v>
      </c>
      <c r="K1265" s="24">
        <v>1</v>
      </c>
      <c r="L1265" s="24" t="s">
        <v>66</v>
      </c>
      <c r="M1265" s="26">
        <v>46197</v>
      </c>
      <c r="N1265" s="27">
        <v>46197.354166666664</v>
      </c>
      <c r="O1265" s="27">
        <v>46197.541666666664</v>
      </c>
      <c r="P1265" s="24" t="s">
        <v>2210</v>
      </c>
      <c r="Q1265" s="24" t="s">
        <v>2211</v>
      </c>
      <c r="R1265" s="24" t="s">
        <v>190</v>
      </c>
      <c r="T1265" s="24" t="s">
        <v>54</v>
      </c>
      <c r="U1265" s="24" t="s">
        <v>250</v>
      </c>
      <c r="V1265" s="27">
        <v>46197.495138888888</v>
      </c>
      <c r="W1265" s="27">
        <v>46197.522222222222</v>
      </c>
      <c r="Z1265" s="24">
        <v>1</v>
      </c>
      <c r="AA1265" s="24" t="s">
        <v>56</v>
      </c>
      <c r="AB1265" s="24" t="b">
        <v>0</v>
      </c>
      <c r="AC1265" s="61"/>
    </row>
    <row r="1266" spans="2:29" ht="13.7">
      <c r="B1266" s="24" t="s">
        <v>49</v>
      </c>
      <c r="C1266" s="24" t="s">
        <v>64</v>
      </c>
      <c r="D1266" s="24" t="s">
        <v>73</v>
      </c>
      <c r="E1266" s="24">
        <v>270</v>
      </c>
      <c r="F1266" s="26">
        <v>46204</v>
      </c>
      <c r="G1266" s="24" t="s">
        <v>52</v>
      </c>
      <c r="H1266" s="24" t="s">
        <v>53</v>
      </c>
      <c r="I1266" s="24" t="s">
        <v>68</v>
      </c>
      <c r="J1266" s="24" t="s">
        <v>125</v>
      </c>
      <c r="K1266" s="24">
        <v>1</v>
      </c>
      <c r="L1266" s="24" t="s">
        <v>66</v>
      </c>
      <c r="M1266" s="26">
        <v>46206</v>
      </c>
      <c r="N1266" s="27">
        <v>46206.354166666664</v>
      </c>
      <c r="O1266" s="27">
        <v>46206.541666666664</v>
      </c>
      <c r="V1266" s="27"/>
      <c r="W1266" s="27"/>
      <c r="X1266" s="24">
        <v>4</v>
      </c>
      <c r="Y1266" s="24">
        <v>0</v>
      </c>
      <c r="Z1266" s="24">
        <v>4</v>
      </c>
      <c r="AA1266" s="24" t="s">
        <v>58</v>
      </c>
      <c r="AB1266" s="24" t="b">
        <v>0</v>
      </c>
      <c r="AC1266" s="61">
        <v>0</v>
      </c>
    </row>
    <row r="1267" spans="2:29" ht="13.7">
      <c r="B1267" s="24" t="s">
        <v>49</v>
      </c>
      <c r="C1267" s="24" t="s">
        <v>64</v>
      </c>
      <c r="D1267" s="24" t="s">
        <v>73</v>
      </c>
      <c r="E1267" s="24">
        <v>270</v>
      </c>
      <c r="F1267" s="26">
        <v>46204</v>
      </c>
      <c r="G1267" s="24" t="s">
        <v>52</v>
      </c>
      <c r="H1267" s="24" t="s">
        <v>53</v>
      </c>
      <c r="I1267" s="24" t="s">
        <v>68</v>
      </c>
      <c r="J1267" s="24" t="s">
        <v>126</v>
      </c>
      <c r="K1267" s="24">
        <v>1</v>
      </c>
      <c r="L1267" s="24" t="s">
        <v>66</v>
      </c>
      <c r="M1267" s="26">
        <v>46206</v>
      </c>
      <c r="N1267" s="27">
        <v>46206.354166666664</v>
      </c>
      <c r="O1267" s="27">
        <v>46206.541666666664</v>
      </c>
      <c r="P1267" s="24" t="s">
        <v>2212</v>
      </c>
      <c r="Q1267" s="24" t="s">
        <v>2213</v>
      </c>
      <c r="R1267" s="24" t="s">
        <v>636</v>
      </c>
      <c r="T1267" s="24" t="s">
        <v>68</v>
      </c>
      <c r="U1267" s="24" t="s">
        <v>547</v>
      </c>
      <c r="V1267" s="27">
        <v>46206.5</v>
      </c>
      <c r="W1267" s="27">
        <v>46206.522916666669</v>
      </c>
      <c r="Z1267" s="24">
        <v>1</v>
      </c>
      <c r="AA1267" s="24" t="s">
        <v>58</v>
      </c>
      <c r="AB1267" s="24" t="b">
        <v>0</v>
      </c>
      <c r="AC1267" s="61"/>
    </row>
    <row r="1268" spans="2:29" ht="13.7">
      <c r="B1268" s="24" t="s">
        <v>49</v>
      </c>
      <c r="C1268" s="24" t="s">
        <v>64</v>
      </c>
      <c r="D1268" s="24" t="s">
        <v>73</v>
      </c>
      <c r="E1268" s="24">
        <v>270</v>
      </c>
      <c r="F1268" s="26">
        <v>46204</v>
      </c>
      <c r="G1268" s="24" t="s">
        <v>52</v>
      </c>
      <c r="H1268" s="24" t="s">
        <v>53</v>
      </c>
      <c r="I1268" s="24" t="s">
        <v>68</v>
      </c>
      <c r="J1268" s="24" t="s">
        <v>126</v>
      </c>
      <c r="K1268" s="24">
        <v>1</v>
      </c>
      <c r="L1268" s="24" t="s">
        <v>66</v>
      </c>
      <c r="M1268" s="26">
        <v>46206</v>
      </c>
      <c r="N1268" s="27">
        <v>46206.354166666664</v>
      </c>
      <c r="O1268" s="27">
        <v>46206.541666666664</v>
      </c>
      <c r="P1268" s="24" t="s">
        <v>2214</v>
      </c>
      <c r="Q1268" s="24" t="s">
        <v>2215</v>
      </c>
      <c r="R1268" s="24" t="s">
        <v>636</v>
      </c>
      <c r="S1268" s="24" t="s">
        <v>156</v>
      </c>
      <c r="T1268" s="24" t="s">
        <v>68</v>
      </c>
      <c r="U1268" s="24" t="s">
        <v>547</v>
      </c>
      <c r="V1268" s="27">
        <v>46206.359027777777</v>
      </c>
      <c r="W1268" s="27">
        <v>46206.388194444444</v>
      </c>
      <c r="Z1268" s="24">
        <v>1</v>
      </c>
      <c r="AA1268" s="24" t="s">
        <v>58</v>
      </c>
      <c r="AB1268" s="24" t="b">
        <v>0</v>
      </c>
      <c r="AC1268" s="61"/>
    </row>
    <row r="1269" spans="2:29" ht="13.7">
      <c r="B1269" s="24" t="s">
        <v>49</v>
      </c>
      <c r="C1269" s="24" t="s">
        <v>64</v>
      </c>
      <c r="D1269" s="24" t="s">
        <v>73</v>
      </c>
      <c r="E1269" s="24">
        <v>270</v>
      </c>
      <c r="F1269" s="26">
        <v>46204</v>
      </c>
      <c r="G1269" s="24" t="s">
        <v>52</v>
      </c>
      <c r="H1269" s="24" t="s">
        <v>53</v>
      </c>
      <c r="I1269" s="24" t="s">
        <v>68</v>
      </c>
      <c r="J1269" s="24" t="s">
        <v>126</v>
      </c>
      <c r="K1269" s="24">
        <v>1</v>
      </c>
      <c r="L1269" s="24" t="s">
        <v>66</v>
      </c>
      <c r="M1269" s="26">
        <v>46206</v>
      </c>
      <c r="N1269" s="27">
        <v>46206.354166666664</v>
      </c>
      <c r="O1269" s="27">
        <v>46206.541666666664</v>
      </c>
      <c r="P1269" s="24" t="s">
        <v>2216</v>
      </c>
      <c r="Q1269" s="24" t="s">
        <v>2217</v>
      </c>
      <c r="R1269" s="24" t="s">
        <v>633</v>
      </c>
      <c r="T1269" s="24" t="s">
        <v>68</v>
      </c>
      <c r="U1269" s="24" t="s">
        <v>547</v>
      </c>
      <c r="V1269" s="27">
        <v>46206.402777777781</v>
      </c>
      <c r="W1269" s="27">
        <v>46206.425694444442</v>
      </c>
      <c r="Z1269" s="24">
        <v>1</v>
      </c>
      <c r="AA1269" s="24" t="s">
        <v>58</v>
      </c>
      <c r="AB1269" s="24" t="b">
        <v>0</v>
      </c>
      <c r="AC1269" s="61"/>
    </row>
    <row r="1270" spans="2:29" ht="13.7">
      <c r="B1270" s="24" t="s">
        <v>49</v>
      </c>
      <c r="C1270" s="24" t="s">
        <v>64</v>
      </c>
      <c r="D1270" s="24" t="s">
        <v>73</v>
      </c>
      <c r="E1270" s="24">
        <v>270</v>
      </c>
      <c r="F1270" s="26">
        <v>46204</v>
      </c>
      <c r="G1270" s="24" t="s">
        <v>52</v>
      </c>
      <c r="H1270" s="24" t="s">
        <v>53</v>
      </c>
      <c r="I1270" s="24" t="s">
        <v>68</v>
      </c>
      <c r="J1270" s="24" t="s">
        <v>126</v>
      </c>
      <c r="K1270" s="24">
        <v>1</v>
      </c>
      <c r="L1270" s="24" t="s">
        <v>66</v>
      </c>
      <c r="M1270" s="26">
        <v>46206</v>
      </c>
      <c r="N1270" s="27">
        <v>46206.354166666664</v>
      </c>
      <c r="O1270" s="27">
        <v>46206.541666666664</v>
      </c>
      <c r="P1270" s="24" t="s">
        <v>2218</v>
      </c>
      <c r="Q1270" s="24" t="s">
        <v>2219</v>
      </c>
      <c r="R1270" s="24" t="s">
        <v>636</v>
      </c>
      <c r="T1270" s="24" t="s">
        <v>68</v>
      </c>
      <c r="U1270" s="24" t="s">
        <v>547</v>
      </c>
      <c r="V1270" s="27">
        <v>46206.452777777777</v>
      </c>
      <c r="W1270" s="27">
        <v>46206.480555555558</v>
      </c>
      <c r="Z1270" s="24">
        <v>1</v>
      </c>
      <c r="AA1270" s="24" t="s">
        <v>58</v>
      </c>
      <c r="AB1270" s="24" t="b">
        <v>0</v>
      </c>
      <c r="AC1270" s="61"/>
    </row>
    <row r="1271" spans="2:29" ht="13.7">
      <c r="B1271" s="24" t="s">
        <v>49</v>
      </c>
      <c r="C1271" s="24" t="s">
        <v>64</v>
      </c>
      <c r="D1271" s="24" t="s">
        <v>73</v>
      </c>
      <c r="E1271" s="24">
        <v>270</v>
      </c>
      <c r="F1271" s="26">
        <v>46204</v>
      </c>
      <c r="G1271" s="24" t="s">
        <v>52</v>
      </c>
      <c r="H1271" s="24" t="s">
        <v>53</v>
      </c>
      <c r="I1271" s="24" t="s">
        <v>59</v>
      </c>
      <c r="J1271" s="24" t="s">
        <v>125</v>
      </c>
      <c r="K1271" s="24">
        <v>1</v>
      </c>
      <c r="L1271" s="24" t="s">
        <v>66</v>
      </c>
      <c r="M1271" s="26">
        <v>46212</v>
      </c>
      <c r="N1271" s="27">
        <v>46212.541666666664</v>
      </c>
      <c r="O1271" s="27">
        <v>46212.729166666664</v>
      </c>
      <c r="V1271" s="27"/>
      <c r="W1271" s="27"/>
      <c r="X1271" s="24">
        <v>4</v>
      </c>
      <c r="Y1271" s="24">
        <v>0</v>
      </c>
      <c r="Z1271" s="24">
        <v>4</v>
      </c>
      <c r="AA1271" s="24" t="s">
        <v>58</v>
      </c>
      <c r="AB1271" s="24" t="b">
        <v>0</v>
      </c>
      <c r="AC1271" s="61">
        <v>0</v>
      </c>
    </row>
    <row r="1272" spans="2:29" ht="13.7">
      <c r="B1272" s="24" t="s">
        <v>49</v>
      </c>
      <c r="C1272" s="24" t="s">
        <v>64</v>
      </c>
      <c r="D1272" s="24" t="s">
        <v>73</v>
      </c>
      <c r="E1272" s="24">
        <v>270</v>
      </c>
      <c r="F1272" s="26">
        <v>46204</v>
      </c>
      <c r="G1272" s="24" t="s">
        <v>52</v>
      </c>
      <c r="H1272" s="24" t="s">
        <v>53</v>
      </c>
      <c r="I1272" s="24" t="s">
        <v>59</v>
      </c>
      <c r="J1272" s="24" t="s">
        <v>126</v>
      </c>
      <c r="K1272" s="24">
        <v>1</v>
      </c>
      <c r="L1272" s="24" t="s">
        <v>66</v>
      </c>
      <c r="M1272" s="26">
        <v>46212</v>
      </c>
      <c r="N1272" s="27">
        <v>46212.541666666664</v>
      </c>
      <c r="O1272" s="27">
        <v>46212.729166666664</v>
      </c>
      <c r="P1272" s="24" t="s">
        <v>2220</v>
      </c>
      <c r="Q1272" s="24" t="s">
        <v>2221</v>
      </c>
      <c r="R1272" s="24" t="s">
        <v>217</v>
      </c>
      <c r="S1272" s="24" t="s">
        <v>152</v>
      </c>
      <c r="T1272" s="24" t="s">
        <v>59</v>
      </c>
      <c r="U1272" s="24" t="s">
        <v>480</v>
      </c>
      <c r="V1272" s="27">
        <v>46212.545138888891</v>
      </c>
      <c r="W1272" s="27">
        <v>46212.570138888892</v>
      </c>
      <c r="Z1272" s="24">
        <v>1</v>
      </c>
      <c r="AA1272" s="24" t="s">
        <v>58</v>
      </c>
      <c r="AB1272" s="24" t="b">
        <v>0</v>
      </c>
      <c r="AC1272" s="61"/>
    </row>
    <row r="1273" spans="2:29" ht="13.7">
      <c r="B1273" s="24" t="s">
        <v>49</v>
      </c>
      <c r="C1273" s="24" t="s">
        <v>64</v>
      </c>
      <c r="D1273" s="24" t="s">
        <v>73</v>
      </c>
      <c r="E1273" s="24">
        <v>270</v>
      </c>
      <c r="F1273" s="26">
        <v>46204</v>
      </c>
      <c r="G1273" s="24" t="s">
        <v>52</v>
      </c>
      <c r="H1273" s="24" t="s">
        <v>53</v>
      </c>
      <c r="I1273" s="24" t="s">
        <v>59</v>
      </c>
      <c r="J1273" s="24" t="s">
        <v>126</v>
      </c>
      <c r="K1273" s="24">
        <v>1</v>
      </c>
      <c r="L1273" s="24" t="s">
        <v>66</v>
      </c>
      <c r="M1273" s="26">
        <v>46212</v>
      </c>
      <c r="N1273" s="27">
        <v>46212.541666666664</v>
      </c>
      <c r="O1273" s="27">
        <v>46212.729166666664</v>
      </c>
      <c r="P1273" s="24" t="s">
        <v>2222</v>
      </c>
      <c r="Q1273" s="24" t="s">
        <v>2223</v>
      </c>
      <c r="R1273" s="24" t="s">
        <v>168</v>
      </c>
      <c r="S1273" s="24" t="s">
        <v>160</v>
      </c>
      <c r="T1273" s="24" t="s">
        <v>59</v>
      </c>
      <c r="U1273" s="24" t="s">
        <v>480</v>
      </c>
      <c r="V1273" s="27">
        <v>46212.590277777781</v>
      </c>
      <c r="W1273" s="27">
        <v>46212.621527777781</v>
      </c>
      <c r="Z1273" s="24">
        <v>1</v>
      </c>
      <c r="AA1273" s="24" t="s">
        <v>58</v>
      </c>
      <c r="AB1273" s="24" t="b">
        <v>0</v>
      </c>
      <c r="AC1273" s="61"/>
    </row>
    <row r="1274" spans="2:29" ht="13.7">
      <c r="B1274" s="24" t="s">
        <v>49</v>
      </c>
      <c r="C1274" s="24" t="s">
        <v>64</v>
      </c>
      <c r="D1274" s="24" t="s">
        <v>73</v>
      </c>
      <c r="E1274" s="24">
        <v>270</v>
      </c>
      <c r="F1274" s="26">
        <v>46204</v>
      </c>
      <c r="G1274" s="24" t="s">
        <v>52</v>
      </c>
      <c r="H1274" s="24" t="s">
        <v>53</v>
      </c>
      <c r="I1274" s="24" t="s">
        <v>59</v>
      </c>
      <c r="J1274" s="24" t="s">
        <v>126</v>
      </c>
      <c r="K1274" s="24">
        <v>1</v>
      </c>
      <c r="L1274" s="24" t="s">
        <v>66</v>
      </c>
      <c r="M1274" s="26">
        <v>46212</v>
      </c>
      <c r="N1274" s="27">
        <v>46212.541666666664</v>
      </c>
      <c r="O1274" s="27">
        <v>46212.729166666664</v>
      </c>
      <c r="P1274" s="24" t="s">
        <v>2224</v>
      </c>
      <c r="Q1274" s="24" t="s">
        <v>2225</v>
      </c>
      <c r="R1274" s="24" t="s">
        <v>284</v>
      </c>
      <c r="S1274" s="24" t="s">
        <v>198</v>
      </c>
      <c r="T1274" s="24" t="s">
        <v>59</v>
      </c>
      <c r="U1274" s="24" t="s">
        <v>480</v>
      </c>
      <c r="V1274" s="27">
        <v>46212.637499999997</v>
      </c>
      <c r="W1274" s="27">
        <v>46212.666666666664</v>
      </c>
      <c r="Z1274" s="24">
        <v>1</v>
      </c>
      <c r="AA1274" s="24" t="s">
        <v>58</v>
      </c>
      <c r="AB1274" s="24" t="b">
        <v>0</v>
      </c>
      <c r="AC1274" s="61"/>
    </row>
    <row r="1275" spans="2:29" ht="13.7">
      <c r="B1275" s="24" t="s">
        <v>49</v>
      </c>
      <c r="C1275" s="24" t="s">
        <v>64</v>
      </c>
      <c r="D1275" s="24" t="s">
        <v>73</v>
      </c>
      <c r="E1275" s="24">
        <v>270</v>
      </c>
      <c r="F1275" s="26">
        <v>46204</v>
      </c>
      <c r="G1275" s="24" t="s">
        <v>52</v>
      </c>
      <c r="H1275" s="24" t="s">
        <v>53</v>
      </c>
      <c r="I1275" s="24" t="s">
        <v>59</v>
      </c>
      <c r="J1275" s="24" t="s">
        <v>126</v>
      </c>
      <c r="K1275" s="24">
        <v>1</v>
      </c>
      <c r="L1275" s="24" t="s">
        <v>66</v>
      </c>
      <c r="M1275" s="26">
        <v>46212</v>
      </c>
      <c r="N1275" s="27">
        <v>46212.541666666664</v>
      </c>
      <c r="O1275" s="27">
        <v>46212.729166666664</v>
      </c>
      <c r="P1275" s="24" t="s">
        <v>2226</v>
      </c>
      <c r="Q1275" s="24" t="s">
        <v>2227</v>
      </c>
      <c r="R1275" s="24" t="s">
        <v>174</v>
      </c>
      <c r="S1275" s="24" t="s">
        <v>156</v>
      </c>
      <c r="T1275" s="24" t="s">
        <v>59</v>
      </c>
      <c r="U1275" s="24" t="s">
        <v>480</v>
      </c>
      <c r="V1275" s="27">
        <v>46212.685416666667</v>
      </c>
      <c r="W1275" s="27">
        <v>46212.709722222222</v>
      </c>
      <c r="Z1275" s="24">
        <v>1</v>
      </c>
      <c r="AA1275" s="24" t="s">
        <v>58</v>
      </c>
      <c r="AB1275" s="24" t="b">
        <v>0</v>
      </c>
      <c r="AC1275" s="61"/>
    </row>
    <row r="1276" spans="2:29" ht="13.7">
      <c r="B1276" s="24" t="s">
        <v>49</v>
      </c>
      <c r="C1276" s="24" t="s">
        <v>64</v>
      </c>
      <c r="D1276" s="24" t="s">
        <v>73</v>
      </c>
      <c r="E1276" s="24">
        <v>270</v>
      </c>
      <c r="F1276" s="26">
        <v>46235</v>
      </c>
      <c r="G1276" s="24" t="s">
        <v>52</v>
      </c>
      <c r="H1276" s="24" t="s">
        <v>53</v>
      </c>
      <c r="I1276" s="24" t="s">
        <v>57</v>
      </c>
      <c r="J1276" s="24" t="s">
        <v>125</v>
      </c>
      <c r="K1276" s="24">
        <v>1</v>
      </c>
      <c r="L1276" s="24" t="s">
        <v>66</v>
      </c>
      <c r="M1276" s="26">
        <v>46238</v>
      </c>
      <c r="N1276" s="27">
        <v>46238.333333333336</v>
      </c>
      <c r="O1276" s="27">
        <v>46238.520833333336</v>
      </c>
      <c r="V1276" s="27"/>
      <c r="W1276" s="27"/>
      <c r="X1276" s="24">
        <v>4</v>
      </c>
      <c r="Y1276" s="24">
        <v>0</v>
      </c>
      <c r="Z1276" s="24">
        <v>4</v>
      </c>
      <c r="AA1276" s="24" t="s">
        <v>60</v>
      </c>
      <c r="AB1276" s="24" t="b">
        <v>0</v>
      </c>
      <c r="AC1276" s="61">
        <v>0</v>
      </c>
    </row>
    <row r="1277" spans="2:29" ht="13.7">
      <c r="B1277" s="24" t="s">
        <v>49</v>
      </c>
      <c r="C1277" s="24" t="s">
        <v>64</v>
      </c>
      <c r="D1277" s="24" t="s">
        <v>73</v>
      </c>
      <c r="E1277" s="24">
        <v>270</v>
      </c>
      <c r="F1277" s="26">
        <v>46235</v>
      </c>
      <c r="G1277" s="24" t="s">
        <v>52</v>
      </c>
      <c r="H1277" s="24" t="s">
        <v>53</v>
      </c>
      <c r="I1277" s="24" t="s">
        <v>57</v>
      </c>
      <c r="J1277" s="24" t="s">
        <v>126</v>
      </c>
      <c r="K1277" s="24">
        <v>1</v>
      </c>
      <c r="L1277" s="24" t="s">
        <v>66</v>
      </c>
      <c r="M1277" s="26">
        <v>46238</v>
      </c>
      <c r="N1277" s="27">
        <v>46238.333333333336</v>
      </c>
      <c r="O1277" s="27">
        <v>46238.520833333336</v>
      </c>
      <c r="P1277" s="24" t="s">
        <v>2228</v>
      </c>
      <c r="Q1277" s="24" t="s">
        <v>2229</v>
      </c>
      <c r="R1277" s="24" t="s">
        <v>155</v>
      </c>
      <c r="T1277" s="24" t="s">
        <v>57</v>
      </c>
      <c r="U1277" s="24" t="s">
        <v>341</v>
      </c>
      <c r="V1277" s="27">
        <v>46238.387499999997</v>
      </c>
      <c r="W1277" s="27">
        <v>46238.409722222219</v>
      </c>
      <c r="Z1277" s="24">
        <v>1</v>
      </c>
      <c r="AA1277" s="24" t="s">
        <v>60</v>
      </c>
      <c r="AB1277" s="24" t="b">
        <v>0</v>
      </c>
      <c r="AC1277" s="61"/>
    </row>
    <row r="1278" spans="2:29" ht="13.7">
      <c r="B1278" s="24" t="s">
        <v>49</v>
      </c>
      <c r="C1278" s="24" t="s">
        <v>64</v>
      </c>
      <c r="D1278" s="24" t="s">
        <v>73</v>
      </c>
      <c r="E1278" s="24">
        <v>270</v>
      </c>
      <c r="F1278" s="26">
        <v>46235</v>
      </c>
      <c r="G1278" s="24" t="s">
        <v>52</v>
      </c>
      <c r="H1278" s="24" t="s">
        <v>53</v>
      </c>
      <c r="I1278" s="24" t="s">
        <v>57</v>
      </c>
      <c r="J1278" s="24" t="s">
        <v>126</v>
      </c>
      <c r="K1278" s="24">
        <v>1</v>
      </c>
      <c r="L1278" s="24" t="s">
        <v>66</v>
      </c>
      <c r="M1278" s="26">
        <v>46238</v>
      </c>
      <c r="N1278" s="27">
        <v>46238.333333333336</v>
      </c>
      <c r="O1278" s="27">
        <v>46238.520833333336</v>
      </c>
      <c r="P1278" s="24" t="s">
        <v>2230</v>
      </c>
      <c r="Q1278" s="24" t="s">
        <v>2231</v>
      </c>
      <c r="R1278" s="24" t="s">
        <v>155</v>
      </c>
      <c r="T1278" s="24" t="s">
        <v>57</v>
      </c>
      <c r="U1278" s="24" t="s">
        <v>341</v>
      </c>
      <c r="V1278" s="27">
        <v>46238.430555555555</v>
      </c>
      <c r="W1278" s="27">
        <v>46238.456944444442</v>
      </c>
      <c r="Z1278" s="24">
        <v>1</v>
      </c>
      <c r="AA1278" s="24" t="s">
        <v>60</v>
      </c>
      <c r="AB1278" s="24" t="b">
        <v>0</v>
      </c>
      <c r="AC1278" s="61"/>
    </row>
    <row r="1279" spans="2:29" ht="13.7">
      <c r="B1279" s="24" t="s">
        <v>49</v>
      </c>
      <c r="C1279" s="24" t="s">
        <v>64</v>
      </c>
      <c r="D1279" s="24" t="s">
        <v>73</v>
      </c>
      <c r="E1279" s="24">
        <v>270</v>
      </c>
      <c r="F1279" s="26">
        <v>46235</v>
      </c>
      <c r="G1279" s="24" t="s">
        <v>52</v>
      </c>
      <c r="H1279" s="24" t="s">
        <v>53</v>
      </c>
      <c r="I1279" s="24" t="s">
        <v>57</v>
      </c>
      <c r="J1279" s="24" t="s">
        <v>126</v>
      </c>
      <c r="K1279" s="24">
        <v>1</v>
      </c>
      <c r="L1279" s="24" t="s">
        <v>66</v>
      </c>
      <c r="M1279" s="26">
        <v>46238</v>
      </c>
      <c r="N1279" s="27">
        <v>46238.333333333336</v>
      </c>
      <c r="O1279" s="27">
        <v>46238.520833333336</v>
      </c>
      <c r="P1279" s="24" t="s">
        <v>2232</v>
      </c>
      <c r="Q1279" s="24" t="s">
        <v>2233</v>
      </c>
      <c r="R1279" s="24" t="s">
        <v>165</v>
      </c>
      <c r="T1279" s="24" t="s">
        <v>57</v>
      </c>
      <c r="U1279" s="24" t="s">
        <v>341</v>
      </c>
      <c r="V1279" s="27">
        <v>46238.474305555559</v>
      </c>
      <c r="W1279" s="27">
        <v>46238.505555555559</v>
      </c>
      <c r="Z1279" s="24">
        <v>1</v>
      </c>
      <c r="AA1279" s="24" t="s">
        <v>60</v>
      </c>
      <c r="AB1279" s="24" t="b">
        <v>0</v>
      </c>
      <c r="AC1279" s="61"/>
    </row>
    <row r="1280" spans="2:29" ht="13.7">
      <c r="B1280" s="24" t="s">
        <v>49</v>
      </c>
      <c r="C1280" s="24" t="s">
        <v>64</v>
      </c>
      <c r="D1280" s="24" t="s">
        <v>73</v>
      </c>
      <c r="E1280" s="24">
        <v>270</v>
      </c>
      <c r="F1280" s="26">
        <v>46235</v>
      </c>
      <c r="G1280" s="24" t="s">
        <v>52</v>
      </c>
      <c r="H1280" s="24" t="s">
        <v>53</v>
      </c>
      <c r="I1280" s="24" t="s">
        <v>57</v>
      </c>
      <c r="J1280" s="24" t="s">
        <v>126</v>
      </c>
      <c r="K1280" s="24">
        <v>1</v>
      </c>
      <c r="L1280" s="24" t="s">
        <v>66</v>
      </c>
      <c r="M1280" s="26">
        <v>46238</v>
      </c>
      <c r="N1280" s="27">
        <v>46238.333333333336</v>
      </c>
      <c r="O1280" s="27">
        <v>46238.520833333336</v>
      </c>
      <c r="P1280" s="24" t="s">
        <v>2234</v>
      </c>
      <c r="Q1280" s="24" t="s">
        <v>2235</v>
      </c>
      <c r="R1280" s="24" t="s">
        <v>165</v>
      </c>
      <c r="T1280" s="24" t="s">
        <v>57</v>
      </c>
      <c r="U1280" s="24" t="s">
        <v>341</v>
      </c>
      <c r="V1280" s="27">
        <v>46238.336111111108</v>
      </c>
      <c r="W1280" s="27">
        <v>46238.363888888889</v>
      </c>
      <c r="Z1280" s="24">
        <v>1</v>
      </c>
      <c r="AA1280" s="24" t="s">
        <v>60</v>
      </c>
      <c r="AB1280" s="24" t="b">
        <v>0</v>
      </c>
      <c r="AC1280" s="61"/>
    </row>
    <row r="1281" spans="2:29" ht="13.7">
      <c r="B1281" s="24" t="s">
        <v>49</v>
      </c>
      <c r="C1281" s="24" t="s">
        <v>64</v>
      </c>
      <c r="D1281" s="24" t="s">
        <v>73</v>
      </c>
      <c r="E1281" s="24">
        <v>270</v>
      </c>
      <c r="F1281" s="26">
        <v>46235</v>
      </c>
      <c r="G1281" s="24" t="s">
        <v>52</v>
      </c>
      <c r="H1281" s="24" t="s">
        <v>53</v>
      </c>
      <c r="I1281" s="24" t="s">
        <v>59</v>
      </c>
      <c r="J1281" s="24" t="s">
        <v>125</v>
      </c>
      <c r="K1281" s="24">
        <v>1</v>
      </c>
      <c r="L1281" s="24" t="s">
        <v>66</v>
      </c>
      <c r="M1281" s="26">
        <v>46250</v>
      </c>
      <c r="N1281" s="27">
        <v>46250.354166666664</v>
      </c>
      <c r="O1281" s="27">
        <v>46250.541666666664</v>
      </c>
      <c r="V1281" s="27"/>
      <c r="W1281" s="27"/>
      <c r="X1281" s="24">
        <v>4</v>
      </c>
      <c r="Y1281" s="24">
        <v>0</v>
      </c>
      <c r="Z1281" s="24">
        <v>4</v>
      </c>
      <c r="AA1281" s="24" t="s">
        <v>60</v>
      </c>
      <c r="AB1281" s="24" t="b">
        <v>0</v>
      </c>
      <c r="AC1281" s="61">
        <v>0</v>
      </c>
    </row>
    <row r="1282" spans="2:29" ht="13.7">
      <c r="B1282" s="24" t="s">
        <v>49</v>
      </c>
      <c r="C1282" s="24" t="s">
        <v>64</v>
      </c>
      <c r="D1282" s="24" t="s">
        <v>73</v>
      </c>
      <c r="E1282" s="24">
        <v>270</v>
      </c>
      <c r="F1282" s="26">
        <v>46235</v>
      </c>
      <c r="G1282" s="24" t="s">
        <v>52</v>
      </c>
      <c r="H1282" s="24" t="s">
        <v>53</v>
      </c>
      <c r="I1282" s="24" t="s">
        <v>59</v>
      </c>
      <c r="J1282" s="24" t="s">
        <v>126</v>
      </c>
      <c r="K1282" s="24">
        <v>1</v>
      </c>
      <c r="L1282" s="24" t="s">
        <v>66</v>
      </c>
      <c r="M1282" s="26">
        <v>46250</v>
      </c>
      <c r="N1282" s="27">
        <v>46250.354166666664</v>
      </c>
      <c r="O1282" s="27">
        <v>46250.541666666664</v>
      </c>
      <c r="P1282" s="24" t="s">
        <v>2236</v>
      </c>
      <c r="Q1282" s="24" t="s">
        <v>2237</v>
      </c>
      <c r="R1282" s="24" t="s">
        <v>174</v>
      </c>
      <c r="T1282" s="24" t="s">
        <v>59</v>
      </c>
      <c r="U1282" s="24" t="s">
        <v>547</v>
      </c>
      <c r="V1282" s="27">
        <v>46250.498611111114</v>
      </c>
      <c r="W1282" s="27">
        <v>46250.531944444447</v>
      </c>
      <c r="Z1282" s="24">
        <v>1</v>
      </c>
      <c r="AA1282" s="24" t="s">
        <v>60</v>
      </c>
      <c r="AB1282" s="24" t="b">
        <v>0</v>
      </c>
      <c r="AC1282" s="61"/>
    </row>
    <row r="1283" spans="2:29" ht="13.7">
      <c r="B1283" s="24" t="s">
        <v>49</v>
      </c>
      <c r="C1283" s="24" t="s">
        <v>64</v>
      </c>
      <c r="D1283" s="24" t="s">
        <v>73</v>
      </c>
      <c r="E1283" s="24">
        <v>270</v>
      </c>
      <c r="F1283" s="26">
        <v>46235</v>
      </c>
      <c r="G1283" s="24" t="s">
        <v>52</v>
      </c>
      <c r="H1283" s="24" t="s">
        <v>53</v>
      </c>
      <c r="I1283" s="24" t="s">
        <v>59</v>
      </c>
      <c r="J1283" s="24" t="s">
        <v>126</v>
      </c>
      <c r="K1283" s="24">
        <v>1</v>
      </c>
      <c r="L1283" s="24" t="s">
        <v>66</v>
      </c>
      <c r="M1283" s="26">
        <v>46250</v>
      </c>
      <c r="N1283" s="27">
        <v>46250.354166666664</v>
      </c>
      <c r="O1283" s="27">
        <v>46250.541666666664</v>
      </c>
      <c r="P1283" s="24" t="s">
        <v>2238</v>
      </c>
      <c r="Q1283" s="24" t="s">
        <v>2239</v>
      </c>
      <c r="R1283" s="24" t="s">
        <v>284</v>
      </c>
      <c r="S1283" s="24" t="s">
        <v>213</v>
      </c>
      <c r="T1283" s="24" t="s">
        <v>59</v>
      </c>
      <c r="U1283" s="24" t="s">
        <v>547</v>
      </c>
      <c r="V1283" s="27">
        <v>46250.455555555556</v>
      </c>
      <c r="W1283" s="27">
        <v>46250.486111111109</v>
      </c>
      <c r="Z1283" s="24">
        <v>1</v>
      </c>
      <c r="AA1283" s="24" t="s">
        <v>60</v>
      </c>
      <c r="AB1283" s="24" t="b">
        <v>0</v>
      </c>
      <c r="AC1283" s="61"/>
    </row>
    <row r="1284" spans="2:29" ht="13.7">
      <c r="B1284" s="24" t="s">
        <v>49</v>
      </c>
      <c r="C1284" s="24" t="s">
        <v>64</v>
      </c>
      <c r="D1284" s="24" t="s">
        <v>73</v>
      </c>
      <c r="E1284" s="24">
        <v>270</v>
      </c>
      <c r="F1284" s="26">
        <v>46235</v>
      </c>
      <c r="G1284" s="24" t="s">
        <v>52</v>
      </c>
      <c r="H1284" s="24" t="s">
        <v>53</v>
      </c>
      <c r="I1284" s="24" t="s">
        <v>59</v>
      </c>
      <c r="J1284" s="24" t="s">
        <v>126</v>
      </c>
      <c r="K1284" s="24">
        <v>1</v>
      </c>
      <c r="L1284" s="24" t="s">
        <v>66</v>
      </c>
      <c r="M1284" s="26">
        <v>46250</v>
      </c>
      <c r="N1284" s="27">
        <v>46250.354166666664</v>
      </c>
      <c r="O1284" s="27">
        <v>46250.541666666664</v>
      </c>
      <c r="P1284" s="24" t="s">
        <v>2240</v>
      </c>
      <c r="Q1284" s="24" t="s">
        <v>2241</v>
      </c>
      <c r="R1284" s="24" t="s">
        <v>284</v>
      </c>
      <c r="T1284" s="24" t="s">
        <v>59</v>
      </c>
      <c r="U1284" s="24" t="s">
        <v>547</v>
      </c>
      <c r="V1284" s="27">
        <v>46250.357638888891</v>
      </c>
      <c r="W1284" s="27">
        <v>46250.38958333333</v>
      </c>
      <c r="Z1284" s="24">
        <v>1</v>
      </c>
      <c r="AA1284" s="24" t="s">
        <v>60</v>
      </c>
      <c r="AB1284" s="24" t="b">
        <v>0</v>
      </c>
      <c r="AC1284" s="61"/>
    </row>
    <row r="1285" spans="2:29" ht="13.7">
      <c r="B1285" s="24" t="s">
        <v>49</v>
      </c>
      <c r="C1285" s="24" t="s">
        <v>64</v>
      </c>
      <c r="D1285" s="24" t="s">
        <v>73</v>
      </c>
      <c r="E1285" s="24">
        <v>270</v>
      </c>
      <c r="F1285" s="26">
        <v>46235</v>
      </c>
      <c r="G1285" s="24" t="s">
        <v>52</v>
      </c>
      <c r="H1285" s="24" t="s">
        <v>53</v>
      </c>
      <c r="I1285" s="24" t="s">
        <v>59</v>
      </c>
      <c r="J1285" s="24" t="s">
        <v>126</v>
      </c>
      <c r="K1285" s="24">
        <v>1</v>
      </c>
      <c r="L1285" s="24" t="s">
        <v>66</v>
      </c>
      <c r="M1285" s="26">
        <v>46250</v>
      </c>
      <c r="N1285" s="27">
        <v>46250.354166666664</v>
      </c>
      <c r="O1285" s="27">
        <v>46250.541666666664</v>
      </c>
      <c r="P1285" s="24" t="s">
        <v>2242</v>
      </c>
      <c r="Q1285" s="24" t="s">
        <v>2243</v>
      </c>
      <c r="R1285" s="24" t="s">
        <v>168</v>
      </c>
      <c r="S1285" s="24" t="s">
        <v>160</v>
      </c>
      <c r="T1285" s="24" t="s">
        <v>59</v>
      </c>
      <c r="U1285" s="24" t="s">
        <v>547</v>
      </c>
      <c r="V1285" s="27">
        <v>46250.402777777781</v>
      </c>
      <c r="W1285" s="27">
        <v>46250.431944444441</v>
      </c>
      <c r="Z1285" s="24">
        <v>1</v>
      </c>
      <c r="AA1285" s="24" t="s">
        <v>60</v>
      </c>
      <c r="AB1285" s="24" t="b">
        <v>0</v>
      </c>
      <c r="AC1285" s="61"/>
    </row>
    <row r="1286" spans="2:29" ht="13.7">
      <c r="B1286" s="24" t="s">
        <v>49</v>
      </c>
      <c r="C1286" s="24" t="s">
        <v>64</v>
      </c>
      <c r="D1286" s="24" t="s">
        <v>73</v>
      </c>
      <c r="E1286" s="24">
        <v>270</v>
      </c>
      <c r="F1286" s="26">
        <v>46235</v>
      </c>
      <c r="G1286" s="24" t="s">
        <v>52</v>
      </c>
      <c r="H1286" s="24" t="s">
        <v>53</v>
      </c>
      <c r="I1286" s="24" t="s">
        <v>67</v>
      </c>
      <c r="J1286" s="24" t="s">
        <v>125</v>
      </c>
      <c r="K1286" s="24">
        <v>1</v>
      </c>
      <c r="L1286" s="24" t="s">
        <v>66</v>
      </c>
      <c r="M1286" s="26">
        <v>46258</v>
      </c>
      <c r="N1286" s="27">
        <v>46258.375</v>
      </c>
      <c r="O1286" s="27">
        <v>46258.5625</v>
      </c>
      <c r="V1286" s="27"/>
      <c r="W1286" s="27"/>
      <c r="X1286" s="24">
        <v>4</v>
      </c>
      <c r="Y1286" s="24">
        <v>0</v>
      </c>
      <c r="Z1286" s="24">
        <v>4</v>
      </c>
      <c r="AA1286" s="24" t="s">
        <v>60</v>
      </c>
      <c r="AB1286" s="24" t="b">
        <v>0</v>
      </c>
      <c r="AC1286" s="61">
        <v>0</v>
      </c>
    </row>
    <row r="1287" spans="2:29" ht="13.7">
      <c r="B1287" s="24" t="s">
        <v>49</v>
      </c>
      <c r="C1287" s="24" t="s">
        <v>64</v>
      </c>
      <c r="D1287" s="24" t="s">
        <v>73</v>
      </c>
      <c r="E1287" s="24">
        <v>270</v>
      </c>
      <c r="F1287" s="26">
        <v>46235</v>
      </c>
      <c r="G1287" s="24" t="s">
        <v>52</v>
      </c>
      <c r="H1287" s="24" t="s">
        <v>53</v>
      </c>
      <c r="I1287" s="24" t="s">
        <v>67</v>
      </c>
      <c r="J1287" s="24" t="s">
        <v>126</v>
      </c>
      <c r="K1287" s="24">
        <v>1</v>
      </c>
      <c r="L1287" s="24" t="s">
        <v>66</v>
      </c>
      <c r="M1287" s="26">
        <v>46258</v>
      </c>
      <c r="N1287" s="27">
        <v>46258.375</v>
      </c>
      <c r="O1287" s="27">
        <v>46258.5625</v>
      </c>
      <c r="P1287" s="24" t="s">
        <v>2244</v>
      </c>
      <c r="Q1287" s="24" t="s">
        <v>2245</v>
      </c>
      <c r="R1287" s="24" t="s">
        <v>687</v>
      </c>
      <c r="T1287" s="24" t="s">
        <v>67</v>
      </c>
      <c r="U1287" s="24" t="s">
        <v>341</v>
      </c>
      <c r="V1287" s="27">
        <v>46258.428472222222</v>
      </c>
      <c r="W1287" s="27">
        <v>46258.45416666667</v>
      </c>
      <c r="Z1287" s="24">
        <v>1</v>
      </c>
      <c r="AA1287" s="24" t="s">
        <v>60</v>
      </c>
      <c r="AB1287" s="24" t="b">
        <v>0</v>
      </c>
      <c r="AC1287" s="61"/>
    </row>
    <row r="1288" spans="2:29" ht="13.7">
      <c r="B1288" s="24" t="s">
        <v>49</v>
      </c>
      <c r="C1288" s="24" t="s">
        <v>64</v>
      </c>
      <c r="D1288" s="24" t="s">
        <v>73</v>
      </c>
      <c r="E1288" s="24">
        <v>270</v>
      </c>
      <c r="F1288" s="26">
        <v>46235</v>
      </c>
      <c r="G1288" s="24" t="s">
        <v>52</v>
      </c>
      <c r="H1288" s="24" t="s">
        <v>53</v>
      </c>
      <c r="I1288" s="24" t="s">
        <v>67</v>
      </c>
      <c r="J1288" s="24" t="s">
        <v>126</v>
      </c>
      <c r="K1288" s="24">
        <v>1</v>
      </c>
      <c r="L1288" s="24" t="s">
        <v>66</v>
      </c>
      <c r="M1288" s="26">
        <v>46258</v>
      </c>
      <c r="N1288" s="27">
        <v>46258.375</v>
      </c>
      <c r="O1288" s="27">
        <v>46258.5625</v>
      </c>
      <c r="P1288" s="24" t="s">
        <v>2246</v>
      </c>
      <c r="Q1288" s="24" t="s">
        <v>2247</v>
      </c>
      <c r="R1288" s="24" t="s">
        <v>687</v>
      </c>
      <c r="T1288" s="24" t="s">
        <v>67</v>
      </c>
      <c r="U1288" s="24" t="s">
        <v>341</v>
      </c>
      <c r="V1288" s="27">
        <v>46258.474999999999</v>
      </c>
      <c r="W1288" s="27">
        <v>46258.505555555559</v>
      </c>
      <c r="Z1288" s="24">
        <v>1</v>
      </c>
      <c r="AA1288" s="24" t="s">
        <v>60</v>
      </c>
      <c r="AB1288" s="24" t="b">
        <v>0</v>
      </c>
      <c r="AC1288" s="61"/>
    </row>
    <row r="1289" spans="2:29" ht="13.7">
      <c r="B1289" s="24" t="s">
        <v>49</v>
      </c>
      <c r="C1289" s="24" t="s">
        <v>64</v>
      </c>
      <c r="D1289" s="24" t="s">
        <v>73</v>
      </c>
      <c r="E1289" s="24">
        <v>270</v>
      </c>
      <c r="F1289" s="26">
        <v>46235</v>
      </c>
      <c r="G1289" s="24" t="s">
        <v>52</v>
      </c>
      <c r="H1289" s="24" t="s">
        <v>53</v>
      </c>
      <c r="I1289" s="24" t="s">
        <v>67</v>
      </c>
      <c r="J1289" s="24" t="s">
        <v>126</v>
      </c>
      <c r="K1289" s="24">
        <v>1</v>
      </c>
      <c r="L1289" s="24" t="s">
        <v>66</v>
      </c>
      <c r="M1289" s="26">
        <v>46258</v>
      </c>
      <c r="N1289" s="27">
        <v>46258.375</v>
      </c>
      <c r="O1289" s="27">
        <v>46258.5625</v>
      </c>
      <c r="P1289" s="24" t="s">
        <v>2248</v>
      </c>
      <c r="Q1289" s="24" t="s">
        <v>2249</v>
      </c>
      <c r="R1289" s="24" t="s">
        <v>611</v>
      </c>
      <c r="T1289" s="24" t="s">
        <v>67</v>
      </c>
      <c r="U1289" s="24" t="s">
        <v>341</v>
      </c>
      <c r="V1289" s="27">
        <v>46258.520833333336</v>
      </c>
      <c r="W1289" s="27">
        <v>46258.548611111109</v>
      </c>
      <c r="Z1289" s="24">
        <v>1</v>
      </c>
      <c r="AA1289" s="24" t="s">
        <v>60</v>
      </c>
      <c r="AB1289" s="24" t="b">
        <v>0</v>
      </c>
      <c r="AC1289" s="61"/>
    </row>
    <row r="1290" spans="2:29" ht="13.7">
      <c r="B1290" s="24" t="s">
        <v>49</v>
      </c>
      <c r="C1290" s="24" t="s">
        <v>64</v>
      </c>
      <c r="D1290" s="24" t="s">
        <v>73</v>
      </c>
      <c r="E1290" s="24">
        <v>270</v>
      </c>
      <c r="F1290" s="26">
        <v>46235</v>
      </c>
      <c r="G1290" s="24" t="s">
        <v>52</v>
      </c>
      <c r="H1290" s="24" t="s">
        <v>53</v>
      </c>
      <c r="I1290" s="24" t="s">
        <v>67</v>
      </c>
      <c r="J1290" s="24" t="s">
        <v>126</v>
      </c>
      <c r="K1290" s="24">
        <v>1</v>
      </c>
      <c r="L1290" s="24" t="s">
        <v>66</v>
      </c>
      <c r="M1290" s="26">
        <v>46258</v>
      </c>
      <c r="N1290" s="27">
        <v>46258.375</v>
      </c>
      <c r="O1290" s="27">
        <v>46258.5625</v>
      </c>
      <c r="P1290" s="24" t="s">
        <v>2250</v>
      </c>
      <c r="Q1290" s="24" t="s">
        <v>2251</v>
      </c>
      <c r="R1290" s="24" t="s">
        <v>605</v>
      </c>
      <c r="T1290" s="24" t="s">
        <v>67</v>
      </c>
      <c r="U1290" s="24" t="s">
        <v>341</v>
      </c>
      <c r="V1290" s="27">
        <v>46258.378472222219</v>
      </c>
      <c r="W1290" s="27">
        <v>46258.408333333333</v>
      </c>
      <c r="Z1290" s="24">
        <v>1</v>
      </c>
      <c r="AA1290" s="24" t="s">
        <v>60</v>
      </c>
      <c r="AB1290" s="24" t="b">
        <v>0</v>
      </c>
      <c r="AC1290" s="61"/>
    </row>
    <row r="1291" spans="2:29" ht="13.7">
      <c r="B1291" s="24" t="s">
        <v>49</v>
      </c>
      <c r="C1291" s="24" t="s">
        <v>64</v>
      </c>
      <c r="D1291" s="24" t="s">
        <v>73</v>
      </c>
      <c r="E1291" s="24">
        <v>270</v>
      </c>
      <c r="F1291" s="26">
        <v>46235</v>
      </c>
      <c r="G1291" s="24" t="s">
        <v>52</v>
      </c>
      <c r="H1291" s="24" t="s">
        <v>53</v>
      </c>
      <c r="I1291" s="24" t="s">
        <v>54</v>
      </c>
      <c r="J1291" s="24" t="s">
        <v>125</v>
      </c>
      <c r="K1291" s="24">
        <v>1</v>
      </c>
      <c r="L1291" s="24" t="s">
        <v>66</v>
      </c>
      <c r="M1291" s="26">
        <v>46265</v>
      </c>
      <c r="N1291" s="27">
        <v>46265.375</v>
      </c>
      <c r="O1291" s="27">
        <v>46265.5625</v>
      </c>
      <c r="V1291" s="27"/>
      <c r="W1291" s="27"/>
      <c r="X1291" s="24">
        <v>4</v>
      </c>
      <c r="Y1291" s="24">
        <v>0</v>
      </c>
      <c r="Z1291" s="24">
        <v>4</v>
      </c>
      <c r="AA1291" s="24" t="s">
        <v>60</v>
      </c>
      <c r="AB1291" s="24" t="b">
        <v>0</v>
      </c>
      <c r="AC1291" s="61">
        <v>0</v>
      </c>
    </row>
    <row r="1292" spans="2:29" ht="13.7">
      <c r="B1292" s="24" t="s">
        <v>49</v>
      </c>
      <c r="C1292" s="24" t="s">
        <v>64</v>
      </c>
      <c r="D1292" s="24" t="s">
        <v>73</v>
      </c>
      <c r="E1292" s="24">
        <v>270</v>
      </c>
      <c r="F1292" s="26">
        <v>46235</v>
      </c>
      <c r="G1292" s="24" t="s">
        <v>52</v>
      </c>
      <c r="H1292" s="24" t="s">
        <v>53</v>
      </c>
      <c r="I1292" s="24" t="s">
        <v>54</v>
      </c>
      <c r="J1292" s="24" t="s">
        <v>126</v>
      </c>
      <c r="K1292" s="24">
        <v>1</v>
      </c>
      <c r="L1292" s="24" t="s">
        <v>66</v>
      </c>
      <c r="M1292" s="26">
        <v>46265</v>
      </c>
      <c r="N1292" s="27">
        <v>46265.375</v>
      </c>
      <c r="O1292" s="27">
        <v>46265.5625</v>
      </c>
      <c r="P1292" s="24" t="s">
        <v>2252</v>
      </c>
      <c r="Q1292" s="24" t="s">
        <v>2253</v>
      </c>
      <c r="R1292" s="24" t="s">
        <v>149</v>
      </c>
      <c r="T1292" s="24" t="s">
        <v>54</v>
      </c>
      <c r="U1292" s="24" t="s">
        <v>269</v>
      </c>
      <c r="V1292" s="27">
        <v>46265.426388888889</v>
      </c>
      <c r="W1292" s="27">
        <v>46265.455555555556</v>
      </c>
      <c r="Z1292" s="24">
        <v>1</v>
      </c>
      <c r="AA1292" s="24" t="s">
        <v>60</v>
      </c>
      <c r="AB1292" s="24" t="b">
        <v>0</v>
      </c>
      <c r="AC1292" s="61"/>
    </row>
    <row r="1293" spans="2:29" ht="13.7">
      <c r="B1293" s="24" t="s">
        <v>49</v>
      </c>
      <c r="C1293" s="24" t="s">
        <v>64</v>
      </c>
      <c r="D1293" s="24" t="s">
        <v>73</v>
      </c>
      <c r="E1293" s="24">
        <v>270</v>
      </c>
      <c r="F1293" s="26">
        <v>46235</v>
      </c>
      <c r="G1293" s="24" t="s">
        <v>52</v>
      </c>
      <c r="H1293" s="24" t="s">
        <v>53</v>
      </c>
      <c r="I1293" s="24" t="s">
        <v>54</v>
      </c>
      <c r="J1293" s="24" t="s">
        <v>126</v>
      </c>
      <c r="K1293" s="24">
        <v>1</v>
      </c>
      <c r="L1293" s="24" t="s">
        <v>66</v>
      </c>
      <c r="M1293" s="26">
        <v>46265</v>
      </c>
      <c r="N1293" s="27">
        <v>46265.375</v>
      </c>
      <c r="O1293" s="27">
        <v>46265.5625</v>
      </c>
      <c r="P1293" s="24" t="s">
        <v>2254</v>
      </c>
      <c r="Q1293" s="24" t="s">
        <v>2255</v>
      </c>
      <c r="R1293" s="24" t="s">
        <v>142</v>
      </c>
      <c r="T1293" s="24" t="s">
        <v>54</v>
      </c>
      <c r="U1293" s="24" t="s">
        <v>269</v>
      </c>
      <c r="V1293" s="27">
        <v>46265.475694444445</v>
      </c>
      <c r="W1293" s="27">
        <v>46265.50277777778</v>
      </c>
      <c r="Z1293" s="24">
        <v>1</v>
      </c>
      <c r="AA1293" s="24" t="s">
        <v>60</v>
      </c>
      <c r="AB1293" s="24" t="b">
        <v>0</v>
      </c>
      <c r="AC1293" s="61"/>
    </row>
    <row r="1294" spans="2:29" ht="13.7">
      <c r="B1294" s="24" t="s">
        <v>49</v>
      </c>
      <c r="C1294" s="24" t="s">
        <v>64</v>
      </c>
      <c r="D1294" s="24" t="s">
        <v>73</v>
      </c>
      <c r="E1294" s="24">
        <v>270</v>
      </c>
      <c r="F1294" s="26">
        <v>46235</v>
      </c>
      <c r="G1294" s="24" t="s">
        <v>52</v>
      </c>
      <c r="H1294" s="24" t="s">
        <v>53</v>
      </c>
      <c r="I1294" s="24" t="s">
        <v>54</v>
      </c>
      <c r="J1294" s="24" t="s">
        <v>126</v>
      </c>
      <c r="K1294" s="24">
        <v>1</v>
      </c>
      <c r="L1294" s="24" t="s">
        <v>66</v>
      </c>
      <c r="M1294" s="26">
        <v>46265</v>
      </c>
      <c r="N1294" s="27">
        <v>46265.375</v>
      </c>
      <c r="O1294" s="27">
        <v>46265.5625</v>
      </c>
      <c r="P1294" s="24" t="s">
        <v>2256</v>
      </c>
      <c r="Q1294" s="24" t="s">
        <v>2257</v>
      </c>
      <c r="R1294" s="24" t="s">
        <v>190</v>
      </c>
      <c r="T1294" s="24" t="s">
        <v>54</v>
      </c>
      <c r="U1294" s="24" t="s">
        <v>269</v>
      </c>
      <c r="V1294" s="27">
        <v>46265.383333333331</v>
      </c>
      <c r="W1294" s="27">
        <v>46265.413888888892</v>
      </c>
      <c r="Z1294" s="24">
        <v>1</v>
      </c>
      <c r="AA1294" s="24" t="s">
        <v>60</v>
      </c>
      <c r="AB1294" s="24" t="b">
        <v>0</v>
      </c>
      <c r="AC1294" s="61"/>
    </row>
    <row r="1295" spans="2:29" ht="13.7">
      <c r="B1295" s="24" t="s">
        <v>49</v>
      </c>
      <c r="C1295" s="24" t="s">
        <v>64</v>
      </c>
      <c r="D1295" s="24" t="s">
        <v>73</v>
      </c>
      <c r="E1295" s="24">
        <v>270</v>
      </c>
      <c r="F1295" s="26">
        <v>46235</v>
      </c>
      <c r="G1295" s="24" t="s">
        <v>52</v>
      </c>
      <c r="H1295" s="24" t="s">
        <v>53</v>
      </c>
      <c r="I1295" s="24" t="s">
        <v>54</v>
      </c>
      <c r="J1295" s="24" t="s">
        <v>126</v>
      </c>
      <c r="K1295" s="24">
        <v>1</v>
      </c>
      <c r="L1295" s="24" t="s">
        <v>66</v>
      </c>
      <c r="M1295" s="26">
        <v>46265</v>
      </c>
      <c r="N1295" s="27">
        <v>46265.375</v>
      </c>
      <c r="O1295" s="27">
        <v>46265.5625</v>
      </c>
      <c r="P1295" s="24" t="s">
        <v>2258</v>
      </c>
      <c r="Q1295" s="24" t="s">
        <v>2259</v>
      </c>
      <c r="R1295" s="24" t="s">
        <v>146</v>
      </c>
      <c r="T1295" s="24" t="s">
        <v>54</v>
      </c>
      <c r="U1295" s="24" t="s">
        <v>269</v>
      </c>
      <c r="V1295" s="27">
        <v>46265.520138888889</v>
      </c>
      <c r="W1295" s="27">
        <v>46265.54791666667</v>
      </c>
      <c r="Z1295" s="24">
        <v>1</v>
      </c>
      <c r="AA1295" s="24" t="s">
        <v>60</v>
      </c>
      <c r="AB1295" s="24" t="b">
        <v>0</v>
      </c>
      <c r="AC1295" s="61"/>
    </row>
    <row r="1296" spans="2:29" ht="13.7">
      <c r="B1296" s="24" t="s">
        <v>49</v>
      </c>
      <c r="C1296" s="24" t="s">
        <v>64</v>
      </c>
      <c r="D1296" s="24" t="s">
        <v>73</v>
      </c>
      <c r="E1296" s="24">
        <v>300</v>
      </c>
      <c r="F1296" s="26">
        <v>46174</v>
      </c>
      <c r="G1296" s="24" t="s">
        <v>52</v>
      </c>
      <c r="H1296" s="24" t="s">
        <v>53</v>
      </c>
      <c r="I1296" s="24" t="s">
        <v>57</v>
      </c>
      <c r="J1296" s="24" t="s">
        <v>125</v>
      </c>
      <c r="K1296" s="24">
        <v>1</v>
      </c>
      <c r="L1296" s="24" t="s">
        <v>66</v>
      </c>
      <c r="M1296" s="26">
        <v>46186</v>
      </c>
      <c r="N1296" s="27">
        <v>46186.354166666664</v>
      </c>
      <c r="O1296" s="27">
        <v>46186.5625</v>
      </c>
      <c r="V1296" s="27"/>
      <c r="W1296" s="27"/>
      <c r="X1296" s="24">
        <v>4</v>
      </c>
      <c r="Y1296" s="24">
        <v>0</v>
      </c>
      <c r="Z1296" s="24">
        <v>4</v>
      </c>
      <c r="AA1296" s="24" t="s">
        <v>56</v>
      </c>
      <c r="AB1296" s="24" t="b">
        <v>0</v>
      </c>
      <c r="AC1296" s="61">
        <v>0</v>
      </c>
    </row>
    <row r="1297" spans="2:29" ht="13.7">
      <c r="B1297" s="24" t="s">
        <v>49</v>
      </c>
      <c r="C1297" s="24" t="s">
        <v>64</v>
      </c>
      <c r="D1297" s="24" t="s">
        <v>73</v>
      </c>
      <c r="E1297" s="24">
        <v>300</v>
      </c>
      <c r="F1297" s="26">
        <v>46174</v>
      </c>
      <c r="G1297" s="24" t="s">
        <v>52</v>
      </c>
      <c r="H1297" s="24" t="s">
        <v>53</v>
      </c>
      <c r="I1297" s="24" t="s">
        <v>57</v>
      </c>
      <c r="J1297" s="24" t="s">
        <v>126</v>
      </c>
      <c r="K1297" s="24">
        <v>1</v>
      </c>
      <c r="L1297" s="24" t="s">
        <v>66</v>
      </c>
      <c r="M1297" s="26">
        <v>46186</v>
      </c>
      <c r="N1297" s="27">
        <v>46186.354166666664</v>
      </c>
      <c r="O1297" s="27">
        <v>46186.5625</v>
      </c>
      <c r="P1297" s="24" t="s">
        <v>2260</v>
      </c>
      <c r="Q1297" s="24" t="s">
        <v>2261</v>
      </c>
      <c r="R1297" s="24" t="s">
        <v>185</v>
      </c>
      <c r="S1297" s="24" t="s">
        <v>152</v>
      </c>
      <c r="T1297" s="24" t="s">
        <v>57</v>
      </c>
      <c r="U1297" s="24" t="s">
        <v>411</v>
      </c>
      <c r="V1297" s="27">
        <v>46186.356944444444</v>
      </c>
      <c r="W1297" s="27">
        <v>46186.382638888892</v>
      </c>
      <c r="Z1297" s="24">
        <v>1</v>
      </c>
      <c r="AA1297" s="24" t="s">
        <v>56</v>
      </c>
      <c r="AB1297" s="24" t="b">
        <v>0</v>
      </c>
      <c r="AC1297" s="61"/>
    </row>
    <row r="1298" spans="2:29" ht="13.7">
      <c r="B1298" s="24" t="s">
        <v>49</v>
      </c>
      <c r="C1298" s="24" t="s">
        <v>64</v>
      </c>
      <c r="D1298" s="24" t="s">
        <v>73</v>
      </c>
      <c r="E1298" s="24">
        <v>300</v>
      </c>
      <c r="F1298" s="26">
        <v>46174</v>
      </c>
      <c r="G1298" s="24" t="s">
        <v>52</v>
      </c>
      <c r="H1298" s="24" t="s">
        <v>53</v>
      </c>
      <c r="I1298" s="24" t="s">
        <v>57</v>
      </c>
      <c r="J1298" s="24" t="s">
        <v>126</v>
      </c>
      <c r="K1298" s="24">
        <v>1</v>
      </c>
      <c r="L1298" s="24" t="s">
        <v>66</v>
      </c>
      <c r="M1298" s="26">
        <v>46186</v>
      </c>
      <c r="N1298" s="27">
        <v>46186.354166666664</v>
      </c>
      <c r="O1298" s="27">
        <v>46186.5625</v>
      </c>
      <c r="P1298" s="24" t="s">
        <v>2262</v>
      </c>
      <c r="Q1298" s="24" t="s">
        <v>2263</v>
      </c>
      <c r="R1298" s="24" t="s">
        <v>185</v>
      </c>
      <c r="T1298" s="24" t="s">
        <v>57</v>
      </c>
      <c r="U1298" s="24" t="s">
        <v>411</v>
      </c>
      <c r="V1298" s="27">
        <v>46186.412499999999</v>
      </c>
      <c r="W1298" s="27">
        <v>46186.447222222225</v>
      </c>
      <c r="Z1298" s="24">
        <v>1</v>
      </c>
      <c r="AA1298" s="24" t="s">
        <v>56</v>
      </c>
      <c r="AB1298" s="24" t="b">
        <v>0</v>
      </c>
      <c r="AC1298" s="61"/>
    </row>
    <row r="1299" spans="2:29" ht="13.7">
      <c r="B1299" s="24" t="s">
        <v>49</v>
      </c>
      <c r="C1299" s="24" t="s">
        <v>64</v>
      </c>
      <c r="D1299" s="24" t="s">
        <v>73</v>
      </c>
      <c r="E1299" s="24">
        <v>300</v>
      </c>
      <c r="F1299" s="26">
        <v>46174</v>
      </c>
      <c r="G1299" s="24" t="s">
        <v>52</v>
      </c>
      <c r="H1299" s="24" t="s">
        <v>53</v>
      </c>
      <c r="I1299" s="24" t="s">
        <v>57</v>
      </c>
      <c r="J1299" s="24" t="s">
        <v>126</v>
      </c>
      <c r="K1299" s="24">
        <v>1</v>
      </c>
      <c r="L1299" s="24" t="s">
        <v>66</v>
      </c>
      <c r="M1299" s="26">
        <v>46186</v>
      </c>
      <c r="N1299" s="27">
        <v>46186.354166666664</v>
      </c>
      <c r="O1299" s="27">
        <v>46186.5625</v>
      </c>
      <c r="P1299" s="24" t="s">
        <v>2264</v>
      </c>
      <c r="Q1299" s="24" t="s">
        <v>2265</v>
      </c>
      <c r="R1299" s="24" t="s">
        <v>165</v>
      </c>
      <c r="T1299" s="24" t="s">
        <v>57</v>
      </c>
      <c r="U1299" s="24" t="s">
        <v>411</v>
      </c>
      <c r="V1299" s="27">
        <v>46186.517361111109</v>
      </c>
      <c r="W1299" s="27">
        <v>46186.55</v>
      </c>
      <c r="Z1299" s="24">
        <v>1</v>
      </c>
      <c r="AA1299" s="24" t="s">
        <v>56</v>
      </c>
      <c r="AB1299" s="24" t="b">
        <v>0</v>
      </c>
      <c r="AC1299" s="61"/>
    </row>
    <row r="1300" spans="2:29" ht="13.7">
      <c r="B1300" s="24" t="s">
        <v>49</v>
      </c>
      <c r="C1300" s="24" t="s">
        <v>64</v>
      </c>
      <c r="D1300" s="24" t="s">
        <v>73</v>
      </c>
      <c r="E1300" s="24">
        <v>300</v>
      </c>
      <c r="F1300" s="26">
        <v>46174</v>
      </c>
      <c r="G1300" s="24" t="s">
        <v>52</v>
      </c>
      <c r="H1300" s="24" t="s">
        <v>53</v>
      </c>
      <c r="I1300" s="24" t="s">
        <v>57</v>
      </c>
      <c r="J1300" s="24" t="s">
        <v>126</v>
      </c>
      <c r="K1300" s="24">
        <v>1</v>
      </c>
      <c r="L1300" s="24" t="s">
        <v>66</v>
      </c>
      <c r="M1300" s="26">
        <v>46186</v>
      </c>
      <c r="N1300" s="27">
        <v>46186.354166666664</v>
      </c>
      <c r="O1300" s="27">
        <v>46186.5625</v>
      </c>
      <c r="P1300" s="24" t="s">
        <v>2266</v>
      </c>
      <c r="Q1300" s="24" t="s">
        <v>2267</v>
      </c>
      <c r="R1300" s="24" t="s">
        <v>159</v>
      </c>
      <c r="T1300" s="24" t="s">
        <v>57</v>
      </c>
      <c r="U1300" s="24" t="s">
        <v>411</v>
      </c>
      <c r="V1300" s="27">
        <v>46186.46597222222</v>
      </c>
      <c r="W1300" s="27">
        <v>46186.503472222219</v>
      </c>
      <c r="Z1300" s="24">
        <v>1</v>
      </c>
      <c r="AA1300" s="24" t="s">
        <v>56</v>
      </c>
      <c r="AB1300" s="24" t="b">
        <v>0</v>
      </c>
      <c r="AC1300" s="61"/>
    </row>
    <row r="1301" spans="2:29" ht="13.7">
      <c r="B1301" s="24" t="s">
        <v>49</v>
      </c>
      <c r="C1301" s="24" t="s">
        <v>64</v>
      </c>
      <c r="D1301" s="24" t="s">
        <v>73</v>
      </c>
      <c r="E1301" s="24">
        <v>300</v>
      </c>
      <c r="F1301" s="26">
        <v>46174</v>
      </c>
      <c r="G1301" s="24" t="s">
        <v>52</v>
      </c>
      <c r="H1301" s="24" t="s">
        <v>53</v>
      </c>
      <c r="I1301" s="24" t="s">
        <v>59</v>
      </c>
      <c r="J1301" s="24" t="s">
        <v>125</v>
      </c>
      <c r="K1301" s="24">
        <v>1</v>
      </c>
      <c r="L1301" s="24" t="s">
        <v>66</v>
      </c>
      <c r="M1301" s="26">
        <v>46200</v>
      </c>
      <c r="N1301" s="27">
        <v>46200.5625</v>
      </c>
      <c r="O1301" s="27">
        <v>46200.770833333336</v>
      </c>
      <c r="V1301" s="27"/>
      <c r="W1301" s="27"/>
      <c r="X1301" s="24">
        <v>4</v>
      </c>
      <c r="Y1301" s="24">
        <v>0</v>
      </c>
      <c r="Z1301" s="24">
        <v>4</v>
      </c>
      <c r="AA1301" s="24" t="s">
        <v>56</v>
      </c>
      <c r="AB1301" s="24" t="b">
        <v>0</v>
      </c>
      <c r="AC1301" s="61">
        <v>0</v>
      </c>
    </row>
    <row r="1302" spans="2:29" ht="13.7">
      <c r="B1302" s="24" t="s">
        <v>49</v>
      </c>
      <c r="C1302" s="24" t="s">
        <v>64</v>
      </c>
      <c r="D1302" s="24" t="s">
        <v>73</v>
      </c>
      <c r="E1302" s="24">
        <v>300</v>
      </c>
      <c r="F1302" s="26">
        <v>46174</v>
      </c>
      <c r="G1302" s="24" t="s">
        <v>52</v>
      </c>
      <c r="H1302" s="24" t="s">
        <v>53</v>
      </c>
      <c r="I1302" s="24" t="s">
        <v>59</v>
      </c>
      <c r="J1302" s="24" t="s">
        <v>126</v>
      </c>
      <c r="K1302" s="24">
        <v>1</v>
      </c>
      <c r="L1302" s="24" t="s">
        <v>66</v>
      </c>
      <c r="M1302" s="26">
        <v>46200</v>
      </c>
      <c r="N1302" s="27">
        <v>46200.5625</v>
      </c>
      <c r="O1302" s="27">
        <v>46200.770833333336</v>
      </c>
      <c r="P1302" s="24" t="s">
        <v>2268</v>
      </c>
      <c r="Q1302" s="24" t="s">
        <v>2269</v>
      </c>
      <c r="R1302" s="24" t="s">
        <v>217</v>
      </c>
      <c r="T1302" s="24" t="s">
        <v>59</v>
      </c>
      <c r="U1302" s="24" t="s">
        <v>616</v>
      </c>
      <c r="V1302" s="27">
        <v>46200.674305555556</v>
      </c>
      <c r="W1302" s="27">
        <v>46200.707638888889</v>
      </c>
      <c r="Z1302" s="24">
        <v>1</v>
      </c>
      <c r="AA1302" s="24" t="s">
        <v>56</v>
      </c>
      <c r="AB1302" s="24" t="b">
        <v>0</v>
      </c>
      <c r="AC1302" s="61"/>
    </row>
    <row r="1303" spans="2:29" ht="13.7">
      <c r="B1303" s="24" t="s">
        <v>49</v>
      </c>
      <c r="C1303" s="24" t="s">
        <v>64</v>
      </c>
      <c r="D1303" s="24" t="s">
        <v>73</v>
      </c>
      <c r="E1303" s="24">
        <v>300</v>
      </c>
      <c r="F1303" s="26">
        <v>46174</v>
      </c>
      <c r="G1303" s="24" t="s">
        <v>52</v>
      </c>
      <c r="H1303" s="24" t="s">
        <v>53</v>
      </c>
      <c r="I1303" s="24" t="s">
        <v>59</v>
      </c>
      <c r="J1303" s="24" t="s">
        <v>126</v>
      </c>
      <c r="K1303" s="24">
        <v>1</v>
      </c>
      <c r="L1303" s="24" t="s">
        <v>66</v>
      </c>
      <c r="M1303" s="26">
        <v>46200</v>
      </c>
      <c r="N1303" s="27">
        <v>46200.5625</v>
      </c>
      <c r="O1303" s="27">
        <v>46200.770833333336</v>
      </c>
      <c r="P1303" s="24" t="s">
        <v>2270</v>
      </c>
      <c r="Q1303" s="24" t="s">
        <v>2271</v>
      </c>
      <c r="R1303" s="24" t="s">
        <v>174</v>
      </c>
      <c r="T1303" s="24" t="s">
        <v>59</v>
      </c>
      <c r="U1303" s="24" t="s">
        <v>616</v>
      </c>
      <c r="V1303" s="27">
        <v>46200.618055555555</v>
      </c>
      <c r="W1303" s="27">
        <v>46200.652777777781</v>
      </c>
      <c r="Z1303" s="24">
        <v>1</v>
      </c>
      <c r="AA1303" s="24" t="s">
        <v>56</v>
      </c>
      <c r="AB1303" s="24" t="b">
        <v>0</v>
      </c>
      <c r="AC1303" s="61"/>
    </row>
    <row r="1304" spans="2:29" ht="13.7">
      <c r="B1304" s="24" t="s">
        <v>49</v>
      </c>
      <c r="C1304" s="24" t="s">
        <v>64</v>
      </c>
      <c r="D1304" s="24" t="s">
        <v>73</v>
      </c>
      <c r="E1304" s="24">
        <v>300</v>
      </c>
      <c r="F1304" s="26">
        <v>46174</v>
      </c>
      <c r="G1304" s="24" t="s">
        <v>52</v>
      </c>
      <c r="H1304" s="24" t="s">
        <v>53</v>
      </c>
      <c r="I1304" s="24" t="s">
        <v>59</v>
      </c>
      <c r="J1304" s="24" t="s">
        <v>126</v>
      </c>
      <c r="K1304" s="24">
        <v>1</v>
      </c>
      <c r="L1304" s="24" t="s">
        <v>66</v>
      </c>
      <c r="M1304" s="26">
        <v>46200</v>
      </c>
      <c r="N1304" s="27">
        <v>46200.5625</v>
      </c>
      <c r="O1304" s="27">
        <v>46200.770833333336</v>
      </c>
      <c r="P1304" s="24" t="s">
        <v>2272</v>
      </c>
      <c r="Q1304" s="24" t="s">
        <v>2273</v>
      </c>
      <c r="R1304" s="24" t="s">
        <v>281</v>
      </c>
      <c r="T1304" s="24" t="s">
        <v>59</v>
      </c>
      <c r="U1304" s="24" t="s">
        <v>616</v>
      </c>
      <c r="V1304" s="27">
        <v>46200.722222222219</v>
      </c>
      <c r="W1304" s="27">
        <v>46200.746527777781</v>
      </c>
      <c r="Z1304" s="24">
        <v>1</v>
      </c>
      <c r="AA1304" s="24" t="s">
        <v>56</v>
      </c>
      <c r="AB1304" s="24" t="b">
        <v>0</v>
      </c>
      <c r="AC1304" s="61"/>
    </row>
    <row r="1305" spans="2:29" ht="13.7">
      <c r="B1305" s="24" t="s">
        <v>49</v>
      </c>
      <c r="C1305" s="24" t="s">
        <v>64</v>
      </c>
      <c r="D1305" s="24" t="s">
        <v>73</v>
      </c>
      <c r="E1305" s="24">
        <v>300</v>
      </c>
      <c r="F1305" s="26">
        <v>46174</v>
      </c>
      <c r="G1305" s="24" t="s">
        <v>52</v>
      </c>
      <c r="H1305" s="24" t="s">
        <v>53</v>
      </c>
      <c r="I1305" s="24" t="s">
        <v>59</v>
      </c>
      <c r="J1305" s="24" t="s">
        <v>126</v>
      </c>
      <c r="K1305" s="24">
        <v>1</v>
      </c>
      <c r="L1305" s="24" t="s">
        <v>66</v>
      </c>
      <c r="M1305" s="26">
        <v>46200</v>
      </c>
      <c r="N1305" s="27">
        <v>46200.5625</v>
      </c>
      <c r="O1305" s="27">
        <v>46200.770833333336</v>
      </c>
      <c r="P1305" s="24" t="s">
        <v>2274</v>
      </c>
      <c r="Q1305" s="24" t="s">
        <v>2275</v>
      </c>
      <c r="R1305" s="24" t="s">
        <v>284</v>
      </c>
      <c r="S1305" s="24" t="s">
        <v>198</v>
      </c>
      <c r="T1305" s="24" t="s">
        <v>59</v>
      </c>
      <c r="U1305" s="24" t="s">
        <v>616</v>
      </c>
      <c r="V1305" s="27">
        <v>46200.56527777778</v>
      </c>
      <c r="W1305" s="27">
        <v>46200.592361111114</v>
      </c>
      <c r="Z1305" s="24">
        <v>1</v>
      </c>
      <c r="AA1305" s="24" t="s">
        <v>56</v>
      </c>
      <c r="AB1305" s="24" t="b">
        <v>0</v>
      </c>
      <c r="AC1305" s="61"/>
    </row>
    <row r="1306" spans="2:29" ht="13.7">
      <c r="B1306" s="24" t="s">
        <v>49</v>
      </c>
      <c r="C1306" s="24" t="s">
        <v>64</v>
      </c>
      <c r="D1306" s="24" t="s">
        <v>73</v>
      </c>
      <c r="E1306" s="24">
        <v>300</v>
      </c>
      <c r="F1306" s="26">
        <v>46204</v>
      </c>
      <c r="G1306" s="24" t="s">
        <v>52</v>
      </c>
      <c r="H1306" s="24" t="s">
        <v>53</v>
      </c>
      <c r="I1306" s="24" t="s">
        <v>54</v>
      </c>
      <c r="J1306" s="24" t="s">
        <v>125</v>
      </c>
      <c r="K1306" s="24">
        <v>1</v>
      </c>
      <c r="L1306" s="24" t="s">
        <v>66</v>
      </c>
      <c r="M1306" s="26">
        <v>46210</v>
      </c>
      <c r="N1306" s="27">
        <v>46210.354166666664</v>
      </c>
      <c r="O1306" s="27">
        <v>46210.5625</v>
      </c>
      <c r="V1306" s="27"/>
      <c r="W1306" s="27"/>
      <c r="X1306" s="24">
        <v>4</v>
      </c>
      <c r="Y1306" s="24">
        <v>0</v>
      </c>
      <c r="Z1306" s="24">
        <v>4</v>
      </c>
      <c r="AA1306" s="24" t="s">
        <v>58</v>
      </c>
      <c r="AB1306" s="24" t="b">
        <v>0</v>
      </c>
      <c r="AC1306" s="61">
        <v>0</v>
      </c>
    </row>
    <row r="1307" spans="2:29" ht="13.7">
      <c r="B1307" s="24" t="s">
        <v>49</v>
      </c>
      <c r="C1307" s="24" t="s">
        <v>64</v>
      </c>
      <c r="D1307" s="24" t="s">
        <v>73</v>
      </c>
      <c r="E1307" s="24">
        <v>300</v>
      </c>
      <c r="F1307" s="26">
        <v>46204</v>
      </c>
      <c r="G1307" s="24" t="s">
        <v>52</v>
      </c>
      <c r="H1307" s="24" t="s">
        <v>53</v>
      </c>
      <c r="I1307" s="24" t="s">
        <v>54</v>
      </c>
      <c r="J1307" s="24" t="s">
        <v>126</v>
      </c>
      <c r="K1307" s="24">
        <v>1</v>
      </c>
      <c r="L1307" s="24" t="s">
        <v>66</v>
      </c>
      <c r="M1307" s="26">
        <v>46210</v>
      </c>
      <c r="N1307" s="27">
        <v>46210.354166666664</v>
      </c>
      <c r="O1307" s="27">
        <v>46210.5625</v>
      </c>
      <c r="P1307" s="24" t="s">
        <v>2276</v>
      </c>
      <c r="Q1307" s="24" t="s">
        <v>2277</v>
      </c>
      <c r="R1307" s="24" t="s">
        <v>149</v>
      </c>
      <c r="T1307" s="24" t="s">
        <v>54</v>
      </c>
      <c r="U1307" s="24" t="s">
        <v>411</v>
      </c>
      <c r="V1307" s="27">
        <v>46210.515972222223</v>
      </c>
      <c r="W1307" s="27">
        <v>46210.547222222223</v>
      </c>
      <c r="Z1307" s="24">
        <v>1</v>
      </c>
      <c r="AA1307" s="24" t="s">
        <v>58</v>
      </c>
      <c r="AB1307" s="24" t="b">
        <v>0</v>
      </c>
      <c r="AC1307" s="61"/>
    </row>
    <row r="1308" spans="2:29" ht="13.7">
      <c r="B1308" s="24" t="s">
        <v>49</v>
      </c>
      <c r="C1308" s="24" t="s">
        <v>64</v>
      </c>
      <c r="D1308" s="24" t="s">
        <v>73</v>
      </c>
      <c r="E1308" s="24">
        <v>300</v>
      </c>
      <c r="F1308" s="26">
        <v>46204</v>
      </c>
      <c r="G1308" s="24" t="s">
        <v>52</v>
      </c>
      <c r="H1308" s="24" t="s">
        <v>53</v>
      </c>
      <c r="I1308" s="24" t="s">
        <v>54</v>
      </c>
      <c r="J1308" s="24" t="s">
        <v>126</v>
      </c>
      <c r="K1308" s="24">
        <v>1</v>
      </c>
      <c r="L1308" s="24" t="s">
        <v>66</v>
      </c>
      <c r="M1308" s="26">
        <v>46210</v>
      </c>
      <c r="N1308" s="27">
        <v>46210.354166666664</v>
      </c>
      <c r="O1308" s="27">
        <v>46210.5625</v>
      </c>
      <c r="P1308" s="24" t="s">
        <v>2278</v>
      </c>
      <c r="Q1308" s="24" t="s">
        <v>2279</v>
      </c>
      <c r="R1308" s="24" t="s">
        <v>146</v>
      </c>
      <c r="T1308" s="24" t="s">
        <v>54</v>
      </c>
      <c r="U1308" s="24" t="s">
        <v>411</v>
      </c>
      <c r="V1308" s="27">
        <v>46210.461111111108</v>
      </c>
      <c r="W1308" s="27">
        <v>46210.498611111114</v>
      </c>
      <c r="Z1308" s="24">
        <v>1</v>
      </c>
      <c r="AA1308" s="24" t="s">
        <v>58</v>
      </c>
      <c r="AB1308" s="24" t="b">
        <v>0</v>
      </c>
      <c r="AC1308" s="61"/>
    </row>
    <row r="1309" spans="2:29" ht="13.7">
      <c r="B1309" s="24" t="s">
        <v>49</v>
      </c>
      <c r="C1309" s="24" t="s">
        <v>64</v>
      </c>
      <c r="D1309" s="24" t="s">
        <v>73</v>
      </c>
      <c r="E1309" s="24">
        <v>300</v>
      </c>
      <c r="F1309" s="26">
        <v>46204</v>
      </c>
      <c r="G1309" s="24" t="s">
        <v>52</v>
      </c>
      <c r="H1309" s="24" t="s">
        <v>53</v>
      </c>
      <c r="I1309" s="24" t="s">
        <v>54</v>
      </c>
      <c r="J1309" s="24" t="s">
        <v>126</v>
      </c>
      <c r="K1309" s="24">
        <v>1</v>
      </c>
      <c r="L1309" s="24" t="s">
        <v>66</v>
      </c>
      <c r="M1309" s="26">
        <v>46210</v>
      </c>
      <c r="N1309" s="27">
        <v>46210.354166666664</v>
      </c>
      <c r="O1309" s="27">
        <v>46210.5625</v>
      </c>
      <c r="P1309" s="24" t="s">
        <v>2280</v>
      </c>
      <c r="Q1309" s="24" t="s">
        <v>2281</v>
      </c>
      <c r="R1309" s="24" t="s">
        <v>190</v>
      </c>
      <c r="T1309" s="24" t="s">
        <v>54</v>
      </c>
      <c r="U1309" s="24" t="s">
        <v>411</v>
      </c>
      <c r="V1309" s="27">
        <v>46210.359722222223</v>
      </c>
      <c r="W1309" s="27">
        <v>46210.388194444444</v>
      </c>
      <c r="Z1309" s="24">
        <v>1</v>
      </c>
      <c r="AA1309" s="24" t="s">
        <v>58</v>
      </c>
      <c r="AB1309" s="24" t="b">
        <v>0</v>
      </c>
      <c r="AC1309" s="61"/>
    </row>
    <row r="1310" spans="2:29" ht="13.7">
      <c r="B1310" s="24" t="s">
        <v>49</v>
      </c>
      <c r="C1310" s="24" t="s">
        <v>64</v>
      </c>
      <c r="D1310" s="24" t="s">
        <v>73</v>
      </c>
      <c r="E1310" s="24">
        <v>300</v>
      </c>
      <c r="F1310" s="26">
        <v>46204</v>
      </c>
      <c r="G1310" s="24" t="s">
        <v>52</v>
      </c>
      <c r="H1310" s="24" t="s">
        <v>53</v>
      </c>
      <c r="I1310" s="24" t="s">
        <v>54</v>
      </c>
      <c r="J1310" s="24" t="s">
        <v>126</v>
      </c>
      <c r="K1310" s="24">
        <v>1</v>
      </c>
      <c r="L1310" s="24" t="s">
        <v>66</v>
      </c>
      <c r="M1310" s="26">
        <v>46210</v>
      </c>
      <c r="N1310" s="27">
        <v>46210.354166666664</v>
      </c>
      <c r="O1310" s="27">
        <v>46210.5625</v>
      </c>
      <c r="P1310" s="24" t="s">
        <v>2282</v>
      </c>
      <c r="Q1310" s="24" t="s">
        <v>2283</v>
      </c>
      <c r="R1310" s="24" t="s">
        <v>149</v>
      </c>
      <c r="T1310" s="24" t="s">
        <v>54</v>
      </c>
      <c r="U1310" s="24" t="s">
        <v>411</v>
      </c>
      <c r="V1310" s="27">
        <v>46210.412499999999</v>
      </c>
      <c r="W1310" s="27">
        <v>46210.446527777778</v>
      </c>
      <c r="Z1310" s="24">
        <v>1</v>
      </c>
      <c r="AA1310" s="24" t="s">
        <v>58</v>
      </c>
      <c r="AB1310" s="24" t="b">
        <v>0</v>
      </c>
      <c r="AC1310" s="61"/>
    </row>
    <row r="1311" spans="2:29" ht="13.7">
      <c r="B1311" s="24" t="s">
        <v>49</v>
      </c>
      <c r="C1311" s="24" t="s">
        <v>64</v>
      </c>
      <c r="D1311" s="24" t="s">
        <v>73</v>
      </c>
      <c r="E1311" s="24">
        <v>300</v>
      </c>
      <c r="F1311" s="26">
        <v>46235</v>
      </c>
      <c r="G1311" s="24" t="s">
        <v>52</v>
      </c>
      <c r="H1311" s="24" t="s">
        <v>53</v>
      </c>
      <c r="I1311" s="24" t="s">
        <v>57</v>
      </c>
      <c r="J1311" s="24" t="s">
        <v>125</v>
      </c>
      <c r="K1311" s="24">
        <v>1</v>
      </c>
      <c r="L1311" s="24" t="s">
        <v>66</v>
      </c>
      <c r="M1311" s="26">
        <v>46261</v>
      </c>
      <c r="N1311" s="27">
        <v>46261.5625</v>
      </c>
      <c r="O1311" s="27">
        <v>46261.770833333336</v>
      </c>
      <c r="V1311" s="27"/>
      <c r="W1311" s="27"/>
      <c r="X1311" s="24">
        <v>4</v>
      </c>
      <c r="Y1311" s="24">
        <v>0</v>
      </c>
      <c r="Z1311" s="24">
        <v>4</v>
      </c>
      <c r="AA1311" s="24" t="s">
        <v>60</v>
      </c>
      <c r="AB1311" s="24" t="b">
        <v>0</v>
      </c>
      <c r="AC1311" s="61">
        <v>0</v>
      </c>
    </row>
    <row r="1312" spans="2:29" ht="13.7">
      <c r="B1312" s="24" t="s">
        <v>49</v>
      </c>
      <c r="C1312" s="24" t="s">
        <v>64</v>
      </c>
      <c r="D1312" s="24" t="s">
        <v>73</v>
      </c>
      <c r="E1312" s="24">
        <v>300</v>
      </c>
      <c r="F1312" s="26">
        <v>46235</v>
      </c>
      <c r="G1312" s="24" t="s">
        <v>52</v>
      </c>
      <c r="H1312" s="24" t="s">
        <v>53</v>
      </c>
      <c r="I1312" s="24" t="s">
        <v>57</v>
      </c>
      <c r="J1312" s="24" t="s">
        <v>126</v>
      </c>
      <c r="K1312" s="24">
        <v>1</v>
      </c>
      <c r="L1312" s="24" t="s">
        <v>66</v>
      </c>
      <c r="M1312" s="26">
        <v>46261</v>
      </c>
      <c r="N1312" s="27">
        <v>46261.5625</v>
      </c>
      <c r="O1312" s="27">
        <v>46261.770833333336</v>
      </c>
      <c r="P1312" s="24" t="s">
        <v>2284</v>
      </c>
      <c r="Q1312" s="24" t="s">
        <v>2285</v>
      </c>
      <c r="R1312" s="24" t="s">
        <v>165</v>
      </c>
      <c r="T1312" s="24" t="s">
        <v>57</v>
      </c>
      <c r="U1312" s="24" t="s">
        <v>616</v>
      </c>
      <c r="V1312" s="27">
        <v>46261.620833333334</v>
      </c>
      <c r="W1312" s="27">
        <v>46261.656944444447</v>
      </c>
      <c r="Z1312" s="24">
        <v>1</v>
      </c>
      <c r="AA1312" s="24" t="s">
        <v>60</v>
      </c>
      <c r="AB1312" s="24" t="b">
        <v>0</v>
      </c>
      <c r="AC1312" s="61"/>
    </row>
    <row r="1313" spans="2:29" ht="13.7">
      <c r="B1313" s="24" t="s">
        <v>49</v>
      </c>
      <c r="C1313" s="24" t="s">
        <v>64</v>
      </c>
      <c r="D1313" s="24" t="s">
        <v>73</v>
      </c>
      <c r="E1313" s="24">
        <v>300</v>
      </c>
      <c r="F1313" s="26">
        <v>46235</v>
      </c>
      <c r="G1313" s="24" t="s">
        <v>52</v>
      </c>
      <c r="H1313" s="24" t="s">
        <v>53</v>
      </c>
      <c r="I1313" s="24" t="s">
        <v>57</v>
      </c>
      <c r="J1313" s="24" t="s">
        <v>126</v>
      </c>
      <c r="K1313" s="24">
        <v>1</v>
      </c>
      <c r="L1313" s="24" t="s">
        <v>66</v>
      </c>
      <c r="M1313" s="26">
        <v>46261</v>
      </c>
      <c r="N1313" s="27">
        <v>46261.5625</v>
      </c>
      <c r="O1313" s="27">
        <v>46261.770833333336</v>
      </c>
      <c r="P1313" s="24" t="s">
        <v>2286</v>
      </c>
      <c r="Q1313" s="24" t="s">
        <v>2287</v>
      </c>
      <c r="R1313" s="24" t="s">
        <v>165</v>
      </c>
      <c r="T1313" s="24" t="s">
        <v>57</v>
      </c>
      <c r="U1313" s="24" t="s">
        <v>616</v>
      </c>
      <c r="V1313" s="27">
        <v>46261.568749999999</v>
      </c>
      <c r="W1313" s="27">
        <v>46261.601388888892</v>
      </c>
      <c r="Z1313" s="24">
        <v>1</v>
      </c>
      <c r="AA1313" s="24" t="s">
        <v>60</v>
      </c>
      <c r="AB1313" s="24" t="b">
        <v>0</v>
      </c>
      <c r="AC1313" s="61"/>
    </row>
    <row r="1314" spans="2:29" ht="13.7">
      <c r="B1314" s="24" t="s">
        <v>49</v>
      </c>
      <c r="C1314" s="24" t="s">
        <v>64</v>
      </c>
      <c r="D1314" s="24" t="s">
        <v>73</v>
      </c>
      <c r="E1314" s="24">
        <v>300</v>
      </c>
      <c r="F1314" s="26">
        <v>46235</v>
      </c>
      <c r="G1314" s="24" t="s">
        <v>52</v>
      </c>
      <c r="H1314" s="24" t="s">
        <v>53</v>
      </c>
      <c r="I1314" s="24" t="s">
        <v>57</v>
      </c>
      <c r="J1314" s="24" t="s">
        <v>126</v>
      </c>
      <c r="K1314" s="24">
        <v>1</v>
      </c>
      <c r="L1314" s="24" t="s">
        <v>66</v>
      </c>
      <c r="M1314" s="26">
        <v>46261</v>
      </c>
      <c r="N1314" s="27">
        <v>46261.5625</v>
      </c>
      <c r="O1314" s="27">
        <v>46261.770833333336</v>
      </c>
      <c r="P1314" s="24" t="s">
        <v>2288</v>
      </c>
      <c r="Q1314" s="24" t="s">
        <v>2289</v>
      </c>
      <c r="R1314" s="24" t="s">
        <v>185</v>
      </c>
      <c r="T1314" s="24" t="s">
        <v>57</v>
      </c>
      <c r="U1314" s="24" t="s">
        <v>616</v>
      </c>
      <c r="V1314" s="27">
        <v>46261.668749999997</v>
      </c>
      <c r="W1314" s="27">
        <v>46261.697916666664</v>
      </c>
      <c r="Z1314" s="24">
        <v>1</v>
      </c>
      <c r="AA1314" s="24" t="s">
        <v>60</v>
      </c>
      <c r="AB1314" s="24" t="b">
        <v>0</v>
      </c>
      <c r="AC1314" s="61"/>
    </row>
    <row r="1315" spans="2:29" ht="13.7">
      <c r="B1315" s="24" t="s">
        <v>49</v>
      </c>
      <c r="C1315" s="24" t="s">
        <v>64</v>
      </c>
      <c r="D1315" s="24" t="s">
        <v>73</v>
      </c>
      <c r="E1315" s="24">
        <v>300</v>
      </c>
      <c r="F1315" s="26">
        <v>46235</v>
      </c>
      <c r="G1315" s="24" t="s">
        <v>52</v>
      </c>
      <c r="H1315" s="24" t="s">
        <v>53</v>
      </c>
      <c r="I1315" s="24" t="s">
        <v>57</v>
      </c>
      <c r="J1315" s="24" t="s">
        <v>126</v>
      </c>
      <c r="K1315" s="24">
        <v>1</v>
      </c>
      <c r="L1315" s="24" t="s">
        <v>66</v>
      </c>
      <c r="M1315" s="26">
        <v>46261</v>
      </c>
      <c r="N1315" s="27">
        <v>46261.5625</v>
      </c>
      <c r="O1315" s="27">
        <v>46261.770833333336</v>
      </c>
      <c r="P1315" s="24" t="s">
        <v>2290</v>
      </c>
      <c r="Q1315" s="24" t="s">
        <v>2291</v>
      </c>
      <c r="R1315" s="24" t="s">
        <v>165</v>
      </c>
      <c r="T1315" s="24" t="s">
        <v>57</v>
      </c>
      <c r="U1315" s="24" t="s">
        <v>616</v>
      </c>
      <c r="V1315" s="27">
        <v>46261.724999999999</v>
      </c>
      <c r="W1315" s="27">
        <v>46261.756249999999</v>
      </c>
      <c r="Z1315" s="24">
        <v>1</v>
      </c>
      <c r="AA1315" s="24" t="s">
        <v>60</v>
      </c>
      <c r="AB1315" s="24" t="b">
        <v>0</v>
      </c>
      <c r="AC1315" s="61"/>
    </row>
    <row r="1316" spans="2:29" ht="13.7">
      <c r="B1316" s="24" t="s">
        <v>49</v>
      </c>
      <c r="C1316" s="24" t="s">
        <v>64</v>
      </c>
      <c r="D1316" s="24" t="s">
        <v>73</v>
      </c>
      <c r="E1316" s="24">
        <v>360</v>
      </c>
      <c r="F1316" s="26">
        <v>46204</v>
      </c>
      <c r="G1316" s="24" t="s">
        <v>52</v>
      </c>
      <c r="H1316" s="24" t="s">
        <v>53</v>
      </c>
      <c r="I1316" s="24" t="s">
        <v>54</v>
      </c>
      <c r="J1316" s="24" t="s">
        <v>125</v>
      </c>
      <c r="K1316" s="24">
        <v>1</v>
      </c>
      <c r="L1316" s="24" t="s">
        <v>66</v>
      </c>
      <c r="M1316" s="26">
        <v>46204</v>
      </c>
      <c r="N1316" s="27">
        <v>46204.375</v>
      </c>
      <c r="O1316" s="27">
        <v>46204.625</v>
      </c>
      <c r="V1316" s="27"/>
      <c r="W1316" s="27"/>
      <c r="X1316" s="24">
        <v>4</v>
      </c>
      <c r="Y1316" s="24">
        <v>0</v>
      </c>
      <c r="Z1316" s="24">
        <v>4</v>
      </c>
      <c r="AA1316" s="24" t="s">
        <v>58</v>
      </c>
      <c r="AB1316" s="24" t="b">
        <v>0</v>
      </c>
      <c r="AC1316" s="61">
        <v>0</v>
      </c>
    </row>
    <row r="1317" spans="2:29" ht="13.7">
      <c r="B1317" s="24" t="s">
        <v>49</v>
      </c>
      <c r="C1317" s="24" t="s">
        <v>64</v>
      </c>
      <c r="D1317" s="24" t="s">
        <v>73</v>
      </c>
      <c r="E1317" s="24">
        <v>360</v>
      </c>
      <c r="F1317" s="26">
        <v>46204</v>
      </c>
      <c r="G1317" s="24" t="s">
        <v>52</v>
      </c>
      <c r="H1317" s="24" t="s">
        <v>53</v>
      </c>
      <c r="I1317" s="24" t="s">
        <v>54</v>
      </c>
      <c r="J1317" s="24" t="s">
        <v>126</v>
      </c>
      <c r="K1317" s="24">
        <v>1</v>
      </c>
      <c r="L1317" s="24" t="s">
        <v>66</v>
      </c>
      <c r="M1317" s="26">
        <v>46204</v>
      </c>
      <c r="N1317" s="27">
        <v>46204.375</v>
      </c>
      <c r="O1317" s="27">
        <v>46204.625</v>
      </c>
      <c r="P1317" s="24" t="s">
        <v>2292</v>
      </c>
      <c r="Q1317" s="24" t="s">
        <v>2293</v>
      </c>
      <c r="R1317" s="24" t="s">
        <v>146</v>
      </c>
      <c r="T1317" s="24" t="s">
        <v>54</v>
      </c>
      <c r="U1317" s="24" t="s">
        <v>497</v>
      </c>
      <c r="V1317" s="27">
        <v>46204.506944444445</v>
      </c>
      <c r="W1317" s="27">
        <v>46204.534722222219</v>
      </c>
      <c r="Z1317" s="24">
        <v>1</v>
      </c>
      <c r="AA1317" s="24" t="s">
        <v>58</v>
      </c>
      <c r="AB1317" s="24" t="b">
        <v>0</v>
      </c>
      <c r="AC1317" s="61"/>
    </row>
    <row r="1318" spans="2:29" ht="13.7">
      <c r="B1318" s="24" t="s">
        <v>49</v>
      </c>
      <c r="C1318" s="24" t="s">
        <v>64</v>
      </c>
      <c r="D1318" s="24" t="s">
        <v>73</v>
      </c>
      <c r="E1318" s="24">
        <v>360</v>
      </c>
      <c r="F1318" s="26">
        <v>46204</v>
      </c>
      <c r="G1318" s="24" t="s">
        <v>52</v>
      </c>
      <c r="H1318" s="24" t="s">
        <v>53</v>
      </c>
      <c r="I1318" s="24" t="s">
        <v>54</v>
      </c>
      <c r="J1318" s="24" t="s">
        <v>126</v>
      </c>
      <c r="K1318" s="24">
        <v>1</v>
      </c>
      <c r="L1318" s="24" t="s">
        <v>66</v>
      </c>
      <c r="M1318" s="26">
        <v>46204</v>
      </c>
      <c r="N1318" s="27">
        <v>46204.375</v>
      </c>
      <c r="O1318" s="27">
        <v>46204.625</v>
      </c>
      <c r="P1318" s="24" t="s">
        <v>2294</v>
      </c>
      <c r="Q1318" s="24" t="s">
        <v>2295</v>
      </c>
      <c r="R1318" s="24" t="s">
        <v>190</v>
      </c>
      <c r="T1318" s="24" t="s">
        <v>54</v>
      </c>
      <c r="U1318" s="24" t="s">
        <v>497</v>
      </c>
      <c r="V1318" s="27">
        <v>46204.438888888886</v>
      </c>
      <c r="W1318" s="27">
        <v>46204.487500000003</v>
      </c>
      <c r="Z1318" s="24">
        <v>1</v>
      </c>
      <c r="AA1318" s="24" t="s">
        <v>58</v>
      </c>
      <c r="AB1318" s="24" t="b">
        <v>0</v>
      </c>
      <c r="AC1318" s="61"/>
    </row>
    <row r="1319" spans="2:29" ht="13.7">
      <c r="B1319" s="24" t="s">
        <v>49</v>
      </c>
      <c r="C1319" s="24" t="s">
        <v>64</v>
      </c>
      <c r="D1319" s="24" t="s">
        <v>73</v>
      </c>
      <c r="E1319" s="24">
        <v>360</v>
      </c>
      <c r="F1319" s="26">
        <v>46204</v>
      </c>
      <c r="G1319" s="24" t="s">
        <v>52</v>
      </c>
      <c r="H1319" s="24" t="s">
        <v>53</v>
      </c>
      <c r="I1319" s="24" t="s">
        <v>54</v>
      </c>
      <c r="J1319" s="24" t="s">
        <v>126</v>
      </c>
      <c r="K1319" s="24">
        <v>1</v>
      </c>
      <c r="L1319" s="24" t="s">
        <v>66</v>
      </c>
      <c r="M1319" s="26">
        <v>46204</v>
      </c>
      <c r="N1319" s="27">
        <v>46204.375</v>
      </c>
      <c r="O1319" s="27">
        <v>46204.625</v>
      </c>
      <c r="P1319" s="24" t="s">
        <v>2296</v>
      </c>
      <c r="Q1319" s="24" t="s">
        <v>2297</v>
      </c>
      <c r="R1319" s="24" t="s">
        <v>149</v>
      </c>
      <c r="S1319" s="24" t="s">
        <v>198</v>
      </c>
      <c r="T1319" s="24" t="s">
        <v>54</v>
      </c>
      <c r="U1319" s="24" t="s">
        <v>497</v>
      </c>
      <c r="V1319" s="27">
        <v>46204.56527777778</v>
      </c>
      <c r="W1319" s="27">
        <v>46204.605555555558</v>
      </c>
      <c r="Z1319" s="24">
        <v>1</v>
      </c>
      <c r="AA1319" s="24" t="s">
        <v>58</v>
      </c>
      <c r="AB1319" s="24" t="b">
        <v>0</v>
      </c>
      <c r="AC1319" s="61"/>
    </row>
    <row r="1320" spans="2:29" ht="13.7">
      <c r="B1320" s="24" t="s">
        <v>49</v>
      </c>
      <c r="C1320" s="24" t="s">
        <v>64</v>
      </c>
      <c r="D1320" s="24" t="s">
        <v>73</v>
      </c>
      <c r="E1320" s="24">
        <v>360</v>
      </c>
      <c r="F1320" s="26">
        <v>46204</v>
      </c>
      <c r="G1320" s="24" t="s">
        <v>52</v>
      </c>
      <c r="H1320" s="24" t="s">
        <v>53</v>
      </c>
      <c r="I1320" s="24" t="s">
        <v>54</v>
      </c>
      <c r="J1320" s="24" t="s">
        <v>126</v>
      </c>
      <c r="K1320" s="24">
        <v>1</v>
      </c>
      <c r="L1320" s="24" t="s">
        <v>66</v>
      </c>
      <c r="M1320" s="26">
        <v>46204</v>
      </c>
      <c r="N1320" s="27">
        <v>46204.375</v>
      </c>
      <c r="O1320" s="27">
        <v>46204.625</v>
      </c>
      <c r="P1320" s="24" t="s">
        <v>2298</v>
      </c>
      <c r="Q1320" s="24" t="s">
        <v>2299</v>
      </c>
      <c r="R1320" s="24" t="s">
        <v>142</v>
      </c>
      <c r="S1320" s="24" t="s">
        <v>152</v>
      </c>
      <c r="T1320" s="24" t="s">
        <v>54</v>
      </c>
      <c r="U1320" s="24" t="s">
        <v>497</v>
      </c>
      <c r="V1320" s="27">
        <v>46204.37777777778</v>
      </c>
      <c r="W1320" s="27">
        <v>46204.426388888889</v>
      </c>
      <c r="Z1320" s="24">
        <v>1</v>
      </c>
      <c r="AA1320" s="24" t="s">
        <v>58</v>
      </c>
      <c r="AB1320" s="24" t="b">
        <v>0</v>
      </c>
      <c r="AC1320" s="61"/>
    </row>
    <row r="1321" spans="2:29" ht="13.7">
      <c r="B1321" s="24" t="s">
        <v>49</v>
      </c>
      <c r="C1321" s="24" t="s">
        <v>64</v>
      </c>
      <c r="D1321" s="24" t="s">
        <v>73</v>
      </c>
      <c r="E1321" s="24">
        <v>360</v>
      </c>
      <c r="F1321" s="26">
        <v>46235</v>
      </c>
      <c r="G1321" s="24" t="s">
        <v>52</v>
      </c>
      <c r="H1321" s="24" t="s">
        <v>53</v>
      </c>
      <c r="I1321" s="24" t="s">
        <v>68</v>
      </c>
      <c r="J1321" s="24" t="s">
        <v>125</v>
      </c>
      <c r="K1321" s="24">
        <v>1</v>
      </c>
      <c r="L1321" s="24" t="s">
        <v>66</v>
      </c>
      <c r="M1321" s="26">
        <v>46263</v>
      </c>
      <c r="N1321" s="27">
        <v>46263.3125</v>
      </c>
      <c r="O1321" s="27">
        <v>46263.5625</v>
      </c>
      <c r="V1321" s="27"/>
      <c r="W1321" s="27"/>
      <c r="X1321" s="24">
        <v>4</v>
      </c>
      <c r="Y1321" s="24">
        <v>0</v>
      </c>
      <c r="Z1321" s="24">
        <v>4</v>
      </c>
      <c r="AA1321" s="24" t="s">
        <v>60</v>
      </c>
      <c r="AB1321" s="24" t="b">
        <v>0</v>
      </c>
      <c r="AC1321" s="61">
        <v>0</v>
      </c>
    </row>
    <row r="1322" spans="2:29" ht="13.7">
      <c r="B1322" s="24" t="s">
        <v>49</v>
      </c>
      <c r="C1322" s="24" t="s">
        <v>64</v>
      </c>
      <c r="D1322" s="24" t="s">
        <v>73</v>
      </c>
      <c r="E1322" s="24">
        <v>360</v>
      </c>
      <c r="F1322" s="26">
        <v>46235</v>
      </c>
      <c r="G1322" s="24" t="s">
        <v>52</v>
      </c>
      <c r="H1322" s="24" t="s">
        <v>53</v>
      </c>
      <c r="I1322" s="24" t="s">
        <v>68</v>
      </c>
      <c r="J1322" s="24" t="s">
        <v>126</v>
      </c>
      <c r="K1322" s="24">
        <v>1</v>
      </c>
      <c r="L1322" s="24" t="s">
        <v>66</v>
      </c>
      <c r="M1322" s="26">
        <v>46263</v>
      </c>
      <c r="N1322" s="27">
        <v>46263.3125</v>
      </c>
      <c r="O1322" s="27">
        <v>46263.5625</v>
      </c>
      <c r="P1322" s="24" t="s">
        <v>2300</v>
      </c>
      <c r="Q1322" s="24" t="s">
        <v>2301</v>
      </c>
      <c r="R1322" s="24" t="s">
        <v>636</v>
      </c>
      <c r="T1322" s="24" t="s">
        <v>68</v>
      </c>
      <c r="U1322" s="24" t="s">
        <v>430</v>
      </c>
      <c r="V1322" s="27">
        <v>46263.37777777778</v>
      </c>
      <c r="W1322" s="27">
        <v>46263.416666666664</v>
      </c>
      <c r="Z1322" s="24">
        <v>1</v>
      </c>
      <c r="AA1322" s="24" t="s">
        <v>60</v>
      </c>
      <c r="AB1322" s="24" t="b">
        <v>0</v>
      </c>
      <c r="AC1322" s="61"/>
    </row>
    <row r="1323" spans="2:29" ht="13.7">
      <c r="B1323" s="24" t="s">
        <v>49</v>
      </c>
      <c r="C1323" s="24" t="s">
        <v>64</v>
      </c>
      <c r="D1323" s="24" t="s">
        <v>73</v>
      </c>
      <c r="E1323" s="24">
        <v>360</v>
      </c>
      <c r="F1323" s="26">
        <v>46235</v>
      </c>
      <c r="G1323" s="24" t="s">
        <v>52</v>
      </c>
      <c r="H1323" s="24" t="s">
        <v>53</v>
      </c>
      <c r="I1323" s="24" t="s">
        <v>68</v>
      </c>
      <c r="J1323" s="24" t="s">
        <v>126</v>
      </c>
      <c r="K1323" s="24">
        <v>1</v>
      </c>
      <c r="L1323" s="24" t="s">
        <v>66</v>
      </c>
      <c r="M1323" s="26">
        <v>46263</v>
      </c>
      <c r="N1323" s="27">
        <v>46263.3125</v>
      </c>
      <c r="O1323" s="27">
        <v>46263.5625</v>
      </c>
      <c r="P1323" s="24" t="s">
        <v>2302</v>
      </c>
      <c r="Q1323" s="24" t="s">
        <v>2303</v>
      </c>
      <c r="R1323" s="24" t="s">
        <v>323</v>
      </c>
      <c r="S1323" s="24" t="s">
        <v>198</v>
      </c>
      <c r="T1323" s="24" t="s">
        <v>68</v>
      </c>
      <c r="U1323" s="24" t="s">
        <v>430</v>
      </c>
      <c r="V1323" s="27">
        <v>46263.442361111112</v>
      </c>
      <c r="W1323" s="27">
        <v>46263.486805555556</v>
      </c>
      <c r="Z1323" s="24">
        <v>1</v>
      </c>
      <c r="AA1323" s="24" t="s">
        <v>60</v>
      </c>
      <c r="AB1323" s="24" t="b">
        <v>0</v>
      </c>
      <c r="AC1323" s="61"/>
    </row>
    <row r="1324" spans="2:29" ht="13.7">
      <c r="B1324" s="24" t="s">
        <v>49</v>
      </c>
      <c r="C1324" s="24" t="s">
        <v>64</v>
      </c>
      <c r="D1324" s="24" t="s">
        <v>73</v>
      </c>
      <c r="E1324" s="24">
        <v>360</v>
      </c>
      <c r="F1324" s="26">
        <v>46235</v>
      </c>
      <c r="G1324" s="24" t="s">
        <v>52</v>
      </c>
      <c r="H1324" s="24" t="s">
        <v>53</v>
      </c>
      <c r="I1324" s="24" t="s">
        <v>68</v>
      </c>
      <c r="J1324" s="24" t="s">
        <v>126</v>
      </c>
      <c r="K1324" s="24">
        <v>1</v>
      </c>
      <c r="L1324" s="24" t="s">
        <v>66</v>
      </c>
      <c r="M1324" s="26">
        <v>46263</v>
      </c>
      <c r="N1324" s="27">
        <v>46263.3125</v>
      </c>
      <c r="O1324" s="27">
        <v>46263.5625</v>
      </c>
      <c r="P1324" s="24" t="s">
        <v>2304</v>
      </c>
      <c r="Q1324" s="24" t="s">
        <v>2305</v>
      </c>
      <c r="R1324" s="24" t="s">
        <v>749</v>
      </c>
      <c r="T1324" s="24" t="s">
        <v>68</v>
      </c>
      <c r="U1324" s="24" t="s">
        <v>430</v>
      </c>
      <c r="V1324" s="27">
        <v>46263.319444444445</v>
      </c>
      <c r="W1324" s="27">
        <v>46263.354861111111</v>
      </c>
      <c r="Z1324" s="24">
        <v>1</v>
      </c>
      <c r="AA1324" s="24" t="s">
        <v>60</v>
      </c>
      <c r="AB1324" s="24" t="b">
        <v>0</v>
      </c>
      <c r="AC1324" s="61"/>
    </row>
    <row r="1325" spans="2:29" ht="13.7">
      <c r="B1325" s="24" t="s">
        <v>49</v>
      </c>
      <c r="C1325" s="24" t="s">
        <v>64</v>
      </c>
      <c r="D1325" s="24" t="s">
        <v>73</v>
      </c>
      <c r="E1325" s="24">
        <v>360</v>
      </c>
      <c r="F1325" s="26">
        <v>46235</v>
      </c>
      <c r="G1325" s="24" t="s">
        <v>52</v>
      </c>
      <c r="H1325" s="24" t="s">
        <v>53</v>
      </c>
      <c r="I1325" s="24" t="s">
        <v>68</v>
      </c>
      <c r="J1325" s="24" t="s">
        <v>126</v>
      </c>
      <c r="K1325" s="24">
        <v>1</v>
      </c>
      <c r="L1325" s="24" t="s">
        <v>66</v>
      </c>
      <c r="M1325" s="26">
        <v>46263</v>
      </c>
      <c r="N1325" s="27">
        <v>46263.3125</v>
      </c>
      <c r="O1325" s="27">
        <v>46263.5625</v>
      </c>
      <c r="P1325" s="24" t="s">
        <v>2306</v>
      </c>
      <c r="Q1325" s="24" t="s">
        <v>2307</v>
      </c>
      <c r="R1325" s="24" t="s">
        <v>323</v>
      </c>
      <c r="T1325" s="24" t="s">
        <v>68</v>
      </c>
      <c r="U1325" s="24" t="s">
        <v>430</v>
      </c>
      <c r="V1325" s="27">
        <v>46263.504861111112</v>
      </c>
      <c r="W1325" s="27">
        <v>46263.540277777778</v>
      </c>
      <c r="Z1325" s="24">
        <v>1</v>
      </c>
      <c r="AA1325" s="24" t="s">
        <v>60</v>
      </c>
      <c r="AB1325" s="24" t="b">
        <v>0</v>
      </c>
      <c r="AC1325" s="61"/>
    </row>
    <row r="1326" spans="2:29" ht="13.7">
      <c r="B1326" s="24" t="s">
        <v>49</v>
      </c>
      <c r="C1326" s="24" t="s">
        <v>64</v>
      </c>
      <c r="D1326" s="24" t="s">
        <v>73</v>
      </c>
      <c r="E1326" s="24">
        <v>420</v>
      </c>
      <c r="F1326" s="26">
        <v>46235</v>
      </c>
      <c r="G1326" s="24" t="s">
        <v>52</v>
      </c>
      <c r="H1326" s="24" t="s">
        <v>53</v>
      </c>
      <c r="I1326" s="24" t="s">
        <v>54</v>
      </c>
      <c r="J1326" s="24" t="s">
        <v>125</v>
      </c>
      <c r="K1326" s="24">
        <v>1</v>
      </c>
      <c r="L1326" s="24" t="s">
        <v>66</v>
      </c>
      <c r="M1326" s="26">
        <v>46257</v>
      </c>
      <c r="N1326" s="27">
        <v>46257.375</v>
      </c>
      <c r="O1326" s="27">
        <v>46257.666666666664</v>
      </c>
      <c r="V1326" s="27"/>
      <c r="W1326" s="27"/>
      <c r="X1326" s="24">
        <v>4</v>
      </c>
      <c r="Y1326" s="24">
        <v>0</v>
      </c>
      <c r="Z1326" s="24">
        <v>4</v>
      </c>
      <c r="AA1326" s="24" t="s">
        <v>60</v>
      </c>
      <c r="AB1326" s="24" t="b">
        <v>0</v>
      </c>
      <c r="AC1326" s="61">
        <v>0</v>
      </c>
    </row>
    <row r="1327" spans="2:29" ht="13.7">
      <c r="B1327" s="24" t="s">
        <v>49</v>
      </c>
      <c r="C1327" s="24" t="s">
        <v>64</v>
      </c>
      <c r="D1327" s="24" t="s">
        <v>73</v>
      </c>
      <c r="E1327" s="24">
        <v>420</v>
      </c>
      <c r="F1327" s="26">
        <v>46235</v>
      </c>
      <c r="G1327" s="24" t="s">
        <v>52</v>
      </c>
      <c r="H1327" s="24" t="s">
        <v>53</v>
      </c>
      <c r="I1327" s="24" t="s">
        <v>54</v>
      </c>
      <c r="J1327" s="24" t="s">
        <v>126</v>
      </c>
      <c r="K1327" s="24">
        <v>1</v>
      </c>
      <c r="L1327" s="24" t="s">
        <v>66</v>
      </c>
      <c r="M1327" s="26">
        <v>46257</v>
      </c>
      <c r="N1327" s="27">
        <v>46257.375</v>
      </c>
      <c r="O1327" s="27">
        <v>46257.666666666664</v>
      </c>
      <c r="P1327" s="24" t="s">
        <v>2308</v>
      </c>
      <c r="Q1327" s="24" t="s">
        <v>2309</v>
      </c>
      <c r="R1327" s="24" t="s">
        <v>142</v>
      </c>
      <c r="T1327" s="24" t="s">
        <v>54</v>
      </c>
      <c r="U1327" s="24" t="s">
        <v>297</v>
      </c>
      <c r="V1327" s="27">
        <v>46257.378472222219</v>
      </c>
      <c r="W1327" s="27">
        <v>46257.427083333336</v>
      </c>
      <c r="Z1327" s="24">
        <v>1</v>
      </c>
      <c r="AA1327" s="24" t="s">
        <v>60</v>
      </c>
      <c r="AB1327" s="24" t="b">
        <v>0</v>
      </c>
      <c r="AC1327" s="61"/>
    </row>
    <row r="1328" spans="2:29" ht="13.7">
      <c r="B1328" s="24" t="s">
        <v>49</v>
      </c>
      <c r="C1328" s="24" t="s">
        <v>64</v>
      </c>
      <c r="D1328" s="24" t="s">
        <v>73</v>
      </c>
      <c r="E1328" s="24">
        <v>420</v>
      </c>
      <c r="F1328" s="26">
        <v>46235</v>
      </c>
      <c r="G1328" s="24" t="s">
        <v>52</v>
      </c>
      <c r="H1328" s="24" t="s">
        <v>53</v>
      </c>
      <c r="I1328" s="24" t="s">
        <v>54</v>
      </c>
      <c r="J1328" s="24" t="s">
        <v>126</v>
      </c>
      <c r="K1328" s="24">
        <v>1</v>
      </c>
      <c r="L1328" s="24" t="s">
        <v>66</v>
      </c>
      <c r="M1328" s="26">
        <v>46257</v>
      </c>
      <c r="N1328" s="27">
        <v>46257.375</v>
      </c>
      <c r="O1328" s="27">
        <v>46257.666666666664</v>
      </c>
      <c r="P1328" s="24" t="s">
        <v>2310</v>
      </c>
      <c r="Q1328" s="24" t="s">
        <v>2311</v>
      </c>
      <c r="R1328" s="24" t="s">
        <v>190</v>
      </c>
      <c r="T1328" s="24" t="s">
        <v>54</v>
      </c>
      <c r="U1328" s="24" t="s">
        <v>297</v>
      </c>
      <c r="V1328" s="27">
        <v>46257.522222222222</v>
      </c>
      <c r="W1328" s="27">
        <v>46257.570833333331</v>
      </c>
      <c r="Z1328" s="24">
        <v>1</v>
      </c>
      <c r="AA1328" s="24" t="s">
        <v>60</v>
      </c>
      <c r="AB1328" s="24" t="b">
        <v>0</v>
      </c>
      <c r="AC1328" s="61"/>
    </row>
    <row r="1329" spans="2:29" ht="13.7">
      <c r="B1329" s="24" t="s">
        <v>49</v>
      </c>
      <c r="C1329" s="24" t="s">
        <v>64</v>
      </c>
      <c r="D1329" s="24" t="s">
        <v>73</v>
      </c>
      <c r="E1329" s="24">
        <v>420</v>
      </c>
      <c r="F1329" s="26">
        <v>46235</v>
      </c>
      <c r="G1329" s="24" t="s">
        <v>52</v>
      </c>
      <c r="H1329" s="24" t="s">
        <v>53</v>
      </c>
      <c r="I1329" s="24" t="s">
        <v>54</v>
      </c>
      <c r="J1329" s="24" t="s">
        <v>126</v>
      </c>
      <c r="K1329" s="24">
        <v>1</v>
      </c>
      <c r="L1329" s="24" t="s">
        <v>66</v>
      </c>
      <c r="M1329" s="26">
        <v>46257</v>
      </c>
      <c r="N1329" s="27">
        <v>46257.375</v>
      </c>
      <c r="O1329" s="27">
        <v>46257.666666666664</v>
      </c>
      <c r="P1329" s="24" t="s">
        <v>2312</v>
      </c>
      <c r="Q1329" s="24" t="s">
        <v>2313</v>
      </c>
      <c r="R1329" s="24" t="s">
        <v>142</v>
      </c>
      <c r="T1329" s="24" t="s">
        <v>54</v>
      </c>
      <c r="U1329" s="24" t="s">
        <v>297</v>
      </c>
      <c r="V1329" s="27">
        <v>46257.45416666667</v>
      </c>
      <c r="W1329" s="27">
        <v>46257.505555555559</v>
      </c>
      <c r="Z1329" s="24">
        <v>1</v>
      </c>
      <c r="AA1329" s="24" t="s">
        <v>60</v>
      </c>
      <c r="AB1329" s="24" t="b">
        <v>0</v>
      </c>
      <c r="AC1329" s="61"/>
    </row>
    <row r="1330" spans="2:29" ht="13.7">
      <c r="B1330" s="24" t="s">
        <v>49</v>
      </c>
      <c r="C1330" s="24" t="s">
        <v>64</v>
      </c>
      <c r="D1330" s="24" t="s">
        <v>73</v>
      </c>
      <c r="E1330" s="24">
        <v>420</v>
      </c>
      <c r="F1330" s="26">
        <v>46235</v>
      </c>
      <c r="G1330" s="24" t="s">
        <v>52</v>
      </c>
      <c r="H1330" s="24" t="s">
        <v>53</v>
      </c>
      <c r="I1330" s="24" t="s">
        <v>54</v>
      </c>
      <c r="J1330" s="24" t="s">
        <v>126</v>
      </c>
      <c r="K1330" s="24">
        <v>1</v>
      </c>
      <c r="L1330" s="24" t="s">
        <v>66</v>
      </c>
      <c r="M1330" s="26">
        <v>46257</v>
      </c>
      <c r="N1330" s="27">
        <v>46257.375</v>
      </c>
      <c r="O1330" s="27">
        <v>46257.666666666664</v>
      </c>
      <c r="P1330" s="24" t="s">
        <v>2314</v>
      </c>
      <c r="Q1330" s="24" t="s">
        <v>2315</v>
      </c>
      <c r="R1330" s="24" t="s">
        <v>149</v>
      </c>
      <c r="T1330" s="24" t="s">
        <v>54</v>
      </c>
      <c r="U1330" s="24" t="s">
        <v>297</v>
      </c>
      <c r="V1330" s="27">
        <v>46257.598611111112</v>
      </c>
      <c r="W1330" s="27">
        <v>46257.650694444441</v>
      </c>
      <c r="Z1330" s="24">
        <v>1</v>
      </c>
      <c r="AA1330" s="24" t="s">
        <v>60</v>
      </c>
      <c r="AB1330" s="24" t="b">
        <v>0</v>
      </c>
      <c r="AC1330" s="61"/>
    </row>
    <row r="1331" spans="2:29" ht="13.7">
      <c r="B1331" s="24" t="s">
        <v>49</v>
      </c>
      <c r="C1331" s="24" t="s">
        <v>64</v>
      </c>
      <c r="D1331" s="24" t="s">
        <v>73</v>
      </c>
      <c r="E1331" s="24">
        <v>420</v>
      </c>
      <c r="F1331" s="26">
        <v>46235</v>
      </c>
      <c r="G1331" s="24" t="s">
        <v>52</v>
      </c>
      <c r="H1331" s="24" t="s">
        <v>53</v>
      </c>
      <c r="I1331" s="24" t="s">
        <v>54</v>
      </c>
      <c r="J1331" s="24" t="s">
        <v>125</v>
      </c>
      <c r="K1331" s="24">
        <v>1</v>
      </c>
      <c r="L1331" s="24" t="s">
        <v>66</v>
      </c>
      <c r="M1331" s="26">
        <v>46260</v>
      </c>
      <c r="N1331" s="27">
        <v>46260.354166666664</v>
      </c>
      <c r="O1331" s="27">
        <v>46260.645833333336</v>
      </c>
      <c r="V1331" s="27"/>
      <c r="W1331" s="27"/>
      <c r="X1331" s="24">
        <v>4</v>
      </c>
      <c r="Y1331" s="24">
        <v>0</v>
      </c>
      <c r="Z1331" s="24">
        <v>4</v>
      </c>
      <c r="AA1331" s="24" t="s">
        <v>60</v>
      </c>
      <c r="AB1331" s="24" t="b">
        <v>0</v>
      </c>
      <c r="AC1331" s="61">
        <v>0</v>
      </c>
    </row>
    <row r="1332" spans="2:29" ht="13.7">
      <c r="B1332" s="24" t="s">
        <v>49</v>
      </c>
      <c r="C1332" s="24" t="s">
        <v>64</v>
      </c>
      <c r="D1332" s="24" t="s">
        <v>73</v>
      </c>
      <c r="E1332" s="24">
        <v>420</v>
      </c>
      <c r="F1332" s="26">
        <v>46235</v>
      </c>
      <c r="G1332" s="24" t="s">
        <v>52</v>
      </c>
      <c r="H1332" s="24" t="s">
        <v>53</v>
      </c>
      <c r="I1332" s="24" t="s">
        <v>54</v>
      </c>
      <c r="J1332" s="24" t="s">
        <v>126</v>
      </c>
      <c r="K1332" s="24">
        <v>1</v>
      </c>
      <c r="L1332" s="24" t="s">
        <v>66</v>
      </c>
      <c r="M1332" s="26">
        <v>46260</v>
      </c>
      <c r="N1332" s="27">
        <v>46260.354166666664</v>
      </c>
      <c r="O1332" s="27">
        <v>46260.645833333336</v>
      </c>
      <c r="P1332" s="24" t="s">
        <v>2316</v>
      </c>
      <c r="Q1332" s="24" t="s">
        <v>2317</v>
      </c>
      <c r="R1332" s="24" t="s">
        <v>149</v>
      </c>
      <c r="T1332" s="24" t="s">
        <v>54</v>
      </c>
      <c r="U1332" s="24" t="s">
        <v>547</v>
      </c>
      <c r="V1332" s="27">
        <v>46260.504166666666</v>
      </c>
      <c r="W1332" s="27">
        <v>46260.540972222225</v>
      </c>
      <c r="Z1332" s="24">
        <v>1</v>
      </c>
      <c r="AA1332" s="24" t="s">
        <v>60</v>
      </c>
      <c r="AB1332" s="24" t="b">
        <v>0</v>
      </c>
      <c r="AC1332" s="61"/>
    </row>
    <row r="1333" spans="2:29" ht="13.7">
      <c r="B1333" s="24" t="s">
        <v>49</v>
      </c>
      <c r="C1333" s="24" t="s">
        <v>64</v>
      </c>
      <c r="D1333" s="24" t="s">
        <v>73</v>
      </c>
      <c r="E1333" s="24">
        <v>420</v>
      </c>
      <c r="F1333" s="26">
        <v>46235</v>
      </c>
      <c r="G1333" s="24" t="s">
        <v>52</v>
      </c>
      <c r="H1333" s="24" t="s">
        <v>53</v>
      </c>
      <c r="I1333" s="24" t="s">
        <v>54</v>
      </c>
      <c r="J1333" s="24" t="s">
        <v>126</v>
      </c>
      <c r="K1333" s="24">
        <v>1</v>
      </c>
      <c r="L1333" s="24" t="s">
        <v>66</v>
      </c>
      <c r="M1333" s="26">
        <v>46260</v>
      </c>
      <c r="N1333" s="27">
        <v>46260.354166666664</v>
      </c>
      <c r="O1333" s="27">
        <v>46260.645833333336</v>
      </c>
      <c r="P1333" s="24" t="s">
        <v>2318</v>
      </c>
      <c r="Q1333" s="24" t="s">
        <v>2319</v>
      </c>
      <c r="R1333" s="24" t="s">
        <v>149</v>
      </c>
      <c r="T1333" s="24" t="s">
        <v>54</v>
      </c>
      <c r="U1333" s="24" t="s">
        <v>547</v>
      </c>
      <c r="V1333" s="27">
        <v>46260.574305555558</v>
      </c>
      <c r="W1333" s="27">
        <v>46260.615277777775</v>
      </c>
      <c r="Z1333" s="24">
        <v>1</v>
      </c>
      <c r="AA1333" s="24" t="s">
        <v>60</v>
      </c>
      <c r="AB1333" s="24" t="b">
        <v>0</v>
      </c>
      <c r="AC1333" s="61"/>
    </row>
    <row r="1334" spans="2:29" ht="13.7">
      <c r="B1334" s="24" t="s">
        <v>49</v>
      </c>
      <c r="C1334" s="24" t="s">
        <v>64</v>
      </c>
      <c r="D1334" s="24" t="s">
        <v>73</v>
      </c>
      <c r="E1334" s="24">
        <v>420</v>
      </c>
      <c r="F1334" s="26">
        <v>46235</v>
      </c>
      <c r="G1334" s="24" t="s">
        <v>52</v>
      </c>
      <c r="H1334" s="24" t="s">
        <v>53</v>
      </c>
      <c r="I1334" s="24" t="s">
        <v>54</v>
      </c>
      <c r="J1334" s="24" t="s">
        <v>126</v>
      </c>
      <c r="K1334" s="24">
        <v>1</v>
      </c>
      <c r="L1334" s="24" t="s">
        <v>66</v>
      </c>
      <c r="M1334" s="26">
        <v>46260</v>
      </c>
      <c r="N1334" s="27">
        <v>46260.354166666664</v>
      </c>
      <c r="O1334" s="27">
        <v>46260.645833333336</v>
      </c>
      <c r="P1334" s="24" t="s">
        <v>2320</v>
      </c>
      <c r="Q1334" s="24" t="s">
        <v>2321</v>
      </c>
      <c r="R1334" s="24" t="s">
        <v>146</v>
      </c>
      <c r="T1334" s="24" t="s">
        <v>54</v>
      </c>
      <c r="U1334" s="24" t="s">
        <v>547</v>
      </c>
      <c r="V1334" s="27">
        <v>46260.434027777781</v>
      </c>
      <c r="W1334" s="27">
        <v>46260.486111111109</v>
      </c>
      <c r="Z1334" s="24">
        <v>1</v>
      </c>
      <c r="AA1334" s="24" t="s">
        <v>60</v>
      </c>
      <c r="AB1334" s="24" t="b">
        <v>0</v>
      </c>
      <c r="AC1334" s="61"/>
    </row>
    <row r="1335" spans="2:29" ht="13.7">
      <c r="B1335" s="24" t="s">
        <v>49</v>
      </c>
      <c r="C1335" s="24" t="s">
        <v>64</v>
      </c>
      <c r="D1335" s="24" t="s">
        <v>73</v>
      </c>
      <c r="E1335" s="24">
        <v>420</v>
      </c>
      <c r="F1335" s="26">
        <v>46235</v>
      </c>
      <c r="G1335" s="24" t="s">
        <v>52</v>
      </c>
      <c r="H1335" s="24" t="s">
        <v>53</v>
      </c>
      <c r="I1335" s="24" t="s">
        <v>54</v>
      </c>
      <c r="J1335" s="24" t="s">
        <v>126</v>
      </c>
      <c r="K1335" s="24">
        <v>1</v>
      </c>
      <c r="L1335" s="24" t="s">
        <v>66</v>
      </c>
      <c r="M1335" s="26">
        <v>46260</v>
      </c>
      <c r="N1335" s="27">
        <v>46260.354166666664</v>
      </c>
      <c r="O1335" s="27">
        <v>46260.645833333336</v>
      </c>
      <c r="P1335" s="24" t="s">
        <v>2322</v>
      </c>
      <c r="Q1335" s="24" t="s">
        <v>2323</v>
      </c>
      <c r="R1335" s="24" t="s">
        <v>190</v>
      </c>
      <c r="S1335" s="24" t="s">
        <v>156</v>
      </c>
      <c r="T1335" s="24" t="s">
        <v>54</v>
      </c>
      <c r="U1335" s="24" t="s">
        <v>547</v>
      </c>
      <c r="V1335" s="27">
        <v>46260.359027777777</v>
      </c>
      <c r="W1335" s="27">
        <v>46260.401388888888</v>
      </c>
      <c r="Z1335" s="24">
        <v>1</v>
      </c>
      <c r="AA1335" s="24" t="s">
        <v>60</v>
      </c>
      <c r="AB1335" s="24" t="b">
        <v>0</v>
      </c>
      <c r="AC1335" s="61"/>
    </row>
    <row r="1336" spans="2:29" ht="13.7">
      <c r="B1336" s="24" t="s">
        <v>49</v>
      </c>
      <c r="C1336" s="24" t="s">
        <v>64</v>
      </c>
      <c r="D1336" s="24" t="s">
        <v>73</v>
      </c>
      <c r="E1336" s="24">
        <v>480</v>
      </c>
      <c r="F1336" s="26">
        <v>46174</v>
      </c>
      <c r="G1336" s="24" t="s">
        <v>52</v>
      </c>
      <c r="H1336" s="24" t="s">
        <v>53</v>
      </c>
      <c r="I1336" s="24" t="s">
        <v>62</v>
      </c>
      <c r="J1336" s="24" t="s">
        <v>125</v>
      </c>
      <c r="K1336" s="24">
        <v>1</v>
      </c>
      <c r="L1336" s="24" t="s">
        <v>66</v>
      </c>
      <c r="M1336" s="26">
        <v>46176</v>
      </c>
      <c r="N1336" s="27">
        <v>46176.3125</v>
      </c>
      <c r="O1336" s="27">
        <v>46176.645833333336</v>
      </c>
      <c r="V1336" s="27"/>
      <c r="W1336" s="27"/>
      <c r="X1336" s="24">
        <v>4</v>
      </c>
      <c r="Y1336" s="24">
        <v>0</v>
      </c>
      <c r="Z1336" s="24">
        <v>4</v>
      </c>
      <c r="AA1336" s="24" t="s">
        <v>56</v>
      </c>
      <c r="AB1336" s="24" t="b">
        <v>0</v>
      </c>
      <c r="AC1336" s="61">
        <v>0</v>
      </c>
    </row>
    <row r="1337" spans="2:29" ht="13.7">
      <c r="B1337" s="24" t="s">
        <v>49</v>
      </c>
      <c r="C1337" s="24" t="s">
        <v>64</v>
      </c>
      <c r="D1337" s="24" t="s">
        <v>73</v>
      </c>
      <c r="E1337" s="24">
        <v>480</v>
      </c>
      <c r="F1337" s="26">
        <v>46174</v>
      </c>
      <c r="G1337" s="24" t="s">
        <v>52</v>
      </c>
      <c r="H1337" s="24" t="s">
        <v>53</v>
      </c>
      <c r="I1337" s="24" t="s">
        <v>62</v>
      </c>
      <c r="J1337" s="24" t="s">
        <v>126</v>
      </c>
      <c r="K1337" s="24">
        <v>1</v>
      </c>
      <c r="L1337" s="24" t="s">
        <v>66</v>
      </c>
      <c r="M1337" s="26">
        <v>46176</v>
      </c>
      <c r="N1337" s="27">
        <v>46176.3125</v>
      </c>
      <c r="O1337" s="27">
        <v>46176.645833333336</v>
      </c>
      <c r="P1337" s="24" t="s">
        <v>2324</v>
      </c>
      <c r="Q1337" s="24" t="s">
        <v>2325</v>
      </c>
      <c r="R1337" s="24" t="s">
        <v>249</v>
      </c>
      <c r="T1337" s="24" t="s">
        <v>62</v>
      </c>
      <c r="U1337" s="24" t="s">
        <v>497</v>
      </c>
      <c r="V1337" s="27">
        <v>46176.570833333331</v>
      </c>
      <c r="W1337" s="27">
        <v>46176.630555555559</v>
      </c>
      <c r="Z1337" s="24">
        <v>1</v>
      </c>
      <c r="AA1337" s="24" t="s">
        <v>56</v>
      </c>
      <c r="AB1337" s="24" t="b">
        <v>0</v>
      </c>
      <c r="AC1337" s="61"/>
    </row>
    <row r="1338" spans="2:29" ht="13.7">
      <c r="B1338" s="24" t="s">
        <v>49</v>
      </c>
      <c r="C1338" s="24" t="s">
        <v>64</v>
      </c>
      <c r="D1338" s="24" t="s">
        <v>73</v>
      </c>
      <c r="E1338" s="24">
        <v>480</v>
      </c>
      <c r="F1338" s="26">
        <v>46174</v>
      </c>
      <c r="G1338" s="24" t="s">
        <v>52</v>
      </c>
      <c r="H1338" s="24" t="s">
        <v>53</v>
      </c>
      <c r="I1338" s="24" t="s">
        <v>62</v>
      </c>
      <c r="J1338" s="24" t="s">
        <v>126</v>
      </c>
      <c r="K1338" s="24">
        <v>1</v>
      </c>
      <c r="L1338" s="24" t="s">
        <v>66</v>
      </c>
      <c r="M1338" s="26">
        <v>46176</v>
      </c>
      <c r="N1338" s="27">
        <v>46176.3125</v>
      </c>
      <c r="O1338" s="27">
        <v>46176.645833333336</v>
      </c>
      <c r="P1338" s="24" t="s">
        <v>2326</v>
      </c>
      <c r="Q1338" s="24" t="s">
        <v>2327</v>
      </c>
      <c r="R1338" s="24" t="s">
        <v>253</v>
      </c>
      <c r="T1338" s="24" t="s">
        <v>62</v>
      </c>
      <c r="U1338" s="24" t="s">
        <v>497</v>
      </c>
      <c r="V1338" s="27">
        <v>46176.320138888892</v>
      </c>
      <c r="W1338" s="27">
        <v>46176.379166666666</v>
      </c>
      <c r="Z1338" s="24">
        <v>1</v>
      </c>
      <c r="AA1338" s="24" t="s">
        <v>56</v>
      </c>
      <c r="AB1338" s="24" t="b">
        <v>0</v>
      </c>
      <c r="AC1338" s="61"/>
    </row>
    <row r="1339" spans="2:29" ht="13.7">
      <c r="B1339" s="24" t="s">
        <v>49</v>
      </c>
      <c r="C1339" s="24" t="s">
        <v>64</v>
      </c>
      <c r="D1339" s="24" t="s">
        <v>73</v>
      </c>
      <c r="E1339" s="24">
        <v>480</v>
      </c>
      <c r="F1339" s="26">
        <v>46174</v>
      </c>
      <c r="G1339" s="24" t="s">
        <v>52</v>
      </c>
      <c r="H1339" s="24" t="s">
        <v>53</v>
      </c>
      <c r="I1339" s="24" t="s">
        <v>62</v>
      </c>
      <c r="J1339" s="24" t="s">
        <v>126</v>
      </c>
      <c r="K1339" s="24">
        <v>1</v>
      </c>
      <c r="L1339" s="24" t="s">
        <v>66</v>
      </c>
      <c r="M1339" s="26">
        <v>46176</v>
      </c>
      <c r="N1339" s="27">
        <v>46176.3125</v>
      </c>
      <c r="O1339" s="27">
        <v>46176.645833333336</v>
      </c>
      <c r="P1339" s="24" t="s">
        <v>2328</v>
      </c>
      <c r="Q1339" s="24" t="s">
        <v>2329</v>
      </c>
      <c r="R1339" s="24" t="s">
        <v>256</v>
      </c>
      <c r="T1339" s="24" t="s">
        <v>62</v>
      </c>
      <c r="U1339" s="24" t="s">
        <v>497</v>
      </c>
      <c r="V1339" s="27">
        <v>46176.480555555558</v>
      </c>
      <c r="W1339" s="27">
        <v>46176.525694444441</v>
      </c>
      <c r="Z1339" s="24">
        <v>1</v>
      </c>
      <c r="AA1339" s="24" t="s">
        <v>56</v>
      </c>
      <c r="AB1339" s="24" t="b">
        <v>0</v>
      </c>
      <c r="AC1339" s="61"/>
    </row>
    <row r="1340" spans="2:29" ht="13.7">
      <c r="B1340" s="24" t="s">
        <v>49</v>
      </c>
      <c r="C1340" s="24" t="s">
        <v>64</v>
      </c>
      <c r="D1340" s="24" t="s">
        <v>73</v>
      </c>
      <c r="E1340" s="24">
        <v>480</v>
      </c>
      <c r="F1340" s="26">
        <v>46174</v>
      </c>
      <c r="G1340" s="24" t="s">
        <v>52</v>
      </c>
      <c r="H1340" s="24" t="s">
        <v>53</v>
      </c>
      <c r="I1340" s="24" t="s">
        <v>62</v>
      </c>
      <c r="J1340" s="24" t="s">
        <v>126</v>
      </c>
      <c r="K1340" s="24">
        <v>1</v>
      </c>
      <c r="L1340" s="24" t="s">
        <v>66</v>
      </c>
      <c r="M1340" s="26">
        <v>46176</v>
      </c>
      <c r="N1340" s="27">
        <v>46176.3125</v>
      </c>
      <c r="O1340" s="27">
        <v>46176.645833333336</v>
      </c>
      <c r="P1340" s="24" t="s">
        <v>2330</v>
      </c>
      <c r="Q1340" s="24" t="s">
        <v>2331</v>
      </c>
      <c r="R1340" s="24" t="s">
        <v>323</v>
      </c>
      <c r="T1340" s="24" t="s">
        <v>62</v>
      </c>
      <c r="U1340" s="24" t="s">
        <v>497</v>
      </c>
      <c r="V1340" s="27">
        <v>46176.397916666669</v>
      </c>
      <c r="W1340" s="27">
        <v>46176.447916666664</v>
      </c>
      <c r="Z1340" s="24">
        <v>1</v>
      </c>
      <c r="AA1340" s="24" t="s">
        <v>56</v>
      </c>
      <c r="AB1340" s="24" t="b">
        <v>0</v>
      </c>
      <c r="AC1340" s="61"/>
    </row>
    <row r="1341" spans="2:29" ht="13.7">
      <c r="B1341" s="24" t="s">
        <v>49</v>
      </c>
      <c r="C1341" s="24" t="s">
        <v>64</v>
      </c>
      <c r="D1341" s="24" t="s">
        <v>73</v>
      </c>
      <c r="E1341" s="24">
        <v>480</v>
      </c>
      <c r="F1341" s="26">
        <v>46204</v>
      </c>
      <c r="G1341" s="24" t="s">
        <v>52</v>
      </c>
      <c r="H1341" s="24" t="s">
        <v>53</v>
      </c>
      <c r="I1341" s="24" t="s">
        <v>57</v>
      </c>
      <c r="J1341" s="24" t="s">
        <v>125</v>
      </c>
      <c r="K1341" s="24">
        <v>1</v>
      </c>
      <c r="L1341" s="24" t="s">
        <v>66</v>
      </c>
      <c r="M1341" s="26">
        <v>46211</v>
      </c>
      <c r="N1341" s="27">
        <v>46211.3125</v>
      </c>
      <c r="O1341" s="27">
        <v>46211.645833333336</v>
      </c>
      <c r="V1341" s="27"/>
      <c r="W1341" s="27"/>
      <c r="X1341" s="24">
        <v>4</v>
      </c>
      <c r="Y1341" s="24">
        <v>0</v>
      </c>
      <c r="Z1341" s="24">
        <v>4</v>
      </c>
      <c r="AA1341" s="24" t="s">
        <v>58</v>
      </c>
      <c r="AB1341" s="24" t="b">
        <v>0</v>
      </c>
      <c r="AC1341" s="61">
        <v>0</v>
      </c>
    </row>
    <row r="1342" spans="2:29" ht="13.7">
      <c r="B1342" s="24" t="s">
        <v>49</v>
      </c>
      <c r="C1342" s="24" t="s">
        <v>64</v>
      </c>
      <c r="D1342" s="24" t="s">
        <v>73</v>
      </c>
      <c r="E1342" s="24">
        <v>480</v>
      </c>
      <c r="F1342" s="26">
        <v>46204</v>
      </c>
      <c r="G1342" s="24" t="s">
        <v>52</v>
      </c>
      <c r="H1342" s="24" t="s">
        <v>53</v>
      </c>
      <c r="I1342" s="24" t="s">
        <v>57</v>
      </c>
      <c r="J1342" s="24" t="s">
        <v>126</v>
      </c>
      <c r="K1342" s="24">
        <v>1</v>
      </c>
      <c r="L1342" s="24" t="s">
        <v>66</v>
      </c>
      <c r="M1342" s="26">
        <v>46211</v>
      </c>
      <c r="N1342" s="27">
        <v>46211.3125</v>
      </c>
      <c r="O1342" s="27">
        <v>46211.645833333336</v>
      </c>
      <c r="P1342" s="24" t="s">
        <v>2332</v>
      </c>
      <c r="Q1342" s="24" t="s">
        <v>2333</v>
      </c>
      <c r="R1342" s="24" t="s">
        <v>165</v>
      </c>
      <c r="S1342" s="24" t="s">
        <v>156</v>
      </c>
      <c r="T1342" s="24" t="s">
        <v>57</v>
      </c>
      <c r="U1342" s="24" t="s">
        <v>411</v>
      </c>
      <c r="V1342" s="27">
        <v>46211.401388888888</v>
      </c>
      <c r="W1342" s="27">
        <v>46211.455555555556</v>
      </c>
      <c r="Z1342" s="24">
        <v>1</v>
      </c>
      <c r="AA1342" s="24" t="s">
        <v>58</v>
      </c>
      <c r="AB1342" s="24" t="b">
        <v>0</v>
      </c>
      <c r="AC1342" s="61"/>
    </row>
    <row r="1343" spans="2:29" ht="13.7">
      <c r="B1343" s="24" t="s">
        <v>49</v>
      </c>
      <c r="C1343" s="24" t="s">
        <v>64</v>
      </c>
      <c r="D1343" s="24" t="s">
        <v>73</v>
      </c>
      <c r="E1343" s="24">
        <v>480</v>
      </c>
      <c r="F1343" s="26">
        <v>46204</v>
      </c>
      <c r="G1343" s="24" t="s">
        <v>52</v>
      </c>
      <c r="H1343" s="24" t="s">
        <v>53</v>
      </c>
      <c r="I1343" s="24" t="s">
        <v>57</v>
      </c>
      <c r="J1343" s="24" t="s">
        <v>126</v>
      </c>
      <c r="K1343" s="24">
        <v>1</v>
      </c>
      <c r="L1343" s="24" t="s">
        <v>66</v>
      </c>
      <c r="M1343" s="26">
        <v>46211</v>
      </c>
      <c r="N1343" s="27">
        <v>46211.3125</v>
      </c>
      <c r="O1343" s="27">
        <v>46211.645833333336</v>
      </c>
      <c r="P1343" s="24" t="s">
        <v>2334</v>
      </c>
      <c r="Q1343" s="24" t="s">
        <v>2335</v>
      </c>
      <c r="R1343" s="24" t="s">
        <v>155</v>
      </c>
      <c r="T1343" s="24" t="s">
        <v>57</v>
      </c>
      <c r="U1343" s="24" t="s">
        <v>411</v>
      </c>
      <c r="V1343" s="27">
        <v>46211.314583333333</v>
      </c>
      <c r="W1343" s="27">
        <v>46211.381944444445</v>
      </c>
      <c r="Z1343" s="24">
        <v>1</v>
      </c>
      <c r="AA1343" s="24" t="s">
        <v>58</v>
      </c>
      <c r="AB1343" s="24" t="b">
        <v>0</v>
      </c>
      <c r="AC1343" s="61"/>
    </row>
    <row r="1344" spans="2:29" ht="13.7">
      <c r="B1344" s="24" t="s">
        <v>49</v>
      </c>
      <c r="C1344" s="24" t="s">
        <v>64</v>
      </c>
      <c r="D1344" s="24" t="s">
        <v>73</v>
      </c>
      <c r="E1344" s="24">
        <v>480</v>
      </c>
      <c r="F1344" s="26">
        <v>46204</v>
      </c>
      <c r="G1344" s="24" t="s">
        <v>52</v>
      </c>
      <c r="H1344" s="24" t="s">
        <v>53</v>
      </c>
      <c r="I1344" s="24" t="s">
        <v>57</v>
      </c>
      <c r="J1344" s="24" t="s">
        <v>126</v>
      </c>
      <c r="K1344" s="24">
        <v>1</v>
      </c>
      <c r="L1344" s="24" t="s">
        <v>66</v>
      </c>
      <c r="M1344" s="26">
        <v>46211</v>
      </c>
      <c r="N1344" s="27">
        <v>46211.3125</v>
      </c>
      <c r="O1344" s="27">
        <v>46211.645833333336</v>
      </c>
      <c r="P1344" s="24" t="s">
        <v>2336</v>
      </c>
      <c r="Q1344" s="24" t="s">
        <v>2337</v>
      </c>
      <c r="R1344" s="24" t="s">
        <v>165</v>
      </c>
      <c r="S1344" s="24" t="s">
        <v>198</v>
      </c>
      <c r="T1344" s="24" t="s">
        <v>57</v>
      </c>
      <c r="U1344" s="24" t="s">
        <v>411</v>
      </c>
      <c r="V1344" s="27">
        <v>46211.480555555558</v>
      </c>
      <c r="W1344" s="27">
        <v>46211.531944444447</v>
      </c>
      <c r="Z1344" s="24">
        <v>1</v>
      </c>
      <c r="AA1344" s="24" t="s">
        <v>58</v>
      </c>
      <c r="AB1344" s="24" t="b">
        <v>0</v>
      </c>
      <c r="AC1344" s="61"/>
    </row>
    <row r="1345" spans="2:29" ht="13.7">
      <c r="B1345" s="24" t="s">
        <v>49</v>
      </c>
      <c r="C1345" s="24" t="s">
        <v>64</v>
      </c>
      <c r="D1345" s="24" t="s">
        <v>73</v>
      </c>
      <c r="E1345" s="24">
        <v>480</v>
      </c>
      <c r="F1345" s="26">
        <v>46204</v>
      </c>
      <c r="G1345" s="24" t="s">
        <v>52</v>
      </c>
      <c r="H1345" s="24" t="s">
        <v>53</v>
      </c>
      <c r="I1345" s="24" t="s">
        <v>57</v>
      </c>
      <c r="J1345" s="24" t="s">
        <v>126</v>
      </c>
      <c r="K1345" s="24">
        <v>1</v>
      </c>
      <c r="L1345" s="24" t="s">
        <v>66</v>
      </c>
      <c r="M1345" s="26">
        <v>46211</v>
      </c>
      <c r="N1345" s="27">
        <v>46211.3125</v>
      </c>
      <c r="O1345" s="27">
        <v>46211.645833333336</v>
      </c>
      <c r="P1345" s="24" t="s">
        <v>2338</v>
      </c>
      <c r="Q1345" s="24" t="s">
        <v>2339</v>
      </c>
      <c r="R1345" s="24" t="s">
        <v>155</v>
      </c>
      <c r="S1345" s="24" t="s">
        <v>152</v>
      </c>
      <c r="T1345" s="24" t="s">
        <v>57</v>
      </c>
      <c r="U1345" s="24" t="s">
        <v>411</v>
      </c>
      <c r="V1345" s="27">
        <v>46211.569444444445</v>
      </c>
      <c r="W1345" s="27">
        <v>46211.635416666664</v>
      </c>
      <c r="Z1345" s="24">
        <v>1</v>
      </c>
      <c r="AA1345" s="24" t="s">
        <v>58</v>
      </c>
      <c r="AB1345" s="24" t="b">
        <v>0</v>
      </c>
      <c r="AC1345" s="61"/>
    </row>
    <row r="1346" spans="2:29" ht="13.7">
      <c r="B1346" s="24" t="s">
        <v>49</v>
      </c>
      <c r="C1346" s="24" t="s">
        <v>64</v>
      </c>
      <c r="D1346" s="24" t="s">
        <v>73</v>
      </c>
      <c r="E1346" s="24">
        <v>480</v>
      </c>
      <c r="F1346" s="26">
        <v>46204</v>
      </c>
      <c r="G1346" s="24" t="s">
        <v>52</v>
      </c>
      <c r="H1346" s="24" t="s">
        <v>53</v>
      </c>
      <c r="I1346" s="24" t="s">
        <v>57</v>
      </c>
      <c r="J1346" s="24" t="s">
        <v>125</v>
      </c>
      <c r="K1346" s="24">
        <v>1</v>
      </c>
      <c r="L1346" s="24" t="s">
        <v>66</v>
      </c>
      <c r="M1346" s="26">
        <v>46213</v>
      </c>
      <c r="N1346" s="27">
        <v>46213.375</v>
      </c>
      <c r="O1346" s="27">
        <v>46213.708333333336</v>
      </c>
      <c r="V1346" s="27"/>
      <c r="W1346" s="27"/>
      <c r="X1346" s="24">
        <v>4</v>
      </c>
      <c r="Y1346" s="24">
        <v>0</v>
      </c>
      <c r="Z1346" s="24">
        <v>4</v>
      </c>
      <c r="AA1346" s="24" t="s">
        <v>58</v>
      </c>
      <c r="AB1346" s="24" t="b">
        <v>0</v>
      </c>
      <c r="AC1346" s="61">
        <v>0</v>
      </c>
    </row>
    <row r="1347" spans="2:29" ht="13.7">
      <c r="B1347" s="24" t="s">
        <v>49</v>
      </c>
      <c r="C1347" s="24" t="s">
        <v>64</v>
      </c>
      <c r="D1347" s="24" t="s">
        <v>73</v>
      </c>
      <c r="E1347" s="24">
        <v>480</v>
      </c>
      <c r="F1347" s="26">
        <v>46204</v>
      </c>
      <c r="G1347" s="24" t="s">
        <v>52</v>
      </c>
      <c r="H1347" s="24" t="s">
        <v>53</v>
      </c>
      <c r="I1347" s="24" t="s">
        <v>57</v>
      </c>
      <c r="J1347" s="24" t="s">
        <v>126</v>
      </c>
      <c r="K1347" s="24">
        <v>1</v>
      </c>
      <c r="L1347" s="24" t="s">
        <v>66</v>
      </c>
      <c r="M1347" s="26">
        <v>46213</v>
      </c>
      <c r="N1347" s="27">
        <v>46213.375</v>
      </c>
      <c r="O1347" s="27">
        <v>46213.708333333336</v>
      </c>
      <c r="P1347" s="24" t="s">
        <v>2340</v>
      </c>
      <c r="Q1347" s="24" t="s">
        <v>2341</v>
      </c>
      <c r="R1347" s="24" t="s">
        <v>159</v>
      </c>
      <c r="T1347" s="24" t="s">
        <v>57</v>
      </c>
      <c r="U1347" s="24" t="s">
        <v>314</v>
      </c>
      <c r="V1347" s="27">
        <v>46213.461111111108</v>
      </c>
      <c r="W1347" s="27">
        <v>46213.509722222225</v>
      </c>
      <c r="Z1347" s="24">
        <v>1</v>
      </c>
      <c r="AA1347" s="24" t="s">
        <v>58</v>
      </c>
      <c r="AB1347" s="24" t="b">
        <v>0</v>
      </c>
      <c r="AC1347" s="61"/>
    </row>
    <row r="1348" spans="2:29" ht="13.7">
      <c r="B1348" s="24" t="s">
        <v>49</v>
      </c>
      <c r="C1348" s="24" t="s">
        <v>64</v>
      </c>
      <c r="D1348" s="24" t="s">
        <v>73</v>
      </c>
      <c r="E1348" s="24">
        <v>480</v>
      </c>
      <c r="F1348" s="26">
        <v>46204</v>
      </c>
      <c r="G1348" s="24" t="s">
        <v>52</v>
      </c>
      <c r="H1348" s="24" t="s">
        <v>53</v>
      </c>
      <c r="I1348" s="24" t="s">
        <v>57</v>
      </c>
      <c r="J1348" s="24" t="s">
        <v>126</v>
      </c>
      <c r="K1348" s="24">
        <v>1</v>
      </c>
      <c r="L1348" s="24" t="s">
        <v>66</v>
      </c>
      <c r="M1348" s="26">
        <v>46213</v>
      </c>
      <c r="N1348" s="27">
        <v>46213.375</v>
      </c>
      <c r="O1348" s="27">
        <v>46213.708333333336</v>
      </c>
      <c r="P1348" s="24" t="s">
        <v>2342</v>
      </c>
      <c r="Q1348" s="24" t="s">
        <v>2343</v>
      </c>
      <c r="R1348" s="24" t="s">
        <v>159</v>
      </c>
      <c r="T1348" s="24" t="s">
        <v>57</v>
      </c>
      <c r="U1348" s="24" t="s">
        <v>314</v>
      </c>
      <c r="V1348" s="27">
        <v>46213.549305555556</v>
      </c>
      <c r="W1348" s="27">
        <v>46213.607638888891</v>
      </c>
      <c r="Z1348" s="24">
        <v>1</v>
      </c>
      <c r="AA1348" s="24" t="s">
        <v>58</v>
      </c>
      <c r="AB1348" s="24" t="b">
        <v>0</v>
      </c>
      <c r="AC1348" s="61"/>
    </row>
    <row r="1349" spans="2:29" ht="13.7">
      <c r="B1349" s="24" t="s">
        <v>49</v>
      </c>
      <c r="C1349" s="24" t="s">
        <v>64</v>
      </c>
      <c r="D1349" s="24" t="s">
        <v>73</v>
      </c>
      <c r="E1349" s="24">
        <v>480</v>
      </c>
      <c r="F1349" s="26">
        <v>46204</v>
      </c>
      <c r="G1349" s="24" t="s">
        <v>52</v>
      </c>
      <c r="H1349" s="24" t="s">
        <v>53</v>
      </c>
      <c r="I1349" s="24" t="s">
        <v>57</v>
      </c>
      <c r="J1349" s="24" t="s">
        <v>126</v>
      </c>
      <c r="K1349" s="24">
        <v>1</v>
      </c>
      <c r="L1349" s="24" t="s">
        <v>66</v>
      </c>
      <c r="M1349" s="26">
        <v>46213</v>
      </c>
      <c r="N1349" s="27">
        <v>46213.375</v>
      </c>
      <c r="O1349" s="27">
        <v>46213.708333333336</v>
      </c>
      <c r="P1349" s="24" t="s">
        <v>2344</v>
      </c>
      <c r="Q1349" s="24" t="s">
        <v>2345</v>
      </c>
      <c r="R1349" s="24" t="s">
        <v>165</v>
      </c>
      <c r="T1349" s="24" t="s">
        <v>57</v>
      </c>
      <c r="U1349" s="24" t="s">
        <v>314</v>
      </c>
      <c r="V1349" s="27">
        <v>46213.631944444445</v>
      </c>
      <c r="W1349" s="27">
        <v>46213.69027777778</v>
      </c>
      <c r="Z1349" s="24">
        <v>1</v>
      </c>
      <c r="AA1349" s="24" t="s">
        <v>58</v>
      </c>
      <c r="AB1349" s="24" t="b">
        <v>0</v>
      </c>
      <c r="AC1349" s="61"/>
    </row>
    <row r="1350" spans="2:29" ht="13.7">
      <c r="B1350" s="24" t="s">
        <v>49</v>
      </c>
      <c r="C1350" s="24" t="s">
        <v>64</v>
      </c>
      <c r="D1350" s="24" t="s">
        <v>73</v>
      </c>
      <c r="E1350" s="24">
        <v>480</v>
      </c>
      <c r="F1350" s="26">
        <v>46204</v>
      </c>
      <c r="G1350" s="24" t="s">
        <v>52</v>
      </c>
      <c r="H1350" s="24" t="s">
        <v>53</v>
      </c>
      <c r="I1350" s="24" t="s">
        <v>57</v>
      </c>
      <c r="J1350" s="24" t="s">
        <v>126</v>
      </c>
      <c r="K1350" s="24">
        <v>1</v>
      </c>
      <c r="L1350" s="24" t="s">
        <v>66</v>
      </c>
      <c r="M1350" s="26">
        <v>46213</v>
      </c>
      <c r="N1350" s="27">
        <v>46213.375</v>
      </c>
      <c r="O1350" s="27">
        <v>46213.708333333336</v>
      </c>
      <c r="P1350" s="24" t="s">
        <v>2346</v>
      </c>
      <c r="Q1350" s="24" t="s">
        <v>2347</v>
      </c>
      <c r="R1350" s="24" t="s">
        <v>185</v>
      </c>
      <c r="T1350" s="24" t="s">
        <v>57</v>
      </c>
      <c r="U1350" s="24" t="s">
        <v>314</v>
      </c>
      <c r="V1350" s="27">
        <v>46213.379861111112</v>
      </c>
      <c r="W1350" s="27">
        <v>46213.441666666666</v>
      </c>
      <c r="Z1350" s="24">
        <v>1</v>
      </c>
      <c r="AA1350" s="24" t="s">
        <v>58</v>
      </c>
      <c r="AB1350" s="24" t="b">
        <v>0</v>
      </c>
      <c r="AC1350" s="61"/>
    </row>
    <row r="1351" spans="2:29" ht="13.7">
      <c r="B1351" s="24" t="s">
        <v>49</v>
      </c>
      <c r="C1351" s="24" t="s">
        <v>64</v>
      </c>
      <c r="D1351" s="24" t="s">
        <v>73</v>
      </c>
      <c r="E1351" s="24">
        <v>480</v>
      </c>
      <c r="F1351" s="26">
        <v>46204</v>
      </c>
      <c r="G1351" s="24" t="s">
        <v>52</v>
      </c>
      <c r="H1351" s="24" t="s">
        <v>53</v>
      </c>
      <c r="I1351" s="24" t="s">
        <v>54</v>
      </c>
      <c r="J1351" s="24" t="s">
        <v>125</v>
      </c>
      <c r="K1351" s="24">
        <v>1</v>
      </c>
      <c r="L1351" s="24" t="s">
        <v>66</v>
      </c>
      <c r="M1351" s="26">
        <v>46215</v>
      </c>
      <c r="N1351" s="27">
        <v>46215.354166666664</v>
      </c>
      <c r="O1351" s="27">
        <v>46215.6875</v>
      </c>
      <c r="V1351" s="27"/>
      <c r="W1351" s="27"/>
      <c r="X1351" s="24">
        <v>4</v>
      </c>
      <c r="Y1351" s="24">
        <v>0</v>
      </c>
      <c r="Z1351" s="24">
        <v>4</v>
      </c>
      <c r="AA1351" s="24" t="s">
        <v>58</v>
      </c>
      <c r="AB1351" s="24" t="b">
        <v>0</v>
      </c>
      <c r="AC1351" s="61">
        <v>0</v>
      </c>
    </row>
    <row r="1352" spans="2:29" ht="13.7">
      <c r="B1352" s="24" t="s">
        <v>49</v>
      </c>
      <c r="C1352" s="24" t="s">
        <v>64</v>
      </c>
      <c r="D1352" s="24" t="s">
        <v>73</v>
      </c>
      <c r="E1352" s="24">
        <v>480</v>
      </c>
      <c r="F1352" s="26">
        <v>46204</v>
      </c>
      <c r="G1352" s="24" t="s">
        <v>52</v>
      </c>
      <c r="H1352" s="24" t="s">
        <v>53</v>
      </c>
      <c r="I1352" s="24" t="s">
        <v>54</v>
      </c>
      <c r="J1352" s="24" t="s">
        <v>126</v>
      </c>
      <c r="K1352" s="24">
        <v>1</v>
      </c>
      <c r="L1352" s="24" t="s">
        <v>66</v>
      </c>
      <c r="M1352" s="26">
        <v>46215</v>
      </c>
      <c r="N1352" s="27">
        <v>46215.354166666664</v>
      </c>
      <c r="O1352" s="27">
        <v>46215.6875</v>
      </c>
      <c r="P1352" s="24" t="s">
        <v>2348</v>
      </c>
      <c r="Q1352" s="24" t="s">
        <v>2349</v>
      </c>
      <c r="R1352" s="24" t="s">
        <v>190</v>
      </c>
      <c r="S1352" s="24" t="s">
        <v>152</v>
      </c>
      <c r="T1352" s="24" t="s">
        <v>54</v>
      </c>
      <c r="U1352" s="24" t="s">
        <v>616</v>
      </c>
      <c r="V1352" s="27">
        <v>46215.359027777777</v>
      </c>
      <c r="W1352" s="27">
        <v>46215.411805555559</v>
      </c>
      <c r="Z1352" s="24">
        <v>1</v>
      </c>
      <c r="AA1352" s="24" t="s">
        <v>58</v>
      </c>
      <c r="AB1352" s="24" t="b">
        <v>0</v>
      </c>
      <c r="AC1352" s="61"/>
    </row>
    <row r="1353" spans="2:29" ht="13.7">
      <c r="B1353" s="24" t="s">
        <v>49</v>
      </c>
      <c r="C1353" s="24" t="s">
        <v>64</v>
      </c>
      <c r="D1353" s="24" t="s">
        <v>73</v>
      </c>
      <c r="E1353" s="24">
        <v>480</v>
      </c>
      <c r="F1353" s="26">
        <v>46204</v>
      </c>
      <c r="G1353" s="24" t="s">
        <v>52</v>
      </c>
      <c r="H1353" s="24" t="s">
        <v>53</v>
      </c>
      <c r="I1353" s="24" t="s">
        <v>54</v>
      </c>
      <c r="J1353" s="24" t="s">
        <v>126</v>
      </c>
      <c r="K1353" s="24">
        <v>1</v>
      </c>
      <c r="L1353" s="24" t="s">
        <v>66</v>
      </c>
      <c r="M1353" s="26">
        <v>46215</v>
      </c>
      <c r="N1353" s="27">
        <v>46215.354166666664</v>
      </c>
      <c r="O1353" s="27">
        <v>46215.6875</v>
      </c>
      <c r="P1353" s="24" t="s">
        <v>2350</v>
      </c>
      <c r="Q1353" s="24" t="s">
        <v>2351</v>
      </c>
      <c r="R1353" s="24" t="s">
        <v>146</v>
      </c>
      <c r="T1353" s="24" t="s">
        <v>54</v>
      </c>
      <c r="U1353" s="24" t="s">
        <v>616</v>
      </c>
      <c r="V1353" s="27">
        <v>46215.606249999997</v>
      </c>
      <c r="W1353" s="27">
        <v>46215.67083333333</v>
      </c>
      <c r="Z1353" s="24">
        <v>1</v>
      </c>
      <c r="AA1353" s="24" t="s">
        <v>58</v>
      </c>
      <c r="AB1353" s="24" t="b">
        <v>0</v>
      </c>
      <c r="AC1353" s="61"/>
    </row>
    <row r="1354" spans="2:29" ht="13.7">
      <c r="B1354" s="24" t="s">
        <v>49</v>
      </c>
      <c r="C1354" s="24" t="s">
        <v>64</v>
      </c>
      <c r="D1354" s="24" t="s">
        <v>73</v>
      </c>
      <c r="E1354" s="24">
        <v>480</v>
      </c>
      <c r="F1354" s="26">
        <v>46204</v>
      </c>
      <c r="G1354" s="24" t="s">
        <v>52</v>
      </c>
      <c r="H1354" s="24" t="s">
        <v>53</v>
      </c>
      <c r="I1354" s="24" t="s">
        <v>54</v>
      </c>
      <c r="J1354" s="24" t="s">
        <v>126</v>
      </c>
      <c r="K1354" s="24">
        <v>1</v>
      </c>
      <c r="L1354" s="24" t="s">
        <v>66</v>
      </c>
      <c r="M1354" s="26">
        <v>46215</v>
      </c>
      <c r="N1354" s="27">
        <v>46215.354166666664</v>
      </c>
      <c r="O1354" s="27">
        <v>46215.6875</v>
      </c>
      <c r="P1354" s="24" t="s">
        <v>2352</v>
      </c>
      <c r="Q1354" s="24" t="s">
        <v>2353</v>
      </c>
      <c r="R1354" s="24" t="s">
        <v>149</v>
      </c>
      <c r="T1354" s="24" t="s">
        <v>54</v>
      </c>
      <c r="U1354" s="24" t="s">
        <v>616</v>
      </c>
      <c r="V1354" s="27">
        <v>46215.442361111112</v>
      </c>
      <c r="W1354" s="27">
        <v>46215.497916666667</v>
      </c>
      <c r="Z1354" s="24">
        <v>1</v>
      </c>
      <c r="AA1354" s="24" t="s">
        <v>58</v>
      </c>
      <c r="AB1354" s="24" t="b">
        <v>0</v>
      </c>
      <c r="AC1354" s="61"/>
    </row>
    <row r="1355" spans="2:29" ht="13.7">
      <c r="B1355" s="24" t="s">
        <v>49</v>
      </c>
      <c r="C1355" s="24" t="s">
        <v>64</v>
      </c>
      <c r="D1355" s="24" t="s">
        <v>73</v>
      </c>
      <c r="E1355" s="24">
        <v>480</v>
      </c>
      <c r="F1355" s="26">
        <v>46204</v>
      </c>
      <c r="G1355" s="24" t="s">
        <v>52</v>
      </c>
      <c r="H1355" s="24" t="s">
        <v>53</v>
      </c>
      <c r="I1355" s="24" t="s">
        <v>54</v>
      </c>
      <c r="J1355" s="24" t="s">
        <v>126</v>
      </c>
      <c r="K1355" s="24">
        <v>1</v>
      </c>
      <c r="L1355" s="24" t="s">
        <v>66</v>
      </c>
      <c r="M1355" s="26">
        <v>46215</v>
      </c>
      <c r="N1355" s="27">
        <v>46215.354166666664</v>
      </c>
      <c r="O1355" s="27">
        <v>46215.6875</v>
      </c>
      <c r="P1355" s="24" t="s">
        <v>2354</v>
      </c>
      <c r="Q1355" s="24" t="s">
        <v>2355</v>
      </c>
      <c r="R1355" s="24" t="s">
        <v>190</v>
      </c>
      <c r="S1355" s="24" t="s">
        <v>213</v>
      </c>
      <c r="T1355" s="24" t="s">
        <v>54</v>
      </c>
      <c r="U1355" s="24" t="s">
        <v>616</v>
      </c>
      <c r="V1355" s="27">
        <v>46215.529166666667</v>
      </c>
      <c r="W1355" s="27">
        <v>46215.59375</v>
      </c>
      <c r="Z1355" s="24">
        <v>1</v>
      </c>
      <c r="AA1355" s="24" t="s">
        <v>58</v>
      </c>
      <c r="AB1355" s="24" t="b">
        <v>0</v>
      </c>
      <c r="AC1355" s="61"/>
    </row>
    <row r="1356" spans="2:29" ht="13.7">
      <c r="B1356" s="24" t="s">
        <v>49</v>
      </c>
      <c r="C1356" s="24" t="s">
        <v>64</v>
      </c>
      <c r="D1356" s="24" t="s">
        <v>73</v>
      </c>
      <c r="E1356" s="24">
        <v>480</v>
      </c>
      <c r="F1356" s="26">
        <v>46235</v>
      </c>
      <c r="G1356" s="24" t="s">
        <v>52</v>
      </c>
      <c r="H1356" s="24" t="s">
        <v>53</v>
      </c>
      <c r="I1356" s="24" t="s">
        <v>59</v>
      </c>
      <c r="J1356" s="24" t="s">
        <v>125</v>
      </c>
      <c r="K1356" s="24">
        <v>1</v>
      </c>
      <c r="L1356" s="24" t="s">
        <v>66</v>
      </c>
      <c r="M1356" s="26">
        <v>46243</v>
      </c>
      <c r="N1356" s="27">
        <v>46243.354166666664</v>
      </c>
      <c r="O1356" s="27">
        <v>46243.6875</v>
      </c>
      <c r="V1356" s="27"/>
      <c r="W1356" s="27"/>
      <c r="X1356" s="24">
        <v>4</v>
      </c>
      <c r="Y1356" s="24">
        <v>0</v>
      </c>
      <c r="Z1356" s="24">
        <v>4</v>
      </c>
      <c r="AA1356" s="24" t="s">
        <v>60</v>
      </c>
      <c r="AB1356" s="24" t="b">
        <v>0</v>
      </c>
      <c r="AC1356" s="61">
        <v>0</v>
      </c>
    </row>
    <row r="1357" spans="2:29" ht="13.7">
      <c r="B1357" s="24" t="s">
        <v>49</v>
      </c>
      <c r="C1357" s="24" t="s">
        <v>64</v>
      </c>
      <c r="D1357" s="24" t="s">
        <v>73</v>
      </c>
      <c r="E1357" s="24">
        <v>480</v>
      </c>
      <c r="F1357" s="26">
        <v>46235</v>
      </c>
      <c r="G1357" s="24" t="s">
        <v>52</v>
      </c>
      <c r="H1357" s="24" t="s">
        <v>53</v>
      </c>
      <c r="I1357" s="24" t="s">
        <v>59</v>
      </c>
      <c r="J1357" s="24" t="s">
        <v>126</v>
      </c>
      <c r="K1357" s="24">
        <v>1</v>
      </c>
      <c r="L1357" s="24" t="s">
        <v>66</v>
      </c>
      <c r="M1357" s="26">
        <v>46243</v>
      </c>
      <c r="N1357" s="27">
        <v>46243.354166666664</v>
      </c>
      <c r="O1357" s="27">
        <v>46243.6875</v>
      </c>
      <c r="P1357" s="24" t="s">
        <v>2356</v>
      </c>
      <c r="Q1357" s="24" t="s">
        <v>2357</v>
      </c>
      <c r="R1357" s="24" t="s">
        <v>217</v>
      </c>
      <c r="S1357" s="24" t="s">
        <v>152</v>
      </c>
      <c r="T1357" s="24" t="s">
        <v>59</v>
      </c>
      <c r="U1357" s="24" t="s">
        <v>224</v>
      </c>
      <c r="V1357" s="27">
        <v>46243.361111111109</v>
      </c>
      <c r="W1357" s="27">
        <v>46243.426388888889</v>
      </c>
      <c r="Z1357" s="24">
        <v>1</v>
      </c>
      <c r="AA1357" s="24" t="s">
        <v>60</v>
      </c>
      <c r="AB1357" s="24" t="b">
        <v>0</v>
      </c>
      <c r="AC1357" s="61"/>
    </row>
    <row r="1358" spans="2:29" ht="13.7">
      <c r="B1358" s="24" t="s">
        <v>49</v>
      </c>
      <c r="C1358" s="24" t="s">
        <v>64</v>
      </c>
      <c r="D1358" s="24" t="s">
        <v>73</v>
      </c>
      <c r="E1358" s="24">
        <v>480</v>
      </c>
      <c r="F1358" s="26">
        <v>46235</v>
      </c>
      <c r="G1358" s="24" t="s">
        <v>52</v>
      </c>
      <c r="H1358" s="24" t="s">
        <v>53</v>
      </c>
      <c r="I1358" s="24" t="s">
        <v>59</v>
      </c>
      <c r="J1358" s="24" t="s">
        <v>126</v>
      </c>
      <c r="K1358" s="24">
        <v>1</v>
      </c>
      <c r="L1358" s="24" t="s">
        <v>66</v>
      </c>
      <c r="M1358" s="26">
        <v>46243</v>
      </c>
      <c r="N1358" s="27">
        <v>46243.354166666664</v>
      </c>
      <c r="O1358" s="27">
        <v>46243.6875</v>
      </c>
      <c r="P1358" s="24" t="s">
        <v>2358</v>
      </c>
      <c r="Q1358" s="24" t="s">
        <v>2359</v>
      </c>
      <c r="R1358" s="24" t="s">
        <v>174</v>
      </c>
      <c r="T1358" s="24" t="s">
        <v>59</v>
      </c>
      <c r="U1358" s="24" t="s">
        <v>224</v>
      </c>
      <c r="V1358" s="27">
        <v>46243.527777777781</v>
      </c>
      <c r="W1358" s="27">
        <v>46243.590277777781</v>
      </c>
      <c r="Z1358" s="24">
        <v>1</v>
      </c>
      <c r="AA1358" s="24" t="s">
        <v>60</v>
      </c>
      <c r="AB1358" s="24" t="b">
        <v>0</v>
      </c>
      <c r="AC1358" s="61"/>
    </row>
    <row r="1359" spans="2:29" ht="13.7">
      <c r="B1359" s="24" t="s">
        <v>49</v>
      </c>
      <c r="C1359" s="24" t="s">
        <v>64</v>
      </c>
      <c r="D1359" s="24" t="s">
        <v>73</v>
      </c>
      <c r="E1359" s="24">
        <v>480</v>
      </c>
      <c r="F1359" s="26">
        <v>46235</v>
      </c>
      <c r="G1359" s="24" t="s">
        <v>52</v>
      </c>
      <c r="H1359" s="24" t="s">
        <v>53</v>
      </c>
      <c r="I1359" s="24" t="s">
        <v>59</v>
      </c>
      <c r="J1359" s="24" t="s">
        <v>126</v>
      </c>
      <c r="K1359" s="24">
        <v>1</v>
      </c>
      <c r="L1359" s="24" t="s">
        <v>66</v>
      </c>
      <c r="M1359" s="26">
        <v>46243</v>
      </c>
      <c r="N1359" s="27">
        <v>46243.354166666664</v>
      </c>
      <c r="O1359" s="27">
        <v>46243.6875</v>
      </c>
      <c r="P1359" s="24" t="s">
        <v>2360</v>
      </c>
      <c r="Q1359" s="24" t="s">
        <v>2361</v>
      </c>
      <c r="R1359" s="24" t="s">
        <v>284</v>
      </c>
      <c r="T1359" s="24" t="s">
        <v>59</v>
      </c>
      <c r="U1359" s="24" t="s">
        <v>224</v>
      </c>
      <c r="V1359" s="27">
        <v>46243.438888888886</v>
      </c>
      <c r="W1359" s="27">
        <v>46243.502083333333</v>
      </c>
      <c r="Z1359" s="24">
        <v>1</v>
      </c>
      <c r="AA1359" s="24" t="s">
        <v>60</v>
      </c>
      <c r="AB1359" s="24" t="b">
        <v>0</v>
      </c>
      <c r="AC1359" s="61"/>
    </row>
    <row r="1360" spans="2:29" ht="13.7">
      <c r="B1360" s="24" t="s">
        <v>49</v>
      </c>
      <c r="C1360" s="24" t="s">
        <v>64</v>
      </c>
      <c r="D1360" s="24" t="s">
        <v>73</v>
      </c>
      <c r="E1360" s="24">
        <v>480</v>
      </c>
      <c r="F1360" s="26">
        <v>46235</v>
      </c>
      <c r="G1360" s="24" t="s">
        <v>52</v>
      </c>
      <c r="H1360" s="24" t="s">
        <v>53</v>
      </c>
      <c r="I1360" s="24" t="s">
        <v>59</v>
      </c>
      <c r="J1360" s="24" t="s">
        <v>126</v>
      </c>
      <c r="K1360" s="24">
        <v>1</v>
      </c>
      <c r="L1360" s="24" t="s">
        <v>66</v>
      </c>
      <c r="M1360" s="26">
        <v>46243</v>
      </c>
      <c r="N1360" s="27">
        <v>46243.354166666664</v>
      </c>
      <c r="O1360" s="27">
        <v>46243.6875</v>
      </c>
      <c r="P1360" s="24" t="s">
        <v>2362</v>
      </c>
      <c r="Q1360" s="24" t="s">
        <v>2363</v>
      </c>
      <c r="R1360" s="24" t="s">
        <v>281</v>
      </c>
      <c r="T1360" s="24" t="s">
        <v>59</v>
      </c>
      <c r="U1360" s="24" t="s">
        <v>224</v>
      </c>
      <c r="V1360" s="27">
        <v>46243.607638888891</v>
      </c>
      <c r="W1360" s="27">
        <v>46243.67291666667</v>
      </c>
      <c r="Z1360" s="24">
        <v>1</v>
      </c>
      <c r="AA1360" s="24" t="s">
        <v>60</v>
      </c>
      <c r="AB1360" s="24" t="b">
        <v>0</v>
      </c>
      <c r="AC1360" s="61"/>
    </row>
    <row r="1361" spans="2:29" ht="13.7">
      <c r="B1361" s="24" t="s">
        <v>49</v>
      </c>
      <c r="C1361" s="24" t="s">
        <v>64</v>
      </c>
      <c r="D1361" s="24" t="s">
        <v>73</v>
      </c>
      <c r="E1361" s="24">
        <v>480</v>
      </c>
      <c r="F1361" s="26">
        <v>46235</v>
      </c>
      <c r="G1361" s="24" t="s">
        <v>52</v>
      </c>
      <c r="H1361" s="24" t="s">
        <v>53</v>
      </c>
      <c r="I1361" s="24" t="s">
        <v>54</v>
      </c>
      <c r="J1361" s="24" t="s">
        <v>125</v>
      </c>
      <c r="K1361" s="24">
        <v>1</v>
      </c>
      <c r="L1361" s="24" t="s">
        <v>66</v>
      </c>
      <c r="M1361" s="26">
        <v>46253</v>
      </c>
      <c r="N1361" s="27">
        <v>46253.333333333336</v>
      </c>
      <c r="O1361" s="27">
        <v>46253.666666666664</v>
      </c>
      <c r="V1361" s="27"/>
      <c r="W1361" s="27"/>
      <c r="X1361" s="24">
        <v>4</v>
      </c>
      <c r="Y1361" s="24">
        <v>0</v>
      </c>
      <c r="Z1361" s="24">
        <v>4</v>
      </c>
      <c r="AA1361" s="24" t="s">
        <v>60</v>
      </c>
      <c r="AB1361" s="24" t="b">
        <v>0</v>
      </c>
      <c r="AC1361" s="61">
        <v>0</v>
      </c>
    </row>
    <row r="1362" spans="2:29" ht="13.7">
      <c r="B1362" s="24" t="s">
        <v>49</v>
      </c>
      <c r="C1362" s="24" t="s">
        <v>64</v>
      </c>
      <c r="D1362" s="24" t="s">
        <v>73</v>
      </c>
      <c r="E1362" s="24">
        <v>480</v>
      </c>
      <c r="F1362" s="26">
        <v>46235</v>
      </c>
      <c r="G1362" s="24" t="s">
        <v>52</v>
      </c>
      <c r="H1362" s="24" t="s">
        <v>53</v>
      </c>
      <c r="I1362" s="24" t="s">
        <v>54</v>
      </c>
      <c r="J1362" s="24" t="s">
        <v>126</v>
      </c>
      <c r="K1362" s="24">
        <v>1</v>
      </c>
      <c r="L1362" s="24" t="s">
        <v>66</v>
      </c>
      <c r="M1362" s="26">
        <v>46253</v>
      </c>
      <c r="N1362" s="27">
        <v>46253.333333333336</v>
      </c>
      <c r="O1362" s="27">
        <v>46253.666666666664</v>
      </c>
      <c r="P1362" s="24" t="s">
        <v>2364</v>
      </c>
      <c r="Q1362" s="24" t="s">
        <v>2365</v>
      </c>
      <c r="R1362" s="24" t="s">
        <v>146</v>
      </c>
      <c r="T1362" s="24" t="s">
        <v>54</v>
      </c>
      <c r="U1362" s="24" t="s">
        <v>411</v>
      </c>
      <c r="V1362" s="27">
        <v>46253.591666666667</v>
      </c>
      <c r="W1362" s="27">
        <v>46253.637499999997</v>
      </c>
      <c r="Z1362" s="24">
        <v>1</v>
      </c>
      <c r="AA1362" s="24" t="s">
        <v>60</v>
      </c>
      <c r="AB1362" s="24" t="b">
        <v>0</v>
      </c>
      <c r="AC1362" s="61"/>
    </row>
    <row r="1363" spans="2:29" ht="13.7">
      <c r="B1363" s="24" t="s">
        <v>49</v>
      </c>
      <c r="C1363" s="24" t="s">
        <v>64</v>
      </c>
      <c r="D1363" s="24" t="s">
        <v>73</v>
      </c>
      <c r="E1363" s="24">
        <v>480</v>
      </c>
      <c r="F1363" s="26">
        <v>46235</v>
      </c>
      <c r="G1363" s="24" t="s">
        <v>52</v>
      </c>
      <c r="H1363" s="24" t="s">
        <v>53</v>
      </c>
      <c r="I1363" s="24" t="s">
        <v>54</v>
      </c>
      <c r="J1363" s="24" t="s">
        <v>126</v>
      </c>
      <c r="K1363" s="24">
        <v>1</v>
      </c>
      <c r="L1363" s="24" t="s">
        <v>66</v>
      </c>
      <c r="M1363" s="26">
        <v>46253</v>
      </c>
      <c r="N1363" s="27">
        <v>46253.333333333336</v>
      </c>
      <c r="O1363" s="27">
        <v>46253.666666666664</v>
      </c>
      <c r="P1363" s="24" t="s">
        <v>2366</v>
      </c>
      <c r="Q1363" s="24" t="s">
        <v>2367</v>
      </c>
      <c r="R1363" s="24" t="s">
        <v>142</v>
      </c>
      <c r="T1363" s="24" t="s">
        <v>54</v>
      </c>
      <c r="U1363" s="24" t="s">
        <v>411</v>
      </c>
      <c r="V1363" s="27">
        <v>46253.419444444444</v>
      </c>
      <c r="W1363" s="27">
        <v>46253.474999999999</v>
      </c>
      <c r="Z1363" s="24">
        <v>1</v>
      </c>
      <c r="AA1363" s="24" t="s">
        <v>60</v>
      </c>
      <c r="AB1363" s="24" t="b">
        <v>0</v>
      </c>
      <c r="AC1363" s="61"/>
    </row>
    <row r="1364" spans="2:29" ht="13.7">
      <c r="B1364" s="24" t="s">
        <v>49</v>
      </c>
      <c r="C1364" s="24" t="s">
        <v>64</v>
      </c>
      <c r="D1364" s="24" t="s">
        <v>73</v>
      </c>
      <c r="E1364" s="24">
        <v>480</v>
      </c>
      <c r="F1364" s="26">
        <v>46235</v>
      </c>
      <c r="G1364" s="24" t="s">
        <v>52</v>
      </c>
      <c r="H1364" s="24" t="s">
        <v>53</v>
      </c>
      <c r="I1364" s="24" t="s">
        <v>54</v>
      </c>
      <c r="J1364" s="24" t="s">
        <v>126</v>
      </c>
      <c r="K1364" s="24">
        <v>1</v>
      </c>
      <c r="L1364" s="24" t="s">
        <v>66</v>
      </c>
      <c r="M1364" s="26">
        <v>46253</v>
      </c>
      <c r="N1364" s="27">
        <v>46253.333333333336</v>
      </c>
      <c r="O1364" s="27">
        <v>46253.666666666664</v>
      </c>
      <c r="P1364" s="24" t="s">
        <v>2368</v>
      </c>
      <c r="Q1364" s="24" t="s">
        <v>2369</v>
      </c>
      <c r="R1364" s="24" t="s">
        <v>190</v>
      </c>
      <c r="T1364" s="24" t="s">
        <v>54</v>
      </c>
      <c r="U1364" s="24" t="s">
        <v>411</v>
      </c>
      <c r="V1364" s="27">
        <v>46253.335416666669</v>
      </c>
      <c r="W1364" s="27">
        <v>46253.379861111112</v>
      </c>
      <c r="Z1364" s="24">
        <v>1</v>
      </c>
      <c r="AA1364" s="24" t="s">
        <v>60</v>
      </c>
      <c r="AB1364" s="24" t="b">
        <v>0</v>
      </c>
      <c r="AC1364" s="61"/>
    </row>
    <row r="1365" spans="2:29" ht="13.7">
      <c r="B1365" s="24" t="s">
        <v>49</v>
      </c>
      <c r="C1365" s="24" t="s">
        <v>64</v>
      </c>
      <c r="D1365" s="24" t="s">
        <v>73</v>
      </c>
      <c r="E1365" s="24">
        <v>480</v>
      </c>
      <c r="F1365" s="26">
        <v>46235</v>
      </c>
      <c r="G1365" s="24" t="s">
        <v>52</v>
      </c>
      <c r="H1365" s="24" t="s">
        <v>53</v>
      </c>
      <c r="I1365" s="24" t="s">
        <v>54</v>
      </c>
      <c r="J1365" s="24" t="s">
        <v>126</v>
      </c>
      <c r="K1365" s="24">
        <v>1</v>
      </c>
      <c r="L1365" s="24" t="s">
        <v>66</v>
      </c>
      <c r="M1365" s="26">
        <v>46253</v>
      </c>
      <c r="N1365" s="27">
        <v>46253.333333333336</v>
      </c>
      <c r="O1365" s="27">
        <v>46253.666666666664</v>
      </c>
      <c r="P1365" s="24" t="s">
        <v>2370</v>
      </c>
      <c r="Q1365" s="24" t="s">
        <v>2371</v>
      </c>
      <c r="R1365" s="24" t="s">
        <v>146</v>
      </c>
      <c r="T1365" s="24" t="s">
        <v>54</v>
      </c>
      <c r="U1365" s="24" t="s">
        <v>411</v>
      </c>
      <c r="V1365" s="27">
        <v>46253.50277777778</v>
      </c>
      <c r="W1365" s="27">
        <v>46253.56527777778</v>
      </c>
      <c r="Z1365" s="24">
        <v>1</v>
      </c>
      <c r="AA1365" s="24" t="s">
        <v>60</v>
      </c>
      <c r="AB1365" s="24" t="b">
        <v>0</v>
      </c>
      <c r="AC1365" s="61"/>
    </row>
    <row r="1366" spans="2:29" ht="13.7">
      <c r="B1366" s="24" t="s">
        <v>49</v>
      </c>
      <c r="C1366" s="24" t="s">
        <v>64</v>
      </c>
      <c r="D1366" s="24" t="s">
        <v>73</v>
      </c>
      <c r="E1366" s="24">
        <v>480</v>
      </c>
      <c r="F1366" s="26">
        <v>46235</v>
      </c>
      <c r="G1366" s="24" t="s">
        <v>52</v>
      </c>
      <c r="H1366" s="24" t="s">
        <v>53</v>
      </c>
      <c r="I1366" s="24" t="s">
        <v>57</v>
      </c>
      <c r="J1366" s="24" t="s">
        <v>125</v>
      </c>
      <c r="K1366" s="24">
        <v>1</v>
      </c>
      <c r="L1366" s="24" t="s">
        <v>66</v>
      </c>
      <c r="M1366" s="26">
        <v>46254</v>
      </c>
      <c r="N1366" s="27">
        <v>46254.333333333336</v>
      </c>
      <c r="O1366" s="27">
        <v>46254.666666666664</v>
      </c>
      <c r="V1366" s="27"/>
      <c r="W1366" s="27"/>
      <c r="X1366" s="24">
        <v>4</v>
      </c>
      <c r="Y1366" s="24">
        <v>0</v>
      </c>
      <c r="Z1366" s="24">
        <v>4</v>
      </c>
      <c r="AA1366" s="24" t="s">
        <v>60</v>
      </c>
      <c r="AB1366" s="24" t="b">
        <v>0</v>
      </c>
      <c r="AC1366" s="61">
        <v>0</v>
      </c>
    </row>
    <row r="1367" spans="2:29" ht="13.7">
      <c r="B1367" s="24" t="s">
        <v>49</v>
      </c>
      <c r="C1367" s="24" t="s">
        <v>64</v>
      </c>
      <c r="D1367" s="24" t="s">
        <v>73</v>
      </c>
      <c r="E1367" s="24">
        <v>480</v>
      </c>
      <c r="F1367" s="26">
        <v>46235</v>
      </c>
      <c r="G1367" s="24" t="s">
        <v>52</v>
      </c>
      <c r="H1367" s="24" t="s">
        <v>53</v>
      </c>
      <c r="I1367" s="24" t="s">
        <v>57</v>
      </c>
      <c r="J1367" s="24" t="s">
        <v>126</v>
      </c>
      <c r="K1367" s="24">
        <v>1</v>
      </c>
      <c r="L1367" s="24" t="s">
        <v>66</v>
      </c>
      <c r="M1367" s="26">
        <v>46254</v>
      </c>
      <c r="N1367" s="27">
        <v>46254.333333333336</v>
      </c>
      <c r="O1367" s="27">
        <v>46254.666666666664</v>
      </c>
      <c r="P1367" s="24" t="s">
        <v>2372</v>
      </c>
      <c r="Q1367" s="24" t="s">
        <v>2373</v>
      </c>
      <c r="R1367" s="24" t="s">
        <v>155</v>
      </c>
      <c r="T1367" s="24" t="s">
        <v>57</v>
      </c>
      <c r="U1367" s="24" t="s">
        <v>179</v>
      </c>
      <c r="V1367" s="27">
        <v>46254.422222222223</v>
      </c>
      <c r="W1367" s="27">
        <v>46254.480555555558</v>
      </c>
      <c r="Z1367" s="24">
        <v>1</v>
      </c>
      <c r="AA1367" s="24" t="s">
        <v>60</v>
      </c>
      <c r="AB1367" s="24" t="b">
        <v>0</v>
      </c>
      <c r="AC1367" s="61"/>
    </row>
    <row r="1368" spans="2:29" ht="13.7">
      <c r="B1368" s="24" t="s">
        <v>49</v>
      </c>
      <c r="C1368" s="24" t="s">
        <v>64</v>
      </c>
      <c r="D1368" s="24" t="s">
        <v>73</v>
      </c>
      <c r="E1368" s="24">
        <v>480</v>
      </c>
      <c r="F1368" s="26">
        <v>46235</v>
      </c>
      <c r="G1368" s="24" t="s">
        <v>52</v>
      </c>
      <c r="H1368" s="24" t="s">
        <v>53</v>
      </c>
      <c r="I1368" s="24" t="s">
        <v>57</v>
      </c>
      <c r="J1368" s="24" t="s">
        <v>126</v>
      </c>
      <c r="K1368" s="24">
        <v>1</v>
      </c>
      <c r="L1368" s="24" t="s">
        <v>66</v>
      </c>
      <c r="M1368" s="26">
        <v>46254</v>
      </c>
      <c r="N1368" s="27">
        <v>46254.333333333336</v>
      </c>
      <c r="O1368" s="27">
        <v>46254.666666666664</v>
      </c>
      <c r="P1368" s="24" t="s">
        <v>2374</v>
      </c>
      <c r="Q1368" s="24" t="s">
        <v>2375</v>
      </c>
      <c r="R1368" s="24" t="s">
        <v>185</v>
      </c>
      <c r="T1368" s="24" t="s">
        <v>57</v>
      </c>
      <c r="U1368" s="24" t="s">
        <v>179</v>
      </c>
      <c r="V1368" s="27">
        <v>46254.59097222222</v>
      </c>
      <c r="W1368" s="27">
        <v>46254.65347222222</v>
      </c>
      <c r="Z1368" s="24">
        <v>1</v>
      </c>
      <c r="AA1368" s="24" t="s">
        <v>60</v>
      </c>
      <c r="AB1368" s="24" t="b">
        <v>0</v>
      </c>
      <c r="AC1368" s="61"/>
    </row>
    <row r="1369" spans="2:29" ht="13.7">
      <c r="B1369" s="24" t="s">
        <v>49</v>
      </c>
      <c r="C1369" s="24" t="s">
        <v>64</v>
      </c>
      <c r="D1369" s="24" t="s">
        <v>73</v>
      </c>
      <c r="E1369" s="24">
        <v>480</v>
      </c>
      <c r="F1369" s="26">
        <v>46235</v>
      </c>
      <c r="G1369" s="24" t="s">
        <v>52</v>
      </c>
      <c r="H1369" s="24" t="s">
        <v>53</v>
      </c>
      <c r="I1369" s="24" t="s">
        <v>57</v>
      </c>
      <c r="J1369" s="24" t="s">
        <v>126</v>
      </c>
      <c r="K1369" s="24">
        <v>1</v>
      </c>
      <c r="L1369" s="24" t="s">
        <v>66</v>
      </c>
      <c r="M1369" s="26">
        <v>46254</v>
      </c>
      <c r="N1369" s="27">
        <v>46254.333333333336</v>
      </c>
      <c r="O1369" s="27">
        <v>46254.666666666664</v>
      </c>
      <c r="P1369" s="24" t="s">
        <v>2376</v>
      </c>
      <c r="Q1369" s="24" t="s">
        <v>2377</v>
      </c>
      <c r="R1369" s="24" t="s">
        <v>159</v>
      </c>
      <c r="T1369" s="24" t="s">
        <v>57</v>
      </c>
      <c r="U1369" s="24" t="s">
        <v>179</v>
      </c>
      <c r="V1369" s="27">
        <v>46254.503472222219</v>
      </c>
      <c r="W1369" s="27">
        <v>46254.56527777778</v>
      </c>
      <c r="Z1369" s="24">
        <v>1</v>
      </c>
      <c r="AA1369" s="24" t="s">
        <v>60</v>
      </c>
      <c r="AB1369" s="24" t="b">
        <v>0</v>
      </c>
      <c r="AC1369" s="61"/>
    </row>
    <row r="1370" spans="2:29" ht="13.7">
      <c r="B1370" s="24" t="s">
        <v>49</v>
      </c>
      <c r="C1370" s="24" t="s">
        <v>64</v>
      </c>
      <c r="D1370" s="24" t="s">
        <v>73</v>
      </c>
      <c r="E1370" s="24">
        <v>480</v>
      </c>
      <c r="F1370" s="26">
        <v>46235</v>
      </c>
      <c r="G1370" s="24" t="s">
        <v>52</v>
      </c>
      <c r="H1370" s="24" t="s">
        <v>53</v>
      </c>
      <c r="I1370" s="24" t="s">
        <v>57</v>
      </c>
      <c r="J1370" s="24" t="s">
        <v>126</v>
      </c>
      <c r="K1370" s="24">
        <v>1</v>
      </c>
      <c r="L1370" s="24" t="s">
        <v>66</v>
      </c>
      <c r="M1370" s="26">
        <v>46254</v>
      </c>
      <c r="N1370" s="27">
        <v>46254.333333333336</v>
      </c>
      <c r="O1370" s="27">
        <v>46254.666666666664</v>
      </c>
      <c r="P1370" s="24" t="s">
        <v>2378</v>
      </c>
      <c r="Q1370" s="24" t="s">
        <v>2379</v>
      </c>
      <c r="R1370" s="24" t="s">
        <v>155</v>
      </c>
      <c r="T1370" s="24" t="s">
        <v>57</v>
      </c>
      <c r="U1370" s="24" t="s">
        <v>179</v>
      </c>
      <c r="V1370" s="27">
        <v>46254.338194444441</v>
      </c>
      <c r="W1370" s="27">
        <v>46254.388194444444</v>
      </c>
      <c r="Z1370" s="24">
        <v>1</v>
      </c>
      <c r="AA1370" s="24" t="s">
        <v>60</v>
      </c>
      <c r="AB1370" s="24" t="b">
        <v>0</v>
      </c>
      <c r="AC1370" s="61"/>
    </row>
    <row r="1371" spans="2:29" ht="13.7">
      <c r="B1371" s="24" t="s">
        <v>49</v>
      </c>
      <c r="C1371" s="24" t="s">
        <v>64</v>
      </c>
      <c r="D1371" s="24" t="s">
        <v>73</v>
      </c>
      <c r="E1371" s="24">
        <v>540</v>
      </c>
      <c r="F1371" s="26">
        <v>46204</v>
      </c>
      <c r="G1371" s="24" t="s">
        <v>52</v>
      </c>
      <c r="H1371" s="24" t="s">
        <v>53</v>
      </c>
      <c r="I1371" s="24" t="s">
        <v>62</v>
      </c>
      <c r="J1371" s="24" t="s">
        <v>125</v>
      </c>
      <c r="K1371" s="24">
        <v>1</v>
      </c>
      <c r="L1371" s="24" t="s">
        <v>66</v>
      </c>
      <c r="M1371" s="26">
        <v>46209</v>
      </c>
      <c r="N1371" s="27">
        <v>46209.375</v>
      </c>
      <c r="O1371" s="27">
        <v>46209.75</v>
      </c>
      <c r="V1371" s="27"/>
      <c r="W1371" s="27"/>
      <c r="X1371" s="24">
        <v>4</v>
      </c>
      <c r="Y1371" s="24">
        <v>0</v>
      </c>
      <c r="Z1371" s="24">
        <v>4</v>
      </c>
      <c r="AA1371" s="24" t="s">
        <v>58</v>
      </c>
      <c r="AB1371" s="24" t="b">
        <v>0</v>
      </c>
      <c r="AC1371" s="61">
        <v>0</v>
      </c>
    </row>
    <row r="1372" spans="2:29" ht="13.7">
      <c r="B1372" s="24" t="s">
        <v>49</v>
      </c>
      <c r="C1372" s="24" t="s">
        <v>64</v>
      </c>
      <c r="D1372" s="24" t="s">
        <v>73</v>
      </c>
      <c r="E1372" s="24">
        <v>540</v>
      </c>
      <c r="F1372" s="26">
        <v>46204</v>
      </c>
      <c r="G1372" s="24" t="s">
        <v>52</v>
      </c>
      <c r="H1372" s="24" t="s">
        <v>53</v>
      </c>
      <c r="I1372" s="24" t="s">
        <v>62</v>
      </c>
      <c r="J1372" s="24" t="s">
        <v>126</v>
      </c>
      <c r="K1372" s="24">
        <v>1</v>
      </c>
      <c r="L1372" s="24" t="s">
        <v>66</v>
      </c>
      <c r="M1372" s="26">
        <v>46209</v>
      </c>
      <c r="N1372" s="27">
        <v>46209.375</v>
      </c>
      <c r="O1372" s="27">
        <v>46209.75</v>
      </c>
      <c r="P1372" s="24" t="s">
        <v>2380</v>
      </c>
      <c r="Q1372" s="24" t="s">
        <v>2381</v>
      </c>
      <c r="R1372" s="24" t="s">
        <v>256</v>
      </c>
      <c r="S1372" s="24" t="s">
        <v>213</v>
      </c>
      <c r="T1372" s="24" t="s">
        <v>62</v>
      </c>
      <c r="U1372" s="24" t="s">
        <v>1021</v>
      </c>
      <c r="V1372" s="27">
        <v>46209.383333333331</v>
      </c>
      <c r="W1372" s="27">
        <v>46209.44027777778</v>
      </c>
      <c r="Z1372" s="24">
        <v>1</v>
      </c>
      <c r="AA1372" s="24" t="s">
        <v>58</v>
      </c>
      <c r="AB1372" s="24" t="b">
        <v>0</v>
      </c>
      <c r="AC1372" s="61"/>
    </row>
    <row r="1373" spans="2:29" ht="13.7">
      <c r="B1373" s="24" t="s">
        <v>49</v>
      </c>
      <c r="C1373" s="24" t="s">
        <v>64</v>
      </c>
      <c r="D1373" s="24" t="s">
        <v>73</v>
      </c>
      <c r="E1373" s="24">
        <v>540</v>
      </c>
      <c r="F1373" s="26">
        <v>46204</v>
      </c>
      <c r="G1373" s="24" t="s">
        <v>52</v>
      </c>
      <c r="H1373" s="24" t="s">
        <v>53</v>
      </c>
      <c r="I1373" s="24" t="s">
        <v>62</v>
      </c>
      <c r="J1373" s="24" t="s">
        <v>126</v>
      </c>
      <c r="K1373" s="24">
        <v>1</v>
      </c>
      <c r="L1373" s="24" t="s">
        <v>66</v>
      </c>
      <c r="M1373" s="26">
        <v>46209</v>
      </c>
      <c r="N1373" s="27">
        <v>46209.375</v>
      </c>
      <c r="O1373" s="27">
        <v>46209.75</v>
      </c>
      <c r="P1373" s="24" t="s">
        <v>2382</v>
      </c>
      <c r="Q1373" s="24" t="s">
        <v>2383</v>
      </c>
      <c r="R1373" s="24" t="s">
        <v>256</v>
      </c>
      <c r="T1373" s="24" t="s">
        <v>62</v>
      </c>
      <c r="U1373" s="24" t="s">
        <v>1021</v>
      </c>
      <c r="V1373" s="27">
        <v>46209.47152777778</v>
      </c>
      <c r="W1373" s="27">
        <v>46209.527777777781</v>
      </c>
      <c r="Z1373" s="24">
        <v>1</v>
      </c>
      <c r="AA1373" s="24" t="s">
        <v>58</v>
      </c>
      <c r="AB1373" s="24" t="b">
        <v>0</v>
      </c>
      <c r="AC1373" s="61"/>
    </row>
    <row r="1374" spans="2:29" ht="13.7">
      <c r="B1374" s="24" t="s">
        <v>49</v>
      </c>
      <c r="C1374" s="24" t="s">
        <v>64</v>
      </c>
      <c r="D1374" s="24" t="s">
        <v>73</v>
      </c>
      <c r="E1374" s="24">
        <v>540</v>
      </c>
      <c r="F1374" s="26">
        <v>46204</v>
      </c>
      <c r="G1374" s="24" t="s">
        <v>52</v>
      </c>
      <c r="H1374" s="24" t="s">
        <v>53</v>
      </c>
      <c r="I1374" s="24" t="s">
        <v>62</v>
      </c>
      <c r="J1374" s="24" t="s">
        <v>126</v>
      </c>
      <c r="K1374" s="24">
        <v>1</v>
      </c>
      <c r="L1374" s="24" t="s">
        <v>66</v>
      </c>
      <c r="M1374" s="26">
        <v>46209</v>
      </c>
      <c r="N1374" s="27">
        <v>46209.375</v>
      </c>
      <c r="O1374" s="27">
        <v>46209.75</v>
      </c>
      <c r="P1374" s="24" t="s">
        <v>2384</v>
      </c>
      <c r="Q1374" s="24" t="s">
        <v>2385</v>
      </c>
      <c r="R1374" s="24" t="s">
        <v>253</v>
      </c>
      <c r="S1374" s="24" t="s">
        <v>198</v>
      </c>
      <c r="T1374" s="24" t="s">
        <v>62</v>
      </c>
      <c r="U1374" s="24" t="s">
        <v>1021</v>
      </c>
      <c r="V1374" s="27">
        <v>46209.570833333331</v>
      </c>
      <c r="W1374" s="27">
        <v>46209.632638888892</v>
      </c>
      <c r="Z1374" s="24">
        <v>1</v>
      </c>
      <c r="AA1374" s="24" t="s">
        <v>58</v>
      </c>
      <c r="AB1374" s="24" t="b">
        <v>0</v>
      </c>
      <c r="AC1374" s="61"/>
    </row>
    <row r="1375" spans="2:29" ht="13.7">
      <c r="B1375" s="24" t="s">
        <v>49</v>
      </c>
      <c r="C1375" s="24" t="s">
        <v>64</v>
      </c>
      <c r="D1375" s="24" t="s">
        <v>73</v>
      </c>
      <c r="E1375" s="24">
        <v>540</v>
      </c>
      <c r="F1375" s="26">
        <v>46204</v>
      </c>
      <c r="G1375" s="24" t="s">
        <v>52</v>
      </c>
      <c r="H1375" s="24" t="s">
        <v>53</v>
      </c>
      <c r="I1375" s="24" t="s">
        <v>62</v>
      </c>
      <c r="J1375" s="24" t="s">
        <v>126</v>
      </c>
      <c r="K1375" s="24">
        <v>1</v>
      </c>
      <c r="L1375" s="24" t="s">
        <v>66</v>
      </c>
      <c r="M1375" s="26">
        <v>46209</v>
      </c>
      <c r="N1375" s="27">
        <v>46209.375</v>
      </c>
      <c r="O1375" s="27">
        <v>46209.75</v>
      </c>
      <c r="P1375" s="24" t="s">
        <v>2386</v>
      </c>
      <c r="Q1375" s="24" t="s">
        <v>2387</v>
      </c>
      <c r="R1375" s="24" t="s">
        <v>249</v>
      </c>
      <c r="S1375" s="24" t="s">
        <v>152</v>
      </c>
      <c r="T1375" s="24" t="s">
        <v>62</v>
      </c>
      <c r="U1375" s="24" t="s">
        <v>1021</v>
      </c>
      <c r="V1375" s="27">
        <v>46209.662499999999</v>
      </c>
      <c r="W1375" s="27">
        <v>46209.739583333336</v>
      </c>
      <c r="Z1375" s="24">
        <v>1</v>
      </c>
      <c r="AA1375" s="24" t="s">
        <v>58</v>
      </c>
      <c r="AB1375" s="24" t="b">
        <v>0</v>
      </c>
      <c r="AC1375" s="61"/>
    </row>
    <row r="1376" spans="2:29" ht="13.7">
      <c r="B1376" s="24" t="s">
        <v>49</v>
      </c>
      <c r="C1376" s="24" t="s">
        <v>64</v>
      </c>
      <c r="D1376" s="24" t="s">
        <v>73</v>
      </c>
      <c r="E1376" s="24">
        <v>540</v>
      </c>
      <c r="F1376" s="26">
        <v>46204</v>
      </c>
      <c r="G1376" s="24" t="s">
        <v>52</v>
      </c>
      <c r="H1376" s="24" t="s">
        <v>53</v>
      </c>
      <c r="I1376" s="24" t="s">
        <v>57</v>
      </c>
      <c r="J1376" s="24" t="s">
        <v>125</v>
      </c>
      <c r="K1376" s="24">
        <v>1</v>
      </c>
      <c r="L1376" s="24" t="s">
        <v>66</v>
      </c>
      <c r="M1376" s="26">
        <v>46214</v>
      </c>
      <c r="N1376" s="27">
        <v>46214.375</v>
      </c>
      <c r="O1376" s="27">
        <v>46214.75</v>
      </c>
      <c r="V1376" s="27"/>
      <c r="W1376" s="27"/>
      <c r="X1376" s="24">
        <v>4</v>
      </c>
      <c r="Y1376" s="24">
        <v>0</v>
      </c>
      <c r="Z1376" s="24">
        <v>4</v>
      </c>
      <c r="AA1376" s="24" t="s">
        <v>58</v>
      </c>
      <c r="AB1376" s="24" t="b">
        <v>0</v>
      </c>
      <c r="AC1376" s="61">
        <v>0</v>
      </c>
    </row>
    <row r="1377" spans="2:29" ht="13.7">
      <c r="B1377" s="24" t="s">
        <v>49</v>
      </c>
      <c r="C1377" s="24" t="s">
        <v>64</v>
      </c>
      <c r="D1377" s="24" t="s">
        <v>73</v>
      </c>
      <c r="E1377" s="24">
        <v>540</v>
      </c>
      <c r="F1377" s="26">
        <v>46204</v>
      </c>
      <c r="G1377" s="24" t="s">
        <v>52</v>
      </c>
      <c r="H1377" s="24" t="s">
        <v>53</v>
      </c>
      <c r="I1377" s="24" t="s">
        <v>57</v>
      </c>
      <c r="J1377" s="24" t="s">
        <v>126</v>
      </c>
      <c r="K1377" s="24">
        <v>1</v>
      </c>
      <c r="L1377" s="24" t="s">
        <v>66</v>
      </c>
      <c r="M1377" s="26">
        <v>46214</v>
      </c>
      <c r="N1377" s="27">
        <v>46214.375</v>
      </c>
      <c r="O1377" s="27">
        <v>46214.75</v>
      </c>
      <c r="P1377" s="24" t="s">
        <v>2388</v>
      </c>
      <c r="Q1377" s="24" t="s">
        <v>2389</v>
      </c>
      <c r="R1377" s="24" t="s">
        <v>182</v>
      </c>
      <c r="T1377" s="24" t="s">
        <v>57</v>
      </c>
      <c r="U1377" s="24" t="s">
        <v>224</v>
      </c>
      <c r="V1377" s="27">
        <v>46214.659722222219</v>
      </c>
      <c r="W1377" s="27">
        <v>46214.72152777778</v>
      </c>
      <c r="Z1377" s="24">
        <v>1</v>
      </c>
      <c r="AA1377" s="24" t="s">
        <v>58</v>
      </c>
      <c r="AB1377" s="24" t="b">
        <v>0</v>
      </c>
      <c r="AC1377" s="61"/>
    </row>
    <row r="1378" spans="2:29" ht="13.7">
      <c r="B1378" s="24" t="s">
        <v>49</v>
      </c>
      <c r="C1378" s="24" t="s">
        <v>64</v>
      </c>
      <c r="D1378" s="24" t="s">
        <v>73</v>
      </c>
      <c r="E1378" s="24">
        <v>540</v>
      </c>
      <c r="F1378" s="26">
        <v>46204</v>
      </c>
      <c r="G1378" s="24" t="s">
        <v>52</v>
      </c>
      <c r="H1378" s="24" t="s">
        <v>53</v>
      </c>
      <c r="I1378" s="24" t="s">
        <v>57</v>
      </c>
      <c r="J1378" s="24" t="s">
        <v>126</v>
      </c>
      <c r="K1378" s="24">
        <v>1</v>
      </c>
      <c r="L1378" s="24" t="s">
        <v>66</v>
      </c>
      <c r="M1378" s="26">
        <v>46214</v>
      </c>
      <c r="N1378" s="27">
        <v>46214.375</v>
      </c>
      <c r="O1378" s="27">
        <v>46214.75</v>
      </c>
      <c r="P1378" s="24" t="s">
        <v>2390</v>
      </c>
      <c r="Q1378" s="24" t="s">
        <v>2391</v>
      </c>
      <c r="R1378" s="24" t="s">
        <v>185</v>
      </c>
      <c r="T1378" s="24" t="s">
        <v>57</v>
      </c>
      <c r="U1378" s="24" t="s">
        <v>224</v>
      </c>
      <c r="V1378" s="27">
        <v>46214.477083333331</v>
      </c>
      <c r="W1378" s="27">
        <v>46214.553472222222</v>
      </c>
      <c r="Z1378" s="24">
        <v>1</v>
      </c>
      <c r="AA1378" s="24" t="s">
        <v>58</v>
      </c>
      <c r="AB1378" s="24" t="b">
        <v>0</v>
      </c>
      <c r="AC1378" s="61"/>
    </row>
    <row r="1379" spans="2:29" ht="13.7">
      <c r="B1379" s="24" t="s">
        <v>49</v>
      </c>
      <c r="C1379" s="24" t="s">
        <v>64</v>
      </c>
      <c r="D1379" s="24" t="s">
        <v>73</v>
      </c>
      <c r="E1379" s="24">
        <v>540</v>
      </c>
      <c r="F1379" s="26">
        <v>46204</v>
      </c>
      <c r="G1379" s="24" t="s">
        <v>52</v>
      </c>
      <c r="H1379" s="24" t="s">
        <v>53</v>
      </c>
      <c r="I1379" s="24" t="s">
        <v>57</v>
      </c>
      <c r="J1379" s="24" t="s">
        <v>126</v>
      </c>
      <c r="K1379" s="24">
        <v>1</v>
      </c>
      <c r="L1379" s="24" t="s">
        <v>66</v>
      </c>
      <c r="M1379" s="26">
        <v>46214</v>
      </c>
      <c r="N1379" s="27">
        <v>46214.375</v>
      </c>
      <c r="O1379" s="27">
        <v>46214.75</v>
      </c>
      <c r="P1379" s="24" t="s">
        <v>2392</v>
      </c>
      <c r="Q1379" s="24" t="s">
        <v>2393</v>
      </c>
      <c r="R1379" s="24" t="s">
        <v>182</v>
      </c>
      <c r="S1379" s="24" t="s">
        <v>152</v>
      </c>
      <c r="T1379" s="24" t="s">
        <v>57</v>
      </c>
      <c r="U1379" s="24" t="s">
        <v>224</v>
      </c>
      <c r="V1379" s="27">
        <v>46214.567361111112</v>
      </c>
      <c r="W1379" s="27">
        <v>46214.628472222219</v>
      </c>
      <c r="Z1379" s="24">
        <v>1</v>
      </c>
      <c r="AA1379" s="24" t="s">
        <v>58</v>
      </c>
      <c r="AB1379" s="24" t="b">
        <v>0</v>
      </c>
      <c r="AC1379" s="61"/>
    </row>
    <row r="1380" spans="2:29" ht="13.7">
      <c r="B1380" s="24" t="s">
        <v>49</v>
      </c>
      <c r="C1380" s="24" t="s">
        <v>64</v>
      </c>
      <c r="D1380" s="24" t="s">
        <v>73</v>
      </c>
      <c r="E1380" s="24">
        <v>540</v>
      </c>
      <c r="F1380" s="26">
        <v>46204</v>
      </c>
      <c r="G1380" s="24" t="s">
        <v>52</v>
      </c>
      <c r="H1380" s="24" t="s">
        <v>53</v>
      </c>
      <c r="I1380" s="24" t="s">
        <v>57</v>
      </c>
      <c r="J1380" s="24" t="s">
        <v>126</v>
      </c>
      <c r="K1380" s="24">
        <v>1</v>
      </c>
      <c r="L1380" s="24" t="s">
        <v>66</v>
      </c>
      <c r="M1380" s="26">
        <v>46214</v>
      </c>
      <c r="N1380" s="27">
        <v>46214.375</v>
      </c>
      <c r="O1380" s="27">
        <v>46214.75</v>
      </c>
      <c r="P1380" s="24" t="s">
        <v>2394</v>
      </c>
      <c r="Q1380" s="24" t="s">
        <v>2395</v>
      </c>
      <c r="R1380" s="24" t="s">
        <v>155</v>
      </c>
      <c r="T1380" s="24" t="s">
        <v>57</v>
      </c>
      <c r="U1380" s="24" t="s">
        <v>224</v>
      </c>
      <c r="V1380" s="27">
        <v>46214.381944444445</v>
      </c>
      <c r="W1380" s="27">
        <v>46214.448611111111</v>
      </c>
      <c r="Z1380" s="24">
        <v>1</v>
      </c>
      <c r="AA1380" s="24" t="s">
        <v>58</v>
      </c>
      <c r="AB1380" s="24" t="b">
        <v>0</v>
      </c>
      <c r="AC1380" s="61"/>
    </row>
    <row r="1381" spans="2:29" ht="13.7">
      <c r="B1381" s="24" t="s">
        <v>49</v>
      </c>
      <c r="C1381" s="24" t="s">
        <v>64</v>
      </c>
      <c r="D1381" s="24" t="s">
        <v>73</v>
      </c>
      <c r="E1381" s="24">
        <v>540</v>
      </c>
      <c r="F1381" s="26">
        <v>46235</v>
      </c>
      <c r="G1381" s="24" t="s">
        <v>52</v>
      </c>
      <c r="H1381" s="24" t="s">
        <v>53</v>
      </c>
      <c r="I1381" s="24" t="s">
        <v>59</v>
      </c>
      <c r="J1381" s="24" t="s">
        <v>125</v>
      </c>
      <c r="K1381" s="24">
        <v>1</v>
      </c>
      <c r="L1381" s="24" t="s">
        <v>66</v>
      </c>
      <c r="M1381" s="26">
        <v>46252</v>
      </c>
      <c r="N1381" s="27">
        <v>46252.333333333336</v>
      </c>
      <c r="O1381" s="27">
        <v>46252.708333333336</v>
      </c>
      <c r="V1381" s="27"/>
      <c r="W1381" s="27"/>
      <c r="X1381" s="24">
        <v>4</v>
      </c>
      <c r="Y1381" s="24">
        <v>0</v>
      </c>
      <c r="Z1381" s="24">
        <v>4</v>
      </c>
      <c r="AA1381" s="24" t="s">
        <v>60</v>
      </c>
      <c r="AB1381" s="24" t="b">
        <v>0</v>
      </c>
      <c r="AC1381" s="61">
        <v>0</v>
      </c>
    </row>
    <row r="1382" spans="2:29" ht="13.7">
      <c r="B1382" s="24" t="s">
        <v>49</v>
      </c>
      <c r="C1382" s="24" t="s">
        <v>64</v>
      </c>
      <c r="D1382" s="24" t="s">
        <v>73</v>
      </c>
      <c r="E1382" s="24">
        <v>540</v>
      </c>
      <c r="F1382" s="26">
        <v>46235</v>
      </c>
      <c r="G1382" s="24" t="s">
        <v>52</v>
      </c>
      <c r="H1382" s="24" t="s">
        <v>53</v>
      </c>
      <c r="I1382" s="24" t="s">
        <v>59</v>
      </c>
      <c r="J1382" s="24" t="s">
        <v>126</v>
      </c>
      <c r="K1382" s="24">
        <v>1</v>
      </c>
      <c r="L1382" s="24" t="s">
        <v>66</v>
      </c>
      <c r="M1382" s="26">
        <v>46252</v>
      </c>
      <c r="N1382" s="27">
        <v>46252.333333333336</v>
      </c>
      <c r="O1382" s="27">
        <v>46252.708333333336</v>
      </c>
      <c r="P1382" s="24" t="s">
        <v>2396</v>
      </c>
      <c r="Q1382" s="24" t="s">
        <v>2397</v>
      </c>
      <c r="R1382" s="24" t="s">
        <v>284</v>
      </c>
      <c r="T1382" s="24" t="s">
        <v>59</v>
      </c>
      <c r="U1382" s="24" t="s">
        <v>1021</v>
      </c>
      <c r="V1382" s="27">
        <v>46252.620138888888</v>
      </c>
      <c r="W1382" s="27">
        <v>46252.693055555559</v>
      </c>
      <c r="Z1382" s="24">
        <v>1</v>
      </c>
      <c r="AA1382" s="24" t="s">
        <v>60</v>
      </c>
      <c r="AB1382" s="24" t="b">
        <v>0</v>
      </c>
      <c r="AC1382" s="61"/>
    </row>
    <row r="1383" spans="2:29" ht="13.7">
      <c r="B1383" s="24" t="s">
        <v>49</v>
      </c>
      <c r="C1383" s="24" t="s">
        <v>64</v>
      </c>
      <c r="D1383" s="24" t="s">
        <v>73</v>
      </c>
      <c r="E1383" s="24">
        <v>540</v>
      </c>
      <c r="F1383" s="26">
        <v>46235</v>
      </c>
      <c r="G1383" s="24" t="s">
        <v>52</v>
      </c>
      <c r="H1383" s="24" t="s">
        <v>53</v>
      </c>
      <c r="I1383" s="24" t="s">
        <v>59</v>
      </c>
      <c r="J1383" s="24" t="s">
        <v>126</v>
      </c>
      <c r="K1383" s="24">
        <v>1</v>
      </c>
      <c r="L1383" s="24" t="s">
        <v>66</v>
      </c>
      <c r="M1383" s="26">
        <v>46252</v>
      </c>
      <c r="N1383" s="27">
        <v>46252.333333333336</v>
      </c>
      <c r="O1383" s="27">
        <v>46252.708333333336</v>
      </c>
      <c r="P1383" s="24" t="s">
        <v>2398</v>
      </c>
      <c r="Q1383" s="24" t="s">
        <v>2399</v>
      </c>
      <c r="R1383" s="24" t="s">
        <v>168</v>
      </c>
      <c r="S1383" s="24" t="s">
        <v>152</v>
      </c>
      <c r="T1383" s="24" t="s">
        <v>59</v>
      </c>
      <c r="U1383" s="24" t="s">
        <v>1021</v>
      </c>
      <c r="V1383" s="27">
        <v>46252.336805555555</v>
      </c>
      <c r="W1383" s="27">
        <v>46252.413194444445</v>
      </c>
      <c r="Z1383" s="24">
        <v>1</v>
      </c>
      <c r="AA1383" s="24" t="s">
        <v>60</v>
      </c>
      <c r="AB1383" s="24" t="b">
        <v>0</v>
      </c>
      <c r="AC1383" s="61"/>
    </row>
    <row r="1384" spans="2:29" ht="13.7">
      <c r="B1384" s="24" t="s">
        <v>49</v>
      </c>
      <c r="C1384" s="24" t="s">
        <v>64</v>
      </c>
      <c r="D1384" s="24" t="s">
        <v>73</v>
      </c>
      <c r="E1384" s="24">
        <v>540</v>
      </c>
      <c r="F1384" s="26">
        <v>46235</v>
      </c>
      <c r="G1384" s="24" t="s">
        <v>52</v>
      </c>
      <c r="H1384" s="24" t="s">
        <v>53</v>
      </c>
      <c r="I1384" s="24" t="s">
        <v>59</v>
      </c>
      <c r="J1384" s="24" t="s">
        <v>126</v>
      </c>
      <c r="K1384" s="24">
        <v>1</v>
      </c>
      <c r="L1384" s="24" t="s">
        <v>66</v>
      </c>
      <c r="M1384" s="26">
        <v>46252</v>
      </c>
      <c r="N1384" s="27">
        <v>46252.333333333336</v>
      </c>
      <c r="O1384" s="27">
        <v>46252.708333333336</v>
      </c>
      <c r="P1384" s="24" t="s">
        <v>2400</v>
      </c>
      <c r="Q1384" s="24" t="s">
        <v>2401</v>
      </c>
      <c r="R1384" s="24" t="s">
        <v>284</v>
      </c>
      <c r="T1384" s="24" t="s">
        <v>59</v>
      </c>
      <c r="U1384" s="24" t="s">
        <v>1021</v>
      </c>
      <c r="V1384" s="27">
        <v>46252.529166666667</v>
      </c>
      <c r="W1384" s="27">
        <v>46252.593055555553</v>
      </c>
      <c r="Z1384" s="24">
        <v>1</v>
      </c>
      <c r="AA1384" s="24" t="s">
        <v>60</v>
      </c>
      <c r="AB1384" s="24" t="b">
        <v>0</v>
      </c>
      <c r="AC1384" s="61"/>
    </row>
    <row r="1385" spans="2:29" ht="13.7">
      <c r="B1385" s="24" t="s">
        <v>49</v>
      </c>
      <c r="C1385" s="24" t="s">
        <v>64</v>
      </c>
      <c r="D1385" s="24" t="s">
        <v>73</v>
      </c>
      <c r="E1385" s="24">
        <v>540</v>
      </c>
      <c r="F1385" s="26">
        <v>46235</v>
      </c>
      <c r="G1385" s="24" t="s">
        <v>52</v>
      </c>
      <c r="H1385" s="24" t="s">
        <v>53</v>
      </c>
      <c r="I1385" s="24" t="s">
        <v>59</v>
      </c>
      <c r="J1385" s="24" t="s">
        <v>126</v>
      </c>
      <c r="K1385" s="24">
        <v>1</v>
      </c>
      <c r="L1385" s="24" t="s">
        <v>66</v>
      </c>
      <c r="M1385" s="26">
        <v>46252</v>
      </c>
      <c r="N1385" s="27">
        <v>46252.333333333336</v>
      </c>
      <c r="O1385" s="27">
        <v>46252.708333333336</v>
      </c>
      <c r="P1385" s="24" t="s">
        <v>2402</v>
      </c>
      <c r="Q1385" s="24" t="s">
        <v>2403</v>
      </c>
      <c r="R1385" s="24" t="s">
        <v>174</v>
      </c>
      <c r="T1385" s="24" t="s">
        <v>59</v>
      </c>
      <c r="U1385" s="24" t="s">
        <v>1021</v>
      </c>
      <c r="V1385" s="27">
        <v>46252.432638888888</v>
      </c>
      <c r="W1385" s="27">
        <v>46252.492361111108</v>
      </c>
      <c r="Z1385" s="24">
        <v>1</v>
      </c>
      <c r="AA1385" s="24" t="s">
        <v>60</v>
      </c>
      <c r="AB1385" s="24" t="b">
        <v>0</v>
      </c>
      <c r="AC1385" s="61"/>
    </row>
    <row r="1386" spans="2:29" ht="13.7">
      <c r="B1386" s="24" t="s">
        <v>49</v>
      </c>
      <c r="C1386" s="24" t="s">
        <v>64</v>
      </c>
      <c r="D1386" s="24" t="s">
        <v>73</v>
      </c>
      <c r="E1386" s="24">
        <v>540</v>
      </c>
      <c r="F1386" s="26">
        <v>46235</v>
      </c>
      <c r="G1386" s="24" t="s">
        <v>52</v>
      </c>
      <c r="H1386" s="24" t="s">
        <v>53</v>
      </c>
      <c r="I1386" s="24" t="s">
        <v>62</v>
      </c>
      <c r="J1386" s="24" t="s">
        <v>125</v>
      </c>
      <c r="K1386" s="24">
        <v>1</v>
      </c>
      <c r="L1386" s="24" t="s">
        <v>66</v>
      </c>
      <c r="M1386" s="26">
        <v>46264</v>
      </c>
      <c r="N1386" s="27">
        <v>46264.3125</v>
      </c>
      <c r="O1386" s="27">
        <v>46264.6875</v>
      </c>
      <c r="V1386" s="27"/>
      <c r="W1386" s="27"/>
      <c r="X1386" s="24">
        <v>4</v>
      </c>
      <c r="Y1386" s="24">
        <v>0</v>
      </c>
      <c r="Z1386" s="24">
        <v>4</v>
      </c>
      <c r="AA1386" s="24" t="s">
        <v>60</v>
      </c>
      <c r="AB1386" s="24" t="b">
        <v>0</v>
      </c>
      <c r="AC1386" s="61">
        <v>0</v>
      </c>
    </row>
    <row r="1387" spans="2:29" ht="13.7">
      <c r="B1387" s="24" t="s">
        <v>49</v>
      </c>
      <c r="C1387" s="24" t="s">
        <v>64</v>
      </c>
      <c r="D1387" s="24" t="s">
        <v>73</v>
      </c>
      <c r="E1387" s="24">
        <v>540</v>
      </c>
      <c r="F1387" s="26">
        <v>46235</v>
      </c>
      <c r="G1387" s="24" t="s">
        <v>52</v>
      </c>
      <c r="H1387" s="24" t="s">
        <v>53</v>
      </c>
      <c r="I1387" s="24" t="s">
        <v>62</v>
      </c>
      <c r="J1387" s="24" t="s">
        <v>126</v>
      </c>
      <c r="K1387" s="24">
        <v>1</v>
      </c>
      <c r="L1387" s="24" t="s">
        <v>66</v>
      </c>
      <c r="M1387" s="26">
        <v>46264</v>
      </c>
      <c r="N1387" s="27">
        <v>46264.3125</v>
      </c>
      <c r="O1387" s="27">
        <v>46264.6875</v>
      </c>
      <c r="P1387" s="24" t="s">
        <v>2404</v>
      </c>
      <c r="Q1387" s="24" t="s">
        <v>2405</v>
      </c>
      <c r="R1387" s="24" t="s">
        <v>256</v>
      </c>
      <c r="T1387" s="24" t="s">
        <v>62</v>
      </c>
      <c r="U1387" s="24" t="s">
        <v>430</v>
      </c>
      <c r="V1387" s="27">
        <v>46264.503472222219</v>
      </c>
      <c r="W1387" s="27">
        <v>46264.561111111114</v>
      </c>
      <c r="Z1387" s="24">
        <v>1</v>
      </c>
      <c r="AA1387" s="24" t="s">
        <v>60</v>
      </c>
      <c r="AB1387" s="24" t="b">
        <v>0</v>
      </c>
      <c r="AC1387" s="61"/>
    </row>
    <row r="1388" spans="2:29" ht="13.7">
      <c r="B1388" s="24" t="s">
        <v>49</v>
      </c>
      <c r="C1388" s="24" t="s">
        <v>64</v>
      </c>
      <c r="D1388" s="24" t="s">
        <v>73</v>
      </c>
      <c r="E1388" s="24">
        <v>540</v>
      </c>
      <c r="F1388" s="26">
        <v>46235</v>
      </c>
      <c r="G1388" s="24" t="s">
        <v>52</v>
      </c>
      <c r="H1388" s="24" t="s">
        <v>53</v>
      </c>
      <c r="I1388" s="24" t="s">
        <v>62</v>
      </c>
      <c r="J1388" s="24" t="s">
        <v>126</v>
      </c>
      <c r="K1388" s="24">
        <v>1</v>
      </c>
      <c r="L1388" s="24" t="s">
        <v>66</v>
      </c>
      <c r="M1388" s="26">
        <v>46264</v>
      </c>
      <c r="N1388" s="27">
        <v>46264.3125</v>
      </c>
      <c r="O1388" s="27">
        <v>46264.6875</v>
      </c>
      <c r="P1388" s="24" t="s">
        <v>2406</v>
      </c>
      <c r="Q1388" s="24" t="s">
        <v>2407</v>
      </c>
      <c r="R1388" s="24" t="s">
        <v>328</v>
      </c>
      <c r="T1388" s="24" t="s">
        <v>62</v>
      </c>
      <c r="U1388" s="24" t="s">
        <v>430</v>
      </c>
      <c r="V1388" s="27">
        <v>46264.601388888892</v>
      </c>
      <c r="W1388" s="27">
        <v>46264.654166666667</v>
      </c>
      <c r="Z1388" s="24">
        <v>1</v>
      </c>
      <c r="AA1388" s="24" t="s">
        <v>60</v>
      </c>
      <c r="AB1388" s="24" t="b">
        <v>0</v>
      </c>
      <c r="AC1388" s="61"/>
    </row>
    <row r="1389" spans="2:29" ht="13.7">
      <c r="B1389" s="24" t="s">
        <v>49</v>
      </c>
      <c r="C1389" s="24" t="s">
        <v>64</v>
      </c>
      <c r="D1389" s="24" t="s">
        <v>73</v>
      </c>
      <c r="E1389" s="24">
        <v>540</v>
      </c>
      <c r="F1389" s="26">
        <v>46235</v>
      </c>
      <c r="G1389" s="24" t="s">
        <v>52</v>
      </c>
      <c r="H1389" s="24" t="s">
        <v>53</v>
      </c>
      <c r="I1389" s="24" t="s">
        <v>62</v>
      </c>
      <c r="J1389" s="24" t="s">
        <v>126</v>
      </c>
      <c r="K1389" s="24">
        <v>1</v>
      </c>
      <c r="L1389" s="24" t="s">
        <v>66</v>
      </c>
      <c r="M1389" s="26">
        <v>46264</v>
      </c>
      <c r="N1389" s="27">
        <v>46264.3125</v>
      </c>
      <c r="O1389" s="27">
        <v>46264.6875</v>
      </c>
      <c r="P1389" s="24" t="s">
        <v>2408</v>
      </c>
      <c r="Q1389" s="24" t="s">
        <v>2409</v>
      </c>
      <c r="R1389" s="24" t="s">
        <v>256</v>
      </c>
      <c r="T1389" s="24" t="s">
        <v>62</v>
      </c>
      <c r="U1389" s="24" t="s">
        <v>430</v>
      </c>
      <c r="V1389" s="27">
        <v>46264.413888888892</v>
      </c>
      <c r="W1389" s="27">
        <v>46264.476388888892</v>
      </c>
      <c r="Z1389" s="24">
        <v>1</v>
      </c>
      <c r="AA1389" s="24" t="s">
        <v>60</v>
      </c>
      <c r="AB1389" s="24" t="b">
        <v>0</v>
      </c>
      <c r="AC1389" s="61"/>
    </row>
    <row r="1390" spans="2:29" ht="13.7">
      <c r="B1390" s="24" t="s">
        <v>49</v>
      </c>
      <c r="C1390" s="24" t="s">
        <v>64</v>
      </c>
      <c r="D1390" s="24" t="s">
        <v>73</v>
      </c>
      <c r="E1390" s="24">
        <v>540</v>
      </c>
      <c r="F1390" s="26">
        <v>46235</v>
      </c>
      <c r="G1390" s="24" t="s">
        <v>52</v>
      </c>
      <c r="H1390" s="24" t="s">
        <v>53</v>
      </c>
      <c r="I1390" s="24" t="s">
        <v>62</v>
      </c>
      <c r="J1390" s="24" t="s">
        <v>126</v>
      </c>
      <c r="K1390" s="24">
        <v>1</v>
      </c>
      <c r="L1390" s="24" t="s">
        <v>66</v>
      </c>
      <c r="M1390" s="26">
        <v>46264</v>
      </c>
      <c r="N1390" s="27">
        <v>46264.3125</v>
      </c>
      <c r="O1390" s="27">
        <v>46264.6875</v>
      </c>
      <c r="P1390" s="24" t="s">
        <v>2410</v>
      </c>
      <c r="Q1390" s="24" t="s">
        <v>2411</v>
      </c>
      <c r="R1390" s="24" t="s">
        <v>323</v>
      </c>
      <c r="S1390" s="24" t="s">
        <v>152</v>
      </c>
      <c r="T1390" s="24" t="s">
        <v>62</v>
      </c>
      <c r="U1390" s="24" t="s">
        <v>430</v>
      </c>
      <c r="V1390" s="27">
        <v>46264.314583333333</v>
      </c>
      <c r="W1390" s="27">
        <v>46264.37222222222</v>
      </c>
      <c r="Z1390" s="24">
        <v>1</v>
      </c>
      <c r="AA1390" s="24" t="s">
        <v>60</v>
      </c>
      <c r="AB1390" s="24" t="b">
        <v>0</v>
      </c>
      <c r="AC1390" s="61"/>
    </row>
    <row r="1391" spans="2:29" ht="13.7">
      <c r="B1391" s="24" t="s">
        <v>49</v>
      </c>
      <c r="C1391" s="24" t="s">
        <v>64</v>
      </c>
      <c r="D1391" s="24" t="s">
        <v>74</v>
      </c>
      <c r="E1391" s="24">
        <v>180</v>
      </c>
      <c r="F1391" s="26">
        <v>46235</v>
      </c>
      <c r="G1391" s="24" t="s">
        <v>52</v>
      </c>
      <c r="H1391" s="24" t="s">
        <v>53</v>
      </c>
      <c r="I1391" s="24" t="s">
        <v>59</v>
      </c>
      <c r="J1391" s="24" t="s">
        <v>125</v>
      </c>
      <c r="K1391" s="24">
        <v>1</v>
      </c>
      <c r="L1391" s="24" t="s">
        <v>66</v>
      </c>
      <c r="M1391" s="26">
        <v>46247</v>
      </c>
      <c r="N1391" s="27">
        <v>46247.375</v>
      </c>
      <c r="O1391" s="27">
        <v>46247.5</v>
      </c>
      <c r="V1391" s="27"/>
      <c r="W1391" s="27"/>
      <c r="X1391" s="24">
        <v>4</v>
      </c>
      <c r="Y1391" s="24">
        <v>0</v>
      </c>
      <c r="Z1391" s="24">
        <v>4</v>
      </c>
      <c r="AA1391" s="24" t="s">
        <v>60</v>
      </c>
      <c r="AB1391" s="24" t="b">
        <v>0</v>
      </c>
      <c r="AC1391" s="61">
        <v>0</v>
      </c>
    </row>
    <row r="1392" spans="2:29" ht="13.7">
      <c r="B1392" s="24" t="s">
        <v>49</v>
      </c>
      <c r="C1392" s="24" t="s">
        <v>64</v>
      </c>
      <c r="D1392" s="24" t="s">
        <v>74</v>
      </c>
      <c r="E1392" s="24">
        <v>180</v>
      </c>
      <c r="F1392" s="26">
        <v>46235</v>
      </c>
      <c r="G1392" s="24" t="s">
        <v>52</v>
      </c>
      <c r="H1392" s="24" t="s">
        <v>53</v>
      </c>
      <c r="I1392" s="24" t="s">
        <v>59</v>
      </c>
      <c r="J1392" s="24" t="s">
        <v>126</v>
      </c>
      <c r="K1392" s="24">
        <v>1</v>
      </c>
      <c r="L1392" s="24" t="s">
        <v>66</v>
      </c>
      <c r="M1392" s="26">
        <v>46247</v>
      </c>
      <c r="N1392" s="27">
        <v>46247.375</v>
      </c>
      <c r="O1392" s="27">
        <v>46247.5</v>
      </c>
      <c r="P1392" s="24" t="s">
        <v>2412</v>
      </c>
      <c r="Q1392" s="24" t="s">
        <v>2413</v>
      </c>
      <c r="R1392" s="24" t="s">
        <v>217</v>
      </c>
      <c r="T1392" s="24" t="s">
        <v>59</v>
      </c>
      <c r="U1392" s="24" t="s">
        <v>224</v>
      </c>
      <c r="V1392" s="27">
        <v>46247.379166666666</v>
      </c>
      <c r="W1392" s="27">
        <v>46247.393750000003</v>
      </c>
      <c r="Z1392" s="24">
        <v>1</v>
      </c>
      <c r="AA1392" s="24" t="s">
        <v>60</v>
      </c>
      <c r="AB1392" s="24" t="b">
        <v>0</v>
      </c>
      <c r="AC1392" s="61"/>
    </row>
    <row r="1393" spans="2:29" ht="13.7">
      <c r="B1393" s="24" t="s">
        <v>49</v>
      </c>
      <c r="C1393" s="24" t="s">
        <v>64</v>
      </c>
      <c r="D1393" s="24" t="s">
        <v>74</v>
      </c>
      <c r="E1393" s="24">
        <v>180</v>
      </c>
      <c r="F1393" s="26">
        <v>46235</v>
      </c>
      <c r="G1393" s="24" t="s">
        <v>52</v>
      </c>
      <c r="H1393" s="24" t="s">
        <v>53</v>
      </c>
      <c r="I1393" s="24" t="s">
        <v>59</v>
      </c>
      <c r="J1393" s="24" t="s">
        <v>126</v>
      </c>
      <c r="K1393" s="24">
        <v>1</v>
      </c>
      <c r="L1393" s="24" t="s">
        <v>66</v>
      </c>
      <c r="M1393" s="26">
        <v>46247</v>
      </c>
      <c r="N1393" s="27">
        <v>46247.375</v>
      </c>
      <c r="O1393" s="27">
        <v>46247.5</v>
      </c>
      <c r="P1393" s="24" t="s">
        <v>2414</v>
      </c>
      <c r="Q1393" s="24" t="s">
        <v>2415</v>
      </c>
      <c r="R1393" s="24" t="s">
        <v>217</v>
      </c>
      <c r="T1393" s="24" t="s">
        <v>59</v>
      </c>
      <c r="U1393" s="24" t="s">
        <v>224</v>
      </c>
      <c r="V1393" s="27">
        <v>46247.445833333331</v>
      </c>
      <c r="W1393" s="27">
        <v>46247.459027777775</v>
      </c>
      <c r="Z1393" s="24">
        <v>1</v>
      </c>
      <c r="AA1393" s="24" t="s">
        <v>60</v>
      </c>
      <c r="AB1393" s="24" t="b">
        <v>0</v>
      </c>
      <c r="AC1393" s="61"/>
    </row>
    <row r="1394" spans="2:29" ht="13.7">
      <c r="B1394" s="24" t="s">
        <v>49</v>
      </c>
      <c r="C1394" s="24" t="s">
        <v>64</v>
      </c>
      <c r="D1394" s="24" t="s">
        <v>74</v>
      </c>
      <c r="E1394" s="24">
        <v>180</v>
      </c>
      <c r="F1394" s="26">
        <v>46235</v>
      </c>
      <c r="G1394" s="24" t="s">
        <v>52</v>
      </c>
      <c r="H1394" s="24" t="s">
        <v>53</v>
      </c>
      <c r="I1394" s="24" t="s">
        <v>59</v>
      </c>
      <c r="J1394" s="24" t="s">
        <v>126</v>
      </c>
      <c r="K1394" s="24">
        <v>1</v>
      </c>
      <c r="L1394" s="24" t="s">
        <v>66</v>
      </c>
      <c r="M1394" s="26">
        <v>46247</v>
      </c>
      <c r="N1394" s="27">
        <v>46247.375</v>
      </c>
      <c r="O1394" s="27">
        <v>46247.5</v>
      </c>
      <c r="P1394" s="24" t="s">
        <v>2416</v>
      </c>
      <c r="Q1394" s="24" t="s">
        <v>2417</v>
      </c>
      <c r="R1394" s="24" t="s">
        <v>168</v>
      </c>
      <c r="T1394" s="24" t="s">
        <v>59</v>
      </c>
      <c r="U1394" s="24" t="s">
        <v>224</v>
      </c>
      <c r="V1394" s="27">
        <v>46247.407638888886</v>
      </c>
      <c r="W1394" s="27">
        <v>46247.42083333333</v>
      </c>
      <c r="Z1394" s="24">
        <v>1</v>
      </c>
      <c r="AA1394" s="24" t="s">
        <v>60</v>
      </c>
      <c r="AB1394" s="24" t="b">
        <v>0</v>
      </c>
      <c r="AC1394" s="61"/>
    </row>
    <row r="1395" spans="2:29" ht="13.7">
      <c r="B1395" s="24" t="s">
        <v>49</v>
      </c>
      <c r="C1395" s="24" t="s">
        <v>64</v>
      </c>
      <c r="D1395" s="24" t="s">
        <v>74</v>
      </c>
      <c r="E1395" s="24">
        <v>180</v>
      </c>
      <c r="F1395" s="26">
        <v>46235</v>
      </c>
      <c r="G1395" s="24" t="s">
        <v>52</v>
      </c>
      <c r="H1395" s="24" t="s">
        <v>53</v>
      </c>
      <c r="I1395" s="24" t="s">
        <v>59</v>
      </c>
      <c r="J1395" s="24" t="s">
        <v>126</v>
      </c>
      <c r="K1395" s="24">
        <v>1</v>
      </c>
      <c r="L1395" s="24" t="s">
        <v>66</v>
      </c>
      <c r="M1395" s="26">
        <v>46247</v>
      </c>
      <c r="N1395" s="27">
        <v>46247.375</v>
      </c>
      <c r="O1395" s="27">
        <v>46247.5</v>
      </c>
      <c r="P1395" s="24" t="s">
        <v>2418</v>
      </c>
      <c r="Q1395" s="24" t="s">
        <v>2419</v>
      </c>
      <c r="R1395" s="24" t="s">
        <v>284</v>
      </c>
      <c r="T1395" s="24" t="s">
        <v>59</v>
      </c>
      <c r="U1395" s="24" t="s">
        <v>224</v>
      </c>
      <c r="V1395" s="27">
        <v>46247.476388888892</v>
      </c>
      <c r="W1395" s="27">
        <v>46247.490277777775</v>
      </c>
      <c r="Z1395" s="24">
        <v>1</v>
      </c>
      <c r="AA1395" s="24" t="s">
        <v>60</v>
      </c>
      <c r="AB1395" s="24" t="b">
        <v>0</v>
      </c>
      <c r="AC1395" s="61"/>
    </row>
    <row r="1396" spans="2:29" ht="13.7">
      <c r="B1396" s="24" t="s">
        <v>49</v>
      </c>
      <c r="C1396" s="24" t="s">
        <v>64</v>
      </c>
      <c r="D1396" s="24" t="s">
        <v>74</v>
      </c>
      <c r="E1396" s="24">
        <v>180</v>
      </c>
      <c r="F1396" s="26">
        <v>46235</v>
      </c>
      <c r="G1396" s="24" t="s">
        <v>52</v>
      </c>
      <c r="H1396" s="24" t="s">
        <v>53</v>
      </c>
      <c r="I1396" s="24" t="s">
        <v>57</v>
      </c>
      <c r="J1396" s="24" t="s">
        <v>125</v>
      </c>
      <c r="K1396" s="24">
        <v>1</v>
      </c>
      <c r="L1396" s="24" t="s">
        <v>66</v>
      </c>
      <c r="M1396" s="26">
        <v>46257</v>
      </c>
      <c r="N1396" s="27">
        <v>46257.375</v>
      </c>
      <c r="O1396" s="27">
        <v>46257.5</v>
      </c>
      <c r="V1396" s="27"/>
      <c r="W1396" s="27"/>
      <c r="X1396" s="24">
        <v>4</v>
      </c>
      <c r="Y1396" s="24">
        <v>0</v>
      </c>
      <c r="Z1396" s="24">
        <v>4</v>
      </c>
      <c r="AA1396" s="24" t="s">
        <v>60</v>
      </c>
      <c r="AB1396" s="24" t="b">
        <v>0</v>
      </c>
      <c r="AC1396" s="61">
        <v>0</v>
      </c>
    </row>
    <row r="1397" spans="2:29" ht="13.7">
      <c r="B1397" s="24" t="s">
        <v>49</v>
      </c>
      <c r="C1397" s="24" t="s">
        <v>64</v>
      </c>
      <c r="D1397" s="24" t="s">
        <v>74</v>
      </c>
      <c r="E1397" s="24">
        <v>180</v>
      </c>
      <c r="F1397" s="26">
        <v>46235</v>
      </c>
      <c r="G1397" s="24" t="s">
        <v>52</v>
      </c>
      <c r="H1397" s="24" t="s">
        <v>53</v>
      </c>
      <c r="I1397" s="24" t="s">
        <v>57</v>
      </c>
      <c r="J1397" s="24" t="s">
        <v>126</v>
      </c>
      <c r="K1397" s="24">
        <v>1</v>
      </c>
      <c r="L1397" s="24" t="s">
        <v>66</v>
      </c>
      <c r="M1397" s="26">
        <v>46257</v>
      </c>
      <c r="N1397" s="27">
        <v>46257.375</v>
      </c>
      <c r="O1397" s="27">
        <v>46257.5</v>
      </c>
      <c r="P1397" s="24" t="s">
        <v>2420</v>
      </c>
      <c r="Q1397" s="24" t="s">
        <v>2421</v>
      </c>
      <c r="R1397" s="24" t="s">
        <v>159</v>
      </c>
      <c r="S1397" s="24" t="s">
        <v>156</v>
      </c>
      <c r="T1397" s="24" t="s">
        <v>57</v>
      </c>
      <c r="U1397" s="24" t="s">
        <v>214</v>
      </c>
      <c r="V1397" s="27">
        <v>46257.438888888886</v>
      </c>
      <c r="W1397" s="27">
        <v>46257.452777777777</v>
      </c>
      <c r="Z1397" s="24">
        <v>1</v>
      </c>
      <c r="AA1397" s="24" t="s">
        <v>60</v>
      </c>
      <c r="AB1397" s="24" t="b">
        <v>0</v>
      </c>
      <c r="AC1397" s="61"/>
    </row>
    <row r="1398" spans="2:29" ht="13.7">
      <c r="B1398" s="24" t="s">
        <v>49</v>
      </c>
      <c r="C1398" s="24" t="s">
        <v>64</v>
      </c>
      <c r="D1398" s="24" t="s">
        <v>74</v>
      </c>
      <c r="E1398" s="24">
        <v>180</v>
      </c>
      <c r="F1398" s="26">
        <v>46235</v>
      </c>
      <c r="G1398" s="24" t="s">
        <v>52</v>
      </c>
      <c r="H1398" s="24" t="s">
        <v>53</v>
      </c>
      <c r="I1398" s="24" t="s">
        <v>57</v>
      </c>
      <c r="J1398" s="24" t="s">
        <v>126</v>
      </c>
      <c r="K1398" s="24">
        <v>1</v>
      </c>
      <c r="L1398" s="24" t="s">
        <v>66</v>
      </c>
      <c r="M1398" s="26">
        <v>46257</v>
      </c>
      <c r="N1398" s="27">
        <v>46257.375</v>
      </c>
      <c r="O1398" s="27">
        <v>46257.5</v>
      </c>
      <c r="P1398" s="24" t="s">
        <v>2422</v>
      </c>
      <c r="Q1398" s="24" t="s">
        <v>2423</v>
      </c>
      <c r="R1398" s="24" t="s">
        <v>182</v>
      </c>
      <c r="S1398" s="24" t="s">
        <v>160</v>
      </c>
      <c r="T1398" s="24" t="s">
        <v>57</v>
      </c>
      <c r="U1398" s="24" t="s">
        <v>214</v>
      </c>
      <c r="V1398" s="27">
        <v>46257.474305555559</v>
      </c>
      <c r="W1398" s="27">
        <v>46257.489583333336</v>
      </c>
      <c r="Z1398" s="24">
        <v>1</v>
      </c>
      <c r="AA1398" s="24" t="s">
        <v>60</v>
      </c>
      <c r="AB1398" s="24" t="b">
        <v>0</v>
      </c>
      <c r="AC1398" s="61"/>
    </row>
    <row r="1399" spans="2:29" ht="13.7">
      <c r="B1399" s="24" t="s">
        <v>49</v>
      </c>
      <c r="C1399" s="24" t="s">
        <v>64</v>
      </c>
      <c r="D1399" s="24" t="s">
        <v>74</v>
      </c>
      <c r="E1399" s="24">
        <v>180</v>
      </c>
      <c r="F1399" s="26">
        <v>46235</v>
      </c>
      <c r="G1399" s="24" t="s">
        <v>52</v>
      </c>
      <c r="H1399" s="24" t="s">
        <v>53</v>
      </c>
      <c r="I1399" s="24" t="s">
        <v>57</v>
      </c>
      <c r="J1399" s="24" t="s">
        <v>126</v>
      </c>
      <c r="K1399" s="24">
        <v>1</v>
      </c>
      <c r="L1399" s="24" t="s">
        <v>66</v>
      </c>
      <c r="M1399" s="26">
        <v>46257</v>
      </c>
      <c r="N1399" s="27">
        <v>46257.375</v>
      </c>
      <c r="O1399" s="27">
        <v>46257.5</v>
      </c>
      <c r="P1399" s="24" t="s">
        <v>2424</v>
      </c>
      <c r="Q1399" s="24" t="s">
        <v>2425</v>
      </c>
      <c r="R1399" s="24" t="s">
        <v>159</v>
      </c>
      <c r="S1399" s="24" t="s">
        <v>213</v>
      </c>
      <c r="T1399" s="24" t="s">
        <v>57</v>
      </c>
      <c r="U1399" s="24" t="s">
        <v>214</v>
      </c>
      <c r="V1399" s="27">
        <v>46257.381249999999</v>
      </c>
      <c r="W1399" s="27">
        <v>46257.397916666669</v>
      </c>
      <c r="Z1399" s="24">
        <v>1</v>
      </c>
      <c r="AA1399" s="24" t="s">
        <v>60</v>
      </c>
      <c r="AB1399" s="24" t="b">
        <v>0</v>
      </c>
      <c r="AC1399" s="61"/>
    </row>
    <row r="1400" spans="2:29" ht="13.7">
      <c r="B1400" s="24" t="s">
        <v>49</v>
      </c>
      <c r="C1400" s="24" t="s">
        <v>64</v>
      </c>
      <c r="D1400" s="24" t="s">
        <v>74</v>
      </c>
      <c r="E1400" s="24">
        <v>180</v>
      </c>
      <c r="F1400" s="26">
        <v>46235</v>
      </c>
      <c r="G1400" s="24" t="s">
        <v>52</v>
      </c>
      <c r="H1400" s="24" t="s">
        <v>53</v>
      </c>
      <c r="I1400" s="24" t="s">
        <v>57</v>
      </c>
      <c r="J1400" s="24" t="s">
        <v>126</v>
      </c>
      <c r="K1400" s="24">
        <v>1</v>
      </c>
      <c r="L1400" s="24" t="s">
        <v>66</v>
      </c>
      <c r="M1400" s="26">
        <v>46257</v>
      </c>
      <c r="N1400" s="27">
        <v>46257.375</v>
      </c>
      <c r="O1400" s="27">
        <v>46257.5</v>
      </c>
      <c r="P1400" s="24" t="s">
        <v>2426</v>
      </c>
      <c r="Q1400" s="24" t="s">
        <v>2427</v>
      </c>
      <c r="R1400" s="24" t="s">
        <v>159</v>
      </c>
      <c r="T1400" s="24" t="s">
        <v>57</v>
      </c>
      <c r="U1400" s="24" t="s">
        <v>214</v>
      </c>
      <c r="V1400" s="27">
        <v>46257.40902777778</v>
      </c>
      <c r="W1400" s="27">
        <v>46257.42291666667</v>
      </c>
      <c r="Z1400" s="24">
        <v>1</v>
      </c>
      <c r="AA1400" s="24" t="s">
        <v>60</v>
      </c>
      <c r="AB1400" s="24" t="b">
        <v>0</v>
      </c>
      <c r="AC1400" s="61"/>
    </row>
    <row r="1401" spans="2:29" ht="13.7">
      <c r="B1401" s="24" t="s">
        <v>49</v>
      </c>
      <c r="C1401" s="24" t="s">
        <v>64</v>
      </c>
      <c r="D1401" s="24" t="s">
        <v>74</v>
      </c>
      <c r="E1401" s="24">
        <v>210</v>
      </c>
      <c r="F1401" s="26">
        <v>46174</v>
      </c>
      <c r="G1401" s="24" t="s">
        <v>52</v>
      </c>
      <c r="H1401" s="24" t="s">
        <v>53</v>
      </c>
      <c r="I1401" s="24" t="s">
        <v>67</v>
      </c>
      <c r="J1401" s="24" t="s">
        <v>125</v>
      </c>
      <c r="K1401" s="24">
        <v>1</v>
      </c>
      <c r="L1401" s="24" t="s">
        <v>66</v>
      </c>
      <c r="M1401" s="26">
        <v>46185</v>
      </c>
      <c r="N1401" s="27">
        <v>46185.5625</v>
      </c>
      <c r="O1401" s="27">
        <v>46185.708333333336</v>
      </c>
      <c r="V1401" s="27"/>
      <c r="W1401" s="27"/>
      <c r="X1401" s="24">
        <v>4</v>
      </c>
      <c r="Y1401" s="24">
        <v>0</v>
      </c>
      <c r="Z1401" s="24">
        <v>4</v>
      </c>
      <c r="AA1401" s="24" t="s">
        <v>56</v>
      </c>
      <c r="AB1401" s="24" t="b">
        <v>0</v>
      </c>
      <c r="AC1401" s="61">
        <v>0</v>
      </c>
    </row>
    <row r="1402" spans="2:29" ht="13.7">
      <c r="B1402" s="24" t="s">
        <v>49</v>
      </c>
      <c r="C1402" s="24" t="s">
        <v>64</v>
      </c>
      <c r="D1402" s="24" t="s">
        <v>74</v>
      </c>
      <c r="E1402" s="24">
        <v>210</v>
      </c>
      <c r="F1402" s="26">
        <v>46174</v>
      </c>
      <c r="G1402" s="24" t="s">
        <v>52</v>
      </c>
      <c r="H1402" s="24" t="s">
        <v>53</v>
      </c>
      <c r="I1402" s="24" t="s">
        <v>67</v>
      </c>
      <c r="J1402" s="24" t="s">
        <v>126</v>
      </c>
      <c r="K1402" s="24">
        <v>1</v>
      </c>
      <c r="L1402" s="24" t="s">
        <v>66</v>
      </c>
      <c r="M1402" s="26">
        <v>46185</v>
      </c>
      <c r="N1402" s="27">
        <v>46185.5625</v>
      </c>
      <c r="O1402" s="27">
        <v>46185.708333333336</v>
      </c>
      <c r="P1402" s="24" t="s">
        <v>2428</v>
      </c>
      <c r="Q1402" s="24" t="s">
        <v>2429</v>
      </c>
      <c r="R1402" s="24" t="s">
        <v>608</v>
      </c>
      <c r="T1402" s="24" t="s">
        <v>67</v>
      </c>
      <c r="U1402" s="24" t="s">
        <v>297</v>
      </c>
      <c r="V1402" s="27">
        <v>46185.64166666667</v>
      </c>
      <c r="W1402" s="27">
        <v>46185.661111111112</v>
      </c>
      <c r="Z1402" s="24">
        <v>1</v>
      </c>
      <c r="AA1402" s="24" t="s">
        <v>56</v>
      </c>
      <c r="AB1402" s="24" t="b">
        <v>0</v>
      </c>
      <c r="AC1402" s="61"/>
    </row>
    <row r="1403" spans="2:29" ht="13.7">
      <c r="B1403" s="24" t="s">
        <v>49</v>
      </c>
      <c r="C1403" s="24" t="s">
        <v>64</v>
      </c>
      <c r="D1403" s="24" t="s">
        <v>74</v>
      </c>
      <c r="E1403" s="24">
        <v>210</v>
      </c>
      <c r="F1403" s="26">
        <v>46174</v>
      </c>
      <c r="G1403" s="24" t="s">
        <v>52</v>
      </c>
      <c r="H1403" s="24" t="s">
        <v>53</v>
      </c>
      <c r="I1403" s="24" t="s">
        <v>67</v>
      </c>
      <c r="J1403" s="24" t="s">
        <v>126</v>
      </c>
      <c r="K1403" s="24">
        <v>1</v>
      </c>
      <c r="L1403" s="24" t="s">
        <v>66</v>
      </c>
      <c r="M1403" s="26">
        <v>46185</v>
      </c>
      <c r="N1403" s="27">
        <v>46185.5625</v>
      </c>
      <c r="O1403" s="27">
        <v>46185.708333333336</v>
      </c>
      <c r="P1403" s="24" t="s">
        <v>2430</v>
      </c>
      <c r="Q1403" s="24" t="s">
        <v>2431</v>
      </c>
      <c r="R1403" s="24" t="s">
        <v>730</v>
      </c>
      <c r="S1403" s="24" t="s">
        <v>160</v>
      </c>
      <c r="T1403" s="24" t="s">
        <v>67</v>
      </c>
      <c r="U1403" s="24" t="s">
        <v>297</v>
      </c>
      <c r="V1403" s="27">
        <v>46185.673611111109</v>
      </c>
      <c r="W1403" s="27">
        <v>46185.6875</v>
      </c>
      <c r="Z1403" s="24">
        <v>1</v>
      </c>
      <c r="AA1403" s="24" t="s">
        <v>56</v>
      </c>
      <c r="AB1403" s="24" t="b">
        <v>0</v>
      </c>
      <c r="AC1403" s="61"/>
    </row>
    <row r="1404" spans="2:29" ht="13.7">
      <c r="B1404" s="24" t="s">
        <v>49</v>
      </c>
      <c r="C1404" s="24" t="s">
        <v>64</v>
      </c>
      <c r="D1404" s="24" t="s">
        <v>74</v>
      </c>
      <c r="E1404" s="24">
        <v>210</v>
      </c>
      <c r="F1404" s="26">
        <v>46174</v>
      </c>
      <c r="G1404" s="24" t="s">
        <v>52</v>
      </c>
      <c r="H1404" s="24" t="s">
        <v>53</v>
      </c>
      <c r="I1404" s="24" t="s">
        <v>67</v>
      </c>
      <c r="J1404" s="24" t="s">
        <v>126</v>
      </c>
      <c r="K1404" s="24">
        <v>1</v>
      </c>
      <c r="L1404" s="24" t="s">
        <v>66</v>
      </c>
      <c r="M1404" s="26">
        <v>46185</v>
      </c>
      <c r="N1404" s="27">
        <v>46185.5625</v>
      </c>
      <c r="O1404" s="27">
        <v>46185.708333333336</v>
      </c>
      <c r="P1404" s="24" t="s">
        <v>2432</v>
      </c>
      <c r="Q1404" s="24" t="s">
        <v>2433</v>
      </c>
      <c r="R1404" s="24" t="s">
        <v>611</v>
      </c>
      <c r="S1404" s="24" t="s">
        <v>213</v>
      </c>
      <c r="T1404" s="24" t="s">
        <v>67</v>
      </c>
      <c r="U1404" s="24" t="s">
        <v>297</v>
      </c>
      <c r="V1404" s="27">
        <v>46185.602777777778</v>
      </c>
      <c r="W1404" s="27">
        <v>46185.62222222222</v>
      </c>
      <c r="Z1404" s="24">
        <v>1</v>
      </c>
      <c r="AA1404" s="24" t="s">
        <v>56</v>
      </c>
      <c r="AB1404" s="24" t="b">
        <v>0</v>
      </c>
      <c r="AC1404" s="61"/>
    </row>
    <row r="1405" spans="2:29" ht="13.7">
      <c r="B1405" s="24" t="s">
        <v>49</v>
      </c>
      <c r="C1405" s="24" t="s">
        <v>64</v>
      </c>
      <c r="D1405" s="24" t="s">
        <v>74</v>
      </c>
      <c r="E1405" s="24">
        <v>210</v>
      </c>
      <c r="F1405" s="26">
        <v>46174</v>
      </c>
      <c r="G1405" s="24" t="s">
        <v>52</v>
      </c>
      <c r="H1405" s="24" t="s">
        <v>53</v>
      </c>
      <c r="I1405" s="24" t="s">
        <v>67</v>
      </c>
      <c r="J1405" s="24" t="s">
        <v>126</v>
      </c>
      <c r="K1405" s="24">
        <v>1</v>
      </c>
      <c r="L1405" s="24" t="s">
        <v>66</v>
      </c>
      <c r="M1405" s="26">
        <v>46185</v>
      </c>
      <c r="N1405" s="27">
        <v>46185.5625</v>
      </c>
      <c r="O1405" s="27">
        <v>46185.708333333336</v>
      </c>
      <c r="P1405" s="24" t="s">
        <v>2434</v>
      </c>
      <c r="Q1405" s="24" t="s">
        <v>2435</v>
      </c>
      <c r="R1405" s="24" t="s">
        <v>605</v>
      </c>
      <c r="T1405" s="24" t="s">
        <v>67</v>
      </c>
      <c r="U1405" s="24" t="s">
        <v>297</v>
      </c>
      <c r="V1405" s="27">
        <v>46185.56527777778</v>
      </c>
      <c r="W1405" s="27">
        <v>46185.584722222222</v>
      </c>
      <c r="Z1405" s="24">
        <v>1</v>
      </c>
      <c r="AA1405" s="24" t="s">
        <v>56</v>
      </c>
      <c r="AB1405" s="24" t="b">
        <v>0</v>
      </c>
      <c r="AC1405" s="61"/>
    </row>
    <row r="1406" spans="2:29" ht="13.7">
      <c r="B1406" s="24" t="s">
        <v>49</v>
      </c>
      <c r="C1406" s="24" t="s">
        <v>64</v>
      </c>
      <c r="D1406" s="24" t="s">
        <v>74</v>
      </c>
      <c r="E1406" s="24">
        <v>210</v>
      </c>
      <c r="F1406" s="26">
        <v>46204</v>
      </c>
      <c r="G1406" s="24" t="s">
        <v>52</v>
      </c>
      <c r="H1406" s="24" t="s">
        <v>53</v>
      </c>
      <c r="I1406" s="24" t="s">
        <v>68</v>
      </c>
      <c r="J1406" s="24" t="s">
        <v>125</v>
      </c>
      <c r="K1406" s="24">
        <v>1</v>
      </c>
      <c r="L1406" s="24" t="s">
        <v>66</v>
      </c>
      <c r="M1406" s="26">
        <v>46213</v>
      </c>
      <c r="N1406" s="27">
        <v>46213.5625</v>
      </c>
      <c r="O1406" s="27">
        <v>46213.708333333336</v>
      </c>
      <c r="V1406" s="27"/>
      <c r="W1406" s="27"/>
      <c r="X1406" s="24">
        <v>4</v>
      </c>
      <c r="Y1406" s="24">
        <v>0</v>
      </c>
      <c r="Z1406" s="24">
        <v>4</v>
      </c>
      <c r="AA1406" s="24" t="s">
        <v>58</v>
      </c>
      <c r="AB1406" s="24" t="b">
        <v>0</v>
      </c>
      <c r="AC1406" s="61">
        <v>0</v>
      </c>
    </row>
    <row r="1407" spans="2:29" ht="13.7">
      <c r="B1407" s="24" t="s">
        <v>49</v>
      </c>
      <c r="C1407" s="24" t="s">
        <v>64</v>
      </c>
      <c r="D1407" s="24" t="s">
        <v>74</v>
      </c>
      <c r="E1407" s="24">
        <v>210</v>
      </c>
      <c r="F1407" s="26">
        <v>46204</v>
      </c>
      <c r="G1407" s="24" t="s">
        <v>52</v>
      </c>
      <c r="H1407" s="24" t="s">
        <v>53</v>
      </c>
      <c r="I1407" s="24" t="s">
        <v>68</v>
      </c>
      <c r="J1407" s="24" t="s">
        <v>126</v>
      </c>
      <c r="K1407" s="24">
        <v>1</v>
      </c>
      <c r="L1407" s="24" t="s">
        <v>66</v>
      </c>
      <c r="M1407" s="26">
        <v>46213</v>
      </c>
      <c r="N1407" s="27">
        <v>46213.5625</v>
      </c>
      <c r="O1407" s="27">
        <v>46213.708333333336</v>
      </c>
      <c r="P1407" s="24" t="s">
        <v>2436</v>
      </c>
      <c r="Q1407" s="24" t="s">
        <v>2437</v>
      </c>
      <c r="R1407" s="24" t="s">
        <v>633</v>
      </c>
      <c r="S1407" s="24" t="s">
        <v>213</v>
      </c>
      <c r="T1407" s="24" t="s">
        <v>68</v>
      </c>
      <c r="U1407" s="24" t="s">
        <v>297</v>
      </c>
      <c r="V1407" s="27">
        <v>46213.638888888891</v>
      </c>
      <c r="W1407" s="27">
        <v>46213.65902777778</v>
      </c>
      <c r="Z1407" s="24">
        <v>1</v>
      </c>
      <c r="AA1407" s="24" t="s">
        <v>58</v>
      </c>
      <c r="AB1407" s="24" t="b">
        <v>0</v>
      </c>
      <c r="AC1407" s="61"/>
    </row>
    <row r="1408" spans="2:29" ht="13.7">
      <c r="B1408" s="24" t="s">
        <v>49</v>
      </c>
      <c r="C1408" s="24" t="s">
        <v>64</v>
      </c>
      <c r="D1408" s="24" t="s">
        <v>74</v>
      </c>
      <c r="E1408" s="24">
        <v>210</v>
      </c>
      <c r="F1408" s="26">
        <v>46204</v>
      </c>
      <c r="G1408" s="24" t="s">
        <v>52</v>
      </c>
      <c r="H1408" s="24" t="s">
        <v>53</v>
      </c>
      <c r="I1408" s="24" t="s">
        <v>68</v>
      </c>
      <c r="J1408" s="24" t="s">
        <v>126</v>
      </c>
      <c r="K1408" s="24">
        <v>1</v>
      </c>
      <c r="L1408" s="24" t="s">
        <v>66</v>
      </c>
      <c r="M1408" s="26">
        <v>46213</v>
      </c>
      <c r="N1408" s="27">
        <v>46213.5625</v>
      </c>
      <c r="O1408" s="27">
        <v>46213.708333333336</v>
      </c>
      <c r="P1408" s="24" t="s">
        <v>2438</v>
      </c>
      <c r="Q1408" s="24" t="s">
        <v>2439</v>
      </c>
      <c r="R1408" s="24" t="s">
        <v>633</v>
      </c>
      <c r="S1408" s="24" t="s">
        <v>156</v>
      </c>
      <c r="T1408" s="24" t="s">
        <v>68</v>
      </c>
      <c r="U1408" s="24" t="s">
        <v>297</v>
      </c>
      <c r="V1408" s="27">
        <v>46213.674305555556</v>
      </c>
      <c r="W1408" s="27">
        <v>46213.693055555559</v>
      </c>
      <c r="Z1408" s="24">
        <v>1</v>
      </c>
      <c r="AA1408" s="24" t="s">
        <v>58</v>
      </c>
      <c r="AB1408" s="24" t="b">
        <v>0</v>
      </c>
      <c r="AC1408" s="61"/>
    </row>
    <row r="1409" spans="2:29" ht="13.7">
      <c r="B1409" s="24" t="s">
        <v>49</v>
      </c>
      <c r="C1409" s="24" t="s">
        <v>64</v>
      </c>
      <c r="D1409" s="24" t="s">
        <v>74</v>
      </c>
      <c r="E1409" s="24">
        <v>210</v>
      </c>
      <c r="F1409" s="26">
        <v>46204</v>
      </c>
      <c r="G1409" s="24" t="s">
        <v>52</v>
      </c>
      <c r="H1409" s="24" t="s">
        <v>53</v>
      </c>
      <c r="I1409" s="24" t="s">
        <v>68</v>
      </c>
      <c r="J1409" s="24" t="s">
        <v>126</v>
      </c>
      <c r="K1409" s="24">
        <v>1</v>
      </c>
      <c r="L1409" s="24" t="s">
        <v>66</v>
      </c>
      <c r="M1409" s="26">
        <v>46213</v>
      </c>
      <c r="N1409" s="27">
        <v>46213.5625</v>
      </c>
      <c r="O1409" s="27">
        <v>46213.708333333336</v>
      </c>
      <c r="P1409" s="24" t="s">
        <v>2440</v>
      </c>
      <c r="Q1409" s="24" t="s">
        <v>2441</v>
      </c>
      <c r="R1409" s="24" t="s">
        <v>323</v>
      </c>
      <c r="T1409" s="24" t="s">
        <v>68</v>
      </c>
      <c r="U1409" s="24" t="s">
        <v>297</v>
      </c>
      <c r="V1409" s="27">
        <v>46213.606249999997</v>
      </c>
      <c r="W1409" s="27">
        <v>46213.620833333334</v>
      </c>
      <c r="Z1409" s="24">
        <v>1</v>
      </c>
      <c r="AA1409" s="24" t="s">
        <v>58</v>
      </c>
      <c r="AB1409" s="24" t="b">
        <v>0</v>
      </c>
      <c r="AC1409" s="61"/>
    </row>
    <row r="1410" spans="2:29" ht="13.7">
      <c r="B1410" s="24" t="s">
        <v>49</v>
      </c>
      <c r="C1410" s="24" t="s">
        <v>64</v>
      </c>
      <c r="D1410" s="24" t="s">
        <v>74</v>
      </c>
      <c r="E1410" s="24">
        <v>210</v>
      </c>
      <c r="F1410" s="26">
        <v>46204</v>
      </c>
      <c r="G1410" s="24" t="s">
        <v>52</v>
      </c>
      <c r="H1410" s="24" t="s">
        <v>53</v>
      </c>
      <c r="I1410" s="24" t="s">
        <v>68</v>
      </c>
      <c r="J1410" s="24" t="s">
        <v>126</v>
      </c>
      <c r="K1410" s="24">
        <v>1</v>
      </c>
      <c r="L1410" s="24" t="s">
        <v>66</v>
      </c>
      <c r="M1410" s="26">
        <v>46213</v>
      </c>
      <c r="N1410" s="27">
        <v>46213.5625</v>
      </c>
      <c r="O1410" s="27">
        <v>46213.708333333336</v>
      </c>
      <c r="P1410" s="24" t="s">
        <v>2442</v>
      </c>
      <c r="Q1410" s="24" t="s">
        <v>2443</v>
      </c>
      <c r="R1410" s="24" t="s">
        <v>636</v>
      </c>
      <c r="S1410" s="24" t="s">
        <v>213</v>
      </c>
      <c r="T1410" s="24" t="s">
        <v>68</v>
      </c>
      <c r="U1410" s="24" t="s">
        <v>297</v>
      </c>
      <c r="V1410" s="27">
        <v>46213.564583333333</v>
      </c>
      <c r="W1410" s="27">
        <v>46213.580555555556</v>
      </c>
      <c r="Z1410" s="24">
        <v>1</v>
      </c>
      <c r="AA1410" s="24" t="s">
        <v>58</v>
      </c>
      <c r="AB1410" s="24" t="b">
        <v>0</v>
      </c>
      <c r="AC1410" s="61"/>
    </row>
    <row r="1411" spans="2:29" ht="13.7">
      <c r="B1411" s="24" t="s">
        <v>49</v>
      </c>
      <c r="C1411" s="24" t="s">
        <v>64</v>
      </c>
      <c r="D1411" s="24" t="s">
        <v>74</v>
      </c>
      <c r="E1411" s="24">
        <v>210</v>
      </c>
      <c r="F1411" s="26">
        <v>46204</v>
      </c>
      <c r="G1411" s="24" t="s">
        <v>52</v>
      </c>
      <c r="H1411" s="24" t="s">
        <v>53</v>
      </c>
      <c r="I1411" s="24" t="s">
        <v>59</v>
      </c>
      <c r="J1411" s="24" t="s">
        <v>125</v>
      </c>
      <c r="K1411" s="24">
        <v>1</v>
      </c>
      <c r="L1411" s="24" t="s">
        <v>66</v>
      </c>
      <c r="M1411" s="26">
        <v>46224</v>
      </c>
      <c r="N1411" s="27">
        <v>46224.354166666664</v>
      </c>
      <c r="O1411" s="27">
        <v>46224.5</v>
      </c>
      <c r="V1411" s="27"/>
      <c r="W1411" s="27"/>
      <c r="X1411" s="24">
        <v>4</v>
      </c>
      <c r="Y1411" s="24">
        <v>0</v>
      </c>
      <c r="Z1411" s="24">
        <v>4</v>
      </c>
      <c r="AA1411" s="24" t="s">
        <v>58</v>
      </c>
      <c r="AB1411" s="24" t="b">
        <v>0</v>
      </c>
      <c r="AC1411" s="61">
        <v>0</v>
      </c>
    </row>
    <row r="1412" spans="2:29" ht="13.7">
      <c r="B1412" s="24" t="s">
        <v>49</v>
      </c>
      <c r="C1412" s="24" t="s">
        <v>64</v>
      </c>
      <c r="D1412" s="24" t="s">
        <v>74</v>
      </c>
      <c r="E1412" s="24">
        <v>210</v>
      </c>
      <c r="F1412" s="26">
        <v>46204</v>
      </c>
      <c r="G1412" s="24" t="s">
        <v>52</v>
      </c>
      <c r="H1412" s="24" t="s">
        <v>53</v>
      </c>
      <c r="I1412" s="24" t="s">
        <v>59</v>
      </c>
      <c r="J1412" s="24" t="s">
        <v>126</v>
      </c>
      <c r="K1412" s="24">
        <v>1</v>
      </c>
      <c r="L1412" s="24" t="s">
        <v>66</v>
      </c>
      <c r="M1412" s="26">
        <v>46224</v>
      </c>
      <c r="N1412" s="27">
        <v>46224.354166666664</v>
      </c>
      <c r="O1412" s="27">
        <v>46224.5</v>
      </c>
      <c r="P1412" s="24" t="s">
        <v>2444</v>
      </c>
      <c r="Q1412" s="24" t="s">
        <v>2445</v>
      </c>
      <c r="R1412" s="24" t="s">
        <v>284</v>
      </c>
      <c r="T1412" s="24" t="s">
        <v>59</v>
      </c>
      <c r="U1412" s="24" t="s">
        <v>616</v>
      </c>
      <c r="V1412" s="27">
        <v>46224.429166666669</v>
      </c>
      <c r="W1412" s="27">
        <v>46224.445833333331</v>
      </c>
      <c r="Z1412" s="24">
        <v>1</v>
      </c>
      <c r="AA1412" s="24" t="s">
        <v>58</v>
      </c>
      <c r="AB1412" s="24" t="b">
        <v>0</v>
      </c>
      <c r="AC1412" s="61"/>
    </row>
    <row r="1413" spans="2:29" ht="13.7">
      <c r="B1413" s="24" t="s">
        <v>49</v>
      </c>
      <c r="C1413" s="24" t="s">
        <v>64</v>
      </c>
      <c r="D1413" s="24" t="s">
        <v>74</v>
      </c>
      <c r="E1413" s="24">
        <v>210</v>
      </c>
      <c r="F1413" s="26">
        <v>46204</v>
      </c>
      <c r="G1413" s="24" t="s">
        <v>52</v>
      </c>
      <c r="H1413" s="24" t="s">
        <v>53</v>
      </c>
      <c r="I1413" s="24" t="s">
        <v>59</v>
      </c>
      <c r="J1413" s="24" t="s">
        <v>126</v>
      </c>
      <c r="K1413" s="24">
        <v>1</v>
      </c>
      <c r="L1413" s="24" t="s">
        <v>66</v>
      </c>
      <c r="M1413" s="26">
        <v>46224</v>
      </c>
      <c r="N1413" s="27">
        <v>46224.354166666664</v>
      </c>
      <c r="O1413" s="27">
        <v>46224.5</v>
      </c>
      <c r="P1413" s="24" t="s">
        <v>2446</v>
      </c>
      <c r="Q1413" s="24" t="s">
        <v>2447</v>
      </c>
      <c r="R1413" s="24" t="s">
        <v>168</v>
      </c>
      <c r="S1413" s="24" t="s">
        <v>152</v>
      </c>
      <c r="T1413" s="24" t="s">
        <v>59</v>
      </c>
      <c r="U1413" s="24" t="s">
        <v>616</v>
      </c>
      <c r="V1413" s="27">
        <v>46224.359027777777</v>
      </c>
      <c r="W1413" s="27">
        <v>46224.378472222219</v>
      </c>
      <c r="Z1413" s="24">
        <v>1</v>
      </c>
      <c r="AA1413" s="24" t="s">
        <v>58</v>
      </c>
      <c r="AB1413" s="24" t="b">
        <v>0</v>
      </c>
      <c r="AC1413" s="61"/>
    </row>
    <row r="1414" spans="2:29" ht="13.7">
      <c r="B1414" s="24" t="s">
        <v>49</v>
      </c>
      <c r="C1414" s="24" t="s">
        <v>64</v>
      </c>
      <c r="D1414" s="24" t="s">
        <v>74</v>
      </c>
      <c r="E1414" s="24">
        <v>210</v>
      </c>
      <c r="F1414" s="26">
        <v>46204</v>
      </c>
      <c r="G1414" s="24" t="s">
        <v>52</v>
      </c>
      <c r="H1414" s="24" t="s">
        <v>53</v>
      </c>
      <c r="I1414" s="24" t="s">
        <v>59</v>
      </c>
      <c r="J1414" s="24" t="s">
        <v>126</v>
      </c>
      <c r="K1414" s="24">
        <v>1</v>
      </c>
      <c r="L1414" s="24" t="s">
        <v>66</v>
      </c>
      <c r="M1414" s="26">
        <v>46224</v>
      </c>
      <c r="N1414" s="27">
        <v>46224.354166666664</v>
      </c>
      <c r="O1414" s="27">
        <v>46224.5</v>
      </c>
      <c r="P1414" s="24" t="s">
        <v>2448</v>
      </c>
      <c r="Q1414" s="24" t="s">
        <v>2449</v>
      </c>
      <c r="R1414" s="24" t="s">
        <v>281</v>
      </c>
      <c r="T1414" s="24" t="s">
        <v>59</v>
      </c>
      <c r="U1414" s="24" t="s">
        <v>616</v>
      </c>
      <c r="V1414" s="27">
        <v>46224.393055555556</v>
      </c>
      <c r="W1414" s="27">
        <v>46224.408333333333</v>
      </c>
      <c r="Z1414" s="24">
        <v>1</v>
      </c>
      <c r="AA1414" s="24" t="s">
        <v>58</v>
      </c>
      <c r="AB1414" s="24" t="b">
        <v>0</v>
      </c>
      <c r="AC1414" s="61"/>
    </row>
    <row r="1415" spans="2:29" ht="13.7">
      <c r="B1415" s="24" t="s">
        <v>49</v>
      </c>
      <c r="C1415" s="24" t="s">
        <v>64</v>
      </c>
      <c r="D1415" s="24" t="s">
        <v>74</v>
      </c>
      <c r="E1415" s="24">
        <v>210</v>
      </c>
      <c r="F1415" s="26">
        <v>46204</v>
      </c>
      <c r="G1415" s="24" t="s">
        <v>52</v>
      </c>
      <c r="H1415" s="24" t="s">
        <v>53</v>
      </c>
      <c r="I1415" s="24" t="s">
        <v>59</v>
      </c>
      <c r="J1415" s="24" t="s">
        <v>126</v>
      </c>
      <c r="K1415" s="24">
        <v>1</v>
      </c>
      <c r="L1415" s="24" t="s">
        <v>66</v>
      </c>
      <c r="M1415" s="26">
        <v>46224</v>
      </c>
      <c r="N1415" s="27">
        <v>46224.354166666664</v>
      </c>
      <c r="O1415" s="27">
        <v>46224.5</v>
      </c>
      <c r="P1415" s="24" t="s">
        <v>2450</v>
      </c>
      <c r="Q1415" s="24" t="s">
        <v>2451</v>
      </c>
      <c r="R1415" s="24" t="s">
        <v>217</v>
      </c>
      <c r="S1415" s="24" t="s">
        <v>160</v>
      </c>
      <c r="T1415" s="24" t="s">
        <v>59</v>
      </c>
      <c r="U1415" s="24" t="s">
        <v>616</v>
      </c>
      <c r="V1415" s="27">
        <v>46224.464583333334</v>
      </c>
      <c r="W1415" s="27">
        <v>46224.479861111111</v>
      </c>
      <c r="Z1415" s="24">
        <v>1</v>
      </c>
      <c r="AA1415" s="24" t="s">
        <v>58</v>
      </c>
      <c r="AB1415" s="24" t="b">
        <v>0</v>
      </c>
      <c r="AC1415" s="61"/>
    </row>
    <row r="1416" spans="2:29" ht="13.7">
      <c r="B1416" s="24" t="s">
        <v>49</v>
      </c>
      <c r="C1416" s="24" t="s">
        <v>64</v>
      </c>
      <c r="D1416" s="24" t="s">
        <v>74</v>
      </c>
      <c r="E1416" s="24">
        <v>210</v>
      </c>
      <c r="F1416" s="26">
        <v>46235</v>
      </c>
      <c r="G1416" s="24" t="s">
        <v>52</v>
      </c>
      <c r="H1416" s="24" t="s">
        <v>53</v>
      </c>
      <c r="I1416" s="24" t="s">
        <v>57</v>
      </c>
      <c r="J1416" s="24" t="s">
        <v>125</v>
      </c>
      <c r="K1416" s="24">
        <v>1</v>
      </c>
      <c r="L1416" s="24" t="s">
        <v>66</v>
      </c>
      <c r="M1416" s="26">
        <v>46245</v>
      </c>
      <c r="N1416" s="27">
        <v>46245.5625</v>
      </c>
      <c r="O1416" s="27">
        <v>46245.708333333336</v>
      </c>
      <c r="V1416" s="27"/>
      <c r="W1416" s="27"/>
      <c r="X1416" s="24">
        <v>4</v>
      </c>
      <c r="Y1416" s="24">
        <v>0</v>
      </c>
      <c r="Z1416" s="24">
        <v>4</v>
      </c>
      <c r="AA1416" s="24" t="s">
        <v>60</v>
      </c>
      <c r="AB1416" s="24" t="b">
        <v>0</v>
      </c>
      <c r="AC1416" s="61">
        <v>0</v>
      </c>
    </row>
    <row r="1417" spans="2:29" ht="13.7">
      <c r="B1417" s="24" t="s">
        <v>49</v>
      </c>
      <c r="C1417" s="24" t="s">
        <v>64</v>
      </c>
      <c r="D1417" s="24" t="s">
        <v>74</v>
      </c>
      <c r="E1417" s="24">
        <v>210</v>
      </c>
      <c r="F1417" s="26">
        <v>46235</v>
      </c>
      <c r="G1417" s="24" t="s">
        <v>52</v>
      </c>
      <c r="H1417" s="24" t="s">
        <v>53</v>
      </c>
      <c r="I1417" s="24" t="s">
        <v>57</v>
      </c>
      <c r="J1417" s="24" t="s">
        <v>126</v>
      </c>
      <c r="K1417" s="24">
        <v>1</v>
      </c>
      <c r="L1417" s="24" t="s">
        <v>66</v>
      </c>
      <c r="M1417" s="26">
        <v>46245</v>
      </c>
      <c r="N1417" s="27">
        <v>46245.5625</v>
      </c>
      <c r="O1417" s="27">
        <v>46245.708333333336</v>
      </c>
      <c r="P1417" s="24" t="s">
        <v>2452</v>
      </c>
      <c r="Q1417" s="24" t="s">
        <v>2453</v>
      </c>
      <c r="R1417" s="24" t="s">
        <v>155</v>
      </c>
      <c r="S1417" s="24" t="s">
        <v>152</v>
      </c>
      <c r="T1417" s="24" t="s">
        <v>57</v>
      </c>
      <c r="U1417" s="24" t="s">
        <v>314</v>
      </c>
      <c r="V1417" s="27">
        <v>46245.640277777777</v>
      </c>
      <c r="W1417" s="27">
        <v>46245.662499999999</v>
      </c>
      <c r="Z1417" s="24">
        <v>1</v>
      </c>
      <c r="AA1417" s="24" t="s">
        <v>60</v>
      </c>
      <c r="AB1417" s="24" t="b">
        <v>0</v>
      </c>
      <c r="AC1417" s="61"/>
    </row>
    <row r="1418" spans="2:29" ht="13.7">
      <c r="B1418" s="24" t="s">
        <v>49</v>
      </c>
      <c r="C1418" s="24" t="s">
        <v>64</v>
      </c>
      <c r="D1418" s="24" t="s">
        <v>74</v>
      </c>
      <c r="E1418" s="24">
        <v>210</v>
      </c>
      <c r="F1418" s="26">
        <v>46235</v>
      </c>
      <c r="G1418" s="24" t="s">
        <v>52</v>
      </c>
      <c r="H1418" s="24" t="s">
        <v>53</v>
      </c>
      <c r="I1418" s="24" t="s">
        <v>57</v>
      </c>
      <c r="J1418" s="24" t="s">
        <v>126</v>
      </c>
      <c r="K1418" s="24">
        <v>1</v>
      </c>
      <c r="L1418" s="24" t="s">
        <v>66</v>
      </c>
      <c r="M1418" s="26">
        <v>46245</v>
      </c>
      <c r="N1418" s="27">
        <v>46245.5625</v>
      </c>
      <c r="O1418" s="27">
        <v>46245.708333333336</v>
      </c>
      <c r="P1418" s="24" t="s">
        <v>2454</v>
      </c>
      <c r="Q1418" s="24" t="s">
        <v>2455</v>
      </c>
      <c r="R1418" s="24" t="s">
        <v>185</v>
      </c>
      <c r="T1418" s="24" t="s">
        <v>57</v>
      </c>
      <c r="U1418" s="24" t="s">
        <v>314</v>
      </c>
      <c r="V1418" s="27">
        <v>46245.565972222219</v>
      </c>
      <c r="W1418" s="27">
        <v>46245.584027777775</v>
      </c>
      <c r="Z1418" s="24">
        <v>1</v>
      </c>
      <c r="AA1418" s="24" t="s">
        <v>60</v>
      </c>
      <c r="AB1418" s="24" t="b">
        <v>0</v>
      </c>
      <c r="AC1418" s="61"/>
    </row>
    <row r="1419" spans="2:29" ht="13.7">
      <c r="B1419" s="24" t="s">
        <v>49</v>
      </c>
      <c r="C1419" s="24" t="s">
        <v>64</v>
      </c>
      <c r="D1419" s="24" t="s">
        <v>74</v>
      </c>
      <c r="E1419" s="24">
        <v>210</v>
      </c>
      <c r="F1419" s="26">
        <v>46235</v>
      </c>
      <c r="G1419" s="24" t="s">
        <v>52</v>
      </c>
      <c r="H1419" s="24" t="s">
        <v>53</v>
      </c>
      <c r="I1419" s="24" t="s">
        <v>57</v>
      </c>
      <c r="J1419" s="24" t="s">
        <v>126</v>
      </c>
      <c r="K1419" s="24">
        <v>1</v>
      </c>
      <c r="L1419" s="24" t="s">
        <v>66</v>
      </c>
      <c r="M1419" s="26">
        <v>46245</v>
      </c>
      <c r="N1419" s="27">
        <v>46245.5625</v>
      </c>
      <c r="O1419" s="27">
        <v>46245.708333333336</v>
      </c>
      <c r="P1419" s="24" t="s">
        <v>2456</v>
      </c>
      <c r="Q1419" s="24" t="s">
        <v>2457</v>
      </c>
      <c r="R1419" s="24" t="s">
        <v>165</v>
      </c>
      <c r="T1419" s="24" t="s">
        <v>57</v>
      </c>
      <c r="U1419" s="24" t="s">
        <v>314</v>
      </c>
      <c r="V1419" s="27">
        <v>46245.674305555556</v>
      </c>
      <c r="W1419" s="27">
        <v>46245.688888888886</v>
      </c>
      <c r="Z1419" s="24">
        <v>1</v>
      </c>
      <c r="AA1419" s="24" t="s">
        <v>60</v>
      </c>
      <c r="AB1419" s="24" t="b">
        <v>0</v>
      </c>
      <c r="AC1419" s="61"/>
    </row>
    <row r="1420" spans="2:29" ht="13.7">
      <c r="B1420" s="24" t="s">
        <v>49</v>
      </c>
      <c r="C1420" s="24" t="s">
        <v>64</v>
      </c>
      <c r="D1420" s="24" t="s">
        <v>74</v>
      </c>
      <c r="E1420" s="24">
        <v>210</v>
      </c>
      <c r="F1420" s="26">
        <v>46235</v>
      </c>
      <c r="G1420" s="24" t="s">
        <v>52</v>
      </c>
      <c r="H1420" s="24" t="s">
        <v>53</v>
      </c>
      <c r="I1420" s="24" t="s">
        <v>57</v>
      </c>
      <c r="J1420" s="24" t="s">
        <v>126</v>
      </c>
      <c r="K1420" s="24">
        <v>1</v>
      </c>
      <c r="L1420" s="24" t="s">
        <v>66</v>
      </c>
      <c r="M1420" s="26">
        <v>46245</v>
      </c>
      <c r="N1420" s="27">
        <v>46245.5625</v>
      </c>
      <c r="O1420" s="27">
        <v>46245.708333333336</v>
      </c>
      <c r="P1420" s="24" t="s">
        <v>2458</v>
      </c>
      <c r="Q1420" s="24" t="s">
        <v>2459</v>
      </c>
      <c r="R1420" s="24" t="s">
        <v>155</v>
      </c>
      <c r="S1420" s="24" t="s">
        <v>213</v>
      </c>
      <c r="T1420" s="24" t="s">
        <v>57</v>
      </c>
      <c r="U1420" s="24" t="s">
        <v>314</v>
      </c>
      <c r="V1420" s="27">
        <v>46245.601388888892</v>
      </c>
      <c r="W1420" s="27">
        <v>46245.620833333334</v>
      </c>
      <c r="Z1420" s="24">
        <v>1</v>
      </c>
      <c r="AA1420" s="24" t="s">
        <v>60</v>
      </c>
      <c r="AB1420" s="24" t="b">
        <v>0</v>
      </c>
      <c r="AC1420" s="61"/>
    </row>
    <row r="1421" spans="2:29" ht="13.7">
      <c r="B1421" s="24" t="s">
        <v>49</v>
      </c>
      <c r="C1421" s="24" t="s">
        <v>64</v>
      </c>
      <c r="D1421" s="24" t="s">
        <v>74</v>
      </c>
      <c r="E1421" s="24">
        <v>210</v>
      </c>
      <c r="F1421" s="26">
        <v>46235</v>
      </c>
      <c r="G1421" s="24" t="s">
        <v>52</v>
      </c>
      <c r="H1421" s="24" t="s">
        <v>53</v>
      </c>
      <c r="I1421" s="24" t="s">
        <v>67</v>
      </c>
      <c r="J1421" s="24" t="s">
        <v>125</v>
      </c>
      <c r="K1421" s="24">
        <v>1</v>
      </c>
      <c r="L1421" s="24" t="s">
        <v>66</v>
      </c>
      <c r="M1421" s="26">
        <v>46251</v>
      </c>
      <c r="N1421" s="27">
        <v>46251.541666666664</v>
      </c>
      <c r="O1421" s="27">
        <v>46251.6875</v>
      </c>
      <c r="V1421" s="27"/>
      <c r="W1421" s="27"/>
      <c r="X1421" s="24">
        <v>4</v>
      </c>
      <c r="Y1421" s="24">
        <v>0</v>
      </c>
      <c r="Z1421" s="24">
        <v>4</v>
      </c>
      <c r="AA1421" s="24" t="s">
        <v>60</v>
      </c>
      <c r="AB1421" s="24" t="b">
        <v>0</v>
      </c>
      <c r="AC1421" s="61">
        <v>0</v>
      </c>
    </row>
    <row r="1422" spans="2:29" ht="13.7">
      <c r="B1422" s="24" t="s">
        <v>49</v>
      </c>
      <c r="C1422" s="24" t="s">
        <v>64</v>
      </c>
      <c r="D1422" s="24" t="s">
        <v>74</v>
      </c>
      <c r="E1422" s="24">
        <v>210</v>
      </c>
      <c r="F1422" s="26">
        <v>46235</v>
      </c>
      <c r="G1422" s="24" t="s">
        <v>52</v>
      </c>
      <c r="H1422" s="24" t="s">
        <v>53</v>
      </c>
      <c r="I1422" s="24" t="s">
        <v>67</v>
      </c>
      <c r="J1422" s="24" t="s">
        <v>126</v>
      </c>
      <c r="K1422" s="24">
        <v>1</v>
      </c>
      <c r="L1422" s="24" t="s">
        <v>66</v>
      </c>
      <c r="M1422" s="26">
        <v>46251</v>
      </c>
      <c r="N1422" s="27">
        <v>46251.541666666664</v>
      </c>
      <c r="O1422" s="27">
        <v>46251.6875</v>
      </c>
      <c r="P1422" s="24" t="s">
        <v>2460</v>
      </c>
      <c r="Q1422" s="24" t="s">
        <v>2461</v>
      </c>
      <c r="R1422" s="24" t="s">
        <v>611</v>
      </c>
      <c r="T1422" s="24" t="s">
        <v>67</v>
      </c>
      <c r="U1422" s="24" t="s">
        <v>430</v>
      </c>
      <c r="V1422" s="27">
        <v>46251.652083333334</v>
      </c>
      <c r="W1422" s="27">
        <v>46251.671527777777</v>
      </c>
      <c r="Z1422" s="24">
        <v>1</v>
      </c>
      <c r="AA1422" s="24" t="s">
        <v>60</v>
      </c>
      <c r="AB1422" s="24" t="b">
        <v>0</v>
      </c>
      <c r="AC1422" s="61"/>
    </row>
    <row r="1423" spans="2:29" ht="13.7">
      <c r="B1423" s="24" t="s">
        <v>49</v>
      </c>
      <c r="C1423" s="24" t="s">
        <v>64</v>
      </c>
      <c r="D1423" s="24" t="s">
        <v>74</v>
      </c>
      <c r="E1423" s="24">
        <v>210</v>
      </c>
      <c r="F1423" s="26">
        <v>46235</v>
      </c>
      <c r="G1423" s="24" t="s">
        <v>52</v>
      </c>
      <c r="H1423" s="24" t="s">
        <v>53</v>
      </c>
      <c r="I1423" s="24" t="s">
        <v>67</v>
      </c>
      <c r="J1423" s="24" t="s">
        <v>126</v>
      </c>
      <c r="K1423" s="24">
        <v>1</v>
      </c>
      <c r="L1423" s="24" t="s">
        <v>66</v>
      </c>
      <c r="M1423" s="26">
        <v>46251</v>
      </c>
      <c r="N1423" s="27">
        <v>46251.541666666664</v>
      </c>
      <c r="O1423" s="27">
        <v>46251.6875</v>
      </c>
      <c r="P1423" s="24" t="s">
        <v>2462</v>
      </c>
      <c r="Q1423" s="24" t="s">
        <v>2463</v>
      </c>
      <c r="R1423" s="24" t="s">
        <v>608</v>
      </c>
      <c r="S1423" s="24" t="s">
        <v>152</v>
      </c>
      <c r="T1423" s="24" t="s">
        <v>67</v>
      </c>
      <c r="U1423" s="24" t="s">
        <v>430</v>
      </c>
      <c r="V1423" s="27">
        <v>46251.543055555558</v>
      </c>
      <c r="W1423" s="27">
        <v>46251.560416666667</v>
      </c>
      <c r="Z1423" s="24">
        <v>1</v>
      </c>
      <c r="AA1423" s="24" t="s">
        <v>60</v>
      </c>
      <c r="AB1423" s="24" t="b">
        <v>0</v>
      </c>
      <c r="AC1423" s="61"/>
    </row>
    <row r="1424" spans="2:29" ht="13.7">
      <c r="B1424" s="24" t="s">
        <v>49</v>
      </c>
      <c r="C1424" s="24" t="s">
        <v>64</v>
      </c>
      <c r="D1424" s="24" t="s">
        <v>74</v>
      </c>
      <c r="E1424" s="24">
        <v>210</v>
      </c>
      <c r="F1424" s="26">
        <v>46235</v>
      </c>
      <c r="G1424" s="24" t="s">
        <v>52</v>
      </c>
      <c r="H1424" s="24" t="s">
        <v>53</v>
      </c>
      <c r="I1424" s="24" t="s">
        <v>67</v>
      </c>
      <c r="J1424" s="24" t="s">
        <v>126</v>
      </c>
      <c r="K1424" s="24">
        <v>1</v>
      </c>
      <c r="L1424" s="24" t="s">
        <v>66</v>
      </c>
      <c r="M1424" s="26">
        <v>46251</v>
      </c>
      <c r="N1424" s="27">
        <v>46251.541666666664</v>
      </c>
      <c r="O1424" s="27">
        <v>46251.6875</v>
      </c>
      <c r="P1424" s="24" t="s">
        <v>2464</v>
      </c>
      <c r="Q1424" s="24" t="s">
        <v>2465</v>
      </c>
      <c r="R1424" s="24" t="s">
        <v>605</v>
      </c>
      <c r="T1424" s="24" t="s">
        <v>67</v>
      </c>
      <c r="U1424" s="24" t="s">
        <v>430</v>
      </c>
      <c r="V1424" s="27">
        <v>46251.579861111109</v>
      </c>
      <c r="W1424" s="27">
        <v>46251.597916666666</v>
      </c>
      <c r="Z1424" s="24">
        <v>1</v>
      </c>
      <c r="AA1424" s="24" t="s">
        <v>60</v>
      </c>
      <c r="AB1424" s="24" t="b">
        <v>0</v>
      </c>
      <c r="AC1424" s="61"/>
    </row>
    <row r="1425" spans="2:29" ht="13.7">
      <c r="B1425" s="24" t="s">
        <v>49</v>
      </c>
      <c r="C1425" s="24" t="s">
        <v>64</v>
      </c>
      <c r="D1425" s="24" t="s">
        <v>74</v>
      </c>
      <c r="E1425" s="24">
        <v>210</v>
      </c>
      <c r="F1425" s="26">
        <v>46235</v>
      </c>
      <c r="G1425" s="24" t="s">
        <v>52</v>
      </c>
      <c r="H1425" s="24" t="s">
        <v>53</v>
      </c>
      <c r="I1425" s="24" t="s">
        <v>67</v>
      </c>
      <c r="J1425" s="24" t="s">
        <v>126</v>
      </c>
      <c r="K1425" s="24">
        <v>1</v>
      </c>
      <c r="L1425" s="24" t="s">
        <v>66</v>
      </c>
      <c r="M1425" s="26">
        <v>46251</v>
      </c>
      <c r="N1425" s="27">
        <v>46251.541666666664</v>
      </c>
      <c r="O1425" s="27">
        <v>46251.6875</v>
      </c>
      <c r="P1425" s="24" t="s">
        <v>2466</v>
      </c>
      <c r="Q1425" s="24" t="s">
        <v>2467</v>
      </c>
      <c r="R1425" s="24" t="s">
        <v>730</v>
      </c>
      <c r="S1425" s="24" t="s">
        <v>156</v>
      </c>
      <c r="T1425" s="24" t="s">
        <v>67</v>
      </c>
      <c r="U1425" s="24" t="s">
        <v>430</v>
      </c>
      <c r="V1425" s="27">
        <v>46251.617361111108</v>
      </c>
      <c r="W1425" s="27">
        <v>46251.634722222225</v>
      </c>
      <c r="Z1425" s="24">
        <v>1</v>
      </c>
      <c r="AA1425" s="24" t="s">
        <v>60</v>
      </c>
      <c r="AB1425" s="24" t="b">
        <v>0</v>
      </c>
      <c r="AC1425" s="61"/>
    </row>
    <row r="1426" spans="2:29" ht="13.7">
      <c r="B1426" s="24" t="s">
        <v>49</v>
      </c>
      <c r="C1426" s="24" t="s">
        <v>64</v>
      </c>
      <c r="D1426" s="24" t="s">
        <v>74</v>
      </c>
      <c r="E1426" s="24">
        <v>240</v>
      </c>
      <c r="F1426" s="26">
        <v>46174</v>
      </c>
      <c r="G1426" s="24" t="s">
        <v>52</v>
      </c>
      <c r="H1426" s="24" t="s">
        <v>53</v>
      </c>
      <c r="I1426" s="24" t="s">
        <v>57</v>
      </c>
      <c r="J1426" s="24" t="s">
        <v>125</v>
      </c>
      <c r="K1426" s="24">
        <v>1</v>
      </c>
      <c r="L1426" s="24" t="s">
        <v>66</v>
      </c>
      <c r="M1426" s="26">
        <v>46179</v>
      </c>
      <c r="N1426" s="27">
        <v>46179.333333333336</v>
      </c>
      <c r="O1426" s="27">
        <v>46179.5</v>
      </c>
      <c r="V1426" s="27"/>
      <c r="W1426" s="27"/>
      <c r="X1426" s="24">
        <v>4</v>
      </c>
      <c r="Y1426" s="24">
        <v>0</v>
      </c>
      <c r="Z1426" s="24">
        <v>4</v>
      </c>
      <c r="AA1426" s="24" t="s">
        <v>56</v>
      </c>
      <c r="AB1426" s="24" t="b">
        <v>0</v>
      </c>
      <c r="AC1426" s="61">
        <v>0</v>
      </c>
    </row>
    <row r="1427" spans="2:29" ht="13.7">
      <c r="B1427" s="24" t="s">
        <v>49</v>
      </c>
      <c r="C1427" s="24" t="s">
        <v>64</v>
      </c>
      <c r="D1427" s="24" t="s">
        <v>74</v>
      </c>
      <c r="E1427" s="24">
        <v>240</v>
      </c>
      <c r="F1427" s="26">
        <v>46174</v>
      </c>
      <c r="G1427" s="24" t="s">
        <v>52</v>
      </c>
      <c r="H1427" s="24" t="s">
        <v>53</v>
      </c>
      <c r="I1427" s="24" t="s">
        <v>57</v>
      </c>
      <c r="J1427" s="24" t="s">
        <v>126</v>
      </c>
      <c r="K1427" s="24">
        <v>1</v>
      </c>
      <c r="L1427" s="24" t="s">
        <v>66</v>
      </c>
      <c r="M1427" s="26">
        <v>46179</v>
      </c>
      <c r="N1427" s="27">
        <v>46179.333333333336</v>
      </c>
      <c r="O1427" s="27">
        <v>46179.5</v>
      </c>
      <c r="P1427" s="24" t="s">
        <v>2468</v>
      </c>
      <c r="Q1427" s="24" t="s">
        <v>2469</v>
      </c>
      <c r="R1427" s="24" t="s">
        <v>155</v>
      </c>
      <c r="T1427" s="24" t="s">
        <v>57</v>
      </c>
      <c r="U1427" s="24" t="s">
        <v>1021</v>
      </c>
      <c r="V1427" s="27">
        <v>46179.379166666666</v>
      </c>
      <c r="W1427" s="27">
        <v>46179.400694444441</v>
      </c>
      <c r="Z1427" s="24">
        <v>1</v>
      </c>
      <c r="AA1427" s="24" t="s">
        <v>56</v>
      </c>
      <c r="AB1427" s="24" t="b">
        <v>0</v>
      </c>
      <c r="AC1427" s="61"/>
    </row>
    <row r="1428" spans="2:29" ht="13.7">
      <c r="B1428" s="24" t="s">
        <v>49</v>
      </c>
      <c r="C1428" s="24" t="s">
        <v>64</v>
      </c>
      <c r="D1428" s="24" t="s">
        <v>74</v>
      </c>
      <c r="E1428" s="24">
        <v>240</v>
      </c>
      <c r="F1428" s="26">
        <v>46174</v>
      </c>
      <c r="G1428" s="24" t="s">
        <v>52</v>
      </c>
      <c r="H1428" s="24" t="s">
        <v>53</v>
      </c>
      <c r="I1428" s="24" t="s">
        <v>57</v>
      </c>
      <c r="J1428" s="24" t="s">
        <v>126</v>
      </c>
      <c r="K1428" s="24">
        <v>1</v>
      </c>
      <c r="L1428" s="24" t="s">
        <v>66</v>
      </c>
      <c r="M1428" s="26">
        <v>46179</v>
      </c>
      <c r="N1428" s="27">
        <v>46179.333333333336</v>
      </c>
      <c r="O1428" s="27">
        <v>46179.5</v>
      </c>
      <c r="P1428" s="24" t="s">
        <v>2470</v>
      </c>
      <c r="Q1428" s="24" t="s">
        <v>2471</v>
      </c>
      <c r="R1428" s="24" t="s">
        <v>185</v>
      </c>
      <c r="T1428" s="24" t="s">
        <v>57</v>
      </c>
      <c r="U1428" s="24" t="s">
        <v>1021</v>
      </c>
      <c r="V1428" s="27">
        <v>46179.459722222222</v>
      </c>
      <c r="W1428" s="27">
        <v>46179.484027777777</v>
      </c>
      <c r="Z1428" s="24">
        <v>1</v>
      </c>
      <c r="AA1428" s="24" t="s">
        <v>56</v>
      </c>
      <c r="AB1428" s="24" t="b">
        <v>0</v>
      </c>
      <c r="AC1428" s="61"/>
    </row>
    <row r="1429" spans="2:29" ht="13.7">
      <c r="B1429" s="24" t="s">
        <v>49</v>
      </c>
      <c r="C1429" s="24" t="s">
        <v>64</v>
      </c>
      <c r="D1429" s="24" t="s">
        <v>74</v>
      </c>
      <c r="E1429" s="24">
        <v>240</v>
      </c>
      <c r="F1429" s="26">
        <v>46174</v>
      </c>
      <c r="G1429" s="24" t="s">
        <v>52</v>
      </c>
      <c r="H1429" s="24" t="s">
        <v>53</v>
      </c>
      <c r="I1429" s="24" t="s">
        <v>57</v>
      </c>
      <c r="J1429" s="24" t="s">
        <v>126</v>
      </c>
      <c r="K1429" s="24">
        <v>1</v>
      </c>
      <c r="L1429" s="24" t="s">
        <v>66</v>
      </c>
      <c r="M1429" s="26">
        <v>46179</v>
      </c>
      <c r="N1429" s="27">
        <v>46179.333333333336</v>
      </c>
      <c r="O1429" s="27">
        <v>46179.5</v>
      </c>
      <c r="P1429" s="24" t="s">
        <v>2472</v>
      </c>
      <c r="Q1429" s="24" t="s">
        <v>2473</v>
      </c>
      <c r="R1429" s="24" t="s">
        <v>182</v>
      </c>
      <c r="T1429" s="24" t="s">
        <v>57</v>
      </c>
      <c r="U1429" s="24" t="s">
        <v>1021</v>
      </c>
      <c r="V1429" s="27">
        <v>46179.418055555558</v>
      </c>
      <c r="W1429" s="27">
        <v>46179.445833333331</v>
      </c>
      <c r="Z1429" s="24">
        <v>1</v>
      </c>
      <c r="AA1429" s="24" t="s">
        <v>56</v>
      </c>
      <c r="AB1429" s="24" t="b">
        <v>0</v>
      </c>
      <c r="AC1429" s="61"/>
    </row>
    <row r="1430" spans="2:29" ht="13.7">
      <c r="B1430" s="24" t="s">
        <v>49</v>
      </c>
      <c r="C1430" s="24" t="s">
        <v>64</v>
      </c>
      <c r="D1430" s="24" t="s">
        <v>74</v>
      </c>
      <c r="E1430" s="24">
        <v>240</v>
      </c>
      <c r="F1430" s="26">
        <v>46174</v>
      </c>
      <c r="G1430" s="24" t="s">
        <v>52</v>
      </c>
      <c r="H1430" s="24" t="s">
        <v>53</v>
      </c>
      <c r="I1430" s="24" t="s">
        <v>57</v>
      </c>
      <c r="J1430" s="24" t="s">
        <v>126</v>
      </c>
      <c r="K1430" s="24">
        <v>1</v>
      </c>
      <c r="L1430" s="24" t="s">
        <v>66</v>
      </c>
      <c r="M1430" s="26">
        <v>46179</v>
      </c>
      <c r="N1430" s="27">
        <v>46179.333333333336</v>
      </c>
      <c r="O1430" s="27">
        <v>46179.5</v>
      </c>
      <c r="P1430" s="24" t="s">
        <v>2474</v>
      </c>
      <c r="Q1430" s="24" t="s">
        <v>2475</v>
      </c>
      <c r="R1430" s="24" t="s">
        <v>165</v>
      </c>
      <c r="T1430" s="24" t="s">
        <v>57</v>
      </c>
      <c r="U1430" s="24" t="s">
        <v>1021</v>
      </c>
      <c r="V1430" s="27">
        <v>46179.336111111108</v>
      </c>
      <c r="W1430" s="27">
        <v>46179.354166666664</v>
      </c>
      <c r="Z1430" s="24">
        <v>1</v>
      </c>
      <c r="AA1430" s="24" t="s">
        <v>56</v>
      </c>
      <c r="AB1430" s="24" t="b">
        <v>0</v>
      </c>
      <c r="AC1430" s="61"/>
    </row>
    <row r="1431" spans="2:29" ht="13.7">
      <c r="B1431" s="24" t="s">
        <v>49</v>
      </c>
      <c r="C1431" s="24" t="s">
        <v>64</v>
      </c>
      <c r="D1431" s="24" t="s">
        <v>74</v>
      </c>
      <c r="E1431" s="24">
        <v>240</v>
      </c>
      <c r="F1431" s="26">
        <v>46174</v>
      </c>
      <c r="G1431" s="24" t="s">
        <v>52</v>
      </c>
      <c r="H1431" s="24" t="s">
        <v>53</v>
      </c>
      <c r="I1431" s="24" t="s">
        <v>59</v>
      </c>
      <c r="J1431" s="24" t="s">
        <v>125</v>
      </c>
      <c r="K1431" s="24">
        <v>1</v>
      </c>
      <c r="L1431" s="24" t="s">
        <v>66</v>
      </c>
      <c r="M1431" s="26">
        <v>46181</v>
      </c>
      <c r="N1431" s="27">
        <v>46181.541666666664</v>
      </c>
      <c r="O1431" s="27">
        <v>46181.708333333336</v>
      </c>
      <c r="V1431" s="27"/>
      <c r="W1431" s="27"/>
      <c r="X1431" s="24">
        <v>4</v>
      </c>
      <c r="Y1431" s="24">
        <v>0</v>
      </c>
      <c r="Z1431" s="24">
        <v>4</v>
      </c>
      <c r="AA1431" s="24" t="s">
        <v>56</v>
      </c>
      <c r="AB1431" s="24" t="b">
        <v>0</v>
      </c>
      <c r="AC1431" s="61">
        <v>0</v>
      </c>
    </row>
    <row r="1432" spans="2:29" ht="13.7">
      <c r="B1432" s="24" t="s">
        <v>49</v>
      </c>
      <c r="C1432" s="24" t="s">
        <v>64</v>
      </c>
      <c r="D1432" s="24" t="s">
        <v>74</v>
      </c>
      <c r="E1432" s="24">
        <v>240</v>
      </c>
      <c r="F1432" s="26">
        <v>46174</v>
      </c>
      <c r="G1432" s="24" t="s">
        <v>52</v>
      </c>
      <c r="H1432" s="24" t="s">
        <v>53</v>
      </c>
      <c r="I1432" s="24" t="s">
        <v>59</v>
      </c>
      <c r="J1432" s="24" t="s">
        <v>126</v>
      </c>
      <c r="K1432" s="24">
        <v>1</v>
      </c>
      <c r="L1432" s="24" t="s">
        <v>66</v>
      </c>
      <c r="M1432" s="26">
        <v>46181</v>
      </c>
      <c r="N1432" s="27">
        <v>46181.541666666664</v>
      </c>
      <c r="O1432" s="27">
        <v>46181.708333333336</v>
      </c>
      <c r="P1432" s="24" t="s">
        <v>2476</v>
      </c>
      <c r="Q1432" s="24" t="s">
        <v>2477</v>
      </c>
      <c r="R1432" s="24" t="s">
        <v>217</v>
      </c>
      <c r="S1432" s="24" t="s">
        <v>213</v>
      </c>
      <c r="T1432" s="24" t="s">
        <v>59</v>
      </c>
      <c r="U1432" s="24" t="s">
        <v>1021</v>
      </c>
      <c r="V1432" s="27">
        <v>46181.631944444445</v>
      </c>
      <c r="W1432" s="27">
        <v>46181.661805555559</v>
      </c>
      <c r="Z1432" s="24">
        <v>1</v>
      </c>
      <c r="AA1432" s="24" t="s">
        <v>56</v>
      </c>
      <c r="AB1432" s="24" t="b">
        <v>0</v>
      </c>
      <c r="AC1432" s="61"/>
    </row>
    <row r="1433" spans="2:29" ht="13.7">
      <c r="B1433" s="24" t="s">
        <v>49</v>
      </c>
      <c r="C1433" s="24" t="s">
        <v>64</v>
      </c>
      <c r="D1433" s="24" t="s">
        <v>74</v>
      </c>
      <c r="E1433" s="24">
        <v>240</v>
      </c>
      <c r="F1433" s="26">
        <v>46174</v>
      </c>
      <c r="G1433" s="24" t="s">
        <v>52</v>
      </c>
      <c r="H1433" s="24" t="s">
        <v>53</v>
      </c>
      <c r="I1433" s="24" t="s">
        <v>59</v>
      </c>
      <c r="J1433" s="24" t="s">
        <v>126</v>
      </c>
      <c r="K1433" s="24">
        <v>1</v>
      </c>
      <c r="L1433" s="24" t="s">
        <v>66</v>
      </c>
      <c r="M1433" s="26">
        <v>46181</v>
      </c>
      <c r="N1433" s="27">
        <v>46181.541666666664</v>
      </c>
      <c r="O1433" s="27">
        <v>46181.708333333336</v>
      </c>
      <c r="P1433" s="24" t="s">
        <v>2478</v>
      </c>
      <c r="Q1433" s="24" t="s">
        <v>2479</v>
      </c>
      <c r="R1433" s="24" t="s">
        <v>217</v>
      </c>
      <c r="T1433" s="24" t="s">
        <v>59</v>
      </c>
      <c r="U1433" s="24" t="s">
        <v>1021</v>
      </c>
      <c r="V1433" s="27">
        <v>46181.668749999997</v>
      </c>
      <c r="W1433" s="27">
        <v>46181.6875</v>
      </c>
      <c r="Z1433" s="24">
        <v>1</v>
      </c>
      <c r="AA1433" s="24" t="s">
        <v>56</v>
      </c>
      <c r="AB1433" s="24" t="b">
        <v>0</v>
      </c>
      <c r="AC1433" s="61"/>
    </row>
    <row r="1434" spans="2:29" ht="13.7">
      <c r="B1434" s="24" t="s">
        <v>49</v>
      </c>
      <c r="C1434" s="24" t="s">
        <v>64</v>
      </c>
      <c r="D1434" s="24" t="s">
        <v>74</v>
      </c>
      <c r="E1434" s="24">
        <v>240</v>
      </c>
      <c r="F1434" s="26">
        <v>46174</v>
      </c>
      <c r="G1434" s="24" t="s">
        <v>52</v>
      </c>
      <c r="H1434" s="24" t="s">
        <v>53</v>
      </c>
      <c r="I1434" s="24" t="s">
        <v>59</v>
      </c>
      <c r="J1434" s="24" t="s">
        <v>126</v>
      </c>
      <c r="K1434" s="24">
        <v>1</v>
      </c>
      <c r="L1434" s="24" t="s">
        <v>66</v>
      </c>
      <c r="M1434" s="26">
        <v>46181</v>
      </c>
      <c r="N1434" s="27">
        <v>46181.541666666664</v>
      </c>
      <c r="O1434" s="27">
        <v>46181.708333333336</v>
      </c>
      <c r="P1434" s="24" t="s">
        <v>2480</v>
      </c>
      <c r="Q1434" s="24" t="s">
        <v>2481</v>
      </c>
      <c r="R1434" s="24" t="s">
        <v>217</v>
      </c>
      <c r="T1434" s="24" t="s">
        <v>59</v>
      </c>
      <c r="U1434" s="24" t="s">
        <v>1021</v>
      </c>
      <c r="V1434" s="27">
        <v>46181.587500000001</v>
      </c>
      <c r="W1434" s="27">
        <v>46181.606944444444</v>
      </c>
      <c r="Z1434" s="24">
        <v>1</v>
      </c>
      <c r="AA1434" s="24" t="s">
        <v>56</v>
      </c>
      <c r="AB1434" s="24" t="b">
        <v>0</v>
      </c>
      <c r="AC1434" s="61"/>
    </row>
    <row r="1435" spans="2:29" ht="13.7">
      <c r="B1435" s="24" t="s">
        <v>49</v>
      </c>
      <c r="C1435" s="24" t="s">
        <v>64</v>
      </c>
      <c r="D1435" s="24" t="s">
        <v>74</v>
      </c>
      <c r="E1435" s="24">
        <v>240</v>
      </c>
      <c r="F1435" s="26">
        <v>46174</v>
      </c>
      <c r="G1435" s="24" t="s">
        <v>52</v>
      </c>
      <c r="H1435" s="24" t="s">
        <v>53</v>
      </c>
      <c r="I1435" s="24" t="s">
        <v>59</v>
      </c>
      <c r="J1435" s="24" t="s">
        <v>126</v>
      </c>
      <c r="K1435" s="24">
        <v>1</v>
      </c>
      <c r="L1435" s="24" t="s">
        <v>66</v>
      </c>
      <c r="M1435" s="26">
        <v>46181</v>
      </c>
      <c r="N1435" s="27">
        <v>46181.541666666664</v>
      </c>
      <c r="O1435" s="27">
        <v>46181.708333333336</v>
      </c>
      <c r="P1435" s="24" t="s">
        <v>2482</v>
      </c>
      <c r="Q1435" s="24" t="s">
        <v>2483</v>
      </c>
      <c r="R1435" s="24" t="s">
        <v>217</v>
      </c>
      <c r="T1435" s="24" t="s">
        <v>59</v>
      </c>
      <c r="U1435" s="24" t="s">
        <v>1021</v>
      </c>
      <c r="V1435" s="27">
        <v>46181.55</v>
      </c>
      <c r="W1435" s="27">
        <v>46181.572916666664</v>
      </c>
      <c r="Z1435" s="24">
        <v>1</v>
      </c>
      <c r="AA1435" s="24" t="s">
        <v>56</v>
      </c>
      <c r="AB1435" s="24" t="b">
        <v>0</v>
      </c>
      <c r="AC1435" s="61"/>
    </row>
    <row r="1436" spans="2:29" ht="13.7">
      <c r="B1436" s="24" t="s">
        <v>49</v>
      </c>
      <c r="C1436" s="24" t="s">
        <v>64</v>
      </c>
      <c r="D1436" s="24" t="s">
        <v>74</v>
      </c>
      <c r="E1436" s="24">
        <v>240</v>
      </c>
      <c r="F1436" s="26">
        <v>46174</v>
      </c>
      <c r="G1436" s="24" t="s">
        <v>52</v>
      </c>
      <c r="H1436" s="24" t="s">
        <v>53</v>
      </c>
      <c r="I1436" s="24" t="s">
        <v>57</v>
      </c>
      <c r="J1436" s="24" t="s">
        <v>125</v>
      </c>
      <c r="K1436" s="24">
        <v>1</v>
      </c>
      <c r="L1436" s="24" t="s">
        <v>66</v>
      </c>
      <c r="M1436" s="26">
        <v>46196</v>
      </c>
      <c r="N1436" s="27">
        <v>46196.375</v>
      </c>
      <c r="O1436" s="27">
        <v>46196.541666666664</v>
      </c>
      <c r="V1436" s="27"/>
      <c r="W1436" s="27"/>
      <c r="X1436" s="24">
        <v>4</v>
      </c>
      <c r="Y1436" s="24">
        <v>0</v>
      </c>
      <c r="Z1436" s="24">
        <v>4</v>
      </c>
      <c r="AA1436" s="24" t="s">
        <v>56</v>
      </c>
      <c r="AB1436" s="24" t="b">
        <v>0</v>
      </c>
      <c r="AC1436" s="61">
        <v>0</v>
      </c>
    </row>
    <row r="1437" spans="2:29" ht="13.7">
      <c r="B1437" s="24" t="s">
        <v>49</v>
      </c>
      <c r="C1437" s="24" t="s">
        <v>64</v>
      </c>
      <c r="D1437" s="24" t="s">
        <v>74</v>
      </c>
      <c r="E1437" s="24">
        <v>240</v>
      </c>
      <c r="F1437" s="26">
        <v>46174</v>
      </c>
      <c r="G1437" s="24" t="s">
        <v>52</v>
      </c>
      <c r="H1437" s="24" t="s">
        <v>53</v>
      </c>
      <c r="I1437" s="24" t="s">
        <v>57</v>
      </c>
      <c r="J1437" s="24" t="s">
        <v>126</v>
      </c>
      <c r="K1437" s="24">
        <v>1</v>
      </c>
      <c r="L1437" s="24" t="s">
        <v>66</v>
      </c>
      <c r="M1437" s="26">
        <v>46196</v>
      </c>
      <c r="N1437" s="27">
        <v>46196.375</v>
      </c>
      <c r="O1437" s="27">
        <v>46196.541666666664</v>
      </c>
      <c r="P1437" s="24" t="s">
        <v>2484</v>
      </c>
      <c r="Q1437" s="24" t="s">
        <v>2485</v>
      </c>
      <c r="R1437" s="24" t="s">
        <v>182</v>
      </c>
      <c r="S1437" s="24" t="s">
        <v>160</v>
      </c>
      <c r="T1437" s="24" t="s">
        <v>57</v>
      </c>
      <c r="U1437" s="24" t="s">
        <v>616</v>
      </c>
      <c r="V1437" s="27">
        <v>46196.504166666666</v>
      </c>
      <c r="W1437" s="27">
        <v>46196.521527777775</v>
      </c>
      <c r="Z1437" s="24">
        <v>1</v>
      </c>
      <c r="AA1437" s="24" t="s">
        <v>56</v>
      </c>
      <c r="AB1437" s="24" t="b">
        <v>0</v>
      </c>
      <c r="AC1437" s="61"/>
    </row>
    <row r="1438" spans="2:29" ht="13.7">
      <c r="B1438" s="24" t="s">
        <v>49</v>
      </c>
      <c r="C1438" s="24" t="s">
        <v>64</v>
      </c>
      <c r="D1438" s="24" t="s">
        <v>74</v>
      </c>
      <c r="E1438" s="24">
        <v>240</v>
      </c>
      <c r="F1438" s="26">
        <v>46174</v>
      </c>
      <c r="G1438" s="24" t="s">
        <v>52</v>
      </c>
      <c r="H1438" s="24" t="s">
        <v>53</v>
      </c>
      <c r="I1438" s="24" t="s">
        <v>57</v>
      </c>
      <c r="J1438" s="24" t="s">
        <v>126</v>
      </c>
      <c r="K1438" s="24">
        <v>1</v>
      </c>
      <c r="L1438" s="24" t="s">
        <v>66</v>
      </c>
      <c r="M1438" s="26">
        <v>46196</v>
      </c>
      <c r="N1438" s="27">
        <v>46196.375</v>
      </c>
      <c r="O1438" s="27">
        <v>46196.541666666664</v>
      </c>
      <c r="P1438" s="24" t="s">
        <v>2486</v>
      </c>
      <c r="Q1438" s="24" t="s">
        <v>2487</v>
      </c>
      <c r="R1438" s="24" t="s">
        <v>182</v>
      </c>
      <c r="S1438" s="24" t="s">
        <v>160</v>
      </c>
      <c r="T1438" s="24" t="s">
        <v>57</v>
      </c>
      <c r="U1438" s="24" t="s">
        <v>616</v>
      </c>
      <c r="V1438" s="27">
        <v>46196.464583333334</v>
      </c>
      <c r="W1438" s="27">
        <v>46196.488888888889</v>
      </c>
      <c r="Z1438" s="24">
        <v>1</v>
      </c>
      <c r="AA1438" s="24" t="s">
        <v>56</v>
      </c>
      <c r="AB1438" s="24" t="b">
        <v>0</v>
      </c>
      <c r="AC1438" s="61"/>
    </row>
    <row r="1439" spans="2:29" ht="13.7">
      <c r="B1439" s="24" t="s">
        <v>49</v>
      </c>
      <c r="C1439" s="24" t="s">
        <v>64</v>
      </c>
      <c r="D1439" s="24" t="s">
        <v>74</v>
      </c>
      <c r="E1439" s="24">
        <v>240</v>
      </c>
      <c r="F1439" s="26">
        <v>46174</v>
      </c>
      <c r="G1439" s="24" t="s">
        <v>52</v>
      </c>
      <c r="H1439" s="24" t="s">
        <v>53</v>
      </c>
      <c r="I1439" s="24" t="s">
        <v>57</v>
      </c>
      <c r="J1439" s="24" t="s">
        <v>126</v>
      </c>
      <c r="K1439" s="24">
        <v>1</v>
      </c>
      <c r="L1439" s="24" t="s">
        <v>66</v>
      </c>
      <c r="M1439" s="26">
        <v>46196</v>
      </c>
      <c r="N1439" s="27">
        <v>46196.375</v>
      </c>
      <c r="O1439" s="27">
        <v>46196.541666666664</v>
      </c>
      <c r="P1439" s="24" t="s">
        <v>2488</v>
      </c>
      <c r="Q1439" s="24" t="s">
        <v>2489</v>
      </c>
      <c r="R1439" s="24" t="s">
        <v>155</v>
      </c>
      <c r="T1439" s="24" t="s">
        <v>57</v>
      </c>
      <c r="U1439" s="24" t="s">
        <v>616</v>
      </c>
      <c r="V1439" s="27">
        <v>46196.381944444445</v>
      </c>
      <c r="W1439" s="27">
        <v>46196.402777777781</v>
      </c>
      <c r="Z1439" s="24">
        <v>1</v>
      </c>
      <c r="AA1439" s="24" t="s">
        <v>56</v>
      </c>
      <c r="AB1439" s="24" t="b">
        <v>0</v>
      </c>
      <c r="AC1439" s="61"/>
    </row>
    <row r="1440" spans="2:29" ht="13.7">
      <c r="B1440" s="24" t="s">
        <v>49</v>
      </c>
      <c r="C1440" s="24" t="s">
        <v>64</v>
      </c>
      <c r="D1440" s="24" t="s">
        <v>74</v>
      </c>
      <c r="E1440" s="24">
        <v>240</v>
      </c>
      <c r="F1440" s="26">
        <v>46174</v>
      </c>
      <c r="G1440" s="24" t="s">
        <v>52</v>
      </c>
      <c r="H1440" s="24" t="s">
        <v>53</v>
      </c>
      <c r="I1440" s="24" t="s">
        <v>57</v>
      </c>
      <c r="J1440" s="24" t="s">
        <v>126</v>
      </c>
      <c r="K1440" s="24">
        <v>1</v>
      </c>
      <c r="L1440" s="24" t="s">
        <v>66</v>
      </c>
      <c r="M1440" s="26">
        <v>46196</v>
      </c>
      <c r="N1440" s="27">
        <v>46196.375</v>
      </c>
      <c r="O1440" s="27">
        <v>46196.541666666664</v>
      </c>
      <c r="P1440" s="24" t="s">
        <v>2490</v>
      </c>
      <c r="Q1440" s="24" t="s">
        <v>2491</v>
      </c>
      <c r="R1440" s="24" t="s">
        <v>159</v>
      </c>
      <c r="T1440" s="24" t="s">
        <v>57</v>
      </c>
      <c r="U1440" s="24" t="s">
        <v>616</v>
      </c>
      <c r="V1440" s="27">
        <v>46196.421527777777</v>
      </c>
      <c r="W1440" s="27">
        <v>46196.447222222225</v>
      </c>
      <c r="Z1440" s="24">
        <v>1</v>
      </c>
      <c r="AA1440" s="24" t="s">
        <v>56</v>
      </c>
      <c r="AB1440" s="24" t="b">
        <v>0</v>
      </c>
      <c r="AC1440" s="61"/>
    </row>
    <row r="1441" spans="2:29" ht="13.7">
      <c r="B1441" s="24" t="s">
        <v>49</v>
      </c>
      <c r="C1441" s="24" t="s">
        <v>64</v>
      </c>
      <c r="D1441" s="24" t="s">
        <v>74</v>
      </c>
      <c r="E1441" s="24">
        <v>240</v>
      </c>
      <c r="F1441" s="26">
        <v>46235</v>
      </c>
      <c r="G1441" s="24" t="s">
        <v>52</v>
      </c>
      <c r="H1441" s="24" t="s">
        <v>53</v>
      </c>
      <c r="I1441" s="24" t="s">
        <v>54</v>
      </c>
      <c r="J1441" s="24" t="s">
        <v>125</v>
      </c>
      <c r="K1441" s="24">
        <v>1</v>
      </c>
      <c r="L1441" s="24" t="s">
        <v>66</v>
      </c>
      <c r="M1441" s="26">
        <v>46237</v>
      </c>
      <c r="N1441" s="27">
        <v>46237.375</v>
      </c>
      <c r="O1441" s="27">
        <v>46237.541666666664</v>
      </c>
      <c r="V1441" s="27"/>
      <c r="W1441" s="27"/>
      <c r="X1441" s="24">
        <v>4</v>
      </c>
      <c r="Y1441" s="24">
        <v>0</v>
      </c>
      <c r="Z1441" s="24">
        <v>4</v>
      </c>
      <c r="AA1441" s="24" t="s">
        <v>60</v>
      </c>
      <c r="AB1441" s="24" t="b">
        <v>0</v>
      </c>
      <c r="AC1441" s="61">
        <v>0</v>
      </c>
    </row>
    <row r="1442" spans="2:29" ht="13.7">
      <c r="B1442" s="24" t="s">
        <v>49</v>
      </c>
      <c r="C1442" s="24" t="s">
        <v>64</v>
      </c>
      <c r="D1442" s="24" t="s">
        <v>74</v>
      </c>
      <c r="E1442" s="24">
        <v>240</v>
      </c>
      <c r="F1442" s="26">
        <v>46235</v>
      </c>
      <c r="G1442" s="24" t="s">
        <v>52</v>
      </c>
      <c r="H1442" s="24" t="s">
        <v>53</v>
      </c>
      <c r="I1442" s="24" t="s">
        <v>54</v>
      </c>
      <c r="J1442" s="24" t="s">
        <v>126</v>
      </c>
      <c r="K1442" s="24">
        <v>1</v>
      </c>
      <c r="L1442" s="24" t="s">
        <v>66</v>
      </c>
      <c r="M1442" s="26">
        <v>46237</v>
      </c>
      <c r="N1442" s="27">
        <v>46237.375</v>
      </c>
      <c r="O1442" s="27">
        <v>46237.541666666664</v>
      </c>
      <c r="P1442" s="24" t="s">
        <v>2492</v>
      </c>
      <c r="Q1442" s="24" t="s">
        <v>2493</v>
      </c>
      <c r="R1442" s="24" t="s">
        <v>149</v>
      </c>
      <c r="T1442" s="24" t="s">
        <v>54</v>
      </c>
      <c r="U1442" s="24" t="s">
        <v>214</v>
      </c>
      <c r="V1442" s="27">
        <v>46237.423611111109</v>
      </c>
      <c r="W1442" s="27">
        <v>46237.449305555558</v>
      </c>
      <c r="Z1442" s="24">
        <v>1</v>
      </c>
      <c r="AA1442" s="24" t="s">
        <v>60</v>
      </c>
      <c r="AB1442" s="24" t="b">
        <v>0</v>
      </c>
      <c r="AC1442" s="61"/>
    </row>
    <row r="1443" spans="2:29" ht="13.7">
      <c r="B1443" s="24" t="s">
        <v>49</v>
      </c>
      <c r="C1443" s="24" t="s">
        <v>64</v>
      </c>
      <c r="D1443" s="24" t="s">
        <v>74</v>
      </c>
      <c r="E1443" s="24">
        <v>240</v>
      </c>
      <c r="F1443" s="26">
        <v>46235</v>
      </c>
      <c r="G1443" s="24" t="s">
        <v>52</v>
      </c>
      <c r="H1443" s="24" t="s">
        <v>53</v>
      </c>
      <c r="I1443" s="24" t="s">
        <v>54</v>
      </c>
      <c r="J1443" s="24" t="s">
        <v>126</v>
      </c>
      <c r="K1443" s="24">
        <v>1</v>
      </c>
      <c r="L1443" s="24" t="s">
        <v>66</v>
      </c>
      <c r="M1443" s="26">
        <v>46237</v>
      </c>
      <c r="N1443" s="27">
        <v>46237.375</v>
      </c>
      <c r="O1443" s="27">
        <v>46237.541666666664</v>
      </c>
      <c r="P1443" s="24" t="s">
        <v>2494</v>
      </c>
      <c r="Q1443" s="24" t="s">
        <v>2495</v>
      </c>
      <c r="R1443" s="24" t="s">
        <v>142</v>
      </c>
      <c r="T1443" s="24" t="s">
        <v>54</v>
      </c>
      <c r="U1443" s="24" t="s">
        <v>214</v>
      </c>
      <c r="V1443" s="27">
        <v>46237.379166666666</v>
      </c>
      <c r="W1443" s="27">
        <v>46237.397916666669</v>
      </c>
      <c r="Z1443" s="24">
        <v>1</v>
      </c>
      <c r="AA1443" s="24" t="s">
        <v>60</v>
      </c>
      <c r="AB1443" s="24" t="b">
        <v>0</v>
      </c>
      <c r="AC1443" s="61"/>
    </row>
    <row r="1444" spans="2:29" ht="13.7">
      <c r="B1444" s="24" t="s">
        <v>49</v>
      </c>
      <c r="C1444" s="24" t="s">
        <v>64</v>
      </c>
      <c r="D1444" s="24" t="s">
        <v>74</v>
      </c>
      <c r="E1444" s="24">
        <v>240</v>
      </c>
      <c r="F1444" s="26">
        <v>46235</v>
      </c>
      <c r="G1444" s="24" t="s">
        <v>52</v>
      </c>
      <c r="H1444" s="24" t="s">
        <v>53</v>
      </c>
      <c r="I1444" s="24" t="s">
        <v>54</v>
      </c>
      <c r="J1444" s="24" t="s">
        <v>126</v>
      </c>
      <c r="K1444" s="24">
        <v>1</v>
      </c>
      <c r="L1444" s="24" t="s">
        <v>66</v>
      </c>
      <c r="M1444" s="26">
        <v>46237</v>
      </c>
      <c r="N1444" s="27">
        <v>46237.375</v>
      </c>
      <c r="O1444" s="27">
        <v>46237.541666666664</v>
      </c>
      <c r="P1444" s="24" t="s">
        <v>2496</v>
      </c>
      <c r="Q1444" s="24" t="s">
        <v>2497</v>
      </c>
      <c r="R1444" s="24" t="s">
        <v>146</v>
      </c>
      <c r="T1444" s="24" t="s">
        <v>54</v>
      </c>
      <c r="U1444" s="24" t="s">
        <v>214</v>
      </c>
      <c r="V1444" s="27">
        <v>46237.504166666666</v>
      </c>
      <c r="W1444" s="27">
        <v>46237.527777777781</v>
      </c>
      <c r="Z1444" s="24">
        <v>1</v>
      </c>
      <c r="AA1444" s="24" t="s">
        <v>60</v>
      </c>
      <c r="AB1444" s="24" t="b">
        <v>0</v>
      </c>
      <c r="AC1444" s="61"/>
    </row>
    <row r="1445" spans="2:29" ht="13.7">
      <c r="B1445" s="24" t="s">
        <v>49</v>
      </c>
      <c r="C1445" s="24" t="s">
        <v>64</v>
      </c>
      <c r="D1445" s="24" t="s">
        <v>74</v>
      </c>
      <c r="E1445" s="24">
        <v>240</v>
      </c>
      <c r="F1445" s="26">
        <v>46235</v>
      </c>
      <c r="G1445" s="24" t="s">
        <v>52</v>
      </c>
      <c r="H1445" s="24" t="s">
        <v>53</v>
      </c>
      <c r="I1445" s="24" t="s">
        <v>54</v>
      </c>
      <c r="J1445" s="24" t="s">
        <v>126</v>
      </c>
      <c r="K1445" s="24">
        <v>1</v>
      </c>
      <c r="L1445" s="24" t="s">
        <v>66</v>
      </c>
      <c r="M1445" s="26">
        <v>46237</v>
      </c>
      <c r="N1445" s="27">
        <v>46237.375</v>
      </c>
      <c r="O1445" s="27">
        <v>46237.541666666664</v>
      </c>
      <c r="P1445" s="24" t="s">
        <v>2498</v>
      </c>
      <c r="Q1445" s="24" t="s">
        <v>2499</v>
      </c>
      <c r="R1445" s="24" t="s">
        <v>149</v>
      </c>
      <c r="S1445" s="24" t="s">
        <v>152</v>
      </c>
      <c r="T1445" s="24" t="s">
        <v>54</v>
      </c>
      <c r="U1445" s="24" t="s">
        <v>214</v>
      </c>
      <c r="V1445" s="27">
        <v>46237.460416666669</v>
      </c>
      <c r="W1445" s="27">
        <v>46237.484722222223</v>
      </c>
      <c r="Z1445" s="24">
        <v>1</v>
      </c>
      <c r="AA1445" s="24" t="s">
        <v>60</v>
      </c>
      <c r="AB1445" s="24" t="b">
        <v>0</v>
      </c>
      <c r="AC1445" s="61"/>
    </row>
    <row r="1446" spans="2:29" ht="13.7">
      <c r="B1446" s="24" t="s">
        <v>49</v>
      </c>
      <c r="C1446" s="24" t="s">
        <v>64</v>
      </c>
      <c r="D1446" s="24" t="s">
        <v>74</v>
      </c>
      <c r="E1446" s="24">
        <v>240</v>
      </c>
      <c r="F1446" s="26">
        <v>46235</v>
      </c>
      <c r="G1446" s="24" t="s">
        <v>52</v>
      </c>
      <c r="H1446" s="24" t="s">
        <v>53</v>
      </c>
      <c r="I1446" s="24" t="s">
        <v>62</v>
      </c>
      <c r="J1446" s="24" t="s">
        <v>125</v>
      </c>
      <c r="K1446" s="24">
        <v>1</v>
      </c>
      <c r="L1446" s="24" t="s">
        <v>66</v>
      </c>
      <c r="M1446" s="26">
        <v>46241</v>
      </c>
      <c r="N1446" s="27">
        <v>46241.541666666664</v>
      </c>
      <c r="O1446" s="27">
        <v>46241.708333333336</v>
      </c>
      <c r="V1446" s="27"/>
      <c r="W1446" s="27"/>
      <c r="X1446" s="24">
        <v>4</v>
      </c>
      <c r="Y1446" s="24">
        <v>0</v>
      </c>
      <c r="Z1446" s="24">
        <v>4</v>
      </c>
      <c r="AA1446" s="24" t="s">
        <v>60</v>
      </c>
      <c r="AB1446" s="24" t="b">
        <v>0</v>
      </c>
      <c r="AC1446" s="61">
        <v>0</v>
      </c>
    </row>
    <row r="1447" spans="2:29" ht="13.7">
      <c r="B1447" s="24" t="s">
        <v>49</v>
      </c>
      <c r="C1447" s="24" t="s">
        <v>64</v>
      </c>
      <c r="D1447" s="24" t="s">
        <v>74</v>
      </c>
      <c r="E1447" s="24">
        <v>240</v>
      </c>
      <c r="F1447" s="26">
        <v>46235</v>
      </c>
      <c r="G1447" s="24" t="s">
        <v>52</v>
      </c>
      <c r="H1447" s="24" t="s">
        <v>53</v>
      </c>
      <c r="I1447" s="24" t="s">
        <v>62</v>
      </c>
      <c r="J1447" s="24" t="s">
        <v>126</v>
      </c>
      <c r="K1447" s="24">
        <v>1</v>
      </c>
      <c r="L1447" s="24" t="s">
        <v>66</v>
      </c>
      <c r="M1447" s="26">
        <v>46241</v>
      </c>
      <c r="N1447" s="27">
        <v>46241.541666666664</v>
      </c>
      <c r="O1447" s="27">
        <v>46241.708333333336</v>
      </c>
      <c r="P1447" s="24" t="s">
        <v>2500</v>
      </c>
      <c r="Q1447" s="24" t="s">
        <v>2501</v>
      </c>
      <c r="R1447" s="24" t="s">
        <v>253</v>
      </c>
      <c r="T1447" s="24" t="s">
        <v>62</v>
      </c>
      <c r="U1447" s="24" t="s">
        <v>341</v>
      </c>
      <c r="V1447" s="27">
        <v>46241.585416666669</v>
      </c>
      <c r="W1447" s="27">
        <v>46241.603472222225</v>
      </c>
      <c r="Z1447" s="24">
        <v>1</v>
      </c>
      <c r="AA1447" s="24" t="s">
        <v>60</v>
      </c>
      <c r="AB1447" s="24" t="b">
        <v>0</v>
      </c>
      <c r="AC1447" s="61"/>
    </row>
    <row r="1448" spans="2:29" ht="13.7">
      <c r="B1448" s="24" t="s">
        <v>49</v>
      </c>
      <c r="C1448" s="24" t="s">
        <v>64</v>
      </c>
      <c r="D1448" s="24" t="s">
        <v>74</v>
      </c>
      <c r="E1448" s="24">
        <v>240</v>
      </c>
      <c r="F1448" s="26">
        <v>46235</v>
      </c>
      <c r="G1448" s="24" t="s">
        <v>52</v>
      </c>
      <c r="H1448" s="24" t="s">
        <v>53</v>
      </c>
      <c r="I1448" s="24" t="s">
        <v>62</v>
      </c>
      <c r="J1448" s="24" t="s">
        <v>126</v>
      </c>
      <c r="K1448" s="24">
        <v>1</v>
      </c>
      <c r="L1448" s="24" t="s">
        <v>66</v>
      </c>
      <c r="M1448" s="26">
        <v>46241</v>
      </c>
      <c r="N1448" s="27">
        <v>46241.541666666664</v>
      </c>
      <c r="O1448" s="27">
        <v>46241.708333333336</v>
      </c>
      <c r="P1448" s="24" t="s">
        <v>2502</v>
      </c>
      <c r="Q1448" s="24" t="s">
        <v>2503</v>
      </c>
      <c r="R1448" s="24" t="s">
        <v>256</v>
      </c>
      <c r="T1448" s="24" t="s">
        <v>62</v>
      </c>
      <c r="U1448" s="24" t="s">
        <v>341</v>
      </c>
      <c r="V1448" s="27">
        <v>46241.673611111109</v>
      </c>
      <c r="W1448" s="27">
        <v>46241.702777777777</v>
      </c>
      <c r="Z1448" s="24">
        <v>1</v>
      </c>
      <c r="AA1448" s="24" t="s">
        <v>60</v>
      </c>
      <c r="AB1448" s="24" t="b">
        <v>0</v>
      </c>
      <c r="AC1448" s="61"/>
    </row>
    <row r="1449" spans="2:29" ht="13.7">
      <c r="B1449" s="24" t="s">
        <v>49</v>
      </c>
      <c r="C1449" s="24" t="s">
        <v>64</v>
      </c>
      <c r="D1449" s="24" t="s">
        <v>74</v>
      </c>
      <c r="E1449" s="24">
        <v>240</v>
      </c>
      <c r="F1449" s="26">
        <v>46235</v>
      </c>
      <c r="G1449" s="24" t="s">
        <v>52</v>
      </c>
      <c r="H1449" s="24" t="s">
        <v>53</v>
      </c>
      <c r="I1449" s="24" t="s">
        <v>62</v>
      </c>
      <c r="J1449" s="24" t="s">
        <v>126</v>
      </c>
      <c r="K1449" s="24">
        <v>1</v>
      </c>
      <c r="L1449" s="24" t="s">
        <v>66</v>
      </c>
      <c r="M1449" s="26">
        <v>46241</v>
      </c>
      <c r="N1449" s="27">
        <v>46241.541666666664</v>
      </c>
      <c r="O1449" s="27">
        <v>46241.708333333336</v>
      </c>
      <c r="P1449" s="24" t="s">
        <v>2504</v>
      </c>
      <c r="Q1449" s="24" t="s">
        <v>2505</v>
      </c>
      <c r="R1449" s="24" t="s">
        <v>328</v>
      </c>
      <c r="S1449" s="24" t="s">
        <v>160</v>
      </c>
      <c r="T1449" s="24" t="s">
        <v>62</v>
      </c>
      <c r="U1449" s="24" t="s">
        <v>341</v>
      </c>
      <c r="V1449" s="27">
        <v>46241.543749999997</v>
      </c>
      <c r="W1449" s="27">
        <v>46241.571527777778</v>
      </c>
      <c r="Z1449" s="24">
        <v>1</v>
      </c>
      <c r="AA1449" s="24" t="s">
        <v>60</v>
      </c>
      <c r="AB1449" s="24" t="b">
        <v>0</v>
      </c>
      <c r="AC1449" s="61"/>
    </row>
    <row r="1450" spans="2:29" ht="13.7">
      <c r="B1450" s="24" t="s">
        <v>49</v>
      </c>
      <c r="C1450" s="24" t="s">
        <v>64</v>
      </c>
      <c r="D1450" s="24" t="s">
        <v>74</v>
      </c>
      <c r="E1450" s="24">
        <v>240</v>
      </c>
      <c r="F1450" s="26">
        <v>46235</v>
      </c>
      <c r="G1450" s="24" t="s">
        <v>52</v>
      </c>
      <c r="H1450" s="24" t="s">
        <v>53</v>
      </c>
      <c r="I1450" s="24" t="s">
        <v>62</v>
      </c>
      <c r="J1450" s="24" t="s">
        <v>126</v>
      </c>
      <c r="K1450" s="24">
        <v>1</v>
      </c>
      <c r="L1450" s="24" t="s">
        <v>66</v>
      </c>
      <c r="M1450" s="26">
        <v>46241</v>
      </c>
      <c r="N1450" s="27">
        <v>46241.541666666664</v>
      </c>
      <c r="O1450" s="27">
        <v>46241.708333333336</v>
      </c>
      <c r="P1450" s="24" t="s">
        <v>2506</v>
      </c>
      <c r="Q1450" s="24" t="s">
        <v>2507</v>
      </c>
      <c r="R1450" s="24" t="s">
        <v>323</v>
      </c>
      <c r="S1450" s="24" t="s">
        <v>152</v>
      </c>
      <c r="T1450" s="24" t="s">
        <v>62</v>
      </c>
      <c r="U1450" s="24" t="s">
        <v>341</v>
      </c>
      <c r="V1450" s="27">
        <v>46241.631944444445</v>
      </c>
      <c r="W1450" s="27">
        <v>46241.658333333333</v>
      </c>
      <c r="Z1450" s="24">
        <v>1</v>
      </c>
      <c r="AA1450" s="24" t="s">
        <v>60</v>
      </c>
      <c r="AB1450" s="24" t="b">
        <v>0</v>
      </c>
      <c r="AC1450" s="61"/>
    </row>
    <row r="1451" spans="2:29" ht="13.7">
      <c r="B1451" s="24" t="s">
        <v>49</v>
      </c>
      <c r="C1451" s="24" t="s">
        <v>64</v>
      </c>
      <c r="D1451" s="24" t="s">
        <v>74</v>
      </c>
      <c r="E1451" s="24">
        <v>240</v>
      </c>
      <c r="F1451" s="26">
        <v>46235</v>
      </c>
      <c r="G1451" s="24" t="s">
        <v>52</v>
      </c>
      <c r="H1451" s="24" t="s">
        <v>53</v>
      </c>
      <c r="I1451" s="24" t="s">
        <v>67</v>
      </c>
      <c r="J1451" s="24" t="s">
        <v>125</v>
      </c>
      <c r="K1451" s="24">
        <v>1</v>
      </c>
      <c r="L1451" s="24" t="s">
        <v>66</v>
      </c>
      <c r="M1451" s="26">
        <v>46244</v>
      </c>
      <c r="N1451" s="27">
        <v>46244.333333333336</v>
      </c>
      <c r="O1451" s="27">
        <v>46244.5</v>
      </c>
      <c r="V1451" s="27"/>
      <c r="W1451" s="27"/>
      <c r="X1451" s="24">
        <v>4</v>
      </c>
      <c r="Y1451" s="24">
        <v>0</v>
      </c>
      <c r="Z1451" s="24">
        <v>4</v>
      </c>
      <c r="AA1451" s="24" t="s">
        <v>60</v>
      </c>
      <c r="AB1451" s="24" t="b">
        <v>0</v>
      </c>
      <c r="AC1451" s="61">
        <v>0</v>
      </c>
    </row>
    <row r="1452" spans="2:29" ht="13.7">
      <c r="B1452" s="24" t="s">
        <v>49</v>
      </c>
      <c r="C1452" s="24" t="s">
        <v>64</v>
      </c>
      <c r="D1452" s="24" t="s">
        <v>74</v>
      </c>
      <c r="E1452" s="24">
        <v>240</v>
      </c>
      <c r="F1452" s="26">
        <v>46235</v>
      </c>
      <c r="G1452" s="24" t="s">
        <v>52</v>
      </c>
      <c r="H1452" s="24" t="s">
        <v>53</v>
      </c>
      <c r="I1452" s="24" t="s">
        <v>67</v>
      </c>
      <c r="J1452" s="24" t="s">
        <v>126</v>
      </c>
      <c r="K1452" s="24">
        <v>1</v>
      </c>
      <c r="L1452" s="24" t="s">
        <v>66</v>
      </c>
      <c r="M1452" s="26">
        <v>46244</v>
      </c>
      <c r="N1452" s="27">
        <v>46244.333333333336</v>
      </c>
      <c r="O1452" s="27">
        <v>46244.5</v>
      </c>
      <c r="P1452" s="24" t="s">
        <v>2508</v>
      </c>
      <c r="Q1452" s="24" t="s">
        <v>2509</v>
      </c>
      <c r="R1452" s="24" t="s">
        <v>611</v>
      </c>
      <c r="T1452" s="24" t="s">
        <v>67</v>
      </c>
      <c r="U1452" s="24" t="s">
        <v>411</v>
      </c>
      <c r="V1452" s="27">
        <v>46244.461805555555</v>
      </c>
      <c r="W1452" s="27">
        <v>46244.482638888891</v>
      </c>
      <c r="Z1452" s="24">
        <v>1</v>
      </c>
      <c r="AA1452" s="24" t="s">
        <v>60</v>
      </c>
      <c r="AB1452" s="24" t="b">
        <v>0</v>
      </c>
      <c r="AC1452" s="61"/>
    </row>
    <row r="1453" spans="2:29" ht="13.7">
      <c r="B1453" s="24" t="s">
        <v>49</v>
      </c>
      <c r="C1453" s="24" t="s">
        <v>64</v>
      </c>
      <c r="D1453" s="24" t="s">
        <v>74</v>
      </c>
      <c r="E1453" s="24">
        <v>240</v>
      </c>
      <c r="F1453" s="26">
        <v>46235</v>
      </c>
      <c r="G1453" s="24" t="s">
        <v>52</v>
      </c>
      <c r="H1453" s="24" t="s">
        <v>53</v>
      </c>
      <c r="I1453" s="24" t="s">
        <v>67</v>
      </c>
      <c r="J1453" s="24" t="s">
        <v>126</v>
      </c>
      <c r="K1453" s="24">
        <v>1</v>
      </c>
      <c r="L1453" s="24" t="s">
        <v>66</v>
      </c>
      <c r="M1453" s="26">
        <v>46244</v>
      </c>
      <c r="N1453" s="27">
        <v>46244.333333333336</v>
      </c>
      <c r="O1453" s="27">
        <v>46244.5</v>
      </c>
      <c r="P1453" s="24" t="s">
        <v>2510</v>
      </c>
      <c r="Q1453" s="24" t="s">
        <v>2511</v>
      </c>
      <c r="R1453" s="24" t="s">
        <v>611</v>
      </c>
      <c r="T1453" s="24" t="s">
        <v>67</v>
      </c>
      <c r="U1453" s="24" t="s">
        <v>411</v>
      </c>
      <c r="V1453" s="27">
        <v>46244.422222222223</v>
      </c>
      <c r="W1453" s="27">
        <v>46244.445833333331</v>
      </c>
      <c r="Z1453" s="24">
        <v>1</v>
      </c>
      <c r="AA1453" s="24" t="s">
        <v>60</v>
      </c>
      <c r="AB1453" s="24" t="b">
        <v>0</v>
      </c>
      <c r="AC1453" s="61"/>
    </row>
    <row r="1454" spans="2:29" ht="13.7">
      <c r="B1454" s="24" t="s">
        <v>49</v>
      </c>
      <c r="C1454" s="24" t="s">
        <v>64</v>
      </c>
      <c r="D1454" s="24" t="s">
        <v>74</v>
      </c>
      <c r="E1454" s="24">
        <v>240</v>
      </c>
      <c r="F1454" s="26">
        <v>46235</v>
      </c>
      <c r="G1454" s="24" t="s">
        <v>52</v>
      </c>
      <c r="H1454" s="24" t="s">
        <v>53</v>
      </c>
      <c r="I1454" s="24" t="s">
        <v>67</v>
      </c>
      <c r="J1454" s="24" t="s">
        <v>126</v>
      </c>
      <c r="K1454" s="24">
        <v>1</v>
      </c>
      <c r="L1454" s="24" t="s">
        <v>66</v>
      </c>
      <c r="M1454" s="26">
        <v>46244</v>
      </c>
      <c r="N1454" s="27">
        <v>46244.333333333336</v>
      </c>
      <c r="O1454" s="27">
        <v>46244.5</v>
      </c>
      <c r="P1454" s="24" t="s">
        <v>2512</v>
      </c>
      <c r="Q1454" s="24" t="s">
        <v>2513</v>
      </c>
      <c r="R1454" s="24" t="s">
        <v>730</v>
      </c>
      <c r="T1454" s="24" t="s">
        <v>67</v>
      </c>
      <c r="U1454" s="24" t="s">
        <v>411</v>
      </c>
      <c r="V1454" s="27">
        <v>46244.334722222222</v>
      </c>
      <c r="W1454" s="27">
        <v>46244.362500000003</v>
      </c>
      <c r="Z1454" s="24">
        <v>1</v>
      </c>
      <c r="AA1454" s="24" t="s">
        <v>60</v>
      </c>
      <c r="AB1454" s="24" t="b">
        <v>0</v>
      </c>
      <c r="AC1454" s="61"/>
    </row>
    <row r="1455" spans="2:29" ht="13.7">
      <c r="B1455" s="24" t="s">
        <v>49</v>
      </c>
      <c r="C1455" s="24" t="s">
        <v>64</v>
      </c>
      <c r="D1455" s="24" t="s">
        <v>74</v>
      </c>
      <c r="E1455" s="24">
        <v>240</v>
      </c>
      <c r="F1455" s="26">
        <v>46235</v>
      </c>
      <c r="G1455" s="24" t="s">
        <v>52</v>
      </c>
      <c r="H1455" s="24" t="s">
        <v>53</v>
      </c>
      <c r="I1455" s="24" t="s">
        <v>67</v>
      </c>
      <c r="J1455" s="24" t="s">
        <v>126</v>
      </c>
      <c r="K1455" s="24">
        <v>1</v>
      </c>
      <c r="L1455" s="24" t="s">
        <v>66</v>
      </c>
      <c r="M1455" s="26">
        <v>46244</v>
      </c>
      <c r="N1455" s="27">
        <v>46244.333333333336</v>
      </c>
      <c r="O1455" s="27">
        <v>46244.5</v>
      </c>
      <c r="P1455" s="24" t="s">
        <v>2514</v>
      </c>
      <c r="Q1455" s="24" t="s">
        <v>2515</v>
      </c>
      <c r="R1455" s="24" t="s">
        <v>611</v>
      </c>
      <c r="T1455" s="24" t="s">
        <v>67</v>
      </c>
      <c r="U1455" s="24" t="s">
        <v>411</v>
      </c>
      <c r="V1455" s="27">
        <v>46244.37777777778</v>
      </c>
      <c r="W1455" s="27">
        <v>46244.395138888889</v>
      </c>
      <c r="Z1455" s="24">
        <v>1</v>
      </c>
      <c r="AA1455" s="24" t="s">
        <v>60</v>
      </c>
      <c r="AB1455" s="24" t="b">
        <v>0</v>
      </c>
      <c r="AC1455" s="61"/>
    </row>
    <row r="1456" spans="2:29" ht="13.7">
      <c r="B1456" s="24" t="s">
        <v>49</v>
      </c>
      <c r="C1456" s="24" t="s">
        <v>64</v>
      </c>
      <c r="D1456" s="24" t="s">
        <v>74</v>
      </c>
      <c r="E1456" s="24">
        <v>240</v>
      </c>
      <c r="F1456" s="26">
        <v>46235</v>
      </c>
      <c r="G1456" s="24" t="s">
        <v>52</v>
      </c>
      <c r="H1456" s="24" t="s">
        <v>53</v>
      </c>
      <c r="I1456" s="24" t="s">
        <v>59</v>
      </c>
      <c r="J1456" s="24" t="s">
        <v>125</v>
      </c>
      <c r="K1456" s="24">
        <v>1</v>
      </c>
      <c r="L1456" s="24" t="s">
        <v>66</v>
      </c>
      <c r="M1456" s="26">
        <v>46255</v>
      </c>
      <c r="N1456" s="27">
        <v>46255.354166666664</v>
      </c>
      <c r="O1456" s="27">
        <v>46255.520833333336</v>
      </c>
      <c r="V1456" s="27"/>
      <c r="W1456" s="27"/>
      <c r="X1456" s="24">
        <v>4</v>
      </c>
      <c r="Y1456" s="24">
        <v>0</v>
      </c>
      <c r="Z1456" s="24">
        <v>4</v>
      </c>
      <c r="AA1456" s="24" t="s">
        <v>60</v>
      </c>
      <c r="AB1456" s="24" t="b">
        <v>0</v>
      </c>
      <c r="AC1456" s="61">
        <v>0</v>
      </c>
    </row>
    <row r="1457" spans="2:29" ht="13.7">
      <c r="B1457" s="24" t="s">
        <v>49</v>
      </c>
      <c r="C1457" s="24" t="s">
        <v>64</v>
      </c>
      <c r="D1457" s="24" t="s">
        <v>74</v>
      </c>
      <c r="E1457" s="24">
        <v>240</v>
      </c>
      <c r="F1457" s="26">
        <v>46235</v>
      </c>
      <c r="G1457" s="24" t="s">
        <v>52</v>
      </c>
      <c r="H1457" s="24" t="s">
        <v>53</v>
      </c>
      <c r="I1457" s="24" t="s">
        <v>59</v>
      </c>
      <c r="J1457" s="24" t="s">
        <v>126</v>
      </c>
      <c r="K1457" s="24">
        <v>1</v>
      </c>
      <c r="L1457" s="24" t="s">
        <v>66</v>
      </c>
      <c r="M1457" s="26">
        <v>46255</v>
      </c>
      <c r="N1457" s="27">
        <v>46255.354166666664</v>
      </c>
      <c r="O1457" s="27">
        <v>46255.520833333336</v>
      </c>
      <c r="P1457" s="24" t="s">
        <v>2516</v>
      </c>
      <c r="Q1457" s="24" t="s">
        <v>2517</v>
      </c>
      <c r="R1457" s="24" t="s">
        <v>217</v>
      </c>
      <c r="T1457" s="24" t="s">
        <v>59</v>
      </c>
      <c r="U1457" s="24" t="s">
        <v>420</v>
      </c>
      <c r="V1457" s="27">
        <v>46255.440972222219</v>
      </c>
      <c r="W1457" s="27">
        <v>46255.467361111114</v>
      </c>
      <c r="Z1457" s="24">
        <v>1</v>
      </c>
      <c r="AA1457" s="24" t="s">
        <v>60</v>
      </c>
      <c r="AB1457" s="24" t="b">
        <v>0</v>
      </c>
      <c r="AC1457" s="61"/>
    </row>
    <row r="1458" spans="2:29" ht="13.7">
      <c r="B1458" s="24" t="s">
        <v>49</v>
      </c>
      <c r="C1458" s="24" t="s">
        <v>64</v>
      </c>
      <c r="D1458" s="24" t="s">
        <v>74</v>
      </c>
      <c r="E1458" s="24">
        <v>240</v>
      </c>
      <c r="F1458" s="26">
        <v>46235</v>
      </c>
      <c r="G1458" s="24" t="s">
        <v>52</v>
      </c>
      <c r="H1458" s="24" t="s">
        <v>53</v>
      </c>
      <c r="I1458" s="24" t="s">
        <v>59</v>
      </c>
      <c r="J1458" s="24" t="s">
        <v>126</v>
      </c>
      <c r="K1458" s="24">
        <v>1</v>
      </c>
      <c r="L1458" s="24" t="s">
        <v>66</v>
      </c>
      <c r="M1458" s="26">
        <v>46255</v>
      </c>
      <c r="N1458" s="27">
        <v>46255.354166666664</v>
      </c>
      <c r="O1458" s="27">
        <v>46255.520833333336</v>
      </c>
      <c r="P1458" s="24" t="s">
        <v>2518</v>
      </c>
      <c r="Q1458" s="24" t="s">
        <v>2519</v>
      </c>
      <c r="R1458" s="24" t="s">
        <v>284</v>
      </c>
      <c r="T1458" s="24" t="s">
        <v>59</v>
      </c>
      <c r="U1458" s="24" t="s">
        <v>420</v>
      </c>
      <c r="V1458" s="27">
        <v>46255.4</v>
      </c>
      <c r="W1458" s="27">
        <v>46255.419444444444</v>
      </c>
      <c r="Z1458" s="24">
        <v>1</v>
      </c>
      <c r="AA1458" s="24" t="s">
        <v>60</v>
      </c>
      <c r="AB1458" s="24" t="b">
        <v>0</v>
      </c>
      <c r="AC1458" s="61"/>
    </row>
    <row r="1459" spans="2:29" ht="13.7">
      <c r="B1459" s="24" t="s">
        <v>49</v>
      </c>
      <c r="C1459" s="24" t="s">
        <v>64</v>
      </c>
      <c r="D1459" s="24" t="s">
        <v>74</v>
      </c>
      <c r="E1459" s="24">
        <v>240</v>
      </c>
      <c r="F1459" s="26">
        <v>46235</v>
      </c>
      <c r="G1459" s="24" t="s">
        <v>52</v>
      </c>
      <c r="H1459" s="24" t="s">
        <v>53</v>
      </c>
      <c r="I1459" s="24" t="s">
        <v>59</v>
      </c>
      <c r="J1459" s="24" t="s">
        <v>126</v>
      </c>
      <c r="K1459" s="24">
        <v>1</v>
      </c>
      <c r="L1459" s="24" t="s">
        <v>66</v>
      </c>
      <c r="M1459" s="26">
        <v>46255</v>
      </c>
      <c r="N1459" s="27">
        <v>46255.354166666664</v>
      </c>
      <c r="O1459" s="27">
        <v>46255.520833333336</v>
      </c>
      <c r="P1459" s="24" t="s">
        <v>2520</v>
      </c>
      <c r="Q1459" s="24" t="s">
        <v>2521</v>
      </c>
      <c r="R1459" s="24" t="s">
        <v>217</v>
      </c>
      <c r="T1459" s="24" t="s">
        <v>59</v>
      </c>
      <c r="U1459" s="24" t="s">
        <v>420</v>
      </c>
      <c r="V1459" s="27">
        <v>46255.484027777777</v>
      </c>
      <c r="W1459" s="27">
        <v>46255.508333333331</v>
      </c>
      <c r="Z1459" s="24">
        <v>1</v>
      </c>
      <c r="AA1459" s="24" t="s">
        <v>60</v>
      </c>
      <c r="AB1459" s="24" t="b">
        <v>0</v>
      </c>
      <c r="AC1459" s="61"/>
    </row>
    <row r="1460" spans="2:29" ht="13.7">
      <c r="B1460" s="24" t="s">
        <v>49</v>
      </c>
      <c r="C1460" s="24" t="s">
        <v>64</v>
      </c>
      <c r="D1460" s="24" t="s">
        <v>74</v>
      </c>
      <c r="E1460" s="24">
        <v>240</v>
      </c>
      <c r="F1460" s="26">
        <v>46235</v>
      </c>
      <c r="G1460" s="24" t="s">
        <v>52</v>
      </c>
      <c r="H1460" s="24" t="s">
        <v>53</v>
      </c>
      <c r="I1460" s="24" t="s">
        <v>59</v>
      </c>
      <c r="J1460" s="24" t="s">
        <v>126</v>
      </c>
      <c r="K1460" s="24">
        <v>1</v>
      </c>
      <c r="L1460" s="24" t="s">
        <v>66</v>
      </c>
      <c r="M1460" s="26">
        <v>46255</v>
      </c>
      <c r="N1460" s="27">
        <v>46255.354166666664</v>
      </c>
      <c r="O1460" s="27">
        <v>46255.520833333336</v>
      </c>
      <c r="P1460" s="24" t="s">
        <v>2522</v>
      </c>
      <c r="Q1460" s="24" t="s">
        <v>2523</v>
      </c>
      <c r="R1460" s="24" t="s">
        <v>168</v>
      </c>
      <c r="T1460" s="24" t="s">
        <v>59</v>
      </c>
      <c r="U1460" s="24" t="s">
        <v>420</v>
      </c>
      <c r="V1460" s="27">
        <v>46255.357638888891</v>
      </c>
      <c r="W1460" s="27">
        <v>46255.375</v>
      </c>
      <c r="Z1460" s="24">
        <v>1</v>
      </c>
      <c r="AA1460" s="24" t="s">
        <v>60</v>
      </c>
      <c r="AB1460" s="24" t="b">
        <v>0</v>
      </c>
      <c r="AC1460" s="61"/>
    </row>
    <row r="1461" spans="2:29" ht="13.7">
      <c r="B1461" s="24" t="s">
        <v>49</v>
      </c>
      <c r="C1461" s="24" t="s">
        <v>64</v>
      </c>
      <c r="D1461" s="24" t="s">
        <v>74</v>
      </c>
      <c r="E1461" s="24">
        <v>240</v>
      </c>
      <c r="F1461" s="26">
        <v>46235</v>
      </c>
      <c r="G1461" s="24" t="s">
        <v>52</v>
      </c>
      <c r="H1461" s="24" t="s">
        <v>53</v>
      </c>
      <c r="I1461" s="24" t="s">
        <v>67</v>
      </c>
      <c r="J1461" s="24" t="s">
        <v>125</v>
      </c>
      <c r="K1461" s="24">
        <v>1</v>
      </c>
      <c r="L1461" s="24" t="s">
        <v>66</v>
      </c>
      <c r="M1461" s="26">
        <v>46261</v>
      </c>
      <c r="N1461" s="27">
        <v>46261.375</v>
      </c>
      <c r="O1461" s="27">
        <v>46261.541666666664</v>
      </c>
      <c r="V1461" s="27"/>
      <c r="W1461" s="27"/>
      <c r="X1461" s="24">
        <v>4</v>
      </c>
      <c r="Y1461" s="24">
        <v>0</v>
      </c>
      <c r="Z1461" s="24">
        <v>4</v>
      </c>
      <c r="AA1461" s="24" t="s">
        <v>60</v>
      </c>
      <c r="AB1461" s="24" t="b">
        <v>0</v>
      </c>
      <c r="AC1461" s="61">
        <v>0</v>
      </c>
    </row>
    <row r="1462" spans="2:29" ht="13.7">
      <c r="B1462" s="24" t="s">
        <v>49</v>
      </c>
      <c r="C1462" s="24" t="s">
        <v>64</v>
      </c>
      <c r="D1462" s="24" t="s">
        <v>74</v>
      </c>
      <c r="E1462" s="24">
        <v>240</v>
      </c>
      <c r="F1462" s="26">
        <v>46235</v>
      </c>
      <c r="G1462" s="24" t="s">
        <v>52</v>
      </c>
      <c r="H1462" s="24" t="s">
        <v>53</v>
      </c>
      <c r="I1462" s="24" t="s">
        <v>67</v>
      </c>
      <c r="J1462" s="24" t="s">
        <v>126</v>
      </c>
      <c r="K1462" s="24">
        <v>1</v>
      </c>
      <c r="L1462" s="24" t="s">
        <v>66</v>
      </c>
      <c r="M1462" s="26">
        <v>46261</v>
      </c>
      <c r="N1462" s="27">
        <v>46261.375</v>
      </c>
      <c r="O1462" s="27">
        <v>46261.541666666664</v>
      </c>
      <c r="P1462" s="24" t="s">
        <v>2524</v>
      </c>
      <c r="Q1462" s="24" t="s">
        <v>2525</v>
      </c>
      <c r="R1462" s="24" t="s">
        <v>611</v>
      </c>
      <c r="S1462" s="24" t="s">
        <v>152</v>
      </c>
      <c r="T1462" s="24" t="s">
        <v>67</v>
      </c>
      <c r="U1462" s="24" t="s">
        <v>341</v>
      </c>
      <c r="V1462" s="27">
        <v>46261.502083333333</v>
      </c>
      <c r="W1462" s="27">
        <v>46261.527083333334</v>
      </c>
      <c r="Z1462" s="24">
        <v>1</v>
      </c>
      <c r="AA1462" s="24" t="s">
        <v>60</v>
      </c>
      <c r="AB1462" s="24" t="b">
        <v>0</v>
      </c>
      <c r="AC1462" s="61"/>
    </row>
    <row r="1463" spans="2:29" ht="13.7">
      <c r="B1463" s="24" t="s">
        <v>49</v>
      </c>
      <c r="C1463" s="24" t="s">
        <v>64</v>
      </c>
      <c r="D1463" s="24" t="s">
        <v>74</v>
      </c>
      <c r="E1463" s="24">
        <v>240</v>
      </c>
      <c r="F1463" s="26">
        <v>46235</v>
      </c>
      <c r="G1463" s="24" t="s">
        <v>52</v>
      </c>
      <c r="H1463" s="24" t="s">
        <v>53</v>
      </c>
      <c r="I1463" s="24" t="s">
        <v>67</v>
      </c>
      <c r="J1463" s="24" t="s">
        <v>126</v>
      </c>
      <c r="K1463" s="24">
        <v>1</v>
      </c>
      <c r="L1463" s="24" t="s">
        <v>66</v>
      </c>
      <c r="M1463" s="26">
        <v>46261</v>
      </c>
      <c r="N1463" s="27">
        <v>46261.375</v>
      </c>
      <c r="O1463" s="27">
        <v>46261.541666666664</v>
      </c>
      <c r="P1463" s="24" t="s">
        <v>2526</v>
      </c>
      <c r="Q1463" s="24" t="s">
        <v>2527</v>
      </c>
      <c r="R1463" s="24" t="s">
        <v>687</v>
      </c>
      <c r="T1463" s="24" t="s">
        <v>67</v>
      </c>
      <c r="U1463" s="24" t="s">
        <v>341</v>
      </c>
      <c r="V1463" s="27">
        <v>46261.463888888888</v>
      </c>
      <c r="W1463" s="27">
        <v>46261.488194444442</v>
      </c>
      <c r="Z1463" s="24">
        <v>1</v>
      </c>
      <c r="AA1463" s="24" t="s">
        <v>60</v>
      </c>
      <c r="AB1463" s="24" t="b">
        <v>0</v>
      </c>
      <c r="AC1463" s="61"/>
    </row>
    <row r="1464" spans="2:29" ht="13.7">
      <c r="B1464" s="24" t="s">
        <v>49</v>
      </c>
      <c r="C1464" s="24" t="s">
        <v>64</v>
      </c>
      <c r="D1464" s="24" t="s">
        <v>74</v>
      </c>
      <c r="E1464" s="24">
        <v>240</v>
      </c>
      <c r="F1464" s="26">
        <v>46235</v>
      </c>
      <c r="G1464" s="24" t="s">
        <v>52</v>
      </c>
      <c r="H1464" s="24" t="s">
        <v>53</v>
      </c>
      <c r="I1464" s="24" t="s">
        <v>67</v>
      </c>
      <c r="J1464" s="24" t="s">
        <v>126</v>
      </c>
      <c r="K1464" s="24">
        <v>1</v>
      </c>
      <c r="L1464" s="24" t="s">
        <v>66</v>
      </c>
      <c r="M1464" s="26">
        <v>46261</v>
      </c>
      <c r="N1464" s="27">
        <v>46261.375</v>
      </c>
      <c r="O1464" s="27">
        <v>46261.541666666664</v>
      </c>
      <c r="P1464" s="24" t="s">
        <v>2528</v>
      </c>
      <c r="Q1464" s="24" t="s">
        <v>2529</v>
      </c>
      <c r="R1464" s="24" t="s">
        <v>605</v>
      </c>
      <c r="S1464" s="24" t="s">
        <v>156</v>
      </c>
      <c r="T1464" s="24" t="s">
        <v>67</v>
      </c>
      <c r="U1464" s="24" t="s">
        <v>341</v>
      </c>
      <c r="V1464" s="27">
        <v>46261.423611111109</v>
      </c>
      <c r="W1464" s="27">
        <v>46261.45208333333</v>
      </c>
      <c r="Z1464" s="24">
        <v>1</v>
      </c>
      <c r="AA1464" s="24" t="s">
        <v>60</v>
      </c>
      <c r="AB1464" s="24" t="b">
        <v>0</v>
      </c>
      <c r="AC1464" s="61"/>
    </row>
    <row r="1465" spans="2:29" ht="13.7">
      <c r="B1465" s="24" t="s">
        <v>49</v>
      </c>
      <c r="C1465" s="24" t="s">
        <v>64</v>
      </c>
      <c r="D1465" s="24" t="s">
        <v>74</v>
      </c>
      <c r="E1465" s="24">
        <v>240</v>
      </c>
      <c r="F1465" s="26">
        <v>46235</v>
      </c>
      <c r="G1465" s="24" t="s">
        <v>52</v>
      </c>
      <c r="H1465" s="24" t="s">
        <v>53</v>
      </c>
      <c r="I1465" s="24" t="s">
        <v>67</v>
      </c>
      <c r="J1465" s="24" t="s">
        <v>126</v>
      </c>
      <c r="K1465" s="24">
        <v>1</v>
      </c>
      <c r="L1465" s="24" t="s">
        <v>66</v>
      </c>
      <c r="M1465" s="26">
        <v>46261</v>
      </c>
      <c r="N1465" s="27">
        <v>46261.375</v>
      </c>
      <c r="O1465" s="27">
        <v>46261.541666666664</v>
      </c>
      <c r="P1465" s="24" t="s">
        <v>2530</v>
      </c>
      <c r="Q1465" s="24" t="s">
        <v>2531</v>
      </c>
      <c r="R1465" s="24" t="s">
        <v>608</v>
      </c>
      <c r="T1465" s="24" t="s">
        <v>67</v>
      </c>
      <c r="U1465" s="24" t="s">
        <v>341</v>
      </c>
      <c r="V1465" s="27">
        <v>46261.377083333333</v>
      </c>
      <c r="W1465" s="27">
        <v>46261.402777777781</v>
      </c>
      <c r="Z1465" s="24">
        <v>1</v>
      </c>
      <c r="AA1465" s="24" t="s">
        <v>60</v>
      </c>
      <c r="AB1465" s="24" t="b">
        <v>0</v>
      </c>
      <c r="AC1465" s="61"/>
    </row>
    <row r="1466" spans="2:29" ht="13.7">
      <c r="B1466" s="24" t="s">
        <v>49</v>
      </c>
      <c r="C1466" s="24" t="s">
        <v>64</v>
      </c>
      <c r="D1466" s="24" t="s">
        <v>74</v>
      </c>
      <c r="E1466" s="24">
        <v>270</v>
      </c>
      <c r="F1466" s="26">
        <v>46174</v>
      </c>
      <c r="G1466" s="24" t="s">
        <v>52</v>
      </c>
      <c r="H1466" s="24" t="s">
        <v>53</v>
      </c>
      <c r="I1466" s="24" t="s">
        <v>68</v>
      </c>
      <c r="J1466" s="24" t="s">
        <v>125</v>
      </c>
      <c r="K1466" s="24">
        <v>1</v>
      </c>
      <c r="L1466" s="24" t="s">
        <v>66</v>
      </c>
      <c r="M1466" s="26">
        <v>46174</v>
      </c>
      <c r="N1466" s="27">
        <v>46174.5625</v>
      </c>
      <c r="O1466" s="27">
        <v>46174.75</v>
      </c>
      <c r="V1466" s="27"/>
      <c r="W1466" s="27"/>
      <c r="X1466" s="24">
        <v>4</v>
      </c>
      <c r="Y1466" s="24">
        <v>0</v>
      </c>
      <c r="Z1466" s="24">
        <v>4</v>
      </c>
      <c r="AA1466" s="24" t="s">
        <v>56</v>
      </c>
      <c r="AB1466" s="24" t="b">
        <v>0</v>
      </c>
      <c r="AC1466" s="61">
        <v>0</v>
      </c>
    </row>
    <row r="1467" spans="2:29" ht="13.7">
      <c r="B1467" s="24" t="s">
        <v>49</v>
      </c>
      <c r="C1467" s="24" t="s">
        <v>64</v>
      </c>
      <c r="D1467" s="24" t="s">
        <v>74</v>
      </c>
      <c r="E1467" s="24">
        <v>270</v>
      </c>
      <c r="F1467" s="26">
        <v>46174</v>
      </c>
      <c r="G1467" s="24" t="s">
        <v>52</v>
      </c>
      <c r="H1467" s="24" t="s">
        <v>53</v>
      </c>
      <c r="I1467" s="24" t="s">
        <v>68</v>
      </c>
      <c r="J1467" s="24" t="s">
        <v>126</v>
      </c>
      <c r="K1467" s="24">
        <v>1</v>
      </c>
      <c r="L1467" s="24" t="s">
        <v>66</v>
      </c>
      <c r="M1467" s="26">
        <v>46174</v>
      </c>
      <c r="N1467" s="27">
        <v>46174.5625</v>
      </c>
      <c r="O1467" s="27">
        <v>46174.75</v>
      </c>
      <c r="P1467" s="24" t="s">
        <v>2532</v>
      </c>
      <c r="Q1467" s="24" t="s">
        <v>2533</v>
      </c>
      <c r="R1467" s="24" t="s">
        <v>749</v>
      </c>
      <c r="T1467" s="24" t="s">
        <v>68</v>
      </c>
      <c r="U1467" s="24" t="s">
        <v>179</v>
      </c>
      <c r="V1467" s="27">
        <v>46174.661805555559</v>
      </c>
      <c r="W1467" s="27">
        <v>46174.6875</v>
      </c>
      <c r="Z1467" s="24">
        <v>1</v>
      </c>
      <c r="AA1467" s="24" t="s">
        <v>56</v>
      </c>
      <c r="AB1467" s="24" t="b">
        <v>0</v>
      </c>
      <c r="AC1467" s="61"/>
    </row>
    <row r="1468" spans="2:29" ht="13.7">
      <c r="B1468" s="24" t="s">
        <v>49</v>
      </c>
      <c r="C1468" s="24" t="s">
        <v>64</v>
      </c>
      <c r="D1468" s="24" t="s">
        <v>74</v>
      </c>
      <c r="E1468" s="24">
        <v>270</v>
      </c>
      <c r="F1468" s="26">
        <v>46174</v>
      </c>
      <c r="G1468" s="24" t="s">
        <v>52</v>
      </c>
      <c r="H1468" s="24" t="s">
        <v>53</v>
      </c>
      <c r="I1468" s="24" t="s">
        <v>68</v>
      </c>
      <c r="J1468" s="24" t="s">
        <v>126</v>
      </c>
      <c r="K1468" s="24">
        <v>1</v>
      </c>
      <c r="L1468" s="24" t="s">
        <v>66</v>
      </c>
      <c r="M1468" s="26">
        <v>46174</v>
      </c>
      <c r="N1468" s="27">
        <v>46174.5625</v>
      </c>
      <c r="O1468" s="27">
        <v>46174.75</v>
      </c>
      <c r="P1468" s="24" t="s">
        <v>2534</v>
      </c>
      <c r="Q1468" s="24" t="s">
        <v>2535</v>
      </c>
      <c r="R1468" s="24" t="s">
        <v>749</v>
      </c>
      <c r="S1468" s="24" t="s">
        <v>198</v>
      </c>
      <c r="T1468" s="24" t="s">
        <v>68</v>
      </c>
      <c r="U1468" s="24" t="s">
        <v>179</v>
      </c>
      <c r="V1468" s="27">
        <v>46174.615972222222</v>
      </c>
      <c r="W1468" s="27">
        <v>46174.640277777777</v>
      </c>
      <c r="Z1468" s="24">
        <v>1</v>
      </c>
      <c r="AA1468" s="24" t="s">
        <v>56</v>
      </c>
      <c r="AB1468" s="24" t="b">
        <v>0</v>
      </c>
      <c r="AC1468" s="61"/>
    </row>
    <row r="1469" spans="2:29" ht="13.7">
      <c r="B1469" s="24" t="s">
        <v>49</v>
      </c>
      <c r="C1469" s="24" t="s">
        <v>64</v>
      </c>
      <c r="D1469" s="24" t="s">
        <v>74</v>
      </c>
      <c r="E1469" s="24">
        <v>270</v>
      </c>
      <c r="F1469" s="26">
        <v>46174</v>
      </c>
      <c r="G1469" s="24" t="s">
        <v>52</v>
      </c>
      <c r="H1469" s="24" t="s">
        <v>53</v>
      </c>
      <c r="I1469" s="24" t="s">
        <v>68</v>
      </c>
      <c r="J1469" s="24" t="s">
        <v>126</v>
      </c>
      <c r="K1469" s="24">
        <v>1</v>
      </c>
      <c r="L1469" s="24" t="s">
        <v>66</v>
      </c>
      <c r="M1469" s="26">
        <v>46174</v>
      </c>
      <c r="N1469" s="27">
        <v>46174.5625</v>
      </c>
      <c r="O1469" s="27">
        <v>46174.75</v>
      </c>
      <c r="P1469" s="24" t="s">
        <v>2536</v>
      </c>
      <c r="Q1469" s="24" t="s">
        <v>2537</v>
      </c>
      <c r="R1469" s="24" t="s">
        <v>636</v>
      </c>
      <c r="S1469" s="24" t="s">
        <v>213</v>
      </c>
      <c r="T1469" s="24" t="s">
        <v>68</v>
      </c>
      <c r="U1469" s="24" t="s">
        <v>179</v>
      </c>
      <c r="V1469" s="27">
        <v>46174.565972222219</v>
      </c>
      <c r="W1469" s="27">
        <v>46174.597222222219</v>
      </c>
      <c r="Z1469" s="24">
        <v>1</v>
      </c>
      <c r="AA1469" s="24" t="s">
        <v>56</v>
      </c>
      <c r="AB1469" s="24" t="b">
        <v>0</v>
      </c>
      <c r="AC1469" s="61"/>
    </row>
    <row r="1470" spans="2:29" ht="13.7">
      <c r="B1470" s="24" t="s">
        <v>49</v>
      </c>
      <c r="C1470" s="24" t="s">
        <v>64</v>
      </c>
      <c r="D1470" s="24" t="s">
        <v>74</v>
      </c>
      <c r="E1470" s="24">
        <v>270</v>
      </c>
      <c r="F1470" s="26">
        <v>46174</v>
      </c>
      <c r="G1470" s="24" t="s">
        <v>52</v>
      </c>
      <c r="H1470" s="24" t="s">
        <v>53</v>
      </c>
      <c r="I1470" s="24" t="s">
        <v>68</v>
      </c>
      <c r="J1470" s="24" t="s">
        <v>126</v>
      </c>
      <c r="K1470" s="24">
        <v>1</v>
      </c>
      <c r="L1470" s="24" t="s">
        <v>66</v>
      </c>
      <c r="M1470" s="26">
        <v>46174</v>
      </c>
      <c r="N1470" s="27">
        <v>46174.5625</v>
      </c>
      <c r="O1470" s="27">
        <v>46174.75</v>
      </c>
      <c r="P1470" s="24" t="s">
        <v>2538</v>
      </c>
      <c r="Q1470" s="24" t="s">
        <v>2539</v>
      </c>
      <c r="R1470" s="24" t="s">
        <v>636</v>
      </c>
      <c r="S1470" s="24" t="s">
        <v>198</v>
      </c>
      <c r="T1470" s="24" t="s">
        <v>68</v>
      </c>
      <c r="U1470" s="24" t="s">
        <v>179</v>
      </c>
      <c r="V1470" s="27">
        <v>46174.703472222223</v>
      </c>
      <c r="W1470" s="27">
        <v>46174.731944444444</v>
      </c>
      <c r="Z1470" s="24">
        <v>1</v>
      </c>
      <c r="AA1470" s="24" t="s">
        <v>56</v>
      </c>
      <c r="AB1470" s="24" t="b">
        <v>0</v>
      </c>
      <c r="AC1470" s="61"/>
    </row>
    <row r="1471" spans="2:29" ht="13.7">
      <c r="B1471" s="24" t="s">
        <v>49</v>
      </c>
      <c r="C1471" s="24" t="s">
        <v>64</v>
      </c>
      <c r="D1471" s="24" t="s">
        <v>74</v>
      </c>
      <c r="E1471" s="24">
        <v>270</v>
      </c>
      <c r="F1471" s="26">
        <v>46174</v>
      </c>
      <c r="G1471" s="24" t="s">
        <v>52</v>
      </c>
      <c r="H1471" s="24" t="s">
        <v>53</v>
      </c>
      <c r="I1471" s="24" t="s">
        <v>57</v>
      </c>
      <c r="J1471" s="24" t="s">
        <v>125</v>
      </c>
      <c r="K1471" s="24">
        <v>1</v>
      </c>
      <c r="L1471" s="24" t="s">
        <v>66</v>
      </c>
      <c r="M1471" s="26">
        <v>46175</v>
      </c>
      <c r="N1471" s="27">
        <v>46175.333333333336</v>
      </c>
      <c r="O1471" s="27">
        <v>46175.520833333336</v>
      </c>
      <c r="V1471" s="27"/>
      <c r="W1471" s="27"/>
      <c r="X1471" s="24">
        <v>4</v>
      </c>
      <c r="Y1471" s="24">
        <v>0</v>
      </c>
      <c r="Z1471" s="24">
        <v>4</v>
      </c>
      <c r="AA1471" s="24" t="s">
        <v>56</v>
      </c>
      <c r="AB1471" s="24" t="b">
        <v>0</v>
      </c>
      <c r="AC1471" s="61">
        <v>0</v>
      </c>
    </row>
    <row r="1472" spans="2:29" ht="13.7">
      <c r="B1472" s="24" t="s">
        <v>49</v>
      </c>
      <c r="C1472" s="24" t="s">
        <v>64</v>
      </c>
      <c r="D1472" s="24" t="s">
        <v>74</v>
      </c>
      <c r="E1472" s="24">
        <v>270</v>
      </c>
      <c r="F1472" s="26">
        <v>46174</v>
      </c>
      <c r="G1472" s="24" t="s">
        <v>52</v>
      </c>
      <c r="H1472" s="24" t="s">
        <v>53</v>
      </c>
      <c r="I1472" s="24" t="s">
        <v>57</v>
      </c>
      <c r="J1472" s="24" t="s">
        <v>126</v>
      </c>
      <c r="K1472" s="24">
        <v>1</v>
      </c>
      <c r="L1472" s="24" t="s">
        <v>66</v>
      </c>
      <c r="M1472" s="26">
        <v>46175</v>
      </c>
      <c r="N1472" s="27">
        <v>46175.333333333336</v>
      </c>
      <c r="O1472" s="27">
        <v>46175.520833333336</v>
      </c>
      <c r="P1472" s="24" t="s">
        <v>2540</v>
      </c>
      <c r="Q1472" s="24" t="s">
        <v>2541</v>
      </c>
      <c r="R1472" s="24" t="s">
        <v>155</v>
      </c>
      <c r="S1472" s="24" t="s">
        <v>198</v>
      </c>
      <c r="T1472" s="24" t="s">
        <v>57</v>
      </c>
      <c r="U1472" s="24" t="s">
        <v>514</v>
      </c>
      <c r="V1472" s="27">
        <v>46175.430555555555</v>
      </c>
      <c r="W1472" s="27">
        <v>46175.460416666669</v>
      </c>
      <c r="Z1472" s="24">
        <v>1</v>
      </c>
      <c r="AA1472" s="24" t="s">
        <v>56</v>
      </c>
      <c r="AB1472" s="24" t="b">
        <v>0</v>
      </c>
      <c r="AC1472" s="61"/>
    </row>
    <row r="1473" spans="2:29" ht="13.7">
      <c r="B1473" s="24" t="s">
        <v>49</v>
      </c>
      <c r="C1473" s="24" t="s">
        <v>64</v>
      </c>
      <c r="D1473" s="24" t="s">
        <v>74</v>
      </c>
      <c r="E1473" s="24">
        <v>270</v>
      </c>
      <c r="F1473" s="26">
        <v>46174</v>
      </c>
      <c r="G1473" s="24" t="s">
        <v>52</v>
      </c>
      <c r="H1473" s="24" t="s">
        <v>53</v>
      </c>
      <c r="I1473" s="24" t="s">
        <v>57</v>
      </c>
      <c r="J1473" s="24" t="s">
        <v>126</v>
      </c>
      <c r="K1473" s="24">
        <v>1</v>
      </c>
      <c r="L1473" s="24" t="s">
        <v>66</v>
      </c>
      <c r="M1473" s="26">
        <v>46175</v>
      </c>
      <c r="N1473" s="27">
        <v>46175.333333333336</v>
      </c>
      <c r="O1473" s="27">
        <v>46175.520833333336</v>
      </c>
      <c r="P1473" s="24" t="s">
        <v>2542</v>
      </c>
      <c r="Q1473" s="24" t="s">
        <v>2543</v>
      </c>
      <c r="R1473" s="24" t="s">
        <v>165</v>
      </c>
      <c r="T1473" s="24" t="s">
        <v>57</v>
      </c>
      <c r="U1473" s="24" t="s">
        <v>514</v>
      </c>
      <c r="V1473" s="27">
        <v>46175.334722222222</v>
      </c>
      <c r="W1473" s="27">
        <v>46175.352777777778</v>
      </c>
      <c r="Z1473" s="24">
        <v>1</v>
      </c>
      <c r="AA1473" s="24" t="s">
        <v>56</v>
      </c>
      <c r="AB1473" s="24" t="b">
        <v>0</v>
      </c>
      <c r="AC1473" s="61"/>
    </row>
    <row r="1474" spans="2:29" ht="13.7">
      <c r="B1474" s="24" t="s">
        <v>49</v>
      </c>
      <c r="C1474" s="24" t="s">
        <v>64</v>
      </c>
      <c r="D1474" s="24" t="s">
        <v>74</v>
      </c>
      <c r="E1474" s="24">
        <v>270</v>
      </c>
      <c r="F1474" s="26">
        <v>46174</v>
      </c>
      <c r="G1474" s="24" t="s">
        <v>52</v>
      </c>
      <c r="H1474" s="24" t="s">
        <v>53</v>
      </c>
      <c r="I1474" s="24" t="s">
        <v>57</v>
      </c>
      <c r="J1474" s="24" t="s">
        <v>126</v>
      </c>
      <c r="K1474" s="24">
        <v>1</v>
      </c>
      <c r="L1474" s="24" t="s">
        <v>66</v>
      </c>
      <c r="M1474" s="26">
        <v>46175</v>
      </c>
      <c r="N1474" s="27">
        <v>46175.333333333336</v>
      </c>
      <c r="O1474" s="27">
        <v>46175.520833333336</v>
      </c>
      <c r="P1474" s="24" t="s">
        <v>2544</v>
      </c>
      <c r="Q1474" s="24" t="s">
        <v>2545</v>
      </c>
      <c r="R1474" s="24" t="s">
        <v>182</v>
      </c>
      <c r="T1474" s="24" t="s">
        <v>57</v>
      </c>
      <c r="U1474" s="24" t="s">
        <v>514</v>
      </c>
      <c r="V1474" s="27">
        <v>46175.481249999997</v>
      </c>
      <c r="W1474" s="27">
        <v>46175.506249999999</v>
      </c>
      <c r="Z1474" s="24">
        <v>1</v>
      </c>
      <c r="AA1474" s="24" t="s">
        <v>56</v>
      </c>
      <c r="AB1474" s="24" t="b">
        <v>0</v>
      </c>
      <c r="AC1474" s="61"/>
    </row>
    <row r="1475" spans="2:29" ht="13.7">
      <c r="B1475" s="24" t="s">
        <v>49</v>
      </c>
      <c r="C1475" s="24" t="s">
        <v>64</v>
      </c>
      <c r="D1475" s="24" t="s">
        <v>74</v>
      </c>
      <c r="E1475" s="24">
        <v>270</v>
      </c>
      <c r="F1475" s="26">
        <v>46174</v>
      </c>
      <c r="G1475" s="24" t="s">
        <v>52</v>
      </c>
      <c r="H1475" s="24" t="s">
        <v>53</v>
      </c>
      <c r="I1475" s="24" t="s">
        <v>57</v>
      </c>
      <c r="J1475" s="24" t="s">
        <v>126</v>
      </c>
      <c r="K1475" s="24">
        <v>1</v>
      </c>
      <c r="L1475" s="24" t="s">
        <v>66</v>
      </c>
      <c r="M1475" s="26">
        <v>46175</v>
      </c>
      <c r="N1475" s="27">
        <v>46175.333333333336</v>
      </c>
      <c r="O1475" s="27">
        <v>46175.520833333336</v>
      </c>
      <c r="P1475" s="24" t="s">
        <v>2546</v>
      </c>
      <c r="Q1475" s="24" t="s">
        <v>2547</v>
      </c>
      <c r="R1475" s="24" t="s">
        <v>185</v>
      </c>
      <c r="T1475" s="24" t="s">
        <v>57</v>
      </c>
      <c r="U1475" s="24" t="s">
        <v>514</v>
      </c>
      <c r="V1475" s="27">
        <v>46175.382638888892</v>
      </c>
      <c r="W1475" s="27">
        <v>46175.407638888886</v>
      </c>
      <c r="Z1475" s="24">
        <v>1</v>
      </c>
      <c r="AA1475" s="24" t="s">
        <v>56</v>
      </c>
      <c r="AB1475" s="24" t="b">
        <v>0</v>
      </c>
      <c r="AC1475" s="61"/>
    </row>
    <row r="1476" spans="2:29" ht="13.7">
      <c r="B1476" s="24" t="s">
        <v>49</v>
      </c>
      <c r="C1476" s="24" t="s">
        <v>64</v>
      </c>
      <c r="D1476" s="24" t="s">
        <v>74</v>
      </c>
      <c r="E1476" s="24">
        <v>270</v>
      </c>
      <c r="F1476" s="26">
        <v>46174</v>
      </c>
      <c r="G1476" s="24" t="s">
        <v>52</v>
      </c>
      <c r="H1476" s="24" t="s">
        <v>53</v>
      </c>
      <c r="I1476" s="24" t="s">
        <v>59</v>
      </c>
      <c r="J1476" s="24" t="s">
        <v>125</v>
      </c>
      <c r="K1476" s="24">
        <v>1</v>
      </c>
      <c r="L1476" s="24" t="s">
        <v>66</v>
      </c>
      <c r="M1476" s="26">
        <v>46188</v>
      </c>
      <c r="N1476" s="27">
        <v>46188.541666666664</v>
      </c>
      <c r="O1476" s="27">
        <v>46188.729166666664</v>
      </c>
      <c r="V1476" s="27"/>
      <c r="W1476" s="27"/>
      <c r="X1476" s="24">
        <v>4</v>
      </c>
      <c r="Y1476" s="24">
        <v>0</v>
      </c>
      <c r="Z1476" s="24">
        <v>4</v>
      </c>
      <c r="AA1476" s="24" t="s">
        <v>56</v>
      </c>
      <c r="AB1476" s="24" t="b">
        <v>0</v>
      </c>
      <c r="AC1476" s="61">
        <v>0</v>
      </c>
    </row>
    <row r="1477" spans="2:29" ht="13.7">
      <c r="B1477" s="24" t="s">
        <v>49</v>
      </c>
      <c r="C1477" s="24" t="s">
        <v>64</v>
      </c>
      <c r="D1477" s="24" t="s">
        <v>74</v>
      </c>
      <c r="E1477" s="24">
        <v>270</v>
      </c>
      <c r="F1477" s="26">
        <v>46174</v>
      </c>
      <c r="G1477" s="24" t="s">
        <v>52</v>
      </c>
      <c r="H1477" s="24" t="s">
        <v>53</v>
      </c>
      <c r="I1477" s="24" t="s">
        <v>59</v>
      </c>
      <c r="J1477" s="24" t="s">
        <v>126</v>
      </c>
      <c r="K1477" s="24">
        <v>1</v>
      </c>
      <c r="L1477" s="24" t="s">
        <v>66</v>
      </c>
      <c r="M1477" s="26">
        <v>46188</v>
      </c>
      <c r="N1477" s="27">
        <v>46188.541666666664</v>
      </c>
      <c r="O1477" s="27">
        <v>46188.729166666664</v>
      </c>
      <c r="P1477" s="24" t="s">
        <v>2548</v>
      </c>
      <c r="Q1477" s="24" t="s">
        <v>2549</v>
      </c>
      <c r="R1477" s="24" t="s">
        <v>217</v>
      </c>
      <c r="T1477" s="24" t="s">
        <v>59</v>
      </c>
      <c r="U1477" s="24" t="s">
        <v>411</v>
      </c>
      <c r="V1477" s="27">
        <v>46188.682638888888</v>
      </c>
      <c r="W1477" s="27">
        <v>46188.709722222222</v>
      </c>
      <c r="Z1477" s="24">
        <v>1</v>
      </c>
      <c r="AA1477" s="24" t="s">
        <v>56</v>
      </c>
      <c r="AB1477" s="24" t="b">
        <v>0</v>
      </c>
      <c r="AC1477" s="61"/>
    </row>
    <row r="1478" spans="2:29" ht="13.7">
      <c r="B1478" s="24" t="s">
        <v>49</v>
      </c>
      <c r="C1478" s="24" t="s">
        <v>64</v>
      </c>
      <c r="D1478" s="24" t="s">
        <v>74</v>
      </c>
      <c r="E1478" s="24">
        <v>270</v>
      </c>
      <c r="F1478" s="26">
        <v>46174</v>
      </c>
      <c r="G1478" s="24" t="s">
        <v>52</v>
      </c>
      <c r="H1478" s="24" t="s">
        <v>53</v>
      </c>
      <c r="I1478" s="24" t="s">
        <v>59</v>
      </c>
      <c r="J1478" s="24" t="s">
        <v>126</v>
      </c>
      <c r="K1478" s="24">
        <v>1</v>
      </c>
      <c r="L1478" s="24" t="s">
        <v>66</v>
      </c>
      <c r="M1478" s="26">
        <v>46188</v>
      </c>
      <c r="N1478" s="27">
        <v>46188.541666666664</v>
      </c>
      <c r="O1478" s="27">
        <v>46188.729166666664</v>
      </c>
      <c r="P1478" s="24" t="s">
        <v>2550</v>
      </c>
      <c r="Q1478" s="24" t="s">
        <v>2551</v>
      </c>
      <c r="R1478" s="24" t="s">
        <v>281</v>
      </c>
      <c r="T1478" s="24" t="s">
        <v>59</v>
      </c>
      <c r="U1478" s="24" t="s">
        <v>411</v>
      </c>
      <c r="V1478" s="27">
        <v>46188.640277777777</v>
      </c>
      <c r="W1478" s="27">
        <v>46188.674305555556</v>
      </c>
      <c r="Z1478" s="24">
        <v>1</v>
      </c>
      <c r="AA1478" s="24" t="s">
        <v>56</v>
      </c>
      <c r="AB1478" s="24" t="b">
        <v>0</v>
      </c>
      <c r="AC1478" s="61"/>
    </row>
    <row r="1479" spans="2:29" ht="13.7">
      <c r="B1479" s="24" t="s">
        <v>49</v>
      </c>
      <c r="C1479" s="24" t="s">
        <v>64</v>
      </c>
      <c r="D1479" s="24" t="s">
        <v>74</v>
      </c>
      <c r="E1479" s="24">
        <v>270</v>
      </c>
      <c r="F1479" s="26">
        <v>46174</v>
      </c>
      <c r="G1479" s="24" t="s">
        <v>52</v>
      </c>
      <c r="H1479" s="24" t="s">
        <v>53</v>
      </c>
      <c r="I1479" s="24" t="s">
        <v>59</v>
      </c>
      <c r="J1479" s="24" t="s">
        <v>126</v>
      </c>
      <c r="K1479" s="24">
        <v>1</v>
      </c>
      <c r="L1479" s="24" t="s">
        <v>66</v>
      </c>
      <c r="M1479" s="26">
        <v>46188</v>
      </c>
      <c r="N1479" s="27">
        <v>46188.541666666664</v>
      </c>
      <c r="O1479" s="27">
        <v>46188.729166666664</v>
      </c>
      <c r="P1479" s="24" t="s">
        <v>2552</v>
      </c>
      <c r="Q1479" s="24" t="s">
        <v>2553</v>
      </c>
      <c r="R1479" s="24" t="s">
        <v>217</v>
      </c>
      <c r="T1479" s="24" t="s">
        <v>59</v>
      </c>
      <c r="U1479" s="24" t="s">
        <v>411</v>
      </c>
      <c r="V1479" s="27">
        <v>46188.589583333334</v>
      </c>
      <c r="W1479" s="27">
        <v>46188.60833333333</v>
      </c>
      <c r="Z1479" s="24">
        <v>1</v>
      </c>
      <c r="AA1479" s="24" t="s">
        <v>56</v>
      </c>
      <c r="AB1479" s="24" t="b">
        <v>0</v>
      </c>
      <c r="AC1479" s="61"/>
    </row>
    <row r="1480" spans="2:29" ht="13.7">
      <c r="B1480" s="24" t="s">
        <v>49</v>
      </c>
      <c r="C1480" s="24" t="s">
        <v>64</v>
      </c>
      <c r="D1480" s="24" t="s">
        <v>74</v>
      </c>
      <c r="E1480" s="24">
        <v>270</v>
      </c>
      <c r="F1480" s="26">
        <v>46174</v>
      </c>
      <c r="G1480" s="24" t="s">
        <v>52</v>
      </c>
      <c r="H1480" s="24" t="s">
        <v>53</v>
      </c>
      <c r="I1480" s="24" t="s">
        <v>59</v>
      </c>
      <c r="J1480" s="24" t="s">
        <v>126</v>
      </c>
      <c r="K1480" s="24">
        <v>1</v>
      </c>
      <c r="L1480" s="24" t="s">
        <v>66</v>
      </c>
      <c r="M1480" s="26">
        <v>46188</v>
      </c>
      <c r="N1480" s="27">
        <v>46188.541666666664</v>
      </c>
      <c r="O1480" s="27">
        <v>46188.729166666664</v>
      </c>
      <c r="P1480" s="24" t="s">
        <v>2554</v>
      </c>
      <c r="Q1480" s="24" t="s">
        <v>2555</v>
      </c>
      <c r="R1480" s="24" t="s">
        <v>281</v>
      </c>
      <c r="T1480" s="24" t="s">
        <v>59</v>
      </c>
      <c r="U1480" s="24" t="s">
        <v>411</v>
      </c>
      <c r="V1480" s="27">
        <v>46188.54583333333</v>
      </c>
      <c r="W1480" s="27">
        <v>46188.572916666664</v>
      </c>
      <c r="Z1480" s="24">
        <v>1</v>
      </c>
      <c r="AA1480" s="24" t="s">
        <v>56</v>
      </c>
      <c r="AB1480" s="24" t="b">
        <v>0</v>
      </c>
      <c r="AC1480" s="61"/>
    </row>
    <row r="1481" spans="2:29" ht="13.7">
      <c r="B1481" s="24" t="s">
        <v>49</v>
      </c>
      <c r="C1481" s="24" t="s">
        <v>64</v>
      </c>
      <c r="D1481" s="24" t="s">
        <v>74</v>
      </c>
      <c r="E1481" s="24">
        <v>270</v>
      </c>
      <c r="F1481" s="26">
        <v>46204</v>
      </c>
      <c r="G1481" s="24" t="s">
        <v>52</v>
      </c>
      <c r="H1481" s="24" t="s">
        <v>53</v>
      </c>
      <c r="I1481" s="24" t="s">
        <v>57</v>
      </c>
      <c r="J1481" s="24" t="s">
        <v>125</v>
      </c>
      <c r="K1481" s="24">
        <v>1</v>
      </c>
      <c r="L1481" s="24" t="s">
        <v>66</v>
      </c>
      <c r="M1481" s="26">
        <v>46208</v>
      </c>
      <c r="N1481" s="27">
        <v>46208.354166666664</v>
      </c>
      <c r="O1481" s="27">
        <v>46208.541666666664</v>
      </c>
      <c r="V1481" s="27"/>
      <c r="W1481" s="27"/>
      <c r="X1481" s="24">
        <v>4</v>
      </c>
      <c r="Y1481" s="24">
        <v>0</v>
      </c>
      <c r="Z1481" s="24">
        <v>4</v>
      </c>
      <c r="AA1481" s="24" t="s">
        <v>58</v>
      </c>
      <c r="AB1481" s="24" t="b">
        <v>0</v>
      </c>
      <c r="AC1481" s="61">
        <v>0</v>
      </c>
    </row>
    <row r="1482" spans="2:29" ht="13.7">
      <c r="B1482" s="24" t="s">
        <v>49</v>
      </c>
      <c r="C1482" s="24" t="s">
        <v>64</v>
      </c>
      <c r="D1482" s="24" t="s">
        <v>74</v>
      </c>
      <c r="E1482" s="24">
        <v>270</v>
      </c>
      <c r="F1482" s="26">
        <v>46204</v>
      </c>
      <c r="G1482" s="24" t="s">
        <v>52</v>
      </c>
      <c r="H1482" s="24" t="s">
        <v>53</v>
      </c>
      <c r="I1482" s="24" t="s">
        <v>57</v>
      </c>
      <c r="J1482" s="24" t="s">
        <v>126</v>
      </c>
      <c r="K1482" s="24">
        <v>1</v>
      </c>
      <c r="L1482" s="24" t="s">
        <v>66</v>
      </c>
      <c r="M1482" s="26">
        <v>46208</v>
      </c>
      <c r="N1482" s="27">
        <v>46208.354166666664</v>
      </c>
      <c r="O1482" s="27">
        <v>46208.541666666664</v>
      </c>
      <c r="P1482" s="24" t="s">
        <v>2556</v>
      </c>
      <c r="Q1482" s="24" t="s">
        <v>2557</v>
      </c>
      <c r="R1482" s="24" t="s">
        <v>182</v>
      </c>
      <c r="S1482" s="24" t="s">
        <v>198</v>
      </c>
      <c r="T1482" s="24" t="s">
        <v>57</v>
      </c>
      <c r="U1482" s="24" t="s">
        <v>169</v>
      </c>
      <c r="V1482" s="27">
        <v>46208.35833333333</v>
      </c>
      <c r="W1482" s="27">
        <v>46208.393055555556</v>
      </c>
      <c r="Z1482" s="24">
        <v>1</v>
      </c>
      <c r="AA1482" s="24" t="s">
        <v>58</v>
      </c>
      <c r="AB1482" s="24" t="b">
        <v>0</v>
      </c>
      <c r="AC1482" s="61"/>
    </row>
    <row r="1483" spans="2:29" ht="13.7">
      <c r="B1483" s="24" t="s">
        <v>49</v>
      </c>
      <c r="C1483" s="24" t="s">
        <v>64</v>
      </c>
      <c r="D1483" s="24" t="s">
        <v>74</v>
      </c>
      <c r="E1483" s="24">
        <v>270</v>
      </c>
      <c r="F1483" s="26">
        <v>46204</v>
      </c>
      <c r="G1483" s="24" t="s">
        <v>52</v>
      </c>
      <c r="H1483" s="24" t="s">
        <v>53</v>
      </c>
      <c r="I1483" s="24" t="s">
        <v>57</v>
      </c>
      <c r="J1483" s="24" t="s">
        <v>126</v>
      </c>
      <c r="K1483" s="24">
        <v>1</v>
      </c>
      <c r="L1483" s="24" t="s">
        <v>66</v>
      </c>
      <c r="M1483" s="26">
        <v>46208</v>
      </c>
      <c r="N1483" s="27">
        <v>46208.354166666664</v>
      </c>
      <c r="O1483" s="27">
        <v>46208.541666666664</v>
      </c>
      <c r="P1483" s="24" t="s">
        <v>2558</v>
      </c>
      <c r="Q1483" s="24" t="s">
        <v>2559</v>
      </c>
      <c r="R1483" s="24" t="s">
        <v>182</v>
      </c>
      <c r="S1483" s="24" t="s">
        <v>213</v>
      </c>
      <c r="T1483" s="24" t="s">
        <v>57</v>
      </c>
      <c r="U1483" s="24" t="s">
        <v>169</v>
      </c>
      <c r="V1483" s="27">
        <v>46208.49722222222</v>
      </c>
      <c r="W1483" s="27">
        <v>46208.525000000001</v>
      </c>
      <c r="Z1483" s="24">
        <v>1</v>
      </c>
      <c r="AA1483" s="24" t="s">
        <v>58</v>
      </c>
      <c r="AB1483" s="24" t="b">
        <v>0</v>
      </c>
      <c r="AC1483" s="61"/>
    </row>
    <row r="1484" spans="2:29" ht="13.7">
      <c r="B1484" s="24" t="s">
        <v>49</v>
      </c>
      <c r="C1484" s="24" t="s">
        <v>64</v>
      </c>
      <c r="D1484" s="24" t="s">
        <v>74</v>
      </c>
      <c r="E1484" s="24">
        <v>270</v>
      </c>
      <c r="F1484" s="26">
        <v>46204</v>
      </c>
      <c r="G1484" s="24" t="s">
        <v>52</v>
      </c>
      <c r="H1484" s="24" t="s">
        <v>53</v>
      </c>
      <c r="I1484" s="24" t="s">
        <v>57</v>
      </c>
      <c r="J1484" s="24" t="s">
        <v>126</v>
      </c>
      <c r="K1484" s="24">
        <v>1</v>
      </c>
      <c r="L1484" s="24" t="s">
        <v>66</v>
      </c>
      <c r="M1484" s="26">
        <v>46208</v>
      </c>
      <c r="N1484" s="27">
        <v>46208.354166666664</v>
      </c>
      <c r="O1484" s="27">
        <v>46208.541666666664</v>
      </c>
      <c r="P1484" s="24" t="s">
        <v>2560</v>
      </c>
      <c r="Q1484" s="24" t="s">
        <v>2561</v>
      </c>
      <c r="R1484" s="24" t="s">
        <v>155</v>
      </c>
      <c r="T1484" s="24" t="s">
        <v>57</v>
      </c>
      <c r="U1484" s="24" t="s">
        <v>169</v>
      </c>
      <c r="V1484" s="27">
        <v>46208.40902777778</v>
      </c>
      <c r="W1484" s="27">
        <v>46208.439583333333</v>
      </c>
      <c r="Z1484" s="24">
        <v>1</v>
      </c>
      <c r="AA1484" s="24" t="s">
        <v>58</v>
      </c>
      <c r="AB1484" s="24" t="b">
        <v>0</v>
      </c>
      <c r="AC1484" s="61"/>
    </row>
    <row r="1485" spans="2:29" ht="13.7">
      <c r="B1485" s="24" t="s">
        <v>49</v>
      </c>
      <c r="C1485" s="24" t="s">
        <v>64</v>
      </c>
      <c r="D1485" s="24" t="s">
        <v>74</v>
      </c>
      <c r="E1485" s="24">
        <v>270</v>
      </c>
      <c r="F1485" s="26">
        <v>46204</v>
      </c>
      <c r="G1485" s="24" t="s">
        <v>52</v>
      </c>
      <c r="H1485" s="24" t="s">
        <v>53</v>
      </c>
      <c r="I1485" s="24" t="s">
        <v>57</v>
      </c>
      <c r="J1485" s="24" t="s">
        <v>126</v>
      </c>
      <c r="K1485" s="24">
        <v>1</v>
      </c>
      <c r="L1485" s="24" t="s">
        <v>66</v>
      </c>
      <c r="M1485" s="26">
        <v>46208</v>
      </c>
      <c r="N1485" s="27">
        <v>46208.354166666664</v>
      </c>
      <c r="O1485" s="27">
        <v>46208.541666666664</v>
      </c>
      <c r="P1485" s="24" t="s">
        <v>2562</v>
      </c>
      <c r="Q1485" s="24" t="s">
        <v>2563</v>
      </c>
      <c r="R1485" s="24" t="s">
        <v>159</v>
      </c>
      <c r="T1485" s="24" t="s">
        <v>57</v>
      </c>
      <c r="U1485" s="24" t="s">
        <v>169</v>
      </c>
      <c r="V1485" s="27">
        <v>46208.455555555556</v>
      </c>
      <c r="W1485" s="27">
        <v>46208.482638888891</v>
      </c>
      <c r="Z1485" s="24">
        <v>1</v>
      </c>
      <c r="AA1485" s="24" t="s">
        <v>58</v>
      </c>
      <c r="AB1485" s="24" t="b">
        <v>0</v>
      </c>
      <c r="AC1485" s="61"/>
    </row>
    <row r="1486" spans="2:29" ht="13.7">
      <c r="B1486" s="24" t="s">
        <v>49</v>
      </c>
      <c r="C1486" s="24" t="s">
        <v>64</v>
      </c>
      <c r="D1486" s="24" t="s">
        <v>74</v>
      </c>
      <c r="E1486" s="24">
        <v>270</v>
      </c>
      <c r="F1486" s="26">
        <v>46204</v>
      </c>
      <c r="G1486" s="24" t="s">
        <v>52</v>
      </c>
      <c r="H1486" s="24" t="s">
        <v>53</v>
      </c>
      <c r="I1486" s="24" t="s">
        <v>68</v>
      </c>
      <c r="J1486" s="24" t="s">
        <v>125</v>
      </c>
      <c r="K1486" s="24">
        <v>1</v>
      </c>
      <c r="L1486" s="24" t="s">
        <v>66</v>
      </c>
      <c r="M1486" s="26">
        <v>46212</v>
      </c>
      <c r="N1486" s="27">
        <v>46212.333333333336</v>
      </c>
      <c r="O1486" s="27">
        <v>46212.520833333336</v>
      </c>
      <c r="V1486" s="27"/>
      <c r="W1486" s="27"/>
      <c r="X1486" s="24">
        <v>4</v>
      </c>
      <c r="Y1486" s="24">
        <v>0</v>
      </c>
      <c r="Z1486" s="24">
        <v>4</v>
      </c>
      <c r="AA1486" s="24" t="s">
        <v>58</v>
      </c>
      <c r="AB1486" s="24" t="b">
        <v>0</v>
      </c>
      <c r="AC1486" s="61">
        <v>0</v>
      </c>
    </row>
    <row r="1487" spans="2:29" ht="13.7">
      <c r="B1487" s="24" t="s">
        <v>49</v>
      </c>
      <c r="C1487" s="24" t="s">
        <v>64</v>
      </c>
      <c r="D1487" s="24" t="s">
        <v>74</v>
      </c>
      <c r="E1487" s="24">
        <v>270</v>
      </c>
      <c r="F1487" s="26">
        <v>46204</v>
      </c>
      <c r="G1487" s="24" t="s">
        <v>52</v>
      </c>
      <c r="H1487" s="24" t="s">
        <v>53</v>
      </c>
      <c r="I1487" s="24" t="s">
        <v>68</v>
      </c>
      <c r="J1487" s="24" t="s">
        <v>126</v>
      </c>
      <c r="K1487" s="24">
        <v>1</v>
      </c>
      <c r="L1487" s="24" t="s">
        <v>66</v>
      </c>
      <c r="M1487" s="26">
        <v>46212</v>
      </c>
      <c r="N1487" s="27">
        <v>46212.333333333336</v>
      </c>
      <c r="O1487" s="27">
        <v>46212.520833333336</v>
      </c>
      <c r="P1487" s="24" t="s">
        <v>2564</v>
      </c>
      <c r="Q1487" s="24" t="s">
        <v>2565</v>
      </c>
      <c r="R1487" s="24" t="s">
        <v>636</v>
      </c>
      <c r="S1487" s="24" t="s">
        <v>198</v>
      </c>
      <c r="T1487" s="24" t="s">
        <v>68</v>
      </c>
      <c r="U1487" s="24" t="s">
        <v>179</v>
      </c>
      <c r="V1487" s="27">
        <v>46212.337500000001</v>
      </c>
      <c r="W1487" s="27">
        <v>46212.367361111108</v>
      </c>
      <c r="Z1487" s="24">
        <v>1</v>
      </c>
      <c r="AA1487" s="24" t="s">
        <v>58</v>
      </c>
      <c r="AB1487" s="24" t="b">
        <v>0</v>
      </c>
      <c r="AC1487" s="61"/>
    </row>
    <row r="1488" spans="2:29" ht="13.7">
      <c r="B1488" s="24" t="s">
        <v>49</v>
      </c>
      <c r="C1488" s="24" t="s">
        <v>64</v>
      </c>
      <c r="D1488" s="24" t="s">
        <v>74</v>
      </c>
      <c r="E1488" s="24">
        <v>270</v>
      </c>
      <c r="F1488" s="26">
        <v>46204</v>
      </c>
      <c r="G1488" s="24" t="s">
        <v>52</v>
      </c>
      <c r="H1488" s="24" t="s">
        <v>53</v>
      </c>
      <c r="I1488" s="24" t="s">
        <v>68</v>
      </c>
      <c r="J1488" s="24" t="s">
        <v>126</v>
      </c>
      <c r="K1488" s="24">
        <v>1</v>
      </c>
      <c r="L1488" s="24" t="s">
        <v>66</v>
      </c>
      <c r="M1488" s="26">
        <v>46212</v>
      </c>
      <c r="N1488" s="27">
        <v>46212.333333333336</v>
      </c>
      <c r="O1488" s="27">
        <v>46212.520833333336</v>
      </c>
      <c r="P1488" s="24" t="s">
        <v>2566</v>
      </c>
      <c r="Q1488" s="24" t="s">
        <v>2567</v>
      </c>
      <c r="R1488" s="24" t="s">
        <v>749</v>
      </c>
      <c r="T1488" s="24" t="s">
        <v>68</v>
      </c>
      <c r="U1488" s="24" t="s">
        <v>179</v>
      </c>
      <c r="V1488" s="27">
        <v>46212.388194444444</v>
      </c>
      <c r="W1488" s="27">
        <v>46212.416666666664</v>
      </c>
      <c r="Z1488" s="24">
        <v>1</v>
      </c>
      <c r="AA1488" s="24" t="s">
        <v>58</v>
      </c>
      <c r="AB1488" s="24" t="b">
        <v>0</v>
      </c>
      <c r="AC1488" s="61"/>
    </row>
    <row r="1489" spans="2:29" ht="13.7">
      <c r="B1489" s="24" t="s">
        <v>49</v>
      </c>
      <c r="C1489" s="24" t="s">
        <v>64</v>
      </c>
      <c r="D1489" s="24" t="s">
        <v>74</v>
      </c>
      <c r="E1489" s="24">
        <v>270</v>
      </c>
      <c r="F1489" s="26">
        <v>46204</v>
      </c>
      <c r="G1489" s="24" t="s">
        <v>52</v>
      </c>
      <c r="H1489" s="24" t="s">
        <v>53</v>
      </c>
      <c r="I1489" s="24" t="s">
        <v>68</v>
      </c>
      <c r="J1489" s="24" t="s">
        <v>126</v>
      </c>
      <c r="K1489" s="24">
        <v>1</v>
      </c>
      <c r="L1489" s="24" t="s">
        <v>66</v>
      </c>
      <c r="M1489" s="26">
        <v>46212</v>
      </c>
      <c r="N1489" s="27">
        <v>46212.333333333336</v>
      </c>
      <c r="O1489" s="27">
        <v>46212.520833333336</v>
      </c>
      <c r="P1489" s="24" t="s">
        <v>2568</v>
      </c>
      <c r="Q1489" s="24" t="s">
        <v>2569</v>
      </c>
      <c r="R1489" s="24" t="s">
        <v>636</v>
      </c>
      <c r="T1489" s="24" t="s">
        <v>68</v>
      </c>
      <c r="U1489" s="24" t="s">
        <v>179</v>
      </c>
      <c r="V1489" s="27">
        <v>46212.479861111111</v>
      </c>
      <c r="W1489" s="27">
        <v>46212.507638888892</v>
      </c>
      <c r="Z1489" s="24">
        <v>1</v>
      </c>
      <c r="AA1489" s="24" t="s">
        <v>58</v>
      </c>
      <c r="AB1489" s="24" t="b">
        <v>0</v>
      </c>
      <c r="AC1489" s="61"/>
    </row>
    <row r="1490" spans="2:29" ht="13.7">
      <c r="B1490" s="24" t="s">
        <v>49</v>
      </c>
      <c r="C1490" s="24" t="s">
        <v>64</v>
      </c>
      <c r="D1490" s="24" t="s">
        <v>74</v>
      </c>
      <c r="E1490" s="24">
        <v>270</v>
      </c>
      <c r="F1490" s="26">
        <v>46204</v>
      </c>
      <c r="G1490" s="24" t="s">
        <v>52</v>
      </c>
      <c r="H1490" s="24" t="s">
        <v>53</v>
      </c>
      <c r="I1490" s="24" t="s">
        <v>68</v>
      </c>
      <c r="J1490" s="24" t="s">
        <v>126</v>
      </c>
      <c r="K1490" s="24">
        <v>1</v>
      </c>
      <c r="L1490" s="24" t="s">
        <v>66</v>
      </c>
      <c r="M1490" s="26">
        <v>46212</v>
      </c>
      <c r="N1490" s="27">
        <v>46212.333333333336</v>
      </c>
      <c r="O1490" s="27">
        <v>46212.520833333336</v>
      </c>
      <c r="P1490" s="24" t="s">
        <v>2570</v>
      </c>
      <c r="Q1490" s="24" t="s">
        <v>2571</v>
      </c>
      <c r="R1490" s="24" t="s">
        <v>633</v>
      </c>
      <c r="T1490" s="24" t="s">
        <v>68</v>
      </c>
      <c r="U1490" s="24" t="s">
        <v>179</v>
      </c>
      <c r="V1490" s="27">
        <v>46212.432638888888</v>
      </c>
      <c r="W1490" s="27">
        <v>46212.463194444441</v>
      </c>
      <c r="Z1490" s="24">
        <v>1</v>
      </c>
      <c r="AA1490" s="24" t="s">
        <v>58</v>
      </c>
      <c r="AB1490" s="24" t="b">
        <v>0</v>
      </c>
      <c r="AC1490" s="61"/>
    </row>
    <row r="1491" spans="2:29" ht="13.7">
      <c r="B1491" s="24" t="s">
        <v>49</v>
      </c>
      <c r="C1491" s="24" t="s">
        <v>64</v>
      </c>
      <c r="D1491" s="24" t="s">
        <v>74</v>
      </c>
      <c r="E1491" s="24">
        <v>270</v>
      </c>
      <c r="F1491" s="26">
        <v>46204</v>
      </c>
      <c r="G1491" s="24" t="s">
        <v>52</v>
      </c>
      <c r="H1491" s="24" t="s">
        <v>53</v>
      </c>
      <c r="I1491" s="24" t="s">
        <v>59</v>
      </c>
      <c r="J1491" s="24" t="s">
        <v>125</v>
      </c>
      <c r="K1491" s="24">
        <v>1</v>
      </c>
      <c r="L1491" s="24" t="s">
        <v>66</v>
      </c>
      <c r="M1491" s="26">
        <v>46234</v>
      </c>
      <c r="N1491" s="27">
        <v>46234.541666666664</v>
      </c>
      <c r="O1491" s="27">
        <v>46234.729166666664</v>
      </c>
      <c r="V1491" s="27"/>
      <c r="W1491" s="27"/>
      <c r="X1491" s="24">
        <v>4</v>
      </c>
      <c r="Y1491" s="24">
        <v>0</v>
      </c>
      <c r="Z1491" s="24">
        <v>4</v>
      </c>
      <c r="AA1491" s="24" t="s">
        <v>58</v>
      </c>
      <c r="AB1491" s="24" t="b">
        <v>0</v>
      </c>
      <c r="AC1491" s="61">
        <v>0</v>
      </c>
    </row>
    <row r="1492" spans="2:29" ht="13.7">
      <c r="B1492" s="24" t="s">
        <v>49</v>
      </c>
      <c r="C1492" s="24" t="s">
        <v>64</v>
      </c>
      <c r="D1492" s="24" t="s">
        <v>74</v>
      </c>
      <c r="E1492" s="24">
        <v>270</v>
      </c>
      <c r="F1492" s="26">
        <v>46204</v>
      </c>
      <c r="G1492" s="24" t="s">
        <v>52</v>
      </c>
      <c r="H1492" s="24" t="s">
        <v>53</v>
      </c>
      <c r="I1492" s="24" t="s">
        <v>59</v>
      </c>
      <c r="J1492" s="24" t="s">
        <v>126</v>
      </c>
      <c r="K1492" s="24">
        <v>1</v>
      </c>
      <c r="L1492" s="24" t="s">
        <v>66</v>
      </c>
      <c r="M1492" s="26">
        <v>46234</v>
      </c>
      <c r="N1492" s="27">
        <v>46234.541666666664</v>
      </c>
      <c r="O1492" s="27">
        <v>46234.729166666664</v>
      </c>
      <c r="P1492" s="24" t="s">
        <v>2572</v>
      </c>
      <c r="Q1492" s="24" t="s">
        <v>2573</v>
      </c>
      <c r="R1492" s="24" t="s">
        <v>281</v>
      </c>
      <c r="T1492" s="24" t="s">
        <v>59</v>
      </c>
      <c r="U1492" s="24" t="s">
        <v>341</v>
      </c>
      <c r="V1492" s="27">
        <v>46234.547222222223</v>
      </c>
      <c r="W1492" s="27">
        <v>46234.574999999997</v>
      </c>
      <c r="Z1492" s="24">
        <v>1</v>
      </c>
      <c r="AA1492" s="24" t="s">
        <v>58</v>
      </c>
      <c r="AB1492" s="24" t="b">
        <v>0</v>
      </c>
      <c r="AC1492" s="61"/>
    </row>
    <row r="1493" spans="2:29" ht="13.7">
      <c r="B1493" s="24" t="s">
        <v>49</v>
      </c>
      <c r="C1493" s="24" t="s">
        <v>64</v>
      </c>
      <c r="D1493" s="24" t="s">
        <v>74</v>
      </c>
      <c r="E1493" s="24">
        <v>270</v>
      </c>
      <c r="F1493" s="26">
        <v>46204</v>
      </c>
      <c r="G1493" s="24" t="s">
        <v>52</v>
      </c>
      <c r="H1493" s="24" t="s">
        <v>53</v>
      </c>
      <c r="I1493" s="24" t="s">
        <v>59</v>
      </c>
      <c r="J1493" s="24" t="s">
        <v>126</v>
      </c>
      <c r="K1493" s="24">
        <v>1</v>
      </c>
      <c r="L1493" s="24" t="s">
        <v>66</v>
      </c>
      <c r="M1493" s="26">
        <v>46234</v>
      </c>
      <c r="N1493" s="27">
        <v>46234.541666666664</v>
      </c>
      <c r="O1493" s="27">
        <v>46234.729166666664</v>
      </c>
      <c r="P1493" s="24" t="s">
        <v>2574</v>
      </c>
      <c r="Q1493" s="24" t="s">
        <v>2575</v>
      </c>
      <c r="R1493" s="24" t="s">
        <v>281</v>
      </c>
      <c r="T1493" s="24" t="s">
        <v>59</v>
      </c>
      <c r="U1493" s="24" t="s">
        <v>341</v>
      </c>
      <c r="V1493" s="27">
        <v>46234.684027777781</v>
      </c>
      <c r="W1493" s="27">
        <v>46234.705555555556</v>
      </c>
      <c r="Z1493" s="24">
        <v>1</v>
      </c>
      <c r="AA1493" s="24" t="s">
        <v>58</v>
      </c>
      <c r="AB1493" s="24" t="b">
        <v>0</v>
      </c>
      <c r="AC1493" s="61"/>
    </row>
    <row r="1494" spans="2:29" ht="13.7">
      <c r="B1494" s="24" t="s">
        <v>49</v>
      </c>
      <c r="C1494" s="24" t="s">
        <v>64</v>
      </c>
      <c r="D1494" s="24" t="s">
        <v>74</v>
      </c>
      <c r="E1494" s="24">
        <v>270</v>
      </c>
      <c r="F1494" s="26">
        <v>46204</v>
      </c>
      <c r="G1494" s="24" t="s">
        <v>52</v>
      </c>
      <c r="H1494" s="24" t="s">
        <v>53</v>
      </c>
      <c r="I1494" s="24" t="s">
        <v>59</v>
      </c>
      <c r="J1494" s="24" t="s">
        <v>126</v>
      </c>
      <c r="K1494" s="24">
        <v>1</v>
      </c>
      <c r="L1494" s="24" t="s">
        <v>66</v>
      </c>
      <c r="M1494" s="26">
        <v>46234</v>
      </c>
      <c r="N1494" s="27">
        <v>46234.541666666664</v>
      </c>
      <c r="O1494" s="27">
        <v>46234.729166666664</v>
      </c>
      <c r="P1494" s="24" t="s">
        <v>2576</v>
      </c>
      <c r="Q1494" s="24" t="s">
        <v>2577</v>
      </c>
      <c r="R1494" s="24" t="s">
        <v>281</v>
      </c>
      <c r="S1494" s="24" t="s">
        <v>198</v>
      </c>
      <c r="T1494" s="24" t="s">
        <v>59</v>
      </c>
      <c r="U1494" s="24" t="s">
        <v>341</v>
      </c>
      <c r="V1494" s="27">
        <v>46234.594444444447</v>
      </c>
      <c r="W1494" s="27">
        <v>46234.615277777775</v>
      </c>
      <c r="Z1494" s="24">
        <v>1</v>
      </c>
      <c r="AA1494" s="24" t="s">
        <v>58</v>
      </c>
      <c r="AB1494" s="24" t="b">
        <v>0</v>
      </c>
      <c r="AC1494" s="61"/>
    </row>
    <row r="1495" spans="2:29" ht="13.7">
      <c r="B1495" s="24" t="s">
        <v>49</v>
      </c>
      <c r="C1495" s="24" t="s">
        <v>64</v>
      </c>
      <c r="D1495" s="24" t="s">
        <v>74</v>
      </c>
      <c r="E1495" s="24">
        <v>270</v>
      </c>
      <c r="F1495" s="26">
        <v>46204</v>
      </c>
      <c r="G1495" s="24" t="s">
        <v>52</v>
      </c>
      <c r="H1495" s="24" t="s">
        <v>53</v>
      </c>
      <c r="I1495" s="24" t="s">
        <v>59</v>
      </c>
      <c r="J1495" s="24" t="s">
        <v>126</v>
      </c>
      <c r="K1495" s="24">
        <v>1</v>
      </c>
      <c r="L1495" s="24" t="s">
        <v>66</v>
      </c>
      <c r="M1495" s="26">
        <v>46234</v>
      </c>
      <c r="N1495" s="27">
        <v>46234.541666666664</v>
      </c>
      <c r="O1495" s="27">
        <v>46234.729166666664</v>
      </c>
      <c r="P1495" s="24" t="s">
        <v>2578</v>
      </c>
      <c r="Q1495" s="24" t="s">
        <v>2579</v>
      </c>
      <c r="R1495" s="24" t="s">
        <v>174</v>
      </c>
      <c r="T1495" s="24" t="s">
        <v>59</v>
      </c>
      <c r="U1495" s="24" t="s">
        <v>341</v>
      </c>
      <c r="V1495" s="27">
        <v>46234.63958333333</v>
      </c>
      <c r="W1495" s="27">
        <v>46234.664583333331</v>
      </c>
      <c r="Z1495" s="24">
        <v>1</v>
      </c>
      <c r="AA1495" s="24" t="s">
        <v>58</v>
      </c>
      <c r="AB1495" s="24" t="b">
        <v>0</v>
      </c>
      <c r="AC1495" s="61"/>
    </row>
    <row r="1496" spans="2:29" ht="13.7">
      <c r="B1496" s="24" t="s">
        <v>49</v>
      </c>
      <c r="C1496" s="24" t="s">
        <v>64</v>
      </c>
      <c r="D1496" s="24" t="s">
        <v>74</v>
      </c>
      <c r="E1496" s="24">
        <v>270</v>
      </c>
      <c r="F1496" s="26">
        <v>46235</v>
      </c>
      <c r="G1496" s="24" t="s">
        <v>52</v>
      </c>
      <c r="H1496" s="24" t="s">
        <v>53</v>
      </c>
      <c r="I1496" s="24" t="s">
        <v>62</v>
      </c>
      <c r="J1496" s="24" t="s">
        <v>125</v>
      </c>
      <c r="K1496" s="24">
        <v>1</v>
      </c>
      <c r="L1496" s="24" t="s">
        <v>66</v>
      </c>
      <c r="M1496" s="26">
        <v>46242</v>
      </c>
      <c r="N1496" s="27">
        <v>46242.375</v>
      </c>
      <c r="O1496" s="27">
        <v>46242.5625</v>
      </c>
      <c r="V1496" s="27"/>
      <c r="W1496" s="27"/>
      <c r="X1496" s="24">
        <v>4</v>
      </c>
      <c r="Y1496" s="24">
        <v>0</v>
      </c>
      <c r="Z1496" s="24">
        <v>4</v>
      </c>
      <c r="AA1496" s="24" t="s">
        <v>60</v>
      </c>
      <c r="AB1496" s="24" t="b">
        <v>0</v>
      </c>
      <c r="AC1496" s="61">
        <v>0</v>
      </c>
    </row>
    <row r="1497" spans="2:29" ht="13.7">
      <c r="B1497" s="24" t="s">
        <v>49</v>
      </c>
      <c r="C1497" s="24" t="s">
        <v>64</v>
      </c>
      <c r="D1497" s="24" t="s">
        <v>74</v>
      </c>
      <c r="E1497" s="24">
        <v>270</v>
      </c>
      <c r="F1497" s="26">
        <v>46235</v>
      </c>
      <c r="G1497" s="24" t="s">
        <v>52</v>
      </c>
      <c r="H1497" s="24" t="s">
        <v>53</v>
      </c>
      <c r="I1497" s="24" t="s">
        <v>62</v>
      </c>
      <c r="J1497" s="24" t="s">
        <v>126</v>
      </c>
      <c r="K1497" s="24">
        <v>1</v>
      </c>
      <c r="L1497" s="24" t="s">
        <v>66</v>
      </c>
      <c r="M1497" s="26">
        <v>46242</v>
      </c>
      <c r="N1497" s="27">
        <v>46242.375</v>
      </c>
      <c r="O1497" s="27">
        <v>46242.5625</v>
      </c>
      <c r="P1497" s="24" t="s">
        <v>2580</v>
      </c>
      <c r="Q1497" s="24" t="s">
        <v>2581</v>
      </c>
      <c r="R1497" s="24" t="s">
        <v>256</v>
      </c>
      <c r="S1497" s="24" t="s">
        <v>213</v>
      </c>
      <c r="T1497" s="24" t="s">
        <v>62</v>
      </c>
      <c r="U1497" s="24" t="s">
        <v>547</v>
      </c>
      <c r="V1497" s="27">
        <v>46242.470138888886</v>
      </c>
      <c r="W1497" s="27">
        <v>46242.503472222219</v>
      </c>
      <c r="Z1497" s="24">
        <v>1</v>
      </c>
      <c r="AA1497" s="24" t="s">
        <v>60</v>
      </c>
      <c r="AB1497" s="24" t="b">
        <v>0</v>
      </c>
      <c r="AC1497" s="61"/>
    </row>
    <row r="1498" spans="2:29" ht="13.7">
      <c r="B1498" s="24" t="s">
        <v>49</v>
      </c>
      <c r="C1498" s="24" t="s">
        <v>64</v>
      </c>
      <c r="D1498" s="24" t="s">
        <v>74</v>
      </c>
      <c r="E1498" s="24">
        <v>270</v>
      </c>
      <c r="F1498" s="26">
        <v>46235</v>
      </c>
      <c r="G1498" s="24" t="s">
        <v>52</v>
      </c>
      <c r="H1498" s="24" t="s">
        <v>53</v>
      </c>
      <c r="I1498" s="24" t="s">
        <v>62</v>
      </c>
      <c r="J1498" s="24" t="s">
        <v>126</v>
      </c>
      <c r="K1498" s="24">
        <v>1</v>
      </c>
      <c r="L1498" s="24" t="s">
        <v>66</v>
      </c>
      <c r="M1498" s="26">
        <v>46242</v>
      </c>
      <c r="N1498" s="27">
        <v>46242.375</v>
      </c>
      <c r="O1498" s="27">
        <v>46242.5625</v>
      </c>
      <c r="P1498" s="24" t="s">
        <v>2582</v>
      </c>
      <c r="Q1498" s="24" t="s">
        <v>2583</v>
      </c>
      <c r="R1498" s="24" t="s">
        <v>328</v>
      </c>
      <c r="S1498" s="24" t="s">
        <v>198</v>
      </c>
      <c r="T1498" s="24" t="s">
        <v>62</v>
      </c>
      <c r="U1498" s="24" t="s">
        <v>547</v>
      </c>
      <c r="V1498" s="27">
        <v>46242.522222222222</v>
      </c>
      <c r="W1498" s="27">
        <v>46242.550694444442</v>
      </c>
      <c r="Z1498" s="24">
        <v>1</v>
      </c>
      <c r="AA1498" s="24" t="s">
        <v>60</v>
      </c>
      <c r="AB1498" s="24" t="b">
        <v>0</v>
      </c>
      <c r="AC1498" s="61"/>
    </row>
    <row r="1499" spans="2:29" ht="13.7">
      <c r="B1499" s="24" t="s">
        <v>49</v>
      </c>
      <c r="C1499" s="24" t="s">
        <v>64</v>
      </c>
      <c r="D1499" s="24" t="s">
        <v>74</v>
      </c>
      <c r="E1499" s="24">
        <v>270</v>
      </c>
      <c r="F1499" s="26">
        <v>46235</v>
      </c>
      <c r="G1499" s="24" t="s">
        <v>52</v>
      </c>
      <c r="H1499" s="24" t="s">
        <v>53</v>
      </c>
      <c r="I1499" s="24" t="s">
        <v>62</v>
      </c>
      <c r="J1499" s="24" t="s">
        <v>126</v>
      </c>
      <c r="K1499" s="24">
        <v>1</v>
      </c>
      <c r="L1499" s="24" t="s">
        <v>66</v>
      </c>
      <c r="M1499" s="26">
        <v>46242</v>
      </c>
      <c r="N1499" s="27">
        <v>46242.375</v>
      </c>
      <c r="O1499" s="27">
        <v>46242.5625</v>
      </c>
      <c r="P1499" s="24" t="s">
        <v>2584</v>
      </c>
      <c r="Q1499" s="24" t="s">
        <v>2585</v>
      </c>
      <c r="R1499" s="24" t="s">
        <v>249</v>
      </c>
      <c r="T1499" s="24" t="s">
        <v>62</v>
      </c>
      <c r="U1499" s="24" t="s">
        <v>547</v>
      </c>
      <c r="V1499" s="27">
        <v>46242.379861111112</v>
      </c>
      <c r="W1499" s="27">
        <v>46242.40625</v>
      </c>
      <c r="Z1499" s="24">
        <v>1</v>
      </c>
      <c r="AA1499" s="24" t="s">
        <v>60</v>
      </c>
      <c r="AB1499" s="24" t="b">
        <v>0</v>
      </c>
      <c r="AC1499" s="61"/>
    </row>
    <row r="1500" spans="2:29" ht="13.7">
      <c r="B1500" s="24" t="s">
        <v>49</v>
      </c>
      <c r="C1500" s="24" t="s">
        <v>64</v>
      </c>
      <c r="D1500" s="24" t="s">
        <v>74</v>
      </c>
      <c r="E1500" s="24">
        <v>270</v>
      </c>
      <c r="F1500" s="26">
        <v>46235</v>
      </c>
      <c r="G1500" s="24" t="s">
        <v>52</v>
      </c>
      <c r="H1500" s="24" t="s">
        <v>53</v>
      </c>
      <c r="I1500" s="24" t="s">
        <v>62</v>
      </c>
      <c r="J1500" s="24" t="s">
        <v>126</v>
      </c>
      <c r="K1500" s="24">
        <v>1</v>
      </c>
      <c r="L1500" s="24" t="s">
        <v>66</v>
      </c>
      <c r="M1500" s="26">
        <v>46242</v>
      </c>
      <c r="N1500" s="27">
        <v>46242.375</v>
      </c>
      <c r="O1500" s="27">
        <v>46242.5625</v>
      </c>
      <c r="P1500" s="24" t="s">
        <v>2586</v>
      </c>
      <c r="Q1500" s="24" t="s">
        <v>2587</v>
      </c>
      <c r="R1500" s="24" t="s">
        <v>253</v>
      </c>
      <c r="T1500" s="24" t="s">
        <v>62</v>
      </c>
      <c r="U1500" s="24" t="s">
        <v>547</v>
      </c>
      <c r="V1500" s="27">
        <v>46242.42291666667</v>
      </c>
      <c r="W1500" s="27">
        <v>46242.450694444444</v>
      </c>
      <c r="Z1500" s="24">
        <v>1</v>
      </c>
      <c r="AA1500" s="24" t="s">
        <v>60</v>
      </c>
      <c r="AB1500" s="24" t="b">
        <v>0</v>
      </c>
      <c r="AC1500" s="61"/>
    </row>
    <row r="1501" spans="2:29" ht="13.7">
      <c r="B1501" s="24" t="s">
        <v>49</v>
      </c>
      <c r="C1501" s="24" t="s">
        <v>64</v>
      </c>
      <c r="D1501" s="24" t="s">
        <v>74</v>
      </c>
      <c r="E1501" s="24">
        <v>270</v>
      </c>
      <c r="F1501" s="26">
        <v>46235</v>
      </c>
      <c r="G1501" s="24" t="s">
        <v>52</v>
      </c>
      <c r="H1501" s="24" t="s">
        <v>53</v>
      </c>
      <c r="I1501" s="24" t="s">
        <v>54</v>
      </c>
      <c r="J1501" s="24" t="s">
        <v>125</v>
      </c>
      <c r="K1501" s="24">
        <v>1</v>
      </c>
      <c r="L1501" s="24" t="s">
        <v>66</v>
      </c>
      <c r="M1501" s="26">
        <v>46246</v>
      </c>
      <c r="N1501" s="27">
        <v>46246.354166666664</v>
      </c>
      <c r="O1501" s="27">
        <v>46246.541666666664</v>
      </c>
      <c r="V1501" s="27"/>
      <c r="W1501" s="27"/>
      <c r="X1501" s="24">
        <v>4</v>
      </c>
      <c r="Y1501" s="24">
        <v>0</v>
      </c>
      <c r="Z1501" s="24">
        <v>4</v>
      </c>
      <c r="AA1501" s="24" t="s">
        <v>60</v>
      </c>
      <c r="AB1501" s="24" t="b">
        <v>0</v>
      </c>
      <c r="AC1501" s="61">
        <v>0</v>
      </c>
    </row>
    <row r="1502" spans="2:29" ht="13.7">
      <c r="B1502" s="24" t="s">
        <v>49</v>
      </c>
      <c r="C1502" s="24" t="s">
        <v>64</v>
      </c>
      <c r="D1502" s="24" t="s">
        <v>74</v>
      </c>
      <c r="E1502" s="24">
        <v>270</v>
      </c>
      <c r="F1502" s="26">
        <v>46235</v>
      </c>
      <c r="G1502" s="24" t="s">
        <v>52</v>
      </c>
      <c r="H1502" s="24" t="s">
        <v>53</v>
      </c>
      <c r="I1502" s="24" t="s">
        <v>54</v>
      </c>
      <c r="J1502" s="24" t="s">
        <v>126</v>
      </c>
      <c r="K1502" s="24">
        <v>1</v>
      </c>
      <c r="L1502" s="24" t="s">
        <v>66</v>
      </c>
      <c r="M1502" s="26">
        <v>46246</v>
      </c>
      <c r="N1502" s="27">
        <v>46246.354166666664</v>
      </c>
      <c r="O1502" s="27">
        <v>46246.541666666664</v>
      </c>
      <c r="P1502" s="24" t="s">
        <v>2588</v>
      </c>
      <c r="Q1502" s="24" t="s">
        <v>2589</v>
      </c>
      <c r="R1502" s="24" t="s">
        <v>146</v>
      </c>
      <c r="S1502" s="24" t="s">
        <v>160</v>
      </c>
      <c r="T1502" s="24" t="s">
        <v>54</v>
      </c>
      <c r="U1502" s="24" t="s">
        <v>269</v>
      </c>
      <c r="V1502" s="27">
        <v>46246.357638888891</v>
      </c>
      <c r="W1502" s="27">
        <v>46246.388888888891</v>
      </c>
      <c r="Z1502" s="24">
        <v>1</v>
      </c>
      <c r="AA1502" s="24" t="s">
        <v>60</v>
      </c>
      <c r="AB1502" s="24" t="b">
        <v>0</v>
      </c>
      <c r="AC1502" s="61"/>
    </row>
    <row r="1503" spans="2:29" ht="13.7">
      <c r="B1503" s="24" t="s">
        <v>49</v>
      </c>
      <c r="C1503" s="24" t="s">
        <v>64</v>
      </c>
      <c r="D1503" s="24" t="s">
        <v>74</v>
      </c>
      <c r="E1503" s="24">
        <v>270</v>
      </c>
      <c r="F1503" s="26">
        <v>46235</v>
      </c>
      <c r="G1503" s="24" t="s">
        <v>52</v>
      </c>
      <c r="H1503" s="24" t="s">
        <v>53</v>
      </c>
      <c r="I1503" s="24" t="s">
        <v>54</v>
      </c>
      <c r="J1503" s="24" t="s">
        <v>126</v>
      </c>
      <c r="K1503" s="24">
        <v>1</v>
      </c>
      <c r="L1503" s="24" t="s">
        <v>66</v>
      </c>
      <c r="M1503" s="26">
        <v>46246</v>
      </c>
      <c r="N1503" s="27">
        <v>46246.354166666664</v>
      </c>
      <c r="O1503" s="27">
        <v>46246.541666666664</v>
      </c>
      <c r="P1503" s="24" t="s">
        <v>2590</v>
      </c>
      <c r="Q1503" s="24" t="s">
        <v>2591</v>
      </c>
      <c r="R1503" s="24" t="s">
        <v>142</v>
      </c>
      <c r="T1503" s="24" t="s">
        <v>54</v>
      </c>
      <c r="U1503" s="24" t="s">
        <v>269</v>
      </c>
      <c r="V1503" s="27">
        <v>46246.497916666667</v>
      </c>
      <c r="W1503" s="27">
        <v>46246.532638888886</v>
      </c>
      <c r="Z1503" s="24">
        <v>1</v>
      </c>
      <c r="AA1503" s="24" t="s">
        <v>60</v>
      </c>
      <c r="AB1503" s="24" t="b">
        <v>0</v>
      </c>
      <c r="AC1503" s="61"/>
    </row>
    <row r="1504" spans="2:29" ht="13.7">
      <c r="B1504" s="24" t="s">
        <v>49</v>
      </c>
      <c r="C1504" s="24" t="s">
        <v>64</v>
      </c>
      <c r="D1504" s="24" t="s">
        <v>74</v>
      </c>
      <c r="E1504" s="24">
        <v>270</v>
      </c>
      <c r="F1504" s="26">
        <v>46235</v>
      </c>
      <c r="G1504" s="24" t="s">
        <v>52</v>
      </c>
      <c r="H1504" s="24" t="s">
        <v>53</v>
      </c>
      <c r="I1504" s="24" t="s">
        <v>54</v>
      </c>
      <c r="J1504" s="24" t="s">
        <v>126</v>
      </c>
      <c r="K1504" s="24">
        <v>1</v>
      </c>
      <c r="L1504" s="24" t="s">
        <v>66</v>
      </c>
      <c r="M1504" s="26">
        <v>46246</v>
      </c>
      <c r="N1504" s="27">
        <v>46246.354166666664</v>
      </c>
      <c r="O1504" s="27">
        <v>46246.541666666664</v>
      </c>
      <c r="P1504" s="24" t="s">
        <v>2592</v>
      </c>
      <c r="Q1504" s="24" t="s">
        <v>2593</v>
      </c>
      <c r="R1504" s="24" t="s">
        <v>190</v>
      </c>
      <c r="T1504" s="24" t="s">
        <v>54</v>
      </c>
      <c r="U1504" s="24" t="s">
        <v>269</v>
      </c>
      <c r="V1504" s="27">
        <v>46246.449305555558</v>
      </c>
      <c r="W1504" s="27">
        <v>46246.477777777778</v>
      </c>
      <c r="Z1504" s="24">
        <v>1</v>
      </c>
      <c r="AA1504" s="24" t="s">
        <v>60</v>
      </c>
      <c r="AB1504" s="24" t="b">
        <v>0</v>
      </c>
      <c r="AC1504" s="61"/>
    </row>
    <row r="1505" spans="2:29" ht="13.7">
      <c r="B1505" s="24" t="s">
        <v>49</v>
      </c>
      <c r="C1505" s="24" t="s">
        <v>64</v>
      </c>
      <c r="D1505" s="24" t="s">
        <v>74</v>
      </c>
      <c r="E1505" s="24">
        <v>270</v>
      </c>
      <c r="F1505" s="26">
        <v>46235</v>
      </c>
      <c r="G1505" s="24" t="s">
        <v>52</v>
      </c>
      <c r="H1505" s="24" t="s">
        <v>53</v>
      </c>
      <c r="I1505" s="24" t="s">
        <v>54</v>
      </c>
      <c r="J1505" s="24" t="s">
        <v>126</v>
      </c>
      <c r="K1505" s="24">
        <v>1</v>
      </c>
      <c r="L1505" s="24" t="s">
        <v>66</v>
      </c>
      <c r="M1505" s="26">
        <v>46246</v>
      </c>
      <c r="N1505" s="27">
        <v>46246.354166666664</v>
      </c>
      <c r="O1505" s="27">
        <v>46246.541666666664</v>
      </c>
      <c r="P1505" s="24" t="s">
        <v>2594</v>
      </c>
      <c r="Q1505" s="24" t="s">
        <v>2595</v>
      </c>
      <c r="R1505" s="24" t="s">
        <v>149</v>
      </c>
      <c r="T1505" s="24" t="s">
        <v>54</v>
      </c>
      <c r="U1505" s="24" t="s">
        <v>269</v>
      </c>
      <c r="V1505" s="27">
        <v>46246.40625</v>
      </c>
      <c r="W1505" s="27">
        <v>46246.434027777781</v>
      </c>
      <c r="Z1505" s="24">
        <v>1</v>
      </c>
      <c r="AA1505" s="24" t="s">
        <v>60</v>
      </c>
      <c r="AB1505" s="24" t="b">
        <v>0</v>
      </c>
      <c r="AC1505" s="61"/>
    </row>
    <row r="1506" spans="2:29" ht="13.7">
      <c r="B1506" s="24" t="s">
        <v>49</v>
      </c>
      <c r="C1506" s="24" t="s">
        <v>64</v>
      </c>
      <c r="D1506" s="24" t="s">
        <v>74</v>
      </c>
      <c r="E1506" s="24">
        <v>270</v>
      </c>
      <c r="F1506" s="26">
        <v>46235</v>
      </c>
      <c r="G1506" s="24" t="s">
        <v>52</v>
      </c>
      <c r="H1506" s="24" t="s">
        <v>53</v>
      </c>
      <c r="I1506" s="24" t="s">
        <v>67</v>
      </c>
      <c r="J1506" s="24" t="s">
        <v>125</v>
      </c>
      <c r="K1506" s="24">
        <v>1</v>
      </c>
      <c r="L1506" s="24" t="s">
        <v>66</v>
      </c>
      <c r="M1506" s="26">
        <v>46250</v>
      </c>
      <c r="N1506" s="27">
        <v>46250.541666666664</v>
      </c>
      <c r="O1506" s="27">
        <v>46250.729166666664</v>
      </c>
      <c r="V1506" s="27"/>
      <c r="W1506" s="27"/>
      <c r="X1506" s="24">
        <v>4</v>
      </c>
      <c r="Y1506" s="24">
        <v>0</v>
      </c>
      <c r="Z1506" s="24">
        <v>4</v>
      </c>
      <c r="AA1506" s="24" t="s">
        <v>60</v>
      </c>
      <c r="AB1506" s="24" t="b">
        <v>0</v>
      </c>
      <c r="AC1506" s="61">
        <v>0</v>
      </c>
    </row>
    <row r="1507" spans="2:29" ht="13.7">
      <c r="B1507" s="24" t="s">
        <v>49</v>
      </c>
      <c r="C1507" s="24" t="s">
        <v>64</v>
      </c>
      <c r="D1507" s="24" t="s">
        <v>74</v>
      </c>
      <c r="E1507" s="24">
        <v>270</v>
      </c>
      <c r="F1507" s="26">
        <v>46235</v>
      </c>
      <c r="G1507" s="24" t="s">
        <v>52</v>
      </c>
      <c r="H1507" s="24" t="s">
        <v>53</v>
      </c>
      <c r="I1507" s="24" t="s">
        <v>67</v>
      </c>
      <c r="J1507" s="24" t="s">
        <v>126</v>
      </c>
      <c r="K1507" s="24">
        <v>1</v>
      </c>
      <c r="L1507" s="24" t="s">
        <v>66</v>
      </c>
      <c r="M1507" s="26">
        <v>46250</v>
      </c>
      <c r="N1507" s="27">
        <v>46250.541666666664</v>
      </c>
      <c r="O1507" s="27">
        <v>46250.729166666664</v>
      </c>
      <c r="P1507" s="24" t="s">
        <v>2596</v>
      </c>
      <c r="Q1507" s="24" t="s">
        <v>2597</v>
      </c>
      <c r="R1507" s="24" t="s">
        <v>611</v>
      </c>
      <c r="S1507" s="24" t="s">
        <v>198</v>
      </c>
      <c r="T1507" s="24" t="s">
        <v>67</v>
      </c>
      <c r="U1507" s="24" t="s">
        <v>224</v>
      </c>
      <c r="V1507" s="27">
        <v>46250.683333333334</v>
      </c>
      <c r="W1507" s="27">
        <v>46250.711111111108</v>
      </c>
      <c r="Z1507" s="24">
        <v>1</v>
      </c>
      <c r="AA1507" s="24" t="s">
        <v>60</v>
      </c>
      <c r="AB1507" s="24" t="b">
        <v>0</v>
      </c>
      <c r="AC1507" s="61"/>
    </row>
    <row r="1508" spans="2:29" ht="13.7">
      <c r="B1508" s="24" t="s">
        <v>49</v>
      </c>
      <c r="C1508" s="24" t="s">
        <v>64</v>
      </c>
      <c r="D1508" s="24" t="s">
        <v>74</v>
      </c>
      <c r="E1508" s="24">
        <v>270</v>
      </c>
      <c r="F1508" s="26">
        <v>46235</v>
      </c>
      <c r="G1508" s="24" t="s">
        <v>52</v>
      </c>
      <c r="H1508" s="24" t="s">
        <v>53</v>
      </c>
      <c r="I1508" s="24" t="s">
        <v>67</v>
      </c>
      <c r="J1508" s="24" t="s">
        <v>126</v>
      </c>
      <c r="K1508" s="24">
        <v>1</v>
      </c>
      <c r="L1508" s="24" t="s">
        <v>66</v>
      </c>
      <c r="M1508" s="26">
        <v>46250</v>
      </c>
      <c r="N1508" s="27">
        <v>46250.541666666664</v>
      </c>
      <c r="O1508" s="27">
        <v>46250.729166666664</v>
      </c>
      <c r="P1508" s="24" t="s">
        <v>2598</v>
      </c>
      <c r="Q1508" s="24" t="s">
        <v>2599</v>
      </c>
      <c r="R1508" s="24" t="s">
        <v>605</v>
      </c>
      <c r="S1508" s="24" t="s">
        <v>198</v>
      </c>
      <c r="T1508" s="24" t="s">
        <v>67</v>
      </c>
      <c r="U1508" s="24" t="s">
        <v>224</v>
      </c>
      <c r="V1508" s="27">
        <v>46250.545138888891</v>
      </c>
      <c r="W1508" s="27">
        <v>46250.570833333331</v>
      </c>
      <c r="Z1508" s="24">
        <v>1</v>
      </c>
      <c r="AA1508" s="24" t="s">
        <v>60</v>
      </c>
      <c r="AB1508" s="24" t="b">
        <v>0</v>
      </c>
      <c r="AC1508" s="61"/>
    </row>
    <row r="1509" spans="2:29" ht="13.7">
      <c r="B1509" s="24" t="s">
        <v>49</v>
      </c>
      <c r="C1509" s="24" t="s">
        <v>64</v>
      </c>
      <c r="D1509" s="24" t="s">
        <v>74</v>
      </c>
      <c r="E1509" s="24">
        <v>270</v>
      </c>
      <c r="F1509" s="26">
        <v>46235</v>
      </c>
      <c r="G1509" s="24" t="s">
        <v>52</v>
      </c>
      <c r="H1509" s="24" t="s">
        <v>53</v>
      </c>
      <c r="I1509" s="24" t="s">
        <v>67</v>
      </c>
      <c r="J1509" s="24" t="s">
        <v>126</v>
      </c>
      <c r="K1509" s="24">
        <v>1</v>
      </c>
      <c r="L1509" s="24" t="s">
        <v>66</v>
      </c>
      <c r="M1509" s="26">
        <v>46250</v>
      </c>
      <c r="N1509" s="27">
        <v>46250.541666666664</v>
      </c>
      <c r="O1509" s="27">
        <v>46250.729166666664</v>
      </c>
      <c r="P1509" s="24" t="s">
        <v>2600</v>
      </c>
      <c r="Q1509" s="24" t="s">
        <v>2601</v>
      </c>
      <c r="R1509" s="24" t="s">
        <v>611</v>
      </c>
      <c r="T1509" s="24" t="s">
        <v>67</v>
      </c>
      <c r="U1509" s="24" t="s">
        <v>224</v>
      </c>
      <c r="V1509" s="27">
        <v>46250.59097222222</v>
      </c>
      <c r="W1509" s="27">
        <v>46250.620833333334</v>
      </c>
      <c r="Z1509" s="24">
        <v>1</v>
      </c>
      <c r="AA1509" s="24" t="s">
        <v>60</v>
      </c>
      <c r="AB1509" s="24" t="b">
        <v>0</v>
      </c>
      <c r="AC1509" s="61"/>
    </row>
    <row r="1510" spans="2:29" ht="13.7">
      <c r="B1510" s="24" t="s">
        <v>49</v>
      </c>
      <c r="C1510" s="24" t="s">
        <v>64</v>
      </c>
      <c r="D1510" s="24" t="s">
        <v>74</v>
      </c>
      <c r="E1510" s="24">
        <v>270</v>
      </c>
      <c r="F1510" s="26">
        <v>46235</v>
      </c>
      <c r="G1510" s="24" t="s">
        <v>52</v>
      </c>
      <c r="H1510" s="24" t="s">
        <v>53</v>
      </c>
      <c r="I1510" s="24" t="s">
        <v>67</v>
      </c>
      <c r="J1510" s="24" t="s">
        <v>126</v>
      </c>
      <c r="K1510" s="24">
        <v>1</v>
      </c>
      <c r="L1510" s="24" t="s">
        <v>66</v>
      </c>
      <c r="M1510" s="26">
        <v>46250</v>
      </c>
      <c r="N1510" s="27">
        <v>46250.541666666664</v>
      </c>
      <c r="O1510" s="27">
        <v>46250.729166666664</v>
      </c>
      <c r="P1510" s="24" t="s">
        <v>2602</v>
      </c>
      <c r="Q1510" s="24" t="s">
        <v>2603</v>
      </c>
      <c r="R1510" s="24" t="s">
        <v>687</v>
      </c>
      <c r="T1510" s="24" t="s">
        <v>67</v>
      </c>
      <c r="U1510" s="24" t="s">
        <v>224</v>
      </c>
      <c r="V1510" s="27">
        <v>46250.642361111109</v>
      </c>
      <c r="W1510" s="27">
        <v>46250.675694444442</v>
      </c>
      <c r="Z1510" s="24">
        <v>1</v>
      </c>
      <c r="AA1510" s="24" t="s">
        <v>60</v>
      </c>
      <c r="AB1510" s="24" t="b">
        <v>0</v>
      </c>
      <c r="AC1510" s="61"/>
    </row>
    <row r="1511" spans="2:29" ht="13.7">
      <c r="B1511" s="24" t="s">
        <v>49</v>
      </c>
      <c r="C1511" s="24" t="s">
        <v>64</v>
      </c>
      <c r="D1511" s="24" t="s">
        <v>74</v>
      </c>
      <c r="E1511" s="24">
        <v>300</v>
      </c>
      <c r="F1511" s="26">
        <v>46174</v>
      </c>
      <c r="G1511" s="24" t="s">
        <v>52</v>
      </c>
      <c r="H1511" s="24" t="s">
        <v>53</v>
      </c>
      <c r="I1511" s="24" t="s">
        <v>59</v>
      </c>
      <c r="J1511" s="24" t="s">
        <v>125</v>
      </c>
      <c r="K1511" s="24">
        <v>1</v>
      </c>
      <c r="L1511" s="24" t="s">
        <v>66</v>
      </c>
      <c r="M1511" s="26">
        <v>46186</v>
      </c>
      <c r="N1511" s="27">
        <v>46186.5625</v>
      </c>
      <c r="O1511" s="27">
        <v>46186.770833333336</v>
      </c>
      <c r="V1511" s="27"/>
      <c r="W1511" s="27"/>
      <c r="X1511" s="24">
        <v>4</v>
      </c>
      <c r="Y1511" s="24">
        <v>0</v>
      </c>
      <c r="Z1511" s="24">
        <v>4</v>
      </c>
      <c r="AA1511" s="24" t="s">
        <v>56</v>
      </c>
      <c r="AB1511" s="24" t="b">
        <v>0</v>
      </c>
      <c r="AC1511" s="61">
        <v>0</v>
      </c>
    </row>
    <row r="1512" spans="2:29" ht="13.7">
      <c r="B1512" s="24" t="s">
        <v>49</v>
      </c>
      <c r="C1512" s="24" t="s">
        <v>64</v>
      </c>
      <c r="D1512" s="24" t="s">
        <v>74</v>
      </c>
      <c r="E1512" s="24">
        <v>300</v>
      </c>
      <c r="F1512" s="26">
        <v>46174</v>
      </c>
      <c r="G1512" s="24" t="s">
        <v>52</v>
      </c>
      <c r="H1512" s="24" t="s">
        <v>53</v>
      </c>
      <c r="I1512" s="24" t="s">
        <v>59</v>
      </c>
      <c r="J1512" s="24" t="s">
        <v>126</v>
      </c>
      <c r="K1512" s="24">
        <v>1</v>
      </c>
      <c r="L1512" s="24" t="s">
        <v>66</v>
      </c>
      <c r="M1512" s="26">
        <v>46186</v>
      </c>
      <c r="N1512" s="27">
        <v>46186.5625</v>
      </c>
      <c r="O1512" s="27">
        <v>46186.770833333336</v>
      </c>
      <c r="P1512" s="24" t="s">
        <v>2604</v>
      </c>
      <c r="Q1512" s="24" t="s">
        <v>2605</v>
      </c>
      <c r="R1512" s="24" t="s">
        <v>174</v>
      </c>
      <c r="T1512" s="24" t="s">
        <v>59</v>
      </c>
      <c r="U1512" s="24" t="s">
        <v>341</v>
      </c>
      <c r="V1512" s="27">
        <v>46186.724305555559</v>
      </c>
      <c r="W1512" s="27">
        <v>46186.759722222225</v>
      </c>
      <c r="Z1512" s="24">
        <v>1</v>
      </c>
      <c r="AA1512" s="24" t="s">
        <v>56</v>
      </c>
      <c r="AB1512" s="24" t="b">
        <v>0</v>
      </c>
      <c r="AC1512" s="61"/>
    </row>
    <row r="1513" spans="2:29" ht="13.7">
      <c r="B1513" s="24" t="s">
        <v>49</v>
      </c>
      <c r="C1513" s="24" t="s">
        <v>64</v>
      </c>
      <c r="D1513" s="24" t="s">
        <v>74</v>
      </c>
      <c r="E1513" s="24">
        <v>300</v>
      </c>
      <c r="F1513" s="26">
        <v>46174</v>
      </c>
      <c r="G1513" s="24" t="s">
        <v>52</v>
      </c>
      <c r="H1513" s="24" t="s">
        <v>53</v>
      </c>
      <c r="I1513" s="24" t="s">
        <v>59</v>
      </c>
      <c r="J1513" s="24" t="s">
        <v>126</v>
      </c>
      <c r="K1513" s="24">
        <v>1</v>
      </c>
      <c r="L1513" s="24" t="s">
        <v>66</v>
      </c>
      <c r="M1513" s="26">
        <v>46186</v>
      </c>
      <c r="N1513" s="27">
        <v>46186.5625</v>
      </c>
      <c r="O1513" s="27">
        <v>46186.770833333336</v>
      </c>
      <c r="P1513" s="24" t="s">
        <v>2606</v>
      </c>
      <c r="Q1513" s="24" t="s">
        <v>2607</v>
      </c>
      <c r="R1513" s="24" t="s">
        <v>281</v>
      </c>
      <c r="S1513" s="24" t="s">
        <v>156</v>
      </c>
      <c r="T1513" s="24" t="s">
        <v>59</v>
      </c>
      <c r="U1513" s="24" t="s">
        <v>341</v>
      </c>
      <c r="V1513" s="27">
        <v>46186.67291666667</v>
      </c>
      <c r="W1513" s="27">
        <v>46186.700694444444</v>
      </c>
      <c r="Z1513" s="24">
        <v>1</v>
      </c>
      <c r="AA1513" s="24" t="s">
        <v>56</v>
      </c>
      <c r="AB1513" s="24" t="b">
        <v>0</v>
      </c>
      <c r="AC1513" s="61"/>
    </row>
    <row r="1514" spans="2:29" ht="13.7">
      <c r="B1514" s="24" t="s">
        <v>49</v>
      </c>
      <c r="C1514" s="24" t="s">
        <v>64</v>
      </c>
      <c r="D1514" s="24" t="s">
        <v>74</v>
      </c>
      <c r="E1514" s="24">
        <v>300</v>
      </c>
      <c r="F1514" s="26">
        <v>46174</v>
      </c>
      <c r="G1514" s="24" t="s">
        <v>52</v>
      </c>
      <c r="H1514" s="24" t="s">
        <v>53</v>
      </c>
      <c r="I1514" s="24" t="s">
        <v>59</v>
      </c>
      <c r="J1514" s="24" t="s">
        <v>126</v>
      </c>
      <c r="K1514" s="24">
        <v>1</v>
      </c>
      <c r="L1514" s="24" t="s">
        <v>66</v>
      </c>
      <c r="M1514" s="26">
        <v>46186</v>
      </c>
      <c r="N1514" s="27">
        <v>46186.5625</v>
      </c>
      <c r="O1514" s="27">
        <v>46186.770833333336</v>
      </c>
      <c r="P1514" s="24" t="s">
        <v>2608</v>
      </c>
      <c r="Q1514" s="24" t="s">
        <v>2609</v>
      </c>
      <c r="R1514" s="24" t="s">
        <v>217</v>
      </c>
      <c r="T1514" s="24" t="s">
        <v>59</v>
      </c>
      <c r="U1514" s="24" t="s">
        <v>341</v>
      </c>
      <c r="V1514" s="27">
        <v>46186.62222222222</v>
      </c>
      <c r="W1514" s="27">
        <v>46186.65902777778</v>
      </c>
      <c r="Z1514" s="24">
        <v>1</v>
      </c>
      <c r="AA1514" s="24" t="s">
        <v>56</v>
      </c>
      <c r="AB1514" s="24" t="b">
        <v>0</v>
      </c>
      <c r="AC1514" s="61"/>
    </row>
    <row r="1515" spans="2:29" ht="13.7">
      <c r="B1515" s="24" t="s">
        <v>49</v>
      </c>
      <c r="C1515" s="24" t="s">
        <v>64</v>
      </c>
      <c r="D1515" s="24" t="s">
        <v>74</v>
      </c>
      <c r="E1515" s="24">
        <v>300</v>
      </c>
      <c r="F1515" s="26">
        <v>46174</v>
      </c>
      <c r="G1515" s="24" t="s">
        <v>52</v>
      </c>
      <c r="H1515" s="24" t="s">
        <v>53</v>
      </c>
      <c r="I1515" s="24" t="s">
        <v>59</v>
      </c>
      <c r="J1515" s="24" t="s">
        <v>126</v>
      </c>
      <c r="K1515" s="24">
        <v>1</v>
      </c>
      <c r="L1515" s="24" t="s">
        <v>66</v>
      </c>
      <c r="M1515" s="26">
        <v>46186</v>
      </c>
      <c r="N1515" s="27">
        <v>46186.5625</v>
      </c>
      <c r="O1515" s="27">
        <v>46186.770833333336</v>
      </c>
      <c r="P1515" s="24" t="s">
        <v>2610</v>
      </c>
      <c r="Q1515" s="24" t="s">
        <v>2611</v>
      </c>
      <c r="R1515" s="24" t="s">
        <v>168</v>
      </c>
      <c r="T1515" s="24" t="s">
        <v>59</v>
      </c>
      <c r="U1515" s="24" t="s">
        <v>341</v>
      </c>
      <c r="V1515" s="27">
        <v>46186.568749999999</v>
      </c>
      <c r="W1515" s="27">
        <v>46186.606249999997</v>
      </c>
      <c r="Z1515" s="24">
        <v>1</v>
      </c>
      <c r="AA1515" s="24" t="s">
        <v>56</v>
      </c>
      <c r="AB1515" s="24" t="b">
        <v>0</v>
      </c>
      <c r="AC1515" s="61"/>
    </row>
    <row r="1516" spans="2:29" ht="13.7">
      <c r="B1516" s="24" t="s">
        <v>49</v>
      </c>
      <c r="C1516" s="24" t="s">
        <v>64</v>
      </c>
      <c r="D1516" s="24" t="s">
        <v>74</v>
      </c>
      <c r="E1516" s="24">
        <v>300</v>
      </c>
      <c r="F1516" s="26">
        <v>46204</v>
      </c>
      <c r="G1516" s="24" t="s">
        <v>52</v>
      </c>
      <c r="H1516" s="24" t="s">
        <v>53</v>
      </c>
      <c r="I1516" s="24" t="s">
        <v>67</v>
      </c>
      <c r="J1516" s="24" t="s">
        <v>125</v>
      </c>
      <c r="K1516" s="24">
        <v>1</v>
      </c>
      <c r="L1516" s="24" t="s">
        <v>66</v>
      </c>
      <c r="M1516" s="26">
        <v>46232</v>
      </c>
      <c r="N1516" s="27">
        <v>46232.5625</v>
      </c>
      <c r="O1516" s="27">
        <v>46232.770833333336</v>
      </c>
      <c r="V1516" s="27"/>
      <c r="W1516" s="27"/>
      <c r="X1516" s="24">
        <v>4</v>
      </c>
      <c r="Y1516" s="24">
        <v>0</v>
      </c>
      <c r="Z1516" s="24">
        <v>4</v>
      </c>
      <c r="AA1516" s="24" t="s">
        <v>58</v>
      </c>
      <c r="AB1516" s="24" t="b">
        <v>0</v>
      </c>
      <c r="AC1516" s="61">
        <v>0</v>
      </c>
    </row>
    <row r="1517" spans="2:29" ht="13.7">
      <c r="B1517" s="24" t="s">
        <v>49</v>
      </c>
      <c r="C1517" s="24" t="s">
        <v>64</v>
      </c>
      <c r="D1517" s="24" t="s">
        <v>74</v>
      </c>
      <c r="E1517" s="24">
        <v>300</v>
      </c>
      <c r="F1517" s="26">
        <v>46204</v>
      </c>
      <c r="G1517" s="24" t="s">
        <v>52</v>
      </c>
      <c r="H1517" s="24" t="s">
        <v>53</v>
      </c>
      <c r="I1517" s="24" t="s">
        <v>67</v>
      </c>
      <c r="J1517" s="24" t="s">
        <v>126</v>
      </c>
      <c r="K1517" s="24">
        <v>1</v>
      </c>
      <c r="L1517" s="24" t="s">
        <v>66</v>
      </c>
      <c r="M1517" s="26">
        <v>46232</v>
      </c>
      <c r="N1517" s="27">
        <v>46232.5625</v>
      </c>
      <c r="O1517" s="27">
        <v>46232.770833333336</v>
      </c>
      <c r="P1517" s="24" t="s">
        <v>2612</v>
      </c>
      <c r="Q1517" s="24" t="s">
        <v>2613</v>
      </c>
      <c r="R1517" s="24" t="s">
        <v>611</v>
      </c>
      <c r="S1517" s="24" t="s">
        <v>213</v>
      </c>
      <c r="T1517" s="24" t="s">
        <v>67</v>
      </c>
      <c r="U1517" s="24" t="s">
        <v>269</v>
      </c>
      <c r="V1517" s="27">
        <v>46232.726388888892</v>
      </c>
      <c r="W1517" s="27">
        <v>46232.756249999999</v>
      </c>
      <c r="Z1517" s="24">
        <v>1</v>
      </c>
      <c r="AA1517" s="24" t="s">
        <v>58</v>
      </c>
      <c r="AB1517" s="24" t="b">
        <v>0</v>
      </c>
      <c r="AC1517" s="61"/>
    </row>
    <row r="1518" spans="2:29" ht="13.7">
      <c r="B1518" s="24" t="s">
        <v>49</v>
      </c>
      <c r="C1518" s="24" t="s">
        <v>64</v>
      </c>
      <c r="D1518" s="24" t="s">
        <v>74</v>
      </c>
      <c r="E1518" s="24">
        <v>300</v>
      </c>
      <c r="F1518" s="26">
        <v>46204</v>
      </c>
      <c r="G1518" s="24" t="s">
        <v>52</v>
      </c>
      <c r="H1518" s="24" t="s">
        <v>53</v>
      </c>
      <c r="I1518" s="24" t="s">
        <v>67</v>
      </c>
      <c r="J1518" s="24" t="s">
        <v>126</v>
      </c>
      <c r="K1518" s="24">
        <v>1</v>
      </c>
      <c r="L1518" s="24" t="s">
        <v>66</v>
      </c>
      <c r="M1518" s="26">
        <v>46232</v>
      </c>
      <c r="N1518" s="27">
        <v>46232.5625</v>
      </c>
      <c r="O1518" s="27">
        <v>46232.770833333336</v>
      </c>
      <c r="P1518" s="24" t="s">
        <v>2614</v>
      </c>
      <c r="Q1518" s="24" t="s">
        <v>2615</v>
      </c>
      <c r="R1518" s="24" t="s">
        <v>687</v>
      </c>
      <c r="S1518" s="24" t="s">
        <v>213</v>
      </c>
      <c r="T1518" s="24" t="s">
        <v>67</v>
      </c>
      <c r="U1518" s="24" t="s">
        <v>269</v>
      </c>
      <c r="V1518" s="27">
        <v>46232.620833333334</v>
      </c>
      <c r="W1518" s="27">
        <v>46232.652083333334</v>
      </c>
      <c r="Z1518" s="24">
        <v>1</v>
      </c>
      <c r="AA1518" s="24" t="s">
        <v>58</v>
      </c>
      <c r="AB1518" s="24" t="b">
        <v>0</v>
      </c>
      <c r="AC1518" s="61"/>
    </row>
    <row r="1519" spans="2:29" ht="13.7">
      <c r="B1519" s="24" t="s">
        <v>49</v>
      </c>
      <c r="C1519" s="24" t="s">
        <v>64</v>
      </c>
      <c r="D1519" s="24" t="s">
        <v>74</v>
      </c>
      <c r="E1519" s="24">
        <v>300</v>
      </c>
      <c r="F1519" s="26">
        <v>46204</v>
      </c>
      <c r="G1519" s="24" t="s">
        <v>52</v>
      </c>
      <c r="H1519" s="24" t="s">
        <v>53</v>
      </c>
      <c r="I1519" s="24" t="s">
        <v>67</v>
      </c>
      <c r="J1519" s="24" t="s">
        <v>126</v>
      </c>
      <c r="K1519" s="24">
        <v>1</v>
      </c>
      <c r="L1519" s="24" t="s">
        <v>66</v>
      </c>
      <c r="M1519" s="26">
        <v>46232</v>
      </c>
      <c r="N1519" s="27">
        <v>46232.5625</v>
      </c>
      <c r="O1519" s="27">
        <v>46232.770833333336</v>
      </c>
      <c r="P1519" s="24" t="s">
        <v>2616</v>
      </c>
      <c r="Q1519" s="24" t="s">
        <v>2617</v>
      </c>
      <c r="R1519" s="24" t="s">
        <v>687</v>
      </c>
      <c r="T1519" s="24" t="s">
        <v>67</v>
      </c>
      <c r="U1519" s="24" t="s">
        <v>269</v>
      </c>
      <c r="V1519" s="27">
        <v>46232.673611111109</v>
      </c>
      <c r="W1519" s="27">
        <v>46232.703472222223</v>
      </c>
      <c r="Z1519" s="24">
        <v>1</v>
      </c>
      <c r="AA1519" s="24" t="s">
        <v>58</v>
      </c>
      <c r="AB1519" s="24" t="b">
        <v>0</v>
      </c>
      <c r="AC1519" s="61"/>
    </row>
    <row r="1520" spans="2:29" ht="13.7">
      <c r="B1520" s="24" t="s">
        <v>49</v>
      </c>
      <c r="C1520" s="24" t="s">
        <v>64</v>
      </c>
      <c r="D1520" s="24" t="s">
        <v>74</v>
      </c>
      <c r="E1520" s="24">
        <v>300</v>
      </c>
      <c r="F1520" s="26">
        <v>46204</v>
      </c>
      <c r="G1520" s="24" t="s">
        <v>52</v>
      </c>
      <c r="H1520" s="24" t="s">
        <v>53</v>
      </c>
      <c r="I1520" s="24" t="s">
        <v>67</v>
      </c>
      <c r="J1520" s="24" t="s">
        <v>126</v>
      </c>
      <c r="K1520" s="24">
        <v>1</v>
      </c>
      <c r="L1520" s="24" t="s">
        <v>66</v>
      </c>
      <c r="M1520" s="26">
        <v>46232</v>
      </c>
      <c r="N1520" s="27">
        <v>46232.5625</v>
      </c>
      <c r="O1520" s="27">
        <v>46232.770833333336</v>
      </c>
      <c r="P1520" s="24" t="s">
        <v>2618</v>
      </c>
      <c r="Q1520" s="24" t="s">
        <v>2619</v>
      </c>
      <c r="R1520" s="24" t="s">
        <v>605</v>
      </c>
      <c r="T1520" s="24" t="s">
        <v>67</v>
      </c>
      <c r="U1520" s="24" t="s">
        <v>269</v>
      </c>
      <c r="V1520" s="27">
        <v>46232.568749999999</v>
      </c>
      <c r="W1520" s="27">
        <v>46232.59375</v>
      </c>
      <c r="Z1520" s="24">
        <v>1</v>
      </c>
      <c r="AA1520" s="24" t="s">
        <v>58</v>
      </c>
      <c r="AB1520" s="24" t="b">
        <v>0</v>
      </c>
      <c r="AC1520" s="61"/>
    </row>
    <row r="1521" spans="2:29" ht="13.7">
      <c r="B1521" s="24" t="s">
        <v>49</v>
      </c>
      <c r="C1521" s="24" t="s">
        <v>64</v>
      </c>
      <c r="D1521" s="24" t="s">
        <v>74</v>
      </c>
      <c r="E1521" s="24">
        <v>360</v>
      </c>
      <c r="F1521" s="26">
        <v>46204</v>
      </c>
      <c r="G1521" s="24" t="s">
        <v>52</v>
      </c>
      <c r="H1521" s="24" t="s">
        <v>53</v>
      </c>
      <c r="I1521" s="24" t="s">
        <v>57</v>
      </c>
      <c r="J1521" s="24" t="s">
        <v>125</v>
      </c>
      <c r="K1521" s="24">
        <v>1</v>
      </c>
      <c r="L1521" s="24" t="s">
        <v>66</v>
      </c>
      <c r="M1521" s="26">
        <v>46205</v>
      </c>
      <c r="N1521" s="27">
        <v>46205.375</v>
      </c>
      <c r="O1521" s="27">
        <v>46205.625</v>
      </c>
      <c r="V1521" s="27"/>
      <c r="W1521" s="27"/>
      <c r="X1521" s="24">
        <v>4</v>
      </c>
      <c r="Y1521" s="24">
        <v>0</v>
      </c>
      <c r="Z1521" s="24">
        <v>4</v>
      </c>
      <c r="AA1521" s="24" t="s">
        <v>58</v>
      </c>
      <c r="AB1521" s="24" t="b">
        <v>0</v>
      </c>
      <c r="AC1521" s="61">
        <v>0</v>
      </c>
    </row>
    <row r="1522" spans="2:29" ht="13.7">
      <c r="B1522" s="24" t="s">
        <v>49</v>
      </c>
      <c r="C1522" s="24" t="s">
        <v>64</v>
      </c>
      <c r="D1522" s="24" t="s">
        <v>74</v>
      </c>
      <c r="E1522" s="24">
        <v>360</v>
      </c>
      <c r="F1522" s="26">
        <v>46204</v>
      </c>
      <c r="G1522" s="24" t="s">
        <v>52</v>
      </c>
      <c r="H1522" s="24" t="s">
        <v>53</v>
      </c>
      <c r="I1522" s="24" t="s">
        <v>57</v>
      </c>
      <c r="J1522" s="24" t="s">
        <v>126</v>
      </c>
      <c r="K1522" s="24">
        <v>1</v>
      </c>
      <c r="L1522" s="24" t="s">
        <v>66</v>
      </c>
      <c r="M1522" s="26">
        <v>46205</v>
      </c>
      <c r="N1522" s="27">
        <v>46205.375</v>
      </c>
      <c r="O1522" s="27">
        <v>46205.625</v>
      </c>
      <c r="P1522" s="24" t="s">
        <v>2620</v>
      </c>
      <c r="Q1522" s="24" t="s">
        <v>2621</v>
      </c>
      <c r="R1522" s="24" t="s">
        <v>182</v>
      </c>
      <c r="T1522" s="24" t="s">
        <v>57</v>
      </c>
      <c r="U1522" s="24" t="s">
        <v>202</v>
      </c>
      <c r="V1522" s="27">
        <v>46205.564583333333</v>
      </c>
      <c r="W1522" s="27">
        <v>46205.604861111111</v>
      </c>
      <c r="Z1522" s="24">
        <v>1</v>
      </c>
      <c r="AA1522" s="24" t="s">
        <v>58</v>
      </c>
      <c r="AB1522" s="24" t="b">
        <v>0</v>
      </c>
      <c r="AC1522" s="61"/>
    </row>
    <row r="1523" spans="2:29" ht="13.7">
      <c r="B1523" s="24" t="s">
        <v>49</v>
      </c>
      <c r="C1523" s="24" t="s">
        <v>64</v>
      </c>
      <c r="D1523" s="24" t="s">
        <v>74</v>
      </c>
      <c r="E1523" s="24">
        <v>360</v>
      </c>
      <c r="F1523" s="26">
        <v>46204</v>
      </c>
      <c r="G1523" s="24" t="s">
        <v>52</v>
      </c>
      <c r="H1523" s="24" t="s">
        <v>53</v>
      </c>
      <c r="I1523" s="24" t="s">
        <v>57</v>
      </c>
      <c r="J1523" s="24" t="s">
        <v>126</v>
      </c>
      <c r="K1523" s="24">
        <v>1</v>
      </c>
      <c r="L1523" s="24" t="s">
        <v>66</v>
      </c>
      <c r="M1523" s="26">
        <v>46205</v>
      </c>
      <c r="N1523" s="27">
        <v>46205.375</v>
      </c>
      <c r="O1523" s="27">
        <v>46205.625</v>
      </c>
      <c r="P1523" s="24" t="s">
        <v>2622</v>
      </c>
      <c r="Q1523" s="24" t="s">
        <v>2623</v>
      </c>
      <c r="R1523" s="24" t="s">
        <v>165</v>
      </c>
      <c r="T1523" s="24" t="s">
        <v>57</v>
      </c>
      <c r="U1523" s="24" t="s">
        <v>202</v>
      </c>
      <c r="V1523" s="27">
        <v>46205.507638888892</v>
      </c>
      <c r="W1523" s="27">
        <v>46205.549305555556</v>
      </c>
      <c r="Z1523" s="24">
        <v>1</v>
      </c>
      <c r="AA1523" s="24" t="s">
        <v>58</v>
      </c>
      <c r="AB1523" s="24" t="b">
        <v>0</v>
      </c>
      <c r="AC1523" s="61"/>
    </row>
    <row r="1524" spans="2:29" ht="13.7">
      <c r="B1524" s="24" t="s">
        <v>49</v>
      </c>
      <c r="C1524" s="24" t="s">
        <v>64</v>
      </c>
      <c r="D1524" s="24" t="s">
        <v>74</v>
      </c>
      <c r="E1524" s="24">
        <v>360</v>
      </c>
      <c r="F1524" s="26">
        <v>46204</v>
      </c>
      <c r="G1524" s="24" t="s">
        <v>52</v>
      </c>
      <c r="H1524" s="24" t="s">
        <v>53</v>
      </c>
      <c r="I1524" s="24" t="s">
        <v>57</v>
      </c>
      <c r="J1524" s="24" t="s">
        <v>126</v>
      </c>
      <c r="K1524" s="24">
        <v>1</v>
      </c>
      <c r="L1524" s="24" t="s">
        <v>66</v>
      </c>
      <c r="M1524" s="26">
        <v>46205</v>
      </c>
      <c r="N1524" s="27">
        <v>46205.375</v>
      </c>
      <c r="O1524" s="27">
        <v>46205.625</v>
      </c>
      <c r="P1524" s="24" t="s">
        <v>2624</v>
      </c>
      <c r="Q1524" s="24" t="s">
        <v>2625</v>
      </c>
      <c r="R1524" s="24" t="s">
        <v>165</v>
      </c>
      <c r="S1524" s="24" t="s">
        <v>160</v>
      </c>
      <c r="T1524" s="24" t="s">
        <v>57</v>
      </c>
      <c r="U1524" s="24" t="s">
        <v>202</v>
      </c>
      <c r="V1524" s="27">
        <v>46205.379166666666</v>
      </c>
      <c r="W1524" s="27">
        <v>46205.413194444445</v>
      </c>
      <c r="Z1524" s="24">
        <v>1</v>
      </c>
      <c r="AA1524" s="24" t="s">
        <v>58</v>
      </c>
      <c r="AB1524" s="24" t="b">
        <v>0</v>
      </c>
      <c r="AC1524" s="61"/>
    </row>
    <row r="1525" spans="2:29" ht="13.7">
      <c r="B1525" s="24" t="s">
        <v>49</v>
      </c>
      <c r="C1525" s="24" t="s">
        <v>64</v>
      </c>
      <c r="D1525" s="24" t="s">
        <v>74</v>
      </c>
      <c r="E1525" s="24">
        <v>360</v>
      </c>
      <c r="F1525" s="26">
        <v>46204</v>
      </c>
      <c r="G1525" s="24" t="s">
        <v>52</v>
      </c>
      <c r="H1525" s="24" t="s">
        <v>53</v>
      </c>
      <c r="I1525" s="24" t="s">
        <v>57</v>
      </c>
      <c r="J1525" s="24" t="s">
        <v>126</v>
      </c>
      <c r="K1525" s="24">
        <v>1</v>
      </c>
      <c r="L1525" s="24" t="s">
        <v>66</v>
      </c>
      <c r="M1525" s="26">
        <v>46205</v>
      </c>
      <c r="N1525" s="27">
        <v>46205.375</v>
      </c>
      <c r="O1525" s="27">
        <v>46205.625</v>
      </c>
      <c r="P1525" s="24" t="s">
        <v>2626</v>
      </c>
      <c r="Q1525" s="24" t="s">
        <v>2627</v>
      </c>
      <c r="R1525" s="24" t="s">
        <v>182</v>
      </c>
      <c r="T1525" s="24" t="s">
        <v>57</v>
      </c>
      <c r="U1525" s="24" t="s">
        <v>202</v>
      </c>
      <c r="V1525" s="27">
        <v>46205.438888888886</v>
      </c>
      <c r="W1525" s="27">
        <v>46205.470833333333</v>
      </c>
      <c r="Z1525" s="24">
        <v>1</v>
      </c>
      <c r="AA1525" s="24" t="s">
        <v>58</v>
      </c>
      <c r="AB1525" s="24" t="b">
        <v>0</v>
      </c>
      <c r="AC1525" s="61"/>
    </row>
    <row r="1526" spans="2:29" ht="13.7">
      <c r="B1526" s="24" t="s">
        <v>49</v>
      </c>
      <c r="C1526" s="24" t="s">
        <v>64</v>
      </c>
      <c r="D1526" s="24" t="s">
        <v>74</v>
      </c>
      <c r="E1526" s="24">
        <v>420</v>
      </c>
      <c r="F1526" s="26">
        <v>46174</v>
      </c>
      <c r="G1526" s="24" t="s">
        <v>52</v>
      </c>
      <c r="H1526" s="24" t="s">
        <v>53</v>
      </c>
      <c r="I1526" s="24" t="s">
        <v>57</v>
      </c>
      <c r="J1526" s="24" t="s">
        <v>125</v>
      </c>
      <c r="K1526" s="24">
        <v>1</v>
      </c>
      <c r="L1526" s="24" t="s">
        <v>66</v>
      </c>
      <c r="M1526" s="26">
        <v>46191</v>
      </c>
      <c r="N1526" s="27">
        <v>46191.375</v>
      </c>
      <c r="O1526" s="27">
        <v>46191.666666666664</v>
      </c>
      <c r="V1526" s="27"/>
      <c r="W1526" s="27"/>
      <c r="X1526" s="24">
        <v>4</v>
      </c>
      <c r="Y1526" s="24">
        <v>0</v>
      </c>
      <c r="Z1526" s="24">
        <v>4</v>
      </c>
      <c r="AA1526" s="24" t="s">
        <v>56</v>
      </c>
      <c r="AB1526" s="24" t="b">
        <v>0</v>
      </c>
      <c r="AC1526" s="61">
        <v>0</v>
      </c>
    </row>
    <row r="1527" spans="2:29" ht="13.7">
      <c r="B1527" s="24" t="s">
        <v>49</v>
      </c>
      <c r="C1527" s="24" t="s">
        <v>64</v>
      </c>
      <c r="D1527" s="24" t="s">
        <v>74</v>
      </c>
      <c r="E1527" s="24">
        <v>420</v>
      </c>
      <c r="F1527" s="26">
        <v>46174</v>
      </c>
      <c r="G1527" s="24" t="s">
        <v>52</v>
      </c>
      <c r="H1527" s="24" t="s">
        <v>53</v>
      </c>
      <c r="I1527" s="24" t="s">
        <v>57</v>
      </c>
      <c r="J1527" s="24" t="s">
        <v>126</v>
      </c>
      <c r="K1527" s="24">
        <v>1</v>
      </c>
      <c r="L1527" s="24" t="s">
        <v>66</v>
      </c>
      <c r="M1527" s="26">
        <v>46191</v>
      </c>
      <c r="N1527" s="27">
        <v>46191.375</v>
      </c>
      <c r="O1527" s="27">
        <v>46191.666666666664</v>
      </c>
      <c r="P1527" s="24" t="s">
        <v>2628</v>
      </c>
      <c r="Q1527" s="24" t="s">
        <v>2629</v>
      </c>
      <c r="R1527" s="24" t="s">
        <v>182</v>
      </c>
      <c r="T1527" s="24" t="s">
        <v>57</v>
      </c>
      <c r="U1527" s="24" t="s">
        <v>580</v>
      </c>
      <c r="V1527" s="27">
        <v>46191.59652777778</v>
      </c>
      <c r="W1527" s="27">
        <v>46191.654166666667</v>
      </c>
      <c r="Z1527" s="24">
        <v>1</v>
      </c>
      <c r="AA1527" s="24" t="s">
        <v>56</v>
      </c>
      <c r="AB1527" s="24" t="b">
        <v>0</v>
      </c>
      <c r="AC1527" s="61"/>
    </row>
    <row r="1528" spans="2:29" ht="13.7">
      <c r="B1528" s="24" t="s">
        <v>49</v>
      </c>
      <c r="C1528" s="24" t="s">
        <v>64</v>
      </c>
      <c r="D1528" s="24" t="s">
        <v>74</v>
      </c>
      <c r="E1528" s="24">
        <v>420</v>
      </c>
      <c r="F1528" s="26">
        <v>46174</v>
      </c>
      <c r="G1528" s="24" t="s">
        <v>52</v>
      </c>
      <c r="H1528" s="24" t="s">
        <v>53</v>
      </c>
      <c r="I1528" s="24" t="s">
        <v>57</v>
      </c>
      <c r="J1528" s="24" t="s">
        <v>126</v>
      </c>
      <c r="K1528" s="24">
        <v>1</v>
      </c>
      <c r="L1528" s="24" t="s">
        <v>66</v>
      </c>
      <c r="M1528" s="26">
        <v>46191</v>
      </c>
      <c r="N1528" s="27">
        <v>46191.375</v>
      </c>
      <c r="O1528" s="27">
        <v>46191.666666666664</v>
      </c>
      <c r="P1528" s="24" t="s">
        <v>2630</v>
      </c>
      <c r="Q1528" s="24" t="s">
        <v>2631</v>
      </c>
      <c r="R1528" s="24" t="s">
        <v>182</v>
      </c>
      <c r="T1528" s="24" t="s">
        <v>57</v>
      </c>
      <c r="U1528" s="24" t="s">
        <v>580</v>
      </c>
      <c r="V1528" s="27">
        <v>46191.529166666667</v>
      </c>
      <c r="W1528" s="27">
        <v>46191.578472222223</v>
      </c>
      <c r="Z1528" s="24">
        <v>1</v>
      </c>
      <c r="AA1528" s="24" t="s">
        <v>56</v>
      </c>
      <c r="AB1528" s="24" t="b">
        <v>0</v>
      </c>
      <c r="AC1528" s="61"/>
    </row>
    <row r="1529" spans="2:29" ht="13.7">
      <c r="B1529" s="24" t="s">
        <v>49</v>
      </c>
      <c r="C1529" s="24" t="s">
        <v>64</v>
      </c>
      <c r="D1529" s="24" t="s">
        <v>74</v>
      </c>
      <c r="E1529" s="24">
        <v>420</v>
      </c>
      <c r="F1529" s="26">
        <v>46174</v>
      </c>
      <c r="G1529" s="24" t="s">
        <v>52</v>
      </c>
      <c r="H1529" s="24" t="s">
        <v>53</v>
      </c>
      <c r="I1529" s="24" t="s">
        <v>57</v>
      </c>
      <c r="J1529" s="24" t="s">
        <v>126</v>
      </c>
      <c r="K1529" s="24">
        <v>1</v>
      </c>
      <c r="L1529" s="24" t="s">
        <v>66</v>
      </c>
      <c r="M1529" s="26">
        <v>46191</v>
      </c>
      <c r="N1529" s="27">
        <v>46191.375</v>
      </c>
      <c r="O1529" s="27">
        <v>46191.666666666664</v>
      </c>
      <c r="P1529" s="24" t="s">
        <v>2632</v>
      </c>
      <c r="Q1529" s="24" t="s">
        <v>2633</v>
      </c>
      <c r="R1529" s="24" t="s">
        <v>155</v>
      </c>
      <c r="T1529" s="24" t="s">
        <v>57</v>
      </c>
      <c r="U1529" s="24" t="s">
        <v>580</v>
      </c>
      <c r="V1529" s="27">
        <v>46191.379166666666</v>
      </c>
      <c r="W1529" s="27">
        <v>46191.427083333336</v>
      </c>
      <c r="Z1529" s="24">
        <v>1</v>
      </c>
      <c r="AA1529" s="24" t="s">
        <v>56</v>
      </c>
      <c r="AB1529" s="24" t="b">
        <v>0</v>
      </c>
      <c r="AC1529" s="61"/>
    </row>
    <row r="1530" spans="2:29" ht="13.7">
      <c r="B1530" s="24" t="s">
        <v>49</v>
      </c>
      <c r="C1530" s="24" t="s">
        <v>64</v>
      </c>
      <c r="D1530" s="24" t="s">
        <v>74</v>
      </c>
      <c r="E1530" s="24">
        <v>420</v>
      </c>
      <c r="F1530" s="26">
        <v>46174</v>
      </c>
      <c r="G1530" s="24" t="s">
        <v>52</v>
      </c>
      <c r="H1530" s="24" t="s">
        <v>53</v>
      </c>
      <c r="I1530" s="24" t="s">
        <v>57</v>
      </c>
      <c r="J1530" s="24" t="s">
        <v>126</v>
      </c>
      <c r="K1530" s="24">
        <v>1</v>
      </c>
      <c r="L1530" s="24" t="s">
        <v>66</v>
      </c>
      <c r="M1530" s="26">
        <v>46191</v>
      </c>
      <c r="N1530" s="27">
        <v>46191.375</v>
      </c>
      <c r="O1530" s="27">
        <v>46191.666666666664</v>
      </c>
      <c r="P1530" s="24" t="s">
        <v>2634</v>
      </c>
      <c r="Q1530" s="24" t="s">
        <v>2635</v>
      </c>
      <c r="R1530" s="24" t="s">
        <v>165</v>
      </c>
      <c r="T1530" s="24" t="s">
        <v>57</v>
      </c>
      <c r="U1530" s="24" t="s">
        <v>580</v>
      </c>
      <c r="V1530" s="27">
        <v>46191.455555555556</v>
      </c>
      <c r="W1530" s="27">
        <v>46191.508333333331</v>
      </c>
      <c r="Z1530" s="24">
        <v>1</v>
      </c>
      <c r="AA1530" s="24" t="s">
        <v>56</v>
      </c>
      <c r="AB1530" s="24" t="b">
        <v>0</v>
      </c>
      <c r="AC1530" s="61"/>
    </row>
    <row r="1531" spans="2:29" ht="13.7">
      <c r="B1531" s="24" t="s">
        <v>49</v>
      </c>
      <c r="C1531" s="24" t="s">
        <v>64</v>
      </c>
      <c r="D1531" s="24" t="s">
        <v>74</v>
      </c>
      <c r="E1531" s="24">
        <v>420</v>
      </c>
      <c r="F1531" s="26">
        <v>46174</v>
      </c>
      <c r="G1531" s="24" t="s">
        <v>52</v>
      </c>
      <c r="H1531" s="24" t="s">
        <v>53</v>
      </c>
      <c r="I1531" s="24" t="s">
        <v>67</v>
      </c>
      <c r="J1531" s="24" t="s">
        <v>125</v>
      </c>
      <c r="K1531" s="24">
        <v>1</v>
      </c>
      <c r="L1531" s="24" t="s">
        <v>66</v>
      </c>
      <c r="M1531" s="26">
        <v>46200</v>
      </c>
      <c r="N1531" s="27">
        <v>46200.354166666664</v>
      </c>
      <c r="O1531" s="27">
        <v>46200.645833333336</v>
      </c>
      <c r="V1531" s="27"/>
      <c r="W1531" s="27"/>
      <c r="X1531" s="24">
        <v>4</v>
      </c>
      <c r="Y1531" s="24">
        <v>0</v>
      </c>
      <c r="Z1531" s="24">
        <v>4</v>
      </c>
      <c r="AA1531" s="24" t="s">
        <v>56</v>
      </c>
      <c r="AB1531" s="24" t="b">
        <v>0</v>
      </c>
      <c r="AC1531" s="61">
        <v>0</v>
      </c>
    </row>
    <row r="1532" spans="2:29" ht="13.7">
      <c r="B1532" s="24" t="s">
        <v>49</v>
      </c>
      <c r="C1532" s="24" t="s">
        <v>64</v>
      </c>
      <c r="D1532" s="24" t="s">
        <v>74</v>
      </c>
      <c r="E1532" s="24">
        <v>420</v>
      </c>
      <c r="F1532" s="26">
        <v>46174</v>
      </c>
      <c r="G1532" s="24" t="s">
        <v>52</v>
      </c>
      <c r="H1532" s="24" t="s">
        <v>53</v>
      </c>
      <c r="I1532" s="24" t="s">
        <v>67</v>
      </c>
      <c r="J1532" s="24" t="s">
        <v>126</v>
      </c>
      <c r="K1532" s="24">
        <v>1</v>
      </c>
      <c r="L1532" s="24" t="s">
        <v>66</v>
      </c>
      <c r="M1532" s="26">
        <v>46200</v>
      </c>
      <c r="N1532" s="27">
        <v>46200.354166666664</v>
      </c>
      <c r="O1532" s="27">
        <v>46200.645833333336</v>
      </c>
      <c r="P1532" s="24" t="s">
        <v>2636</v>
      </c>
      <c r="Q1532" s="24" t="s">
        <v>2637</v>
      </c>
      <c r="R1532" s="24" t="s">
        <v>608</v>
      </c>
      <c r="T1532" s="24" t="s">
        <v>67</v>
      </c>
      <c r="U1532" s="24" t="s">
        <v>314</v>
      </c>
      <c r="V1532" s="27">
        <v>46200.57708333333</v>
      </c>
      <c r="W1532" s="27">
        <v>46200.633333333331</v>
      </c>
      <c r="Z1532" s="24">
        <v>1</v>
      </c>
      <c r="AA1532" s="24" t="s">
        <v>56</v>
      </c>
      <c r="AB1532" s="24" t="b">
        <v>0</v>
      </c>
      <c r="AC1532" s="61"/>
    </row>
    <row r="1533" spans="2:29" ht="13.7">
      <c r="B1533" s="24" t="s">
        <v>49</v>
      </c>
      <c r="C1533" s="24" t="s">
        <v>64</v>
      </c>
      <c r="D1533" s="24" t="s">
        <v>74</v>
      </c>
      <c r="E1533" s="24">
        <v>420</v>
      </c>
      <c r="F1533" s="26">
        <v>46174</v>
      </c>
      <c r="G1533" s="24" t="s">
        <v>52</v>
      </c>
      <c r="H1533" s="24" t="s">
        <v>53</v>
      </c>
      <c r="I1533" s="24" t="s">
        <v>67</v>
      </c>
      <c r="J1533" s="24" t="s">
        <v>126</v>
      </c>
      <c r="K1533" s="24">
        <v>1</v>
      </c>
      <c r="L1533" s="24" t="s">
        <v>66</v>
      </c>
      <c r="M1533" s="26">
        <v>46200</v>
      </c>
      <c r="N1533" s="27">
        <v>46200.354166666664</v>
      </c>
      <c r="O1533" s="27">
        <v>46200.645833333336</v>
      </c>
      <c r="P1533" s="24" t="s">
        <v>2638</v>
      </c>
      <c r="Q1533" s="24" t="s">
        <v>2639</v>
      </c>
      <c r="R1533" s="24" t="s">
        <v>611</v>
      </c>
      <c r="T1533" s="24" t="s">
        <v>67</v>
      </c>
      <c r="U1533" s="24" t="s">
        <v>314</v>
      </c>
      <c r="V1533" s="27">
        <v>46200.434027777781</v>
      </c>
      <c r="W1533" s="27">
        <v>46200.478472222225</v>
      </c>
      <c r="Z1533" s="24">
        <v>1</v>
      </c>
      <c r="AA1533" s="24" t="s">
        <v>56</v>
      </c>
      <c r="AB1533" s="24" t="b">
        <v>0</v>
      </c>
      <c r="AC1533" s="61"/>
    </row>
    <row r="1534" spans="2:29" ht="13.7">
      <c r="B1534" s="24" t="s">
        <v>49</v>
      </c>
      <c r="C1534" s="24" t="s">
        <v>64</v>
      </c>
      <c r="D1534" s="24" t="s">
        <v>74</v>
      </c>
      <c r="E1534" s="24">
        <v>420</v>
      </c>
      <c r="F1534" s="26">
        <v>46174</v>
      </c>
      <c r="G1534" s="24" t="s">
        <v>52</v>
      </c>
      <c r="H1534" s="24" t="s">
        <v>53</v>
      </c>
      <c r="I1534" s="24" t="s">
        <v>67</v>
      </c>
      <c r="J1534" s="24" t="s">
        <v>126</v>
      </c>
      <c r="K1534" s="24">
        <v>1</v>
      </c>
      <c r="L1534" s="24" t="s">
        <v>66</v>
      </c>
      <c r="M1534" s="26">
        <v>46200</v>
      </c>
      <c r="N1534" s="27">
        <v>46200.354166666664</v>
      </c>
      <c r="O1534" s="27">
        <v>46200.645833333336</v>
      </c>
      <c r="P1534" s="24" t="s">
        <v>2640</v>
      </c>
      <c r="Q1534" s="24" t="s">
        <v>2641</v>
      </c>
      <c r="R1534" s="24" t="s">
        <v>608</v>
      </c>
      <c r="T1534" s="24" t="s">
        <v>67</v>
      </c>
      <c r="U1534" s="24" t="s">
        <v>314</v>
      </c>
      <c r="V1534" s="27">
        <v>46200.361111111109</v>
      </c>
      <c r="W1534" s="27">
        <v>46200.406944444447</v>
      </c>
      <c r="Z1534" s="24">
        <v>1</v>
      </c>
      <c r="AA1534" s="24" t="s">
        <v>56</v>
      </c>
      <c r="AB1534" s="24" t="b">
        <v>0</v>
      </c>
      <c r="AC1534" s="61"/>
    </row>
    <row r="1535" spans="2:29" ht="13.7">
      <c r="B1535" s="24" t="s">
        <v>49</v>
      </c>
      <c r="C1535" s="24" t="s">
        <v>64</v>
      </c>
      <c r="D1535" s="24" t="s">
        <v>74</v>
      </c>
      <c r="E1535" s="24">
        <v>420</v>
      </c>
      <c r="F1535" s="26">
        <v>46174</v>
      </c>
      <c r="G1535" s="24" t="s">
        <v>52</v>
      </c>
      <c r="H1535" s="24" t="s">
        <v>53</v>
      </c>
      <c r="I1535" s="24" t="s">
        <v>67</v>
      </c>
      <c r="J1535" s="24" t="s">
        <v>126</v>
      </c>
      <c r="K1535" s="24">
        <v>1</v>
      </c>
      <c r="L1535" s="24" t="s">
        <v>66</v>
      </c>
      <c r="M1535" s="26">
        <v>46200</v>
      </c>
      <c r="N1535" s="27">
        <v>46200.354166666664</v>
      </c>
      <c r="O1535" s="27">
        <v>46200.645833333336</v>
      </c>
      <c r="P1535" s="24" t="s">
        <v>2642</v>
      </c>
      <c r="Q1535" s="24" t="s">
        <v>2643</v>
      </c>
      <c r="R1535" s="24" t="s">
        <v>730</v>
      </c>
      <c r="T1535" s="24" t="s">
        <v>67</v>
      </c>
      <c r="U1535" s="24" t="s">
        <v>314</v>
      </c>
      <c r="V1535" s="27">
        <v>46200.502083333333</v>
      </c>
      <c r="W1535" s="27">
        <v>46200.55972222222</v>
      </c>
      <c r="Z1535" s="24">
        <v>1</v>
      </c>
      <c r="AA1535" s="24" t="s">
        <v>56</v>
      </c>
      <c r="AB1535" s="24" t="b">
        <v>0</v>
      </c>
      <c r="AC1535" s="61"/>
    </row>
    <row r="1536" spans="2:29" ht="13.7">
      <c r="B1536" s="24" t="s">
        <v>49</v>
      </c>
      <c r="C1536" s="24" t="s">
        <v>64</v>
      </c>
      <c r="D1536" s="24" t="s">
        <v>74</v>
      </c>
      <c r="E1536" s="24">
        <v>420</v>
      </c>
      <c r="F1536" s="26">
        <v>46235</v>
      </c>
      <c r="G1536" s="24" t="s">
        <v>52</v>
      </c>
      <c r="H1536" s="24" t="s">
        <v>53</v>
      </c>
      <c r="I1536" s="24" t="s">
        <v>57</v>
      </c>
      <c r="J1536" s="24" t="s">
        <v>125</v>
      </c>
      <c r="K1536" s="24">
        <v>1</v>
      </c>
      <c r="L1536" s="24" t="s">
        <v>66</v>
      </c>
      <c r="M1536" s="26">
        <v>46263</v>
      </c>
      <c r="N1536" s="27">
        <v>46263.333333333336</v>
      </c>
      <c r="O1536" s="27">
        <v>46263.625</v>
      </c>
      <c r="V1536" s="27"/>
      <c r="W1536" s="27"/>
      <c r="X1536" s="24">
        <v>4</v>
      </c>
      <c r="Y1536" s="24">
        <v>0</v>
      </c>
      <c r="Z1536" s="24">
        <v>4</v>
      </c>
      <c r="AA1536" s="24" t="s">
        <v>60</v>
      </c>
      <c r="AB1536" s="24" t="b">
        <v>0</v>
      </c>
      <c r="AC1536" s="61">
        <v>0</v>
      </c>
    </row>
    <row r="1537" spans="2:29" ht="13.7">
      <c r="B1537" s="24" t="s">
        <v>49</v>
      </c>
      <c r="C1537" s="24" t="s">
        <v>64</v>
      </c>
      <c r="D1537" s="24" t="s">
        <v>74</v>
      </c>
      <c r="E1537" s="24">
        <v>420</v>
      </c>
      <c r="F1537" s="26">
        <v>46235</v>
      </c>
      <c r="G1537" s="24" t="s">
        <v>52</v>
      </c>
      <c r="H1537" s="24" t="s">
        <v>53</v>
      </c>
      <c r="I1537" s="24" t="s">
        <v>57</v>
      </c>
      <c r="J1537" s="24" t="s">
        <v>126</v>
      </c>
      <c r="K1537" s="24">
        <v>1</v>
      </c>
      <c r="L1537" s="24" t="s">
        <v>66</v>
      </c>
      <c r="M1537" s="26">
        <v>46263</v>
      </c>
      <c r="N1537" s="27">
        <v>46263.333333333336</v>
      </c>
      <c r="O1537" s="27">
        <v>46263.625</v>
      </c>
      <c r="P1537" s="24" t="s">
        <v>2644</v>
      </c>
      <c r="Q1537" s="24" t="s">
        <v>2645</v>
      </c>
      <c r="R1537" s="24" t="s">
        <v>165</v>
      </c>
      <c r="T1537" s="24" t="s">
        <v>57</v>
      </c>
      <c r="U1537" s="24" t="s">
        <v>278</v>
      </c>
      <c r="V1537" s="27">
        <v>46263.334722222222</v>
      </c>
      <c r="W1537" s="27">
        <v>46263.385416666664</v>
      </c>
      <c r="Z1537" s="24">
        <v>1</v>
      </c>
      <c r="AA1537" s="24" t="s">
        <v>60</v>
      </c>
      <c r="AB1537" s="24" t="b">
        <v>0</v>
      </c>
      <c r="AC1537" s="61"/>
    </row>
    <row r="1538" spans="2:29" ht="13.7">
      <c r="B1538" s="24" t="s">
        <v>49</v>
      </c>
      <c r="C1538" s="24" t="s">
        <v>64</v>
      </c>
      <c r="D1538" s="24" t="s">
        <v>74</v>
      </c>
      <c r="E1538" s="24">
        <v>420</v>
      </c>
      <c r="F1538" s="26">
        <v>46235</v>
      </c>
      <c r="G1538" s="24" t="s">
        <v>52</v>
      </c>
      <c r="H1538" s="24" t="s">
        <v>53</v>
      </c>
      <c r="I1538" s="24" t="s">
        <v>57</v>
      </c>
      <c r="J1538" s="24" t="s">
        <v>126</v>
      </c>
      <c r="K1538" s="24">
        <v>1</v>
      </c>
      <c r="L1538" s="24" t="s">
        <v>66</v>
      </c>
      <c r="M1538" s="26">
        <v>46263</v>
      </c>
      <c r="N1538" s="27">
        <v>46263.333333333336</v>
      </c>
      <c r="O1538" s="27">
        <v>46263.625</v>
      </c>
      <c r="P1538" s="24" t="s">
        <v>2646</v>
      </c>
      <c r="Q1538" s="24" t="s">
        <v>2647</v>
      </c>
      <c r="R1538" s="24" t="s">
        <v>159</v>
      </c>
      <c r="T1538" s="24" t="s">
        <v>57</v>
      </c>
      <c r="U1538" s="24" t="s">
        <v>278</v>
      </c>
      <c r="V1538" s="27">
        <v>46263.555555555555</v>
      </c>
      <c r="W1538" s="27">
        <v>46263.605555555558</v>
      </c>
      <c r="Z1538" s="24">
        <v>1</v>
      </c>
      <c r="AA1538" s="24" t="s">
        <v>60</v>
      </c>
      <c r="AB1538" s="24" t="b">
        <v>0</v>
      </c>
      <c r="AC1538" s="61"/>
    </row>
    <row r="1539" spans="2:29" ht="13.7">
      <c r="B1539" s="24" t="s">
        <v>49</v>
      </c>
      <c r="C1539" s="24" t="s">
        <v>64</v>
      </c>
      <c r="D1539" s="24" t="s">
        <v>74</v>
      </c>
      <c r="E1539" s="24">
        <v>420</v>
      </c>
      <c r="F1539" s="26">
        <v>46235</v>
      </c>
      <c r="G1539" s="24" t="s">
        <v>52</v>
      </c>
      <c r="H1539" s="24" t="s">
        <v>53</v>
      </c>
      <c r="I1539" s="24" t="s">
        <v>57</v>
      </c>
      <c r="J1539" s="24" t="s">
        <v>126</v>
      </c>
      <c r="K1539" s="24">
        <v>1</v>
      </c>
      <c r="L1539" s="24" t="s">
        <v>66</v>
      </c>
      <c r="M1539" s="26">
        <v>46263</v>
      </c>
      <c r="N1539" s="27">
        <v>46263.333333333336</v>
      </c>
      <c r="O1539" s="27">
        <v>46263.625</v>
      </c>
      <c r="P1539" s="24" t="s">
        <v>2648</v>
      </c>
      <c r="Q1539" s="24" t="s">
        <v>2649</v>
      </c>
      <c r="R1539" s="24" t="s">
        <v>155</v>
      </c>
      <c r="T1539" s="24" t="s">
        <v>57</v>
      </c>
      <c r="U1539" s="24" t="s">
        <v>278</v>
      </c>
      <c r="V1539" s="27">
        <v>46263.481249999997</v>
      </c>
      <c r="W1539" s="27">
        <v>46263.536111111112</v>
      </c>
      <c r="Z1539" s="24">
        <v>1</v>
      </c>
      <c r="AA1539" s="24" t="s">
        <v>60</v>
      </c>
      <c r="AB1539" s="24" t="b">
        <v>0</v>
      </c>
      <c r="AC1539" s="61"/>
    </row>
    <row r="1540" spans="2:29" ht="13.7">
      <c r="B1540" s="24" t="s">
        <v>49</v>
      </c>
      <c r="C1540" s="24" t="s">
        <v>64</v>
      </c>
      <c r="D1540" s="24" t="s">
        <v>74</v>
      </c>
      <c r="E1540" s="24">
        <v>420</v>
      </c>
      <c r="F1540" s="26">
        <v>46235</v>
      </c>
      <c r="G1540" s="24" t="s">
        <v>52</v>
      </c>
      <c r="H1540" s="24" t="s">
        <v>53</v>
      </c>
      <c r="I1540" s="24" t="s">
        <v>57</v>
      </c>
      <c r="J1540" s="24" t="s">
        <v>126</v>
      </c>
      <c r="K1540" s="24">
        <v>1</v>
      </c>
      <c r="L1540" s="24" t="s">
        <v>66</v>
      </c>
      <c r="M1540" s="26">
        <v>46263</v>
      </c>
      <c r="N1540" s="27">
        <v>46263.333333333336</v>
      </c>
      <c r="O1540" s="27">
        <v>46263.625</v>
      </c>
      <c r="P1540" s="24" t="s">
        <v>2650</v>
      </c>
      <c r="Q1540" s="24" t="s">
        <v>2651</v>
      </c>
      <c r="R1540" s="24" t="s">
        <v>159</v>
      </c>
      <c r="T1540" s="24" t="s">
        <v>57</v>
      </c>
      <c r="U1540" s="24" t="s">
        <v>278</v>
      </c>
      <c r="V1540" s="27">
        <v>46263.40902777778</v>
      </c>
      <c r="W1540" s="27">
        <v>46263.46875</v>
      </c>
      <c r="Z1540" s="24">
        <v>1</v>
      </c>
      <c r="AA1540" s="24" t="s">
        <v>60</v>
      </c>
      <c r="AB1540" s="24" t="b">
        <v>0</v>
      </c>
      <c r="AC1540" s="61"/>
    </row>
    <row r="1541" spans="2:29" ht="13.7">
      <c r="B1541" s="24" t="s">
        <v>49</v>
      </c>
      <c r="C1541" s="24" t="s">
        <v>64</v>
      </c>
      <c r="D1541" s="24" t="s">
        <v>74</v>
      </c>
      <c r="E1541" s="24">
        <v>480</v>
      </c>
      <c r="F1541" s="26">
        <v>46174</v>
      </c>
      <c r="G1541" s="24" t="s">
        <v>52</v>
      </c>
      <c r="H1541" s="24" t="s">
        <v>53</v>
      </c>
      <c r="I1541" s="24" t="s">
        <v>54</v>
      </c>
      <c r="J1541" s="24" t="s">
        <v>125</v>
      </c>
      <c r="K1541" s="24">
        <v>1</v>
      </c>
      <c r="L1541" s="24" t="s">
        <v>66</v>
      </c>
      <c r="M1541" s="26">
        <v>46193</v>
      </c>
      <c r="N1541" s="27">
        <v>46193.375</v>
      </c>
      <c r="O1541" s="27">
        <v>46193.708333333336</v>
      </c>
      <c r="V1541" s="27"/>
      <c r="W1541" s="27"/>
      <c r="X1541" s="24">
        <v>4</v>
      </c>
      <c r="Y1541" s="24">
        <v>0</v>
      </c>
      <c r="Z1541" s="24">
        <v>4</v>
      </c>
      <c r="AA1541" s="24" t="s">
        <v>56</v>
      </c>
      <c r="AB1541" s="24" t="b">
        <v>0</v>
      </c>
      <c r="AC1541" s="61">
        <v>0</v>
      </c>
    </row>
    <row r="1542" spans="2:29" ht="13.7">
      <c r="B1542" s="24" t="s">
        <v>49</v>
      </c>
      <c r="C1542" s="24" t="s">
        <v>64</v>
      </c>
      <c r="D1542" s="24" t="s">
        <v>74</v>
      </c>
      <c r="E1542" s="24">
        <v>480</v>
      </c>
      <c r="F1542" s="26">
        <v>46174</v>
      </c>
      <c r="G1542" s="24" t="s">
        <v>52</v>
      </c>
      <c r="H1542" s="24" t="s">
        <v>53</v>
      </c>
      <c r="I1542" s="24" t="s">
        <v>54</v>
      </c>
      <c r="J1542" s="24" t="s">
        <v>126</v>
      </c>
      <c r="K1542" s="24">
        <v>1</v>
      </c>
      <c r="L1542" s="24" t="s">
        <v>66</v>
      </c>
      <c r="M1542" s="26">
        <v>46193</v>
      </c>
      <c r="N1542" s="27">
        <v>46193.375</v>
      </c>
      <c r="O1542" s="27">
        <v>46193.708333333336</v>
      </c>
      <c r="P1542" s="24" t="s">
        <v>2652</v>
      </c>
      <c r="Q1542" s="24" t="s">
        <v>2653</v>
      </c>
      <c r="R1542" s="24" t="s">
        <v>149</v>
      </c>
      <c r="T1542" s="24" t="s">
        <v>54</v>
      </c>
      <c r="U1542" s="24" t="s">
        <v>580</v>
      </c>
      <c r="V1542" s="27">
        <v>46193.62777777778</v>
      </c>
      <c r="W1542" s="27">
        <v>46193.685416666667</v>
      </c>
      <c r="Z1542" s="24">
        <v>1</v>
      </c>
      <c r="AA1542" s="24" t="s">
        <v>56</v>
      </c>
      <c r="AB1542" s="24" t="b">
        <v>0</v>
      </c>
      <c r="AC1542" s="61"/>
    </row>
    <row r="1543" spans="2:29" ht="13.7">
      <c r="B1543" s="24" t="s">
        <v>49</v>
      </c>
      <c r="C1543" s="24" t="s">
        <v>64</v>
      </c>
      <c r="D1543" s="24" t="s">
        <v>74</v>
      </c>
      <c r="E1543" s="24">
        <v>480</v>
      </c>
      <c r="F1543" s="26">
        <v>46174</v>
      </c>
      <c r="G1543" s="24" t="s">
        <v>52</v>
      </c>
      <c r="H1543" s="24" t="s">
        <v>53</v>
      </c>
      <c r="I1543" s="24" t="s">
        <v>54</v>
      </c>
      <c r="J1543" s="24" t="s">
        <v>126</v>
      </c>
      <c r="K1543" s="24">
        <v>1</v>
      </c>
      <c r="L1543" s="24" t="s">
        <v>66</v>
      </c>
      <c r="M1543" s="26">
        <v>46193</v>
      </c>
      <c r="N1543" s="27">
        <v>46193.375</v>
      </c>
      <c r="O1543" s="27">
        <v>46193.708333333336</v>
      </c>
      <c r="P1543" s="24" t="s">
        <v>2654</v>
      </c>
      <c r="Q1543" s="24" t="s">
        <v>2655</v>
      </c>
      <c r="R1543" s="24" t="s">
        <v>190</v>
      </c>
      <c r="S1543" s="24" t="s">
        <v>152</v>
      </c>
      <c r="T1543" s="24" t="s">
        <v>54</v>
      </c>
      <c r="U1543" s="24" t="s">
        <v>580</v>
      </c>
      <c r="V1543" s="27">
        <v>46193.37777777778</v>
      </c>
      <c r="W1543" s="27">
        <v>46193.435416666667</v>
      </c>
      <c r="Z1543" s="24">
        <v>1</v>
      </c>
      <c r="AA1543" s="24" t="s">
        <v>56</v>
      </c>
      <c r="AB1543" s="24" t="b">
        <v>0</v>
      </c>
      <c r="AC1543" s="61"/>
    </row>
    <row r="1544" spans="2:29" ht="13.7">
      <c r="B1544" s="24" t="s">
        <v>49</v>
      </c>
      <c r="C1544" s="24" t="s">
        <v>64</v>
      </c>
      <c r="D1544" s="24" t="s">
        <v>74</v>
      </c>
      <c r="E1544" s="24">
        <v>480</v>
      </c>
      <c r="F1544" s="26">
        <v>46174</v>
      </c>
      <c r="G1544" s="24" t="s">
        <v>52</v>
      </c>
      <c r="H1544" s="24" t="s">
        <v>53</v>
      </c>
      <c r="I1544" s="24" t="s">
        <v>54</v>
      </c>
      <c r="J1544" s="24" t="s">
        <v>126</v>
      </c>
      <c r="K1544" s="24">
        <v>1</v>
      </c>
      <c r="L1544" s="24" t="s">
        <v>66</v>
      </c>
      <c r="M1544" s="26">
        <v>46193</v>
      </c>
      <c r="N1544" s="27">
        <v>46193.375</v>
      </c>
      <c r="O1544" s="27">
        <v>46193.708333333336</v>
      </c>
      <c r="P1544" s="24" t="s">
        <v>2656</v>
      </c>
      <c r="Q1544" s="24" t="s">
        <v>2657</v>
      </c>
      <c r="R1544" s="24" t="s">
        <v>149</v>
      </c>
      <c r="S1544" s="24" t="s">
        <v>152</v>
      </c>
      <c r="T1544" s="24" t="s">
        <v>54</v>
      </c>
      <c r="U1544" s="24" t="s">
        <v>580</v>
      </c>
      <c r="V1544" s="27">
        <v>46193.548611111109</v>
      </c>
      <c r="W1544" s="27">
        <v>46193.604166666664</v>
      </c>
      <c r="Z1544" s="24">
        <v>1</v>
      </c>
      <c r="AA1544" s="24" t="s">
        <v>56</v>
      </c>
      <c r="AB1544" s="24" t="b">
        <v>0</v>
      </c>
      <c r="AC1544" s="61"/>
    </row>
    <row r="1545" spans="2:29" ht="13.7">
      <c r="B1545" s="24" t="s">
        <v>49</v>
      </c>
      <c r="C1545" s="24" t="s">
        <v>64</v>
      </c>
      <c r="D1545" s="24" t="s">
        <v>74</v>
      </c>
      <c r="E1545" s="24">
        <v>480</v>
      </c>
      <c r="F1545" s="26">
        <v>46174</v>
      </c>
      <c r="G1545" s="24" t="s">
        <v>52</v>
      </c>
      <c r="H1545" s="24" t="s">
        <v>53</v>
      </c>
      <c r="I1545" s="24" t="s">
        <v>54</v>
      </c>
      <c r="J1545" s="24" t="s">
        <v>126</v>
      </c>
      <c r="K1545" s="24">
        <v>1</v>
      </c>
      <c r="L1545" s="24" t="s">
        <v>66</v>
      </c>
      <c r="M1545" s="26">
        <v>46193</v>
      </c>
      <c r="N1545" s="27">
        <v>46193.375</v>
      </c>
      <c r="O1545" s="27">
        <v>46193.708333333336</v>
      </c>
      <c r="P1545" s="24" t="s">
        <v>2658</v>
      </c>
      <c r="Q1545" s="24" t="s">
        <v>2659</v>
      </c>
      <c r="R1545" s="24" t="s">
        <v>142</v>
      </c>
      <c r="T1545" s="24" t="s">
        <v>54</v>
      </c>
      <c r="U1545" s="24" t="s">
        <v>580</v>
      </c>
      <c r="V1545" s="27">
        <v>46193.466666666667</v>
      </c>
      <c r="W1545" s="27">
        <v>46193.513888888891</v>
      </c>
      <c r="Z1545" s="24">
        <v>1</v>
      </c>
      <c r="AA1545" s="24" t="s">
        <v>56</v>
      </c>
      <c r="AB1545" s="24" t="b">
        <v>0</v>
      </c>
      <c r="AC1545" s="61"/>
    </row>
    <row r="1546" spans="2:29" ht="13.7">
      <c r="B1546" s="24" t="s">
        <v>49</v>
      </c>
      <c r="C1546" s="24" t="s">
        <v>64</v>
      </c>
      <c r="D1546" s="24" t="s">
        <v>74</v>
      </c>
      <c r="E1546" s="24">
        <v>480</v>
      </c>
      <c r="F1546" s="26">
        <v>46204</v>
      </c>
      <c r="G1546" s="24" t="s">
        <v>52</v>
      </c>
      <c r="H1546" s="24" t="s">
        <v>53</v>
      </c>
      <c r="I1546" s="24" t="s">
        <v>57</v>
      </c>
      <c r="J1546" s="24" t="s">
        <v>125</v>
      </c>
      <c r="K1546" s="24">
        <v>1</v>
      </c>
      <c r="L1546" s="24" t="s">
        <v>66</v>
      </c>
      <c r="M1546" s="26">
        <v>46206</v>
      </c>
      <c r="N1546" s="27">
        <v>46206.333333333336</v>
      </c>
      <c r="O1546" s="27">
        <v>46206.666666666664</v>
      </c>
      <c r="V1546" s="27"/>
      <c r="W1546" s="27"/>
      <c r="X1546" s="24">
        <v>4</v>
      </c>
      <c r="Y1546" s="24">
        <v>0</v>
      </c>
      <c r="Z1546" s="24">
        <v>4</v>
      </c>
      <c r="AA1546" s="24" t="s">
        <v>58</v>
      </c>
      <c r="AB1546" s="24" t="b">
        <v>0</v>
      </c>
      <c r="AC1546" s="61">
        <v>0</v>
      </c>
    </row>
    <row r="1547" spans="2:29" ht="13.7">
      <c r="B1547" s="24" t="s">
        <v>49</v>
      </c>
      <c r="C1547" s="24" t="s">
        <v>64</v>
      </c>
      <c r="D1547" s="24" t="s">
        <v>74</v>
      </c>
      <c r="E1547" s="24">
        <v>480</v>
      </c>
      <c r="F1547" s="26">
        <v>46204</v>
      </c>
      <c r="G1547" s="24" t="s">
        <v>52</v>
      </c>
      <c r="H1547" s="24" t="s">
        <v>53</v>
      </c>
      <c r="I1547" s="24" t="s">
        <v>57</v>
      </c>
      <c r="J1547" s="24" t="s">
        <v>126</v>
      </c>
      <c r="K1547" s="24">
        <v>1</v>
      </c>
      <c r="L1547" s="24" t="s">
        <v>66</v>
      </c>
      <c r="M1547" s="26">
        <v>46206</v>
      </c>
      <c r="N1547" s="27">
        <v>46206.333333333336</v>
      </c>
      <c r="O1547" s="27">
        <v>46206.666666666664</v>
      </c>
      <c r="P1547" s="24" t="s">
        <v>2660</v>
      </c>
      <c r="Q1547" s="24" t="s">
        <v>2661</v>
      </c>
      <c r="R1547" s="24" t="s">
        <v>155</v>
      </c>
      <c r="S1547" s="24" t="s">
        <v>198</v>
      </c>
      <c r="T1547" s="24" t="s">
        <v>57</v>
      </c>
      <c r="U1547" s="24" t="s">
        <v>411</v>
      </c>
      <c r="V1547" s="27">
        <v>46206.586111111108</v>
      </c>
      <c r="W1547" s="27">
        <v>46206.638888888891</v>
      </c>
      <c r="Z1547" s="24">
        <v>1</v>
      </c>
      <c r="AA1547" s="24" t="s">
        <v>58</v>
      </c>
      <c r="AB1547" s="24" t="b">
        <v>0</v>
      </c>
      <c r="AC1547" s="61"/>
    </row>
    <row r="1548" spans="2:29" ht="13.7">
      <c r="B1548" s="24" t="s">
        <v>49</v>
      </c>
      <c r="C1548" s="24" t="s">
        <v>64</v>
      </c>
      <c r="D1548" s="24" t="s">
        <v>74</v>
      </c>
      <c r="E1548" s="24">
        <v>480</v>
      </c>
      <c r="F1548" s="26">
        <v>46204</v>
      </c>
      <c r="G1548" s="24" t="s">
        <v>52</v>
      </c>
      <c r="H1548" s="24" t="s">
        <v>53</v>
      </c>
      <c r="I1548" s="24" t="s">
        <v>57</v>
      </c>
      <c r="J1548" s="24" t="s">
        <v>126</v>
      </c>
      <c r="K1548" s="24">
        <v>1</v>
      </c>
      <c r="L1548" s="24" t="s">
        <v>66</v>
      </c>
      <c r="M1548" s="26">
        <v>46206</v>
      </c>
      <c r="N1548" s="27">
        <v>46206.333333333336</v>
      </c>
      <c r="O1548" s="27">
        <v>46206.666666666664</v>
      </c>
      <c r="P1548" s="24" t="s">
        <v>2662</v>
      </c>
      <c r="Q1548" s="24" t="s">
        <v>2663</v>
      </c>
      <c r="R1548" s="24" t="s">
        <v>155</v>
      </c>
      <c r="T1548" s="24" t="s">
        <v>57</v>
      </c>
      <c r="U1548" s="24" t="s">
        <v>411</v>
      </c>
      <c r="V1548" s="27">
        <v>46206.502083333333</v>
      </c>
      <c r="W1548" s="27">
        <v>46206.561805555553</v>
      </c>
      <c r="Z1548" s="24">
        <v>1</v>
      </c>
      <c r="AA1548" s="24" t="s">
        <v>58</v>
      </c>
      <c r="AB1548" s="24" t="b">
        <v>0</v>
      </c>
      <c r="AC1548" s="61"/>
    </row>
    <row r="1549" spans="2:29" ht="13.7">
      <c r="B1549" s="24" t="s">
        <v>49</v>
      </c>
      <c r="C1549" s="24" t="s">
        <v>64</v>
      </c>
      <c r="D1549" s="24" t="s">
        <v>74</v>
      </c>
      <c r="E1549" s="24">
        <v>480</v>
      </c>
      <c r="F1549" s="26">
        <v>46204</v>
      </c>
      <c r="G1549" s="24" t="s">
        <v>52</v>
      </c>
      <c r="H1549" s="24" t="s">
        <v>53</v>
      </c>
      <c r="I1549" s="24" t="s">
        <v>57</v>
      </c>
      <c r="J1549" s="24" t="s">
        <v>126</v>
      </c>
      <c r="K1549" s="24">
        <v>1</v>
      </c>
      <c r="L1549" s="24" t="s">
        <v>66</v>
      </c>
      <c r="M1549" s="26">
        <v>46206</v>
      </c>
      <c r="N1549" s="27">
        <v>46206.333333333336</v>
      </c>
      <c r="O1549" s="27">
        <v>46206.666666666664</v>
      </c>
      <c r="P1549" s="24" t="s">
        <v>2664</v>
      </c>
      <c r="Q1549" s="24" t="s">
        <v>2665</v>
      </c>
      <c r="R1549" s="24" t="s">
        <v>159</v>
      </c>
      <c r="T1549" s="24" t="s">
        <v>57</v>
      </c>
      <c r="U1549" s="24" t="s">
        <v>411</v>
      </c>
      <c r="V1549" s="27">
        <v>46206.336111111108</v>
      </c>
      <c r="W1549" s="27">
        <v>46206.393750000003</v>
      </c>
      <c r="Z1549" s="24">
        <v>1</v>
      </c>
      <c r="AA1549" s="24" t="s">
        <v>58</v>
      </c>
      <c r="AB1549" s="24" t="b">
        <v>0</v>
      </c>
      <c r="AC1549" s="61"/>
    </row>
    <row r="1550" spans="2:29" ht="13.7">
      <c r="B1550" s="24" t="s">
        <v>49</v>
      </c>
      <c r="C1550" s="24" t="s">
        <v>64</v>
      </c>
      <c r="D1550" s="24" t="s">
        <v>74</v>
      </c>
      <c r="E1550" s="24">
        <v>480</v>
      </c>
      <c r="F1550" s="26">
        <v>46204</v>
      </c>
      <c r="G1550" s="24" t="s">
        <v>52</v>
      </c>
      <c r="H1550" s="24" t="s">
        <v>53</v>
      </c>
      <c r="I1550" s="24" t="s">
        <v>57</v>
      </c>
      <c r="J1550" s="24" t="s">
        <v>126</v>
      </c>
      <c r="K1550" s="24">
        <v>1</v>
      </c>
      <c r="L1550" s="24" t="s">
        <v>66</v>
      </c>
      <c r="M1550" s="26">
        <v>46206</v>
      </c>
      <c r="N1550" s="27">
        <v>46206.333333333336</v>
      </c>
      <c r="O1550" s="27">
        <v>46206.666666666664</v>
      </c>
      <c r="P1550" s="24" t="s">
        <v>2666</v>
      </c>
      <c r="Q1550" s="24" t="s">
        <v>2667</v>
      </c>
      <c r="R1550" s="24" t="s">
        <v>159</v>
      </c>
      <c r="T1550" s="24" t="s">
        <v>57</v>
      </c>
      <c r="U1550" s="24" t="s">
        <v>411</v>
      </c>
      <c r="V1550" s="27">
        <v>46206.418749999997</v>
      </c>
      <c r="W1550" s="27">
        <v>46206.488194444442</v>
      </c>
      <c r="Z1550" s="24">
        <v>1</v>
      </c>
      <c r="AA1550" s="24" t="s">
        <v>58</v>
      </c>
      <c r="AB1550" s="24" t="b">
        <v>0</v>
      </c>
      <c r="AC1550" s="61"/>
    </row>
    <row r="1551" spans="2:29" ht="13.7">
      <c r="B1551" s="24" t="s">
        <v>49</v>
      </c>
      <c r="C1551" s="24" t="s">
        <v>64</v>
      </c>
      <c r="D1551" s="24" t="s">
        <v>74</v>
      </c>
      <c r="E1551" s="24">
        <v>480</v>
      </c>
      <c r="F1551" s="26">
        <v>46235</v>
      </c>
      <c r="G1551" s="24" t="s">
        <v>52</v>
      </c>
      <c r="H1551" s="24" t="s">
        <v>53</v>
      </c>
      <c r="I1551" s="24" t="s">
        <v>59</v>
      </c>
      <c r="J1551" s="24" t="s">
        <v>125</v>
      </c>
      <c r="K1551" s="24">
        <v>1</v>
      </c>
      <c r="L1551" s="24" t="s">
        <v>66</v>
      </c>
      <c r="M1551" s="26">
        <v>46248</v>
      </c>
      <c r="N1551" s="27">
        <v>46248.354166666664</v>
      </c>
      <c r="O1551" s="27">
        <v>46248.6875</v>
      </c>
      <c r="V1551" s="27"/>
      <c r="W1551" s="27"/>
      <c r="X1551" s="24">
        <v>4</v>
      </c>
      <c r="Y1551" s="24">
        <v>0</v>
      </c>
      <c r="Z1551" s="24">
        <v>4</v>
      </c>
      <c r="AA1551" s="24" t="s">
        <v>60</v>
      </c>
      <c r="AB1551" s="24" t="b">
        <v>0</v>
      </c>
      <c r="AC1551" s="61">
        <v>0</v>
      </c>
    </row>
    <row r="1552" spans="2:29" ht="13.7">
      <c r="B1552" s="24" t="s">
        <v>49</v>
      </c>
      <c r="C1552" s="24" t="s">
        <v>64</v>
      </c>
      <c r="D1552" s="24" t="s">
        <v>74</v>
      </c>
      <c r="E1552" s="24">
        <v>480</v>
      </c>
      <c r="F1552" s="26">
        <v>46235</v>
      </c>
      <c r="G1552" s="24" t="s">
        <v>52</v>
      </c>
      <c r="H1552" s="24" t="s">
        <v>53</v>
      </c>
      <c r="I1552" s="24" t="s">
        <v>59</v>
      </c>
      <c r="J1552" s="24" t="s">
        <v>126</v>
      </c>
      <c r="K1552" s="24">
        <v>1</v>
      </c>
      <c r="L1552" s="24" t="s">
        <v>66</v>
      </c>
      <c r="M1552" s="26">
        <v>46248</v>
      </c>
      <c r="N1552" s="27">
        <v>46248.354166666664</v>
      </c>
      <c r="O1552" s="27">
        <v>46248.6875</v>
      </c>
      <c r="P1552" s="24" t="s">
        <v>2668</v>
      </c>
      <c r="Q1552" s="24" t="s">
        <v>2669</v>
      </c>
      <c r="R1552" s="24" t="s">
        <v>284</v>
      </c>
      <c r="T1552" s="24" t="s">
        <v>59</v>
      </c>
      <c r="U1552" s="24" t="s">
        <v>547</v>
      </c>
      <c r="V1552" s="27">
        <v>46248.441666666666</v>
      </c>
      <c r="W1552" s="27">
        <v>46248.509027777778</v>
      </c>
      <c r="Z1552" s="24">
        <v>1</v>
      </c>
      <c r="AA1552" s="24" t="s">
        <v>60</v>
      </c>
      <c r="AB1552" s="24" t="b">
        <v>0</v>
      </c>
      <c r="AC1552" s="61"/>
    </row>
    <row r="1553" spans="2:29" ht="13.7">
      <c r="B1553" s="24" t="s">
        <v>49</v>
      </c>
      <c r="C1553" s="24" t="s">
        <v>64</v>
      </c>
      <c r="D1553" s="24" t="s">
        <v>74</v>
      </c>
      <c r="E1553" s="24">
        <v>480</v>
      </c>
      <c r="F1553" s="26">
        <v>46235</v>
      </c>
      <c r="G1553" s="24" t="s">
        <v>52</v>
      </c>
      <c r="H1553" s="24" t="s">
        <v>53</v>
      </c>
      <c r="I1553" s="24" t="s">
        <v>59</v>
      </c>
      <c r="J1553" s="24" t="s">
        <v>126</v>
      </c>
      <c r="K1553" s="24">
        <v>1</v>
      </c>
      <c r="L1553" s="24" t="s">
        <v>66</v>
      </c>
      <c r="M1553" s="26">
        <v>46248</v>
      </c>
      <c r="N1553" s="27">
        <v>46248.354166666664</v>
      </c>
      <c r="O1553" s="27">
        <v>46248.6875</v>
      </c>
      <c r="P1553" s="24" t="s">
        <v>2670</v>
      </c>
      <c r="Q1553" s="24" t="s">
        <v>2671</v>
      </c>
      <c r="R1553" s="24" t="s">
        <v>217</v>
      </c>
      <c r="S1553" s="24" t="s">
        <v>213</v>
      </c>
      <c r="T1553" s="24" t="s">
        <v>59</v>
      </c>
      <c r="U1553" s="24" t="s">
        <v>547</v>
      </c>
      <c r="V1553" s="27">
        <v>46248.605555555558</v>
      </c>
      <c r="W1553" s="27">
        <v>46248.662499999999</v>
      </c>
      <c r="Z1553" s="24">
        <v>1</v>
      </c>
      <c r="AA1553" s="24" t="s">
        <v>60</v>
      </c>
      <c r="AB1553" s="24" t="b">
        <v>0</v>
      </c>
      <c r="AC1553" s="61"/>
    </row>
    <row r="1554" spans="2:29" ht="13.7">
      <c r="B1554" s="24" t="s">
        <v>49</v>
      </c>
      <c r="C1554" s="24" t="s">
        <v>64</v>
      </c>
      <c r="D1554" s="24" t="s">
        <v>74</v>
      </c>
      <c r="E1554" s="24">
        <v>480</v>
      </c>
      <c r="F1554" s="26">
        <v>46235</v>
      </c>
      <c r="G1554" s="24" t="s">
        <v>52</v>
      </c>
      <c r="H1554" s="24" t="s">
        <v>53</v>
      </c>
      <c r="I1554" s="24" t="s">
        <v>59</v>
      </c>
      <c r="J1554" s="24" t="s">
        <v>126</v>
      </c>
      <c r="K1554" s="24">
        <v>1</v>
      </c>
      <c r="L1554" s="24" t="s">
        <v>66</v>
      </c>
      <c r="M1554" s="26">
        <v>46248</v>
      </c>
      <c r="N1554" s="27">
        <v>46248.354166666664</v>
      </c>
      <c r="O1554" s="27">
        <v>46248.6875</v>
      </c>
      <c r="P1554" s="24" t="s">
        <v>2672</v>
      </c>
      <c r="Q1554" s="24" t="s">
        <v>2673</v>
      </c>
      <c r="R1554" s="24" t="s">
        <v>174</v>
      </c>
      <c r="T1554" s="24" t="s">
        <v>59</v>
      </c>
      <c r="U1554" s="24" t="s">
        <v>547</v>
      </c>
      <c r="V1554" s="27">
        <v>46248.526388888888</v>
      </c>
      <c r="W1554" s="27">
        <v>46248.586111111108</v>
      </c>
      <c r="Z1554" s="24">
        <v>1</v>
      </c>
      <c r="AA1554" s="24" t="s">
        <v>60</v>
      </c>
      <c r="AB1554" s="24" t="b">
        <v>0</v>
      </c>
      <c r="AC1554" s="61"/>
    </row>
    <row r="1555" spans="2:29" ht="13.7">
      <c r="B1555" s="24" t="s">
        <v>49</v>
      </c>
      <c r="C1555" s="24" t="s">
        <v>64</v>
      </c>
      <c r="D1555" s="24" t="s">
        <v>74</v>
      </c>
      <c r="E1555" s="24">
        <v>480</v>
      </c>
      <c r="F1555" s="26">
        <v>46235</v>
      </c>
      <c r="G1555" s="24" t="s">
        <v>52</v>
      </c>
      <c r="H1555" s="24" t="s">
        <v>53</v>
      </c>
      <c r="I1555" s="24" t="s">
        <v>59</v>
      </c>
      <c r="J1555" s="24" t="s">
        <v>126</v>
      </c>
      <c r="K1555" s="24">
        <v>1</v>
      </c>
      <c r="L1555" s="24" t="s">
        <v>66</v>
      </c>
      <c r="M1555" s="26">
        <v>46248</v>
      </c>
      <c r="N1555" s="27">
        <v>46248.354166666664</v>
      </c>
      <c r="O1555" s="27">
        <v>46248.6875</v>
      </c>
      <c r="P1555" s="24" t="s">
        <v>2674</v>
      </c>
      <c r="Q1555" s="24" t="s">
        <v>2675</v>
      </c>
      <c r="R1555" s="24" t="s">
        <v>281</v>
      </c>
      <c r="S1555" s="24" t="s">
        <v>152</v>
      </c>
      <c r="T1555" s="24" t="s">
        <v>59</v>
      </c>
      <c r="U1555" s="24" t="s">
        <v>547</v>
      </c>
      <c r="V1555" s="27">
        <v>46248.361805555556</v>
      </c>
      <c r="W1555" s="27">
        <v>46248.418055555558</v>
      </c>
      <c r="Z1555" s="24">
        <v>1</v>
      </c>
      <c r="AA1555" s="24" t="s">
        <v>60</v>
      </c>
      <c r="AB1555" s="24" t="b">
        <v>0</v>
      </c>
      <c r="AC1555" s="61"/>
    </row>
    <row r="1556" spans="2:29" ht="13.7">
      <c r="B1556" s="24" t="s">
        <v>49</v>
      </c>
      <c r="C1556" s="24" t="s">
        <v>64</v>
      </c>
      <c r="D1556" s="24" t="s">
        <v>74</v>
      </c>
      <c r="E1556" s="24">
        <v>540</v>
      </c>
      <c r="F1556" s="26">
        <v>46174</v>
      </c>
      <c r="G1556" s="24" t="s">
        <v>52</v>
      </c>
      <c r="H1556" s="24" t="s">
        <v>53</v>
      </c>
      <c r="I1556" s="24" t="s">
        <v>67</v>
      </c>
      <c r="J1556" s="24" t="s">
        <v>125</v>
      </c>
      <c r="K1556" s="24">
        <v>1</v>
      </c>
      <c r="L1556" s="24" t="s">
        <v>66</v>
      </c>
      <c r="M1556" s="26">
        <v>46177</v>
      </c>
      <c r="N1556" s="27">
        <v>46177.333333333336</v>
      </c>
      <c r="O1556" s="27">
        <v>46177.708333333336</v>
      </c>
      <c r="V1556" s="27"/>
      <c r="W1556" s="27"/>
      <c r="X1556" s="24">
        <v>4</v>
      </c>
      <c r="Y1556" s="24">
        <v>0</v>
      </c>
      <c r="Z1556" s="24">
        <v>4</v>
      </c>
      <c r="AA1556" s="24" t="s">
        <v>56</v>
      </c>
      <c r="AB1556" s="24" t="b">
        <v>0</v>
      </c>
      <c r="AC1556" s="61">
        <v>0</v>
      </c>
    </row>
    <row r="1557" spans="2:29" ht="13.7">
      <c r="B1557" s="24" t="s">
        <v>49</v>
      </c>
      <c r="C1557" s="24" t="s">
        <v>64</v>
      </c>
      <c r="D1557" s="24" t="s">
        <v>74</v>
      </c>
      <c r="E1557" s="24">
        <v>540</v>
      </c>
      <c r="F1557" s="26">
        <v>46174</v>
      </c>
      <c r="G1557" s="24" t="s">
        <v>52</v>
      </c>
      <c r="H1557" s="24" t="s">
        <v>53</v>
      </c>
      <c r="I1557" s="24" t="s">
        <v>67</v>
      </c>
      <c r="J1557" s="24" t="s">
        <v>126</v>
      </c>
      <c r="K1557" s="24">
        <v>1</v>
      </c>
      <c r="L1557" s="24" t="s">
        <v>66</v>
      </c>
      <c r="M1557" s="26">
        <v>46177</v>
      </c>
      <c r="N1557" s="27">
        <v>46177.333333333336</v>
      </c>
      <c r="O1557" s="27">
        <v>46177.708333333336</v>
      </c>
      <c r="P1557" s="24" t="s">
        <v>2676</v>
      </c>
      <c r="Q1557" s="24" t="s">
        <v>2677</v>
      </c>
      <c r="R1557" s="24" t="s">
        <v>687</v>
      </c>
      <c r="T1557" s="24" t="s">
        <v>67</v>
      </c>
      <c r="U1557" s="24" t="s">
        <v>278</v>
      </c>
      <c r="V1557" s="27">
        <v>46177.338888888888</v>
      </c>
      <c r="W1557" s="27">
        <v>46177.40625</v>
      </c>
      <c r="Z1557" s="24">
        <v>1</v>
      </c>
      <c r="AA1557" s="24" t="s">
        <v>56</v>
      </c>
      <c r="AB1557" s="24" t="b">
        <v>0</v>
      </c>
      <c r="AC1557" s="61"/>
    </row>
    <row r="1558" spans="2:29" ht="13.7">
      <c r="B1558" s="24" t="s">
        <v>49</v>
      </c>
      <c r="C1558" s="24" t="s">
        <v>64</v>
      </c>
      <c r="D1558" s="24" t="s">
        <v>74</v>
      </c>
      <c r="E1558" s="24">
        <v>540</v>
      </c>
      <c r="F1558" s="26">
        <v>46174</v>
      </c>
      <c r="G1558" s="24" t="s">
        <v>52</v>
      </c>
      <c r="H1558" s="24" t="s">
        <v>53</v>
      </c>
      <c r="I1558" s="24" t="s">
        <v>67</v>
      </c>
      <c r="J1558" s="24" t="s">
        <v>126</v>
      </c>
      <c r="K1558" s="24">
        <v>1</v>
      </c>
      <c r="L1558" s="24" t="s">
        <v>66</v>
      </c>
      <c r="M1558" s="26">
        <v>46177</v>
      </c>
      <c r="N1558" s="27">
        <v>46177.333333333336</v>
      </c>
      <c r="O1558" s="27">
        <v>46177.708333333336</v>
      </c>
      <c r="P1558" s="24" t="s">
        <v>2678</v>
      </c>
      <c r="Q1558" s="24" t="s">
        <v>2679</v>
      </c>
      <c r="R1558" s="24" t="s">
        <v>687</v>
      </c>
      <c r="T1558" s="24" t="s">
        <v>67</v>
      </c>
      <c r="U1558" s="24" t="s">
        <v>278</v>
      </c>
      <c r="V1558" s="27">
        <v>46177.62222222222</v>
      </c>
      <c r="W1558" s="27">
        <v>46177.695138888892</v>
      </c>
      <c r="Z1558" s="24">
        <v>1</v>
      </c>
      <c r="AA1558" s="24" t="s">
        <v>56</v>
      </c>
      <c r="AB1558" s="24" t="b">
        <v>0</v>
      </c>
      <c r="AC1558" s="61"/>
    </row>
    <row r="1559" spans="2:29" ht="13.7">
      <c r="B1559" s="24" t="s">
        <v>49</v>
      </c>
      <c r="C1559" s="24" t="s">
        <v>64</v>
      </c>
      <c r="D1559" s="24" t="s">
        <v>74</v>
      </c>
      <c r="E1559" s="24">
        <v>540</v>
      </c>
      <c r="F1559" s="26">
        <v>46174</v>
      </c>
      <c r="G1559" s="24" t="s">
        <v>52</v>
      </c>
      <c r="H1559" s="24" t="s">
        <v>53</v>
      </c>
      <c r="I1559" s="24" t="s">
        <v>67</v>
      </c>
      <c r="J1559" s="24" t="s">
        <v>126</v>
      </c>
      <c r="K1559" s="24">
        <v>1</v>
      </c>
      <c r="L1559" s="24" t="s">
        <v>66</v>
      </c>
      <c r="M1559" s="26">
        <v>46177</v>
      </c>
      <c r="N1559" s="27">
        <v>46177.333333333336</v>
      </c>
      <c r="O1559" s="27">
        <v>46177.708333333336</v>
      </c>
      <c r="P1559" s="24" t="s">
        <v>2680</v>
      </c>
      <c r="Q1559" s="24" t="s">
        <v>2681</v>
      </c>
      <c r="R1559" s="24" t="s">
        <v>608</v>
      </c>
      <c r="T1559" s="24" t="s">
        <v>67</v>
      </c>
      <c r="U1559" s="24" t="s">
        <v>278</v>
      </c>
      <c r="V1559" s="27">
        <v>46177.526388888888</v>
      </c>
      <c r="W1559" s="27">
        <v>46177.600694444445</v>
      </c>
      <c r="Z1559" s="24">
        <v>1</v>
      </c>
      <c r="AA1559" s="24" t="s">
        <v>56</v>
      </c>
      <c r="AB1559" s="24" t="b">
        <v>0</v>
      </c>
      <c r="AC1559" s="61"/>
    </row>
    <row r="1560" spans="2:29" ht="13.7">
      <c r="B1560" s="24" t="s">
        <v>49</v>
      </c>
      <c r="C1560" s="24" t="s">
        <v>64</v>
      </c>
      <c r="D1560" s="24" t="s">
        <v>74</v>
      </c>
      <c r="E1560" s="24">
        <v>540</v>
      </c>
      <c r="F1560" s="26">
        <v>46174</v>
      </c>
      <c r="G1560" s="24" t="s">
        <v>52</v>
      </c>
      <c r="H1560" s="24" t="s">
        <v>53</v>
      </c>
      <c r="I1560" s="24" t="s">
        <v>67</v>
      </c>
      <c r="J1560" s="24" t="s">
        <v>126</v>
      </c>
      <c r="K1560" s="24">
        <v>1</v>
      </c>
      <c r="L1560" s="24" t="s">
        <v>66</v>
      </c>
      <c r="M1560" s="26">
        <v>46177</v>
      </c>
      <c r="N1560" s="27">
        <v>46177.333333333336</v>
      </c>
      <c r="O1560" s="27">
        <v>46177.708333333336</v>
      </c>
      <c r="P1560" s="24" t="s">
        <v>2682</v>
      </c>
      <c r="Q1560" s="24" t="s">
        <v>2683</v>
      </c>
      <c r="R1560" s="24" t="s">
        <v>687</v>
      </c>
      <c r="S1560" s="24" t="s">
        <v>160</v>
      </c>
      <c r="T1560" s="24" t="s">
        <v>67</v>
      </c>
      <c r="U1560" s="24" t="s">
        <v>278</v>
      </c>
      <c r="V1560" s="27">
        <v>46177.428472222222</v>
      </c>
      <c r="W1560" s="27">
        <v>46177.49722222222</v>
      </c>
      <c r="Z1560" s="24">
        <v>1</v>
      </c>
      <c r="AA1560" s="24" t="s">
        <v>56</v>
      </c>
      <c r="AB1560" s="24" t="b">
        <v>0</v>
      </c>
      <c r="AC1560" s="61"/>
    </row>
    <row r="1561" spans="2:29" ht="13.7">
      <c r="B1561" s="24" t="s">
        <v>49</v>
      </c>
      <c r="C1561" s="24" t="s">
        <v>64</v>
      </c>
      <c r="D1561" s="24" t="s">
        <v>74</v>
      </c>
      <c r="E1561" s="24">
        <v>540</v>
      </c>
      <c r="F1561" s="26">
        <v>46174</v>
      </c>
      <c r="G1561" s="24" t="s">
        <v>52</v>
      </c>
      <c r="H1561" s="24" t="s">
        <v>53</v>
      </c>
      <c r="I1561" s="24" t="s">
        <v>62</v>
      </c>
      <c r="J1561" s="24" t="s">
        <v>125</v>
      </c>
      <c r="K1561" s="24">
        <v>1</v>
      </c>
      <c r="L1561" s="24" t="s">
        <v>66</v>
      </c>
      <c r="M1561" s="26">
        <v>46182</v>
      </c>
      <c r="N1561" s="27">
        <v>46182.354166666664</v>
      </c>
      <c r="O1561" s="27">
        <v>46182.729166666664</v>
      </c>
      <c r="V1561" s="27"/>
      <c r="W1561" s="27"/>
      <c r="X1561" s="24">
        <v>4</v>
      </c>
      <c r="Y1561" s="24">
        <v>0</v>
      </c>
      <c r="Z1561" s="24">
        <v>4</v>
      </c>
      <c r="AA1561" s="24" t="s">
        <v>56</v>
      </c>
      <c r="AB1561" s="24" t="b">
        <v>0</v>
      </c>
      <c r="AC1561" s="61">
        <v>0</v>
      </c>
    </row>
    <row r="1562" spans="2:29" ht="13.7">
      <c r="B1562" s="24" t="s">
        <v>49</v>
      </c>
      <c r="C1562" s="24" t="s">
        <v>64</v>
      </c>
      <c r="D1562" s="24" t="s">
        <v>74</v>
      </c>
      <c r="E1562" s="24">
        <v>540</v>
      </c>
      <c r="F1562" s="26">
        <v>46174</v>
      </c>
      <c r="G1562" s="24" t="s">
        <v>52</v>
      </c>
      <c r="H1562" s="24" t="s">
        <v>53</v>
      </c>
      <c r="I1562" s="24" t="s">
        <v>62</v>
      </c>
      <c r="J1562" s="24" t="s">
        <v>126</v>
      </c>
      <c r="K1562" s="24">
        <v>1</v>
      </c>
      <c r="L1562" s="24" t="s">
        <v>66</v>
      </c>
      <c r="M1562" s="26">
        <v>46182</v>
      </c>
      <c r="N1562" s="27">
        <v>46182.354166666664</v>
      </c>
      <c r="O1562" s="27">
        <v>46182.729166666664</v>
      </c>
      <c r="P1562" s="24" t="s">
        <v>2684</v>
      </c>
      <c r="Q1562" s="24" t="s">
        <v>2685</v>
      </c>
      <c r="R1562" s="24" t="s">
        <v>328</v>
      </c>
      <c r="T1562" s="24" t="s">
        <v>62</v>
      </c>
      <c r="U1562" s="24" t="s">
        <v>1021</v>
      </c>
      <c r="V1562" s="27">
        <v>46182.54791666667</v>
      </c>
      <c r="W1562" s="27">
        <v>46182.6</v>
      </c>
      <c r="Z1562" s="24">
        <v>1</v>
      </c>
      <c r="AA1562" s="24" t="s">
        <v>56</v>
      </c>
      <c r="AB1562" s="24" t="b">
        <v>0</v>
      </c>
      <c r="AC1562" s="61"/>
    </row>
    <row r="1563" spans="2:29" ht="13.7">
      <c r="B1563" s="24" t="s">
        <v>49</v>
      </c>
      <c r="C1563" s="24" t="s">
        <v>64</v>
      </c>
      <c r="D1563" s="24" t="s">
        <v>74</v>
      </c>
      <c r="E1563" s="24">
        <v>540</v>
      </c>
      <c r="F1563" s="26">
        <v>46174</v>
      </c>
      <c r="G1563" s="24" t="s">
        <v>52</v>
      </c>
      <c r="H1563" s="24" t="s">
        <v>53</v>
      </c>
      <c r="I1563" s="24" t="s">
        <v>62</v>
      </c>
      <c r="J1563" s="24" t="s">
        <v>126</v>
      </c>
      <c r="K1563" s="24">
        <v>1</v>
      </c>
      <c r="L1563" s="24" t="s">
        <v>66</v>
      </c>
      <c r="M1563" s="26">
        <v>46182</v>
      </c>
      <c r="N1563" s="27">
        <v>46182.354166666664</v>
      </c>
      <c r="O1563" s="27">
        <v>46182.729166666664</v>
      </c>
      <c r="P1563" s="24" t="s">
        <v>2686</v>
      </c>
      <c r="Q1563" s="24" t="s">
        <v>2687</v>
      </c>
      <c r="R1563" s="24" t="s">
        <v>328</v>
      </c>
      <c r="T1563" s="24" t="s">
        <v>62</v>
      </c>
      <c r="U1563" s="24" t="s">
        <v>1021</v>
      </c>
      <c r="V1563" s="27">
        <v>46182.454861111109</v>
      </c>
      <c r="W1563" s="27">
        <v>46182.509722222225</v>
      </c>
      <c r="Z1563" s="24">
        <v>1</v>
      </c>
      <c r="AA1563" s="24" t="s">
        <v>56</v>
      </c>
      <c r="AB1563" s="24" t="b">
        <v>0</v>
      </c>
      <c r="AC1563" s="61"/>
    </row>
    <row r="1564" spans="2:29" ht="13.7">
      <c r="B1564" s="24" t="s">
        <v>49</v>
      </c>
      <c r="C1564" s="24" t="s">
        <v>64</v>
      </c>
      <c r="D1564" s="24" t="s">
        <v>74</v>
      </c>
      <c r="E1564" s="24">
        <v>540</v>
      </c>
      <c r="F1564" s="26">
        <v>46174</v>
      </c>
      <c r="G1564" s="24" t="s">
        <v>52</v>
      </c>
      <c r="H1564" s="24" t="s">
        <v>53</v>
      </c>
      <c r="I1564" s="24" t="s">
        <v>62</v>
      </c>
      <c r="J1564" s="24" t="s">
        <v>126</v>
      </c>
      <c r="K1564" s="24">
        <v>1</v>
      </c>
      <c r="L1564" s="24" t="s">
        <v>66</v>
      </c>
      <c r="M1564" s="26">
        <v>46182</v>
      </c>
      <c r="N1564" s="27">
        <v>46182.354166666664</v>
      </c>
      <c r="O1564" s="27">
        <v>46182.729166666664</v>
      </c>
      <c r="P1564" s="24" t="s">
        <v>2688</v>
      </c>
      <c r="Q1564" s="24" t="s">
        <v>2689</v>
      </c>
      <c r="R1564" s="24" t="s">
        <v>323</v>
      </c>
      <c r="S1564" s="24" t="s">
        <v>198</v>
      </c>
      <c r="T1564" s="24" t="s">
        <v>62</v>
      </c>
      <c r="U1564" s="24" t="s">
        <v>1021</v>
      </c>
      <c r="V1564" s="27">
        <v>46182.361111111109</v>
      </c>
      <c r="W1564" s="27">
        <v>46182.435416666667</v>
      </c>
      <c r="Z1564" s="24">
        <v>1</v>
      </c>
      <c r="AA1564" s="24" t="s">
        <v>56</v>
      </c>
      <c r="AB1564" s="24" t="b">
        <v>0</v>
      </c>
      <c r="AC1564" s="61"/>
    </row>
    <row r="1565" spans="2:29" ht="13.7">
      <c r="B1565" s="24" t="s">
        <v>49</v>
      </c>
      <c r="C1565" s="24" t="s">
        <v>64</v>
      </c>
      <c r="D1565" s="24" t="s">
        <v>74</v>
      </c>
      <c r="E1565" s="24">
        <v>540</v>
      </c>
      <c r="F1565" s="26">
        <v>46174</v>
      </c>
      <c r="G1565" s="24" t="s">
        <v>52</v>
      </c>
      <c r="H1565" s="24" t="s">
        <v>53</v>
      </c>
      <c r="I1565" s="24" t="s">
        <v>62</v>
      </c>
      <c r="J1565" s="24" t="s">
        <v>126</v>
      </c>
      <c r="K1565" s="24">
        <v>1</v>
      </c>
      <c r="L1565" s="24" t="s">
        <v>66</v>
      </c>
      <c r="M1565" s="26">
        <v>46182</v>
      </c>
      <c r="N1565" s="27">
        <v>46182.354166666664</v>
      </c>
      <c r="O1565" s="27">
        <v>46182.729166666664</v>
      </c>
      <c r="P1565" s="24" t="s">
        <v>2690</v>
      </c>
      <c r="Q1565" s="24" t="s">
        <v>2691</v>
      </c>
      <c r="R1565" s="24" t="s">
        <v>249</v>
      </c>
      <c r="T1565" s="24" t="s">
        <v>62</v>
      </c>
      <c r="U1565" s="24" t="s">
        <v>1021</v>
      </c>
      <c r="V1565" s="27">
        <v>46182.64166666667</v>
      </c>
      <c r="W1565" s="27">
        <v>46182.703472222223</v>
      </c>
      <c r="Z1565" s="24">
        <v>1</v>
      </c>
      <c r="AA1565" s="24" t="s">
        <v>56</v>
      </c>
      <c r="AB1565" s="24" t="b">
        <v>0</v>
      </c>
      <c r="AC1565" s="61"/>
    </row>
    <row r="1566" spans="2:29" ht="13.7">
      <c r="B1566" s="24" t="s">
        <v>49</v>
      </c>
      <c r="C1566" s="24" t="s">
        <v>64</v>
      </c>
      <c r="D1566" s="24" t="s">
        <v>74</v>
      </c>
      <c r="E1566" s="24">
        <v>540</v>
      </c>
      <c r="F1566" s="26">
        <v>46174</v>
      </c>
      <c r="G1566" s="24" t="s">
        <v>52</v>
      </c>
      <c r="H1566" s="24" t="s">
        <v>53</v>
      </c>
      <c r="I1566" s="24" t="s">
        <v>54</v>
      </c>
      <c r="J1566" s="24" t="s">
        <v>125</v>
      </c>
      <c r="K1566" s="24">
        <v>1</v>
      </c>
      <c r="L1566" s="24" t="s">
        <v>66</v>
      </c>
      <c r="M1566" s="26">
        <v>46187</v>
      </c>
      <c r="N1566" s="27">
        <v>46187.354166666664</v>
      </c>
      <c r="O1566" s="27">
        <v>46187.729166666664</v>
      </c>
      <c r="V1566" s="27"/>
      <c r="W1566" s="27"/>
      <c r="X1566" s="24">
        <v>4</v>
      </c>
      <c r="Y1566" s="24">
        <v>0</v>
      </c>
      <c r="Z1566" s="24">
        <v>4</v>
      </c>
      <c r="AA1566" s="24" t="s">
        <v>56</v>
      </c>
      <c r="AB1566" s="24" t="b">
        <v>0</v>
      </c>
      <c r="AC1566" s="61">
        <v>0</v>
      </c>
    </row>
    <row r="1567" spans="2:29" ht="13.7">
      <c r="B1567" s="24" t="s">
        <v>49</v>
      </c>
      <c r="C1567" s="24" t="s">
        <v>64</v>
      </c>
      <c r="D1567" s="24" t="s">
        <v>74</v>
      </c>
      <c r="E1567" s="24">
        <v>540</v>
      </c>
      <c r="F1567" s="26">
        <v>46174</v>
      </c>
      <c r="G1567" s="24" t="s">
        <v>52</v>
      </c>
      <c r="H1567" s="24" t="s">
        <v>53</v>
      </c>
      <c r="I1567" s="24" t="s">
        <v>54</v>
      </c>
      <c r="J1567" s="24" t="s">
        <v>126</v>
      </c>
      <c r="K1567" s="24">
        <v>1</v>
      </c>
      <c r="L1567" s="24" t="s">
        <v>66</v>
      </c>
      <c r="M1567" s="26">
        <v>46187</v>
      </c>
      <c r="N1567" s="27">
        <v>46187.354166666664</v>
      </c>
      <c r="O1567" s="27">
        <v>46187.729166666664</v>
      </c>
      <c r="P1567" s="24" t="s">
        <v>2692</v>
      </c>
      <c r="Q1567" s="24" t="s">
        <v>2693</v>
      </c>
      <c r="R1567" s="24" t="s">
        <v>190</v>
      </c>
      <c r="T1567" s="24" t="s">
        <v>54</v>
      </c>
      <c r="U1567" s="24" t="s">
        <v>224</v>
      </c>
      <c r="V1567" s="27">
        <v>46187.549305555556</v>
      </c>
      <c r="W1567" s="27">
        <v>46187.607638888891</v>
      </c>
      <c r="Z1567" s="24">
        <v>1</v>
      </c>
      <c r="AA1567" s="24" t="s">
        <v>56</v>
      </c>
      <c r="AB1567" s="24" t="b">
        <v>0</v>
      </c>
      <c r="AC1567" s="61"/>
    </row>
    <row r="1568" spans="2:29" ht="13.7">
      <c r="B1568" s="24" t="s">
        <v>49</v>
      </c>
      <c r="C1568" s="24" t="s">
        <v>64</v>
      </c>
      <c r="D1568" s="24" t="s">
        <v>74</v>
      </c>
      <c r="E1568" s="24">
        <v>540</v>
      </c>
      <c r="F1568" s="26">
        <v>46174</v>
      </c>
      <c r="G1568" s="24" t="s">
        <v>52</v>
      </c>
      <c r="H1568" s="24" t="s">
        <v>53</v>
      </c>
      <c r="I1568" s="24" t="s">
        <v>54</v>
      </c>
      <c r="J1568" s="24" t="s">
        <v>126</v>
      </c>
      <c r="K1568" s="24">
        <v>1</v>
      </c>
      <c r="L1568" s="24" t="s">
        <v>66</v>
      </c>
      <c r="M1568" s="26">
        <v>46187</v>
      </c>
      <c r="N1568" s="27">
        <v>46187.354166666664</v>
      </c>
      <c r="O1568" s="27">
        <v>46187.729166666664</v>
      </c>
      <c r="P1568" s="24" t="s">
        <v>2694</v>
      </c>
      <c r="Q1568" s="24" t="s">
        <v>2695</v>
      </c>
      <c r="R1568" s="24" t="s">
        <v>149</v>
      </c>
      <c r="S1568" s="24" t="s">
        <v>156</v>
      </c>
      <c r="T1568" s="24" t="s">
        <v>54</v>
      </c>
      <c r="U1568" s="24" t="s">
        <v>224</v>
      </c>
      <c r="V1568" s="27">
        <v>46187.359027777777</v>
      </c>
      <c r="W1568" s="27">
        <v>46187.421527777777</v>
      </c>
      <c r="Z1568" s="24">
        <v>1</v>
      </c>
      <c r="AA1568" s="24" t="s">
        <v>56</v>
      </c>
      <c r="AB1568" s="24" t="b">
        <v>0</v>
      </c>
      <c r="AC1568" s="61"/>
    </row>
    <row r="1569" spans="2:29" ht="13.7">
      <c r="B1569" s="24" t="s">
        <v>49</v>
      </c>
      <c r="C1569" s="24" t="s">
        <v>64</v>
      </c>
      <c r="D1569" s="24" t="s">
        <v>74</v>
      </c>
      <c r="E1569" s="24">
        <v>540</v>
      </c>
      <c r="F1569" s="26">
        <v>46174</v>
      </c>
      <c r="G1569" s="24" t="s">
        <v>52</v>
      </c>
      <c r="H1569" s="24" t="s">
        <v>53</v>
      </c>
      <c r="I1569" s="24" t="s">
        <v>54</v>
      </c>
      <c r="J1569" s="24" t="s">
        <v>126</v>
      </c>
      <c r="K1569" s="24">
        <v>1</v>
      </c>
      <c r="L1569" s="24" t="s">
        <v>66</v>
      </c>
      <c r="M1569" s="26">
        <v>46187</v>
      </c>
      <c r="N1569" s="27">
        <v>46187.354166666664</v>
      </c>
      <c r="O1569" s="27">
        <v>46187.729166666664</v>
      </c>
      <c r="P1569" s="24" t="s">
        <v>2696</v>
      </c>
      <c r="Q1569" s="24" t="s">
        <v>2697</v>
      </c>
      <c r="R1569" s="24" t="s">
        <v>142</v>
      </c>
      <c r="T1569" s="24" t="s">
        <v>54</v>
      </c>
      <c r="U1569" s="24" t="s">
        <v>224</v>
      </c>
      <c r="V1569" s="27">
        <v>46187.449305555558</v>
      </c>
      <c r="W1569" s="27">
        <v>46187.509027777778</v>
      </c>
      <c r="Z1569" s="24">
        <v>1</v>
      </c>
      <c r="AA1569" s="24" t="s">
        <v>56</v>
      </c>
      <c r="AB1569" s="24" t="b">
        <v>0</v>
      </c>
      <c r="AC1569" s="61"/>
    </row>
    <row r="1570" spans="2:29" ht="13.7">
      <c r="B1570" s="24" t="s">
        <v>49</v>
      </c>
      <c r="C1570" s="24" t="s">
        <v>64</v>
      </c>
      <c r="D1570" s="24" t="s">
        <v>74</v>
      </c>
      <c r="E1570" s="24">
        <v>540</v>
      </c>
      <c r="F1570" s="26">
        <v>46174</v>
      </c>
      <c r="G1570" s="24" t="s">
        <v>52</v>
      </c>
      <c r="H1570" s="24" t="s">
        <v>53</v>
      </c>
      <c r="I1570" s="24" t="s">
        <v>54</v>
      </c>
      <c r="J1570" s="24" t="s">
        <v>126</v>
      </c>
      <c r="K1570" s="24">
        <v>1</v>
      </c>
      <c r="L1570" s="24" t="s">
        <v>66</v>
      </c>
      <c r="M1570" s="26">
        <v>46187</v>
      </c>
      <c r="N1570" s="27">
        <v>46187.354166666664</v>
      </c>
      <c r="O1570" s="27">
        <v>46187.729166666664</v>
      </c>
      <c r="P1570" s="24" t="s">
        <v>2698</v>
      </c>
      <c r="Q1570" s="24" t="s">
        <v>2699</v>
      </c>
      <c r="R1570" s="24" t="s">
        <v>190</v>
      </c>
      <c r="T1570" s="24" t="s">
        <v>54</v>
      </c>
      <c r="U1570" s="24" t="s">
        <v>224</v>
      </c>
      <c r="V1570" s="27">
        <v>46187.638194444444</v>
      </c>
      <c r="W1570" s="27">
        <v>46187.693749999999</v>
      </c>
      <c r="Z1570" s="24">
        <v>1</v>
      </c>
      <c r="AA1570" s="24" t="s">
        <v>56</v>
      </c>
      <c r="AB1570" s="24" t="b">
        <v>0</v>
      </c>
      <c r="AC1570" s="61"/>
    </row>
    <row r="1571" spans="2:29" ht="13.7">
      <c r="B1571" s="24" t="s">
        <v>49</v>
      </c>
      <c r="C1571" s="24" t="s">
        <v>64</v>
      </c>
      <c r="D1571" s="24" t="s">
        <v>74</v>
      </c>
      <c r="E1571" s="24">
        <v>540</v>
      </c>
      <c r="F1571" s="26">
        <v>46174</v>
      </c>
      <c r="G1571" s="24" t="s">
        <v>52</v>
      </c>
      <c r="H1571" s="24" t="s">
        <v>53</v>
      </c>
      <c r="I1571" s="24" t="s">
        <v>67</v>
      </c>
      <c r="J1571" s="24" t="s">
        <v>125</v>
      </c>
      <c r="K1571" s="24">
        <v>1</v>
      </c>
      <c r="L1571" s="24" t="s">
        <v>66</v>
      </c>
      <c r="M1571" s="26">
        <v>46189</v>
      </c>
      <c r="N1571" s="27">
        <v>46189.333333333336</v>
      </c>
      <c r="O1571" s="27">
        <v>46189.708333333336</v>
      </c>
      <c r="V1571" s="27"/>
      <c r="W1571" s="27"/>
      <c r="X1571" s="24">
        <v>4</v>
      </c>
      <c r="Y1571" s="24">
        <v>0</v>
      </c>
      <c r="Z1571" s="24">
        <v>4</v>
      </c>
      <c r="AA1571" s="24" t="s">
        <v>56</v>
      </c>
      <c r="AB1571" s="24" t="b">
        <v>0</v>
      </c>
      <c r="AC1571" s="61">
        <v>0</v>
      </c>
    </row>
    <row r="1572" spans="2:29" ht="13.7">
      <c r="B1572" s="24" t="s">
        <v>49</v>
      </c>
      <c r="C1572" s="24" t="s">
        <v>64</v>
      </c>
      <c r="D1572" s="24" t="s">
        <v>74</v>
      </c>
      <c r="E1572" s="24">
        <v>540</v>
      </c>
      <c r="F1572" s="26">
        <v>46174</v>
      </c>
      <c r="G1572" s="24" t="s">
        <v>52</v>
      </c>
      <c r="H1572" s="24" t="s">
        <v>53</v>
      </c>
      <c r="I1572" s="24" t="s">
        <v>67</v>
      </c>
      <c r="J1572" s="24" t="s">
        <v>126</v>
      </c>
      <c r="K1572" s="24">
        <v>1</v>
      </c>
      <c r="L1572" s="24" t="s">
        <v>66</v>
      </c>
      <c r="M1572" s="26">
        <v>46189</v>
      </c>
      <c r="N1572" s="27">
        <v>46189.333333333336</v>
      </c>
      <c r="O1572" s="27">
        <v>46189.708333333336</v>
      </c>
      <c r="P1572" s="24" t="s">
        <v>2700</v>
      </c>
      <c r="Q1572" s="24" t="s">
        <v>2701</v>
      </c>
      <c r="R1572" s="24" t="s">
        <v>611</v>
      </c>
      <c r="T1572" s="24" t="s">
        <v>67</v>
      </c>
      <c r="U1572" s="24" t="s">
        <v>514</v>
      </c>
      <c r="V1572" s="27">
        <v>46189.522916666669</v>
      </c>
      <c r="W1572" s="27">
        <v>46189.597222222219</v>
      </c>
      <c r="Z1572" s="24">
        <v>1</v>
      </c>
      <c r="AA1572" s="24" t="s">
        <v>56</v>
      </c>
      <c r="AB1572" s="24" t="b">
        <v>0</v>
      </c>
      <c r="AC1572" s="61"/>
    </row>
    <row r="1573" spans="2:29" ht="13.7">
      <c r="B1573" s="24" t="s">
        <v>49</v>
      </c>
      <c r="C1573" s="24" t="s">
        <v>64</v>
      </c>
      <c r="D1573" s="24" t="s">
        <v>74</v>
      </c>
      <c r="E1573" s="24">
        <v>540</v>
      </c>
      <c r="F1573" s="26">
        <v>46174</v>
      </c>
      <c r="G1573" s="24" t="s">
        <v>52</v>
      </c>
      <c r="H1573" s="24" t="s">
        <v>53</v>
      </c>
      <c r="I1573" s="24" t="s">
        <v>67</v>
      </c>
      <c r="J1573" s="24" t="s">
        <v>126</v>
      </c>
      <c r="K1573" s="24">
        <v>1</v>
      </c>
      <c r="L1573" s="24" t="s">
        <v>66</v>
      </c>
      <c r="M1573" s="26">
        <v>46189</v>
      </c>
      <c r="N1573" s="27">
        <v>46189.333333333336</v>
      </c>
      <c r="O1573" s="27">
        <v>46189.708333333336</v>
      </c>
      <c r="P1573" s="24" t="s">
        <v>2702</v>
      </c>
      <c r="Q1573" s="24" t="s">
        <v>2703</v>
      </c>
      <c r="R1573" s="24" t="s">
        <v>730</v>
      </c>
      <c r="T1573" s="24" t="s">
        <v>67</v>
      </c>
      <c r="U1573" s="24" t="s">
        <v>514</v>
      </c>
      <c r="V1573" s="27">
        <v>46189.341666666667</v>
      </c>
      <c r="W1573" s="27">
        <v>46189.418749999997</v>
      </c>
      <c r="Z1573" s="24">
        <v>1</v>
      </c>
      <c r="AA1573" s="24" t="s">
        <v>56</v>
      </c>
      <c r="AB1573" s="24" t="b">
        <v>0</v>
      </c>
      <c r="AC1573" s="61"/>
    </row>
    <row r="1574" spans="2:29" ht="13.7">
      <c r="B1574" s="24" t="s">
        <v>49</v>
      </c>
      <c r="C1574" s="24" t="s">
        <v>64</v>
      </c>
      <c r="D1574" s="24" t="s">
        <v>74</v>
      </c>
      <c r="E1574" s="24">
        <v>540</v>
      </c>
      <c r="F1574" s="26">
        <v>46174</v>
      </c>
      <c r="G1574" s="24" t="s">
        <v>52</v>
      </c>
      <c r="H1574" s="24" t="s">
        <v>53</v>
      </c>
      <c r="I1574" s="24" t="s">
        <v>67</v>
      </c>
      <c r="J1574" s="24" t="s">
        <v>126</v>
      </c>
      <c r="K1574" s="24">
        <v>1</v>
      </c>
      <c r="L1574" s="24" t="s">
        <v>66</v>
      </c>
      <c r="M1574" s="26">
        <v>46189</v>
      </c>
      <c r="N1574" s="27">
        <v>46189.333333333336</v>
      </c>
      <c r="O1574" s="27">
        <v>46189.708333333336</v>
      </c>
      <c r="P1574" s="24" t="s">
        <v>2704</v>
      </c>
      <c r="Q1574" s="24" t="s">
        <v>2705</v>
      </c>
      <c r="R1574" s="24" t="s">
        <v>611</v>
      </c>
      <c r="T1574" s="24" t="s">
        <v>67</v>
      </c>
      <c r="U1574" s="24" t="s">
        <v>514</v>
      </c>
      <c r="V1574" s="27">
        <v>46189.43472222222</v>
      </c>
      <c r="W1574" s="27">
        <v>46189.490277777775</v>
      </c>
      <c r="Z1574" s="24">
        <v>1</v>
      </c>
      <c r="AA1574" s="24" t="s">
        <v>56</v>
      </c>
      <c r="AB1574" s="24" t="b">
        <v>0</v>
      </c>
      <c r="AC1574" s="61"/>
    </row>
    <row r="1575" spans="2:29" ht="13.7">
      <c r="B1575" s="24" t="s">
        <v>49</v>
      </c>
      <c r="C1575" s="24" t="s">
        <v>64</v>
      </c>
      <c r="D1575" s="24" t="s">
        <v>74</v>
      </c>
      <c r="E1575" s="24">
        <v>540</v>
      </c>
      <c r="F1575" s="26">
        <v>46174</v>
      </c>
      <c r="G1575" s="24" t="s">
        <v>52</v>
      </c>
      <c r="H1575" s="24" t="s">
        <v>53</v>
      </c>
      <c r="I1575" s="24" t="s">
        <v>67</v>
      </c>
      <c r="J1575" s="24" t="s">
        <v>126</v>
      </c>
      <c r="K1575" s="24">
        <v>1</v>
      </c>
      <c r="L1575" s="24" t="s">
        <v>66</v>
      </c>
      <c r="M1575" s="26">
        <v>46189</v>
      </c>
      <c r="N1575" s="27">
        <v>46189.333333333336</v>
      </c>
      <c r="O1575" s="27">
        <v>46189.708333333336</v>
      </c>
      <c r="P1575" s="24" t="s">
        <v>2706</v>
      </c>
      <c r="Q1575" s="24" t="s">
        <v>2707</v>
      </c>
      <c r="R1575" s="24" t="s">
        <v>730</v>
      </c>
      <c r="T1575" s="24" t="s">
        <v>67</v>
      </c>
      <c r="U1575" s="24" t="s">
        <v>514</v>
      </c>
      <c r="V1575" s="27">
        <v>46189.620833333334</v>
      </c>
      <c r="W1575" s="27">
        <v>46189.696527777778</v>
      </c>
      <c r="Z1575" s="24">
        <v>1</v>
      </c>
      <c r="AA1575" s="24" t="s">
        <v>56</v>
      </c>
      <c r="AB1575" s="24" t="b">
        <v>0</v>
      </c>
      <c r="AC1575" s="61"/>
    </row>
    <row r="1576" spans="2:29" ht="13.7">
      <c r="B1576" s="24" t="s">
        <v>49</v>
      </c>
      <c r="C1576" s="24" t="s">
        <v>64</v>
      </c>
      <c r="D1576" s="24" t="s">
        <v>74</v>
      </c>
      <c r="E1576" s="24">
        <v>540</v>
      </c>
      <c r="F1576" s="26">
        <v>46174</v>
      </c>
      <c r="G1576" s="24" t="s">
        <v>52</v>
      </c>
      <c r="H1576" s="24" t="s">
        <v>53</v>
      </c>
      <c r="I1576" s="24" t="s">
        <v>54</v>
      </c>
      <c r="J1576" s="24" t="s">
        <v>125</v>
      </c>
      <c r="K1576" s="24">
        <v>1</v>
      </c>
      <c r="L1576" s="24" t="s">
        <v>66</v>
      </c>
      <c r="M1576" s="26">
        <v>46192</v>
      </c>
      <c r="N1576" s="27">
        <v>46192.333333333336</v>
      </c>
      <c r="O1576" s="27">
        <v>46192.708333333336</v>
      </c>
      <c r="V1576" s="27"/>
      <c r="W1576" s="27"/>
      <c r="X1576" s="24">
        <v>4</v>
      </c>
      <c r="Y1576" s="24">
        <v>0</v>
      </c>
      <c r="Z1576" s="24">
        <v>4</v>
      </c>
      <c r="AA1576" s="24" t="s">
        <v>56</v>
      </c>
      <c r="AB1576" s="24" t="b">
        <v>0</v>
      </c>
      <c r="AC1576" s="61">
        <v>0</v>
      </c>
    </row>
    <row r="1577" spans="2:29" ht="13.7">
      <c r="B1577" s="24" t="s">
        <v>49</v>
      </c>
      <c r="C1577" s="24" t="s">
        <v>64</v>
      </c>
      <c r="D1577" s="24" t="s">
        <v>74</v>
      </c>
      <c r="E1577" s="24">
        <v>540</v>
      </c>
      <c r="F1577" s="26">
        <v>46174</v>
      </c>
      <c r="G1577" s="24" t="s">
        <v>52</v>
      </c>
      <c r="H1577" s="24" t="s">
        <v>53</v>
      </c>
      <c r="I1577" s="24" t="s">
        <v>54</v>
      </c>
      <c r="J1577" s="24" t="s">
        <v>126</v>
      </c>
      <c r="K1577" s="24">
        <v>1</v>
      </c>
      <c r="L1577" s="24" t="s">
        <v>66</v>
      </c>
      <c r="M1577" s="26">
        <v>46192</v>
      </c>
      <c r="N1577" s="27">
        <v>46192.333333333336</v>
      </c>
      <c r="O1577" s="27">
        <v>46192.708333333336</v>
      </c>
      <c r="P1577" s="24" t="s">
        <v>2708</v>
      </c>
      <c r="Q1577" s="24" t="s">
        <v>2709</v>
      </c>
      <c r="R1577" s="24" t="s">
        <v>146</v>
      </c>
      <c r="T1577" s="24" t="s">
        <v>54</v>
      </c>
      <c r="U1577" s="24" t="s">
        <v>202</v>
      </c>
      <c r="V1577" s="27">
        <v>46192.62222222222</v>
      </c>
      <c r="W1577" s="27">
        <v>46192.681250000001</v>
      </c>
      <c r="Z1577" s="24">
        <v>1</v>
      </c>
      <c r="AA1577" s="24" t="s">
        <v>56</v>
      </c>
      <c r="AB1577" s="24" t="b">
        <v>0</v>
      </c>
      <c r="AC1577" s="61"/>
    </row>
    <row r="1578" spans="2:29" ht="13.7">
      <c r="B1578" s="24" t="s">
        <v>49</v>
      </c>
      <c r="C1578" s="24" t="s">
        <v>64</v>
      </c>
      <c r="D1578" s="24" t="s">
        <v>74</v>
      </c>
      <c r="E1578" s="24">
        <v>540</v>
      </c>
      <c r="F1578" s="26">
        <v>46174</v>
      </c>
      <c r="G1578" s="24" t="s">
        <v>52</v>
      </c>
      <c r="H1578" s="24" t="s">
        <v>53</v>
      </c>
      <c r="I1578" s="24" t="s">
        <v>54</v>
      </c>
      <c r="J1578" s="24" t="s">
        <v>126</v>
      </c>
      <c r="K1578" s="24">
        <v>1</v>
      </c>
      <c r="L1578" s="24" t="s">
        <v>66</v>
      </c>
      <c r="M1578" s="26">
        <v>46192</v>
      </c>
      <c r="N1578" s="27">
        <v>46192.333333333336</v>
      </c>
      <c r="O1578" s="27">
        <v>46192.708333333336</v>
      </c>
      <c r="P1578" s="24" t="s">
        <v>2710</v>
      </c>
      <c r="Q1578" s="24" t="s">
        <v>2711</v>
      </c>
      <c r="R1578" s="24" t="s">
        <v>149</v>
      </c>
      <c r="T1578" s="24" t="s">
        <v>54</v>
      </c>
      <c r="U1578" s="24" t="s">
        <v>202</v>
      </c>
      <c r="V1578" s="27">
        <v>46192.526388888888</v>
      </c>
      <c r="W1578" s="27">
        <v>46192.589583333334</v>
      </c>
      <c r="Z1578" s="24">
        <v>1</v>
      </c>
      <c r="AA1578" s="24" t="s">
        <v>56</v>
      </c>
      <c r="AB1578" s="24" t="b">
        <v>0</v>
      </c>
      <c r="AC1578" s="61"/>
    </row>
    <row r="1579" spans="2:29" ht="13.7">
      <c r="B1579" s="24" t="s">
        <v>49</v>
      </c>
      <c r="C1579" s="24" t="s">
        <v>64</v>
      </c>
      <c r="D1579" s="24" t="s">
        <v>74</v>
      </c>
      <c r="E1579" s="24">
        <v>540</v>
      </c>
      <c r="F1579" s="26">
        <v>46174</v>
      </c>
      <c r="G1579" s="24" t="s">
        <v>52</v>
      </c>
      <c r="H1579" s="24" t="s">
        <v>53</v>
      </c>
      <c r="I1579" s="24" t="s">
        <v>54</v>
      </c>
      <c r="J1579" s="24" t="s">
        <v>126</v>
      </c>
      <c r="K1579" s="24">
        <v>1</v>
      </c>
      <c r="L1579" s="24" t="s">
        <v>66</v>
      </c>
      <c r="M1579" s="26">
        <v>46192</v>
      </c>
      <c r="N1579" s="27">
        <v>46192.333333333336</v>
      </c>
      <c r="O1579" s="27">
        <v>46192.708333333336</v>
      </c>
      <c r="P1579" s="24" t="s">
        <v>2712</v>
      </c>
      <c r="Q1579" s="24" t="s">
        <v>2713</v>
      </c>
      <c r="R1579" s="24" t="s">
        <v>146</v>
      </c>
      <c r="T1579" s="24" t="s">
        <v>54</v>
      </c>
      <c r="U1579" s="24" t="s">
        <v>202</v>
      </c>
      <c r="V1579" s="27">
        <v>46192.430555555555</v>
      </c>
      <c r="W1579" s="27">
        <v>46192.504861111112</v>
      </c>
      <c r="Z1579" s="24">
        <v>1</v>
      </c>
      <c r="AA1579" s="24" t="s">
        <v>56</v>
      </c>
      <c r="AB1579" s="24" t="b">
        <v>0</v>
      </c>
      <c r="AC1579" s="61"/>
    </row>
    <row r="1580" spans="2:29" ht="13.7">
      <c r="B1580" s="24" t="s">
        <v>49</v>
      </c>
      <c r="C1580" s="24" t="s">
        <v>64</v>
      </c>
      <c r="D1580" s="24" t="s">
        <v>74</v>
      </c>
      <c r="E1580" s="24">
        <v>540</v>
      </c>
      <c r="F1580" s="26">
        <v>46174</v>
      </c>
      <c r="G1580" s="24" t="s">
        <v>52</v>
      </c>
      <c r="H1580" s="24" t="s">
        <v>53</v>
      </c>
      <c r="I1580" s="24" t="s">
        <v>54</v>
      </c>
      <c r="J1580" s="24" t="s">
        <v>126</v>
      </c>
      <c r="K1580" s="24">
        <v>1</v>
      </c>
      <c r="L1580" s="24" t="s">
        <v>66</v>
      </c>
      <c r="M1580" s="26">
        <v>46192</v>
      </c>
      <c r="N1580" s="27">
        <v>46192.333333333336</v>
      </c>
      <c r="O1580" s="27">
        <v>46192.708333333336</v>
      </c>
      <c r="P1580" s="24" t="s">
        <v>2714</v>
      </c>
      <c r="Q1580" s="24" t="s">
        <v>2715</v>
      </c>
      <c r="R1580" s="24" t="s">
        <v>142</v>
      </c>
      <c r="T1580" s="24" t="s">
        <v>54</v>
      </c>
      <c r="U1580" s="24" t="s">
        <v>202</v>
      </c>
      <c r="V1580" s="27">
        <v>46192.340277777781</v>
      </c>
      <c r="W1580" s="27">
        <v>46192.415277777778</v>
      </c>
      <c r="Z1580" s="24">
        <v>1</v>
      </c>
      <c r="AA1580" s="24" t="s">
        <v>56</v>
      </c>
      <c r="AB1580" s="24" t="b">
        <v>0</v>
      </c>
      <c r="AC1580" s="61"/>
    </row>
    <row r="1581" spans="2:29" ht="13.7">
      <c r="B1581" s="24" t="s">
        <v>49</v>
      </c>
      <c r="C1581" s="24" t="s">
        <v>64</v>
      </c>
      <c r="D1581" s="24" t="s">
        <v>74</v>
      </c>
      <c r="E1581" s="24">
        <v>540</v>
      </c>
      <c r="F1581" s="26">
        <v>46204</v>
      </c>
      <c r="G1581" s="24" t="s">
        <v>52</v>
      </c>
      <c r="H1581" s="24" t="s">
        <v>53</v>
      </c>
      <c r="I1581" s="24" t="s">
        <v>59</v>
      </c>
      <c r="J1581" s="24" t="s">
        <v>125</v>
      </c>
      <c r="K1581" s="24">
        <v>1</v>
      </c>
      <c r="L1581" s="24" t="s">
        <v>66</v>
      </c>
      <c r="M1581" s="26">
        <v>46219</v>
      </c>
      <c r="N1581" s="27">
        <v>46219.3125</v>
      </c>
      <c r="O1581" s="27">
        <v>46219.6875</v>
      </c>
      <c r="V1581" s="27"/>
      <c r="W1581" s="27"/>
      <c r="X1581" s="24">
        <v>4</v>
      </c>
      <c r="Y1581" s="24">
        <v>0</v>
      </c>
      <c r="Z1581" s="24">
        <v>4</v>
      </c>
      <c r="AA1581" s="24" t="s">
        <v>58</v>
      </c>
      <c r="AB1581" s="24" t="b">
        <v>0</v>
      </c>
      <c r="AC1581" s="61">
        <v>0</v>
      </c>
    </row>
    <row r="1582" spans="2:29" ht="13.7">
      <c r="B1582" s="24" t="s">
        <v>49</v>
      </c>
      <c r="C1582" s="24" t="s">
        <v>64</v>
      </c>
      <c r="D1582" s="24" t="s">
        <v>74</v>
      </c>
      <c r="E1582" s="24">
        <v>540</v>
      </c>
      <c r="F1582" s="26">
        <v>46204</v>
      </c>
      <c r="G1582" s="24" t="s">
        <v>52</v>
      </c>
      <c r="H1582" s="24" t="s">
        <v>53</v>
      </c>
      <c r="I1582" s="24" t="s">
        <v>59</v>
      </c>
      <c r="J1582" s="24" t="s">
        <v>126</v>
      </c>
      <c r="K1582" s="24">
        <v>1</v>
      </c>
      <c r="L1582" s="24" t="s">
        <v>66</v>
      </c>
      <c r="M1582" s="26">
        <v>46219</v>
      </c>
      <c r="N1582" s="27">
        <v>46219.3125</v>
      </c>
      <c r="O1582" s="27">
        <v>46219.6875</v>
      </c>
      <c r="P1582" s="24" t="s">
        <v>2716</v>
      </c>
      <c r="Q1582" s="24" t="s">
        <v>2717</v>
      </c>
      <c r="R1582" s="24" t="s">
        <v>284</v>
      </c>
      <c r="T1582" s="24" t="s">
        <v>59</v>
      </c>
      <c r="U1582" s="24" t="s">
        <v>580</v>
      </c>
      <c r="V1582" s="27">
        <v>46219.504861111112</v>
      </c>
      <c r="W1582" s="27">
        <v>46219.561111111114</v>
      </c>
      <c r="Z1582" s="24">
        <v>1</v>
      </c>
      <c r="AA1582" s="24" t="s">
        <v>58</v>
      </c>
      <c r="AB1582" s="24" t="b">
        <v>0</v>
      </c>
      <c r="AC1582" s="61"/>
    </row>
    <row r="1583" spans="2:29" ht="13.7">
      <c r="B1583" s="24" t="s">
        <v>49</v>
      </c>
      <c r="C1583" s="24" t="s">
        <v>64</v>
      </c>
      <c r="D1583" s="24" t="s">
        <v>74</v>
      </c>
      <c r="E1583" s="24">
        <v>540</v>
      </c>
      <c r="F1583" s="26">
        <v>46204</v>
      </c>
      <c r="G1583" s="24" t="s">
        <v>52</v>
      </c>
      <c r="H1583" s="24" t="s">
        <v>53</v>
      </c>
      <c r="I1583" s="24" t="s">
        <v>59</v>
      </c>
      <c r="J1583" s="24" t="s">
        <v>126</v>
      </c>
      <c r="K1583" s="24">
        <v>1</v>
      </c>
      <c r="L1583" s="24" t="s">
        <v>66</v>
      </c>
      <c r="M1583" s="26">
        <v>46219</v>
      </c>
      <c r="N1583" s="27">
        <v>46219.3125</v>
      </c>
      <c r="O1583" s="27">
        <v>46219.6875</v>
      </c>
      <c r="P1583" s="24" t="s">
        <v>2718</v>
      </c>
      <c r="Q1583" s="24" t="s">
        <v>2719</v>
      </c>
      <c r="R1583" s="24" t="s">
        <v>168</v>
      </c>
      <c r="T1583" s="24" t="s">
        <v>59</v>
      </c>
      <c r="U1583" s="24" t="s">
        <v>580</v>
      </c>
      <c r="V1583" s="27">
        <v>46219.316666666666</v>
      </c>
      <c r="W1583" s="27">
        <v>46219.373611111114</v>
      </c>
      <c r="Z1583" s="24">
        <v>1</v>
      </c>
      <c r="AA1583" s="24" t="s">
        <v>58</v>
      </c>
      <c r="AB1583" s="24" t="b">
        <v>0</v>
      </c>
      <c r="AC1583" s="61"/>
    </row>
    <row r="1584" spans="2:29" ht="13.7">
      <c r="B1584" s="24" t="s">
        <v>49</v>
      </c>
      <c r="C1584" s="24" t="s">
        <v>64</v>
      </c>
      <c r="D1584" s="24" t="s">
        <v>74</v>
      </c>
      <c r="E1584" s="24">
        <v>540</v>
      </c>
      <c r="F1584" s="26">
        <v>46204</v>
      </c>
      <c r="G1584" s="24" t="s">
        <v>52</v>
      </c>
      <c r="H1584" s="24" t="s">
        <v>53</v>
      </c>
      <c r="I1584" s="24" t="s">
        <v>59</v>
      </c>
      <c r="J1584" s="24" t="s">
        <v>126</v>
      </c>
      <c r="K1584" s="24">
        <v>1</v>
      </c>
      <c r="L1584" s="24" t="s">
        <v>66</v>
      </c>
      <c r="M1584" s="26">
        <v>46219</v>
      </c>
      <c r="N1584" s="27">
        <v>46219.3125</v>
      </c>
      <c r="O1584" s="27">
        <v>46219.6875</v>
      </c>
      <c r="P1584" s="24" t="s">
        <v>2720</v>
      </c>
      <c r="Q1584" s="24" t="s">
        <v>2721</v>
      </c>
      <c r="R1584" s="24" t="s">
        <v>174</v>
      </c>
      <c r="T1584" s="24" t="s">
        <v>59</v>
      </c>
      <c r="U1584" s="24" t="s">
        <v>580</v>
      </c>
      <c r="V1584" s="27">
        <v>46219.595138888886</v>
      </c>
      <c r="W1584" s="27">
        <v>46219.663888888892</v>
      </c>
      <c r="Z1584" s="24">
        <v>1</v>
      </c>
      <c r="AA1584" s="24" t="s">
        <v>58</v>
      </c>
      <c r="AB1584" s="24" t="b">
        <v>0</v>
      </c>
      <c r="AC1584" s="61"/>
    </row>
    <row r="1585" spans="2:29" ht="13.7">
      <c r="B1585" s="24" t="s">
        <v>49</v>
      </c>
      <c r="C1585" s="24" t="s">
        <v>64</v>
      </c>
      <c r="D1585" s="24" t="s">
        <v>74</v>
      </c>
      <c r="E1585" s="24">
        <v>540</v>
      </c>
      <c r="F1585" s="26">
        <v>46204</v>
      </c>
      <c r="G1585" s="24" t="s">
        <v>52</v>
      </c>
      <c r="H1585" s="24" t="s">
        <v>53</v>
      </c>
      <c r="I1585" s="24" t="s">
        <v>59</v>
      </c>
      <c r="J1585" s="24" t="s">
        <v>126</v>
      </c>
      <c r="K1585" s="24">
        <v>1</v>
      </c>
      <c r="L1585" s="24" t="s">
        <v>66</v>
      </c>
      <c r="M1585" s="26">
        <v>46219</v>
      </c>
      <c r="N1585" s="27">
        <v>46219.3125</v>
      </c>
      <c r="O1585" s="27">
        <v>46219.6875</v>
      </c>
      <c r="P1585" s="24" t="s">
        <v>2722</v>
      </c>
      <c r="Q1585" s="24" t="s">
        <v>2723</v>
      </c>
      <c r="R1585" s="24" t="s">
        <v>174</v>
      </c>
      <c r="T1585" s="24" t="s">
        <v>59</v>
      </c>
      <c r="U1585" s="24" t="s">
        <v>580</v>
      </c>
      <c r="V1585" s="27">
        <v>46219.411111111112</v>
      </c>
      <c r="W1585" s="27">
        <v>46219.472916666666</v>
      </c>
      <c r="Z1585" s="24">
        <v>1</v>
      </c>
      <c r="AA1585" s="24" t="s">
        <v>58</v>
      </c>
      <c r="AB1585" s="24" t="b">
        <v>0</v>
      </c>
      <c r="AC1585" s="61"/>
    </row>
    <row r="1586" spans="2:29" ht="13.7">
      <c r="B1586" s="24" t="s">
        <v>49</v>
      </c>
      <c r="C1586" s="24" t="s">
        <v>64</v>
      </c>
      <c r="D1586" s="24" t="s">
        <v>74</v>
      </c>
      <c r="E1586" s="24">
        <v>540</v>
      </c>
      <c r="F1586" s="26">
        <v>46204</v>
      </c>
      <c r="G1586" s="24" t="s">
        <v>52</v>
      </c>
      <c r="H1586" s="24" t="s">
        <v>53</v>
      </c>
      <c r="I1586" s="24" t="s">
        <v>67</v>
      </c>
      <c r="J1586" s="24" t="s">
        <v>125</v>
      </c>
      <c r="K1586" s="24">
        <v>1</v>
      </c>
      <c r="L1586" s="24" t="s">
        <v>66</v>
      </c>
      <c r="M1586" s="26">
        <v>46222</v>
      </c>
      <c r="N1586" s="27">
        <v>46222.3125</v>
      </c>
      <c r="O1586" s="27">
        <v>46222.6875</v>
      </c>
      <c r="V1586" s="27"/>
      <c r="W1586" s="27"/>
      <c r="X1586" s="24">
        <v>4</v>
      </c>
      <c r="Y1586" s="24">
        <v>0</v>
      </c>
      <c r="Z1586" s="24">
        <v>4</v>
      </c>
      <c r="AA1586" s="24" t="s">
        <v>58</v>
      </c>
      <c r="AB1586" s="24" t="b">
        <v>0</v>
      </c>
      <c r="AC1586" s="61">
        <v>0</v>
      </c>
    </row>
    <row r="1587" spans="2:29" ht="13.7">
      <c r="B1587" s="24" t="s">
        <v>49</v>
      </c>
      <c r="C1587" s="24" t="s">
        <v>64</v>
      </c>
      <c r="D1587" s="24" t="s">
        <v>74</v>
      </c>
      <c r="E1587" s="24">
        <v>540</v>
      </c>
      <c r="F1587" s="26">
        <v>46204</v>
      </c>
      <c r="G1587" s="24" t="s">
        <v>52</v>
      </c>
      <c r="H1587" s="24" t="s">
        <v>53</v>
      </c>
      <c r="I1587" s="24" t="s">
        <v>67</v>
      </c>
      <c r="J1587" s="24" t="s">
        <v>126</v>
      </c>
      <c r="K1587" s="24">
        <v>1</v>
      </c>
      <c r="L1587" s="24" t="s">
        <v>66</v>
      </c>
      <c r="M1587" s="26">
        <v>46222</v>
      </c>
      <c r="N1587" s="27">
        <v>46222.3125</v>
      </c>
      <c r="O1587" s="27">
        <v>46222.6875</v>
      </c>
      <c r="P1587" s="24" t="s">
        <v>2724</v>
      </c>
      <c r="Q1587" s="24" t="s">
        <v>2725</v>
      </c>
      <c r="R1587" s="24" t="s">
        <v>730</v>
      </c>
      <c r="S1587" s="24" t="s">
        <v>152</v>
      </c>
      <c r="T1587" s="24" t="s">
        <v>67</v>
      </c>
      <c r="U1587" s="24" t="s">
        <v>191</v>
      </c>
      <c r="V1587" s="27">
        <v>46222.320138888892</v>
      </c>
      <c r="W1587" s="27">
        <v>46222.375694444447</v>
      </c>
      <c r="Z1587" s="24">
        <v>1</v>
      </c>
      <c r="AA1587" s="24" t="s">
        <v>58</v>
      </c>
      <c r="AB1587" s="24" t="b">
        <v>0</v>
      </c>
      <c r="AC1587" s="61"/>
    </row>
    <row r="1588" spans="2:29" ht="13.7">
      <c r="B1588" s="24" t="s">
        <v>49</v>
      </c>
      <c r="C1588" s="24" t="s">
        <v>64</v>
      </c>
      <c r="D1588" s="24" t="s">
        <v>74</v>
      </c>
      <c r="E1588" s="24">
        <v>540</v>
      </c>
      <c r="F1588" s="26">
        <v>46204</v>
      </c>
      <c r="G1588" s="24" t="s">
        <v>52</v>
      </c>
      <c r="H1588" s="24" t="s">
        <v>53</v>
      </c>
      <c r="I1588" s="24" t="s">
        <v>67</v>
      </c>
      <c r="J1588" s="24" t="s">
        <v>126</v>
      </c>
      <c r="K1588" s="24">
        <v>1</v>
      </c>
      <c r="L1588" s="24" t="s">
        <v>66</v>
      </c>
      <c r="M1588" s="26">
        <v>46222</v>
      </c>
      <c r="N1588" s="27">
        <v>46222.3125</v>
      </c>
      <c r="O1588" s="27">
        <v>46222.6875</v>
      </c>
      <c r="P1588" s="24" t="s">
        <v>2726</v>
      </c>
      <c r="Q1588" s="24" t="s">
        <v>2727</v>
      </c>
      <c r="R1588" s="24" t="s">
        <v>730</v>
      </c>
      <c r="T1588" s="24" t="s">
        <v>67</v>
      </c>
      <c r="U1588" s="24" t="s">
        <v>191</v>
      </c>
      <c r="V1588" s="27">
        <v>46222.407638888886</v>
      </c>
      <c r="W1588" s="27">
        <v>46222.460416666669</v>
      </c>
      <c r="Z1588" s="24">
        <v>1</v>
      </c>
      <c r="AA1588" s="24" t="s">
        <v>58</v>
      </c>
      <c r="AB1588" s="24" t="b">
        <v>0</v>
      </c>
      <c r="AC1588" s="61"/>
    </row>
    <row r="1589" spans="2:29" ht="13.7">
      <c r="B1589" s="24" t="s">
        <v>49</v>
      </c>
      <c r="C1589" s="24" t="s">
        <v>64</v>
      </c>
      <c r="D1589" s="24" t="s">
        <v>74</v>
      </c>
      <c r="E1589" s="24">
        <v>540</v>
      </c>
      <c r="F1589" s="26">
        <v>46204</v>
      </c>
      <c r="G1589" s="24" t="s">
        <v>52</v>
      </c>
      <c r="H1589" s="24" t="s">
        <v>53</v>
      </c>
      <c r="I1589" s="24" t="s">
        <v>67</v>
      </c>
      <c r="J1589" s="24" t="s">
        <v>126</v>
      </c>
      <c r="K1589" s="24">
        <v>1</v>
      </c>
      <c r="L1589" s="24" t="s">
        <v>66</v>
      </c>
      <c r="M1589" s="26">
        <v>46222</v>
      </c>
      <c r="N1589" s="27">
        <v>46222.3125</v>
      </c>
      <c r="O1589" s="27">
        <v>46222.6875</v>
      </c>
      <c r="P1589" s="24" t="s">
        <v>2728</v>
      </c>
      <c r="Q1589" s="24" t="s">
        <v>2729</v>
      </c>
      <c r="R1589" s="24" t="s">
        <v>730</v>
      </c>
      <c r="T1589" s="24" t="s">
        <v>67</v>
      </c>
      <c r="U1589" s="24" t="s">
        <v>191</v>
      </c>
      <c r="V1589" s="27">
        <v>46222.505555555559</v>
      </c>
      <c r="W1589" s="27">
        <v>46222.581944444442</v>
      </c>
      <c r="Z1589" s="24">
        <v>1</v>
      </c>
      <c r="AA1589" s="24" t="s">
        <v>58</v>
      </c>
      <c r="AB1589" s="24" t="b">
        <v>0</v>
      </c>
      <c r="AC1589" s="61"/>
    </row>
    <row r="1590" spans="2:29" ht="13.7">
      <c r="B1590" s="24" t="s">
        <v>49</v>
      </c>
      <c r="C1590" s="24" t="s">
        <v>64</v>
      </c>
      <c r="D1590" s="24" t="s">
        <v>74</v>
      </c>
      <c r="E1590" s="24">
        <v>540</v>
      </c>
      <c r="F1590" s="26">
        <v>46204</v>
      </c>
      <c r="G1590" s="24" t="s">
        <v>52</v>
      </c>
      <c r="H1590" s="24" t="s">
        <v>53</v>
      </c>
      <c r="I1590" s="24" t="s">
        <v>67</v>
      </c>
      <c r="J1590" s="24" t="s">
        <v>126</v>
      </c>
      <c r="K1590" s="24">
        <v>1</v>
      </c>
      <c r="L1590" s="24" t="s">
        <v>66</v>
      </c>
      <c r="M1590" s="26">
        <v>46222</v>
      </c>
      <c r="N1590" s="27">
        <v>46222.3125</v>
      </c>
      <c r="O1590" s="27">
        <v>46222.6875</v>
      </c>
      <c r="P1590" s="24" t="s">
        <v>2730</v>
      </c>
      <c r="Q1590" s="24" t="s">
        <v>2731</v>
      </c>
      <c r="R1590" s="24" t="s">
        <v>608</v>
      </c>
      <c r="S1590" s="24" t="s">
        <v>198</v>
      </c>
      <c r="T1590" s="24" t="s">
        <v>67</v>
      </c>
      <c r="U1590" s="24" t="s">
        <v>191</v>
      </c>
      <c r="V1590" s="27">
        <v>46222.602083333331</v>
      </c>
      <c r="W1590" s="27">
        <v>46222.678472222222</v>
      </c>
      <c r="Z1590" s="24">
        <v>1</v>
      </c>
      <c r="AA1590" s="24" t="s">
        <v>58</v>
      </c>
      <c r="AB1590" s="24" t="b">
        <v>0</v>
      </c>
      <c r="AC1590" s="61"/>
    </row>
    <row r="1591" spans="2:29" ht="13.7">
      <c r="B1591" s="24" t="s">
        <v>49</v>
      </c>
      <c r="C1591" s="24" t="s">
        <v>64</v>
      </c>
      <c r="D1591" s="24" t="s">
        <v>74</v>
      </c>
      <c r="E1591" s="24">
        <v>540</v>
      </c>
      <c r="F1591" s="26">
        <v>46204</v>
      </c>
      <c r="G1591" s="24" t="s">
        <v>52</v>
      </c>
      <c r="H1591" s="24" t="s">
        <v>53</v>
      </c>
      <c r="I1591" s="24" t="s">
        <v>67</v>
      </c>
      <c r="J1591" s="24" t="s">
        <v>125</v>
      </c>
      <c r="K1591" s="24">
        <v>1</v>
      </c>
      <c r="L1591" s="24" t="s">
        <v>66</v>
      </c>
      <c r="M1591" s="26">
        <v>46223</v>
      </c>
      <c r="N1591" s="27">
        <v>46223.3125</v>
      </c>
      <c r="O1591" s="27">
        <v>46223.6875</v>
      </c>
      <c r="V1591" s="27"/>
      <c r="W1591" s="27"/>
      <c r="X1591" s="24">
        <v>4</v>
      </c>
      <c r="Y1591" s="24">
        <v>0</v>
      </c>
      <c r="Z1591" s="24">
        <v>4</v>
      </c>
      <c r="AA1591" s="24" t="s">
        <v>58</v>
      </c>
      <c r="AB1591" s="24" t="b">
        <v>0</v>
      </c>
      <c r="AC1591" s="61">
        <v>0</v>
      </c>
    </row>
    <row r="1592" spans="2:29" ht="13.7">
      <c r="B1592" s="24" t="s">
        <v>49</v>
      </c>
      <c r="C1592" s="24" t="s">
        <v>64</v>
      </c>
      <c r="D1592" s="24" t="s">
        <v>74</v>
      </c>
      <c r="E1592" s="24">
        <v>540</v>
      </c>
      <c r="F1592" s="26">
        <v>46204</v>
      </c>
      <c r="G1592" s="24" t="s">
        <v>52</v>
      </c>
      <c r="H1592" s="24" t="s">
        <v>53</v>
      </c>
      <c r="I1592" s="24" t="s">
        <v>67</v>
      </c>
      <c r="J1592" s="24" t="s">
        <v>126</v>
      </c>
      <c r="K1592" s="24">
        <v>1</v>
      </c>
      <c r="L1592" s="24" t="s">
        <v>66</v>
      </c>
      <c r="M1592" s="26">
        <v>46223</v>
      </c>
      <c r="N1592" s="27">
        <v>46223.3125</v>
      </c>
      <c r="O1592" s="27">
        <v>46223.6875</v>
      </c>
      <c r="P1592" s="24" t="s">
        <v>2732</v>
      </c>
      <c r="Q1592" s="24" t="s">
        <v>2733</v>
      </c>
      <c r="R1592" s="24" t="s">
        <v>687</v>
      </c>
      <c r="T1592" s="24" t="s">
        <v>67</v>
      </c>
      <c r="U1592" s="24" t="s">
        <v>143</v>
      </c>
      <c r="V1592" s="27">
        <v>46223.318749999999</v>
      </c>
      <c r="W1592" s="27">
        <v>46223.386805555558</v>
      </c>
      <c r="Z1592" s="24">
        <v>1</v>
      </c>
      <c r="AA1592" s="24" t="s">
        <v>58</v>
      </c>
      <c r="AB1592" s="24" t="b">
        <v>0</v>
      </c>
      <c r="AC1592" s="61"/>
    </row>
    <row r="1593" spans="2:29" ht="13.7">
      <c r="B1593" s="24" t="s">
        <v>49</v>
      </c>
      <c r="C1593" s="24" t="s">
        <v>64</v>
      </c>
      <c r="D1593" s="24" t="s">
        <v>74</v>
      </c>
      <c r="E1593" s="24">
        <v>540</v>
      </c>
      <c r="F1593" s="26">
        <v>46204</v>
      </c>
      <c r="G1593" s="24" t="s">
        <v>52</v>
      </c>
      <c r="H1593" s="24" t="s">
        <v>53</v>
      </c>
      <c r="I1593" s="24" t="s">
        <v>67</v>
      </c>
      <c r="J1593" s="24" t="s">
        <v>126</v>
      </c>
      <c r="K1593" s="24">
        <v>1</v>
      </c>
      <c r="L1593" s="24" t="s">
        <v>66</v>
      </c>
      <c r="M1593" s="26">
        <v>46223</v>
      </c>
      <c r="N1593" s="27">
        <v>46223.3125</v>
      </c>
      <c r="O1593" s="27">
        <v>46223.6875</v>
      </c>
      <c r="P1593" s="24" t="s">
        <v>2734</v>
      </c>
      <c r="Q1593" s="24" t="s">
        <v>2735</v>
      </c>
      <c r="R1593" s="24" t="s">
        <v>608</v>
      </c>
      <c r="S1593" s="24" t="s">
        <v>213</v>
      </c>
      <c r="T1593" s="24" t="s">
        <v>67</v>
      </c>
      <c r="U1593" s="24" t="s">
        <v>143</v>
      </c>
      <c r="V1593" s="27">
        <v>46223.408333333333</v>
      </c>
      <c r="W1593" s="27">
        <v>46223.479861111111</v>
      </c>
      <c r="Z1593" s="24">
        <v>1</v>
      </c>
      <c r="AA1593" s="24" t="s">
        <v>58</v>
      </c>
      <c r="AB1593" s="24" t="b">
        <v>0</v>
      </c>
      <c r="AC1593" s="61"/>
    </row>
    <row r="1594" spans="2:29" ht="13.7">
      <c r="B1594" s="24" t="s">
        <v>49</v>
      </c>
      <c r="C1594" s="24" t="s">
        <v>64</v>
      </c>
      <c r="D1594" s="24" t="s">
        <v>74</v>
      </c>
      <c r="E1594" s="24">
        <v>540</v>
      </c>
      <c r="F1594" s="26">
        <v>46204</v>
      </c>
      <c r="G1594" s="24" t="s">
        <v>52</v>
      </c>
      <c r="H1594" s="24" t="s">
        <v>53</v>
      </c>
      <c r="I1594" s="24" t="s">
        <v>67</v>
      </c>
      <c r="J1594" s="24" t="s">
        <v>126</v>
      </c>
      <c r="K1594" s="24">
        <v>1</v>
      </c>
      <c r="L1594" s="24" t="s">
        <v>66</v>
      </c>
      <c r="M1594" s="26">
        <v>46223</v>
      </c>
      <c r="N1594" s="27">
        <v>46223.3125</v>
      </c>
      <c r="O1594" s="27">
        <v>46223.6875</v>
      </c>
      <c r="P1594" s="24" t="s">
        <v>2736</v>
      </c>
      <c r="Q1594" s="24" t="s">
        <v>2737</v>
      </c>
      <c r="R1594" s="24" t="s">
        <v>608</v>
      </c>
      <c r="T1594" s="24" t="s">
        <v>67</v>
      </c>
      <c r="U1594" s="24" t="s">
        <v>143</v>
      </c>
      <c r="V1594" s="27">
        <v>46223.597222222219</v>
      </c>
      <c r="W1594" s="27">
        <v>46223.660416666666</v>
      </c>
      <c r="Z1594" s="24">
        <v>1</v>
      </c>
      <c r="AA1594" s="24" t="s">
        <v>58</v>
      </c>
      <c r="AB1594" s="24" t="b">
        <v>0</v>
      </c>
      <c r="AC1594" s="61"/>
    </row>
    <row r="1595" spans="2:29" ht="13.7">
      <c r="B1595" s="24" t="s">
        <v>49</v>
      </c>
      <c r="C1595" s="24" t="s">
        <v>64</v>
      </c>
      <c r="D1595" s="24" t="s">
        <v>74</v>
      </c>
      <c r="E1595" s="24">
        <v>540</v>
      </c>
      <c r="F1595" s="26">
        <v>46204</v>
      </c>
      <c r="G1595" s="24" t="s">
        <v>52</v>
      </c>
      <c r="H1595" s="24" t="s">
        <v>53</v>
      </c>
      <c r="I1595" s="24" t="s">
        <v>67</v>
      </c>
      <c r="J1595" s="24" t="s">
        <v>126</v>
      </c>
      <c r="K1595" s="24">
        <v>1</v>
      </c>
      <c r="L1595" s="24" t="s">
        <v>66</v>
      </c>
      <c r="M1595" s="26">
        <v>46223</v>
      </c>
      <c r="N1595" s="27">
        <v>46223.3125</v>
      </c>
      <c r="O1595" s="27">
        <v>46223.6875</v>
      </c>
      <c r="P1595" s="24" t="s">
        <v>2738</v>
      </c>
      <c r="Q1595" s="24" t="s">
        <v>2739</v>
      </c>
      <c r="R1595" s="24" t="s">
        <v>611</v>
      </c>
      <c r="T1595" s="24" t="s">
        <v>67</v>
      </c>
      <c r="U1595" s="24" t="s">
        <v>143</v>
      </c>
      <c r="V1595" s="27">
        <v>46223.507638888892</v>
      </c>
      <c r="W1595" s="27">
        <v>46223.565972222219</v>
      </c>
      <c r="Z1595" s="24">
        <v>1</v>
      </c>
      <c r="AA1595" s="24" t="s">
        <v>58</v>
      </c>
      <c r="AB1595" s="24" t="b">
        <v>0</v>
      </c>
      <c r="AC1595" s="61"/>
    </row>
    <row r="1596" spans="2:29" ht="13.7">
      <c r="B1596" s="24" t="s">
        <v>49</v>
      </c>
      <c r="C1596" s="24" t="s">
        <v>64</v>
      </c>
      <c r="D1596" s="24" t="s">
        <v>74</v>
      </c>
      <c r="E1596" s="24">
        <v>540</v>
      </c>
      <c r="F1596" s="26">
        <v>46204</v>
      </c>
      <c r="G1596" s="24" t="s">
        <v>52</v>
      </c>
      <c r="H1596" s="24" t="s">
        <v>53</v>
      </c>
      <c r="I1596" s="24" t="s">
        <v>67</v>
      </c>
      <c r="J1596" s="24" t="s">
        <v>125</v>
      </c>
      <c r="K1596" s="24">
        <v>1</v>
      </c>
      <c r="L1596" s="24" t="s">
        <v>66</v>
      </c>
      <c r="M1596" s="26">
        <v>46227</v>
      </c>
      <c r="N1596" s="27">
        <v>46227.333333333336</v>
      </c>
      <c r="O1596" s="27">
        <v>46227.708333333336</v>
      </c>
      <c r="V1596" s="27"/>
      <c r="W1596" s="27"/>
      <c r="X1596" s="24">
        <v>4</v>
      </c>
      <c r="Y1596" s="24">
        <v>0</v>
      </c>
      <c r="Z1596" s="24">
        <v>4</v>
      </c>
      <c r="AA1596" s="24" t="s">
        <v>58</v>
      </c>
      <c r="AB1596" s="24" t="b">
        <v>0</v>
      </c>
      <c r="AC1596" s="61">
        <v>0</v>
      </c>
    </row>
    <row r="1597" spans="2:29" ht="13.7">
      <c r="B1597" s="24" t="s">
        <v>49</v>
      </c>
      <c r="C1597" s="24" t="s">
        <v>64</v>
      </c>
      <c r="D1597" s="24" t="s">
        <v>74</v>
      </c>
      <c r="E1597" s="24">
        <v>540</v>
      </c>
      <c r="F1597" s="26">
        <v>46204</v>
      </c>
      <c r="G1597" s="24" t="s">
        <v>52</v>
      </c>
      <c r="H1597" s="24" t="s">
        <v>53</v>
      </c>
      <c r="I1597" s="24" t="s">
        <v>67</v>
      </c>
      <c r="J1597" s="24" t="s">
        <v>126</v>
      </c>
      <c r="K1597" s="24">
        <v>1</v>
      </c>
      <c r="L1597" s="24" t="s">
        <v>66</v>
      </c>
      <c r="M1597" s="26">
        <v>46227</v>
      </c>
      <c r="N1597" s="27">
        <v>46227.333333333336</v>
      </c>
      <c r="O1597" s="27">
        <v>46227.708333333336</v>
      </c>
      <c r="P1597" s="24" t="s">
        <v>2740</v>
      </c>
      <c r="Q1597" s="24" t="s">
        <v>2741</v>
      </c>
      <c r="R1597" s="24" t="s">
        <v>608</v>
      </c>
      <c r="T1597" s="24" t="s">
        <v>67</v>
      </c>
      <c r="U1597" s="24" t="s">
        <v>278</v>
      </c>
      <c r="V1597" s="27">
        <v>46227.615972222222</v>
      </c>
      <c r="W1597" s="27">
        <v>46227.689583333333</v>
      </c>
      <c r="Z1597" s="24">
        <v>1</v>
      </c>
      <c r="AA1597" s="24" t="s">
        <v>58</v>
      </c>
      <c r="AB1597" s="24" t="b">
        <v>0</v>
      </c>
      <c r="AC1597" s="61"/>
    </row>
    <row r="1598" spans="2:29" ht="13.7">
      <c r="B1598" s="24" t="s">
        <v>49</v>
      </c>
      <c r="C1598" s="24" t="s">
        <v>64</v>
      </c>
      <c r="D1598" s="24" t="s">
        <v>74</v>
      </c>
      <c r="E1598" s="24">
        <v>540</v>
      </c>
      <c r="F1598" s="26">
        <v>46204</v>
      </c>
      <c r="G1598" s="24" t="s">
        <v>52</v>
      </c>
      <c r="H1598" s="24" t="s">
        <v>53</v>
      </c>
      <c r="I1598" s="24" t="s">
        <v>67</v>
      </c>
      <c r="J1598" s="24" t="s">
        <v>126</v>
      </c>
      <c r="K1598" s="24">
        <v>1</v>
      </c>
      <c r="L1598" s="24" t="s">
        <v>66</v>
      </c>
      <c r="M1598" s="26">
        <v>46227</v>
      </c>
      <c r="N1598" s="27">
        <v>46227.333333333336</v>
      </c>
      <c r="O1598" s="27">
        <v>46227.708333333336</v>
      </c>
      <c r="P1598" s="24" t="s">
        <v>2742</v>
      </c>
      <c r="Q1598" s="24" t="s">
        <v>2743</v>
      </c>
      <c r="R1598" s="24" t="s">
        <v>605</v>
      </c>
      <c r="T1598" s="24" t="s">
        <v>67</v>
      </c>
      <c r="U1598" s="24" t="s">
        <v>278</v>
      </c>
      <c r="V1598" s="27">
        <v>46227.523611111108</v>
      </c>
      <c r="W1598" s="27">
        <v>46227.584027777775</v>
      </c>
      <c r="Z1598" s="24">
        <v>1</v>
      </c>
      <c r="AA1598" s="24" t="s">
        <v>58</v>
      </c>
      <c r="AB1598" s="24" t="b">
        <v>0</v>
      </c>
      <c r="AC1598" s="61"/>
    </row>
    <row r="1599" spans="2:29" ht="13.7">
      <c r="B1599" s="24" t="s">
        <v>49</v>
      </c>
      <c r="C1599" s="24" t="s">
        <v>64</v>
      </c>
      <c r="D1599" s="24" t="s">
        <v>74</v>
      </c>
      <c r="E1599" s="24">
        <v>540</v>
      </c>
      <c r="F1599" s="26">
        <v>46204</v>
      </c>
      <c r="G1599" s="24" t="s">
        <v>52</v>
      </c>
      <c r="H1599" s="24" t="s">
        <v>53</v>
      </c>
      <c r="I1599" s="24" t="s">
        <v>67</v>
      </c>
      <c r="J1599" s="24" t="s">
        <v>126</v>
      </c>
      <c r="K1599" s="24">
        <v>1</v>
      </c>
      <c r="L1599" s="24" t="s">
        <v>66</v>
      </c>
      <c r="M1599" s="26">
        <v>46227</v>
      </c>
      <c r="N1599" s="27">
        <v>46227.333333333336</v>
      </c>
      <c r="O1599" s="27">
        <v>46227.708333333336</v>
      </c>
      <c r="P1599" s="24" t="s">
        <v>2744</v>
      </c>
      <c r="Q1599" s="24" t="s">
        <v>2745</v>
      </c>
      <c r="R1599" s="24" t="s">
        <v>605</v>
      </c>
      <c r="T1599" s="24" t="s">
        <v>67</v>
      </c>
      <c r="U1599" s="24" t="s">
        <v>278</v>
      </c>
      <c r="V1599" s="27">
        <v>46227.335416666669</v>
      </c>
      <c r="W1599" s="27">
        <v>46227.402777777781</v>
      </c>
      <c r="Z1599" s="24">
        <v>1</v>
      </c>
      <c r="AA1599" s="24" t="s">
        <v>58</v>
      </c>
      <c r="AB1599" s="24" t="b">
        <v>0</v>
      </c>
      <c r="AC1599" s="61"/>
    </row>
    <row r="1600" spans="2:29" ht="13.7">
      <c r="B1600" s="24" t="s">
        <v>49</v>
      </c>
      <c r="C1600" s="24" t="s">
        <v>64</v>
      </c>
      <c r="D1600" s="24" t="s">
        <v>74</v>
      </c>
      <c r="E1600" s="24">
        <v>540</v>
      </c>
      <c r="F1600" s="26">
        <v>46204</v>
      </c>
      <c r="G1600" s="24" t="s">
        <v>52</v>
      </c>
      <c r="H1600" s="24" t="s">
        <v>53</v>
      </c>
      <c r="I1600" s="24" t="s">
        <v>67</v>
      </c>
      <c r="J1600" s="24" t="s">
        <v>126</v>
      </c>
      <c r="K1600" s="24">
        <v>1</v>
      </c>
      <c r="L1600" s="24" t="s">
        <v>66</v>
      </c>
      <c r="M1600" s="26">
        <v>46227</v>
      </c>
      <c r="N1600" s="27">
        <v>46227.333333333336</v>
      </c>
      <c r="O1600" s="27">
        <v>46227.708333333336</v>
      </c>
      <c r="P1600" s="24" t="s">
        <v>2746</v>
      </c>
      <c r="Q1600" s="24" t="s">
        <v>2747</v>
      </c>
      <c r="R1600" s="24" t="s">
        <v>730</v>
      </c>
      <c r="T1600" s="24" t="s">
        <v>67</v>
      </c>
      <c r="U1600" s="24" t="s">
        <v>278</v>
      </c>
      <c r="V1600" s="27">
        <v>46227.432638888888</v>
      </c>
      <c r="W1600" s="27">
        <v>46227.498611111114</v>
      </c>
      <c r="Z1600" s="24">
        <v>1</v>
      </c>
      <c r="AA1600" s="24" t="s">
        <v>58</v>
      </c>
      <c r="AB1600" s="24" t="b">
        <v>0</v>
      </c>
      <c r="AC1600" s="61"/>
    </row>
    <row r="1601" spans="2:29" ht="13.7">
      <c r="B1601" s="24" t="s">
        <v>49</v>
      </c>
      <c r="C1601" s="24" t="s">
        <v>64</v>
      </c>
      <c r="D1601" s="24" t="s">
        <v>74</v>
      </c>
      <c r="E1601" s="24">
        <v>540</v>
      </c>
      <c r="F1601" s="26">
        <v>46235</v>
      </c>
      <c r="G1601" s="24" t="s">
        <v>52</v>
      </c>
      <c r="H1601" s="24" t="s">
        <v>53</v>
      </c>
      <c r="I1601" s="24" t="s">
        <v>57</v>
      </c>
      <c r="J1601" s="24" t="s">
        <v>125</v>
      </c>
      <c r="K1601" s="24">
        <v>1</v>
      </c>
      <c r="L1601" s="24" t="s">
        <v>66</v>
      </c>
      <c r="M1601" s="26">
        <v>46239</v>
      </c>
      <c r="N1601" s="27">
        <v>46239.375</v>
      </c>
      <c r="O1601" s="27">
        <v>46239.75</v>
      </c>
      <c r="V1601" s="27"/>
      <c r="W1601" s="27"/>
      <c r="X1601" s="24">
        <v>4</v>
      </c>
      <c r="Y1601" s="24">
        <v>0</v>
      </c>
      <c r="Z1601" s="24">
        <v>4</v>
      </c>
      <c r="AA1601" s="24" t="s">
        <v>60</v>
      </c>
      <c r="AB1601" s="24" t="b">
        <v>0</v>
      </c>
      <c r="AC1601" s="61">
        <v>0</v>
      </c>
    </row>
    <row r="1602" spans="2:29" ht="13.7">
      <c r="B1602" s="24" t="s">
        <v>49</v>
      </c>
      <c r="C1602" s="24" t="s">
        <v>64</v>
      </c>
      <c r="D1602" s="24" t="s">
        <v>74</v>
      </c>
      <c r="E1602" s="24">
        <v>540</v>
      </c>
      <c r="F1602" s="26">
        <v>46235</v>
      </c>
      <c r="G1602" s="24" t="s">
        <v>52</v>
      </c>
      <c r="H1602" s="24" t="s">
        <v>53</v>
      </c>
      <c r="I1602" s="24" t="s">
        <v>57</v>
      </c>
      <c r="J1602" s="24" t="s">
        <v>126</v>
      </c>
      <c r="K1602" s="24">
        <v>1</v>
      </c>
      <c r="L1602" s="24" t="s">
        <v>66</v>
      </c>
      <c r="M1602" s="26">
        <v>46239</v>
      </c>
      <c r="N1602" s="27">
        <v>46239.375</v>
      </c>
      <c r="O1602" s="27">
        <v>46239.75</v>
      </c>
      <c r="P1602" s="24" t="s">
        <v>2748</v>
      </c>
      <c r="Q1602" s="24" t="s">
        <v>2749</v>
      </c>
      <c r="R1602" s="24" t="s">
        <v>182</v>
      </c>
      <c r="T1602" s="24" t="s">
        <v>57</v>
      </c>
      <c r="U1602" s="24" t="s">
        <v>191</v>
      </c>
      <c r="V1602" s="27">
        <v>46239.661805555559</v>
      </c>
      <c r="W1602" s="27">
        <v>46239.713888888888</v>
      </c>
      <c r="Z1602" s="24">
        <v>1</v>
      </c>
      <c r="AA1602" s="24" t="s">
        <v>60</v>
      </c>
      <c r="AB1602" s="24" t="b">
        <v>0</v>
      </c>
      <c r="AC1602" s="61"/>
    </row>
    <row r="1603" spans="2:29" ht="13.7">
      <c r="B1603" s="24" t="s">
        <v>49</v>
      </c>
      <c r="C1603" s="24" t="s">
        <v>64</v>
      </c>
      <c r="D1603" s="24" t="s">
        <v>74</v>
      </c>
      <c r="E1603" s="24">
        <v>540</v>
      </c>
      <c r="F1603" s="26">
        <v>46235</v>
      </c>
      <c r="G1603" s="24" t="s">
        <v>52</v>
      </c>
      <c r="H1603" s="24" t="s">
        <v>53</v>
      </c>
      <c r="I1603" s="24" t="s">
        <v>57</v>
      </c>
      <c r="J1603" s="24" t="s">
        <v>126</v>
      </c>
      <c r="K1603" s="24">
        <v>1</v>
      </c>
      <c r="L1603" s="24" t="s">
        <v>66</v>
      </c>
      <c r="M1603" s="26">
        <v>46239</v>
      </c>
      <c r="N1603" s="27">
        <v>46239.375</v>
      </c>
      <c r="O1603" s="27">
        <v>46239.75</v>
      </c>
      <c r="P1603" s="24" t="s">
        <v>2750</v>
      </c>
      <c r="Q1603" s="24" t="s">
        <v>2751</v>
      </c>
      <c r="R1603" s="24" t="s">
        <v>165</v>
      </c>
      <c r="S1603" s="24" t="s">
        <v>198</v>
      </c>
      <c r="T1603" s="24" t="s">
        <v>57</v>
      </c>
      <c r="U1603" s="24" t="s">
        <v>191</v>
      </c>
      <c r="V1603" s="27">
        <v>46239.37777777778</v>
      </c>
      <c r="W1603" s="27">
        <v>46239.436111111114</v>
      </c>
      <c r="Z1603" s="24">
        <v>1</v>
      </c>
      <c r="AA1603" s="24" t="s">
        <v>60</v>
      </c>
      <c r="AB1603" s="24" t="b">
        <v>0</v>
      </c>
      <c r="AC1603" s="61"/>
    </row>
    <row r="1604" spans="2:29" ht="13.7">
      <c r="B1604" s="24" t="s">
        <v>49</v>
      </c>
      <c r="C1604" s="24" t="s">
        <v>64</v>
      </c>
      <c r="D1604" s="24" t="s">
        <v>74</v>
      </c>
      <c r="E1604" s="24">
        <v>540</v>
      </c>
      <c r="F1604" s="26">
        <v>46235</v>
      </c>
      <c r="G1604" s="24" t="s">
        <v>52</v>
      </c>
      <c r="H1604" s="24" t="s">
        <v>53</v>
      </c>
      <c r="I1604" s="24" t="s">
        <v>57</v>
      </c>
      <c r="J1604" s="24" t="s">
        <v>126</v>
      </c>
      <c r="K1604" s="24">
        <v>1</v>
      </c>
      <c r="L1604" s="24" t="s">
        <v>66</v>
      </c>
      <c r="M1604" s="26">
        <v>46239</v>
      </c>
      <c r="N1604" s="27">
        <v>46239.375</v>
      </c>
      <c r="O1604" s="27">
        <v>46239.75</v>
      </c>
      <c r="P1604" s="24" t="s">
        <v>2752</v>
      </c>
      <c r="Q1604" s="24" t="s">
        <v>2753</v>
      </c>
      <c r="R1604" s="24" t="s">
        <v>185</v>
      </c>
      <c r="T1604" s="24" t="s">
        <v>57</v>
      </c>
      <c r="U1604" s="24" t="s">
        <v>191</v>
      </c>
      <c r="V1604" s="27">
        <v>46239.472916666666</v>
      </c>
      <c r="W1604" s="27">
        <v>46239.536805555559</v>
      </c>
      <c r="Z1604" s="24">
        <v>1</v>
      </c>
      <c r="AA1604" s="24" t="s">
        <v>60</v>
      </c>
      <c r="AB1604" s="24" t="b">
        <v>0</v>
      </c>
      <c r="AC1604" s="61"/>
    </row>
    <row r="1605" spans="2:29" ht="13.7">
      <c r="B1605" s="24" t="s">
        <v>49</v>
      </c>
      <c r="C1605" s="24" t="s">
        <v>64</v>
      </c>
      <c r="D1605" s="24" t="s">
        <v>74</v>
      </c>
      <c r="E1605" s="24">
        <v>540</v>
      </c>
      <c r="F1605" s="26">
        <v>46235</v>
      </c>
      <c r="G1605" s="24" t="s">
        <v>52</v>
      </c>
      <c r="H1605" s="24" t="s">
        <v>53</v>
      </c>
      <c r="I1605" s="24" t="s">
        <v>57</v>
      </c>
      <c r="J1605" s="24" t="s">
        <v>126</v>
      </c>
      <c r="K1605" s="24">
        <v>1</v>
      </c>
      <c r="L1605" s="24" t="s">
        <v>66</v>
      </c>
      <c r="M1605" s="26">
        <v>46239</v>
      </c>
      <c r="N1605" s="27">
        <v>46239.375</v>
      </c>
      <c r="O1605" s="27">
        <v>46239.75</v>
      </c>
      <c r="P1605" s="24" t="s">
        <v>2754</v>
      </c>
      <c r="Q1605" s="24" t="s">
        <v>2755</v>
      </c>
      <c r="R1605" s="24" t="s">
        <v>182</v>
      </c>
      <c r="S1605" s="24" t="s">
        <v>156</v>
      </c>
      <c r="T1605" s="24" t="s">
        <v>57</v>
      </c>
      <c r="U1605" s="24" t="s">
        <v>191</v>
      </c>
      <c r="V1605" s="27">
        <v>46239.564583333333</v>
      </c>
      <c r="W1605" s="27">
        <v>46239.622916666667</v>
      </c>
      <c r="Z1605" s="24">
        <v>1</v>
      </c>
      <c r="AA1605" s="24" t="s">
        <v>60</v>
      </c>
      <c r="AB1605" s="24" t="b">
        <v>0</v>
      </c>
      <c r="AC1605" s="61"/>
    </row>
    <row r="1606" spans="2:29" ht="13.7">
      <c r="B1606" s="24" t="s">
        <v>49</v>
      </c>
      <c r="C1606" s="24" t="s">
        <v>64</v>
      </c>
      <c r="D1606" s="24" t="s">
        <v>75</v>
      </c>
      <c r="E1606" s="24">
        <v>180</v>
      </c>
      <c r="F1606" s="26">
        <v>46204</v>
      </c>
      <c r="G1606" s="24" t="s">
        <v>52</v>
      </c>
      <c r="H1606" s="24" t="s">
        <v>53</v>
      </c>
      <c r="I1606" s="24" t="s">
        <v>67</v>
      </c>
      <c r="J1606" s="24" t="s">
        <v>125</v>
      </c>
      <c r="K1606" s="24">
        <v>1</v>
      </c>
      <c r="L1606" s="24" t="s">
        <v>66</v>
      </c>
      <c r="M1606" s="26">
        <v>46219</v>
      </c>
      <c r="N1606" s="27">
        <v>46219.541666666664</v>
      </c>
      <c r="O1606" s="27">
        <v>46219.666666666664</v>
      </c>
      <c r="V1606" s="27"/>
      <c r="W1606" s="27"/>
      <c r="X1606" s="24">
        <v>4</v>
      </c>
      <c r="Y1606" s="24">
        <v>0</v>
      </c>
      <c r="Z1606" s="24">
        <v>4</v>
      </c>
      <c r="AA1606" s="24" t="s">
        <v>58</v>
      </c>
      <c r="AB1606" s="24" t="b">
        <v>0</v>
      </c>
      <c r="AC1606" s="61">
        <v>0</v>
      </c>
    </row>
    <row r="1607" spans="2:29" ht="13.7">
      <c r="B1607" s="24" t="s">
        <v>49</v>
      </c>
      <c r="C1607" s="24" t="s">
        <v>64</v>
      </c>
      <c r="D1607" s="24" t="s">
        <v>75</v>
      </c>
      <c r="E1607" s="24">
        <v>180</v>
      </c>
      <c r="F1607" s="26">
        <v>46204</v>
      </c>
      <c r="G1607" s="24" t="s">
        <v>52</v>
      </c>
      <c r="H1607" s="24" t="s">
        <v>53</v>
      </c>
      <c r="I1607" s="24" t="s">
        <v>67</v>
      </c>
      <c r="J1607" s="24" t="s">
        <v>126</v>
      </c>
      <c r="K1607" s="24">
        <v>1</v>
      </c>
      <c r="L1607" s="24" t="s">
        <v>66</v>
      </c>
      <c r="M1607" s="26">
        <v>46219</v>
      </c>
      <c r="N1607" s="27">
        <v>46219.541666666664</v>
      </c>
      <c r="O1607" s="27">
        <v>46219.666666666664</v>
      </c>
      <c r="P1607" s="24" t="s">
        <v>2756</v>
      </c>
      <c r="Q1607" s="24" t="s">
        <v>2757</v>
      </c>
      <c r="R1607" s="24" t="s">
        <v>611</v>
      </c>
      <c r="S1607" s="24" t="s">
        <v>152</v>
      </c>
      <c r="T1607" s="24" t="s">
        <v>67</v>
      </c>
      <c r="U1607" s="24" t="s">
        <v>480</v>
      </c>
      <c r="V1607" s="27">
        <v>46219.57708333333</v>
      </c>
      <c r="W1607" s="27">
        <v>46219.597916666666</v>
      </c>
      <c r="Z1607" s="24">
        <v>1</v>
      </c>
      <c r="AA1607" s="24" t="s">
        <v>58</v>
      </c>
      <c r="AB1607" s="24" t="b">
        <v>0</v>
      </c>
      <c r="AC1607" s="61"/>
    </row>
    <row r="1608" spans="2:29" ht="13.7">
      <c r="B1608" s="24" t="s">
        <v>49</v>
      </c>
      <c r="C1608" s="24" t="s">
        <v>64</v>
      </c>
      <c r="D1608" s="24" t="s">
        <v>75</v>
      </c>
      <c r="E1608" s="24">
        <v>180</v>
      </c>
      <c r="F1608" s="26">
        <v>46204</v>
      </c>
      <c r="G1608" s="24" t="s">
        <v>52</v>
      </c>
      <c r="H1608" s="24" t="s">
        <v>53</v>
      </c>
      <c r="I1608" s="24" t="s">
        <v>67</v>
      </c>
      <c r="J1608" s="24" t="s">
        <v>126</v>
      </c>
      <c r="K1608" s="24">
        <v>1</v>
      </c>
      <c r="L1608" s="24" t="s">
        <v>66</v>
      </c>
      <c r="M1608" s="26">
        <v>46219</v>
      </c>
      <c r="N1608" s="27">
        <v>46219.541666666664</v>
      </c>
      <c r="O1608" s="27">
        <v>46219.666666666664</v>
      </c>
      <c r="P1608" s="24" t="s">
        <v>2758</v>
      </c>
      <c r="Q1608" s="24" t="s">
        <v>2759</v>
      </c>
      <c r="R1608" s="24" t="s">
        <v>687</v>
      </c>
      <c r="T1608" s="24" t="s">
        <v>67</v>
      </c>
      <c r="U1608" s="24" t="s">
        <v>480</v>
      </c>
      <c r="V1608" s="27">
        <v>46219.637499999997</v>
      </c>
      <c r="W1608" s="27">
        <v>46219.654166666667</v>
      </c>
      <c r="Z1608" s="24">
        <v>1</v>
      </c>
      <c r="AA1608" s="24" t="s">
        <v>58</v>
      </c>
      <c r="AB1608" s="24" t="b">
        <v>0</v>
      </c>
      <c r="AC1608" s="61"/>
    </row>
    <row r="1609" spans="2:29" ht="13.7">
      <c r="B1609" s="24" t="s">
        <v>49</v>
      </c>
      <c r="C1609" s="24" t="s">
        <v>64</v>
      </c>
      <c r="D1609" s="24" t="s">
        <v>75</v>
      </c>
      <c r="E1609" s="24">
        <v>180</v>
      </c>
      <c r="F1609" s="26">
        <v>46204</v>
      </c>
      <c r="G1609" s="24" t="s">
        <v>52</v>
      </c>
      <c r="H1609" s="24" t="s">
        <v>53</v>
      </c>
      <c r="I1609" s="24" t="s">
        <v>67</v>
      </c>
      <c r="J1609" s="24" t="s">
        <v>126</v>
      </c>
      <c r="K1609" s="24">
        <v>1</v>
      </c>
      <c r="L1609" s="24" t="s">
        <v>66</v>
      </c>
      <c r="M1609" s="26">
        <v>46219</v>
      </c>
      <c r="N1609" s="27">
        <v>46219.541666666664</v>
      </c>
      <c r="O1609" s="27">
        <v>46219.666666666664</v>
      </c>
      <c r="P1609" s="24" t="s">
        <v>2760</v>
      </c>
      <c r="Q1609" s="24" t="s">
        <v>2761</v>
      </c>
      <c r="R1609" s="24" t="s">
        <v>730</v>
      </c>
      <c r="T1609" s="24" t="s">
        <v>67</v>
      </c>
      <c r="U1609" s="24" t="s">
        <v>480</v>
      </c>
      <c r="V1609" s="27">
        <v>46219.612500000003</v>
      </c>
      <c r="W1609" s="27">
        <v>46219.625694444447</v>
      </c>
      <c r="Z1609" s="24">
        <v>1</v>
      </c>
      <c r="AA1609" s="24" t="s">
        <v>58</v>
      </c>
      <c r="AB1609" s="24" t="b">
        <v>0</v>
      </c>
      <c r="AC1609" s="61"/>
    </row>
    <row r="1610" spans="2:29" ht="13.7">
      <c r="B1610" s="24" t="s">
        <v>49</v>
      </c>
      <c r="C1610" s="24" t="s">
        <v>64</v>
      </c>
      <c r="D1610" s="24" t="s">
        <v>75</v>
      </c>
      <c r="E1610" s="24">
        <v>180</v>
      </c>
      <c r="F1610" s="26">
        <v>46204</v>
      </c>
      <c r="G1610" s="24" t="s">
        <v>52</v>
      </c>
      <c r="H1610" s="24" t="s">
        <v>53</v>
      </c>
      <c r="I1610" s="24" t="s">
        <v>67</v>
      </c>
      <c r="J1610" s="24" t="s">
        <v>126</v>
      </c>
      <c r="K1610" s="24">
        <v>1</v>
      </c>
      <c r="L1610" s="24" t="s">
        <v>66</v>
      </c>
      <c r="M1610" s="26">
        <v>46219</v>
      </c>
      <c r="N1610" s="27">
        <v>46219.541666666664</v>
      </c>
      <c r="O1610" s="27">
        <v>46219.666666666664</v>
      </c>
      <c r="P1610" s="24" t="s">
        <v>2762</v>
      </c>
      <c r="Q1610" s="24" t="s">
        <v>2763</v>
      </c>
      <c r="R1610" s="24" t="s">
        <v>687</v>
      </c>
      <c r="T1610" s="24" t="s">
        <v>67</v>
      </c>
      <c r="U1610" s="24" t="s">
        <v>480</v>
      </c>
      <c r="V1610" s="27">
        <v>46219.543749999997</v>
      </c>
      <c r="W1610" s="27">
        <v>46219.561111111114</v>
      </c>
      <c r="Z1610" s="24">
        <v>1</v>
      </c>
      <c r="AA1610" s="24" t="s">
        <v>58</v>
      </c>
      <c r="AB1610" s="24" t="b">
        <v>0</v>
      </c>
      <c r="AC1610" s="61"/>
    </row>
    <row r="1611" spans="2:29" ht="13.7">
      <c r="B1611" s="24" t="s">
        <v>49</v>
      </c>
      <c r="C1611" s="24" t="s">
        <v>64</v>
      </c>
      <c r="D1611" s="24" t="s">
        <v>75</v>
      </c>
      <c r="E1611" s="24">
        <v>180</v>
      </c>
      <c r="F1611" s="26">
        <v>46235</v>
      </c>
      <c r="G1611" s="24" t="s">
        <v>52</v>
      </c>
      <c r="H1611" s="24" t="s">
        <v>53</v>
      </c>
      <c r="I1611" s="24" t="s">
        <v>57</v>
      </c>
      <c r="J1611" s="24" t="s">
        <v>125</v>
      </c>
      <c r="K1611" s="24">
        <v>1</v>
      </c>
      <c r="L1611" s="24" t="s">
        <v>66</v>
      </c>
      <c r="M1611" s="26">
        <v>46252</v>
      </c>
      <c r="N1611" s="27">
        <v>46252.5625</v>
      </c>
      <c r="O1611" s="27">
        <v>46252.6875</v>
      </c>
      <c r="V1611" s="27"/>
      <c r="W1611" s="27"/>
      <c r="X1611" s="24">
        <v>4</v>
      </c>
      <c r="Y1611" s="24">
        <v>0</v>
      </c>
      <c r="Z1611" s="24">
        <v>4</v>
      </c>
      <c r="AA1611" s="24" t="s">
        <v>60</v>
      </c>
      <c r="AB1611" s="24" t="b">
        <v>0</v>
      </c>
      <c r="AC1611" s="61">
        <v>0</v>
      </c>
    </row>
    <row r="1612" spans="2:29" ht="13.7">
      <c r="B1612" s="24" t="s">
        <v>49</v>
      </c>
      <c r="C1612" s="24" t="s">
        <v>64</v>
      </c>
      <c r="D1612" s="24" t="s">
        <v>75</v>
      </c>
      <c r="E1612" s="24">
        <v>180</v>
      </c>
      <c r="F1612" s="26">
        <v>46235</v>
      </c>
      <c r="G1612" s="24" t="s">
        <v>52</v>
      </c>
      <c r="H1612" s="24" t="s">
        <v>53</v>
      </c>
      <c r="I1612" s="24" t="s">
        <v>57</v>
      </c>
      <c r="J1612" s="24" t="s">
        <v>126</v>
      </c>
      <c r="K1612" s="24">
        <v>1</v>
      </c>
      <c r="L1612" s="24" t="s">
        <v>66</v>
      </c>
      <c r="M1612" s="26">
        <v>46252</v>
      </c>
      <c r="N1612" s="27">
        <v>46252.5625</v>
      </c>
      <c r="O1612" s="27">
        <v>46252.6875</v>
      </c>
      <c r="P1612" s="24" t="s">
        <v>2764</v>
      </c>
      <c r="Q1612" s="24" t="s">
        <v>2765</v>
      </c>
      <c r="R1612" s="24" t="s">
        <v>155</v>
      </c>
      <c r="T1612" s="24" t="s">
        <v>57</v>
      </c>
      <c r="U1612" s="24" t="s">
        <v>143</v>
      </c>
      <c r="V1612" s="27">
        <v>46252.626388888886</v>
      </c>
      <c r="W1612" s="27">
        <v>46252.63958333333</v>
      </c>
      <c r="Z1612" s="24">
        <v>1</v>
      </c>
      <c r="AA1612" s="24" t="s">
        <v>60</v>
      </c>
      <c r="AB1612" s="24" t="b">
        <v>0</v>
      </c>
      <c r="AC1612" s="61"/>
    </row>
    <row r="1613" spans="2:29" ht="13.7">
      <c r="B1613" s="24" t="s">
        <v>49</v>
      </c>
      <c r="C1613" s="24" t="s">
        <v>64</v>
      </c>
      <c r="D1613" s="24" t="s">
        <v>75</v>
      </c>
      <c r="E1613" s="24">
        <v>180</v>
      </c>
      <c r="F1613" s="26">
        <v>46235</v>
      </c>
      <c r="G1613" s="24" t="s">
        <v>52</v>
      </c>
      <c r="H1613" s="24" t="s">
        <v>53</v>
      </c>
      <c r="I1613" s="24" t="s">
        <v>57</v>
      </c>
      <c r="J1613" s="24" t="s">
        <v>126</v>
      </c>
      <c r="K1613" s="24">
        <v>1</v>
      </c>
      <c r="L1613" s="24" t="s">
        <v>66</v>
      </c>
      <c r="M1613" s="26">
        <v>46252</v>
      </c>
      <c r="N1613" s="27">
        <v>46252.5625</v>
      </c>
      <c r="O1613" s="27">
        <v>46252.6875</v>
      </c>
      <c r="P1613" s="24" t="s">
        <v>2766</v>
      </c>
      <c r="Q1613" s="24" t="s">
        <v>2767</v>
      </c>
      <c r="R1613" s="24" t="s">
        <v>185</v>
      </c>
      <c r="T1613" s="24" t="s">
        <v>57</v>
      </c>
      <c r="U1613" s="24" t="s">
        <v>143</v>
      </c>
      <c r="V1613" s="27">
        <v>46252.661805555559</v>
      </c>
      <c r="W1613" s="27">
        <v>46252.674305555556</v>
      </c>
      <c r="Z1613" s="24">
        <v>1</v>
      </c>
      <c r="AA1613" s="24" t="s">
        <v>60</v>
      </c>
      <c r="AB1613" s="24" t="b">
        <v>0</v>
      </c>
      <c r="AC1613" s="61"/>
    </row>
    <row r="1614" spans="2:29" ht="13.7">
      <c r="B1614" s="24" t="s">
        <v>49</v>
      </c>
      <c r="C1614" s="24" t="s">
        <v>64</v>
      </c>
      <c r="D1614" s="24" t="s">
        <v>75</v>
      </c>
      <c r="E1614" s="24">
        <v>180</v>
      </c>
      <c r="F1614" s="26">
        <v>46235</v>
      </c>
      <c r="G1614" s="24" t="s">
        <v>52</v>
      </c>
      <c r="H1614" s="24" t="s">
        <v>53</v>
      </c>
      <c r="I1614" s="24" t="s">
        <v>57</v>
      </c>
      <c r="J1614" s="24" t="s">
        <v>126</v>
      </c>
      <c r="K1614" s="24">
        <v>1</v>
      </c>
      <c r="L1614" s="24" t="s">
        <v>66</v>
      </c>
      <c r="M1614" s="26">
        <v>46252</v>
      </c>
      <c r="N1614" s="27">
        <v>46252.5625</v>
      </c>
      <c r="O1614" s="27">
        <v>46252.6875</v>
      </c>
      <c r="P1614" s="24" t="s">
        <v>2768</v>
      </c>
      <c r="Q1614" s="24" t="s">
        <v>2769</v>
      </c>
      <c r="R1614" s="24" t="s">
        <v>185</v>
      </c>
      <c r="T1614" s="24" t="s">
        <v>57</v>
      </c>
      <c r="U1614" s="24" t="s">
        <v>143</v>
      </c>
      <c r="V1614" s="27">
        <v>46252.565972222219</v>
      </c>
      <c r="W1614" s="27">
        <v>46252.582638888889</v>
      </c>
      <c r="Z1614" s="24">
        <v>1</v>
      </c>
      <c r="AA1614" s="24" t="s">
        <v>60</v>
      </c>
      <c r="AB1614" s="24" t="b">
        <v>0</v>
      </c>
      <c r="AC1614" s="61"/>
    </row>
    <row r="1615" spans="2:29" ht="13.7">
      <c r="B1615" s="24" t="s">
        <v>49</v>
      </c>
      <c r="C1615" s="24" t="s">
        <v>64</v>
      </c>
      <c r="D1615" s="24" t="s">
        <v>75</v>
      </c>
      <c r="E1615" s="24">
        <v>180</v>
      </c>
      <c r="F1615" s="26">
        <v>46235</v>
      </c>
      <c r="G1615" s="24" t="s">
        <v>52</v>
      </c>
      <c r="H1615" s="24" t="s">
        <v>53</v>
      </c>
      <c r="I1615" s="24" t="s">
        <v>57</v>
      </c>
      <c r="J1615" s="24" t="s">
        <v>126</v>
      </c>
      <c r="K1615" s="24">
        <v>1</v>
      </c>
      <c r="L1615" s="24" t="s">
        <v>66</v>
      </c>
      <c r="M1615" s="26">
        <v>46252</v>
      </c>
      <c r="N1615" s="27">
        <v>46252.5625</v>
      </c>
      <c r="O1615" s="27">
        <v>46252.6875</v>
      </c>
      <c r="P1615" s="24" t="s">
        <v>2770</v>
      </c>
      <c r="Q1615" s="24" t="s">
        <v>2771</v>
      </c>
      <c r="R1615" s="24" t="s">
        <v>165</v>
      </c>
      <c r="S1615" s="24" t="s">
        <v>198</v>
      </c>
      <c r="T1615" s="24" t="s">
        <v>57</v>
      </c>
      <c r="U1615" s="24" t="s">
        <v>143</v>
      </c>
      <c r="V1615" s="27">
        <v>46252.595833333333</v>
      </c>
      <c r="W1615" s="27">
        <v>46252.614583333336</v>
      </c>
      <c r="Z1615" s="24">
        <v>1</v>
      </c>
      <c r="AA1615" s="24" t="s">
        <v>60</v>
      </c>
      <c r="AB1615" s="24" t="b">
        <v>0</v>
      </c>
      <c r="AC1615" s="61"/>
    </row>
    <row r="1616" spans="2:29" ht="13.7">
      <c r="B1616" s="24" t="s">
        <v>49</v>
      </c>
      <c r="C1616" s="24" t="s">
        <v>64</v>
      </c>
      <c r="D1616" s="24" t="s">
        <v>75</v>
      </c>
      <c r="E1616" s="24">
        <v>180</v>
      </c>
      <c r="F1616" s="26">
        <v>46235</v>
      </c>
      <c r="G1616" s="24" t="s">
        <v>52</v>
      </c>
      <c r="H1616" s="24" t="s">
        <v>53</v>
      </c>
      <c r="I1616" s="24" t="s">
        <v>67</v>
      </c>
      <c r="J1616" s="24" t="s">
        <v>125</v>
      </c>
      <c r="K1616" s="24">
        <v>1</v>
      </c>
      <c r="L1616" s="24" t="s">
        <v>66</v>
      </c>
      <c r="M1616" s="26">
        <v>46253</v>
      </c>
      <c r="N1616" s="27">
        <v>46253.354166666664</v>
      </c>
      <c r="O1616" s="27">
        <v>46253.479166666664</v>
      </c>
      <c r="V1616" s="27"/>
      <c r="W1616" s="27"/>
      <c r="X1616" s="24">
        <v>4</v>
      </c>
      <c r="Y1616" s="24">
        <v>0</v>
      </c>
      <c r="Z1616" s="24">
        <v>4</v>
      </c>
      <c r="AA1616" s="24" t="s">
        <v>60</v>
      </c>
      <c r="AB1616" s="24" t="b">
        <v>0</v>
      </c>
      <c r="AC1616" s="61">
        <v>0</v>
      </c>
    </row>
    <row r="1617" spans="2:29" ht="13.7">
      <c r="B1617" s="24" t="s">
        <v>49</v>
      </c>
      <c r="C1617" s="24" t="s">
        <v>64</v>
      </c>
      <c r="D1617" s="24" t="s">
        <v>75</v>
      </c>
      <c r="E1617" s="24">
        <v>180</v>
      </c>
      <c r="F1617" s="26">
        <v>46235</v>
      </c>
      <c r="G1617" s="24" t="s">
        <v>52</v>
      </c>
      <c r="H1617" s="24" t="s">
        <v>53</v>
      </c>
      <c r="I1617" s="24" t="s">
        <v>67</v>
      </c>
      <c r="J1617" s="24" t="s">
        <v>126</v>
      </c>
      <c r="K1617" s="24">
        <v>1</v>
      </c>
      <c r="L1617" s="24" t="s">
        <v>66</v>
      </c>
      <c r="M1617" s="26">
        <v>46253</v>
      </c>
      <c r="N1617" s="27">
        <v>46253.354166666664</v>
      </c>
      <c r="O1617" s="27">
        <v>46253.479166666664</v>
      </c>
      <c r="P1617" s="24" t="s">
        <v>2772</v>
      </c>
      <c r="Q1617" s="24" t="s">
        <v>2773</v>
      </c>
      <c r="R1617" s="24" t="s">
        <v>730</v>
      </c>
      <c r="T1617" s="24" t="s">
        <v>67</v>
      </c>
      <c r="U1617" s="24" t="s">
        <v>250</v>
      </c>
      <c r="V1617" s="27">
        <v>46253.355555555558</v>
      </c>
      <c r="W1617" s="27">
        <v>46253.368055555555</v>
      </c>
      <c r="Z1617" s="24">
        <v>1</v>
      </c>
      <c r="AA1617" s="24" t="s">
        <v>60</v>
      </c>
      <c r="AB1617" s="24" t="b">
        <v>0</v>
      </c>
      <c r="AC1617" s="61"/>
    </row>
    <row r="1618" spans="2:29" ht="13.7">
      <c r="B1618" s="24" t="s">
        <v>49</v>
      </c>
      <c r="C1618" s="24" t="s">
        <v>64</v>
      </c>
      <c r="D1618" s="24" t="s">
        <v>75</v>
      </c>
      <c r="E1618" s="24">
        <v>180</v>
      </c>
      <c r="F1618" s="26">
        <v>46235</v>
      </c>
      <c r="G1618" s="24" t="s">
        <v>52</v>
      </c>
      <c r="H1618" s="24" t="s">
        <v>53</v>
      </c>
      <c r="I1618" s="24" t="s">
        <v>67</v>
      </c>
      <c r="J1618" s="24" t="s">
        <v>126</v>
      </c>
      <c r="K1618" s="24">
        <v>1</v>
      </c>
      <c r="L1618" s="24" t="s">
        <v>66</v>
      </c>
      <c r="M1618" s="26">
        <v>46253</v>
      </c>
      <c r="N1618" s="27">
        <v>46253.354166666664</v>
      </c>
      <c r="O1618" s="27">
        <v>46253.479166666664</v>
      </c>
      <c r="P1618" s="24" t="s">
        <v>2774</v>
      </c>
      <c r="Q1618" s="24" t="s">
        <v>2775</v>
      </c>
      <c r="R1618" s="24" t="s">
        <v>730</v>
      </c>
      <c r="T1618" s="24" t="s">
        <v>67</v>
      </c>
      <c r="U1618" s="24" t="s">
        <v>250</v>
      </c>
      <c r="V1618" s="27">
        <v>46253.45208333333</v>
      </c>
      <c r="W1618" s="27">
        <v>46253.459722222222</v>
      </c>
      <c r="Z1618" s="24">
        <v>1</v>
      </c>
      <c r="AA1618" s="24" t="s">
        <v>60</v>
      </c>
      <c r="AB1618" s="24" t="b">
        <v>0</v>
      </c>
      <c r="AC1618" s="61"/>
    </row>
    <row r="1619" spans="2:29" ht="13.7">
      <c r="B1619" s="24" t="s">
        <v>49</v>
      </c>
      <c r="C1619" s="24" t="s">
        <v>64</v>
      </c>
      <c r="D1619" s="24" t="s">
        <v>75</v>
      </c>
      <c r="E1619" s="24">
        <v>180</v>
      </c>
      <c r="F1619" s="26">
        <v>46235</v>
      </c>
      <c r="G1619" s="24" t="s">
        <v>52</v>
      </c>
      <c r="H1619" s="24" t="s">
        <v>53</v>
      </c>
      <c r="I1619" s="24" t="s">
        <v>67</v>
      </c>
      <c r="J1619" s="24" t="s">
        <v>126</v>
      </c>
      <c r="K1619" s="24">
        <v>1</v>
      </c>
      <c r="L1619" s="24" t="s">
        <v>66</v>
      </c>
      <c r="M1619" s="26">
        <v>46253</v>
      </c>
      <c r="N1619" s="27">
        <v>46253.354166666664</v>
      </c>
      <c r="O1619" s="27">
        <v>46253.479166666664</v>
      </c>
      <c r="P1619" s="24" t="s">
        <v>2776</v>
      </c>
      <c r="Q1619" s="24" t="s">
        <v>2777</v>
      </c>
      <c r="R1619" s="24" t="s">
        <v>605</v>
      </c>
      <c r="T1619" s="24" t="s">
        <v>67</v>
      </c>
      <c r="U1619" s="24" t="s">
        <v>250</v>
      </c>
      <c r="V1619" s="27">
        <v>46253.387499999997</v>
      </c>
      <c r="W1619" s="27">
        <v>46253.402777777781</v>
      </c>
      <c r="Z1619" s="24">
        <v>1</v>
      </c>
      <c r="AA1619" s="24" t="s">
        <v>60</v>
      </c>
      <c r="AB1619" s="24" t="b">
        <v>0</v>
      </c>
      <c r="AC1619" s="61"/>
    </row>
    <row r="1620" spans="2:29" ht="13.7">
      <c r="B1620" s="24" t="s">
        <v>49</v>
      </c>
      <c r="C1620" s="24" t="s">
        <v>64</v>
      </c>
      <c r="D1620" s="24" t="s">
        <v>75</v>
      </c>
      <c r="E1620" s="24">
        <v>180</v>
      </c>
      <c r="F1620" s="26">
        <v>46235</v>
      </c>
      <c r="G1620" s="24" t="s">
        <v>52</v>
      </c>
      <c r="H1620" s="24" t="s">
        <v>53</v>
      </c>
      <c r="I1620" s="24" t="s">
        <v>67</v>
      </c>
      <c r="J1620" s="24" t="s">
        <v>126</v>
      </c>
      <c r="K1620" s="24">
        <v>1</v>
      </c>
      <c r="L1620" s="24" t="s">
        <v>66</v>
      </c>
      <c r="M1620" s="26">
        <v>46253</v>
      </c>
      <c r="N1620" s="27">
        <v>46253.354166666664</v>
      </c>
      <c r="O1620" s="27">
        <v>46253.479166666664</v>
      </c>
      <c r="P1620" s="24" t="s">
        <v>2778</v>
      </c>
      <c r="Q1620" s="24" t="s">
        <v>2779</v>
      </c>
      <c r="R1620" s="24" t="s">
        <v>687</v>
      </c>
      <c r="S1620" s="24" t="s">
        <v>198</v>
      </c>
      <c r="T1620" s="24" t="s">
        <v>67</v>
      </c>
      <c r="U1620" s="24" t="s">
        <v>250</v>
      </c>
      <c r="V1620" s="27">
        <v>46253.42083333333</v>
      </c>
      <c r="W1620" s="27">
        <v>46253.436805555553</v>
      </c>
      <c r="Z1620" s="24">
        <v>1</v>
      </c>
      <c r="AA1620" s="24" t="s">
        <v>60</v>
      </c>
      <c r="AB1620" s="24" t="b">
        <v>0</v>
      </c>
      <c r="AC1620" s="61"/>
    </row>
    <row r="1621" spans="2:29" ht="13.7">
      <c r="B1621" s="24" t="s">
        <v>49</v>
      </c>
      <c r="C1621" s="24" t="s">
        <v>64</v>
      </c>
      <c r="D1621" s="24" t="s">
        <v>75</v>
      </c>
      <c r="E1621" s="24">
        <v>210</v>
      </c>
      <c r="F1621" s="26">
        <v>46174</v>
      </c>
      <c r="G1621" s="24" t="s">
        <v>52</v>
      </c>
      <c r="H1621" s="24" t="s">
        <v>53</v>
      </c>
      <c r="I1621" s="24" t="s">
        <v>59</v>
      </c>
      <c r="J1621" s="24" t="s">
        <v>125</v>
      </c>
      <c r="K1621" s="24">
        <v>1</v>
      </c>
      <c r="L1621" s="24" t="s">
        <v>66</v>
      </c>
      <c r="M1621" s="26">
        <v>46179</v>
      </c>
      <c r="N1621" s="27">
        <v>46179.5625</v>
      </c>
      <c r="O1621" s="27">
        <v>46179.708333333336</v>
      </c>
      <c r="V1621" s="27"/>
      <c r="W1621" s="27"/>
      <c r="X1621" s="24">
        <v>4</v>
      </c>
      <c r="Y1621" s="24">
        <v>0</v>
      </c>
      <c r="Z1621" s="24">
        <v>4</v>
      </c>
      <c r="AA1621" s="24" t="s">
        <v>56</v>
      </c>
      <c r="AB1621" s="24" t="b">
        <v>0</v>
      </c>
      <c r="AC1621" s="61">
        <v>0</v>
      </c>
    </row>
    <row r="1622" spans="2:29" ht="13.7">
      <c r="B1622" s="24" t="s">
        <v>49</v>
      </c>
      <c r="C1622" s="24" t="s">
        <v>64</v>
      </c>
      <c r="D1622" s="24" t="s">
        <v>75</v>
      </c>
      <c r="E1622" s="24">
        <v>210</v>
      </c>
      <c r="F1622" s="26">
        <v>46174</v>
      </c>
      <c r="G1622" s="24" t="s">
        <v>52</v>
      </c>
      <c r="H1622" s="24" t="s">
        <v>53</v>
      </c>
      <c r="I1622" s="24" t="s">
        <v>59</v>
      </c>
      <c r="J1622" s="24" t="s">
        <v>126</v>
      </c>
      <c r="K1622" s="24">
        <v>1</v>
      </c>
      <c r="L1622" s="24" t="s">
        <v>66</v>
      </c>
      <c r="M1622" s="26">
        <v>46179</v>
      </c>
      <c r="N1622" s="27">
        <v>46179.5625</v>
      </c>
      <c r="O1622" s="27">
        <v>46179.708333333336</v>
      </c>
      <c r="P1622" s="24" t="s">
        <v>2780</v>
      </c>
      <c r="Q1622" s="24" t="s">
        <v>2781</v>
      </c>
      <c r="R1622" s="24" t="s">
        <v>217</v>
      </c>
      <c r="T1622" s="24" t="s">
        <v>59</v>
      </c>
      <c r="U1622" s="24" t="s">
        <v>547</v>
      </c>
      <c r="V1622" s="27">
        <v>46179.601388888892</v>
      </c>
      <c r="W1622" s="27">
        <v>46179.620833333334</v>
      </c>
      <c r="Z1622" s="24">
        <v>1</v>
      </c>
      <c r="AA1622" s="24" t="s">
        <v>56</v>
      </c>
      <c r="AB1622" s="24" t="b">
        <v>0</v>
      </c>
      <c r="AC1622" s="61"/>
    </row>
    <row r="1623" spans="2:29" ht="13.7">
      <c r="B1623" s="24" t="s">
        <v>49</v>
      </c>
      <c r="C1623" s="24" t="s">
        <v>64</v>
      </c>
      <c r="D1623" s="24" t="s">
        <v>75</v>
      </c>
      <c r="E1623" s="24">
        <v>210</v>
      </c>
      <c r="F1623" s="26">
        <v>46174</v>
      </c>
      <c r="G1623" s="24" t="s">
        <v>52</v>
      </c>
      <c r="H1623" s="24" t="s">
        <v>53</v>
      </c>
      <c r="I1623" s="24" t="s">
        <v>59</v>
      </c>
      <c r="J1623" s="24" t="s">
        <v>126</v>
      </c>
      <c r="K1623" s="24">
        <v>1</v>
      </c>
      <c r="L1623" s="24" t="s">
        <v>66</v>
      </c>
      <c r="M1623" s="26">
        <v>46179</v>
      </c>
      <c r="N1623" s="27">
        <v>46179.5625</v>
      </c>
      <c r="O1623" s="27">
        <v>46179.708333333336</v>
      </c>
      <c r="P1623" s="24" t="s">
        <v>2782</v>
      </c>
      <c r="Q1623" s="24" t="s">
        <v>2783</v>
      </c>
      <c r="R1623" s="24" t="s">
        <v>168</v>
      </c>
      <c r="T1623" s="24" t="s">
        <v>59</v>
      </c>
      <c r="U1623" s="24" t="s">
        <v>547</v>
      </c>
      <c r="V1623" s="27">
        <v>46179.675000000003</v>
      </c>
      <c r="W1623" s="27">
        <v>46179.696527777778</v>
      </c>
      <c r="Z1623" s="24">
        <v>1</v>
      </c>
      <c r="AA1623" s="24" t="s">
        <v>56</v>
      </c>
      <c r="AB1623" s="24" t="b">
        <v>0</v>
      </c>
      <c r="AC1623" s="61"/>
    </row>
    <row r="1624" spans="2:29" ht="13.7">
      <c r="B1624" s="24" t="s">
        <v>49</v>
      </c>
      <c r="C1624" s="24" t="s">
        <v>64</v>
      </c>
      <c r="D1624" s="24" t="s">
        <v>75</v>
      </c>
      <c r="E1624" s="24">
        <v>210</v>
      </c>
      <c r="F1624" s="26">
        <v>46174</v>
      </c>
      <c r="G1624" s="24" t="s">
        <v>52</v>
      </c>
      <c r="H1624" s="24" t="s">
        <v>53</v>
      </c>
      <c r="I1624" s="24" t="s">
        <v>59</v>
      </c>
      <c r="J1624" s="24" t="s">
        <v>126</v>
      </c>
      <c r="K1624" s="24">
        <v>1</v>
      </c>
      <c r="L1624" s="24" t="s">
        <v>66</v>
      </c>
      <c r="M1624" s="26">
        <v>46179</v>
      </c>
      <c r="N1624" s="27">
        <v>46179.5625</v>
      </c>
      <c r="O1624" s="27">
        <v>46179.708333333336</v>
      </c>
      <c r="P1624" s="24" t="s">
        <v>2784</v>
      </c>
      <c r="Q1624" s="24" t="s">
        <v>2785</v>
      </c>
      <c r="R1624" s="24" t="s">
        <v>217</v>
      </c>
      <c r="S1624" s="24" t="s">
        <v>156</v>
      </c>
      <c r="T1624" s="24" t="s">
        <v>59</v>
      </c>
      <c r="U1624" s="24" t="s">
        <v>547</v>
      </c>
      <c r="V1624" s="27">
        <v>46179.640972222223</v>
      </c>
      <c r="W1624" s="27">
        <v>46179.654861111114</v>
      </c>
      <c r="Z1624" s="24">
        <v>1</v>
      </c>
      <c r="AA1624" s="24" t="s">
        <v>56</v>
      </c>
      <c r="AB1624" s="24" t="b">
        <v>0</v>
      </c>
      <c r="AC1624" s="61"/>
    </row>
    <row r="1625" spans="2:29" ht="13.7">
      <c r="B1625" s="24" t="s">
        <v>49</v>
      </c>
      <c r="C1625" s="24" t="s">
        <v>64</v>
      </c>
      <c r="D1625" s="24" t="s">
        <v>75</v>
      </c>
      <c r="E1625" s="24">
        <v>210</v>
      </c>
      <c r="F1625" s="26">
        <v>46174</v>
      </c>
      <c r="G1625" s="24" t="s">
        <v>52</v>
      </c>
      <c r="H1625" s="24" t="s">
        <v>53</v>
      </c>
      <c r="I1625" s="24" t="s">
        <v>59</v>
      </c>
      <c r="J1625" s="24" t="s">
        <v>126</v>
      </c>
      <c r="K1625" s="24">
        <v>1</v>
      </c>
      <c r="L1625" s="24" t="s">
        <v>66</v>
      </c>
      <c r="M1625" s="26">
        <v>46179</v>
      </c>
      <c r="N1625" s="27">
        <v>46179.5625</v>
      </c>
      <c r="O1625" s="27">
        <v>46179.708333333336</v>
      </c>
      <c r="P1625" s="24" t="s">
        <v>2786</v>
      </c>
      <c r="Q1625" s="24" t="s">
        <v>2787</v>
      </c>
      <c r="R1625" s="24" t="s">
        <v>284</v>
      </c>
      <c r="T1625" s="24" t="s">
        <v>59</v>
      </c>
      <c r="U1625" s="24" t="s">
        <v>547</v>
      </c>
      <c r="V1625" s="27">
        <v>46179.566666666666</v>
      </c>
      <c r="W1625" s="27">
        <v>46179.589583333334</v>
      </c>
      <c r="Z1625" s="24">
        <v>1</v>
      </c>
      <c r="AA1625" s="24" t="s">
        <v>56</v>
      </c>
      <c r="AB1625" s="24" t="b">
        <v>0</v>
      </c>
      <c r="AC1625" s="61"/>
    </row>
    <row r="1626" spans="2:29" ht="13.7">
      <c r="B1626" s="24" t="s">
        <v>49</v>
      </c>
      <c r="C1626" s="24" t="s">
        <v>64</v>
      </c>
      <c r="D1626" s="24" t="s">
        <v>75</v>
      </c>
      <c r="E1626" s="24">
        <v>210</v>
      </c>
      <c r="F1626" s="26">
        <v>46174</v>
      </c>
      <c r="G1626" s="24" t="s">
        <v>52</v>
      </c>
      <c r="H1626" s="24" t="s">
        <v>53</v>
      </c>
      <c r="I1626" s="24" t="s">
        <v>67</v>
      </c>
      <c r="J1626" s="24" t="s">
        <v>125</v>
      </c>
      <c r="K1626" s="24">
        <v>1</v>
      </c>
      <c r="L1626" s="24" t="s">
        <v>66</v>
      </c>
      <c r="M1626" s="26">
        <v>46187</v>
      </c>
      <c r="N1626" s="27">
        <v>46187.354166666664</v>
      </c>
      <c r="O1626" s="27">
        <v>46187.5</v>
      </c>
      <c r="V1626" s="27"/>
      <c r="W1626" s="27"/>
      <c r="X1626" s="24">
        <v>4</v>
      </c>
      <c r="Y1626" s="24">
        <v>0</v>
      </c>
      <c r="Z1626" s="24">
        <v>4</v>
      </c>
      <c r="AA1626" s="24" t="s">
        <v>56</v>
      </c>
      <c r="AB1626" s="24" t="b">
        <v>0</v>
      </c>
      <c r="AC1626" s="61">
        <v>0</v>
      </c>
    </row>
    <row r="1627" spans="2:29" ht="13.7">
      <c r="B1627" s="24" t="s">
        <v>49</v>
      </c>
      <c r="C1627" s="24" t="s">
        <v>64</v>
      </c>
      <c r="D1627" s="24" t="s">
        <v>75</v>
      </c>
      <c r="E1627" s="24">
        <v>210</v>
      </c>
      <c r="F1627" s="26">
        <v>46174</v>
      </c>
      <c r="G1627" s="24" t="s">
        <v>52</v>
      </c>
      <c r="H1627" s="24" t="s">
        <v>53</v>
      </c>
      <c r="I1627" s="24" t="s">
        <v>67</v>
      </c>
      <c r="J1627" s="24" t="s">
        <v>126</v>
      </c>
      <c r="K1627" s="24">
        <v>1</v>
      </c>
      <c r="L1627" s="24" t="s">
        <v>66</v>
      </c>
      <c r="M1627" s="26">
        <v>46187</v>
      </c>
      <c r="N1627" s="27">
        <v>46187.354166666664</v>
      </c>
      <c r="O1627" s="27">
        <v>46187.5</v>
      </c>
      <c r="P1627" s="24" t="s">
        <v>2788</v>
      </c>
      <c r="Q1627" s="24" t="s">
        <v>2789</v>
      </c>
      <c r="R1627" s="24" t="s">
        <v>608</v>
      </c>
      <c r="T1627" s="24" t="s">
        <v>67</v>
      </c>
      <c r="U1627" s="24" t="s">
        <v>202</v>
      </c>
      <c r="V1627" s="27">
        <v>46187.431944444441</v>
      </c>
      <c r="W1627" s="27">
        <v>46187.45208333333</v>
      </c>
      <c r="Z1627" s="24">
        <v>1</v>
      </c>
      <c r="AA1627" s="24" t="s">
        <v>56</v>
      </c>
      <c r="AB1627" s="24" t="b">
        <v>0</v>
      </c>
      <c r="AC1627" s="61"/>
    </row>
    <row r="1628" spans="2:29" ht="13.7">
      <c r="B1628" s="24" t="s">
        <v>49</v>
      </c>
      <c r="C1628" s="24" t="s">
        <v>64</v>
      </c>
      <c r="D1628" s="24" t="s">
        <v>75</v>
      </c>
      <c r="E1628" s="24">
        <v>210</v>
      </c>
      <c r="F1628" s="26">
        <v>46174</v>
      </c>
      <c r="G1628" s="24" t="s">
        <v>52</v>
      </c>
      <c r="H1628" s="24" t="s">
        <v>53</v>
      </c>
      <c r="I1628" s="24" t="s">
        <v>67</v>
      </c>
      <c r="J1628" s="24" t="s">
        <v>126</v>
      </c>
      <c r="K1628" s="24">
        <v>1</v>
      </c>
      <c r="L1628" s="24" t="s">
        <v>66</v>
      </c>
      <c r="M1628" s="26">
        <v>46187</v>
      </c>
      <c r="N1628" s="27">
        <v>46187.354166666664</v>
      </c>
      <c r="O1628" s="27">
        <v>46187.5</v>
      </c>
      <c r="P1628" s="24" t="s">
        <v>2790</v>
      </c>
      <c r="Q1628" s="24" t="s">
        <v>2791</v>
      </c>
      <c r="R1628" s="24" t="s">
        <v>608</v>
      </c>
      <c r="T1628" s="24" t="s">
        <v>67</v>
      </c>
      <c r="U1628" s="24" t="s">
        <v>202</v>
      </c>
      <c r="V1628" s="27">
        <v>46187.395138888889</v>
      </c>
      <c r="W1628" s="27">
        <v>46187.412499999999</v>
      </c>
      <c r="Z1628" s="24">
        <v>1</v>
      </c>
      <c r="AA1628" s="24" t="s">
        <v>56</v>
      </c>
      <c r="AB1628" s="24" t="b">
        <v>0</v>
      </c>
      <c r="AC1628" s="61"/>
    </row>
    <row r="1629" spans="2:29" ht="13.7">
      <c r="B1629" s="24" t="s">
        <v>49</v>
      </c>
      <c r="C1629" s="24" t="s">
        <v>64</v>
      </c>
      <c r="D1629" s="24" t="s">
        <v>75</v>
      </c>
      <c r="E1629" s="24">
        <v>210</v>
      </c>
      <c r="F1629" s="26">
        <v>46174</v>
      </c>
      <c r="G1629" s="24" t="s">
        <v>52</v>
      </c>
      <c r="H1629" s="24" t="s">
        <v>53</v>
      </c>
      <c r="I1629" s="24" t="s">
        <v>67</v>
      </c>
      <c r="J1629" s="24" t="s">
        <v>126</v>
      </c>
      <c r="K1629" s="24">
        <v>1</v>
      </c>
      <c r="L1629" s="24" t="s">
        <v>66</v>
      </c>
      <c r="M1629" s="26">
        <v>46187</v>
      </c>
      <c r="N1629" s="27">
        <v>46187.354166666664</v>
      </c>
      <c r="O1629" s="27">
        <v>46187.5</v>
      </c>
      <c r="P1629" s="24" t="s">
        <v>2792</v>
      </c>
      <c r="Q1629" s="24" t="s">
        <v>2793</v>
      </c>
      <c r="R1629" s="24" t="s">
        <v>687</v>
      </c>
      <c r="S1629" s="24" t="s">
        <v>156</v>
      </c>
      <c r="T1629" s="24" t="s">
        <v>67</v>
      </c>
      <c r="U1629" s="24" t="s">
        <v>202</v>
      </c>
      <c r="V1629" s="27">
        <v>46187.355555555558</v>
      </c>
      <c r="W1629" s="27">
        <v>46187.370833333334</v>
      </c>
      <c r="Z1629" s="24">
        <v>1</v>
      </c>
      <c r="AA1629" s="24" t="s">
        <v>56</v>
      </c>
      <c r="AB1629" s="24" t="b">
        <v>0</v>
      </c>
      <c r="AC1629" s="61"/>
    </row>
    <row r="1630" spans="2:29" ht="13.7">
      <c r="B1630" s="24" t="s">
        <v>49</v>
      </c>
      <c r="C1630" s="24" t="s">
        <v>64</v>
      </c>
      <c r="D1630" s="24" t="s">
        <v>75</v>
      </c>
      <c r="E1630" s="24">
        <v>210</v>
      </c>
      <c r="F1630" s="26">
        <v>46174</v>
      </c>
      <c r="G1630" s="24" t="s">
        <v>52</v>
      </c>
      <c r="H1630" s="24" t="s">
        <v>53</v>
      </c>
      <c r="I1630" s="24" t="s">
        <v>67</v>
      </c>
      <c r="J1630" s="24" t="s">
        <v>126</v>
      </c>
      <c r="K1630" s="24">
        <v>1</v>
      </c>
      <c r="L1630" s="24" t="s">
        <v>66</v>
      </c>
      <c r="M1630" s="26">
        <v>46187</v>
      </c>
      <c r="N1630" s="27">
        <v>46187.354166666664</v>
      </c>
      <c r="O1630" s="27">
        <v>46187.5</v>
      </c>
      <c r="P1630" s="24" t="s">
        <v>2794</v>
      </c>
      <c r="Q1630" s="24" t="s">
        <v>2795</v>
      </c>
      <c r="R1630" s="24" t="s">
        <v>608</v>
      </c>
      <c r="S1630" s="24" t="s">
        <v>213</v>
      </c>
      <c r="T1630" s="24" t="s">
        <v>67</v>
      </c>
      <c r="U1630" s="24" t="s">
        <v>202</v>
      </c>
      <c r="V1630" s="27">
        <v>46187.470833333333</v>
      </c>
      <c r="W1630" s="27">
        <v>46187.486805555556</v>
      </c>
      <c r="Z1630" s="24">
        <v>1</v>
      </c>
      <c r="AA1630" s="24" t="s">
        <v>56</v>
      </c>
      <c r="AB1630" s="24" t="b">
        <v>0</v>
      </c>
      <c r="AC1630" s="61"/>
    </row>
    <row r="1631" spans="2:29" ht="13.7">
      <c r="B1631" s="24" t="s">
        <v>49</v>
      </c>
      <c r="C1631" s="24" t="s">
        <v>64</v>
      </c>
      <c r="D1631" s="24" t="s">
        <v>75</v>
      </c>
      <c r="E1631" s="24">
        <v>210</v>
      </c>
      <c r="F1631" s="26">
        <v>46174</v>
      </c>
      <c r="G1631" s="24" t="s">
        <v>52</v>
      </c>
      <c r="H1631" s="24" t="s">
        <v>53</v>
      </c>
      <c r="I1631" s="24" t="s">
        <v>68</v>
      </c>
      <c r="J1631" s="24" t="s">
        <v>125</v>
      </c>
      <c r="K1631" s="24">
        <v>1</v>
      </c>
      <c r="L1631" s="24" t="s">
        <v>66</v>
      </c>
      <c r="M1631" s="26">
        <v>46202</v>
      </c>
      <c r="N1631" s="27">
        <v>46202.375</v>
      </c>
      <c r="O1631" s="27">
        <v>46202.520833333336</v>
      </c>
      <c r="V1631" s="27"/>
      <c r="W1631" s="27"/>
      <c r="X1631" s="24">
        <v>4</v>
      </c>
      <c r="Y1631" s="24">
        <v>0</v>
      </c>
      <c r="Z1631" s="24">
        <v>4</v>
      </c>
      <c r="AA1631" s="24" t="s">
        <v>56</v>
      </c>
      <c r="AB1631" s="24" t="b">
        <v>0</v>
      </c>
      <c r="AC1631" s="61">
        <v>0</v>
      </c>
    </row>
    <row r="1632" spans="2:29" ht="13.7">
      <c r="B1632" s="24" t="s">
        <v>49</v>
      </c>
      <c r="C1632" s="24" t="s">
        <v>64</v>
      </c>
      <c r="D1632" s="24" t="s">
        <v>75</v>
      </c>
      <c r="E1632" s="24">
        <v>210</v>
      </c>
      <c r="F1632" s="26">
        <v>46174</v>
      </c>
      <c r="G1632" s="24" t="s">
        <v>52</v>
      </c>
      <c r="H1632" s="24" t="s">
        <v>53</v>
      </c>
      <c r="I1632" s="24" t="s">
        <v>68</v>
      </c>
      <c r="J1632" s="24" t="s">
        <v>126</v>
      </c>
      <c r="K1632" s="24">
        <v>1</v>
      </c>
      <c r="L1632" s="24" t="s">
        <v>66</v>
      </c>
      <c r="M1632" s="26">
        <v>46202</v>
      </c>
      <c r="N1632" s="27">
        <v>46202.375</v>
      </c>
      <c r="O1632" s="27">
        <v>46202.520833333336</v>
      </c>
      <c r="P1632" s="24" t="s">
        <v>2796</v>
      </c>
      <c r="Q1632" s="24" t="s">
        <v>2797</v>
      </c>
      <c r="R1632" s="24" t="s">
        <v>633</v>
      </c>
      <c r="T1632" s="24" t="s">
        <v>68</v>
      </c>
      <c r="U1632" s="24" t="s">
        <v>1021</v>
      </c>
      <c r="V1632" s="27">
        <v>46202.382638888892</v>
      </c>
      <c r="W1632" s="27">
        <v>46202.402777777781</v>
      </c>
      <c r="Z1632" s="24">
        <v>1</v>
      </c>
      <c r="AA1632" s="24" t="s">
        <v>56</v>
      </c>
      <c r="AB1632" s="24" t="b">
        <v>0</v>
      </c>
      <c r="AC1632" s="61"/>
    </row>
    <row r="1633" spans="2:29" ht="13.7">
      <c r="B1633" s="24" t="s">
        <v>49</v>
      </c>
      <c r="C1633" s="24" t="s">
        <v>64</v>
      </c>
      <c r="D1633" s="24" t="s">
        <v>75</v>
      </c>
      <c r="E1633" s="24">
        <v>210</v>
      </c>
      <c r="F1633" s="26">
        <v>46174</v>
      </c>
      <c r="G1633" s="24" t="s">
        <v>52</v>
      </c>
      <c r="H1633" s="24" t="s">
        <v>53</v>
      </c>
      <c r="I1633" s="24" t="s">
        <v>68</v>
      </c>
      <c r="J1633" s="24" t="s">
        <v>126</v>
      </c>
      <c r="K1633" s="24">
        <v>1</v>
      </c>
      <c r="L1633" s="24" t="s">
        <v>66</v>
      </c>
      <c r="M1633" s="26">
        <v>46202</v>
      </c>
      <c r="N1633" s="27">
        <v>46202.375</v>
      </c>
      <c r="O1633" s="27">
        <v>46202.520833333336</v>
      </c>
      <c r="P1633" s="24" t="s">
        <v>2798</v>
      </c>
      <c r="Q1633" s="24" t="s">
        <v>2799</v>
      </c>
      <c r="R1633" s="24" t="s">
        <v>749</v>
      </c>
      <c r="T1633" s="24" t="s">
        <v>68</v>
      </c>
      <c r="U1633" s="24" t="s">
        <v>1021</v>
      </c>
      <c r="V1633" s="27">
        <v>46202.491666666669</v>
      </c>
      <c r="W1633" s="27">
        <v>46202.510416666664</v>
      </c>
      <c r="Z1633" s="24">
        <v>1</v>
      </c>
      <c r="AA1633" s="24" t="s">
        <v>56</v>
      </c>
      <c r="AB1633" s="24" t="b">
        <v>0</v>
      </c>
      <c r="AC1633" s="61"/>
    </row>
    <row r="1634" spans="2:29" ht="13.7">
      <c r="B1634" s="24" t="s">
        <v>49</v>
      </c>
      <c r="C1634" s="24" t="s">
        <v>64</v>
      </c>
      <c r="D1634" s="24" t="s">
        <v>75</v>
      </c>
      <c r="E1634" s="24">
        <v>210</v>
      </c>
      <c r="F1634" s="26">
        <v>46174</v>
      </c>
      <c r="G1634" s="24" t="s">
        <v>52</v>
      </c>
      <c r="H1634" s="24" t="s">
        <v>53</v>
      </c>
      <c r="I1634" s="24" t="s">
        <v>68</v>
      </c>
      <c r="J1634" s="24" t="s">
        <v>126</v>
      </c>
      <c r="K1634" s="24">
        <v>1</v>
      </c>
      <c r="L1634" s="24" t="s">
        <v>66</v>
      </c>
      <c r="M1634" s="26">
        <v>46202</v>
      </c>
      <c r="N1634" s="27">
        <v>46202.375</v>
      </c>
      <c r="O1634" s="27">
        <v>46202.520833333336</v>
      </c>
      <c r="P1634" s="24" t="s">
        <v>2800</v>
      </c>
      <c r="Q1634" s="24" t="s">
        <v>2801</v>
      </c>
      <c r="R1634" s="24" t="s">
        <v>749</v>
      </c>
      <c r="S1634" s="24" t="s">
        <v>213</v>
      </c>
      <c r="T1634" s="24" t="s">
        <v>68</v>
      </c>
      <c r="U1634" s="24" t="s">
        <v>1021</v>
      </c>
      <c r="V1634" s="27">
        <v>46202.45208333333</v>
      </c>
      <c r="W1634" s="27">
        <v>46202.472916666666</v>
      </c>
      <c r="Z1634" s="24">
        <v>1</v>
      </c>
      <c r="AA1634" s="24" t="s">
        <v>56</v>
      </c>
      <c r="AB1634" s="24" t="b">
        <v>0</v>
      </c>
      <c r="AC1634" s="61"/>
    </row>
    <row r="1635" spans="2:29" ht="13.7">
      <c r="B1635" s="24" t="s">
        <v>49</v>
      </c>
      <c r="C1635" s="24" t="s">
        <v>64</v>
      </c>
      <c r="D1635" s="24" t="s">
        <v>75</v>
      </c>
      <c r="E1635" s="24">
        <v>210</v>
      </c>
      <c r="F1635" s="26">
        <v>46174</v>
      </c>
      <c r="G1635" s="24" t="s">
        <v>52</v>
      </c>
      <c r="H1635" s="24" t="s">
        <v>53</v>
      </c>
      <c r="I1635" s="24" t="s">
        <v>68</v>
      </c>
      <c r="J1635" s="24" t="s">
        <v>126</v>
      </c>
      <c r="K1635" s="24">
        <v>1</v>
      </c>
      <c r="L1635" s="24" t="s">
        <v>66</v>
      </c>
      <c r="M1635" s="26">
        <v>46202</v>
      </c>
      <c r="N1635" s="27">
        <v>46202.375</v>
      </c>
      <c r="O1635" s="27">
        <v>46202.520833333336</v>
      </c>
      <c r="P1635" s="24" t="s">
        <v>2802</v>
      </c>
      <c r="Q1635" s="24" t="s">
        <v>2803</v>
      </c>
      <c r="R1635" s="24" t="s">
        <v>636</v>
      </c>
      <c r="S1635" s="24" t="s">
        <v>156</v>
      </c>
      <c r="T1635" s="24" t="s">
        <v>68</v>
      </c>
      <c r="U1635" s="24" t="s">
        <v>1021</v>
      </c>
      <c r="V1635" s="27">
        <v>46202.419444444444</v>
      </c>
      <c r="W1635" s="27">
        <v>46202.435416666667</v>
      </c>
      <c r="Z1635" s="24">
        <v>1</v>
      </c>
      <c r="AA1635" s="24" t="s">
        <v>56</v>
      </c>
      <c r="AB1635" s="24" t="b">
        <v>0</v>
      </c>
      <c r="AC1635" s="61"/>
    </row>
    <row r="1636" spans="2:29" ht="13.7">
      <c r="B1636" s="24" t="s">
        <v>49</v>
      </c>
      <c r="C1636" s="24" t="s">
        <v>64</v>
      </c>
      <c r="D1636" s="24" t="s">
        <v>75</v>
      </c>
      <c r="E1636" s="24">
        <v>210</v>
      </c>
      <c r="F1636" s="26">
        <v>46204</v>
      </c>
      <c r="G1636" s="24" t="s">
        <v>52</v>
      </c>
      <c r="H1636" s="24" t="s">
        <v>53</v>
      </c>
      <c r="I1636" s="24" t="s">
        <v>62</v>
      </c>
      <c r="J1636" s="24" t="s">
        <v>125</v>
      </c>
      <c r="K1636" s="24">
        <v>1</v>
      </c>
      <c r="L1636" s="24" t="s">
        <v>66</v>
      </c>
      <c r="M1636" s="26">
        <v>46209</v>
      </c>
      <c r="N1636" s="27">
        <v>46209.354166666664</v>
      </c>
      <c r="O1636" s="27">
        <v>46209.5</v>
      </c>
      <c r="V1636" s="27"/>
      <c r="W1636" s="27"/>
      <c r="X1636" s="24">
        <v>4</v>
      </c>
      <c r="Y1636" s="24">
        <v>0</v>
      </c>
      <c r="Z1636" s="24">
        <v>4</v>
      </c>
      <c r="AA1636" s="24" t="s">
        <v>58</v>
      </c>
      <c r="AB1636" s="24" t="b">
        <v>0</v>
      </c>
      <c r="AC1636" s="61">
        <v>0</v>
      </c>
    </row>
    <row r="1637" spans="2:29" ht="13.7">
      <c r="B1637" s="24" t="s">
        <v>49</v>
      </c>
      <c r="C1637" s="24" t="s">
        <v>64</v>
      </c>
      <c r="D1637" s="24" t="s">
        <v>75</v>
      </c>
      <c r="E1637" s="24">
        <v>210</v>
      </c>
      <c r="F1637" s="26">
        <v>46204</v>
      </c>
      <c r="G1637" s="24" t="s">
        <v>52</v>
      </c>
      <c r="H1637" s="24" t="s">
        <v>53</v>
      </c>
      <c r="I1637" s="24" t="s">
        <v>62</v>
      </c>
      <c r="J1637" s="24" t="s">
        <v>126</v>
      </c>
      <c r="K1637" s="24">
        <v>1</v>
      </c>
      <c r="L1637" s="24" t="s">
        <v>66</v>
      </c>
      <c r="M1637" s="26">
        <v>46209</v>
      </c>
      <c r="N1637" s="27">
        <v>46209.354166666664</v>
      </c>
      <c r="O1637" s="27">
        <v>46209.5</v>
      </c>
      <c r="P1637" s="24" t="s">
        <v>2804</v>
      </c>
      <c r="Q1637" s="24" t="s">
        <v>2805</v>
      </c>
      <c r="R1637" s="24" t="s">
        <v>253</v>
      </c>
      <c r="T1637" s="24" t="s">
        <v>62</v>
      </c>
      <c r="U1637" s="24" t="s">
        <v>169</v>
      </c>
      <c r="V1637" s="27">
        <v>46209.464583333334</v>
      </c>
      <c r="W1637" s="27">
        <v>46209.484027777777</v>
      </c>
      <c r="Z1637" s="24">
        <v>1</v>
      </c>
      <c r="AA1637" s="24" t="s">
        <v>58</v>
      </c>
      <c r="AB1637" s="24" t="b">
        <v>0</v>
      </c>
      <c r="AC1637" s="61"/>
    </row>
    <row r="1638" spans="2:29" ht="13.7">
      <c r="B1638" s="24" t="s">
        <v>49</v>
      </c>
      <c r="C1638" s="24" t="s">
        <v>64</v>
      </c>
      <c r="D1638" s="24" t="s">
        <v>75</v>
      </c>
      <c r="E1638" s="24">
        <v>210</v>
      </c>
      <c r="F1638" s="26">
        <v>46204</v>
      </c>
      <c r="G1638" s="24" t="s">
        <v>52</v>
      </c>
      <c r="H1638" s="24" t="s">
        <v>53</v>
      </c>
      <c r="I1638" s="24" t="s">
        <v>62</v>
      </c>
      <c r="J1638" s="24" t="s">
        <v>126</v>
      </c>
      <c r="K1638" s="24">
        <v>1</v>
      </c>
      <c r="L1638" s="24" t="s">
        <v>66</v>
      </c>
      <c r="M1638" s="26">
        <v>46209</v>
      </c>
      <c r="N1638" s="27">
        <v>46209.354166666664</v>
      </c>
      <c r="O1638" s="27">
        <v>46209.5</v>
      </c>
      <c r="P1638" s="24" t="s">
        <v>2806</v>
      </c>
      <c r="Q1638" s="24" t="s">
        <v>2807</v>
      </c>
      <c r="R1638" s="24" t="s">
        <v>249</v>
      </c>
      <c r="T1638" s="24" t="s">
        <v>62</v>
      </c>
      <c r="U1638" s="24" t="s">
        <v>169</v>
      </c>
      <c r="V1638" s="27">
        <v>46209.43472222222</v>
      </c>
      <c r="W1638" s="27">
        <v>46209.45416666667</v>
      </c>
      <c r="Z1638" s="24">
        <v>1</v>
      </c>
      <c r="AA1638" s="24" t="s">
        <v>58</v>
      </c>
      <c r="AB1638" s="24" t="b">
        <v>0</v>
      </c>
      <c r="AC1638" s="61"/>
    </row>
    <row r="1639" spans="2:29" ht="13.7">
      <c r="B1639" s="24" t="s">
        <v>49</v>
      </c>
      <c r="C1639" s="24" t="s">
        <v>64</v>
      </c>
      <c r="D1639" s="24" t="s">
        <v>75</v>
      </c>
      <c r="E1639" s="24">
        <v>210</v>
      </c>
      <c r="F1639" s="26">
        <v>46204</v>
      </c>
      <c r="G1639" s="24" t="s">
        <v>52</v>
      </c>
      <c r="H1639" s="24" t="s">
        <v>53</v>
      </c>
      <c r="I1639" s="24" t="s">
        <v>62</v>
      </c>
      <c r="J1639" s="24" t="s">
        <v>126</v>
      </c>
      <c r="K1639" s="24">
        <v>1</v>
      </c>
      <c r="L1639" s="24" t="s">
        <v>66</v>
      </c>
      <c r="M1639" s="26">
        <v>46209</v>
      </c>
      <c r="N1639" s="27">
        <v>46209.354166666664</v>
      </c>
      <c r="O1639" s="27">
        <v>46209.5</v>
      </c>
      <c r="P1639" s="24" t="s">
        <v>2808</v>
      </c>
      <c r="Q1639" s="24" t="s">
        <v>2809</v>
      </c>
      <c r="R1639" s="24" t="s">
        <v>323</v>
      </c>
      <c r="T1639" s="24" t="s">
        <v>62</v>
      </c>
      <c r="U1639" s="24" t="s">
        <v>169</v>
      </c>
      <c r="V1639" s="27">
        <v>46209.395138888889</v>
      </c>
      <c r="W1639" s="27">
        <v>46209.413888888892</v>
      </c>
      <c r="Z1639" s="24">
        <v>1</v>
      </c>
      <c r="AA1639" s="24" t="s">
        <v>58</v>
      </c>
      <c r="AB1639" s="24" t="b">
        <v>0</v>
      </c>
      <c r="AC1639" s="61"/>
    </row>
    <row r="1640" spans="2:29" ht="13.7">
      <c r="B1640" s="24" t="s">
        <v>49</v>
      </c>
      <c r="C1640" s="24" t="s">
        <v>64</v>
      </c>
      <c r="D1640" s="24" t="s">
        <v>75</v>
      </c>
      <c r="E1640" s="24">
        <v>210</v>
      </c>
      <c r="F1640" s="26">
        <v>46204</v>
      </c>
      <c r="G1640" s="24" t="s">
        <v>52</v>
      </c>
      <c r="H1640" s="24" t="s">
        <v>53</v>
      </c>
      <c r="I1640" s="24" t="s">
        <v>62</v>
      </c>
      <c r="J1640" s="24" t="s">
        <v>126</v>
      </c>
      <c r="K1640" s="24">
        <v>1</v>
      </c>
      <c r="L1640" s="24" t="s">
        <v>66</v>
      </c>
      <c r="M1640" s="26">
        <v>46209</v>
      </c>
      <c r="N1640" s="27">
        <v>46209.354166666664</v>
      </c>
      <c r="O1640" s="27">
        <v>46209.5</v>
      </c>
      <c r="P1640" s="24" t="s">
        <v>2810</v>
      </c>
      <c r="Q1640" s="24" t="s">
        <v>2811</v>
      </c>
      <c r="R1640" s="24" t="s">
        <v>328</v>
      </c>
      <c r="T1640" s="24" t="s">
        <v>62</v>
      </c>
      <c r="U1640" s="24" t="s">
        <v>169</v>
      </c>
      <c r="V1640" s="27">
        <v>46209.359027777777</v>
      </c>
      <c r="W1640" s="27">
        <v>46209.381944444445</v>
      </c>
      <c r="Z1640" s="24">
        <v>1</v>
      </c>
      <c r="AA1640" s="24" t="s">
        <v>58</v>
      </c>
      <c r="AB1640" s="24" t="b">
        <v>0</v>
      </c>
      <c r="AC1640" s="61"/>
    </row>
    <row r="1641" spans="2:29" ht="13.7">
      <c r="B1641" s="24" t="s">
        <v>49</v>
      </c>
      <c r="C1641" s="24" t="s">
        <v>64</v>
      </c>
      <c r="D1641" s="24" t="s">
        <v>75</v>
      </c>
      <c r="E1641" s="24">
        <v>210</v>
      </c>
      <c r="F1641" s="26">
        <v>46204</v>
      </c>
      <c r="G1641" s="24" t="s">
        <v>52</v>
      </c>
      <c r="H1641" s="24" t="s">
        <v>53</v>
      </c>
      <c r="I1641" s="24" t="s">
        <v>59</v>
      </c>
      <c r="J1641" s="24" t="s">
        <v>125</v>
      </c>
      <c r="K1641" s="24">
        <v>1</v>
      </c>
      <c r="L1641" s="24" t="s">
        <v>66</v>
      </c>
      <c r="M1641" s="26">
        <v>46214</v>
      </c>
      <c r="N1641" s="27">
        <v>46214.354166666664</v>
      </c>
      <c r="O1641" s="27">
        <v>46214.5</v>
      </c>
      <c r="V1641" s="27"/>
      <c r="W1641" s="27"/>
      <c r="X1641" s="24">
        <v>4</v>
      </c>
      <c r="Y1641" s="24">
        <v>0</v>
      </c>
      <c r="Z1641" s="24">
        <v>4</v>
      </c>
      <c r="AA1641" s="24" t="s">
        <v>58</v>
      </c>
      <c r="AB1641" s="24" t="b">
        <v>0</v>
      </c>
      <c r="AC1641" s="61">
        <v>0</v>
      </c>
    </row>
    <row r="1642" spans="2:29" ht="13.7">
      <c r="B1642" s="24" t="s">
        <v>49</v>
      </c>
      <c r="C1642" s="24" t="s">
        <v>64</v>
      </c>
      <c r="D1642" s="24" t="s">
        <v>75</v>
      </c>
      <c r="E1642" s="24">
        <v>210</v>
      </c>
      <c r="F1642" s="26">
        <v>46204</v>
      </c>
      <c r="G1642" s="24" t="s">
        <v>52</v>
      </c>
      <c r="H1642" s="24" t="s">
        <v>53</v>
      </c>
      <c r="I1642" s="24" t="s">
        <v>59</v>
      </c>
      <c r="J1642" s="24" t="s">
        <v>126</v>
      </c>
      <c r="K1642" s="24">
        <v>1</v>
      </c>
      <c r="L1642" s="24" t="s">
        <v>66</v>
      </c>
      <c r="M1642" s="26">
        <v>46214</v>
      </c>
      <c r="N1642" s="27">
        <v>46214.354166666664</v>
      </c>
      <c r="O1642" s="27">
        <v>46214.5</v>
      </c>
      <c r="P1642" s="24" t="s">
        <v>2812</v>
      </c>
      <c r="Q1642" s="24" t="s">
        <v>2813</v>
      </c>
      <c r="R1642" s="24" t="s">
        <v>281</v>
      </c>
      <c r="S1642" s="24" t="s">
        <v>156</v>
      </c>
      <c r="T1642" s="24" t="s">
        <v>59</v>
      </c>
      <c r="U1642" s="24" t="s">
        <v>580</v>
      </c>
      <c r="V1642" s="27">
        <v>46214.356944444444</v>
      </c>
      <c r="W1642" s="27">
        <v>46214.367361111108</v>
      </c>
      <c r="Z1642" s="24">
        <v>1</v>
      </c>
      <c r="AA1642" s="24" t="s">
        <v>58</v>
      </c>
      <c r="AB1642" s="24" t="b">
        <v>0</v>
      </c>
      <c r="AC1642" s="61"/>
    </row>
    <row r="1643" spans="2:29" ht="13.7">
      <c r="B1643" s="24" t="s">
        <v>49</v>
      </c>
      <c r="C1643" s="24" t="s">
        <v>64</v>
      </c>
      <c r="D1643" s="24" t="s">
        <v>75</v>
      </c>
      <c r="E1643" s="24">
        <v>210</v>
      </c>
      <c r="F1643" s="26">
        <v>46204</v>
      </c>
      <c r="G1643" s="24" t="s">
        <v>52</v>
      </c>
      <c r="H1643" s="24" t="s">
        <v>53</v>
      </c>
      <c r="I1643" s="24" t="s">
        <v>59</v>
      </c>
      <c r="J1643" s="24" t="s">
        <v>126</v>
      </c>
      <c r="K1643" s="24">
        <v>1</v>
      </c>
      <c r="L1643" s="24" t="s">
        <v>66</v>
      </c>
      <c r="M1643" s="26">
        <v>46214</v>
      </c>
      <c r="N1643" s="27">
        <v>46214.354166666664</v>
      </c>
      <c r="O1643" s="27">
        <v>46214.5</v>
      </c>
      <c r="P1643" s="24" t="s">
        <v>2814</v>
      </c>
      <c r="Q1643" s="24" t="s">
        <v>2815</v>
      </c>
      <c r="R1643" s="24" t="s">
        <v>281</v>
      </c>
      <c r="T1643" s="24" t="s">
        <v>59</v>
      </c>
      <c r="U1643" s="24" t="s">
        <v>580</v>
      </c>
      <c r="V1643" s="27">
        <v>46214.46875</v>
      </c>
      <c r="W1643" s="27">
        <v>46214.48333333333</v>
      </c>
      <c r="Z1643" s="24">
        <v>1</v>
      </c>
      <c r="AA1643" s="24" t="s">
        <v>58</v>
      </c>
      <c r="AB1643" s="24" t="b">
        <v>0</v>
      </c>
      <c r="AC1643" s="61"/>
    </row>
    <row r="1644" spans="2:29" ht="13.7">
      <c r="B1644" s="24" t="s">
        <v>49</v>
      </c>
      <c r="C1644" s="24" t="s">
        <v>64</v>
      </c>
      <c r="D1644" s="24" t="s">
        <v>75</v>
      </c>
      <c r="E1644" s="24">
        <v>210</v>
      </c>
      <c r="F1644" s="26">
        <v>46204</v>
      </c>
      <c r="G1644" s="24" t="s">
        <v>52</v>
      </c>
      <c r="H1644" s="24" t="s">
        <v>53</v>
      </c>
      <c r="I1644" s="24" t="s">
        <v>59</v>
      </c>
      <c r="J1644" s="24" t="s">
        <v>126</v>
      </c>
      <c r="K1644" s="24">
        <v>1</v>
      </c>
      <c r="L1644" s="24" t="s">
        <v>66</v>
      </c>
      <c r="M1644" s="26">
        <v>46214</v>
      </c>
      <c r="N1644" s="27">
        <v>46214.354166666664</v>
      </c>
      <c r="O1644" s="27">
        <v>46214.5</v>
      </c>
      <c r="P1644" s="24" t="s">
        <v>2816</v>
      </c>
      <c r="Q1644" s="24" t="s">
        <v>2817</v>
      </c>
      <c r="R1644" s="24" t="s">
        <v>284</v>
      </c>
      <c r="T1644" s="24" t="s">
        <v>59</v>
      </c>
      <c r="U1644" s="24" t="s">
        <v>580</v>
      </c>
      <c r="V1644" s="27">
        <v>46214.397222222222</v>
      </c>
      <c r="W1644" s="27">
        <v>46214.415277777778</v>
      </c>
      <c r="Z1644" s="24">
        <v>1</v>
      </c>
      <c r="AA1644" s="24" t="s">
        <v>58</v>
      </c>
      <c r="AB1644" s="24" t="b">
        <v>0</v>
      </c>
      <c r="AC1644" s="61"/>
    </row>
    <row r="1645" spans="2:29" ht="13.7">
      <c r="B1645" s="24" t="s">
        <v>49</v>
      </c>
      <c r="C1645" s="24" t="s">
        <v>64</v>
      </c>
      <c r="D1645" s="24" t="s">
        <v>75</v>
      </c>
      <c r="E1645" s="24">
        <v>210</v>
      </c>
      <c r="F1645" s="26">
        <v>46204</v>
      </c>
      <c r="G1645" s="24" t="s">
        <v>52</v>
      </c>
      <c r="H1645" s="24" t="s">
        <v>53</v>
      </c>
      <c r="I1645" s="24" t="s">
        <v>59</v>
      </c>
      <c r="J1645" s="24" t="s">
        <v>126</v>
      </c>
      <c r="K1645" s="24">
        <v>1</v>
      </c>
      <c r="L1645" s="24" t="s">
        <v>66</v>
      </c>
      <c r="M1645" s="26">
        <v>46214</v>
      </c>
      <c r="N1645" s="27">
        <v>46214.354166666664</v>
      </c>
      <c r="O1645" s="27">
        <v>46214.5</v>
      </c>
      <c r="P1645" s="24" t="s">
        <v>2818</v>
      </c>
      <c r="Q1645" s="24" t="s">
        <v>2819</v>
      </c>
      <c r="R1645" s="24" t="s">
        <v>284</v>
      </c>
      <c r="T1645" s="24" t="s">
        <v>59</v>
      </c>
      <c r="U1645" s="24" t="s">
        <v>580</v>
      </c>
      <c r="V1645" s="27">
        <v>46214.429166666669</v>
      </c>
      <c r="W1645" s="27">
        <v>46214.440972222219</v>
      </c>
      <c r="Z1645" s="24">
        <v>1</v>
      </c>
      <c r="AA1645" s="24" t="s">
        <v>58</v>
      </c>
      <c r="AB1645" s="24" t="b">
        <v>0</v>
      </c>
      <c r="AC1645" s="61"/>
    </row>
    <row r="1646" spans="2:29" ht="13.7">
      <c r="B1646" s="24" t="s">
        <v>49</v>
      </c>
      <c r="C1646" s="24" t="s">
        <v>64</v>
      </c>
      <c r="D1646" s="24" t="s">
        <v>75</v>
      </c>
      <c r="E1646" s="24">
        <v>210</v>
      </c>
      <c r="F1646" s="26">
        <v>46235</v>
      </c>
      <c r="G1646" s="24" t="s">
        <v>52</v>
      </c>
      <c r="H1646" s="24" t="s">
        <v>53</v>
      </c>
      <c r="I1646" s="24" t="s">
        <v>68</v>
      </c>
      <c r="J1646" s="24" t="s">
        <v>125</v>
      </c>
      <c r="K1646" s="24">
        <v>1</v>
      </c>
      <c r="L1646" s="24" t="s">
        <v>66</v>
      </c>
      <c r="M1646" s="26">
        <v>46236</v>
      </c>
      <c r="N1646" s="27">
        <v>46236.333333333336</v>
      </c>
      <c r="O1646" s="27">
        <v>46236.479166666664</v>
      </c>
      <c r="V1646" s="27"/>
      <c r="W1646" s="27"/>
      <c r="X1646" s="24">
        <v>4</v>
      </c>
      <c r="Y1646" s="24">
        <v>0</v>
      </c>
      <c r="Z1646" s="24">
        <v>4</v>
      </c>
      <c r="AA1646" s="24" t="s">
        <v>60</v>
      </c>
      <c r="AB1646" s="24" t="b">
        <v>0</v>
      </c>
      <c r="AC1646" s="61">
        <v>0</v>
      </c>
    </row>
    <row r="1647" spans="2:29" ht="13.7">
      <c r="B1647" s="24" t="s">
        <v>49</v>
      </c>
      <c r="C1647" s="24" t="s">
        <v>64</v>
      </c>
      <c r="D1647" s="24" t="s">
        <v>75</v>
      </c>
      <c r="E1647" s="24">
        <v>210</v>
      </c>
      <c r="F1647" s="26">
        <v>46235</v>
      </c>
      <c r="G1647" s="24" t="s">
        <v>52</v>
      </c>
      <c r="H1647" s="24" t="s">
        <v>53</v>
      </c>
      <c r="I1647" s="24" t="s">
        <v>68</v>
      </c>
      <c r="J1647" s="24" t="s">
        <v>126</v>
      </c>
      <c r="K1647" s="24">
        <v>1</v>
      </c>
      <c r="L1647" s="24" t="s">
        <v>66</v>
      </c>
      <c r="M1647" s="26">
        <v>46236</v>
      </c>
      <c r="N1647" s="27">
        <v>46236.333333333336</v>
      </c>
      <c r="O1647" s="27">
        <v>46236.479166666664</v>
      </c>
      <c r="P1647" s="24" t="s">
        <v>2820</v>
      </c>
      <c r="Q1647" s="24" t="s">
        <v>2821</v>
      </c>
      <c r="R1647" s="24" t="s">
        <v>323</v>
      </c>
      <c r="S1647" s="24" t="s">
        <v>160</v>
      </c>
      <c r="T1647" s="24" t="s">
        <v>68</v>
      </c>
      <c r="U1647" s="24" t="s">
        <v>191</v>
      </c>
      <c r="V1647" s="27">
        <v>46236.37222222222</v>
      </c>
      <c r="W1647" s="27">
        <v>46236.386111111111</v>
      </c>
      <c r="Z1647" s="24">
        <v>1</v>
      </c>
      <c r="AA1647" s="24" t="s">
        <v>60</v>
      </c>
      <c r="AB1647" s="24" t="b">
        <v>0</v>
      </c>
      <c r="AC1647" s="61"/>
    </row>
    <row r="1648" spans="2:29" ht="13.7">
      <c r="B1648" s="24" t="s">
        <v>49</v>
      </c>
      <c r="C1648" s="24" t="s">
        <v>64</v>
      </c>
      <c r="D1648" s="24" t="s">
        <v>75</v>
      </c>
      <c r="E1648" s="24">
        <v>210</v>
      </c>
      <c r="F1648" s="26">
        <v>46235</v>
      </c>
      <c r="G1648" s="24" t="s">
        <v>52</v>
      </c>
      <c r="H1648" s="24" t="s">
        <v>53</v>
      </c>
      <c r="I1648" s="24" t="s">
        <v>68</v>
      </c>
      <c r="J1648" s="24" t="s">
        <v>126</v>
      </c>
      <c r="K1648" s="24">
        <v>1</v>
      </c>
      <c r="L1648" s="24" t="s">
        <v>66</v>
      </c>
      <c r="M1648" s="26">
        <v>46236</v>
      </c>
      <c r="N1648" s="27">
        <v>46236.333333333336</v>
      </c>
      <c r="O1648" s="27">
        <v>46236.479166666664</v>
      </c>
      <c r="P1648" s="24" t="s">
        <v>2822</v>
      </c>
      <c r="Q1648" s="24" t="s">
        <v>2823</v>
      </c>
      <c r="R1648" s="24" t="s">
        <v>633</v>
      </c>
      <c r="S1648" s="24" t="s">
        <v>152</v>
      </c>
      <c r="T1648" s="24" t="s">
        <v>68</v>
      </c>
      <c r="U1648" s="24" t="s">
        <v>191</v>
      </c>
      <c r="V1648" s="27">
        <v>46236.340277777781</v>
      </c>
      <c r="W1648" s="27">
        <v>46236.35833333333</v>
      </c>
      <c r="Z1648" s="24">
        <v>1</v>
      </c>
      <c r="AA1648" s="24" t="s">
        <v>60</v>
      </c>
      <c r="AB1648" s="24" t="b">
        <v>0</v>
      </c>
      <c r="AC1648" s="61"/>
    </row>
    <row r="1649" spans="2:29" ht="13.7">
      <c r="B1649" s="24" t="s">
        <v>49</v>
      </c>
      <c r="C1649" s="24" t="s">
        <v>64</v>
      </c>
      <c r="D1649" s="24" t="s">
        <v>75</v>
      </c>
      <c r="E1649" s="24">
        <v>210</v>
      </c>
      <c r="F1649" s="26">
        <v>46235</v>
      </c>
      <c r="G1649" s="24" t="s">
        <v>52</v>
      </c>
      <c r="H1649" s="24" t="s">
        <v>53</v>
      </c>
      <c r="I1649" s="24" t="s">
        <v>68</v>
      </c>
      <c r="J1649" s="24" t="s">
        <v>126</v>
      </c>
      <c r="K1649" s="24">
        <v>1</v>
      </c>
      <c r="L1649" s="24" t="s">
        <v>66</v>
      </c>
      <c r="M1649" s="26">
        <v>46236</v>
      </c>
      <c r="N1649" s="27">
        <v>46236.333333333336</v>
      </c>
      <c r="O1649" s="27">
        <v>46236.479166666664</v>
      </c>
      <c r="P1649" s="24" t="s">
        <v>2824</v>
      </c>
      <c r="Q1649" s="24" t="s">
        <v>2825</v>
      </c>
      <c r="R1649" s="24" t="s">
        <v>636</v>
      </c>
      <c r="T1649" s="24" t="s">
        <v>68</v>
      </c>
      <c r="U1649" s="24" t="s">
        <v>191</v>
      </c>
      <c r="V1649" s="27">
        <v>46236.408333333333</v>
      </c>
      <c r="W1649" s="27">
        <v>46236.42291666667</v>
      </c>
      <c r="Z1649" s="24">
        <v>1</v>
      </c>
      <c r="AA1649" s="24" t="s">
        <v>60</v>
      </c>
      <c r="AB1649" s="24" t="b">
        <v>0</v>
      </c>
      <c r="AC1649" s="61"/>
    </row>
    <row r="1650" spans="2:29" ht="13.7">
      <c r="B1650" s="24" t="s">
        <v>49</v>
      </c>
      <c r="C1650" s="24" t="s">
        <v>64</v>
      </c>
      <c r="D1650" s="24" t="s">
        <v>75</v>
      </c>
      <c r="E1650" s="24">
        <v>210</v>
      </c>
      <c r="F1650" s="26">
        <v>46235</v>
      </c>
      <c r="G1650" s="24" t="s">
        <v>52</v>
      </c>
      <c r="H1650" s="24" t="s">
        <v>53</v>
      </c>
      <c r="I1650" s="24" t="s">
        <v>68</v>
      </c>
      <c r="J1650" s="24" t="s">
        <v>126</v>
      </c>
      <c r="K1650" s="24">
        <v>1</v>
      </c>
      <c r="L1650" s="24" t="s">
        <v>66</v>
      </c>
      <c r="M1650" s="26">
        <v>46236</v>
      </c>
      <c r="N1650" s="27">
        <v>46236.333333333336</v>
      </c>
      <c r="O1650" s="27">
        <v>46236.479166666664</v>
      </c>
      <c r="P1650" s="24" t="s">
        <v>2826</v>
      </c>
      <c r="Q1650" s="24" t="s">
        <v>2827</v>
      </c>
      <c r="R1650" s="24" t="s">
        <v>749</v>
      </c>
      <c r="T1650" s="24" t="s">
        <v>68</v>
      </c>
      <c r="U1650" s="24" t="s">
        <v>191</v>
      </c>
      <c r="V1650" s="27">
        <v>46236.448611111111</v>
      </c>
      <c r="W1650" s="27">
        <v>46236.462500000001</v>
      </c>
      <c r="Z1650" s="24">
        <v>1</v>
      </c>
      <c r="AA1650" s="24" t="s">
        <v>60</v>
      </c>
      <c r="AB1650" s="24" t="b">
        <v>0</v>
      </c>
      <c r="AC1650" s="61"/>
    </row>
    <row r="1651" spans="2:29" ht="13.7">
      <c r="B1651" s="24" t="s">
        <v>49</v>
      </c>
      <c r="C1651" s="24" t="s">
        <v>64</v>
      </c>
      <c r="D1651" s="24" t="s">
        <v>75</v>
      </c>
      <c r="E1651" s="24">
        <v>210</v>
      </c>
      <c r="F1651" s="26">
        <v>46235</v>
      </c>
      <c r="G1651" s="24" t="s">
        <v>52</v>
      </c>
      <c r="H1651" s="24" t="s">
        <v>53</v>
      </c>
      <c r="I1651" s="24" t="s">
        <v>54</v>
      </c>
      <c r="J1651" s="24" t="s">
        <v>125</v>
      </c>
      <c r="K1651" s="24">
        <v>1</v>
      </c>
      <c r="L1651" s="24" t="s">
        <v>66</v>
      </c>
      <c r="M1651" s="26">
        <v>46240</v>
      </c>
      <c r="N1651" s="27">
        <v>46240.375</v>
      </c>
      <c r="O1651" s="27">
        <v>46240.520833333336</v>
      </c>
      <c r="V1651" s="27"/>
      <c r="W1651" s="27"/>
      <c r="X1651" s="24">
        <v>4</v>
      </c>
      <c r="Y1651" s="24">
        <v>0</v>
      </c>
      <c r="Z1651" s="24">
        <v>4</v>
      </c>
      <c r="AA1651" s="24" t="s">
        <v>60</v>
      </c>
      <c r="AB1651" s="24" t="b">
        <v>0</v>
      </c>
      <c r="AC1651" s="61">
        <v>0</v>
      </c>
    </row>
    <row r="1652" spans="2:29" ht="13.7">
      <c r="B1652" s="24" t="s">
        <v>49</v>
      </c>
      <c r="C1652" s="24" t="s">
        <v>64</v>
      </c>
      <c r="D1652" s="24" t="s">
        <v>75</v>
      </c>
      <c r="E1652" s="24">
        <v>210</v>
      </c>
      <c r="F1652" s="26">
        <v>46235</v>
      </c>
      <c r="G1652" s="24" t="s">
        <v>52</v>
      </c>
      <c r="H1652" s="24" t="s">
        <v>53</v>
      </c>
      <c r="I1652" s="24" t="s">
        <v>54</v>
      </c>
      <c r="J1652" s="24" t="s">
        <v>126</v>
      </c>
      <c r="K1652" s="24">
        <v>1</v>
      </c>
      <c r="L1652" s="24" t="s">
        <v>66</v>
      </c>
      <c r="M1652" s="26">
        <v>46240</v>
      </c>
      <c r="N1652" s="27">
        <v>46240.375</v>
      </c>
      <c r="O1652" s="27">
        <v>46240.520833333336</v>
      </c>
      <c r="P1652" s="24" t="s">
        <v>2828</v>
      </c>
      <c r="Q1652" s="24" t="s">
        <v>2829</v>
      </c>
      <c r="R1652" s="24" t="s">
        <v>146</v>
      </c>
      <c r="T1652" s="24" t="s">
        <v>54</v>
      </c>
      <c r="U1652" s="24" t="s">
        <v>411</v>
      </c>
      <c r="V1652" s="27">
        <v>46240.379861111112</v>
      </c>
      <c r="W1652" s="27">
        <v>46240.394444444442</v>
      </c>
      <c r="Z1652" s="24">
        <v>1</v>
      </c>
      <c r="AA1652" s="24" t="s">
        <v>60</v>
      </c>
      <c r="AB1652" s="24" t="b">
        <v>0</v>
      </c>
      <c r="AC1652" s="61"/>
    </row>
    <row r="1653" spans="2:29" ht="13.7">
      <c r="B1653" s="24" t="s">
        <v>49</v>
      </c>
      <c r="C1653" s="24" t="s">
        <v>64</v>
      </c>
      <c r="D1653" s="24" t="s">
        <v>75</v>
      </c>
      <c r="E1653" s="24">
        <v>210</v>
      </c>
      <c r="F1653" s="26">
        <v>46235</v>
      </c>
      <c r="G1653" s="24" t="s">
        <v>52</v>
      </c>
      <c r="H1653" s="24" t="s">
        <v>53</v>
      </c>
      <c r="I1653" s="24" t="s">
        <v>54</v>
      </c>
      <c r="J1653" s="24" t="s">
        <v>126</v>
      </c>
      <c r="K1653" s="24">
        <v>1</v>
      </c>
      <c r="L1653" s="24" t="s">
        <v>66</v>
      </c>
      <c r="M1653" s="26">
        <v>46240</v>
      </c>
      <c r="N1653" s="27">
        <v>46240.375</v>
      </c>
      <c r="O1653" s="27">
        <v>46240.520833333336</v>
      </c>
      <c r="P1653" s="24" t="s">
        <v>2830</v>
      </c>
      <c r="Q1653" s="24" t="s">
        <v>2831</v>
      </c>
      <c r="R1653" s="24" t="s">
        <v>146</v>
      </c>
      <c r="T1653" s="24" t="s">
        <v>54</v>
      </c>
      <c r="U1653" s="24" t="s">
        <v>411</v>
      </c>
      <c r="V1653" s="27">
        <v>46240.415972222225</v>
      </c>
      <c r="W1653" s="27">
        <v>46240.434027777781</v>
      </c>
      <c r="Z1653" s="24">
        <v>1</v>
      </c>
      <c r="AA1653" s="24" t="s">
        <v>60</v>
      </c>
      <c r="AB1653" s="24" t="b">
        <v>0</v>
      </c>
      <c r="AC1653" s="61"/>
    </row>
    <row r="1654" spans="2:29" ht="13.7">
      <c r="B1654" s="24" t="s">
        <v>49</v>
      </c>
      <c r="C1654" s="24" t="s">
        <v>64</v>
      </c>
      <c r="D1654" s="24" t="s">
        <v>75</v>
      </c>
      <c r="E1654" s="24">
        <v>210</v>
      </c>
      <c r="F1654" s="26">
        <v>46235</v>
      </c>
      <c r="G1654" s="24" t="s">
        <v>52</v>
      </c>
      <c r="H1654" s="24" t="s">
        <v>53</v>
      </c>
      <c r="I1654" s="24" t="s">
        <v>54</v>
      </c>
      <c r="J1654" s="24" t="s">
        <v>126</v>
      </c>
      <c r="K1654" s="24">
        <v>1</v>
      </c>
      <c r="L1654" s="24" t="s">
        <v>66</v>
      </c>
      <c r="M1654" s="26">
        <v>46240</v>
      </c>
      <c r="N1654" s="27">
        <v>46240.375</v>
      </c>
      <c r="O1654" s="27">
        <v>46240.520833333336</v>
      </c>
      <c r="P1654" s="24" t="s">
        <v>2832</v>
      </c>
      <c r="Q1654" s="24" t="s">
        <v>2833</v>
      </c>
      <c r="R1654" s="24" t="s">
        <v>146</v>
      </c>
      <c r="T1654" s="24" t="s">
        <v>54</v>
      </c>
      <c r="U1654" s="24" t="s">
        <v>411</v>
      </c>
      <c r="V1654" s="27">
        <v>46240.48541666667</v>
      </c>
      <c r="W1654" s="27">
        <v>46240.499305555553</v>
      </c>
      <c r="Z1654" s="24">
        <v>1</v>
      </c>
      <c r="AA1654" s="24" t="s">
        <v>60</v>
      </c>
      <c r="AB1654" s="24" t="b">
        <v>0</v>
      </c>
      <c r="AC1654" s="61"/>
    </row>
    <row r="1655" spans="2:29" ht="13.7">
      <c r="B1655" s="24" t="s">
        <v>49</v>
      </c>
      <c r="C1655" s="24" t="s">
        <v>64</v>
      </c>
      <c r="D1655" s="24" t="s">
        <v>75</v>
      </c>
      <c r="E1655" s="24">
        <v>210</v>
      </c>
      <c r="F1655" s="26">
        <v>46235</v>
      </c>
      <c r="G1655" s="24" t="s">
        <v>52</v>
      </c>
      <c r="H1655" s="24" t="s">
        <v>53</v>
      </c>
      <c r="I1655" s="24" t="s">
        <v>54</v>
      </c>
      <c r="J1655" s="24" t="s">
        <v>126</v>
      </c>
      <c r="K1655" s="24">
        <v>1</v>
      </c>
      <c r="L1655" s="24" t="s">
        <v>66</v>
      </c>
      <c r="M1655" s="26">
        <v>46240</v>
      </c>
      <c r="N1655" s="27">
        <v>46240.375</v>
      </c>
      <c r="O1655" s="27">
        <v>46240.520833333336</v>
      </c>
      <c r="P1655" s="24" t="s">
        <v>2834</v>
      </c>
      <c r="Q1655" s="24" t="s">
        <v>2835</v>
      </c>
      <c r="R1655" s="24" t="s">
        <v>142</v>
      </c>
      <c r="S1655" s="24" t="s">
        <v>213</v>
      </c>
      <c r="T1655" s="24" t="s">
        <v>54</v>
      </c>
      <c r="U1655" s="24" t="s">
        <v>411</v>
      </c>
      <c r="V1655" s="27">
        <v>46240.450694444444</v>
      </c>
      <c r="W1655" s="27">
        <v>46240.465277777781</v>
      </c>
      <c r="Z1655" s="24">
        <v>1</v>
      </c>
      <c r="AA1655" s="24" t="s">
        <v>60</v>
      </c>
      <c r="AB1655" s="24" t="b">
        <v>0</v>
      </c>
      <c r="AC1655" s="61"/>
    </row>
    <row r="1656" spans="2:29" ht="13.7">
      <c r="B1656" s="24" t="s">
        <v>49</v>
      </c>
      <c r="C1656" s="24" t="s">
        <v>64</v>
      </c>
      <c r="D1656" s="24" t="s">
        <v>75</v>
      </c>
      <c r="E1656" s="24">
        <v>210</v>
      </c>
      <c r="F1656" s="26">
        <v>46235</v>
      </c>
      <c r="G1656" s="24" t="s">
        <v>52</v>
      </c>
      <c r="H1656" s="24" t="s">
        <v>53</v>
      </c>
      <c r="I1656" s="24" t="s">
        <v>59</v>
      </c>
      <c r="J1656" s="24" t="s">
        <v>125</v>
      </c>
      <c r="K1656" s="24">
        <v>1</v>
      </c>
      <c r="L1656" s="24" t="s">
        <v>66</v>
      </c>
      <c r="M1656" s="26">
        <v>46260</v>
      </c>
      <c r="N1656" s="27">
        <v>46260.333333333336</v>
      </c>
      <c r="O1656" s="27">
        <v>46260.479166666664</v>
      </c>
      <c r="V1656" s="27"/>
      <c r="W1656" s="27"/>
      <c r="X1656" s="24">
        <v>4</v>
      </c>
      <c r="Y1656" s="24">
        <v>0</v>
      </c>
      <c r="Z1656" s="24">
        <v>4</v>
      </c>
      <c r="AA1656" s="24" t="s">
        <v>60</v>
      </c>
      <c r="AB1656" s="24" t="b">
        <v>0</v>
      </c>
      <c r="AC1656" s="61">
        <v>0</v>
      </c>
    </row>
    <row r="1657" spans="2:29" ht="13.7">
      <c r="B1657" s="24" t="s">
        <v>49</v>
      </c>
      <c r="C1657" s="24" t="s">
        <v>64</v>
      </c>
      <c r="D1657" s="24" t="s">
        <v>75</v>
      </c>
      <c r="E1657" s="24">
        <v>210</v>
      </c>
      <c r="F1657" s="26">
        <v>46235</v>
      </c>
      <c r="G1657" s="24" t="s">
        <v>52</v>
      </c>
      <c r="H1657" s="24" t="s">
        <v>53</v>
      </c>
      <c r="I1657" s="24" t="s">
        <v>59</v>
      </c>
      <c r="J1657" s="24" t="s">
        <v>126</v>
      </c>
      <c r="K1657" s="24">
        <v>1</v>
      </c>
      <c r="L1657" s="24" t="s">
        <v>66</v>
      </c>
      <c r="M1657" s="26">
        <v>46260</v>
      </c>
      <c r="N1657" s="27">
        <v>46260.333333333336</v>
      </c>
      <c r="O1657" s="27">
        <v>46260.479166666664</v>
      </c>
      <c r="P1657" s="24" t="s">
        <v>2836</v>
      </c>
      <c r="Q1657" s="24" t="s">
        <v>2837</v>
      </c>
      <c r="R1657" s="24" t="s">
        <v>174</v>
      </c>
      <c r="T1657" s="24" t="s">
        <v>59</v>
      </c>
      <c r="U1657" s="24" t="s">
        <v>297</v>
      </c>
      <c r="V1657" s="27">
        <v>46260.446527777778</v>
      </c>
      <c r="W1657" s="27">
        <v>46260.460416666669</v>
      </c>
      <c r="Z1657" s="24">
        <v>1</v>
      </c>
      <c r="AA1657" s="24" t="s">
        <v>60</v>
      </c>
      <c r="AB1657" s="24" t="b">
        <v>0</v>
      </c>
      <c r="AC1657" s="61"/>
    </row>
    <row r="1658" spans="2:29" ht="13.7">
      <c r="B1658" s="24" t="s">
        <v>49</v>
      </c>
      <c r="C1658" s="24" t="s">
        <v>64</v>
      </c>
      <c r="D1658" s="24" t="s">
        <v>75</v>
      </c>
      <c r="E1658" s="24">
        <v>210</v>
      </c>
      <c r="F1658" s="26">
        <v>46235</v>
      </c>
      <c r="G1658" s="24" t="s">
        <v>52</v>
      </c>
      <c r="H1658" s="24" t="s">
        <v>53</v>
      </c>
      <c r="I1658" s="24" t="s">
        <v>59</v>
      </c>
      <c r="J1658" s="24" t="s">
        <v>126</v>
      </c>
      <c r="K1658" s="24">
        <v>1</v>
      </c>
      <c r="L1658" s="24" t="s">
        <v>66</v>
      </c>
      <c r="M1658" s="26">
        <v>46260</v>
      </c>
      <c r="N1658" s="27">
        <v>46260.333333333336</v>
      </c>
      <c r="O1658" s="27">
        <v>46260.479166666664</v>
      </c>
      <c r="P1658" s="24" t="s">
        <v>2838</v>
      </c>
      <c r="Q1658" s="24" t="s">
        <v>2839</v>
      </c>
      <c r="R1658" s="24" t="s">
        <v>284</v>
      </c>
      <c r="S1658" s="24" t="s">
        <v>152</v>
      </c>
      <c r="T1658" s="24" t="s">
        <v>59</v>
      </c>
      <c r="U1658" s="24" t="s">
        <v>297</v>
      </c>
      <c r="V1658" s="27">
        <v>46260.336805555555</v>
      </c>
      <c r="W1658" s="27">
        <v>46260.355555555558</v>
      </c>
      <c r="Z1658" s="24">
        <v>1</v>
      </c>
      <c r="AA1658" s="24" t="s">
        <v>60</v>
      </c>
      <c r="AB1658" s="24" t="b">
        <v>0</v>
      </c>
      <c r="AC1658" s="61"/>
    </row>
    <row r="1659" spans="2:29" ht="13.7">
      <c r="B1659" s="24" t="s">
        <v>49</v>
      </c>
      <c r="C1659" s="24" t="s">
        <v>64</v>
      </c>
      <c r="D1659" s="24" t="s">
        <v>75</v>
      </c>
      <c r="E1659" s="24">
        <v>210</v>
      </c>
      <c r="F1659" s="26">
        <v>46235</v>
      </c>
      <c r="G1659" s="24" t="s">
        <v>52</v>
      </c>
      <c r="H1659" s="24" t="s">
        <v>53</v>
      </c>
      <c r="I1659" s="24" t="s">
        <v>59</v>
      </c>
      <c r="J1659" s="24" t="s">
        <v>126</v>
      </c>
      <c r="K1659" s="24">
        <v>1</v>
      </c>
      <c r="L1659" s="24" t="s">
        <v>66</v>
      </c>
      <c r="M1659" s="26">
        <v>46260</v>
      </c>
      <c r="N1659" s="27">
        <v>46260.333333333336</v>
      </c>
      <c r="O1659" s="27">
        <v>46260.479166666664</v>
      </c>
      <c r="P1659" s="24" t="s">
        <v>2840</v>
      </c>
      <c r="Q1659" s="24" t="s">
        <v>2841</v>
      </c>
      <c r="R1659" s="24" t="s">
        <v>281</v>
      </c>
      <c r="T1659" s="24" t="s">
        <v>59</v>
      </c>
      <c r="U1659" s="24" t="s">
        <v>297</v>
      </c>
      <c r="V1659" s="27">
        <v>46260.412499999999</v>
      </c>
      <c r="W1659" s="27">
        <v>46260.432638888888</v>
      </c>
      <c r="Z1659" s="24">
        <v>1</v>
      </c>
      <c r="AA1659" s="24" t="s">
        <v>60</v>
      </c>
      <c r="AB1659" s="24" t="b">
        <v>0</v>
      </c>
      <c r="AC1659" s="61"/>
    </row>
    <row r="1660" spans="2:29" ht="13.7">
      <c r="B1660" s="24" t="s">
        <v>49</v>
      </c>
      <c r="C1660" s="24" t="s">
        <v>64</v>
      </c>
      <c r="D1660" s="24" t="s">
        <v>75</v>
      </c>
      <c r="E1660" s="24">
        <v>210</v>
      </c>
      <c r="F1660" s="26">
        <v>46235</v>
      </c>
      <c r="G1660" s="24" t="s">
        <v>52</v>
      </c>
      <c r="H1660" s="24" t="s">
        <v>53</v>
      </c>
      <c r="I1660" s="24" t="s">
        <v>59</v>
      </c>
      <c r="J1660" s="24" t="s">
        <v>126</v>
      </c>
      <c r="K1660" s="24">
        <v>1</v>
      </c>
      <c r="L1660" s="24" t="s">
        <v>66</v>
      </c>
      <c r="M1660" s="26">
        <v>46260</v>
      </c>
      <c r="N1660" s="27">
        <v>46260.333333333336</v>
      </c>
      <c r="O1660" s="27">
        <v>46260.479166666664</v>
      </c>
      <c r="P1660" s="24" t="s">
        <v>2842</v>
      </c>
      <c r="Q1660" s="24" t="s">
        <v>2843</v>
      </c>
      <c r="R1660" s="24" t="s">
        <v>217</v>
      </c>
      <c r="S1660" s="24" t="s">
        <v>213</v>
      </c>
      <c r="T1660" s="24" t="s">
        <v>59</v>
      </c>
      <c r="U1660" s="24" t="s">
        <v>297</v>
      </c>
      <c r="V1660" s="27">
        <v>46260.37777777778</v>
      </c>
      <c r="W1660" s="27">
        <v>46260.397916666669</v>
      </c>
      <c r="Z1660" s="24">
        <v>1</v>
      </c>
      <c r="AA1660" s="24" t="s">
        <v>60</v>
      </c>
      <c r="AB1660" s="24" t="b">
        <v>0</v>
      </c>
      <c r="AC1660" s="61"/>
    </row>
    <row r="1661" spans="2:29" ht="13.7">
      <c r="B1661" s="24" t="s">
        <v>49</v>
      </c>
      <c r="C1661" s="24" t="s">
        <v>64</v>
      </c>
      <c r="D1661" s="24" t="s">
        <v>75</v>
      </c>
      <c r="E1661" s="24">
        <v>240</v>
      </c>
      <c r="F1661" s="26">
        <v>46174</v>
      </c>
      <c r="G1661" s="24" t="s">
        <v>52</v>
      </c>
      <c r="H1661" s="24" t="s">
        <v>53</v>
      </c>
      <c r="I1661" s="24" t="s">
        <v>59</v>
      </c>
      <c r="J1661" s="24" t="s">
        <v>125</v>
      </c>
      <c r="K1661" s="24">
        <v>1</v>
      </c>
      <c r="L1661" s="24" t="s">
        <v>66</v>
      </c>
      <c r="M1661" s="26">
        <v>46184</v>
      </c>
      <c r="N1661" s="27">
        <v>46184.333333333336</v>
      </c>
      <c r="O1661" s="27">
        <v>46184.5</v>
      </c>
      <c r="V1661" s="27"/>
      <c r="W1661" s="27"/>
      <c r="X1661" s="24">
        <v>4</v>
      </c>
      <c r="Y1661" s="24">
        <v>0</v>
      </c>
      <c r="Z1661" s="24">
        <v>4</v>
      </c>
      <c r="AA1661" s="24" t="s">
        <v>56</v>
      </c>
      <c r="AB1661" s="24" t="b">
        <v>0</v>
      </c>
      <c r="AC1661" s="61">
        <v>0</v>
      </c>
    </row>
    <row r="1662" spans="2:29" ht="13.7">
      <c r="B1662" s="24" t="s">
        <v>49</v>
      </c>
      <c r="C1662" s="24" t="s">
        <v>64</v>
      </c>
      <c r="D1662" s="24" t="s">
        <v>75</v>
      </c>
      <c r="E1662" s="24">
        <v>240</v>
      </c>
      <c r="F1662" s="26">
        <v>46174</v>
      </c>
      <c r="G1662" s="24" t="s">
        <v>52</v>
      </c>
      <c r="H1662" s="24" t="s">
        <v>53</v>
      </c>
      <c r="I1662" s="24" t="s">
        <v>59</v>
      </c>
      <c r="J1662" s="24" t="s">
        <v>126</v>
      </c>
      <c r="K1662" s="24">
        <v>1</v>
      </c>
      <c r="L1662" s="24" t="s">
        <v>66</v>
      </c>
      <c r="M1662" s="26">
        <v>46184</v>
      </c>
      <c r="N1662" s="27">
        <v>46184.333333333336</v>
      </c>
      <c r="O1662" s="27">
        <v>46184.5</v>
      </c>
      <c r="P1662" s="24" t="s">
        <v>2844</v>
      </c>
      <c r="Q1662" s="24" t="s">
        <v>2845</v>
      </c>
      <c r="R1662" s="24" t="s">
        <v>281</v>
      </c>
      <c r="T1662" s="24" t="s">
        <v>59</v>
      </c>
      <c r="U1662" s="24" t="s">
        <v>179</v>
      </c>
      <c r="V1662" s="27">
        <v>46184.46597222222</v>
      </c>
      <c r="W1662" s="27">
        <v>46184.484722222223</v>
      </c>
      <c r="Z1662" s="24">
        <v>1</v>
      </c>
      <c r="AA1662" s="24" t="s">
        <v>56</v>
      </c>
      <c r="AB1662" s="24" t="b">
        <v>0</v>
      </c>
      <c r="AC1662" s="61"/>
    </row>
    <row r="1663" spans="2:29" ht="13.7">
      <c r="B1663" s="24" t="s">
        <v>49</v>
      </c>
      <c r="C1663" s="24" t="s">
        <v>64</v>
      </c>
      <c r="D1663" s="24" t="s">
        <v>75</v>
      </c>
      <c r="E1663" s="24">
        <v>240</v>
      </c>
      <c r="F1663" s="26">
        <v>46174</v>
      </c>
      <c r="G1663" s="24" t="s">
        <v>52</v>
      </c>
      <c r="H1663" s="24" t="s">
        <v>53</v>
      </c>
      <c r="I1663" s="24" t="s">
        <v>59</v>
      </c>
      <c r="J1663" s="24" t="s">
        <v>126</v>
      </c>
      <c r="K1663" s="24">
        <v>1</v>
      </c>
      <c r="L1663" s="24" t="s">
        <v>66</v>
      </c>
      <c r="M1663" s="26">
        <v>46184</v>
      </c>
      <c r="N1663" s="27">
        <v>46184.333333333336</v>
      </c>
      <c r="O1663" s="27">
        <v>46184.5</v>
      </c>
      <c r="P1663" s="24" t="s">
        <v>2846</v>
      </c>
      <c r="Q1663" s="24" t="s">
        <v>2847</v>
      </c>
      <c r="R1663" s="24" t="s">
        <v>168</v>
      </c>
      <c r="T1663" s="24" t="s">
        <v>59</v>
      </c>
      <c r="U1663" s="24" t="s">
        <v>179</v>
      </c>
      <c r="V1663" s="27">
        <v>46184.376388888886</v>
      </c>
      <c r="W1663" s="27">
        <v>46184.4</v>
      </c>
      <c r="Z1663" s="24">
        <v>1</v>
      </c>
      <c r="AA1663" s="24" t="s">
        <v>56</v>
      </c>
      <c r="AB1663" s="24" t="b">
        <v>0</v>
      </c>
      <c r="AC1663" s="61"/>
    </row>
    <row r="1664" spans="2:29" ht="13.7">
      <c r="B1664" s="24" t="s">
        <v>49</v>
      </c>
      <c r="C1664" s="24" t="s">
        <v>64</v>
      </c>
      <c r="D1664" s="24" t="s">
        <v>75</v>
      </c>
      <c r="E1664" s="24">
        <v>240</v>
      </c>
      <c r="F1664" s="26">
        <v>46174</v>
      </c>
      <c r="G1664" s="24" t="s">
        <v>52</v>
      </c>
      <c r="H1664" s="24" t="s">
        <v>53</v>
      </c>
      <c r="I1664" s="24" t="s">
        <v>59</v>
      </c>
      <c r="J1664" s="24" t="s">
        <v>126</v>
      </c>
      <c r="K1664" s="24">
        <v>1</v>
      </c>
      <c r="L1664" s="24" t="s">
        <v>66</v>
      </c>
      <c r="M1664" s="26">
        <v>46184</v>
      </c>
      <c r="N1664" s="27">
        <v>46184.333333333336</v>
      </c>
      <c r="O1664" s="27">
        <v>46184.5</v>
      </c>
      <c r="P1664" s="24" t="s">
        <v>2848</v>
      </c>
      <c r="Q1664" s="24" t="s">
        <v>2849</v>
      </c>
      <c r="R1664" s="24" t="s">
        <v>281</v>
      </c>
      <c r="S1664" s="24" t="s">
        <v>160</v>
      </c>
      <c r="T1664" s="24" t="s">
        <v>59</v>
      </c>
      <c r="U1664" s="24" t="s">
        <v>179</v>
      </c>
      <c r="V1664" s="27">
        <v>46184.422222222223</v>
      </c>
      <c r="W1664" s="27">
        <v>46184.444444444445</v>
      </c>
      <c r="Z1664" s="24">
        <v>1</v>
      </c>
      <c r="AA1664" s="24" t="s">
        <v>56</v>
      </c>
      <c r="AB1664" s="24" t="b">
        <v>0</v>
      </c>
      <c r="AC1664" s="61"/>
    </row>
    <row r="1665" spans="2:29" ht="13.7">
      <c r="B1665" s="24" t="s">
        <v>49</v>
      </c>
      <c r="C1665" s="24" t="s">
        <v>64</v>
      </c>
      <c r="D1665" s="24" t="s">
        <v>75</v>
      </c>
      <c r="E1665" s="24">
        <v>240</v>
      </c>
      <c r="F1665" s="26">
        <v>46174</v>
      </c>
      <c r="G1665" s="24" t="s">
        <v>52</v>
      </c>
      <c r="H1665" s="24" t="s">
        <v>53</v>
      </c>
      <c r="I1665" s="24" t="s">
        <v>59</v>
      </c>
      <c r="J1665" s="24" t="s">
        <v>126</v>
      </c>
      <c r="K1665" s="24">
        <v>1</v>
      </c>
      <c r="L1665" s="24" t="s">
        <v>66</v>
      </c>
      <c r="M1665" s="26">
        <v>46184</v>
      </c>
      <c r="N1665" s="27">
        <v>46184.333333333336</v>
      </c>
      <c r="O1665" s="27">
        <v>46184.5</v>
      </c>
      <c r="P1665" s="24" t="s">
        <v>2850</v>
      </c>
      <c r="Q1665" s="24" t="s">
        <v>2851</v>
      </c>
      <c r="R1665" s="24" t="s">
        <v>284</v>
      </c>
      <c r="T1665" s="24" t="s">
        <v>59</v>
      </c>
      <c r="U1665" s="24" t="s">
        <v>179</v>
      </c>
      <c r="V1665" s="27">
        <v>46184.335416666669</v>
      </c>
      <c r="W1665" s="27">
        <v>46184.362500000003</v>
      </c>
      <c r="Z1665" s="24">
        <v>1</v>
      </c>
      <c r="AA1665" s="24" t="s">
        <v>56</v>
      </c>
      <c r="AB1665" s="24" t="b">
        <v>0</v>
      </c>
      <c r="AC1665" s="61"/>
    </row>
    <row r="1666" spans="2:29" ht="13.7">
      <c r="B1666" s="24" t="s">
        <v>49</v>
      </c>
      <c r="C1666" s="24" t="s">
        <v>64</v>
      </c>
      <c r="D1666" s="24" t="s">
        <v>75</v>
      </c>
      <c r="E1666" s="24">
        <v>240</v>
      </c>
      <c r="F1666" s="26">
        <v>46174</v>
      </c>
      <c r="G1666" s="24" t="s">
        <v>52</v>
      </c>
      <c r="H1666" s="24" t="s">
        <v>53</v>
      </c>
      <c r="I1666" s="24" t="s">
        <v>59</v>
      </c>
      <c r="J1666" s="24" t="s">
        <v>125</v>
      </c>
      <c r="K1666" s="24">
        <v>1</v>
      </c>
      <c r="L1666" s="24" t="s">
        <v>66</v>
      </c>
      <c r="M1666" s="26">
        <v>46189</v>
      </c>
      <c r="N1666" s="27">
        <v>46189.375</v>
      </c>
      <c r="O1666" s="27">
        <v>46189.541666666664</v>
      </c>
      <c r="V1666" s="27"/>
      <c r="W1666" s="27"/>
      <c r="X1666" s="24">
        <v>4</v>
      </c>
      <c r="Y1666" s="24">
        <v>0</v>
      </c>
      <c r="Z1666" s="24">
        <v>4</v>
      </c>
      <c r="AA1666" s="24" t="s">
        <v>56</v>
      </c>
      <c r="AB1666" s="24" t="b">
        <v>0</v>
      </c>
      <c r="AC1666" s="61">
        <v>0</v>
      </c>
    </row>
    <row r="1667" spans="2:29" ht="13.7">
      <c r="B1667" s="24" t="s">
        <v>49</v>
      </c>
      <c r="C1667" s="24" t="s">
        <v>64</v>
      </c>
      <c r="D1667" s="24" t="s">
        <v>75</v>
      </c>
      <c r="E1667" s="24">
        <v>240</v>
      </c>
      <c r="F1667" s="26">
        <v>46174</v>
      </c>
      <c r="G1667" s="24" t="s">
        <v>52</v>
      </c>
      <c r="H1667" s="24" t="s">
        <v>53</v>
      </c>
      <c r="I1667" s="24" t="s">
        <v>59</v>
      </c>
      <c r="J1667" s="24" t="s">
        <v>126</v>
      </c>
      <c r="K1667" s="24">
        <v>1</v>
      </c>
      <c r="L1667" s="24" t="s">
        <v>66</v>
      </c>
      <c r="M1667" s="26">
        <v>46189</v>
      </c>
      <c r="N1667" s="27">
        <v>46189.375</v>
      </c>
      <c r="O1667" s="27">
        <v>46189.541666666664</v>
      </c>
      <c r="P1667" s="24" t="s">
        <v>2852</v>
      </c>
      <c r="Q1667" s="24" t="s">
        <v>2853</v>
      </c>
      <c r="R1667" s="24" t="s">
        <v>174</v>
      </c>
      <c r="T1667" s="24" t="s">
        <v>59</v>
      </c>
      <c r="U1667" s="24" t="s">
        <v>250</v>
      </c>
      <c r="V1667" s="27">
        <v>46189.420138888891</v>
      </c>
      <c r="W1667" s="27">
        <v>46189.443749999999</v>
      </c>
      <c r="Z1667" s="24">
        <v>1</v>
      </c>
      <c r="AA1667" s="24" t="s">
        <v>56</v>
      </c>
      <c r="AB1667" s="24" t="b">
        <v>0</v>
      </c>
      <c r="AC1667" s="61"/>
    </row>
    <row r="1668" spans="2:29" ht="13.7">
      <c r="B1668" s="24" t="s">
        <v>49</v>
      </c>
      <c r="C1668" s="24" t="s">
        <v>64</v>
      </c>
      <c r="D1668" s="24" t="s">
        <v>75</v>
      </c>
      <c r="E1668" s="24">
        <v>240</v>
      </c>
      <c r="F1668" s="26">
        <v>46174</v>
      </c>
      <c r="G1668" s="24" t="s">
        <v>52</v>
      </c>
      <c r="H1668" s="24" t="s">
        <v>53</v>
      </c>
      <c r="I1668" s="24" t="s">
        <v>59</v>
      </c>
      <c r="J1668" s="24" t="s">
        <v>126</v>
      </c>
      <c r="K1668" s="24">
        <v>1</v>
      </c>
      <c r="L1668" s="24" t="s">
        <v>66</v>
      </c>
      <c r="M1668" s="26">
        <v>46189</v>
      </c>
      <c r="N1668" s="27">
        <v>46189.375</v>
      </c>
      <c r="O1668" s="27">
        <v>46189.541666666664</v>
      </c>
      <c r="P1668" s="24" t="s">
        <v>2854</v>
      </c>
      <c r="Q1668" s="24" t="s">
        <v>2855</v>
      </c>
      <c r="R1668" s="24" t="s">
        <v>284</v>
      </c>
      <c r="T1668" s="24" t="s">
        <v>59</v>
      </c>
      <c r="U1668" s="24" t="s">
        <v>250</v>
      </c>
      <c r="V1668" s="27">
        <v>46189.379861111112</v>
      </c>
      <c r="W1668" s="27">
        <v>46189.402777777781</v>
      </c>
      <c r="Z1668" s="24">
        <v>1</v>
      </c>
      <c r="AA1668" s="24" t="s">
        <v>56</v>
      </c>
      <c r="AB1668" s="24" t="b">
        <v>0</v>
      </c>
      <c r="AC1668" s="61"/>
    </row>
    <row r="1669" spans="2:29" ht="13.7">
      <c r="B1669" s="24" t="s">
        <v>49</v>
      </c>
      <c r="C1669" s="24" t="s">
        <v>64</v>
      </c>
      <c r="D1669" s="24" t="s">
        <v>75</v>
      </c>
      <c r="E1669" s="24">
        <v>240</v>
      </c>
      <c r="F1669" s="26">
        <v>46174</v>
      </c>
      <c r="G1669" s="24" t="s">
        <v>52</v>
      </c>
      <c r="H1669" s="24" t="s">
        <v>53</v>
      </c>
      <c r="I1669" s="24" t="s">
        <v>59</v>
      </c>
      <c r="J1669" s="24" t="s">
        <v>126</v>
      </c>
      <c r="K1669" s="24">
        <v>1</v>
      </c>
      <c r="L1669" s="24" t="s">
        <v>66</v>
      </c>
      <c r="M1669" s="26">
        <v>46189</v>
      </c>
      <c r="N1669" s="27">
        <v>46189.375</v>
      </c>
      <c r="O1669" s="27">
        <v>46189.541666666664</v>
      </c>
      <c r="P1669" s="24" t="s">
        <v>2856</v>
      </c>
      <c r="Q1669" s="24" t="s">
        <v>2857</v>
      </c>
      <c r="R1669" s="24" t="s">
        <v>174</v>
      </c>
      <c r="T1669" s="24" t="s">
        <v>59</v>
      </c>
      <c r="U1669" s="24" t="s">
        <v>250</v>
      </c>
      <c r="V1669" s="27">
        <v>46189.463194444441</v>
      </c>
      <c r="W1669" s="27">
        <v>46189.488888888889</v>
      </c>
      <c r="Z1669" s="24">
        <v>1</v>
      </c>
      <c r="AA1669" s="24" t="s">
        <v>56</v>
      </c>
      <c r="AB1669" s="24" t="b">
        <v>0</v>
      </c>
      <c r="AC1669" s="61"/>
    </row>
    <row r="1670" spans="2:29" ht="13.7">
      <c r="B1670" s="24" t="s">
        <v>49</v>
      </c>
      <c r="C1670" s="24" t="s">
        <v>64</v>
      </c>
      <c r="D1670" s="24" t="s">
        <v>75</v>
      </c>
      <c r="E1670" s="24">
        <v>240</v>
      </c>
      <c r="F1670" s="26">
        <v>46174</v>
      </c>
      <c r="G1670" s="24" t="s">
        <v>52</v>
      </c>
      <c r="H1670" s="24" t="s">
        <v>53</v>
      </c>
      <c r="I1670" s="24" t="s">
        <v>59</v>
      </c>
      <c r="J1670" s="24" t="s">
        <v>126</v>
      </c>
      <c r="K1670" s="24">
        <v>1</v>
      </c>
      <c r="L1670" s="24" t="s">
        <v>66</v>
      </c>
      <c r="M1670" s="26">
        <v>46189</v>
      </c>
      <c r="N1670" s="27">
        <v>46189.375</v>
      </c>
      <c r="O1670" s="27">
        <v>46189.541666666664</v>
      </c>
      <c r="P1670" s="24" t="s">
        <v>2858</v>
      </c>
      <c r="Q1670" s="24" t="s">
        <v>2859</v>
      </c>
      <c r="R1670" s="24" t="s">
        <v>168</v>
      </c>
      <c r="S1670" s="24" t="s">
        <v>156</v>
      </c>
      <c r="T1670" s="24" t="s">
        <v>59</v>
      </c>
      <c r="U1670" s="24" t="s">
        <v>250</v>
      </c>
      <c r="V1670" s="27">
        <v>46189.50277777778</v>
      </c>
      <c r="W1670" s="27">
        <v>46189.52847222222</v>
      </c>
      <c r="Z1670" s="24">
        <v>1</v>
      </c>
      <c r="AA1670" s="24" t="s">
        <v>56</v>
      </c>
      <c r="AB1670" s="24" t="b">
        <v>0</v>
      </c>
      <c r="AC1670" s="61"/>
    </row>
    <row r="1671" spans="2:29" ht="13.7">
      <c r="B1671" s="24" t="s">
        <v>49</v>
      </c>
      <c r="C1671" s="24" t="s">
        <v>64</v>
      </c>
      <c r="D1671" s="24" t="s">
        <v>75</v>
      </c>
      <c r="E1671" s="24">
        <v>240</v>
      </c>
      <c r="F1671" s="26">
        <v>46204</v>
      </c>
      <c r="G1671" s="24" t="s">
        <v>52</v>
      </c>
      <c r="H1671" s="24" t="s">
        <v>53</v>
      </c>
      <c r="I1671" s="24" t="s">
        <v>54</v>
      </c>
      <c r="J1671" s="24" t="s">
        <v>125</v>
      </c>
      <c r="K1671" s="24">
        <v>1</v>
      </c>
      <c r="L1671" s="24" t="s">
        <v>66</v>
      </c>
      <c r="M1671" s="26">
        <v>46221</v>
      </c>
      <c r="N1671" s="27">
        <v>46221.375</v>
      </c>
      <c r="O1671" s="27">
        <v>46221.541666666664</v>
      </c>
      <c r="V1671" s="27"/>
      <c r="W1671" s="27"/>
      <c r="X1671" s="24">
        <v>4</v>
      </c>
      <c r="Y1671" s="24">
        <v>0</v>
      </c>
      <c r="Z1671" s="24">
        <v>4</v>
      </c>
      <c r="AA1671" s="24" t="s">
        <v>58</v>
      </c>
      <c r="AB1671" s="24" t="b">
        <v>0</v>
      </c>
      <c r="AC1671" s="61">
        <v>0</v>
      </c>
    </row>
    <row r="1672" spans="2:29" ht="13.7">
      <c r="B1672" s="24" t="s">
        <v>49</v>
      </c>
      <c r="C1672" s="24" t="s">
        <v>64</v>
      </c>
      <c r="D1672" s="24" t="s">
        <v>75</v>
      </c>
      <c r="E1672" s="24">
        <v>240</v>
      </c>
      <c r="F1672" s="26">
        <v>46204</v>
      </c>
      <c r="G1672" s="24" t="s">
        <v>52</v>
      </c>
      <c r="H1672" s="24" t="s">
        <v>53</v>
      </c>
      <c r="I1672" s="24" t="s">
        <v>54</v>
      </c>
      <c r="J1672" s="24" t="s">
        <v>126</v>
      </c>
      <c r="K1672" s="24">
        <v>1</v>
      </c>
      <c r="L1672" s="24" t="s">
        <v>66</v>
      </c>
      <c r="M1672" s="26">
        <v>46221</v>
      </c>
      <c r="N1672" s="27">
        <v>46221.375</v>
      </c>
      <c r="O1672" s="27">
        <v>46221.541666666664</v>
      </c>
      <c r="P1672" s="24" t="s">
        <v>2860</v>
      </c>
      <c r="Q1672" s="24" t="s">
        <v>2861</v>
      </c>
      <c r="R1672" s="24" t="s">
        <v>190</v>
      </c>
      <c r="T1672" s="24" t="s">
        <v>54</v>
      </c>
      <c r="U1672" s="24" t="s">
        <v>179</v>
      </c>
      <c r="V1672" s="27">
        <v>46221.418055555558</v>
      </c>
      <c r="W1672" s="27">
        <v>46221.441666666666</v>
      </c>
      <c r="Z1672" s="24">
        <v>1</v>
      </c>
      <c r="AA1672" s="24" t="s">
        <v>58</v>
      </c>
      <c r="AB1672" s="24" t="b">
        <v>0</v>
      </c>
      <c r="AC1672" s="61"/>
    </row>
    <row r="1673" spans="2:29" ht="13.7">
      <c r="B1673" s="24" t="s">
        <v>49</v>
      </c>
      <c r="C1673" s="24" t="s">
        <v>64</v>
      </c>
      <c r="D1673" s="24" t="s">
        <v>75</v>
      </c>
      <c r="E1673" s="24">
        <v>240</v>
      </c>
      <c r="F1673" s="26">
        <v>46204</v>
      </c>
      <c r="G1673" s="24" t="s">
        <v>52</v>
      </c>
      <c r="H1673" s="24" t="s">
        <v>53</v>
      </c>
      <c r="I1673" s="24" t="s">
        <v>54</v>
      </c>
      <c r="J1673" s="24" t="s">
        <v>126</v>
      </c>
      <c r="K1673" s="24">
        <v>1</v>
      </c>
      <c r="L1673" s="24" t="s">
        <v>66</v>
      </c>
      <c r="M1673" s="26">
        <v>46221</v>
      </c>
      <c r="N1673" s="27">
        <v>46221.375</v>
      </c>
      <c r="O1673" s="27">
        <v>46221.541666666664</v>
      </c>
      <c r="P1673" s="24" t="s">
        <v>2862</v>
      </c>
      <c r="Q1673" s="24" t="s">
        <v>2863</v>
      </c>
      <c r="R1673" s="24" t="s">
        <v>142</v>
      </c>
      <c r="T1673" s="24" t="s">
        <v>54</v>
      </c>
      <c r="U1673" s="24" t="s">
        <v>179</v>
      </c>
      <c r="V1673" s="27">
        <v>46221.378472222219</v>
      </c>
      <c r="W1673" s="27">
        <v>46221.400694444441</v>
      </c>
      <c r="Z1673" s="24">
        <v>1</v>
      </c>
      <c r="AA1673" s="24" t="s">
        <v>58</v>
      </c>
      <c r="AB1673" s="24" t="b">
        <v>0</v>
      </c>
      <c r="AC1673" s="61"/>
    </row>
    <row r="1674" spans="2:29" ht="13.7">
      <c r="B1674" s="24" t="s">
        <v>49</v>
      </c>
      <c r="C1674" s="24" t="s">
        <v>64</v>
      </c>
      <c r="D1674" s="24" t="s">
        <v>75</v>
      </c>
      <c r="E1674" s="24">
        <v>240</v>
      </c>
      <c r="F1674" s="26">
        <v>46204</v>
      </c>
      <c r="G1674" s="24" t="s">
        <v>52</v>
      </c>
      <c r="H1674" s="24" t="s">
        <v>53</v>
      </c>
      <c r="I1674" s="24" t="s">
        <v>54</v>
      </c>
      <c r="J1674" s="24" t="s">
        <v>126</v>
      </c>
      <c r="K1674" s="24">
        <v>1</v>
      </c>
      <c r="L1674" s="24" t="s">
        <v>66</v>
      </c>
      <c r="M1674" s="26">
        <v>46221</v>
      </c>
      <c r="N1674" s="27">
        <v>46221.375</v>
      </c>
      <c r="O1674" s="27">
        <v>46221.541666666664</v>
      </c>
      <c r="P1674" s="24" t="s">
        <v>2864</v>
      </c>
      <c r="Q1674" s="24" t="s">
        <v>2865</v>
      </c>
      <c r="R1674" s="24" t="s">
        <v>146</v>
      </c>
      <c r="T1674" s="24" t="s">
        <v>54</v>
      </c>
      <c r="U1674" s="24" t="s">
        <v>179</v>
      </c>
      <c r="V1674" s="27">
        <v>46221.459722222222</v>
      </c>
      <c r="W1674" s="27">
        <v>46221.488194444442</v>
      </c>
      <c r="Z1674" s="24">
        <v>1</v>
      </c>
      <c r="AA1674" s="24" t="s">
        <v>58</v>
      </c>
      <c r="AB1674" s="24" t="b">
        <v>0</v>
      </c>
      <c r="AC1674" s="61"/>
    </row>
    <row r="1675" spans="2:29" ht="13.7">
      <c r="B1675" s="24" t="s">
        <v>49</v>
      </c>
      <c r="C1675" s="24" t="s">
        <v>64</v>
      </c>
      <c r="D1675" s="24" t="s">
        <v>75</v>
      </c>
      <c r="E1675" s="24">
        <v>240</v>
      </c>
      <c r="F1675" s="26">
        <v>46204</v>
      </c>
      <c r="G1675" s="24" t="s">
        <v>52</v>
      </c>
      <c r="H1675" s="24" t="s">
        <v>53</v>
      </c>
      <c r="I1675" s="24" t="s">
        <v>54</v>
      </c>
      <c r="J1675" s="24" t="s">
        <v>126</v>
      </c>
      <c r="K1675" s="24">
        <v>1</v>
      </c>
      <c r="L1675" s="24" t="s">
        <v>66</v>
      </c>
      <c r="M1675" s="26">
        <v>46221</v>
      </c>
      <c r="N1675" s="27">
        <v>46221.375</v>
      </c>
      <c r="O1675" s="27">
        <v>46221.541666666664</v>
      </c>
      <c r="P1675" s="24" t="s">
        <v>2866</v>
      </c>
      <c r="Q1675" s="24" t="s">
        <v>2867</v>
      </c>
      <c r="R1675" s="24" t="s">
        <v>190</v>
      </c>
      <c r="T1675" s="24" t="s">
        <v>54</v>
      </c>
      <c r="U1675" s="24" t="s">
        <v>179</v>
      </c>
      <c r="V1675" s="27">
        <v>46221.503472222219</v>
      </c>
      <c r="W1675" s="27">
        <v>46221.534722222219</v>
      </c>
      <c r="Z1675" s="24">
        <v>1</v>
      </c>
      <c r="AA1675" s="24" t="s">
        <v>58</v>
      </c>
      <c r="AB1675" s="24" t="b">
        <v>0</v>
      </c>
      <c r="AC1675" s="61"/>
    </row>
    <row r="1676" spans="2:29" ht="13.7">
      <c r="B1676" s="24" t="s">
        <v>49</v>
      </c>
      <c r="C1676" s="24" t="s">
        <v>64</v>
      </c>
      <c r="D1676" s="24" t="s">
        <v>75</v>
      </c>
      <c r="E1676" s="24">
        <v>240</v>
      </c>
      <c r="F1676" s="26">
        <v>46204</v>
      </c>
      <c r="G1676" s="24" t="s">
        <v>52</v>
      </c>
      <c r="H1676" s="24" t="s">
        <v>53</v>
      </c>
      <c r="I1676" s="24" t="s">
        <v>68</v>
      </c>
      <c r="J1676" s="24" t="s">
        <v>125</v>
      </c>
      <c r="K1676" s="24">
        <v>1</v>
      </c>
      <c r="L1676" s="24" t="s">
        <v>66</v>
      </c>
      <c r="M1676" s="26">
        <v>46227</v>
      </c>
      <c r="N1676" s="27">
        <v>46227.354166666664</v>
      </c>
      <c r="O1676" s="27">
        <v>46227.520833333336</v>
      </c>
      <c r="V1676" s="27"/>
      <c r="W1676" s="27"/>
      <c r="X1676" s="24">
        <v>4</v>
      </c>
      <c r="Y1676" s="24">
        <v>0</v>
      </c>
      <c r="Z1676" s="24">
        <v>4</v>
      </c>
      <c r="AA1676" s="24" t="s">
        <v>58</v>
      </c>
      <c r="AB1676" s="24" t="b">
        <v>0</v>
      </c>
      <c r="AC1676" s="61">
        <v>0</v>
      </c>
    </row>
    <row r="1677" spans="2:29" ht="13.7">
      <c r="B1677" s="24" t="s">
        <v>49</v>
      </c>
      <c r="C1677" s="24" t="s">
        <v>64</v>
      </c>
      <c r="D1677" s="24" t="s">
        <v>75</v>
      </c>
      <c r="E1677" s="24">
        <v>240</v>
      </c>
      <c r="F1677" s="26">
        <v>46204</v>
      </c>
      <c r="G1677" s="24" t="s">
        <v>52</v>
      </c>
      <c r="H1677" s="24" t="s">
        <v>53</v>
      </c>
      <c r="I1677" s="24" t="s">
        <v>68</v>
      </c>
      <c r="J1677" s="24" t="s">
        <v>126</v>
      </c>
      <c r="K1677" s="24">
        <v>1</v>
      </c>
      <c r="L1677" s="24" t="s">
        <v>66</v>
      </c>
      <c r="M1677" s="26">
        <v>46227</v>
      </c>
      <c r="N1677" s="27">
        <v>46227.354166666664</v>
      </c>
      <c r="O1677" s="27">
        <v>46227.520833333336</v>
      </c>
      <c r="P1677" s="24" t="s">
        <v>2868</v>
      </c>
      <c r="Q1677" s="24" t="s">
        <v>2869</v>
      </c>
      <c r="R1677" s="24" t="s">
        <v>323</v>
      </c>
      <c r="T1677" s="24" t="s">
        <v>68</v>
      </c>
      <c r="U1677" s="24" t="s">
        <v>179</v>
      </c>
      <c r="V1677" s="27">
        <v>46227.357638888891</v>
      </c>
      <c r="W1677" s="27">
        <v>46227.382638888892</v>
      </c>
      <c r="Z1677" s="24">
        <v>1</v>
      </c>
      <c r="AA1677" s="24" t="s">
        <v>58</v>
      </c>
      <c r="AB1677" s="24" t="b">
        <v>0</v>
      </c>
      <c r="AC1677" s="61"/>
    </row>
    <row r="1678" spans="2:29" ht="13.7">
      <c r="B1678" s="24" t="s">
        <v>49</v>
      </c>
      <c r="C1678" s="24" t="s">
        <v>64</v>
      </c>
      <c r="D1678" s="24" t="s">
        <v>75</v>
      </c>
      <c r="E1678" s="24">
        <v>240</v>
      </c>
      <c r="F1678" s="26">
        <v>46204</v>
      </c>
      <c r="G1678" s="24" t="s">
        <v>52</v>
      </c>
      <c r="H1678" s="24" t="s">
        <v>53</v>
      </c>
      <c r="I1678" s="24" t="s">
        <v>68</v>
      </c>
      <c r="J1678" s="24" t="s">
        <v>126</v>
      </c>
      <c r="K1678" s="24">
        <v>1</v>
      </c>
      <c r="L1678" s="24" t="s">
        <v>66</v>
      </c>
      <c r="M1678" s="26">
        <v>46227</v>
      </c>
      <c r="N1678" s="27">
        <v>46227.354166666664</v>
      </c>
      <c r="O1678" s="27">
        <v>46227.520833333336</v>
      </c>
      <c r="P1678" s="24" t="s">
        <v>2870</v>
      </c>
      <c r="Q1678" s="24" t="s">
        <v>2871</v>
      </c>
      <c r="R1678" s="24" t="s">
        <v>633</v>
      </c>
      <c r="T1678" s="24" t="s">
        <v>68</v>
      </c>
      <c r="U1678" s="24" t="s">
        <v>179</v>
      </c>
      <c r="V1678" s="27">
        <v>46227.484722222223</v>
      </c>
      <c r="W1678" s="27">
        <v>46227.503472222219</v>
      </c>
      <c r="Z1678" s="24">
        <v>1</v>
      </c>
      <c r="AA1678" s="24" t="s">
        <v>58</v>
      </c>
      <c r="AB1678" s="24" t="b">
        <v>0</v>
      </c>
      <c r="AC1678" s="61"/>
    </row>
    <row r="1679" spans="2:29" ht="13.7">
      <c r="B1679" s="24" t="s">
        <v>49</v>
      </c>
      <c r="C1679" s="24" t="s">
        <v>64</v>
      </c>
      <c r="D1679" s="24" t="s">
        <v>75</v>
      </c>
      <c r="E1679" s="24">
        <v>240</v>
      </c>
      <c r="F1679" s="26">
        <v>46204</v>
      </c>
      <c r="G1679" s="24" t="s">
        <v>52</v>
      </c>
      <c r="H1679" s="24" t="s">
        <v>53</v>
      </c>
      <c r="I1679" s="24" t="s">
        <v>68</v>
      </c>
      <c r="J1679" s="24" t="s">
        <v>126</v>
      </c>
      <c r="K1679" s="24">
        <v>1</v>
      </c>
      <c r="L1679" s="24" t="s">
        <v>66</v>
      </c>
      <c r="M1679" s="26">
        <v>46227</v>
      </c>
      <c r="N1679" s="27">
        <v>46227.354166666664</v>
      </c>
      <c r="O1679" s="27">
        <v>46227.520833333336</v>
      </c>
      <c r="P1679" s="24" t="s">
        <v>2872</v>
      </c>
      <c r="Q1679" s="24" t="s">
        <v>2873</v>
      </c>
      <c r="R1679" s="24" t="s">
        <v>749</v>
      </c>
      <c r="T1679" s="24" t="s">
        <v>68</v>
      </c>
      <c r="U1679" s="24" t="s">
        <v>179</v>
      </c>
      <c r="V1679" s="27">
        <v>46227.443055555559</v>
      </c>
      <c r="W1679" s="27">
        <v>46227.467361111114</v>
      </c>
      <c r="Z1679" s="24">
        <v>1</v>
      </c>
      <c r="AA1679" s="24" t="s">
        <v>58</v>
      </c>
      <c r="AB1679" s="24" t="b">
        <v>0</v>
      </c>
      <c r="AC1679" s="61"/>
    </row>
    <row r="1680" spans="2:29" ht="13.7">
      <c r="B1680" s="24" t="s">
        <v>49</v>
      </c>
      <c r="C1680" s="24" t="s">
        <v>64</v>
      </c>
      <c r="D1680" s="24" t="s">
        <v>75</v>
      </c>
      <c r="E1680" s="24">
        <v>240</v>
      </c>
      <c r="F1680" s="26">
        <v>46204</v>
      </c>
      <c r="G1680" s="24" t="s">
        <v>52</v>
      </c>
      <c r="H1680" s="24" t="s">
        <v>53</v>
      </c>
      <c r="I1680" s="24" t="s">
        <v>68</v>
      </c>
      <c r="J1680" s="24" t="s">
        <v>126</v>
      </c>
      <c r="K1680" s="24">
        <v>1</v>
      </c>
      <c r="L1680" s="24" t="s">
        <v>66</v>
      </c>
      <c r="M1680" s="26">
        <v>46227</v>
      </c>
      <c r="N1680" s="27">
        <v>46227.354166666664</v>
      </c>
      <c r="O1680" s="27">
        <v>46227.520833333336</v>
      </c>
      <c r="P1680" s="24" t="s">
        <v>2874</v>
      </c>
      <c r="Q1680" s="24" t="s">
        <v>2875</v>
      </c>
      <c r="R1680" s="24" t="s">
        <v>749</v>
      </c>
      <c r="T1680" s="24" t="s">
        <v>68</v>
      </c>
      <c r="U1680" s="24" t="s">
        <v>179</v>
      </c>
      <c r="V1680" s="27">
        <v>46227.401388888888</v>
      </c>
      <c r="W1680" s="27">
        <v>46227.425000000003</v>
      </c>
      <c r="Z1680" s="24">
        <v>1</v>
      </c>
      <c r="AA1680" s="24" t="s">
        <v>58</v>
      </c>
      <c r="AB1680" s="24" t="b">
        <v>0</v>
      </c>
      <c r="AC1680" s="61"/>
    </row>
    <row r="1681" spans="2:29" ht="13.7">
      <c r="B1681" s="24" t="s">
        <v>49</v>
      </c>
      <c r="C1681" s="24" t="s">
        <v>64</v>
      </c>
      <c r="D1681" s="24" t="s">
        <v>75</v>
      </c>
      <c r="E1681" s="24">
        <v>240</v>
      </c>
      <c r="F1681" s="26">
        <v>46235</v>
      </c>
      <c r="G1681" s="24" t="s">
        <v>52</v>
      </c>
      <c r="H1681" s="24" t="s">
        <v>53</v>
      </c>
      <c r="I1681" s="24" t="s">
        <v>59</v>
      </c>
      <c r="J1681" s="24" t="s">
        <v>125</v>
      </c>
      <c r="K1681" s="24">
        <v>1</v>
      </c>
      <c r="L1681" s="24" t="s">
        <v>66</v>
      </c>
      <c r="M1681" s="26">
        <v>46241</v>
      </c>
      <c r="N1681" s="27">
        <v>46241.375</v>
      </c>
      <c r="O1681" s="27">
        <v>46241.541666666664</v>
      </c>
      <c r="V1681" s="27"/>
      <c r="W1681" s="27"/>
      <c r="X1681" s="24">
        <v>4</v>
      </c>
      <c r="Y1681" s="24">
        <v>0</v>
      </c>
      <c r="Z1681" s="24">
        <v>4</v>
      </c>
      <c r="AA1681" s="24" t="s">
        <v>60</v>
      </c>
      <c r="AB1681" s="24" t="b">
        <v>0</v>
      </c>
      <c r="AC1681" s="61">
        <v>0</v>
      </c>
    </row>
    <row r="1682" spans="2:29" ht="13.7">
      <c r="B1682" s="24" t="s">
        <v>49</v>
      </c>
      <c r="C1682" s="24" t="s">
        <v>64</v>
      </c>
      <c r="D1682" s="24" t="s">
        <v>75</v>
      </c>
      <c r="E1682" s="24">
        <v>240</v>
      </c>
      <c r="F1682" s="26">
        <v>46235</v>
      </c>
      <c r="G1682" s="24" t="s">
        <v>52</v>
      </c>
      <c r="H1682" s="24" t="s">
        <v>53</v>
      </c>
      <c r="I1682" s="24" t="s">
        <v>59</v>
      </c>
      <c r="J1682" s="24" t="s">
        <v>126</v>
      </c>
      <c r="K1682" s="24">
        <v>1</v>
      </c>
      <c r="L1682" s="24" t="s">
        <v>66</v>
      </c>
      <c r="M1682" s="26">
        <v>46241</v>
      </c>
      <c r="N1682" s="27">
        <v>46241.375</v>
      </c>
      <c r="O1682" s="27">
        <v>46241.541666666664</v>
      </c>
      <c r="P1682" s="24" t="s">
        <v>2876</v>
      </c>
      <c r="Q1682" s="24" t="s">
        <v>2877</v>
      </c>
      <c r="R1682" s="24" t="s">
        <v>174</v>
      </c>
      <c r="S1682" s="24" t="s">
        <v>156</v>
      </c>
      <c r="T1682" s="24" t="s">
        <v>59</v>
      </c>
      <c r="U1682" s="24" t="s">
        <v>497</v>
      </c>
      <c r="V1682" s="27">
        <v>46241.461805555555</v>
      </c>
      <c r="W1682" s="27">
        <v>46241.489583333336</v>
      </c>
      <c r="Z1682" s="24">
        <v>1</v>
      </c>
      <c r="AA1682" s="24" t="s">
        <v>60</v>
      </c>
      <c r="AB1682" s="24" t="b">
        <v>0</v>
      </c>
      <c r="AC1682" s="61"/>
    </row>
    <row r="1683" spans="2:29" ht="13.7">
      <c r="B1683" s="24" t="s">
        <v>49</v>
      </c>
      <c r="C1683" s="24" t="s">
        <v>64</v>
      </c>
      <c r="D1683" s="24" t="s">
        <v>75</v>
      </c>
      <c r="E1683" s="24">
        <v>240</v>
      </c>
      <c r="F1683" s="26">
        <v>46235</v>
      </c>
      <c r="G1683" s="24" t="s">
        <v>52</v>
      </c>
      <c r="H1683" s="24" t="s">
        <v>53</v>
      </c>
      <c r="I1683" s="24" t="s">
        <v>59</v>
      </c>
      <c r="J1683" s="24" t="s">
        <v>126</v>
      </c>
      <c r="K1683" s="24">
        <v>1</v>
      </c>
      <c r="L1683" s="24" t="s">
        <v>66</v>
      </c>
      <c r="M1683" s="26">
        <v>46241</v>
      </c>
      <c r="N1683" s="27">
        <v>46241.375</v>
      </c>
      <c r="O1683" s="27">
        <v>46241.541666666664</v>
      </c>
      <c r="P1683" s="24" t="s">
        <v>2878</v>
      </c>
      <c r="Q1683" s="24" t="s">
        <v>2879</v>
      </c>
      <c r="R1683" s="24" t="s">
        <v>174</v>
      </c>
      <c r="T1683" s="24" t="s">
        <v>59</v>
      </c>
      <c r="U1683" s="24" t="s">
        <v>497</v>
      </c>
      <c r="V1683" s="27">
        <v>46241.421527777777</v>
      </c>
      <c r="W1683" s="27">
        <v>46241.447222222225</v>
      </c>
      <c r="Z1683" s="24">
        <v>1</v>
      </c>
      <c r="AA1683" s="24" t="s">
        <v>60</v>
      </c>
      <c r="AB1683" s="24" t="b">
        <v>0</v>
      </c>
      <c r="AC1683" s="61"/>
    </row>
    <row r="1684" spans="2:29" ht="13.7">
      <c r="B1684" s="24" t="s">
        <v>49</v>
      </c>
      <c r="C1684" s="24" t="s">
        <v>64</v>
      </c>
      <c r="D1684" s="24" t="s">
        <v>75</v>
      </c>
      <c r="E1684" s="24">
        <v>240</v>
      </c>
      <c r="F1684" s="26">
        <v>46235</v>
      </c>
      <c r="G1684" s="24" t="s">
        <v>52</v>
      </c>
      <c r="H1684" s="24" t="s">
        <v>53</v>
      </c>
      <c r="I1684" s="24" t="s">
        <v>59</v>
      </c>
      <c r="J1684" s="24" t="s">
        <v>126</v>
      </c>
      <c r="K1684" s="24">
        <v>1</v>
      </c>
      <c r="L1684" s="24" t="s">
        <v>66</v>
      </c>
      <c r="M1684" s="26">
        <v>46241</v>
      </c>
      <c r="N1684" s="27">
        <v>46241.375</v>
      </c>
      <c r="O1684" s="27">
        <v>46241.541666666664</v>
      </c>
      <c r="P1684" s="24" t="s">
        <v>2880</v>
      </c>
      <c r="Q1684" s="24" t="s">
        <v>2881</v>
      </c>
      <c r="R1684" s="24" t="s">
        <v>284</v>
      </c>
      <c r="S1684" s="24" t="s">
        <v>156</v>
      </c>
      <c r="T1684" s="24" t="s">
        <v>59</v>
      </c>
      <c r="U1684" s="24" t="s">
        <v>497</v>
      </c>
      <c r="V1684" s="27">
        <v>46241.376388888886</v>
      </c>
      <c r="W1684" s="27">
        <v>46241.4</v>
      </c>
      <c r="Z1684" s="24">
        <v>1</v>
      </c>
      <c r="AA1684" s="24" t="s">
        <v>60</v>
      </c>
      <c r="AB1684" s="24" t="b">
        <v>0</v>
      </c>
      <c r="AC1684" s="61"/>
    </row>
    <row r="1685" spans="2:29" ht="13.7">
      <c r="B1685" s="24" t="s">
        <v>49</v>
      </c>
      <c r="C1685" s="24" t="s">
        <v>64</v>
      </c>
      <c r="D1685" s="24" t="s">
        <v>75</v>
      </c>
      <c r="E1685" s="24">
        <v>240</v>
      </c>
      <c r="F1685" s="26">
        <v>46235</v>
      </c>
      <c r="G1685" s="24" t="s">
        <v>52</v>
      </c>
      <c r="H1685" s="24" t="s">
        <v>53</v>
      </c>
      <c r="I1685" s="24" t="s">
        <v>59</v>
      </c>
      <c r="J1685" s="24" t="s">
        <v>126</v>
      </c>
      <c r="K1685" s="24">
        <v>1</v>
      </c>
      <c r="L1685" s="24" t="s">
        <v>66</v>
      </c>
      <c r="M1685" s="26">
        <v>46241</v>
      </c>
      <c r="N1685" s="27">
        <v>46241.375</v>
      </c>
      <c r="O1685" s="27">
        <v>46241.541666666664</v>
      </c>
      <c r="P1685" s="24" t="s">
        <v>2882</v>
      </c>
      <c r="Q1685" s="24" t="s">
        <v>2883</v>
      </c>
      <c r="R1685" s="24" t="s">
        <v>168</v>
      </c>
      <c r="T1685" s="24" t="s">
        <v>59</v>
      </c>
      <c r="U1685" s="24" t="s">
        <v>497</v>
      </c>
      <c r="V1685" s="27">
        <v>46241.502083333333</v>
      </c>
      <c r="W1685" s="27">
        <v>46241.523611111108</v>
      </c>
      <c r="Z1685" s="24">
        <v>1</v>
      </c>
      <c r="AA1685" s="24" t="s">
        <v>60</v>
      </c>
      <c r="AB1685" s="24" t="b">
        <v>0</v>
      </c>
      <c r="AC1685" s="61"/>
    </row>
    <row r="1686" spans="2:29" ht="13.7">
      <c r="B1686" s="24" t="s">
        <v>49</v>
      </c>
      <c r="C1686" s="24" t="s">
        <v>64</v>
      </c>
      <c r="D1686" s="24" t="s">
        <v>75</v>
      </c>
      <c r="E1686" s="24">
        <v>240</v>
      </c>
      <c r="F1686" s="26">
        <v>46235</v>
      </c>
      <c r="G1686" s="24" t="s">
        <v>52</v>
      </c>
      <c r="H1686" s="24" t="s">
        <v>53</v>
      </c>
      <c r="I1686" s="24" t="s">
        <v>67</v>
      </c>
      <c r="J1686" s="24" t="s">
        <v>125</v>
      </c>
      <c r="K1686" s="24">
        <v>1</v>
      </c>
      <c r="L1686" s="24" t="s">
        <v>66</v>
      </c>
      <c r="M1686" s="26">
        <v>46256</v>
      </c>
      <c r="N1686" s="27">
        <v>46256.5625</v>
      </c>
      <c r="O1686" s="27">
        <v>46256.729166666664</v>
      </c>
      <c r="V1686" s="27"/>
      <c r="W1686" s="27"/>
      <c r="X1686" s="24">
        <v>4</v>
      </c>
      <c r="Y1686" s="24">
        <v>0</v>
      </c>
      <c r="Z1686" s="24">
        <v>4</v>
      </c>
      <c r="AA1686" s="24" t="s">
        <v>60</v>
      </c>
      <c r="AB1686" s="24" t="b">
        <v>0</v>
      </c>
      <c r="AC1686" s="61">
        <v>0</v>
      </c>
    </row>
    <row r="1687" spans="2:29" ht="13.7">
      <c r="B1687" s="24" t="s">
        <v>49</v>
      </c>
      <c r="C1687" s="24" t="s">
        <v>64</v>
      </c>
      <c r="D1687" s="24" t="s">
        <v>75</v>
      </c>
      <c r="E1687" s="24">
        <v>240</v>
      </c>
      <c r="F1687" s="26">
        <v>46235</v>
      </c>
      <c r="G1687" s="24" t="s">
        <v>52</v>
      </c>
      <c r="H1687" s="24" t="s">
        <v>53</v>
      </c>
      <c r="I1687" s="24" t="s">
        <v>67</v>
      </c>
      <c r="J1687" s="24" t="s">
        <v>126</v>
      </c>
      <c r="K1687" s="24">
        <v>1</v>
      </c>
      <c r="L1687" s="24" t="s">
        <v>66</v>
      </c>
      <c r="M1687" s="26">
        <v>46256</v>
      </c>
      <c r="N1687" s="27">
        <v>46256.5625</v>
      </c>
      <c r="O1687" s="27">
        <v>46256.729166666664</v>
      </c>
      <c r="P1687" s="24" t="s">
        <v>2884</v>
      </c>
      <c r="Q1687" s="24" t="s">
        <v>2885</v>
      </c>
      <c r="R1687" s="24" t="s">
        <v>605</v>
      </c>
      <c r="T1687" s="24" t="s">
        <v>67</v>
      </c>
      <c r="U1687" s="24" t="s">
        <v>1021</v>
      </c>
      <c r="V1687" s="27">
        <v>46256.566666666666</v>
      </c>
      <c r="W1687" s="27">
        <v>46256.588194444441</v>
      </c>
      <c r="Z1687" s="24">
        <v>1</v>
      </c>
      <c r="AA1687" s="24" t="s">
        <v>60</v>
      </c>
      <c r="AB1687" s="24" t="b">
        <v>0</v>
      </c>
      <c r="AC1687" s="61"/>
    </row>
    <row r="1688" spans="2:29" ht="13.7">
      <c r="B1688" s="24" t="s">
        <v>49</v>
      </c>
      <c r="C1688" s="24" t="s">
        <v>64</v>
      </c>
      <c r="D1688" s="24" t="s">
        <v>75</v>
      </c>
      <c r="E1688" s="24">
        <v>240</v>
      </c>
      <c r="F1688" s="26">
        <v>46235</v>
      </c>
      <c r="G1688" s="24" t="s">
        <v>52</v>
      </c>
      <c r="H1688" s="24" t="s">
        <v>53</v>
      </c>
      <c r="I1688" s="24" t="s">
        <v>67</v>
      </c>
      <c r="J1688" s="24" t="s">
        <v>126</v>
      </c>
      <c r="K1688" s="24">
        <v>1</v>
      </c>
      <c r="L1688" s="24" t="s">
        <v>66</v>
      </c>
      <c r="M1688" s="26">
        <v>46256</v>
      </c>
      <c r="N1688" s="27">
        <v>46256.5625</v>
      </c>
      <c r="O1688" s="27">
        <v>46256.729166666664</v>
      </c>
      <c r="P1688" s="24" t="s">
        <v>2886</v>
      </c>
      <c r="Q1688" s="24" t="s">
        <v>2887</v>
      </c>
      <c r="R1688" s="24" t="s">
        <v>611</v>
      </c>
      <c r="T1688" s="24" t="s">
        <v>67</v>
      </c>
      <c r="U1688" s="24" t="s">
        <v>1021</v>
      </c>
      <c r="V1688" s="27">
        <v>46256.691666666666</v>
      </c>
      <c r="W1688" s="27">
        <v>46256.710416666669</v>
      </c>
      <c r="Z1688" s="24">
        <v>1</v>
      </c>
      <c r="AA1688" s="24" t="s">
        <v>60</v>
      </c>
      <c r="AB1688" s="24" t="b">
        <v>0</v>
      </c>
      <c r="AC1688" s="61"/>
    </row>
    <row r="1689" spans="2:29" ht="13.7">
      <c r="B1689" s="24" t="s">
        <v>49</v>
      </c>
      <c r="C1689" s="24" t="s">
        <v>64</v>
      </c>
      <c r="D1689" s="24" t="s">
        <v>75</v>
      </c>
      <c r="E1689" s="24">
        <v>240</v>
      </c>
      <c r="F1689" s="26">
        <v>46235</v>
      </c>
      <c r="G1689" s="24" t="s">
        <v>52</v>
      </c>
      <c r="H1689" s="24" t="s">
        <v>53</v>
      </c>
      <c r="I1689" s="24" t="s">
        <v>67</v>
      </c>
      <c r="J1689" s="24" t="s">
        <v>126</v>
      </c>
      <c r="K1689" s="24">
        <v>1</v>
      </c>
      <c r="L1689" s="24" t="s">
        <v>66</v>
      </c>
      <c r="M1689" s="26">
        <v>46256</v>
      </c>
      <c r="N1689" s="27">
        <v>46256.5625</v>
      </c>
      <c r="O1689" s="27">
        <v>46256.729166666664</v>
      </c>
      <c r="P1689" s="24" t="s">
        <v>2888</v>
      </c>
      <c r="Q1689" s="24" t="s">
        <v>2889</v>
      </c>
      <c r="R1689" s="24" t="s">
        <v>608</v>
      </c>
      <c r="T1689" s="24" t="s">
        <v>67</v>
      </c>
      <c r="U1689" s="24" t="s">
        <v>1021</v>
      </c>
      <c r="V1689" s="27">
        <v>46256.649305555555</v>
      </c>
      <c r="W1689" s="27">
        <v>46256.672222222223</v>
      </c>
      <c r="Z1689" s="24">
        <v>1</v>
      </c>
      <c r="AA1689" s="24" t="s">
        <v>60</v>
      </c>
      <c r="AB1689" s="24" t="b">
        <v>0</v>
      </c>
      <c r="AC1689" s="61"/>
    </row>
    <row r="1690" spans="2:29" ht="13.7">
      <c r="B1690" s="24" t="s">
        <v>49</v>
      </c>
      <c r="C1690" s="24" t="s">
        <v>64</v>
      </c>
      <c r="D1690" s="24" t="s">
        <v>75</v>
      </c>
      <c r="E1690" s="24">
        <v>240</v>
      </c>
      <c r="F1690" s="26">
        <v>46235</v>
      </c>
      <c r="G1690" s="24" t="s">
        <v>52</v>
      </c>
      <c r="H1690" s="24" t="s">
        <v>53</v>
      </c>
      <c r="I1690" s="24" t="s">
        <v>67</v>
      </c>
      <c r="J1690" s="24" t="s">
        <v>126</v>
      </c>
      <c r="K1690" s="24">
        <v>1</v>
      </c>
      <c r="L1690" s="24" t="s">
        <v>66</v>
      </c>
      <c r="M1690" s="26">
        <v>46256</v>
      </c>
      <c r="N1690" s="27">
        <v>46256.5625</v>
      </c>
      <c r="O1690" s="27">
        <v>46256.729166666664</v>
      </c>
      <c r="P1690" s="24" t="s">
        <v>2890</v>
      </c>
      <c r="Q1690" s="24" t="s">
        <v>2891</v>
      </c>
      <c r="R1690" s="24" t="s">
        <v>687</v>
      </c>
      <c r="T1690" s="24" t="s">
        <v>67</v>
      </c>
      <c r="U1690" s="24" t="s">
        <v>1021</v>
      </c>
      <c r="V1690" s="27">
        <v>46256.606944444444</v>
      </c>
      <c r="W1690" s="27">
        <v>46256.62777777778</v>
      </c>
      <c r="Z1690" s="24">
        <v>1</v>
      </c>
      <c r="AA1690" s="24" t="s">
        <v>60</v>
      </c>
      <c r="AB1690" s="24" t="b">
        <v>0</v>
      </c>
      <c r="AC1690" s="61"/>
    </row>
    <row r="1691" spans="2:29" ht="13.7">
      <c r="B1691" s="24" t="s">
        <v>49</v>
      </c>
      <c r="C1691" s="24" t="s">
        <v>64</v>
      </c>
      <c r="D1691" s="24" t="s">
        <v>75</v>
      </c>
      <c r="E1691" s="24">
        <v>240</v>
      </c>
      <c r="F1691" s="26">
        <v>46235</v>
      </c>
      <c r="G1691" s="24" t="s">
        <v>52</v>
      </c>
      <c r="H1691" s="24" t="s">
        <v>53</v>
      </c>
      <c r="I1691" s="24" t="s">
        <v>67</v>
      </c>
      <c r="J1691" s="24" t="s">
        <v>125</v>
      </c>
      <c r="K1691" s="24">
        <v>1</v>
      </c>
      <c r="L1691" s="24" t="s">
        <v>66</v>
      </c>
      <c r="M1691" s="26">
        <v>46261</v>
      </c>
      <c r="N1691" s="27">
        <v>46261.333333333336</v>
      </c>
      <c r="O1691" s="27">
        <v>46261.5</v>
      </c>
      <c r="V1691" s="27"/>
      <c r="W1691" s="27"/>
      <c r="X1691" s="24">
        <v>4</v>
      </c>
      <c r="Y1691" s="24">
        <v>0</v>
      </c>
      <c r="Z1691" s="24">
        <v>4</v>
      </c>
      <c r="AA1691" s="24" t="s">
        <v>60</v>
      </c>
      <c r="AB1691" s="24" t="b">
        <v>0</v>
      </c>
      <c r="AC1691" s="61">
        <v>0</v>
      </c>
    </row>
    <row r="1692" spans="2:29" ht="13.7">
      <c r="B1692" s="24" t="s">
        <v>49</v>
      </c>
      <c r="C1692" s="24" t="s">
        <v>64</v>
      </c>
      <c r="D1692" s="24" t="s">
        <v>75</v>
      </c>
      <c r="E1692" s="24">
        <v>240</v>
      </c>
      <c r="F1692" s="26">
        <v>46235</v>
      </c>
      <c r="G1692" s="24" t="s">
        <v>52</v>
      </c>
      <c r="H1692" s="24" t="s">
        <v>53</v>
      </c>
      <c r="I1692" s="24" t="s">
        <v>67</v>
      </c>
      <c r="J1692" s="24" t="s">
        <v>126</v>
      </c>
      <c r="K1692" s="24">
        <v>1</v>
      </c>
      <c r="L1692" s="24" t="s">
        <v>66</v>
      </c>
      <c r="M1692" s="26">
        <v>46261</v>
      </c>
      <c r="N1692" s="27">
        <v>46261.333333333336</v>
      </c>
      <c r="O1692" s="27">
        <v>46261.5</v>
      </c>
      <c r="P1692" s="24" t="s">
        <v>2892</v>
      </c>
      <c r="Q1692" s="24" t="s">
        <v>2893</v>
      </c>
      <c r="R1692" s="24" t="s">
        <v>608</v>
      </c>
      <c r="S1692" s="24" t="s">
        <v>213</v>
      </c>
      <c r="T1692" s="24" t="s">
        <v>67</v>
      </c>
      <c r="U1692" s="24" t="s">
        <v>514</v>
      </c>
      <c r="V1692" s="27">
        <v>46261.466666666667</v>
      </c>
      <c r="W1692" s="27">
        <v>46261.495833333334</v>
      </c>
      <c r="Z1692" s="24">
        <v>1</v>
      </c>
      <c r="AA1692" s="24" t="s">
        <v>60</v>
      </c>
      <c r="AB1692" s="24" t="b">
        <v>0</v>
      </c>
      <c r="AC1692" s="61"/>
    </row>
    <row r="1693" spans="2:29" ht="13.7">
      <c r="B1693" s="24" t="s">
        <v>49</v>
      </c>
      <c r="C1693" s="24" t="s">
        <v>64</v>
      </c>
      <c r="D1693" s="24" t="s">
        <v>75</v>
      </c>
      <c r="E1693" s="24">
        <v>240</v>
      </c>
      <c r="F1693" s="26">
        <v>46235</v>
      </c>
      <c r="G1693" s="24" t="s">
        <v>52</v>
      </c>
      <c r="H1693" s="24" t="s">
        <v>53</v>
      </c>
      <c r="I1693" s="24" t="s">
        <v>67</v>
      </c>
      <c r="J1693" s="24" t="s">
        <v>126</v>
      </c>
      <c r="K1693" s="24">
        <v>1</v>
      </c>
      <c r="L1693" s="24" t="s">
        <v>66</v>
      </c>
      <c r="M1693" s="26">
        <v>46261</v>
      </c>
      <c r="N1693" s="27">
        <v>46261.333333333336</v>
      </c>
      <c r="O1693" s="27">
        <v>46261.5</v>
      </c>
      <c r="P1693" s="24" t="s">
        <v>2894</v>
      </c>
      <c r="Q1693" s="24" t="s">
        <v>2895</v>
      </c>
      <c r="R1693" s="24" t="s">
        <v>611</v>
      </c>
      <c r="T1693" s="24" t="s">
        <v>67</v>
      </c>
      <c r="U1693" s="24" t="s">
        <v>514</v>
      </c>
      <c r="V1693" s="27">
        <v>46261.424305555556</v>
      </c>
      <c r="W1693" s="27">
        <v>46261.451388888891</v>
      </c>
      <c r="Z1693" s="24">
        <v>1</v>
      </c>
      <c r="AA1693" s="24" t="s">
        <v>60</v>
      </c>
      <c r="AB1693" s="24" t="b">
        <v>0</v>
      </c>
      <c r="AC1693" s="61"/>
    </row>
    <row r="1694" spans="2:29" ht="13.7">
      <c r="B1694" s="24" t="s">
        <v>49</v>
      </c>
      <c r="C1694" s="24" t="s">
        <v>64</v>
      </c>
      <c r="D1694" s="24" t="s">
        <v>75</v>
      </c>
      <c r="E1694" s="24">
        <v>240</v>
      </c>
      <c r="F1694" s="26">
        <v>46235</v>
      </c>
      <c r="G1694" s="24" t="s">
        <v>52</v>
      </c>
      <c r="H1694" s="24" t="s">
        <v>53</v>
      </c>
      <c r="I1694" s="24" t="s">
        <v>67</v>
      </c>
      <c r="J1694" s="24" t="s">
        <v>126</v>
      </c>
      <c r="K1694" s="24">
        <v>1</v>
      </c>
      <c r="L1694" s="24" t="s">
        <v>66</v>
      </c>
      <c r="M1694" s="26">
        <v>46261</v>
      </c>
      <c r="N1694" s="27">
        <v>46261.333333333336</v>
      </c>
      <c r="O1694" s="27">
        <v>46261.5</v>
      </c>
      <c r="P1694" s="24" t="s">
        <v>2896</v>
      </c>
      <c r="Q1694" s="24" t="s">
        <v>2897</v>
      </c>
      <c r="R1694" s="24" t="s">
        <v>611</v>
      </c>
      <c r="T1694" s="24" t="s">
        <v>67</v>
      </c>
      <c r="U1694" s="24" t="s">
        <v>514</v>
      </c>
      <c r="V1694" s="27">
        <v>46261.381249999999</v>
      </c>
      <c r="W1694" s="27">
        <v>46261.401388888888</v>
      </c>
      <c r="Z1694" s="24">
        <v>1</v>
      </c>
      <c r="AA1694" s="24" t="s">
        <v>60</v>
      </c>
      <c r="AB1694" s="24" t="b">
        <v>0</v>
      </c>
      <c r="AC1694" s="61"/>
    </row>
    <row r="1695" spans="2:29" ht="13.7">
      <c r="B1695" s="24" t="s">
        <v>49</v>
      </c>
      <c r="C1695" s="24" t="s">
        <v>64</v>
      </c>
      <c r="D1695" s="24" t="s">
        <v>75</v>
      </c>
      <c r="E1695" s="24">
        <v>240</v>
      </c>
      <c r="F1695" s="26">
        <v>46235</v>
      </c>
      <c r="G1695" s="24" t="s">
        <v>52</v>
      </c>
      <c r="H1695" s="24" t="s">
        <v>53</v>
      </c>
      <c r="I1695" s="24" t="s">
        <v>67</v>
      </c>
      <c r="J1695" s="24" t="s">
        <v>126</v>
      </c>
      <c r="K1695" s="24">
        <v>1</v>
      </c>
      <c r="L1695" s="24" t="s">
        <v>66</v>
      </c>
      <c r="M1695" s="26">
        <v>46261</v>
      </c>
      <c r="N1695" s="27">
        <v>46261.333333333336</v>
      </c>
      <c r="O1695" s="27">
        <v>46261.5</v>
      </c>
      <c r="P1695" s="24" t="s">
        <v>2898</v>
      </c>
      <c r="Q1695" s="24" t="s">
        <v>2899</v>
      </c>
      <c r="R1695" s="24" t="s">
        <v>608</v>
      </c>
      <c r="S1695" s="24" t="s">
        <v>213</v>
      </c>
      <c r="T1695" s="24" t="s">
        <v>67</v>
      </c>
      <c r="U1695" s="24" t="s">
        <v>514</v>
      </c>
      <c r="V1695" s="27">
        <v>46261.335416666669</v>
      </c>
      <c r="W1695" s="27">
        <v>46261.359027777777</v>
      </c>
      <c r="Z1695" s="24">
        <v>1</v>
      </c>
      <c r="AA1695" s="24" t="s">
        <v>60</v>
      </c>
      <c r="AB1695" s="24" t="b">
        <v>0</v>
      </c>
      <c r="AC1695" s="61"/>
    </row>
    <row r="1696" spans="2:29" ht="13.7">
      <c r="B1696" s="24" t="s">
        <v>49</v>
      </c>
      <c r="C1696" s="24" t="s">
        <v>64</v>
      </c>
      <c r="D1696" s="24" t="s">
        <v>75</v>
      </c>
      <c r="E1696" s="24">
        <v>270</v>
      </c>
      <c r="F1696" s="26">
        <v>46174</v>
      </c>
      <c r="G1696" s="24" t="s">
        <v>52</v>
      </c>
      <c r="H1696" s="24" t="s">
        <v>53</v>
      </c>
      <c r="I1696" s="24" t="s">
        <v>57</v>
      </c>
      <c r="J1696" s="24" t="s">
        <v>125</v>
      </c>
      <c r="K1696" s="24">
        <v>1</v>
      </c>
      <c r="L1696" s="24" t="s">
        <v>66</v>
      </c>
      <c r="M1696" s="26">
        <v>46183</v>
      </c>
      <c r="N1696" s="27">
        <v>46183.5625</v>
      </c>
      <c r="O1696" s="27">
        <v>46183.75</v>
      </c>
      <c r="V1696" s="27"/>
      <c r="W1696" s="27"/>
      <c r="X1696" s="24">
        <v>4</v>
      </c>
      <c r="Y1696" s="24">
        <v>0</v>
      </c>
      <c r="Z1696" s="24">
        <v>4</v>
      </c>
      <c r="AA1696" s="24" t="s">
        <v>56</v>
      </c>
      <c r="AB1696" s="24" t="b">
        <v>0</v>
      </c>
      <c r="AC1696" s="61">
        <v>0</v>
      </c>
    </row>
    <row r="1697" spans="2:29" ht="13.7">
      <c r="B1697" s="24" t="s">
        <v>49</v>
      </c>
      <c r="C1697" s="24" t="s">
        <v>64</v>
      </c>
      <c r="D1697" s="24" t="s">
        <v>75</v>
      </c>
      <c r="E1697" s="24">
        <v>270</v>
      </c>
      <c r="F1697" s="26">
        <v>46174</v>
      </c>
      <c r="G1697" s="24" t="s">
        <v>52</v>
      </c>
      <c r="H1697" s="24" t="s">
        <v>53</v>
      </c>
      <c r="I1697" s="24" t="s">
        <v>57</v>
      </c>
      <c r="J1697" s="24" t="s">
        <v>126</v>
      </c>
      <c r="K1697" s="24">
        <v>1</v>
      </c>
      <c r="L1697" s="24" t="s">
        <v>66</v>
      </c>
      <c r="M1697" s="26">
        <v>46183</v>
      </c>
      <c r="N1697" s="27">
        <v>46183.5625</v>
      </c>
      <c r="O1697" s="27">
        <v>46183.75</v>
      </c>
      <c r="P1697" s="24" t="s">
        <v>2900</v>
      </c>
      <c r="Q1697" s="24" t="s">
        <v>2901</v>
      </c>
      <c r="R1697" s="24" t="s">
        <v>182</v>
      </c>
      <c r="T1697" s="24" t="s">
        <v>57</v>
      </c>
      <c r="U1697" s="24" t="s">
        <v>420</v>
      </c>
      <c r="V1697" s="27">
        <v>46183.617361111108</v>
      </c>
      <c r="W1697" s="27">
        <v>46183.635416666664</v>
      </c>
      <c r="Z1697" s="24">
        <v>1</v>
      </c>
      <c r="AA1697" s="24" t="s">
        <v>56</v>
      </c>
      <c r="AB1697" s="24" t="b">
        <v>0</v>
      </c>
      <c r="AC1697" s="61"/>
    </row>
    <row r="1698" spans="2:29" ht="13.7">
      <c r="B1698" s="24" t="s">
        <v>49</v>
      </c>
      <c r="C1698" s="24" t="s">
        <v>64</v>
      </c>
      <c r="D1698" s="24" t="s">
        <v>75</v>
      </c>
      <c r="E1698" s="24">
        <v>270</v>
      </c>
      <c r="F1698" s="26">
        <v>46174</v>
      </c>
      <c r="G1698" s="24" t="s">
        <v>52</v>
      </c>
      <c r="H1698" s="24" t="s">
        <v>53</v>
      </c>
      <c r="I1698" s="24" t="s">
        <v>57</v>
      </c>
      <c r="J1698" s="24" t="s">
        <v>126</v>
      </c>
      <c r="K1698" s="24">
        <v>1</v>
      </c>
      <c r="L1698" s="24" t="s">
        <v>66</v>
      </c>
      <c r="M1698" s="26">
        <v>46183</v>
      </c>
      <c r="N1698" s="27">
        <v>46183.5625</v>
      </c>
      <c r="O1698" s="27">
        <v>46183.75</v>
      </c>
      <c r="P1698" s="24" t="s">
        <v>2902</v>
      </c>
      <c r="Q1698" s="24" t="s">
        <v>2903</v>
      </c>
      <c r="R1698" s="24" t="s">
        <v>182</v>
      </c>
      <c r="T1698" s="24" t="s">
        <v>57</v>
      </c>
      <c r="U1698" s="24" t="s">
        <v>420</v>
      </c>
      <c r="V1698" s="27">
        <v>46183.663194444445</v>
      </c>
      <c r="W1698" s="27">
        <v>46183.691666666666</v>
      </c>
      <c r="Z1698" s="24">
        <v>1</v>
      </c>
      <c r="AA1698" s="24" t="s">
        <v>56</v>
      </c>
      <c r="AB1698" s="24" t="b">
        <v>0</v>
      </c>
      <c r="AC1698" s="61"/>
    </row>
    <row r="1699" spans="2:29" ht="13.7">
      <c r="B1699" s="24" t="s">
        <v>49</v>
      </c>
      <c r="C1699" s="24" t="s">
        <v>64</v>
      </c>
      <c r="D1699" s="24" t="s">
        <v>75</v>
      </c>
      <c r="E1699" s="24">
        <v>270</v>
      </c>
      <c r="F1699" s="26">
        <v>46174</v>
      </c>
      <c r="G1699" s="24" t="s">
        <v>52</v>
      </c>
      <c r="H1699" s="24" t="s">
        <v>53</v>
      </c>
      <c r="I1699" s="24" t="s">
        <v>57</v>
      </c>
      <c r="J1699" s="24" t="s">
        <v>126</v>
      </c>
      <c r="K1699" s="24">
        <v>1</v>
      </c>
      <c r="L1699" s="24" t="s">
        <v>66</v>
      </c>
      <c r="M1699" s="26">
        <v>46183</v>
      </c>
      <c r="N1699" s="27">
        <v>46183.5625</v>
      </c>
      <c r="O1699" s="27">
        <v>46183.75</v>
      </c>
      <c r="P1699" s="24" t="s">
        <v>2904</v>
      </c>
      <c r="Q1699" s="24" t="s">
        <v>2905</v>
      </c>
      <c r="R1699" s="24" t="s">
        <v>185</v>
      </c>
      <c r="S1699" s="24" t="s">
        <v>213</v>
      </c>
      <c r="T1699" s="24" t="s">
        <v>57</v>
      </c>
      <c r="U1699" s="24" t="s">
        <v>420</v>
      </c>
      <c r="V1699" s="27">
        <v>46183.567361111112</v>
      </c>
      <c r="W1699" s="27">
        <v>46183.59375</v>
      </c>
      <c r="Z1699" s="24">
        <v>1</v>
      </c>
      <c r="AA1699" s="24" t="s">
        <v>56</v>
      </c>
      <c r="AB1699" s="24" t="b">
        <v>0</v>
      </c>
      <c r="AC1699" s="61"/>
    </row>
    <row r="1700" spans="2:29" ht="13.7">
      <c r="B1700" s="24" t="s">
        <v>49</v>
      </c>
      <c r="C1700" s="24" t="s">
        <v>64</v>
      </c>
      <c r="D1700" s="24" t="s">
        <v>75</v>
      </c>
      <c r="E1700" s="24">
        <v>270</v>
      </c>
      <c r="F1700" s="26">
        <v>46174</v>
      </c>
      <c r="G1700" s="24" t="s">
        <v>52</v>
      </c>
      <c r="H1700" s="24" t="s">
        <v>53</v>
      </c>
      <c r="I1700" s="24" t="s">
        <v>57</v>
      </c>
      <c r="J1700" s="24" t="s">
        <v>126</v>
      </c>
      <c r="K1700" s="24">
        <v>1</v>
      </c>
      <c r="L1700" s="24" t="s">
        <v>66</v>
      </c>
      <c r="M1700" s="26">
        <v>46183</v>
      </c>
      <c r="N1700" s="27">
        <v>46183.5625</v>
      </c>
      <c r="O1700" s="27">
        <v>46183.75</v>
      </c>
      <c r="P1700" s="24" t="s">
        <v>2906</v>
      </c>
      <c r="Q1700" s="24" t="s">
        <v>2907</v>
      </c>
      <c r="R1700" s="24" t="s">
        <v>185</v>
      </c>
      <c r="T1700" s="24" t="s">
        <v>57</v>
      </c>
      <c r="U1700" s="24" t="s">
        <v>420</v>
      </c>
      <c r="V1700" s="27">
        <v>46183.706250000003</v>
      </c>
      <c r="W1700" s="27">
        <v>46183.731249999997</v>
      </c>
      <c r="Z1700" s="24">
        <v>1</v>
      </c>
      <c r="AA1700" s="24" t="s">
        <v>56</v>
      </c>
      <c r="AB1700" s="24" t="b">
        <v>0</v>
      </c>
      <c r="AC1700" s="61"/>
    </row>
    <row r="1701" spans="2:29" ht="13.7">
      <c r="B1701" s="24" t="s">
        <v>49</v>
      </c>
      <c r="C1701" s="24" t="s">
        <v>64</v>
      </c>
      <c r="D1701" s="24" t="s">
        <v>75</v>
      </c>
      <c r="E1701" s="24">
        <v>270</v>
      </c>
      <c r="F1701" s="26">
        <v>46204</v>
      </c>
      <c r="G1701" s="24" t="s">
        <v>52</v>
      </c>
      <c r="H1701" s="24" t="s">
        <v>53</v>
      </c>
      <c r="I1701" s="24" t="s">
        <v>57</v>
      </c>
      <c r="J1701" s="24" t="s">
        <v>125</v>
      </c>
      <c r="K1701" s="24">
        <v>1</v>
      </c>
      <c r="L1701" s="24" t="s">
        <v>66</v>
      </c>
      <c r="M1701" s="26">
        <v>46208</v>
      </c>
      <c r="N1701" s="27">
        <v>46208.541666666664</v>
      </c>
      <c r="O1701" s="27">
        <v>46208.729166666664</v>
      </c>
      <c r="V1701" s="27"/>
      <c r="W1701" s="27"/>
      <c r="X1701" s="24">
        <v>4</v>
      </c>
      <c r="Y1701" s="24">
        <v>0</v>
      </c>
      <c r="Z1701" s="24">
        <v>4</v>
      </c>
      <c r="AA1701" s="24" t="s">
        <v>58</v>
      </c>
      <c r="AB1701" s="24" t="b">
        <v>0</v>
      </c>
      <c r="AC1701" s="61">
        <v>0</v>
      </c>
    </row>
    <row r="1702" spans="2:29" ht="13.7">
      <c r="B1702" s="24" t="s">
        <v>49</v>
      </c>
      <c r="C1702" s="24" t="s">
        <v>64</v>
      </c>
      <c r="D1702" s="24" t="s">
        <v>75</v>
      </c>
      <c r="E1702" s="24">
        <v>270</v>
      </c>
      <c r="F1702" s="26">
        <v>46204</v>
      </c>
      <c r="G1702" s="24" t="s">
        <v>52</v>
      </c>
      <c r="H1702" s="24" t="s">
        <v>53</v>
      </c>
      <c r="I1702" s="24" t="s">
        <v>57</v>
      </c>
      <c r="J1702" s="24" t="s">
        <v>126</v>
      </c>
      <c r="K1702" s="24">
        <v>1</v>
      </c>
      <c r="L1702" s="24" t="s">
        <v>66</v>
      </c>
      <c r="M1702" s="26">
        <v>46208</v>
      </c>
      <c r="N1702" s="27">
        <v>46208.541666666664</v>
      </c>
      <c r="O1702" s="27">
        <v>46208.729166666664</v>
      </c>
      <c r="P1702" s="24" t="s">
        <v>2908</v>
      </c>
      <c r="Q1702" s="24" t="s">
        <v>2909</v>
      </c>
      <c r="R1702" s="24" t="s">
        <v>165</v>
      </c>
      <c r="S1702" s="24" t="s">
        <v>156</v>
      </c>
      <c r="T1702" s="24" t="s">
        <v>57</v>
      </c>
      <c r="U1702" s="24" t="s">
        <v>514</v>
      </c>
      <c r="V1702" s="27">
        <v>46208.546527777777</v>
      </c>
      <c r="W1702" s="27">
        <v>46208.571527777778</v>
      </c>
      <c r="Z1702" s="24">
        <v>1</v>
      </c>
      <c r="AA1702" s="24" t="s">
        <v>58</v>
      </c>
      <c r="AB1702" s="24" t="b">
        <v>0</v>
      </c>
      <c r="AC1702" s="61"/>
    </row>
    <row r="1703" spans="2:29" ht="13.7">
      <c r="B1703" s="24" t="s">
        <v>49</v>
      </c>
      <c r="C1703" s="24" t="s">
        <v>64</v>
      </c>
      <c r="D1703" s="24" t="s">
        <v>75</v>
      </c>
      <c r="E1703" s="24">
        <v>270</v>
      </c>
      <c r="F1703" s="26">
        <v>46204</v>
      </c>
      <c r="G1703" s="24" t="s">
        <v>52</v>
      </c>
      <c r="H1703" s="24" t="s">
        <v>53</v>
      </c>
      <c r="I1703" s="24" t="s">
        <v>57</v>
      </c>
      <c r="J1703" s="24" t="s">
        <v>126</v>
      </c>
      <c r="K1703" s="24">
        <v>1</v>
      </c>
      <c r="L1703" s="24" t="s">
        <v>66</v>
      </c>
      <c r="M1703" s="26">
        <v>46208</v>
      </c>
      <c r="N1703" s="27">
        <v>46208.541666666664</v>
      </c>
      <c r="O1703" s="27">
        <v>46208.729166666664</v>
      </c>
      <c r="P1703" s="24" t="s">
        <v>2910</v>
      </c>
      <c r="Q1703" s="24" t="s">
        <v>2911</v>
      </c>
      <c r="R1703" s="24" t="s">
        <v>155</v>
      </c>
      <c r="T1703" s="24" t="s">
        <v>57</v>
      </c>
      <c r="U1703" s="24" t="s">
        <v>514</v>
      </c>
      <c r="V1703" s="27">
        <v>46208.636805555558</v>
      </c>
      <c r="W1703" s="27">
        <v>46208.663888888892</v>
      </c>
      <c r="Z1703" s="24">
        <v>1</v>
      </c>
      <c r="AA1703" s="24" t="s">
        <v>58</v>
      </c>
      <c r="AB1703" s="24" t="b">
        <v>0</v>
      </c>
      <c r="AC1703" s="61"/>
    </row>
    <row r="1704" spans="2:29" ht="13.7">
      <c r="B1704" s="24" t="s">
        <v>49</v>
      </c>
      <c r="C1704" s="24" t="s">
        <v>64</v>
      </c>
      <c r="D1704" s="24" t="s">
        <v>75</v>
      </c>
      <c r="E1704" s="24">
        <v>270</v>
      </c>
      <c r="F1704" s="26">
        <v>46204</v>
      </c>
      <c r="G1704" s="24" t="s">
        <v>52</v>
      </c>
      <c r="H1704" s="24" t="s">
        <v>53</v>
      </c>
      <c r="I1704" s="24" t="s">
        <v>57</v>
      </c>
      <c r="J1704" s="24" t="s">
        <v>126</v>
      </c>
      <c r="K1704" s="24">
        <v>1</v>
      </c>
      <c r="L1704" s="24" t="s">
        <v>66</v>
      </c>
      <c r="M1704" s="26">
        <v>46208</v>
      </c>
      <c r="N1704" s="27">
        <v>46208.541666666664</v>
      </c>
      <c r="O1704" s="27">
        <v>46208.729166666664</v>
      </c>
      <c r="P1704" s="24" t="s">
        <v>2912</v>
      </c>
      <c r="Q1704" s="24" t="s">
        <v>2913</v>
      </c>
      <c r="R1704" s="24" t="s">
        <v>155</v>
      </c>
      <c r="T1704" s="24" t="s">
        <v>57</v>
      </c>
      <c r="U1704" s="24" t="s">
        <v>514</v>
      </c>
      <c r="V1704" s="27">
        <v>46208.68472222222</v>
      </c>
      <c r="W1704" s="27">
        <v>46208.711111111108</v>
      </c>
      <c r="Z1704" s="24">
        <v>1</v>
      </c>
      <c r="AA1704" s="24" t="s">
        <v>58</v>
      </c>
      <c r="AB1704" s="24" t="b">
        <v>0</v>
      </c>
      <c r="AC1704" s="61"/>
    </row>
    <row r="1705" spans="2:29" ht="13.7">
      <c r="B1705" s="24" t="s">
        <v>49</v>
      </c>
      <c r="C1705" s="24" t="s">
        <v>64</v>
      </c>
      <c r="D1705" s="24" t="s">
        <v>75</v>
      </c>
      <c r="E1705" s="24">
        <v>270</v>
      </c>
      <c r="F1705" s="26">
        <v>46204</v>
      </c>
      <c r="G1705" s="24" t="s">
        <v>52</v>
      </c>
      <c r="H1705" s="24" t="s">
        <v>53</v>
      </c>
      <c r="I1705" s="24" t="s">
        <v>57</v>
      </c>
      <c r="J1705" s="24" t="s">
        <v>126</v>
      </c>
      <c r="K1705" s="24">
        <v>1</v>
      </c>
      <c r="L1705" s="24" t="s">
        <v>66</v>
      </c>
      <c r="M1705" s="26">
        <v>46208</v>
      </c>
      <c r="N1705" s="27">
        <v>46208.541666666664</v>
      </c>
      <c r="O1705" s="27">
        <v>46208.729166666664</v>
      </c>
      <c r="P1705" s="24" t="s">
        <v>2914</v>
      </c>
      <c r="Q1705" s="24" t="s">
        <v>2915</v>
      </c>
      <c r="R1705" s="24" t="s">
        <v>182</v>
      </c>
      <c r="T1705" s="24" t="s">
        <v>57</v>
      </c>
      <c r="U1705" s="24" t="s">
        <v>514</v>
      </c>
      <c r="V1705" s="27">
        <v>46208.594444444447</v>
      </c>
      <c r="W1705" s="27">
        <v>46208.627083333333</v>
      </c>
      <c r="Z1705" s="24">
        <v>1</v>
      </c>
      <c r="AA1705" s="24" t="s">
        <v>58</v>
      </c>
      <c r="AB1705" s="24" t="b">
        <v>0</v>
      </c>
      <c r="AC1705" s="61"/>
    </row>
    <row r="1706" spans="2:29" ht="13.7">
      <c r="B1706" s="24" t="s">
        <v>49</v>
      </c>
      <c r="C1706" s="24" t="s">
        <v>64</v>
      </c>
      <c r="D1706" s="24" t="s">
        <v>75</v>
      </c>
      <c r="E1706" s="24">
        <v>270</v>
      </c>
      <c r="F1706" s="26">
        <v>46204</v>
      </c>
      <c r="G1706" s="24" t="s">
        <v>52</v>
      </c>
      <c r="H1706" s="24" t="s">
        <v>53</v>
      </c>
      <c r="I1706" s="24" t="s">
        <v>68</v>
      </c>
      <c r="J1706" s="24" t="s">
        <v>125</v>
      </c>
      <c r="K1706" s="24">
        <v>1</v>
      </c>
      <c r="L1706" s="24" t="s">
        <v>66</v>
      </c>
      <c r="M1706" s="26">
        <v>46218</v>
      </c>
      <c r="N1706" s="27">
        <v>46218.354166666664</v>
      </c>
      <c r="O1706" s="27">
        <v>46218.541666666664</v>
      </c>
      <c r="V1706" s="27"/>
      <c r="W1706" s="27"/>
      <c r="X1706" s="24">
        <v>4</v>
      </c>
      <c r="Y1706" s="24">
        <v>0</v>
      </c>
      <c r="Z1706" s="24">
        <v>4</v>
      </c>
      <c r="AA1706" s="24" t="s">
        <v>58</v>
      </c>
      <c r="AB1706" s="24" t="b">
        <v>0</v>
      </c>
      <c r="AC1706" s="61">
        <v>0</v>
      </c>
    </row>
    <row r="1707" spans="2:29" ht="13.7">
      <c r="B1707" s="24" t="s">
        <v>49</v>
      </c>
      <c r="C1707" s="24" t="s">
        <v>64</v>
      </c>
      <c r="D1707" s="24" t="s">
        <v>75</v>
      </c>
      <c r="E1707" s="24">
        <v>270</v>
      </c>
      <c r="F1707" s="26">
        <v>46204</v>
      </c>
      <c r="G1707" s="24" t="s">
        <v>52</v>
      </c>
      <c r="H1707" s="24" t="s">
        <v>53</v>
      </c>
      <c r="I1707" s="24" t="s">
        <v>68</v>
      </c>
      <c r="J1707" s="24" t="s">
        <v>126</v>
      </c>
      <c r="K1707" s="24">
        <v>1</v>
      </c>
      <c r="L1707" s="24" t="s">
        <v>66</v>
      </c>
      <c r="M1707" s="26">
        <v>46218</v>
      </c>
      <c r="N1707" s="27">
        <v>46218.354166666664</v>
      </c>
      <c r="O1707" s="27">
        <v>46218.541666666664</v>
      </c>
      <c r="P1707" s="24" t="s">
        <v>2916</v>
      </c>
      <c r="Q1707" s="24" t="s">
        <v>2917</v>
      </c>
      <c r="R1707" s="24" t="s">
        <v>633</v>
      </c>
      <c r="T1707" s="24" t="s">
        <v>68</v>
      </c>
      <c r="U1707" s="24" t="s">
        <v>616</v>
      </c>
      <c r="V1707" s="27">
        <v>46218.495138888888</v>
      </c>
      <c r="W1707" s="27">
        <v>46218.525694444441</v>
      </c>
      <c r="Z1707" s="24">
        <v>1</v>
      </c>
      <c r="AA1707" s="24" t="s">
        <v>58</v>
      </c>
      <c r="AB1707" s="24" t="b">
        <v>0</v>
      </c>
      <c r="AC1707" s="61"/>
    </row>
    <row r="1708" spans="2:29" ht="13.7">
      <c r="B1708" s="24" t="s">
        <v>49</v>
      </c>
      <c r="C1708" s="24" t="s">
        <v>64</v>
      </c>
      <c r="D1708" s="24" t="s">
        <v>75</v>
      </c>
      <c r="E1708" s="24">
        <v>270</v>
      </c>
      <c r="F1708" s="26">
        <v>46204</v>
      </c>
      <c r="G1708" s="24" t="s">
        <v>52</v>
      </c>
      <c r="H1708" s="24" t="s">
        <v>53</v>
      </c>
      <c r="I1708" s="24" t="s">
        <v>68</v>
      </c>
      <c r="J1708" s="24" t="s">
        <v>126</v>
      </c>
      <c r="K1708" s="24">
        <v>1</v>
      </c>
      <c r="L1708" s="24" t="s">
        <v>66</v>
      </c>
      <c r="M1708" s="26">
        <v>46218</v>
      </c>
      <c r="N1708" s="27">
        <v>46218.354166666664</v>
      </c>
      <c r="O1708" s="27">
        <v>46218.541666666664</v>
      </c>
      <c r="P1708" s="24" t="s">
        <v>2918</v>
      </c>
      <c r="Q1708" s="24" t="s">
        <v>2919</v>
      </c>
      <c r="R1708" s="24" t="s">
        <v>636</v>
      </c>
      <c r="T1708" s="24" t="s">
        <v>68</v>
      </c>
      <c r="U1708" s="24" t="s">
        <v>616</v>
      </c>
      <c r="V1708" s="27">
        <v>46218.451388888891</v>
      </c>
      <c r="W1708" s="27">
        <v>46218.477083333331</v>
      </c>
      <c r="Z1708" s="24">
        <v>1</v>
      </c>
      <c r="AA1708" s="24" t="s">
        <v>58</v>
      </c>
      <c r="AB1708" s="24" t="b">
        <v>0</v>
      </c>
      <c r="AC1708" s="61"/>
    </row>
    <row r="1709" spans="2:29" ht="13.7">
      <c r="B1709" s="24" t="s">
        <v>49</v>
      </c>
      <c r="C1709" s="24" t="s">
        <v>64</v>
      </c>
      <c r="D1709" s="24" t="s">
        <v>75</v>
      </c>
      <c r="E1709" s="24">
        <v>270</v>
      </c>
      <c r="F1709" s="26">
        <v>46204</v>
      </c>
      <c r="G1709" s="24" t="s">
        <v>52</v>
      </c>
      <c r="H1709" s="24" t="s">
        <v>53</v>
      </c>
      <c r="I1709" s="24" t="s">
        <v>68</v>
      </c>
      <c r="J1709" s="24" t="s">
        <v>126</v>
      </c>
      <c r="K1709" s="24">
        <v>1</v>
      </c>
      <c r="L1709" s="24" t="s">
        <v>66</v>
      </c>
      <c r="M1709" s="26">
        <v>46218</v>
      </c>
      <c r="N1709" s="27">
        <v>46218.354166666664</v>
      </c>
      <c r="O1709" s="27">
        <v>46218.541666666664</v>
      </c>
      <c r="P1709" s="24" t="s">
        <v>2920</v>
      </c>
      <c r="Q1709" s="24" t="s">
        <v>2921</v>
      </c>
      <c r="R1709" s="24" t="s">
        <v>749</v>
      </c>
      <c r="T1709" s="24" t="s">
        <v>68</v>
      </c>
      <c r="U1709" s="24" t="s">
        <v>616</v>
      </c>
      <c r="V1709" s="27">
        <v>46218.36041666667</v>
      </c>
      <c r="W1709" s="27">
        <v>46218.390277777777</v>
      </c>
      <c r="Z1709" s="24">
        <v>1</v>
      </c>
      <c r="AA1709" s="24" t="s">
        <v>58</v>
      </c>
      <c r="AB1709" s="24" t="b">
        <v>0</v>
      </c>
      <c r="AC1709" s="61"/>
    </row>
    <row r="1710" spans="2:29" ht="13.7">
      <c r="B1710" s="24" t="s">
        <v>49</v>
      </c>
      <c r="C1710" s="24" t="s">
        <v>64</v>
      </c>
      <c r="D1710" s="24" t="s">
        <v>75</v>
      </c>
      <c r="E1710" s="24">
        <v>270</v>
      </c>
      <c r="F1710" s="26">
        <v>46204</v>
      </c>
      <c r="G1710" s="24" t="s">
        <v>52</v>
      </c>
      <c r="H1710" s="24" t="s">
        <v>53</v>
      </c>
      <c r="I1710" s="24" t="s">
        <v>68</v>
      </c>
      <c r="J1710" s="24" t="s">
        <v>126</v>
      </c>
      <c r="K1710" s="24">
        <v>1</v>
      </c>
      <c r="L1710" s="24" t="s">
        <v>66</v>
      </c>
      <c r="M1710" s="26">
        <v>46218</v>
      </c>
      <c r="N1710" s="27">
        <v>46218.354166666664</v>
      </c>
      <c r="O1710" s="27">
        <v>46218.541666666664</v>
      </c>
      <c r="P1710" s="24" t="s">
        <v>2922</v>
      </c>
      <c r="Q1710" s="24" t="s">
        <v>2923</v>
      </c>
      <c r="R1710" s="24" t="s">
        <v>633</v>
      </c>
      <c r="S1710" s="24" t="s">
        <v>160</v>
      </c>
      <c r="T1710" s="24" t="s">
        <v>68</v>
      </c>
      <c r="U1710" s="24" t="s">
        <v>616</v>
      </c>
      <c r="V1710" s="27">
        <v>46218.408333333333</v>
      </c>
      <c r="W1710" s="27">
        <v>46218.438194444447</v>
      </c>
      <c r="Z1710" s="24">
        <v>1</v>
      </c>
      <c r="AA1710" s="24" t="s">
        <v>58</v>
      </c>
      <c r="AB1710" s="24" t="b">
        <v>0</v>
      </c>
      <c r="AC1710" s="61"/>
    </row>
    <row r="1711" spans="2:29" ht="13.7">
      <c r="B1711" s="24" t="s">
        <v>49</v>
      </c>
      <c r="C1711" s="24" t="s">
        <v>64</v>
      </c>
      <c r="D1711" s="24" t="s">
        <v>75</v>
      </c>
      <c r="E1711" s="24">
        <v>270</v>
      </c>
      <c r="F1711" s="26">
        <v>46204</v>
      </c>
      <c r="G1711" s="24" t="s">
        <v>52</v>
      </c>
      <c r="H1711" s="24" t="s">
        <v>53</v>
      </c>
      <c r="I1711" s="24" t="s">
        <v>67</v>
      </c>
      <c r="J1711" s="24" t="s">
        <v>125</v>
      </c>
      <c r="K1711" s="24">
        <v>1</v>
      </c>
      <c r="L1711" s="24" t="s">
        <v>66</v>
      </c>
      <c r="M1711" s="26">
        <v>46233</v>
      </c>
      <c r="N1711" s="27">
        <v>46233.5625</v>
      </c>
      <c r="O1711" s="27">
        <v>46233.75</v>
      </c>
      <c r="V1711" s="27"/>
      <c r="W1711" s="27"/>
      <c r="X1711" s="24">
        <v>4</v>
      </c>
      <c r="Y1711" s="24">
        <v>0</v>
      </c>
      <c r="Z1711" s="24">
        <v>4</v>
      </c>
      <c r="AA1711" s="24" t="s">
        <v>58</v>
      </c>
      <c r="AB1711" s="24" t="b">
        <v>0</v>
      </c>
      <c r="AC1711" s="61">
        <v>0</v>
      </c>
    </row>
    <row r="1712" spans="2:29" ht="13.7">
      <c r="B1712" s="24" t="s">
        <v>49</v>
      </c>
      <c r="C1712" s="24" t="s">
        <v>64</v>
      </c>
      <c r="D1712" s="24" t="s">
        <v>75</v>
      </c>
      <c r="E1712" s="24">
        <v>270</v>
      </c>
      <c r="F1712" s="26">
        <v>46204</v>
      </c>
      <c r="G1712" s="24" t="s">
        <v>52</v>
      </c>
      <c r="H1712" s="24" t="s">
        <v>53</v>
      </c>
      <c r="I1712" s="24" t="s">
        <v>67</v>
      </c>
      <c r="J1712" s="24" t="s">
        <v>126</v>
      </c>
      <c r="K1712" s="24">
        <v>1</v>
      </c>
      <c r="L1712" s="24" t="s">
        <v>66</v>
      </c>
      <c r="M1712" s="26">
        <v>46233</v>
      </c>
      <c r="N1712" s="27">
        <v>46233.5625</v>
      </c>
      <c r="O1712" s="27">
        <v>46233.75</v>
      </c>
      <c r="P1712" s="24" t="s">
        <v>2924</v>
      </c>
      <c r="Q1712" s="24" t="s">
        <v>2925</v>
      </c>
      <c r="R1712" s="24" t="s">
        <v>605</v>
      </c>
      <c r="T1712" s="24" t="s">
        <v>67</v>
      </c>
      <c r="U1712" s="24" t="s">
        <v>314</v>
      </c>
      <c r="V1712" s="27">
        <v>46233.615972222222</v>
      </c>
      <c r="W1712" s="27">
        <v>46233.640972222223</v>
      </c>
      <c r="Z1712" s="24">
        <v>1</v>
      </c>
      <c r="AA1712" s="24" t="s">
        <v>58</v>
      </c>
      <c r="AB1712" s="24" t="b">
        <v>0</v>
      </c>
      <c r="AC1712" s="61"/>
    </row>
    <row r="1713" spans="2:29" ht="13.7">
      <c r="B1713" s="24" t="s">
        <v>49</v>
      </c>
      <c r="C1713" s="24" t="s">
        <v>64</v>
      </c>
      <c r="D1713" s="24" t="s">
        <v>75</v>
      </c>
      <c r="E1713" s="24">
        <v>270</v>
      </c>
      <c r="F1713" s="26">
        <v>46204</v>
      </c>
      <c r="G1713" s="24" t="s">
        <v>52</v>
      </c>
      <c r="H1713" s="24" t="s">
        <v>53</v>
      </c>
      <c r="I1713" s="24" t="s">
        <v>67</v>
      </c>
      <c r="J1713" s="24" t="s">
        <v>126</v>
      </c>
      <c r="K1713" s="24">
        <v>1</v>
      </c>
      <c r="L1713" s="24" t="s">
        <v>66</v>
      </c>
      <c r="M1713" s="26">
        <v>46233</v>
      </c>
      <c r="N1713" s="27">
        <v>46233.5625</v>
      </c>
      <c r="O1713" s="27">
        <v>46233.75</v>
      </c>
      <c r="P1713" s="24" t="s">
        <v>2926</v>
      </c>
      <c r="Q1713" s="24" t="s">
        <v>2927</v>
      </c>
      <c r="R1713" s="24" t="s">
        <v>687</v>
      </c>
      <c r="S1713" s="24" t="s">
        <v>198</v>
      </c>
      <c r="T1713" s="24" t="s">
        <v>67</v>
      </c>
      <c r="U1713" s="24" t="s">
        <v>314</v>
      </c>
      <c r="V1713" s="27">
        <v>46233.709722222222</v>
      </c>
      <c r="W1713" s="27">
        <v>46233.73541666667</v>
      </c>
      <c r="Z1713" s="24">
        <v>1</v>
      </c>
      <c r="AA1713" s="24" t="s">
        <v>58</v>
      </c>
      <c r="AB1713" s="24" t="b">
        <v>0</v>
      </c>
      <c r="AC1713" s="61"/>
    </row>
    <row r="1714" spans="2:29" ht="13.7">
      <c r="B1714" s="24" t="s">
        <v>49</v>
      </c>
      <c r="C1714" s="24" t="s">
        <v>64</v>
      </c>
      <c r="D1714" s="24" t="s">
        <v>75</v>
      </c>
      <c r="E1714" s="24">
        <v>270</v>
      </c>
      <c r="F1714" s="26">
        <v>46204</v>
      </c>
      <c r="G1714" s="24" t="s">
        <v>52</v>
      </c>
      <c r="H1714" s="24" t="s">
        <v>53</v>
      </c>
      <c r="I1714" s="24" t="s">
        <v>67</v>
      </c>
      <c r="J1714" s="24" t="s">
        <v>126</v>
      </c>
      <c r="K1714" s="24">
        <v>1</v>
      </c>
      <c r="L1714" s="24" t="s">
        <v>66</v>
      </c>
      <c r="M1714" s="26">
        <v>46233</v>
      </c>
      <c r="N1714" s="27">
        <v>46233.5625</v>
      </c>
      <c r="O1714" s="27">
        <v>46233.75</v>
      </c>
      <c r="P1714" s="24" t="s">
        <v>2928</v>
      </c>
      <c r="Q1714" s="24" t="s">
        <v>2929</v>
      </c>
      <c r="R1714" s="24" t="s">
        <v>730</v>
      </c>
      <c r="S1714" s="24" t="s">
        <v>198</v>
      </c>
      <c r="T1714" s="24" t="s">
        <v>67</v>
      </c>
      <c r="U1714" s="24" t="s">
        <v>314</v>
      </c>
      <c r="V1714" s="27">
        <v>46233.568749999999</v>
      </c>
      <c r="W1714" s="27">
        <v>46233.599305555559</v>
      </c>
      <c r="Z1714" s="24">
        <v>1</v>
      </c>
      <c r="AA1714" s="24" t="s">
        <v>58</v>
      </c>
      <c r="AB1714" s="24" t="b">
        <v>0</v>
      </c>
      <c r="AC1714" s="61"/>
    </row>
    <row r="1715" spans="2:29" ht="13.7">
      <c r="B1715" s="24" t="s">
        <v>49</v>
      </c>
      <c r="C1715" s="24" t="s">
        <v>64</v>
      </c>
      <c r="D1715" s="24" t="s">
        <v>75</v>
      </c>
      <c r="E1715" s="24">
        <v>270</v>
      </c>
      <c r="F1715" s="26">
        <v>46204</v>
      </c>
      <c r="G1715" s="24" t="s">
        <v>52</v>
      </c>
      <c r="H1715" s="24" t="s">
        <v>53</v>
      </c>
      <c r="I1715" s="24" t="s">
        <v>67</v>
      </c>
      <c r="J1715" s="24" t="s">
        <v>126</v>
      </c>
      <c r="K1715" s="24">
        <v>1</v>
      </c>
      <c r="L1715" s="24" t="s">
        <v>66</v>
      </c>
      <c r="M1715" s="26">
        <v>46233</v>
      </c>
      <c r="N1715" s="27">
        <v>46233.5625</v>
      </c>
      <c r="O1715" s="27">
        <v>46233.75</v>
      </c>
      <c r="P1715" s="24" t="s">
        <v>2930</v>
      </c>
      <c r="Q1715" s="24" t="s">
        <v>2931</v>
      </c>
      <c r="R1715" s="24" t="s">
        <v>605</v>
      </c>
      <c r="S1715" s="24" t="s">
        <v>213</v>
      </c>
      <c r="T1715" s="24" t="s">
        <v>67</v>
      </c>
      <c r="U1715" s="24" t="s">
        <v>314</v>
      </c>
      <c r="V1715" s="27">
        <v>46233.657638888886</v>
      </c>
      <c r="W1715" s="27">
        <v>46233.685416666667</v>
      </c>
      <c r="Z1715" s="24">
        <v>1</v>
      </c>
      <c r="AA1715" s="24" t="s">
        <v>58</v>
      </c>
      <c r="AB1715" s="24" t="b">
        <v>0</v>
      </c>
      <c r="AC1715" s="61"/>
    </row>
    <row r="1716" spans="2:29" ht="13.7">
      <c r="B1716" s="24" t="s">
        <v>49</v>
      </c>
      <c r="C1716" s="24" t="s">
        <v>64</v>
      </c>
      <c r="D1716" s="24" t="s">
        <v>75</v>
      </c>
      <c r="E1716" s="24">
        <v>270</v>
      </c>
      <c r="F1716" s="26">
        <v>46235</v>
      </c>
      <c r="G1716" s="24" t="s">
        <v>52</v>
      </c>
      <c r="H1716" s="24" t="s">
        <v>53</v>
      </c>
      <c r="I1716" s="24" t="s">
        <v>54</v>
      </c>
      <c r="J1716" s="24" t="s">
        <v>125</v>
      </c>
      <c r="K1716" s="24">
        <v>1</v>
      </c>
      <c r="L1716" s="24" t="s">
        <v>66</v>
      </c>
      <c r="M1716" s="26">
        <v>46235</v>
      </c>
      <c r="N1716" s="27">
        <v>46235.333333333336</v>
      </c>
      <c r="O1716" s="27">
        <v>46235.520833333336</v>
      </c>
      <c r="V1716" s="27"/>
      <c r="W1716" s="27"/>
      <c r="X1716" s="24">
        <v>4</v>
      </c>
      <c r="Y1716" s="24">
        <v>0</v>
      </c>
      <c r="Z1716" s="24">
        <v>4</v>
      </c>
      <c r="AA1716" s="24" t="s">
        <v>60</v>
      </c>
      <c r="AB1716" s="24" t="b">
        <v>0</v>
      </c>
      <c r="AC1716" s="61">
        <v>0</v>
      </c>
    </row>
    <row r="1717" spans="2:29" ht="13.7">
      <c r="B1717" s="24" t="s">
        <v>49</v>
      </c>
      <c r="C1717" s="24" t="s">
        <v>64</v>
      </c>
      <c r="D1717" s="24" t="s">
        <v>75</v>
      </c>
      <c r="E1717" s="24">
        <v>270</v>
      </c>
      <c r="F1717" s="26">
        <v>46235</v>
      </c>
      <c r="G1717" s="24" t="s">
        <v>52</v>
      </c>
      <c r="H1717" s="24" t="s">
        <v>53</v>
      </c>
      <c r="I1717" s="24" t="s">
        <v>54</v>
      </c>
      <c r="J1717" s="24" t="s">
        <v>126</v>
      </c>
      <c r="K1717" s="24">
        <v>1</v>
      </c>
      <c r="L1717" s="24" t="s">
        <v>66</v>
      </c>
      <c r="M1717" s="26">
        <v>46235</v>
      </c>
      <c r="N1717" s="27">
        <v>46235.333333333336</v>
      </c>
      <c r="O1717" s="27">
        <v>46235.520833333336</v>
      </c>
      <c r="P1717" s="24" t="s">
        <v>2932</v>
      </c>
      <c r="Q1717" s="24" t="s">
        <v>2933</v>
      </c>
      <c r="R1717" s="24" t="s">
        <v>146</v>
      </c>
      <c r="T1717" s="24" t="s">
        <v>54</v>
      </c>
      <c r="U1717" s="24" t="s">
        <v>420</v>
      </c>
      <c r="V1717" s="27">
        <v>46235.476388888892</v>
      </c>
      <c r="W1717" s="27">
        <v>46235.510416666664</v>
      </c>
      <c r="Z1717" s="24">
        <v>1</v>
      </c>
      <c r="AA1717" s="24" t="s">
        <v>60</v>
      </c>
      <c r="AB1717" s="24" t="b">
        <v>0</v>
      </c>
      <c r="AC1717" s="61"/>
    </row>
    <row r="1718" spans="2:29" ht="13.7">
      <c r="B1718" s="24" t="s">
        <v>49</v>
      </c>
      <c r="C1718" s="24" t="s">
        <v>64</v>
      </c>
      <c r="D1718" s="24" t="s">
        <v>75</v>
      </c>
      <c r="E1718" s="24">
        <v>270</v>
      </c>
      <c r="F1718" s="26">
        <v>46235</v>
      </c>
      <c r="G1718" s="24" t="s">
        <v>52</v>
      </c>
      <c r="H1718" s="24" t="s">
        <v>53</v>
      </c>
      <c r="I1718" s="24" t="s">
        <v>54</v>
      </c>
      <c r="J1718" s="24" t="s">
        <v>126</v>
      </c>
      <c r="K1718" s="24">
        <v>1</v>
      </c>
      <c r="L1718" s="24" t="s">
        <v>66</v>
      </c>
      <c r="M1718" s="26">
        <v>46235</v>
      </c>
      <c r="N1718" s="27">
        <v>46235.333333333336</v>
      </c>
      <c r="O1718" s="27">
        <v>46235.520833333336</v>
      </c>
      <c r="P1718" s="24" t="s">
        <v>2934</v>
      </c>
      <c r="Q1718" s="24" t="s">
        <v>2935</v>
      </c>
      <c r="R1718" s="24" t="s">
        <v>142</v>
      </c>
      <c r="T1718" s="24" t="s">
        <v>54</v>
      </c>
      <c r="U1718" s="24" t="s">
        <v>420</v>
      </c>
      <c r="V1718" s="27">
        <v>46235.338194444441</v>
      </c>
      <c r="W1718" s="27">
        <v>46235.371527777781</v>
      </c>
      <c r="Z1718" s="24">
        <v>1</v>
      </c>
      <c r="AA1718" s="24" t="s">
        <v>60</v>
      </c>
      <c r="AB1718" s="24" t="b">
        <v>0</v>
      </c>
      <c r="AC1718" s="61"/>
    </row>
    <row r="1719" spans="2:29" ht="13.7">
      <c r="B1719" s="24" t="s">
        <v>49</v>
      </c>
      <c r="C1719" s="24" t="s">
        <v>64</v>
      </c>
      <c r="D1719" s="24" t="s">
        <v>75</v>
      </c>
      <c r="E1719" s="24">
        <v>270</v>
      </c>
      <c r="F1719" s="26">
        <v>46235</v>
      </c>
      <c r="G1719" s="24" t="s">
        <v>52</v>
      </c>
      <c r="H1719" s="24" t="s">
        <v>53</v>
      </c>
      <c r="I1719" s="24" t="s">
        <v>54</v>
      </c>
      <c r="J1719" s="24" t="s">
        <v>126</v>
      </c>
      <c r="K1719" s="24">
        <v>1</v>
      </c>
      <c r="L1719" s="24" t="s">
        <v>66</v>
      </c>
      <c r="M1719" s="26">
        <v>46235</v>
      </c>
      <c r="N1719" s="27">
        <v>46235.333333333336</v>
      </c>
      <c r="O1719" s="27">
        <v>46235.520833333336</v>
      </c>
      <c r="P1719" s="24" t="s">
        <v>2936</v>
      </c>
      <c r="Q1719" s="24" t="s">
        <v>2937</v>
      </c>
      <c r="R1719" s="24" t="s">
        <v>146</v>
      </c>
      <c r="T1719" s="24" t="s">
        <v>54</v>
      </c>
      <c r="U1719" s="24" t="s">
        <v>420</v>
      </c>
      <c r="V1719" s="27">
        <v>46235.386111111111</v>
      </c>
      <c r="W1719" s="27">
        <v>46235.415972222225</v>
      </c>
      <c r="Z1719" s="24">
        <v>1</v>
      </c>
      <c r="AA1719" s="24" t="s">
        <v>60</v>
      </c>
      <c r="AB1719" s="24" t="b">
        <v>0</v>
      </c>
      <c r="AC1719" s="61"/>
    </row>
    <row r="1720" spans="2:29" ht="13.7">
      <c r="B1720" s="24" t="s">
        <v>49</v>
      </c>
      <c r="C1720" s="24" t="s">
        <v>64</v>
      </c>
      <c r="D1720" s="24" t="s">
        <v>75</v>
      </c>
      <c r="E1720" s="24">
        <v>270</v>
      </c>
      <c r="F1720" s="26">
        <v>46235</v>
      </c>
      <c r="G1720" s="24" t="s">
        <v>52</v>
      </c>
      <c r="H1720" s="24" t="s">
        <v>53</v>
      </c>
      <c r="I1720" s="24" t="s">
        <v>54</v>
      </c>
      <c r="J1720" s="24" t="s">
        <v>126</v>
      </c>
      <c r="K1720" s="24">
        <v>1</v>
      </c>
      <c r="L1720" s="24" t="s">
        <v>66</v>
      </c>
      <c r="M1720" s="26">
        <v>46235</v>
      </c>
      <c r="N1720" s="27">
        <v>46235.333333333336</v>
      </c>
      <c r="O1720" s="27">
        <v>46235.520833333336</v>
      </c>
      <c r="P1720" s="24" t="s">
        <v>2938</v>
      </c>
      <c r="Q1720" s="24" t="s">
        <v>2939</v>
      </c>
      <c r="R1720" s="24" t="s">
        <v>142</v>
      </c>
      <c r="T1720" s="24" t="s">
        <v>54</v>
      </c>
      <c r="U1720" s="24" t="s">
        <v>420</v>
      </c>
      <c r="V1720" s="27">
        <v>46235.433333333334</v>
      </c>
      <c r="W1720" s="27">
        <v>46235.466666666667</v>
      </c>
      <c r="Z1720" s="24">
        <v>1</v>
      </c>
      <c r="AA1720" s="24" t="s">
        <v>60</v>
      </c>
      <c r="AB1720" s="24" t="b">
        <v>0</v>
      </c>
      <c r="AC1720" s="61"/>
    </row>
    <row r="1721" spans="2:29" ht="13.7">
      <c r="B1721" s="24" t="s">
        <v>49</v>
      </c>
      <c r="C1721" s="24" t="s">
        <v>64</v>
      </c>
      <c r="D1721" s="24" t="s">
        <v>75</v>
      </c>
      <c r="E1721" s="24">
        <v>270</v>
      </c>
      <c r="F1721" s="26">
        <v>46235</v>
      </c>
      <c r="G1721" s="24" t="s">
        <v>52</v>
      </c>
      <c r="H1721" s="24" t="s">
        <v>53</v>
      </c>
      <c r="I1721" s="24" t="s">
        <v>62</v>
      </c>
      <c r="J1721" s="24" t="s">
        <v>125</v>
      </c>
      <c r="K1721" s="24">
        <v>1</v>
      </c>
      <c r="L1721" s="24" t="s">
        <v>66</v>
      </c>
      <c r="M1721" s="26">
        <v>46265</v>
      </c>
      <c r="N1721" s="27">
        <v>46265.541666666664</v>
      </c>
      <c r="O1721" s="27">
        <v>46265.729166666664</v>
      </c>
      <c r="V1721" s="27"/>
      <c r="W1721" s="27"/>
      <c r="X1721" s="24">
        <v>4</v>
      </c>
      <c r="Y1721" s="24">
        <v>0</v>
      </c>
      <c r="Z1721" s="24">
        <v>4</v>
      </c>
      <c r="AA1721" s="24" t="s">
        <v>60</v>
      </c>
      <c r="AB1721" s="24" t="b">
        <v>0</v>
      </c>
      <c r="AC1721" s="61">
        <v>0</v>
      </c>
    </row>
    <row r="1722" spans="2:29" ht="13.7">
      <c r="B1722" s="24" t="s">
        <v>49</v>
      </c>
      <c r="C1722" s="24" t="s">
        <v>64</v>
      </c>
      <c r="D1722" s="24" t="s">
        <v>75</v>
      </c>
      <c r="E1722" s="24">
        <v>270</v>
      </c>
      <c r="F1722" s="26">
        <v>46235</v>
      </c>
      <c r="G1722" s="24" t="s">
        <v>52</v>
      </c>
      <c r="H1722" s="24" t="s">
        <v>53</v>
      </c>
      <c r="I1722" s="24" t="s">
        <v>62</v>
      </c>
      <c r="J1722" s="24" t="s">
        <v>126</v>
      </c>
      <c r="K1722" s="24">
        <v>1</v>
      </c>
      <c r="L1722" s="24" t="s">
        <v>66</v>
      </c>
      <c r="M1722" s="26">
        <v>46265</v>
      </c>
      <c r="N1722" s="27">
        <v>46265.541666666664</v>
      </c>
      <c r="O1722" s="27">
        <v>46265.729166666664</v>
      </c>
      <c r="P1722" s="24" t="s">
        <v>2940</v>
      </c>
      <c r="Q1722" s="24" t="s">
        <v>2941</v>
      </c>
      <c r="R1722" s="24" t="s">
        <v>323</v>
      </c>
      <c r="T1722" s="24" t="s">
        <v>62</v>
      </c>
      <c r="U1722" s="24" t="s">
        <v>341</v>
      </c>
      <c r="V1722" s="27">
        <v>46265.68472222222</v>
      </c>
      <c r="W1722" s="27">
        <v>46265.709027777775</v>
      </c>
      <c r="Z1722" s="24">
        <v>1</v>
      </c>
      <c r="AA1722" s="24" t="s">
        <v>60</v>
      </c>
      <c r="AB1722" s="24" t="b">
        <v>0</v>
      </c>
      <c r="AC1722" s="61"/>
    </row>
    <row r="1723" spans="2:29" ht="13.7">
      <c r="B1723" s="24" t="s">
        <v>49</v>
      </c>
      <c r="C1723" s="24" t="s">
        <v>64</v>
      </c>
      <c r="D1723" s="24" t="s">
        <v>75</v>
      </c>
      <c r="E1723" s="24">
        <v>270</v>
      </c>
      <c r="F1723" s="26">
        <v>46235</v>
      </c>
      <c r="G1723" s="24" t="s">
        <v>52</v>
      </c>
      <c r="H1723" s="24" t="s">
        <v>53</v>
      </c>
      <c r="I1723" s="24" t="s">
        <v>62</v>
      </c>
      <c r="J1723" s="24" t="s">
        <v>126</v>
      </c>
      <c r="K1723" s="24">
        <v>1</v>
      </c>
      <c r="L1723" s="24" t="s">
        <v>66</v>
      </c>
      <c r="M1723" s="26">
        <v>46265</v>
      </c>
      <c r="N1723" s="27">
        <v>46265.541666666664</v>
      </c>
      <c r="O1723" s="27">
        <v>46265.729166666664</v>
      </c>
      <c r="P1723" s="24" t="s">
        <v>2942</v>
      </c>
      <c r="Q1723" s="24" t="s">
        <v>2943</v>
      </c>
      <c r="R1723" s="24" t="s">
        <v>253</v>
      </c>
      <c r="T1723" s="24" t="s">
        <v>62</v>
      </c>
      <c r="U1723" s="24" t="s">
        <v>341</v>
      </c>
      <c r="V1723" s="27">
        <v>46265.545138888891</v>
      </c>
      <c r="W1723" s="27">
        <v>46265.570138888892</v>
      </c>
      <c r="Z1723" s="24">
        <v>1</v>
      </c>
      <c r="AA1723" s="24" t="s">
        <v>60</v>
      </c>
      <c r="AB1723" s="24" t="b">
        <v>0</v>
      </c>
      <c r="AC1723" s="61"/>
    </row>
    <row r="1724" spans="2:29" ht="13.7">
      <c r="B1724" s="24" t="s">
        <v>49</v>
      </c>
      <c r="C1724" s="24" t="s">
        <v>64</v>
      </c>
      <c r="D1724" s="24" t="s">
        <v>75</v>
      </c>
      <c r="E1724" s="24">
        <v>270</v>
      </c>
      <c r="F1724" s="26">
        <v>46235</v>
      </c>
      <c r="G1724" s="24" t="s">
        <v>52</v>
      </c>
      <c r="H1724" s="24" t="s">
        <v>53</v>
      </c>
      <c r="I1724" s="24" t="s">
        <v>62</v>
      </c>
      <c r="J1724" s="24" t="s">
        <v>126</v>
      </c>
      <c r="K1724" s="24">
        <v>1</v>
      </c>
      <c r="L1724" s="24" t="s">
        <v>66</v>
      </c>
      <c r="M1724" s="26">
        <v>46265</v>
      </c>
      <c r="N1724" s="27">
        <v>46265.541666666664</v>
      </c>
      <c r="O1724" s="27">
        <v>46265.729166666664</v>
      </c>
      <c r="P1724" s="24" t="s">
        <v>2944</v>
      </c>
      <c r="Q1724" s="24" t="s">
        <v>2945</v>
      </c>
      <c r="R1724" s="24" t="s">
        <v>249</v>
      </c>
      <c r="T1724" s="24" t="s">
        <v>62</v>
      </c>
      <c r="U1724" s="24" t="s">
        <v>341</v>
      </c>
      <c r="V1724" s="27">
        <v>46265.59097222222</v>
      </c>
      <c r="W1724" s="27">
        <v>46265.617361111108</v>
      </c>
      <c r="Z1724" s="24">
        <v>1</v>
      </c>
      <c r="AA1724" s="24" t="s">
        <v>60</v>
      </c>
      <c r="AB1724" s="24" t="b">
        <v>0</v>
      </c>
      <c r="AC1724" s="61"/>
    </row>
    <row r="1725" spans="2:29" ht="13.7">
      <c r="B1725" s="24" t="s">
        <v>49</v>
      </c>
      <c r="C1725" s="24" t="s">
        <v>64</v>
      </c>
      <c r="D1725" s="24" t="s">
        <v>75</v>
      </c>
      <c r="E1725" s="24">
        <v>270</v>
      </c>
      <c r="F1725" s="26">
        <v>46235</v>
      </c>
      <c r="G1725" s="24" t="s">
        <v>52</v>
      </c>
      <c r="H1725" s="24" t="s">
        <v>53</v>
      </c>
      <c r="I1725" s="24" t="s">
        <v>62</v>
      </c>
      <c r="J1725" s="24" t="s">
        <v>126</v>
      </c>
      <c r="K1725" s="24">
        <v>1</v>
      </c>
      <c r="L1725" s="24" t="s">
        <v>66</v>
      </c>
      <c r="M1725" s="26">
        <v>46265</v>
      </c>
      <c r="N1725" s="27">
        <v>46265.541666666664</v>
      </c>
      <c r="O1725" s="27">
        <v>46265.729166666664</v>
      </c>
      <c r="P1725" s="24" t="s">
        <v>2946</v>
      </c>
      <c r="Q1725" s="24" t="s">
        <v>2947</v>
      </c>
      <c r="R1725" s="24" t="s">
        <v>253</v>
      </c>
      <c r="S1725" s="24" t="s">
        <v>160</v>
      </c>
      <c r="T1725" s="24" t="s">
        <v>62</v>
      </c>
      <c r="U1725" s="24" t="s">
        <v>341</v>
      </c>
      <c r="V1725" s="27">
        <v>46265.638888888891</v>
      </c>
      <c r="W1725" s="27">
        <v>46265.673611111109</v>
      </c>
      <c r="Z1725" s="24">
        <v>1</v>
      </c>
      <c r="AA1725" s="24" t="s">
        <v>60</v>
      </c>
      <c r="AB1725" s="24" t="b">
        <v>0</v>
      </c>
      <c r="AC1725" s="61"/>
    </row>
    <row r="1726" spans="2:29" ht="13.7">
      <c r="B1726" s="24" t="s">
        <v>49</v>
      </c>
      <c r="C1726" s="24" t="s">
        <v>64</v>
      </c>
      <c r="D1726" s="24" t="s">
        <v>75</v>
      </c>
      <c r="E1726" s="24">
        <v>300</v>
      </c>
      <c r="F1726" s="26">
        <v>46174</v>
      </c>
      <c r="G1726" s="24" t="s">
        <v>52</v>
      </c>
      <c r="H1726" s="24" t="s">
        <v>53</v>
      </c>
      <c r="I1726" s="24" t="s">
        <v>54</v>
      </c>
      <c r="J1726" s="24" t="s">
        <v>125</v>
      </c>
      <c r="K1726" s="24">
        <v>1</v>
      </c>
      <c r="L1726" s="24" t="s">
        <v>66</v>
      </c>
      <c r="M1726" s="26">
        <v>46182</v>
      </c>
      <c r="N1726" s="27">
        <v>46182.375</v>
      </c>
      <c r="O1726" s="27">
        <v>46182.583333333336</v>
      </c>
      <c r="V1726" s="27"/>
      <c r="W1726" s="27"/>
      <c r="X1726" s="24">
        <v>4</v>
      </c>
      <c r="Y1726" s="24">
        <v>0</v>
      </c>
      <c r="Z1726" s="24">
        <v>4</v>
      </c>
      <c r="AA1726" s="24" t="s">
        <v>56</v>
      </c>
      <c r="AB1726" s="24" t="b">
        <v>0</v>
      </c>
      <c r="AC1726" s="61">
        <v>0</v>
      </c>
    </row>
    <row r="1727" spans="2:29" ht="13.7">
      <c r="B1727" s="24" t="s">
        <v>49</v>
      </c>
      <c r="C1727" s="24" t="s">
        <v>64</v>
      </c>
      <c r="D1727" s="24" t="s">
        <v>75</v>
      </c>
      <c r="E1727" s="24">
        <v>300</v>
      </c>
      <c r="F1727" s="26">
        <v>46174</v>
      </c>
      <c r="G1727" s="24" t="s">
        <v>52</v>
      </c>
      <c r="H1727" s="24" t="s">
        <v>53</v>
      </c>
      <c r="I1727" s="24" t="s">
        <v>54</v>
      </c>
      <c r="J1727" s="24" t="s">
        <v>126</v>
      </c>
      <c r="K1727" s="24">
        <v>1</v>
      </c>
      <c r="L1727" s="24" t="s">
        <v>66</v>
      </c>
      <c r="M1727" s="26">
        <v>46182</v>
      </c>
      <c r="N1727" s="27">
        <v>46182.375</v>
      </c>
      <c r="O1727" s="27">
        <v>46182.583333333336</v>
      </c>
      <c r="P1727" s="24" t="s">
        <v>2948</v>
      </c>
      <c r="Q1727" s="24" t="s">
        <v>2949</v>
      </c>
      <c r="R1727" s="24" t="s">
        <v>142</v>
      </c>
      <c r="T1727" s="24" t="s">
        <v>54</v>
      </c>
      <c r="U1727" s="24" t="s">
        <v>341</v>
      </c>
      <c r="V1727" s="27">
        <v>46182.536111111112</v>
      </c>
      <c r="W1727" s="27">
        <v>46182.566666666666</v>
      </c>
      <c r="Z1727" s="24">
        <v>1</v>
      </c>
      <c r="AA1727" s="24" t="s">
        <v>56</v>
      </c>
      <c r="AB1727" s="24" t="b">
        <v>0</v>
      </c>
      <c r="AC1727" s="61"/>
    </row>
    <row r="1728" spans="2:29" ht="13.7">
      <c r="B1728" s="24" t="s">
        <v>49</v>
      </c>
      <c r="C1728" s="24" t="s">
        <v>64</v>
      </c>
      <c r="D1728" s="24" t="s">
        <v>75</v>
      </c>
      <c r="E1728" s="24">
        <v>300</v>
      </c>
      <c r="F1728" s="26">
        <v>46174</v>
      </c>
      <c r="G1728" s="24" t="s">
        <v>52</v>
      </c>
      <c r="H1728" s="24" t="s">
        <v>53</v>
      </c>
      <c r="I1728" s="24" t="s">
        <v>54</v>
      </c>
      <c r="J1728" s="24" t="s">
        <v>126</v>
      </c>
      <c r="K1728" s="24">
        <v>1</v>
      </c>
      <c r="L1728" s="24" t="s">
        <v>66</v>
      </c>
      <c r="M1728" s="26">
        <v>46182</v>
      </c>
      <c r="N1728" s="27">
        <v>46182.375</v>
      </c>
      <c r="O1728" s="27">
        <v>46182.583333333336</v>
      </c>
      <c r="P1728" s="24" t="s">
        <v>2950</v>
      </c>
      <c r="Q1728" s="24" t="s">
        <v>2951</v>
      </c>
      <c r="R1728" s="24" t="s">
        <v>142</v>
      </c>
      <c r="T1728" s="24" t="s">
        <v>54</v>
      </c>
      <c r="U1728" s="24" t="s">
        <v>341</v>
      </c>
      <c r="V1728" s="27">
        <v>46182.43472222222</v>
      </c>
      <c r="W1728" s="27">
        <v>46182.461805555555</v>
      </c>
      <c r="Z1728" s="24">
        <v>1</v>
      </c>
      <c r="AA1728" s="24" t="s">
        <v>56</v>
      </c>
      <c r="AB1728" s="24" t="b">
        <v>0</v>
      </c>
      <c r="AC1728" s="61"/>
    </row>
    <row r="1729" spans="2:29" ht="13.7">
      <c r="B1729" s="24" t="s">
        <v>49</v>
      </c>
      <c r="C1729" s="24" t="s">
        <v>64</v>
      </c>
      <c r="D1729" s="24" t="s">
        <v>75</v>
      </c>
      <c r="E1729" s="24">
        <v>300</v>
      </c>
      <c r="F1729" s="26">
        <v>46174</v>
      </c>
      <c r="G1729" s="24" t="s">
        <v>52</v>
      </c>
      <c r="H1729" s="24" t="s">
        <v>53</v>
      </c>
      <c r="I1729" s="24" t="s">
        <v>54</v>
      </c>
      <c r="J1729" s="24" t="s">
        <v>126</v>
      </c>
      <c r="K1729" s="24">
        <v>1</v>
      </c>
      <c r="L1729" s="24" t="s">
        <v>66</v>
      </c>
      <c r="M1729" s="26">
        <v>46182</v>
      </c>
      <c r="N1729" s="27">
        <v>46182.375</v>
      </c>
      <c r="O1729" s="27">
        <v>46182.583333333336</v>
      </c>
      <c r="P1729" s="24" t="s">
        <v>2952</v>
      </c>
      <c r="Q1729" s="24" t="s">
        <v>2953</v>
      </c>
      <c r="R1729" s="24" t="s">
        <v>190</v>
      </c>
      <c r="S1729" s="24" t="s">
        <v>152</v>
      </c>
      <c r="T1729" s="24" t="s">
        <v>54</v>
      </c>
      <c r="U1729" s="24" t="s">
        <v>341</v>
      </c>
      <c r="V1729" s="27">
        <v>46182.486805555556</v>
      </c>
      <c r="W1729" s="27">
        <v>46182.517361111109</v>
      </c>
      <c r="Z1729" s="24">
        <v>1</v>
      </c>
      <c r="AA1729" s="24" t="s">
        <v>56</v>
      </c>
      <c r="AB1729" s="24" t="b">
        <v>0</v>
      </c>
      <c r="AC1729" s="61"/>
    </row>
    <row r="1730" spans="2:29" ht="13.7">
      <c r="B1730" s="24" t="s">
        <v>49</v>
      </c>
      <c r="C1730" s="24" t="s">
        <v>64</v>
      </c>
      <c r="D1730" s="24" t="s">
        <v>75</v>
      </c>
      <c r="E1730" s="24">
        <v>300</v>
      </c>
      <c r="F1730" s="26">
        <v>46174</v>
      </c>
      <c r="G1730" s="24" t="s">
        <v>52</v>
      </c>
      <c r="H1730" s="24" t="s">
        <v>53</v>
      </c>
      <c r="I1730" s="24" t="s">
        <v>54</v>
      </c>
      <c r="J1730" s="24" t="s">
        <v>126</v>
      </c>
      <c r="K1730" s="24">
        <v>1</v>
      </c>
      <c r="L1730" s="24" t="s">
        <v>66</v>
      </c>
      <c r="M1730" s="26">
        <v>46182</v>
      </c>
      <c r="N1730" s="27">
        <v>46182.375</v>
      </c>
      <c r="O1730" s="27">
        <v>46182.583333333336</v>
      </c>
      <c r="P1730" s="24" t="s">
        <v>2954</v>
      </c>
      <c r="Q1730" s="24" t="s">
        <v>2955</v>
      </c>
      <c r="R1730" s="24" t="s">
        <v>190</v>
      </c>
      <c r="S1730" s="24" t="s">
        <v>198</v>
      </c>
      <c r="T1730" s="24" t="s">
        <v>54</v>
      </c>
      <c r="U1730" s="24" t="s">
        <v>341</v>
      </c>
      <c r="V1730" s="27">
        <v>46182.376388888886</v>
      </c>
      <c r="W1730" s="27">
        <v>46182.413888888892</v>
      </c>
      <c r="Z1730" s="24">
        <v>1</v>
      </c>
      <c r="AA1730" s="24" t="s">
        <v>56</v>
      </c>
      <c r="AB1730" s="24" t="b">
        <v>0</v>
      </c>
      <c r="AC1730" s="61"/>
    </row>
    <row r="1731" spans="2:29" ht="13.7">
      <c r="B1731" s="24" t="s">
        <v>49</v>
      </c>
      <c r="C1731" s="24" t="s">
        <v>64</v>
      </c>
      <c r="D1731" s="24" t="s">
        <v>75</v>
      </c>
      <c r="E1731" s="24">
        <v>300</v>
      </c>
      <c r="F1731" s="26">
        <v>46174</v>
      </c>
      <c r="G1731" s="24" t="s">
        <v>52</v>
      </c>
      <c r="H1731" s="24" t="s">
        <v>53</v>
      </c>
      <c r="I1731" s="24" t="s">
        <v>59</v>
      </c>
      <c r="J1731" s="24" t="s">
        <v>125</v>
      </c>
      <c r="K1731" s="24">
        <v>1</v>
      </c>
      <c r="L1731" s="24" t="s">
        <v>66</v>
      </c>
      <c r="M1731" s="26">
        <v>46190</v>
      </c>
      <c r="N1731" s="27">
        <v>46190.333333333336</v>
      </c>
      <c r="O1731" s="27">
        <v>46190.541666666664</v>
      </c>
      <c r="V1731" s="27"/>
      <c r="W1731" s="27"/>
      <c r="X1731" s="24">
        <v>4</v>
      </c>
      <c r="Y1731" s="24">
        <v>0</v>
      </c>
      <c r="Z1731" s="24">
        <v>4</v>
      </c>
      <c r="AA1731" s="24" t="s">
        <v>56</v>
      </c>
      <c r="AB1731" s="24" t="b">
        <v>0</v>
      </c>
      <c r="AC1731" s="61">
        <v>0</v>
      </c>
    </row>
    <row r="1732" spans="2:29" ht="13.7">
      <c r="B1732" s="24" t="s">
        <v>49</v>
      </c>
      <c r="C1732" s="24" t="s">
        <v>64</v>
      </c>
      <c r="D1732" s="24" t="s">
        <v>75</v>
      </c>
      <c r="E1732" s="24">
        <v>300</v>
      </c>
      <c r="F1732" s="26">
        <v>46174</v>
      </c>
      <c r="G1732" s="24" t="s">
        <v>52</v>
      </c>
      <c r="H1732" s="24" t="s">
        <v>53</v>
      </c>
      <c r="I1732" s="24" t="s">
        <v>59</v>
      </c>
      <c r="J1732" s="24" t="s">
        <v>126</v>
      </c>
      <c r="K1732" s="24">
        <v>1</v>
      </c>
      <c r="L1732" s="24" t="s">
        <v>66</v>
      </c>
      <c r="M1732" s="26">
        <v>46190</v>
      </c>
      <c r="N1732" s="27">
        <v>46190.333333333336</v>
      </c>
      <c r="O1732" s="27">
        <v>46190.541666666664</v>
      </c>
      <c r="P1732" s="24" t="s">
        <v>2956</v>
      </c>
      <c r="Q1732" s="24" t="s">
        <v>2957</v>
      </c>
      <c r="R1732" s="24" t="s">
        <v>168</v>
      </c>
      <c r="T1732" s="24" t="s">
        <v>59</v>
      </c>
      <c r="U1732" s="24" t="s">
        <v>179</v>
      </c>
      <c r="V1732" s="27">
        <v>46190.444444444445</v>
      </c>
      <c r="W1732" s="27">
        <v>46190.481249999997</v>
      </c>
      <c r="Z1732" s="24">
        <v>1</v>
      </c>
      <c r="AA1732" s="24" t="s">
        <v>56</v>
      </c>
      <c r="AB1732" s="24" t="b">
        <v>0</v>
      </c>
      <c r="AC1732" s="61"/>
    </row>
    <row r="1733" spans="2:29" ht="13.7">
      <c r="B1733" s="24" t="s">
        <v>49</v>
      </c>
      <c r="C1733" s="24" t="s">
        <v>64</v>
      </c>
      <c r="D1733" s="24" t="s">
        <v>75</v>
      </c>
      <c r="E1733" s="24">
        <v>300</v>
      </c>
      <c r="F1733" s="26">
        <v>46174</v>
      </c>
      <c r="G1733" s="24" t="s">
        <v>52</v>
      </c>
      <c r="H1733" s="24" t="s">
        <v>53</v>
      </c>
      <c r="I1733" s="24" t="s">
        <v>59</v>
      </c>
      <c r="J1733" s="24" t="s">
        <v>126</v>
      </c>
      <c r="K1733" s="24">
        <v>1</v>
      </c>
      <c r="L1733" s="24" t="s">
        <v>66</v>
      </c>
      <c r="M1733" s="26">
        <v>46190</v>
      </c>
      <c r="N1733" s="27">
        <v>46190.333333333336</v>
      </c>
      <c r="O1733" s="27">
        <v>46190.541666666664</v>
      </c>
      <c r="P1733" s="24" t="s">
        <v>2958</v>
      </c>
      <c r="Q1733" s="24" t="s">
        <v>2959</v>
      </c>
      <c r="R1733" s="24" t="s">
        <v>174</v>
      </c>
      <c r="T1733" s="24" t="s">
        <v>59</v>
      </c>
      <c r="U1733" s="24" t="s">
        <v>179</v>
      </c>
      <c r="V1733" s="27">
        <v>46190.338888888888</v>
      </c>
      <c r="W1733" s="27">
        <v>46190.370833333334</v>
      </c>
      <c r="Z1733" s="24">
        <v>1</v>
      </c>
      <c r="AA1733" s="24" t="s">
        <v>56</v>
      </c>
      <c r="AB1733" s="24" t="b">
        <v>0</v>
      </c>
      <c r="AC1733" s="61"/>
    </row>
    <row r="1734" spans="2:29" ht="13.7">
      <c r="B1734" s="24" t="s">
        <v>49</v>
      </c>
      <c r="C1734" s="24" t="s">
        <v>64</v>
      </c>
      <c r="D1734" s="24" t="s">
        <v>75</v>
      </c>
      <c r="E1734" s="24">
        <v>300</v>
      </c>
      <c r="F1734" s="26">
        <v>46174</v>
      </c>
      <c r="G1734" s="24" t="s">
        <v>52</v>
      </c>
      <c r="H1734" s="24" t="s">
        <v>53</v>
      </c>
      <c r="I1734" s="24" t="s">
        <v>59</v>
      </c>
      <c r="J1734" s="24" t="s">
        <v>126</v>
      </c>
      <c r="K1734" s="24">
        <v>1</v>
      </c>
      <c r="L1734" s="24" t="s">
        <v>66</v>
      </c>
      <c r="M1734" s="26">
        <v>46190</v>
      </c>
      <c r="N1734" s="27">
        <v>46190.333333333336</v>
      </c>
      <c r="O1734" s="27">
        <v>46190.541666666664</v>
      </c>
      <c r="P1734" s="24" t="s">
        <v>2960</v>
      </c>
      <c r="Q1734" s="24" t="s">
        <v>2961</v>
      </c>
      <c r="R1734" s="24" t="s">
        <v>174</v>
      </c>
      <c r="T1734" s="24" t="s">
        <v>59</v>
      </c>
      <c r="U1734" s="24" t="s">
        <v>179</v>
      </c>
      <c r="V1734" s="27">
        <v>46190.497916666667</v>
      </c>
      <c r="W1734" s="27">
        <v>46190.524305555555</v>
      </c>
      <c r="Z1734" s="24">
        <v>1</v>
      </c>
      <c r="AA1734" s="24" t="s">
        <v>56</v>
      </c>
      <c r="AB1734" s="24" t="b">
        <v>0</v>
      </c>
      <c r="AC1734" s="61"/>
    </row>
    <row r="1735" spans="2:29" ht="13.7">
      <c r="B1735" s="24" t="s">
        <v>49</v>
      </c>
      <c r="C1735" s="24" t="s">
        <v>64</v>
      </c>
      <c r="D1735" s="24" t="s">
        <v>75</v>
      </c>
      <c r="E1735" s="24">
        <v>300</v>
      </c>
      <c r="F1735" s="26">
        <v>46174</v>
      </c>
      <c r="G1735" s="24" t="s">
        <v>52</v>
      </c>
      <c r="H1735" s="24" t="s">
        <v>53</v>
      </c>
      <c r="I1735" s="24" t="s">
        <v>59</v>
      </c>
      <c r="J1735" s="24" t="s">
        <v>126</v>
      </c>
      <c r="K1735" s="24">
        <v>1</v>
      </c>
      <c r="L1735" s="24" t="s">
        <v>66</v>
      </c>
      <c r="M1735" s="26">
        <v>46190</v>
      </c>
      <c r="N1735" s="27">
        <v>46190.333333333336</v>
      </c>
      <c r="O1735" s="27">
        <v>46190.541666666664</v>
      </c>
      <c r="P1735" s="24" t="s">
        <v>2962</v>
      </c>
      <c r="Q1735" s="24" t="s">
        <v>2963</v>
      </c>
      <c r="R1735" s="24" t="s">
        <v>168</v>
      </c>
      <c r="T1735" s="24" t="s">
        <v>59</v>
      </c>
      <c r="U1735" s="24" t="s">
        <v>179</v>
      </c>
      <c r="V1735" s="27">
        <v>46190.386805555558</v>
      </c>
      <c r="W1735" s="27">
        <v>46190.42083333333</v>
      </c>
      <c r="Z1735" s="24">
        <v>1</v>
      </c>
      <c r="AA1735" s="24" t="s">
        <v>56</v>
      </c>
      <c r="AB1735" s="24" t="b">
        <v>0</v>
      </c>
      <c r="AC1735" s="61"/>
    </row>
    <row r="1736" spans="2:29" ht="13.7">
      <c r="B1736" s="24" t="s">
        <v>49</v>
      </c>
      <c r="C1736" s="24" t="s">
        <v>64</v>
      </c>
      <c r="D1736" s="24" t="s">
        <v>75</v>
      </c>
      <c r="E1736" s="24">
        <v>300</v>
      </c>
      <c r="F1736" s="26">
        <v>46204</v>
      </c>
      <c r="G1736" s="24" t="s">
        <v>52</v>
      </c>
      <c r="H1736" s="24" t="s">
        <v>53</v>
      </c>
      <c r="I1736" s="24" t="s">
        <v>54</v>
      </c>
      <c r="J1736" s="24" t="s">
        <v>125</v>
      </c>
      <c r="K1736" s="24">
        <v>1</v>
      </c>
      <c r="L1736" s="24" t="s">
        <v>66</v>
      </c>
      <c r="M1736" s="26">
        <v>46210</v>
      </c>
      <c r="N1736" s="27">
        <v>46210.354166666664</v>
      </c>
      <c r="O1736" s="27">
        <v>46210.5625</v>
      </c>
      <c r="V1736" s="27"/>
      <c r="W1736" s="27"/>
      <c r="X1736" s="24">
        <v>4</v>
      </c>
      <c r="Y1736" s="24">
        <v>0</v>
      </c>
      <c r="Z1736" s="24">
        <v>4</v>
      </c>
      <c r="AA1736" s="24" t="s">
        <v>58</v>
      </c>
      <c r="AB1736" s="24" t="b">
        <v>0</v>
      </c>
      <c r="AC1736" s="61">
        <v>0</v>
      </c>
    </row>
    <row r="1737" spans="2:29" ht="13.7">
      <c r="B1737" s="24" t="s">
        <v>49</v>
      </c>
      <c r="C1737" s="24" t="s">
        <v>64</v>
      </c>
      <c r="D1737" s="24" t="s">
        <v>75</v>
      </c>
      <c r="E1737" s="24">
        <v>300</v>
      </c>
      <c r="F1737" s="26">
        <v>46204</v>
      </c>
      <c r="G1737" s="24" t="s">
        <v>52</v>
      </c>
      <c r="H1737" s="24" t="s">
        <v>53</v>
      </c>
      <c r="I1737" s="24" t="s">
        <v>54</v>
      </c>
      <c r="J1737" s="24" t="s">
        <v>126</v>
      </c>
      <c r="K1737" s="24">
        <v>1</v>
      </c>
      <c r="L1737" s="24" t="s">
        <v>66</v>
      </c>
      <c r="M1737" s="26">
        <v>46210</v>
      </c>
      <c r="N1737" s="27">
        <v>46210.354166666664</v>
      </c>
      <c r="O1737" s="27">
        <v>46210.5625</v>
      </c>
      <c r="P1737" s="24" t="s">
        <v>2964</v>
      </c>
      <c r="Q1737" s="24" t="s">
        <v>2965</v>
      </c>
      <c r="R1737" s="24" t="s">
        <v>142</v>
      </c>
      <c r="T1737" s="24" t="s">
        <v>54</v>
      </c>
      <c r="U1737" s="24" t="s">
        <v>420</v>
      </c>
      <c r="V1737" s="27">
        <v>46210.408333333333</v>
      </c>
      <c r="W1737" s="27">
        <v>46210.443749999999</v>
      </c>
      <c r="Z1737" s="24">
        <v>1</v>
      </c>
      <c r="AA1737" s="24" t="s">
        <v>58</v>
      </c>
      <c r="AB1737" s="24" t="b">
        <v>0</v>
      </c>
      <c r="AC1737" s="61"/>
    </row>
    <row r="1738" spans="2:29" ht="13.7">
      <c r="B1738" s="24" t="s">
        <v>49</v>
      </c>
      <c r="C1738" s="24" t="s">
        <v>64</v>
      </c>
      <c r="D1738" s="24" t="s">
        <v>75</v>
      </c>
      <c r="E1738" s="24">
        <v>300</v>
      </c>
      <c r="F1738" s="26">
        <v>46204</v>
      </c>
      <c r="G1738" s="24" t="s">
        <v>52</v>
      </c>
      <c r="H1738" s="24" t="s">
        <v>53</v>
      </c>
      <c r="I1738" s="24" t="s">
        <v>54</v>
      </c>
      <c r="J1738" s="24" t="s">
        <v>126</v>
      </c>
      <c r="K1738" s="24">
        <v>1</v>
      </c>
      <c r="L1738" s="24" t="s">
        <v>66</v>
      </c>
      <c r="M1738" s="26">
        <v>46210</v>
      </c>
      <c r="N1738" s="27">
        <v>46210.354166666664</v>
      </c>
      <c r="O1738" s="27">
        <v>46210.5625</v>
      </c>
      <c r="P1738" s="24" t="s">
        <v>2966</v>
      </c>
      <c r="Q1738" s="24" t="s">
        <v>2967</v>
      </c>
      <c r="R1738" s="24" t="s">
        <v>146</v>
      </c>
      <c r="S1738" s="24" t="s">
        <v>213</v>
      </c>
      <c r="T1738" s="24" t="s">
        <v>54</v>
      </c>
      <c r="U1738" s="24" t="s">
        <v>420</v>
      </c>
      <c r="V1738" s="27">
        <v>46210.51666666667</v>
      </c>
      <c r="W1738" s="27">
        <v>46210.558333333334</v>
      </c>
      <c r="Z1738" s="24">
        <v>1</v>
      </c>
      <c r="AA1738" s="24" t="s">
        <v>58</v>
      </c>
      <c r="AB1738" s="24" t="b">
        <v>0</v>
      </c>
      <c r="AC1738" s="61"/>
    </row>
    <row r="1739" spans="2:29" ht="13.7">
      <c r="B1739" s="24" t="s">
        <v>49</v>
      </c>
      <c r="C1739" s="24" t="s">
        <v>64</v>
      </c>
      <c r="D1739" s="24" t="s">
        <v>75</v>
      </c>
      <c r="E1739" s="24">
        <v>300</v>
      </c>
      <c r="F1739" s="26">
        <v>46204</v>
      </c>
      <c r="G1739" s="24" t="s">
        <v>52</v>
      </c>
      <c r="H1739" s="24" t="s">
        <v>53</v>
      </c>
      <c r="I1739" s="24" t="s">
        <v>54</v>
      </c>
      <c r="J1739" s="24" t="s">
        <v>126</v>
      </c>
      <c r="K1739" s="24">
        <v>1</v>
      </c>
      <c r="L1739" s="24" t="s">
        <v>66</v>
      </c>
      <c r="M1739" s="26">
        <v>46210</v>
      </c>
      <c r="N1739" s="27">
        <v>46210.354166666664</v>
      </c>
      <c r="O1739" s="27">
        <v>46210.5625</v>
      </c>
      <c r="P1739" s="24" t="s">
        <v>2968</v>
      </c>
      <c r="Q1739" s="24" t="s">
        <v>2969</v>
      </c>
      <c r="R1739" s="24" t="s">
        <v>142</v>
      </c>
      <c r="T1739" s="24" t="s">
        <v>54</v>
      </c>
      <c r="U1739" s="24" t="s">
        <v>420</v>
      </c>
      <c r="V1739" s="27">
        <v>46210.466666666667</v>
      </c>
      <c r="W1739" s="27">
        <v>46210.50277777778</v>
      </c>
      <c r="Z1739" s="24">
        <v>1</v>
      </c>
      <c r="AA1739" s="24" t="s">
        <v>58</v>
      </c>
      <c r="AB1739" s="24" t="b">
        <v>0</v>
      </c>
      <c r="AC1739" s="61"/>
    </row>
    <row r="1740" spans="2:29" ht="13.7">
      <c r="B1740" s="24" t="s">
        <v>49</v>
      </c>
      <c r="C1740" s="24" t="s">
        <v>64</v>
      </c>
      <c r="D1740" s="24" t="s">
        <v>75</v>
      </c>
      <c r="E1740" s="24">
        <v>300</v>
      </c>
      <c r="F1740" s="26">
        <v>46204</v>
      </c>
      <c r="G1740" s="24" t="s">
        <v>52</v>
      </c>
      <c r="H1740" s="24" t="s">
        <v>53</v>
      </c>
      <c r="I1740" s="24" t="s">
        <v>54</v>
      </c>
      <c r="J1740" s="24" t="s">
        <v>126</v>
      </c>
      <c r="K1740" s="24">
        <v>1</v>
      </c>
      <c r="L1740" s="24" t="s">
        <v>66</v>
      </c>
      <c r="M1740" s="26">
        <v>46210</v>
      </c>
      <c r="N1740" s="27">
        <v>46210.354166666664</v>
      </c>
      <c r="O1740" s="27">
        <v>46210.5625</v>
      </c>
      <c r="P1740" s="24" t="s">
        <v>2970</v>
      </c>
      <c r="Q1740" s="24" t="s">
        <v>2971</v>
      </c>
      <c r="R1740" s="24" t="s">
        <v>142</v>
      </c>
      <c r="T1740" s="24" t="s">
        <v>54</v>
      </c>
      <c r="U1740" s="24" t="s">
        <v>420</v>
      </c>
      <c r="V1740" s="27">
        <v>46210.362500000003</v>
      </c>
      <c r="W1740" s="27">
        <v>46210.396527777775</v>
      </c>
      <c r="Z1740" s="24">
        <v>1</v>
      </c>
      <c r="AA1740" s="24" t="s">
        <v>58</v>
      </c>
      <c r="AB1740" s="24" t="b">
        <v>0</v>
      </c>
      <c r="AC1740" s="61"/>
    </row>
    <row r="1741" spans="2:29" ht="13.7">
      <c r="B1741" s="24" t="s">
        <v>49</v>
      </c>
      <c r="C1741" s="24" t="s">
        <v>64</v>
      </c>
      <c r="D1741" s="24" t="s">
        <v>75</v>
      </c>
      <c r="E1741" s="24">
        <v>300</v>
      </c>
      <c r="F1741" s="26">
        <v>46204</v>
      </c>
      <c r="G1741" s="24" t="s">
        <v>52</v>
      </c>
      <c r="H1741" s="24" t="s">
        <v>53</v>
      </c>
      <c r="I1741" s="24" t="s">
        <v>59</v>
      </c>
      <c r="J1741" s="24" t="s">
        <v>125</v>
      </c>
      <c r="K1741" s="24">
        <v>1</v>
      </c>
      <c r="L1741" s="24" t="s">
        <v>66</v>
      </c>
      <c r="M1741" s="26">
        <v>46226</v>
      </c>
      <c r="N1741" s="27">
        <v>46226.333333333336</v>
      </c>
      <c r="O1741" s="27">
        <v>46226.541666666664</v>
      </c>
      <c r="V1741" s="27"/>
      <c r="W1741" s="27"/>
      <c r="X1741" s="24">
        <v>4</v>
      </c>
      <c r="Y1741" s="24">
        <v>0</v>
      </c>
      <c r="Z1741" s="24">
        <v>4</v>
      </c>
      <c r="AA1741" s="24" t="s">
        <v>58</v>
      </c>
      <c r="AB1741" s="24" t="b">
        <v>0</v>
      </c>
      <c r="AC1741" s="61">
        <v>0</v>
      </c>
    </row>
    <row r="1742" spans="2:29" ht="13.7">
      <c r="B1742" s="24" t="s">
        <v>49</v>
      </c>
      <c r="C1742" s="24" t="s">
        <v>64</v>
      </c>
      <c r="D1742" s="24" t="s">
        <v>75</v>
      </c>
      <c r="E1742" s="24">
        <v>300</v>
      </c>
      <c r="F1742" s="26">
        <v>46204</v>
      </c>
      <c r="G1742" s="24" t="s">
        <v>52</v>
      </c>
      <c r="H1742" s="24" t="s">
        <v>53</v>
      </c>
      <c r="I1742" s="24" t="s">
        <v>59</v>
      </c>
      <c r="J1742" s="24" t="s">
        <v>126</v>
      </c>
      <c r="K1742" s="24">
        <v>1</v>
      </c>
      <c r="L1742" s="24" t="s">
        <v>66</v>
      </c>
      <c r="M1742" s="26">
        <v>46226</v>
      </c>
      <c r="N1742" s="27">
        <v>46226.333333333336</v>
      </c>
      <c r="O1742" s="27">
        <v>46226.541666666664</v>
      </c>
      <c r="P1742" s="24" t="s">
        <v>2972</v>
      </c>
      <c r="Q1742" s="24" t="s">
        <v>2973</v>
      </c>
      <c r="R1742" s="24" t="s">
        <v>281</v>
      </c>
      <c r="T1742" s="24" t="s">
        <v>59</v>
      </c>
      <c r="U1742" s="24" t="s">
        <v>616</v>
      </c>
      <c r="V1742" s="27">
        <v>46226.388194444444</v>
      </c>
      <c r="W1742" s="27">
        <v>46226.419444444444</v>
      </c>
      <c r="Z1742" s="24">
        <v>1</v>
      </c>
      <c r="AA1742" s="24" t="s">
        <v>58</v>
      </c>
      <c r="AB1742" s="24" t="b">
        <v>0</v>
      </c>
      <c r="AC1742" s="61"/>
    </row>
    <row r="1743" spans="2:29" ht="13.7">
      <c r="B1743" s="24" t="s">
        <v>49</v>
      </c>
      <c r="C1743" s="24" t="s">
        <v>64</v>
      </c>
      <c r="D1743" s="24" t="s">
        <v>75</v>
      </c>
      <c r="E1743" s="24">
        <v>300</v>
      </c>
      <c r="F1743" s="26">
        <v>46204</v>
      </c>
      <c r="G1743" s="24" t="s">
        <v>52</v>
      </c>
      <c r="H1743" s="24" t="s">
        <v>53</v>
      </c>
      <c r="I1743" s="24" t="s">
        <v>59</v>
      </c>
      <c r="J1743" s="24" t="s">
        <v>126</v>
      </c>
      <c r="K1743" s="24">
        <v>1</v>
      </c>
      <c r="L1743" s="24" t="s">
        <v>66</v>
      </c>
      <c r="M1743" s="26">
        <v>46226</v>
      </c>
      <c r="N1743" s="27">
        <v>46226.333333333336</v>
      </c>
      <c r="O1743" s="27">
        <v>46226.541666666664</v>
      </c>
      <c r="P1743" s="24" t="s">
        <v>2974</v>
      </c>
      <c r="Q1743" s="24" t="s">
        <v>2975</v>
      </c>
      <c r="R1743" s="24" t="s">
        <v>168</v>
      </c>
      <c r="T1743" s="24" t="s">
        <v>59</v>
      </c>
      <c r="U1743" s="24" t="s">
        <v>616</v>
      </c>
      <c r="V1743" s="27">
        <v>46226.438888888886</v>
      </c>
      <c r="W1743" s="27">
        <v>46226.476388888892</v>
      </c>
      <c r="Z1743" s="24">
        <v>1</v>
      </c>
      <c r="AA1743" s="24" t="s">
        <v>58</v>
      </c>
      <c r="AB1743" s="24" t="b">
        <v>0</v>
      </c>
      <c r="AC1743" s="61"/>
    </row>
    <row r="1744" spans="2:29" ht="13.7">
      <c r="B1744" s="24" t="s">
        <v>49</v>
      </c>
      <c r="C1744" s="24" t="s">
        <v>64</v>
      </c>
      <c r="D1744" s="24" t="s">
        <v>75</v>
      </c>
      <c r="E1744" s="24">
        <v>300</v>
      </c>
      <c r="F1744" s="26">
        <v>46204</v>
      </c>
      <c r="G1744" s="24" t="s">
        <v>52</v>
      </c>
      <c r="H1744" s="24" t="s">
        <v>53</v>
      </c>
      <c r="I1744" s="24" t="s">
        <v>59</v>
      </c>
      <c r="J1744" s="24" t="s">
        <v>126</v>
      </c>
      <c r="K1744" s="24">
        <v>1</v>
      </c>
      <c r="L1744" s="24" t="s">
        <v>66</v>
      </c>
      <c r="M1744" s="26">
        <v>46226</v>
      </c>
      <c r="N1744" s="27">
        <v>46226.333333333336</v>
      </c>
      <c r="O1744" s="27">
        <v>46226.541666666664</v>
      </c>
      <c r="P1744" s="24" t="s">
        <v>2976</v>
      </c>
      <c r="Q1744" s="24" t="s">
        <v>2977</v>
      </c>
      <c r="R1744" s="24" t="s">
        <v>168</v>
      </c>
      <c r="T1744" s="24" t="s">
        <v>59</v>
      </c>
      <c r="U1744" s="24" t="s">
        <v>616</v>
      </c>
      <c r="V1744" s="27">
        <v>46226.493750000001</v>
      </c>
      <c r="W1744" s="27">
        <v>46226.526388888888</v>
      </c>
      <c r="Z1744" s="24">
        <v>1</v>
      </c>
      <c r="AA1744" s="24" t="s">
        <v>58</v>
      </c>
      <c r="AB1744" s="24" t="b">
        <v>0</v>
      </c>
      <c r="AC1744" s="61"/>
    </row>
    <row r="1745" spans="2:29" ht="13.7">
      <c r="B1745" s="24" t="s">
        <v>49</v>
      </c>
      <c r="C1745" s="24" t="s">
        <v>64</v>
      </c>
      <c r="D1745" s="24" t="s">
        <v>75</v>
      </c>
      <c r="E1745" s="24">
        <v>300</v>
      </c>
      <c r="F1745" s="26">
        <v>46204</v>
      </c>
      <c r="G1745" s="24" t="s">
        <v>52</v>
      </c>
      <c r="H1745" s="24" t="s">
        <v>53</v>
      </c>
      <c r="I1745" s="24" t="s">
        <v>59</v>
      </c>
      <c r="J1745" s="24" t="s">
        <v>126</v>
      </c>
      <c r="K1745" s="24">
        <v>1</v>
      </c>
      <c r="L1745" s="24" t="s">
        <v>66</v>
      </c>
      <c r="M1745" s="26">
        <v>46226</v>
      </c>
      <c r="N1745" s="27">
        <v>46226.333333333336</v>
      </c>
      <c r="O1745" s="27">
        <v>46226.541666666664</v>
      </c>
      <c r="P1745" s="24" t="s">
        <v>2978</v>
      </c>
      <c r="Q1745" s="24" t="s">
        <v>2979</v>
      </c>
      <c r="R1745" s="24" t="s">
        <v>168</v>
      </c>
      <c r="T1745" s="24" t="s">
        <v>59</v>
      </c>
      <c r="U1745" s="24" t="s">
        <v>616</v>
      </c>
      <c r="V1745" s="27">
        <v>46226.335416666669</v>
      </c>
      <c r="W1745" s="27">
        <v>46226.363194444442</v>
      </c>
      <c r="Z1745" s="24">
        <v>1</v>
      </c>
      <c r="AA1745" s="24" t="s">
        <v>58</v>
      </c>
      <c r="AB1745" s="24" t="b">
        <v>0</v>
      </c>
      <c r="AC1745" s="61"/>
    </row>
    <row r="1746" spans="2:29" ht="13.7">
      <c r="B1746" s="24" t="s">
        <v>49</v>
      </c>
      <c r="C1746" s="24" t="s">
        <v>64</v>
      </c>
      <c r="D1746" s="24" t="s">
        <v>75</v>
      </c>
      <c r="E1746" s="24">
        <v>300</v>
      </c>
      <c r="F1746" s="26">
        <v>46204</v>
      </c>
      <c r="G1746" s="24" t="s">
        <v>52</v>
      </c>
      <c r="H1746" s="24" t="s">
        <v>53</v>
      </c>
      <c r="I1746" s="24" t="s">
        <v>59</v>
      </c>
      <c r="J1746" s="24" t="s">
        <v>125</v>
      </c>
      <c r="K1746" s="24">
        <v>1</v>
      </c>
      <c r="L1746" s="24" t="s">
        <v>66</v>
      </c>
      <c r="M1746" s="26">
        <v>46234</v>
      </c>
      <c r="N1746" s="27">
        <v>46234.354166666664</v>
      </c>
      <c r="O1746" s="27">
        <v>46234.5625</v>
      </c>
      <c r="V1746" s="27"/>
      <c r="W1746" s="27"/>
      <c r="X1746" s="24">
        <v>4</v>
      </c>
      <c r="Y1746" s="24">
        <v>0</v>
      </c>
      <c r="Z1746" s="24">
        <v>4</v>
      </c>
      <c r="AA1746" s="24" t="s">
        <v>58</v>
      </c>
      <c r="AB1746" s="24" t="b">
        <v>0</v>
      </c>
      <c r="AC1746" s="61">
        <v>0</v>
      </c>
    </row>
    <row r="1747" spans="2:29" ht="13.7">
      <c r="B1747" s="24" t="s">
        <v>49</v>
      </c>
      <c r="C1747" s="24" t="s">
        <v>64</v>
      </c>
      <c r="D1747" s="24" t="s">
        <v>75</v>
      </c>
      <c r="E1747" s="24">
        <v>300</v>
      </c>
      <c r="F1747" s="26">
        <v>46204</v>
      </c>
      <c r="G1747" s="24" t="s">
        <v>52</v>
      </c>
      <c r="H1747" s="24" t="s">
        <v>53</v>
      </c>
      <c r="I1747" s="24" t="s">
        <v>59</v>
      </c>
      <c r="J1747" s="24" t="s">
        <v>126</v>
      </c>
      <c r="K1747" s="24">
        <v>1</v>
      </c>
      <c r="L1747" s="24" t="s">
        <v>66</v>
      </c>
      <c r="M1747" s="26">
        <v>46234</v>
      </c>
      <c r="N1747" s="27">
        <v>46234.354166666664</v>
      </c>
      <c r="O1747" s="27">
        <v>46234.5625</v>
      </c>
      <c r="P1747" s="24" t="s">
        <v>2980</v>
      </c>
      <c r="Q1747" s="24" t="s">
        <v>2981</v>
      </c>
      <c r="R1747" s="24" t="s">
        <v>284</v>
      </c>
      <c r="T1747" s="24" t="s">
        <v>59</v>
      </c>
      <c r="U1747" s="24" t="s">
        <v>179</v>
      </c>
      <c r="V1747" s="27">
        <v>46234.462500000001</v>
      </c>
      <c r="W1747" s="27">
        <v>46234.488888888889</v>
      </c>
      <c r="Z1747" s="24">
        <v>1</v>
      </c>
      <c r="AA1747" s="24" t="s">
        <v>58</v>
      </c>
      <c r="AB1747" s="24" t="b">
        <v>0</v>
      </c>
      <c r="AC1747" s="61"/>
    </row>
    <row r="1748" spans="2:29" ht="13.7">
      <c r="B1748" s="24" t="s">
        <v>49</v>
      </c>
      <c r="C1748" s="24" t="s">
        <v>64</v>
      </c>
      <c r="D1748" s="24" t="s">
        <v>75</v>
      </c>
      <c r="E1748" s="24">
        <v>300</v>
      </c>
      <c r="F1748" s="26">
        <v>46204</v>
      </c>
      <c r="G1748" s="24" t="s">
        <v>52</v>
      </c>
      <c r="H1748" s="24" t="s">
        <v>53</v>
      </c>
      <c r="I1748" s="24" t="s">
        <v>59</v>
      </c>
      <c r="J1748" s="24" t="s">
        <v>126</v>
      </c>
      <c r="K1748" s="24">
        <v>1</v>
      </c>
      <c r="L1748" s="24" t="s">
        <v>66</v>
      </c>
      <c r="M1748" s="26">
        <v>46234</v>
      </c>
      <c r="N1748" s="27">
        <v>46234.354166666664</v>
      </c>
      <c r="O1748" s="27">
        <v>46234.5625</v>
      </c>
      <c r="P1748" s="24" t="s">
        <v>2982</v>
      </c>
      <c r="Q1748" s="24" t="s">
        <v>2983</v>
      </c>
      <c r="R1748" s="24" t="s">
        <v>281</v>
      </c>
      <c r="T1748" s="24" t="s">
        <v>59</v>
      </c>
      <c r="U1748" s="24" t="s">
        <v>179</v>
      </c>
      <c r="V1748" s="27">
        <v>46234.36041666667</v>
      </c>
      <c r="W1748" s="27">
        <v>46234.397916666669</v>
      </c>
      <c r="Z1748" s="24">
        <v>1</v>
      </c>
      <c r="AA1748" s="24" t="s">
        <v>58</v>
      </c>
      <c r="AB1748" s="24" t="b">
        <v>0</v>
      </c>
      <c r="AC1748" s="61"/>
    </row>
    <row r="1749" spans="2:29" ht="13.7">
      <c r="B1749" s="24" t="s">
        <v>49</v>
      </c>
      <c r="C1749" s="24" t="s">
        <v>64</v>
      </c>
      <c r="D1749" s="24" t="s">
        <v>75</v>
      </c>
      <c r="E1749" s="24">
        <v>300</v>
      </c>
      <c r="F1749" s="26">
        <v>46204</v>
      </c>
      <c r="G1749" s="24" t="s">
        <v>52</v>
      </c>
      <c r="H1749" s="24" t="s">
        <v>53</v>
      </c>
      <c r="I1749" s="24" t="s">
        <v>59</v>
      </c>
      <c r="J1749" s="24" t="s">
        <v>126</v>
      </c>
      <c r="K1749" s="24">
        <v>1</v>
      </c>
      <c r="L1749" s="24" t="s">
        <v>66</v>
      </c>
      <c r="M1749" s="26">
        <v>46234</v>
      </c>
      <c r="N1749" s="27">
        <v>46234.354166666664</v>
      </c>
      <c r="O1749" s="27">
        <v>46234.5625</v>
      </c>
      <c r="P1749" s="24" t="s">
        <v>2984</v>
      </c>
      <c r="Q1749" s="24" t="s">
        <v>2985</v>
      </c>
      <c r="R1749" s="24" t="s">
        <v>281</v>
      </c>
      <c r="T1749" s="24" t="s">
        <v>59</v>
      </c>
      <c r="U1749" s="24" t="s">
        <v>179</v>
      </c>
      <c r="V1749" s="27">
        <v>46234.413888888892</v>
      </c>
      <c r="W1749" s="27">
        <v>46234.447916666664</v>
      </c>
      <c r="Z1749" s="24">
        <v>1</v>
      </c>
      <c r="AA1749" s="24" t="s">
        <v>58</v>
      </c>
      <c r="AB1749" s="24" t="b">
        <v>0</v>
      </c>
      <c r="AC1749" s="61"/>
    </row>
    <row r="1750" spans="2:29" ht="13.7">
      <c r="B1750" s="24" t="s">
        <v>49</v>
      </c>
      <c r="C1750" s="24" t="s">
        <v>64</v>
      </c>
      <c r="D1750" s="24" t="s">
        <v>75</v>
      </c>
      <c r="E1750" s="24">
        <v>300</v>
      </c>
      <c r="F1750" s="26">
        <v>46204</v>
      </c>
      <c r="G1750" s="24" t="s">
        <v>52</v>
      </c>
      <c r="H1750" s="24" t="s">
        <v>53</v>
      </c>
      <c r="I1750" s="24" t="s">
        <v>59</v>
      </c>
      <c r="J1750" s="24" t="s">
        <v>126</v>
      </c>
      <c r="K1750" s="24">
        <v>1</v>
      </c>
      <c r="L1750" s="24" t="s">
        <v>66</v>
      </c>
      <c r="M1750" s="26">
        <v>46234</v>
      </c>
      <c r="N1750" s="27">
        <v>46234.354166666664</v>
      </c>
      <c r="O1750" s="27">
        <v>46234.5625</v>
      </c>
      <c r="P1750" s="24" t="s">
        <v>2986</v>
      </c>
      <c r="Q1750" s="24" t="s">
        <v>2987</v>
      </c>
      <c r="R1750" s="24" t="s">
        <v>284</v>
      </c>
      <c r="S1750" s="24" t="s">
        <v>213</v>
      </c>
      <c r="T1750" s="24" t="s">
        <v>59</v>
      </c>
      <c r="U1750" s="24" t="s">
        <v>179</v>
      </c>
      <c r="V1750" s="27">
        <v>46234.517361111109</v>
      </c>
      <c r="W1750" s="27">
        <v>46234.548611111109</v>
      </c>
      <c r="Z1750" s="24">
        <v>1</v>
      </c>
      <c r="AA1750" s="24" t="s">
        <v>58</v>
      </c>
      <c r="AB1750" s="24" t="b">
        <v>0</v>
      </c>
      <c r="AC1750" s="61"/>
    </row>
    <row r="1751" spans="2:29" ht="13.7">
      <c r="B1751" s="24" t="s">
        <v>49</v>
      </c>
      <c r="C1751" s="24" t="s">
        <v>64</v>
      </c>
      <c r="D1751" s="24" t="s">
        <v>75</v>
      </c>
      <c r="E1751" s="24">
        <v>360</v>
      </c>
      <c r="F1751" s="26">
        <v>46204</v>
      </c>
      <c r="G1751" s="24" t="s">
        <v>52</v>
      </c>
      <c r="H1751" s="24" t="s">
        <v>53</v>
      </c>
      <c r="I1751" s="24" t="s">
        <v>59</v>
      </c>
      <c r="J1751" s="24" t="s">
        <v>125</v>
      </c>
      <c r="K1751" s="24">
        <v>1</v>
      </c>
      <c r="L1751" s="24" t="s">
        <v>66</v>
      </c>
      <c r="M1751" s="26">
        <v>46206</v>
      </c>
      <c r="N1751" s="27">
        <v>46206.333333333336</v>
      </c>
      <c r="O1751" s="27">
        <v>46206.583333333336</v>
      </c>
      <c r="V1751" s="27"/>
      <c r="W1751" s="27"/>
      <c r="X1751" s="24">
        <v>4</v>
      </c>
      <c r="Y1751" s="24">
        <v>0</v>
      </c>
      <c r="Z1751" s="24">
        <v>4</v>
      </c>
      <c r="AA1751" s="24" t="s">
        <v>58</v>
      </c>
      <c r="AB1751" s="24" t="b">
        <v>0</v>
      </c>
      <c r="AC1751" s="61">
        <v>0</v>
      </c>
    </row>
    <row r="1752" spans="2:29" ht="13.7">
      <c r="B1752" s="24" t="s">
        <v>49</v>
      </c>
      <c r="C1752" s="24" t="s">
        <v>64</v>
      </c>
      <c r="D1752" s="24" t="s">
        <v>75</v>
      </c>
      <c r="E1752" s="24">
        <v>360</v>
      </c>
      <c r="F1752" s="26">
        <v>46204</v>
      </c>
      <c r="G1752" s="24" t="s">
        <v>52</v>
      </c>
      <c r="H1752" s="24" t="s">
        <v>53</v>
      </c>
      <c r="I1752" s="24" t="s">
        <v>59</v>
      </c>
      <c r="J1752" s="24" t="s">
        <v>126</v>
      </c>
      <c r="K1752" s="24">
        <v>1</v>
      </c>
      <c r="L1752" s="24" t="s">
        <v>66</v>
      </c>
      <c r="M1752" s="26">
        <v>46206</v>
      </c>
      <c r="N1752" s="27">
        <v>46206.333333333336</v>
      </c>
      <c r="O1752" s="27">
        <v>46206.583333333336</v>
      </c>
      <c r="P1752" s="24" t="s">
        <v>2988</v>
      </c>
      <c r="Q1752" s="24" t="s">
        <v>2989</v>
      </c>
      <c r="R1752" s="24" t="s">
        <v>168</v>
      </c>
      <c r="S1752" s="24" t="s">
        <v>160</v>
      </c>
      <c r="T1752" s="24" t="s">
        <v>59</v>
      </c>
      <c r="U1752" s="24" t="s">
        <v>1021</v>
      </c>
      <c r="V1752" s="27">
        <v>46206.338194444441</v>
      </c>
      <c r="W1752" s="27">
        <v>46206.376388888886</v>
      </c>
      <c r="Z1752" s="24">
        <v>1</v>
      </c>
      <c r="AA1752" s="24" t="s">
        <v>58</v>
      </c>
      <c r="AB1752" s="24" t="b">
        <v>0</v>
      </c>
      <c r="AC1752" s="61"/>
    </row>
    <row r="1753" spans="2:29" ht="13.7">
      <c r="B1753" s="24" t="s">
        <v>49</v>
      </c>
      <c r="C1753" s="24" t="s">
        <v>64</v>
      </c>
      <c r="D1753" s="24" t="s">
        <v>75</v>
      </c>
      <c r="E1753" s="24">
        <v>360</v>
      </c>
      <c r="F1753" s="26">
        <v>46204</v>
      </c>
      <c r="G1753" s="24" t="s">
        <v>52</v>
      </c>
      <c r="H1753" s="24" t="s">
        <v>53</v>
      </c>
      <c r="I1753" s="24" t="s">
        <v>59</v>
      </c>
      <c r="J1753" s="24" t="s">
        <v>126</v>
      </c>
      <c r="K1753" s="24">
        <v>1</v>
      </c>
      <c r="L1753" s="24" t="s">
        <v>66</v>
      </c>
      <c r="M1753" s="26">
        <v>46206</v>
      </c>
      <c r="N1753" s="27">
        <v>46206.333333333336</v>
      </c>
      <c r="O1753" s="27">
        <v>46206.583333333336</v>
      </c>
      <c r="P1753" s="24" t="s">
        <v>2990</v>
      </c>
      <c r="Q1753" s="24" t="s">
        <v>2991</v>
      </c>
      <c r="R1753" s="24" t="s">
        <v>281</v>
      </c>
      <c r="S1753" s="24" t="s">
        <v>213</v>
      </c>
      <c r="T1753" s="24" t="s">
        <v>59</v>
      </c>
      <c r="U1753" s="24" t="s">
        <v>1021</v>
      </c>
      <c r="V1753" s="27">
        <v>46206.463194444441</v>
      </c>
      <c r="W1753" s="27">
        <v>46206.5</v>
      </c>
      <c r="Z1753" s="24">
        <v>1</v>
      </c>
      <c r="AA1753" s="24" t="s">
        <v>58</v>
      </c>
      <c r="AB1753" s="24" t="b">
        <v>0</v>
      </c>
      <c r="AC1753" s="61"/>
    </row>
    <row r="1754" spans="2:29" ht="13.7">
      <c r="B1754" s="24" t="s">
        <v>49</v>
      </c>
      <c r="C1754" s="24" t="s">
        <v>64</v>
      </c>
      <c r="D1754" s="24" t="s">
        <v>75</v>
      </c>
      <c r="E1754" s="24">
        <v>360</v>
      </c>
      <c r="F1754" s="26">
        <v>46204</v>
      </c>
      <c r="G1754" s="24" t="s">
        <v>52</v>
      </c>
      <c r="H1754" s="24" t="s">
        <v>53</v>
      </c>
      <c r="I1754" s="24" t="s">
        <v>59</v>
      </c>
      <c r="J1754" s="24" t="s">
        <v>126</v>
      </c>
      <c r="K1754" s="24">
        <v>1</v>
      </c>
      <c r="L1754" s="24" t="s">
        <v>66</v>
      </c>
      <c r="M1754" s="26">
        <v>46206</v>
      </c>
      <c r="N1754" s="27">
        <v>46206.333333333336</v>
      </c>
      <c r="O1754" s="27">
        <v>46206.583333333336</v>
      </c>
      <c r="P1754" s="24" t="s">
        <v>2992</v>
      </c>
      <c r="Q1754" s="24" t="s">
        <v>2993</v>
      </c>
      <c r="R1754" s="24" t="s">
        <v>174</v>
      </c>
      <c r="T1754" s="24" t="s">
        <v>59</v>
      </c>
      <c r="U1754" s="24" t="s">
        <v>1021</v>
      </c>
      <c r="V1754" s="27">
        <v>46206.529166666667</v>
      </c>
      <c r="W1754" s="27">
        <v>46206.569444444445</v>
      </c>
      <c r="Z1754" s="24">
        <v>1</v>
      </c>
      <c r="AA1754" s="24" t="s">
        <v>58</v>
      </c>
      <c r="AB1754" s="24" t="b">
        <v>0</v>
      </c>
      <c r="AC1754" s="61"/>
    </row>
    <row r="1755" spans="2:29" ht="13.7">
      <c r="B1755" s="24" t="s">
        <v>49</v>
      </c>
      <c r="C1755" s="24" t="s">
        <v>64</v>
      </c>
      <c r="D1755" s="24" t="s">
        <v>75</v>
      </c>
      <c r="E1755" s="24">
        <v>360</v>
      </c>
      <c r="F1755" s="26">
        <v>46204</v>
      </c>
      <c r="G1755" s="24" t="s">
        <v>52</v>
      </c>
      <c r="H1755" s="24" t="s">
        <v>53</v>
      </c>
      <c r="I1755" s="24" t="s">
        <v>59</v>
      </c>
      <c r="J1755" s="24" t="s">
        <v>126</v>
      </c>
      <c r="K1755" s="24">
        <v>1</v>
      </c>
      <c r="L1755" s="24" t="s">
        <v>66</v>
      </c>
      <c r="M1755" s="26">
        <v>46206</v>
      </c>
      <c r="N1755" s="27">
        <v>46206.333333333336</v>
      </c>
      <c r="O1755" s="27">
        <v>46206.583333333336</v>
      </c>
      <c r="P1755" s="24" t="s">
        <v>2994</v>
      </c>
      <c r="Q1755" s="24" t="s">
        <v>2995</v>
      </c>
      <c r="R1755" s="24" t="s">
        <v>174</v>
      </c>
      <c r="T1755" s="24" t="s">
        <v>59</v>
      </c>
      <c r="U1755" s="24" t="s">
        <v>1021</v>
      </c>
      <c r="V1755" s="27">
        <v>46206.400694444441</v>
      </c>
      <c r="W1755" s="27">
        <v>46206.443749999999</v>
      </c>
      <c r="Z1755" s="24">
        <v>1</v>
      </c>
      <c r="AA1755" s="24" t="s">
        <v>58</v>
      </c>
      <c r="AB1755" s="24" t="b">
        <v>0</v>
      </c>
      <c r="AC1755" s="61"/>
    </row>
    <row r="1756" spans="2:29" ht="13.7">
      <c r="B1756" s="24" t="s">
        <v>49</v>
      </c>
      <c r="C1756" s="24" t="s">
        <v>64</v>
      </c>
      <c r="D1756" s="24" t="s">
        <v>75</v>
      </c>
      <c r="E1756" s="24">
        <v>420</v>
      </c>
      <c r="F1756" s="26">
        <v>46174</v>
      </c>
      <c r="G1756" s="24" t="s">
        <v>52</v>
      </c>
      <c r="H1756" s="24" t="s">
        <v>53</v>
      </c>
      <c r="I1756" s="24" t="s">
        <v>57</v>
      </c>
      <c r="J1756" s="24" t="s">
        <v>125</v>
      </c>
      <c r="K1756" s="24">
        <v>1</v>
      </c>
      <c r="L1756" s="24" t="s">
        <v>66</v>
      </c>
      <c r="M1756" s="26">
        <v>46186</v>
      </c>
      <c r="N1756" s="27">
        <v>46186.354166666664</v>
      </c>
      <c r="O1756" s="27">
        <v>46186.645833333336</v>
      </c>
      <c r="V1756" s="27"/>
      <c r="W1756" s="27"/>
      <c r="X1756" s="24">
        <v>4</v>
      </c>
      <c r="Y1756" s="24">
        <v>0</v>
      </c>
      <c r="Z1756" s="24">
        <v>4</v>
      </c>
      <c r="AA1756" s="24" t="s">
        <v>56</v>
      </c>
      <c r="AB1756" s="24" t="b">
        <v>0</v>
      </c>
      <c r="AC1756" s="61">
        <v>0</v>
      </c>
    </row>
    <row r="1757" spans="2:29" ht="13.7">
      <c r="B1757" s="24" t="s">
        <v>49</v>
      </c>
      <c r="C1757" s="24" t="s">
        <v>64</v>
      </c>
      <c r="D1757" s="24" t="s">
        <v>75</v>
      </c>
      <c r="E1757" s="24">
        <v>420</v>
      </c>
      <c r="F1757" s="26">
        <v>46174</v>
      </c>
      <c r="G1757" s="24" t="s">
        <v>52</v>
      </c>
      <c r="H1757" s="24" t="s">
        <v>53</v>
      </c>
      <c r="I1757" s="24" t="s">
        <v>57</v>
      </c>
      <c r="J1757" s="24" t="s">
        <v>126</v>
      </c>
      <c r="K1757" s="24">
        <v>1</v>
      </c>
      <c r="L1757" s="24" t="s">
        <v>66</v>
      </c>
      <c r="M1757" s="26">
        <v>46186</v>
      </c>
      <c r="N1757" s="27">
        <v>46186.354166666664</v>
      </c>
      <c r="O1757" s="27">
        <v>46186.645833333336</v>
      </c>
      <c r="P1757" s="24" t="s">
        <v>2996</v>
      </c>
      <c r="Q1757" s="24" t="s">
        <v>2997</v>
      </c>
      <c r="R1757" s="24" t="s">
        <v>155</v>
      </c>
      <c r="S1757" s="24" t="s">
        <v>198</v>
      </c>
      <c r="T1757" s="24" t="s">
        <v>57</v>
      </c>
      <c r="U1757" s="24" t="s">
        <v>580</v>
      </c>
      <c r="V1757" s="27">
        <v>46186.508333333331</v>
      </c>
      <c r="W1757" s="27">
        <v>46186.553472222222</v>
      </c>
      <c r="Z1757" s="24">
        <v>1</v>
      </c>
      <c r="AA1757" s="24" t="s">
        <v>56</v>
      </c>
      <c r="AB1757" s="24" t="b">
        <v>0</v>
      </c>
      <c r="AC1757" s="61"/>
    </row>
    <row r="1758" spans="2:29" ht="13.7">
      <c r="B1758" s="24" t="s">
        <v>49</v>
      </c>
      <c r="C1758" s="24" t="s">
        <v>64</v>
      </c>
      <c r="D1758" s="24" t="s">
        <v>75</v>
      </c>
      <c r="E1758" s="24">
        <v>420</v>
      </c>
      <c r="F1758" s="26">
        <v>46174</v>
      </c>
      <c r="G1758" s="24" t="s">
        <v>52</v>
      </c>
      <c r="H1758" s="24" t="s">
        <v>53</v>
      </c>
      <c r="I1758" s="24" t="s">
        <v>57</v>
      </c>
      <c r="J1758" s="24" t="s">
        <v>126</v>
      </c>
      <c r="K1758" s="24">
        <v>1</v>
      </c>
      <c r="L1758" s="24" t="s">
        <v>66</v>
      </c>
      <c r="M1758" s="26">
        <v>46186</v>
      </c>
      <c r="N1758" s="27">
        <v>46186.354166666664</v>
      </c>
      <c r="O1758" s="27">
        <v>46186.645833333336</v>
      </c>
      <c r="P1758" s="24" t="s">
        <v>2998</v>
      </c>
      <c r="Q1758" s="24" t="s">
        <v>2999</v>
      </c>
      <c r="R1758" s="24" t="s">
        <v>185</v>
      </c>
      <c r="T1758" s="24" t="s">
        <v>57</v>
      </c>
      <c r="U1758" s="24" t="s">
        <v>580</v>
      </c>
      <c r="V1758" s="27">
        <v>46186.576388888891</v>
      </c>
      <c r="W1758" s="27">
        <v>46186.624305555553</v>
      </c>
      <c r="Z1758" s="24">
        <v>1</v>
      </c>
      <c r="AA1758" s="24" t="s">
        <v>56</v>
      </c>
      <c r="AB1758" s="24" t="b">
        <v>0</v>
      </c>
      <c r="AC1758" s="61"/>
    </row>
    <row r="1759" spans="2:29" ht="13.7">
      <c r="B1759" s="24" t="s">
        <v>49</v>
      </c>
      <c r="C1759" s="24" t="s">
        <v>64</v>
      </c>
      <c r="D1759" s="24" t="s">
        <v>75</v>
      </c>
      <c r="E1759" s="24">
        <v>420</v>
      </c>
      <c r="F1759" s="26">
        <v>46174</v>
      </c>
      <c r="G1759" s="24" t="s">
        <v>52</v>
      </c>
      <c r="H1759" s="24" t="s">
        <v>53</v>
      </c>
      <c r="I1759" s="24" t="s">
        <v>57</v>
      </c>
      <c r="J1759" s="24" t="s">
        <v>126</v>
      </c>
      <c r="K1759" s="24">
        <v>1</v>
      </c>
      <c r="L1759" s="24" t="s">
        <v>66</v>
      </c>
      <c r="M1759" s="26">
        <v>46186</v>
      </c>
      <c r="N1759" s="27">
        <v>46186.354166666664</v>
      </c>
      <c r="O1759" s="27">
        <v>46186.645833333336</v>
      </c>
      <c r="P1759" s="24" t="s">
        <v>3000</v>
      </c>
      <c r="Q1759" s="24" t="s">
        <v>3001</v>
      </c>
      <c r="R1759" s="24" t="s">
        <v>159</v>
      </c>
      <c r="S1759" s="24" t="s">
        <v>198</v>
      </c>
      <c r="T1759" s="24" t="s">
        <v>57</v>
      </c>
      <c r="U1759" s="24" t="s">
        <v>580</v>
      </c>
      <c r="V1759" s="27">
        <v>46186.429166666669</v>
      </c>
      <c r="W1759" s="27">
        <v>46186.467361111114</v>
      </c>
      <c r="Z1759" s="24">
        <v>1</v>
      </c>
      <c r="AA1759" s="24" t="s">
        <v>56</v>
      </c>
      <c r="AB1759" s="24" t="b">
        <v>0</v>
      </c>
      <c r="AC1759" s="61"/>
    </row>
    <row r="1760" spans="2:29" ht="13.7">
      <c r="B1760" s="24" t="s">
        <v>49</v>
      </c>
      <c r="C1760" s="24" t="s">
        <v>64</v>
      </c>
      <c r="D1760" s="24" t="s">
        <v>75</v>
      </c>
      <c r="E1760" s="24">
        <v>420</v>
      </c>
      <c r="F1760" s="26">
        <v>46174</v>
      </c>
      <c r="G1760" s="24" t="s">
        <v>52</v>
      </c>
      <c r="H1760" s="24" t="s">
        <v>53</v>
      </c>
      <c r="I1760" s="24" t="s">
        <v>57</v>
      </c>
      <c r="J1760" s="24" t="s">
        <v>126</v>
      </c>
      <c r="K1760" s="24">
        <v>1</v>
      </c>
      <c r="L1760" s="24" t="s">
        <v>66</v>
      </c>
      <c r="M1760" s="26">
        <v>46186</v>
      </c>
      <c r="N1760" s="27">
        <v>46186.354166666664</v>
      </c>
      <c r="O1760" s="27">
        <v>46186.645833333336</v>
      </c>
      <c r="P1760" s="24" t="s">
        <v>3002</v>
      </c>
      <c r="Q1760" s="24" t="s">
        <v>3003</v>
      </c>
      <c r="R1760" s="24" t="s">
        <v>159</v>
      </c>
      <c r="T1760" s="24" t="s">
        <v>57</v>
      </c>
      <c r="U1760" s="24" t="s">
        <v>580</v>
      </c>
      <c r="V1760" s="27">
        <v>46186.359722222223</v>
      </c>
      <c r="W1760" s="27">
        <v>46186.410416666666</v>
      </c>
      <c r="Z1760" s="24">
        <v>1</v>
      </c>
      <c r="AA1760" s="24" t="s">
        <v>56</v>
      </c>
      <c r="AB1760" s="24" t="b">
        <v>0</v>
      </c>
      <c r="AC1760" s="61"/>
    </row>
    <row r="1761" spans="2:29" ht="13.7">
      <c r="B1761" s="24" t="s">
        <v>49</v>
      </c>
      <c r="C1761" s="24" t="s">
        <v>64</v>
      </c>
      <c r="D1761" s="24" t="s">
        <v>75</v>
      </c>
      <c r="E1761" s="24">
        <v>420</v>
      </c>
      <c r="F1761" s="26">
        <v>46235</v>
      </c>
      <c r="G1761" s="24" t="s">
        <v>52</v>
      </c>
      <c r="H1761" s="24" t="s">
        <v>53</v>
      </c>
      <c r="I1761" s="24" t="s">
        <v>59</v>
      </c>
      <c r="J1761" s="24" t="s">
        <v>125</v>
      </c>
      <c r="K1761" s="24">
        <v>1</v>
      </c>
      <c r="L1761" s="24" t="s">
        <v>66</v>
      </c>
      <c r="M1761" s="26">
        <v>46255</v>
      </c>
      <c r="N1761" s="27">
        <v>46255.333333333336</v>
      </c>
      <c r="O1761" s="27">
        <v>46255.625</v>
      </c>
      <c r="V1761" s="27"/>
      <c r="W1761" s="27"/>
      <c r="X1761" s="24">
        <v>4</v>
      </c>
      <c r="Y1761" s="24">
        <v>0</v>
      </c>
      <c r="Z1761" s="24">
        <v>4</v>
      </c>
      <c r="AA1761" s="24" t="s">
        <v>60</v>
      </c>
      <c r="AB1761" s="24" t="b">
        <v>0</v>
      </c>
      <c r="AC1761" s="61">
        <v>0</v>
      </c>
    </row>
    <row r="1762" spans="2:29" ht="13.7">
      <c r="B1762" s="24" t="s">
        <v>49</v>
      </c>
      <c r="C1762" s="24" t="s">
        <v>64</v>
      </c>
      <c r="D1762" s="24" t="s">
        <v>75</v>
      </c>
      <c r="E1762" s="24">
        <v>420</v>
      </c>
      <c r="F1762" s="26">
        <v>46235</v>
      </c>
      <c r="G1762" s="24" t="s">
        <v>52</v>
      </c>
      <c r="H1762" s="24" t="s">
        <v>53</v>
      </c>
      <c r="I1762" s="24" t="s">
        <v>59</v>
      </c>
      <c r="J1762" s="24" t="s">
        <v>126</v>
      </c>
      <c r="K1762" s="24">
        <v>1</v>
      </c>
      <c r="L1762" s="24" t="s">
        <v>66</v>
      </c>
      <c r="M1762" s="26">
        <v>46255</v>
      </c>
      <c r="N1762" s="27">
        <v>46255.333333333336</v>
      </c>
      <c r="O1762" s="27">
        <v>46255.625</v>
      </c>
      <c r="P1762" s="24" t="s">
        <v>3004</v>
      </c>
      <c r="Q1762" s="24" t="s">
        <v>3005</v>
      </c>
      <c r="R1762" s="24" t="s">
        <v>284</v>
      </c>
      <c r="S1762" s="24" t="s">
        <v>156</v>
      </c>
      <c r="T1762" s="24" t="s">
        <v>59</v>
      </c>
      <c r="U1762" s="24" t="s">
        <v>314</v>
      </c>
      <c r="V1762" s="27">
        <v>46255.40902777778</v>
      </c>
      <c r="W1762" s="27">
        <v>46255.451388888891</v>
      </c>
      <c r="Z1762" s="24">
        <v>1</v>
      </c>
      <c r="AA1762" s="24" t="s">
        <v>60</v>
      </c>
      <c r="AB1762" s="24" t="b">
        <v>0</v>
      </c>
      <c r="AC1762" s="61"/>
    </row>
    <row r="1763" spans="2:29" ht="13.7">
      <c r="B1763" s="24" t="s">
        <v>49</v>
      </c>
      <c r="C1763" s="24" t="s">
        <v>64</v>
      </c>
      <c r="D1763" s="24" t="s">
        <v>75</v>
      </c>
      <c r="E1763" s="24">
        <v>420</v>
      </c>
      <c r="F1763" s="26">
        <v>46235</v>
      </c>
      <c r="G1763" s="24" t="s">
        <v>52</v>
      </c>
      <c r="H1763" s="24" t="s">
        <v>53</v>
      </c>
      <c r="I1763" s="24" t="s">
        <v>59</v>
      </c>
      <c r="J1763" s="24" t="s">
        <v>126</v>
      </c>
      <c r="K1763" s="24">
        <v>1</v>
      </c>
      <c r="L1763" s="24" t="s">
        <v>66</v>
      </c>
      <c r="M1763" s="26">
        <v>46255</v>
      </c>
      <c r="N1763" s="27">
        <v>46255.333333333336</v>
      </c>
      <c r="O1763" s="27">
        <v>46255.625</v>
      </c>
      <c r="P1763" s="24" t="s">
        <v>3006</v>
      </c>
      <c r="Q1763" s="24" t="s">
        <v>3007</v>
      </c>
      <c r="R1763" s="24" t="s">
        <v>174</v>
      </c>
      <c r="T1763" s="24" t="s">
        <v>59</v>
      </c>
      <c r="U1763" s="24" t="s">
        <v>314</v>
      </c>
      <c r="V1763" s="27">
        <v>46255.486111111109</v>
      </c>
      <c r="W1763" s="27">
        <v>46255.532638888886</v>
      </c>
      <c r="Z1763" s="24">
        <v>1</v>
      </c>
      <c r="AA1763" s="24" t="s">
        <v>60</v>
      </c>
      <c r="AB1763" s="24" t="b">
        <v>0</v>
      </c>
      <c r="AC1763" s="61"/>
    </row>
    <row r="1764" spans="2:29" ht="13.7">
      <c r="B1764" s="24" t="s">
        <v>49</v>
      </c>
      <c r="C1764" s="24" t="s">
        <v>64</v>
      </c>
      <c r="D1764" s="24" t="s">
        <v>75</v>
      </c>
      <c r="E1764" s="24">
        <v>420</v>
      </c>
      <c r="F1764" s="26">
        <v>46235</v>
      </c>
      <c r="G1764" s="24" t="s">
        <v>52</v>
      </c>
      <c r="H1764" s="24" t="s">
        <v>53</v>
      </c>
      <c r="I1764" s="24" t="s">
        <v>59</v>
      </c>
      <c r="J1764" s="24" t="s">
        <v>126</v>
      </c>
      <c r="K1764" s="24">
        <v>1</v>
      </c>
      <c r="L1764" s="24" t="s">
        <v>66</v>
      </c>
      <c r="M1764" s="26">
        <v>46255</v>
      </c>
      <c r="N1764" s="27">
        <v>46255.333333333336</v>
      </c>
      <c r="O1764" s="27">
        <v>46255.625</v>
      </c>
      <c r="P1764" s="24" t="s">
        <v>3008</v>
      </c>
      <c r="Q1764" s="24" t="s">
        <v>3009</v>
      </c>
      <c r="R1764" s="24" t="s">
        <v>284</v>
      </c>
      <c r="T1764" s="24" t="s">
        <v>59</v>
      </c>
      <c r="U1764" s="24" t="s">
        <v>314</v>
      </c>
      <c r="V1764" s="27">
        <v>46255.335416666669</v>
      </c>
      <c r="W1764" s="27">
        <v>46255.385416666664</v>
      </c>
      <c r="Z1764" s="24">
        <v>1</v>
      </c>
      <c r="AA1764" s="24" t="s">
        <v>60</v>
      </c>
      <c r="AB1764" s="24" t="b">
        <v>0</v>
      </c>
      <c r="AC1764" s="61"/>
    </row>
    <row r="1765" spans="2:29" ht="13.7">
      <c r="B1765" s="24" t="s">
        <v>49</v>
      </c>
      <c r="C1765" s="24" t="s">
        <v>64</v>
      </c>
      <c r="D1765" s="24" t="s">
        <v>75</v>
      </c>
      <c r="E1765" s="24">
        <v>420</v>
      </c>
      <c r="F1765" s="26">
        <v>46235</v>
      </c>
      <c r="G1765" s="24" t="s">
        <v>52</v>
      </c>
      <c r="H1765" s="24" t="s">
        <v>53</v>
      </c>
      <c r="I1765" s="24" t="s">
        <v>59</v>
      </c>
      <c r="J1765" s="24" t="s">
        <v>126</v>
      </c>
      <c r="K1765" s="24">
        <v>1</v>
      </c>
      <c r="L1765" s="24" t="s">
        <v>66</v>
      </c>
      <c r="M1765" s="26">
        <v>46255</v>
      </c>
      <c r="N1765" s="27">
        <v>46255.333333333336</v>
      </c>
      <c r="O1765" s="27">
        <v>46255.625</v>
      </c>
      <c r="P1765" s="24" t="s">
        <v>3010</v>
      </c>
      <c r="Q1765" s="24" t="s">
        <v>3011</v>
      </c>
      <c r="R1765" s="24" t="s">
        <v>281</v>
      </c>
      <c r="S1765" s="24" t="s">
        <v>198</v>
      </c>
      <c r="T1765" s="24" t="s">
        <v>59</v>
      </c>
      <c r="U1765" s="24" t="s">
        <v>314</v>
      </c>
      <c r="V1765" s="27">
        <v>46255.556250000001</v>
      </c>
      <c r="W1765" s="27">
        <v>46255.601388888892</v>
      </c>
      <c r="Z1765" s="24">
        <v>1</v>
      </c>
      <c r="AA1765" s="24" t="s">
        <v>60</v>
      </c>
      <c r="AB1765" s="24" t="b">
        <v>0</v>
      </c>
      <c r="AC1765" s="61"/>
    </row>
    <row r="1766" spans="2:29" ht="13.7">
      <c r="B1766" s="24" t="s">
        <v>49</v>
      </c>
      <c r="C1766" s="24" t="s">
        <v>64</v>
      </c>
      <c r="D1766" s="24" t="s">
        <v>75</v>
      </c>
      <c r="E1766" s="24">
        <v>480</v>
      </c>
      <c r="F1766" s="26">
        <v>46174</v>
      </c>
      <c r="G1766" s="24" t="s">
        <v>52</v>
      </c>
      <c r="H1766" s="24" t="s">
        <v>53</v>
      </c>
      <c r="I1766" s="24" t="s">
        <v>59</v>
      </c>
      <c r="J1766" s="24" t="s">
        <v>125</v>
      </c>
      <c r="K1766" s="24">
        <v>1</v>
      </c>
      <c r="L1766" s="24" t="s">
        <v>66</v>
      </c>
      <c r="M1766" s="26">
        <v>46178</v>
      </c>
      <c r="N1766" s="27">
        <v>46178.3125</v>
      </c>
      <c r="O1766" s="27">
        <v>46178.645833333336</v>
      </c>
      <c r="V1766" s="27"/>
      <c r="W1766" s="27"/>
      <c r="X1766" s="24">
        <v>4</v>
      </c>
      <c r="Y1766" s="24">
        <v>0</v>
      </c>
      <c r="Z1766" s="24">
        <v>4</v>
      </c>
      <c r="AA1766" s="24" t="s">
        <v>56</v>
      </c>
      <c r="AB1766" s="24" t="b">
        <v>0</v>
      </c>
      <c r="AC1766" s="61">
        <v>0</v>
      </c>
    </row>
    <row r="1767" spans="2:29" ht="13.7">
      <c r="B1767" s="24" t="s">
        <v>49</v>
      </c>
      <c r="C1767" s="24" t="s">
        <v>64</v>
      </c>
      <c r="D1767" s="24" t="s">
        <v>75</v>
      </c>
      <c r="E1767" s="24">
        <v>480</v>
      </c>
      <c r="F1767" s="26">
        <v>46174</v>
      </c>
      <c r="G1767" s="24" t="s">
        <v>52</v>
      </c>
      <c r="H1767" s="24" t="s">
        <v>53</v>
      </c>
      <c r="I1767" s="24" t="s">
        <v>59</v>
      </c>
      <c r="J1767" s="24" t="s">
        <v>126</v>
      </c>
      <c r="K1767" s="24">
        <v>1</v>
      </c>
      <c r="L1767" s="24" t="s">
        <v>66</v>
      </c>
      <c r="M1767" s="26">
        <v>46178</v>
      </c>
      <c r="N1767" s="27">
        <v>46178.3125</v>
      </c>
      <c r="O1767" s="27">
        <v>46178.645833333336</v>
      </c>
      <c r="P1767" s="24" t="s">
        <v>3012</v>
      </c>
      <c r="Q1767" s="24" t="s">
        <v>3013</v>
      </c>
      <c r="R1767" s="24" t="s">
        <v>217</v>
      </c>
      <c r="T1767" s="24" t="s">
        <v>59</v>
      </c>
      <c r="U1767" s="24" t="s">
        <v>1021</v>
      </c>
      <c r="V1767" s="27">
        <v>46178.564583333333</v>
      </c>
      <c r="W1767" s="27">
        <v>46178.626388888886</v>
      </c>
      <c r="Z1767" s="24">
        <v>1</v>
      </c>
      <c r="AA1767" s="24" t="s">
        <v>56</v>
      </c>
      <c r="AB1767" s="24" t="b">
        <v>0</v>
      </c>
      <c r="AC1767" s="61"/>
    </row>
    <row r="1768" spans="2:29" ht="13.7">
      <c r="B1768" s="24" t="s">
        <v>49</v>
      </c>
      <c r="C1768" s="24" t="s">
        <v>64</v>
      </c>
      <c r="D1768" s="24" t="s">
        <v>75</v>
      </c>
      <c r="E1768" s="24">
        <v>480</v>
      </c>
      <c r="F1768" s="26">
        <v>46174</v>
      </c>
      <c r="G1768" s="24" t="s">
        <v>52</v>
      </c>
      <c r="H1768" s="24" t="s">
        <v>53</v>
      </c>
      <c r="I1768" s="24" t="s">
        <v>59</v>
      </c>
      <c r="J1768" s="24" t="s">
        <v>126</v>
      </c>
      <c r="K1768" s="24">
        <v>1</v>
      </c>
      <c r="L1768" s="24" t="s">
        <v>66</v>
      </c>
      <c r="M1768" s="26">
        <v>46178</v>
      </c>
      <c r="N1768" s="27">
        <v>46178.3125</v>
      </c>
      <c r="O1768" s="27">
        <v>46178.645833333336</v>
      </c>
      <c r="P1768" s="24" t="s">
        <v>3014</v>
      </c>
      <c r="Q1768" s="24" t="s">
        <v>3015</v>
      </c>
      <c r="R1768" s="24" t="s">
        <v>281</v>
      </c>
      <c r="T1768" s="24" t="s">
        <v>59</v>
      </c>
      <c r="U1768" s="24" t="s">
        <v>1021</v>
      </c>
      <c r="V1768" s="27">
        <v>46178.400000000001</v>
      </c>
      <c r="W1768" s="27">
        <v>46178.460416666669</v>
      </c>
      <c r="Z1768" s="24">
        <v>1</v>
      </c>
      <c r="AA1768" s="24" t="s">
        <v>56</v>
      </c>
      <c r="AB1768" s="24" t="b">
        <v>0</v>
      </c>
      <c r="AC1768" s="61"/>
    </row>
    <row r="1769" spans="2:29" ht="13.7">
      <c r="B1769" s="24" t="s">
        <v>49</v>
      </c>
      <c r="C1769" s="24" t="s">
        <v>64</v>
      </c>
      <c r="D1769" s="24" t="s">
        <v>75</v>
      </c>
      <c r="E1769" s="24">
        <v>480</v>
      </c>
      <c r="F1769" s="26">
        <v>46174</v>
      </c>
      <c r="G1769" s="24" t="s">
        <v>52</v>
      </c>
      <c r="H1769" s="24" t="s">
        <v>53</v>
      </c>
      <c r="I1769" s="24" t="s">
        <v>59</v>
      </c>
      <c r="J1769" s="24" t="s">
        <v>126</v>
      </c>
      <c r="K1769" s="24">
        <v>1</v>
      </c>
      <c r="L1769" s="24" t="s">
        <v>66</v>
      </c>
      <c r="M1769" s="26">
        <v>46178</v>
      </c>
      <c r="N1769" s="27">
        <v>46178.3125</v>
      </c>
      <c r="O1769" s="27">
        <v>46178.645833333336</v>
      </c>
      <c r="P1769" s="24" t="s">
        <v>3016</v>
      </c>
      <c r="Q1769" s="24" t="s">
        <v>3017</v>
      </c>
      <c r="R1769" s="24" t="s">
        <v>284</v>
      </c>
      <c r="S1769" s="24" t="s">
        <v>160</v>
      </c>
      <c r="T1769" s="24" t="s">
        <v>59</v>
      </c>
      <c r="U1769" s="24" t="s">
        <v>1021</v>
      </c>
      <c r="V1769" s="27">
        <v>46178.317361111112</v>
      </c>
      <c r="W1769" s="27">
        <v>46178.365277777775</v>
      </c>
      <c r="Z1769" s="24">
        <v>1</v>
      </c>
      <c r="AA1769" s="24" t="s">
        <v>56</v>
      </c>
      <c r="AB1769" s="24" t="b">
        <v>0</v>
      </c>
      <c r="AC1769" s="61"/>
    </row>
    <row r="1770" spans="2:29" ht="13.7">
      <c r="B1770" s="24" t="s">
        <v>49</v>
      </c>
      <c r="C1770" s="24" t="s">
        <v>64</v>
      </c>
      <c r="D1770" s="24" t="s">
        <v>75</v>
      </c>
      <c r="E1770" s="24">
        <v>480</v>
      </c>
      <c r="F1770" s="26">
        <v>46174</v>
      </c>
      <c r="G1770" s="24" t="s">
        <v>52</v>
      </c>
      <c r="H1770" s="24" t="s">
        <v>53</v>
      </c>
      <c r="I1770" s="24" t="s">
        <v>59</v>
      </c>
      <c r="J1770" s="24" t="s">
        <v>126</v>
      </c>
      <c r="K1770" s="24">
        <v>1</v>
      </c>
      <c r="L1770" s="24" t="s">
        <v>66</v>
      </c>
      <c r="M1770" s="26">
        <v>46178</v>
      </c>
      <c r="N1770" s="27">
        <v>46178.3125</v>
      </c>
      <c r="O1770" s="27">
        <v>46178.645833333336</v>
      </c>
      <c r="P1770" s="24" t="s">
        <v>3018</v>
      </c>
      <c r="Q1770" s="24" t="s">
        <v>3019</v>
      </c>
      <c r="R1770" s="24" t="s">
        <v>168</v>
      </c>
      <c r="T1770" s="24" t="s">
        <v>59</v>
      </c>
      <c r="U1770" s="24" t="s">
        <v>1021</v>
      </c>
      <c r="V1770" s="27">
        <v>46178.481944444444</v>
      </c>
      <c r="W1770" s="27">
        <v>46178.529861111114</v>
      </c>
      <c r="Z1770" s="24">
        <v>1</v>
      </c>
      <c r="AA1770" s="24" t="s">
        <v>56</v>
      </c>
      <c r="AB1770" s="24" t="b">
        <v>0</v>
      </c>
      <c r="AC1770" s="61"/>
    </row>
    <row r="1771" spans="2:29" ht="13.7">
      <c r="B1771" s="24" t="s">
        <v>49</v>
      </c>
      <c r="C1771" s="24" t="s">
        <v>64</v>
      </c>
      <c r="D1771" s="24" t="s">
        <v>75</v>
      </c>
      <c r="E1771" s="24">
        <v>480</v>
      </c>
      <c r="F1771" s="26">
        <v>46174</v>
      </c>
      <c r="G1771" s="24" t="s">
        <v>52</v>
      </c>
      <c r="H1771" s="24" t="s">
        <v>53</v>
      </c>
      <c r="I1771" s="24" t="s">
        <v>54</v>
      </c>
      <c r="J1771" s="24" t="s">
        <v>125</v>
      </c>
      <c r="K1771" s="24">
        <v>1</v>
      </c>
      <c r="L1771" s="24" t="s">
        <v>66</v>
      </c>
      <c r="M1771" s="26">
        <v>46181</v>
      </c>
      <c r="N1771" s="27">
        <v>46181.3125</v>
      </c>
      <c r="O1771" s="27">
        <v>46181.645833333336</v>
      </c>
      <c r="V1771" s="27"/>
      <c r="W1771" s="27"/>
      <c r="X1771" s="24">
        <v>4</v>
      </c>
      <c r="Y1771" s="24">
        <v>0</v>
      </c>
      <c r="Z1771" s="24">
        <v>4</v>
      </c>
      <c r="AA1771" s="24" t="s">
        <v>56</v>
      </c>
      <c r="AB1771" s="24" t="b">
        <v>0</v>
      </c>
      <c r="AC1771" s="61">
        <v>0</v>
      </c>
    </row>
    <row r="1772" spans="2:29" ht="13.7">
      <c r="B1772" s="24" t="s">
        <v>49</v>
      </c>
      <c r="C1772" s="24" t="s">
        <v>64</v>
      </c>
      <c r="D1772" s="24" t="s">
        <v>75</v>
      </c>
      <c r="E1772" s="24">
        <v>480</v>
      </c>
      <c r="F1772" s="26">
        <v>46174</v>
      </c>
      <c r="G1772" s="24" t="s">
        <v>52</v>
      </c>
      <c r="H1772" s="24" t="s">
        <v>53</v>
      </c>
      <c r="I1772" s="24" t="s">
        <v>54</v>
      </c>
      <c r="J1772" s="24" t="s">
        <v>126</v>
      </c>
      <c r="K1772" s="24">
        <v>1</v>
      </c>
      <c r="L1772" s="24" t="s">
        <v>66</v>
      </c>
      <c r="M1772" s="26">
        <v>46181</v>
      </c>
      <c r="N1772" s="27">
        <v>46181.3125</v>
      </c>
      <c r="O1772" s="27">
        <v>46181.645833333336</v>
      </c>
      <c r="P1772" s="24" t="s">
        <v>3020</v>
      </c>
      <c r="Q1772" s="24" t="s">
        <v>3021</v>
      </c>
      <c r="R1772" s="24" t="s">
        <v>149</v>
      </c>
      <c r="T1772" s="24" t="s">
        <v>54</v>
      </c>
      <c r="U1772" s="24" t="s">
        <v>411</v>
      </c>
      <c r="V1772" s="27">
        <v>46181.319444444445</v>
      </c>
      <c r="W1772" s="27">
        <v>46181.374305555553</v>
      </c>
      <c r="Z1772" s="24">
        <v>1</v>
      </c>
      <c r="AA1772" s="24" t="s">
        <v>56</v>
      </c>
      <c r="AB1772" s="24" t="b">
        <v>0</v>
      </c>
      <c r="AC1772" s="61"/>
    </row>
    <row r="1773" spans="2:29" ht="13.7">
      <c r="B1773" s="24" t="s">
        <v>49</v>
      </c>
      <c r="C1773" s="24" t="s">
        <v>64</v>
      </c>
      <c r="D1773" s="24" t="s">
        <v>75</v>
      </c>
      <c r="E1773" s="24">
        <v>480</v>
      </c>
      <c r="F1773" s="26">
        <v>46174</v>
      </c>
      <c r="G1773" s="24" t="s">
        <v>52</v>
      </c>
      <c r="H1773" s="24" t="s">
        <v>53</v>
      </c>
      <c r="I1773" s="24" t="s">
        <v>54</v>
      </c>
      <c r="J1773" s="24" t="s">
        <v>126</v>
      </c>
      <c r="K1773" s="24">
        <v>1</v>
      </c>
      <c r="L1773" s="24" t="s">
        <v>66</v>
      </c>
      <c r="M1773" s="26">
        <v>46181</v>
      </c>
      <c r="N1773" s="27">
        <v>46181.3125</v>
      </c>
      <c r="O1773" s="27">
        <v>46181.645833333336</v>
      </c>
      <c r="P1773" s="24" t="s">
        <v>3022</v>
      </c>
      <c r="Q1773" s="24" t="s">
        <v>3023</v>
      </c>
      <c r="R1773" s="24" t="s">
        <v>149</v>
      </c>
      <c r="T1773" s="24" t="s">
        <v>54</v>
      </c>
      <c r="U1773" s="24" t="s">
        <v>411</v>
      </c>
      <c r="V1773" s="27">
        <v>46181.564583333333</v>
      </c>
      <c r="W1773" s="27">
        <v>46181.620138888888</v>
      </c>
      <c r="Z1773" s="24">
        <v>1</v>
      </c>
      <c r="AA1773" s="24" t="s">
        <v>56</v>
      </c>
      <c r="AB1773" s="24" t="b">
        <v>0</v>
      </c>
      <c r="AC1773" s="61"/>
    </row>
    <row r="1774" spans="2:29" ht="13.7">
      <c r="B1774" s="24" t="s">
        <v>49</v>
      </c>
      <c r="C1774" s="24" t="s">
        <v>64</v>
      </c>
      <c r="D1774" s="24" t="s">
        <v>75</v>
      </c>
      <c r="E1774" s="24">
        <v>480</v>
      </c>
      <c r="F1774" s="26">
        <v>46174</v>
      </c>
      <c r="G1774" s="24" t="s">
        <v>52</v>
      </c>
      <c r="H1774" s="24" t="s">
        <v>53</v>
      </c>
      <c r="I1774" s="24" t="s">
        <v>54</v>
      </c>
      <c r="J1774" s="24" t="s">
        <v>126</v>
      </c>
      <c r="K1774" s="24">
        <v>1</v>
      </c>
      <c r="L1774" s="24" t="s">
        <v>66</v>
      </c>
      <c r="M1774" s="26">
        <v>46181</v>
      </c>
      <c r="N1774" s="27">
        <v>46181.3125</v>
      </c>
      <c r="O1774" s="27">
        <v>46181.645833333336</v>
      </c>
      <c r="P1774" s="24" t="s">
        <v>3024</v>
      </c>
      <c r="Q1774" s="24" t="s">
        <v>3025</v>
      </c>
      <c r="R1774" s="24" t="s">
        <v>149</v>
      </c>
      <c r="T1774" s="24" t="s">
        <v>54</v>
      </c>
      <c r="U1774" s="24" t="s">
        <v>411</v>
      </c>
      <c r="V1774" s="27">
        <v>46181.402777777781</v>
      </c>
      <c r="W1774" s="27">
        <v>46181.459027777775</v>
      </c>
      <c r="Z1774" s="24">
        <v>1</v>
      </c>
      <c r="AA1774" s="24" t="s">
        <v>56</v>
      </c>
      <c r="AB1774" s="24" t="b">
        <v>0</v>
      </c>
      <c r="AC1774" s="61"/>
    </row>
    <row r="1775" spans="2:29" ht="13.7">
      <c r="B1775" s="24" t="s">
        <v>49</v>
      </c>
      <c r="C1775" s="24" t="s">
        <v>64</v>
      </c>
      <c r="D1775" s="24" t="s">
        <v>75</v>
      </c>
      <c r="E1775" s="24">
        <v>480</v>
      </c>
      <c r="F1775" s="26">
        <v>46174</v>
      </c>
      <c r="G1775" s="24" t="s">
        <v>52</v>
      </c>
      <c r="H1775" s="24" t="s">
        <v>53</v>
      </c>
      <c r="I1775" s="24" t="s">
        <v>54</v>
      </c>
      <c r="J1775" s="24" t="s">
        <v>126</v>
      </c>
      <c r="K1775" s="24">
        <v>1</v>
      </c>
      <c r="L1775" s="24" t="s">
        <v>66</v>
      </c>
      <c r="M1775" s="26">
        <v>46181</v>
      </c>
      <c r="N1775" s="27">
        <v>46181.3125</v>
      </c>
      <c r="O1775" s="27">
        <v>46181.645833333336</v>
      </c>
      <c r="P1775" s="24" t="s">
        <v>3026</v>
      </c>
      <c r="Q1775" s="24" t="s">
        <v>3027</v>
      </c>
      <c r="R1775" s="24" t="s">
        <v>142</v>
      </c>
      <c r="T1775" s="24" t="s">
        <v>54</v>
      </c>
      <c r="U1775" s="24" t="s">
        <v>411</v>
      </c>
      <c r="V1775" s="27">
        <v>46181.487500000003</v>
      </c>
      <c r="W1775" s="27">
        <v>46181.549305555556</v>
      </c>
      <c r="Z1775" s="24">
        <v>1</v>
      </c>
      <c r="AA1775" s="24" t="s">
        <v>56</v>
      </c>
      <c r="AB1775" s="24" t="b">
        <v>0</v>
      </c>
      <c r="AC1775" s="61"/>
    </row>
    <row r="1776" spans="2:29" ht="13.7">
      <c r="B1776" s="24" t="s">
        <v>49</v>
      </c>
      <c r="C1776" s="24" t="s">
        <v>64</v>
      </c>
      <c r="D1776" s="24" t="s">
        <v>75</v>
      </c>
      <c r="E1776" s="24">
        <v>480</v>
      </c>
      <c r="F1776" s="26">
        <v>46174</v>
      </c>
      <c r="G1776" s="24" t="s">
        <v>52</v>
      </c>
      <c r="H1776" s="24" t="s">
        <v>53</v>
      </c>
      <c r="I1776" s="24" t="s">
        <v>62</v>
      </c>
      <c r="J1776" s="24" t="s">
        <v>125</v>
      </c>
      <c r="K1776" s="24">
        <v>1</v>
      </c>
      <c r="L1776" s="24" t="s">
        <v>66</v>
      </c>
      <c r="M1776" s="26">
        <v>46199</v>
      </c>
      <c r="N1776" s="27">
        <v>46199.375</v>
      </c>
      <c r="O1776" s="27">
        <v>46199.708333333336</v>
      </c>
      <c r="V1776" s="27"/>
      <c r="W1776" s="27"/>
      <c r="X1776" s="24">
        <v>4</v>
      </c>
      <c r="Y1776" s="24">
        <v>0</v>
      </c>
      <c r="Z1776" s="24">
        <v>4</v>
      </c>
      <c r="AA1776" s="24" t="s">
        <v>56</v>
      </c>
      <c r="AB1776" s="24" t="b">
        <v>0</v>
      </c>
      <c r="AC1776" s="61">
        <v>0</v>
      </c>
    </row>
    <row r="1777" spans="2:29" ht="13.7">
      <c r="B1777" s="24" t="s">
        <v>49</v>
      </c>
      <c r="C1777" s="24" t="s">
        <v>64</v>
      </c>
      <c r="D1777" s="24" t="s">
        <v>75</v>
      </c>
      <c r="E1777" s="24">
        <v>480</v>
      </c>
      <c r="F1777" s="26">
        <v>46174</v>
      </c>
      <c r="G1777" s="24" t="s">
        <v>52</v>
      </c>
      <c r="H1777" s="24" t="s">
        <v>53</v>
      </c>
      <c r="I1777" s="24" t="s">
        <v>62</v>
      </c>
      <c r="J1777" s="24" t="s">
        <v>126</v>
      </c>
      <c r="K1777" s="24">
        <v>1</v>
      </c>
      <c r="L1777" s="24" t="s">
        <v>66</v>
      </c>
      <c r="M1777" s="26">
        <v>46199</v>
      </c>
      <c r="N1777" s="27">
        <v>46199.375</v>
      </c>
      <c r="O1777" s="27">
        <v>46199.708333333336</v>
      </c>
      <c r="P1777" s="24" t="s">
        <v>3028</v>
      </c>
      <c r="Q1777" s="24" t="s">
        <v>3029</v>
      </c>
      <c r="R1777" s="24" t="s">
        <v>253</v>
      </c>
      <c r="T1777" s="24" t="s">
        <v>62</v>
      </c>
      <c r="U1777" s="24" t="s">
        <v>514</v>
      </c>
      <c r="V1777" s="27">
        <v>46199.627083333333</v>
      </c>
      <c r="W1777" s="27">
        <v>46199.688194444447</v>
      </c>
      <c r="Z1777" s="24">
        <v>1</v>
      </c>
      <c r="AA1777" s="24" t="s">
        <v>56</v>
      </c>
      <c r="AB1777" s="24" t="b">
        <v>0</v>
      </c>
      <c r="AC1777" s="61"/>
    </row>
    <row r="1778" spans="2:29" ht="13.7">
      <c r="B1778" s="24" t="s">
        <v>49</v>
      </c>
      <c r="C1778" s="24" t="s">
        <v>64</v>
      </c>
      <c r="D1778" s="24" t="s">
        <v>75</v>
      </c>
      <c r="E1778" s="24">
        <v>480</v>
      </c>
      <c r="F1778" s="26">
        <v>46174</v>
      </c>
      <c r="G1778" s="24" t="s">
        <v>52</v>
      </c>
      <c r="H1778" s="24" t="s">
        <v>53</v>
      </c>
      <c r="I1778" s="24" t="s">
        <v>62</v>
      </c>
      <c r="J1778" s="24" t="s">
        <v>126</v>
      </c>
      <c r="K1778" s="24">
        <v>1</v>
      </c>
      <c r="L1778" s="24" t="s">
        <v>66</v>
      </c>
      <c r="M1778" s="26">
        <v>46199</v>
      </c>
      <c r="N1778" s="27">
        <v>46199.375</v>
      </c>
      <c r="O1778" s="27">
        <v>46199.708333333336</v>
      </c>
      <c r="P1778" s="24" t="s">
        <v>3030</v>
      </c>
      <c r="Q1778" s="24" t="s">
        <v>3031</v>
      </c>
      <c r="R1778" s="24" t="s">
        <v>249</v>
      </c>
      <c r="T1778" s="24" t="s">
        <v>62</v>
      </c>
      <c r="U1778" s="24" t="s">
        <v>514</v>
      </c>
      <c r="V1778" s="27">
        <v>46199.462500000001</v>
      </c>
      <c r="W1778" s="27">
        <v>46199.531944444447</v>
      </c>
      <c r="Z1778" s="24">
        <v>1</v>
      </c>
      <c r="AA1778" s="24" t="s">
        <v>56</v>
      </c>
      <c r="AB1778" s="24" t="b">
        <v>0</v>
      </c>
      <c r="AC1778" s="61"/>
    </row>
    <row r="1779" spans="2:29" ht="13.7">
      <c r="B1779" s="24" t="s">
        <v>49</v>
      </c>
      <c r="C1779" s="24" t="s">
        <v>64</v>
      </c>
      <c r="D1779" s="24" t="s">
        <v>75</v>
      </c>
      <c r="E1779" s="24">
        <v>480</v>
      </c>
      <c r="F1779" s="26">
        <v>46174</v>
      </c>
      <c r="G1779" s="24" t="s">
        <v>52</v>
      </c>
      <c r="H1779" s="24" t="s">
        <v>53</v>
      </c>
      <c r="I1779" s="24" t="s">
        <v>62</v>
      </c>
      <c r="J1779" s="24" t="s">
        <v>126</v>
      </c>
      <c r="K1779" s="24">
        <v>1</v>
      </c>
      <c r="L1779" s="24" t="s">
        <v>66</v>
      </c>
      <c r="M1779" s="26">
        <v>46199</v>
      </c>
      <c r="N1779" s="27">
        <v>46199.375</v>
      </c>
      <c r="O1779" s="27">
        <v>46199.708333333336</v>
      </c>
      <c r="P1779" s="24" t="s">
        <v>3032</v>
      </c>
      <c r="Q1779" s="24" t="s">
        <v>3033</v>
      </c>
      <c r="R1779" s="24" t="s">
        <v>328</v>
      </c>
      <c r="T1779" s="24" t="s">
        <v>62</v>
      </c>
      <c r="U1779" s="24" t="s">
        <v>514</v>
      </c>
      <c r="V1779" s="27">
        <v>46199.378472222219</v>
      </c>
      <c r="W1779" s="27">
        <v>46199.427083333336</v>
      </c>
      <c r="Z1779" s="24">
        <v>1</v>
      </c>
      <c r="AA1779" s="24" t="s">
        <v>56</v>
      </c>
      <c r="AB1779" s="24" t="b">
        <v>0</v>
      </c>
      <c r="AC1779" s="61"/>
    </row>
    <row r="1780" spans="2:29" ht="13.7">
      <c r="B1780" s="24" t="s">
        <v>49</v>
      </c>
      <c r="C1780" s="24" t="s">
        <v>64</v>
      </c>
      <c r="D1780" s="24" t="s">
        <v>75</v>
      </c>
      <c r="E1780" s="24">
        <v>480</v>
      </c>
      <c r="F1780" s="26">
        <v>46174</v>
      </c>
      <c r="G1780" s="24" t="s">
        <v>52</v>
      </c>
      <c r="H1780" s="24" t="s">
        <v>53</v>
      </c>
      <c r="I1780" s="24" t="s">
        <v>62</v>
      </c>
      <c r="J1780" s="24" t="s">
        <v>126</v>
      </c>
      <c r="K1780" s="24">
        <v>1</v>
      </c>
      <c r="L1780" s="24" t="s">
        <v>66</v>
      </c>
      <c r="M1780" s="26">
        <v>46199</v>
      </c>
      <c r="N1780" s="27">
        <v>46199.375</v>
      </c>
      <c r="O1780" s="27">
        <v>46199.708333333336</v>
      </c>
      <c r="P1780" s="24" t="s">
        <v>3034</v>
      </c>
      <c r="Q1780" s="24" t="s">
        <v>3035</v>
      </c>
      <c r="R1780" s="24" t="s">
        <v>323</v>
      </c>
      <c r="T1780" s="24" t="s">
        <v>62</v>
      </c>
      <c r="U1780" s="24" t="s">
        <v>514</v>
      </c>
      <c r="V1780" s="27">
        <v>46199.55</v>
      </c>
      <c r="W1780" s="27">
        <v>46199.604861111111</v>
      </c>
      <c r="Z1780" s="24">
        <v>1</v>
      </c>
      <c r="AA1780" s="24" t="s">
        <v>56</v>
      </c>
      <c r="AB1780" s="24" t="b">
        <v>0</v>
      </c>
      <c r="AC1780" s="61"/>
    </row>
    <row r="1781" spans="2:29" ht="13.7">
      <c r="B1781" s="24" t="s">
        <v>49</v>
      </c>
      <c r="C1781" s="24" t="s">
        <v>64</v>
      </c>
      <c r="D1781" s="24" t="s">
        <v>75</v>
      </c>
      <c r="E1781" s="24">
        <v>480</v>
      </c>
      <c r="F1781" s="26">
        <v>46174</v>
      </c>
      <c r="G1781" s="24" t="s">
        <v>52</v>
      </c>
      <c r="H1781" s="24" t="s">
        <v>53</v>
      </c>
      <c r="I1781" s="24" t="s">
        <v>54</v>
      </c>
      <c r="J1781" s="24" t="s">
        <v>125</v>
      </c>
      <c r="K1781" s="24">
        <v>1</v>
      </c>
      <c r="L1781" s="24" t="s">
        <v>66</v>
      </c>
      <c r="M1781" s="26">
        <v>46203</v>
      </c>
      <c r="N1781" s="27">
        <v>46203.333333333336</v>
      </c>
      <c r="O1781" s="27">
        <v>46203.666666666664</v>
      </c>
      <c r="V1781" s="27"/>
      <c r="W1781" s="27"/>
      <c r="X1781" s="24">
        <v>4</v>
      </c>
      <c r="Y1781" s="24">
        <v>0</v>
      </c>
      <c r="Z1781" s="24">
        <v>4</v>
      </c>
      <c r="AA1781" s="24" t="s">
        <v>56</v>
      </c>
      <c r="AB1781" s="24" t="b">
        <v>0</v>
      </c>
      <c r="AC1781" s="61">
        <v>0</v>
      </c>
    </row>
    <row r="1782" spans="2:29" ht="13.7">
      <c r="B1782" s="24" t="s">
        <v>49</v>
      </c>
      <c r="C1782" s="24" t="s">
        <v>64</v>
      </c>
      <c r="D1782" s="24" t="s">
        <v>75</v>
      </c>
      <c r="E1782" s="24">
        <v>480</v>
      </c>
      <c r="F1782" s="26">
        <v>46174</v>
      </c>
      <c r="G1782" s="24" t="s">
        <v>52</v>
      </c>
      <c r="H1782" s="24" t="s">
        <v>53</v>
      </c>
      <c r="I1782" s="24" t="s">
        <v>54</v>
      </c>
      <c r="J1782" s="24" t="s">
        <v>126</v>
      </c>
      <c r="K1782" s="24">
        <v>1</v>
      </c>
      <c r="L1782" s="24" t="s">
        <v>66</v>
      </c>
      <c r="M1782" s="26">
        <v>46203</v>
      </c>
      <c r="N1782" s="27">
        <v>46203.333333333336</v>
      </c>
      <c r="O1782" s="27">
        <v>46203.666666666664</v>
      </c>
      <c r="P1782" s="24" t="s">
        <v>3036</v>
      </c>
      <c r="Q1782" s="24" t="s">
        <v>3037</v>
      </c>
      <c r="R1782" s="24" t="s">
        <v>190</v>
      </c>
      <c r="S1782" s="24" t="s">
        <v>160</v>
      </c>
      <c r="T1782" s="24" t="s">
        <v>54</v>
      </c>
      <c r="U1782" s="24" t="s">
        <v>191</v>
      </c>
      <c r="V1782" s="27">
        <v>46203.584722222222</v>
      </c>
      <c r="W1782" s="27">
        <v>46203.638888888891</v>
      </c>
      <c r="Z1782" s="24">
        <v>1</v>
      </c>
      <c r="AA1782" s="24" t="s">
        <v>56</v>
      </c>
      <c r="AB1782" s="24" t="b">
        <v>0</v>
      </c>
      <c r="AC1782" s="61"/>
    </row>
    <row r="1783" spans="2:29" ht="13.7">
      <c r="B1783" s="24" t="s">
        <v>49</v>
      </c>
      <c r="C1783" s="24" t="s">
        <v>64</v>
      </c>
      <c r="D1783" s="24" t="s">
        <v>75</v>
      </c>
      <c r="E1783" s="24">
        <v>480</v>
      </c>
      <c r="F1783" s="26">
        <v>46174</v>
      </c>
      <c r="G1783" s="24" t="s">
        <v>52</v>
      </c>
      <c r="H1783" s="24" t="s">
        <v>53</v>
      </c>
      <c r="I1783" s="24" t="s">
        <v>54</v>
      </c>
      <c r="J1783" s="24" t="s">
        <v>126</v>
      </c>
      <c r="K1783" s="24">
        <v>1</v>
      </c>
      <c r="L1783" s="24" t="s">
        <v>66</v>
      </c>
      <c r="M1783" s="26">
        <v>46203</v>
      </c>
      <c r="N1783" s="27">
        <v>46203.333333333336</v>
      </c>
      <c r="O1783" s="27">
        <v>46203.666666666664</v>
      </c>
      <c r="P1783" s="24" t="s">
        <v>3038</v>
      </c>
      <c r="Q1783" s="24" t="s">
        <v>3039</v>
      </c>
      <c r="R1783" s="24" t="s">
        <v>146</v>
      </c>
      <c r="S1783" s="24" t="s">
        <v>213</v>
      </c>
      <c r="T1783" s="24" t="s">
        <v>54</v>
      </c>
      <c r="U1783" s="24" t="s">
        <v>191</v>
      </c>
      <c r="V1783" s="27">
        <v>46203.420138888891</v>
      </c>
      <c r="W1783" s="27">
        <v>46203.466666666667</v>
      </c>
      <c r="Z1783" s="24">
        <v>1</v>
      </c>
      <c r="AA1783" s="24" t="s">
        <v>56</v>
      </c>
      <c r="AB1783" s="24" t="b">
        <v>0</v>
      </c>
      <c r="AC1783" s="61"/>
    </row>
    <row r="1784" spans="2:29" ht="13.7">
      <c r="B1784" s="24" t="s">
        <v>49</v>
      </c>
      <c r="C1784" s="24" t="s">
        <v>64</v>
      </c>
      <c r="D1784" s="24" t="s">
        <v>75</v>
      </c>
      <c r="E1784" s="24">
        <v>480</v>
      </c>
      <c r="F1784" s="26">
        <v>46174</v>
      </c>
      <c r="G1784" s="24" t="s">
        <v>52</v>
      </c>
      <c r="H1784" s="24" t="s">
        <v>53</v>
      </c>
      <c r="I1784" s="24" t="s">
        <v>54</v>
      </c>
      <c r="J1784" s="24" t="s">
        <v>126</v>
      </c>
      <c r="K1784" s="24">
        <v>1</v>
      </c>
      <c r="L1784" s="24" t="s">
        <v>66</v>
      </c>
      <c r="M1784" s="26">
        <v>46203</v>
      </c>
      <c r="N1784" s="27">
        <v>46203.333333333336</v>
      </c>
      <c r="O1784" s="27">
        <v>46203.666666666664</v>
      </c>
      <c r="P1784" s="24" t="s">
        <v>3040</v>
      </c>
      <c r="Q1784" s="24" t="s">
        <v>3041</v>
      </c>
      <c r="R1784" s="24" t="s">
        <v>190</v>
      </c>
      <c r="T1784" s="24" t="s">
        <v>54</v>
      </c>
      <c r="U1784" s="24" t="s">
        <v>191</v>
      </c>
      <c r="V1784" s="27">
        <v>46203.504166666666</v>
      </c>
      <c r="W1784" s="27">
        <v>46203.554166666669</v>
      </c>
      <c r="Z1784" s="24">
        <v>1</v>
      </c>
      <c r="AA1784" s="24" t="s">
        <v>56</v>
      </c>
      <c r="AB1784" s="24" t="b">
        <v>0</v>
      </c>
      <c r="AC1784" s="61"/>
    </row>
    <row r="1785" spans="2:29" ht="13.7">
      <c r="B1785" s="24" t="s">
        <v>49</v>
      </c>
      <c r="C1785" s="24" t="s">
        <v>64</v>
      </c>
      <c r="D1785" s="24" t="s">
        <v>75</v>
      </c>
      <c r="E1785" s="24">
        <v>480</v>
      </c>
      <c r="F1785" s="26">
        <v>46174</v>
      </c>
      <c r="G1785" s="24" t="s">
        <v>52</v>
      </c>
      <c r="H1785" s="24" t="s">
        <v>53</v>
      </c>
      <c r="I1785" s="24" t="s">
        <v>54</v>
      </c>
      <c r="J1785" s="24" t="s">
        <v>126</v>
      </c>
      <c r="K1785" s="24">
        <v>1</v>
      </c>
      <c r="L1785" s="24" t="s">
        <v>66</v>
      </c>
      <c r="M1785" s="26">
        <v>46203</v>
      </c>
      <c r="N1785" s="27">
        <v>46203.333333333336</v>
      </c>
      <c r="O1785" s="27">
        <v>46203.666666666664</v>
      </c>
      <c r="P1785" s="24" t="s">
        <v>3042</v>
      </c>
      <c r="Q1785" s="24" t="s">
        <v>3043</v>
      </c>
      <c r="R1785" s="24" t="s">
        <v>190</v>
      </c>
      <c r="T1785" s="24" t="s">
        <v>54</v>
      </c>
      <c r="U1785" s="24" t="s">
        <v>191</v>
      </c>
      <c r="V1785" s="27">
        <v>46203.341666666667</v>
      </c>
      <c r="W1785" s="27">
        <v>46203.401388888888</v>
      </c>
      <c r="Z1785" s="24">
        <v>1</v>
      </c>
      <c r="AA1785" s="24" t="s">
        <v>56</v>
      </c>
      <c r="AB1785" s="24" t="b">
        <v>0</v>
      </c>
      <c r="AC1785" s="61"/>
    </row>
    <row r="1786" spans="2:29" ht="13.7">
      <c r="B1786" s="24" t="s">
        <v>49</v>
      </c>
      <c r="C1786" s="24" t="s">
        <v>64</v>
      </c>
      <c r="D1786" s="24" t="s">
        <v>75</v>
      </c>
      <c r="E1786" s="24">
        <v>480</v>
      </c>
      <c r="F1786" s="26">
        <v>46204</v>
      </c>
      <c r="G1786" s="24" t="s">
        <v>52</v>
      </c>
      <c r="H1786" s="24" t="s">
        <v>53</v>
      </c>
      <c r="I1786" s="24" t="s">
        <v>57</v>
      </c>
      <c r="J1786" s="24" t="s">
        <v>125</v>
      </c>
      <c r="K1786" s="24">
        <v>1</v>
      </c>
      <c r="L1786" s="24" t="s">
        <v>66</v>
      </c>
      <c r="M1786" s="26">
        <v>46217</v>
      </c>
      <c r="N1786" s="27">
        <v>46217.375</v>
      </c>
      <c r="O1786" s="27">
        <v>46217.708333333336</v>
      </c>
      <c r="V1786" s="27"/>
      <c r="W1786" s="27"/>
      <c r="X1786" s="24">
        <v>4</v>
      </c>
      <c r="Y1786" s="24">
        <v>0</v>
      </c>
      <c r="Z1786" s="24">
        <v>4</v>
      </c>
      <c r="AA1786" s="24" t="s">
        <v>58</v>
      </c>
      <c r="AB1786" s="24" t="b">
        <v>0</v>
      </c>
      <c r="AC1786" s="61">
        <v>0</v>
      </c>
    </row>
    <row r="1787" spans="2:29" ht="13.7">
      <c r="B1787" s="24" t="s">
        <v>49</v>
      </c>
      <c r="C1787" s="24" t="s">
        <v>64</v>
      </c>
      <c r="D1787" s="24" t="s">
        <v>75</v>
      </c>
      <c r="E1787" s="24">
        <v>480</v>
      </c>
      <c r="F1787" s="26">
        <v>46204</v>
      </c>
      <c r="G1787" s="24" t="s">
        <v>52</v>
      </c>
      <c r="H1787" s="24" t="s">
        <v>53</v>
      </c>
      <c r="I1787" s="24" t="s">
        <v>57</v>
      </c>
      <c r="J1787" s="24" t="s">
        <v>126</v>
      </c>
      <c r="K1787" s="24">
        <v>1</v>
      </c>
      <c r="L1787" s="24" t="s">
        <v>66</v>
      </c>
      <c r="M1787" s="26">
        <v>46217</v>
      </c>
      <c r="N1787" s="27">
        <v>46217.375</v>
      </c>
      <c r="O1787" s="27">
        <v>46217.708333333336</v>
      </c>
      <c r="P1787" s="24" t="s">
        <v>3044</v>
      </c>
      <c r="Q1787" s="24" t="s">
        <v>3045</v>
      </c>
      <c r="R1787" s="24" t="s">
        <v>159</v>
      </c>
      <c r="T1787" s="24" t="s">
        <v>57</v>
      </c>
      <c r="U1787" s="24" t="s">
        <v>297</v>
      </c>
      <c r="V1787" s="27">
        <v>46217.461805555555</v>
      </c>
      <c r="W1787" s="27">
        <v>46217.527083333334</v>
      </c>
      <c r="Z1787" s="24">
        <v>1</v>
      </c>
      <c r="AA1787" s="24" t="s">
        <v>58</v>
      </c>
      <c r="AB1787" s="24" t="b">
        <v>0</v>
      </c>
      <c r="AC1787" s="61"/>
    </row>
    <row r="1788" spans="2:29" ht="13.7">
      <c r="B1788" s="24" t="s">
        <v>49</v>
      </c>
      <c r="C1788" s="24" t="s">
        <v>64</v>
      </c>
      <c r="D1788" s="24" t="s">
        <v>75</v>
      </c>
      <c r="E1788" s="24">
        <v>480</v>
      </c>
      <c r="F1788" s="26">
        <v>46204</v>
      </c>
      <c r="G1788" s="24" t="s">
        <v>52</v>
      </c>
      <c r="H1788" s="24" t="s">
        <v>53</v>
      </c>
      <c r="I1788" s="24" t="s">
        <v>57</v>
      </c>
      <c r="J1788" s="24" t="s">
        <v>126</v>
      </c>
      <c r="K1788" s="24">
        <v>1</v>
      </c>
      <c r="L1788" s="24" t="s">
        <v>66</v>
      </c>
      <c r="M1788" s="26">
        <v>46217</v>
      </c>
      <c r="N1788" s="27">
        <v>46217.375</v>
      </c>
      <c r="O1788" s="27">
        <v>46217.708333333336</v>
      </c>
      <c r="P1788" s="24" t="s">
        <v>3046</v>
      </c>
      <c r="Q1788" s="24" t="s">
        <v>3047</v>
      </c>
      <c r="R1788" s="24" t="s">
        <v>185</v>
      </c>
      <c r="T1788" s="24" t="s">
        <v>57</v>
      </c>
      <c r="U1788" s="24" t="s">
        <v>297</v>
      </c>
      <c r="V1788" s="27">
        <v>46217.382638888892</v>
      </c>
      <c r="W1788" s="27">
        <v>46217.45</v>
      </c>
      <c r="Z1788" s="24">
        <v>1</v>
      </c>
      <c r="AA1788" s="24" t="s">
        <v>58</v>
      </c>
      <c r="AB1788" s="24" t="b">
        <v>0</v>
      </c>
      <c r="AC1788" s="61"/>
    </row>
    <row r="1789" spans="2:29" ht="13.7">
      <c r="B1789" s="24" t="s">
        <v>49</v>
      </c>
      <c r="C1789" s="24" t="s">
        <v>64</v>
      </c>
      <c r="D1789" s="24" t="s">
        <v>75</v>
      </c>
      <c r="E1789" s="24">
        <v>480</v>
      </c>
      <c r="F1789" s="26">
        <v>46204</v>
      </c>
      <c r="G1789" s="24" t="s">
        <v>52</v>
      </c>
      <c r="H1789" s="24" t="s">
        <v>53</v>
      </c>
      <c r="I1789" s="24" t="s">
        <v>57</v>
      </c>
      <c r="J1789" s="24" t="s">
        <v>126</v>
      </c>
      <c r="K1789" s="24">
        <v>1</v>
      </c>
      <c r="L1789" s="24" t="s">
        <v>66</v>
      </c>
      <c r="M1789" s="26">
        <v>46217</v>
      </c>
      <c r="N1789" s="27">
        <v>46217.375</v>
      </c>
      <c r="O1789" s="27">
        <v>46217.708333333336</v>
      </c>
      <c r="P1789" s="24" t="s">
        <v>3048</v>
      </c>
      <c r="Q1789" s="24" t="s">
        <v>3049</v>
      </c>
      <c r="R1789" s="24" t="s">
        <v>155</v>
      </c>
      <c r="S1789" s="24" t="s">
        <v>213</v>
      </c>
      <c r="T1789" s="24" t="s">
        <v>57</v>
      </c>
      <c r="U1789" s="24" t="s">
        <v>297</v>
      </c>
      <c r="V1789" s="27">
        <v>46217.54791666667</v>
      </c>
      <c r="W1789" s="27">
        <v>46217.612500000003</v>
      </c>
      <c r="Z1789" s="24">
        <v>1</v>
      </c>
      <c r="AA1789" s="24" t="s">
        <v>58</v>
      </c>
      <c r="AB1789" s="24" t="b">
        <v>0</v>
      </c>
      <c r="AC1789" s="61"/>
    </row>
    <row r="1790" spans="2:29" ht="13.7">
      <c r="B1790" s="24" t="s">
        <v>49</v>
      </c>
      <c r="C1790" s="24" t="s">
        <v>64</v>
      </c>
      <c r="D1790" s="24" t="s">
        <v>75</v>
      </c>
      <c r="E1790" s="24">
        <v>480</v>
      </c>
      <c r="F1790" s="26">
        <v>46204</v>
      </c>
      <c r="G1790" s="24" t="s">
        <v>52</v>
      </c>
      <c r="H1790" s="24" t="s">
        <v>53</v>
      </c>
      <c r="I1790" s="24" t="s">
        <v>57</v>
      </c>
      <c r="J1790" s="24" t="s">
        <v>126</v>
      </c>
      <c r="K1790" s="24">
        <v>1</v>
      </c>
      <c r="L1790" s="24" t="s">
        <v>66</v>
      </c>
      <c r="M1790" s="26">
        <v>46217</v>
      </c>
      <c r="N1790" s="27">
        <v>46217.375</v>
      </c>
      <c r="O1790" s="27">
        <v>46217.708333333336</v>
      </c>
      <c r="P1790" s="24" t="s">
        <v>3050</v>
      </c>
      <c r="Q1790" s="24" t="s">
        <v>3051</v>
      </c>
      <c r="R1790" s="24" t="s">
        <v>155</v>
      </c>
      <c r="T1790" s="24" t="s">
        <v>57</v>
      </c>
      <c r="U1790" s="24" t="s">
        <v>297</v>
      </c>
      <c r="V1790" s="27">
        <v>46217.632638888892</v>
      </c>
      <c r="W1790" s="27">
        <v>46217.691666666666</v>
      </c>
      <c r="Z1790" s="24">
        <v>1</v>
      </c>
      <c r="AA1790" s="24" t="s">
        <v>58</v>
      </c>
      <c r="AB1790" s="24" t="b">
        <v>0</v>
      </c>
      <c r="AC1790" s="61"/>
    </row>
    <row r="1791" spans="2:29" ht="13.7">
      <c r="B1791" s="24" t="s">
        <v>49</v>
      </c>
      <c r="C1791" s="24" t="s">
        <v>64</v>
      </c>
      <c r="D1791" s="24" t="s">
        <v>75</v>
      </c>
      <c r="E1791" s="24">
        <v>540</v>
      </c>
      <c r="F1791" s="26">
        <v>46174</v>
      </c>
      <c r="G1791" s="24" t="s">
        <v>52</v>
      </c>
      <c r="H1791" s="24" t="s">
        <v>53</v>
      </c>
      <c r="I1791" s="24" t="s">
        <v>68</v>
      </c>
      <c r="J1791" s="24" t="s">
        <v>125</v>
      </c>
      <c r="K1791" s="24">
        <v>1</v>
      </c>
      <c r="L1791" s="24" t="s">
        <v>66</v>
      </c>
      <c r="M1791" s="26">
        <v>46191</v>
      </c>
      <c r="N1791" s="27">
        <v>46191.354166666664</v>
      </c>
      <c r="O1791" s="27">
        <v>46191.729166666664</v>
      </c>
      <c r="V1791" s="27"/>
      <c r="W1791" s="27"/>
      <c r="X1791" s="24">
        <v>4</v>
      </c>
      <c r="Y1791" s="24">
        <v>0</v>
      </c>
      <c r="Z1791" s="24">
        <v>4</v>
      </c>
      <c r="AA1791" s="24" t="s">
        <v>56</v>
      </c>
      <c r="AB1791" s="24" t="b">
        <v>0</v>
      </c>
      <c r="AC1791" s="61">
        <v>0</v>
      </c>
    </row>
    <row r="1792" spans="2:29" ht="13.7">
      <c r="B1792" s="24" t="s">
        <v>49</v>
      </c>
      <c r="C1792" s="24" t="s">
        <v>64</v>
      </c>
      <c r="D1792" s="24" t="s">
        <v>75</v>
      </c>
      <c r="E1792" s="24">
        <v>540</v>
      </c>
      <c r="F1792" s="26">
        <v>46174</v>
      </c>
      <c r="G1792" s="24" t="s">
        <v>52</v>
      </c>
      <c r="H1792" s="24" t="s">
        <v>53</v>
      </c>
      <c r="I1792" s="24" t="s">
        <v>68</v>
      </c>
      <c r="J1792" s="24" t="s">
        <v>126</v>
      </c>
      <c r="K1792" s="24">
        <v>1</v>
      </c>
      <c r="L1792" s="24" t="s">
        <v>66</v>
      </c>
      <c r="M1792" s="26">
        <v>46191</v>
      </c>
      <c r="N1792" s="27">
        <v>46191.354166666664</v>
      </c>
      <c r="O1792" s="27">
        <v>46191.729166666664</v>
      </c>
      <c r="P1792" s="24" t="s">
        <v>3052</v>
      </c>
      <c r="Q1792" s="24" t="s">
        <v>3053</v>
      </c>
      <c r="R1792" s="24" t="s">
        <v>749</v>
      </c>
      <c r="T1792" s="24" t="s">
        <v>68</v>
      </c>
      <c r="U1792" s="24" t="s">
        <v>497</v>
      </c>
      <c r="V1792" s="27">
        <v>46191.356249999997</v>
      </c>
      <c r="W1792" s="27">
        <v>46191.411805555559</v>
      </c>
      <c r="Z1792" s="24">
        <v>1</v>
      </c>
      <c r="AA1792" s="24" t="s">
        <v>56</v>
      </c>
      <c r="AB1792" s="24" t="b">
        <v>0</v>
      </c>
      <c r="AC1792" s="61"/>
    </row>
    <row r="1793" spans="2:29" ht="13.7">
      <c r="B1793" s="24" t="s">
        <v>49</v>
      </c>
      <c r="C1793" s="24" t="s">
        <v>64</v>
      </c>
      <c r="D1793" s="24" t="s">
        <v>75</v>
      </c>
      <c r="E1793" s="24">
        <v>540</v>
      </c>
      <c r="F1793" s="26">
        <v>46174</v>
      </c>
      <c r="G1793" s="24" t="s">
        <v>52</v>
      </c>
      <c r="H1793" s="24" t="s">
        <v>53</v>
      </c>
      <c r="I1793" s="24" t="s">
        <v>68</v>
      </c>
      <c r="J1793" s="24" t="s">
        <v>126</v>
      </c>
      <c r="K1793" s="24">
        <v>1</v>
      </c>
      <c r="L1793" s="24" t="s">
        <v>66</v>
      </c>
      <c r="M1793" s="26">
        <v>46191</v>
      </c>
      <c r="N1793" s="27">
        <v>46191.354166666664</v>
      </c>
      <c r="O1793" s="27">
        <v>46191.729166666664</v>
      </c>
      <c r="P1793" s="24" t="s">
        <v>3054</v>
      </c>
      <c r="Q1793" s="24" t="s">
        <v>3055</v>
      </c>
      <c r="R1793" s="24" t="s">
        <v>749</v>
      </c>
      <c r="T1793" s="24" t="s">
        <v>68</v>
      </c>
      <c r="U1793" s="24" t="s">
        <v>497</v>
      </c>
      <c r="V1793" s="27">
        <v>46191.55</v>
      </c>
      <c r="W1793" s="27">
        <v>46191.625</v>
      </c>
      <c r="Z1793" s="24">
        <v>1</v>
      </c>
      <c r="AA1793" s="24" t="s">
        <v>56</v>
      </c>
      <c r="AB1793" s="24" t="b">
        <v>0</v>
      </c>
      <c r="AC1793" s="61"/>
    </row>
    <row r="1794" spans="2:29" ht="13.7">
      <c r="B1794" s="24" t="s">
        <v>49</v>
      </c>
      <c r="C1794" s="24" t="s">
        <v>64</v>
      </c>
      <c r="D1794" s="24" t="s">
        <v>75</v>
      </c>
      <c r="E1794" s="24">
        <v>540</v>
      </c>
      <c r="F1794" s="26">
        <v>46174</v>
      </c>
      <c r="G1794" s="24" t="s">
        <v>52</v>
      </c>
      <c r="H1794" s="24" t="s">
        <v>53</v>
      </c>
      <c r="I1794" s="24" t="s">
        <v>68</v>
      </c>
      <c r="J1794" s="24" t="s">
        <v>126</v>
      </c>
      <c r="K1794" s="24">
        <v>1</v>
      </c>
      <c r="L1794" s="24" t="s">
        <v>66</v>
      </c>
      <c r="M1794" s="26">
        <v>46191</v>
      </c>
      <c r="N1794" s="27">
        <v>46191.354166666664</v>
      </c>
      <c r="O1794" s="27">
        <v>46191.729166666664</v>
      </c>
      <c r="P1794" s="24" t="s">
        <v>3056</v>
      </c>
      <c r="Q1794" s="24" t="s">
        <v>3057</v>
      </c>
      <c r="R1794" s="24" t="s">
        <v>323</v>
      </c>
      <c r="T1794" s="24" t="s">
        <v>68</v>
      </c>
      <c r="U1794" s="24" t="s">
        <v>497</v>
      </c>
      <c r="V1794" s="27">
        <v>46191.45208333333</v>
      </c>
      <c r="W1794" s="27">
        <v>46191.518055555556</v>
      </c>
      <c r="Z1794" s="24">
        <v>1</v>
      </c>
      <c r="AA1794" s="24" t="s">
        <v>56</v>
      </c>
      <c r="AB1794" s="24" t="b">
        <v>0</v>
      </c>
      <c r="AC1794" s="61"/>
    </row>
    <row r="1795" spans="2:29" ht="13.7">
      <c r="B1795" s="24" t="s">
        <v>49</v>
      </c>
      <c r="C1795" s="24" t="s">
        <v>64</v>
      </c>
      <c r="D1795" s="24" t="s">
        <v>75</v>
      </c>
      <c r="E1795" s="24">
        <v>540</v>
      </c>
      <c r="F1795" s="26">
        <v>46174</v>
      </c>
      <c r="G1795" s="24" t="s">
        <v>52</v>
      </c>
      <c r="H1795" s="24" t="s">
        <v>53</v>
      </c>
      <c r="I1795" s="24" t="s">
        <v>68</v>
      </c>
      <c r="J1795" s="24" t="s">
        <v>126</v>
      </c>
      <c r="K1795" s="24">
        <v>1</v>
      </c>
      <c r="L1795" s="24" t="s">
        <v>66</v>
      </c>
      <c r="M1795" s="26">
        <v>46191</v>
      </c>
      <c r="N1795" s="27">
        <v>46191.354166666664</v>
      </c>
      <c r="O1795" s="27">
        <v>46191.729166666664</v>
      </c>
      <c r="P1795" s="24" t="s">
        <v>3058</v>
      </c>
      <c r="Q1795" s="24" t="s">
        <v>3059</v>
      </c>
      <c r="R1795" s="24" t="s">
        <v>323</v>
      </c>
      <c r="S1795" s="24" t="s">
        <v>156</v>
      </c>
      <c r="T1795" s="24" t="s">
        <v>68</v>
      </c>
      <c r="U1795" s="24" t="s">
        <v>497</v>
      </c>
      <c r="V1795" s="27">
        <v>46191.640277777777</v>
      </c>
      <c r="W1795" s="27">
        <v>46191.710416666669</v>
      </c>
      <c r="Z1795" s="24">
        <v>1</v>
      </c>
      <c r="AA1795" s="24" t="s">
        <v>56</v>
      </c>
      <c r="AB1795" s="24" t="b">
        <v>0</v>
      </c>
      <c r="AC1795" s="61"/>
    </row>
    <row r="1796" spans="2:29" ht="13.7">
      <c r="B1796" s="24" t="s">
        <v>49</v>
      </c>
      <c r="C1796" s="24" t="s">
        <v>64</v>
      </c>
      <c r="D1796" s="24" t="s">
        <v>75</v>
      </c>
      <c r="E1796" s="24">
        <v>540</v>
      </c>
      <c r="F1796" s="26">
        <v>46204</v>
      </c>
      <c r="G1796" s="24" t="s">
        <v>52</v>
      </c>
      <c r="H1796" s="24" t="s">
        <v>53</v>
      </c>
      <c r="I1796" s="24" t="s">
        <v>68</v>
      </c>
      <c r="J1796" s="24" t="s">
        <v>125</v>
      </c>
      <c r="K1796" s="24">
        <v>1</v>
      </c>
      <c r="L1796" s="24" t="s">
        <v>66</v>
      </c>
      <c r="M1796" s="26">
        <v>46213</v>
      </c>
      <c r="N1796" s="27">
        <v>46213.375</v>
      </c>
      <c r="O1796" s="27">
        <v>46213.75</v>
      </c>
      <c r="V1796" s="27"/>
      <c r="W1796" s="27"/>
      <c r="X1796" s="24">
        <v>4</v>
      </c>
      <c r="Y1796" s="24">
        <v>0</v>
      </c>
      <c r="Z1796" s="24">
        <v>4</v>
      </c>
      <c r="AA1796" s="24" t="s">
        <v>58</v>
      </c>
      <c r="AB1796" s="24" t="b">
        <v>0</v>
      </c>
      <c r="AC1796" s="61">
        <v>0</v>
      </c>
    </row>
    <row r="1797" spans="2:29" ht="13.7">
      <c r="B1797" s="24" t="s">
        <v>49</v>
      </c>
      <c r="C1797" s="24" t="s">
        <v>64</v>
      </c>
      <c r="D1797" s="24" t="s">
        <v>75</v>
      </c>
      <c r="E1797" s="24">
        <v>540</v>
      </c>
      <c r="F1797" s="26">
        <v>46204</v>
      </c>
      <c r="G1797" s="24" t="s">
        <v>52</v>
      </c>
      <c r="H1797" s="24" t="s">
        <v>53</v>
      </c>
      <c r="I1797" s="24" t="s">
        <v>68</v>
      </c>
      <c r="J1797" s="24" t="s">
        <v>126</v>
      </c>
      <c r="K1797" s="24">
        <v>1</v>
      </c>
      <c r="L1797" s="24" t="s">
        <v>66</v>
      </c>
      <c r="M1797" s="26">
        <v>46213</v>
      </c>
      <c r="N1797" s="27">
        <v>46213.375</v>
      </c>
      <c r="O1797" s="27">
        <v>46213.75</v>
      </c>
      <c r="P1797" s="24" t="s">
        <v>3060</v>
      </c>
      <c r="Q1797" s="24" t="s">
        <v>3061</v>
      </c>
      <c r="R1797" s="24" t="s">
        <v>749</v>
      </c>
      <c r="S1797" s="24" t="s">
        <v>156</v>
      </c>
      <c r="T1797" s="24" t="s">
        <v>68</v>
      </c>
      <c r="U1797" s="24" t="s">
        <v>480</v>
      </c>
      <c r="V1797" s="27">
        <v>46213.663888888892</v>
      </c>
      <c r="W1797" s="27">
        <v>46213.734027777777</v>
      </c>
      <c r="Z1797" s="24">
        <v>1</v>
      </c>
      <c r="AA1797" s="24" t="s">
        <v>58</v>
      </c>
      <c r="AB1797" s="24" t="b">
        <v>0</v>
      </c>
      <c r="AC1797" s="61"/>
    </row>
    <row r="1798" spans="2:29" ht="13.7">
      <c r="B1798" s="24" t="s">
        <v>49</v>
      </c>
      <c r="C1798" s="24" t="s">
        <v>64</v>
      </c>
      <c r="D1798" s="24" t="s">
        <v>75</v>
      </c>
      <c r="E1798" s="24">
        <v>540</v>
      </c>
      <c r="F1798" s="26">
        <v>46204</v>
      </c>
      <c r="G1798" s="24" t="s">
        <v>52</v>
      </c>
      <c r="H1798" s="24" t="s">
        <v>53</v>
      </c>
      <c r="I1798" s="24" t="s">
        <v>68</v>
      </c>
      <c r="J1798" s="24" t="s">
        <v>126</v>
      </c>
      <c r="K1798" s="24">
        <v>1</v>
      </c>
      <c r="L1798" s="24" t="s">
        <v>66</v>
      </c>
      <c r="M1798" s="26">
        <v>46213</v>
      </c>
      <c r="N1798" s="27">
        <v>46213.375</v>
      </c>
      <c r="O1798" s="27">
        <v>46213.75</v>
      </c>
      <c r="P1798" s="24" t="s">
        <v>3062</v>
      </c>
      <c r="Q1798" s="24" t="s">
        <v>3063</v>
      </c>
      <c r="R1798" s="24" t="s">
        <v>636</v>
      </c>
      <c r="S1798" s="24" t="s">
        <v>160</v>
      </c>
      <c r="T1798" s="24" t="s">
        <v>68</v>
      </c>
      <c r="U1798" s="24" t="s">
        <v>480</v>
      </c>
      <c r="V1798" s="27">
        <v>46213.470833333333</v>
      </c>
      <c r="W1798" s="27">
        <v>46213.538194444445</v>
      </c>
      <c r="Z1798" s="24">
        <v>1</v>
      </c>
      <c r="AA1798" s="24" t="s">
        <v>58</v>
      </c>
      <c r="AB1798" s="24" t="b">
        <v>0</v>
      </c>
      <c r="AC1798" s="61"/>
    </row>
    <row r="1799" spans="2:29" ht="13.7">
      <c r="B1799" s="24" t="s">
        <v>49</v>
      </c>
      <c r="C1799" s="24" t="s">
        <v>64</v>
      </c>
      <c r="D1799" s="24" t="s">
        <v>75</v>
      </c>
      <c r="E1799" s="24">
        <v>540</v>
      </c>
      <c r="F1799" s="26">
        <v>46204</v>
      </c>
      <c r="G1799" s="24" t="s">
        <v>52</v>
      </c>
      <c r="H1799" s="24" t="s">
        <v>53</v>
      </c>
      <c r="I1799" s="24" t="s">
        <v>68</v>
      </c>
      <c r="J1799" s="24" t="s">
        <v>126</v>
      </c>
      <c r="K1799" s="24">
        <v>1</v>
      </c>
      <c r="L1799" s="24" t="s">
        <v>66</v>
      </c>
      <c r="M1799" s="26">
        <v>46213</v>
      </c>
      <c r="N1799" s="27">
        <v>46213.375</v>
      </c>
      <c r="O1799" s="27">
        <v>46213.75</v>
      </c>
      <c r="P1799" s="24" t="s">
        <v>3064</v>
      </c>
      <c r="Q1799" s="24" t="s">
        <v>3065</v>
      </c>
      <c r="R1799" s="24" t="s">
        <v>633</v>
      </c>
      <c r="T1799" s="24" t="s">
        <v>68</v>
      </c>
      <c r="U1799" s="24" t="s">
        <v>480</v>
      </c>
      <c r="V1799" s="27">
        <v>46213.37777777778</v>
      </c>
      <c r="W1799" s="27">
        <v>46213.429166666669</v>
      </c>
      <c r="Z1799" s="24">
        <v>1</v>
      </c>
      <c r="AA1799" s="24" t="s">
        <v>58</v>
      </c>
      <c r="AB1799" s="24" t="b">
        <v>0</v>
      </c>
      <c r="AC1799" s="61"/>
    </row>
    <row r="1800" spans="2:29" ht="13.7">
      <c r="B1800" s="24" t="s">
        <v>49</v>
      </c>
      <c r="C1800" s="24" t="s">
        <v>64</v>
      </c>
      <c r="D1800" s="24" t="s">
        <v>75</v>
      </c>
      <c r="E1800" s="24">
        <v>540</v>
      </c>
      <c r="F1800" s="26">
        <v>46204</v>
      </c>
      <c r="G1800" s="24" t="s">
        <v>52</v>
      </c>
      <c r="H1800" s="24" t="s">
        <v>53</v>
      </c>
      <c r="I1800" s="24" t="s">
        <v>68</v>
      </c>
      <c r="J1800" s="24" t="s">
        <v>126</v>
      </c>
      <c r="K1800" s="24">
        <v>1</v>
      </c>
      <c r="L1800" s="24" t="s">
        <v>66</v>
      </c>
      <c r="M1800" s="26">
        <v>46213</v>
      </c>
      <c r="N1800" s="27">
        <v>46213.375</v>
      </c>
      <c r="O1800" s="27">
        <v>46213.75</v>
      </c>
      <c r="P1800" s="24" t="s">
        <v>3066</v>
      </c>
      <c r="Q1800" s="24" t="s">
        <v>3067</v>
      </c>
      <c r="R1800" s="24" t="s">
        <v>323</v>
      </c>
      <c r="T1800" s="24" t="s">
        <v>68</v>
      </c>
      <c r="U1800" s="24" t="s">
        <v>480</v>
      </c>
      <c r="V1800" s="27">
        <v>46213.567361111112</v>
      </c>
      <c r="W1800" s="27">
        <v>46213.630555555559</v>
      </c>
      <c r="Z1800" s="24">
        <v>1</v>
      </c>
      <c r="AA1800" s="24" t="s">
        <v>58</v>
      </c>
      <c r="AB1800" s="24" t="b">
        <v>0</v>
      </c>
      <c r="AC1800" s="61"/>
    </row>
    <row r="1801" spans="2:29" ht="13.7">
      <c r="B1801" s="24" t="s">
        <v>49</v>
      </c>
      <c r="C1801" s="24" t="s">
        <v>64</v>
      </c>
      <c r="D1801" s="24" t="s">
        <v>75</v>
      </c>
      <c r="E1801" s="24">
        <v>540</v>
      </c>
      <c r="F1801" s="26">
        <v>46204</v>
      </c>
      <c r="G1801" s="24" t="s">
        <v>52</v>
      </c>
      <c r="H1801" s="24" t="s">
        <v>53</v>
      </c>
      <c r="I1801" s="24" t="s">
        <v>54</v>
      </c>
      <c r="J1801" s="24" t="s">
        <v>125</v>
      </c>
      <c r="K1801" s="24">
        <v>1</v>
      </c>
      <c r="L1801" s="24" t="s">
        <v>66</v>
      </c>
      <c r="M1801" s="26">
        <v>46216</v>
      </c>
      <c r="N1801" s="27">
        <v>46216.3125</v>
      </c>
      <c r="O1801" s="27">
        <v>46216.6875</v>
      </c>
      <c r="V1801" s="27"/>
      <c r="W1801" s="27"/>
      <c r="X1801" s="24">
        <v>4</v>
      </c>
      <c r="Y1801" s="24">
        <v>0</v>
      </c>
      <c r="Z1801" s="24">
        <v>4</v>
      </c>
      <c r="AA1801" s="24" t="s">
        <v>58</v>
      </c>
      <c r="AB1801" s="24" t="b">
        <v>0</v>
      </c>
      <c r="AC1801" s="61">
        <v>0</v>
      </c>
    </row>
    <row r="1802" spans="2:29" ht="13.7">
      <c r="B1802" s="24" t="s">
        <v>49</v>
      </c>
      <c r="C1802" s="24" t="s">
        <v>64</v>
      </c>
      <c r="D1802" s="24" t="s">
        <v>75</v>
      </c>
      <c r="E1802" s="24">
        <v>540</v>
      </c>
      <c r="F1802" s="26">
        <v>46204</v>
      </c>
      <c r="G1802" s="24" t="s">
        <v>52</v>
      </c>
      <c r="H1802" s="24" t="s">
        <v>53</v>
      </c>
      <c r="I1802" s="24" t="s">
        <v>54</v>
      </c>
      <c r="J1802" s="24" t="s">
        <v>126</v>
      </c>
      <c r="K1802" s="24">
        <v>1</v>
      </c>
      <c r="L1802" s="24" t="s">
        <v>66</v>
      </c>
      <c r="M1802" s="26">
        <v>46216</v>
      </c>
      <c r="N1802" s="27">
        <v>46216.3125</v>
      </c>
      <c r="O1802" s="27">
        <v>46216.6875</v>
      </c>
      <c r="P1802" s="24" t="s">
        <v>3068</v>
      </c>
      <c r="Q1802" s="24" t="s">
        <v>3069</v>
      </c>
      <c r="R1802" s="24" t="s">
        <v>142</v>
      </c>
      <c r="S1802" s="24" t="s">
        <v>156</v>
      </c>
      <c r="T1802" s="24" t="s">
        <v>54</v>
      </c>
      <c r="U1802" s="24" t="s">
        <v>314</v>
      </c>
      <c r="V1802" s="27">
        <v>46216.59652777778</v>
      </c>
      <c r="W1802" s="27">
        <v>46216.672222222223</v>
      </c>
      <c r="Z1802" s="24">
        <v>1</v>
      </c>
      <c r="AA1802" s="24" t="s">
        <v>58</v>
      </c>
      <c r="AB1802" s="24" t="b">
        <v>0</v>
      </c>
      <c r="AC1802" s="61"/>
    </row>
    <row r="1803" spans="2:29" ht="13.7">
      <c r="B1803" s="24" t="s">
        <v>49</v>
      </c>
      <c r="C1803" s="24" t="s">
        <v>64</v>
      </c>
      <c r="D1803" s="24" t="s">
        <v>75</v>
      </c>
      <c r="E1803" s="24">
        <v>540</v>
      </c>
      <c r="F1803" s="26">
        <v>46204</v>
      </c>
      <c r="G1803" s="24" t="s">
        <v>52</v>
      </c>
      <c r="H1803" s="24" t="s">
        <v>53</v>
      </c>
      <c r="I1803" s="24" t="s">
        <v>54</v>
      </c>
      <c r="J1803" s="24" t="s">
        <v>126</v>
      </c>
      <c r="K1803" s="24">
        <v>1</v>
      </c>
      <c r="L1803" s="24" t="s">
        <v>66</v>
      </c>
      <c r="M1803" s="26">
        <v>46216</v>
      </c>
      <c r="N1803" s="27">
        <v>46216.3125</v>
      </c>
      <c r="O1803" s="27">
        <v>46216.6875</v>
      </c>
      <c r="P1803" s="24" t="s">
        <v>3070</v>
      </c>
      <c r="Q1803" s="24" t="s">
        <v>3071</v>
      </c>
      <c r="R1803" s="24" t="s">
        <v>190</v>
      </c>
      <c r="T1803" s="24" t="s">
        <v>54</v>
      </c>
      <c r="U1803" s="24" t="s">
        <v>314</v>
      </c>
      <c r="V1803" s="27">
        <v>46216.411805555559</v>
      </c>
      <c r="W1803" s="27">
        <v>46216.474305555559</v>
      </c>
      <c r="Z1803" s="24">
        <v>1</v>
      </c>
      <c r="AA1803" s="24" t="s">
        <v>58</v>
      </c>
      <c r="AB1803" s="24" t="b">
        <v>0</v>
      </c>
      <c r="AC1803" s="61"/>
    </row>
    <row r="1804" spans="2:29" ht="13.7">
      <c r="B1804" s="24" t="s">
        <v>49</v>
      </c>
      <c r="C1804" s="24" t="s">
        <v>64</v>
      </c>
      <c r="D1804" s="24" t="s">
        <v>75</v>
      </c>
      <c r="E1804" s="24">
        <v>540</v>
      </c>
      <c r="F1804" s="26">
        <v>46204</v>
      </c>
      <c r="G1804" s="24" t="s">
        <v>52</v>
      </c>
      <c r="H1804" s="24" t="s">
        <v>53</v>
      </c>
      <c r="I1804" s="24" t="s">
        <v>54</v>
      </c>
      <c r="J1804" s="24" t="s">
        <v>126</v>
      </c>
      <c r="K1804" s="24">
        <v>1</v>
      </c>
      <c r="L1804" s="24" t="s">
        <v>66</v>
      </c>
      <c r="M1804" s="26">
        <v>46216</v>
      </c>
      <c r="N1804" s="27">
        <v>46216.3125</v>
      </c>
      <c r="O1804" s="27">
        <v>46216.6875</v>
      </c>
      <c r="P1804" s="24" t="s">
        <v>3072</v>
      </c>
      <c r="Q1804" s="24" t="s">
        <v>3073</v>
      </c>
      <c r="R1804" s="24" t="s">
        <v>190</v>
      </c>
      <c r="S1804" s="24" t="s">
        <v>213</v>
      </c>
      <c r="T1804" s="24" t="s">
        <v>54</v>
      </c>
      <c r="U1804" s="24" t="s">
        <v>314</v>
      </c>
      <c r="V1804" s="27">
        <v>46216.504166666666</v>
      </c>
      <c r="W1804" s="27">
        <v>46216.584027777775</v>
      </c>
      <c r="Z1804" s="24">
        <v>1</v>
      </c>
      <c r="AA1804" s="24" t="s">
        <v>58</v>
      </c>
      <c r="AB1804" s="24" t="b">
        <v>0</v>
      </c>
      <c r="AC1804" s="61"/>
    </row>
    <row r="1805" spans="2:29" ht="13.7">
      <c r="B1805" s="24" t="s">
        <v>49</v>
      </c>
      <c r="C1805" s="24" t="s">
        <v>64</v>
      </c>
      <c r="D1805" s="24" t="s">
        <v>75</v>
      </c>
      <c r="E1805" s="24">
        <v>540</v>
      </c>
      <c r="F1805" s="26">
        <v>46204</v>
      </c>
      <c r="G1805" s="24" t="s">
        <v>52</v>
      </c>
      <c r="H1805" s="24" t="s">
        <v>53</v>
      </c>
      <c r="I1805" s="24" t="s">
        <v>54</v>
      </c>
      <c r="J1805" s="24" t="s">
        <v>126</v>
      </c>
      <c r="K1805" s="24">
        <v>1</v>
      </c>
      <c r="L1805" s="24" t="s">
        <v>66</v>
      </c>
      <c r="M1805" s="26">
        <v>46216</v>
      </c>
      <c r="N1805" s="27">
        <v>46216.3125</v>
      </c>
      <c r="O1805" s="27">
        <v>46216.6875</v>
      </c>
      <c r="P1805" s="24" t="s">
        <v>3074</v>
      </c>
      <c r="Q1805" s="24" t="s">
        <v>3075</v>
      </c>
      <c r="R1805" s="24" t="s">
        <v>146</v>
      </c>
      <c r="T1805" s="24" t="s">
        <v>54</v>
      </c>
      <c r="U1805" s="24" t="s">
        <v>314</v>
      </c>
      <c r="V1805" s="27">
        <v>46216.319444444445</v>
      </c>
      <c r="W1805" s="27">
        <v>46216.379861111112</v>
      </c>
      <c r="Z1805" s="24">
        <v>1</v>
      </c>
      <c r="AA1805" s="24" t="s">
        <v>58</v>
      </c>
      <c r="AB1805" s="24" t="b">
        <v>0</v>
      </c>
      <c r="AC1805" s="61"/>
    </row>
    <row r="1806" spans="2:29" ht="13.7">
      <c r="B1806" s="24" t="s">
        <v>49</v>
      </c>
      <c r="C1806" s="24" t="s">
        <v>64</v>
      </c>
      <c r="D1806" s="24" t="s">
        <v>75</v>
      </c>
      <c r="E1806" s="24">
        <v>540</v>
      </c>
      <c r="F1806" s="26">
        <v>46204</v>
      </c>
      <c r="G1806" s="24" t="s">
        <v>52</v>
      </c>
      <c r="H1806" s="24" t="s">
        <v>53</v>
      </c>
      <c r="I1806" s="24" t="s">
        <v>62</v>
      </c>
      <c r="J1806" s="24" t="s">
        <v>125</v>
      </c>
      <c r="K1806" s="24">
        <v>1</v>
      </c>
      <c r="L1806" s="24" t="s">
        <v>66</v>
      </c>
      <c r="M1806" s="26">
        <v>46222</v>
      </c>
      <c r="N1806" s="27">
        <v>46222.333333333336</v>
      </c>
      <c r="O1806" s="27">
        <v>46222.708333333336</v>
      </c>
      <c r="V1806" s="27"/>
      <c r="W1806" s="27"/>
      <c r="X1806" s="24">
        <v>4</v>
      </c>
      <c r="Y1806" s="24">
        <v>0</v>
      </c>
      <c r="Z1806" s="24">
        <v>4</v>
      </c>
      <c r="AA1806" s="24" t="s">
        <v>58</v>
      </c>
      <c r="AB1806" s="24" t="b">
        <v>0</v>
      </c>
      <c r="AC1806" s="61">
        <v>0</v>
      </c>
    </row>
    <row r="1807" spans="2:29" ht="13.7">
      <c r="B1807" s="24" t="s">
        <v>49</v>
      </c>
      <c r="C1807" s="24" t="s">
        <v>64</v>
      </c>
      <c r="D1807" s="24" t="s">
        <v>75</v>
      </c>
      <c r="E1807" s="24">
        <v>540</v>
      </c>
      <c r="F1807" s="26">
        <v>46204</v>
      </c>
      <c r="G1807" s="24" t="s">
        <v>52</v>
      </c>
      <c r="H1807" s="24" t="s">
        <v>53</v>
      </c>
      <c r="I1807" s="24" t="s">
        <v>62</v>
      </c>
      <c r="J1807" s="24" t="s">
        <v>126</v>
      </c>
      <c r="K1807" s="24">
        <v>1</v>
      </c>
      <c r="L1807" s="24" t="s">
        <v>66</v>
      </c>
      <c r="M1807" s="26">
        <v>46222</v>
      </c>
      <c r="N1807" s="27">
        <v>46222.333333333336</v>
      </c>
      <c r="O1807" s="27">
        <v>46222.708333333336</v>
      </c>
      <c r="P1807" s="24" t="s">
        <v>3076</v>
      </c>
      <c r="Q1807" s="24" t="s">
        <v>3077</v>
      </c>
      <c r="R1807" s="24" t="s">
        <v>253</v>
      </c>
      <c r="T1807" s="24" t="s">
        <v>62</v>
      </c>
      <c r="U1807" s="24" t="s">
        <v>169</v>
      </c>
      <c r="V1807" s="27">
        <v>46222.340277777781</v>
      </c>
      <c r="W1807" s="27">
        <v>46222.409722222219</v>
      </c>
      <c r="Z1807" s="24">
        <v>1</v>
      </c>
      <c r="AA1807" s="24" t="s">
        <v>58</v>
      </c>
      <c r="AB1807" s="24" t="b">
        <v>0</v>
      </c>
      <c r="AC1807" s="61"/>
    </row>
    <row r="1808" spans="2:29" ht="13.7">
      <c r="B1808" s="24" t="s">
        <v>49</v>
      </c>
      <c r="C1808" s="24" t="s">
        <v>64</v>
      </c>
      <c r="D1808" s="24" t="s">
        <v>75</v>
      </c>
      <c r="E1808" s="24">
        <v>540</v>
      </c>
      <c r="F1808" s="26">
        <v>46204</v>
      </c>
      <c r="G1808" s="24" t="s">
        <v>52</v>
      </c>
      <c r="H1808" s="24" t="s">
        <v>53</v>
      </c>
      <c r="I1808" s="24" t="s">
        <v>62</v>
      </c>
      <c r="J1808" s="24" t="s">
        <v>126</v>
      </c>
      <c r="K1808" s="24">
        <v>1</v>
      </c>
      <c r="L1808" s="24" t="s">
        <v>66</v>
      </c>
      <c r="M1808" s="26">
        <v>46222</v>
      </c>
      <c r="N1808" s="27">
        <v>46222.333333333336</v>
      </c>
      <c r="O1808" s="27">
        <v>46222.708333333336</v>
      </c>
      <c r="P1808" s="24" t="s">
        <v>3078</v>
      </c>
      <c r="Q1808" s="24" t="s">
        <v>3079</v>
      </c>
      <c r="R1808" s="24" t="s">
        <v>256</v>
      </c>
      <c r="S1808" s="24" t="s">
        <v>152</v>
      </c>
      <c r="T1808" s="24" t="s">
        <v>62</v>
      </c>
      <c r="U1808" s="24" t="s">
        <v>169</v>
      </c>
      <c r="V1808" s="27">
        <v>46222.428472222222</v>
      </c>
      <c r="W1808" s="27">
        <v>46222.489583333336</v>
      </c>
      <c r="Z1808" s="24">
        <v>1</v>
      </c>
      <c r="AA1808" s="24" t="s">
        <v>58</v>
      </c>
      <c r="AB1808" s="24" t="b">
        <v>0</v>
      </c>
      <c r="AC1808" s="61"/>
    </row>
    <row r="1809" spans="2:29" ht="13.7">
      <c r="B1809" s="24" t="s">
        <v>49</v>
      </c>
      <c r="C1809" s="24" t="s">
        <v>64</v>
      </c>
      <c r="D1809" s="24" t="s">
        <v>75</v>
      </c>
      <c r="E1809" s="24">
        <v>540</v>
      </c>
      <c r="F1809" s="26">
        <v>46204</v>
      </c>
      <c r="G1809" s="24" t="s">
        <v>52</v>
      </c>
      <c r="H1809" s="24" t="s">
        <v>53</v>
      </c>
      <c r="I1809" s="24" t="s">
        <v>62</v>
      </c>
      <c r="J1809" s="24" t="s">
        <v>126</v>
      </c>
      <c r="K1809" s="24">
        <v>1</v>
      </c>
      <c r="L1809" s="24" t="s">
        <v>66</v>
      </c>
      <c r="M1809" s="26">
        <v>46222</v>
      </c>
      <c r="N1809" s="27">
        <v>46222.333333333336</v>
      </c>
      <c r="O1809" s="27">
        <v>46222.708333333336</v>
      </c>
      <c r="P1809" s="24" t="s">
        <v>3080</v>
      </c>
      <c r="Q1809" s="24" t="s">
        <v>3081</v>
      </c>
      <c r="R1809" s="24" t="s">
        <v>328</v>
      </c>
      <c r="S1809" s="24" t="s">
        <v>152</v>
      </c>
      <c r="T1809" s="24" t="s">
        <v>62</v>
      </c>
      <c r="U1809" s="24" t="s">
        <v>169</v>
      </c>
      <c r="V1809" s="27">
        <v>46222.525694444441</v>
      </c>
      <c r="W1809" s="27">
        <v>46222.594444444447</v>
      </c>
      <c r="Z1809" s="24">
        <v>1</v>
      </c>
      <c r="AA1809" s="24" t="s">
        <v>58</v>
      </c>
      <c r="AB1809" s="24" t="b">
        <v>0</v>
      </c>
      <c r="AC1809" s="61"/>
    </row>
    <row r="1810" spans="2:29" ht="13.7">
      <c r="B1810" s="24" t="s">
        <v>49</v>
      </c>
      <c r="C1810" s="24" t="s">
        <v>64</v>
      </c>
      <c r="D1810" s="24" t="s">
        <v>75</v>
      </c>
      <c r="E1810" s="24">
        <v>540</v>
      </c>
      <c r="F1810" s="26">
        <v>46204</v>
      </c>
      <c r="G1810" s="24" t="s">
        <v>52</v>
      </c>
      <c r="H1810" s="24" t="s">
        <v>53</v>
      </c>
      <c r="I1810" s="24" t="s">
        <v>62</v>
      </c>
      <c r="J1810" s="24" t="s">
        <v>126</v>
      </c>
      <c r="K1810" s="24">
        <v>1</v>
      </c>
      <c r="L1810" s="24" t="s">
        <v>66</v>
      </c>
      <c r="M1810" s="26">
        <v>46222</v>
      </c>
      <c r="N1810" s="27">
        <v>46222.333333333336</v>
      </c>
      <c r="O1810" s="27">
        <v>46222.708333333336</v>
      </c>
      <c r="P1810" s="24" t="s">
        <v>3082</v>
      </c>
      <c r="Q1810" s="24" t="s">
        <v>3083</v>
      </c>
      <c r="R1810" s="24" t="s">
        <v>328</v>
      </c>
      <c r="T1810" s="24" t="s">
        <v>62</v>
      </c>
      <c r="U1810" s="24" t="s">
        <v>169</v>
      </c>
      <c r="V1810" s="27">
        <v>46222.619444444441</v>
      </c>
      <c r="W1810" s="27">
        <v>46222.686111111114</v>
      </c>
      <c r="Z1810" s="24">
        <v>1</v>
      </c>
      <c r="AA1810" s="24" t="s">
        <v>58</v>
      </c>
      <c r="AB1810" s="24" t="b">
        <v>0</v>
      </c>
      <c r="AC1810" s="61"/>
    </row>
    <row r="1811" spans="2:29" ht="13.7">
      <c r="B1811" s="24" t="s">
        <v>49</v>
      </c>
      <c r="C1811" s="24" t="s">
        <v>64</v>
      </c>
      <c r="D1811" s="24" t="s">
        <v>75</v>
      </c>
      <c r="E1811" s="24">
        <v>540</v>
      </c>
      <c r="F1811" s="26">
        <v>46235</v>
      </c>
      <c r="G1811" s="24" t="s">
        <v>52</v>
      </c>
      <c r="H1811" s="24" t="s">
        <v>53</v>
      </c>
      <c r="I1811" s="24" t="s">
        <v>54</v>
      </c>
      <c r="J1811" s="24" t="s">
        <v>125</v>
      </c>
      <c r="K1811" s="24">
        <v>1</v>
      </c>
      <c r="L1811" s="24" t="s">
        <v>66</v>
      </c>
      <c r="M1811" s="26">
        <v>46244</v>
      </c>
      <c r="N1811" s="27">
        <v>46244.354166666664</v>
      </c>
      <c r="O1811" s="27">
        <v>46244.729166666664</v>
      </c>
      <c r="V1811" s="27"/>
      <c r="W1811" s="27"/>
      <c r="X1811" s="24">
        <v>4</v>
      </c>
      <c r="Y1811" s="24">
        <v>0</v>
      </c>
      <c r="Z1811" s="24">
        <v>4</v>
      </c>
      <c r="AA1811" s="24" t="s">
        <v>60</v>
      </c>
      <c r="AB1811" s="24" t="b">
        <v>0</v>
      </c>
      <c r="AC1811" s="61">
        <v>0</v>
      </c>
    </row>
    <row r="1812" spans="2:29" ht="13.7">
      <c r="B1812" s="24" t="s">
        <v>49</v>
      </c>
      <c r="C1812" s="24" t="s">
        <v>64</v>
      </c>
      <c r="D1812" s="24" t="s">
        <v>75</v>
      </c>
      <c r="E1812" s="24">
        <v>540</v>
      </c>
      <c r="F1812" s="26">
        <v>46235</v>
      </c>
      <c r="G1812" s="24" t="s">
        <v>52</v>
      </c>
      <c r="H1812" s="24" t="s">
        <v>53</v>
      </c>
      <c r="I1812" s="24" t="s">
        <v>54</v>
      </c>
      <c r="J1812" s="24" t="s">
        <v>126</v>
      </c>
      <c r="K1812" s="24">
        <v>1</v>
      </c>
      <c r="L1812" s="24" t="s">
        <v>66</v>
      </c>
      <c r="M1812" s="26">
        <v>46244</v>
      </c>
      <c r="N1812" s="27">
        <v>46244.354166666664</v>
      </c>
      <c r="O1812" s="27">
        <v>46244.729166666664</v>
      </c>
      <c r="P1812" s="24" t="s">
        <v>3084</v>
      </c>
      <c r="Q1812" s="24" t="s">
        <v>3085</v>
      </c>
      <c r="R1812" s="24" t="s">
        <v>146</v>
      </c>
      <c r="T1812" s="24" t="s">
        <v>54</v>
      </c>
      <c r="U1812" s="24" t="s">
        <v>250</v>
      </c>
      <c r="V1812" s="27">
        <v>46244.636805555558</v>
      </c>
      <c r="W1812" s="27">
        <v>46244.706250000003</v>
      </c>
      <c r="Z1812" s="24">
        <v>1</v>
      </c>
      <c r="AA1812" s="24" t="s">
        <v>60</v>
      </c>
      <c r="AB1812" s="24" t="b">
        <v>0</v>
      </c>
      <c r="AC1812" s="61"/>
    </row>
    <row r="1813" spans="2:29" ht="13.7">
      <c r="B1813" s="24" t="s">
        <v>49</v>
      </c>
      <c r="C1813" s="24" t="s">
        <v>64</v>
      </c>
      <c r="D1813" s="24" t="s">
        <v>75</v>
      </c>
      <c r="E1813" s="24">
        <v>540</v>
      </c>
      <c r="F1813" s="26">
        <v>46235</v>
      </c>
      <c r="G1813" s="24" t="s">
        <v>52</v>
      </c>
      <c r="H1813" s="24" t="s">
        <v>53</v>
      </c>
      <c r="I1813" s="24" t="s">
        <v>54</v>
      </c>
      <c r="J1813" s="24" t="s">
        <v>126</v>
      </c>
      <c r="K1813" s="24">
        <v>1</v>
      </c>
      <c r="L1813" s="24" t="s">
        <v>66</v>
      </c>
      <c r="M1813" s="26">
        <v>46244</v>
      </c>
      <c r="N1813" s="27">
        <v>46244.354166666664</v>
      </c>
      <c r="O1813" s="27">
        <v>46244.729166666664</v>
      </c>
      <c r="P1813" s="24" t="s">
        <v>3086</v>
      </c>
      <c r="Q1813" s="24" t="s">
        <v>3087</v>
      </c>
      <c r="R1813" s="24" t="s">
        <v>149</v>
      </c>
      <c r="T1813" s="24" t="s">
        <v>54</v>
      </c>
      <c r="U1813" s="24" t="s">
        <v>250</v>
      </c>
      <c r="V1813" s="27">
        <v>46244.450694444444</v>
      </c>
      <c r="W1813" s="27">
        <v>46244.520138888889</v>
      </c>
      <c r="Z1813" s="24">
        <v>1</v>
      </c>
      <c r="AA1813" s="24" t="s">
        <v>60</v>
      </c>
      <c r="AB1813" s="24" t="b">
        <v>0</v>
      </c>
      <c r="AC1813" s="61"/>
    </row>
    <row r="1814" spans="2:29" ht="13.7">
      <c r="B1814" s="24" t="s">
        <v>49</v>
      </c>
      <c r="C1814" s="24" t="s">
        <v>64</v>
      </c>
      <c r="D1814" s="24" t="s">
        <v>75</v>
      </c>
      <c r="E1814" s="24">
        <v>540</v>
      </c>
      <c r="F1814" s="26">
        <v>46235</v>
      </c>
      <c r="G1814" s="24" t="s">
        <v>52</v>
      </c>
      <c r="H1814" s="24" t="s">
        <v>53</v>
      </c>
      <c r="I1814" s="24" t="s">
        <v>54</v>
      </c>
      <c r="J1814" s="24" t="s">
        <v>126</v>
      </c>
      <c r="K1814" s="24">
        <v>1</v>
      </c>
      <c r="L1814" s="24" t="s">
        <v>66</v>
      </c>
      <c r="M1814" s="26">
        <v>46244</v>
      </c>
      <c r="N1814" s="27">
        <v>46244.354166666664</v>
      </c>
      <c r="O1814" s="27">
        <v>46244.729166666664</v>
      </c>
      <c r="P1814" s="24" t="s">
        <v>3088</v>
      </c>
      <c r="Q1814" s="24" t="s">
        <v>3089</v>
      </c>
      <c r="R1814" s="24" t="s">
        <v>190</v>
      </c>
      <c r="T1814" s="24" t="s">
        <v>54</v>
      </c>
      <c r="U1814" s="24" t="s">
        <v>250</v>
      </c>
      <c r="V1814" s="27">
        <v>46244.55</v>
      </c>
      <c r="W1814" s="27">
        <v>46244.619444444441</v>
      </c>
      <c r="Z1814" s="24">
        <v>1</v>
      </c>
      <c r="AA1814" s="24" t="s">
        <v>60</v>
      </c>
      <c r="AB1814" s="24" t="b">
        <v>0</v>
      </c>
      <c r="AC1814" s="61"/>
    </row>
    <row r="1815" spans="2:29" ht="13.7">
      <c r="B1815" s="24" t="s">
        <v>49</v>
      </c>
      <c r="C1815" s="24" t="s">
        <v>64</v>
      </c>
      <c r="D1815" s="24" t="s">
        <v>75</v>
      </c>
      <c r="E1815" s="24">
        <v>540</v>
      </c>
      <c r="F1815" s="26">
        <v>46235</v>
      </c>
      <c r="G1815" s="24" t="s">
        <v>52</v>
      </c>
      <c r="H1815" s="24" t="s">
        <v>53</v>
      </c>
      <c r="I1815" s="24" t="s">
        <v>54</v>
      </c>
      <c r="J1815" s="24" t="s">
        <v>126</v>
      </c>
      <c r="K1815" s="24">
        <v>1</v>
      </c>
      <c r="L1815" s="24" t="s">
        <v>66</v>
      </c>
      <c r="M1815" s="26">
        <v>46244</v>
      </c>
      <c r="N1815" s="27">
        <v>46244.354166666664</v>
      </c>
      <c r="O1815" s="27">
        <v>46244.729166666664</v>
      </c>
      <c r="P1815" s="24" t="s">
        <v>3090</v>
      </c>
      <c r="Q1815" s="24" t="s">
        <v>3091</v>
      </c>
      <c r="R1815" s="24" t="s">
        <v>149</v>
      </c>
      <c r="T1815" s="24" t="s">
        <v>54</v>
      </c>
      <c r="U1815" s="24" t="s">
        <v>250</v>
      </c>
      <c r="V1815" s="27">
        <v>46244.355555555558</v>
      </c>
      <c r="W1815" s="27">
        <v>46244.431944444441</v>
      </c>
      <c r="Z1815" s="24">
        <v>1</v>
      </c>
      <c r="AA1815" s="24" t="s">
        <v>60</v>
      </c>
      <c r="AB1815" s="24" t="b">
        <v>0</v>
      </c>
      <c r="AC1815" s="61"/>
    </row>
    <row r="1816" spans="2:29" ht="13.7">
      <c r="B1816" s="24" t="s">
        <v>49</v>
      </c>
      <c r="C1816" s="24" t="s">
        <v>64</v>
      </c>
      <c r="D1816" s="24" t="s">
        <v>75</v>
      </c>
      <c r="E1816" s="24">
        <v>540</v>
      </c>
      <c r="F1816" s="26">
        <v>46235</v>
      </c>
      <c r="G1816" s="24" t="s">
        <v>52</v>
      </c>
      <c r="H1816" s="24" t="s">
        <v>53</v>
      </c>
      <c r="I1816" s="24" t="s">
        <v>67</v>
      </c>
      <c r="J1816" s="24" t="s">
        <v>125</v>
      </c>
      <c r="K1816" s="24">
        <v>1</v>
      </c>
      <c r="L1816" s="24" t="s">
        <v>66</v>
      </c>
      <c r="M1816" s="26">
        <v>46250</v>
      </c>
      <c r="N1816" s="27">
        <v>46250.333333333336</v>
      </c>
      <c r="O1816" s="27">
        <v>46250.708333333336</v>
      </c>
      <c r="V1816" s="27"/>
      <c r="W1816" s="27"/>
      <c r="X1816" s="24">
        <v>4</v>
      </c>
      <c r="Y1816" s="24">
        <v>0</v>
      </c>
      <c r="Z1816" s="24">
        <v>4</v>
      </c>
      <c r="AA1816" s="24" t="s">
        <v>60</v>
      </c>
      <c r="AB1816" s="24" t="b">
        <v>0</v>
      </c>
      <c r="AC1816" s="61">
        <v>0</v>
      </c>
    </row>
    <row r="1817" spans="2:29" ht="13.7">
      <c r="B1817" s="24" t="s">
        <v>49</v>
      </c>
      <c r="C1817" s="24" t="s">
        <v>64</v>
      </c>
      <c r="D1817" s="24" t="s">
        <v>75</v>
      </c>
      <c r="E1817" s="24">
        <v>540</v>
      </c>
      <c r="F1817" s="26">
        <v>46235</v>
      </c>
      <c r="G1817" s="24" t="s">
        <v>52</v>
      </c>
      <c r="H1817" s="24" t="s">
        <v>53</v>
      </c>
      <c r="I1817" s="24" t="s">
        <v>67</v>
      </c>
      <c r="J1817" s="24" t="s">
        <v>126</v>
      </c>
      <c r="K1817" s="24">
        <v>1</v>
      </c>
      <c r="L1817" s="24" t="s">
        <v>66</v>
      </c>
      <c r="M1817" s="26">
        <v>46250</v>
      </c>
      <c r="N1817" s="27">
        <v>46250.333333333336</v>
      </c>
      <c r="O1817" s="27">
        <v>46250.708333333336</v>
      </c>
      <c r="P1817" s="24" t="s">
        <v>3092</v>
      </c>
      <c r="Q1817" s="24" t="s">
        <v>3093</v>
      </c>
      <c r="R1817" s="24" t="s">
        <v>605</v>
      </c>
      <c r="T1817" s="24" t="s">
        <v>67</v>
      </c>
      <c r="U1817" s="24" t="s">
        <v>514</v>
      </c>
      <c r="V1817" s="27">
        <v>46250.431944444441</v>
      </c>
      <c r="W1817" s="27">
        <v>46250.501388888886</v>
      </c>
      <c r="Z1817" s="24">
        <v>1</v>
      </c>
      <c r="AA1817" s="24" t="s">
        <v>60</v>
      </c>
      <c r="AB1817" s="24" t="b">
        <v>0</v>
      </c>
      <c r="AC1817" s="61"/>
    </row>
    <row r="1818" spans="2:29" ht="13.7">
      <c r="B1818" s="24" t="s">
        <v>49</v>
      </c>
      <c r="C1818" s="24" t="s">
        <v>64</v>
      </c>
      <c r="D1818" s="24" t="s">
        <v>75</v>
      </c>
      <c r="E1818" s="24">
        <v>540</v>
      </c>
      <c r="F1818" s="26">
        <v>46235</v>
      </c>
      <c r="G1818" s="24" t="s">
        <v>52</v>
      </c>
      <c r="H1818" s="24" t="s">
        <v>53</v>
      </c>
      <c r="I1818" s="24" t="s">
        <v>67</v>
      </c>
      <c r="J1818" s="24" t="s">
        <v>126</v>
      </c>
      <c r="K1818" s="24">
        <v>1</v>
      </c>
      <c r="L1818" s="24" t="s">
        <v>66</v>
      </c>
      <c r="M1818" s="26">
        <v>46250</v>
      </c>
      <c r="N1818" s="27">
        <v>46250.333333333336</v>
      </c>
      <c r="O1818" s="27">
        <v>46250.708333333336</v>
      </c>
      <c r="P1818" s="24" t="s">
        <v>3094</v>
      </c>
      <c r="Q1818" s="24" t="s">
        <v>3095</v>
      </c>
      <c r="R1818" s="24" t="s">
        <v>605</v>
      </c>
      <c r="T1818" s="24" t="s">
        <v>67</v>
      </c>
      <c r="U1818" s="24" t="s">
        <v>514</v>
      </c>
      <c r="V1818" s="27">
        <v>46250.336111111108</v>
      </c>
      <c r="W1818" s="27">
        <v>46250.39166666667</v>
      </c>
      <c r="Z1818" s="24">
        <v>1</v>
      </c>
      <c r="AA1818" s="24" t="s">
        <v>60</v>
      </c>
      <c r="AB1818" s="24" t="b">
        <v>0</v>
      </c>
      <c r="AC1818" s="61"/>
    </row>
    <row r="1819" spans="2:29" ht="13.7">
      <c r="B1819" s="24" t="s">
        <v>49</v>
      </c>
      <c r="C1819" s="24" t="s">
        <v>64</v>
      </c>
      <c r="D1819" s="24" t="s">
        <v>75</v>
      </c>
      <c r="E1819" s="24">
        <v>540</v>
      </c>
      <c r="F1819" s="26">
        <v>46235</v>
      </c>
      <c r="G1819" s="24" t="s">
        <v>52</v>
      </c>
      <c r="H1819" s="24" t="s">
        <v>53</v>
      </c>
      <c r="I1819" s="24" t="s">
        <v>67</v>
      </c>
      <c r="J1819" s="24" t="s">
        <v>126</v>
      </c>
      <c r="K1819" s="24">
        <v>1</v>
      </c>
      <c r="L1819" s="24" t="s">
        <v>66</v>
      </c>
      <c r="M1819" s="26">
        <v>46250</v>
      </c>
      <c r="N1819" s="27">
        <v>46250.333333333336</v>
      </c>
      <c r="O1819" s="27">
        <v>46250.708333333336</v>
      </c>
      <c r="P1819" s="24" t="s">
        <v>3096</v>
      </c>
      <c r="Q1819" s="24" t="s">
        <v>3097</v>
      </c>
      <c r="R1819" s="24" t="s">
        <v>611</v>
      </c>
      <c r="T1819" s="24" t="s">
        <v>67</v>
      </c>
      <c r="U1819" s="24" t="s">
        <v>514</v>
      </c>
      <c r="V1819" s="27">
        <v>46250.621527777781</v>
      </c>
      <c r="W1819" s="27">
        <v>46250.693749999999</v>
      </c>
      <c r="Z1819" s="24">
        <v>1</v>
      </c>
      <c r="AA1819" s="24" t="s">
        <v>60</v>
      </c>
      <c r="AB1819" s="24" t="b">
        <v>0</v>
      </c>
      <c r="AC1819" s="61"/>
    </row>
    <row r="1820" spans="2:29" ht="13.7">
      <c r="B1820" s="24" t="s">
        <v>49</v>
      </c>
      <c r="C1820" s="24" t="s">
        <v>64</v>
      </c>
      <c r="D1820" s="24" t="s">
        <v>75</v>
      </c>
      <c r="E1820" s="24">
        <v>540</v>
      </c>
      <c r="F1820" s="26">
        <v>46235</v>
      </c>
      <c r="G1820" s="24" t="s">
        <v>52</v>
      </c>
      <c r="H1820" s="24" t="s">
        <v>53</v>
      </c>
      <c r="I1820" s="24" t="s">
        <v>67</v>
      </c>
      <c r="J1820" s="24" t="s">
        <v>126</v>
      </c>
      <c r="K1820" s="24">
        <v>1</v>
      </c>
      <c r="L1820" s="24" t="s">
        <v>66</v>
      </c>
      <c r="M1820" s="26">
        <v>46250</v>
      </c>
      <c r="N1820" s="27">
        <v>46250.333333333336</v>
      </c>
      <c r="O1820" s="27">
        <v>46250.708333333336</v>
      </c>
      <c r="P1820" s="24" t="s">
        <v>3098</v>
      </c>
      <c r="Q1820" s="24" t="s">
        <v>3099</v>
      </c>
      <c r="R1820" s="24" t="s">
        <v>730</v>
      </c>
      <c r="S1820" s="24" t="s">
        <v>198</v>
      </c>
      <c r="T1820" s="24" t="s">
        <v>67</v>
      </c>
      <c r="U1820" s="24" t="s">
        <v>514</v>
      </c>
      <c r="V1820" s="27">
        <v>46250.529166666667</v>
      </c>
      <c r="W1820" s="27">
        <v>46250.588194444441</v>
      </c>
      <c r="Z1820" s="24">
        <v>1</v>
      </c>
      <c r="AA1820" s="24" t="s">
        <v>60</v>
      </c>
      <c r="AB1820" s="24" t="b">
        <v>0</v>
      </c>
      <c r="AC1820" s="61"/>
    </row>
    <row r="1821" spans="2:29" ht="13.7">
      <c r="B1821" s="24" t="s">
        <v>49</v>
      </c>
      <c r="C1821" s="24" t="s">
        <v>64</v>
      </c>
      <c r="D1821" s="24" t="s">
        <v>75</v>
      </c>
      <c r="E1821" s="24">
        <v>540</v>
      </c>
      <c r="F1821" s="26">
        <v>46235</v>
      </c>
      <c r="G1821" s="24" t="s">
        <v>52</v>
      </c>
      <c r="H1821" s="24" t="s">
        <v>53</v>
      </c>
      <c r="I1821" s="24" t="s">
        <v>62</v>
      </c>
      <c r="J1821" s="24" t="s">
        <v>125</v>
      </c>
      <c r="K1821" s="24">
        <v>1</v>
      </c>
      <c r="L1821" s="24" t="s">
        <v>66</v>
      </c>
      <c r="M1821" s="26">
        <v>46259</v>
      </c>
      <c r="N1821" s="27">
        <v>46259.3125</v>
      </c>
      <c r="O1821" s="27">
        <v>46259.6875</v>
      </c>
      <c r="V1821" s="27"/>
      <c r="W1821" s="27"/>
      <c r="X1821" s="24">
        <v>4</v>
      </c>
      <c r="Y1821" s="24">
        <v>0</v>
      </c>
      <c r="Z1821" s="24">
        <v>4</v>
      </c>
      <c r="AA1821" s="24" t="s">
        <v>60</v>
      </c>
      <c r="AB1821" s="24" t="b">
        <v>0</v>
      </c>
      <c r="AC1821" s="61">
        <v>0</v>
      </c>
    </row>
    <row r="1822" spans="2:29" ht="13.7">
      <c r="B1822" s="24" t="s">
        <v>49</v>
      </c>
      <c r="C1822" s="24" t="s">
        <v>64</v>
      </c>
      <c r="D1822" s="24" t="s">
        <v>75</v>
      </c>
      <c r="E1822" s="24">
        <v>540</v>
      </c>
      <c r="F1822" s="26">
        <v>46235</v>
      </c>
      <c r="G1822" s="24" t="s">
        <v>52</v>
      </c>
      <c r="H1822" s="24" t="s">
        <v>53</v>
      </c>
      <c r="I1822" s="24" t="s">
        <v>62</v>
      </c>
      <c r="J1822" s="24" t="s">
        <v>126</v>
      </c>
      <c r="K1822" s="24">
        <v>1</v>
      </c>
      <c r="L1822" s="24" t="s">
        <v>66</v>
      </c>
      <c r="M1822" s="26">
        <v>46259</v>
      </c>
      <c r="N1822" s="27">
        <v>46259.3125</v>
      </c>
      <c r="O1822" s="27">
        <v>46259.6875</v>
      </c>
      <c r="P1822" s="24" t="s">
        <v>3100</v>
      </c>
      <c r="Q1822" s="24" t="s">
        <v>3101</v>
      </c>
      <c r="R1822" s="24" t="s">
        <v>323</v>
      </c>
      <c r="S1822" s="24" t="s">
        <v>152</v>
      </c>
      <c r="T1822" s="24" t="s">
        <v>62</v>
      </c>
      <c r="U1822" s="24" t="s">
        <v>191</v>
      </c>
      <c r="V1822" s="27">
        <v>46259.598611111112</v>
      </c>
      <c r="W1822" s="27">
        <v>46259.661111111112</v>
      </c>
      <c r="Z1822" s="24">
        <v>1</v>
      </c>
      <c r="AA1822" s="24" t="s">
        <v>60</v>
      </c>
      <c r="AB1822" s="24" t="b">
        <v>0</v>
      </c>
      <c r="AC1822" s="61"/>
    </row>
    <row r="1823" spans="2:29" ht="13.7">
      <c r="B1823" s="24" t="s">
        <v>49</v>
      </c>
      <c r="C1823" s="24" t="s">
        <v>64</v>
      </c>
      <c r="D1823" s="24" t="s">
        <v>75</v>
      </c>
      <c r="E1823" s="24">
        <v>540</v>
      </c>
      <c r="F1823" s="26">
        <v>46235</v>
      </c>
      <c r="G1823" s="24" t="s">
        <v>52</v>
      </c>
      <c r="H1823" s="24" t="s">
        <v>53</v>
      </c>
      <c r="I1823" s="24" t="s">
        <v>62</v>
      </c>
      <c r="J1823" s="24" t="s">
        <v>126</v>
      </c>
      <c r="K1823" s="24">
        <v>1</v>
      </c>
      <c r="L1823" s="24" t="s">
        <v>66</v>
      </c>
      <c r="M1823" s="26">
        <v>46259</v>
      </c>
      <c r="N1823" s="27">
        <v>46259.3125</v>
      </c>
      <c r="O1823" s="27">
        <v>46259.6875</v>
      </c>
      <c r="P1823" s="24" t="s">
        <v>3102</v>
      </c>
      <c r="Q1823" s="24" t="s">
        <v>3103</v>
      </c>
      <c r="R1823" s="24" t="s">
        <v>253</v>
      </c>
      <c r="T1823" s="24" t="s">
        <v>62</v>
      </c>
      <c r="U1823" s="24" t="s">
        <v>191</v>
      </c>
      <c r="V1823" s="27">
        <v>46259.315972222219</v>
      </c>
      <c r="W1823" s="27">
        <v>46259.382638888892</v>
      </c>
      <c r="Z1823" s="24">
        <v>1</v>
      </c>
      <c r="AA1823" s="24" t="s">
        <v>60</v>
      </c>
      <c r="AB1823" s="24" t="b">
        <v>0</v>
      </c>
      <c r="AC1823" s="61"/>
    </row>
    <row r="1824" spans="2:29" ht="13.7">
      <c r="B1824" s="24" t="s">
        <v>49</v>
      </c>
      <c r="C1824" s="24" t="s">
        <v>64</v>
      </c>
      <c r="D1824" s="24" t="s">
        <v>75</v>
      </c>
      <c r="E1824" s="24">
        <v>540</v>
      </c>
      <c r="F1824" s="26">
        <v>46235</v>
      </c>
      <c r="G1824" s="24" t="s">
        <v>52</v>
      </c>
      <c r="H1824" s="24" t="s">
        <v>53</v>
      </c>
      <c r="I1824" s="24" t="s">
        <v>62</v>
      </c>
      <c r="J1824" s="24" t="s">
        <v>126</v>
      </c>
      <c r="K1824" s="24">
        <v>1</v>
      </c>
      <c r="L1824" s="24" t="s">
        <v>66</v>
      </c>
      <c r="M1824" s="26">
        <v>46259</v>
      </c>
      <c r="N1824" s="27">
        <v>46259.3125</v>
      </c>
      <c r="O1824" s="27">
        <v>46259.6875</v>
      </c>
      <c r="P1824" s="24" t="s">
        <v>3104</v>
      </c>
      <c r="Q1824" s="24" t="s">
        <v>3105</v>
      </c>
      <c r="R1824" s="24" t="s">
        <v>256</v>
      </c>
      <c r="T1824" s="24" t="s">
        <v>62</v>
      </c>
      <c r="U1824" s="24" t="s">
        <v>191</v>
      </c>
      <c r="V1824" s="27">
        <v>46259.413888888892</v>
      </c>
      <c r="W1824" s="27">
        <v>46259.47152777778</v>
      </c>
      <c r="Z1824" s="24">
        <v>1</v>
      </c>
      <c r="AA1824" s="24" t="s">
        <v>60</v>
      </c>
      <c r="AB1824" s="24" t="b">
        <v>0</v>
      </c>
      <c r="AC1824" s="61"/>
    </row>
    <row r="1825" spans="2:29" ht="13.7">
      <c r="B1825" s="24" t="s">
        <v>49</v>
      </c>
      <c r="C1825" s="24" t="s">
        <v>64</v>
      </c>
      <c r="D1825" s="24" t="s">
        <v>75</v>
      </c>
      <c r="E1825" s="24">
        <v>540</v>
      </c>
      <c r="F1825" s="26">
        <v>46235</v>
      </c>
      <c r="G1825" s="24" t="s">
        <v>52</v>
      </c>
      <c r="H1825" s="24" t="s">
        <v>53</v>
      </c>
      <c r="I1825" s="24" t="s">
        <v>62</v>
      </c>
      <c r="J1825" s="24" t="s">
        <v>126</v>
      </c>
      <c r="K1825" s="24">
        <v>1</v>
      </c>
      <c r="L1825" s="24" t="s">
        <v>66</v>
      </c>
      <c r="M1825" s="26">
        <v>46259</v>
      </c>
      <c r="N1825" s="27">
        <v>46259.3125</v>
      </c>
      <c r="O1825" s="27">
        <v>46259.6875</v>
      </c>
      <c r="P1825" s="24" t="s">
        <v>3106</v>
      </c>
      <c r="Q1825" s="24" t="s">
        <v>3107</v>
      </c>
      <c r="R1825" s="24" t="s">
        <v>256</v>
      </c>
      <c r="S1825" s="24" t="s">
        <v>156</v>
      </c>
      <c r="T1825" s="24" t="s">
        <v>62</v>
      </c>
      <c r="U1825" s="24" t="s">
        <v>191</v>
      </c>
      <c r="V1825" s="27">
        <v>46259.504861111112</v>
      </c>
      <c r="W1825" s="27">
        <v>46259.578472222223</v>
      </c>
      <c r="Z1825" s="24">
        <v>1</v>
      </c>
      <c r="AA1825" s="24" t="s">
        <v>60</v>
      </c>
      <c r="AB1825" s="24" t="b">
        <v>0</v>
      </c>
      <c r="AC1825" s="61"/>
    </row>
    <row r="1826" spans="2:29" ht="13.7">
      <c r="B1826" s="24" t="s">
        <v>49</v>
      </c>
      <c r="C1826" s="24" t="s">
        <v>64</v>
      </c>
      <c r="D1826" s="24" t="s">
        <v>75</v>
      </c>
      <c r="E1826" s="24">
        <v>540</v>
      </c>
      <c r="F1826" s="26">
        <v>46235</v>
      </c>
      <c r="G1826" s="24" t="s">
        <v>52</v>
      </c>
      <c r="H1826" s="24" t="s">
        <v>53</v>
      </c>
      <c r="I1826" s="24" t="s">
        <v>62</v>
      </c>
      <c r="J1826" s="24" t="s">
        <v>125</v>
      </c>
      <c r="K1826" s="24">
        <v>1</v>
      </c>
      <c r="L1826" s="24" t="s">
        <v>66</v>
      </c>
      <c r="M1826" s="26">
        <v>46262</v>
      </c>
      <c r="N1826" s="27">
        <v>46262.333333333336</v>
      </c>
      <c r="O1826" s="27">
        <v>46262.708333333336</v>
      </c>
      <c r="V1826" s="27"/>
      <c r="W1826" s="27"/>
      <c r="X1826" s="24">
        <v>4</v>
      </c>
      <c r="Y1826" s="24">
        <v>0</v>
      </c>
      <c r="Z1826" s="24">
        <v>4</v>
      </c>
      <c r="AA1826" s="24" t="s">
        <v>60</v>
      </c>
      <c r="AB1826" s="24" t="b">
        <v>0</v>
      </c>
      <c r="AC1826" s="61">
        <v>0</v>
      </c>
    </row>
    <row r="1827" spans="2:29" ht="13.7">
      <c r="B1827" s="24" t="s">
        <v>49</v>
      </c>
      <c r="C1827" s="24" t="s">
        <v>64</v>
      </c>
      <c r="D1827" s="24" t="s">
        <v>75</v>
      </c>
      <c r="E1827" s="24">
        <v>540</v>
      </c>
      <c r="F1827" s="26">
        <v>46235</v>
      </c>
      <c r="G1827" s="24" t="s">
        <v>52</v>
      </c>
      <c r="H1827" s="24" t="s">
        <v>53</v>
      </c>
      <c r="I1827" s="24" t="s">
        <v>62</v>
      </c>
      <c r="J1827" s="24" t="s">
        <v>126</v>
      </c>
      <c r="K1827" s="24">
        <v>1</v>
      </c>
      <c r="L1827" s="24" t="s">
        <v>66</v>
      </c>
      <c r="M1827" s="26">
        <v>46262</v>
      </c>
      <c r="N1827" s="27">
        <v>46262.333333333336</v>
      </c>
      <c r="O1827" s="27">
        <v>46262.708333333336</v>
      </c>
      <c r="P1827" s="24" t="s">
        <v>3108</v>
      </c>
      <c r="Q1827" s="24" t="s">
        <v>3109</v>
      </c>
      <c r="R1827" s="24" t="s">
        <v>249</v>
      </c>
      <c r="T1827" s="24" t="s">
        <v>62</v>
      </c>
      <c r="U1827" s="24" t="s">
        <v>1021</v>
      </c>
      <c r="V1827" s="27">
        <v>46262.336805555555</v>
      </c>
      <c r="W1827" s="27">
        <v>46262.388888888891</v>
      </c>
      <c r="Z1827" s="24">
        <v>1</v>
      </c>
      <c r="AA1827" s="24" t="s">
        <v>60</v>
      </c>
      <c r="AB1827" s="24" t="b">
        <v>0</v>
      </c>
      <c r="AC1827" s="61"/>
    </row>
    <row r="1828" spans="2:29" ht="13.7">
      <c r="B1828" s="24" t="s">
        <v>49</v>
      </c>
      <c r="C1828" s="24" t="s">
        <v>64</v>
      </c>
      <c r="D1828" s="24" t="s">
        <v>75</v>
      </c>
      <c r="E1828" s="24">
        <v>540</v>
      </c>
      <c r="F1828" s="26">
        <v>46235</v>
      </c>
      <c r="G1828" s="24" t="s">
        <v>52</v>
      </c>
      <c r="H1828" s="24" t="s">
        <v>53</v>
      </c>
      <c r="I1828" s="24" t="s">
        <v>62</v>
      </c>
      <c r="J1828" s="24" t="s">
        <v>126</v>
      </c>
      <c r="K1828" s="24">
        <v>1</v>
      </c>
      <c r="L1828" s="24" t="s">
        <v>66</v>
      </c>
      <c r="M1828" s="26">
        <v>46262</v>
      </c>
      <c r="N1828" s="27">
        <v>46262.333333333336</v>
      </c>
      <c r="O1828" s="27">
        <v>46262.708333333336</v>
      </c>
      <c r="P1828" s="24" t="s">
        <v>3110</v>
      </c>
      <c r="Q1828" s="24" t="s">
        <v>3111</v>
      </c>
      <c r="R1828" s="24" t="s">
        <v>256</v>
      </c>
      <c r="S1828" s="24" t="s">
        <v>198</v>
      </c>
      <c r="T1828" s="24" t="s">
        <v>62</v>
      </c>
      <c r="U1828" s="24" t="s">
        <v>1021</v>
      </c>
      <c r="V1828" s="27">
        <v>46262.525694444441</v>
      </c>
      <c r="W1828" s="27">
        <v>46262.604861111111</v>
      </c>
      <c r="Z1828" s="24">
        <v>1</v>
      </c>
      <c r="AA1828" s="24" t="s">
        <v>60</v>
      </c>
      <c r="AB1828" s="24" t="b">
        <v>0</v>
      </c>
      <c r="AC1828" s="61"/>
    </row>
    <row r="1829" spans="2:29" ht="13.7">
      <c r="B1829" s="24" t="s">
        <v>49</v>
      </c>
      <c r="C1829" s="24" t="s">
        <v>64</v>
      </c>
      <c r="D1829" s="24" t="s">
        <v>75</v>
      </c>
      <c r="E1829" s="24">
        <v>540</v>
      </c>
      <c r="F1829" s="26">
        <v>46235</v>
      </c>
      <c r="G1829" s="24" t="s">
        <v>52</v>
      </c>
      <c r="H1829" s="24" t="s">
        <v>53</v>
      </c>
      <c r="I1829" s="24" t="s">
        <v>62</v>
      </c>
      <c r="J1829" s="24" t="s">
        <v>126</v>
      </c>
      <c r="K1829" s="24">
        <v>1</v>
      </c>
      <c r="L1829" s="24" t="s">
        <v>66</v>
      </c>
      <c r="M1829" s="26">
        <v>46262</v>
      </c>
      <c r="N1829" s="27">
        <v>46262.333333333336</v>
      </c>
      <c r="O1829" s="27">
        <v>46262.708333333336</v>
      </c>
      <c r="P1829" s="24" t="s">
        <v>3112</v>
      </c>
      <c r="Q1829" s="24" t="s">
        <v>3113</v>
      </c>
      <c r="R1829" s="24" t="s">
        <v>253</v>
      </c>
      <c r="S1829" s="24" t="s">
        <v>160</v>
      </c>
      <c r="T1829" s="24" t="s">
        <v>62</v>
      </c>
      <c r="U1829" s="24" t="s">
        <v>1021</v>
      </c>
      <c r="V1829" s="27">
        <v>46262.62222222222</v>
      </c>
      <c r="W1829" s="27">
        <v>46262.697916666664</v>
      </c>
      <c r="Z1829" s="24">
        <v>1</v>
      </c>
      <c r="AA1829" s="24" t="s">
        <v>60</v>
      </c>
      <c r="AB1829" s="24" t="b">
        <v>0</v>
      </c>
      <c r="AC1829" s="61"/>
    </row>
    <row r="1830" spans="2:29" ht="13.7">
      <c r="B1830" s="24" t="s">
        <v>49</v>
      </c>
      <c r="C1830" s="24" t="s">
        <v>64</v>
      </c>
      <c r="D1830" s="24" t="s">
        <v>75</v>
      </c>
      <c r="E1830" s="24">
        <v>540</v>
      </c>
      <c r="F1830" s="26">
        <v>46235</v>
      </c>
      <c r="G1830" s="24" t="s">
        <v>52</v>
      </c>
      <c r="H1830" s="24" t="s">
        <v>53</v>
      </c>
      <c r="I1830" s="24" t="s">
        <v>62</v>
      </c>
      <c r="J1830" s="24" t="s">
        <v>126</v>
      </c>
      <c r="K1830" s="24">
        <v>1</v>
      </c>
      <c r="L1830" s="24" t="s">
        <v>66</v>
      </c>
      <c r="M1830" s="26">
        <v>46262</v>
      </c>
      <c r="N1830" s="27">
        <v>46262.333333333336</v>
      </c>
      <c r="O1830" s="27">
        <v>46262.708333333336</v>
      </c>
      <c r="P1830" s="24" t="s">
        <v>3114</v>
      </c>
      <c r="Q1830" s="24" t="s">
        <v>3115</v>
      </c>
      <c r="R1830" s="24" t="s">
        <v>249</v>
      </c>
      <c r="S1830" s="24" t="s">
        <v>213</v>
      </c>
      <c r="T1830" s="24" t="s">
        <v>62</v>
      </c>
      <c r="U1830" s="24" t="s">
        <v>1021</v>
      </c>
      <c r="V1830" s="27">
        <v>46262.431944444441</v>
      </c>
      <c r="W1830" s="27">
        <v>46262.506944444445</v>
      </c>
      <c r="Z1830" s="24">
        <v>1</v>
      </c>
      <c r="AA1830" s="24" t="s">
        <v>60</v>
      </c>
      <c r="AB1830" s="24" t="b">
        <v>0</v>
      </c>
      <c r="AC1830" s="61"/>
    </row>
    <row r="1831" spans="2:29" ht="13.7">
      <c r="B1831" s="24" t="s">
        <v>49</v>
      </c>
      <c r="C1831" s="24" t="s">
        <v>64</v>
      </c>
      <c r="D1831" s="24" t="s">
        <v>76</v>
      </c>
      <c r="E1831" s="24">
        <v>180</v>
      </c>
      <c r="F1831" s="26">
        <v>46204</v>
      </c>
      <c r="G1831" s="24" t="s">
        <v>52</v>
      </c>
      <c r="H1831" s="24" t="s">
        <v>53</v>
      </c>
      <c r="I1831" s="24" t="s">
        <v>67</v>
      </c>
      <c r="J1831" s="24" t="s">
        <v>125</v>
      </c>
      <c r="K1831" s="24">
        <v>1</v>
      </c>
      <c r="L1831" s="24" t="s">
        <v>66</v>
      </c>
      <c r="M1831" s="26">
        <v>46234</v>
      </c>
      <c r="N1831" s="27">
        <v>46234.541666666664</v>
      </c>
      <c r="O1831" s="27">
        <v>46234.666666666664</v>
      </c>
      <c r="V1831" s="27"/>
      <c r="W1831" s="27"/>
      <c r="X1831" s="24">
        <v>4</v>
      </c>
      <c r="Y1831" s="24">
        <v>0</v>
      </c>
      <c r="Z1831" s="24">
        <v>4</v>
      </c>
      <c r="AA1831" s="24" t="s">
        <v>58</v>
      </c>
      <c r="AB1831" s="24" t="b">
        <v>0</v>
      </c>
      <c r="AC1831" s="61">
        <v>0</v>
      </c>
    </row>
    <row r="1832" spans="2:29" ht="13.7">
      <c r="B1832" s="24" t="s">
        <v>49</v>
      </c>
      <c r="C1832" s="24" t="s">
        <v>64</v>
      </c>
      <c r="D1832" s="24" t="s">
        <v>76</v>
      </c>
      <c r="E1832" s="24">
        <v>180</v>
      </c>
      <c r="F1832" s="26">
        <v>46204</v>
      </c>
      <c r="G1832" s="24" t="s">
        <v>52</v>
      </c>
      <c r="H1832" s="24" t="s">
        <v>53</v>
      </c>
      <c r="I1832" s="24" t="s">
        <v>67</v>
      </c>
      <c r="J1832" s="24" t="s">
        <v>126</v>
      </c>
      <c r="K1832" s="24">
        <v>1</v>
      </c>
      <c r="L1832" s="24" t="s">
        <v>66</v>
      </c>
      <c r="M1832" s="26">
        <v>46234</v>
      </c>
      <c r="N1832" s="27">
        <v>46234.541666666664</v>
      </c>
      <c r="O1832" s="27">
        <v>46234.666666666664</v>
      </c>
      <c r="P1832" s="24" t="s">
        <v>3116</v>
      </c>
      <c r="Q1832" s="24" t="s">
        <v>3117</v>
      </c>
      <c r="R1832" s="24" t="s">
        <v>611</v>
      </c>
      <c r="S1832" s="24" t="s">
        <v>152</v>
      </c>
      <c r="T1832" s="24" t="s">
        <v>67</v>
      </c>
      <c r="U1832" s="24" t="s">
        <v>224</v>
      </c>
      <c r="V1832" s="27">
        <v>46234.580555555556</v>
      </c>
      <c r="W1832" s="27">
        <v>46234.59652777778</v>
      </c>
      <c r="Z1832" s="24">
        <v>1</v>
      </c>
      <c r="AA1832" s="24" t="s">
        <v>58</v>
      </c>
      <c r="AB1832" s="24" t="b">
        <v>0</v>
      </c>
      <c r="AC1832" s="61"/>
    </row>
    <row r="1833" spans="2:29" ht="13.7">
      <c r="B1833" s="24" t="s">
        <v>49</v>
      </c>
      <c r="C1833" s="24" t="s">
        <v>64</v>
      </c>
      <c r="D1833" s="24" t="s">
        <v>76</v>
      </c>
      <c r="E1833" s="24">
        <v>180</v>
      </c>
      <c r="F1833" s="26">
        <v>46204</v>
      </c>
      <c r="G1833" s="24" t="s">
        <v>52</v>
      </c>
      <c r="H1833" s="24" t="s">
        <v>53</v>
      </c>
      <c r="I1833" s="24" t="s">
        <v>67</v>
      </c>
      <c r="J1833" s="24" t="s">
        <v>126</v>
      </c>
      <c r="K1833" s="24">
        <v>1</v>
      </c>
      <c r="L1833" s="24" t="s">
        <v>66</v>
      </c>
      <c r="M1833" s="26">
        <v>46234</v>
      </c>
      <c r="N1833" s="27">
        <v>46234.541666666664</v>
      </c>
      <c r="O1833" s="27">
        <v>46234.666666666664</v>
      </c>
      <c r="P1833" s="24" t="s">
        <v>3118</v>
      </c>
      <c r="Q1833" s="24" t="s">
        <v>3119</v>
      </c>
      <c r="R1833" s="24" t="s">
        <v>687</v>
      </c>
      <c r="T1833" s="24" t="s">
        <v>67</v>
      </c>
      <c r="U1833" s="24" t="s">
        <v>224</v>
      </c>
      <c r="V1833" s="27">
        <v>46234.643750000003</v>
      </c>
      <c r="W1833" s="27">
        <v>46234.65902777778</v>
      </c>
      <c r="Z1833" s="24">
        <v>1</v>
      </c>
      <c r="AA1833" s="24" t="s">
        <v>58</v>
      </c>
      <c r="AB1833" s="24" t="b">
        <v>0</v>
      </c>
      <c r="AC1833" s="61"/>
    </row>
    <row r="1834" spans="2:29" ht="13.7">
      <c r="B1834" s="24" t="s">
        <v>49</v>
      </c>
      <c r="C1834" s="24" t="s">
        <v>64</v>
      </c>
      <c r="D1834" s="24" t="s">
        <v>76</v>
      </c>
      <c r="E1834" s="24">
        <v>180</v>
      </c>
      <c r="F1834" s="26">
        <v>46204</v>
      </c>
      <c r="G1834" s="24" t="s">
        <v>52</v>
      </c>
      <c r="H1834" s="24" t="s">
        <v>53</v>
      </c>
      <c r="I1834" s="24" t="s">
        <v>67</v>
      </c>
      <c r="J1834" s="24" t="s">
        <v>126</v>
      </c>
      <c r="K1834" s="24">
        <v>1</v>
      </c>
      <c r="L1834" s="24" t="s">
        <v>66</v>
      </c>
      <c r="M1834" s="26">
        <v>46234</v>
      </c>
      <c r="N1834" s="27">
        <v>46234.541666666664</v>
      </c>
      <c r="O1834" s="27">
        <v>46234.666666666664</v>
      </c>
      <c r="P1834" s="24" t="s">
        <v>3120</v>
      </c>
      <c r="Q1834" s="24" t="s">
        <v>3121</v>
      </c>
      <c r="R1834" s="24" t="s">
        <v>605</v>
      </c>
      <c r="T1834" s="24" t="s">
        <v>67</v>
      </c>
      <c r="U1834" s="24" t="s">
        <v>224</v>
      </c>
      <c r="V1834" s="27">
        <v>46234.611111111109</v>
      </c>
      <c r="W1834" s="27">
        <v>46234.62222222222</v>
      </c>
      <c r="Z1834" s="24">
        <v>1</v>
      </c>
      <c r="AA1834" s="24" t="s">
        <v>58</v>
      </c>
      <c r="AB1834" s="24" t="b">
        <v>0</v>
      </c>
      <c r="AC1834" s="61"/>
    </row>
    <row r="1835" spans="2:29" ht="13.7">
      <c r="B1835" s="24" t="s">
        <v>49</v>
      </c>
      <c r="C1835" s="24" t="s">
        <v>64</v>
      </c>
      <c r="D1835" s="24" t="s">
        <v>76</v>
      </c>
      <c r="E1835" s="24">
        <v>180</v>
      </c>
      <c r="F1835" s="26">
        <v>46204</v>
      </c>
      <c r="G1835" s="24" t="s">
        <v>52</v>
      </c>
      <c r="H1835" s="24" t="s">
        <v>53</v>
      </c>
      <c r="I1835" s="24" t="s">
        <v>67</v>
      </c>
      <c r="J1835" s="24" t="s">
        <v>126</v>
      </c>
      <c r="K1835" s="24">
        <v>1</v>
      </c>
      <c r="L1835" s="24" t="s">
        <v>66</v>
      </c>
      <c r="M1835" s="26">
        <v>46234</v>
      </c>
      <c r="N1835" s="27">
        <v>46234.541666666664</v>
      </c>
      <c r="O1835" s="27">
        <v>46234.666666666664</v>
      </c>
      <c r="P1835" s="24" t="s">
        <v>3122</v>
      </c>
      <c r="Q1835" s="24" t="s">
        <v>3123</v>
      </c>
      <c r="R1835" s="24" t="s">
        <v>730</v>
      </c>
      <c r="S1835" s="24" t="s">
        <v>156</v>
      </c>
      <c r="T1835" s="24" t="s">
        <v>67</v>
      </c>
      <c r="U1835" s="24" t="s">
        <v>224</v>
      </c>
      <c r="V1835" s="27">
        <v>46234.549305555556</v>
      </c>
      <c r="W1835" s="27">
        <v>46234.5625</v>
      </c>
      <c r="Z1835" s="24">
        <v>1</v>
      </c>
      <c r="AA1835" s="24" t="s">
        <v>58</v>
      </c>
      <c r="AB1835" s="24" t="b">
        <v>0</v>
      </c>
      <c r="AC1835" s="61"/>
    </row>
    <row r="1836" spans="2:29" ht="13.7">
      <c r="B1836" s="24" t="s">
        <v>49</v>
      </c>
      <c r="C1836" s="24" t="s">
        <v>64</v>
      </c>
      <c r="D1836" s="24" t="s">
        <v>76</v>
      </c>
      <c r="E1836" s="24">
        <v>210</v>
      </c>
      <c r="F1836" s="26">
        <v>46174</v>
      </c>
      <c r="G1836" s="24" t="s">
        <v>52</v>
      </c>
      <c r="H1836" s="24" t="s">
        <v>53</v>
      </c>
      <c r="I1836" s="24" t="s">
        <v>67</v>
      </c>
      <c r="J1836" s="24" t="s">
        <v>125</v>
      </c>
      <c r="K1836" s="24">
        <v>1</v>
      </c>
      <c r="L1836" s="24" t="s">
        <v>66</v>
      </c>
      <c r="M1836" s="26">
        <v>46177</v>
      </c>
      <c r="N1836" s="27">
        <v>46177.333333333336</v>
      </c>
      <c r="O1836" s="27">
        <v>46177.479166666664</v>
      </c>
      <c r="V1836" s="27"/>
      <c r="W1836" s="27"/>
      <c r="X1836" s="24">
        <v>4</v>
      </c>
      <c r="Y1836" s="24">
        <v>0</v>
      </c>
      <c r="Z1836" s="24">
        <v>4</v>
      </c>
      <c r="AA1836" s="24" t="s">
        <v>56</v>
      </c>
      <c r="AB1836" s="24" t="b">
        <v>0</v>
      </c>
      <c r="AC1836" s="61">
        <v>0</v>
      </c>
    </row>
    <row r="1837" spans="2:29" ht="13.7">
      <c r="B1837" s="24" t="s">
        <v>49</v>
      </c>
      <c r="C1837" s="24" t="s">
        <v>64</v>
      </c>
      <c r="D1837" s="24" t="s">
        <v>76</v>
      </c>
      <c r="E1837" s="24">
        <v>210</v>
      </c>
      <c r="F1837" s="26">
        <v>46174</v>
      </c>
      <c r="G1837" s="24" t="s">
        <v>52</v>
      </c>
      <c r="H1837" s="24" t="s">
        <v>53</v>
      </c>
      <c r="I1837" s="24" t="s">
        <v>67</v>
      </c>
      <c r="J1837" s="24" t="s">
        <v>126</v>
      </c>
      <c r="K1837" s="24">
        <v>1</v>
      </c>
      <c r="L1837" s="24" t="s">
        <v>66</v>
      </c>
      <c r="M1837" s="26">
        <v>46177</v>
      </c>
      <c r="N1837" s="27">
        <v>46177.333333333336</v>
      </c>
      <c r="O1837" s="27">
        <v>46177.479166666664</v>
      </c>
      <c r="P1837" s="24" t="s">
        <v>3124</v>
      </c>
      <c r="Q1837" s="24" t="s">
        <v>3125</v>
      </c>
      <c r="R1837" s="24" t="s">
        <v>687</v>
      </c>
      <c r="S1837" s="24" t="s">
        <v>152</v>
      </c>
      <c r="T1837" s="24" t="s">
        <v>67</v>
      </c>
      <c r="U1837" s="24" t="s">
        <v>179</v>
      </c>
      <c r="V1837" s="27">
        <v>46177.448611111111</v>
      </c>
      <c r="W1837" s="27">
        <v>46177.46875</v>
      </c>
      <c r="Z1837" s="24">
        <v>1</v>
      </c>
      <c r="AA1837" s="24" t="s">
        <v>56</v>
      </c>
      <c r="AB1837" s="24" t="b">
        <v>0</v>
      </c>
      <c r="AC1837" s="61"/>
    </row>
    <row r="1838" spans="2:29" ht="13.7">
      <c r="B1838" s="24" t="s">
        <v>49</v>
      </c>
      <c r="C1838" s="24" t="s">
        <v>64</v>
      </c>
      <c r="D1838" s="24" t="s">
        <v>76</v>
      </c>
      <c r="E1838" s="24">
        <v>210</v>
      </c>
      <c r="F1838" s="26">
        <v>46174</v>
      </c>
      <c r="G1838" s="24" t="s">
        <v>52</v>
      </c>
      <c r="H1838" s="24" t="s">
        <v>53</v>
      </c>
      <c r="I1838" s="24" t="s">
        <v>67</v>
      </c>
      <c r="J1838" s="24" t="s">
        <v>126</v>
      </c>
      <c r="K1838" s="24">
        <v>1</v>
      </c>
      <c r="L1838" s="24" t="s">
        <v>66</v>
      </c>
      <c r="M1838" s="26">
        <v>46177</v>
      </c>
      <c r="N1838" s="27">
        <v>46177.333333333336</v>
      </c>
      <c r="O1838" s="27">
        <v>46177.479166666664</v>
      </c>
      <c r="P1838" s="24" t="s">
        <v>3126</v>
      </c>
      <c r="Q1838" s="24" t="s">
        <v>3127</v>
      </c>
      <c r="R1838" s="24" t="s">
        <v>687</v>
      </c>
      <c r="S1838" s="24" t="s">
        <v>213</v>
      </c>
      <c r="T1838" s="24" t="s">
        <v>67</v>
      </c>
      <c r="U1838" s="24" t="s">
        <v>179</v>
      </c>
      <c r="V1838" s="27">
        <v>46177.410416666666</v>
      </c>
      <c r="W1838" s="27">
        <v>46177.425694444442</v>
      </c>
      <c r="Z1838" s="24">
        <v>1</v>
      </c>
      <c r="AA1838" s="24" t="s">
        <v>56</v>
      </c>
      <c r="AB1838" s="24" t="b">
        <v>0</v>
      </c>
      <c r="AC1838" s="61"/>
    </row>
    <row r="1839" spans="2:29" ht="13.7">
      <c r="B1839" s="24" t="s">
        <v>49</v>
      </c>
      <c r="C1839" s="24" t="s">
        <v>64</v>
      </c>
      <c r="D1839" s="24" t="s">
        <v>76</v>
      </c>
      <c r="E1839" s="24">
        <v>210</v>
      </c>
      <c r="F1839" s="26">
        <v>46174</v>
      </c>
      <c r="G1839" s="24" t="s">
        <v>52</v>
      </c>
      <c r="H1839" s="24" t="s">
        <v>53</v>
      </c>
      <c r="I1839" s="24" t="s">
        <v>67</v>
      </c>
      <c r="J1839" s="24" t="s">
        <v>126</v>
      </c>
      <c r="K1839" s="24">
        <v>1</v>
      </c>
      <c r="L1839" s="24" t="s">
        <v>66</v>
      </c>
      <c r="M1839" s="26">
        <v>46177</v>
      </c>
      <c r="N1839" s="27">
        <v>46177.333333333336</v>
      </c>
      <c r="O1839" s="27">
        <v>46177.479166666664</v>
      </c>
      <c r="P1839" s="24" t="s">
        <v>3128</v>
      </c>
      <c r="Q1839" s="24" t="s">
        <v>3129</v>
      </c>
      <c r="R1839" s="24" t="s">
        <v>730</v>
      </c>
      <c r="T1839" s="24" t="s">
        <v>67</v>
      </c>
      <c r="U1839" s="24" t="s">
        <v>179</v>
      </c>
      <c r="V1839" s="27">
        <v>46177.377083333333</v>
      </c>
      <c r="W1839" s="27">
        <v>46177.399305555555</v>
      </c>
      <c r="Z1839" s="24">
        <v>1</v>
      </c>
      <c r="AA1839" s="24" t="s">
        <v>56</v>
      </c>
      <c r="AB1839" s="24" t="b">
        <v>0</v>
      </c>
      <c r="AC1839" s="61"/>
    </row>
    <row r="1840" spans="2:29" ht="13.7">
      <c r="B1840" s="24" t="s">
        <v>49</v>
      </c>
      <c r="C1840" s="24" t="s">
        <v>64</v>
      </c>
      <c r="D1840" s="24" t="s">
        <v>76</v>
      </c>
      <c r="E1840" s="24">
        <v>210</v>
      </c>
      <c r="F1840" s="26">
        <v>46174</v>
      </c>
      <c r="G1840" s="24" t="s">
        <v>52</v>
      </c>
      <c r="H1840" s="24" t="s">
        <v>53</v>
      </c>
      <c r="I1840" s="24" t="s">
        <v>67</v>
      </c>
      <c r="J1840" s="24" t="s">
        <v>126</v>
      </c>
      <c r="K1840" s="24">
        <v>1</v>
      </c>
      <c r="L1840" s="24" t="s">
        <v>66</v>
      </c>
      <c r="M1840" s="26">
        <v>46177</v>
      </c>
      <c r="N1840" s="27">
        <v>46177.333333333336</v>
      </c>
      <c r="O1840" s="27">
        <v>46177.479166666664</v>
      </c>
      <c r="P1840" s="24" t="s">
        <v>3130</v>
      </c>
      <c r="Q1840" s="24" t="s">
        <v>3131</v>
      </c>
      <c r="R1840" s="24" t="s">
        <v>605</v>
      </c>
      <c r="S1840" s="24" t="s">
        <v>160</v>
      </c>
      <c r="T1840" s="24" t="s">
        <v>67</v>
      </c>
      <c r="U1840" s="24" t="s">
        <v>179</v>
      </c>
      <c r="V1840" s="27">
        <v>46177.340277777781</v>
      </c>
      <c r="W1840" s="27">
        <v>46177.36041666667</v>
      </c>
      <c r="Z1840" s="24">
        <v>1</v>
      </c>
      <c r="AA1840" s="24" t="s">
        <v>56</v>
      </c>
      <c r="AB1840" s="24" t="b">
        <v>0</v>
      </c>
      <c r="AC1840" s="61"/>
    </row>
    <row r="1841" spans="2:29" ht="13.7">
      <c r="B1841" s="24" t="s">
        <v>49</v>
      </c>
      <c r="C1841" s="24" t="s">
        <v>64</v>
      </c>
      <c r="D1841" s="24" t="s">
        <v>76</v>
      </c>
      <c r="E1841" s="24">
        <v>210</v>
      </c>
      <c r="F1841" s="26">
        <v>46174</v>
      </c>
      <c r="G1841" s="24" t="s">
        <v>52</v>
      </c>
      <c r="H1841" s="24" t="s">
        <v>53</v>
      </c>
      <c r="I1841" s="24" t="s">
        <v>62</v>
      </c>
      <c r="J1841" s="24" t="s">
        <v>125</v>
      </c>
      <c r="K1841" s="24">
        <v>1</v>
      </c>
      <c r="L1841" s="24" t="s">
        <v>66</v>
      </c>
      <c r="M1841" s="26">
        <v>46199</v>
      </c>
      <c r="N1841" s="27">
        <v>46199.354166666664</v>
      </c>
      <c r="O1841" s="27">
        <v>46199.5</v>
      </c>
      <c r="V1841" s="27"/>
      <c r="W1841" s="27"/>
      <c r="X1841" s="24">
        <v>4</v>
      </c>
      <c r="Y1841" s="24">
        <v>0</v>
      </c>
      <c r="Z1841" s="24">
        <v>4</v>
      </c>
      <c r="AA1841" s="24" t="s">
        <v>56</v>
      </c>
      <c r="AB1841" s="24" t="b">
        <v>0</v>
      </c>
      <c r="AC1841" s="61">
        <v>0</v>
      </c>
    </row>
    <row r="1842" spans="2:29" ht="13.7">
      <c r="B1842" s="24" t="s">
        <v>49</v>
      </c>
      <c r="C1842" s="24" t="s">
        <v>64</v>
      </c>
      <c r="D1842" s="24" t="s">
        <v>76</v>
      </c>
      <c r="E1842" s="24">
        <v>210</v>
      </c>
      <c r="F1842" s="26">
        <v>46174</v>
      </c>
      <c r="G1842" s="24" t="s">
        <v>52</v>
      </c>
      <c r="H1842" s="24" t="s">
        <v>53</v>
      </c>
      <c r="I1842" s="24" t="s">
        <v>62</v>
      </c>
      <c r="J1842" s="24" t="s">
        <v>126</v>
      </c>
      <c r="K1842" s="24">
        <v>1</v>
      </c>
      <c r="L1842" s="24" t="s">
        <v>66</v>
      </c>
      <c r="M1842" s="26">
        <v>46199</v>
      </c>
      <c r="N1842" s="27">
        <v>46199.354166666664</v>
      </c>
      <c r="O1842" s="27">
        <v>46199.5</v>
      </c>
      <c r="P1842" s="24" t="s">
        <v>3132</v>
      </c>
      <c r="Q1842" s="24" t="s">
        <v>3133</v>
      </c>
      <c r="R1842" s="24" t="s">
        <v>249</v>
      </c>
      <c r="S1842" s="24" t="s">
        <v>156</v>
      </c>
      <c r="T1842" s="24" t="s">
        <v>62</v>
      </c>
      <c r="U1842" s="24" t="s">
        <v>179</v>
      </c>
      <c r="V1842" s="27">
        <v>46199.430555555555</v>
      </c>
      <c r="W1842" s="27">
        <v>46199.454861111109</v>
      </c>
      <c r="Z1842" s="24">
        <v>1</v>
      </c>
      <c r="AA1842" s="24" t="s">
        <v>56</v>
      </c>
      <c r="AB1842" s="24" t="b">
        <v>0</v>
      </c>
      <c r="AC1842" s="61"/>
    </row>
    <row r="1843" spans="2:29" ht="13.7">
      <c r="B1843" s="24" t="s">
        <v>49</v>
      </c>
      <c r="C1843" s="24" t="s">
        <v>64</v>
      </c>
      <c r="D1843" s="24" t="s">
        <v>76</v>
      </c>
      <c r="E1843" s="24">
        <v>210</v>
      </c>
      <c r="F1843" s="26">
        <v>46174</v>
      </c>
      <c r="G1843" s="24" t="s">
        <v>52</v>
      </c>
      <c r="H1843" s="24" t="s">
        <v>53</v>
      </c>
      <c r="I1843" s="24" t="s">
        <v>62</v>
      </c>
      <c r="J1843" s="24" t="s">
        <v>126</v>
      </c>
      <c r="K1843" s="24">
        <v>1</v>
      </c>
      <c r="L1843" s="24" t="s">
        <v>66</v>
      </c>
      <c r="M1843" s="26">
        <v>46199</v>
      </c>
      <c r="N1843" s="27">
        <v>46199.354166666664</v>
      </c>
      <c r="O1843" s="27">
        <v>46199.5</v>
      </c>
      <c r="P1843" s="24" t="s">
        <v>3134</v>
      </c>
      <c r="Q1843" s="24" t="s">
        <v>3135</v>
      </c>
      <c r="R1843" s="24" t="s">
        <v>256</v>
      </c>
      <c r="S1843" s="24" t="s">
        <v>156</v>
      </c>
      <c r="T1843" s="24" t="s">
        <v>62</v>
      </c>
      <c r="U1843" s="24" t="s">
        <v>179</v>
      </c>
      <c r="V1843" s="27">
        <v>46199.362500000003</v>
      </c>
      <c r="W1843" s="27">
        <v>46199.382638888892</v>
      </c>
      <c r="Z1843" s="24">
        <v>1</v>
      </c>
      <c r="AA1843" s="24" t="s">
        <v>56</v>
      </c>
      <c r="AB1843" s="24" t="b">
        <v>0</v>
      </c>
      <c r="AC1843" s="61"/>
    </row>
    <row r="1844" spans="2:29" ht="13.7">
      <c r="B1844" s="24" t="s">
        <v>49</v>
      </c>
      <c r="C1844" s="24" t="s">
        <v>64</v>
      </c>
      <c r="D1844" s="24" t="s">
        <v>76</v>
      </c>
      <c r="E1844" s="24">
        <v>210</v>
      </c>
      <c r="F1844" s="26">
        <v>46174</v>
      </c>
      <c r="G1844" s="24" t="s">
        <v>52</v>
      </c>
      <c r="H1844" s="24" t="s">
        <v>53</v>
      </c>
      <c r="I1844" s="24" t="s">
        <v>62</v>
      </c>
      <c r="J1844" s="24" t="s">
        <v>126</v>
      </c>
      <c r="K1844" s="24">
        <v>1</v>
      </c>
      <c r="L1844" s="24" t="s">
        <v>66</v>
      </c>
      <c r="M1844" s="26">
        <v>46199</v>
      </c>
      <c r="N1844" s="27">
        <v>46199.354166666664</v>
      </c>
      <c r="O1844" s="27">
        <v>46199.5</v>
      </c>
      <c r="P1844" s="24" t="s">
        <v>3136</v>
      </c>
      <c r="Q1844" s="24" t="s">
        <v>3137</v>
      </c>
      <c r="R1844" s="24" t="s">
        <v>323</v>
      </c>
      <c r="T1844" s="24" t="s">
        <v>62</v>
      </c>
      <c r="U1844" s="24" t="s">
        <v>179</v>
      </c>
      <c r="V1844" s="27">
        <v>46199.397222222222</v>
      </c>
      <c r="W1844" s="27">
        <v>46199.415972222225</v>
      </c>
      <c r="Z1844" s="24">
        <v>1</v>
      </c>
      <c r="AA1844" s="24" t="s">
        <v>56</v>
      </c>
      <c r="AB1844" s="24" t="b">
        <v>0</v>
      </c>
      <c r="AC1844" s="61"/>
    </row>
    <row r="1845" spans="2:29" ht="13.7">
      <c r="B1845" s="24" t="s">
        <v>49</v>
      </c>
      <c r="C1845" s="24" t="s">
        <v>64</v>
      </c>
      <c r="D1845" s="24" t="s">
        <v>76</v>
      </c>
      <c r="E1845" s="24">
        <v>210</v>
      </c>
      <c r="F1845" s="26">
        <v>46174</v>
      </c>
      <c r="G1845" s="24" t="s">
        <v>52</v>
      </c>
      <c r="H1845" s="24" t="s">
        <v>53</v>
      </c>
      <c r="I1845" s="24" t="s">
        <v>62</v>
      </c>
      <c r="J1845" s="24" t="s">
        <v>126</v>
      </c>
      <c r="K1845" s="24">
        <v>1</v>
      </c>
      <c r="L1845" s="24" t="s">
        <v>66</v>
      </c>
      <c r="M1845" s="26">
        <v>46199</v>
      </c>
      <c r="N1845" s="27">
        <v>46199.354166666664</v>
      </c>
      <c r="O1845" s="27">
        <v>46199.5</v>
      </c>
      <c r="P1845" s="24" t="s">
        <v>3138</v>
      </c>
      <c r="Q1845" s="24" t="s">
        <v>3139</v>
      </c>
      <c r="R1845" s="24" t="s">
        <v>249</v>
      </c>
      <c r="T1845" s="24" t="s">
        <v>62</v>
      </c>
      <c r="U1845" s="24" t="s">
        <v>179</v>
      </c>
      <c r="V1845" s="27">
        <v>46199.464583333334</v>
      </c>
      <c r="W1845" s="27">
        <v>46199.479861111111</v>
      </c>
      <c r="Z1845" s="24">
        <v>1</v>
      </c>
      <c r="AA1845" s="24" t="s">
        <v>56</v>
      </c>
      <c r="AB1845" s="24" t="b">
        <v>0</v>
      </c>
      <c r="AC1845" s="61"/>
    </row>
    <row r="1846" spans="2:29" ht="13.7">
      <c r="B1846" s="24" t="s">
        <v>49</v>
      </c>
      <c r="C1846" s="24" t="s">
        <v>64</v>
      </c>
      <c r="D1846" s="24" t="s">
        <v>76</v>
      </c>
      <c r="E1846" s="24">
        <v>210</v>
      </c>
      <c r="F1846" s="26">
        <v>46204</v>
      </c>
      <c r="G1846" s="24" t="s">
        <v>52</v>
      </c>
      <c r="H1846" s="24" t="s">
        <v>53</v>
      </c>
      <c r="I1846" s="24" t="s">
        <v>59</v>
      </c>
      <c r="J1846" s="24" t="s">
        <v>125</v>
      </c>
      <c r="K1846" s="24">
        <v>1</v>
      </c>
      <c r="L1846" s="24" t="s">
        <v>66</v>
      </c>
      <c r="M1846" s="26">
        <v>46204</v>
      </c>
      <c r="N1846" s="27">
        <v>46204.375</v>
      </c>
      <c r="O1846" s="27">
        <v>46204.520833333336</v>
      </c>
      <c r="V1846" s="27"/>
      <c r="W1846" s="27"/>
      <c r="X1846" s="24">
        <v>4</v>
      </c>
      <c r="Y1846" s="24">
        <v>0</v>
      </c>
      <c r="Z1846" s="24">
        <v>4</v>
      </c>
      <c r="AA1846" s="24" t="s">
        <v>58</v>
      </c>
      <c r="AB1846" s="24" t="b">
        <v>0</v>
      </c>
      <c r="AC1846" s="61">
        <v>0</v>
      </c>
    </row>
    <row r="1847" spans="2:29" ht="13.7">
      <c r="B1847" s="24" t="s">
        <v>49</v>
      </c>
      <c r="C1847" s="24" t="s">
        <v>64</v>
      </c>
      <c r="D1847" s="24" t="s">
        <v>76</v>
      </c>
      <c r="E1847" s="24">
        <v>210</v>
      </c>
      <c r="F1847" s="26">
        <v>46204</v>
      </c>
      <c r="G1847" s="24" t="s">
        <v>52</v>
      </c>
      <c r="H1847" s="24" t="s">
        <v>53</v>
      </c>
      <c r="I1847" s="24" t="s">
        <v>59</v>
      </c>
      <c r="J1847" s="24" t="s">
        <v>126</v>
      </c>
      <c r="K1847" s="24">
        <v>1</v>
      </c>
      <c r="L1847" s="24" t="s">
        <v>66</v>
      </c>
      <c r="M1847" s="26">
        <v>46204</v>
      </c>
      <c r="N1847" s="27">
        <v>46204.375</v>
      </c>
      <c r="O1847" s="27">
        <v>46204.520833333336</v>
      </c>
      <c r="P1847" s="24" t="s">
        <v>3140</v>
      </c>
      <c r="Q1847" s="24" t="s">
        <v>3141</v>
      </c>
      <c r="R1847" s="24" t="s">
        <v>168</v>
      </c>
      <c r="T1847" s="24" t="s">
        <v>59</v>
      </c>
      <c r="U1847" s="24" t="s">
        <v>202</v>
      </c>
      <c r="V1847" s="27">
        <v>46204.448611111111</v>
      </c>
      <c r="W1847" s="27">
        <v>46204.464583333334</v>
      </c>
      <c r="Z1847" s="24">
        <v>1</v>
      </c>
      <c r="AA1847" s="24" t="s">
        <v>58</v>
      </c>
      <c r="AB1847" s="24" t="b">
        <v>0</v>
      </c>
      <c r="AC1847" s="61"/>
    </row>
    <row r="1848" spans="2:29" ht="13.7">
      <c r="B1848" s="24" t="s">
        <v>49</v>
      </c>
      <c r="C1848" s="24" t="s">
        <v>64</v>
      </c>
      <c r="D1848" s="24" t="s">
        <v>76</v>
      </c>
      <c r="E1848" s="24">
        <v>210</v>
      </c>
      <c r="F1848" s="26">
        <v>46204</v>
      </c>
      <c r="G1848" s="24" t="s">
        <v>52</v>
      </c>
      <c r="H1848" s="24" t="s">
        <v>53</v>
      </c>
      <c r="I1848" s="24" t="s">
        <v>59</v>
      </c>
      <c r="J1848" s="24" t="s">
        <v>126</v>
      </c>
      <c r="K1848" s="24">
        <v>1</v>
      </c>
      <c r="L1848" s="24" t="s">
        <v>66</v>
      </c>
      <c r="M1848" s="26">
        <v>46204</v>
      </c>
      <c r="N1848" s="27">
        <v>46204.375</v>
      </c>
      <c r="O1848" s="27">
        <v>46204.520833333336</v>
      </c>
      <c r="P1848" s="24" t="s">
        <v>3142</v>
      </c>
      <c r="Q1848" s="24" t="s">
        <v>3143</v>
      </c>
      <c r="R1848" s="24" t="s">
        <v>284</v>
      </c>
      <c r="T1848" s="24" t="s">
        <v>59</v>
      </c>
      <c r="U1848" s="24" t="s">
        <v>202</v>
      </c>
      <c r="V1848" s="27">
        <v>46204.417361111111</v>
      </c>
      <c r="W1848" s="27">
        <v>46204.4375</v>
      </c>
      <c r="Z1848" s="24">
        <v>1</v>
      </c>
      <c r="AA1848" s="24" t="s">
        <v>58</v>
      </c>
      <c r="AB1848" s="24" t="b">
        <v>0</v>
      </c>
      <c r="AC1848" s="61"/>
    </row>
    <row r="1849" spans="2:29" ht="13.7">
      <c r="B1849" s="24" t="s">
        <v>49</v>
      </c>
      <c r="C1849" s="24" t="s">
        <v>64</v>
      </c>
      <c r="D1849" s="24" t="s">
        <v>76</v>
      </c>
      <c r="E1849" s="24">
        <v>210</v>
      </c>
      <c r="F1849" s="26">
        <v>46204</v>
      </c>
      <c r="G1849" s="24" t="s">
        <v>52</v>
      </c>
      <c r="H1849" s="24" t="s">
        <v>53</v>
      </c>
      <c r="I1849" s="24" t="s">
        <v>59</v>
      </c>
      <c r="J1849" s="24" t="s">
        <v>126</v>
      </c>
      <c r="K1849" s="24">
        <v>1</v>
      </c>
      <c r="L1849" s="24" t="s">
        <v>66</v>
      </c>
      <c r="M1849" s="26">
        <v>46204</v>
      </c>
      <c r="N1849" s="27">
        <v>46204.375</v>
      </c>
      <c r="O1849" s="27">
        <v>46204.520833333336</v>
      </c>
      <c r="P1849" s="24" t="s">
        <v>3144</v>
      </c>
      <c r="Q1849" s="24" t="s">
        <v>3145</v>
      </c>
      <c r="R1849" s="24" t="s">
        <v>174</v>
      </c>
      <c r="T1849" s="24" t="s">
        <v>59</v>
      </c>
      <c r="U1849" s="24" t="s">
        <v>202</v>
      </c>
      <c r="V1849" s="27">
        <v>46204.377083333333</v>
      </c>
      <c r="W1849" s="27">
        <v>46204.395138888889</v>
      </c>
      <c r="Z1849" s="24">
        <v>1</v>
      </c>
      <c r="AA1849" s="24" t="s">
        <v>58</v>
      </c>
      <c r="AB1849" s="24" t="b">
        <v>0</v>
      </c>
      <c r="AC1849" s="61"/>
    </row>
    <row r="1850" spans="2:29" ht="13.7">
      <c r="B1850" s="24" t="s">
        <v>49</v>
      </c>
      <c r="C1850" s="24" t="s">
        <v>64</v>
      </c>
      <c r="D1850" s="24" t="s">
        <v>76</v>
      </c>
      <c r="E1850" s="24">
        <v>210</v>
      </c>
      <c r="F1850" s="26">
        <v>46204</v>
      </c>
      <c r="G1850" s="24" t="s">
        <v>52</v>
      </c>
      <c r="H1850" s="24" t="s">
        <v>53</v>
      </c>
      <c r="I1850" s="24" t="s">
        <v>59</v>
      </c>
      <c r="J1850" s="24" t="s">
        <v>126</v>
      </c>
      <c r="K1850" s="24">
        <v>1</v>
      </c>
      <c r="L1850" s="24" t="s">
        <v>66</v>
      </c>
      <c r="M1850" s="26">
        <v>46204</v>
      </c>
      <c r="N1850" s="27">
        <v>46204.375</v>
      </c>
      <c r="O1850" s="27">
        <v>46204.520833333336</v>
      </c>
      <c r="P1850" s="24" t="s">
        <v>3146</v>
      </c>
      <c r="Q1850" s="24" t="s">
        <v>3147</v>
      </c>
      <c r="R1850" s="24" t="s">
        <v>281</v>
      </c>
      <c r="S1850" s="24" t="s">
        <v>213</v>
      </c>
      <c r="T1850" s="24" t="s">
        <v>59</v>
      </c>
      <c r="U1850" s="24" t="s">
        <v>202</v>
      </c>
      <c r="V1850" s="27">
        <v>46204.488194444442</v>
      </c>
      <c r="W1850" s="27">
        <v>46204.509027777778</v>
      </c>
      <c r="Z1850" s="24">
        <v>1</v>
      </c>
      <c r="AA1850" s="24" t="s">
        <v>58</v>
      </c>
      <c r="AB1850" s="24" t="b">
        <v>0</v>
      </c>
      <c r="AC1850" s="61"/>
    </row>
    <row r="1851" spans="2:29" ht="13.7">
      <c r="B1851" s="24" t="s">
        <v>49</v>
      </c>
      <c r="C1851" s="24" t="s">
        <v>64</v>
      </c>
      <c r="D1851" s="24" t="s">
        <v>76</v>
      </c>
      <c r="E1851" s="24">
        <v>210</v>
      </c>
      <c r="F1851" s="26">
        <v>46204</v>
      </c>
      <c r="G1851" s="24" t="s">
        <v>52</v>
      </c>
      <c r="H1851" s="24" t="s">
        <v>53</v>
      </c>
      <c r="I1851" s="24" t="s">
        <v>59</v>
      </c>
      <c r="J1851" s="24" t="s">
        <v>125</v>
      </c>
      <c r="K1851" s="24">
        <v>1</v>
      </c>
      <c r="L1851" s="24" t="s">
        <v>66</v>
      </c>
      <c r="M1851" s="26">
        <v>46222</v>
      </c>
      <c r="N1851" s="27">
        <v>46222.333333333336</v>
      </c>
      <c r="O1851" s="27">
        <v>46222.479166666664</v>
      </c>
      <c r="V1851" s="27"/>
      <c r="W1851" s="27"/>
      <c r="X1851" s="24">
        <v>4</v>
      </c>
      <c r="Y1851" s="24">
        <v>0</v>
      </c>
      <c r="Z1851" s="24">
        <v>4</v>
      </c>
      <c r="AA1851" s="24" t="s">
        <v>58</v>
      </c>
      <c r="AB1851" s="24" t="b">
        <v>0</v>
      </c>
      <c r="AC1851" s="61">
        <v>0</v>
      </c>
    </row>
    <row r="1852" spans="2:29" ht="13.7">
      <c r="B1852" s="24" t="s">
        <v>49</v>
      </c>
      <c r="C1852" s="24" t="s">
        <v>64</v>
      </c>
      <c r="D1852" s="24" t="s">
        <v>76</v>
      </c>
      <c r="E1852" s="24">
        <v>210</v>
      </c>
      <c r="F1852" s="26">
        <v>46204</v>
      </c>
      <c r="G1852" s="24" t="s">
        <v>52</v>
      </c>
      <c r="H1852" s="24" t="s">
        <v>53</v>
      </c>
      <c r="I1852" s="24" t="s">
        <v>59</v>
      </c>
      <c r="J1852" s="24" t="s">
        <v>126</v>
      </c>
      <c r="K1852" s="24">
        <v>1</v>
      </c>
      <c r="L1852" s="24" t="s">
        <v>66</v>
      </c>
      <c r="M1852" s="26">
        <v>46222</v>
      </c>
      <c r="N1852" s="27">
        <v>46222.333333333336</v>
      </c>
      <c r="O1852" s="27">
        <v>46222.479166666664</v>
      </c>
      <c r="P1852" s="24" t="s">
        <v>3148</v>
      </c>
      <c r="Q1852" s="24" t="s">
        <v>3149</v>
      </c>
      <c r="R1852" s="24" t="s">
        <v>174</v>
      </c>
      <c r="T1852" s="24" t="s">
        <v>59</v>
      </c>
      <c r="U1852" s="24" t="s">
        <v>341</v>
      </c>
      <c r="V1852" s="27">
        <v>46222.340277777781</v>
      </c>
      <c r="W1852" s="27">
        <v>46222.354861111111</v>
      </c>
      <c r="Z1852" s="24">
        <v>1</v>
      </c>
      <c r="AA1852" s="24" t="s">
        <v>58</v>
      </c>
      <c r="AB1852" s="24" t="b">
        <v>0</v>
      </c>
      <c r="AC1852" s="61"/>
    </row>
    <row r="1853" spans="2:29" ht="13.7">
      <c r="B1853" s="24" t="s">
        <v>49</v>
      </c>
      <c r="C1853" s="24" t="s">
        <v>64</v>
      </c>
      <c r="D1853" s="24" t="s">
        <v>76</v>
      </c>
      <c r="E1853" s="24">
        <v>210</v>
      </c>
      <c r="F1853" s="26">
        <v>46204</v>
      </c>
      <c r="G1853" s="24" t="s">
        <v>52</v>
      </c>
      <c r="H1853" s="24" t="s">
        <v>53</v>
      </c>
      <c r="I1853" s="24" t="s">
        <v>59</v>
      </c>
      <c r="J1853" s="24" t="s">
        <v>126</v>
      </c>
      <c r="K1853" s="24">
        <v>1</v>
      </c>
      <c r="L1853" s="24" t="s">
        <v>66</v>
      </c>
      <c r="M1853" s="26">
        <v>46222</v>
      </c>
      <c r="N1853" s="27">
        <v>46222.333333333336</v>
      </c>
      <c r="O1853" s="27">
        <v>46222.479166666664</v>
      </c>
      <c r="P1853" s="24" t="s">
        <v>3150</v>
      </c>
      <c r="Q1853" s="24" t="s">
        <v>3151</v>
      </c>
      <c r="R1853" s="24" t="s">
        <v>281</v>
      </c>
      <c r="S1853" s="24" t="s">
        <v>156</v>
      </c>
      <c r="T1853" s="24" t="s">
        <v>59</v>
      </c>
      <c r="U1853" s="24" t="s">
        <v>341</v>
      </c>
      <c r="V1853" s="27">
        <v>46222.409722222219</v>
      </c>
      <c r="W1853" s="27">
        <v>46222.425000000003</v>
      </c>
      <c r="Z1853" s="24">
        <v>1</v>
      </c>
      <c r="AA1853" s="24" t="s">
        <v>58</v>
      </c>
      <c r="AB1853" s="24" t="b">
        <v>0</v>
      </c>
      <c r="AC1853" s="61"/>
    </row>
    <row r="1854" spans="2:29" ht="13.7">
      <c r="B1854" s="24" t="s">
        <v>49</v>
      </c>
      <c r="C1854" s="24" t="s">
        <v>64</v>
      </c>
      <c r="D1854" s="24" t="s">
        <v>76</v>
      </c>
      <c r="E1854" s="24">
        <v>210</v>
      </c>
      <c r="F1854" s="26">
        <v>46204</v>
      </c>
      <c r="G1854" s="24" t="s">
        <v>52</v>
      </c>
      <c r="H1854" s="24" t="s">
        <v>53</v>
      </c>
      <c r="I1854" s="24" t="s">
        <v>59</v>
      </c>
      <c r="J1854" s="24" t="s">
        <v>126</v>
      </c>
      <c r="K1854" s="24">
        <v>1</v>
      </c>
      <c r="L1854" s="24" t="s">
        <v>66</v>
      </c>
      <c r="M1854" s="26">
        <v>46222</v>
      </c>
      <c r="N1854" s="27">
        <v>46222.333333333336</v>
      </c>
      <c r="O1854" s="27">
        <v>46222.479166666664</v>
      </c>
      <c r="P1854" s="24" t="s">
        <v>3152</v>
      </c>
      <c r="Q1854" s="24" t="s">
        <v>3153</v>
      </c>
      <c r="R1854" s="24" t="s">
        <v>168</v>
      </c>
      <c r="T1854" s="24" t="s">
        <v>59</v>
      </c>
      <c r="U1854" s="24" t="s">
        <v>341</v>
      </c>
      <c r="V1854" s="27">
        <v>46222.374305555553</v>
      </c>
      <c r="W1854" s="27">
        <v>46222.396527777775</v>
      </c>
      <c r="Z1854" s="24">
        <v>1</v>
      </c>
      <c r="AA1854" s="24" t="s">
        <v>58</v>
      </c>
      <c r="AB1854" s="24" t="b">
        <v>0</v>
      </c>
      <c r="AC1854" s="61"/>
    </row>
    <row r="1855" spans="2:29" ht="13.7">
      <c r="B1855" s="24" t="s">
        <v>49</v>
      </c>
      <c r="C1855" s="24" t="s">
        <v>64</v>
      </c>
      <c r="D1855" s="24" t="s">
        <v>76</v>
      </c>
      <c r="E1855" s="24">
        <v>210</v>
      </c>
      <c r="F1855" s="26">
        <v>46204</v>
      </c>
      <c r="G1855" s="24" t="s">
        <v>52</v>
      </c>
      <c r="H1855" s="24" t="s">
        <v>53</v>
      </c>
      <c r="I1855" s="24" t="s">
        <v>59</v>
      </c>
      <c r="J1855" s="24" t="s">
        <v>126</v>
      </c>
      <c r="K1855" s="24">
        <v>1</v>
      </c>
      <c r="L1855" s="24" t="s">
        <v>66</v>
      </c>
      <c r="M1855" s="26">
        <v>46222</v>
      </c>
      <c r="N1855" s="27">
        <v>46222.333333333336</v>
      </c>
      <c r="O1855" s="27">
        <v>46222.479166666664</v>
      </c>
      <c r="P1855" s="24" t="s">
        <v>3154</v>
      </c>
      <c r="Q1855" s="24" t="s">
        <v>3155</v>
      </c>
      <c r="R1855" s="24" t="s">
        <v>281</v>
      </c>
      <c r="T1855" s="24" t="s">
        <v>59</v>
      </c>
      <c r="U1855" s="24" t="s">
        <v>341</v>
      </c>
      <c r="V1855" s="27">
        <v>46222.446527777778</v>
      </c>
      <c r="W1855" s="27">
        <v>46222.470138888886</v>
      </c>
      <c r="Z1855" s="24">
        <v>1</v>
      </c>
      <c r="AA1855" s="24" t="s">
        <v>58</v>
      </c>
      <c r="AB1855" s="24" t="b">
        <v>0</v>
      </c>
      <c r="AC1855" s="61"/>
    </row>
    <row r="1856" spans="2:29" ht="13.7">
      <c r="B1856" s="24" t="s">
        <v>49</v>
      </c>
      <c r="C1856" s="24" t="s">
        <v>64</v>
      </c>
      <c r="D1856" s="24" t="s">
        <v>76</v>
      </c>
      <c r="E1856" s="24">
        <v>210</v>
      </c>
      <c r="F1856" s="26">
        <v>46204</v>
      </c>
      <c r="G1856" s="24" t="s">
        <v>52</v>
      </c>
      <c r="H1856" s="24" t="s">
        <v>53</v>
      </c>
      <c r="I1856" s="24" t="s">
        <v>59</v>
      </c>
      <c r="J1856" s="24" t="s">
        <v>125</v>
      </c>
      <c r="K1856" s="24">
        <v>1</v>
      </c>
      <c r="L1856" s="24" t="s">
        <v>66</v>
      </c>
      <c r="M1856" s="26">
        <v>46230</v>
      </c>
      <c r="N1856" s="27">
        <v>46230.333333333336</v>
      </c>
      <c r="O1856" s="27">
        <v>46230.479166666664</v>
      </c>
      <c r="V1856" s="27"/>
      <c r="W1856" s="27"/>
      <c r="X1856" s="24">
        <v>4</v>
      </c>
      <c r="Y1856" s="24">
        <v>0</v>
      </c>
      <c r="Z1856" s="24">
        <v>4</v>
      </c>
      <c r="AA1856" s="24" t="s">
        <v>58</v>
      </c>
      <c r="AB1856" s="24" t="b">
        <v>0</v>
      </c>
      <c r="AC1856" s="61">
        <v>0</v>
      </c>
    </row>
    <row r="1857" spans="2:29" ht="13.7">
      <c r="B1857" s="24" t="s">
        <v>49</v>
      </c>
      <c r="C1857" s="24" t="s">
        <v>64</v>
      </c>
      <c r="D1857" s="24" t="s">
        <v>76</v>
      </c>
      <c r="E1857" s="24">
        <v>210</v>
      </c>
      <c r="F1857" s="26">
        <v>46204</v>
      </c>
      <c r="G1857" s="24" t="s">
        <v>52</v>
      </c>
      <c r="H1857" s="24" t="s">
        <v>53</v>
      </c>
      <c r="I1857" s="24" t="s">
        <v>59</v>
      </c>
      <c r="J1857" s="24" t="s">
        <v>126</v>
      </c>
      <c r="K1857" s="24">
        <v>1</v>
      </c>
      <c r="L1857" s="24" t="s">
        <v>66</v>
      </c>
      <c r="M1857" s="26">
        <v>46230</v>
      </c>
      <c r="N1857" s="27">
        <v>46230.333333333336</v>
      </c>
      <c r="O1857" s="27">
        <v>46230.479166666664</v>
      </c>
      <c r="P1857" s="24" t="s">
        <v>3156</v>
      </c>
      <c r="Q1857" s="24" t="s">
        <v>3157</v>
      </c>
      <c r="R1857" s="24" t="s">
        <v>168</v>
      </c>
      <c r="T1857" s="24" t="s">
        <v>59</v>
      </c>
      <c r="U1857" s="24" t="s">
        <v>580</v>
      </c>
      <c r="V1857" s="27">
        <v>46230.373611111114</v>
      </c>
      <c r="W1857" s="27">
        <v>46230.384722222225</v>
      </c>
      <c r="Z1857" s="24">
        <v>1</v>
      </c>
      <c r="AA1857" s="24" t="s">
        <v>58</v>
      </c>
      <c r="AB1857" s="24" t="b">
        <v>0</v>
      </c>
      <c r="AC1857" s="61"/>
    </row>
    <row r="1858" spans="2:29" ht="13.7">
      <c r="B1858" s="24" t="s">
        <v>49</v>
      </c>
      <c r="C1858" s="24" t="s">
        <v>64</v>
      </c>
      <c r="D1858" s="24" t="s">
        <v>76</v>
      </c>
      <c r="E1858" s="24">
        <v>210</v>
      </c>
      <c r="F1858" s="26">
        <v>46204</v>
      </c>
      <c r="G1858" s="24" t="s">
        <v>52</v>
      </c>
      <c r="H1858" s="24" t="s">
        <v>53</v>
      </c>
      <c r="I1858" s="24" t="s">
        <v>59</v>
      </c>
      <c r="J1858" s="24" t="s">
        <v>126</v>
      </c>
      <c r="K1858" s="24">
        <v>1</v>
      </c>
      <c r="L1858" s="24" t="s">
        <v>66</v>
      </c>
      <c r="M1858" s="26">
        <v>46230</v>
      </c>
      <c r="N1858" s="27">
        <v>46230.333333333336</v>
      </c>
      <c r="O1858" s="27">
        <v>46230.479166666664</v>
      </c>
      <c r="P1858" s="24" t="s">
        <v>3158</v>
      </c>
      <c r="Q1858" s="24" t="s">
        <v>3159</v>
      </c>
      <c r="R1858" s="24" t="s">
        <v>284</v>
      </c>
      <c r="T1858" s="24" t="s">
        <v>59</v>
      </c>
      <c r="U1858" s="24" t="s">
        <v>580</v>
      </c>
      <c r="V1858" s="27">
        <v>46230.413194444445</v>
      </c>
      <c r="W1858" s="27">
        <v>46230.431944444441</v>
      </c>
      <c r="Z1858" s="24">
        <v>1</v>
      </c>
      <c r="AA1858" s="24" t="s">
        <v>58</v>
      </c>
      <c r="AB1858" s="24" t="b">
        <v>0</v>
      </c>
      <c r="AC1858" s="61"/>
    </row>
    <row r="1859" spans="2:29" ht="13.7">
      <c r="B1859" s="24" t="s">
        <v>49</v>
      </c>
      <c r="C1859" s="24" t="s">
        <v>64</v>
      </c>
      <c r="D1859" s="24" t="s">
        <v>76</v>
      </c>
      <c r="E1859" s="24">
        <v>210</v>
      </c>
      <c r="F1859" s="26">
        <v>46204</v>
      </c>
      <c r="G1859" s="24" t="s">
        <v>52</v>
      </c>
      <c r="H1859" s="24" t="s">
        <v>53</v>
      </c>
      <c r="I1859" s="24" t="s">
        <v>59</v>
      </c>
      <c r="J1859" s="24" t="s">
        <v>126</v>
      </c>
      <c r="K1859" s="24">
        <v>1</v>
      </c>
      <c r="L1859" s="24" t="s">
        <v>66</v>
      </c>
      <c r="M1859" s="26">
        <v>46230</v>
      </c>
      <c r="N1859" s="27">
        <v>46230.333333333336</v>
      </c>
      <c r="O1859" s="27">
        <v>46230.479166666664</v>
      </c>
      <c r="P1859" s="24" t="s">
        <v>3160</v>
      </c>
      <c r="Q1859" s="24" t="s">
        <v>3161</v>
      </c>
      <c r="R1859" s="24" t="s">
        <v>217</v>
      </c>
      <c r="T1859" s="24" t="s">
        <v>59</v>
      </c>
      <c r="U1859" s="24" t="s">
        <v>580</v>
      </c>
      <c r="V1859" s="27">
        <v>46230.340277777781</v>
      </c>
      <c r="W1859" s="27">
        <v>46230.356249999997</v>
      </c>
      <c r="Z1859" s="24">
        <v>1</v>
      </c>
      <c r="AA1859" s="24" t="s">
        <v>58</v>
      </c>
      <c r="AB1859" s="24" t="b">
        <v>0</v>
      </c>
      <c r="AC1859" s="61"/>
    </row>
    <row r="1860" spans="2:29" ht="13.7">
      <c r="B1860" s="24" t="s">
        <v>49</v>
      </c>
      <c r="C1860" s="24" t="s">
        <v>64</v>
      </c>
      <c r="D1860" s="24" t="s">
        <v>76</v>
      </c>
      <c r="E1860" s="24">
        <v>210</v>
      </c>
      <c r="F1860" s="26">
        <v>46204</v>
      </c>
      <c r="G1860" s="24" t="s">
        <v>52</v>
      </c>
      <c r="H1860" s="24" t="s">
        <v>53</v>
      </c>
      <c r="I1860" s="24" t="s">
        <v>59</v>
      </c>
      <c r="J1860" s="24" t="s">
        <v>126</v>
      </c>
      <c r="K1860" s="24">
        <v>1</v>
      </c>
      <c r="L1860" s="24" t="s">
        <v>66</v>
      </c>
      <c r="M1860" s="26">
        <v>46230</v>
      </c>
      <c r="N1860" s="27">
        <v>46230.333333333336</v>
      </c>
      <c r="O1860" s="27">
        <v>46230.479166666664</v>
      </c>
      <c r="P1860" s="24" t="s">
        <v>3162</v>
      </c>
      <c r="Q1860" s="24" t="s">
        <v>3163</v>
      </c>
      <c r="R1860" s="24" t="s">
        <v>284</v>
      </c>
      <c r="S1860" s="24" t="s">
        <v>152</v>
      </c>
      <c r="T1860" s="24" t="s">
        <v>59</v>
      </c>
      <c r="U1860" s="24" t="s">
        <v>580</v>
      </c>
      <c r="V1860" s="27">
        <v>46230.447222222225</v>
      </c>
      <c r="W1860" s="27">
        <v>46230.461805555555</v>
      </c>
      <c r="Z1860" s="24">
        <v>1</v>
      </c>
      <c r="AA1860" s="24" t="s">
        <v>58</v>
      </c>
      <c r="AB1860" s="24" t="b">
        <v>0</v>
      </c>
      <c r="AC1860" s="61"/>
    </row>
    <row r="1861" spans="2:29" ht="13.7">
      <c r="B1861" s="24" t="s">
        <v>49</v>
      </c>
      <c r="C1861" s="24" t="s">
        <v>64</v>
      </c>
      <c r="D1861" s="24" t="s">
        <v>76</v>
      </c>
      <c r="E1861" s="24">
        <v>210</v>
      </c>
      <c r="F1861" s="26">
        <v>46235</v>
      </c>
      <c r="G1861" s="24" t="s">
        <v>52</v>
      </c>
      <c r="H1861" s="24" t="s">
        <v>53</v>
      </c>
      <c r="I1861" s="24" t="s">
        <v>54</v>
      </c>
      <c r="J1861" s="24" t="s">
        <v>125</v>
      </c>
      <c r="K1861" s="24">
        <v>1</v>
      </c>
      <c r="L1861" s="24" t="s">
        <v>66</v>
      </c>
      <c r="M1861" s="26">
        <v>46241</v>
      </c>
      <c r="N1861" s="27">
        <v>46241.5625</v>
      </c>
      <c r="O1861" s="27">
        <v>46241.708333333336</v>
      </c>
      <c r="V1861" s="27"/>
      <c r="W1861" s="27"/>
      <c r="X1861" s="24">
        <v>4</v>
      </c>
      <c r="Y1861" s="24">
        <v>0</v>
      </c>
      <c r="Z1861" s="24">
        <v>4</v>
      </c>
      <c r="AA1861" s="24" t="s">
        <v>60</v>
      </c>
      <c r="AB1861" s="24" t="b">
        <v>0</v>
      </c>
      <c r="AC1861" s="61">
        <v>0</v>
      </c>
    </row>
    <row r="1862" spans="2:29" ht="13.7">
      <c r="B1862" s="24" t="s">
        <v>49</v>
      </c>
      <c r="C1862" s="24" t="s">
        <v>64</v>
      </c>
      <c r="D1862" s="24" t="s">
        <v>76</v>
      </c>
      <c r="E1862" s="24">
        <v>210</v>
      </c>
      <c r="F1862" s="26">
        <v>46235</v>
      </c>
      <c r="G1862" s="24" t="s">
        <v>52</v>
      </c>
      <c r="H1862" s="24" t="s">
        <v>53</v>
      </c>
      <c r="I1862" s="24" t="s">
        <v>54</v>
      </c>
      <c r="J1862" s="24" t="s">
        <v>126</v>
      </c>
      <c r="K1862" s="24">
        <v>1</v>
      </c>
      <c r="L1862" s="24" t="s">
        <v>66</v>
      </c>
      <c r="M1862" s="26">
        <v>46241</v>
      </c>
      <c r="N1862" s="27">
        <v>46241.5625</v>
      </c>
      <c r="O1862" s="27">
        <v>46241.708333333336</v>
      </c>
      <c r="P1862" s="24" t="s">
        <v>3164</v>
      </c>
      <c r="Q1862" s="24" t="s">
        <v>3165</v>
      </c>
      <c r="R1862" s="24" t="s">
        <v>149</v>
      </c>
      <c r="T1862" s="24" t="s">
        <v>54</v>
      </c>
      <c r="U1862" s="24" t="s">
        <v>580</v>
      </c>
      <c r="V1862" s="27">
        <v>46241.675694444442</v>
      </c>
      <c r="W1862" s="27">
        <v>46241.693055555559</v>
      </c>
      <c r="Z1862" s="24">
        <v>1</v>
      </c>
      <c r="AA1862" s="24" t="s">
        <v>60</v>
      </c>
      <c r="AB1862" s="24" t="b">
        <v>0</v>
      </c>
      <c r="AC1862" s="61"/>
    </row>
    <row r="1863" spans="2:29" ht="13.7">
      <c r="B1863" s="24" t="s">
        <v>49</v>
      </c>
      <c r="C1863" s="24" t="s">
        <v>64</v>
      </c>
      <c r="D1863" s="24" t="s">
        <v>76</v>
      </c>
      <c r="E1863" s="24">
        <v>210</v>
      </c>
      <c r="F1863" s="26">
        <v>46235</v>
      </c>
      <c r="G1863" s="24" t="s">
        <v>52</v>
      </c>
      <c r="H1863" s="24" t="s">
        <v>53</v>
      </c>
      <c r="I1863" s="24" t="s">
        <v>54</v>
      </c>
      <c r="J1863" s="24" t="s">
        <v>126</v>
      </c>
      <c r="K1863" s="24">
        <v>1</v>
      </c>
      <c r="L1863" s="24" t="s">
        <v>66</v>
      </c>
      <c r="M1863" s="26">
        <v>46241</v>
      </c>
      <c r="N1863" s="27">
        <v>46241.5625</v>
      </c>
      <c r="O1863" s="27">
        <v>46241.708333333336</v>
      </c>
      <c r="P1863" s="24" t="s">
        <v>3166</v>
      </c>
      <c r="Q1863" s="24" t="s">
        <v>3167</v>
      </c>
      <c r="R1863" s="24" t="s">
        <v>149</v>
      </c>
      <c r="T1863" s="24" t="s">
        <v>54</v>
      </c>
      <c r="U1863" s="24" t="s">
        <v>580</v>
      </c>
      <c r="V1863" s="27">
        <v>46241.638194444444</v>
      </c>
      <c r="W1863" s="27">
        <v>46241.661805555559</v>
      </c>
      <c r="Z1863" s="24">
        <v>1</v>
      </c>
      <c r="AA1863" s="24" t="s">
        <v>60</v>
      </c>
      <c r="AB1863" s="24" t="b">
        <v>0</v>
      </c>
      <c r="AC1863" s="61"/>
    </row>
    <row r="1864" spans="2:29" ht="13.7">
      <c r="B1864" s="24" t="s">
        <v>49</v>
      </c>
      <c r="C1864" s="24" t="s">
        <v>64</v>
      </c>
      <c r="D1864" s="24" t="s">
        <v>76</v>
      </c>
      <c r="E1864" s="24">
        <v>210</v>
      </c>
      <c r="F1864" s="26">
        <v>46235</v>
      </c>
      <c r="G1864" s="24" t="s">
        <v>52</v>
      </c>
      <c r="H1864" s="24" t="s">
        <v>53</v>
      </c>
      <c r="I1864" s="24" t="s">
        <v>54</v>
      </c>
      <c r="J1864" s="24" t="s">
        <v>126</v>
      </c>
      <c r="K1864" s="24">
        <v>1</v>
      </c>
      <c r="L1864" s="24" t="s">
        <v>66</v>
      </c>
      <c r="M1864" s="26">
        <v>46241</v>
      </c>
      <c r="N1864" s="27">
        <v>46241.5625</v>
      </c>
      <c r="O1864" s="27">
        <v>46241.708333333336</v>
      </c>
      <c r="P1864" s="24" t="s">
        <v>3168</v>
      </c>
      <c r="Q1864" s="24" t="s">
        <v>3169</v>
      </c>
      <c r="R1864" s="24" t="s">
        <v>190</v>
      </c>
      <c r="T1864" s="24" t="s">
        <v>54</v>
      </c>
      <c r="U1864" s="24" t="s">
        <v>580</v>
      </c>
      <c r="V1864" s="27">
        <v>46241.605555555558</v>
      </c>
      <c r="W1864" s="27">
        <v>46241.617361111108</v>
      </c>
      <c r="Z1864" s="24">
        <v>1</v>
      </c>
      <c r="AA1864" s="24" t="s">
        <v>60</v>
      </c>
      <c r="AB1864" s="24" t="b">
        <v>0</v>
      </c>
      <c r="AC1864" s="61"/>
    </row>
    <row r="1865" spans="2:29" ht="13.7">
      <c r="B1865" s="24" t="s">
        <v>49</v>
      </c>
      <c r="C1865" s="24" t="s">
        <v>64</v>
      </c>
      <c r="D1865" s="24" t="s">
        <v>76</v>
      </c>
      <c r="E1865" s="24">
        <v>210</v>
      </c>
      <c r="F1865" s="26">
        <v>46235</v>
      </c>
      <c r="G1865" s="24" t="s">
        <v>52</v>
      </c>
      <c r="H1865" s="24" t="s">
        <v>53</v>
      </c>
      <c r="I1865" s="24" t="s">
        <v>54</v>
      </c>
      <c r="J1865" s="24" t="s">
        <v>126</v>
      </c>
      <c r="K1865" s="24">
        <v>1</v>
      </c>
      <c r="L1865" s="24" t="s">
        <v>66</v>
      </c>
      <c r="M1865" s="26">
        <v>46241</v>
      </c>
      <c r="N1865" s="27">
        <v>46241.5625</v>
      </c>
      <c r="O1865" s="27">
        <v>46241.708333333336</v>
      </c>
      <c r="P1865" s="24" t="s">
        <v>3170</v>
      </c>
      <c r="Q1865" s="24" t="s">
        <v>3171</v>
      </c>
      <c r="R1865" s="24" t="s">
        <v>190</v>
      </c>
      <c r="T1865" s="24" t="s">
        <v>54</v>
      </c>
      <c r="U1865" s="24" t="s">
        <v>580</v>
      </c>
      <c r="V1865" s="27">
        <v>46241.563888888886</v>
      </c>
      <c r="W1865" s="27">
        <v>46241.587500000001</v>
      </c>
      <c r="Z1865" s="24">
        <v>1</v>
      </c>
      <c r="AA1865" s="24" t="s">
        <v>60</v>
      </c>
      <c r="AB1865" s="24" t="b">
        <v>0</v>
      </c>
      <c r="AC1865" s="61"/>
    </row>
    <row r="1866" spans="2:29" ht="13.7">
      <c r="B1866" s="24" t="s">
        <v>49</v>
      </c>
      <c r="C1866" s="24" t="s">
        <v>64</v>
      </c>
      <c r="D1866" s="24" t="s">
        <v>76</v>
      </c>
      <c r="E1866" s="24">
        <v>210</v>
      </c>
      <c r="F1866" s="26">
        <v>46235</v>
      </c>
      <c r="G1866" s="24" t="s">
        <v>52</v>
      </c>
      <c r="H1866" s="24" t="s">
        <v>53</v>
      </c>
      <c r="I1866" s="24" t="s">
        <v>62</v>
      </c>
      <c r="J1866" s="24" t="s">
        <v>125</v>
      </c>
      <c r="K1866" s="24">
        <v>1</v>
      </c>
      <c r="L1866" s="24" t="s">
        <v>66</v>
      </c>
      <c r="M1866" s="26">
        <v>46255</v>
      </c>
      <c r="N1866" s="27">
        <v>46255.354166666664</v>
      </c>
      <c r="O1866" s="27">
        <v>46255.5</v>
      </c>
      <c r="V1866" s="27"/>
      <c r="W1866" s="27"/>
      <c r="X1866" s="24">
        <v>4</v>
      </c>
      <c r="Y1866" s="24">
        <v>0</v>
      </c>
      <c r="Z1866" s="24">
        <v>4</v>
      </c>
      <c r="AA1866" s="24" t="s">
        <v>60</v>
      </c>
      <c r="AB1866" s="24" t="b">
        <v>0</v>
      </c>
      <c r="AC1866" s="61">
        <v>0</v>
      </c>
    </row>
    <row r="1867" spans="2:29" ht="13.7">
      <c r="B1867" s="24" t="s">
        <v>49</v>
      </c>
      <c r="C1867" s="24" t="s">
        <v>64</v>
      </c>
      <c r="D1867" s="24" t="s">
        <v>76</v>
      </c>
      <c r="E1867" s="24">
        <v>210</v>
      </c>
      <c r="F1867" s="26">
        <v>46235</v>
      </c>
      <c r="G1867" s="24" t="s">
        <v>52</v>
      </c>
      <c r="H1867" s="24" t="s">
        <v>53</v>
      </c>
      <c r="I1867" s="24" t="s">
        <v>62</v>
      </c>
      <c r="J1867" s="24" t="s">
        <v>126</v>
      </c>
      <c r="K1867" s="24">
        <v>1</v>
      </c>
      <c r="L1867" s="24" t="s">
        <v>66</v>
      </c>
      <c r="M1867" s="26">
        <v>46255</v>
      </c>
      <c r="N1867" s="27">
        <v>46255.354166666664</v>
      </c>
      <c r="O1867" s="27">
        <v>46255.5</v>
      </c>
      <c r="P1867" s="24" t="s">
        <v>3172</v>
      </c>
      <c r="Q1867" s="24" t="s">
        <v>3173</v>
      </c>
      <c r="R1867" s="24" t="s">
        <v>253</v>
      </c>
      <c r="T1867" s="24" t="s">
        <v>62</v>
      </c>
      <c r="U1867" s="24" t="s">
        <v>497</v>
      </c>
      <c r="V1867" s="27">
        <v>46255.470833333333</v>
      </c>
      <c r="W1867" s="27">
        <v>46255.493055555555</v>
      </c>
      <c r="Z1867" s="24">
        <v>1</v>
      </c>
      <c r="AA1867" s="24" t="s">
        <v>60</v>
      </c>
      <c r="AB1867" s="24" t="b">
        <v>0</v>
      </c>
      <c r="AC1867" s="61"/>
    </row>
    <row r="1868" spans="2:29" ht="13.7">
      <c r="B1868" s="24" t="s">
        <v>49</v>
      </c>
      <c r="C1868" s="24" t="s">
        <v>64</v>
      </c>
      <c r="D1868" s="24" t="s">
        <v>76</v>
      </c>
      <c r="E1868" s="24">
        <v>210</v>
      </c>
      <c r="F1868" s="26">
        <v>46235</v>
      </c>
      <c r="G1868" s="24" t="s">
        <v>52</v>
      </c>
      <c r="H1868" s="24" t="s">
        <v>53</v>
      </c>
      <c r="I1868" s="24" t="s">
        <v>62</v>
      </c>
      <c r="J1868" s="24" t="s">
        <v>126</v>
      </c>
      <c r="K1868" s="24">
        <v>1</v>
      </c>
      <c r="L1868" s="24" t="s">
        <v>66</v>
      </c>
      <c r="M1868" s="26">
        <v>46255</v>
      </c>
      <c r="N1868" s="27">
        <v>46255.354166666664</v>
      </c>
      <c r="O1868" s="27">
        <v>46255.5</v>
      </c>
      <c r="P1868" s="24" t="s">
        <v>3174</v>
      </c>
      <c r="Q1868" s="24" t="s">
        <v>3175</v>
      </c>
      <c r="R1868" s="24" t="s">
        <v>328</v>
      </c>
      <c r="S1868" s="24" t="s">
        <v>213</v>
      </c>
      <c r="T1868" s="24" t="s">
        <v>62</v>
      </c>
      <c r="U1868" s="24" t="s">
        <v>497</v>
      </c>
      <c r="V1868" s="27">
        <v>46255.430555555555</v>
      </c>
      <c r="W1868" s="27">
        <v>46255.454861111109</v>
      </c>
      <c r="Z1868" s="24">
        <v>1</v>
      </c>
      <c r="AA1868" s="24" t="s">
        <v>60</v>
      </c>
      <c r="AB1868" s="24" t="b">
        <v>0</v>
      </c>
      <c r="AC1868" s="61"/>
    </row>
    <row r="1869" spans="2:29" ht="13.7">
      <c r="B1869" s="24" t="s">
        <v>49</v>
      </c>
      <c r="C1869" s="24" t="s">
        <v>64</v>
      </c>
      <c r="D1869" s="24" t="s">
        <v>76</v>
      </c>
      <c r="E1869" s="24">
        <v>210</v>
      </c>
      <c r="F1869" s="26">
        <v>46235</v>
      </c>
      <c r="G1869" s="24" t="s">
        <v>52</v>
      </c>
      <c r="H1869" s="24" t="s">
        <v>53</v>
      </c>
      <c r="I1869" s="24" t="s">
        <v>62</v>
      </c>
      <c r="J1869" s="24" t="s">
        <v>126</v>
      </c>
      <c r="K1869" s="24">
        <v>1</v>
      </c>
      <c r="L1869" s="24" t="s">
        <v>66</v>
      </c>
      <c r="M1869" s="26">
        <v>46255</v>
      </c>
      <c r="N1869" s="27">
        <v>46255.354166666664</v>
      </c>
      <c r="O1869" s="27">
        <v>46255.5</v>
      </c>
      <c r="P1869" s="24" t="s">
        <v>3176</v>
      </c>
      <c r="Q1869" s="24" t="s">
        <v>3177</v>
      </c>
      <c r="R1869" s="24" t="s">
        <v>323</v>
      </c>
      <c r="T1869" s="24" t="s">
        <v>62</v>
      </c>
      <c r="U1869" s="24" t="s">
        <v>497</v>
      </c>
      <c r="V1869" s="27">
        <v>46255.397916666669</v>
      </c>
      <c r="W1869" s="27">
        <v>46255.417361111111</v>
      </c>
      <c r="Z1869" s="24">
        <v>1</v>
      </c>
      <c r="AA1869" s="24" t="s">
        <v>60</v>
      </c>
      <c r="AB1869" s="24" t="b">
        <v>0</v>
      </c>
      <c r="AC1869" s="61"/>
    </row>
    <row r="1870" spans="2:29" ht="13.7">
      <c r="B1870" s="24" t="s">
        <v>49</v>
      </c>
      <c r="C1870" s="24" t="s">
        <v>64</v>
      </c>
      <c r="D1870" s="24" t="s">
        <v>76</v>
      </c>
      <c r="E1870" s="24">
        <v>210</v>
      </c>
      <c r="F1870" s="26">
        <v>46235</v>
      </c>
      <c r="G1870" s="24" t="s">
        <v>52</v>
      </c>
      <c r="H1870" s="24" t="s">
        <v>53</v>
      </c>
      <c r="I1870" s="24" t="s">
        <v>62</v>
      </c>
      <c r="J1870" s="24" t="s">
        <v>126</v>
      </c>
      <c r="K1870" s="24">
        <v>1</v>
      </c>
      <c r="L1870" s="24" t="s">
        <v>66</v>
      </c>
      <c r="M1870" s="26">
        <v>46255</v>
      </c>
      <c r="N1870" s="27">
        <v>46255.354166666664</v>
      </c>
      <c r="O1870" s="27">
        <v>46255.5</v>
      </c>
      <c r="P1870" s="24" t="s">
        <v>3178</v>
      </c>
      <c r="Q1870" s="24" t="s">
        <v>3179</v>
      </c>
      <c r="R1870" s="24" t="s">
        <v>249</v>
      </c>
      <c r="T1870" s="24" t="s">
        <v>62</v>
      </c>
      <c r="U1870" s="24" t="s">
        <v>497</v>
      </c>
      <c r="V1870" s="27">
        <v>46255.35833333333</v>
      </c>
      <c r="W1870" s="27">
        <v>46255.381249999999</v>
      </c>
      <c r="Z1870" s="24">
        <v>1</v>
      </c>
      <c r="AA1870" s="24" t="s">
        <v>60</v>
      </c>
      <c r="AB1870" s="24" t="b">
        <v>0</v>
      </c>
      <c r="AC1870" s="61"/>
    </row>
    <row r="1871" spans="2:29" ht="13.7">
      <c r="B1871" s="24" t="s">
        <v>49</v>
      </c>
      <c r="C1871" s="24" t="s">
        <v>64</v>
      </c>
      <c r="D1871" s="24" t="s">
        <v>76</v>
      </c>
      <c r="E1871" s="24">
        <v>210</v>
      </c>
      <c r="F1871" s="26">
        <v>46235</v>
      </c>
      <c r="G1871" s="24" t="s">
        <v>52</v>
      </c>
      <c r="H1871" s="24" t="s">
        <v>53</v>
      </c>
      <c r="I1871" s="24" t="s">
        <v>67</v>
      </c>
      <c r="J1871" s="24" t="s">
        <v>125</v>
      </c>
      <c r="K1871" s="24">
        <v>1</v>
      </c>
      <c r="L1871" s="24" t="s">
        <v>66</v>
      </c>
      <c r="M1871" s="26">
        <v>46264</v>
      </c>
      <c r="N1871" s="27">
        <v>46264.541666666664</v>
      </c>
      <c r="O1871" s="27">
        <v>46264.6875</v>
      </c>
      <c r="V1871" s="27"/>
      <c r="W1871" s="27"/>
      <c r="X1871" s="24">
        <v>4</v>
      </c>
      <c r="Y1871" s="24">
        <v>0</v>
      </c>
      <c r="Z1871" s="24">
        <v>4</v>
      </c>
      <c r="AA1871" s="24" t="s">
        <v>60</v>
      </c>
      <c r="AB1871" s="24" t="b">
        <v>0</v>
      </c>
      <c r="AC1871" s="61">
        <v>0</v>
      </c>
    </row>
    <row r="1872" spans="2:29" ht="13.7">
      <c r="B1872" s="24" t="s">
        <v>49</v>
      </c>
      <c r="C1872" s="24" t="s">
        <v>64</v>
      </c>
      <c r="D1872" s="24" t="s">
        <v>76</v>
      </c>
      <c r="E1872" s="24">
        <v>210</v>
      </c>
      <c r="F1872" s="26">
        <v>46235</v>
      </c>
      <c r="G1872" s="24" t="s">
        <v>52</v>
      </c>
      <c r="H1872" s="24" t="s">
        <v>53</v>
      </c>
      <c r="I1872" s="24" t="s">
        <v>67</v>
      </c>
      <c r="J1872" s="24" t="s">
        <v>126</v>
      </c>
      <c r="K1872" s="24">
        <v>1</v>
      </c>
      <c r="L1872" s="24" t="s">
        <v>66</v>
      </c>
      <c r="M1872" s="26">
        <v>46264</v>
      </c>
      <c r="N1872" s="27">
        <v>46264.541666666664</v>
      </c>
      <c r="O1872" s="27">
        <v>46264.6875</v>
      </c>
      <c r="P1872" s="24" t="s">
        <v>3180</v>
      </c>
      <c r="Q1872" s="24" t="s">
        <v>3181</v>
      </c>
      <c r="R1872" s="24" t="s">
        <v>605</v>
      </c>
      <c r="S1872" s="24" t="s">
        <v>156</v>
      </c>
      <c r="T1872" s="24" t="s">
        <v>67</v>
      </c>
      <c r="U1872" s="24" t="s">
        <v>341</v>
      </c>
      <c r="V1872" s="27">
        <v>46264.586111111108</v>
      </c>
      <c r="W1872" s="27">
        <v>46264.601388888892</v>
      </c>
      <c r="Z1872" s="24">
        <v>1</v>
      </c>
      <c r="AA1872" s="24" t="s">
        <v>60</v>
      </c>
      <c r="AB1872" s="24" t="b">
        <v>0</v>
      </c>
      <c r="AC1872" s="61"/>
    </row>
    <row r="1873" spans="2:29" ht="13.7">
      <c r="B1873" s="24" t="s">
        <v>49</v>
      </c>
      <c r="C1873" s="24" t="s">
        <v>64</v>
      </c>
      <c r="D1873" s="24" t="s">
        <v>76</v>
      </c>
      <c r="E1873" s="24">
        <v>210</v>
      </c>
      <c r="F1873" s="26">
        <v>46235</v>
      </c>
      <c r="G1873" s="24" t="s">
        <v>52</v>
      </c>
      <c r="H1873" s="24" t="s">
        <v>53</v>
      </c>
      <c r="I1873" s="24" t="s">
        <v>67</v>
      </c>
      <c r="J1873" s="24" t="s">
        <v>126</v>
      </c>
      <c r="K1873" s="24">
        <v>1</v>
      </c>
      <c r="L1873" s="24" t="s">
        <v>66</v>
      </c>
      <c r="M1873" s="26">
        <v>46264</v>
      </c>
      <c r="N1873" s="27">
        <v>46264.541666666664</v>
      </c>
      <c r="O1873" s="27">
        <v>46264.6875</v>
      </c>
      <c r="P1873" s="24" t="s">
        <v>3182</v>
      </c>
      <c r="Q1873" s="24" t="s">
        <v>3183</v>
      </c>
      <c r="R1873" s="24" t="s">
        <v>608</v>
      </c>
      <c r="T1873" s="24" t="s">
        <v>67</v>
      </c>
      <c r="U1873" s="24" t="s">
        <v>341</v>
      </c>
      <c r="V1873" s="27">
        <v>46264.651388888888</v>
      </c>
      <c r="W1873" s="27">
        <v>46264.668055555558</v>
      </c>
      <c r="Z1873" s="24">
        <v>1</v>
      </c>
      <c r="AA1873" s="24" t="s">
        <v>60</v>
      </c>
      <c r="AB1873" s="24" t="b">
        <v>0</v>
      </c>
      <c r="AC1873" s="61"/>
    </row>
    <row r="1874" spans="2:29" ht="13.7">
      <c r="B1874" s="24" t="s">
        <v>49</v>
      </c>
      <c r="C1874" s="24" t="s">
        <v>64</v>
      </c>
      <c r="D1874" s="24" t="s">
        <v>76</v>
      </c>
      <c r="E1874" s="24">
        <v>210</v>
      </c>
      <c r="F1874" s="26">
        <v>46235</v>
      </c>
      <c r="G1874" s="24" t="s">
        <v>52</v>
      </c>
      <c r="H1874" s="24" t="s">
        <v>53</v>
      </c>
      <c r="I1874" s="24" t="s">
        <v>67</v>
      </c>
      <c r="J1874" s="24" t="s">
        <v>126</v>
      </c>
      <c r="K1874" s="24">
        <v>1</v>
      </c>
      <c r="L1874" s="24" t="s">
        <v>66</v>
      </c>
      <c r="M1874" s="26">
        <v>46264</v>
      </c>
      <c r="N1874" s="27">
        <v>46264.541666666664</v>
      </c>
      <c r="O1874" s="27">
        <v>46264.6875</v>
      </c>
      <c r="P1874" s="24" t="s">
        <v>3184</v>
      </c>
      <c r="Q1874" s="24" t="s">
        <v>3185</v>
      </c>
      <c r="R1874" s="24" t="s">
        <v>687</v>
      </c>
      <c r="T1874" s="24" t="s">
        <v>67</v>
      </c>
      <c r="U1874" s="24" t="s">
        <v>341</v>
      </c>
      <c r="V1874" s="27">
        <v>46264.544444444444</v>
      </c>
      <c r="W1874" s="27">
        <v>46264.55972222222</v>
      </c>
      <c r="Z1874" s="24">
        <v>1</v>
      </c>
      <c r="AA1874" s="24" t="s">
        <v>60</v>
      </c>
      <c r="AB1874" s="24" t="b">
        <v>0</v>
      </c>
      <c r="AC1874" s="61"/>
    </row>
    <row r="1875" spans="2:29" ht="13.7">
      <c r="B1875" s="24" t="s">
        <v>49</v>
      </c>
      <c r="C1875" s="24" t="s">
        <v>64</v>
      </c>
      <c r="D1875" s="24" t="s">
        <v>76</v>
      </c>
      <c r="E1875" s="24">
        <v>210</v>
      </c>
      <c r="F1875" s="26">
        <v>46235</v>
      </c>
      <c r="G1875" s="24" t="s">
        <v>52</v>
      </c>
      <c r="H1875" s="24" t="s">
        <v>53</v>
      </c>
      <c r="I1875" s="24" t="s">
        <v>67</v>
      </c>
      <c r="J1875" s="24" t="s">
        <v>126</v>
      </c>
      <c r="K1875" s="24">
        <v>1</v>
      </c>
      <c r="L1875" s="24" t="s">
        <v>66</v>
      </c>
      <c r="M1875" s="26">
        <v>46264</v>
      </c>
      <c r="N1875" s="27">
        <v>46264.541666666664</v>
      </c>
      <c r="O1875" s="27">
        <v>46264.6875</v>
      </c>
      <c r="P1875" s="24" t="s">
        <v>3186</v>
      </c>
      <c r="Q1875" s="24" t="s">
        <v>3187</v>
      </c>
      <c r="R1875" s="24" t="s">
        <v>605</v>
      </c>
      <c r="T1875" s="24" t="s">
        <v>67</v>
      </c>
      <c r="U1875" s="24" t="s">
        <v>341</v>
      </c>
      <c r="V1875" s="27">
        <v>46264.616666666669</v>
      </c>
      <c r="W1875" s="27">
        <v>46264.628472222219</v>
      </c>
      <c r="Z1875" s="24">
        <v>1</v>
      </c>
      <c r="AA1875" s="24" t="s">
        <v>60</v>
      </c>
      <c r="AB1875" s="24" t="b">
        <v>0</v>
      </c>
      <c r="AC1875" s="61"/>
    </row>
    <row r="1876" spans="2:29" ht="13.7">
      <c r="B1876" s="24" t="s">
        <v>49</v>
      </c>
      <c r="C1876" s="24" t="s">
        <v>64</v>
      </c>
      <c r="D1876" s="24" t="s">
        <v>76</v>
      </c>
      <c r="E1876" s="24">
        <v>240</v>
      </c>
      <c r="F1876" s="26">
        <v>46174</v>
      </c>
      <c r="G1876" s="24" t="s">
        <v>52</v>
      </c>
      <c r="H1876" s="24" t="s">
        <v>53</v>
      </c>
      <c r="I1876" s="24" t="s">
        <v>59</v>
      </c>
      <c r="J1876" s="24" t="s">
        <v>125</v>
      </c>
      <c r="K1876" s="24">
        <v>1</v>
      </c>
      <c r="L1876" s="24" t="s">
        <v>66</v>
      </c>
      <c r="M1876" s="26">
        <v>46176</v>
      </c>
      <c r="N1876" s="27">
        <v>46176.5625</v>
      </c>
      <c r="O1876" s="27">
        <v>46176.729166666664</v>
      </c>
      <c r="V1876" s="27"/>
      <c r="W1876" s="27"/>
      <c r="X1876" s="24">
        <v>4</v>
      </c>
      <c r="Y1876" s="24">
        <v>0</v>
      </c>
      <c r="Z1876" s="24">
        <v>4</v>
      </c>
      <c r="AA1876" s="24" t="s">
        <v>56</v>
      </c>
      <c r="AB1876" s="24" t="b">
        <v>0</v>
      </c>
      <c r="AC1876" s="61">
        <v>0</v>
      </c>
    </row>
    <row r="1877" spans="2:29" ht="13.7">
      <c r="B1877" s="24" t="s">
        <v>49</v>
      </c>
      <c r="C1877" s="24" t="s">
        <v>64</v>
      </c>
      <c r="D1877" s="24" t="s">
        <v>76</v>
      </c>
      <c r="E1877" s="24">
        <v>240</v>
      </c>
      <c r="F1877" s="26">
        <v>46174</v>
      </c>
      <c r="G1877" s="24" t="s">
        <v>52</v>
      </c>
      <c r="H1877" s="24" t="s">
        <v>53</v>
      </c>
      <c r="I1877" s="24" t="s">
        <v>59</v>
      </c>
      <c r="J1877" s="24" t="s">
        <v>126</v>
      </c>
      <c r="K1877" s="24">
        <v>1</v>
      </c>
      <c r="L1877" s="24" t="s">
        <v>66</v>
      </c>
      <c r="M1877" s="26">
        <v>46176</v>
      </c>
      <c r="N1877" s="27">
        <v>46176.5625</v>
      </c>
      <c r="O1877" s="27">
        <v>46176.729166666664</v>
      </c>
      <c r="P1877" s="24" t="s">
        <v>3188</v>
      </c>
      <c r="Q1877" s="24" t="s">
        <v>3189</v>
      </c>
      <c r="R1877" s="24" t="s">
        <v>217</v>
      </c>
      <c r="T1877" s="24" t="s">
        <v>59</v>
      </c>
      <c r="U1877" s="24" t="s">
        <v>202</v>
      </c>
      <c r="V1877" s="27">
        <v>46176.694444444445</v>
      </c>
      <c r="W1877" s="27">
        <v>46176.715277777781</v>
      </c>
      <c r="Z1877" s="24">
        <v>1</v>
      </c>
      <c r="AA1877" s="24" t="s">
        <v>56</v>
      </c>
      <c r="AB1877" s="24" t="b">
        <v>0</v>
      </c>
      <c r="AC1877" s="61"/>
    </row>
    <row r="1878" spans="2:29" ht="13.7">
      <c r="B1878" s="24" t="s">
        <v>49</v>
      </c>
      <c r="C1878" s="24" t="s">
        <v>64</v>
      </c>
      <c r="D1878" s="24" t="s">
        <v>76</v>
      </c>
      <c r="E1878" s="24">
        <v>240</v>
      </c>
      <c r="F1878" s="26">
        <v>46174</v>
      </c>
      <c r="G1878" s="24" t="s">
        <v>52</v>
      </c>
      <c r="H1878" s="24" t="s">
        <v>53</v>
      </c>
      <c r="I1878" s="24" t="s">
        <v>59</v>
      </c>
      <c r="J1878" s="24" t="s">
        <v>126</v>
      </c>
      <c r="K1878" s="24">
        <v>1</v>
      </c>
      <c r="L1878" s="24" t="s">
        <v>66</v>
      </c>
      <c r="M1878" s="26">
        <v>46176</v>
      </c>
      <c r="N1878" s="27">
        <v>46176.5625</v>
      </c>
      <c r="O1878" s="27">
        <v>46176.729166666664</v>
      </c>
      <c r="P1878" s="24" t="s">
        <v>3190</v>
      </c>
      <c r="Q1878" s="24" t="s">
        <v>3191</v>
      </c>
      <c r="R1878" s="24" t="s">
        <v>217</v>
      </c>
      <c r="S1878" s="24" t="s">
        <v>156</v>
      </c>
      <c r="T1878" s="24" t="s">
        <v>59</v>
      </c>
      <c r="U1878" s="24" t="s">
        <v>202</v>
      </c>
      <c r="V1878" s="27">
        <v>46176.650694444441</v>
      </c>
      <c r="W1878" s="27">
        <v>46176.672222222223</v>
      </c>
      <c r="Z1878" s="24">
        <v>1</v>
      </c>
      <c r="AA1878" s="24" t="s">
        <v>56</v>
      </c>
      <c r="AB1878" s="24" t="b">
        <v>0</v>
      </c>
      <c r="AC1878" s="61"/>
    </row>
    <row r="1879" spans="2:29" ht="13.7">
      <c r="B1879" s="24" t="s">
        <v>49</v>
      </c>
      <c r="C1879" s="24" t="s">
        <v>64</v>
      </c>
      <c r="D1879" s="24" t="s">
        <v>76</v>
      </c>
      <c r="E1879" s="24">
        <v>240</v>
      </c>
      <c r="F1879" s="26">
        <v>46174</v>
      </c>
      <c r="G1879" s="24" t="s">
        <v>52</v>
      </c>
      <c r="H1879" s="24" t="s">
        <v>53</v>
      </c>
      <c r="I1879" s="24" t="s">
        <v>59</v>
      </c>
      <c r="J1879" s="24" t="s">
        <v>126</v>
      </c>
      <c r="K1879" s="24">
        <v>1</v>
      </c>
      <c r="L1879" s="24" t="s">
        <v>66</v>
      </c>
      <c r="M1879" s="26">
        <v>46176</v>
      </c>
      <c r="N1879" s="27">
        <v>46176.5625</v>
      </c>
      <c r="O1879" s="27">
        <v>46176.729166666664</v>
      </c>
      <c r="P1879" s="24" t="s">
        <v>3192</v>
      </c>
      <c r="Q1879" s="24" t="s">
        <v>3193</v>
      </c>
      <c r="R1879" s="24" t="s">
        <v>281</v>
      </c>
      <c r="S1879" s="24" t="s">
        <v>156</v>
      </c>
      <c r="T1879" s="24" t="s">
        <v>59</v>
      </c>
      <c r="U1879" s="24" t="s">
        <v>202</v>
      </c>
      <c r="V1879" s="27">
        <v>46176.607638888891</v>
      </c>
      <c r="W1879" s="27">
        <v>46176.631249999999</v>
      </c>
      <c r="Z1879" s="24">
        <v>1</v>
      </c>
      <c r="AA1879" s="24" t="s">
        <v>56</v>
      </c>
      <c r="AB1879" s="24" t="b">
        <v>0</v>
      </c>
      <c r="AC1879" s="61"/>
    </row>
    <row r="1880" spans="2:29" ht="13.7">
      <c r="B1880" s="24" t="s">
        <v>49</v>
      </c>
      <c r="C1880" s="24" t="s">
        <v>64</v>
      </c>
      <c r="D1880" s="24" t="s">
        <v>76</v>
      </c>
      <c r="E1880" s="24">
        <v>240</v>
      </c>
      <c r="F1880" s="26">
        <v>46174</v>
      </c>
      <c r="G1880" s="24" t="s">
        <v>52</v>
      </c>
      <c r="H1880" s="24" t="s">
        <v>53</v>
      </c>
      <c r="I1880" s="24" t="s">
        <v>59</v>
      </c>
      <c r="J1880" s="24" t="s">
        <v>126</v>
      </c>
      <c r="K1880" s="24">
        <v>1</v>
      </c>
      <c r="L1880" s="24" t="s">
        <v>66</v>
      </c>
      <c r="M1880" s="26">
        <v>46176</v>
      </c>
      <c r="N1880" s="27">
        <v>46176.5625</v>
      </c>
      <c r="O1880" s="27">
        <v>46176.729166666664</v>
      </c>
      <c r="P1880" s="24" t="s">
        <v>3194</v>
      </c>
      <c r="Q1880" s="24" t="s">
        <v>3195</v>
      </c>
      <c r="R1880" s="24" t="s">
        <v>217</v>
      </c>
      <c r="T1880" s="24" t="s">
        <v>59</v>
      </c>
      <c r="U1880" s="24" t="s">
        <v>202</v>
      </c>
      <c r="V1880" s="27">
        <v>46176.56527777778</v>
      </c>
      <c r="W1880" s="27">
        <v>46176.585416666669</v>
      </c>
      <c r="Z1880" s="24">
        <v>1</v>
      </c>
      <c r="AA1880" s="24" t="s">
        <v>56</v>
      </c>
      <c r="AB1880" s="24" t="b">
        <v>0</v>
      </c>
      <c r="AC1880" s="61"/>
    </row>
    <row r="1881" spans="2:29" ht="13.7">
      <c r="B1881" s="24" t="s">
        <v>49</v>
      </c>
      <c r="C1881" s="24" t="s">
        <v>64</v>
      </c>
      <c r="D1881" s="24" t="s">
        <v>76</v>
      </c>
      <c r="E1881" s="24">
        <v>240</v>
      </c>
      <c r="F1881" s="26">
        <v>46174</v>
      </c>
      <c r="G1881" s="24" t="s">
        <v>52</v>
      </c>
      <c r="H1881" s="24" t="s">
        <v>53</v>
      </c>
      <c r="I1881" s="24" t="s">
        <v>68</v>
      </c>
      <c r="J1881" s="24" t="s">
        <v>125</v>
      </c>
      <c r="K1881" s="24">
        <v>1</v>
      </c>
      <c r="L1881" s="24" t="s">
        <v>66</v>
      </c>
      <c r="M1881" s="26">
        <v>46197</v>
      </c>
      <c r="N1881" s="27">
        <v>46197.375</v>
      </c>
      <c r="O1881" s="27">
        <v>46197.541666666664</v>
      </c>
      <c r="V1881" s="27"/>
      <c r="W1881" s="27"/>
      <c r="X1881" s="24">
        <v>4</v>
      </c>
      <c r="Y1881" s="24">
        <v>0</v>
      </c>
      <c r="Z1881" s="24">
        <v>4</v>
      </c>
      <c r="AA1881" s="24" t="s">
        <v>56</v>
      </c>
      <c r="AB1881" s="24" t="b">
        <v>0</v>
      </c>
      <c r="AC1881" s="61">
        <v>0</v>
      </c>
    </row>
    <row r="1882" spans="2:29" ht="13.7">
      <c r="B1882" s="24" t="s">
        <v>49</v>
      </c>
      <c r="C1882" s="24" t="s">
        <v>64</v>
      </c>
      <c r="D1882" s="24" t="s">
        <v>76</v>
      </c>
      <c r="E1882" s="24">
        <v>240</v>
      </c>
      <c r="F1882" s="26">
        <v>46174</v>
      </c>
      <c r="G1882" s="24" t="s">
        <v>52</v>
      </c>
      <c r="H1882" s="24" t="s">
        <v>53</v>
      </c>
      <c r="I1882" s="24" t="s">
        <v>68</v>
      </c>
      <c r="J1882" s="24" t="s">
        <v>126</v>
      </c>
      <c r="K1882" s="24">
        <v>1</v>
      </c>
      <c r="L1882" s="24" t="s">
        <v>66</v>
      </c>
      <c r="M1882" s="26">
        <v>46197</v>
      </c>
      <c r="N1882" s="27">
        <v>46197.375</v>
      </c>
      <c r="O1882" s="27">
        <v>46197.541666666664</v>
      </c>
      <c r="P1882" s="24" t="s">
        <v>3196</v>
      </c>
      <c r="Q1882" s="24" t="s">
        <v>3197</v>
      </c>
      <c r="R1882" s="24" t="s">
        <v>749</v>
      </c>
      <c r="T1882" s="24" t="s">
        <v>68</v>
      </c>
      <c r="U1882" s="24" t="s">
        <v>1021</v>
      </c>
      <c r="V1882" s="27">
        <v>46197.504166666666</v>
      </c>
      <c r="W1882" s="27">
        <v>46197.523611111108</v>
      </c>
      <c r="Z1882" s="24">
        <v>1</v>
      </c>
      <c r="AA1882" s="24" t="s">
        <v>56</v>
      </c>
      <c r="AB1882" s="24" t="b">
        <v>0</v>
      </c>
      <c r="AC1882" s="61"/>
    </row>
    <row r="1883" spans="2:29" ht="13.7">
      <c r="B1883" s="24" t="s">
        <v>49</v>
      </c>
      <c r="C1883" s="24" t="s">
        <v>64</v>
      </c>
      <c r="D1883" s="24" t="s">
        <v>76</v>
      </c>
      <c r="E1883" s="24">
        <v>240</v>
      </c>
      <c r="F1883" s="26">
        <v>46174</v>
      </c>
      <c r="G1883" s="24" t="s">
        <v>52</v>
      </c>
      <c r="H1883" s="24" t="s">
        <v>53</v>
      </c>
      <c r="I1883" s="24" t="s">
        <v>68</v>
      </c>
      <c r="J1883" s="24" t="s">
        <v>126</v>
      </c>
      <c r="K1883" s="24">
        <v>1</v>
      </c>
      <c r="L1883" s="24" t="s">
        <v>66</v>
      </c>
      <c r="M1883" s="26">
        <v>46197</v>
      </c>
      <c r="N1883" s="27">
        <v>46197.375</v>
      </c>
      <c r="O1883" s="27">
        <v>46197.541666666664</v>
      </c>
      <c r="P1883" s="24" t="s">
        <v>3198</v>
      </c>
      <c r="Q1883" s="24" t="s">
        <v>3199</v>
      </c>
      <c r="R1883" s="24" t="s">
        <v>636</v>
      </c>
      <c r="T1883" s="24" t="s">
        <v>68</v>
      </c>
      <c r="U1883" s="24" t="s">
        <v>1021</v>
      </c>
      <c r="V1883" s="27">
        <v>46197.418055555558</v>
      </c>
      <c r="W1883" s="27">
        <v>46197.439583333333</v>
      </c>
      <c r="Z1883" s="24">
        <v>1</v>
      </c>
      <c r="AA1883" s="24" t="s">
        <v>56</v>
      </c>
      <c r="AB1883" s="24" t="b">
        <v>0</v>
      </c>
      <c r="AC1883" s="61"/>
    </row>
    <row r="1884" spans="2:29" ht="13.7">
      <c r="B1884" s="24" t="s">
        <v>49</v>
      </c>
      <c r="C1884" s="24" t="s">
        <v>64</v>
      </c>
      <c r="D1884" s="24" t="s">
        <v>76</v>
      </c>
      <c r="E1884" s="24">
        <v>240</v>
      </c>
      <c r="F1884" s="26">
        <v>46174</v>
      </c>
      <c r="G1884" s="24" t="s">
        <v>52</v>
      </c>
      <c r="H1884" s="24" t="s">
        <v>53</v>
      </c>
      <c r="I1884" s="24" t="s">
        <v>68</v>
      </c>
      <c r="J1884" s="24" t="s">
        <v>126</v>
      </c>
      <c r="K1884" s="24">
        <v>1</v>
      </c>
      <c r="L1884" s="24" t="s">
        <v>66</v>
      </c>
      <c r="M1884" s="26">
        <v>46197</v>
      </c>
      <c r="N1884" s="27">
        <v>46197.375</v>
      </c>
      <c r="O1884" s="27">
        <v>46197.541666666664</v>
      </c>
      <c r="P1884" s="24" t="s">
        <v>3200</v>
      </c>
      <c r="Q1884" s="24" t="s">
        <v>3201</v>
      </c>
      <c r="R1884" s="24" t="s">
        <v>636</v>
      </c>
      <c r="T1884" s="24" t="s">
        <v>68</v>
      </c>
      <c r="U1884" s="24" t="s">
        <v>1021</v>
      </c>
      <c r="V1884" s="27">
        <v>46197.380555555559</v>
      </c>
      <c r="W1884" s="27">
        <v>46197.402777777781</v>
      </c>
      <c r="Z1884" s="24">
        <v>1</v>
      </c>
      <c r="AA1884" s="24" t="s">
        <v>56</v>
      </c>
      <c r="AB1884" s="24" t="b">
        <v>0</v>
      </c>
      <c r="AC1884" s="61"/>
    </row>
    <row r="1885" spans="2:29" ht="13.7">
      <c r="B1885" s="24" t="s">
        <v>49</v>
      </c>
      <c r="C1885" s="24" t="s">
        <v>64</v>
      </c>
      <c r="D1885" s="24" t="s">
        <v>76</v>
      </c>
      <c r="E1885" s="24">
        <v>240</v>
      </c>
      <c r="F1885" s="26">
        <v>46174</v>
      </c>
      <c r="G1885" s="24" t="s">
        <v>52</v>
      </c>
      <c r="H1885" s="24" t="s">
        <v>53</v>
      </c>
      <c r="I1885" s="24" t="s">
        <v>68</v>
      </c>
      <c r="J1885" s="24" t="s">
        <v>126</v>
      </c>
      <c r="K1885" s="24">
        <v>1</v>
      </c>
      <c r="L1885" s="24" t="s">
        <v>66</v>
      </c>
      <c r="M1885" s="26">
        <v>46197</v>
      </c>
      <c r="N1885" s="27">
        <v>46197.375</v>
      </c>
      <c r="O1885" s="27">
        <v>46197.541666666664</v>
      </c>
      <c r="P1885" s="24" t="s">
        <v>3202</v>
      </c>
      <c r="Q1885" s="24" t="s">
        <v>3203</v>
      </c>
      <c r="R1885" s="24" t="s">
        <v>633</v>
      </c>
      <c r="T1885" s="24" t="s">
        <v>68</v>
      </c>
      <c r="U1885" s="24" t="s">
        <v>1021</v>
      </c>
      <c r="V1885" s="27">
        <v>46197.460416666669</v>
      </c>
      <c r="W1885" s="27">
        <v>46197.480555555558</v>
      </c>
      <c r="Z1885" s="24">
        <v>1</v>
      </c>
      <c r="AA1885" s="24" t="s">
        <v>56</v>
      </c>
      <c r="AB1885" s="24" t="b">
        <v>0</v>
      </c>
      <c r="AC1885" s="61"/>
    </row>
    <row r="1886" spans="2:29" ht="13.7">
      <c r="B1886" s="24" t="s">
        <v>49</v>
      </c>
      <c r="C1886" s="24" t="s">
        <v>64</v>
      </c>
      <c r="D1886" s="24" t="s">
        <v>76</v>
      </c>
      <c r="E1886" s="24">
        <v>240</v>
      </c>
      <c r="F1886" s="26">
        <v>46174</v>
      </c>
      <c r="G1886" s="24" t="s">
        <v>52</v>
      </c>
      <c r="H1886" s="24" t="s">
        <v>53</v>
      </c>
      <c r="I1886" s="24" t="s">
        <v>54</v>
      </c>
      <c r="J1886" s="24" t="s">
        <v>125</v>
      </c>
      <c r="K1886" s="24">
        <v>1</v>
      </c>
      <c r="L1886" s="24" t="s">
        <v>66</v>
      </c>
      <c r="M1886" s="26">
        <v>46200</v>
      </c>
      <c r="N1886" s="27">
        <v>46200.541666666664</v>
      </c>
      <c r="O1886" s="27">
        <v>46200.708333333336</v>
      </c>
      <c r="V1886" s="27"/>
      <c r="W1886" s="27"/>
      <c r="X1886" s="24">
        <v>4</v>
      </c>
      <c r="Y1886" s="24">
        <v>0</v>
      </c>
      <c r="Z1886" s="24">
        <v>4</v>
      </c>
      <c r="AA1886" s="24" t="s">
        <v>56</v>
      </c>
      <c r="AB1886" s="24" t="b">
        <v>0</v>
      </c>
      <c r="AC1886" s="61">
        <v>0</v>
      </c>
    </row>
    <row r="1887" spans="2:29" ht="13.7">
      <c r="B1887" s="24" t="s">
        <v>49</v>
      </c>
      <c r="C1887" s="24" t="s">
        <v>64</v>
      </c>
      <c r="D1887" s="24" t="s">
        <v>76</v>
      </c>
      <c r="E1887" s="24">
        <v>240</v>
      </c>
      <c r="F1887" s="26">
        <v>46174</v>
      </c>
      <c r="G1887" s="24" t="s">
        <v>52</v>
      </c>
      <c r="H1887" s="24" t="s">
        <v>53</v>
      </c>
      <c r="I1887" s="24" t="s">
        <v>54</v>
      </c>
      <c r="J1887" s="24" t="s">
        <v>126</v>
      </c>
      <c r="K1887" s="24">
        <v>1</v>
      </c>
      <c r="L1887" s="24" t="s">
        <v>66</v>
      </c>
      <c r="M1887" s="26">
        <v>46200</v>
      </c>
      <c r="N1887" s="27">
        <v>46200.541666666664</v>
      </c>
      <c r="O1887" s="27">
        <v>46200.708333333336</v>
      </c>
      <c r="P1887" s="24" t="s">
        <v>3204</v>
      </c>
      <c r="Q1887" s="24" t="s">
        <v>3205</v>
      </c>
      <c r="R1887" s="24" t="s">
        <v>149</v>
      </c>
      <c r="T1887" s="24" t="s">
        <v>54</v>
      </c>
      <c r="U1887" s="24" t="s">
        <v>411</v>
      </c>
      <c r="V1887" s="27">
        <v>46200.54583333333</v>
      </c>
      <c r="W1887" s="27">
        <v>46200.569444444445</v>
      </c>
      <c r="Z1887" s="24">
        <v>1</v>
      </c>
      <c r="AA1887" s="24" t="s">
        <v>56</v>
      </c>
      <c r="AB1887" s="24" t="b">
        <v>0</v>
      </c>
      <c r="AC1887" s="61"/>
    </row>
    <row r="1888" spans="2:29" ht="13.7">
      <c r="B1888" s="24" t="s">
        <v>49</v>
      </c>
      <c r="C1888" s="24" t="s">
        <v>64</v>
      </c>
      <c r="D1888" s="24" t="s">
        <v>76</v>
      </c>
      <c r="E1888" s="24">
        <v>240</v>
      </c>
      <c r="F1888" s="26">
        <v>46174</v>
      </c>
      <c r="G1888" s="24" t="s">
        <v>52</v>
      </c>
      <c r="H1888" s="24" t="s">
        <v>53</v>
      </c>
      <c r="I1888" s="24" t="s">
        <v>54</v>
      </c>
      <c r="J1888" s="24" t="s">
        <v>126</v>
      </c>
      <c r="K1888" s="24">
        <v>1</v>
      </c>
      <c r="L1888" s="24" t="s">
        <v>66</v>
      </c>
      <c r="M1888" s="26">
        <v>46200</v>
      </c>
      <c r="N1888" s="27">
        <v>46200.541666666664</v>
      </c>
      <c r="O1888" s="27">
        <v>46200.708333333336</v>
      </c>
      <c r="P1888" s="24" t="s">
        <v>3206</v>
      </c>
      <c r="Q1888" s="24" t="s">
        <v>3207</v>
      </c>
      <c r="R1888" s="24" t="s">
        <v>190</v>
      </c>
      <c r="T1888" s="24" t="s">
        <v>54</v>
      </c>
      <c r="U1888" s="24" t="s">
        <v>411</v>
      </c>
      <c r="V1888" s="27">
        <v>46200.629166666666</v>
      </c>
      <c r="W1888" s="27">
        <v>46200.652083333334</v>
      </c>
      <c r="Z1888" s="24">
        <v>1</v>
      </c>
      <c r="AA1888" s="24" t="s">
        <v>56</v>
      </c>
      <c r="AB1888" s="24" t="b">
        <v>0</v>
      </c>
      <c r="AC1888" s="61"/>
    </row>
    <row r="1889" spans="2:29" ht="13.7">
      <c r="B1889" s="24" t="s">
        <v>49</v>
      </c>
      <c r="C1889" s="24" t="s">
        <v>64</v>
      </c>
      <c r="D1889" s="24" t="s">
        <v>76</v>
      </c>
      <c r="E1889" s="24">
        <v>240</v>
      </c>
      <c r="F1889" s="26">
        <v>46174</v>
      </c>
      <c r="G1889" s="24" t="s">
        <v>52</v>
      </c>
      <c r="H1889" s="24" t="s">
        <v>53</v>
      </c>
      <c r="I1889" s="24" t="s">
        <v>54</v>
      </c>
      <c r="J1889" s="24" t="s">
        <v>126</v>
      </c>
      <c r="K1889" s="24">
        <v>1</v>
      </c>
      <c r="L1889" s="24" t="s">
        <v>66</v>
      </c>
      <c r="M1889" s="26">
        <v>46200</v>
      </c>
      <c r="N1889" s="27">
        <v>46200.541666666664</v>
      </c>
      <c r="O1889" s="27">
        <v>46200.708333333336</v>
      </c>
      <c r="P1889" s="24" t="s">
        <v>3208</v>
      </c>
      <c r="Q1889" s="24" t="s">
        <v>3209</v>
      </c>
      <c r="R1889" s="24" t="s">
        <v>190</v>
      </c>
      <c r="T1889" s="24" t="s">
        <v>54</v>
      </c>
      <c r="U1889" s="24" t="s">
        <v>411</v>
      </c>
      <c r="V1889" s="27">
        <v>46200.67291666667</v>
      </c>
      <c r="W1889" s="27">
        <v>46200.699305555558</v>
      </c>
      <c r="Z1889" s="24">
        <v>1</v>
      </c>
      <c r="AA1889" s="24" t="s">
        <v>56</v>
      </c>
      <c r="AB1889" s="24" t="b">
        <v>0</v>
      </c>
      <c r="AC1889" s="61"/>
    </row>
    <row r="1890" spans="2:29" ht="13.7">
      <c r="B1890" s="24" t="s">
        <v>49</v>
      </c>
      <c r="C1890" s="24" t="s">
        <v>64</v>
      </c>
      <c r="D1890" s="24" t="s">
        <v>76</v>
      </c>
      <c r="E1890" s="24">
        <v>240</v>
      </c>
      <c r="F1890" s="26">
        <v>46174</v>
      </c>
      <c r="G1890" s="24" t="s">
        <v>52</v>
      </c>
      <c r="H1890" s="24" t="s">
        <v>53</v>
      </c>
      <c r="I1890" s="24" t="s">
        <v>54</v>
      </c>
      <c r="J1890" s="24" t="s">
        <v>126</v>
      </c>
      <c r="K1890" s="24">
        <v>1</v>
      </c>
      <c r="L1890" s="24" t="s">
        <v>66</v>
      </c>
      <c r="M1890" s="26">
        <v>46200</v>
      </c>
      <c r="N1890" s="27">
        <v>46200.541666666664</v>
      </c>
      <c r="O1890" s="27">
        <v>46200.708333333336</v>
      </c>
      <c r="P1890" s="24" t="s">
        <v>3210</v>
      </c>
      <c r="Q1890" s="24" t="s">
        <v>3211</v>
      </c>
      <c r="R1890" s="24" t="s">
        <v>149</v>
      </c>
      <c r="T1890" s="24" t="s">
        <v>54</v>
      </c>
      <c r="U1890" s="24" t="s">
        <v>411</v>
      </c>
      <c r="V1890" s="27">
        <v>46200.585416666669</v>
      </c>
      <c r="W1890" s="27">
        <v>46200.60833333333</v>
      </c>
      <c r="Z1890" s="24">
        <v>1</v>
      </c>
      <c r="AA1890" s="24" t="s">
        <v>56</v>
      </c>
      <c r="AB1890" s="24" t="b">
        <v>0</v>
      </c>
      <c r="AC1890" s="61"/>
    </row>
    <row r="1891" spans="2:29" ht="13.7">
      <c r="B1891" s="24" t="s">
        <v>49</v>
      </c>
      <c r="C1891" s="24" t="s">
        <v>64</v>
      </c>
      <c r="D1891" s="24" t="s">
        <v>76</v>
      </c>
      <c r="E1891" s="24">
        <v>240</v>
      </c>
      <c r="F1891" s="26">
        <v>46204</v>
      </c>
      <c r="G1891" s="24" t="s">
        <v>52</v>
      </c>
      <c r="H1891" s="24" t="s">
        <v>53</v>
      </c>
      <c r="I1891" s="24" t="s">
        <v>54</v>
      </c>
      <c r="J1891" s="24" t="s">
        <v>125</v>
      </c>
      <c r="K1891" s="24">
        <v>1</v>
      </c>
      <c r="L1891" s="24" t="s">
        <v>66</v>
      </c>
      <c r="M1891" s="26">
        <v>46212</v>
      </c>
      <c r="N1891" s="27">
        <v>46212.541666666664</v>
      </c>
      <c r="O1891" s="27">
        <v>46212.708333333336</v>
      </c>
      <c r="V1891" s="27"/>
      <c r="W1891" s="27"/>
      <c r="X1891" s="24">
        <v>4</v>
      </c>
      <c r="Y1891" s="24">
        <v>0</v>
      </c>
      <c r="Z1891" s="24">
        <v>4</v>
      </c>
      <c r="AA1891" s="24" t="s">
        <v>58</v>
      </c>
      <c r="AB1891" s="24" t="b">
        <v>0</v>
      </c>
      <c r="AC1891" s="61">
        <v>0</v>
      </c>
    </row>
    <row r="1892" spans="2:29" ht="13.7">
      <c r="B1892" s="24" t="s">
        <v>49</v>
      </c>
      <c r="C1892" s="24" t="s">
        <v>64</v>
      </c>
      <c r="D1892" s="24" t="s">
        <v>76</v>
      </c>
      <c r="E1892" s="24">
        <v>240</v>
      </c>
      <c r="F1892" s="26">
        <v>46204</v>
      </c>
      <c r="G1892" s="24" t="s">
        <v>52</v>
      </c>
      <c r="H1892" s="24" t="s">
        <v>53</v>
      </c>
      <c r="I1892" s="24" t="s">
        <v>54</v>
      </c>
      <c r="J1892" s="24" t="s">
        <v>126</v>
      </c>
      <c r="K1892" s="24">
        <v>1</v>
      </c>
      <c r="L1892" s="24" t="s">
        <v>66</v>
      </c>
      <c r="M1892" s="26">
        <v>46212</v>
      </c>
      <c r="N1892" s="27">
        <v>46212.541666666664</v>
      </c>
      <c r="O1892" s="27">
        <v>46212.708333333336</v>
      </c>
      <c r="P1892" s="24" t="s">
        <v>3212</v>
      </c>
      <c r="Q1892" s="24" t="s">
        <v>3213</v>
      </c>
      <c r="R1892" s="24" t="s">
        <v>142</v>
      </c>
      <c r="T1892" s="24" t="s">
        <v>54</v>
      </c>
      <c r="U1892" s="24" t="s">
        <v>191</v>
      </c>
      <c r="V1892" s="27">
        <v>46212.547222222223</v>
      </c>
      <c r="W1892" s="27">
        <v>46212.568749999999</v>
      </c>
      <c r="Z1892" s="24">
        <v>1</v>
      </c>
      <c r="AA1892" s="24" t="s">
        <v>58</v>
      </c>
      <c r="AB1892" s="24" t="b">
        <v>0</v>
      </c>
      <c r="AC1892" s="61"/>
    </row>
    <row r="1893" spans="2:29" ht="13.7">
      <c r="B1893" s="24" t="s">
        <v>49</v>
      </c>
      <c r="C1893" s="24" t="s">
        <v>64</v>
      </c>
      <c r="D1893" s="24" t="s">
        <v>76</v>
      </c>
      <c r="E1893" s="24">
        <v>240</v>
      </c>
      <c r="F1893" s="26">
        <v>46204</v>
      </c>
      <c r="G1893" s="24" t="s">
        <v>52</v>
      </c>
      <c r="H1893" s="24" t="s">
        <v>53</v>
      </c>
      <c r="I1893" s="24" t="s">
        <v>54</v>
      </c>
      <c r="J1893" s="24" t="s">
        <v>126</v>
      </c>
      <c r="K1893" s="24">
        <v>1</v>
      </c>
      <c r="L1893" s="24" t="s">
        <v>66</v>
      </c>
      <c r="M1893" s="26">
        <v>46212</v>
      </c>
      <c r="N1893" s="27">
        <v>46212.541666666664</v>
      </c>
      <c r="O1893" s="27">
        <v>46212.708333333336</v>
      </c>
      <c r="P1893" s="24" t="s">
        <v>3214</v>
      </c>
      <c r="Q1893" s="24" t="s">
        <v>3215</v>
      </c>
      <c r="R1893" s="24" t="s">
        <v>149</v>
      </c>
      <c r="T1893" s="24" t="s">
        <v>54</v>
      </c>
      <c r="U1893" s="24" t="s">
        <v>191</v>
      </c>
      <c r="V1893" s="27">
        <v>46212.588888888888</v>
      </c>
      <c r="W1893" s="27">
        <v>46212.611805555556</v>
      </c>
      <c r="Z1893" s="24">
        <v>1</v>
      </c>
      <c r="AA1893" s="24" t="s">
        <v>58</v>
      </c>
      <c r="AB1893" s="24" t="b">
        <v>0</v>
      </c>
      <c r="AC1893" s="61"/>
    </row>
    <row r="1894" spans="2:29" ht="13.7">
      <c r="B1894" s="24" t="s">
        <v>49</v>
      </c>
      <c r="C1894" s="24" t="s">
        <v>64</v>
      </c>
      <c r="D1894" s="24" t="s">
        <v>76</v>
      </c>
      <c r="E1894" s="24">
        <v>240</v>
      </c>
      <c r="F1894" s="26">
        <v>46204</v>
      </c>
      <c r="G1894" s="24" t="s">
        <v>52</v>
      </c>
      <c r="H1894" s="24" t="s">
        <v>53</v>
      </c>
      <c r="I1894" s="24" t="s">
        <v>54</v>
      </c>
      <c r="J1894" s="24" t="s">
        <v>126</v>
      </c>
      <c r="K1894" s="24">
        <v>1</v>
      </c>
      <c r="L1894" s="24" t="s">
        <v>66</v>
      </c>
      <c r="M1894" s="26">
        <v>46212</v>
      </c>
      <c r="N1894" s="27">
        <v>46212.541666666664</v>
      </c>
      <c r="O1894" s="27">
        <v>46212.708333333336</v>
      </c>
      <c r="P1894" s="24" t="s">
        <v>3216</v>
      </c>
      <c r="Q1894" s="24" t="s">
        <v>3217</v>
      </c>
      <c r="R1894" s="24" t="s">
        <v>149</v>
      </c>
      <c r="S1894" s="24" t="s">
        <v>160</v>
      </c>
      <c r="T1894" s="24" t="s">
        <v>54</v>
      </c>
      <c r="U1894" s="24" t="s">
        <v>191</v>
      </c>
      <c r="V1894" s="27">
        <v>46212.670138888891</v>
      </c>
      <c r="W1894" s="27">
        <v>46212.692361111112</v>
      </c>
      <c r="Z1894" s="24">
        <v>1</v>
      </c>
      <c r="AA1894" s="24" t="s">
        <v>58</v>
      </c>
      <c r="AB1894" s="24" t="b">
        <v>0</v>
      </c>
      <c r="AC1894" s="61"/>
    </row>
    <row r="1895" spans="2:29" ht="13.7">
      <c r="B1895" s="24" t="s">
        <v>49</v>
      </c>
      <c r="C1895" s="24" t="s">
        <v>64</v>
      </c>
      <c r="D1895" s="24" t="s">
        <v>76</v>
      </c>
      <c r="E1895" s="24">
        <v>240</v>
      </c>
      <c r="F1895" s="26">
        <v>46204</v>
      </c>
      <c r="G1895" s="24" t="s">
        <v>52</v>
      </c>
      <c r="H1895" s="24" t="s">
        <v>53</v>
      </c>
      <c r="I1895" s="24" t="s">
        <v>54</v>
      </c>
      <c r="J1895" s="24" t="s">
        <v>126</v>
      </c>
      <c r="K1895" s="24">
        <v>1</v>
      </c>
      <c r="L1895" s="24" t="s">
        <v>66</v>
      </c>
      <c r="M1895" s="26">
        <v>46212</v>
      </c>
      <c r="N1895" s="27">
        <v>46212.541666666664</v>
      </c>
      <c r="O1895" s="27">
        <v>46212.708333333336</v>
      </c>
      <c r="P1895" s="24" t="s">
        <v>3218</v>
      </c>
      <c r="Q1895" s="24" t="s">
        <v>3219</v>
      </c>
      <c r="R1895" s="24" t="s">
        <v>142</v>
      </c>
      <c r="T1895" s="24" t="s">
        <v>54</v>
      </c>
      <c r="U1895" s="24" t="s">
        <v>191</v>
      </c>
      <c r="V1895" s="27">
        <v>46212.631249999999</v>
      </c>
      <c r="W1895" s="27">
        <v>46212.657638888886</v>
      </c>
      <c r="Z1895" s="24">
        <v>1</v>
      </c>
      <c r="AA1895" s="24" t="s">
        <v>58</v>
      </c>
      <c r="AB1895" s="24" t="b">
        <v>0</v>
      </c>
      <c r="AC1895" s="61"/>
    </row>
    <row r="1896" spans="2:29" ht="13.7">
      <c r="B1896" s="24" t="s">
        <v>49</v>
      </c>
      <c r="C1896" s="24" t="s">
        <v>64</v>
      </c>
      <c r="D1896" s="24" t="s">
        <v>76</v>
      </c>
      <c r="E1896" s="24">
        <v>240</v>
      </c>
      <c r="F1896" s="26">
        <v>46204</v>
      </c>
      <c r="G1896" s="24" t="s">
        <v>52</v>
      </c>
      <c r="H1896" s="24" t="s">
        <v>53</v>
      </c>
      <c r="I1896" s="24" t="s">
        <v>68</v>
      </c>
      <c r="J1896" s="24" t="s">
        <v>125</v>
      </c>
      <c r="K1896" s="24">
        <v>1</v>
      </c>
      <c r="L1896" s="24" t="s">
        <v>66</v>
      </c>
      <c r="M1896" s="26">
        <v>46223</v>
      </c>
      <c r="N1896" s="27">
        <v>46223.375</v>
      </c>
      <c r="O1896" s="27">
        <v>46223.541666666664</v>
      </c>
      <c r="V1896" s="27"/>
      <c r="W1896" s="27"/>
      <c r="X1896" s="24">
        <v>4</v>
      </c>
      <c r="Y1896" s="24">
        <v>0</v>
      </c>
      <c r="Z1896" s="24">
        <v>4</v>
      </c>
      <c r="AA1896" s="24" t="s">
        <v>58</v>
      </c>
      <c r="AB1896" s="24" t="b">
        <v>0</v>
      </c>
      <c r="AC1896" s="61">
        <v>0</v>
      </c>
    </row>
    <row r="1897" spans="2:29" ht="13.7">
      <c r="B1897" s="24" t="s">
        <v>49</v>
      </c>
      <c r="C1897" s="24" t="s">
        <v>64</v>
      </c>
      <c r="D1897" s="24" t="s">
        <v>76</v>
      </c>
      <c r="E1897" s="24">
        <v>240</v>
      </c>
      <c r="F1897" s="26">
        <v>46204</v>
      </c>
      <c r="G1897" s="24" t="s">
        <v>52</v>
      </c>
      <c r="H1897" s="24" t="s">
        <v>53</v>
      </c>
      <c r="I1897" s="24" t="s">
        <v>68</v>
      </c>
      <c r="J1897" s="24" t="s">
        <v>126</v>
      </c>
      <c r="K1897" s="24">
        <v>1</v>
      </c>
      <c r="L1897" s="24" t="s">
        <v>66</v>
      </c>
      <c r="M1897" s="26">
        <v>46223</v>
      </c>
      <c r="N1897" s="27">
        <v>46223.375</v>
      </c>
      <c r="O1897" s="27">
        <v>46223.541666666664</v>
      </c>
      <c r="P1897" s="24" t="s">
        <v>3220</v>
      </c>
      <c r="Q1897" s="24" t="s">
        <v>3221</v>
      </c>
      <c r="R1897" s="24" t="s">
        <v>636</v>
      </c>
      <c r="T1897" s="24" t="s">
        <v>68</v>
      </c>
      <c r="U1897" s="24" t="s">
        <v>480</v>
      </c>
      <c r="V1897" s="27">
        <v>46223.506249999999</v>
      </c>
      <c r="W1897" s="27">
        <v>46223.524305555555</v>
      </c>
      <c r="Z1897" s="24">
        <v>1</v>
      </c>
      <c r="AA1897" s="24" t="s">
        <v>58</v>
      </c>
      <c r="AB1897" s="24" t="b">
        <v>0</v>
      </c>
      <c r="AC1897" s="61"/>
    </row>
    <row r="1898" spans="2:29" ht="13.7">
      <c r="B1898" s="24" t="s">
        <v>49</v>
      </c>
      <c r="C1898" s="24" t="s">
        <v>64</v>
      </c>
      <c r="D1898" s="24" t="s">
        <v>76</v>
      </c>
      <c r="E1898" s="24">
        <v>240</v>
      </c>
      <c r="F1898" s="26">
        <v>46204</v>
      </c>
      <c r="G1898" s="24" t="s">
        <v>52</v>
      </c>
      <c r="H1898" s="24" t="s">
        <v>53</v>
      </c>
      <c r="I1898" s="24" t="s">
        <v>68</v>
      </c>
      <c r="J1898" s="24" t="s">
        <v>126</v>
      </c>
      <c r="K1898" s="24">
        <v>1</v>
      </c>
      <c r="L1898" s="24" t="s">
        <v>66</v>
      </c>
      <c r="M1898" s="26">
        <v>46223</v>
      </c>
      <c r="N1898" s="27">
        <v>46223.375</v>
      </c>
      <c r="O1898" s="27">
        <v>46223.541666666664</v>
      </c>
      <c r="P1898" s="24" t="s">
        <v>3222</v>
      </c>
      <c r="Q1898" s="24" t="s">
        <v>3223</v>
      </c>
      <c r="R1898" s="24" t="s">
        <v>749</v>
      </c>
      <c r="T1898" s="24" t="s">
        <v>68</v>
      </c>
      <c r="U1898" s="24" t="s">
        <v>480</v>
      </c>
      <c r="V1898" s="27">
        <v>46223.379166666666</v>
      </c>
      <c r="W1898" s="27">
        <v>46223.405555555553</v>
      </c>
      <c r="Z1898" s="24">
        <v>1</v>
      </c>
      <c r="AA1898" s="24" t="s">
        <v>58</v>
      </c>
      <c r="AB1898" s="24" t="b">
        <v>0</v>
      </c>
      <c r="AC1898" s="61"/>
    </row>
    <row r="1899" spans="2:29" ht="13.7">
      <c r="B1899" s="24" t="s">
        <v>49</v>
      </c>
      <c r="C1899" s="24" t="s">
        <v>64</v>
      </c>
      <c r="D1899" s="24" t="s">
        <v>76</v>
      </c>
      <c r="E1899" s="24">
        <v>240</v>
      </c>
      <c r="F1899" s="26">
        <v>46204</v>
      </c>
      <c r="G1899" s="24" t="s">
        <v>52</v>
      </c>
      <c r="H1899" s="24" t="s">
        <v>53</v>
      </c>
      <c r="I1899" s="24" t="s">
        <v>68</v>
      </c>
      <c r="J1899" s="24" t="s">
        <v>126</v>
      </c>
      <c r="K1899" s="24">
        <v>1</v>
      </c>
      <c r="L1899" s="24" t="s">
        <v>66</v>
      </c>
      <c r="M1899" s="26">
        <v>46223</v>
      </c>
      <c r="N1899" s="27">
        <v>46223.375</v>
      </c>
      <c r="O1899" s="27">
        <v>46223.541666666664</v>
      </c>
      <c r="P1899" s="24" t="s">
        <v>3224</v>
      </c>
      <c r="Q1899" s="24" t="s">
        <v>3225</v>
      </c>
      <c r="R1899" s="24" t="s">
        <v>636</v>
      </c>
      <c r="T1899" s="24" t="s">
        <v>68</v>
      </c>
      <c r="U1899" s="24" t="s">
        <v>480</v>
      </c>
      <c r="V1899" s="27">
        <v>46223.463194444441</v>
      </c>
      <c r="W1899" s="27">
        <v>46223.488194444442</v>
      </c>
      <c r="Z1899" s="24">
        <v>1</v>
      </c>
      <c r="AA1899" s="24" t="s">
        <v>58</v>
      </c>
      <c r="AB1899" s="24" t="b">
        <v>0</v>
      </c>
      <c r="AC1899" s="61"/>
    </row>
    <row r="1900" spans="2:29" ht="13.7">
      <c r="B1900" s="24" t="s">
        <v>49</v>
      </c>
      <c r="C1900" s="24" t="s">
        <v>64</v>
      </c>
      <c r="D1900" s="24" t="s">
        <v>76</v>
      </c>
      <c r="E1900" s="24">
        <v>240</v>
      </c>
      <c r="F1900" s="26">
        <v>46204</v>
      </c>
      <c r="G1900" s="24" t="s">
        <v>52</v>
      </c>
      <c r="H1900" s="24" t="s">
        <v>53</v>
      </c>
      <c r="I1900" s="24" t="s">
        <v>68</v>
      </c>
      <c r="J1900" s="24" t="s">
        <v>126</v>
      </c>
      <c r="K1900" s="24">
        <v>1</v>
      </c>
      <c r="L1900" s="24" t="s">
        <v>66</v>
      </c>
      <c r="M1900" s="26">
        <v>46223</v>
      </c>
      <c r="N1900" s="27">
        <v>46223.375</v>
      </c>
      <c r="O1900" s="27">
        <v>46223.541666666664</v>
      </c>
      <c r="P1900" s="24" t="s">
        <v>3226</v>
      </c>
      <c r="Q1900" s="24" t="s">
        <v>3227</v>
      </c>
      <c r="R1900" s="24" t="s">
        <v>636</v>
      </c>
      <c r="T1900" s="24" t="s">
        <v>68</v>
      </c>
      <c r="U1900" s="24" t="s">
        <v>480</v>
      </c>
      <c r="V1900" s="27">
        <v>46223.420138888891</v>
      </c>
      <c r="W1900" s="27">
        <v>46223.44027777778</v>
      </c>
      <c r="Z1900" s="24">
        <v>1</v>
      </c>
      <c r="AA1900" s="24" t="s">
        <v>58</v>
      </c>
      <c r="AB1900" s="24" t="b">
        <v>0</v>
      </c>
      <c r="AC1900" s="61"/>
    </row>
    <row r="1901" spans="2:29" ht="13.7">
      <c r="B1901" s="24" t="s">
        <v>49</v>
      </c>
      <c r="C1901" s="24" t="s">
        <v>64</v>
      </c>
      <c r="D1901" s="24" t="s">
        <v>76</v>
      </c>
      <c r="E1901" s="24">
        <v>240</v>
      </c>
      <c r="F1901" s="26">
        <v>46235</v>
      </c>
      <c r="G1901" s="24" t="s">
        <v>52</v>
      </c>
      <c r="H1901" s="24" t="s">
        <v>53</v>
      </c>
      <c r="I1901" s="24" t="s">
        <v>62</v>
      </c>
      <c r="J1901" s="24" t="s">
        <v>125</v>
      </c>
      <c r="K1901" s="24">
        <v>1</v>
      </c>
      <c r="L1901" s="24" t="s">
        <v>66</v>
      </c>
      <c r="M1901" s="26">
        <v>46248</v>
      </c>
      <c r="N1901" s="27">
        <v>46248.541666666664</v>
      </c>
      <c r="O1901" s="27">
        <v>46248.708333333336</v>
      </c>
      <c r="V1901" s="27"/>
      <c r="W1901" s="27"/>
      <c r="X1901" s="24">
        <v>4</v>
      </c>
      <c r="Y1901" s="24">
        <v>0</v>
      </c>
      <c r="Z1901" s="24">
        <v>4</v>
      </c>
      <c r="AA1901" s="24" t="s">
        <v>60</v>
      </c>
      <c r="AB1901" s="24" t="b">
        <v>0</v>
      </c>
      <c r="AC1901" s="61">
        <v>0</v>
      </c>
    </row>
    <row r="1902" spans="2:29" ht="13.7">
      <c r="B1902" s="24" t="s">
        <v>49</v>
      </c>
      <c r="C1902" s="24" t="s">
        <v>64</v>
      </c>
      <c r="D1902" s="24" t="s">
        <v>76</v>
      </c>
      <c r="E1902" s="24">
        <v>240</v>
      </c>
      <c r="F1902" s="26">
        <v>46235</v>
      </c>
      <c r="G1902" s="24" t="s">
        <v>52</v>
      </c>
      <c r="H1902" s="24" t="s">
        <v>53</v>
      </c>
      <c r="I1902" s="24" t="s">
        <v>62</v>
      </c>
      <c r="J1902" s="24" t="s">
        <v>126</v>
      </c>
      <c r="K1902" s="24">
        <v>1</v>
      </c>
      <c r="L1902" s="24" t="s">
        <v>66</v>
      </c>
      <c r="M1902" s="26">
        <v>46248</v>
      </c>
      <c r="N1902" s="27">
        <v>46248.541666666664</v>
      </c>
      <c r="O1902" s="27">
        <v>46248.708333333336</v>
      </c>
      <c r="P1902" s="24" t="s">
        <v>3228</v>
      </c>
      <c r="Q1902" s="24" t="s">
        <v>3229</v>
      </c>
      <c r="R1902" s="24" t="s">
        <v>253</v>
      </c>
      <c r="T1902" s="24" t="s">
        <v>62</v>
      </c>
      <c r="U1902" s="24" t="s">
        <v>191</v>
      </c>
      <c r="V1902" s="27">
        <v>46248.674305555556</v>
      </c>
      <c r="W1902" s="27">
        <v>46248.7</v>
      </c>
      <c r="Z1902" s="24">
        <v>1</v>
      </c>
      <c r="AA1902" s="24" t="s">
        <v>60</v>
      </c>
      <c r="AB1902" s="24" t="b">
        <v>0</v>
      </c>
      <c r="AC1902" s="61"/>
    </row>
    <row r="1903" spans="2:29" ht="13.7">
      <c r="B1903" s="24" t="s">
        <v>49</v>
      </c>
      <c r="C1903" s="24" t="s">
        <v>64</v>
      </c>
      <c r="D1903" s="24" t="s">
        <v>76</v>
      </c>
      <c r="E1903" s="24">
        <v>240</v>
      </c>
      <c r="F1903" s="26">
        <v>46235</v>
      </c>
      <c r="G1903" s="24" t="s">
        <v>52</v>
      </c>
      <c r="H1903" s="24" t="s">
        <v>53</v>
      </c>
      <c r="I1903" s="24" t="s">
        <v>62</v>
      </c>
      <c r="J1903" s="24" t="s">
        <v>126</v>
      </c>
      <c r="K1903" s="24">
        <v>1</v>
      </c>
      <c r="L1903" s="24" t="s">
        <v>66</v>
      </c>
      <c r="M1903" s="26">
        <v>46248</v>
      </c>
      <c r="N1903" s="27">
        <v>46248.541666666664</v>
      </c>
      <c r="O1903" s="27">
        <v>46248.708333333336</v>
      </c>
      <c r="P1903" s="24" t="s">
        <v>3230</v>
      </c>
      <c r="Q1903" s="24" t="s">
        <v>3231</v>
      </c>
      <c r="R1903" s="24" t="s">
        <v>328</v>
      </c>
      <c r="S1903" s="24" t="s">
        <v>160</v>
      </c>
      <c r="T1903" s="24" t="s">
        <v>62</v>
      </c>
      <c r="U1903" s="24" t="s">
        <v>191</v>
      </c>
      <c r="V1903" s="27">
        <v>46248.54583333333</v>
      </c>
      <c r="W1903" s="27">
        <v>46248.570833333331</v>
      </c>
      <c r="Z1903" s="24">
        <v>1</v>
      </c>
      <c r="AA1903" s="24" t="s">
        <v>60</v>
      </c>
      <c r="AB1903" s="24" t="b">
        <v>0</v>
      </c>
      <c r="AC1903" s="61"/>
    </row>
    <row r="1904" spans="2:29" ht="13.7">
      <c r="B1904" s="24" t="s">
        <v>49</v>
      </c>
      <c r="C1904" s="24" t="s">
        <v>64</v>
      </c>
      <c r="D1904" s="24" t="s">
        <v>76</v>
      </c>
      <c r="E1904" s="24">
        <v>240</v>
      </c>
      <c r="F1904" s="26">
        <v>46235</v>
      </c>
      <c r="G1904" s="24" t="s">
        <v>52</v>
      </c>
      <c r="H1904" s="24" t="s">
        <v>53</v>
      </c>
      <c r="I1904" s="24" t="s">
        <v>62</v>
      </c>
      <c r="J1904" s="24" t="s">
        <v>126</v>
      </c>
      <c r="K1904" s="24">
        <v>1</v>
      </c>
      <c r="L1904" s="24" t="s">
        <v>66</v>
      </c>
      <c r="M1904" s="26">
        <v>46248</v>
      </c>
      <c r="N1904" s="27">
        <v>46248.541666666664</v>
      </c>
      <c r="O1904" s="27">
        <v>46248.708333333336</v>
      </c>
      <c r="P1904" s="24" t="s">
        <v>3232</v>
      </c>
      <c r="Q1904" s="24" t="s">
        <v>3233</v>
      </c>
      <c r="R1904" s="24" t="s">
        <v>249</v>
      </c>
      <c r="S1904" s="24" t="s">
        <v>213</v>
      </c>
      <c r="T1904" s="24" t="s">
        <v>62</v>
      </c>
      <c r="U1904" s="24" t="s">
        <v>191</v>
      </c>
      <c r="V1904" s="27">
        <v>46248.629861111112</v>
      </c>
      <c r="W1904" s="27">
        <v>46248.652083333334</v>
      </c>
      <c r="Z1904" s="24">
        <v>1</v>
      </c>
      <c r="AA1904" s="24" t="s">
        <v>60</v>
      </c>
      <c r="AB1904" s="24" t="b">
        <v>0</v>
      </c>
      <c r="AC1904" s="61"/>
    </row>
    <row r="1905" spans="2:29" ht="13.7">
      <c r="B1905" s="24" t="s">
        <v>49</v>
      </c>
      <c r="C1905" s="24" t="s">
        <v>64</v>
      </c>
      <c r="D1905" s="24" t="s">
        <v>76</v>
      </c>
      <c r="E1905" s="24">
        <v>240</v>
      </c>
      <c r="F1905" s="26">
        <v>46235</v>
      </c>
      <c r="G1905" s="24" t="s">
        <v>52</v>
      </c>
      <c r="H1905" s="24" t="s">
        <v>53</v>
      </c>
      <c r="I1905" s="24" t="s">
        <v>62</v>
      </c>
      <c r="J1905" s="24" t="s">
        <v>126</v>
      </c>
      <c r="K1905" s="24">
        <v>1</v>
      </c>
      <c r="L1905" s="24" t="s">
        <v>66</v>
      </c>
      <c r="M1905" s="26">
        <v>46248</v>
      </c>
      <c r="N1905" s="27">
        <v>46248.541666666664</v>
      </c>
      <c r="O1905" s="27">
        <v>46248.708333333336</v>
      </c>
      <c r="P1905" s="24" t="s">
        <v>3234</v>
      </c>
      <c r="Q1905" s="24" t="s">
        <v>3235</v>
      </c>
      <c r="R1905" s="24" t="s">
        <v>323</v>
      </c>
      <c r="T1905" s="24" t="s">
        <v>62</v>
      </c>
      <c r="U1905" s="24" t="s">
        <v>191</v>
      </c>
      <c r="V1905" s="27">
        <v>46248.588194444441</v>
      </c>
      <c r="W1905" s="27">
        <v>46248.613194444442</v>
      </c>
      <c r="Z1905" s="24">
        <v>1</v>
      </c>
      <c r="AA1905" s="24" t="s">
        <v>60</v>
      </c>
      <c r="AB1905" s="24" t="b">
        <v>0</v>
      </c>
      <c r="AC1905" s="61"/>
    </row>
    <row r="1906" spans="2:29" ht="13.7">
      <c r="B1906" s="24" t="s">
        <v>49</v>
      </c>
      <c r="C1906" s="24" t="s">
        <v>64</v>
      </c>
      <c r="D1906" s="24" t="s">
        <v>76</v>
      </c>
      <c r="E1906" s="24">
        <v>240</v>
      </c>
      <c r="F1906" s="26">
        <v>46235</v>
      </c>
      <c r="G1906" s="24" t="s">
        <v>52</v>
      </c>
      <c r="H1906" s="24" t="s">
        <v>53</v>
      </c>
      <c r="I1906" s="24" t="s">
        <v>68</v>
      </c>
      <c r="J1906" s="24" t="s">
        <v>125</v>
      </c>
      <c r="K1906" s="24">
        <v>1</v>
      </c>
      <c r="L1906" s="24" t="s">
        <v>66</v>
      </c>
      <c r="M1906" s="26">
        <v>46263</v>
      </c>
      <c r="N1906" s="27">
        <v>46263.333333333336</v>
      </c>
      <c r="O1906" s="27">
        <v>46263.5</v>
      </c>
      <c r="V1906" s="27"/>
      <c r="W1906" s="27"/>
      <c r="X1906" s="24">
        <v>4</v>
      </c>
      <c r="Y1906" s="24">
        <v>0</v>
      </c>
      <c r="Z1906" s="24">
        <v>4</v>
      </c>
      <c r="AA1906" s="24" t="s">
        <v>60</v>
      </c>
      <c r="AB1906" s="24" t="b">
        <v>0</v>
      </c>
      <c r="AC1906" s="61">
        <v>0</v>
      </c>
    </row>
    <row r="1907" spans="2:29" ht="13.7">
      <c r="B1907" s="24" t="s">
        <v>49</v>
      </c>
      <c r="C1907" s="24" t="s">
        <v>64</v>
      </c>
      <c r="D1907" s="24" t="s">
        <v>76</v>
      </c>
      <c r="E1907" s="24">
        <v>240</v>
      </c>
      <c r="F1907" s="26">
        <v>46235</v>
      </c>
      <c r="G1907" s="24" t="s">
        <v>52</v>
      </c>
      <c r="H1907" s="24" t="s">
        <v>53</v>
      </c>
      <c r="I1907" s="24" t="s">
        <v>68</v>
      </c>
      <c r="J1907" s="24" t="s">
        <v>126</v>
      </c>
      <c r="K1907" s="24">
        <v>1</v>
      </c>
      <c r="L1907" s="24" t="s">
        <v>66</v>
      </c>
      <c r="M1907" s="26">
        <v>46263</v>
      </c>
      <c r="N1907" s="27">
        <v>46263.333333333336</v>
      </c>
      <c r="O1907" s="27">
        <v>46263.5</v>
      </c>
      <c r="P1907" s="24" t="s">
        <v>3236</v>
      </c>
      <c r="Q1907" s="24" t="s">
        <v>3237</v>
      </c>
      <c r="R1907" s="24" t="s">
        <v>323</v>
      </c>
      <c r="T1907" s="24" t="s">
        <v>68</v>
      </c>
      <c r="U1907" s="24" t="s">
        <v>1021</v>
      </c>
      <c r="V1907" s="27">
        <v>46263.378472222219</v>
      </c>
      <c r="W1907" s="27">
        <v>46263.40625</v>
      </c>
      <c r="Z1907" s="24">
        <v>1</v>
      </c>
      <c r="AA1907" s="24" t="s">
        <v>60</v>
      </c>
      <c r="AB1907" s="24" t="b">
        <v>0</v>
      </c>
      <c r="AC1907" s="61"/>
    </row>
    <row r="1908" spans="2:29" ht="13.7">
      <c r="B1908" s="24" t="s">
        <v>49</v>
      </c>
      <c r="C1908" s="24" t="s">
        <v>64</v>
      </c>
      <c r="D1908" s="24" t="s">
        <v>76</v>
      </c>
      <c r="E1908" s="24">
        <v>240</v>
      </c>
      <c r="F1908" s="26">
        <v>46235</v>
      </c>
      <c r="G1908" s="24" t="s">
        <v>52</v>
      </c>
      <c r="H1908" s="24" t="s">
        <v>53</v>
      </c>
      <c r="I1908" s="24" t="s">
        <v>68</v>
      </c>
      <c r="J1908" s="24" t="s">
        <v>126</v>
      </c>
      <c r="K1908" s="24">
        <v>1</v>
      </c>
      <c r="L1908" s="24" t="s">
        <v>66</v>
      </c>
      <c r="M1908" s="26">
        <v>46263</v>
      </c>
      <c r="N1908" s="27">
        <v>46263.333333333336</v>
      </c>
      <c r="O1908" s="27">
        <v>46263.5</v>
      </c>
      <c r="P1908" s="24" t="s">
        <v>3238</v>
      </c>
      <c r="Q1908" s="24" t="s">
        <v>3239</v>
      </c>
      <c r="R1908" s="24" t="s">
        <v>323</v>
      </c>
      <c r="S1908" s="24" t="s">
        <v>213</v>
      </c>
      <c r="T1908" s="24" t="s">
        <v>68</v>
      </c>
      <c r="U1908" s="24" t="s">
        <v>1021</v>
      </c>
      <c r="V1908" s="27">
        <v>46263.464583333334</v>
      </c>
      <c r="W1908" s="27">
        <v>46263.48333333333</v>
      </c>
      <c r="Z1908" s="24">
        <v>1</v>
      </c>
      <c r="AA1908" s="24" t="s">
        <v>60</v>
      </c>
      <c r="AB1908" s="24" t="b">
        <v>0</v>
      </c>
      <c r="AC1908" s="61"/>
    </row>
    <row r="1909" spans="2:29" ht="13.7">
      <c r="B1909" s="24" t="s">
        <v>49</v>
      </c>
      <c r="C1909" s="24" t="s">
        <v>64</v>
      </c>
      <c r="D1909" s="24" t="s">
        <v>76</v>
      </c>
      <c r="E1909" s="24">
        <v>240</v>
      </c>
      <c r="F1909" s="26">
        <v>46235</v>
      </c>
      <c r="G1909" s="24" t="s">
        <v>52</v>
      </c>
      <c r="H1909" s="24" t="s">
        <v>53</v>
      </c>
      <c r="I1909" s="24" t="s">
        <v>68</v>
      </c>
      <c r="J1909" s="24" t="s">
        <v>126</v>
      </c>
      <c r="K1909" s="24">
        <v>1</v>
      </c>
      <c r="L1909" s="24" t="s">
        <v>66</v>
      </c>
      <c r="M1909" s="26">
        <v>46263</v>
      </c>
      <c r="N1909" s="27">
        <v>46263.333333333336</v>
      </c>
      <c r="O1909" s="27">
        <v>46263.5</v>
      </c>
      <c r="P1909" s="24" t="s">
        <v>3240</v>
      </c>
      <c r="Q1909" s="24" t="s">
        <v>3241</v>
      </c>
      <c r="R1909" s="24" t="s">
        <v>749</v>
      </c>
      <c r="T1909" s="24" t="s">
        <v>68</v>
      </c>
      <c r="U1909" s="24" t="s">
        <v>1021</v>
      </c>
      <c r="V1909" s="27">
        <v>46263.422222222223</v>
      </c>
      <c r="W1909" s="27">
        <v>46263.444444444445</v>
      </c>
      <c r="Z1909" s="24">
        <v>1</v>
      </c>
      <c r="AA1909" s="24" t="s">
        <v>60</v>
      </c>
      <c r="AB1909" s="24" t="b">
        <v>0</v>
      </c>
      <c r="AC1909" s="61"/>
    </row>
    <row r="1910" spans="2:29" ht="13.7">
      <c r="B1910" s="24" t="s">
        <v>49</v>
      </c>
      <c r="C1910" s="24" t="s">
        <v>64</v>
      </c>
      <c r="D1910" s="24" t="s">
        <v>76</v>
      </c>
      <c r="E1910" s="24">
        <v>240</v>
      </c>
      <c r="F1910" s="26">
        <v>46235</v>
      </c>
      <c r="G1910" s="24" t="s">
        <v>52</v>
      </c>
      <c r="H1910" s="24" t="s">
        <v>53</v>
      </c>
      <c r="I1910" s="24" t="s">
        <v>68</v>
      </c>
      <c r="J1910" s="24" t="s">
        <v>126</v>
      </c>
      <c r="K1910" s="24">
        <v>1</v>
      </c>
      <c r="L1910" s="24" t="s">
        <v>66</v>
      </c>
      <c r="M1910" s="26">
        <v>46263</v>
      </c>
      <c r="N1910" s="27">
        <v>46263.333333333336</v>
      </c>
      <c r="O1910" s="27">
        <v>46263.5</v>
      </c>
      <c r="P1910" s="24" t="s">
        <v>3242</v>
      </c>
      <c r="Q1910" s="24" t="s">
        <v>3243</v>
      </c>
      <c r="R1910" s="24" t="s">
        <v>633</v>
      </c>
      <c r="S1910" s="24" t="s">
        <v>198</v>
      </c>
      <c r="T1910" s="24" t="s">
        <v>68</v>
      </c>
      <c r="U1910" s="24" t="s">
        <v>1021</v>
      </c>
      <c r="V1910" s="27">
        <v>46263.336805555555</v>
      </c>
      <c r="W1910" s="27">
        <v>46263.363194444442</v>
      </c>
      <c r="Z1910" s="24">
        <v>1</v>
      </c>
      <c r="AA1910" s="24" t="s">
        <v>60</v>
      </c>
      <c r="AB1910" s="24" t="b">
        <v>0</v>
      </c>
      <c r="AC1910" s="61"/>
    </row>
    <row r="1911" spans="2:29" ht="13.7">
      <c r="B1911" s="24" t="s">
        <v>49</v>
      </c>
      <c r="C1911" s="24" t="s">
        <v>64</v>
      </c>
      <c r="D1911" s="24" t="s">
        <v>76</v>
      </c>
      <c r="E1911" s="24">
        <v>270</v>
      </c>
      <c r="F1911" s="26">
        <v>46174</v>
      </c>
      <c r="G1911" s="24" t="s">
        <v>52</v>
      </c>
      <c r="H1911" s="24" t="s">
        <v>53</v>
      </c>
      <c r="I1911" s="24" t="s">
        <v>68</v>
      </c>
      <c r="J1911" s="24" t="s">
        <v>125</v>
      </c>
      <c r="K1911" s="24">
        <v>1</v>
      </c>
      <c r="L1911" s="24" t="s">
        <v>66</v>
      </c>
      <c r="M1911" s="26">
        <v>46187</v>
      </c>
      <c r="N1911" s="27">
        <v>46187.354166666664</v>
      </c>
      <c r="O1911" s="27">
        <v>46187.541666666664</v>
      </c>
      <c r="V1911" s="27"/>
      <c r="W1911" s="27"/>
      <c r="X1911" s="24">
        <v>4</v>
      </c>
      <c r="Y1911" s="24">
        <v>0</v>
      </c>
      <c r="Z1911" s="24">
        <v>4</v>
      </c>
      <c r="AA1911" s="24" t="s">
        <v>56</v>
      </c>
      <c r="AB1911" s="24" t="b">
        <v>0</v>
      </c>
      <c r="AC1911" s="61">
        <v>0</v>
      </c>
    </row>
    <row r="1912" spans="2:29" ht="13.7">
      <c r="B1912" s="24" t="s">
        <v>49</v>
      </c>
      <c r="C1912" s="24" t="s">
        <v>64</v>
      </c>
      <c r="D1912" s="24" t="s">
        <v>76</v>
      </c>
      <c r="E1912" s="24">
        <v>270</v>
      </c>
      <c r="F1912" s="26">
        <v>46174</v>
      </c>
      <c r="G1912" s="24" t="s">
        <v>52</v>
      </c>
      <c r="H1912" s="24" t="s">
        <v>53</v>
      </c>
      <c r="I1912" s="24" t="s">
        <v>68</v>
      </c>
      <c r="J1912" s="24" t="s">
        <v>126</v>
      </c>
      <c r="K1912" s="24">
        <v>1</v>
      </c>
      <c r="L1912" s="24" t="s">
        <v>66</v>
      </c>
      <c r="M1912" s="26">
        <v>46187</v>
      </c>
      <c r="N1912" s="27">
        <v>46187.354166666664</v>
      </c>
      <c r="O1912" s="27">
        <v>46187.541666666664</v>
      </c>
      <c r="P1912" s="24" t="s">
        <v>3244</v>
      </c>
      <c r="Q1912" s="24" t="s">
        <v>3245</v>
      </c>
      <c r="R1912" s="24" t="s">
        <v>749</v>
      </c>
      <c r="S1912" s="24" t="s">
        <v>160</v>
      </c>
      <c r="T1912" s="24" t="s">
        <v>68</v>
      </c>
      <c r="U1912" s="24" t="s">
        <v>224</v>
      </c>
      <c r="V1912" s="27">
        <v>46187.404166666667</v>
      </c>
      <c r="W1912" s="27">
        <v>46187.438888888886</v>
      </c>
      <c r="Z1912" s="24">
        <v>1</v>
      </c>
      <c r="AA1912" s="24" t="s">
        <v>56</v>
      </c>
      <c r="AB1912" s="24" t="b">
        <v>0</v>
      </c>
      <c r="AC1912" s="61"/>
    </row>
    <row r="1913" spans="2:29" ht="13.7">
      <c r="B1913" s="24" t="s">
        <v>49</v>
      </c>
      <c r="C1913" s="24" t="s">
        <v>64</v>
      </c>
      <c r="D1913" s="24" t="s">
        <v>76</v>
      </c>
      <c r="E1913" s="24">
        <v>270</v>
      </c>
      <c r="F1913" s="26">
        <v>46174</v>
      </c>
      <c r="G1913" s="24" t="s">
        <v>52</v>
      </c>
      <c r="H1913" s="24" t="s">
        <v>53</v>
      </c>
      <c r="I1913" s="24" t="s">
        <v>68</v>
      </c>
      <c r="J1913" s="24" t="s">
        <v>126</v>
      </c>
      <c r="K1913" s="24">
        <v>1</v>
      </c>
      <c r="L1913" s="24" t="s">
        <v>66</v>
      </c>
      <c r="M1913" s="26">
        <v>46187</v>
      </c>
      <c r="N1913" s="27">
        <v>46187.354166666664</v>
      </c>
      <c r="O1913" s="27">
        <v>46187.541666666664</v>
      </c>
      <c r="P1913" s="24" t="s">
        <v>3246</v>
      </c>
      <c r="Q1913" s="24" t="s">
        <v>3247</v>
      </c>
      <c r="R1913" s="24" t="s">
        <v>633</v>
      </c>
      <c r="T1913" s="24" t="s">
        <v>68</v>
      </c>
      <c r="U1913" s="24" t="s">
        <v>224</v>
      </c>
      <c r="V1913" s="27">
        <v>46187.448611111111</v>
      </c>
      <c r="W1913" s="27">
        <v>46187.474999999999</v>
      </c>
      <c r="Z1913" s="24">
        <v>1</v>
      </c>
      <c r="AA1913" s="24" t="s">
        <v>56</v>
      </c>
      <c r="AB1913" s="24" t="b">
        <v>0</v>
      </c>
      <c r="AC1913" s="61"/>
    </row>
    <row r="1914" spans="2:29" ht="13.7">
      <c r="B1914" s="24" t="s">
        <v>49</v>
      </c>
      <c r="C1914" s="24" t="s">
        <v>64</v>
      </c>
      <c r="D1914" s="24" t="s">
        <v>76</v>
      </c>
      <c r="E1914" s="24">
        <v>270</v>
      </c>
      <c r="F1914" s="26">
        <v>46174</v>
      </c>
      <c r="G1914" s="24" t="s">
        <v>52</v>
      </c>
      <c r="H1914" s="24" t="s">
        <v>53</v>
      </c>
      <c r="I1914" s="24" t="s">
        <v>68</v>
      </c>
      <c r="J1914" s="24" t="s">
        <v>126</v>
      </c>
      <c r="K1914" s="24">
        <v>1</v>
      </c>
      <c r="L1914" s="24" t="s">
        <v>66</v>
      </c>
      <c r="M1914" s="26">
        <v>46187</v>
      </c>
      <c r="N1914" s="27">
        <v>46187.354166666664</v>
      </c>
      <c r="O1914" s="27">
        <v>46187.541666666664</v>
      </c>
      <c r="P1914" s="24" t="s">
        <v>3248</v>
      </c>
      <c r="Q1914" s="24" t="s">
        <v>3249</v>
      </c>
      <c r="R1914" s="24" t="s">
        <v>323</v>
      </c>
      <c r="S1914" s="24" t="s">
        <v>160</v>
      </c>
      <c r="T1914" s="24" t="s">
        <v>68</v>
      </c>
      <c r="U1914" s="24" t="s">
        <v>224</v>
      </c>
      <c r="V1914" s="27">
        <v>46187.35833333333</v>
      </c>
      <c r="W1914" s="27">
        <v>46187.387499999997</v>
      </c>
      <c r="Z1914" s="24">
        <v>1</v>
      </c>
      <c r="AA1914" s="24" t="s">
        <v>56</v>
      </c>
      <c r="AB1914" s="24" t="b">
        <v>0</v>
      </c>
      <c r="AC1914" s="61"/>
    </row>
    <row r="1915" spans="2:29" ht="13.7">
      <c r="B1915" s="24" t="s">
        <v>49</v>
      </c>
      <c r="C1915" s="24" t="s">
        <v>64</v>
      </c>
      <c r="D1915" s="24" t="s">
        <v>76</v>
      </c>
      <c r="E1915" s="24">
        <v>270</v>
      </c>
      <c r="F1915" s="26">
        <v>46174</v>
      </c>
      <c r="G1915" s="24" t="s">
        <v>52</v>
      </c>
      <c r="H1915" s="24" t="s">
        <v>53</v>
      </c>
      <c r="I1915" s="24" t="s">
        <v>68</v>
      </c>
      <c r="J1915" s="24" t="s">
        <v>126</v>
      </c>
      <c r="K1915" s="24">
        <v>1</v>
      </c>
      <c r="L1915" s="24" t="s">
        <v>66</v>
      </c>
      <c r="M1915" s="26">
        <v>46187</v>
      </c>
      <c r="N1915" s="27">
        <v>46187.354166666664</v>
      </c>
      <c r="O1915" s="27">
        <v>46187.541666666664</v>
      </c>
      <c r="P1915" s="24" t="s">
        <v>3250</v>
      </c>
      <c r="Q1915" s="24" t="s">
        <v>3251</v>
      </c>
      <c r="R1915" s="24" t="s">
        <v>749</v>
      </c>
      <c r="S1915" s="24" t="s">
        <v>213</v>
      </c>
      <c r="T1915" s="24" t="s">
        <v>68</v>
      </c>
      <c r="U1915" s="24" t="s">
        <v>224</v>
      </c>
      <c r="V1915" s="27">
        <v>46187.5</v>
      </c>
      <c r="W1915" s="27">
        <v>46187.521527777775</v>
      </c>
      <c r="Z1915" s="24">
        <v>1</v>
      </c>
      <c r="AA1915" s="24" t="s">
        <v>56</v>
      </c>
      <c r="AB1915" s="24" t="b">
        <v>0</v>
      </c>
      <c r="AC1915" s="61"/>
    </row>
    <row r="1916" spans="2:29" ht="13.7">
      <c r="B1916" s="24" t="s">
        <v>49</v>
      </c>
      <c r="C1916" s="24" t="s">
        <v>64</v>
      </c>
      <c r="D1916" s="24" t="s">
        <v>76</v>
      </c>
      <c r="E1916" s="24">
        <v>270</v>
      </c>
      <c r="F1916" s="26">
        <v>46204</v>
      </c>
      <c r="G1916" s="24" t="s">
        <v>52</v>
      </c>
      <c r="H1916" s="24" t="s">
        <v>53</v>
      </c>
      <c r="I1916" s="24" t="s">
        <v>62</v>
      </c>
      <c r="J1916" s="24" t="s">
        <v>125</v>
      </c>
      <c r="K1916" s="24">
        <v>1</v>
      </c>
      <c r="L1916" s="24" t="s">
        <v>66</v>
      </c>
      <c r="M1916" s="26">
        <v>46206</v>
      </c>
      <c r="N1916" s="27">
        <v>46206.333333333336</v>
      </c>
      <c r="O1916" s="27">
        <v>46206.520833333336</v>
      </c>
      <c r="V1916" s="27"/>
      <c r="W1916" s="27"/>
      <c r="X1916" s="24">
        <v>4</v>
      </c>
      <c r="Y1916" s="24">
        <v>0</v>
      </c>
      <c r="Z1916" s="24">
        <v>4</v>
      </c>
      <c r="AA1916" s="24" t="s">
        <v>58</v>
      </c>
      <c r="AB1916" s="24" t="b">
        <v>0</v>
      </c>
      <c r="AC1916" s="61">
        <v>0</v>
      </c>
    </row>
    <row r="1917" spans="2:29" ht="13.7">
      <c r="B1917" s="24" t="s">
        <v>49</v>
      </c>
      <c r="C1917" s="24" t="s">
        <v>64</v>
      </c>
      <c r="D1917" s="24" t="s">
        <v>76</v>
      </c>
      <c r="E1917" s="24">
        <v>270</v>
      </c>
      <c r="F1917" s="26">
        <v>46204</v>
      </c>
      <c r="G1917" s="24" t="s">
        <v>52</v>
      </c>
      <c r="H1917" s="24" t="s">
        <v>53</v>
      </c>
      <c r="I1917" s="24" t="s">
        <v>62</v>
      </c>
      <c r="J1917" s="24" t="s">
        <v>126</v>
      </c>
      <c r="K1917" s="24">
        <v>1</v>
      </c>
      <c r="L1917" s="24" t="s">
        <v>66</v>
      </c>
      <c r="M1917" s="26">
        <v>46206</v>
      </c>
      <c r="N1917" s="27">
        <v>46206.333333333336</v>
      </c>
      <c r="O1917" s="27">
        <v>46206.520833333336</v>
      </c>
      <c r="P1917" s="24" t="s">
        <v>3252</v>
      </c>
      <c r="Q1917" s="24" t="s">
        <v>3253</v>
      </c>
      <c r="R1917" s="24" t="s">
        <v>256</v>
      </c>
      <c r="T1917" s="24" t="s">
        <v>62</v>
      </c>
      <c r="U1917" s="24" t="s">
        <v>341</v>
      </c>
      <c r="V1917" s="27">
        <v>46206.429861111108</v>
      </c>
      <c r="W1917" s="27">
        <v>46206.456944444442</v>
      </c>
      <c r="Z1917" s="24">
        <v>1</v>
      </c>
      <c r="AA1917" s="24" t="s">
        <v>58</v>
      </c>
      <c r="AB1917" s="24" t="b">
        <v>0</v>
      </c>
      <c r="AC1917" s="61"/>
    </row>
    <row r="1918" spans="2:29" ht="13.7">
      <c r="B1918" s="24" t="s">
        <v>49</v>
      </c>
      <c r="C1918" s="24" t="s">
        <v>64</v>
      </c>
      <c r="D1918" s="24" t="s">
        <v>76</v>
      </c>
      <c r="E1918" s="24">
        <v>270</v>
      </c>
      <c r="F1918" s="26">
        <v>46204</v>
      </c>
      <c r="G1918" s="24" t="s">
        <v>52</v>
      </c>
      <c r="H1918" s="24" t="s">
        <v>53</v>
      </c>
      <c r="I1918" s="24" t="s">
        <v>62</v>
      </c>
      <c r="J1918" s="24" t="s">
        <v>126</v>
      </c>
      <c r="K1918" s="24">
        <v>1</v>
      </c>
      <c r="L1918" s="24" t="s">
        <v>66</v>
      </c>
      <c r="M1918" s="26">
        <v>46206</v>
      </c>
      <c r="N1918" s="27">
        <v>46206.333333333336</v>
      </c>
      <c r="O1918" s="27">
        <v>46206.520833333336</v>
      </c>
      <c r="P1918" s="24" t="s">
        <v>3254</v>
      </c>
      <c r="Q1918" s="24" t="s">
        <v>3255</v>
      </c>
      <c r="R1918" s="24" t="s">
        <v>256</v>
      </c>
      <c r="S1918" s="24" t="s">
        <v>156</v>
      </c>
      <c r="T1918" s="24" t="s">
        <v>62</v>
      </c>
      <c r="U1918" s="24" t="s">
        <v>341</v>
      </c>
      <c r="V1918" s="27">
        <v>46206.386111111111</v>
      </c>
      <c r="W1918" s="27">
        <v>46206.409722222219</v>
      </c>
      <c r="Z1918" s="24">
        <v>1</v>
      </c>
      <c r="AA1918" s="24" t="s">
        <v>58</v>
      </c>
      <c r="AB1918" s="24" t="b">
        <v>0</v>
      </c>
      <c r="AC1918" s="61"/>
    </row>
    <row r="1919" spans="2:29" ht="13.7">
      <c r="B1919" s="24" t="s">
        <v>49</v>
      </c>
      <c r="C1919" s="24" t="s">
        <v>64</v>
      </c>
      <c r="D1919" s="24" t="s">
        <v>76</v>
      </c>
      <c r="E1919" s="24">
        <v>270</v>
      </c>
      <c r="F1919" s="26">
        <v>46204</v>
      </c>
      <c r="G1919" s="24" t="s">
        <v>52</v>
      </c>
      <c r="H1919" s="24" t="s">
        <v>53</v>
      </c>
      <c r="I1919" s="24" t="s">
        <v>62</v>
      </c>
      <c r="J1919" s="24" t="s">
        <v>126</v>
      </c>
      <c r="K1919" s="24">
        <v>1</v>
      </c>
      <c r="L1919" s="24" t="s">
        <v>66</v>
      </c>
      <c r="M1919" s="26">
        <v>46206</v>
      </c>
      <c r="N1919" s="27">
        <v>46206.333333333336</v>
      </c>
      <c r="O1919" s="27">
        <v>46206.520833333336</v>
      </c>
      <c r="P1919" s="24" t="s">
        <v>3256</v>
      </c>
      <c r="Q1919" s="24" t="s">
        <v>3257</v>
      </c>
      <c r="R1919" s="24" t="s">
        <v>328</v>
      </c>
      <c r="S1919" s="24" t="s">
        <v>198</v>
      </c>
      <c r="T1919" s="24" t="s">
        <v>62</v>
      </c>
      <c r="U1919" s="24" t="s">
        <v>341</v>
      </c>
      <c r="V1919" s="27">
        <v>46206.476388888892</v>
      </c>
      <c r="W1919" s="27">
        <v>46206.500694444447</v>
      </c>
      <c r="Z1919" s="24">
        <v>1</v>
      </c>
      <c r="AA1919" s="24" t="s">
        <v>58</v>
      </c>
      <c r="AB1919" s="24" t="b">
        <v>0</v>
      </c>
      <c r="AC1919" s="61"/>
    </row>
    <row r="1920" spans="2:29" ht="13.7">
      <c r="B1920" s="24" t="s">
        <v>49</v>
      </c>
      <c r="C1920" s="24" t="s">
        <v>64</v>
      </c>
      <c r="D1920" s="24" t="s">
        <v>76</v>
      </c>
      <c r="E1920" s="24">
        <v>270</v>
      </c>
      <c r="F1920" s="26">
        <v>46204</v>
      </c>
      <c r="G1920" s="24" t="s">
        <v>52</v>
      </c>
      <c r="H1920" s="24" t="s">
        <v>53</v>
      </c>
      <c r="I1920" s="24" t="s">
        <v>62</v>
      </c>
      <c r="J1920" s="24" t="s">
        <v>126</v>
      </c>
      <c r="K1920" s="24">
        <v>1</v>
      </c>
      <c r="L1920" s="24" t="s">
        <v>66</v>
      </c>
      <c r="M1920" s="26">
        <v>46206</v>
      </c>
      <c r="N1920" s="27">
        <v>46206.333333333336</v>
      </c>
      <c r="O1920" s="27">
        <v>46206.520833333336</v>
      </c>
      <c r="P1920" s="24" t="s">
        <v>3258</v>
      </c>
      <c r="Q1920" s="24" t="s">
        <v>3259</v>
      </c>
      <c r="R1920" s="24" t="s">
        <v>253</v>
      </c>
      <c r="T1920" s="24" t="s">
        <v>62</v>
      </c>
      <c r="U1920" s="24" t="s">
        <v>341</v>
      </c>
      <c r="V1920" s="27">
        <v>46206.34097222222</v>
      </c>
      <c r="W1920" s="27">
        <v>46206.368750000001</v>
      </c>
      <c r="Z1920" s="24">
        <v>1</v>
      </c>
      <c r="AA1920" s="24" t="s">
        <v>58</v>
      </c>
      <c r="AB1920" s="24" t="b">
        <v>0</v>
      </c>
      <c r="AC1920" s="61"/>
    </row>
    <row r="1921" spans="2:29" ht="13.7">
      <c r="B1921" s="24" t="s">
        <v>49</v>
      </c>
      <c r="C1921" s="24" t="s">
        <v>64</v>
      </c>
      <c r="D1921" s="24" t="s">
        <v>76</v>
      </c>
      <c r="E1921" s="24">
        <v>270</v>
      </c>
      <c r="F1921" s="26">
        <v>46235</v>
      </c>
      <c r="G1921" s="24" t="s">
        <v>52</v>
      </c>
      <c r="H1921" s="24" t="s">
        <v>53</v>
      </c>
      <c r="I1921" s="24" t="s">
        <v>54</v>
      </c>
      <c r="J1921" s="24" t="s">
        <v>125</v>
      </c>
      <c r="K1921" s="24">
        <v>1</v>
      </c>
      <c r="L1921" s="24" t="s">
        <v>66</v>
      </c>
      <c r="M1921" s="26">
        <v>46236</v>
      </c>
      <c r="N1921" s="27">
        <v>46236.541666666664</v>
      </c>
      <c r="O1921" s="27">
        <v>46236.729166666664</v>
      </c>
      <c r="V1921" s="27"/>
      <c r="W1921" s="27"/>
      <c r="X1921" s="24">
        <v>4</v>
      </c>
      <c r="Y1921" s="24">
        <v>0</v>
      </c>
      <c r="Z1921" s="24">
        <v>4</v>
      </c>
      <c r="AA1921" s="24" t="s">
        <v>60</v>
      </c>
      <c r="AB1921" s="24" t="b">
        <v>0</v>
      </c>
      <c r="AC1921" s="61">
        <v>0</v>
      </c>
    </row>
    <row r="1922" spans="2:29" ht="13.7">
      <c r="B1922" s="24" t="s">
        <v>49</v>
      </c>
      <c r="C1922" s="24" t="s">
        <v>64</v>
      </c>
      <c r="D1922" s="24" t="s">
        <v>76</v>
      </c>
      <c r="E1922" s="24">
        <v>270</v>
      </c>
      <c r="F1922" s="26">
        <v>46235</v>
      </c>
      <c r="G1922" s="24" t="s">
        <v>52</v>
      </c>
      <c r="H1922" s="24" t="s">
        <v>53</v>
      </c>
      <c r="I1922" s="24" t="s">
        <v>54</v>
      </c>
      <c r="J1922" s="24" t="s">
        <v>126</v>
      </c>
      <c r="K1922" s="24">
        <v>1</v>
      </c>
      <c r="L1922" s="24" t="s">
        <v>66</v>
      </c>
      <c r="M1922" s="26">
        <v>46236</v>
      </c>
      <c r="N1922" s="27">
        <v>46236.541666666664</v>
      </c>
      <c r="O1922" s="27">
        <v>46236.729166666664</v>
      </c>
      <c r="P1922" s="24" t="s">
        <v>3260</v>
      </c>
      <c r="Q1922" s="24" t="s">
        <v>3261</v>
      </c>
      <c r="R1922" s="24" t="s">
        <v>149</v>
      </c>
      <c r="S1922" s="24" t="s">
        <v>198</v>
      </c>
      <c r="T1922" s="24" t="s">
        <v>54</v>
      </c>
      <c r="U1922" s="24" t="s">
        <v>616</v>
      </c>
      <c r="V1922" s="27">
        <v>46236.642361111109</v>
      </c>
      <c r="W1922" s="27">
        <v>46236.668749999997</v>
      </c>
      <c r="Z1922" s="24">
        <v>1</v>
      </c>
      <c r="AA1922" s="24" t="s">
        <v>60</v>
      </c>
      <c r="AB1922" s="24" t="b">
        <v>0</v>
      </c>
      <c r="AC1922" s="61"/>
    </row>
    <row r="1923" spans="2:29" ht="13.7">
      <c r="B1923" s="24" t="s">
        <v>49</v>
      </c>
      <c r="C1923" s="24" t="s">
        <v>64</v>
      </c>
      <c r="D1923" s="24" t="s">
        <v>76</v>
      </c>
      <c r="E1923" s="24">
        <v>270</v>
      </c>
      <c r="F1923" s="26">
        <v>46235</v>
      </c>
      <c r="G1923" s="24" t="s">
        <v>52</v>
      </c>
      <c r="H1923" s="24" t="s">
        <v>53</v>
      </c>
      <c r="I1923" s="24" t="s">
        <v>54</v>
      </c>
      <c r="J1923" s="24" t="s">
        <v>126</v>
      </c>
      <c r="K1923" s="24">
        <v>1</v>
      </c>
      <c r="L1923" s="24" t="s">
        <v>66</v>
      </c>
      <c r="M1923" s="26">
        <v>46236</v>
      </c>
      <c r="N1923" s="27">
        <v>46236.541666666664</v>
      </c>
      <c r="O1923" s="27">
        <v>46236.729166666664</v>
      </c>
      <c r="P1923" s="24" t="s">
        <v>3262</v>
      </c>
      <c r="Q1923" s="24" t="s">
        <v>3263</v>
      </c>
      <c r="R1923" s="24" t="s">
        <v>190</v>
      </c>
      <c r="T1923" s="24" t="s">
        <v>54</v>
      </c>
      <c r="U1923" s="24" t="s">
        <v>616</v>
      </c>
      <c r="V1923" s="27">
        <v>46236.595833333333</v>
      </c>
      <c r="W1923" s="27">
        <v>46236.621527777781</v>
      </c>
      <c r="Z1923" s="24">
        <v>1</v>
      </c>
      <c r="AA1923" s="24" t="s">
        <v>60</v>
      </c>
      <c r="AB1923" s="24" t="b">
        <v>0</v>
      </c>
      <c r="AC1923" s="61"/>
    </row>
    <row r="1924" spans="2:29" ht="13.7">
      <c r="B1924" s="24" t="s">
        <v>49</v>
      </c>
      <c r="C1924" s="24" t="s">
        <v>64</v>
      </c>
      <c r="D1924" s="24" t="s">
        <v>76</v>
      </c>
      <c r="E1924" s="24">
        <v>270</v>
      </c>
      <c r="F1924" s="26">
        <v>46235</v>
      </c>
      <c r="G1924" s="24" t="s">
        <v>52</v>
      </c>
      <c r="H1924" s="24" t="s">
        <v>53</v>
      </c>
      <c r="I1924" s="24" t="s">
        <v>54</v>
      </c>
      <c r="J1924" s="24" t="s">
        <v>126</v>
      </c>
      <c r="K1924" s="24">
        <v>1</v>
      </c>
      <c r="L1924" s="24" t="s">
        <v>66</v>
      </c>
      <c r="M1924" s="26">
        <v>46236</v>
      </c>
      <c r="N1924" s="27">
        <v>46236.541666666664</v>
      </c>
      <c r="O1924" s="27">
        <v>46236.729166666664</v>
      </c>
      <c r="P1924" s="24" t="s">
        <v>3264</v>
      </c>
      <c r="Q1924" s="24" t="s">
        <v>3265</v>
      </c>
      <c r="R1924" s="24" t="s">
        <v>190</v>
      </c>
      <c r="T1924" s="24" t="s">
        <v>54</v>
      </c>
      <c r="U1924" s="24" t="s">
        <v>616</v>
      </c>
      <c r="V1924" s="27">
        <v>46236.688194444447</v>
      </c>
      <c r="W1924" s="27">
        <v>46236.719444444447</v>
      </c>
      <c r="Z1924" s="24">
        <v>1</v>
      </c>
      <c r="AA1924" s="24" t="s">
        <v>60</v>
      </c>
      <c r="AB1924" s="24" t="b">
        <v>0</v>
      </c>
      <c r="AC1924" s="61"/>
    </row>
    <row r="1925" spans="2:29" ht="13.7">
      <c r="B1925" s="24" t="s">
        <v>49</v>
      </c>
      <c r="C1925" s="24" t="s">
        <v>64</v>
      </c>
      <c r="D1925" s="24" t="s">
        <v>76</v>
      </c>
      <c r="E1925" s="24">
        <v>270</v>
      </c>
      <c r="F1925" s="26">
        <v>46235</v>
      </c>
      <c r="G1925" s="24" t="s">
        <v>52</v>
      </c>
      <c r="H1925" s="24" t="s">
        <v>53</v>
      </c>
      <c r="I1925" s="24" t="s">
        <v>54</v>
      </c>
      <c r="J1925" s="24" t="s">
        <v>126</v>
      </c>
      <c r="K1925" s="24">
        <v>1</v>
      </c>
      <c r="L1925" s="24" t="s">
        <v>66</v>
      </c>
      <c r="M1925" s="26">
        <v>46236</v>
      </c>
      <c r="N1925" s="27">
        <v>46236.541666666664</v>
      </c>
      <c r="O1925" s="27">
        <v>46236.729166666664</v>
      </c>
      <c r="P1925" s="24" t="s">
        <v>3266</v>
      </c>
      <c r="Q1925" s="24" t="s">
        <v>3267</v>
      </c>
      <c r="R1925" s="24" t="s">
        <v>149</v>
      </c>
      <c r="T1925" s="24" t="s">
        <v>54</v>
      </c>
      <c r="U1925" s="24" t="s">
        <v>616</v>
      </c>
      <c r="V1925" s="27">
        <v>46236.548611111109</v>
      </c>
      <c r="W1925" s="27">
        <v>46236.569444444445</v>
      </c>
      <c r="Z1925" s="24">
        <v>1</v>
      </c>
      <c r="AA1925" s="24" t="s">
        <v>60</v>
      </c>
      <c r="AB1925" s="24" t="b">
        <v>0</v>
      </c>
      <c r="AC1925" s="61"/>
    </row>
    <row r="1926" spans="2:29" ht="13.7">
      <c r="B1926" s="24" t="s">
        <v>49</v>
      </c>
      <c r="C1926" s="24" t="s">
        <v>64</v>
      </c>
      <c r="D1926" s="24" t="s">
        <v>76</v>
      </c>
      <c r="E1926" s="24">
        <v>270</v>
      </c>
      <c r="F1926" s="26">
        <v>46235</v>
      </c>
      <c r="G1926" s="24" t="s">
        <v>52</v>
      </c>
      <c r="H1926" s="24" t="s">
        <v>53</v>
      </c>
      <c r="I1926" s="24" t="s">
        <v>62</v>
      </c>
      <c r="J1926" s="24" t="s">
        <v>125</v>
      </c>
      <c r="K1926" s="24">
        <v>1</v>
      </c>
      <c r="L1926" s="24" t="s">
        <v>66</v>
      </c>
      <c r="M1926" s="26">
        <v>46243</v>
      </c>
      <c r="N1926" s="27">
        <v>46243.5625</v>
      </c>
      <c r="O1926" s="27">
        <v>46243.75</v>
      </c>
      <c r="V1926" s="27"/>
      <c r="W1926" s="27"/>
      <c r="X1926" s="24">
        <v>4</v>
      </c>
      <c r="Y1926" s="24">
        <v>0</v>
      </c>
      <c r="Z1926" s="24">
        <v>4</v>
      </c>
      <c r="AA1926" s="24" t="s">
        <v>60</v>
      </c>
      <c r="AB1926" s="24" t="b">
        <v>0</v>
      </c>
      <c r="AC1926" s="61">
        <v>0</v>
      </c>
    </row>
    <row r="1927" spans="2:29" ht="13.7">
      <c r="B1927" s="24" t="s">
        <v>49</v>
      </c>
      <c r="C1927" s="24" t="s">
        <v>64</v>
      </c>
      <c r="D1927" s="24" t="s">
        <v>76</v>
      </c>
      <c r="E1927" s="24">
        <v>270</v>
      </c>
      <c r="F1927" s="26">
        <v>46235</v>
      </c>
      <c r="G1927" s="24" t="s">
        <v>52</v>
      </c>
      <c r="H1927" s="24" t="s">
        <v>53</v>
      </c>
      <c r="I1927" s="24" t="s">
        <v>62</v>
      </c>
      <c r="J1927" s="24" t="s">
        <v>126</v>
      </c>
      <c r="K1927" s="24">
        <v>1</v>
      </c>
      <c r="L1927" s="24" t="s">
        <v>66</v>
      </c>
      <c r="M1927" s="26">
        <v>46243</v>
      </c>
      <c r="N1927" s="27">
        <v>46243.5625</v>
      </c>
      <c r="O1927" s="27">
        <v>46243.75</v>
      </c>
      <c r="P1927" s="24" t="s">
        <v>3268</v>
      </c>
      <c r="Q1927" s="24" t="s">
        <v>3269</v>
      </c>
      <c r="R1927" s="24" t="s">
        <v>253</v>
      </c>
      <c r="T1927" s="24" t="s">
        <v>62</v>
      </c>
      <c r="U1927" s="24" t="s">
        <v>514</v>
      </c>
      <c r="V1927" s="27">
        <v>46243.568055555559</v>
      </c>
      <c r="W1927" s="27">
        <v>46243.588888888888</v>
      </c>
      <c r="Z1927" s="24">
        <v>1</v>
      </c>
      <c r="AA1927" s="24" t="s">
        <v>60</v>
      </c>
      <c r="AB1927" s="24" t="b">
        <v>0</v>
      </c>
      <c r="AC1927" s="61"/>
    </row>
    <row r="1928" spans="2:29" ht="13.7">
      <c r="B1928" s="24" t="s">
        <v>49</v>
      </c>
      <c r="C1928" s="24" t="s">
        <v>64</v>
      </c>
      <c r="D1928" s="24" t="s">
        <v>76</v>
      </c>
      <c r="E1928" s="24">
        <v>270</v>
      </c>
      <c r="F1928" s="26">
        <v>46235</v>
      </c>
      <c r="G1928" s="24" t="s">
        <v>52</v>
      </c>
      <c r="H1928" s="24" t="s">
        <v>53</v>
      </c>
      <c r="I1928" s="24" t="s">
        <v>62</v>
      </c>
      <c r="J1928" s="24" t="s">
        <v>126</v>
      </c>
      <c r="K1928" s="24">
        <v>1</v>
      </c>
      <c r="L1928" s="24" t="s">
        <v>66</v>
      </c>
      <c r="M1928" s="26">
        <v>46243</v>
      </c>
      <c r="N1928" s="27">
        <v>46243.5625</v>
      </c>
      <c r="O1928" s="27">
        <v>46243.75</v>
      </c>
      <c r="P1928" s="24" t="s">
        <v>3270</v>
      </c>
      <c r="Q1928" s="24" t="s">
        <v>3271</v>
      </c>
      <c r="R1928" s="24" t="s">
        <v>323</v>
      </c>
      <c r="T1928" s="24" t="s">
        <v>62</v>
      </c>
      <c r="U1928" s="24" t="s">
        <v>514</v>
      </c>
      <c r="V1928" s="27">
        <v>46243.660416666666</v>
      </c>
      <c r="W1928" s="27">
        <v>46243.686805555553</v>
      </c>
      <c r="Z1928" s="24">
        <v>1</v>
      </c>
      <c r="AA1928" s="24" t="s">
        <v>60</v>
      </c>
      <c r="AB1928" s="24" t="b">
        <v>0</v>
      </c>
      <c r="AC1928" s="61"/>
    </row>
    <row r="1929" spans="2:29" ht="13.7">
      <c r="B1929" s="24" t="s">
        <v>49</v>
      </c>
      <c r="C1929" s="24" t="s">
        <v>64</v>
      </c>
      <c r="D1929" s="24" t="s">
        <v>76</v>
      </c>
      <c r="E1929" s="24">
        <v>270</v>
      </c>
      <c r="F1929" s="26">
        <v>46235</v>
      </c>
      <c r="G1929" s="24" t="s">
        <v>52</v>
      </c>
      <c r="H1929" s="24" t="s">
        <v>53</v>
      </c>
      <c r="I1929" s="24" t="s">
        <v>62</v>
      </c>
      <c r="J1929" s="24" t="s">
        <v>126</v>
      </c>
      <c r="K1929" s="24">
        <v>1</v>
      </c>
      <c r="L1929" s="24" t="s">
        <v>66</v>
      </c>
      <c r="M1929" s="26">
        <v>46243</v>
      </c>
      <c r="N1929" s="27">
        <v>46243.5625</v>
      </c>
      <c r="O1929" s="27">
        <v>46243.75</v>
      </c>
      <c r="P1929" s="24" t="s">
        <v>3272</v>
      </c>
      <c r="Q1929" s="24" t="s">
        <v>3273</v>
      </c>
      <c r="R1929" s="24" t="s">
        <v>323</v>
      </c>
      <c r="T1929" s="24" t="s">
        <v>62</v>
      </c>
      <c r="U1929" s="24" t="s">
        <v>514</v>
      </c>
      <c r="V1929" s="27">
        <v>46243.611111111109</v>
      </c>
      <c r="W1929" s="27">
        <v>46243.636805555558</v>
      </c>
      <c r="Z1929" s="24">
        <v>1</v>
      </c>
      <c r="AA1929" s="24" t="s">
        <v>60</v>
      </c>
      <c r="AB1929" s="24" t="b">
        <v>0</v>
      </c>
      <c r="AC1929" s="61"/>
    </row>
    <row r="1930" spans="2:29" ht="13.7">
      <c r="B1930" s="24" t="s">
        <v>49</v>
      </c>
      <c r="C1930" s="24" t="s">
        <v>64</v>
      </c>
      <c r="D1930" s="24" t="s">
        <v>76</v>
      </c>
      <c r="E1930" s="24">
        <v>270</v>
      </c>
      <c r="F1930" s="26">
        <v>46235</v>
      </c>
      <c r="G1930" s="24" t="s">
        <v>52</v>
      </c>
      <c r="H1930" s="24" t="s">
        <v>53</v>
      </c>
      <c r="I1930" s="24" t="s">
        <v>62</v>
      </c>
      <c r="J1930" s="24" t="s">
        <v>126</v>
      </c>
      <c r="K1930" s="24">
        <v>1</v>
      </c>
      <c r="L1930" s="24" t="s">
        <v>66</v>
      </c>
      <c r="M1930" s="26">
        <v>46243</v>
      </c>
      <c r="N1930" s="27">
        <v>46243.5625</v>
      </c>
      <c r="O1930" s="27">
        <v>46243.75</v>
      </c>
      <c r="P1930" s="24" t="s">
        <v>3274</v>
      </c>
      <c r="Q1930" s="24" t="s">
        <v>3275</v>
      </c>
      <c r="R1930" s="24" t="s">
        <v>256</v>
      </c>
      <c r="S1930" s="24" t="s">
        <v>160</v>
      </c>
      <c r="T1930" s="24" t="s">
        <v>62</v>
      </c>
      <c r="U1930" s="24" t="s">
        <v>514</v>
      </c>
      <c r="V1930" s="27">
        <v>46243.708333333336</v>
      </c>
      <c r="W1930" s="27">
        <v>46243.734722222223</v>
      </c>
      <c r="Z1930" s="24">
        <v>1</v>
      </c>
      <c r="AA1930" s="24" t="s">
        <v>60</v>
      </c>
      <c r="AB1930" s="24" t="b">
        <v>0</v>
      </c>
      <c r="AC1930" s="61"/>
    </row>
    <row r="1931" spans="2:29" ht="13.7">
      <c r="B1931" s="24" t="s">
        <v>49</v>
      </c>
      <c r="C1931" s="24" t="s">
        <v>64</v>
      </c>
      <c r="D1931" s="24" t="s">
        <v>76</v>
      </c>
      <c r="E1931" s="24">
        <v>300</v>
      </c>
      <c r="F1931" s="26">
        <v>46174</v>
      </c>
      <c r="G1931" s="24" t="s">
        <v>52</v>
      </c>
      <c r="H1931" s="24" t="s">
        <v>53</v>
      </c>
      <c r="I1931" s="24" t="s">
        <v>54</v>
      </c>
      <c r="J1931" s="24" t="s">
        <v>125</v>
      </c>
      <c r="K1931" s="24">
        <v>1</v>
      </c>
      <c r="L1931" s="24" t="s">
        <v>66</v>
      </c>
      <c r="M1931" s="26">
        <v>46178</v>
      </c>
      <c r="N1931" s="27">
        <v>46178.5625</v>
      </c>
      <c r="O1931" s="27">
        <v>46178.770833333336</v>
      </c>
      <c r="V1931" s="27"/>
      <c r="W1931" s="27"/>
      <c r="X1931" s="24">
        <v>4</v>
      </c>
      <c r="Y1931" s="24">
        <v>0</v>
      </c>
      <c r="Z1931" s="24">
        <v>4</v>
      </c>
      <c r="AA1931" s="24" t="s">
        <v>56</v>
      </c>
      <c r="AB1931" s="24" t="b">
        <v>0</v>
      </c>
      <c r="AC1931" s="61">
        <v>0</v>
      </c>
    </row>
    <row r="1932" spans="2:29" ht="13.7">
      <c r="B1932" s="24" t="s">
        <v>49</v>
      </c>
      <c r="C1932" s="24" t="s">
        <v>64</v>
      </c>
      <c r="D1932" s="24" t="s">
        <v>76</v>
      </c>
      <c r="E1932" s="24">
        <v>300</v>
      </c>
      <c r="F1932" s="26">
        <v>46174</v>
      </c>
      <c r="G1932" s="24" t="s">
        <v>52</v>
      </c>
      <c r="H1932" s="24" t="s">
        <v>53</v>
      </c>
      <c r="I1932" s="24" t="s">
        <v>54</v>
      </c>
      <c r="J1932" s="24" t="s">
        <v>126</v>
      </c>
      <c r="K1932" s="24">
        <v>1</v>
      </c>
      <c r="L1932" s="24" t="s">
        <v>66</v>
      </c>
      <c r="M1932" s="26">
        <v>46178</v>
      </c>
      <c r="N1932" s="27">
        <v>46178.5625</v>
      </c>
      <c r="O1932" s="27">
        <v>46178.770833333336</v>
      </c>
      <c r="P1932" s="24" t="s">
        <v>3276</v>
      </c>
      <c r="Q1932" s="24" t="s">
        <v>3277</v>
      </c>
      <c r="R1932" s="24" t="s">
        <v>149</v>
      </c>
      <c r="T1932" s="24" t="s">
        <v>54</v>
      </c>
      <c r="U1932" s="24" t="s">
        <v>411</v>
      </c>
      <c r="V1932" s="27">
        <v>46178.67083333333</v>
      </c>
      <c r="W1932" s="27">
        <v>46178.70416666667</v>
      </c>
      <c r="Z1932" s="24">
        <v>1</v>
      </c>
      <c r="AA1932" s="24" t="s">
        <v>56</v>
      </c>
      <c r="AB1932" s="24" t="b">
        <v>0</v>
      </c>
      <c r="AC1932" s="61"/>
    </row>
    <row r="1933" spans="2:29" ht="13.7">
      <c r="B1933" s="24" t="s">
        <v>49</v>
      </c>
      <c r="C1933" s="24" t="s">
        <v>64</v>
      </c>
      <c r="D1933" s="24" t="s">
        <v>76</v>
      </c>
      <c r="E1933" s="24">
        <v>300</v>
      </c>
      <c r="F1933" s="26">
        <v>46174</v>
      </c>
      <c r="G1933" s="24" t="s">
        <v>52</v>
      </c>
      <c r="H1933" s="24" t="s">
        <v>53</v>
      </c>
      <c r="I1933" s="24" t="s">
        <v>54</v>
      </c>
      <c r="J1933" s="24" t="s">
        <v>126</v>
      </c>
      <c r="K1933" s="24">
        <v>1</v>
      </c>
      <c r="L1933" s="24" t="s">
        <v>66</v>
      </c>
      <c r="M1933" s="26">
        <v>46178</v>
      </c>
      <c r="N1933" s="27">
        <v>46178.5625</v>
      </c>
      <c r="O1933" s="27">
        <v>46178.770833333336</v>
      </c>
      <c r="P1933" s="24" t="s">
        <v>3278</v>
      </c>
      <c r="Q1933" s="24" t="s">
        <v>3279</v>
      </c>
      <c r="R1933" s="24" t="s">
        <v>142</v>
      </c>
      <c r="T1933" s="24" t="s">
        <v>54</v>
      </c>
      <c r="U1933" s="24" t="s">
        <v>411</v>
      </c>
      <c r="V1933" s="27">
        <v>46178.618055555555</v>
      </c>
      <c r="W1933" s="27">
        <v>46178.647222222222</v>
      </c>
      <c r="Z1933" s="24">
        <v>1</v>
      </c>
      <c r="AA1933" s="24" t="s">
        <v>56</v>
      </c>
      <c r="AB1933" s="24" t="b">
        <v>0</v>
      </c>
      <c r="AC1933" s="61"/>
    </row>
    <row r="1934" spans="2:29" ht="13.7">
      <c r="B1934" s="24" t="s">
        <v>49</v>
      </c>
      <c r="C1934" s="24" t="s">
        <v>64</v>
      </c>
      <c r="D1934" s="24" t="s">
        <v>76</v>
      </c>
      <c r="E1934" s="24">
        <v>300</v>
      </c>
      <c r="F1934" s="26">
        <v>46174</v>
      </c>
      <c r="G1934" s="24" t="s">
        <v>52</v>
      </c>
      <c r="H1934" s="24" t="s">
        <v>53</v>
      </c>
      <c r="I1934" s="24" t="s">
        <v>54</v>
      </c>
      <c r="J1934" s="24" t="s">
        <v>126</v>
      </c>
      <c r="K1934" s="24">
        <v>1</v>
      </c>
      <c r="L1934" s="24" t="s">
        <v>66</v>
      </c>
      <c r="M1934" s="26">
        <v>46178</v>
      </c>
      <c r="N1934" s="27">
        <v>46178.5625</v>
      </c>
      <c r="O1934" s="27">
        <v>46178.770833333336</v>
      </c>
      <c r="P1934" s="24" t="s">
        <v>3280</v>
      </c>
      <c r="Q1934" s="24" t="s">
        <v>3281</v>
      </c>
      <c r="R1934" s="24" t="s">
        <v>149</v>
      </c>
      <c r="T1934" s="24" t="s">
        <v>54</v>
      </c>
      <c r="U1934" s="24" t="s">
        <v>411</v>
      </c>
      <c r="V1934" s="27">
        <v>46178.725694444445</v>
      </c>
      <c r="W1934" s="27">
        <v>46178.760416666664</v>
      </c>
      <c r="Z1934" s="24">
        <v>1</v>
      </c>
      <c r="AA1934" s="24" t="s">
        <v>56</v>
      </c>
      <c r="AB1934" s="24" t="b">
        <v>0</v>
      </c>
      <c r="AC1934" s="61"/>
    </row>
    <row r="1935" spans="2:29" ht="13.7">
      <c r="B1935" s="24" t="s">
        <v>49</v>
      </c>
      <c r="C1935" s="24" t="s">
        <v>64</v>
      </c>
      <c r="D1935" s="24" t="s">
        <v>76</v>
      </c>
      <c r="E1935" s="24">
        <v>300</v>
      </c>
      <c r="F1935" s="26">
        <v>46174</v>
      </c>
      <c r="G1935" s="24" t="s">
        <v>52</v>
      </c>
      <c r="H1935" s="24" t="s">
        <v>53</v>
      </c>
      <c r="I1935" s="24" t="s">
        <v>54</v>
      </c>
      <c r="J1935" s="24" t="s">
        <v>126</v>
      </c>
      <c r="K1935" s="24">
        <v>1</v>
      </c>
      <c r="L1935" s="24" t="s">
        <v>66</v>
      </c>
      <c r="M1935" s="26">
        <v>46178</v>
      </c>
      <c r="N1935" s="27">
        <v>46178.5625</v>
      </c>
      <c r="O1935" s="27">
        <v>46178.770833333336</v>
      </c>
      <c r="P1935" s="24" t="s">
        <v>3282</v>
      </c>
      <c r="Q1935" s="24" t="s">
        <v>3283</v>
      </c>
      <c r="R1935" s="24" t="s">
        <v>149</v>
      </c>
      <c r="T1935" s="24" t="s">
        <v>54</v>
      </c>
      <c r="U1935" s="24" t="s">
        <v>411</v>
      </c>
      <c r="V1935" s="27">
        <v>46178.567361111112</v>
      </c>
      <c r="W1935" s="27">
        <v>46178.599305555559</v>
      </c>
      <c r="Z1935" s="24">
        <v>1</v>
      </c>
      <c r="AA1935" s="24" t="s">
        <v>56</v>
      </c>
      <c r="AB1935" s="24" t="b">
        <v>0</v>
      </c>
      <c r="AC1935" s="61"/>
    </row>
    <row r="1936" spans="2:29" ht="13.7">
      <c r="B1936" s="24" t="s">
        <v>49</v>
      </c>
      <c r="C1936" s="24" t="s">
        <v>64</v>
      </c>
      <c r="D1936" s="24" t="s">
        <v>76</v>
      </c>
      <c r="E1936" s="24">
        <v>300</v>
      </c>
      <c r="F1936" s="26">
        <v>46174</v>
      </c>
      <c r="G1936" s="24" t="s">
        <v>52</v>
      </c>
      <c r="H1936" s="24" t="s">
        <v>53</v>
      </c>
      <c r="I1936" s="24" t="s">
        <v>62</v>
      </c>
      <c r="J1936" s="24" t="s">
        <v>125</v>
      </c>
      <c r="K1936" s="24">
        <v>1</v>
      </c>
      <c r="L1936" s="24" t="s">
        <v>66</v>
      </c>
      <c r="M1936" s="26">
        <v>46196</v>
      </c>
      <c r="N1936" s="27">
        <v>46196.375</v>
      </c>
      <c r="O1936" s="27">
        <v>46196.583333333336</v>
      </c>
      <c r="V1936" s="27"/>
      <c r="W1936" s="27"/>
      <c r="X1936" s="24">
        <v>4</v>
      </c>
      <c r="Y1936" s="24">
        <v>0</v>
      </c>
      <c r="Z1936" s="24">
        <v>4</v>
      </c>
      <c r="AA1936" s="24" t="s">
        <v>56</v>
      </c>
      <c r="AB1936" s="24" t="b">
        <v>0</v>
      </c>
      <c r="AC1936" s="61">
        <v>0</v>
      </c>
    </row>
    <row r="1937" spans="2:29" ht="13.7">
      <c r="B1937" s="24" t="s">
        <v>49</v>
      </c>
      <c r="C1937" s="24" t="s">
        <v>64</v>
      </c>
      <c r="D1937" s="24" t="s">
        <v>76</v>
      </c>
      <c r="E1937" s="24">
        <v>300</v>
      </c>
      <c r="F1937" s="26">
        <v>46174</v>
      </c>
      <c r="G1937" s="24" t="s">
        <v>52</v>
      </c>
      <c r="H1937" s="24" t="s">
        <v>53</v>
      </c>
      <c r="I1937" s="24" t="s">
        <v>62</v>
      </c>
      <c r="J1937" s="24" t="s">
        <v>126</v>
      </c>
      <c r="K1937" s="24">
        <v>1</v>
      </c>
      <c r="L1937" s="24" t="s">
        <v>66</v>
      </c>
      <c r="M1937" s="26">
        <v>46196</v>
      </c>
      <c r="N1937" s="27">
        <v>46196.375</v>
      </c>
      <c r="O1937" s="27">
        <v>46196.583333333336</v>
      </c>
      <c r="P1937" s="24" t="s">
        <v>3284</v>
      </c>
      <c r="Q1937" s="24" t="s">
        <v>3285</v>
      </c>
      <c r="R1937" s="24" t="s">
        <v>253</v>
      </c>
      <c r="T1937" s="24" t="s">
        <v>62</v>
      </c>
      <c r="U1937" s="24" t="s">
        <v>269</v>
      </c>
      <c r="V1937" s="27">
        <v>46196.381944444445</v>
      </c>
      <c r="W1937" s="27">
        <v>46196.42083333333</v>
      </c>
      <c r="Z1937" s="24">
        <v>1</v>
      </c>
      <c r="AA1937" s="24" t="s">
        <v>56</v>
      </c>
      <c r="AB1937" s="24" t="b">
        <v>0</v>
      </c>
      <c r="AC1937" s="61"/>
    </row>
    <row r="1938" spans="2:29" ht="13.7">
      <c r="B1938" s="24" t="s">
        <v>49</v>
      </c>
      <c r="C1938" s="24" t="s">
        <v>64</v>
      </c>
      <c r="D1938" s="24" t="s">
        <v>76</v>
      </c>
      <c r="E1938" s="24">
        <v>300</v>
      </c>
      <c r="F1938" s="26">
        <v>46174</v>
      </c>
      <c r="G1938" s="24" t="s">
        <v>52</v>
      </c>
      <c r="H1938" s="24" t="s">
        <v>53</v>
      </c>
      <c r="I1938" s="24" t="s">
        <v>62</v>
      </c>
      <c r="J1938" s="24" t="s">
        <v>126</v>
      </c>
      <c r="K1938" s="24">
        <v>1</v>
      </c>
      <c r="L1938" s="24" t="s">
        <v>66</v>
      </c>
      <c r="M1938" s="26">
        <v>46196</v>
      </c>
      <c r="N1938" s="27">
        <v>46196.375</v>
      </c>
      <c r="O1938" s="27">
        <v>46196.583333333336</v>
      </c>
      <c r="P1938" s="24" t="s">
        <v>3286</v>
      </c>
      <c r="Q1938" s="24" t="s">
        <v>3287</v>
      </c>
      <c r="R1938" s="24" t="s">
        <v>249</v>
      </c>
      <c r="T1938" s="24" t="s">
        <v>62</v>
      </c>
      <c r="U1938" s="24" t="s">
        <v>269</v>
      </c>
      <c r="V1938" s="27">
        <v>46196.53402777778</v>
      </c>
      <c r="W1938" s="27">
        <v>46196.572222222225</v>
      </c>
      <c r="Z1938" s="24">
        <v>1</v>
      </c>
      <c r="AA1938" s="24" t="s">
        <v>56</v>
      </c>
      <c r="AB1938" s="24" t="b">
        <v>0</v>
      </c>
      <c r="AC1938" s="61"/>
    </row>
    <row r="1939" spans="2:29" ht="13.7">
      <c r="B1939" s="24" t="s">
        <v>49</v>
      </c>
      <c r="C1939" s="24" t="s">
        <v>64</v>
      </c>
      <c r="D1939" s="24" t="s">
        <v>76</v>
      </c>
      <c r="E1939" s="24">
        <v>300</v>
      </c>
      <c r="F1939" s="26">
        <v>46174</v>
      </c>
      <c r="G1939" s="24" t="s">
        <v>52</v>
      </c>
      <c r="H1939" s="24" t="s">
        <v>53</v>
      </c>
      <c r="I1939" s="24" t="s">
        <v>62</v>
      </c>
      <c r="J1939" s="24" t="s">
        <v>126</v>
      </c>
      <c r="K1939" s="24">
        <v>1</v>
      </c>
      <c r="L1939" s="24" t="s">
        <v>66</v>
      </c>
      <c r="M1939" s="26">
        <v>46196</v>
      </c>
      <c r="N1939" s="27">
        <v>46196.375</v>
      </c>
      <c r="O1939" s="27">
        <v>46196.583333333336</v>
      </c>
      <c r="P1939" s="24" t="s">
        <v>3288</v>
      </c>
      <c r="Q1939" s="24" t="s">
        <v>3289</v>
      </c>
      <c r="R1939" s="24" t="s">
        <v>256</v>
      </c>
      <c r="T1939" s="24" t="s">
        <v>62</v>
      </c>
      <c r="U1939" s="24" t="s">
        <v>269</v>
      </c>
      <c r="V1939" s="27">
        <v>46196.482638888891</v>
      </c>
      <c r="W1939" s="27">
        <v>46196.504861111112</v>
      </c>
      <c r="Z1939" s="24">
        <v>1</v>
      </c>
      <c r="AA1939" s="24" t="s">
        <v>56</v>
      </c>
      <c r="AB1939" s="24" t="b">
        <v>0</v>
      </c>
      <c r="AC1939" s="61"/>
    </row>
    <row r="1940" spans="2:29" ht="13.7">
      <c r="B1940" s="24" t="s">
        <v>49</v>
      </c>
      <c r="C1940" s="24" t="s">
        <v>64</v>
      </c>
      <c r="D1940" s="24" t="s">
        <v>76</v>
      </c>
      <c r="E1940" s="24">
        <v>300</v>
      </c>
      <c r="F1940" s="26">
        <v>46174</v>
      </c>
      <c r="G1940" s="24" t="s">
        <v>52</v>
      </c>
      <c r="H1940" s="24" t="s">
        <v>53</v>
      </c>
      <c r="I1940" s="24" t="s">
        <v>62</v>
      </c>
      <c r="J1940" s="24" t="s">
        <v>126</v>
      </c>
      <c r="K1940" s="24">
        <v>1</v>
      </c>
      <c r="L1940" s="24" t="s">
        <v>66</v>
      </c>
      <c r="M1940" s="26">
        <v>46196</v>
      </c>
      <c r="N1940" s="27">
        <v>46196.375</v>
      </c>
      <c r="O1940" s="27">
        <v>46196.583333333336</v>
      </c>
      <c r="P1940" s="24" t="s">
        <v>3290</v>
      </c>
      <c r="Q1940" s="24" t="s">
        <v>3291</v>
      </c>
      <c r="R1940" s="24" t="s">
        <v>323</v>
      </c>
      <c r="S1940" s="24" t="s">
        <v>160</v>
      </c>
      <c r="T1940" s="24" t="s">
        <v>62</v>
      </c>
      <c r="U1940" s="24" t="s">
        <v>269</v>
      </c>
      <c r="V1940" s="27">
        <v>46196.430555555555</v>
      </c>
      <c r="W1940" s="27">
        <v>46196.459027777775</v>
      </c>
      <c r="Z1940" s="24">
        <v>1</v>
      </c>
      <c r="AA1940" s="24" t="s">
        <v>56</v>
      </c>
      <c r="AB1940" s="24" t="b">
        <v>0</v>
      </c>
      <c r="AC1940" s="61"/>
    </row>
    <row r="1941" spans="2:29" ht="13.7">
      <c r="B1941" s="24" t="s">
        <v>49</v>
      </c>
      <c r="C1941" s="24" t="s">
        <v>64</v>
      </c>
      <c r="D1941" s="24" t="s">
        <v>76</v>
      </c>
      <c r="E1941" s="24">
        <v>300</v>
      </c>
      <c r="F1941" s="26">
        <v>46235</v>
      </c>
      <c r="G1941" s="24" t="s">
        <v>52</v>
      </c>
      <c r="H1941" s="24" t="s">
        <v>53</v>
      </c>
      <c r="I1941" s="24" t="s">
        <v>62</v>
      </c>
      <c r="J1941" s="24" t="s">
        <v>125</v>
      </c>
      <c r="K1941" s="24">
        <v>1</v>
      </c>
      <c r="L1941" s="24" t="s">
        <v>66</v>
      </c>
      <c r="M1941" s="26">
        <v>46251</v>
      </c>
      <c r="N1941" s="27">
        <v>46251.333333333336</v>
      </c>
      <c r="O1941" s="27">
        <v>46251.541666666664</v>
      </c>
      <c r="V1941" s="27"/>
      <c r="W1941" s="27"/>
      <c r="X1941" s="24">
        <v>4</v>
      </c>
      <c r="Y1941" s="24">
        <v>0</v>
      </c>
      <c r="Z1941" s="24">
        <v>4</v>
      </c>
      <c r="AA1941" s="24" t="s">
        <v>60</v>
      </c>
      <c r="AB1941" s="24" t="b">
        <v>0</v>
      </c>
      <c r="AC1941" s="61">
        <v>0</v>
      </c>
    </row>
    <row r="1942" spans="2:29" ht="13.7">
      <c r="B1942" s="24" t="s">
        <v>49</v>
      </c>
      <c r="C1942" s="24" t="s">
        <v>64</v>
      </c>
      <c r="D1942" s="24" t="s">
        <v>76</v>
      </c>
      <c r="E1942" s="24">
        <v>300</v>
      </c>
      <c r="F1942" s="26">
        <v>46235</v>
      </c>
      <c r="G1942" s="24" t="s">
        <v>52</v>
      </c>
      <c r="H1942" s="24" t="s">
        <v>53</v>
      </c>
      <c r="I1942" s="24" t="s">
        <v>62</v>
      </c>
      <c r="J1942" s="24" t="s">
        <v>126</v>
      </c>
      <c r="K1942" s="24">
        <v>1</v>
      </c>
      <c r="L1942" s="24" t="s">
        <v>66</v>
      </c>
      <c r="M1942" s="26">
        <v>46251</v>
      </c>
      <c r="N1942" s="27">
        <v>46251.333333333336</v>
      </c>
      <c r="O1942" s="27">
        <v>46251.541666666664</v>
      </c>
      <c r="P1942" s="24" t="s">
        <v>3292</v>
      </c>
      <c r="Q1942" s="24" t="s">
        <v>3293</v>
      </c>
      <c r="R1942" s="24" t="s">
        <v>256</v>
      </c>
      <c r="T1942" s="24" t="s">
        <v>62</v>
      </c>
      <c r="U1942" s="24" t="s">
        <v>411</v>
      </c>
      <c r="V1942" s="27">
        <v>46251.440972222219</v>
      </c>
      <c r="W1942" s="27">
        <v>46251.466666666667</v>
      </c>
      <c r="Z1942" s="24">
        <v>1</v>
      </c>
      <c r="AA1942" s="24" t="s">
        <v>60</v>
      </c>
      <c r="AB1942" s="24" t="b">
        <v>0</v>
      </c>
      <c r="AC1942" s="61"/>
    </row>
    <row r="1943" spans="2:29" ht="13.7">
      <c r="B1943" s="24" t="s">
        <v>49</v>
      </c>
      <c r="C1943" s="24" t="s">
        <v>64</v>
      </c>
      <c r="D1943" s="24" t="s">
        <v>76</v>
      </c>
      <c r="E1943" s="24">
        <v>300</v>
      </c>
      <c r="F1943" s="26">
        <v>46235</v>
      </c>
      <c r="G1943" s="24" t="s">
        <v>52</v>
      </c>
      <c r="H1943" s="24" t="s">
        <v>53</v>
      </c>
      <c r="I1943" s="24" t="s">
        <v>62</v>
      </c>
      <c r="J1943" s="24" t="s">
        <v>126</v>
      </c>
      <c r="K1943" s="24">
        <v>1</v>
      </c>
      <c r="L1943" s="24" t="s">
        <v>66</v>
      </c>
      <c r="M1943" s="26">
        <v>46251</v>
      </c>
      <c r="N1943" s="27">
        <v>46251.333333333336</v>
      </c>
      <c r="O1943" s="27">
        <v>46251.541666666664</v>
      </c>
      <c r="P1943" s="24" t="s">
        <v>3294</v>
      </c>
      <c r="Q1943" s="24" t="s">
        <v>3295</v>
      </c>
      <c r="R1943" s="24" t="s">
        <v>249</v>
      </c>
      <c r="T1943" s="24" t="s">
        <v>62</v>
      </c>
      <c r="U1943" s="24" t="s">
        <v>411</v>
      </c>
      <c r="V1943" s="27">
        <v>46251.497916666667</v>
      </c>
      <c r="W1943" s="27">
        <v>46251.525694444441</v>
      </c>
      <c r="Z1943" s="24">
        <v>1</v>
      </c>
      <c r="AA1943" s="24" t="s">
        <v>60</v>
      </c>
      <c r="AB1943" s="24" t="b">
        <v>0</v>
      </c>
      <c r="AC1943" s="61"/>
    </row>
    <row r="1944" spans="2:29" ht="13.7">
      <c r="B1944" s="24" t="s">
        <v>49</v>
      </c>
      <c r="C1944" s="24" t="s">
        <v>64</v>
      </c>
      <c r="D1944" s="24" t="s">
        <v>76</v>
      </c>
      <c r="E1944" s="24">
        <v>300</v>
      </c>
      <c r="F1944" s="26">
        <v>46235</v>
      </c>
      <c r="G1944" s="24" t="s">
        <v>52</v>
      </c>
      <c r="H1944" s="24" t="s">
        <v>53</v>
      </c>
      <c r="I1944" s="24" t="s">
        <v>62</v>
      </c>
      <c r="J1944" s="24" t="s">
        <v>126</v>
      </c>
      <c r="K1944" s="24">
        <v>1</v>
      </c>
      <c r="L1944" s="24" t="s">
        <v>66</v>
      </c>
      <c r="M1944" s="26">
        <v>46251</v>
      </c>
      <c r="N1944" s="27">
        <v>46251.333333333336</v>
      </c>
      <c r="O1944" s="27">
        <v>46251.541666666664</v>
      </c>
      <c r="P1944" s="24" t="s">
        <v>3296</v>
      </c>
      <c r="Q1944" s="24" t="s">
        <v>3297</v>
      </c>
      <c r="R1944" s="24" t="s">
        <v>256</v>
      </c>
      <c r="T1944" s="24" t="s">
        <v>62</v>
      </c>
      <c r="U1944" s="24" t="s">
        <v>411</v>
      </c>
      <c r="V1944" s="27">
        <v>46251.393750000003</v>
      </c>
      <c r="W1944" s="27">
        <v>46251.430555555555</v>
      </c>
      <c r="Z1944" s="24">
        <v>1</v>
      </c>
      <c r="AA1944" s="24" t="s">
        <v>60</v>
      </c>
      <c r="AB1944" s="24" t="b">
        <v>0</v>
      </c>
      <c r="AC1944" s="61"/>
    </row>
    <row r="1945" spans="2:29" ht="13.7">
      <c r="B1945" s="24" t="s">
        <v>49</v>
      </c>
      <c r="C1945" s="24" t="s">
        <v>64</v>
      </c>
      <c r="D1945" s="24" t="s">
        <v>76</v>
      </c>
      <c r="E1945" s="24">
        <v>300</v>
      </c>
      <c r="F1945" s="26">
        <v>46235</v>
      </c>
      <c r="G1945" s="24" t="s">
        <v>52</v>
      </c>
      <c r="H1945" s="24" t="s">
        <v>53</v>
      </c>
      <c r="I1945" s="24" t="s">
        <v>62</v>
      </c>
      <c r="J1945" s="24" t="s">
        <v>126</v>
      </c>
      <c r="K1945" s="24">
        <v>1</v>
      </c>
      <c r="L1945" s="24" t="s">
        <v>66</v>
      </c>
      <c r="M1945" s="26">
        <v>46251</v>
      </c>
      <c r="N1945" s="27">
        <v>46251.333333333336</v>
      </c>
      <c r="O1945" s="27">
        <v>46251.541666666664</v>
      </c>
      <c r="P1945" s="24" t="s">
        <v>3298</v>
      </c>
      <c r="Q1945" s="24" t="s">
        <v>3299</v>
      </c>
      <c r="R1945" s="24" t="s">
        <v>328</v>
      </c>
      <c r="S1945" s="24" t="s">
        <v>160</v>
      </c>
      <c r="T1945" s="24" t="s">
        <v>62</v>
      </c>
      <c r="U1945" s="24" t="s">
        <v>411</v>
      </c>
      <c r="V1945" s="27">
        <v>46251.338888888888</v>
      </c>
      <c r="W1945" s="27">
        <v>46251.371527777781</v>
      </c>
      <c r="Z1945" s="24">
        <v>1</v>
      </c>
      <c r="AA1945" s="24" t="s">
        <v>60</v>
      </c>
      <c r="AB1945" s="24" t="b">
        <v>0</v>
      </c>
      <c r="AC1945" s="61"/>
    </row>
    <row r="1946" spans="2:29" ht="13.7">
      <c r="B1946" s="24" t="s">
        <v>49</v>
      </c>
      <c r="C1946" s="24" t="s">
        <v>64</v>
      </c>
      <c r="D1946" s="24" t="s">
        <v>76</v>
      </c>
      <c r="E1946" s="24">
        <v>360</v>
      </c>
      <c r="F1946" s="26">
        <v>46174</v>
      </c>
      <c r="G1946" s="24" t="s">
        <v>52</v>
      </c>
      <c r="H1946" s="24" t="s">
        <v>53</v>
      </c>
      <c r="I1946" s="24" t="s">
        <v>62</v>
      </c>
      <c r="J1946" s="24" t="s">
        <v>125</v>
      </c>
      <c r="K1946" s="24">
        <v>1</v>
      </c>
      <c r="L1946" s="24" t="s">
        <v>66</v>
      </c>
      <c r="M1946" s="26">
        <v>46174</v>
      </c>
      <c r="N1946" s="27">
        <v>46174.333333333336</v>
      </c>
      <c r="O1946" s="27">
        <v>46174.583333333336</v>
      </c>
      <c r="V1946" s="27"/>
      <c r="W1946" s="27"/>
      <c r="X1946" s="24">
        <v>4</v>
      </c>
      <c r="Y1946" s="24">
        <v>0</v>
      </c>
      <c r="Z1946" s="24">
        <v>4</v>
      </c>
      <c r="AA1946" s="24" t="s">
        <v>56</v>
      </c>
      <c r="AB1946" s="24" t="b">
        <v>0</v>
      </c>
      <c r="AC1946" s="61">
        <v>0</v>
      </c>
    </row>
    <row r="1947" spans="2:29" ht="13.7">
      <c r="B1947" s="24" t="s">
        <v>49</v>
      </c>
      <c r="C1947" s="24" t="s">
        <v>64</v>
      </c>
      <c r="D1947" s="24" t="s">
        <v>76</v>
      </c>
      <c r="E1947" s="24">
        <v>360</v>
      </c>
      <c r="F1947" s="26">
        <v>46174</v>
      </c>
      <c r="G1947" s="24" t="s">
        <v>52</v>
      </c>
      <c r="H1947" s="24" t="s">
        <v>53</v>
      </c>
      <c r="I1947" s="24" t="s">
        <v>62</v>
      </c>
      <c r="J1947" s="24" t="s">
        <v>126</v>
      </c>
      <c r="K1947" s="24">
        <v>1</v>
      </c>
      <c r="L1947" s="24" t="s">
        <v>66</v>
      </c>
      <c r="M1947" s="26">
        <v>46174</v>
      </c>
      <c r="N1947" s="27">
        <v>46174.333333333336</v>
      </c>
      <c r="O1947" s="27">
        <v>46174.583333333336</v>
      </c>
      <c r="P1947" s="24" t="s">
        <v>3300</v>
      </c>
      <c r="Q1947" s="24" t="s">
        <v>3301</v>
      </c>
      <c r="R1947" s="24" t="s">
        <v>249</v>
      </c>
      <c r="T1947" s="24" t="s">
        <v>62</v>
      </c>
      <c r="U1947" s="24" t="s">
        <v>1021</v>
      </c>
      <c r="V1947" s="27">
        <v>46174.463194444441</v>
      </c>
      <c r="W1947" s="27">
        <v>46174.499305555553</v>
      </c>
      <c r="Z1947" s="24">
        <v>1</v>
      </c>
      <c r="AA1947" s="24" t="s">
        <v>56</v>
      </c>
      <c r="AB1947" s="24" t="b">
        <v>0</v>
      </c>
      <c r="AC1947" s="61"/>
    </row>
    <row r="1948" spans="2:29" ht="13.7">
      <c r="B1948" s="24" t="s">
        <v>49</v>
      </c>
      <c r="C1948" s="24" t="s">
        <v>64</v>
      </c>
      <c r="D1948" s="24" t="s">
        <v>76</v>
      </c>
      <c r="E1948" s="24">
        <v>360</v>
      </c>
      <c r="F1948" s="26">
        <v>46174</v>
      </c>
      <c r="G1948" s="24" t="s">
        <v>52</v>
      </c>
      <c r="H1948" s="24" t="s">
        <v>53</v>
      </c>
      <c r="I1948" s="24" t="s">
        <v>62</v>
      </c>
      <c r="J1948" s="24" t="s">
        <v>126</v>
      </c>
      <c r="K1948" s="24">
        <v>1</v>
      </c>
      <c r="L1948" s="24" t="s">
        <v>66</v>
      </c>
      <c r="M1948" s="26">
        <v>46174</v>
      </c>
      <c r="N1948" s="27">
        <v>46174.333333333336</v>
      </c>
      <c r="O1948" s="27">
        <v>46174.583333333336</v>
      </c>
      <c r="P1948" s="24" t="s">
        <v>3302</v>
      </c>
      <c r="Q1948" s="24" t="s">
        <v>3303</v>
      </c>
      <c r="R1948" s="24" t="s">
        <v>249</v>
      </c>
      <c r="S1948" s="24" t="s">
        <v>160</v>
      </c>
      <c r="T1948" s="24" t="s">
        <v>62</v>
      </c>
      <c r="U1948" s="24" t="s">
        <v>1021</v>
      </c>
      <c r="V1948" s="27">
        <v>46174.529166666667</v>
      </c>
      <c r="W1948" s="27">
        <v>46174.566666666666</v>
      </c>
      <c r="Z1948" s="24">
        <v>1</v>
      </c>
      <c r="AA1948" s="24" t="s">
        <v>56</v>
      </c>
      <c r="AB1948" s="24" t="b">
        <v>0</v>
      </c>
      <c r="AC1948" s="61"/>
    </row>
    <row r="1949" spans="2:29" ht="13.7">
      <c r="B1949" s="24" t="s">
        <v>49</v>
      </c>
      <c r="C1949" s="24" t="s">
        <v>64</v>
      </c>
      <c r="D1949" s="24" t="s">
        <v>76</v>
      </c>
      <c r="E1949" s="24">
        <v>360</v>
      </c>
      <c r="F1949" s="26">
        <v>46174</v>
      </c>
      <c r="G1949" s="24" t="s">
        <v>52</v>
      </c>
      <c r="H1949" s="24" t="s">
        <v>53</v>
      </c>
      <c r="I1949" s="24" t="s">
        <v>62</v>
      </c>
      <c r="J1949" s="24" t="s">
        <v>126</v>
      </c>
      <c r="K1949" s="24">
        <v>1</v>
      </c>
      <c r="L1949" s="24" t="s">
        <v>66</v>
      </c>
      <c r="M1949" s="26">
        <v>46174</v>
      </c>
      <c r="N1949" s="27">
        <v>46174.333333333336</v>
      </c>
      <c r="O1949" s="27">
        <v>46174.583333333336</v>
      </c>
      <c r="P1949" s="24" t="s">
        <v>3304</v>
      </c>
      <c r="Q1949" s="24" t="s">
        <v>3305</v>
      </c>
      <c r="R1949" s="24" t="s">
        <v>323</v>
      </c>
      <c r="T1949" s="24" t="s">
        <v>62</v>
      </c>
      <c r="U1949" s="24" t="s">
        <v>1021</v>
      </c>
      <c r="V1949" s="27">
        <v>46174.400694444441</v>
      </c>
      <c r="W1949" s="27">
        <v>46174.436111111114</v>
      </c>
      <c r="Z1949" s="24">
        <v>1</v>
      </c>
      <c r="AA1949" s="24" t="s">
        <v>56</v>
      </c>
      <c r="AB1949" s="24" t="b">
        <v>0</v>
      </c>
      <c r="AC1949" s="61"/>
    </row>
    <row r="1950" spans="2:29" ht="13.7">
      <c r="B1950" s="24" t="s">
        <v>49</v>
      </c>
      <c r="C1950" s="24" t="s">
        <v>64</v>
      </c>
      <c r="D1950" s="24" t="s">
        <v>76</v>
      </c>
      <c r="E1950" s="24">
        <v>360</v>
      </c>
      <c r="F1950" s="26">
        <v>46174</v>
      </c>
      <c r="G1950" s="24" t="s">
        <v>52</v>
      </c>
      <c r="H1950" s="24" t="s">
        <v>53</v>
      </c>
      <c r="I1950" s="24" t="s">
        <v>62</v>
      </c>
      <c r="J1950" s="24" t="s">
        <v>126</v>
      </c>
      <c r="K1950" s="24">
        <v>1</v>
      </c>
      <c r="L1950" s="24" t="s">
        <v>66</v>
      </c>
      <c r="M1950" s="26">
        <v>46174</v>
      </c>
      <c r="N1950" s="27">
        <v>46174.333333333336</v>
      </c>
      <c r="O1950" s="27">
        <v>46174.583333333336</v>
      </c>
      <c r="P1950" s="24" t="s">
        <v>3306</v>
      </c>
      <c r="Q1950" s="24" t="s">
        <v>3307</v>
      </c>
      <c r="R1950" s="24" t="s">
        <v>253</v>
      </c>
      <c r="S1950" s="24" t="s">
        <v>152</v>
      </c>
      <c r="T1950" s="24" t="s">
        <v>62</v>
      </c>
      <c r="U1950" s="24" t="s">
        <v>1021</v>
      </c>
      <c r="V1950" s="27">
        <v>46174.336111111108</v>
      </c>
      <c r="W1950" s="27">
        <v>46174.374305555553</v>
      </c>
      <c r="Z1950" s="24">
        <v>1</v>
      </c>
      <c r="AA1950" s="24" t="s">
        <v>56</v>
      </c>
      <c r="AB1950" s="24" t="b">
        <v>0</v>
      </c>
      <c r="AC1950" s="61"/>
    </row>
    <row r="1951" spans="2:29" ht="13.7">
      <c r="B1951" s="24" t="s">
        <v>49</v>
      </c>
      <c r="C1951" s="24" t="s">
        <v>64</v>
      </c>
      <c r="D1951" s="24" t="s">
        <v>76</v>
      </c>
      <c r="E1951" s="24">
        <v>420</v>
      </c>
      <c r="F1951" s="26">
        <v>46174</v>
      </c>
      <c r="G1951" s="24" t="s">
        <v>52</v>
      </c>
      <c r="H1951" s="24" t="s">
        <v>53</v>
      </c>
      <c r="I1951" s="24" t="s">
        <v>62</v>
      </c>
      <c r="J1951" s="24" t="s">
        <v>125</v>
      </c>
      <c r="K1951" s="24">
        <v>1</v>
      </c>
      <c r="L1951" s="24" t="s">
        <v>66</v>
      </c>
      <c r="M1951" s="26">
        <v>46192</v>
      </c>
      <c r="N1951" s="27">
        <v>46192.375</v>
      </c>
      <c r="O1951" s="27">
        <v>46192.666666666664</v>
      </c>
      <c r="V1951" s="27"/>
      <c r="W1951" s="27"/>
      <c r="X1951" s="24">
        <v>4</v>
      </c>
      <c r="Y1951" s="24">
        <v>0</v>
      </c>
      <c r="Z1951" s="24">
        <v>4</v>
      </c>
      <c r="AA1951" s="24" t="s">
        <v>56</v>
      </c>
      <c r="AB1951" s="24" t="b">
        <v>0</v>
      </c>
      <c r="AC1951" s="61">
        <v>0</v>
      </c>
    </row>
    <row r="1952" spans="2:29" ht="13.7">
      <c r="B1952" s="24" t="s">
        <v>49</v>
      </c>
      <c r="C1952" s="24" t="s">
        <v>64</v>
      </c>
      <c r="D1952" s="24" t="s">
        <v>76</v>
      </c>
      <c r="E1952" s="24">
        <v>420</v>
      </c>
      <c r="F1952" s="26">
        <v>46174</v>
      </c>
      <c r="G1952" s="24" t="s">
        <v>52</v>
      </c>
      <c r="H1952" s="24" t="s">
        <v>53</v>
      </c>
      <c r="I1952" s="24" t="s">
        <v>62</v>
      </c>
      <c r="J1952" s="24" t="s">
        <v>126</v>
      </c>
      <c r="K1952" s="24">
        <v>1</v>
      </c>
      <c r="L1952" s="24" t="s">
        <v>66</v>
      </c>
      <c r="M1952" s="26">
        <v>46192</v>
      </c>
      <c r="N1952" s="27">
        <v>46192.375</v>
      </c>
      <c r="O1952" s="27">
        <v>46192.666666666664</v>
      </c>
      <c r="P1952" s="24" t="s">
        <v>3308</v>
      </c>
      <c r="Q1952" s="24" t="s">
        <v>3309</v>
      </c>
      <c r="R1952" s="24" t="s">
        <v>249</v>
      </c>
      <c r="T1952" s="24" t="s">
        <v>62</v>
      </c>
      <c r="U1952" s="24" t="s">
        <v>547</v>
      </c>
      <c r="V1952" s="27">
        <v>46192.455555555556</v>
      </c>
      <c r="W1952" s="27">
        <v>46192.509027777778</v>
      </c>
      <c r="Z1952" s="24">
        <v>1</v>
      </c>
      <c r="AA1952" s="24" t="s">
        <v>56</v>
      </c>
      <c r="AB1952" s="24" t="b">
        <v>0</v>
      </c>
      <c r="AC1952" s="61"/>
    </row>
    <row r="1953" spans="2:29" ht="13.7">
      <c r="B1953" s="24" t="s">
        <v>49</v>
      </c>
      <c r="C1953" s="24" t="s">
        <v>64</v>
      </c>
      <c r="D1953" s="24" t="s">
        <v>76</v>
      </c>
      <c r="E1953" s="24">
        <v>420</v>
      </c>
      <c r="F1953" s="26">
        <v>46174</v>
      </c>
      <c r="G1953" s="24" t="s">
        <v>52</v>
      </c>
      <c r="H1953" s="24" t="s">
        <v>53</v>
      </c>
      <c r="I1953" s="24" t="s">
        <v>62</v>
      </c>
      <c r="J1953" s="24" t="s">
        <v>126</v>
      </c>
      <c r="K1953" s="24">
        <v>1</v>
      </c>
      <c r="L1953" s="24" t="s">
        <v>66</v>
      </c>
      <c r="M1953" s="26">
        <v>46192</v>
      </c>
      <c r="N1953" s="27">
        <v>46192.375</v>
      </c>
      <c r="O1953" s="27">
        <v>46192.666666666664</v>
      </c>
      <c r="P1953" s="24" t="s">
        <v>3310</v>
      </c>
      <c r="Q1953" s="24" t="s">
        <v>3311</v>
      </c>
      <c r="R1953" s="24" t="s">
        <v>328</v>
      </c>
      <c r="S1953" s="24" t="s">
        <v>152</v>
      </c>
      <c r="T1953" s="24" t="s">
        <v>62</v>
      </c>
      <c r="U1953" s="24" t="s">
        <v>547</v>
      </c>
      <c r="V1953" s="27">
        <v>46192.527777777781</v>
      </c>
      <c r="W1953" s="27">
        <v>46192.586111111108</v>
      </c>
      <c r="Z1953" s="24">
        <v>1</v>
      </c>
      <c r="AA1953" s="24" t="s">
        <v>56</v>
      </c>
      <c r="AB1953" s="24" t="b">
        <v>0</v>
      </c>
      <c r="AC1953" s="61"/>
    </row>
    <row r="1954" spans="2:29" ht="13.7">
      <c r="B1954" s="24" t="s">
        <v>49</v>
      </c>
      <c r="C1954" s="24" t="s">
        <v>64</v>
      </c>
      <c r="D1954" s="24" t="s">
        <v>76</v>
      </c>
      <c r="E1954" s="24">
        <v>420</v>
      </c>
      <c r="F1954" s="26">
        <v>46174</v>
      </c>
      <c r="G1954" s="24" t="s">
        <v>52</v>
      </c>
      <c r="H1954" s="24" t="s">
        <v>53</v>
      </c>
      <c r="I1954" s="24" t="s">
        <v>62</v>
      </c>
      <c r="J1954" s="24" t="s">
        <v>126</v>
      </c>
      <c r="K1954" s="24">
        <v>1</v>
      </c>
      <c r="L1954" s="24" t="s">
        <v>66</v>
      </c>
      <c r="M1954" s="26">
        <v>46192</v>
      </c>
      <c r="N1954" s="27">
        <v>46192.375</v>
      </c>
      <c r="O1954" s="27">
        <v>46192.666666666664</v>
      </c>
      <c r="P1954" s="24" t="s">
        <v>3312</v>
      </c>
      <c r="Q1954" s="24" t="s">
        <v>3313</v>
      </c>
      <c r="R1954" s="24" t="s">
        <v>323</v>
      </c>
      <c r="S1954" s="24" t="s">
        <v>213</v>
      </c>
      <c r="T1954" s="24" t="s">
        <v>62</v>
      </c>
      <c r="U1954" s="24" t="s">
        <v>547</v>
      </c>
      <c r="V1954" s="27">
        <v>46192.379166666666</v>
      </c>
      <c r="W1954" s="27">
        <v>46192.427777777775</v>
      </c>
      <c r="Z1954" s="24">
        <v>1</v>
      </c>
      <c r="AA1954" s="24" t="s">
        <v>56</v>
      </c>
      <c r="AB1954" s="24" t="b">
        <v>0</v>
      </c>
      <c r="AC1954" s="61"/>
    </row>
    <row r="1955" spans="2:29" ht="13.7">
      <c r="B1955" s="24" t="s">
        <v>49</v>
      </c>
      <c r="C1955" s="24" t="s">
        <v>64</v>
      </c>
      <c r="D1955" s="24" t="s">
        <v>76</v>
      </c>
      <c r="E1955" s="24">
        <v>420</v>
      </c>
      <c r="F1955" s="26">
        <v>46174</v>
      </c>
      <c r="G1955" s="24" t="s">
        <v>52</v>
      </c>
      <c r="H1955" s="24" t="s">
        <v>53</v>
      </c>
      <c r="I1955" s="24" t="s">
        <v>62</v>
      </c>
      <c r="J1955" s="24" t="s">
        <v>126</v>
      </c>
      <c r="K1955" s="24">
        <v>1</v>
      </c>
      <c r="L1955" s="24" t="s">
        <v>66</v>
      </c>
      <c r="M1955" s="26">
        <v>46192</v>
      </c>
      <c r="N1955" s="27">
        <v>46192.375</v>
      </c>
      <c r="O1955" s="27">
        <v>46192.666666666664</v>
      </c>
      <c r="P1955" s="24" t="s">
        <v>3314</v>
      </c>
      <c r="Q1955" s="24" t="s">
        <v>3315</v>
      </c>
      <c r="R1955" s="24" t="s">
        <v>256</v>
      </c>
      <c r="S1955" s="24" t="s">
        <v>160</v>
      </c>
      <c r="T1955" s="24" t="s">
        <v>62</v>
      </c>
      <c r="U1955" s="24" t="s">
        <v>547</v>
      </c>
      <c r="V1955" s="27">
        <v>46192.598611111112</v>
      </c>
      <c r="W1955" s="27">
        <v>46192.654861111114</v>
      </c>
      <c r="Z1955" s="24">
        <v>1</v>
      </c>
      <c r="AA1955" s="24" t="s">
        <v>56</v>
      </c>
      <c r="AB1955" s="24" t="b">
        <v>0</v>
      </c>
      <c r="AC1955" s="61"/>
    </row>
    <row r="1956" spans="2:29" ht="13.7">
      <c r="B1956" s="24" t="s">
        <v>49</v>
      </c>
      <c r="C1956" s="24" t="s">
        <v>64</v>
      </c>
      <c r="D1956" s="24" t="s">
        <v>76</v>
      </c>
      <c r="E1956" s="24">
        <v>420</v>
      </c>
      <c r="F1956" s="26">
        <v>46204</v>
      </c>
      <c r="G1956" s="24" t="s">
        <v>52</v>
      </c>
      <c r="H1956" s="24" t="s">
        <v>53</v>
      </c>
      <c r="I1956" s="24" t="s">
        <v>62</v>
      </c>
      <c r="J1956" s="24" t="s">
        <v>125</v>
      </c>
      <c r="K1956" s="24">
        <v>1</v>
      </c>
      <c r="L1956" s="24" t="s">
        <v>66</v>
      </c>
      <c r="M1956" s="26">
        <v>46231</v>
      </c>
      <c r="N1956" s="27">
        <v>46231.375</v>
      </c>
      <c r="O1956" s="27">
        <v>46231.666666666664</v>
      </c>
      <c r="V1956" s="27"/>
      <c r="W1956" s="27"/>
      <c r="X1956" s="24">
        <v>4</v>
      </c>
      <c r="Y1956" s="24">
        <v>0</v>
      </c>
      <c r="Z1956" s="24">
        <v>4</v>
      </c>
      <c r="AA1956" s="24" t="s">
        <v>58</v>
      </c>
      <c r="AB1956" s="24" t="b">
        <v>0</v>
      </c>
      <c r="AC1956" s="61">
        <v>0</v>
      </c>
    </row>
    <row r="1957" spans="2:29" ht="13.7">
      <c r="B1957" s="24" t="s">
        <v>49</v>
      </c>
      <c r="C1957" s="24" t="s">
        <v>64</v>
      </c>
      <c r="D1957" s="24" t="s">
        <v>76</v>
      </c>
      <c r="E1957" s="24">
        <v>420</v>
      </c>
      <c r="F1957" s="26">
        <v>46204</v>
      </c>
      <c r="G1957" s="24" t="s">
        <v>52</v>
      </c>
      <c r="H1957" s="24" t="s">
        <v>53</v>
      </c>
      <c r="I1957" s="24" t="s">
        <v>62</v>
      </c>
      <c r="J1957" s="24" t="s">
        <v>126</v>
      </c>
      <c r="K1957" s="24">
        <v>1</v>
      </c>
      <c r="L1957" s="24" t="s">
        <v>66</v>
      </c>
      <c r="M1957" s="26">
        <v>46231</v>
      </c>
      <c r="N1957" s="27">
        <v>46231.375</v>
      </c>
      <c r="O1957" s="27">
        <v>46231.666666666664</v>
      </c>
      <c r="P1957" s="24" t="s">
        <v>3316</v>
      </c>
      <c r="Q1957" s="24" t="s">
        <v>3317</v>
      </c>
      <c r="R1957" s="24" t="s">
        <v>328</v>
      </c>
      <c r="T1957" s="24" t="s">
        <v>62</v>
      </c>
      <c r="U1957" s="24" t="s">
        <v>278</v>
      </c>
      <c r="V1957" s="27">
        <v>46231.59652777778</v>
      </c>
      <c r="W1957" s="27">
        <v>46231.650694444441</v>
      </c>
      <c r="Z1957" s="24">
        <v>1</v>
      </c>
      <c r="AA1957" s="24" t="s">
        <v>58</v>
      </c>
      <c r="AB1957" s="24" t="b">
        <v>0</v>
      </c>
      <c r="AC1957" s="61"/>
    </row>
    <row r="1958" spans="2:29" ht="13.7">
      <c r="B1958" s="24" t="s">
        <v>49</v>
      </c>
      <c r="C1958" s="24" t="s">
        <v>64</v>
      </c>
      <c r="D1958" s="24" t="s">
        <v>76</v>
      </c>
      <c r="E1958" s="24">
        <v>420</v>
      </c>
      <c r="F1958" s="26">
        <v>46204</v>
      </c>
      <c r="G1958" s="24" t="s">
        <v>52</v>
      </c>
      <c r="H1958" s="24" t="s">
        <v>53</v>
      </c>
      <c r="I1958" s="24" t="s">
        <v>62</v>
      </c>
      <c r="J1958" s="24" t="s">
        <v>126</v>
      </c>
      <c r="K1958" s="24">
        <v>1</v>
      </c>
      <c r="L1958" s="24" t="s">
        <v>66</v>
      </c>
      <c r="M1958" s="26">
        <v>46231</v>
      </c>
      <c r="N1958" s="27">
        <v>46231.375</v>
      </c>
      <c r="O1958" s="27">
        <v>46231.666666666664</v>
      </c>
      <c r="P1958" s="24" t="s">
        <v>3318</v>
      </c>
      <c r="Q1958" s="24" t="s">
        <v>3319</v>
      </c>
      <c r="R1958" s="24" t="s">
        <v>253</v>
      </c>
      <c r="T1958" s="24" t="s">
        <v>62</v>
      </c>
      <c r="U1958" s="24" t="s">
        <v>278</v>
      </c>
      <c r="V1958" s="27">
        <v>46231.529166666667</v>
      </c>
      <c r="W1958" s="27">
        <v>46231.584027777775</v>
      </c>
      <c r="Z1958" s="24">
        <v>1</v>
      </c>
      <c r="AA1958" s="24" t="s">
        <v>58</v>
      </c>
      <c r="AB1958" s="24" t="b">
        <v>0</v>
      </c>
      <c r="AC1958" s="61"/>
    </row>
    <row r="1959" spans="2:29" ht="13.7">
      <c r="B1959" s="24" t="s">
        <v>49</v>
      </c>
      <c r="C1959" s="24" t="s">
        <v>64</v>
      </c>
      <c r="D1959" s="24" t="s">
        <v>76</v>
      </c>
      <c r="E1959" s="24">
        <v>420</v>
      </c>
      <c r="F1959" s="26">
        <v>46204</v>
      </c>
      <c r="G1959" s="24" t="s">
        <v>52</v>
      </c>
      <c r="H1959" s="24" t="s">
        <v>53</v>
      </c>
      <c r="I1959" s="24" t="s">
        <v>62</v>
      </c>
      <c r="J1959" s="24" t="s">
        <v>126</v>
      </c>
      <c r="K1959" s="24">
        <v>1</v>
      </c>
      <c r="L1959" s="24" t="s">
        <v>66</v>
      </c>
      <c r="M1959" s="26">
        <v>46231</v>
      </c>
      <c r="N1959" s="27">
        <v>46231.375</v>
      </c>
      <c r="O1959" s="27">
        <v>46231.666666666664</v>
      </c>
      <c r="P1959" s="24" t="s">
        <v>3320</v>
      </c>
      <c r="Q1959" s="24" t="s">
        <v>3321</v>
      </c>
      <c r="R1959" s="24" t="s">
        <v>253</v>
      </c>
      <c r="S1959" s="24" t="s">
        <v>156</v>
      </c>
      <c r="T1959" s="24" t="s">
        <v>62</v>
      </c>
      <c r="U1959" s="24" t="s">
        <v>278</v>
      </c>
      <c r="V1959" s="27">
        <v>46231.376388888886</v>
      </c>
      <c r="W1959" s="27">
        <v>46231.42291666667</v>
      </c>
      <c r="Z1959" s="24">
        <v>1</v>
      </c>
      <c r="AA1959" s="24" t="s">
        <v>58</v>
      </c>
      <c r="AB1959" s="24" t="b">
        <v>0</v>
      </c>
      <c r="AC1959" s="61"/>
    </row>
    <row r="1960" spans="2:29" ht="13.7">
      <c r="B1960" s="24" t="s">
        <v>49</v>
      </c>
      <c r="C1960" s="24" t="s">
        <v>64</v>
      </c>
      <c r="D1960" s="24" t="s">
        <v>76</v>
      </c>
      <c r="E1960" s="24">
        <v>420</v>
      </c>
      <c r="F1960" s="26">
        <v>46204</v>
      </c>
      <c r="G1960" s="24" t="s">
        <v>52</v>
      </c>
      <c r="H1960" s="24" t="s">
        <v>53</v>
      </c>
      <c r="I1960" s="24" t="s">
        <v>62</v>
      </c>
      <c r="J1960" s="24" t="s">
        <v>126</v>
      </c>
      <c r="K1960" s="24">
        <v>1</v>
      </c>
      <c r="L1960" s="24" t="s">
        <v>66</v>
      </c>
      <c r="M1960" s="26">
        <v>46231</v>
      </c>
      <c r="N1960" s="27">
        <v>46231.375</v>
      </c>
      <c r="O1960" s="27">
        <v>46231.666666666664</v>
      </c>
      <c r="P1960" s="24" t="s">
        <v>3322</v>
      </c>
      <c r="Q1960" s="24" t="s">
        <v>3323</v>
      </c>
      <c r="R1960" s="24" t="s">
        <v>323</v>
      </c>
      <c r="T1960" s="24" t="s">
        <v>62</v>
      </c>
      <c r="U1960" s="24" t="s">
        <v>278</v>
      </c>
      <c r="V1960" s="27">
        <v>46231.454861111109</v>
      </c>
      <c r="W1960" s="27">
        <v>46231.50277777778</v>
      </c>
      <c r="Z1960" s="24">
        <v>1</v>
      </c>
      <c r="AA1960" s="24" t="s">
        <v>58</v>
      </c>
      <c r="AB1960" s="24" t="b">
        <v>0</v>
      </c>
      <c r="AC1960" s="61"/>
    </row>
    <row r="1961" spans="2:29" ht="13.7">
      <c r="B1961" s="24" t="s">
        <v>49</v>
      </c>
      <c r="C1961" s="24" t="s">
        <v>64</v>
      </c>
      <c r="D1961" s="24" t="s">
        <v>76</v>
      </c>
      <c r="E1961" s="24">
        <v>480</v>
      </c>
      <c r="F1961" s="26">
        <v>46174</v>
      </c>
      <c r="G1961" s="24" t="s">
        <v>52</v>
      </c>
      <c r="H1961" s="24" t="s">
        <v>53</v>
      </c>
      <c r="I1961" s="24" t="s">
        <v>68</v>
      </c>
      <c r="J1961" s="24" t="s">
        <v>125</v>
      </c>
      <c r="K1961" s="24">
        <v>1</v>
      </c>
      <c r="L1961" s="24" t="s">
        <v>66</v>
      </c>
      <c r="M1961" s="26">
        <v>46179</v>
      </c>
      <c r="N1961" s="27">
        <v>46179.333333333336</v>
      </c>
      <c r="O1961" s="27">
        <v>46179.666666666664</v>
      </c>
      <c r="V1961" s="27"/>
      <c r="W1961" s="27"/>
      <c r="X1961" s="24">
        <v>4</v>
      </c>
      <c r="Y1961" s="24">
        <v>0</v>
      </c>
      <c r="Z1961" s="24">
        <v>4</v>
      </c>
      <c r="AA1961" s="24" t="s">
        <v>56</v>
      </c>
      <c r="AB1961" s="24" t="b">
        <v>0</v>
      </c>
      <c r="AC1961" s="61">
        <v>0</v>
      </c>
    </row>
    <row r="1962" spans="2:29" ht="13.7">
      <c r="B1962" s="24" t="s">
        <v>49</v>
      </c>
      <c r="C1962" s="24" t="s">
        <v>64</v>
      </c>
      <c r="D1962" s="24" t="s">
        <v>76</v>
      </c>
      <c r="E1962" s="24">
        <v>480</v>
      </c>
      <c r="F1962" s="26">
        <v>46174</v>
      </c>
      <c r="G1962" s="24" t="s">
        <v>52</v>
      </c>
      <c r="H1962" s="24" t="s">
        <v>53</v>
      </c>
      <c r="I1962" s="24" t="s">
        <v>68</v>
      </c>
      <c r="J1962" s="24" t="s">
        <v>126</v>
      </c>
      <c r="K1962" s="24">
        <v>1</v>
      </c>
      <c r="L1962" s="24" t="s">
        <v>66</v>
      </c>
      <c r="M1962" s="26">
        <v>46179</v>
      </c>
      <c r="N1962" s="27">
        <v>46179.333333333336</v>
      </c>
      <c r="O1962" s="27">
        <v>46179.666666666664</v>
      </c>
      <c r="P1962" s="24" t="s">
        <v>3324</v>
      </c>
      <c r="Q1962" s="24" t="s">
        <v>3325</v>
      </c>
      <c r="R1962" s="24" t="s">
        <v>749</v>
      </c>
      <c r="S1962" s="24" t="s">
        <v>156</v>
      </c>
      <c r="T1962" s="24" t="s">
        <v>68</v>
      </c>
      <c r="U1962" s="24" t="s">
        <v>547</v>
      </c>
      <c r="V1962" s="27">
        <v>46179.501388888886</v>
      </c>
      <c r="W1962" s="27">
        <v>46179.555555555555</v>
      </c>
      <c r="Z1962" s="24">
        <v>1</v>
      </c>
      <c r="AA1962" s="24" t="s">
        <v>56</v>
      </c>
      <c r="AB1962" s="24" t="b">
        <v>0</v>
      </c>
      <c r="AC1962" s="61"/>
    </row>
    <row r="1963" spans="2:29" ht="13.7">
      <c r="B1963" s="24" t="s">
        <v>49</v>
      </c>
      <c r="C1963" s="24" t="s">
        <v>64</v>
      </c>
      <c r="D1963" s="24" t="s">
        <v>76</v>
      </c>
      <c r="E1963" s="24">
        <v>480</v>
      </c>
      <c r="F1963" s="26">
        <v>46174</v>
      </c>
      <c r="G1963" s="24" t="s">
        <v>52</v>
      </c>
      <c r="H1963" s="24" t="s">
        <v>53</v>
      </c>
      <c r="I1963" s="24" t="s">
        <v>68</v>
      </c>
      <c r="J1963" s="24" t="s">
        <v>126</v>
      </c>
      <c r="K1963" s="24">
        <v>1</v>
      </c>
      <c r="L1963" s="24" t="s">
        <v>66</v>
      </c>
      <c r="M1963" s="26">
        <v>46179</v>
      </c>
      <c r="N1963" s="27">
        <v>46179.333333333336</v>
      </c>
      <c r="O1963" s="27">
        <v>46179.666666666664</v>
      </c>
      <c r="P1963" s="24" t="s">
        <v>3326</v>
      </c>
      <c r="Q1963" s="24" t="s">
        <v>3327</v>
      </c>
      <c r="R1963" s="24" t="s">
        <v>323</v>
      </c>
      <c r="T1963" s="24" t="s">
        <v>68</v>
      </c>
      <c r="U1963" s="24" t="s">
        <v>547</v>
      </c>
      <c r="V1963" s="27">
        <v>46179.336111111108</v>
      </c>
      <c r="W1963" s="27">
        <v>46179.388194444444</v>
      </c>
      <c r="Z1963" s="24">
        <v>1</v>
      </c>
      <c r="AA1963" s="24" t="s">
        <v>56</v>
      </c>
      <c r="AB1963" s="24" t="b">
        <v>0</v>
      </c>
      <c r="AC1963" s="61"/>
    </row>
    <row r="1964" spans="2:29" ht="13.7">
      <c r="B1964" s="24" t="s">
        <v>49</v>
      </c>
      <c r="C1964" s="24" t="s">
        <v>64</v>
      </c>
      <c r="D1964" s="24" t="s">
        <v>76</v>
      </c>
      <c r="E1964" s="24">
        <v>480</v>
      </c>
      <c r="F1964" s="26">
        <v>46174</v>
      </c>
      <c r="G1964" s="24" t="s">
        <v>52</v>
      </c>
      <c r="H1964" s="24" t="s">
        <v>53</v>
      </c>
      <c r="I1964" s="24" t="s">
        <v>68</v>
      </c>
      <c r="J1964" s="24" t="s">
        <v>126</v>
      </c>
      <c r="K1964" s="24">
        <v>1</v>
      </c>
      <c r="L1964" s="24" t="s">
        <v>66</v>
      </c>
      <c r="M1964" s="26">
        <v>46179</v>
      </c>
      <c r="N1964" s="27">
        <v>46179.333333333336</v>
      </c>
      <c r="O1964" s="27">
        <v>46179.666666666664</v>
      </c>
      <c r="P1964" s="24" t="s">
        <v>3328</v>
      </c>
      <c r="Q1964" s="24" t="s">
        <v>3329</v>
      </c>
      <c r="R1964" s="24" t="s">
        <v>636</v>
      </c>
      <c r="T1964" s="24" t="s">
        <v>68</v>
      </c>
      <c r="U1964" s="24" t="s">
        <v>547</v>
      </c>
      <c r="V1964" s="27">
        <v>46179.586111111108</v>
      </c>
      <c r="W1964" s="27">
        <v>46179.651388888888</v>
      </c>
      <c r="Z1964" s="24">
        <v>1</v>
      </c>
      <c r="AA1964" s="24" t="s">
        <v>56</v>
      </c>
      <c r="AB1964" s="24" t="b">
        <v>0</v>
      </c>
      <c r="AC1964" s="61"/>
    </row>
    <row r="1965" spans="2:29" ht="13.7">
      <c r="B1965" s="24" t="s">
        <v>49</v>
      </c>
      <c r="C1965" s="24" t="s">
        <v>64</v>
      </c>
      <c r="D1965" s="24" t="s">
        <v>76</v>
      </c>
      <c r="E1965" s="24">
        <v>480</v>
      </c>
      <c r="F1965" s="26">
        <v>46174</v>
      </c>
      <c r="G1965" s="24" t="s">
        <v>52</v>
      </c>
      <c r="H1965" s="24" t="s">
        <v>53</v>
      </c>
      <c r="I1965" s="24" t="s">
        <v>68</v>
      </c>
      <c r="J1965" s="24" t="s">
        <v>126</v>
      </c>
      <c r="K1965" s="24">
        <v>1</v>
      </c>
      <c r="L1965" s="24" t="s">
        <v>66</v>
      </c>
      <c r="M1965" s="26">
        <v>46179</v>
      </c>
      <c r="N1965" s="27">
        <v>46179.333333333336</v>
      </c>
      <c r="O1965" s="27">
        <v>46179.666666666664</v>
      </c>
      <c r="P1965" s="24" t="s">
        <v>3330</v>
      </c>
      <c r="Q1965" s="24" t="s">
        <v>3331</v>
      </c>
      <c r="R1965" s="24" t="s">
        <v>749</v>
      </c>
      <c r="T1965" s="24" t="s">
        <v>68</v>
      </c>
      <c r="U1965" s="24" t="s">
        <v>547</v>
      </c>
      <c r="V1965" s="27">
        <v>46179.419444444444</v>
      </c>
      <c r="W1965" s="27">
        <v>46179.479861111111</v>
      </c>
      <c r="Z1965" s="24">
        <v>1</v>
      </c>
      <c r="AA1965" s="24" t="s">
        <v>56</v>
      </c>
      <c r="AB1965" s="24" t="b">
        <v>0</v>
      </c>
      <c r="AC1965" s="61"/>
    </row>
    <row r="1966" spans="2:29" ht="13.7">
      <c r="B1966" s="24" t="s">
        <v>49</v>
      </c>
      <c r="C1966" s="24" t="s">
        <v>64</v>
      </c>
      <c r="D1966" s="24" t="s">
        <v>76</v>
      </c>
      <c r="E1966" s="24">
        <v>480</v>
      </c>
      <c r="F1966" s="26">
        <v>46174</v>
      </c>
      <c r="G1966" s="24" t="s">
        <v>52</v>
      </c>
      <c r="H1966" s="24" t="s">
        <v>53</v>
      </c>
      <c r="I1966" s="24" t="s">
        <v>67</v>
      </c>
      <c r="J1966" s="24" t="s">
        <v>125</v>
      </c>
      <c r="K1966" s="24">
        <v>1</v>
      </c>
      <c r="L1966" s="24" t="s">
        <v>66</v>
      </c>
      <c r="M1966" s="26">
        <v>46180</v>
      </c>
      <c r="N1966" s="27">
        <v>46180.375</v>
      </c>
      <c r="O1966" s="27">
        <v>46180.708333333336</v>
      </c>
      <c r="V1966" s="27"/>
      <c r="W1966" s="27"/>
      <c r="X1966" s="24">
        <v>4</v>
      </c>
      <c r="Y1966" s="24">
        <v>0</v>
      </c>
      <c r="Z1966" s="24">
        <v>4</v>
      </c>
      <c r="AA1966" s="24" t="s">
        <v>56</v>
      </c>
      <c r="AB1966" s="24" t="b">
        <v>0</v>
      </c>
      <c r="AC1966" s="61">
        <v>0</v>
      </c>
    </row>
    <row r="1967" spans="2:29" ht="13.7">
      <c r="B1967" s="24" t="s">
        <v>49</v>
      </c>
      <c r="C1967" s="24" t="s">
        <v>64</v>
      </c>
      <c r="D1967" s="24" t="s">
        <v>76</v>
      </c>
      <c r="E1967" s="24">
        <v>480</v>
      </c>
      <c r="F1967" s="26">
        <v>46174</v>
      </c>
      <c r="G1967" s="24" t="s">
        <v>52</v>
      </c>
      <c r="H1967" s="24" t="s">
        <v>53</v>
      </c>
      <c r="I1967" s="24" t="s">
        <v>67</v>
      </c>
      <c r="J1967" s="24" t="s">
        <v>126</v>
      </c>
      <c r="K1967" s="24">
        <v>1</v>
      </c>
      <c r="L1967" s="24" t="s">
        <v>66</v>
      </c>
      <c r="M1967" s="26">
        <v>46180</v>
      </c>
      <c r="N1967" s="27">
        <v>46180.375</v>
      </c>
      <c r="O1967" s="27">
        <v>46180.708333333336</v>
      </c>
      <c r="P1967" s="24" t="s">
        <v>3332</v>
      </c>
      <c r="Q1967" s="24" t="s">
        <v>3333</v>
      </c>
      <c r="R1967" s="24" t="s">
        <v>730</v>
      </c>
      <c r="T1967" s="24" t="s">
        <v>67</v>
      </c>
      <c r="U1967" s="24" t="s">
        <v>202</v>
      </c>
      <c r="V1967" s="27">
        <v>46180.54583333333</v>
      </c>
      <c r="W1967" s="27">
        <v>46180.59375</v>
      </c>
      <c r="Z1967" s="24">
        <v>1</v>
      </c>
      <c r="AA1967" s="24" t="s">
        <v>56</v>
      </c>
      <c r="AB1967" s="24" t="b">
        <v>0</v>
      </c>
      <c r="AC1967" s="61"/>
    </row>
    <row r="1968" spans="2:29" ht="13.7">
      <c r="B1968" s="24" t="s">
        <v>49</v>
      </c>
      <c r="C1968" s="24" t="s">
        <v>64</v>
      </c>
      <c r="D1968" s="24" t="s">
        <v>76</v>
      </c>
      <c r="E1968" s="24">
        <v>480</v>
      </c>
      <c r="F1968" s="26">
        <v>46174</v>
      </c>
      <c r="G1968" s="24" t="s">
        <v>52</v>
      </c>
      <c r="H1968" s="24" t="s">
        <v>53</v>
      </c>
      <c r="I1968" s="24" t="s">
        <v>67</v>
      </c>
      <c r="J1968" s="24" t="s">
        <v>126</v>
      </c>
      <c r="K1968" s="24">
        <v>1</v>
      </c>
      <c r="L1968" s="24" t="s">
        <v>66</v>
      </c>
      <c r="M1968" s="26">
        <v>46180</v>
      </c>
      <c r="N1968" s="27">
        <v>46180.375</v>
      </c>
      <c r="O1968" s="27">
        <v>46180.708333333336</v>
      </c>
      <c r="P1968" s="24" t="s">
        <v>3334</v>
      </c>
      <c r="Q1968" s="24" t="s">
        <v>3335</v>
      </c>
      <c r="R1968" s="24" t="s">
        <v>687</v>
      </c>
      <c r="T1968" s="24" t="s">
        <v>67</v>
      </c>
      <c r="U1968" s="24" t="s">
        <v>202</v>
      </c>
      <c r="V1968" s="27">
        <v>46180.460416666669</v>
      </c>
      <c r="W1968" s="27">
        <v>46180.525000000001</v>
      </c>
      <c r="Z1968" s="24">
        <v>1</v>
      </c>
      <c r="AA1968" s="24" t="s">
        <v>56</v>
      </c>
      <c r="AB1968" s="24" t="b">
        <v>0</v>
      </c>
      <c r="AC1968" s="61"/>
    </row>
    <row r="1969" spans="2:29" ht="13.7">
      <c r="B1969" s="24" t="s">
        <v>49</v>
      </c>
      <c r="C1969" s="24" t="s">
        <v>64</v>
      </c>
      <c r="D1969" s="24" t="s">
        <v>76</v>
      </c>
      <c r="E1969" s="24">
        <v>480</v>
      </c>
      <c r="F1969" s="26">
        <v>46174</v>
      </c>
      <c r="G1969" s="24" t="s">
        <v>52</v>
      </c>
      <c r="H1969" s="24" t="s">
        <v>53</v>
      </c>
      <c r="I1969" s="24" t="s">
        <v>67</v>
      </c>
      <c r="J1969" s="24" t="s">
        <v>126</v>
      </c>
      <c r="K1969" s="24">
        <v>1</v>
      </c>
      <c r="L1969" s="24" t="s">
        <v>66</v>
      </c>
      <c r="M1969" s="26">
        <v>46180</v>
      </c>
      <c r="N1969" s="27">
        <v>46180.375</v>
      </c>
      <c r="O1969" s="27">
        <v>46180.708333333336</v>
      </c>
      <c r="P1969" s="24" t="s">
        <v>3336</v>
      </c>
      <c r="Q1969" s="24" t="s">
        <v>3337</v>
      </c>
      <c r="R1969" s="24" t="s">
        <v>605</v>
      </c>
      <c r="T1969" s="24" t="s">
        <v>67</v>
      </c>
      <c r="U1969" s="24" t="s">
        <v>202</v>
      </c>
      <c r="V1969" s="27">
        <v>46180.376388888886</v>
      </c>
      <c r="W1969" s="27">
        <v>46180.442361111112</v>
      </c>
      <c r="Z1969" s="24">
        <v>1</v>
      </c>
      <c r="AA1969" s="24" t="s">
        <v>56</v>
      </c>
      <c r="AB1969" s="24" t="b">
        <v>0</v>
      </c>
      <c r="AC1969" s="61"/>
    </row>
    <row r="1970" spans="2:29" ht="13.7">
      <c r="B1970" s="24" t="s">
        <v>49</v>
      </c>
      <c r="C1970" s="24" t="s">
        <v>64</v>
      </c>
      <c r="D1970" s="24" t="s">
        <v>76</v>
      </c>
      <c r="E1970" s="24">
        <v>480</v>
      </c>
      <c r="F1970" s="26">
        <v>46174</v>
      </c>
      <c r="G1970" s="24" t="s">
        <v>52</v>
      </c>
      <c r="H1970" s="24" t="s">
        <v>53</v>
      </c>
      <c r="I1970" s="24" t="s">
        <v>67</v>
      </c>
      <c r="J1970" s="24" t="s">
        <v>126</v>
      </c>
      <c r="K1970" s="24">
        <v>1</v>
      </c>
      <c r="L1970" s="24" t="s">
        <v>66</v>
      </c>
      <c r="M1970" s="26">
        <v>46180</v>
      </c>
      <c r="N1970" s="27">
        <v>46180.375</v>
      </c>
      <c r="O1970" s="27">
        <v>46180.708333333336</v>
      </c>
      <c r="P1970" s="24" t="s">
        <v>3338</v>
      </c>
      <c r="Q1970" s="24" t="s">
        <v>3339</v>
      </c>
      <c r="R1970" s="24" t="s">
        <v>730</v>
      </c>
      <c r="T1970" s="24" t="s">
        <v>67</v>
      </c>
      <c r="U1970" s="24" t="s">
        <v>202</v>
      </c>
      <c r="V1970" s="27">
        <v>46180.628472222219</v>
      </c>
      <c r="W1970" s="27">
        <v>46180.677083333336</v>
      </c>
      <c r="Z1970" s="24">
        <v>1</v>
      </c>
      <c r="AA1970" s="24" t="s">
        <v>56</v>
      </c>
      <c r="AB1970" s="24" t="b">
        <v>0</v>
      </c>
      <c r="AC1970" s="61"/>
    </row>
    <row r="1971" spans="2:29" ht="13.7">
      <c r="B1971" s="24" t="s">
        <v>49</v>
      </c>
      <c r="C1971" s="24" t="s">
        <v>64</v>
      </c>
      <c r="D1971" s="24" t="s">
        <v>76</v>
      </c>
      <c r="E1971" s="24">
        <v>480</v>
      </c>
      <c r="F1971" s="26">
        <v>46174</v>
      </c>
      <c r="G1971" s="24" t="s">
        <v>52</v>
      </c>
      <c r="H1971" s="24" t="s">
        <v>53</v>
      </c>
      <c r="I1971" s="24" t="s">
        <v>57</v>
      </c>
      <c r="J1971" s="24" t="s">
        <v>125</v>
      </c>
      <c r="K1971" s="24">
        <v>1</v>
      </c>
      <c r="L1971" s="24" t="s">
        <v>66</v>
      </c>
      <c r="M1971" s="26">
        <v>46184</v>
      </c>
      <c r="N1971" s="27">
        <v>46184.333333333336</v>
      </c>
      <c r="O1971" s="27">
        <v>46184.666666666664</v>
      </c>
      <c r="V1971" s="27"/>
      <c r="W1971" s="27"/>
      <c r="X1971" s="24">
        <v>4</v>
      </c>
      <c r="Y1971" s="24">
        <v>0</v>
      </c>
      <c r="Z1971" s="24">
        <v>4</v>
      </c>
      <c r="AA1971" s="24" t="s">
        <v>56</v>
      </c>
      <c r="AB1971" s="24" t="b">
        <v>0</v>
      </c>
      <c r="AC1971" s="61">
        <v>0</v>
      </c>
    </row>
    <row r="1972" spans="2:29" ht="13.7">
      <c r="B1972" s="24" t="s">
        <v>49</v>
      </c>
      <c r="C1972" s="24" t="s">
        <v>64</v>
      </c>
      <c r="D1972" s="24" t="s">
        <v>76</v>
      </c>
      <c r="E1972" s="24">
        <v>480</v>
      </c>
      <c r="F1972" s="26">
        <v>46174</v>
      </c>
      <c r="G1972" s="24" t="s">
        <v>52</v>
      </c>
      <c r="H1972" s="24" t="s">
        <v>53</v>
      </c>
      <c r="I1972" s="24" t="s">
        <v>57</v>
      </c>
      <c r="J1972" s="24" t="s">
        <v>126</v>
      </c>
      <c r="K1972" s="24">
        <v>1</v>
      </c>
      <c r="L1972" s="24" t="s">
        <v>66</v>
      </c>
      <c r="M1972" s="26">
        <v>46184</v>
      </c>
      <c r="N1972" s="27">
        <v>46184.333333333336</v>
      </c>
      <c r="O1972" s="27">
        <v>46184.666666666664</v>
      </c>
      <c r="P1972" s="24" t="s">
        <v>3340</v>
      </c>
      <c r="Q1972" s="24" t="s">
        <v>3341</v>
      </c>
      <c r="R1972" s="24" t="s">
        <v>159</v>
      </c>
      <c r="T1972" s="24" t="s">
        <v>57</v>
      </c>
      <c r="U1972" s="24" t="s">
        <v>224</v>
      </c>
      <c r="V1972" s="27">
        <v>46184.502083333333</v>
      </c>
      <c r="W1972" s="27">
        <v>46184.555555555555</v>
      </c>
      <c r="Z1972" s="24">
        <v>1</v>
      </c>
      <c r="AA1972" s="24" t="s">
        <v>56</v>
      </c>
      <c r="AB1972" s="24" t="b">
        <v>0</v>
      </c>
      <c r="AC1972" s="61"/>
    </row>
    <row r="1973" spans="2:29" ht="13.7">
      <c r="B1973" s="24" t="s">
        <v>49</v>
      </c>
      <c r="C1973" s="24" t="s">
        <v>64</v>
      </c>
      <c r="D1973" s="24" t="s">
        <v>76</v>
      </c>
      <c r="E1973" s="24">
        <v>480</v>
      </c>
      <c r="F1973" s="26">
        <v>46174</v>
      </c>
      <c r="G1973" s="24" t="s">
        <v>52</v>
      </c>
      <c r="H1973" s="24" t="s">
        <v>53</v>
      </c>
      <c r="I1973" s="24" t="s">
        <v>57</v>
      </c>
      <c r="J1973" s="24" t="s">
        <v>126</v>
      </c>
      <c r="K1973" s="24">
        <v>1</v>
      </c>
      <c r="L1973" s="24" t="s">
        <v>66</v>
      </c>
      <c r="M1973" s="26">
        <v>46184</v>
      </c>
      <c r="N1973" s="27">
        <v>46184.333333333336</v>
      </c>
      <c r="O1973" s="27">
        <v>46184.666666666664</v>
      </c>
      <c r="P1973" s="24" t="s">
        <v>3342</v>
      </c>
      <c r="Q1973" s="24" t="s">
        <v>3343</v>
      </c>
      <c r="R1973" s="24" t="s">
        <v>165</v>
      </c>
      <c r="T1973" s="24" t="s">
        <v>57</v>
      </c>
      <c r="U1973" s="24" t="s">
        <v>224</v>
      </c>
      <c r="V1973" s="27">
        <v>46184.422222222223</v>
      </c>
      <c r="W1973" s="27">
        <v>46184.473611111112</v>
      </c>
      <c r="Z1973" s="24">
        <v>1</v>
      </c>
      <c r="AA1973" s="24" t="s">
        <v>56</v>
      </c>
      <c r="AB1973" s="24" t="b">
        <v>0</v>
      </c>
      <c r="AC1973" s="61"/>
    </row>
    <row r="1974" spans="2:29" ht="13.7">
      <c r="B1974" s="24" t="s">
        <v>49</v>
      </c>
      <c r="C1974" s="24" t="s">
        <v>64</v>
      </c>
      <c r="D1974" s="24" t="s">
        <v>76</v>
      </c>
      <c r="E1974" s="24">
        <v>480</v>
      </c>
      <c r="F1974" s="26">
        <v>46174</v>
      </c>
      <c r="G1974" s="24" t="s">
        <v>52</v>
      </c>
      <c r="H1974" s="24" t="s">
        <v>53</v>
      </c>
      <c r="I1974" s="24" t="s">
        <v>57</v>
      </c>
      <c r="J1974" s="24" t="s">
        <v>126</v>
      </c>
      <c r="K1974" s="24">
        <v>1</v>
      </c>
      <c r="L1974" s="24" t="s">
        <v>66</v>
      </c>
      <c r="M1974" s="26">
        <v>46184</v>
      </c>
      <c r="N1974" s="27">
        <v>46184.333333333336</v>
      </c>
      <c r="O1974" s="27">
        <v>46184.666666666664</v>
      </c>
      <c r="P1974" s="24" t="s">
        <v>3344</v>
      </c>
      <c r="Q1974" s="24" t="s">
        <v>3345</v>
      </c>
      <c r="R1974" s="24" t="s">
        <v>182</v>
      </c>
      <c r="S1974" s="24" t="s">
        <v>160</v>
      </c>
      <c r="T1974" s="24" t="s">
        <v>57</v>
      </c>
      <c r="U1974" s="24" t="s">
        <v>224</v>
      </c>
      <c r="V1974" s="27">
        <v>46184.587500000001</v>
      </c>
      <c r="W1974" s="27">
        <v>46184.642361111109</v>
      </c>
      <c r="Z1974" s="24">
        <v>1</v>
      </c>
      <c r="AA1974" s="24" t="s">
        <v>56</v>
      </c>
      <c r="AB1974" s="24" t="b">
        <v>0</v>
      </c>
      <c r="AC1974" s="61"/>
    </row>
    <row r="1975" spans="2:29" ht="13.7">
      <c r="B1975" s="24" t="s">
        <v>49</v>
      </c>
      <c r="C1975" s="24" t="s">
        <v>64</v>
      </c>
      <c r="D1975" s="24" t="s">
        <v>76</v>
      </c>
      <c r="E1975" s="24">
        <v>480</v>
      </c>
      <c r="F1975" s="26">
        <v>46174</v>
      </c>
      <c r="G1975" s="24" t="s">
        <v>52</v>
      </c>
      <c r="H1975" s="24" t="s">
        <v>53</v>
      </c>
      <c r="I1975" s="24" t="s">
        <v>57</v>
      </c>
      <c r="J1975" s="24" t="s">
        <v>126</v>
      </c>
      <c r="K1975" s="24">
        <v>1</v>
      </c>
      <c r="L1975" s="24" t="s">
        <v>66</v>
      </c>
      <c r="M1975" s="26">
        <v>46184</v>
      </c>
      <c r="N1975" s="27">
        <v>46184.333333333336</v>
      </c>
      <c r="O1975" s="27">
        <v>46184.666666666664</v>
      </c>
      <c r="P1975" s="24" t="s">
        <v>3346</v>
      </c>
      <c r="Q1975" s="24" t="s">
        <v>3347</v>
      </c>
      <c r="R1975" s="24" t="s">
        <v>155</v>
      </c>
      <c r="T1975" s="24" t="s">
        <v>57</v>
      </c>
      <c r="U1975" s="24" t="s">
        <v>224</v>
      </c>
      <c r="V1975" s="27">
        <v>46184.335416666669</v>
      </c>
      <c r="W1975" s="27">
        <v>46184.38958333333</v>
      </c>
      <c r="Z1975" s="24">
        <v>1</v>
      </c>
      <c r="AA1975" s="24" t="s">
        <v>56</v>
      </c>
      <c r="AB1975" s="24" t="b">
        <v>0</v>
      </c>
      <c r="AC1975" s="61"/>
    </row>
    <row r="1976" spans="2:29" ht="13.7">
      <c r="B1976" s="24" t="s">
        <v>49</v>
      </c>
      <c r="C1976" s="24" t="s">
        <v>64</v>
      </c>
      <c r="D1976" s="24" t="s">
        <v>76</v>
      </c>
      <c r="E1976" s="24">
        <v>480</v>
      </c>
      <c r="F1976" s="26">
        <v>46174</v>
      </c>
      <c r="G1976" s="24" t="s">
        <v>52</v>
      </c>
      <c r="H1976" s="24" t="s">
        <v>53</v>
      </c>
      <c r="I1976" s="24" t="s">
        <v>68</v>
      </c>
      <c r="J1976" s="24" t="s">
        <v>125</v>
      </c>
      <c r="K1976" s="24">
        <v>1</v>
      </c>
      <c r="L1976" s="24" t="s">
        <v>66</v>
      </c>
      <c r="M1976" s="26">
        <v>46190</v>
      </c>
      <c r="N1976" s="27">
        <v>46190.375</v>
      </c>
      <c r="O1976" s="27">
        <v>46190.708333333336</v>
      </c>
      <c r="V1976" s="27"/>
      <c r="W1976" s="27"/>
      <c r="X1976" s="24">
        <v>4</v>
      </c>
      <c r="Y1976" s="24">
        <v>0</v>
      </c>
      <c r="Z1976" s="24">
        <v>4</v>
      </c>
      <c r="AA1976" s="24" t="s">
        <v>56</v>
      </c>
      <c r="AB1976" s="24" t="b">
        <v>0</v>
      </c>
      <c r="AC1976" s="61">
        <v>0</v>
      </c>
    </row>
    <row r="1977" spans="2:29" ht="13.7">
      <c r="B1977" s="24" t="s">
        <v>49</v>
      </c>
      <c r="C1977" s="24" t="s">
        <v>64</v>
      </c>
      <c r="D1977" s="24" t="s">
        <v>76</v>
      </c>
      <c r="E1977" s="24">
        <v>480</v>
      </c>
      <c r="F1977" s="26">
        <v>46174</v>
      </c>
      <c r="G1977" s="24" t="s">
        <v>52</v>
      </c>
      <c r="H1977" s="24" t="s">
        <v>53</v>
      </c>
      <c r="I1977" s="24" t="s">
        <v>68</v>
      </c>
      <c r="J1977" s="24" t="s">
        <v>126</v>
      </c>
      <c r="K1977" s="24">
        <v>1</v>
      </c>
      <c r="L1977" s="24" t="s">
        <v>66</v>
      </c>
      <c r="M1977" s="26">
        <v>46190</v>
      </c>
      <c r="N1977" s="27">
        <v>46190.375</v>
      </c>
      <c r="O1977" s="27">
        <v>46190.708333333336</v>
      </c>
      <c r="P1977" s="24" t="s">
        <v>3348</v>
      </c>
      <c r="Q1977" s="24" t="s">
        <v>3349</v>
      </c>
      <c r="R1977" s="24" t="s">
        <v>633</v>
      </c>
      <c r="S1977" s="24" t="s">
        <v>213</v>
      </c>
      <c r="T1977" s="24" t="s">
        <v>68</v>
      </c>
      <c r="U1977" s="24" t="s">
        <v>497</v>
      </c>
      <c r="V1977" s="27">
        <v>46190.462500000001</v>
      </c>
      <c r="W1977" s="27">
        <v>46190.521527777775</v>
      </c>
      <c r="Z1977" s="24">
        <v>1</v>
      </c>
      <c r="AA1977" s="24" t="s">
        <v>56</v>
      </c>
      <c r="AB1977" s="24" t="b">
        <v>0</v>
      </c>
      <c r="AC1977" s="61"/>
    </row>
    <row r="1978" spans="2:29" ht="13.7">
      <c r="B1978" s="24" t="s">
        <v>49</v>
      </c>
      <c r="C1978" s="24" t="s">
        <v>64</v>
      </c>
      <c r="D1978" s="24" t="s">
        <v>76</v>
      </c>
      <c r="E1978" s="24">
        <v>480</v>
      </c>
      <c r="F1978" s="26">
        <v>46174</v>
      </c>
      <c r="G1978" s="24" t="s">
        <v>52</v>
      </c>
      <c r="H1978" s="24" t="s">
        <v>53</v>
      </c>
      <c r="I1978" s="24" t="s">
        <v>68</v>
      </c>
      <c r="J1978" s="24" t="s">
        <v>126</v>
      </c>
      <c r="K1978" s="24">
        <v>1</v>
      </c>
      <c r="L1978" s="24" t="s">
        <v>66</v>
      </c>
      <c r="M1978" s="26">
        <v>46190</v>
      </c>
      <c r="N1978" s="27">
        <v>46190.375</v>
      </c>
      <c r="O1978" s="27">
        <v>46190.708333333336</v>
      </c>
      <c r="P1978" s="24" t="s">
        <v>3350</v>
      </c>
      <c r="Q1978" s="24" t="s">
        <v>3351</v>
      </c>
      <c r="R1978" s="24" t="s">
        <v>749</v>
      </c>
      <c r="S1978" s="24" t="s">
        <v>198</v>
      </c>
      <c r="T1978" s="24" t="s">
        <v>68</v>
      </c>
      <c r="U1978" s="24" t="s">
        <v>497</v>
      </c>
      <c r="V1978" s="27">
        <v>46190.628472222219</v>
      </c>
      <c r="W1978" s="27">
        <v>46190.686805555553</v>
      </c>
      <c r="Z1978" s="24">
        <v>1</v>
      </c>
      <c r="AA1978" s="24" t="s">
        <v>56</v>
      </c>
      <c r="AB1978" s="24" t="b">
        <v>0</v>
      </c>
      <c r="AC1978" s="61"/>
    </row>
    <row r="1979" spans="2:29" ht="13.7">
      <c r="B1979" s="24" t="s">
        <v>49</v>
      </c>
      <c r="C1979" s="24" t="s">
        <v>64</v>
      </c>
      <c r="D1979" s="24" t="s">
        <v>76</v>
      </c>
      <c r="E1979" s="24">
        <v>480</v>
      </c>
      <c r="F1979" s="26">
        <v>46174</v>
      </c>
      <c r="G1979" s="24" t="s">
        <v>52</v>
      </c>
      <c r="H1979" s="24" t="s">
        <v>53</v>
      </c>
      <c r="I1979" s="24" t="s">
        <v>68</v>
      </c>
      <c r="J1979" s="24" t="s">
        <v>126</v>
      </c>
      <c r="K1979" s="24">
        <v>1</v>
      </c>
      <c r="L1979" s="24" t="s">
        <v>66</v>
      </c>
      <c r="M1979" s="26">
        <v>46190</v>
      </c>
      <c r="N1979" s="27">
        <v>46190.375</v>
      </c>
      <c r="O1979" s="27">
        <v>46190.708333333336</v>
      </c>
      <c r="P1979" s="24" t="s">
        <v>3352</v>
      </c>
      <c r="Q1979" s="24" t="s">
        <v>3353</v>
      </c>
      <c r="R1979" s="24" t="s">
        <v>749</v>
      </c>
      <c r="S1979" s="24" t="s">
        <v>198</v>
      </c>
      <c r="T1979" s="24" t="s">
        <v>68</v>
      </c>
      <c r="U1979" s="24" t="s">
        <v>497</v>
      </c>
      <c r="V1979" s="27">
        <v>46190.549305555556</v>
      </c>
      <c r="W1979" s="27">
        <v>46190.607638888891</v>
      </c>
      <c r="Z1979" s="24">
        <v>1</v>
      </c>
      <c r="AA1979" s="24" t="s">
        <v>56</v>
      </c>
      <c r="AB1979" s="24" t="b">
        <v>0</v>
      </c>
      <c r="AC1979" s="61"/>
    </row>
    <row r="1980" spans="2:29" ht="13.7">
      <c r="B1980" s="24" t="s">
        <v>49</v>
      </c>
      <c r="C1980" s="24" t="s">
        <v>64</v>
      </c>
      <c r="D1980" s="24" t="s">
        <v>76</v>
      </c>
      <c r="E1980" s="24">
        <v>480</v>
      </c>
      <c r="F1980" s="26">
        <v>46174</v>
      </c>
      <c r="G1980" s="24" t="s">
        <v>52</v>
      </c>
      <c r="H1980" s="24" t="s">
        <v>53</v>
      </c>
      <c r="I1980" s="24" t="s">
        <v>68</v>
      </c>
      <c r="J1980" s="24" t="s">
        <v>126</v>
      </c>
      <c r="K1980" s="24">
        <v>1</v>
      </c>
      <c r="L1980" s="24" t="s">
        <v>66</v>
      </c>
      <c r="M1980" s="26">
        <v>46190</v>
      </c>
      <c r="N1980" s="27">
        <v>46190.375</v>
      </c>
      <c r="O1980" s="27">
        <v>46190.708333333336</v>
      </c>
      <c r="P1980" s="24" t="s">
        <v>3354</v>
      </c>
      <c r="Q1980" s="24" t="s">
        <v>3355</v>
      </c>
      <c r="R1980" s="24" t="s">
        <v>323</v>
      </c>
      <c r="T1980" s="24" t="s">
        <v>68</v>
      </c>
      <c r="U1980" s="24" t="s">
        <v>497</v>
      </c>
      <c r="V1980" s="27">
        <v>46190.380555555559</v>
      </c>
      <c r="W1980" s="27">
        <v>46190.438194444447</v>
      </c>
      <c r="Z1980" s="24">
        <v>1</v>
      </c>
      <c r="AA1980" s="24" t="s">
        <v>56</v>
      </c>
      <c r="AB1980" s="24" t="b">
        <v>0</v>
      </c>
      <c r="AC1980" s="61"/>
    </row>
    <row r="1981" spans="2:29" ht="13.7">
      <c r="B1981" s="24" t="s">
        <v>49</v>
      </c>
      <c r="C1981" s="24" t="s">
        <v>64</v>
      </c>
      <c r="D1981" s="24" t="s">
        <v>76</v>
      </c>
      <c r="E1981" s="24">
        <v>480</v>
      </c>
      <c r="F1981" s="26">
        <v>46204</v>
      </c>
      <c r="G1981" s="24" t="s">
        <v>52</v>
      </c>
      <c r="H1981" s="24" t="s">
        <v>53</v>
      </c>
      <c r="I1981" s="24" t="s">
        <v>62</v>
      </c>
      <c r="J1981" s="24" t="s">
        <v>125</v>
      </c>
      <c r="K1981" s="24">
        <v>1</v>
      </c>
      <c r="L1981" s="24" t="s">
        <v>66</v>
      </c>
      <c r="M1981" s="26">
        <v>46215</v>
      </c>
      <c r="N1981" s="27">
        <v>46215.375</v>
      </c>
      <c r="O1981" s="27">
        <v>46215.708333333336</v>
      </c>
      <c r="V1981" s="27"/>
      <c r="W1981" s="27"/>
      <c r="X1981" s="24">
        <v>4</v>
      </c>
      <c r="Y1981" s="24">
        <v>0</v>
      </c>
      <c r="Z1981" s="24">
        <v>4</v>
      </c>
      <c r="AA1981" s="24" t="s">
        <v>58</v>
      </c>
      <c r="AB1981" s="24" t="b">
        <v>0</v>
      </c>
      <c r="AC1981" s="61">
        <v>0</v>
      </c>
    </row>
    <row r="1982" spans="2:29" ht="13.7">
      <c r="B1982" s="24" t="s">
        <v>49</v>
      </c>
      <c r="C1982" s="24" t="s">
        <v>64</v>
      </c>
      <c r="D1982" s="24" t="s">
        <v>76</v>
      </c>
      <c r="E1982" s="24">
        <v>480</v>
      </c>
      <c r="F1982" s="26">
        <v>46204</v>
      </c>
      <c r="G1982" s="24" t="s">
        <v>52</v>
      </c>
      <c r="H1982" s="24" t="s">
        <v>53</v>
      </c>
      <c r="I1982" s="24" t="s">
        <v>62</v>
      </c>
      <c r="J1982" s="24" t="s">
        <v>126</v>
      </c>
      <c r="K1982" s="24">
        <v>1</v>
      </c>
      <c r="L1982" s="24" t="s">
        <v>66</v>
      </c>
      <c r="M1982" s="26">
        <v>46215</v>
      </c>
      <c r="N1982" s="27">
        <v>46215.375</v>
      </c>
      <c r="O1982" s="27">
        <v>46215.708333333336</v>
      </c>
      <c r="P1982" s="24" t="s">
        <v>3356</v>
      </c>
      <c r="Q1982" s="24" t="s">
        <v>3357</v>
      </c>
      <c r="R1982" s="24" t="s">
        <v>249</v>
      </c>
      <c r="T1982" s="24" t="s">
        <v>62</v>
      </c>
      <c r="U1982" s="24" t="s">
        <v>143</v>
      </c>
      <c r="V1982" s="27">
        <v>46215.377083333333</v>
      </c>
      <c r="W1982" s="27">
        <v>46215.438888888886</v>
      </c>
      <c r="Z1982" s="24">
        <v>1</v>
      </c>
      <c r="AA1982" s="24" t="s">
        <v>58</v>
      </c>
      <c r="AB1982" s="24" t="b">
        <v>0</v>
      </c>
      <c r="AC1982" s="61"/>
    </row>
    <row r="1983" spans="2:29" ht="13.7">
      <c r="B1983" s="24" t="s">
        <v>49</v>
      </c>
      <c r="C1983" s="24" t="s">
        <v>64</v>
      </c>
      <c r="D1983" s="24" t="s">
        <v>76</v>
      </c>
      <c r="E1983" s="24">
        <v>480</v>
      </c>
      <c r="F1983" s="26">
        <v>46204</v>
      </c>
      <c r="G1983" s="24" t="s">
        <v>52</v>
      </c>
      <c r="H1983" s="24" t="s">
        <v>53</v>
      </c>
      <c r="I1983" s="24" t="s">
        <v>62</v>
      </c>
      <c r="J1983" s="24" t="s">
        <v>126</v>
      </c>
      <c r="K1983" s="24">
        <v>1</v>
      </c>
      <c r="L1983" s="24" t="s">
        <v>66</v>
      </c>
      <c r="M1983" s="26">
        <v>46215</v>
      </c>
      <c r="N1983" s="27">
        <v>46215.375</v>
      </c>
      <c r="O1983" s="27">
        <v>46215.708333333336</v>
      </c>
      <c r="P1983" s="24" t="s">
        <v>3358</v>
      </c>
      <c r="Q1983" s="24" t="s">
        <v>3359</v>
      </c>
      <c r="R1983" s="24" t="s">
        <v>323</v>
      </c>
      <c r="S1983" s="24" t="s">
        <v>213</v>
      </c>
      <c r="T1983" s="24" t="s">
        <v>62</v>
      </c>
      <c r="U1983" s="24" t="s">
        <v>143</v>
      </c>
      <c r="V1983" s="27">
        <v>46215.627083333333</v>
      </c>
      <c r="W1983" s="27">
        <v>46215.678472222222</v>
      </c>
      <c r="Z1983" s="24">
        <v>1</v>
      </c>
      <c r="AA1983" s="24" t="s">
        <v>58</v>
      </c>
      <c r="AB1983" s="24" t="b">
        <v>0</v>
      </c>
      <c r="AC1983" s="61"/>
    </row>
    <row r="1984" spans="2:29" ht="13.7">
      <c r="B1984" s="24" t="s">
        <v>49</v>
      </c>
      <c r="C1984" s="24" t="s">
        <v>64</v>
      </c>
      <c r="D1984" s="24" t="s">
        <v>76</v>
      </c>
      <c r="E1984" s="24">
        <v>480</v>
      </c>
      <c r="F1984" s="26">
        <v>46204</v>
      </c>
      <c r="G1984" s="24" t="s">
        <v>52</v>
      </c>
      <c r="H1984" s="24" t="s">
        <v>53</v>
      </c>
      <c r="I1984" s="24" t="s">
        <v>62</v>
      </c>
      <c r="J1984" s="24" t="s">
        <v>126</v>
      </c>
      <c r="K1984" s="24">
        <v>1</v>
      </c>
      <c r="L1984" s="24" t="s">
        <v>66</v>
      </c>
      <c r="M1984" s="26">
        <v>46215</v>
      </c>
      <c r="N1984" s="27">
        <v>46215.375</v>
      </c>
      <c r="O1984" s="27">
        <v>46215.708333333336</v>
      </c>
      <c r="P1984" s="24" t="s">
        <v>3360</v>
      </c>
      <c r="Q1984" s="24" t="s">
        <v>3361</v>
      </c>
      <c r="R1984" s="24" t="s">
        <v>328</v>
      </c>
      <c r="T1984" s="24" t="s">
        <v>62</v>
      </c>
      <c r="U1984" s="24" t="s">
        <v>143</v>
      </c>
      <c r="V1984" s="27">
        <v>46215.461805555555</v>
      </c>
      <c r="W1984" s="27">
        <v>46215.524305555555</v>
      </c>
      <c r="Z1984" s="24">
        <v>1</v>
      </c>
      <c r="AA1984" s="24" t="s">
        <v>58</v>
      </c>
      <c r="AB1984" s="24" t="b">
        <v>0</v>
      </c>
      <c r="AC1984" s="61"/>
    </row>
    <row r="1985" spans="2:29" ht="13.7">
      <c r="B1985" s="24" t="s">
        <v>49</v>
      </c>
      <c r="C1985" s="24" t="s">
        <v>64</v>
      </c>
      <c r="D1985" s="24" t="s">
        <v>76</v>
      </c>
      <c r="E1985" s="24">
        <v>480</v>
      </c>
      <c r="F1985" s="26">
        <v>46204</v>
      </c>
      <c r="G1985" s="24" t="s">
        <v>52</v>
      </c>
      <c r="H1985" s="24" t="s">
        <v>53</v>
      </c>
      <c r="I1985" s="24" t="s">
        <v>62</v>
      </c>
      <c r="J1985" s="24" t="s">
        <v>126</v>
      </c>
      <c r="K1985" s="24">
        <v>1</v>
      </c>
      <c r="L1985" s="24" t="s">
        <v>66</v>
      </c>
      <c r="M1985" s="26">
        <v>46215</v>
      </c>
      <c r="N1985" s="27">
        <v>46215.375</v>
      </c>
      <c r="O1985" s="27">
        <v>46215.708333333336</v>
      </c>
      <c r="P1985" s="24" t="s">
        <v>3362</v>
      </c>
      <c r="Q1985" s="24" t="s">
        <v>3363</v>
      </c>
      <c r="R1985" s="24" t="s">
        <v>249</v>
      </c>
      <c r="T1985" s="24" t="s">
        <v>62</v>
      </c>
      <c r="U1985" s="24" t="s">
        <v>143</v>
      </c>
      <c r="V1985" s="27">
        <v>46215.54791666667</v>
      </c>
      <c r="W1985" s="27">
        <v>46215.60833333333</v>
      </c>
      <c r="Z1985" s="24">
        <v>1</v>
      </c>
      <c r="AA1985" s="24" t="s">
        <v>58</v>
      </c>
      <c r="AB1985" s="24" t="b">
        <v>0</v>
      </c>
      <c r="AC1985" s="61"/>
    </row>
    <row r="1986" spans="2:29" ht="13.7">
      <c r="B1986" s="24" t="s">
        <v>49</v>
      </c>
      <c r="C1986" s="24" t="s">
        <v>64</v>
      </c>
      <c r="D1986" s="24" t="s">
        <v>76</v>
      </c>
      <c r="E1986" s="24">
        <v>480</v>
      </c>
      <c r="F1986" s="26">
        <v>46204</v>
      </c>
      <c r="G1986" s="24" t="s">
        <v>52</v>
      </c>
      <c r="H1986" s="24" t="s">
        <v>53</v>
      </c>
      <c r="I1986" s="24" t="s">
        <v>54</v>
      </c>
      <c r="J1986" s="24" t="s">
        <v>125</v>
      </c>
      <c r="K1986" s="24">
        <v>1</v>
      </c>
      <c r="L1986" s="24" t="s">
        <v>66</v>
      </c>
      <c r="M1986" s="26">
        <v>46226</v>
      </c>
      <c r="N1986" s="27">
        <v>46226.333333333336</v>
      </c>
      <c r="O1986" s="27">
        <v>46226.666666666664</v>
      </c>
      <c r="V1986" s="27"/>
      <c r="W1986" s="27"/>
      <c r="X1986" s="24">
        <v>4</v>
      </c>
      <c r="Y1986" s="24">
        <v>0</v>
      </c>
      <c r="Z1986" s="24">
        <v>4</v>
      </c>
      <c r="AA1986" s="24" t="s">
        <v>58</v>
      </c>
      <c r="AB1986" s="24" t="b">
        <v>0</v>
      </c>
      <c r="AC1986" s="61">
        <v>0</v>
      </c>
    </row>
    <row r="1987" spans="2:29" ht="13.7">
      <c r="B1987" s="24" t="s">
        <v>49</v>
      </c>
      <c r="C1987" s="24" t="s">
        <v>64</v>
      </c>
      <c r="D1987" s="24" t="s">
        <v>76</v>
      </c>
      <c r="E1987" s="24">
        <v>480</v>
      </c>
      <c r="F1987" s="26">
        <v>46204</v>
      </c>
      <c r="G1987" s="24" t="s">
        <v>52</v>
      </c>
      <c r="H1987" s="24" t="s">
        <v>53</v>
      </c>
      <c r="I1987" s="24" t="s">
        <v>54</v>
      </c>
      <c r="J1987" s="24" t="s">
        <v>126</v>
      </c>
      <c r="K1987" s="24">
        <v>1</v>
      </c>
      <c r="L1987" s="24" t="s">
        <v>66</v>
      </c>
      <c r="M1987" s="26">
        <v>46226</v>
      </c>
      <c r="N1987" s="27">
        <v>46226.333333333336</v>
      </c>
      <c r="O1987" s="27">
        <v>46226.666666666664</v>
      </c>
      <c r="P1987" s="24" t="s">
        <v>3364</v>
      </c>
      <c r="Q1987" s="24" t="s">
        <v>3365</v>
      </c>
      <c r="R1987" s="24" t="s">
        <v>149</v>
      </c>
      <c r="T1987" s="24" t="s">
        <v>54</v>
      </c>
      <c r="U1987" s="24" t="s">
        <v>616</v>
      </c>
      <c r="V1987" s="27">
        <v>46226.421527777777</v>
      </c>
      <c r="W1987" s="27">
        <v>46226.463194444441</v>
      </c>
      <c r="Z1987" s="24">
        <v>1</v>
      </c>
      <c r="AA1987" s="24" t="s">
        <v>58</v>
      </c>
      <c r="AB1987" s="24" t="b">
        <v>0</v>
      </c>
      <c r="AC1987" s="61"/>
    </row>
    <row r="1988" spans="2:29" ht="13.7">
      <c r="B1988" s="24" t="s">
        <v>49</v>
      </c>
      <c r="C1988" s="24" t="s">
        <v>64</v>
      </c>
      <c r="D1988" s="24" t="s">
        <v>76</v>
      </c>
      <c r="E1988" s="24">
        <v>480</v>
      </c>
      <c r="F1988" s="26">
        <v>46204</v>
      </c>
      <c r="G1988" s="24" t="s">
        <v>52</v>
      </c>
      <c r="H1988" s="24" t="s">
        <v>53</v>
      </c>
      <c r="I1988" s="24" t="s">
        <v>54</v>
      </c>
      <c r="J1988" s="24" t="s">
        <v>126</v>
      </c>
      <c r="K1988" s="24">
        <v>1</v>
      </c>
      <c r="L1988" s="24" t="s">
        <v>66</v>
      </c>
      <c r="M1988" s="26">
        <v>46226</v>
      </c>
      <c r="N1988" s="27">
        <v>46226.333333333336</v>
      </c>
      <c r="O1988" s="27">
        <v>46226.666666666664</v>
      </c>
      <c r="P1988" s="24" t="s">
        <v>3366</v>
      </c>
      <c r="Q1988" s="24" t="s">
        <v>3367</v>
      </c>
      <c r="R1988" s="24" t="s">
        <v>142</v>
      </c>
      <c r="S1988" s="24" t="s">
        <v>198</v>
      </c>
      <c r="T1988" s="24" t="s">
        <v>54</v>
      </c>
      <c r="U1988" s="24" t="s">
        <v>616</v>
      </c>
      <c r="V1988" s="27">
        <v>46226.585416666669</v>
      </c>
      <c r="W1988" s="27">
        <v>46226.631944444445</v>
      </c>
      <c r="Z1988" s="24">
        <v>1</v>
      </c>
      <c r="AA1988" s="24" t="s">
        <v>58</v>
      </c>
      <c r="AB1988" s="24" t="b">
        <v>0</v>
      </c>
      <c r="AC1988" s="61"/>
    </row>
    <row r="1989" spans="2:29" ht="13.7">
      <c r="B1989" s="24" t="s">
        <v>49</v>
      </c>
      <c r="C1989" s="24" t="s">
        <v>64</v>
      </c>
      <c r="D1989" s="24" t="s">
        <v>76</v>
      </c>
      <c r="E1989" s="24">
        <v>480</v>
      </c>
      <c r="F1989" s="26">
        <v>46204</v>
      </c>
      <c r="G1989" s="24" t="s">
        <v>52</v>
      </c>
      <c r="H1989" s="24" t="s">
        <v>53</v>
      </c>
      <c r="I1989" s="24" t="s">
        <v>54</v>
      </c>
      <c r="J1989" s="24" t="s">
        <v>126</v>
      </c>
      <c r="K1989" s="24">
        <v>1</v>
      </c>
      <c r="L1989" s="24" t="s">
        <v>66</v>
      </c>
      <c r="M1989" s="26">
        <v>46226</v>
      </c>
      <c r="N1989" s="27">
        <v>46226.333333333336</v>
      </c>
      <c r="O1989" s="27">
        <v>46226.666666666664</v>
      </c>
      <c r="P1989" s="24" t="s">
        <v>3368</v>
      </c>
      <c r="Q1989" s="24" t="s">
        <v>3369</v>
      </c>
      <c r="R1989" s="24" t="s">
        <v>190</v>
      </c>
      <c r="T1989" s="24" t="s">
        <v>54</v>
      </c>
      <c r="U1989" s="24" t="s">
        <v>616</v>
      </c>
      <c r="V1989" s="27">
        <v>46226.506249999999</v>
      </c>
      <c r="W1989" s="27">
        <v>46226.564583333333</v>
      </c>
      <c r="Z1989" s="24">
        <v>1</v>
      </c>
      <c r="AA1989" s="24" t="s">
        <v>58</v>
      </c>
      <c r="AB1989" s="24" t="b">
        <v>0</v>
      </c>
      <c r="AC1989" s="61"/>
    </row>
    <row r="1990" spans="2:29" ht="13.7">
      <c r="B1990" s="24" t="s">
        <v>49</v>
      </c>
      <c r="C1990" s="24" t="s">
        <v>64</v>
      </c>
      <c r="D1990" s="24" t="s">
        <v>76</v>
      </c>
      <c r="E1990" s="24">
        <v>480</v>
      </c>
      <c r="F1990" s="26">
        <v>46204</v>
      </c>
      <c r="G1990" s="24" t="s">
        <v>52</v>
      </c>
      <c r="H1990" s="24" t="s">
        <v>53</v>
      </c>
      <c r="I1990" s="24" t="s">
        <v>54</v>
      </c>
      <c r="J1990" s="24" t="s">
        <v>126</v>
      </c>
      <c r="K1990" s="24">
        <v>1</v>
      </c>
      <c r="L1990" s="24" t="s">
        <v>66</v>
      </c>
      <c r="M1990" s="26">
        <v>46226</v>
      </c>
      <c r="N1990" s="27">
        <v>46226.333333333336</v>
      </c>
      <c r="O1990" s="27">
        <v>46226.666666666664</v>
      </c>
      <c r="P1990" s="24" t="s">
        <v>3370</v>
      </c>
      <c r="Q1990" s="24" t="s">
        <v>3371</v>
      </c>
      <c r="R1990" s="24" t="s">
        <v>146</v>
      </c>
      <c r="T1990" s="24" t="s">
        <v>54</v>
      </c>
      <c r="U1990" s="24" t="s">
        <v>616</v>
      </c>
      <c r="V1990" s="27">
        <v>46226.336805555555</v>
      </c>
      <c r="W1990" s="27">
        <v>46226.382638888892</v>
      </c>
      <c r="Z1990" s="24">
        <v>1</v>
      </c>
      <c r="AA1990" s="24" t="s">
        <v>58</v>
      </c>
      <c r="AB1990" s="24" t="b">
        <v>0</v>
      </c>
      <c r="AC1990" s="61"/>
    </row>
    <row r="1991" spans="2:29" ht="13.7">
      <c r="B1991" s="24" t="s">
        <v>49</v>
      </c>
      <c r="C1991" s="24" t="s">
        <v>64</v>
      </c>
      <c r="D1991" s="24" t="s">
        <v>76</v>
      </c>
      <c r="E1991" s="24">
        <v>480</v>
      </c>
      <c r="F1991" s="26">
        <v>46235</v>
      </c>
      <c r="G1991" s="24" t="s">
        <v>52</v>
      </c>
      <c r="H1991" s="24" t="s">
        <v>53</v>
      </c>
      <c r="I1991" s="24" t="s">
        <v>57</v>
      </c>
      <c r="J1991" s="24" t="s">
        <v>125</v>
      </c>
      <c r="K1991" s="24">
        <v>1</v>
      </c>
      <c r="L1991" s="24" t="s">
        <v>66</v>
      </c>
      <c r="M1991" s="26">
        <v>46239</v>
      </c>
      <c r="N1991" s="27">
        <v>46239.3125</v>
      </c>
      <c r="O1991" s="27">
        <v>46239.645833333336</v>
      </c>
      <c r="V1991" s="27"/>
      <c r="W1991" s="27"/>
      <c r="X1991" s="24">
        <v>4</v>
      </c>
      <c r="Y1991" s="24">
        <v>0</v>
      </c>
      <c r="Z1991" s="24">
        <v>4</v>
      </c>
      <c r="AA1991" s="24" t="s">
        <v>60</v>
      </c>
      <c r="AB1991" s="24" t="b">
        <v>0</v>
      </c>
      <c r="AC1991" s="61">
        <v>0</v>
      </c>
    </row>
    <row r="1992" spans="2:29" ht="13.7">
      <c r="B1992" s="24" t="s">
        <v>49</v>
      </c>
      <c r="C1992" s="24" t="s">
        <v>64</v>
      </c>
      <c r="D1992" s="24" t="s">
        <v>76</v>
      </c>
      <c r="E1992" s="24">
        <v>480</v>
      </c>
      <c r="F1992" s="26">
        <v>46235</v>
      </c>
      <c r="G1992" s="24" t="s">
        <v>52</v>
      </c>
      <c r="H1992" s="24" t="s">
        <v>53</v>
      </c>
      <c r="I1992" s="24" t="s">
        <v>57</v>
      </c>
      <c r="J1992" s="24" t="s">
        <v>126</v>
      </c>
      <c r="K1992" s="24">
        <v>1</v>
      </c>
      <c r="L1992" s="24" t="s">
        <v>66</v>
      </c>
      <c r="M1992" s="26">
        <v>46239</v>
      </c>
      <c r="N1992" s="27">
        <v>46239.3125</v>
      </c>
      <c r="O1992" s="27">
        <v>46239.645833333336</v>
      </c>
      <c r="P1992" s="24" t="s">
        <v>3372</v>
      </c>
      <c r="Q1992" s="24" t="s">
        <v>3373</v>
      </c>
      <c r="R1992" s="24" t="s">
        <v>182</v>
      </c>
      <c r="T1992" s="24" t="s">
        <v>57</v>
      </c>
      <c r="U1992" s="24" t="s">
        <v>341</v>
      </c>
      <c r="V1992" s="27">
        <v>46239.318055555559</v>
      </c>
      <c r="W1992" s="27">
        <v>46239.381249999999</v>
      </c>
      <c r="Z1992" s="24">
        <v>1</v>
      </c>
      <c r="AA1992" s="24" t="s">
        <v>60</v>
      </c>
      <c r="AB1992" s="24" t="b">
        <v>0</v>
      </c>
      <c r="AC1992" s="61"/>
    </row>
    <row r="1993" spans="2:29" ht="13.7">
      <c r="B1993" s="24" t="s">
        <v>49</v>
      </c>
      <c r="C1993" s="24" t="s">
        <v>64</v>
      </c>
      <c r="D1993" s="24" t="s">
        <v>76</v>
      </c>
      <c r="E1993" s="24">
        <v>480</v>
      </c>
      <c r="F1993" s="26">
        <v>46235</v>
      </c>
      <c r="G1993" s="24" t="s">
        <v>52</v>
      </c>
      <c r="H1993" s="24" t="s">
        <v>53</v>
      </c>
      <c r="I1993" s="24" t="s">
        <v>57</v>
      </c>
      <c r="J1993" s="24" t="s">
        <v>126</v>
      </c>
      <c r="K1993" s="24">
        <v>1</v>
      </c>
      <c r="L1993" s="24" t="s">
        <v>66</v>
      </c>
      <c r="M1993" s="26">
        <v>46239</v>
      </c>
      <c r="N1993" s="27">
        <v>46239.3125</v>
      </c>
      <c r="O1993" s="27">
        <v>46239.645833333336</v>
      </c>
      <c r="P1993" s="24" t="s">
        <v>3374</v>
      </c>
      <c r="Q1993" s="24" t="s">
        <v>3375</v>
      </c>
      <c r="R1993" s="24" t="s">
        <v>182</v>
      </c>
      <c r="T1993" s="24" t="s">
        <v>57</v>
      </c>
      <c r="U1993" s="24" t="s">
        <v>341</v>
      </c>
      <c r="V1993" s="27">
        <v>46239.480555555558</v>
      </c>
      <c r="W1993" s="27">
        <v>46239.533333333333</v>
      </c>
      <c r="Z1993" s="24">
        <v>1</v>
      </c>
      <c r="AA1993" s="24" t="s">
        <v>60</v>
      </c>
      <c r="AB1993" s="24" t="b">
        <v>0</v>
      </c>
      <c r="AC1993" s="61"/>
    </row>
    <row r="1994" spans="2:29" ht="13.7">
      <c r="B1994" s="24" t="s">
        <v>49</v>
      </c>
      <c r="C1994" s="24" t="s">
        <v>64</v>
      </c>
      <c r="D1994" s="24" t="s">
        <v>76</v>
      </c>
      <c r="E1994" s="24">
        <v>480</v>
      </c>
      <c r="F1994" s="26">
        <v>46235</v>
      </c>
      <c r="G1994" s="24" t="s">
        <v>52</v>
      </c>
      <c r="H1994" s="24" t="s">
        <v>53</v>
      </c>
      <c r="I1994" s="24" t="s">
        <v>57</v>
      </c>
      <c r="J1994" s="24" t="s">
        <v>126</v>
      </c>
      <c r="K1994" s="24">
        <v>1</v>
      </c>
      <c r="L1994" s="24" t="s">
        <v>66</v>
      </c>
      <c r="M1994" s="26">
        <v>46239</v>
      </c>
      <c r="N1994" s="27">
        <v>46239.3125</v>
      </c>
      <c r="O1994" s="27">
        <v>46239.645833333336</v>
      </c>
      <c r="P1994" s="24" t="s">
        <v>3376</v>
      </c>
      <c r="Q1994" s="24" t="s">
        <v>3377</v>
      </c>
      <c r="R1994" s="24" t="s">
        <v>159</v>
      </c>
      <c r="T1994" s="24" t="s">
        <v>57</v>
      </c>
      <c r="U1994" s="24" t="s">
        <v>341</v>
      </c>
      <c r="V1994" s="27">
        <v>46239.40347222222</v>
      </c>
      <c r="W1994" s="27">
        <v>46239.462500000001</v>
      </c>
      <c r="Z1994" s="24">
        <v>1</v>
      </c>
      <c r="AA1994" s="24" t="s">
        <v>60</v>
      </c>
      <c r="AB1994" s="24" t="b">
        <v>0</v>
      </c>
      <c r="AC1994" s="61"/>
    </row>
    <row r="1995" spans="2:29" ht="13.7">
      <c r="B1995" s="24" t="s">
        <v>49</v>
      </c>
      <c r="C1995" s="24" t="s">
        <v>64</v>
      </c>
      <c r="D1995" s="24" t="s">
        <v>76</v>
      </c>
      <c r="E1995" s="24">
        <v>480</v>
      </c>
      <c r="F1995" s="26">
        <v>46235</v>
      </c>
      <c r="G1995" s="24" t="s">
        <v>52</v>
      </c>
      <c r="H1995" s="24" t="s">
        <v>53</v>
      </c>
      <c r="I1995" s="24" t="s">
        <v>57</v>
      </c>
      <c r="J1995" s="24" t="s">
        <v>126</v>
      </c>
      <c r="K1995" s="24">
        <v>1</v>
      </c>
      <c r="L1995" s="24" t="s">
        <v>66</v>
      </c>
      <c r="M1995" s="26">
        <v>46239</v>
      </c>
      <c r="N1995" s="27">
        <v>46239.3125</v>
      </c>
      <c r="O1995" s="27">
        <v>46239.645833333336</v>
      </c>
      <c r="P1995" s="24" t="s">
        <v>3378</v>
      </c>
      <c r="Q1995" s="24" t="s">
        <v>3379</v>
      </c>
      <c r="R1995" s="24" t="s">
        <v>182</v>
      </c>
      <c r="S1995" s="24" t="s">
        <v>156</v>
      </c>
      <c r="T1995" s="24" t="s">
        <v>57</v>
      </c>
      <c r="U1995" s="24" t="s">
        <v>341</v>
      </c>
      <c r="V1995" s="27">
        <v>46239.569444444445</v>
      </c>
      <c r="W1995" s="27">
        <v>46239.632638888892</v>
      </c>
      <c r="Z1995" s="24">
        <v>1</v>
      </c>
      <c r="AA1995" s="24" t="s">
        <v>60</v>
      </c>
      <c r="AB1995" s="24" t="b">
        <v>0</v>
      </c>
      <c r="AC1995" s="61"/>
    </row>
    <row r="1996" spans="2:29" ht="13.7">
      <c r="B1996" s="24" t="s">
        <v>49</v>
      </c>
      <c r="C1996" s="24" t="s">
        <v>64</v>
      </c>
      <c r="D1996" s="24" t="s">
        <v>76</v>
      </c>
      <c r="E1996" s="24">
        <v>480</v>
      </c>
      <c r="F1996" s="26">
        <v>46235</v>
      </c>
      <c r="G1996" s="24" t="s">
        <v>52</v>
      </c>
      <c r="H1996" s="24" t="s">
        <v>53</v>
      </c>
      <c r="I1996" s="24" t="s">
        <v>54</v>
      </c>
      <c r="J1996" s="24" t="s">
        <v>125</v>
      </c>
      <c r="K1996" s="24">
        <v>1</v>
      </c>
      <c r="L1996" s="24" t="s">
        <v>66</v>
      </c>
      <c r="M1996" s="26">
        <v>46249</v>
      </c>
      <c r="N1996" s="27">
        <v>46249.333333333336</v>
      </c>
      <c r="O1996" s="27">
        <v>46249.666666666664</v>
      </c>
      <c r="V1996" s="27"/>
      <c r="W1996" s="27"/>
      <c r="X1996" s="24">
        <v>4</v>
      </c>
      <c r="Y1996" s="24">
        <v>0</v>
      </c>
      <c r="Z1996" s="24">
        <v>4</v>
      </c>
      <c r="AA1996" s="24" t="s">
        <v>60</v>
      </c>
      <c r="AB1996" s="24" t="b">
        <v>0</v>
      </c>
      <c r="AC1996" s="61">
        <v>0</v>
      </c>
    </row>
    <row r="1997" spans="2:29" ht="13.7">
      <c r="B1997" s="24" t="s">
        <v>49</v>
      </c>
      <c r="C1997" s="24" t="s">
        <v>64</v>
      </c>
      <c r="D1997" s="24" t="s">
        <v>76</v>
      </c>
      <c r="E1997" s="24">
        <v>480</v>
      </c>
      <c r="F1997" s="26">
        <v>46235</v>
      </c>
      <c r="G1997" s="24" t="s">
        <v>52</v>
      </c>
      <c r="H1997" s="24" t="s">
        <v>53</v>
      </c>
      <c r="I1997" s="24" t="s">
        <v>54</v>
      </c>
      <c r="J1997" s="24" t="s">
        <v>126</v>
      </c>
      <c r="K1997" s="24">
        <v>1</v>
      </c>
      <c r="L1997" s="24" t="s">
        <v>66</v>
      </c>
      <c r="M1997" s="26">
        <v>46249</v>
      </c>
      <c r="N1997" s="27">
        <v>46249.333333333336</v>
      </c>
      <c r="O1997" s="27">
        <v>46249.666666666664</v>
      </c>
      <c r="P1997" s="24" t="s">
        <v>3380</v>
      </c>
      <c r="Q1997" s="24" t="s">
        <v>3381</v>
      </c>
      <c r="R1997" s="24" t="s">
        <v>149</v>
      </c>
      <c r="T1997" s="24" t="s">
        <v>54</v>
      </c>
      <c r="U1997" s="24" t="s">
        <v>394</v>
      </c>
      <c r="V1997" s="27">
        <v>46249.418749999997</v>
      </c>
      <c r="W1997" s="27">
        <v>46249.480555555558</v>
      </c>
      <c r="Z1997" s="24">
        <v>1</v>
      </c>
      <c r="AA1997" s="24" t="s">
        <v>60</v>
      </c>
      <c r="AB1997" s="24" t="b">
        <v>0</v>
      </c>
      <c r="AC1997" s="61"/>
    </row>
    <row r="1998" spans="2:29" ht="13.7">
      <c r="B1998" s="24" t="s">
        <v>49</v>
      </c>
      <c r="C1998" s="24" t="s">
        <v>64</v>
      </c>
      <c r="D1998" s="24" t="s">
        <v>76</v>
      </c>
      <c r="E1998" s="24">
        <v>480</v>
      </c>
      <c r="F1998" s="26">
        <v>46235</v>
      </c>
      <c r="G1998" s="24" t="s">
        <v>52</v>
      </c>
      <c r="H1998" s="24" t="s">
        <v>53</v>
      </c>
      <c r="I1998" s="24" t="s">
        <v>54</v>
      </c>
      <c r="J1998" s="24" t="s">
        <v>126</v>
      </c>
      <c r="K1998" s="24">
        <v>1</v>
      </c>
      <c r="L1998" s="24" t="s">
        <v>66</v>
      </c>
      <c r="M1998" s="26">
        <v>46249</v>
      </c>
      <c r="N1998" s="27">
        <v>46249.333333333336</v>
      </c>
      <c r="O1998" s="27">
        <v>46249.666666666664</v>
      </c>
      <c r="P1998" s="24" t="s">
        <v>3382</v>
      </c>
      <c r="Q1998" s="24" t="s">
        <v>3383</v>
      </c>
      <c r="R1998" s="24" t="s">
        <v>146</v>
      </c>
      <c r="T1998" s="24" t="s">
        <v>54</v>
      </c>
      <c r="U1998" s="24" t="s">
        <v>394</v>
      </c>
      <c r="V1998" s="27">
        <v>46249.338888888888</v>
      </c>
      <c r="W1998" s="27">
        <v>46249.405555555553</v>
      </c>
      <c r="Z1998" s="24">
        <v>1</v>
      </c>
      <c r="AA1998" s="24" t="s">
        <v>60</v>
      </c>
      <c r="AB1998" s="24" t="b">
        <v>0</v>
      </c>
      <c r="AC1998" s="61"/>
    </row>
    <row r="1999" spans="2:29" ht="13.7">
      <c r="B1999" s="24" t="s">
        <v>49</v>
      </c>
      <c r="C1999" s="24" t="s">
        <v>64</v>
      </c>
      <c r="D1999" s="24" t="s">
        <v>76</v>
      </c>
      <c r="E1999" s="24">
        <v>480</v>
      </c>
      <c r="F1999" s="26">
        <v>46235</v>
      </c>
      <c r="G1999" s="24" t="s">
        <v>52</v>
      </c>
      <c r="H1999" s="24" t="s">
        <v>53</v>
      </c>
      <c r="I1999" s="24" t="s">
        <v>54</v>
      </c>
      <c r="J1999" s="24" t="s">
        <v>126</v>
      </c>
      <c r="K1999" s="24">
        <v>1</v>
      </c>
      <c r="L1999" s="24" t="s">
        <v>66</v>
      </c>
      <c r="M1999" s="26">
        <v>46249</v>
      </c>
      <c r="N1999" s="27">
        <v>46249.333333333336</v>
      </c>
      <c r="O1999" s="27">
        <v>46249.666666666664</v>
      </c>
      <c r="P1999" s="24" t="s">
        <v>3384</v>
      </c>
      <c r="Q1999" s="24" t="s">
        <v>3385</v>
      </c>
      <c r="R1999" s="24" t="s">
        <v>190</v>
      </c>
      <c r="S1999" s="24" t="s">
        <v>156</v>
      </c>
      <c r="T1999" s="24" t="s">
        <v>54</v>
      </c>
      <c r="U1999" s="24" t="s">
        <v>394</v>
      </c>
      <c r="V1999" s="27">
        <v>46249.590277777781</v>
      </c>
      <c r="W1999" s="27">
        <v>46249.654166666667</v>
      </c>
      <c r="Z1999" s="24">
        <v>1</v>
      </c>
      <c r="AA1999" s="24" t="s">
        <v>60</v>
      </c>
      <c r="AB1999" s="24" t="b">
        <v>0</v>
      </c>
      <c r="AC1999" s="61"/>
    </row>
    <row r="2000" spans="2:29" ht="13.7">
      <c r="B2000" s="24" t="s">
        <v>49</v>
      </c>
      <c r="C2000" s="24" t="s">
        <v>64</v>
      </c>
      <c r="D2000" s="24" t="s">
        <v>76</v>
      </c>
      <c r="E2000" s="24">
        <v>480</v>
      </c>
      <c r="F2000" s="26">
        <v>46235</v>
      </c>
      <c r="G2000" s="24" t="s">
        <v>52</v>
      </c>
      <c r="H2000" s="24" t="s">
        <v>53</v>
      </c>
      <c r="I2000" s="24" t="s">
        <v>54</v>
      </c>
      <c r="J2000" s="24" t="s">
        <v>126</v>
      </c>
      <c r="K2000" s="24">
        <v>1</v>
      </c>
      <c r="L2000" s="24" t="s">
        <v>66</v>
      </c>
      <c r="M2000" s="26">
        <v>46249</v>
      </c>
      <c r="N2000" s="27">
        <v>46249.333333333336</v>
      </c>
      <c r="O2000" s="27">
        <v>46249.666666666664</v>
      </c>
      <c r="P2000" s="24" t="s">
        <v>3386</v>
      </c>
      <c r="Q2000" s="24" t="s">
        <v>3387</v>
      </c>
      <c r="R2000" s="24" t="s">
        <v>149</v>
      </c>
      <c r="S2000" s="24" t="s">
        <v>213</v>
      </c>
      <c r="T2000" s="24" t="s">
        <v>54</v>
      </c>
      <c r="U2000" s="24" t="s">
        <v>394</v>
      </c>
      <c r="V2000" s="27">
        <v>46249.50277777778</v>
      </c>
      <c r="W2000" s="27">
        <v>46249.56527777778</v>
      </c>
      <c r="Z2000" s="24">
        <v>1</v>
      </c>
      <c r="AA2000" s="24" t="s">
        <v>60</v>
      </c>
      <c r="AB2000" s="24" t="b">
        <v>0</v>
      </c>
      <c r="AC2000" s="61"/>
    </row>
    <row r="2001" spans="2:29" ht="13.7">
      <c r="B2001" s="24" t="s">
        <v>49</v>
      </c>
      <c r="C2001" s="24" t="s">
        <v>64</v>
      </c>
      <c r="D2001" s="24" t="s">
        <v>76</v>
      </c>
      <c r="E2001" s="24">
        <v>480</v>
      </c>
      <c r="F2001" s="26">
        <v>46235</v>
      </c>
      <c r="G2001" s="24" t="s">
        <v>52</v>
      </c>
      <c r="H2001" s="24" t="s">
        <v>53</v>
      </c>
      <c r="I2001" s="24" t="s">
        <v>68</v>
      </c>
      <c r="J2001" s="24" t="s">
        <v>125</v>
      </c>
      <c r="K2001" s="24">
        <v>1</v>
      </c>
      <c r="L2001" s="24" t="s">
        <v>66</v>
      </c>
      <c r="M2001" s="26">
        <v>46257</v>
      </c>
      <c r="N2001" s="27">
        <v>46257.333333333336</v>
      </c>
      <c r="O2001" s="27">
        <v>46257.666666666664</v>
      </c>
      <c r="V2001" s="27"/>
      <c r="W2001" s="27"/>
      <c r="X2001" s="24">
        <v>4</v>
      </c>
      <c r="Y2001" s="24">
        <v>0</v>
      </c>
      <c r="Z2001" s="24">
        <v>4</v>
      </c>
      <c r="AA2001" s="24" t="s">
        <v>60</v>
      </c>
      <c r="AB2001" s="24" t="b">
        <v>0</v>
      </c>
      <c r="AC2001" s="61">
        <v>0</v>
      </c>
    </row>
    <row r="2002" spans="2:29" ht="13.7">
      <c r="B2002" s="24" t="s">
        <v>49</v>
      </c>
      <c r="C2002" s="24" t="s">
        <v>64</v>
      </c>
      <c r="D2002" s="24" t="s">
        <v>76</v>
      </c>
      <c r="E2002" s="24">
        <v>480</v>
      </c>
      <c r="F2002" s="26">
        <v>46235</v>
      </c>
      <c r="G2002" s="24" t="s">
        <v>52</v>
      </c>
      <c r="H2002" s="24" t="s">
        <v>53</v>
      </c>
      <c r="I2002" s="24" t="s">
        <v>68</v>
      </c>
      <c r="J2002" s="24" t="s">
        <v>126</v>
      </c>
      <c r="K2002" s="24">
        <v>1</v>
      </c>
      <c r="L2002" s="24" t="s">
        <v>66</v>
      </c>
      <c r="M2002" s="26">
        <v>46257</v>
      </c>
      <c r="N2002" s="27">
        <v>46257.333333333336</v>
      </c>
      <c r="O2002" s="27">
        <v>46257.666666666664</v>
      </c>
      <c r="P2002" s="24" t="s">
        <v>3388</v>
      </c>
      <c r="Q2002" s="24" t="s">
        <v>3389</v>
      </c>
      <c r="R2002" s="24" t="s">
        <v>636</v>
      </c>
      <c r="T2002" s="24" t="s">
        <v>68</v>
      </c>
      <c r="U2002" s="24" t="s">
        <v>514</v>
      </c>
      <c r="V2002" s="27">
        <v>46257.424305555556</v>
      </c>
      <c r="W2002" s="27">
        <v>46257.490277777775</v>
      </c>
      <c r="Z2002" s="24">
        <v>1</v>
      </c>
      <c r="AA2002" s="24" t="s">
        <v>60</v>
      </c>
      <c r="AB2002" s="24" t="b">
        <v>0</v>
      </c>
      <c r="AC2002" s="61"/>
    </row>
    <row r="2003" spans="2:29" ht="13.7">
      <c r="B2003" s="24" t="s">
        <v>49</v>
      </c>
      <c r="C2003" s="24" t="s">
        <v>64</v>
      </c>
      <c r="D2003" s="24" t="s">
        <v>76</v>
      </c>
      <c r="E2003" s="24">
        <v>480</v>
      </c>
      <c r="F2003" s="26">
        <v>46235</v>
      </c>
      <c r="G2003" s="24" t="s">
        <v>52</v>
      </c>
      <c r="H2003" s="24" t="s">
        <v>53</v>
      </c>
      <c r="I2003" s="24" t="s">
        <v>68</v>
      </c>
      <c r="J2003" s="24" t="s">
        <v>126</v>
      </c>
      <c r="K2003" s="24">
        <v>1</v>
      </c>
      <c r="L2003" s="24" t="s">
        <v>66</v>
      </c>
      <c r="M2003" s="26">
        <v>46257</v>
      </c>
      <c r="N2003" s="27">
        <v>46257.333333333336</v>
      </c>
      <c r="O2003" s="27">
        <v>46257.666666666664</v>
      </c>
      <c r="P2003" s="24" t="s">
        <v>3390</v>
      </c>
      <c r="Q2003" s="24" t="s">
        <v>3391</v>
      </c>
      <c r="R2003" s="24" t="s">
        <v>749</v>
      </c>
      <c r="T2003" s="24" t="s">
        <v>68</v>
      </c>
      <c r="U2003" s="24" t="s">
        <v>514</v>
      </c>
      <c r="V2003" s="27">
        <v>46257.337500000001</v>
      </c>
      <c r="W2003" s="27">
        <v>46257.383333333331</v>
      </c>
      <c r="Z2003" s="24">
        <v>1</v>
      </c>
      <c r="AA2003" s="24" t="s">
        <v>60</v>
      </c>
      <c r="AB2003" s="24" t="b">
        <v>0</v>
      </c>
      <c r="AC2003" s="61"/>
    </row>
    <row r="2004" spans="2:29" ht="13.7">
      <c r="B2004" s="24" t="s">
        <v>49</v>
      </c>
      <c r="C2004" s="24" t="s">
        <v>64</v>
      </c>
      <c r="D2004" s="24" t="s">
        <v>76</v>
      </c>
      <c r="E2004" s="24">
        <v>480</v>
      </c>
      <c r="F2004" s="26">
        <v>46235</v>
      </c>
      <c r="G2004" s="24" t="s">
        <v>52</v>
      </c>
      <c r="H2004" s="24" t="s">
        <v>53</v>
      </c>
      <c r="I2004" s="24" t="s">
        <v>68</v>
      </c>
      <c r="J2004" s="24" t="s">
        <v>126</v>
      </c>
      <c r="K2004" s="24">
        <v>1</v>
      </c>
      <c r="L2004" s="24" t="s">
        <v>66</v>
      </c>
      <c r="M2004" s="26">
        <v>46257</v>
      </c>
      <c r="N2004" s="27">
        <v>46257.333333333336</v>
      </c>
      <c r="O2004" s="27">
        <v>46257.666666666664</v>
      </c>
      <c r="P2004" s="24" t="s">
        <v>3392</v>
      </c>
      <c r="Q2004" s="24" t="s">
        <v>3393</v>
      </c>
      <c r="R2004" s="24" t="s">
        <v>323</v>
      </c>
      <c r="T2004" s="24" t="s">
        <v>68</v>
      </c>
      <c r="U2004" s="24" t="s">
        <v>514</v>
      </c>
      <c r="V2004" s="27">
        <v>46257.501388888886</v>
      </c>
      <c r="W2004" s="27">
        <v>46257.556944444441</v>
      </c>
      <c r="Z2004" s="24">
        <v>1</v>
      </c>
      <c r="AA2004" s="24" t="s">
        <v>60</v>
      </c>
      <c r="AB2004" s="24" t="b">
        <v>0</v>
      </c>
      <c r="AC2004" s="61"/>
    </row>
    <row r="2005" spans="2:29" ht="13.7">
      <c r="B2005" s="24" t="s">
        <v>49</v>
      </c>
      <c r="C2005" s="24" t="s">
        <v>64</v>
      </c>
      <c r="D2005" s="24" t="s">
        <v>76</v>
      </c>
      <c r="E2005" s="24">
        <v>480</v>
      </c>
      <c r="F2005" s="26">
        <v>46235</v>
      </c>
      <c r="G2005" s="24" t="s">
        <v>52</v>
      </c>
      <c r="H2005" s="24" t="s">
        <v>53</v>
      </c>
      <c r="I2005" s="24" t="s">
        <v>68</v>
      </c>
      <c r="J2005" s="24" t="s">
        <v>126</v>
      </c>
      <c r="K2005" s="24">
        <v>1</v>
      </c>
      <c r="L2005" s="24" t="s">
        <v>66</v>
      </c>
      <c r="M2005" s="26">
        <v>46257</v>
      </c>
      <c r="N2005" s="27">
        <v>46257.333333333336</v>
      </c>
      <c r="O2005" s="27">
        <v>46257.666666666664</v>
      </c>
      <c r="P2005" s="24" t="s">
        <v>3394</v>
      </c>
      <c r="Q2005" s="24" t="s">
        <v>3395</v>
      </c>
      <c r="R2005" s="24" t="s">
        <v>633</v>
      </c>
      <c r="T2005" s="24" t="s">
        <v>68</v>
      </c>
      <c r="U2005" s="24" t="s">
        <v>514</v>
      </c>
      <c r="V2005" s="27">
        <v>46257.585416666669</v>
      </c>
      <c r="W2005" s="27">
        <v>46257.650694444441</v>
      </c>
      <c r="Z2005" s="24">
        <v>1</v>
      </c>
      <c r="AA2005" s="24" t="s">
        <v>60</v>
      </c>
      <c r="AB2005" s="24" t="b">
        <v>0</v>
      </c>
      <c r="AC2005" s="61"/>
    </row>
    <row r="2006" spans="2:29" ht="13.7">
      <c r="B2006" s="24" t="s">
        <v>49</v>
      </c>
      <c r="C2006" s="24" t="s">
        <v>64</v>
      </c>
      <c r="D2006" s="24" t="s">
        <v>76</v>
      </c>
      <c r="E2006" s="24">
        <v>480</v>
      </c>
      <c r="F2006" s="26">
        <v>46235</v>
      </c>
      <c r="G2006" s="24" t="s">
        <v>52</v>
      </c>
      <c r="H2006" s="24" t="s">
        <v>53</v>
      </c>
      <c r="I2006" s="24" t="s">
        <v>68</v>
      </c>
      <c r="J2006" s="24" t="s">
        <v>125</v>
      </c>
      <c r="K2006" s="24">
        <v>1</v>
      </c>
      <c r="L2006" s="24" t="s">
        <v>66</v>
      </c>
      <c r="M2006" s="26">
        <v>46262</v>
      </c>
      <c r="N2006" s="27">
        <v>46262.333333333336</v>
      </c>
      <c r="O2006" s="27">
        <v>46262.666666666664</v>
      </c>
      <c r="V2006" s="27"/>
      <c r="W2006" s="27"/>
      <c r="X2006" s="24">
        <v>4</v>
      </c>
      <c r="Y2006" s="24">
        <v>0</v>
      </c>
      <c r="Z2006" s="24">
        <v>4</v>
      </c>
      <c r="AA2006" s="24" t="s">
        <v>60</v>
      </c>
      <c r="AB2006" s="24" t="b">
        <v>0</v>
      </c>
      <c r="AC2006" s="61">
        <v>0</v>
      </c>
    </row>
    <row r="2007" spans="2:29" ht="13.7">
      <c r="B2007" s="24" t="s">
        <v>49</v>
      </c>
      <c r="C2007" s="24" t="s">
        <v>64</v>
      </c>
      <c r="D2007" s="24" t="s">
        <v>76</v>
      </c>
      <c r="E2007" s="24">
        <v>480</v>
      </c>
      <c r="F2007" s="26">
        <v>46235</v>
      </c>
      <c r="G2007" s="24" t="s">
        <v>52</v>
      </c>
      <c r="H2007" s="24" t="s">
        <v>53</v>
      </c>
      <c r="I2007" s="24" t="s">
        <v>68</v>
      </c>
      <c r="J2007" s="24" t="s">
        <v>126</v>
      </c>
      <c r="K2007" s="24">
        <v>1</v>
      </c>
      <c r="L2007" s="24" t="s">
        <v>66</v>
      </c>
      <c r="M2007" s="26">
        <v>46262</v>
      </c>
      <c r="N2007" s="27">
        <v>46262.333333333336</v>
      </c>
      <c r="O2007" s="27">
        <v>46262.666666666664</v>
      </c>
      <c r="P2007" s="24" t="s">
        <v>3396</v>
      </c>
      <c r="Q2007" s="24" t="s">
        <v>3397</v>
      </c>
      <c r="R2007" s="24" t="s">
        <v>323</v>
      </c>
      <c r="T2007" s="24" t="s">
        <v>68</v>
      </c>
      <c r="U2007" s="24" t="s">
        <v>314</v>
      </c>
      <c r="V2007" s="27">
        <v>46262.588194444441</v>
      </c>
      <c r="W2007" s="27">
        <v>46262.65625</v>
      </c>
      <c r="Z2007" s="24">
        <v>1</v>
      </c>
      <c r="AA2007" s="24" t="s">
        <v>60</v>
      </c>
      <c r="AB2007" s="24" t="b">
        <v>0</v>
      </c>
      <c r="AC2007" s="61"/>
    </row>
    <row r="2008" spans="2:29" ht="13.7">
      <c r="B2008" s="24" t="s">
        <v>49</v>
      </c>
      <c r="C2008" s="24" t="s">
        <v>64</v>
      </c>
      <c r="D2008" s="24" t="s">
        <v>76</v>
      </c>
      <c r="E2008" s="24">
        <v>480</v>
      </c>
      <c r="F2008" s="26">
        <v>46235</v>
      </c>
      <c r="G2008" s="24" t="s">
        <v>52</v>
      </c>
      <c r="H2008" s="24" t="s">
        <v>53</v>
      </c>
      <c r="I2008" s="24" t="s">
        <v>68</v>
      </c>
      <c r="J2008" s="24" t="s">
        <v>126</v>
      </c>
      <c r="K2008" s="24">
        <v>1</v>
      </c>
      <c r="L2008" s="24" t="s">
        <v>66</v>
      </c>
      <c r="M2008" s="26">
        <v>46262</v>
      </c>
      <c r="N2008" s="27">
        <v>46262.333333333336</v>
      </c>
      <c r="O2008" s="27">
        <v>46262.666666666664</v>
      </c>
      <c r="P2008" s="24" t="s">
        <v>3398</v>
      </c>
      <c r="Q2008" s="24" t="s">
        <v>3399</v>
      </c>
      <c r="R2008" s="24" t="s">
        <v>636</v>
      </c>
      <c r="T2008" s="24" t="s">
        <v>68</v>
      </c>
      <c r="U2008" s="24" t="s">
        <v>314</v>
      </c>
      <c r="V2008" s="27">
        <v>46262.506249999999</v>
      </c>
      <c r="W2008" s="27">
        <v>46262.571527777778</v>
      </c>
      <c r="Z2008" s="24">
        <v>1</v>
      </c>
      <c r="AA2008" s="24" t="s">
        <v>60</v>
      </c>
      <c r="AB2008" s="24" t="b">
        <v>0</v>
      </c>
      <c r="AC2008" s="61"/>
    </row>
    <row r="2009" spans="2:29" ht="13.7">
      <c r="B2009" s="24" t="s">
        <v>49</v>
      </c>
      <c r="C2009" s="24" t="s">
        <v>64</v>
      </c>
      <c r="D2009" s="24" t="s">
        <v>76</v>
      </c>
      <c r="E2009" s="24">
        <v>480</v>
      </c>
      <c r="F2009" s="26">
        <v>46235</v>
      </c>
      <c r="G2009" s="24" t="s">
        <v>52</v>
      </c>
      <c r="H2009" s="24" t="s">
        <v>53</v>
      </c>
      <c r="I2009" s="24" t="s">
        <v>68</v>
      </c>
      <c r="J2009" s="24" t="s">
        <v>126</v>
      </c>
      <c r="K2009" s="24">
        <v>1</v>
      </c>
      <c r="L2009" s="24" t="s">
        <v>66</v>
      </c>
      <c r="M2009" s="26">
        <v>46262</v>
      </c>
      <c r="N2009" s="27">
        <v>46262.333333333336</v>
      </c>
      <c r="O2009" s="27">
        <v>46262.666666666664</v>
      </c>
      <c r="P2009" s="24" t="s">
        <v>3400</v>
      </c>
      <c r="Q2009" s="24" t="s">
        <v>3401</v>
      </c>
      <c r="R2009" s="24" t="s">
        <v>633</v>
      </c>
      <c r="T2009" s="24" t="s">
        <v>68</v>
      </c>
      <c r="U2009" s="24" t="s">
        <v>314</v>
      </c>
      <c r="V2009" s="27">
        <v>46262.425000000003</v>
      </c>
      <c r="W2009" s="27">
        <v>46262.474999999999</v>
      </c>
      <c r="Z2009" s="24">
        <v>1</v>
      </c>
      <c r="AA2009" s="24" t="s">
        <v>60</v>
      </c>
      <c r="AB2009" s="24" t="b">
        <v>0</v>
      </c>
      <c r="AC2009" s="61"/>
    </row>
    <row r="2010" spans="2:29" ht="13.7">
      <c r="B2010" s="24" t="s">
        <v>49</v>
      </c>
      <c r="C2010" s="24" t="s">
        <v>64</v>
      </c>
      <c r="D2010" s="24" t="s">
        <v>76</v>
      </c>
      <c r="E2010" s="24">
        <v>480</v>
      </c>
      <c r="F2010" s="26">
        <v>46235</v>
      </c>
      <c r="G2010" s="24" t="s">
        <v>52</v>
      </c>
      <c r="H2010" s="24" t="s">
        <v>53</v>
      </c>
      <c r="I2010" s="24" t="s">
        <v>68</v>
      </c>
      <c r="J2010" s="24" t="s">
        <v>126</v>
      </c>
      <c r="K2010" s="24">
        <v>1</v>
      </c>
      <c r="L2010" s="24" t="s">
        <v>66</v>
      </c>
      <c r="M2010" s="26">
        <v>46262</v>
      </c>
      <c r="N2010" s="27">
        <v>46262.333333333336</v>
      </c>
      <c r="O2010" s="27">
        <v>46262.666666666664</v>
      </c>
      <c r="P2010" s="24" t="s">
        <v>3402</v>
      </c>
      <c r="Q2010" s="24" t="s">
        <v>3403</v>
      </c>
      <c r="R2010" s="24" t="s">
        <v>749</v>
      </c>
      <c r="S2010" s="24" t="s">
        <v>160</v>
      </c>
      <c r="T2010" s="24" t="s">
        <v>68</v>
      </c>
      <c r="U2010" s="24" t="s">
        <v>314</v>
      </c>
      <c r="V2010" s="27">
        <v>46262.338194444441</v>
      </c>
      <c r="W2010" s="27">
        <v>46262.393750000003</v>
      </c>
      <c r="Z2010" s="24">
        <v>1</v>
      </c>
      <c r="AA2010" s="24" t="s">
        <v>60</v>
      </c>
      <c r="AB2010" s="24" t="b">
        <v>0</v>
      </c>
      <c r="AC2010" s="61"/>
    </row>
    <row r="2011" spans="2:29" ht="13.7">
      <c r="B2011" s="24" t="s">
        <v>49</v>
      </c>
      <c r="C2011" s="24" t="s">
        <v>64</v>
      </c>
      <c r="D2011" s="24" t="s">
        <v>76</v>
      </c>
      <c r="E2011" s="24">
        <v>540</v>
      </c>
      <c r="F2011" s="26">
        <v>46174</v>
      </c>
      <c r="G2011" s="24" t="s">
        <v>52</v>
      </c>
      <c r="H2011" s="24" t="s">
        <v>53</v>
      </c>
      <c r="I2011" s="24" t="s">
        <v>62</v>
      </c>
      <c r="J2011" s="24" t="s">
        <v>125</v>
      </c>
      <c r="K2011" s="24">
        <v>1</v>
      </c>
      <c r="L2011" s="24" t="s">
        <v>66</v>
      </c>
      <c r="M2011" s="26">
        <v>46189</v>
      </c>
      <c r="N2011" s="27">
        <v>46189.333333333336</v>
      </c>
      <c r="O2011" s="27">
        <v>46189.708333333336</v>
      </c>
      <c r="V2011" s="27"/>
      <c r="W2011" s="27"/>
      <c r="X2011" s="24">
        <v>4</v>
      </c>
      <c r="Y2011" s="24">
        <v>0</v>
      </c>
      <c r="Z2011" s="24">
        <v>4</v>
      </c>
      <c r="AA2011" s="24" t="s">
        <v>56</v>
      </c>
      <c r="AB2011" s="24" t="b">
        <v>0</v>
      </c>
      <c r="AC2011" s="61">
        <v>0</v>
      </c>
    </row>
    <row r="2012" spans="2:29" ht="13.7">
      <c r="B2012" s="24" t="s">
        <v>49</v>
      </c>
      <c r="C2012" s="24" t="s">
        <v>64</v>
      </c>
      <c r="D2012" s="24" t="s">
        <v>76</v>
      </c>
      <c r="E2012" s="24">
        <v>540</v>
      </c>
      <c r="F2012" s="26">
        <v>46174</v>
      </c>
      <c r="G2012" s="24" t="s">
        <v>52</v>
      </c>
      <c r="H2012" s="24" t="s">
        <v>53</v>
      </c>
      <c r="I2012" s="24" t="s">
        <v>62</v>
      </c>
      <c r="J2012" s="24" t="s">
        <v>126</v>
      </c>
      <c r="K2012" s="24">
        <v>1</v>
      </c>
      <c r="L2012" s="24" t="s">
        <v>66</v>
      </c>
      <c r="M2012" s="26">
        <v>46189</v>
      </c>
      <c r="N2012" s="27">
        <v>46189.333333333336</v>
      </c>
      <c r="O2012" s="27">
        <v>46189.708333333336</v>
      </c>
      <c r="P2012" s="24" t="s">
        <v>3404</v>
      </c>
      <c r="Q2012" s="24" t="s">
        <v>3405</v>
      </c>
      <c r="R2012" s="24" t="s">
        <v>256</v>
      </c>
      <c r="T2012" s="24" t="s">
        <v>62</v>
      </c>
      <c r="U2012" s="24" t="s">
        <v>202</v>
      </c>
      <c r="V2012" s="27">
        <v>46189.334722222222</v>
      </c>
      <c r="W2012" s="27">
        <v>46189.393750000003</v>
      </c>
      <c r="Z2012" s="24">
        <v>1</v>
      </c>
      <c r="AA2012" s="24" t="s">
        <v>56</v>
      </c>
      <c r="AB2012" s="24" t="b">
        <v>0</v>
      </c>
      <c r="AC2012" s="61"/>
    </row>
    <row r="2013" spans="2:29" ht="13.7">
      <c r="B2013" s="24" t="s">
        <v>49</v>
      </c>
      <c r="C2013" s="24" t="s">
        <v>64</v>
      </c>
      <c r="D2013" s="24" t="s">
        <v>76</v>
      </c>
      <c r="E2013" s="24">
        <v>540</v>
      </c>
      <c r="F2013" s="26">
        <v>46174</v>
      </c>
      <c r="G2013" s="24" t="s">
        <v>52</v>
      </c>
      <c r="H2013" s="24" t="s">
        <v>53</v>
      </c>
      <c r="I2013" s="24" t="s">
        <v>62</v>
      </c>
      <c r="J2013" s="24" t="s">
        <v>126</v>
      </c>
      <c r="K2013" s="24">
        <v>1</v>
      </c>
      <c r="L2013" s="24" t="s">
        <v>66</v>
      </c>
      <c r="M2013" s="26">
        <v>46189</v>
      </c>
      <c r="N2013" s="27">
        <v>46189.333333333336</v>
      </c>
      <c r="O2013" s="27">
        <v>46189.708333333336</v>
      </c>
      <c r="P2013" s="24" t="s">
        <v>3406</v>
      </c>
      <c r="Q2013" s="24" t="s">
        <v>3407</v>
      </c>
      <c r="R2013" s="24" t="s">
        <v>253</v>
      </c>
      <c r="T2013" s="24" t="s">
        <v>62</v>
      </c>
      <c r="U2013" s="24" t="s">
        <v>202</v>
      </c>
      <c r="V2013" s="27">
        <v>46189.62222222222</v>
      </c>
      <c r="W2013" s="27">
        <v>46189.700694444444</v>
      </c>
      <c r="Z2013" s="24">
        <v>1</v>
      </c>
      <c r="AA2013" s="24" t="s">
        <v>56</v>
      </c>
      <c r="AB2013" s="24" t="b">
        <v>0</v>
      </c>
      <c r="AC2013" s="61"/>
    </row>
    <row r="2014" spans="2:29" ht="13.7">
      <c r="B2014" s="24" t="s">
        <v>49</v>
      </c>
      <c r="C2014" s="24" t="s">
        <v>64</v>
      </c>
      <c r="D2014" s="24" t="s">
        <v>76</v>
      </c>
      <c r="E2014" s="24">
        <v>540</v>
      </c>
      <c r="F2014" s="26">
        <v>46174</v>
      </c>
      <c r="G2014" s="24" t="s">
        <v>52</v>
      </c>
      <c r="H2014" s="24" t="s">
        <v>53</v>
      </c>
      <c r="I2014" s="24" t="s">
        <v>62</v>
      </c>
      <c r="J2014" s="24" t="s">
        <v>126</v>
      </c>
      <c r="K2014" s="24">
        <v>1</v>
      </c>
      <c r="L2014" s="24" t="s">
        <v>66</v>
      </c>
      <c r="M2014" s="26">
        <v>46189</v>
      </c>
      <c r="N2014" s="27">
        <v>46189.333333333336</v>
      </c>
      <c r="O2014" s="27">
        <v>46189.708333333336</v>
      </c>
      <c r="P2014" s="24" t="s">
        <v>3408</v>
      </c>
      <c r="Q2014" s="24" t="s">
        <v>3409</v>
      </c>
      <c r="R2014" s="24" t="s">
        <v>256</v>
      </c>
      <c r="S2014" s="24" t="s">
        <v>213</v>
      </c>
      <c r="T2014" s="24" t="s">
        <v>62</v>
      </c>
      <c r="U2014" s="24" t="s">
        <v>202</v>
      </c>
      <c r="V2014" s="27">
        <v>46189.527777777781</v>
      </c>
      <c r="W2014" s="27">
        <v>46189.598611111112</v>
      </c>
      <c r="Z2014" s="24">
        <v>1</v>
      </c>
      <c r="AA2014" s="24" t="s">
        <v>56</v>
      </c>
      <c r="AB2014" s="24" t="b">
        <v>0</v>
      </c>
      <c r="AC2014" s="61"/>
    </row>
    <row r="2015" spans="2:29" ht="13.7">
      <c r="B2015" s="24" t="s">
        <v>49</v>
      </c>
      <c r="C2015" s="24" t="s">
        <v>64</v>
      </c>
      <c r="D2015" s="24" t="s">
        <v>76</v>
      </c>
      <c r="E2015" s="24">
        <v>540</v>
      </c>
      <c r="F2015" s="26">
        <v>46174</v>
      </c>
      <c r="G2015" s="24" t="s">
        <v>52</v>
      </c>
      <c r="H2015" s="24" t="s">
        <v>53</v>
      </c>
      <c r="I2015" s="24" t="s">
        <v>62</v>
      </c>
      <c r="J2015" s="24" t="s">
        <v>126</v>
      </c>
      <c r="K2015" s="24">
        <v>1</v>
      </c>
      <c r="L2015" s="24" t="s">
        <v>66</v>
      </c>
      <c r="M2015" s="26">
        <v>46189</v>
      </c>
      <c r="N2015" s="27">
        <v>46189.333333333336</v>
      </c>
      <c r="O2015" s="27">
        <v>46189.708333333336</v>
      </c>
      <c r="P2015" s="24" t="s">
        <v>3410</v>
      </c>
      <c r="Q2015" s="24" t="s">
        <v>3411</v>
      </c>
      <c r="R2015" s="24" t="s">
        <v>256</v>
      </c>
      <c r="T2015" s="24" t="s">
        <v>62</v>
      </c>
      <c r="U2015" s="24" t="s">
        <v>202</v>
      </c>
      <c r="V2015" s="27">
        <v>46189.433333333334</v>
      </c>
      <c r="W2015" s="27">
        <v>46189.513194444444</v>
      </c>
      <c r="Z2015" s="24">
        <v>1</v>
      </c>
      <c r="AA2015" s="24" t="s">
        <v>56</v>
      </c>
      <c r="AB2015" s="24" t="b">
        <v>0</v>
      </c>
      <c r="AC2015" s="61"/>
    </row>
    <row r="2016" spans="2:29" ht="13.7">
      <c r="B2016" s="24" t="s">
        <v>49</v>
      </c>
      <c r="C2016" s="24" t="s">
        <v>64</v>
      </c>
      <c r="D2016" s="24" t="s">
        <v>76</v>
      </c>
      <c r="E2016" s="24">
        <v>540</v>
      </c>
      <c r="F2016" s="26">
        <v>46204</v>
      </c>
      <c r="G2016" s="24" t="s">
        <v>52</v>
      </c>
      <c r="H2016" s="24" t="s">
        <v>53</v>
      </c>
      <c r="I2016" s="24" t="s">
        <v>62</v>
      </c>
      <c r="J2016" s="24" t="s">
        <v>125</v>
      </c>
      <c r="K2016" s="24">
        <v>1</v>
      </c>
      <c r="L2016" s="24" t="s">
        <v>66</v>
      </c>
      <c r="M2016" s="26">
        <v>46214</v>
      </c>
      <c r="N2016" s="27">
        <v>46214.375</v>
      </c>
      <c r="O2016" s="27">
        <v>46214.75</v>
      </c>
      <c r="V2016" s="27"/>
      <c r="W2016" s="27"/>
      <c r="X2016" s="24">
        <v>4</v>
      </c>
      <c r="Y2016" s="24">
        <v>0</v>
      </c>
      <c r="Z2016" s="24">
        <v>4</v>
      </c>
      <c r="AA2016" s="24" t="s">
        <v>58</v>
      </c>
      <c r="AB2016" s="24" t="b">
        <v>0</v>
      </c>
      <c r="AC2016" s="61">
        <v>0</v>
      </c>
    </row>
    <row r="2017" spans="2:29" ht="13.7">
      <c r="B2017" s="24" t="s">
        <v>49</v>
      </c>
      <c r="C2017" s="24" t="s">
        <v>64</v>
      </c>
      <c r="D2017" s="24" t="s">
        <v>76</v>
      </c>
      <c r="E2017" s="24">
        <v>540</v>
      </c>
      <c r="F2017" s="26">
        <v>46204</v>
      </c>
      <c r="G2017" s="24" t="s">
        <v>52</v>
      </c>
      <c r="H2017" s="24" t="s">
        <v>53</v>
      </c>
      <c r="I2017" s="24" t="s">
        <v>62</v>
      </c>
      <c r="J2017" s="24" t="s">
        <v>126</v>
      </c>
      <c r="K2017" s="24">
        <v>1</v>
      </c>
      <c r="L2017" s="24" t="s">
        <v>66</v>
      </c>
      <c r="M2017" s="26">
        <v>46214</v>
      </c>
      <c r="N2017" s="27">
        <v>46214.375</v>
      </c>
      <c r="O2017" s="27">
        <v>46214.75</v>
      </c>
      <c r="P2017" s="24" t="s">
        <v>3412</v>
      </c>
      <c r="Q2017" s="24" t="s">
        <v>3413</v>
      </c>
      <c r="R2017" s="24" t="s">
        <v>328</v>
      </c>
      <c r="T2017" s="24" t="s">
        <v>62</v>
      </c>
      <c r="U2017" s="24" t="s">
        <v>547</v>
      </c>
      <c r="V2017" s="27">
        <v>46214.661111111112</v>
      </c>
      <c r="W2017" s="27">
        <v>46214.730555555558</v>
      </c>
      <c r="Z2017" s="24">
        <v>1</v>
      </c>
      <c r="AA2017" s="24" t="s">
        <v>58</v>
      </c>
      <c r="AB2017" s="24" t="b">
        <v>0</v>
      </c>
      <c r="AC2017" s="61"/>
    </row>
    <row r="2018" spans="2:29" ht="13.7">
      <c r="B2018" s="24" t="s">
        <v>49</v>
      </c>
      <c r="C2018" s="24" t="s">
        <v>64</v>
      </c>
      <c r="D2018" s="24" t="s">
        <v>76</v>
      </c>
      <c r="E2018" s="24">
        <v>540</v>
      </c>
      <c r="F2018" s="26">
        <v>46204</v>
      </c>
      <c r="G2018" s="24" t="s">
        <v>52</v>
      </c>
      <c r="H2018" s="24" t="s">
        <v>53</v>
      </c>
      <c r="I2018" s="24" t="s">
        <v>62</v>
      </c>
      <c r="J2018" s="24" t="s">
        <v>126</v>
      </c>
      <c r="K2018" s="24">
        <v>1</v>
      </c>
      <c r="L2018" s="24" t="s">
        <v>66</v>
      </c>
      <c r="M2018" s="26">
        <v>46214</v>
      </c>
      <c r="N2018" s="27">
        <v>46214.375</v>
      </c>
      <c r="O2018" s="27">
        <v>46214.75</v>
      </c>
      <c r="P2018" s="24" t="s">
        <v>3414</v>
      </c>
      <c r="Q2018" s="24" t="s">
        <v>3415</v>
      </c>
      <c r="R2018" s="24" t="s">
        <v>323</v>
      </c>
      <c r="S2018" s="24" t="s">
        <v>198</v>
      </c>
      <c r="T2018" s="24" t="s">
        <v>62</v>
      </c>
      <c r="U2018" s="24" t="s">
        <v>547</v>
      </c>
      <c r="V2018" s="27">
        <v>46214.565972222219</v>
      </c>
      <c r="W2018" s="27">
        <v>46214.638888888891</v>
      </c>
      <c r="Z2018" s="24">
        <v>1</v>
      </c>
      <c r="AA2018" s="24" t="s">
        <v>58</v>
      </c>
      <c r="AB2018" s="24" t="b">
        <v>0</v>
      </c>
      <c r="AC2018" s="61"/>
    </row>
    <row r="2019" spans="2:29" ht="13.7">
      <c r="B2019" s="24" t="s">
        <v>49</v>
      </c>
      <c r="C2019" s="24" t="s">
        <v>64</v>
      </c>
      <c r="D2019" s="24" t="s">
        <v>76</v>
      </c>
      <c r="E2019" s="24">
        <v>540</v>
      </c>
      <c r="F2019" s="26">
        <v>46204</v>
      </c>
      <c r="G2019" s="24" t="s">
        <v>52</v>
      </c>
      <c r="H2019" s="24" t="s">
        <v>53</v>
      </c>
      <c r="I2019" s="24" t="s">
        <v>62</v>
      </c>
      <c r="J2019" s="24" t="s">
        <v>126</v>
      </c>
      <c r="K2019" s="24">
        <v>1</v>
      </c>
      <c r="L2019" s="24" t="s">
        <v>66</v>
      </c>
      <c r="M2019" s="26">
        <v>46214</v>
      </c>
      <c r="N2019" s="27">
        <v>46214.375</v>
      </c>
      <c r="O2019" s="27">
        <v>46214.75</v>
      </c>
      <c r="P2019" s="24" t="s">
        <v>3416</v>
      </c>
      <c r="Q2019" s="24" t="s">
        <v>3417</v>
      </c>
      <c r="R2019" s="24" t="s">
        <v>328</v>
      </c>
      <c r="T2019" s="24" t="s">
        <v>62</v>
      </c>
      <c r="U2019" s="24" t="s">
        <v>547</v>
      </c>
      <c r="V2019" s="27">
        <v>46214.382638888892</v>
      </c>
      <c r="W2019" s="27">
        <v>46214.445138888892</v>
      </c>
      <c r="Z2019" s="24">
        <v>1</v>
      </c>
      <c r="AA2019" s="24" t="s">
        <v>58</v>
      </c>
      <c r="AB2019" s="24" t="b">
        <v>0</v>
      </c>
      <c r="AC2019" s="61"/>
    </row>
    <row r="2020" spans="2:29" ht="13.7">
      <c r="B2020" s="24" t="s">
        <v>49</v>
      </c>
      <c r="C2020" s="24" t="s">
        <v>64</v>
      </c>
      <c r="D2020" s="24" t="s">
        <v>76</v>
      </c>
      <c r="E2020" s="24">
        <v>540</v>
      </c>
      <c r="F2020" s="26">
        <v>46204</v>
      </c>
      <c r="G2020" s="24" t="s">
        <v>52</v>
      </c>
      <c r="H2020" s="24" t="s">
        <v>53</v>
      </c>
      <c r="I2020" s="24" t="s">
        <v>62</v>
      </c>
      <c r="J2020" s="24" t="s">
        <v>126</v>
      </c>
      <c r="K2020" s="24">
        <v>1</v>
      </c>
      <c r="L2020" s="24" t="s">
        <v>66</v>
      </c>
      <c r="M2020" s="26">
        <v>46214</v>
      </c>
      <c r="N2020" s="27">
        <v>46214.375</v>
      </c>
      <c r="O2020" s="27">
        <v>46214.75</v>
      </c>
      <c r="P2020" s="24" t="s">
        <v>3418</v>
      </c>
      <c r="Q2020" s="24" t="s">
        <v>3419</v>
      </c>
      <c r="R2020" s="24" t="s">
        <v>256</v>
      </c>
      <c r="S2020" s="24" t="s">
        <v>213</v>
      </c>
      <c r="T2020" s="24" t="s">
        <v>62</v>
      </c>
      <c r="U2020" s="24" t="s">
        <v>547</v>
      </c>
      <c r="V2020" s="27">
        <v>46214.477083333331</v>
      </c>
      <c r="W2020" s="27">
        <v>46214.543055555558</v>
      </c>
      <c r="Z2020" s="24">
        <v>1</v>
      </c>
      <c r="AA2020" s="24" t="s">
        <v>58</v>
      </c>
      <c r="AB2020" s="24" t="b">
        <v>0</v>
      </c>
      <c r="AC2020" s="61"/>
    </row>
    <row r="2021" spans="2:29" ht="13.7">
      <c r="B2021" s="24" t="s">
        <v>49</v>
      </c>
      <c r="C2021" s="24" t="s">
        <v>64</v>
      </c>
      <c r="D2021" s="24" t="s">
        <v>76</v>
      </c>
      <c r="E2021" s="24">
        <v>540</v>
      </c>
      <c r="F2021" s="26">
        <v>46204</v>
      </c>
      <c r="G2021" s="24" t="s">
        <v>52</v>
      </c>
      <c r="H2021" s="24" t="s">
        <v>53</v>
      </c>
      <c r="I2021" s="24" t="s">
        <v>62</v>
      </c>
      <c r="J2021" s="24" t="s">
        <v>125</v>
      </c>
      <c r="K2021" s="24">
        <v>1</v>
      </c>
      <c r="L2021" s="24" t="s">
        <v>66</v>
      </c>
      <c r="M2021" s="26">
        <v>46228</v>
      </c>
      <c r="N2021" s="27">
        <v>46228.354166666664</v>
      </c>
      <c r="O2021" s="27">
        <v>46228.729166666664</v>
      </c>
      <c r="V2021" s="27"/>
      <c r="W2021" s="27"/>
      <c r="X2021" s="24">
        <v>4</v>
      </c>
      <c r="Y2021" s="24">
        <v>0</v>
      </c>
      <c r="Z2021" s="24">
        <v>4</v>
      </c>
      <c r="AA2021" s="24" t="s">
        <v>58</v>
      </c>
      <c r="AB2021" s="24" t="b">
        <v>0</v>
      </c>
      <c r="AC2021" s="61">
        <v>0</v>
      </c>
    </row>
    <row r="2022" spans="2:29" ht="13.7">
      <c r="B2022" s="24" t="s">
        <v>49</v>
      </c>
      <c r="C2022" s="24" t="s">
        <v>64</v>
      </c>
      <c r="D2022" s="24" t="s">
        <v>76</v>
      </c>
      <c r="E2022" s="24">
        <v>540</v>
      </c>
      <c r="F2022" s="26">
        <v>46204</v>
      </c>
      <c r="G2022" s="24" t="s">
        <v>52</v>
      </c>
      <c r="H2022" s="24" t="s">
        <v>53</v>
      </c>
      <c r="I2022" s="24" t="s">
        <v>62</v>
      </c>
      <c r="J2022" s="24" t="s">
        <v>126</v>
      </c>
      <c r="K2022" s="24">
        <v>1</v>
      </c>
      <c r="L2022" s="24" t="s">
        <v>66</v>
      </c>
      <c r="M2022" s="26">
        <v>46228</v>
      </c>
      <c r="N2022" s="27">
        <v>46228.354166666664</v>
      </c>
      <c r="O2022" s="27">
        <v>46228.729166666664</v>
      </c>
      <c r="P2022" s="24" t="s">
        <v>3420</v>
      </c>
      <c r="Q2022" s="24" t="s">
        <v>3421</v>
      </c>
      <c r="R2022" s="24" t="s">
        <v>256</v>
      </c>
      <c r="T2022" s="24" t="s">
        <v>62</v>
      </c>
      <c r="U2022" s="24" t="s">
        <v>430</v>
      </c>
      <c r="V2022" s="27">
        <v>46228.454861111109</v>
      </c>
      <c r="W2022" s="27">
        <v>46228.53402777778</v>
      </c>
      <c r="Z2022" s="24">
        <v>1</v>
      </c>
      <c r="AA2022" s="24" t="s">
        <v>58</v>
      </c>
      <c r="AB2022" s="24" t="b">
        <v>0</v>
      </c>
      <c r="AC2022" s="61"/>
    </row>
    <row r="2023" spans="2:29" ht="13.7">
      <c r="B2023" s="24" t="s">
        <v>49</v>
      </c>
      <c r="C2023" s="24" t="s">
        <v>64</v>
      </c>
      <c r="D2023" s="24" t="s">
        <v>76</v>
      </c>
      <c r="E2023" s="24">
        <v>540</v>
      </c>
      <c r="F2023" s="26">
        <v>46204</v>
      </c>
      <c r="G2023" s="24" t="s">
        <v>52</v>
      </c>
      <c r="H2023" s="24" t="s">
        <v>53</v>
      </c>
      <c r="I2023" s="24" t="s">
        <v>62</v>
      </c>
      <c r="J2023" s="24" t="s">
        <v>126</v>
      </c>
      <c r="K2023" s="24">
        <v>1</v>
      </c>
      <c r="L2023" s="24" t="s">
        <v>66</v>
      </c>
      <c r="M2023" s="26">
        <v>46228</v>
      </c>
      <c r="N2023" s="27">
        <v>46228.354166666664</v>
      </c>
      <c r="O2023" s="27">
        <v>46228.729166666664</v>
      </c>
      <c r="P2023" s="24" t="s">
        <v>3422</v>
      </c>
      <c r="Q2023" s="24" t="s">
        <v>3423</v>
      </c>
      <c r="R2023" s="24" t="s">
        <v>256</v>
      </c>
      <c r="T2023" s="24" t="s">
        <v>62</v>
      </c>
      <c r="U2023" s="24" t="s">
        <v>430</v>
      </c>
      <c r="V2023" s="27">
        <v>46228.636805555558</v>
      </c>
      <c r="W2023" s="27">
        <v>46228.712500000001</v>
      </c>
      <c r="Z2023" s="24">
        <v>1</v>
      </c>
      <c r="AA2023" s="24" t="s">
        <v>58</v>
      </c>
      <c r="AB2023" s="24" t="b">
        <v>0</v>
      </c>
      <c r="AC2023" s="61"/>
    </row>
    <row r="2024" spans="2:29" ht="13.7">
      <c r="B2024" s="24" t="s">
        <v>49</v>
      </c>
      <c r="C2024" s="24" t="s">
        <v>64</v>
      </c>
      <c r="D2024" s="24" t="s">
        <v>76</v>
      </c>
      <c r="E2024" s="24">
        <v>540</v>
      </c>
      <c r="F2024" s="26">
        <v>46204</v>
      </c>
      <c r="G2024" s="24" t="s">
        <v>52</v>
      </c>
      <c r="H2024" s="24" t="s">
        <v>53</v>
      </c>
      <c r="I2024" s="24" t="s">
        <v>62</v>
      </c>
      <c r="J2024" s="24" t="s">
        <v>126</v>
      </c>
      <c r="K2024" s="24">
        <v>1</v>
      </c>
      <c r="L2024" s="24" t="s">
        <v>66</v>
      </c>
      <c r="M2024" s="26">
        <v>46228</v>
      </c>
      <c r="N2024" s="27">
        <v>46228.354166666664</v>
      </c>
      <c r="O2024" s="27">
        <v>46228.729166666664</v>
      </c>
      <c r="P2024" s="24" t="s">
        <v>3424</v>
      </c>
      <c r="Q2024" s="24" t="s">
        <v>3425</v>
      </c>
      <c r="R2024" s="24" t="s">
        <v>249</v>
      </c>
      <c r="T2024" s="24" t="s">
        <v>62</v>
      </c>
      <c r="U2024" s="24" t="s">
        <v>430</v>
      </c>
      <c r="V2024" s="27">
        <v>46228.54583333333</v>
      </c>
      <c r="W2024" s="27">
        <v>46228.616666666669</v>
      </c>
      <c r="Z2024" s="24">
        <v>1</v>
      </c>
      <c r="AA2024" s="24" t="s">
        <v>58</v>
      </c>
      <c r="AB2024" s="24" t="b">
        <v>0</v>
      </c>
      <c r="AC2024" s="61"/>
    </row>
    <row r="2025" spans="2:29" ht="13.7">
      <c r="B2025" s="24" t="s">
        <v>49</v>
      </c>
      <c r="C2025" s="24" t="s">
        <v>64</v>
      </c>
      <c r="D2025" s="24" t="s">
        <v>76</v>
      </c>
      <c r="E2025" s="24">
        <v>540</v>
      </c>
      <c r="F2025" s="26">
        <v>46204</v>
      </c>
      <c r="G2025" s="24" t="s">
        <v>52</v>
      </c>
      <c r="H2025" s="24" t="s">
        <v>53</v>
      </c>
      <c r="I2025" s="24" t="s">
        <v>62</v>
      </c>
      <c r="J2025" s="24" t="s">
        <v>126</v>
      </c>
      <c r="K2025" s="24">
        <v>1</v>
      </c>
      <c r="L2025" s="24" t="s">
        <v>66</v>
      </c>
      <c r="M2025" s="26">
        <v>46228</v>
      </c>
      <c r="N2025" s="27">
        <v>46228.354166666664</v>
      </c>
      <c r="O2025" s="27">
        <v>46228.729166666664</v>
      </c>
      <c r="P2025" s="24" t="s">
        <v>3426</v>
      </c>
      <c r="Q2025" s="24" t="s">
        <v>3427</v>
      </c>
      <c r="R2025" s="24" t="s">
        <v>253</v>
      </c>
      <c r="S2025" s="24" t="s">
        <v>156</v>
      </c>
      <c r="T2025" s="24" t="s">
        <v>62</v>
      </c>
      <c r="U2025" s="24" t="s">
        <v>430</v>
      </c>
      <c r="V2025" s="27">
        <v>46228.36041666667</v>
      </c>
      <c r="W2025" s="27">
        <v>46228.429861111108</v>
      </c>
      <c r="Z2025" s="24">
        <v>1</v>
      </c>
      <c r="AA2025" s="24" t="s">
        <v>58</v>
      </c>
      <c r="AB2025" s="24" t="b">
        <v>0</v>
      </c>
      <c r="AC2025" s="61"/>
    </row>
    <row r="2026" spans="2:29" ht="13.7">
      <c r="B2026" s="24" t="s">
        <v>49</v>
      </c>
      <c r="C2026" s="24" t="s">
        <v>64</v>
      </c>
      <c r="D2026" s="24" t="s">
        <v>76</v>
      </c>
      <c r="E2026" s="24">
        <v>540</v>
      </c>
      <c r="F2026" s="26">
        <v>46235</v>
      </c>
      <c r="G2026" s="24" t="s">
        <v>52</v>
      </c>
      <c r="H2026" s="24" t="s">
        <v>53</v>
      </c>
      <c r="I2026" s="24" t="s">
        <v>59</v>
      </c>
      <c r="J2026" s="24" t="s">
        <v>125</v>
      </c>
      <c r="K2026" s="24">
        <v>1</v>
      </c>
      <c r="L2026" s="24" t="s">
        <v>66</v>
      </c>
      <c r="M2026" s="26">
        <v>46240</v>
      </c>
      <c r="N2026" s="27">
        <v>46240.375</v>
      </c>
      <c r="O2026" s="27">
        <v>46240.75</v>
      </c>
      <c r="V2026" s="27"/>
      <c r="W2026" s="27"/>
      <c r="X2026" s="24">
        <v>4</v>
      </c>
      <c r="Y2026" s="24">
        <v>0</v>
      </c>
      <c r="Z2026" s="24">
        <v>4</v>
      </c>
      <c r="AA2026" s="24" t="s">
        <v>60</v>
      </c>
      <c r="AB2026" s="24" t="b">
        <v>0</v>
      </c>
      <c r="AC2026" s="61">
        <v>0</v>
      </c>
    </row>
    <row r="2027" spans="2:29" ht="13.7">
      <c r="B2027" s="24" t="s">
        <v>49</v>
      </c>
      <c r="C2027" s="24" t="s">
        <v>64</v>
      </c>
      <c r="D2027" s="24" t="s">
        <v>76</v>
      </c>
      <c r="E2027" s="24">
        <v>540</v>
      </c>
      <c r="F2027" s="26">
        <v>46235</v>
      </c>
      <c r="G2027" s="24" t="s">
        <v>52</v>
      </c>
      <c r="H2027" s="24" t="s">
        <v>53</v>
      </c>
      <c r="I2027" s="24" t="s">
        <v>59</v>
      </c>
      <c r="J2027" s="24" t="s">
        <v>126</v>
      </c>
      <c r="K2027" s="24">
        <v>1</v>
      </c>
      <c r="L2027" s="24" t="s">
        <v>66</v>
      </c>
      <c r="M2027" s="26">
        <v>46240</v>
      </c>
      <c r="N2027" s="27">
        <v>46240.375</v>
      </c>
      <c r="O2027" s="27">
        <v>46240.75</v>
      </c>
      <c r="P2027" s="24" t="s">
        <v>3428</v>
      </c>
      <c r="Q2027" s="24" t="s">
        <v>3429</v>
      </c>
      <c r="R2027" s="24" t="s">
        <v>281</v>
      </c>
      <c r="T2027" s="24" t="s">
        <v>59</v>
      </c>
      <c r="U2027" s="24" t="s">
        <v>214</v>
      </c>
      <c r="V2027" s="27">
        <v>46240.563888888886</v>
      </c>
      <c r="W2027" s="27">
        <v>46240.633333333331</v>
      </c>
      <c r="Z2027" s="24">
        <v>1</v>
      </c>
      <c r="AA2027" s="24" t="s">
        <v>60</v>
      </c>
      <c r="AB2027" s="24" t="b">
        <v>0</v>
      </c>
      <c r="AC2027" s="61"/>
    </row>
    <row r="2028" spans="2:29" ht="13.7">
      <c r="B2028" s="24" t="s">
        <v>49</v>
      </c>
      <c r="C2028" s="24" t="s">
        <v>64</v>
      </c>
      <c r="D2028" s="24" t="s">
        <v>76</v>
      </c>
      <c r="E2028" s="24">
        <v>540</v>
      </c>
      <c r="F2028" s="26">
        <v>46235</v>
      </c>
      <c r="G2028" s="24" t="s">
        <v>52</v>
      </c>
      <c r="H2028" s="24" t="s">
        <v>53</v>
      </c>
      <c r="I2028" s="24" t="s">
        <v>59</v>
      </c>
      <c r="J2028" s="24" t="s">
        <v>126</v>
      </c>
      <c r="K2028" s="24">
        <v>1</v>
      </c>
      <c r="L2028" s="24" t="s">
        <v>66</v>
      </c>
      <c r="M2028" s="26">
        <v>46240</v>
      </c>
      <c r="N2028" s="27">
        <v>46240.375</v>
      </c>
      <c r="O2028" s="27">
        <v>46240.75</v>
      </c>
      <c r="P2028" s="24" t="s">
        <v>3430</v>
      </c>
      <c r="Q2028" s="24" t="s">
        <v>3431</v>
      </c>
      <c r="R2028" s="24" t="s">
        <v>217</v>
      </c>
      <c r="T2028" s="24" t="s">
        <v>59</v>
      </c>
      <c r="U2028" s="24" t="s">
        <v>214</v>
      </c>
      <c r="V2028" s="27">
        <v>46240.474305555559</v>
      </c>
      <c r="W2028" s="27">
        <v>46240.546527777777</v>
      </c>
      <c r="Z2028" s="24">
        <v>1</v>
      </c>
      <c r="AA2028" s="24" t="s">
        <v>60</v>
      </c>
      <c r="AB2028" s="24" t="b">
        <v>0</v>
      </c>
      <c r="AC2028" s="61"/>
    </row>
    <row r="2029" spans="2:29" ht="13.7">
      <c r="B2029" s="24" t="s">
        <v>49</v>
      </c>
      <c r="C2029" s="24" t="s">
        <v>64</v>
      </c>
      <c r="D2029" s="24" t="s">
        <v>76</v>
      </c>
      <c r="E2029" s="24">
        <v>540</v>
      </c>
      <c r="F2029" s="26">
        <v>46235</v>
      </c>
      <c r="G2029" s="24" t="s">
        <v>52</v>
      </c>
      <c r="H2029" s="24" t="s">
        <v>53</v>
      </c>
      <c r="I2029" s="24" t="s">
        <v>59</v>
      </c>
      <c r="J2029" s="24" t="s">
        <v>126</v>
      </c>
      <c r="K2029" s="24">
        <v>1</v>
      </c>
      <c r="L2029" s="24" t="s">
        <v>66</v>
      </c>
      <c r="M2029" s="26">
        <v>46240</v>
      </c>
      <c r="N2029" s="27">
        <v>46240.375</v>
      </c>
      <c r="O2029" s="27">
        <v>46240.75</v>
      </c>
      <c r="P2029" s="24" t="s">
        <v>3432</v>
      </c>
      <c r="Q2029" s="24" t="s">
        <v>3433</v>
      </c>
      <c r="R2029" s="24" t="s">
        <v>284</v>
      </c>
      <c r="T2029" s="24" t="s">
        <v>59</v>
      </c>
      <c r="U2029" s="24" t="s">
        <v>214</v>
      </c>
      <c r="V2029" s="27">
        <v>46240.377083333333</v>
      </c>
      <c r="W2029" s="27">
        <v>46240.43472222222</v>
      </c>
      <c r="Z2029" s="24">
        <v>1</v>
      </c>
      <c r="AA2029" s="24" t="s">
        <v>60</v>
      </c>
      <c r="AB2029" s="24" t="b">
        <v>0</v>
      </c>
      <c r="AC2029" s="61"/>
    </row>
    <row r="2030" spans="2:29" ht="13.7">
      <c r="B2030" s="24" t="s">
        <v>49</v>
      </c>
      <c r="C2030" s="24" t="s">
        <v>64</v>
      </c>
      <c r="D2030" s="24" t="s">
        <v>76</v>
      </c>
      <c r="E2030" s="24">
        <v>540</v>
      </c>
      <c r="F2030" s="26">
        <v>46235</v>
      </c>
      <c r="G2030" s="24" t="s">
        <v>52</v>
      </c>
      <c r="H2030" s="24" t="s">
        <v>53</v>
      </c>
      <c r="I2030" s="24" t="s">
        <v>59</v>
      </c>
      <c r="J2030" s="24" t="s">
        <v>126</v>
      </c>
      <c r="K2030" s="24">
        <v>1</v>
      </c>
      <c r="L2030" s="24" t="s">
        <v>66</v>
      </c>
      <c r="M2030" s="26">
        <v>46240</v>
      </c>
      <c r="N2030" s="27">
        <v>46240.375</v>
      </c>
      <c r="O2030" s="27">
        <v>46240.75</v>
      </c>
      <c r="P2030" s="24" t="s">
        <v>3434</v>
      </c>
      <c r="Q2030" s="24" t="s">
        <v>3435</v>
      </c>
      <c r="R2030" s="24" t="s">
        <v>174</v>
      </c>
      <c r="T2030" s="24" t="s">
        <v>59</v>
      </c>
      <c r="U2030" s="24" t="s">
        <v>214</v>
      </c>
      <c r="V2030" s="27">
        <v>46240.658333333333</v>
      </c>
      <c r="W2030" s="27">
        <v>46240.730555555558</v>
      </c>
      <c r="Z2030" s="24">
        <v>1</v>
      </c>
      <c r="AA2030" s="24" t="s">
        <v>60</v>
      </c>
      <c r="AB2030" s="24" t="b">
        <v>0</v>
      </c>
      <c r="AC2030" s="61"/>
    </row>
    <row r="2031" spans="2:29" ht="13.7">
      <c r="B2031" s="24" t="s">
        <v>49</v>
      </c>
      <c r="C2031" s="24" t="s">
        <v>64</v>
      </c>
      <c r="D2031" s="24" t="s">
        <v>76</v>
      </c>
      <c r="E2031" s="24">
        <v>540</v>
      </c>
      <c r="F2031" s="26">
        <v>46235</v>
      </c>
      <c r="G2031" s="24" t="s">
        <v>52</v>
      </c>
      <c r="H2031" s="24" t="s">
        <v>53</v>
      </c>
      <c r="I2031" s="24" t="s">
        <v>57</v>
      </c>
      <c r="J2031" s="24" t="s">
        <v>125</v>
      </c>
      <c r="K2031" s="24">
        <v>1</v>
      </c>
      <c r="L2031" s="24" t="s">
        <v>66</v>
      </c>
      <c r="M2031" s="26">
        <v>46250</v>
      </c>
      <c r="N2031" s="27">
        <v>46250.3125</v>
      </c>
      <c r="O2031" s="27">
        <v>46250.6875</v>
      </c>
      <c r="V2031" s="27"/>
      <c r="W2031" s="27"/>
      <c r="X2031" s="24">
        <v>4</v>
      </c>
      <c r="Y2031" s="24">
        <v>0</v>
      </c>
      <c r="Z2031" s="24">
        <v>4</v>
      </c>
      <c r="AA2031" s="24" t="s">
        <v>60</v>
      </c>
      <c r="AB2031" s="24" t="b">
        <v>0</v>
      </c>
      <c r="AC2031" s="61">
        <v>0</v>
      </c>
    </row>
    <row r="2032" spans="2:29" ht="13.7">
      <c r="B2032" s="24" t="s">
        <v>49</v>
      </c>
      <c r="C2032" s="24" t="s">
        <v>64</v>
      </c>
      <c r="D2032" s="24" t="s">
        <v>76</v>
      </c>
      <c r="E2032" s="24">
        <v>540</v>
      </c>
      <c r="F2032" s="26">
        <v>46235</v>
      </c>
      <c r="G2032" s="24" t="s">
        <v>52</v>
      </c>
      <c r="H2032" s="24" t="s">
        <v>53</v>
      </c>
      <c r="I2032" s="24" t="s">
        <v>57</v>
      </c>
      <c r="J2032" s="24" t="s">
        <v>126</v>
      </c>
      <c r="K2032" s="24">
        <v>1</v>
      </c>
      <c r="L2032" s="24" t="s">
        <v>66</v>
      </c>
      <c r="M2032" s="26">
        <v>46250</v>
      </c>
      <c r="N2032" s="27">
        <v>46250.3125</v>
      </c>
      <c r="O2032" s="27">
        <v>46250.6875</v>
      </c>
      <c r="P2032" s="24" t="s">
        <v>3436</v>
      </c>
      <c r="Q2032" s="24" t="s">
        <v>3437</v>
      </c>
      <c r="R2032" s="24" t="s">
        <v>182</v>
      </c>
      <c r="T2032" s="24" t="s">
        <v>57</v>
      </c>
      <c r="U2032" s="24" t="s">
        <v>314</v>
      </c>
      <c r="V2032" s="27">
        <v>46250.602083333331</v>
      </c>
      <c r="W2032" s="27">
        <v>46250.665972222225</v>
      </c>
      <c r="Z2032" s="24">
        <v>1</v>
      </c>
      <c r="AA2032" s="24" t="s">
        <v>60</v>
      </c>
      <c r="AB2032" s="24" t="b">
        <v>0</v>
      </c>
      <c r="AC2032" s="61"/>
    </row>
    <row r="2033" spans="2:29" ht="13.7">
      <c r="B2033" s="24" t="s">
        <v>49</v>
      </c>
      <c r="C2033" s="24" t="s">
        <v>64</v>
      </c>
      <c r="D2033" s="24" t="s">
        <v>76</v>
      </c>
      <c r="E2033" s="24">
        <v>540</v>
      </c>
      <c r="F2033" s="26">
        <v>46235</v>
      </c>
      <c r="G2033" s="24" t="s">
        <v>52</v>
      </c>
      <c r="H2033" s="24" t="s">
        <v>53</v>
      </c>
      <c r="I2033" s="24" t="s">
        <v>57</v>
      </c>
      <c r="J2033" s="24" t="s">
        <v>126</v>
      </c>
      <c r="K2033" s="24">
        <v>1</v>
      </c>
      <c r="L2033" s="24" t="s">
        <v>66</v>
      </c>
      <c r="M2033" s="26">
        <v>46250</v>
      </c>
      <c r="N2033" s="27">
        <v>46250.3125</v>
      </c>
      <c r="O2033" s="27">
        <v>46250.6875</v>
      </c>
      <c r="P2033" s="24" t="s">
        <v>3438</v>
      </c>
      <c r="Q2033" s="24" t="s">
        <v>3439</v>
      </c>
      <c r="R2033" s="24" t="s">
        <v>165</v>
      </c>
      <c r="T2033" s="24" t="s">
        <v>57</v>
      </c>
      <c r="U2033" s="24" t="s">
        <v>314</v>
      </c>
      <c r="V2033" s="27">
        <v>46250.412499999999</v>
      </c>
      <c r="W2033" s="27">
        <v>46250.474999999999</v>
      </c>
      <c r="Z2033" s="24">
        <v>1</v>
      </c>
      <c r="AA2033" s="24" t="s">
        <v>60</v>
      </c>
      <c r="AB2033" s="24" t="b">
        <v>0</v>
      </c>
      <c r="AC2033" s="61"/>
    </row>
    <row r="2034" spans="2:29" ht="13.7">
      <c r="B2034" s="24" t="s">
        <v>49</v>
      </c>
      <c r="C2034" s="24" t="s">
        <v>64</v>
      </c>
      <c r="D2034" s="24" t="s">
        <v>76</v>
      </c>
      <c r="E2034" s="24">
        <v>540</v>
      </c>
      <c r="F2034" s="26">
        <v>46235</v>
      </c>
      <c r="G2034" s="24" t="s">
        <v>52</v>
      </c>
      <c r="H2034" s="24" t="s">
        <v>53</v>
      </c>
      <c r="I2034" s="24" t="s">
        <v>57</v>
      </c>
      <c r="J2034" s="24" t="s">
        <v>126</v>
      </c>
      <c r="K2034" s="24">
        <v>1</v>
      </c>
      <c r="L2034" s="24" t="s">
        <v>66</v>
      </c>
      <c r="M2034" s="26">
        <v>46250</v>
      </c>
      <c r="N2034" s="27">
        <v>46250.3125</v>
      </c>
      <c r="O2034" s="27">
        <v>46250.6875</v>
      </c>
      <c r="P2034" s="24" t="s">
        <v>3440</v>
      </c>
      <c r="Q2034" s="24" t="s">
        <v>3441</v>
      </c>
      <c r="R2034" s="24" t="s">
        <v>185</v>
      </c>
      <c r="T2034" s="24" t="s">
        <v>57</v>
      </c>
      <c r="U2034" s="24" t="s">
        <v>314</v>
      </c>
      <c r="V2034" s="27">
        <v>46250.505555555559</v>
      </c>
      <c r="W2034" s="27">
        <v>46250.567361111112</v>
      </c>
      <c r="Z2034" s="24">
        <v>1</v>
      </c>
      <c r="AA2034" s="24" t="s">
        <v>60</v>
      </c>
      <c r="AB2034" s="24" t="b">
        <v>0</v>
      </c>
      <c r="AC2034" s="61"/>
    </row>
    <row r="2035" spans="2:29" ht="13.7">
      <c r="B2035" s="24" t="s">
        <v>49</v>
      </c>
      <c r="C2035" s="24" t="s">
        <v>64</v>
      </c>
      <c r="D2035" s="24" t="s">
        <v>76</v>
      </c>
      <c r="E2035" s="24">
        <v>540</v>
      </c>
      <c r="F2035" s="26">
        <v>46235</v>
      </c>
      <c r="G2035" s="24" t="s">
        <v>52</v>
      </c>
      <c r="H2035" s="24" t="s">
        <v>53</v>
      </c>
      <c r="I2035" s="24" t="s">
        <v>57</v>
      </c>
      <c r="J2035" s="24" t="s">
        <v>126</v>
      </c>
      <c r="K2035" s="24">
        <v>1</v>
      </c>
      <c r="L2035" s="24" t="s">
        <v>66</v>
      </c>
      <c r="M2035" s="26">
        <v>46250</v>
      </c>
      <c r="N2035" s="27">
        <v>46250.3125</v>
      </c>
      <c r="O2035" s="27">
        <v>46250.6875</v>
      </c>
      <c r="P2035" s="24" t="s">
        <v>3442</v>
      </c>
      <c r="Q2035" s="24" t="s">
        <v>3443</v>
      </c>
      <c r="R2035" s="24" t="s">
        <v>159</v>
      </c>
      <c r="T2035" s="24" t="s">
        <v>57</v>
      </c>
      <c r="U2035" s="24" t="s">
        <v>314</v>
      </c>
      <c r="V2035" s="27">
        <v>46250.317361111112</v>
      </c>
      <c r="W2035" s="27">
        <v>46250.384722222225</v>
      </c>
      <c r="Z2035" s="24">
        <v>1</v>
      </c>
      <c r="AA2035" s="24" t="s">
        <v>60</v>
      </c>
      <c r="AB2035" s="24" t="b">
        <v>0</v>
      </c>
      <c r="AC2035" s="61"/>
    </row>
    <row r="2036" spans="2:29" ht="13.7">
      <c r="B2036" s="24" t="s">
        <v>49</v>
      </c>
      <c r="C2036" s="24" t="s">
        <v>64</v>
      </c>
      <c r="D2036" s="24" t="s">
        <v>76</v>
      </c>
      <c r="E2036" s="24">
        <v>540</v>
      </c>
      <c r="F2036" s="26">
        <v>46235</v>
      </c>
      <c r="G2036" s="24" t="s">
        <v>52</v>
      </c>
      <c r="H2036" s="24" t="s">
        <v>53</v>
      </c>
      <c r="I2036" s="24" t="s">
        <v>54</v>
      </c>
      <c r="J2036" s="24" t="s">
        <v>125</v>
      </c>
      <c r="K2036" s="24">
        <v>1</v>
      </c>
      <c r="L2036" s="24" t="s">
        <v>66</v>
      </c>
      <c r="M2036" s="26">
        <v>46254</v>
      </c>
      <c r="N2036" s="27">
        <v>46254.354166666664</v>
      </c>
      <c r="O2036" s="27">
        <v>46254.729166666664</v>
      </c>
      <c r="V2036" s="27"/>
      <c r="W2036" s="27"/>
      <c r="X2036" s="24">
        <v>4</v>
      </c>
      <c r="Y2036" s="24">
        <v>0</v>
      </c>
      <c r="Z2036" s="24">
        <v>4</v>
      </c>
      <c r="AA2036" s="24" t="s">
        <v>60</v>
      </c>
      <c r="AB2036" s="24" t="b">
        <v>0</v>
      </c>
      <c r="AC2036" s="61">
        <v>0</v>
      </c>
    </row>
    <row r="2037" spans="2:29" ht="13.7">
      <c r="B2037" s="24" t="s">
        <v>49</v>
      </c>
      <c r="C2037" s="24" t="s">
        <v>64</v>
      </c>
      <c r="D2037" s="24" t="s">
        <v>76</v>
      </c>
      <c r="E2037" s="24">
        <v>540</v>
      </c>
      <c r="F2037" s="26">
        <v>46235</v>
      </c>
      <c r="G2037" s="24" t="s">
        <v>52</v>
      </c>
      <c r="H2037" s="24" t="s">
        <v>53</v>
      </c>
      <c r="I2037" s="24" t="s">
        <v>54</v>
      </c>
      <c r="J2037" s="24" t="s">
        <v>126</v>
      </c>
      <c r="K2037" s="24">
        <v>1</v>
      </c>
      <c r="L2037" s="24" t="s">
        <v>66</v>
      </c>
      <c r="M2037" s="26">
        <v>46254</v>
      </c>
      <c r="N2037" s="27">
        <v>46254.354166666664</v>
      </c>
      <c r="O2037" s="27">
        <v>46254.729166666664</v>
      </c>
      <c r="P2037" s="24" t="s">
        <v>3444</v>
      </c>
      <c r="Q2037" s="24" t="s">
        <v>3445</v>
      </c>
      <c r="R2037" s="24" t="s">
        <v>146</v>
      </c>
      <c r="S2037" s="24" t="s">
        <v>198</v>
      </c>
      <c r="T2037" s="24" t="s">
        <v>54</v>
      </c>
      <c r="U2037" s="24" t="s">
        <v>480</v>
      </c>
      <c r="V2037" s="27">
        <v>46254.456250000003</v>
      </c>
      <c r="W2037" s="27">
        <v>46254.520833333336</v>
      </c>
      <c r="Z2037" s="24">
        <v>1</v>
      </c>
      <c r="AA2037" s="24" t="s">
        <v>60</v>
      </c>
      <c r="AB2037" s="24" t="b">
        <v>0</v>
      </c>
      <c r="AC2037" s="61"/>
    </row>
    <row r="2038" spans="2:29" ht="13.7">
      <c r="B2038" s="24" t="s">
        <v>49</v>
      </c>
      <c r="C2038" s="24" t="s">
        <v>64</v>
      </c>
      <c r="D2038" s="24" t="s">
        <v>76</v>
      </c>
      <c r="E2038" s="24">
        <v>540</v>
      </c>
      <c r="F2038" s="26">
        <v>46235</v>
      </c>
      <c r="G2038" s="24" t="s">
        <v>52</v>
      </c>
      <c r="H2038" s="24" t="s">
        <v>53</v>
      </c>
      <c r="I2038" s="24" t="s">
        <v>54</v>
      </c>
      <c r="J2038" s="24" t="s">
        <v>126</v>
      </c>
      <c r="K2038" s="24">
        <v>1</v>
      </c>
      <c r="L2038" s="24" t="s">
        <v>66</v>
      </c>
      <c r="M2038" s="26">
        <v>46254</v>
      </c>
      <c r="N2038" s="27">
        <v>46254.354166666664</v>
      </c>
      <c r="O2038" s="27">
        <v>46254.729166666664</v>
      </c>
      <c r="P2038" s="24" t="s">
        <v>3446</v>
      </c>
      <c r="Q2038" s="24" t="s">
        <v>3447</v>
      </c>
      <c r="R2038" s="24" t="s">
        <v>190</v>
      </c>
      <c r="T2038" s="24" t="s">
        <v>54</v>
      </c>
      <c r="U2038" s="24" t="s">
        <v>480</v>
      </c>
      <c r="V2038" s="27">
        <v>46254.640277777777</v>
      </c>
      <c r="W2038" s="27">
        <v>46254.702777777777</v>
      </c>
      <c r="Z2038" s="24">
        <v>1</v>
      </c>
      <c r="AA2038" s="24" t="s">
        <v>60</v>
      </c>
      <c r="AB2038" s="24" t="b">
        <v>0</v>
      </c>
      <c r="AC2038" s="61"/>
    </row>
    <row r="2039" spans="2:29" ht="13.7">
      <c r="B2039" s="24" t="s">
        <v>49</v>
      </c>
      <c r="C2039" s="24" t="s">
        <v>64</v>
      </c>
      <c r="D2039" s="24" t="s">
        <v>76</v>
      </c>
      <c r="E2039" s="24">
        <v>540</v>
      </c>
      <c r="F2039" s="26">
        <v>46235</v>
      </c>
      <c r="G2039" s="24" t="s">
        <v>52</v>
      </c>
      <c r="H2039" s="24" t="s">
        <v>53</v>
      </c>
      <c r="I2039" s="24" t="s">
        <v>54</v>
      </c>
      <c r="J2039" s="24" t="s">
        <v>126</v>
      </c>
      <c r="K2039" s="24">
        <v>1</v>
      </c>
      <c r="L2039" s="24" t="s">
        <v>66</v>
      </c>
      <c r="M2039" s="26">
        <v>46254</v>
      </c>
      <c r="N2039" s="27">
        <v>46254.354166666664</v>
      </c>
      <c r="O2039" s="27">
        <v>46254.729166666664</v>
      </c>
      <c r="P2039" s="24" t="s">
        <v>3448</v>
      </c>
      <c r="Q2039" s="24" t="s">
        <v>3449</v>
      </c>
      <c r="R2039" s="24" t="s">
        <v>190</v>
      </c>
      <c r="T2039" s="24" t="s">
        <v>54</v>
      </c>
      <c r="U2039" s="24" t="s">
        <v>480</v>
      </c>
      <c r="V2039" s="27">
        <v>46254.359027777777</v>
      </c>
      <c r="W2039" s="27">
        <v>46254.433333333334</v>
      </c>
      <c r="Z2039" s="24">
        <v>1</v>
      </c>
      <c r="AA2039" s="24" t="s">
        <v>60</v>
      </c>
      <c r="AB2039" s="24" t="b">
        <v>0</v>
      </c>
      <c r="AC2039" s="61"/>
    </row>
    <row r="2040" spans="2:29" ht="13.7">
      <c r="B2040" s="24" t="s">
        <v>49</v>
      </c>
      <c r="C2040" s="24" t="s">
        <v>64</v>
      </c>
      <c r="D2040" s="24" t="s">
        <v>76</v>
      </c>
      <c r="E2040" s="24">
        <v>540</v>
      </c>
      <c r="F2040" s="26">
        <v>46235</v>
      </c>
      <c r="G2040" s="24" t="s">
        <v>52</v>
      </c>
      <c r="H2040" s="24" t="s">
        <v>53</v>
      </c>
      <c r="I2040" s="24" t="s">
        <v>54</v>
      </c>
      <c r="J2040" s="24" t="s">
        <v>126</v>
      </c>
      <c r="K2040" s="24">
        <v>1</v>
      </c>
      <c r="L2040" s="24" t="s">
        <v>66</v>
      </c>
      <c r="M2040" s="26">
        <v>46254</v>
      </c>
      <c r="N2040" s="27">
        <v>46254.354166666664</v>
      </c>
      <c r="O2040" s="27">
        <v>46254.729166666664</v>
      </c>
      <c r="P2040" s="24" t="s">
        <v>3450</v>
      </c>
      <c r="Q2040" s="24" t="s">
        <v>3451</v>
      </c>
      <c r="R2040" s="24" t="s">
        <v>146</v>
      </c>
      <c r="S2040" s="24" t="s">
        <v>213</v>
      </c>
      <c r="T2040" s="24" t="s">
        <v>54</v>
      </c>
      <c r="U2040" s="24" t="s">
        <v>480</v>
      </c>
      <c r="V2040" s="27">
        <v>46254.548611111109</v>
      </c>
      <c r="W2040" s="27">
        <v>46254.624305555553</v>
      </c>
      <c r="Z2040" s="24">
        <v>1</v>
      </c>
      <c r="AA2040" s="24" t="s">
        <v>60</v>
      </c>
      <c r="AB2040" s="24" t="b">
        <v>0</v>
      </c>
      <c r="AC2040" s="61"/>
    </row>
    <row r="2041" spans="2:29" ht="13.7">
      <c r="B2041" s="24" t="s">
        <v>49</v>
      </c>
      <c r="C2041" s="24" t="s">
        <v>77</v>
      </c>
      <c r="D2041" s="24" t="s">
        <v>78</v>
      </c>
      <c r="E2041" s="24">
        <v>180</v>
      </c>
      <c r="F2041" s="26">
        <v>46174</v>
      </c>
      <c r="G2041" s="24" t="s">
        <v>52</v>
      </c>
      <c r="H2041" s="24" t="s">
        <v>53</v>
      </c>
      <c r="I2041" s="24" t="s">
        <v>79</v>
      </c>
      <c r="J2041" s="24" t="s">
        <v>125</v>
      </c>
      <c r="K2041" s="24">
        <v>1</v>
      </c>
      <c r="L2041" s="24" t="s">
        <v>80</v>
      </c>
      <c r="M2041" s="26">
        <v>46182</v>
      </c>
      <c r="N2041" s="27">
        <v>46182.354166666664</v>
      </c>
      <c r="O2041" s="27">
        <v>46182.479166666664</v>
      </c>
      <c r="V2041" s="27"/>
      <c r="W2041" s="27"/>
      <c r="X2041" s="24">
        <v>4</v>
      </c>
      <c r="Y2041" s="24">
        <v>0</v>
      </c>
      <c r="Z2041" s="24">
        <v>4</v>
      </c>
      <c r="AA2041" s="24" t="s">
        <v>56</v>
      </c>
      <c r="AB2041" s="24" t="b">
        <v>0</v>
      </c>
      <c r="AC2041" s="61">
        <v>0</v>
      </c>
    </row>
    <row r="2042" spans="2:29" ht="13.7">
      <c r="B2042" s="24" t="s">
        <v>49</v>
      </c>
      <c r="C2042" s="24" t="s">
        <v>77</v>
      </c>
      <c r="D2042" s="24" t="s">
        <v>78</v>
      </c>
      <c r="E2042" s="24">
        <v>180</v>
      </c>
      <c r="F2042" s="26">
        <v>46174</v>
      </c>
      <c r="G2042" s="24" t="s">
        <v>52</v>
      </c>
      <c r="H2042" s="24" t="s">
        <v>53</v>
      </c>
      <c r="I2042" s="24" t="s">
        <v>79</v>
      </c>
      <c r="J2042" s="24" t="s">
        <v>126</v>
      </c>
      <c r="K2042" s="24">
        <v>1</v>
      </c>
      <c r="L2042" s="24" t="s">
        <v>80</v>
      </c>
      <c r="M2042" s="26">
        <v>46182</v>
      </c>
      <c r="N2042" s="27">
        <v>46182.354166666664</v>
      </c>
      <c r="O2042" s="27">
        <v>46182.479166666664</v>
      </c>
      <c r="P2042" s="24" t="s">
        <v>3452</v>
      </c>
      <c r="Q2042" s="24" t="s">
        <v>3453</v>
      </c>
      <c r="R2042" s="24" t="s">
        <v>3454</v>
      </c>
      <c r="T2042" s="24" t="s">
        <v>79</v>
      </c>
      <c r="U2042" s="24" t="s">
        <v>224</v>
      </c>
      <c r="V2042" s="27">
        <v>46182.39166666667</v>
      </c>
      <c r="W2042" s="27">
        <v>46182.411111111112</v>
      </c>
      <c r="Z2042" s="24">
        <v>1</v>
      </c>
      <c r="AA2042" s="24" t="s">
        <v>56</v>
      </c>
      <c r="AB2042" s="24" t="b">
        <v>0</v>
      </c>
      <c r="AC2042" s="61"/>
    </row>
    <row r="2043" spans="2:29" ht="13.7">
      <c r="B2043" s="24" t="s">
        <v>49</v>
      </c>
      <c r="C2043" s="24" t="s">
        <v>77</v>
      </c>
      <c r="D2043" s="24" t="s">
        <v>78</v>
      </c>
      <c r="E2043" s="24">
        <v>180</v>
      </c>
      <c r="F2043" s="26">
        <v>46174</v>
      </c>
      <c r="G2043" s="24" t="s">
        <v>52</v>
      </c>
      <c r="H2043" s="24" t="s">
        <v>53</v>
      </c>
      <c r="I2043" s="24" t="s">
        <v>79</v>
      </c>
      <c r="J2043" s="24" t="s">
        <v>126</v>
      </c>
      <c r="K2043" s="24">
        <v>1</v>
      </c>
      <c r="L2043" s="24" t="s">
        <v>80</v>
      </c>
      <c r="M2043" s="26">
        <v>46182</v>
      </c>
      <c r="N2043" s="27">
        <v>46182.354166666664</v>
      </c>
      <c r="O2043" s="27">
        <v>46182.479166666664</v>
      </c>
      <c r="P2043" s="24" t="s">
        <v>3455</v>
      </c>
      <c r="Q2043" s="24" t="s">
        <v>3456</v>
      </c>
      <c r="R2043" s="24" t="s">
        <v>3454</v>
      </c>
      <c r="T2043" s="24" t="s">
        <v>79</v>
      </c>
      <c r="U2043" s="24" t="s">
        <v>224</v>
      </c>
      <c r="V2043" s="27">
        <v>46182.424305555556</v>
      </c>
      <c r="W2043" s="27">
        <v>46182.436805555553</v>
      </c>
      <c r="Z2043" s="24">
        <v>1</v>
      </c>
      <c r="AA2043" s="24" t="s">
        <v>56</v>
      </c>
      <c r="AB2043" s="24" t="b">
        <v>0</v>
      </c>
      <c r="AC2043" s="61"/>
    </row>
    <row r="2044" spans="2:29" ht="13.7">
      <c r="B2044" s="24" t="s">
        <v>49</v>
      </c>
      <c r="C2044" s="24" t="s">
        <v>77</v>
      </c>
      <c r="D2044" s="24" t="s">
        <v>78</v>
      </c>
      <c r="E2044" s="24">
        <v>180</v>
      </c>
      <c r="F2044" s="26">
        <v>46174</v>
      </c>
      <c r="G2044" s="24" t="s">
        <v>52</v>
      </c>
      <c r="H2044" s="24" t="s">
        <v>53</v>
      </c>
      <c r="I2044" s="24" t="s">
        <v>79</v>
      </c>
      <c r="J2044" s="24" t="s">
        <v>126</v>
      </c>
      <c r="K2044" s="24">
        <v>1</v>
      </c>
      <c r="L2044" s="24" t="s">
        <v>80</v>
      </c>
      <c r="M2044" s="26">
        <v>46182</v>
      </c>
      <c r="N2044" s="27">
        <v>46182.354166666664</v>
      </c>
      <c r="O2044" s="27">
        <v>46182.479166666664</v>
      </c>
      <c r="P2044" s="24" t="s">
        <v>3457</v>
      </c>
      <c r="Q2044" s="24" t="s">
        <v>3458</v>
      </c>
      <c r="R2044" s="24" t="s">
        <v>3454</v>
      </c>
      <c r="T2044" s="24" t="s">
        <v>79</v>
      </c>
      <c r="U2044" s="24" t="s">
        <v>224</v>
      </c>
      <c r="V2044" s="27">
        <v>46182.456250000003</v>
      </c>
      <c r="W2044" s="27">
        <v>46182.474305555559</v>
      </c>
      <c r="Z2044" s="24">
        <v>1</v>
      </c>
      <c r="AA2044" s="24" t="s">
        <v>56</v>
      </c>
      <c r="AB2044" s="24" t="b">
        <v>0</v>
      </c>
      <c r="AC2044" s="61"/>
    </row>
    <row r="2045" spans="2:29" ht="13.7">
      <c r="B2045" s="24" t="s">
        <v>49</v>
      </c>
      <c r="C2045" s="24" t="s">
        <v>77</v>
      </c>
      <c r="D2045" s="24" t="s">
        <v>78</v>
      </c>
      <c r="E2045" s="24">
        <v>180</v>
      </c>
      <c r="F2045" s="26">
        <v>46174</v>
      </c>
      <c r="G2045" s="24" t="s">
        <v>52</v>
      </c>
      <c r="H2045" s="24" t="s">
        <v>53</v>
      </c>
      <c r="I2045" s="24" t="s">
        <v>79</v>
      </c>
      <c r="J2045" s="24" t="s">
        <v>126</v>
      </c>
      <c r="K2045" s="24">
        <v>1</v>
      </c>
      <c r="L2045" s="24" t="s">
        <v>80</v>
      </c>
      <c r="M2045" s="26">
        <v>46182</v>
      </c>
      <c r="N2045" s="27">
        <v>46182.354166666664</v>
      </c>
      <c r="O2045" s="27">
        <v>46182.479166666664</v>
      </c>
      <c r="P2045" s="24" t="s">
        <v>3459</v>
      </c>
      <c r="Q2045" s="24" t="s">
        <v>3460</v>
      </c>
      <c r="R2045" s="24" t="s">
        <v>3461</v>
      </c>
      <c r="S2045" s="24" t="s">
        <v>160</v>
      </c>
      <c r="T2045" s="24" t="s">
        <v>79</v>
      </c>
      <c r="U2045" s="24" t="s">
        <v>224</v>
      </c>
      <c r="V2045" s="27">
        <v>46182.35833333333</v>
      </c>
      <c r="W2045" s="27">
        <v>46182.374305555553</v>
      </c>
      <c r="Z2045" s="24">
        <v>1</v>
      </c>
      <c r="AA2045" s="24" t="s">
        <v>56</v>
      </c>
      <c r="AB2045" s="24" t="b">
        <v>0</v>
      </c>
      <c r="AC2045" s="61"/>
    </row>
    <row r="2046" spans="2:29" ht="13.7">
      <c r="B2046" s="24" t="s">
        <v>49</v>
      </c>
      <c r="C2046" s="24" t="s">
        <v>77</v>
      </c>
      <c r="D2046" s="24" t="s">
        <v>78</v>
      </c>
      <c r="E2046" s="24">
        <v>180</v>
      </c>
      <c r="F2046" s="26">
        <v>46204</v>
      </c>
      <c r="G2046" s="24" t="s">
        <v>52</v>
      </c>
      <c r="H2046" s="24" t="s">
        <v>53</v>
      </c>
      <c r="I2046" s="24" t="s">
        <v>79</v>
      </c>
      <c r="J2046" s="24" t="s">
        <v>125</v>
      </c>
      <c r="K2046" s="24">
        <v>1</v>
      </c>
      <c r="L2046" s="24" t="s">
        <v>80</v>
      </c>
      <c r="M2046" s="26">
        <v>46217</v>
      </c>
      <c r="N2046" s="27">
        <v>46217.333333333336</v>
      </c>
      <c r="O2046" s="27">
        <v>46217.458333333336</v>
      </c>
      <c r="V2046" s="27"/>
      <c r="W2046" s="27"/>
      <c r="X2046" s="24">
        <v>4</v>
      </c>
      <c r="Y2046" s="24">
        <v>0</v>
      </c>
      <c r="Z2046" s="24">
        <v>4</v>
      </c>
      <c r="AA2046" s="24" t="s">
        <v>58</v>
      </c>
      <c r="AB2046" s="24" t="b">
        <v>0</v>
      </c>
      <c r="AC2046" s="61">
        <v>0</v>
      </c>
    </row>
    <row r="2047" spans="2:29" ht="13.7">
      <c r="B2047" s="24" t="s">
        <v>49</v>
      </c>
      <c r="C2047" s="24" t="s">
        <v>77</v>
      </c>
      <c r="D2047" s="24" t="s">
        <v>78</v>
      </c>
      <c r="E2047" s="24">
        <v>180</v>
      </c>
      <c r="F2047" s="26">
        <v>46204</v>
      </c>
      <c r="G2047" s="24" t="s">
        <v>52</v>
      </c>
      <c r="H2047" s="24" t="s">
        <v>53</v>
      </c>
      <c r="I2047" s="24" t="s">
        <v>79</v>
      </c>
      <c r="J2047" s="24" t="s">
        <v>126</v>
      </c>
      <c r="K2047" s="24">
        <v>1</v>
      </c>
      <c r="L2047" s="24" t="s">
        <v>80</v>
      </c>
      <c r="M2047" s="26">
        <v>46217</v>
      </c>
      <c r="N2047" s="27">
        <v>46217.333333333336</v>
      </c>
      <c r="O2047" s="27">
        <v>46217.458333333336</v>
      </c>
      <c r="P2047" s="24" t="s">
        <v>3462</v>
      </c>
      <c r="Q2047" s="24" t="s">
        <v>3463</v>
      </c>
      <c r="R2047" s="24" t="s">
        <v>3461</v>
      </c>
      <c r="T2047" s="24" t="s">
        <v>79</v>
      </c>
      <c r="U2047" s="24" t="s">
        <v>224</v>
      </c>
      <c r="V2047" s="27">
        <v>46217.430555555555</v>
      </c>
      <c r="W2047" s="27">
        <v>46217.442361111112</v>
      </c>
      <c r="Z2047" s="24">
        <v>1</v>
      </c>
      <c r="AA2047" s="24" t="s">
        <v>58</v>
      </c>
      <c r="AB2047" s="24" t="b">
        <v>0</v>
      </c>
      <c r="AC2047" s="61"/>
    </row>
    <row r="2048" spans="2:29" ht="13.7">
      <c r="B2048" s="24" t="s">
        <v>49</v>
      </c>
      <c r="C2048" s="24" t="s">
        <v>77</v>
      </c>
      <c r="D2048" s="24" t="s">
        <v>78</v>
      </c>
      <c r="E2048" s="24">
        <v>180</v>
      </c>
      <c r="F2048" s="26">
        <v>46204</v>
      </c>
      <c r="G2048" s="24" t="s">
        <v>52</v>
      </c>
      <c r="H2048" s="24" t="s">
        <v>53</v>
      </c>
      <c r="I2048" s="24" t="s">
        <v>79</v>
      </c>
      <c r="J2048" s="24" t="s">
        <v>126</v>
      </c>
      <c r="K2048" s="24">
        <v>1</v>
      </c>
      <c r="L2048" s="24" t="s">
        <v>80</v>
      </c>
      <c r="M2048" s="26">
        <v>46217</v>
      </c>
      <c r="N2048" s="27">
        <v>46217.333333333336</v>
      </c>
      <c r="O2048" s="27">
        <v>46217.458333333336</v>
      </c>
      <c r="P2048" s="24" t="s">
        <v>3464</v>
      </c>
      <c r="Q2048" s="24" t="s">
        <v>3465</v>
      </c>
      <c r="R2048" s="24" t="s">
        <v>3461</v>
      </c>
      <c r="T2048" s="24" t="s">
        <v>79</v>
      </c>
      <c r="U2048" s="24" t="s">
        <v>224</v>
      </c>
      <c r="V2048" s="27">
        <v>46217.397916666669</v>
      </c>
      <c r="W2048" s="27">
        <v>46217.411111111112</v>
      </c>
      <c r="Z2048" s="24">
        <v>1</v>
      </c>
      <c r="AA2048" s="24" t="s">
        <v>58</v>
      </c>
      <c r="AB2048" s="24" t="b">
        <v>0</v>
      </c>
      <c r="AC2048" s="61"/>
    </row>
    <row r="2049" spans="2:29" ht="13.7">
      <c r="B2049" s="24" t="s">
        <v>49</v>
      </c>
      <c r="C2049" s="24" t="s">
        <v>77</v>
      </c>
      <c r="D2049" s="24" t="s">
        <v>78</v>
      </c>
      <c r="E2049" s="24">
        <v>180</v>
      </c>
      <c r="F2049" s="26">
        <v>46204</v>
      </c>
      <c r="G2049" s="24" t="s">
        <v>52</v>
      </c>
      <c r="H2049" s="24" t="s">
        <v>53</v>
      </c>
      <c r="I2049" s="24" t="s">
        <v>79</v>
      </c>
      <c r="J2049" s="24" t="s">
        <v>126</v>
      </c>
      <c r="K2049" s="24">
        <v>1</v>
      </c>
      <c r="L2049" s="24" t="s">
        <v>80</v>
      </c>
      <c r="M2049" s="26">
        <v>46217</v>
      </c>
      <c r="N2049" s="27">
        <v>46217.333333333336</v>
      </c>
      <c r="O2049" s="27">
        <v>46217.458333333336</v>
      </c>
      <c r="P2049" s="24" t="s">
        <v>3466</v>
      </c>
      <c r="Q2049" s="24" t="s">
        <v>3467</v>
      </c>
      <c r="R2049" s="24" t="s">
        <v>3461</v>
      </c>
      <c r="S2049" s="24" t="s">
        <v>160</v>
      </c>
      <c r="T2049" s="24" t="s">
        <v>79</v>
      </c>
      <c r="U2049" s="24" t="s">
        <v>224</v>
      </c>
      <c r="V2049" s="27">
        <v>46217.369444444441</v>
      </c>
      <c r="W2049" s="27">
        <v>46217.380555555559</v>
      </c>
      <c r="Z2049" s="24">
        <v>1</v>
      </c>
      <c r="AA2049" s="24" t="s">
        <v>58</v>
      </c>
      <c r="AB2049" s="24" t="b">
        <v>0</v>
      </c>
      <c r="AC2049" s="61"/>
    </row>
    <row r="2050" spans="2:29" ht="13.7">
      <c r="B2050" s="24" t="s">
        <v>49</v>
      </c>
      <c r="C2050" s="24" t="s">
        <v>77</v>
      </c>
      <c r="D2050" s="24" t="s">
        <v>78</v>
      </c>
      <c r="E2050" s="24">
        <v>180</v>
      </c>
      <c r="F2050" s="26">
        <v>46204</v>
      </c>
      <c r="G2050" s="24" t="s">
        <v>52</v>
      </c>
      <c r="H2050" s="24" t="s">
        <v>53</v>
      </c>
      <c r="I2050" s="24" t="s">
        <v>79</v>
      </c>
      <c r="J2050" s="24" t="s">
        <v>126</v>
      </c>
      <c r="K2050" s="24">
        <v>1</v>
      </c>
      <c r="L2050" s="24" t="s">
        <v>80</v>
      </c>
      <c r="M2050" s="26">
        <v>46217</v>
      </c>
      <c r="N2050" s="27">
        <v>46217.333333333336</v>
      </c>
      <c r="O2050" s="27">
        <v>46217.458333333336</v>
      </c>
      <c r="P2050" s="24" t="s">
        <v>3468</v>
      </c>
      <c r="Q2050" s="24" t="s">
        <v>3469</v>
      </c>
      <c r="R2050" s="24" t="s">
        <v>3461</v>
      </c>
      <c r="S2050" s="24" t="s">
        <v>156</v>
      </c>
      <c r="T2050" s="24" t="s">
        <v>79</v>
      </c>
      <c r="U2050" s="24" t="s">
        <v>224</v>
      </c>
      <c r="V2050" s="27">
        <v>46217.334722222222</v>
      </c>
      <c r="W2050" s="27">
        <v>46217.350694444445</v>
      </c>
      <c r="Z2050" s="24">
        <v>1</v>
      </c>
      <c r="AA2050" s="24" t="s">
        <v>58</v>
      </c>
      <c r="AB2050" s="24" t="b">
        <v>0</v>
      </c>
      <c r="AC2050" s="61"/>
    </row>
    <row r="2051" spans="2:29" ht="13.7">
      <c r="B2051" s="24" t="s">
        <v>49</v>
      </c>
      <c r="C2051" s="24" t="s">
        <v>77</v>
      </c>
      <c r="D2051" s="24" t="s">
        <v>78</v>
      </c>
      <c r="E2051" s="24">
        <v>180</v>
      </c>
      <c r="F2051" s="26">
        <v>46204</v>
      </c>
      <c r="G2051" s="24" t="s">
        <v>52</v>
      </c>
      <c r="H2051" s="24" t="s">
        <v>53</v>
      </c>
      <c r="I2051" s="24" t="s">
        <v>79</v>
      </c>
      <c r="J2051" s="24" t="s">
        <v>125</v>
      </c>
      <c r="K2051" s="24">
        <v>1</v>
      </c>
      <c r="L2051" s="24" t="s">
        <v>80</v>
      </c>
      <c r="M2051" s="26">
        <v>46225</v>
      </c>
      <c r="N2051" s="27">
        <v>46225.5625</v>
      </c>
      <c r="O2051" s="27">
        <v>46225.6875</v>
      </c>
      <c r="V2051" s="27"/>
      <c r="W2051" s="27"/>
      <c r="X2051" s="24">
        <v>4</v>
      </c>
      <c r="Y2051" s="24">
        <v>0</v>
      </c>
      <c r="Z2051" s="24">
        <v>4</v>
      </c>
      <c r="AA2051" s="24" t="s">
        <v>58</v>
      </c>
      <c r="AB2051" s="24" t="b">
        <v>0</v>
      </c>
      <c r="AC2051" s="61">
        <v>0</v>
      </c>
    </row>
    <row r="2052" spans="2:29" ht="13.7">
      <c r="B2052" s="24" t="s">
        <v>49</v>
      </c>
      <c r="C2052" s="24" t="s">
        <v>77</v>
      </c>
      <c r="D2052" s="24" t="s">
        <v>78</v>
      </c>
      <c r="E2052" s="24">
        <v>180</v>
      </c>
      <c r="F2052" s="26">
        <v>46204</v>
      </c>
      <c r="G2052" s="24" t="s">
        <v>52</v>
      </c>
      <c r="H2052" s="24" t="s">
        <v>53</v>
      </c>
      <c r="I2052" s="24" t="s">
        <v>79</v>
      </c>
      <c r="J2052" s="24" t="s">
        <v>126</v>
      </c>
      <c r="K2052" s="24">
        <v>1</v>
      </c>
      <c r="L2052" s="24" t="s">
        <v>80</v>
      </c>
      <c r="M2052" s="26">
        <v>46225</v>
      </c>
      <c r="N2052" s="27">
        <v>46225.5625</v>
      </c>
      <c r="O2052" s="27">
        <v>46225.6875</v>
      </c>
      <c r="P2052" s="24" t="s">
        <v>3470</v>
      </c>
      <c r="Q2052" s="24" t="s">
        <v>3471</v>
      </c>
      <c r="R2052" s="24" t="s">
        <v>3472</v>
      </c>
      <c r="T2052" s="24" t="s">
        <v>79</v>
      </c>
      <c r="U2052" s="24" t="s">
        <v>480</v>
      </c>
      <c r="V2052" s="27">
        <v>46225.629861111112</v>
      </c>
      <c r="W2052" s="27">
        <v>46225.65</v>
      </c>
      <c r="Z2052" s="24">
        <v>1</v>
      </c>
      <c r="AA2052" s="24" t="s">
        <v>58</v>
      </c>
      <c r="AB2052" s="24" t="b">
        <v>0</v>
      </c>
      <c r="AC2052" s="61"/>
    </row>
    <row r="2053" spans="2:29" ht="13.7">
      <c r="B2053" s="24" t="s">
        <v>49</v>
      </c>
      <c r="C2053" s="24" t="s">
        <v>77</v>
      </c>
      <c r="D2053" s="24" t="s">
        <v>78</v>
      </c>
      <c r="E2053" s="24">
        <v>180</v>
      </c>
      <c r="F2053" s="26">
        <v>46204</v>
      </c>
      <c r="G2053" s="24" t="s">
        <v>52</v>
      </c>
      <c r="H2053" s="24" t="s">
        <v>53</v>
      </c>
      <c r="I2053" s="24" t="s">
        <v>79</v>
      </c>
      <c r="J2053" s="24" t="s">
        <v>126</v>
      </c>
      <c r="K2053" s="24">
        <v>1</v>
      </c>
      <c r="L2053" s="24" t="s">
        <v>80</v>
      </c>
      <c r="M2053" s="26">
        <v>46225</v>
      </c>
      <c r="N2053" s="27">
        <v>46225.5625</v>
      </c>
      <c r="O2053" s="27">
        <v>46225.6875</v>
      </c>
      <c r="P2053" s="24" t="s">
        <v>3473</v>
      </c>
      <c r="Q2053" s="24" t="s">
        <v>3474</v>
      </c>
      <c r="R2053" s="24" t="s">
        <v>3461</v>
      </c>
      <c r="S2053" s="24" t="s">
        <v>198</v>
      </c>
      <c r="T2053" s="24" t="s">
        <v>79</v>
      </c>
      <c r="U2053" s="24" t="s">
        <v>480</v>
      </c>
      <c r="V2053" s="27">
        <v>46225.599999999999</v>
      </c>
      <c r="W2053" s="27">
        <v>46225.618055555555</v>
      </c>
      <c r="Z2053" s="24">
        <v>1</v>
      </c>
      <c r="AA2053" s="24" t="s">
        <v>58</v>
      </c>
      <c r="AB2053" s="24" t="b">
        <v>0</v>
      </c>
      <c r="AC2053" s="61"/>
    </row>
    <row r="2054" spans="2:29" ht="13.7">
      <c r="B2054" s="24" t="s">
        <v>49</v>
      </c>
      <c r="C2054" s="24" t="s">
        <v>77</v>
      </c>
      <c r="D2054" s="24" t="s">
        <v>78</v>
      </c>
      <c r="E2054" s="24">
        <v>180</v>
      </c>
      <c r="F2054" s="26">
        <v>46204</v>
      </c>
      <c r="G2054" s="24" t="s">
        <v>52</v>
      </c>
      <c r="H2054" s="24" t="s">
        <v>53</v>
      </c>
      <c r="I2054" s="24" t="s">
        <v>79</v>
      </c>
      <c r="J2054" s="24" t="s">
        <v>126</v>
      </c>
      <c r="K2054" s="24">
        <v>1</v>
      </c>
      <c r="L2054" s="24" t="s">
        <v>80</v>
      </c>
      <c r="M2054" s="26">
        <v>46225</v>
      </c>
      <c r="N2054" s="27">
        <v>46225.5625</v>
      </c>
      <c r="O2054" s="27">
        <v>46225.6875</v>
      </c>
      <c r="P2054" s="24" t="s">
        <v>3475</v>
      </c>
      <c r="Q2054" s="24" t="s">
        <v>3476</v>
      </c>
      <c r="R2054" s="24" t="s">
        <v>3454</v>
      </c>
      <c r="T2054" s="24" t="s">
        <v>79</v>
      </c>
      <c r="U2054" s="24" t="s">
        <v>480</v>
      </c>
      <c r="V2054" s="27">
        <v>46225.659722222219</v>
      </c>
      <c r="W2054" s="27">
        <v>46225.67083333333</v>
      </c>
      <c r="Z2054" s="24">
        <v>1</v>
      </c>
      <c r="AA2054" s="24" t="s">
        <v>58</v>
      </c>
      <c r="AB2054" s="24" t="b">
        <v>0</v>
      </c>
      <c r="AC2054" s="61"/>
    </row>
    <row r="2055" spans="2:29" ht="13.7">
      <c r="B2055" s="24" t="s">
        <v>49</v>
      </c>
      <c r="C2055" s="24" t="s">
        <v>77</v>
      </c>
      <c r="D2055" s="24" t="s">
        <v>78</v>
      </c>
      <c r="E2055" s="24">
        <v>180</v>
      </c>
      <c r="F2055" s="26">
        <v>46204</v>
      </c>
      <c r="G2055" s="24" t="s">
        <v>52</v>
      </c>
      <c r="H2055" s="24" t="s">
        <v>53</v>
      </c>
      <c r="I2055" s="24" t="s">
        <v>79</v>
      </c>
      <c r="J2055" s="24" t="s">
        <v>126</v>
      </c>
      <c r="K2055" s="24">
        <v>1</v>
      </c>
      <c r="L2055" s="24" t="s">
        <v>80</v>
      </c>
      <c r="M2055" s="26">
        <v>46225</v>
      </c>
      <c r="N2055" s="27">
        <v>46225.5625</v>
      </c>
      <c r="O2055" s="27">
        <v>46225.6875</v>
      </c>
      <c r="P2055" s="24" t="s">
        <v>3477</v>
      </c>
      <c r="Q2055" s="24" t="s">
        <v>3478</v>
      </c>
      <c r="R2055" s="24" t="s">
        <v>3454</v>
      </c>
      <c r="S2055" s="24" t="s">
        <v>198</v>
      </c>
      <c r="T2055" s="24" t="s">
        <v>79</v>
      </c>
      <c r="U2055" s="24" t="s">
        <v>480</v>
      </c>
      <c r="V2055" s="27">
        <v>46225.566666666666</v>
      </c>
      <c r="W2055" s="27">
        <v>46225.582638888889</v>
      </c>
      <c r="Z2055" s="24">
        <v>1</v>
      </c>
      <c r="AA2055" s="24" t="s">
        <v>58</v>
      </c>
      <c r="AB2055" s="24" t="b">
        <v>0</v>
      </c>
      <c r="AC2055" s="61"/>
    </row>
    <row r="2056" spans="2:29" ht="13.7">
      <c r="B2056" s="24" t="s">
        <v>49</v>
      </c>
      <c r="C2056" s="24" t="s">
        <v>77</v>
      </c>
      <c r="D2056" s="24" t="s">
        <v>78</v>
      </c>
      <c r="E2056" s="24">
        <v>180</v>
      </c>
      <c r="F2056" s="26">
        <v>46204</v>
      </c>
      <c r="G2056" s="24" t="s">
        <v>52</v>
      </c>
      <c r="H2056" s="24" t="s">
        <v>53</v>
      </c>
      <c r="I2056" s="24" t="s">
        <v>79</v>
      </c>
      <c r="J2056" s="24" t="s">
        <v>125</v>
      </c>
      <c r="K2056" s="24">
        <v>1</v>
      </c>
      <c r="L2056" s="24" t="s">
        <v>80</v>
      </c>
      <c r="M2056" s="26">
        <v>46231</v>
      </c>
      <c r="N2056" s="27">
        <v>46231.5625</v>
      </c>
      <c r="O2056" s="27">
        <v>46231.6875</v>
      </c>
      <c r="V2056" s="27"/>
      <c r="W2056" s="27"/>
      <c r="X2056" s="24">
        <v>4</v>
      </c>
      <c r="Y2056" s="24">
        <v>0</v>
      </c>
      <c r="Z2056" s="24">
        <v>4</v>
      </c>
      <c r="AA2056" s="24" t="s">
        <v>58</v>
      </c>
      <c r="AB2056" s="24" t="b">
        <v>0</v>
      </c>
      <c r="AC2056" s="61">
        <v>0</v>
      </c>
    </row>
    <row r="2057" spans="2:29" ht="13.7">
      <c r="B2057" s="24" t="s">
        <v>49</v>
      </c>
      <c r="C2057" s="24" t="s">
        <v>77</v>
      </c>
      <c r="D2057" s="24" t="s">
        <v>78</v>
      </c>
      <c r="E2057" s="24">
        <v>180</v>
      </c>
      <c r="F2057" s="26">
        <v>46204</v>
      </c>
      <c r="G2057" s="24" t="s">
        <v>52</v>
      </c>
      <c r="H2057" s="24" t="s">
        <v>53</v>
      </c>
      <c r="I2057" s="24" t="s">
        <v>79</v>
      </c>
      <c r="J2057" s="24" t="s">
        <v>126</v>
      </c>
      <c r="K2057" s="24">
        <v>1</v>
      </c>
      <c r="L2057" s="24" t="s">
        <v>80</v>
      </c>
      <c r="M2057" s="26">
        <v>46231</v>
      </c>
      <c r="N2057" s="27">
        <v>46231.5625</v>
      </c>
      <c r="O2057" s="27">
        <v>46231.6875</v>
      </c>
      <c r="P2057" s="24" t="s">
        <v>3479</v>
      </c>
      <c r="Q2057" s="24" t="s">
        <v>3480</v>
      </c>
      <c r="R2057" s="24" t="s">
        <v>3472</v>
      </c>
      <c r="T2057" s="24" t="s">
        <v>79</v>
      </c>
      <c r="U2057" s="24" t="s">
        <v>514</v>
      </c>
      <c r="V2057" s="27">
        <v>46231.659722222219</v>
      </c>
      <c r="W2057" s="27">
        <v>46231.679166666669</v>
      </c>
      <c r="Z2057" s="24">
        <v>1</v>
      </c>
      <c r="AA2057" s="24" t="s">
        <v>58</v>
      </c>
      <c r="AB2057" s="24" t="b">
        <v>0</v>
      </c>
      <c r="AC2057" s="61"/>
    </row>
    <row r="2058" spans="2:29" ht="13.7">
      <c r="B2058" s="24" t="s">
        <v>49</v>
      </c>
      <c r="C2058" s="24" t="s">
        <v>77</v>
      </c>
      <c r="D2058" s="24" t="s">
        <v>78</v>
      </c>
      <c r="E2058" s="24">
        <v>180</v>
      </c>
      <c r="F2058" s="26">
        <v>46204</v>
      </c>
      <c r="G2058" s="24" t="s">
        <v>52</v>
      </c>
      <c r="H2058" s="24" t="s">
        <v>53</v>
      </c>
      <c r="I2058" s="24" t="s">
        <v>79</v>
      </c>
      <c r="J2058" s="24" t="s">
        <v>126</v>
      </c>
      <c r="K2058" s="24">
        <v>1</v>
      </c>
      <c r="L2058" s="24" t="s">
        <v>80</v>
      </c>
      <c r="M2058" s="26">
        <v>46231</v>
      </c>
      <c r="N2058" s="27">
        <v>46231.5625</v>
      </c>
      <c r="O2058" s="27">
        <v>46231.6875</v>
      </c>
      <c r="P2058" s="24" t="s">
        <v>3481</v>
      </c>
      <c r="Q2058" s="24" t="s">
        <v>3482</v>
      </c>
      <c r="R2058" s="24" t="s">
        <v>3472</v>
      </c>
      <c r="T2058" s="24" t="s">
        <v>79</v>
      </c>
      <c r="U2058" s="24" t="s">
        <v>514</v>
      </c>
      <c r="V2058" s="27">
        <v>46231.56527777778</v>
      </c>
      <c r="W2058" s="27">
        <v>46231.579861111109</v>
      </c>
      <c r="Z2058" s="24">
        <v>1</v>
      </c>
      <c r="AA2058" s="24" t="s">
        <v>58</v>
      </c>
      <c r="AB2058" s="24" t="b">
        <v>0</v>
      </c>
      <c r="AC2058" s="61"/>
    </row>
    <row r="2059" spans="2:29" ht="13.7">
      <c r="B2059" s="24" t="s">
        <v>49</v>
      </c>
      <c r="C2059" s="24" t="s">
        <v>77</v>
      </c>
      <c r="D2059" s="24" t="s">
        <v>78</v>
      </c>
      <c r="E2059" s="24">
        <v>180</v>
      </c>
      <c r="F2059" s="26">
        <v>46204</v>
      </c>
      <c r="G2059" s="24" t="s">
        <v>52</v>
      </c>
      <c r="H2059" s="24" t="s">
        <v>53</v>
      </c>
      <c r="I2059" s="24" t="s">
        <v>79</v>
      </c>
      <c r="J2059" s="24" t="s">
        <v>126</v>
      </c>
      <c r="K2059" s="24">
        <v>1</v>
      </c>
      <c r="L2059" s="24" t="s">
        <v>80</v>
      </c>
      <c r="M2059" s="26">
        <v>46231</v>
      </c>
      <c r="N2059" s="27">
        <v>46231.5625</v>
      </c>
      <c r="O2059" s="27">
        <v>46231.6875</v>
      </c>
      <c r="P2059" s="24" t="s">
        <v>3483</v>
      </c>
      <c r="Q2059" s="24" t="s">
        <v>3484</v>
      </c>
      <c r="R2059" s="24" t="s">
        <v>3461</v>
      </c>
      <c r="T2059" s="24" t="s">
        <v>79</v>
      </c>
      <c r="U2059" s="24" t="s">
        <v>514</v>
      </c>
      <c r="V2059" s="27">
        <v>46231.599305555559</v>
      </c>
      <c r="W2059" s="27">
        <v>46231.613194444442</v>
      </c>
      <c r="Z2059" s="24">
        <v>1</v>
      </c>
      <c r="AA2059" s="24" t="s">
        <v>58</v>
      </c>
      <c r="AB2059" s="24" t="b">
        <v>0</v>
      </c>
      <c r="AC2059" s="61"/>
    </row>
    <row r="2060" spans="2:29" ht="13.7">
      <c r="B2060" s="24" t="s">
        <v>49</v>
      </c>
      <c r="C2060" s="24" t="s">
        <v>77</v>
      </c>
      <c r="D2060" s="24" t="s">
        <v>78</v>
      </c>
      <c r="E2060" s="24">
        <v>180</v>
      </c>
      <c r="F2060" s="26">
        <v>46204</v>
      </c>
      <c r="G2060" s="24" t="s">
        <v>52</v>
      </c>
      <c r="H2060" s="24" t="s">
        <v>53</v>
      </c>
      <c r="I2060" s="24" t="s">
        <v>79</v>
      </c>
      <c r="J2060" s="24" t="s">
        <v>126</v>
      </c>
      <c r="K2060" s="24">
        <v>1</v>
      </c>
      <c r="L2060" s="24" t="s">
        <v>80</v>
      </c>
      <c r="M2060" s="26">
        <v>46231</v>
      </c>
      <c r="N2060" s="27">
        <v>46231.5625</v>
      </c>
      <c r="O2060" s="27">
        <v>46231.6875</v>
      </c>
      <c r="P2060" s="24" t="s">
        <v>3485</v>
      </c>
      <c r="Q2060" s="24" t="s">
        <v>3486</v>
      </c>
      <c r="R2060" s="24" t="s">
        <v>3461</v>
      </c>
      <c r="T2060" s="24" t="s">
        <v>79</v>
      </c>
      <c r="U2060" s="24" t="s">
        <v>514</v>
      </c>
      <c r="V2060" s="27">
        <v>46231.633333333331</v>
      </c>
      <c r="W2060" s="27">
        <v>46231.649305555555</v>
      </c>
      <c r="Z2060" s="24">
        <v>1</v>
      </c>
      <c r="AA2060" s="24" t="s">
        <v>58</v>
      </c>
      <c r="AB2060" s="24" t="b">
        <v>0</v>
      </c>
      <c r="AC2060" s="61"/>
    </row>
    <row r="2061" spans="2:29" ht="13.7">
      <c r="B2061" s="24" t="s">
        <v>49</v>
      </c>
      <c r="C2061" s="24" t="s">
        <v>77</v>
      </c>
      <c r="D2061" s="24" t="s">
        <v>78</v>
      </c>
      <c r="E2061" s="24">
        <v>180</v>
      </c>
      <c r="F2061" s="26">
        <v>46235</v>
      </c>
      <c r="G2061" s="24" t="s">
        <v>52</v>
      </c>
      <c r="H2061" s="24" t="s">
        <v>53</v>
      </c>
      <c r="I2061" s="24" t="s">
        <v>79</v>
      </c>
      <c r="J2061" s="24" t="s">
        <v>125</v>
      </c>
      <c r="K2061" s="24">
        <v>1</v>
      </c>
      <c r="L2061" s="24" t="s">
        <v>80</v>
      </c>
      <c r="M2061" s="26">
        <v>46260</v>
      </c>
      <c r="N2061" s="27">
        <v>46260.5625</v>
      </c>
      <c r="O2061" s="27">
        <v>46260.6875</v>
      </c>
      <c r="V2061" s="27"/>
      <c r="W2061" s="27"/>
      <c r="X2061" s="24">
        <v>4</v>
      </c>
      <c r="Y2061" s="24">
        <v>0</v>
      </c>
      <c r="Z2061" s="24">
        <v>4</v>
      </c>
      <c r="AA2061" s="24" t="s">
        <v>60</v>
      </c>
      <c r="AB2061" s="24" t="b">
        <v>0</v>
      </c>
      <c r="AC2061" s="61">
        <v>0</v>
      </c>
    </row>
    <row r="2062" spans="2:29" ht="13.7">
      <c r="B2062" s="24" t="s">
        <v>49</v>
      </c>
      <c r="C2062" s="24" t="s">
        <v>77</v>
      </c>
      <c r="D2062" s="24" t="s">
        <v>78</v>
      </c>
      <c r="E2062" s="24">
        <v>180</v>
      </c>
      <c r="F2062" s="26">
        <v>46235</v>
      </c>
      <c r="G2062" s="24" t="s">
        <v>52</v>
      </c>
      <c r="H2062" s="24" t="s">
        <v>53</v>
      </c>
      <c r="I2062" s="24" t="s">
        <v>79</v>
      </c>
      <c r="J2062" s="24" t="s">
        <v>126</v>
      </c>
      <c r="K2062" s="24">
        <v>1</v>
      </c>
      <c r="L2062" s="24" t="s">
        <v>80</v>
      </c>
      <c r="M2062" s="26">
        <v>46260</v>
      </c>
      <c r="N2062" s="27">
        <v>46260.5625</v>
      </c>
      <c r="O2062" s="27">
        <v>46260.6875</v>
      </c>
      <c r="P2062" s="24" t="s">
        <v>3487</v>
      </c>
      <c r="Q2062" s="24" t="s">
        <v>3488</v>
      </c>
      <c r="R2062" s="24" t="s">
        <v>3472</v>
      </c>
      <c r="T2062" s="24" t="s">
        <v>79</v>
      </c>
      <c r="U2062" s="24" t="s">
        <v>224</v>
      </c>
      <c r="V2062" s="27">
        <v>46260.595138888886</v>
      </c>
      <c r="W2062" s="27">
        <v>46260.615277777775</v>
      </c>
      <c r="Z2062" s="24">
        <v>1</v>
      </c>
      <c r="AA2062" s="24" t="s">
        <v>60</v>
      </c>
      <c r="AB2062" s="24" t="b">
        <v>0</v>
      </c>
      <c r="AC2062" s="61"/>
    </row>
    <row r="2063" spans="2:29" ht="13.7">
      <c r="B2063" s="24" t="s">
        <v>49</v>
      </c>
      <c r="C2063" s="24" t="s">
        <v>77</v>
      </c>
      <c r="D2063" s="24" t="s">
        <v>78</v>
      </c>
      <c r="E2063" s="24">
        <v>180</v>
      </c>
      <c r="F2063" s="26">
        <v>46235</v>
      </c>
      <c r="G2063" s="24" t="s">
        <v>52</v>
      </c>
      <c r="H2063" s="24" t="s">
        <v>53</v>
      </c>
      <c r="I2063" s="24" t="s">
        <v>79</v>
      </c>
      <c r="J2063" s="24" t="s">
        <v>126</v>
      </c>
      <c r="K2063" s="24">
        <v>1</v>
      </c>
      <c r="L2063" s="24" t="s">
        <v>80</v>
      </c>
      <c r="M2063" s="26">
        <v>46260</v>
      </c>
      <c r="N2063" s="27">
        <v>46260.5625</v>
      </c>
      <c r="O2063" s="27">
        <v>46260.6875</v>
      </c>
      <c r="P2063" s="24" t="s">
        <v>3489</v>
      </c>
      <c r="Q2063" s="24" t="s">
        <v>3490</v>
      </c>
      <c r="R2063" s="24" t="s">
        <v>3454</v>
      </c>
      <c r="T2063" s="24" t="s">
        <v>79</v>
      </c>
      <c r="U2063" s="24" t="s">
        <v>224</v>
      </c>
      <c r="V2063" s="27">
        <v>46260.658333333333</v>
      </c>
      <c r="W2063" s="27">
        <v>46260.675694444442</v>
      </c>
      <c r="Z2063" s="24">
        <v>1</v>
      </c>
      <c r="AA2063" s="24" t="s">
        <v>60</v>
      </c>
      <c r="AB2063" s="24" t="b">
        <v>0</v>
      </c>
      <c r="AC2063" s="61"/>
    </row>
    <row r="2064" spans="2:29" ht="13.7">
      <c r="B2064" s="24" t="s">
        <v>49</v>
      </c>
      <c r="C2064" s="24" t="s">
        <v>77</v>
      </c>
      <c r="D2064" s="24" t="s">
        <v>78</v>
      </c>
      <c r="E2064" s="24">
        <v>180</v>
      </c>
      <c r="F2064" s="26">
        <v>46235</v>
      </c>
      <c r="G2064" s="24" t="s">
        <v>52</v>
      </c>
      <c r="H2064" s="24" t="s">
        <v>53</v>
      </c>
      <c r="I2064" s="24" t="s">
        <v>79</v>
      </c>
      <c r="J2064" s="24" t="s">
        <v>126</v>
      </c>
      <c r="K2064" s="24">
        <v>1</v>
      </c>
      <c r="L2064" s="24" t="s">
        <v>80</v>
      </c>
      <c r="M2064" s="26">
        <v>46260</v>
      </c>
      <c r="N2064" s="27">
        <v>46260.5625</v>
      </c>
      <c r="O2064" s="27">
        <v>46260.6875</v>
      </c>
      <c r="P2064" s="24" t="s">
        <v>3491</v>
      </c>
      <c r="Q2064" s="24" t="s">
        <v>3492</v>
      </c>
      <c r="R2064" s="24" t="s">
        <v>3472</v>
      </c>
      <c r="T2064" s="24" t="s">
        <v>79</v>
      </c>
      <c r="U2064" s="24" t="s">
        <v>224</v>
      </c>
      <c r="V2064" s="27">
        <v>46260.568055555559</v>
      </c>
      <c r="W2064" s="27">
        <v>46260.585416666669</v>
      </c>
      <c r="Z2064" s="24">
        <v>1</v>
      </c>
      <c r="AA2064" s="24" t="s">
        <v>60</v>
      </c>
      <c r="AB2064" s="24" t="b">
        <v>0</v>
      </c>
      <c r="AC2064" s="61"/>
    </row>
    <row r="2065" spans="2:29" ht="13.7">
      <c r="B2065" s="24" t="s">
        <v>49</v>
      </c>
      <c r="C2065" s="24" t="s">
        <v>77</v>
      </c>
      <c r="D2065" s="24" t="s">
        <v>78</v>
      </c>
      <c r="E2065" s="24">
        <v>180</v>
      </c>
      <c r="F2065" s="26">
        <v>46235</v>
      </c>
      <c r="G2065" s="24" t="s">
        <v>52</v>
      </c>
      <c r="H2065" s="24" t="s">
        <v>53</v>
      </c>
      <c r="I2065" s="24" t="s">
        <v>79</v>
      </c>
      <c r="J2065" s="24" t="s">
        <v>126</v>
      </c>
      <c r="K2065" s="24">
        <v>1</v>
      </c>
      <c r="L2065" s="24" t="s">
        <v>80</v>
      </c>
      <c r="M2065" s="26">
        <v>46260</v>
      </c>
      <c r="N2065" s="27">
        <v>46260.5625</v>
      </c>
      <c r="O2065" s="27">
        <v>46260.6875</v>
      </c>
      <c r="P2065" s="24" t="s">
        <v>3493</v>
      </c>
      <c r="Q2065" s="24" t="s">
        <v>3494</v>
      </c>
      <c r="R2065" s="24" t="s">
        <v>3472</v>
      </c>
      <c r="S2065" s="24" t="s">
        <v>152</v>
      </c>
      <c r="T2065" s="24" t="s">
        <v>79</v>
      </c>
      <c r="U2065" s="24" t="s">
        <v>224</v>
      </c>
      <c r="V2065" s="27">
        <v>46260.631249999999</v>
      </c>
      <c r="W2065" s="27">
        <v>46260.650694444441</v>
      </c>
      <c r="Z2065" s="24">
        <v>1</v>
      </c>
      <c r="AA2065" s="24" t="s">
        <v>60</v>
      </c>
      <c r="AB2065" s="24" t="b">
        <v>0</v>
      </c>
      <c r="AC2065" s="61"/>
    </row>
    <row r="2066" spans="2:29" ht="13.7">
      <c r="B2066" s="24" t="s">
        <v>49</v>
      </c>
      <c r="C2066" s="24" t="s">
        <v>77</v>
      </c>
      <c r="D2066" s="24" t="s">
        <v>78</v>
      </c>
      <c r="E2066" s="24">
        <v>210</v>
      </c>
      <c r="F2066" s="26">
        <v>46174</v>
      </c>
      <c r="G2066" s="24" t="s">
        <v>52</v>
      </c>
      <c r="H2066" s="24" t="s">
        <v>53</v>
      </c>
      <c r="I2066" s="24" t="s">
        <v>79</v>
      </c>
      <c r="J2066" s="24" t="s">
        <v>125</v>
      </c>
      <c r="K2066" s="24">
        <v>1</v>
      </c>
      <c r="L2066" s="24" t="s">
        <v>80</v>
      </c>
      <c r="M2066" s="26">
        <v>46186</v>
      </c>
      <c r="N2066" s="27">
        <v>46186.354166666664</v>
      </c>
      <c r="O2066" s="27">
        <v>46186.5</v>
      </c>
      <c r="V2066" s="27"/>
      <c r="W2066" s="27"/>
      <c r="X2066" s="24">
        <v>4</v>
      </c>
      <c r="Y2066" s="24">
        <v>0</v>
      </c>
      <c r="Z2066" s="24">
        <v>4</v>
      </c>
      <c r="AA2066" s="24" t="s">
        <v>56</v>
      </c>
      <c r="AB2066" s="24" t="b">
        <v>0</v>
      </c>
      <c r="AC2066" s="61">
        <v>0</v>
      </c>
    </row>
    <row r="2067" spans="2:29" ht="13.7">
      <c r="B2067" s="24" t="s">
        <v>49</v>
      </c>
      <c r="C2067" s="24" t="s">
        <v>77</v>
      </c>
      <c r="D2067" s="24" t="s">
        <v>78</v>
      </c>
      <c r="E2067" s="24">
        <v>210</v>
      </c>
      <c r="F2067" s="26">
        <v>46174</v>
      </c>
      <c r="G2067" s="24" t="s">
        <v>52</v>
      </c>
      <c r="H2067" s="24" t="s">
        <v>53</v>
      </c>
      <c r="I2067" s="24" t="s">
        <v>79</v>
      </c>
      <c r="J2067" s="24" t="s">
        <v>126</v>
      </c>
      <c r="K2067" s="24">
        <v>1</v>
      </c>
      <c r="L2067" s="24" t="s">
        <v>80</v>
      </c>
      <c r="M2067" s="26">
        <v>46186</v>
      </c>
      <c r="N2067" s="27">
        <v>46186.354166666664</v>
      </c>
      <c r="O2067" s="27">
        <v>46186.5</v>
      </c>
      <c r="P2067" s="24" t="s">
        <v>3495</v>
      </c>
      <c r="Q2067" s="24" t="s">
        <v>3496</v>
      </c>
      <c r="R2067" s="24" t="s">
        <v>3454</v>
      </c>
      <c r="T2067" s="24" t="s">
        <v>79</v>
      </c>
      <c r="U2067" s="24" t="s">
        <v>580</v>
      </c>
      <c r="V2067" s="27">
        <v>46186.434027777781</v>
      </c>
      <c r="W2067" s="27">
        <v>46186.449305555558</v>
      </c>
      <c r="Z2067" s="24">
        <v>1</v>
      </c>
      <c r="AA2067" s="24" t="s">
        <v>56</v>
      </c>
      <c r="AB2067" s="24" t="b">
        <v>0</v>
      </c>
      <c r="AC2067" s="61"/>
    </row>
    <row r="2068" spans="2:29" ht="13.7">
      <c r="B2068" s="24" t="s">
        <v>49</v>
      </c>
      <c r="C2068" s="24" t="s">
        <v>77</v>
      </c>
      <c r="D2068" s="24" t="s">
        <v>78</v>
      </c>
      <c r="E2068" s="24">
        <v>210</v>
      </c>
      <c r="F2068" s="26">
        <v>46174</v>
      </c>
      <c r="G2068" s="24" t="s">
        <v>52</v>
      </c>
      <c r="H2068" s="24" t="s">
        <v>53</v>
      </c>
      <c r="I2068" s="24" t="s">
        <v>79</v>
      </c>
      <c r="J2068" s="24" t="s">
        <v>126</v>
      </c>
      <c r="K2068" s="24">
        <v>1</v>
      </c>
      <c r="L2068" s="24" t="s">
        <v>80</v>
      </c>
      <c r="M2068" s="26">
        <v>46186</v>
      </c>
      <c r="N2068" s="27">
        <v>46186.354166666664</v>
      </c>
      <c r="O2068" s="27">
        <v>46186.5</v>
      </c>
      <c r="P2068" s="24" t="s">
        <v>3497</v>
      </c>
      <c r="Q2068" s="24" t="s">
        <v>3498</v>
      </c>
      <c r="R2068" s="24" t="s">
        <v>3454</v>
      </c>
      <c r="T2068" s="24" t="s">
        <v>79</v>
      </c>
      <c r="U2068" s="24" t="s">
        <v>580</v>
      </c>
      <c r="V2068" s="27">
        <v>46186.393055555556</v>
      </c>
      <c r="W2068" s="27">
        <v>46186.410416666666</v>
      </c>
      <c r="Z2068" s="24">
        <v>1</v>
      </c>
      <c r="AA2068" s="24" t="s">
        <v>56</v>
      </c>
      <c r="AB2068" s="24" t="b">
        <v>0</v>
      </c>
      <c r="AC2068" s="61"/>
    </row>
    <row r="2069" spans="2:29" ht="13.7">
      <c r="B2069" s="24" t="s">
        <v>49</v>
      </c>
      <c r="C2069" s="24" t="s">
        <v>77</v>
      </c>
      <c r="D2069" s="24" t="s">
        <v>78</v>
      </c>
      <c r="E2069" s="24">
        <v>210</v>
      </c>
      <c r="F2069" s="26">
        <v>46174</v>
      </c>
      <c r="G2069" s="24" t="s">
        <v>52</v>
      </c>
      <c r="H2069" s="24" t="s">
        <v>53</v>
      </c>
      <c r="I2069" s="24" t="s">
        <v>79</v>
      </c>
      <c r="J2069" s="24" t="s">
        <v>126</v>
      </c>
      <c r="K2069" s="24">
        <v>1</v>
      </c>
      <c r="L2069" s="24" t="s">
        <v>80</v>
      </c>
      <c r="M2069" s="26">
        <v>46186</v>
      </c>
      <c r="N2069" s="27">
        <v>46186.354166666664</v>
      </c>
      <c r="O2069" s="27">
        <v>46186.5</v>
      </c>
      <c r="P2069" s="24" t="s">
        <v>3499</v>
      </c>
      <c r="Q2069" s="24" t="s">
        <v>3500</v>
      </c>
      <c r="R2069" s="24" t="s">
        <v>3472</v>
      </c>
      <c r="S2069" s="24" t="s">
        <v>213</v>
      </c>
      <c r="T2069" s="24" t="s">
        <v>79</v>
      </c>
      <c r="U2069" s="24" t="s">
        <v>580</v>
      </c>
      <c r="V2069" s="27">
        <v>46186.470138888886</v>
      </c>
      <c r="W2069" s="27">
        <v>46186.493055555555</v>
      </c>
      <c r="Z2069" s="24">
        <v>1</v>
      </c>
      <c r="AA2069" s="24" t="s">
        <v>56</v>
      </c>
      <c r="AB2069" s="24" t="b">
        <v>0</v>
      </c>
      <c r="AC2069" s="61"/>
    </row>
    <row r="2070" spans="2:29" ht="13.7">
      <c r="B2070" s="24" t="s">
        <v>49</v>
      </c>
      <c r="C2070" s="24" t="s">
        <v>77</v>
      </c>
      <c r="D2070" s="24" t="s">
        <v>78</v>
      </c>
      <c r="E2070" s="24">
        <v>210</v>
      </c>
      <c r="F2070" s="26">
        <v>46174</v>
      </c>
      <c r="G2070" s="24" t="s">
        <v>52</v>
      </c>
      <c r="H2070" s="24" t="s">
        <v>53</v>
      </c>
      <c r="I2070" s="24" t="s">
        <v>79</v>
      </c>
      <c r="J2070" s="24" t="s">
        <v>126</v>
      </c>
      <c r="K2070" s="24">
        <v>1</v>
      </c>
      <c r="L2070" s="24" t="s">
        <v>80</v>
      </c>
      <c r="M2070" s="26">
        <v>46186</v>
      </c>
      <c r="N2070" s="27">
        <v>46186.354166666664</v>
      </c>
      <c r="O2070" s="27">
        <v>46186.5</v>
      </c>
      <c r="P2070" s="24" t="s">
        <v>3501</v>
      </c>
      <c r="Q2070" s="24" t="s">
        <v>3502</v>
      </c>
      <c r="R2070" s="24" t="s">
        <v>3454</v>
      </c>
      <c r="S2070" s="24" t="s">
        <v>156</v>
      </c>
      <c r="T2070" s="24" t="s">
        <v>79</v>
      </c>
      <c r="U2070" s="24" t="s">
        <v>580</v>
      </c>
      <c r="V2070" s="27">
        <v>46186.359722222223</v>
      </c>
      <c r="W2070" s="27">
        <v>46186.378472222219</v>
      </c>
      <c r="Z2070" s="24">
        <v>1</v>
      </c>
      <c r="AA2070" s="24" t="s">
        <v>56</v>
      </c>
      <c r="AB2070" s="24" t="b">
        <v>0</v>
      </c>
      <c r="AC2070" s="61"/>
    </row>
    <row r="2071" spans="2:29" ht="13.7">
      <c r="B2071" s="24" t="s">
        <v>49</v>
      </c>
      <c r="C2071" s="24" t="s">
        <v>77</v>
      </c>
      <c r="D2071" s="24" t="s">
        <v>78</v>
      </c>
      <c r="E2071" s="24">
        <v>210</v>
      </c>
      <c r="F2071" s="26">
        <v>46174</v>
      </c>
      <c r="G2071" s="24" t="s">
        <v>52</v>
      </c>
      <c r="H2071" s="24" t="s">
        <v>53</v>
      </c>
      <c r="I2071" s="24" t="s">
        <v>79</v>
      </c>
      <c r="J2071" s="24" t="s">
        <v>125</v>
      </c>
      <c r="K2071" s="24">
        <v>1</v>
      </c>
      <c r="L2071" s="24" t="s">
        <v>80</v>
      </c>
      <c r="M2071" s="26">
        <v>46203</v>
      </c>
      <c r="N2071" s="27">
        <v>46203.354166666664</v>
      </c>
      <c r="O2071" s="27">
        <v>46203.5</v>
      </c>
      <c r="V2071" s="27"/>
      <c r="W2071" s="27"/>
      <c r="X2071" s="24">
        <v>4</v>
      </c>
      <c r="Y2071" s="24">
        <v>0</v>
      </c>
      <c r="Z2071" s="24">
        <v>4</v>
      </c>
      <c r="AA2071" s="24" t="s">
        <v>56</v>
      </c>
      <c r="AB2071" s="24" t="b">
        <v>0</v>
      </c>
      <c r="AC2071" s="61">
        <v>0</v>
      </c>
    </row>
    <row r="2072" spans="2:29" ht="13.7">
      <c r="B2072" s="24" t="s">
        <v>49</v>
      </c>
      <c r="C2072" s="24" t="s">
        <v>77</v>
      </c>
      <c r="D2072" s="24" t="s">
        <v>78</v>
      </c>
      <c r="E2072" s="24">
        <v>210</v>
      </c>
      <c r="F2072" s="26">
        <v>46174</v>
      </c>
      <c r="G2072" s="24" t="s">
        <v>52</v>
      </c>
      <c r="H2072" s="24" t="s">
        <v>53</v>
      </c>
      <c r="I2072" s="24" t="s">
        <v>79</v>
      </c>
      <c r="J2072" s="24" t="s">
        <v>126</v>
      </c>
      <c r="K2072" s="24">
        <v>1</v>
      </c>
      <c r="L2072" s="24" t="s">
        <v>80</v>
      </c>
      <c r="M2072" s="26">
        <v>46203</v>
      </c>
      <c r="N2072" s="27">
        <v>46203.354166666664</v>
      </c>
      <c r="O2072" s="27">
        <v>46203.5</v>
      </c>
      <c r="P2072" s="24" t="s">
        <v>3503</v>
      </c>
      <c r="Q2072" s="24" t="s">
        <v>3504</v>
      </c>
      <c r="R2072" s="24" t="s">
        <v>3472</v>
      </c>
      <c r="T2072" s="24" t="s">
        <v>79</v>
      </c>
      <c r="U2072" s="24" t="s">
        <v>269</v>
      </c>
      <c r="V2072" s="27">
        <v>46203.429166666669</v>
      </c>
      <c r="W2072" s="27">
        <v>46203.443749999999</v>
      </c>
      <c r="Z2072" s="24">
        <v>1</v>
      </c>
      <c r="AA2072" s="24" t="s">
        <v>56</v>
      </c>
      <c r="AB2072" s="24" t="b">
        <v>0</v>
      </c>
      <c r="AC2072" s="61"/>
    </row>
    <row r="2073" spans="2:29" ht="13.7">
      <c r="B2073" s="24" t="s">
        <v>49</v>
      </c>
      <c r="C2073" s="24" t="s">
        <v>77</v>
      </c>
      <c r="D2073" s="24" t="s">
        <v>78</v>
      </c>
      <c r="E2073" s="24">
        <v>210</v>
      </c>
      <c r="F2073" s="26">
        <v>46174</v>
      </c>
      <c r="G2073" s="24" t="s">
        <v>52</v>
      </c>
      <c r="H2073" s="24" t="s">
        <v>53</v>
      </c>
      <c r="I2073" s="24" t="s">
        <v>79</v>
      </c>
      <c r="J2073" s="24" t="s">
        <v>126</v>
      </c>
      <c r="K2073" s="24">
        <v>1</v>
      </c>
      <c r="L2073" s="24" t="s">
        <v>80</v>
      </c>
      <c r="M2073" s="26">
        <v>46203</v>
      </c>
      <c r="N2073" s="27">
        <v>46203.354166666664</v>
      </c>
      <c r="O2073" s="27">
        <v>46203.5</v>
      </c>
      <c r="P2073" s="24" t="s">
        <v>3505</v>
      </c>
      <c r="Q2073" s="24" t="s">
        <v>3506</v>
      </c>
      <c r="R2073" s="24" t="s">
        <v>3461</v>
      </c>
      <c r="S2073" s="24" t="s">
        <v>156</v>
      </c>
      <c r="T2073" s="24" t="s">
        <v>79</v>
      </c>
      <c r="U2073" s="24" t="s">
        <v>269</v>
      </c>
      <c r="V2073" s="27">
        <v>46203.465277777781</v>
      </c>
      <c r="W2073" s="27">
        <v>46203.488194444442</v>
      </c>
      <c r="Z2073" s="24">
        <v>1</v>
      </c>
      <c r="AA2073" s="24" t="s">
        <v>56</v>
      </c>
      <c r="AB2073" s="24" t="b">
        <v>0</v>
      </c>
      <c r="AC2073" s="61"/>
    </row>
    <row r="2074" spans="2:29" ht="13.7">
      <c r="B2074" s="24" t="s">
        <v>49</v>
      </c>
      <c r="C2074" s="24" t="s">
        <v>77</v>
      </c>
      <c r="D2074" s="24" t="s">
        <v>78</v>
      </c>
      <c r="E2074" s="24">
        <v>210</v>
      </c>
      <c r="F2074" s="26">
        <v>46174</v>
      </c>
      <c r="G2074" s="24" t="s">
        <v>52</v>
      </c>
      <c r="H2074" s="24" t="s">
        <v>53</v>
      </c>
      <c r="I2074" s="24" t="s">
        <v>79</v>
      </c>
      <c r="J2074" s="24" t="s">
        <v>126</v>
      </c>
      <c r="K2074" s="24">
        <v>1</v>
      </c>
      <c r="L2074" s="24" t="s">
        <v>80</v>
      </c>
      <c r="M2074" s="26">
        <v>46203</v>
      </c>
      <c r="N2074" s="27">
        <v>46203.354166666664</v>
      </c>
      <c r="O2074" s="27">
        <v>46203.5</v>
      </c>
      <c r="P2074" s="24" t="s">
        <v>3507</v>
      </c>
      <c r="Q2074" s="24" t="s">
        <v>3508</v>
      </c>
      <c r="R2074" s="24" t="s">
        <v>3472</v>
      </c>
      <c r="T2074" s="24" t="s">
        <v>79</v>
      </c>
      <c r="U2074" s="24" t="s">
        <v>269</v>
      </c>
      <c r="V2074" s="27">
        <v>46203.35833333333</v>
      </c>
      <c r="W2074" s="27">
        <v>46203.377083333333</v>
      </c>
      <c r="Z2074" s="24">
        <v>1</v>
      </c>
      <c r="AA2074" s="24" t="s">
        <v>56</v>
      </c>
      <c r="AB2074" s="24" t="b">
        <v>0</v>
      </c>
      <c r="AC2074" s="61"/>
    </row>
    <row r="2075" spans="2:29" ht="13.7">
      <c r="B2075" s="24" t="s">
        <v>49</v>
      </c>
      <c r="C2075" s="24" t="s">
        <v>77</v>
      </c>
      <c r="D2075" s="24" t="s">
        <v>78</v>
      </c>
      <c r="E2075" s="24">
        <v>210</v>
      </c>
      <c r="F2075" s="26">
        <v>46174</v>
      </c>
      <c r="G2075" s="24" t="s">
        <v>52</v>
      </c>
      <c r="H2075" s="24" t="s">
        <v>53</v>
      </c>
      <c r="I2075" s="24" t="s">
        <v>79</v>
      </c>
      <c r="J2075" s="24" t="s">
        <v>126</v>
      </c>
      <c r="K2075" s="24">
        <v>1</v>
      </c>
      <c r="L2075" s="24" t="s">
        <v>80</v>
      </c>
      <c r="M2075" s="26">
        <v>46203</v>
      </c>
      <c r="N2075" s="27">
        <v>46203.354166666664</v>
      </c>
      <c r="O2075" s="27">
        <v>46203.5</v>
      </c>
      <c r="P2075" s="24" t="s">
        <v>3509</v>
      </c>
      <c r="Q2075" s="24" t="s">
        <v>3510</v>
      </c>
      <c r="R2075" s="24" t="s">
        <v>3454</v>
      </c>
      <c r="T2075" s="24" t="s">
        <v>79</v>
      </c>
      <c r="U2075" s="24" t="s">
        <v>269</v>
      </c>
      <c r="V2075" s="27">
        <v>46203.392361111109</v>
      </c>
      <c r="W2075" s="27">
        <v>46203.414583333331</v>
      </c>
      <c r="Z2075" s="24">
        <v>1</v>
      </c>
      <c r="AA2075" s="24" t="s">
        <v>56</v>
      </c>
      <c r="AB2075" s="24" t="b">
        <v>0</v>
      </c>
      <c r="AC2075" s="61"/>
    </row>
    <row r="2076" spans="2:29" ht="13.7">
      <c r="B2076" s="24" t="s">
        <v>49</v>
      </c>
      <c r="C2076" s="24" t="s">
        <v>77</v>
      </c>
      <c r="D2076" s="24" t="s">
        <v>78</v>
      </c>
      <c r="E2076" s="24">
        <v>210</v>
      </c>
      <c r="F2076" s="26">
        <v>46204</v>
      </c>
      <c r="G2076" s="24" t="s">
        <v>52</v>
      </c>
      <c r="H2076" s="24" t="s">
        <v>53</v>
      </c>
      <c r="I2076" s="24" t="s">
        <v>79</v>
      </c>
      <c r="J2076" s="24" t="s">
        <v>125</v>
      </c>
      <c r="K2076" s="24">
        <v>1</v>
      </c>
      <c r="L2076" s="24" t="s">
        <v>80</v>
      </c>
      <c r="M2076" s="26">
        <v>46220</v>
      </c>
      <c r="N2076" s="27">
        <v>46220.333333333336</v>
      </c>
      <c r="O2076" s="27">
        <v>46220.479166666664</v>
      </c>
      <c r="V2076" s="27"/>
      <c r="W2076" s="27"/>
      <c r="X2076" s="24">
        <v>4</v>
      </c>
      <c r="Y2076" s="24">
        <v>0</v>
      </c>
      <c r="Z2076" s="24">
        <v>4</v>
      </c>
      <c r="AA2076" s="24" t="s">
        <v>58</v>
      </c>
      <c r="AB2076" s="24" t="b">
        <v>0</v>
      </c>
      <c r="AC2076" s="61">
        <v>0</v>
      </c>
    </row>
    <row r="2077" spans="2:29" ht="13.7">
      <c r="B2077" s="24" t="s">
        <v>49</v>
      </c>
      <c r="C2077" s="24" t="s">
        <v>77</v>
      </c>
      <c r="D2077" s="24" t="s">
        <v>78</v>
      </c>
      <c r="E2077" s="24">
        <v>210</v>
      </c>
      <c r="F2077" s="26">
        <v>46204</v>
      </c>
      <c r="G2077" s="24" t="s">
        <v>52</v>
      </c>
      <c r="H2077" s="24" t="s">
        <v>53</v>
      </c>
      <c r="I2077" s="24" t="s">
        <v>79</v>
      </c>
      <c r="J2077" s="24" t="s">
        <v>126</v>
      </c>
      <c r="K2077" s="24">
        <v>1</v>
      </c>
      <c r="L2077" s="24" t="s">
        <v>80</v>
      </c>
      <c r="M2077" s="26">
        <v>46220</v>
      </c>
      <c r="N2077" s="27">
        <v>46220.333333333336</v>
      </c>
      <c r="O2077" s="27">
        <v>46220.479166666664</v>
      </c>
      <c r="P2077" s="24" t="s">
        <v>3511</v>
      </c>
      <c r="Q2077" s="24" t="s">
        <v>3512</v>
      </c>
      <c r="R2077" s="24" t="s">
        <v>3472</v>
      </c>
      <c r="S2077" s="24" t="s">
        <v>198</v>
      </c>
      <c r="T2077" s="24" t="s">
        <v>79</v>
      </c>
      <c r="U2077" s="24" t="s">
        <v>420</v>
      </c>
      <c r="V2077" s="27">
        <v>46220.373611111114</v>
      </c>
      <c r="W2077" s="27">
        <v>46220.393750000003</v>
      </c>
      <c r="Z2077" s="24">
        <v>1</v>
      </c>
      <c r="AA2077" s="24" t="s">
        <v>58</v>
      </c>
      <c r="AB2077" s="24" t="b">
        <v>0</v>
      </c>
      <c r="AC2077" s="61"/>
    </row>
    <row r="2078" spans="2:29" ht="13.7">
      <c r="B2078" s="24" t="s">
        <v>49</v>
      </c>
      <c r="C2078" s="24" t="s">
        <v>77</v>
      </c>
      <c r="D2078" s="24" t="s">
        <v>78</v>
      </c>
      <c r="E2078" s="24">
        <v>210</v>
      </c>
      <c r="F2078" s="26">
        <v>46204</v>
      </c>
      <c r="G2078" s="24" t="s">
        <v>52</v>
      </c>
      <c r="H2078" s="24" t="s">
        <v>53</v>
      </c>
      <c r="I2078" s="24" t="s">
        <v>79</v>
      </c>
      <c r="J2078" s="24" t="s">
        <v>126</v>
      </c>
      <c r="K2078" s="24">
        <v>1</v>
      </c>
      <c r="L2078" s="24" t="s">
        <v>80</v>
      </c>
      <c r="M2078" s="26">
        <v>46220</v>
      </c>
      <c r="N2078" s="27">
        <v>46220.333333333336</v>
      </c>
      <c r="O2078" s="27">
        <v>46220.479166666664</v>
      </c>
      <c r="P2078" s="24" t="s">
        <v>3513</v>
      </c>
      <c r="Q2078" s="24" t="s">
        <v>3514</v>
      </c>
      <c r="R2078" s="24" t="s">
        <v>3461</v>
      </c>
      <c r="T2078" s="24" t="s">
        <v>79</v>
      </c>
      <c r="U2078" s="24" t="s">
        <v>420</v>
      </c>
      <c r="V2078" s="27">
        <v>46220.445138888892</v>
      </c>
      <c r="W2078" s="27">
        <v>46220.46875</v>
      </c>
      <c r="Z2078" s="24">
        <v>1</v>
      </c>
      <c r="AA2078" s="24" t="s">
        <v>58</v>
      </c>
      <c r="AB2078" s="24" t="b">
        <v>0</v>
      </c>
      <c r="AC2078" s="61"/>
    </row>
    <row r="2079" spans="2:29" ht="13.7">
      <c r="B2079" s="24" t="s">
        <v>49</v>
      </c>
      <c r="C2079" s="24" t="s">
        <v>77</v>
      </c>
      <c r="D2079" s="24" t="s">
        <v>78</v>
      </c>
      <c r="E2079" s="24">
        <v>210</v>
      </c>
      <c r="F2079" s="26">
        <v>46204</v>
      </c>
      <c r="G2079" s="24" t="s">
        <v>52</v>
      </c>
      <c r="H2079" s="24" t="s">
        <v>53</v>
      </c>
      <c r="I2079" s="24" t="s">
        <v>79</v>
      </c>
      <c r="J2079" s="24" t="s">
        <v>126</v>
      </c>
      <c r="K2079" s="24">
        <v>1</v>
      </c>
      <c r="L2079" s="24" t="s">
        <v>80</v>
      </c>
      <c r="M2079" s="26">
        <v>46220</v>
      </c>
      <c r="N2079" s="27">
        <v>46220.333333333336</v>
      </c>
      <c r="O2079" s="27">
        <v>46220.479166666664</v>
      </c>
      <c r="P2079" s="24" t="s">
        <v>3515</v>
      </c>
      <c r="Q2079" s="24" t="s">
        <v>3516</v>
      </c>
      <c r="R2079" s="24" t="s">
        <v>3454</v>
      </c>
      <c r="T2079" s="24" t="s">
        <v>79</v>
      </c>
      <c r="U2079" s="24" t="s">
        <v>420</v>
      </c>
      <c r="V2079" s="27">
        <v>46220.339583333334</v>
      </c>
      <c r="W2079" s="27">
        <v>46220.359027777777</v>
      </c>
      <c r="Z2079" s="24">
        <v>1</v>
      </c>
      <c r="AA2079" s="24" t="s">
        <v>58</v>
      </c>
      <c r="AB2079" s="24" t="b">
        <v>0</v>
      </c>
      <c r="AC2079" s="61"/>
    </row>
    <row r="2080" spans="2:29" ht="13.7">
      <c r="B2080" s="24" t="s">
        <v>49</v>
      </c>
      <c r="C2080" s="24" t="s">
        <v>77</v>
      </c>
      <c r="D2080" s="24" t="s">
        <v>78</v>
      </c>
      <c r="E2080" s="24">
        <v>210</v>
      </c>
      <c r="F2080" s="26">
        <v>46204</v>
      </c>
      <c r="G2080" s="24" t="s">
        <v>52</v>
      </c>
      <c r="H2080" s="24" t="s">
        <v>53</v>
      </c>
      <c r="I2080" s="24" t="s">
        <v>79</v>
      </c>
      <c r="J2080" s="24" t="s">
        <v>126</v>
      </c>
      <c r="K2080" s="24">
        <v>1</v>
      </c>
      <c r="L2080" s="24" t="s">
        <v>80</v>
      </c>
      <c r="M2080" s="26">
        <v>46220</v>
      </c>
      <c r="N2080" s="27">
        <v>46220.333333333336</v>
      </c>
      <c r="O2080" s="27">
        <v>46220.479166666664</v>
      </c>
      <c r="P2080" s="24" t="s">
        <v>3517</v>
      </c>
      <c r="Q2080" s="24" t="s">
        <v>3518</v>
      </c>
      <c r="R2080" s="24" t="s">
        <v>3472</v>
      </c>
      <c r="S2080" s="24" t="s">
        <v>213</v>
      </c>
      <c r="T2080" s="24" t="s">
        <v>79</v>
      </c>
      <c r="U2080" s="24" t="s">
        <v>420</v>
      </c>
      <c r="V2080" s="27">
        <v>46220.411111111112</v>
      </c>
      <c r="W2080" s="27">
        <v>46220.434027777781</v>
      </c>
      <c r="Z2080" s="24">
        <v>1</v>
      </c>
      <c r="AA2080" s="24" t="s">
        <v>58</v>
      </c>
      <c r="AB2080" s="24" t="b">
        <v>0</v>
      </c>
      <c r="AC2080" s="61"/>
    </row>
    <row r="2081" spans="2:29" ht="13.7">
      <c r="B2081" s="24" t="s">
        <v>49</v>
      </c>
      <c r="C2081" s="24" t="s">
        <v>77</v>
      </c>
      <c r="D2081" s="24" t="s">
        <v>78</v>
      </c>
      <c r="E2081" s="24">
        <v>210</v>
      </c>
      <c r="F2081" s="26">
        <v>46204</v>
      </c>
      <c r="G2081" s="24" t="s">
        <v>52</v>
      </c>
      <c r="H2081" s="24" t="s">
        <v>53</v>
      </c>
      <c r="I2081" s="24" t="s">
        <v>79</v>
      </c>
      <c r="J2081" s="24" t="s">
        <v>125</v>
      </c>
      <c r="K2081" s="24">
        <v>1</v>
      </c>
      <c r="L2081" s="24" t="s">
        <v>80</v>
      </c>
      <c r="M2081" s="26">
        <v>46222</v>
      </c>
      <c r="N2081" s="27">
        <v>46222.333333333336</v>
      </c>
      <c r="O2081" s="27">
        <v>46222.479166666664</v>
      </c>
      <c r="V2081" s="27"/>
      <c r="W2081" s="27"/>
      <c r="X2081" s="24">
        <v>4</v>
      </c>
      <c r="Y2081" s="24">
        <v>0</v>
      </c>
      <c r="Z2081" s="24">
        <v>4</v>
      </c>
      <c r="AA2081" s="24" t="s">
        <v>58</v>
      </c>
      <c r="AB2081" s="24" t="b">
        <v>0</v>
      </c>
      <c r="AC2081" s="61">
        <v>0</v>
      </c>
    </row>
    <row r="2082" spans="2:29" ht="13.7">
      <c r="B2082" s="24" t="s">
        <v>49</v>
      </c>
      <c r="C2082" s="24" t="s">
        <v>77</v>
      </c>
      <c r="D2082" s="24" t="s">
        <v>78</v>
      </c>
      <c r="E2082" s="24">
        <v>210</v>
      </c>
      <c r="F2082" s="26">
        <v>46204</v>
      </c>
      <c r="G2082" s="24" t="s">
        <v>52</v>
      </c>
      <c r="H2082" s="24" t="s">
        <v>53</v>
      </c>
      <c r="I2082" s="24" t="s">
        <v>79</v>
      </c>
      <c r="J2082" s="24" t="s">
        <v>126</v>
      </c>
      <c r="K2082" s="24">
        <v>1</v>
      </c>
      <c r="L2082" s="24" t="s">
        <v>80</v>
      </c>
      <c r="M2082" s="26">
        <v>46222</v>
      </c>
      <c r="N2082" s="27">
        <v>46222.333333333336</v>
      </c>
      <c r="O2082" s="27">
        <v>46222.479166666664</v>
      </c>
      <c r="P2082" s="24" t="s">
        <v>3519</v>
      </c>
      <c r="Q2082" s="24" t="s">
        <v>3520</v>
      </c>
      <c r="R2082" s="24" t="s">
        <v>3461</v>
      </c>
      <c r="T2082" s="24" t="s">
        <v>79</v>
      </c>
      <c r="U2082" s="24" t="s">
        <v>269</v>
      </c>
      <c r="V2082" s="27">
        <v>46222.412499999999</v>
      </c>
      <c r="W2082" s="27">
        <v>46222.433333333334</v>
      </c>
      <c r="Z2082" s="24">
        <v>1</v>
      </c>
      <c r="AA2082" s="24" t="s">
        <v>58</v>
      </c>
      <c r="AB2082" s="24" t="b">
        <v>0</v>
      </c>
      <c r="AC2082" s="61"/>
    </row>
    <row r="2083" spans="2:29" ht="13.7">
      <c r="B2083" s="24" t="s">
        <v>49</v>
      </c>
      <c r="C2083" s="24" t="s">
        <v>77</v>
      </c>
      <c r="D2083" s="24" t="s">
        <v>78</v>
      </c>
      <c r="E2083" s="24">
        <v>210</v>
      </c>
      <c r="F2083" s="26">
        <v>46204</v>
      </c>
      <c r="G2083" s="24" t="s">
        <v>52</v>
      </c>
      <c r="H2083" s="24" t="s">
        <v>53</v>
      </c>
      <c r="I2083" s="24" t="s">
        <v>79</v>
      </c>
      <c r="J2083" s="24" t="s">
        <v>126</v>
      </c>
      <c r="K2083" s="24">
        <v>1</v>
      </c>
      <c r="L2083" s="24" t="s">
        <v>80</v>
      </c>
      <c r="M2083" s="26">
        <v>46222</v>
      </c>
      <c r="N2083" s="27">
        <v>46222.333333333336</v>
      </c>
      <c r="O2083" s="27">
        <v>46222.479166666664</v>
      </c>
      <c r="P2083" s="24" t="s">
        <v>3521</v>
      </c>
      <c r="Q2083" s="24" t="s">
        <v>3522</v>
      </c>
      <c r="R2083" s="24" t="s">
        <v>3461</v>
      </c>
      <c r="S2083" s="24" t="s">
        <v>198</v>
      </c>
      <c r="T2083" s="24" t="s">
        <v>79</v>
      </c>
      <c r="U2083" s="24" t="s">
        <v>269</v>
      </c>
      <c r="V2083" s="27">
        <v>46222.335416666669</v>
      </c>
      <c r="W2083" s="27">
        <v>46222.359722222223</v>
      </c>
      <c r="Z2083" s="24">
        <v>1</v>
      </c>
      <c r="AA2083" s="24" t="s">
        <v>58</v>
      </c>
      <c r="AB2083" s="24" t="b">
        <v>0</v>
      </c>
      <c r="AC2083" s="61"/>
    </row>
    <row r="2084" spans="2:29" ht="13.7">
      <c r="B2084" s="24" t="s">
        <v>49</v>
      </c>
      <c r="C2084" s="24" t="s">
        <v>77</v>
      </c>
      <c r="D2084" s="24" t="s">
        <v>78</v>
      </c>
      <c r="E2084" s="24">
        <v>210</v>
      </c>
      <c r="F2084" s="26">
        <v>46204</v>
      </c>
      <c r="G2084" s="24" t="s">
        <v>52</v>
      </c>
      <c r="H2084" s="24" t="s">
        <v>53</v>
      </c>
      <c r="I2084" s="24" t="s">
        <v>79</v>
      </c>
      <c r="J2084" s="24" t="s">
        <v>126</v>
      </c>
      <c r="K2084" s="24">
        <v>1</v>
      </c>
      <c r="L2084" s="24" t="s">
        <v>80</v>
      </c>
      <c r="M2084" s="26">
        <v>46222</v>
      </c>
      <c r="N2084" s="27">
        <v>46222.333333333336</v>
      </c>
      <c r="O2084" s="27">
        <v>46222.479166666664</v>
      </c>
      <c r="P2084" s="24" t="s">
        <v>3523</v>
      </c>
      <c r="Q2084" s="24" t="s">
        <v>3524</v>
      </c>
      <c r="R2084" s="24" t="s">
        <v>3472</v>
      </c>
      <c r="T2084" s="24" t="s">
        <v>79</v>
      </c>
      <c r="U2084" s="24" t="s">
        <v>269</v>
      </c>
      <c r="V2084" s="27">
        <v>46222.447222222225</v>
      </c>
      <c r="W2084" s="27">
        <v>46222.462500000001</v>
      </c>
      <c r="Z2084" s="24">
        <v>1</v>
      </c>
      <c r="AA2084" s="24" t="s">
        <v>58</v>
      </c>
      <c r="AB2084" s="24" t="b">
        <v>0</v>
      </c>
      <c r="AC2084" s="61"/>
    </row>
    <row r="2085" spans="2:29" ht="13.7">
      <c r="B2085" s="24" t="s">
        <v>49</v>
      </c>
      <c r="C2085" s="24" t="s">
        <v>77</v>
      </c>
      <c r="D2085" s="24" t="s">
        <v>78</v>
      </c>
      <c r="E2085" s="24">
        <v>210</v>
      </c>
      <c r="F2085" s="26">
        <v>46204</v>
      </c>
      <c r="G2085" s="24" t="s">
        <v>52</v>
      </c>
      <c r="H2085" s="24" t="s">
        <v>53</v>
      </c>
      <c r="I2085" s="24" t="s">
        <v>79</v>
      </c>
      <c r="J2085" s="24" t="s">
        <v>126</v>
      </c>
      <c r="K2085" s="24">
        <v>1</v>
      </c>
      <c r="L2085" s="24" t="s">
        <v>80</v>
      </c>
      <c r="M2085" s="26">
        <v>46222</v>
      </c>
      <c r="N2085" s="27">
        <v>46222.333333333336</v>
      </c>
      <c r="O2085" s="27">
        <v>46222.479166666664</v>
      </c>
      <c r="P2085" s="24" t="s">
        <v>3525</v>
      </c>
      <c r="Q2085" s="24" t="s">
        <v>3526</v>
      </c>
      <c r="R2085" s="24" t="s">
        <v>3454</v>
      </c>
      <c r="T2085" s="24" t="s">
        <v>79</v>
      </c>
      <c r="U2085" s="24" t="s">
        <v>269</v>
      </c>
      <c r="V2085" s="27">
        <v>46222.371527777781</v>
      </c>
      <c r="W2085" s="27">
        <v>46222.393055555556</v>
      </c>
      <c r="Z2085" s="24">
        <v>1</v>
      </c>
      <c r="AA2085" s="24" t="s">
        <v>58</v>
      </c>
      <c r="AB2085" s="24" t="b">
        <v>0</v>
      </c>
      <c r="AC2085" s="61"/>
    </row>
    <row r="2086" spans="2:29" ht="13.7">
      <c r="B2086" s="24" t="s">
        <v>49</v>
      </c>
      <c r="C2086" s="24" t="s">
        <v>77</v>
      </c>
      <c r="D2086" s="24" t="s">
        <v>78</v>
      </c>
      <c r="E2086" s="24">
        <v>210</v>
      </c>
      <c r="F2086" s="26">
        <v>46204</v>
      </c>
      <c r="G2086" s="24" t="s">
        <v>52</v>
      </c>
      <c r="H2086" s="24" t="s">
        <v>53</v>
      </c>
      <c r="I2086" s="24" t="s">
        <v>79</v>
      </c>
      <c r="J2086" s="24" t="s">
        <v>125</v>
      </c>
      <c r="K2086" s="24">
        <v>1</v>
      </c>
      <c r="L2086" s="24" t="s">
        <v>80</v>
      </c>
      <c r="M2086" s="26">
        <v>46233</v>
      </c>
      <c r="N2086" s="27">
        <v>46233.541666666664</v>
      </c>
      <c r="O2086" s="27">
        <v>46233.6875</v>
      </c>
      <c r="V2086" s="27"/>
      <c r="W2086" s="27"/>
      <c r="X2086" s="24">
        <v>4</v>
      </c>
      <c r="Y2086" s="24">
        <v>0</v>
      </c>
      <c r="Z2086" s="24">
        <v>4</v>
      </c>
      <c r="AA2086" s="24" t="s">
        <v>58</v>
      </c>
      <c r="AB2086" s="24" t="b">
        <v>0</v>
      </c>
      <c r="AC2086" s="61">
        <v>0</v>
      </c>
    </row>
    <row r="2087" spans="2:29" ht="13.7">
      <c r="B2087" s="24" t="s">
        <v>49</v>
      </c>
      <c r="C2087" s="24" t="s">
        <v>77</v>
      </c>
      <c r="D2087" s="24" t="s">
        <v>78</v>
      </c>
      <c r="E2087" s="24">
        <v>210</v>
      </c>
      <c r="F2087" s="26">
        <v>46204</v>
      </c>
      <c r="G2087" s="24" t="s">
        <v>52</v>
      </c>
      <c r="H2087" s="24" t="s">
        <v>53</v>
      </c>
      <c r="I2087" s="24" t="s">
        <v>79</v>
      </c>
      <c r="J2087" s="24" t="s">
        <v>126</v>
      </c>
      <c r="K2087" s="24">
        <v>1</v>
      </c>
      <c r="L2087" s="24" t="s">
        <v>80</v>
      </c>
      <c r="M2087" s="26">
        <v>46233</v>
      </c>
      <c r="N2087" s="27">
        <v>46233.541666666664</v>
      </c>
      <c r="O2087" s="27">
        <v>46233.6875</v>
      </c>
      <c r="P2087" s="24" t="s">
        <v>3527</v>
      </c>
      <c r="Q2087" s="24" t="s">
        <v>3528</v>
      </c>
      <c r="R2087" s="24" t="s">
        <v>3472</v>
      </c>
      <c r="T2087" s="24" t="s">
        <v>79</v>
      </c>
      <c r="U2087" s="24" t="s">
        <v>278</v>
      </c>
      <c r="V2087" s="27">
        <v>46233.548611111109</v>
      </c>
      <c r="W2087" s="27">
        <v>46233.559027777781</v>
      </c>
      <c r="Z2087" s="24">
        <v>1</v>
      </c>
      <c r="AA2087" s="24" t="s">
        <v>58</v>
      </c>
      <c r="AB2087" s="24" t="b">
        <v>0</v>
      </c>
      <c r="AC2087" s="61"/>
    </row>
    <row r="2088" spans="2:29" ht="13.7">
      <c r="B2088" s="24" t="s">
        <v>49</v>
      </c>
      <c r="C2088" s="24" t="s">
        <v>77</v>
      </c>
      <c r="D2088" s="24" t="s">
        <v>78</v>
      </c>
      <c r="E2088" s="24">
        <v>210</v>
      </c>
      <c r="F2088" s="26">
        <v>46204</v>
      </c>
      <c r="G2088" s="24" t="s">
        <v>52</v>
      </c>
      <c r="H2088" s="24" t="s">
        <v>53</v>
      </c>
      <c r="I2088" s="24" t="s">
        <v>79</v>
      </c>
      <c r="J2088" s="24" t="s">
        <v>126</v>
      </c>
      <c r="K2088" s="24">
        <v>1</v>
      </c>
      <c r="L2088" s="24" t="s">
        <v>80</v>
      </c>
      <c r="M2088" s="26">
        <v>46233</v>
      </c>
      <c r="N2088" s="27">
        <v>46233.541666666664</v>
      </c>
      <c r="O2088" s="27">
        <v>46233.6875</v>
      </c>
      <c r="P2088" s="24" t="s">
        <v>3529</v>
      </c>
      <c r="Q2088" s="24" t="s">
        <v>3530</v>
      </c>
      <c r="R2088" s="24" t="s">
        <v>3472</v>
      </c>
      <c r="T2088" s="24" t="s">
        <v>79</v>
      </c>
      <c r="U2088" s="24" t="s">
        <v>278</v>
      </c>
      <c r="V2088" s="27">
        <v>46233.586111111108</v>
      </c>
      <c r="W2088" s="27">
        <v>46233.597916666666</v>
      </c>
      <c r="Z2088" s="24">
        <v>1</v>
      </c>
      <c r="AA2088" s="24" t="s">
        <v>58</v>
      </c>
      <c r="AB2088" s="24" t="b">
        <v>0</v>
      </c>
      <c r="AC2088" s="61"/>
    </row>
    <row r="2089" spans="2:29" ht="13.7">
      <c r="B2089" s="24" t="s">
        <v>49</v>
      </c>
      <c r="C2089" s="24" t="s">
        <v>77</v>
      </c>
      <c r="D2089" s="24" t="s">
        <v>78</v>
      </c>
      <c r="E2089" s="24">
        <v>210</v>
      </c>
      <c r="F2089" s="26">
        <v>46204</v>
      </c>
      <c r="G2089" s="24" t="s">
        <v>52</v>
      </c>
      <c r="H2089" s="24" t="s">
        <v>53</v>
      </c>
      <c r="I2089" s="24" t="s">
        <v>79</v>
      </c>
      <c r="J2089" s="24" t="s">
        <v>126</v>
      </c>
      <c r="K2089" s="24">
        <v>1</v>
      </c>
      <c r="L2089" s="24" t="s">
        <v>80</v>
      </c>
      <c r="M2089" s="26">
        <v>46233</v>
      </c>
      <c r="N2089" s="27">
        <v>46233.541666666664</v>
      </c>
      <c r="O2089" s="27">
        <v>46233.6875</v>
      </c>
      <c r="P2089" s="24" t="s">
        <v>3531</v>
      </c>
      <c r="Q2089" s="24" t="s">
        <v>3532</v>
      </c>
      <c r="R2089" s="24" t="s">
        <v>3472</v>
      </c>
      <c r="T2089" s="24" t="s">
        <v>79</v>
      </c>
      <c r="U2089" s="24" t="s">
        <v>278</v>
      </c>
      <c r="V2089" s="27">
        <v>46233.658333333333</v>
      </c>
      <c r="W2089" s="27">
        <v>46233.672222222223</v>
      </c>
      <c r="Z2089" s="24">
        <v>1</v>
      </c>
      <c r="AA2089" s="24" t="s">
        <v>58</v>
      </c>
      <c r="AB2089" s="24" t="b">
        <v>0</v>
      </c>
      <c r="AC2089" s="61"/>
    </row>
    <row r="2090" spans="2:29" ht="13.7">
      <c r="B2090" s="24" t="s">
        <v>49</v>
      </c>
      <c r="C2090" s="24" t="s">
        <v>77</v>
      </c>
      <c r="D2090" s="24" t="s">
        <v>78</v>
      </c>
      <c r="E2090" s="24">
        <v>210</v>
      </c>
      <c r="F2090" s="26">
        <v>46204</v>
      </c>
      <c r="G2090" s="24" t="s">
        <v>52</v>
      </c>
      <c r="H2090" s="24" t="s">
        <v>53</v>
      </c>
      <c r="I2090" s="24" t="s">
        <v>79</v>
      </c>
      <c r="J2090" s="24" t="s">
        <v>126</v>
      </c>
      <c r="K2090" s="24">
        <v>1</v>
      </c>
      <c r="L2090" s="24" t="s">
        <v>80</v>
      </c>
      <c r="M2090" s="26">
        <v>46233</v>
      </c>
      <c r="N2090" s="27">
        <v>46233.541666666664</v>
      </c>
      <c r="O2090" s="27">
        <v>46233.6875</v>
      </c>
      <c r="P2090" s="24" t="s">
        <v>3533</v>
      </c>
      <c r="Q2090" s="24" t="s">
        <v>3534</v>
      </c>
      <c r="R2090" s="24" t="s">
        <v>3472</v>
      </c>
      <c r="S2090" s="24" t="s">
        <v>160</v>
      </c>
      <c r="T2090" s="24" t="s">
        <v>79</v>
      </c>
      <c r="U2090" s="24" t="s">
        <v>278</v>
      </c>
      <c r="V2090" s="27">
        <v>46233.618055555555</v>
      </c>
      <c r="W2090" s="27">
        <v>46233.636805555558</v>
      </c>
      <c r="Z2090" s="24">
        <v>1</v>
      </c>
      <c r="AA2090" s="24" t="s">
        <v>58</v>
      </c>
      <c r="AB2090" s="24" t="b">
        <v>0</v>
      </c>
      <c r="AC2090" s="61"/>
    </row>
    <row r="2091" spans="2:29" ht="13.7">
      <c r="B2091" s="24" t="s">
        <v>49</v>
      </c>
      <c r="C2091" s="24" t="s">
        <v>77</v>
      </c>
      <c r="D2091" s="24" t="s">
        <v>78</v>
      </c>
      <c r="E2091" s="24">
        <v>210</v>
      </c>
      <c r="F2091" s="26">
        <v>46235</v>
      </c>
      <c r="G2091" s="24" t="s">
        <v>52</v>
      </c>
      <c r="H2091" s="24" t="s">
        <v>53</v>
      </c>
      <c r="I2091" s="24" t="s">
        <v>79</v>
      </c>
      <c r="J2091" s="24" t="s">
        <v>125</v>
      </c>
      <c r="K2091" s="24">
        <v>1</v>
      </c>
      <c r="L2091" s="24" t="s">
        <v>80</v>
      </c>
      <c r="M2091" s="26">
        <v>46245</v>
      </c>
      <c r="N2091" s="27">
        <v>46245.354166666664</v>
      </c>
      <c r="O2091" s="27">
        <v>46245.5</v>
      </c>
      <c r="V2091" s="27"/>
      <c r="W2091" s="27"/>
      <c r="X2091" s="24">
        <v>4</v>
      </c>
      <c r="Y2091" s="24">
        <v>0</v>
      </c>
      <c r="Z2091" s="24">
        <v>4</v>
      </c>
      <c r="AA2091" s="24" t="s">
        <v>60</v>
      </c>
      <c r="AB2091" s="24" t="b">
        <v>0</v>
      </c>
      <c r="AC2091" s="61">
        <v>0</v>
      </c>
    </row>
    <row r="2092" spans="2:29" ht="13.7">
      <c r="B2092" s="24" t="s">
        <v>49</v>
      </c>
      <c r="C2092" s="24" t="s">
        <v>77</v>
      </c>
      <c r="D2092" s="24" t="s">
        <v>78</v>
      </c>
      <c r="E2092" s="24">
        <v>210</v>
      </c>
      <c r="F2092" s="26">
        <v>46235</v>
      </c>
      <c r="G2092" s="24" t="s">
        <v>52</v>
      </c>
      <c r="H2092" s="24" t="s">
        <v>53</v>
      </c>
      <c r="I2092" s="24" t="s">
        <v>79</v>
      </c>
      <c r="J2092" s="24" t="s">
        <v>126</v>
      </c>
      <c r="K2092" s="24">
        <v>1</v>
      </c>
      <c r="L2092" s="24" t="s">
        <v>80</v>
      </c>
      <c r="M2092" s="26">
        <v>46245</v>
      </c>
      <c r="N2092" s="27">
        <v>46245.354166666664</v>
      </c>
      <c r="O2092" s="27">
        <v>46245.5</v>
      </c>
      <c r="P2092" s="24" t="s">
        <v>3535</v>
      </c>
      <c r="Q2092" s="24" t="s">
        <v>3536</v>
      </c>
      <c r="R2092" s="24" t="s">
        <v>3472</v>
      </c>
      <c r="T2092" s="24" t="s">
        <v>79</v>
      </c>
      <c r="U2092" s="24" t="s">
        <v>191</v>
      </c>
      <c r="V2092" s="27">
        <v>46245.428472222222</v>
      </c>
      <c r="W2092" s="27">
        <v>46245.448611111111</v>
      </c>
      <c r="Z2092" s="24">
        <v>1</v>
      </c>
      <c r="AA2092" s="24" t="s">
        <v>60</v>
      </c>
      <c r="AB2092" s="24" t="b">
        <v>0</v>
      </c>
      <c r="AC2092" s="61"/>
    </row>
    <row r="2093" spans="2:29" ht="13.7">
      <c r="B2093" s="24" t="s">
        <v>49</v>
      </c>
      <c r="C2093" s="24" t="s">
        <v>77</v>
      </c>
      <c r="D2093" s="24" t="s">
        <v>78</v>
      </c>
      <c r="E2093" s="24">
        <v>210</v>
      </c>
      <c r="F2093" s="26">
        <v>46235</v>
      </c>
      <c r="G2093" s="24" t="s">
        <v>52</v>
      </c>
      <c r="H2093" s="24" t="s">
        <v>53</v>
      </c>
      <c r="I2093" s="24" t="s">
        <v>79</v>
      </c>
      <c r="J2093" s="24" t="s">
        <v>126</v>
      </c>
      <c r="K2093" s="24">
        <v>1</v>
      </c>
      <c r="L2093" s="24" t="s">
        <v>80</v>
      </c>
      <c r="M2093" s="26">
        <v>46245</v>
      </c>
      <c r="N2093" s="27">
        <v>46245.354166666664</v>
      </c>
      <c r="O2093" s="27">
        <v>46245.5</v>
      </c>
      <c r="P2093" s="24" t="s">
        <v>3537</v>
      </c>
      <c r="Q2093" s="24" t="s">
        <v>3538</v>
      </c>
      <c r="R2093" s="24" t="s">
        <v>3461</v>
      </c>
      <c r="T2093" s="24" t="s">
        <v>79</v>
      </c>
      <c r="U2093" s="24" t="s">
        <v>191</v>
      </c>
      <c r="V2093" s="27">
        <v>46245.46875</v>
      </c>
      <c r="W2093" s="27">
        <v>46245.488194444442</v>
      </c>
      <c r="Z2093" s="24">
        <v>1</v>
      </c>
      <c r="AA2093" s="24" t="s">
        <v>60</v>
      </c>
      <c r="AB2093" s="24" t="b">
        <v>0</v>
      </c>
      <c r="AC2093" s="61"/>
    </row>
    <row r="2094" spans="2:29" ht="13.7">
      <c r="B2094" s="24" t="s">
        <v>49</v>
      </c>
      <c r="C2094" s="24" t="s">
        <v>77</v>
      </c>
      <c r="D2094" s="24" t="s">
        <v>78</v>
      </c>
      <c r="E2094" s="24">
        <v>210</v>
      </c>
      <c r="F2094" s="26">
        <v>46235</v>
      </c>
      <c r="G2094" s="24" t="s">
        <v>52</v>
      </c>
      <c r="H2094" s="24" t="s">
        <v>53</v>
      </c>
      <c r="I2094" s="24" t="s">
        <v>79</v>
      </c>
      <c r="J2094" s="24" t="s">
        <v>126</v>
      </c>
      <c r="K2094" s="24">
        <v>1</v>
      </c>
      <c r="L2094" s="24" t="s">
        <v>80</v>
      </c>
      <c r="M2094" s="26">
        <v>46245</v>
      </c>
      <c r="N2094" s="27">
        <v>46245.354166666664</v>
      </c>
      <c r="O2094" s="27">
        <v>46245.5</v>
      </c>
      <c r="P2094" s="24" t="s">
        <v>3539</v>
      </c>
      <c r="Q2094" s="24" t="s">
        <v>3540</v>
      </c>
      <c r="R2094" s="24" t="s">
        <v>3454</v>
      </c>
      <c r="S2094" s="24" t="s">
        <v>160</v>
      </c>
      <c r="T2094" s="24" t="s">
        <v>79</v>
      </c>
      <c r="U2094" s="24" t="s">
        <v>191</v>
      </c>
      <c r="V2094" s="27">
        <v>46245.395138888889</v>
      </c>
      <c r="W2094" s="27">
        <v>46245.416666666664</v>
      </c>
      <c r="Z2094" s="24">
        <v>1</v>
      </c>
      <c r="AA2094" s="24" t="s">
        <v>60</v>
      </c>
      <c r="AB2094" s="24" t="b">
        <v>0</v>
      </c>
      <c r="AC2094" s="61"/>
    </row>
    <row r="2095" spans="2:29" ht="13.7">
      <c r="B2095" s="24" t="s">
        <v>49</v>
      </c>
      <c r="C2095" s="24" t="s">
        <v>77</v>
      </c>
      <c r="D2095" s="24" t="s">
        <v>78</v>
      </c>
      <c r="E2095" s="24">
        <v>210</v>
      </c>
      <c r="F2095" s="26">
        <v>46235</v>
      </c>
      <c r="G2095" s="24" t="s">
        <v>52</v>
      </c>
      <c r="H2095" s="24" t="s">
        <v>53</v>
      </c>
      <c r="I2095" s="24" t="s">
        <v>79</v>
      </c>
      <c r="J2095" s="24" t="s">
        <v>126</v>
      </c>
      <c r="K2095" s="24">
        <v>1</v>
      </c>
      <c r="L2095" s="24" t="s">
        <v>80</v>
      </c>
      <c r="M2095" s="26">
        <v>46245</v>
      </c>
      <c r="N2095" s="27">
        <v>46245.354166666664</v>
      </c>
      <c r="O2095" s="27">
        <v>46245.5</v>
      </c>
      <c r="P2095" s="24" t="s">
        <v>3541</v>
      </c>
      <c r="Q2095" s="24" t="s">
        <v>3542</v>
      </c>
      <c r="R2095" s="24" t="s">
        <v>3454</v>
      </c>
      <c r="S2095" s="24" t="s">
        <v>156</v>
      </c>
      <c r="T2095" s="24" t="s">
        <v>79</v>
      </c>
      <c r="U2095" s="24" t="s">
        <v>191</v>
      </c>
      <c r="V2095" s="27">
        <v>46245.355555555558</v>
      </c>
      <c r="W2095" s="27">
        <v>46245.37777777778</v>
      </c>
      <c r="Z2095" s="24">
        <v>1</v>
      </c>
      <c r="AA2095" s="24" t="s">
        <v>60</v>
      </c>
      <c r="AB2095" s="24" t="b">
        <v>0</v>
      </c>
      <c r="AC2095" s="61"/>
    </row>
    <row r="2096" spans="2:29" ht="13.7">
      <c r="B2096" s="24" t="s">
        <v>49</v>
      </c>
      <c r="C2096" s="24" t="s">
        <v>77</v>
      </c>
      <c r="D2096" s="24" t="s">
        <v>78</v>
      </c>
      <c r="E2096" s="24">
        <v>210</v>
      </c>
      <c r="F2096" s="26">
        <v>46235</v>
      </c>
      <c r="G2096" s="24" t="s">
        <v>52</v>
      </c>
      <c r="H2096" s="24" t="s">
        <v>53</v>
      </c>
      <c r="I2096" s="24" t="s">
        <v>79</v>
      </c>
      <c r="J2096" s="24" t="s">
        <v>125</v>
      </c>
      <c r="K2096" s="24">
        <v>1</v>
      </c>
      <c r="L2096" s="24" t="s">
        <v>80</v>
      </c>
      <c r="M2096" s="26">
        <v>46252</v>
      </c>
      <c r="N2096" s="27">
        <v>46252.375</v>
      </c>
      <c r="O2096" s="27">
        <v>46252.520833333336</v>
      </c>
      <c r="V2096" s="27"/>
      <c r="W2096" s="27"/>
      <c r="X2096" s="24">
        <v>4</v>
      </c>
      <c r="Y2096" s="24">
        <v>0</v>
      </c>
      <c r="Z2096" s="24">
        <v>4</v>
      </c>
      <c r="AA2096" s="24" t="s">
        <v>60</v>
      </c>
      <c r="AB2096" s="24" t="b">
        <v>0</v>
      </c>
      <c r="AC2096" s="61">
        <v>0</v>
      </c>
    </row>
    <row r="2097" spans="2:29" ht="13.7">
      <c r="B2097" s="24" t="s">
        <v>49</v>
      </c>
      <c r="C2097" s="24" t="s">
        <v>77</v>
      </c>
      <c r="D2097" s="24" t="s">
        <v>78</v>
      </c>
      <c r="E2097" s="24">
        <v>210</v>
      </c>
      <c r="F2097" s="26">
        <v>46235</v>
      </c>
      <c r="G2097" s="24" t="s">
        <v>52</v>
      </c>
      <c r="H2097" s="24" t="s">
        <v>53</v>
      </c>
      <c r="I2097" s="24" t="s">
        <v>79</v>
      </c>
      <c r="J2097" s="24" t="s">
        <v>126</v>
      </c>
      <c r="K2097" s="24">
        <v>1</v>
      </c>
      <c r="L2097" s="24" t="s">
        <v>80</v>
      </c>
      <c r="M2097" s="26">
        <v>46252</v>
      </c>
      <c r="N2097" s="27">
        <v>46252.375</v>
      </c>
      <c r="O2097" s="27">
        <v>46252.520833333336</v>
      </c>
      <c r="P2097" s="24" t="s">
        <v>3543</v>
      </c>
      <c r="Q2097" s="24" t="s">
        <v>3544</v>
      </c>
      <c r="R2097" s="24" t="s">
        <v>3454</v>
      </c>
      <c r="S2097" s="24" t="s">
        <v>160</v>
      </c>
      <c r="T2097" s="24" t="s">
        <v>79</v>
      </c>
      <c r="U2097" s="24" t="s">
        <v>497</v>
      </c>
      <c r="V2097" s="27">
        <v>46252.383333333331</v>
      </c>
      <c r="W2097" s="27">
        <v>46252.40625</v>
      </c>
      <c r="Z2097" s="24">
        <v>1</v>
      </c>
      <c r="AA2097" s="24" t="s">
        <v>60</v>
      </c>
      <c r="AB2097" s="24" t="b">
        <v>0</v>
      </c>
      <c r="AC2097" s="61"/>
    </row>
    <row r="2098" spans="2:29" ht="13.7">
      <c r="B2098" s="24" t="s">
        <v>49</v>
      </c>
      <c r="C2098" s="24" t="s">
        <v>77</v>
      </c>
      <c r="D2098" s="24" t="s">
        <v>78</v>
      </c>
      <c r="E2098" s="24">
        <v>210</v>
      </c>
      <c r="F2098" s="26">
        <v>46235</v>
      </c>
      <c r="G2098" s="24" t="s">
        <v>52</v>
      </c>
      <c r="H2098" s="24" t="s">
        <v>53</v>
      </c>
      <c r="I2098" s="24" t="s">
        <v>79</v>
      </c>
      <c r="J2098" s="24" t="s">
        <v>126</v>
      </c>
      <c r="K2098" s="24">
        <v>1</v>
      </c>
      <c r="L2098" s="24" t="s">
        <v>80</v>
      </c>
      <c r="M2098" s="26">
        <v>46252</v>
      </c>
      <c r="N2098" s="27">
        <v>46252.375</v>
      </c>
      <c r="O2098" s="27">
        <v>46252.520833333336</v>
      </c>
      <c r="P2098" s="24" t="s">
        <v>3545</v>
      </c>
      <c r="Q2098" s="24" t="s">
        <v>3546</v>
      </c>
      <c r="R2098" s="24" t="s">
        <v>3454</v>
      </c>
      <c r="S2098" s="24" t="s">
        <v>152</v>
      </c>
      <c r="T2098" s="24" t="s">
        <v>79</v>
      </c>
      <c r="U2098" s="24" t="s">
        <v>497</v>
      </c>
      <c r="V2098" s="27">
        <v>46252.489583333336</v>
      </c>
      <c r="W2098" s="27">
        <v>46252.513888888891</v>
      </c>
      <c r="Z2098" s="24">
        <v>1</v>
      </c>
      <c r="AA2098" s="24" t="s">
        <v>60</v>
      </c>
      <c r="AB2098" s="24" t="b">
        <v>0</v>
      </c>
      <c r="AC2098" s="61"/>
    </row>
    <row r="2099" spans="2:29" ht="13.7">
      <c r="B2099" s="24" t="s">
        <v>49</v>
      </c>
      <c r="C2099" s="24" t="s">
        <v>77</v>
      </c>
      <c r="D2099" s="24" t="s">
        <v>78</v>
      </c>
      <c r="E2099" s="24">
        <v>210</v>
      </c>
      <c r="F2099" s="26">
        <v>46235</v>
      </c>
      <c r="G2099" s="24" t="s">
        <v>52</v>
      </c>
      <c r="H2099" s="24" t="s">
        <v>53</v>
      </c>
      <c r="I2099" s="24" t="s">
        <v>79</v>
      </c>
      <c r="J2099" s="24" t="s">
        <v>126</v>
      </c>
      <c r="K2099" s="24">
        <v>1</v>
      </c>
      <c r="L2099" s="24" t="s">
        <v>80</v>
      </c>
      <c r="M2099" s="26">
        <v>46252</v>
      </c>
      <c r="N2099" s="27">
        <v>46252.375</v>
      </c>
      <c r="O2099" s="27">
        <v>46252.520833333336</v>
      </c>
      <c r="P2099" s="24" t="s">
        <v>3547</v>
      </c>
      <c r="Q2099" s="24" t="s">
        <v>3548</v>
      </c>
      <c r="R2099" s="24" t="s">
        <v>3472</v>
      </c>
      <c r="T2099" s="24" t="s">
        <v>79</v>
      </c>
      <c r="U2099" s="24" t="s">
        <v>497</v>
      </c>
      <c r="V2099" s="27">
        <v>46252.416666666664</v>
      </c>
      <c r="W2099" s="27">
        <v>46252.4375</v>
      </c>
      <c r="Z2099" s="24">
        <v>1</v>
      </c>
      <c r="AA2099" s="24" t="s">
        <v>60</v>
      </c>
      <c r="AB2099" s="24" t="b">
        <v>0</v>
      </c>
      <c r="AC2099" s="61"/>
    </row>
    <row r="2100" spans="2:29" ht="13.7">
      <c r="B2100" s="24" t="s">
        <v>49</v>
      </c>
      <c r="C2100" s="24" t="s">
        <v>77</v>
      </c>
      <c r="D2100" s="24" t="s">
        <v>78</v>
      </c>
      <c r="E2100" s="24">
        <v>210</v>
      </c>
      <c r="F2100" s="26">
        <v>46235</v>
      </c>
      <c r="G2100" s="24" t="s">
        <v>52</v>
      </c>
      <c r="H2100" s="24" t="s">
        <v>53</v>
      </c>
      <c r="I2100" s="24" t="s">
        <v>79</v>
      </c>
      <c r="J2100" s="24" t="s">
        <v>126</v>
      </c>
      <c r="K2100" s="24">
        <v>1</v>
      </c>
      <c r="L2100" s="24" t="s">
        <v>80</v>
      </c>
      <c r="M2100" s="26">
        <v>46252</v>
      </c>
      <c r="N2100" s="27">
        <v>46252.375</v>
      </c>
      <c r="O2100" s="27">
        <v>46252.520833333336</v>
      </c>
      <c r="P2100" s="24" t="s">
        <v>3549</v>
      </c>
      <c r="Q2100" s="24" t="s">
        <v>3550</v>
      </c>
      <c r="R2100" s="24" t="s">
        <v>3461</v>
      </c>
      <c r="T2100" s="24" t="s">
        <v>79</v>
      </c>
      <c r="U2100" s="24" t="s">
        <v>497</v>
      </c>
      <c r="V2100" s="27">
        <v>46252.452777777777</v>
      </c>
      <c r="W2100" s="27">
        <v>46252.466666666667</v>
      </c>
      <c r="Z2100" s="24">
        <v>1</v>
      </c>
      <c r="AA2100" s="24" t="s">
        <v>60</v>
      </c>
      <c r="AB2100" s="24" t="b">
        <v>0</v>
      </c>
      <c r="AC2100" s="61"/>
    </row>
    <row r="2101" spans="2:29" ht="13.7">
      <c r="B2101" s="24" t="s">
        <v>49</v>
      </c>
      <c r="C2101" s="24" t="s">
        <v>77</v>
      </c>
      <c r="D2101" s="24" t="s">
        <v>78</v>
      </c>
      <c r="E2101" s="24">
        <v>210</v>
      </c>
      <c r="F2101" s="26">
        <v>46235</v>
      </c>
      <c r="G2101" s="24" t="s">
        <v>52</v>
      </c>
      <c r="H2101" s="24" t="s">
        <v>53</v>
      </c>
      <c r="I2101" s="24" t="s">
        <v>79</v>
      </c>
      <c r="J2101" s="24" t="s">
        <v>125</v>
      </c>
      <c r="K2101" s="24">
        <v>1</v>
      </c>
      <c r="L2101" s="24" t="s">
        <v>80</v>
      </c>
      <c r="M2101" s="26">
        <v>46263</v>
      </c>
      <c r="N2101" s="27">
        <v>46263.354166666664</v>
      </c>
      <c r="O2101" s="27">
        <v>46263.5</v>
      </c>
      <c r="V2101" s="27"/>
      <c r="W2101" s="27"/>
      <c r="X2101" s="24">
        <v>4</v>
      </c>
      <c r="Y2101" s="24">
        <v>0</v>
      </c>
      <c r="Z2101" s="24">
        <v>4</v>
      </c>
      <c r="AA2101" s="24" t="s">
        <v>60</v>
      </c>
      <c r="AB2101" s="24" t="b">
        <v>0</v>
      </c>
      <c r="AC2101" s="61">
        <v>0</v>
      </c>
    </row>
    <row r="2102" spans="2:29" ht="13.7">
      <c r="B2102" s="24" t="s">
        <v>49</v>
      </c>
      <c r="C2102" s="24" t="s">
        <v>77</v>
      </c>
      <c r="D2102" s="24" t="s">
        <v>78</v>
      </c>
      <c r="E2102" s="24">
        <v>210</v>
      </c>
      <c r="F2102" s="26">
        <v>46235</v>
      </c>
      <c r="G2102" s="24" t="s">
        <v>52</v>
      </c>
      <c r="H2102" s="24" t="s">
        <v>53</v>
      </c>
      <c r="I2102" s="24" t="s">
        <v>79</v>
      </c>
      <c r="J2102" s="24" t="s">
        <v>126</v>
      </c>
      <c r="K2102" s="24">
        <v>1</v>
      </c>
      <c r="L2102" s="24" t="s">
        <v>80</v>
      </c>
      <c r="M2102" s="26">
        <v>46263</v>
      </c>
      <c r="N2102" s="27">
        <v>46263.354166666664</v>
      </c>
      <c r="O2102" s="27">
        <v>46263.5</v>
      </c>
      <c r="P2102" s="24" t="s">
        <v>3551</v>
      </c>
      <c r="Q2102" s="24" t="s">
        <v>3552</v>
      </c>
      <c r="R2102" s="24" t="s">
        <v>3454</v>
      </c>
      <c r="S2102" s="24" t="s">
        <v>213</v>
      </c>
      <c r="T2102" s="24" t="s">
        <v>79</v>
      </c>
      <c r="U2102" s="24" t="s">
        <v>341</v>
      </c>
      <c r="V2102" s="27">
        <v>46263.434027777781</v>
      </c>
      <c r="W2102" s="27">
        <v>46263.445138888892</v>
      </c>
      <c r="Z2102" s="24">
        <v>1</v>
      </c>
      <c r="AA2102" s="24" t="s">
        <v>60</v>
      </c>
      <c r="AB2102" s="24" t="b">
        <v>0</v>
      </c>
      <c r="AC2102" s="61"/>
    </row>
    <row r="2103" spans="2:29" ht="13.7">
      <c r="B2103" s="24" t="s">
        <v>49</v>
      </c>
      <c r="C2103" s="24" t="s">
        <v>77</v>
      </c>
      <c r="D2103" s="24" t="s">
        <v>78</v>
      </c>
      <c r="E2103" s="24">
        <v>210</v>
      </c>
      <c r="F2103" s="26">
        <v>46235</v>
      </c>
      <c r="G2103" s="24" t="s">
        <v>52</v>
      </c>
      <c r="H2103" s="24" t="s">
        <v>53</v>
      </c>
      <c r="I2103" s="24" t="s">
        <v>79</v>
      </c>
      <c r="J2103" s="24" t="s">
        <v>126</v>
      </c>
      <c r="K2103" s="24">
        <v>1</v>
      </c>
      <c r="L2103" s="24" t="s">
        <v>80</v>
      </c>
      <c r="M2103" s="26">
        <v>46263</v>
      </c>
      <c r="N2103" s="27">
        <v>46263.354166666664</v>
      </c>
      <c r="O2103" s="27">
        <v>46263.5</v>
      </c>
      <c r="P2103" s="24" t="s">
        <v>3553</v>
      </c>
      <c r="Q2103" s="24" t="s">
        <v>3554</v>
      </c>
      <c r="R2103" s="24" t="s">
        <v>3454</v>
      </c>
      <c r="S2103" s="24" t="s">
        <v>198</v>
      </c>
      <c r="T2103" s="24" t="s">
        <v>79</v>
      </c>
      <c r="U2103" s="24" t="s">
        <v>341</v>
      </c>
      <c r="V2103" s="27">
        <v>46263.361111111109</v>
      </c>
      <c r="W2103" s="27">
        <v>46263.381249999999</v>
      </c>
      <c r="Z2103" s="24">
        <v>1</v>
      </c>
      <c r="AA2103" s="24" t="s">
        <v>60</v>
      </c>
      <c r="AB2103" s="24" t="b">
        <v>0</v>
      </c>
      <c r="AC2103" s="61"/>
    </row>
    <row r="2104" spans="2:29" ht="13.7">
      <c r="B2104" s="24" t="s">
        <v>49</v>
      </c>
      <c r="C2104" s="24" t="s">
        <v>77</v>
      </c>
      <c r="D2104" s="24" t="s">
        <v>78</v>
      </c>
      <c r="E2104" s="24">
        <v>210</v>
      </c>
      <c r="F2104" s="26">
        <v>46235</v>
      </c>
      <c r="G2104" s="24" t="s">
        <v>52</v>
      </c>
      <c r="H2104" s="24" t="s">
        <v>53</v>
      </c>
      <c r="I2104" s="24" t="s">
        <v>79</v>
      </c>
      <c r="J2104" s="24" t="s">
        <v>126</v>
      </c>
      <c r="K2104" s="24">
        <v>1</v>
      </c>
      <c r="L2104" s="24" t="s">
        <v>80</v>
      </c>
      <c r="M2104" s="26">
        <v>46263</v>
      </c>
      <c r="N2104" s="27">
        <v>46263.354166666664</v>
      </c>
      <c r="O2104" s="27">
        <v>46263.5</v>
      </c>
      <c r="P2104" s="24" t="s">
        <v>3555</v>
      </c>
      <c r="Q2104" s="24" t="s">
        <v>3556</v>
      </c>
      <c r="R2104" s="24" t="s">
        <v>3454</v>
      </c>
      <c r="T2104" s="24" t="s">
        <v>79</v>
      </c>
      <c r="U2104" s="24" t="s">
        <v>341</v>
      </c>
      <c r="V2104" s="27">
        <v>46263.39166666667</v>
      </c>
      <c r="W2104" s="27">
        <v>46263.409722222219</v>
      </c>
      <c r="Z2104" s="24">
        <v>1</v>
      </c>
      <c r="AA2104" s="24" t="s">
        <v>60</v>
      </c>
      <c r="AB2104" s="24" t="b">
        <v>0</v>
      </c>
      <c r="AC2104" s="61"/>
    </row>
    <row r="2105" spans="2:29" ht="13.7">
      <c r="B2105" s="24" t="s">
        <v>49</v>
      </c>
      <c r="C2105" s="24" t="s">
        <v>77</v>
      </c>
      <c r="D2105" s="24" t="s">
        <v>78</v>
      </c>
      <c r="E2105" s="24">
        <v>210</v>
      </c>
      <c r="F2105" s="26">
        <v>46235</v>
      </c>
      <c r="G2105" s="24" t="s">
        <v>52</v>
      </c>
      <c r="H2105" s="24" t="s">
        <v>53</v>
      </c>
      <c r="I2105" s="24" t="s">
        <v>79</v>
      </c>
      <c r="J2105" s="24" t="s">
        <v>126</v>
      </c>
      <c r="K2105" s="24">
        <v>1</v>
      </c>
      <c r="L2105" s="24" t="s">
        <v>80</v>
      </c>
      <c r="M2105" s="26">
        <v>46263</v>
      </c>
      <c r="N2105" s="27">
        <v>46263.354166666664</v>
      </c>
      <c r="O2105" s="27">
        <v>46263.5</v>
      </c>
      <c r="P2105" s="24" t="s">
        <v>3557</v>
      </c>
      <c r="Q2105" s="24" t="s">
        <v>3558</v>
      </c>
      <c r="R2105" s="24" t="s">
        <v>3472</v>
      </c>
      <c r="T2105" s="24" t="s">
        <v>79</v>
      </c>
      <c r="U2105" s="24" t="s">
        <v>341</v>
      </c>
      <c r="V2105" s="27">
        <v>46263.470833333333</v>
      </c>
      <c r="W2105" s="27">
        <v>46263.495138888888</v>
      </c>
      <c r="Z2105" s="24">
        <v>1</v>
      </c>
      <c r="AA2105" s="24" t="s">
        <v>60</v>
      </c>
      <c r="AB2105" s="24" t="b">
        <v>0</v>
      </c>
      <c r="AC2105" s="61"/>
    </row>
    <row r="2106" spans="2:29" ht="13.7">
      <c r="B2106" s="24" t="s">
        <v>49</v>
      </c>
      <c r="C2106" s="24" t="s">
        <v>77</v>
      </c>
      <c r="D2106" s="24" t="s">
        <v>78</v>
      </c>
      <c r="E2106" s="24">
        <v>240</v>
      </c>
      <c r="F2106" s="26">
        <v>46174</v>
      </c>
      <c r="G2106" s="24" t="s">
        <v>52</v>
      </c>
      <c r="H2106" s="24" t="s">
        <v>53</v>
      </c>
      <c r="I2106" s="24" t="s">
        <v>79</v>
      </c>
      <c r="J2106" s="24" t="s">
        <v>125</v>
      </c>
      <c r="K2106" s="24">
        <v>1</v>
      </c>
      <c r="L2106" s="24" t="s">
        <v>80</v>
      </c>
      <c r="M2106" s="26">
        <v>46177</v>
      </c>
      <c r="N2106" s="27">
        <v>46177.541666666664</v>
      </c>
      <c r="O2106" s="27">
        <v>46177.708333333336</v>
      </c>
      <c r="V2106" s="27"/>
      <c r="W2106" s="27"/>
      <c r="X2106" s="24">
        <v>4</v>
      </c>
      <c r="Y2106" s="24">
        <v>0</v>
      </c>
      <c r="Z2106" s="24">
        <v>4</v>
      </c>
      <c r="AA2106" s="24" t="s">
        <v>56</v>
      </c>
      <c r="AB2106" s="24" t="b">
        <v>0</v>
      </c>
      <c r="AC2106" s="61">
        <v>0</v>
      </c>
    </row>
    <row r="2107" spans="2:29" ht="13.7">
      <c r="B2107" s="24" t="s">
        <v>49</v>
      </c>
      <c r="C2107" s="24" t="s">
        <v>77</v>
      </c>
      <c r="D2107" s="24" t="s">
        <v>78</v>
      </c>
      <c r="E2107" s="24">
        <v>240</v>
      </c>
      <c r="F2107" s="26">
        <v>46174</v>
      </c>
      <c r="G2107" s="24" t="s">
        <v>52</v>
      </c>
      <c r="H2107" s="24" t="s">
        <v>53</v>
      </c>
      <c r="I2107" s="24" t="s">
        <v>79</v>
      </c>
      <c r="J2107" s="24" t="s">
        <v>126</v>
      </c>
      <c r="K2107" s="24">
        <v>1</v>
      </c>
      <c r="L2107" s="24" t="s">
        <v>80</v>
      </c>
      <c r="M2107" s="26">
        <v>46177</v>
      </c>
      <c r="N2107" s="27">
        <v>46177.541666666664</v>
      </c>
      <c r="O2107" s="27">
        <v>46177.708333333336</v>
      </c>
      <c r="P2107" s="24" t="s">
        <v>3559</v>
      </c>
      <c r="Q2107" s="24" t="s">
        <v>3560</v>
      </c>
      <c r="R2107" s="24" t="s">
        <v>3461</v>
      </c>
      <c r="T2107" s="24" t="s">
        <v>79</v>
      </c>
      <c r="U2107" s="24" t="s">
        <v>480</v>
      </c>
      <c r="V2107" s="27">
        <v>46177.54791666667</v>
      </c>
      <c r="W2107" s="27">
        <v>46177.574305555558</v>
      </c>
      <c r="Z2107" s="24">
        <v>1</v>
      </c>
      <c r="AA2107" s="24" t="s">
        <v>56</v>
      </c>
      <c r="AB2107" s="24" t="b">
        <v>0</v>
      </c>
      <c r="AC2107" s="61"/>
    </row>
    <row r="2108" spans="2:29" ht="13.7">
      <c r="B2108" s="24" t="s">
        <v>49</v>
      </c>
      <c r="C2108" s="24" t="s">
        <v>77</v>
      </c>
      <c r="D2108" s="24" t="s">
        <v>78</v>
      </c>
      <c r="E2108" s="24">
        <v>240</v>
      </c>
      <c r="F2108" s="26">
        <v>46174</v>
      </c>
      <c r="G2108" s="24" t="s">
        <v>52</v>
      </c>
      <c r="H2108" s="24" t="s">
        <v>53</v>
      </c>
      <c r="I2108" s="24" t="s">
        <v>79</v>
      </c>
      <c r="J2108" s="24" t="s">
        <v>126</v>
      </c>
      <c r="K2108" s="24">
        <v>1</v>
      </c>
      <c r="L2108" s="24" t="s">
        <v>80</v>
      </c>
      <c r="M2108" s="26">
        <v>46177</v>
      </c>
      <c r="N2108" s="27">
        <v>46177.541666666664</v>
      </c>
      <c r="O2108" s="27">
        <v>46177.708333333336</v>
      </c>
      <c r="P2108" s="24" t="s">
        <v>3561</v>
      </c>
      <c r="Q2108" s="24" t="s">
        <v>3562</v>
      </c>
      <c r="R2108" s="24" t="s">
        <v>3454</v>
      </c>
      <c r="T2108" s="24" t="s">
        <v>79</v>
      </c>
      <c r="U2108" s="24" t="s">
        <v>480</v>
      </c>
      <c r="V2108" s="27">
        <v>46177.675000000003</v>
      </c>
      <c r="W2108" s="27">
        <v>46177.701388888891</v>
      </c>
      <c r="Z2108" s="24">
        <v>1</v>
      </c>
      <c r="AA2108" s="24" t="s">
        <v>56</v>
      </c>
      <c r="AB2108" s="24" t="b">
        <v>0</v>
      </c>
      <c r="AC2108" s="61"/>
    </row>
    <row r="2109" spans="2:29" ht="13.7">
      <c r="B2109" s="24" t="s">
        <v>49</v>
      </c>
      <c r="C2109" s="24" t="s">
        <v>77</v>
      </c>
      <c r="D2109" s="24" t="s">
        <v>78</v>
      </c>
      <c r="E2109" s="24">
        <v>240</v>
      </c>
      <c r="F2109" s="26">
        <v>46174</v>
      </c>
      <c r="G2109" s="24" t="s">
        <v>52</v>
      </c>
      <c r="H2109" s="24" t="s">
        <v>53</v>
      </c>
      <c r="I2109" s="24" t="s">
        <v>79</v>
      </c>
      <c r="J2109" s="24" t="s">
        <v>126</v>
      </c>
      <c r="K2109" s="24">
        <v>1</v>
      </c>
      <c r="L2109" s="24" t="s">
        <v>80</v>
      </c>
      <c r="M2109" s="26">
        <v>46177</v>
      </c>
      <c r="N2109" s="27">
        <v>46177.541666666664</v>
      </c>
      <c r="O2109" s="27">
        <v>46177.708333333336</v>
      </c>
      <c r="P2109" s="24" t="s">
        <v>3563</v>
      </c>
      <c r="Q2109" s="24" t="s">
        <v>3564</v>
      </c>
      <c r="R2109" s="24" t="s">
        <v>3454</v>
      </c>
      <c r="S2109" s="24" t="s">
        <v>213</v>
      </c>
      <c r="T2109" s="24" t="s">
        <v>79</v>
      </c>
      <c r="U2109" s="24" t="s">
        <v>480</v>
      </c>
      <c r="V2109" s="27">
        <v>46177.587500000001</v>
      </c>
      <c r="W2109" s="27">
        <v>46177.61041666667</v>
      </c>
      <c r="Z2109" s="24">
        <v>1</v>
      </c>
      <c r="AA2109" s="24" t="s">
        <v>56</v>
      </c>
      <c r="AB2109" s="24" t="b">
        <v>0</v>
      </c>
      <c r="AC2109" s="61"/>
    </row>
    <row r="2110" spans="2:29" ht="13.7">
      <c r="B2110" s="24" t="s">
        <v>49</v>
      </c>
      <c r="C2110" s="24" t="s">
        <v>77</v>
      </c>
      <c r="D2110" s="24" t="s">
        <v>78</v>
      </c>
      <c r="E2110" s="24">
        <v>240</v>
      </c>
      <c r="F2110" s="26">
        <v>46174</v>
      </c>
      <c r="G2110" s="24" t="s">
        <v>52</v>
      </c>
      <c r="H2110" s="24" t="s">
        <v>53</v>
      </c>
      <c r="I2110" s="24" t="s">
        <v>79</v>
      </c>
      <c r="J2110" s="24" t="s">
        <v>126</v>
      </c>
      <c r="K2110" s="24">
        <v>1</v>
      </c>
      <c r="L2110" s="24" t="s">
        <v>80</v>
      </c>
      <c r="M2110" s="26">
        <v>46177</v>
      </c>
      <c r="N2110" s="27">
        <v>46177.541666666664</v>
      </c>
      <c r="O2110" s="27">
        <v>46177.708333333336</v>
      </c>
      <c r="P2110" s="24" t="s">
        <v>3565</v>
      </c>
      <c r="Q2110" s="24" t="s">
        <v>3566</v>
      </c>
      <c r="R2110" s="24" t="s">
        <v>3461</v>
      </c>
      <c r="T2110" s="24" t="s">
        <v>79</v>
      </c>
      <c r="U2110" s="24" t="s">
        <v>480</v>
      </c>
      <c r="V2110" s="27">
        <v>46177.629861111112</v>
      </c>
      <c r="W2110" s="27">
        <v>46177.652777777781</v>
      </c>
      <c r="Z2110" s="24">
        <v>1</v>
      </c>
      <c r="AA2110" s="24" t="s">
        <v>56</v>
      </c>
      <c r="AB2110" s="24" t="b">
        <v>0</v>
      </c>
      <c r="AC2110" s="61"/>
    </row>
    <row r="2111" spans="2:29" ht="13.7">
      <c r="B2111" s="24" t="s">
        <v>49</v>
      </c>
      <c r="C2111" s="24" t="s">
        <v>77</v>
      </c>
      <c r="D2111" s="24" t="s">
        <v>78</v>
      </c>
      <c r="E2111" s="24">
        <v>240</v>
      </c>
      <c r="F2111" s="26">
        <v>46174</v>
      </c>
      <c r="G2111" s="24" t="s">
        <v>52</v>
      </c>
      <c r="H2111" s="24" t="s">
        <v>53</v>
      </c>
      <c r="I2111" s="24" t="s">
        <v>79</v>
      </c>
      <c r="J2111" s="24" t="s">
        <v>125</v>
      </c>
      <c r="K2111" s="24">
        <v>1</v>
      </c>
      <c r="L2111" s="24" t="s">
        <v>80</v>
      </c>
      <c r="M2111" s="26">
        <v>46179</v>
      </c>
      <c r="N2111" s="27">
        <v>46179.354166666664</v>
      </c>
      <c r="O2111" s="27">
        <v>46179.520833333336</v>
      </c>
      <c r="V2111" s="27"/>
      <c r="W2111" s="27"/>
      <c r="X2111" s="24">
        <v>4</v>
      </c>
      <c r="Y2111" s="24">
        <v>0</v>
      </c>
      <c r="Z2111" s="24">
        <v>4</v>
      </c>
      <c r="AA2111" s="24" t="s">
        <v>56</v>
      </c>
      <c r="AB2111" s="24" t="b">
        <v>0</v>
      </c>
      <c r="AC2111" s="61">
        <v>0</v>
      </c>
    </row>
    <row r="2112" spans="2:29" ht="13.7">
      <c r="B2112" s="24" t="s">
        <v>49</v>
      </c>
      <c r="C2112" s="24" t="s">
        <v>77</v>
      </c>
      <c r="D2112" s="24" t="s">
        <v>78</v>
      </c>
      <c r="E2112" s="24">
        <v>240</v>
      </c>
      <c r="F2112" s="26">
        <v>46174</v>
      </c>
      <c r="G2112" s="24" t="s">
        <v>52</v>
      </c>
      <c r="H2112" s="24" t="s">
        <v>53</v>
      </c>
      <c r="I2112" s="24" t="s">
        <v>79</v>
      </c>
      <c r="J2112" s="24" t="s">
        <v>126</v>
      </c>
      <c r="K2112" s="24">
        <v>1</v>
      </c>
      <c r="L2112" s="24" t="s">
        <v>80</v>
      </c>
      <c r="M2112" s="26">
        <v>46179</v>
      </c>
      <c r="N2112" s="27">
        <v>46179.354166666664</v>
      </c>
      <c r="O2112" s="27">
        <v>46179.520833333336</v>
      </c>
      <c r="P2112" s="24" t="s">
        <v>3567</v>
      </c>
      <c r="Q2112" s="24" t="s">
        <v>3568</v>
      </c>
      <c r="R2112" s="24" t="s">
        <v>3454</v>
      </c>
      <c r="T2112" s="24" t="s">
        <v>79</v>
      </c>
      <c r="U2112" s="24" t="s">
        <v>202</v>
      </c>
      <c r="V2112" s="27">
        <v>46179.355555555558</v>
      </c>
      <c r="W2112" s="27">
        <v>46179.37777777778</v>
      </c>
      <c r="Z2112" s="24">
        <v>1</v>
      </c>
      <c r="AA2112" s="24" t="s">
        <v>56</v>
      </c>
      <c r="AB2112" s="24" t="b">
        <v>0</v>
      </c>
      <c r="AC2112" s="61"/>
    </row>
    <row r="2113" spans="2:29" ht="13.7">
      <c r="B2113" s="24" t="s">
        <v>49</v>
      </c>
      <c r="C2113" s="24" t="s">
        <v>77</v>
      </c>
      <c r="D2113" s="24" t="s">
        <v>78</v>
      </c>
      <c r="E2113" s="24">
        <v>240</v>
      </c>
      <c r="F2113" s="26">
        <v>46174</v>
      </c>
      <c r="G2113" s="24" t="s">
        <v>52</v>
      </c>
      <c r="H2113" s="24" t="s">
        <v>53</v>
      </c>
      <c r="I2113" s="24" t="s">
        <v>79</v>
      </c>
      <c r="J2113" s="24" t="s">
        <v>126</v>
      </c>
      <c r="K2113" s="24">
        <v>1</v>
      </c>
      <c r="L2113" s="24" t="s">
        <v>80</v>
      </c>
      <c r="M2113" s="26">
        <v>46179</v>
      </c>
      <c r="N2113" s="27">
        <v>46179.354166666664</v>
      </c>
      <c r="O2113" s="27">
        <v>46179.520833333336</v>
      </c>
      <c r="P2113" s="24" t="s">
        <v>3569</v>
      </c>
      <c r="Q2113" s="24" t="s">
        <v>3570</v>
      </c>
      <c r="R2113" s="24" t="s">
        <v>3461</v>
      </c>
      <c r="S2113" s="24" t="s">
        <v>198</v>
      </c>
      <c r="T2113" s="24" t="s">
        <v>79</v>
      </c>
      <c r="U2113" s="24" t="s">
        <v>202</v>
      </c>
      <c r="V2113" s="27">
        <v>46179.44027777778</v>
      </c>
      <c r="W2113" s="27">
        <v>46179.468055555553</v>
      </c>
      <c r="Z2113" s="24">
        <v>1</v>
      </c>
      <c r="AA2113" s="24" t="s">
        <v>56</v>
      </c>
      <c r="AB2113" s="24" t="b">
        <v>0</v>
      </c>
      <c r="AC2113" s="61"/>
    </row>
    <row r="2114" spans="2:29" ht="13.7">
      <c r="B2114" s="24" t="s">
        <v>49</v>
      </c>
      <c r="C2114" s="24" t="s">
        <v>77</v>
      </c>
      <c r="D2114" s="24" t="s">
        <v>78</v>
      </c>
      <c r="E2114" s="24">
        <v>240</v>
      </c>
      <c r="F2114" s="26">
        <v>46174</v>
      </c>
      <c r="G2114" s="24" t="s">
        <v>52</v>
      </c>
      <c r="H2114" s="24" t="s">
        <v>53</v>
      </c>
      <c r="I2114" s="24" t="s">
        <v>79</v>
      </c>
      <c r="J2114" s="24" t="s">
        <v>126</v>
      </c>
      <c r="K2114" s="24">
        <v>1</v>
      </c>
      <c r="L2114" s="24" t="s">
        <v>80</v>
      </c>
      <c r="M2114" s="26">
        <v>46179</v>
      </c>
      <c r="N2114" s="27">
        <v>46179.354166666664</v>
      </c>
      <c r="O2114" s="27">
        <v>46179.520833333336</v>
      </c>
      <c r="P2114" s="24" t="s">
        <v>3571</v>
      </c>
      <c r="Q2114" s="24" t="s">
        <v>3572</v>
      </c>
      <c r="R2114" s="24" t="s">
        <v>3461</v>
      </c>
      <c r="T2114" s="24" t="s">
        <v>79</v>
      </c>
      <c r="U2114" s="24" t="s">
        <v>202</v>
      </c>
      <c r="V2114" s="27">
        <v>46179.399305555555</v>
      </c>
      <c r="W2114" s="27">
        <v>46179.416666666664</v>
      </c>
      <c r="Z2114" s="24">
        <v>1</v>
      </c>
      <c r="AA2114" s="24" t="s">
        <v>56</v>
      </c>
      <c r="AB2114" s="24" t="b">
        <v>0</v>
      </c>
      <c r="AC2114" s="61"/>
    </row>
    <row r="2115" spans="2:29" ht="13.7">
      <c r="B2115" s="24" t="s">
        <v>49</v>
      </c>
      <c r="C2115" s="24" t="s">
        <v>77</v>
      </c>
      <c r="D2115" s="24" t="s">
        <v>78</v>
      </c>
      <c r="E2115" s="24">
        <v>240</v>
      </c>
      <c r="F2115" s="26">
        <v>46174</v>
      </c>
      <c r="G2115" s="24" t="s">
        <v>52</v>
      </c>
      <c r="H2115" s="24" t="s">
        <v>53</v>
      </c>
      <c r="I2115" s="24" t="s">
        <v>79</v>
      </c>
      <c r="J2115" s="24" t="s">
        <v>126</v>
      </c>
      <c r="K2115" s="24">
        <v>1</v>
      </c>
      <c r="L2115" s="24" t="s">
        <v>80</v>
      </c>
      <c r="M2115" s="26">
        <v>46179</v>
      </c>
      <c r="N2115" s="27">
        <v>46179.354166666664</v>
      </c>
      <c r="O2115" s="27">
        <v>46179.520833333336</v>
      </c>
      <c r="P2115" s="24" t="s">
        <v>3573</v>
      </c>
      <c r="Q2115" s="24" t="s">
        <v>3574</v>
      </c>
      <c r="R2115" s="24" t="s">
        <v>3472</v>
      </c>
      <c r="T2115" s="24" t="s">
        <v>79</v>
      </c>
      <c r="U2115" s="24" t="s">
        <v>202</v>
      </c>
      <c r="V2115" s="27">
        <v>46179.482638888891</v>
      </c>
      <c r="W2115" s="27">
        <v>46179.500694444447</v>
      </c>
      <c r="Z2115" s="24">
        <v>1</v>
      </c>
      <c r="AA2115" s="24" t="s">
        <v>56</v>
      </c>
      <c r="AB2115" s="24" t="b">
        <v>0</v>
      </c>
      <c r="AC2115" s="61"/>
    </row>
    <row r="2116" spans="2:29" ht="13.7">
      <c r="B2116" s="24" t="s">
        <v>49</v>
      </c>
      <c r="C2116" s="24" t="s">
        <v>77</v>
      </c>
      <c r="D2116" s="24" t="s">
        <v>78</v>
      </c>
      <c r="E2116" s="24">
        <v>240</v>
      </c>
      <c r="F2116" s="26">
        <v>46174</v>
      </c>
      <c r="G2116" s="24" t="s">
        <v>52</v>
      </c>
      <c r="H2116" s="24" t="s">
        <v>53</v>
      </c>
      <c r="I2116" s="24" t="s">
        <v>79</v>
      </c>
      <c r="J2116" s="24" t="s">
        <v>125</v>
      </c>
      <c r="K2116" s="24">
        <v>1</v>
      </c>
      <c r="L2116" s="24" t="s">
        <v>80</v>
      </c>
      <c r="M2116" s="26">
        <v>46193</v>
      </c>
      <c r="N2116" s="27">
        <v>46193.333333333336</v>
      </c>
      <c r="O2116" s="27">
        <v>46193.5</v>
      </c>
      <c r="V2116" s="27"/>
      <c r="W2116" s="27"/>
      <c r="X2116" s="24">
        <v>4</v>
      </c>
      <c r="Y2116" s="24">
        <v>0</v>
      </c>
      <c r="Z2116" s="24">
        <v>4</v>
      </c>
      <c r="AA2116" s="24" t="s">
        <v>56</v>
      </c>
      <c r="AB2116" s="24" t="b">
        <v>0</v>
      </c>
      <c r="AC2116" s="61">
        <v>0</v>
      </c>
    </row>
    <row r="2117" spans="2:29" ht="13.7">
      <c r="B2117" s="24" t="s">
        <v>49</v>
      </c>
      <c r="C2117" s="24" t="s">
        <v>77</v>
      </c>
      <c r="D2117" s="24" t="s">
        <v>78</v>
      </c>
      <c r="E2117" s="24">
        <v>240</v>
      </c>
      <c r="F2117" s="26">
        <v>46174</v>
      </c>
      <c r="G2117" s="24" t="s">
        <v>52</v>
      </c>
      <c r="H2117" s="24" t="s">
        <v>53</v>
      </c>
      <c r="I2117" s="24" t="s">
        <v>79</v>
      </c>
      <c r="J2117" s="24" t="s">
        <v>126</v>
      </c>
      <c r="K2117" s="24">
        <v>1</v>
      </c>
      <c r="L2117" s="24" t="s">
        <v>80</v>
      </c>
      <c r="M2117" s="26">
        <v>46193</v>
      </c>
      <c r="N2117" s="27">
        <v>46193.333333333336</v>
      </c>
      <c r="O2117" s="27">
        <v>46193.5</v>
      </c>
      <c r="P2117" s="24" t="s">
        <v>3575</v>
      </c>
      <c r="Q2117" s="24" t="s">
        <v>3576</v>
      </c>
      <c r="R2117" s="24" t="s">
        <v>3472</v>
      </c>
      <c r="T2117" s="24" t="s">
        <v>79</v>
      </c>
      <c r="U2117" s="24" t="s">
        <v>497</v>
      </c>
      <c r="V2117" s="27">
        <v>46193.466666666667</v>
      </c>
      <c r="W2117" s="27">
        <v>46193.492361111108</v>
      </c>
      <c r="Z2117" s="24">
        <v>1</v>
      </c>
      <c r="AA2117" s="24" t="s">
        <v>56</v>
      </c>
      <c r="AB2117" s="24" t="b">
        <v>0</v>
      </c>
      <c r="AC2117" s="61"/>
    </row>
    <row r="2118" spans="2:29" ht="13.7">
      <c r="B2118" s="24" t="s">
        <v>49</v>
      </c>
      <c r="C2118" s="24" t="s">
        <v>77</v>
      </c>
      <c r="D2118" s="24" t="s">
        <v>78</v>
      </c>
      <c r="E2118" s="24">
        <v>240</v>
      </c>
      <c r="F2118" s="26">
        <v>46174</v>
      </c>
      <c r="G2118" s="24" t="s">
        <v>52</v>
      </c>
      <c r="H2118" s="24" t="s">
        <v>53</v>
      </c>
      <c r="I2118" s="24" t="s">
        <v>79</v>
      </c>
      <c r="J2118" s="24" t="s">
        <v>126</v>
      </c>
      <c r="K2118" s="24">
        <v>1</v>
      </c>
      <c r="L2118" s="24" t="s">
        <v>80</v>
      </c>
      <c r="M2118" s="26">
        <v>46193</v>
      </c>
      <c r="N2118" s="27">
        <v>46193.333333333336</v>
      </c>
      <c r="O2118" s="27">
        <v>46193.5</v>
      </c>
      <c r="P2118" s="24" t="s">
        <v>3577</v>
      </c>
      <c r="Q2118" s="24" t="s">
        <v>3578</v>
      </c>
      <c r="R2118" s="24" t="s">
        <v>3461</v>
      </c>
      <c r="S2118" s="24" t="s">
        <v>160</v>
      </c>
      <c r="T2118" s="24" t="s">
        <v>79</v>
      </c>
      <c r="U2118" s="24" t="s">
        <v>497</v>
      </c>
      <c r="V2118" s="27">
        <v>46193.42291666667</v>
      </c>
      <c r="W2118" s="27">
        <v>46193.447916666664</v>
      </c>
      <c r="Z2118" s="24">
        <v>1</v>
      </c>
      <c r="AA2118" s="24" t="s">
        <v>56</v>
      </c>
      <c r="AB2118" s="24" t="b">
        <v>0</v>
      </c>
      <c r="AC2118" s="61"/>
    </row>
    <row r="2119" spans="2:29" ht="13.7">
      <c r="B2119" s="24" t="s">
        <v>49</v>
      </c>
      <c r="C2119" s="24" t="s">
        <v>77</v>
      </c>
      <c r="D2119" s="24" t="s">
        <v>78</v>
      </c>
      <c r="E2119" s="24">
        <v>240</v>
      </c>
      <c r="F2119" s="26">
        <v>46174</v>
      </c>
      <c r="G2119" s="24" t="s">
        <v>52</v>
      </c>
      <c r="H2119" s="24" t="s">
        <v>53</v>
      </c>
      <c r="I2119" s="24" t="s">
        <v>79</v>
      </c>
      <c r="J2119" s="24" t="s">
        <v>126</v>
      </c>
      <c r="K2119" s="24">
        <v>1</v>
      </c>
      <c r="L2119" s="24" t="s">
        <v>80</v>
      </c>
      <c r="M2119" s="26">
        <v>46193</v>
      </c>
      <c r="N2119" s="27">
        <v>46193.333333333336</v>
      </c>
      <c r="O2119" s="27">
        <v>46193.5</v>
      </c>
      <c r="P2119" s="24" t="s">
        <v>3579</v>
      </c>
      <c r="Q2119" s="24" t="s">
        <v>3580</v>
      </c>
      <c r="R2119" s="24" t="s">
        <v>3472</v>
      </c>
      <c r="T2119" s="24" t="s">
        <v>79</v>
      </c>
      <c r="U2119" s="24" t="s">
        <v>497</v>
      </c>
      <c r="V2119" s="27">
        <v>46193.378472222219</v>
      </c>
      <c r="W2119" s="27">
        <v>46193.40347222222</v>
      </c>
      <c r="Z2119" s="24">
        <v>1</v>
      </c>
      <c r="AA2119" s="24" t="s">
        <v>56</v>
      </c>
      <c r="AB2119" s="24" t="b">
        <v>0</v>
      </c>
      <c r="AC2119" s="61"/>
    </row>
    <row r="2120" spans="2:29" ht="13.7">
      <c r="B2120" s="24" t="s">
        <v>49</v>
      </c>
      <c r="C2120" s="24" t="s">
        <v>77</v>
      </c>
      <c r="D2120" s="24" t="s">
        <v>78</v>
      </c>
      <c r="E2120" s="24">
        <v>240</v>
      </c>
      <c r="F2120" s="26">
        <v>46174</v>
      </c>
      <c r="G2120" s="24" t="s">
        <v>52</v>
      </c>
      <c r="H2120" s="24" t="s">
        <v>53</v>
      </c>
      <c r="I2120" s="24" t="s">
        <v>79</v>
      </c>
      <c r="J2120" s="24" t="s">
        <v>126</v>
      </c>
      <c r="K2120" s="24">
        <v>1</v>
      </c>
      <c r="L2120" s="24" t="s">
        <v>80</v>
      </c>
      <c r="M2120" s="26">
        <v>46193</v>
      </c>
      <c r="N2120" s="27">
        <v>46193.333333333336</v>
      </c>
      <c r="O2120" s="27">
        <v>46193.5</v>
      </c>
      <c r="P2120" s="24" t="s">
        <v>3581</v>
      </c>
      <c r="Q2120" s="24" t="s">
        <v>3582</v>
      </c>
      <c r="R2120" s="24" t="s">
        <v>3472</v>
      </c>
      <c r="S2120" s="24" t="s">
        <v>213</v>
      </c>
      <c r="T2120" s="24" t="s">
        <v>79</v>
      </c>
      <c r="U2120" s="24" t="s">
        <v>497</v>
      </c>
      <c r="V2120" s="27">
        <v>46193.338194444441</v>
      </c>
      <c r="W2120" s="27">
        <v>46193.354166666664</v>
      </c>
      <c r="Z2120" s="24">
        <v>1</v>
      </c>
      <c r="AA2120" s="24" t="s">
        <v>56</v>
      </c>
      <c r="AB2120" s="24" t="b">
        <v>0</v>
      </c>
      <c r="AC2120" s="61"/>
    </row>
    <row r="2121" spans="2:29" ht="13.7">
      <c r="B2121" s="24" t="s">
        <v>49</v>
      </c>
      <c r="C2121" s="24" t="s">
        <v>77</v>
      </c>
      <c r="D2121" s="24" t="s">
        <v>78</v>
      </c>
      <c r="E2121" s="24">
        <v>240</v>
      </c>
      <c r="F2121" s="26">
        <v>46204</v>
      </c>
      <c r="G2121" s="24" t="s">
        <v>52</v>
      </c>
      <c r="H2121" s="24" t="s">
        <v>53</v>
      </c>
      <c r="I2121" s="24" t="s">
        <v>79</v>
      </c>
      <c r="J2121" s="24" t="s">
        <v>125</v>
      </c>
      <c r="K2121" s="24">
        <v>1</v>
      </c>
      <c r="L2121" s="24" t="s">
        <v>80</v>
      </c>
      <c r="M2121" s="26">
        <v>46232</v>
      </c>
      <c r="N2121" s="27">
        <v>46232.541666666664</v>
      </c>
      <c r="O2121" s="27">
        <v>46232.708333333336</v>
      </c>
      <c r="V2121" s="27"/>
      <c r="W2121" s="27"/>
      <c r="X2121" s="24">
        <v>4</v>
      </c>
      <c r="Y2121" s="24">
        <v>0</v>
      </c>
      <c r="Z2121" s="24">
        <v>4</v>
      </c>
      <c r="AA2121" s="24" t="s">
        <v>58</v>
      </c>
      <c r="AB2121" s="24" t="b">
        <v>0</v>
      </c>
      <c r="AC2121" s="61">
        <v>0</v>
      </c>
    </row>
    <row r="2122" spans="2:29" ht="13.7">
      <c r="B2122" s="24" t="s">
        <v>49</v>
      </c>
      <c r="C2122" s="24" t="s">
        <v>77</v>
      </c>
      <c r="D2122" s="24" t="s">
        <v>78</v>
      </c>
      <c r="E2122" s="24">
        <v>240</v>
      </c>
      <c r="F2122" s="26">
        <v>46204</v>
      </c>
      <c r="G2122" s="24" t="s">
        <v>52</v>
      </c>
      <c r="H2122" s="24" t="s">
        <v>53</v>
      </c>
      <c r="I2122" s="24" t="s">
        <v>79</v>
      </c>
      <c r="J2122" s="24" t="s">
        <v>126</v>
      </c>
      <c r="K2122" s="24">
        <v>1</v>
      </c>
      <c r="L2122" s="24" t="s">
        <v>80</v>
      </c>
      <c r="M2122" s="26">
        <v>46232</v>
      </c>
      <c r="N2122" s="27">
        <v>46232.541666666664</v>
      </c>
      <c r="O2122" s="27">
        <v>46232.708333333336</v>
      </c>
      <c r="P2122" s="24" t="s">
        <v>3583</v>
      </c>
      <c r="Q2122" s="24" t="s">
        <v>3584</v>
      </c>
      <c r="R2122" s="24" t="s">
        <v>3461</v>
      </c>
      <c r="T2122" s="24" t="s">
        <v>79</v>
      </c>
      <c r="U2122" s="24" t="s">
        <v>202</v>
      </c>
      <c r="V2122" s="27">
        <v>46232.587500000001</v>
      </c>
      <c r="W2122" s="27">
        <v>46232.61041666667</v>
      </c>
      <c r="Z2122" s="24">
        <v>1</v>
      </c>
      <c r="AA2122" s="24" t="s">
        <v>58</v>
      </c>
      <c r="AB2122" s="24" t="b">
        <v>0</v>
      </c>
      <c r="AC2122" s="61"/>
    </row>
    <row r="2123" spans="2:29" ht="13.7">
      <c r="B2123" s="24" t="s">
        <v>49</v>
      </c>
      <c r="C2123" s="24" t="s">
        <v>77</v>
      </c>
      <c r="D2123" s="24" t="s">
        <v>78</v>
      </c>
      <c r="E2123" s="24">
        <v>240</v>
      </c>
      <c r="F2123" s="26">
        <v>46204</v>
      </c>
      <c r="G2123" s="24" t="s">
        <v>52</v>
      </c>
      <c r="H2123" s="24" t="s">
        <v>53</v>
      </c>
      <c r="I2123" s="24" t="s">
        <v>79</v>
      </c>
      <c r="J2123" s="24" t="s">
        <v>126</v>
      </c>
      <c r="K2123" s="24">
        <v>1</v>
      </c>
      <c r="L2123" s="24" t="s">
        <v>80</v>
      </c>
      <c r="M2123" s="26">
        <v>46232</v>
      </c>
      <c r="N2123" s="27">
        <v>46232.541666666664</v>
      </c>
      <c r="O2123" s="27">
        <v>46232.708333333336</v>
      </c>
      <c r="P2123" s="24" t="s">
        <v>3585</v>
      </c>
      <c r="Q2123" s="24" t="s">
        <v>3586</v>
      </c>
      <c r="R2123" s="24" t="s">
        <v>3472</v>
      </c>
      <c r="S2123" s="24" t="s">
        <v>213</v>
      </c>
      <c r="T2123" s="24" t="s">
        <v>79</v>
      </c>
      <c r="U2123" s="24" t="s">
        <v>202</v>
      </c>
      <c r="V2123" s="27">
        <v>46232.629861111112</v>
      </c>
      <c r="W2123" s="27">
        <v>46232.654166666667</v>
      </c>
      <c r="Z2123" s="24">
        <v>1</v>
      </c>
      <c r="AA2123" s="24" t="s">
        <v>58</v>
      </c>
      <c r="AB2123" s="24" t="b">
        <v>0</v>
      </c>
      <c r="AC2123" s="61"/>
    </row>
    <row r="2124" spans="2:29" ht="13.7">
      <c r="B2124" s="24" t="s">
        <v>49</v>
      </c>
      <c r="C2124" s="24" t="s">
        <v>77</v>
      </c>
      <c r="D2124" s="24" t="s">
        <v>78</v>
      </c>
      <c r="E2124" s="24">
        <v>240</v>
      </c>
      <c r="F2124" s="26">
        <v>46204</v>
      </c>
      <c r="G2124" s="24" t="s">
        <v>52</v>
      </c>
      <c r="H2124" s="24" t="s">
        <v>53</v>
      </c>
      <c r="I2124" s="24" t="s">
        <v>79</v>
      </c>
      <c r="J2124" s="24" t="s">
        <v>126</v>
      </c>
      <c r="K2124" s="24">
        <v>1</v>
      </c>
      <c r="L2124" s="24" t="s">
        <v>80</v>
      </c>
      <c r="M2124" s="26">
        <v>46232</v>
      </c>
      <c r="N2124" s="27">
        <v>46232.541666666664</v>
      </c>
      <c r="O2124" s="27">
        <v>46232.708333333336</v>
      </c>
      <c r="P2124" s="24" t="s">
        <v>3587</v>
      </c>
      <c r="Q2124" s="24" t="s">
        <v>3588</v>
      </c>
      <c r="R2124" s="24" t="s">
        <v>3454</v>
      </c>
      <c r="T2124" s="24" t="s">
        <v>79</v>
      </c>
      <c r="U2124" s="24" t="s">
        <v>202</v>
      </c>
      <c r="V2124" s="27">
        <v>46232.669444444444</v>
      </c>
      <c r="W2124" s="27">
        <v>46232.691666666666</v>
      </c>
      <c r="Z2124" s="24">
        <v>1</v>
      </c>
      <c r="AA2124" s="24" t="s">
        <v>58</v>
      </c>
      <c r="AB2124" s="24" t="b">
        <v>0</v>
      </c>
      <c r="AC2124" s="61"/>
    </row>
    <row r="2125" spans="2:29" ht="13.7">
      <c r="B2125" s="24" t="s">
        <v>49</v>
      </c>
      <c r="C2125" s="24" t="s">
        <v>77</v>
      </c>
      <c r="D2125" s="24" t="s">
        <v>78</v>
      </c>
      <c r="E2125" s="24">
        <v>240</v>
      </c>
      <c r="F2125" s="26">
        <v>46204</v>
      </c>
      <c r="G2125" s="24" t="s">
        <v>52</v>
      </c>
      <c r="H2125" s="24" t="s">
        <v>53</v>
      </c>
      <c r="I2125" s="24" t="s">
        <v>79</v>
      </c>
      <c r="J2125" s="24" t="s">
        <v>126</v>
      </c>
      <c r="K2125" s="24">
        <v>1</v>
      </c>
      <c r="L2125" s="24" t="s">
        <v>80</v>
      </c>
      <c r="M2125" s="26">
        <v>46232</v>
      </c>
      <c r="N2125" s="27">
        <v>46232.541666666664</v>
      </c>
      <c r="O2125" s="27">
        <v>46232.708333333336</v>
      </c>
      <c r="P2125" s="24" t="s">
        <v>3589</v>
      </c>
      <c r="Q2125" s="24" t="s">
        <v>3590</v>
      </c>
      <c r="R2125" s="24" t="s">
        <v>3472</v>
      </c>
      <c r="T2125" s="24" t="s">
        <v>79</v>
      </c>
      <c r="U2125" s="24" t="s">
        <v>202</v>
      </c>
      <c r="V2125" s="27">
        <v>46232.544444444444</v>
      </c>
      <c r="W2125" s="27">
        <v>46232.56527777778</v>
      </c>
      <c r="Z2125" s="24">
        <v>1</v>
      </c>
      <c r="AA2125" s="24" t="s">
        <v>58</v>
      </c>
      <c r="AB2125" s="24" t="b">
        <v>0</v>
      </c>
      <c r="AC2125" s="61"/>
    </row>
    <row r="2126" spans="2:29" ht="13.7">
      <c r="B2126" s="24" t="s">
        <v>49</v>
      </c>
      <c r="C2126" s="24" t="s">
        <v>77</v>
      </c>
      <c r="D2126" s="24" t="s">
        <v>78</v>
      </c>
      <c r="E2126" s="24">
        <v>240</v>
      </c>
      <c r="F2126" s="26">
        <v>46235</v>
      </c>
      <c r="G2126" s="24" t="s">
        <v>52</v>
      </c>
      <c r="H2126" s="24" t="s">
        <v>53</v>
      </c>
      <c r="I2126" s="24" t="s">
        <v>79</v>
      </c>
      <c r="J2126" s="24" t="s">
        <v>125</v>
      </c>
      <c r="K2126" s="24">
        <v>1</v>
      </c>
      <c r="L2126" s="24" t="s">
        <v>80</v>
      </c>
      <c r="M2126" s="26">
        <v>46248</v>
      </c>
      <c r="N2126" s="27">
        <v>46248.541666666664</v>
      </c>
      <c r="O2126" s="27">
        <v>46248.708333333336</v>
      </c>
      <c r="V2126" s="27"/>
      <c r="W2126" s="27"/>
      <c r="X2126" s="24">
        <v>4</v>
      </c>
      <c r="Y2126" s="24">
        <v>0</v>
      </c>
      <c r="Z2126" s="24">
        <v>4</v>
      </c>
      <c r="AA2126" s="24" t="s">
        <v>60</v>
      </c>
      <c r="AB2126" s="24" t="b">
        <v>0</v>
      </c>
      <c r="AC2126" s="61">
        <v>0</v>
      </c>
    </row>
    <row r="2127" spans="2:29" ht="13.7">
      <c r="B2127" s="24" t="s">
        <v>49</v>
      </c>
      <c r="C2127" s="24" t="s">
        <v>77</v>
      </c>
      <c r="D2127" s="24" t="s">
        <v>78</v>
      </c>
      <c r="E2127" s="24">
        <v>240</v>
      </c>
      <c r="F2127" s="26">
        <v>46235</v>
      </c>
      <c r="G2127" s="24" t="s">
        <v>52</v>
      </c>
      <c r="H2127" s="24" t="s">
        <v>53</v>
      </c>
      <c r="I2127" s="24" t="s">
        <v>79</v>
      </c>
      <c r="J2127" s="24" t="s">
        <v>126</v>
      </c>
      <c r="K2127" s="24">
        <v>1</v>
      </c>
      <c r="L2127" s="24" t="s">
        <v>80</v>
      </c>
      <c r="M2127" s="26">
        <v>46248</v>
      </c>
      <c r="N2127" s="27">
        <v>46248.541666666664</v>
      </c>
      <c r="O2127" s="27">
        <v>46248.708333333336</v>
      </c>
      <c r="P2127" s="24" t="s">
        <v>3591</v>
      </c>
      <c r="Q2127" s="24" t="s">
        <v>3592</v>
      </c>
      <c r="R2127" s="24" t="s">
        <v>3472</v>
      </c>
      <c r="S2127" s="24" t="s">
        <v>156</v>
      </c>
      <c r="T2127" s="24" t="s">
        <v>79</v>
      </c>
      <c r="U2127" s="24" t="s">
        <v>430</v>
      </c>
      <c r="V2127" s="27">
        <v>46248.673611111109</v>
      </c>
      <c r="W2127" s="27">
        <v>46248.700694444444</v>
      </c>
      <c r="Z2127" s="24">
        <v>1</v>
      </c>
      <c r="AA2127" s="24" t="s">
        <v>60</v>
      </c>
      <c r="AB2127" s="24" t="b">
        <v>0</v>
      </c>
      <c r="AC2127" s="61"/>
    </row>
    <row r="2128" spans="2:29" ht="13.7">
      <c r="B2128" s="24" t="s">
        <v>49</v>
      </c>
      <c r="C2128" s="24" t="s">
        <v>77</v>
      </c>
      <c r="D2128" s="24" t="s">
        <v>78</v>
      </c>
      <c r="E2128" s="24">
        <v>240</v>
      </c>
      <c r="F2128" s="26">
        <v>46235</v>
      </c>
      <c r="G2128" s="24" t="s">
        <v>52</v>
      </c>
      <c r="H2128" s="24" t="s">
        <v>53</v>
      </c>
      <c r="I2128" s="24" t="s">
        <v>79</v>
      </c>
      <c r="J2128" s="24" t="s">
        <v>126</v>
      </c>
      <c r="K2128" s="24">
        <v>1</v>
      </c>
      <c r="L2128" s="24" t="s">
        <v>80</v>
      </c>
      <c r="M2128" s="26">
        <v>46248</v>
      </c>
      <c r="N2128" s="27">
        <v>46248.541666666664</v>
      </c>
      <c r="O2128" s="27">
        <v>46248.708333333336</v>
      </c>
      <c r="P2128" s="24" t="s">
        <v>3593</v>
      </c>
      <c r="Q2128" s="24" t="s">
        <v>3594</v>
      </c>
      <c r="R2128" s="24" t="s">
        <v>3454</v>
      </c>
      <c r="S2128" s="24" t="s">
        <v>156</v>
      </c>
      <c r="T2128" s="24" t="s">
        <v>79</v>
      </c>
      <c r="U2128" s="24" t="s">
        <v>430</v>
      </c>
      <c r="V2128" s="27">
        <v>46248.589583333334</v>
      </c>
      <c r="W2128" s="27">
        <v>46248.611111111109</v>
      </c>
      <c r="Z2128" s="24">
        <v>1</v>
      </c>
      <c r="AA2128" s="24" t="s">
        <v>60</v>
      </c>
      <c r="AB2128" s="24" t="b">
        <v>0</v>
      </c>
      <c r="AC2128" s="61"/>
    </row>
    <row r="2129" spans="2:29" ht="13.7">
      <c r="B2129" s="24" t="s">
        <v>49</v>
      </c>
      <c r="C2129" s="24" t="s">
        <v>77</v>
      </c>
      <c r="D2129" s="24" t="s">
        <v>78</v>
      </c>
      <c r="E2129" s="24">
        <v>240</v>
      </c>
      <c r="F2129" s="26">
        <v>46235</v>
      </c>
      <c r="G2129" s="24" t="s">
        <v>52</v>
      </c>
      <c r="H2129" s="24" t="s">
        <v>53</v>
      </c>
      <c r="I2129" s="24" t="s">
        <v>79</v>
      </c>
      <c r="J2129" s="24" t="s">
        <v>126</v>
      </c>
      <c r="K2129" s="24">
        <v>1</v>
      </c>
      <c r="L2129" s="24" t="s">
        <v>80</v>
      </c>
      <c r="M2129" s="26">
        <v>46248</v>
      </c>
      <c r="N2129" s="27">
        <v>46248.541666666664</v>
      </c>
      <c r="O2129" s="27">
        <v>46248.708333333336</v>
      </c>
      <c r="P2129" s="24" t="s">
        <v>3595</v>
      </c>
      <c r="Q2129" s="24" t="s">
        <v>3596</v>
      </c>
      <c r="R2129" s="24" t="s">
        <v>3454</v>
      </c>
      <c r="T2129" s="24" t="s">
        <v>79</v>
      </c>
      <c r="U2129" s="24" t="s">
        <v>430</v>
      </c>
      <c r="V2129" s="27">
        <v>46248.543749999997</v>
      </c>
      <c r="W2129" s="27">
        <v>46248.56527777778</v>
      </c>
      <c r="Z2129" s="24">
        <v>1</v>
      </c>
      <c r="AA2129" s="24" t="s">
        <v>60</v>
      </c>
      <c r="AB2129" s="24" t="b">
        <v>0</v>
      </c>
      <c r="AC2129" s="61"/>
    </row>
    <row r="2130" spans="2:29" ht="13.7">
      <c r="B2130" s="24" t="s">
        <v>49</v>
      </c>
      <c r="C2130" s="24" t="s">
        <v>77</v>
      </c>
      <c r="D2130" s="24" t="s">
        <v>78</v>
      </c>
      <c r="E2130" s="24">
        <v>240</v>
      </c>
      <c r="F2130" s="26">
        <v>46235</v>
      </c>
      <c r="G2130" s="24" t="s">
        <v>52</v>
      </c>
      <c r="H2130" s="24" t="s">
        <v>53</v>
      </c>
      <c r="I2130" s="24" t="s">
        <v>79</v>
      </c>
      <c r="J2130" s="24" t="s">
        <v>126</v>
      </c>
      <c r="K2130" s="24">
        <v>1</v>
      </c>
      <c r="L2130" s="24" t="s">
        <v>80</v>
      </c>
      <c r="M2130" s="26">
        <v>46248</v>
      </c>
      <c r="N2130" s="27">
        <v>46248.541666666664</v>
      </c>
      <c r="O2130" s="27">
        <v>46248.708333333336</v>
      </c>
      <c r="P2130" s="24" t="s">
        <v>3597</v>
      </c>
      <c r="Q2130" s="24" t="s">
        <v>3598</v>
      </c>
      <c r="R2130" s="24" t="s">
        <v>3454</v>
      </c>
      <c r="T2130" s="24" t="s">
        <v>79</v>
      </c>
      <c r="U2130" s="24" t="s">
        <v>430</v>
      </c>
      <c r="V2130" s="27">
        <v>46248.626388888886</v>
      </c>
      <c r="W2130" s="27">
        <v>46248.651388888888</v>
      </c>
      <c r="Z2130" s="24">
        <v>1</v>
      </c>
      <c r="AA2130" s="24" t="s">
        <v>60</v>
      </c>
      <c r="AB2130" s="24" t="b">
        <v>0</v>
      </c>
      <c r="AC2130" s="61"/>
    </row>
    <row r="2131" spans="2:29" ht="13.7">
      <c r="B2131" s="24" t="s">
        <v>49</v>
      </c>
      <c r="C2131" s="24" t="s">
        <v>77</v>
      </c>
      <c r="D2131" s="24" t="s">
        <v>78</v>
      </c>
      <c r="E2131" s="24">
        <v>240</v>
      </c>
      <c r="F2131" s="26">
        <v>46235</v>
      </c>
      <c r="G2131" s="24" t="s">
        <v>52</v>
      </c>
      <c r="H2131" s="24" t="s">
        <v>53</v>
      </c>
      <c r="I2131" s="24" t="s">
        <v>79</v>
      </c>
      <c r="J2131" s="24" t="s">
        <v>125</v>
      </c>
      <c r="K2131" s="24">
        <v>1</v>
      </c>
      <c r="L2131" s="24" t="s">
        <v>80</v>
      </c>
      <c r="M2131" s="26">
        <v>46261</v>
      </c>
      <c r="N2131" s="27">
        <v>46261.541666666664</v>
      </c>
      <c r="O2131" s="27">
        <v>46261.708333333336</v>
      </c>
      <c r="V2131" s="27"/>
      <c r="W2131" s="27"/>
      <c r="X2131" s="24">
        <v>4</v>
      </c>
      <c r="Y2131" s="24">
        <v>0</v>
      </c>
      <c r="Z2131" s="24">
        <v>4</v>
      </c>
      <c r="AA2131" s="24" t="s">
        <v>60</v>
      </c>
      <c r="AB2131" s="24" t="b">
        <v>0</v>
      </c>
      <c r="AC2131" s="61">
        <v>0</v>
      </c>
    </row>
    <row r="2132" spans="2:29" ht="13.7">
      <c r="B2132" s="24" t="s">
        <v>49</v>
      </c>
      <c r="C2132" s="24" t="s">
        <v>77</v>
      </c>
      <c r="D2132" s="24" t="s">
        <v>78</v>
      </c>
      <c r="E2132" s="24">
        <v>240</v>
      </c>
      <c r="F2132" s="26">
        <v>46235</v>
      </c>
      <c r="G2132" s="24" t="s">
        <v>52</v>
      </c>
      <c r="H2132" s="24" t="s">
        <v>53</v>
      </c>
      <c r="I2132" s="24" t="s">
        <v>79</v>
      </c>
      <c r="J2132" s="24" t="s">
        <v>126</v>
      </c>
      <c r="K2132" s="24">
        <v>1</v>
      </c>
      <c r="L2132" s="24" t="s">
        <v>80</v>
      </c>
      <c r="M2132" s="26">
        <v>46261</v>
      </c>
      <c r="N2132" s="27">
        <v>46261.541666666664</v>
      </c>
      <c r="O2132" s="27">
        <v>46261.708333333336</v>
      </c>
      <c r="P2132" s="24" t="s">
        <v>3599</v>
      </c>
      <c r="Q2132" s="24" t="s">
        <v>3600</v>
      </c>
      <c r="R2132" s="24" t="s">
        <v>3454</v>
      </c>
      <c r="S2132" s="24" t="s">
        <v>152</v>
      </c>
      <c r="T2132" s="24" t="s">
        <v>79</v>
      </c>
      <c r="U2132" s="24" t="s">
        <v>179</v>
      </c>
      <c r="V2132" s="27">
        <v>46261.543055555558</v>
      </c>
      <c r="W2132" s="27">
        <v>46261.574305555558</v>
      </c>
      <c r="Z2132" s="24">
        <v>1</v>
      </c>
      <c r="AA2132" s="24" t="s">
        <v>60</v>
      </c>
      <c r="AB2132" s="24" t="b">
        <v>0</v>
      </c>
      <c r="AC2132" s="61"/>
    </row>
    <row r="2133" spans="2:29" ht="13.7">
      <c r="B2133" s="24" t="s">
        <v>49</v>
      </c>
      <c r="C2133" s="24" t="s">
        <v>77</v>
      </c>
      <c r="D2133" s="24" t="s">
        <v>78</v>
      </c>
      <c r="E2133" s="24">
        <v>240</v>
      </c>
      <c r="F2133" s="26">
        <v>46235</v>
      </c>
      <c r="G2133" s="24" t="s">
        <v>52</v>
      </c>
      <c r="H2133" s="24" t="s">
        <v>53</v>
      </c>
      <c r="I2133" s="24" t="s">
        <v>79</v>
      </c>
      <c r="J2133" s="24" t="s">
        <v>126</v>
      </c>
      <c r="K2133" s="24">
        <v>1</v>
      </c>
      <c r="L2133" s="24" t="s">
        <v>80</v>
      </c>
      <c r="M2133" s="26">
        <v>46261</v>
      </c>
      <c r="N2133" s="27">
        <v>46261.541666666664</v>
      </c>
      <c r="O2133" s="27">
        <v>46261.708333333336</v>
      </c>
      <c r="P2133" s="24" t="s">
        <v>3601</v>
      </c>
      <c r="Q2133" s="24" t="s">
        <v>3602</v>
      </c>
      <c r="R2133" s="24" t="s">
        <v>3472</v>
      </c>
      <c r="T2133" s="24" t="s">
        <v>79</v>
      </c>
      <c r="U2133" s="24" t="s">
        <v>179</v>
      </c>
      <c r="V2133" s="27">
        <v>46261.584722222222</v>
      </c>
      <c r="W2133" s="27">
        <v>46261.60833333333</v>
      </c>
      <c r="Z2133" s="24">
        <v>1</v>
      </c>
      <c r="AA2133" s="24" t="s">
        <v>60</v>
      </c>
      <c r="AB2133" s="24" t="b">
        <v>0</v>
      </c>
      <c r="AC2133" s="61"/>
    </row>
    <row r="2134" spans="2:29" ht="13.7">
      <c r="B2134" s="24" t="s">
        <v>49</v>
      </c>
      <c r="C2134" s="24" t="s">
        <v>77</v>
      </c>
      <c r="D2134" s="24" t="s">
        <v>78</v>
      </c>
      <c r="E2134" s="24">
        <v>240</v>
      </c>
      <c r="F2134" s="26">
        <v>46235</v>
      </c>
      <c r="G2134" s="24" t="s">
        <v>52</v>
      </c>
      <c r="H2134" s="24" t="s">
        <v>53</v>
      </c>
      <c r="I2134" s="24" t="s">
        <v>79</v>
      </c>
      <c r="J2134" s="24" t="s">
        <v>126</v>
      </c>
      <c r="K2134" s="24">
        <v>1</v>
      </c>
      <c r="L2134" s="24" t="s">
        <v>80</v>
      </c>
      <c r="M2134" s="26">
        <v>46261</v>
      </c>
      <c r="N2134" s="27">
        <v>46261.541666666664</v>
      </c>
      <c r="O2134" s="27">
        <v>46261.708333333336</v>
      </c>
      <c r="P2134" s="24" t="s">
        <v>3603</v>
      </c>
      <c r="Q2134" s="24" t="s">
        <v>3604</v>
      </c>
      <c r="R2134" s="24" t="s">
        <v>3472</v>
      </c>
      <c r="S2134" s="24" t="s">
        <v>156</v>
      </c>
      <c r="T2134" s="24" t="s">
        <v>79</v>
      </c>
      <c r="U2134" s="24" t="s">
        <v>179</v>
      </c>
      <c r="V2134" s="27">
        <v>46261.633333333331</v>
      </c>
      <c r="W2134" s="27">
        <v>46261.655555555553</v>
      </c>
      <c r="Z2134" s="24">
        <v>1</v>
      </c>
      <c r="AA2134" s="24" t="s">
        <v>60</v>
      </c>
      <c r="AB2134" s="24" t="b">
        <v>0</v>
      </c>
      <c r="AC2134" s="61"/>
    </row>
    <row r="2135" spans="2:29" ht="13.7">
      <c r="B2135" s="24" t="s">
        <v>49</v>
      </c>
      <c r="C2135" s="24" t="s">
        <v>77</v>
      </c>
      <c r="D2135" s="24" t="s">
        <v>78</v>
      </c>
      <c r="E2135" s="24">
        <v>240</v>
      </c>
      <c r="F2135" s="26">
        <v>46235</v>
      </c>
      <c r="G2135" s="24" t="s">
        <v>52</v>
      </c>
      <c r="H2135" s="24" t="s">
        <v>53</v>
      </c>
      <c r="I2135" s="24" t="s">
        <v>79</v>
      </c>
      <c r="J2135" s="24" t="s">
        <v>126</v>
      </c>
      <c r="K2135" s="24">
        <v>1</v>
      </c>
      <c r="L2135" s="24" t="s">
        <v>80</v>
      </c>
      <c r="M2135" s="26">
        <v>46261</v>
      </c>
      <c r="N2135" s="27">
        <v>46261.541666666664</v>
      </c>
      <c r="O2135" s="27">
        <v>46261.708333333336</v>
      </c>
      <c r="P2135" s="24" t="s">
        <v>3605</v>
      </c>
      <c r="Q2135" s="24" t="s">
        <v>3606</v>
      </c>
      <c r="R2135" s="24" t="s">
        <v>3472</v>
      </c>
      <c r="T2135" s="24" t="s">
        <v>79</v>
      </c>
      <c r="U2135" s="24" t="s">
        <v>179</v>
      </c>
      <c r="V2135" s="27">
        <v>46261.669444444444</v>
      </c>
      <c r="W2135" s="27">
        <v>46261.683333333334</v>
      </c>
      <c r="Z2135" s="24">
        <v>1</v>
      </c>
      <c r="AA2135" s="24" t="s">
        <v>60</v>
      </c>
      <c r="AB2135" s="24" t="b">
        <v>0</v>
      </c>
      <c r="AC2135" s="61"/>
    </row>
    <row r="2136" spans="2:29" ht="13.7">
      <c r="B2136" s="24" t="s">
        <v>49</v>
      </c>
      <c r="C2136" s="24" t="s">
        <v>77</v>
      </c>
      <c r="D2136" s="24" t="s">
        <v>78</v>
      </c>
      <c r="E2136" s="24">
        <v>270</v>
      </c>
      <c r="F2136" s="26">
        <v>46174</v>
      </c>
      <c r="G2136" s="24" t="s">
        <v>52</v>
      </c>
      <c r="H2136" s="24" t="s">
        <v>53</v>
      </c>
      <c r="I2136" s="24" t="s">
        <v>79</v>
      </c>
      <c r="J2136" s="24" t="s">
        <v>125</v>
      </c>
      <c r="K2136" s="24">
        <v>1</v>
      </c>
      <c r="L2136" s="24" t="s">
        <v>80</v>
      </c>
      <c r="M2136" s="26">
        <v>46174</v>
      </c>
      <c r="N2136" s="27">
        <v>46174.333333333336</v>
      </c>
      <c r="O2136" s="27">
        <v>46174.520833333336</v>
      </c>
      <c r="V2136" s="27"/>
      <c r="W2136" s="27"/>
      <c r="X2136" s="24">
        <v>4</v>
      </c>
      <c r="Y2136" s="24">
        <v>0</v>
      </c>
      <c r="Z2136" s="24">
        <v>4</v>
      </c>
      <c r="AA2136" s="24" t="s">
        <v>56</v>
      </c>
      <c r="AB2136" s="24" t="b">
        <v>0</v>
      </c>
      <c r="AC2136" s="61">
        <v>0</v>
      </c>
    </row>
    <row r="2137" spans="2:29" ht="13.7">
      <c r="B2137" s="24" t="s">
        <v>49</v>
      </c>
      <c r="C2137" s="24" t="s">
        <v>77</v>
      </c>
      <c r="D2137" s="24" t="s">
        <v>78</v>
      </c>
      <c r="E2137" s="24">
        <v>270</v>
      </c>
      <c r="F2137" s="26">
        <v>46174</v>
      </c>
      <c r="G2137" s="24" t="s">
        <v>52</v>
      </c>
      <c r="H2137" s="24" t="s">
        <v>53</v>
      </c>
      <c r="I2137" s="24" t="s">
        <v>79</v>
      </c>
      <c r="J2137" s="24" t="s">
        <v>126</v>
      </c>
      <c r="K2137" s="24">
        <v>1</v>
      </c>
      <c r="L2137" s="24" t="s">
        <v>80</v>
      </c>
      <c r="M2137" s="26">
        <v>46174</v>
      </c>
      <c r="N2137" s="27">
        <v>46174.333333333336</v>
      </c>
      <c r="O2137" s="27">
        <v>46174.520833333336</v>
      </c>
      <c r="P2137" s="24" t="s">
        <v>3607</v>
      </c>
      <c r="Q2137" s="24" t="s">
        <v>3608</v>
      </c>
      <c r="R2137" s="24" t="s">
        <v>3472</v>
      </c>
      <c r="S2137" s="24" t="s">
        <v>152</v>
      </c>
      <c r="T2137" s="24" t="s">
        <v>79</v>
      </c>
      <c r="U2137" s="24" t="s">
        <v>278</v>
      </c>
      <c r="V2137" s="27">
        <v>46174.335416666669</v>
      </c>
      <c r="W2137" s="27">
        <v>46174.366666666669</v>
      </c>
      <c r="Z2137" s="24">
        <v>1</v>
      </c>
      <c r="AA2137" s="24" t="s">
        <v>56</v>
      </c>
      <c r="AB2137" s="24" t="b">
        <v>0</v>
      </c>
      <c r="AC2137" s="61"/>
    </row>
    <row r="2138" spans="2:29" ht="13.7">
      <c r="B2138" s="24" t="s">
        <v>49</v>
      </c>
      <c r="C2138" s="24" t="s">
        <v>77</v>
      </c>
      <c r="D2138" s="24" t="s">
        <v>78</v>
      </c>
      <c r="E2138" s="24">
        <v>270</v>
      </c>
      <c r="F2138" s="26">
        <v>46174</v>
      </c>
      <c r="G2138" s="24" t="s">
        <v>52</v>
      </c>
      <c r="H2138" s="24" t="s">
        <v>53</v>
      </c>
      <c r="I2138" s="24" t="s">
        <v>79</v>
      </c>
      <c r="J2138" s="24" t="s">
        <v>126</v>
      </c>
      <c r="K2138" s="24">
        <v>1</v>
      </c>
      <c r="L2138" s="24" t="s">
        <v>80</v>
      </c>
      <c r="M2138" s="26">
        <v>46174</v>
      </c>
      <c r="N2138" s="27">
        <v>46174.333333333336</v>
      </c>
      <c r="O2138" s="27">
        <v>46174.520833333336</v>
      </c>
      <c r="P2138" s="24" t="s">
        <v>3609</v>
      </c>
      <c r="Q2138" s="24" t="s">
        <v>3610</v>
      </c>
      <c r="R2138" s="24" t="s">
        <v>3461</v>
      </c>
      <c r="S2138" s="24" t="s">
        <v>152</v>
      </c>
      <c r="T2138" s="24" t="s">
        <v>79</v>
      </c>
      <c r="U2138" s="24" t="s">
        <v>278</v>
      </c>
      <c r="V2138" s="27">
        <v>46174.429166666669</v>
      </c>
      <c r="W2138" s="27">
        <v>46174.455555555556</v>
      </c>
      <c r="Z2138" s="24">
        <v>1</v>
      </c>
      <c r="AA2138" s="24" t="s">
        <v>56</v>
      </c>
      <c r="AB2138" s="24" t="b">
        <v>0</v>
      </c>
      <c r="AC2138" s="61"/>
    </row>
    <row r="2139" spans="2:29" ht="13.7">
      <c r="B2139" s="24" t="s">
        <v>49</v>
      </c>
      <c r="C2139" s="24" t="s">
        <v>77</v>
      </c>
      <c r="D2139" s="24" t="s">
        <v>78</v>
      </c>
      <c r="E2139" s="24">
        <v>270</v>
      </c>
      <c r="F2139" s="26">
        <v>46174</v>
      </c>
      <c r="G2139" s="24" t="s">
        <v>52</v>
      </c>
      <c r="H2139" s="24" t="s">
        <v>53</v>
      </c>
      <c r="I2139" s="24" t="s">
        <v>79</v>
      </c>
      <c r="J2139" s="24" t="s">
        <v>126</v>
      </c>
      <c r="K2139" s="24">
        <v>1</v>
      </c>
      <c r="L2139" s="24" t="s">
        <v>80</v>
      </c>
      <c r="M2139" s="26">
        <v>46174</v>
      </c>
      <c r="N2139" s="27">
        <v>46174.333333333336</v>
      </c>
      <c r="O2139" s="27">
        <v>46174.520833333336</v>
      </c>
      <c r="P2139" s="24" t="s">
        <v>3611</v>
      </c>
      <c r="Q2139" s="24" t="s">
        <v>3612</v>
      </c>
      <c r="R2139" s="24" t="s">
        <v>3461</v>
      </c>
      <c r="T2139" s="24" t="s">
        <v>79</v>
      </c>
      <c r="U2139" s="24" t="s">
        <v>278</v>
      </c>
      <c r="V2139" s="27">
        <v>46174.478472222225</v>
      </c>
      <c r="W2139" s="27">
        <v>46174.505555555559</v>
      </c>
      <c r="Z2139" s="24">
        <v>1</v>
      </c>
      <c r="AA2139" s="24" t="s">
        <v>56</v>
      </c>
      <c r="AB2139" s="24" t="b">
        <v>0</v>
      </c>
      <c r="AC2139" s="61"/>
    </row>
    <row r="2140" spans="2:29" ht="13.7">
      <c r="B2140" s="24" t="s">
        <v>49</v>
      </c>
      <c r="C2140" s="24" t="s">
        <v>77</v>
      </c>
      <c r="D2140" s="24" t="s">
        <v>78</v>
      </c>
      <c r="E2140" s="24">
        <v>270</v>
      </c>
      <c r="F2140" s="26">
        <v>46174</v>
      </c>
      <c r="G2140" s="24" t="s">
        <v>52</v>
      </c>
      <c r="H2140" s="24" t="s">
        <v>53</v>
      </c>
      <c r="I2140" s="24" t="s">
        <v>79</v>
      </c>
      <c r="J2140" s="24" t="s">
        <v>126</v>
      </c>
      <c r="K2140" s="24">
        <v>1</v>
      </c>
      <c r="L2140" s="24" t="s">
        <v>80</v>
      </c>
      <c r="M2140" s="26">
        <v>46174</v>
      </c>
      <c r="N2140" s="27">
        <v>46174.333333333336</v>
      </c>
      <c r="O2140" s="27">
        <v>46174.520833333336</v>
      </c>
      <c r="P2140" s="24" t="s">
        <v>3613</v>
      </c>
      <c r="Q2140" s="24" t="s">
        <v>3614</v>
      </c>
      <c r="R2140" s="24" t="s">
        <v>3472</v>
      </c>
      <c r="T2140" s="24" t="s">
        <v>79</v>
      </c>
      <c r="U2140" s="24" t="s">
        <v>278</v>
      </c>
      <c r="V2140" s="27">
        <v>46174.384027777778</v>
      </c>
      <c r="W2140" s="27">
        <v>46174.409722222219</v>
      </c>
      <c r="Z2140" s="24">
        <v>1</v>
      </c>
      <c r="AA2140" s="24" t="s">
        <v>56</v>
      </c>
      <c r="AB2140" s="24" t="b">
        <v>0</v>
      </c>
      <c r="AC2140" s="61"/>
    </row>
    <row r="2141" spans="2:29" ht="13.7">
      <c r="B2141" s="24" t="s">
        <v>49</v>
      </c>
      <c r="C2141" s="24" t="s">
        <v>77</v>
      </c>
      <c r="D2141" s="24" t="s">
        <v>78</v>
      </c>
      <c r="E2141" s="24">
        <v>270</v>
      </c>
      <c r="F2141" s="26">
        <v>46174</v>
      </c>
      <c r="G2141" s="24" t="s">
        <v>52</v>
      </c>
      <c r="H2141" s="24" t="s">
        <v>53</v>
      </c>
      <c r="I2141" s="24" t="s">
        <v>79</v>
      </c>
      <c r="J2141" s="24" t="s">
        <v>125</v>
      </c>
      <c r="K2141" s="24">
        <v>1</v>
      </c>
      <c r="L2141" s="24" t="s">
        <v>80</v>
      </c>
      <c r="M2141" s="26">
        <v>46178</v>
      </c>
      <c r="N2141" s="27">
        <v>46178.375</v>
      </c>
      <c r="O2141" s="27">
        <v>46178.5625</v>
      </c>
      <c r="V2141" s="27"/>
      <c r="W2141" s="27"/>
      <c r="X2141" s="24">
        <v>4</v>
      </c>
      <c r="Y2141" s="24">
        <v>0</v>
      </c>
      <c r="Z2141" s="24">
        <v>4</v>
      </c>
      <c r="AA2141" s="24" t="s">
        <v>56</v>
      </c>
      <c r="AB2141" s="24" t="b">
        <v>0</v>
      </c>
      <c r="AC2141" s="61">
        <v>0</v>
      </c>
    </row>
    <row r="2142" spans="2:29" ht="13.7">
      <c r="B2142" s="24" t="s">
        <v>49</v>
      </c>
      <c r="C2142" s="24" t="s">
        <v>77</v>
      </c>
      <c r="D2142" s="24" t="s">
        <v>78</v>
      </c>
      <c r="E2142" s="24">
        <v>270</v>
      </c>
      <c r="F2142" s="26">
        <v>46174</v>
      </c>
      <c r="G2142" s="24" t="s">
        <v>52</v>
      </c>
      <c r="H2142" s="24" t="s">
        <v>53</v>
      </c>
      <c r="I2142" s="24" t="s">
        <v>79</v>
      </c>
      <c r="J2142" s="24" t="s">
        <v>126</v>
      </c>
      <c r="K2142" s="24">
        <v>1</v>
      </c>
      <c r="L2142" s="24" t="s">
        <v>80</v>
      </c>
      <c r="M2142" s="26">
        <v>46178</v>
      </c>
      <c r="N2142" s="27">
        <v>46178.375</v>
      </c>
      <c r="O2142" s="27">
        <v>46178.5625</v>
      </c>
      <c r="P2142" s="24" t="s">
        <v>3615</v>
      </c>
      <c r="Q2142" s="24" t="s">
        <v>3616</v>
      </c>
      <c r="R2142" s="24" t="s">
        <v>3472</v>
      </c>
      <c r="T2142" s="24" t="s">
        <v>79</v>
      </c>
      <c r="U2142" s="24" t="s">
        <v>143</v>
      </c>
      <c r="V2142" s="27">
        <v>46178.518055555556</v>
      </c>
      <c r="W2142" s="27">
        <v>46178.546527777777</v>
      </c>
      <c r="Z2142" s="24">
        <v>1</v>
      </c>
      <c r="AA2142" s="24" t="s">
        <v>56</v>
      </c>
      <c r="AB2142" s="24" t="b">
        <v>0</v>
      </c>
      <c r="AC2142" s="61"/>
    </row>
    <row r="2143" spans="2:29" ht="13.7">
      <c r="B2143" s="24" t="s">
        <v>49</v>
      </c>
      <c r="C2143" s="24" t="s">
        <v>77</v>
      </c>
      <c r="D2143" s="24" t="s">
        <v>78</v>
      </c>
      <c r="E2143" s="24">
        <v>270</v>
      </c>
      <c r="F2143" s="26">
        <v>46174</v>
      </c>
      <c r="G2143" s="24" t="s">
        <v>52</v>
      </c>
      <c r="H2143" s="24" t="s">
        <v>53</v>
      </c>
      <c r="I2143" s="24" t="s">
        <v>79</v>
      </c>
      <c r="J2143" s="24" t="s">
        <v>126</v>
      </c>
      <c r="K2143" s="24">
        <v>1</v>
      </c>
      <c r="L2143" s="24" t="s">
        <v>80</v>
      </c>
      <c r="M2143" s="26">
        <v>46178</v>
      </c>
      <c r="N2143" s="27">
        <v>46178.375</v>
      </c>
      <c r="O2143" s="27">
        <v>46178.5625</v>
      </c>
      <c r="P2143" s="24" t="s">
        <v>3617</v>
      </c>
      <c r="Q2143" s="24" t="s">
        <v>3618</v>
      </c>
      <c r="R2143" s="24" t="s">
        <v>3472</v>
      </c>
      <c r="S2143" s="24" t="s">
        <v>198</v>
      </c>
      <c r="T2143" s="24" t="s">
        <v>79</v>
      </c>
      <c r="U2143" s="24" t="s">
        <v>143</v>
      </c>
      <c r="V2143" s="27">
        <v>46178.473611111112</v>
      </c>
      <c r="W2143" s="27">
        <v>46178.500694444447</v>
      </c>
      <c r="Z2143" s="24">
        <v>1</v>
      </c>
      <c r="AA2143" s="24" t="s">
        <v>56</v>
      </c>
      <c r="AB2143" s="24" t="b">
        <v>0</v>
      </c>
      <c r="AC2143" s="61"/>
    </row>
    <row r="2144" spans="2:29" ht="13.7">
      <c r="B2144" s="24" t="s">
        <v>49</v>
      </c>
      <c r="C2144" s="24" t="s">
        <v>77</v>
      </c>
      <c r="D2144" s="24" t="s">
        <v>78</v>
      </c>
      <c r="E2144" s="24">
        <v>270</v>
      </c>
      <c r="F2144" s="26">
        <v>46174</v>
      </c>
      <c r="G2144" s="24" t="s">
        <v>52</v>
      </c>
      <c r="H2144" s="24" t="s">
        <v>53</v>
      </c>
      <c r="I2144" s="24" t="s">
        <v>79</v>
      </c>
      <c r="J2144" s="24" t="s">
        <v>126</v>
      </c>
      <c r="K2144" s="24">
        <v>1</v>
      </c>
      <c r="L2144" s="24" t="s">
        <v>80</v>
      </c>
      <c r="M2144" s="26">
        <v>46178</v>
      </c>
      <c r="N2144" s="27">
        <v>46178.375</v>
      </c>
      <c r="O2144" s="27">
        <v>46178.5625</v>
      </c>
      <c r="P2144" s="24" t="s">
        <v>3619</v>
      </c>
      <c r="Q2144" s="24" t="s">
        <v>3620</v>
      </c>
      <c r="R2144" s="24" t="s">
        <v>3472</v>
      </c>
      <c r="T2144" s="24" t="s">
        <v>79</v>
      </c>
      <c r="U2144" s="24" t="s">
        <v>143</v>
      </c>
      <c r="V2144" s="27">
        <v>46178.383333333331</v>
      </c>
      <c r="W2144" s="27">
        <v>46178.408333333333</v>
      </c>
      <c r="Z2144" s="24">
        <v>1</v>
      </c>
      <c r="AA2144" s="24" t="s">
        <v>56</v>
      </c>
      <c r="AB2144" s="24" t="b">
        <v>0</v>
      </c>
      <c r="AC2144" s="61"/>
    </row>
    <row r="2145" spans="2:29" ht="13.7">
      <c r="B2145" s="24" t="s">
        <v>49</v>
      </c>
      <c r="C2145" s="24" t="s">
        <v>77</v>
      </c>
      <c r="D2145" s="24" t="s">
        <v>78</v>
      </c>
      <c r="E2145" s="24">
        <v>270</v>
      </c>
      <c r="F2145" s="26">
        <v>46174</v>
      </c>
      <c r="G2145" s="24" t="s">
        <v>52</v>
      </c>
      <c r="H2145" s="24" t="s">
        <v>53</v>
      </c>
      <c r="I2145" s="24" t="s">
        <v>79</v>
      </c>
      <c r="J2145" s="24" t="s">
        <v>126</v>
      </c>
      <c r="K2145" s="24">
        <v>1</v>
      </c>
      <c r="L2145" s="24" t="s">
        <v>80</v>
      </c>
      <c r="M2145" s="26">
        <v>46178</v>
      </c>
      <c r="N2145" s="27">
        <v>46178.375</v>
      </c>
      <c r="O2145" s="27">
        <v>46178.5625</v>
      </c>
      <c r="P2145" s="24" t="s">
        <v>3621</v>
      </c>
      <c r="Q2145" s="24" t="s">
        <v>3622</v>
      </c>
      <c r="R2145" s="24" t="s">
        <v>3472</v>
      </c>
      <c r="T2145" s="24" t="s">
        <v>79</v>
      </c>
      <c r="U2145" s="24" t="s">
        <v>143</v>
      </c>
      <c r="V2145" s="27">
        <v>46178.424305555556</v>
      </c>
      <c r="W2145" s="27">
        <v>46178.442361111112</v>
      </c>
      <c r="Z2145" s="24">
        <v>1</v>
      </c>
      <c r="AA2145" s="24" t="s">
        <v>56</v>
      </c>
      <c r="AB2145" s="24" t="b">
        <v>0</v>
      </c>
      <c r="AC2145" s="61"/>
    </row>
    <row r="2146" spans="2:29" ht="13.7">
      <c r="B2146" s="24" t="s">
        <v>49</v>
      </c>
      <c r="C2146" s="24" t="s">
        <v>77</v>
      </c>
      <c r="D2146" s="24" t="s">
        <v>78</v>
      </c>
      <c r="E2146" s="24">
        <v>270</v>
      </c>
      <c r="F2146" s="26">
        <v>46174</v>
      </c>
      <c r="G2146" s="24" t="s">
        <v>52</v>
      </c>
      <c r="H2146" s="24" t="s">
        <v>53</v>
      </c>
      <c r="I2146" s="24" t="s">
        <v>79</v>
      </c>
      <c r="J2146" s="24" t="s">
        <v>125</v>
      </c>
      <c r="K2146" s="24">
        <v>1</v>
      </c>
      <c r="L2146" s="24" t="s">
        <v>80</v>
      </c>
      <c r="M2146" s="26">
        <v>46185</v>
      </c>
      <c r="N2146" s="27">
        <v>46185.354166666664</v>
      </c>
      <c r="O2146" s="27">
        <v>46185.541666666664</v>
      </c>
      <c r="V2146" s="27"/>
      <c r="W2146" s="27"/>
      <c r="X2146" s="24">
        <v>4</v>
      </c>
      <c r="Y2146" s="24">
        <v>0</v>
      </c>
      <c r="Z2146" s="24">
        <v>4</v>
      </c>
      <c r="AA2146" s="24" t="s">
        <v>56</v>
      </c>
      <c r="AB2146" s="24" t="b">
        <v>0</v>
      </c>
      <c r="AC2146" s="61">
        <v>0</v>
      </c>
    </row>
    <row r="2147" spans="2:29" ht="13.7">
      <c r="B2147" s="24" t="s">
        <v>49</v>
      </c>
      <c r="C2147" s="24" t="s">
        <v>77</v>
      </c>
      <c r="D2147" s="24" t="s">
        <v>78</v>
      </c>
      <c r="E2147" s="24">
        <v>270</v>
      </c>
      <c r="F2147" s="26">
        <v>46174</v>
      </c>
      <c r="G2147" s="24" t="s">
        <v>52</v>
      </c>
      <c r="H2147" s="24" t="s">
        <v>53</v>
      </c>
      <c r="I2147" s="24" t="s">
        <v>79</v>
      </c>
      <c r="J2147" s="24" t="s">
        <v>126</v>
      </c>
      <c r="K2147" s="24">
        <v>1</v>
      </c>
      <c r="L2147" s="24" t="s">
        <v>80</v>
      </c>
      <c r="M2147" s="26">
        <v>46185</v>
      </c>
      <c r="N2147" s="27">
        <v>46185.354166666664</v>
      </c>
      <c r="O2147" s="27">
        <v>46185.541666666664</v>
      </c>
      <c r="P2147" s="24" t="s">
        <v>3623</v>
      </c>
      <c r="Q2147" s="24" t="s">
        <v>3624</v>
      </c>
      <c r="R2147" s="24" t="s">
        <v>3454</v>
      </c>
      <c r="T2147" s="24" t="s">
        <v>79</v>
      </c>
      <c r="U2147" s="24" t="s">
        <v>314</v>
      </c>
      <c r="V2147" s="27">
        <v>46185.500694444447</v>
      </c>
      <c r="W2147" s="27">
        <v>46185.53402777778</v>
      </c>
      <c r="Z2147" s="24">
        <v>1</v>
      </c>
      <c r="AA2147" s="24" t="s">
        <v>56</v>
      </c>
      <c r="AB2147" s="24" t="b">
        <v>0</v>
      </c>
      <c r="AC2147" s="61"/>
    </row>
    <row r="2148" spans="2:29" ht="13.7">
      <c r="B2148" s="24" t="s">
        <v>49</v>
      </c>
      <c r="C2148" s="24" t="s">
        <v>77</v>
      </c>
      <c r="D2148" s="24" t="s">
        <v>78</v>
      </c>
      <c r="E2148" s="24">
        <v>270</v>
      </c>
      <c r="F2148" s="26">
        <v>46174</v>
      </c>
      <c r="G2148" s="24" t="s">
        <v>52</v>
      </c>
      <c r="H2148" s="24" t="s">
        <v>53</v>
      </c>
      <c r="I2148" s="24" t="s">
        <v>79</v>
      </c>
      <c r="J2148" s="24" t="s">
        <v>126</v>
      </c>
      <c r="K2148" s="24">
        <v>1</v>
      </c>
      <c r="L2148" s="24" t="s">
        <v>80</v>
      </c>
      <c r="M2148" s="26">
        <v>46185</v>
      </c>
      <c r="N2148" s="27">
        <v>46185.354166666664</v>
      </c>
      <c r="O2148" s="27">
        <v>46185.541666666664</v>
      </c>
      <c r="P2148" s="24" t="s">
        <v>3625</v>
      </c>
      <c r="Q2148" s="24" t="s">
        <v>3626</v>
      </c>
      <c r="R2148" s="24" t="s">
        <v>3454</v>
      </c>
      <c r="T2148" s="24" t="s">
        <v>79</v>
      </c>
      <c r="U2148" s="24" t="s">
        <v>314</v>
      </c>
      <c r="V2148" s="27">
        <v>46185.357638888891</v>
      </c>
      <c r="W2148" s="27">
        <v>46185.386805555558</v>
      </c>
      <c r="Z2148" s="24">
        <v>1</v>
      </c>
      <c r="AA2148" s="24" t="s">
        <v>56</v>
      </c>
      <c r="AB2148" s="24" t="b">
        <v>0</v>
      </c>
      <c r="AC2148" s="61"/>
    </row>
    <row r="2149" spans="2:29" ht="13.7">
      <c r="B2149" s="24" t="s">
        <v>49</v>
      </c>
      <c r="C2149" s="24" t="s">
        <v>77</v>
      </c>
      <c r="D2149" s="24" t="s">
        <v>78</v>
      </c>
      <c r="E2149" s="24">
        <v>270</v>
      </c>
      <c r="F2149" s="26">
        <v>46174</v>
      </c>
      <c r="G2149" s="24" t="s">
        <v>52</v>
      </c>
      <c r="H2149" s="24" t="s">
        <v>53</v>
      </c>
      <c r="I2149" s="24" t="s">
        <v>79</v>
      </c>
      <c r="J2149" s="24" t="s">
        <v>126</v>
      </c>
      <c r="K2149" s="24">
        <v>1</v>
      </c>
      <c r="L2149" s="24" t="s">
        <v>80</v>
      </c>
      <c r="M2149" s="26">
        <v>46185</v>
      </c>
      <c r="N2149" s="27">
        <v>46185.354166666664</v>
      </c>
      <c r="O2149" s="27">
        <v>46185.541666666664</v>
      </c>
      <c r="P2149" s="24" t="s">
        <v>3627</v>
      </c>
      <c r="Q2149" s="24" t="s">
        <v>3628</v>
      </c>
      <c r="R2149" s="24" t="s">
        <v>3461</v>
      </c>
      <c r="T2149" s="24" t="s">
        <v>79</v>
      </c>
      <c r="U2149" s="24" t="s">
        <v>314</v>
      </c>
      <c r="V2149" s="27">
        <v>46185.450694444444</v>
      </c>
      <c r="W2149" s="27">
        <v>46185.475694444445</v>
      </c>
      <c r="Z2149" s="24">
        <v>1</v>
      </c>
      <c r="AA2149" s="24" t="s">
        <v>56</v>
      </c>
      <c r="AB2149" s="24" t="b">
        <v>0</v>
      </c>
      <c r="AC2149" s="61"/>
    </row>
    <row r="2150" spans="2:29" ht="13.7">
      <c r="B2150" s="24" t="s">
        <v>49</v>
      </c>
      <c r="C2150" s="24" t="s">
        <v>77</v>
      </c>
      <c r="D2150" s="24" t="s">
        <v>78</v>
      </c>
      <c r="E2150" s="24">
        <v>270</v>
      </c>
      <c r="F2150" s="26">
        <v>46174</v>
      </c>
      <c r="G2150" s="24" t="s">
        <v>52</v>
      </c>
      <c r="H2150" s="24" t="s">
        <v>53</v>
      </c>
      <c r="I2150" s="24" t="s">
        <v>79</v>
      </c>
      <c r="J2150" s="24" t="s">
        <v>126</v>
      </c>
      <c r="K2150" s="24">
        <v>1</v>
      </c>
      <c r="L2150" s="24" t="s">
        <v>80</v>
      </c>
      <c r="M2150" s="26">
        <v>46185</v>
      </c>
      <c r="N2150" s="27">
        <v>46185.354166666664</v>
      </c>
      <c r="O2150" s="27">
        <v>46185.541666666664</v>
      </c>
      <c r="P2150" s="24" t="s">
        <v>3629</v>
      </c>
      <c r="Q2150" s="24" t="s">
        <v>3630</v>
      </c>
      <c r="R2150" s="24" t="s">
        <v>3472</v>
      </c>
      <c r="S2150" s="24" t="s">
        <v>156</v>
      </c>
      <c r="T2150" s="24" t="s">
        <v>79</v>
      </c>
      <c r="U2150" s="24" t="s">
        <v>314</v>
      </c>
      <c r="V2150" s="27">
        <v>46185.406944444447</v>
      </c>
      <c r="W2150" s="27">
        <v>46185.432638888888</v>
      </c>
      <c r="Z2150" s="24">
        <v>1</v>
      </c>
      <c r="AA2150" s="24" t="s">
        <v>56</v>
      </c>
      <c r="AB2150" s="24" t="b">
        <v>0</v>
      </c>
      <c r="AC2150" s="61"/>
    </row>
    <row r="2151" spans="2:29" ht="13.7">
      <c r="B2151" s="24" t="s">
        <v>49</v>
      </c>
      <c r="C2151" s="24" t="s">
        <v>77</v>
      </c>
      <c r="D2151" s="24" t="s">
        <v>78</v>
      </c>
      <c r="E2151" s="24">
        <v>270</v>
      </c>
      <c r="F2151" s="26">
        <v>46174</v>
      </c>
      <c r="G2151" s="24" t="s">
        <v>52</v>
      </c>
      <c r="H2151" s="24" t="s">
        <v>53</v>
      </c>
      <c r="I2151" s="24" t="s">
        <v>79</v>
      </c>
      <c r="J2151" s="24" t="s">
        <v>125</v>
      </c>
      <c r="K2151" s="24">
        <v>1</v>
      </c>
      <c r="L2151" s="24" t="s">
        <v>80</v>
      </c>
      <c r="M2151" s="26">
        <v>46196</v>
      </c>
      <c r="N2151" s="27">
        <v>46196.5625</v>
      </c>
      <c r="O2151" s="27">
        <v>46196.75</v>
      </c>
      <c r="V2151" s="27"/>
      <c r="W2151" s="27"/>
      <c r="X2151" s="24">
        <v>4</v>
      </c>
      <c r="Y2151" s="24">
        <v>0</v>
      </c>
      <c r="Z2151" s="24">
        <v>4</v>
      </c>
      <c r="AA2151" s="24" t="s">
        <v>56</v>
      </c>
      <c r="AB2151" s="24" t="b">
        <v>0</v>
      </c>
      <c r="AC2151" s="61">
        <v>0</v>
      </c>
    </row>
    <row r="2152" spans="2:29" ht="13.7">
      <c r="B2152" s="24" t="s">
        <v>49</v>
      </c>
      <c r="C2152" s="24" t="s">
        <v>77</v>
      </c>
      <c r="D2152" s="24" t="s">
        <v>78</v>
      </c>
      <c r="E2152" s="24">
        <v>270</v>
      </c>
      <c r="F2152" s="26">
        <v>46174</v>
      </c>
      <c r="G2152" s="24" t="s">
        <v>52</v>
      </c>
      <c r="H2152" s="24" t="s">
        <v>53</v>
      </c>
      <c r="I2152" s="24" t="s">
        <v>79</v>
      </c>
      <c r="J2152" s="24" t="s">
        <v>126</v>
      </c>
      <c r="K2152" s="24">
        <v>1</v>
      </c>
      <c r="L2152" s="24" t="s">
        <v>80</v>
      </c>
      <c r="M2152" s="26">
        <v>46196</v>
      </c>
      <c r="N2152" s="27">
        <v>46196.5625</v>
      </c>
      <c r="O2152" s="27">
        <v>46196.75</v>
      </c>
      <c r="P2152" s="24" t="s">
        <v>3631</v>
      </c>
      <c r="Q2152" s="24" t="s">
        <v>3632</v>
      </c>
      <c r="R2152" s="24" t="s">
        <v>3472</v>
      </c>
      <c r="S2152" s="24" t="s">
        <v>160</v>
      </c>
      <c r="T2152" s="24" t="s">
        <v>79</v>
      </c>
      <c r="U2152" s="24" t="s">
        <v>214</v>
      </c>
      <c r="V2152" s="27">
        <v>46196.615277777775</v>
      </c>
      <c r="W2152" s="27">
        <v>46196.64166666667</v>
      </c>
      <c r="Z2152" s="24">
        <v>1</v>
      </c>
      <c r="AA2152" s="24" t="s">
        <v>56</v>
      </c>
      <c r="AB2152" s="24" t="b">
        <v>0</v>
      </c>
      <c r="AC2152" s="61"/>
    </row>
    <row r="2153" spans="2:29" ht="13.7">
      <c r="B2153" s="24" t="s">
        <v>49</v>
      </c>
      <c r="C2153" s="24" t="s">
        <v>77</v>
      </c>
      <c r="D2153" s="24" t="s">
        <v>78</v>
      </c>
      <c r="E2153" s="24">
        <v>270</v>
      </c>
      <c r="F2153" s="26">
        <v>46174</v>
      </c>
      <c r="G2153" s="24" t="s">
        <v>52</v>
      </c>
      <c r="H2153" s="24" t="s">
        <v>53</v>
      </c>
      <c r="I2153" s="24" t="s">
        <v>79</v>
      </c>
      <c r="J2153" s="24" t="s">
        <v>126</v>
      </c>
      <c r="K2153" s="24">
        <v>1</v>
      </c>
      <c r="L2153" s="24" t="s">
        <v>80</v>
      </c>
      <c r="M2153" s="26">
        <v>46196</v>
      </c>
      <c r="N2153" s="27">
        <v>46196.5625</v>
      </c>
      <c r="O2153" s="27">
        <v>46196.75</v>
      </c>
      <c r="P2153" s="24" t="s">
        <v>3633</v>
      </c>
      <c r="Q2153" s="24" t="s">
        <v>3634</v>
      </c>
      <c r="R2153" s="24" t="s">
        <v>3472</v>
      </c>
      <c r="S2153" s="24" t="s">
        <v>152</v>
      </c>
      <c r="T2153" s="24" t="s">
        <v>79</v>
      </c>
      <c r="U2153" s="24" t="s">
        <v>214</v>
      </c>
      <c r="V2153" s="27">
        <v>46196.567361111112</v>
      </c>
      <c r="W2153" s="27">
        <v>46196.586111111108</v>
      </c>
      <c r="Z2153" s="24">
        <v>1</v>
      </c>
      <c r="AA2153" s="24" t="s">
        <v>56</v>
      </c>
      <c r="AB2153" s="24" t="b">
        <v>0</v>
      </c>
      <c r="AC2153" s="61"/>
    </row>
    <row r="2154" spans="2:29" ht="13.7">
      <c r="B2154" s="24" t="s">
        <v>49</v>
      </c>
      <c r="C2154" s="24" t="s">
        <v>77</v>
      </c>
      <c r="D2154" s="24" t="s">
        <v>78</v>
      </c>
      <c r="E2154" s="24">
        <v>270</v>
      </c>
      <c r="F2154" s="26">
        <v>46174</v>
      </c>
      <c r="G2154" s="24" t="s">
        <v>52</v>
      </c>
      <c r="H2154" s="24" t="s">
        <v>53</v>
      </c>
      <c r="I2154" s="24" t="s">
        <v>79</v>
      </c>
      <c r="J2154" s="24" t="s">
        <v>126</v>
      </c>
      <c r="K2154" s="24">
        <v>1</v>
      </c>
      <c r="L2154" s="24" t="s">
        <v>80</v>
      </c>
      <c r="M2154" s="26">
        <v>46196</v>
      </c>
      <c r="N2154" s="27">
        <v>46196.5625</v>
      </c>
      <c r="O2154" s="27">
        <v>46196.75</v>
      </c>
      <c r="P2154" s="24" t="s">
        <v>3635</v>
      </c>
      <c r="Q2154" s="24" t="s">
        <v>3636</v>
      </c>
      <c r="R2154" s="24" t="s">
        <v>3472</v>
      </c>
      <c r="T2154" s="24" t="s">
        <v>79</v>
      </c>
      <c r="U2154" s="24" t="s">
        <v>214</v>
      </c>
      <c r="V2154" s="27">
        <v>46196.660416666666</v>
      </c>
      <c r="W2154" s="27">
        <v>46196.68472222222</v>
      </c>
      <c r="Z2154" s="24">
        <v>1</v>
      </c>
      <c r="AA2154" s="24" t="s">
        <v>56</v>
      </c>
      <c r="AB2154" s="24" t="b">
        <v>0</v>
      </c>
      <c r="AC2154" s="61"/>
    </row>
    <row r="2155" spans="2:29" ht="13.7">
      <c r="B2155" s="24" t="s">
        <v>49</v>
      </c>
      <c r="C2155" s="24" t="s">
        <v>77</v>
      </c>
      <c r="D2155" s="24" t="s">
        <v>78</v>
      </c>
      <c r="E2155" s="24">
        <v>270</v>
      </c>
      <c r="F2155" s="26">
        <v>46174</v>
      </c>
      <c r="G2155" s="24" t="s">
        <v>52</v>
      </c>
      <c r="H2155" s="24" t="s">
        <v>53</v>
      </c>
      <c r="I2155" s="24" t="s">
        <v>79</v>
      </c>
      <c r="J2155" s="24" t="s">
        <v>126</v>
      </c>
      <c r="K2155" s="24">
        <v>1</v>
      </c>
      <c r="L2155" s="24" t="s">
        <v>80</v>
      </c>
      <c r="M2155" s="26">
        <v>46196</v>
      </c>
      <c r="N2155" s="27">
        <v>46196.5625</v>
      </c>
      <c r="O2155" s="27">
        <v>46196.75</v>
      </c>
      <c r="P2155" s="24" t="s">
        <v>3637</v>
      </c>
      <c r="Q2155" s="24" t="s">
        <v>3638</v>
      </c>
      <c r="R2155" s="24" t="s">
        <v>3454</v>
      </c>
      <c r="S2155" s="24" t="s">
        <v>152</v>
      </c>
      <c r="T2155" s="24" t="s">
        <v>79</v>
      </c>
      <c r="U2155" s="24" t="s">
        <v>214</v>
      </c>
      <c r="V2155" s="27">
        <v>46196.705555555556</v>
      </c>
      <c r="W2155" s="27">
        <v>46196.726388888892</v>
      </c>
      <c r="Z2155" s="24">
        <v>1</v>
      </c>
      <c r="AA2155" s="24" t="s">
        <v>56</v>
      </c>
      <c r="AB2155" s="24" t="b">
        <v>0</v>
      </c>
      <c r="AC2155" s="61"/>
    </row>
    <row r="2156" spans="2:29" ht="13.7">
      <c r="B2156" s="24" t="s">
        <v>49</v>
      </c>
      <c r="C2156" s="24" t="s">
        <v>77</v>
      </c>
      <c r="D2156" s="24" t="s">
        <v>78</v>
      </c>
      <c r="E2156" s="24">
        <v>270</v>
      </c>
      <c r="F2156" s="26">
        <v>46204</v>
      </c>
      <c r="G2156" s="24" t="s">
        <v>52</v>
      </c>
      <c r="H2156" s="24" t="s">
        <v>53</v>
      </c>
      <c r="I2156" s="24" t="s">
        <v>79</v>
      </c>
      <c r="J2156" s="24" t="s">
        <v>125</v>
      </c>
      <c r="K2156" s="24">
        <v>1</v>
      </c>
      <c r="L2156" s="24" t="s">
        <v>80</v>
      </c>
      <c r="M2156" s="26">
        <v>46226</v>
      </c>
      <c r="N2156" s="27">
        <v>46226.541666666664</v>
      </c>
      <c r="O2156" s="27">
        <v>46226.729166666664</v>
      </c>
      <c r="V2156" s="27"/>
      <c r="W2156" s="27"/>
      <c r="X2156" s="24">
        <v>4</v>
      </c>
      <c r="Y2156" s="24">
        <v>0</v>
      </c>
      <c r="Z2156" s="24">
        <v>4</v>
      </c>
      <c r="AA2156" s="24" t="s">
        <v>58</v>
      </c>
      <c r="AB2156" s="24" t="b">
        <v>0</v>
      </c>
      <c r="AC2156" s="61">
        <v>0</v>
      </c>
    </row>
    <row r="2157" spans="2:29" ht="13.7">
      <c r="B2157" s="24" t="s">
        <v>49</v>
      </c>
      <c r="C2157" s="24" t="s">
        <v>77</v>
      </c>
      <c r="D2157" s="24" t="s">
        <v>78</v>
      </c>
      <c r="E2157" s="24">
        <v>270</v>
      </c>
      <c r="F2157" s="26">
        <v>46204</v>
      </c>
      <c r="G2157" s="24" t="s">
        <v>52</v>
      </c>
      <c r="H2157" s="24" t="s">
        <v>53</v>
      </c>
      <c r="I2157" s="24" t="s">
        <v>79</v>
      </c>
      <c r="J2157" s="24" t="s">
        <v>126</v>
      </c>
      <c r="K2157" s="24">
        <v>1</v>
      </c>
      <c r="L2157" s="24" t="s">
        <v>80</v>
      </c>
      <c r="M2157" s="26">
        <v>46226</v>
      </c>
      <c r="N2157" s="27">
        <v>46226.541666666664</v>
      </c>
      <c r="O2157" s="27">
        <v>46226.729166666664</v>
      </c>
      <c r="P2157" s="24" t="s">
        <v>3639</v>
      </c>
      <c r="Q2157" s="24" t="s">
        <v>3640</v>
      </c>
      <c r="R2157" s="24" t="s">
        <v>3472</v>
      </c>
      <c r="S2157" s="24" t="s">
        <v>156</v>
      </c>
      <c r="T2157" s="24" t="s">
        <v>79</v>
      </c>
      <c r="U2157" s="24" t="s">
        <v>547</v>
      </c>
      <c r="V2157" s="27">
        <v>46226.68472222222</v>
      </c>
      <c r="W2157" s="27">
        <v>46226.708333333336</v>
      </c>
      <c r="Z2157" s="24">
        <v>1</v>
      </c>
      <c r="AA2157" s="24" t="s">
        <v>58</v>
      </c>
      <c r="AB2157" s="24" t="b">
        <v>0</v>
      </c>
      <c r="AC2157" s="61"/>
    </row>
    <row r="2158" spans="2:29" ht="13.7">
      <c r="B2158" s="24" t="s">
        <v>49</v>
      </c>
      <c r="C2158" s="24" t="s">
        <v>77</v>
      </c>
      <c r="D2158" s="24" t="s">
        <v>78</v>
      </c>
      <c r="E2158" s="24">
        <v>270</v>
      </c>
      <c r="F2158" s="26">
        <v>46204</v>
      </c>
      <c r="G2158" s="24" t="s">
        <v>52</v>
      </c>
      <c r="H2158" s="24" t="s">
        <v>53</v>
      </c>
      <c r="I2158" s="24" t="s">
        <v>79</v>
      </c>
      <c r="J2158" s="24" t="s">
        <v>126</v>
      </c>
      <c r="K2158" s="24">
        <v>1</v>
      </c>
      <c r="L2158" s="24" t="s">
        <v>80</v>
      </c>
      <c r="M2158" s="26">
        <v>46226</v>
      </c>
      <c r="N2158" s="27">
        <v>46226.541666666664</v>
      </c>
      <c r="O2158" s="27">
        <v>46226.729166666664</v>
      </c>
      <c r="P2158" s="24" t="s">
        <v>3641</v>
      </c>
      <c r="Q2158" s="24" t="s">
        <v>3642</v>
      </c>
      <c r="R2158" s="24" t="s">
        <v>3461</v>
      </c>
      <c r="T2158" s="24" t="s">
        <v>79</v>
      </c>
      <c r="U2158" s="24" t="s">
        <v>547</v>
      </c>
      <c r="V2158" s="27">
        <v>46226.594444444447</v>
      </c>
      <c r="W2158" s="27">
        <v>46226.62222222222</v>
      </c>
      <c r="Z2158" s="24">
        <v>1</v>
      </c>
      <c r="AA2158" s="24" t="s">
        <v>58</v>
      </c>
      <c r="AB2158" s="24" t="b">
        <v>0</v>
      </c>
      <c r="AC2158" s="61"/>
    </row>
    <row r="2159" spans="2:29" ht="13.7">
      <c r="B2159" s="24" t="s">
        <v>49</v>
      </c>
      <c r="C2159" s="24" t="s">
        <v>77</v>
      </c>
      <c r="D2159" s="24" t="s">
        <v>78</v>
      </c>
      <c r="E2159" s="24">
        <v>270</v>
      </c>
      <c r="F2159" s="26">
        <v>46204</v>
      </c>
      <c r="G2159" s="24" t="s">
        <v>52</v>
      </c>
      <c r="H2159" s="24" t="s">
        <v>53</v>
      </c>
      <c r="I2159" s="24" t="s">
        <v>79</v>
      </c>
      <c r="J2159" s="24" t="s">
        <v>126</v>
      </c>
      <c r="K2159" s="24">
        <v>1</v>
      </c>
      <c r="L2159" s="24" t="s">
        <v>80</v>
      </c>
      <c r="M2159" s="26">
        <v>46226</v>
      </c>
      <c r="N2159" s="27">
        <v>46226.541666666664</v>
      </c>
      <c r="O2159" s="27">
        <v>46226.729166666664</v>
      </c>
      <c r="P2159" s="24" t="s">
        <v>3643</v>
      </c>
      <c r="Q2159" s="24" t="s">
        <v>3644</v>
      </c>
      <c r="R2159" s="24" t="s">
        <v>3472</v>
      </c>
      <c r="T2159" s="24" t="s">
        <v>79</v>
      </c>
      <c r="U2159" s="24" t="s">
        <v>547</v>
      </c>
      <c r="V2159" s="27">
        <v>46226.638888888891</v>
      </c>
      <c r="W2159" s="27">
        <v>46226.673611111109</v>
      </c>
      <c r="Z2159" s="24">
        <v>1</v>
      </c>
      <c r="AA2159" s="24" t="s">
        <v>58</v>
      </c>
      <c r="AB2159" s="24" t="b">
        <v>0</v>
      </c>
      <c r="AC2159" s="61"/>
    </row>
    <row r="2160" spans="2:29" ht="13.7">
      <c r="B2160" s="24" t="s">
        <v>49</v>
      </c>
      <c r="C2160" s="24" t="s">
        <v>77</v>
      </c>
      <c r="D2160" s="24" t="s">
        <v>78</v>
      </c>
      <c r="E2160" s="24">
        <v>270</v>
      </c>
      <c r="F2160" s="26">
        <v>46204</v>
      </c>
      <c r="G2160" s="24" t="s">
        <v>52</v>
      </c>
      <c r="H2160" s="24" t="s">
        <v>53</v>
      </c>
      <c r="I2160" s="24" t="s">
        <v>79</v>
      </c>
      <c r="J2160" s="24" t="s">
        <v>126</v>
      </c>
      <c r="K2160" s="24">
        <v>1</v>
      </c>
      <c r="L2160" s="24" t="s">
        <v>80</v>
      </c>
      <c r="M2160" s="26">
        <v>46226</v>
      </c>
      <c r="N2160" s="27">
        <v>46226.541666666664</v>
      </c>
      <c r="O2160" s="27">
        <v>46226.729166666664</v>
      </c>
      <c r="P2160" s="24" t="s">
        <v>3645</v>
      </c>
      <c r="Q2160" s="24" t="s">
        <v>3646</v>
      </c>
      <c r="R2160" s="24" t="s">
        <v>3472</v>
      </c>
      <c r="T2160" s="24" t="s">
        <v>79</v>
      </c>
      <c r="U2160" s="24" t="s">
        <v>547</v>
      </c>
      <c r="V2160" s="27">
        <v>46226.548611111109</v>
      </c>
      <c r="W2160" s="27">
        <v>46226.57708333333</v>
      </c>
      <c r="Z2160" s="24">
        <v>1</v>
      </c>
      <c r="AA2160" s="24" t="s">
        <v>58</v>
      </c>
      <c r="AB2160" s="24" t="b">
        <v>0</v>
      </c>
      <c r="AC2160" s="61"/>
    </row>
    <row r="2161" spans="2:29" ht="13.7">
      <c r="B2161" s="24" t="s">
        <v>49</v>
      </c>
      <c r="C2161" s="24" t="s">
        <v>77</v>
      </c>
      <c r="D2161" s="24" t="s">
        <v>78</v>
      </c>
      <c r="E2161" s="24">
        <v>270</v>
      </c>
      <c r="F2161" s="26">
        <v>46235</v>
      </c>
      <c r="G2161" s="24" t="s">
        <v>52</v>
      </c>
      <c r="H2161" s="24" t="s">
        <v>53</v>
      </c>
      <c r="I2161" s="24" t="s">
        <v>79</v>
      </c>
      <c r="J2161" s="24" t="s">
        <v>125</v>
      </c>
      <c r="K2161" s="24">
        <v>1</v>
      </c>
      <c r="L2161" s="24" t="s">
        <v>80</v>
      </c>
      <c r="M2161" s="26">
        <v>46236</v>
      </c>
      <c r="N2161" s="27">
        <v>46236.333333333336</v>
      </c>
      <c r="O2161" s="27">
        <v>46236.520833333336</v>
      </c>
      <c r="V2161" s="27"/>
      <c r="W2161" s="27"/>
      <c r="X2161" s="24">
        <v>4</v>
      </c>
      <c r="Y2161" s="24">
        <v>0</v>
      </c>
      <c r="Z2161" s="24">
        <v>4</v>
      </c>
      <c r="AA2161" s="24" t="s">
        <v>60</v>
      </c>
      <c r="AB2161" s="24" t="b">
        <v>0</v>
      </c>
      <c r="AC2161" s="61">
        <v>0</v>
      </c>
    </row>
    <row r="2162" spans="2:29" ht="13.7">
      <c r="B2162" s="24" t="s">
        <v>49</v>
      </c>
      <c r="C2162" s="24" t="s">
        <v>77</v>
      </c>
      <c r="D2162" s="24" t="s">
        <v>78</v>
      </c>
      <c r="E2162" s="24">
        <v>270</v>
      </c>
      <c r="F2162" s="26">
        <v>46235</v>
      </c>
      <c r="G2162" s="24" t="s">
        <v>52</v>
      </c>
      <c r="H2162" s="24" t="s">
        <v>53</v>
      </c>
      <c r="I2162" s="24" t="s">
        <v>79</v>
      </c>
      <c r="J2162" s="24" t="s">
        <v>126</v>
      </c>
      <c r="K2162" s="24">
        <v>1</v>
      </c>
      <c r="L2162" s="24" t="s">
        <v>80</v>
      </c>
      <c r="M2162" s="26">
        <v>46236</v>
      </c>
      <c r="N2162" s="27">
        <v>46236.333333333336</v>
      </c>
      <c r="O2162" s="27">
        <v>46236.520833333336</v>
      </c>
      <c r="P2162" s="24" t="s">
        <v>3647</v>
      </c>
      <c r="Q2162" s="24" t="s">
        <v>3648</v>
      </c>
      <c r="R2162" s="24" t="s">
        <v>3454</v>
      </c>
      <c r="T2162" s="24" t="s">
        <v>79</v>
      </c>
      <c r="U2162" s="24" t="s">
        <v>224</v>
      </c>
      <c r="V2162" s="27">
        <v>46236.43472222222</v>
      </c>
      <c r="W2162" s="27">
        <v>46236.462500000001</v>
      </c>
      <c r="Z2162" s="24">
        <v>1</v>
      </c>
      <c r="AA2162" s="24" t="s">
        <v>60</v>
      </c>
      <c r="AB2162" s="24" t="b">
        <v>0</v>
      </c>
      <c r="AC2162" s="61"/>
    </row>
    <row r="2163" spans="2:29" ht="13.7">
      <c r="B2163" s="24" t="s">
        <v>49</v>
      </c>
      <c r="C2163" s="24" t="s">
        <v>77</v>
      </c>
      <c r="D2163" s="24" t="s">
        <v>78</v>
      </c>
      <c r="E2163" s="24">
        <v>270</v>
      </c>
      <c r="F2163" s="26">
        <v>46235</v>
      </c>
      <c r="G2163" s="24" t="s">
        <v>52</v>
      </c>
      <c r="H2163" s="24" t="s">
        <v>53</v>
      </c>
      <c r="I2163" s="24" t="s">
        <v>79</v>
      </c>
      <c r="J2163" s="24" t="s">
        <v>126</v>
      </c>
      <c r="K2163" s="24">
        <v>1</v>
      </c>
      <c r="L2163" s="24" t="s">
        <v>80</v>
      </c>
      <c r="M2163" s="26">
        <v>46236</v>
      </c>
      <c r="N2163" s="27">
        <v>46236.333333333336</v>
      </c>
      <c r="O2163" s="27">
        <v>46236.520833333336</v>
      </c>
      <c r="P2163" s="24" t="s">
        <v>3649</v>
      </c>
      <c r="Q2163" s="24" t="s">
        <v>3650</v>
      </c>
      <c r="R2163" s="24" t="s">
        <v>3454</v>
      </c>
      <c r="S2163" s="24" t="s">
        <v>152</v>
      </c>
      <c r="T2163" s="24" t="s">
        <v>79</v>
      </c>
      <c r="U2163" s="24" t="s">
        <v>224</v>
      </c>
      <c r="V2163" s="27">
        <v>46236.387499999997</v>
      </c>
      <c r="W2163" s="27">
        <v>46236.417361111111</v>
      </c>
      <c r="Z2163" s="24">
        <v>1</v>
      </c>
      <c r="AA2163" s="24" t="s">
        <v>60</v>
      </c>
      <c r="AB2163" s="24" t="b">
        <v>0</v>
      </c>
      <c r="AC2163" s="61"/>
    </row>
    <row r="2164" spans="2:29" ht="13.7">
      <c r="B2164" s="24" t="s">
        <v>49</v>
      </c>
      <c r="C2164" s="24" t="s">
        <v>77</v>
      </c>
      <c r="D2164" s="24" t="s">
        <v>78</v>
      </c>
      <c r="E2164" s="24">
        <v>270</v>
      </c>
      <c r="F2164" s="26">
        <v>46235</v>
      </c>
      <c r="G2164" s="24" t="s">
        <v>52</v>
      </c>
      <c r="H2164" s="24" t="s">
        <v>53</v>
      </c>
      <c r="I2164" s="24" t="s">
        <v>79</v>
      </c>
      <c r="J2164" s="24" t="s">
        <v>126</v>
      </c>
      <c r="K2164" s="24">
        <v>1</v>
      </c>
      <c r="L2164" s="24" t="s">
        <v>80</v>
      </c>
      <c r="M2164" s="26">
        <v>46236</v>
      </c>
      <c r="N2164" s="27">
        <v>46236.333333333336</v>
      </c>
      <c r="O2164" s="27">
        <v>46236.520833333336</v>
      </c>
      <c r="P2164" s="24" t="s">
        <v>3651</v>
      </c>
      <c r="Q2164" s="24" t="s">
        <v>3652</v>
      </c>
      <c r="R2164" s="24" t="s">
        <v>3461</v>
      </c>
      <c r="T2164" s="24" t="s">
        <v>79</v>
      </c>
      <c r="U2164" s="24" t="s">
        <v>224</v>
      </c>
      <c r="V2164" s="27">
        <v>46236.336111111108</v>
      </c>
      <c r="W2164" s="27">
        <v>46236.364583333336</v>
      </c>
      <c r="Z2164" s="24">
        <v>1</v>
      </c>
      <c r="AA2164" s="24" t="s">
        <v>60</v>
      </c>
      <c r="AB2164" s="24" t="b">
        <v>0</v>
      </c>
      <c r="AC2164" s="61"/>
    </row>
    <row r="2165" spans="2:29" ht="13.7">
      <c r="B2165" s="24" t="s">
        <v>49</v>
      </c>
      <c r="C2165" s="24" t="s">
        <v>77</v>
      </c>
      <c r="D2165" s="24" t="s">
        <v>78</v>
      </c>
      <c r="E2165" s="24">
        <v>270</v>
      </c>
      <c r="F2165" s="26">
        <v>46235</v>
      </c>
      <c r="G2165" s="24" t="s">
        <v>52</v>
      </c>
      <c r="H2165" s="24" t="s">
        <v>53</v>
      </c>
      <c r="I2165" s="24" t="s">
        <v>79</v>
      </c>
      <c r="J2165" s="24" t="s">
        <v>126</v>
      </c>
      <c r="K2165" s="24">
        <v>1</v>
      </c>
      <c r="L2165" s="24" t="s">
        <v>80</v>
      </c>
      <c r="M2165" s="26">
        <v>46236</v>
      </c>
      <c r="N2165" s="27">
        <v>46236.333333333336</v>
      </c>
      <c r="O2165" s="27">
        <v>46236.520833333336</v>
      </c>
      <c r="P2165" s="24" t="s">
        <v>3653</v>
      </c>
      <c r="Q2165" s="24" t="s">
        <v>3654</v>
      </c>
      <c r="R2165" s="24" t="s">
        <v>3461</v>
      </c>
      <c r="S2165" s="24" t="s">
        <v>198</v>
      </c>
      <c r="T2165" s="24" t="s">
        <v>79</v>
      </c>
      <c r="U2165" s="24" t="s">
        <v>224</v>
      </c>
      <c r="V2165" s="27">
        <v>46236.477083333331</v>
      </c>
      <c r="W2165" s="27">
        <v>46236.50277777778</v>
      </c>
      <c r="Z2165" s="24">
        <v>1</v>
      </c>
      <c r="AA2165" s="24" t="s">
        <v>60</v>
      </c>
      <c r="AB2165" s="24" t="b">
        <v>0</v>
      </c>
      <c r="AC2165" s="61"/>
    </row>
    <row r="2166" spans="2:29" ht="13.7">
      <c r="B2166" s="24" t="s">
        <v>49</v>
      </c>
      <c r="C2166" s="24" t="s">
        <v>77</v>
      </c>
      <c r="D2166" s="24" t="s">
        <v>78</v>
      </c>
      <c r="E2166" s="24">
        <v>270</v>
      </c>
      <c r="F2166" s="26">
        <v>46235</v>
      </c>
      <c r="G2166" s="24" t="s">
        <v>52</v>
      </c>
      <c r="H2166" s="24" t="s">
        <v>53</v>
      </c>
      <c r="I2166" s="24" t="s">
        <v>79</v>
      </c>
      <c r="J2166" s="24" t="s">
        <v>125</v>
      </c>
      <c r="K2166" s="24">
        <v>1</v>
      </c>
      <c r="L2166" s="24" t="s">
        <v>80</v>
      </c>
      <c r="M2166" s="26">
        <v>46251</v>
      </c>
      <c r="N2166" s="27">
        <v>46251.375</v>
      </c>
      <c r="O2166" s="27">
        <v>46251.5625</v>
      </c>
      <c r="V2166" s="27"/>
      <c r="W2166" s="27"/>
      <c r="X2166" s="24">
        <v>4</v>
      </c>
      <c r="Y2166" s="24">
        <v>0</v>
      </c>
      <c r="Z2166" s="24">
        <v>4</v>
      </c>
      <c r="AA2166" s="24" t="s">
        <v>60</v>
      </c>
      <c r="AB2166" s="24" t="b">
        <v>0</v>
      </c>
      <c r="AC2166" s="61">
        <v>0</v>
      </c>
    </row>
    <row r="2167" spans="2:29" ht="13.7">
      <c r="B2167" s="24" t="s">
        <v>49</v>
      </c>
      <c r="C2167" s="24" t="s">
        <v>77</v>
      </c>
      <c r="D2167" s="24" t="s">
        <v>78</v>
      </c>
      <c r="E2167" s="24">
        <v>270</v>
      </c>
      <c r="F2167" s="26">
        <v>46235</v>
      </c>
      <c r="G2167" s="24" t="s">
        <v>52</v>
      </c>
      <c r="H2167" s="24" t="s">
        <v>53</v>
      </c>
      <c r="I2167" s="24" t="s">
        <v>79</v>
      </c>
      <c r="J2167" s="24" t="s">
        <v>126</v>
      </c>
      <c r="K2167" s="24">
        <v>1</v>
      </c>
      <c r="L2167" s="24" t="s">
        <v>80</v>
      </c>
      <c r="M2167" s="26">
        <v>46251</v>
      </c>
      <c r="N2167" s="27">
        <v>46251.375</v>
      </c>
      <c r="O2167" s="27">
        <v>46251.5625</v>
      </c>
      <c r="P2167" s="24" t="s">
        <v>3655</v>
      </c>
      <c r="Q2167" s="24" t="s">
        <v>3656</v>
      </c>
      <c r="R2167" s="24" t="s">
        <v>3472</v>
      </c>
      <c r="T2167" s="24" t="s">
        <v>79</v>
      </c>
      <c r="U2167" s="24" t="s">
        <v>179</v>
      </c>
      <c r="V2167" s="27">
        <v>46251.383333333331</v>
      </c>
      <c r="W2167" s="27">
        <v>46251.413194444445</v>
      </c>
      <c r="Z2167" s="24">
        <v>1</v>
      </c>
      <c r="AA2167" s="24" t="s">
        <v>60</v>
      </c>
      <c r="AB2167" s="24" t="b">
        <v>0</v>
      </c>
      <c r="AC2167" s="61"/>
    </row>
    <row r="2168" spans="2:29" ht="13.7">
      <c r="B2168" s="24" t="s">
        <v>49</v>
      </c>
      <c r="C2168" s="24" t="s">
        <v>77</v>
      </c>
      <c r="D2168" s="24" t="s">
        <v>78</v>
      </c>
      <c r="E2168" s="24">
        <v>270</v>
      </c>
      <c r="F2168" s="26">
        <v>46235</v>
      </c>
      <c r="G2168" s="24" t="s">
        <v>52</v>
      </c>
      <c r="H2168" s="24" t="s">
        <v>53</v>
      </c>
      <c r="I2168" s="24" t="s">
        <v>79</v>
      </c>
      <c r="J2168" s="24" t="s">
        <v>126</v>
      </c>
      <c r="K2168" s="24">
        <v>1</v>
      </c>
      <c r="L2168" s="24" t="s">
        <v>80</v>
      </c>
      <c r="M2168" s="26">
        <v>46251</v>
      </c>
      <c r="N2168" s="27">
        <v>46251.375</v>
      </c>
      <c r="O2168" s="27">
        <v>46251.5625</v>
      </c>
      <c r="P2168" s="24" t="s">
        <v>3657</v>
      </c>
      <c r="Q2168" s="24" t="s">
        <v>3658</v>
      </c>
      <c r="R2168" s="24" t="s">
        <v>3461</v>
      </c>
      <c r="T2168" s="24" t="s">
        <v>79</v>
      </c>
      <c r="U2168" s="24" t="s">
        <v>179</v>
      </c>
      <c r="V2168" s="27">
        <v>46251.472222222219</v>
      </c>
      <c r="W2168" s="27">
        <v>46251.497916666667</v>
      </c>
      <c r="Z2168" s="24">
        <v>1</v>
      </c>
      <c r="AA2168" s="24" t="s">
        <v>60</v>
      </c>
      <c r="AB2168" s="24" t="b">
        <v>0</v>
      </c>
      <c r="AC2168" s="61"/>
    </row>
    <row r="2169" spans="2:29" ht="13.7">
      <c r="B2169" s="24" t="s">
        <v>49</v>
      </c>
      <c r="C2169" s="24" t="s">
        <v>77</v>
      </c>
      <c r="D2169" s="24" t="s">
        <v>78</v>
      </c>
      <c r="E2169" s="24">
        <v>270</v>
      </c>
      <c r="F2169" s="26">
        <v>46235</v>
      </c>
      <c r="G2169" s="24" t="s">
        <v>52</v>
      </c>
      <c r="H2169" s="24" t="s">
        <v>53</v>
      </c>
      <c r="I2169" s="24" t="s">
        <v>79</v>
      </c>
      <c r="J2169" s="24" t="s">
        <v>126</v>
      </c>
      <c r="K2169" s="24">
        <v>1</v>
      </c>
      <c r="L2169" s="24" t="s">
        <v>80</v>
      </c>
      <c r="M2169" s="26">
        <v>46251</v>
      </c>
      <c r="N2169" s="27">
        <v>46251.375</v>
      </c>
      <c r="O2169" s="27">
        <v>46251.5625</v>
      </c>
      <c r="P2169" s="24" t="s">
        <v>3659</v>
      </c>
      <c r="Q2169" s="24" t="s">
        <v>3660</v>
      </c>
      <c r="R2169" s="24" t="s">
        <v>3461</v>
      </c>
      <c r="T2169" s="24" t="s">
        <v>79</v>
      </c>
      <c r="U2169" s="24" t="s">
        <v>179</v>
      </c>
      <c r="V2169" s="27">
        <v>46251.425000000003</v>
      </c>
      <c r="W2169" s="27">
        <v>46251.447916666664</v>
      </c>
      <c r="Z2169" s="24">
        <v>1</v>
      </c>
      <c r="AA2169" s="24" t="s">
        <v>60</v>
      </c>
      <c r="AB2169" s="24" t="b">
        <v>0</v>
      </c>
      <c r="AC2169" s="61"/>
    </row>
    <row r="2170" spans="2:29" ht="13.7">
      <c r="B2170" s="24" t="s">
        <v>49</v>
      </c>
      <c r="C2170" s="24" t="s">
        <v>77</v>
      </c>
      <c r="D2170" s="24" t="s">
        <v>78</v>
      </c>
      <c r="E2170" s="24">
        <v>270</v>
      </c>
      <c r="F2170" s="26">
        <v>46235</v>
      </c>
      <c r="G2170" s="24" t="s">
        <v>52</v>
      </c>
      <c r="H2170" s="24" t="s">
        <v>53</v>
      </c>
      <c r="I2170" s="24" t="s">
        <v>79</v>
      </c>
      <c r="J2170" s="24" t="s">
        <v>126</v>
      </c>
      <c r="K2170" s="24">
        <v>1</v>
      </c>
      <c r="L2170" s="24" t="s">
        <v>80</v>
      </c>
      <c r="M2170" s="26">
        <v>46251</v>
      </c>
      <c r="N2170" s="27">
        <v>46251.375</v>
      </c>
      <c r="O2170" s="27">
        <v>46251.5625</v>
      </c>
      <c r="P2170" s="24" t="s">
        <v>3661</v>
      </c>
      <c r="Q2170" s="24" t="s">
        <v>3662</v>
      </c>
      <c r="R2170" s="24" t="s">
        <v>3454</v>
      </c>
      <c r="S2170" s="24" t="s">
        <v>160</v>
      </c>
      <c r="T2170" s="24" t="s">
        <v>79</v>
      </c>
      <c r="U2170" s="24" t="s">
        <v>179</v>
      </c>
      <c r="V2170" s="27">
        <v>46251.517361111109</v>
      </c>
      <c r="W2170" s="27">
        <v>46251.546527777777</v>
      </c>
      <c r="Z2170" s="24">
        <v>1</v>
      </c>
      <c r="AA2170" s="24" t="s">
        <v>60</v>
      </c>
      <c r="AB2170" s="24" t="b">
        <v>0</v>
      </c>
      <c r="AC2170" s="61"/>
    </row>
    <row r="2171" spans="2:29" ht="13.7">
      <c r="B2171" s="24" t="s">
        <v>49</v>
      </c>
      <c r="C2171" s="24" t="s">
        <v>77</v>
      </c>
      <c r="D2171" s="24" t="s">
        <v>78</v>
      </c>
      <c r="E2171" s="24">
        <v>270</v>
      </c>
      <c r="F2171" s="26">
        <v>46235</v>
      </c>
      <c r="G2171" s="24" t="s">
        <v>52</v>
      </c>
      <c r="H2171" s="24" t="s">
        <v>53</v>
      </c>
      <c r="I2171" s="24" t="s">
        <v>79</v>
      </c>
      <c r="J2171" s="24" t="s">
        <v>125</v>
      </c>
      <c r="K2171" s="24">
        <v>1</v>
      </c>
      <c r="L2171" s="24" t="s">
        <v>80</v>
      </c>
      <c r="M2171" s="26">
        <v>46253</v>
      </c>
      <c r="N2171" s="27">
        <v>46253.5625</v>
      </c>
      <c r="O2171" s="27">
        <v>46253.75</v>
      </c>
      <c r="V2171" s="27"/>
      <c r="W2171" s="27"/>
      <c r="X2171" s="24">
        <v>4</v>
      </c>
      <c r="Y2171" s="24">
        <v>0</v>
      </c>
      <c r="Z2171" s="24">
        <v>4</v>
      </c>
      <c r="AA2171" s="24" t="s">
        <v>60</v>
      </c>
      <c r="AB2171" s="24" t="b">
        <v>0</v>
      </c>
      <c r="AC2171" s="61">
        <v>0</v>
      </c>
    </row>
    <row r="2172" spans="2:29" ht="13.7">
      <c r="B2172" s="24" t="s">
        <v>49</v>
      </c>
      <c r="C2172" s="24" t="s">
        <v>77</v>
      </c>
      <c r="D2172" s="24" t="s">
        <v>78</v>
      </c>
      <c r="E2172" s="24">
        <v>270</v>
      </c>
      <c r="F2172" s="26">
        <v>46235</v>
      </c>
      <c r="G2172" s="24" t="s">
        <v>52</v>
      </c>
      <c r="H2172" s="24" t="s">
        <v>53</v>
      </c>
      <c r="I2172" s="24" t="s">
        <v>79</v>
      </c>
      <c r="J2172" s="24" t="s">
        <v>126</v>
      </c>
      <c r="K2172" s="24">
        <v>1</v>
      </c>
      <c r="L2172" s="24" t="s">
        <v>80</v>
      </c>
      <c r="M2172" s="26">
        <v>46253</v>
      </c>
      <c r="N2172" s="27">
        <v>46253.5625</v>
      </c>
      <c r="O2172" s="27">
        <v>46253.75</v>
      </c>
      <c r="P2172" s="24" t="s">
        <v>3663</v>
      </c>
      <c r="Q2172" s="24" t="s">
        <v>3664</v>
      </c>
      <c r="R2172" s="24" t="s">
        <v>3454</v>
      </c>
      <c r="T2172" s="24" t="s">
        <v>79</v>
      </c>
      <c r="U2172" s="24" t="s">
        <v>514</v>
      </c>
      <c r="V2172" s="27">
        <v>46253.613888888889</v>
      </c>
      <c r="W2172" s="27">
        <v>46253.638194444444</v>
      </c>
      <c r="Z2172" s="24">
        <v>1</v>
      </c>
      <c r="AA2172" s="24" t="s">
        <v>60</v>
      </c>
      <c r="AB2172" s="24" t="b">
        <v>0</v>
      </c>
      <c r="AC2172" s="61"/>
    </row>
    <row r="2173" spans="2:29" ht="13.7">
      <c r="B2173" s="24" t="s">
        <v>49</v>
      </c>
      <c r="C2173" s="24" t="s">
        <v>77</v>
      </c>
      <c r="D2173" s="24" t="s">
        <v>78</v>
      </c>
      <c r="E2173" s="24">
        <v>270</v>
      </c>
      <c r="F2173" s="26">
        <v>46235</v>
      </c>
      <c r="G2173" s="24" t="s">
        <v>52</v>
      </c>
      <c r="H2173" s="24" t="s">
        <v>53</v>
      </c>
      <c r="I2173" s="24" t="s">
        <v>79</v>
      </c>
      <c r="J2173" s="24" t="s">
        <v>126</v>
      </c>
      <c r="K2173" s="24">
        <v>1</v>
      </c>
      <c r="L2173" s="24" t="s">
        <v>80</v>
      </c>
      <c r="M2173" s="26">
        <v>46253</v>
      </c>
      <c r="N2173" s="27">
        <v>46253.5625</v>
      </c>
      <c r="O2173" s="27">
        <v>46253.75</v>
      </c>
      <c r="P2173" s="24" t="s">
        <v>3665</v>
      </c>
      <c r="Q2173" s="24" t="s">
        <v>3666</v>
      </c>
      <c r="R2173" s="24" t="s">
        <v>3472</v>
      </c>
      <c r="T2173" s="24" t="s">
        <v>79</v>
      </c>
      <c r="U2173" s="24" t="s">
        <v>514</v>
      </c>
      <c r="V2173" s="27">
        <v>46253.705555555556</v>
      </c>
      <c r="W2173" s="27">
        <v>46253.739583333336</v>
      </c>
      <c r="Z2173" s="24">
        <v>1</v>
      </c>
      <c r="AA2173" s="24" t="s">
        <v>60</v>
      </c>
      <c r="AB2173" s="24" t="b">
        <v>0</v>
      </c>
      <c r="AC2173" s="61"/>
    </row>
    <row r="2174" spans="2:29" ht="13.7">
      <c r="B2174" s="24" t="s">
        <v>49</v>
      </c>
      <c r="C2174" s="24" t="s">
        <v>77</v>
      </c>
      <c r="D2174" s="24" t="s">
        <v>78</v>
      </c>
      <c r="E2174" s="24">
        <v>270</v>
      </c>
      <c r="F2174" s="26">
        <v>46235</v>
      </c>
      <c r="G2174" s="24" t="s">
        <v>52</v>
      </c>
      <c r="H2174" s="24" t="s">
        <v>53</v>
      </c>
      <c r="I2174" s="24" t="s">
        <v>79</v>
      </c>
      <c r="J2174" s="24" t="s">
        <v>126</v>
      </c>
      <c r="K2174" s="24">
        <v>1</v>
      </c>
      <c r="L2174" s="24" t="s">
        <v>80</v>
      </c>
      <c r="M2174" s="26">
        <v>46253</v>
      </c>
      <c r="N2174" s="27">
        <v>46253.5625</v>
      </c>
      <c r="O2174" s="27">
        <v>46253.75</v>
      </c>
      <c r="P2174" s="24" t="s">
        <v>3667</v>
      </c>
      <c r="Q2174" s="24" t="s">
        <v>3668</v>
      </c>
      <c r="R2174" s="24" t="s">
        <v>3472</v>
      </c>
      <c r="T2174" s="24" t="s">
        <v>79</v>
      </c>
      <c r="U2174" s="24" t="s">
        <v>514</v>
      </c>
      <c r="V2174" s="27">
        <v>46253.657638888886</v>
      </c>
      <c r="W2174" s="27">
        <v>46253.691666666666</v>
      </c>
      <c r="Z2174" s="24">
        <v>1</v>
      </c>
      <c r="AA2174" s="24" t="s">
        <v>60</v>
      </c>
      <c r="AB2174" s="24" t="b">
        <v>0</v>
      </c>
      <c r="AC2174" s="61"/>
    </row>
    <row r="2175" spans="2:29" ht="13.7">
      <c r="B2175" s="24" t="s">
        <v>49</v>
      </c>
      <c r="C2175" s="24" t="s">
        <v>77</v>
      </c>
      <c r="D2175" s="24" t="s">
        <v>78</v>
      </c>
      <c r="E2175" s="24">
        <v>270</v>
      </c>
      <c r="F2175" s="26">
        <v>46235</v>
      </c>
      <c r="G2175" s="24" t="s">
        <v>52</v>
      </c>
      <c r="H2175" s="24" t="s">
        <v>53</v>
      </c>
      <c r="I2175" s="24" t="s">
        <v>79</v>
      </c>
      <c r="J2175" s="24" t="s">
        <v>126</v>
      </c>
      <c r="K2175" s="24">
        <v>1</v>
      </c>
      <c r="L2175" s="24" t="s">
        <v>80</v>
      </c>
      <c r="M2175" s="26">
        <v>46253</v>
      </c>
      <c r="N2175" s="27">
        <v>46253.5625</v>
      </c>
      <c r="O2175" s="27">
        <v>46253.75</v>
      </c>
      <c r="P2175" s="24" t="s">
        <v>3669</v>
      </c>
      <c r="Q2175" s="24" t="s">
        <v>3670</v>
      </c>
      <c r="R2175" s="24" t="s">
        <v>3454</v>
      </c>
      <c r="S2175" s="24" t="s">
        <v>156</v>
      </c>
      <c r="T2175" s="24" t="s">
        <v>79</v>
      </c>
      <c r="U2175" s="24" t="s">
        <v>514</v>
      </c>
      <c r="V2175" s="27">
        <v>46253.567361111112</v>
      </c>
      <c r="W2175" s="27">
        <v>46253.59375</v>
      </c>
      <c r="Z2175" s="24">
        <v>1</v>
      </c>
      <c r="AA2175" s="24" t="s">
        <v>60</v>
      </c>
      <c r="AB2175" s="24" t="b">
        <v>0</v>
      </c>
      <c r="AC2175" s="61"/>
    </row>
    <row r="2176" spans="2:29" ht="13.7">
      <c r="B2176" s="24" t="s">
        <v>49</v>
      </c>
      <c r="C2176" s="24" t="s">
        <v>77</v>
      </c>
      <c r="D2176" s="24" t="s">
        <v>78</v>
      </c>
      <c r="E2176" s="24">
        <v>300</v>
      </c>
      <c r="F2176" s="26">
        <v>46204</v>
      </c>
      <c r="G2176" s="24" t="s">
        <v>52</v>
      </c>
      <c r="H2176" s="24" t="s">
        <v>53</v>
      </c>
      <c r="I2176" s="24" t="s">
        <v>79</v>
      </c>
      <c r="J2176" s="24" t="s">
        <v>125</v>
      </c>
      <c r="K2176" s="24">
        <v>1</v>
      </c>
      <c r="L2176" s="24" t="s">
        <v>80</v>
      </c>
      <c r="M2176" s="26">
        <v>46212</v>
      </c>
      <c r="N2176" s="27">
        <v>46212.354166666664</v>
      </c>
      <c r="O2176" s="27">
        <v>46212.5625</v>
      </c>
      <c r="V2176" s="27"/>
      <c r="W2176" s="27"/>
      <c r="X2176" s="24">
        <v>4</v>
      </c>
      <c r="Y2176" s="24">
        <v>0</v>
      </c>
      <c r="Z2176" s="24">
        <v>4</v>
      </c>
      <c r="AA2176" s="24" t="s">
        <v>58</v>
      </c>
      <c r="AB2176" s="24" t="b">
        <v>0</v>
      </c>
      <c r="AC2176" s="61">
        <v>0</v>
      </c>
    </row>
    <row r="2177" spans="2:29" ht="13.7">
      <c r="B2177" s="24" t="s">
        <v>49</v>
      </c>
      <c r="C2177" s="24" t="s">
        <v>77</v>
      </c>
      <c r="D2177" s="24" t="s">
        <v>78</v>
      </c>
      <c r="E2177" s="24">
        <v>300</v>
      </c>
      <c r="F2177" s="26">
        <v>46204</v>
      </c>
      <c r="G2177" s="24" t="s">
        <v>52</v>
      </c>
      <c r="H2177" s="24" t="s">
        <v>53</v>
      </c>
      <c r="I2177" s="24" t="s">
        <v>79</v>
      </c>
      <c r="J2177" s="24" t="s">
        <v>126</v>
      </c>
      <c r="K2177" s="24">
        <v>1</v>
      </c>
      <c r="L2177" s="24" t="s">
        <v>80</v>
      </c>
      <c r="M2177" s="26">
        <v>46212</v>
      </c>
      <c r="N2177" s="27">
        <v>46212.354166666664</v>
      </c>
      <c r="O2177" s="27">
        <v>46212.5625</v>
      </c>
      <c r="P2177" s="24" t="s">
        <v>3671</v>
      </c>
      <c r="Q2177" s="24" t="s">
        <v>3672</v>
      </c>
      <c r="R2177" s="24" t="s">
        <v>3461</v>
      </c>
      <c r="T2177" s="24" t="s">
        <v>79</v>
      </c>
      <c r="U2177" s="24" t="s">
        <v>341</v>
      </c>
      <c r="V2177" s="27">
        <v>46212.356944444444</v>
      </c>
      <c r="W2177" s="27">
        <v>46212.383333333331</v>
      </c>
      <c r="Z2177" s="24">
        <v>1</v>
      </c>
      <c r="AA2177" s="24" t="s">
        <v>58</v>
      </c>
      <c r="AB2177" s="24" t="b">
        <v>0</v>
      </c>
      <c r="AC2177" s="61"/>
    </row>
    <row r="2178" spans="2:29" ht="13.7">
      <c r="B2178" s="24" t="s">
        <v>49</v>
      </c>
      <c r="C2178" s="24" t="s">
        <v>77</v>
      </c>
      <c r="D2178" s="24" t="s">
        <v>78</v>
      </c>
      <c r="E2178" s="24">
        <v>300</v>
      </c>
      <c r="F2178" s="26">
        <v>46204</v>
      </c>
      <c r="G2178" s="24" t="s">
        <v>52</v>
      </c>
      <c r="H2178" s="24" t="s">
        <v>53</v>
      </c>
      <c r="I2178" s="24" t="s">
        <v>79</v>
      </c>
      <c r="J2178" s="24" t="s">
        <v>126</v>
      </c>
      <c r="K2178" s="24">
        <v>1</v>
      </c>
      <c r="L2178" s="24" t="s">
        <v>80</v>
      </c>
      <c r="M2178" s="26">
        <v>46212</v>
      </c>
      <c r="N2178" s="27">
        <v>46212.354166666664</v>
      </c>
      <c r="O2178" s="27">
        <v>46212.5625</v>
      </c>
      <c r="P2178" s="24" t="s">
        <v>3673</v>
      </c>
      <c r="Q2178" s="24" t="s">
        <v>3674</v>
      </c>
      <c r="R2178" s="24" t="s">
        <v>3454</v>
      </c>
      <c r="T2178" s="24" t="s">
        <v>79</v>
      </c>
      <c r="U2178" s="24" t="s">
        <v>341</v>
      </c>
      <c r="V2178" s="27">
        <v>46212.412499999999</v>
      </c>
      <c r="W2178" s="27">
        <v>46212.444444444445</v>
      </c>
      <c r="Z2178" s="24">
        <v>1</v>
      </c>
      <c r="AA2178" s="24" t="s">
        <v>58</v>
      </c>
      <c r="AB2178" s="24" t="b">
        <v>0</v>
      </c>
      <c r="AC2178" s="61"/>
    </row>
    <row r="2179" spans="2:29" ht="13.7">
      <c r="B2179" s="24" t="s">
        <v>49</v>
      </c>
      <c r="C2179" s="24" t="s">
        <v>77</v>
      </c>
      <c r="D2179" s="24" t="s">
        <v>78</v>
      </c>
      <c r="E2179" s="24">
        <v>300</v>
      </c>
      <c r="F2179" s="26">
        <v>46204</v>
      </c>
      <c r="G2179" s="24" t="s">
        <v>52</v>
      </c>
      <c r="H2179" s="24" t="s">
        <v>53</v>
      </c>
      <c r="I2179" s="24" t="s">
        <v>79</v>
      </c>
      <c r="J2179" s="24" t="s">
        <v>126</v>
      </c>
      <c r="K2179" s="24">
        <v>1</v>
      </c>
      <c r="L2179" s="24" t="s">
        <v>80</v>
      </c>
      <c r="M2179" s="26">
        <v>46212</v>
      </c>
      <c r="N2179" s="27">
        <v>46212.354166666664</v>
      </c>
      <c r="O2179" s="27">
        <v>46212.5625</v>
      </c>
      <c r="P2179" s="24" t="s">
        <v>3675</v>
      </c>
      <c r="Q2179" s="24" t="s">
        <v>3676</v>
      </c>
      <c r="R2179" s="24" t="s">
        <v>3461</v>
      </c>
      <c r="S2179" s="24" t="s">
        <v>156</v>
      </c>
      <c r="T2179" s="24" t="s">
        <v>79</v>
      </c>
      <c r="U2179" s="24" t="s">
        <v>341</v>
      </c>
      <c r="V2179" s="27">
        <v>46212.464583333334</v>
      </c>
      <c r="W2179" s="27">
        <v>46212.502083333333</v>
      </c>
      <c r="Z2179" s="24">
        <v>1</v>
      </c>
      <c r="AA2179" s="24" t="s">
        <v>58</v>
      </c>
      <c r="AB2179" s="24" t="b">
        <v>0</v>
      </c>
      <c r="AC2179" s="61"/>
    </row>
    <row r="2180" spans="2:29" ht="13.7">
      <c r="B2180" s="24" t="s">
        <v>49</v>
      </c>
      <c r="C2180" s="24" t="s">
        <v>77</v>
      </c>
      <c r="D2180" s="24" t="s">
        <v>78</v>
      </c>
      <c r="E2180" s="24">
        <v>300</v>
      </c>
      <c r="F2180" s="26">
        <v>46204</v>
      </c>
      <c r="G2180" s="24" t="s">
        <v>52</v>
      </c>
      <c r="H2180" s="24" t="s">
        <v>53</v>
      </c>
      <c r="I2180" s="24" t="s">
        <v>79</v>
      </c>
      <c r="J2180" s="24" t="s">
        <v>126</v>
      </c>
      <c r="K2180" s="24">
        <v>1</v>
      </c>
      <c r="L2180" s="24" t="s">
        <v>80</v>
      </c>
      <c r="M2180" s="26">
        <v>46212</v>
      </c>
      <c r="N2180" s="27">
        <v>46212.354166666664</v>
      </c>
      <c r="O2180" s="27">
        <v>46212.5625</v>
      </c>
      <c r="P2180" s="24" t="s">
        <v>3677</v>
      </c>
      <c r="Q2180" s="24" t="s">
        <v>3678</v>
      </c>
      <c r="R2180" s="24" t="s">
        <v>3461</v>
      </c>
      <c r="S2180" s="24" t="s">
        <v>160</v>
      </c>
      <c r="T2180" s="24" t="s">
        <v>79</v>
      </c>
      <c r="U2180" s="24" t="s">
        <v>341</v>
      </c>
      <c r="V2180" s="27">
        <v>46212.517361111109</v>
      </c>
      <c r="W2180" s="27">
        <v>46212.546527777777</v>
      </c>
      <c r="Z2180" s="24">
        <v>1</v>
      </c>
      <c r="AA2180" s="24" t="s">
        <v>58</v>
      </c>
      <c r="AB2180" s="24" t="b">
        <v>0</v>
      </c>
      <c r="AC2180" s="61"/>
    </row>
    <row r="2181" spans="2:29" ht="13.7">
      <c r="B2181" s="24" t="s">
        <v>49</v>
      </c>
      <c r="C2181" s="24" t="s">
        <v>77</v>
      </c>
      <c r="D2181" s="24" t="s">
        <v>78</v>
      </c>
      <c r="E2181" s="24">
        <v>300</v>
      </c>
      <c r="F2181" s="26">
        <v>46204</v>
      </c>
      <c r="G2181" s="24" t="s">
        <v>52</v>
      </c>
      <c r="H2181" s="24" t="s">
        <v>53</v>
      </c>
      <c r="I2181" s="24" t="s">
        <v>79</v>
      </c>
      <c r="J2181" s="24" t="s">
        <v>125</v>
      </c>
      <c r="K2181" s="24">
        <v>1</v>
      </c>
      <c r="L2181" s="24" t="s">
        <v>80</v>
      </c>
      <c r="M2181" s="26">
        <v>46224</v>
      </c>
      <c r="N2181" s="27">
        <v>46224.5625</v>
      </c>
      <c r="O2181" s="27">
        <v>46224.770833333336</v>
      </c>
      <c r="V2181" s="27"/>
      <c r="W2181" s="27"/>
      <c r="X2181" s="24">
        <v>4</v>
      </c>
      <c r="Y2181" s="24">
        <v>0</v>
      </c>
      <c r="Z2181" s="24">
        <v>4</v>
      </c>
      <c r="AA2181" s="24" t="s">
        <v>58</v>
      </c>
      <c r="AB2181" s="24" t="b">
        <v>0</v>
      </c>
      <c r="AC2181" s="61">
        <v>0</v>
      </c>
    </row>
    <row r="2182" spans="2:29" ht="13.7">
      <c r="B2182" s="24" t="s">
        <v>49</v>
      </c>
      <c r="C2182" s="24" t="s">
        <v>77</v>
      </c>
      <c r="D2182" s="24" t="s">
        <v>78</v>
      </c>
      <c r="E2182" s="24">
        <v>300</v>
      </c>
      <c r="F2182" s="26">
        <v>46204</v>
      </c>
      <c r="G2182" s="24" t="s">
        <v>52</v>
      </c>
      <c r="H2182" s="24" t="s">
        <v>53</v>
      </c>
      <c r="I2182" s="24" t="s">
        <v>79</v>
      </c>
      <c r="J2182" s="24" t="s">
        <v>126</v>
      </c>
      <c r="K2182" s="24">
        <v>1</v>
      </c>
      <c r="L2182" s="24" t="s">
        <v>80</v>
      </c>
      <c r="M2182" s="26">
        <v>46224</v>
      </c>
      <c r="N2182" s="27">
        <v>46224.5625</v>
      </c>
      <c r="O2182" s="27">
        <v>46224.770833333336</v>
      </c>
      <c r="P2182" s="24" t="s">
        <v>3679</v>
      </c>
      <c r="Q2182" s="24" t="s">
        <v>3680</v>
      </c>
      <c r="R2182" s="24" t="s">
        <v>3472</v>
      </c>
      <c r="T2182" s="24" t="s">
        <v>79</v>
      </c>
      <c r="U2182" s="24" t="s">
        <v>420</v>
      </c>
      <c r="V2182" s="27">
        <v>46224.62222222222</v>
      </c>
      <c r="W2182" s="27">
        <v>46224.65</v>
      </c>
      <c r="Z2182" s="24">
        <v>1</v>
      </c>
      <c r="AA2182" s="24" t="s">
        <v>58</v>
      </c>
      <c r="AB2182" s="24" t="b">
        <v>0</v>
      </c>
      <c r="AC2182" s="61"/>
    </row>
    <row r="2183" spans="2:29" ht="13.7">
      <c r="B2183" s="24" t="s">
        <v>49</v>
      </c>
      <c r="C2183" s="24" t="s">
        <v>77</v>
      </c>
      <c r="D2183" s="24" t="s">
        <v>78</v>
      </c>
      <c r="E2183" s="24">
        <v>300</v>
      </c>
      <c r="F2183" s="26">
        <v>46204</v>
      </c>
      <c r="G2183" s="24" t="s">
        <v>52</v>
      </c>
      <c r="H2183" s="24" t="s">
        <v>53</v>
      </c>
      <c r="I2183" s="24" t="s">
        <v>79</v>
      </c>
      <c r="J2183" s="24" t="s">
        <v>126</v>
      </c>
      <c r="K2183" s="24">
        <v>1</v>
      </c>
      <c r="L2183" s="24" t="s">
        <v>80</v>
      </c>
      <c r="M2183" s="26">
        <v>46224</v>
      </c>
      <c r="N2183" s="27">
        <v>46224.5625</v>
      </c>
      <c r="O2183" s="27">
        <v>46224.770833333336</v>
      </c>
      <c r="P2183" s="24" t="s">
        <v>3681</v>
      </c>
      <c r="Q2183" s="24" t="s">
        <v>3682</v>
      </c>
      <c r="R2183" s="24" t="s">
        <v>3454</v>
      </c>
      <c r="S2183" s="24" t="s">
        <v>213</v>
      </c>
      <c r="T2183" s="24" t="s">
        <v>79</v>
      </c>
      <c r="U2183" s="24" t="s">
        <v>420</v>
      </c>
      <c r="V2183" s="27">
        <v>46224.670138888891</v>
      </c>
      <c r="W2183" s="27">
        <v>46224.707638888889</v>
      </c>
      <c r="Z2183" s="24">
        <v>1</v>
      </c>
      <c r="AA2183" s="24" t="s">
        <v>58</v>
      </c>
      <c r="AB2183" s="24" t="b">
        <v>0</v>
      </c>
      <c r="AC2183" s="61"/>
    </row>
    <row r="2184" spans="2:29" ht="13.7">
      <c r="B2184" s="24" t="s">
        <v>49</v>
      </c>
      <c r="C2184" s="24" t="s">
        <v>77</v>
      </c>
      <c r="D2184" s="24" t="s">
        <v>78</v>
      </c>
      <c r="E2184" s="24">
        <v>300</v>
      </c>
      <c r="F2184" s="26">
        <v>46204</v>
      </c>
      <c r="G2184" s="24" t="s">
        <v>52</v>
      </c>
      <c r="H2184" s="24" t="s">
        <v>53</v>
      </c>
      <c r="I2184" s="24" t="s">
        <v>79</v>
      </c>
      <c r="J2184" s="24" t="s">
        <v>126</v>
      </c>
      <c r="K2184" s="24">
        <v>1</v>
      </c>
      <c r="L2184" s="24" t="s">
        <v>80</v>
      </c>
      <c r="M2184" s="26">
        <v>46224</v>
      </c>
      <c r="N2184" s="27">
        <v>46224.5625</v>
      </c>
      <c r="O2184" s="27">
        <v>46224.770833333336</v>
      </c>
      <c r="P2184" s="24" t="s">
        <v>3683</v>
      </c>
      <c r="Q2184" s="24" t="s">
        <v>3684</v>
      </c>
      <c r="R2184" s="24" t="s">
        <v>3472</v>
      </c>
      <c r="T2184" s="24" t="s">
        <v>79</v>
      </c>
      <c r="U2184" s="24" t="s">
        <v>420</v>
      </c>
      <c r="V2184" s="27">
        <v>46224.568749999999</v>
      </c>
      <c r="W2184" s="27">
        <v>46224.594444444447</v>
      </c>
      <c r="Z2184" s="24">
        <v>1</v>
      </c>
      <c r="AA2184" s="24" t="s">
        <v>58</v>
      </c>
      <c r="AB2184" s="24" t="b">
        <v>0</v>
      </c>
      <c r="AC2184" s="61"/>
    </row>
    <row r="2185" spans="2:29" ht="13.7">
      <c r="B2185" s="24" t="s">
        <v>49</v>
      </c>
      <c r="C2185" s="24" t="s">
        <v>77</v>
      </c>
      <c r="D2185" s="24" t="s">
        <v>78</v>
      </c>
      <c r="E2185" s="24">
        <v>300</v>
      </c>
      <c r="F2185" s="26">
        <v>46204</v>
      </c>
      <c r="G2185" s="24" t="s">
        <v>52</v>
      </c>
      <c r="H2185" s="24" t="s">
        <v>53</v>
      </c>
      <c r="I2185" s="24" t="s">
        <v>79</v>
      </c>
      <c r="J2185" s="24" t="s">
        <v>126</v>
      </c>
      <c r="K2185" s="24">
        <v>1</v>
      </c>
      <c r="L2185" s="24" t="s">
        <v>80</v>
      </c>
      <c r="M2185" s="26">
        <v>46224</v>
      </c>
      <c r="N2185" s="27">
        <v>46224.5625</v>
      </c>
      <c r="O2185" s="27">
        <v>46224.770833333336</v>
      </c>
      <c r="P2185" s="24" t="s">
        <v>3685</v>
      </c>
      <c r="Q2185" s="24" t="s">
        <v>3686</v>
      </c>
      <c r="R2185" s="24" t="s">
        <v>3472</v>
      </c>
      <c r="S2185" s="24" t="s">
        <v>152</v>
      </c>
      <c r="T2185" s="24" t="s">
        <v>79</v>
      </c>
      <c r="U2185" s="24" t="s">
        <v>420</v>
      </c>
      <c r="V2185" s="27">
        <v>46224.726388888892</v>
      </c>
      <c r="W2185" s="27">
        <v>46224.760416666664</v>
      </c>
      <c r="Z2185" s="24">
        <v>1</v>
      </c>
      <c r="AA2185" s="24" t="s">
        <v>58</v>
      </c>
      <c r="AB2185" s="24" t="b">
        <v>0</v>
      </c>
      <c r="AC2185" s="61"/>
    </row>
    <row r="2186" spans="2:29" ht="13.7">
      <c r="B2186" s="24" t="s">
        <v>49</v>
      </c>
      <c r="C2186" s="24" t="s">
        <v>77</v>
      </c>
      <c r="D2186" s="24" t="s">
        <v>78</v>
      </c>
      <c r="E2186" s="24">
        <v>360</v>
      </c>
      <c r="F2186" s="26">
        <v>46204</v>
      </c>
      <c r="G2186" s="24" t="s">
        <v>52</v>
      </c>
      <c r="H2186" s="24" t="s">
        <v>53</v>
      </c>
      <c r="I2186" s="24" t="s">
        <v>79</v>
      </c>
      <c r="J2186" s="24" t="s">
        <v>125</v>
      </c>
      <c r="K2186" s="24">
        <v>1</v>
      </c>
      <c r="L2186" s="24" t="s">
        <v>80</v>
      </c>
      <c r="M2186" s="26">
        <v>46206</v>
      </c>
      <c r="N2186" s="27">
        <v>46206.333333333336</v>
      </c>
      <c r="O2186" s="27">
        <v>46206.583333333336</v>
      </c>
      <c r="V2186" s="27"/>
      <c r="W2186" s="27"/>
      <c r="X2186" s="24">
        <v>4</v>
      </c>
      <c r="Y2186" s="24">
        <v>0</v>
      </c>
      <c r="Z2186" s="24">
        <v>4</v>
      </c>
      <c r="AA2186" s="24" t="s">
        <v>58</v>
      </c>
      <c r="AB2186" s="24" t="b">
        <v>0</v>
      </c>
      <c r="AC2186" s="61">
        <v>0</v>
      </c>
    </row>
    <row r="2187" spans="2:29" ht="13.7">
      <c r="B2187" s="24" t="s">
        <v>49</v>
      </c>
      <c r="C2187" s="24" t="s">
        <v>77</v>
      </c>
      <c r="D2187" s="24" t="s">
        <v>78</v>
      </c>
      <c r="E2187" s="24">
        <v>360</v>
      </c>
      <c r="F2187" s="26">
        <v>46204</v>
      </c>
      <c r="G2187" s="24" t="s">
        <v>52</v>
      </c>
      <c r="H2187" s="24" t="s">
        <v>53</v>
      </c>
      <c r="I2187" s="24" t="s">
        <v>79</v>
      </c>
      <c r="J2187" s="24" t="s">
        <v>126</v>
      </c>
      <c r="K2187" s="24">
        <v>1</v>
      </c>
      <c r="L2187" s="24" t="s">
        <v>80</v>
      </c>
      <c r="M2187" s="26">
        <v>46206</v>
      </c>
      <c r="N2187" s="27">
        <v>46206.333333333336</v>
      </c>
      <c r="O2187" s="27">
        <v>46206.583333333336</v>
      </c>
      <c r="P2187" s="24" t="s">
        <v>3687</v>
      </c>
      <c r="Q2187" s="24" t="s">
        <v>3688</v>
      </c>
      <c r="R2187" s="24" t="s">
        <v>3461</v>
      </c>
      <c r="T2187" s="24" t="s">
        <v>79</v>
      </c>
      <c r="U2187" s="24" t="s">
        <v>497</v>
      </c>
      <c r="V2187" s="27">
        <v>46206.341666666667</v>
      </c>
      <c r="W2187" s="27">
        <v>46206.393750000003</v>
      </c>
      <c r="Z2187" s="24">
        <v>1</v>
      </c>
      <c r="AA2187" s="24" t="s">
        <v>58</v>
      </c>
      <c r="AB2187" s="24" t="b">
        <v>0</v>
      </c>
      <c r="AC2187" s="61"/>
    </row>
    <row r="2188" spans="2:29" ht="13.7">
      <c r="B2188" s="24" t="s">
        <v>49</v>
      </c>
      <c r="C2188" s="24" t="s">
        <v>77</v>
      </c>
      <c r="D2188" s="24" t="s">
        <v>78</v>
      </c>
      <c r="E2188" s="24">
        <v>360</v>
      </c>
      <c r="F2188" s="26">
        <v>46204</v>
      </c>
      <c r="G2188" s="24" t="s">
        <v>52</v>
      </c>
      <c r="H2188" s="24" t="s">
        <v>53</v>
      </c>
      <c r="I2188" s="24" t="s">
        <v>79</v>
      </c>
      <c r="J2188" s="24" t="s">
        <v>126</v>
      </c>
      <c r="K2188" s="24">
        <v>1</v>
      </c>
      <c r="L2188" s="24" t="s">
        <v>80</v>
      </c>
      <c r="M2188" s="26">
        <v>46206</v>
      </c>
      <c r="N2188" s="27">
        <v>46206.333333333336</v>
      </c>
      <c r="O2188" s="27">
        <v>46206.583333333336</v>
      </c>
      <c r="P2188" s="24" t="s">
        <v>3689</v>
      </c>
      <c r="Q2188" s="24" t="s">
        <v>3690</v>
      </c>
      <c r="R2188" s="24" t="s">
        <v>3461</v>
      </c>
      <c r="S2188" s="24" t="s">
        <v>213</v>
      </c>
      <c r="T2188" s="24" t="s">
        <v>79</v>
      </c>
      <c r="U2188" s="24" t="s">
        <v>497</v>
      </c>
      <c r="V2188" s="27">
        <v>46206.527777777781</v>
      </c>
      <c r="W2188" s="27">
        <v>46206.563888888886</v>
      </c>
      <c r="Z2188" s="24">
        <v>1</v>
      </c>
      <c r="AA2188" s="24" t="s">
        <v>58</v>
      </c>
      <c r="AB2188" s="24" t="b">
        <v>0</v>
      </c>
      <c r="AC2188" s="61"/>
    </row>
    <row r="2189" spans="2:29" ht="13.7">
      <c r="B2189" s="24" t="s">
        <v>49</v>
      </c>
      <c r="C2189" s="24" t="s">
        <v>77</v>
      </c>
      <c r="D2189" s="24" t="s">
        <v>78</v>
      </c>
      <c r="E2189" s="24">
        <v>360</v>
      </c>
      <c r="F2189" s="26">
        <v>46204</v>
      </c>
      <c r="G2189" s="24" t="s">
        <v>52</v>
      </c>
      <c r="H2189" s="24" t="s">
        <v>53</v>
      </c>
      <c r="I2189" s="24" t="s">
        <v>79</v>
      </c>
      <c r="J2189" s="24" t="s">
        <v>126</v>
      </c>
      <c r="K2189" s="24">
        <v>1</v>
      </c>
      <c r="L2189" s="24" t="s">
        <v>80</v>
      </c>
      <c r="M2189" s="26">
        <v>46206</v>
      </c>
      <c r="N2189" s="27">
        <v>46206.333333333336</v>
      </c>
      <c r="O2189" s="27">
        <v>46206.583333333336</v>
      </c>
      <c r="P2189" s="24" t="s">
        <v>3691</v>
      </c>
      <c r="Q2189" s="24" t="s">
        <v>3692</v>
      </c>
      <c r="R2189" s="24" t="s">
        <v>3461</v>
      </c>
      <c r="T2189" s="24" t="s">
        <v>79</v>
      </c>
      <c r="U2189" s="24" t="s">
        <v>497</v>
      </c>
      <c r="V2189" s="27">
        <v>46206.400000000001</v>
      </c>
      <c r="W2189" s="27">
        <v>46206.440972222219</v>
      </c>
      <c r="Z2189" s="24">
        <v>1</v>
      </c>
      <c r="AA2189" s="24" t="s">
        <v>58</v>
      </c>
      <c r="AB2189" s="24" t="b">
        <v>0</v>
      </c>
      <c r="AC2189" s="61"/>
    </row>
    <row r="2190" spans="2:29" ht="13.7">
      <c r="B2190" s="24" t="s">
        <v>49</v>
      </c>
      <c r="C2190" s="24" t="s">
        <v>77</v>
      </c>
      <c r="D2190" s="24" t="s">
        <v>78</v>
      </c>
      <c r="E2190" s="24">
        <v>360</v>
      </c>
      <c r="F2190" s="26">
        <v>46204</v>
      </c>
      <c r="G2190" s="24" t="s">
        <v>52</v>
      </c>
      <c r="H2190" s="24" t="s">
        <v>53</v>
      </c>
      <c r="I2190" s="24" t="s">
        <v>79</v>
      </c>
      <c r="J2190" s="24" t="s">
        <v>126</v>
      </c>
      <c r="K2190" s="24">
        <v>1</v>
      </c>
      <c r="L2190" s="24" t="s">
        <v>80</v>
      </c>
      <c r="M2190" s="26">
        <v>46206</v>
      </c>
      <c r="N2190" s="27">
        <v>46206.333333333336</v>
      </c>
      <c r="O2190" s="27">
        <v>46206.583333333336</v>
      </c>
      <c r="P2190" s="24" t="s">
        <v>3693</v>
      </c>
      <c r="Q2190" s="24" t="s">
        <v>3694</v>
      </c>
      <c r="R2190" s="24" t="s">
        <v>3454</v>
      </c>
      <c r="T2190" s="24" t="s">
        <v>79</v>
      </c>
      <c r="U2190" s="24" t="s">
        <v>497</v>
      </c>
      <c r="V2190" s="27">
        <v>46206.460416666669</v>
      </c>
      <c r="W2190" s="27">
        <v>46206.496527777781</v>
      </c>
      <c r="Z2190" s="24">
        <v>1</v>
      </c>
      <c r="AA2190" s="24" t="s">
        <v>58</v>
      </c>
      <c r="AB2190" s="24" t="b">
        <v>0</v>
      </c>
      <c r="AC2190" s="61"/>
    </row>
    <row r="2191" spans="2:29" ht="13.7">
      <c r="B2191" s="24" t="s">
        <v>49</v>
      </c>
      <c r="C2191" s="24" t="s">
        <v>77</v>
      </c>
      <c r="D2191" s="24" t="s">
        <v>78</v>
      </c>
      <c r="E2191" s="24">
        <v>360</v>
      </c>
      <c r="F2191" s="26">
        <v>46204</v>
      </c>
      <c r="G2191" s="24" t="s">
        <v>52</v>
      </c>
      <c r="H2191" s="24" t="s">
        <v>53</v>
      </c>
      <c r="I2191" s="24" t="s">
        <v>79</v>
      </c>
      <c r="J2191" s="24" t="s">
        <v>125</v>
      </c>
      <c r="K2191" s="24">
        <v>1</v>
      </c>
      <c r="L2191" s="24" t="s">
        <v>80</v>
      </c>
      <c r="M2191" s="26">
        <v>46213</v>
      </c>
      <c r="N2191" s="27">
        <v>46213.333333333336</v>
      </c>
      <c r="O2191" s="27">
        <v>46213.583333333336</v>
      </c>
      <c r="V2191" s="27"/>
      <c r="W2191" s="27"/>
      <c r="X2191" s="24">
        <v>4</v>
      </c>
      <c r="Y2191" s="24">
        <v>0</v>
      </c>
      <c r="Z2191" s="24">
        <v>4</v>
      </c>
      <c r="AA2191" s="24" t="s">
        <v>58</v>
      </c>
      <c r="AB2191" s="24" t="b">
        <v>0</v>
      </c>
      <c r="AC2191" s="61">
        <v>0</v>
      </c>
    </row>
    <row r="2192" spans="2:29" ht="13.7">
      <c r="B2192" s="24" t="s">
        <v>49</v>
      </c>
      <c r="C2192" s="24" t="s">
        <v>77</v>
      </c>
      <c r="D2192" s="24" t="s">
        <v>78</v>
      </c>
      <c r="E2192" s="24">
        <v>360</v>
      </c>
      <c r="F2192" s="26">
        <v>46204</v>
      </c>
      <c r="G2192" s="24" t="s">
        <v>52</v>
      </c>
      <c r="H2192" s="24" t="s">
        <v>53</v>
      </c>
      <c r="I2192" s="24" t="s">
        <v>79</v>
      </c>
      <c r="J2192" s="24" t="s">
        <v>126</v>
      </c>
      <c r="K2192" s="24">
        <v>1</v>
      </c>
      <c r="L2192" s="24" t="s">
        <v>80</v>
      </c>
      <c r="M2192" s="26">
        <v>46213</v>
      </c>
      <c r="N2192" s="27">
        <v>46213.333333333336</v>
      </c>
      <c r="O2192" s="27">
        <v>46213.583333333336</v>
      </c>
      <c r="P2192" s="24" t="s">
        <v>3695</v>
      </c>
      <c r="Q2192" s="24" t="s">
        <v>3696</v>
      </c>
      <c r="R2192" s="24" t="s">
        <v>3454</v>
      </c>
      <c r="S2192" s="24" t="s">
        <v>213</v>
      </c>
      <c r="T2192" s="24" t="s">
        <v>79</v>
      </c>
      <c r="U2192" s="24" t="s">
        <v>191</v>
      </c>
      <c r="V2192" s="27">
        <v>46213.4</v>
      </c>
      <c r="W2192" s="27">
        <v>46213.441666666666</v>
      </c>
      <c r="Z2192" s="24">
        <v>1</v>
      </c>
      <c r="AA2192" s="24" t="s">
        <v>58</v>
      </c>
      <c r="AB2192" s="24" t="b">
        <v>0</v>
      </c>
      <c r="AC2192" s="61"/>
    </row>
    <row r="2193" spans="2:29" ht="13.7">
      <c r="B2193" s="24" t="s">
        <v>49</v>
      </c>
      <c r="C2193" s="24" t="s">
        <v>77</v>
      </c>
      <c r="D2193" s="24" t="s">
        <v>78</v>
      </c>
      <c r="E2193" s="24">
        <v>360</v>
      </c>
      <c r="F2193" s="26">
        <v>46204</v>
      </c>
      <c r="G2193" s="24" t="s">
        <v>52</v>
      </c>
      <c r="H2193" s="24" t="s">
        <v>53</v>
      </c>
      <c r="I2193" s="24" t="s">
        <v>79</v>
      </c>
      <c r="J2193" s="24" t="s">
        <v>126</v>
      </c>
      <c r="K2193" s="24">
        <v>1</v>
      </c>
      <c r="L2193" s="24" t="s">
        <v>80</v>
      </c>
      <c r="M2193" s="26">
        <v>46213</v>
      </c>
      <c r="N2193" s="27">
        <v>46213.333333333336</v>
      </c>
      <c r="O2193" s="27">
        <v>46213.583333333336</v>
      </c>
      <c r="P2193" s="24" t="s">
        <v>3697</v>
      </c>
      <c r="Q2193" s="24" t="s">
        <v>3698</v>
      </c>
      <c r="R2193" s="24" t="s">
        <v>3454</v>
      </c>
      <c r="S2193" s="24" t="s">
        <v>156</v>
      </c>
      <c r="T2193" s="24" t="s">
        <v>79</v>
      </c>
      <c r="U2193" s="24" t="s">
        <v>191</v>
      </c>
      <c r="V2193" s="27">
        <v>46213.337500000001</v>
      </c>
      <c r="W2193" s="27">
        <v>46213.372916666667</v>
      </c>
      <c r="Z2193" s="24">
        <v>1</v>
      </c>
      <c r="AA2193" s="24" t="s">
        <v>58</v>
      </c>
      <c r="AB2193" s="24" t="b">
        <v>0</v>
      </c>
      <c r="AC2193" s="61"/>
    </row>
    <row r="2194" spans="2:29" ht="13.7">
      <c r="B2194" s="24" t="s">
        <v>49</v>
      </c>
      <c r="C2194" s="24" t="s">
        <v>77</v>
      </c>
      <c r="D2194" s="24" t="s">
        <v>78</v>
      </c>
      <c r="E2194" s="24">
        <v>360</v>
      </c>
      <c r="F2194" s="26">
        <v>46204</v>
      </c>
      <c r="G2194" s="24" t="s">
        <v>52</v>
      </c>
      <c r="H2194" s="24" t="s">
        <v>53</v>
      </c>
      <c r="I2194" s="24" t="s">
        <v>79</v>
      </c>
      <c r="J2194" s="24" t="s">
        <v>126</v>
      </c>
      <c r="K2194" s="24">
        <v>1</v>
      </c>
      <c r="L2194" s="24" t="s">
        <v>80</v>
      </c>
      <c r="M2194" s="26">
        <v>46213</v>
      </c>
      <c r="N2194" s="27">
        <v>46213.333333333336</v>
      </c>
      <c r="O2194" s="27">
        <v>46213.583333333336</v>
      </c>
      <c r="P2194" s="24" t="s">
        <v>3699</v>
      </c>
      <c r="Q2194" s="24" t="s">
        <v>3700</v>
      </c>
      <c r="R2194" s="24" t="s">
        <v>3461</v>
      </c>
      <c r="S2194" s="24" t="s">
        <v>213</v>
      </c>
      <c r="T2194" s="24" t="s">
        <v>79</v>
      </c>
      <c r="U2194" s="24" t="s">
        <v>191</v>
      </c>
      <c r="V2194" s="27">
        <v>46213.529166666667</v>
      </c>
      <c r="W2194" s="27">
        <v>46213.572916666664</v>
      </c>
      <c r="Z2194" s="24">
        <v>1</v>
      </c>
      <c r="AA2194" s="24" t="s">
        <v>58</v>
      </c>
      <c r="AB2194" s="24" t="b">
        <v>0</v>
      </c>
      <c r="AC2194" s="61"/>
    </row>
    <row r="2195" spans="2:29" ht="13.7">
      <c r="B2195" s="24" t="s">
        <v>49</v>
      </c>
      <c r="C2195" s="24" t="s">
        <v>77</v>
      </c>
      <c r="D2195" s="24" t="s">
        <v>78</v>
      </c>
      <c r="E2195" s="24">
        <v>360</v>
      </c>
      <c r="F2195" s="26">
        <v>46204</v>
      </c>
      <c r="G2195" s="24" t="s">
        <v>52</v>
      </c>
      <c r="H2195" s="24" t="s">
        <v>53</v>
      </c>
      <c r="I2195" s="24" t="s">
        <v>79</v>
      </c>
      <c r="J2195" s="24" t="s">
        <v>126</v>
      </c>
      <c r="K2195" s="24">
        <v>1</v>
      </c>
      <c r="L2195" s="24" t="s">
        <v>80</v>
      </c>
      <c r="M2195" s="26">
        <v>46213</v>
      </c>
      <c r="N2195" s="27">
        <v>46213.333333333336</v>
      </c>
      <c r="O2195" s="27">
        <v>46213.583333333336</v>
      </c>
      <c r="P2195" s="24" t="s">
        <v>3701</v>
      </c>
      <c r="Q2195" s="24" t="s">
        <v>3702</v>
      </c>
      <c r="R2195" s="24" t="s">
        <v>3472</v>
      </c>
      <c r="T2195" s="24" t="s">
        <v>79</v>
      </c>
      <c r="U2195" s="24" t="s">
        <v>191</v>
      </c>
      <c r="V2195" s="27">
        <v>46213.461805555555</v>
      </c>
      <c r="W2195" s="27">
        <v>46213.509722222225</v>
      </c>
      <c r="Z2195" s="24">
        <v>1</v>
      </c>
      <c r="AA2195" s="24" t="s">
        <v>58</v>
      </c>
      <c r="AB2195" s="24" t="b">
        <v>0</v>
      </c>
      <c r="AC2195" s="61"/>
    </row>
    <row r="2196" spans="2:29" ht="13.7">
      <c r="B2196" s="24" t="s">
        <v>49</v>
      </c>
      <c r="C2196" s="24" t="s">
        <v>77</v>
      </c>
      <c r="D2196" s="24" t="s">
        <v>78</v>
      </c>
      <c r="E2196" s="24">
        <v>420</v>
      </c>
      <c r="F2196" s="26">
        <v>46235</v>
      </c>
      <c r="G2196" s="24" t="s">
        <v>52</v>
      </c>
      <c r="H2196" s="24" t="s">
        <v>53</v>
      </c>
      <c r="I2196" s="24" t="s">
        <v>79</v>
      </c>
      <c r="J2196" s="24" t="s">
        <v>125</v>
      </c>
      <c r="K2196" s="24">
        <v>1</v>
      </c>
      <c r="L2196" s="24" t="s">
        <v>80</v>
      </c>
      <c r="M2196" s="26">
        <v>46264</v>
      </c>
      <c r="N2196" s="27">
        <v>46264.333333333336</v>
      </c>
      <c r="O2196" s="27">
        <v>46264.625</v>
      </c>
      <c r="V2196" s="27"/>
      <c r="W2196" s="27"/>
      <c r="X2196" s="24">
        <v>4</v>
      </c>
      <c r="Y2196" s="24">
        <v>0</v>
      </c>
      <c r="Z2196" s="24">
        <v>4</v>
      </c>
      <c r="AA2196" s="24" t="s">
        <v>60</v>
      </c>
      <c r="AB2196" s="24" t="b">
        <v>0</v>
      </c>
      <c r="AC2196" s="61">
        <v>0</v>
      </c>
    </row>
    <row r="2197" spans="2:29" ht="13.7">
      <c r="B2197" s="24" t="s">
        <v>49</v>
      </c>
      <c r="C2197" s="24" t="s">
        <v>77</v>
      </c>
      <c r="D2197" s="24" t="s">
        <v>78</v>
      </c>
      <c r="E2197" s="24">
        <v>420</v>
      </c>
      <c r="F2197" s="26">
        <v>46235</v>
      </c>
      <c r="G2197" s="24" t="s">
        <v>52</v>
      </c>
      <c r="H2197" s="24" t="s">
        <v>53</v>
      </c>
      <c r="I2197" s="24" t="s">
        <v>79</v>
      </c>
      <c r="J2197" s="24" t="s">
        <v>126</v>
      </c>
      <c r="K2197" s="24">
        <v>1</v>
      </c>
      <c r="L2197" s="24" t="s">
        <v>80</v>
      </c>
      <c r="M2197" s="26">
        <v>46264</v>
      </c>
      <c r="N2197" s="27">
        <v>46264.333333333336</v>
      </c>
      <c r="O2197" s="27">
        <v>46264.625</v>
      </c>
      <c r="P2197" s="24" t="s">
        <v>3703</v>
      </c>
      <c r="Q2197" s="24" t="s">
        <v>3704</v>
      </c>
      <c r="R2197" s="24" t="s">
        <v>3454</v>
      </c>
      <c r="S2197" s="24" t="s">
        <v>156</v>
      </c>
      <c r="T2197" s="24" t="s">
        <v>79</v>
      </c>
      <c r="U2197" s="24" t="s">
        <v>314</v>
      </c>
      <c r="V2197" s="27">
        <v>46264.413194444445</v>
      </c>
      <c r="W2197" s="27">
        <v>46264.459027777775</v>
      </c>
      <c r="Z2197" s="24">
        <v>1</v>
      </c>
      <c r="AA2197" s="24" t="s">
        <v>60</v>
      </c>
      <c r="AB2197" s="24" t="b">
        <v>0</v>
      </c>
      <c r="AC2197" s="61"/>
    </row>
    <row r="2198" spans="2:29" ht="13.7">
      <c r="B2198" s="24" t="s">
        <v>49</v>
      </c>
      <c r="C2198" s="24" t="s">
        <v>77</v>
      </c>
      <c r="D2198" s="24" t="s">
        <v>78</v>
      </c>
      <c r="E2198" s="24">
        <v>420</v>
      </c>
      <c r="F2198" s="26">
        <v>46235</v>
      </c>
      <c r="G2198" s="24" t="s">
        <v>52</v>
      </c>
      <c r="H2198" s="24" t="s">
        <v>53</v>
      </c>
      <c r="I2198" s="24" t="s">
        <v>79</v>
      </c>
      <c r="J2198" s="24" t="s">
        <v>126</v>
      </c>
      <c r="K2198" s="24">
        <v>1</v>
      </c>
      <c r="L2198" s="24" t="s">
        <v>80</v>
      </c>
      <c r="M2198" s="26">
        <v>46264</v>
      </c>
      <c r="N2198" s="27">
        <v>46264.333333333336</v>
      </c>
      <c r="O2198" s="27">
        <v>46264.625</v>
      </c>
      <c r="P2198" s="24" t="s">
        <v>3705</v>
      </c>
      <c r="Q2198" s="24" t="s">
        <v>3706</v>
      </c>
      <c r="R2198" s="24" t="s">
        <v>3454</v>
      </c>
      <c r="S2198" s="24" t="s">
        <v>152</v>
      </c>
      <c r="T2198" s="24" t="s">
        <v>79</v>
      </c>
      <c r="U2198" s="24" t="s">
        <v>314</v>
      </c>
      <c r="V2198" s="27">
        <v>46264.556944444441</v>
      </c>
      <c r="W2198" s="27">
        <v>46264.597222222219</v>
      </c>
      <c r="Z2198" s="24">
        <v>1</v>
      </c>
      <c r="AA2198" s="24" t="s">
        <v>60</v>
      </c>
      <c r="AB2198" s="24" t="b">
        <v>0</v>
      </c>
      <c r="AC2198" s="61"/>
    </row>
    <row r="2199" spans="2:29" ht="13.7">
      <c r="B2199" s="24" t="s">
        <v>49</v>
      </c>
      <c r="C2199" s="24" t="s">
        <v>77</v>
      </c>
      <c r="D2199" s="24" t="s">
        <v>78</v>
      </c>
      <c r="E2199" s="24">
        <v>420</v>
      </c>
      <c r="F2199" s="26">
        <v>46235</v>
      </c>
      <c r="G2199" s="24" t="s">
        <v>52</v>
      </c>
      <c r="H2199" s="24" t="s">
        <v>53</v>
      </c>
      <c r="I2199" s="24" t="s">
        <v>79</v>
      </c>
      <c r="J2199" s="24" t="s">
        <v>126</v>
      </c>
      <c r="K2199" s="24">
        <v>1</v>
      </c>
      <c r="L2199" s="24" t="s">
        <v>80</v>
      </c>
      <c r="M2199" s="26">
        <v>46264</v>
      </c>
      <c r="N2199" s="27">
        <v>46264.333333333336</v>
      </c>
      <c r="O2199" s="27">
        <v>46264.625</v>
      </c>
      <c r="P2199" s="24" t="s">
        <v>3707</v>
      </c>
      <c r="Q2199" s="24" t="s">
        <v>3708</v>
      </c>
      <c r="R2199" s="24" t="s">
        <v>3461</v>
      </c>
      <c r="S2199" s="24" t="s">
        <v>213</v>
      </c>
      <c r="T2199" s="24" t="s">
        <v>79</v>
      </c>
      <c r="U2199" s="24" t="s">
        <v>314</v>
      </c>
      <c r="V2199" s="27">
        <v>46264.484027777777</v>
      </c>
      <c r="W2199" s="27">
        <v>46264.536111111112</v>
      </c>
      <c r="Z2199" s="24">
        <v>1</v>
      </c>
      <c r="AA2199" s="24" t="s">
        <v>60</v>
      </c>
      <c r="AB2199" s="24" t="b">
        <v>0</v>
      </c>
      <c r="AC2199" s="61"/>
    </row>
    <row r="2200" spans="2:29" ht="13.7">
      <c r="B2200" s="24" t="s">
        <v>49</v>
      </c>
      <c r="C2200" s="24" t="s">
        <v>77</v>
      </c>
      <c r="D2200" s="24" t="s">
        <v>78</v>
      </c>
      <c r="E2200" s="24">
        <v>420</v>
      </c>
      <c r="F2200" s="26">
        <v>46235</v>
      </c>
      <c r="G2200" s="24" t="s">
        <v>52</v>
      </c>
      <c r="H2200" s="24" t="s">
        <v>53</v>
      </c>
      <c r="I2200" s="24" t="s">
        <v>79</v>
      </c>
      <c r="J2200" s="24" t="s">
        <v>126</v>
      </c>
      <c r="K2200" s="24">
        <v>1</v>
      </c>
      <c r="L2200" s="24" t="s">
        <v>80</v>
      </c>
      <c r="M2200" s="26">
        <v>46264</v>
      </c>
      <c r="N2200" s="27">
        <v>46264.333333333336</v>
      </c>
      <c r="O2200" s="27">
        <v>46264.625</v>
      </c>
      <c r="P2200" s="24" t="s">
        <v>3709</v>
      </c>
      <c r="Q2200" s="24" t="s">
        <v>3710</v>
      </c>
      <c r="R2200" s="24" t="s">
        <v>3461</v>
      </c>
      <c r="S2200" s="24" t="s">
        <v>156</v>
      </c>
      <c r="T2200" s="24" t="s">
        <v>79</v>
      </c>
      <c r="U2200" s="24" t="s">
        <v>314</v>
      </c>
      <c r="V2200" s="27">
        <v>46264.335416666669</v>
      </c>
      <c r="W2200" s="27">
        <v>46264.378472222219</v>
      </c>
      <c r="Z2200" s="24">
        <v>1</v>
      </c>
      <c r="AA2200" s="24" t="s">
        <v>60</v>
      </c>
      <c r="AB2200" s="24" t="b">
        <v>0</v>
      </c>
      <c r="AC2200" s="61"/>
    </row>
    <row r="2201" spans="2:29" ht="13.7">
      <c r="B2201" s="24" t="s">
        <v>49</v>
      </c>
      <c r="C2201" s="24" t="s">
        <v>77</v>
      </c>
      <c r="D2201" s="24" t="s">
        <v>78</v>
      </c>
      <c r="E2201" s="24">
        <v>480</v>
      </c>
      <c r="F2201" s="26">
        <v>46174</v>
      </c>
      <c r="G2201" s="24" t="s">
        <v>52</v>
      </c>
      <c r="H2201" s="24" t="s">
        <v>53</v>
      </c>
      <c r="I2201" s="24" t="s">
        <v>79</v>
      </c>
      <c r="J2201" s="24" t="s">
        <v>125</v>
      </c>
      <c r="K2201" s="24">
        <v>1</v>
      </c>
      <c r="L2201" s="24" t="s">
        <v>80</v>
      </c>
      <c r="M2201" s="26">
        <v>46192</v>
      </c>
      <c r="N2201" s="27">
        <v>46192.333333333336</v>
      </c>
      <c r="O2201" s="27">
        <v>46192.666666666664</v>
      </c>
      <c r="V2201" s="27"/>
      <c r="W2201" s="27"/>
      <c r="X2201" s="24">
        <v>4</v>
      </c>
      <c r="Y2201" s="24">
        <v>0</v>
      </c>
      <c r="Z2201" s="24">
        <v>4</v>
      </c>
      <c r="AA2201" s="24" t="s">
        <v>56</v>
      </c>
      <c r="AB2201" s="24" t="b">
        <v>0</v>
      </c>
      <c r="AC2201" s="61">
        <v>0</v>
      </c>
    </row>
    <row r="2202" spans="2:29" ht="13.7">
      <c r="B2202" s="24" t="s">
        <v>49</v>
      </c>
      <c r="C2202" s="24" t="s">
        <v>77</v>
      </c>
      <c r="D2202" s="24" t="s">
        <v>78</v>
      </c>
      <c r="E2202" s="24">
        <v>480</v>
      </c>
      <c r="F2202" s="26">
        <v>46174</v>
      </c>
      <c r="G2202" s="24" t="s">
        <v>52</v>
      </c>
      <c r="H2202" s="24" t="s">
        <v>53</v>
      </c>
      <c r="I2202" s="24" t="s">
        <v>79</v>
      </c>
      <c r="J2202" s="24" t="s">
        <v>126</v>
      </c>
      <c r="K2202" s="24">
        <v>1</v>
      </c>
      <c r="L2202" s="24" t="s">
        <v>80</v>
      </c>
      <c r="M2202" s="26">
        <v>46192</v>
      </c>
      <c r="N2202" s="27">
        <v>46192.333333333336</v>
      </c>
      <c r="O2202" s="27">
        <v>46192.666666666664</v>
      </c>
      <c r="P2202" s="24" t="s">
        <v>3711</v>
      </c>
      <c r="Q2202" s="24" t="s">
        <v>3712</v>
      </c>
      <c r="R2202" s="24" t="s">
        <v>3454</v>
      </c>
      <c r="T2202" s="24" t="s">
        <v>79</v>
      </c>
      <c r="U2202" s="24" t="s">
        <v>1021</v>
      </c>
      <c r="V2202" s="27">
        <v>46192.424305555556</v>
      </c>
      <c r="W2202" s="27">
        <v>46192.486805555556</v>
      </c>
      <c r="Z2202" s="24">
        <v>1</v>
      </c>
      <c r="AA2202" s="24" t="s">
        <v>56</v>
      </c>
      <c r="AB2202" s="24" t="b">
        <v>0</v>
      </c>
      <c r="AC2202" s="61"/>
    </row>
    <row r="2203" spans="2:29" ht="13.7">
      <c r="B2203" s="24" t="s">
        <v>49</v>
      </c>
      <c r="C2203" s="24" t="s">
        <v>77</v>
      </c>
      <c r="D2203" s="24" t="s">
        <v>78</v>
      </c>
      <c r="E2203" s="24">
        <v>480</v>
      </c>
      <c r="F2203" s="26">
        <v>46174</v>
      </c>
      <c r="G2203" s="24" t="s">
        <v>52</v>
      </c>
      <c r="H2203" s="24" t="s">
        <v>53</v>
      </c>
      <c r="I2203" s="24" t="s">
        <v>79</v>
      </c>
      <c r="J2203" s="24" t="s">
        <v>126</v>
      </c>
      <c r="K2203" s="24">
        <v>1</v>
      </c>
      <c r="L2203" s="24" t="s">
        <v>80</v>
      </c>
      <c r="M2203" s="26">
        <v>46192</v>
      </c>
      <c r="N2203" s="27">
        <v>46192.333333333336</v>
      </c>
      <c r="O2203" s="27">
        <v>46192.666666666664</v>
      </c>
      <c r="P2203" s="24" t="s">
        <v>3713</v>
      </c>
      <c r="Q2203" s="24" t="s">
        <v>3714</v>
      </c>
      <c r="R2203" s="24" t="s">
        <v>3454</v>
      </c>
      <c r="S2203" s="24" t="s">
        <v>156</v>
      </c>
      <c r="T2203" s="24" t="s">
        <v>79</v>
      </c>
      <c r="U2203" s="24" t="s">
        <v>1021</v>
      </c>
      <c r="V2203" s="27">
        <v>46192.587500000001</v>
      </c>
      <c r="W2203" s="27">
        <v>46192.651388888888</v>
      </c>
      <c r="Z2203" s="24">
        <v>1</v>
      </c>
      <c r="AA2203" s="24" t="s">
        <v>56</v>
      </c>
      <c r="AB2203" s="24" t="b">
        <v>0</v>
      </c>
      <c r="AC2203" s="61"/>
    </row>
    <row r="2204" spans="2:29" ht="13.7">
      <c r="B2204" s="24" t="s">
        <v>49</v>
      </c>
      <c r="C2204" s="24" t="s">
        <v>77</v>
      </c>
      <c r="D2204" s="24" t="s">
        <v>78</v>
      </c>
      <c r="E2204" s="24">
        <v>480</v>
      </c>
      <c r="F2204" s="26">
        <v>46174</v>
      </c>
      <c r="G2204" s="24" t="s">
        <v>52</v>
      </c>
      <c r="H2204" s="24" t="s">
        <v>53</v>
      </c>
      <c r="I2204" s="24" t="s">
        <v>79</v>
      </c>
      <c r="J2204" s="24" t="s">
        <v>126</v>
      </c>
      <c r="K2204" s="24">
        <v>1</v>
      </c>
      <c r="L2204" s="24" t="s">
        <v>80</v>
      </c>
      <c r="M2204" s="26">
        <v>46192</v>
      </c>
      <c r="N2204" s="27">
        <v>46192.333333333336</v>
      </c>
      <c r="O2204" s="27">
        <v>46192.666666666664</v>
      </c>
      <c r="P2204" s="24" t="s">
        <v>3715</v>
      </c>
      <c r="Q2204" s="24" t="s">
        <v>3716</v>
      </c>
      <c r="R2204" s="24" t="s">
        <v>3472</v>
      </c>
      <c r="T2204" s="24" t="s">
        <v>79</v>
      </c>
      <c r="U2204" s="24" t="s">
        <v>1021</v>
      </c>
      <c r="V2204" s="27">
        <v>46192.341666666667</v>
      </c>
      <c r="W2204" s="27">
        <v>46192.388888888891</v>
      </c>
      <c r="Z2204" s="24">
        <v>1</v>
      </c>
      <c r="AA2204" s="24" t="s">
        <v>56</v>
      </c>
      <c r="AB2204" s="24" t="b">
        <v>0</v>
      </c>
      <c r="AC2204" s="61"/>
    </row>
    <row r="2205" spans="2:29" ht="13.7">
      <c r="B2205" s="24" t="s">
        <v>49</v>
      </c>
      <c r="C2205" s="24" t="s">
        <v>77</v>
      </c>
      <c r="D2205" s="24" t="s">
        <v>78</v>
      </c>
      <c r="E2205" s="24">
        <v>480</v>
      </c>
      <c r="F2205" s="26">
        <v>46174</v>
      </c>
      <c r="G2205" s="24" t="s">
        <v>52</v>
      </c>
      <c r="H2205" s="24" t="s">
        <v>53</v>
      </c>
      <c r="I2205" s="24" t="s">
        <v>79</v>
      </c>
      <c r="J2205" s="24" t="s">
        <v>126</v>
      </c>
      <c r="K2205" s="24">
        <v>1</v>
      </c>
      <c r="L2205" s="24" t="s">
        <v>80</v>
      </c>
      <c r="M2205" s="26">
        <v>46192</v>
      </c>
      <c r="N2205" s="27">
        <v>46192.333333333336</v>
      </c>
      <c r="O2205" s="27">
        <v>46192.666666666664</v>
      </c>
      <c r="P2205" s="24" t="s">
        <v>3717</v>
      </c>
      <c r="Q2205" s="24" t="s">
        <v>3718</v>
      </c>
      <c r="R2205" s="24" t="s">
        <v>3461</v>
      </c>
      <c r="T2205" s="24" t="s">
        <v>79</v>
      </c>
      <c r="U2205" s="24" t="s">
        <v>1021</v>
      </c>
      <c r="V2205" s="27">
        <v>46192.504861111112</v>
      </c>
      <c r="W2205" s="27">
        <v>46192.557638888888</v>
      </c>
      <c r="Z2205" s="24">
        <v>1</v>
      </c>
      <c r="AA2205" s="24" t="s">
        <v>56</v>
      </c>
      <c r="AB2205" s="24" t="b">
        <v>0</v>
      </c>
      <c r="AC2205" s="61"/>
    </row>
    <row r="2206" spans="2:29" ht="13.7">
      <c r="B2206" s="24" t="s">
        <v>49</v>
      </c>
      <c r="C2206" s="24" t="s">
        <v>77</v>
      </c>
      <c r="D2206" s="24" t="s">
        <v>78</v>
      </c>
      <c r="E2206" s="24">
        <v>480</v>
      </c>
      <c r="F2206" s="26">
        <v>46174</v>
      </c>
      <c r="G2206" s="24" t="s">
        <v>52</v>
      </c>
      <c r="H2206" s="24" t="s">
        <v>53</v>
      </c>
      <c r="I2206" s="24" t="s">
        <v>79</v>
      </c>
      <c r="J2206" s="24" t="s">
        <v>125</v>
      </c>
      <c r="K2206" s="24">
        <v>1</v>
      </c>
      <c r="L2206" s="24" t="s">
        <v>80</v>
      </c>
      <c r="M2206" s="26">
        <v>46197</v>
      </c>
      <c r="N2206" s="27">
        <v>46197.333333333336</v>
      </c>
      <c r="O2206" s="27">
        <v>46197.666666666664</v>
      </c>
      <c r="V2206" s="27"/>
      <c r="W2206" s="27"/>
      <c r="X2206" s="24">
        <v>4</v>
      </c>
      <c r="Y2206" s="24">
        <v>0</v>
      </c>
      <c r="Z2206" s="24">
        <v>4</v>
      </c>
      <c r="AA2206" s="24" t="s">
        <v>56</v>
      </c>
      <c r="AB2206" s="24" t="b">
        <v>0</v>
      </c>
      <c r="AC2206" s="61">
        <v>0</v>
      </c>
    </row>
    <row r="2207" spans="2:29" ht="13.7">
      <c r="B2207" s="24" t="s">
        <v>49</v>
      </c>
      <c r="C2207" s="24" t="s">
        <v>77</v>
      </c>
      <c r="D2207" s="24" t="s">
        <v>78</v>
      </c>
      <c r="E2207" s="24">
        <v>480</v>
      </c>
      <c r="F2207" s="26">
        <v>46174</v>
      </c>
      <c r="G2207" s="24" t="s">
        <v>52</v>
      </c>
      <c r="H2207" s="24" t="s">
        <v>53</v>
      </c>
      <c r="I2207" s="24" t="s">
        <v>79</v>
      </c>
      <c r="J2207" s="24" t="s">
        <v>126</v>
      </c>
      <c r="K2207" s="24">
        <v>1</v>
      </c>
      <c r="L2207" s="24" t="s">
        <v>80</v>
      </c>
      <c r="M2207" s="26">
        <v>46197</v>
      </c>
      <c r="N2207" s="27">
        <v>46197.333333333336</v>
      </c>
      <c r="O2207" s="27">
        <v>46197.666666666664</v>
      </c>
      <c r="P2207" s="24" t="s">
        <v>3719</v>
      </c>
      <c r="Q2207" s="24" t="s">
        <v>3720</v>
      </c>
      <c r="R2207" s="24" t="s">
        <v>3472</v>
      </c>
      <c r="T2207" s="24" t="s">
        <v>79</v>
      </c>
      <c r="U2207" s="24" t="s">
        <v>278</v>
      </c>
      <c r="V2207" s="27">
        <v>46197.501388888886</v>
      </c>
      <c r="W2207" s="27">
        <v>46197.566666666666</v>
      </c>
      <c r="Z2207" s="24">
        <v>1</v>
      </c>
      <c r="AA2207" s="24" t="s">
        <v>56</v>
      </c>
      <c r="AB2207" s="24" t="b">
        <v>0</v>
      </c>
      <c r="AC2207" s="61"/>
    </row>
    <row r="2208" spans="2:29" ht="13.7">
      <c r="B2208" s="24" t="s">
        <v>49</v>
      </c>
      <c r="C2208" s="24" t="s">
        <v>77</v>
      </c>
      <c r="D2208" s="24" t="s">
        <v>78</v>
      </c>
      <c r="E2208" s="24">
        <v>480</v>
      </c>
      <c r="F2208" s="26">
        <v>46174</v>
      </c>
      <c r="G2208" s="24" t="s">
        <v>52</v>
      </c>
      <c r="H2208" s="24" t="s">
        <v>53</v>
      </c>
      <c r="I2208" s="24" t="s">
        <v>79</v>
      </c>
      <c r="J2208" s="24" t="s">
        <v>126</v>
      </c>
      <c r="K2208" s="24">
        <v>1</v>
      </c>
      <c r="L2208" s="24" t="s">
        <v>80</v>
      </c>
      <c r="M2208" s="26">
        <v>46197</v>
      </c>
      <c r="N2208" s="27">
        <v>46197.333333333336</v>
      </c>
      <c r="O2208" s="27">
        <v>46197.666666666664</v>
      </c>
      <c r="P2208" s="24" t="s">
        <v>3721</v>
      </c>
      <c r="Q2208" s="24" t="s">
        <v>3722</v>
      </c>
      <c r="R2208" s="24" t="s">
        <v>3472</v>
      </c>
      <c r="T2208" s="24" t="s">
        <v>79</v>
      </c>
      <c r="U2208" s="24" t="s">
        <v>278</v>
      </c>
      <c r="V2208" s="27">
        <v>46197.588194444441</v>
      </c>
      <c r="W2208" s="27">
        <v>46197.640277777777</v>
      </c>
      <c r="Z2208" s="24">
        <v>1</v>
      </c>
      <c r="AA2208" s="24" t="s">
        <v>56</v>
      </c>
      <c r="AB2208" s="24" t="b">
        <v>0</v>
      </c>
      <c r="AC2208" s="61"/>
    </row>
    <row r="2209" spans="2:29" ht="13.7">
      <c r="B2209" s="24" t="s">
        <v>49</v>
      </c>
      <c r="C2209" s="24" t="s">
        <v>77</v>
      </c>
      <c r="D2209" s="24" t="s">
        <v>78</v>
      </c>
      <c r="E2209" s="24">
        <v>480</v>
      </c>
      <c r="F2209" s="26">
        <v>46174</v>
      </c>
      <c r="G2209" s="24" t="s">
        <v>52</v>
      </c>
      <c r="H2209" s="24" t="s">
        <v>53</v>
      </c>
      <c r="I2209" s="24" t="s">
        <v>79</v>
      </c>
      <c r="J2209" s="24" t="s">
        <v>126</v>
      </c>
      <c r="K2209" s="24">
        <v>1</v>
      </c>
      <c r="L2209" s="24" t="s">
        <v>80</v>
      </c>
      <c r="M2209" s="26">
        <v>46197</v>
      </c>
      <c r="N2209" s="27">
        <v>46197.333333333336</v>
      </c>
      <c r="O2209" s="27">
        <v>46197.666666666664</v>
      </c>
      <c r="P2209" s="24" t="s">
        <v>3723</v>
      </c>
      <c r="Q2209" s="24" t="s">
        <v>3724</v>
      </c>
      <c r="R2209" s="24" t="s">
        <v>3461</v>
      </c>
      <c r="T2209" s="24" t="s">
        <v>79</v>
      </c>
      <c r="U2209" s="24" t="s">
        <v>278</v>
      </c>
      <c r="V2209" s="27">
        <v>46197.423611111109</v>
      </c>
      <c r="W2209" s="27">
        <v>46197.484027777777</v>
      </c>
      <c r="Z2209" s="24">
        <v>1</v>
      </c>
      <c r="AA2209" s="24" t="s">
        <v>56</v>
      </c>
      <c r="AB2209" s="24" t="b">
        <v>0</v>
      </c>
      <c r="AC2209" s="61"/>
    </row>
    <row r="2210" spans="2:29" ht="13.7">
      <c r="B2210" s="24" t="s">
        <v>49</v>
      </c>
      <c r="C2210" s="24" t="s">
        <v>77</v>
      </c>
      <c r="D2210" s="24" t="s">
        <v>78</v>
      </c>
      <c r="E2210" s="24">
        <v>480</v>
      </c>
      <c r="F2210" s="26">
        <v>46174</v>
      </c>
      <c r="G2210" s="24" t="s">
        <v>52</v>
      </c>
      <c r="H2210" s="24" t="s">
        <v>53</v>
      </c>
      <c r="I2210" s="24" t="s">
        <v>79</v>
      </c>
      <c r="J2210" s="24" t="s">
        <v>126</v>
      </c>
      <c r="K2210" s="24">
        <v>1</v>
      </c>
      <c r="L2210" s="24" t="s">
        <v>80</v>
      </c>
      <c r="M2210" s="26">
        <v>46197</v>
      </c>
      <c r="N2210" s="27">
        <v>46197.333333333336</v>
      </c>
      <c r="O2210" s="27">
        <v>46197.666666666664</v>
      </c>
      <c r="P2210" s="24" t="s">
        <v>3725</v>
      </c>
      <c r="Q2210" s="24" t="s">
        <v>3726</v>
      </c>
      <c r="R2210" s="24" t="s">
        <v>3472</v>
      </c>
      <c r="T2210" s="24" t="s">
        <v>79</v>
      </c>
      <c r="U2210" s="24" t="s">
        <v>278</v>
      </c>
      <c r="V2210" s="27">
        <v>46197.336805555555</v>
      </c>
      <c r="W2210" s="27">
        <v>46197.388888888891</v>
      </c>
      <c r="Z2210" s="24">
        <v>1</v>
      </c>
      <c r="AA2210" s="24" t="s">
        <v>56</v>
      </c>
      <c r="AB2210" s="24" t="b">
        <v>0</v>
      </c>
      <c r="AC2210" s="61"/>
    </row>
    <row r="2211" spans="2:29" ht="13.7">
      <c r="B2211" s="24" t="s">
        <v>49</v>
      </c>
      <c r="C2211" s="24" t="s">
        <v>77</v>
      </c>
      <c r="D2211" s="24" t="s">
        <v>78</v>
      </c>
      <c r="E2211" s="24">
        <v>480</v>
      </c>
      <c r="F2211" s="26">
        <v>46174</v>
      </c>
      <c r="G2211" s="24" t="s">
        <v>52</v>
      </c>
      <c r="H2211" s="24" t="s">
        <v>53</v>
      </c>
      <c r="I2211" s="24" t="s">
        <v>79</v>
      </c>
      <c r="J2211" s="24" t="s">
        <v>125</v>
      </c>
      <c r="K2211" s="24">
        <v>1</v>
      </c>
      <c r="L2211" s="24" t="s">
        <v>80</v>
      </c>
      <c r="M2211" s="26">
        <v>46198</v>
      </c>
      <c r="N2211" s="27">
        <v>46198.354166666664</v>
      </c>
      <c r="O2211" s="27">
        <v>46198.6875</v>
      </c>
      <c r="V2211" s="27"/>
      <c r="W2211" s="27"/>
      <c r="X2211" s="24">
        <v>4</v>
      </c>
      <c r="Y2211" s="24">
        <v>0</v>
      </c>
      <c r="Z2211" s="24">
        <v>4</v>
      </c>
      <c r="AA2211" s="24" t="s">
        <v>56</v>
      </c>
      <c r="AB2211" s="24" t="b">
        <v>0</v>
      </c>
      <c r="AC2211" s="61">
        <v>0</v>
      </c>
    </row>
    <row r="2212" spans="2:29" ht="13.7">
      <c r="B2212" s="24" t="s">
        <v>49</v>
      </c>
      <c r="C2212" s="24" t="s">
        <v>77</v>
      </c>
      <c r="D2212" s="24" t="s">
        <v>78</v>
      </c>
      <c r="E2212" s="24">
        <v>480</v>
      </c>
      <c r="F2212" s="26">
        <v>46174</v>
      </c>
      <c r="G2212" s="24" t="s">
        <v>52</v>
      </c>
      <c r="H2212" s="24" t="s">
        <v>53</v>
      </c>
      <c r="I2212" s="24" t="s">
        <v>79</v>
      </c>
      <c r="J2212" s="24" t="s">
        <v>126</v>
      </c>
      <c r="K2212" s="24">
        <v>1</v>
      </c>
      <c r="L2212" s="24" t="s">
        <v>80</v>
      </c>
      <c r="M2212" s="26">
        <v>46198</v>
      </c>
      <c r="N2212" s="27">
        <v>46198.354166666664</v>
      </c>
      <c r="O2212" s="27">
        <v>46198.6875</v>
      </c>
      <c r="P2212" s="24" t="s">
        <v>3727</v>
      </c>
      <c r="Q2212" s="24" t="s">
        <v>3728</v>
      </c>
      <c r="R2212" s="24" t="s">
        <v>3454</v>
      </c>
      <c r="T2212" s="24" t="s">
        <v>79</v>
      </c>
      <c r="U2212" s="24" t="s">
        <v>278</v>
      </c>
      <c r="V2212" s="27">
        <v>46198.525000000001</v>
      </c>
      <c r="W2212" s="27">
        <v>46198.57916666667</v>
      </c>
      <c r="Z2212" s="24">
        <v>1</v>
      </c>
      <c r="AA2212" s="24" t="s">
        <v>56</v>
      </c>
      <c r="AB2212" s="24" t="b">
        <v>0</v>
      </c>
      <c r="AC2212" s="61"/>
    </row>
    <row r="2213" spans="2:29" ht="13.7">
      <c r="B2213" s="24" t="s">
        <v>49</v>
      </c>
      <c r="C2213" s="24" t="s">
        <v>77</v>
      </c>
      <c r="D2213" s="24" t="s">
        <v>78</v>
      </c>
      <c r="E2213" s="24">
        <v>480</v>
      </c>
      <c r="F2213" s="26">
        <v>46174</v>
      </c>
      <c r="G2213" s="24" t="s">
        <v>52</v>
      </c>
      <c r="H2213" s="24" t="s">
        <v>53</v>
      </c>
      <c r="I2213" s="24" t="s">
        <v>79</v>
      </c>
      <c r="J2213" s="24" t="s">
        <v>126</v>
      </c>
      <c r="K2213" s="24">
        <v>1</v>
      </c>
      <c r="L2213" s="24" t="s">
        <v>80</v>
      </c>
      <c r="M2213" s="26">
        <v>46198</v>
      </c>
      <c r="N2213" s="27">
        <v>46198.354166666664</v>
      </c>
      <c r="O2213" s="27">
        <v>46198.6875</v>
      </c>
      <c r="P2213" s="24" t="s">
        <v>3729</v>
      </c>
      <c r="Q2213" s="24" t="s">
        <v>3730</v>
      </c>
      <c r="R2213" s="24" t="s">
        <v>3454</v>
      </c>
      <c r="T2213" s="24" t="s">
        <v>79</v>
      </c>
      <c r="U2213" s="24" t="s">
        <v>278</v>
      </c>
      <c r="V2213" s="27">
        <v>46198.611805555556</v>
      </c>
      <c r="W2213" s="27">
        <v>46198.668749999997</v>
      </c>
      <c r="Z2213" s="24">
        <v>1</v>
      </c>
      <c r="AA2213" s="24" t="s">
        <v>56</v>
      </c>
      <c r="AB2213" s="24" t="b">
        <v>0</v>
      </c>
      <c r="AC2213" s="61"/>
    </row>
    <row r="2214" spans="2:29" ht="13.7">
      <c r="B2214" s="24" t="s">
        <v>49</v>
      </c>
      <c r="C2214" s="24" t="s">
        <v>77</v>
      </c>
      <c r="D2214" s="24" t="s">
        <v>78</v>
      </c>
      <c r="E2214" s="24">
        <v>480</v>
      </c>
      <c r="F2214" s="26">
        <v>46174</v>
      </c>
      <c r="G2214" s="24" t="s">
        <v>52</v>
      </c>
      <c r="H2214" s="24" t="s">
        <v>53</v>
      </c>
      <c r="I2214" s="24" t="s">
        <v>79</v>
      </c>
      <c r="J2214" s="24" t="s">
        <v>126</v>
      </c>
      <c r="K2214" s="24">
        <v>1</v>
      </c>
      <c r="L2214" s="24" t="s">
        <v>80</v>
      </c>
      <c r="M2214" s="26">
        <v>46198</v>
      </c>
      <c r="N2214" s="27">
        <v>46198.354166666664</v>
      </c>
      <c r="O2214" s="27">
        <v>46198.6875</v>
      </c>
      <c r="P2214" s="24" t="s">
        <v>3731</v>
      </c>
      <c r="Q2214" s="24" t="s">
        <v>3732</v>
      </c>
      <c r="R2214" s="24" t="s">
        <v>3461</v>
      </c>
      <c r="T2214" s="24" t="s">
        <v>79</v>
      </c>
      <c r="U2214" s="24" t="s">
        <v>278</v>
      </c>
      <c r="V2214" s="27">
        <v>46198.355555555558</v>
      </c>
      <c r="W2214" s="27">
        <v>46198.409722222219</v>
      </c>
      <c r="Z2214" s="24">
        <v>1</v>
      </c>
      <c r="AA2214" s="24" t="s">
        <v>56</v>
      </c>
      <c r="AB2214" s="24" t="b">
        <v>0</v>
      </c>
      <c r="AC2214" s="61"/>
    </row>
    <row r="2215" spans="2:29" ht="13.7">
      <c r="B2215" s="24" t="s">
        <v>49</v>
      </c>
      <c r="C2215" s="24" t="s">
        <v>77</v>
      </c>
      <c r="D2215" s="24" t="s">
        <v>78</v>
      </c>
      <c r="E2215" s="24">
        <v>480</v>
      </c>
      <c r="F2215" s="26">
        <v>46174</v>
      </c>
      <c r="G2215" s="24" t="s">
        <v>52</v>
      </c>
      <c r="H2215" s="24" t="s">
        <v>53</v>
      </c>
      <c r="I2215" s="24" t="s">
        <v>79</v>
      </c>
      <c r="J2215" s="24" t="s">
        <v>126</v>
      </c>
      <c r="K2215" s="24">
        <v>1</v>
      </c>
      <c r="L2215" s="24" t="s">
        <v>80</v>
      </c>
      <c r="M2215" s="26">
        <v>46198</v>
      </c>
      <c r="N2215" s="27">
        <v>46198.354166666664</v>
      </c>
      <c r="O2215" s="27">
        <v>46198.6875</v>
      </c>
      <c r="P2215" s="24" t="s">
        <v>3733</v>
      </c>
      <c r="Q2215" s="24" t="s">
        <v>3734</v>
      </c>
      <c r="R2215" s="24" t="s">
        <v>3454</v>
      </c>
      <c r="S2215" s="24" t="s">
        <v>156</v>
      </c>
      <c r="T2215" s="24" t="s">
        <v>79</v>
      </c>
      <c r="U2215" s="24" t="s">
        <v>278</v>
      </c>
      <c r="V2215" s="27">
        <v>46198.445833333331</v>
      </c>
      <c r="W2215" s="27">
        <v>46198.506249999999</v>
      </c>
      <c r="Z2215" s="24">
        <v>1</v>
      </c>
      <c r="AA2215" s="24" t="s">
        <v>56</v>
      </c>
      <c r="AB2215" s="24" t="b">
        <v>0</v>
      </c>
      <c r="AC2215" s="61"/>
    </row>
    <row r="2216" spans="2:29" ht="13.7">
      <c r="B2216" s="24" t="s">
        <v>49</v>
      </c>
      <c r="C2216" s="24" t="s">
        <v>77</v>
      </c>
      <c r="D2216" s="24" t="s">
        <v>78</v>
      </c>
      <c r="E2216" s="24">
        <v>480</v>
      </c>
      <c r="F2216" s="26">
        <v>46204</v>
      </c>
      <c r="G2216" s="24" t="s">
        <v>52</v>
      </c>
      <c r="H2216" s="24" t="s">
        <v>53</v>
      </c>
      <c r="I2216" s="24" t="s">
        <v>79</v>
      </c>
      <c r="J2216" s="24" t="s">
        <v>125</v>
      </c>
      <c r="K2216" s="24">
        <v>1</v>
      </c>
      <c r="L2216" s="24" t="s">
        <v>80</v>
      </c>
      <c r="M2216" s="26">
        <v>46204</v>
      </c>
      <c r="N2216" s="27">
        <v>46204.375</v>
      </c>
      <c r="O2216" s="27">
        <v>46204.708333333336</v>
      </c>
      <c r="V2216" s="27"/>
      <c r="W2216" s="27"/>
      <c r="X2216" s="24">
        <v>4</v>
      </c>
      <c r="Y2216" s="24">
        <v>0</v>
      </c>
      <c r="Z2216" s="24">
        <v>4</v>
      </c>
      <c r="AA2216" s="24" t="s">
        <v>58</v>
      </c>
      <c r="AB2216" s="24" t="b">
        <v>0</v>
      </c>
      <c r="AC2216" s="61">
        <v>0</v>
      </c>
    </row>
    <row r="2217" spans="2:29" ht="13.7">
      <c r="B2217" s="24" t="s">
        <v>49</v>
      </c>
      <c r="C2217" s="24" t="s">
        <v>77</v>
      </c>
      <c r="D2217" s="24" t="s">
        <v>78</v>
      </c>
      <c r="E2217" s="24">
        <v>480</v>
      </c>
      <c r="F2217" s="26">
        <v>46204</v>
      </c>
      <c r="G2217" s="24" t="s">
        <v>52</v>
      </c>
      <c r="H2217" s="24" t="s">
        <v>53</v>
      </c>
      <c r="I2217" s="24" t="s">
        <v>79</v>
      </c>
      <c r="J2217" s="24" t="s">
        <v>126</v>
      </c>
      <c r="K2217" s="24">
        <v>1</v>
      </c>
      <c r="L2217" s="24" t="s">
        <v>80</v>
      </c>
      <c r="M2217" s="26">
        <v>46204</v>
      </c>
      <c r="N2217" s="27">
        <v>46204.375</v>
      </c>
      <c r="O2217" s="27">
        <v>46204.708333333336</v>
      </c>
      <c r="P2217" s="24" t="s">
        <v>3735</v>
      </c>
      <c r="Q2217" s="24" t="s">
        <v>3736</v>
      </c>
      <c r="R2217" s="24" t="s">
        <v>3472</v>
      </c>
      <c r="T2217" s="24" t="s">
        <v>79</v>
      </c>
      <c r="U2217" s="24" t="s">
        <v>341</v>
      </c>
      <c r="V2217" s="27">
        <v>46204.54583333333</v>
      </c>
      <c r="W2217" s="27">
        <v>46204.59652777778</v>
      </c>
      <c r="Z2217" s="24">
        <v>1</v>
      </c>
      <c r="AA2217" s="24" t="s">
        <v>58</v>
      </c>
      <c r="AB2217" s="24" t="b">
        <v>0</v>
      </c>
      <c r="AC2217" s="61"/>
    </row>
    <row r="2218" spans="2:29" ht="13.7">
      <c r="B2218" s="24" t="s">
        <v>49</v>
      </c>
      <c r="C2218" s="24" t="s">
        <v>77</v>
      </c>
      <c r="D2218" s="24" t="s">
        <v>78</v>
      </c>
      <c r="E2218" s="24">
        <v>480</v>
      </c>
      <c r="F2218" s="26">
        <v>46204</v>
      </c>
      <c r="G2218" s="24" t="s">
        <v>52</v>
      </c>
      <c r="H2218" s="24" t="s">
        <v>53</v>
      </c>
      <c r="I2218" s="24" t="s">
        <v>79</v>
      </c>
      <c r="J2218" s="24" t="s">
        <v>126</v>
      </c>
      <c r="K2218" s="24">
        <v>1</v>
      </c>
      <c r="L2218" s="24" t="s">
        <v>80</v>
      </c>
      <c r="M2218" s="26">
        <v>46204</v>
      </c>
      <c r="N2218" s="27">
        <v>46204.375</v>
      </c>
      <c r="O2218" s="27">
        <v>46204.708333333336</v>
      </c>
      <c r="P2218" s="24" t="s">
        <v>3737</v>
      </c>
      <c r="Q2218" s="24" t="s">
        <v>3738</v>
      </c>
      <c r="R2218" s="24" t="s">
        <v>3472</v>
      </c>
      <c r="T2218" s="24" t="s">
        <v>79</v>
      </c>
      <c r="U2218" s="24" t="s">
        <v>341</v>
      </c>
      <c r="V2218" s="27">
        <v>46204.46597222222</v>
      </c>
      <c r="W2218" s="27">
        <v>46204.525000000001</v>
      </c>
      <c r="Z2218" s="24">
        <v>1</v>
      </c>
      <c r="AA2218" s="24" t="s">
        <v>58</v>
      </c>
      <c r="AB2218" s="24" t="b">
        <v>0</v>
      </c>
      <c r="AC2218" s="61"/>
    </row>
    <row r="2219" spans="2:29" ht="13.7">
      <c r="B2219" s="24" t="s">
        <v>49</v>
      </c>
      <c r="C2219" s="24" t="s">
        <v>77</v>
      </c>
      <c r="D2219" s="24" t="s">
        <v>78</v>
      </c>
      <c r="E2219" s="24">
        <v>480</v>
      </c>
      <c r="F2219" s="26">
        <v>46204</v>
      </c>
      <c r="G2219" s="24" t="s">
        <v>52</v>
      </c>
      <c r="H2219" s="24" t="s">
        <v>53</v>
      </c>
      <c r="I2219" s="24" t="s">
        <v>79</v>
      </c>
      <c r="J2219" s="24" t="s">
        <v>126</v>
      </c>
      <c r="K2219" s="24">
        <v>1</v>
      </c>
      <c r="L2219" s="24" t="s">
        <v>80</v>
      </c>
      <c r="M2219" s="26">
        <v>46204</v>
      </c>
      <c r="N2219" s="27">
        <v>46204.375</v>
      </c>
      <c r="O2219" s="27">
        <v>46204.708333333336</v>
      </c>
      <c r="P2219" s="24" t="s">
        <v>3739</v>
      </c>
      <c r="Q2219" s="24" t="s">
        <v>3740</v>
      </c>
      <c r="R2219" s="24" t="s">
        <v>3454</v>
      </c>
      <c r="T2219" s="24" t="s">
        <v>79</v>
      </c>
      <c r="U2219" s="24" t="s">
        <v>341</v>
      </c>
      <c r="V2219" s="27">
        <v>46204.383333333331</v>
      </c>
      <c r="W2219" s="27">
        <v>46204.429861111108</v>
      </c>
      <c r="Z2219" s="24">
        <v>1</v>
      </c>
      <c r="AA2219" s="24" t="s">
        <v>58</v>
      </c>
      <c r="AB2219" s="24" t="b">
        <v>0</v>
      </c>
      <c r="AC2219" s="61"/>
    </row>
    <row r="2220" spans="2:29" ht="13.7">
      <c r="B2220" s="24" t="s">
        <v>49</v>
      </c>
      <c r="C2220" s="24" t="s">
        <v>77</v>
      </c>
      <c r="D2220" s="24" t="s">
        <v>78</v>
      </c>
      <c r="E2220" s="24">
        <v>480</v>
      </c>
      <c r="F2220" s="26">
        <v>46204</v>
      </c>
      <c r="G2220" s="24" t="s">
        <v>52</v>
      </c>
      <c r="H2220" s="24" t="s">
        <v>53</v>
      </c>
      <c r="I2220" s="24" t="s">
        <v>79</v>
      </c>
      <c r="J2220" s="24" t="s">
        <v>126</v>
      </c>
      <c r="K2220" s="24">
        <v>1</v>
      </c>
      <c r="L2220" s="24" t="s">
        <v>80</v>
      </c>
      <c r="M2220" s="26">
        <v>46204</v>
      </c>
      <c r="N2220" s="27">
        <v>46204.375</v>
      </c>
      <c r="O2220" s="27">
        <v>46204.708333333336</v>
      </c>
      <c r="P2220" s="24" t="s">
        <v>3741</v>
      </c>
      <c r="Q2220" s="24" t="s">
        <v>3742</v>
      </c>
      <c r="R2220" s="24" t="s">
        <v>3472</v>
      </c>
      <c r="T2220" s="24" t="s">
        <v>79</v>
      </c>
      <c r="U2220" s="24" t="s">
        <v>341</v>
      </c>
      <c r="V2220" s="27">
        <v>46204.631944444445</v>
      </c>
      <c r="W2220" s="27">
        <v>46204.695138888892</v>
      </c>
      <c r="Z2220" s="24">
        <v>1</v>
      </c>
      <c r="AA2220" s="24" t="s">
        <v>58</v>
      </c>
      <c r="AB2220" s="24" t="b">
        <v>0</v>
      </c>
      <c r="AC2220" s="61"/>
    </row>
    <row r="2221" spans="2:29" ht="13.7">
      <c r="B2221" s="24" t="s">
        <v>49</v>
      </c>
      <c r="C2221" s="24" t="s">
        <v>77</v>
      </c>
      <c r="D2221" s="24" t="s">
        <v>78</v>
      </c>
      <c r="E2221" s="24">
        <v>480</v>
      </c>
      <c r="F2221" s="26">
        <v>46204</v>
      </c>
      <c r="G2221" s="24" t="s">
        <v>52</v>
      </c>
      <c r="H2221" s="24" t="s">
        <v>53</v>
      </c>
      <c r="I2221" s="24" t="s">
        <v>79</v>
      </c>
      <c r="J2221" s="24" t="s">
        <v>125</v>
      </c>
      <c r="K2221" s="24">
        <v>1</v>
      </c>
      <c r="L2221" s="24" t="s">
        <v>80</v>
      </c>
      <c r="M2221" s="26">
        <v>46218</v>
      </c>
      <c r="N2221" s="27">
        <v>46218.354166666664</v>
      </c>
      <c r="O2221" s="27">
        <v>46218.6875</v>
      </c>
      <c r="V2221" s="27"/>
      <c r="W2221" s="27"/>
      <c r="X2221" s="24">
        <v>4</v>
      </c>
      <c r="Y2221" s="24">
        <v>0</v>
      </c>
      <c r="Z2221" s="24">
        <v>4</v>
      </c>
      <c r="AA2221" s="24" t="s">
        <v>58</v>
      </c>
      <c r="AB2221" s="24" t="b">
        <v>0</v>
      </c>
      <c r="AC2221" s="61">
        <v>0</v>
      </c>
    </row>
    <row r="2222" spans="2:29" ht="13.7">
      <c r="B2222" s="24" t="s">
        <v>49</v>
      </c>
      <c r="C2222" s="24" t="s">
        <v>77</v>
      </c>
      <c r="D2222" s="24" t="s">
        <v>78</v>
      </c>
      <c r="E2222" s="24">
        <v>480</v>
      </c>
      <c r="F2222" s="26">
        <v>46204</v>
      </c>
      <c r="G2222" s="24" t="s">
        <v>52</v>
      </c>
      <c r="H2222" s="24" t="s">
        <v>53</v>
      </c>
      <c r="I2222" s="24" t="s">
        <v>79</v>
      </c>
      <c r="J2222" s="24" t="s">
        <v>126</v>
      </c>
      <c r="K2222" s="24">
        <v>1</v>
      </c>
      <c r="L2222" s="24" t="s">
        <v>80</v>
      </c>
      <c r="M2222" s="26">
        <v>46218</v>
      </c>
      <c r="N2222" s="27">
        <v>46218.354166666664</v>
      </c>
      <c r="O2222" s="27">
        <v>46218.6875</v>
      </c>
      <c r="P2222" s="24" t="s">
        <v>3743</v>
      </c>
      <c r="Q2222" s="24" t="s">
        <v>3744</v>
      </c>
      <c r="R2222" s="24" t="s">
        <v>3472</v>
      </c>
      <c r="T2222" s="24" t="s">
        <v>79</v>
      </c>
      <c r="U2222" s="24" t="s">
        <v>1021</v>
      </c>
      <c r="V2222" s="27">
        <v>46218.524305555555</v>
      </c>
      <c r="W2222" s="27">
        <v>46218.574999999997</v>
      </c>
      <c r="Z2222" s="24">
        <v>1</v>
      </c>
      <c r="AA2222" s="24" t="s">
        <v>58</v>
      </c>
      <c r="AB2222" s="24" t="b">
        <v>0</v>
      </c>
      <c r="AC2222" s="61"/>
    </row>
    <row r="2223" spans="2:29" ht="13.7">
      <c r="B2223" s="24" t="s">
        <v>49</v>
      </c>
      <c r="C2223" s="24" t="s">
        <v>77</v>
      </c>
      <c r="D2223" s="24" t="s">
        <v>78</v>
      </c>
      <c r="E2223" s="24">
        <v>480</v>
      </c>
      <c r="F2223" s="26">
        <v>46204</v>
      </c>
      <c r="G2223" s="24" t="s">
        <v>52</v>
      </c>
      <c r="H2223" s="24" t="s">
        <v>53</v>
      </c>
      <c r="I2223" s="24" t="s">
        <v>79</v>
      </c>
      <c r="J2223" s="24" t="s">
        <v>126</v>
      </c>
      <c r="K2223" s="24">
        <v>1</v>
      </c>
      <c r="L2223" s="24" t="s">
        <v>80</v>
      </c>
      <c r="M2223" s="26">
        <v>46218</v>
      </c>
      <c r="N2223" s="27">
        <v>46218.354166666664</v>
      </c>
      <c r="O2223" s="27">
        <v>46218.6875</v>
      </c>
      <c r="P2223" s="24" t="s">
        <v>3745</v>
      </c>
      <c r="Q2223" s="24" t="s">
        <v>3746</v>
      </c>
      <c r="R2223" s="24" t="s">
        <v>3461</v>
      </c>
      <c r="S2223" s="24" t="s">
        <v>152</v>
      </c>
      <c r="T2223" s="24" t="s">
        <v>79</v>
      </c>
      <c r="U2223" s="24" t="s">
        <v>1021</v>
      </c>
      <c r="V2223" s="27">
        <v>46218.36041666667</v>
      </c>
      <c r="W2223" s="27">
        <v>46218.423611111109</v>
      </c>
      <c r="Z2223" s="24">
        <v>1</v>
      </c>
      <c r="AA2223" s="24" t="s">
        <v>58</v>
      </c>
      <c r="AB2223" s="24" t="b">
        <v>0</v>
      </c>
      <c r="AC2223" s="61"/>
    </row>
    <row r="2224" spans="2:29" ht="13.7">
      <c r="B2224" s="24" t="s">
        <v>49</v>
      </c>
      <c r="C2224" s="24" t="s">
        <v>77</v>
      </c>
      <c r="D2224" s="24" t="s">
        <v>78</v>
      </c>
      <c r="E2224" s="24">
        <v>480</v>
      </c>
      <c r="F2224" s="26">
        <v>46204</v>
      </c>
      <c r="G2224" s="24" t="s">
        <v>52</v>
      </c>
      <c r="H2224" s="24" t="s">
        <v>53</v>
      </c>
      <c r="I2224" s="24" t="s">
        <v>79</v>
      </c>
      <c r="J2224" s="24" t="s">
        <v>126</v>
      </c>
      <c r="K2224" s="24">
        <v>1</v>
      </c>
      <c r="L2224" s="24" t="s">
        <v>80</v>
      </c>
      <c r="M2224" s="26">
        <v>46218</v>
      </c>
      <c r="N2224" s="27">
        <v>46218.354166666664</v>
      </c>
      <c r="O2224" s="27">
        <v>46218.6875</v>
      </c>
      <c r="P2224" s="24" t="s">
        <v>3747</v>
      </c>
      <c r="Q2224" s="24" t="s">
        <v>3748</v>
      </c>
      <c r="R2224" s="24" t="s">
        <v>3472</v>
      </c>
      <c r="T2224" s="24" t="s">
        <v>79</v>
      </c>
      <c r="U2224" s="24" t="s">
        <v>1021</v>
      </c>
      <c r="V2224" s="27">
        <v>46218.443055555559</v>
      </c>
      <c r="W2224" s="27">
        <v>46218.495833333334</v>
      </c>
      <c r="Z2224" s="24">
        <v>1</v>
      </c>
      <c r="AA2224" s="24" t="s">
        <v>58</v>
      </c>
      <c r="AB2224" s="24" t="b">
        <v>0</v>
      </c>
      <c r="AC2224" s="61"/>
    </row>
    <row r="2225" spans="2:29" ht="13.7">
      <c r="B2225" s="24" t="s">
        <v>49</v>
      </c>
      <c r="C2225" s="24" t="s">
        <v>77</v>
      </c>
      <c r="D2225" s="24" t="s">
        <v>78</v>
      </c>
      <c r="E2225" s="24">
        <v>480</v>
      </c>
      <c r="F2225" s="26">
        <v>46204</v>
      </c>
      <c r="G2225" s="24" t="s">
        <v>52</v>
      </c>
      <c r="H2225" s="24" t="s">
        <v>53</v>
      </c>
      <c r="I2225" s="24" t="s">
        <v>79</v>
      </c>
      <c r="J2225" s="24" t="s">
        <v>126</v>
      </c>
      <c r="K2225" s="24">
        <v>1</v>
      </c>
      <c r="L2225" s="24" t="s">
        <v>80</v>
      </c>
      <c r="M2225" s="26">
        <v>46218</v>
      </c>
      <c r="N2225" s="27">
        <v>46218.354166666664</v>
      </c>
      <c r="O2225" s="27">
        <v>46218.6875</v>
      </c>
      <c r="P2225" s="24" t="s">
        <v>3749</v>
      </c>
      <c r="Q2225" s="24" t="s">
        <v>3750</v>
      </c>
      <c r="R2225" s="24" t="s">
        <v>3472</v>
      </c>
      <c r="T2225" s="24" t="s">
        <v>79</v>
      </c>
      <c r="U2225" s="24" t="s">
        <v>1021</v>
      </c>
      <c r="V2225" s="27">
        <v>46218.612500000003</v>
      </c>
      <c r="W2225" s="27">
        <v>46218.670138888891</v>
      </c>
      <c r="Z2225" s="24">
        <v>1</v>
      </c>
      <c r="AA2225" s="24" t="s">
        <v>58</v>
      </c>
      <c r="AB2225" s="24" t="b">
        <v>0</v>
      </c>
      <c r="AC2225" s="61"/>
    </row>
    <row r="2226" spans="2:29" ht="13.7">
      <c r="B2226" s="24" t="s">
        <v>49</v>
      </c>
      <c r="C2226" s="24" t="s">
        <v>77</v>
      </c>
      <c r="D2226" s="24" t="s">
        <v>78</v>
      </c>
      <c r="E2226" s="24">
        <v>480</v>
      </c>
      <c r="F2226" s="26">
        <v>46204</v>
      </c>
      <c r="G2226" s="24" t="s">
        <v>52</v>
      </c>
      <c r="H2226" s="24" t="s">
        <v>53</v>
      </c>
      <c r="I2226" s="24" t="s">
        <v>79</v>
      </c>
      <c r="J2226" s="24" t="s">
        <v>125</v>
      </c>
      <c r="K2226" s="24">
        <v>1</v>
      </c>
      <c r="L2226" s="24" t="s">
        <v>80</v>
      </c>
      <c r="M2226" s="26">
        <v>46227</v>
      </c>
      <c r="N2226" s="27">
        <v>46227.354166666664</v>
      </c>
      <c r="O2226" s="27">
        <v>46227.6875</v>
      </c>
      <c r="V2226" s="27"/>
      <c r="W2226" s="27"/>
      <c r="X2226" s="24">
        <v>4</v>
      </c>
      <c r="Y2226" s="24">
        <v>0</v>
      </c>
      <c r="Z2226" s="24">
        <v>4</v>
      </c>
      <c r="AA2226" s="24" t="s">
        <v>58</v>
      </c>
      <c r="AB2226" s="24" t="b">
        <v>0</v>
      </c>
      <c r="AC2226" s="61">
        <v>0</v>
      </c>
    </row>
    <row r="2227" spans="2:29" ht="13.7">
      <c r="B2227" s="24" t="s">
        <v>49</v>
      </c>
      <c r="C2227" s="24" t="s">
        <v>77</v>
      </c>
      <c r="D2227" s="24" t="s">
        <v>78</v>
      </c>
      <c r="E2227" s="24">
        <v>480</v>
      </c>
      <c r="F2227" s="26">
        <v>46204</v>
      </c>
      <c r="G2227" s="24" t="s">
        <v>52</v>
      </c>
      <c r="H2227" s="24" t="s">
        <v>53</v>
      </c>
      <c r="I2227" s="24" t="s">
        <v>79</v>
      </c>
      <c r="J2227" s="24" t="s">
        <v>126</v>
      </c>
      <c r="K2227" s="24">
        <v>1</v>
      </c>
      <c r="L2227" s="24" t="s">
        <v>80</v>
      </c>
      <c r="M2227" s="26">
        <v>46227</v>
      </c>
      <c r="N2227" s="27">
        <v>46227.354166666664</v>
      </c>
      <c r="O2227" s="27">
        <v>46227.6875</v>
      </c>
      <c r="P2227" s="24" t="s">
        <v>3751</v>
      </c>
      <c r="Q2227" s="24" t="s">
        <v>3752</v>
      </c>
      <c r="R2227" s="24" t="s">
        <v>3472</v>
      </c>
      <c r="S2227" s="24" t="s">
        <v>160</v>
      </c>
      <c r="T2227" s="24" t="s">
        <v>79</v>
      </c>
      <c r="U2227" s="24" t="s">
        <v>224</v>
      </c>
      <c r="V2227" s="27">
        <v>46227.529166666667</v>
      </c>
      <c r="W2227" s="27">
        <v>46227.589583333334</v>
      </c>
      <c r="Z2227" s="24">
        <v>1</v>
      </c>
      <c r="AA2227" s="24" t="s">
        <v>58</v>
      </c>
      <c r="AB2227" s="24" t="b">
        <v>0</v>
      </c>
      <c r="AC2227" s="61"/>
    </row>
    <row r="2228" spans="2:29" ht="13.7">
      <c r="B2228" s="24" t="s">
        <v>49</v>
      </c>
      <c r="C2228" s="24" t="s">
        <v>77</v>
      </c>
      <c r="D2228" s="24" t="s">
        <v>78</v>
      </c>
      <c r="E2228" s="24">
        <v>480</v>
      </c>
      <c r="F2228" s="26">
        <v>46204</v>
      </c>
      <c r="G2228" s="24" t="s">
        <v>52</v>
      </c>
      <c r="H2228" s="24" t="s">
        <v>53</v>
      </c>
      <c r="I2228" s="24" t="s">
        <v>79</v>
      </c>
      <c r="J2228" s="24" t="s">
        <v>126</v>
      </c>
      <c r="K2228" s="24">
        <v>1</v>
      </c>
      <c r="L2228" s="24" t="s">
        <v>80</v>
      </c>
      <c r="M2228" s="26">
        <v>46227</v>
      </c>
      <c r="N2228" s="27">
        <v>46227.354166666664</v>
      </c>
      <c r="O2228" s="27">
        <v>46227.6875</v>
      </c>
      <c r="P2228" s="24" t="s">
        <v>3753</v>
      </c>
      <c r="Q2228" s="24" t="s">
        <v>3754</v>
      </c>
      <c r="R2228" s="24" t="s">
        <v>3454</v>
      </c>
      <c r="T2228" s="24" t="s">
        <v>79</v>
      </c>
      <c r="U2228" s="24" t="s">
        <v>224</v>
      </c>
      <c r="V2228" s="27">
        <v>46227.355555555558</v>
      </c>
      <c r="W2228" s="27">
        <v>46227.415972222225</v>
      </c>
      <c r="Z2228" s="24">
        <v>1</v>
      </c>
      <c r="AA2228" s="24" t="s">
        <v>58</v>
      </c>
      <c r="AB2228" s="24" t="b">
        <v>0</v>
      </c>
      <c r="AC2228" s="61"/>
    </row>
    <row r="2229" spans="2:29" ht="13.7">
      <c r="B2229" s="24" t="s">
        <v>49</v>
      </c>
      <c r="C2229" s="24" t="s">
        <v>77</v>
      </c>
      <c r="D2229" s="24" t="s">
        <v>78</v>
      </c>
      <c r="E2229" s="24">
        <v>480</v>
      </c>
      <c r="F2229" s="26">
        <v>46204</v>
      </c>
      <c r="G2229" s="24" t="s">
        <v>52</v>
      </c>
      <c r="H2229" s="24" t="s">
        <v>53</v>
      </c>
      <c r="I2229" s="24" t="s">
        <v>79</v>
      </c>
      <c r="J2229" s="24" t="s">
        <v>126</v>
      </c>
      <c r="K2229" s="24">
        <v>1</v>
      </c>
      <c r="L2229" s="24" t="s">
        <v>80</v>
      </c>
      <c r="M2229" s="26">
        <v>46227</v>
      </c>
      <c r="N2229" s="27">
        <v>46227.354166666664</v>
      </c>
      <c r="O2229" s="27">
        <v>46227.6875</v>
      </c>
      <c r="P2229" s="24" t="s">
        <v>3755</v>
      </c>
      <c r="Q2229" s="24" t="s">
        <v>3756</v>
      </c>
      <c r="R2229" s="24" t="s">
        <v>3472</v>
      </c>
      <c r="S2229" s="24" t="s">
        <v>160</v>
      </c>
      <c r="T2229" s="24" t="s">
        <v>79</v>
      </c>
      <c r="U2229" s="24" t="s">
        <v>224</v>
      </c>
      <c r="V2229" s="27">
        <v>46227.607638888891</v>
      </c>
      <c r="W2229" s="27">
        <v>46227.65625</v>
      </c>
      <c r="Z2229" s="24">
        <v>1</v>
      </c>
      <c r="AA2229" s="24" t="s">
        <v>58</v>
      </c>
      <c r="AB2229" s="24" t="b">
        <v>0</v>
      </c>
      <c r="AC2229" s="61"/>
    </row>
    <row r="2230" spans="2:29" ht="13.7">
      <c r="B2230" s="24" t="s">
        <v>49</v>
      </c>
      <c r="C2230" s="24" t="s">
        <v>77</v>
      </c>
      <c r="D2230" s="24" t="s">
        <v>78</v>
      </c>
      <c r="E2230" s="24">
        <v>480</v>
      </c>
      <c r="F2230" s="26">
        <v>46204</v>
      </c>
      <c r="G2230" s="24" t="s">
        <v>52</v>
      </c>
      <c r="H2230" s="24" t="s">
        <v>53</v>
      </c>
      <c r="I2230" s="24" t="s">
        <v>79</v>
      </c>
      <c r="J2230" s="24" t="s">
        <v>126</v>
      </c>
      <c r="K2230" s="24">
        <v>1</v>
      </c>
      <c r="L2230" s="24" t="s">
        <v>80</v>
      </c>
      <c r="M2230" s="26">
        <v>46227</v>
      </c>
      <c r="N2230" s="27">
        <v>46227.354166666664</v>
      </c>
      <c r="O2230" s="27">
        <v>46227.6875</v>
      </c>
      <c r="P2230" s="24" t="s">
        <v>3757</v>
      </c>
      <c r="Q2230" s="24" t="s">
        <v>3758</v>
      </c>
      <c r="R2230" s="24" t="s">
        <v>3472</v>
      </c>
      <c r="S2230" s="24" t="s">
        <v>213</v>
      </c>
      <c r="T2230" s="24" t="s">
        <v>79</v>
      </c>
      <c r="U2230" s="24" t="s">
        <v>224</v>
      </c>
      <c r="V2230" s="27">
        <v>46227.445833333331</v>
      </c>
      <c r="W2230" s="27">
        <v>46227.500694444447</v>
      </c>
      <c r="Z2230" s="24">
        <v>1</v>
      </c>
      <c r="AA2230" s="24" t="s">
        <v>58</v>
      </c>
      <c r="AB2230" s="24" t="b">
        <v>0</v>
      </c>
      <c r="AC2230" s="61"/>
    </row>
    <row r="2231" spans="2:29" ht="13.7">
      <c r="B2231" s="24" t="s">
        <v>49</v>
      </c>
      <c r="C2231" s="24" t="s">
        <v>77</v>
      </c>
      <c r="D2231" s="24" t="s">
        <v>78</v>
      </c>
      <c r="E2231" s="24">
        <v>480</v>
      </c>
      <c r="F2231" s="26">
        <v>46204</v>
      </c>
      <c r="G2231" s="24" t="s">
        <v>52</v>
      </c>
      <c r="H2231" s="24" t="s">
        <v>53</v>
      </c>
      <c r="I2231" s="24" t="s">
        <v>79</v>
      </c>
      <c r="J2231" s="24" t="s">
        <v>125</v>
      </c>
      <c r="K2231" s="24">
        <v>1</v>
      </c>
      <c r="L2231" s="24" t="s">
        <v>80</v>
      </c>
      <c r="M2231" s="26">
        <v>46228</v>
      </c>
      <c r="N2231" s="27">
        <v>46228.333333333336</v>
      </c>
      <c r="O2231" s="27">
        <v>46228.666666666664</v>
      </c>
      <c r="V2231" s="27"/>
      <c r="W2231" s="27"/>
      <c r="X2231" s="24">
        <v>4</v>
      </c>
      <c r="Y2231" s="24">
        <v>0</v>
      </c>
      <c r="Z2231" s="24">
        <v>4</v>
      </c>
      <c r="AA2231" s="24" t="s">
        <v>58</v>
      </c>
      <c r="AB2231" s="24" t="b">
        <v>0</v>
      </c>
      <c r="AC2231" s="61">
        <v>0</v>
      </c>
    </row>
    <row r="2232" spans="2:29" ht="13.7">
      <c r="B2232" s="24" t="s">
        <v>49</v>
      </c>
      <c r="C2232" s="24" t="s">
        <v>77</v>
      </c>
      <c r="D2232" s="24" t="s">
        <v>78</v>
      </c>
      <c r="E2232" s="24">
        <v>480</v>
      </c>
      <c r="F2232" s="26">
        <v>46204</v>
      </c>
      <c r="G2232" s="24" t="s">
        <v>52</v>
      </c>
      <c r="H2232" s="24" t="s">
        <v>53</v>
      </c>
      <c r="I2232" s="24" t="s">
        <v>79</v>
      </c>
      <c r="J2232" s="24" t="s">
        <v>126</v>
      </c>
      <c r="K2232" s="24">
        <v>1</v>
      </c>
      <c r="L2232" s="24" t="s">
        <v>80</v>
      </c>
      <c r="M2232" s="26">
        <v>46228</v>
      </c>
      <c r="N2232" s="27">
        <v>46228.333333333336</v>
      </c>
      <c r="O2232" s="27">
        <v>46228.666666666664</v>
      </c>
      <c r="P2232" s="24" t="s">
        <v>3759</v>
      </c>
      <c r="Q2232" s="24" t="s">
        <v>3760</v>
      </c>
      <c r="R2232" s="24" t="s">
        <v>3454</v>
      </c>
      <c r="T2232" s="24" t="s">
        <v>79</v>
      </c>
      <c r="U2232" s="24" t="s">
        <v>430</v>
      </c>
      <c r="V2232" s="27">
        <v>46228.425000000003</v>
      </c>
      <c r="W2232" s="27">
        <v>46228.477083333331</v>
      </c>
      <c r="Z2232" s="24">
        <v>1</v>
      </c>
      <c r="AA2232" s="24" t="s">
        <v>58</v>
      </c>
      <c r="AB2232" s="24" t="b">
        <v>0</v>
      </c>
      <c r="AC2232" s="61"/>
    </row>
    <row r="2233" spans="2:29" ht="13.7">
      <c r="B2233" s="24" t="s">
        <v>49</v>
      </c>
      <c r="C2233" s="24" t="s">
        <v>77</v>
      </c>
      <c r="D2233" s="24" t="s">
        <v>78</v>
      </c>
      <c r="E2233" s="24">
        <v>480</v>
      </c>
      <c r="F2233" s="26">
        <v>46204</v>
      </c>
      <c r="G2233" s="24" t="s">
        <v>52</v>
      </c>
      <c r="H2233" s="24" t="s">
        <v>53</v>
      </c>
      <c r="I2233" s="24" t="s">
        <v>79</v>
      </c>
      <c r="J2233" s="24" t="s">
        <v>126</v>
      </c>
      <c r="K2233" s="24">
        <v>1</v>
      </c>
      <c r="L2233" s="24" t="s">
        <v>80</v>
      </c>
      <c r="M2233" s="26">
        <v>46228</v>
      </c>
      <c r="N2233" s="27">
        <v>46228.333333333336</v>
      </c>
      <c r="O2233" s="27">
        <v>46228.666666666664</v>
      </c>
      <c r="P2233" s="24" t="s">
        <v>3761</v>
      </c>
      <c r="Q2233" s="24" t="s">
        <v>3762</v>
      </c>
      <c r="R2233" s="24" t="s">
        <v>3454</v>
      </c>
      <c r="T2233" s="24" t="s">
        <v>79</v>
      </c>
      <c r="U2233" s="24" t="s">
        <v>430</v>
      </c>
      <c r="V2233" s="27">
        <v>46228.506944444445</v>
      </c>
      <c r="W2233" s="27">
        <v>46228.569444444445</v>
      </c>
      <c r="Z2233" s="24">
        <v>1</v>
      </c>
      <c r="AA2233" s="24" t="s">
        <v>58</v>
      </c>
      <c r="AB2233" s="24" t="b">
        <v>0</v>
      </c>
      <c r="AC2233" s="61"/>
    </row>
    <row r="2234" spans="2:29" ht="13.7">
      <c r="B2234" s="24" t="s">
        <v>49</v>
      </c>
      <c r="C2234" s="24" t="s">
        <v>77</v>
      </c>
      <c r="D2234" s="24" t="s">
        <v>78</v>
      </c>
      <c r="E2234" s="24">
        <v>480</v>
      </c>
      <c r="F2234" s="26">
        <v>46204</v>
      </c>
      <c r="G2234" s="24" t="s">
        <v>52</v>
      </c>
      <c r="H2234" s="24" t="s">
        <v>53</v>
      </c>
      <c r="I2234" s="24" t="s">
        <v>79</v>
      </c>
      <c r="J2234" s="24" t="s">
        <v>126</v>
      </c>
      <c r="K2234" s="24">
        <v>1</v>
      </c>
      <c r="L2234" s="24" t="s">
        <v>80</v>
      </c>
      <c r="M2234" s="26">
        <v>46228</v>
      </c>
      <c r="N2234" s="27">
        <v>46228.333333333336</v>
      </c>
      <c r="O2234" s="27">
        <v>46228.666666666664</v>
      </c>
      <c r="P2234" s="24" t="s">
        <v>3763</v>
      </c>
      <c r="Q2234" s="24" t="s">
        <v>3764</v>
      </c>
      <c r="R2234" s="24" t="s">
        <v>3461</v>
      </c>
      <c r="S2234" s="24" t="s">
        <v>198</v>
      </c>
      <c r="T2234" s="24" t="s">
        <v>79</v>
      </c>
      <c r="U2234" s="24" t="s">
        <v>430</v>
      </c>
      <c r="V2234" s="27">
        <v>46228.340277777781</v>
      </c>
      <c r="W2234" s="27">
        <v>46228.39166666667</v>
      </c>
      <c r="Z2234" s="24">
        <v>1</v>
      </c>
      <c r="AA2234" s="24" t="s">
        <v>58</v>
      </c>
      <c r="AB2234" s="24" t="b">
        <v>0</v>
      </c>
      <c r="AC2234" s="61"/>
    </row>
    <row r="2235" spans="2:29" ht="13.7">
      <c r="B2235" s="24" t="s">
        <v>49</v>
      </c>
      <c r="C2235" s="24" t="s">
        <v>77</v>
      </c>
      <c r="D2235" s="24" t="s">
        <v>78</v>
      </c>
      <c r="E2235" s="24">
        <v>480</v>
      </c>
      <c r="F2235" s="26">
        <v>46204</v>
      </c>
      <c r="G2235" s="24" t="s">
        <v>52</v>
      </c>
      <c r="H2235" s="24" t="s">
        <v>53</v>
      </c>
      <c r="I2235" s="24" t="s">
        <v>79</v>
      </c>
      <c r="J2235" s="24" t="s">
        <v>126</v>
      </c>
      <c r="K2235" s="24">
        <v>1</v>
      </c>
      <c r="L2235" s="24" t="s">
        <v>80</v>
      </c>
      <c r="M2235" s="26">
        <v>46228</v>
      </c>
      <c r="N2235" s="27">
        <v>46228.333333333336</v>
      </c>
      <c r="O2235" s="27">
        <v>46228.666666666664</v>
      </c>
      <c r="P2235" s="24" t="s">
        <v>3765</v>
      </c>
      <c r="Q2235" s="24" t="s">
        <v>3766</v>
      </c>
      <c r="R2235" s="24" t="s">
        <v>3454</v>
      </c>
      <c r="S2235" s="24" t="s">
        <v>160</v>
      </c>
      <c r="T2235" s="24" t="s">
        <v>79</v>
      </c>
      <c r="U2235" s="24" t="s">
        <v>430</v>
      </c>
      <c r="V2235" s="27">
        <v>46228.590277777781</v>
      </c>
      <c r="W2235" s="27">
        <v>46228.650694444441</v>
      </c>
      <c r="Z2235" s="24">
        <v>1</v>
      </c>
      <c r="AA2235" s="24" t="s">
        <v>58</v>
      </c>
      <c r="AB2235" s="24" t="b">
        <v>0</v>
      </c>
      <c r="AC2235" s="61"/>
    </row>
    <row r="2236" spans="2:29" ht="13.7">
      <c r="B2236" s="24" t="s">
        <v>49</v>
      </c>
      <c r="C2236" s="24" t="s">
        <v>77</v>
      </c>
      <c r="D2236" s="24" t="s">
        <v>78</v>
      </c>
      <c r="E2236" s="24">
        <v>480</v>
      </c>
      <c r="F2236" s="26">
        <v>46235</v>
      </c>
      <c r="G2236" s="24" t="s">
        <v>52</v>
      </c>
      <c r="H2236" s="24" t="s">
        <v>53</v>
      </c>
      <c r="I2236" s="24" t="s">
        <v>79</v>
      </c>
      <c r="J2236" s="24" t="s">
        <v>125</v>
      </c>
      <c r="K2236" s="24">
        <v>1</v>
      </c>
      <c r="L2236" s="24" t="s">
        <v>80</v>
      </c>
      <c r="M2236" s="26">
        <v>46235</v>
      </c>
      <c r="N2236" s="27">
        <v>46235.354166666664</v>
      </c>
      <c r="O2236" s="27">
        <v>46235.6875</v>
      </c>
      <c r="V2236" s="27"/>
      <c r="W2236" s="27"/>
      <c r="X2236" s="24">
        <v>4</v>
      </c>
      <c r="Y2236" s="24">
        <v>0</v>
      </c>
      <c r="Z2236" s="24">
        <v>4</v>
      </c>
      <c r="AA2236" s="24" t="s">
        <v>60</v>
      </c>
      <c r="AB2236" s="24" t="b">
        <v>0</v>
      </c>
      <c r="AC2236" s="61">
        <v>0</v>
      </c>
    </row>
    <row r="2237" spans="2:29" ht="13.7">
      <c r="B2237" s="24" t="s">
        <v>49</v>
      </c>
      <c r="C2237" s="24" t="s">
        <v>77</v>
      </c>
      <c r="D2237" s="24" t="s">
        <v>78</v>
      </c>
      <c r="E2237" s="24">
        <v>480</v>
      </c>
      <c r="F2237" s="26">
        <v>46235</v>
      </c>
      <c r="G2237" s="24" t="s">
        <v>52</v>
      </c>
      <c r="H2237" s="24" t="s">
        <v>53</v>
      </c>
      <c r="I2237" s="24" t="s">
        <v>79</v>
      </c>
      <c r="J2237" s="24" t="s">
        <v>126</v>
      </c>
      <c r="K2237" s="24">
        <v>1</v>
      </c>
      <c r="L2237" s="24" t="s">
        <v>80</v>
      </c>
      <c r="M2237" s="26">
        <v>46235</v>
      </c>
      <c r="N2237" s="27">
        <v>46235.354166666664</v>
      </c>
      <c r="O2237" s="27">
        <v>46235.6875</v>
      </c>
      <c r="P2237" s="24" t="s">
        <v>3767</v>
      </c>
      <c r="Q2237" s="24" t="s">
        <v>3768</v>
      </c>
      <c r="R2237" s="24" t="s">
        <v>3454</v>
      </c>
      <c r="T2237" s="24" t="s">
        <v>79</v>
      </c>
      <c r="U2237" s="24" t="s">
        <v>580</v>
      </c>
      <c r="V2237" s="27">
        <v>46235.362500000003</v>
      </c>
      <c r="W2237" s="27">
        <v>46235.425000000003</v>
      </c>
      <c r="Z2237" s="24">
        <v>1</v>
      </c>
      <c r="AA2237" s="24" t="s">
        <v>60</v>
      </c>
      <c r="AB2237" s="24" t="b">
        <v>0</v>
      </c>
      <c r="AC2237" s="61"/>
    </row>
    <row r="2238" spans="2:29" ht="13.7">
      <c r="B2238" s="24" t="s">
        <v>49</v>
      </c>
      <c r="C2238" s="24" t="s">
        <v>77</v>
      </c>
      <c r="D2238" s="24" t="s">
        <v>78</v>
      </c>
      <c r="E2238" s="24">
        <v>480</v>
      </c>
      <c r="F2238" s="26">
        <v>46235</v>
      </c>
      <c r="G2238" s="24" t="s">
        <v>52</v>
      </c>
      <c r="H2238" s="24" t="s">
        <v>53</v>
      </c>
      <c r="I2238" s="24" t="s">
        <v>79</v>
      </c>
      <c r="J2238" s="24" t="s">
        <v>126</v>
      </c>
      <c r="K2238" s="24">
        <v>1</v>
      </c>
      <c r="L2238" s="24" t="s">
        <v>80</v>
      </c>
      <c r="M2238" s="26">
        <v>46235</v>
      </c>
      <c r="N2238" s="27">
        <v>46235.354166666664</v>
      </c>
      <c r="O2238" s="27">
        <v>46235.6875</v>
      </c>
      <c r="P2238" s="24" t="s">
        <v>3769</v>
      </c>
      <c r="Q2238" s="24" t="s">
        <v>3770</v>
      </c>
      <c r="R2238" s="24" t="s">
        <v>3472</v>
      </c>
      <c r="T2238" s="24" t="s">
        <v>79</v>
      </c>
      <c r="U2238" s="24" t="s">
        <v>580</v>
      </c>
      <c r="V2238" s="27">
        <v>46235.527777777781</v>
      </c>
      <c r="W2238" s="27">
        <v>46235.597222222219</v>
      </c>
      <c r="Z2238" s="24">
        <v>1</v>
      </c>
      <c r="AA2238" s="24" t="s">
        <v>60</v>
      </c>
      <c r="AB2238" s="24" t="b">
        <v>0</v>
      </c>
      <c r="AC2238" s="61"/>
    </row>
    <row r="2239" spans="2:29" ht="13.7">
      <c r="B2239" s="24" t="s">
        <v>49</v>
      </c>
      <c r="C2239" s="24" t="s">
        <v>77</v>
      </c>
      <c r="D2239" s="24" t="s">
        <v>78</v>
      </c>
      <c r="E2239" s="24">
        <v>480</v>
      </c>
      <c r="F2239" s="26">
        <v>46235</v>
      </c>
      <c r="G2239" s="24" t="s">
        <v>52</v>
      </c>
      <c r="H2239" s="24" t="s">
        <v>53</v>
      </c>
      <c r="I2239" s="24" t="s">
        <v>79</v>
      </c>
      <c r="J2239" s="24" t="s">
        <v>126</v>
      </c>
      <c r="K2239" s="24">
        <v>1</v>
      </c>
      <c r="L2239" s="24" t="s">
        <v>80</v>
      </c>
      <c r="M2239" s="26">
        <v>46235</v>
      </c>
      <c r="N2239" s="27">
        <v>46235.354166666664</v>
      </c>
      <c r="O2239" s="27">
        <v>46235.6875</v>
      </c>
      <c r="P2239" s="24" t="s">
        <v>3771</v>
      </c>
      <c r="Q2239" s="24" t="s">
        <v>3772</v>
      </c>
      <c r="R2239" s="24" t="s">
        <v>3461</v>
      </c>
      <c r="T2239" s="24" t="s">
        <v>79</v>
      </c>
      <c r="U2239" s="24" t="s">
        <v>580</v>
      </c>
      <c r="V2239" s="27">
        <v>46235.606249999997</v>
      </c>
      <c r="W2239" s="27">
        <v>46235.661111111112</v>
      </c>
      <c r="Z2239" s="24">
        <v>1</v>
      </c>
      <c r="AA2239" s="24" t="s">
        <v>60</v>
      </c>
      <c r="AB2239" s="24" t="b">
        <v>0</v>
      </c>
      <c r="AC2239" s="61"/>
    </row>
    <row r="2240" spans="2:29" ht="13.7">
      <c r="B2240" s="24" t="s">
        <v>49</v>
      </c>
      <c r="C2240" s="24" t="s">
        <v>77</v>
      </c>
      <c r="D2240" s="24" t="s">
        <v>78</v>
      </c>
      <c r="E2240" s="24">
        <v>480</v>
      </c>
      <c r="F2240" s="26">
        <v>46235</v>
      </c>
      <c r="G2240" s="24" t="s">
        <v>52</v>
      </c>
      <c r="H2240" s="24" t="s">
        <v>53</v>
      </c>
      <c r="I2240" s="24" t="s">
        <v>79</v>
      </c>
      <c r="J2240" s="24" t="s">
        <v>126</v>
      </c>
      <c r="K2240" s="24">
        <v>1</v>
      </c>
      <c r="L2240" s="24" t="s">
        <v>80</v>
      </c>
      <c r="M2240" s="26">
        <v>46235</v>
      </c>
      <c r="N2240" s="27">
        <v>46235.354166666664</v>
      </c>
      <c r="O2240" s="27">
        <v>46235.6875</v>
      </c>
      <c r="P2240" s="24" t="s">
        <v>3773</v>
      </c>
      <c r="Q2240" s="24" t="s">
        <v>3774</v>
      </c>
      <c r="R2240" s="24" t="s">
        <v>3461</v>
      </c>
      <c r="T2240" s="24" t="s">
        <v>79</v>
      </c>
      <c r="U2240" s="24" t="s">
        <v>580</v>
      </c>
      <c r="V2240" s="27">
        <v>46235.445138888892</v>
      </c>
      <c r="W2240" s="27">
        <v>46235.495138888888</v>
      </c>
      <c r="Z2240" s="24">
        <v>1</v>
      </c>
      <c r="AA2240" s="24" t="s">
        <v>60</v>
      </c>
      <c r="AB2240" s="24" t="b">
        <v>0</v>
      </c>
      <c r="AC2240" s="61"/>
    </row>
    <row r="2241" spans="2:29" ht="13.7">
      <c r="B2241" s="24" t="s">
        <v>49</v>
      </c>
      <c r="C2241" s="24" t="s">
        <v>77</v>
      </c>
      <c r="D2241" s="24" t="s">
        <v>78</v>
      </c>
      <c r="E2241" s="24">
        <v>480</v>
      </c>
      <c r="F2241" s="26">
        <v>46235</v>
      </c>
      <c r="G2241" s="24" t="s">
        <v>52</v>
      </c>
      <c r="H2241" s="24" t="s">
        <v>53</v>
      </c>
      <c r="I2241" s="24" t="s">
        <v>79</v>
      </c>
      <c r="J2241" s="24" t="s">
        <v>125</v>
      </c>
      <c r="K2241" s="24">
        <v>1</v>
      </c>
      <c r="L2241" s="24" t="s">
        <v>80</v>
      </c>
      <c r="M2241" s="26">
        <v>46243</v>
      </c>
      <c r="N2241" s="27">
        <v>46243.333333333336</v>
      </c>
      <c r="O2241" s="27">
        <v>46243.666666666664</v>
      </c>
      <c r="V2241" s="27"/>
      <c r="W2241" s="27"/>
      <c r="X2241" s="24">
        <v>4</v>
      </c>
      <c r="Y2241" s="24">
        <v>0</v>
      </c>
      <c r="Z2241" s="24">
        <v>4</v>
      </c>
      <c r="AA2241" s="24" t="s">
        <v>60</v>
      </c>
      <c r="AB2241" s="24" t="b">
        <v>0</v>
      </c>
      <c r="AC2241" s="61">
        <v>0</v>
      </c>
    </row>
    <row r="2242" spans="2:29" ht="13.7">
      <c r="B2242" s="24" t="s">
        <v>49</v>
      </c>
      <c r="C2242" s="24" t="s">
        <v>77</v>
      </c>
      <c r="D2242" s="24" t="s">
        <v>78</v>
      </c>
      <c r="E2242" s="24">
        <v>480</v>
      </c>
      <c r="F2242" s="26">
        <v>46235</v>
      </c>
      <c r="G2242" s="24" t="s">
        <v>52</v>
      </c>
      <c r="H2242" s="24" t="s">
        <v>53</v>
      </c>
      <c r="I2242" s="24" t="s">
        <v>79</v>
      </c>
      <c r="J2242" s="24" t="s">
        <v>126</v>
      </c>
      <c r="K2242" s="24">
        <v>1</v>
      </c>
      <c r="L2242" s="24" t="s">
        <v>80</v>
      </c>
      <c r="M2242" s="26">
        <v>46243</v>
      </c>
      <c r="N2242" s="27">
        <v>46243.333333333336</v>
      </c>
      <c r="O2242" s="27">
        <v>46243.666666666664</v>
      </c>
      <c r="P2242" s="24" t="s">
        <v>3775</v>
      </c>
      <c r="Q2242" s="24" t="s">
        <v>3776</v>
      </c>
      <c r="R2242" s="24" t="s">
        <v>3461</v>
      </c>
      <c r="T2242" s="24" t="s">
        <v>79</v>
      </c>
      <c r="U2242" s="24" t="s">
        <v>420</v>
      </c>
      <c r="V2242" s="27">
        <v>46243.506249999999</v>
      </c>
      <c r="W2242" s="27">
        <v>46243.569444444445</v>
      </c>
      <c r="Z2242" s="24">
        <v>1</v>
      </c>
      <c r="AA2242" s="24" t="s">
        <v>60</v>
      </c>
      <c r="AB2242" s="24" t="b">
        <v>0</v>
      </c>
      <c r="AC2242" s="61"/>
    </row>
    <row r="2243" spans="2:29" ht="13.7">
      <c r="B2243" s="24" t="s">
        <v>49</v>
      </c>
      <c r="C2243" s="24" t="s">
        <v>77</v>
      </c>
      <c r="D2243" s="24" t="s">
        <v>78</v>
      </c>
      <c r="E2243" s="24">
        <v>480</v>
      </c>
      <c r="F2243" s="26">
        <v>46235</v>
      </c>
      <c r="G2243" s="24" t="s">
        <v>52</v>
      </c>
      <c r="H2243" s="24" t="s">
        <v>53</v>
      </c>
      <c r="I2243" s="24" t="s">
        <v>79</v>
      </c>
      <c r="J2243" s="24" t="s">
        <v>126</v>
      </c>
      <c r="K2243" s="24">
        <v>1</v>
      </c>
      <c r="L2243" s="24" t="s">
        <v>80</v>
      </c>
      <c r="M2243" s="26">
        <v>46243</v>
      </c>
      <c r="N2243" s="27">
        <v>46243.333333333336</v>
      </c>
      <c r="O2243" s="27">
        <v>46243.666666666664</v>
      </c>
      <c r="P2243" s="24" t="s">
        <v>3777</v>
      </c>
      <c r="Q2243" s="24" t="s">
        <v>3778</v>
      </c>
      <c r="R2243" s="24" t="s">
        <v>3454</v>
      </c>
      <c r="S2243" s="24" t="s">
        <v>213</v>
      </c>
      <c r="T2243" s="24" t="s">
        <v>79</v>
      </c>
      <c r="U2243" s="24" t="s">
        <v>420</v>
      </c>
      <c r="V2243" s="27">
        <v>46243.421527777777</v>
      </c>
      <c r="W2243" s="27">
        <v>46243.481249999997</v>
      </c>
      <c r="Z2243" s="24">
        <v>1</v>
      </c>
      <c r="AA2243" s="24" t="s">
        <v>60</v>
      </c>
      <c r="AB2243" s="24" t="b">
        <v>0</v>
      </c>
      <c r="AC2243" s="61"/>
    </row>
    <row r="2244" spans="2:29" ht="13.7">
      <c r="B2244" s="24" t="s">
        <v>49</v>
      </c>
      <c r="C2244" s="24" t="s">
        <v>77</v>
      </c>
      <c r="D2244" s="24" t="s">
        <v>78</v>
      </c>
      <c r="E2244" s="24">
        <v>480</v>
      </c>
      <c r="F2244" s="26">
        <v>46235</v>
      </c>
      <c r="G2244" s="24" t="s">
        <v>52</v>
      </c>
      <c r="H2244" s="24" t="s">
        <v>53</v>
      </c>
      <c r="I2244" s="24" t="s">
        <v>79</v>
      </c>
      <c r="J2244" s="24" t="s">
        <v>126</v>
      </c>
      <c r="K2244" s="24">
        <v>1</v>
      </c>
      <c r="L2244" s="24" t="s">
        <v>80</v>
      </c>
      <c r="M2244" s="26">
        <v>46243</v>
      </c>
      <c r="N2244" s="27">
        <v>46243.333333333336</v>
      </c>
      <c r="O2244" s="27">
        <v>46243.666666666664</v>
      </c>
      <c r="P2244" s="24" t="s">
        <v>3779</v>
      </c>
      <c r="Q2244" s="24" t="s">
        <v>3780</v>
      </c>
      <c r="R2244" s="24" t="s">
        <v>3472</v>
      </c>
      <c r="T2244" s="24" t="s">
        <v>79</v>
      </c>
      <c r="U2244" s="24" t="s">
        <v>420</v>
      </c>
      <c r="V2244" s="27">
        <v>46243.590277777781</v>
      </c>
      <c r="W2244" s="27">
        <v>46243.643750000003</v>
      </c>
      <c r="Z2244" s="24">
        <v>1</v>
      </c>
      <c r="AA2244" s="24" t="s">
        <v>60</v>
      </c>
      <c r="AB2244" s="24" t="b">
        <v>0</v>
      </c>
      <c r="AC2244" s="61"/>
    </row>
    <row r="2245" spans="2:29" ht="13.7">
      <c r="B2245" s="24" t="s">
        <v>49</v>
      </c>
      <c r="C2245" s="24" t="s">
        <v>77</v>
      </c>
      <c r="D2245" s="24" t="s">
        <v>78</v>
      </c>
      <c r="E2245" s="24">
        <v>480</v>
      </c>
      <c r="F2245" s="26">
        <v>46235</v>
      </c>
      <c r="G2245" s="24" t="s">
        <v>52</v>
      </c>
      <c r="H2245" s="24" t="s">
        <v>53</v>
      </c>
      <c r="I2245" s="24" t="s">
        <v>79</v>
      </c>
      <c r="J2245" s="24" t="s">
        <v>126</v>
      </c>
      <c r="K2245" s="24">
        <v>1</v>
      </c>
      <c r="L2245" s="24" t="s">
        <v>80</v>
      </c>
      <c r="M2245" s="26">
        <v>46243</v>
      </c>
      <c r="N2245" s="27">
        <v>46243.333333333336</v>
      </c>
      <c r="O2245" s="27">
        <v>46243.666666666664</v>
      </c>
      <c r="P2245" s="24" t="s">
        <v>3781</v>
      </c>
      <c r="Q2245" s="24" t="s">
        <v>3782</v>
      </c>
      <c r="R2245" s="24" t="s">
        <v>3454</v>
      </c>
      <c r="T2245" s="24" t="s">
        <v>79</v>
      </c>
      <c r="U2245" s="24" t="s">
        <v>420</v>
      </c>
      <c r="V2245" s="27">
        <v>46243.334722222222</v>
      </c>
      <c r="W2245" s="27">
        <v>46243.386805555558</v>
      </c>
      <c r="Z2245" s="24">
        <v>1</v>
      </c>
      <c r="AA2245" s="24" t="s">
        <v>60</v>
      </c>
      <c r="AB2245" s="24" t="b">
        <v>0</v>
      </c>
      <c r="AC2245" s="61"/>
    </row>
    <row r="2246" spans="2:29" ht="13.7">
      <c r="B2246" s="24" t="s">
        <v>49</v>
      </c>
      <c r="C2246" s="24" t="s">
        <v>77</v>
      </c>
      <c r="D2246" s="24" t="s">
        <v>78</v>
      </c>
      <c r="E2246" s="24">
        <v>480</v>
      </c>
      <c r="F2246" s="26">
        <v>46235</v>
      </c>
      <c r="G2246" s="24" t="s">
        <v>52</v>
      </c>
      <c r="H2246" s="24" t="s">
        <v>53</v>
      </c>
      <c r="I2246" s="24" t="s">
        <v>79</v>
      </c>
      <c r="J2246" s="24" t="s">
        <v>125</v>
      </c>
      <c r="K2246" s="24">
        <v>1</v>
      </c>
      <c r="L2246" s="24" t="s">
        <v>80</v>
      </c>
      <c r="M2246" s="26">
        <v>46246</v>
      </c>
      <c r="N2246" s="27">
        <v>46246.375</v>
      </c>
      <c r="O2246" s="27">
        <v>46246.708333333336</v>
      </c>
      <c r="V2246" s="27"/>
      <c r="W2246" s="27"/>
      <c r="X2246" s="24">
        <v>4</v>
      </c>
      <c r="Y2246" s="24">
        <v>0</v>
      </c>
      <c r="Z2246" s="24">
        <v>4</v>
      </c>
      <c r="AA2246" s="24" t="s">
        <v>60</v>
      </c>
      <c r="AB2246" s="24" t="b">
        <v>0</v>
      </c>
      <c r="AC2246" s="61">
        <v>0</v>
      </c>
    </row>
    <row r="2247" spans="2:29" ht="13.7">
      <c r="B2247" s="24" t="s">
        <v>49</v>
      </c>
      <c r="C2247" s="24" t="s">
        <v>77</v>
      </c>
      <c r="D2247" s="24" t="s">
        <v>78</v>
      </c>
      <c r="E2247" s="24">
        <v>480</v>
      </c>
      <c r="F2247" s="26">
        <v>46235</v>
      </c>
      <c r="G2247" s="24" t="s">
        <v>52</v>
      </c>
      <c r="H2247" s="24" t="s">
        <v>53</v>
      </c>
      <c r="I2247" s="24" t="s">
        <v>79</v>
      </c>
      <c r="J2247" s="24" t="s">
        <v>126</v>
      </c>
      <c r="K2247" s="24">
        <v>1</v>
      </c>
      <c r="L2247" s="24" t="s">
        <v>80</v>
      </c>
      <c r="M2247" s="26">
        <v>46246</v>
      </c>
      <c r="N2247" s="27">
        <v>46246.375</v>
      </c>
      <c r="O2247" s="27">
        <v>46246.708333333336</v>
      </c>
      <c r="P2247" s="24" t="s">
        <v>3783</v>
      </c>
      <c r="Q2247" s="24" t="s">
        <v>3784</v>
      </c>
      <c r="R2247" s="24" t="s">
        <v>3454</v>
      </c>
      <c r="T2247" s="24" t="s">
        <v>79</v>
      </c>
      <c r="U2247" s="24" t="s">
        <v>514</v>
      </c>
      <c r="V2247" s="27">
        <v>46246.379861111112</v>
      </c>
      <c r="W2247" s="27">
        <v>46246.428472222222</v>
      </c>
      <c r="Z2247" s="24">
        <v>1</v>
      </c>
      <c r="AA2247" s="24" t="s">
        <v>60</v>
      </c>
      <c r="AB2247" s="24" t="b">
        <v>0</v>
      </c>
      <c r="AC2247" s="61"/>
    </row>
    <row r="2248" spans="2:29" ht="13.7">
      <c r="B2248" s="24" t="s">
        <v>49</v>
      </c>
      <c r="C2248" s="24" t="s">
        <v>77</v>
      </c>
      <c r="D2248" s="24" t="s">
        <v>78</v>
      </c>
      <c r="E2248" s="24">
        <v>480</v>
      </c>
      <c r="F2248" s="26">
        <v>46235</v>
      </c>
      <c r="G2248" s="24" t="s">
        <v>52</v>
      </c>
      <c r="H2248" s="24" t="s">
        <v>53</v>
      </c>
      <c r="I2248" s="24" t="s">
        <v>79</v>
      </c>
      <c r="J2248" s="24" t="s">
        <v>126</v>
      </c>
      <c r="K2248" s="24">
        <v>1</v>
      </c>
      <c r="L2248" s="24" t="s">
        <v>80</v>
      </c>
      <c r="M2248" s="26">
        <v>46246</v>
      </c>
      <c r="N2248" s="27">
        <v>46246.375</v>
      </c>
      <c r="O2248" s="27">
        <v>46246.708333333336</v>
      </c>
      <c r="P2248" s="24" t="s">
        <v>3785</v>
      </c>
      <c r="Q2248" s="24" t="s">
        <v>3786</v>
      </c>
      <c r="R2248" s="24" t="s">
        <v>3454</v>
      </c>
      <c r="S2248" s="24" t="s">
        <v>152</v>
      </c>
      <c r="T2248" s="24" t="s">
        <v>79</v>
      </c>
      <c r="U2248" s="24" t="s">
        <v>514</v>
      </c>
      <c r="V2248" s="27">
        <v>46246.546527777777</v>
      </c>
      <c r="W2248" s="27">
        <v>46246.609027777777</v>
      </c>
      <c r="Z2248" s="24">
        <v>1</v>
      </c>
      <c r="AA2248" s="24" t="s">
        <v>60</v>
      </c>
      <c r="AB2248" s="24" t="b">
        <v>0</v>
      </c>
      <c r="AC2248" s="61"/>
    </row>
    <row r="2249" spans="2:29" ht="13.7">
      <c r="B2249" s="24" t="s">
        <v>49</v>
      </c>
      <c r="C2249" s="24" t="s">
        <v>77</v>
      </c>
      <c r="D2249" s="24" t="s">
        <v>78</v>
      </c>
      <c r="E2249" s="24">
        <v>480</v>
      </c>
      <c r="F2249" s="26">
        <v>46235</v>
      </c>
      <c r="G2249" s="24" t="s">
        <v>52</v>
      </c>
      <c r="H2249" s="24" t="s">
        <v>53</v>
      </c>
      <c r="I2249" s="24" t="s">
        <v>79</v>
      </c>
      <c r="J2249" s="24" t="s">
        <v>126</v>
      </c>
      <c r="K2249" s="24">
        <v>1</v>
      </c>
      <c r="L2249" s="24" t="s">
        <v>80</v>
      </c>
      <c r="M2249" s="26">
        <v>46246</v>
      </c>
      <c r="N2249" s="27">
        <v>46246.375</v>
      </c>
      <c r="O2249" s="27">
        <v>46246.708333333336</v>
      </c>
      <c r="P2249" s="24" t="s">
        <v>3787</v>
      </c>
      <c r="Q2249" s="24" t="s">
        <v>3788</v>
      </c>
      <c r="R2249" s="24" t="s">
        <v>3454</v>
      </c>
      <c r="T2249" s="24" t="s">
        <v>79</v>
      </c>
      <c r="U2249" s="24" t="s">
        <v>514</v>
      </c>
      <c r="V2249" s="27">
        <v>46246.629166666666</v>
      </c>
      <c r="W2249" s="27">
        <v>46246.684027777781</v>
      </c>
      <c r="Z2249" s="24">
        <v>1</v>
      </c>
      <c r="AA2249" s="24" t="s">
        <v>60</v>
      </c>
      <c r="AB2249" s="24" t="b">
        <v>0</v>
      </c>
      <c r="AC2249" s="61"/>
    </row>
    <row r="2250" spans="2:29" ht="13.7">
      <c r="B2250" s="24" t="s">
        <v>49</v>
      </c>
      <c r="C2250" s="24" t="s">
        <v>77</v>
      </c>
      <c r="D2250" s="24" t="s">
        <v>78</v>
      </c>
      <c r="E2250" s="24">
        <v>480</v>
      </c>
      <c r="F2250" s="26">
        <v>46235</v>
      </c>
      <c r="G2250" s="24" t="s">
        <v>52</v>
      </c>
      <c r="H2250" s="24" t="s">
        <v>53</v>
      </c>
      <c r="I2250" s="24" t="s">
        <v>79</v>
      </c>
      <c r="J2250" s="24" t="s">
        <v>126</v>
      </c>
      <c r="K2250" s="24">
        <v>1</v>
      </c>
      <c r="L2250" s="24" t="s">
        <v>80</v>
      </c>
      <c r="M2250" s="26">
        <v>46246</v>
      </c>
      <c r="N2250" s="27">
        <v>46246.375</v>
      </c>
      <c r="O2250" s="27">
        <v>46246.708333333336</v>
      </c>
      <c r="P2250" s="24" t="s">
        <v>3789</v>
      </c>
      <c r="Q2250" s="24" t="s">
        <v>3790</v>
      </c>
      <c r="R2250" s="24" t="s">
        <v>3454</v>
      </c>
      <c r="T2250" s="24" t="s">
        <v>79</v>
      </c>
      <c r="U2250" s="24" t="s">
        <v>514</v>
      </c>
      <c r="V2250" s="27">
        <v>46246.46597222222</v>
      </c>
      <c r="W2250" s="27">
        <v>46246.511805555558</v>
      </c>
      <c r="Z2250" s="24">
        <v>1</v>
      </c>
      <c r="AA2250" s="24" t="s">
        <v>60</v>
      </c>
      <c r="AB2250" s="24" t="b">
        <v>0</v>
      </c>
      <c r="AC2250" s="61"/>
    </row>
    <row r="2251" spans="2:29" ht="13.7">
      <c r="B2251" s="24" t="s">
        <v>49</v>
      </c>
      <c r="C2251" s="24" t="s">
        <v>77</v>
      </c>
      <c r="D2251" s="24" t="s">
        <v>78</v>
      </c>
      <c r="E2251" s="24">
        <v>480</v>
      </c>
      <c r="F2251" s="26">
        <v>46235</v>
      </c>
      <c r="G2251" s="24" t="s">
        <v>52</v>
      </c>
      <c r="H2251" s="24" t="s">
        <v>53</v>
      </c>
      <c r="I2251" s="24" t="s">
        <v>79</v>
      </c>
      <c r="J2251" s="24" t="s">
        <v>125</v>
      </c>
      <c r="K2251" s="24">
        <v>1</v>
      </c>
      <c r="L2251" s="24" t="s">
        <v>80</v>
      </c>
      <c r="M2251" s="26">
        <v>46258</v>
      </c>
      <c r="N2251" s="27">
        <v>46258.3125</v>
      </c>
      <c r="O2251" s="27">
        <v>46258.645833333336</v>
      </c>
      <c r="V2251" s="27"/>
      <c r="W2251" s="27"/>
      <c r="X2251" s="24">
        <v>4</v>
      </c>
      <c r="Y2251" s="24">
        <v>0</v>
      </c>
      <c r="Z2251" s="24">
        <v>4</v>
      </c>
      <c r="AA2251" s="24" t="s">
        <v>60</v>
      </c>
      <c r="AB2251" s="24" t="b">
        <v>0</v>
      </c>
      <c r="AC2251" s="61">
        <v>0</v>
      </c>
    </row>
    <row r="2252" spans="2:29" ht="13.7">
      <c r="B2252" s="24" t="s">
        <v>49</v>
      </c>
      <c r="C2252" s="24" t="s">
        <v>77</v>
      </c>
      <c r="D2252" s="24" t="s">
        <v>78</v>
      </c>
      <c r="E2252" s="24">
        <v>480</v>
      </c>
      <c r="F2252" s="26">
        <v>46235</v>
      </c>
      <c r="G2252" s="24" t="s">
        <v>52</v>
      </c>
      <c r="H2252" s="24" t="s">
        <v>53</v>
      </c>
      <c r="I2252" s="24" t="s">
        <v>79</v>
      </c>
      <c r="J2252" s="24" t="s">
        <v>126</v>
      </c>
      <c r="K2252" s="24">
        <v>1</v>
      </c>
      <c r="L2252" s="24" t="s">
        <v>80</v>
      </c>
      <c r="M2252" s="26">
        <v>46258</v>
      </c>
      <c r="N2252" s="27">
        <v>46258.3125</v>
      </c>
      <c r="O2252" s="27">
        <v>46258.645833333336</v>
      </c>
      <c r="P2252" s="24" t="s">
        <v>3791</v>
      </c>
      <c r="Q2252" s="24" t="s">
        <v>3792</v>
      </c>
      <c r="R2252" s="24" t="s">
        <v>3454</v>
      </c>
      <c r="T2252" s="24" t="s">
        <v>79</v>
      </c>
      <c r="U2252" s="24" t="s">
        <v>420</v>
      </c>
      <c r="V2252" s="27">
        <v>46258.318055555559</v>
      </c>
      <c r="W2252" s="27">
        <v>46258.370138888888</v>
      </c>
      <c r="Z2252" s="24">
        <v>1</v>
      </c>
      <c r="AA2252" s="24" t="s">
        <v>60</v>
      </c>
      <c r="AB2252" s="24" t="b">
        <v>0</v>
      </c>
      <c r="AC2252" s="61"/>
    </row>
    <row r="2253" spans="2:29" ht="13.7">
      <c r="B2253" s="24" t="s">
        <v>49</v>
      </c>
      <c r="C2253" s="24" t="s">
        <v>77</v>
      </c>
      <c r="D2253" s="24" t="s">
        <v>78</v>
      </c>
      <c r="E2253" s="24">
        <v>480</v>
      </c>
      <c r="F2253" s="26">
        <v>46235</v>
      </c>
      <c r="G2253" s="24" t="s">
        <v>52</v>
      </c>
      <c r="H2253" s="24" t="s">
        <v>53</v>
      </c>
      <c r="I2253" s="24" t="s">
        <v>79</v>
      </c>
      <c r="J2253" s="24" t="s">
        <v>126</v>
      </c>
      <c r="K2253" s="24">
        <v>1</v>
      </c>
      <c r="L2253" s="24" t="s">
        <v>80</v>
      </c>
      <c r="M2253" s="26">
        <v>46258</v>
      </c>
      <c r="N2253" s="27">
        <v>46258.3125</v>
      </c>
      <c r="O2253" s="27">
        <v>46258.645833333336</v>
      </c>
      <c r="P2253" s="24" t="s">
        <v>3793</v>
      </c>
      <c r="Q2253" s="24" t="s">
        <v>3794</v>
      </c>
      <c r="R2253" s="24" t="s">
        <v>3461</v>
      </c>
      <c r="T2253" s="24" t="s">
        <v>79</v>
      </c>
      <c r="U2253" s="24" t="s">
        <v>420</v>
      </c>
      <c r="V2253" s="27">
        <v>46258.481249999997</v>
      </c>
      <c r="W2253" s="27">
        <v>46258.534722222219</v>
      </c>
      <c r="Z2253" s="24">
        <v>1</v>
      </c>
      <c r="AA2253" s="24" t="s">
        <v>60</v>
      </c>
      <c r="AB2253" s="24" t="b">
        <v>0</v>
      </c>
      <c r="AC2253" s="61"/>
    </row>
    <row r="2254" spans="2:29" ht="13.7">
      <c r="B2254" s="24" t="s">
        <v>49</v>
      </c>
      <c r="C2254" s="24" t="s">
        <v>77</v>
      </c>
      <c r="D2254" s="24" t="s">
        <v>78</v>
      </c>
      <c r="E2254" s="24">
        <v>480</v>
      </c>
      <c r="F2254" s="26">
        <v>46235</v>
      </c>
      <c r="G2254" s="24" t="s">
        <v>52</v>
      </c>
      <c r="H2254" s="24" t="s">
        <v>53</v>
      </c>
      <c r="I2254" s="24" t="s">
        <v>79</v>
      </c>
      <c r="J2254" s="24" t="s">
        <v>126</v>
      </c>
      <c r="K2254" s="24">
        <v>1</v>
      </c>
      <c r="L2254" s="24" t="s">
        <v>80</v>
      </c>
      <c r="M2254" s="26">
        <v>46258</v>
      </c>
      <c r="N2254" s="27">
        <v>46258.3125</v>
      </c>
      <c r="O2254" s="27">
        <v>46258.645833333336</v>
      </c>
      <c r="P2254" s="24" t="s">
        <v>3795</v>
      </c>
      <c r="Q2254" s="24" t="s">
        <v>3796</v>
      </c>
      <c r="R2254" s="24" t="s">
        <v>3472</v>
      </c>
      <c r="T2254" s="24" t="s">
        <v>79</v>
      </c>
      <c r="U2254" s="24" t="s">
        <v>420</v>
      </c>
      <c r="V2254" s="27">
        <v>46258.563888888886</v>
      </c>
      <c r="W2254" s="27">
        <v>46258.625</v>
      </c>
      <c r="Z2254" s="24">
        <v>1</v>
      </c>
      <c r="AA2254" s="24" t="s">
        <v>60</v>
      </c>
      <c r="AB2254" s="24" t="b">
        <v>0</v>
      </c>
      <c r="AC2254" s="61"/>
    </row>
    <row r="2255" spans="2:29" ht="13.7">
      <c r="B2255" s="24" t="s">
        <v>49</v>
      </c>
      <c r="C2255" s="24" t="s">
        <v>77</v>
      </c>
      <c r="D2255" s="24" t="s">
        <v>78</v>
      </c>
      <c r="E2255" s="24">
        <v>480</v>
      </c>
      <c r="F2255" s="26">
        <v>46235</v>
      </c>
      <c r="G2255" s="24" t="s">
        <v>52</v>
      </c>
      <c r="H2255" s="24" t="s">
        <v>53</v>
      </c>
      <c r="I2255" s="24" t="s">
        <v>79</v>
      </c>
      <c r="J2255" s="24" t="s">
        <v>126</v>
      </c>
      <c r="K2255" s="24">
        <v>1</v>
      </c>
      <c r="L2255" s="24" t="s">
        <v>80</v>
      </c>
      <c r="M2255" s="26">
        <v>46258</v>
      </c>
      <c r="N2255" s="27">
        <v>46258.3125</v>
      </c>
      <c r="O2255" s="27">
        <v>46258.645833333336</v>
      </c>
      <c r="P2255" s="24" t="s">
        <v>3797</v>
      </c>
      <c r="Q2255" s="24" t="s">
        <v>3798</v>
      </c>
      <c r="R2255" s="24" t="s">
        <v>3461</v>
      </c>
      <c r="T2255" s="24" t="s">
        <v>79</v>
      </c>
      <c r="U2255" s="24" t="s">
        <v>420</v>
      </c>
      <c r="V2255" s="27">
        <v>46258.397222222222</v>
      </c>
      <c r="W2255" s="27">
        <v>46258.456944444442</v>
      </c>
      <c r="Z2255" s="24">
        <v>1</v>
      </c>
      <c r="AA2255" s="24" t="s">
        <v>60</v>
      </c>
      <c r="AB2255" s="24" t="b">
        <v>0</v>
      </c>
      <c r="AC2255" s="61"/>
    </row>
    <row r="2256" spans="2:29" ht="13.7">
      <c r="B2256" s="24" t="s">
        <v>49</v>
      </c>
      <c r="C2256" s="24" t="s">
        <v>77</v>
      </c>
      <c r="D2256" s="24" t="s">
        <v>78</v>
      </c>
      <c r="E2256" s="24">
        <v>540</v>
      </c>
      <c r="F2256" s="26">
        <v>46174</v>
      </c>
      <c r="G2256" s="24" t="s">
        <v>52</v>
      </c>
      <c r="H2256" s="24" t="s">
        <v>53</v>
      </c>
      <c r="I2256" s="24" t="s">
        <v>79</v>
      </c>
      <c r="J2256" s="24" t="s">
        <v>125</v>
      </c>
      <c r="K2256" s="24">
        <v>1</v>
      </c>
      <c r="L2256" s="24" t="s">
        <v>80</v>
      </c>
      <c r="M2256" s="26">
        <v>46180</v>
      </c>
      <c r="N2256" s="27">
        <v>46180.3125</v>
      </c>
      <c r="O2256" s="27">
        <v>46180.6875</v>
      </c>
      <c r="V2256" s="27"/>
      <c r="W2256" s="27"/>
      <c r="X2256" s="24">
        <v>4</v>
      </c>
      <c r="Y2256" s="24">
        <v>0</v>
      </c>
      <c r="Z2256" s="24">
        <v>4</v>
      </c>
      <c r="AA2256" s="24" t="s">
        <v>56</v>
      </c>
      <c r="AB2256" s="24" t="b">
        <v>0</v>
      </c>
      <c r="AC2256" s="61">
        <v>0</v>
      </c>
    </row>
    <row r="2257" spans="2:29" ht="13.7">
      <c r="B2257" s="24" t="s">
        <v>49</v>
      </c>
      <c r="C2257" s="24" t="s">
        <v>77</v>
      </c>
      <c r="D2257" s="24" t="s">
        <v>78</v>
      </c>
      <c r="E2257" s="24">
        <v>540</v>
      </c>
      <c r="F2257" s="26">
        <v>46174</v>
      </c>
      <c r="G2257" s="24" t="s">
        <v>52</v>
      </c>
      <c r="H2257" s="24" t="s">
        <v>53</v>
      </c>
      <c r="I2257" s="24" t="s">
        <v>79</v>
      </c>
      <c r="J2257" s="24" t="s">
        <v>126</v>
      </c>
      <c r="K2257" s="24">
        <v>1</v>
      </c>
      <c r="L2257" s="24" t="s">
        <v>80</v>
      </c>
      <c r="M2257" s="26">
        <v>46180</v>
      </c>
      <c r="N2257" s="27">
        <v>46180.3125</v>
      </c>
      <c r="O2257" s="27">
        <v>46180.6875</v>
      </c>
      <c r="P2257" s="24" t="s">
        <v>3799</v>
      </c>
      <c r="Q2257" s="24" t="s">
        <v>3800</v>
      </c>
      <c r="R2257" s="24" t="s">
        <v>3454</v>
      </c>
      <c r="T2257" s="24" t="s">
        <v>79</v>
      </c>
      <c r="U2257" s="24" t="s">
        <v>314</v>
      </c>
      <c r="V2257" s="27">
        <v>46180.602083333331</v>
      </c>
      <c r="W2257" s="27">
        <v>46180.67291666667</v>
      </c>
      <c r="Z2257" s="24">
        <v>1</v>
      </c>
      <c r="AA2257" s="24" t="s">
        <v>56</v>
      </c>
      <c r="AB2257" s="24" t="b">
        <v>0</v>
      </c>
      <c r="AC2257" s="61"/>
    </row>
    <row r="2258" spans="2:29" ht="13.7">
      <c r="B2258" s="24" t="s">
        <v>49</v>
      </c>
      <c r="C2258" s="24" t="s">
        <v>77</v>
      </c>
      <c r="D2258" s="24" t="s">
        <v>78</v>
      </c>
      <c r="E2258" s="24">
        <v>540</v>
      </c>
      <c r="F2258" s="26">
        <v>46174</v>
      </c>
      <c r="G2258" s="24" t="s">
        <v>52</v>
      </c>
      <c r="H2258" s="24" t="s">
        <v>53</v>
      </c>
      <c r="I2258" s="24" t="s">
        <v>79</v>
      </c>
      <c r="J2258" s="24" t="s">
        <v>126</v>
      </c>
      <c r="K2258" s="24">
        <v>1</v>
      </c>
      <c r="L2258" s="24" t="s">
        <v>80</v>
      </c>
      <c r="M2258" s="26">
        <v>46180</v>
      </c>
      <c r="N2258" s="27">
        <v>46180.3125</v>
      </c>
      <c r="O2258" s="27">
        <v>46180.6875</v>
      </c>
      <c r="P2258" s="24" t="s">
        <v>3801</v>
      </c>
      <c r="Q2258" s="24" t="s">
        <v>3802</v>
      </c>
      <c r="R2258" s="24" t="s">
        <v>3454</v>
      </c>
      <c r="T2258" s="24" t="s">
        <v>79</v>
      </c>
      <c r="U2258" s="24" t="s">
        <v>314</v>
      </c>
      <c r="V2258" s="27">
        <v>46180.411805555559</v>
      </c>
      <c r="W2258" s="27">
        <v>46180.48541666667</v>
      </c>
      <c r="Z2258" s="24">
        <v>1</v>
      </c>
      <c r="AA2258" s="24" t="s">
        <v>56</v>
      </c>
      <c r="AB2258" s="24" t="b">
        <v>0</v>
      </c>
      <c r="AC2258" s="61"/>
    </row>
    <row r="2259" spans="2:29" ht="13.7">
      <c r="B2259" s="24" t="s">
        <v>49</v>
      </c>
      <c r="C2259" s="24" t="s">
        <v>77</v>
      </c>
      <c r="D2259" s="24" t="s">
        <v>78</v>
      </c>
      <c r="E2259" s="24">
        <v>540</v>
      </c>
      <c r="F2259" s="26">
        <v>46174</v>
      </c>
      <c r="G2259" s="24" t="s">
        <v>52</v>
      </c>
      <c r="H2259" s="24" t="s">
        <v>53</v>
      </c>
      <c r="I2259" s="24" t="s">
        <v>79</v>
      </c>
      <c r="J2259" s="24" t="s">
        <v>126</v>
      </c>
      <c r="K2259" s="24">
        <v>1</v>
      </c>
      <c r="L2259" s="24" t="s">
        <v>80</v>
      </c>
      <c r="M2259" s="26">
        <v>46180</v>
      </c>
      <c r="N2259" s="27">
        <v>46180.3125</v>
      </c>
      <c r="O2259" s="27">
        <v>46180.6875</v>
      </c>
      <c r="P2259" s="24" t="s">
        <v>3803</v>
      </c>
      <c r="Q2259" s="24" t="s">
        <v>3804</v>
      </c>
      <c r="R2259" s="24" t="s">
        <v>3461</v>
      </c>
      <c r="T2259" s="24" t="s">
        <v>79</v>
      </c>
      <c r="U2259" s="24" t="s">
        <v>314</v>
      </c>
      <c r="V2259" s="27">
        <v>46180.503472222219</v>
      </c>
      <c r="W2259" s="27">
        <v>46180.572916666664</v>
      </c>
      <c r="Z2259" s="24">
        <v>1</v>
      </c>
      <c r="AA2259" s="24" t="s">
        <v>56</v>
      </c>
      <c r="AB2259" s="24" t="b">
        <v>0</v>
      </c>
      <c r="AC2259" s="61"/>
    </row>
    <row r="2260" spans="2:29" ht="13.7">
      <c r="B2260" s="24" t="s">
        <v>49</v>
      </c>
      <c r="C2260" s="24" t="s">
        <v>77</v>
      </c>
      <c r="D2260" s="24" t="s">
        <v>78</v>
      </c>
      <c r="E2260" s="24">
        <v>540</v>
      </c>
      <c r="F2260" s="26">
        <v>46174</v>
      </c>
      <c r="G2260" s="24" t="s">
        <v>52</v>
      </c>
      <c r="H2260" s="24" t="s">
        <v>53</v>
      </c>
      <c r="I2260" s="24" t="s">
        <v>79</v>
      </c>
      <c r="J2260" s="24" t="s">
        <v>126</v>
      </c>
      <c r="K2260" s="24">
        <v>1</v>
      </c>
      <c r="L2260" s="24" t="s">
        <v>80</v>
      </c>
      <c r="M2260" s="26">
        <v>46180</v>
      </c>
      <c r="N2260" s="27">
        <v>46180.3125</v>
      </c>
      <c r="O2260" s="27">
        <v>46180.6875</v>
      </c>
      <c r="P2260" s="24" t="s">
        <v>3805</v>
      </c>
      <c r="Q2260" s="24" t="s">
        <v>3806</v>
      </c>
      <c r="R2260" s="24" t="s">
        <v>3472</v>
      </c>
      <c r="T2260" s="24" t="s">
        <v>79</v>
      </c>
      <c r="U2260" s="24" t="s">
        <v>314</v>
      </c>
      <c r="V2260" s="27">
        <v>46180.318749999999</v>
      </c>
      <c r="W2260" s="27">
        <v>46180.37222222222</v>
      </c>
      <c r="Z2260" s="24">
        <v>1</v>
      </c>
      <c r="AA2260" s="24" t="s">
        <v>56</v>
      </c>
      <c r="AB2260" s="24" t="b">
        <v>0</v>
      </c>
      <c r="AC2260" s="61"/>
    </row>
    <row r="2261" spans="2:29" ht="13.7">
      <c r="B2261" s="24" t="s">
        <v>49</v>
      </c>
      <c r="C2261" s="24" t="s">
        <v>77</v>
      </c>
      <c r="D2261" s="24" t="s">
        <v>78</v>
      </c>
      <c r="E2261" s="24">
        <v>540</v>
      </c>
      <c r="F2261" s="26">
        <v>46174</v>
      </c>
      <c r="G2261" s="24" t="s">
        <v>52</v>
      </c>
      <c r="H2261" s="24" t="s">
        <v>53</v>
      </c>
      <c r="I2261" s="24" t="s">
        <v>79</v>
      </c>
      <c r="J2261" s="24" t="s">
        <v>125</v>
      </c>
      <c r="K2261" s="24">
        <v>1</v>
      </c>
      <c r="L2261" s="24" t="s">
        <v>80</v>
      </c>
      <c r="M2261" s="26">
        <v>46184</v>
      </c>
      <c r="N2261" s="27">
        <v>46184.375</v>
      </c>
      <c r="O2261" s="27">
        <v>46184.75</v>
      </c>
      <c r="V2261" s="27"/>
      <c r="W2261" s="27"/>
      <c r="X2261" s="24">
        <v>4</v>
      </c>
      <c r="Y2261" s="24">
        <v>0</v>
      </c>
      <c r="Z2261" s="24">
        <v>4</v>
      </c>
      <c r="AA2261" s="24" t="s">
        <v>56</v>
      </c>
      <c r="AB2261" s="24" t="b">
        <v>0</v>
      </c>
      <c r="AC2261" s="61">
        <v>0</v>
      </c>
    </row>
    <row r="2262" spans="2:29" ht="13.7">
      <c r="B2262" s="24" t="s">
        <v>49</v>
      </c>
      <c r="C2262" s="24" t="s">
        <v>77</v>
      </c>
      <c r="D2262" s="24" t="s">
        <v>78</v>
      </c>
      <c r="E2262" s="24">
        <v>540</v>
      </c>
      <c r="F2262" s="26">
        <v>46174</v>
      </c>
      <c r="G2262" s="24" t="s">
        <v>52</v>
      </c>
      <c r="H2262" s="24" t="s">
        <v>53</v>
      </c>
      <c r="I2262" s="24" t="s">
        <v>79</v>
      </c>
      <c r="J2262" s="24" t="s">
        <v>126</v>
      </c>
      <c r="K2262" s="24">
        <v>1</v>
      </c>
      <c r="L2262" s="24" t="s">
        <v>80</v>
      </c>
      <c r="M2262" s="26">
        <v>46184</v>
      </c>
      <c r="N2262" s="27">
        <v>46184.375</v>
      </c>
      <c r="O2262" s="27">
        <v>46184.75</v>
      </c>
      <c r="P2262" s="24" t="s">
        <v>3807</v>
      </c>
      <c r="Q2262" s="24" t="s">
        <v>3808</v>
      </c>
      <c r="R2262" s="24" t="s">
        <v>3472</v>
      </c>
      <c r="S2262" s="24" t="s">
        <v>156</v>
      </c>
      <c r="T2262" s="24" t="s">
        <v>79</v>
      </c>
      <c r="U2262" s="24" t="s">
        <v>224</v>
      </c>
      <c r="V2262" s="27">
        <v>46184.476388888892</v>
      </c>
      <c r="W2262" s="27">
        <v>46184.532638888886</v>
      </c>
      <c r="Z2262" s="24">
        <v>1</v>
      </c>
      <c r="AA2262" s="24" t="s">
        <v>56</v>
      </c>
      <c r="AB2262" s="24" t="b">
        <v>0</v>
      </c>
      <c r="AC2262" s="61"/>
    </row>
    <row r="2263" spans="2:29" ht="13.7">
      <c r="B2263" s="24" t="s">
        <v>49</v>
      </c>
      <c r="C2263" s="24" t="s">
        <v>77</v>
      </c>
      <c r="D2263" s="24" t="s">
        <v>78</v>
      </c>
      <c r="E2263" s="24">
        <v>540</v>
      </c>
      <c r="F2263" s="26">
        <v>46174</v>
      </c>
      <c r="G2263" s="24" t="s">
        <v>52</v>
      </c>
      <c r="H2263" s="24" t="s">
        <v>53</v>
      </c>
      <c r="I2263" s="24" t="s">
        <v>79</v>
      </c>
      <c r="J2263" s="24" t="s">
        <v>126</v>
      </c>
      <c r="K2263" s="24">
        <v>1</v>
      </c>
      <c r="L2263" s="24" t="s">
        <v>80</v>
      </c>
      <c r="M2263" s="26">
        <v>46184</v>
      </c>
      <c r="N2263" s="27">
        <v>46184.375</v>
      </c>
      <c r="O2263" s="27">
        <v>46184.75</v>
      </c>
      <c r="P2263" s="24" t="s">
        <v>3809</v>
      </c>
      <c r="Q2263" s="24" t="s">
        <v>3810</v>
      </c>
      <c r="R2263" s="24" t="s">
        <v>3472</v>
      </c>
      <c r="S2263" s="24" t="s">
        <v>160</v>
      </c>
      <c r="T2263" s="24" t="s">
        <v>79</v>
      </c>
      <c r="U2263" s="24" t="s">
        <v>224</v>
      </c>
      <c r="V2263" s="27">
        <v>46184.663888888892</v>
      </c>
      <c r="W2263" s="27">
        <v>46184.729861111111</v>
      </c>
      <c r="Z2263" s="24">
        <v>1</v>
      </c>
      <c r="AA2263" s="24" t="s">
        <v>56</v>
      </c>
      <c r="AB2263" s="24" t="b">
        <v>0</v>
      </c>
      <c r="AC2263" s="61"/>
    </row>
    <row r="2264" spans="2:29" ht="13.7">
      <c r="B2264" s="24" t="s">
        <v>49</v>
      </c>
      <c r="C2264" s="24" t="s">
        <v>77</v>
      </c>
      <c r="D2264" s="24" t="s">
        <v>78</v>
      </c>
      <c r="E2264" s="24">
        <v>540</v>
      </c>
      <c r="F2264" s="26">
        <v>46174</v>
      </c>
      <c r="G2264" s="24" t="s">
        <v>52</v>
      </c>
      <c r="H2264" s="24" t="s">
        <v>53</v>
      </c>
      <c r="I2264" s="24" t="s">
        <v>79</v>
      </c>
      <c r="J2264" s="24" t="s">
        <v>126</v>
      </c>
      <c r="K2264" s="24">
        <v>1</v>
      </c>
      <c r="L2264" s="24" t="s">
        <v>80</v>
      </c>
      <c r="M2264" s="26">
        <v>46184</v>
      </c>
      <c r="N2264" s="27">
        <v>46184.375</v>
      </c>
      <c r="O2264" s="27">
        <v>46184.75</v>
      </c>
      <c r="P2264" s="24" t="s">
        <v>3811</v>
      </c>
      <c r="Q2264" s="24" t="s">
        <v>3812</v>
      </c>
      <c r="R2264" s="24" t="s">
        <v>3472</v>
      </c>
      <c r="S2264" s="24" t="s">
        <v>198</v>
      </c>
      <c r="T2264" s="24" t="s">
        <v>79</v>
      </c>
      <c r="U2264" s="24" t="s">
        <v>224</v>
      </c>
      <c r="V2264" s="27">
        <v>46184.563888888886</v>
      </c>
      <c r="W2264" s="27">
        <v>46184.635416666664</v>
      </c>
      <c r="Z2264" s="24">
        <v>1</v>
      </c>
      <c r="AA2264" s="24" t="s">
        <v>56</v>
      </c>
      <c r="AB2264" s="24" t="b">
        <v>0</v>
      </c>
      <c r="AC2264" s="61"/>
    </row>
    <row r="2265" spans="2:29" ht="13.7">
      <c r="B2265" s="24" t="s">
        <v>49</v>
      </c>
      <c r="C2265" s="24" t="s">
        <v>77</v>
      </c>
      <c r="D2265" s="24" t="s">
        <v>78</v>
      </c>
      <c r="E2265" s="24">
        <v>540</v>
      </c>
      <c r="F2265" s="26">
        <v>46174</v>
      </c>
      <c r="G2265" s="24" t="s">
        <v>52</v>
      </c>
      <c r="H2265" s="24" t="s">
        <v>53</v>
      </c>
      <c r="I2265" s="24" t="s">
        <v>79</v>
      </c>
      <c r="J2265" s="24" t="s">
        <v>126</v>
      </c>
      <c r="K2265" s="24">
        <v>1</v>
      </c>
      <c r="L2265" s="24" t="s">
        <v>80</v>
      </c>
      <c r="M2265" s="26">
        <v>46184</v>
      </c>
      <c r="N2265" s="27">
        <v>46184.375</v>
      </c>
      <c r="O2265" s="27">
        <v>46184.75</v>
      </c>
      <c r="P2265" s="24" t="s">
        <v>3813</v>
      </c>
      <c r="Q2265" s="24" t="s">
        <v>3814</v>
      </c>
      <c r="R2265" s="24" t="s">
        <v>3472</v>
      </c>
      <c r="S2265" s="24" t="s">
        <v>198</v>
      </c>
      <c r="T2265" s="24" t="s">
        <v>79</v>
      </c>
      <c r="U2265" s="24" t="s">
        <v>224</v>
      </c>
      <c r="V2265" s="27">
        <v>46184.378472222219</v>
      </c>
      <c r="W2265" s="27">
        <v>46184.44027777778</v>
      </c>
      <c r="Z2265" s="24">
        <v>1</v>
      </c>
      <c r="AA2265" s="24" t="s">
        <v>56</v>
      </c>
      <c r="AB2265" s="24" t="b">
        <v>0</v>
      </c>
      <c r="AC2265" s="61"/>
    </row>
    <row r="2266" spans="2:29" ht="13.7">
      <c r="B2266" s="24" t="s">
        <v>49</v>
      </c>
      <c r="C2266" s="24" t="s">
        <v>77</v>
      </c>
      <c r="D2266" s="24" t="s">
        <v>78</v>
      </c>
      <c r="E2266" s="24">
        <v>540</v>
      </c>
      <c r="F2266" s="26">
        <v>46174</v>
      </c>
      <c r="G2266" s="24" t="s">
        <v>52</v>
      </c>
      <c r="H2266" s="24" t="s">
        <v>53</v>
      </c>
      <c r="I2266" s="24" t="s">
        <v>79</v>
      </c>
      <c r="J2266" s="24" t="s">
        <v>125</v>
      </c>
      <c r="K2266" s="24">
        <v>1</v>
      </c>
      <c r="L2266" s="24" t="s">
        <v>80</v>
      </c>
      <c r="M2266" s="26">
        <v>46189</v>
      </c>
      <c r="N2266" s="27">
        <v>46189.354166666664</v>
      </c>
      <c r="O2266" s="27">
        <v>46189.729166666664</v>
      </c>
      <c r="V2266" s="27"/>
      <c r="W2266" s="27"/>
      <c r="X2266" s="24">
        <v>4</v>
      </c>
      <c r="Y2266" s="24">
        <v>0</v>
      </c>
      <c r="Z2266" s="24">
        <v>4</v>
      </c>
      <c r="AA2266" s="24" t="s">
        <v>56</v>
      </c>
      <c r="AB2266" s="24" t="b">
        <v>0</v>
      </c>
      <c r="AC2266" s="61">
        <v>0</v>
      </c>
    </row>
    <row r="2267" spans="2:29" ht="13.7">
      <c r="B2267" s="24" t="s">
        <v>49</v>
      </c>
      <c r="C2267" s="24" t="s">
        <v>77</v>
      </c>
      <c r="D2267" s="24" t="s">
        <v>78</v>
      </c>
      <c r="E2267" s="24">
        <v>540</v>
      </c>
      <c r="F2267" s="26">
        <v>46174</v>
      </c>
      <c r="G2267" s="24" t="s">
        <v>52</v>
      </c>
      <c r="H2267" s="24" t="s">
        <v>53</v>
      </c>
      <c r="I2267" s="24" t="s">
        <v>79</v>
      </c>
      <c r="J2267" s="24" t="s">
        <v>126</v>
      </c>
      <c r="K2267" s="24">
        <v>1</v>
      </c>
      <c r="L2267" s="24" t="s">
        <v>80</v>
      </c>
      <c r="M2267" s="26">
        <v>46189</v>
      </c>
      <c r="N2267" s="27">
        <v>46189.354166666664</v>
      </c>
      <c r="O2267" s="27">
        <v>46189.729166666664</v>
      </c>
      <c r="P2267" s="24" t="s">
        <v>3815</v>
      </c>
      <c r="Q2267" s="24" t="s">
        <v>3816</v>
      </c>
      <c r="R2267" s="24" t="s">
        <v>3472</v>
      </c>
      <c r="S2267" s="24" t="s">
        <v>152</v>
      </c>
      <c r="T2267" s="24" t="s">
        <v>79</v>
      </c>
      <c r="U2267" s="24" t="s">
        <v>214</v>
      </c>
      <c r="V2267" s="27">
        <v>46189.359722222223</v>
      </c>
      <c r="W2267" s="27">
        <v>46189.417361111111</v>
      </c>
      <c r="Z2267" s="24">
        <v>1</v>
      </c>
      <c r="AA2267" s="24" t="s">
        <v>56</v>
      </c>
      <c r="AB2267" s="24" t="b">
        <v>0</v>
      </c>
      <c r="AC2267" s="61"/>
    </row>
    <row r="2268" spans="2:29" ht="13.7">
      <c r="B2268" s="24" t="s">
        <v>49</v>
      </c>
      <c r="C2268" s="24" t="s">
        <v>77</v>
      </c>
      <c r="D2268" s="24" t="s">
        <v>78</v>
      </c>
      <c r="E2268" s="24">
        <v>540</v>
      </c>
      <c r="F2268" s="26">
        <v>46174</v>
      </c>
      <c r="G2268" s="24" t="s">
        <v>52</v>
      </c>
      <c r="H2268" s="24" t="s">
        <v>53</v>
      </c>
      <c r="I2268" s="24" t="s">
        <v>79</v>
      </c>
      <c r="J2268" s="24" t="s">
        <v>126</v>
      </c>
      <c r="K2268" s="24">
        <v>1</v>
      </c>
      <c r="L2268" s="24" t="s">
        <v>80</v>
      </c>
      <c r="M2268" s="26">
        <v>46189</v>
      </c>
      <c r="N2268" s="27">
        <v>46189.354166666664</v>
      </c>
      <c r="O2268" s="27">
        <v>46189.729166666664</v>
      </c>
      <c r="P2268" s="24" t="s">
        <v>3817</v>
      </c>
      <c r="Q2268" s="24" t="s">
        <v>3818</v>
      </c>
      <c r="R2268" s="24" t="s">
        <v>3461</v>
      </c>
      <c r="S2268" s="24" t="s">
        <v>213</v>
      </c>
      <c r="T2268" s="24" t="s">
        <v>79</v>
      </c>
      <c r="U2268" s="24" t="s">
        <v>214</v>
      </c>
      <c r="V2268" s="27">
        <v>46189.449305555558</v>
      </c>
      <c r="W2268" s="27">
        <v>46189.509722222225</v>
      </c>
      <c r="Z2268" s="24">
        <v>1</v>
      </c>
      <c r="AA2268" s="24" t="s">
        <v>56</v>
      </c>
      <c r="AB2268" s="24" t="b">
        <v>0</v>
      </c>
      <c r="AC2268" s="61"/>
    </row>
    <row r="2269" spans="2:29" ht="13.7">
      <c r="B2269" s="24" t="s">
        <v>49</v>
      </c>
      <c r="C2269" s="24" t="s">
        <v>77</v>
      </c>
      <c r="D2269" s="24" t="s">
        <v>78</v>
      </c>
      <c r="E2269" s="24">
        <v>540</v>
      </c>
      <c r="F2269" s="26">
        <v>46174</v>
      </c>
      <c r="G2269" s="24" t="s">
        <v>52</v>
      </c>
      <c r="H2269" s="24" t="s">
        <v>53</v>
      </c>
      <c r="I2269" s="24" t="s">
        <v>79</v>
      </c>
      <c r="J2269" s="24" t="s">
        <v>126</v>
      </c>
      <c r="K2269" s="24">
        <v>1</v>
      </c>
      <c r="L2269" s="24" t="s">
        <v>80</v>
      </c>
      <c r="M2269" s="26">
        <v>46189</v>
      </c>
      <c r="N2269" s="27">
        <v>46189.354166666664</v>
      </c>
      <c r="O2269" s="27">
        <v>46189.729166666664</v>
      </c>
      <c r="P2269" s="24" t="s">
        <v>3819</v>
      </c>
      <c r="Q2269" s="24" t="s">
        <v>3820</v>
      </c>
      <c r="R2269" s="24" t="s">
        <v>3461</v>
      </c>
      <c r="T2269" s="24" t="s">
        <v>79</v>
      </c>
      <c r="U2269" s="24" t="s">
        <v>214</v>
      </c>
      <c r="V2269" s="27">
        <v>46189.54791666667</v>
      </c>
      <c r="W2269" s="27">
        <v>46189.604861111111</v>
      </c>
      <c r="Z2269" s="24">
        <v>1</v>
      </c>
      <c r="AA2269" s="24" t="s">
        <v>56</v>
      </c>
      <c r="AB2269" s="24" t="b">
        <v>0</v>
      </c>
      <c r="AC2269" s="61"/>
    </row>
    <row r="2270" spans="2:29" ht="13.7">
      <c r="B2270" s="24" t="s">
        <v>49</v>
      </c>
      <c r="C2270" s="24" t="s">
        <v>77</v>
      </c>
      <c r="D2270" s="24" t="s">
        <v>78</v>
      </c>
      <c r="E2270" s="24">
        <v>540</v>
      </c>
      <c r="F2270" s="26">
        <v>46174</v>
      </c>
      <c r="G2270" s="24" t="s">
        <v>52</v>
      </c>
      <c r="H2270" s="24" t="s">
        <v>53</v>
      </c>
      <c r="I2270" s="24" t="s">
        <v>79</v>
      </c>
      <c r="J2270" s="24" t="s">
        <v>126</v>
      </c>
      <c r="K2270" s="24">
        <v>1</v>
      </c>
      <c r="L2270" s="24" t="s">
        <v>80</v>
      </c>
      <c r="M2270" s="26">
        <v>46189</v>
      </c>
      <c r="N2270" s="27">
        <v>46189.354166666664</v>
      </c>
      <c r="O2270" s="27">
        <v>46189.729166666664</v>
      </c>
      <c r="P2270" s="24" t="s">
        <v>3821</v>
      </c>
      <c r="Q2270" s="24" t="s">
        <v>3822</v>
      </c>
      <c r="R2270" s="24" t="s">
        <v>3472</v>
      </c>
      <c r="T2270" s="24" t="s">
        <v>79</v>
      </c>
      <c r="U2270" s="24" t="s">
        <v>214</v>
      </c>
      <c r="V2270" s="27">
        <v>46189.638194444444</v>
      </c>
      <c r="W2270" s="27">
        <v>46189.707638888889</v>
      </c>
      <c r="Z2270" s="24">
        <v>1</v>
      </c>
      <c r="AA2270" s="24" t="s">
        <v>56</v>
      </c>
      <c r="AB2270" s="24" t="b">
        <v>0</v>
      </c>
      <c r="AC2270" s="61"/>
    </row>
    <row r="2271" spans="2:29" ht="13.7">
      <c r="B2271" s="24" t="s">
        <v>49</v>
      </c>
      <c r="C2271" s="24" t="s">
        <v>77</v>
      </c>
      <c r="D2271" s="24" t="s">
        <v>78</v>
      </c>
      <c r="E2271" s="24">
        <v>540</v>
      </c>
      <c r="F2271" s="26">
        <v>46204</v>
      </c>
      <c r="G2271" s="24" t="s">
        <v>52</v>
      </c>
      <c r="H2271" s="24" t="s">
        <v>53</v>
      </c>
      <c r="I2271" s="24" t="s">
        <v>79</v>
      </c>
      <c r="J2271" s="24" t="s">
        <v>125</v>
      </c>
      <c r="K2271" s="24">
        <v>1</v>
      </c>
      <c r="L2271" s="24" t="s">
        <v>80</v>
      </c>
      <c r="M2271" s="26">
        <v>46230</v>
      </c>
      <c r="N2271" s="27">
        <v>46230.375</v>
      </c>
      <c r="O2271" s="27">
        <v>46230.75</v>
      </c>
      <c r="V2271" s="27"/>
      <c r="W2271" s="27"/>
      <c r="X2271" s="24">
        <v>4</v>
      </c>
      <c r="Y2271" s="24">
        <v>0</v>
      </c>
      <c r="Z2271" s="24">
        <v>4</v>
      </c>
      <c r="AA2271" s="24" t="s">
        <v>58</v>
      </c>
      <c r="AB2271" s="24" t="b">
        <v>0</v>
      </c>
      <c r="AC2271" s="61">
        <v>0</v>
      </c>
    </row>
    <row r="2272" spans="2:29" ht="13.7">
      <c r="B2272" s="24" t="s">
        <v>49</v>
      </c>
      <c r="C2272" s="24" t="s">
        <v>77</v>
      </c>
      <c r="D2272" s="24" t="s">
        <v>78</v>
      </c>
      <c r="E2272" s="24">
        <v>540</v>
      </c>
      <c r="F2272" s="26">
        <v>46204</v>
      </c>
      <c r="G2272" s="24" t="s">
        <v>52</v>
      </c>
      <c r="H2272" s="24" t="s">
        <v>53</v>
      </c>
      <c r="I2272" s="24" t="s">
        <v>79</v>
      </c>
      <c r="J2272" s="24" t="s">
        <v>126</v>
      </c>
      <c r="K2272" s="24">
        <v>1</v>
      </c>
      <c r="L2272" s="24" t="s">
        <v>80</v>
      </c>
      <c r="M2272" s="26">
        <v>46230</v>
      </c>
      <c r="N2272" s="27">
        <v>46230.375</v>
      </c>
      <c r="O2272" s="27">
        <v>46230.75</v>
      </c>
      <c r="P2272" s="24" t="s">
        <v>3823</v>
      </c>
      <c r="Q2272" s="24" t="s">
        <v>3824</v>
      </c>
      <c r="R2272" s="24" t="s">
        <v>3454</v>
      </c>
      <c r="T2272" s="24" t="s">
        <v>79</v>
      </c>
      <c r="U2272" s="24" t="s">
        <v>143</v>
      </c>
      <c r="V2272" s="27">
        <v>46230.474999999999</v>
      </c>
      <c r="W2272" s="27">
        <v>46230.542361111111</v>
      </c>
      <c r="Z2272" s="24">
        <v>1</v>
      </c>
      <c r="AA2272" s="24" t="s">
        <v>58</v>
      </c>
      <c r="AB2272" s="24" t="b">
        <v>0</v>
      </c>
      <c r="AC2272" s="61"/>
    </row>
    <row r="2273" spans="2:29" ht="13.7">
      <c r="B2273" s="24" t="s">
        <v>49</v>
      </c>
      <c r="C2273" s="24" t="s">
        <v>77</v>
      </c>
      <c r="D2273" s="24" t="s">
        <v>78</v>
      </c>
      <c r="E2273" s="24">
        <v>540</v>
      </c>
      <c r="F2273" s="26">
        <v>46204</v>
      </c>
      <c r="G2273" s="24" t="s">
        <v>52</v>
      </c>
      <c r="H2273" s="24" t="s">
        <v>53</v>
      </c>
      <c r="I2273" s="24" t="s">
        <v>79</v>
      </c>
      <c r="J2273" s="24" t="s">
        <v>126</v>
      </c>
      <c r="K2273" s="24">
        <v>1</v>
      </c>
      <c r="L2273" s="24" t="s">
        <v>80</v>
      </c>
      <c r="M2273" s="26">
        <v>46230</v>
      </c>
      <c r="N2273" s="27">
        <v>46230.375</v>
      </c>
      <c r="O2273" s="27">
        <v>46230.75</v>
      </c>
      <c r="P2273" s="24" t="s">
        <v>3825</v>
      </c>
      <c r="Q2273" s="24" t="s">
        <v>3826</v>
      </c>
      <c r="R2273" s="24" t="s">
        <v>3472</v>
      </c>
      <c r="T2273" s="24" t="s">
        <v>79</v>
      </c>
      <c r="U2273" s="24" t="s">
        <v>143</v>
      </c>
      <c r="V2273" s="27">
        <v>46230.662499999999</v>
      </c>
      <c r="W2273" s="27">
        <v>46230.73541666667</v>
      </c>
      <c r="Z2273" s="24">
        <v>1</v>
      </c>
      <c r="AA2273" s="24" t="s">
        <v>58</v>
      </c>
      <c r="AB2273" s="24" t="b">
        <v>0</v>
      </c>
      <c r="AC2273" s="61"/>
    </row>
    <row r="2274" spans="2:29" ht="13.7">
      <c r="B2274" s="24" t="s">
        <v>49</v>
      </c>
      <c r="C2274" s="24" t="s">
        <v>77</v>
      </c>
      <c r="D2274" s="24" t="s">
        <v>78</v>
      </c>
      <c r="E2274" s="24">
        <v>540</v>
      </c>
      <c r="F2274" s="26">
        <v>46204</v>
      </c>
      <c r="G2274" s="24" t="s">
        <v>52</v>
      </c>
      <c r="H2274" s="24" t="s">
        <v>53</v>
      </c>
      <c r="I2274" s="24" t="s">
        <v>79</v>
      </c>
      <c r="J2274" s="24" t="s">
        <v>126</v>
      </c>
      <c r="K2274" s="24">
        <v>1</v>
      </c>
      <c r="L2274" s="24" t="s">
        <v>80</v>
      </c>
      <c r="M2274" s="26">
        <v>46230</v>
      </c>
      <c r="N2274" s="27">
        <v>46230.375</v>
      </c>
      <c r="O2274" s="27">
        <v>46230.75</v>
      </c>
      <c r="P2274" s="24" t="s">
        <v>3827</v>
      </c>
      <c r="Q2274" s="24" t="s">
        <v>3828</v>
      </c>
      <c r="R2274" s="24" t="s">
        <v>3461</v>
      </c>
      <c r="T2274" s="24" t="s">
        <v>79</v>
      </c>
      <c r="U2274" s="24" t="s">
        <v>143</v>
      </c>
      <c r="V2274" s="27">
        <v>46230.564583333333</v>
      </c>
      <c r="W2274" s="27">
        <v>46230.644444444442</v>
      </c>
      <c r="Z2274" s="24">
        <v>1</v>
      </c>
      <c r="AA2274" s="24" t="s">
        <v>58</v>
      </c>
      <c r="AB2274" s="24" t="b">
        <v>0</v>
      </c>
      <c r="AC2274" s="61"/>
    </row>
    <row r="2275" spans="2:29" ht="13.7">
      <c r="B2275" s="24" t="s">
        <v>49</v>
      </c>
      <c r="C2275" s="24" t="s">
        <v>77</v>
      </c>
      <c r="D2275" s="24" t="s">
        <v>78</v>
      </c>
      <c r="E2275" s="24">
        <v>540</v>
      </c>
      <c r="F2275" s="26">
        <v>46204</v>
      </c>
      <c r="G2275" s="24" t="s">
        <v>52</v>
      </c>
      <c r="H2275" s="24" t="s">
        <v>53</v>
      </c>
      <c r="I2275" s="24" t="s">
        <v>79</v>
      </c>
      <c r="J2275" s="24" t="s">
        <v>126</v>
      </c>
      <c r="K2275" s="24">
        <v>1</v>
      </c>
      <c r="L2275" s="24" t="s">
        <v>80</v>
      </c>
      <c r="M2275" s="26">
        <v>46230</v>
      </c>
      <c r="N2275" s="27">
        <v>46230.375</v>
      </c>
      <c r="O2275" s="27">
        <v>46230.75</v>
      </c>
      <c r="P2275" s="24" t="s">
        <v>3829</v>
      </c>
      <c r="Q2275" s="24" t="s">
        <v>3830</v>
      </c>
      <c r="R2275" s="24" t="s">
        <v>3454</v>
      </c>
      <c r="T2275" s="24" t="s">
        <v>79</v>
      </c>
      <c r="U2275" s="24" t="s">
        <v>143</v>
      </c>
      <c r="V2275" s="27">
        <v>46230.383333333331</v>
      </c>
      <c r="W2275" s="27">
        <v>46230.451388888891</v>
      </c>
      <c r="Z2275" s="24">
        <v>1</v>
      </c>
      <c r="AA2275" s="24" t="s">
        <v>58</v>
      </c>
      <c r="AB2275" s="24" t="b">
        <v>0</v>
      </c>
      <c r="AC2275" s="61"/>
    </row>
    <row r="2276" spans="2:29" ht="13.7">
      <c r="B2276" s="24" t="s">
        <v>49</v>
      </c>
      <c r="C2276" s="24" t="s">
        <v>77</v>
      </c>
      <c r="D2276" s="24" t="s">
        <v>81</v>
      </c>
      <c r="E2276" s="24">
        <v>180</v>
      </c>
      <c r="F2276" s="26">
        <v>46204</v>
      </c>
      <c r="G2276" s="24" t="s">
        <v>52</v>
      </c>
      <c r="H2276" s="24" t="s">
        <v>53</v>
      </c>
      <c r="I2276" s="24" t="s">
        <v>79</v>
      </c>
      <c r="J2276" s="24" t="s">
        <v>125</v>
      </c>
      <c r="K2276" s="24">
        <v>1</v>
      </c>
      <c r="L2276" s="24" t="s">
        <v>80</v>
      </c>
      <c r="M2276" s="26">
        <v>46219</v>
      </c>
      <c r="N2276" s="27">
        <v>46219.5625</v>
      </c>
      <c r="O2276" s="27">
        <v>46219.6875</v>
      </c>
      <c r="V2276" s="27"/>
      <c r="W2276" s="27"/>
      <c r="X2276" s="24">
        <v>4</v>
      </c>
      <c r="Y2276" s="24">
        <v>0</v>
      </c>
      <c r="Z2276" s="24">
        <v>4</v>
      </c>
      <c r="AA2276" s="24" t="s">
        <v>58</v>
      </c>
      <c r="AB2276" s="24" t="b">
        <v>0</v>
      </c>
      <c r="AC2276" s="61">
        <v>0</v>
      </c>
    </row>
    <row r="2277" spans="2:29" ht="13.7">
      <c r="B2277" s="24" t="s">
        <v>49</v>
      </c>
      <c r="C2277" s="24" t="s">
        <v>77</v>
      </c>
      <c r="D2277" s="24" t="s">
        <v>81</v>
      </c>
      <c r="E2277" s="24">
        <v>180</v>
      </c>
      <c r="F2277" s="26">
        <v>46204</v>
      </c>
      <c r="G2277" s="24" t="s">
        <v>52</v>
      </c>
      <c r="H2277" s="24" t="s">
        <v>53</v>
      </c>
      <c r="I2277" s="24" t="s">
        <v>79</v>
      </c>
      <c r="J2277" s="24" t="s">
        <v>126</v>
      </c>
      <c r="K2277" s="24">
        <v>1</v>
      </c>
      <c r="L2277" s="24" t="s">
        <v>80</v>
      </c>
      <c r="M2277" s="26">
        <v>46219</v>
      </c>
      <c r="N2277" s="27">
        <v>46219.5625</v>
      </c>
      <c r="O2277" s="27">
        <v>46219.6875</v>
      </c>
      <c r="P2277" s="24" t="s">
        <v>3831</v>
      </c>
      <c r="Q2277" s="24" t="s">
        <v>3832</v>
      </c>
      <c r="R2277" s="24" t="s">
        <v>3454</v>
      </c>
      <c r="T2277" s="24" t="s">
        <v>79</v>
      </c>
      <c r="U2277" s="24" t="s">
        <v>250</v>
      </c>
      <c r="V2277" s="27">
        <v>46219.664583333331</v>
      </c>
      <c r="W2277" s="27">
        <v>46219.681250000001</v>
      </c>
      <c r="Z2277" s="24">
        <v>1</v>
      </c>
      <c r="AA2277" s="24" t="s">
        <v>58</v>
      </c>
      <c r="AB2277" s="24" t="b">
        <v>0</v>
      </c>
      <c r="AC2277" s="61"/>
    </row>
    <row r="2278" spans="2:29" ht="13.7">
      <c r="B2278" s="24" t="s">
        <v>49</v>
      </c>
      <c r="C2278" s="24" t="s">
        <v>77</v>
      </c>
      <c r="D2278" s="24" t="s">
        <v>81</v>
      </c>
      <c r="E2278" s="24">
        <v>180</v>
      </c>
      <c r="F2278" s="26">
        <v>46204</v>
      </c>
      <c r="G2278" s="24" t="s">
        <v>52</v>
      </c>
      <c r="H2278" s="24" t="s">
        <v>53</v>
      </c>
      <c r="I2278" s="24" t="s">
        <v>79</v>
      </c>
      <c r="J2278" s="24" t="s">
        <v>126</v>
      </c>
      <c r="K2278" s="24">
        <v>1</v>
      </c>
      <c r="L2278" s="24" t="s">
        <v>80</v>
      </c>
      <c r="M2278" s="26">
        <v>46219</v>
      </c>
      <c r="N2278" s="27">
        <v>46219.5625</v>
      </c>
      <c r="O2278" s="27">
        <v>46219.6875</v>
      </c>
      <c r="P2278" s="24" t="s">
        <v>3833</v>
      </c>
      <c r="Q2278" s="24" t="s">
        <v>3834</v>
      </c>
      <c r="R2278" s="24" t="s">
        <v>3461</v>
      </c>
      <c r="T2278" s="24" t="s">
        <v>79</v>
      </c>
      <c r="U2278" s="24" t="s">
        <v>250</v>
      </c>
      <c r="V2278" s="27">
        <v>46219.632638888892</v>
      </c>
      <c r="W2278" s="27">
        <v>46219.647222222222</v>
      </c>
      <c r="Z2278" s="24">
        <v>1</v>
      </c>
      <c r="AA2278" s="24" t="s">
        <v>58</v>
      </c>
      <c r="AB2278" s="24" t="b">
        <v>0</v>
      </c>
      <c r="AC2278" s="61"/>
    </row>
    <row r="2279" spans="2:29" ht="13.7">
      <c r="B2279" s="24" t="s">
        <v>49</v>
      </c>
      <c r="C2279" s="24" t="s">
        <v>77</v>
      </c>
      <c r="D2279" s="24" t="s">
        <v>81</v>
      </c>
      <c r="E2279" s="24">
        <v>180</v>
      </c>
      <c r="F2279" s="26">
        <v>46204</v>
      </c>
      <c r="G2279" s="24" t="s">
        <v>52</v>
      </c>
      <c r="H2279" s="24" t="s">
        <v>53</v>
      </c>
      <c r="I2279" s="24" t="s">
        <v>79</v>
      </c>
      <c r="J2279" s="24" t="s">
        <v>126</v>
      </c>
      <c r="K2279" s="24">
        <v>1</v>
      </c>
      <c r="L2279" s="24" t="s">
        <v>80</v>
      </c>
      <c r="M2279" s="26">
        <v>46219</v>
      </c>
      <c r="N2279" s="27">
        <v>46219.5625</v>
      </c>
      <c r="O2279" s="27">
        <v>46219.6875</v>
      </c>
      <c r="P2279" s="24" t="s">
        <v>3835</v>
      </c>
      <c r="Q2279" s="24" t="s">
        <v>3836</v>
      </c>
      <c r="R2279" s="24" t="s">
        <v>3461</v>
      </c>
      <c r="T2279" s="24" t="s">
        <v>79</v>
      </c>
      <c r="U2279" s="24" t="s">
        <v>250</v>
      </c>
      <c r="V2279" s="27">
        <v>46219.597222222219</v>
      </c>
      <c r="W2279" s="27">
        <v>46219.60833333333</v>
      </c>
      <c r="Z2279" s="24">
        <v>1</v>
      </c>
      <c r="AA2279" s="24" t="s">
        <v>58</v>
      </c>
      <c r="AB2279" s="24" t="b">
        <v>0</v>
      </c>
      <c r="AC2279" s="61"/>
    </row>
    <row r="2280" spans="2:29" ht="13.7">
      <c r="B2280" s="24" t="s">
        <v>49</v>
      </c>
      <c r="C2280" s="24" t="s">
        <v>77</v>
      </c>
      <c r="D2280" s="24" t="s">
        <v>81</v>
      </c>
      <c r="E2280" s="24">
        <v>180</v>
      </c>
      <c r="F2280" s="26">
        <v>46204</v>
      </c>
      <c r="G2280" s="24" t="s">
        <v>52</v>
      </c>
      <c r="H2280" s="24" t="s">
        <v>53</v>
      </c>
      <c r="I2280" s="24" t="s">
        <v>79</v>
      </c>
      <c r="J2280" s="24" t="s">
        <v>126</v>
      </c>
      <c r="K2280" s="24">
        <v>1</v>
      </c>
      <c r="L2280" s="24" t="s">
        <v>80</v>
      </c>
      <c r="M2280" s="26">
        <v>46219</v>
      </c>
      <c r="N2280" s="27">
        <v>46219.5625</v>
      </c>
      <c r="O2280" s="27">
        <v>46219.6875</v>
      </c>
      <c r="P2280" s="24" t="s">
        <v>3837</v>
      </c>
      <c r="Q2280" s="24" t="s">
        <v>3838</v>
      </c>
      <c r="R2280" s="24" t="s">
        <v>3472</v>
      </c>
      <c r="T2280" s="24" t="s">
        <v>79</v>
      </c>
      <c r="U2280" s="24" t="s">
        <v>250</v>
      </c>
      <c r="V2280" s="27">
        <v>46219.563888888886</v>
      </c>
      <c r="W2280" s="27">
        <v>46219.575694444444</v>
      </c>
      <c r="Z2280" s="24">
        <v>1</v>
      </c>
      <c r="AA2280" s="24" t="s">
        <v>58</v>
      </c>
      <c r="AB2280" s="24" t="b">
        <v>0</v>
      </c>
      <c r="AC2280" s="61"/>
    </row>
    <row r="2281" spans="2:29" ht="13.7">
      <c r="B2281" s="24" t="s">
        <v>49</v>
      </c>
      <c r="C2281" s="24" t="s">
        <v>77</v>
      </c>
      <c r="D2281" s="24" t="s">
        <v>81</v>
      </c>
      <c r="E2281" s="24">
        <v>210</v>
      </c>
      <c r="F2281" s="26">
        <v>46174</v>
      </c>
      <c r="G2281" s="24" t="s">
        <v>52</v>
      </c>
      <c r="H2281" s="24" t="s">
        <v>53</v>
      </c>
      <c r="I2281" s="24" t="s">
        <v>79</v>
      </c>
      <c r="J2281" s="24" t="s">
        <v>125</v>
      </c>
      <c r="K2281" s="24">
        <v>1</v>
      </c>
      <c r="L2281" s="24" t="s">
        <v>80</v>
      </c>
      <c r="M2281" s="26">
        <v>46176</v>
      </c>
      <c r="N2281" s="27">
        <v>46176.5625</v>
      </c>
      <c r="O2281" s="27">
        <v>46176.708333333336</v>
      </c>
      <c r="V2281" s="27"/>
      <c r="W2281" s="27"/>
      <c r="X2281" s="24">
        <v>4</v>
      </c>
      <c r="Y2281" s="24">
        <v>0</v>
      </c>
      <c r="Z2281" s="24">
        <v>4</v>
      </c>
      <c r="AA2281" s="24" t="s">
        <v>56</v>
      </c>
      <c r="AB2281" s="24" t="b">
        <v>0</v>
      </c>
      <c r="AC2281" s="61">
        <v>0</v>
      </c>
    </row>
    <row r="2282" spans="2:29" ht="13.7">
      <c r="B2282" s="24" t="s">
        <v>49</v>
      </c>
      <c r="C2282" s="24" t="s">
        <v>77</v>
      </c>
      <c r="D2282" s="24" t="s">
        <v>81</v>
      </c>
      <c r="E2282" s="24">
        <v>210</v>
      </c>
      <c r="F2282" s="26">
        <v>46174</v>
      </c>
      <c r="G2282" s="24" t="s">
        <v>52</v>
      </c>
      <c r="H2282" s="24" t="s">
        <v>53</v>
      </c>
      <c r="I2282" s="24" t="s">
        <v>79</v>
      </c>
      <c r="J2282" s="24" t="s">
        <v>126</v>
      </c>
      <c r="K2282" s="24">
        <v>1</v>
      </c>
      <c r="L2282" s="24" t="s">
        <v>80</v>
      </c>
      <c r="M2282" s="26">
        <v>46176</v>
      </c>
      <c r="N2282" s="27">
        <v>46176.5625</v>
      </c>
      <c r="O2282" s="27">
        <v>46176.708333333336</v>
      </c>
      <c r="P2282" s="24" t="s">
        <v>3839</v>
      </c>
      <c r="Q2282" s="24" t="s">
        <v>3840</v>
      </c>
      <c r="R2282" s="24" t="s">
        <v>3472</v>
      </c>
      <c r="T2282" s="24" t="s">
        <v>79</v>
      </c>
      <c r="U2282" s="24" t="s">
        <v>394</v>
      </c>
      <c r="V2282" s="27">
        <v>46176.566666666666</v>
      </c>
      <c r="W2282" s="27">
        <v>46176.588888888888</v>
      </c>
      <c r="Z2282" s="24">
        <v>1</v>
      </c>
      <c r="AA2282" s="24" t="s">
        <v>56</v>
      </c>
      <c r="AB2282" s="24" t="b">
        <v>0</v>
      </c>
      <c r="AC2282" s="61"/>
    </row>
    <row r="2283" spans="2:29" ht="13.7">
      <c r="B2283" s="24" t="s">
        <v>49</v>
      </c>
      <c r="C2283" s="24" t="s">
        <v>77</v>
      </c>
      <c r="D2283" s="24" t="s">
        <v>81</v>
      </c>
      <c r="E2283" s="24">
        <v>210</v>
      </c>
      <c r="F2283" s="26">
        <v>46174</v>
      </c>
      <c r="G2283" s="24" t="s">
        <v>52</v>
      </c>
      <c r="H2283" s="24" t="s">
        <v>53</v>
      </c>
      <c r="I2283" s="24" t="s">
        <v>79</v>
      </c>
      <c r="J2283" s="24" t="s">
        <v>126</v>
      </c>
      <c r="K2283" s="24">
        <v>1</v>
      </c>
      <c r="L2283" s="24" t="s">
        <v>80</v>
      </c>
      <c r="M2283" s="26">
        <v>46176</v>
      </c>
      <c r="N2283" s="27">
        <v>46176.5625</v>
      </c>
      <c r="O2283" s="27">
        <v>46176.708333333336</v>
      </c>
      <c r="P2283" s="24" t="s">
        <v>3841</v>
      </c>
      <c r="Q2283" s="24" t="s">
        <v>3842</v>
      </c>
      <c r="R2283" s="24" t="s">
        <v>3472</v>
      </c>
      <c r="S2283" s="24" t="s">
        <v>160</v>
      </c>
      <c r="T2283" s="24" t="s">
        <v>79</v>
      </c>
      <c r="U2283" s="24" t="s">
        <v>394</v>
      </c>
      <c r="V2283" s="27">
        <v>46176.63958333333</v>
      </c>
      <c r="W2283" s="27">
        <v>46176.660416666666</v>
      </c>
      <c r="Z2283" s="24">
        <v>1</v>
      </c>
      <c r="AA2283" s="24" t="s">
        <v>56</v>
      </c>
      <c r="AB2283" s="24" t="b">
        <v>0</v>
      </c>
      <c r="AC2283" s="61"/>
    </row>
    <row r="2284" spans="2:29" ht="13.7">
      <c r="B2284" s="24" t="s">
        <v>49</v>
      </c>
      <c r="C2284" s="24" t="s">
        <v>77</v>
      </c>
      <c r="D2284" s="24" t="s">
        <v>81</v>
      </c>
      <c r="E2284" s="24">
        <v>210</v>
      </c>
      <c r="F2284" s="26">
        <v>46174</v>
      </c>
      <c r="G2284" s="24" t="s">
        <v>52</v>
      </c>
      <c r="H2284" s="24" t="s">
        <v>53</v>
      </c>
      <c r="I2284" s="24" t="s">
        <v>79</v>
      </c>
      <c r="J2284" s="24" t="s">
        <v>126</v>
      </c>
      <c r="K2284" s="24">
        <v>1</v>
      </c>
      <c r="L2284" s="24" t="s">
        <v>80</v>
      </c>
      <c r="M2284" s="26">
        <v>46176</v>
      </c>
      <c r="N2284" s="27">
        <v>46176.5625</v>
      </c>
      <c r="O2284" s="27">
        <v>46176.708333333336</v>
      </c>
      <c r="P2284" s="24" t="s">
        <v>3843</v>
      </c>
      <c r="Q2284" s="24" t="s">
        <v>3844</v>
      </c>
      <c r="R2284" s="24" t="s">
        <v>3472</v>
      </c>
      <c r="S2284" s="24" t="s">
        <v>152</v>
      </c>
      <c r="T2284" s="24" t="s">
        <v>79</v>
      </c>
      <c r="U2284" s="24" t="s">
        <v>394</v>
      </c>
      <c r="V2284" s="27">
        <v>46176.675000000003</v>
      </c>
      <c r="W2284" s="27">
        <v>46176.695138888892</v>
      </c>
      <c r="Z2284" s="24">
        <v>1</v>
      </c>
      <c r="AA2284" s="24" t="s">
        <v>56</v>
      </c>
      <c r="AB2284" s="24" t="b">
        <v>0</v>
      </c>
      <c r="AC2284" s="61"/>
    </row>
    <row r="2285" spans="2:29" ht="13.7">
      <c r="B2285" s="24" t="s">
        <v>49</v>
      </c>
      <c r="C2285" s="24" t="s">
        <v>77</v>
      </c>
      <c r="D2285" s="24" t="s">
        <v>81</v>
      </c>
      <c r="E2285" s="24">
        <v>210</v>
      </c>
      <c r="F2285" s="26">
        <v>46174</v>
      </c>
      <c r="G2285" s="24" t="s">
        <v>52</v>
      </c>
      <c r="H2285" s="24" t="s">
        <v>53</v>
      </c>
      <c r="I2285" s="24" t="s">
        <v>79</v>
      </c>
      <c r="J2285" s="24" t="s">
        <v>126</v>
      </c>
      <c r="K2285" s="24">
        <v>1</v>
      </c>
      <c r="L2285" s="24" t="s">
        <v>80</v>
      </c>
      <c r="M2285" s="26">
        <v>46176</v>
      </c>
      <c r="N2285" s="27">
        <v>46176.5625</v>
      </c>
      <c r="O2285" s="27">
        <v>46176.708333333336</v>
      </c>
      <c r="P2285" s="24" t="s">
        <v>3845</v>
      </c>
      <c r="Q2285" s="24" t="s">
        <v>3846</v>
      </c>
      <c r="R2285" s="24" t="s">
        <v>3472</v>
      </c>
      <c r="T2285" s="24" t="s">
        <v>79</v>
      </c>
      <c r="U2285" s="24" t="s">
        <v>394</v>
      </c>
      <c r="V2285" s="27">
        <v>46176.602777777778</v>
      </c>
      <c r="W2285" s="27">
        <v>46176.625694444447</v>
      </c>
      <c r="Z2285" s="24">
        <v>1</v>
      </c>
      <c r="AA2285" s="24" t="s">
        <v>56</v>
      </c>
      <c r="AB2285" s="24" t="b">
        <v>0</v>
      </c>
      <c r="AC2285" s="61"/>
    </row>
    <row r="2286" spans="2:29" ht="13.7">
      <c r="B2286" s="24" t="s">
        <v>49</v>
      </c>
      <c r="C2286" s="24" t="s">
        <v>77</v>
      </c>
      <c r="D2286" s="24" t="s">
        <v>81</v>
      </c>
      <c r="E2286" s="24">
        <v>210</v>
      </c>
      <c r="F2286" s="26">
        <v>46174</v>
      </c>
      <c r="G2286" s="24" t="s">
        <v>52</v>
      </c>
      <c r="H2286" s="24" t="s">
        <v>53</v>
      </c>
      <c r="I2286" s="24" t="s">
        <v>79</v>
      </c>
      <c r="J2286" s="24" t="s">
        <v>125</v>
      </c>
      <c r="K2286" s="24">
        <v>1</v>
      </c>
      <c r="L2286" s="24" t="s">
        <v>80</v>
      </c>
      <c r="M2286" s="26">
        <v>46193</v>
      </c>
      <c r="N2286" s="27">
        <v>46193.354166666664</v>
      </c>
      <c r="O2286" s="27">
        <v>46193.5</v>
      </c>
      <c r="V2286" s="27"/>
      <c r="W2286" s="27"/>
      <c r="X2286" s="24">
        <v>4</v>
      </c>
      <c r="Y2286" s="24">
        <v>0</v>
      </c>
      <c r="Z2286" s="24">
        <v>4</v>
      </c>
      <c r="AA2286" s="24" t="s">
        <v>56</v>
      </c>
      <c r="AB2286" s="24" t="b">
        <v>0</v>
      </c>
      <c r="AC2286" s="61">
        <v>0</v>
      </c>
    </row>
    <row r="2287" spans="2:29" ht="13.7">
      <c r="B2287" s="24" t="s">
        <v>49</v>
      </c>
      <c r="C2287" s="24" t="s">
        <v>77</v>
      </c>
      <c r="D2287" s="24" t="s">
        <v>81</v>
      </c>
      <c r="E2287" s="24">
        <v>210</v>
      </c>
      <c r="F2287" s="26">
        <v>46174</v>
      </c>
      <c r="G2287" s="24" t="s">
        <v>52</v>
      </c>
      <c r="H2287" s="24" t="s">
        <v>53</v>
      </c>
      <c r="I2287" s="24" t="s">
        <v>79</v>
      </c>
      <c r="J2287" s="24" t="s">
        <v>126</v>
      </c>
      <c r="K2287" s="24">
        <v>1</v>
      </c>
      <c r="L2287" s="24" t="s">
        <v>80</v>
      </c>
      <c r="M2287" s="26">
        <v>46193</v>
      </c>
      <c r="N2287" s="27">
        <v>46193.354166666664</v>
      </c>
      <c r="O2287" s="27">
        <v>46193.5</v>
      </c>
      <c r="P2287" s="24" t="s">
        <v>3847</v>
      </c>
      <c r="Q2287" s="24" t="s">
        <v>3848</v>
      </c>
      <c r="R2287" s="24" t="s">
        <v>3454</v>
      </c>
      <c r="T2287" s="24" t="s">
        <v>79</v>
      </c>
      <c r="U2287" s="24" t="s">
        <v>411</v>
      </c>
      <c r="V2287" s="27">
        <v>46193.361111111109</v>
      </c>
      <c r="W2287" s="27">
        <v>46193.381944444445</v>
      </c>
      <c r="Z2287" s="24">
        <v>1</v>
      </c>
      <c r="AA2287" s="24" t="s">
        <v>56</v>
      </c>
      <c r="AB2287" s="24" t="b">
        <v>0</v>
      </c>
      <c r="AC2287" s="61"/>
    </row>
    <row r="2288" spans="2:29" ht="13.7">
      <c r="B2288" s="24" t="s">
        <v>49</v>
      </c>
      <c r="C2288" s="24" t="s">
        <v>77</v>
      </c>
      <c r="D2288" s="24" t="s">
        <v>81</v>
      </c>
      <c r="E2288" s="24">
        <v>210</v>
      </c>
      <c r="F2288" s="26">
        <v>46174</v>
      </c>
      <c r="G2288" s="24" t="s">
        <v>52</v>
      </c>
      <c r="H2288" s="24" t="s">
        <v>53</v>
      </c>
      <c r="I2288" s="24" t="s">
        <v>79</v>
      </c>
      <c r="J2288" s="24" t="s">
        <v>126</v>
      </c>
      <c r="K2288" s="24">
        <v>1</v>
      </c>
      <c r="L2288" s="24" t="s">
        <v>80</v>
      </c>
      <c r="M2288" s="26">
        <v>46193</v>
      </c>
      <c r="N2288" s="27">
        <v>46193.354166666664</v>
      </c>
      <c r="O2288" s="27">
        <v>46193.5</v>
      </c>
      <c r="P2288" s="24" t="s">
        <v>3849</v>
      </c>
      <c r="Q2288" s="24" t="s">
        <v>3850</v>
      </c>
      <c r="R2288" s="24" t="s">
        <v>3454</v>
      </c>
      <c r="T2288" s="24" t="s">
        <v>79</v>
      </c>
      <c r="U2288" s="24" t="s">
        <v>411</v>
      </c>
      <c r="V2288" s="27">
        <v>46193.432638888888</v>
      </c>
      <c r="W2288" s="27">
        <v>46193.45208333333</v>
      </c>
      <c r="Z2288" s="24">
        <v>1</v>
      </c>
      <c r="AA2288" s="24" t="s">
        <v>56</v>
      </c>
      <c r="AB2288" s="24" t="b">
        <v>0</v>
      </c>
      <c r="AC2288" s="61"/>
    </row>
    <row r="2289" spans="2:29" ht="13.7">
      <c r="B2289" s="24" t="s">
        <v>49</v>
      </c>
      <c r="C2289" s="24" t="s">
        <v>77</v>
      </c>
      <c r="D2289" s="24" t="s">
        <v>81</v>
      </c>
      <c r="E2289" s="24">
        <v>210</v>
      </c>
      <c r="F2289" s="26">
        <v>46174</v>
      </c>
      <c r="G2289" s="24" t="s">
        <v>52</v>
      </c>
      <c r="H2289" s="24" t="s">
        <v>53</v>
      </c>
      <c r="I2289" s="24" t="s">
        <v>79</v>
      </c>
      <c r="J2289" s="24" t="s">
        <v>126</v>
      </c>
      <c r="K2289" s="24">
        <v>1</v>
      </c>
      <c r="L2289" s="24" t="s">
        <v>80</v>
      </c>
      <c r="M2289" s="26">
        <v>46193</v>
      </c>
      <c r="N2289" s="27">
        <v>46193.354166666664</v>
      </c>
      <c r="O2289" s="27">
        <v>46193.5</v>
      </c>
      <c r="P2289" s="24" t="s">
        <v>3851</v>
      </c>
      <c r="Q2289" s="24" t="s">
        <v>3852</v>
      </c>
      <c r="R2289" s="24" t="s">
        <v>3454</v>
      </c>
      <c r="T2289" s="24" t="s">
        <v>79</v>
      </c>
      <c r="U2289" s="24" t="s">
        <v>411</v>
      </c>
      <c r="V2289" s="27">
        <v>46193.392361111109</v>
      </c>
      <c r="W2289" s="27">
        <v>46193.410416666666</v>
      </c>
      <c r="Z2289" s="24">
        <v>1</v>
      </c>
      <c r="AA2289" s="24" t="s">
        <v>56</v>
      </c>
      <c r="AB2289" s="24" t="b">
        <v>0</v>
      </c>
      <c r="AC2289" s="61"/>
    </row>
    <row r="2290" spans="2:29" ht="13.7">
      <c r="B2290" s="24" t="s">
        <v>49</v>
      </c>
      <c r="C2290" s="24" t="s">
        <v>77</v>
      </c>
      <c r="D2290" s="24" t="s">
        <v>81</v>
      </c>
      <c r="E2290" s="24">
        <v>210</v>
      </c>
      <c r="F2290" s="26">
        <v>46174</v>
      </c>
      <c r="G2290" s="24" t="s">
        <v>52</v>
      </c>
      <c r="H2290" s="24" t="s">
        <v>53</v>
      </c>
      <c r="I2290" s="24" t="s">
        <v>79</v>
      </c>
      <c r="J2290" s="24" t="s">
        <v>126</v>
      </c>
      <c r="K2290" s="24">
        <v>1</v>
      </c>
      <c r="L2290" s="24" t="s">
        <v>80</v>
      </c>
      <c r="M2290" s="26">
        <v>46193</v>
      </c>
      <c r="N2290" s="27">
        <v>46193.354166666664</v>
      </c>
      <c r="O2290" s="27">
        <v>46193.5</v>
      </c>
      <c r="P2290" s="24" t="s">
        <v>3853</v>
      </c>
      <c r="Q2290" s="24" t="s">
        <v>3854</v>
      </c>
      <c r="R2290" s="24" t="s">
        <v>3472</v>
      </c>
      <c r="T2290" s="24" t="s">
        <v>79</v>
      </c>
      <c r="U2290" s="24" t="s">
        <v>411</v>
      </c>
      <c r="V2290" s="27">
        <v>46193.465277777781</v>
      </c>
      <c r="W2290" s="27">
        <v>46193.488194444442</v>
      </c>
      <c r="Z2290" s="24">
        <v>1</v>
      </c>
      <c r="AA2290" s="24" t="s">
        <v>56</v>
      </c>
      <c r="AB2290" s="24" t="b">
        <v>0</v>
      </c>
      <c r="AC2290" s="61"/>
    </row>
    <row r="2291" spans="2:29" ht="13.7">
      <c r="B2291" s="24" t="s">
        <v>49</v>
      </c>
      <c r="C2291" s="24" t="s">
        <v>77</v>
      </c>
      <c r="D2291" s="24" t="s">
        <v>81</v>
      </c>
      <c r="E2291" s="24">
        <v>210</v>
      </c>
      <c r="F2291" s="26">
        <v>46174</v>
      </c>
      <c r="G2291" s="24" t="s">
        <v>52</v>
      </c>
      <c r="H2291" s="24" t="s">
        <v>53</v>
      </c>
      <c r="I2291" s="24" t="s">
        <v>79</v>
      </c>
      <c r="J2291" s="24" t="s">
        <v>125</v>
      </c>
      <c r="K2291" s="24">
        <v>1</v>
      </c>
      <c r="L2291" s="24" t="s">
        <v>80</v>
      </c>
      <c r="M2291" s="26">
        <v>46195</v>
      </c>
      <c r="N2291" s="27">
        <v>46195.5625</v>
      </c>
      <c r="O2291" s="27">
        <v>46195.708333333336</v>
      </c>
      <c r="V2291" s="27"/>
      <c r="W2291" s="27"/>
      <c r="X2291" s="24">
        <v>4</v>
      </c>
      <c r="Y2291" s="24">
        <v>0</v>
      </c>
      <c r="Z2291" s="24">
        <v>4</v>
      </c>
      <c r="AA2291" s="24" t="s">
        <v>56</v>
      </c>
      <c r="AB2291" s="24" t="b">
        <v>0</v>
      </c>
      <c r="AC2291" s="61">
        <v>0</v>
      </c>
    </row>
    <row r="2292" spans="2:29" ht="13.7">
      <c r="B2292" s="24" t="s">
        <v>49</v>
      </c>
      <c r="C2292" s="24" t="s">
        <v>77</v>
      </c>
      <c r="D2292" s="24" t="s">
        <v>81</v>
      </c>
      <c r="E2292" s="24">
        <v>210</v>
      </c>
      <c r="F2292" s="26">
        <v>46174</v>
      </c>
      <c r="G2292" s="24" t="s">
        <v>52</v>
      </c>
      <c r="H2292" s="24" t="s">
        <v>53</v>
      </c>
      <c r="I2292" s="24" t="s">
        <v>79</v>
      </c>
      <c r="J2292" s="24" t="s">
        <v>126</v>
      </c>
      <c r="K2292" s="24">
        <v>1</v>
      </c>
      <c r="L2292" s="24" t="s">
        <v>80</v>
      </c>
      <c r="M2292" s="26">
        <v>46195</v>
      </c>
      <c r="N2292" s="27">
        <v>46195.5625</v>
      </c>
      <c r="O2292" s="27">
        <v>46195.708333333336</v>
      </c>
      <c r="P2292" s="24" t="s">
        <v>3855</v>
      </c>
      <c r="Q2292" s="24" t="s">
        <v>3856</v>
      </c>
      <c r="R2292" s="24" t="s">
        <v>3472</v>
      </c>
      <c r="T2292" s="24" t="s">
        <v>79</v>
      </c>
      <c r="U2292" s="24" t="s">
        <v>420</v>
      </c>
      <c r="V2292" s="27">
        <v>46195.636805555558</v>
      </c>
      <c r="W2292" s="27">
        <v>46195.647222222222</v>
      </c>
      <c r="Z2292" s="24">
        <v>1</v>
      </c>
      <c r="AA2292" s="24" t="s">
        <v>56</v>
      </c>
      <c r="AB2292" s="24" t="b">
        <v>0</v>
      </c>
      <c r="AC2292" s="61"/>
    </row>
    <row r="2293" spans="2:29" ht="13.7">
      <c r="B2293" s="24" t="s">
        <v>49</v>
      </c>
      <c r="C2293" s="24" t="s">
        <v>77</v>
      </c>
      <c r="D2293" s="24" t="s">
        <v>81</v>
      </c>
      <c r="E2293" s="24">
        <v>210</v>
      </c>
      <c r="F2293" s="26">
        <v>46174</v>
      </c>
      <c r="G2293" s="24" t="s">
        <v>52</v>
      </c>
      <c r="H2293" s="24" t="s">
        <v>53</v>
      </c>
      <c r="I2293" s="24" t="s">
        <v>79</v>
      </c>
      <c r="J2293" s="24" t="s">
        <v>126</v>
      </c>
      <c r="K2293" s="24">
        <v>1</v>
      </c>
      <c r="L2293" s="24" t="s">
        <v>80</v>
      </c>
      <c r="M2293" s="26">
        <v>46195</v>
      </c>
      <c r="N2293" s="27">
        <v>46195.5625</v>
      </c>
      <c r="O2293" s="27">
        <v>46195.708333333336</v>
      </c>
      <c r="P2293" s="24" t="s">
        <v>3857</v>
      </c>
      <c r="Q2293" s="24" t="s">
        <v>3858</v>
      </c>
      <c r="R2293" s="24" t="s">
        <v>3461</v>
      </c>
      <c r="T2293" s="24" t="s">
        <v>79</v>
      </c>
      <c r="U2293" s="24" t="s">
        <v>420</v>
      </c>
      <c r="V2293" s="27">
        <v>46195.604861111111</v>
      </c>
      <c r="W2293" s="27">
        <v>46195.625694444447</v>
      </c>
      <c r="Z2293" s="24">
        <v>1</v>
      </c>
      <c r="AA2293" s="24" t="s">
        <v>56</v>
      </c>
      <c r="AB2293" s="24" t="b">
        <v>0</v>
      </c>
      <c r="AC2293" s="61"/>
    </row>
    <row r="2294" spans="2:29" ht="13.7">
      <c r="B2294" s="24" t="s">
        <v>49</v>
      </c>
      <c r="C2294" s="24" t="s">
        <v>77</v>
      </c>
      <c r="D2294" s="24" t="s">
        <v>81</v>
      </c>
      <c r="E2294" s="24">
        <v>210</v>
      </c>
      <c r="F2294" s="26">
        <v>46174</v>
      </c>
      <c r="G2294" s="24" t="s">
        <v>52</v>
      </c>
      <c r="H2294" s="24" t="s">
        <v>53</v>
      </c>
      <c r="I2294" s="24" t="s">
        <v>79</v>
      </c>
      <c r="J2294" s="24" t="s">
        <v>126</v>
      </c>
      <c r="K2294" s="24">
        <v>1</v>
      </c>
      <c r="L2294" s="24" t="s">
        <v>80</v>
      </c>
      <c r="M2294" s="26">
        <v>46195</v>
      </c>
      <c r="N2294" s="27">
        <v>46195.5625</v>
      </c>
      <c r="O2294" s="27">
        <v>46195.708333333336</v>
      </c>
      <c r="P2294" s="24" t="s">
        <v>3859</v>
      </c>
      <c r="Q2294" s="24" t="s">
        <v>3860</v>
      </c>
      <c r="R2294" s="24" t="s">
        <v>3472</v>
      </c>
      <c r="T2294" s="24" t="s">
        <v>79</v>
      </c>
      <c r="U2294" s="24" t="s">
        <v>420</v>
      </c>
      <c r="V2294" s="27">
        <v>46195.677777777775</v>
      </c>
      <c r="W2294" s="27">
        <v>46195.699305555558</v>
      </c>
      <c r="Z2294" s="24">
        <v>1</v>
      </c>
      <c r="AA2294" s="24" t="s">
        <v>56</v>
      </c>
      <c r="AB2294" s="24" t="b">
        <v>0</v>
      </c>
      <c r="AC2294" s="61"/>
    </row>
    <row r="2295" spans="2:29" ht="13.7">
      <c r="B2295" s="24" t="s">
        <v>49</v>
      </c>
      <c r="C2295" s="24" t="s">
        <v>77</v>
      </c>
      <c r="D2295" s="24" t="s">
        <v>81</v>
      </c>
      <c r="E2295" s="24">
        <v>210</v>
      </c>
      <c r="F2295" s="26">
        <v>46174</v>
      </c>
      <c r="G2295" s="24" t="s">
        <v>52</v>
      </c>
      <c r="H2295" s="24" t="s">
        <v>53</v>
      </c>
      <c r="I2295" s="24" t="s">
        <v>79</v>
      </c>
      <c r="J2295" s="24" t="s">
        <v>126</v>
      </c>
      <c r="K2295" s="24">
        <v>1</v>
      </c>
      <c r="L2295" s="24" t="s">
        <v>80</v>
      </c>
      <c r="M2295" s="26">
        <v>46195</v>
      </c>
      <c r="N2295" s="27">
        <v>46195.5625</v>
      </c>
      <c r="O2295" s="27">
        <v>46195.708333333336</v>
      </c>
      <c r="P2295" s="24" t="s">
        <v>3861</v>
      </c>
      <c r="Q2295" s="24" t="s">
        <v>3862</v>
      </c>
      <c r="R2295" s="24" t="s">
        <v>3461</v>
      </c>
      <c r="T2295" s="24" t="s">
        <v>79</v>
      </c>
      <c r="U2295" s="24" t="s">
        <v>420</v>
      </c>
      <c r="V2295" s="27">
        <v>46195.569444444445</v>
      </c>
      <c r="W2295" s="27">
        <v>46195.589583333334</v>
      </c>
      <c r="Z2295" s="24">
        <v>1</v>
      </c>
      <c r="AA2295" s="24" t="s">
        <v>56</v>
      </c>
      <c r="AB2295" s="24" t="b">
        <v>0</v>
      </c>
      <c r="AC2295" s="61"/>
    </row>
    <row r="2296" spans="2:29" ht="13.7">
      <c r="B2296" s="24" t="s">
        <v>49</v>
      </c>
      <c r="C2296" s="24" t="s">
        <v>77</v>
      </c>
      <c r="D2296" s="24" t="s">
        <v>81</v>
      </c>
      <c r="E2296" s="24">
        <v>210</v>
      </c>
      <c r="F2296" s="26">
        <v>46174</v>
      </c>
      <c r="G2296" s="24" t="s">
        <v>52</v>
      </c>
      <c r="H2296" s="24" t="s">
        <v>53</v>
      </c>
      <c r="I2296" s="24" t="s">
        <v>79</v>
      </c>
      <c r="J2296" s="24" t="s">
        <v>125</v>
      </c>
      <c r="K2296" s="24">
        <v>1</v>
      </c>
      <c r="L2296" s="24" t="s">
        <v>80</v>
      </c>
      <c r="M2296" s="26">
        <v>46197</v>
      </c>
      <c r="N2296" s="27">
        <v>46197.375</v>
      </c>
      <c r="O2296" s="27">
        <v>46197.520833333336</v>
      </c>
      <c r="V2296" s="27"/>
      <c r="W2296" s="27"/>
      <c r="X2296" s="24">
        <v>4</v>
      </c>
      <c r="Y2296" s="24">
        <v>0</v>
      </c>
      <c r="Z2296" s="24">
        <v>4</v>
      </c>
      <c r="AA2296" s="24" t="s">
        <v>56</v>
      </c>
      <c r="AB2296" s="24" t="b">
        <v>0</v>
      </c>
      <c r="AC2296" s="61">
        <v>0</v>
      </c>
    </row>
    <row r="2297" spans="2:29" ht="13.7">
      <c r="B2297" s="24" t="s">
        <v>49</v>
      </c>
      <c r="C2297" s="24" t="s">
        <v>77</v>
      </c>
      <c r="D2297" s="24" t="s">
        <v>81</v>
      </c>
      <c r="E2297" s="24">
        <v>210</v>
      </c>
      <c r="F2297" s="26">
        <v>46174</v>
      </c>
      <c r="G2297" s="24" t="s">
        <v>52</v>
      </c>
      <c r="H2297" s="24" t="s">
        <v>53</v>
      </c>
      <c r="I2297" s="24" t="s">
        <v>79</v>
      </c>
      <c r="J2297" s="24" t="s">
        <v>126</v>
      </c>
      <c r="K2297" s="24">
        <v>1</v>
      </c>
      <c r="L2297" s="24" t="s">
        <v>80</v>
      </c>
      <c r="M2297" s="26">
        <v>46197</v>
      </c>
      <c r="N2297" s="27">
        <v>46197.375</v>
      </c>
      <c r="O2297" s="27">
        <v>46197.520833333336</v>
      </c>
      <c r="P2297" s="24" t="s">
        <v>3863</v>
      </c>
      <c r="Q2297" s="24" t="s">
        <v>3864</v>
      </c>
      <c r="R2297" s="24" t="s">
        <v>3461</v>
      </c>
      <c r="S2297" s="24" t="s">
        <v>198</v>
      </c>
      <c r="T2297" s="24" t="s">
        <v>79</v>
      </c>
      <c r="U2297" s="24" t="s">
        <v>341</v>
      </c>
      <c r="V2297" s="27">
        <v>46197.376388888886</v>
      </c>
      <c r="W2297" s="27">
        <v>46197.390277777777</v>
      </c>
      <c r="Z2297" s="24">
        <v>1</v>
      </c>
      <c r="AA2297" s="24" t="s">
        <v>56</v>
      </c>
      <c r="AB2297" s="24" t="b">
        <v>0</v>
      </c>
      <c r="AC2297" s="61"/>
    </row>
    <row r="2298" spans="2:29" ht="13.7">
      <c r="B2298" s="24" t="s">
        <v>49</v>
      </c>
      <c r="C2298" s="24" t="s">
        <v>77</v>
      </c>
      <c r="D2298" s="24" t="s">
        <v>81</v>
      </c>
      <c r="E2298" s="24">
        <v>210</v>
      </c>
      <c r="F2298" s="26">
        <v>46174</v>
      </c>
      <c r="G2298" s="24" t="s">
        <v>52</v>
      </c>
      <c r="H2298" s="24" t="s">
        <v>53</v>
      </c>
      <c r="I2298" s="24" t="s">
        <v>79</v>
      </c>
      <c r="J2298" s="24" t="s">
        <v>126</v>
      </c>
      <c r="K2298" s="24">
        <v>1</v>
      </c>
      <c r="L2298" s="24" t="s">
        <v>80</v>
      </c>
      <c r="M2298" s="26">
        <v>46197</v>
      </c>
      <c r="N2298" s="27">
        <v>46197.375</v>
      </c>
      <c r="O2298" s="27">
        <v>46197.520833333336</v>
      </c>
      <c r="P2298" s="24" t="s">
        <v>3865</v>
      </c>
      <c r="Q2298" s="24" t="s">
        <v>3866</v>
      </c>
      <c r="R2298" s="24" t="s">
        <v>3461</v>
      </c>
      <c r="T2298" s="24" t="s">
        <v>79</v>
      </c>
      <c r="U2298" s="24" t="s">
        <v>341</v>
      </c>
      <c r="V2298" s="27">
        <v>46197.414583333331</v>
      </c>
      <c r="W2298" s="27">
        <v>46197.431250000001</v>
      </c>
      <c r="Z2298" s="24">
        <v>1</v>
      </c>
      <c r="AA2298" s="24" t="s">
        <v>56</v>
      </c>
      <c r="AB2298" s="24" t="b">
        <v>0</v>
      </c>
      <c r="AC2298" s="61"/>
    </row>
    <row r="2299" spans="2:29" ht="13.7">
      <c r="B2299" s="24" t="s">
        <v>49</v>
      </c>
      <c r="C2299" s="24" t="s">
        <v>77</v>
      </c>
      <c r="D2299" s="24" t="s">
        <v>81</v>
      </c>
      <c r="E2299" s="24">
        <v>210</v>
      </c>
      <c r="F2299" s="26">
        <v>46174</v>
      </c>
      <c r="G2299" s="24" t="s">
        <v>52</v>
      </c>
      <c r="H2299" s="24" t="s">
        <v>53</v>
      </c>
      <c r="I2299" s="24" t="s">
        <v>79</v>
      </c>
      <c r="J2299" s="24" t="s">
        <v>126</v>
      </c>
      <c r="K2299" s="24">
        <v>1</v>
      </c>
      <c r="L2299" s="24" t="s">
        <v>80</v>
      </c>
      <c r="M2299" s="26">
        <v>46197</v>
      </c>
      <c r="N2299" s="27">
        <v>46197.375</v>
      </c>
      <c r="O2299" s="27">
        <v>46197.520833333336</v>
      </c>
      <c r="P2299" s="24" t="s">
        <v>3867</v>
      </c>
      <c r="Q2299" s="24" t="s">
        <v>3868</v>
      </c>
      <c r="R2299" s="24" t="s">
        <v>3454</v>
      </c>
      <c r="T2299" s="24" t="s">
        <v>79</v>
      </c>
      <c r="U2299" s="24" t="s">
        <v>341</v>
      </c>
      <c r="V2299" s="27">
        <v>46197.452777777777</v>
      </c>
      <c r="W2299" s="27">
        <v>46197.473611111112</v>
      </c>
      <c r="Z2299" s="24">
        <v>1</v>
      </c>
      <c r="AA2299" s="24" t="s">
        <v>56</v>
      </c>
      <c r="AB2299" s="24" t="b">
        <v>0</v>
      </c>
      <c r="AC2299" s="61"/>
    </row>
    <row r="2300" spans="2:29" ht="13.7">
      <c r="B2300" s="24" t="s">
        <v>49</v>
      </c>
      <c r="C2300" s="24" t="s">
        <v>77</v>
      </c>
      <c r="D2300" s="24" t="s">
        <v>81</v>
      </c>
      <c r="E2300" s="24">
        <v>210</v>
      </c>
      <c r="F2300" s="26">
        <v>46174</v>
      </c>
      <c r="G2300" s="24" t="s">
        <v>52</v>
      </c>
      <c r="H2300" s="24" t="s">
        <v>53</v>
      </c>
      <c r="I2300" s="24" t="s">
        <v>79</v>
      </c>
      <c r="J2300" s="24" t="s">
        <v>126</v>
      </c>
      <c r="K2300" s="24">
        <v>1</v>
      </c>
      <c r="L2300" s="24" t="s">
        <v>80</v>
      </c>
      <c r="M2300" s="26">
        <v>46197</v>
      </c>
      <c r="N2300" s="27">
        <v>46197.375</v>
      </c>
      <c r="O2300" s="27">
        <v>46197.520833333336</v>
      </c>
      <c r="P2300" s="24" t="s">
        <v>3869</v>
      </c>
      <c r="Q2300" s="24" t="s">
        <v>3870</v>
      </c>
      <c r="R2300" s="24" t="s">
        <v>3472</v>
      </c>
      <c r="T2300" s="24" t="s">
        <v>79</v>
      </c>
      <c r="U2300" s="24" t="s">
        <v>341</v>
      </c>
      <c r="V2300" s="27">
        <v>46197.484722222223</v>
      </c>
      <c r="W2300" s="27">
        <v>46197.50277777778</v>
      </c>
      <c r="Z2300" s="24">
        <v>1</v>
      </c>
      <c r="AA2300" s="24" t="s">
        <v>56</v>
      </c>
      <c r="AB2300" s="24" t="b">
        <v>0</v>
      </c>
      <c r="AC2300" s="61"/>
    </row>
    <row r="2301" spans="2:29" ht="13.7">
      <c r="B2301" s="24" t="s">
        <v>49</v>
      </c>
      <c r="C2301" s="24" t="s">
        <v>77</v>
      </c>
      <c r="D2301" s="24" t="s">
        <v>81</v>
      </c>
      <c r="E2301" s="24">
        <v>210</v>
      </c>
      <c r="F2301" s="26">
        <v>46204</v>
      </c>
      <c r="G2301" s="24" t="s">
        <v>52</v>
      </c>
      <c r="H2301" s="24" t="s">
        <v>53</v>
      </c>
      <c r="I2301" s="24" t="s">
        <v>79</v>
      </c>
      <c r="J2301" s="24" t="s">
        <v>125</v>
      </c>
      <c r="K2301" s="24">
        <v>1</v>
      </c>
      <c r="L2301" s="24" t="s">
        <v>80</v>
      </c>
      <c r="M2301" s="26">
        <v>46205</v>
      </c>
      <c r="N2301" s="27">
        <v>46205.333333333336</v>
      </c>
      <c r="O2301" s="27">
        <v>46205.479166666664</v>
      </c>
      <c r="V2301" s="27"/>
      <c r="W2301" s="27"/>
      <c r="X2301" s="24">
        <v>4</v>
      </c>
      <c r="Y2301" s="24">
        <v>0</v>
      </c>
      <c r="Z2301" s="24">
        <v>4</v>
      </c>
      <c r="AA2301" s="24" t="s">
        <v>58</v>
      </c>
      <c r="AB2301" s="24" t="b">
        <v>0</v>
      </c>
      <c r="AC2301" s="61">
        <v>0</v>
      </c>
    </row>
    <row r="2302" spans="2:29" ht="13.7">
      <c r="B2302" s="24" t="s">
        <v>49</v>
      </c>
      <c r="C2302" s="24" t="s">
        <v>77</v>
      </c>
      <c r="D2302" s="24" t="s">
        <v>81</v>
      </c>
      <c r="E2302" s="24">
        <v>210</v>
      </c>
      <c r="F2302" s="26">
        <v>46204</v>
      </c>
      <c r="G2302" s="24" t="s">
        <v>52</v>
      </c>
      <c r="H2302" s="24" t="s">
        <v>53</v>
      </c>
      <c r="I2302" s="24" t="s">
        <v>79</v>
      </c>
      <c r="J2302" s="24" t="s">
        <v>126</v>
      </c>
      <c r="K2302" s="24">
        <v>1</v>
      </c>
      <c r="L2302" s="24" t="s">
        <v>80</v>
      </c>
      <c r="M2302" s="26">
        <v>46205</v>
      </c>
      <c r="N2302" s="27">
        <v>46205.333333333336</v>
      </c>
      <c r="O2302" s="27">
        <v>46205.479166666664</v>
      </c>
      <c r="P2302" s="24" t="s">
        <v>3871</v>
      </c>
      <c r="Q2302" s="24" t="s">
        <v>3872</v>
      </c>
      <c r="R2302" s="24" t="s">
        <v>3472</v>
      </c>
      <c r="S2302" s="24" t="s">
        <v>152</v>
      </c>
      <c r="T2302" s="24" t="s">
        <v>79</v>
      </c>
      <c r="U2302" s="24" t="s">
        <v>497</v>
      </c>
      <c r="V2302" s="27">
        <v>46205.410416666666</v>
      </c>
      <c r="W2302" s="27">
        <v>46205.426388888889</v>
      </c>
      <c r="Z2302" s="24">
        <v>1</v>
      </c>
      <c r="AA2302" s="24" t="s">
        <v>58</v>
      </c>
      <c r="AB2302" s="24" t="b">
        <v>0</v>
      </c>
      <c r="AC2302" s="61"/>
    </row>
    <row r="2303" spans="2:29" ht="13.7">
      <c r="B2303" s="24" t="s">
        <v>49</v>
      </c>
      <c r="C2303" s="24" t="s">
        <v>77</v>
      </c>
      <c r="D2303" s="24" t="s">
        <v>81</v>
      </c>
      <c r="E2303" s="24">
        <v>210</v>
      </c>
      <c r="F2303" s="26">
        <v>46204</v>
      </c>
      <c r="G2303" s="24" t="s">
        <v>52</v>
      </c>
      <c r="H2303" s="24" t="s">
        <v>53</v>
      </c>
      <c r="I2303" s="24" t="s">
        <v>79</v>
      </c>
      <c r="J2303" s="24" t="s">
        <v>126</v>
      </c>
      <c r="K2303" s="24">
        <v>1</v>
      </c>
      <c r="L2303" s="24" t="s">
        <v>80</v>
      </c>
      <c r="M2303" s="26">
        <v>46205</v>
      </c>
      <c r="N2303" s="27">
        <v>46205.333333333336</v>
      </c>
      <c r="O2303" s="27">
        <v>46205.479166666664</v>
      </c>
      <c r="P2303" s="24" t="s">
        <v>3873</v>
      </c>
      <c r="Q2303" s="24" t="s">
        <v>3874</v>
      </c>
      <c r="R2303" s="24" t="s">
        <v>3461</v>
      </c>
      <c r="T2303" s="24" t="s">
        <v>79</v>
      </c>
      <c r="U2303" s="24" t="s">
        <v>497</v>
      </c>
      <c r="V2303" s="27">
        <v>46205.445138888892</v>
      </c>
      <c r="W2303" s="27">
        <v>46205.464583333334</v>
      </c>
      <c r="Z2303" s="24">
        <v>1</v>
      </c>
      <c r="AA2303" s="24" t="s">
        <v>58</v>
      </c>
      <c r="AB2303" s="24" t="b">
        <v>0</v>
      </c>
      <c r="AC2303" s="61"/>
    </row>
    <row r="2304" spans="2:29" ht="13.7">
      <c r="B2304" s="24" t="s">
        <v>49</v>
      </c>
      <c r="C2304" s="24" t="s">
        <v>77</v>
      </c>
      <c r="D2304" s="24" t="s">
        <v>81</v>
      </c>
      <c r="E2304" s="24">
        <v>210</v>
      </c>
      <c r="F2304" s="26">
        <v>46204</v>
      </c>
      <c r="G2304" s="24" t="s">
        <v>52</v>
      </c>
      <c r="H2304" s="24" t="s">
        <v>53</v>
      </c>
      <c r="I2304" s="24" t="s">
        <v>79</v>
      </c>
      <c r="J2304" s="24" t="s">
        <v>126</v>
      </c>
      <c r="K2304" s="24">
        <v>1</v>
      </c>
      <c r="L2304" s="24" t="s">
        <v>80</v>
      </c>
      <c r="M2304" s="26">
        <v>46205</v>
      </c>
      <c r="N2304" s="27">
        <v>46205.333333333336</v>
      </c>
      <c r="O2304" s="27">
        <v>46205.479166666664</v>
      </c>
      <c r="P2304" s="24" t="s">
        <v>3875</v>
      </c>
      <c r="Q2304" s="24" t="s">
        <v>3876</v>
      </c>
      <c r="R2304" s="24" t="s">
        <v>3461</v>
      </c>
      <c r="T2304" s="24" t="s">
        <v>79</v>
      </c>
      <c r="U2304" s="24" t="s">
        <v>497</v>
      </c>
      <c r="V2304" s="27">
        <v>46205.338888888888</v>
      </c>
      <c r="W2304" s="27">
        <v>46205.353472222225</v>
      </c>
      <c r="Z2304" s="24">
        <v>1</v>
      </c>
      <c r="AA2304" s="24" t="s">
        <v>58</v>
      </c>
      <c r="AB2304" s="24" t="b">
        <v>0</v>
      </c>
      <c r="AC2304" s="61"/>
    </row>
    <row r="2305" spans="2:29" ht="13.7">
      <c r="B2305" s="24" t="s">
        <v>49</v>
      </c>
      <c r="C2305" s="24" t="s">
        <v>77</v>
      </c>
      <c r="D2305" s="24" t="s">
        <v>81</v>
      </c>
      <c r="E2305" s="24">
        <v>210</v>
      </c>
      <c r="F2305" s="26">
        <v>46204</v>
      </c>
      <c r="G2305" s="24" t="s">
        <v>52</v>
      </c>
      <c r="H2305" s="24" t="s">
        <v>53</v>
      </c>
      <c r="I2305" s="24" t="s">
        <v>79</v>
      </c>
      <c r="J2305" s="24" t="s">
        <v>126</v>
      </c>
      <c r="K2305" s="24">
        <v>1</v>
      </c>
      <c r="L2305" s="24" t="s">
        <v>80</v>
      </c>
      <c r="M2305" s="26">
        <v>46205</v>
      </c>
      <c r="N2305" s="27">
        <v>46205.333333333336</v>
      </c>
      <c r="O2305" s="27">
        <v>46205.479166666664</v>
      </c>
      <c r="P2305" s="24" t="s">
        <v>3877</v>
      </c>
      <c r="Q2305" s="24" t="s">
        <v>3878</v>
      </c>
      <c r="R2305" s="24" t="s">
        <v>3472</v>
      </c>
      <c r="T2305" s="24" t="s">
        <v>79</v>
      </c>
      <c r="U2305" s="24" t="s">
        <v>497</v>
      </c>
      <c r="V2305" s="27">
        <v>46205.373611111114</v>
      </c>
      <c r="W2305" s="27">
        <v>46205.395833333336</v>
      </c>
      <c r="Z2305" s="24">
        <v>1</v>
      </c>
      <c r="AA2305" s="24" t="s">
        <v>58</v>
      </c>
      <c r="AB2305" s="24" t="b">
        <v>0</v>
      </c>
      <c r="AC2305" s="61"/>
    </row>
    <row r="2306" spans="2:29" ht="13.7">
      <c r="B2306" s="24" t="s">
        <v>49</v>
      </c>
      <c r="C2306" s="24" t="s">
        <v>77</v>
      </c>
      <c r="D2306" s="24" t="s">
        <v>81</v>
      </c>
      <c r="E2306" s="24">
        <v>210</v>
      </c>
      <c r="F2306" s="26">
        <v>46204</v>
      </c>
      <c r="G2306" s="24" t="s">
        <v>52</v>
      </c>
      <c r="H2306" s="24" t="s">
        <v>53</v>
      </c>
      <c r="I2306" s="24" t="s">
        <v>79</v>
      </c>
      <c r="J2306" s="24" t="s">
        <v>125</v>
      </c>
      <c r="K2306" s="24">
        <v>1</v>
      </c>
      <c r="L2306" s="24" t="s">
        <v>80</v>
      </c>
      <c r="M2306" s="26">
        <v>46221</v>
      </c>
      <c r="N2306" s="27">
        <v>46221.541666666664</v>
      </c>
      <c r="O2306" s="27">
        <v>46221.6875</v>
      </c>
      <c r="V2306" s="27"/>
      <c r="W2306" s="27"/>
      <c r="X2306" s="24">
        <v>4</v>
      </c>
      <c r="Y2306" s="24">
        <v>0</v>
      </c>
      <c r="Z2306" s="24">
        <v>4</v>
      </c>
      <c r="AA2306" s="24" t="s">
        <v>58</v>
      </c>
      <c r="AB2306" s="24" t="b">
        <v>0</v>
      </c>
      <c r="AC2306" s="61">
        <v>0</v>
      </c>
    </row>
    <row r="2307" spans="2:29" ht="13.7">
      <c r="B2307" s="24" t="s">
        <v>49</v>
      </c>
      <c r="C2307" s="24" t="s">
        <v>77</v>
      </c>
      <c r="D2307" s="24" t="s">
        <v>81</v>
      </c>
      <c r="E2307" s="24">
        <v>210</v>
      </c>
      <c r="F2307" s="26">
        <v>46204</v>
      </c>
      <c r="G2307" s="24" t="s">
        <v>52</v>
      </c>
      <c r="H2307" s="24" t="s">
        <v>53</v>
      </c>
      <c r="I2307" s="24" t="s">
        <v>79</v>
      </c>
      <c r="J2307" s="24" t="s">
        <v>126</v>
      </c>
      <c r="K2307" s="24">
        <v>1</v>
      </c>
      <c r="L2307" s="24" t="s">
        <v>80</v>
      </c>
      <c r="M2307" s="26">
        <v>46221</v>
      </c>
      <c r="N2307" s="27">
        <v>46221.541666666664</v>
      </c>
      <c r="O2307" s="27">
        <v>46221.6875</v>
      </c>
      <c r="P2307" s="24" t="s">
        <v>3879</v>
      </c>
      <c r="Q2307" s="24" t="s">
        <v>3880</v>
      </c>
      <c r="R2307" s="24" t="s">
        <v>3461</v>
      </c>
      <c r="T2307" s="24" t="s">
        <v>79</v>
      </c>
      <c r="U2307" s="24" t="s">
        <v>341</v>
      </c>
      <c r="V2307" s="27">
        <v>46221.584722222222</v>
      </c>
      <c r="W2307" s="27">
        <v>46221.595833333333</v>
      </c>
      <c r="Z2307" s="24">
        <v>1</v>
      </c>
      <c r="AA2307" s="24" t="s">
        <v>58</v>
      </c>
      <c r="AB2307" s="24" t="b">
        <v>0</v>
      </c>
      <c r="AC2307" s="61"/>
    </row>
    <row r="2308" spans="2:29" ht="13.7">
      <c r="B2308" s="24" t="s">
        <v>49</v>
      </c>
      <c r="C2308" s="24" t="s">
        <v>77</v>
      </c>
      <c r="D2308" s="24" t="s">
        <v>81</v>
      </c>
      <c r="E2308" s="24">
        <v>210</v>
      </c>
      <c r="F2308" s="26">
        <v>46204</v>
      </c>
      <c r="G2308" s="24" t="s">
        <v>52</v>
      </c>
      <c r="H2308" s="24" t="s">
        <v>53</v>
      </c>
      <c r="I2308" s="24" t="s">
        <v>79</v>
      </c>
      <c r="J2308" s="24" t="s">
        <v>126</v>
      </c>
      <c r="K2308" s="24">
        <v>1</v>
      </c>
      <c r="L2308" s="24" t="s">
        <v>80</v>
      </c>
      <c r="M2308" s="26">
        <v>46221</v>
      </c>
      <c r="N2308" s="27">
        <v>46221.541666666664</v>
      </c>
      <c r="O2308" s="27">
        <v>46221.6875</v>
      </c>
      <c r="P2308" s="24" t="s">
        <v>3881</v>
      </c>
      <c r="Q2308" s="24" t="s">
        <v>3882</v>
      </c>
      <c r="R2308" s="24" t="s">
        <v>3461</v>
      </c>
      <c r="T2308" s="24" t="s">
        <v>79</v>
      </c>
      <c r="U2308" s="24" t="s">
        <v>341</v>
      </c>
      <c r="V2308" s="27">
        <v>46221.545138888891</v>
      </c>
      <c r="W2308" s="27">
        <v>46221.56527777778</v>
      </c>
      <c r="Z2308" s="24">
        <v>1</v>
      </c>
      <c r="AA2308" s="24" t="s">
        <v>58</v>
      </c>
      <c r="AB2308" s="24" t="b">
        <v>0</v>
      </c>
      <c r="AC2308" s="61"/>
    </row>
    <row r="2309" spans="2:29" ht="13.7">
      <c r="B2309" s="24" t="s">
        <v>49</v>
      </c>
      <c r="C2309" s="24" t="s">
        <v>77</v>
      </c>
      <c r="D2309" s="24" t="s">
        <v>81</v>
      </c>
      <c r="E2309" s="24">
        <v>210</v>
      </c>
      <c r="F2309" s="26">
        <v>46204</v>
      </c>
      <c r="G2309" s="24" t="s">
        <v>52</v>
      </c>
      <c r="H2309" s="24" t="s">
        <v>53</v>
      </c>
      <c r="I2309" s="24" t="s">
        <v>79</v>
      </c>
      <c r="J2309" s="24" t="s">
        <v>126</v>
      </c>
      <c r="K2309" s="24">
        <v>1</v>
      </c>
      <c r="L2309" s="24" t="s">
        <v>80</v>
      </c>
      <c r="M2309" s="26">
        <v>46221</v>
      </c>
      <c r="N2309" s="27">
        <v>46221.541666666664</v>
      </c>
      <c r="O2309" s="27">
        <v>46221.6875</v>
      </c>
      <c r="P2309" s="24" t="s">
        <v>3883</v>
      </c>
      <c r="Q2309" s="24" t="s">
        <v>3884</v>
      </c>
      <c r="R2309" s="24" t="s">
        <v>3461</v>
      </c>
      <c r="S2309" s="24" t="s">
        <v>198</v>
      </c>
      <c r="T2309" s="24" t="s">
        <v>79</v>
      </c>
      <c r="U2309" s="24" t="s">
        <v>341</v>
      </c>
      <c r="V2309" s="27">
        <v>46221.652083333334</v>
      </c>
      <c r="W2309" s="27">
        <v>46221.675694444442</v>
      </c>
      <c r="Z2309" s="24">
        <v>1</v>
      </c>
      <c r="AA2309" s="24" t="s">
        <v>58</v>
      </c>
      <c r="AB2309" s="24" t="b">
        <v>0</v>
      </c>
      <c r="AC2309" s="61"/>
    </row>
    <row r="2310" spans="2:29" ht="13.7">
      <c r="B2310" s="24" t="s">
        <v>49</v>
      </c>
      <c r="C2310" s="24" t="s">
        <v>77</v>
      </c>
      <c r="D2310" s="24" t="s">
        <v>81</v>
      </c>
      <c r="E2310" s="24">
        <v>210</v>
      </c>
      <c r="F2310" s="26">
        <v>46204</v>
      </c>
      <c r="G2310" s="24" t="s">
        <v>52</v>
      </c>
      <c r="H2310" s="24" t="s">
        <v>53</v>
      </c>
      <c r="I2310" s="24" t="s">
        <v>79</v>
      </c>
      <c r="J2310" s="24" t="s">
        <v>126</v>
      </c>
      <c r="K2310" s="24">
        <v>1</v>
      </c>
      <c r="L2310" s="24" t="s">
        <v>80</v>
      </c>
      <c r="M2310" s="26">
        <v>46221</v>
      </c>
      <c r="N2310" s="27">
        <v>46221.541666666664</v>
      </c>
      <c r="O2310" s="27">
        <v>46221.6875</v>
      </c>
      <c r="P2310" s="24" t="s">
        <v>3885</v>
      </c>
      <c r="Q2310" s="24" t="s">
        <v>3886</v>
      </c>
      <c r="R2310" s="24" t="s">
        <v>3472</v>
      </c>
      <c r="S2310" s="24" t="s">
        <v>152</v>
      </c>
      <c r="T2310" s="24" t="s">
        <v>79</v>
      </c>
      <c r="U2310" s="24" t="s">
        <v>341</v>
      </c>
      <c r="V2310" s="27">
        <v>46221.620833333334</v>
      </c>
      <c r="W2310" s="27">
        <v>46221.640277777777</v>
      </c>
      <c r="Z2310" s="24">
        <v>1</v>
      </c>
      <c r="AA2310" s="24" t="s">
        <v>58</v>
      </c>
      <c r="AB2310" s="24" t="b">
        <v>0</v>
      </c>
      <c r="AC2310" s="61"/>
    </row>
    <row r="2311" spans="2:29" ht="13.7">
      <c r="B2311" s="24" t="s">
        <v>49</v>
      </c>
      <c r="C2311" s="24" t="s">
        <v>77</v>
      </c>
      <c r="D2311" s="24" t="s">
        <v>81</v>
      </c>
      <c r="E2311" s="24">
        <v>210</v>
      </c>
      <c r="F2311" s="26">
        <v>46235</v>
      </c>
      <c r="G2311" s="24" t="s">
        <v>52</v>
      </c>
      <c r="H2311" s="24" t="s">
        <v>53</v>
      </c>
      <c r="I2311" s="24" t="s">
        <v>79</v>
      </c>
      <c r="J2311" s="24" t="s">
        <v>125</v>
      </c>
      <c r="K2311" s="24">
        <v>1</v>
      </c>
      <c r="L2311" s="24" t="s">
        <v>80</v>
      </c>
      <c r="M2311" s="26">
        <v>46238</v>
      </c>
      <c r="N2311" s="27">
        <v>46238.333333333336</v>
      </c>
      <c r="O2311" s="27">
        <v>46238.479166666664</v>
      </c>
      <c r="V2311" s="27"/>
      <c r="W2311" s="27"/>
      <c r="X2311" s="24">
        <v>4</v>
      </c>
      <c r="Y2311" s="24">
        <v>0</v>
      </c>
      <c r="Z2311" s="24">
        <v>4</v>
      </c>
      <c r="AA2311" s="24" t="s">
        <v>60</v>
      </c>
      <c r="AB2311" s="24" t="b">
        <v>0</v>
      </c>
      <c r="AC2311" s="61">
        <v>0</v>
      </c>
    </row>
    <row r="2312" spans="2:29" ht="13.7">
      <c r="B2312" s="24" t="s">
        <v>49</v>
      </c>
      <c r="C2312" s="24" t="s">
        <v>77</v>
      </c>
      <c r="D2312" s="24" t="s">
        <v>81</v>
      </c>
      <c r="E2312" s="24">
        <v>210</v>
      </c>
      <c r="F2312" s="26">
        <v>46235</v>
      </c>
      <c r="G2312" s="24" t="s">
        <v>52</v>
      </c>
      <c r="H2312" s="24" t="s">
        <v>53</v>
      </c>
      <c r="I2312" s="24" t="s">
        <v>79</v>
      </c>
      <c r="J2312" s="24" t="s">
        <v>126</v>
      </c>
      <c r="K2312" s="24">
        <v>1</v>
      </c>
      <c r="L2312" s="24" t="s">
        <v>80</v>
      </c>
      <c r="M2312" s="26">
        <v>46238</v>
      </c>
      <c r="N2312" s="27">
        <v>46238.333333333336</v>
      </c>
      <c r="O2312" s="27">
        <v>46238.479166666664</v>
      </c>
      <c r="P2312" s="24" t="s">
        <v>3887</v>
      </c>
      <c r="Q2312" s="24" t="s">
        <v>3888</v>
      </c>
      <c r="R2312" s="24" t="s">
        <v>3472</v>
      </c>
      <c r="S2312" s="24" t="s">
        <v>213</v>
      </c>
      <c r="T2312" s="24" t="s">
        <v>79</v>
      </c>
      <c r="U2312" s="24" t="s">
        <v>314</v>
      </c>
      <c r="V2312" s="27">
        <v>46238.371527777781</v>
      </c>
      <c r="W2312" s="27">
        <v>46238.386805555558</v>
      </c>
      <c r="Z2312" s="24">
        <v>1</v>
      </c>
      <c r="AA2312" s="24" t="s">
        <v>60</v>
      </c>
      <c r="AB2312" s="24" t="b">
        <v>0</v>
      </c>
      <c r="AC2312" s="61"/>
    </row>
    <row r="2313" spans="2:29" ht="13.7">
      <c r="B2313" s="24" t="s">
        <v>49</v>
      </c>
      <c r="C2313" s="24" t="s">
        <v>77</v>
      </c>
      <c r="D2313" s="24" t="s">
        <v>81</v>
      </c>
      <c r="E2313" s="24">
        <v>210</v>
      </c>
      <c r="F2313" s="26">
        <v>46235</v>
      </c>
      <c r="G2313" s="24" t="s">
        <v>52</v>
      </c>
      <c r="H2313" s="24" t="s">
        <v>53</v>
      </c>
      <c r="I2313" s="24" t="s">
        <v>79</v>
      </c>
      <c r="J2313" s="24" t="s">
        <v>126</v>
      </c>
      <c r="K2313" s="24">
        <v>1</v>
      </c>
      <c r="L2313" s="24" t="s">
        <v>80</v>
      </c>
      <c r="M2313" s="26">
        <v>46238</v>
      </c>
      <c r="N2313" s="27">
        <v>46238.333333333336</v>
      </c>
      <c r="O2313" s="27">
        <v>46238.479166666664</v>
      </c>
      <c r="P2313" s="24" t="s">
        <v>3889</v>
      </c>
      <c r="Q2313" s="24" t="s">
        <v>3890</v>
      </c>
      <c r="R2313" s="24" t="s">
        <v>3454</v>
      </c>
      <c r="T2313" s="24" t="s">
        <v>79</v>
      </c>
      <c r="U2313" s="24" t="s">
        <v>314</v>
      </c>
      <c r="V2313" s="27">
        <v>46238.443055555559</v>
      </c>
      <c r="W2313" s="27">
        <v>46238.454861111109</v>
      </c>
      <c r="Z2313" s="24">
        <v>1</v>
      </c>
      <c r="AA2313" s="24" t="s">
        <v>60</v>
      </c>
      <c r="AB2313" s="24" t="b">
        <v>0</v>
      </c>
      <c r="AC2313" s="61"/>
    </row>
    <row r="2314" spans="2:29" ht="13.7">
      <c r="B2314" s="24" t="s">
        <v>49</v>
      </c>
      <c r="C2314" s="24" t="s">
        <v>77</v>
      </c>
      <c r="D2314" s="24" t="s">
        <v>81</v>
      </c>
      <c r="E2314" s="24">
        <v>210</v>
      </c>
      <c r="F2314" s="26">
        <v>46235</v>
      </c>
      <c r="G2314" s="24" t="s">
        <v>52</v>
      </c>
      <c r="H2314" s="24" t="s">
        <v>53</v>
      </c>
      <c r="I2314" s="24" t="s">
        <v>79</v>
      </c>
      <c r="J2314" s="24" t="s">
        <v>126</v>
      </c>
      <c r="K2314" s="24">
        <v>1</v>
      </c>
      <c r="L2314" s="24" t="s">
        <v>80</v>
      </c>
      <c r="M2314" s="26">
        <v>46238</v>
      </c>
      <c r="N2314" s="27">
        <v>46238.333333333336</v>
      </c>
      <c r="O2314" s="27">
        <v>46238.479166666664</v>
      </c>
      <c r="P2314" s="24" t="s">
        <v>3891</v>
      </c>
      <c r="Q2314" s="24" t="s">
        <v>3892</v>
      </c>
      <c r="R2314" s="24" t="s">
        <v>3472</v>
      </c>
      <c r="T2314" s="24" t="s">
        <v>79</v>
      </c>
      <c r="U2314" s="24" t="s">
        <v>314</v>
      </c>
      <c r="V2314" s="27">
        <v>46238.339583333334</v>
      </c>
      <c r="W2314" s="27">
        <v>46238.361111111109</v>
      </c>
      <c r="Z2314" s="24">
        <v>1</v>
      </c>
      <c r="AA2314" s="24" t="s">
        <v>60</v>
      </c>
      <c r="AB2314" s="24" t="b">
        <v>0</v>
      </c>
      <c r="AC2314" s="61"/>
    </row>
    <row r="2315" spans="2:29" ht="13.7">
      <c r="B2315" s="24" t="s">
        <v>49</v>
      </c>
      <c r="C2315" s="24" t="s">
        <v>77</v>
      </c>
      <c r="D2315" s="24" t="s">
        <v>81</v>
      </c>
      <c r="E2315" s="24">
        <v>210</v>
      </c>
      <c r="F2315" s="26">
        <v>46235</v>
      </c>
      <c r="G2315" s="24" t="s">
        <v>52</v>
      </c>
      <c r="H2315" s="24" t="s">
        <v>53</v>
      </c>
      <c r="I2315" s="24" t="s">
        <v>79</v>
      </c>
      <c r="J2315" s="24" t="s">
        <v>126</v>
      </c>
      <c r="K2315" s="24">
        <v>1</v>
      </c>
      <c r="L2315" s="24" t="s">
        <v>80</v>
      </c>
      <c r="M2315" s="26">
        <v>46238</v>
      </c>
      <c r="N2315" s="27">
        <v>46238.333333333336</v>
      </c>
      <c r="O2315" s="27">
        <v>46238.479166666664</v>
      </c>
      <c r="P2315" s="24" t="s">
        <v>3893</v>
      </c>
      <c r="Q2315" s="24" t="s">
        <v>3894</v>
      </c>
      <c r="R2315" s="24" t="s">
        <v>3472</v>
      </c>
      <c r="T2315" s="24" t="s">
        <v>79</v>
      </c>
      <c r="U2315" s="24" t="s">
        <v>314</v>
      </c>
      <c r="V2315" s="27">
        <v>46238.413888888892</v>
      </c>
      <c r="W2315" s="27">
        <v>46238.433333333334</v>
      </c>
      <c r="Z2315" s="24">
        <v>1</v>
      </c>
      <c r="AA2315" s="24" t="s">
        <v>60</v>
      </c>
      <c r="AB2315" s="24" t="b">
        <v>0</v>
      </c>
      <c r="AC2315" s="61"/>
    </row>
    <row r="2316" spans="2:29" ht="13.7">
      <c r="B2316" s="24" t="s">
        <v>49</v>
      </c>
      <c r="C2316" s="24" t="s">
        <v>77</v>
      </c>
      <c r="D2316" s="24" t="s">
        <v>81</v>
      </c>
      <c r="E2316" s="24">
        <v>210</v>
      </c>
      <c r="F2316" s="26">
        <v>46235</v>
      </c>
      <c r="G2316" s="24" t="s">
        <v>52</v>
      </c>
      <c r="H2316" s="24" t="s">
        <v>53</v>
      </c>
      <c r="I2316" s="24" t="s">
        <v>79</v>
      </c>
      <c r="J2316" s="24" t="s">
        <v>125</v>
      </c>
      <c r="K2316" s="24">
        <v>1</v>
      </c>
      <c r="L2316" s="24" t="s">
        <v>80</v>
      </c>
      <c r="M2316" s="26">
        <v>46251</v>
      </c>
      <c r="N2316" s="27">
        <v>46251.5625</v>
      </c>
      <c r="O2316" s="27">
        <v>46251.708333333336</v>
      </c>
      <c r="V2316" s="27"/>
      <c r="W2316" s="27"/>
      <c r="X2316" s="24">
        <v>4</v>
      </c>
      <c r="Y2316" s="24">
        <v>0</v>
      </c>
      <c r="Z2316" s="24">
        <v>4</v>
      </c>
      <c r="AA2316" s="24" t="s">
        <v>60</v>
      </c>
      <c r="AB2316" s="24" t="b">
        <v>0</v>
      </c>
      <c r="AC2316" s="61">
        <v>0</v>
      </c>
    </row>
    <row r="2317" spans="2:29" ht="13.7">
      <c r="B2317" s="24" t="s">
        <v>49</v>
      </c>
      <c r="C2317" s="24" t="s">
        <v>77</v>
      </c>
      <c r="D2317" s="24" t="s">
        <v>81</v>
      </c>
      <c r="E2317" s="24">
        <v>210</v>
      </c>
      <c r="F2317" s="26">
        <v>46235</v>
      </c>
      <c r="G2317" s="24" t="s">
        <v>52</v>
      </c>
      <c r="H2317" s="24" t="s">
        <v>53</v>
      </c>
      <c r="I2317" s="24" t="s">
        <v>79</v>
      </c>
      <c r="J2317" s="24" t="s">
        <v>126</v>
      </c>
      <c r="K2317" s="24">
        <v>1</v>
      </c>
      <c r="L2317" s="24" t="s">
        <v>80</v>
      </c>
      <c r="M2317" s="26">
        <v>46251</v>
      </c>
      <c r="N2317" s="27">
        <v>46251.5625</v>
      </c>
      <c r="O2317" s="27">
        <v>46251.708333333336</v>
      </c>
      <c r="P2317" s="24" t="s">
        <v>3895</v>
      </c>
      <c r="Q2317" s="24" t="s">
        <v>3896</v>
      </c>
      <c r="R2317" s="24" t="s">
        <v>3461</v>
      </c>
      <c r="T2317" s="24" t="s">
        <v>79</v>
      </c>
      <c r="U2317" s="24" t="s">
        <v>278</v>
      </c>
      <c r="V2317" s="27">
        <v>46251.568749999999</v>
      </c>
      <c r="W2317" s="27">
        <v>46251.592361111114</v>
      </c>
      <c r="Z2317" s="24">
        <v>1</v>
      </c>
      <c r="AA2317" s="24" t="s">
        <v>60</v>
      </c>
      <c r="AB2317" s="24" t="b">
        <v>0</v>
      </c>
      <c r="AC2317" s="61"/>
    </row>
    <row r="2318" spans="2:29" ht="13.7">
      <c r="B2318" s="24" t="s">
        <v>49</v>
      </c>
      <c r="C2318" s="24" t="s">
        <v>77</v>
      </c>
      <c r="D2318" s="24" t="s">
        <v>81</v>
      </c>
      <c r="E2318" s="24">
        <v>210</v>
      </c>
      <c r="F2318" s="26">
        <v>46235</v>
      </c>
      <c r="G2318" s="24" t="s">
        <v>52</v>
      </c>
      <c r="H2318" s="24" t="s">
        <v>53</v>
      </c>
      <c r="I2318" s="24" t="s">
        <v>79</v>
      </c>
      <c r="J2318" s="24" t="s">
        <v>126</v>
      </c>
      <c r="K2318" s="24">
        <v>1</v>
      </c>
      <c r="L2318" s="24" t="s">
        <v>80</v>
      </c>
      <c r="M2318" s="26">
        <v>46251</v>
      </c>
      <c r="N2318" s="27">
        <v>46251.5625</v>
      </c>
      <c r="O2318" s="27">
        <v>46251.708333333336</v>
      </c>
      <c r="P2318" s="24" t="s">
        <v>3897</v>
      </c>
      <c r="Q2318" s="24" t="s">
        <v>3898</v>
      </c>
      <c r="R2318" s="24" t="s">
        <v>3472</v>
      </c>
      <c r="S2318" s="24" t="s">
        <v>198</v>
      </c>
      <c r="T2318" s="24" t="s">
        <v>79</v>
      </c>
      <c r="U2318" s="24" t="s">
        <v>278</v>
      </c>
      <c r="V2318" s="27">
        <v>46251.640277777777</v>
      </c>
      <c r="W2318" s="27">
        <v>46251.654861111114</v>
      </c>
      <c r="Z2318" s="24">
        <v>1</v>
      </c>
      <c r="AA2318" s="24" t="s">
        <v>60</v>
      </c>
      <c r="AB2318" s="24" t="b">
        <v>0</v>
      </c>
      <c r="AC2318" s="61"/>
    </row>
    <row r="2319" spans="2:29" ht="13.7">
      <c r="B2319" s="24" t="s">
        <v>49</v>
      </c>
      <c r="C2319" s="24" t="s">
        <v>77</v>
      </c>
      <c r="D2319" s="24" t="s">
        <v>81</v>
      </c>
      <c r="E2319" s="24">
        <v>210</v>
      </c>
      <c r="F2319" s="26">
        <v>46235</v>
      </c>
      <c r="G2319" s="24" t="s">
        <v>52</v>
      </c>
      <c r="H2319" s="24" t="s">
        <v>53</v>
      </c>
      <c r="I2319" s="24" t="s">
        <v>79</v>
      </c>
      <c r="J2319" s="24" t="s">
        <v>126</v>
      </c>
      <c r="K2319" s="24">
        <v>1</v>
      </c>
      <c r="L2319" s="24" t="s">
        <v>80</v>
      </c>
      <c r="M2319" s="26">
        <v>46251</v>
      </c>
      <c r="N2319" s="27">
        <v>46251.5625</v>
      </c>
      <c r="O2319" s="27">
        <v>46251.708333333336</v>
      </c>
      <c r="P2319" s="24" t="s">
        <v>3899</v>
      </c>
      <c r="Q2319" s="24" t="s">
        <v>3900</v>
      </c>
      <c r="R2319" s="24" t="s">
        <v>3472</v>
      </c>
      <c r="T2319" s="24" t="s">
        <v>79</v>
      </c>
      <c r="U2319" s="24" t="s">
        <v>278</v>
      </c>
      <c r="V2319" s="27">
        <v>46251.604166666664</v>
      </c>
      <c r="W2319" s="27">
        <v>46251.62222222222</v>
      </c>
      <c r="Z2319" s="24">
        <v>1</v>
      </c>
      <c r="AA2319" s="24" t="s">
        <v>60</v>
      </c>
      <c r="AB2319" s="24" t="b">
        <v>0</v>
      </c>
      <c r="AC2319" s="61"/>
    </row>
    <row r="2320" spans="2:29" ht="13.7">
      <c r="B2320" s="24" t="s">
        <v>49</v>
      </c>
      <c r="C2320" s="24" t="s">
        <v>77</v>
      </c>
      <c r="D2320" s="24" t="s">
        <v>81</v>
      </c>
      <c r="E2320" s="24">
        <v>210</v>
      </c>
      <c r="F2320" s="26">
        <v>46235</v>
      </c>
      <c r="G2320" s="24" t="s">
        <v>52</v>
      </c>
      <c r="H2320" s="24" t="s">
        <v>53</v>
      </c>
      <c r="I2320" s="24" t="s">
        <v>79</v>
      </c>
      <c r="J2320" s="24" t="s">
        <v>126</v>
      </c>
      <c r="K2320" s="24">
        <v>1</v>
      </c>
      <c r="L2320" s="24" t="s">
        <v>80</v>
      </c>
      <c r="M2320" s="26">
        <v>46251</v>
      </c>
      <c r="N2320" s="27">
        <v>46251.5625</v>
      </c>
      <c r="O2320" s="27">
        <v>46251.708333333336</v>
      </c>
      <c r="P2320" s="24" t="s">
        <v>3901</v>
      </c>
      <c r="Q2320" s="24" t="s">
        <v>3902</v>
      </c>
      <c r="R2320" s="24" t="s">
        <v>3472</v>
      </c>
      <c r="T2320" s="24" t="s">
        <v>79</v>
      </c>
      <c r="U2320" s="24" t="s">
        <v>278</v>
      </c>
      <c r="V2320" s="27">
        <v>46251.675694444442</v>
      </c>
      <c r="W2320" s="27">
        <v>46251.693749999999</v>
      </c>
      <c r="Z2320" s="24">
        <v>1</v>
      </c>
      <c r="AA2320" s="24" t="s">
        <v>60</v>
      </c>
      <c r="AB2320" s="24" t="b">
        <v>0</v>
      </c>
      <c r="AC2320" s="61"/>
    </row>
    <row r="2321" spans="2:29" ht="13.7">
      <c r="B2321" s="24" t="s">
        <v>49</v>
      </c>
      <c r="C2321" s="24" t="s">
        <v>77</v>
      </c>
      <c r="D2321" s="24" t="s">
        <v>81</v>
      </c>
      <c r="E2321" s="24">
        <v>210</v>
      </c>
      <c r="F2321" s="26">
        <v>46235</v>
      </c>
      <c r="G2321" s="24" t="s">
        <v>52</v>
      </c>
      <c r="H2321" s="24" t="s">
        <v>53</v>
      </c>
      <c r="I2321" s="24" t="s">
        <v>79</v>
      </c>
      <c r="J2321" s="24" t="s">
        <v>125</v>
      </c>
      <c r="K2321" s="24">
        <v>1</v>
      </c>
      <c r="L2321" s="24" t="s">
        <v>80</v>
      </c>
      <c r="M2321" s="26">
        <v>46257</v>
      </c>
      <c r="N2321" s="27">
        <v>46257.541666666664</v>
      </c>
      <c r="O2321" s="27">
        <v>46257.6875</v>
      </c>
      <c r="V2321" s="27"/>
      <c r="W2321" s="27"/>
      <c r="X2321" s="24">
        <v>4</v>
      </c>
      <c r="Y2321" s="24">
        <v>0</v>
      </c>
      <c r="Z2321" s="24">
        <v>4</v>
      </c>
      <c r="AA2321" s="24" t="s">
        <v>60</v>
      </c>
      <c r="AB2321" s="24" t="b">
        <v>0</v>
      </c>
      <c r="AC2321" s="61">
        <v>0</v>
      </c>
    </row>
    <row r="2322" spans="2:29" ht="13.7">
      <c r="B2322" s="24" t="s">
        <v>49</v>
      </c>
      <c r="C2322" s="24" t="s">
        <v>77</v>
      </c>
      <c r="D2322" s="24" t="s">
        <v>81</v>
      </c>
      <c r="E2322" s="24">
        <v>210</v>
      </c>
      <c r="F2322" s="26">
        <v>46235</v>
      </c>
      <c r="G2322" s="24" t="s">
        <v>52</v>
      </c>
      <c r="H2322" s="24" t="s">
        <v>53</v>
      </c>
      <c r="I2322" s="24" t="s">
        <v>79</v>
      </c>
      <c r="J2322" s="24" t="s">
        <v>126</v>
      </c>
      <c r="K2322" s="24">
        <v>1</v>
      </c>
      <c r="L2322" s="24" t="s">
        <v>80</v>
      </c>
      <c r="M2322" s="26">
        <v>46257</v>
      </c>
      <c r="N2322" s="27">
        <v>46257.541666666664</v>
      </c>
      <c r="O2322" s="27">
        <v>46257.6875</v>
      </c>
      <c r="P2322" s="24" t="s">
        <v>3903</v>
      </c>
      <c r="Q2322" s="24" t="s">
        <v>3904</v>
      </c>
      <c r="R2322" s="24" t="s">
        <v>3472</v>
      </c>
      <c r="T2322" s="24" t="s">
        <v>79</v>
      </c>
      <c r="U2322" s="24" t="s">
        <v>394</v>
      </c>
      <c r="V2322" s="27">
        <v>46257.580555555556</v>
      </c>
      <c r="W2322" s="27">
        <v>46257.601388888892</v>
      </c>
      <c r="Z2322" s="24">
        <v>1</v>
      </c>
      <c r="AA2322" s="24" t="s">
        <v>60</v>
      </c>
      <c r="AB2322" s="24" t="b">
        <v>0</v>
      </c>
      <c r="AC2322" s="61"/>
    </row>
    <row r="2323" spans="2:29" ht="13.7">
      <c r="B2323" s="24" t="s">
        <v>49</v>
      </c>
      <c r="C2323" s="24" t="s">
        <v>77</v>
      </c>
      <c r="D2323" s="24" t="s">
        <v>81</v>
      </c>
      <c r="E2323" s="24">
        <v>210</v>
      </c>
      <c r="F2323" s="26">
        <v>46235</v>
      </c>
      <c r="G2323" s="24" t="s">
        <v>52</v>
      </c>
      <c r="H2323" s="24" t="s">
        <v>53</v>
      </c>
      <c r="I2323" s="24" t="s">
        <v>79</v>
      </c>
      <c r="J2323" s="24" t="s">
        <v>126</v>
      </c>
      <c r="K2323" s="24">
        <v>1</v>
      </c>
      <c r="L2323" s="24" t="s">
        <v>80</v>
      </c>
      <c r="M2323" s="26">
        <v>46257</v>
      </c>
      <c r="N2323" s="27">
        <v>46257.541666666664</v>
      </c>
      <c r="O2323" s="27">
        <v>46257.6875</v>
      </c>
      <c r="P2323" s="24" t="s">
        <v>3905</v>
      </c>
      <c r="Q2323" s="24" t="s">
        <v>3906</v>
      </c>
      <c r="R2323" s="24" t="s">
        <v>3461</v>
      </c>
      <c r="T2323" s="24" t="s">
        <v>79</v>
      </c>
      <c r="U2323" s="24" t="s">
        <v>394</v>
      </c>
      <c r="V2323" s="27">
        <v>46257.544444444444</v>
      </c>
      <c r="W2323" s="27">
        <v>46257.563194444447</v>
      </c>
      <c r="Z2323" s="24">
        <v>1</v>
      </c>
      <c r="AA2323" s="24" t="s">
        <v>60</v>
      </c>
      <c r="AB2323" s="24" t="b">
        <v>0</v>
      </c>
      <c r="AC2323" s="61"/>
    </row>
    <row r="2324" spans="2:29" ht="13.7">
      <c r="B2324" s="24" t="s">
        <v>49</v>
      </c>
      <c r="C2324" s="24" t="s">
        <v>77</v>
      </c>
      <c r="D2324" s="24" t="s">
        <v>81</v>
      </c>
      <c r="E2324" s="24">
        <v>210</v>
      </c>
      <c r="F2324" s="26">
        <v>46235</v>
      </c>
      <c r="G2324" s="24" t="s">
        <v>52</v>
      </c>
      <c r="H2324" s="24" t="s">
        <v>53</v>
      </c>
      <c r="I2324" s="24" t="s">
        <v>79</v>
      </c>
      <c r="J2324" s="24" t="s">
        <v>126</v>
      </c>
      <c r="K2324" s="24">
        <v>1</v>
      </c>
      <c r="L2324" s="24" t="s">
        <v>80</v>
      </c>
      <c r="M2324" s="26">
        <v>46257</v>
      </c>
      <c r="N2324" s="27">
        <v>46257.541666666664</v>
      </c>
      <c r="O2324" s="27">
        <v>46257.6875</v>
      </c>
      <c r="P2324" s="24" t="s">
        <v>3907</v>
      </c>
      <c r="Q2324" s="24" t="s">
        <v>3908</v>
      </c>
      <c r="R2324" s="24" t="s">
        <v>3472</v>
      </c>
      <c r="S2324" s="24" t="s">
        <v>152</v>
      </c>
      <c r="T2324" s="24" t="s">
        <v>79</v>
      </c>
      <c r="U2324" s="24" t="s">
        <v>394</v>
      </c>
      <c r="V2324" s="27">
        <v>46257.658333333333</v>
      </c>
      <c r="W2324" s="27">
        <v>46257.673611111109</v>
      </c>
      <c r="Z2324" s="24">
        <v>1</v>
      </c>
      <c r="AA2324" s="24" t="s">
        <v>60</v>
      </c>
      <c r="AB2324" s="24" t="b">
        <v>0</v>
      </c>
      <c r="AC2324" s="61"/>
    </row>
    <row r="2325" spans="2:29" ht="13.7">
      <c r="B2325" s="24" t="s">
        <v>49</v>
      </c>
      <c r="C2325" s="24" t="s">
        <v>77</v>
      </c>
      <c r="D2325" s="24" t="s">
        <v>81</v>
      </c>
      <c r="E2325" s="24">
        <v>210</v>
      </c>
      <c r="F2325" s="26">
        <v>46235</v>
      </c>
      <c r="G2325" s="24" t="s">
        <v>52</v>
      </c>
      <c r="H2325" s="24" t="s">
        <v>53</v>
      </c>
      <c r="I2325" s="24" t="s">
        <v>79</v>
      </c>
      <c r="J2325" s="24" t="s">
        <v>126</v>
      </c>
      <c r="K2325" s="24">
        <v>1</v>
      </c>
      <c r="L2325" s="24" t="s">
        <v>80</v>
      </c>
      <c r="M2325" s="26">
        <v>46257</v>
      </c>
      <c r="N2325" s="27">
        <v>46257.541666666664</v>
      </c>
      <c r="O2325" s="27">
        <v>46257.6875</v>
      </c>
      <c r="P2325" s="24" t="s">
        <v>3909</v>
      </c>
      <c r="Q2325" s="24" t="s">
        <v>3910</v>
      </c>
      <c r="R2325" s="24" t="s">
        <v>3461</v>
      </c>
      <c r="S2325" s="24" t="s">
        <v>156</v>
      </c>
      <c r="T2325" s="24" t="s">
        <v>79</v>
      </c>
      <c r="U2325" s="24" t="s">
        <v>394</v>
      </c>
      <c r="V2325" s="27">
        <v>46257.618055555555</v>
      </c>
      <c r="W2325" s="27">
        <v>46257.636111111111</v>
      </c>
      <c r="Z2325" s="24">
        <v>1</v>
      </c>
      <c r="AA2325" s="24" t="s">
        <v>60</v>
      </c>
      <c r="AB2325" s="24" t="b">
        <v>0</v>
      </c>
      <c r="AC2325" s="61"/>
    </row>
    <row r="2326" spans="2:29" ht="13.7">
      <c r="B2326" s="24" t="s">
        <v>49</v>
      </c>
      <c r="C2326" s="24" t="s">
        <v>77</v>
      </c>
      <c r="D2326" s="24" t="s">
        <v>81</v>
      </c>
      <c r="E2326" s="24">
        <v>240</v>
      </c>
      <c r="F2326" s="26">
        <v>46174</v>
      </c>
      <c r="G2326" s="24" t="s">
        <v>52</v>
      </c>
      <c r="H2326" s="24" t="s">
        <v>53</v>
      </c>
      <c r="I2326" s="24" t="s">
        <v>79</v>
      </c>
      <c r="J2326" s="24" t="s">
        <v>125</v>
      </c>
      <c r="K2326" s="24">
        <v>1</v>
      </c>
      <c r="L2326" s="24" t="s">
        <v>80</v>
      </c>
      <c r="M2326" s="26">
        <v>46177</v>
      </c>
      <c r="N2326" s="27">
        <v>46177.375</v>
      </c>
      <c r="O2326" s="27">
        <v>46177.541666666664</v>
      </c>
      <c r="V2326" s="27"/>
      <c r="W2326" s="27"/>
      <c r="X2326" s="24">
        <v>4</v>
      </c>
      <c r="Y2326" s="24">
        <v>0</v>
      </c>
      <c r="Z2326" s="24">
        <v>4</v>
      </c>
      <c r="AA2326" s="24" t="s">
        <v>56</v>
      </c>
      <c r="AB2326" s="24" t="b">
        <v>0</v>
      </c>
      <c r="AC2326" s="61">
        <v>0</v>
      </c>
    </row>
    <row r="2327" spans="2:29" ht="13.7">
      <c r="B2327" s="24" t="s">
        <v>49</v>
      </c>
      <c r="C2327" s="24" t="s">
        <v>77</v>
      </c>
      <c r="D2327" s="24" t="s">
        <v>81</v>
      </c>
      <c r="E2327" s="24">
        <v>240</v>
      </c>
      <c r="F2327" s="26">
        <v>46174</v>
      </c>
      <c r="G2327" s="24" t="s">
        <v>52</v>
      </c>
      <c r="H2327" s="24" t="s">
        <v>53</v>
      </c>
      <c r="I2327" s="24" t="s">
        <v>79</v>
      </c>
      <c r="J2327" s="24" t="s">
        <v>126</v>
      </c>
      <c r="K2327" s="24">
        <v>1</v>
      </c>
      <c r="L2327" s="24" t="s">
        <v>80</v>
      </c>
      <c r="M2327" s="26">
        <v>46177</v>
      </c>
      <c r="N2327" s="27">
        <v>46177.375</v>
      </c>
      <c r="O2327" s="27">
        <v>46177.541666666664</v>
      </c>
      <c r="P2327" s="24" t="s">
        <v>3911</v>
      </c>
      <c r="Q2327" s="24" t="s">
        <v>3912</v>
      </c>
      <c r="R2327" s="24" t="s">
        <v>3472</v>
      </c>
      <c r="T2327" s="24" t="s">
        <v>79</v>
      </c>
      <c r="U2327" s="24" t="s">
        <v>269</v>
      </c>
      <c r="V2327" s="27">
        <v>46177.379861111112</v>
      </c>
      <c r="W2327" s="27">
        <v>46177.397222222222</v>
      </c>
      <c r="Z2327" s="24">
        <v>1</v>
      </c>
      <c r="AA2327" s="24" t="s">
        <v>56</v>
      </c>
      <c r="AB2327" s="24" t="b">
        <v>0</v>
      </c>
      <c r="AC2327" s="61"/>
    </row>
    <row r="2328" spans="2:29" ht="13.7">
      <c r="B2328" s="24" t="s">
        <v>49</v>
      </c>
      <c r="C2328" s="24" t="s">
        <v>77</v>
      </c>
      <c r="D2328" s="24" t="s">
        <v>81</v>
      </c>
      <c r="E2328" s="24">
        <v>240</v>
      </c>
      <c r="F2328" s="26">
        <v>46174</v>
      </c>
      <c r="G2328" s="24" t="s">
        <v>52</v>
      </c>
      <c r="H2328" s="24" t="s">
        <v>53</v>
      </c>
      <c r="I2328" s="24" t="s">
        <v>79</v>
      </c>
      <c r="J2328" s="24" t="s">
        <v>126</v>
      </c>
      <c r="K2328" s="24">
        <v>1</v>
      </c>
      <c r="L2328" s="24" t="s">
        <v>80</v>
      </c>
      <c r="M2328" s="26">
        <v>46177</v>
      </c>
      <c r="N2328" s="27">
        <v>46177.375</v>
      </c>
      <c r="O2328" s="27">
        <v>46177.541666666664</v>
      </c>
      <c r="P2328" s="24" t="s">
        <v>3913</v>
      </c>
      <c r="Q2328" s="24" t="s">
        <v>3914</v>
      </c>
      <c r="R2328" s="24" t="s">
        <v>3454</v>
      </c>
      <c r="T2328" s="24" t="s">
        <v>79</v>
      </c>
      <c r="U2328" s="24" t="s">
        <v>269</v>
      </c>
      <c r="V2328" s="27">
        <v>46177.461111111108</v>
      </c>
      <c r="W2328" s="27">
        <v>46177.484027777777</v>
      </c>
      <c r="Z2328" s="24">
        <v>1</v>
      </c>
      <c r="AA2328" s="24" t="s">
        <v>56</v>
      </c>
      <c r="AB2328" s="24" t="b">
        <v>0</v>
      </c>
      <c r="AC2328" s="61"/>
    </row>
    <row r="2329" spans="2:29" ht="13.7">
      <c r="B2329" s="24" t="s">
        <v>49</v>
      </c>
      <c r="C2329" s="24" t="s">
        <v>77</v>
      </c>
      <c r="D2329" s="24" t="s">
        <v>81</v>
      </c>
      <c r="E2329" s="24">
        <v>240</v>
      </c>
      <c r="F2329" s="26">
        <v>46174</v>
      </c>
      <c r="G2329" s="24" t="s">
        <v>52</v>
      </c>
      <c r="H2329" s="24" t="s">
        <v>53</v>
      </c>
      <c r="I2329" s="24" t="s">
        <v>79</v>
      </c>
      <c r="J2329" s="24" t="s">
        <v>126</v>
      </c>
      <c r="K2329" s="24">
        <v>1</v>
      </c>
      <c r="L2329" s="24" t="s">
        <v>80</v>
      </c>
      <c r="M2329" s="26">
        <v>46177</v>
      </c>
      <c r="N2329" s="27">
        <v>46177.375</v>
      </c>
      <c r="O2329" s="27">
        <v>46177.541666666664</v>
      </c>
      <c r="P2329" s="24" t="s">
        <v>3915</v>
      </c>
      <c r="Q2329" s="24" t="s">
        <v>3916</v>
      </c>
      <c r="R2329" s="24" t="s">
        <v>3454</v>
      </c>
      <c r="S2329" s="24" t="s">
        <v>156</v>
      </c>
      <c r="T2329" s="24" t="s">
        <v>79</v>
      </c>
      <c r="U2329" s="24" t="s">
        <v>269</v>
      </c>
      <c r="V2329" s="27">
        <v>46177.505555555559</v>
      </c>
      <c r="W2329" s="27">
        <v>46177.534722222219</v>
      </c>
      <c r="Z2329" s="24">
        <v>1</v>
      </c>
      <c r="AA2329" s="24" t="s">
        <v>56</v>
      </c>
      <c r="AB2329" s="24" t="b">
        <v>0</v>
      </c>
      <c r="AC2329" s="61"/>
    </row>
    <row r="2330" spans="2:29" ht="13.7">
      <c r="B2330" s="24" t="s">
        <v>49</v>
      </c>
      <c r="C2330" s="24" t="s">
        <v>77</v>
      </c>
      <c r="D2330" s="24" t="s">
        <v>81</v>
      </c>
      <c r="E2330" s="24">
        <v>240</v>
      </c>
      <c r="F2330" s="26">
        <v>46174</v>
      </c>
      <c r="G2330" s="24" t="s">
        <v>52</v>
      </c>
      <c r="H2330" s="24" t="s">
        <v>53</v>
      </c>
      <c r="I2330" s="24" t="s">
        <v>79</v>
      </c>
      <c r="J2330" s="24" t="s">
        <v>126</v>
      </c>
      <c r="K2330" s="24">
        <v>1</v>
      </c>
      <c r="L2330" s="24" t="s">
        <v>80</v>
      </c>
      <c r="M2330" s="26">
        <v>46177</v>
      </c>
      <c r="N2330" s="27">
        <v>46177.375</v>
      </c>
      <c r="O2330" s="27">
        <v>46177.541666666664</v>
      </c>
      <c r="P2330" s="24" t="s">
        <v>3917</v>
      </c>
      <c r="Q2330" s="24" t="s">
        <v>3918</v>
      </c>
      <c r="R2330" s="24" t="s">
        <v>3472</v>
      </c>
      <c r="S2330" s="24" t="s">
        <v>152</v>
      </c>
      <c r="T2330" s="24" t="s">
        <v>79</v>
      </c>
      <c r="U2330" s="24" t="s">
        <v>269</v>
      </c>
      <c r="V2330" s="27">
        <v>46177.425000000003</v>
      </c>
      <c r="W2330" s="27">
        <v>46177.442361111112</v>
      </c>
      <c r="Z2330" s="24">
        <v>1</v>
      </c>
      <c r="AA2330" s="24" t="s">
        <v>56</v>
      </c>
      <c r="AB2330" s="24" t="b">
        <v>0</v>
      </c>
      <c r="AC2330" s="61"/>
    </row>
    <row r="2331" spans="2:29" ht="13.7">
      <c r="B2331" s="24" t="s">
        <v>49</v>
      </c>
      <c r="C2331" s="24" t="s">
        <v>77</v>
      </c>
      <c r="D2331" s="24" t="s">
        <v>81</v>
      </c>
      <c r="E2331" s="24">
        <v>240</v>
      </c>
      <c r="F2331" s="26">
        <v>46174</v>
      </c>
      <c r="G2331" s="24" t="s">
        <v>52</v>
      </c>
      <c r="H2331" s="24" t="s">
        <v>53</v>
      </c>
      <c r="I2331" s="24" t="s">
        <v>79</v>
      </c>
      <c r="J2331" s="24" t="s">
        <v>125</v>
      </c>
      <c r="K2331" s="24">
        <v>1</v>
      </c>
      <c r="L2331" s="24" t="s">
        <v>80</v>
      </c>
      <c r="M2331" s="26">
        <v>46179</v>
      </c>
      <c r="N2331" s="27">
        <v>46179.5625</v>
      </c>
      <c r="O2331" s="27">
        <v>46179.729166666664</v>
      </c>
      <c r="V2331" s="27"/>
      <c r="W2331" s="27"/>
      <c r="X2331" s="24">
        <v>4</v>
      </c>
      <c r="Y2331" s="24">
        <v>0</v>
      </c>
      <c r="Z2331" s="24">
        <v>4</v>
      </c>
      <c r="AA2331" s="24" t="s">
        <v>56</v>
      </c>
      <c r="AB2331" s="24" t="b">
        <v>0</v>
      </c>
      <c r="AC2331" s="61">
        <v>0</v>
      </c>
    </row>
    <row r="2332" spans="2:29" ht="13.7">
      <c r="B2332" s="24" t="s">
        <v>49</v>
      </c>
      <c r="C2332" s="24" t="s">
        <v>77</v>
      </c>
      <c r="D2332" s="24" t="s">
        <v>81</v>
      </c>
      <c r="E2332" s="24">
        <v>240</v>
      </c>
      <c r="F2332" s="26">
        <v>46174</v>
      </c>
      <c r="G2332" s="24" t="s">
        <v>52</v>
      </c>
      <c r="H2332" s="24" t="s">
        <v>53</v>
      </c>
      <c r="I2332" s="24" t="s">
        <v>79</v>
      </c>
      <c r="J2332" s="24" t="s">
        <v>126</v>
      </c>
      <c r="K2332" s="24">
        <v>1</v>
      </c>
      <c r="L2332" s="24" t="s">
        <v>80</v>
      </c>
      <c r="M2332" s="26">
        <v>46179</v>
      </c>
      <c r="N2332" s="27">
        <v>46179.5625</v>
      </c>
      <c r="O2332" s="27">
        <v>46179.729166666664</v>
      </c>
      <c r="P2332" s="24" t="s">
        <v>3919</v>
      </c>
      <c r="Q2332" s="24" t="s">
        <v>3920</v>
      </c>
      <c r="R2332" s="24" t="s">
        <v>3472</v>
      </c>
      <c r="T2332" s="24" t="s">
        <v>79</v>
      </c>
      <c r="U2332" s="24" t="s">
        <v>214</v>
      </c>
      <c r="V2332" s="27">
        <v>46179.609722222223</v>
      </c>
      <c r="W2332" s="27">
        <v>46179.629166666666</v>
      </c>
      <c r="Z2332" s="24">
        <v>1</v>
      </c>
      <c r="AA2332" s="24" t="s">
        <v>56</v>
      </c>
      <c r="AB2332" s="24" t="b">
        <v>0</v>
      </c>
      <c r="AC2332" s="61"/>
    </row>
    <row r="2333" spans="2:29" ht="13.7">
      <c r="B2333" s="24" t="s">
        <v>49</v>
      </c>
      <c r="C2333" s="24" t="s">
        <v>77</v>
      </c>
      <c r="D2333" s="24" t="s">
        <v>81</v>
      </c>
      <c r="E2333" s="24">
        <v>240</v>
      </c>
      <c r="F2333" s="26">
        <v>46174</v>
      </c>
      <c r="G2333" s="24" t="s">
        <v>52</v>
      </c>
      <c r="H2333" s="24" t="s">
        <v>53</v>
      </c>
      <c r="I2333" s="24" t="s">
        <v>79</v>
      </c>
      <c r="J2333" s="24" t="s">
        <v>126</v>
      </c>
      <c r="K2333" s="24">
        <v>1</v>
      </c>
      <c r="L2333" s="24" t="s">
        <v>80</v>
      </c>
      <c r="M2333" s="26">
        <v>46179</v>
      </c>
      <c r="N2333" s="27">
        <v>46179.5625</v>
      </c>
      <c r="O2333" s="27">
        <v>46179.729166666664</v>
      </c>
      <c r="P2333" s="24" t="s">
        <v>3921</v>
      </c>
      <c r="Q2333" s="24" t="s">
        <v>3922</v>
      </c>
      <c r="R2333" s="24" t="s">
        <v>3454</v>
      </c>
      <c r="T2333" s="24" t="s">
        <v>79</v>
      </c>
      <c r="U2333" s="24" t="s">
        <v>214</v>
      </c>
      <c r="V2333" s="27">
        <v>46179.568749999999</v>
      </c>
      <c r="W2333" s="27">
        <v>46179.59097222222</v>
      </c>
      <c r="Z2333" s="24">
        <v>1</v>
      </c>
      <c r="AA2333" s="24" t="s">
        <v>56</v>
      </c>
      <c r="AB2333" s="24" t="b">
        <v>0</v>
      </c>
      <c r="AC2333" s="61"/>
    </row>
    <row r="2334" spans="2:29" ht="13.7">
      <c r="B2334" s="24" t="s">
        <v>49</v>
      </c>
      <c r="C2334" s="24" t="s">
        <v>77</v>
      </c>
      <c r="D2334" s="24" t="s">
        <v>81</v>
      </c>
      <c r="E2334" s="24">
        <v>240</v>
      </c>
      <c r="F2334" s="26">
        <v>46174</v>
      </c>
      <c r="G2334" s="24" t="s">
        <v>52</v>
      </c>
      <c r="H2334" s="24" t="s">
        <v>53</v>
      </c>
      <c r="I2334" s="24" t="s">
        <v>79</v>
      </c>
      <c r="J2334" s="24" t="s">
        <v>126</v>
      </c>
      <c r="K2334" s="24">
        <v>1</v>
      </c>
      <c r="L2334" s="24" t="s">
        <v>80</v>
      </c>
      <c r="M2334" s="26">
        <v>46179</v>
      </c>
      <c r="N2334" s="27">
        <v>46179.5625</v>
      </c>
      <c r="O2334" s="27">
        <v>46179.729166666664</v>
      </c>
      <c r="P2334" s="24" t="s">
        <v>3923</v>
      </c>
      <c r="Q2334" s="24" t="s">
        <v>3924</v>
      </c>
      <c r="R2334" s="24" t="s">
        <v>3454</v>
      </c>
      <c r="S2334" s="24" t="s">
        <v>160</v>
      </c>
      <c r="T2334" s="24" t="s">
        <v>79</v>
      </c>
      <c r="U2334" s="24" t="s">
        <v>214</v>
      </c>
      <c r="V2334" s="27">
        <v>46179.65</v>
      </c>
      <c r="W2334" s="27">
        <v>46179.672222222223</v>
      </c>
      <c r="Z2334" s="24">
        <v>1</v>
      </c>
      <c r="AA2334" s="24" t="s">
        <v>56</v>
      </c>
      <c r="AB2334" s="24" t="b">
        <v>0</v>
      </c>
      <c r="AC2334" s="61"/>
    </row>
    <row r="2335" spans="2:29" ht="13.7">
      <c r="B2335" s="24" t="s">
        <v>49</v>
      </c>
      <c r="C2335" s="24" t="s">
        <v>77</v>
      </c>
      <c r="D2335" s="24" t="s">
        <v>81</v>
      </c>
      <c r="E2335" s="24">
        <v>240</v>
      </c>
      <c r="F2335" s="26">
        <v>46174</v>
      </c>
      <c r="G2335" s="24" t="s">
        <v>52</v>
      </c>
      <c r="H2335" s="24" t="s">
        <v>53</v>
      </c>
      <c r="I2335" s="24" t="s">
        <v>79</v>
      </c>
      <c r="J2335" s="24" t="s">
        <v>126</v>
      </c>
      <c r="K2335" s="24">
        <v>1</v>
      </c>
      <c r="L2335" s="24" t="s">
        <v>80</v>
      </c>
      <c r="M2335" s="26">
        <v>46179</v>
      </c>
      <c r="N2335" s="27">
        <v>46179.5625</v>
      </c>
      <c r="O2335" s="27">
        <v>46179.729166666664</v>
      </c>
      <c r="P2335" s="24" t="s">
        <v>3925</v>
      </c>
      <c r="Q2335" s="24" t="s">
        <v>3926</v>
      </c>
      <c r="R2335" s="24" t="s">
        <v>3472</v>
      </c>
      <c r="T2335" s="24" t="s">
        <v>79</v>
      </c>
      <c r="U2335" s="24" t="s">
        <v>214</v>
      </c>
      <c r="V2335" s="27">
        <v>46179.688888888886</v>
      </c>
      <c r="W2335" s="27">
        <v>46179.710416666669</v>
      </c>
      <c r="Z2335" s="24">
        <v>1</v>
      </c>
      <c r="AA2335" s="24" t="s">
        <v>56</v>
      </c>
      <c r="AB2335" s="24" t="b">
        <v>0</v>
      </c>
      <c r="AC2335" s="61"/>
    </row>
    <row r="2336" spans="2:29" ht="13.7">
      <c r="B2336" s="24" t="s">
        <v>49</v>
      </c>
      <c r="C2336" s="24" t="s">
        <v>77</v>
      </c>
      <c r="D2336" s="24" t="s">
        <v>81</v>
      </c>
      <c r="E2336" s="24">
        <v>240</v>
      </c>
      <c r="F2336" s="26">
        <v>46174</v>
      </c>
      <c r="G2336" s="24" t="s">
        <v>52</v>
      </c>
      <c r="H2336" s="24" t="s">
        <v>53</v>
      </c>
      <c r="I2336" s="24" t="s">
        <v>79</v>
      </c>
      <c r="J2336" s="24" t="s">
        <v>125</v>
      </c>
      <c r="K2336" s="24">
        <v>1</v>
      </c>
      <c r="L2336" s="24" t="s">
        <v>80</v>
      </c>
      <c r="M2336" s="26">
        <v>46180</v>
      </c>
      <c r="N2336" s="27">
        <v>46180.5625</v>
      </c>
      <c r="O2336" s="27">
        <v>46180.729166666664</v>
      </c>
      <c r="V2336" s="27"/>
      <c r="W2336" s="27"/>
      <c r="X2336" s="24">
        <v>4</v>
      </c>
      <c r="Y2336" s="24">
        <v>0</v>
      </c>
      <c r="Z2336" s="24">
        <v>4</v>
      </c>
      <c r="AA2336" s="24" t="s">
        <v>56</v>
      </c>
      <c r="AB2336" s="24" t="b">
        <v>0</v>
      </c>
      <c r="AC2336" s="61">
        <v>0</v>
      </c>
    </row>
    <row r="2337" spans="2:29" ht="13.7">
      <c r="B2337" s="24" t="s">
        <v>49</v>
      </c>
      <c r="C2337" s="24" t="s">
        <v>77</v>
      </c>
      <c r="D2337" s="24" t="s">
        <v>81</v>
      </c>
      <c r="E2337" s="24">
        <v>240</v>
      </c>
      <c r="F2337" s="26">
        <v>46174</v>
      </c>
      <c r="G2337" s="24" t="s">
        <v>52</v>
      </c>
      <c r="H2337" s="24" t="s">
        <v>53</v>
      </c>
      <c r="I2337" s="24" t="s">
        <v>79</v>
      </c>
      <c r="J2337" s="24" t="s">
        <v>126</v>
      </c>
      <c r="K2337" s="24">
        <v>1</v>
      </c>
      <c r="L2337" s="24" t="s">
        <v>80</v>
      </c>
      <c r="M2337" s="26">
        <v>46180</v>
      </c>
      <c r="N2337" s="27">
        <v>46180.5625</v>
      </c>
      <c r="O2337" s="27">
        <v>46180.729166666664</v>
      </c>
      <c r="P2337" s="24" t="s">
        <v>3927</v>
      </c>
      <c r="Q2337" s="24" t="s">
        <v>3928</v>
      </c>
      <c r="R2337" s="24" t="s">
        <v>3454</v>
      </c>
      <c r="T2337" s="24" t="s">
        <v>79</v>
      </c>
      <c r="U2337" s="24" t="s">
        <v>420</v>
      </c>
      <c r="V2337" s="27">
        <v>46180.691666666666</v>
      </c>
      <c r="W2337" s="27">
        <v>46180.71597222222</v>
      </c>
      <c r="Z2337" s="24">
        <v>1</v>
      </c>
      <c r="AA2337" s="24" t="s">
        <v>56</v>
      </c>
      <c r="AB2337" s="24" t="b">
        <v>0</v>
      </c>
      <c r="AC2337" s="61"/>
    </row>
    <row r="2338" spans="2:29" ht="13.7">
      <c r="B2338" s="24" t="s">
        <v>49</v>
      </c>
      <c r="C2338" s="24" t="s">
        <v>77</v>
      </c>
      <c r="D2338" s="24" t="s">
        <v>81</v>
      </c>
      <c r="E2338" s="24">
        <v>240</v>
      </c>
      <c r="F2338" s="26">
        <v>46174</v>
      </c>
      <c r="G2338" s="24" t="s">
        <v>52</v>
      </c>
      <c r="H2338" s="24" t="s">
        <v>53</v>
      </c>
      <c r="I2338" s="24" t="s">
        <v>79</v>
      </c>
      <c r="J2338" s="24" t="s">
        <v>126</v>
      </c>
      <c r="K2338" s="24">
        <v>1</v>
      </c>
      <c r="L2338" s="24" t="s">
        <v>80</v>
      </c>
      <c r="M2338" s="26">
        <v>46180</v>
      </c>
      <c r="N2338" s="27">
        <v>46180.5625</v>
      </c>
      <c r="O2338" s="27">
        <v>46180.729166666664</v>
      </c>
      <c r="P2338" s="24" t="s">
        <v>3929</v>
      </c>
      <c r="Q2338" s="24" t="s">
        <v>3930</v>
      </c>
      <c r="R2338" s="24" t="s">
        <v>3461</v>
      </c>
      <c r="S2338" s="24" t="s">
        <v>152</v>
      </c>
      <c r="T2338" s="24" t="s">
        <v>79</v>
      </c>
      <c r="U2338" s="24" t="s">
        <v>420</v>
      </c>
      <c r="V2338" s="27">
        <v>46180.60833333333</v>
      </c>
      <c r="W2338" s="27">
        <v>46180.638194444444</v>
      </c>
      <c r="Z2338" s="24">
        <v>1</v>
      </c>
      <c r="AA2338" s="24" t="s">
        <v>56</v>
      </c>
      <c r="AB2338" s="24" t="b">
        <v>0</v>
      </c>
      <c r="AC2338" s="61"/>
    </row>
    <row r="2339" spans="2:29" ht="13.7">
      <c r="B2339" s="24" t="s">
        <v>49</v>
      </c>
      <c r="C2339" s="24" t="s">
        <v>77</v>
      </c>
      <c r="D2339" s="24" t="s">
        <v>81</v>
      </c>
      <c r="E2339" s="24">
        <v>240</v>
      </c>
      <c r="F2339" s="26">
        <v>46174</v>
      </c>
      <c r="G2339" s="24" t="s">
        <v>52</v>
      </c>
      <c r="H2339" s="24" t="s">
        <v>53</v>
      </c>
      <c r="I2339" s="24" t="s">
        <v>79</v>
      </c>
      <c r="J2339" s="24" t="s">
        <v>126</v>
      </c>
      <c r="K2339" s="24">
        <v>1</v>
      </c>
      <c r="L2339" s="24" t="s">
        <v>80</v>
      </c>
      <c r="M2339" s="26">
        <v>46180</v>
      </c>
      <c r="N2339" s="27">
        <v>46180.5625</v>
      </c>
      <c r="O2339" s="27">
        <v>46180.729166666664</v>
      </c>
      <c r="P2339" s="24" t="s">
        <v>3931</v>
      </c>
      <c r="Q2339" s="24" t="s">
        <v>3932</v>
      </c>
      <c r="R2339" s="24" t="s">
        <v>3454</v>
      </c>
      <c r="S2339" s="24" t="s">
        <v>152</v>
      </c>
      <c r="T2339" s="24" t="s">
        <v>79</v>
      </c>
      <c r="U2339" s="24" t="s">
        <v>420</v>
      </c>
      <c r="V2339" s="27">
        <v>46180.65</v>
      </c>
      <c r="W2339" s="27">
        <v>46180.672222222223</v>
      </c>
      <c r="Z2339" s="24">
        <v>1</v>
      </c>
      <c r="AA2339" s="24" t="s">
        <v>56</v>
      </c>
      <c r="AB2339" s="24" t="b">
        <v>0</v>
      </c>
      <c r="AC2339" s="61"/>
    </row>
    <row r="2340" spans="2:29" ht="13.7">
      <c r="B2340" s="24" t="s">
        <v>49</v>
      </c>
      <c r="C2340" s="24" t="s">
        <v>77</v>
      </c>
      <c r="D2340" s="24" t="s">
        <v>81</v>
      </c>
      <c r="E2340" s="24">
        <v>240</v>
      </c>
      <c r="F2340" s="26">
        <v>46174</v>
      </c>
      <c r="G2340" s="24" t="s">
        <v>52</v>
      </c>
      <c r="H2340" s="24" t="s">
        <v>53</v>
      </c>
      <c r="I2340" s="24" t="s">
        <v>79</v>
      </c>
      <c r="J2340" s="24" t="s">
        <v>126</v>
      </c>
      <c r="K2340" s="24">
        <v>1</v>
      </c>
      <c r="L2340" s="24" t="s">
        <v>80</v>
      </c>
      <c r="M2340" s="26">
        <v>46180</v>
      </c>
      <c r="N2340" s="27">
        <v>46180.5625</v>
      </c>
      <c r="O2340" s="27">
        <v>46180.729166666664</v>
      </c>
      <c r="P2340" s="24" t="s">
        <v>3933</v>
      </c>
      <c r="Q2340" s="24" t="s">
        <v>3934</v>
      </c>
      <c r="R2340" s="24" t="s">
        <v>3472</v>
      </c>
      <c r="T2340" s="24" t="s">
        <v>79</v>
      </c>
      <c r="U2340" s="24" t="s">
        <v>420</v>
      </c>
      <c r="V2340" s="27">
        <v>46180.568749999999</v>
      </c>
      <c r="W2340" s="27">
        <v>46180.590277777781</v>
      </c>
      <c r="Z2340" s="24">
        <v>1</v>
      </c>
      <c r="AA2340" s="24" t="s">
        <v>56</v>
      </c>
      <c r="AB2340" s="24" t="b">
        <v>0</v>
      </c>
      <c r="AC2340" s="61"/>
    </row>
    <row r="2341" spans="2:29" ht="13.7">
      <c r="B2341" s="24" t="s">
        <v>49</v>
      </c>
      <c r="C2341" s="24" t="s">
        <v>77</v>
      </c>
      <c r="D2341" s="24" t="s">
        <v>81</v>
      </c>
      <c r="E2341" s="24">
        <v>240</v>
      </c>
      <c r="F2341" s="26">
        <v>46174</v>
      </c>
      <c r="G2341" s="24" t="s">
        <v>52</v>
      </c>
      <c r="H2341" s="24" t="s">
        <v>53</v>
      </c>
      <c r="I2341" s="24" t="s">
        <v>79</v>
      </c>
      <c r="J2341" s="24" t="s">
        <v>125</v>
      </c>
      <c r="K2341" s="24">
        <v>1</v>
      </c>
      <c r="L2341" s="24" t="s">
        <v>80</v>
      </c>
      <c r="M2341" s="26">
        <v>46189</v>
      </c>
      <c r="N2341" s="27">
        <v>46189.5625</v>
      </c>
      <c r="O2341" s="27">
        <v>46189.729166666664</v>
      </c>
      <c r="V2341" s="27"/>
      <c r="W2341" s="27"/>
      <c r="X2341" s="24">
        <v>4</v>
      </c>
      <c r="Y2341" s="24">
        <v>0</v>
      </c>
      <c r="Z2341" s="24">
        <v>4</v>
      </c>
      <c r="AA2341" s="24" t="s">
        <v>56</v>
      </c>
      <c r="AB2341" s="24" t="b">
        <v>0</v>
      </c>
      <c r="AC2341" s="61">
        <v>0</v>
      </c>
    </row>
    <row r="2342" spans="2:29" ht="13.7">
      <c r="B2342" s="24" t="s">
        <v>49</v>
      </c>
      <c r="C2342" s="24" t="s">
        <v>77</v>
      </c>
      <c r="D2342" s="24" t="s">
        <v>81</v>
      </c>
      <c r="E2342" s="24">
        <v>240</v>
      </c>
      <c r="F2342" s="26">
        <v>46174</v>
      </c>
      <c r="G2342" s="24" t="s">
        <v>52</v>
      </c>
      <c r="H2342" s="24" t="s">
        <v>53</v>
      </c>
      <c r="I2342" s="24" t="s">
        <v>79</v>
      </c>
      <c r="J2342" s="24" t="s">
        <v>126</v>
      </c>
      <c r="K2342" s="24">
        <v>1</v>
      </c>
      <c r="L2342" s="24" t="s">
        <v>80</v>
      </c>
      <c r="M2342" s="26">
        <v>46189</v>
      </c>
      <c r="N2342" s="27">
        <v>46189.5625</v>
      </c>
      <c r="O2342" s="27">
        <v>46189.729166666664</v>
      </c>
      <c r="P2342" s="24" t="s">
        <v>3935</v>
      </c>
      <c r="Q2342" s="24" t="s">
        <v>3936</v>
      </c>
      <c r="R2342" s="24" t="s">
        <v>3454</v>
      </c>
      <c r="T2342" s="24" t="s">
        <v>79</v>
      </c>
      <c r="U2342" s="24" t="s">
        <v>411</v>
      </c>
      <c r="V2342" s="27">
        <v>46189.692361111112</v>
      </c>
      <c r="W2342" s="27">
        <v>46189.72152777778</v>
      </c>
      <c r="Z2342" s="24">
        <v>1</v>
      </c>
      <c r="AA2342" s="24" t="s">
        <v>56</v>
      </c>
      <c r="AB2342" s="24" t="b">
        <v>0</v>
      </c>
      <c r="AC2342" s="61"/>
    </row>
    <row r="2343" spans="2:29" ht="13.7">
      <c r="B2343" s="24" t="s">
        <v>49</v>
      </c>
      <c r="C2343" s="24" t="s">
        <v>77</v>
      </c>
      <c r="D2343" s="24" t="s">
        <v>81</v>
      </c>
      <c r="E2343" s="24">
        <v>240</v>
      </c>
      <c r="F2343" s="26">
        <v>46174</v>
      </c>
      <c r="G2343" s="24" t="s">
        <v>52</v>
      </c>
      <c r="H2343" s="24" t="s">
        <v>53</v>
      </c>
      <c r="I2343" s="24" t="s">
        <v>79</v>
      </c>
      <c r="J2343" s="24" t="s">
        <v>126</v>
      </c>
      <c r="K2343" s="24">
        <v>1</v>
      </c>
      <c r="L2343" s="24" t="s">
        <v>80</v>
      </c>
      <c r="M2343" s="26">
        <v>46189</v>
      </c>
      <c r="N2343" s="27">
        <v>46189.5625</v>
      </c>
      <c r="O2343" s="27">
        <v>46189.729166666664</v>
      </c>
      <c r="P2343" s="24" t="s">
        <v>3937</v>
      </c>
      <c r="Q2343" s="24" t="s">
        <v>3938</v>
      </c>
      <c r="R2343" s="24" t="s">
        <v>3461</v>
      </c>
      <c r="T2343" s="24" t="s">
        <v>79</v>
      </c>
      <c r="U2343" s="24" t="s">
        <v>411</v>
      </c>
      <c r="V2343" s="27">
        <v>46189.609027777777</v>
      </c>
      <c r="W2343" s="27">
        <v>46189.631249999999</v>
      </c>
      <c r="Z2343" s="24">
        <v>1</v>
      </c>
      <c r="AA2343" s="24" t="s">
        <v>56</v>
      </c>
      <c r="AB2343" s="24" t="b">
        <v>0</v>
      </c>
      <c r="AC2343" s="61"/>
    </row>
    <row r="2344" spans="2:29" ht="13.7">
      <c r="B2344" s="24" t="s">
        <v>49</v>
      </c>
      <c r="C2344" s="24" t="s">
        <v>77</v>
      </c>
      <c r="D2344" s="24" t="s">
        <v>81</v>
      </c>
      <c r="E2344" s="24">
        <v>240</v>
      </c>
      <c r="F2344" s="26">
        <v>46174</v>
      </c>
      <c r="G2344" s="24" t="s">
        <v>52</v>
      </c>
      <c r="H2344" s="24" t="s">
        <v>53</v>
      </c>
      <c r="I2344" s="24" t="s">
        <v>79</v>
      </c>
      <c r="J2344" s="24" t="s">
        <v>126</v>
      </c>
      <c r="K2344" s="24">
        <v>1</v>
      </c>
      <c r="L2344" s="24" t="s">
        <v>80</v>
      </c>
      <c r="M2344" s="26">
        <v>46189</v>
      </c>
      <c r="N2344" s="27">
        <v>46189.5625</v>
      </c>
      <c r="O2344" s="27">
        <v>46189.729166666664</v>
      </c>
      <c r="P2344" s="24" t="s">
        <v>3939</v>
      </c>
      <c r="Q2344" s="24" t="s">
        <v>3940</v>
      </c>
      <c r="R2344" s="24" t="s">
        <v>3461</v>
      </c>
      <c r="T2344" s="24" t="s">
        <v>79</v>
      </c>
      <c r="U2344" s="24" t="s">
        <v>411</v>
      </c>
      <c r="V2344" s="27">
        <v>46189.569444444445</v>
      </c>
      <c r="W2344" s="27">
        <v>46189.594444444447</v>
      </c>
      <c r="Z2344" s="24">
        <v>1</v>
      </c>
      <c r="AA2344" s="24" t="s">
        <v>56</v>
      </c>
      <c r="AB2344" s="24" t="b">
        <v>0</v>
      </c>
      <c r="AC2344" s="61"/>
    </row>
    <row r="2345" spans="2:29" ht="13.7">
      <c r="B2345" s="24" t="s">
        <v>49</v>
      </c>
      <c r="C2345" s="24" t="s">
        <v>77</v>
      </c>
      <c r="D2345" s="24" t="s">
        <v>81</v>
      </c>
      <c r="E2345" s="24">
        <v>240</v>
      </c>
      <c r="F2345" s="26">
        <v>46174</v>
      </c>
      <c r="G2345" s="24" t="s">
        <v>52</v>
      </c>
      <c r="H2345" s="24" t="s">
        <v>53</v>
      </c>
      <c r="I2345" s="24" t="s">
        <v>79</v>
      </c>
      <c r="J2345" s="24" t="s">
        <v>126</v>
      </c>
      <c r="K2345" s="24">
        <v>1</v>
      </c>
      <c r="L2345" s="24" t="s">
        <v>80</v>
      </c>
      <c r="M2345" s="26">
        <v>46189</v>
      </c>
      <c r="N2345" s="27">
        <v>46189.5625</v>
      </c>
      <c r="O2345" s="27">
        <v>46189.729166666664</v>
      </c>
      <c r="P2345" s="24" t="s">
        <v>3941</v>
      </c>
      <c r="Q2345" s="24" t="s">
        <v>3942</v>
      </c>
      <c r="R2345" s="24" t="s">
        <v>3461</v>
      </c>
      <c r="S2345" s="24" t="s">
        <v>152</v>
      </c>
      <c r="T2345" s="24" t="s">
        <v>79</v>
      </c>
      <c r="U2345" s="24" t="s">
        <v>411</v>
      </c>
      <c r="V2345" s="27">
        <v>46189.647222222222</v>
      </c>
      <c r="W2345" s="27">
        <v>46189.668055555558</v>
      </c>
      <c r="Z2345" s="24">
        <v>1</v>
      </c>
      <c r="AA2345" s="24" t="s">
        <v>56</v>
      </c>
      <c r="AB2345" s="24" t="b">
        <v>0</v>
      </c>
      <c r="AC2345" s="61"/>
    </row>
    <row r="2346" spans="2:29" ht="13.7">
      <c r="B2346" s="24" t="s">
        <v>49</v>
      </c>
      <c r="C2346" s="24" t="s">
        <v>77</v>
      </c>
      <c r="D2346" s="24" t="s">
        <v>81</v>
      </c>
      <c r="E2346" s="24">
        <v>240</v>
      </c>
      <c r="F2346" s="26">
        <v>46174</v>
      </c>
      <c r="G2346" s="24" t="s">
        <v>52</v>
      </c>
      <c r="H2346" s="24" t="s">
        <v>53</v>
      </c>
      <c r="I2346" s="24" t="s">
        <v>79</v>
      </c>
      <c r="J2346" s="24" t="s">
        <v>125</v>
      </c>
      <c r="K2346" s="24">
        <v>1</v>
      </c>
      <c r="L2346" s="24" t="s">
        <v>80</v>
      </c>
      <c r="M2346" s="26">
        <v>46190</v>
      </c>
      <c r="N2346" s="27">
        <v>46190.333333333336</v>
      </c>
      <c r="O2346" s="27">
        <v>46190.5</v>
      </c>
      <c r="V2346" s="27"/>
      <c r="W2346" s="27"/>
      <c r="X2346" s="24">
        <v>4</v>
      </c>
      <c r="Y2346" s="24">
        <v>0</v>
      </c>
      <c r="Z2346" s="24">
        <v>4</v>
      </c>
      <c r="AA2346" s="24" t="s">
        <v>56</v>
      </c>
      <c r="AB2346" s="24" t="b">
        <v>0</v>
      </c>
      <c r="AC2346" s="61">
        <v>0</v>
      </c>
    </row>
    <row r="2347" spans="2:29" ht="13.7">
      <c r="B2347" s="24" t="s">
        <v>49</v>
      </c>
      <c r="C2347" s="24" t="s">
        <v>77</v>
      </c>
      <c r="D2347" s="24" t="s">
        <v>81</v>
      </c>
      <c r="E2347" s="24">
        <v>240</v>
      </c>
      <c r="F2347" s="26">
        <v>46174</v>
      </c>
      <c r="G2347" s="24" t="s">
        <v>52</v>
      </c>
      <c r="H2347" s="24" t="s">
        <v>53</v>
      </c>
      <c r="I2347" s="24" t="s">
        <v>79</v>
      </c>
      <c r="J2347" s="24" t="s">
        <v>126</v>
      </c>
      <c r="K2347" s="24">
        <v>1</v>
      </c>
      <c r="L2347" s="24" t="s">
        <v>80</v>
      </c>
      <c r="M2347" s="26">
        <v>46190</v>
      </c>
      <c r="N2347" s="27">
        <v>46190.333333333336</v>
      </c>
      <c r="O2347" s="27">
        <v>46190.5</v>
      </c>
      <c r="P2347" s="24" t="s">
        <v>3943</v>
      </c>
      <c r="Q2347" s="24" t="s">
        <v>3944</v>
      </c>
      <c r="R2347" s="24" t="s">
        <v>3461</v>
      </c>
      <c r="T2347" s="24" t="s">
        <v>79</v>
      </c>
      <c r="U2347" s="24" t="s">
        <v>143</v>
      </c>
      <c r="V2347" s="27">
        <v>46190.34097222222</v>
      </c>
      <c r="W2347" s="27">
        <v>46190.361805555556</v>
      </c>
      <c r="Z2347" s="24">
        <v>1</v>
      </c>
      <c r="AA2347" s="24" t="s">
        <v>56</v>
      </c>
      <c r="AB2347" s="24" t="b">
        <v>0</v>
      </c>
      <c r="AC2347" s="61"/>
    </row>
    <row r="2348" spans="2:29" ht="13.7">
      <c r="B2348" s="24" t="s">
        <v>49</v>
      </c>
      <c r="C2348" s="24" t="s">
        <v>77</v>
      </c>
      <c r="D2348" s="24" t="s">
        <v>81</v>
      </c>
      <c r="E2348" s="24">
        <v>240</v>
      </c>
      <c r="F2348" s="26">
        <v>46174</v>
      </c>
      <c r="G2348" s="24" t="s">
        <v>52</v>
      </c>
      <c r="H2348" s="24" t="s">
        <v>53</v>
      </c>
      <c r="I2348" s="24" t="s">
        <v>79</v>
      </c>
      <c r="J2348" s="24" t="s">
        <v>126</v>
      </c>
      <c r="K2348" s="24">
        <v>1</v>
      </c>
      <c r="L2348" s="24" t="s">
        <v>80</v>
      </c>
      <c r="M2348" s="26">
        <v>46190</v>
      </c>
      <c r="N2348" s="27">
        <v>46190.333333333336</v>
      </c>
      <c r="O2348" s="27">
        <v>46190.5</v>
      </c>
      <c r="P2348" s="24" t="s">
        <v>3945</v>
      </c>
      <c r="Q2348" s="24" t="s">
        <v>3946</v>
      </c>
      <c r="R2348" s="24" t="s">
        <v>3472</v>
      </c>
      <c r="T2348" s="24" t="s">
        <v>79</v>
      </c>
      <c r="U2348" s="24" t="s">
        <v>143</v>
      </c>
      <c r="V2348" s="27">
        <v>46190.418749999997</v>
      </c>
      <c r="W2348" s="27">
        <v>46190.44027777778</v>
      </c>
      <c r="Z2348" s="24">
        <v>1</v>
      </c>
      <c r="AA2348" s="24" t="s">
        <v>56</v>
      </c>
      <c r="AB2348" s="24" t="b">
        <v>0</v>
      </c>
      <c r="AC2348" s="61"/>
    </row>
    <row r="2349" spans="2:29" ht="13.7">
      <c r="B2349" s="24" t="s">
        <v>49</v>
      </c>
      <c r="C2349" s="24" t="s">
        <v>77</v>
      </c>
      <c r="D2349" s="24" t="s">
        <v>81</v>
      </c>
      <c r="E2349" s="24">
        <v>240</v>
      </c>
      <c r="F2349" s="26">
        <v>46174</v>
      </c>
      <c r="G2349" s="24" t="s">
        <v>52</v>
      </c>
      <c r="H2349" s="24" t="s">
        <v>53</v>
      </c>
      <c r="I2349" s="24" t="s">
        <v>79</v>
      </c>
      <c r="J2349" s="24" t="s">
        <v>126</v>
      </c>
      <c r="K2349" s="24">
        <v>1</v>
      </c>
      <c r="L2349" s="24" t="s">
        <v>80</v>
      </c>
      <c r="M2349" s="26">
        <v>46190</v>
      </c>
      <c r="N2349" s="27">
        <v>46190.333333333336</v>
      </c>
      <c r="O2349" s="27">
        <v>46190.5</v>
      </c>
      <c r="P2349" s="24" t="s">
        <v>3947</v>
      </c>
      <c r="Q2349" s="24" t="s">
        <v>3948</v>
      </c>
      <c r="R2349" s="24" t="s">
        <v>3461</v>
      </c>
      <c r="T2349" s="24" t="s">
        <v>79</v>
      </c>
      <c r="U2349" s="24" t="s">
        <v>143</v>
      </c>
      <c r="V2349" s="27">
        <v>46190.466666666667</v>
      </c>
      <c r="W2349" s="27">
        <v>46190.493055555555</v>
      </c>
      <c r="Z2349" s="24">
        <v>1</v>
      </c>
      <c r="AA2349" s="24" t="s">
        <v>56</v>
      </c>
      <c r="AB2349" s="24" t="b">
        <v>0</v>
      </c>
      <c r="AC2349" s="61"/>
    </row>
    <row r="2350" spans="2:29" ht="13.7">
      <c r="B2350" s="24" t="s">
        <v>49</v>
      </c>
      <c r="C2350" s="24" t="s">
        <v>77</v>
      </c>
      <c r="D2350" s="24" t="s">
        <v>81</v>
      </c>
      <c r="E2350" s="24">
        <v>240</v>
      </c>
      <c r="F2350" s="26">
        <v>46174</v>
      </c>
      <c r="G2350" s="24" t="s">
        <v>52</v>
      </c>
      <c r="H2350" s="24" t="s">
        <v>53</v>
      </c>
      <c r="I2350" s="24" t="s">
        <v>79</v>
      </c>
      <c r="J2350" s="24" t="s">
        <v>126</v>
      </c>
      <c r="K2350" s="24">
        <v>1</v>
      </c>
      <c r="L2350" s="24" t="s">
        <v>80</v>
      </c>
      <c r="M2350" s="26">
        <v>46190</v>
      </c>
      <c r="N2350" s="27">
        <v>46190.333333333336</v>
      </c>
      <c r="O2350" s="27">
        <v>46190.5</v>
      </c>
      <c r="P2350" s="24" t="s">
        <v>3949</v>
      </c>
      <c r="Q2350" s="24" t="s">
        <v>3950</v>
      </c>
      <c r="R2350" s="24" t="s">
        <v>3472</v>
      </c>
      <c r="S2350" s="24" t="s">
        <v>213</v>
      </c>
      <c r="T2350" s="24" t="s">
        <v>79</v>
      </c>
      <c r="U2350" s="24" t="s">
        <v>143</v>
      </c>
      <c r="V2350" s="27">
        <v>46190.383333333331</v>
      </c>
      <c r="W2350" s="27">
        <v>46190.404166666667</v>
      </c>
      <c r="Z2350" s="24">
        <v>1</v>
      </c>
      <c r="AA2350" s="24" t="s">
        <v>56</v>
      </c>
      <c r="AB2350" s="24" t="b">
        <v>0</v>
      </c>
      <c r="AC2350" s="61"/>
    </row>
    <row r="2351" spans="2:29" ht="13.7">
      <c r="B2351" s="24" t="s">
        <v>49</v>
      </c>
      <c r="C2351" s="24" t="s">
        <v>77</v>
      </c>
      <c r="D2351" s="24" t="s">
        <v>81</v>
      </c>
      <c r="E2351" s="24">
        <v>240</v>
      </c>
      <c r="F2351" s="26">
        <v>46204</v>
      </c>
      <c r="G2351" s="24" t="s">
        <v>52</v>
      </c>
      <c r="H2351" s="24" t="s">
        <v>53</v>
      </c>
      <c r="I2351" s="24" t="s">
        <v>79</v>
      </c>
      <c r="J2351" s="24" t="s">
        <v>125</v>
      </c>
      <c r="K2351" s="24">
        <v>1</v>
      </c>
      <c r="L2351" s="24" t="s">
        <v>80</v>
      </c>
      <c r="M2351" s="26">
        <v>46206</v>
      </c>
      <c r="N2351" s="27">
        <v>46206.354166666664</v>
      </c>
      <c r="O2351" s="27">
        <v>46206.520833333336</v>
      </c>
      <c r="V2351" s="27"/>
      <c r="W2351" s="27"/>
      <c r="X2351" s="24">
        <v>4</v>
      </c>
      <c r="Y2351" s="24">
        <v>0</v>
      </c>
      <c r="Z2351" s="24">
        <v>4</v>
      </c>
      <c r="AA2351" s="24" t="s">
        <v>58</v>
      </c>
      <c r="AB2351" s="24" t="b">
        <v>0</v>
      </c>
      <c r="AC2351" s="61">
        <v>0</v>
      </c>
    </row>
    <row r="2352" spans="2:29" ht="13.7">
      <c r="B2352" s="24" t="s">
        <v>49</v>
      </c>
      <c r="C2352" s="24" t="s">
        <v>77</v>
      </c>
      <c r="D2352" s="24" t="s">
        <v>81</v>
      </c>
      <c r="E2352" s="24">
        <v>240</v>
      </c>
      <c r="F2352" s="26">
        <v>46204</v>
      </c>
      <c r="G2352" s="24" t="s">
        <v>52</v>
      </c>
      <c r="H2352" s="24" t="s">
        <v>53</v>
      </c>
      <c r="I2352" s="24" t="s">
        <v>79</v>
      </c>
      <c r="J2352" s="24" t="s">
        <v>126</v>
      </c>
      <c r="K2352" s="24">
        <v>1</v>
      </c>
      <c r="L2352" s="24" t="s">
        <v>80</v>
      </c>
      <c r="M2352" s="26">
        <v>46206</v>
      </c>
      <c r="N2352" s="27">
        <v>46206.354166666664</v>
      </c>
      <c r="O2352" s="27">
        <v>46206.520833333336</v>
      </c>
      <c r="P2352" s="24" t="s">
        <v>3951</v>
      </c>
      <c r="Q2352" s="24" t="s">
        <v>3952</v>
      </c>
      <c r="R2352" s="24" t="s">
        <v>3472</v>
      </c>
      <c r="T2352" s="24" t="s">
        <v>79</v>
      </c>
      <c r="U2352" s="24" t="s">
        <v>616</v>
      </c>
      <c r="V2352" s="27">
        <v>46206.487500000003</v>
      </c>
      <c r="W2352" s="27">
        <v>46206.509027777778</v>
      </c>
      <c r="Z2352" s="24">
        <v>1</v>
      </c>
      <c r="AA2352" s="24" t="s">
        <v>58</v>
      </c>
      <c r="AB2352" s="24" t="b">
        <v>0</v>
      </c>
      <c r="AC2352" s="61"/>
    </row>
    <row r="2353" spans="2:29" ht="13.7">
      <c r="B2353" s="24" t="s">
        <v>49</v>
      </c>
      <c r="C2353" s="24" t="s">
        <v>77</v>
      </c>
      <c r="D2353" s="24" t="s">
        <v>81</v>
      </c>
      <c r="E2353" s="24">
        <v>240</v>
      </c>
      <c r="F2353" s="26">
        <v>46204</v>
      </c>
      <c r="G2353" s="24" t="s">
        <v>52</v>
      </c>
      <c r="H2353" s="24" t="s">
        <v>53</v>
      </c>
      <c r="I2353" s="24" t="s">
        <v>79</v>
      </c>
      <c r="J2353" s="24" t="s">
        <v>126</v>
      </c>
      <c r="K2353" s="24">
        <v>1</v>
      </c>
      <c r="L2353" s="24" t="s">
        <v>80</v>
      </c>
      <c r="M2353" s="26">
        <v>46206</v>
      </c>
      <c r="N2353" s="27">
        <v>46206.354166666664</v>
      </c>
      <c r="O2353" s="27">
        <v>46206.520833333336</v>
      </c>
      <c r="P2353" s="24" t="s">
        <v>3953</v>
      </c>
      <c r="Q2353" s="24" t="s">
        <v>3954</v>
      </c>
      <c r="R2353" s="24" t="s">
        <v>3454</v>
      </c>
      <c r="T2353" s="24" t="s">
        <v>79</v>
      </c>
      <c r="U2353" s="24" t="s">
        <v>616</v>
      </c>
      <c r="V2353" s="27">
        <v>46206.444444444445</v>
      </c>
      <c r="W2353" s="27">
        <v>46206.472222222219</v>
      </c>
      <c r="Z2353" s="24">
        <v>1</v>
      </c>
      <c r="AA2353" s="24" t="s">
        <v>58</v>
      </c>
      <c r="AB2353" s="24" t="b">
        <v>0</v>
      </c>
      <c r="AC2353" s="61"/>
    </row>
    <row r="2354" spans="2:29" ht="13.7">
      <c r="B2354" s="24" t="s">
        <v>49</v>
      </c>
      <c r="C2354" s="24" t="s">
        <v>77</v>
      </c>
      <c r="D2354" s="24" t="s">
        <v>81</v>
      </c>
      <c r="E2354" s="24">
        <v>240</v>
      </c>
      <c r="F2354" s="26">
        <v>46204</v>
      </c>
      <c r="G2354" s="24" t="s">
        <v>52</v>
      </c>
      <c r="H2354" s="24" t="s">
        <v>53</v>
      </c>
      <c r="I2354" s="24" t="s">
        <v>79</v>
      </c>
      <c r="J2354" s="24" t="s">
        <v>126</v>
      </c>
      <c r="K2354" s="24">
        <v>1</v>
      </c>
      <c r="L2354" s="24" t="s">
        <v>80</v>
      </c>
      <c r="M2354" s="26">
        <v>46206</v>
      </c>
      <c r="N2354" s="27">
        <v>46206.354166666664</v>
      </c>
      <c r="O2354" s="27">
        <v>46206.520833333336</v>
      </c>
      <c r="P2354" s="24" t="s">
        <v>3955</v>
      </c>
      <c r="Q2354" s="24" t="s">
        <v>3956</v>
      </c>
      <c r="R2354" s="24" t="s">
        <v>3472</v>
      </c>
      <c r="T2354" s="24" t="s">
        <v>79</v>
      </c>
      <c r="U2354" s="24" t="s">
        <v>616</v>
      </c>
      <c r="V2354" s="27">
        <v>46206.357638888891</v>
      </c>
      <c r="W2354" s="27">
        <v>46206.381944444445</v>
      </c>
      <c r="Z2354" s="24">
        <v>1</v>
      </c>
      <c r="AA2354" s="24" t="s">
        <v>58</v>
      </c>
      <c r="AB2354" s="24" t="b">
        <v>0</v>
      </c>
      <c r="AC2354" s="61"/>
    </row>
    <row r="2355" spans="2:29" ht="13.7">
      <c r="B2355" s="24" t="s">
        <v>49</v>
      </c>
      <c r="C2355" s="24" t="s">
        <v>77</v>
      </c>
      <c r="D2355" s="24" t="s">
        <v>81</v>
      </c>
      <c r="E2355" s="24">
        <v>240</v>
      </c>
      <c r="F2355" s="26">
        <v>46204</v>
      </c>
      <c r="G2355" s="24" t="s">
        <v>52</v>
      </c>
      <c r="H2355" s="24" t="s">
        <v>53</v>
      </c>
      <c r="I2355" s="24" t="s">
        <v>79</v>
      </c>
      <c r="J2355" s="24" t="s">
        <v>126</v>
      </c>
      <c r="K2355" s="24">
        <v>1</v>
      </c>
      <c r="L2355" s="24" t="s">
        <v>80</v>
      </c>
      <c r="M2355" s="26">
        <v>46206</v>
      </c>
      <c r="N2355" s="27">
        <v>46206.354166666664</v>
      </c>
      <c r="O2355" s="27">
        <v>46206.520833333336</v>
      </c>
      <c r="P2355" s="24" t="s">
        <v>3957</v>
      </c>
      <c r="Q2355" s="24" t="s">
        <v>3958</v>
      </c>
      <c r="R2355" s="24" t="s">
        <v>3454</v>
      </c>
      <c r="S2355" s="24" t="s">
        <v>152</v>
      </c>
      <c r="T2355" s="24" t="s">
        <v>79</v>
      </c>
      <c r="U2355" s="24" t="s">
        <v>616</v>
      </c>
      <c r="V2355" s="27">
        <v>46206.399305555555</v>
      </c>
      <c r="W2355" s="27">
        <v>46206.420138888891</v>
      </c>
      <c r="Z2355" s="24">
        <v>1</v>
      </c>
      <c r="AA2355" s="24" t="s">
        <v>58</v>
      </c>
      <c r="AB2355" s="24" t="b">
        <v>0</v>
      </c>
      <c r="AC2355" s="61"/>
    </row>
    <row r="2356" spans="2:29" ht="13.7">
      <c r="B2356" s="24" t="s">
        <v>49</v>
      </c>
      <c r="C2356" s="24" t="s">
        <v>77</v>
      </c>
      <c r="D2356" s="24" t="s">
        <v>81</v>
      </c>
      <c r="E2356" s="24">
        <v>240</v>
      </c>
      <c r="F2356" s="26">
        <v>46204</v>
      </c>
      <c r="G2356" s="24" t="s">
        <v>52</v>
      </c>
      <c r="H2356" s="24" t="s">
        <v>53</v>
      </c>
      <c r="I2356" s="24" t="s">
        <v>79</v>
      </c>
      <c r="J2356" s="24" t="s">
        <v>125</v>
      </c>
      <c r="K2356" s="24">
        <v>1</v>
      </c>
      <c r="L2356" s="24" t="s">
        <v>80</v>
      </c>
      <c r="M2356" s="26">
        <v>46223</v>
      </c>
      <c r="N2356" s="27">
        <v>46223.375</v>
      </c>
      <c r="O2356" s="27">
        <v>46223.541666666664</v>
      </c>
      <c r="V2356" s="27"/>
      <c r="W2356" s="27"/>
      <c r="X2356" s="24">
        <v>4</v>
      </c>
      <c r="Y2356" s="24">
        <v>0</v>
      </c>
      <c r="Z2356" s="24">
        <v>4</v>
      </c>
      <c r="AA2356" s="24" t="s">
        <v>58</v>
      </c>
      <c r="AB2356" s="24" t="b">
        <v>0</v>
      </c>
      <c r="AC2356" s="61">
        <v>0</v>
      </c>
    </row>
    <row r="2357" spans="2:29" ht="13.7">
      <c r="B2357" s="24" t="s">
        <v>49</v>
      </c>
      <c r="C2357" s="24" t="s">
        <v>77</v>
      </c>
      <c r="D2357" s="24" t="s">
        <v>81</v>
      </c>
      <c r="E2357" s="24">
        <v>240</v>
      </c>
      <c r="F2357" s="26">
        <v>46204</v>
      </c>
      <c r="G2357" s="24" t="s">
        <v>52</v>
      </c>
      <c r="H2357" s="24" t="s">
        <v>53</v>
      </c>
      <c r="I2357" s="24" t="s">
        <v>79</v>
      </c>
      <c r="J2357" s="24" t="s">
        <v>126</v>
      </c>
      <c r="K2357" s="24">
        <v>1</v>
      </c>
      <c r="L2357" s="24" t="s">
        <v>80</v>
      </c>
      <c r="M2357" s="26">
        <v>46223</v>
      </c>
      <c r="N2357" s="27">
        <v>46223.375</v>
      </c>
      <c r="O2357" s="27">
        <v>46223.541666666664</v>
      </c>
      <c r="P2357" s="24" t="s">
        <v>3959</v>
      </c>
      <c r="Q2357" s="24" t="s">
        <v>3960</v>
      </c>
      <c r="R2357" s="24" t="s">
        <v>3472</v>
      </c>
      <c r="T2357" s="24" t="s">
        <v>79</v>
      </c>
      <c r="U2357" s="24" t="s">
        <v>269</v>
      </c>
      <c r="V2357" s="27">
        <v>46223.423611111109</v>
      </c>
      <c r="W2357" s="27">
        <v>46223.448611111111</v>
      </c>
      <c r="Z2357" s="24">
        <v>1</v>
      </c>
      <c r="AA2357" s="24" t="s">
        <v>58</v>
      </c>
      <c r="AB2357" s="24" t="b">
        <v>0</v>
      </c>
      <c r="AC2357" s="61"/>
    </row>
    <row r="2358" spans="2:29" ht="13.7">
      <c r="B2358" s="24" t="s">
        <v>49</v>
      </c>
      <c r="C2358" s="24" t="s">
        <v>77</v>
      </c>
      <c r="D2358" s="24" t="s">
        <v>81</v>
      </c>
      <c r="E2358" s="24">
        <v>240</v>
      </c>
      <c r="F2358" s="26">
        <v>46204</v>
      </c>
      <c r="G2358" s="24" t="s">
        <v>52</v>
      </c>
      <c r="H2358" s="24" t="s">
        <v>53</v>
      </c>
      <c r="I2358" s="24" t="s">
        <v>79</v>
      </c>
      <c r="J2358" s="24" t="s">
        <v>126</v>
      </c>
      <c r="K2358" s="24">
        <v>1</v>
      </c>
      <c r="L2358" s="24" t="s">
        <v>80</v>
      </c>
      <c r="M2358" s="26">
        <v>46223</v>
      </c>
      <c r="N2358" s="27">
        <v>46223.375</v>
      </c>
      <c r="O2358" s="27">
        <v>46223.541666666664</v>
      </c>
      <c r="P2358" s="24" t="s">
        <v>3961</v>
      </c>
      <c r="Q2358" s="24" t="s">
        <v>3962</v>
      </c>
      <c r="R2358" s="24" t="s">
        <v>3454</v>
      </c>
      <c r="T2358" s="24" t="s">
        <v>79</v>
      </c>
      <c r="U2358" s="24" t="s">
        <v>269</v>
      </c>
      <c r="V2358" s="27">
        <v>46223.502083333333</v>
      </c>
      <c r="W2358" s="27">
        <v>46223.52847222222</v>
      </c>
      <c r="Z2358" s="24">
        <v>1</v>
      </c>
      <c r="AA2358" s="24" t="s">
        <v>58</v>
      </c>
      <c r="AB2358" s="24" t="b">
        <v>0</v>
      </c>
      <c r="AC2358" s="61"/>
    </row>
    <row r="2359" spans="2:29" ht="13.7">
      <c r="B2359" s="24" t="s">
        <v>49</v>
      </c>
      <c r="C2359" s="24" t="s">
        <v>77</v>
      </c>
      <c r="D2359" s="24" t="s">
        <v>81</v>
      </c>
      <c r="E2359" s="24">
        <v>240</v>
      </c>
      <c r="F2359" s="26">
        <v>46204</v>
      </c>
      <c r="G2359" s="24" t="s">
        <v>52</v>
      </c>
      <c r="H2359" s="24" t="s">
        <v>53</v>
      </c>
      <c r="I2359" s="24" t="s">
        <v>79</v>
      </c>
      <c r="J2359" s="24" t="s">
        <v>126</v>
      </c>
      <c r="K2359" s="24">
        <v>1</v>
      </c>
      <c r="L2359" s="24" t="s">
        <v>80</v>
      </c>
      <c r="M2359" s="26">
        <v>46223</v>
      </c>
      <c r="N2359" s="27">
        <v>46223.375</v>
      </c>
      <c r="O2359" s="27">
        <v>46223.541666666664</v>
      </c>
      <c r="P2359" s="24" t="s">
        <v>3963</v>
      </c>
      <c r="Q2359" s="24" t="s">
        <v>3964</v>
      </c>
      <c r="R2359" s="24" t="s">
        <v>3472</v>
      </c>
      <c r="T2359" s="24" t="s">
        <v>79</v>
      </c>
      <c r="U2359" s="24" t="s">
        <v>269</v>
      </c>
      <c r="V2359" s="27">
        <v>46223.379166666666</v>
      </c>
      <c r="W2359" s="27">
        <v>46223.402777777781</v>
      </c>
      <c r="Z2359" s="24">
        <v>1</v>
      </c>
      <c r="AA2359" s="24" t="s">
        <v>58</v>
      </c>
      <c r="AB2359" s="24" t="b">
        <v>0</v>
      </c>
      <c r="AC2359" s="61"/>
    </row>
    <row r="2360" spans="2:29" ht="13.7">
      <c r="B2360" s="24" t="s">
        <v>49</v>
      </c>
      <c r="C2360" s="24" t="s">
        <v>77</v>
      </c>
      <c r="D2360" s="24" t="s">
        <v>81</v>
      </c>
      <c r="E2360" s="24">
        <v>240</v>
      </c>
      <c r="F2360" s="26">
        <v>46204</v>
      </c>
      <c r="G2360" s="24" t="s">
        <v>52</v>
      </c>
      <c r="H2360" s="24" t="s">
        <v>53</v>
      </c>
      <c r="I2360" s="24" t="s">
        <v>79</v>
      </c>
      <c r="J2360" s="24" t="s">
        <v>126</v>
      </c>
      <c r="K2360" s="24">
        <v>1</v>
      </c>
      <c r="L2360" s="24" t="s">
        <v>80</v>
      </c>
      <c r="M2360" s="26">
        <v>46223</v>
      </c>
      <c r="N2360" s="27">
        <v>46223.375</v>
      </c>
      <c r="O2360" s="27">
        <v>46223.541666666664</v>
      </c>
      <c r="P2360" s="24" t="s">
        <v>3965</v>
      </c>
      <c r="Q2360" s="24" t="s">
        <v>3966</v>
      </c>
      <c r="R2360" s="24" t="s">
        <v>3472</v>
      </c>
      <c r="T2360" s="24" t="s">
        <v>79</v>
      </c>
      <c r="U2360" s="24" t="s">
        <v>269</v>
      </c>
      <c r="V2360" s="27">
        <v>46223.464583333334</v>
      </c>
      <c r="W2360" s="27">
        <v>46223.48333333333</v>
      </c>
      <c r="Z2360" s="24">
        <v>1</v>
      </c>
      <c r="AA2360" s="24" t="s">
        <v>58</v>
      </c>
      <c r="AB2360" s="24" t="b">
        <v>0</v>
      </c>
      <c r="AC2360" s="61"/>
    </row>
    <row r="2361" spans="2:29" ht="13.7">
      <c r="B2361" s="24" t="s">
        <v>49</v>
      </c>
      <c r="C2361" s="24" t="s">
        <v>77</v>
      </c>
      <c r="D2361" s="24" t="s">
        <v>81</v>
      </c>
      <c r="E2361" s="24">
        <v>240</v>
      </c>
      <c r="F2361" s="26">
        <v>46204</v>
      </c>
      <c r="G2361" s="24" t="s">
        <v>52</v>
      </c>
      <c r="H2361" s="24" t="s">
        <v>53</v>
      </c>
      <c r="I2361" s="24" t="s">
        <v>79</v>
      </c>
      <c r="J2361" s="24" t="s">
        <v>125</v>
      </c>
      <c r="K2361" s="24">
        <v>1</v>
      </c>
      <c r="L2361" s="24" t="s">
        <v>80</v>
      </c>
      <c r="M2361" s="26">
        <v>46226</v>
      </c>
      <c r="N2361" s="27">
        <v>46226.5625</v>
      </c>
      <c r="O2361" s="27">
        <v>46226.729166666664</v>
      </c>
      <c r="V2361" s="27"/>
      <c r="W2361" s="27"/>
      <c r="X2361" s="24">
        <v>4</v>
      </c>
      <c r="Y2361" s="24">
        <v>0</v>
      </c>
      <c r="Z2361" s="24">
        <v>4</v>
      </c>
      <c r="AA2361" s="24" t="s">
        <v>58</v>
      </c>
      <c r="AB2361" s="24" t="b">
        <v>0</v>
      </c>
      <c r="AC2361" s="61">
        <v>0</v>
      </c>
    </row>
    <row r="2362" spans="2:29" ht="13.7">
      <c r="B2362" s="24" t="s">
        <v>49</v>
      </c>
      <c r="C2362" s="24" t="s">
        <v>77</v>
      </c>
      <c r="D2362" s="24" t="s">
        <v>81</v>
      </c>
      <c r="E2362" s="24">
        <v>240</v>
      </c>
      <c r="F2362" s="26">
        <v>46204</v>
      </c>
      <c r="G2362" s="24" t="s">
        <v>52</v>
      </c>
      <c r="H2362" s="24" t="s">
        <v>53</v>
      </c>
      <c r="I2362" s="24" t="s">
        <v>79</v>
      </c>
      <c r="J2362" s="24" t="s">
        <v>126</v>
      </c>
      <c r="K2362" s="24">
        <v>1</v>
      </c>
      <c r="L2362" s="24" t="s">
        <v>80</v>
      </c>
      <c r="M2362" s="26">
        <v>46226</v>
      </c>
      <c r="N2362" s="27">
        <v>46226.5625</v>
      </c>
      <c r="O2362" s="27">
        <v>46226.729166666664</v>
      </c>
      <c r="P2362" s="24" t="s">
        <v>3967</v>
      </c>
      <c r="Q2362" s="24" t="s">
        <v>3968</v>
      </c>
      <c r="R2362" s="24" t="s">
        <v>3454</v>
      </c>
      <c r="T2362" s="24" t="s">
        <v>79</v>
      </c>
      <c r="U2362" s="24" t="s">
        <v>514</v>
      </c>
      <c r="V2362" s="27">
        <v>46226.691666666666</v>
      </c>
      <c r="W2362" s="27">
        <v>46226.713888888888</v>
      </c>
      <c r="Z2362" s="24">
        <v>1</v>
      </c>
      <c r="AA2362" s="24" t="s">
        <v>58</v>
      </c>
      <c r="AB2362" s="24" t="b">
        <v>0</v>
      </c>
      <c r="AC2362" s="61"/>
    </row>
    <row r="2363" spans="2:29" ht="13.7">
      <c r="B2363" s="24" t="s">
        <v>49</v>
      </c>
      <c r="C2363" s="24" t="s">
        <v>77</v>
      </c>
      <c r="D2363" s="24" t="s">
        <v>81</v>
      </c>
      <c r="E2363" s="24">
        <v>240</v>
      </c>
      <c r="F2363" s="26">
        <v>46204</v>
      </c>
      <c r="G2363" s="24" t="s">
        <v>52</v>
      </c>
      <c r="H2363" s="24" t="s">
        <v>53</v>
      </c>
      <c r="I2363" s="24" t="s">
        <v>79</v>
      </c>
      <c r="J2363" s="24" t="s">
        <v>126</v>
      </c>
      <c r="K2363" s="24">
        <v>1</v>
      </c>
      <c r="L2363" s="24" t="s">
        <v>80</v>
      </c>
      <c r="M2363" s="26">
        <v>46226</v>
      </c>
      <c r="N2363" s="27">
        <v>46226.5625</v>
      </c>
      <c r="O2363" s="27">
        <v>46226.729166666664</v>
      </c>
      <c r="P2363" s="24" t="s">
        <v>3969</v>
      </c>
      <c r="Q2363" s="24" t="s">
        <v>3970</v>
      </c>
      <c r="R2363" s="24" t="s">
        <v>3454</v>
      </c>
      <c r="T2363" s="24" t="s">
        <v>79</v>
      </c>
      <c r="U2363" s="24" t="s">
        <v>514</v>
      </c>
      <c r="V2363" s="27">
        <v>46226.609722222223</v>
      </c>
      <c r="W2363" s="27">
        <v>46226.632638888892</v>
      </c>
      <c r="Z2363" s="24">
        <v>1</v>
      </c>
      <c r="AA2363" s="24" t="s">
        <v>58</v>
      </c>
      <c r="AB2363" s="24" t="b">
        <v>0</v>
      </c>
      <c r="AC2363" s="61"/>
    </row>
    <row r="2364" spans="2:29" ht="13.7">
      <c r="B2364" s="24" t="s">
        <v>49</v>
      </c>
      <c r="C2364" s="24" t="s">
        <v>77</v>
      </c>
      <c r="D2364" s="24" t="s">
        <v>81</v>
      </c>
      <c r="E2364" s="24">
        <v>240</v>
      </c>
      <c r="F2364" s="26">
        <v>46204</v>
      </c>
      <c r="G2364" s="24" t="s">
        <v>52</v>
      </c>
      <c r="H2364" s="24" t="s">
        <v>53</v>
      </c>
      <c r="I2364" s="24" t="s">
        <v>79</v>
      </c>
      <c r="J2364" s="24" t="s">
        <v>126</v>
      </c>
      <c r="K2364" s="24">
        <v>1</v>
      </c>
      <c r="L2364" s="24" t="s">
        <v>80</v>
      </c>
      <c r="M2364" s="26">
        <v>46226</v>
      </c>
      <c r="N2364" s="27">
        <v>46226.5625</v>
      </c>
      <c r="O2364" s="27">
        <v>46226.729166666664</v>
      </c>
      <c r="P2364" s="24" t="s">
        <v>3971</v>
      </c>
      <c r="Q2364" s="24" t="s">
        <v>3972</v>
      </c>
      <c r="R2364" s="24" t="s">
        <v>3454</v>
      </c>
      <c r="S2364" s="24" t="s">
        <v>152</v>
      </c>
      <c r="T2364" s="24" t="s">
        <v>79</v>
      </c>
      <c r="U2364" s="24" t="s">
        <v>514</v>
      </c>
      <c r="V2364" s="27">
        <v>46226.650694444441</v>
      </c>
      <c r="W2364" s="27">
        <v>46226.677777777775</v>
      </c>
      <c r="Z2364" s="24">
        <v>1</v>
      </c>
      <c r="AA2364" s="24" t="s">
        <v>58</v>
      </c>
      <c r="AB2364" s="24" t="b">
        <v>0</v>
      </c>
      <c r="AC2364" s="61"/>
    </row>
    <row r="2365" spans="2:29" ht="13.7">
      <c r="B2365" s="24" t="s">
        <v>49</v>
      </c>
      <c r="C2365" s="24" t="s">
        <v>77</v>
      </c>
      <c r="D2365" s="24" t="s">
        <v>81</v>
      </c>
      <c r="E2365" s="24">
        <v>240</v>
      </c>
      <c r="F2365" s="26">
        <v>46204</v>
      </c>
      <c r="G2365" s="24" t="s">
        <v>52</v>
      </c>
      <c r="H2365" s="24" t="s">
        <v>53</v>
      </c>
      <c r="I2365" s="24" t="s">
        <v>79</v>
      </c>
      <c r="J2365" s="24" t="s">
        <v>126</v>
      </c>
      <c r="K2365" s="24">
        <v>1</v>
      </c>
      <c r="L2365" s="24" t="s">
        <v>80</v>
      </c>
      <c r="M2365" s="26">
        <v>46226</v>
      </c>
      <c r="N2365" s="27">
        <v>46226.5625</v>
      </c>
      <c r="O2365" s="27">
        <v>46226.729166666664</v>
      </c>
      <c r="P2365" s="24" t="s">
        <v>3973</v>
      </c>
      <c r="Q2365" s="24" t="s">
        <v>3974</v>
      </c>
      <c r="R2365" s="24" t="s">
        <v>3454</v>
      </c>
      <c r="S2365" s="24" t="s">
        <v>160</v>
      </c>
      <c r="T2365" s="24" t="s">
        <v>79</v>
      </c>
      <c r="U2365" s="24" t="s">
        <v>514</v>
      </c>
      <c r="V2365" s="27">
        <v>46226.569444444445</v>
      </c>
      <c r="W2365" s="27">
        <v>46226.590277777781</v>
      </c>
      <c r="Z2365" s="24">
        <v>1</v>
      </c>
      <c r="AA2365" s="24" t="s">
        <v>58</v>
      </c>
      <c r="AB2365" s="24" t="b">
        <v>0</v>
      </c>
      <c r="AC2365" s="61"/>
    </row>
    <row r="2366" spans="2:29" ht="13.7">
      <c r="B2366" s="24" t="s">
        <v>49</v>
      </c>
      <c r="C2366" s="24" t="s">
        <v>77</v>
      </c>
      <c r="D2366" s="24" t="s">
        <v>81</v>
      </c>
      <c r="E2366" s="24">
        <v>240</v>
      </c>
      <c r="F2366" s="26">
        <v>46204</v>
      </c>
      <c r="G2366" s="24" t="s">
        <v>52</v>
      </c>
      <c r="H2366" s="24" t="s">
        <v>53</v>
      </c>
      <c r="I2366" s="24" t="s">
        <v>79</v>
      </c>
      <c r="J2366" s="24" t="s">
        <v>125</v>
      </c>
      <c r="K2366" s="24">
        <v>1</v>
      </c>
      <c r="L2366" s="24" t="s">
        <v>80</v>
      </c>
      <c r="M2366" s="26">
        <v>46234</v>
      </c>
      <c r="N2366" s="27">
        <v>46234.333333333336</v>
      </c>
      <c r="O2366" s="27">
        <v>46234.5</v>
      </c>
      <c r="V2366" s="27"/>
      <c r="W2366" s="27"/>
      <c r="X2366" s="24">
        <v>4</v>
      </c>
      <c r="Y2366" s="24">
        <v>0</v>
      </c>
      <c r="Z2366" s="24">
        <v>4</v>
      </c>
      <c r="AA2366" s="24" t="s">
        <v>58</v>
      </c>
      <c r="AB2366" s="24" t="b">
        <v>0</v>
      </c>
      <c r="AC2366" s="61">
        <v>0</v>
      </c>
    </row>
    <row r="2367" spans="2:29" ht="13.7">
      <c r="B2367" s="24" t="s">
        <v>49</v>
      </c>
      <c r="C2367" s="24" t="s">
        <v>77</v>
      </c>
      <c r="D2367" s="24" t="s">
        <v>81</v>
      </c>
      <c r="E2367" s="24">
        <v>240</v>
      </c>
      <c r="F2367" s="26">
        <v>46204</v>
      </c>
      <c r="G2367" s="24" t="s">
        <v>52</v>
      </c>
      <c r="H2367" s="24" t="s">
        <v>53</v>
      </c>
      <c r="I2367" s="24" t="s">
        <v>79</v>
      </c>
      <c r="J2367" s="24" t="s">
        <v>126</v>
      </c>
      <c r="K2367" s="24">
        <v>1</v>
      </c>
      <c r="L2367" s="24" t="s">
        <v>80</v>
      </c>
      <c r="M2367" s="26">
        <v>46234</v>
      </c>
      <c r="N2367" s="27">
        <v>46234.333333333336</v>
      </c>
      <c r="O2367" s="27">
        <v>46234.5</v>
      </c>
      <c r="P2367" s="24" t="s">
        <v>3975</v>
      </c>
      <c r="Q2367" s="24" t="s">
        <v>3976</v>
      </c>
      <c r="R2367" s="24" t="s">
        <v>3454</v>
      </c>
      <c r="T2367" s="24" t="s">
        <v>79</v>
      </c>
      <c r="U2367" s="24" t="s">
        <v>480</v>
      </c>
      <c r="V2367" s="27">
        <v>46234.459722222222</v>
      </c>
      <c r="W2367" s="27">
        <v>46234.486805555556</v>
      </c>
      <c r="Z2367" s="24">
        <v>1</v>
      </c>
      <c r="AA2367" s="24" t="s">
        <v>58</v>
      </c>
      <c r="AB2367" s="24" t="b">
        <v>0</v>
      </c>
      <c r="AC2367" s="61"/>
    </row>
    <row r="2368" spans="2:29" ht="13.7">
      <c r="B2368" s="24" t="s">
        <v>49</v>
      </c>
      <c r="C2368" s="24" t="s">
        <v>77</v>
      </c>
      <c r="D2368" s="24" t="s">
        <v>81</v>
      </c>
      <c r="E2368" s="24">
        <v>240</v>
      </c>
      <c r="F2368" s="26">
        <v>46204</v>
      </c>
      <c r="G2368" s="24" t="s">
        <v>52</v>
      </c>
      <c r="H2368" s="24" t="s">
        <v>53</v>
      </c>
      <c r="I2368" s="24" t="s">
        <v>79</v>
      </c>
      <c r="J2368" s="24" t="s">
        <v>126</v>
      </c>
      <c r="K2368" s="24">
        <v>1</v>
      </c>
      <c r="L2368" s="24" t="s">
        <v>80</v>
      </c>
      <c r="M2368" s="26">
        <v>46234</v>
      </c>
      <c r="N2368" s="27">
        <v>46234.333333333336</v>
      </c>
      <c r="O2368" s="27">
        <v>46234.5</v>
      </c>
      <c r="P2368" s="24" t="s">
        <v>3977</v>
      </c>
      <c r="Q2368" s="24" t="s">
        <v>3978</v>
      </c>
      <c r="R2368" s="24" t="s">
        <v>3454</v>
      </c>
      <c r="T2368" s="24" t="s">
        <v>79</v>
      </c>
      <c r="U2368" s="24" t="s">
        <v>480</v>
      </c>
      <c r="V2368" s="27">
        <v>46234.339583333334</v>
      </c>
      <c r="W2368" s="27">
        <v>46234.36041666667</v>
      </c>
      <c r="Z2368" s="24">
        <v>1</v>
      </c>
      <c r="AA2368" s="24" t="s">
        <v>58</v>
      </c>
      <c r="AB2368" s="24" t="b">
        <v>0</v>
      </c>
      <c r="AC2368" s="61"/>
    </row>
    <row r="2369" spans="2:29" ht="13.7">
      <c r="B2369" s="24" t="s">
        <v>49</v>
      </c>
      <c r="C2369" s="24" t="s">
        <v>77</v>
      </c>
      <c r="D2369" s="24" t="s">
        <v>81</v>
      </c>
      <c r="E2369" s="24">
        <v>240</v>
      </c>
      <c r="F2369" s="26">
        <v>46204</v>
      </c>
      <c r="G2369" s="24" t="s">
        <v>52</v>
      </c>
      <c r="H2369" s="24" t="s">
        <v>53</v>
      </c>
      <c r="I2369" s="24" t="s">
        <v>79</v>
      </c>
      <c r="J2369" s="24" t="s">
        <v>126</v>
      </c>
      <c r="K2369" s="24">
        <v>1</v>
      </c>
      <c r="L2369" s="24" t="s">
        <v>80</v>
      </c>
      <c r="M2369" s="26">
        <v>46234</v>
      </c>
      <c r="N2369" s="27">
        <v>46234.333333333336</v>
      </c>
      <c r="O2369" s="27">
        <v>46234.5</v>
      </c>
      <c r="P2369" s="24" t="s">
        <v>3979</v>
      </c>
      <c r="Q2369" s="24" t="s">
        <v>3980</v>
      </c>
      <c r="R2369" s="24" t="s">
        <v>3461</v>
      </c>
      <c r="T2369" s="24" t="s">
        <v>79</v>
      </c>
      <c r="U2369" s="24" t="s">
        <v>480</v>
      </c>
      <c r="V2369" s="27">
        <v>46234.377083333333</v>
      </c>
      <c r="W2369" s="27">
        <v>46234.404166666667</v>
      </c>
      <c r="Z2369" s="24">
        <v>1</v>
      </c>
      <c r="AA2369" s="24" t="s">
        <v>58</v>
      </c>
      <c r="AB2369" s="24" t="b">
        <v>0</v>
      </c>
      <c r="AC2369" s="61"/>
    </row>
    <row r="2370" spans="2:29" ht="13.7">
      <c r="B2370" s="24" t="s">
        <v>49</v>
      </c>
      <c r="C2370" s="24" t="s">
        <v>77</v>
      </c>
      <c r="D2370" s="24" t="s">
        <v>81</v>
      </c>
      <c r="E2370" s="24">
        <v>240</v>
      </c>
      <c r="F2370" s="26">
        <v>46204</v>
      </c>
      <c r="G2370" s="24" t="s">
        <v>52</v>
      </c>
      <c r="H2370" s="24" t="s">
        <v>53</v>
      </c>
      <c r="I2370" s="24" t="s">
        <v>79</v>
      </c>
      <c r="J2370" s="24" t="s">
        <v>126</v>
      </c>
      <c r="K2370" s="24">
        <v>1</v>
      </c>
      <c r="L2370" s="24" t="s">
        <v>80</v>
      </c>
      <c r="M2370" s="26">
        <v>46234</v>
      </c>
      <c r="N2370" s="27">
        <v>46234.333333333336</v>
      </c>
      <c r="O2370" s="27">
        <v>46234.5</v>
      </c>
      <c r="P2370" s="24" t="s">
        <v>3981</v>
      </c>
      <c r="Q2370" s="24" t="s">
        <v>3982</v>
      </c>
      <c r="R2370" s="24" t="s">
        <v>3472</v>
      </c>
      <c r="T2370" s="24" t="s">
        <v>79</v>
      </c>
      <c r="U2370" s="24" t="s">
        <v>480</v>
      </c>
      <c r="V2370" s="27">
        <v>46234.424305555556</v>
      </c>
      <c r="W2370" s="27">
        <v>46234.446527777778</v>
      </c>
      <c r="Z2370" s="24">
        <v>1</v>
      </c>
      <c r="AA2370" s="24" t="s">
        <v>58</v>
      </c>
      <c r="AB2370" s="24" t="b">
        <v>0</v>
      </c>
      <c r="AC2370" s="61"/>
    </row>
    <row r="2371" spans="2:29" ht="13.7">
      <c r="B2371" s="24" t="s">
        <v>49</v>
      </c>
      <c r="C2371" s="24" t="s">
        <v>77</v>
      </c>
      <c r="D2371" s="24" t="s">
        <v>81</v>
      </c>
      <c r="E2371" s="24">
        <v>240</v>
      </c>
      <c r="F2371" s="26">
        <v>46235</v>
      </c>
      <c r="G2371" s="24" t="s">
        <v>52</v>
      </c>
      <c r="H2371" s="24" t="s">
        <v>53</v>
      </c>
      <c r="I2371" s="24" t="s">
        <v>79</v>
      </c>
      <c r="J2371" s="24" t="s">
        <v>125</v>
      </c>
      <c r="K2371" s="24">
        <v>1</v>
      </c>
      <c r="L2371" s="24" t="s">
        <v>80</v>
      </c>
      <c r="M2371" s="26">
        <v>46258</v>
      </c>
      <c r="N2371" s="27">
        <v>46258.354166666664</v>
      </c>
      <c r="O2371" s="27">
        <v>46258.520833333336</v>
      </c>
      <c r="V2371" s="27"/>
      <c r="W2371" s="27"/>
      <c r="X2371" s="24">
        <v>4</v>
      </c>
      <c r="Y2371" s="24">
        <v>0</v>
      </c>
      <c r="Z2371" s="24">
        <v>4</v>
      </c>
      <c r="AA2371" s="24" t="s">
        <v>60</v>
      </c>
      <c r="AB2371" s="24" t="b">
        <v>0</v>
      </c>
      <c r="AC2371" s="61">
        <v>0</v>
      </c>
    </row>
    <row r="2372" spans="2:29" ht="13.7">
      <c r="B2372" s="24" t="s">
        <v>49</v>
      </c>
      <c r="C2372" s="24" t="s">
        <v>77</v>
      </c>
      <c r="D2372" s="24" t="s">
        <v>81</v>
      </c>
      <c r="E2372" s="24">
        <v>240</v>
      </c>
      <c r="F2372" s="26">
        <v>46235</v>
      </c>
      <c r="G2372" s="24" t="s">
        <v>52</v>
      </c>
      <c r="H2372" s="24" t="s">
        <v>53</v>
      </c>
      <c r="I2372" s="24" t="s">
        <v>79</v>
      </c>
      <c r="J2372" s="24" t="s">
        <v>126</v>
      </c>
      <c r="K2372" s="24">
        <v>1</v>
      </c>
      <c r="L2372" s="24" t="s">
        <v>80</v>
      </c>
      <c r="M2372" s="26">
        <v>46258</v>
      </c>
      <c r="N2372" s="27">
        <v>46258.354166666664</v>
      </c>
      <c r="O2372" s="27">
        <v>46258.520833333336</v>
      </c>
      <c r="P2372" s="24" t="s">
        <v>3983</v>
      </c>
      <c r="Q2372" s="24" t="s">
        <v>3984</v>
      </c>
      <c r="R2372" s="24" t="s">
        <v>3461</v>
      </c>
      <c r="S2372" s="24" t="s">
        <v>152</v>
      </c>
      <c r="T2372" s="24" t="s">
        <v>79</v>
      </c>
      <c r="U2372" s="24" t="s">
        <v>341</v>
      </c>
      <c r="V2372" s="27">
        <v>46258.361805555556</v>
      </c>
      <c r="W2372" s="27">
        <v>46258.390972222223</v>
      </c>
      <c r="Z2372" s="24">
        <v>1</v>
      </c>
      <c r="AA2372" s="24" t="s">
        <v>60</v>
      </c>
      <c r="AB2372" s="24" t="b">
        <v>0</v>
      </c>
      <c r="AC2372" s="61"/>
    </row>
    <row r="2373" spans="2:29" ht="13.7">
      <c r="B2373" s="24" t="s">
        <v>49</v>
      </c>
      <c r="C2373" s="24" t="s">
        <v>77</v>
      </c>
      <c r="D2373" s="24" t="s">
        <v>81</v>
      </c>
      <c r="E2373" s="24">
        <v>240</v>
      </c>
      <c r="F2373" s="26">
        <v>46235</v>
      </c>
      <c r="G2373" s="24" t="s">
        <v>52</v>
      </c>
      <c r="H2373" s="24" t="s">
        <v>53</v>
      </c>
      <c r="I2373" s="24" t="s">
        <v>79</v>
      </c>
      <c r="J2373" s="24" t="s">
        <v>126</v>
      </c>
      <c r="K2373" s="24">
        <v>1</v>
      </c>
      <c r="L2373" s="24" t="s">
        <v>80</v>
      </c>
      <c r="M2373" s="26">
        <v>46258</v>
      </c>
      <c r="N2373" s="27">
        <v>46258.354166666664</v>
      </c>
      <c r="O2373" s="27">
        <v>46258.520833333336</v>
      </c>
      <c r="P2373" s="24" t="s">
        <v>3985</v>
      </c>
      <c r="Q2373" s="24" t="s">
        <v>3986</v>
      </c>
      <c r="R2373" s="24" t="s">
        <v>3454</v>
      </c>
      <c r="S2373" s="24" t="s">
        <v>156</v>
      </c>
      <c r="T2373" s="24" t="s">
        <v>79</v>
      </c>
      <c r="U2373" s="24" t="s">
        <v>341</v>
      </c>
      <c r="V2373" s="27">
        <v>46258.445138888892</v>
      </c>
      <c r="W2373" s="27">
        <v>46258.465277777781</v>
      </c>
      <c r="Z2373" s="24">
        <v>1</v>
      </c>
      <c r="AA2373" s="24" t="s">
        <v>60</v>
      </c>
      <c r="AB2373" s="24" t="b">
        <v>0</v>
      </c>
      <c r="AC2373" s="61"/>
    </row>
    <row r="2374" spans="2:29" ht="13.7">
      <c r="B2374" s="24" t="s">
        <v>49</v>
      </c>
      <c r="C2374" s="24" t="s">
        <v>77</v>
      </c>
      <c r="D2374" s="24" t="s">
        <v>81</v>
      </c>
      <c r="E2374" s="24">
        <v>240</v>
      </c>
      <c r="F2374" s="26">
        <v>46235</v>
      </c>
      <c r="G2374" s="24" t="s">
        <v>52</v>
      </c>
      <c r="H2374" s="24" t="s">
        <v>53</v>
      </c>
      <c r="I2374" s="24" t="s">
        <v>79</v>
      </c>
      <c r="J2374" s="24" t="s">
        <v>126</v>
      </c>
      <c r="K2374" s="24">
        <v>1</v>
      </c>
      <c r="L2374" s="24" t="s">
        <v>80</v>
      </c>
      <c r="M2374" s="26">
        <v>46258</v>
      </c>
      <c r="N2374" s="27">
        <v>46258.354166666664</v>
      </c>
      <c r="O2374" s="27">
        <v>46258.520833333336</v>
      </c>
      <c r="P2374" s="24" t="s">
        <v>3987</v>
      </c>
      <c r="Q2374" s="24" t="s">
        <v>3988</v>
      </c>
      <c r="R2374" s="24" t="s">
        <v>3472</v>
      </c>
      <c r="S2374" s="24" t="s">
        <v>152</v>
      </c>
      <c r="T2374" s="24" t="s">
        <v>79</v>
      </c>
      <c r="U2374" s="24" t="s">
        <v>341</v>
      </c>
      <c r="V2374" s="27">
        <v>46258.402083333334</v>
      </c>
      <c r="W2374" s="27">
        <v>46258.422222222223</v>
      </c>
      <c r="Z2374" s="24">
        <v>1</v>
      </c>
      <c r="AA2374" s="24" t="s">
        <v>60</v>
      </c>
      <c r="AB2374" s="24" t="b">
        <v>0</v>
      </c>
      <c r="AC2374" s="61"/>
    </row>
    <row r="2375" spans="2:29" ht="13.7">
      <c r="B2375" s="24" t="s">
        <v>49</v>
      </c>
      <c r="C2375" s="24" t="s">
        <v>77</v>
      </c>
      <c r="D2375" s="24" t="s">
        <v>81</v>
      </c>
      <c r="E2375" s="24">
        <v>240</v>
      </c>
      <c r="F2375" s="26">
        <v>46235</v>
      </c>
      <c r="G2375" s="24" t="s">
        <v>52</v>
      </c>
      <c r="H2375" s="24" t="s">
        <v>53</v>
      </c>
      <c r="I2375" s="24" t="s">
        <v>79</v>
      </c>
      <c r="J2375" s="24" t="s">
        <v>126</v>
      </c>
      <c r="K2375" s="24">
        <v>1</v>
      </c>
      <c r="L2375" s="24" t="s">
        <v>80</v>
      </c>
      <c r="M2375" s="26">
        <v>46258</v>
      </c>
      <c r="N2375" s="27">
        <v>46258.354166666664</v>
      </c>
      <c r="O2375" s="27">
        <v>46258.520833333336</v>
      </c>
      <c r="P2375" s="24" t="s">
        <v>3989</v>
      </c>
      <c r="Q2375" s="24" t="s">
        <v>3990</v>
      </c>
      <c r="R2375" s="24" t="s">
        <v>3461</v>
      </c>
      <c r="T2375" s="24" t="s">
        <v>79</v>
      </c>
      <c r="U2375" s="24" t="s">
        <v>341</v>
      </c>
      <c r="V2375" s="27">
        <v>46258.481944444444</v>
      </c>
      <c r="W2375" s="27">
        <v>46258.506944444445</v>
      </c>
      <c r="Z2375" s="24">
        <v>1</v>
      </c>
      <c r="AA2375" s="24" t="s">
        <v>60</v>
      </c>
      <c r="AB2375" s="24" t="b">
        <v>0</v>
      </c>
      <c r="AC2375" s="61"/>
    </row>
    <row r="2376" spans="2:29" ht="13.7">
      <c r="B2376" s="24" t="s">
        <v>49</v>
      </c>
      <c r="C2376" s="24" t="s">
        <v>77</v>
      </c>
      <c r="D2376" s="24" t="s">
        <v>81</v>
      </c>
      <c r="E2376" s="24">
        <v>270</v>
      </c>
      <c r="F2376" s="26">
        <v>46174</v>
      </c>
      <c r="G2376" s="24" t="s">
        <v>52</v>
      </c>
      <c r="H2376" s="24" t="s">
        <v>53</v>
      </c>
      <c r="I2376" s="24" t="s">
        <v>79</v>
      </c>
      <c r="J2376" s="24" t="s">
        <v>125</v>
      </c>
      <c r="K2376" s="24">
        <v>1</v>
      </c>
      <c r="L2376" s="24" t="s">
        <v>80</v>
      </c>
      <c r="M2376" s="26">
        <v>46185</v>
      </c>
      <c r="N2376" s="27">
        <v>46185.354166666664</v>
      </c>
      <c r="O2376" s="27">
        <v>46185.541666666664</v>
      </c>
      <c r="V2376" s="27"/>
      <c r="W2376" s="27"/>
      <c r="X2376" s="24">
        <v>4</v>
      </c>
      <c r="Y2376" s="24">
        <v>0</v>
      </c>
      <c r="Z2376" s="24">
        <v>4</v>
      </c>
      <c r="AA2376" s="24" t="s">
        <v>56</v>
      </c>
      <c r="AB2376" s="24" t="b">
        <v>0</v>
      </c>
      <c r="AC2376" s="61">
        <v>0</v>
      </c>
    </row>
    <row r="2377" spans="2:29" ht="13.7">
      <c r="B2377" s="24" t="s">
        <v>49</v>
      </c>
      <c r="C2377" s="24" t="s">
        <v>77</v>
      </c>
      <c r="D2377" s="24" t="s">
        <v>81</v>
      </c>
      <c r="E2377" s="24">
        <v>270</v>
      </c>
      <c r="F2377" s="26">
        <v>46174</v>
      </c>
      <c r="G2377" s="24" t="s">
        <v>52</v>
      </c>
      <c r="H2377" s="24" t="s">
        <v>53</v>
      </c>
      <c r="I2377" s="24" t="s">
        <v>79</v>
      </c>
      <c r="J2377" s="24" t="s">
        <v>126</v>
      </c>
      <c r="K2377" s="24">
        <v>1</v>
      </c>
      <c r="L2377" s="24" t="s">
        <v>80</v>
      </c>
      <c r="M2377" s="26">
        <v>46185</v>
      </c>
      <c r="N2377" s="27">
        <v>46185.354166666664</v>
      </c>
      <c r="O2377" s="27">
        <v>46185.541666666664</v>
      </c>
      <c r="P2377" s="24" t="s">
        <v>3991</v>
      </c>
      <c r="Q2377" s="24" t="s">
        <v>3992</v>
      </c>
      <c r="R2377" s="24" t="s">
        <v>3454</v>
      </c>
      <c r="T2377" s="24" t="s">
        <v>79</v>
      </c>
      <c r="U2377" s="24" t="s">
        <v>214</v>
      </c>
      <c r="V2377" s="27">
        <v>46185.404166666667</v>
      </c>
      <c r="W2377" s="27">
        <v>46185.435416666667</v>
      </c>
      <c r="Z2377" s="24">
        <v>1</v>
      </c>
      <c r="AA2377" s="24" t="s">
        <v>56</v>
      </c>
      <c r="AB2377" s="24" t="b">
        <v>0</v>
      </c>
      <c r="AC2377" s="61"/>
    </row>
    <row r="2378" spans="2:29" ht="13.7">
      <c r="B2378" s="24" t="s">
        <v>49</v>
      </c>
      <c r="C2378" s="24" t="s">
        <v>77</v>
      </c>
      <c r="D2378" s="24" t="s">
        <v>81</v>
      </c>
      <c r="E2378" s="24">
        <v>270</v>
      </c>
      <c r="F2378" s="26">
        <v>46174</v>
      </c>
      <c r="G2378" s="24" t="s">
        <v>52</v>
      </c>
      <c r="H2378" s="24" t="s">
        <v>53</v>
      </c>
      <c r="I2378" s="24" t="s">
        <v>79</v>
      </c>
      <c r="J2378" s="24" t="s">
        <v>126</v>
      </c>
      <c r="K2378" s="24">
        <v>1</v>
      </c>
      <c r="L2378" s="24" t="s">
        <v>80</v>
      </c>
      <c r="M2378" s="26">
        <v>46185</v>
      </c>
      <c r="N2378" s="27">
        <v>46185.354166666664</v>
      </c>
      <c r="O2378" s="27">
        <v>46185.541666666664</v>
      </c>
      <c r="P2378" s="24" t="s">
        <v>3993</v>
      </c>
      <c r="Q2378" s="24" t="s">
        <v>3994</v>
      </c>
      <c r="R2378" s="24" t="s">
        <v>3472</v>
      </c>
      <c r="T2378" s="24" t="s">
        <v>79</v>
      </c>
      <c r="U2378" s="24" t="s">
        <v>214</v>
      </c>
      <c r="V2378" s="27">
        <v>46185.359722222223</v>
      </c>
      <c r="W2378" s="27">
        <v>46185.384027777778</v>
      </c>
      <c r="Z2378" s="24">
        <v>1</v>
      </c>
      <c r="AA2378" s="24" t="s">
        <v>56</v>
      </c>
      <c r="AB2378" s="24" t="b">
        <v>0</v>
      </c>
      <c r="AC2378" s="61"/>
    </row>
    <row r="2379" spans="2:29" ht="13.7">
      <c r="B2379" s="24" t="s">
        <v>49</v>
      </c>
      <c r="C2379" s="24" t="s">
        <v>77</v>
      </c>
      <c r="D2379" s="24" t="s">
        <v>81</v>
      </c>
      <c r="E2379" s="24">
        <v>270</v>
      </c>
      <c r="F2379" s="26">
        <v>46174</v>
      </c>
      <c r="G2379" s="24" t="s">
        <v>52</v>
      </c>
      <c r="H2379" s="24" t="s">
        <v>53</v>
      </c>
      <c r="I2379" s="24" t="s">
        <v>79</v>
      </c>
      <c r="J2379" s="24" t="s">
        <v>126</v>
      </c>
      <c r="K2379" s="24">
        <v>1</v>
      </c>
      <c r="L2379" s="24" t="s">
        <v>80</v>
      </c>
      <c r="M2379" s="26">
        <v>46185</v>
      </c>
      <c r="N2379" s="27">
        <v>46185.354166666664</v>
      </c>
      <c r="O2379" s="27">
        <v>46185.541666666664</v>
      </c>
      <c r="P2379" s="24" t="s">
        <v>3995</v>
      </c>
      <c r="Q2379" s="24" t="s">
        <v>3996</v>
      </c>
      <c r="R2379" s="24" t="s">
        <v>3472</v>
      </c>
      <c r="T2379" s="24" t="s">
        <v>79</v>
      </c>
      <c r="U2379" s="24" t="s">
        <v>214</v>
      </c>
      <c r="V2379" s="27">
        <v>46185.45208333333</v>
      </c>
      <c r="W2379" s="27">
        <v>46185.479861111111</v>
      </c>
      <c r="Z2379" s="24">
        <v>1</v>
      </c>
      <c r="AA2379" s="24" t="s">
        <v>56</v>
      </c>
      <c r="AB2379" s="24" t="b">
        <v>0</v>
      </c>
      <c r="AC2379" s="61"/>
    </row>
    <row r="2380" spans="2:29" ht="13.7">
      <c r="B2380" s="24" t="s">
        <v>49</v>
      </c>
      <c r="C2380" s="24" t="s">
        <v>77</v>
      </c>
      <c r="D2380" s="24" t="s">
        <v>81</v>
      </c>
      <c r="E2380" s="24">
        <v>270</v>
      </c>
      <c r="F2380" s="26">
        <v>46174</v>
      </c>
      <c r="G2380" s="24" t="s">
        <v>52</v>
      </c>
      <c r="H2380" s="24" t="s">
        <v>53</v>
      </c>
      <c r="I2380" s="24" t="s">
        <v>79</v>
      </c>
      <c r="J2380" s="24" t="s">
        <v>126</v>
      </c>
      <c r="K2380" s="24">
        <v>1</v>
      </c>
      <c r="L2380" s="24" t="s">
        <v>80</v>
      </c>
      <c r="M2380" s="26">
        <v>46185</v>
      </c>
      <c r="N2380" s="27">
        <v>46185.354166666664</v>
      </c>
      <c r="O2380" s="27">
        <v>46185.541666666664</v>
      </c>
      <c r="P2380" s="24" t="s">
        <v>3997</v>
      </c>
      <c r="Q2380" s="24" t="s">
        <v>3998</v>
      </c>
      <c r="R2380" s="24" t="s">
        <v>3472</v>
      </c>
      <c r="T2380" s="24" t="s">
        <v>79</v>
      </c>
      <c r="U2380" s="24" t="s">
        <v>214</v>
      </c>
      <c r="V2380" s="27">
        <v>46185.501388888886</v>
      </c>
      <c r="W2380" s="27">
        <v>46185.52847222222</v>
      </c>
      <c r="Z2380" s="24">
        <v>1</v>
      </c>
      <c r="AA2380" s="24" t="s">
        <v>56</v>
      </c>
      <c r="AB2380" s="24" t="b">
        <v>0</v>
      </c>
      <c r="AC2380" s="61"/>
    </row>
    <row r="2381" spans="2:29" ht="13.7">
      <c r="B2381" s="24" t="s">
        <v>49</v>
      </c>
      <c r="C2381" s="24" t="s">
        <v>77</v>
      </c>
      <c r="D2381" s="24" t="s">
        <v>81</v>
      </c>
      <c r="E2381" s="24">
        <v>270</v>
      </c>
      <c r="F2381" s="26">
        <v>46174</v>
      </c>
      <c r="G2381" s="24" t="s">
        <v>52</v>
      </c>
      <c r="H2381" s="24" t="s">
        <v>53</v>
      </c>
      <c r="I2381" s="24" t="s">
        <v>79</v>
      </c>
      <c r="J2381" s="24" t="s">
        <v>125</v>
      </c>
      <c r="K2381" s="24">
        <v>1</v>
      </c>
      <c r="L2381" s="24" t="s">
        <v>80</v>
      </c>
      <c r="M2381" s="26">
        <v>46191</v>
      </c>
      <c r="N2381" s="27">
        <v>46191.375</v>
      </c>
      <c r="O2381" s="27">
        <v>46191.5625</v>
      </c>
      <c r="V2381" s="27"/>
      <c r="W2381" s="27"/>
      <c r="X2381" s="24">
        <v>4</v>
      </c>
      <c r="Y2381" s="24">
        <v>0</v>
      </c>
      <c r="Z2381" s="24">
        <v>4</v>
      </c>
      <c r="AA2381" s="24" t="s">
        <v>56</v>
      </c>
      <c r="AB2381" s="24" t="b">
        <v>0</v>
      </c>
      <c r="AC2381" s="61">
        <v>0</v>
      </c>
    </row>
    <row r="2382" spans="2:29" ht="13.7">
      <c r="B2382" s="24" t="s">
        <v>49</v>
      </c>
      <c r="C2382" s="24" t="s">
        <v>77</v>
      </c>
      <c r="D2382" s="24" t="s">
        <v>81</v>
      </c>
      <c r="E2382" s="24">
        <v>270</v>
      </c>
      <c r="F2382" s="26">
        <v>46174</v>
      </c>
      <c r="G2382" s="24" t="s">
        <v>52</v>
      </c>
      <c r="H2382" s="24" t="s">
        <v>53</v>
      </c>
      <c r="I2382" s="24" t="s">
        <v>79</v>
      </c>
      <c r="J2382" s="24" t="s">
        <v>126</v>
      </c>
      <c r="K2382" s="24">
        <v>1</v>
      </c>
      <c r="L2382" s="24" t="s">
        <v>80</v>
      </c>
      <c r="M2382" s="26">
        <v>46191</v>
      </c>
      <c r="N2382" s="27">
        <v>46191.375</v>
      </c>
      <c r="O2382" s="27">
        <v>46191.5625</v>
      </c>
      <c r="P2382" s="24" t="s">
        <v>3999</v>
      </c>
      <c r="Q2382" s="24" t="s">
        <v>4000</v>
      </c>
      <c r="R2382" s="24" t="s">
        <v>3454</v>
      </c>
      <c r="T2382" s="24" t="s">
        <v>79</v>
      </c>
      <c r="U2382" s="24" t="s">
        <v>547</v>
      </c>
      <c r="V2382" s="27">
        <v>46191.423611111109</v>
      </c>
      <c r="W2382" s="27">
        <v>46191.446527777778</v>
      </c>
      <c r="Z2382" s="24">
        <v>1</v>
      </c>
      <c r="AA2382" s="24" t="s">
        <v>56</v>
      </c>
      <c r="AB2382" s="24" t="b">
        <v>0</v>
      </c>
      <c r="AC2382" s="61"/>
    </row>
    <row r="2383" spans="2:29" ht="13.7">
      <c r="B2383" s="24" t="s">
        <v>49</v>
      </c>
      <c r="C2383" s="24" t="s">
        <v>77</v>
      </c>
      <c r="D2383" s="24" t="s">
        <v>81</v>
      </c>
      <c r="E2383" s="24">
        <v>270</v>
      </c>
      <c r="F2383" s="26">
        <v>46174</v>
      </c>
      <c r="G2383" s="24" t="s">
        <v>52</v>
      </c>
      <c r="H2383" s="24" t="s">
        <v>53</v>
      </c>
      <c r="I2383" s="24" t="s">
        <v>79</v>
      </c>
      <c r="J2383" s="24" t="s">
        <v>126</v>
      </c>
      <c r="K2383" s="24">
        <v>1</v>
      </c>
      <c r="L2383" s="24" t="s">
        <v>80</v>
      </c>
      <c r="M2383" s="26">
        <v>46191</v>
      </c>
      <c r="N2383" s="27">
        <v>46191.375</v>
      </c>
      <c r="O2383" s="27">
        <v>46191.5625</v>
      </c>
      <c r="P2383" s="24" t="s">
        <v>4001</v>
      </c>
      <c r="Q2383" s="24" t="s">
        <v>4002</v>
      </c>
      <c r="R2383" s="24" t="s">
        <v>3472</v>
      </c>
      <c r="T2383" s="24" t="s">
        <v>79</v>
      </c>
      <c r="U2383" s="24" t="s">
        <v>547</v>
      </c>
      <c r="V2383" s="27">
        <v>46191.520138888889</v>
      </c>
      <c r="W2383" s="27">
        <v>46191.548611111109</v>
      </c>
      <c r="Z2383" s="24">
        <v>1</v>
      </c>
      <c r="AA2383" s="24" t="s">
        <v>56</v>
      </c>
      <c r="AB2383" s="24" t="b">
        <v>0</v>
      </c>
      <c r="AC2383" s="61"/>
    </row>
    <row r="2384" spans="2:29" ht="13.7">
      <c r="B2384" s="24" t="s">
        <v>49</v>
      </c>
      <c r="C2384" s="24" t="s">
        <v>77</v>
      </c>
      <c r="D2384" s="24" t="s">
        <v>81</v>
      </c>
      <c r="E2384" s="24">
        <v>270</v>
      </c>
      <c r="F2384" s="26">
        <v>46174</v>
      </c>
      <c r="G2384" s="24" t="s">
        <v>52</v>
      </c>
      <c r="H2384" s="24" t="s">
        <v>53</v>
      </c>
      <c r="I2384" s="24" t="s">
        <v>79</v>
      </c>
      <c r="J2384" s="24" t="s">
        <v>126</v>
      </c>
      <c r="K2384" s="24">
        <v>1</v>
      </c>
      <c r="L2384" s="24" t="s">
        <v>80</v>
      </c>
      <c r="M2384" s="26">
        <v>46191</v>
      </c>
      <c r="N2384" s="27">
        <v>46191.375</v>
      </c>
      <c r="O2384" s="27">
        <v>46191.5625</v>
      </c>
      <c r="P2384" s="24" t="s">
        <v>4003</v>
      </c>
      <c r="Q2384" s="24" t="s">
        <v>4004</v>
      </c>
      <c r="R2384" s="24" t="s">
        <v>3461</v>
      </c>
      <c r="T2384" s="24" t="s">
        <v>79</v>
      </c>
      <c r="U2384" s="24" t="s">
        <v>547</v>
      </c>
      <c r="V2384" s="27">
        <v>46191.475694444445</v>
      </c>
      <c r="W2384" s="27">
        <v>46191.507638888892</v>
      </c>
      <c r="Z2384" s="24">
        <v>1</v>
      </c>
      <c r="AA2384" s="24" t="s">
        <v>56</v>
      </c>
      <c r="AB2384" s="24" t="b">
        <v>0</v>
      </c>
      <c r="AC2384" s="61"/>
    </row>
    <row r="2385" spans="2:29" ht="13.7">
      <c r="B2385" s="24" t="s">
        <v>49</v>
      </c>
      <c r="C2385" s="24" t="s">
        <v>77</v>
      </c>
      <c r="D2385" s="24" t="s">
        <v>81</v>
      </c>
      <c r="E2385" s="24">
        <v>270</v>
      </c>
      <c r="F2385" s="26">
        <v>46174</v>
      </c>
      <c r="G2385" s="24" t="s">
        <v>52</v>
      </c>
      <c r="H2385" s="24" t="s">
        <v>53</v>
      </c>
      <c r="I2385" s="24" t="s">
        <v>79</v>
      </c>
      <c r="J2385" s="24" t="s">
        <v>126</v>
      </c>
      <c r="K2385" s="24">
        <v>1</v>
      </c>
      <c r="L2385" s="24" t="s">
        <v>80</v>
      </c>
      <c r="M2385" s="26">
        <v>46191</v>
      </c>
      <c r="N2385" s="27">
        <v>46191.375</v>
      </c>
      <c r="O2385" s="27">
        <v>46191.5625</v>
      </c>
      <c r="P2385" s="24" t="s">
        <v>4005</v>
      </c>
      <c r="Q2385" s="24" t="s">
        <v>4006</v>
      </c>
      <c r="R2385" s="24" t="s">
        <v>3454</v>
      </c>
      <c r="T2385" s="24" t="s">
        <v>79</v>
      </c>
      <c r="U2385" s="24" t="s">
        <v>547</v>
      </c>
      <c r="V2385" s="27">
        <v>46191.383333333331</v>
      </c>
      <c r="W2385" s="27">
        <v>46191.417361111111</v>
      </c>
      <c r="Z2385" s="24">
        <v>1</v>
      </c>
      <c r="AA2385" s="24" t="s">
        <v>56</v>
      </c>
      <c r="AB2385" s="24" t="b">
        <v>0</v>
      </c>
      <c r="AC2385" s="61"/>
    </row>
    <row r="2386" spans="2:29" ht="13.7">
      <c r="B2386" s="24" t="s">
        <v>49</v>
      </c>
      <c r="C2386" s="24" t="s">
        <v>77</v>
      </c>
      <c r="D2386" s="24" t="s">
        <v>81</v>
      </c>
      <c r="E2386" s="24">
        <v>270</v>
      </c>
      <c r="F2386" s="26">
        <v>46174</v>
      </c>
      <c r="G2386" s="24" t="s">
        <v>52</v>
      </c>
      <c r="H2386" s="24" t="s">
        <v>53</v>
      </c>
      <c r="I2386" s="24" t="s">
        <v>79</v>
      </c>
      <c r="J2386" s="24" t="s">
        <v>125</v>
      </c>
      <c r="K2386" s="24">
        <v>1</v>
      </c>
      <c r="L2386" s="24" t="s">
        <v>80</v>
      </c>
      <c r="M2386" s="26">
        <v>46196</v>
      </c>
      <c r="N2386" s="27">
        <v>46196.541666666664</v>
      </c>
      <c r="O2386" s="27">
        <v>46196.729166666664</v>
      </c>
      <c r="V2386" s="27"/>
      <c r="W2386" s="27"/>
      <c r="X2386" s="24">
        <v>4</v>
      </c>
      <c r="Y2386" s="24">
        <v>0</v>
      </c>
      <c r="Z2386" s="24">
        <v>4</v>
      </c>
      <c r="AA2386" s="24" t="s">
        <v>56</v>
      </c>
      <c r="AB2386" s="24" t="b">
        <v>0</v>
      </c>
      <c r="AC2386" s="61">
        <v>0</v>
      </c>
    </row>
    <row r="2387" spans="2:29" ht="13.7">
      <c r="B2387" s="24" t="s">
        <v>49</v>
      </c>
      <c r="C2387" s="24" t="s">
        <v>77</v>
      </c>
      <c r="D2387" s="24" t="s">
        <v>81</v>
      </c>
      <c r="E2387" s="24">
        <v>270</v>
      </c>
      <c r="F2387" s="26">
        <v>46174</v>
      </c>
      <c r="G2387" s="24" t="s">
        <v>52</v>
      </c>
      <c r="H2387" s="24" t="s">
        <v>53</v>
      </c>
      <c r="I2387" s="24" t="s">
        <v>79</v>
      </c>
      <c r="J2387" s="24" t="s">
        <v>126</v>
      </c>
      <c r="K2387" s="24">
        <v>1</v>
      </c>
      <c r="L2387" s="24" t="s">
        <v>80</v>
      </c>
      <c r="M2387" s="26">
        <v>46196</v>
      </c>
      <c r="N2387" s="27">
        <v>46196.541666666664</v>
      </c>
      <c r="O2387" s="27">
        <v>46196.729166666664</v>
      </c>
      <c r="P2387" s="24" t="s">
        <v>4007</v>
      </c>
      <c r="Q2387" s="24" t="s">
        <v>4008</v>
      </c>
      <c r="R2387" s="24" t="s">
        <v>3461</v>
      </c>
      <c r="T2387" s="24" t="s">
        <v>79</v>
      </c>
      <c r="U2387" s="24" t="s">
        <v>278</v>
      </c>
      <c r="V2387" s="27">
        <v>46196.547222222223</v>
      </c>
      <c r="W2387" s="27">
        <v>46196.569444444445</v>
      </c>
      <c r="Z2387" s="24">
        <v>1</v>
      </c>
      <c r="AA2387" s="24" t="s">
        <v>56</v>
      </c>
      <c r="AB2387" s="24" t="b">
        <v>0</v>
      </c>
      <c r="AC2387" s="61"/>
    </row>
    <row r="2388" spans="2:29" ht="13.7">
      <c r="B2388" s="24" t="s">
        <v>49</v>
      </c>
      <c r="C2388" s="24" t="s">
        <v>77</v>
      </c>
      <c r="D2388" s="24" t="s">
        <v>81</v>
      </c>
      <c r="E2388" s="24">
        <v>270</v>
      </c>
      <c r="F2388" s="26">
        <v>46174</v>
      </c>
      <c r="G2388" s="24" t="s">
        <v>52</v>
      </c>
      <c r="H2388" s="24" t="s">
        <v>53</v>
      </c>
      <c r="I2388" s="24" t="s">
        <v>79</v>
      </c>
      <c r="J2388" s="24" t="s">
        <v>126</v>
      </c>
      <c r="K2388" s="24">
        <v>1</v>
      </c>
      <c r="L2388" s="24" t="s">
        <v>80</v>
      </c>
      <c r="M2388" s="26">
        <v>46196</v>
      </c>
      <c r="N2388" s="27">
        <v>46196.541666666664</v>
      </c>
      <c r="O2388" s="27">
        <v>46196.729166666664</v>
      </c>
      <c r="P2388" s="24" t="s">
        <v>4009</v>
      </c>
      <c r="Q2388" s="24" t="s">
        <v>4010</v>
      </c>
      <c r="R2388" s="24" t="s">
        <v>3454</v>
      </c>
      <c r="T2388" s="24" t="s">
        <v>79</v>
      </c>
      <c r="U2388" s="24" t="s">
        <v>278</v>
      </c>
      <c r="V2388" s="27">
        <v>46196.684027777781</v>
      </c>
      <c r="W2388" s="27">
        <v>46196.711805555555</v>
      </c>
      <c r="Z2388" s="24">
        <v>1</v>
      </c>
      <c r="AA2388" s="24" t="s">
        <v>56</v>
      </c>
      <c r="AB2388" s="24" t="b">
        <v>0</v>
      </c>
      <c r="AC2388" s="61"/>
    </row>
    <row r="2389" spans="2:29" ht="13.7">
      <c r="B2389" s="24" t="s">
        <v>49</v>
      </c>
      <c r="C2389" s="24" t="s">
        <v>77</v>
      </c>
      <c r="D2389" s="24" t="s">
        <v>81</v>
      </c>
      <c r="E2389" s="24">
        <v>270</v>
      </c>
      <c r="F2389" s="26">
        <v>46174</v>
      </c>
      <c r="G2389" s="24" t="s">
        <v>52</v>
      </c>
      <c r="H2389" s="24" t="s">
        <v>53</v>
      </c>
      <c r="I2389" s="24" t="s">
        <v>79</v>
      </c>
      <c r="J2389" s="24" t="s">
        <v>126</v>
      </c>
      <c r="K2389" s="24">
        <v>1</v>
      </c>
      <c r="L2389" s="24" t="s">
        <v>80</v>
      </c>
      <c r="M2389" s="26">
        <v>46196</v>
      </c>
      <c r="N2389" s="27">
        <v>46196.541666666664</v>
      </c>
      <c r="O2389" s="27">
        <v>46196.729166666664</v>
      </c>
      <c r="P2389" s="24" t="s">
        <v>4011</v>
      </c>
      <c r="Q2389" s="24" t="s">
        <v>4012</v>
      </c>
      <c r="R2389" s="24" t="s">
        <v>3454</v>
      </c>
      <c r="T2389" s="24" t="s">
        <v>79</v>
      </c>
      <c r="U2389" s="24" t="s">
        <v>278</v>
      </c>
      <c r="V2389" s="27">
        <v>46196.589583333334</v>
      </c>
      <c r="W2389" s="27">
        <v>46196.611111111109</v>
      </c>
      <c r="Z2389" s="24">
        <v>1</v>
      </c>
      <c r="AA2389" s="24" t="s">
        <v>56</v>
      </c>
      <c r="AB2389" s="24" t="b">
        <v>0</v>
      </c>
      <c r="AC2389" s="61"/>
    </row>
    <row r="2390" spans="2:29" ht="13.7">
      <c r="B2390" s="24" t="s">
        <v>49</v>
      </c>
      <c r="C2390" s="24" t="s">
        <v>77</v>
      </c>
      <c r="D2390" s="24" t="s">
        <v>81</v>
      </c>
      <c r="E2390" s="24">
        <v>270</v>
      </c>
      <c r="F2390" s="26">
        <v>46174</v>
      </c>
      <c r="G2390" s="24" t="s">
        <v>52</v>
      </c>
      <c r="H2390" s="24" t="s">
        <v>53</v>
      </c>
      <c r="I2390" s="24" t="s">
        <v>79</v>
      </c>
      <c r="J2390" s="24" t="s">
        <v>126</v>
      </c>
      <c r="K2390" s="24">
        <v>1</v>
      </c>
      <c r="L2390" s="24" t="s">
        <v>80</v>
      </c>
      <c r="M2390" s="26">
        <v>46196</v>
      </c>
      <c r="N2390" s="27">
        <v>46196.541666666664</v>
      </c>
      <c r="O2390" s="27">
        <v>46196.729166666664</v>
      </c>
      <c r="P2390" s="24" t="s">
        <v>4013</v>
      </c>
      <c r="Q2390" s="24" t="s">
        <v>4014</v>
      </c>
      <c r="R2390" s="24" t="s">
        <v>3454</v>
      </c>
      <c r="T2390" s="24" t="s">
        <v>79</v>
      </c>
      <c r="U2390" s="24" t="s">
        <v>278</v>
      </c>
      <c r="V2390" s="27">
        <v>46196.63958333333</v>
      </c>
      <c r="W2390" s="27">
        <v>46196.663888888892</v>
      </c>
      <c r="Z2390" s="24">
        <v>1</v>
      </c>
      <c r="AA2390" s="24" t="s">
        <v>56</v>
      </c>
      <c r="AB2390" s="24" t="b">
        <v>0</v>
      </c>
      <c r="AC2390" s="61"/>
    </row>
    <row r="2391" spans="2:29" ht="13.7">
      <c r="B2391" s="24" t="s">
        <v>49</v>
      </c>
      <c r="C2391" s="24" t="s">
        <v>77</v>
      </c>
      <c r="D2391" s="24" t="s">
        <v>81</v>
      </c>
      <c r="E2391" s="24">
        <v>270</v>
      </c>
      <c r="F2391" s="26">
        <v>46174</v>
      </c>
      <c r="G2391" s="24" t="s">
        <v>52</v>
      </c>
      <c r="H2391" s="24" t="s">
        <v>53</v>
      </c>
      <c r="I2391" s="24" t="s">
        <v>79</v>
      </c>
      <c r="J2391" s="24" t="s">
        <v>125</v>
      </c>
      <c r="K2391" s="24">
        <v>1</v>
      </c>
      <c r="L2391" s="24" t="s">
        <v>80</v>
      </c>
      <c r="M2391" s="26">
        <v>46202</v>
      </c>
      <c r="N2391" s="27">
        <v>46202.333333333336</v>
      </c>
      <c r="O2391" s="27">
        <v>46202.520833333336</v>
      </c>
      <c r="V2391" s="27"/>
      <c r="W2391" s="27"/>
      <c r="X2391" s="24">
        <v>4</v>
      </c>
      <c r="Y2391" s="24">
        <v>0</v>
      </c>
      <c r="Z2391" s="24">
        <v>4</v>
      </c>
      <c r="AA2391" s="24" t="s">
        <v>56</v>
      </c>
      <c r="AB2391" s="24" t="b">
        <v>0</v>
      </c>
      <c r="AC2391" s="61">
        <v>0</v>
      </c>
    </row>
    <row r="2392" spans="2:29" ht="13.7">
      <c r="B2392" s="24" t="s">
        <v>49</v>
      </c>
      <c r="C2392" s="24" t="s">
        <v>77</v>
      </c>
      <c r="D2392" s="24" t="s">
        <v>81</v>
      </c>
      <c r="E2392" s="24">
        <v>270</v>
      </c>
      <c r="F2392" s="26">
        <v>46174</v>
      </c>
      <c r="G2392" s="24" t="s">
        <v>52</v>
      </c>
      <c r="H2392" s="24" t="s">
        <v>53</v>
      </c>
      <c r="I2392" s="24" t="s">
        <v>79</v>
      </c>
      <c r="J2392" s="24" t="s">
        <v>126</v>
      </c>
      <c r="K2392" s="24">
        <v>1</v>
      </c>
      <c r="L2392" s="24" t="s">
        <v>80</v>
      </c>
      <c r="M2392" s="26">
        <v>46202</v>
      </c>
      <c r="N2392" s="27">
        <v>46202.333333333336</v>
      </c>
      <c r="O2392" s="27">
        <v>46202.520833333336</v>
      </c>
      <c r="P2392" s="24" t="s">
        <v>4015</v>
      </c>
      <c r="Q2392" s="24" t="s">
        <v>4016</v>
      </c>
      <c r="R2392" s="24" t="s">
        <v>3454</v>
      </c>
      <c r="T2392" s="24" t="s">
        <v>79</v>
      </c>
      <c r="U2392" s="24" t="s">
        <v>250</v>
      </c>
      <c r="V2392" s="27">
        <v>46202.34097222222</v>
      </c>
      <c r="W2392" s="27">
        <v>46202.370833333334</v>
      </c>
      <c r="Z2392" s="24">
        <v>1</v>
      </c>
      <c r="AA2392" s="24" t="s">
        <v>56</v>
      </c>
      <c r="AB2392" s="24" t="b">
        <v>0</v>
      </c>
      <c r="AC2392" s="61"/>
    </row>
    <row r="2393" spans="2:29" ht="13.7">
      <c r="B2393" s="24" t="s">
        <v>49</v>
      </c>
      <c r="C2393" s="24" t="s">
        <v>77</v>
      </c>
      <c r="D2393" s="24" t="s">
        <v>81</v>
      </c>
      <c r="E2393" s="24">
        <v>270</v>
      </c>
      <c r="F2393" s="26">
        <v>46174</v>
      </c>
      <c r="G2393" s="24" t="s">
        <v>52</v>
      </c>
      <c r="H2393" s="24" t="s">
        <v>53</v>
      </c>
      <c r="I2393" s="24" t="s">
        <v>79</v>
      </c>
      <c r="J2393" s="24" t="s">
        <v>126</v>
      </c>
      <c r="K2393" s="24">
        <v>1</v>
      </c>
      <c r="L2393" s="24" t="s">
        <v>80</v>
      </c>
      <c r="M2393" s="26">
        <v>46202</v>
      </c>
      <c r="N2393" s="27">
        <v>46202.333333333336</v>
      </c>
      <c r="O2393" s="27">
        <v>46202.520833333336</v>
      </c>
      <c r="P2393" s="24" t="s">
        <v>4017</v>
      </c>
      <c r="Q2393" s="24" t="s">
        <v>4018</v>
      </c>
      <c r="R2393" s="24" t="s">
        <v>3472</v>
      </c>
      <c r="T2393" s="24" t="s">
        <v>79</v>
      </c>
      <c r="U2393" s="24" t="s">
        <v>250</v>
      </c>
      <c r="V2393" s="27">
        <v>46202.427777777775</v>
      </c>
      <c r="W2393" s="27">
        <v>46202.454861111109</v>
      </c>
      <c r="Z2393" s="24">
        <v>1</v>
      </c>
      <c r="AA2393" s="24" t="s">
        <v>56</v>
      </c>
      <c r="AB2393" s="24" t="b">
        <v>0</v>
      </c>
      <c r="AC2393" s="61"/>
    </row>
    <row r="2394" spans="2:29" ht="13.7">
      <c r="B2394" s="24" t="s">
        <v>49</v>
      </c>
      <c r="C2394" s="24" t="s">
        <v>77</v>
      </c>
      <c r="D2394" s="24" t="s">
        <v>81</v>
      </c>
      <c r="E2394" s="24">
        <v>270</v>
      </c>
      <c r="F2394" s="26">
        <v>46174</v>
      </c>
      <c r="G2394" s="24" t="s">
        <v>52</v>
      </c>
      <c r="H2394" s="24" t="s">
        <v>53</v>
      </c>
      <c r="I2394" s="24" t="s">
        <v>79</v>
      </c>
      <c r="J2394" s="24" t="s">
        <v>126</v>
      </c>
      <c r="K2394" s="24">
        <v>1</v>
      </c>
      <c r="L2394" s="24" t="s">
        <v>80</v>
      </c>
      <c r="M2394" s="26">
        <v>46202</v>
      </c>
      <c r="N2394" s="27">
        <v>46202.333333333336</v>
      </c>
      <c r="O2394" s="27">
        <v>46202.520833333336</v>
      </c>
      <c r="P2394" s="24" t="s">
        <v>4019</v>
      </c>
      <c r="Q2394" s="24" t="s">
        <v>4020</v>
      </c>
      <c r="R2394" s="24" t="s">
        <v>3472</v>
      </c>
      <c r="T2394" s="24" t="s">
        <v>79</v>
      </c>
      <c r="U2394" s="24" t="s">
        <v>250</v>
      </c>
      <c r="V2394" s="27">
        <v>46202.479166666664</v>
      </c>
      <c r="W2394" s="27">
        <v>46202.504166666666</v>
      </c>
      <c r="Z2394" s="24">
        <v>1</v>
      </c>
      <c r="AA2394" s="24" t="s">
        <v>56</v>
      </c>
      <c r="AB2394" s="24" t="b">
        <v>0</v>
      </c>
      <c r="AC2394" s="61"/>
    </row>
    <row r="2395" spans="2:29" ht="13.7">
      <c r="B2395" s="24" t="s">
        <v>49</v>
      </c>
      <c r="C2395" s="24" t="s">
        <v>77</v>
      </c>
      <c r="D2395" s="24" t="s">
        <v>81</v>
      </c>
      <c r="E2395" s="24">
        <v>270</v>
      </c>
      <c r="F2395" s="26">
        <v>46174</v>
      </c>
      <c r="G2395" s="24" t="s">
        <v>52</v>
      </c>
      <c r="H2395" s="24" t="s">
        <v>53</v>
      </c>
      <c r="I2395" s="24" t="s">
        <v>79</v>
      </c>
      <c r="J2395" s="24" t="s">
        <v>126</v>
      </c>
      <c r="K2395" s="24">
        <v>1</v>
      </c>
      <c r="L2395" s="24" t="s">
        <v>80</v>
      </c>
      <c r="M2395" s="26">
        <v>46202</v>
      </c>
      <c r="N2395" s="27">
        <v>46202.333333333336</v>
      </c>
      <c r="O2395" s="27">
        <v>46202.520833333336</v>
      </c>
      <c r="P2395" s="24" t="s">
        <v>4021</v>
      </c>
      <c r="Q2395" s="24" t="s">
        <v>4022</v>
      </c>
      <c r="R2395" s="24" t="s">
        <v>3461</v>
      </c>
      <c r="T2395" s="24" t="s">
        <v>79</v>
      </c>
      <c r="U2395" s="24" t="s">
        <v>250</v>
      </c>
      <c r="V2395" s="27">
        <v>46202.386805555558</v>
      </c>
      <c r="W2395" s="27">
        <v>46202.418055555558</v>
      </c>
      <c r="Z2395" s="24">
        <v>1</v>
      </c>
      <c r="AA2395" s="24" t="s">
        <v>56</v>
      </c>
      <c r="AB2395" s="24" t="b">
        <v>0</v>
      </c>
      <c r="AC2395" s="61"/>
    </row>
    <row r="2396" spans="2:29" ht="13.7">
      <c r="B2396" s="24" t="s">
        <v>49</v>
      </c>
      <c r="C2396" s="24" t="s">
        <v>77</v>
      </c>
      <c r="D2396" s="24" t="s">
        <v>81</v>
      </c>
      <c r="E2396" s="24">
        <v>270</v>
      </c>
      <c r="F2396" s="26">
        <v>46204</v>
      </c>
      <c r="G2396" s="24" t="s">
        <v>52</v>
      </c>
      <c r="H2396" s="24" t="s">
        <v>53</v>
      </c>
      <c r="I2396" s="24" t="s">
        <v>79</v>
      </c>
      <c r="J2396" s="24" t="s">
        <v>125</v>
      </c>
      <c r="K2396" s="24">
        <v>1</v>
      </c>
      <c r="L2396" s="24" t="s">
        <v>80</v>
      </c>
      <c r="M2396" s="26">
        <v>46204</v>
      </c>
      <c r="N2396" s="27">
        <v>46204.375</v>
      </c>
      <c r="O2396" s="27">
        <v>46204.5625</v>
      </c>
      <c r="V2396" s="27"/>
      <c r="W2396" s="27"/>
      <c r="X2396" s="24">
        <v>4</v>
      </c>
      <c r="Y2396" s="24">
        <v>0</v>
      </c>
      <c r="Z2396" s="24">
        <v>4</v>
      </c>
      <c r="AA2396" s="24" t="s">
        <v>58</v>
      </c>
      <c r="AB2396" s="24" t="b">
        <v>0</v>
      </c>
      <c r="AC2396" s="61">
        <v>0</v>
      </c>
    </row>
    <row r="2397" spans="2:29" ht="13.7">
      <c r="B2397" s="24" t="s">
        <v>49</v>
      </c>
      <c r="C2397" s="24" t="s">
        <v>77</v>
      </c>
      <c r="D2397" s="24" t="s">
        <v>81</v>
      </c>
      <c r="E2397" s="24">
        <v>270</v>
      </c>
      <c r="F2397" s="26">
        <v>46204</v>
      </c>
      <c r="G2397" s="24" t="s">
        <v>52</v>
      </c>
      <c r="H2397" s="24" t="s">
        <v>53</v>
      </c>
      <c r="I2397" s="24" t="s">
        <v>79</v>
      </c>
      <c r="J2397" s="24" t="s">
        <v>126</v>
      </c>
      <c r="K2397" s="24">
        <v>1</v>
      </c>
      <c r="L2397" s="24" t="s">
        <v>80</v>
      </c>
      <c r="M2397" s="26">
        <v>46204</v>
      </c>
      <c r="N2397" s="27">
        <v>46204.375</v>
      </c>
      <c r="O2397" s="27">
        <v>46204.5625</v>
      </c>
      <c r="P2397" s="24" t="s">
        <v>4023</v>
      </c>
      <c r="Q2397" s="24" t="s">
        <v>4024</v>
      </c>
      <c r="R2397" s="24" t="s">
        <v>3461</v>
      </c>
      <c r="T2397" s="24" t="s">
        <v>79</v>
      </c>
      <c r="U2397" s="24" t="s">
        <v>224</v>
      </c>
      <c r="V2397" s="27">
        <v>46204.423611111109</v>
      </c>
      <c r="W2397" s="27">
        <v>46204.445833333331</v>
      </c>
      <c r="Z2397" s="24">
        <v>1</v>
      </c>
      <c r="AA2397" s="24" t="s">
        <v>58</v>
      </c>
      <c r="AB2397" s="24" t="b">
        <v>0</v>
      </c>
      <c r="AC2397" s="61"/>
    </row>
    <row r="2398" spans="2:29" ht="13.7">
      <c r="B2398" s="24" t="s">
        <v>49</v>
      </c>
      <c r="C2398" s="24" t="s">
        <v>77</v>
      </c>
      <c r="D2398" s="24" t="s">
        <v>81</v>
      </c>
      <c r="E2398" s="24">
        <v>270</v>
      </c>
      <c r="F2398" s="26">
        <v>46204</v>
      </c>
      <c r="G2398" s="24" t="s">
        <v>52</v>
      </c>
      <c r="H2398" s="24" t="s">
        <v>53</v>
      </c>
      <c r="I2398" s="24" t="s">
        <v>79</v>
      </c>
      <c r="J2398" s="24" t="s">
        <v>126</v>
      </c>
      <c r="K2398" s="24">
        <v>1</v>
      </c>
      <c r="L2398" s="24" t="s">
        <v>80</v>
      </c>
      <c r="M2398" s="26">
        <v>46204</v>
      </c>
      <c r="N2398" s="27">
        <v>46204.375</v>
      </c>
      <c r="O2398" s="27">
        <v>46204.5625</v>
      </c>
      <c r="P2398" s="24" t="s">
        <v>4025</v>
      </c>
      <c r="Q2398" s="24" t="s">
        <v>4026</v>
      </c>
      <c r="R2398" s="24" t="s">
        <v>3472</v>
      </c>
      <c r="S2398" s="24" t="s">
        <v>152</v>
      </c>
      <c r="T2398" s="24" t="s">
        <v>79</v>
      </c>
      <c r="U2398" s="24" t="s">
        <v>224</v>
      </c>
      <c r="V2398" s="27">
        <v>46204.475694444445</v>
      </c>
      <c r="W2398" s="27">
        <v>46204.5</v>
      </c>
      <c r="Z2398" s="24">
        <v>1</v>
      </c>
      <c r="AA2398" s="24" t="s">
        <v>58</v>
      </c>
      <c r="AB2398" s="24" t="b">
        <v>0</v>
      </c>
      <c r="AC2398" s="61"/>
    </row>
    <row r="2399" spans="2:29" ht="13.7">
      <c r="B2399" s="24" t="s">
        <v>49</v>
      </c>
      <c r="C2399" s="24" t="s">
        <v>77</v>
      </c>
      <c r="D2399" s="24" t="s">
        <v>81</v>
      </c>
      <c r="E2399" s="24">
        <v>270</v>
      </c>
      <c r="F2399" s="26">
        <v>46204</v>
      </c>
      <c r="G2399" s="24" t="s">
        <v>52</v>
      </c>
      <c r="H2399" s="24" t="s">
        <v>53</v>
      </c>
      <c r="I2399" s="24" t="s">
        <v>79</v>
      </c>
      <c r="J2399" s="24" t="s">
        <v>126</v>
      </c>
      <c r="K2399" s="24">
        <v>1</v>
      </c>
      <c r="L2399" s="24" t="s">
        <v>80</v>
      </c>
      <c r="M2399" s="26">
        <v>46204</v>
      </c>
      <c r="N2399" s="27">
        <v>46204.375</v>
      </c>
      <c r="O2399" s="27">
        <v>46204.5625</v>
      </c>
      <c r="P2399" s="24" t="s">
        <v>4027</v>
      </c>
      <c r="Q2399" s="24" t="s">
        <v>4028</v>
      </c>
      <c r="R2399" s="24" t="s">
        <v>3454</v>
      </c>
      <c r="T2399" s="24" t="s">
        <v>79</v>
      </c>
      <c r="U2399" s="24" t="s">
        <v>224</v>
      </c>
      <c r="V2399" s="27">
        <v>46204.520138888889</v>
      </c>
      <c r="W2399" s="27">
        <v>46204.538194444445</v>
      </c>
      <c r="Z2399" s="24">
        <v>1</v>
      </c>
      <c r="AA2399" s="24" t="s">
        <v>58</v>
      </c>
      <c r="AB2399" s="24" t="b">
        <v>0</v>
      </c>
      <c r="AC2399" s="61"/>
    </row>
    <row r="2400" spans="2:29" ht="13.7">
      <c r="B2400" s="24" t="s">
        <v>49</v>
      </c>
      <c r="C2400" s="24" t="s">
        <v>77</v>
      </c>
      <c r="D2400" s="24" t="s">
        <v>81</v>
      </c>
      <c r="E2400" s="24">
        <v>270</v>
      </c>
      <c r="F2400" s="26">
        <v>46204</v>
      </c>
      <c r="G2400" s="24" t="s">
        <v>52</v>
      </c>
      <c r="H2400" s="24" t="s">
        <v>53</v>
      </c>
      <c r="I2400" s="24" t="s">
        <v>79</v>
      </c>
      <c r="J2400" s="24" t="s">
        <v>126</v>
      </c>
      <c r="K2400" s="24">
        <v>1</v>
      </c>
      <c r="L2400" s="24" t="s">
        <v>80</v>
      </c>
      <c r="M2400" s="26">
        <v>46204</v>
      </c>
      <c r="N2400" s="27">
        <v>46204.375</v>
      </c>
      <c r="O2400" s="27">
        <v>46204.5625</v>
      </c>
      <c r="P2400" s="24" t="s">
        <v>4029</v>
      </c>
      <c r="Q2400" s="24" t="s">
        <v>4030</v>
      </c>
      <c r="R2400" s="24" t="s">
        <v>3472</v>
      </c>
      <c r="T2400" s="24" t="s">
        <v>79</v>
      </c>
      <c r="U2400" s="24" t="s">
        <v>224</v>
      </c>
      <c r="V2400" s="27">
        <v>46204.376388888886</v>
      </c>
      <c r="W2400" s="27">
        <v>46204.411111111112</v>
      </c>
      <c r="Z2400" s="24">
        <v>1</v>
      </c>
      <c r="AA2400" s="24" t="s">
        <v>58</v>
      </c>
      <c r="AB2400" s="24" t="b">
        <v>0</v>
      </c>
      <c r="AC2400" s="61"/>
    </row>
    <row r="2401" spans="2:29" ht="13.7">
      <c r="B2401" s="24" t="s">
        <v>49</v>
      </c>
      <c r="C2401" s="24" t="s">
        <v>77</v>
      </c>
      <c r="D2401" s="24" t="s">
        <v>81</v>
      </c>
      <c r="E2401" s="24">
        <v>270</v>
      </c>
      <c r="F2401" s="26">
        <v>46204</v>
      </c>
      <c r="G2401" s="24" t="s">
        <v>52</v>
      </c>
      <c r="H2401" s="24" t="s">
        <v>53</v>
      </c>
      <c r="I2401" s="24" t="s">
        <v>79</v>
      </c>
      <c r="J2401" s="24" t="s">
        <v>125</v>
      </c>
      <c r="K2401" s="24">
        <v>1</v>
      </c>
      <c r="L2401" s="24" t="s">
        <v>80</v>
      </c>
      <c r="M2401" s="26">
        <v>46208</v>
      </c>
      <c r="N2401" s="27">
        <v>46208.5625</v>
      </c>
      <c r="O2401" s="27">
        <v>46208.75</v>
      </c>
      <c r="V2401" s="27"/>
      <c r="W2401" s="27"/>
      <c r="X2401" s="24">
        <v>4</v>
      </c>
      <c r="Y2401" s="24">
        <v>0</v>
      </c>
      <c r="Z2401" s="24">
        <v>4</v>
      </c>
      <c r="AA2401" s="24" t="s">
        <v>58</v>
      </c>
      <c r="AB2401" s="24" t="b">
        <v>0</v>
      </c>
      <c r="AC2401" s="61">
        <v>0</v>
      </c>
    </row>
    <row r="2402" spans="2:29" ht="13.7">
      <c r="B2402" s="24" t="s">
        <v>49</v>
      </c>
      <c r="C2402" s="24" t="s">
        <v>77</v>
      </c>
      <c r="D2402" s="24" t="s">
        <v>81</v>
      </c>
      <c r="E2402" s="24">
        <v>270</v>
      </c>
      <c r="F2402" s="26">
        <v>46204</v>
      </c>
      <c r="G2402" s="24" t="s">
        <v>52</v>
      </c>
      <c r="H2402" s="24" t="s">
        <v>53</v>
      </c>
      <c r="I2402" s="24" t="s">
        <v>79</v>
      </c>
      <c r="J2402" s="24" t="s">
        <v>126</v>
      </c>
      <c r="K2402" s="24">
        <v>1</v>
      </c>
      <c r="L2402" s="24" t="s">
        <v>80</v>
      </c>
      <c r="M2402" s="26">
        <v>46208</v>
      </c>
      <c r="N2402" s="27">
        <v>46208.5625</v>
      </c>
      <c r="O2402" s="27">
        <v>46208.75</v>
      </c>
      <c r="P2402" s="24" t="s">
        <v>4031</v>
      </c>
      <c r="Q2402" s="24" t="s">
        <v>4032</v>
      </c>
      <c r="R2402" s="24" t="s">
        <v>3461</v>
      </c>
      <c r="T2402" s="24" t="s">
        <v>79</v>
      </c>
      <c r="U2402" s="24" t="s">
        <v>269</v>
      </c>
      <c r="V2402" s="27">
        <v>46208.660416666666</v>
      </c>
      <c r="W2402" s="27">
        <v>46208.690972222219</v>
      </c>
      <c r="Z2402" s="24">
        <v>1</v>
      </c>
      <c r="AA2402" s="24" t="s">
        <v>58</v>
      </c>
      <c r="AB2402" s="24" t="b">
        <v>0</v>
      </c>
      <c r="AC2402" s="61"/>
    </row>
    <row r="2403" spans="2:29" ht="13.7">
      <c r="B2403" s="24" t="s">
        <v>49</v>
      </c>
      <c r="C2403" s="24" t="s">
        <v>77</v>
      </c>
      <c r="D2403" s="24" t="s">
        <v>81</v>
      </c>
      <c r="E2403" s="24">
        <v>270</v>
      </c>
      <c r="F2403" s="26">
        <v>46204</v>
      </c>
      <c r="G2403" s="24" t="s">
        <v>52</v>
      </c>
      <c r="H2403" s="24" t="s">
        <v>53</v>
      </c>
      <c r="I2403" s="24" t="s">
        <v>79</v>
      </c>
      <c r="J2403" s="24" t="s">
        <v>126</v>
      </c>
      <c r="K2403" s="24">
        <v>1</v>
      </c>
      <c r="L2403" s="24" t="s">
        <v>80</v>
      </c>
      <c r="M2403" s="26">
        <v>46208</v>
      </c>
      <c r="N2403" s="27">
        <v>46208.5625</v>
      </c>
      <c r="O2403" s="27">
        <v>46208.75</v>
      </c>
      <c r="P2403" s="24" t="s">
        <v>4033</v>
      </c>
      <c r="Q2403" s="24" t="s">
        <v>4034</v>
      </c>
      <c r="R2403" s="24" t="s">
        <v>3454</v>
      </c>
      <c r="T2403" s="24" t="s">
        <v>79</v>
      </c>
      <c r="U2403" s="24" t="s">
        <v>269</v>
      </c>
      <c r="V2403" s="27">
        <v>46208.611805555556</v>
      </c>
      <c r="W2403" s="27">
        <v>46208.640277777777</v>
      </c>
      <c r="Z2403" s="24">
        <v>1</v>
      </c>
      <c r="AA2403" s="24" t="s">
        <v>58</v>
      </c>
      <c r="AB2403" s="24" t="b">
        <v>0</v>
      </c>
      <c r="AC2403" s="61"/>
    </row>
    <row r="2404" spans="2:29" ht="13.7">
      <c r="B2404" s="24" t="s">
        <v>49</v>
      </c>
      <c r="C2404" s="24" t="s">
        <v>77</v>
      </c>
      <c r="D2404" s="24" t="s">
        <v>81</v>
      </c>
      <c r="E2404" s="24">
        <v>270</v>
      </c>
      <c r="F2404" s="26">
        <v>46204</v>
      </c>
      <c r="G2404" s="24" t="s">
        <v>52</v>
      </c>
      <c r="H2404" s="24" t="s">
        <v>53</v>
      </c>
      <c r="I2404" s="24" t="s">
        <v>79</v>
      </c>
      <c r="J2404" s="24" t="s">
        <v>126</v>
      </c>
      <c r="K2404" s="24">
        <v>1</v>
      </c>
      <c r="L2404" s="24" t="s">
        <v>80</v>
      </c>
      <c r="M2404" s="26">
        <v>46208</v>
      </c>
      <c r="N2404" s="27">
        <v>46208.5625</v>
      </c>
      <c r="O2404" s="27">
        <v>46208.75</v>
      </c>
      <c r="P2404" s="24" t="s">
        <v>4035</v>
      </c>
      <c r="Q2404" s="24" t="s">
        <v>4036</v>
      </c>
      <c r="R2404" s="24" t="s">
        <v>3454</v>
      </c>
      <c r="T2404" s="24" t="s">
        <v>79</v>
      </c>
      <c r="U2404" s="24" t="s">
        <v>269</v>
      </c>
      <c r="V2404" s="27">
        <v>46208.565972222219</v>
      </c>
      <c r="W2404" s="27">
        <v>46208.6</v>
      </c>
      <c r="Z2404" s="24">
        <v>1</v>
      </c>
      <c r="AA2404" s="24" t="s">
        <v>58</v>
      </c>
      <c r="AB2404" s="24" t="b">
        <v>0</v>
      </c>
      <c r="AC2404" s="61"/>
    </row>
    <row r="2405" spans="2:29" ht="13.7">
      <c r="B2405" s="24" t="s">
        <v>49</v>
      </c>
      <c r="C2405" s="24" t="s">
        <v>77</v>
      </c>
      <c r="D2405" s="24" t="s">
        <v>81</v>
      </c>
      <c r="E2405" s="24">
        <v>270</v>
      </c>
      <c r="F2405" s="26">
        <v>46204</v>
      </c>
      <c r="G2405" s="24" t="s">
        <v>52</v>
      </c>
      <c r="H2405" s="24" t="s">
        <v>53</v>
      </c>
      <c r="I2405" s="24" t="s">
        <v>79</v>
      </c>
      <c r="J2405" s="24" t="s">
        <v>126</v>
      </c>
      <c r="K2405" s="24">
        <v>1</v>
      </c>
      <c r="L2405" s="24" t="s">
        <v>80</v>
      </c>
      <c r="M2405" s="26">
        <v>46208</v>
      </c>
      <c r="N2405" s="27">
        <v>46208.5625</v>
      </c>
      <c r="O2405" s="27">
        <v>46208.75</v>
      </c>
      <c r="P2405" s="24" t="s">
        <v>4037</v>
      </c>
      <c r="Q2405" s="24" t="s">
        <v>4038</v>
      </c>
      <c r="R2405" s="24" t="s">
        <v>3461</v>
      </c>
      <c r="S2405" s="24" t="s">
        <v>160</v>
      </c>
      <c r="T2405" s="24" t="s">
        <v>79</v>
      </c>
      <c r="U2405" s="24" t="s">
        <v>269</v>
      </c>
      <c r="V2405" s="27">
        <v>46208.709027777775</v>
      </c>
      <c r="W2405" s="27">
        <v>46208.736111111109</v>
      </c>
      <c r="Z2405" s="24">
        <v>1</v>
      </c>
      <c r="AA2405" s="24" t="s">
        <v>58</v>
      </c>
      <c r="AB2405" s="24" t="b">
        <v>0</v>
      </c>
      <c r="AC2405" s="61"/>
    </row>
    <row r="2406" spans="2:29" ht="13.7">
      <c r="B2406" s="24" t="s">
        <v>49</v>
      </c>
      <c r="C2406" s="24" t="s">
        <v>77</v>
      </c>
      <c r="D2406" s="24" t="s">
        <v>81</v>
      </c>
      <c r="E2406" s="24">
        <v>270</v>
      </c>
      <c r="F2406" s="26">
        <v>46204</v>
      </c>
      <c r="G2406" s="24" t="s">
        <v>52</v>
      </c>
      <c r="H2406" s="24" t="s">
        <v>53</v>
      </c>
      <c r="I2406" s="24" t="s">
        <v>79</v>
      </c>
      <c r="J2406" s="24" t="s">
        <v>125</v>
      </c>
      <c r="K2406" s="24">
        <v>1</v>
      </c>
      <c r="L2406" s="24" t="s">
        <v>80</v>
      </c>
      <c r="M2406" s="26">
        <v>46210</v>
      </c>
      <c r="N2406" s="27">
        <v>46210.333333333336</v>
      </c>
      <c r="O2406" s="27">
        <v>46210.520833333336</v>
      </c>
      <c r="V2406" s="27"/>
      <c r="W2406" s="27"/>
      <c r="X2406" s="24">
        <v>4</v>
      </c>
      <c r="Y2406" s="24">
        <v>0</v>
      </c>
      <c r="Z2406" s="24">
        <v>4</v>
      </c>
      <c r="AA2406" s="24" t="s">
        <v>58</v>
      </c>
      <c r="AB2406" s="24" t="b">
        <v>0</v>
      </c>
      <c r="AC2406" s="61">
        <v>0</v>
      </c>
    </row>
    <row r="2407" spans="2:29" ht="13.7">
      <c r="B2407" s="24" t="s">
        <v>49</v>
      </c>
      <c r="C2407" s="24" t="s">
        <v>77</v>
      </c>
      <c r="D2407" s="24" t="s">
        <v>81</v>
      </c>
      <c r="E2407" s="24">
        <v>270</v>
      </c>
      <c r="F2407" s="26">
        <v>46204</v>
      </c>
      <c r="G2407" s="24" t="s">
        <v>52</v>
      </c>
      <c r="H2407" s="24" t="s">
        <v>53</v>
      </c>
      <c r="I2407" s="24" t="s">
        <v>79</v>
      </c>
      <c r="J2407" s="24" t="s">
        <v>126</v>
      </c>
      <c r="K2407" s="24">
        <v>1</v>
      </c>
      <c r="L2407" s="24" t="s">
        <v>80</v>
      </c>
      <c r="M2407" s="26">
        <v>46210</v>
      </c>
      <c r="N2407" s="27">
        <v>46210.333333333336</v>
      </c>
      <c r="O2407" s="27">
        <v>46210.520833333336</v>
      </c>
      <c r="P2407" s="24" t="s">
        <v>4039</v>
      </c>
      <c r="Q2407" s="24" t="s">
        <v>4040</v>
      </c>
      <c r="R2407" s="24" t="s">
        <v>3472</v>
      </c>
      <c r="T2407" s="24" t="s">
        <v>79</v>
      </c>
      <c r="U2407" s="24" t="s">
        <v>214</v>
      </c>
      <c r="V2407" s="27">
        <v>46210.384027777778</v>
      </c>
      <c r="W2407" s="27">
        <v>46210.405555555553</v>
      </c>
      <c r="Z2407" s="24">
        <v>1</v>
      </c>
      <c r="AA2407" s="24" t="s">
        <v>58</v>
      </c>
      <c r="AB2407" s="24" t="b">
        <v>0</v>
      </c>
      <c r="AC2407" s="61"/>
    </row>
    <row r="2408" spans="2:29" ht="13.7">
      <c r="B2408" s="24" t="s">
        <v>49</v>
      </c>
      <c r="C2408" s="24" t="s">
        <v>77</v>
      </c>
      <c r="D2408" s="24" t="s">
        <v>81</v>
      </c>
      <c r="E2408" s="24">
        <v>270</v>
      </c>
      <c r="F2408" s="26">
        <v>46204</v>
      </c>
      <c r="G2408" s="24" t="s">
        <v>52</v>
      </c>
      <c r="H2408" s="24" t="s">
        <v>53</v>
      </c>
      <c r="I2408" s="24" t="s">
        <v>79</v>
      </c>
      <c r="J2408" s="24" t="s">
        <v>126</v>
      </c>
      <c r="K2408" s="24">
        <v>1</v>
      </c>
      <c r="L2408" s="24" t="s">
        <v>80</v>
      </c>
      <c r="M2408" s="26">
        <v>46210</v>
      </c>
      <c r="N2408" s="27">
        <v>46210.333333333336</v>
      </c>
      <c r="O2408" s="27">
        <v>46210.520833333336</v>
      </c>
      <c r="P2408" s="24" t="s">
        <v>4041</v>
      </c>
      <c r="Q2408" s="24" t="s">
        <v>4042</v>
      </c>
      <c r="R2408" s="24" t="s">
        <v>3454</v>
      </c>
      <c r="T2408" s="24" t="s">
        <v>79</v>
      </c>
      <c r="U2408" s="24" t="s">
        <v>214</v>
      </c>
      <c r="V2408" s="27">
        <v>46210.481249999997</v>
      </c>
      <c r="W2408" s="27">
        <v>46210.511805555558</v>
      </c>
      <c r="Z2408" s="24">
        <v>1</v>
      </c>
      <c r="AA2408" s="24" t="s">
        <v>58</v>
      </c>
      <c r="AB2408" s="24" t="b">
        <v>0</v>
      </c>
      <c r="AC2408" s="61"/>
    </row>
    <row r="2409" spans="2:29" ht="13.7">
      <c r="B2409" s="24" t="s">
        <v>49</v>
      </c>
      <c r="C2409" s="24" t="s">
        <v>77</v>
      </c>
      <c r="D2409" s="24" t="s">
        <v>81</v>
      </c>
      <c r="E2409" s="24">
        <v>270</v>
      </c>
      <c r="F2409" s="26">
        <v>46204</v>
      </c>
      <c r="G2409" s="24" t="s">
        <v>52</v>
      </c>
      <c r="H2409" s="24" t="s">
        <v>53</v>
      </c>
      <c r="I2409" s="24" t="s">
        <v>79</v>
      </c>
      <c r="J2409" s="24" t="s">
        <v>126</v>
      </c>
      <c r="K2409" s="24">
        <v>1</v>
      </c>
      <c r="L2409" s="24" t="s">
        <v>80</v>
      </c>
      <c r="M2409" s="26">
        <v>46210</v>
      </c>
      <c r="N2409" s="27">
        <v>46210.333333333336</v>
      </c>
      <c r="O2409" s="27">
        <v>46210.520833333336</v>
      </c>
      <c r="P2409" s="24" t="s">
        <v>4043</v>
      </c>
      <c r="Q2409" s="24" t="s">
        <v>4044</v>
      </c>
      <c r="R2409" s="24" t="s">
        <v>3461</v>
      </c>
      <c r="T2409" s="24" t="s">
        <v>79</v>
      </c>
      <c r="U2409" s="24" t="s">
        <v>214</v>
      </c>
      <c r="V2409" s="27">
        <v>46210.338194444441</v>
      </c>
      <c r="W2409" s="27">
        <v>46210.369444444441</v>
      </c>
      <c r="Z2409" s="24">
        <v>1</v>
      </c>
      <c r="AA2409" s="24" t="s">
        <v>58</v>
      </c>
      <c r="AB2409" s="24" t="b">
        <v>0</v>
      </c>
      <c r="AC2409" s="61"/>
    </row>
    <row r="2410" spans="2:29" ht="13.7">
      <c r="B2410" s="24" t="s">
        <v>49</v>
      </c>
      <c r="C2410" s="24" t="s">
        <v>77</v>
      </c>
      <c r="D2410" s="24" t="s">
        <v>81</v>
      </c>
      <c r="E2410" s="24">
        <v>270</v>
      </c>
      <c r="F2410" s="26">
        <v>46204</v>
      </c>
      <c r="G2410" s="24" t="s">
        <v>52</v>
      </c>
      <c r="H2410" s="24" t="s">
        <v>53</v>
      </c>
      <c r="I2410" s="24" t="s">
        <v>79</v>
      </c>
      <c r="J2410" s="24" t="s">
        <v>126</v>
      </c>
      <c r="K2410" s="24">
        <v>1</v>
      </c>
      <c r="L2410" s="24" t="s">
        <v>80</v>
      </c>
      <c r="M2410" s="26">
        <v>46210</v>
      </c>
      <c r="N2410" s="27">
        <v>46210.333333333336</v>
      </c>
      <c r="O2410" s="27">
        <v>46210.520833333336</v>
      </c>
      <c r="P2410" s="24" t="s">
        <v>4045</v>
      </c>
      <c r="Q2410" s="24" t="s">
        <v>4046</v>
      </c>
      <c r="R2410" s="24" t="s">
        <v>3454</v>
      </c>
      <c r="S2410" s="24" t="s">
        <v>160</v>
      </c>
      <c r="T2410" s="24" t="s">
        <v>79</v>
      </c>
      <c r="U2410" s="24" t="s">
        <v>214</v>
      </c>
      <c r="V2410" s="27">
        <v>46210.43472222222</v>
      </c>
      <c r="W2410" s="27">
        <v>46210.46597222222</v>
      </c>
      <c r="Z2410" s="24">
        <v>1</v>
      </c>
      <c r="AA2410" s="24" t="s">
        <v>58</v>
      </c>
      <c r="AB2410" s="24" t="b">
        <v>0</v>
      </c>
      <c r="AC2410" s="61"/>
    </row>
    <row r="2411" spans="2:29" ht="13.7">
      <c r="B2411" s="24" t="s">
        <v>49</v>
      </c>
      <c r="C2411" s="24" t="s">
        <v>77</v>
      </c>
      <c r="D2411" s="24" t="s">
        <v>81</v>
      </c>
      <c r="E2411" s="24">
        <v>270</v>
      </c>
      <c r="F2411" s="26">
        <v>46204</v>
      </c>
      <c r="G2411" s="24" t="s">
        <v>52</v>
      </c>
      <c r="H2411" s="24" t="s">
        <v>53</v>
      </c>
      <c r="I2411" s="24" t="s">
        <v>79</v>
      </c>
      <c r="J2411" s="24" t="s">
        <v>125</v>
      </c>
      <c r="K2411" s="24">
        <v>1</v>
      </c>
      <c r="L2411" s="24" t="s">
        <v>80</v>
      </c>
      <c r="M2411" s="26">
        <v>46222</v>
      </c>
      <c r="N2411" s="27">
        <v>46222.375</v>
      </c>
      <c r="O2411" s="27">
        <v>46222.5625</v>
      </c>
      <c r="V2411" s="27"/>
      <c r="W2411" s="27"/>
      <c r="X2411" s="24">
        <v>4</v>
      </c>
      <c r="Y2411" s="24">
        <v>0</v>
      </c>
      <c r="Z2411" s="24">
        <v>4</v>
      </c>
      <c r="AA2411" s="24" t="s">
        <v>58</v>
      </c>
      <c r="AB2411" s="24" t="b">
        <v>0</v>
      </c>
      <c r="AC2411" s="61">
        <v>0</v>
      </c>
    </row>
    <row r="2412" spans="2:29" ht="13.7">
      <c r="B2412" s="24" t="s">
        <v>49</v>
      </c>
      <c r="C2412" s="24" t="s">
        <v>77</v>
      </c>
      <c r="D2412" s="24" t="s">
        <v>81</v>
      </c>
      <c r="E2412" s="24">
        <v>270</v>
      </c>
      <c r="F2412" s="26">
        <v>46204</v>
      </c>
      <c r="G2412" s="24" t="s">
        <v>52</v>
      </c>
      <c r="H2412" s="24" t="s">
        <v>53</v>
      </c>
      <c r="I2412" s="24" t="s">
        <v>79</v>
      </c>
      <c r="J2412" s="24" t="s">
        <v>126</v>
      </c>
      <c r="K2412" s="24">
        <v>1</v>
      </c>
      <c r="L2412" s="24" t="s">
        <v>80</v>
      </c>
      <c r="M2412" s="26">
        <v>46222</v>
      </c>
      <c r="N2412" s="27">
        <v>46222.375</v>
      </c>
      <c r="O2412" s="27">
        <v>46222.5625</v>
      </c>
      <c r="P2412" s="24" t="s">
        <v>4047</v>
      </c>
      <c r="Q2412" s="24" t="s">
        <v>4048</v>
      </c>
      <c r="R2412" s="24" t="s">
        <v>3454</v>
      </c>
      <c r="T2412" s="24" t="s">
        <v>79</v>
      </c>
      <c r="U2412" s="24" t="s">
        <v>411</v>
      </c>
      <c r="V2412" s="27">
        <v>46222.470138888886</v>
      </c>
      <c r="W2412" s="27">
        <v>46222.500694444447</v>
      </c>
      <c r="Z2412" s="24">
        <v>1</v>
      </c>
      <c r="AA2412" s="24" t="s">
        <v>58</v>
      </c>
      <c r="AB2412" s="24" t="b">
        <v>0</v>
      </c>
      <c r="AC2412" s="61"/>
    </row>
    <row r="2413" spans="2:29" ht="13.7">
      <c r="B2413" s="24" t="s">
        <v>49</v>
      </c>
      <c r="C2413" s="24" t="s">
        <v>77</v>
      </c>
      <c r="D2413" s="24" t="s">
        <v>81</v>
      </c>
      <c r="E2413" s="24">
        <v>270</v>
      </c>
      <c r="F2413" s="26">
        <v>46204</v>
      </c>
      <c r="G2413" s="24" t="s">
        <v>52</v>
      </c>
      <c r="H2413" s="24" t="s">
        <v>53</v>
      </c>
      <c r="I2413" s="24" t="s">
        <v>79</v>
      </c>
      <c r="J2413" s="24" t="s">
        <v>126</v>
      </c>
      <c r="K2413" s="24">
        <v>1</v>
      </c>
      <c r="L2413" s="24" t="s">
        <v>80</v>
      </c>
      <c r="M2413" s="26">
        <v>46222</v>
      </c>
      <c r="N2413" s="27">
        <v>46222.375</v>
      </c>
      <c r="O2413" s="27">
        <v>46222.5625</v>
      </c>
      <c r="P2413" s="24" t="s">
        <v>4049</v>
      </c>
      <c r="Q2413" s="24" t="s">
        <v>4050</v>
      </c>
      <c r="R2413" s="24" t="s">
        <v>3454</v>
      </c>
      <c r="S2413" s="24" t="s">
        <v>152</v>
      </c>
      <c r="T2413" s="24" t="s">
        <v>79</v>
      </c>
      <c r="U2413" s="24" t="s">
        <v>411</v>
      </c>
      <c r="V2413" s="27">
        <v>46222.427777777775</v>
      </c>
      <c r="W2413" s="27">
        <v>46222.452777777777</v>
      </c>
      <c r="Z2413" s="24">
        <v>1</v>
      </c>
      <c r="AA2413" s="24" t="s">
        <v>58</v>
      </c>
      <c r="AB2413" s="24" t="b">
        <v>0</v>
      </c>
      <c r="AC2413" s="61"/>
    </row>
    <row r="2414" spans="2:29" ht="13.7">
      <c r="B2414" s="24" t="s">
        <v>49</v>
      </c>
      <c r="C2414" s="24" t="s">
        <v>77</v>
      </c>
      <c r="D2414" s="24" t="s">
        <v>81</v>
      </c>
      <c r="E2414" s="24">
        <v>270</v>
      </c>
      <c r="F2414" s="26">
        <v>46204</v>
      </c>
      <c r="G2414" s="24" t="s">
        <v>52</v>
      </c>
      <c r="H2414" s="24" t="s">
        <v>53</v>
      </c>
      <c r="I2414" s="24" t="s">
        <v>79</v>
      </c>
      <c r="J2414" s="24" t="s">
        <v>126</v>
      </c>
      <c r="K2414" s="24">
        <v>1</v>
      </c>
      <c r="L2414" s="24" t="s">
        <v>80</v>
      </c>
      <c r="M2414" s="26">
        <v>46222</v>
      </c>
      <c r="N2414" s="27">
        <v>46222.375</v>
      </c>
      <c r="O2414" s="27">
        <v>46222.5625</v>
      </c>
      <c r="P2414" s="24" t="s">
        <v>4051</v>
      </c>
      <c r="Q2414" s="24" t="s">
        <v>4052</v>
      </c>
      <c r="R2414" s="24" t="s">
        <v>3454</v>
      </c>
      <c r="T2414" s="24" t="s">
        <v>79</v>
      </c>
      <c r="U2414" s="24" t="s">
        <v>411</v>
      </c>
      <c r="V2414" s="27">
        <v>46222.522222222222</v>
      </c>
      <c r="W2414" s="27">
        <v>46222.554166666669</v>
      </c>
      <c r="Z2414" s="24">
        <v>1</v>
      </c>
      <c r="AA2414" s="24" t="s">
        <v>58</v>
      </c>
      <c r="AB2414" s="24" t="b">
        <v>0</v>
      </c>
      <c r="AC2414" s="61"/>
    </row>
    <row r="2415" spans="2:29" ht="13.7">
      <c r="B2415" s="24" t="s">
        <v>49</v>
      </c>
      <c r="C2415" s="24" t="s">
        <v>77</v>
      </c>
      <c r="D2415" s="24" t="s">
        <v>81</v>
      </c>
      <c r="E2415" s="24">
        <v>270</v>
      </c>
      <c r="F2415" s="26">
        <v>46204</v>
      </c>
      <c r="G2415" s="24" t="s">
        <v>52</v>
      </c>
      <c r="H2415" s="24" t="s">
        <v>53</v>
      </c>
      <c r="I2415" s="24" t="s">
        <v>79</v>
      </c>
      <c r="J2415" s="24" t="s">
        <v>126</v>
      </c>
      <c r="K2415" s="24">
        <v>1</v>
      </c>
      <c r="L2415" s="24" t="s">
        <v>80</v>
      </c>
      <c r="M2415" s="26">
        <v>46222</v>
      </c>
      <c r="N2415" s="27">
        <v>46222.375</v>
      </c>
      <c r="O2415" s="27">
        <v>46222.5625</v>
      </c>
      <c r="P2415" s="24" t="s">
        <v>4053</v>
      </c>
      <c r="Q2415" s="24" t="s">
        <v>4054</v>
      </c>
      <c r="R2415" s="24" t="s">
        <v>3454</v>
      </c>
      <c r="S2415" s="24" t="s">
        <v>152</v>
      </c>
      <c r="T2415" s="24" t="s">
        <v>79</v>
      </c>
      <c r="U2415" s="24" t="s">
        <v>411</v>
      </c>
      <c r="V2415" s="27">
        <v>46222.381944444445</v>
      </c>
      <c r="W2415" s="27">
        <v>46222.416666666664</v>
      </c>
      <c r="Z2415" s="24">
        <v>1</v>
      </c>
      <c r="AA2415" s="24" t="s">
        <v>58</v>
      </c>
      <c r="AB2415" s="24" t="b">
        <v>0</v>
      </c>
      <c r="AC2415" s="61"/>
    </row>
    <row r="2416" spans="2:29" ht="13.7">
      <c r="B2416" s="24" t="s">
        <v>49</v>
      </c>
      <c r="C2416" s="24" t="s">
        <v>77</v>
      </c>
      <c r="D2416" s="24" t="s">
        <v>81</v>
      </c>
      <c r="E2416" s="24">
        <v>270</v>
      </c>
      <c r="F2416" s="26">
        <v>46235</v>
      </c>
      <c r="G2416" s="24" t="s">
        <v>52</v>
      </c>
      <c r="H2416" s="24" t="s">
        <v>53</v>
      </c>
      <c r="I2416" s="24" t="s">
        <v>79</v>
      </c>
      <c r="J2416" s="24" t="s">
        <v>125</v>
      </c>
      <c r="K2416" s="24">
        <v>1</v>
      </c>
      <c r="L2416" s="24" t="s">
        <v>80</v>
      </c>
      <c r="M2416" s="26">
        <v>46245</v>
      </c>
      <c r="N2416" s="27">
        <v>46245.541666666664</v>
      </c>
      <c r="O2416" s="27">
        <v>46245.729166666664</v>
      </c>
      <c r="V2416" s="27"/>
      <c r="W2416" s="27"/>
      <c r="X2416" s="24">
        <v>4</v>
      </c>
      <c r="Y2416" s="24">
        <v>0</v>
      </c>
      <c r="Z2416" s="24">
        <v>4</v>
      </c>
      <c r="AA2416" s="24" t="s">
        <v>60</v>
      </c>
      <c r="AB2416" s="24" t="b">
        <v>0</v>
      </c>
      <c r="AC2416" s="61">
        <v>0</v>
      </c>
    </row>
    <row r="2417" spans="2:29" ht="13.7">
      <c r="B2417" s="24" t="s">
        <v>49</v>
      </c>
      <c r="C2417" s="24" t="s">
        <v>77</v>
      </c>
      <c r="D2417" s="24" t="s">
        <v>81</v>
      </c>
      <c r="E2417" s="24">
        <v>270</v>
      </c>
      <c r="F2417" s="26">
        <v>46235</v>
      </c>
      <c r="G2417" s="24" t="s">
        <v>52</v>
      </c>
      <c r="H2417" s="24" t="s">
        <v>53</v>
      </c>
      <c r="I2417" s="24" t="s">
        <v>79</v>
      </c>
      <c r="J2417" s="24" t="s">
        <v>126</v>
      </c>
      <c r="K2417" s="24">
        <v>1</v>
      </c>
      <c r="L2417" s="24" t="s">
        <v>80</v>
      </c>
      <c r="M2417" s="26">
        <v>46245</v>
      </c>
      <c r="N2417" s="27">
        <v>46245.541666666664</v>
      </c>
      <c r="O2417" s="27">
        <v>46245.729166666664</v>
      </c>
      <c r="P2417" s="24" t="s">
        <v>4055</v>
      </c>
      <c r="Q2417" s="24" t="s">
        <v>4056</v>
      </c>
      <c r="R2417" s="24" t="s">
        <v>3454</v>
      </c>
      <c r="S2417" s="24" t="s">
        <v>160</v>
      </c>
      <c r="T2417" s="24" t="s">
        <v>79</v>
      </c>
      <c r="U2417" s="24" t="s">
        <v>179</v>
      </c>
      <c r="V2417" s="27">
        <v>46245.545138888891</v>
      </c>
      <c r="W2417" s="27">
        <v>46245.570138888892</v>
      </c>
      <c r="Z2417" s="24">
        <v>1</v>
      </c>
      <c r="AA2417" s="24" t="s">
        <v>60</v>
      </c>
      <c r="AB2417" s="24" t="b">
        <v>0</v>
      </c>
      <c r="AC2417" s="61"/>
    </row>
    <row r="2418" spans="2:29" ht="13.7">
      <c r="B2418" s="24" t="s">
        <v>49</v>
      </c>
      <c r="C2418" s="24" t="s">
        <v>77</v>
      </c>
      <c r="D2418" s="24" t="s">
        <v>81</v>
      </c>
      <c r="E2418" s="24">
        <v>270</v>
      </c>
      <c r="F2418" s="26">
        <v>46235</v>
      </c>
      <c r="G2418" s="24" t="s">
        <v>52</v>
      </c>
      <c r="H2418" s="24" t="s">
        <v>53</v>
      </c>
      <c r="I2418" s="24" t="s">
        <v>79</v>
      </c>
      <c r="J2418" s="24" t="s">
        <v>126</v>
      </c>
      <c r="K2418" s="24">
        <v>1</v>
      </c>
      <c r="L2418" s="24" t="s">
        <v>80</v>
      </c>
      <c r="M2418" s="26">
        <v>46245</v>
      </c>
      <c r="N2418" s="27">
        <v>46245.541666666664</v>
      </c>
      <c r="O2418" s="27">
        <v>46245.729166666664</v>
      </c>
      <c r="P2418" s="24" t="s">
        <v>4057</v>
      </c>
      <c r="Q2418" s="24" t="s">
        <v>4058</v>
      </c>
      <c r="R2418" s="24" t="s">
        <v>3461</v>
      </c>
      <c r="T2418" s="24" t="s">
        <v>79</v>
      </c>
      <c r="U2418" s="24" t="s">
        <v>179</v>
      </c>
      <c r="V2418" s="27">
        <v>46245.63958333333</v>
      </c>
      <c r="W2418" s="27">
        <v>46245.661805555559</v>
      </c>
      <c r="Z2418" s="24">
        <v>1</v>
      </c>
      <c r="AA2418" s="24" t="s">
        <v>60</v>
      </c>
      <c r="AB2418" s="24" t="b">
        <v>0</v>
      </c>
      <c r="AC2418" s="61"/>
    </row>
    <row r="2419" spans="2:29" ht="13.7">
      <c r="B2419" s="24" t="s">
        <v>49</v>
      </c>
      <c r="C2419" s="24" t="s">
        <v>77</v>
      </c>
      <c r="D2419" s="24" t="s">
        <v>81</v>
      </c>
      <c r="E2419" s="24">
        <v>270</v>
      </c>
      <c r="F2419" s="26">
        <v>46235</v>
      </c>
      <c r="G2419" s="24" t="s">
        <v>52</v>
      </c>
      <c r="H2419" s="24" t="s">
        <v>53</v>
      </c>
      <c r="I2419" s="24" t="s">
        <v>79</v>
      </c>
      <c r="J2419" s="24" t="s">
        <v>126</v>
      </c>
      <c r="K2419" s="24">
        <v>1</v>
      </c>
      <c r="L2419" s="24" t="s">
        <v>80</v>
      </c>
      <c r="M2419" s="26">
        <v>46245</v>
      </c>
      <c r="N2419" s="27">
        <v>46245.541666666664</v>
      </c>
      <c r="O2419" s="27">
        <v>46245.729166666664</v>
      </c>
      <c r="P2419" s="24" t="s">
        <v>4059</v>
      </c>
      <c r="Q2419" s="24" t="s">
        <v>4060</v>
      </c>
      <c r="R2419" s="24" t="s">
        <v>3472</v>
      </c>
      <c r="S2419" s="24" t="s">
        <v>213</v>
      </c>
      <c r="T2419" s="24" t="s">
        <v>79</v>
      </c>
      <c r="U2419" s="24" t="s">
        <v>179</v>
      </c>
      <c r="V2419" s="27">
        <v>46245.68472222222</v>
      </c>
      <c r="W2419" s="27">
        <v>46245.709027777775</v>
      </c>
      <c r="Z2419" s="24">
        <v>1</v>
      </c>
      <c r="AA2419" s="24" t="s">
        <v>60</v>
      </c>
      <c r="AB2419" s="24" t="b">
        <v>0</v>
      </c>
      <c r="AC2419" s="61"/>
    </row>
    <row r="2420" spans="2:29" ht="13.7">
      <c r="B2420" s="24" t="s">
        <v>49</v>
      </c>
      <c r="C2420" s="24" t="s">
        <v>77</v>
      </c>
      <c r="D2420" s="24" t="s">
        <v>81</v>
      </c>
      <c r="E2420" s="24">
        <v>270</v>
      </c>
      <c r="F2420" s="26">
        <v>46235</v>
      </c>
      <c r="G2420" s="24" t="s">
        <v>52</v>
      </c>
      <c r="H2420" s="24" t="s">
        <v>53</v>
      </c>
      <c r="I2420" s="24" t="s">
        <v>79</v>
      </c>
      <c r="J2420" s="24" t="s">
        <v>126</v>
      </c>
      <c r="K2420" s="24">
        <v>1</v>
      </c>
      <c r="L2420" s="24" t="s">
        <v>80</v>
      </c>
      <c r="M2420" s="26">
        <v>46245</v>
      </c>
      <c r="N2420" s="27">
        <v>46245.541666666664</v>
      </c>
      <c r="O2420" s="27">
        <v>46245.729166666664</v>
      </c>
      <c r="P2420" s="24" t="s">
        <v>4061</v>
      </c>
      <c r="Q2420" s="24" t="s">
        <v>4062</v>
      </c>
      <c r="R2420" s="24" t="s">
        <v>3461</v>
      </c>
      <c r="T2420" s="24" t="s">
        <v>79</v>
      </c>
      <c r="U2420" s="24" t="s">
        <v>179</v>
      </c>
      <c r="V2420" s="27">
        <v>46245.595833333333</v>
      </c>
      <c r="W2420" s="27">
        <v>46245.625</v>
      </c>
      <c r="Z2420" s="24">
        <v>1</v>
      </c>
      <c r="AA2420" s="24" t="s">
        <v>60</v>
      </c>
      <c r="AB2420" s="24" t="b">
        <v>0</v>
      </c>
      <c r="AC2420" s="61"/>
    </row>
    <row r="2421" spans="2:29" ht="13.7">
      <c r="B2421" s="24" t="s">
        <v>49</v>
      </c>
      <c r="C2421" s="24" t="s">
        <v>77</v>
      </c>
      <c r="D2421" s="24" t="s">
        <v>81</v>
      </c>
      <c r="E2421" s="24">
        <v>300</v>
      </c>
      <c r="F2421" s="26">
        <v>46235</v>
      </c>
      <c r="G2421" s="24" t="s">
        <v>52</v>
      </c>
      <c r="H2421" s="24" t="s">
        <v>53</v>
      </c>
      <c r="I2421" s="24" t="s">
        <v>79</v>
      </c>
      <c r="J2421" s="24" t="s">
        <v>125</v>
      </c>
      <c r="K2421" s="24">
        <v>1</v>
      </c>
      <c r="L2421" s="24" t="s">
        <v>80</v>
      </c>
      <c r="M2421" s="26">
        <v>46246</v>
      </c>
      <c r="N2421" s="27">
        <v>46246.354166666664</v>
      </c>
      <c r="O2421" s="27">
        <v>46246.5625</v>
      </c>
      <c r="V2421" s="27"/>
      <c r="W2421" s="27"/>
      <c r="X2421" s="24">
        <v>4</v>
      </c>
      <c r="Y2421" s="24">
        <v>0</v>
      </c>
      <c r="Z2421" s="24">
        <v>4</v>
      </c>
      <c r="AA2421" s="24" t="s">
        <v>60</v>
      </c>
      <c r="AB2421" s="24" t="b">
        <v>0</v>
      </c>
      <c r="AC2421" s="61">
        <v>0</v>
      </c>
    </row>
    <row r="2422" spans="2:29" ht="13.7">
      <c r="B2422" s="24" t="s">
        <v>49</v>
      </c>
      <c r="C2422" s="24" t="s">
        <v>77</v>
      </c>
      <c r="D2422" s="24" t="s">
        <v>81</v>
      </c>
      <c r="E2422" s="24">
        <v>300</v>
      </c>
      <c r="F2422" s="26">
        <v>46235</v>
      </c>
      <c r="G2422" s="24" t="s">
        <v>52</v>
      </c>
      <c r="H2422" s="24" t="s">
        <v>53</v>
      </c>
      <c r="I2422" s="24" t="s">
        <v>79</v>
      </c>
      <c r="J2422" s="24" t="s">
        <v>126</v>
      </c>
      <c r="K2422" s="24">
        <v>1</v>
      </c>
      <c r="L2422" s="24" t="s">
        <v>80</v>
      </c>
      <c r="M2422" s="26">
        <v>46246</v>
      </c>
      <c r="N2422" s="27">
        <v>46246.354166666664</v>
      </c>
      <c r="O2422" s="27">
        <v>46246.5625</v>
      </c>
      <c r="P2422" s="24" t="s">
        <v>4063</v>
      </c>
      <c r="Q2422" s="24" t="s">
        <v>4064</v>
      </c>
      <c r="R2422" s="24" t="s">
        <v>3472</v>
      </c>
      <c r="S2422" s="24" t="s">
        <v>160</v>
      </c>
      <c r="T2422" s="24" t="s">
        <v>79</v>
      </c>
      <c r="U2422" s="24" t="s">
        <v>179</v>
      </c>
      <c r="V2422" s="27">
        <v>46246.40902777778</v>
      </c>
      <c r="W2422" s="27">
        <v>46246.436111111114</v>
      </c>
      <c r="Z2422" s="24">
        <v>1</v>
      </c>
      <c r="AA2422" s="24" t="s">
        <v>60</v>
      </c>
      <c r="AB2422" s="24" t="b">
        <v>0</v>
      </c>
      <c r="AC2422" s="61"/>
    </row>
    <row r="2423" spans="2:29" ht="13.7">
      <c r="B2423" s="24" t="s">
        <v>49</v>
      </c>
      <c r="C2423" s="24" t="s">
        <v>77</v>
      </c>
      <c r="D2423" s="24" t="s">
        <v>81</v>
      </c>
      <c r="E2423" s="24">
        <v>300</v>
      </c>
      <c r="F2423" s="26">
        <v>46235</v>
      </c>
      <c r="G2423" s="24" t="s">
        <v>52</v>
      </c>
      <c r="H2423" s="24" t="s">
        <v>53</v>
      </c>
      <c r="I2423" s="24" t="s">
        <v>79</v>
      </c>
      <c r="J2423" s="24" t="s">
        <v>126</v>
      </c>
      <c r="K2423" s="24">
        <v>1</v>
      </c>
      <c r="L2423" s="24" t="s">
        <v>80</v>
      </c>
      <c r="M2423" s="26">
        <v>46246</v>
      </c>
      <c r="N2423" s="27">
        <v>46246.354166666664</v>
      </c>
      <c r="O2423" s="27">
        <v>46246.5625</v>
      </c>
      <c r="P2423" s="24" t="s">
        <v>4065</v>
      </c>
      <c r="Q2423" s="24" t="s">
        <v>4066</v>
      </c>
      <c r="R2423" s="24" t="s">
        <v>3454</v>
      </c>
      <c r="T2423" s="24" t="s">
        <v>79</v>
      </c>
      <c r="U2423" s="24" t="s">
        <v>179</v>
      </c>
      <c r="V2423" s="27">
        <v>46246.36041666667</v>
      </c>
      <c r="W2423" s="27">
        <v>46246.39166666667</v>
      </c>
      <c r="Z2423" s="24">
        <v>1</v>
      </c>
      <c r="AA2423" s="24" t="s">
        <v>60</v>
      </c>
      <c r="AB2423" s="24" t="b">
        <v>0</v>
      </c>
      <c r="AC2423" s="61"/>
    </row>
    <row r="2424" spans="2:29" ht="13.7">
      <c r="B2424" s="24" t="s">
        <v>49</v>
      </c>
      <c r="C2424" s="24" t="s">
        <v>77</v>
      </c>
      <c r="D2424" s="24" t="s">
        <v>81</v>
      </c>
      <c r="E2424" s="24">
        <v>300</v>
      </c>
      <c r="F2424" s="26">
        <v>46235</v>
      </c>
      <c r="G2424" s="24" t="s">
        <v>52</v>
      </c>
      <c r="H2424" s="24" t="s">
        <v>53</v>
      </c>
      <c r="I2424" s="24" t="s">
        <v>79</v>
      </c>
      <c r="J2424" s="24" t="s">
        <v>126</v>
      </c>
      <c r="K2424" s="24">
        <v>1</v>
      </c>
      <c r="L2424" s="24" t="s">
        <v>80</v>
      </c>
      <c r="M2424" s="26">
        <v>46246</v>
      </c>
      <c r="N2424" s="27">
        <v>46246.354166666664</v>
      </c>
      <c r="O2424" s="27">
        <v>46246.5625</v>
      </c>
      <c r="P2424" s="24" t="s">
        <v>4067</v>
      </c>
      <c r="Q2424" s="24" t="s">
        <v>4068</v>
      </c>
      <c r="R2424" s="24" t="s">
        <v>3461</v>
      </c>
      <c r="T2424" s="24" t="s">
        <v>79</v>
      </c>
      <c r="U2424" s="24" t="s">
        <v>179</v>
      </c>
      <c r="V2424" s="27">
        <v>46246.461111111108</v>
      </c>
      <c r="W2424" s="27">
        <v>46246.497916666667</v>
      </c>
      <c r="Z2424" s="24">
        <v>1</v>
      </c>
      <c r="AA2424" s="24" t="s">
        <v>60</v>
      </c>
      <c r="AB2424" s="24" t="b">
        <v>0</v>
      </c>
      <c r="AC2424" s="61"/>
    </row>
    <row r="2425" spans="2:29" ht="13.7">
      <c r="B2425" s="24" t="s">
        <v>49</v>
      </c>
      <c r="C2425" s="24" t="s">
        <v>77</v>
      </c>
      <c r="D2425" s="24" t="s">
        <v>81</v>
      </c>
      <c r="E2425" s="24">
        <v>300</v>
      </c>
      <c r="F2425" s="26">
        <v>46235</v>
      </c>
      <c r="G2425" s="24" t="s">
        <v>52</v>
      </c>
      <c r="H2425" s="24" t="s">
        <v>53</v>
      </c>
      <c r="I2425" s="24" t="s">
        <v>79</v>
      </c>
      <c r="J2425" s="24" t="s">
        <v>126</v>
      </c>
      <c r="K2425" s="24">
        <v>1</v>
      </c>
      <c r="L2425" s="24" t="s">
        <v>80</v>
      </c>
      <c r="M2425" s="26">
        <v>46246</v>
      </c>
      <c r="N2425" s="27">
        <v>46246.354166666664</v>
      </c>
      <c r="O2425" s="27">
        <v>46246.5625</v>
      </c>
      <c r="P2425" s="24" t="s">
        <v>4069</v>
      </c>
      <c r="Q2425" s="24" t="s">
        <v>4070</v>
      </c>
      <c r="R2425" s="24" t="s">
        <v>3461</v>
      </c>
      <c r="T2425" s="24" t="s">
        <v>79</v>
      </c>
      <c r="U2425" s="24" t="s">
        <v>179</v>
      </c>
      <c r="V2425" s="27">
        <v>46246.513888888891</v>
      </c>
      <c r="W2425" s="27">
        <v>46246.538888888892</v>
      </c>
      <c r="Z2425" s="24">
        <v>1</v>
      </c>
      <c r="AA2425" s="24" t="s">
        <v>60</v>
      </c>
      <c r="AB2425" s="24" t="b">
        <v>0</v>
      </c>
      <c r="AC2425" s="61"/>
    </row>
    <row r="2426" spans="2:29" ht="13.7">
      <c r="B2426" s="24" t="s">
        <v>49</v>
      </c>
      <c r="C2426" s="24" t="s">
        <v>77</v>
      </c>
      <c r="D2426" s="24" t="s">
        <v>81</v>
      </c>
      <c r="E2426" s="24">
        <v>360</v>
      </c>
      <c r="F2426" s="26">
        <v>46174</v>
      </c>
      <c r="G2426" s="24" t="s">
        <v>52</v>
      </c>
      <c r="H2426" s="24" t="s">
        <v>53</v>
      </c>
      <c r="I2426" s="24" t="s">
        <v>79</v>
      </c>
      <c r="J2426" s="24" t="s">
        <v>125</v>
      </c>
      <c r="K2426" s="24">
        <v>1</v>
      </c>
      <c r="L2426" s="24" t="s">
        <v>80</v>
      </c>
      <c r="M2426" s="26">
        <v>46192</v>
      </c>
      <c r="N2426" s="27">
        <v>46192.333333333336</v>
      </c>
      <c r="O2426" s="27">
        <v>46192.583333333336</v>
      </c>
      <c r="V2426" s="27"/>
      <c r="W2426" s="27"/>
      <c r="X2426" s="24">
        <v>4</v>
      </c>
      <c r="Y2426" s="24">
        <v>0</v>
      </c>
      <c r="Z2426" s="24">
        <v>4</v>
      </c>
      <c r="AA2426" s="24" t="s">
        <v>56</v>
      </c>
      <c r="AB2426" s="24" t="b">
        <v>0</v>
      </c>
      <c r="AC2426" s="61">
        <v>0</v>
      </c>
    </row>
    <row r="2427" spans="2:29" ht="13.7">
      <c r="B2427" s="24" t="s">
        <v>49</v>
      </c>
      <c r="C2427" s="24" t="s">
        <v>77</v>
      </c>
      <c r="D2427" s="24" t="s">
        <v>81</v>
      </c>
      <c r="E2427" s="24">
        <v>360</v>
      </c>
      <c r="F2427" s="26">
        <v>46174</v>
      </c>
      <c r="G2427" s="24" t="s">
        <v>52</v>
      </c>
      <c r="H2427" s="24" t="s">
        <v>53</v>
      </c>
      <c r="I2427" s="24" t="s">
        <v>79</v>
      </c>
      <c r="J2427" s="24" t="s">
        <v>126</v>
      </c>
      <c r="K2427" s="24">
        <v>1</v>
      </c>
      <c r="L2427" s="24" t="s">
        <v>80</v>
      </c>
      <c r="M2427" s="26">
        <v>46192</v>
      </c>
      <c r="N2427" s="27">
        <v>46192.333333333336</v>
      </c>
      <c r="O2427" s="27">
        <v>46192.583333333336</v>
      </c>
      <c r="P2427" s="24" t="s">
        <v>4071</v>
      </c>
      <c r="Q2427" s="24" t="s">
        <v>4072</v>
      </c>
      <c r="R2427" s="24" t="s">
        <v>3461</v>
      </c>
      <c r="T2427" s="24" t="s">
        <v>79</v>
      </c>
      <c r="U2427" s="24" t="s">
        <v>191</v>
      </c>
      <c r="V2427" s="27">
        <v>46192.525000000001</v>
      </c>
      <c r="W2427" s="27">
        <v>46192.571527777778</v>
      </c>
      <c r="Z2427" s="24">
        <v>1</v>
      </c>
      <c r="AA2427" s="24" t="s">
        <v>56</v>
      </c>
      <c r="AB2427" s="24" t="b">
        <v>0</v>
      </c>
      <c r="AC2427" s="61"/>
    </row>
    <row r="2428" spans="2:29" ht="13.7">
      <c r="B2428" s="24" t="s">
        <v>49</v>
      </c>
      <c r="C2428" s="24" t="s">
        <v>77</v>
      </c>
      <c r="D2428" s="24" t="s">
        <v>81</v>
      </c>
      <c r="E2428" s="24">
        <v>360</v>
      </c>
      <c r="F2428" s="26">
        <v>46174</v>
      </c>
      <c r="G2428" s="24" t="s">
        <v>52</v>
      </c>
      <c r="H2428" s="24" t="s">
        <v>53</v>
      </c>
      <c r="I2428" s="24" t="s">
        <v>79</v>
      </c>
      <c r="J2428" s="24" t="s">
        <v>126</v>
      </c>
      <c r="K2428" s="24">
        <v>1</v>
      </c>
      <c r="L2428" s="24" t="s">
        <v>80</v>
      </c>
      <c r="M2428" s="26">
        <v>46192</v>
      </c>
      <c r="N2428" s="27">
        <v>46192.333333333336</v>
      </c>
      <c r="O2428" s="27">
        <v>46192.583333333336</v>
      </c>
      <c r="P2428" s="24" t="s">
        <v>4073</v>
      </c>
      <c r="Q2428" s="24" t="s">
        <v>4074</v>
      </c>
      <c r="R2428" s="24" t="s">
        <v>3461</v>
      </c>
      <c r="S2428" s="24" t="s">
        <v>213</v>
      </c>
      <c r="T2428" s="24" t="s">
        <v>79</v>
      </c>
      <c r="U2428" s="24" t="s">
        <v>191</v>
      </c>
      <c r="V2428" s="27">
        <v>46192.459722222222</v>
      </c>
      <c r="W2428" s="27">
        <v>46192.500694444447</v>
      </c>
      <c r="Z2428" s="24">
        <v>1</v>
      </c>
      <c r="AA2428" s="24" t="s">
        <v>56</v>
      </c>
      <c r="AB2428" s="24" t="b">
        <v>0</v>
      </c>
      <c r="AC2428" s="61"/>
    </row>
    <row r="2429" spans="2:29" ht="13.7">
      <c r="B2429" s="24" t="s">
        <v>49</v>
      </c>
      <c r="C2429" s="24" t="s">
        <v>77</v>
      </c>
      <c r="D2429" s="24" t="s">
        <v>81</v>
      </c>
      <c r="E2429" s="24">
        <v>360</v>
      </c>
      <c r="F2429" s="26">
        <v>46174</v>
      </c>
      <c r="G2429" s="24" t="s">
        <v>52</v>
      </c>
      <c r="H2429" s="24" t="s">
        <v>53</v>
      </c>
      <c r="I2429" s="24" t="s">
        <v>79</v>
      </c>
      <c r="J2429" s="24" t="s">
        <v>126</v>
      </c>
      <c r="K2429" s="24">
        <v>1</v>
      </c>
      <c r="L2429" s="24" t="s">
        <v>80</v>
      </c>
      <c r="M2429" s="26">
        <v>46192</v>
      </c>
      <c r="N2429" s="27">
        <v>46192.333333333336</v>
      </c>
      <c r="O2429" s="27">
        <v>46192.583333333336</v>
      </c>
      <c r="P2429" s="24" t="s">
        <v>4075</v>
      </c>
      <c r="Q2429" s="24" t="s">
        <v>4076</v>
      </c>
      <c r="R2429" s="24" t="s">
        <v>3461</v>
      </c>
      <c r="S2429" s="24" t="s">
        <v>152</v>
      </c>
      <c r="T2429" s="24" t="s">
        <v>79</v>
      </c>
      <c r="U2429" s="24" t="s">
        <v>191</v>
      </c>
      <c r="V2429" s="27">
        <v>46192.4</v>
      </c>
      <c r="W2429" s="27">
        <v>46192.45</v>
      </c>
      <c r="Z2429" s="24">
        <v>1</v>
      </c>
      <c r="AA2429" s="24" t="s">
        <v>56</v>
      </c>
      <c r="AB2429" s="24" t="b">
        <v>0</v>
      </c>
      <c r="AC2429" s="61"/>
    </row>
    <row r="2430" spans="2:29" ht="13.7">
      <c r="B2430" s="24" t="s">
        <v>49</v>
      </c>
      <c r="C2430" s="24" t="s">
        <v>77</v>
      </c>
      <c r="D2430" s="24" t="s">
        <v>81</v>
      </c>
      <c r="E2430" s="24">
        <v>360</v>
      </c>
      <c r="F2430" s="26">
        <v>46174</v>
      </c>
      <c r="G2430" s="24" t="s">
        <v>52</v>
      </c>
      <c r="H2430" s="24" t="s">
        <v>53</v>
      </c>
      <c r="I2430" s="24" t="s">
        <v>79</v>
      </c>
      <c r="J2430" s="24" t="s">
        <v>126</v>
      </c>
      <c r="K2430" s="24">
        <v>1</v>
      </c>
      <c r="L2430" s="24" t="s">
        <v>80</v>
      </c>
      <c r="M2430" s="26">
        <v>46192</v>
      </c>
      <c r="N2430" s="27">
        <v>46192.333333333336</v>
      </c>
      <c r="O2430" s="27">
        <v>46192.583333333336</v>
      </c>
      <c r="P2430" s="24" t="s">
        <v>4077</v>
      </c>
      <c r="Q2430" s="24" t="s">
        <v>4078</v>
      </c>
      <c r="R2430" s="24" t="s">
        <v>3454</v>
      </c>
      <c r="T2430" s="24" t="s">
        <v>79</v>
      </c>
      <c r="U2430" s="24" t="s">
        <v>191</v>
      </c>
      <c r="V2430" s="27">
        <v>46192.339583333334</v>
      </c>
      <c r="W2430" s="27">
        <v>46192.379166666666</v>
      </c>
      <c r="Z2430" s="24">
        <v>1</v>
      </c>
      <c r="AA2430" s="24" t="s">
        <v>56</v>
      </c>
      <c r="AB2430" s="24" t="b">
        <v>0</v>
      </c>
      <c r="AC2430" s="61"/>
    </row>
    <row r="2431" spans="2:29" ht="13.7">
      <c r="B2431" s="24" t="s">
        <v>49</v>
      </c>
      <c r="C2431" s="24" t="s">
        <v>77</v>
      </c>
      <c r="D2431" s="24" t="s">
        <v>81</v>
      </c>
      <c r="E2431" s="24">
        <v>420</v>
      </c>
      <c r="F2431" s="26">
        <v>46174</v>
      </c>
      <c r="G2431" s="24" t="s">
        <v>52</v>
      </c>
      <c r="H2431" s="24" t="s">
        <v>53</v>
      </c>
      <c r="I2431" s="24" t="s">
        <v>79</v>
      </c>
      <c r="J2431" s="24" t="s">
        <v>125</v>
      </c>
      <c r="K2431" s="24">
        <v>1</v>
      </c>
      <c r="L2431" s="24" t="s">
        <v>80</v>
      </c>
      <c r="M2431" s="26">
        <v>46178</v>
      </c>
      <c r="N2431" s="27">
        <v>46178.375</v>
      </c>
      <c r="O2431" s="27">
        <v>46178.666666666664</v>
      </c>
      <c r="V2431" s="27"/>
      <c r="W2431" s="27"/>
      <c r="X2431" s="24">
        <v>4</v>
      </c>
      <c r="Y2431" s="24">
        <v>0</v>
      </c>
      <c r="Z2431" s="24">
        <v>4</v>
      </c>
      <c r="AA2431" s="24" t="s">
        <v>56</v>
      </c>
      <c r="AB2431" s="24" t="b">
        <v>0</v>
      </c>
      <c r="AC2431" s="61">
        <v>0</v>
      </c>
    </row>
    <row r="2432" spans="2:29" ht="13.7">
      <c r="B2432" s="24" t="s">
        <v>49</v>
      </c>
      <c r="C2432" s="24" t="s">
        <v>77</v>
      </c>
      <c r="D2432" s="24" t="s">
        <v>81</v>
      </c>
      <c r="E2432" s="24">
        <v>420</v>
      </c>
      <c r="F2432" s="26">
        <v>46174</v>
      </c>
      <c r="G2432" s="24" t="s">
        <v>52</v>
      </c>
      <c r="H2432" s="24" t="s">
        <v>53</v>
      </c>
      <c r="I2432" s="24" t="s">
        <v>79</v>
      </c>
      <c r="J2432" s="24" t="s">
        <v>126</v>
      </c>
      <c r="K2432" s="24">
        <v>1</v>
      </c>
      <c r="L2432" s="24" t="s">
        <v>80</v>
      </c>
      <c r="M2432" s="26">
        <v>46178</v>
      </c>
      <c r="N2432" s="27">
        <v>46178.375</v>
      </c>
      <c r="O2432" s="27">
        <v>46178.666666666664</v>
      </c>
      <c r="P2432" s="24" t="s">
        <v>4079</v>
      </c>
      <c r="Q2432" s="24" t="s">
        <v>4080</v>
      </c>
      <c r="R2432" s="24" t="s">
        <v>3472</v>
      </c>
      <c r="T2432" s="24" t="s">
        <v>79</v>
      </c>
      <c r="U2432" s="24" t="s">
        <v>580</v>
      </c>
      <c r="V2432" s="27">
        <v>46178.524305555555</v>
      </c>
      <c r="W2432" s="27">
        <v>46178.565972222219</v>
      </c>
      <c r="Z2432" s="24">
        <v>1</v>
      </c>
      <c r="AA2432" s="24" t="s">
        <v>56</v>
      </c>
      <c r="AB2432" s="24" t="b">
        <v>0</v>
      </c>
      <c r="AC2432" s="61"/>
    </row>
    <row r="2433" spans="2:29" ht="13.7">
      <c r="B2433" s="24" t="s">
        <v>49</v>
      </c>
      <c r="C2433" s="24" t="s">
        <v>77</v>
      </c>
      <c r="D2433" s="24" t="s">
        <v>81</v>
      </c>
      <c r="E2433" s="24">
        <v>420</v>
      </c>
      <c r="F2433" s="26">
        <v>46174</v>
      </c>
      <c r="G2433" s="24" t="s">
        <v>52</v>
      </c>
      <c r="H2433" s="24" t="s">
        <v>53</v>
      </c>
      <c r="I2433" s="24" t="s">
        <v>79</v>
      </c>
      <c r="J2433" s="24" t="s">
        <v>126</v>
      </c>
      <c r="K2433" s="24">
        <v>1</v>
      </c>
      <c r="L2433" s="24" t="s">
        <v>80</v>
      </c>
      <c r="M2433" s="26">
        <v>46178</v>
      </c>
      <c r="N2433" s="27">
        <v>46178.375</v>
      </c>
      <c r="O2433" s="27">
        <v>46178.666666666664</v>
      </c>
      <c r="P2433" s="24" t="s">
        <v>4081</v>
      </c>
      <c r="Q2433" s="24" t="s">
        <v>4082</v>
      </c>
      <c r="R2433" s="24" t="s">
        <v>3472</v>
      </c>
      <c r="S2433" s="24" t="s">
        <v>152</v>
      </c>
      <c r="T2433" s="24" t="s">
        <v>79</v>
      </c>
      <c r="U2433" s="24" t="s">
        <v>580</v>
      </c>
      <c r="V2433" s="27">
        <v>46178.449305555558</v>
      </c>
      <c r="W2433" s="27">
        <v>46178.506249999999</v>
      </c>
      <c r="Z2433" s="24">
        <v>1</v>
      </c>
      <c r="AA2433" s="24" t="s">
        <v>56</v>
      </c>
      <c r="AB2433" s="24" t="b">
        <v>0</v>
      </c>
      <c r="AC2433" s="61"/>
    </row>
    <row r="2434" spans="2:29" ht="13.7">
      <c r="B2434" s="24" t="s">
        <v>49</v>
      </c>
      <c r="C2434" s="24" t="s">
        <v>77</v>
      </c>
      <c r="D2434" s="24" t="s">
        <v>81</v>
      </c>
      <c r="E2434" s="24">
        <v>420</v>
      </c>
      <c r="F2434" s="26">
        <v>46174</v>
      </c>
      <c r="G2434" s="24" t="s">
        <v>52</v>
      </c>
      <c r="H2434" s="24" t="s">
        <v>53</v>
      </c>
      <c r="I2434" s="24" t="s">
        <v>79</v>
      </c>
      <c r="J2434" s="24" t="s">
        <v>126</v>
      </c>
      <c r="K2434" s="24">
        <v>1</v>
      </c>
      <c r="L2434" s="24" t="s">
        <v>80</v>
      </c>
      <c r="M2434" s="26">
        <v>46178</v>
      </c>
      <c r="N2434" s="27">
        <v>46178.375</v>
      </c>
      <c r="O2434" s="27">
        <v>46178.666666666664</v>
      </c>
      <c r="P2434" s="24" t="s">
        <v>4083</v>
      </c>
      <c r="Q2434" s="24" t="s">
        <v>4084</v>
      </c>
      <c r="R2434" s="24" t="s">
        <v>3461</v>
      </c>
      <c r="T2434" s="24" t="s">
        <v>79</v>
      </c>
      <c r="U2434" s="24" t="s">
        <v>580</v>
      </c>
      <c r="V2434" s="27">
        <v>46178.599305555559</v>
      </c>
      <c r="W2434" s="27">
        <v>46178.651388888888</v>
      </c>
      <c r="Z2434" s="24">
        <v>1</v>
      </c>
      <c r="AA2434" s="24" t="s">
        <v>56</v>
      </c>
      <c r="AB2434" s="24" t="b">
        <v>0</v>
      </c>
      <c r="AC2434" s="61"/>
    </row>
    <row r="2435" spans="2:29" ht="13.7">
      <c r="B2435" s="24" t="s">
        <v>49</v>
      </c>
      <c r="C2435" s="24" t="s">
        <v>77</v>
      </c>
      <c r="D2435" s="24" t="s">
        <v>81</v>
      </c>
      <c r="E2435" s="24">
        <v>420</v>
      </c>
      <c r="F2435" s="26">
        <v>46174</v>
      </c>
      <c r="G2435" s="24" t="s">
        <v>52</v>
      </c>
      <c r="H2435" s="24" t="s">
        <v>53</v>
      </c>
      <c r="I2435" s="24" t="s">
        <v>79</v>
      </c>
      <c r="J2435" s="24" t="s">
        <v>126</v>
      </c>
      <c r="K2435" s="24">
        <v>1</v>
      </c>
      <c r="L2435" s="24" t="s">
        <v>80</v>
      </c>
      <c r="M2435" s="26">
        <v>46178</v>
      </c>
      <c r="N2435" s="27">
        <v>46178.375</v>
      </c>
      <c r="O2435" s="27">
        <v>46178.666666666664</v>
      </c>
      <c r="P2435" s="24" t="s">
        <v>4085</v>
      </c>
      <c r="Q2435" s="24" t="s">
        <v>4086</v>
      </c>
      <c r="R2435" s="24" t="s">
        <v>3461</v>
      </c>
      <c r="T2435" s="24" t="s">
        <v>79</v>
      </c>
      <c r="U2435" s="24" t="s">
        <v>580</v>
      </c>
      <c r="V2435" s="27">
        <v>46178.378472222219</v>
      </c>
      <c r="W2435" s="27">
        <v>46178.418749999997</v>
      </c>
      <c r="Z2435" s="24">
        <v>1</v>
      </c>
      <c r="AA2435" s="24" t="s">
        <v>56</v>
      </c>
      <c r="AB2435" s="24" t="b">
        <v>0</v>
      </c>
      <c r="AC2435" s="61"/>
    </row>
    <row r="2436" spans="2:29" ht="13.7">
      <c r="B2436" s="24" t="s">
        <v>49</v>
      </c>
      <c r="C2436" s="24" t="s">
        <v>77</v>
      </c>
      <c r="D2436" s="24" t="s">
        <v>81</v>
      </c>
      <c r="E2436" s="24">
        <v>420</v>
      </c>
      <c r="F2436" s="26">
        <v>46204</v>
      </c>
      <c r="G2436" s="24" t="s">
        <v>52</v>
      </c>
      <c r="H2436" s="24" t="s">
        <v>53</v>
      </c>
      <c r="I2436" s="24" t="s">
        <v>79</v>
      </c>
      <c r="J2436" s="24" t="s">
        <v>125</v>
      </c>
      <c r="K2436" s="24">
        <v>1</v>
      </c>
      <c r="L2436" s="24" t="s">
        <v>80</v>
      </c>
      <c r="M2436" s="26">
        <v>46228</v>
      </c>
      <c r="N2436" s="27">
        <v>46228.375</v>
      </c>
      <c r="O2436" s="27">
        <v>46228.666666666664</v>
      </c>
      <c r="V2436" s="27"/>
      <c r="W2436" s="27"/>
      <c r="X2436" s="24">
        <v>4</v>
      </c>
      <c r="Y2436" s="24">
        <v>0</v>
      </c>
      <c r="Z2436" s="24">
        <v>4</v>
      </c>
      <c r="AA2436" s="24" t="s">
        <v>58</v>
      </c>
      <c r="AB2436" s="24" t="b">
        <v>0</v>
      </c>
      <c r="AC2436" s="61">
        <v>0</v>
      </c>
    </row>
    <row r="2437" spans="2:29" ht="13.7">
      <c r="B2437" s="24" t="s">
        <v>49</v>
      </c>
      <c r="C2437" s="24" t="s">
        <v>77</v>
      </c>
      <c r="D2437" s="24" t="s">
        <v>81</v>
      </c>
      <c r="E2437" s="24">
        <v>420</v>
      </c>
      <c r="F2437" s="26">
        <v>46204</v>
      </c>
      <c r="G2437" s="24" t="s">
        <v>52</v>
      </c>
      <c r="H2437" s="24" t="s">
        <v>53</v>
      </c>
      <c r="I2437" s="24" t="s">
        <v>79</v>
      </c>
      <c r="J2437" s="24" t="s">
        <v>126</v>
      </c>
      <c r="K2437" s="24">
        <v>1</v>
      </c>
      <c r="L2437" s="24" t="s">
        <v>80</v>
      </c>
      <c r="M2437" s="26">
        <v>46228</v>
      </c>
      <c r="N2437" s="27">
        <v>46228.375</v>
      </c>
      <c r="O2437" s="27">
        <v>46228.666666666664</v>
      </c>
      <c r="P2437" s="24" t="s">
        <v>4087</v>
      </c>
      <c r="Q2437" s="24" t="s">
        <v>4088</v>
      </c>
      <c r="R2437" s="24" t="s">
        <v>3454</v>
      </c>
      <c r="T2437" s="24" t="s">
        <v>79</v>
      </c>
      <c r="U2437" s="24" t="s">
        <v>297</v>
      </c>
      <c r="V2437" s="27">
        <v>46228.598611111112</v>
      </c>
      <c r="W2437" s="27">
        <v>46228.652777777781</v>
      </c>
      <c r="Z2437" s="24">
        <v>1</v>
      </c>
      <c r="AA2437" s="24" t="s">
        <v>58</v>
      </c>
      <c r="AB2437" s="24" t="b">
        <v>0</v>
      </c>
      <c r="AC2437" s="61"/>
    </row>
    <row r="2438" spans="2:29" ht="13.7">
      <c r="B2438" s="24" t="s">
        <v>49</v>
      </c>
      <c r="C2438" s="24" t="s">
        <v>77</v>
      </c>
      <c r="D2438" s="24" t="s">
        <v>81</v>
      </c>
      <c r="E2438" s="24">
        <v>420</v>
      </c>
      <c r="F2438" s="26">
        <v>46204</v>
      </c>
      <c r="G2438" s="24" t="s">
        <v>52</v>
      </c>
      <c r="H2438" s="24" t="s">
        <v>53</v>
      </c>
      <c r="I2438" s="24" t="s">
        <v>79</v>
      </c>
      <c r="J2438" s="24" t="s">
        <v>126</v>
      </c>
      <c r="K2438" s="24">
        <v>1</v>
      </c>
      <c r="L2438" s="24" t="s">
        <v>80</v>
      </c>
      <c r="M2438" s="26">
        <v>46228</v>
      </c>
      <c r="N2438" s="27">
        <v>46228.375</v>
      </c>
      <c r="O2438" s="27">
        <v>46228.666666666664</v>
      </c>
      <c r="P2438" s="24" t="s">
        <v>4089</v>
      </c>
      <c r="Q2438" s="24" t="s">
        <v>4090</v>
      </c>
      <c r="R2438" s="24" t="s">
        <v>3472</v>
      </c>
      <c r="S2438" s="24" t="s">
        <v>198</v>
      </c>
      <c r="T2438" s="24" t="s">
        <v>79</v>
      </c>
      <c r="U2438" s="24" t="s">
        <v>297</v>
      </c>
      <c r="V2438" s="27">
        <v>46228.450694444444</v>
      </c>
      <c r="W2438" s="27">
        <v>46228.490972222222</v>
      </c>
      <c r="Z2438" s="24">
        <v>1</v>
      </c>
      <c r="AA2438" s="24" t="s">
        <v>58</v>
      </c>
      <c r="AB2438" s="24" t="b">
        <v>0</v>
      </c>
      <c r="AC2438" s="61"/>
    </row>
    <row r="2439" spans="2:29" ht="13.7">
      <c r="B2439" s="24" t="s">
        <v>49</v>
      </c>
      <c r="C2439" s="24" t="s">
        <v>77</v>
      </c>
      <c r="D2439" s="24" t="s">
        <v>81</v>
      </c>
      <c r="E2439" s="24">
        <v>420</v>
      </c>
      <c r="F2439" s="26">
        <v>46204</v>
      </c>
      <c r="G2439" s="24" t="s">
        <v>52</v>
      </c>
      <c r="H2439" s="24" t="s">
        <v>53</v>
      </c>
      <c r="I2439" s="24" t="s">
        <v>79</v>
      </c>
      <c r="J2439" s="24" t="s">
        <v>126</v>
      </c>
      <c r="K2439" s="24">
        <v>1</v>
      </c>
      <c r="L2439" s="24" t="s">
        <v>80</v>
      </c>
      <c r="M2439" s="26">
        <v>46228</v>
      </c>
      <c r="N2439" s="27">
        <v>46228.375</v>
      </c>
      <c r="O2439" s="27">
        <v>46228.666666666664</v>
      </c>
      <c r="P2439" s="24" t="s">
        <v>4091</v>
      </c>
      <c r="Q2439" s="24" t="s">
        <v>4092</v>
      </c>
      <c r="R2439" s="24" t="s">
        <v>3472</v>
      </c>
      <c r="T2439" s="24" t="s">
        <v>79</v>
      </c>
      <c r="U2439" s="24" t="s">
        <v>297</v>
      </c>
      <c r="V2439" s="27">
        <v>46228.381944444445</v>
      </c>
      <c r="W2439" s="27">
        <v>46228.42083333333</v>
      </c>
      <c r="Z2439" s="24">
        <v>1</v>
      </c>
      <c r="AA2439" s="24" t="s">
        <v>58</v>
      </c>
      <c r="AB2439" s="24" t="b">
        <v>0</v>
      </c>
      <c r="AC2439" s="61"/>
    </row>
    <row r="2440" spans="2:29" ht="13.7">
      <c r="B2440" s="24" t="s">
        <v>49</v>
      </c>
      <c r="C2440" s="24" t="s">
        <v>77</v>
      </c>
      <c r="D2440" s="24" t="s">
        <v>81</v>
      </c>
      <c r="E2440" s="24">
        <v>420</v>
      </c>
      <c r="F2440" s="26">
        <v>46204</v>
      </c>
      <c r="G2440" s="24" t="s">
        <v>52</v>
      </c>
      <c r="H2440" s="24" t="s">
        <v>53</v>
      </c>
      <c r="I2440" s="24" t="s">
        <v>79</v>
      </c>
      <c r="J2440" s="24" t="s">
        <v>126</v>
      </c>
      <c r="K2440" s="24">
        <v>1</v>
      </c>
      <c r="L2440" s="24" t="s">
        <v>80</v>
      </c>
      <c r="M2440" s="26">
        <v>46228</v>
      </c>
      <c r="N2440" s="27">
        <v>46228.375</v>
      </c>
      <c r="O2440" s="27">
        <v>46228.666666666664</v>
      </c>
      <c r="P2440" s="24" t="s">
        <v>4093</v>
      </c>
      <c r="Q2440" s="24" t="s">
        <v>4094</v>
      </c>
      <c r="R2440" s="24" t="s">
        <v>3461</v>
      </c>
      <c r="S2440" s="24" t="s">
        <v>198</v>
      </c>
      <c r="T2440" s="24" t="s">
        <v>79</v>
      </c>
      <c r="U2440" s="24" t="s">
        <v>297</v>
      </c>
      <c r="V2440" s="27">
        <v>46228.527777777781</v>
      </c>
      <c r="W2440" s="27">
        <v>46228.568749999999</v>
      </c>
      <c r="Z2440" s="24">
        <v>1</v>
      </c>
      <c r="AA2440" s="24" t="s">
        <v>58</v>
      </c>
      <c r="AB2440" s="24" t="b">
        <v>0</v>
      </c>
      <c r="AC2440" s="61"/>
    </row>
    <row r="2441" spans="2:29" ht="13.7">
      <c r="B2441" s="24" t="s">
        <v>49</v>
      </c>
      <c r="C2441" s="24" t="s">
        <v>77</v>
      </c>
      <c r="D2441" s="24" t="s">
        <v>81</v>
      </c>
      <c r="E2441" s="24">
        <v>420</v>
      </c>
      <c r="F2441" s="26">
        <v>46235</v>
      </c>
      <c r="G2441" s="24" t="s">
        <v>52</v>
      </c>
      <c r="H2441" s="24" t="s">
        <v>53</v>
      </c>
      <c r="I2441" s="24" t="s">
        <v>79</v>
      </c>
      <c r="J2441" s="24" t="s">
        <v>125</v>
      </c>
      <c r="K2441" s="24">
        <v>1</v>
      </c>
      <c r="L2441" s="24" t="s">
        <v>80</v>
      </c>
      <c r="M2441" s="26">
        <v>46244</v>
      </c>
      <c r="N2441" s="27">
        <v>46244.375</v>
      </c>
      <c r="O2441" s="27">
        <v>46244.666666666664</v>
      </c>
      <c r="V2441" s="27"/>
      <c r="W2441" s="27"/>
      <c r="X2441" s="24">
        <v>4</v>
      </c>
      <c r="Y2441" s="24">
        <v>0</v>
      </c>
      <c r="Z2441" s="24">
        <v>4</v>
      </c>
      <c r="AA2441" s="24" t="s">
        <v>60</v>
      </c>
      <c r="AB2441" s="24" t="b">
        <v>0</v>
      </c>
      <c r="AC2441" s="61">
        <v>0</v>
      </c>
    </row>
    <row r="2442" spans="2:29" ht="13.7">
      <c r="B2442" s="24" t="s">
        <v>49</v>
      </c>
      <c r="C2442" s="24" t="s">
        <v>77</v>
      </c>
      <c r="D2442" s="24" t="s">
        <v>81</v>
      </c>
      <c r="E2442" s="24">
        <v>420</v>
      </c>
      <c r="F2442" s="26">
        <v>46235</v>
      </c>
      <c r="G2442" s="24" t="s">
        <v>52</v>
      </c>
      <c r="H2442" s="24" t="s">
        <v>53</v>
      </c>
      <c r="I2442" s="24" t="s">
        <v>79</v>
      </c>
      <c r="J2442" s="24" t="s">
        <v>126</v>
      </c>
      <c r="K2442" s="24">
        <v>1</v>
      </c>
      <c r="L2442" s="24" t="s">
        <v>80</v>
      </c>
      <c r="M2442" s="26">
        <v>46244</v>
      </c>
      <c r="N2442" s="27">
        <v>46244.375</v>
      </c>
      <c r="O2442" s="27">
        <v>46244.666666666664</v>
      </c>
      <c r="P2442" s="24" t="s">
        <v>4095</v>
      </c>
      <c r="Q2442" s="24" t="s">
        <v>4096</v>
      </c>
      <c r="R2442" s="24" t="s">
        <v>3472</v>
      </c>
      <c r="T2442" s="24" t="s">
        <v>79</v>
      </c>
      <c r="U2442" s="24" t="s">
        <v>547</v>
      </c>
      <c r="V2442" s="27">
        <v>46244.45208333333</v>
      </c>
      <c r="W2442" s="27">
        <v>46244.506944444445</v>
      </c>
      <c r="Z2442" s="24">
        <v>1</v>
      </c>
      <c r="AA2442" s="24" t="s">
        <v>60</v>
      </c>
      <c r="AB2442" s="24" t="b">
        <v>0</v>
      </c>
      <c r="AC2442" s="61"/>
    </row>
    <row r="2443" spans="2:29" ht="13.7">
      <c r="B2443" s="24" t="s">
        <v>49</v>
      </c>
      <c r="C2443" s="24" t="s">
        <v>77</v>
      </c>
      <c r="D2443" s="24" t="s">
        <v>81</v>
      </c>
      <c r="E2443" s="24">
        <v>420</v>
      </c>
      <c r="F2443" s="26">
        <v>46235</v>
      </c>
      <c r="G2443" s="24" t="s">
        <v>52</v>
      </c>
      <c r="H2443" s="24" t="s">
        <v>53</v>
      </c>
      <c r="I2443" s="24" t="s">
        <v>79</v>
      </c>
      <c r="J2443" s="24" t="s">
        <v>126</v>
      </c>
      <c r="K2443" s="24">
        <v>1</v>
      </c>
      <c r="L2443" s="24" t="s">
        <v>80</v>
      </c>
      <c r="M2443" s="26">
        <v>46244</v>
      </c>
      <c r="N2443" s="27">
        <v>46244.375</v>
      </c>
      <c r="O2443" s="27">
        <v>46244.666666666664</v>
      </c>
      <c r="P2443" s="24" t="s">
        <v>4097</v>
      </c>
      <c r="Q2443" s="24" t="s">
        <v>4098</v>
      </c>
      <c r="R2443" s="24" t="s">
        <v>3472</v>
      </c>
      <c r="T2443" s="24" t="s">
        <v>79</v>
      </c>
      <c r="U2443" s="24" t="s">
        <v>547</v>
      </c>
      <c r="V2443" s="27">
        <v>46244.379166666666</v>
      </c>
      <c r="W2443" s="27">
        <v>46244.427083333336</v>
      </c>
      <c r="Z2443" s="24">
        <v>1</v>
      </c>
      <c r="AA2443" s="24" t="s">
        <v>60</v>
      </c>
      <c r="AB2443" s="24" t="b">
        <v>0</v>
      </c>
      <c r="AC2443" s="61"/>
    </row>
    <row r="2444" spans="2:29" ht="13.7">
      <c r="B2444" s="24" t="s">
        <v>49</v>
      </c>
      <c r="C2444" s="24" t="s">
        <v>77</v>
      </c>
      <c r="D2444" s="24" t="s">
        <v>81</v>
      </c>
      <c r="E2444" s="24">
        <v>420</v>
      </c>
      <c r="F2444" s="26">
        <v>46235</v>
      </c>
      <c r="G2444" s="24" t="s">
        <v>52</v>
      </c>
      <c r="H2444" s="24" t="s">
        <v>53</v>
      </c>
      <c r="I2444" s="24" t="s">
        <v>79</v>
      </c>
      <c r="J2444" s="24" t="s">
        <v>126</v>
      </c>
      <c r="K2444" s="24">
        <v>1</v>
      </c>
      <c r="L2444" s="24" t="s">
        <v>80</v>
      </c>
      <c r="M2444" s="26">
        <v>46244</v>
      </c>
      <c r="N2444" s="27">
        <v>46244.375</v>
      </c>
      <c r="O2444" s="27">
        <v>46244.666666666664</v>
      </c>
      <c r="P2444" s="24" t="s">
        <v>4099</v>
      </c>
      <c r="Q2444" s="24" t="s">
        <v>4100</v>
      </c>
      <c r="R2444" s="24" t="s">
        <v>3461</v>
      </c>
      <c r="T2444" s="24" t="s">
        <v>79</v>
      </c>
      <c r="U2444" s="24" t="s">
        <v>547</v>
      </c>
      <c r="V2444" s="27">
        <v>46244.595833333333</v>
      </c>
      <c r="W2444" s="27">
        <v>46244.651388888888</v>
      </c>
      <c r="Z2444" s="24">
        <v>1</v>
      </c>
      <c r="AA2444" s="24" t="s">
        <v>60</v>
      </c>
      <c r="AB2444" s="24" t="b">
        <v>0</v>
      </c>
      <c r="AC2444" s="61"/>
    </row>
    <row r="2445" spans="2:29" ht="13.7">
      <c r="B2445" s="24" t="s">
        <v>49</v>
      </c>
      <c r="C2445" s="24" t="s">
        <v>77</v>
      </c>
      <c r="D2445" s="24" t="s">
        <v>81</v>
      </c>
      <c r="E2445" s="24">
        <v>420</v>
      </c>
      <c r="F2445" s="26">
        <v>46235</v>
      </c>
      <c r="G2445" s="24" t="s">
        <v>52</v>
      </c>
      <c r="H2445" s="24" t="s">
        <v>53</v>
      </c>
      <c r="I2445" s="24" t="s">
        <v>79</v>
      </c>
      <c r="J2445" s="24" t="s">
        <v>126</v>
      </c>
      <c r="K2445" s="24">
        <v>1</v>
      </c>
      <c r="L2445" s="24" t="s">
        <v>80</v>
      </c>
      <c r="M2445" s="26">
        <v>46244</v>
      </c>
      <c r="N2445" s="27">
        <v>46244.375</v>
      </c>
      <c r="O2445" s="27">
        <v>46244.666666666664</v>
      </c>
      <c r="P2445" s="24" t="s">
        <v>4101</v>
      </c>
      <c r="Q2445" s="24" t="s">
        <v>4102</v>
      </c>
      <c r="R2445" s="24" t="s">
        <v>3472</v>
      </c>
      <c r="T2445" s="24" t="s">
        <v>79</v>
      </c>
      <c r="U2445" s="24" t="s">
        <v>547</v>
      </c>
      <c r="V2445" s="27">
        <v>46244.522916666669</v>
      </c>
      <c r="W2445" s="27">
        <v>46244.572916666664</v>
      </c>
      <c r="Z2445" s="24">
        <v>1</v>
      </c>
      <c r="AA2445" s="24" t="s">
        <v>60</v>
      </c>
      <c r="AB2445" s="24" t="b">
        <v>0</v>
      </c>
      <c r="AC2445" s="61"/>
    </row>
    <row r="2446" spans="2:29" ht="13.7">
      <c r="B2446" s="24" t="s">
        <v>49</v>
      </c>
      <c r="C2446" s="24" t="s">
        <v>77</v>
      </c>
      <c r="D2446" s="24" t="s">
        <v>81</v>
      </c>
      <c r="E2446" s="24">
        <v>420</v>
      </c>
      <c r="F2446" s="26">
        <v>46235</v>
      </c>
      <c r="G2446" s="24" t="s">
        <v>52</v>
      </c>
      <c r="H2446" s="24" t="s">
        <v>53</v>
      </c>
      <c r="I2446" s="24" t="s">
        <v>79</v>
      </c>
      <c r="J2446" s="24" t="s">
        <v>125</v>
      </c>
      <c r="K2446" s="24">
        <v>1</v>
      </c>
      <c r="L2446" s="24" t="s">
        <v>80</v>
      </c>
      <c r="M2446" s="26">
        <v>46264</v>
      </c>
      <c r="N2446" s="27">
        <v>46264.375</v>
      </c>
      <c r="O2446" s="27">
        <v>46264.666666666664</v>
      </c>
      <c r="V2446" s="27"/>
      <c r="W2446" s="27"/>
      <c r="X2446" s="24">
        <v>4</v>
      </c>
      <c r="Y2446" s="24">
        <v>0</v>
      </c>
      <c r="Z2446" s="24">
        <v>4</v>
      </c>
      <c r="AA2446" s="24" t="s">
        <v>60</v>
      </c>
      <c r="AB2446" s="24" t="b">
        <v>0</v>
      </c>
      <c r="AC2446" s="61">
        <v>0</v>
      </c>
    </row>
    <row r="2447" spans="2:29" ht="13.7">
      <c r="B2447" s="24" t="s">
        <v>49</v>
      </c>
      <c r="C2447" s="24" t="s">
        <v>77</v>
      </c>
      <c r="D2447" s="24" t="s">
        <v>81</v>
      </c>
      <c r="E2447" s="24">
        <v>420</v>
      </c>
      <c r="F2447" s="26">
        <v>46235</v>
      </c>
      <c r="G2447" s="24" t="s">
        <v>52</v>
      </c>
      <c r="H2447" s="24" t="s">
        <v>53</v>
      </c>
      <c r="I2447" s="24" t="s">
        <v>79</v>
      </c>
      <c r="J2447" s="24" t="s">
        <v>126</v>
      </c>
      <c r="K2447" s="24">
        <v>1</v>
      </c>
      <c r="L2447" s="24" t="s">
        <v>80</v>
      </c>
      <c r="M2447" s="26">
        <v>46264</v>
      </c>
      <c r="N2447" s="27">
        <v>46264.375</v>
      </c>
      <c r="O2447" s="27">
        <v>46264.666666666664</v>
      </c>
      <c r="P2447" s="24" t="s">
        <v>4103</v>
      </c>
      <c r="Q2447" s="24" t="s">
        <v>4104</v>
      </c>
      <c r="R2447" s="24" t="s">
        <v>3454</v>
      </c>
      <c r="S2447" s="24" t="s">
        <v>213</v>
      </c>
      <c r="T2447" s="24" t="s">
        <v>79</v>
      </c>
      <c r="U2447" s="24" t="s">
        <v>297</v>
      </c>
      <c r="V2447" s="27">
        <v>46264.6</v>
      </c>
      <c r="W2447" s="27">
        <v>46264.650694444441</v>
      </c>
      <c r="Z2447" s="24">
        <v>1</v>
      </c>
      <c r="AA2447" s="24" t="s">
        <v>60</v>
      </c>
      <c r="AB2447" s="24" t="b">
        <v>0</v>
      </c>
      <c r="AC2447" s="61"/>
    </row>
    <row r="2448" spans="2:29" ht="13.7">
      <c r="B2448" s="24" t="s">
        <v>49</v>
      </c>
      <c r="C2448" s="24" t="s">
        <v>77</v>
      </c>
      <c r="D2448" s="24" t="s">
        <v>81</v>
      </c>
      <c r="E2448" s="24">
        <v>420</v>
      </c>
      <c r="F2448" s="26">
        <v>46235</v>
      </c>
      <c r="G2448" s="24" t="s">
        <v>52</v>
      </c>
      <c r="H2448" s="24" t="s">
        <v>53</v>
      </c>
      <c r="I2448" s="24" t="s">
        <v>79</v>
      </c>
      <c r="J2448" s="24" t="s">
        <v>126</v>
      </c>
      <c r="K2448" s="24">
        <v>1</v>
      </c>
      <c r="L2448" s="24" t="s">
        <v>80</v>
      </c>
      <c r="M2448" s="26">
        <v>46264</v>
      </c>
      <c r="N2448" s="27">
        <v>46264.375</v>
      </c>
      <c r="O2448" s="27">
        <v>46264.666666666664</v>
      </c>
      <c r="P2448" s="24" t="s">
        <v>4105</v>
      </c>
      <c r="Q2448" s="24" t="s">
        <v>4106</v>
      </c>
      <c r="R2448" s="24" t="s">
        <v>3454</v>
      </c>
      <c r="S2448" s="24" t="s">
        <v>160</v>
      </c>
      <c r="T2448" s="24" t="s">
        <v>79</v>
      </c>
      <c r="U2448" s="24" t="s">
        <v>297</v>
      </c>
      <c r="V2448" s="27">
        <v>46264.377083333333</v>
      </c>
      <c r="W2448" s="27">
        <v>46264.425000000003</v>
      </c>
      <c r="Z2448" s="24">
        <v>1</v>
      </c>
      <c r="AA2448" s="24" t="s">
        <v>60</v>
      </c>
      <c r="AB2448" s="24" t="b">
        <v>0</v>
      </c>
      <c r="AC2448" s="61"/>
    </row>
    <row r="2449" spans="2:29" ht="13.7">
      <c r="B2449" s="24" t="s">
        <v>49</v>
      </c>
      <c r="C2449" s="24" t="s">
        <v>77</v>
      </c>
      <c r="D2449" s="24" t="s">
        <v>81</v>
      </c>
      <c r="E2449" s="24">
        <v>420</v>
      </c>
      <c r="F2449" s="26">
        <v>46235</v>
      </c>
      <c r="G2449" s="24" t="s">
        <v>52</v>
      </c>
      <c r="H2449" s="24" t="s">
        <v>53</v>
      </c>
      <c r="I2449" s="24" t="s">
        <v>79</v>
      </c>
      <c r="J2449" s="24" t="s">
        <v>126</v>
      </c>
      <c r="K2449" s="24">
        <v>1</v>
      </c>
      <c r="L2449" s="24" t="s">
        <v>80</v>
      </c>
      <c r="M2449" s="26">
        <v>46264</v>
      </c>
      <c r="N2449" s="27">
        <v>46264.375</v>
      </c>
      <c r="O2449" s="27">
        <v>46264.666666666664</v>
      </c>
      <c r="P2449" s="24" t="s">
        <v>4107</v>
      </c>
      <c r="Q2449" s="24" t="s">
        <v>4108</v>
      </c>
      <c r="R2449" s="24" t="s">
        <v>3454</v>
      </c>
      <c r="T2449" s="24" t="s">
        <v>79</v>
      </c>
      <c r="U2449" s="24" t="s">
        <v>297</v>
      </c>
      <c r="V2449" s="27">
        <v>46264.456250000003</v>
      </c>
      <c r="W2449" s="27">
        <v>46264.511805555558</v>
      </c>
      <c r="Z2449" s="24">
        <v>1</v>
      </c>
      <c r="AA2449" s="24" t="s">
        <v>60</v>
      </c>
      <c r="AB2449" s="24" t="b">
        <v>0</v>
      </c>
      <c r="AC2449" s="61"/>
    </row>
    <row r="2450" spans="2:29" ht="13.7">
      <c r="B2450" s="24" t="s">
        <v>49</v>
      </c>
      <c r="C2450" s="24" t="s">
        <v>77</v>
      </c>
      <c r="D2450" s="24" t="s">
        <v>81</v>
      </c>
      <c r="E2450" s="24">
        <v>420</v>
      </c>
      <c r="F2450" s="26">
        <v>46235</v>
      </c>
      <c r="G2450" s="24" t="s">
        <v>52</v>
      </c>
      <c r="H2450" s="24" t="s">
        <v>53</v>
      </c>
      <c r="I2450" s="24" t="s">
        <v>79</v>
      </c>
      <c r="J2450" s="24" t="s">
        <v>126</v>
      </c>
      <c r="K2450" s="24">
        <v>1</v>
      </c>
      <c r="L2450" s="24" t="s">
        <v>80</v>
      </c>
      <c r="M2450" s="26">
        <v>46264</v>
      </c>
      <c r="N2450" s="27">
        <v>46264.375</v>
      </c>
      <c r="O2450" s="27">
        <v>46264.666666666664</v>
      </c>
      <c r="P2450" s="24" t="s">
        <v>4109</v>
      </c>
      <c r="Q2450" s="24" t="s">
        <v>4110</v>
      </c>
      <c r="R2450" s="24" t="s">
        <v>3472</v>
      </c>
      <c r="T2450" s="24" t="s">
        <v>79</v>
      </c>
      <c r="U2450" s="24" t="s">
        <v>297</v>
      </c>
      <c r="V2450" s="27">
        <v>46264.522222222222</v>
      </c>
      <c r="W2450" s="27">
        <v>46264.570833333331</v>
      </c>
      <c r="Z2450" s="24">
        <v>1</v>
      </c>
      <c r="AA2450" s="24" t="s">
        <v>60</v>
      </c>
      <c r="AB2450" s="24" t="b">
        <v>0</v>
      </c>
      <c r="AC2450" s="61"/>
    </row>
    <row r="2451" spans="2:29" ht="13.7">
      <c r="B2451" s="24" t="s">
        <v>49</v>
      </c>
      <c r="C2451" s="24" t="s">
        <v>77</v>
      </c>
      <c r="D2451" s="24" t="s">
        <v>81</v>
      </c>
      <c r="E2451" s="24">
        <v>480</v>
      </c>
      <c r="F2451" s="26">
        <v>46174</v>
      </c>
      <c r="G2451" s="24" t="s">
        <v>52</v>
      </c>
      <c r="H2451" s="24" t="s">
        <v>53</v>
      </c>
      <c r="I2451" s="24" t="s">
        <v>79</v>
      </c>
      <c r="J2451" s="24" t="s">
        <v>125</v>
      </c>
      <c r="K2451" s="24">
        <v>1</v>
      </c>
      <c r="L2451" s="24" t="s">
        <v>80</v>
      </c>
      <c r="M2451" s="26">
        <v>46186</v>
      </c>
      <c r="N2451" s="27">
        <v>46186.333333333336</v>
      </c>
      <c r="O2451" s="27">
        <v>46186.666666666664</v>
      </c>
      <c r="V2451" s="27"/>
      <c r="W2451" s="27"/>
      <c r="X2451" s="24">
        <v>4</v>
      </c>
      <c r="Y2451" s="24">
        <v>0</v>
      </c>
      <c r="Z2451" s="24">
        <v>4</v>
      </c>
      <c r="AA2451" s="24" t="s">
        <v>56</v>
      </c>
      <c r="AB2451" s="24" t="b">
        <v>0</v>
      </c>
      <c r="AC2451" s="61">
        <v>0</v>
      </c>
    </row>
    <row r="2452" spans="2:29" ht="13.7">
      <c r="B2452" s="24" t="s">
        <v>49</v>
      </c>
      <c r="C2452" s="24" t="s">
        <v>77</v>
      </c>
      <c r="D2452" s="24" t="s">
        <v>81</v>
      </c>
      <c r="E2452" s="24">
        <v>480</v>
      </c>
      <c r="F2452" s="26">
        <v>46174</v>
      </c>
      <c r="G2452" s="24" t="s">
        <v>52</v>
      </c>
      <c r="H2452" s="24" t="s">
        <v>53</v>
      </c>
      <c r="I2452" s="24" t="s">
        <v>79</v>
      </c>
      <c r="J2452" s="24" t="s">
        <v>126</v>
      </c>
      <c r="K2452" s="24">
        <v>1</v>
      </c>
      <c r="L2452" s="24" t="s">
        <v>80</v>
      </c>
      <c r="M2452" s="26">
        <v>46186</v>
      </c>
      <c r="N2452" s="27">
        <v>46186.333333333336</v>
      </c>
      <c r="O2452" s="27">
        <v>46186.666666666664</v>
      </c>
      <c r="P2452" s="24" t="s">
        <v>4111</v>
      </c>
      <c r="Q2452" s="24" t="s">
        <v>4112</v>
      </c>
      <c r="R2452" s="24" t="s">
        <v>3461</v>
      </c>
      <c r="T2452" s="24" t="s">
        <v>79</v>
      </c>
      <c r="U2452" s="24" t="s">
        <v>394</v>
      </c>
      <c r="V2452" s="27">
        <v>46186.587500000001</v>
      </c>
      <c r="W2452" s="27">
        <v>46186.632638888892</v>
      </c>
      <c r="Z2452" s="24">
        <v>1</v>
      </c>
      <c r="AA2452" s="24" t="s">
        <v>56</v>
      </c>
      <c r="AB2452" s="24" t="b">
        <v>0</v>
      </c>
      <c r="AC2452" s="61"/>
    </row>
    <row r="2453" spans="2:29" ht="13.7">
      <c r="B2453" s="24" t="s">
        <v>49</v>
      </c>
      <c r="C2453" s="24" t="s">
        <v>77</v>
      </c>
      <c r="D2453" s="24" t="s">
        <v>81</v>
      </c>
      <c r="E2453" s="24">
        <v>480</v>
      </c>
      <c r="F2453" s="26">
        <v>46174</v>
      </c>
      <c r="G2453" s="24" t="s">
        <v>52</v>
      </c>
      <c r="H2453" s="24" t="s">
        <v>53</v>
      </c>
      <c r="I2453" s="24" t="s">
        <v>79</v>
      </c>
      <c r="J2453" s="24" t="s">
        <v>126</v>
      </c>
      <c r="K2453" s="24">
        <v>1</v>
      </c>
      <c r="L2453" s="24" t="s">
        <v>80</v>
      </c>
      <c r="M2453" s="26">
        <v>46186</v>
      </c>
      <c r="N2453" s="27">
        <v>46186.333333333336</v>
      </c>
      <c r="O2453" s="27">
        <v>46186.666666666664</v>
      </c>
      <c r="P2453" s="24" t="s">
        <v>4113</v>
      </c>
      <c r="Q2453" s="24" t="s">
        <v>4114</v>
      </c>
      <c r="R2453" s="24" t="s">
        <v>3461</v>
      </c>
      <c r="T2453" s="24" t="s">
        <v>79</v>
      </c>
      <c r="U2453" s="24" t="s">
        <v>394</v>
      </c>
      <c r="V2453" s="27">
        <v>46186.338888888888</v>
      </c>
      <c r="W2453" s="27">
        <v>46186.388194444444</v>
      </c>
      <c r="Z2453" s="24">
        <v>1</v>
      </c>
      <c r="AA2453" s="24" t="s">
        <v>56</v>
      </c>
      <c r="AB2453" s="24" t="b">
        <v>0</v>
      </c>
      <c r="AC2453" s="61"/>
    </row>
    <row r="2454" spans="2:29" ht="13.7">
      <c r="B2454" s="24" t="s">
        <v>49</v>
      </c>
      <c r="C2454" s="24" t="s">
        <v>77</v>
      </c>
      <c r="D2454" s="24" t="s">
        <v>81</v>
      </c>
      <c r="E2454" s="24">
        <v>480</v>
      </c>
      <c r="F2454" s="26">
        <v>46174</v>
      </c>
      <c r="G2454" s="24" t="s">
        <v>52</v>
      </c>
      <c r="H2454" s="24" t="s">
        <v>53</v>
      </c>
      <c r="I2454" s="24" t="s">
        <v>79</v>
      </c>
      <c r="J2454" s="24" t="s">
        <v>126</v>
      </c>
      <c r="K2454" s="24">
        <v>1</v>
      </c>
      <c r="L2454" s="24" t="s">
        <v>80</v>
      </c>
      <c r="M2454" s="26">
        <v>46186</v>
      </c>
      <c r="N2454" s="27">
        <v>46186.333333333336</v>
      </c>
      <c r="O2454" s="27">
        <v>46186.666666666664</v>
      </c>
      <c r="P2454" s="24" t="s">
        <v>4115</v>
      </c>
      <c r="Q2454" s="24" t="s">
        <v>4116</v>
      </c>
      <c r="R2454" s="24" t="s">
        <v>3454</v>
      </c>
      <c r="T2454" s="24" t="s">
        <v>79</v>
      </c>
      <c r="U2454" s="24" t="s">
        <v>394</v>
      </c>
      <c r="V2454" s="27">
        <v>46186.418055555558</v>
      </c>
      <c r="W2454" s="27">
        <v>46186.473611111112</v>
      </c>
      <c r="Z2454" s="24">
        <v>1</v>
      </c>
      <c r="AA2454" s="24" t="s">
        <v>56</v>
      </c>
      <c r="AB2454" s="24" t="b">
        <v>0</v>
      </c>
      <c r="AC2454" s="61"/>
    </row>
    <row r="2455" spans="2:29" ht="13.7">
      <c r="B2455" s="24" t="s">
        <v>49</v>
      </c>
      <c r="C2455" s="24" t="s">
        <v>77</v>
      </c>
      <c r="D2455" s="24" t="s">
        <v>81</v>
      </c>
      <c r="E2455" s="24">
        <v>480</v>
      </c>
      <c r="F2455" s="26">
        <v>46174</v>
      </c>
      <c r="G2455" s="24" t="s">
        <v>52</v>
      </c>
      <c r="H2455" s="24" t="s">
        <v>53</v>
      </c>
      <c r="I2455" s="24" t="s">
        <v>79</v>
      </c>
      <c r="J2455" s="24" t="s">
        <v>126</v>
      </c>
      <c r="K2455" s="24">
        <v>1</v>
      </c>
      <c r="L2455" s="24" t="s">
        <v>80</v>
      </c>
      <c r="M2455" s="26">
        <v>46186</v>
      </c>
      <c r="N2455" s="27">
        <v>46186.333333333336</v>
      </c>
      <c r="O2455" s="27">
        <v>46186.666666666664</v>
      </c>
      <c r="P2455" s="24" t="s">
        <v>4117</v>
      </c>
      <c r="Q2455" s="24" t="s">
        <v>4118</v>
      </c>
      <c r="R2455" s="24" t="s">
        <v>3472</v>
      </c>
      <c r="T2455" s="24" t="s">
        <v>79</v>
      </c>
      <c r="U2455" s="24" t="s">
        <v>394</v>
      </c>
      <c r="V2455" s="27">
        <v>46186.508333333331</v>
      </c>
      <c r="W2455" s="27">
        <v>46186.561111111114</v>
      </c>
      <c r="Z2455" s="24">
        <v>1</v>
      </c>
      <c r="AA2455" s="24" t="s">
        <v>56</v>
      </c>
      <c r="AB2455" s="24" t="b">
        <v>0</v>
      </c>
      <c r="AC2455" s="61"/>
    </row>
    <row r="2456" spans="2:29" ht="13.7">
      <c r="B2456" s="24" t="s">
        <v>49</v>
      </c>
      <c r="C2456" s="24" t="s">
        <v>77</v>
      </c>
      <c r="D2456" s="24" t="s">
        <v>81</v>
      </c>
      <c r="E2456" s="24">
        <v>480</v>
      </c>
      <c r="F2456" s="26">
        <v>46174</v>
      </c>
      <c r="G2456" s="24" t="s">
        <v>52</v>
      </c>
      <c r="H2456" s="24" t="s">
        <v>53</v>
      </c>
      <c r="I2456" s="24" t="s">
        <v>79</v>
      </c>
      <c r="J2456" s="24" t="s">
        <v>125</v>
      </c>
      <c r="K2456" s="24">
        <v>1</v>
      </c>
      <c r="L2456" s="24" t="s">
        <v>80</v>
      </c>
      <c r="M2456" s="26">
        <v>46203</v>
      </c>
      <c r="N2456" s="27">
        <v>46203.3125</v>
      </c>
      <c r="O2456" s="27">
        <v>46203.645833333336</v>
      </c>
      <c r="V2456" s="27"/>
      <c r="W2456" s="27"/>
      <c r="X2456" s="24">
        <v>4</v>
      </c>
      <c r="Y2456" s="24">
        <v>0</v>
      </c>
      <c r="Z2456" s="24">
        <v>4</v>
      </c>
      <c r="AA2456" s="24" t="s">
        <v>56</v>
      </c>
      <c r="AB2456" s="24" t="b">
        <v>0</v>
      </c>
      <c r="AC2456" s="61">
        <v>0</v>
      </c>
    </row>
    <row r="2457" spans="2:29" ht="13.7">
      <c r="B2457" s="24" t="s">
        <v>49</v>
      </c>
      <c r="C2457" s="24" t="s">
        <v>77</v>
      </c>
      <c r="D2457" s="24" t="s">
        <v>81</v>
      </c>
      <c r="E2457" s="24">
        <v>480</v>
      </c>
      <c r="F2457" s="26">
        <v>46174</v>
      </c>
      <c r="G2457" s="24" t="s">
        <v>52</v>
      </c>
      <c r="H2457" s="24" t="s">
        <v>53</v>
      </c>
      <c r="I2457" s="24" t="s">
        <v>79</v>
      </c>
      <c r="J2457" s="24" t="s">
        <v>126</v>
      </c>
      <c r="K2457" s="24">
        <v>1</v>
      </c>
      <c r="L2457" s="24" t="s">
        <v>80</v>
      </c>
      <c r="M2457" s="26">
        <v>46203</v>
      </c>
      <c r="N2457" s="27">
        <v>46203.3125</v>
      </c>
      <c r="O2457" s="27">
        <v>46203.645833333336</v>
      </c>
      <c r="P2457" s="24" t="s">
        <v>4119</v>
      </c>
      <c r="Q2457" s="24" t="s">
        <v>4120</v>
      </c>
      <c r="R2457" s="24" t="s">
        <v>3461</v>
      </c>
      <c r="S2457" s="24" t="s">
        <v>152</v>
      </c>
      <c r="T2457" s="24" t="s">
        <v>79</v>
      </c>
      <c r="U2457" s="24" t="s">
        <v>430</v>
      </c>
      <c r="V2457" s="27">
        <v>46203.486805555556</v>
      </c>
      <c r="W2457" s="27">
        <v>46203.55</v>
      </c>
      <c r="Z2457" s="24">
        <v>1</v>
      </c>
      <c r="AA2457" s="24" t="s">
        <v>56</v>
      </c>
      <c r="AB2457" s="24" t="b">
        <v>0</v>
      </c>
      <c r="AC2457" s="61"/>
    </row>
    <row r="2458" spans="2:29" ht="13.7">
      <c r="B2458" s="24" t="s">
        <v>49</v>
      </c>
      <c r="C2458" s="24" t="s">
        <v>77</v>
      </c>
      <c r="D2458" s="24" t="s">
        <v>81</v>
      </c>
      <c r="E2458" s="24">
        <v>480</v>
      </c>
      <c r="F2458" s="26">
        <v>46174</v>
      </c>
      <c r="G2458" s="24" t="s">
        <v>52</v>
      </c>
      <c r="H2458" s="24" t="s">
        <v>53</v>
      </c>
      <c r="I2458" s="24" t="s">
        <v>79</v>
      </c>
      <c r="J2458" s="24" t="s">
        <v>126</v>
      </c>
      <c r="K2458" s="24">
        <v>1</v>
      </c>
      <c r="L2458" s="24" t="s">
        <v>80</v>
      </c>
      <c r="M2458" s="26">
        <v>46203</v>
      </c>
      <c r="N2458" s="27">
        <v>46203.3125</v>
      </c>
      <c r="O2458" s="27">
        <v>46203.645833333336</v>
      </c>
      <c r="P2458" s="24" t="s">
        <v>4121</v>
      </c>
      <c r="Q2458" s="24" t="s">
        <v>4122</v>
      </c>
      <c r="R2458" s="24" t="s">
        <v>3472</v>
      </c>
      <c r="T2458" s="24" t="s">
        <v>79</v>
      </c>
      <c r="U2458" s="24" t="s">
        <v>430</v>
      </c>
      <c r="V2458" s="27">
        <v>46203.4</v>
      </c>
      <c r="W2458" s="27">
        <v>46203.463194444441</v>
      </c>
      <c r="Z2458" s="24">
        <v>1</v>
      </c>
      <c r="AA2458" s="24" t="s">
        <v>56</v>
      </c>
      <c r="AB2458" s="24" t="b">
        <v>0</v>
      </c>
      <c r="AC2458" s="61"/>
    </row>
    <row r="2459" spans="2:29" ht="13.7">
      <c r="B2459" s="24" t="s">
        <v>49</v>
      </c>
      <c r="C2459" s="24" t="s">
        <v>77</v>
      </c>
      <c r="D2459" s="24" t="s">
        <v>81</v>
      </c>
      <c r="E2459" s="24">
        <v>480</v>
      </c>
      <c r="F2459" s="26">
        <v>46174</v>
      </c>
      <c r="G2459" s="24" t="s">
        <v>52</v>
      </c>
      <c r="H2459" s="24" t="s">
        <v>53</v>
      </c>
      <c r="I2459" s="24" t="s">
        <v>79</v>
      </c>
      <c r="J2459" s="24" t="s">
        <v>126</v>
      </c>
      <c r="K2459" s="24">
        <v>1</v>
      </c>
      <c r="L2459" s="24" t="s">
        <v>80</v>
      </c>
      <c r="M2459" s="26">
        <v>46203</v>
      </c>
      <c r="N2459" s="27">
        <v>46203.3125</v>
      </c>
      <c r="O2459" s="27">
        <v>46203.645833333336</v>
      </c>
      <c r="P2459" s="24" t="s">
        <v>4123</v>
      </c>
      <c r="Q2459" s="24" t="s">
        <v>4124</v>
      </c>
      <c r="R2459" s="24" t="s">
        <v>3454</v>
      </c>
      <c r="T2459" s="24" t="s">
        <v>79</v>
      </c>
      <c r="U2459" s="24" t="s">
        <v>430</v>
      </c>
      <c r="V2459" s="27">
        <v>46203.564583333333</v>
      </c>
      <c r="W2459" s="27">
        <v>46203.619444444441</v>
      </c>
      <c r="Z2459" s="24">
        <v>1</v>
      </c>
      <c r="AA2459" s="24" t="s">
        <v>56</v>
      </c>
      <c r="AB2459" s="24" t="b">
        <v>0</v>
      </c>
      <c r="AC2459" s="61"/>
    </row>
    <row r="2460" spans="2:29" ht="13.7">
      <c r="B2460" s="24" t="s">
        <v>49</v>
      </c>
      <c r="C2460" s="24" t="s">
        <v>77</v>
      </c>
      <c r="D2460" s="24" t="s">
        <v>81</v>
      </c>
      <c r="E2460" s="24">
        <v>480</v>
      </c>
      <c r="F2460" s="26">
        <v>46174</v>
      </c>
      <c r="G2460" s="24" t="s">
        <v>52</v>
      </c>
      <c r="H2460" s="24" t="s">
        <v>53</v>
      </c>
      <c r="I2460" s="24" t="s">
        <v>79</v>
      </c>
      <c r="J2460" s="24" t="s">
        <v>126</v>
      </c>
      <c r="K2460" s="24">
        <v>1</v>
      </c>
      <c r="L2460" s="24" t="s">
        <v>80</v>
      </c>
      <c r="M2460" s="26">
        <v>46203</v>
      </c>
      <c r="N2460" s="27">
        <v>46203.3125</v>
      </c>
      <c r="O2460" s="27">
        <v>46203.645833333336</v>
      </c>
      <c r="P2460" s="24" t="s">
        <v>4125</v>
      </c>
      <c r="Q2460" s="24" t="s">
        <v>4126</v>
      </c>
      <c r="R2460" s="24" t="s">
        <v>3472</v>
      </c>
      <c r="T2460" s="24" t="s">
        <v>79</v>
      </c>
      <c r="U2460" s="24" t="s">
        <v>430</v>
      </c>
      <c r="V2460" s="27">
        <v>46203.314583333333</v>
      </c>
      <c r="W2460" s="27">
        <v>46203.381249999999</v>
      </c>
      <c r="Z2460" s="24">
        <v>1</v>
      </c>
      <c r="AA2460" s="24" t="s">
        <v>56</v>
      </c>
      <c r="AB2460" s="24" t="b">
        <v>0</v>
      </c>
      <c r="AC2460" s="61"/>
    </row>
    <row r="2461" spans="2:29" ht="13.7">
      <c r="B2461" s="24" t="s">
        <v>49</v>
      </c>
      <c r="C2461" s="24" t="s">
        <v>77</v>
      </c>
      <c r="D2461" s="24" t="s">
        <v>81</v>
      </c>
      <c r="E2461" s="24">
        <v>480</v>
      </c>
      <c r="F2461" s="26">
        <v>46204</v>
      </c>
      <c r="G2461" s="24" t="s">
        <v>52</v>
      </c>
      <c r="H2461" s="24" t="s">
        <v>53</v>
      </c>
      <c r="I2461" s="24" t="s">
        <v>79</v>
      </c>
      <c r="J2461" s="24" t="s">
        <v>125</v>
      </c>
      <c r="K2461" s="24">
        <v>1</v>
      </c>
      <c r="L2461" s="24" t="s">
        <v>80</v>
      </c>
      <c r="M2461" s="26">
        <v>46212</v>
      </c>
      <c r="N2461" s="27">
        <v>46212.375</v>
      </c>
      <c r="O2461" s="27">
        <v>46212.708333333336</v>
      </c>
      <c r="V2461" s="27"/>
      <c r="W2461" s="27"/>
      <c r="X2461" s="24">
        <v>4</v>
      </c>
      <c r="Y2461" s="24">
        <v>0</v>
      </c>
      <c r="Z2461" s="24">
        <v>4</v>
      </c>
      <c r="AA2461" s="24" t="s">
        <v>58</v>
      </c>
      <c r="AB2461" s="24" t="b">
        <v>0</v>
      </c>
      <c r="AC2461" s="61">
        <v>0</v>
      </c>
    </row>
    <row r="2462" spans="2:29" ht="13.7">
      <c r="B2462" s="24" t="s">
        <v>49</v>
      </c>
      <c r="C2462" s="24" t="s">
        <v>77</v>
      </c>
      <c r="D2462" s="24" t="s">
        <v>81</v>
      </c>
      <c r="E2462" s="24">
        <v>480</v>
      </c>
      <c r="F2462" s="26">
        <v>46204</v>
      </c>
      <c r="G2462" s="24" t="s">
        <v>52</v>
      </c>
      <c r="H2462" s="24" t="s">
        <v>53</v>
      </c>
      <c r="I2462" s="24" t="s">
        <v>79</v>
      </c>
      <c r="J2462" s="24" t="s">
        <v>126</v>
      </c>
      <c r="K2462" s="24">
        <v>1</v>
      </c>
      <c r="L2462" s="24" t="s">
        <v>80</v>
      </c>
      <c r="M2462" s="26">
        <v>46212</v>
      </c>
      <c r="N2462" s="27">
        <v>46212.375</v>
      </c>
      <c r="O2462" s="27">
        <v>46212.708333333336</v>
      </c>
      <c r="P2462" s="24" t="s">
        <v>4127</v>
      </c>
      <c r="Q2462" s="24" t="s">
        <v>4128</v>
      </c>
      <c r="R2462" s="24" t="s">
        <v>3461</v>
      </c>
      <c r="S2462" s="24" t="s">
        <v>198</v>
      </c>
      <c r="T2462" s="24" t="s">
        <v>79</v>
      </c>
      <c r="U2462" s="24" t="s">
        <v>214</v>
      </c>
      <c r="V2462" s="27">
        <v>46212.462500000001</v>
      </c>
      <c r="W2462" s="27">
        <v>46212.522222222222</v>
      </c>
      <c r="Z2462" s="24">
        <v>1</v>
      </c>
      <c r="AA2462" s="24" t="s">
        <v>58</v>
      </c>
      <c r="AB2462" s="24" t="b">
        <v>0</v>
      </c>
      <c r="AC2462" s="61"/>
    </row>
    <row r="2463" spans="2:29" ht="13.7">
      <c r="B2463" s="24" t="s">
        <v>49</v>
      </c>
      <c r="C2463" s="24" t="s">
        <v>77</v>
      </c>
      <c r="D2463" s="24" t="s">
        <v>81</v>
      </c>
      <c r="E2463" s="24">
        <v>480</v>
      </c>
      <c r="F2463" s="26">
        <v>46204</v>
      </c>
      <c r="G2463" s="24" t="s">
        <v>52</v>
      </c>
      <c r="H2463" s="24" t="s">
        <v>53</v>
      </c>
      <c r="I2463" s="24" t="s">
        <v>79</v>
      </c>
      <c r="J2463" s="24" t="s">
        <v>126</v>
      </c>
      <c r="K2463" s="24">
        <v>1</v>
      </c>
      <c r="L2463" s="24" t="s">
        <v>80</v>
      </c>
      <c r="M2463" s="26">
        <v>46212</v>
      </c>
      <c r="N2463" s="27">
        <v>46212.375</v>
      </c>
      <c r="O2463" s="27">
        <v>46212.708333333336</v>
      </c>
      <c r="P2463" s="24" t="s">
        <v>4129</v>
      </c>
      <c r="Q2463" s="24" t="s">
        <v>4130</v>
      </c>
      <c r="R2463" s="24" t="s">
        <v>3461</v>
      </c>
      <c r="T2463" s="24" t="s">
        <v>79</v>
      </c>
      <c r="U2463" s="24" t="s">
        <v>214</v>
      </c>
      <c r="V2463" s="27">
        <v>46212.546527777777</v>
      </c>
      <c r="W2463" s="27">
        <v>46212.59097222222</v>
      </c>
      <c r="Z2463" s="24">
        <v>1</v>
      </c>
      <c r="AA2463" s="24" t="s">
        <v>58</v>
      </c>
      <c r="AB2463" s="24" t="b">
        <v>0</v>
      </c>
      <c r="AC2463" s="61"/>
    </row>
    <row r="2464" spans="2:29" ht="13.7">
      <c r="B2464" s="24" t="s">
        <v>49</v>
      </c>
      <c r="C2464" s="24" t="s">
        <v>77</v>
      </c>
      <c r="D2464" s="24" t="s">
        <v>81</v>
      </c>
      <c r="E2464" s="24">
        <v>480</v>
      </c>
      <c r="F2464" s="26">
        <v>46204</v>
      </c>
      <c r="G2464" s="24" t="s">
        <v>52</v>
      </c>
      <c r="H2464" s="24" t="s">
        <v>53</v>
      </c>
      <c r="I2464" s="24" t="s">
        <v>79</v>
      </c>
      <c r="J2464" s="24" t="s">
        <v>126</v>
      </c>
      <c r="K2464" s="24">
        <v>1</v>
      </c>
      <c r="L2464" s="24" t="s">
        <v>80</v>
      </c>
      <c r="M2464" s="26">
        <v>46212</v>
      </c>
      <c r="N2464" s="27">
        <v>46212.375</v>
      </c>
      <c r="O2464" s="27">
        <v>46212.708333333336</v>
      </c>
      <c r="P2464" s="24" t="s">
        <v>4131</v>
      </c>
      <c r="Q2464" s="24" t="s">
        <v>4132</v>
      </c>
      <c r="R2464" s="24" t="s">
        <v>3454</v>
      </c>
      <c r="T2464" s="24" t="s">
        <v>79</v>
      </c>
      <c r="U2464" s="24" t="s">
        <v>214</v>
      </c>
      <c r="V2464" s="27">
        <v>46212.379861111112</v>
      </c>
      <c r="W2464" s="27">
        <v>46212.434027777781</v>
      </c>
      <c r="Z2464" s="24">
        <v>1</v>
      </c>
      <c r="AA2464" s="24" t="s">
        <v>58</v>
      </c>
      <c r="AB2464" s="24" t="b">
        <v>0</v>
      </c>
      <c r="AC2464" s="61"/>
    </row>
    <row r="2465" spans="2:29" ht="13.7">
      <c r="B2465" s="24" t="s">
        <v>49</v>
      </c>
      <c r="C2465" s="24" t="s">
        <v>77</v>
      </c>
      <c r="D2465" s="24" t="s">
        <v>81</v>
      </c>
      <c r="E2465" s="24">
        <v>480</v>
      </c>
      <c r="F2465" s="26">
        <v>46204</v>
      </c>
      <c r="G2465" s="24" t="s">
        <v>52</v>
      </c>
      <c r="H2465" s="24" t="s">
        <v>53</v>
      </c>
      <c r="I2465" s="24" t="s">
        <v>79</v>
      </c>
      <c r="J2465" s="24" t="s">
        <v>126</v>
      </c>
      <c r="K2465" s="24">
        <v>1</v>
      </c>
      <c r="L2465" s="24" t="s">
        <v>80</v>
      </c>
      <c r="M2465" s="26">
        <v>46212</v>
      </c>
      <c r="N2465" s="27">
        <v>46212.375</v>
      </c>
      <c r="O2465" s="27">
        <v>46212.708333333336</v>
      </c>
      <c r="P2465" s="24" t="s">
        <v>4133</v>
      </c>
      <c r="Q2465" s="24" t="s">
        <v>4134</v>
      </c>
      <c r="R2465" s="24" t="s">
        <v>3472</v>
      </c>
      <c r="T2465" s="24" t="s">
        <v>79</v>
      </c>
      <c r="U2465" s="24" t="s">
        <v>214</v>
      </c>
      <c r="V2465" s="27">
        <v>46212.629861111112</v>
      </c>
      <c r="W2465" s="27">
        <v>46212.688194444447</v>
      </c>
      <c r="Z2465" s="24">
        <v>1</v>
      </c>
      <c r="AA2465" s="24" t="s">
        <v>58</v>
      </c>
      <c r="AB2465" s="24" t="b">
        <v>0</v>
      </c>
      <c r="AC2465" s="61"/>
    </row>
    <row r="2466" spans="2:29" ht="13.7">
      <c r="B2466" s="24" t="s">
        <v>49</v>
      </c>
      <c r="C2466" s="24" t="s">
        <v>77</v>
      </c>
      <c r="D2466" s="24" t="s">
        <v>81</v>
      </c>
      <c r="E2466" s="24">
        <v>480</v>
      </c>
      <c r="F2466" s="26">
        <v>46204</v>
      </c>
      <c r="G2466" s="24" t="s">
        <v>52</v>
      </c>
      <c r="H2466" s="24" t="s">
        <v>53</v>
      </c>
      <c r="I2466" s="24" t="s">
        <v>79</v>
      </c>
      <c r="J2466" s="24" t="s">
        <v>125</v>
      </c>
      <c r="K2466" s="24">
        <v>1</v>
      </c>
      <c r="L2466" s="24" t="s">
        <v>80</v>
      </c>
      <c r="M2466" s="26">
        <v>46214</v>
      </c>
      <c r="N2466" s="27">
        <v>46214.375</v>
      </c>
      <c r="O2466" s="27">
        <v>46214.708333333336</v>
      </c>
      <c r="V2466" s="27"/>
      <c r="W2466" s="27"/>
      <c r="X2466" s="24">
        <v>4</v>
      </c>
      <c r="Y2466" s="24">
        <v>0</v>
      </c>
      <c r="Z2466" s="24">
        <v>4</v>
      </c>
      <c r="AA2466" s="24" t="s">
        <v>58</v>
      </c>
      <c r="AB2466" s="24" t="b">
        <v>0</v>
      </c>
      <c r="AC2466" s="61">
        <v>0</v>
      </c>
    </row>
    <row r="2467" spans="2:29" ht="13.7">
      <c r="B2467" s="24" t="s">
        <v>49</v>
      </c>
      <c r="C2467" s="24" t="s">
        <v>77</v>
      </c>
      <c r="D2467" s="24" t="s">
        <v>81</v>
      </c>
      <c r="E2467" s="24">
        <v>480</v>
      </c>
      <c r="F2467" s="26">
        <v>46204</v>
      </c>
      <c r="G2467" s="24" t="s">
        <v>52</v>
      </c>
      <c r="H2467" s="24" t="s">
        <v>53</v>
      </c>
      <c r="I2467" s="24" t="s">
        <v>79</v>
      </c>
      <c r="J2467" s="24" t="s">
        <v>126</v>
      </c>
      <c r="K2467" s="24">
        <v>1</v>
      </c>
      <c r="L2467" s="24" t="s">
        <v>80</v>
      </c>
      <c r="M2467" s="26">
        <v>46214</v>
      </c>
      <c r="N2467" s="27">
        <v>46214.375</v>
      </c>
      <c r="O2467" s="27">
        <v>46214.708333333336</v>
      </c>
      <c r="P2467" s="24" t="s">
        <v>4135</v>
      </c>
      <c r="Q2467" s="24" t="s">
        <v>4136</v>
      </c>
      <c r="R2467" s="24" t="s">
        <v>3454</v>
      </c>
      <c r="S2467" s="24" t="s">
        <v>160</v>
      </c>
      <c r="T2467" s="24" t="s">
        <v>79</v>
      </c>
      <c r="U2467" s="24" t="s">
        <v>1021</v>
      </c>
      <c r="V2467" s="27">
        <v>46214.543749999997</v>
      </c>
      <c r="W2467" s="27">
        <v>46214.609722222223</v>
      </c>
      <c r="Z2467" s="24">
        <v>1</v>
      </c>
      <c r="AA2467" s="24" t="s">
        <v>58</v>
      </c>
      <c r="AB2467" s="24" t="b">
        <v>0</v>
      </c>
      <c r="AC2467" s="61"/>
    </row>
    <row r="2468" spans="2:29" ht="13.7">
      <c r="B2468" s="24" t="s">
        <v>49</v>
      </c>
      <c r="C2468" s="24" t="s">
        <v>77</v>
      </c>
      <c r="D2468" s="24" t="s">
        <v>81</v>
      </c>
      <c r="E2468" s="24">
        <v>480</v>
      </c>
      <c r="F2468" s="26">
        <v>46204</v>
      </c>
      <c r="G2468" s="24" t="s">
        <v>52</v>
      </c>
      <c r="H2468" s="24" t="s">
        <v>53</v>
      </c>
      <c r="I2468" s="24" t="s">
        <v>79</v>
      </c>
      <c r="J2468" s="24" t="s">
        <v>126</v>
      </c>
      <c r="K2468" s="24">
        <v>1</v>
      </c>
      <c r="L2468" s="24" t="s">
        <v>80</v>
      </c>
      <c r="M2468" s="26">
        <v>46214</v>
      </c>
      <c r="N2468" s="27">
        <v>46214.375</v>
      </c>
      <c r="O2468" s="27">
        <v>46214.708333333336</v>
      </c>
      <c r="P2468" s="24" t="s">
        <v>4137</v>
      </c>
      <c r="Q2468" s="24" t="s">
        <v>4138</v>
      </c>
      <c r="R2468" s="24" t="s">
        <v>3472</v>
      </c>
      <c r="T2468" s="24" t="s">
        <v>79</v>
      </c>
      <c r="U2468" s="24" t="s">
        <v>1021</v>
      </c>
      <c r="V2468" s="27">
        <v>46214.379166666666</v>
      </c>
      <c r="W2468" s="27">
        <v>46214.438888888886</v>
      </c>
      <c r="Z2468" s="24">
        <v>1</v>
      </c>
      <c r="AA2468" s="24" t="s">
        <v>58</v>
      </c>
      <c r="AB2468" s="24" t="b">
        <v>0</v>
      </c>
      <c r="AC2468" s="61"/>
    </row>
    <row r="2469" spans="2:29" ht="13.7">
      <c r="B2469" s="24" t="s">
        <v>49</v>
      </c>
      <c r="C2469" s="24" t="s">
        <v>77</v>
      </c>
      <c r="D2469" s="24" t="s">
        <v>81</v>
      </c>
      <c r="E2469" s="24">
        <v>480</v>
      </c>
      <c r="F2469" s="26">
        <v>46204</v>
      </c>
      <c r="G2469" s="24" t="s">
        <v>52</v>
      </c>
      <c r="H2469" s="24" t="s">
        <v>53</v>
      </c>
      <c r="I2469" s="24" t="s">
        <v>79</v>
      </c>
      <c r="J2469" s="24" t="s">
        <v>126</v>
      </c>
      <c r="K2469" s="24">
        <v>1</v>
      </c>
      <c r="L2469" s="24" t="s">
        <v>80</v>
      </c>
      <c r="M2469" s="26">
        <v>46214</v>
      </c>
      <c r="N2469" s="27">
        <v>46214.375</v>
      </c>
      <c r="O2469" s="27">
        <v>46214.708333333336</v>
      </c>
      <c r="P2469" s="24" t="s">
        <v>4139</v>
      </c>
      <c r="Q2469" s="24" t="s">
        <v>4140</v>
      </c>
      <c r="R2469" s="24" t="s">
        <v>3472</v>
      </c>
      <c r="T2469" s="24" t="s">
        <v>79</v>
      </c>
      <c r="U2469" s="24" t="s">
        <v>1021</v>
      </c>
      <c r="V2469" s="27">
        <v>46214.463888888888</v>
      </c>
      <c r="W2469" s="27">
        <v>46214.52847222222</v>
      </c>
      <c r="Z2469" s="24">
        <v>1</v>
      </c>
      <c r="AA2469" s="24" t="s">
        <v>58</v>
      </c>
      <c r="AB2469" s="24" t="b">
        <v>0</v>
      </c>
      <c r="AC2469" s="61"/>
    </row>
    <row r="2470" spans="2:29" ht="13.7">
      <c r="B2470" s="24" t="s">
        <v>49</v>
      </c>
      <c r="C2470" s="24" t="s">
        <v>77</v>
      </c>
      <c r="D2470" s="24" t="s">
        <v>81</v>
      </c>
      <c r="E2470" s="24">
        <v>480</v>
      </c>
      <c r="F2470" s="26">
        <v>46204</v>
      </c>
      <c r="G2470" s="24" t="s">
        <v>52</v>
      </c>
      <c r="H2470" s="24" t="s">
        <v>53</v>
      </c>
      <c r="I2470" s="24" t="s">
        <v>79</v>
      </c>
      <c r="J2470" s="24" t="s">
        <v>126</v>
      </c>
      <c r="K2470" s="24">
        <v>1</v>
      </c>
      <c r="L2470" s="24" t="s">
        <v>80</v>
      </c>
      <c r="M2470" s="26">
        <v>46214</v>
      </c>
      <c r="N2470" s="27">
        <v>46214.375</v>
      </c>
      <c r="O2470" s="27">
        <v>46214.708333333336</v>
      </c>
      <c r="P2470" s="24" t="s">
        <v>4141</v>
      </c>
      <c r="Q2470" s="24" t="s">
        <v>4142</v>
      </c>
      <c r="R2470" s="24" t="s">
        <v>3461</v>
      </c>
      <c r="T2470" s="24" t="s">
        <v>79</v>
      </c>
      <c r="U2470" s="24" t="s">
        <v>1021</v>
      </c>
      <c r="V2470" s="27">
        <v>46214.626388888886</v>
      </c>
      <c r="W2470" s="27">
        <v>46214.68472222222</v>
      </c>
      <c r="Z2470" s="24">
        <v>1</v>
      </c>
      <c r="AA2470" s="24" t="s">
        <v>58</v>
      </c>
      <c r="AB2470" s="24" t="b">
        <v>0</v>
      </c>
      <c r="AC2470" s="61"/>
    </row>
    <row r="2471" spans="2:29" ht="13.7">
      <c r="B2471" s="24" t="s">
        <v>49</v>
      </c>
      <c r="C2471" s="24" t="s">
        <v>77</v>
      </c>
      <c r="D2471" s="24" t="s">
        <v>81</v>
      </c>
      <c r="E2471" s="24">
        <v>480</v>
      </c>
      <c r="F2471" s="26">
        <v>46204</v>
      </c>
      <c r="G2471" s="24" t="s">
        <v>52</v>
      </c>
      <c r="H2471" s="24" t="s">
        <v>53</v>
      </c>
      <c r="I2471" s="24" t="s">
        <v>79</v>
      </c>
      <c r="J2471" s="24" t="s">
        <v>125</v>
      </c>
      <c r="K2471" s="24">
        <v>1</v>
      </c>
      <c r="L2471" s="24" t="s">
        <v>80</v>
      </c>
      <c r="M2471" s="26">
        <v>46218</v>
      </c>
      <c r="N2471" s="27">
        <v>46218.375</v>
      </c>
      <c r="O2471" s="27">
        <v>46218.708333333336</v>
      </c>
      <c r="V2471" s="27"/>
      <c r="W2471" s="27"/>
      <c r="X2471" s="24">
        <v>4</v>
      </c>
      <c r="Y2471" s="24">
        <v>0</v>
      </c>
      <c r="Z2471" s="24">
        <v>4</v>
      </c>
      <c r="AA2471" s="24" t="s">
        <v>58</v>
      </c>
      <c r="AB2471" s="24" t="b">
        <v>0</v>
      </c>
      <c r="AC2471" s="61">
        <v>0</v>
      </c>
    </row>
    <row r="2472" spans="2:29" ht="13.7">
      <c r="B2472" s="24" t="s">
        <v>49</v>
      </c>
      <c r="C2472" s="24" t="s">
        <v>77</v>
      </c>
      <c r="D2472" s="24" t="s">
        <v>81</v>
      </c>
      <c r="E2472" s="24">
        <v>480</v>
      </c>
      <c r="F2472" s="26">
        <v>46204</v>
      </c>
      <c r="G2472" s="24" t="s">
        <v>52</v>
      </c>
      <c r="H2472" s="24" t="s">
        <v>53</v>
      </c>
      <c r="I2472" s="24" t="s">
        <v>79</v>
      </c>
      <c r="J2472" s="24" t="s">
        <v>126</v>
      </c>
      <c r="K2472" s="24">
        <v>1</v>
      </c>
      <c r="L2472" s="24" t="s">
        <v>80</v>
      </c>
      <c r="M2472" s="26">
        <v>46218</v>
      </c>
      <c r="N2472" s="27">
        <v>46218.375</v>
      </c>
      <c r="O2472" s="27">
        <v>46218.708333333336</v>
      </c>
      <c r="P2472" s="24" t="s">
        <v>4143</v>
      </c>
      <c r="Q2472" s="24" t="s">
        <v>4144</v>
      </c>
      <c r="R2472" s="24" t="s">
        <v>3454</v>
      </c>
      <c r="T2472" s="24" t="s">
        <v>79</v>
      </c>
      <c r="U2472" s="24" t="s">
        <v>547</v>
      </c>
      <c r="V2472" s="27">
        <v>46218.383333333331</v>
      </c>
      <c r="W2472" s="27">
        <v>46218.436805555553</v>
      </c>
      <c r="Z2472" s="24">
        <v>1</v>
      </c>
      <c r="AA2472" s="24" t="s">
        <v>58</v>
      </c>
      <c r="AB2472" s="24" t="b">
        <v>0</v>
      </c>
      <c r="AC2472" s="61"/>
    </row>
    <row r="2473" spans="2:29" ht="13.7">
      <c r="B2473" s="24" t="s">
        <v>49</v>
      </c>
      <c r="C2473" s="24" t="s">
        <v>77</v>
      </c>
      <c r="D2473" s="24" t="s">
        <v>81</v>
      </c>
      <c r="E2473" s="24">
        <v>480</v>
      </c>
      <c r="F2473" s="26">
        <v>46204</v>
      </c>
      <c r="G2473" s="24" t="s">
        <v>52</v>
      </c>
      <c r="H2473" s="24" t="s">
        <v>53</v>
      </c>
      <c r="I2473" s="24" t="s">
        <v>79</v>
      </c>
      <c r="J2473" s="24" t="s">
        <v>126</v>
      </c>
      <c r="K2473" s="24">
        <v>1</v>
      </c>
      <c r="L2473" s="24" t="s">
        <v>80</v>
      </c>
      <c r="M2473" s="26">
        <v>46218</v>
      </c>
      <c r="N2473" s="27">
        <v>46218.375</v>
      </c>
      <c r="O2473" s="27">
        <v>46218.708333333336</v>
      </c>
      <c r="P2473" s="24" t="s">
        <v>4145</v>
      </c>
      <c r="Q2473" s="24" t="s">
        <v>4146</v>
      </c>
      <c r="R2473" s="24" t="s">
        <v>3472</v>
      </c>
      <c r="T2473" s="24" t="s">
        <v>79</v>
      </c>
      <c r="U2473" s="24" t="s">
        <v>547</v>
      </c>
      <c r="V2473" s="27">
        <v>46218.463194444441</v>
      </c>
      <c r="W2473" s="27">
        <v>46218.511805555558</v>
      </c>
      <c r="Z2473" s="24">
        <v>1</v>
      </c>
      <c r="AA2473" s="24" t="s">
        <v>58</v>
      </c>
      <c r="AB2473" s="24" t="b">
        <v>0</v>
      </c>
      <c r="AC2473" s="61"/>
    </row>
    <row r="2474" spans="2:29" ht="13.7">
      <c r="B2474" s="24" t="s">
        <v>49</v>
      </c>
      <c r="C2474" s="24" t="s">
        <v>77</v>
      </c>
      <c r="D2474" s="24" t="s">
        <v>81</v>
      </c>
      <c r="E2474" s="24">
        <v>480</v>
      </c>
      <c r="F2474" s="26">
        <v>46204</v>
      </c>
      <c r="G2474" s="24" t="s">
        <v>52</v>
      </c>
      <c r="H2474" s="24" t="s">
        <v>53</v>
      </c>
      <c r="I2474" s="24" t="s">
        <v>79</v>
      </c>
      <c r="J2474" s="24" t="s">
        <v>126</v>
      </c>
      <c r="K2474" s="24">
        <v>1</v>
      </c>
      <c r="L2474" s="24" t="s">
        <v>80</v>
      </c>
      <c r="M2474" s="26">
        <v>46218</v>
      </c>
      <c r="N2474" s="27">
        <v>46218.375</v>
      </c>
      <c r="O2474" s="27">
        <v>46218.708333333336</v>
      </c>
      <c r="P2474" s="24" t="s">
        <v>4147</v>
      </c>
      <c r="Q2474" s="24" t="s">
        <v>4148</v>
      </c>
      <c r="R2474" s="24" t="s">
        <v>3461</v>
      </c>
      <c r="T2474" s="24" t="s">
        <v>79</v>
      </c>
      <c r="U2474" s="24" t="s">
        <v>547</v>
      </c>
      <c r="V2474" s="27">
        <v>46218.55</v>
      </c>
      <c r="W2474" s="27">
        <v>46218.613194444442</v>
      </c>
      <c r="Z2474" s="24">
        <v>1</v>
      </c>
      <c r="AA2474" s="24" t="s">
        <v>58</v>
      </c>
      <c r="AB2474" s="24" t="b">
        <v>0</v>
      </c>
      <c r="AC2474" s="61"/>
    </row>
    <row r="2475" spans="2:29" ht="13.7">
      <c r="B2475" s="24" t="s">
        <v>49</v>
      </c>
      <c r="C2475" s="24" t="s">
        <v>77</v>
      </c>
      <c r="D2475" s="24" t="s">
        <v>81</v>
      </c>
      <c r="E2475" s="24">
        <v>480</v>
      </c>
      <c r="F2475" s="26">
        <v>46204</v>
      </c>
      <c r="G2475" s="24" t="s">
        <v>52</v>
      </c>
      <c r="H2475" s="24" t="s">
        <v>53</v>
      </c>
      <c r="I2475" s="24" t="s">
        <v>79</v>
      </c>
      <c r="J2475" s="24" t="s">
        <v>126</v>
      </c>
      <c r="K2475" s="24">
        <v>1</v>
      </c>
      <c r="L2475" s="24" t="s">
        <v>80</v>
      </c>
      <c r="M2475" s="26">
        <v>46218</v>
      </c>
      <c r="N2475" s="27">
        <v>46218.375</v>
      </c>
      <c r="O2475" s="27">
        <v>46218.708333333336</v>
      </c>
      <c r="P2475" s="24" t="s">
        <v>4149</v>
      </c>
      <c r="Q2475" s="24" t="s">
        <v>4150</v>
      </c>
      <c r="R2475" s="24" t="s">
        <v>3472</v>
      </c>
      <c r="T2475" s="24" t="s">
        <v>79</v>
      </c>
      <c r="U2475" s="24" t="s">
        <v>547</v>
      </c>
      <c r="V2475" s="27">
        <v>46218.630555555559</v>
      </c>
      <c r="W2475" s="27">
        <v>46218.692361111112</v>
      </c>
      <c r="Z2475" s="24">
        <v>1</v>
      </c>
      <c r="AA2475" s="24" t="s">
        <v>58</v>
      </c>
      <c r="AB2475" s="24" t="b">
        <v>0</v>
      </c>
      <c r="AC2475" s="61"/>
    </row>
    <row r="2476" spans="2:29" ht="13.7">
      <c r="B2476" s="24" t="s">
        <v>49</v>
      </c>
      <c r="C2476" s="24" t="s">
        <v>77</v>
      </c>
      <c r="D2476" s="24" t="s">
        <v>81</v>
      </c>
      <c r="E2476" s="24">
        <v>480</v>
      </c>
      <c r="F2476" s="26">
        <v>46204</v>
      </c>
      <c r="G2476" s="24" t="s">
        <v>52</v>
      </c>
      <c r="H2476" s="24" t="s">
        <v>53</v>
      </c>
      <c r="I2476" s="24" t="s">
        <v>79</v>
      </c>
      <c r="J2476" s="24" t="s">
        <v>125</v>
      </c>
      <c r="K2476" s="24">
        <v>1</v>
      </c>
      <c r="L2476" s="24" t="s">
        <v>80</v>
      </c>
      <c r="M2476" s="26">
        <v>46229</v>
      </c>
      <c r="N2476" s="27">
        <v>46229.3125</v>
      </c>
      <c r="O2476" s="27">
        <v>46229.645833333336</v>
      </c>
      <c r="V2476" s="27"/>
      <c r="W2476" s="27"/>
      <c r="X2476" s="24">
        <v>4</v>
      </c>
      <c r="Y2476" s="24">
        <v>0</v>
      </c>
      <c r="Z2476" s="24">
        <v>4</v>
      </c>
      <c r="AA2476" s="24" t="s">
        <v>58</v>
      </c>
      <c r="AB2476" s="24" t="b">
        <v>0</v>
      </c>
      <c r="AC2476" s="61">
        <v>0</v>
      </c>
    </row>
    <row r="2477" spans="2:29" ht="13.7">
      <c r="B2477" s="24" t="s">
        <v>49</v>
      </c>
      <c r="C2477" s="24" t="s">
        <v>77</v>
      </c>
      <c r="D2477" s="24" t="s">
        <v>81</v>
      </c>
      <c r="E2477" s="24">
        <v>480</v>
      </c>
      <c r="F2477" s="26">
        <v>46204</v>
      </c>
      <c r="G2477" s="24" t="s">
        <v>52</v>
      </c>
      <c r="H2477" s="24" t="s">
        <v>53</v>
      </c>
      <c r="I2477" s="24" t="s">
        <v>79</v>
      </c>
      <c r="J2477" s="24" t="s">
        <v>126</v>
      </c>
      <c r="K2477" s="24">
        <v>1</v>
      </c>
      <c r="L2477" s="24" t="s">
        <v>80</v>
      </c>
      <c r="M2477" s="26">
        <v>46229</v>
      </c>
      <c r="N2477" s="27">
        <v>46229.3125</v>
      </c>
      <c r="O2477" s="27">
        <v>46229.645833333336</v>
      </c>
      <c r="P2477" s="24" t="s">
        <v>4151</v>
      </c>
      <c r="Q2477" s="24" t="s">
        <v>4152</v>
      </c>
      <c r="R2477" s="24" t="s">
        <v>3472</v>
      </c>
      <c r="S2477" s="24" t="s">
        <v>156</v>
      </c>
      <c r="T2477" s="24" t="s">
        <v>79</v>
      </c>
      <c r="U2477" s="24" t="s">
        <v>250</v>
      </c>
      <c r="V2477" s="27">
        <v>46229.481944444444</v>
      </c>
      <c r="W2477" s="27">
        <v>46229.53125</v>
      </c>
      <c r="Z2477" s="24">
        <v>1</v>
      </c>
      <c r="AA2477" s="24" t="s">
        <v>58</v>
      </c>
      <c r="AB2477" s="24" t="b">
        <v>0</v>
      </c>
      <c r="AC2477" s="61"/>
    </row>
    <row r="2478" spans="2:29" ht="13.7">
      <c r="B2478" s="24" t="s">
        <v>49</v>
      </c>
      <c r="C2478" s="24" t="s">
        <v>77</v>
      </c>
      <c r="D2478" s="24" t="s">
        <v>81</v>
      </c>
      <c r="E2478" s="24">
        <v>480</v>
      </c>
      <c r="F2478" s="26">
        <v>46204</v>
      </c>
      <c r="G2478" s="24" t="s">
        <v>52</v>
      </c>
      <c r="H2478" s="24" t="s">
        <v>53</v>
      </c>
      <c r="I2478" s="24" t="s">
        <v>79</v>
      </c>
      <c r="J2478" s="24" t="s">
        <v>126</v>
      </c>
      <c r="K2478" s="24">
        <v>1</v>
      </c>
      <c r="L2478" s="24" t="s">
        <v>80</v>
      </c>
      <c r="M2478" s="26">
        <v>46229</v>
      </c>
      <c r="N2478" s="27">
        <v>46229.3125</v>
      </c>
      <c r="O2478" s="27">
        <v>46229.645833333336</v>
      </c>
      <c r="P2478" s="24" t="s">
        <v>4153</v>
      </c>
      <c r="Q2478" s="24" t="s">
        <v>4154</v>
      </c>
      <c r="R2478" s="24" t="s">
        <v>3461</v>
      </c>
      <c r="T2478" s="24" t="s">
        <v>79</v>
      </c>
      <c r="U2478" s="24" t="s">
        <v>250</v>
      </c>
      <c r="V2478" s="27">
        <v>46229.399305555555</v>
      </c>
      <c r="W2478" s="27">
        <v>46229.46597222222</v>
      </c>
      <c r="Z2478" s="24">
        <v>1</v>
      </c>
      <c r="AA2478" s="24" t="s">
        <v>58</v>
      </c>
      <c r="AB2478" s="24" t="b">
        <v>0</v>
      </c>
      <c r="AC2478" s="61"/>
    </row>
    <row r="2479" spans="2:29" ht="13.7">
      <c r="B2479" s="24" t="s">
        <v>49</v>
      </c>
      <c r="C2479" s="24" t="s">
        <v>77</v>
      </c>
      <c r="D2479" s="24" t="s">
        <v>81</v>
      </c>
      <c r="E2479" s="24">
        <v>480</v>
      </c>
      <c r="F2479" s="26">
        <v>46204</v>
      </c>
      <c r="G2479" s="24" t="s">
        <v>52</v>
      </c>
      <c r="H2479" s="24" t="s">
        <v>53</v>
      </c>
      <c r="I2479" s="24" t="s">
        <v>79</v>
      </c>
      <c r="J2479" s="24" t="s">
        <v>126</v>
      </c>
      <c r="K2479" s="24">
        <v>1</v>
      </c>
      <c r="L2479" s="24" t="s">
        <v>80</v>
      </c>
      <c r="M2479" s="26">
        <v>46229</v>
      </c>
      <c r="N2479" s="27">
        <v>46229.3125</v>
      </c>
      <c r="O2479" s="27">
        <v>46229.645833333336</v>
      </c>
      <c r="P2479" s="24" t="s">
        <v>4155</v>
      </c>
      <c r="Q2479" s="24" t="s">
        <v>4156</v>
      </c>
      <c r="R2479" s="24" t="s">
        <v>3461</v>
      </c>
      <c r="T2479" s="24" t="s">
        <v>79</v>
      </c>
      <c r="U2479" s="24" t="s">
        <v>250</v>
      </c>
      <c r="V2479" s="27">
        <v>46229.570138888892</v>
      </c>
      <c r="W2479" s="27">
        <v>46229.631944444445</v>
      </c>
      <c r="Z2479" s="24">
        <v>1</v>
      </c>
      <c r="AA2479" s="24" t="s">
        <v>58</v>
      </c>
      <c r="AB2479" s="24" t="b">
        <v>0</v>
      </c>
      <c r="AC2479" s="61"/>
    </row>
    <row r="2480" spans="2:29" ht="13.7">
      <c r="B2480" s="24" t="s">
        <v>49</v>
      </c>
      <c r="C2480" s="24" t="s">
        <v>77</v>
      </c>
      <c r="D2480" s="24" t="s">
        <v>81</v>
      </c>
      <c r="E2480" s="24">
        <v>480</v>
      </c>
      <c r="F2480" s="26">
        <v>46204</v>
      </c>
      <c r="G2480" s="24" t="s">
        <v>52</v>
      </c>
      <c r="H2480" s="24" t="s">
        <v>53</v>
      </c>
      <c r="I2480" s="24" t="s">
        <v>79</v>
      </c>
      <c r="J2480" s="24" t="s">
        <v>126</v>
      </c>
      <c r="K2480" s="24">
        <v>1</v>
      </c>
      <c r="L2480" s="24" t="s">
        <v>80</v>
      </c>
      <c r="M2480" s="26">
        <v>46229</v>
      </c>
      <c r="N2480" s="27">
        <v>46229.3125</v>
      </c>
      <c r="O2480" s="27">
        <v>46229.645833333336</v>
      </c>
      <c r="P2480" s="24" t="s">
        <v>4157</v>
      </c>
      <c r="Q2480" s="24" t="s">
        <v>4158</v>
      </c>
      <c r="R2480" s="24" t="s">
        <v>3472</v>
      </c>
      <c r="T2480" s="24" t="s">
        <v>79</v>
      </c>
      <c r="U2480" s="24" t="s">
        <v>250</v>
      </c>
      <c r="V2480" s="27">
        <v>46229.320833333331</v>
      </c>
      <c r="W2480" s="27">
        <v>46229.370833333334</v>
      </c>
      <c r="Z2480" s="24">
        <v>1</v>
      </c>
      <c r="AA2480" s="24" t="s">
        <v>58</v>
      </c>
      <c r="AB2480" s="24" t="b">
        <v>0</v>
      </c>
      <c r="AC2480" s="61"/>
    </row>
    <row r="2481" spans="2:29" ht="13.7">
      <c r="B2481" s="24" t="s">
        <v>49</v>
      </c>
      <c r="C2481" s="24" t="s">
        <v>77</v>
      </c>
      <c r="D2481" s="24" t="s">
        <v>81</v>
      </c>
      <c r="E2481" s="24">
        <v>480</v>
      </c>
      <c r="F2481" s="26">
        <v>46204</v>
      </c>
      <c r="G2481" s="24" t="s">
        <v>52</v>
      </c>
      <c r="H2481" s="24" t="s">
        <v>53</v>
      </c>
      <c r="I2481" s="24" t="s">
        <v>79</v>
      </c>
      <c r="J2481" s="24" t="s">
        <v>125</v>
      </c>
      <c r="K2481" s="24">
        <v>1</v>
      </c>
      <c r="L2481" s="24" t="s">
        <v>80</v>
      </c>
      <c r="M2481" s="26">
        <v>46233</v>
      </c>
      <c r="N2481" s="27">
        <v>46233.354166666664</v>
      </c>
      <c r="O2481" s="27">
        <v>46233.6875</v>
      </c>
      <c r="V2481" s="27"/>
      <c r="W2481" s="27"/>
      <c r="X2481" s="24">
        <v>4</v>
      </c>
      <c r="Y2481" s="24">
        <v>0</v>
      </c>
      <c r="Z2481" s="24">
        <v>4</v>
      </c>
      <c r="AA2481" s="24" t="s">
        <v>58</v>
      </c>
      <c r="AB2481" s="24" t="b">
        <v>0</v>
      </c>
      <c r="AC2481" s="61">
        <v>0</v>
      </c>
    </row>
    <row r="2482" spans="2:29" ht="13.7">
      <c r="B2482" s="24" t="s">
        <v>49</v>
      </c>
      <c r="C2482" s="24" t="s">
        <v>77</v>
      </c>
      <c r="D2482" s="24" t="s">
        <v>81</v>
      </c>
      <c r="E2482" s="24">
        <v>480</v>
      </c>
      <c r="F2482" s="26">
        <v>46204</v>
      </c>
      <c r="G2482" s="24" t="s">
        <v>52</v>
      </c>
      <c r="H2482" s="24" t="s">
        <v>53</v>
      </c>
      <c r="I2482" s="24" t="s">
        <v>79</v>
      </c>
      <c r="J2482" s="24" t="s">
        <v>126</v>
      </c>
      <c r="K2482" s="24">
        <v>1</v>
      </c>
      <c r="L2482" s="24" t="s">
        <v>80</v>
      </c>
      <c r="M2482" s="26">
        <v>46233</v>
      </c>
      <c r="N2482" s="27">
        <v>46233.354166666664</v>
      </c>
      <c r="O2482" s="27">
        <v>46233.6875</v>
      </c>
      <c r="P2482" s="24" t="s">
        <v>4159</v>
      </c>
      <c r="Q2482" s="24" t="s">
        <v>4160</v>
      </c>
      <c r="R2482" s="24" t="s">
        <v>3454</v>
      </c>
      <c r="T2482" s="24" t="s">
        <v>79</v>
      </c>
      <c r="U2482" s="24" t="s">
        <v>497</v>
      </c>
      <c r="V2482" s="27">
        <v>46233.362500000003</v>
      </c>
      <c r="W2482" s="27">
        <v>46233.419444444444</v>
      </c>
      <c r="Z2482" s="24">
        <v>1</v>
      </c>
      <c r="AA2482" s="24" t="s">
        <v>58</v>
      </c>
      <c r="AB2482" s="24" t="b">
        <v>0</v>
      </c>
      <c r="AC2482" s="61"/>
    </row>
    <row r="2483" spans="2:29" ht="13.7">
      <c r="B2483" s="24" t="s">
        <v>49</v>
      </c>
      <c r="C2483" s="24" t="s">
        <v>77</v>
      </c>
      <c r="D2483" s="24" t="s">
        <v>81</v>
      </c>
      <c r="E2483" s="24">
        <v>480</v>
      </c>
      <c r="F2483" s="26">
        <v>46204</v>
      </c>
      <c r="G2483" s="24" t="s">
        <v>52</v>
      </c>
      <c r="H2483" s="24" t="s">
        <v>53</v>
      </c>
      <c r="I2483" s="24" t="s">
        <v>79</v>
      </c>
      <c r="J2483" s="24" t="s">
        <v>126</v>
      </c>
      <c r="K2483" s="24">
        <v>1</v>
      </c>
      <c r="L2483" s="24" t="s">
        <v>80</v>
      </c>
      <c r="M2483" s="26">
        <v>46233</v>
      </c>
      <c r="N2483" s="27">
        <v>46233.354166666664</v>
      </c>
      <c r="O2483" s="27">
        <v>46233.6875</v>
      </c>
      <c r="P2483" s="24" t="s">
        <v>4161</v>
      </c>
      <c r="Q2483" s="24" t="s">
        <v>4162</v>
      </c>
      <c r="R2483" s="24" t="s">
        <v>3461</v>
      </c>
      <c r="T2483" s="24" t="s">
        <v>79</v>
      </c>
      <c r="U2483" s="24" t="s">
        <v>497</v>
      </c>
      <c r="V2483" s="27">
        <v>46233.439583333333</v>
      </c>
      <c r="W2483" s="27">
        <v>46233.490972222222</v>
      </c>
      <c r="Z2483" s="24">
        <v>1</v>
      </c>
      <c r="AA2483" s="24" t="s">
        <v>58</v>
      </c>
      <c r="AB2483" s="24" t="b">
        <v>0</v>
      </c>
      <c r="AC2483" s="61"/>
    </row>
    <row r="2484" spans="2:29" ht="13.7">
      <c r="B2484" s="24" t="s">
        <v>49</v>
      </c>
      <c r="C2484" s="24" t="s">
        <v>77</v>
      </c>
      <c r="D2484" s="24" t="s">
        <v>81</v>
      </c>
      <c r="E2484" s="24">
        <v>480</v>
      </c>
      <c r="F2484" s="26">
        <v>46204</v>
      </c>
      <c r="G2484" s="24" t="s">
        <v>52</v>
      </c>
      <c r="H2484" s="24" t="s">
        <v>53</v>
      </c>
      <c r="I2484" s="24" t="s">
        <v>79</v>
      </c>
      <c r="J2484" s="24" t="s">
        <v>126</v>
      </c>
      <c r="K2484" s="24">
        <v>1</v>
      </c>
      <c r="L2484" s="24" t="s">
        <v>80</v>
      </c>
      <c r="M2484" s="26">
        <v>46233</v>
      </c>
      <c r="N2484" s="27">
        <v>46233.354166666664</v>
      </c>
      <c r="O2484" s="27">
        <v>46233.6875</v>
      </c>
      <c r="P2484" s="24" t="s">
        <v>4163</v>
      </c>
      <c r="Q2484" s="24" t="s">
        <v>4164</v>
      </c>
      <c r="R2484" s="24" t="s">
        <v>3472</v>
      </c>
      <c r="T2484" s="24" t="s">
        <v>79</v>
      </c>
      <c r="U2484" s="24" t="s">
        <v>497</v>
      </c>
      <c r="V2484" s="27">
        <v>46233.612500000003</v>
      </c>
      <c r="W2484" s="27">
        <v>46233.661111111112</v>
      </c>
      <c r="Z2484" s="24">
        <v>1</v>
      </c>
      <c r="AA2484" s="24" t="s">
        <v>58</v>
      </c>
      <c r="AB2484" s="24" t="b">
        <v>0</v>
      </c>
      <c r="AC2484" s="61"/>
    </row>
    <row r="2485" spans="2:29" ht="13.7">
      <c r="B2485" s="24" t="s">
        <v>49</v>
      </c>
      <c r="C2485" s="24" t="s">
        <v>77</v>
      </c>
      <c r="D2485" s="24" t="s">
        <v>81</v>
      </c>
      <c r="E2485" s="24">
        <v>480</v>
      </c>
      <c r="F2485" s="26">
        <v>46204</v>
      </c>
      <c r="G2485" s="24" t="s">
        <v>52</v>
      </c>
      <c r="H2485" s="24" t="s">
        <v>53</v>
      </c>
      <c r="I2485" s="24" t="s">
        <v>79</v>
      </c>
      <c r="J2485" s="24" t="s">
        <v>126</v>
      </c>
      <c r="K2485" s="24">
        <v>1</v>
      </c>
      <c r="L2485" s="24" t="s">
        <v>80</v>
      </c>
      <c r="M2485" s="26">
        <v>46233</v>
      </c>
      <c r="N2485" s="27">
        <v>46233.354166666664</v>
      </c>
      <c r="O2485" s="27">
        <v>46233.6875</v>
      </c>
      <c r="P2485" s="24" t="s">
        <v>4165</v>
      </c>
      <c r="Q2485" s="24" t="s">
        <v>4166</v>
      </c>
      <c r="R2485" s="24" t="s">
        <v>3461</v>
      </c>
      <c r="S2485" s="24" t="s">
        <v>213</v>
      </c>
      <c r="T2485" s="24" t="s">
        <v>79</v>
      </c>
      <c r="U2485" s="24" t="s">
        <v>497</v>
      </c>
      <c r="V2485" s="27">
        <v>46233.525694444441</v>
      </c>
      <c r="W2485" s="27">
        <v>46233.594444444447</v>
      </c>
      <c r="Z2485" s="24">
        <v>1</v>
      </c>
      <c r="AA2485" s="24" t="s">
        <v>58</v>
      </c>
      <c r="AB2485" s="24" t="b">
        <v>0</v>
      </c>
      <c r="AC2485" s="61"/>
    </row>
    <row r="2486" spans="2:29" ht="13.7">
      <c r="B2486" s="24" t="s">
        <v>49</v>
      </c>
      <c r="C2486" s="24" t="s">
        <v>77</v>
      </c>
      <c r="D2486" s="24" t="s">
        <v>81</v>
      </c>
      <c r="E2486" s="24">
        <v>480</v>
      </c>
      <c r="F2486" s="26">
        <v>46235</v>
      </c>
      <c r="G2486" s="24" t="s">
        <v>52</v>
      </c>
      <c r="H2486" s="24" t="s">
        <v>53</v>
      </c>
      <c r="I2486" s="24" t="s">
        <v>79</v>
      </c>
      <c r="J2486" s="24" t="s">
        <v>125</v>
      </c>
      <c r="K2486" s="24">
        <v>1</v>
      </c>
      <c r="L2486" s="24" t="s">
        <v>80</v>
      </c>
      <c r="M2486" s="26">
        <v>46250</v>
      </c>
      <c r="N2486" s="27">
        <v>46250.333333333336</v>
      </c>
      <c r="O2486" s="27">
        <v>46250.666666666664</v>
      </c>
      <c r="V2486" s="27"/>
      <c r="W2486" s="27"/>
      <c r="X2486" s="24">
        <v>4</v>
      </c>
      <c r="Y2486" s="24">
        <v>0</v>
      </c>
      <c r="Z2486" s="24">
        <v>4</v>
      </c>
      <c r="AA2486" s="24" t="s">
        <v>60</v>
      </c>
      <c r="AB2486" s="24" t="b">
        <v>0</v>
      </c>
      <c r="AC2486" s="61">
        <v>0</v>
      </c>
    </row>
    <row r="2487" spans="2:29" ht="13.7">
      <c r="B2487" s="24" t="s">
        <v>49</v>
      </c>
      <c r="C2487" s="24" t="s">
        <v>77</v>
      </c>
      <c r="D2487" s="24" t="s">
        <v>81</v>
      </c>
      <c r="E2487" s="24">
        <v>480</v>
      </c>
      <c r="F2487" s="26">
        <v>46235</v>
      </c>
      <c r="G2487" s="24" t="s">
        <v>52</v>
      </c>
      <c r="H2487" s="24" t="s">
        <v>53</v>
      </c>
      <c r="I2487" s="24" t="s">
        <v>79</v>
      </c>
      <c r="J2487" s="24" t="s">
        <v>126</v>
      </c>
      <c r="K2487" s="24">
        <v>1</v>
      </c>
      <c r="L2487" s="24" t="s">
        <v>80</v>
      </c>
      <c r="M2487" s="26">
        <v>46250</v>
      </c>
      <c r="N2487" s="27">
        <v>46250.333333333336</v>
      </c>
      <c r="O2487" s="27">
        <v>46250.666666666664</v>
      </c>
      <c r="P2487" s="24" t="s">
        <v>4167</v>
      </c>
      <c r="Q2487" s="24" t="s">
        <v>4168</v>
      </c>
      <c r="R2487" s="24" t="s">
        <v>3454</v>
      </c>
      <c r="S2487" s="24" t="s">
        <v>156</v>
      </c>
      <c r="T2487" s="24" t="s">
        <v>79</v>
      </c>
      <c r="U2487" s="24" t="s">
        <v>420</v>
      </c>
      <c r="V2487" s="27">
        <v>46250.340277777781</v>
      </c>
      <c r="W2487" s="27">
        <v>46250.402083333334</v>
      </c>
      <c r="Z2487" s="24">
        <v>1</v>
      </c>
      <c r="AA2487" s="24" t="s">
        <v>60</v>
      </c>
      <c r="AB2487" s="24" t="b">
        <v>0</v>
      </c>
      <c r="AC2487" s="61"/>
    </row>
    <row r="2488" spans="2:29" ht="13.7">
      <c r="B2488" s="24" t="s">
        <v>49</v>
      </c>
      <c r="C2488" s="24" t="s">
        <v>77</v>
      </c>
      <c r="D2488" s="24" t="s">
        <v>81</v>
      </c>
      <c r="E2488" s="24">
        <v>480</v>
      </c>
      <c r="F2488" s="26">
        <v>46235</v>
      </c>
      <c r="G2488" s="24" t="s">
        <v>52</v>
      </c>
      <c r="H2488" s="24" t="s">
        <v>53</v>
      </c>
      <c r="I2488" s="24" t="s">
        <v>79</v>
      </c>
      <c r="J2488" s="24" t="s">
        <v>126</v>
      </c>
      <c r="K2488" s="24">
        <v>1</v>
      </c>
      <c r="L2488" s="24" t="s">
        <v>80</v>
      </c>
      <c r="M2488" s="26">
        <v>46250</v>
      </c>
      <c r="N2488" s="27">
        <v>46250.333333333336</v>
      </c>
      <c r="O2488" s="27">
        <v>46250.666666666664</v>
      </c>
      <c r="P2488" s="24" t="s">
        <v>4169</v>
      </c>
      <c r="Q2488" s="24" t="s">
        <v>4170</v>
      </c>
      <c r="R2488" s="24" t="s">
        <v>3461</v>
      </c>
      <c r="T2488" s="24" t="s">
        <v>79</v>
      </c>
      <c r="U2488" s="24" t="s">
        <v>420</v>
      </c>
      <c r="V2488" s="27">
        <v>46250.506249999999</v>
      </c>
      <c r="W2488" s="27">
        <v>46250.553472222222</v>
      </c>
      <c r="Z2488" s="24">
        <v>1</v>
      </c>
      <c r="AA2488" s="24" t="s">
        <v>60</v>
      </c>
      <c r="AB2488" s="24" t="b">
        <v>0</v>
      </c>
      <c r="AC2488" s="61"/>
    </row>
    <row r="2489" spans="2:29" ht="13.7">
      <c r="B2489" s="24" t="s">
        <v>49</v>
      </c>
      <c r="C2489" s="24" t="s">
        <v>77</v>
      </c>
      <c r="D2489" s="24" t="s">
        <v>81</v>
      </c>
      <c r="E2489" s="24">
        <v>480</v>
      </c>
      <c r="F2489" s="26">
        <v>46235</v>
      </c>
      <c r="G2489" s="24" t="s">
        <v>52</v>
      </c>
      <c r="H2489" s="24" t="s">
        <v>53</v>
      </c>
      <c r="I2489" s="24" t="s">
        <v>79</v>
      </c>
      <c r="J2489" s="24" t="s">
        <v>126</v>
      </c>
      <c r="K2489" s="24">
        <v>1</v>
      </c>
      <c r="L2489" s="24" t="s">
        <v>80</v>
      </c>
      <c r="M2489" s="26">
        <v>46250</v>
      </c>
      <c r="N2489" s="27">
        <v>46250.333333333336</v>
      </c>
      <c r="O2489" s="27">
        <v>46250.666666666664</v>
      </c>
      <c r="P2489" s="24" t="s">
        <v>4171</v>
      </c>
      <c r="Q2489" s="24" t="s">
        <v>4172</v>
      </c>
      <c r="R2489" s="24" t="s">
        <v>3472</v>
      </c>
      <c r="T2489" s="24" t="s">
        <v>79</v>
      </c>
      <c r="U2489" s="24" t="s">
        <v>420</v>
      </c>
      <c r="V2489" s="27">
        <v>46250.586111111108</v>
      </c>
      <c r="W2489" s="27">
        <v>46250.64166666667</v>
      </c>
      <c r="Z2489" s="24">
        <v>1</v>
      </c>
      <c r="AA2489" s="24" t="s">
        <v>60</v>
      </c>
      <c r="AB2489" s="24" t="b">
        <v>0</v>
      </c>
      <c r="AC2489" s="61"/>
    </row>
    <row r="2490" spans="2:29" ht="13.7">
      <c r="B2490" s="24" t="s">
        <v>49</v>
      </c>
      <c r="C2490" s="24" t="s">
        <v>77</v>
      </c>
      <c r="D2490" s="24" t="s">
        <v>81</v>
      </c>
      <c r="E2490" s="24">
        <v>480</v>
      </c>
      <c r="F2490" s="26">
        <v>46235</v>
      </c>
      <c r="G2490" s="24" t="s">
        <v>52</v>
      </c>
      <c r="H2490" s="24" t="s">
        <v>53</v>
      </c>
      <c r="I2490" s="24" t="s">
        <v>79</v>
      </c>
      <c r="J2490" s="24" t="s">
        <v>126</v>
      </c>
      <c r="K2490" s="24">
        <v>1</v>
      </c>
      <c r="L2490" s="24" t="s">
        <v>80</v>
      </c>
      <c r="M2490" s="26">
        <v>46250</v>
      </c>
      <c r="N2490" s="27">
        <v>46250.333333333336</v>
      </c>
      <c r="O2490" s="27">
        <v>46250.666666666664</v>
      </c>
      <c r="P2490" s="24" t="s">
        <v>4173</v>
      </c>
      <c r="Q2490" s="24" t="s">
        <v>4174</v>
      </c>
      <c r="R2490" s="24" t="s">
        <v>3454</v>
      </c>
      <c r="T2490" s="24" t="s">
        <v>79</v>
      </c>
      <c r="U2490" s="24" t="s">
        <v>420</v>
      </c>
      <c r="V2490" s="27">
        <v>46250.421527777777</v>
      </c>
      <c r="W2490" s="27">
        <v>46250.481249999997</v>
      </c>
      <c r="Z2490" s="24">
        <v>1</v>
      </c>
      <c r="AA2490" s="24" t="s">
        <v>60</v>
      </c>
      <c r="AB2490" s="24" t="b">
        <v>0</v>
      </c>
      <c r="AC2490" s="61"/>
    </row>
    <row r="2491" spans="2:29" ht="13.7">
      <c r="B2491" s="24" t="s">
        <v>49</v>
      </c>
      <c r="C2491" s="24" t="s">
        <v>77</v>
      </c>
      <c r="D2491" s="24" t="s">
        <v>81</v>
      </c>
      <c r="E2491" s="24">
        <v>480</v>
      </c>
      <c r="F2491" s="26">
        <v>46235</v>
      </c>
      <c r="G2491" s="24" t="s">
        <v>52</v>
      </c>
      <c r="H2491" s="24" t="s">
        <v>53</v>
      </c>
      <c r="I2491" s="24" t="s">
        <v>79</v>
      </c>
      <c r="J2491" s="24" t="s">
        <v>125</v>
      </c>
      <c r="K2491" s="24">
        <v>1</v>
      </c>
      <c r="L2491" s="24" t="s">
        <v>80</v>
      </c>
      <c r="M2491" s="26">
        <v>46254</v>
      </c>
      <c r="N2491" s="27">
        <v>46254.375</v>
      </c>
      <c r="O2491" s="27">
        <v>46254.708333333336</v>
      </c>
      <c r="V2491" s="27"/>
      <c r="W2491" s="27"/>
      <c r="X2491" s="24">
        <v>4</v>
      </c>
      <c r="Y2491" s="24">
        <v>0</v>
      </c>
      <c r="Z2491" s="24">
        <v>4</v>
      </c>
      <c r="AA2491" s="24" t="s">
        <v>60</v>
      </c>
      <c r="AB2491" s="24" t="b">
        <v>0</v>
      </c>
      <c r="AC2491" s="61">
        <v>0</v>
      </c>
    </row>
    <row r="2492" spans="2:29" ht="13.7">
      <c r="B2492" s="24" t="s">
        <v>49</v>
      </c>
      <c r="C2492" s="24" t="s">
        <v>77</v>
      </c>
      <c r="D2492" s="24" t="s">
        <v>81</v>
      </c>
      <c r="E2492" s="24">
        <v>480</v>
      </c>
      <c r="F2492" s="26">
        <v>46235</v>
      </c>
      <c r="G2492" s="24" t="s">
        <v>52</v>
      </c>
      <c r="H2492" s="24" t="s">
        <v>53</v>
      </c>
      <c r="I2492" s="24" t="s">
        <v>79</v>
      </c>
      <c r="J2492" s="24" t="s">
        <v>126</v>
      </c>
      <c r="K2492" s="24">
        <v>1</v>
      </c>
      <c r="L2492" s="24" t="s">
        <v>80</v>
      </c>
      <c r="M2492" s="26">
        <v>46254</v>
      </c>
      <c r="N2492" s="27">
        <v>46254.375</v>
      </c>
      <c r="O2492" s="27">
        <v>46254.708333333336</v>
      </c>
      <c r="P2492" s="24" t="s">
        <v>4175</v>
      </c>
      <c r="Q2492" s="24" t="s">
        <v>4176</v>
      </c>
      <c r="R2492" s="24" t="s">
        <v>3454</v>
      </c>
      <c r="T2492" s="24" t="s">
        <v>79</v>
      </c>
      <c r="U2492" s="24" t="s">
        <v>1021</v>
      </c>
      <c r="V2492" s="27">
        <v>46254.549305555556</v>
      </c>
      <c r="W2492" s="27">
        <v>46254.594444444447</v>
      </c>
      <c r="Z2492" s="24">
        <v>1</v>
      </c>
      <c r="AA2492" s="24" t="s">
        <v>60</v>
      </c>
      <c r="AB2492" s="24" t="b">
        <v>0</v>
      </c>
      <c r="AC2492" s="61"/>
    </row>
    <row r="2493" spans="2:29" ht="13.7">
      <c r="B2493" s="24" t="s">
        <v>49</v>
      </c>
      <c r="C2493" s="24" t="s">
        <v>77</v>
      </c>
      <c r="D2493" s="24" t="s">
        <v>81</v>
      </c>
      <c r="E2493" s="24">
        <v>480</v>
      </c>
      <c r="F2493" s="26">
        <v>46235</v>
      </c>
      <c r="G2493" s="24" t="s">
        <v>52</v>
      </c>
      <c r="H2493" s="24" t="s">
        <v>53</v>
      </c>
      <c r="I2493" s="24" t="s">
        <v>79</v>
      </c>
      <c r="J2493" s="24" t="s">
        <v>126</v>
      </c>
      <c r="K2493" s="24">
        <v>1</v>
      </c>
      <c r="L2493" s="24" t="s">
        <v>80</v>
      </c>
      <c r="M2493" s="26">
        <v>46254</v>
      </c>
      <c r="N2493" s="27">
        <v>46254.375</v>
      </c>
      <c r="O2493" s="27">
        <v>46254.708333333336</v>
      </c>
      <c r="P2493" s="24" t="s">
        <v>4177</v>
      </c>
      <c r="Q2493" s="24" t="s">
        <v>4178</v>
      </c>
      <c r="R2493" s="24" t="s">
        <v>3472</v>
      </c>
      <c r="T2493" s="24" t="s">
        <v>79</v>
      </c>
      <c r="U2493" s="24" t="s">
        <v>1021</v>
      </c>
      <c r="V2493" s="27">
        <v>46254.465277777781</v>
      </c>
      <c r="W2493" s="27">
        <v>46254.520833333336</v>
      </c>
      <c r="Z2493" s="24">
        <v>1</v>
      </c>
      <c r="AA2493" s="24" t="s">
        <v>60</v>
      </c>
      <c r="AB2493" s="24" t="b">
        <v>0</v>
      </c>
      <c r="AC2493" s="61"/>
    </row>
    <row r="2494" spans="2:29" ht="13.7">
      <c r="B2494" s="24" t="s">
        <v>49</v>
      </c>
      <c r="C2494" s="24" t="s">
        <v>77</v>
      </c>
      <c r="D2494" s="24" t="s">
        <v>81</v>
      </c>
      <c r="E2494" s="24">
        <v>480</v>
      </c>
      <c r="F2494" s="26">
        <v>46235</v>
      </c>
      <c r="G2494" s="24" t="s">
        <v>52</v>
      </c>
      <c r="H2494" s="24" t="s">
        <v>53</v>
      </c>
      <c r="I2494" s="24" t="s">
        <v>79</v>
      </c>
      <c r="J2494" s="24" t="s">
        <v>126</v>
      </c>
      <c r="K2494" s="24">
        <v>1</v>
      </c>
      <c r="L2494" s="24" t="s">
        <v>80</v>
      </c>
      <c r="M2494" s="26">
        <v>46254</v>
      </c>
      <c r="N2494" s="27">
        <v>46254.375</v>
      </c>
      <c r="O2494" s="27">
        <v>46254.708333333336</v>
      </c>
      <c r="P2494" s="24" t="s">
        <v>4179</v>
      </c>
      <c r="Q2494" s="24" t="s">
        <v>4180</v>
      </c>
      <c r="R2494" s="24" t="s">
        <v>3454</v>
      </c>
      <c r="T2494" s="24" t="s">
        <v>79</v>
      </c>
      <c r="U2494" s="24" t="s">
        <v>1021</v>
      </c>
      <c r="V2494" s="27">
        <v>46254.381249999999</v>
      </c>
      <c r="W2494" s="27">
        <v>46254.435416666667</v>
      </c>
      <c r="Z2494" s="24">
        <v>1</v>
      </c>
      <c r="AA2494" s="24" t="s">
        <v>60</v>
      </c>
      <c r="AB2494" s="24" t="b">
        <v>0</v>
      </c>
      <c r="AC2494" s="61"/>
    </row>
    <row r="2495" spans="2:29" ht="13.7">
      <c r="B2495" s="24" t="s">
        <v>49</v>
      </c>
      <c r="C2495" s="24" t="s">
        <v>77</v>
      </c>
      <c r="D2495" s="24" t="s">
        <v>81</v>
      </c>
      <c r="E2495" s="24">
        <v>480</v>
      </c>
      <c r="F2495" s="26">
        <v>46235</v>
      </c>
      <c r="G2495" s="24" t="s">
        <v>52</v>
      </c>
      <c r="H2495" s="24" t="s">
        <v>53</v>
      </c>
      <c r="I2495" s="24" t="s">
        <v>79</v>
      </c>
      <c r="J2495" s="24" t="s">
        <v>126</v>
      </c>
      <c r="K2495" s="24">
        <v>1</v>
      </c>
      <c r="L2495" s="24" t="s">
        <v>80</v>
      </c>
      <c r="M2495" s="26">
        <v>46254</v>
      </c>
      <c r="N2495" s="27">
        <v>46254.375</v>
      </c>
      <c r="O2495" s="27">
        <v>46254.708333333336</v>
      </c>
      <c r="P2495" s="24" t="s">
        <v>4181</v>
      </c>
      <c r="Q2495" s="24" t="s">
        <v>4182</v>
      </c>
      <c r="R2495" s="24" t="s">
        <v>3454</v>
      </c>
      <c r="T2495" s="24" t="s">
        <v>79</v>
      </c>
      <c r="U2495" s="24" t="s">
        <v>1021</v>
      </c>
      <c r="V2495" s="27">
        <v>46254.629166666666</v>
      </c>
      <c r="W2495" s="27">
        <v>46254.689583333333</v>
      </c>
      <c r="Z2495" s="24">
        <v>1</v>
      </c>
      <c r="AA2495" s="24" t="s">
        <v>60</v>
      </c>
      <c r="AB2495" s="24" t="b">
        <v>0</v>
      </c>
      <c r="AC2495" s="61"/>
    </row>
    <row r="2496" spans="2:29" ht="13.7">
      <c r="B2496" s="24" t="s">
        <v>49</v>
      </c>
      <c r="C2496" s="24" t="s">
        <v>77</v>
      </c>
      <c r="D2496" s="24" t="s">
        <v>81</v>
      </c>
      <c r="E2496" s="24">
        <v>480</v>
      </c>
      <c r="F2496" s="26">
        <v>46235</v>
      </c>
      <c r="G2496" s="24" t="s">
        <v>52</v>
      </c>
      <c r="H2496" s="24" t="s">
        <v>53</v>
      </c>
      <c r="I2496" s="24" t="s">
        <v>79</v>
      </c>
      <c r="J2496" s="24" t="s">
        <v>125</v>
      </c>
      <c r="K2496" s="24">
        <v>1</v>
      </c>
      <c r="L2496" s="24" t="s">
        <v>80</v>
      </c>
      <c r="M2496" s="26">
        <v>46256</v>
      </c>
      <c r="N2496" s="27">
        <v>46256.375</v>
      </c>
      <c r="O2496" s="27">
        <v>46256.708333333336</v>
      </c>
      <c r="V2496" s="27"/>
      <c r="W2496" s="27"/>
      <c r="X2496" s="24">
        <v>4</v>
      </c>
      <c r="Y2496" s="24">
        <v>0</v>
      </c>
      <c r="Z2496" s="24">
        <v>4</v>
      </c>
      <c r="AA2496" s="24" t="s">
        <v>60</v>
      </c>
      <c r="AB2496" s="24" t="b">
        <v>0</v>
      </c>
      <c r="AC2496" s="61">
        <v>0</v>
      </c>
    </row>
    <row r="2497" spans="2:29" ht="13.7">
      <c r="B2497" s="24" t="s">
        <v>49</v>
      </c>
      <c r="C2497" s="24" t="s">
        <v>77</v>
      </c>
      <c r="D2497" s="24" t="s">
        <v>81</v>
      </c>
      <c r="E2497" s="24">
        <v>480</v>
      </c>
      <c r="F2497" s="26">
        <v>46235</v>
      </c>
      <c r="G2497" s="24" t="s">
        <v>52</v>
      </c>
      <c r="H2497" s="24" t="s">
        <v>53</v>
      </c>
      <c r="I2497" s="24" t="s">
        <v>79</v>
      </c>
      <c r="J2497" s="24" t="s">
        <v>126</v>
      </c>
      <c r="K2497" s="24">
        <v>1</v>
      </c>
      <c r="L2497" s="24" t="s">
        <v>80</v>
      </c>
      <c r="M2497" s="26">
        <v>46256</v>
      </c>
      <c r="N2497" s="27">
        <v>46256.375</v>
      </c>
      <c r="O2497" s="27">
        <v>46256.708333333336</v>
      </c>
      <c r="P2497" s="24" t="s">
        <v>4183</v>
      </c>
      <c r="Q2497" s="24" t="s">
        <v>4184</v>
      </c>
      <c r="R2497" s="24" t="s">
        <v>3472</v>
      </c>
      <c r="T2497" s="24" t="s">
        <v>79</v>
      </c>
      <c r="U2497" s="24" t="s">
        <v>394</v>
      </c>
      <c r="V2497" s="27">
        <v>46256.46597222222</v>
      </c>
      <c r="W2497" s="27">
        <v>46256.522916666669</v>
      </c>
      <c r="Z2497" s="24">
        <v>1</v>
      </c>
      <c r="AA2497" s="24" t="s">
        <v>60</v>
      </c>
      <c r="AB2497" s="24" t="b">
        <v>0</v>
      </c>
      <c r="AC2497" s="61"/>
    </row>
    <row r="2498" spans="2:29" ht="13.7">
      <c r="B2498" s="24" t="s">
        <v>49</v>
      </c>
      <c r="C2498" s="24" t="s">
        <v>77</v>
      </c>
      <c r="D2498" s="24" t="s">
        <v>81</v>
      </c>
      <c r="E2498" s="24">
        <v>480</v>
      </c>
      <c r="F2498" s="26">
        <v>46235</v>
      </c>
      <c r="G2498" s="24" t="s">
        <v>52</v>
      </c>
      <c r="H2498" s="24" t="s">
        <v>53</v>
      </c>
      <c r="I2498" s="24" t="s">
        <v>79</v>
      </c>
      <c r="J2498" s="24" t="s">
        <v>126</v>
      </c>
      <c r="K2498" s="24">
        <v>1</v>
      </c>
      <c r="L2498" s="24" t="s">
        <v>80</v>
      </c>
      <c r="M2498" s="26">
        <v>46256</v>
      </c>
      <c r="N2498" s="27">
        <v>46256.375</v>
      </c>
      <c r="O2498" s="27">
        <v>46256.708333333336</v>
      </c>
      <c r="P2498" s="24" t="s">
        <v>4185</v>
      </c>
      <c r="Q2498" s="24" t="s">
        <v>4186</v>
      </c>
      <c r="R2498" s="24" t="s">
        <v>3472</v>
      </c>
      <c r="S2498" s="24" t="s">
        <v>156</v>
      </c>
      <c r="T2498" s="24" t="s">
        <v>79</v>
      </c>
      <c r="U2498" s="24" t="s">
        <v>394</v>
      </c>
      <c r="V2498" s="27">
        <v>46256.630555555559</v>
      </c>
      <c r="W2498" s="27">
        <v>46256.694444444445</v>
      </c>
      <c r="Z2498" s="24">
        <v>1</v>
      </c>
      <c r="AA2498" s="24" t="s">
        <v>60</v>
      </c>
      <c r="AB2498" s="24" t="b">
        <v>0</v>
      </c>
      <c r="AC2498" s="61"/>
    </row>
    <row r="2499" spans="2:29" ht="13.7">
      <c r="B2499" s="24" t="s">
        <v>49</v>
      </c>
      <c r="C2499" s="24" t="s">
        <v>77</v>
      </c>
      <c r="D2499" s="24" t="s">
        <v>81</v>
      </c>
      <c r="E2499" s="24">
        <v>480</v>
      </c>
      <c r="F2499" s="26">
        <v>46235</v>
      </c>
      <c r="G2499" s="24" t="s">
        <v>52</v>
      </c>
      <c r="H2499" s="24" t="s">
        <v>53</v>
      </c>
      <c r="I2499" s="24" t="s">
        <v>79</v>
      </c>
      <c r="J2499" s="24" t="s">
        <v>126</v>
      </c>
      <c r="K2499" s="24">
        <v>1</v>
      </c>
      <c r="L2499" s="24" t="s">
        <v>80</v>
      </c>
      <c r="M2499" s="26">
        <v>46256</v>
      </c>
      <c r="N2499" s="27">
        <v>46256.375</v>
      </c>
      <c r="O2499" s="27">
        <v>46256.708333333336</v>
      </c>
      <c r="P2499" s="24" t="s">
        <v>4187</v>
      </c>
      <c r="Q2499" s="24" t="s">
        <v>4188</v>
      </c>
      <c r="R2499" s="24" t="s">
        <v>3454</v>
      </c>
      <c r="T2499" s="24" t="s">
        <v>79</v>
      </c>
      <c r="U2499" s="24" t="s">
        <v>394</v>
      </c>
      <c r="V2499" s="27">
        <v>46256.381944444445</v>
      </c>
      <c r="W2499" s="27">
        <v>46256.447916666664</v>
      </c>
      <c r="Z2499" s="24">
        <v>1</v>
      </c>
      <c r="AA2499" s="24" t="s">
        <v>60</v>
      </c>
      <c r="AB2499" s="24" t="b">
        <v>0</v>
      </c>
      <c r="AC2499" s="61"/>
    </row>
    <row r="2500" spans="2:29" ht="13.7">
      <c r="B2500" s="24" t="s">
        <v>49</v>
      </c>
      <c r="C2500" s="24" t="s">
        <v>77</v>
      </c>
      <c r="D2500" s="24" t="s">
        <v>81</v>
      </c>
      <c r="E2500" s="24">
        <v>480</v>
      </c>
      <c r="F2500" s="26">
        <v>46235</v>
      </c>
      <c r="G2500" s="24" t="s">
        <v>52</v>
      </c>
      <c r="H2500" s="24" t="s">
        <v>53</v>
      </c>
      <c r="I2500" s="24" t="s">
        <v>79</v>
      </c>
      <c r="J2500" s="24" t="s">
        <v>126</v>
      </c>
      <c r="K2500" s="24">
        <v>1</v>
      </c>
      <c r="L2500" s="24" t="s">
        <v>80</v>
      </c>
      <c r="M2500" s="26">
        <v>46256</v>
      </c>
      <c r="N2500" s="27">
        <v>46256.375</v>
      </c>
      <c r="O2500" s="27">
        <v>46256.708333333336</v>
      </c>
      <c r="P2500" s="24" t="s">
        <v>4189</v>
      </c>
      <c r="Q2500" s="24" t="s">
        <v>4190</v>
      </c>
      <c r="R2500" s="24" t="s">
        <v>3454</v>
      </c>
      <c r="S2500" s="24" t="s">
        <v>152</v>
      </c>
      <c r="T2500" s="24" t="s">
        <v>79</v>
      </c>
      <c r="U2500" s="24" t="s">
        <v>394</v>
      </c>
      <c r="V2500" s="27">
        <v>46256.546527777777</v>
      </c>
      <c r="W2500" s="27">
        <v>46256.609027777777</v>
      </c>
      <c r="Z2500" s="24">
        <v>1</v>
      </c>
      <c r="AA2500" s="24" t="s">
        <v>60</v>
      </c>
      <c r="AB2500" s="24" t="b">
        <v>0</v>
      </c>
      <c r="AC2500" s="61"/>
    </row>
    <row r="2501" spans="2:29" ht="13.7">
      <c r="B2501" s="24" t="s">
        <v>49</v>
      </c>
      <c r="C2501" s="24" t="s">
        <v>77</v>
      </c>
      <c r="D2501" s="24" t="s">
        <v>81</v>
      </c>
      <c r="E2501" s="24">
        <v>480</v>
      </c>
      <c r="F2501" s="26">
        <v>46235</v>
      </c>
      <c r="G2501" s="24" t="s">
        <v>52</v>
      </c>
      <c r="H2501" s="24" t="s">
        <v>53</v>
      </c>
      <c r="I2501" s="24" t="s">
        <v>79</v>
      </c>
      <c r="J2501" s="24" t="s">
        <v>125</v>
      </c>
      <c r="K2501" s="24">
        <v>1</v>
      </c>
      <c r="L2501" s="24" t="s">
        <v>80</v>
      </c>
      <c r="M2501" s="26">
        <v>46261</v>
      </c>
      <c r="N2501" s="27">
        <v>46261.333333333336</v>
      </c>
      <c r="O2501" s="27">
        <v>46261.666666666664</v>
      </c>
      <c r="V2501" s="27"/>
      <c r="W2501" s="27"/>
      <c r="X2501" s="24">
        <v>4</v>
      </c>
      <c r="Y2501" s="24">
        <v>0</v>
      </c>
      <c r="Z2501" s="24">
        <v>4</v>
      </c>
      <c r="AA2501" s="24" t="s">
        <v>60</v>
      </c>
      <c r="AB2501" s="24" t="b">
        <v>0</v>
      </c>
      <c r="AC2501" s="61">
        <v>0</v>
      </c>
    </row>
    <row r="2502" spans="2:29" ht="13.7">
      <c r="B2502" s="24" t="s">
        <v>49</v>
      </c>
      <c r="C2502" s="24" t="s">
        <v>77</v>
      </c>
      <c r="D2502" s="24" t="s">
        <v>81</v>
      </c>
      <c r="E2502" s="24">
        <v>480</v>
      </c>
      <c r="F2502" s="26">
        <v>46235</v>
      </c>
      <c r="G2502" s="24" t="s">
        <v>52</v>
      </c>
      <c r="H2502" s="24" t="s">
        <v>53</v>
      </c>
      <c r="I2502" s="24" t="s">
        <v>79</v>
      </c>
      <c r="J2502" s="24" t="s">
        <v>126</v>
      </c>
      <c r="K2502" s="24">
        <v>1</v>
      </c>
      <c r="L2502" s="24" t="s">
        <v>80</v>
      </c>
      <c r="M2502" s="26">
        <v>46261</v>
      </c>
      <c r="N2502" s="27">
        <v>46261.333333333336</v>
      </c>
      <c r="O2502" s="27">
        <v>46261.666666666664</v>
      </c>
      <c r="P2502" s="24" t="s">
        <v>4191</v>
      </c>
      <c r="Q2502" s="24" t="s">
        <v>4192</v>
      </c>
      <c r="R2502" s="24" t="s">
        <v>3461</v>
      </c>
      <c r="S2502" s="24" t="s">
        <v>213</v>
      </c>
      <c r="T2502" s="24" t="s">
        <v>79</v>
      </c>
      <c r="U2502" s="24" t="s">
        <v>547</v>
      </c>
      <c r="V2502" s="27">
        <v>46261.423611111109</v>
      </c>
      <c r="W2502" s="27">
        <v>46261.474999999999</v>
      </c>
      <c r="Z2502" s="24">
        <v>1</v>
      </c>
      <c r="AA2502" s="24" t="s">
        <v>60</v>
      </c>
      <c r="AB2502" s="24" t="b">
        <v>0</v>
      </c>
      <c r="AC2502" s="61"/>
    </row>
    <row r="2503" spans="2:29" ht="13.7">
      <c r="B2503" s="24" t="s">
        <v>49</v>
      </c>
      <c r="C2503" s="24" t="s">
        <v>77</v>
      </c>
      <c r="D2503" s="24" t="s">
        <v>81</v>
      </c>
      <c r="E2503" s="24">
        <v>480</v>
      </c>
      <c r="F2503" s="26">
        <v>46235</v>
      </c>
      <c r="G2503" s="24" t="s">
        <v>52</v>
      </c>
      <c r="H2503" s="24" t="s">
        <v>53</v>
      </c>
      <c r="I2503" s="24" t="s">
        <v>79</v>
      </c>
      <c r="J2503" s="24" t="s">
        <v>126</v>
      </c>
      <c r="K2503" s="24">
        <v>1</v>
      </c>
      <c r="L2503" s="24" t="s">
        <v>80</v>
      </c>
      <c r="M2503" s="26">
        <v>46261</v>
      </c>
      <c r="N2503" s="27">
        <v>46261.333333333336</v>
      </c>
      <c r="O2503" s="27">
        <v>46261.666666666664</v>
      </c>
      <c r="P2503" s="24" t="s">
        <v>4193</v>
      </c>
      <c r="Q2503" s="24" t="s">
        <v>4194</v>
      </c>
      <c r="R2503" s="24" t="s">
        <v>3472</v>
      </c>
      <c r="T2503" s="24" t="s">
        <v>79</v>
      </c>
      <c r="U2503" s="24" t="s">
        <v>547</v>
      </c>
      <c r="V2503" s="27">
        <v>46261.506944444445</v>
      </c>
      <c r="W2503" s="27">
        <v>46261.5625</v>
      </c>
      <c r="Z2503" s="24">
        <v>1</v>
      </c>
      <c r="AA2503" s="24" t="s">
        <v>60</v>
      </c>
      <c r="AB2503" s="24" t="b">
        <v>0</v>
      </c>
      <c r="AC2503" s="61"/>
    </row>
    <row r="2504" spans="2:29" ht="13.7">
      <c r="B2504" s="24" t="s">
        <v>49</v>
      </c>
      <c r="C2504" s="24" t="s">
        <v>77</v>
      </c>
      <c r="D2504" s="24" t="s">
        <v>81</v>
      </c>
      <c r="E2504" s="24">
        <v>480</v>
      </c>
      <c r="F2504" s="26">
        <v>46235</v>
      </c>
      <c r="G2504" s="24" t="s">
        <v>52</v>
      </c>
      <c r="H2504" s="24" t="s">
        <v>53</v>
      </c>
      <c r="I2504" s="24" t="s">
        <v>79</v>
      </c>
      <c r="J2504" s="24" t="s">
        <v>126</v>
      </c>
      <c r="K2504" s="24">
        <v>1</v>
      </c>
      <c r="L2504" s="24" t="s">
        <v>80</v>
      </c>
      <c r="M2504" s="26">
        <v>46261</v>
      </c>
      <c r="N2504" s="27">
        <v>46261.333333333336</v>
      </c>
      <c r="O2504" s="27">
        <v>46261.666666666664</v>
      </c>
      <c r="P2504" s="24" t="s">
        <v>4195</v>
      </c>
      <c r="Q2504" s="24" t="s">
        <v>4196</v>
      </c>
      <c r="R2504" s="24" t="s">
        <v>3472</v>
      </c>
      <c r="S2504" s="24" t="s">
        <v>213</v>
      </c>
      <c r="T2504" s="24" t="s">
        <v>79</v>
      </c>
      <c r="U2504" s="24" t="s">
        <v>547</v>
      </c>
      <c r="V2504" s="27">
        <v>46261.586805555555</v>
      </c>
      <c r="W2504" s="27">
        <v>46261.654166666667</v>
      </c>
      <c r="Z2504" s="24">
        <v>1</v>
      </c>
      <c r="AA2504" s="24" t="s">
        <v>60</v>
      </c>
      <c r="AB2504" s="24" t="b">
        <v>0</v>
      </c>
      <c r="AC2504" s="61"/>
    </row>
    <row r="2505" spans="2:29" ht="13.7">
      <c r="B2505" s="24" t="s">
        <v>49</v>
      </c>
      <c r="C2505" s="24" t="s">
        <v>77</v>
      </c>
      <c r="D2505" s="24" t="s">
        <v>81</v>
      </c>
      <c r="E2505" s="24">
        <v>480</v>
      </c>
      <c r="F2505" s="26">
        <v>46235</v>
      </c>
      <c r="G2505" s="24" t="s">
        <v>52</v>
      </c>
      <c r="H2505" s="24" t="s">
        <v>53</v>
      </c>
      <c r="I2505" s="24" t="s">
        <v>79</v>
      </c>
      <c r="J2505" s="24" t="s">
        <v>126</v>
      </c>
      <c r="K2505" s="24">
        <v>1</v>
      </c>
      <c r="L2505" s="24" t="s">
        <v>80</v>
      </c>
      <c r="M2505" s="26">
        <v>46261</v>
      </c>
      <c r="N2505" s="27">
        <v>46261.333333333336</v>
      </c>
      <c r="O2505" s="27">
        <v>46261.666666666664</v>
      </c>
      <c r="P2505" s="24" t="s">
        <v>4197</v>
      </c>
      <c r="Q2505" s="24" t="s">
        <v>4198</v>
      </c>
      <c r="R2505" s="24" t="s">
        <v>3461</v>
      </c>
      <c r="S2505" s="24" t="s">
        <v>156</v>
      </c>
      <c r="T2505" s="24" t="s">
        <v>79</v>
      </c>
      <c r="U2505" s="24" t="s">
        <v>547</v>
      </c>
      <c r="V2505" s="27">
        <v>46261.34097222222</v>
      </c>
      <c r="W2505" s="27">
        <v>46261.386805555558</v>
      </c>
      <c r="Z2505" s="24">
        <v>1</v>
      </c>
      <c r="AA2505" s="24" t="s">
        <v>60</v>
      </c>
      <c r="AB2505" s="24" t="b">
        <v>0</v>
      </c>
      <c r="AC2505" s="61"/>
    </row>
    <row r="2506" spans="2:29" ht="13.7">
      <c r="B2506" s="24" t="s">
        <v>49</v>
      </c>
      <c r="C2506" s="24" t="s">
        <v>77</v>
      </c>
      <c r="D2506" s="24" t="s">
        <v>81</v>
      </c>
      <c r="E2506" s="24">
        <v>540</v>
      </c>
      <c r="F2506" s="26">
        <v>46204</v>
      </c>
      <c r="G2506" s="24" t="s">
        <v>52</v>
      </c>
      <c r="H2506" s="24" t="s">
        <v>53</v>
      </c>
      <c r="I2506" s="24" t="s">
        <v>79</v>
      </c>
      <c r="J2506" s="24" t="s">
        <v>125</v>
      </c>
      <c r="K2506" s="24">
        <v>1</v>
      </c>
      <c r="L2506" s="24" t="s">
        <v>80</v>
      </c>
      <c r="M2506" s="26">
        <v>46224</v>
      </c>
      <c r="N2506" s="27">
        <v>46224.3125</v>
      </c>
      <c r="O2506" s="27">
        <v>46224.6875</v>
      </c>
      <c r="V2506" s="27"/>
      <c r="W2506" s="27"/>
      <c r="X2506" s="24">
        <v>4</v>
      </c>
      <c r="Y2506" s="24">
        <v>0</v>
      </c>
      <c r="Z2506" s="24">
        <v>4</v>
      </c>
      <c r="AA2506" s="24" t="s">
        <v>58</v>
      </c>
      <c r="AB2506" s="24" t="b">
        <v>0</v>
      </c>
      <c r="AC2506" s="61">
        <v>0</v>
      </c>
    </row>
    <row r="2507" spans="2:29" ht="13.7">
      <c r="B2507" s="24" t="s">
        <v>49</v>
      </c>
      <c r="C2507" s="24" t="s">
        <v>77</v>
      </c>
      <c r="D2507" s="24" t="s">
        <v>81</v>
      </c>
      <c r="E2507" s="24">
        <v>540</v>
      </c>
      <c r="F2507" s="26">
        <v>46204</v>
      </c>
      <c r="G2507" s="24" t="s">
        <v>52</v>
      </c>
      <c r="H2507" s="24" t="s">
        <v>53</v>
      </c>
      <c r="I2507" s="24" t="s">
        <v>79</v>
      </c>
      <c r="J2507" s="24" t="s">
        <v>126</v>
      </c>
      <c r="K2507" s="24">
        <v>1</v>
      </c>
      <c r="L2507" s="24" t="s">
        <v>80</v>
      </c>
      <c r="M2507" s="26">
        <v>46224</v>
      </c>
      <c r="N2507" s="27">
        <v>46224.3125</v>
      </c>
      <c r="O2507" s="27">
        <v>46224.6875</v>
      </c>
      <c r="P2507" s="24" t="s">
        <v>4199</v>
      </c>
      <c r="Q2507" s="24" t="s">
        <v>4200</v>
      </c>
      <c r="R2507" s="24" t="s">
        <v>3454</v>
      </c>
      <c r="T2507" s="24" t="s">
        <v>79</v>
      </c>
      <c r="U2507" s="24" t="s">
        <v>202</v>
      </c>
      <c r="V2507" s="27">
        <v>46224.601388888892</v>
      </c>
      <c r="W2507" s="27">
        <v>46224.658333333333</v>
      </c>
      <c r="Z2507" s="24">
        <v>1</v>
      </c>
      <c r="AA2507" s="24" t="s">
        <v>58</v>
      </c>
      <c r="AB2507" s="24" t="b">
        <v>0</v>
      </c>
      <c r="AC2507" s="61"/>
    </row>
    <row r="2508" spans="2:29" ht="13.7">
      <c r="B2508" s="24" t="s">
        <v>49</v>
      </c>
      <c r="C2508" s="24" t="s">
        <v>77</v>
      </c>
      <c r="D2508" s="24" t="s">
        <v>81</v>
      </c>
      <c r="E2508" s="24">
        <v>540</v>
      </c>
      <c r="F2508" s="26">
        <v>46204</v>
      </c>
      <c r="G2508" s="24" t="s">
        <v>52</v>
      </c>
      <c r="H2508" s="24" t="s">
        <v>53</v>
      </c>
      <c r="I2508" s="24" t="s">
        <v>79</v>
      </c>
      <c r="J2508" s="24" t="s">
        <v>126</v>
      </c>
      <c r="K2508" s="24">
        <v>1</v>
      </c>
      <c r="L2508" s="24" t="s">
        <v>80</v>
      </c>
      <c r="M2508" s="26">
        <v>46224</v>
      </c>
      <c r="N2508" s="27">
        <v>46224.3125</v>
      </c>
      <c r="O2508" s="27">
        <v>46224.6875</v>
      </c>
      <c r="P2508" s="24" t="s">
        <v>4201</v>
      </c>
      <c r="Q2508" s="24" t="s">
        <v>4202</v>
      </c>
      <c r="R2508" s="24" t="s">
        <v>3472</v>
      </c>
      <c r="S2508" s="24" t="s">
        <v>152</v>
      </c>
      <c r="T2508" s="24" t="s">
        <v>79</v>
      </c>
      <c r="U2508" s="24" t="s">
        <v>202</v>
      </c>
      <c r="V2508" s="27">
        <v>46224.411805555559</v>
      </c>
      <c r="W2508" s="27">
        <v>46224.465277777781</v>
      </c>
      <c r="Z2508" s="24">
        <v>1</v>
      </c>
      <c r="AA2508" s="24" t="s">
        <v>58</v>
      </c>
      <c r="AB2508" s="24" t="b">
        <v>0</v>
      </c>
      <c r="AC2508" s="61"/>
    </row>
    <row r="2509" spans="2:29" ht="13.7">
      <c r="B2509" s="24" t="s">
        <v>49</v>
      </c>
      <c r="C2509" s="24" t="s">
        <v>77</v>
      </c>
      <c r="D2509" s="24" t="s">
        <v>81</v>
      </c>
      <c r="E2509" s="24">
        <v>540</v>
      </c>
      <c r="F2509" s="26">
        <v>46204</v>
      </c>
      <c r="G2509" s="24" t="s">
        <v>52</v>
      </c>
      <c r="H2509" s="24" t="s">
        <v>53</v>
      </c>
      <c r="I2509" s="24" t="s">
        <v>79</v>
      </c>
      <c r="J2509" s="24" t="s">
        <v>126</v>
      </c>
      <c r="K2509" s="24">
        <v>1</v>
      </c>
      <c r="L2509" s="24" t="s">
        <v>80</v>
      </c>
      <c r="M2509" s="26">
        <v>46224</v>
      </c>
      <c r="N2509" s="27">
        <v>46224.3125</v>
      </c>
      <c r="O2509" s="27">
        <v>46224.6875</v>
      </c>
      <c r="P2509" s="24" t="s">
        <v>4203</v>
      </c>
      <c r="Q2509" s="24" t="s">
        <v>4204</v>
      </c>
      <c r="R2509" s="24" t="s">
        <v>3461</v>
      </c>
      <c r="T2509" s="24" t="s">
        <v>79</v>
      </c>
      <c r="U2509" s="24" t="s">
        <v>202</v>
      </c>
      <c r="V2509" s="27">
        <v>46224.316666666666</v>
      </c>
      <c r="W2509" s="27">
        <v>46224.368750000001</v>
      </c>
      <c r="Z2509" s="24">
        <v>1</v>
      </c>
      <c r="AA2509" s="24" t="s">
        <v>58</v>
      </c>
      <c r="AB2509" s="24" t="b">
        <v>0</v>
      </c>
      <c r="AC2509" s="61"/>
    </row>
    <row r="2510" spans="2:29" ht="13.7">
      <c r="B2510" s="24" t="s">
        <v>49</v>
      </c>
      <c r="C2510" s="24" t="s">
        <v>77</v>
      </c>
      <c r="D2510" s="24" t="s">
        <v>81</v>
      </c>
      <c r="E2510" s="24">
        <v>540</v>
      </c>
      <c r="F2510" s="26">
        <v>46204</v>
      </c>
      <c r="G2510" s="24" t="s">
        <v>52</v>
      </c>
      <c r="H2510" s="24" t="s">
        <v>53</v>
      </c>
      <c r="I2510" s="24" t="s">
        <v>79</v>
      </c>
      <c r="J2510" s="24" t="s">
        <v>126</v>
      </c>
      <c r="K2510" s="24">
        <v>1</v>
      </c>
      <c r="L2510" s="24" t="s">
        <v>80</v>
      </c>
      <c r="M2510" s="26">
        <v>46224</v>
      </c>
      <c r="N2510" s="27">
        <v>46224.3125</v>
      </c>
      <c r="O2510" s="27">
        <v>46224.6875</v>
      </c>
      <c r="P2510" s="24" t="s">
        <v>4205</v>
      </c>
      <c r="Q2510" s="24" t="s">
        <v>4206</v>
      </c>
      <c r="R2510" s="24" t="s">
        <v>3472</v>
      </c>
      <c r="T2510" s="24" t="s">
        <v>79</v>
      </c>
      <c r="U2510" s="24" t="s">
        <v>202</v>
      </c>
      <c r="V2510" s="27">
        <v>46224.503472222219</v>
      </c>
      <c r="W2510" s="27">
        <v>46224.571527777778</v>
      </c>
      <c r="Z2510" s="24">
        <v>1</v>
      </c>
      <c r="AA2510" s="24" t="s">
        <v>58</v>
      </c>
      <c r="AB2510" s="24" t="b">
        <v>0</v>
      </c>
      <c r="AC2510" s="61"/>
    </row>
    <row r="2511" spans="2:29" ht="13.7">
      <c r="B2511" s="24" t="s">
        <v>49</v>
      </c>
      <c r="C2511" s="24" t="s">
        <v>77</v>
      </c>
      <c r="D2511" s="24" t="s">
        <v>81</v>
      </c>
      <c r="E2511" s="24">
        <v>540</v>
      </c>
      <c r="F2511" s="26">
        <v>46235</v>
      </c>
      <c r="G2511" s="24" t="s">
        <v>52</v>
      </c>
      <c r="H2511" s="24" t="s">
        <v>53</v>
      </c>
      <c r="I2511" s="24" t="s">
        <v>79</v>
      </c>
      <c r="J2511" s="24" t="s">
        <v>125</v>
      </c>
      <c r="K2511" s="24">
        <v>1</v>
      </c>
      <c r="L2511" s="24" t="s">
        <v>80</v>
      </c>
      <c r="M2511" s="26">
        <v>46236</v>
      </c>
      <c r="N2511" s="27">
        <v>46236.375</v>
      </c>
      <c r="O2511" s="27">
        <v>46236.75</v>
      </c>
      <c r="V2511" s="27"/>
      <c r="W2511" s="27"/>
      <c r="X2511" s="24">
        <v>4</v>
      </c>
      <c r="Y2511" s="24">
        <v>0</v>
      </c>
      <c r="Z2511" s="24">
        <v>4</v>
      </c>
      <c r="AA2511" s="24" t="s">
        <v>60</v>
      </c>
      <c r="AB2511" s="24" t="b">
        <v>0</v>
      </c>
      <c r="AC2511" s="61">
        <v>0</v>
      </c>
    </row>
    <row r="2512" spans="2:29" ht="13.7">
      <c r="B2512" s="24" t="s">
        <v>49</v>
      </c>
      <c r="C2512" s="24" t="s">
        <v>77</v>
      </c>
      <c r="D2512" s="24" t="s">
        <v>81</v>
      </c>
      <c r="E2512" s="24">
        <v>540</v>
      </c>
      <c r="F2512" s="26">
        <v>46235</v>
      </c>
      <c r="G2512" s="24" t="s">
        <v>52</v>
      </c>
      <c r="H2512" s="24" t="s">
        <v>53</v>
      </c>
      <c r="I2512" s="24" t="s">
        <v>79</v>
      </c>
      <c r="J2512" s="24" t="s">
        <v>126</v>
      </c>
      <c r="K2512" s="24">
        <v>1</v>
      </c>
      <c r="L2512" s="24" t="s">
        <v>80</v>
      </c>
      <c r="M2512" s="26">
        <v>46236</v>
      </c>
      <c r="N2512" s="27">
        <v>46236.375</v>
      </c>
      <c r="O2512" s="27">
        <v>46236.75</v>
      </c>
      <c r="P2512" s="24" t="s">
        <v>4207</v>
      </c>
      <c r="Q2512" s="24" t="s">
        <v>4208</v>
      </c>
      <c r="R2512" s="24" t="s">
        <v>3461</v>
      </c>
      <c r="T2512" s="24" t="s">
        <v>79</v>
      </c>
      <c r="U2512" s="24" t="s">
        <v>214</v>
      </c>
      <c r="V2512" s="27">
        <v>46236.563888888886</v>
      </c>
      <c r="W2512" s="27">
        <v>46236.624305555553</v>
      </c>
      <c r="Z2512" s="24">
        <v>1</v>
      </c>
      <c r="AA2512" s="24" t="s">
        <v>60</v>
      </c>
      <c r="AB2512" s="24" t="b">
        <v>0</v>
      </c>
      <c r="AC2512" s="61"/>
    </row>
    <row r="2513" spans="2:29" ht="13.7">
      <c r="B2513" s="24" t="s">
        <v>49</v>
      </c>
      <c r="C2513" s="24" t="s">
        <v>77</v>
      </c>
      <c r="D2513" s="24" t="s">
        <v>81</v>
      </c>
      <c r="E2513" s="24">
        <v>540</v>
      </c>
      <c r="F2513" s="26">
        <v>46235</v>
      </c>
      <c r="G2513" s="24" t="s">
        <v>52</v>
      </c>
      <c r="H2513" s="24" t="s">
        <v>53</v>
      </c>
      <c r="I2513" s="24" t="s">
        <v>79</v>
      </c>
      <c r="J2513" s="24" t="s">
        <v>126</v>
      </c>
      <c r="K2513" s="24">
        <v>1</v>
      </c>
      <c r="L2513" s="24" t="s">
        <v>80</v>
      </c>
      <c r="M2513" s="26">
        <v>46236</v>
      </c>
      <c r="N2513" s="27">
        <v>46236.375</v>
      </c>
      <c r="O2513" s="27">
        <v>46236.75</v>
      </c>
      <c r="P2513" s="24" t="s">
        <v>4209</v>
      </c>
      <c r="Q2513" s="24" t="s">
        <v>4210</v>
      </c>
      <c r="R2513" s="24" t="s">
        <v>3472</v>
      </c>
      <c r="T2513" s="24" t="s">
        <v>79</v>
      </c>
      <c r="U2513" s="24" t="s">
        <v>214</v>
      </c>
      <c r="V2513" s="27">
        <v>46236.475694444445</v>
      </c>
      <c r="W2513" s="27">
        <v>46236.538888888892</v>
      </c>
      <c r="Z2513" s="24">
        <v>1</v>
      </c>
      <c r="AA2513" s="24" t="s">
        <v>60</v>
      </c>
      <c r="AB2513" s="24" t="b">
        <v>0</v>
      </c>
      <c r="AC2513" s="61"/>
    </row>
    <row r="2514" spans="2:29" ht="13.7">
      <c r="B2514" s="24" t="s">
        <v>49</v>
      </c>
      <c r="C2514" s="24" t="s">
        <v>77</v>
      </c>
      <c r="D2514" s="24" t="s">
        <v>81</v>
      </c>
      <c r="E2514" s="24">
        <v>540</v>
      </c>
      <c r="F2514" s="26">
        <v>46235</v>
      </c>
      <c r="G2514" s="24" t="s">
        <v>52</v>
      </c>
      <c r="H2514" s="24" t="s">
        <v>53</v>
      </c>
      <c r="I2514" s="24" t="s">
        <v>79</v>
      </c>
      <c r="J2514" s="24" t="s">
        <v>126</v>
      </c>
      <c r="K2514" s="24">
        <v>1</v>
      </c>
      <c r="L2514" s="24" t="s">
        <v>80</v>
      </c>
      <c r="M2514" s="26">
        <v>46236</v>
      </c>
      <c r="N2514" s="27">
        <v>46236.375</v>
      </c>
      <c r="O2514" s="27">
        <v>46236.75</v>
      </c>
      <c r="P2514" s="24" t="s">
        <v>4211</v>
      </c>
      <c r="Q2514" s="24" t="s">
        <v>4212</v>
      </c>
      <c r="R2514" s="24" t="s">
        <v>3454</v>
      </c>
      <c r="S2514" s="24" t="s">
        <v>156</v>
      </c>
      <c r="T2514" s="24" t="s">
        <v>79</v>
      </c>
      <c r="U2514" s="24" t="s">
        <v>214</v>
      </c>
      <c r="V2514" s="27">
        <v>46236.657638888886</v>
      </c>
      <c r="W2514" s="27">
        <v>46236.728472222225</v>
      </c>
      <c r="Z2514" s="24">
        <v>1</v>
      </c>
      <c r="AA2514" s="24" t="s">
        <v>60</v>
      </c>
      <c r="AB2514" s="24" t="b">
        <v>0</v>
      </c>
      <c r="AC2514" s="61"/>
    </row>
    <row r="2515" spans="2:29" ht="13.7">
      <c r="B2515" s="24" t="s">
        <v>49</v>
      </c>
      <c r="C2515" s="24" t="s">
        <v>77</v>
      </c>
      <c r="D2515" s="24" t="s">
        <v>81</v>
      </c>
      <c r="E2515" s="24">
        <v>540</v>
      </c>
      <c r="F2515" s="26">
        <v>46235</v>
      </c>
      <c r="G2515" s="24" t="s">
        <v>52</v>
      </c>
      <c r="H2515" s="24" t="s">
        <v>53</v>
      </c>
      <c r="I2515" s="24" t="s">
        <v>79</v>
      </c>
      <c r="J2515" s="24" t="s">
        <v>126</v>
      </c>
      <c r="K2515" s="24">
        <v>1</v>
      </c>
      <c r="L2515" s="24" t="s">
        <v>80</v>
      </c>
      <c r="M2515" s="26">
        <v>46236</v>
      </c>
      <c r="N2515" s="27">
        <v>46236.375</v>
      </c>
      <c r="O2515" s="27">
        <v>46236.75</v>
      </c>
      <c r="P2515" s="24" t="s">
        <v>4213</v>
      </c>
      <c r="Q2515" s="24" t="s">
        <v>4214</v>
      </c>
      <c r="R2515" s="24" t="s">
        <v>3461</v>
      </c>
      <c r="T2515" s="24" t="s">
        <v>79</v>
      </c>
      <c r="U2515" s="24" t="s">
        <v>214</v>
      </c>
      <c r="V2515" s="27">
        <v>46236.382638888892</v>
      </c>
      <c r="W2515" s="27">
        <v>46236.448611111111</v>
      </c>
      <c r="Z2515" s="24">
        <v>1</v>
      </c>
      <c r="AA2515" s="24" t="s">
        <v>60</v>
      </c>
      <c r="AB2515" s="24" t="b">
        <v>0</v>
      </c>
      <c r="AC2515" s="61"/>
    </row>
    <row r="2516" spans="2:29" ht="13.7">
      <c r="B2516" s="24" t="s">
        <v>49</v>
      </c>
      <c r="C2516" s="24" t="s">
        <v>77</v>
      </c>
      <c r="D2516" s="24" t="s">
        <v>81</v>
      </c>
      <c r="E2516" s="24">
        <v>540</v>
      </c>
      <c r="F2516" s="26">
        <v>46235</v>
      </c>
      <c r="G2516" s="24" t="s">
        <v>52</v>
      </c>
      <c r="H2516" s="24" t="s">
        <v>53</v>
      </c>
      <c r="I2516" s="24" t="s">
        <v>79</v>
      </c>
      <c r="J2516" s="24" t="s">
        <v>125</v>
      </c>
      <c r="K2516" s="24">
        <v>1</v>
      </c>
      <c r="L2516" s="24" t="s">
        <v>80</v>
      </c>
      <c r="M2516" s="26">
        <v>46247</v>
      </c>
      <c r="N2516" s="27">
        <v>46247.354166666664</v>
      </c>
      <c r="O2516" s="27">
        <v>46247.729166666664</v>
      </c>
      <c r="V2516" s="27"/>
      <c r="W2516" s="27"/>
      <c r="X2516" s="24">
        <v>4</v>
      </c>
      <c r="Y2516" s="24">
        <v>0</v>
      </c>
      <c r="Z2516" s="24">
        <v>4</v>
      </c>
      <c r="AA2516" s="24" t="s">
        <v>60</v>
      </c>
      <c r="AB2516" s="24" t="b">
        <v>0</v>
      </c>
      <c r="AC2516" s="61">
        <v>0</v>
      </c>
    </row>
    <row r="2517" spans="2:29" ht="13.7">
      <c r="B2517" s="24" t="s">
        <v>49</v>
      </c>
      <c r="C2517" s="24" t="s">
        <v>77</v>
      </c>
      <c r="D2517" s="24" t="s">
        <v>81</v>
      </c>
      <c r="E2517" s="24">
        <v>540</v>
      </c>
      <c r="F2517" s="26">
        <v>46235</v>
      </c>
      <c r="G2517" s="24" t="s">
        <v>52</v>
      </c>
      <c r="H2517" s="24" t="s">
        <v>53</v>
      </c>
      <c r="I2517" s="24" t="s">
        <v>79</v>
      </c>
      <c r="J2517" s="24" t="s">
        <v>126</v>
      </c>
      <c r="K2517" s="24">
        <v>1</v>
      </c>
      <c r="L2517" s="24" t="s">
        <v>80</v>
      </c>
      <c r="M2517" s="26">
        <v>46247</v>
      </c>
      <c r="N2517" s="27">
        <v>46247.354166666664</v>
      </c>
      <c r="O2517" s="27">
        <v>46247.729166666664</v>
      </c>
      <c r="P2517" s="24" t="s">
        <v>4215</v>
      </c>
      <c r="Q2517" s="24" t="s">
        <v>4216</v>
      </c>
      <c r="R2517" s="24" t="s">
        <v>3454</v>
      </c>
      <c r="T2517" s="24" t="s">
        <v>79</v>
      </c>
      <c r="U2517" s="24" t="s">
        <v>580</v>
      </c>
      <c r="V2517" s="27">
        <v>46247.451388888891</v>
      </c>
      <c r="W2517" s="27">
        <v>46247.508333333331</v>
      </c>
      <c r="Z2517" s="24">
        <v>1</v>
      </c>
      <c r="AA2517" s="24" t="s">
        <v>60</v>
      </c>
      <c r="AB2517" s="24" t="b">
        <v>0</v>
      </c>
      <c r="AC2517" s="61"/>
    </row>
    <row r="2518" spans="2:29" ht="13.7">
      <c r="B2518" s="24" t="s">
        <v>49</v>
      </c>
      <c r="C2518" s="24" t="s">
        <v>77</v>
      </c>
      <c r="D2518" s="24" t="s">
        <v>81</v>
      </c>
      <c r="E2518" s="24">
        <v>540</v>
      </c>
      <c r="F2518" s="26">
        <v>46235</v>
      </c>
      <c r="G2518" s="24" t="s">
        <v>52</v>
      </c>
      <c r="H2518" s="24" t="s">
        <v>53</v>
      </c>
      <c r="I2518" s="24" t="s">
        <v>79</v>
      </c>
      <c r="J2518" s="24" t="s">
        <v>126</v>
      </c>
      <c r="K2518" s="24">
        <v>1</v>
      </c>
      <c r="L2518" s="24" t="s">
        <v>80</v>
      </c>
      <c r="M2518" s="26">
        <v>46247</v>
      </c>
      <c r="N2518" s="27">
        <v>46247.354166666664</v>
      </c>
      <c r="O2518" s="27">
        <v>46247.729166666664</v>
      </c>
      <c r="P2518" s="24" t="s">
        <v>4217</v>
      </c>
      <c r="Q2518" s="24" t="s">
        <v>4218</v>
      </c>
      <c r="R2518" s="24" t="s">
        <v>3461</v>
      </c>
      <c r="T2518" s="24" t="s">
        <v>79</v>
      </c>
      <c r="U2518" s="24" t="s">
        <v>580</v>
      </c>
      <c r="V2518" s="27">
        <v>46247.64166666667</v>
      </c>
      <c r="W2518" s="27">
        <v>46247.705555555556</v>
      </c>
      <c r="Z2518" s="24">
        <v>1</v>
      </c>
      <c r="AA2518" s="24" t="s">
        <v>60</v>
      </c>
      <c r="AB2518" s="24" t="b">
        <v>0</v>
      </c>
      <c r="AC2518" s="61"/>
    </row>
    <row r="2519" spans="2:29" ht="13.7">
      <c r="B2519" s="24" t="s">
        <v>49</v>
      </c>
      <c r="C2519" s="24" t="s">
        <v>77</v>
      </c>
      <c r="D2519" s="24" t="s">
        <v>81</v>
      </c>
      <c r="E2519" s="24">
        <v>540</v>
      </c>
      <c r="F2519" s="26">
        <v>46235</v>
      </c>
      <c r="G2519" s="24" t="s">
        <v>52</v>
      </c>
      <c r="H2519" s="24" t="s">
        <v>53</v>
      </c>
      <c r="I2519" s="24" t="s">
        <v>79</v>
      </c>
      <c r="J2519" s="24" t="s">
        <v>126</v>
      </c>
      <c r="K2519" s="24">
        <v>1</v>
      </c>
      <c r="L2519" s="24" t="s">
        <v>80</v>
      </c>
      <c r="M2519" s="26">
        <v>46247</v>
      </c>
      <c r="N2519" s="27">
        <v>46247.354166666664</v>
      </c>
      <c r="O2519" s="27">
        <v>46247.729166666664</v>
      </c>
      <c r="P2519" s="24" t="s">
        <v>4219</v>
      </c>
      <c r="Q2519" s="24" t="s">
        <v>4220</v>
      </c>
      <c r="R2519" s="24" t="s">
        <v>3472</v>
      </c>
      <c r="T2519" s="24" t="s">
        <v>79</v>
      </c>
      <c r="U2519" s="24" t="s">
        <v>580</v>
      </c>
      <c r="V2519" s="27">
        <v>46247.362500000003</v>
      </c>
      <c r="W2519" s="27">
        <v>46247.439583333333</v>
      </c>
      <c r="Z2519" s="24">
        <v>1</v>
      </c>
      <c r="AA2519" s="24" t="s">
        <v>60</v>
      </c>
      <c r="AB2519" s="24" t="b">
        <v>0</v>
      </c>
      <c r="AC2519" s="61"/>
    </row>
    <row r="2520" spans="2:29" ht="13.7">
      <c r="B2520" s="24" t="s">
        <v>49</v>
      </c>
      <c r="C2520" s="24" t="s">
        <v>77</v>
      </c>
      <c r="D2520" s="24" t="s">
        <v>81</v>
      </c>
      <c r="E2520" s="24">
        <v>540</v>
      </c>
      <c r="F2520" s="26">
        <v>46235</v>
      </c>
      <c r="G2520" s="24" t="s">
        <v>52</v>
      </c>
      <c r="H2520" s="24" t="s">
        <v>53</v>
      </c>
      <c r="I2520" s="24" t="s">
        <v>79</v>
      </c>
      <c r="J2520" s="24" t="s">
        <v>126</v>
      </c>
      <c r="K2520" s="24">
        <v>1</v>
      </c>
      <c r="L2520" s="24" t="s">
        <v>80</v>
      </c>
      <c r="M2520" s="26">
        <v>46247</v>
      </c>
      <c r="N2520" s="27">
        <v>46247.354166666664</v>
      </c>
      <c r="O2520" s="27">
        <v>46247.729166666664</v>
      </c>
      <c r="P2520" s="24" t="s">
        <v>4221</v>
      </c>
      <c r="Q2520" s="24" t="s">
        <v>4222</v>
      </c>
      <c r="R2520" s="24" t="s">
        <v>3461</v>
      </c>
      <c r="S2520" s="24" t="s">
        <v>213</v>
      </c>
      <c r="T2520" s="24" t="s">
        <v>79</v>
      </c>
      <c r="U2520" s="24" t="s">
        <v>580</v>
      </c>
      <c r="V2520" s="27">
        <v>46247.547222222223</v>
      </c>
      <c r="W2520" s="27">
        <v>46247.606944444444</v>
      </c>
      <c r="Z2520" s="24">
        <v>1</v>
      </c>
      <c r="AA2520" s="24" t="s">
        <v>60</v>
      </c>
      <c r="AB2520" s="24" t="b">
        <v>0</v>
      </c>
      <c r="AC2520" s="61"/>
    </row>
    <row r="2521" spans="2:29" ht="13.7">
      <c r="B2521" s="24" t="s">
        <v>49</v>
      </c>
      <c r="C2521" s="24" t="s">
        <v>77</v>
      </c>
      <c r="D2521" s="24" t="s">
        <v>81</v>
      </c>
      <c r="E2521" s="24">
        <v>540</v>
      </c>
      <c r="F2521" s="26">
        <v>46235</v>
      </c>
      <c r="G2521" s="24" t="s">
        <v>52</v>
      </c>
      <c r="H2521" s="24" t="s">
        <v>53</v>
      </c>
      <c r="I2521" s="24" t="s">
        <v>79</v>
      </c>
      <c r="J2521" s="24" t="s">
        <v>125</v>
      </c>
      <c r="K2521" s="24">
        <v>1</v>
      </c>
      <c r="L2521" s="24" t="s">
        <v>80</v>
      </c>
      <c r="M2521" s="26">
        <v>46252</v>
      </c>
      <c r="N2521" s="27">
        <v>46252.375</v>
      </c>
      <c r="O2521" s="27">
        <v>46252.75</v>
      </c>
      <c r="V2521" s="27"/>
      <c r="W2521" s="27"/>
      <c r="X2521" s="24">
        <v>4</v>
      </c>
      <c r="Y2521" s="24">
        <v>0</v>
      </c>
      <c r="Z2521" s="24">
        <v>4</v>
      </c>
      <c r="AA2521" s="24" t="s">
        <v>60</v>
      </c>
      <c r="AB2521" s="24" t="b">
        <v>0</v>
      </c>
      <c r="AC2521" s="61">
        <v>0</v>
      </c>
    </row>
    <row r="2522" spans="2:29" ht="13.7">
      <c r="B2522" s="24" t="s">
        <v>49</v>
      </c>
      <c r="C2522" s="24" t="s">
        <v>77</v>
      </c>
      <c r="D2522" s="24" t="s">
        <v>81</v>
      </c>
      <c r="E2522" s="24">
        <v>540</v>
      </c>
      <c r="F2522" s="26">
        <v>46235</v>
      </c>
      <c r="G2522" s="24" t="s">
        <v>52</v>
      </c>
      <c r="H2522" s="24" t="s">
        <v>53</v>
      </c>
      <c r="I2522" s="24" t="s">
        <v>79</v>
      </c>
      <c r="J2522" s="24" t="s">
        <v>126</v>
      </c>
      <c r="K2522" s="24">
        <v>1</v>
      </c>
      <c r="L2522" s="24" t="s">
        <v>80</v>
      </c>
      <c r="M2522" s="26">
        <v>46252</v>
      </c>
      <c r="N2522" s="27">
        <v>46252.375</v>
      </c>
      <c r="O2522" s="27">
        <v>46252.75</v>
      </c>
      <c r="P2522" s="24" t="s">
        <v>4223</v>
      </c>
      <c r="Q2522" s="24" t="s">
        <v>4224</v>
      </c>
      <c r="R2522" s="24" t="s">
        <v>3454</v>
      </c>
      <c r="T2522" s="24" t="s">
        <v>79</v>
      </c>
      <c r="U2522" s="24" t="s">
        <v>314</v>
      </c>
      <c r="V2522" s="27">
        <v>46252.569444444445</v>
      </c>
      <c r="W2522" s="27">
        <v>46252.64166666667</v>
      </c>
      <c r="Z2522" s="24">
        <v>1</v>
      </c>
      <c r="AA2522" s="24" t="s">
        <v>60</v>
      </c>
      <c r="AB2522" s="24" t="b">
        <v>0</v>
      </c>
      <c r="AC2522" s="61"/>
    </row>
    <row r="2523" spans="2:29" ht="13.7">
      <c r="B2523" s="24" t="s">
        <v>49</v>
      </c>
      <c r="C2523" s="24" t="s">
        <v>77</v>
      </c>
      <c r="D2523" s="24" t="s">
        <v>81</v>
      </c>
      <c r="E2523" s="24">
        <v>540</v>
      </c>
      <c r="F2523" s="26">
        <v>46235</v>
      </c>
      <c r="G2523" s="24" t="s">
        <v>52</v>
      </c>
      <c r="H2523" s="24" t="s">
        <v>53</v>
      </c>
      <c r="I2523" s="24" t="s">
        <v>79</v>
      </c>
      <c r="J2523" s="24" t="s">
        <v>126</v>
      </c>
      <c r="K2523" s="24">
        <v>1</v>
      </c>
      <c r="L2523" s="24" t="s">
        <v>80</v>
      </c>
      <c r="M2523" s="26">
        <v>46252</v>
      </c>
      <c r="N2523" s="27">
        <v>46252.375</v>
      </c>
      <c r="O2523" s="27">
        <v>46252.75</v>
      </c>
      <c r="P2523" s="24" t="s">
        <v>4225</v>
      </c>
      <c r="Q2523" s="24" t="s">
        <v>4226</v>
      </c>
      <c r="R2523" s="24" t="s">
        <v>3454</v>
      </c>
      <c r="T2523" s="24" t="s">
        <v>79</v>
      </c>
      <c r="U2523" s="24" t="s">
        <v>314</v>
      </c>
      <c r="V2523" s="27">
        <v>46252.379166666666</v>
      </c>
      <c r="W2523" s="27">
        <v>46252.451388888891</v>
      </c>
      <c r="Z2523" s="24">
        <v>1</v>
      </c>
      <c r="AA2523" s="24" t="s">
        <v>60</v>
      </c>
      <c r="AB2523" s="24" t="b">
        <v>0</v>
      </c>
      <c r="AC2523" s="61"/>
    </row>
    <row r="2524" spans="2:29" ht="13.7">
      <c r="B2524" s="24" t="s">
        <v>49</v>
      </c>
      <c r="C2524" s="24" t="s">
        <v>77</v>
      </c>
      <c r="D2524" s="24" t="s">
        <v>81</v>
      </c>
      <c r="E2524" s="24">
        <v>540</v>
      </c>
      <c r="F2524" s="26">
        <v>46235</v>
      </c>
      <c r="G2524" s="24" t="s">
        <v>52</v>
      </c>
      <c r="H2524" s="24" t="s">
        <v>53</v>
      </c>
      <c r="I2524" s="24" t="s">
        <v>79</v>
      </c>
      <c r="J2524" s="24" t="s">
        <v>126</v>
      </c>
      <c r="K2524" s="24">
        <v>1</v>
      </c>
      <c r="L2524" s="24" t="s">
        <v>80</v>
      </c>
      <c r="M2524" s="26">
        <v>46252</v>
      </c>
      <c r="N2524" s="27">
        <v>46252.375</v>
      </c>
      <c r="O2524" s="27">
        <v>46252.75</v>
      </c>
      <c r="P2524" s="24" t="s">
        <v>4227</v>
      </c>
      <c r="Q2524" s="24" t="s">
        <v>4228</v>
      </c>
      <c r="R2524" s="24" t="s">
        <v>3461</v>
      </c>
      <c r="T2524" s="24" t="s">
        <v>79</v>
      </c>
      <c r="U2524" s="24" t="s">
        <v>314</v>
      </c>
      <c r="V2524" s="27">
        <v>46252.658333333333</v>
      </c>
      <c r="W2524" s="27">
        <v>46252.716666666667</v>
      </c>
      <c r="Z2524" s="24">
        <v>1</v>
      </c>
      <c r="AA2524" s="24" t="s">
        <v>60</v>
      </c>
      <c r="AB2524" s="24" t="b">
        <v>0</v>
      </c>
      <c r="AC2524" s="61"/>
    </row>
    <row r="2525" spans="2:29" ht="13.7">
      <c r="B2525" s="24" t="s">
        <v>49</v>
      </c>
      <c r="C2525" s="24" t="s">
        <v>77</v>
      </c>
      <c r="D2525" s="24" t="s">
        <v>81</v>
      </c>
      <c r="E2525" s="24">
        <v>540</v>
      </c>
      <c r="F2525" s="26">
        <v>46235</v>
      </c>
      <c r="G2525" s="24" t="s">
        <v>52</v>
      </c>
      <c r="H2525" s="24" t="s">
        <v>53</v>
      </c>
      <c r="I2525" s="24" t="s">
        <v>79</v>
      </c>
      <c r="J2525" s="24" t="s">
        <v>126</v>
      </c>
      <c r="K2525" s="24">
        <v>1</v>
      </c>
      <c r="L2525" s="24" t="s">
        <v>80</v>
      </c>
      <c r="M2525" s="26">
        <v>46252</v>
      </c>
      <c r="N2525" s="27">
        <v>46252.375</v>
      </c>
      <c r="O2525" s="27">
        <v>46252.75</v>
      </c>
      <c r="P2525" s="24" t="s">
        <v>4229</v>
      </c>
      <c r="Q2525" s="24" t="s">
        <v>4230</v>
      </c>
      <c r="R2525" s="24" t="s">
        <v>3461</v>
      </c>
      <c r="S2525" s="24" t="s">
        <v>160</v>
      </c>
      <c r="T2525" s="24" t="s">
        <v>79</v>
      </c>
      <c r="U2525" s="24" t="s">
        <v>314</v>
      </c>
      <c r="V2525" s="27">
        <v>46252.472916666666</v>
      </c>
      <c r="W2525" s="27">
        <v>46252.543749999997</v>
      </c>
      <c r="Z2525" s="24">
        <v>1</v>
      </c>
      <c r="AA2525" s="24" t="s">
        <v>60</v>
      </c>
      <c r="AB2525" s="24" t="b">
        <v>0</v>
      </c>
      <c r="AC2525" s="61"/>
    </row>
    <row r="2526" spans="2:29" ht="13.7">
      <c r="B2526" s="24" t="s">
        <v>49</v>
      </c>
      <c r="C2526" s="24" t="s">
        <v>77</v>
      </c>
      <c r="D2526" s="24" t="s">
        <v>81</v>
      </c>
      <c r="E2526" s="24">
        <v>540</v>
      </c>
      <c r="F2526" s="26">
        <v>46235</v>
      </c>
      <c r="G2526" s="24" t="s">
        <v>52</v>
      </c>
      <c r="H2526" s="24" t="s">
        <v>53</v>
      </c>
      <c r="I2526" s="24" t="s">
        <v>79</v>
      </c>
      <c r="J2526" s="24" t="s">
        <v>125</v>
      </c>
      <c r="K2526" s="24">
        <v>1</v>
      </c>
      <c r="L2526" s="24" t="s">
        <v>80</v>
      </c>
      <c r="M2526" s="26">
        <v>46260</v>
      </c>
      <c r="N2526" s="27">
        <v>46260.333333333336</v>
      </c>
      <c r="O2526" s="27">
        <v>46260.708333333336</v>
      </c>
      <c r="V2526" s="27"/>
      <c r="W2526" s="27"/>
      <c r="X2526" s="24">
        <v>4</v>
      </c>
      <c r="Y2526" s="24">
        <v>0</v>
      </c>
      <c r="Z2526" s="24">
        <v>4</v>
      </c>
      <c r="AA2526" s="24" t="s">
        <v>60</v>
      </c>
      <c r="AB2526" s="24" t="b">
        <v>0</v>
      </c>
      <c r="AC2526" s="61">
        <v>0</v>
      </c>
    </row>
    <row r="2527" spans="2:29" ht="13.7">
      <c r="B2527" s="24" t="s">
        <v>49</v>
      </c>
      <c r="C2527" s="24" t="s">
        <v>77</v>
      </c>
      <c r="D2527" s="24" t="s">
        <v>81</v>
      </c>
      <c r="E2527" s="24">
        <v>540</v>
      </c>
      <c r="F2527" s="26">
        <v>46235</v>
      </c>
      <c r="G2527" s="24" t="s">
        <v>52</v>
      </c>
      <c r="H2527" s="24" t="s">
        <v>53</v>
      </c>
      <c r="I2527" s="24" t="s">
        <v>79</v>
      </c>
      <c r="J2527" s="24" t="s">
        <v>126</v>
      </c>
      <c r="K2527" s="24">
        <v>1</v>
      </c>
      <c r="L2527" s="24" t="s">
        <v>80</v>
      </c>
      <c r="M2527" s="26">
        <v>46260</v>
      </c>
      <c r="N2527" s="27">
        <v>46260.333333333336</v>
      </c>
      <c r="O2527" s="27">
        <v>46260.708333333336</v>
      </c>
      <c r="P2527" s="24" t="s">
        <v>4231</v>
      </c>
      <c r="Q2527" s="24" t="s">
        <v>4232</v>
      </c>
      <c r="R2527" s="24" t="s">
        <v>3472</v>
      </c>
      <c r="T2527" s="24" t="s">
        <v>79</v>
      </c>
      <c r="U2527" s="24" t="s">
        <v>191</v>
      </c>
      <c r="V2527" s="27">
        <v>46260.622916666667</v>
      </c>
      <c r="W2527" s="27">
        <v>46260.681944444441</v>
      </c>
      <c r="Z2527" s="24">
        <v>1</v>
      </c>
      <c r="AA2527" s="24" t="s">
        <v>60</v>
      </c>
      <c r="AB2527" s="24" t="b">
        <v>0</v>
      </c>
      <c r="AC2527" s="61"/>
    </row>
    <row r="2528" spans="2:29" ht="13.7">
      <c r="B2528" s="24" t="s">
        <v>49</v>
      </c>
      <c r="C2528" s="24" t="s">
        <v>77</v>
      </c>
      <c r="D2528" s="24" t="s">
        <v>81</v>
      </c>
      <c r="E2528" s="24">
        <v>540</v>
      </c>
      <c r="F2528" s="26">
        <v>46235</v>
      </c>
      <c r="G2528" s="24" t="s">
        <v>52</v>
      </c>
      <c r="H2528" s="24" t="s">
        <v>53</v>
      </c>
      <c r="I2528" s="24" t="s">
        <v>79</v>
      </c>
      <c r="J2528" s="24" t="s">
        <v>126</v>
      </c>
      <c r="K2528" s="24">
        <v>1</v>
      </c>
      <c r="L2528" s="24" t="s">
        <v>80</v>
      </c>
      <c r="M2528" s="26">
        <v>46260</v>
      </c>
      <c r="N2528" s="27">
        <v>46260.333333333336</v>
      </c>
      <c r="O2528" s="27">
        <v>46260.708333333336</v>
      </c>
      <c r="P2528" s="24" t="s">
        <v>4233</v>
      </c>
      <c r="Q2528" s="24" t="s">
        <v>4234</v>
      </c>
      <c r="R2528" s="24" t="s">
        <v>3454</v>
      </c>
      <c r="T2528" s="24" t="s">
        <v>79</v>
      </c>
      <c r="U2528" s="24" t="s">
        <v>191</v>
      </c>
      <c r="V2528" s="27">
        <v>46260.339583333334</v>
      </c>
      <c r="W2528" s="27">
        <v>46260.411805555559</v>
      </c>
      <c r="Z2528" s="24">
        <v>1</v>
      </c>
      <c r="AA2528" s="24" t="s">
        <v>60</v>
      </c>
      <c r="AB2528" s="24" t="b">
        <v>0</v>
      </c>
      <c r="AC2528" s="61"/>
    </row>
    <row r="2529" spans="2:29" ht="13.7">
      <c r="B2529" s="24" t="s">
        <v>49</v>
      </c>
      <c r="C2529" s="24" t="s">
        <v>77</v>
      </c>
      <c r="D2529" s="24" t="s">
        <v>81</v>
      </c>
      <c r="E2529" s="24">
        <v>540</v>
      </c>
      <c r="F2529" s="26">
        <v>46235</v>
      </c>
      <c r="G2529" s="24" t="s">
        <v>52</v>
      </c>
      <c r="H2529" s="24" t="s">
        <v>53</v>
      </c>
      <c r="I2529" s="24" t="s">
        <v>79</v>
      </c>
      <c r="J2529" s="24" t="s">
        <v>126</v>
      </c>
      <c r="K2529" s="24">
        <v>1</v>
      </c>
      <c r="L2529" s="24" t="s">
        <v>80</v>
      </c>
      <c r="M2529" s="26">
        <v>46260</v>
      </c>
      <c r="N2529" s="27">
        <v>46260.333333333336</v>
      </c>
      <c r="O2529" s="27">
        <v>46260.708333333336</v>
      </c>
      <c r="P2529" s="24" t="s">
        <v>4235</v>
      </c>
      <c r="Q2529" s="24" t="s">
        <v>4236</v>
      </c>
      <c r="R2529" s="24" t="s">
        <v>3472</v>
      </c>
      <c r="T2529" s="24" t="s">
        <v>79</v>
      </c>
      <c r="U2529" s="24" t="s">
        <v>191</v>
      </c>
      <c r="V2529" s="27">
        <v>46260.431250000001</v>
      </c>
      <c r="W2529" s="27">
        <v>46260.504861111112</v>
      </c>
      <c r="Z2529" s="24">
        <v>1</v>
      </c>
      <c r="AA2529" s="24" t="s">
        <v>60</v>
      </c>
      <c r="AB2529" s="24" t="b">
        <v>0</v>
      </c>
      <c r="AC2529" s="61"/>
    </row>
    <row r="2530" spans="2:29" ht="13.7">
      <c r="B2530" s="24" t="s">
        <v>49</v>
      </c>
      <c r="C2530" s="24" t="s">
        <v>77</v>
      </c>
      <c r="D2530" s="24" t="s">
        <v>81</v>
      </c>
      <c r="E2530" s="24">
        <v>540</v>
      </c>
      <c r="F2530" s="26">
        <v>46235</v>
      </c>
      <c r="G2530" s="24" t="s">
        <v>52</v>
      </c>
      <c r="H2530" s="24" t="s">
        <v>53</v>
      </c>
      <c r="I2530" s="24" t="s">
        <v>79</v>
      </c>
      <c r="J2530" s="24" t="s">
        <v>126</v>
      </c>
      <c r="K2530" s="24">
        <v>1</v>
      </c>
      <c r="L2530" s="24" t="s">
        <v>80</v>
      </c>
      <c r="M2530" s="26">
        <v>46260</v>
      </c>
      <c r="N2530" s="27">
        <v>46260.333333333336</v>
      </c>
      <c r="O2530" s="27">
        <v>46260.708333333336</v>
      </c>
      <c r="P2530" s="24" t="s">
        <v>4237</v>
      </c>
      <c r="Q2530" s="24" t="s">
        <v>4238</v>
      </c>
      <c r="R2530" s="24" t="s">
        <v>3461</v>
      </c>
      <c r="S2530" s="24" t="s">
        <v>152</v>
      </c>
      <c r="T2530" s="24" t="s">
        <v>79</v>
      </c>
      <c r="U2530" s="24" t="s">
        <v>191</v>
      </c>
      <c r="V2530" s="27">
        <v>46260.522916666669</v>
      </c>
      <c r="W2530" s="27">
        <v>46260.588194444441</v>
      </c>
      <c r="Z2530" s="24">
        <v>1</v>
      </c>
      <c r="AA2530" s="24" t="s">
        <v>60</v>
      </c>
      <c r="AB2530" s="24" t="b">
        <v>0</v>
      </c>
      <c r="AC2530" s="61"/>
    </row>
    <row r="2531" spans="2:29" ht="13.7">
      <c r="B2531" s="24" t="s">
        <v>49</v>
      </c>
      <c r="C2531" s="24" t="s">
        <v>77</v>
      </c>
      <c r="D2531" s="24" t="s">
        <v>81</v>
      </c>
      <c r="E2531" s="24">
        <v>540</v>
      </c>
      <c r="F2531" s="26">
        <v>46235</v>
      </c>
      <c r="G2531" s="24" t="s">
        <v>52</v>
      </c>
      <c r="H2531" s="24" t="s">
        <v>53</v>
      </c>
      <c r="I2531" s="24" t="s">
        <v>79</v>
      </c>
      <c r="J2531" s="24" t="s">
        <v>125</v>
      </c>
      <c r="K2531" s="24">
        <v>1</v>
      </c>
      <c r="L2531" s="24" t="s">
        <v>80</v>
      </c>
      <c r="M2531" s="26">
        <v>46265</v>
      </c>
      <c r="N2531" s="27">
        <v>46265.375</v>
      </c>
      <c r="O2531" s="27">
        <v>46265.75</v>
      </c>
      <c r="V2531" s="27"/>
      <c r="W2531" s="27"/>
      <c r="X2531" s="24">
        <v>4</v>
      </c>
      <c r="Y2531" s="24">
        <v>0</v>
      </c>
      <c r="Z2531" s="24">
        <v>4</v>
      </c>
      <c r="AA2531" s="24" t="s">
        <v>60</v>
      </c>
      <c r="AB2531" s="24" t="b">
        <v>0</v>
      </c>
      <c r="AC2531" s="61">
        <v>0</v>
      </c>
    </row>
    <row r="2532" spans="2:29" ht="13.7">
      <c r="B2532" s="24" t="s">
        <v>49</v>
      </c>
      <c r="C2532" s="24" t="s">
        <v>77</v>
      </c>
      <c r="D2532" s="24" t="s">
        <v>81</v>
      </c>
      <c r="E2532" s="24">
        <v>540</v>
      </c>
      <c r="F2532" s="26">
        <v>46235</v>
      </c>
      <c r="G2532" s="24" t="s">
        <v>52</v>
      </c>
      <c r="H2532" s="24" t="s">
        <v>53</v>
      </c>
      <c r="I2532" s="24" t="s">
        <v>79</v>
      </c>
      <c r="J2532" s="24" t="s">
        <v>126</v>
      </c>
      <c r="K2532" s="24">
        <v>1</v>
      </c>
      <c r="L2532" s="24" t="s">
        <v>80</v>
      </c>
      <c r="M2532" s="26">
        <v>46265</v>
      </c>
      <c r="N2532" s="27">
        <v>46265.375</v>
      </c>
      <c r="O2532" s="27">
        <v>46265.75</v>
      </c>
      <c r="P2532" s="24" t="s">
        <v>4239</v>
      </c>
      <c r="Q2532" s="24" t="s">
        <v>4240</v>
      </c>
      <c r="R2532" s="24" t="s">
        <v>3461</v>
      </c>
      <c r="T2532" s="24" t="s">
        <v>79</v>
      </c>
      <c r="U2532" s="24" t="s">
        <v>514</v>
      </c>
      <c r="V2532" s="27">
        <v>46265.37777777778</v>
      </c>
      <c r="W2532" s="27">
        <v>46265.438888888886</v>
      </c>
      <c r="Z2532" s="24">
        <v>1</v>
      </c>
      <c r="AA2532" s="24" t="s">
        <v>60</v>
      </c>
      <c r="AB2532" s="24" t="b">
        <v>0</v>
      </c>
      <c r="AC2532" s="61"/>
    </row>
    <row r="2533" spans="2:29" ht="13.7">
      <c r="B2533" s="24" t="s">
        <v>49</v>
      </c>
      <c r="C2533" s="24" t="s">
        <v>77</v>
      </c>
      <c r="D2533" s="24" t="s">
        <v>81</v>
      </c>
      <c r="E2533" s="24">
        <v>540</v>
      </c>
      <c r="F2533" s="26">
        <v>46235</v>
      </c>
      <c r="G2533" s="24" t="s">
        <v>52</v>
      </c>
      <c r="H2533" s="24" t="s">
        <v>53</v>
      </c>
      <c r="I2533" s="24" t="s">
        <v>79</v>
      </c>
      <c r="J2533" s="24" t="s">
        <v>126</v>
      </c>
      <c r="K2533" s="24">
        <v>1</v>
      </c>
      <c r="L2533" s="24" t="s">
        <v>80</v>
      </c>
      <c r="M2533" s="26">
        <v>46265</v>
      </c>
      <c r="N2533" s="27">
        <v>46265.375</v>
      </c>
      <c r="O2533" s="27">
        <v>46265.75</v>
      </c>
      <c r="P2533" s="24" t="s">
        <v>4241</v>
      </c>
      <c r="Q2533" s="24" t="s">
        <v>4242</v>
      </c>
      <c r="R2533" s="24" t="s">
        <v>3454</v>
      </c>
      <c r="T2533" s="24" t="s">
        <v>79</v>
      </c>
      <c r="U2533" s="24" t="s">
        <v>514</v>
      </c>
      <c r="V2533" s="27">
        <v>46265.472916666666</v>
      </c>
      <c r="W2533" s="27">
        <v>46265.541666666664</v>
      </c>
      <c r="Z2533" s="24">
        <v>1</v>
      </c>
      <c r="AA2533" s="24" t="s">
        <v>60</v>
      </c>
      <c r="AB2533" s="24" t="b">
        <v>0</v>
      </c>
      <c r="AC2533" s="61"/>
    </row>
    <row r="2534" spans="2:29" ht="13.7">
      <c r="B2534" s="24" t="s">
        <v>49</v>
      </c>
      <c r="C2534" s="24" t="s">
        <v>77</v>
      </c>
      <c r="D2534" s="24" t="s">
        <v>81</v>
      </c>
      <c r="E2534" s="24">
        <v>540</v>
      </c>
      <c r="F2534" s="26">
        <v>46235</v>
      </c>
      <c r="G2534" s="24" t="s">
        <v>52</v>
      </c>
      <c r="H2534" s="24" t="s">
        <v>53</v>
      </c>
      <c r="I2534" s="24" t="s">
        <v>79</v>
      </c>
      <c r="J2534" s="24" t="s">
        <v>126</v>
      </c>
      <c r="K2534" s="24">
        <v>1</v>
      </c>
      <c r="L2534" s="24" t="s">
        <v>80</v>
      </c>
      <c r="M2534" s="26">
        <v>46265</v>
      </c>
      <c r="N2534" s="27">
        <v>46265.375</v>
      </c>
      <c r="O2534" s="27">
        <v>46265.75</v>
      </c>
      <c r="P2534" s="24" t="s">
        <v>4243</v>
      </c>
      <c r="Q2534" s="24" t="s">
        <v>4244</v>
      </c>
      <c r="R2534" s="24" t="s">
        <v>3461</v>
      </c>
      <c r="T2534" s="24" t="s">
        <v>79</v>
      </c>
      <c r="U2534" s="24" t="s">
        <v>514</v>
      </c>
      <c r="V2534" s="27">
        <v>46265.569444444445</v>
      </c>
      <c r="W2534" s="27">
        <v>46265.637499999997</v>
      </c>
      <c r="Z2534" s="24">
        <v>1</v>
      </c>
      <c r="AA2534" s="24" t="s">
        <v>60</v>
      </c>
      <c r="AB2534" s="24" t="b">
        <v>0</v>
      </c>
      <c r="AC2534" s="61"/>
    </row>
    <row r="2535" spans="2:29" ht="13.7">
      <c r="B2535" s="24" t="s">
        <v>49</v>
      </c>
      <c r="C2535" s="24" t="s">
        <v>77</v>
      </c>
      <c r="D2535" s="24" t="s">
        <v>81</v>
      </c>
      <c r="E2535" s="24">
        <v>540</v>
      </c>
      <c r="F2535" s="26">
        <v>46235</v>
      </c>
      <c r="G2535" s="24" t="s">
        <v>52</v>
      </c>
      <c r="H2535" s="24" t="s">
        <v>53</v>
      </c>
      <c r="I2535" s="24" t="s">
        <v>79</v>
      </c>
      <c r="J2535" s="24" t="s">
        <v>126</v>
      </c>
      <c r="K2535" s="24">
        <v>1</v>
      </c>
      <c r="L2535" s="24" t="s">
        <v>80</v>
      </c>
      <c r="M2535" s="26">
        <v>46265</v>
      </c>
      <c r="N2535" s="27">
        <v>46265.375</v>
      </c>
      <c r="O2535" s="27">
        <v>46265.75</v>
      </c>
      <c r="P2535" s="24" t="s">
        <v>4245</v>
      </c>
      <c r="Q2535" s="24" t="s">
        <v>4246</v>
      </c>
      <c r="R2535" s="24" t="s">
        <v>3454</v>
      </c>
      <c r="S2535" s="24" t="s">
        <v>160</v>
      </c>
      <c r="T2535" s="24" t="s">
        <v>79</v>
      </c>
      <c r="U2535" s="24" t="s">
        <v>514</v>
      </c>
      <c r="V2535" s="27">
        <v>46265.658333333333</v>
      </c>
      <c r="W2535" s="27">
        <v>46265.719444444447</v>
      </c>
      <c r="Z2535" s="24">
        <v>1</v>
      </c>
      <c r="AA2535" s="24" t="s">
        <v>60</v>
      </c>
      <c r="AB2535" s="24" t="b">
        <v>0</v>
      </c>
      <c r="AC2535" s="61"/>
    </row>
    <row r="2536" spans="2:29" ht="13.7">
      <c r="B2536" s="24" t="s">
        <v>82</v>
      </c>
      <c r="C2536" s="24" t="s">
        <v>64</v>
      </c>
      <c r="D2536" s="24" t="s">
        <v>83</v>
      </c>
      <c r="E2536" s="24">
        <v>180</v>
      </c>
      <c r="F2536" s="26">
        <v>46174</v>
      </c>
      <c r="G2536" s="24" t="s">
        <v>52</v>
      </c>
      <c r="H2536" s="24" t="s">
        <v>53</v>
      </c>
      <c r="I2536" s="24" t="s">
        <v>57</v>
      </c>
      <c r="J2536" s="24" t="s">
        <v>125</v>
      </c>
      <c r="K2536" s="24">
        <v>1</v>
      </c>
      <c r="L2536" s="24" t="s">
        <v>84</v>
      </c>
      <c r="M2536" s="26">
        <v>46200</v>
      </c>
      <c r="N2536" s="27">
        <v>46200.541666666664</v>
      </c>
      <c r="O2536" s="27">
        <v>46200.666666666664</v>
      </c>
      <c r="V2536" s="27"/>
      <c r="W2536" s="27"/>
      <c r="X2536" s="24">
        <v>4</v>
      </c>
      <c r="Y2536" s="24">
        <v>0</v>
      </c>
      <c r="Z2536" s="24">
        <v>4</v>
      </c>
      <c r="AA2536" s="24" t="s">
        <v>56</v>
      </c>
      <c r="AB2536" s="24" t="b">
        <v>0</v>
      </c>
      <c r="AC2536" s="61">
        <v>0</v>
      </c>
    </row>
    <row r="2537" spans="2:29" ht="13.7">
      <c r="B2537" s="24" t="s">
        <v>82</v>
      </c>
      <c r="C2537" s="24" t="s">
        <v>64</v>
      </c>
      <c r="D2537" s="24" t="s">
        <v>83</v>
      </c>
      <c r="E2537" s="24">
        <v>180</v>
      </c>
      <c r="F2537" s="26">
        <v>46174</v>
      </c>
      <c r="G2537" s="24" t="s">
        <v>52</v>
      </c>
      <c r="H2537" s="24" t="s">
        <v>53</v>
      </c>
      <c r="I2537" s="24" t="s">
        <v>57</v>
      </c>
      <c r="J2537" s="24" t="s">
        <v>126</v>
      </c>
      <c r="K2537" s="24">
        <v>1</v>
      </c>
      <c r="L2537" s="24" t="s">
        <v>84</v>
      </c>
      <c r="M2537" s="26">
        <v>46200</v>
      </c>
      <c r="N2537" s="27">
        <v>46200.541666666664</v>
      </c>
      <c r="O2537" s="27">
        <v>46200.666666666664</v>
      </c>
      <c r="P2537" s="24" t="s">
        <v>4247</v>
      </c>
      <c r="Q2537" s="24" t="s">
        <v>4248</v>
      </c>
      <c r="R2537" s="24" t="s">
        <v>165</v>
      </c>
      <c r="T2537" s="24" t="s">
        <v>57</v>
      </c>
      <c r="U2537" s="24" t="s">
        <v>214</v>
      </c>
      <c r="V2537" s="27">
        <v>46200.611111111109</v>
      </c>
      <c r="W2537" s="27">
        <v>46200.628472222219</v>
      </c>
      <c r="Z2537" s="24">
        <v>1</v>
      </c>
      <c r="AA2537" s="24" t="s">
        <v>56</v>
      </c>
      <c r="AB2537" s="24" t="b">
        <v>0</v>
      </c>
      <c r="AC2537" s="61"/>
    </row>
    <row r="2538" spans="2:29" ht="13.7">
      <c r="B2538" s="24" t="s">
        <v>82</v>
      </c>
      <c r="C2538" s="24" t="s">
        <v>64</v>
      </c>
      <c r="D2538" s="24" t="s">
        <v>83</v>
      </c>
      <c r="E2538" s="24">
        <v>180</v>
      </c>
      <c r="F2538" s="26">
        <v>46174</v>
      </c>
      <c r="G2538" s="24" t="s">
        <v>52</v>
      </c>
      <c r="H2538" s="24" t="s">
        <v>53</v>
      </c>
      <c r="I2538" s="24" t="s">
        <v>57</v>
      </c>
      <c r="J2538" s="24" t="s">
        <v>126</v>
      </c>
      <c r="K2538" s="24">
        <v>1</v>
      </c>
      <c r="L2538" s="24" t="s">
        <v>84</v>
      </c>
      <c r="M2538" s="26">
        <v>46200</v>
      </c>
      <c r="N2538" s="27">
        <v>46200.541666666664</v>
      </c>
      <c r="O2538" s="27">
        <v>46200.666666666664</v>
      </c>
      <c r="P2538" s="24" t="s">
        <v>4249</v>
      </c>
      <c r="Q2538" s="24" t="s">
        <v>4250</v>
      </c>
      <c r="R2538" s="24" t="s">
        <v>159</v>
      </c>
      <c r="T2538" s="24" t="s">
        <v>57</v>
      </c>
      <c r="U2538" s="24" t="s">
        <v>214</v>
      </c>
      <c r="V2538" s="27">
        <v>46200.57916666667</v>
      </c>
      <c r="W2538" s="27">
        <v>46200.591666666667</v>
      </c>
      <c r="Z2538" s="24">
        <v>1</v>
      </c>
      <c r="AA2538" s="24" t="s">
        <v>56</v>
      </c>
      <c r="AB2538" s="24" t="b">
        <v>0</v>
      </c>
      <c r="AC2538" s="61"/>
    </row>
    <row r="2539" spans="2:29" ht="13.7">
      <c r="B2539" s="24" t="s">
        <v>82</v>
      </c>
      <c r="C2539" s="24" t="s">
        <v>64</v>
      </c>
      <c r="D2539" s="24" t="s">
        <v>83</v>
      </c>
      <c r="E2539" s="24">
        <v>180</v>
      </c>
      <c r="F2539" s="26">
        <v>46174</v>
      </c>
      <c r="G2539" s="24" t="s">
        <v>52</v>
      </c>
      <c r="H2539" s="24" t="s">
        <v>53</v>
      </c>
      <c r="I2539" s="24" t="s">
        <v>57</v>
      </c>
      <c r="J2539" s="24" t="s">
        <v>126</v>
      </c>
      <c r="K2539" s="24">
        <v>1</v>
      </c>
      <c r="L2539" s="24" t="s">
        <v>84</v>
      </c>
      <c r="M2539" s="26">
        <v>46200</v>
      </c>
      <c r="N2539" s="27">
        <v>46200.541666666664</v>
      </c>
      <c r="O2539" s="27">
        <v>46200.666666666664</v>
      </c>
      <c r="P2539" s="24" t="s">
        <v>4251</v>
      </c>
      <c r="Q2539" s="24" t="s">
        <v>4252</v>
      </c>
      <c r="R2539" s="24" t="s">
        <v>185</v>
      </c>
      <c r="T2539" s="24" t="s">
        <v>57</v>
      </c>
      <c r="U2539" s="24" t="s">
        <v>214</v>
      </c>
      <c r="V2539" s="27">
        <v>46200.543749999997</v>
      </c>
      <c r="W2539" s="27">
        <v>46200.564583333333</v>
      </c>
      <c r="Z2539" s="24">
        <v>1</v>
      </c>
      <c r="AA2539" s="24" t="s">
        <v>56</v>
      </c>
      <c r="AB2539" s="24" t="b">
        <v>0</v>
      </c>
      <c r="AC2539" s="61"/>
    </row>
    <row r="2540" spans="2:29" ht="13.7">
      <c r="B2540" s="24" t="s">
        <v>82</v>
      </c>
      <c r="C2540" s="24" t="s">
        <v>64</v>
      </c>
      <c r="D2540" s="24" t="s">
        <v>83</v>
      </c>
      <c r="E2540" s="24">
        <v>180</v>
      </c>
      <c r="F2540" s="26">
        <v>46174</v>
      </c>
      <c r="G2540" s="24" t="s">
        <v>52</v>
      </c>
      <c r="H2540" s="24" t="s">
        <v>53</v>
      </c>
      <c r="I2540" s="24" t="s">
        <v>57</v>
      </c>
      <c r="J2540" s="24" t="s">
        <v>126</v>
      </c>
      <c r="K2540" s="24">
        <v>1</v>
      </c>
      <c r="L2540" s="24" t="s">
        <v>84</v>
      </c>
      <c r="M2540" s="26">
        <v>46200</v>
      </c>
      <c r="N2540" s="27">
        <v>46200.541666666664</v>
      </c>
      <c r="O2540" s="27">
        <v>46200.666666666664</v>
      </c>
      <c r="P2540" s="24" t="s">
        <v>4253</v>
      </c>
      <c r="Q2540" s="24" t="s">
        <v>4254</v>
      </c>
      <c r="R2540" s="24" t="s">
        <v>159</v>
      </c>
      <c r="T2540" s="24" t="s">
        <v>57</v>
      </c>
      <c r="U2540" s="24" t="s">
        <v>214</v>
      </c>
      <c r="V2540" s="27">
        <v>46200.636805555558</v>
      </c>
      <c r="W2540" s="27">
        <v>46200.654861111114</v>
      </c>
      <c r="Z2540" s="24">
        <v>1</v>
      </c>
      <c r="AA2540" s="24" t="s">
        <v>56</v>
      </c>
      <c r="AB2540" s="24" t="b">
        <v>0</v>
      </c>
      <c r="AC2540" s="61"/>
    </row>
    <row r="2541" spans="2:29" ht="13.7">
      <c r="B2541" s="24" t="s">
        <v>82</v>
      </c>
      <c r="C2541" s="24" t="s">
        <v>64</v>
      </c>
      <c r="D2541" s="24" t="s">
        <v>83</v>
      </c>
      <c r="E2541" s="24">
        <v>180</v>
      </c>
      <c r="F2541" s="26">
        <v>46204</v>
      </c>
      <c r="G2541" s="24" t="s">
        <v>52</v>
      </c>
      <c r="H2541" s="24" t="s">
        <v>53</v>
      </c>
      <c r="I2541" s="24" t="s">
        <v>68</v>
      </c>
      <c r="J2541" s="24" t="s">
        <v>125</v>
      </c>
      <c r="K2541" s="24">
        <v>1</v>
      </c>
      <c r="L2541" s="24" t="s">
        <v>84</v>
      </c>
      <c r="M2541" s="26">
        <v>46218</v>
      </c>
      <c r="N2541" s="27">
        <v>46218.5625</v>
      </c>
      <c r="O2541" s="27">
        <v>46218.6875</v>
      </c>
      <c r="V2541" s="27"/>
      <c r="W2541" s="27"/>
      <c r="X2541" s="24">
        <v>4</v>
      </c>
      <c r="Y2541" s="24">
        <v>0</v>
      </c>
      <c r="Z2541" s="24">
        <v>4</v>
      </c>
      <c r="AA2541" s="24" t="s">
        <v>58</v>
      </c>
      <c r="AB2541" s="24" t="b">
        <v>0</v>
      </c>
      <c r="AC2541" s="61">
        <v>0</v>
      </c>
    </row>
    <row r="2542" spans="2:29" ht="13.7">
      <c r="B2542" s="24" t="s">
        <v>82</v>
      </c>
      <c r="C2542" s="24" t="s">
        <v>64</v>
      </c>
      <c r="D2542" s="24" t="s">
        <v>83</v>
      </c>
      <c r="E2542" s="24">
        <v>180</v>
      </c>
      <c r="F2542" s="26">
        <v>46204</v>
      </c>
      <c r="G2542" s="24" t="s">
        <v>52</v>
      </c>
      <c r="H2542" s="24" t="s">
        <v>53</v>
      </c>
      <c r="I2542" s="24" t="s">
        <v>68</v>
      </c>
      <c r="J2542" s="24" t="s">
        <v>126</v>
      </c>
      <c r="K2542" s="24">
        <v>1</v>
      </c>
      <c r="L2542" s="24" t="s">
        <v>84</v>
      </c>
      <c r="M2542" s="26">
        <v>46218</v>
      </c>
      <c r="N2542" s="27">
        <v>46218.5625</v>
      </c>
      <c r="O2542" s="27">
        <v>46218.6875</v>
      </c>
      <c r="P2542" s="24" t="s">
        <v>4255</v>
      </c>
      <c r="Q2542" s="24" t="s">
        <v>4256</v>
      </c>
      <c r="R2542" s="24" t="s">
        <v>636</v>
      </c>
      <c r="S2542" s="24" t="s">
        <v>152</v>
      </c>
      <c r="T2542" s="24" t="s">
        <v>68</v>
      </c>
      <c r="U2542" s="24" t="s">
        <v>514</v>
      </c>
      <c r="V2542" s="27">
        <v>46218.597222222219</v>
      </c>
      <c r="W2542" s="27">
        <v>46218.615972222222</v>
      </c>
      <c r="Z2542" s="24">
        <v>1</v>
      </c>
      <c r="AA2542" s="24" t="s">
        <v>58</v>
      </c>
      <c r="AB2542" s="24" t="b">
        <v>0</v>
      </c>
      <c r="AC2542" s="61"/>
    </row>
    <row r="2543" spans="2:29" ht="13.7">
      <c r="B2543" s="24" t="s">
        <v>82</v>
      </c>
      <c r="C2543" s="24" t="s">
        <v>64</v>
      </c>
      <c r="D2543" s="24" t="s">
        <v>83</v>
      </c>
      <c r="E2543" s="24">
        <v>180</v>
      </c>
      <c r="F2543" s="26">
        <v>46204</v>
      </c>
      <c r="G2543" s="24" t="s">
        <v>52</v>
      </c>
      <c r="H2543" s="24" t="s">
        <v>53</v>
      </c>
      <c r="I2543" s="24" t="s">
        <v>68</v>
      </c>
      <c r="J2543" s="24" t="s">
        <v>126</v>
      </c>
      <c r="K2543" s="24">
        <v>1</v>
      </c>
      <c r="L2543" s="24" t="s">
        <v>84</v>
      </c>
      <c r="M2543" s="26">
        <v>46218</v>
      </c>
      <c r="N2543" s="27">
        <v>46218.5625</v>
      </c>
      <c r="O2543" s="27">
        <v>46218.6875</v>
      </c>
      <c r="P2543" s="24" t="s">
        <v>4257</v>
      </c>
      <c r="Q2543" s="24" t="s">
        <v>4258</v>
      </c>
      <c r="R2543" s="24" t="s">
        <v>323</v>
      </c>
      <c r="T2543" s="24" t="s">
        <v>68</v>
      </c>
      <c r="U2543" s="24" t="s">
        <v>514</v>
      </c>
      <c r="V2543" s="27">
        <v>46218.660416666666</v>
      </c>
      <c r="W2543" s="27">
        <v>46218.677777777775</v>
      </c>
      <c r="Z2543" s="24">
        <v>1</v>
      </c>
      <c r="AA2543" s="24" t="s">
        <v>58</v>
      </c>
      <c r="AB2543" s="24" t="b">
        <v>0</v>
      </c>
      <c r="AC2543" s="61"/>
    </row>
    <row r="2544" spans="2:29" ht="13.7">
      <c r="B2544" s="24" t="s">
        <v>82</v>
      </c>
      <c r="C2544" s="24" t="s">
        <v>64</v>
      </c>
      <c r="D2544" s="24" t="s">
        <v>83</v>
      </c>
      <c r="E2544" s="24">
        <v>180</v>
      </c>
      <c r="F2544" s="26">
        <v>46204</v>
      </c>
      <c r="G2544" s="24" t="s">
        <v>52</v>
      </c>
      <c r="H2544" s="24" t="s">
        <v>53</v>
      </c>
      <c r="I2544" s="24" t="s">
        <v>68</v>
      </c>
      <c r="J2544" s="24" t="s">
        <v>126</v>
      </c>
      <c r="K2544" s="24">
        <v>1</v>
      </c>
      <c r="L2544" s="24" t="s">
        <v>84</v>
      </c>
      <c r="M2544" s="26">
        <v>46218</v>
      </c>
      <c r="N2544" s="27">
        <v>46218.5625</v>
      </c>
      <c r="O2544" s="27">
        <v>46218.6875</v>
      </c>
      <c r="P2544" s="24" t="s">
        <v>4259</v>
      </c>
      <c r="Q2544" s="24" t="s">
        <v>4260</v>
      </c>
      <c r="R2544" s="24" t="s">
        <v>749</v>
      </c>
      <c r="T2544" s="24" t="s">
        <v>68</v>
      </c>
      <c r="U2544" s="24" t="s">
        <v>514</v>
      </c>
      <c r="V2544" s="27">
        <v>46218.570138888892</v>
      </c>
      <c r="W2544" s="27">
        <v>46218.584722222222</v>
      </c>
      <c r="Z2544" s="24">
        <v>1</v>
      </c>
      <c r="AA2544" s="24" t="s">
        <v>58</v>
      </c>
      <c r="AB2544" s="24" t="b">
        <v>0</v>
      </c>
      <c r="AC2544" s="61"/>
    </row>
    <row r="2545" spans="2:29" ht="13.7">
      <c r="B2545" s="24" t="s">
        <v>82</v>
      </c>
      <c r="C2545" s="24" t="s">
        <v>64</v>
      </c>
      <c r="D2545" s="24" t="s">
        <v>83</v>
      </c>
      <c r="E2545" s="24">
        <v>180</v>
      </c>
      <c r="F2545" s="26">
        <v>46204</v>
      </c>
      <c r="G2545" s="24" t="s">
        <v>52</v>
      </c>
      <c r="H2545" s="24" t="s">
        <v>53</v>
      </c>
      <c r="I2545" s="24" t="s">
        <v>68</v>
      </c>
      <c r="J2545" s="24" t="s">
        <v>126</v>
      </c>
      <c r="K2545" s="24">
        <v>1</v>
      </c>
      <c r="L2545" s="24" t="s">
        <v>84</v>
      </c>
      <c r="M2545" s="26">
        <v>46218</v>
      </c>
      <c r="N2545" s="27">
        <v>46218.5625</v>
      </c>
      <c r="O2545" s="27">
        <v>46218.6875</v>
      </c>
      <c r="P2545" s="24" t="s">
        <v>4261</v>
      </c>
      <c r="Q2545" s="24" t="s">
        <v>4262</v>
      </c>
      <c r="R2545" s="24" t="s">
        <v>323</v>
      </c>
      <c r="S2545" s="24" t="s">
        <v>156</v>
      </c>
      <c r="T2545" s="24" t="s">
        <v>68</v>
      </c>
      <c r="U2545" s="24" t="s">
        <v>514</v>
      </c>
      <c r="V2545" s="27">
        <v>46218.626388888886</v>
      </c>
      <c r="W2545" s="27">
        <v>46218.638888888891</v>
      </c>
      <c r="Z2545" s="24">
        <v>1</v>
      </c>
      <c r="AA2545" s="24" t="s">
        <v>58</v>
      </c>
      <c r="AB2545" s="24" t="b">
        <v>0</v>
      </c>
      <c r="AC2545" s="61"/>
    </row>
    <row r="2546" spans="2:29" ht="13.7">
      <c r="B2546" s="24" t="s">
        <v>82</v>
      </c>
      <c r="C2546" s="24" t="s">
        <v>64</v>
      </c>
      <c r="D2546" s="24" t="s">
        <v>83</v>
      </c>
      <c r="E2546" s="24">
        <v>180</v>
      </c>
      <c r="F2546" s="26">
        <v>46204</v>
      </c>
      <c r="G2546" s="24" t="s">
        <v>52</v>
      </c>
      <c r="H2546" s="24" t="s">
        <v>53</v>
      </c>
      <c r="I2546" s="24" t="s">
        <v>57</v>
      </c>
      <c r="J2546" s="24" t="s">
        <v>125</v>
      </c>
      <c r="K2546" s="24">
        <v>1</v>
      </c>
      <c r="L2546" s="24" t="s">
        <v>84</v>
      </c>
      <c r="M2546" s="26">
        <v>46219</v>
      </c>
      <c r="N2546" s="27">
        <v>46219.354166666664</v>
      </c>
      <c r="O2546" s="27">
        <v>46219.479166666664</v>
      </c>
      <c r="V2546" s="27"/>
      <c r="W2546" s="27"/>
      <c r="X2546" s="24">
        <v>4</v>
      </c>
      <c r="Y2546" s="24">
        <v>0</v>
      </c>
      <c r="Z2546" s="24">
        <v>4</v>
      </c>
      <c r="AA2546" s="24" t="s">
        <v>58</v>
      </c>
      <c r="AB2546" s="24" t="b">
        <v>0</v>
      </c>
      <c r="AC2546" s="61">
        <v>0</v>
      </c>
    </row>
    <row r="2547" spans="2:29" ht="13.7">
      <c r="B2547" s="24" t="s">
        <v>82</v>
      </c>
      <c r="C2547" s="24" t="s">
        <v>64</v>
      </c>
      <c r="D2547" s="24" t="s">
        <v>83</v>
      </c>
      <c r="E2547" s="24">
        <v>180</v>
      </c>
      <c r="F2547" s="26">
        <v>46204</v>
      </c>
      <c r="G2547" s="24" t="s">
        <v>52</v>
      </c>
      <c r="H2547" s="24" t="s">
        <v>53</v>
      </c>
      <c r="I2547" s="24" t="s">
        <v>57</v>
      </c>
      <c r="J2547" s="24" t="s">
        <v>126</v>
      </c>
      <c r="K2547" s="24">
        <v>1</v>
      </c>
      <c r="L2547" s="24" t="s">
        <v>84</v>
      </c>
      <c r="M2547" s="26">
        <v>46219</v>
      </c>
      <c r="N2547" s="27">
        <v>46219.354166666664</v>
      </c>
      <c r="O2547" s="27">
        <v>46219.479166666664</v>
      </c>
      <c r="P2547" s="24" t="s">
        <v>4263</v>
      </c>
      <c r="Q2547" s="24" t="s">
        <v>4264</v>
      </c>
      <c r="R2547" s="24" t="s">
        <v>182</v>
      </c>
      <c r="T2547" s="24" t="s">
        <v>57</v>
      </c>
      <c r="U2547" s="24" t="s">
        <v>224</v>
      </c>
      <c r="V2547" s="27">
        <v>46219.455555555556</v>
      </c>
      <c r="W2547" s="27">
        <v>46219.466666666667</v>
      </c>
      <c r="Z2547" s="24">
        <v>1</v>
      </c>
      <c r="AA2547" s="24" t="s">
        <v>58</v>
      </c>
      <c r="AB2547" s="24" t="b">
        <v>0</v>
      </c>
      <c r="AC2547" s="61"/>
    </row>
    <row r="2548" spans="2:29" ht="13.7">
      <c r="B2548" s="24" t="s">
        <v>82</v>
      </c>
      <c r="C2548" s="24" t="s">
        <v>64</v>
      </c>
      <c r="D2548" s="24" t="s">
        <v>83</v>
      </c>
      <c r="E2548" s="24">
        <v>180</v>
      </c>
      <c r="F2548" s="26">
        <v>46204</v>
      </c>
      <c r="G2548" s="24" t="s">
        <v>52</v>
      </c>
      <c r="H2548" s="24" t="s">
        <v>53</v>
      </c>
      <c r="I2548" s="24" t="s">
        <v>57</v>
      </c>
      <c r="J2548" s="24" t="s">
        <v>126</v>
      </c>
      <c r="K2548" s="24">
        <v>1</v>
      </c>
      <c r="L2548" s="24" t="s">
        <v>84</v>
      </c>
      <c r="M2548" s="26">
        <v>46219</v>
      </c>
      <c r="N2548" s="27">
        <v>46219.354166666664</v>
      </c>
      <c r="O2548" s="27">
        <v>46219.479166666664</v>
      </c>
      <c r="P2548" s="24" t="s">
        <v>4265</v>
      </c>
      <c r="Q2548" s="24" t="s">
        <v>4266</v>
      </c>
      <c r="R2548" s="24" t="s">
        <v>165</v>
      </c>
      <c r="S2548" s="24" t="s">
        <v>160</v>
      </c>
      <c r="T2548" s="24" t="s">
        <v>57</v>
      </c>
      <c r="U2548" s="24" t="s">
        <v>224</v>
      </c>
      <c r="V2548" s="27">
        <v>46219.393055555556</v>
      </c>
      <c r="W2548" s="27">
        <v>46219.413888888892</v>
      </c>
      <c r="Z2548" s="24">
        <v>1</v>
      </c>
      <c r="AA2548" s="24" t="s">
        <v>58</v>
      </c>
      <c r="AB2548" s="24" t="b">
        <v>0</v>
      </c>
      <c r="AC2548" s="61"/>
    </row>
    <row r="2549" spans="2:29" ht="13.7">
      <c r="B2549" s="24" t="s">
        <v>82</v>
      </c>
      <c r="C2549" s="24" t="s">
        <v>64</v>
      </c>
      <c r="D2549" s="24" t="s">
        <v>83</v>
      </c>
      <c r="E2549" s="24">
        <v>180</v>
      </c>
      <c r="F2549" s="26">
        <v>46204</v>
      </c>
      <c r="G2549" s="24" t="s">
        <v>52</v>
      </c>
      <c r="H2549" s="24" t="s">
        <v>53</v>
      </c>
      <c r="I2549" s="24" t="s">
        <v>57</v>
      </c>
      <c r="J2549" s="24" t="s">
        <v>126</v>
      </c>
      <c r="K2549" s="24">
        <v>1</v>
      </c>
      <c r="L2549" s="24" t="s">
        <v>84</v>
      </c>
      <c r="M2549" s="26">
        <v>46219</v>
      </c>
      <c r="N2549" s="27">
        <v>46219.354166666664</v>
      </c>
      <c r="O2549" s="27">
        <v>46219.479166666664</v>
      </c>
      <c r="P2549" s="24" t="s">
        <v>4267</v>
      </c>
      <c r="Q2549" s="24" t="s">
        <v>4268</v>
      </c>
      <c r="R2549" s="24" t="s">
        <v>185</v>
      </c>
      <c r="T2549" s="24" t="s">
        <v>57</v>
      </c>
      <c r="U2549" s="24" t="s">
        <v>224</v>
      </c>
      <c r="V2549" s="27">
        <v>46219.36041666667</v>
      </c>
      <c r="W2549" s="27">
        <v>46219.372916666667</v>
      </c>
      <c r="Z2549" s="24">
        <v>1</v>
      </c>
      <c r="AA2549" s="24" t="s">
        <v>58</v>
      </c>
      <c r="AB2549" s="24" t="b">
        <v>0</v>
      </c>
      <c r="AC2549" s="61"/>
    </row>
    <row r="2550" spans="2:29" ht="13.7">
      <c r="B2550" s="24" t="s">
        <v>82</v>
      </c>
      <c r="C2550" s="24" t="s">
        <v>64</v>
      </c>
      <c r="D2550" s="24" t="s">
        <v>83</v>
      </c>
      <c r="E2550" s="24">
        <v>180</v>
      </c>
      <c r="F2550" s="26">
        <v>46204</v>
      </c>
      <c r="G2550" s="24" t="s">
        <v>52</v>
      </c>
      <c r="H2550" s="24" t="s">
        <v>53</v>
      </c>
      <c r="I2550" s="24" t="s">
        <v>57</v>
      </c>
      <c r="J2550" s="24" t="s">
        <v>126</v>
      </c>
      <c r="K2550" s="24">
        <v>1</v>
      </c>
      <c r="L2550" s="24" t="s">
        <v>84</v>
      </c>
      <c r="M2550" s="26">
        <v>46219</v>
      </c>
      <c r="N2550" s="27">
        <v>46219.354166666664</v>
      </c>
      <c r="O2550" s="27">
        <v>46219.479166666664</v>
      </c>
      <c r="P2550" s="24" t="s">
        <v>4269</v>
      </c>
      <c r="Q2550" s="24" t="s">
        <v>4270</v>
      </c>
      <c r="R2550" s="24" t="s">
        <v>159</v>
      </c>
      <c r="T2550" s="24" t="s">
        <v>57</v>
      </c>
      <c r="U2550" s="24" t="s">
        <v>224</v>
      </c>
      <c r="V2550" s="27">
        <v>46219.425000000003</v>
      </c>
      <c r="W2550" s="27">
        <v>46219.441666666666</v>
      </c>
      <c r="Z2550" s="24">
        <v>1</v>
      </c>
      <c r="AA2550" s="24" t="s">
        <v>58</v>
      </c>
      <c r="AB2550" s="24" t="b">
        <v>0</v>
      </c>
      <c r="AC2550" s="61"/>
    </row>
    <row r="2551" spans="2:29" ht="13.7">
      <c r="B2551" s="24" t="s">
        <v>82</v>
      </c>
      <c r="C2551" s="24" t="s">
        <v>64</v>
      </c>
      <c r="D2551" s="24" t="s">
        <v>83</v>
      </c>
      <c r="E2551" s="24">
        <v>210</v>
      </c>
      <c r="F2551" s="26">
        <v>46174</v>
      </c>
      <c r="G2551" s="24" t="s">
        <v>52</v>
      </c>
      <c r="H2551" s="24" t="s">
        <v>53</v>
      </c>
      <c r="I2551" s="24" t="s">
        <v>54</v>
      </c>
      <c r="J2551" s="24" t="s">
        <v>125</v>
      </c>
      <c r="K2551" s="24">
        <v>1</v>
      </c>
      <c r="L2551" s="24" t="s">
        <v>84</v>
      </c>
      <c r="M2551" s="26">
        <v>46181</v>
      </c>
      <c r="N2551" s="27">
        <v>46181.333333333336</v>
      </c>
      <c r="O2551" s="27">
        <v>46181.479166666664</v>
      </c>
      <c r="V2551" s="27"/>
      <c r="W2551" s="27"/>
      <c r="X2551" s="24">
        <v>4</v>
      </c>
      <c r="Y2551" s="24">
        <v>0</v>
      </c>
      <c r="Z2551" s="24">
        <v>4</v>
      </c>
      <c r="AA2551" s="24" t="s">
        <v>56</v>
      </c>
      <c r="AB2551" s="24" t="b">
        <v>0</v>
      </c>
      <c r="AC2551" s="61">
        <v>0</v>
      </c>
    </row>
    <row r="2552" spans="2:29" ht="13.7">
      <c r="B2552" s="24" t="s">
        <v>82</v>
      </c>
      <c r="C2552" s="24" t="s">
        <v>64</v>
      </c>
      <c r="D2552" s="24" t="s">
        <v>83</v>
      </c>
      <c r="E2552" s="24">
        <v>210</v>
      </c>
      <c r="F2552" s="26">
        <v>46174</v>
      </c>
      <c r="G2552" s="24" t="s">
        <v>52</v>
      </c>
      <c r="H2552" s="24" t="s">
        <v>53</v>
      </c>
      <c r="I2552" s="24" t="s">
        <v>54</v>
      </c>
      <c r="J2552" s="24" t="s">
        <v>126</v>
      </c>
      <c r="K2552" s="24">
        <v>1</v>
      </c>
      <c r="L2552" s="24" t="s">
        <v>84</v>
      </c>
      <c r="M2552" s="26">
        <v>46181</v>
      </c>
      <c r="N2552" s="27">
        <v>46181.333333333336</v>
      </c>
      <c r="O2552" s="27">
        <v>46181.479166666664</v>
      </c>
      <c r="P2552" s="24" t="s">
        <v>4271</v>
      </c>
      <c r="Q2552" s="24" t="s">
        <v>4272</v>
      </c>
      <c r="R2552" s="24" t="s">
        <v>146</v>
      </c>
      <c r="S2552" s="24" t="s">
        <v>160</v>
      </c>
      <c r="T2552" s="24" t="s">
        <v>54</v>
      </c>
      <c r="U2552" s="24" t="s">
        <v>411</v>
      </c>
      <c r="V2552" s="27">
        <v>46181.412499999999</v>
      </c>
      <c r="W2552" s="27">
        <v>46181.430555555555</v>
      </c>
      <c r="Z2552" s="24">
        <v>1</v>
      </c>
      <c r="AA2552" s="24" t="s">
        <v>56</v>
      </c>
      <c r="AB2552" s="24" t="b">
        <v>0</v>
      </c>
      <c r="AC2552" s="61"/>
    </row>
    <row r="2553" spans="2:29" ht="13.7">
      <c r="B2553" s="24" t="s">
        <v>82</v>
      </c>
      <c r="C2553" s="24" t="s">
        <v>64</v>
      </c>
      <c r="D2553" s="24" t="s">
        <v>83</v>
      </c>
      <c r="E2553" s="24">
        <v>210</v>
      </c>
      <c r="F2553" s="26">
        <v>46174</v>
      </c>
      <c r="G2553" s="24" t="s">
        <v>52</v>
      </c>
      <c r="H2553" s="24" t="s">
        <v>53</v>
      </c>
      <c r="I2553" s="24" t="s">
        <v>54</v>
      </c>
      <c r="J2553" s="24" t="s">
        <v>126</v>
      </c>
      <c r="K2553" s="24">
        <v>1</v>
      </c>
      <c r="L2553" s="24" t="s">
        <v>84</v>
      </c>
      <c r="M2553" s="26">
        <v>46181</v>
      </c>
      <c r="N2553" s="27">
        <v>46181.333333333336</v>
      </c>
      <c r="O2553" s="27">
        <v>46181.479166666664</v>
      </c>
      <c r="P2553" s="24" t="s">
        <v>4273</v>
      </c>
      <c r="Q2553" s="24" t="s">
        <v>4274</v>
      </c>
      <c r="R2553" s="24" t="s">
        <v>149</v>
      </c>
      <c r="T2553" s="24" t="s">
        <v>54</v>
      </c>
      <c r="U2553" s="24" t="s">
        <v>411</v>
      </c>
      <c r="V2553" s="27">
        <v>46181.340277777781</v>
      </c>
      <c r="W2553" s="27">
        <v>46181.36041666667</v>
      </c>
      <c r="Z2553" s="24">
        <v>1</v>
      </c>
      <c r="AA2553" s="24" t="s">
        <v>56</v>
      </c>
      <c r="AB2553" s="24" t="b">
        <v>0</v>
      </c>
      <c r="AC2553" s="61"/>
    </row>
    <row r="2554" spans="2:29" ht="13.7">
      <c r="B2554" s="24" t="s">
        <v>82</v>
      </c>
      <c r="C2554" s="24" t="s">
        <v>64</v>
      </c>
      <c r="D2554" s="24" t="s">
        <v>83</v>
      </c>
      <c r="E2554" s="24">
        <v>210</v>
      </c>
      <c r="F2554" s="26">
        <v>46174</v>
      </c>
      <c r="G2554" s="24" t="s">
        <v>52</v>
      </c>
      <c r="H2554" s="24" t="s">
        <v>53</v>
      </c>
      <c r="I2554" s="24" t="s">
        <v>54</v>
      </c>
      <c r="J2554" s="24" t="s">
        <v>126</v>
      </c>
      <c r="K2554" s="24">
        <v>1</v>
      </c>
      <c r="L2554" s="24" t="s">
        <v>84</v>
      </c>
      <c r="M2554" s="26">
        <v>46181</v>
      </c>
      <c r="N2554" s="27">
        <v>46181.333333333336</v>
      </c>
      <c r="O2554" s="27">
        <v>46181.479166666664</v>
      </c>
      <c r="P2554" s="24" t="s">
        <v>4275</v>
      </c>
      <c r="Q2554" s="24" t="s">
        <v>4276</v>
      </c>
      <c r="R2554" s="24" t="s">
        <v>146</v>
      </c>
      <c r="T2554" s="24" t="s">
        <v>54</v>
      </c>
      <c r="U2554" s="24" t="s">
        <v>411</v>
      </c>
      <c r="V2554" s="27">
        <v>46181.373611111114</v>
      </c>
      <c r="W2554" s="27">
        <v>46181.39166666667</v>
      </c>
      <c r="Z2554" s="24">
        <v>1</v>
      </c>
      <c r="AA2554" s="24" t="s">
        <v>56</v>
      </c>
      <c r="AB2554" s="24" t="b">
        <v>0</v>
      </c>
      <c r="AC2554" s="61"/>
    </row>
    <row r="2555" spans="2:29" ht="13.7">
      <c r="B2555" s="24" t="s">
        <v>82</v>
      </c>
      <c r="C2555" s="24" t="s">
        <v>64</v>
      </c>
      <c r="D2555" s="24" t="s">
        <v>83</v>
      </c>
      <c r="E2555" s="24">
        <v>210</v>
      </c>
      <c r="F2555" s="26">
        <v>46174</v>
      </c>
      <c r="G2555" s="24" t="s">
        <v>52</v>
      </c>
      <c r="H2555" s="24" t="s">
        <v>53</v>
      </c>
      <c r="I2555" s="24" t="s">
        <v>54</v>
      </c>
      <c r="J2555" s="24" t="s">
        <v>126</v>
      </c>
      <c r="K2555" s="24">
        <v>1</v>
      </c>
      <c r="L2555" s="24" t="s">
        <v>84</v>
      </c>
      <c r="M2555" s="26">
        <v>46181</v>
      </c>
      <c r="N2555" s="27">
        <v>46181.333333333336</v>
      </c>
      <c r="O2555" s="27">
        <v>46181.479166666664</v>
      </c>
      <c r="P2555" s="24" t="s">
        <v>4277</v>
      </c>
      <c r="Q2555" s="24" t="s">
        <v>4278</v>
      </c>
      <c r="R2555" s="24" t="s">
        <v>190</v>
      </c>
      <c r="S2555" s="24" t="s">
        <v>156</v>
      </c>
      <c r="T2555" s="24" t="s">
        <v>54</v>
      </c>
      <c r="U2555" s="24" t="s">
        <v>411</v>
      </c>
      <c r="V2555" s="27">
        <v>46181.447916666664</v>
      </c>
      <c r="W2555" s="27">
        <v>46181.465277777781</v>
      </c>
      <c r="Z2555" s="24">
        <v>1</v>
      </c>
      <c r="AA2555" s="24" t="s">
        <v>56</v>
      </c>
      <c r="AB2555" s="24" t="b">
        <v>0</v>
      </c>
      <c r="AC2555" s="61"/>
    </row>
    <row r="2556" spans="2:29" ht="13.7">
      <c r="B2556" s="24" t="s">
        <v>82</v>
      </c>
      <c r="C2556" s="24" t="s">
        <v>64</v>
      </c>
      <c r="D2556" s="24" t="s">
        <v>83</v>
      </c>
      <c r="E2556" s="24">
        <v>210</v>
      </c>
      <c r="F2556" s="26">
        <v>46174</v>
      </c>
      <c r="G2556" s="24" t="s">
        <v>52</v>
      </c>
      <c r="H2556" s="24" t="s">
        <v>53</v>
      </c>
      <c r="I2556" s="24" t="s">
        <v>57</v>
      </c>
      <c r="J2556" s="24" t="s">
        <v>125</v>
      </c>
      <c r="K2556" s="24">
        <v>1</v>
      </c>
      <c r="L2556" s="24" t="s">
        <v>84</v>
      </c>
      <c r="M2556" s="26">
        <v>46187</v>
      </c>
      <c r="N2556" s="27">
        <v>46187.541666666664</v>
      </c>
      <c r="O2556" s="27">
        <v>46187.6875</v>
      </c>
      <c r="V2556" s="27"/>
      <c r="W2556" s="27"/>
      <c r="X2556" s="24">
        <v>4</v>
      </c>
      <c r="Y2556" s="24">
        <v>0</v>
      </c>
      <c r="Z2556" s="24">
        <v>4</v>
      </c>
      <c r="AA2556" s="24" t="s">
        <v>56</v>
      </c>
      <c r="AB2556" s="24" t="b">
        <v>0</v>
      </c>
      <c r="AC2556" s="61">
        <v>0</v>
      </c>
    </row>
    <row r="2557" spans="2:29" ht="13.7">
      <c r="B2557" s="24" t="s">
        <v>82</v>
      </c>
      <c r="C2557" s="24" t="s">
        <v>64</v>
      </c>
      <c r="D2557" s="24" t="s">
        <v>83</v>
      </c>
      <c r="E2557" s="24">
        <v>210</v>
      </c>
      <c r="F2557" s="26">
        <v>46174</v>
      </c>
      <c r="G2557" s="24" t="s">
        <v>52</v>
      </c>
      <c r="H2557" s="24" t="s">
        <v>53</v>
      </c>
      <c r="I2557" s="24" t="s">
        <v>57</v>
      </c>
      <c r="J2557" s="24" t="s">
        <v>126</v>
      </c>
      <c r="K2557" s="24">
        <v>1</v>
      </c>
      <c r="L2557" s="24" t="s">
        <v>84</v>
      </c>
      <c r="M2557" s="26">
        <v>46187</v>
      </c>
      <c r="N2557" s="27">
        <v>46187.541666666664</v>
      </c>
      <c r="O2557" s="27">
        <v>46187.6875</v>
      </c>
      <c r="P2557" s="24" t="s">
        <v>4279</v>
      </c>
      <c r="Q2557" s="24" t="s">
        <v>4280</v>
      </c>
      <c r="R2557" s="24" t="s">
        <v>182</v>
      </c>
      <c r="T2557" s="24" t="s">
        <v>57</v>
      </c>
      <c r="U2557" s="24" t="s">
        <v>547</v>
      </c>
      <c r="V2557" s="27">
        <v>46187.65625</v>
      </c>
      <c r="W2557" s="27">
        <v>46187.673611111109</v>
      </c>
      <c r="Z2557" s="24">
        <v>1</v>
      </c>
      <c r="AA2557" s="24" t="s">
        <v>56</v>
      </c>
      <c r="AB2557" s="24" t="b">
        <v>0</v>
      </c>
      <c r="AC2557" s="61"/>
    </row>
    <row r="2558" spans="2:29" ht="13.7">
      <c r="B2558" s="24" t="s">
        <v>82</v>
      </c>
      <c r="C2558" s="24" t="s">
        <v>64</v>
      </c>
      <c r="D2558" s="24" t="s">
        <v>83</v>
      </c>
      <c r="E2558" s="24">
        <v>210</v>
      </c>
      <c r="F2558" s="26">
        <v>46174</v>
      </c>
      <c r="G2558" s="24" t="s">
        <v>52</v>
      </c>
      <c r="H2558" s="24" t="s">
        <v>53</v>
      </c>
      <c r="I2558" s="24" t="s">
        <v>57</v>
      </c>
      <c r="J2558" s="24" t="s">
        <v>126</v>
      </c>
      <c r="K2558" s="24">
        <v>1</v>
      </c>
      <c r="L2558" s="24" t="s">
        <v>84</v>
      </c>
      <c r="M2558" s="26">
        <v>46187</v>
      </c>
      <c r="N2558" s="27">
        <v>46187.541666666664</v>
      </c>
      <c r="O2558" s="27">
        <v>46187.6875</v>
      </c>
      <c r="P2558" s="24" t="s">
        <v>4281</v>
      </c>
      <c r="Q2558" s="24" t="s">
        <v>4282</v>
      </c>
      <c r="R2558" s="24" t="s">
        <v>185</v>
      </c>
      <c r="T2558" s="24" t="s">
        <v>57</v>
      </c>
      <c r="U2558" s="24" t="s">
        <v>547</v>
      </c>
      <c r="V2558" s="27">
        <v>46187.584027777775</v>
      </c>
      <c r="W2558" s="27">
        <v>46187.598611111112</v>
      </c>
      <c r="Z2558" s="24">
        <v>1</v>
      </c>
      <c r="AA2558" s="24" t="s">
        <v>56</v>
      </c>
      <c r="AB2558" s="24" t="b">
        <v>0</v>
      </c>
      <c r="AC2558" s="61"/>
    </row>
    <row r="2559" spans="2:29" ht="13.7">
      <c r="B2559" s="24" t="s">
        <v>82</v>
      </c>
      <c r="C2559" s="24" t="s">
        <v>64</v>
      </c>
      <c r="D2559" s="24" t="s">
        <v>83</v>
      </c>
      <c r="E2559" s="24">
        <v>210</v>
      </c>
      <c r="F2559" s="26">
        <v>46174</v>
      </c>
      <c r="G2559" s="24" t="s">
        <v>52</v>
      </c>
      <c r="H2559" s="24" t="s">
        <v>53</v>
      </c>
      <c r="I2559" s="24" t="s">
        <v>57</v>
      </c>
      <c r="J2559" s="24" t="s">
        <v>126</v>
      </c>
      <c r="K2559" s="24">
        <v>1</v>
      </c>
      <c r="L2559" s="24" t="s">
        <v>84</v>
      </c>
      <c r="M2559" s="26">
        <v>46187</v>
      </c>
      <c r="N2559" s="27">
        <v>46187.541666666664</v>
      </c>
      <c r="O2559" s="27">
        <v>46187.6875</v>
      </c>
      <c r="P2559" s="24" t="s">
        <v>4283</v>
      </c>
      <c r="Q2559" s="24" t="s">
        <v>4284</v>
      </c>
      <c r="R2559" s="24" t="s">
        <v>159</v>
      </c>
      <c r="T2559" s="24" t="s">
        <v>57</v>
      </c>
      <c r="U2559" s="24" t="s">
        <v>547</v>
      </c>
      <c r="V2559" s="27">
        <v>46187.620833333334</v>
      </c>
      <c r="W2559" s="27">
        <v>46187.64166666667</v>
      </c>
      <c r="Z2559" s="24">
        <v>1</v>
      </c>
      <c r="AA2559" s="24" t="s">
        <v>56</v>
      </c>
      <c r="AB2559" s="24" t="b">
        <v>0</v>
      </c>
      <c r="AC2559" s="61"/>
    </row>
    <row r="2560" spans="2:29" ht="13.7">
      <c r="B2560" s="24" t="s">
        <v>82</v>
      </c>
      <c r="C2560" s="24" t="s">
        <v>64</v>
      </c>
      <c r="D2560" s="24" t="s">
        <v>83</v>
      </c>
      <c r="E2560" s="24">
        <v>210</v>
      </c>
      <c r="F2560" s="26">
        <v>46174</v>
      </c>
      <c r="G2560" s="24" t="s">
        <v>52</v>
      </c>
      <c r="H2560" s="24" t="s">
        <v>53</v>
      </c>
      <c r="I2560" s="24" t="s">
        <v>57</v>
      </c>
      <c r="J2560" s="24" t="s">
        <v>126</v>
      </c>
      <c r="K2560" s="24">
        <v>1</v>
      </c>
      <c r="L2560" s="24" t="s">
        <v>84</v>
      </c>
      <c r="M2560" s="26">
        <v>46187</v>
      </c>
      <c r="N2560" s="27">
        <v>46187.541666666664</v>
      </c>
      <c r="O2560" s="27">
        <v>46187.6875</v>
      </c>
      <c r="P2560" s="24" t="s">
        <v>4285</v>
      </c>
      <c r="Q2560" s="24" t="s">
        <v>4286</v>
      </c>
      <c r="R2560" s="24" t="s">
        <v>159</v>
      </c>
      <c r="T2560" s="24" t="s">
        <v>57</v>
      </c>
      <c r="U2560" s="24" t="s">
        <v>547</v>
      </c>
      <c r="V2560" s="27">
        <v>46187.546527777777</v>
      </c>
      <c r="W2560" s="27">
        <v>46187.566666666666</v>
      </c>
      <c r="Z2560" s="24">
        <v>1</v>
      </c>
      <c r="AA2560" s="24" t="s">
        <v>56</v>
      </c>
      <c r="AB2560" s="24" t="b">
        <v>0</v>
      </c>
      <c r="AC2560" s="61"/>
    </row>
    <row r="2561" spans="2:29" ht="13.7">
      <c r="B2561" s="24" t="s">
        <v>82</v>
      </c>
      <c r="C2561" s="24" t="s">
        <v>64</v>
      </c>
      <c r="D2561" s="24" t="s">
        <v>83</v>
      </c>
      <c r="E2561" s="24">
        <v>210</v>
      </c>
      <c r="F2561" s="26">
        <v>46204</v>
      </c>
      <c r="G2561" s="24" t="s">
        <v>52</v>
      </c>
      <c r="H2561" s="24" t="s">
        <v>53</v>
      </c>
      <c r="I2561" s="24" t="s">
        <v>68</v>
      </c>
      <c r="J2561" s="24" t="s">
        <v>125</v>
      </c>
      <c r="K2561" s="24">
        <v>1</v>
      </c>
      <c r="L2561" s="24" t="s">
        <v>84</v>
      </c>
      <c r="M2561" s="26">
        <v>46206</v>
      </c>
      <c r="N2561" s="27">
        <v>46206.541666666664</v>
      </c>
      <c r="O2561" s="27">
        <v>46206.6875</v>
      </c>
      <c r="V2561" s="27"/>
      <c r="W2561" s="27"/>
      <c r="X2561" s="24">
        <v>4</v>
      </c>
      <c r="Y2561" s="24">
        <v>0</v>
      </c>
      <c r="Z2561" s="24">
        <v>4</v>
      </c>
      <c r="AA2561" s="24" t="s">
        <v>58</v>
      </c>
      <c r="AB2561" s="24" t="b">
        <v>0</v>
      </c>
      <c r="AC2561" s="61">
        <v>0</v>
      </c>
    </row>
    <row r="2562" spans="2:29" ht="13.7">
      <c r="B2562" s="24" t="s">
        <v>82</v>
      </c>
      <c r="C2562" s="24" t="s">
        <v>64</v>
      </c>
      <c r="D2562" s="24" t="s">
        <v>83</v>
      </c>
      <c r="E2562" s="24">
        <v>210</v>
      </c>
      <c r="F2562" s="26">
        <v>46204</v>
      </c>
      <c r="G2562" s="24" t="s">
        <v>52</v>
      </c>
      <c r="H2562" s="24" t="s">
        <v>53</v>
      </c>
      <c r="I2562" s="24" t="s">
        <v>68</v>
      </c>
      <c r="J2562" s="24" t="s">
        <v>126</v>
      </c>
      <c r="K2562" s="24">
        <v>1</v>
      </c>
      <c r="L2562" s="24" t="s">
        <v>84</v>
      </c>
      <c r="M2562" s="26">
        <v>46206</v>
      </c>
      <c r="N2562" s="27">
        <v>46206.541666666664</v>
      </c>
      <c r="O2562" s="27">
        <v>46206.6875</v>
      </c>
      <c r="P2562" s="24" t="s">
        <v>4287</v>
      </c>
      <c r="Q2562" s="24" t="s">
        <v>4288</v>
      </c>
      <c r="R2562" s="24" t="s">
        <v>633</v>
      </c>
      <c r="S2562" s="24" t="s">
        <v>152</v>
      </c>
      <c r="T2562" s="24" t="s">
        <v>68</v>
      </c>
      <c r="U2562" s="24" t="s">
        <v>314</v>
      </c>
      <c r="V2562" s="27">
        <v>46206.620138888888</v>
      </c>
      <c r="W2562" s="27">
        <v>46206.643055555556</v>
      </c>
      <c r="Z2562" s="24">
        <v>1</v>
      </c>
      <c r="AA2562" s="24" t="s">
        <v>58</v>
      </c>
      <c r="AB2562" s="24" t="b">
        <v>0</v>
      </c>
      <c r="AC2562" s="61"/>
    </row>
    <row r="2563" spans="2:29" ht="13.7">
      <c r="B2563" s="24" t="s">
        <v>82</v>
      </c>
      <c r="C2563" s="24" t="s">
        <v>64</v>
      </c>
      <c r="D2563" s="24" t="s">
        <v>83</v>
      </c>
      <c r="E2563" s="24">
        <v>210</v>
      </c>
      <c r="F2563" s="26">
        <v>46204</v>
      </c>
      <c r="G2563" s="24" t="s">
        <v>52</v>
      </c>
      <c r="H2563" s="24" t="s">
        <v>53</v>
      </c>
      <c r="I2563" s="24" t="s">
        <v>68</v>
      </c>
      <c r="J2563" s="24" t="s">
        <v>126</v>
      </c>
      <c r="K2563" s="24">
        <v>1</v>
      </c>
      <c r="L2563" s="24" t="s">
        <v>84</v>
      </c>
      <c r="M2563" s="26">
        <v>46206</v>
      </c>
      <c r="N2563" s="27">
        <v>46206.541666666664</v>
      </c>
      <c r="O2563" s="27">
        <v>46206.6875</v>
      </c>
      <c r="P2563" s="24" t="s">
        <v>4289</v>
      </c>
      <c r="Q2563" s="24" t="s">
        <v>4290</v>
      </c>
      <c r="R2563" s="24" t="s">
        <v>749</v>
      </c>
      <c r="S2563" s="24" t="s">
        <v>152</v>
      </c>
      <c r="T2563" s="24" t="s">
        <v>68</v>
      </c>
      <c r="U2563" s="24" t="s">
        <v>314</v>
      </c>
      <c r="V2563" s="27">
        <v>46206.655555555553</v>
      </c>
      <c r="W2563" s="27">
        <v>46206.674305555556</v>
      </c>
      <c r="Z2563" s="24">
        <v>1</v>
      </c>
      <c r="AA2563" s="24" t="s">
        <v>58</v>
      </c>
      <c r="AB2563" s="24" t="b">
        <v>0</v>
      </c>
      <c r="AC2563" s="61"/>
    </row>
    <row r="2564" spans="2:29" ht="13.7">
      <c r="B2564" s="24" t="s">
        <v>82</v>
      </c>
      <c r="C2564" s="24" t="s">
        <v>64</v>
      </c>
      <c r="D2564" s="24" t="s">
        <v>83</v>
      </c>
      <c r="E2564" s="24">
        <v>210</v>
      </c>
      <c r="F2564" s="26">
        <v>46204</v>
      </c>
      <c r="G2564" s="24" t="s">
        <v>52</v>
      </c>
      <c r="H2564" s="24" t="s">
        <v>53</v>
      </c>
      <c r="I2564" s="24" t="s">
        <v>68</v>
      </c>
      <c r="J2564" s="24" t="s">
        <v>126</v>
      </c>
      <c r="K2564" s="24">
        <v>1</v>
      </c>
      <c r="L2564" s="24" t="s">
        <v>84</v>
      </c>
      <c r="M2564" s="26">
        <v>46206</v>
      </c>
      <c r="N2564" s="27">
        <v>46206.541666666664</v>
      </c>
      <c r="O2564" s="27">
        <v>46206.6875</v>
      </c>
      <c r="P2564" s="24" t="s">
        <v>4291</v>
      </c>
      <c r="Q2564" s="24" t="s">
        <v>4292</v>
      </c>
      <c r="R2564" s="24" t="s">
        <v>633</v>
      </c>
      <c r="T2564" s="24" t="s">
        <v>68</v>
      </c>
      <c r="U2564" s="24" t="s">
        <v>314</v>
      </c>
      <c r="V2564" s="27">
        <v>46206.55</v>
      </c>
      <c r="W2564" s="27">
        <v>46206.568749999999</v>
      </c>
      <c r="Z2564" s="24">
        <v>1</v>
      </c>
      <c r="AA2564" s="24" t="s">
        <v>58</v>
      </c>
      <c r="AB2564" s="24" t="b">
        <v>0</v>
      </c>
      <c r="AC2564" s="61"/>
    </row>
    <row r="2565" spans="2:29" ht="13.7">
      <c r="B2565" s="24" t="s">
        <v>82</v>
      </c>
      <c r="C2565" s="24" t="s">
        <v>64</v>
      </c>
      <c r="D2565" s="24" t="s">
        <v>83</v>
      </c>
      <c r="E2565" s="24">
        <v>210</v>
      </c>
      <c r="F2565" s="26">
        <v>46204</v>
      </c>
      <c r="G2565" s="24" t="s">
        <v>52</v>
      </c>
      <c r="H2565" s="24" t="s">
        <v>53</v>
      </c>
      <c r="I2565" s="24" t="s">
        <v>68</v>
      </c>
      <c r="J2565" s="24" t="s">
        <v>126</v>
      </c>
      <c r="K2565" s="24">
        <v>1</v>
      </c>
      <c r="L2565" s="24" t="s">
        <v>84</v>
      </c>
      <c r="M2565" s="26">
        <v>46206</v>
      </c>
      <c r="N2565" s="27">
        <v>46206.541666666664</v>
      </c>
      <c r="O2565" s="27">
        <v>46206.6875</v>
      </c>
      <c r="P2565" s="24" t="s">
        <v>4293</v>
      </c>
      <c r="Q2565" s="24" t="s">
        <v>4294</v>
      </c>
      <c r="R2565" s="24" t="s">
        <v>633</v>
      </c>
      <c r="S2565" s="24" t="s">
        <v>152</v>
      </c>
      <c r="T2565" s="24" t="s">
        <v>68</v>
      </c>
      <c r="U2565" s="24" t="s">
        <v>314</v>
      </c>
      <c r="V2565" s="27">
        <v>46206.585416666669</v>
      </c>
      <c r="W2565" s="27">
        <v>46206.604166666664</v>
      </c>
      <c r="Z2565" s="24">
        <v>1</v>
      </c>
      <c r="AA2565" s="24" t="s">
        <v>58</v>
      </c>
      <c r="AB2565" s="24" t="b">
        <v>0</v>
      </c>
      <c r="AC2565" s="61"/>
    </row>
    <row r="2566" spans="2:29" ht="13.7">
      <c r="B2566" s="24" t="s">
        <v>82</v>
      </c>
      <c r="C2566" s="24" t="s">
        <v>64</v>
      </c>
      <c r="D2566" s="24" t="s">
        <v>83</v>
      </c>
      <c r="E2566" s="24">
        <v>210</v>
      </c>
      <c r="F2566" s="26">
        <v>46204</v>
      </c>
      <c r="G2566" s="24" t="s">
        <v>52</v>
      </c>
      <c r="H2566" s="24" t="s">
        <v>53</v>
      </c>
      <c r="I2566" s="24" t="s">
        <v>67</v>
      </c>
      <c r="J2566" s="24" t="s">
        <v>125</v>
      </c>
      <c r="K2566" s="24">
        <v>1</v>
      </c>
      <c r="L2566" s="24" t="s">
        <v>84</v>
      </c>
      <c r="M2566" s="26">
        <v>46234</v>
      </c>
      <c r="N2566" s="27">
        <v>46234.541666666664</v>
      </c>
      <c r="O2566" s="27">
        <v>46234.6875</v>
      </c>
      <c r="V2566" s="27"/>
      <c r="W2566" s="27"/>
      <c r="X2566" s="24">
        <v>4</v>
      </c>
      <c r="Y2566" s="24">
        <v>0</v>
      </c>
      <c r="Z2566" s="24">
        <v>4</v>
      </c>
      <c r="AA2566" s="24" t="s">
        <v>58</v>
      </c>
      <c r="AB2566" s="24" t="b">
        <v>0</v>
      </c>
      <c r="AC2566" s="61">
        <v>0</v>
      </c>
    </row>
    <row r="2567" spans="2:29" ht="13.7">
      <c r="B2567" s="24" t="s">
        <v>82</v>
      </c>
      <c r="C2567" s="24" t="s">
        <v>64</v>
      </c>
      <c r="D2567" s="24" t="s">
        <v>83</v>
      </c>
      <c r="E2567" s="24">
        <v>210</v>
      </c>
      <c r="F2567" s="26">
        <v>46204</v>
      </c>
      <c r="G2567" s="24" t="s">
        <v>52</v>
      </c>
      <c r="H2567" s="24" t="s">
        <v>53</v>
      </c>
      <c r="I2567" s="24" t="s">
        <v>67</v>
      </c>
      <c r="J2567" s="24" t="s">
        <v>126</v>
      </c>
      <c r="K2567" s="24">
        <v>1</v>
      </c>
      <c r="L2567" s="24" t="s">
        <v>84</v>
      </c>
      <c r="M2567" s="26">
        <v>46234</v>
      </c>
      <c r="N2567" s="27">
        <v>46234.541666666664</v>
      </c>
      <c r="O2567" s="27">
        <v>46234.6875</v>
      </c>
      <c r="P2567" s="24" t="s">
        <v>4295</v>
      </c>
      <c r="Q2567" s="24" t="s">
        <v>4296</v>
      </c>
      <c r="R2567" s="24" t="s">
        <v>608</v>
      </c>
      <c r="T2567" s="24" t="s">
        <v>67</v>
      </c>
      <c r="U2567" s="24" t="s">
        <v>1021</v>
      </c>
      <c r="V2567" s="27">
        <v>46234.545138888891</v>
      </c>
      <c r="W2567" s="27">
        <v>46234.56527777778</v>
      </c>
      <c r="Z2567" s="24">
        <v>1</v>
      </c>
      <c r="AA2567" s="24" t="s">
        <v>58</v>
      </c>
      <c r="AB2567" s="24" t="b">
        <v>0</v>
      </c>
      <c r="AC2567" s="61"/>
    </row>
    <row r="2568" spans="2:29" ht="13.7">
      <c r="B2568" s="24" t="s">
        <v>82</v>
      </c>
      <c r="C2568" s="24" t="s">
        <v>64</v>
      </c>
      <c r="D2568" s="24" t="s">
        <v>83</v>
      </c>
      <c r="E2568" s="24">
        <v>210</v>
      </c>
      <c r="F2568" s="26">
        <v>46204</v>
      </c>
      <c r="G2568" s="24" t="s">
        <v>52</v>
      </c>
      <c r="H2568" s="24" t="s">
        <v>53</v>
      </c>
      <c r="I2568" s="24" t="s">
        <v>67</v>
      </c>
      <c r="J2568" s="24" t="s">
        <v>126</v>
      </c>
      <c r="K2568" s="24">
        <v>1</v>
      </c>
      <c r="L2568" s="24" t="s">
        <v>84</v>
      </c>
      <c r="M2568" s="26">
        <v>46234</v>
      </c>
      <c r="N2568" s="27">
        <v>46234.541666666664</v>
      </c>
      <c r="O2568" s="27">
        <v>46234.6875</v>
      </c>
      <c r="P2568" s="24" t="s">
        <v>4297</v>
      </c>
      <c r="Q2568" s="24" t="s">
        <v>4298</v>
      </c>
      <c r="R2568" s="24" t="s">
        <v>730</v>
      </c>
      <c r="S2568" s="24" t="s">
        <v>198</v>
      </c>
      <c r="T2568" s="24" t="s">
        <v>67</v>
      </c>
      <c r="U2568" s="24" t="s">
        <v>1021</v>
      </c>
      <c r="V2568" s="27">
        <v>46234.585416666669</v>
      </c>
      <c r="W2568" s="27">
        <v>46234.604166666664</v>
      </c>
      <c r="Z2568" s="24">
        <v>1</v>
      </c>
      <c r="AA2568" s="24" t="s">
        <v>58</v>
      </c>
      <c r="AB2568" s="24" t="b">
        <v>0</v>
      </c>
      <c r="AC2568" s="61"/>
    </row>
    <row r="2569" spans="2:29" ht="13.7">
      <c r="B2569" s="24" t="s">
        <v>82</v>
      </c>
      <c r="C2569" s="24" t="s">
        <v>64</v>
      </c>
      <c r="D2569" s="24" t="s">
        <v>83</v>
      </c>
      <c r="E2569" s="24">
        <v>210</v>
      </c>
      <c r="F2569" s="26">
        <v>46204</v>
      </c>
      <c r="G2569" s="24" t="s">
        <v>52</v>
      </c>
      <c r="H2569" s="24" t="s">
        <v>53</v>
      </c>
      <c r="I2569" s="24" t="s">
        <v>67</v>
      </c>
      <c r="J2569" s="24" t="s">
        <v>126</v>
      </c>
      <c r="K2569" s="24">
        <v>1</v>
      </c>
      <c r="L2569" s="24" t="s">
        <v>84</v>
      </c>
      <c r="M2569" s="26">
        <v>46234</v>
      </c>
      <c r="N2569" s="27">
        <v>46234.541666666664</v>
      </c>
      <c r="O2569" s="27">
        <v>46234.6875</v>
      </c>
      <c r="P2569" s="24" t="s">
        <v>4299</v>
      </c>
      <c r="Q2569" s="24" t="s">
        <v>4300</v>
      </c>
      <c r="R2569" s="24" t="s">
        <v>730</v>
      </c>
      <c r="S2569" s="24" t="s">
        <v>156</v>
      </c>
      <c r="T2569" s="24" t="s">
        <v>67</v>
      </c>
      <c r="U2569" s="24" t="s">
        <v>1021</v>
      </c>
      <c r="V2569" s="27">
        <v>46234.62222222222</v>
      </c>
      <c r="W2569" s="27">
        <v>46234.638888888891</v>
      </c>
      <c r="Z2569" s="24">
        <v>1</v>
      </c>
      <c r="AA2569" s="24" t="s">
        <v>58</v>
      </c>
      <c r="AB2569" s="24" t="b">
        <v>0</v>
      </c>
      <c r="AC2569" s="61"/>
    </row>
    <row r="2570" spans="2:29" ht="13.7">
      <c r="B2570" s="24" t="s">
        <v>82</v>
      </c>
      <c r="C2570" s="24" t="s">
        <v>64</v>
      </c>
      <c r="D2570" s="24" t="s">
        <v>83</v>
      </c>
      <c r="E2570" s="24">
        <v>210</v>
      </c>
      <c r="F2570" s="26">
        <v>46204</v>
      </c>
      <c r="G2570" s="24" t="s">
        <v>52</v>
      </c>
      <c r="H2570" s="24" t="s">
        <v>53</v>
      </c>
      <c r="I2570" s="24" t="s">
        <v>67</v>
      </c>
      <c r="J2570" s="24" t="s">
        <v>126</v>
      </c>
      <c r="K2570" s="24">
        <v>1</v>
      </c>
      <c r="L2570" s="24" t="s">
        <v>84</v>
      </c>
      <c r="M2570" s="26">
        <v>46234</v>
      </c>
      <c r="N2570" s="27">
        <v>46234.541666666664</v>
      </c>
      <c r="O2570" s="27">
        <v>46234.6875</v>
      </c>
      <c r="P2570" s="24" t="s">
        <v>4301</v>
      </c>
      <c r="Q2570" s="24" t="s">
        <v>4302</v>
      </c>
      <c r="R2570" s="24" t="s">
        <v>687</v>
      </c>
      <c r="S2570" s="24" t="s">
        <v>152</v>
      </c>
      <c r="T2570" s="24" t="s">
        <v>67</v>
      </c>
      <c r="U2570" s="24" t="s">
        <v>1021</v>
      </c>
      <c r="V2570" s="27">
        <v>46234.654166666667</v>
      </c>
      <c r="W2570" s="27">
        <v>46234.670138888891</v>
      </c>
      <c r="Z2570" s="24">
        <v>1</v>
      </c>
      <c r="AA2570" s="24" t="s">
        <v>58</v>
      </c>
      <c r="AB2570" s="24" t="b">
        <v>0</v>
      </c>
      <c r="AC2570" s="61"/>
    </row>
    <row r="2571" spans="2:29" ht="13.7">
      <c r="B2571" s="24" t="s">
        <v>82</v>
      </c>
      <c r="C2571" s="24" t="s">
        <v>64</v>
      </c>
      <c r="D2571" s="24" t="s">
        <v>83</v>
      </c>
      <c r="E2571" s="24">
        <v>210</v>
      </c>
      <c r="F2571" s="26">
        <v>46235</v>
      </c>
      <c r="G2571" s="24" t="s">
        <v>52</v>
      </c>
      <c r="H2571" s="24" t="s">
        <v>53</v>
      </c>
      <c r="I2571" s="24" t="s">
        <v>54</v>
      </c>
      <c r="J2571" s="24" t="s">
        <v>125</v>
      </c>
      <c r="K2571" s="24">
        <v>1</v>
      </c>
      <c r="L2571" s="24" t="s">
        <v>84</v>
      </c>
      <c r="M2571" s="26">
        <v>46242</v>
      </c>
      <c r="N2571" s="27">
        <v>46242.541666666664</v>
      </c>
      <c r="O2571" s="27">
        <v>46242.6875</v>
      </c>
      <c r="V2571" s="27"/>
      <c r="W2571" s="27"/>
      <c r="X2571" s="24">
        <v>4</v>
      </c>
      <c r="Y2571" s="24">
        <v>0</v>
      </c>
      <c r="Z2571" s="24">
        <v>4</v>
      </c>
      <c r="AA2571" s="24" t="s">
        <v>60</v>
      </c>
      <c r="AB2571" s="24" t="b">
        <v>0</v>
      </c>
      <c r="AC2571" s="61">
        <v>0</v>
      </c>
    </row>
    <row r="2572" spans="2:29" ht="13.7">
      <c r="B2572" s="24" t="s">
        <v>82</v>
      </c>
      <c r="C2572" s="24" t="s">
        <v>64</v>
      </c>
      <c r="D2572" s="24" t="s">
        <v>83</v>
      </c>
      <c r="E2572" s="24">
        <v>210</v>
      </c>
      <c r="F2572" s="26">
        <v>46235</v>
      </c>
      <c r="G2572" s="24" t="s">
        <v>52</v>
      </c>
      <c r="H2572" s="24" t="s">
        <v>53</v>
      </c>
      <c r="I2572" s="24" t="s">
        <v>54</v>
      </c>
      <c r="J2572" s="24" t="s">
        <v>126</v>
      </c>
      <c r="K2572" s="24">
        <v>1</v>
      </c>
      <c r="L2572" s="24" t="s">
        <v>84</v>
      </c>
      <c r="M2572" s="26">
        <v>46242</v>
      </c>
      <c r="N2572" s="27">
        <v>46242.541666666664</v>
      </c>
      <c r="O2572" s="27">
        <v>46242.6875</v>
      </c>
      <c r="P2572" s="24" t="s">
        <v>4303</v>
      </c>
      <c r="Q2572" s="24" t="s">
        <v>4304</v>
      </c>
      <c r="R2572" s="24" t="s">
        <v>149</v>
      </c>
      <c r="S2572" s="24" t="s">
        <v>213</v>
      </c>
      <c r="T2572" s="24" t="s">
        <v>54</v>
      </c>
      <c r="U2572" s="24" t="s">
        <v>547</v>
      </c>
      <c r="V2572" s="27">
        <v>46242.579861111109</v>
      </c>
      <c r="W2572" s="27">
        <v>46242.594444444447</v>
      </c>
      <c r="Z2572" s="24">
        <v>1</v>
      </c>
      <c r="AA2572" s="24" t="s">
        <v>60</v>
      </c>
      <c r="AB2572" s="24" t="b">
        <v>0</v>
      </c>
      <c r="AC2572" s="61"/>
    </row>
    <row r="2573" spans="2:29" ht="13.7">
      <c r="B2573" s="24" t="s">
        <v>82</v>
      </c>
      <c r="C2573" s="24" t="s">
        <v>64</v>
      </c>
      <c r="D2573" s="24" t="s">
        <v>83</v>
      </c>
      <c r="E2573" s="24">
        <v>210</v>
      </c>
      <c r="F2573" s="26">
        <v>46235</v>
      </c>
      <c r="G2573" s="24" t="s">
        <v>52</v>
      </c>
      <c r="H2573" s="24" t="s">
        <v>53</v>
      </c>
      <c r="I2573" s="24" t="s">
        <v>54</v>
      </c>
      <c r="J2573" s="24" t="s">
        <v>126</v>
      </c>
      <c r="K2573" s="24">
        <v>1</v>
      </c>
      <c r="L2573" s="24" t="s">
        <v>84</v>
      </c>
      <c r="M2573" s="26">
        <v>46242</v>
      </c>
      <c r="N2573" s="27">
        <v>46242.541666666664</v>
      </c>
      <c r="O2573" s="27">
        <v>46242.6875</v>
      </c>
      <c r="P2573" s="24" t="s">
        <v>4305</v>
      </c>
      <c r="Q2573" s="24" t="s">
        <v>4306</v>
      </c>
      <c r="R2573" s="24" t="s">
        <v>149</v>
      </c>
      <c r="S2573" s="24" t="s">
        <v>160</v>
      </c>
      <c r="T2573" s="24" t="s">
        <v>54</v>
      </c>
      <c r="U2573" s="24" t="s">
        <v>547</v>
      </c>
      <c r="V2573" s="27">
        <v>46242.620138888888</v>
      </c>
      <c r="W2573" s="27">
        <v>46242.636111111111</v>
      </c>
      <c r="Z2573" s="24">
        <v>1</v>
      </c>
      <c r="AA2573" s="24" t="s">
        <v>60</v>
      </c>
      <c r="AB2573" s="24" t="b">
        <v>0</v>
      </c>
      <c r="AC2573" s="61"/>
    </row>
    <row r="2574" spans="2:29" ht="13.7">
      <c r="B2574" s="24" t="s">
        <v>82</v>
      </c>
      <c r="C2574" s="24" t="s">
        <v>64</v>
      </c>
      <c r="D2574" s="24" t="s">
        <v>83</v>
      </c>
      <c r="E2574" s="24">
        <v>210</v>
      </c>
      <c r="F2574" s="26">
        <v>46235</v>
      </c>
      <c r="G2574" s="24" t="s">
        <v>52</v>
      </c>
      <c r="H2574" s="24" t="s">
        <v>53</v>
      </c>
      <c r="I2574" s="24" t="s">
        <v>54</v>
      </c>
      <c r="J2574" s="24" t="s">
        <v>126</v>
      </c>
      <c r="K2574" s="24">
        <v>1</v>
      </c>
      <c r="L2574" s="24" t="s">
        <v>84</v>
      </c>
      <c r="M2574" s="26">
        <v>46242</v>
      </c>
      <c r="N2574" s="27">
        <v>46242.541666666664</v>
      </c>
      <c r="O2574" s="27">
        <v>46242.6875</v>
      </c>
      <c r="P2574" s="24" t="s">
        <v>4307</v>
      </c>
      <c r="Q2574" s="24" t="s">
        <v>4308</v>
      </c>
      <c r="R2574" s="24" t="s">
        <v>190</v>
      </c>
      <c r="S2574" s="24" t="s">
        <v>198</v>
      </c>
      <c r="T2574" s="24" t="s">
        <v>54</v>
      </c>
      <c r="U2574" s="24" t="s">
        <v>547</v>
      </c>
      <c r="V2574" s="27">
        <v>46242.54791666667</v>
      </c>
      <c r="W2574" s="27">
        <v>46242.568055555559</v>
      </c>
      <c r="Z2574" s="24">
        <v>1</v>
      </c>
      <c r="AA2574" s="24" t="s">
        <v>60</v>
      </c>
      <c r="AB2574" s="24" t="b">
        <v>0</v>
      </c>
      <c r="AC2574" s="61"/>
    </row>
    <row r="2575" spans="2:29" ht="13.7">
      <c r="B2575" s="24" t="s">
        <v>82</v>
      </c>
      <c r="C2575" s="24" t="s">
        <v>64</v>
      </c>
      <c r="D2575" s="24" t="s">
        <v>83</v>
      </c>
      <c r="E2575" s="24">
        <v>210</v>
      </c>
      <c r="F2575" s="26">
        <v>46235</v>
      </c>
      <c r="G2575" s="24" t="s">
        <v>52</v>
      </c>
      <c r="H2575" s="24" t="s">
        <v>53</v>
      </c>
      <c r="I2575" s="24" t="s">
        <v>54</v>
      </c>
      <c r="J2575" s="24" t="s">
        <v>126</v>
      </c>
      <c r="K2575" s="24">
        <v>1</v>
      </c>
      <c r="L2575" s="24" t="s">
        <v>84</v>
      </c>
      <c r="M2575" s="26">
        <v>46242</v>
      </c>
      <c r="N2575" s="27">
        <v>46242.541666666664</v>
      </c>
      <c r="O2575" s="27">
        <v>46242.6875</v>
      </c>
      <c r="P2575" s="24" t="s">
        <v>4309</v>
      </c>
      <c r="Q2575" s="24" t="s">
        <v>4310</v>
      </c>
      <c r="R2575" s="24" t="s">
        <v>190</v>
      </c>
      <c r="T2575" s="24" t="s">
        <v>54</v>
      </c>
      <c r="U2575" s="24" t="s">
        <v>547</v>
      </c>
      <c r="V2575" s="27">
        <v>46242.655555555553</v>
      </c>
      <c r="W2575" s="27">
        <v>46242.672222222223</v>
      </c>
      <c r="Z2575" s="24">
        <v>1</v>
      </c>
      <c r="AA2575" s="24" t="s">
        <v>60</v>
      </c>
      <c r="AB2575" s="24" t="b">
        <v>0</v>
      </c>
      <c r="AC2575" s="61"/>
    </row>
    <row r="2576" spans="2:29" ht="13.7">
      <c r="B2576" s="24" t="s">
        <v>82</v>
      </c>
      <c r="C2576" s="24" t="s">
        <v>64</v>
      </c>
      <c r="D2576" s="24" t="s">
        <v>83</v>
      </c>
      <c r="E2576" s="24">
        <v>210</v>
      </c>
      <c r="F2576" s="26">
        <v>46235</v>
      </c>
      <c r="G2576" s="24" t="s">
        <v>52</v>
      </c>
      <c r="H2576" s="24" t="s">
        <v>53</v>
      </c>
      <c r="I2576" s="24" t="s">
        <v>68</v>
      </c>
      <c r="J2576" s="24" t="s">
        <v>125</v>
      </c>
      <c r="K2576" s="24">
        <v>1</v>
      </c>
      <c r="L2576" s="24" t="s">
        <v>84</v>
      </c>
      <c r="M2576" s="26">
        <v>46249</v>
      </c>
      <c r="N2576" s="27">
        <v>46249.375</v>
      </c>
      <c r="O2576" s="27">
        <v>46249.520833333336</v>
      </c>
      <c r="V2576" s="27"/>
      <c r="W2576" s="27"/>
      <c r="X2576" s="24">
        <v>4</v>
      </c>
      <c r="Y2576" s="24">
        <v>0</v>
      </c>
      <c r="Z2576" s="24">
        <v>4</v>
      </c>
      <c r="AA2576" s="24" t="s">
        <v>60</v>
      </c>
      <c r="AB2576" s="24" t="b">
        <v>0</v>
      </c>
      <c r="AC2576" s="61">
        <v>0</v>
      </c>
    </row>
    <row r="2577" spans="2:29" ht="13.7">
      <c r="B2577" s="24" t="s">
        <v>82</v>
      </c>
      <c r="C2577" s="24" t="s">
        <v>64</v>
      </c>
      <c r="D2577" s="24" t="s">
        <v>83</v>
      </c>
      <c r="E2577" s="24">
        <v>210</v>
      </c>
      <c r="F2577" s="26">
        <v>46235</v>
      </c>
      <c r="G2577" s="24" t="s">
        <v>52</v>
      </c>
      <c r="H2577" s="24" t="s">
        <v>53</v>
      </c>
      <c r="I2577" s="24" t="s">
        <v>68</v>
      </c>
      <c r="J2577" s="24" t="s">
        <v>126</v>
      </c>
      <c r="K2577" s="24">
        <v>1</v>
      </c>
      <c r="L2577" s="24" t="s">
        <v>84</v>
      </c>
      <c r="M2577" s="26">
        <v>46249</v>
      </c>
      <c r="N2577" s="27">
        <v>46249.375</v>
      </c>
      <c r="O2577" s="27">
        <v>46249.520833333336</v>
      </c>
      <c r="P2577" s="24" t="s">
        <v>4311</v>
      </c>
      <c r="Q2577" s="24" t="s">
        <v>4312</v>
      </c>
      <c r="R2577" s="24" t="s">
        <v>636</v>
      </c>
      <c r="T2577" s="24" t="s">
        <v>68</v>
      </c>
      <c r="U2577" s="24" t="s">
        <v>269</v>
      </c>
      <c r="V2577" s="27">
        <v>46249.45208333333</v>
      </c>
      <c r="W2577" s="27">
        <v>46249.473611111112</v>
      </c>
      <c r="Z2577" s="24">
        <v>1</v>
      </c>
      <c r="AA2577" s="24" t="s">
        <v>60</v>
      </c>
      <c r="AB2577" s="24" t="b">
        <v>0</v>
      </c>
      <c r="AC2577" s="61"/>
    </row>
    <row r="2578" spans="2:29" ht="13.7">
      <c r="B2578" s="24" t="s">
        <v>82</v>
      </c>
      <c r="C2578" s="24" t="s">
        <v>64</v>
      </c>
      <c r="D2578" s="24" t="s">
        <v>83</v>
      </c>
      <c r="E2578" s="24">
        <v>210</v>
      </c>
      <c r="F2578" s="26">
        <v>46235</v>
      </c>
      <c r="G2578" s="24" t="s">
        <v>52</v>
      </c>
      <c r="H2578" s="24" t="s">
        <v>53</v>
      </c>
      <c r="I2578" s="24" t="s">
        <v>68</v>
      </c>
      <c r="J2578" s="24" t="s">
        <v>126</v>
      </c>
      <c r="K2578" s="24">
        <v>1</v>
      </c>
      <c r="L2578" s="24" t="s">
        <v>84</v>
      </c>
      <c r="M2578" s="26">
        <v>46249</v>
      </c>
      <c r="N2578" s="27">
        <v>46249.375</v>
      </c>
      <c r="O2578" s="27">
        <v>46249.520833333336</v>
      </c>
      <c r="P2578" s="24" t="s">
        <v>4313</v>
      </c>
      <c r="Q2578" s="24" t="s">
        <v>4314</v>
      </c>
      <c r="R2578" s="24" t="s">
        <v>636</v>
      </c>
      <c r="T2578" s="24" t="s">
        <v>68</v>
      </c>
      <c r="U2578" s="24" t="s">
        <v>269</v>
      </c>
      <c r="V2578" s="27">
        <v>46249.382638888892</v>
      </c>
      <c r="W2578" s="27">
        <v>46249.40347222222</v>
      </c>
      <c r="Z2578" s="24">
        <v>1</v>
      </c>
      <c r="AA2578" s="24" t="s">
        <v>60</v>
      </c>
      <c r="AB2578" s="24" t="b">
        <v>0</v>
      </c>
      <c r="AC2578" s="61"/>
    </row>
    <row r="2579" spans="2:29" ht="13.7">
      <c r="B2579" s="24" t="s">
        <v>82</v>
      </c>
      <c r="C2579" s="24" t="s">
        <v>64</v>
      </c>
      <c r="D2579" s="24" t="s">
        <v>83</v>
      </c>
      <c r="E2579" s="24">
        <v>210</v>
      </c>
      <c r="F2579" s="26">
        <v>46235</v>
      </c>
      <c r="G2579" s="24" t="s">
        <v>52</v>
      </c>
      <c r="H2579" s="24" t="s">
        <v>53</v>
      </c>
      <c r="I2579" s="24" t="s">
        <v>68</v>
      </c>
      <c r="J2579" s="24" t="s">
        <v>126</v>
      </c>
      <c r="K2579" s="24">
        <v>1</v>
      </c>
      <c r="L2579" s="24" t="s">
        <v>84</v>
      </c>
      <c r="M2579" s="26">
        <v>46249</v>
      </c>
      <c r="N2579" s="27">
        <v>46249.375</v>
      </c>
      <c r="O2579" s="27">
        <v>46249.520833333336</v>
      </c>
      <c r="P2579" s="24" t="s">
        <v>4315</v>
      </c>
      <c r="Q2579" s="24" t="s">
        <v>4316</v>
      </c>
      <c r="R2579" s="24" t="s">
        <v>749</v>
      </c>
      <c r="S2579" s="24" t="s">
        <v>198</v>
      </c>
      <c r="T2579" s="24" t="s">
        <v>68</v>
      </c>
      <c r="U2579" s="24" t="s">
        <v>269</v>
      </c>
      <c r="V2579" s="27">
        <v>46249.489583333336</v>
      </c>
      <c r="W2579" s="27">
        <v>46249.509722222225</v>
      </c>
      <c r="Z2579" s="24">
        <v>1</v>
      </c>
      <c r="AA2579" s="24" t="s">
        <v>60</v>
      </c>
      <c r="AB2579" s="24" t="b">
        <v>0</v>
      </c>
      <c r="AC2579" s="61"/>
    </row>
    <row r="2580" spans="2:29" ht="13.7">
      <c r="B2580" s="24" t="s">
        <v>82</v>
      </c>
      <c r="C2580" s="24" t="s">
        <v>64</v>
      </c>
      <c r="D2580" s="24" t="s">
        <v>83</v>
      </c>
      <c r="E2580" s="24">
        <v>210</v>
      </c>
      <c r="F2580" s="26">
        <v>46235</v>
      </c>
      <c r="G2580" s="24" t="s">
        <v>52</v>
      </c>
      <c r="H2580" s="24" t="s">
        <v>53</v>
      </c>
      <c r="I2580" s="24" t="s">
        <v>68</v>
      </c>
      <c r="J2580" s="24" t="s">
        <v>126</v>
      </c>
      <c r="K2580" s="24">
        <v>1</v>
      </c>
      <c r="L2580" s="24" t="s">
        <v>84</v>
      </c>
      <c r="M2580" s="26">
        <v>46249</v>
      </c>
      <c r="N2580" s="27">
        <v>46249.375</v>
      </c>
      <c r="O2580" s="27">
        <v>46249.520833333336</v>
      </c>
      <c r="P2580" s="24" t="s">
        <v>4317</v>
      </c>
      <c r="Q2580" s="24" t="s">
        <v>4318</v>
      </c>
      <c r="R2580" s="24" t="s">
        <v>633</v>
      </c>
      <c r="T2580" s="24" t="s">
        <v>68</v>
      </c>
      <c r="U2580" s="24" t="s">
        <v>269</v>
      </c>
      <c r="V2580" s="27">
        <v>46249.413194444445</v>
      </c>
      <c r="W2580" s="27">
        <v>46249.430555555555</v>
      </c>
      <c r="Z2580" s="24">
        <v>1</v>
      </c>
      <c r="AA2580" s="24" t="s">
        <v>60</v>
      </c>
      <c r="AB2580" s="24" t="b">
        <v>0</v>
      </c>
      <c r="AC2580" s="61"/>
    </row>
    <row r="2581" spans="2:29" ht="13.7">
      <c r="B2581" s="24" t="s">
        <v>82</v>
      </c>
      <c r="C2581" s="24" t="s">
        <v>64</v>
      </c>
      <c r="D2581" s="24" t="s">
        <v>83</v>
      </c>
      <c r="E2581" s="24">
        <v>210</v>
      </c>
      <c r="F2581" s="26">
        <v>46235</v>
      </c>
      <c r="G2581" s="24" t="s">
        <v>52</v>
      </c>
      <c r="H2581" s="24" t="s">
        <v>53</v>
      </c>
      <c r="I2581" s="24" t="s">
        <v>54</v>
      </c>
      <c r="J2581" s="24" t="s">
        <v>125</v>
      </c>
      <c r="K2581" s="24">
        <v>1</v>
      </c>
      <c r="L2581" s="24" t="s">
        <v>84</v>
      </c>
      <c r="M2581" s="26">
        <v>46264</v>
      </c>
      <c r="N2581" s="27">
        <v>46264.354166666664</v>
      </c>
      <c r="O2581" s="27">
        <v>46264.5</v>
      </c>
      <c r="V2581" s="27"/>
      <c r="W2581" s="27"/>
      <c r="X2581" s="24">
        <v>4</v>
      </c>
      <c r="Y2581" s="24">
        <v>0</v>
      </c>
      <c r="Z2581" s="24">
        <v>4</v>
      </c>
      <c r="AA2581" s="24" t="s">
        <v>60</v>
      </c>
      <c r="AB2581" s="24" t="b">
        <v>0</v>
      </c>
      <c r="AC2581" s="61">
        <v>0</v>
      </c>
    </row>
    <row r="2582" spans="2:29" ht="13.7">
      <c r="B2582" s="24" t="s">
        <v>82</v>
      </c>
      <c r="C2582" s="24" t="s">
        <v>64</v>
      </c>
      <c r="D2582" s="24" t="s">
        <v>83</v>
      </c>
      <c r="E2582" s="24">
        <v>210</v>
      </c>
      <c r="F2582" s="26">
        <v>46235</v>
      </c>
      <c r="G2582" s="24" t="s">
        <v>52</v>
      </c>
      <c r="H2582" s="24" t="s">
        <v>53</v>
      </c>
      <c r="I2582" s="24" t="s">
        <v>54</v>
      </c>
      <c r="J2582" s="24" t="s">
        <v>126</v>
      </c>
      <c r="K2582" s="24">
        <v>1</v>
      </c>
      <c r="L2582" s="24" t="s">
        <v>84</v>
      </c>
      <c r="M2582" s="26">
        <v>46264</v>
      </c>
      <c r="N2582" s="27">
        <v>46264.354166666664</v>
      </c>
      <c r="O2582" s="27">
        <v>46264.5</v>
      </c>
      <c r="P2582" s="24" t="s">
        <v>4319</v>
      </c>
      <c r="Q2582" s="24" t="s">
        <v>4320</v>
      </c>
      <c r="R2582" s="24" t="s">
        <v>142</v>
      </c>
      <c r="T2582" s="24" t="s">
        <v>54</v>
      </c>
      <c r="U2582" s="24" t="s">
        <v>202</v>
      </c>
      <c r="V2582" s="27">
        <v>46264.46597222222</v>
      </c>
      <c r="W2582" s="27">
        <v>46264.488888888889</v>
      </c>
      <c r="Z2582" s="24">
        <v>1</v>
      </c>
      <c r="AA2582" s="24" t="s">
        <v>60</v>
      </c>
      <c r="AB2582" s="24" t="b">
        <v>0</v>
      </c>
      <c r="AC2582" s="61"/>
    </row>
    <row r="2583" spans="2:29" ht="13.7">
      <c r="B2583" s="24" t="s">
        <v>82</v>
      </c>
      <c r="C2583" s="24" t="s">
        <v>64</v>
      </c>
      <c r="D2583" s="24" t="s">
        <v>83</v>
      </c>
      <c r="E2583" s="24">
        <v>210</v>
      </c>
      <c r="F2583" s="26">
        <v>46235</v>
      </c>
      <c r="G2583" s="24" t="s">
        <v>52</v>
      </c>
      <c r="H2583" s="24" t="s">
        <v>53</v>
      </c>
      <c r="I2583" s="24" t="s">
        <v>54</v>
      </c>
      <c r="J2583" s="24" t="s">
        <v>126</v>
      </c>
      <c r="K2583" s="24">
        <v>1</v>
      </c>
      <c r="L2583" s="24" t="s">
        <v>84</v>
      </c>
      <c r="M2583" s="26">
        <v>46264</v>
      </c>
      <c r="N2583" s="27">
        <v>46264.354166666664</v>
      </c>
      <c r="O2583" s="27">
        <v>46264.5</v>
      </c>
      <c r="P2583" s="24" t="s">
        <v>4321</v>
      </c>
      <c r="Q2583" s="24" t="s">
        <v>4322</v>
      </c>
      <c r="R2583" s="24" t="s">
        <v>146</v>
      </c>
      <c r="T2583" s="24" t="s">
        <v>54</v>
      </c>
      <c r="U2583" s="24" t="s">
        <v>202</v>
      </c>
      <c r="V2583" s="27">
        <v>46264.356944444444</v>
      </c>
      <c r="W2583" s="27">
        <v>46264.375694444447</v>
      </c>
      <c r="Z2583" s="24">
        <v>1</v>
      </c>
      <c r="AA2583" s="24" t="s">
        <v>60</v>
      </c>
      <c r="AB2583" s="24" t="b">
        <v>0</v>
      </c>
      <c r="AC2583" s="61"/>
    </row>
    <row r="2584" spans="2:29" ht="13.7">
      <c r="B2584" s="24" t="s">
        <v>82</v>
      </c>
      <c r="C2584" s="24" t="s">
        <v>64</v>
      </c>
      <c r="D2584" s="24" t="s">
        <v>83</v>
      </c>
      <c r="E2584" s="24">
        <v>210</v>
      </c>
      <c r="F2584" s="26">
        <v>46235</v>
      </c>
      <c r="G2584" s="24" t="s">
        <v>52</v>
      </c>
      <c r="H2584" s="24" t="s">
        <v>53</v>
      </c>
      <c r="I2584" s="24" t="s">
        <v>54</v>
      </c>
      <c r="J2584" s="24" t="s">
        <v>126</v>
      </c>
      <c r="K2584" s="24">
        <v>1</v>
      </c>
      <c r="L2584" s="24" t="s">
        <v>84</v>
      </c>
      <c r="M2584" s="26">
        <v>46264</v>
      </c>
      <c r="N2584" s="27">
        <v>46264.354166666664</v>
      </c>
      <c r="O2584" s="27">
        <v>46264.5</v>
      </c>
      <c r="P2584" s="24" t="s">
        <v>4323</v>
      </c>
      <c r="Q2584" s="24" t="s">
        <v>4324</v>
      </c>
      <c r="R2584" s="24" t="s">
        <v>190</v>
      </c>
      <c r="T2584" s="24" t="s">
        <v>54</v>
      </c>
      <c r="U2584" s="24" t="s">
        <v>202</v>
      </c>
      <c r="V2584" s="27">
        <v>46264.397916666669</v>
      </c>
      <c r="W2584" s="27">
        <v>46264.417361111111</v>
      </c>
      <c r="Z2584" s="24">
        <v>1</v>
      </c>
      <c r="AA2584" s="24" t="s">
        <v>60</v>
      </c>
      <c r="AB2584" s="24" t="b">
        <v>0</v>
      </c>
      <c r="AC2584" s="61"/>
    </row>
    <row r="2585" spans="2:29" ht="13.7">
      <c r="B2585" s="24" t="s">
        <v>82</v>
      </c>
      <c r="C2585" s="24" t="s">
        <v>64</v>
      </c>
      <c r="D2585" s="24" t="s">
        <v>83</v>
      </c>
      <c r="E2585" s="24">
        <v>210</v>
      </c>
      <c r="F2585" s="26">
        <v>46235</v>
      </c>
      <c r="G2585" s="24" t="s">
        <v>52</v>
      </c>
      <c r="H2585" s="24" t="s">
        <v>53</v>
      </c>
      <c r="I2585" s="24" t="s">
        <v>54</v>
      </c>
      <c r="J2585" s="24" t="s">
        <v>126</v>
      </c>
      <c r="K2585" s="24">
        <v>1</v>
      </c>
      <c r="L2585" s="24" t="s">
        <v>84</v>
      </c>
      <c r="M2585" s="26">
        <v>46264</v>
      </c>
      <c r="N2585" s="27">
        <v>46264.354166666664</v>
      </c>
      <c r="O2585" s="27">
        <v>46264.5</v>
      </c>
      <c r="P2585" s="24" t="s">
        <v>4325</v>
      </c>
      <c r="Q2585" s="24" t="s">
        <v>4326</v>
      </c>
      <c r="R2585" s="24" t="s">
        <v>190</v>
      </c>
      <c r="T2585" s="24" t="s">
        <v>54</v>
      </c>
      <c r="U2585" s="24" t="s">
        <v>202</v>
      </c>
      <c r="V2585" s="27">
        <v>46264.43472222222</v>
      </c>
      <c r="W2585" s="27">
        <v>46264.451388888891</v>
      </c>
      <c r="Z2585" s="24">
        <v>1</v>
      </c>
      <c r="AA2585" s="24" t="s">
        <v>60</v>
      </c>
      <c r="AB2585" s="24" t="b">
        <v>0</v>
      </c>
      <c r="AC2585" s="61"/>
    </row>
    <row r="2586" spans="2:29" ht="13.7">
      <c r="B2586" s="24" t="s">
        <v>82</v>
      </c>
      <c r="C2586" s="24" t="s">
        <v>64</v>
      </c>
      <c r="D2586" s="24" t="s">
        <v>83</v>
      </c>
      <c r="E2586" s="24">
        <v>240</v>
      </c>
      <c r="F2586" s="26">
        <v>46174</v>
      </c>
      <c r="G2586" s="24" t="s">
        <v>52</v>
      </c>
      <c r="H2586" s="24" t="s">
        <v>53</v>
      </c>
      <c r="I2586" s="24" t="s">
        <v>59</v>
      </c>
      <c r="J2586" s="24" t="s">
        <v>125</v>
      </c>
      <c r="K2586" s="24">
        <v>1</v>
      </c>
      <c r="L2586" s="24" t="s">
        <v>84</v>
      </c>
      <c r="M2586" s="26">
        <v>46190</v>
      </c>
      <c r="N2586" s="27">
        <v>46190.5625</v>
      </c>
      <c r="O2586" s="27">
        <v>46190.729166666664</v>
      </c>
      <c r="V2586" s="27"/>
      <c r="W2586" s="27"/>
      <c r="X2586" s="24">
        <v>4</v>
      </c>
      <c r="Y2586" s="24">
        <v>0</v>
      </c>
      <c r="Z2586" s="24">
        <v>4</v>
      </c>
      <c r="AA2586" s="24" t="s">
        <v>56</v>
      </c>
      <c r="AB2586" s="24" t="b">
        <v>0</v>
      </c>
      <c r="AC2586" s="61">
        <v>0</v>
      </c>
    </row>
    <row r="2587" spans="2:29" ht="13.7">
      <c r="B2587" s="24" t="s">
        <v>82</v>
      </c>
      <c r="C2587" s="24" t="s">
        <v>64</v>
      </c>
      <c r="D2587" s="24" t="s">
        <v>83</v>
      </c>
      <c r="E2587" s="24">
        <v>240</v>
      </c>
      <c r="F2587" s="26">
        <v>46174</v>
      </c>
      <c r="G2587" s="24" t="s">
        <v>52</v>
      </c>
      <c r="H2587" s="24" t="s">
        <v>53</v>
      </c>
      <c r="I2587" s="24" t="s">
        <v>59</v>
      </c>
      <c r="J2587" s="24" t="s">
        <v>126</v>
      </c>
      <c r="K2587" s="24">
        <v>1</v>
      </c>
      <c r="L2587" s="24" t="s">
        <v>84</v>
      </c>
      <c r="M2587" s="26">
        <v>46190</v>
      </c>
      <c r="N2587" s="27">
        <v>46190.5625</v>
      </c>
      <c r="O2587" s="27">
        <v>46190.729166666664</v>
      </c>
      <c r="P2587" s="24" t="s">
        <v>4327</v>
      </c>
      <c r="Q2587" s="24" t="s">
        <v>4328</v>
      </c>
      <c r="R2587" s="24" t="s">
        <v>174</v>
      </c>
      <c r="T2587" s="24" t="s">
        <v>59</v>
      </c>
      <c r="U2587" s="24" t="s">
        <v>411</v>
      </c>
      <c r="V2587" s="27">
        <v>46190.563888888886</v>
      </c>
      <c r="W2587" s="27">
        <v>46190.585416666669</v>
      </c>
      <c r="Z2587" s="24">
        <v>1</v>
      </c>
      <c r="AA2587" s="24" t="s">
        <v>56</v>
      </c>
      <c r="AB2587" s="24" t="b">
        <v>0</v>
      </c>
      <c r="AC2587" s="61"/>
    </row>
    <row r="2588" spans="2:29" ht="13.7">
      <c r="B2588" s="24" t="s">
        <v>82</v>
      </c>
      <c r="C2588" s="24" t="s">
        <v>64</v>
      </c>
      <c r="D2588" s="24" t="s">
        <v>83</v>
      </c>
      <c r="E2588" s="24">
        <v>240</v>
      </c>
      <c r="F2588" s="26">
        <v>46174</v>
      </c>
      <c r="G2588" s="24" t="s">
        <v>52</v>
      </c>
      <c r="H2588" s="24" t="s">
        <v>53</v>
      </c>
      <c r="I2588" s="24" t="s">
        <v>59</v>
      </c>
      <c r="J2588" s="24" t="s">
        <v>126</v>
      </c>
      <c r="K2588" s="24">
        <v>1</v>
      </c>
      <c r="L2588" s="24" t="s">
        <v>84</v>
      </c>
      <c r="M2588" s="26">
        <v>46190</v>
      </c>
      <c r="N2588" s="27">
        <v>46190.5625</v>
      </c>
      <c r="O2588" s="27">
        <v>46190.729166666664</v>
      </c>
      <c r="P2588" s="24" t="s">
        <v>4329</v>
      </c>
      <c r="Q2588" s="24" t="s">
        <v>4330</v>
      </c>
      <c r="R2588" s="24" t="s">
        <v>168</v>
      </c>
      <c r="T2588" s="24" t="s">
        <v>59</v>
      </c>
      <c r="U2588" s="24" t="s">
        <v>411</v>
      </c>
      <c r="V2588" s="27">
        <v>46190.692361111112</v>
      </c>
      <c r="W2588" s="27">
        <v>46190.712500000001</v>
      </c>
      <c r="Z2588" s="24">
        <v>1</v>
      </c>
      <c r="AA2588" s="24" t="s">
        <v>56</v>
      </c>
      <c r="AB2588" s="24" t="b">
        <v>0</v>
      </c>
      <c r="AC2588" s="61"/>
    </row>
    <row r="2589" spans="2:29" ht="13.7">
      <c r="B2589" s="24" t="s">
        <v>82</v>
      </c>
      <c r="C2589" s="24" t="s">
        <v>64</v>
      </c>
      <c r="D2589" s="24" t="s">
        <v>83</v>
      </c>
      <c r="E2589" s="24">
        <v>240</v>
      </c>
      <c r="F2589" s="26">
        <v>46174</v>
      </c>
      <c r="G2589" s="24" t="s">
        <v>52</v>
      </c>
      <c r="H2589" s="24" t="s">
        <v>53</v>
      </c>
      <c r="I2589" s="24" t="s">
        <v>59</v>
      </c>
      <c r="J2589" s="24" t="s">
        <v>126</v>
      </c>
      <c r="K2589" s="24">
        <v>1</v>
      </c>
      <c r="L2589" s="24" t="s">
        <v>84</v>
      </c>
      <c r="M2589" s="26">
        <v>46190</v>
      </c>
      <c r="N2589" s="27">
        <v>46190.5625</v>
      </c>
      <c r="O2589" s="27">
        <v>46190.729166666664</v>
      </c>
      <c r="P2589" s="24" t="s">
        <v>4331</v>
      </c>
      <c r="Q2589" s="24" t="s">
        <v>4332</v>
      </c>
      <c r="R2589" s="24" t="s">
        <v>281</v>
      </c>
      <c r="S2589" s="24" t="s">
        <v>156</v>
      </c>
      <c r="T2589" s="24" t="s">
        <v>59</v>
      </c>
      <c r="U2589" s="24" t="s">
        <v>411</v>
      </c>
      <c r="V2589" s="27">
        <v>46190.648611111108</v>
      </c>
      <c r="W2589" s="27">
        <v>46190.666666666664</v>
      </c>
      <c r="Z2589" s="24">
        <v>1</v>
      </c>
      <c r="AA2589" s="24" t="s">
        <v>56</v>
      </c>
      <c r="AB2589" s="24" t="b">
        <v>0</v>
      </c>
      <c r="AC2589" s="61"/>
    </row>
    <row r="2590" spans="2:29" ht="13.7">
      <c r="B2590" s="24" t="s">
        <v>82</v>
      </c>
      <c r="C2590" s="24" t="s">
        <v>64</v>
      </c>
      <c r="D2590" s="24" t="s">
        <v>83</v>
      </c>
      <c r="E2590" s="24">
        <v>240</v>
      </c>
      <c r="F2590" s="26">
        <v>46174</v>
      </c>
      <c r="G2590" s="24" t="s">
        <v>52</v>
      </c>
      <c r="H2590" s="24" t="s">
        <v>53</v>
      </c>
      <c r="I2590" s="24" t="s">
        <v>59</v>
      </c>
      <c r="J2590" s="24" t="s">
        <v>126</v>
      </c>
      <c r="K2590" s="24">
        <v>1</v>
      </c>
      <c r="L2590" s="24" t="s">
        <v>84</v>
      </c>
      <c r="M2590" s="26">
        <v>46190</v>
      </c>
      <c r="N2590" s="27">
        <v>46190.5625</v>
      </c>
      <c r="O2590" s="27">
        <v>46190.729166666664</v>
      </c>
      <c r="P2590" s="24" t="s">
        <v>4333</v>
      </c>
      <c r="Q2590" s="24" t="s">
        <v>4334</v>
      </c>
      <c r="R2590" s="24" t="s">
        <v>168</v>
      </c>
      <c r="S2590" s="24" t="s">
        <v>152</v>
      </c>
      <c r="T2590" s="24" t="s">
        <v>59</v>
      </c>
      <c r="U2590" s="24" t="s">
        <v>411</v>
      </c>
      <c r="V2590" s="27">
        <v>46190.611805555556</v>
      </c>
      <c r="W2590" s="27">
        <v>46190.634027777778</v>
      </c>
      <c r="Z2590" s="24">
        <v>1</v>
      </c>
      <c r="AA2590" s="24" t="s">
        <v>56</v>
      </c>
      <c r="AB2590" s="24" t="b">
        <v>0</v>
      </c>
      <c r="AC2590" s="61"/>
    </row>
    <row r="2591" spans="2:29" ht="13.7">
      <c r="B2591" s="24" t="s">
        <v>82</v>
      </c>
      <c r="C2591" s="24" t="s">
        <v>64</v>
      </c>
      <c r="D2591" s="24" t="s">
        <v>83</v>
      </c>
      <c r="E2591" s="24">
        <v>270</v>
      </c>
      <c r="F2591" s="26">
        <v>46174</v>
      </c>
      <c r="G2591" s="24" t="s">
        <v>52</v>
      </c>
      <c r="H2591" s="24" t="s">
        <v>53</v>
      </c>
      <c r="I2591" s="24" t="s">
        <v>68</v>
      </c>
      <c r="J2591" s="24" t="s">
        <v>125</v>
      </c>
      <c r="K2591" s="24">
        <v>1</v>
      </c>
      <c r="L2591" s="24" t="s">
        <v>84</v>
      </c>
      <c r="M2591" s="26">
        <v>46179</v>
      </c>
      <c r="N2591" s="27">
        <v>46179.333333333336</v>
      </c>
      <c r="O2591" s="27">
        <v>46179.520833333336</v>
      </c>
      <c r="V2591" s="27"/>
      <c r="W2591" s="27"/>
      <c r="X2591" s="24">
        <v>4</v>
      </c>
      <c r="Y2591" s="24">
        <v>0</v>
      </c>
      <c r="Z2591" s="24">
        <v>4</v>
      </c>
      <c r="AA2591" s="24" t="s">
        <v>56</v>
      </c>
      <c r="AB2591" s="24" t="b">
        <v>0</v>
      </c>
      <c r="AC2591" s="61">
        <v>0</v>
      </c>
    </row>
    <row r="2592" spans="2:29" ht="13.7">
      <c r="B2592" s="24" t="s">
        <v>82</v>
      </c>
      <c r="C2592" s="24" t="s">
        <v>64</v>
      </c>
      <c r="D2592" s="24" t="s">
        <v>83</v>
      </c>
      <c r="E2592" s="24">
        <v>270</v>
      </c>
      <c r="F2592" s="26">
        <v>46174</v>
      </c>
      <c r="G2592" s="24" t="s">
        <v>52</v>
      </c>
      <c r="H2592" s="24" t="s">
        <v>53</v>
      </c>
      <c r="I2592" s="24" t="s">
        <v>68</v>
      </c>
      <c r="J2592" s="24" t="s">
        <v>126</v>
      </c>
      <c r="K2592" s="24">
        <v>1</v>
      </c>
      <c r="L2592" s="24" t="s">
        <v>84</v>
      </c>
      <c r="M2592" s="26">
        <v>46179</v>
      </c>
      <c r="N2592" s="27">
        <v>46179.333333333336</v>
      </c>
      <c r="O2592" s="27">
        <v>46179.520833333336</v>
      </c>
      <c r="P2592" s="24" t="s">
        <v>4335</v>
      </c>
      <c r="Q2592" s="24" t="s">
        <v>4336</v>
      </c>
      <c r="R2592" s="24" t="s">
        <v>323</v>
      </c>
      <c r="T2592" s="24" t="s">
        <v>68</v>
      </c>
      <c r="U2592" s="24" t="s">
        <v>420</v>
      </c>
      <c r="V2592" s="27">
        <v>46179.433333333334</v>
      </c>
      <c r="W2592" s="27">
        <v>46179.459722222222</v>
      </c>
      <c r="Z2592" s="24">
        <v>1</v>
      </c>
      <c r="AA2592" s="24" t="s">
        <v>56</v>
      </c>
      <c r="AB2592" s="24" t="b">
        <v>0</v>
      </c>
      <c r="AC2592" s="61"/>
    </row>
    <row r="2593" spans="2:29" ht="13.7">
      <c r="B2593" s="24" t="s">
        <v>82</v>
      </c>
      <c r="C2593" s="24" t="s">
        <v>64</v>
      </c>
      <c r="D2593" s="24" t="s">
        <v>83</v>
      </c>
      <c r="E2593" s="24">
        <v>270</v>
      </c>
      <c r="F2593" s="26">
        <v>46174</v>
      </c>
      <c r="G2593" s="24" t="s">
        <v>52</v>
      </c>
      <c r="H2593" s="24" t="s">
        <v>53</v>
      </c>
      <c r="I2593" s="24" t="s">
        <v>68</v>
      </c>
      <c r="J2593" s="24" t="s">
        <v>126</v>
      </c>
      <c r="K2593" s="24">
        <v>1</v>
      </c>
      <c r="L2593" s="24" t="s">
        <v>84</v>
      </c>
      <c r="M2593" s="26">
        <v>46179</v>
      </c>
      <c r="N2593" s="27">
        <v>46179.333333333336</v>
      </c>
      <c r="O2593" s="27">
        <v>46179.520833333336</v>
      </c>
      <c r="P2593" s="24" t="s">
        <v>4337</v>
      </c>
      <c r="Q2593" s="24" t="s">
        <v>4338</v>
      </c>
      <c r="R2593" s="24" t="s">
        <v>633</v>
      </c>
      <c r="T2593" s="24" t="s">
        <v>68</v>
      </c>
      <c r="U2593" s="24" t="s">
        <v>420</v>
      </c>
      <c r="V2593" s="27">
        <v>46179.338888888888</v>
      </c>
      <c r="W2593" s="27">
        <v>46179.364583333336</v>
      </c>
      <c r="Z2593" s="24">
        <v>1</v>
      </c>
      <c r="AA2593" s="24" t="s">
        <v>56</v>
      </c>
      <c r="AB2593" s="24" t="b">
        <v>0</v>
      </c>
      <c r="AC2593" s="61"/>
    </row>
    <row r="2594" spans="2:29" ht="13.7">
      <c r="B2594" s="24" t="s">
        <v>82</v>
      </c>
      <c r="C2594" s="24" t="s">
        <v>64</v>
      </c>
      <c r="D2594" s="24" t="s">
        <v>83</v>
      </c>
      <c r="E2594" s="24">
        <v>270</v>
      </c>
      <c r="F2594" s="26">
        <v>46174</v>
      </c>
      <c r="G2594" s="24" t="s">
        <v>52</v>
      </c>
      <c r="H2594" s="24" t="s">
        <v>53</v>
      </c>
      <c r="I2594" s="24" t="s">
        <v>68</v>
      </c>
      <c r="J2594" s="24" t="s">
        <v>126</v>
      </c>
      <c r="K2594" s="24">
        <v>1</v>
      </c>
      <c r="L2594" s="24" t="s">
        <v>84</v>
      </c>
      <c r="M2594" s="26">
        <v>46179</v>
      </c>
      <c r="N2594" s="27">
        <v>46179.333333333336</v>
      </c>
      <c r="O2594" s="27">
        <v>46179.520833333336</v>
      </c>
      <c r="P2594" s="24" t="s">
        <v>4339</v>
      </c>
      <c r="Q2594" s="24" t="s">
        <v>4340</v>
      </c>
      <c r="R2594" s="24" t="s">
        <v>749</v>
      </c>
      <c r="T2594" s="24" t="s">
        <v>68</v>
      </c>
      <c r="U2594" s="24" t="s">
        <v>420</v>
      </c>
      <c r="V2594" s="27">
        <v>46179.480555555558</v>
      </c>
      <c r="W2594" s="27">
        <v>46179.505555555559</v>
      </c>
      <c r="Z2594" s="24">
        <v>1</v>
      </c>
      <c r="AA2594" s="24" t="s">
        <v>56</v>
      </c>
      <c r="AB2594" s="24" t="b">
        <v>0</v>
      </c>
      <c r="AC2594" s="61"/>
    </row>
    <row r="2595" spans="2:29" ht="13.7">
      <c r="B2595" s="24" t="s">
        <v>82</v>
      </c>
      <c r="C2595" s="24" t="s">
        <v>64</v>
      </c>
      <c r="D2595" s="24" t="s">
        <v>83</v>
      </c>
      <c r="E2595" s="24">
        <v>270</v>
      </c>
      <c r="F2595" s="26">
        <v>46174</v>
      </c>
      <c r="G2595" s="24" t="s">
        <v>52</v>
      </c>
      <c r="H2595" s="24" t="s">
        <v>53</v>
      </c>
      <c r="I2595" s="24" t="s">
        <v>68</v>
      </c>
      <c r="J2595" s="24" t="s">
        <v>126</v>
      </c>
      <c r="K2595" s="24">
        <v>1</v>
      </c>
      <c r="L2595" s="24" t="s">
        <v>84</v>
      </c>
      <c r="M2595" s="26">
        <v>46179</v>
      </c>
      <c r="N2595" s="27">
        <v>46179.333333333336</v>
      </c>
      <c r="O2595" s="27">
        <v>46179.520833333336</v>
      </c>
      <c r="P2595" s="24" t="s">
        <v>4341</v>
      </c>
      <c r="Q2595" s="24" t="s">
        <v>4342</v>
      </c>
      <c r="R2595" s="24" t="s">
        <v>636</v>
      </c>
      <c r="T2595" s="24" t="s">
        <v>68</v>
      </c>
      <c r="U2595" s="24" t="s">
        <v>420</v>
      </c>
      <c r="V2595" s="27">
        <v>46179.387499999997</v>
      </c>
      <c r="W2595" s="27">
        <v>46179.415277777778</v>
      </c>
      <c r="Z2595" s="24">
        <v>1</v>
      </c>
      <c r="AA2595" s="24" t="s">
        <v>56</v>
      </c>
      <c r="AB2595" s="24" t="b">
        <v>0</v>
      </c>
      <c r="AC2595" s="61"/>
    </row>
    <row r="2596" spans="2:29" ht="13.7">
      <c r="B2596" s="24" t="s">
        <v>82</v>
      </c>
      <c r="C2596" s="24" t="s">
        <v>64</v>
      </c>
      <c r="D2596" s="24" t="s">
        <v>83</v>
      </c>
      <c r="E2596" s="24">
        <v>270</v>
      </c>
      <c r="F2596" s="26">
        <v>46174</v>
      </c>
      <c r="G2596" s="24" t="s">
        <v>52</v>
      </c>
      <c r="H2596" s="24" t="s">
        <v>53</v>
      </c>
      <c r="I2596" s="24" t="s">
        <v>59</v>
      </c>
      <c r="J2596" s="24" t="s">
        <v>125</v>
      </c>
      <c r="K2596" s="24">
        <v>1</v>
      </c>
      <c r="L2596" s="24" t="s">
        <v>84</v>
      </c>
      <c r="M2596" s="26">
        <v>46184</v>
      </c>
      <c r="N2596" s="27">
        <v>46184.541666666664</v>
      </c>
      <c r="O2596" s="27">
        <v>46184.729166666664</v>
      </c>
      <c r="V2596" s="27"/>
      <c r="W2596" s="27"/>
      <c r="X2596" s="24">
        <v>4</v>
      </c>
      <c r="Y2596" s="24">
        <v>0</v>
      </c>
      <c r="Z2596" s="24">
        <v>4</v>
      </c>
      <c r="AA2596" s="24" t="s">
        <v>56</v>
      </c>
      <c r="AB2596" s="24" t="b">
        <v>0</v>
      </c>
      <c r="AC2596" s="61">
        <v>0</v>
      </c>
    </row>
    <row r="2597" spans="2:29" ht="13.7">
      <c r="B2597" s="24" t="s">
        <v>82</v>
      </c>
      <c r="C2597" s="24" t="s">
        <v>64</v>
      </c>
      <c r="D2597" s="24" t="s">
        <v>83</v>
      </c>
      <c r="E2597" s="24">
        <v>270</v>
      </c>
      <c r="F2597" s="26">
        <v>46174</v>
      </c>
      <c r="G2597" s="24" t="s">
        <v>52</v>
      </c>
      <c r="H2597" s="24" t="s">
        <v>53</v>
      </c>
      <c r="I2597" s="24" t="s">
        <v>59</v>
      </c>
      <c r="J2597" s="24" t="s">
        <v>126</v>
      </c>
      <c r="K2597" s="24">
        <v>1</v>
      </c>
      <c r="L2597" s="24" t="s">
        <v>84</v>
      </c>
      <c r="M2597" s="26">
        <v>46184</v>
      </c>
      <c r="N2597" s="27">
        <v>46184.541666666664</v>
      </c>
      <c r="O2597" s="27">
        <v>46184.729166666664</v>
      </c>
      <c r="P2597" s="24" t="s">
        <v>4343</v>
      </c>
      <c r="Q2597" s="24" t="s">
        <v>4344</v>
      </c>
      <c r="R2597" s="24" t="s">
        <v>281</v>
      </c>
      <c r="S2597" s="24" t="s">
        <v>156</v>
      </c>
      <c r="T2597" s="24" t="s">
        <v>59</v>
      </c>
      <c r="U2597" s="24" t="s">
        <v>341</v>
      </c>
      <c r="V2597" s="27">
        <v>46184.6875</v>
      </c>
      <c r="W2597" s="27">
        <v>46184.708333333336</v>
      </c>
      <c r="Z2597" s="24">
        <v>1</v>
      </c>
      <c r="AA2597" s="24" t="s">
        <v>56</v>
      </c>
      <c r="AB2597" s="24" t="b">
        <v>0</v>
      </c>
      <c r="AC2597" s="61"/>
    </row>
    <row r="2598" spans="2:29" ht="13.7">
      <c r="B2598" s="24" t="s">
        <v>82</v>
      </c>
      <c r="C2598" s="24" t="s">
        <v>64</v>
      </c>
      <c r="D2598" s="24" t="s">
        <v>83</v>
      </c>
      <c r="E2598" s="24">
        <v>270</v>
      </c>
      <c r="F2598" s="26">
        <v>46174</v>
      </c>
      <c r="G2598" s="24" t="s">
        <v>52</v>
      </c>
      <c r="H2598" s="24" t="s">
        <v>53</v>
      </c>
      <c r="I2598" s="24" t="s">
        <v>59</v>
      </c>
      <c r="J2598" s="24" t="s">
        <v>126</v>
      </c>
      <c r="K2598" s="24">
        <v>1</v>
      </c>
      <c r="L2598" s="24" t="s">
        <v>84</v>
      </c>
      <c r="M2598" s="26">
        <v>46184</v>
      </c>
      <c r="N2598" s="27">
        <v>46184.541666666664</v>
      </c>
      <c r="O2598" s="27">
        <v>46184.729166666664</v>
      </c>
      <c r="P2598" s="24" t="s">
        <v>4345</v>
      </c>
      <c r="Q2598" s="24" t="s">
        <v>4346</v>
      </c>
      <c r="R2598" s="24" t="s">
        <v>174</v>
      </c>
      <c r="S2598" s="24" t="s">
        <v>152</v>
      </c>
      <c r="T2598" s="24" t="s">
        <v>59</v>
      </c>
      <c r="U2598" s="24" t="s">
        <v>341</v>
      </c>
      <c r="V2598" s="27">
        <v>46184.547222222223</v>
      </c>
      <c r="W2598" s="27">
        <v>46184.573611111111</v>
      </c>
      <c r="Z2598" s="24">
        <v>1</v>
      </c>
      <c r="AA2598" s="24" t="s">
        <v>56</v>
      </c>
      <c r="AB2598" s="24" t="b">
        <v>0</v>
      </c>
      <c r="AC2598" s="61"/>
    </row>
    <row r="2599" spans="2:29" ht="13.7">
      <c r="B2599" s="24" t="s">
        <v>82</v>
      </c>
      <c r="C2599" s="24" t="s">
        <v>64</v>
      </c>
      <c r="D2599" s="24" t="s">
        <v>83</v>
      </c>
      <c r="E2599" s="24">
        <v>270</v>
      </c>
      <c r="F2599" s="26">
        <v>46174</v>
      </c>
      <c r="G2599" s="24" t="s">
        <v>52</v>
      </c>
      <c r="H2599" s="24" t="s">
        <v>53</v>
      </c>
      <c r="I2599" s="24" t="s">
        <v>59</v>
      </c>
      <c r="J2599" s="24" t="s">
        <v>126</v>
      </c>
      <c r="K2599" s="24">
        <v>1</v>
      </c>
      <c r="L2599" s="24" t="s">
        <v>84</v>
      </c>
      <c r="M2599" s="26">
        <v>46184</v>
      </c>
      <c r="N2599" s="27">
        <v>46184.541666666664</v>
      </c>
      <c r="O2599" s="27">
        <v>46184.729166666664</v>
      </c>
      <c r="P2599" s="24" t="s">
        <v>4347</v>
      </c>
      <c r="Q2599" s="24" t="s">
        <v>4348</v>
      </c>
      <c r="R2599" s="24" t="s">
        <v>281</v>
      </c>
      <c r="T2599" s="24" t="s">
        <v>59</v>
      </c>
      <c r="U2599" s="24" t="s">
        <v>341</v>
      </c>
      <c r="V2599" s="27">
        <v>46184.59652777778</v>
      </c>
      <c r="W2599" s="27">
        <v>46184.628472222219</v>
      </c>
      <c r="Z2599" s="24">
        <v>1</v>
      </c>
      <c r="AA2599" s="24" t="s">
        <v>56</v>
      </c>
      <c r="AB2599" s="24" t="b">
        <v>0</v>
      </c>
      <c r="AC2599" s="61"/>
    </row>
    <row r="2600" spans="2:29" ht="13.7">
      <c r="B2600" s="24" t="s">
        <v>82</v>
      </c>
      <c r="C2600" s="24" t="s">
        <v>64</v>
      </c>
      <c r="D2600" s="24" t="s">
        <v>83</v>
      </c>
      <c r="E2600" s="24">
        <v>270</v>
      </c>
      <c r="F2600" s="26">
        <v>46174</v>
      </c>
      <c r="G2600" s="24" t="s">
        <v>52</v>
      </c>
      <c r="H2600" s="24" t="s">
        <v>53</v>
      </c>
      <c r="I2600" s="24" t="s">
        <v>59</v>
      </c>
      <c r="J2600" s="24" t="s">
        <v>126</v>
      </c>
      <c r="K2600" s="24">
        <v>1</v>
      </c>
      <c r="L2600" s="24" t="s">
        <v>84</v>
      </c>
      <c r="M2600" s="26">
        <v>46184</v>
      </c>
      <c r="N2600" s="27">
        <v>46184.541666666664</v>
      </c>
      <c r="O2600" s="27">
        <v>46184.729166666664</v>
      </c>
      <c r="P2600" s="24" t="s">
        <v>4349</v>
      </c>
      <c r="Q2600" s="24" t="s">
        <v>4350</v>
      </c>
      <c r="R2600" s="24" t="s">
        <v>168</v>
      </c>
      <c r="T2600" s="24" t="s">
        <v>59</v>
      </c>
      <c r="U2600" s="24" t="s">
        <v>341</v>
      </c>
      <c r="V2600" s="27">
        <v>46184.643055555556</v>
      </c>
      <c r="W2600" s="27">
        <v>46184.666666666664</v>
      </c>
      <c r="Z2600" s="24">
        <v>1</v>
      </c>
      <c r="AA2600" s="24" t="s">
        <v>56</v>
      </c>
      <c r="AB2600" s="24" t="b">
        <v>0</v>
      </c>
      <c r="AC2600" s="61"/>
    </row>
    <row r="2601" spans="2:29" ht="13.7">
      <c r="B2601" s="24" t="s">
        <v>82</v>
      </c>
      <c r="C2601" s="24" t="s">
        <v>64</v>
      </c>
      <c r="D2601" s="24" t="s">
        <v>83</v>
      </c>
      <c r="E2601" s="24">
        <v>270</v>
      </c>
      <c r="F2601" s="26">
        <v>46204</v>
      </c>
      <c r="G2601" s="24" t="s">
        <v>52</v>
      </c>
      <c r="H2601" s="24" t="s">
        <v>53</v>
      </c>
      <c r="I2601" s="24" t="s">
        <v>68</v>
      </c>
      <c r="J2601" s="24" t="s">
        <v>125</v>
      </c>
      <c r="K2601" s="24">
        <v>1</v>
      </c>
      <c r="L2601" s="24" t="s">
        <v>84</v>
      </c>
      <c r="M2601" s="26">
        <v>46225</v>
      </c>
      <c r="N2601" s="27">
        <v>46225.333333333336</v>
      </c>
      <c r="O2601" s="27">
        <v>46225.520833333336</v>
      </c>
      <c r="V2601" s="27"/>
      <c r="W2601" s="27"/>
      <c r="X2601" s="24">
        <v>4</v>
      </c>
      <c r="Y2601" s="24">
        <v>0</v>
      </c>
      <c r="Z2601" s="24">
        <v>4</v>
      </c>
      <c r="AA2601" s="24" t="s">
        <v>58</v>
      </c>
      <c r="AB2601" s="24" t="b">
        <v>0</v>
      </c>
      <c r="AC2601" s="61">
        <v>0</v>
      </c>
    </row>
    <row r="2602" spans="2:29" ht="13.7">
      <c r="B2602" s="24" t="s">
        <v>82</v>
      </c>
      <c r="C2602" s="24" t="s">
        <v>64</v>
      </c>
      <c r="D2602" s="24" t="s">
        <v>83</v>
      </c>
      <c r="E2602" s="24">
        <v>270</v>
      </c>
      <c r="F2602" s="26">
        <v>46204</v>
      </c>
      <c r="G2602" s="24" t="s">
        <v>52</v>
      </c>
      <c r="H2602" s="24" t="s">
        <v>53</v>
      </c>
      <c r="I2602" s="24" t="s">
        <v>68</v>
      </c>
      <c r="J2602" s="24" t="s">
        <v>126</v>
      </c>
      <c r="K2602" s="24">
        <v>1</v>
      </c>
      <c r="L2602" s="24" t="s">
        <v>84</v>
      </c>
      <c r="M2602" s="26">
        <v>46225</v>
      </c>
      <c r="N2602" s="27">
        <v>46225.333333333336</v>
      </c>
      <c r="O2602" s="27">
        <v>46225.520833333336</v>
      </c>
      <c r="P2602" s="24" t="s">
        <v>4351</v>
      </c>
      <c r="Q2602" s="24" t="s">
        <v>4352</v>
      </c>
      <c r="R2602" s="24" t="s">
        <v>636</v>
      </c>
      <c r="T2602" s="24" t="s">
        <v>68</v>
      </c>
      <c r="U2602" s="24" t="s">
        <v>143</v>
      </c>
      <c r="V2602" s="27">
        <v>46225.335416666669</v>
      </c>
      <c r="W2602" s="27">
        <v>46225.357638888891</v>
      </c>
      <c r="Z2602" s="24">
        <v>1</v>
      </c>
      <c r="AA2602" s="24" t="s">
        <v>58</v>
      </c>
      <c r="AB2602" s="24" t="b">
        <v>0</v>
      </c>
      <c r="AC2602" s="61"/>
    </row>
    <row r="2603" spans="2:29" ht="13.7">
      <c r="B2603" s="24" t="s">
        <v>82</v>
      </c>
      <c r="C2603" s="24" t="s">
        <v>64</v>
      </c>
      <c r="D2603" s="24" t="s">
        <v>83</v>
      </c>
      <c r="E2603" s="24">
        <v>270</v>
      </c>
      <c r="F2603" s="26">
        <v>46204</v>
      </c>
      <c r="G2603" s="24" t="s">
        <v>52</v>
      </c>
      <c r="H2603" s="24" t="s">
        <v>53</v>
      </c>
      <c r="I2603" s="24" t="s">
        <v>68</v>
      </c>
      <c r="J2603" s="24" t="s">
        <v>126</v>
      </c>
      <c r="K2603" s="24">
        <v>1</v>
      </c>
      <c r="L2603" s="24" t="s">
        <v>84</v>
      </c>
      <c r="M2603" s="26">
        <v>46225</v>
      </c>
      <c r="N2603" s="27">
        <v>46225.333333333336</v>
      </c>
      <c r="O2603" s="27">
        <v>46225.520833333336</v>
      </c>
      <c r="P2603" s="24" t="s">
        <v>4353</v>
      </c>
      <c r="Q2603" s="24" t="s">
        <v>4354</v>
      </c>
      <c r="R2603" s="24" t="s">
        <v>633</v>
      </c>
      <c r="T2603" s="24" t="s">
        <v>68</v>
      </c>
      <c r="U2603" s="24" t="s">
        <v>143</v>
      </c>
      <c r="V2603" s="27">
        <v>46225.432638888888</v>
      </c>
      <c r="W2603" s="27">
        <v>46225.456944444442</v>
      </c>
      <c r="Z2603" s="24">
        <v>1</v>
      </c>
      <c r="AA2603" s="24" t="s">
        <v>58</v>
      </c>
      <c r="AB2603" s="24" t="b">
        <v>0</v>
      </c>
      <c r="AC2603" s="61"/>
    </row>
    <row r="2604" spans="2:29" ht="13.7">
      <c r="B2604" s="24" t="s">
        <v>82</v>
      </c>
      <c r="C2604" s="24" t="s">
        <v>64</v>
      </c>
      <c r="D2604" s="24" t="s">
        <v>83</v>
      </c>
      <c r="E2604" s="24">
        <v>270</v>
      </c>
      <c r="F2604" s="26">
        <v>46204</v>
      </c>
      <c r="G2604" s="24" t="s">
        <v>52</v>
      </c>
      <c r="H2604" s="24" t="s">
        <v>53</v>
      </c>
      <c r="I2604" s="24" t="s">
        <v>68</v>
      </c>
      <c r="J2604" s="24" t="s">
        <v>126</v>
      </c>
      <c r="K2604" s="24">
        <v>1</v>
      </c>
      <c r="L2604" s="24" t="s">
        <v>84</v>
      </c>
      <c r="M2604" s="26">
        <v>46225</v>
      </c>
      <c r="N2604" s="27">
        <v>46225.333333333336</v>
      </c>
      <c r="O2604" s="27">
        <v>46225.520833333336</v>
      </c>
      <c r="P2604" s="24" t="s">
        <v>4355</v>
      </c>
      <c r="Q2604" s="24" t="s">
        <v>4356</v>
      </c>
      <c r="R2604" s="24" t="s">
        <v>636</v>
      </c>
      <c r="T2604" s="24" t="s">
        <v>68</v>
      </c>
      <c r="U2604" s="24" t="s">
        <v>143</v>
      </c>
      <c r="V2604" s="27">
        <v>46225.387499999997</v>
      </c>
      <c r="W2604" s="27">
        <v>46225.410416666666</v>
      </c>
      <c r="Z2604" s="24">
        <v>1</v>
      </c>
      <c r="AA2604" s="24" t="s">
        <v>58</v>
      </c>
      <c r="AB2604" s="24" t="b">
        <v>0</v>
      </c>
      <c r="AC2604" s="61"/>
    </row>
    <row r="2605" spans="2:29" ht="13.7">
      <c r="B2605" s="24" t="s">
        <v>82</v>
      </c>
      <c r="C2605" s="24" t="s">
        <v>64</v>
      </c>
      <c r="D2605" s="24" t="s">
        <v>83</v>
      </c>
      <c r="E2605" s="24">
        <v>270</v>
      </c>
      <c r="F2605" s="26">
        <v>46204</v>
      </c>
      <c r="G2605" s="24" t="s">
        <v>52</v>
      </c>
      <c r="H2605" s="24" t="s">
        <v>53</v>
      </c>
      <c r="I2605" s="24" t="s">
        <v>68</v>
      </c>
      <c r="J2605" s="24" t="s">
        <v>126</v>
      </c>
      <c r="K2605" s="24">
        <v>1</v>
      </c>
      <c r="L2605" s="24" t="s">
        <v>84</v>
      </c>
      <c r="M2605" s="26">
        <v>46225</v>
      </c>
      <c r="N2605" s="27">
        <v>46225.333333333336</v>
      </c>
      <c r="O2605" s="27">
        <v>46225.520833333336</v>
      </c>
      <c r="P2605" s="24" t="s">
        <v>4357</v>
      </c>
      <c r="Q2605" s="24" t="s">
        <v>4358</v>
      </c>
      <c r="R2605" s="24" t="s">
        <v>749</v>
      </c>
      <c r="T2605" s="24" t="s">
        <v>68</v>
      </c>
      <c r="U2605" s="24" t="s">
        <v>143</v>
      </c>
      <c r="V2605" s="27">
        <v>46225.476388888892</v>
      </c>
      <c r="W2605" s="27">
        <v>46225.506944444445</v>
      </c>
      <c r="Z2605" s="24">
        <v>1</v>
      </c>
      <c r="AA2605" s="24" t="s">
        <v>58</v>
      </c>
      <c r="AB2605" s="24" t="b">
        <v>0</v>
      </c>
      <c r="AC2605" s="61"/>
    </row>
    <row r="2606" spans="2:29" ht="13.7">
      <c r="B2606" s="24" t="s">
        <v>82</v>
      </c>
      <c r="C2606" s="24" t="s">
        <v>64</v>
      </c>
      <c r="D2606" s="24" t="s">
        <v>83</v>
      </c>
      <c r="E2606" s="24">
        <v>300</v>
      </c>
      <c r="F2606" s="26">
        <v>46174</v>
      </c>
      <c r="G2606" s="24" t="s">
        <v>52</v>
      </c>
      <c r="H2606" s="24" t="s">
        <v>53</v>
      </c>
      <c r="I2606" s="24" t="s">
        <v>59</v>
      </c>
      <c r="J2606" s="24" t="s">
        <v>125</v>
      </c>
      <c r="K2606" s="24">
        <v>1</v>
      </c>
      <c r="L2606" s="24" t="s">
        <v>84</v>
      </c>
      <c r="M2606" s="26">
        <v>46196</v>
      </c>
      <c r="N2606" s="27">
        <v>46196.333333333336</v>
      </c>
      <c r="O2606" s="27">
        <v>46196.541666666664</v>
      </c>
      <c r="V2606" s="27"/>
      <c r="W2606" s="27"/>
      <c r="X2606" s="24">
        <v>4</v>
      </c>
      <c r="Y2606" s="24">
        <v>0</v>
      </c>
      <c r="Z2606" s="24">
        <v>4</v>
      </c>
      <c r="AA2606" s="24" t="s">
        <v>56</v>
      </c>
      <c r="AB2606" s="24" t="b">
        <v>0</v>
      </c>
      <c r="AC2606" s="61">
        <v>0</v>
      </c>
    </row>
    <row r="2607" spans="2:29" ht="13.7">
      <c r="B2607" s="24" t="s">
        <v>82</v>
      </c>
      <c r="C2607" s="24" t="s">
        <v>64</v>
      </c>
      <c r="D2607" s="24" t="s">
        <v>83</v>
      </c>
      <c r="E2607" s="24">
        <v>300</v>
      </c>
      <c r="F2607" s="26">
        <v>46174</v>
      </c>
      <c r="G2607" s="24" t="s">
        <v>52</v>
      </c>
      <c r="H2607" s="24" t="s">
        <v>53</v>
      </c>
      <c r="I2607" s="24" t="s">
        <v>59</v>
      </c>
      <c r="J2607" s="24" t="s">
        <v>126</v>
      </c>
      <c r="K2607" s="24">
        <v>1</v>
      </c>
      <c r="L2607" s="24" t="s">
        <v>84</v>
      </c>
      <c r="M2607" s="26">
        <v>46196</v>
      </c>
      <c r="N2607" s="27">
        <v>46196.333333333336</v>
      </c>
      <c r="O2607" s="27">
        <v>46196.541666666664</v>
      </c>
      <c r="P2607" s="24" t="s">
        <v>4359</v>
      </c>
      <c r="Q2607" s="24" t="s">
        <v>4360</v>
      </c>
      <c r="R2607" s="24" t="s">
        <v>217</v>
      </c>
      <c r="S2607" s="24" t="s">
        <v>160</v>
      </c>
      <c r="T2607" s="24" t="s">
        <v>59</v>
      </c>
      <c r="U2607" s="24" t="s">
        <v>616</v>
      </c>
      <c r="V2607" s="27">
        <v>46196.337500000001</v>
      </c>
      <c r="W2607" s="27">
        <v>46196.37222222222</v>
      </c>
      <c r="Z2607" s="24">
        <v>1</v>
      </c>
      <c r="AA2607" s="24" t="s">
        <v>56</v>
      </c>
      <c r="AB2607" s="24" t="b">
        <v>0</v>
      </c>
      <c r="AC2607" s="61"/>
    </row>
    <row r="2608" spans="2:29" ht="13.7">
      <c r="B2608" s="24" t="s">
        <v>82</v>
      </c>
      <c r="C2608" s="24" t="s">
        <v>64</v>
      </c>
      <c r="D2608" s="24" t="s">
        <v>83</v>
      </c>
      <c r="E2608" s="24">
        <v>300</v>
      </c>
      <c r="F2608" s="26">
        <v>46174</v>
      </c>
      <c r="G2608" s="24" t="s">
        <v>52</v>
      </c>
      <c r="H2608" s="24" t="s">
        <v>53</v>
      </c>
      <c r="I2608" s="24" t="s">
        <v>59</v>
      </c>
      <c r="J2608" s="24" t="s">
        <v>126</v>
      </c>
      <c r="K2608" s="24">
        <v>1</v>
      </c>
      <c r="L2608" s="24" t="s">
        <v>84</v>
      </c>
      <c r="M2608" s="26">
        <v>46196</v>
      </c>
      <c r="N2608" s="27">
        <v>46196.333333333336</v>
      </c>
      <c r="O2608" s="27">
        <v>46196.541666666664</v>
      </c>
      <c r="P2608" s="24" t="s">
        <v>4361</v>
      </c>
      <c r="Q2608" s="24" t="s">
        <v>4362</v>
      </c>
      <c r="R2608" s="24" t="s">
        <v>174</v>
      </c>
      <c r="S2608" s="24" t="s">
        <v>152</v>
      </c>
      <c r="T2608" s="24" t="s">
        <v>59</v>
      </c>
      <c r="U2608" s="24" t="s">
        <v>616</v>
      </c>
      <c r="V2608" s="27">
        <v>46196.49722222222</v>
      </c>
      <c r="W2608" s="27">
        <v>46196.535416666666</v>
      </c>
      <c r="Z2608" s="24">
        <v>1</v>
      </c>
      <c r="AA2608" s="24" t="s">
        <v>56</v>
      </c>
      <c r="AB2608" s="24" t="b">
        <v>0</v>
      </c>
      <c r="AC2608" s="61"/>
    </row>
    <row r="2609" spans="2:29" ht="13.7">
      <c r="B2609" s="24" t="s">
        <v>82</v>
      </c>
      <c r="C2609" s="24" t="s">
        <v>64</v>
      </c>
      <c r="D2609" s="24" t="s">
        <v>83</v>
      </c>
      <c r="E2609" s="24">
        <v>300</v>
      </c>
      <c r="F2609" s="26">
        <v>46174</v>
      </c>
      <c r="G2609" s="24" t="s">
        <v>52</v>
      </c>
      <c r="H2609" s="24" t="s">
        <v>53</v>
      </c>
      <c r="I2609" s="24" t="s">
        <v>59</v>
      </c>
      <c r="J2609" s="24" t="s">
        <v>126</v>
      </c>
      <c r="K2609" s="24">
        <v>1</v>
      </c>
      <c r="L2609" s="24" t="s">
        <v>84</v>
      </c>
      <c r="M2609" s="26">
        <v>46196</v>
      </c>
      <c r="N2609" s="27">
        <v>46196.333333333336</v>
      </c>
      <c r="O2609" s="27">
        <v>46196.541666666664</v>
      </c>
      <c r="P2609" s="24" t="s">
        <v>4363</v>
      </c>
      <c r="Q2609" s="24" t="s">
        <v>4364</v>
      </c>
      <c r="R2609" s="24" t="s">
        <v>174</v>
      </c>
      <c r="T2609" s="24" t="s">
        <v>59</v>
      </c>
      <c r="U2609" s="24" t="s">
        <v>616</v>
      </c>
      <c r="V2609" s="27">
        <v>46196.443055555559</v>
      </c>
      <c r="W2609" s="27">
        <v>46196.476388888892</v>
      </c>
      <c r="Z2609" s="24">
        <v>1</v>
      </c>
      <c r="AA2609" s="24" t="s">
        <v>56</v>
      </c>
      <c r="AB2609" s="24" t="b">
        <v>0</v>
      </c>
      <c r="AC2609" s="61"/>
    </row>
    <row r="2610" spans="2:29" ht="13.7">
      <c r="B2610" s="24" t="s">
        <v>82</v>
      </c>
      <c r="C2610" s="24" t="s">
        <v>64</v>
      </c>
      <c r="D2610" s="24" t="s">
        <v>83</v>
      </c>
      <c r="E2610" s="24">
        <v>300</v>
      </c>
      <c r="F2610" s="26">
        <v>46174</v>
      </c>
      <c r="G2610" s="24" t="s">
        <v>52</v>
      </c>
      <c r="H2610" s="24" t="s">
        <v>53</v>
      </c>
      <c r="I2610" s="24" t="s">
        <v>59</v>
      </c>
      <c r="J2610" s="24" t="s">
        <v>126</v>
      </c>
      <c r="K2610" s="24">
        <v>1</v>
      </c>
      <c r="L2610" s="24" t="s">
        <v>84</v>
      </c>
      <c r="M2610" s="26">
        <v>46196</v>
      </c>
      <c r="N2610" s="27">
        <v>46196.333333333336</v>
      </c>
      <c r="O2610" s="27">
        <v>46196.541666666664</v>
      </c>
      <c r="P2610" s="24" t="s">
        <v>4365</v>
      </c>
      <c r="Q2610" s="24" t="s">
        <v>4366</v>
      </c>
      <c r="R2610" s="24" t="s">
        <v>174</v>
      </c>
      <c r="T2610" s="24" t="s">
        <v>59</v>
      </c>
      <c r="U2610" s="24" t="s">
        <v>616</v>
      </c>
      <c r="V2610" s="27">
        <v>46196.387499999997</v>
      </c>
      <c r="W2610" s="27">
        <v>46196.429166666669</v>
      </c>
      <c r="Z2610" s="24">
        <v>1</v>
      </c>
      <c r="AA2610" s="24" t="s">
        <v>56</v>
      </c>
      <c r="AB2610" s="24" t="b">
        <v>0</v>
      </c>
      <c r="AC2610" s="61"/>
    </row>
    <row r="2611" spans="2:29" ht="13.7">
      <c r="B2611" s="24" t="s">
        <v>82</v>
      </c>
      <c r="C2611" s="24" t="s">
        <v>64</v>
      </c>
      <c r="D2611" s="24" t="s">
        <v>83</v>
      </c>
      <c r="E2611" s="24">
        <v>300</v>
      </c>
      <c r="F2611" s="26">
        <v>46204</v>
      </c>
      <c r="G2611" s="24" t="s">
        <v>52</v>
      </c>
      <c r="H2611" s="24" t="s">
        <v>53</v>
      </c>
      <c r="I2611" s="24" t="s">
        <v>54</v>
      </c>
      <c r="J2611" s="24" t="s">
        <v>125</v>
      </c>
      <c r="K2611" s="24">
        <v>1</v>
      </c>
      <c r="L2611" s="24" t="s">
        <v>84</v>
      </c>
      <c r="M2611" s="26">
        <v>46222</v>
      </c>
      <c r="N2611" s="27">
        <v>46222.375</v>
      </c>
      <c r="O2611" s="27">
        <v>46222.583333333336</v>
      </c>
      <c r="V2611" s="27"/>
      <c r="W2611" s="27"/>
      <c r="X2611" s="24">
        <v>4</v>
      </c>
      <c r="Y2611" s="24">
        <v>0</v>
      </c>
      <c r="Z2611" s="24">
        <v>4</v>
      </c>
      <c r="AA2611" s="24" t="s">
        <v>58</v>
      </c>
      <c r="AB2611" s="24" t="b">
        <v>0</v>
      </c>
      <c r="AC2611" s="61">
        <v>0</v>
      </c>
    </row>
    <row r="2612" spans="2:29" ht="13.7">
      <c r="B2612" s="24" t="s">
        <v>82</v>
      </c>
      <c r="C2612" s="24" t="s">
        <v>64</v>
      </c>
      <c r="D2612" s="24" t="s">
        <v>83</v>
      </c>
      <c r="E2612" s="24">
        <v>300</v>
      </c>
      <c r="F2612" s="26">
        <v>46204</v>
      </c>
      <c r="G2612" s="24" t="s">
        <v>52</v>
      </c>
      <c r="H2612" s="24" t="s">
        <v>53</v>
      </c>
      <c r="I2612" s="24" t="s">
        <v>54</v>
      </c>
      <c r="J2612" s="24" t="s">
        <v>126</v>
      </c>
      <c r="K2612" s="24">
        <v>1</v>
      </c>
      <c r="L2612" s="24" t="s">
        <v>84</v>
      </c>
      <c r="M2612" s="26">
        <v>46222</v>
      </c>
      <c r="N2612" s="27">
        <v>46222.375</v>
      </c>
      <c r="O2612" s="27">
        <v>46222.583333333336</v>
      </c>
      <c r="P2612" s="24" t="s">
        <v>4367</v>
      </c>
      <c r="Q2612" s="24" t="s">
        <v>4368</v>
      </c>
      <c r="R2612" s="24" t="s">
        <v>142</v>
      </c>
      <c r="T2612" s="24" t="s">
        <v>54</v>
      </c>
      <c r="U2612" s="24" t="s">
        <v>616</v>
      </c>
      <c r="V2612" s="27">
        <v>46222.534722222219</v>
      </c>
      <c r="W2612" s="27">
        <v>46222.570138888892</v>
      </c>
      <c r="Z2612" s="24">
        <v>1</v>
      </c>
      <c r="AA2612" s="24" t="s">
        <v>58</v>
      </c>
      <c r="AB2612" s="24" t="b">
        <v>0</v>
      </c>
      <c r="AC2612" s="61"/>
    </row>
    <row r="2613" spans="2:29" ht="13.7">
      <c r="B2613" s="24" t="s">
        <v>82</v>
      </c>
      <c r="C2613" s="24" t="s">
        <v>64</v>
      </c>
      <c r="D2613" s="24" t="s">
        <v>83</v>
      </c>
      <c r="E2613" s="24">
        <v>300</v>
      </c>
      <c r="F2613" s="26">
        <v>46204</v>
      </c>
      <c r="G2613" s="24" t="s">
        <v>52</v>
      </c>
      <c r="H2613" s="24" t="s">
        <v>53</v>
      </c>
      <c r="I2613" s="24" t="s">
        <v>54</v>
      </c>
      <c r="J2613" s="24" t="s">
        <v>126</v>
      </c>
      <c r="K2613" s="24">
        <v>1</v>
      </c>
      <c r="L2613" s="24" t="s">
        <v>84</v>
      </c>
      <c r="M2613" s="26">
        <v>46222</v>
      </c>
      <c r="N2613" s="27">
        <v>46222.375</v>
      </c>
      <c r="O2613" s="27">
        <v>46222.583333333336</v>
      </c>
      <c r="P2613" s="24" t="s">
        <v>4369</v>
      </c>
      <c r="Q2613" s="24" t="s">
        <v>4370</v>
      </c>
      <c r="R2613" s="24" t="s">
        <v>190</v>
      </c>
      <c r="T2613" s="24" t="s">
        <v>54</v>
      </c>
      <c r="U2613" s="24" t="s">
        <v>616</v>
      </c>
      <c r="V2613" s="27">
        <v>46222.428472222222</v>
      </c>
      <c r="W2613" s="27">
        <v>46222.456944444442</v>
      </c>
      <c r="Z2613" s="24">
        <v>1</v>
      </c>
      <c r="AA2613" s="24" t="s">
        <v>58</v>
      </c>
      <c r="AB2613" s="24" t="b">
        <v>0</v>
      </c>
      <c r="AC2613" s="61"/>
    </row>
    <row r="2614" spans="2:29" ht="13.7">
      <c r="B2614" s="24" t="s">
        <v>82</v>
      </c>
      <c r="C2614" s="24" t="s">
        <v>64</v>
      </c>
      <c r="D2614" s="24" t="s">
        <v>83</v>
      </c>
      <c r="E2614" s="24">
        <v>300</v>
      </c>
      <c r="F2614" s="26">
        <v>46204</v>
      </c>
      <c r="G2614" s="24" t="s">
        <v>52</v>
      </c>
      <c r="H2614" s="24" t="s">
        <v>53</v>
      </c>
      <c r="I2614" s="24" t="s">
        <v>54</v>
      </c>
      <c r="J2614" s="24" t="s">
        <v>126</v>
      </c>
      <c r="K2614" s="24">
        <v>1</v>
      </c>
      <c r="L2614" s="24" t="s">
        <v>84</v>
      </c>
      <c r="M2614" s="26">
        <v>46222</v>
      </c>
      <c r="N2614" s="27">
        <v>46222.375</v>
      </c>
      <c r="O2614" s="27">
        <v>46222.583333333336</v>
      </c>
      <c r="P2614" s="24" t="s">
        <v>4371</v>
      </c>
      <c r="Q2614" s="24" t="s">
        <v>4372</v>
      </c>
      <c r="R2614" s="24" t="s">
        <v>190</v>
      </c>
      <c r="T2614" s="24" t="s">
        <v>54</v>
      </c>
      <c r="U2614" s="24" t="s">
        <v>616</v>
      </c>
      <c r="V2614" s="27">
        <v>46222.487500000003</v>
      </c>
      <c r="W2614" s="27">
        <v>46222.51666666667</v>
      </c>
      <c r="Z2614" s="24">
        <v>1</v>
      </c>
      <c r="AA2614" s="24" t="s">
        <v>58</v>
      </c>
      <c r="AB2614" s="24" t="b">
        <v>0</v>
      </c>
      <c r="AC2614" s="61"/>
    </row>
    <row r="2615" spans="2:29" ht="13.7">
      <c r="B2615" s="24" t="s">
        <v>82</v>
      </c>
      <c r="C2615" s="24" t="s">
        <v>64</v>
      </c>
      <c r="D2615" s="24" t="s">
        <v>83</v>
      </c>
      <c r="E2615" s="24">
        <v>300</v>
      </c>
      <c r="F2615" s="26">
        <v>46204</v>
      </c>
      <c r="G2615" s="24" t="s">
        <v>52</v>
      </c>
      <c r="H2615" s="24" t="s">
        <v>53</v>
      </c>
      <c r="I2615" s="24" t="s">
        <v>54</v>
      </c>
      <c r="J2615" s="24" t="s">
        <v>126</v>
      </c>
      <c r="K2615" s="24">
        <v>1</v>
      </c>
      <c r="L2615" s="24" t="s">
        <v>84</v>
      </c>
      <c r="M2615" s="26">
        <v>46222</v>
      </c>
      <c r="N2615" s="27">
        <v>46222.375</v>
      </c>
      <c r="O2615" s="27">
        <v>46222.583333333336</v>
      </c>
      <c r="P2615" s="24" t="s">
        <v>4373</v>
      </c>
      <c r="Q2615" s="24" t="s">
        <v>4374</v>
      </c>
      <c r="R2615" s="24" t="s">
        <v>190</v>
      </c>
      <c r="T2615" s="24" t="s">
        <v>54</v>
      </c>
      <c r="U2615" s="24" t="s">
        <v>616</v>
      </c>
      <c r="V2615" s="27">
        <v>46222.379166666666</v>
      </c>
      <c r="W2615" s="27">
        <v>46222.419444444444</v>
      </c>
      <c r="Z2615" s="24">
        <v>1</v>
      </c>
      <c r="AA2615" s="24" t="s">
        <v>58</v>
      </c>
      <c r="AB2615" s="24" t="b">
        <v>0</v>
      </c>
      <c r="AC2615" s="61"/>
    </row>
    <row r="2616" spans="2:29" ht="13.7">
      <c r="B2616" s="24" t="s">
        <v>82</v>
      </c>
      <c r="C2616" s="24" t="s">
        <v>64</v>
      </c>
      <c r="D2616" s="24" t="s">
        <v>83</v>
      </c>
      <c r="E2616" s="24">
        <v>360</v>
      </c>
      <c r="F2616" s="26">
        <v>46235</v>
      </c>
      <c r="G2616" s="24" t="s">
        <v>52</v>
      </c>
      <c r="H2616" s="24" t="s">
        <v>53</v>
      </c>
      <c r="I2616" s="24" t="s">
        <v>59</v>
      </c>
      <c r="J2616" s="24" t="s">
        <v>125</v>
      </c>
      <c r="K2616" s="24">
        <v>1</v>
      </c>
      <c r="L2616" s="24" t="s">
        <v>84</v>
      </c>
      <c r="M2616" s="26">
        <v>46251</v>
      </c>
      <c r="N2616" s="27">
        <v>46251.354166666664</v>
      </c>
      <c r="O2616" s="27">
        <v>46251.604166666664</v>
      </c>
      <c r="V2616" s="27"/>
      <c r="W2616" s="27"/>
      <c r="X2616" s="24">
        <v>4</v>
      </c>
      <c r="Y2616" s="24">
        <v>0</v>
      </c>
      <c r="Z2616" s="24">
        <v>4</v>
      </c>
      <c r="AA2616" s="24" t="s">
        <v>60</v>
      </c>
      <c r="AB2616" s="24" t="b">
        <v>0</v>
      </c>
      <c r="AC2616" s="61">
        <v>0</v>
      </c>
    </row>
    <row r="2617" spans="2:29" ht="13.7">
      <c r="B2617" s="24" t="s">
        <v>82</v>
      </c>
      <c r="C2617" s="24" t="s">
        <v>64</v>
      </c>
      <c r="D2617" s="24" t="s">
        <v>83</v>
      </c>
      <c r="E2617" s="24">
        <v>360</v>
      </c>
      <c r="F2617" s="26">
        <v>46235</v>
      </c>
      <c r="G2617" s="24" t="s">
        <v>52</v>
      </c>
      <c r="H2617" s="24" t="s">
        <v>53</v>
      </c>
      <c r="I2617" s="24" t="s">
        <v>59</v>
      </c>
      <c r="J2617" s="24" t="s">
        <v>126</v>
      </c>
      <c r="K2617" s="24">
        <v>1</v>
      </c>
      <c r="L2617" s="24" t="s">
        <v>84</v>
      </c>
      <c r="M2617" s="26">
        <v>46251</v>
      </c>
      <c r="N2617" s="27">
        <v>46251.354166666664</v>
      </c>
      <c r="O2617" s="27">
        <v>46251.604166666664</v>
      </c>
      <c r="P2617" s="24" t="s">
        <v>4375</v>
      </c>
      <c r="Q2617" s="24" t="s">
        <v>4376</v>
      </c>
      <c r="R2617" s="24" t="s">
        <v>284</v>
      </c>
      <c r="T2617" s="24" t="s">
        <v>59</v>
      </c>
      <c r="U2617" s="24" t="s">
        <v>202</v>
      </c>
      <c r="V2617" s="27">
        <v>46251.361805555556</v>
      </c>
      <c r="W2617" s="27">
        <v>46251.407638888886</v>
      </c>
      <c r="Z2617" s="24">
        <v>1</v>
      </c>
      <c r="AA2617" s="24" t="s">
        <v>60</v>
      </c>
      <c r="AB2617" s="24" t="b">
        <v>0</v>
      </c>
      <c r="AC2617" s="61"/>
    </row>
    <row r="2618" spans="2:29" ht="13.7">
      <c r="B2618" s="24" t="s">
        <v>82</v>
      </c>
      <c r="C2618" s="24" t="s">
        <v>64</v>
      </c>
      <c r="D2618" s="24" t="s">
        <v>83</v>
      </c>
      <c r="E2618" s="24">
        <v>360</v>
      </c>
      <c r="F2618" s="26">
        <v>46235</v>
      </c>
      <c r="G2618" s="24" t="s">
        <v>52</v>
      </c>
      <c r="H2618" s="24" t="s">
        <v>53</v>
      </c>
      <c r="I2618" s="24" t="s">
        <v>59</v>
      </c>
      <c r="J2618" s="24" t="s">
        <v>126</v>
      </c>
      <c r="K2618" s="24">
        <v>1</v>
      </c>
      <c r="L2618" s="24" t="s">
        <v>84</v>
      </c>
      <c r="M2618" s="26">
        <v>46251</v>
      </c>
      <c r="N2618" s="27">
        <v>46251.354166666664</v>
      </c>
      <c r="O2618" s="27">
        <v>46251.604166666664</v>
      </c>
      <c r="P2618" s="24" t="s">
        <v>4377</v>
      </c>
      <c r="Q2618" s="24" t="s">
        <v>4378</v>
      </c>
      <c r="R2618" s="24" t="s">
        <v>168</v>
      </c>
      <c r="S2618" s="24" t="s">
        <v>152</v>
      </c>
      <c r="T2618" s="24" t="s">
        <v>59</v>
      </c>
      <c r="U2618" s="24" t="s">
        <v>202</v>
      </c>
      <c r="V2618" s="27">
        <v>46251.487500000003</v>
      </c>
      <c r="W2618" s="27">
        <v>46251.524305555555</v>
      </c>
      <c r="Z2618" s="24">
        <v>1</v>
      </c>
      <c r="AA2618" s="24" t="s">
        <v>60</v>
      </c>
      <c r="AB2618" s="24" t="b">
        <v>0</v>
      </c>
      <c r="AC2618" s="61"/>
    </row>
    <row r="2619" spans="2:29" ht="13.7">
      <c r="B2619" s="24" t="s">
        <v>82</v>
      </c>
      <c r="C2619" s="24" t="s">
        <v>64</v>
      </c>
      <c r="D2619" s="24" t="s">
        <v>83</v>
      </c>
      <c r="E2619" s="24">
        <v>360</v>
      </c>
      <c r="F2619" s="26">
        <v>46235</v>
      </c>
      <c r="G2619" s="24" t="s">
        <v>52</v>
      </c>
      <c r="H2619" s="24" t="s">
        <v>53</v>
      </c>
      <c r="I2619" s="24" t="s">
        <v>59</v>
      </c>
      <c r="J2619" s="24" t="s">
        <v>126</v>
      </c>
      <c r="K2619" s="24">
        <v>1</v>
      </c>
      <c r="L2619" s="24" t="s">
        <v>84</v>
      </c>
      <c r="M2619" s="26">
        <v>46251</v>
      </c>
      <c r="N2619" s="27">
        <v>46251.354166666664</v>
      </c>
      <c r="O2619" s="27">
        <v>46251.604166666664</v>
      </c>
      <c r="P2619" s="24" t="s">
        <v>4379</v>
      </c>
      <c r="Q2619" s="24" t="s">
        <v>4380</v>
      </c>
      <c r="R2619" s="24" t="s">
        <v>284</v>
      </c>
      <c r="S2619" s="24" t="s">
        <v>198</v>
      </c>
      <c r="T2619" s="24" t="s">
        <v>59</v>
      </c>
      <c r="U2619" s="24" t="s">
        <v>202</v>
      </c>
      <c r="V2619" s="27">
        <v>46251.424305555556</v>
      </c>
      <c r="W2619" s="27">
        <v>46251.472916666666</v>
      </c>
      <c r="Z2619" s="24">
        <v>1</v>
      </c>
      <c r="AA2619" s="24" t="s">
        <v>60</v>
      </c>
      <c r="AB2619" s="24" t="b">
        <v>0</v>
      </c>
      <c r="AC2619" s="61"/>
    </row>
    <row r="2620" spans="2:29" ht="13.7">
      <c r="B2620" s="24" t="s">
        <v>82</v>
      </c>
      <c r="C2620" s="24" t="s">
        <v>64</v>
      </c>
      <c r="D2620" s="24" t="s">
        <v>83</v>
      </c>
      <c r="E2620" s="24">
        <v>360</v>
      </c>
      <c r="F2620" s="26">
        <v>46235</v>
      </c>
      <c r="G2620" s="24" t="s">
        <v>52</v>
      </c>
      <c r="H2620" s="24" t="s">
        <v>53</v>
      </c>
      <c r="I2620" s="24" t="s">
        <v>59</v>
      </c>
      <c r="J2620" s="24" t="s">
        <v>126</v>
      </c>
      <c r="K2620" s="24">
        <v>1</v>
      </c>
      <c r="L2620" s="24" t="s">
        <v>84</v>
      </c>
      <c r="M2620" s="26">
        <v>46251</v>
      </c>
      <c r="N2620" s="27">
        <v>46251.354166666664</v>
      </c>
      <c r="O2620" s="27">
        <v>46251.604166666664</v>
      </c>
      <c r="P2620" s="24" t="s">
        <v>4381</v>
      </c>
      <c r="Q2620" s="24" t="s">
        <v>4382</v>
      </c>
      <c r="R2620" s="24" t="s">
        <v>284</v>
      </c>
      <c r="T2620" s="24" t="s">
        <v>59</v>
      </c>
      <c r="U2620" s="24" t="s">
        <v>202</v>
      </c>
      <c r="V2620" s="27">
        <v>46251.547222222223</v>
      </c>
      <c r="W2620" s="27">
        <v>46251.589583333334</v>
      </c>
      <c r="Z2620" s="24">
        <v>1</v>
      </c>
      <c r="AA2620" s="24" t="s">
        <v>60</v>
      </c>
      <c r="AB2620" s="24" t="b">
        <v>0</v>
      </c>
      <c r="AC2620" s="61"/>
    </row>
    <row r="2621" spans="2:29" ht="13.7">
      <c r="B2621" s="24" t="s">
        <v>82</v>
      </c>
      <c r="C2621" s="24" t="s">
        <v>64</v>
      </c>
      <c r="D2621" s="24" t="s">
        <v>83</v>
      </c>
      <c r="E2621" s="24">
        <v>420</v>
      </c>
      <c r="F2621" s="26">
        <v>46204</v>
      </c>
      <c r="G2621" s="24" t="s">
        <v>52</v>
      </c>
      <c r="H2621" s="24" t="s">
        <v>53</v>
      </c>
      <c r="I2621" s="24" t="s">
        <v>62</v>
      </c>
      <c r="J2621" s="24" t="s">
        <v>125</v>
      </c>
      <c r="K2621" s="24">
        <v>1</v>
      </c>
      <c r="L2621" s="24" t="s">
        <v>84</v>
      </c>
      <c r="M2621" s="26">
        <v>46209</v>
      </c>
      <c r="N2621" s="27">
        <v>46209.375</v>
      </c>
      <c r="O2621" s="27">
        <v>46209.666666666664</v>
      </c>
      <c r="V2621" s="27"/>
      <c r="W2621" s="27"/>
      <c r="X2621" s="24">
        <v>4</v>
      </c>
      <c r="Y2621" s="24">
        <v>0</v>
      </c>
      <c r="Z2621" s="24">
        <v>4</v>
      </c>
      <c r="AA2621" s="24" t="s">
        <v>58</v>
      </c>
      <c r="AB2621" s="24" t="b">
        <v>0</v>
      </c>
      <c r="AC2621" s="61">
        <v>0</v>
      </c>
    </row>
    <row r="2622" spans="2:29" ht="13.7">
      <c r="B2622" s="24" t="s">
        <v>82</v>
      </c>
      <c r="C2622" s="24" t="s">
        <v>64</v>
      </c>
      <c r="D2622" s="24" t="s">
        <v>83</v>
      </c>
      <c r="E2622" s="24">
        <v>420</v>
      </c>
      <c r="F2622" s="26">
        <v>46204</v>
      </c>
      <c r="G2622" s="24" t="s">
        <v>52</v>
      </c>
      <c r="H2622" s="24" t="s">
        <v>53</v>
      </c>
      <c r="I2622" s="24" t="s">
        <v>62</v>
      </c>
      <c r="J2622" s="24" t="s">
        <v>126</v>
      </c>
      <c r="K2622" s="24">
        <v>1</v>
      </c>
      <c r="L2622" s="24" t="s">
        <v>84</v>
      </c>
      <c r="M2622" s="26">
        <v>46209</v>
      </c>
      <c r="N2622" s="27">
        <v>46209.375</v>
      </c>
      <c r="O2622" s="27">
        <v>46209.666666666664</v>
      </c>
      <c r="P2622" s="24" t="s">
        <v>4383</v>
      </c>
      <c r="Q2622" s="24" t="s">
        <v>4384</v>
      </c>
      <c r="R2622" s="24" t="s">
        <v>256</v>
      </c>
      <c r="T2622" s="24" t="s">
        <v>62</v>
      </c>
      <c r="U2622" s="24" t="s">
        <v>314</v>
      </c>
      <c r="V2622" s="27">
        <v>46209.450694444444</v>
      </c>
      <c r="W2622" s="27">
        <v>46209.495138888888</v>
      </c>
      <c r="Z2622" s="24">
        <v>1</v>
      </c>
      <c r="AA2622" s="24" t="s">
        <v>58</v>
      </c>
      <c r="AB2622" s="24" t="b">
        <v>0</v>
      </c>
      <c r="AC2622" s="61"/>
    </row>
    <row r="2623" spans="2:29" ht="13.7">
      <c r="B2623" s="24" t="s">
        <v>82</v>
      </c>
      <c r="C2623" s="24" t="s">
        <v>64</v>
      </c>
      <c r="D2623" s="24" t="s">
        <v>83</v>
      </c>
      <c r="E2623" s="24">
        <v>420</v>
      </c>
      <c r="F2623" s="26">
        <v>46204</v>
      </c>
      <c r="G2623" s="24" t="s">
        <v>52</v>
      </c>
      <c r="H2623" s="24" t="s">
        <v>53</v>
      </c>
      <c r="I2623" s="24" t="s">
        <v>62</v>
      </c>
      <c r="J2623" s="24" t="s">
        <v>126</v>
      </c>
      <c r="K2623" s="24">
        <v>1</v>
      </c>
      <c r="L2623" s="24" t="s">
        <v>84</v>
      </c>
      <c r="M2623" s="26">
        <v>46209</v>
      </c>
      <c r="N2623" s="27">
        <v>46209.375</v>
      </c>
      <c r="O2623" s="27">
        <v>46209.666666666664</v>
      </c>
      <c r="P2623" s="24" t="s">
        <v>4385</v>
      </c>
      <c r="Q2623" s="24" t="s">
        <v>4386</v>
      </c>
      <c r="R2623" s="24" t="s">
        <v>249</v>
      </c>
      <c r="T2623" s="24" t="s">
        <v>62</v>
      </c>
      <c r="U2623" s="24" t="s">
        <v>314</v>
      </c>
      <c r="V2623" s="27">
        <v>46209.37777777778</v>
      </c>
      <c r="W2623" s="27">
        <v>46209.418749999997</v>
      </c>
      <c r="Z2623" s="24">
        <v>1</v>
      </c>
      <c r="AA2623" s="24" t="s">
        <v>58</v>
      </c>
      <c r="AB2623" s="24" t="b">
        <v>0</v>
      </c>
      <c r="AC2623" s="61"/>
    </row>
    <row r="2624" spans="2:29" ht="13.7">
      <c r="B2624" s="24" t="s">
        <v>82</v>
      </c>
      <c r="C2624" s="24" t="s">
        <v>64</v>
      </c>
      <c r="D2624" s="24" t="s">
        <v>83</v>
      </c>
      <c r="E2624" s="24">
        <v>420</v>
      </c>
      <c r="F2624" s="26">
        <v>46204</v>
      </c>
      <c r="G2624" s="24" t="s">
        <v>52</v>
      </c>
      <c r="H2624" s="24" t="s">
        <v>53</v>
      </c>
      <c r="I2624" s="24" t="s">
        <v>62</v>
      </c>
      <c r="J2624" s="24" t="s">
        <v>126</v>
      </c>
      <c r="K2624" s="24">
        <v>1</v>
      </c>
      <c r="L2624" s="24" t="s">
        <v>84</v>
      </c>
      <c r="M2624" s="26">
        <v>46209</v>
      </c>
      <c r="N2624" s="27">
        <v>46209.375</v>
      </c>
      <c r="O2624" s="27">
        <v>46209.666666666664</v>
      </c>
      <c r="P2624" s="24" t="s">
        <v>4387</v>
      </c>
      <c r="Q2624" s="24" t="s">
        <v>4388</v>
      </c>
      <c r="R2624" s="24" t="s">
        <v>328</v>
      </c>
      <c r="T2624" s="24" t="s">
        <v>62</v>
      </c>
      <c r="U2624" s="24" t="s">
        <v>314</v>
      </c>
      <c r="V2624" s="27">
        <v>46209.600694444445</v>
      </c>
      <c r="W2624" s="27">
        <v>46209.652777777781</v>
      </c>
      <c r="Z2624" s="24">
        <v>1</v>
      </c>
      <c r="AA2624" s="24" t="s">
        <v>58</v>
      </c>
      <c r="AB2624" s="24" t="b">
        <v>0</v>
      </c>
      <c r="AC2624" s="61"/>
    </row>
    <row r="2625" spans="2:29" ht="13.7">
      <c r="B2625" s="24" t="s">
        <v>82</v>
      </c>
      <c r="C2625" s="24" t="s">
        <v>64</v>
      </c>
      <c r="D2625" s="24" t="s">
        <v>83</v>
      </c>
      <c r="E2625" s="24">
        <v>420</v>
      </c>
      <c r="F2625" s="26">
        <v>46204</v>
      </c>
      <c r="G2625" s="24" t="s">
        <v>52</v>
      </c>
      <c r="H2625" s="24" t="s">
        <v>53</v>
      </c>
      <c r="I2625" s="24" t="s">
        <v>62</v>
      </c>
      <c r="J2625" s="24" t="s">
        <v>126</v>
      </c>
      <c r="K2625" s="24">
        <v>1</v>
      </c>
      <c r="L2625" s="24" t="s">
        <v>84</v>
      </c>
      <c r="M2625" s="26">
        <v>46209</v>
      </c>
      <c r="N2625" s="27">
        <v>46209.375</v>
      </c>
      <c r="O2625" s="27">
        <v>46209.666666666664</v>
      </c>
      <c r="P2625" s="24" t="s">
        <v>4389</v>
      </c>
      <c r="Q2625" s="24" t="s">
        <v>4390</v>
      </c>
      <c r="R2625" s="24" t="s">
        <v>256</v>
      </c>
      <c r="S2625" s="24" t="s">
        <v>213</v>
      </c>
      <c r="T2625" s="24" t="s">
        <v>62</v>
      </c>
      <c r="U2625" s="24" t="s">
        <v>314</v>
      </c>
      <c r="V2625" s="27">
        <v>46209.52847222222</v>
      </c>
      <c r="W2625" s="27">
        <v>46209.572916666664</v>
      </c>
      <c r="Z2625" s="24">
        <v>1</v>
      </c>
      <c r="AA2625" s="24" t="s">
        <v>58</v>
      </c>
      <c r="AB2625" s="24" t="b">
        <v>0</v>
      </c>
      <c r="AC2625" s="61"/>
    </row>
    <row r="2626" spans="2:29" ht="13.7">
      <c r="B2626" s="24" t="s">
        <v>82</v>
      </c>
      <c r="C2626" s="24" t="s">
        <v>64</v>
      </c>
      <c r="D2626" s="24" t="s">
        <v>83</v>
      </c>
      <c r="E2626" s="24">
        <v>480</v>
      </c>
      <c r="F2626" s="26">
        <v>46174</v>
      </c>
      <c r="G2626" s="24" t="s">
        <v>52</v>
      </c>
      <c r="H2626" s="24" t="s">
        <v>53</v>
      </c>
      <c r="I2626" s="24" t="s">
        <v>57</v>
      </c>
      <c r="J2626" s="24" t="s">
        <v>125</v>
      </c>
      <c r="K2626" s="24">
        <v>1</v>
      </c>
      <c r="L2626" s="24" t="s">
        <v>84</v>
      </c>
      <c r="M2626" s="26">
        <v>46182</v>
      </c>
      <c r="N2626" s="27">
        <v>46182.333333333336</v>
      </c>
      <c r="O2626" s="27">
        <v>46182.666666666664</v>
      </c>
      <c r="V2626" s="27"/>
      <c r="W2626" s="27"/>
      <c r="X2626" s="24">
        <v>4</v>
      </c>
      <c r="Y2626" s="24">
        <v>0</v>
      </c>
      <c r="Z2626" s="24">
        <v>4</v>
      </c>
      <c r="AA2626" s="24" t="s">
        <v>56</v>
      </c>
      <c r="AB2626" s="24" t="b">
        <v>0</v>
      </c>
      <c r="AC2626" s="61">
        <v>0</v>
      </c>
    </row>
    <row r="2627" spans="2:29" ht="13.7">
      <c r="B2627" s="24" t="s">
        <v>82</v>
      </c>
      <c r="C2627" s="24" t="s">
        <v>64</v>
      </c>
      <c r="D2627" s="24" t="s">
        <v>83</v>
      </c>
      <c r="E2627" s="24">
        <v>480</v>
      </c>
      <c r="F2627" s="26">
        <v>46174</v>
      </c>
      <c r="G2627" s="24" t="s">
        <v>52</v>
      </c>
      <c r="H2627" s="24" t="s">
        <v>53</v>
      </c>
      <c r="I2627" s="24" t="s">
        <v>57</v>
      </c>
      <c r="J2627" s="24" t="s">
        <v>126</v>
      </c>
      <c r="K2627" s="24">
        <v>1</v>
      </c>
      <c r="L2627" s="24" t="s">
        <v>84</v>
      </c>
      <c r="M2627" s="26">
        <v>46182</v>
      </c>
      <c r="N2627" s="27">
        <v>46182.333333333336</v>
      </c>
      <c r="O2627" s="27">
        <v>46182.666666666664</v>
      </c>
      <c r="P2627" s="24" t="s">
        <v>4391</v>
      </c>
      <c r="Q2627" s="24" t="s">
        <v>4392</v>
      </c>
      <c r="R2627" s="24" t="s">
        <v>165</v>
      </c>
      <c r="S2627" s="24" t="s">
        <v>152</v>
      </c>
      <c r="T2627" s="24" t="s">
        <v>57</v>
      </c>
      <c r="U2627" s="24" t="s">
        <v>480</v>
      </c>
      <c r="V2627" s="27">
        <v>46182.425000000003</v>
      </c>
      <c r="W2627" s="27">
        <v>46182.484027777777</v>
      </c>
      <c r="Z2627" s="24">
        <v>1</v>
      </c>
      <c r="AA2627" s="24" t="s">
        <v>56</v>
      </c>
      <c r="AB2627" s="24" t="b">
        <v>0</v>
      </c>
      <c r="AC2627" s="61"/>
    </row>
    <row r="2628" spans="2:29" ht="13.7">
      <c r="B2628" s="24" t="s">
        <v>82</v>
      </c>
      <c r="C2628" s="24" t="s">
        <v>64</v>
      </c>
      <c r="D2628" s="24" t="s">
        <v>83</v>
      </c>
      <c r="E2628" s="24">
        <v>480</v>
      </c>
      <c r="F2628" s="26">
        <v>46174</v>
      </c>
      <c r="G2628" s="24" t="s">
        <v>52</v>
      </c>
      <c r="H2628" s="24" t="s">
        <v>53</v>
      </c>
      <c r="I2628" s="24" t="s">
        <v>57</v>
      </c>
      <c r="J2628" s="24" t="s">
        <v>126</v>
      </c>
      <c r="K2628" s="24">
        <v>1</v>
      </c>
      <c r="L2628" s="24" t="s">
        <v>84</v>
      </c>
      <c r="M2628" s="26">
        <v>46182</v>
      </c>
      <c r="N2628" s="27">
        <v>46182.333333333336</v>
      </c>
      <c r="O2628" s="27">
        <v>46182.666666666664</v>
      </c>
      <c r="P2628" s="24" t="s">
        <v>4393</v>
      </c>
      <c r="Q2628" s="24" t="s">
        <v>4394</v>
      </c>
      <c r="R2628" s="24" t="s">
        <v>159</v>
      </c>
      <c r="S2628" s="24" t="s">
        <v>152</v>
      </c>
      <c r="T2628" s="24" t="s">
        <v>57</v>
      </c>
      <c r="U2628" s="24" t="s">
        <v>480</v>
      </c>
      <c r="V2628" s="27">
        <v>46182.507638888892</v>
      </c>
      <c r="W2628" s="27">
        <v>46182.574305555558</v>
      </c>
      <c r="Z2628" s="24">
        <v>1</v>
      </c>
      <c r="AA2628" s="24" t="s">
        <v>56</v>
      </c>
      <c r="AB2628" s="24" t="b">
        <v>0</v>
      </c>
      <c r="AC2628" s="61"/>
    </row>
    <row r="2629" spans="2:29" ht="13.7">
      <c r="B2629" s="24" t="s">
        <v>82</v>
      </c>
      <c r="C2629" s="24" t="s">
        <v>64</v>
      </c>
      <c r="D2629" s="24" t="s">
        <v>83</v>
      </c>
      <c r="E2629" s="24">
        <v>480</v>
      </c>
      <c r="F2629" s="26">
        <v>46174</v>
      </c>
      <c r="G2629" s="24" t="s">
        <v>52</v>
      </c>
      <c r="H2629" s="24" t="s">
        <v>53</v>
      </c>
      <c r="I2629" s="24" t="s">
        <v>57</v>
      </c>
      <c r="J2629" s="24" t="s">
        <v>126</v>
      </c>
      <c r="K2629" s="24">
        <v>1</v>
      </c>
      <c r="L2629" s="24" t="s">
        <v>84</v>
      </c>
      <c r="M2629" s="26">
        <v>46182</v>
      </c>
      <c r="N2629" s="27">
        <v>46182.333333333336</v>
      </c>
      <c r="O2629" s="27">
        <v>46182.666666666664</v>
      </c>
      <c r="P2629" s="24" t="s">
        <v>4395</v>
      </c>
      <c r="Q2629" s="24" t="s">
        <v>4396</v>
      </c>
      <c r="R2629" s="24" t="s">
        <v>182</v>
      </c>
      <c r="S2629" s="24" t="s">
        <v>152</v>
      </c>
      <c r="T2629" s="24" t="s">
        <v>57</v>
      </c>
      <c r="U2629" s="24" t="s">
        <v>480</v>
      </c>
      <c r="V2629" s="27">
        <v>46182.340277777781</v>
      </c>
      <c r="W2629" s="27">
        <v>46182.394444444442</v>
      </c>
      <c r="Z2629" s="24">
        <v>1</v>
      </c>
      <c r="AA2629" s="24" t="s">
        <v>56</v>
      </c>
      <c r="AB2629" s="24" t="b">
        <v>0</v>
      </c>
      <c r="AC2629" s="61"/>
    </row>
    <row r="2630" spans="2:29" ht="13.7">
      <c r="B2630" s="24" t="s">
        <v>82</v>
      </c>
      <c r="C2630" s="24" t="s">
        <v>64</v>
      </c>
      <c r="D2630" s="24" t="s">
        <v>83</v>
      </c>
      <c r="E2630" s="24">
        <v>480</v>
      </c>
      <c r="F2630" s="26">
        <v>46174</v>
      </c>
      <c r="G2630" s="24" t="s">
        <v>52</v>
      </c>
      <c r="H2630" s="24" t="s">
        <v>53</v>
      </c>
      <c r="I2630" s="24" t="s">
        <v>57</v>
      </c>
      <c r="J2630" s="24" t="s">
        <v>126</v>
      </c>
      <c r="K2630" s="24">
        <v>1</v>
      </c>
      <c r="L2630" s="24" t="s">
        <v>84</v>
      </c>
      <c r="M2630" s="26">
        <v>46182</v>
      </c>
      <c r="N2630" s="27">
        <v>46182.333333333336</v>
      </c>
      <c r="O2630" s="27">
        <v>46182.666666666664</v>
      </c>
      <c r="P2630" s="24" t="s">
        <v>4397</v>
      </c>
      <c r="Q2630" s="24" t="s">
        <v>4398</v>
      </c>
      <c r="R2630" s="24" t="s">
        <v>155</v>
      </c>
      <c r="T2630" s="24" t="s">
        <v>57</v>
      </c>
      <c r="U2630" s="24" t="s">
        <v>480</v>
      </c>
      <c r="V2630" s="27">
        <v>46182.591666666667</v>
      </c>
      <c r="W2630" s="27">
        <v>46182.652777777781</v>
      </c>
      <c r="Z2630" s="24">
        <v>1</v>
      </c>
      <c r="AA2630" s="24" t="s">
        <v>56</v>
      </c>
      <c r="AB2630" s="24" t="b">
        <v>0</v>
      </c>
      <c r="AC2630" s="61"/>
    </row>
    <row r="2631" spans="2:29" ht="13.7">
      <c r="B2631" s="24" t="s">
        <v>82</v>
      </c>
      <c r="C2631" s="24" t="s">
        <v>64</v>
      </c>
      <c r="D2631" s="24" t="s">
        <v>83</v>
      </c>
      <c r="E2631" s="24">
        <v>480</v>
      </c>
      <c r="F2631" s="26">
        <v>46174</v>
      </c>
      <c r="G2631" s="24" t="s">
        <v>52</v>
      </c>
      <c r="H2631" s="24" t="s">
        <v>53</v>
      </c>
      <c r="I2631" s="24" t="s">
        <v>57</v>
      </c>
      <c r="J2631" s="24" t="s">
        <v>125</v>
      </c>
      <c r="K2631" s="24">
        <v>1</v>
      </c>
      <c r="L2631" s="24" t="s">
        <v>84</v>
      </c>
      <c r="M2631" s="26">
        <v>46185</v>
      </c>
      <c r="N2631" s="27">
        <v>46185.3125</v>
      </c>
      <c r="O2631" s="27">
        <v>46185.645833333336</v>
      </c>
      <c r="V2631" s="27"/>
      <c r="W2631" s="27"/>
      <c r="X2631" s="24">
        <v>4</v>
      </c>
      <c r="Y2631" s="24">
        <v>0</v>
      </c>
      <c r="Z2631" s="24">
        <v>4</v>
      </c>
      <c r="AA2631" s="24" t="s">
        <v>56</v>
      </c>
      <c r="AB2631" s="24" t="b">
        <v>0</v>
      </c>
      <c r="AC2631" s="61">
        <v>0</v>
      </c>
    </row>
    <row r="2632" spans="2:29" ht="13.7">
      <c r="B2632" s="24" t="s">
        <v>82</v>
      </c>
      <c r="C2632" s="24" t="s">
        <v>64</v>
      </c>
      <c r="D2632" s="24" t="s">
        <v>83</v>
      </c>
      <c r="E2632" s="24">
        <v>480</v>
      </c>
      <c r="F2632" s="26">
        <v>46174</v>
      </c>
      <c r="G2632" s="24" t="s">
        <v>52</v>
      </c>
      <c r="H2632" s="24" t="s">
        <v>53</v>
      </c>
      <c r="I2632" s="24" t="s">
        <v>57</v>
      </c>
      <c r="J2632" s="24" t="s">
        <v>126</v>
      </c>
      <c r="K2632" s="24">
        <v>1</v>
      </c>
      <c r="L2632" s="24" t="s">
        <v>84</v>
      </c>
      <c r="M2632" s="26">
        <v>46185</v>
      </c>
      <c r="N2632" s="27">
        <v>46185.3125</v>
      </c>
      <c r="O2632" s="27">
        <v>46185.645833333336</v>
      </c>
      <c r="P2632" s="24" t="s">
        <v>4399</v>
      </c>
      <c r="Q2632" s="24" t="s">
        <v>4400</v>
      </c>
      <c r="R2632" s="24" t="s">
        <v>155</v>
      </c>
      <c r="S2632" s="24" t="s">
        <v>198</v>
      </c>
      <c r="T2632" s="24" t="s">
        <v>57</v>
      </c>
      <c r="U2632" s="24" t="s">
        <v>143</v>
      </c>
      <c r="V2632" s="27">
        <v>46185.563888888886</v>
      </c>
      <c r="W2632" s="27">
        <v>46185.629861111112</v>
      </c>
      <c r="Z2632" s="24">
        <v>1</v>
      </c>
      <c r="AA2632" s="24" t="s">
        <v>56</v>
      </c>
      <c r="AB2632" s="24" t="b">
        <v>0</v>
      </c>
      <c r="AC2632" s="61"/>
    </row>
    <row r="2633" spans="2:29" ht="13.7">
      <c r="B2633" s="24" t="s">
        <v>82</v>
      </c>
      <c r="C2633" s="24" t="s">
        <v>64</v>
      </c>
      <c r="D2633" s="24" t="s">
        <v>83</v>
      </c>
      <c r="E2633" s="24">
        <v>480</v>
      </c>
      <c r="F2633" s="26">
        <v>46174</v>
      </c>
      <c r="G2633" s="24" t="s">
        <v>52</v>
      </c>
      <c r="H2633" s="24" t="s">
        <v>53</v>
      </c>
      <c r="I2633" s="24" t="s">
        <v>57</v>
      </c>
      <c r="J2633" s="24" t="s">
        <v>126</v>
      </c>
      <c r="K2633" s="24">
        <v>1</v>
      </c>
      <c r="L2633" s="24" t="s">
        <v>84</v>
      </c>
      <c r="M2633" s="26">
        <v>46185</v>
      </c>
      <c r="N2633" s="27">
        <v>46185.3125</v>
      </c>
      <c r="O2633" s="27">
        <v>46185.645833333336</v>
      </c>
      <c r="P2633" s="24" t="s">
        <v>4401</v>
      </c>
      <c r="Q2633" s="24" t="s">
        <v>4402</v>
      </c>
      <c r="R2633" s="24" t="s">
        <v>182</v>
      </c>
      <c r="T2633" s="24" t="s">
        <v>57</v>
      </c>
      <c r="U2633" s="24" t="s">
        <v>143</v>
      </c>
      <c r="V2633" s="27">
        <v>46185.320833333331</v>
      </c>
      <c r="W2633" s="27">
        <v>46185.375694444447</v>
      </c>
      <c r="Z2633" s="24">
        <v>1</v>
      </c>
      <c r="AA2633" s="24" t="s">
        <v>56</v>
      </c>
      <c r="AB2633" s="24" t="b">
        <v>0</v>
      </c>
      <c r="AC2633" s="61"/>
    </row>
    <row r="2634" spans="2:29" ht="13.7">
      <c r="B2634" s="24" t="s">
        <v>82</v>
      </c>
      <c r="C2634" s="24" t="s">
        <v>64</v>
      </c>
      <c r="D2634" s="24" t="s">
        <v>83</v>
      </c>
      <c r="E2634" s="24">
        <v>480</v>
      </c>
      <c r="F2634" s="26">
        <v>46174</v>
      </c>
      <c r="G2634" s="24" t="s">
        <v>52</v>
      </c>
      <c r="H2634" s="24" t="s">
        <v>53</v>
      </c>
      <c r="I2634" s="24" t="s">
        <v>57</v>
      </c>
      <c r="J2634" s="24" t="s">
        <v>126</v>
      </c>
      <c r="K2634" s="24">
        <v>1</v>
      </c>
      <c r="L2634" s="24" t="s">
        <v>84</v>
      </c>
      <c r="M2634" s="26">
        <v>46185</v>
      </c>
      <c r="N2634" s="27">
        <v>46185.3125</v>
      </c>
      <c r="O2634" s="27">
        <v>46185.645833333336</v>
      </c>
      <c r="P2634" s="24" t="s">
        <v>4403</v>
      </c>
      <c r="Q2634" s="24" t="s">
        <v>4404</v>
      </c>
      <c r="R2634" s="24" t="s">
        <v>182</v>
      </c>
      <c r="T2634" s="24" t="s">
        <v>57</v>
      </c>
      <c r="U2634" s="24" t="s">
        <v>143</v>
      </c>
      <c r="V2634" s="27">
        <v>46185.401388888888</v>
      </c>
      <c r="W2634" s="27">
        <v>46185.470833333333</v>
      </c>
      <c r="Z2634" s="24">
        <v>1</v>
      </c>
      <c r="AA2634" s="24" t="s">
        <v>56</v>
      </c>
      <c r="AB2634" s="24" t="b">
        <v>0</v>
      </c>
      <c r="AC2634" s="61"/>
    </row>
    <row r="2635" spans="2:29" ht="13.7">
      <c r="B2635" s="24" t="s">
        <v>82</v>
      </c>
      <c r="C2635" s="24" t="s">
        <v>64</v>
      </c>
      <c r="D2635" s="24" t="s">
        <v>83</v>
      </c>
      <c r="E2635" s="24">
        <v>480</v>
      </c>
      <c r="F2635" s="26">
        <v>46174</v>
      </c>
      <c r="G2635" s="24" t="s">
        <v>52</v>
      </c>
      <c r="H2635" s="24" t="s">
        <v>53</v>
      </c>
      <c r="I2635" s="24" t="s">
        <v>57</v>
      </c>
      <c r="J2635" s="24" t="s">
        <v>126</v>
      </c>
      <c r="K2635" s="24">
        <v>1</v>
      </c>
      <c r="L2635" s="24" t="s">
        <v>84</v>
      </c>
      <c r="M2635" s="26">
        <v>46185</v>
      </c>
      <c r="N2635" s="27">
        <v>46185.3125</v>
      </c>
      <c r="O2635" s="27">
        <v>46185.645833333336</v>
      </c>
      <c r="P2635" s="24" t="s">
        <v>4405</v>
      </c>
      <c r="Q2635" s="24" t="s">
        <v>4406</v>
      </c>
      <c r="R2635" s="24" t="s">
        <v>159</v>
      </c>
      <c r="S2635" s="24" t="s">
        <v>156</v>
      </c>
      <c r="T2635" s="24" t="s">
        <v>57</v>
      </c>
      <c r="U2635" s="24" t="s">
        <v>143</v>
      </c>
      <c r="V2635" s="27">
        <v>46185.48541666667</v>
      </c>
      <c r="W2635" s="27">
        <v>46185.536111111112</v>
      </c>
      <c r="Z2635" s="24">
        <v>1</v>
      </c>
      <c r="AA2635" s="24" t="s">
        <v>56</v>
      </c>
      <c r="AB2635" s="24" t="b">
        <v>0</v>
      </c>
      <c r="AC2635" s="61"/>
    </row>
    <row r="2636" spans="2:29" ht="13.7">
      <c r="B2636" s="24" t="s">
        <v>82</v>
      </c>
      <c r="C2636" s="24" t="s">
        <v>64</v>
      </c>
      <c r="D2636" s="24" t="s">
        <v>83</v>
      </c>
      <c r="E2636" s="24">
        <v>480</v>
      </c>
      <c r="F2636" s="26">
        <v>46174</v>
      </c>
      <c r="G2636" s="24" t="s">
        <v>52</v>
      </c>
      <c r="H2636" s="24" t="s">
        <v>53</v>
      </c>
      <c r="I2636" s="24" t="s">
        <v>62</v>
      </c>
      <c r="J2636" s="24" t="s">
        <v>125</v>
      </c>
      <c r="K2636" s="24">
        <v>1</v>
      </c>
      <c r="L2636" s="24" t="s">
        <v>84</v>
      </c>
      <c r="M2636" s="26">
        <v>46186</v>
      </c>
      <c r="N2636" s="27">
        <v>46186.3125</v>
      </c>
      <c r="O2636" s="27">
        <v>46186.645833333336</v>
      </c>
      <c r="V2636" s="27"/>
      <c r="W2636" s="27"/>
      <c r="X2636" s="24">
        <v>4</v>
      </c>
      <c r="Y2636" s="24">
        <v>0</v>
      </c>
      <c r="Z2636" s="24">
        <v>4</v>
      </c>
      <c r="AA2636" s="24" t="s">
        <v>56</v>
      </c>
      <c r="AB2636" s="24" t="b">
        <v>0</v>
      </c>
      <c r="AC2636" s="61">
        <v>0</v>
      </c>
    </row>
    <row r="2637" spans="2:29" ht="13.7">
      <c r="B2637" s="24" t="s">
        <v>82</v>
      </c>
      <c r="C2637" s="24" t="s">
        <v>64</v>
      </c>
      <c r="D2637" s="24" t="s">
        <v>83</v>
      </c>
      <c r="E2637" s="24">
        <v>480</v>
      </c>
      <c r="F2637" s="26">
        <v>46174</v>
      </c>
      <c r="G2637" s="24" t="s">
        <v>52</v>
      </c>
      <c r="H2637" s="24" t="s">
        <v>53</v>
      </c>
      <c r="I2637" s="24" t="s">
        <v>62</v>
      </c>
      <c r="J2637" s="24" t="s">
        <v>126</v>
      </c>
      <c r="K2637" s="24">
        <v>1</v>
      </c>
      <c r="L2637" s="24" t="s">
        <v>84</v>
      </c>
      <c r="M2637" s="26">
        <v>46186</v>
      </c>
      <c r="N2637" s="27">
        <v>46186.3125</v>
      </c>
      <c r="O2637" s="27">
        <v>46186.645833333336</v>
      </c>
      <c r="P2637" s="24" t="s">
        <v>4407</v>
      </c>
      <c r="Q2637" s="24" t="s">
        <v>4408</v>
      </c>
      <c r="R2637" s="24" t="s">
        <v>323</v>
      </c>
      <c r="T2637" s="24" t="s">
        <v>62</v>
      </c>
      <c r="U2637" s="24" t="s">
        <v>514</v>
      </c>
      <c r="V2637" s="27">
        <v>46186.40347222222</v>
      </c>
      <c r="W2637" s="27">
        <v>46186.468055555553</v>
      </c>
      <c r="Z2637" s="24">
        <v>1</v>
      </c>
      <c r="AA2637" s="24" t="s">
        <v>56</v>
      </c>
      <c r="AB2637" s="24" t="b">
        <v>0</v>
      </c>
      <c r="AC2637" s="61"/>
    </row>
    <row r="2638" spans="2:29" ht="13.7">
      <c r="B2638" s="24" t="s">
        <v>82</v>
      </c>
      <c r="C2638" s="24" t="s">
        <v>64</v>
      </c>
      <c r="D2638" s="24" t="s">
        <v>83</v>
      </c>
      <c r="E2638" s="24">
        <v>480</v>
      </c>
      <c r="F2638" s="26">
        <v>46174</v>
      </c>
      <c r="G2638" s="24" t="s">
        <v>52</v>
      </c>
      <c r="H2638" s="24" t="s">
        <v>53</v>
      </c>
      <c r="I2638" s="24" t="s">
        <v>62</v>
      </c>
      <c r="J2638" s="24" t="s">
        <v>126</v>
      </c>
      <c r="K2638" s="24">
        <v>1</v>
      </c>
      <c r="L2638" s="24" t="s">
        <v>84</v>
      </c>
      <c r="M2638" s="26">
        <v>46186</v>
      </c>
      <c r="N2638" s="27">
        <v>46186.3125</v>
      </c>
      <c r="O2638" s="27">
        <v>46186.645833333336</v>
      </c>
      <c r="P2638" s="24" t="s">
        <v>4409</v>
      </c>
      <c r="Q2638" s="24" t="s">
        <v>4410</v>
      </c>
      <c r="R2638" s="24" t="s">
        <v>256</v>
      </c>
      <c r="S2638" s="24" t="s">
        <v>213</v>
      </c>
      <c r="T2638" s="24" t="s">
        <v>62</v>
      </c>
      <c r="U2638" s="24" t="s">
        <v>514</v>
      </c>
      <c r="V2638" s="27">
        <v>46186.569444444445</v>
      </c>
      <c r="W2638" s="27">
        <v>46186.625</v>
      </c>
      <c r="Z2638" s="24">
        <v>1</v>
      </c>
      <c r="AA2638" s="24" t="s">
        <v>56</v>
      </c>
      <c r="AB2638" s="24" t="b">
        <v>0</v>
      </c>
      <c r="AC2638" s="61"/>
    </row>
    <row r="2639" spans="2:29" ht="13.7">
      <c r="B2639" s="24" t="s">
        <v>82</v>
      </c>
      <c r="C2639" s="24" t="s">
        <v>64</v>
      </c>
      <c r="D2639" s="24" t="s">
        <v>83</v>
      </c>
      <c r="E2639" s="24">
        <v>480</v>
      </c>
      <c r="F2639" s="26">
        <v>46174</v>
      </c>
      <c r="G2639" s="24" t="s">
        <v>52</v>
      </c>
      <c r="H2639" s="24" t="s">
        <v>53</v>
      </c>
      <c r="I2639" s="24" t="s">
        <v>62</v>
      </c>
      <c r="J2639" s="24" t="s">
        <v>126</v>
      </c>
      <c r="K2639" s="24">
        <v>1</v>
      </c>
      <c r="L2639" s="24" t="s">
        <v>84</v>
      </c>
      <c r="M2639" s="26">
        <v>46186</v>
      </c>
      <c r="N2639" s="27">
        <v>46186.3125</v>
      </c>
      <c r="O2639" s="27">
        <v>46186.645833333336</v>
      </c>
      <c r="P2639" s="24" t="s">
        <v>4411</v>
      </c>
      <c r="Q2639" s="24" t="s">
        <v>4412</v>
      </c>
      <c r="R2639" s="24" t="s">
        <v>256</v>
      </c>
      <c r="T2639" s="24" t="s">
        <v>62</v>
      </c>
      <c r="U2639" s="24" t="s">
        <v>514</v>
      </c>
      <c r="V2639" s="27">
        <v>46186.486805555556</v>
      </c>
      <c r="W2639" s="27">
        <v>46186.534722222219</v>
      </c>
      <c r="Z2639" s="24">
        <v>1</v>
      </c>
      <c r="AA2639" s="24" t="s">
        <v>56</v>
      </c>
      <c r="AB2639" s="24" t="b">
        <v>0</v>
      </c>
      <c r="AC2639" s="61"/>
    </row>
    <row r="2640" spans="2:29" ht="13.7">
      <c r="B2640" s="24" t="s">
        <v>82</v>
      </c>
      <c r="C2640" s="24" t="s">
        <v>64</v>
      </c>
      <c r="D2640" s="24" t="s">
        <v>83</v>
      </c>
      <c r="E2640" s="24">
        <v>480</v>
      </c>
      <c r="F2640" s="26">
        <v>46174</v>
      </c>
      <c r="G2640" s="24" t="s">
        <v>52</v>
      </c>
      <c r="H2640" s="24" t="s">
        <v>53</v>
      </c>
      <c r="I2640" s="24" t="s">
        <v>62</v>
      </c>
      <c r="J2640" s="24" t="s">
        <v>126</v>
      </c>
      <c r="K2640" s="24">
        <v>1</v>
      </c>
      <c r="L2640" s="24" t="s">
        <v>84</v>
      </c>
      <c r="M2640" s="26">
        <v>46186</v>
      </c>
      <c r="N2640" s="27">
        <v>46186.3125</v>
      </c>
      <c r="O2640" s="27">
        <v>46186.645833333336</v>
      </c>
      <c r="P2640" s="24" t="s">
        <v>4413</v>
      </c>
      <c r="Q2640" s="24" t="s">
        <v>4414</v>
      </c>
      <c r="R2640" s="24" t="s">
        <v>328</v>
      </c>
      <c r="T2640" s="24" t="s">
        <v>62</v>
      </c>
      <c r="U2640" s="24" t="s">
        <v>514</v>
      </c>
      <c r="V2640" s="27">
        <v>46186.313888888886</v>
      </c>
      <c r="W2640" s="27">
        <v>46186.368055555555</v>
      </c>
      <c r="Z2640" s="24">
        <v>1</v>
      </c>
      <c r="AA2640" s="24" t="s">
        <v>56</v>
      </c>
      <c r="AB2640" s="24" t="b">
        <v>0</v>
      </c>
      <c r="AC2640" s="61"/>
    </row>
    <row r="2641" spans="2:29" ht="13.7">
      <c r="B2641" s="24" t="s">
        <v>82</v>
      </c>
      <c r="C2641" s="24" t="s">
        <v>64</v>
      </c>
      <c r="D2641" s="24" t="s">
        <v>83</v>
      </c>
      <c r="E2641" s="24">
        <v>480</v>
      </c>
      <c r="F2641" s="26">
        <v>46174</v>
      </c>
      <c r="G2641" s="24" t="s">
        <v>52</v>
      </c>
      <c r="H2641" s="24" t="s">
        <v>53</v>
      </c>
      <c r="I2641" s="24" t="s">
        <v>59</v>
      </c>
      <c r="J2641" s="24" t="s">
        <v>125</v>
      </c>
      <c r="K2641" s="24">
        <v>1</v>
      </c>
      <c r="L2641" s="24" t="s">
        <v>84</v>
      </c>
      <c r="M2641" s="26">
        <v>46203</v>
      </c>
      <c r="N2641" s="27">
        <v>46203.354166666664</v>
      </c>
      <c r="O2641" s="27">
        <v>46203.6875</v>
      </c>
      <c r="V2641" s="27"/>
      <c r="W2641" s="27"/>
      <c r="X2641" s="24">
        <v>4</v>
      </c>
      <c r="Y2641" s="24">
        <v>0</v>
      </c>
      <c r="Z2641" s="24">
        <v>4</v>
      </c>
      <c r="AA2641" s="24" t="s">
        <v>56</v>
      </c>
      <c r="AB2641" s="24" t="b">
        <v>0</v>
      </c>
      <c r="AC2641" s="61">
        <v>0</v>
      </c>
    </row>
    <row r="2642" spans="2:29" ht="13.7">
      <c r="B2642" s="24" t="s">
        <v>82</v>
      </c>
      <c r="C2642" s="24" t="s">
        <v>64</v>
      </c>
      <c r="D2642" s="24" t="s">
        <v>83</v>
      </c>
      <c r="E2642" s="24">
        <v>480</v>
      </c>
      <c r="F2642" s="26">
        <v>46174</v>
      </c>
      <c r="G2642" s="24" t="s">
        <v>52</v>
      </c>
      <c r="H2642" s="24" t="s">
        <v>53</v>
      </c>
      <c r="I2642" s="24" t="s">
        <v>59</v>
      </c>
      <c r="J2642" s="24" t="s">
        <v>126</v>
      </c>
      <c r="K2642" s="24">
        <v>1</v>
      </c>
      <c r="L2642" s="24" t="s">
        <v>84</v>
      </c>
      <c r="M2642" s="26">
        <v>46203</v>
      </c>
      <c r="N2642" s="27">
        <v>46203.354166666664</v>
      </c>
      <c r="O2642" s="27">
        <v>46203.6875</v>
      </c>
      <c r="P2642" s="24" t="s">
        <v>4415</v>
      </c>
      <c r="Q2642" s="24" t="s">
        <v>4416</v>
      </c>
      <c r="R2642" s="24" t="s">
        <v>284</v>
      </c>
      <c r="S2642" s="24" t="s">
        <v>213</v>
      </c>
      <c r="T2642" s="24" t="s">
        <v>59</v>
      </c>
      <c r="U2642" s="24" t="s">
        <v>514</v>
      </c>
      <c r="V2642" s="27">
        <v>46203.356944444444</v>
      </c>
      <c r="W2642" s="27">
        <v>46203.42083333333</v>
      </c>
      <c r="Z2642" s="24">
        <v>1</v>
      </c>
      <c r="AA2642" s="24" t="s">
        <v>56</v>
      </c>
      <c r="AB2642" s="24" t="b">
        <v>0</v>
      </c>
      <c r="AC2642" s="61"/>
    </row>
    <row r="2643" spans="2:29" ht="13.7">
      <c r="B2643" s="24" t="s">
        <v>82</v>
      </c>
      <c r="C2643" s="24" t="s">
        <v>64</v>
      </c>
      <c r="D2643" s="24" t="s">
        <v>83</v>
      </c>
      <c r="E2643" s="24">
        <v>480</v>
      </c>
      <c r="F2643" s="26">
        <v>46174</v>
      </c>
      <c r="G2643" s="24" t="s">
        <v>52</v>
      </c>
      <c r="H2643" s="24" t="s">
        <v>53</v>
      </c>
      <c r="I2643" s="24" t="s">
        <v>59</v>
      </c>
      <c r="J2643" s="24" t="s">
        <v>126</v>
      </c>
      <c r="K2643" s="24">
        <v>1</v>
      </c>
      <c r="L2643" s="24" t="s">
        <v>84</v>
      </c>
      <c r="M2643" s="26">
        <v>46203</v>
      </c>
      <c r="N2643" s="27">
        <v>46203.354166666664</v>
      </c>
      <c r="O2643" s="27">
        <v>46203.6875</v>
      </c>
      <c r="P2643" s="24" t="s">
        <v>4417</v>
      </c>
      <c r="Q2643" s="24" t="s">
        <v>4418</v>
      </c>
      <c r="R2643" s="24" t="s">
        <v>281</v>
      </c>
      <c r="T2643" s="24" t="s">
        <v>59</v>
      </c>
      <c r="U2643" s="24" t="s">
        <v>514</v>
      </c>
      <c r="V2643" s="27">
        <v>46203.522916666669</v>
      </c>
      <c r="W2643" s="27">
        <v>46203.588888888888</v>
      </c>
      <c r="Z2643" s="24">
        <v>1</v>
      </c>
      <c r="AA2643" s="24" t="s">
        <v>56</v>
      </c>
      <c r="AB2643" s="24" t="b">
        <v>0</v>
      </c>
      <c r="AC2643" s="61"/>
    </row>
    <row r="2644" spans="2:29" ht="13.7">
      <c r="B2644" s="24" t="s">
        <v>82</v>
      </c>
      <c r="C2644" s="24" t="s">
        <v>64</v>
      </c>
      <c r="D2644" s="24" t="s">
        <v>83</v>
      </c>
      <c r="E2644" s="24">
        <v>480</v>
      </c>
      <c r="F2644" s="26">
        <v>46174</v>
      </c>
      <c r="G2644" s="24" t="s">
        <v>52</v>
      </c>
      <c r="H2644" s="24" t="s">
        <v>53</v>
      </c>
      <c r="I2644" s="24" t="s">
        <v>59</v>
      </c>
      <c r="J2644" s="24" t="s">
        <v>126</v>
      </c>
      <c r="K2644" s="24">
        <v>1</v>
      </c>
      <c r="L2644" s="24" t="s">
        <v>84</v>
      </c>
      <c r="M2644" s="26">
        <v>46203</v>
      </c>
      <c r="N2644" s="27">
        <v>46203.354166666664</v>
      </c>
      <c r="O2644" s="27">
        <v>46203.6875</v>
      </c>
      <c r="P2644" s="24" t="s">
        <v>4419</v>
      </c>
      <c r="Q2644" s="24" t="s">
        <v>4420</v>
      </c>
      <c r="R2644" s="24" t="s">
        <v>168</v>
      </c>
      <c r="S2644" s="24" t="s">
        <v>152</v>
      </c>
      <c r="T2644" s="24" t="s">
        <v>59</v>
      </c>
      <c r="U2644" s="24" t="s">
        <v>514</v>
      </c>
      <c r="V2644" s="27">
        <v>46203.611111111109</v>
      </c>
      <c r="W2644" s="27">
        <v>46203.670138888891</v>
      </c>
      <c r="Z2644" s="24">
        <v>1</v>
      </c>
      <c r="AA2644" s="24" t="s">
        <v>56</v>
      </c>
      <c r="AB2644" s="24" t="b">
        <v>0</v>
      </c>
      <c r="AC2644" s="61"/>
    </row>
    <row r="2645" spans="2:29" ht="13.7">
      <c r="B2645" s="24" t="s">
        <v>82</v>
      </c>
      <c r="C2645" s="24" t="s">
        <v>64</v>
      </c>
      <c r="D2645" s="24" t="s">
        <v>83</v>
      </c>
      <c r="E2645" s="24">
        <v>480</v>
      </c>
      <c r="F2645" s="26">
        <v>46174</v>
      </c>
      <c r="G2645" s="24" t="s">
        <v>52</v>
      </c>
      <c r="H2645" s="24" t="s">
        <v>53</v>
      </c>
      <c r="I2645" s="24" t="s">
        <v>59</v>
      </c>
      <c r="J2645" s="24" t="s">
        <v>126</v>
      </c>
      <c r="K2645" s="24">
        <v>1</v>
      </c>
      <c r="L2645" s="24" t="s">
        <v>84</v>
      </c>
      <c r="M2645" s="26">
        <v>46203</v>
      </c>
      <c r="N2645" s="27">
        <v>46203.354166666664</v>
      </c>
      <c r="O2645" s="27">
        <v>46203.6875</v>
      </c>
      <c r="P2645" s="24" t="s">
        <v>4421</v>
      </c>
      <c r="Q2645" s="24" t="s">
        <v>4422</v>
      </c>
      <c r="R2645" s="24" t="s">
        <v>174</v>
      </c>
      <c r="T2645" s="24" t="s">
        <v>59</v>
      </c>
      <c r="U2645" s="24" t="s">
        <v>514</v>
      </c>
      <c r="V2645" s="27">
        <v>46203.444444444445</v>
      </c>
      <c r="W2645" s="27">
        <v>46203.5</v>
      </c>
      <c r="Z2645" s="24">
        <v>1</v>
      </c>
      <c r="AA2645" s="24" t="s">
        <v>56</v>
      </c>
      <c r="AB2645" s="24" t="b">
        <v>0</v>
      </c>
      <c r="AC2645" s="61"/>
    </row>
    <row r="2646" spans="2:29" ht="13.7">
      <c r="B2646" s="24" t="s">
        <v>82</v>
      </c>
      <c r="C2646" s="24" t="s">
        <v>64</v>
      </c>
      <c r="D2646" s="24" t="s">
        <v>83</v>
      </c>
      <c r="E2646" s="24">
        <v>480</v>
      </c>
      <c r="F2646" s="26">
        <v>46204</v>
      </c>
      <c r="G2646" s="24" t="s">
        <v>52</v>
      </c>
      <c r="H2646" s="24" t="s">
        <v>53</v>
      </c>
      <c r="I2646" s="24" t="s">
        <v>67</v>
      </c>
      <c r="J2646" s="24" t="s">
        <v>125</v>
      </c>
      <c r="K2646" s="24">
        <v>1</v>
      </c>
      <c r="L2646" s="24" t="s">
        <v>84</v>
      </c>
      <c r="M2646" s="26">
        <v>46204</v>
      </c>
      <c r="N2646" s="27">
        <v>46204.333333333336</v>
      </c>
      <c r="O2646" s="27">
        <v>46204.666666666664</v>
      </c>
      <c r="V2646" s="27"/>
      <c r="W2646" s="27"/>
      <c r="X2646" s="24">
        <v>4</v>
      </c>
      <c r="Y2646" s="24">
        <v>0</v>
      </c>
      <c r="Z2646" s="24">
        <v>4</v>
      </c>
      <c r="AA2646" s="24" t="s">
        <v>58</v>
      </c>
      <c r="AB2646" s="24" t="b">
        <v>0</v>
      </c>
      <c r="AC2646" s="61">
        <v>0</v>
      </c>
    </row>
    <row r="2647" spans="2:29" ht="13.7">
      <c r="B2647" s="24" t="s">
        <v>82</v>
      </c>
      <c r="C2647" s="24" t="s">
        <v>64</v>
      </c>
      <c r="D2647" s="24" t="s">
        <v>83</v>
      </c>
      <c r="E2647" s="24">
        <v>480</v>
      </c>
      <c r="F2647" s="26">
        <v>46204</v>
      </c>
      <c r="G2647" s="24" t="s">
        <v>52</v>
      </c>
      <c r="H2647" s="24" t="s">
        <v>53</v>
      </c>
      <c r="I2647" s="24" t="s">
        <v>67</v>
      </c>
      <c r="J2647" s="24" t="s">
        <v>126</v>
      </c>
      <c r="K2647" s="24">
        <v>1</v>
      </c>
      <c r="L2647" s="24" t="s">
        <v>84</v>
      </c>
      <c r="M2647" s="26">
        <v>46204</v>
      </c>
      <c r="N2647" s="27">
        <v>46204.333333333336</v>
      </c>
      <c r="O2647" s="27">
        <v>46204.666666666664</v>
      </c>
      <c r="P2647" s="24" t="s">
        <v>4423</v>
      </c>
      <c r="Q2647" s="24" t="s">
        <v>4424</v>
      </c>
      <c r="R2647" s="24" t="s">
        <v>687</v>
      </c>
      <c r="S2647" s="24" t="s">
        <v>156</v>
      </c>
      <c r="T2647" s="24" t="s">
        <v>67</v>
      </c>
      <c r="U2647" s="24" t="s">
        <v>514</v>
      </c>
      <c r="V2647" s="27">
        <v>46204.34097222222</v>
      </c>
      <c r="W2647" s="27">
        <v>46204.39166666667</v>
      </c>
      <c r="Z2647" s="24">
        <v>1</v>
      </c>
      <c r="AA2647" s="24" t="s">
        <v>58</v>
      </c>
      <c r="AB2647" s="24" t="b">
        <v>0</v>
      </c>
      <c r="AC2647" s="61"/>
    </row>
    <row r="2648" spans="2:29" ht="13.7">
      <c r="B2648" s="24" t="s">
        <v>82</v>
      </c>
      <c r="C2648" s="24" t="s">
        <v>64</v>
      </c>
      <c r="D2648" s="24" t="s">
        <v>83</v>
      </c>
      <c r="E2648" s="24">
        <v>480</v>
      </c>
      <c r="F2648" s="26">
        <v>46204</v>
      </c>
      <c r="G2648" s="24" t="s">
        <v>52</v>
      </c>
      <c r="H2648" s="24" t="s">
        <v>53</v>
      </c>
      <c r="I2648" s="24" t="s">
        <v>67</v>
      </c>
      <c r="J2648" s="24" t="s">
        <v>126</v>
      </c>
      <c r="K2648" s="24">
        <v>1</v>
      </c>
      <c r="L2648" s="24" t="s">
        <v>84</v>
      </c>
      <c r="M2648" s="26">
        <v>46204</v>
      </c>
      <c r="N2648" s="27">
        <v>46204.333333333336</v>
      </c>
      <c r="O2648" s="27">
        <v>46204.666666666664</v>
      </c>
      <c r="P2648" s="24" t="s">
        <v>4425</v>
      </c>
      <c r="Q2648" s="24" t="s">
        <v>4426</v>
      </c>
      <c r="R2648" s="24" t="s">
        <v>611</v>
      </c>
      <c r="T2648" s="24" t="s">
        <v>67</v>
      </c>
      <c r="U2648" s="24" t="s">
        <v>514</v>
      </c>
      <c r="V2648" s="27">
        <v>46204.589583333334</v>
      </c>
      <c r="W2648" s="27">
        <v>46204.648611111108</v>
      </c>
      <c r="Z2648" s="24">
        <v>1</v>
      </c>
      <c r="AA2648" s="24" t="s">
        <v>58</v>
      </c>
      <c r="AB2648" s="24" t="b">
        <v>0</v>
      </c>
      <c r="AC2648" s="61"/>
    </row>
    <row r="2649" spans="2:29" ht="13.7">
      <c r="B2649" s="24" t="s">
        <v>82</v>
      </c>
      <c r="C2649" s="24" t="s">
        <v>64</v>
      </c>
      <c r="D2649" s="24" t="s">
        <v>83</v>
      </c>
      <c r="E2649" s="24">
        <v>480</v>
      </c>
      <c r="F2649" s="26">
        <v>46204</v>
      </c>
      <c r="G2649" s="24" t="s">
        <v>52</v>
      </c>
      <c r="H2649" s="24" t="s">
        <v>53</v>
      </c>
      <c r="I2649" s="24" t="s">
        <v>67</v>
      </c>
      <c r="J2649" s="24" t="s">
        <v>126</v>
      </c>
      <c r="K2649" s="24">
        <v>1</v>
      </c>
      <c r="L2649" s="24" t="s">
        <v>84</v>
      </c>
      <c r="M2649" s="26">
        <v>46204</v>
      </c>
      <c r="N2649" s="27">
        <v>46204.333333333336</v>
      </c>
      <c r="O2649" s="27">
        <v>46204.666666666664</v>
      </c>
      <c r="P2649" s="24" t="s">
        <v>4427</v>
      </c>
      <c r="Q2649" s="24" t="s">
        <v>4428</v>
      </c>
      <c r="R2649" s="24" t="s">
        <v>605</v>
      </c>
      <c r="T2649" s="24" t="s">
        <v>67</v>
      </c>
      <c r="U2649" s="24" t="s">
        <v>514</v>
      </c>
      <c r="V2649" s="27">
        <v>46204.421527777777</v>
      </c>
      <c r="W2649" s="27">
        <v>46204.475694444445</v>
      </c>
      <c r="Z2649" s="24">
        <v>1</v>
      </c>
      <c r="AA2649" s="24" t="s">
        <v>58</v>
      </c>
      <c r="AB2649" s="24" t="b">
        <v>0</v>
      </c>
      <c r="AC2649" s="61"/>
    </row>
    <row r="2650" spans="2:29" ht="13.7">
      <c r="B2650" s="24" t="s">
        <v>82</v>
      </c>
      <c r="C2650" s="24" t="s">
        <v>64</v>
      </c>
      <c r="D2650" s="24" t="s">
        <v>83</v>
      </c>
      <c r="E2650" s="24">
        <v>480</v>
      </c>
      <c r="F2650" s="26">
        <v>46204</v>
      </c>
      <c r="G2650" s="24" t="s">
        <v>52</v>
      </c>
      <c r="H2650" s="24" t="s">
        <v>53</v>
      </c>
      <c r="I2650" s="24" t="s">
        <v>67</v>
      </c>
      <c r="J2650" s="24" t="s">
        <v>126</v>
      </c>
      <c r="K2650" s="24">
        <v>1</v>
      </c>
      <c r="L2650" s="24" t="s">
        <v>84</v>
      </c>
      <c r="M2650" s="26">
        <v>46204</v>
      </c>
      <c r="N2650" s="27">
        <v>46204.333333333336</v>
      </c>
      <c r="O2650" s="27">
        <v>46204.666666666664</v>
      </c>
      <c r="P2650" s="24" t="s">
        <v>4429</v>
      </c>
      <c r="Q2650" s="24" t="s">
        <v>4430</v>
      </c>
      <c r="R2650" s="24" t="s">
        <v>611</v>
      </c>
      <c r="T2650" s="24" t="s">
        <v>67</v>
      </c>
      <c r="U2650" s="24" t="s">
        <v>514</v>
      </c>
      <c r="V2650" s="27">
        <v>46204.506944444445</v>
      </c>
      <c r="W2650" s="27">
        <v>46204.553472222222</v>
      </c>
      <c r="Z2650" s="24">
        <v>1</v>
      </c>
      <c r="AA2650" s="24" t="s">
        <v>58</v>
      </c>
      <c r="AB2650" s="24" t="b">
        <v>0</v>
      </c>
      <c r="AC2650" s="61"/>
    </row>
    <row r="2651" spans="2:29" ht="13.7">
      <c r="B2651" s="24" t="s">
        <v>82</v>
      </c>
      <c r="C2651" s="24" t="s">
        <v>64</v>
      </c>
      <c r="D2651" s="24" t="s">
        <v>83</v>
      </c>
      <c r="E2651" s="24">
        <v>480</v>
      </c>
      <c r="F2651" s="26">
        <v>46204</v>
      </c>
      <c r="G2651" s="24" t="s">
        <v>52</v>
      </c>
      <c r="H2651" s="24" t="s">
        <v>53</v>
      </c>
      <c r="I2651" s="24" t="s">
        <v>68</v>
      </c>
      <c r="J2651" s="24" t="s">
        <v>125</v>
      </c>
      <c r="K2651" s="24">
        <v>1</v>
      </c>
      <c r="L2651" s="24" t="s">
        <v>84</v>
      </c>
      <c r="M2651" s="26">
        <v>46207</v>
      </c>
      <c r="N2651" s="27">
        <v>46207.354166666664</v>
      </c>
      <c r="O2651" s="27">
        <v>46207.6875</v>
      </c>
      <c r="V2651" s="27"/>
      <c r="W2651" s="27"/>
      <c r="X2651" s="24">
        <v>4</v>
      </c>
      <c r="Y2651" s="24">
        <v>0</v>
      </c>
      <c r="Z2651" s="24">
        <v>4</v>
      </c>
      <c r="AA2651" s="24" t="s">
        <v>58</v>
      </c>
      <c r="AB2651" s="24" t="b">
        <v>0</v>
      </c>
      <c r="AC2651" s="61">
        <v>0</v>
      </c>
    </row>
    <row r="2652" spans="2:29" ht="13.7">
      <c r="B2652" s="24" t="s">
        <v>82</v>
      </c>
      <c r="C2652" s="24" t="s">
        <v>64</v>
      </c>
      <c r="D2652" s="24" t="s">
        <v>83</v>
      </c>
      <c r="E2652" s="24">
        <v>480</v>
      </c>
      <c r="F2652" s="26">
        <v>46204</v>
      </c>
      <c r="G2652" s="24" t="s">
        <v>52</v>
      </c>
      <c r="H2652" s="24" t="s">
        <v>53</v>
      </c>
      <c r="I2652" s="24" t="s">
        <v>68</v>
      </c>
      <c r="J2652" s="24" t="s">
        <v>126</v>
      </c>
      <c r="K2652" s="24">
        <v>1</v>
      </c>
      <c r="L2652" s="24" t="s">
        <v>84</v>
      </c>
      <c r="M2652" s="26">
        <v>46207</v>
      </c>
      <c r="N2652" s="27">
        <v>46207.354166666664</v>
      </c>
      <c r="O2652" s="27">
        <v>46207.6875</v>
      </c>
      <c r="P2652" s="24" t="s">
        <v>4431</v>
      </c>
      <c r="Q2652" s="24" t="s">
        <v>4432</v>
      </c>
      <c r="R2652" s="24" t="s">
        <v>633</v>
      </c>
      <c r="T2652" s="24" t="s">
        <v>68</v>
      </c>
      <c r="U2652" s="24" t="s">
        <v>616</v>
      </c>
      <c r="V2652" s="27">
        <v>46207.445138888892</v>
      </c>
      <c r="W2652" s="27">
        <v>46207.505555555559</v>
      </c>
      <c r="Z2652" s="24">
        <v>1</v>
      </c>
      <c r="AA2652" s="24" t="s">
        <v>58</v>
      </c>
      <c r="AB2652" s="24" t="b">
        <v>0</v>
      </c>
      <c r="AC2652" s="61"/>
    </row>
    <row r="2653" spans="2:29" ht="13.7">
      <c r="B2653" s="24" t="s">
        <v>82</v>
      </c>
      <c r="C2653" s="24" t="s">
        <v>64</v>
      </c>
      <c r="D2653" s="24" t="s">
        <v>83</v>
      </c>
      <c r="E2653" s="24">
        <v>480</v>
      </c>
      <c r="F2653" s="26">
        <v>46204</v>
      </c>
      <c r="G2653" s="24" t="s">
        <v>52</v>
      </c>
      <c r="H2653" s="24" t="s">
        <v>53</v>
      </c>
      <c r="I2653" s="24" t="s">
        <v>68</v>
      </c>
      <c r="J2653" s="24" t="s">
        <v>126</v>
      </c>
      <c r="K2653" s="24">
        <v>1</v>
      </c>
      <c r="L2653" s="24" t="s">
        <v>84</v>
      </c>
      <c r="M2653" s="26">
        <v>46207</v>
      </c>
      <c r="N2653" s="27">
        <v>46207.354166666664</v>
      </c>
      <c r="O2653" s="27">
        <v>46207.6875</v>
      </c>
      <c r="P2653" s="24" t="s">
        <v>4433</v>
      </c>
      <c r="Q2653" s="24" t="s">
        <v>4434</v>
      </c>
      <c r="R2653" s="24" t="s">
        <v>633</v>
      </c>
      <c r="T2653" s="24" t="s">
        <v>68</v>
      </c>
      <c r="U2653" s="24" t="s">
        <v>616</v>
      </c>
      <c r="V2653" s="27">
        <v>46207.525000000001</v>
      </c>
      <c r="W2653" s="27">
        <v>46207.585416666669</v>
      </c>
      <c r="Z2653" s="24">
        <v>1</v>
      </c>
      <c r="AA2653" s="24" t="s">
        <v>58</v>
      </c>
      <c r="AB2653" s="24" t="b">
        <v>0</v>
      </c>
      <c r="AC2653" s="61"/>
    </row>
    <row r="2654" spans="2:29" ht="13.7">
      <c r="B2654" s="24" t="s">
        <v>82</v>
      </c>
      <c r="C2654" s="24" t="s">
        <v>64</v>
      </c>
      <c r="D2654" s="24" t="s">
        <v>83</v>
      </c>
      <c r="E2654" s="24">
        <v>480</v>
      </c>
      <c r="F2654" s="26">
        <v>46204</v>
      </c>
      <c r="G2654" s="24" t="s">
        <v>52</v>
      </c>
      <c r="H2654" s="24" t="s">
        <v>53</v>
      </c>
      <c r="I2654" s="24" t="s">
        <v>68</v>
      </c>
      <c r="J2654" s="24" t="s">
        <v>126</v>
      </c>
      <c r="K2654" s="24">
        <v>1</v>
      </c>
      <c r="L2654" s="24" t="s">
        <v>84</v>
      </c>
      <c r="M2654" s="26">
        <v>46207</v>
      </c>
      <c r="N2654" s="27">
        <v>46207.354166666664</v>
      </c>
      <c r="O2654" s="27">
        <v>46207.6875</v>
      </c>
      <c r="P2654" s="24" t="s">
        <v>4435</v>
      </c>
      <c r="Q2654" s="24" t="s">
        <v>4436</v>
      </c>
      <c r="R2654" s="24" t="s">
        <v>749</v>
      </c>
      <c r="T2654" s="24" t="s">
        <v>68</v>
      </c>
      <c r="U2654" s="24" t="s">
        <v>616</v>
      </c>
      <c r="V2654" s="27">
        <v>46207.611111111109</v>
      </c>
      <c r="W2654" s="27">
        <v>46207.675000000003</v>
      </c>
      <c r="Z2654" s="24">
        <v>1</v>
      </c>
      <c r="AA2654" s="24" t="s">
        <v>58</v>
      </c>
      <c r="AB2654" s="24" t="b">
        <v>0</v>
      </c>
      <c r="AC2654" s="61"/>
    </row>
    <row r="2655" spans="2:29" ht="13.7">
      <c r="B2655" s="24" t="s">
        <v>82</v>
      </c>
      <c r="C2655" s="24" t="s">
        <v>64</v>
      </c>
      <c r="D2655" s="24" t="s">
        <v>83</v>
      </c>
      <c r="E2655" s="24">
        <v>480</v>
      </c>
      <c r="F2655" s="26">
        <v>46204</v>
      </c>
      <c r="G2655" s="24" t="s">
        <v>52</v>
      </c>
      <c r="H2655" s="24" t="s">
        <v>53</v>
      </c>
      <c r="I2655" s="24" t="s">
        <v>68</v>
      </c>
      <c r="J2655" s="24" t="s">
        <v>126</v>
      </c>
      <c r="K2655" s="24">
        <v>1</v>
      </c>
      <c r="L2655" s="24" t="s">
        <v>84</v>
      </c>
      <c r="M2655" s="26">
        <v>46207</v>
      </c>
      <c r="N2655" s="27">
        <v>46207.354166666664</v>
      </c>
      <c r="O2655" s="27">
        <v>46207.6875</v>
      </c>
      <c r="P2655" s="24" t="s">
        <v>4437</v>
      </c>
      <c r="Q2655" s="24" t="s">
        <v>4438</v>
      </c>
      <c r="R2655" s="24" t="s">
        <v>749</v>
      </c>
      <c r="T2655" s="24" t="s">
        <v>68</v>
      </c>
      <c r="U2655" s="24" t="s">
        <v>616</v>
      </c>
      <c r="V2655" s="27">
        <v>46207.36041666667</v>
      </c>
      <c r="W2655" s="27">
        <v>46207.417361111111</v>
      </c>
      <c r="Z2655" s="24">
        <v>1</v>
      </c>
      <c r="AA2655" s="24" t="s">
        <v>58</v>
      </c>
      <c r="AB2655" s="24" t="b">
        <v>0</v>
      </c>
      <c r="AC2655" s="61"/>
    </row>
    <row r="2656" spans="2:29" ht="13.7">
      <c r="B2656" s="24" t="s">
        <v>82</v>
      </c>
      <c r="C2656" s="24" t="s">
        <v>64</v>
      </c>
      <c r="D2656" s="24" t="s">
        <v>83</v>
      </c>
      <c r="E2656" s="24">
        <v>480</v>
      </c>
      <c r="F2656" s="26">
        <v>46204</v>
      </c>
      <c r="G2656" s="24" t="s">
        <v>52</v>
      </c>
      <c r="H2656" s="24" t="s">
        <v>53</v>
      </c>
      <c r="I2656" s="24" t="s">
        <v>57</v>
      </c>
      <c r="J2656" s="24" t="s">
        <v>125</v>
      </c>
      <c r="K2656" s="24">
        <v>1</v>
      </c>
      <c r="L2656" s="24" t="s">
        <v>84</v>
      </c>
      <c r="M2656" s="26">
        <v>46210</v>
      </c>
      <c r="N2656" s="27">
        <v>46210.333333333336</v>
      </c>
      <c r="O2656" s="27">
        <v>46210.666666666664</v>
      </c>
      <c r="V2656" s="27"/>
      <c r="W2656" s="27"/>
      <c r="X2656" s="24">
        <v>4</v>
      </c>
      <c r="Y2656" s="24">
        <v>0</v>
      </c>
      <c r="Z2656" s="24">
        <v>4</v>
      </c>
      <c r="AA2656" s="24" t="s">
        <v>58</v>
      </c>
      <c r="AB2656" s="24" t="b">
        <v>0</v>
      </c>
      <c r="AC2656" s="61">
        <v>0</v>
      </c>
    </row>
    <row r="2657" spans="2:29" ht="13.7">
      <c r="B2657" s="24" t="s">
        <v>82</v>
      </c>
      <c r="C2657" s="24" t="s">
        <v>64</v>
      </c>
      <c r="D2657" s="24" t="s">
        <v>83</v>
      </c>
      <c r="E2657" s="24">
        <v>480</v>
      </c>
      <c r="F2657" s="26">
        <v>46204</v>
      </c>
      <c r="G2657" s="24" t="s">
        <v>52</v>
      </c>
      <c r="H2657" s="24" t="s">
        <v>53</v>
      </c>
      <c r="I2657" s="24" t="s">
        <v>57</v>
      </c>
      <c r="J2657" s="24" t="s">
        <v>126</v>
      </c>
      <c r="K2657" s="24">
        <v>1</v>
      </c>
      <c r="L2657" s="24" t="s">
        <v>84</v>
      </c>
      <c r="M2657" s="26">
        <v>46210</v>
      </c>
      <c r="N2657" s="27">
        <v>46210.333333333336</v>
      </c>
      <c r="O2657" s="27">
        <v>46210.666666666664</v>
      </c>
      <c r="P2657" s="24" t="s">
        <v>4439</v>
      </c>
      <c r="Q2657" s="24" t="s">
        <v>4440</v>
      </c>
      <c r="R2657" s="24" t="s">
        <v>182</v>
      </c>
      <c r="T2657" s="24" t="s">
        <v>57</v>
      </c>
      <c r="U2657" s="24" t="s">
        <v>191</v>
      </c>
      <c r="V2657" s="27">
        <v>46210.340277777781</v>
      </c>
      <c r="W2657" s="27">
        <v>46210.404861111114</v>
      </c>
      <c r="Z2657" s="24">
        <v>1</v>
      </c>
      <c r="AA2657" s="24" t="s">
        <v>58</v>
      </c>
      <c r="AB2657" s="24" t="b">
        <v>0</v>
      </c>
      <c r="AC2657" s="61"/>
    </row>
    <row r="2658" spans="2:29" ht="13.7">
      <c r="B2658" s="24" t="s">
        <v>82</v>
      </c>
      <c r="C2658" s="24" t="s">
        <v>64</v>
      </c>
      <c r="D2658" s="24" t="s">
        <v>83</v>
      </c>
      <c r="E2658" s="24">
        <v>480</v>
      </c>
      <c r="F2658" s="26">
        <v>46204</v>
      </c>
      <c r="G2658" s="24" t="s">
        <v>52</v>
      </c>
      <c r="H2658" s="24" t="s">
        <v>53</v>
      </c>
      <c r="I2658" s="24" t="s">
        <v>57</v>
      </c>
      <c r="J2658" s="24" t="s">
        <v>126</v>
      </c>
      <c r="K2658" s="24">
        <v>1</v>
      </c>
      <c r="L2658" s="24" t="s">
        <v>84</v>
      </c>
      <c r="M2658" s="26">
        <v>46210</v>
      </c>
      <c r="N2658" s="27">
        <v>46210.333333333336</v>
      </c>
      <c r="O2658" s="27">
        <v>46210.666666666664</v>
      </c>
      <c r="P2658" s="24" t="s">
        <v>4441</v>
      </c>
      <c r="Q2658" s="24" t="s">
        <v>4442</v>
      </c>
      <c r="R2658" s="24" t="s">
        <v>159</v>
      </c>
      <c r="T2658" s="24" t="s">
        <v>57</v>
      </c>
      <c r="U2658" s="24" t="s">
        <v>191</v>
      </c>
      <c r="V2658" s="27">
        <v>46210.50277777778</v>
      </c>
      <c r="W2658" s="27">
        <v>46210.557638888888</v>
      </c>
      <c r="Z2658" s="24">
        <v>1</v>
      </c>
      <c r="AA2658" s="24" t="s">
        <v>58</v>
      </c>
      <c r="AB2658" s="24" t="b">
        <v>0</v>
      </c>
      <c r="AC2658" s="61"/>
    </row>
    <row r="2659" spans="2:29" ht="13.7">
      <c r="B2659" s="24" t="s">
        <v>82</v>
      </c>
      <c r="C2659" s="24" t="s">
        <v>64</v>
      </c>
      <c r="D2659" s="24" t="s">
        <v>83</v>
      </c>
      <c r="E2659" s="24">
        <v>480</v>
      </c>
      <c r="F2659" s="26">
        <v>46204</v>
      </c>
      <c r="G2659" s="24" t="s">
        <v>52</v>
      </c>
      <c r="H2659" s="24" t="s">
        <v>53</v>
      </c>
      <c r="I2659" s="24" t="s">
        <v>57</v>
      </c>
      <c r="J2659" s="24" t="s">
        <v>126</v>
      </c>
      <c r="K2659" s="24">
        <v>1</v>
      </c>
      <c r="L2659" s="24" t="s">
        <v>84</v>
      </c>
      <c r="M2659" s="26">
        <v>46210</v>
      </c>
      <c r="N2659" s="27">
        <v>46210.333333333336</v>
      </c>
      <c r="O2659" s="27">
        <v>46210.666666666664</v>
      </c>
      <c r="P2659" s="24" t="s">
        <v>4443</v>
      </c>
      <c r="Q2659" s="24" t="s">
        <v>4444</v>
      </c>
      <c r="R2659" s="24" t="s">
        <v>165</v>
      </c>
      <c r="T2659" s="24" t="s">
        <v>57</v>
      </c>
      <c r="U2659" s="24" t="s">
        <v>191</v>
      </c>
      <c r="V2659" s="27">
        <v>46210.590277777781</v>
      </c>
      <c r="W2659" s="27">
        <v>46210.63958333333</v>
      </c>
      <c r="Z2659" s="24">
        <v>1</v>
      </c>
      <c r="AA2659" s="24" t="s">
        <v>58</v>
      </c>
      <c r="AB2659" s="24" t="b">
        <v>0</v>
      </c>
      <c r="AC2659" s="61"/>
    </row>
    <row r="2660" spans="2:29" ht="13.7">
      <c r="B2660" s="24" t="s">
        <v>82</v>
      </c>
      <c r="C2660" s="24" t="s">
        <v>64</v>
      </c>
      <c r="D2660" s="24" t="s">
        <v>83</v>
      </c>
      <c r="E2660" s="24">
        <v>480</v>
      </c>
      <c r="F2660" s="26">
        <v>46204</v>
      </c>
      <c r="G2660" s="24" t="s">
        <v>52</v>
      </c>
      <c r="H2660" s="24" t="s">
        <v>53</v>
      </c>
      <c r="I2660" s="24" t="s">
        <v>57</v>
      </c>
      <c r="J2660" s="24" t="s">
        <v>126</v>
      </c>
      <c r="K2660" s="24">
        <v>1</v>
      </c>
      <c r="L2660" s="24" t="s">
        <v>84</v>
      </c>
      <c r="M2660" s="26">
        <v>46210</v>
      </c>
      <c r="N2660" s="27">
        <v>46210.333333333336</v>
      </c>
      <c r="O2660" s="27">
        <v>46210.666666666664</v>
      </c>
      <c r="P2660" s="24" t="s">
        <v>4445</v>
      </c>
      <c r="Q2660" s="24" t="s">
        <v>4446</v>
      </c>
      <c r="R2660" s="24" t="s">
        <v>159</v>
      </c>
      <c r="S2660" s="24" t="s">
        <v>160</v>
      </c>
      <c r="T2660" s="24" t="s">
        <v>57</v>
      </c>
      <c r="U2660" s="24" t="s">
        <v>191</v>
      </c>
      <c r="V2660" s="27">
        <v>46210.42083333333</v>
      </c>
      <c r="W2660" s="27">
        <v>46210.467361111114</v>
      </c>
      <c r="Z2660" s="24">
        <v>1</v>
      </c>
      <c r="AA2660" s="24" t="s">
        <v>58</v>
      </c>
      <c r="AB2660" s="24" t="b">
        <v>0</v>
      </c>
      <c r="AC2660" s="61"/>
    </row>
    <row r="2661" spans="2:29" ht="13.7">
      <c r="B2661" s="24" t="s">
        <v>82</v>
      </c>
      <c r="C2661" s="24" t="s">
        <v>64</v>
      </c>
      <c r="D2661" s="24" t="s">
        <v>83</v>
      </c>
      <c r="E2661" s="24">
        <v>480</v>
      </c>
      <c r="F2661" s="26">
        <v>46204</v>
      </c>
      <c r="G2661" s="24" t="s">
        <v>52</v>
      </c>
      <c r="H2661" s="24" t="s">
        <v>53</v>
      </c>
      <c r="I2661" s="24" t="s">
        <v>59</v>
      </c>
      <c r="J2661" s="24" t="s">
        <v>125</v>
      </c>
      <c r="K2661" s="24">
        <v>1</v>
      </c>
      <c r="L2661" s="24" t="s">
        <v>84</v>
      </c>
      <c r="M2661" s="26">
        <v>46217</v>
      </c>
      <c r="N2661" s="27">
        <v>46217.333333333336</v>
      </c>
      <c r="O2661" s="27">
        <v>46217.666666666664</v>
      </c>
      <c r="V2661" s="27"/>
      <c r="W2661" s="27"/>
      <c r="X2661" s="24">
        <v>4</v>
      </c>
      <c r="Y2661" s="24">
        <v>0</v>
      </c>
      <c r="Z2661" s="24">
        <v>4</v>
      </c>
      <c r="AA2661" s="24" t="s">
        <v>58</v>
      </c>
      <c r="AB2661" s="24" t="b">
        <v>0</v>
      </c>
      <c r="AC2661" s="61">
        <v>0</v>
      </c>
    </row>
    <row r="2662" spans="2:29" ht="13.7">
      <c r="B2662" s="24" t="s">
        <v>82</v>
      </c>
      <c r="C2662" s="24" t="s">
        <v>64</v>
      </c>
      <c r="D2662" s="24" t="s">
        <v>83</v>
      </c>
      <c r="E2662" s="24">
        <v>480</v>
      </c>
      <c r="F2662" s="26">
        <v>46204</v>
      </c>
      <c r="G2662" s="24" t="s">
        <v>52</v>
      </c>
      <c r="H2662" s="24" t="s">
        <v>53</v>
      </c>
      <c r="I2662" s="24" t="s">
        <v>59</v>
      </c>
      <c r="J2662" s="24" t="s">
        <v>126</v>
      </c>
      <c r="K2662" s="24">
        <v>1</v>
      </c>
      <c r="L2662" s="24" t="s">
        <v>84</v>
      </c>
      <c r="M2662" s="26">
        <v>46217</v>
      </c>
      <c r="N2662" s="27">
        <v>46217.333333333336</v>
      </c>
      <c r="O2662" s="27">
        <v>46217.666666666664</v>
      </c>
      <c r="P2662" s="24" t="s">
        <v>4447</v>
      </c>
      <c r="Q2662" s="24" t="s">
        <v>4448</v>
      </c>
      <c r="R2662" s="24" t="s">
        <v>168</v>
      </c>
      <c r="T2662" s="24" t="s">
        <v>59</v>
      </c>
      <c r="U2662" s="24" t="s">
        <v>278</v>
      </c>
      <c r="V2662" s="27">
        <v>46217.418055555558</v>
      </c>
      <c r="W2662" s="27">
        <v>46217.475694444445</v>
      </c>
      <c r="Z2662" s="24">
        <v>1</v>
      </c>
      <c r="AA2662" s="24" t="s">
        <v>58</v>
      </c>
      <c r="AB2662" s="24" t="b">
        <v>0</v>
      </c>
      <c r="AC2662" s="61"/>
    </row>
    <row r="2663" spans="2:29" ht="13.7">
      <c r="B2663" s="24" t="s">
        <v>82</v>
      </c>
      <c r="C2663" s="24" t="s">
        <v>64</v>
      </c>
      <c r="D2663" s="24" t="s">
        <v>83</v>
      </c>
      <c r="E2663" s="24">
        <v>480</v>
      </c>
      <c r="F2663" s="26">
        <v>46204</v>
      </c>
      <c r="G2663" s="24" t="s">
        <v>52</v>
      </c>
      <c r="H2663" s="24" t="s">
        <v>53</v>
      </c>
      <c r="I2663" s="24" t="s">
        <v>59</v>
      </c>
      <c r="J2663" s="24" t="s">
        <v>126</v>
      </c>
      <c r="K2663" s="24">
        <v>1</v>
      </c>
      <c r="L2663" s="24" t="s">
        <v>84</v>
      </c>
      <c r="M2663" s="26">
        <v>46217</v>
      </c>
      <c r="N2663" s="27">
        <v>46217.333333333336</v>
      </c>
      <c r="O2663" s="27">
        <v>46217.666666666664</v>
      </c>
      <c r="P2663" s="24" t="s">
        <v>4449</v>
      </c>
      <c r="Q2663" s="24" t="s">
        <v>4450</v>
      </c>
      <c r="R2663" s="24" t="s">
        <v>174</v>
      </c>
      <c r="T2663" s="24" t="s">
        <v>59</v>
      </c>
      <c r="U2663" s="24" t="s">
        <v>278</v>
      </c>
      <c r="V2663" s="27">
        <v>46217.501388888886</v>
      </c>
      <c r="W2663" s="27">
        <v>46217.556944444441</v>
      </c>
      <c r="Z2663" s="24">
        <v>1</v>
      </c>
      <c r="AA2663" s="24" t="s">
        <v>58</v>
      </c>
      <c r="AB2663" s="24" t="b">
        <v>0</v>
      </c>
      <c r="AC2663" s="61"/>
    </row>
    <row r="2664" spans="2:29" ht="13.7">
      <c r="B2664" s="24" t="s">
        <v>82</v>
      </c>
      <c r="C2664" s="24" t="s">
        <v>64</v>
      </c>
      <c r="D2664" s="24" t="s">
        <v>83</v>
      </c>
      <c r="E2664" s="24">
        <v>480</v>
      </c>
      <c r="F2664" s="26">
        <v>46204</v>
      </c>
      <c r="G2664" s="24" t="s">
        <v>52</v>
      </c>
      <c r="H2664" s="24" t="s">
        <v>53</v>
      </c>
      <c r="I2664" s="24" t="s">
        <v>59</v>
      </c>
      <c r="J2664" s="24" t="s">
        <v>126</v>
      </c>
      <c r="K2664" s="24">
        <v>1</v>
      </c>
      <c r="L2664" s="24" t="s">
        <v>84</v>
      </c>
      <c r="M2664" s="26">
        <v>46217</v>
      </c>
      <c r="N2664" s="27">
        <v>46217.333333333336</v>
      </c>
      <c r="O2664" s="27">
        <v>46217.666666666664</v>
      </c>
      <c r="P2664" s="24" t="s">
        <v>4451</v>
      </c>
      <c r="Q2664" s="24" t="s">
        <v>4452</v>
      </c>
      <c r="R2664" s="24" t="s">
        <v>174</v>
      </c>
      <c r="S2664" s="24" t="s">
        <v>156</v>
      </c>
      <c r="T2664" s="24" t="s">
        <v>59</v>
      </c>
      <c r="U2664" s="24" t="s">
        <v>278</v>
      </c>
      <c r="V2664" s="27">
        <v>46217.339583333334</v>
      </c>
      <c r="W2664" s="27">
        <v>46217.400694444441</v>
      </c>
      <c r="Z2664" s="24">
        <v>1</v>
      </c>
      <c r="AA2664" s="24" t="s">
        <v>58</v>
      </c>
      <c r="AB2664" s="24" t="b">
        <v>0</v>
      </c>
      <c r="AC2664" s="61"/>
    </row>
    <row r="2665" spans="2:29" ht="13.7">
      <c r="B2665" s="24" t="s">
        <v>82</v>
      </c>
      <c r="C2665" s="24" t="s">
        <v>64</v>
      </c>
      <c r="D2665" s="24" t="s">
        <v>83</v>
      </c>
      <c r="E2665" s="24">
        <v>480</v>
      </c>
      <c r="F2665" s="26">
        <v>46204</v>
      </c>
      <c r="G2665" s="24" t="s">
        <v>52</v>
      </c>
      <c r="H2665" s="24" t="s">
        <v>53</v>
      </c>
      <c r="I2665" s="24" t="s">
        <v>59</v>
      </c>
      <c r="J2665" s="24" t="s">
        <v>126</v>
      </c>
      <c r="K2665" s="24">
        <v>1</v>
      </c>
      <c r="L2665" s="24" t="s">
        <v>84</v>
      </c>
      <c r="M2665" s="26">
        <v>46217</v>
      </c>
      <c r="N2665" s="27">
        <v>46217.333333333336</v>
      </c>
      <c r="O2665" s="27">
        <v>46217.666666666664</v>
      </c>
      <c r="P2665" s="24" t="s">
        <v>4453</v>
      </c>
      <c r="Q2665" s="24" t="s">
        <v>4454</v>
      </c>
      <c r="R2665" s="24" t="s">
        <v>168</v>
      </c>
      <c r="T2665" s="24" t="s">
        <v>59</v>
      </c>
      <c r="U2665" s="24" t="s">
        <v>278</v>
      </c>
      <c r="V2665" s="27">
        <v>46217.591666666667</v>
      </c>
      <c r="W2665" s="27">
        <v>46217.638888888891</v>
      </c>
      <c r="Z2665" s="24">
        <v>1</v>
      </c>
      <c r="AA2665" s="24" t="s">
        <v>58</v>
      </c>
      <c r="AB2665" s="24" t="b">
        <v>0</v>
      </c>
      <c r="AC2665" s="61"/>
    </row>
    <row r="2666" spans="2:29" ht="13.7">
      <c r="B2666" s="24" t="s">
        <v>82</v>
      </c>
      <c r="C2666" s="24" t="s">
        <v>64</v>
      </c>
      <c r="D2666" s="24" t="s">
        <v>83</v>
      </c>
      <c r="E2666" s="24">
        <v>480</v>
      </c>
      <c r="F2666" s="26">
        <v>46204</v>
      </c>
      <c r="G2666" s="24" t="s">
        <v>52</v>
      </c>
      <c r="H2666" s="24" t="s">
        <v>53</v>
      </c>
      <c r="I2666" s="24" t="s">
        <v>54</v>
      </c>
      <c r="J2666" s="24" t="s">
        <v>125</v>
      </c>
      <c r="K2666" s="24">
        <v>1</v>
      </c>
      <c r="L2666" s="24" t="s">
        <v>84</v>
      </c>
      <c r="M2666" s="26">
        <v>46221</v>
      </c>
      <c r="N2666" s="27">
        <v>46221.3125</v>
      </c>
      <c r="O2666" s="27">
        <v>46221.645833333336</v>
      </c>
      <c r="V2666" s="27"/>
      <c r="W2666" s="27"/>
      <c r="X2666" s="24">
        <v>4</v>
      </c>
      <c r="Y2666" s="24">
        <v>0</v>
      </c>
      <c r="Z2666" s="24">
        <v>4</v>
      </c>
      <c r="AA2666" s="24" t="s">
        <v>58</v>
      </c>
      <c r="AB2666" s="24" t="b">
        <v>0</v>
      </c>
      <c r="AC2666" s="61">
        <v>0</v>
      </c>
    </row>
    <row r="2667" spans="2:29" ht="13.7">
      <c r="B2667" s="24" t="s">
        <v>82</v>
      </c>
      <c r="C2667" s="24" t="s">
        <v>64</v>
      </c>
      <c r="D2667" s="24" t="s">
        <v>83</v>
      </c>
      <c r="E2667" s="24">
        <v>480</v>
      </c>
      <c r="F2667" s="26">
        <v>46204</v>
      </c>
      <c r="G2667" s="24" t="s">
        <v>52</v>
      </c>
      <c r="H2667" s="24" t="s">
        <v>53</v>
      </c>
      <c r="I2667" s="24" t="s">
        <v>54</v>
      </c>
      <c r="J2667" s="24" t="s">
        <v>126</v>
      </c>
      <c r="K2667" s="24">
        <v>1</v>
      </c>
      <c r="L2667" s="24" t="s">
        <v>84</v>
      </c>
      <c r="M2667" s="26">
        <v>46221</v>
      </c>
      <c r="N2667" s="27">
        <v>46221.3125</v>
      </c>
      <c r="O2667" s="27">
        <v>46221.645833333336</v>
      </c>
      <c r="P2667" s="24" t="s">
        <v>4455</v>
      </c>
      <c r="Q2667" s="24" t="s">
        <v>4456</v>
      </c>
      <c r="R2667" s="24" t="s">
        <v>190</v>
      </c>
      <c r="T2667" s="24" t="s">
        <v>54</v>
      </c>
      <c r="U2667" s="24" t="s">
        <v>191</v>
      </c>
      <c r="V2667" s="27">
        <v>46221.398611111108</v>
      </c>
      <c r="W2667" s="27">
        <v>46221.448611111111</v>
      </c>
      <c r="Z2667" s="24">
        <v>1</v>
      </c>
      <c r="AA2667" s="24" t="s">
        <v>58</v>
      </c>
      <c r="AB2667" s="24" t="b">
        <v>0</v>
      </c>
      <c r="AC2667" s="61"/>
    </row>
    <row r="2668" spans="2:29" ht="13.7">
      <c r="B2668" s="24" t="s">
        <v>82</v>
      </c>
      <c r="C2668" s="24" t="s">
        <v>64</v>
      </c>
      <c r="D2668" s="24" t="s">
        <v>83</v>
      </c>
      <c r="E2668" s="24">
        <v>480</v>
      </c>
      <c r="F2668" s="26">
        <v>46204</v>
      </c>
      <c r="G2668" s="24" t="s">
        <v>52</v>
      </c>
      <c r="H2668" s="24" t="s">
        <v>53</v>
      </c>
      <c r="I2668" s="24" t="s">
        <v>54</v>
      </c>
      <c r="J2668" s="24" t="s">
        <v>126</v>
      </c>
      <c r="K2668" s="24">
        <v>1</v>
      </c>
      <c r="L2668" s="24" t="s">
        <v>84</v>
      </c>
      <c r="M2668" s="26">
        <v>46221</v>
      </c>
      <c r="N2668" s="27">
        <v>46221.3125</v>
      </c>
      <c r="O2668" s="27">
        <v>46221.645833333336</v>
      </c>
      <c r="P2668" s="24" t="s">
        <v>4457</v>
      </c>
      <c r="Q2668" s="24" t="s">
        <v>4458</v>
      </c>
      <c r="R2668" s="24" t="s">
        <v>190</v>
      </c>
      <c r="S2668" s="24" t="s">
        <v>213</v>
      </c>
      <c r="T2668" s="24" t="s">
        <v>54</v>
      </c>
      <c r="U2668" s="24" t="s">
        <v>191</v>
      </c>
      <c r="V2668" s="27">
        <v>46221.320833333331</v>
      </c>
      <c r="W2668" s="27">
        <v>46221.374305555553</v>
      </c>
      <c r="Z2668" s="24">
        <v>1</v>
      </c>
      <c r="AA2668" s="24" t="s">
        <v>58</v>
      </c>
      <c r="AB2668" s="24" t="b">
        <v>0</v>
      </c>
      <c r="AC2668" s="61"/>
    </row>
    <row r="2669" spans="2:29" ht="13.7">
      <c r="B2669" s="24" t="s">
        <v>82</v>
      </c>
      <c r="C2669" s="24" t="s">
        <v>64</v>
      </c>
      <c r="D2669" s="24" t="s">
        <v>83</v>
      </c>
      <c r="E2669" s="24">
        <v>480</v>
      </c>
      <c r="F2669" s="26">
        <v>46204</v>
      </c>
      <c r="G2669" s="24" t="s">
        <v>52</v>
      </c>
      <c r="H2669" s="24" t="s">
        <v>53</v>
      </c>
      <c r="I2669" s="24" t="s">
        <v>54</v>
      </c>
      <c r="J2669" s="24" t="s">
        <v>126</v>
      </c>
      <c r="K2669" s="24">
        <v>1</v>
      </c>
      <c r="L2669" s="24" t="s">
        <v>84</v>
      </c>
      <c r="M2669" s="26">
        <v>46221</v>
      </c>
      <c r="N2669" s="27">
        <v>46221.3125</v>
      </c>
      <c r="O2669" s="27">
        <v>46221.645833333336</v>
      </c>
      <c r="P2669" s="24" t="s">
        <v>4459</v>
      </c>
      <c r="Q2669" s="24" t="s">
        <v>4460</v>
      </c>
      <c r="R2669" s="24" t="s">
        <v>146</v>
      </c>
      <c r="S2669" s="24" t="s">
        <v>213</v>
      </c>
      <c r="T2669" s="24" t="s">
        <v>54</v>
      </c>
      <c r="U2669" s="24" t="s">
        <v>191</v>
      </c>
      <c r="V2669" s="27">
        <v>46221.564583333333</v>
      </c>
      <c r="W2669" s="27">
        <v>46221.623611111114</v>
      </c>
      <c r="Z2669" s="24">
        <v>1</v>
      </c>
      <c r="AA2669" s="24" t="s">
        <v>58</v>
      </c>
      <c r="AB2669" s="24" t="b">
        <v>0</v>
      </c>
      <c r="AC2669" s="61"/>
    </row>
    <row r="2670" spans="2:29" ht="13.7">
      <c r="B2670" s="24" t="s">
        <v>82</v>
      </c>
      <c r="C2670" s="24" t="s">
        <v>64</v>
      </c>
      <c r="D2670" s="24" t="s">
        <v>83</v>
      </c>
      <c r="E2670" s="24">
        <v>480</v>
      </c>
      <c r="F2670" s="26">
        <v>46204</v>
      </c>
      <c r="G2670" s="24" t="s">
        <v>52</v>
      </c>
      <c r="H2670" s="24" t="s">
        <v>53</v>
      </c>
      <c r="I2670" s="24" t="s">
        <v>54</v>
      </c>
      <c r="J2670" s="24" t="s">
        <v>126</v>
      </c>
      <c r="K2670" s="24">
        <v>1</v>
      </c>
      <c r="L2670" s="24" t="s">
        <v>84</v>
      </c>
      <c r="M2670" s="26">
        <v>46221</v>
      </c>
      <c r="N2670" s="27">
        <v>46221.3125</v>
      </c>
      <c r="O2670" s="27">
        <v>46221.645833333336</v>
      </c>
      <c r="P2670" s="24" t="s">
        <v>4461</v>
      </c>
      <c r="Q2670" s="24" t="s">
        <v>4462</v>
      </c>
      <c r="R2670" s="24" t="s">
        <v>190</v>
      </c>
      <c r="T2670" s="24" t="s">
        <v>54</v>
      </c>
      <c r="U2670" s="24" t="s">
        <v>191</v>
      </c>
      <c r="V2670" s="27">
        <v>46221.48541666667</v>
      </c>
      <c r="W2670" s="27">
        <v>46221.53125</v>
      </c>
      <c r="Z2670" s="24">
        <v>1</v>
      </c>
      <c r="AA2670" s="24" t="s">
        <v>58</v>
      </c>
      <c r="AB2670" s="24" t="b">
        <v>0</v>
      </c>
      <c r="AC2670" s="61"/>
    </row>
    <row r="2671" spans="2:29" ht="13.7">
      <c r="B2671" s="24" t="s">
        <v>82</v>
      </c>
      <c r="C2671" s="24" t="s">
        <v>64</v>
      </c>
      <c r="D2671" s="24" t="s">
        <v>83</v>
      </c>
      <c r="E2671" s="24">
        <v>480</v>
      </c>
      <c r="F2671" s="26">
        <v>46204</v>
      </c>
      <c r="G2671" s="24" t="s">
        <v>52</v>
      </c>
      <c r="H2671" s="24" t="s">
        <v>53</v>
      </c>
      <c r="I2671" s="24" t="s">
        <v>67</v>
      </c>
      <c r="J2671" s="24" t="s">
        <v>125</v>
      </c>
      <c r="K2671" s="24">
        <v>1</v>
      </c>
      <c r="L2671" s="24" t="s">
        <v>84</v>
      </c>
      <c r="M2671" s="26">
        <v>46224</v>
      </c>
      <c r="N2671" s="27">
        <v>46224.333333333336</v>
      </c>
      <c r="O2671" s="27">
        <v>46224.666666666664</v>
      </c>
      <c r="V2671" s="27"/>
      <c r="W2671" s="27"/>
      <c r="X2671" s="24">
        <v>4</v>
      </c>
      <c r="Y2671" s="24">
        <v>0</v>
      </c>
      <c r="Z2671" s="24">
        <v>4</v>
      </c>
      <c r="AA2671" s="24" t="s">
        <v>58</v>
      </c>
      <c r="AB2671" s="24" t="b">
        <v>0</v>
      </c>
      <c r="AC2671" s="61">
        <v>0</v>
      </c>
    </row>
    <row r="2672" spans="2:29" ht="13.7">
      <c r="B2672" s="24" t="s">
        <v>82</v>
      </c>
      <c r="C2672" s="24" t="s">
        <v>64</v>
      </c>
      <c r="D2672" s="24" t="s">
        <v>83</v>
      </c>
      <c r="E2672" s="24">
        <v>480</v>
      </c>
      <c r="F2672" s="26">
        <v>46204</v>
      </c>
      <c r="G2672" s="24" t="s">
        <v>52</v>
      </c>
      <c r="H2672" s="24" t="s">
        <v>53</v>
      </c>
      <c r="I2672" s="24" t="s">
        <v>67</v>
      </c>
      <c r="J2672" s="24" t="s">
        <v>126</v>
      </c>
      <c r="K2672" s="24">
        <v>1</v>
      </c>
      <c r="L2672" s="24" t="s">
        <v>84</v>
      </c>
      <c r="M2672" s="26">
        <v>46224</v>
      </c>
      <c r="N2672" s="27">
        <v>46224.333333333336</v>
      </c>
      <c r="O2672" s="27">
        <v>46224.666666666664</v>
      </c>
      <c r="P2672" s="24" t="s">
        <v>4463</v>
      </c>
      <c r="Q2672" s="24" t="s">
        <v>4464</v>
      </c>
      <c r="R2672" s="24" t="s">
        <v>605</v>
      </c>
      <c r="S2672" s="24" t="s">
        <v>213</v>
      </c>
      <c r="T2672" s="24" t="s">
        <v>67</v>
      </c>
      <c r="U2672" s="24" t="s">
        <v>480</v>
      </c>
      <c r="V2672" s="27">
        <v>46224.507638888892</v>
      </c>
      <c r="W2672" s="27">
        <v>46224.561111111114</v>
      </c>
      <c r="Z2672" s="24">
        <v>1</v>
      </c>
      <c r="AA2672" s="24" t="s">
        <v>58</v>
      </c>
      <c r="AB2672" s="24" t="b">
        <v>0</v>
      </c>
      <c r="AC2672" s="61"/>
    </row>
    <row r="2673" spans="2:29" ht="13.7">
      <c r="B2673" s="24" t="s">
        <v>82</v>
      </c>
      <c r="C2673" s="24" t="s">
        <v>64</v>
      </c>
      <c r="D2673" s="24" t="s">
        <v>83</v>
      </c>
      <c r="E2673" s="24">
        <v>480</v>
      </c>
      <c r="F2673" s="26">
        <v>46204</v>
      </c>
      <c r="G2673" s="24" t="s">
        <v>52</v>
      </c>
      <c r="H2673" s="24" t="s">
        <v>53</v>
      </c>
      <c r="I2673" s="24" t="s">
        <v>67</v>
      </c>
      <c r="J2673" s="24" t="s">
        <v>126</v>
      </c>
      <c r="K2673" s="24">
        <v>1</v>
      </c>
      <c r="L2673" s="24" t="s">
        <v>84</v>
      </c>
      <c r="M2673" s="26">
        <v>46224</v>
      </c>
      <c r="N2673" s="27">
        <v>46224.333333333336</v>
      </c>
      <c r="O2673" s="27">
        <v>46224.666666666664</v>
      </c>
      <c r="P2673" s="24" t="s">
        <v>4465</v>
      </c>
      <c r="Q2673" s="24" t="s">
        <v>4466</v>
      </c>
      <c r="R2673" s="24" t="s">
        <v>687</v>
      </c>
      <c r="T2673" s="24" t="s">
        <v>67</v>
      </c>
      <c r="U2673" s="24" t="s">
        <v>480</v>
      </c>
      <c r="V2673" s="27">
        <v>46224.423611111109</v>
      </c>
      <c r="W2673" s="27">
        <v>46224.474305555559</v>
      </c>
      <c r="Z2673" s="24">
        <v>1</v>
      </c>
      <c r="AA2673" s="24" t="s">
        <v>58</v>
      </c>
      <c r="AB2673" s="24" t="b">
        <v>0</v>
      </c>
      <c r="AC2673" s="61"/>
    </row>
    <row r="2674" spans="2:29" ht="13.7">
      <c r="B2674" s="24" t="s">
        <v>82</v>
      </c>
      <c r="C2674" s="24" t="s">
        <v>64</v>
      </c>
      <c r="D2674" s="24" t="s">
        <v>83</v>
      </c>
      <c r="E2674" s="24">
        <v>480</v>
      </c>
      <c r="F2674" s="26">
        <v>46204</v>
      </c>
      <c r="G2674" s="24" t="s">
        <v>52</v>
      </c>
      <c r="H2674" s="24" t="s">
        <v>53</v>
      </c>
      <c r="I2674" s="24" t="s">
        <v>67</v>
      </c>
      <c r="J2674" s="24" t="s">
        <v>126</v>
      </c>
      <c r="K2674" s="24">
        <v>1</v>
      </c>
      <c r="L2674" s="24" t="s">
        <v>84</v>
      </c>
      <c r="M2674" s="26">
        <v>46224</v>
      </c>
      <c r="N2674" s="27">
        <v>46224.333333333336</v>
      </c>
      <c r="O2674" s="27">
        <v>46224.666666666664</v>
      </c>
      <c r="P2674" s="24" t="s">
        <v>4467</v>
      </c>
      <c r="Q2674" s="24" t="s">
        <v>4468</v>
      </c>
      <c r="R2674" s="24" t="s">
        <v>611</v>
      </c>
      <c r="T2674" s="24" t="s">
        <v>67</v>
      </c>
      <c r="U2674" s="24" t="s">
        <v>480</v>
      </c>
      <c r="V2674" s="27">
        <v>46224.590277777781</v>
      </c>
      <c r="W2674" s="27">
        <v>46224.657638888886</v>
      </c>
      <c r="Z2674" s="24">
        <v>1</v>
      </c>
      <c r="AA2674" s="24" t="s">
        <v>58</v>
      </c>
      <c r="AB2674" s="24" t="b">
        <v>0</v>
      </c>
      <c r="AC2674" s="61"/>
    </row>
    <row r="2675" spans="2:29" ht="13.7">
      <c r="B2675" s="24" t="s">
        <v>82</v>
      </c>
      <c r="C2675" s="24" t="s">
        <v>64</v>
      </c>
      <c r="D2675" s="24" t="s">
        <v>83</v>
      </c>
      <c r="E2675" s="24">
        <v>480</v>
      </c>
      <c r="F2675" s="26">
        <v>46204</v>
      </c>
      <c r="G2675" s="24" t="s">
        <v>52</v>
      </c>
      <c r="H2675" s="24" t="s">
        <v>53</v>
      </c>
      <c r="I2675" s="24" t="s">
        <v>67</v>
      </c>
      <c r="J2675" s="24" t="s">
        <v>126</v>
      </c>
      <c r="K2675" s="24">
        <v>1</v>
      </c>
      <c r="L2675" s="24" t="s">
        <v>84</v>
      </c>
      <c r="M2675" s="26">
        <v>46224</v>
      </c>
      <c r="N2675" s="27">
        <v>46224.333333333336</v>
      </c>
      <c r="O2675" s="27">
        <v>46224.666666666664</v>
      </c>
      <c r="P2675" s="24" t="s">
        <v>4469</v>
      </c>
      <c r="Q2675" s="24" t="s">
        <v>4470</v>
      </c>
      <c r="R2675" s="24" t="s">
        <v>687</v>
      </c>
      <c r="T2675" s="24" t="s">
        <v>67</v>
      </c>
      <c r="U2675" s="24" t="s">
        <v>480</v>
      </c>
      <c r="V2675" s="27">
        <v>46224.34097222222</v>
      </c>
      <c r="W2675" s="27">
        <v>46224.40347222222</v>
      </c>
      <c r="Z2675" s="24">
        <v>1</v>
      </c>
      <c r="AA2675" s="24" t="s">
        <v>58</v>
      </c>
      <c r="AB2675" s="24" t="b">
        <v>0</v>
      </c>
      <c r="AC2675" s="61"/>
    </row>
    <row r="2676" spans="2:29" ht="13.7">
      <c r="B2676" s="24" t="s">
        <v>82</v>
      </c>
      <c r="C2676" s="24" t="s">
        <v>64</v>
      </c>
      <c r="D2676" s="24" t="s">
        <v>83</v>
      </c>
      <c r="E2676" s="24">
        <v>480</v>
      </c>
      <c r="F2676" s="26">
        <v>46204</v>
      </c>
      <c r="G2676" s="24" t="s">
        <v>52</v>
      </c>
      <c r="H2676" s="24" t="s">
        <v>53</v>
      </c>
      <c r="I2676" s="24" t="s">
        <v>54</v>
      </c>
      <c r="J2676" s="24" t="s">
        <v>125</v>
      </c>
      <c r="K2676" s="24">
        <v>1</v>
      </c>
      <c r="L2676" s="24" t="s">
        <v>84</v>
      </c>
      <c r="M2676" s="26">
        <v>46227</v>
      </c>
      <c r="N2676" s="27">
        <v>46227.333333333336</v>
      </c>
      <c r="O2676" s="27">
        <v>46227.666666666664</v>
      </c>
      <c r="V2676" s="27"/>
      <c r="W2676" s="27"/>
      <c r="X2676" s="24">
        <v>4</v>
      </c>
      <c r="Y2676" s="24">
        <v>0</v>
      </c>
      <c r="Z2676" s="24">
        <v>4</v>
      </c>
      <c r="AA2676" s="24" t="s">
        <v>58</v>
      </c>
      <c r="AB2676" s="24" t="b">
        <v>0</v>
      </c>
      <c r="AC2676" s="61">
        <v>0</v>
      </c>
    </row>
    <row r="2677" spans="2:29" ht="13.7">
      <c r="B2677" s="24" t="s">
        <v>82</v>
      </c>
      <c r="C2677" s="24" t="s">
        <v>64</v>
      </c>
      <c r="D2677" s="24" t="s">
        <v>83</v>
      </c>
      <c r="E2677" s="24">
        <v>480</v>
      </c>
      <c r="F2677" s="26">
        <v>46204</v>
      </c>
      <c r="G2677" s="24" t="s">
        <v>52</v>
      </c>
      <c r="H2677" s="24" t="s">
        <v>53</v>
      </c>
      <c r="I2677" s="24" t="s">
        <v>54</v>
      </c>
      <c r="J2677" s="24" t="s">
        <v>126</v>
      </c>
      <c r="K2677" s="24">
        <v>1</v>
      </c>
      <c r="L2677" s="24" t="s">
        <v>84</v>
      </c>
      <c r="M2677" s="26">
        <v>46227</v>
      </c>
      <c r="N2677" s="27">
        <v>46227.333333333336</v>
      </c>
      <c r="O2677" s="27">
        <v>46227.666666666664</v>
      </c>
      <c r="P2677" s="24" t="s">
        <v>4471</v>
      </c>
      <c r="Q2677" s="24" t="s">
        <v>4472</v>
      </c>
      <c r="R2677" s="24" t="s">
        <v>146</v>
      </c>
      <c r="S2677" s="24" t="s">
        <v>198</v>
      </c>
      <c r="T2677" s="24" t="s">
        <v>54</v>
      </c>
      <c r="U2677" s="24" t="s">
        <v>269</v>
      </c>
      <c r="V2677" s="27">
        <v>46227.423611111109</v>
      </c>
      <c r="W2677" s="27">
        <v>46227.476388888892</v>
      </c>
      <c r="Z2677" s="24">
        <v>1</v>
      </c>
      <c r="AA2677" s="24" t="s">
        <v>58</v>
      </c>
      <c r="AB2677" s="24" t="b">
        <v>0</v>
      </c>
      <c r="AC2677" s="61"/>
    </row>
    <row r="2678" spans="2:29" ht="13.7">
      <c r="B2678" s="24" t="s">
        <v>82</v>
      </c>
      <c r="C2678" s="24" t="s">
        <v>64</v>
      </c>
      <c r="D2678" s="24" t="s">
        <v>83</v>
      </c>
      <c r="E2678" s="24">
        <v>480</v>
      </c>
      <c r="F2678" s="26">
        <v>46204</v>
      </c>
      <c r="G2678" s="24" t="s">
        <v>52</v>
      </c>
      <c r="H2678" s="24" t="s">
        <v>53</v>
      </c>
      <c r="I2678" s="24" t="s">
        <v>54</v>
      </c>
      <c r="J2678" s="24" t="s">
        <v>126</v>
      </c>
      <c r="K2678" s="24">
        <v>1</v>
      </c>
      <c r="L2678" s="24" t="s">
        <v>84</v>
      </c>
      <c r="M2678" s="26">
        <v>46227</v>
      </c>
      <c r="N2678" s="27">
        <v>46227.333333333336</v>
      </c>
      <c r="O2678" s="27">
        <v>46227.666666666664</v>
      </c>
      <c r="P2678" s="24" t="s">
        <v>4473</v>
      </c>
      <c r="Q2678" s="24" t="s">
        <v>4474</v>
      </c>
      <c r="R2678" s="24" t="s">
        <v>149</v>
      </c>
      <c r="S2678" s="24" t="s">
        <v>213</v>
      </c>
      <c r="T2678" s="24" t="s">
        <v>54</v>
      </c>
      <c r="U2678" s="24" t="s">
        <v>269</v>
      </c>
      <c r="V2678" s="27">
        <v>46227.336111111108</v>
      </c>
      <c r="W2678" s="27">
        <v>46227.381944444445</v>
      </c>
      <c r="Z2678" s="24">
        <v>1</v>
      </c>
      <c r="AA2678" s="24" t="s">
        <v>58</v>
      </c>
      <c r="AB2678" s="24" t="b">
        <v>0</v>
      </c>
      <c r="AC2678" s="61"/>
    </row>
    <row r="2679" spans="2:29" ht="13.7">
      <c r="B2679" s="24" t="s">
        <v>82</v>
      </c>
      <c r="C2679" s="24" t="s">
        <v>64</v>
      </c>
      <c r="D2679" s="24" t="s">
        <v>83</v>
      </c>
      <c r="E2679" s="24">
        <v>480</v>
      </c>
      <c r="F2679" s="26">
        <v>46204</v>
      </c>
      <c r="G2679" s="24" t="s">
        <v>52</v>
      </c>
      <c r="H2679" s="24" t="s">
        <v>53</v>
      </c>
      <c r="I2679" s="24" t="s">
        <v>54</v>
      </c>
      <c r="J2679" s="24" t="s">
        <v>126</v>
      </c>
      <c r="K2679" s="24">
        <v>1</v>
      </c>
      <c r="L2679" s="24" t="s">
        <v>84</v>
      </c>
      <c r="M2679" s="26">
        <v>46227</v>
      </c>
      <c r="N2679" s="27">
        <v>46227.333333333336</v>
      </c>
      <c r="O2679" s="27">
        <v>46227.666666666664</v>
      </c>
      <c r="P2679" s="24" t="s">
        <v>4475</v>
      </c>
      <c r="Q2679" s="24" t="s">
        <v>4476</v>
      </c>
      <c r="R2679" s="24" t="s">
        <v>142</v>
      </c>
      <c r="T2679" s="24" t="s">
        <v>54</v>
      </c>
      <c r="U2679" s="24" t="s">
        <v>269</v>
      </c>
      <c r="V2679" s="27">
        <v>46227.504166666666</v>
      </c>
      <c r="W2679" s="27">
        <v>46227.56527777778</v>
      </c>
      <c r="Z2679" s="24">
        <v>1</v>
      </c>
      <c r="AA2679" s="24" t="s">
        <v>58</v>
      </c>
      <c r="AB2679" s="24" t="b">
        <v>0</v>
      </c>
      <c r="AC2679" s="61"/>
    </row>
    <row r="2680" spans="2:29" ht="13.7">
      <c r="B2680" s="24" t="s">
        <v>82</v>
      </c>
      <c r="C2680" s="24" t="s">
        <v>64</v>
      </c>
      <c r="D2680" s="24" t="s">
        <v>83</v>
      </c>
      <c r="E2680" s="24">
        <v>480</v>
      </c>
      <c r="F2680" s="26">
        <v>46204</v>
      </c>
      <c r="G2680" s="24" t="s">
        <v>52</v>
      </c>
      <c r="H2680" s="24" t="s">
        <v>53</v>
      </c>
      <c r="I2680" s="24" t="s">
        <v>54</v>
      </c>
      <c r="J2680" s="24" t="s">
        <v>126</v>
      </c>
      <c r="K2680" s="24">
        <v>1</v>
      </c>
      <c r="L2680" s="24" t="s">
        <v>84</v>
      </c>
      <c r="M2680" s="26">
        <v>46227</v>
      </c>
      <c r="N2680" s="27">
        <v>46227.333333333336</v>
      </c>
      <c r="O2680" s="27">
        <v>46227.666666666664</v>
      </c>
      <c r="P2680" s="24" t="s">
        <v>4477</v>
      </c>
      <c r="Q2680" s="24" t="s">
        <v>4478</v>
      </c>
      <c r="R2680" s="24" t="s">
        <v>146</v>
      </c>
      <c r="T2680" s="24" t="s">
        <v>54</v>
      </c>
      <c r="U2680" s="24" t="s">
        <v>269</v>
      </c>
      <c r="V2680" s="27">
        <v>46227.589583333334</v>
      </c>
      <c r="W2680" s="27">
        <v>46227.648611111108</v>
      </c>
      <c r="Z2680" s="24">
        <v>1</v>
      </c>
      <c r="AA2680" s="24" t="s">
        <v>58</v>
      </c>
      <c r="AB2680" s="24" t="b">
        <v>0</v>
      </c>
      <c r="AC2680" s="61"/>
    </row>
    <row r="2681" spans="2:29" ht="13.7">
      <c r="B2681" s="24" t="s">
        <v>82</v>
      </c>
      <c r="C2681" s="24" t="s">
        <v>64</v>
      </c>
      <c r="D2681" s="24" t="s">
        <v>83</v>
      </c>
      <c r="E2681" s="24">
        <v>480</v>
      </c>
      <c r="F2681" s="26">
        <v>46204</v>
      </c>
      <c r="G2681" s="24" t="s">
        <v>52</v>
      </c>
      <c r="H2681" s="24" t="s">
        <v>53</v>
      </c>
      <c r="I2681" s="24" t="s">
        <v>59</v>
      </c>
      <c r="J2681" s="24" t="s">
        <v>125</v>
      </c>
      <c r="K2681" s="24">
        <v>1</v>
      </c>
      <c r="L2681" s="24" t="s">
        <v>84</v>
      </c>
      <c r="M2681" s="26">
        <v>46228</v>
      </c>
      <c r="N2681" s="27">
        <v>46228.375</v>
      </c>
      <c r="O2681" s="27">
        <v>46228.708333333336</v>
      </c>
      <c r="V2681" s="27"/>
      <c r="W2681" s="27"/>
      <c r="X2681" s="24">
        <v>4</v>
      </c>
      <c r="Y2681" s="24">
        <v>0</v>
      </c>
      <c r="Z2681" s="24">
        <v>4</v>
      </c>
      <c r="AA2681" s="24" t="s">
        <v>58</v>
      </c>
      <c r="AB2681" s="24" t="b">
        <v>0</v>
      </c>
      <c r="AC2681" s="61">
        <v>0</v>
      </c>
    </row>
    <row r="2682" spans="2:29" ht="13.7">
      <c r="B2682" s="24" t="s">
        <v>82</v>
      </c>
      <c r="C2682" s="24" t="s">
        <v>64</v>
      </c>
      <c r="D2682" s="24" t="s">
        <v>83</v>
      </c>
      <c r="E2682" s="24">
        <v>480</v>
      </c>
      <c r="F2682" s="26">
        <v>46204</v>
      </c>
      <c r="G2682" s="24" t="s">
        <v>52</v>
      </c>
      <c r="H2682" s="24" t="s">
        <v>53</v>
      </c>
      <c r="I2682" s="24" t="s">
        <v>59</v>
      </c>
      <c r="J2682" s="24" t="s">
        <v>126</v>
      </c>
      <c r="K2682" s="24">
        <v>1</v>
      </c>
      <c r="L2682" s="24" t="s">
        <v>84</v>
      </c>
      <c r="M2682" s="26">
        <v>46228</v>
      </c>
      <c r="N2682" s="27">
        <v>46228.375</v>
      </c>
      <c r="O2682" s="27">
        <v>46228.708333333336</v>
      </c>
      <c r="P2682" s="24" t="s">
        <v>4479</v>
      </c>
      <c r="Q2682" s="24" t="s">
        <v>4480</v>
      </c>
      <c r="R2682" s="24" t="s">
        <v>168</v>
      </c>
      <c r="T2682" s="24" t="s">
        <v>59</v>
      </c>
      <c r="U2682" s="24" t="s">
        <v>250</v>
      </c>
      <c r="V2682" s="27">
        <v>46228.381944444445</v>
      </c>
      <c r="W2682" s="27">
        <v>46228.450694444444</v>
      </c>
      <c r="Z2682" s="24">
        <v>1</v>
      </c>
      <c r="AA2682" s="24" t="s">
        <v>58</v>
      </c>
      <c r="AB2682" s="24" t="b">
        <v>0</v>
      </c>
      <c r="AC2682" s="61"/>
    </row>
    <row r="2683" spans="2:29" ht="13.7">
      <c r="B2683" s="24" t="s">
        <v>82</v>
      </c>
      <c r="C2683" s="24" t="s">
        <v>64</v>
      </c>
      <c r="D2683" s="24" t="s">
        <v>83</v>
      </c>
      <c r="E2683" s="24">
        <v>480</v>
      </c>
      <c r="F2683" s="26">
        <v>46204</v>
      </c>
      <c r="G2683" s="24" t="s">
        <v>52</v>
      </c>
      <c r="H2683" s="24" t="s">
        <v>53</v>
      </c>
      <c r="I2683" s="24" t="s">
        <v>59</v>
      </c>
      <c r="J2683" s="24" t="s">
        <v>126</v>
      </c>
      <c r="K2683" s="24">
        <v>1</v>
      </c>
      <c r="L2683" s="24" t="s">
        <v>84</v>
      </c>
      <c r="M2683" s="26">
        <v>46228</v>
      </c>
      <c r="N2683" s="27">
        <v>46228.375</v>
      </c>
      <c r="O2683" s="27">
        <v>46228.708333333336</v>
      </c>
      <c r="P2683" s="24" t="s">
        <v>4481</v>
      </c>
      <c r="Q2683" s="24" t="s">
        <v>4482</v>
      </c>
      <c r="R2683" s="24" t="s">
        <v>281</v>
      </c>
      <c r="S2683" s="24" t="s">
        <v>156</v>
      </c>
      <c r="T2683" s="24" t="s">
        <v>59</v>
      </c>
      <c r="U2683" s="24" t="s">
        <v>250</v>
      </c>
      <c r="V2683" s="27">
        <v>46228.55</v>
      </c>
      <c r="W2683" s="27">
        <v>46228.591666666667</v>
      </c>
      <c r="Z2683" s="24">
        <v>1</v>
      </c>
      <c r="AA2683" s="24" t="s">
        <v>58</v>
      </c>
      <c r="AB2683" s="24" t="b">
        <v>0</v>
      </c>
      <c r="AC2683" s="61"/>
    </row>
    <row r="2684" spans="2:29" ht="13.7">
      <c r="B2684" s="24" t="s">
        <v>82</v>
      </c>
      <c r="C2684" s="24" t="s">
        <v>64</v>
      </c>
      <c r="D2684" s="24" t="s">
        <v>83</v>
      </c>
      <c r="E2684" s="24">
        <v>480</v>
      </c>
      <c r="F2684" s="26">
        <v>46204</v>
      </c>
      <c r="G2684" s="24" t="s">
        <v>52</v>
      </c>
      <c r="H2684" s="24" t="s">
        <v>53</v>
      </c>
      <c r="I2684" s="24" t="s">
        <v>59</v>
      </c>
      <c r="J2684" s="24" t="s">
        <v>126</v>
      </c>
      <c r="K2684" s="24">
        <v>1</v>
      </c>
      <c r="L2684" s="24" t="s">
        <v>84</v>
      </c>
      <c r="M2684" s="26">
        <v>46228</v>
      </c>
      <c r="N2684" s="27">
        <v>46228.375</v>
      </c>
      <c r="O2684" s="27">
        <v>46228.708333333336</v>
      </c>
      <c r="P2684" s="24" t="s">
        <v>4483</v>
      </c>
      <c r="Q2684" s="24" t="s">
        <v>4484</v>
      </c>
      <c r="R2684" s="24" t="s">
        <v>217</v>
      </c>
      <c r="S2684" s="24" t="s">
        <v>160</v>
      </c>
      <c r="T2684" s="24" t="s">
        <v>59</v>
      </c>
      <c r="U2684" s="24" t="s">
        <v>250</v>
      </c>
      <c r="V2684" s="27">
        <v>46228.465277777781</v>
      </c>
      <c r="W2684" s="27">
        <v>46228.53125</v>
      </c>
      <c r="Z2684" s="24">
        <v>1</v>
      </c>
      <c r="AA2684" s="24" t="s">
        <v>58</v>
      </c>
      <c r="AB2684" s="24" t="b">
        <v>0</v>
      </c>
      <c r="AC2684" s="61"/>
    </row>
    <row r="2685" spans="2:29" ht="13.7">
      <c r="B2685" s="24" t="s">
        <v>82</v>
      </c>
      <c r="C2685" s="24" t="s">
        <v>64</v>
      </c>
      <c r="D2685" s="24" t="s">
        <v>83</v>
      </c>
      <c r="E2685" s="24">
        <v>480</v>
      </c>
      <c r="F2685" s="26">
        <v>46204</v>
      </c>
      <c r="G2685" s="24" t="s">
        <v>52</v>
      </c>
      <c r="H2685" s="24" t="s">
        <v>53</v>
      </c>
      <c r="I2685" s="24" t="s">
        <v>59</v>
      </c>
      <c r="J2685" s="24" t="s">
        <v>126</v>
      </c>
      <c r="K2685" s="24">
        <v>1</v>
      </c>
      <c r="L2685" s="24" t="s">
        <v>84</v>
      </c>
      <c r="M2685" s="26">
        <v>46228</v>
      </c>
      <c r="N2685" s="27">
        <v>46228.375</v>
      </c>
      <c r="O2685" s="27">
        <v>46228.708333333336</v>
      </c>
      <c r="P2685" s="24" t="s">
        <v>4485</v>
      </c>
      <c r="Q2685" s="24" t="s">
        <v>4486</v>
      </c>
      <c r="R2685" s="24" t="s">
        <v>174</v>
      </c>
      <c r="T2685" s="24" t="s">
        <v>59</v>
      </c>
      <c r="U2685" s="24" t="s">
        <v>250</v>
      </c>
      <c r="V2685" s="27">
        <v>46228.628472222219</v>
      </c>
      <c r="W2685" s="27">
        <v>46228.674305555556</v>
      </c>
      <c r="Z2685" s="24">
        <v>1</v>
      </c>
      <c r="AA2685" s="24" t="s">
        <v>58</v>
      </c>
      <c r="AB2685" s="24" t="b">
        <v>0</v>
      </c>
      <c r="AC2685" s="61"/>
    </row>
    <row r="2686" spans="2:29" ht="13.7">
      <c r="B2686" s="24" t="s">
        <v>82</v>
      </c>
      <c r="C2686" s="24" t="s">
        <v>64</v>
      </c>
      <c r="D2686" s="24" t="s">
        <v>83</v>
      </c>
      <c r="E2686" s="24">
        <v>480</v>
      </c>
      <c r="F2686" s="26">
        <v>46235</v>
      </c>
      <c r="G2686" s="24" t="s">
        <v>52</v>
      </c>
      <c r="H2686" s="24" t="s">
        <v>53</v>
      </c>
      <c r="I2686" s="24" t="s">
        <v>54</v>
      </c>
      <c r="J2686" s="24" t="s">
        <v>125</v>
      </c>
      <c r="K2686" s="24">
        <v>1</v>
      </c>
      <c r="L2686" s="24" t="s">
        <v>84</v>
      </c>
      <c r="M2686" s="26">
        <v>46255</v>
      </c>
      <c r="N2686" s="27">
        <v>46255.354166666664</v>
      </c>
      <c r="O2686" s="27">
        <v>46255.6875</v>
      </c>
      <c r="V2686" s="27"/>
      <c r="W2686" s="27"/>
      <c r="X2686" s="24">
        <v>4</v>
      </c>
      <c r="Y2686" s="24">
        <v>0</v>
      </c>
      <c r="Z2686" s="24">
        <v>4</v>
      </c>
      <c r="AA2686" s="24" t="s">
        <v>60</v>
      </c>
      <c r="AB2686" s="24" t="b">
        <v>0</v>
      </c>
      <c r="AC2686" s="61">
        <v>0</v>
      </c>
    </row>
    <row r="2687" spans="2:29" ht="13.7">
      <c r="B2687" s="24" t="s">
        <v>82</v>
      </c>
      <c r="C2687" s="24" t="s">
        <v>64</v>
      </c>
      <c r="D2687" s="24" t="s">
        <v>83</v>
      </c>
      <c r="E2687" s="24">
        <v>480</v>
      </c>
      <c r="F2687" s="26">
        <v>46235</v>
      </c>
      <c r="G2687" s="24" t="s">
        <v>52</v>
      </c>
      <c r="H2687" s="24" t="s">
        <v>53</v>
      </c>
      <c r="I2687" s="24" t="s">
        <v>54</v>
      </c>
      <c r="J2687" s="24" t="s">
        <v>126</v>
      </c>
      <c r="K2687" s="24">
        <v>1</v>
      </c>
      <c r="L2687" s="24" t="s">
        <v>84</v>
      </c>
      <c r="M2687" s="26">
        <v>46255</v>
      </c>
      <c r="N2687" s="27">
        <v>46255.354166666664</v>
      </c>
      <c r="O2687" s="27">
        <v>46255.6875</v>
      </c>
      <c r="P2687" s="24" t="s">
        <v>4487</v>
      </c>
      <c r="Q2687" s="24" t="s">
        <v>4488</v>
      </c>
      <c r="R2687" s="24" t="s">
        <v>149</v>
      </c>
      <c r="T2687" s="24" t="s">
        <v>54</v>
      </c>
      <c r="U2687" s="24" t="s">
        <v>430</v>
      </c>
      <c r="V2687" s="27">
        <v>46255.36041666667</v>
      </c>
      <c r="W2687" s="27">
        <v>46255.419444444444</v>
      </c>
      <c r="Z2687" s="24">
        <v>1</v>
      </c>
      <c r="AA2687" s="24" t="s">
        <v>60</v>
      </c>
      <c r="AB2687" s="24" t="b">
        <v>0</v>
      </c>
      <c r="AC2687" s="61"/>
    </row>
    <row r="2688" spans="2:29" ht="13.7">
      <c r="B2688" s="24" t="s">
        <v>82</v>
      </c>
      <c r="C2688" s="24" t="s">
        <v>64</v>
      </c>
      <c r="D2688" s="24" t="s">
        <v>83</v>
      </c>
      <c r="E2688" s="24">
        <v>480</v>
      </c>
      <c r="F2688" s="26">
        <v>46235</v>
      </c>
      <c r="G2688" s="24" t="s">
        <v>52</v>
      </c>
      <c r="H2688" s="24" t="s">
        <v>53</v>
      </c>
      <c r="I2688" s="24" t="s">
        <v>54</v>
      </c>
      <c r="J2688" s="24" t="s">
        <v>126</v>
      </c>
      <c r="K2688" s="24">
        <v>1</v>
      </c>
      <c r="L2688" s="24" t="s">
        <v>84</v>
      </c>
      <c r="M2688" s="26">
        <v>46255</v>
      </c>
      <c r="N2688" s="27">
        <v>46255.354166666664</v>
      </c>
      <c r="O2688" s="27">
        <v>46255.6875</v>
      </c>
      <c r="P2688" s="24" t="s">
        <v>4489</v>
      </c>
      <c r="Q2688" s="24" t="s">
        <v>4490</v>
      </c>
      <c r="R2688" s="24" t="s">
        <v>149</v>
      </c>
      <c r="S2688" s="24" t="s">
        <v>152</v>
      </c>
      <c r="T2688" s="24" t="s">
        <v>54</v>
      </c>
      <c r="U2688" s="24" t="s">
        <v>430</v>
      </c>
      <c r="V2688" s="27">
        <v>46255.440972222219</v>
      </c>
      <c r="W2688" s="27">
        <v>46255.482638888891</v>
      </c>
      <c r="Z2688" s="24">
        <v>1</v>
      </c>
      <c r="AA2688" s="24" t="s">
        <v>60</v>
      </c>
      <c r="AB2688" s="24" t="b">
        <v>0</v>
      </c>
      <c r="AC2688" s="61"/>
    </row>
    <row r="2689" spans="2:29" ht="13.7">
      <c r="B2689" s="24" t="s">
        <v>82</v>
      </c>
      <c r="C2689" s="24" t="s">
        <v>64</v>
      </c>
      <c r="D2689" s="24" t="s">
        <v>83</v>
      </c>
      <c r="E2689" s="24">
        <v>480</v>
      </c>
      <c r="F2689" s="26">
        <v>46235</v>
      </c>
      <c r="G2689" s="24" t="s">
        <v>52</v>
      </c>
      <c r="H2689" s="24" t="s">
        <v>53</v>
      </c>
      <c r="I2689" s="24" t="s">
        <v>54</v>
      </c>
      <c r="J2689" s="24" t="s">
        <v>126</v>
      </c>
      <c r="K2689" s="24">
        <v>1</v>
      </c>
      <c r="L2689" s="24" t="s">
        <v>84</v>
      </c>
      <c r="M2689" s="26">
        <v>46255</v>
      </c>
      <c r="N2689" s="27">
        <v>46255.354166666664</v>
      </c>
      <c r="O2689" s="27">
        <v>46255.6875</v>
      </c>
      <c r="P2689" s="24" t="s">
        <v>4491</v>
      </c>
      <c r="Q2689" s="24" t="s">
        <v>4492</v>
      </c>
      <c r="R2689" s="24" t="s">
        <v>146</v>
      </c>
      <c r="T2689" s="24" t="s">
        <v>54</v>
      </c>
      <c r="U2689" s="24" t="s">
        <v>430</v>
      </c>
      <c r="V2689" s="27">
        <v>46255.525694444441</v>
      </c>
      <c r="W2689" s="27">
        <v>46255.579861111109</v>
      </c>
      <c r="Z2689" s="24">
        <v>1</v>
      </c>
      <c r="AA2689" s="24" t="s">
        <v>60</v>
      </c>
      <c r="AB2689" s="24" t="b">
        <v>0</v>
      </c>
      <c r="AC2689" s="61"/>
    </row>
    <row r="2690" spans="2:29" ht="13.7">
      <c r="B2690" s="24" t="s">
        <v>82</v>
      </c>
      <c r="C2690" s="24" t="s">
        <v>64</v>
      </c>
      <c r="D2690" s="24" t="s">
        <v>83</v>
      </c>
      <c r="E2690" s="24">
        <v>480</v>
      </c>
      <c r="F2690" s="26">
        <v>46235</v>
      </c>
      <c r="G2690" s="24" t="s">
        <v>52</v>
      </c>
      <c r="H2690" s="24" t="s">
        <v>53</v>
      </c>
      <c r="I2690" s="24" t="s">
        <v>54</v>
      </c>
      <c r="J2690" s="24" t="s">
        <v>126</v>
      </c>
      <c r="K2690" s="24">
        <v>1</v>
      </c>
      <c r="L2690" s="24" t="s">
        <v>84</v>
      </c>
      <c r="M2690" s="26">
        <v>46255</v>
      </c>
      <c r="N2690" s="27">
        <v>46255.354166666664</v>
      </c>
      <c r="O2690" s="27">
        <v>46255.6875</v>
      </c>
      <c r="P2690" s="24" t="s">
        <v>4493</v>
      </c>
      <c r="Q2690" s="24" t="s">
        <v>4494</v>
      </c>
      <c r="R2690" s="24" t="s">
        <v>149</v>
      </c>
      <c r="T2690" s="24" t="s">
        <v>54</v>
      </c>
      <c r="U2690" s="24" t="s">
        <v>430</v>
      </c>
      <c r="V2690" s="27">
        <v>46255.612500000003</v>
      </c>
      <c r="W2690" s="27">
        <v>46255.663888888892</v>
      </c>
      <c r="Z2690" s="24">
        <v>1</v>
      </c>
      <c r="AA2690" s="24" t="s">
        <v>60</v>
      </c>
      <c r="AB2690" s="24" t="b">
        <v>0</v>
      </c>
      <c r="AC2690" s="61"/>
    </row>
    <row r="2691" spans="2:29" ht="13.7">
      <c r="B2691" s="24" t="s">
        <v>82</v>
      </c>
      <c r="C2691" s="24" t="s">
        <v>64</v>
      </c>
      <c r="D2691" s="24" t="s">
        <v>83</v>
      </c>
      <c r="E2691" s="24">
        <v>480</v>
      </c>
      <c r="F2691" s="26">
        <v>46235</v>
      </c>
      <c r="G2691" s="24" t="s">
        <v>52</v>
      </c>
      <c r="H2691" s="24" t="s">
        <v>53</v>
      </c>
      <c r="I2691" s="24" t="s">
        <v>54</v>
      </c>
      <c r="J2691" s="24" t="s">
        <v>125</v>
      </c>
      <c r="K2691" s="24">
        <v>1</v>
      </c>
      <c r="L2691" s="24" t="s">
        <v>84</v>
      </c>
      <c r="M2691" s="26">
        <v>46256</v>
      </c>
      <c r="N2691" s="27">
        <v>46256.354166666664</v>
      </c>
      <c r="O2691" s="27">
        <v>46256.6875</v>
      </c>
      <c r="V2691" s="27"/>
      <c r="W2691" s="27"/>
      <c r="X2691" s="24">
        <v>4</v>
      </c>
      <c r="Y2691" s="24">
        <v>0</v>
      </c>
      <c r="Z2691" s="24">
        <v>4</v>
      </c>
      <c r="AA2691" s="24" t="s">
        <v>60</v>
      </c>
      <c r="AB2691" s="24" t="b">
        <v>0</v>
      </c>
      <c r="AC2691" s="61">
        <v>0</v>
      </c>
    </row>
    <row r="2692" spans="2:29" ht="13.7">
      <c r="B2692" s="24" t="s">
        <v>82</v>
      </c>
      <c r="C2692" s="24" t="s">
        <v>64</v>
      </c>
      <c r="D2692" s="24" t="s">
        <v>83</v>
      </c>
      <c r="E2692" s="24">
        <v>480</v>
      </c>
      <c r="F2692" s="26">
        <v>46235</v>
      </c>
      <c r="G2692" s="24" t="s">
        <v>52</v>
      </c>
      <c r="H2692" s="24" t="s">
        <v>53</v>
      </c>
      <c r="I2692" s="24" t="s">
        <v>54</v>
      </c>
      <c r="J2692" s="24" t="s">
        <v>126</v>
      </c>
      <c r="K2692" s="24">
        <v>1</v>
      </c>
      <c r="L2692" s="24" t="s">
        <v>84</v>
      </c>
      <c r="M2692" s="26">
        <v>46256</v>
      </c>
      <c r="N2692" s="27">
        <v>46256.354166666664</v>
      </c>
      <c r="O2692" s="27">
        <v>46256.6875</v>
      </c>
      <c r="P2692" s="24" t="s">
        <v>4495</v>
      </c>
      <c r="Q2692" s="24" t="s">
        <v>4496</v>
      </c>
      <c r="R2692" s="24" t="s">
        <v>146</v>
      </c>
      <c r="T2692" s="24" t="s">
        <v>54</v>
      </c>
      <c r="U2692" s="24" t="s">
        <v>430</v>
      </c>
      <c r="V2692" s="27">
        <v>46256.356249999997</v>
      </c>
      <c r="W2692" s="27">
        <v>46256.404861111114</v>
      </c>
      <c r="Z2692" s="24">
        <v>1</v>
      </c>
      <c r="AA2692" s="24" t="s">
        <v>60</v>
      </c>
      <c r="AB2692" s="24" t="b">
        <v>0</v>
      </c>
      <c r="AC2692" s="61"/>
    </row>
    <row r="2693" spans="2:29" ht="13.7">
      <c r="B2693" s="24" t="s">
        <v>82</v>
      </c>
      <c r="C2693" s="24" t="s">
        <v>64</v>
      </c>
      <c r="D2693" s="24" t="s">
        <v>83</v>
      </c>
      <c r="E2693" s="24">
        <v>480</v>
      </c>
      <c r="F2693" s="26">
        <v>46235</v>
      </c>
      <c r="G2693" s="24" t="s">
        <v>52</v>
      </c>
      <c r="H2693" s="24" t="s">
        <v>53</v>
      </c>
      <c r="I2693" s="24" t="s">
        <v>54</v>
      </c>
      <c r="J2693" s="24" t="s">
        <v>126</v>
      </c>
      <c r="K2693" s="24">
        <v>1</v>
      </c>
      <c r="L2693" s="24" t="s">
        <v>84</v>
      </c>
      <c r="M2693" s="26">
        <v>46256</v>
      </c>
      <c r="N2693" s="27">
        <v>46256.354166666664</v>
      </c>
      <c r="O2693" s="27">
        <v>46256.6875</v>
      </c>
      <c r="P2693" s="24" t="s">
        <v>4497</v>
      </c>
      <c r="Q2693" s="24" t="s">
        <v>4498</v>
      </c>
      <c r="R2693" s="24" t="s">
        <v>149</v>
      </c>
      <c r="T2693" s="24" t="s">
        <v>54</v>
      </c>
      <c r="U2693" s="24" t="s">
        <v>430</v>
      </c>
      <c r="V2693" s="27">
        <v>46256.526388888888</v>
      </c>
      <c r="W2693" s="27">
        <v>46256.585416666669</v>
      </c>
      <c r="Z2693" s="24">
        <v>1</v>
      </c>
      <c r="AA2693" s="24" t="s">
        <v>60</v>
      </c>
      <c r="AB2693" s="24" t="b">
        <v>0</v>
      </c>
      <c r="AC2693" s="61"/>
    </row>
    <row r="2694" spans="2:29" ht="13.7">
      <c r="B2694" s="24" t="s">
        <v>82</v>
      </c>
      <c r="C2694" s="24" t="s">
        <v>64</v>
      </c>
      <c r="D2694" s="24" t="s">
        <v>83</v>
      </c>
      <c r="E2694" s="24">
        <v>480</v>
      </c>
      <c r="F2694" s="26">
        <v>46235</v>
      </c>
      <c r="G2694" s="24" t="s">
        <v>52</v>
      </c>
      <c r="H2694" s="24" t="s">
        <v>53</v>
      </c>
      <c r="I2694" s="24" t="s">
        <v>54</v>
      </c>
      <c r="J2694" s="24" t="s">
        <v>126</v>
      </c>
      <c r="K2694" s="24">
        <v>1</v>
      </c>
      <c r="L2694" s="24" t="s">
        <v>84</v>
      </c>
      <c r="M2694" s="26">
        <v>46256</v>
      </c>
      <c r="N2694" s="27">
        <v>46256.354166666664</v>
      </c>
      <c r="O2694" s="27">
        <v>46256.6875</v>
      </c>
      <c r="P2694" s="24" t="s">
        <v>4499</v>
      </c>
      <c r="Q2694" s="24" t="s">
        <v>4500</v>
      </c>
      <c r="R2694" s="24" t="s">
        <v>146</v>
      </c>
      <c r="T2694" s="24" t="s">
        <v>54</v>
      </c>
      <c r="U2694" s="24" t="s">
        <v>430</v>
      </c>
      <c r="V2694" s="27">
        <v>46256.443055555559</v>
      </c>
      <c r="W2694" s="27">
        <v>46256.495833333334</v>
      </c>
      <c r="Z2694" s="24">
        <v>1</v>
      </c>
      <c r="AA2694" s="24" t="s">
        <v>60</v>
      </c>
      <c r="AB2694" s="24" t="b">
        <v>0</v>
      </c>
      <c r="AC2694" s="61"/>
    </row>
    <row r="2695" spans="2:29" ht="13.7">
      <c r="B2695" s="24" t="s">
        <v>82</v>
      </c>
      <c r="C2695" s="24" t="s">
        <v>64</v>
      </c>
      <c r="D2695" s="24" t="s">
        <v>83</v>
      </c>
      <c r="E2695" s="24">
        <v>480</v>
      </c>
      <c r="F2695" s="26">
        <v>46235</v>
      </c>
      <c r="G2695" s="24" t="s">
        <v>52</v>
      </c>
      <c r="H2695" s="24" t="s">
        <v>53</v>
      </c>
      <c r="I2695" s="24" t="s">
        <v>54</v>
      </c>
      <c r="J2695" s="24" t="s">
        <v>126</v>
      </c>
      <c r="K2695" s="24">
        <v>1</v>
      </c>
      <c r="L2695" s="24" t="s">
        <v>84</v>
      </c>
      <c r="M2695" s="26">
        <v>46256</v>
      </c>
      <c r="N2695" s="27">
        <v>46256.354166666664</v>
      </c>
      <c r="O2695" s="27">
        <v>46256.6875</v>
      </c>
      <c r="P2695" s="24" t="s">
        <v>4501</v>
      </c>
      <c r="Q2695" s="24" t="s">
        <v>4502</v>
      </c>
      <c r="R2695" s="24" t="s">
        <v>146</v>
      </c>
      <c r="S2695" s="24" t="s">
        <v>152</v>
      </c>
      <c r="T2695" s="24" t="s">
        <v>54</v>
      </c>
      <c r="U2695" s="24" t="s">
        <v>430</v>
      </c>
      <c r="V2695" s="27">
        <v>46256.609722222223</v>
      </c>
      <c r="W2695" s="27">
        <v>46256.65902777778</v>
      </c>
      <c r="Z2695" s="24">
        <v>1</v>
      </c>
      <c r="AA2695" s="24" t="s">
        <v>60</v>
      </c>
      <c r="AB2695" s="24" t="b">
        <v>0</v>
      </c>
      <c r="AC2695" s="61"/>
    </row>
    <row r="2696" spans="2:29" ht="13.7">
      <c r="B2696" s="24" t="s">
        <v>82</v>
      </c>
      <c r="C2696" s="24" t="s">
        <v>64</v>
      </c>
      <c r="D2696" s="24" t="s">
        <v>83</v>
      </c>
      <c r="E2696" s="24">
        <v>540</v>
      </c>
      <c r="F2696" s="26">
        <v>46174</v>
      </c>
      <c r="G2696" s="24" t="s">
        <v>52</v>
      </c>
      <c r="H2696" s="24" t="s">
        <v>53</v>
      </c>
      <c r="I2696" s="24" t="s">
        <v>57</v>
      </c>
      <c r="J2696" s="24" t="s">
        <v>125</v>
      </c>
      <c r="K2696" s="24">
        <v>1</v>
      </c>
      <c r="L2696" s="24" t="s">
        <v>84</v>
      </c>
      <c r="M2696" s="26">
        <v>46174</v>
      </c>
      <c r="N2696" s="27">
        <v>46174.333333333336</v>
      </c>
      <c r="O2696" s="27">
        <v>46174.708333333336</v>
      </c>
      <c r="V2696" s="27"/>
      <c r="W2696" s="27"/>
      <c r="X2696" s="24">
        <v>4</v>
      </c>
      <c r="Y2696" s="24">
        <v>0</v>
      </c>
      <c r="Z2696" s="24">
        <v>4</v>
      </c>
      <c r="AA2696" s="24" t="s">
        <v>56</v>
      </c>
      <c r="AB2696" s="24" t="b">
        <v>0</v>
      </c>
      <c r="AC2696" s="61">
        <v>0</v>
      </c>
    </row>
    <row r="2697" spans="2:29" ht="13.7">
      <c r="B2697" s="24" t="s">
        <v>82</v>
      </c>
      <c r="C2697" s="24" t="s">
        <v>64</v>
      </c>
      <c r="D2697" s="24" t="s">
        <v>83</v>
      </c>
      <c r="E2697" s="24">
        <v>540</v>
      </c>
      <c r="F2697" s="26">
        <v>46174</v>
      </c>
      <c r="G2697" s="24" t="s">
        <v>52</v>
      </c>
      <c r="H2697" s="24" t="s">
        <v>53</v>
      </c>
      <c r="I2697" s="24" t="s">
        <v>57</v>
      </c>
      <c r="J2697" s="24" t="s">
        <v>126</v>
      </c>
      <c r="K2697" s="24">
        <v>1</v>
      </c>
      <c r="L2697" s="24" t="s">
        <v>84</v>
      </c>
      <c r="M2697" s="26">
        <v>46174</v>
      </c>
      <c r="N2697" s="27">
        <v>46174.333333333336</v>
      </c>
      <c r="O2697" s="27">
        <v>46174.708333333336</v>
      </c>
      <c r="P2697" s="24" t="s">
        <v>4503</v>
      </c>
      <c r="Q2697" s="24" t="s">
        <v>4504</v>
      </c>
      <c r="R2697" s="24" t="s">
        <v>159</v>
      </c>
      <c r="T2697" s="24" t="s">
        <v>57</v>
      </c>
      <c r="U2697" s="24" t="s">
        <v>314</v>
      </c>
      <c r="V2697" s="27">
        <v>46174.337500000001</v>
      </c>
      <c r="W2697" s="27">
        <v>46174.411805555559</v>
      </c>
      <c r="Z2697" s="24">
        <v>1</v>
      </c>
      <c r="AA2697" s="24" t="s">
        <v>56</v>
      </c>
      <c r="AB2697" s="24" t="b">
        <v>0</v>
      </c>
      <c r="AC2697" s="61"/>
    </row>
    <row r="2698" spans="2:29" ht="13.7">
      <c r="B2698" s="24" t="s">
        <v>82</v>
      </c>
      <c r="C2698" s="24" t="s">
        <v>64</v>
      </c>
      <c r="D2698" s="24" t="s">
        <v>83</v>
      </c>
      <c r="E2698" s="24">
        <v>540</v>
      </c>
      <c r="F2698" s="26">
        <v>46174</v>
      </c>
      <c r="G2698" s="24" t="s">
        <v>52</v>
      </c>
      <c r="H2698" s="24" t="s">
        <v>53</v>
      </c>
      <c r="I2698" s="24" t="s">
        <v>57</v>
      </c>
      <c r="J2698" s="24" t="s">
        <v>126</v>
      </c>
      <c r="K2698" s="24">
        <v>1</v>
      </c>
      <c r="L2698" s="24" t="s">
        <v>84</v>
      </c>
      <c r="M2698" s="26">
        <v>46174</v>
      </c>
      <c r="N2698" s="27">
        <v>46174.333333333336</v>
      </c>
      <c r="O2698" s="27">
        <v>46174.708333333336</v>
      </c>
      <c r="P2698" s="24" t="s">
        <v>4505</v>
      </c>
      <c r="Q2698" s="24" t="s">
        <v>4506</v>
      </c>
      <c r="R2698" s="24" t="s">
        <v>182</v>
      </c>
      <c r="T2698" s="24" t="s">
        <v>57</v>
      </c>
      <c r="U2698" s="24" t="s">
        <v>314</v>
      </c>
      <c r="V2698" s="27">
        <v>46174.430555555555</v>
      </c>
      <c r="W2698" s="27">
        <v>46174.48333333333</v>
      </c>
      <c r="Z2698" s="24">
        <v>1</v>
      </c>
      <c r="AA2698" s="24" t="s">
        <v>56</v>
      </c>
      <c r="AB2698" s="24" t="b">
        <v>0</v>
      </c>
      <c r="AC2698" s="61"/>
    </row>
    <row r="2699" spans="2:29" ht="13.7">
      <c r="B2699" s="24" t="s">
        <v>82</v>
      </c>
      <c r="C2699" s="24" t="s">
        <v>64</v>
      </c>
      <c r="D2699" s="24" t="s">
        <v>83</v>
      </c>
      <c r="E2699" s="24">
        <v>540</v>
      </c>
      <c r="F2699" s="26">
        <v>46174</v>
      </c>
      <c r="G2699" s="24" t="s">
        <v>52</v>
      </c>
      <c r="H2699" s="24" t="s">
        <v>53</v>
      </c>
      <c r="I2699" s="24" t="s">
        <v>57</v>
      </c>
      <c r="J2699" s="24" t="s">
        <v>126</v>
      </c>
      <c r="K2699" s="24">
        <v>1</v>
      </c>
      <c r="L2699" s="24" t="s">
        <v>84</v>
      </c>
      <c r="M2699" s="26">
        <v>46174</v>
      </c>
      <c r="N2699" s="27">
        <v>46174.333333333336</v>
      </c>
      <c r="O2699" s="27">
        <v>46174.708333333336</v>
      </c>
      <c r="P2699" s="24" t="s">
        <v>4507</v>
      </c>
      <c r="Q2699" s="24" t="s">
        <v>4508</v>
      </c>
      <c r="R2699" s="24" t="s">
        <v>165</v>
      </c>
      <c r="S2699" s="24" t="s">
        <v>156</v>
      </c>
      <c r="T2699" s="24" t="s">
        <v>57</v>
      </c>
      <c r="U2699" s="24" t="s">
        <v>314</v>
      </c>
      <c r="V2699" s="27">
        <v>46174.529166666667</v>
      </c>
      <c r="W2699" s="27">
        <v>46174.604166666664</v>
      </c>
      <c r="Z2699" s="24">
        <v>1</v>
      </c>
      <c r="AA2699" s="24" t="s">
        <v>56</v>
      </c>
      <c r="AB2699" s="24" t="b">
        <v>0</v>
      </c>
      <c r="AC2699" s="61"/>
    </row>
    <row r="2700" spans="2:29" ht="13.7">
      <c r="B2700" s="24" t="s">
        <v>82</v>
      </c>
      <c r="C2700" s="24" t="s">
        <v>64</v>
      </c>
      <c r="D2700" s="24" t="s">
        <v>83</v>
      </c>
      <c r="E2700" s="24">
        <v>540</v>
      </c>
      <c r="F2700" s="26">
        <v>46174</v>
      </c>
      <c r="G2700" s="24" t="s">
        <v>52</v>
      </c>
      <c r="H2700" s="24" t="s">
        <v>53</v>
      </c>
      <c r="I2700" s="24" t="s">
        <v>57</v>
      </c>
      <c r="J2700" s="24" t="s">
        <v>126</v>
      </c>
      <c r="K2700" s="24">
        <v>1</v>
      </c>
      <c r="L2700" s="24" t="s">
        <v>84</v>
      </c>
      <c r="M2700" s="26">
        <v>46174</v>
      </c>
      <c r="N2700" s="27">
        <v>46174.333333333336</v>
      </c>
      <c r="O2700" s="27">
        <v>46174.708333333336</v>
      </c>
      <c r="P2700" s="24" t="s">
        <v>4509</v>
      </c>
      <c r="Q2700" s="24" t="s">
        <v>4510</v>
      </c>
      <c r="R2700" s="24" t="s">
        <v>155</v>
      </c>
      <c r="T2700" s="24" t="s">
        <v>57</v>
      </c>
      <c r="U2700" s="24" t="s">
        <v>314</v>
      </c>
      <c r="V2700" s="27">
        <v>46174.621527777781</v>
      </c>
      <c r="W2700" s="27">
        <v>46174.694444444445</v>
      </c>
      <c r="Z2700" s="24">
        <v>1</v>
      </c>
      <c r="AA2700" s="24" t="s">
        <v>56</v>
      </c>
      <c r="AB2700" s="24" t="b">
        <v>0</v>
      </c>
      <c r="AC2700" s="61"/>
    </row>
    <row r="2701" spans="2:29" ht="13.7">
      <c r="B2701" s="24" t="s">
        <v>82</v>
      </c>
      <c r="C2701" s="24" t="s">
        <v>64</v>
      </c>
      <c r="D2701" s="24" t="s">
        <v>83</v>
      </c>
      <c r="E2701" s="24">
        <v>540</v>
      </c>
      <c r="F2701" s="26">
        <v>46174</v>
      </c>
      <c r="G2701" s="24" t="s">
        <v>52</v>
      </c>
      <c r="H2701" s="24" t="s">
        <v>53</v>
      </c>
      <c r="I2701" s="24" t="s">
        <v>62</v>
      </c>
      <c r="J2701" s="24" t="s">
        <v>125</v>
      </c>
      <c r="K2701" s="24">
        <v>1</v>
      </c>
      <c r="L2701" s="24" t="s">
        <v>84</v>
      </c>
      <c r="M2701" s="26">
        <v>46189</v>
      </c>
      <c r="N2701" s="27">
        <v>46189.375</v>
      </c>
      <c r="O2701" s="27">
        <v>46189.75</v>
      </c>
      <c r="V2701" s="27"/>
      <c r="W2701" s="27"/>
      <c r="X2701" s="24">
        <v>4</v>
      </c>
      <c r="Y2701" s="24">
        <v>0</v>
      </c>
      <c r="Z2701" s="24">
        <v>4</v>
      </c>
      <c r="AA2701" s="24" t="s">
        <v>56</v>
      </c>
      <c r="AB2701" s="24" t="b">
        <v>0</v>
      </c>
      <c r="AC2701" s="61">
        <v>0</v>
      </c>
    </row>
    <row r="2702" spans="2:29" ht="13.7">
      <c r="B2702" s="24" t="s">
        <v>82</v>
      </c>
      <c r="C2702" s="24" t="s">
        <v>64</v>
      </c>
      <c r="D2702" s="24" t="s">
        <v>83</v>
      </c>
      <c r="E2702" s="24">
        <v>540</v>
      </c>
      <c r="F2702" s="26">
        <v>46174</v>
      </c>
      <c r="G2702" s="24" t="s">
        <v>52</v>
      </c>
      <c r="H2702" s="24" t="s">
        <v>53</v>
      </c>
      <c r="I2702" s="24" t="s">
        <v>62</v>
      </c>
      <c r="J2702" s="24" t="s">
        <v>126</v>
      </c>
      <c r="K2702" s="24">
        <v>1</v>
      </c>
      <c r="L2702" s="24" t="s">
        <v>84</v>
      </c>
      <c r="M2702" s="26">
        <v>46189</v>
      </c>
      <c r="N2702" s="27">
        <v>46189.375</v>
      </c>
      <c r="O2702" s="27">
        <v>46189.75</v>
      </c>
      <c r="P2702" s="24" t="s">
        <v>4511</v>
      </c>
      <c r="Q2702" s="24" t="s">
        <v>4512</v>
      </c>
      <c r="R2702" s="24" t="s">
        <v>328</v>
      </c>
      <c r="S2702" s="24" t="s">
        <v>160</v>
      </c>
      <c r="T2702" s="24" t="s">
        <v>62</v>
      </c>
      <c r="U2702" s="24" t="s">
        <v>250</v>
      </c>
      <c r="V2702" s="27">
        <v>46189.663194444445</v>
      </c>
      <c r="W2702" s="27">
        <v>46189.723611111112</v>
      </c>
      <c r="Z2702" s="24">
        <v>1</v>
      </c>
      <c r="AA2702" s="24" t="s">
        <v>56</v>
      </c>
      <c r="AB2702" s="24" t="b">
        <v>0</v>
      </c>
      <c r="AC2702" s="61"/>
    </row>
    <row r="2703" spans="2:29" ht="13.7">
      <c r="B2703" s="24" t="s">
        <v>82</v>
      </c>
      <c r="C2703" s="24" t="s">
        <v>64</v>
      </c>
      <c r="D2703" s="24" t="s">
        <v>83</v>
      </c>
      <c r="E2703" s="24">
        <v>540</v>
      </c>
      <c r="F2703" s="26">
        <v>46174</v>
      </c>
      <c r="G2703" s="24" t="s">
        <v>52</v>
      </c>
      <c r="H2703" s="24" t="s">
        <v>53</v>
      </c>
      <c r="I2703" s="24" t="s">
        <v>62</v>
      </c>
      <c r="J2703" s="24" t="s">
        <v>126</v>
      </c>
      <c r="K2703" s="24">
        <v>1</v>
      </c>
      <c r="L2703" s="24" t="s">
        <v>84</v>
      </c>
      <c r="M2703" s="26">
        <v>46189</v>
      </c>
      <c r="N2703" s="27">
        <v>46189.375</v>
      </c>
      <c r="O2703" s="27">
        <v>46189.75</v>
      </c>
      <c r="P2703" s="24" t="s">
        <v>4513</v>
      </c>
      <c r="Q2703" s="24" t="s">
        <v>4514</v>
      </c>
      <c r="R2703" s="24" t="s">
        <v>328</v>
      </c>
      <c r="S2703" s="24" t="s">
        <v>156</v>
      </c>
      <c r="T2703" s="24" t="s">
        <v>62</v>
      </c>
      <c r="U2703" s="24" t="s">
        <v>250</v>
      </c>
      <c r="V2703" s="27">
        <v>46189.566666666666</v>
      </c>
      <c r="W2703" s="27">
        <v>46189.643055555556</v>
      </c>
      <c r="Z2703" s="24">
        <v>1</v>
      </c>
      <c r="AA2703" s="24" t="s">
        <v>56</v>
      </c>
      <c r="AB2703" s="24" t="b">
        <v>0</v>
      </c>
      <c r="AC2703" s="61"/>
    </row>
    <row r="2704" spans="2:29" ht="13.7">
      <c r="B2704" s="24" t="s">
        <v>82</v>
      </c>
      <c r="C2704" s="24" t="s">
        <v>64</v>
      </c>
      <c r="D2704" s="24" t="s">
        <v>83</v>
      </c>
      <c r="E2704" s="24">
        <v>540</v>
      </c>
      <c r="F2704" s="26">
        <v>46174</v>
      </c>
      <c r="G2704" s="24" t="s">
        <v>52</v>
      </c>
      <c r="H2704" s="24" t="s">
        <v>53</v>
      </c>
      <c r="I2704" s="24" t="s">
        <v>62</v>
      </c>
      <c r="J2704" s="24" t="s">
        <v>126</v>
      </c>
      <c r="K2704" s="24">
        <v>1</v>
      </c>
      <c r="L2704" s="24" t="s">
        <v>84</v>
      </c>
      <c r="M2704" s="26">
        <v>46189</v>
      </c>
      <c r="N2704" s="27">
        <v>46189.375</v>
      </c>
      <c r="O2704" s="27">
        <v>46189.75</v>
      </c>
      <c r="P2704" s="24" t="s">
        <v>4515</v>
      </c>
      <c r="Q2704" s="24" t="s">
        <v>4516</v>
      </c>
      <c r="R2704" s="24" t="s">
        <v>249</v>
      </c>
      <c r="S2704" s="24" t="s">
        <v>152</v>
      </c>
      <c r="T2704" s="24" t="s">
        <v>62</v>
      </c>
      <c r="U2704" s="24" t="s">
        <v>250</v>
      </c>
      <c r="V2704" s="27">
        <v>46189.474305555559</v>
      </c>
      <c r="W2704" s="27">
        <v>46189.542361111111</v>
      </c>
      <c r="Z2704" s="24">
        <v>1</v>
      </c>
      <c r="AA2704" s="24" t="s">
        <v>56</v>
      </c>
      <c r="AB2704" s="24" t="b">
        <v>0</v>
      </c>
      <c r="AC2704" s="61"/>
    </row>
    <row r="2705" spans="2:29" ht="13.7">
      <c r="B2705" s="24" t="s">
        <v>82</v>
      </c>
      <c r="C2705" s="24" t="s">
        <v>64</v>
      </c>
      <c r="D2705" s="24" t="s">
        <v>83</v>
      </c>
      <c r="E2705" s="24">
        <v>540</v>
      </c>
      <c r="F2705" s="26">
        <v>46174</v>
      </c>
      <c r="G2705" s="24" t="s">
        <v>52</v>
      </c>
      <c r="H2705" s="24" t="s">
        <v>53</v>
      </c>
      <c r="I2705" s="24" t="s">
        <v>62</v>
      </c>
      <c r="J2705" s="24" t="s">
        <v>126</v>
      </c>
      <c r="K2705" s="24">
        <v>1</v>
      </c>
      <c r="L2705" s="24" t="s">
        <v>84</v>
      </c>
      <c r="M2705" s="26">
        <v>46189</v>
      </c>
      <c r="N2705" s="27">
        <v>46189.375</v>
      </c>
      <c r="O2705" s="27">
        <v>46189.75</v>
      </c>
      <c r="P2705" s="24" t="s">
        <v>4517</v>
      </c>
      <c r="Q2705" s="24" t="s">
        <v>4518</v>
      </c>
      <c r="R2705" s="24" t="s">
        <v>256</v>
      </c>
      <c r="T2705" s="24" t="s">
        <v>62</v>
      </c>
      <c r="U2705" s="24" t="s">
        <v>250</v>
      </c>
      <c r="V2705" s="27">
        <v>46189.379861111112</v>
      </c>
      <c r="W2705" s="27">
        <v>46189.45208333333</v>
      </c>
      <c r="Z2705" s="24">
        <v>1</v>
      </c>
      <c r="AA2705" s="24" t="s">
        <v>56</v>
      </c>
      <c r="AB2705" s="24" t="b">
        <v>0</v>
      </c>
      <c r="AC2705" s="61"/>
    </row>
    <row r="2706" spans="2:29" ht="13.7">
      <c r="B2706" s="24" t="s">
        <v>82</v>
      </c>
      <c r="C2706" s="24" t="s">
        <v>64</v>
      </c>
      <c r="D2706" s="24" t="s">
        <v>83</v>
      </c>
      <c r="E2706" s="24">
        <v>540</v>
      </c>
      <c r="F2706" s="26">
        <v>46174</v>
      </c>
      <c r="G2706" s="24" t="s">
        <v>52</v>
      </c>
      <c r="H2706" s="24" t="s">
        <v>53</v>
      </c>
      <c r="I2706" s="24" t="s">
        <v>57</v>
      </c>
      <c r="J2706" s="24" t="s">
        <v>125</v>
      </c>
      <c r="K2706" s="24">
        <v>1</v>
      </c>
      <c r="L2706" s="24" t="s">
        <v>84</v>
      </c>
      <c r="M2706" s="26">
        <v>46198</v>
      </c>
      <c r="N2706" s="27">
        <v>46198.375</v>
      </c>
      <c r="O2706" s="27">
        <v>46198.75</v>
      </c>
      <c r="V2706" s="27"/>
      <c r="W2706" s="27"/>
      <c r="X2706" s="24">
        <v>4</v>
      </c>
      <c r="Y2706" s="24">
        <v>0</v>
      </c>
      <c r="Z2706" s="24">
        <v>4</v>
      </c>
      <c r="AA2706" s="24" t="s">
        <v>56</v>
      </c>
      <c r="AB2706" s="24" t="b">
        <v>0</v>
      </c>
      <c r="AC2706" s="61">
        <v>0</v>
      </c>
    </row>
    <row r="2707" spans="2:29" ht="13.7">
      <c r="B2707" s="24" t="s">
        <v>82</v>
      </c>
      <c r="C2707" s="24" t="s">
        <v>64</v>
      </c>
      <c r="D2707" s="24" t="s">
        <v>83</v>
      </c>
      <c r="E2707" s="24">
        <v>540</v>
      </c>
      <c r="F2707" s="26">
        <v>46174</v>
      </c>
      <c r="G2707" s="24" t="s">
        <v>52</v>
      </c>
      <c r="H2707" s="24" t="s">
        <v>53</v>
      </c>
      <c r="I2707" s="24" t="s">
        <v>57</v>
      </c>
      <c r="J2707" s="24" t="s">
        <v>126</v>
      </c>
      <c r="K2707" s="24">
        <v>1</v>
      </c>
      <c r="L2707" s="24" t="s">
        <v>84</v>
      </c>
      <c r="M2707" s="26">
        <v>46198</v>
      </c>
      <c r="N2707" s="27">
        <v>46198.375</v>
      </c>
      <c r="O2707" s="27">
        <v>46198.75</v>
      </c>
      <c r="P2707" s="24" t="s">
        <v>4519</v>
      </c>
      <c r="Q2707" s="24" t="s">
        <v>4520</v>
      </c>
      <c r="R2707" s="24" t="s">
        <v>165</v>
      </c>
      <c r="T2707" s="24" t="s">
        <v>57</v>
      </c>
      <c r="U2707" s="24" t="s">
        <v>547</v>
      </c>
      <c r="V2707" s="27">
        <v>46198.569444444445</v>
      </c>
      <c r="W2707" s="27">
        <v>46198.622916666667</v>
      </c>
      <c r="Z2707" s="24">
        <v>1</v>
      </c>
      <c r="AA2707" s="24" t="s">
        <v>56</v>
      </c>
      <c r="AB2707" s="24" t="b">
        <v>0</v>
      </c>
      <c r="AC2707" s="61"/>
    </row>
    <row r="2708" spans="2:29" ht="13.7">
      <c r="B2708" s="24" t="s">
        <v>82</v>
      </c>
      <c r="C2708" s="24" t="s">
        <v>64</v>
      </c>
      <c r="D2708" s="24" t="s">
        <v>83</v>
      </c>
      <c r="E2708" s="24">
        <v>540</v>
      </c>
      <c r="F2708" s="26">
        <v>46174</v>
      </c>
      <c r="G2708" s="24" t="s">
        <v>52</v>
      </c>
      <c r="H2708" s="24" t="s">
        <v>53</v>
      </c>
      <c r="I2708" s="24" t="s">
        <v>57</v>
      </c>
      <c r="J2708" s="24" t="s">
        <v>126</v>
      </c>
      <c r="K2708" s="24">
        <v>1</v>
      </c>
      <c r="L2708" s="24" t="s">
        <v>84</v>
      </c>
      <c r="M2708" s="26">
        <v>46198</v>
      </c>
      <c r="N2708" s="27">
        <v>46198.375</v>
      </c>
      <c r="O2708" s="27">
        <v>46198.75</v>
      </c>
      <c r="P2708" s="24" t="s">
        <v>4521</v>
      </c>
      <c r="Q2708" s="24" t="s">
        <v>4522</v>
      </c>
      <c r="R2708" s="24" t="s">
        <v>155</v>
      </c>
      <c r="T2708" s="24" t="s">
        <v>57</v>
      </c>
      <c r="U2708" s="24" t="s">
        <v>547</v>
      </c>
      <c r="V2708" s="27">
        <v>46198.477083333331</v>
      </c>
      <c r="W2708" s="27">
        <v>46198.543749999997</v>
      </c>
      <c r="Z2708" s="24">
        <v>1</v>
      </c>
      <c r="AA2708" s="24" t="s">
        <v>56</v>
      </c>
      <c r="AB2708" s="24" t="b">
        <v>0</v>
      </c>
      <c r="AC2708" s="61"/>
    </row>
    <row r="2709" spans="2:29" ht="13.7">
      <c r="B2709" s="24" t="s">
        <v>82</v>
      </c>
      <c r="C2709" s="24" t="s">
        <v>64</v>
      </c>
      <c r="D2709" s="24" t="s">
        <v>83</v>
      </c>
      <c r="E2709" s="24">
        <v>540</v>
      </c>
      <c r="F2709" s="26">
        <v>46174</v>
      </c>
      <c r="G2709" s="24" t="s">
        <v>52</v>
      </c>
      <c r="H2709" s="24" t="s">
        <v>53</v>
      </c>
      <c r="I2709" s="24" t="s">
        <v>57</v>
      </c>
      <c r="J2709" s="24" t="s">
        <v>126</v>
      </c>
      <c r="K2709" s="24">
        <v>1</v>
      </c>
      <c r="L2709" s="24" t="s">
        <v>84</v>
      </c>
      <c r="M2709" s="26">
        <v>46198</v>
      </c>
      <c r="N2709" s="27">
        <v>46198.375</v>
      </c>
      <c r="O2709" s="27">
        <v>46198.75</v>
      </c>
      <c r="P2709" s="24" t="s">
        <v>4523</v>
      </c>
      <c r="Q2709" s="24" t="s">
        <v>4524</v>
      </c>
      <c r="R2709" s="24" t="s">
        <v>185</v>
      </c>
      <c r="T2709" s="24" t="s">
        <v>57</v>
      </c>
      <c r="U2709" s="24" t="s">
        <v>547</v>
      </c>
      <c r="V2709" s="27">
        <v>46198.659722222219</v>
      </c>
      <c r="W2709" s="27">
        <v>46198.73333333333</v>
      </c>
      <c r="Z2709" s="24">
        <v>1</v>
      </c>
      <c r="AA2709" s="24" t="s">
        <v>56</v>
      </c>
      <c r="AB2709" s="24" t="b">
        <v>0</v>
      </c>
      <c r="AC2709" s="61"/>
    </row>
    <row r="2710" spans="2:29" ht="13.7">
      <c r="B2710" s="24" t="s">
        <v>82</v>
      </c>
      <c r="C2710" s="24" t="s">
        <v>64</v>
      </c>
      <c r="D2710" s="24" t="s">
        <v>83</v>
      </c>
      <c r="E2710" s="24">
        <v>540</v>
      </c>
      <c r="F2710" s="26">
        <v>46174</v>
      </c>
      <c r="G2710" s="24" t="s">
        <v>52</v>
      </c>
      <c r="H2710" s="24" t="s">
        <v>53</v>
      </c>
      <c r="I2710" s="24" t="s">
        <v>57</v>
      </c>
      <c r="J2710" s="24" t="s">
        <v>126</v>
      </c>
      <c r="K2710" s="24">
        <v>1</v>
      </c>
      <c r="L2710" s="24" t="s">
        <v>84</v>
      </c>
      <c r="M2710" s="26">
        <v>46198</v>
      </c>
      <c r="N2710" s="27">
        <v>46198.375</v>
      </c>
      <c r="O2710" s="27">
        <v>46198.75</v>
      </c>
      <c r="P2710" s="24" t="s">
        <v>4525</v>
      </c>
      <c r="Q2710" s="24" t="s">
        <v>4526</v>
      </c>
      <c r="R2710" s="24" t="s">
        <v>185</v>
      </c>
      <c r="T2710" s="24" t="s">
        <v>57</v>
      </c>
      <c r="U2710" s="24" t="s">
        <v>547</v>
      </c>
      <c r="V2710" s="27">
        <v>46198.381944444445</v>
      </c>
      <c r="W2710" s="27">
        <v>46198.441666666666</v>
      </c>
      <c r="Z2710" s="24">
        <v>1</v>
      </c>
      <c r="AA2710" s="24" t="s">
        <v>56</v>
      </c>
      <c r="AB2710" s="24" t="b">
        <v>0</v>
      </c>
      <c r="AC2710" s="61"/>
    </row>
    <row r="2711" spans="2:29" ht="13.7">
      <c r="B2711" s="24" t="s">
        <v>82</v>
      </c>
      <c r="C2711" s="24" t="s">
        <v>64</v>
      </c>
      <c r="D2711" s="24" t="s">
        <v>83</v>
      </c>
      <c r="E2711" s="24">
        <v>540</v>
      </c>
      <c r="F2711" s="26">
        <v>46174</v>
      </c>
      <c r="G2711" s="24" t="s">
        <v>52</v>
      </c>
      <c r="H2711" s="24" t="s">
        <v>53</v>
      </c>
      <c r="I2711" s="24" t="s">
        <v>57</v>
      </c>
      <c r="J2711" s="24" t="s">
        <v>125</v>
      </c>
      <c r="K2711" s="24">
        <v>1</v>
      </c>
      <c r="L2711" s="24" t="s">
        <v>84</v>
      </c>
      <c r="M2711" s="26">
        <v>46201</v>
      </c>
      <c r="N2711" s="27">
        <v>46201.354166666664</v>
      </c>
      <c r="O2711" s="27">
        <v>46201.729166666664</v>
      </c>
      <c r="V2711" s="27"/>
      <c r="W2711" s="27"/>
      <c r="X2711" s="24">
        <v>4</v>
      </c>
      <c r="Y2711" s="24">
        <v>0</v>
      </c>
      <c r="Z2711" s="24">
        <v>4</v>
      </c>
      <c r="AA2711" s="24" t="s">
        <v>56</v>
      </c>
      <c r="AB2711" s="24" t="b">
        <v>0</v>
      </c>
      <c r="AC2711" s="61">
        <v>0</v>
      </c>
    </row>
    <row r="2712" spans="2:29" ht="13.7">
      <c r="B2712" s="24" t="s">
        <v>82</v>
      </c>
      <c r="C2712" s="24" t="s">
        <v>64</v>
      </c>
      <c r="D2712" s="24" t="s">
        <v>83</v>
      </c>
      <c r="E2712" s="24">
        <v>540</v>
      </c>
      <c r="F2712" s="26">
        <v>46174</v>
      </c>
      <c r="G2712" s="24" t="s">
        <v>52</v>
      </c>
      <c r="H2712" s="24" t="s">
        <v>53</v>
      </c>
      <c r="I2712" s="24" t="s">
        <v>57</v>
      </c>
      <c r="J2712" s="24" t="s">
        <v>126</v>
      </c>
      <c r="K2712" s="24">
        <v>1</v>
      </c>
      <c r="L2712" s="24" t="s">
        <v>84</v>
      </c>
      <c r="M2712" s="26">
        <v>46201</v>
      </c>
      <c r="N2712" s="27">
        <v>46201.354166666664</v>
      </c>
      <c r="O2712" s="27">
        <v>46201.729166666664</v>
      </c>
      <c r="P2712" s="24" t="s">
        <v>4527</v>
      </c>
      <c r="Q2712" s="24" t="s">
        <v>4528</v>
      </c>
      <c r="R2712" s="24" t="s">
        <v>159</v>
      </c>
      <c r="T2712" s="24" t="s">
        <v>57</v>
      </c>
      <c r="U2712" s="24" t="s">
        <v>297</v>
      </c>
      <c r="V2712" s="27">
        <v>46201.359027777777</v>
      </c>
      <c r="W2712" s="27">
        <v>46201.431944444441</v>
      </c>
      <c r="Z2712" s="24">
        <v>1</v>
      </c>
      <c r="AA2712" s="24" t="s">
        <v>56</v>
      </c>
      <c r="AB2712" s="24" t="b">
        <v>0</v>
      </c>
      <c r="AC2712" s="61"/>
    </row>
    <row r="2713" spans="2:29" ht="13.7">
      <c r="B2713" s="24" t="s">
        <v>82</v>
      </c>
      <c r="C2713" s="24" t="s">
        <v>64</v>
      </c>
      <c r="D2713" s="24" t="s">
        <v>83</v>
      </c>
      <c r="E2713" s="24">
        <v>540</v>
      </c>
      <c r="F2713" s="26">
        <v>46174</v>
      </c>
      <c r="G2713" s="24" t="s">
        <v>52</v>
      </c>
      <c r="H2713" s="24" t="s">
        <v>53</v>
      </c>
      <c r="I2713" s="24" t="s">
        <v>57</v>
      </c>
      <c r="J2713" s="24" t="s">
        <v>126</v>
      </c>
      <c r="K2713" s="24">
        <v>1</v>
      </c>
      <c r="L2713" s="24" t="s">
        <v>84</v>
      </c>
      <c r="M2713" s="26">
        <v>46201</v>
      </c>
      <c r="N2713" s="27">
        <v>46201.354166666664</v>
      </c>
      <c r="O2713" s="27">
        <v>46201.729166666664</v>
      </c>
      <c r="P2713" s="24" t="s">
        <v>4529</v>
      </c>
      <c r="Q2713" s="24" t="s">
        <v>4530</v>
      </c>
      <c r="R2713" s="24" t="s">
        <v>182</v>
      </c>
      <c r="T2713" s="24" t="s">
        <v>57</v>
      </c>
      <c r="U2713" s="24" t="s">
        <v>297</v>
      </c>
      <c r="V2713" s="27">
        <v>46201.546527777777</v>
      </c>
      <c r="W2713" s="27">
        <v>46201.602777777778</v>
      </c>
      <c r="Z2713" s="24">
        <v>1</v>
      </c>
      <c r="AA2713" s="24" t="s">
        <v>56</v>
      </c>
      <c r="AB2713" s="24" t="b">
        <v>0</v>
      </c>
      <c r="AC2713" s="61"/>
    </row>
    <row r="2714" spans="2:29" ht="13.7">
      <c r="B2714" s="24" t="s">
        <v>82</v>
      </c>
      <c r="C2714" s="24" t="s">
        <v>64</v>
      </c>
      <c r="D2714" s="24" t="s">
        <v>83</v>
      </c>
      <c r="E2714" s="24">
        <v>540</v>
      </c>
      <c r="F2714" s="26">
        <v>46174</v>
      </c>
      <c r="G2714" s="24" t="s">
        <v>52</v>
      </c>
      <c r="H2714" s="24" t="s">
        <v>53</v>
      </c>
      <c r="I2714" s="24" t="s">
        <v>57</v>
      </c>
      <c r="J2714" s="24" t="s">
        <v>126</v>
      </c>
      <c r="K2714" s="24">
        <v>1</v>
      </c>
      <c r="L2714" s="24" t="s">
        <v>84</v>
      </c>
      <c r="M2714" s="26">
        <v>46201</v>
      </c>
      <c r="N2714" s="27">
        <v>46201.354166666664</v>
      </c>
      <c r="O2714" s="27">
        <v>46201.729166666664</v>
      </c>
      <c r="P2714" s="24" t="s">
        <v>4531</v>
      </c>
      <c r="Q2714" s="24" t="s">
        <v>4532</v>
      </c>
      <c r="R2714" s="24" t="s">
        <v>182</v>
      </c>
      <c r="T2714" s="24" t="s">
        <v>57</v>
      </c>
      <c r="U2714" s="24" t="s">
        <v>297</v>
      </c>
      <c r="V2714" s="27">
        <v>46201.452777777777</v>
      </c>
      <c r="W2714" s="27">
        <v>46201.511111111111</v>
      </c>
      <c r="Z2714" s="24">
        <v>1</v>
      </c>
      <c r="AA2714" s="24" t="s">
        <v>56</v>
      </c>
      <c r="AB2714" s="24" t="b">
        <v>0</v>
      </c>
      <c r="AC2714" s="61"/>
    </row>
    <row r="2715" spans="2:29" ht="13.7">
      <c r="B2715" s="24" t="s">
        <v>82</v>
      </c>
      <c r="C2715" s="24" t="s">
        <v>64</v>
      </c>
      <c r="D2715" s="24" t="s">
        <v>83</v>
      </c>
      <c r="E2715" s="24">
        <v>540</v>
      </c>
      <c r="F2715" s="26">
        <v>46174</v>
      </c>
      <c r="G2715" s="24" t="s">
        <v>52</v>
      </c>
      <c r="H2715" s="24" t="s">
        <v>53</v>
      </c>
      <c r="I2715" s="24" t="s">
        <v>57</v>
      </c>
      <c r="J2715" s="24" t="s">
        <v>126</v>
      </c>
      <c r="K2715" s="24">
        <v>1</v>
      </c>
      <c r="L2715" s="24" t="s">
        <v>84</v>
      </c>
      <c r="M2715" s="26">
        <v>46201</v>
      </c>
      <c r="N2715" s="27">
        <v>46201.354166666664</v>
      </c>
      <c r="O2715" s="27">
        <v>46201.729166666664</v>
      </c>
      <c r="P2715" s="24" t="s">
        <v>4533</v>
      </c>
      <c r="Q2715" s="24" t="s">
        <v>4534</v>
      </c>
      <c r="R2715" s="24" t="s">
        <v>159</v>
      </c>
      <c r="T2715" s="24" t="s">
        <v>57</v>
      </c>
      <c r="U2715" s="24" t="s">
        <v>297</v>
      </c>
      <c r="V2715" s="27">
        <v>46201.640972222223</v>
      </c>
      <c r="W2715" s="27">
        <v>46201.711805555555</v>
      </c>
      <c r="Z2715" s="24">
        <v>1</v>
      </c>
      <c r="AA2715" s="24" t="s">
        <v>56</v>
      </c>
      <c r="AB2715" s="24" t="b">
        <v>0</v>
      </c>
      <c r="AC2715" s="61"/>
    </row>
    <row r="2716" spans="2:29" ht="13.7">
      <c r="B2716" s="24" t="s">
        <v>82</v>
      </c>
      <c r="C2716" s="24" t="s">
        <v>64</v>
      </c>
      <c r="D2716" s="24" t="s">
        <v>83</v>
      </c>
      <c r="E2716" s="24">
        <v>540</v>
      </c>
      <c r="F2716" s="26">
        <v>46174</v>
      </c>
      <c r="G2716" s="24" t="s">
        <v>52</v>
      </c>
      <c r="H2716" s="24" t="s">
        <v>53</v>
      </c>
      <c r="I2716" s="24" t="s">
        <v>62</v>
      </c>
      <c r="J2716" s="24" t="s">
        <v>125</v>
      </c>
      <c r="K2716" s="24">
        <v>1</v>
      </c>
      <c r="L2716" s="24" t="s">
        <v>84</v>
      </c>
      <c r="M2716" s="26">
        <v>46202</v>
      </c>
      <c r="N2716" s="27">
        <v>46202.354166666664</v>
      </c>
      <c r="O2716" s="27">
        <v>46202.729166666664</v>
      </c>
      <c r="V2716" s="27"/>
      <c r="W2716" s="27"/>
      <c r="X2716" s="24">
        <v>4</v>
      </c>
      <c r="Y2716" s="24">
        <v>0</v>
      </c>
      <c r="Z2716" s="24">
        <v>4</v>
      </c>
      <c r="AA2716" s="24" t="s">
        <v>56</v>
      </c>
      <c r="AB2716" s="24" t="b">
        <v>0</v>
      </c>
      <c r="AC2716" s="61">
        <v>0</v>
      </c>
    </row>
    <row r="2717" spans="2:29" ht="13.7">
      <c r="B2717" s="24" t="s">
        <v>82</v>
      </c>
      <c r="C2717" s="24" t="s">
        <v>64</v>
      </c>
      <c r="D2717" s="24" t="s">
        <v>83</v>
      </c>
      <c r="E2717" s="24">
        <v>540</v>
      </c>
      <c r="F2717" s="26">
        <v>46174</v>
      </c>
      <c r="G2717" s="24" t="s">
        <v>52</v>
      </c>
      <c r="H2717" s="24" t="s">
        <v>53</v>
      </c>
      <c r="I2717" s="24" t="s">
        <v>62</v>
      </c>
      <c r="J2717" s="24" t="s">
        <v>126</v>
      </c>
      <c r="K2717" s="24">
        <v>1</v>
      </c>
      <c r="L2717" s="24" t="s">
        <v>84</v>
      </c>
      <c r="M2717" s="26">
        <v>46202</v>
      </c>
      <c r="N2717" s="27">
        <v>46202.354166666664</v>
      </c>
      <c r="O2717" s="27">
        <v>46202.729166666664</v>
      </c>
      <c r="P2717" s="24" t="s">
        <v>4535</v>
      </c>
      <c r="Q2717" s="24" t="s">
        <v>4536</v>
      </c>
      <c r="R2717" s="24" t="s">
        <v>249</v>
      </c>
      <c r="T2717" s="24" t="s">
        <v>62</v>
      </c>
      <c r="U2717" s="24" t="s">
        <v>547</v>
      </c>
      <c r="V2717" s="27">
        <v>46202.64166666667</v>
      </c>
      <c r="W2717" s="27">
        <v>46202.709722222222</v>
      </c>
      <c r="Z2717" s="24">
        <v>1</v>
      </c>
      <c r="AA2717" s="24" t="s">
        <v>56</v>
      </c>
      <c r="AB2717" s="24" t="b">
        <v>0</v>
      </c>
      <c r="AC2717" s="61"/>
    </row>
    <row r="2718" spans="2:29" ht="13.7">
      <c r="B2718" s="24" t="s">
        <v>82</v>
      </c>
      <c r="C2718" s="24" t="s">
        <v>64</v>
      </c>
      <c r="D2718" s="24" t="s">
        <v>83</v>
      </c>
      <c r="E2718" s="24">
        <v>540</v>
      </c>
      <c r="F2718" s="26">
        <v>46174</v>
      </c>
      <c r="G2718" s="24" t="s">
        <v>52</v>
      </c>
      <c r="H2718" s="24" t="s">
        <v>53</v>
      </c>
      <c r="I2718" s="24" t="s">
        <v>62</v>
      </c>
      <c r="J2718" s="24" t="s">
        <v>126</v>
      </c>
      <c r="K2718" s="24">
        <v>1</v>
      </c>
      <c r="L2718" s="24" t="s">
        <v>84</v>
      </c>
      <c r="M2718" s="26">
        <v>46202</v>
      </c>
      <c r="N2718" s="27">
        <v>46202.354166666664</v>
      </c>
      <c r="O2718" s="27">
        <v>46202.729166666664</v>
      </c>
      <c r="P2718" s="24" t="s">
        <v>4537</v>
      </c>
      <c r="Q2718" s="24" t="s">
        <v>4538</v>
      </c>
      <c r="R2718" s="24" t="s">
        <v>253</v>
      </c>
      <c r="S2718" s="24" t="s">
        <v>213</v>
      </c>
      <c r="T2718" s="24" t="s">
        <v>62</v>
      </c>
      <c r="U2718" s="24" t="s">
        <v>547</v>
      </c>
      <c r="V2718" s="27">
        <v>46202.549305555556</v>
      </c>
      <c r="W2718" s="27">
        <v>46202.615972222222</v>
      </c>
      <c r="Z2718" s="24">
        <v>1</v>
      </c>
      <c r="AA2718" s="24" t="s">
        <v>56</v>
      </c>
      <c r="AB2718" s="24" t="b">
        <v>0</v>
      </c>
      <c r="AC2718" s="61"/>
    </row>
    <row r="2719" spans="2:29" ht="13.7">
      <c r="B2719" s="24" t="s">
        <v>82</v>
      </c>
      <c r="C2719" s="24" t="s">
        <v>64</v>
      </c>
      <c r="D2719" s="24" t="s">
        <v>83</v>
      </c>
      <c r="E2719" s="24">
        <v>540</v>
      </c>
      <c r="F2719" s="26">
        <v>46174</v>
      </c>
      <c r="G2719" s="24" t="s">
        <v>52</v>
      </c>
      <c r="H2719" s="24" t="s">
        <v>53</v>
      </c>
      <c r="I2719" s="24" t="s">
        <v>62</v>
      </c>
      <c r="J2719" s="24" t="s">
        <v>126</v>
      </c>
      <c r="K2719" s="24">
        <v>1</v>
      </c>
      <c r="L2719" s="24" t="s">
        <v>84</v>
      </c>
      <c r="M2719" s="26">
        <v>46202</v>
      </c>
      <c r="N2719" s="27">
        <v>46202.354166666664</v>
      </c>
      <c r="O2719" s="27">
        <v>46202.729166666664</v>
      </c>
      <c r="P2719" s="24" t="s">
        <v>4539</v>
      </c>
      <c r="Q2719" s="24" t="s">
        <v>4540</v>
      </c>
      <c r="R2719" s="24" t="s">
        <v>249</v>
      </c>
      <c r="T2719" s="24" t="s">
        <v>62</v>
      </c>
      <c r="U2719" s="24" t="s">
        <v>547</v>
      </c>
      <c r="V2719" s="27">
        <v>46202.361111111109</v>
      </c>
      <c r="W2719" s="27">
        <v>46202.426388888889</v>
      </c>
      <c r="Z2719" s="24">
        <v>1</v>
      </c>
      <c r="AA2719" s="24" t="s">
        <v>56</v>
      </c>
      <c r="AB2719" s="24" t="b">
        <v>0</v>
      </c>
      <c r="AC2719" s="61"/>
    </row>
    <row r="2720" spans="2:29" ht="13.7">
      <c r="B2720" s="24" t="s">
        <v>82</v>
      </c>
      <c r="C2720" s="24" t="s">
        <v>64</v>
      </c>
      <c r="D2720" s="24" t="s">
        <v>83</v>
      </c>
      <c r="E2720" s="24">
        <v>540</v>
      </c>
      <c r="F2720" s="26">
        <v>46174</v>
      </c>
      <c r="G2720" s="24" t="s">
        <v>52</v>
      </c>
      <c r="H2720" s="24" t="s">
        <v>53</v>
      </c>
      <c r="I2720" s="24" t="s">
        <v>62</v>
      </c>
      <c r="J2720" s="24" t="s">
        <v>126</v>
      </c>
      <c r="K2720" s="24">
        <v>1</v>
      </c>
      <c r="L2720" s="24" t="s">
        <v>84</v>
      </c>
      <c r="M2720" s="26">
        <v>46202</v>
      </c>
      <c r="N2720" s="27">
        <v>46202.354166666664</v>
      </c>
      <c r="O2720" s="27">
        <v>46202.729166666664</v>
      </c>
      <c r="P2720" s="24" t="s">
        <v>4541</v>
      </c>
      <c r="Q2720" s="24" t="s">
        <v>4542</v>
      </c>
      <c r="R2720" s="24" t="s">
        <v>253</v>
      </c>
      <c r="T2720" s="24" t="s">
        <v>62</v>
      </c>
      <c r="U2720" s="24" t="s">
        <v>547</v>
      </c>
      <c r="V2720" s="27">
        <v>46202.449305555558</v>
      </c>
      <c r="W2720" s="27">
        <v>46202.522222222222</v>
      </c>
      <c r="Z2720" s="24">
        <v>1</v>
      </c>
      <c r="AA2720" s="24" t="s">
        <v>56</v>
      </c>
      <c r="AB2720" s="24" t="b">
        <v>0</v>
      </c>
      <c r="AC2720" s="61"/>
    </row>
    <row r="2721" spans="2:29" ht="13.7">
      <c r="B2721" s="24" t="s">
        <v>82</v>
      </c>
      <c r="C2721" s="24" t="s">
        <v>64</v>
      </c>
      <c r="D2721" s="24" t="s">
        <v>83</v>
      </c>
      <c r="E2721" s="24">
        <v>540</v>
      </c>
      <c r="F2721" s="26">
        <v>46235</v>
      </c>
      <c r="G2721" s="24" t="s">
        <v>52</v>
      </c>
      <c r="H2721" s="24" t="s">
        <v>53</v>
      </c>
      <c r="I2721" s="24" t="s">
        <v>57</v>
      </c>
      <c r="J2721" s="24" t="s">
        <v>125</v>
      </c>
      <c r="K2721" s="24">
        <v>1</v>
      </c>
      <c r="L2721" s="24" t="s">
        <v>84</v>
      </c>
      <c r="M2721" s="26">
        <v>46258</v>
      </c>
      <c r="N2721" s="27">
        <v>46258.375</v>
      </c>
      <c r="O2721" s="27">
        <v>46258.75</v>
      </c>
      <c r="V2721" s="27"/>
      <c r="W2721" s="27"/>
      <c r="X2721" s="24">
        <v>4</v>
      </c>
      <c r="Y2721" s="24">
        <v>0</v>
      </c>
      <c r="Z2721" s="24">
        <v>4</v>
      </c>
      <c r="AA2721" s="24" t="s">
        <v>60</v>
      </c>
      <c r="AB2721" s="24" t="b">
        <v>0</v>
      </c>
      <c r="AC2721" s="61">
        <v>0</v>
      </c>
    </row>
    <row r="2722" spans="2:29" ht="13.7">
      <c r="B2722" s="24" t="s">
        <v>82</v>
      </c>
      <c r="C2722" s="24" t="s">
        <v>64</v>
      </c>
      <c r="D2722" s="24" t="s">
        <v>83</v>
      </c>
      <c r="E2722" s="24">
        <v>540</v>
      </c>
      <c r="F2722" s="26">
        <v>46235</v>
      </c>
      <c r="G2722" s="24" t="s">
        <v>52</v>
      </c>
      <c r="H2722" s="24" t="s">
        <v>53</v>
      </c>
      <c r="I2722" s="24" t="s">
        <v>57</v>
      </c>
      <c r="J2722" s="24" t="s">
        <v>126</v>
      </c>
      <c r="K2722" s="24">
        <v>1</v>
      </c>
      <c r="L2722" s="24" t="s">
        <v>84</v>
      </c>
      <c r="M2722" s="26">
        <v>46258</v>
      </c>
      <c r="N2722" s="27">
        <v>46258.375</v>
      </c>
      <c r="O2722" s="27">
        <v>46258.75</v>
      </c>
      <c r="P2722" s="24" t="s">
        <v>4543</v>
      </c>
      <c r="Q2722" s="24" t="s">
        <v>4544</v>
      </c>
      <c r="R2722" s="24" t="s">
        <v>165</v>
      </c>
      <c r="T2722" s="24" t="s">
        <v>57</v>
      </c>
      <c r="U2722" s="24" t="s">
        <v>314</v>
      </c>
      <c r="V2722" s="27">
        <v>46258.379166666666</v>
      </c>
      <c r="W2722" s="27">
        <v>46258.43472222222</v>
      </c>
      <c r="Z2722" s="24">
        <v>1</v>
      </c>
      <c r="AA2722" s="24" t="s">
        <v>60</v>
      </c>
      <c r="AB2722" s="24" t="b">
        <v>0</v>
      </c>
      <c r="AC2722" s="61"/>
    </row>
    <row r="2723" spans="2:29" ht="13.7">
      <c r="B2723" s="24" t="s">
        <v>82</v>
      </c>
      <c r="C2723" s="24" t="s">
        <v>64</v>
      </c>
      <c r="D2723" s="24" t="s">
        <v>83</v>
      </c>
      <c r="E2723" s="24">
        <v>540</v>
      </c>
      <c r="F2723" s="26">
        <v>46235</v>
      </c>
      <c r="G2723" s="24" t="s">
        <v>52</v>
      </c>
      <c r="H2723" s="24" t="s">
        <v>53</v>
      </c>
      <c r="I2723" s="24" t="s">
        <v>57</v>
      </c>
      <c r="J2723" s="24" t="s">
        <v>126</v>
      </c>
      <c r="K2723" s="24">
        <v>1</v>
      </c>
      <c r="L2723" s="24" t="s">
        <v>84</v>
      </c>
      <c r="M2723" s="26">
        <v>46258</v>
      </c>
      <c r="N2723" s="27">
        <v>46258.375</v>
      </c>
      <c r="O2723" s="27">
        <v>46258.75</v>
      </c>
      <c r="P2723" s="24" t="s">
        <v>4545</v>
      </c>
      <c r="Q2723" s="24" t="s">
        <v>4546</v>
      </c>
      <c r="R2723" s="24" t="s">
        <v>155</v>
      </c>
      <c r="T2723" s="24" t="s">
        <v>57</v>
      </c>
      <c r="U2723" s="24" t="s">
        <v>314</v>
      </c>
      <c r="V2723" s="27">
        <v>46258.565972222219</v>
      </c>
      <c r="W2723" s="27">
        <v>46258.64166666667</v>
      </c>
      <c r="Z2723" s="24">
        <v>1</v>
      </c>
      <c r="AA2723" s="24" t="s">
        <v>60</v>
      </c>
      <c r="AB2723" s="24" t="b">
        <v>0</v>
      </c>
      <c r="AC2723" s="61"/>
    </row>
    <row r="2724" spans="2:29" ht="13.7">
      <c r="B2724" s="24" t="s">
        <v>82</v>
      </c>
      <c r="C2724" s="24" t="s">
        <v>64</v>
      </c>
      <c r="D2724" s="24" t="s">
        <v>83</v>
      </c>
      <c r="E2724" s="24">
        <v>540</v>
      </c>
      <c r="F2724" s="26">
        <v>46235</v>
      </c>
      <c r="G2724" s="24" t="s">
        <v>52</v>
      </c>
      <c r="H2724" s="24" t="s">
        <v>53</v>
      </c>
      <c r="I2724" s="24" t="s">
        <v>57</v>
      </c>
      <c r="J2724" s="24" t="s">
        <v>126</v>
      </c>
      <c r="K2724" s="24">
        <v>1</v>
      </c>
      <c r="L2724" s="24" t="s">
        <v>84</v>
      </c>
      <c r="M2724" s="26">
        <v>46258</v>
      </c>
      <c r="N2724" s="27">
        <v>46258.375</v>
      </c>
      <c r="O2724" s="27">
        <v>46258.75</v>
      </c>
      <c r="P2724" s="24" t="s">
        <v>4547</v>
      </c>
      <c r="Q2724" s="24" t="s">
        <v>4548</v>
      </c>
      <c r="R2724" s="24" t="s">
        <v>165</v>
      </c>
      <c r="T2724" s="24" t="s">
        <v>57</v>
      </c>
      <c r="U2724" s="24" t="s">
        <v>314</v>
      </c>
      <c r="V2724" s="27">
        <v>46258.659722222219</v>
      </c>
      <c r="W2724" s="27">
        <v>46258.72152777778</v>
      </c>
      <c r="Z2724" s="24">
        <v>1</v>
      </c>
      <c r="AA2724" s="24" t="s">
        <v>60</v>
      </c>
      <c r="AB2724" s="24" t="b">
        <v>0</v>
      </c>
      <c r="AC2724" s="61"/>
    </row>
    <row r="2725" spans="2:29" ht="13.7">
      <c r="B2725" s="24" t="s">
        <v>82</v>
      </c>
      <c r="C2725" s="24" t="s">
        <v>64</v>
      </c>
      <c r="D2725" s="24" t="s">
        <v>83</v>
      </c>
      <c r="E2725" s="24">
        <v>540</v>
      </c>
      <c r="F2725" s="26">
        <v>46235</v>
      </c>
      <c r="G2725" s="24" t="s">
        <v>52</v>
      </c>
      <c r="H2725" s="24" t="s">
        <v>53</v>
      </c>
      <c r="I2725" s="24" t="s">
        <v>57</v>
      </c>
      <c r="J2725" s="24" t="s">
        <v>126</v>
      </c>
      <c r="K2725" s="24">
        <v>1</v>
      </c>
      <c r="L2725" s="24" t="s">
        <v>84</v>
      </c>
      <c r="M2725" s="26">
        <v>46258</v>
      </c>
      <c r="N2725" s="27">
        <v>46258.375</v>
      </c>
      <c r="O2725" s="27">
        <v>46258.75</v>
      </c>
      <c r="P2725" s="24" t="s">
        <v>4549</v>
      </c>
      <c r="Q2725" s="24" t="s">
        <v>4550</v>
      </c>
      <c r="R2725" s="24" t="s">
        <v>159</v>
      </c>
      <c r="T2725" s="24" t="s">
        <v>57</v>
      </c>
      <c r="U2725" s="24" t="s">
        <v>314</v>
      </c>
      <c r="V2725" s="27">
        <v>46258.477083333331</v>
      </c>
      <c r="W2725" s="27">
        <v>46258.529166666667</v>
      </c>
      <c r="Z2725" s="24">
        <v>1</v>
      </c>
      <c r="AA2725" s="24" t="s">
        <v>60</v>
      </c>
      <c r="AB2725" s="24" t="b">
        <v>0</v>
      </c>
      <c r="AC2725" s="61"/>
    </row>
    <row r="2726" spans="2:29" ht="13.7">
      <c r="B2726" s="24" t="s">
        <v>82</v>
      </c>
      <c r="C2726" s="24" t="s">
        <v>64</v>
      </c>
      <c r="D2726" s="24" t="s">
        <v>83</v>
      </c>
      <c r="E2726" s="24">
        <v>540</v>
      </c>
      <c r="F2726" s="26">
        <v>46235</v>
      </c>
      <c r="G2726" s="24" t="s">
        <v>52</v>
      </c>
      <c r="H2726" s="24" t="s">
        <v>53</v>
      </c>
      <c r="I2726" s="24" t="s">
        <v>68</v>
      </c>
      <c r="J2726" s="24" t="s">
        <v>125</v>
      </c>
      <c r="K2726" s="24">
        <v>1</v>
      </c>
      <c r="L2726" s="24" t="s">
        <v>84</v>
      </c>
      <c r="M2726" s="26">
        <v>46262</v>
      </c>
      <c r="N2726" s="27">
        <v>46262.3125</v>
      </c>
      <c r="O2726" s="27">
        <v>46262.6875</v>
      </c>
      <c r="V2726" s="27"/>
      <c r="W2726" s="27"/>
      <c r="X2726" s="24">
        <v>4</v>
      </c>
      <c r="Y2726" s="24">
        <v>0</v>
      </c>
      <c r="Z2726" s="24">
        <v>4</v>
      </c>
      <c r="AA2726" s="24" t="s">
        <v>60</v>
      </c>
      <c r="AB2726" s="24" t="b">
        <v>0</v>
      </c>
      <c r="AC2726" s="61">
        <v>0</v>
      </c>
    </row>
    <row r="2727" spans="2:29" ht="13.7">
      <c r="B2727" s="24" t="s">
        <v>82</v>
      </c>
      <c r="C2727" s="24" t="s">
        <v>64</v>
      </c>
      <c r="D2727" s="24" t="s">
        <v>83</v>
      </c>
      <c r="E2727" s="24">
        <v>540</v>
      </c>
      <c r="F2727" s="26">
        <v>46235</v>
      </c>
      <c r="G2727" s="24" t="s">
        <v>52</v>
      </c>
      <c r="H2727" s="24" t="s">
        <v>53</v>
      </c>
      <c r="I2727" s="24" t="s">
        <v>68</v>
      </c>
      <c r="J2727" s="24" t="s">
        <v>126</v>
      </c>
      <c r="K2727" s="24">
        <v>1</v>
      </c>
      <c r="L2727" s="24" t="s">
        <v>84</v>
      </c>
      <c r="M2727" s="26">
        <v>46262</v>
      </c>
      <c r="N2727" s="27">
        <v>46262.3125</v>
      </c>
      <c r="O2727" s="27">
        <v>46262.6875</v>
      </c>
      <c r="P2727" s="24" t="s">
        <v>4551</v>
      </c>
      <c r="Q2727" s="24" t="s">
        <v>4552</v>
      </c>
      <c r="R2727" s="24" t="s">
        <v>633</v>
      </c>
      <c r="S2727" s="24" t="s">
        <v>156</v>
      </c>
      <c r="T2727" s="24" t="s">
        <v>68</v>
      </c>
      <c r="U2727" s="24" t="s">
        <v>224</v>
      </c>
      <c r="V2727" s="27">
        <v>46262.315972222219</v>
      </c>
      <c r="W2727" s="27">
        <v>46262.368055555555</v>
      </c>
      <c r="Z2727" s="24">
        <v>1</v>
      </c>
      <c r="AA2727" s="24" t="s">
        <v>60</v>
      </c>
      <c r="AB2727" s="24" t="b">
        <v>0</v>
      </c>
      <c r="AC2727" s="61"/>
    </row>
    <row r="2728" spans="2:29" ht="13.7">
      <c r="B2728" s="24" t="s">
        <v>82</v>
      </c>
      <c r="C2728" s="24" t="s">
        <v>64</v>
      </c>
      <c r="D2728" s="24" t="s">
        <v>83</v>
      </c>
      <c r="E2728" s="24">
        <v>540</v>
      </c>
      <c r="F2728" s="26">
        <v>46235</v>
      </c>
      <c r="G2728" s="24" t="s">
        <v>52</v>
      </c>
      <c r="H2728" s="24" t="s">
        <v>53</v>
      </c>
      <c r="I2728" s="24" t="s">
        <v>68</v>
      </c>
      <c r="J2728" s="24" t="s">
        <v>126</v>
      </c>
      <c r="K2728" s="24">
        <v>1</v>
      </c>
      <c r="L2728" s="24" t="s">
        <v>84</v>
      </c>
      <c r="M2728" s="26">
        <v>46262</v>
      </c>
      <c r="N2728" s="27">
        <v>46262.3125</v>
      </c>
      <c r="O2728" s="27">
        <v>46262.6875</v>
      </c>
      <c r="P2728" s="24" t="s">
        <v>4553</v>
      </c>
      <c r="Q2728" s="24" t="s">
        <v>4554</v>
      </c>
      <c r="R2728" s="24" t="s">
        <v>749</v>
      </c>
      <c r="T2728" s="24" t="s">
        <v>68</v>
      </c>
      <c r="U2728" s="24" t="s">
        <v>224</v>
      </c>
      <c r="V2728" s="27">
        <v>46262.505555555559</v>
      </c>
      <c r="W2728" s="27">
        <v>46262.566666666666</v>
      </c>
      <c r="Z2728" s="24">
        <v>1</v>
      </c>
      <c r="AA2728" s="24" t="s">
        <v>60</v>
      </c>
      <c r="AB2728" s="24" t="b">
        <v>0</v>
      </c>
      <c r="AC2728" s="61"/>
    </row>
    <row r="2729" spans="2:29" ht="13.7">
      <c r="B2729" s="24" t="s">
        <v>82</v>
      </c>
      <c r="C2729" s="24" t="s">
        <v>64</v>
      </c>
      <c r="D2729" s="24" t="s">
        <v>83</v>
      </c>
      <c r="E2729" s="24">
        <v>540</v>
      </c>
      <c r="F2729" s="26">
        <v>46235</v>
      </c>
      <c r="G2729" s="24" t="s">
        <v>52</v>
      </c>
      <c r="H2729" s="24" t="s">
        <v>53</v>
      </c>
      <c r="I2729" s="24" t="s">
        <v>68</v>
      </c>
      <c r="J2729" s="24" t="s">
        <v>126</v>
      </c>
      <c r="K2729" s="24">
        <v>1</v>
      </c>
      <c r="L2729" s="24" t="s">
        <v>84</v>
      </c>
      <c r="M2729" s="26">
        <v>46262</v>
      </c>
      <c r="N2729" s="27">
        <v>46262.3125</v>
      </c>
      <c r="O2729" s="27">
        <v>46262.6875</v>
      </c>
      <c r="P2729" s="24" t="s">
        <v>4555</v>
      </c>
      <c r="Q2729" s="24" t="s">
        <v>4556</v>
      </c>
      <c r="R2729" s="24" t="s">
        <v>323</v>
      </c>
      <c r="T2729" s="24" t="s">
        <v>68</v>
      </c>
      <c r="U2729" s="24" t="s">
        <v>224</v>
      </c>
      <c r="V2729" s="27">
        <v>46262.40902777778</v>
      </c>
      <c r="W2729" s="27">
        <v>46262.468055555553</v>
      </c>
      <c r="Z2729" s="24">
        <v>1</v>
      </c>
      <c r="AA2729" s="24" t="s">
        <v>60</v>
      </c>
      <c r="AB2729" s="24" t="b">
        <v>0</v>
      </c>
      <c r="AC2729" s="61"/>
    </row>
    <row r="2730" spans="2:29" ht="13.7">
      <c r="B2730" s="24" t="s">
        <v>82</v>
      </c>
      <c r="C2730" s="24" t="s">
        <v>64</v>
      </c>
      <c r="D2730" s="24" t="s">
        <v>83</v>
      </c>
      <c r="E2730" s="24">
        <v>540</v>
      </c>
      <c r="F2730" s="26">
        <v>46235</v>
      </c>
      <c r="G2730" s="24" t="s">
        <v>52</v>
      </c>
      <c r="H2730" s="24" t="s">
        <v>53</v>
      </c>
      <c r="I2730" s="24" t="s">
        <v>68</v>
      </c>
      <c r="J2730" s="24" t="s">
        <v>126</v>
      </c>
      <c r="K2730" s="24">
        <v>1</v>
      </c>
      <c r="L2730" s="24" t="s">
        <v>84</v>
      </c>
      <c r="M2730" s="26">
        <v>46262</v>
      </c>
      <c r="N2730" s="27">
        <v>46262.3125</v>
      </c>
      <c r="O2730" s="27">
        <v>46262.6875</v>
      </c>
      <c r="P2730" s="24" t="s">
        <v>4557</v>
      </c>
      <c r="Q2730" s="24" t="s">
        <v>4558</v>
      </c>
      <c r="R2730" s="24" t="s">
        <v>636</v>
      </c>
      <c r="T2730" s="24" t="s">
        <v>68</v>
      </c>
      <c r="U2730" s="24" t="s">
        <v>224</v>
      </c>
      <c r="V2730" s="27">
        <v>46262.602083333331</v>
      </c>
      <c r="W2730" s="27">
        <v>46262.666666666664</v>
      </c>
      <c r="Z2730" s="24">
        <v>1</v>
      </c>
      <c r="AA2730" s="24" t="s">
        <v>60</v>
      </c>
      <c r="AB2730" s="24" t="b">
        <v>0</v>
      </c>
      <c r="AC2730" s="61"/>
    </row>
    <row r="2731" spans="2:29" ht="13.7">
      <c r="B2731" s="24" t="s">
        <v>82</v>
      </c>
      <c r="C2731" s="24" t="s">
        <v>64</v>
      </c>
      <c r="D2731" s="24" t="s">
        <v>85</v>
      </c>
      <c r="E2731" s="24">
        <v>180</v>
      </c>
      <c r="F2731" s="26">
        <v>46174</v>
      </c>
      <c r="G2731" s="24" t="s">
        <v>52</v>
      </c>
      <c r="H2731" s="24" t="s">
        <v>53</v>
      </c>
      <c r="I2731" s="24" t="s">
        <v>67</v>
      </c>
      <c r="J2731" s="24" t="s">
        <v>125</v>
      </c>
      <c r="K2731" s="24">
        <v>1</v>
      </c>
      <c r="L2731" s="24" t="s">
        <v>84</v>
      </c>
      <c r="M2731" s="26">
        <v>46193</v>
      </c>
      <c r="N2731" s="27">
        <v>46193.354166666664</v>
      </c>
      <c r="O2731" s="27">
        <v>46193.479166666664</v>
      </c>
      <c r="V2731" s="27"/>
      <c r="W2731" s="27"/>
      <c r="X2731" s="24">
        <v>4</v>
      </c>
      <c r="Y2731" s="24">
        <v>0</v>
      </c>
      <c r="Z2731" s="24">
        <v>4</v>
      </c>
      <c r="AA2731" s="24" t="s">
        <v>56</v>
      </c>
      <c r="AB2731" s="24" t="b">
        <v>0</v>
      </c>
      <c r="AC2731" s="61">
        <v>0</v>
      </c>
    </row>
    <row r="2732" spans="2:29" ht="13.7">
      <c r="B2732" s="24" t="s">
        <v>82</v>
      </c>
      <c r="C2732" s="24" t="s">
        <v>64</v>
      </c>
      <c r="D2732" s="24" t="s">
        <v>85</v>
      </c>
      <c r="E2732" s="24">
        <v>180</v>
      </c>
      <c r="F2732" s="26">
        <v>46174</v>
      </c>
      <c r="G2732" s="24" t="s">
        <v>52</v>
      </c>
      <c r="H2732" s="24" t="s">
        <v>53</v>
      </c>
      <c r="I2732" s="24" t="s">
        <v>67</v>
      </c>
      <c r="J2732" s="24" t="s">
        <v>126</v>
      </c>
      <c r="K2732" s="24">
        <v>1</v>
      </c>
      <c r="L2732" s="24" t="s">
        <v>84</v>
      </c>
      <c r="M2732" s="26">
        <v>46193</v>
      </c>
      <c r="N2732" s="27">
        <v>46193.354166666664</v>
      </c>
      <c r="O2732" s="27">
        <v>46193.479166666664</v>
      </c>
      <c r="P2732" s="24" t="s">
        <v>4559</v>
      </c>
      <c r="Q2732" s="24" t="s">
        <v>4560</v>
      </c>
      <c r="R2732" s="24" t="s">
        <v>605</v>
      </c>
      <c r="T2732" s="24" t="s">
        <v>67</v>
      </c>
      <c r="U2732" s="24" t="s">
        <v>143</v>
      </c>
      <c r="V2732" s="27">
        <v>46193.419444444444</v>
      </c>
      <c r="W2732" s="27">
        <v>46193.438194444447</v>
      </c>
      <c r="Z2732" s="24">
        <v>1</v>
      </c>
      <c r="AA2732" s="24" t="s">
        <v>56</v>
      </c>
      <c r="AB2732" s="24" t="b">
        <v>0</v>
      </c>
      <c r="AC2732" s="61"/>
    </row>
    <row r="2733" spans="2:29" ht="13.7">
      <c r="B2733" s="24" t="s">
        <v>82</v>
      </c>
      <c r="C2733" s="24" t="s">
        <v>64</v>
      </c>
      <c r="D2733" s="24" t="s">
        <v>85</v>
      </c>
      <c r="E2733" s="24">
        <v>180</v>
      </c>
      <c r="F2733" s="26">
        <v>46174</v>
      </c>
      <c r="G2733" s="24" t="s">
        <v>52</v>
      </c>
      <c r="H2733" s="24" t="s">
        <v>53</v>
      </c>
      <c r="I2733" s="24" t="s">
        <v>67</v>
      </c>
      <c r="J2733" s="24" t="s">
        <v>126</v>
      </c>
      <c r="K2733" s="24">
        <v>1</v>
      </c>
      <c r="L2733" s="24" t="s">
        <v>84</v>
      </c>
      <c r="M2733" s="26">
        <v>46193</v>
      </c>
      <c r="N2733" s="27">
        <v>46193.354166666664</v>
      </c>
      <c r="O2733" s="27">
        <v>46193.479166666664</v>
      </c>
      <c r="P2733" s="24" t="s">
        <v>4561</v>
      </c>
      <c r="Q2733" s="24" t="s">
        <v>4562</v>
      </c>
      <c r="R2733" s="24" t="s">
        <v>687</v>
      </c>
      <c r="T2733" s="24" t="s">
        <v>67</v>
      </c>
      <c r="U2733" s="24" t="s">
        <v>143</v>
      </c>
      <c r="V2733" s="27">
        <v>46193.45208333333</v>
      </c>
      <c r="W2733" s="27">
        <v>46193.466666666667</v>
      </c>
      <c r="Z2733" s="24">
        <v>1</v>
      </c>
      <c r="AA2733" s="24" t="s">
        <v>56</v>
      </c>
      <c r="AB2733" s="24" t="b">
        <v>0</v>
      </c>
      <c r="AC2733" s="61"/>
    </row>
    <row r="2734" spans="2:29" ht="13.7">
      <c r="B2734" s="24" t="s">
        <v>82</v>
      </c>
      <c r="C2734" s="24" t="s">
        <v>64</v>
      </c>
      <c r="D2734" s="24" t="s">
        <v>85</v>
      </c>
      <c r="E2734" s="24">
        <v>180</v>
      </c>
      <c r="F2734" s="26">
        <v>46174</v>
      </c>
      <c r="G2734" s="24" t="s">
        <v>52</v>
      </c>
      <c r="H2734" s="24" t="s">
        <v>53</v>
      </c>
      <c r="I2734" s="24" t="s">
        <v>67</v>
      </c>
      <c r="J2734" s="24" t="s">
        <v>126</v>
      </c>
      <c r="K2734" s="24">
        <v>1</v>
      </c>
      <c r="L2734" s="24" t="s">
        <v>84</v>
      </c>
      <c r="M2734" s="26">
        <v>46193</v>
      </c>
      <c r="N2734" s="27">
        <v>46193.354166666664</v>
      </c>
      <c r="O2734" s="27">
        <v>46193.479166666664</v>
      </c>
      <c r="P2734" s="24" t="s">
        <v>4563</v>
      </c>
      <c r="Q2734" s="24" t="s">
        <v>4564</v>
      </c>
      <c r="R2734" s="24" t="s">
        <v>611</v>
      </c>
      <c r="T2734" s="24" t="s">
        <v>67</v>
      </c>
      <c r="U2734" s="24" t="s">
        <v>143</v>
      </c>
      <c r="V2734" s="27">
        <v>46193.359027777777</v>
      </c>
      <c r="W2734" s="27">
        <v>46193.371527777781</v>
      </c>
      <c r="Z2734" s="24">
        <v>1</v>
      </c>
      <c r="AA2734" s="24" t="s">
        <v>56</v>
      </c>
      <c r="AB2734" s="24" t="b">
        <v>0</v>
      </c>
      <c r="AC2734" s="61"/>
    </row>
    <row r="2735" spans="2:29" ht="13.7">
      <c r="B2735" s="24" t="s">
        <v>82</v>
      </c>
      <c r="C2735" s="24" t="s">
        <v>64</v>
      </c>
      <c r="D2735" s="24" t="s">
        <v>85</v>
      </c>
      <c r="E2735" s="24">
        <v>180</v>
      </c>
      <c r="F2735" s="26">
        <v>46174</v>
      </c>
      <c r="G2735" s="24" t="s">
        <v>52</v>
      </c>
      <c r="H2735" s="24" t="s">
        <v>53</v>
      </c>
      <c r="I2735" s="24" t="s">
        <v>67</v>
      </c>
      <c r="J2735" s="24" t="s">
        <v>126</v>
      </c>
      <c r="K2735" s="24">
        <v>1</v>
      </c>
      <c r="L2735" s="24" t="s">
        <v>84</v>
      </c>
      <c r="M2735" s="26">
        <v>46193</v>
      </c>
      <c r="N2735" s="27">
        <v>46193.354166666664</v>
      </c>
      <c r="O2735" s="27">
        <v>46193.479166666664</v>
      </c>
      <c r="P2735" s="24" t="s">
        <v>4565</v>
      </c>
      <c r="Q2735" s="24" t="s">
        <v>4566</v>
      </c>
      <c r="R2735" s="24" t="s">
        <v>608</v>
      </c>
      <c r="T2735" s="24" t="s">
        <v>67</v>
      </c>
      <c r="U2735" s="24" t="s">
        <v>143</v>
      </c>
      <c r="V2735" s="27">
        <v>46193.388194444444</v>
      </c>
      <c r="W2735" s="27">
        <v>46193.405555555553</v>
      </c>
      <c r="Z2735" s="24">
        <v>1</v>
      </c>
      <c r="AA2735" s="24" t="s">
        <v>56</v>
      </c>
      <c r="AB2735" s="24" t="b">
        <v>0</v>
      </c>
      <c r="AC2735" s="61"/>
    </row>
    <row r="2736" spans="2:29" ht="13.7">
      <c r="B2736" s="24" t="s">
        <v>82</v>
      </c>
      <c r="C2736" s="24" t="s">
        <v>64</v>
      </c>
      <c r="D2736" s="24" t="s">
        <v>85</v>
      </c>
      <c r="E2736" s="24">
        <v>180</v>
      </c>
      <c r="F2736" s="26">
        <v>46204</v>
      </c>
      <c r="G2736" s="24" t="s">
        <v>52</v>
      </c>
      <c r="H2736" s="24" t="s">
        <v>53</v>
      </c>
      <c r="I2736" s="24" t="s">
        <v>62</v>
      </c>
      <c r="J2736" s="24" t="s">
        <v>125</v>
      </c>
      <c r="K2736" s="24">
        <v>1</v>
      </c>
      <c r="L2736" s="24" t="s">
        <v>84</v>
      </c>
      <c r="M2736" s="26">
        <v>46223</v>
      </c>
      <c r="N2736" s="27">
        <v>46223.333333333336</v>
      </c>
      <c r="O2736" s="27">
        <v>46223.458333333336</v>
      </c>
      <c r="V2736" s="27"/>
      <c r="W2736" s="27"/>
      <c r="X2736" s="24">
        <v>4</v>
      </c>
      <c r="Y2736" s="24">
        <v>0</v>
      </c>
      <c r="Z2736" s="24">
        <v>4</v>
      </c>
      <c r="AA2736" s="24" t="s">
        <v>58</v>
      </c>
      <c r="AB2736" s="24" t="b">
        <v>0</v>
      </c>
      <c r="AC2736" s="61">
        <v>0</v>
      </c>
    </row>
    <row r="2737" spans="2:29" ht="13.7">
      <c r="B2737" s="24" t="s">
        <v>82</v>
      </c>
      <c r="C2737" s="24" t="s">
        <v>64</v>
      </c>
      <c r="D2737" s="24" t="s">
        <v>85</v>
      </c>
      <c r="E2737" s="24">
        <v>180</v>
      </c>
      <c r="F2737" s="26">
        <v>46204</v>
      </c>
      <c r="G2737" s="24" t="s">
        <v>52</v>
      </c>
      <c r="H2737" s="24" t="s">
        <v>53</v>
      </c>
      <c r="I2737" s="24" t="s">
        <v>62</v>
      </c>
      <c r="J2737" s="24" t="s">
        <v>126</v>
      </c>
      <c r="K2737" s="24">
        <v>1</v>
      </c>
      <c r="L2737" s="24" t="s">
        <v>84</v>
      </c>
      <c r="M2737" s="26">
        <v>46223</v>
      </c>
      <c r="N2737" s="27">
        <v>46223.333333333336</v>
      </c>
      <c r="O2737" s="27">
        <v>46223.458333333336</v>
      </c>
      <c r="P2737" s="24" t="s">
        <v>4567</v>
      </c>
      <c r="Q2737" s="24" t="s">
        <v>4568</v>
      </c>
      <c r="R2737" s="24" t="s">
        <v>323</v>
      </c>
      <c r="S2737" s="24" t="s">
        <v>156</v>
      </c>
      <c r="T2737" s="24" t="s">
        <v>62</v>
      </c>
      <c r="U2737" s="24" t="s">
        <v>214</v>
      </c>
      <c r="V2737" s="27">
        <v>46223.340277777781</v>
      </c>
      <c r="W2737" s="27">
        <v>46223.356249999997</v>
      </c>
      <c r="Z2737" s="24">
        <v>1</v>
      </c>
      <c r="AA2737" s="24" t="s">
        <v>58</v>
      </c>
      <c r="AB2737" s="24" t="b">
        <v>0</v>
      </c>
      <c r="AC2737" s="61"/>
    </row>
    <row r="2738" spans="2:29" ht="13.7">
      <c r="B2738" s="24" t="s">
        <v>82</v>
      </c>
      <c r="C2738" s="24" t="s">
        <v>64</v>
      </c>
      <c r="D2738" s="24" t="s">
        <v>85</v>
      </c>
      <c r="E2738" s="24">
        <v>180</v>
      </c>
      <c r="F2738" s="26">
        <v>46204</v>
      </c>
      <c r="G2738" s="24" t="s">
        <v>52</v>
      </c>
      <c r="H2738" s="24" t="s">
        <v>53</v>
      </c>
      <c r="I2738" s="24" t="s">
        <v>62</v>
      </c>
      <c r="J2738" s="24" t="s">
        <v>126</v>
      </c>
      <c r="K2738" s="24">
        <v>1</v>
      </c>
      <c r="L2738" s="24" t="s">
        <v>84</v>
      </c>
      <c r="M2738" s="26">
        <v>46223</v>
      </c>
      <c r="N2738" s="27">
        <v>46223.333333333336</v>
      </c>
      <c r="O2738" s="27">
        <v>46223.458333333336</v>
      </c>
      <c r="P2738" s="24" t="s">
        <v>4569</v>
      </c>
      <c r="Q2738" s="24" t="s">
        <v>4570</v>
      </c>
      <c r="R2738" s="24" t="s">
        <v>328</v>
      </c>
      <c r="T2738" s="24" t="s">
        <v>62</v>
      </c>
      <c r="U2738" s="24" t="s">
        <v>214</v>
      </c>
      <c r="V2738" s="27">
        <v>46223.397916666669</v>
      </c>
      <c r="W2738" s="27">
        <v>46223.408333333333</v>
      </c>
      <c r="Z2738" s="24">
        <v>1</v>
      </c>
      <c r="AA2738" s="24" t="s">
        <v>58</v>
      </c>
      <c r="AB2738" s="24" t="b">
        <v>0</v>
      </c>
      <c r="AC2738" s="61"/>
    </row>
    <row r="2739" spans="2:29" ht="13.7">
      <c r="B2739" s="24" t="s">
        <v>82</v>
      </c>
      <c r="C2739" s="24" t="s">
        <v>64</v>
      </c>
      <c r="D2739" s="24" t="s">
        <v>85</v>
      </c>
      <c r="E2739" s="24">
        <v>180</v>
      </c>
      <c r="F2739" s="26">
        <v>46204</v>
      </c>
      <c r="G2739" s="24" t="s">
        <v>52</v>
      </c>
      <c r="H2739" s="24" t="s">
        <v>53</v>
      </c>
      <c r="I2739" s="24" t="s">
        <v>62</v>
      </c>
      <c r="J2739" s="24" t="s">
        <v>126</v>
      </c>
      <c r="K2739" s="24">
        <v>1</v>
      </c>
      <c r="L2739" s="24" t="s">
        <v>84</v>
      </c>
      <c r="M2739" s="26">
        <v>46223</v>
      </c>
      <c r="N2739" s="27">
        <v>46223.333333333336</v>
      </c>
      <c r="O2739" s="27">
        <v>46223.458333333336</v>
      </c>
      <c r="P2739" s="24" t="s">
        <v>4571</v>
      </c>
      <c r="Q2739" s="24" t="s">
        <v>4572</v>
      </c>
      <c r="R2739" s="24" t="s">
        <v>323</v>
      </c>
      <c r="T2739" s="24" t="s">
        <v>62</v>
      </c>
      <c r="U2739" s="24" t="s">
        <v>214</v>
      </c>
      <c r="V2739" s="27">
        <v>46223.43472222222</v>
      </c>
      <c r="W2739" s="27">
        <v>46223.447222222225</v>
      </c>
      <c r="Z2739" s="24">
        <v>1</v>
      </c>
      <c r="AA2739" s="24" t="s">
        <v>58</v>
      </c>
      <c r="AB2739" s="24" t="b">
        <v>0</v>
      </c>
      <c r="AC2739" s="61"/>
    </row>
    <row r="2740" spans="2:29" ht="13.7">
      <c r="B2740" s="24" t="s">
        <v>82</v>
      </c>
      <c r="C2740" s="24" t="s">
        <v>64</v>
      </c>
      <c r="D2740" s="24" t="s">
        <v>85</v>
      </c>
      <c r="E2740" s="24">
        <v>180</v>
      </c>
      <c r="F2740" s="26">
        <v>46204</v>
      </c>
      <c r="G2740" s="24" t="s">
        <v>52</v>
      </c>
      <c r="H2740" s="24" t="s">
        <v>53</v>
      </c>
      <c r="I2740" s="24" t="s">
        <v>62</v>
      </c>
      <c r="J2740" s="24" t="s">
        <v>126</v>
      </c>
      <c r="K2740" s="24">
        <v>1</v>
      </c>
      <c r="L2740" s="24" t="s">
        <v>84</v>
      </c>
      <c r="M2740" s="26">
        <v>46223</v>
      </c>
      <c r="N2740" s="27">
        <v>46223.333333333336</v>
      </c>
      <c r="O2740" s="27">
        <v>46223.458333333336</v>
      </c>
      <c r="P2740" s="24" t="s">
        <v>4573</v>
      </c>
      <c r="Q2740" s="24" t="s">
        <v>4574</v>
      </c>
      <c r="R2740" s="24" t="s">
        <v>249</v>
      </c>
      <c r="T2740" s="24" t="s">
        <v>62</v>
      </c>
      <c r="U2740" s="24" t="s">
        <v>214</v>
      </c>
      <c r="V2740" s="27">
        <v>46223.366666666669</v>
      </c>
      <c r="W2740" s="27">
        <v>46223.382638888892</v>
      </c>
      <c r="Z2740" s="24">
        <v>1</v>
      </c>
      <c r="AA2740" s="24" t="s">
        <v>58</v>
      </c>
      <c r="AB2740" s="24" t="b">
        <v>0</v>
      </c>
      <c r="AC2740" s="61"/>
    </row>
    <row r="2741" spans="2:29" ht="13.7">
      <c r="B2741" s="24" t="s">
        <v>82</v>
      </c>
      <c r="C2741" s="24" t="s">
        <v>64</v>
      </c>
      <c r="D2741" s="24" t="s">
        <v>85</v>
      </c>
      <c r="E2741" s="24">
        <v>180</v>
      </c>
      <c r="F2741" s="26">
        <v>46235</v>
      </c>
      <c r="G2741" s="24" t="s">
        <v>52</v>
      </c>
      <c r="H2741" s="24" t="s">
        <v>53</v>
      </c>
      <c r="I2741" s="24" t="s">
        <v>57</v>
      </c>
      <c r="J2741" s="24" t="s">
        <v>125</v>
      </c>
      <c r="K2741" s="24">
        <v>1</v>
      </c>
      <c r="L2741" s="24" t="s">
        <v>84</v>
      </c>
      <c r="M2741" s="26">
        <v>46236</v>
      </c>
      <c r="N2741" s="27">
        <v>46236.354166666664</v>
      </c>
      <c r="O2741" s="27">
        <v>46236.479166666664</v>
      </c>
      <c r="V2741" s="27"/>
      <c r="W2741" s="27"/>
      <c r="X2741" s="24">
        <v>4</v>
      </c>
      <c r="Y2741" s="24">
        <v>0</v>
      </c>
      <c r="Z2741" s="24">
        <v>4</v>
      </c>
      <c r="AA2741" s="24" t="s">
        <v>60</v>
      </c>
      <c r="AB2741" s="24" t="b">
        <v>0</v>
      </c>
      <c r="AC2741" s="61">
        <v>0</v>
      </c>
    </row>
    <row r="2742" spans="2:29" ht="13.7">
      <c r="B2742" s="24" t="s">
        <v>82</v>
      </c>
      <c r="C2742" s="24" t="s">
        <v>64</v>
      </c>
      <c r="D2742" s="24" t="s">
        <v>85</v>
      </c>
      <c r="E2742" s="24">
        <v>180</v>
      </c>
      <c r="F2742" s="26">
        <v>46235</v>
      </c>
      <c r="G2742" s="24" t="s">
        <v>52</v>
      </c>
      <c r="H2742" s="24" t="s">
        <v>53</v>
      </c>
      <c r="I2742" s="24" t="s">
        <v>57</v>
      </c>
      <c r="J2742" s="24" t="s">
        <v>126</v>
      </c>
      <c r="K2742" s="24">
        <v>1</v>
      </c>
      <c r="L2742" s="24" t="s">
        <v>84</v>
      </c>
      <c r="M2742" s="26">
        <v>46236</v>
      </c>
      <c r="N2742" s="27">
        <v>46236.354166666664</v>
      </c>
      <c r="O2742" s="27">
        <v>46236.479166666664</v>
      </c>
      <c r="P2742" s="24" t="s">
        <v>4575</v>
      </c>
      <c r="Q2742" s="24" t="s">
        <v>4576</v>
      </c>
      <c r="R2742" s="24" t="s">
        <v>185</v>
      </c>
      <c r="T2742" s="24" t="s">
        <v>57</v>
      </c>
      <c r="U2742" s="24" t="s">
        <v>514</v>
      </c>
      <c r="V2742" s="27">
        <v>46236.455555555556</v>
      </c>
      <c r="W2742" s="27">
        <v>46236.470138888886</v>
      </c>
      <c r="Z2742" s="24">
        <v>1</v>
      </c>
      <c r="AA2742" s="24" t="s">
        <v>60</v>
      </c>
      <c r="AB2742" s="24" t="b">
        <v>0</v>
      </c>
      <c r="AC2742" s="61"/>
    </row>
    <row r="2743" spans="2:29" ht="13.7">
      <c r="B2743" s="24" t="s">
        <v>82</v>
      </c>
      <c r="C2743" s="24" t="s">
        <v>64</v>
      </c>
      <c r="D2743" s="24" t="s">
        <v>85</v>
      </c>
      <c r="E2743" s="24">
        <v>180</v>
      </c>
      <c r="F2743" s="26">
        <v>46235</v>
      </c>
      <c r="G2743" s="24" t="s">
        <v>52</v>
      </c>
      <c r="H2743" s="24" t="s">
        <v>53</v>
      </c>
      <c r="I2743" s="24" t="s">
        <v>57</v>
      </c>
      <c r="J2743" s="24" t="s">
        <v>126</v>
      </c>
      <c r="K2743" s="24">
        <v>1</v>
      </c>
      <c r="L2743" s="24" t="s">
        <v>84</v>
      </c>
      <c r="M2743" s="26">
        <v>46236</v>
      </c>
      <c r="N2743" s="27">
        <v>46236.354166666664</v>
      </c>
      <c r="O2743" s="27">
        <v>46236.479166666664</v>
      </c>
      <c r="P2743" s="24" t="s">
        <v>4577</v>
      </c>
      <c r="Q2743" s="24" t="s">
        <v>4578</v>
      </c>
      <c r="R2743" s="24" t="s">
        <v>155</v>
      </c>
      <c r="T2743" s="24" t="s">
        <v>57</v>
      </c>
      <c r="U2743" s="24" t="s">
        <v>514</v>
      </c>
      <c r="V2743" s="27">
        <v>46236.424305555556</v>
      </c>
      <c r="W2743" s="27">
        <v>46236.442361111112</v>
      </c>
      <c r="Z2743" s="24">
        <v>1</v>
      </c>
      <c r="AA2743" s="24" t="s">
        <v>60</v>
      </c>
      <c r="AB2743" s="24" t="b">
        <v>0</v>
      </c>
      <c r="AC2743" s="61"/>
    </row>
    <row r="2744" spans="2:29" ht="13.7">
      <c r="B2744" s="24" t="s">
        <v>82</v>
      </c>
      <c r="C2744" s="24" t="s">
        <v>64</v>
      </c>
      <c r="D2744" s="24" t="s">
        <v>85</v>
      </c>
      <c r="E2744" s="24">
        <v>180</v>
      </c>
      <c r="F2744" s="26">
        <v>46235</v>
      </c>
      <c r="G2744" s="24" t="s">
        <v>52</v>
      </c>
      <c r="H2744" s="24" t="s">
        <v>53</v>
      </c>
      <c r="I2744" s="24" t="s">
        <v>57</v>
      </c>
      <c r="J2744" s="24" t="s">
        <v>126</v>
      </c>
      <c r="K2744" s="24">
        <v>1</v>
      </c>
      <c r="L2744" s="24" t="s">
        <v>84</v>
      </c>
      <c r="M2744" s="26">
        <v>46236</v>
      </c>
      <c r="N2744" s="27">
        <v>46236.354166666664</v>
      </c>
      <c r="O2744" s="27">
        <v>46236.479166666664</v>
      </c>
      <c r="P2744" s="24" t="s">
        <v>4579</v>
      </c>
      <c r="Q2744" s="24" t="s">
        <v>4580</v>
      </c>
      <c r="R2744" s="24" t="s">
        <v>165</v>
      </c>
      <c r="T2744" s="24" t="s">
        <v>57</v>
      </c>
      <c r="U2744" s="24" t="s">
        <v>514</v>
      </c>
      <c r="V2744" s="27">
        <v>46236.390277777777</v>
      </c>
      <c r="W2744" s="27">
        <v>46236.400694444441</v>
      </c>
      <c r="Z2744" s="24">
        <v>1</v>
      </c>
      <c r="AA2744" s="24" t="s">
        <v>60</v>
      </c>
      <c r="AB2744" s="24" t="b">
        <v>0</v>
      </c>
      <c r="AC2744" s="61"/>
    </row>
    <row r="2745" spans="2:29" ht="13.7">
      <c r="B2745" s="24" t="s">
        <v>82</v>
      </c>
      <c r="C2745" s="24" t="s">
        <v>64</v>
      </c>
      <c r="D2745" s="24" t="s">
        <v>85</v>
      </c>
      <c r="E2745" s="24">
        <v>180</v>
      </c>
      <c r="F2745" s="26">
        <v>46235</v>
      </c>
      <c r="G2745" s="24" t="s">
        <v>52</v>
      </c>
      <c r="H2745" s="24" t="s">
        <v>53</v>
      </c>
      <c r="I2745" s="24" t="s">
        <v>57</v>
      </c>
      <c r="J2745" s="24" t="s">
        <v>126</v>
      </c>
      <c r="K2745" s="24">
        <v>1</v>
      </c>
      <c r="L2745" s="24" t="s">
        <v>84</v>
      </c>
      <c r="M2745" s="26">
        <v>46236</v>
      </c>
      <c r="N2745" s="27">
        <v>46236.354166666664</v>
      </c>
      <c r="O2745" s="27">
        <v>46236.479166666664</v>
      </c>
      <c r="P2745" s="24" t="s">
        <v>4581</v>
      </c>
      <c r="Q2745" s="24" t="s">
        <v>4582</v>
      </c>
      <c r="R2745" s="24" t="s">
        <v>155</v>
      </c>
      <c r="T2745" s="24" t="s">
        <v>57</v>
      </c>
      <c r="U2745" s="24" t="s">
        <v>514</v>
      </c>
      <c r="V2745" s="27">
        <v>46236.36041666667</v>
      </c>
      <c r="W2745" s="27">
        <v>46236.377083333333</v>
      </c>
      <c r="Z2745" s="24">
        <v>1</v>
      </c>
      <c r="AA2745" s="24" t="s">
        <v>60</v>
      </c>
      <c r="AB2745" s="24" t="b">
        <v>0</v>
      </c>
      <c r="AC2745" s="61"/>
    </row>
    <row r="2746" spans="2:29" ht="13.7">
      <c r="B2746" s="24" t="s">
        <v>82</v>
      </c>
      <c r="C2746" s="24" t="s">
        <v>64</v>
      </c>
      <c r="D2746" s="24" t="s">
        <v>85</v>
      </c>
      <c r="E2746" s="24">
        <v>180</v>
      </c>
      <c r="F2746" s="26">
        <v>46235</v>
      </c>
      <c r="G2746" s="24" t="s">
        <v>52</v>
      </c>
      <c r="H2746" s="24" t="s">
        <v>53</v>
      </c>
      <c r="I2746" s="24" t="s">
        <v>68</v>
      </c>
      <c r="J2746" s="24" t="s">
        <v>125</v>
      </c>
      <c r="K2746" s="24">
        <v>1</v>
      </c>
      <c r="L2746" s="24" t="s">
        <v>84</v>
      </c>
      <c r="M2746" s="26">
        <v>46252</v>
      </c>
      <c r="N2746" s="27">
        <v>46252.333333333336</v>
      </c>
      <c r="O2746" s="27">
        <v>46252.458333333336</v>
      </c>
      <c r="V2746" s="27"/>
      <c r="W2746" s="27"/>
      <c r="X2746" s="24">
        <v>4</v>
      </c>
      <c r="Y2746" s="24">
        <v>0</v>
      </c>
      <c r="Z2746" s="24">
        <v>4</v>
      </c>
      <c r="AA2746" s="24" t="s">
        <v>60</v>
      </c>
      <c r="AB2746" s="24" t="b">
        <v>0</v>
      </c>
      <c r="AC2746" s="61">
        <v>0</v>
      </c>
    </row>
    <row r="2747" spans="2:29" ht="13.7">
      <c r="B2747" s="24" t="s">
        <v>82</v>
      </c>
      <c r="C2747" s="24" t="s">
        <v>64</v>
      </c>
      <c r="D2747" s="24" t="s">
        <v>85</v>
      </c>
      <c r="E2747" s="24">
        <v>180</v>
      </c>
      <c r="F2747" s="26">
        <v>46235</v>
      </c>
      <c r="G2747" s="24" t="s">
        <v>52</v>
      </c>
      <c r="H2747" s="24" t="s">
        <v>53</v>
      </c>
      <c r="I2747" s="24" t="s">
        <v>68</v>
      </c>
      <c r="J2747" s="24" t="s">
        <v>126</v>
      </c>
      <c r="K2747" s="24">
        <v>1</v>
      </c>
      <c r="L2747" s="24" t="s">
        <v>84</v>
      </c>
      <c r="M2747" s="26">
        <v>46252</v>
      </c>
      <c r="N2747" s="27">
        <v>46252.333333333336</v>
      </c>
      <c r="O2747" s="27">
        <v>46252.458333333336</v>
      </c>
      <c r="P2747" s="24" t="s">
        <v>4583</v>
      </c>
      <c r="Q2747" s="24" t="s">
        <v>4584</v>
      </c>
      <c r="R2747" s="24" t="s">
        <v>749</v>
      </c>
      <c r="T2747" s="24" t="s">
        <v>68</v>
      </c>
      <c r="U2747" s="24" t="s">
        <v>480</v>
      </c>
      <c r="V2747" s="27">
        <v>46252.397222222222</v>
      </c>
      <c r="W2747" s="27">
        <v>46252.411805555559</v>
      </c>
      <c r="Z2747" s="24">
        <v>1</v>
      </c>
      <c r="AA2747" s="24" t="s">
        <v>60</v>
      </c>
      <c r="AB2747" s="24" t="b">
        <v>0</v>
      </c>
      <c r="AC2747" s="61"/>
    </row>
    <row r="2748" spans="2:29" ht="13.7">
      <c r="B2748" s="24" t="s">
        <v>82</v>
      </c>
      <c r="C2748" s="24" t="s">
        <v>64</v>
      </c>
      <c r="D2748" s="24" t="s">
        <v>85</v>
      </c>
      <c r="E2748" s="24">
        <v>180</v>
      </c>
      <c r="F2748" s="26">
        <v>46235</v>
      </c>
      <c r="G2748" s="24" t="s">
        <v>52</v>
      </c>
      <c r="H2748" s="24" t="s">
        <v>53</v>
      </c>
      <c r="I2748" s="24" t="s">
        <v>68</v>
      </c>
      <c r="J2748" s="24" t="s">
        <v>126</v>
      </c>
      <c r="K2748" s="24">
        <v>1</v>
      </c>
      <c r="L2748" s="24" t="s">
        <v>84</v>
      </c>
      <c r="M2748" s="26">
        <v>46252</v>
      </c>
      <c r="N2748" s="27">
        <v>46252.333333333336</v>
      </c>
      <c r="O2748" s="27">
        <v>46252.458333333336</v>
      </c>
      <c r="P2748" s="24" t="s">
        <v>4585</v>
      </c>
      <c r="Q2748" s="24" t="s">
        <v>4586</v>
      </c>
      <c r="R2748" s="24" t="s">
        <v>636</v>
      </c>
      <c r="T2748" s="24" t="s">
        <v>68</v>
      </c>
      <c r="U2748" s="24" t="s">
        <v>480</v>
      </c>
      <c r="V2748" s="27">
        <v>46252.371527777781</v>
      </c>
      <c r="W2748" s="27">
        <v>46252.384722222225</v>
      </c>
      <c r="Z2748" s="24">
        <v>1</v>
      </c>
      <c r="AA2748" s="24" t="s">
        <v>60</v>
      </c>
      <c r="AB2748" s="24" t="b">
        <v>0</v>
      </c>
      <c r="AC2748" s="61"/>
    </row>
    <row r="2749" spans="2:29" ht="13.7">
      <c r="B2749" s="24" t="s">
        <v>82</v>
      </c>
      <c r="C2749" s="24" t="s">
        <v>64</v>
      </c>
      <c r="D2749" s="24" t="s">
        <v>85</v>
      </c>
      <c r="E2749" s="24">
        <v>180</v>
      </c>
      <c r="F2749" s="26">
        <v>46235</v>
      </c>
      <c r="G2749" s="24" t="s">
        <v>52</v>
      </c>
      <c r="H2749" s="24" t="s">
        <v>53</v>
      </c>
      <c r="I2749" s="24" t="s">
        <v>68</v>
      </c>
      <c r="J2749" s="24" t="s">
        <v>126</v>
      </c>
      <c r="K2749" s="24">
        <v>1</v>
      </c>
      <c r="L2749" s="24" t="s">
        <v>84</v>
      </c>
      <c r="M2749" s="26">
        <v>46252</v>
      </c>
      <c r="N2749" s="27">
        <v>46252.333333333336</v>
      </c>
      <c r="O2749" s="27">
        <v>46252.458333333336</v>
      </c>
      <c r="P2749" s="24" t="s">
        <v>4587</v>
      </c>
      <c r="Q2749" s="24" t="s">
        <v>4588</v>
      </c>
      <c r="R2749" s="24" t="s">
        <v>633</v>
      </c>
      <c r="T2749" s="24" t="s">
        <v>68</v>
      </c>
      <c r="U2749" s="24" t="s">
        <v>480</v>
      </c>
      <c r="V2749" s="27">
        <v>46252.341666666667</v>
      </c>
      <c r="W2749" s="27">
        <v>46252.352083333331</v>
      </c>
      <c r="Z2749" s="24">
        <v>1</v>
      </c>
      <c r="AA2749" s="24" t="s">
        <v>60</v>
      </c>
      <c r="AB2749" s="24" t="b">
        <v>0</v>
      </c>
      <c r="AC2749" s="61"/>
    </row>
    <row r="2750" spans="2:29" ht="13.7">
      <c r="B2750" s="24" t="s">
        <v>82</v>
      </c>
      <c r="C2750" s="24" t="s">
        <v>64</v>
      </c>
      <c r="D2750" s="24" t="s">
        <v>85</v>
      </c>
      <c r="E2750" s="24">
        <v>180</v>
      </c>
      <c r="F2750" s="26">
        <v>46235</v>
      </c>
      <c r="G2750" s="24" t="s">
        <v>52</v>
      </c>
      <c r="H2750" s="24" t="s">
        <v>53</v>
      </c>
      <c r="I2750" s="24" t="s">
        <v>68</v>
      </c>
      <c r="J2750" s="24" t="s">
        <v>126</v>
      </c>
      <c r="K2750" s="24">
        <v>1</v>
      </c>
      <c r="L2750" s="24" t="s">
        <v>84</v>
      </c>
      <c r="M2750" s="26">
        <v>46252</v>
      </c>
      <c r="N2750" s="27">
        <v>46252.333333333336</v>
      </c>
      <c r="O2750" s="27">
        <v>46252.458333333336</v>
      </c>
      <c r="P2750" s="24" t="s">
        <v>4589</v>
      </c>
      <c r="Q2750" s="24" t="s">
        <v>4590</v>
      </c>
      <c r="R2750" s="24" t="s">
        <v>749</v>
      </c>
      <c r="T2750" s="24" t="s">
        <v>68</v>
      </c>
      <c r="U2750" s="24" t="s">
        <v>480</v>
      </c>
      <c r="V2750" s="27">
        <v>46252.428472222222</v>
      </c>
      <c r="W2750" s="27">
        <v>46252.442361111112</v>
      </c>
      <c r="Z2750" s="24">
        <v>1</v>
      </c>
      <c r="AA2750" s="24" t="s">
        <v>60</v>
      </c>
      <c r="AB2750" s="24" t="b">
        <v>0</v>
      </c>
      <c r="AC2750" s="61"/>
    </row>
    <row r="2751" spans="2:29" ht="13.7">
      <c r="B2751" s="24" t="s">
        <v>82</v>
      </c>
      <c r="C2751" s="24" t="s">
        <v>64</v>
      </c>
      <c r="D2751" s="24" t="s">
        <v>85</v>
      </c>
      <c r="E2751" s="24">
        <v>210</v>
      </c>
      <c r="F2751" s="26">
        <v>46174</v>
      </c>
      <c r="G2751" s="24" t="s">
        <v>52</v>
      </c>
      <c r="H2751" s="24" t="s">
        <v>53</v>
      </c>
      <c r="I2751" s="24" t="s">
        <v>67</v>
      </c>
      <c r="J2751" s="24" t="s">
        <v>125</v>
      </c>
      <c r="K2751" s="24">
        <v>1</v>
      </c>
      <c r="L2751" s="24" t="s">
        <v>84</v>
      </c>
      <c r="M2751" s="26">
        <v>46186</v>
      </c>
      <c r="N2751" s="27">
        <v>46186.541666666664</v>
      </c>
      <c r="O2751" s="27">
        <v>46186.6875</v>
      </c>
      <c r="V2751" s="27"/>
      <c r="W2751" s="27"/>
      <c r="X2751" s="24">
        <v>4</v>
      </c>
      <c r="Y2751" s="24">
        <v>0</v>
      </c>
      <c r="Z2751" s="24">
        <v>4</v>
      </c>
      <c r="AA2751" s="24" t="s">
        <v>56</v>
      </c>
      <c r="AB2751" s="24" t="b">
        <v>0</v>
      </c>
      <c r="AC2751" s="61">
        <v>0</v>
      </c>
    </row>
    <row r="2752" spans="2:29" ht="13.7">
      <c r="B2752" s="24" t="s">
        <v>82</v>
      </c>
      <c r="C2752" s="24" t="s">
        <v>64</v>
      </c>
      <c r="D2752" s="24" t="s">
        <v>85</v>
      </c>
      <c r="E2752" s="24">
        <v>210</v>
      </c>
      <c r="F2752" s="26">
        <v>46174</v>
      </c>
      <c r="G2752" s="24" t="s">
        <v>52</v>
      </c>
      <c r="H2752" s="24" t="s">
        <v>53</v>
      </c>
      <c r="I2752" s="24" t="s">
        <v>67</v>
      </c>
      <c r="J2752" s="24" t="s">
        <v>126</v>
      </c>
      <c r="K2752" s="24">
        <v>1</v>
      </c>
      <c r="L2752" s="24" t="s">
        <v>84</v>
      </c>
      <c r="M2752" s="26">
        <v>46186</v>
      </c>
      <c r="N2752" s="27">
        <v>46186.541666666664</v>
      </c>
      <c r="O2752" s="27">
        <v>46186.6875</v>
      </c>
      <c r="P2752" s="24" t="s">
        <v>4591</v>
      </c>
      <c r="Q2752" s="24" t="s">
        <v>4592</v>
      </c>
      <c r="R2752" s="24" t="s">
        <v>730</v>
      </c>
      <c r="T2752" s="24" t="s">
        <v>67</v>
      </c>
      <c r="U2752" s="24" t="s">
        <v>202</v>
      </c>
      <c r="V2752" s="27">
        <v>46186.547222222223</v>
      </c>
      <c r="W2752" s="27">
        <v>46186.568749999999</v>
      </c>
      <c r="Z2752" s="24">
        <v>1</v>
      </c>
      <c r="AA2752" s="24" t="s">
        <v>56</v>
      </c>
      <c r="AB2752" s="24" t="b">
        <v>0</v>
      </c>
      <c r="AC2752" s="61"/>
    </row>
    <row r="2753" spans="2:29" ht="13.7">
      <c r="B2753" s="24" t="s">
        <v>82</v>
      </c>
      <c r="C2753" s="24" t="s">
        <v>64</v>
      </c>
      <c r="D2753" s="24" t="s">
        <v>85</v>
      </c>
      <c r="E2753" s="24">
        <v>210</v>
      </c>
      <c r="F2753" s="26">
        <v>46174</v>
      </c>
      <c r="G2753" s="24" t="s">
        <v>52</v>
      </c>
      <c r="H2753" s="24" t="s">
        <v>53</v>
      </c>
      <c r="I2753" s="24" t="s">
        <v>67</v>
      </c>
      <c r="J2753" s="24" t="s">
        <v>126</v>
      </c>
      <c r="K2753" s="24">
        <v>1</v>
      </c>
      <c r="L2753" s="24" t="s">
        <v>84</v>
      </c>
      <c r="M2753" s="26">
        <v>46186</v>
      </c>
      <c r="N2753" s="27">
        <v>46186.541666666664</v>
      </c>
      <c r="O2753" s="27">
        <v>46186.6875</v>
      </c>
      <c r="P2753" s="24" t="s">
        <v>4593</v>
      </c>
      <c r="Q2753" s="24" t="s">
        <v>4594</v>
      </c>
      <c r="R2753" s="24" t="s">
        <v>605</v>
      </c>
      <c r="T2753" s="24" t="s">
        <v>67</v>
      </c>
      <c r="U2753" s="24" t="s">
        <v>202</v>
      </c>
      <c r="V2753" s="27">
        <v>46186.581944444442</v>
      </c>
      <c r="W2753" s="27">
        <v>46186.59652777778</v>
      </c>
      <c r="Z2753" s="24">
        <v>1</v>
      </c>
      <c r="AA2753" s="24" t="s">
        <v>56</v>
      </c>
      <c r="AB2753" s="24" t="b">
        <v>0</v>
      </c>
      <c r="AC2753" s="61"/>
    </row>
    <row r="2754" spans="2:29" ht="13.7">
      <c r="B2754" s="24" t="s">
        <v>82</v>
      </c>
      <c r="C2754" s="24" t="s">
        <v>64</v>
      </c>
      <c r="D2754" s="24" t="s">
        <v>85</v>
      </c>
      <c r="E2754" s="24">
        <v>210</v>
      </c>
      <c r="F2754" s="26">
        <v>46174</v>
      </c>
      <c r="G2754" s="24" t="s">
        <v>52</v>
      </c>
      <c r="H2754" s="24" t="s">
        <v>53</v>
      </c>
      <c r="I2754" s="24" t="s">
        <v>67</v>
      </c>
      <c r="J2754" s="24" t="s">
        <v>126</v>
      </c>
      <c r="K2754" s="24">
        <v>1</v>
      </c>
      <c r="L2754" s="24" t="s">
        <v>84</v>
      </c>
      <c r="M2754" s="26">
        <v>46186</v>
      </c>
      <c r="N2754" s="27">
        <v>46186.541666666664</v>
      </c>
      <c r="O2754" s="27">
        <v>46186.6875</v>
      </c>
      <c r="P2754" s="24" t="s">
        <v>4595</v>
      </c>
      <c r="Q2754" s="24" t="s">
        <v>4596</v>
      </c>
      <c r="R2754" s="24" t="s">
        <v>611</v>
      </c>
      <c r="S2754" s="24" t="s">
        <v>156</v>
      </c>
      <c r="T2754" s="24" t="s">
        <v>67</v>
      </c>
      <c r="U2754" s="24" t="s">
        <v>202</v>
      </c>
      <c r="V2754" s="27">
        <v>46186.617361111108</v>
      </c>
      <c r="W2754" s="27">
        <v>46186.64166666667</v>
      </c>
      <c r="Z2754" s="24">
        <v>1</v>
      </c>
      <c r="AA2754" s="24" t="s">
        <v>56</v>
      </c>
      <c r="AB2754" s="24" t="b">
        <v>0</v>
      </c>
      <c r="AC2754" s="61"/>
    </row>
    <row r="2755" spans="2:29" ht="13.7">
      <c r="B2755" s="24" t="s">
        <v>82</v>
      </c>
      <c r="C2755" s="24" t="s">
        <v>64</v>
      </c>
      <c r="D2755" s="24" t="s">
        <v>85</v>
      </c>
      <c r="E2755" s="24">
        <v>210</v>
      </c>
      <c r="F2755" s="26">
        <v>46174</v>
      </c>
      <c r="G2755" s="24" t="s">
        <v>52</v>
      </c>
      <c r="H2755" s="24" t="s">
        <v>53</v>
      </c>
      <c r="I2755" s="24" t="s">
        <v>67</v>
      </c>
      <c r="J2755" s="24" t="s">
        <v>126</v>
      </c>
      <c r="K2755" s="24">
        <v>1</v>
      </c>
      <c r="L2755" s="24" t="s">
        <v>84</v>
      </c>
      <c r="M2755" s="26">
        <v>46186</v>
      </c>
      <c r="N2755" s="27">
        <v>46186.541666666664</v>
      </c>
      <c r="O2755" s="27">
        <v>46186.6875</v>
      </c>
      <c r="P2755" s="24" t="s">
        <v>4597</v>
      </c>
      <c r="Q2755" s="24" t="s">
        <v>4598</v>
      </c>
      <c r="R2755" s="24" t="s">
        <v>605</v>
      </c>
      <c r="S2755" s="24" t="s">
        <v>213</v>
      </c>
      <c r="T2755" s="24" t="s">
        <v>67</v>
      </c>
      <c r="U2755" s="24" t="s">
        <v>202</v>
      </c>
      <c r="V2755" s="27">
        <v>46186.65347222222</v>
      </c>
      <c r="W2755" s="27">
        <v>46186.669444444444</v>
      </c>
      <c r="Z2755" s="24">
        <v>1</v>
      </c>
      <c r="AA2755" s="24" t="s">
        <v>56</v>
      </c>
      <c r="AB2755" s="24" t="b">
        <v>0</v>
      </c>
      <c r="AC2755" s="61"/>
    </row>
    <row r="2756" spans="2:29" ht="13.7">
      <c r="B2756" s="24" t="s">
        <v>82</v>
      </c>
      <c r="C2756" s="24" t="s">
        <v>64</v>
      </c>
      <c r="D2756" s="24" t="s">
        <v>85</v>
      </c>
      <c r="E2756" s="24">
        <v>210</v>
      </c>
      <c r="F2756" s="26">
        <v>46174</v>
      </c>
      <c r="G2756" s="24" t="s">
        <v>52</v>
      </c>
      <c r="H2756" s="24" t="s">
        <v>53</v>
      </c>
      <c r="I2756" s="24" t="s">
        <v>62</v>
      </c>
      <c r="J2756" s="24" t="s">
        <v>125</v>
      </c>
      <c r="K2756" s="24">
        <v>1</v>
      </c>
      <c r="L2756" s="24" t="s">
        <v>84</v>
      </c>
      <c r="M2756" s="26">
        <v>46190</v>
      </c>
      <c r="N2756" s="27">
        <v>46190.5625</v>
      </c>
      <c r="O2756" s="27">
        <v>46190.708333333336</v>
      </c>
      <c r="V2756" s="27"/>
      <c r="W2756" s="27"/>
      <c r="X2756" s="24">
        <v>4</v>
      </c>
      <c r="Y2756" s="24">
        <v>0</v>
      </c>
      <c r="Z2756" s="24">
        <v>4</v>
      </c>
      <c r="AA2756" s="24" t="s">
        <v>56</v>
      </c>
      <c r="AB2756" s="24" t="b">
        <v>0</v>
      </c>
      <c r="AC2756" s="61">
        <v>0</v>
      </c>
    </row>
    <row r="2757" spans="2:29" ht="13.7">
      <c r="B2757" s="24" t="s">
        <v>82</v>
      </c>
      <c r="C2757" s="24" t="s">
        <v>64</v>
      </c>
      <c r="D2757" s="24" t="s">
        <v>85</v>
      </c>
      <c r="E2757" s="24">
        <v>210</v>
      </c>
      <c r="F2757" s="26">
        <v>46174</v>
      </c>
      <c r="G2757" s="24" t="s">
        <v>52</v>
      </c>
      <c r="H2757" s="24" t="s">
        <v>53</v>
      </c>
      <c r="I2757" s="24" t="s">
        <v>62</v>
      </c>
      <c r="J2757" s="24" t="s">
        <v>126</v>
      </c>
      <c r="K2757" s="24">
        <v>1</v>
      </c>
      <c r="L2757" s="24" t="s">
        <v>84</v>
      </c>
      <c r="M2757" s="26">
        <v>46190</v>
      </c>
      <c r="N2757" s="27">
        <v>46190.5625</v>
      </c>
      <c r="O2757" s="27">
        <v>46190.708333333336</v>
      </c>
      <c r="P2757" s="24" t="s">
        <v>4599</v>
      </c>
      <c r="Q2757" s="24" t="s">
        <v>4600</v>
      </c>
      <c r="R2757" s="24" t="s">
        <v>328</v>
      </c>
      <c r="T2757" s="24" t="s">
        <v>62</v>
      </c>
      <c r="U2757" s="24" t="s">
        <v>430</v>
      </c>
      <c r="V2757" s="27">
        <v>46190.602083333331</v>
      </c>
      <c r="W2757" s="27">
        <v>46190.620138888888</v>
      </c>
      <c r="Z2757" s="24">
        <v>1</v>
      </c>
      <c r="AA2757" s="24" t="s">
        <v>56</v>
      </c>
      <c r="AB2757" s="24" t="b">
        <v>0</v>
      </c>
      <c r="AC2757" s="61"/>
    </row>
    <row r="2758" spans="2:29" ht="13.7">
      <c r="B2758" s="24" t="s">
        <v>82</v>
      </c>
      <c r="C2758" s="24" t="s">
        <v>64</v>
      </c>
      <c r="D2758" s="24" t="s">
        <v>85</v>
      </c>
      <c r="E2758" s="24">
        <v>210</v>
      </c>
      <c r="F2758" s="26">
        <v>46174</v>
      </c>
      <c r="G2758" s="24" t="s">
        <v>52</v>
      </c>
      <c r="H2758" s="24" t="s">
        <v>53</v>
      </c>
      <c r="I2758" s="24" t="s">
        <v>62</v>
      </c>
      <c r="J2758" s="24" t="s">
        <v>126</v>
      </c>
      <c r="K2758" s="24">
        <v>1</v>
      </c>
      <c r="L2758" s="24" t="s">
        <v>84</v>
      </c>
      <c r="M2758" s="26">
        <v>46190</v>
      </c>
      <c r="N2758" s="27">
        <v>46190.5625</v>
      </c>
      <c r="O2758" s="27">
        <v>46190.708333333336</v>
      </c>
      <c r="P2758" s="24" t="s">
        <v>4601</v>
      </c>
      <c r="Q2758" s="24" t="s">
        <v>4602</v>
      </c>
      <c r="R2758" s="24" t="s">
        <v>323</v>
      </c>
      <c r="T2758" s="24" t="s">
        <v>62</v>
      </c>
      <c r="U2758" s="24" t="s">
        <v>430</v>
      </c>
      <c r="V2758" s="27">
        <v>46190.677083333336</v>
      </c>
      <c r="W2758" s="27">
        <v>46190.692361111112</v>
      </c>
      <c r="Z2758" s="24">
        <v>1</v>
      </c>
      <c r="AA2758" s="24" t="s">
        <v>56</v>
      </c>
      <c r="AB2758" s="24" t="b">
        <v>0</v>
      </c>
      <c r="AC2758" s="61"/>
    </row>
    <row r="2759" spans="2:29" ht="13.7">
      <c r="B2759" s="24" t="s">
        <v>82</v>
      </c>
      <c r="C2759" s="24" t="s">
        <v>64</v>
      </c>
      <c r="D2759" s="24" t="s">
        <v>85</v>
      </c>
      <c r="E2759" s="24">
        <v>210</v>
      </c>
      <c r="F2759" s="26">
        <v>46174</v>
      </c>
      <c r="G2759" s="24" t="s">
        <v>52</v>
      </c>
      <c r="H2759" s="24" t="s">
        <v>53</v>
      </c>
      <c r="I2759" s="24" t="s">
        <v>62</v>
      </c>
      <c r="J2759" s="24" t="s">
        <v>126</v>
      </c>
      <c r="K2759" s="24">
        <v>1</v>
      </c>
      <c r="L2759" s="24" t="s">
        <v>84</v>
      </c>
      <c r="M2759" s="26">
        <v>46190</v>
      </c>
      <c r="N2759" s="27">
        <v>46190.5625</v>
      </c>
      <c r="O2759" s="27">
        <v>46190.708333333336</v>
      </c>
      <c r="P2759" s="24" t="s">
        <v>4603</v>
      </c>
      <c r="Q2759" s="24" t="s">
        <v>4604</v>
      </c>
      <c r="R2759" s="24" t="s">
        <v>328</v>
      </c>
      <c r="S2759" s="24" t="s">
        <v>213</v>
      </c>
      <c r="T2759" s="24" t="s">
        <v>62</v>
      </c>
      <c r="U2759" s="24" t="s">
        <v>430</v>
      </c>
      <c r="V2759" s="27">
        <v>46190.63958333333</v>
      </c>
      <c r="W2759" s="27">
        <v>46190.661805555559</v>
      </c>
      <c r="Z2759" s="24">
        <v>1</v>
      </c>
      <c r="AA2759" s="24" t="s">
        <v>56</v>
      </c>
      <c r="AB2759" s="24" t="b">
        <v>0</v>
      </c>
      <c r="AC2759" s="61"/>
    </row>
    <row r="2760" spans="2:29" ht="13.7">
      <c r="B2760" s="24" t="s">
        <v>82</v>
      </c>
      <c r="C2760" s="24" t="s">
        <v>64</v>
      </c>
      <c r="D2760" s="24" t="s">
        <v>85</v>
      </c>
      <c r="E2760" s="24">
        <v>210</v>
      </c>
      <c r="F2760" s="26">
        <v>46174</v>
      </c>
      <c r="G2760" s="24" t="s">
        <v>52</v>
      </c>
      <c r="H2760" s="24" t="s">
        <v>53</v>
      </c>
      <c r="I2760" s="24" t="s">
        <v>62</v>
      </c>
      <c r="J2760" s="24" t="s">
        <v>126</v>
      </c>
      <c r="K2760" s="24">
        <v>1</v>
      </c>
      <c r="L2760" s="24" t="s">
        <v>84</v>
      </c>
      <c r="M2760" s="26">
        <v>46190</v>
      </c>
      <c r="N2760" s="27">
        <v>46190.5625</v>
      </c>
      <c r="O2760" s="27">
        <v>46190.708333333336</v>
      </c>
      <c r="P2760" s="24" t="s">
        <v>4605</v>
      </c>
      <c r="Q2760" s="24" t="s">
        <v>4606</v>
      </c>
      <c r="R2760" s="24" t="s">
        <v>323</v>
      </c>
      <c r="T2760" s="24" t="s">
        <v>62</v>
      </c>
      <c r="U2760" s="24" t="s">
        <v>430</v>
      </c>
      <c r="V2760" s="27">
        <v>46190.564583333333</v>
      </c>
      <c r="W2760" s="27">
        <v>46190.584722222222</v>
      </c>
      <c r="Z2760" s="24">
        <v>1</v>
      </c>
      <c r="AA2760" s="24" t="s">
        <v>56</v>
      </c>
      <c r="AB2760" s="24" t="b">
        <v>0</v>
      </c>
      <c r="AC2760" s="61"/>
    </row>
    <row r="2761" spans="2:29" ht="13.7">
      <c r="B2761" s="24" t="s">
        <v>82</v>
      </c>
      <c r="C2761" s="24" t="s">
        <v>64</v>
      </c>
      <c r="D2761" s="24" t="s">
        <v>85</v>
      </c>
      <c r="E2761" s="24">
        <v>210</v>
      </c>
      <c r="F2761" s="26">
        <v>46174</v>
      </c>
      <c r="G2761" s="24" t="s">
        <v>52</v>
      </c>
      <c r="H2761" s="24" t="s">
        <v>53</v>
      </c>
      <c r="I2761" s="24" t="s">
        <v>67</v>
      </c>
      <c r="J2761" s="24" t="s">
        <v>125</v>
      </c>
      <c r="K2761" s="24">
        <v>1</v>
      </c>
      <c r="L2761" s="24" t="s">
        <v>84</v>
      </c>
      <c r="M2761" s="26">
        <v>46192</v>
      </c>
      <c r="N2761" s="27">
        <v>46192.333333333336</v>
      </c>
      <c r="O2761" s="27">
        <v>46192.479166666664</v>
      </c>
      <c r="V2761" s="27"/>
      <c r="W2761" s="27"/>
      <c r="X2761" s="24">
        <v>4</v>
      </c>
      <c r="Y2761" s="24">
        <v>0</v>
      </c>
      <c r="Z2761" s="24">
        <v>4</v>
      </c>
      <c r="AA2761" s="24" t="s">
        <v>56</v>
      </c>
      <c r="AB2761" s="24" t="b">
        <v>0</v>
      </c>
      <c r="AC2761" s="61">
        <v>0</v>
      </c>
    </row>
    <row r="2762" spans="2:29" ht="13.7">
      <c r="B2762" s="24" t="s">
        <v>82</v>
      </c>
      <c r="C2762" s="24" t="s">
        <v>64</v>
      </c>
      <c r="D2762" s="24" t="s">
        <v>85</v>
      </c>
      <c r="E2762" s="24">
        <v>210</v>
      </c>
      <c r="F2762" s="26">
        <v>46174</v>
      </c>
      <c r="G2762" s="24" t="s">
        <v>52</v>
      </c>
      <c r="H2762" s="24" t="s">
        <v>53</v>
      </c>
      <c r="I2762" s="24" t="s">
        <v>67</v>
      </c>
      <c r="J2762" s="24" t="s">
        <v>126</v>
      </c>
      <c r="K2762" s="24">
        <v>1</v>
      </c>
      <c r="L2762" s="24" t="s">
        <v>84</v>
      </c>
      <c r="M2762" s="26">
        <v>46192</v>
      </c>
      <c r="N2762" s="27">
        <v>46192.333333333336</v>
      </c>
      <c r="O2762" s="27">
        <v>46192.479166666664</v>
      </c>
      <c r="P2762" s="24" t="s">
        <v>4607</v>
      </c>
      <c r="Q2762" s="24" t="s">
        <v>4608</v>
      </c>
      <c r="R2762" s="24" t="s">
        <v>687</v>
      </c>
      <c r="S2762" s="24" t="s">
        <v>156</v>
      </c>
      <c r="T2762" s="24" t="s">
        <v>67</v>
      </c>
      <c r="U2762" s="24" t="s">
        <v>314</v>
      </c>
      <c r="V2762" s="27">
        <v>46192.334722222222</v>
      </c>
      <c r="W2762" s="27">
        <v>46192.348611111112</v>
      </c>
      <c r="Z2762" s="24">
        <v>1</v>
      </c>
      <c r="AA2762" s="24" t="s">
        <v>56</v>
      </c>
      <c r="AB2762" s="24" t="b">
        <v>0</v>
      </c>
      <c r="AC2762" s="61"/>
    </row>
    <row r="2763" spans="2:29" ht="13.7">
      <c r="B2763" s="24" t="s">
        <v>82</v>
      </c>
      <c r="C2763" s="24" t="s">
        <v>64</v>
      </c>
      <c r="D2763" s="24" t="s">
        <v>85</v>
      </c>
      <c r="E2763" s="24">
        <v>210</v>
      </c>
      <c r="F2763" s="26">
        <v>46174</v>
      </c>
      <c r="G2763" s="24" t="s">
        <v>52</v>
      </c>
      <c r="H2763" s="24" t="s">
        <v>53</v>
      </c>
      <c r="I2763" s="24" t="s">
        <v>67</v>
      </c>
      <c r="J2763" s="24" t="s">
        <v>126</v>
      </c>
      <c r="K2763" s="24">
        <v>1</v>
      </c>
      <c r="L2763" s="24" t="s">
        <v>84</v>
      </c>
      <c r="M2763" s="26">
        <v>46192</v>
      </c>
      <c r="N2763" s="27">
        <v>46192.333333333336</v>
      </c>
      <c r="O2763" s="27">
        <v>46192.479166666664</v>
      </c>
      <c r="P2763" s="24" t="s">
        <v>4609</v>
      </c>
      <c r="Q2763" s="24" t="s">
        <v>4610</v>
      </c>
      <c r="R2763" s="24" t="s">
        <v>687</v>
      </c>
      <c r="T2763" s="24" t="s">
        <v>67</v>
      </c>
      <c r="U2763" s="24" t="s">
        <v>314</v>
      </c>
      <c r="V2763" s="27">
        <v>46192.45</v>
      </c>
      <c r="W2763" s="27">
        <v>46192.470138888886</v>
      </c>
      <c r="Z2763" s="24">
        <v>1</v>
      </c>
      <c r="AA2763" s="24" t="s">
        <v>56</v>
      </c>
      <c r="AB2763" s="24" t="b">
        <v>0</v>
      </c>
      <c r="AC2763" s="61"/>
    </row>
    <row r="2764" spans="2:29" ht="13.7">
      <c r="B2764" s="24" t="s">
        <v>82</v>
      </c>
      <c r="C2764" s="24" t="s">
        <v>64</v>
      </c>
      <c r="D2764" s="24" t="s">
        <v>85</v>
      </c>
      <c r="E2764" s="24">
        <v>210</v>
      </c>
      <c r="F2764" s="26">
        <v>46174</v>
      </c>
      <c r="G2764" s="24" t="s">
        <v>52</v>
      </c>
      <c r="H2764" s="24" t="s">
        <v>53</v>
      </c>
      <c r="I2764" s="24" t="s">
        <v>67</v>
      </c>
      <c r="J2764" s="24" t="s">
        <v>126</v>
      </c>
      <c r="K2764" s="24">
        <v>1</v>
      </c>
      <c r="L2764" s="24" t="s">
        <v>84</v>
      </c>
      <c r="M2764" s="26">
        <v>46192</v>
      </c>
      <c r="N2764" s="27">
        <v>46192.333333333336</v>
      </c>
      <c r="O2764" s="27">
        <v>46192.479166666664</v>
      </c>
      <c r="P2764" s="24" t="s">
        <v>4611</v>
      </c>
      <c r="Q2764" s="24" t="s">
        <v>4612</v>
      </c>
      <c r="R2764" s="24" t="s">
        <v>730</v>
      </c>
      <c r="T2764" s="24" t="s">
        <v>67</v>
      </c>
      <c r="U2764" s="24" t="s">
        <v>314</v>
      </c>
      <c r="V2764" s="27">
        <v>46192.375</v>
      </c>
      <c r="W2764" s="27">
        <v>46192.393055555556</v>
      </c>
      <c r="Z2764" s="24">
        <v>1</v>
      </c>
      <c r="AA2764" s="24" t="s">
        <v>56</v>
      </c>
      <c r="AB2764" s="24" t="b">
        <v>0</v>
      </c>
      <c r="AC2764" s="61"/>
    </row>
    <row r="2765" spans="2:29" ht="13.7">
      <c r="B2765" s="24" t="s">
        <v>82</v>
      </c>
      <c r="C2765" s="24" t="s">
        <v>64</v>
      </c>
      <c r="D2765" s="24" t="s">
        <v>85</v>
      </c>
      <c r="E2765" s="24">
        <v>210</v>
      </c>
      <c r="F2765" s="26">
        <v>46174</v>
      </c>
      <c r="G2765" s="24" t="s">
        <v>52</v>
      </c>
      <c r="H2765" s="24" t="s">
        <v>53</v>
      </c>
      <c r="I2765" s="24" t="s">
        <v>67</v>
      </c>
      <c r="J2765" s="24" t="s">
        <v>126</v>
      </c>
      <c r="K2765" s="24">
        <v>1</v>
      </c>
      <c r="L2765" s="24" t="s">
        <v>84</v>
      </c>
      <c r="M2765" s="26">
        <v>46192</v>
      </c>
      <c r="N2765" s="27">
        <v>46192.333333333336</v>
      </c>
      <c r="O2765" s="27">
        <v>46192.479166666664</v>
      </c>
      <c r="P2765" s="24" t="s">
        <v>4613</v>
      </c>
      <c r="Q2765" s="24" t="s">
        <v>4614</v>
      </c>
      <c r="R2765" s="24" t="s">
        <v>605</v>
      </c>
      <c r="S2765" s="24" t="s">
        <v>160</v>
      </c>
      <c r="T2765" s="24" t="s">
        <v>67</v>
      </c>
      <c r="U2765" s="24" t="s">
        <v>314</v>
      </c>
      <c r="V2765" s="27">
        <v>46192.409722222219</v>
      </c>
      <c r="W2765" s="27">
        <v>46192.433333333334</v>
      </c>
      <c r="Z2765" s="24">
        <v>1</v>
      </c>
      <c r="AA2765" s="24" t="s">
        <v>56</v>
      </c>
      <c r="AB2765" s="24" t="b">
        <v>0</v>
      </c>
      <c r="AC2765" s="61"/>
    </row>
    <row r="2766" spans="2:29" ht="13.7">
      <c r="B2766" s="24" t="s">
        <v>82</v>
      </c>
      <c r="C2766" s="24" t="s">
        <v>64</v>
      </c>
      <c r="D2766" s="24" t="s">
        <v>85</v>
      </c>
      <c r="E2766" s="24">
        <v>210</v>
      </c>
      <c r="F2766" s="26">
        <v>46174</v>
      </c>
      <c r="G2766" s="24" t="s">
        <v>52</v>
      </c>
      <c r="H2766" s="24" t="s">
        <v>53</v>
      </c>
      <c r="I2766" s="24" t="s">
        <v>67</v>
      </c>
      <c r="J2766" s="24" t="s">
        <v>125</v>
      </c>
      <c r="K2766" s="24">
        <v>1</v>
      </c>
      <c r="L2766" s="24" t="s">
        <v>84</v>
      </c>
      <c r="M2766" s="26">
        <v>46199</v>
      </c>
      <c r="N2766" s="27">
        <v>46199.541666666664</v>
      </c>
      <c r="O2766" s="27">
        <v>46199.6875</v>
      </c>
      <c r="V2766" s="27"/>
      <c r="W2766" s="27"/>
      <c r="X2766" s="24">
        <v>4</v>
      </c>
      <c r="Y2766" s="24">
        <v>0</v>
      </c>
      <c r="Z2766" s="24">
        <v>4</v>
      </c>
      <c r="AA2766" s="24" t="s">
        <v>56</v>
      </c>
      <c r="AB2766" s="24" t="b">
        <v>0</v>
      </c>
      <c r="AC2766" s="61">
        <v>0</v>
      </c>
    </row>
    <row r="2767" spans="2:29" ht="13.7">
      <c r="B2767" s="24" t="s">
        <v>82</v>
      </c>
      <c r="C2767" s="24" t="s">
        <v>64</v>
      </c>
      <c r="D2767" s="24" t="s">
        <v>85</v>
      </c>
      <c r="E2767" s="24">
        <v>210</v>
      </c>
      <c r="F2767" s="26">
        <v>46174</v>
      </c>
      <c r="G2767" s="24" t="s">
        <v>52</v>
      </c>
      <c r="H2767" s="24" t="s">
        <v>53</v>
      </c>
      <c r="I2767" s="24" t="s">
        <v>67</v>
      </c>
      <c r="J2767" s="24" t="s">
        <v>126</v>
      </c>
      <c r="K2767" s="24">
        <v>1</v>
      </c>
      <c r="L2767" s="24" t="s">
        <v>84</v>
      </c>
      <c r="M2767" s="26">
        <v>46199</v>
      </c>
      <c r="N2767" s="27">
        <v>46199.541666666664</v>
      </c>
      <c r="O2767" s="27">
        <v>46199.6875</v>
      </c>
      <c r="P2767" s="24" t="s">
        <v>4615</v>
      </c>
      <c r="Q2767" s="24" t="s">
        <v>4616</v>
      </c>
      <c r="R2767" s="24" t="s">
        <v>608</v>
      </c>
      <c r="S2767" s="24" t="s">
        <v>213</v>
      </c>
      <c r="T2767" s="24" t="s">
        <v>67</v>
      </c>
      <c r="U2767" s="24" t="s">
        <v>314</v>
      </c>
      <c r="V2767" s="27">
        <v>46199.65347222222</v>
      </c>
      <c r="W2767" s="27">
        <v>46199.675694444442</v>
      </c>
      <c r="Z2767" s="24">
        <v>1</v>
      </c>
      <c r="AA2767" s="24" t="s">
        <v>56</v>
      </c>
      <c r="AB2767" s="24" t="b">
        <v>0</v>
      </c>
      <c r="AC2767" s="61"/>
    </row>
    <row r="2768" spans="2:29" ht="13.7">
      <c r="B2768" s="24" t="s">
        <v>82</v>
      </c>
      <c r="C2768" s="24" t="s">
        <v>64</v>
      </c>
      <c r="D2768" s="24" t="s">
        <v>85</v>
      </c>
      <c r="E2768" s="24">
        <v>210</v>
      </c>
      <c r="F2768" s="26">
        <v>46174</v>
      </c>
      <c r="G2768" s="24" t="s">
        <v>52</v>
      </c>
      <c r="H2768" s="24" t="s">
        <v>53</v>
      </c>
      <c r="I2768" s="24" t="s">
        <v>67</v>
      </c>
      <c r="J2768" s="24" t="s">
        <v>126</v>
      </c>
      <c r="K2768" s="24">
        <v>1</v>
      </c>
      <c r="L2768" s="24" t="s">
        <v>84</v>
      </c>
      <c r="M2768" s="26">
        <v>46199</v>
      </c>
      <c r="N2768" s="27">
        <v>46199.541666666664</v>
      </c>
      <c r="O2768" s="27">
        <v>46199.6875</v>
      </c>
      <c r="P2768" s="24" t="s">
        <v>4617</v>
      </c>
      <c r="Q2768" s="24" t="s">
        <v>4618</v>
      </c>
      <c r="R2768" s="24" t="s">
        <v>730</v>
      </c>
      <c r="T2768" s="24" t="s">
        <v>67</v>
      </c>
      <c r="U2768" s="24" t="s">
        <v>314</v>
      </c>
      <c r="V2768" s="27">
        <v>46199.54583333333</v>
      </c>
      <c r="W2768" s="27">
        <v>46199.55972222222</v>
      </c>
      <c r="Z2768" s="24">
        <v>1</v>
      </c>
      <c r="AA2768" s="24" t="s">
        <v>56</v>
      </c>
      <c r="AB2768" s="24" t="b">
        <v>0</v>
      </c>
      <c r="AC2768" s="61"/>
    </row>
    <row r="2769" spans="2:29" ht="13.7">
      <c r="B2769" s="24" t="s">
        <v>82</v>
      </c>
      <c r="C2769" s="24" t="s">
        <v>64</v>
      </c>
      <c r="D2769" s="24" t="s">
        <v>85</v>
      </c>
      <c r="E2769" s="24">
        <v>210</v>
      </c>
      <c r="F2769" s="26">
        <v>46174</v>
      </c>
      <c r="G2769" s="24" t="s">
        <v>52</v>
      </c>
      <c r="H2769" s="24" t="s">
        <v>53</v>
      </c>
      <c r="I2769" s="24" t="s">
        <v>67</v>
      </c>
      <c r="J2769" s="24" t="s">
        <v>126</v>
      </c>
      <c r="K2769" s="24">
        <v>1</v>
      </c>
      <c r="L2769" s="24" t="s">
        <v>84</v>
      </c>
      <c r="M2769" s="26">
        <v>46199</v>
      </c>
      <c r="N2769" s="27">
        <v>46199.541666666664</v>
      </c>
      <c r="O2769" s="27">
        <v>46199.6875</v>
      </c>
      <c r="P2769" s="24" t="s">
        <v>4619</v>
      </c>
      <c r="Q2769" s="24" t="s">
        <v>4620</v>
      </c>
      <c r="R2769" s="24" t="s">
        <v>611</v>
      </c>
      <c r="T2769" s="24" t="s">
        <v>67</v>
      </c>
      <c r="U2769" s="24" t="s">
        <v>314</v>
      </c>
      <c r="V2769" s="27">
        <v>46199.57916666667</v>
      </c>
      <c r="W2769" s="27">
        <v>46199.593055555553</v>
      </c>
      <c r="Z2769" s="24">
        <v>1</v>
      </c>
      <c r="AA2769" s="24" t="s">
        <v>56</v>
      </c>
      <c r="AB2769" s="24" t="b">
        <v>0</v>
      </c>
      <c r="AC2769" s="61"/>
    </row>
    <row r="2770" spans="2:29" ht="13.7">
      <c r="B2770" s="24" t="s">
        <v>82</v>
      </c>
      <c r="C2770" s="24" t="s">
        <v>64</v>
      </c>
      <c r="D2770" s="24" t="s">
        <v>85</v>
      </c>
      <c r="E2770" s="24">
        <v>210</v>
      </c>
      <c r="F2770" s="26">
        <v>46174</v>
      </c>
      <c r="G2770" s="24" t="s">
        <v>52</v>
      </c>
      <c r="H2770" s="24" t="s">
        <v>53</v>
      </c>
      <c r="I2770" s="24" t="s">
        <v>67</v>
      </c>
      <c r="J2770" s="24" t="s">
        <v>126</v>
      </c>
      <c r="K2770" s="24">
        <v>1</v>
      </c>
      <c r="L2770" s="24" t="s">
        <v>84</v>
      </c>
      <c r="M2770" s="26">
        <v>46199</v>
      </c>
      <c r="N2770" s="27">
        <v>46199.541666666664</v>
      </c>
      <c r="O2770" s="27">
        <v>46199.6875</v>
      </c>
      <c r="P2770" s="24" t="s">
        <v>4621</v>
      </c>
      <c r="Q2770" s="24" t="s">
        <v>4622</v>
      </c>
      <c r="R2770" s="24" t="s">
        <v>605</v>
      </c>
      <c r="S2770" s="24" t="s">
        <v>213</v>
      </c>
      <c r="T2770" s="24" t="s">
        <v>67</v>
      </c>
      <c r="U2770" s="24" t="s">
        <v>314</v>
      </c>
      <c r="V2770" s="27">
        <v>46199.618750000001</v>
      </c>
      <c r="W2770" s="27">
        <v>46199.638888888891</v>
      </c>
      <c r="Z2770" s="24">
        <v>1</v>
      </c>
      <c r="AA2770" s="24" t="s">
        <v>56</v>
      </c>
      <c r="AB2770" s="24" t="b">
        <v>0</v>
      </c>
      <c r="AC2770" s="61"/>
    </row>
    <row r="2771" spans="2:29" ht="13.7">
      <c r="B2771" s="24" t="s">
        <v>82</v>
      </c>
      <c r="C2771" s="24" t="s">
        <v>64</v>
      </c>
      <c r="D2771" s="24" t="s">
        <v>85</v>
      </c>
      <c r="E2771" s="24">
        <v>210</v>
      </c>
      <c r="F2771" s="26">
        <v>46235</v>
      </c>
      <c r="G2771" s="24" t="s">
        <v>52</v>
      </c>
      <c r="H2771" s="24" t="s">
        <v>53</v>
      </c>
      <c r="I2771" s="24" t="s">
        <v>68</v>
      </c>
      <c r="J2771" s="24" t="s">
        <v>125</v>
      </c>
      <c r="K2771" s="24">
        <v>1</v>
      </c>
      <c r="L2771" s="24" t="s">
        <v>84</v>
      </c>
      <c r="M2771" s="26">
        <v>46244</v>
      </c>
      <c r="N2771" s="27">
        <v>46244.375</v>
      </c>
      <c r="O2771" s="27">
        <v>46244.520833333336</v>
      </c>
      <c r="V2771" s="27"/>
      <c r="W2771" s="27"/>
      <c r="X2771" s="24">
        <v>4</v>
      </c>
      <c r="Y2771" s="24">
        <v>0</v>
      </c>
      <c r="Z2771" s="24">
        <v>4</v>
      </c>
      <c r="AA2771" s="24" t="s">
        <v>60</v>
      </c>
      <c r="AB2771" s="24" t="b">
        <v>0</v>
      </c>
      <c r="AC2771" s="61">
        <v>0</v>
      </c>
    </row>
    <row r="2772" spans="2:29" ht="13.7">
      <c r="B2772" s="24" t="s">
        <v>82</v>
      </c>
      <c r="C2772" s="24" t="s">
        <v>64</v>
      </c>
      <c r="D2772" s="24" t="s">
        <v>85</v>
      </c>
      <c r="E2772" s="24">
        <v>210</v>
      </c>
      <c r="F2772" s="26">
        <v>46235</v>
      </c>
      <c r="G2772" s="24" t="s">
        <v>52</v>
      </c>
      <c r="H2772" s="24" t="s">
        <v>53</v>
      </c>
      <c r="I2772" s="24" t="s">
        <v>68</v>
      </c>
      <c r="J2772" s="24" t="s">
        <v>126</v>
      </c>
      <c r="K2772" s="24">
        <v>1</v>
      </c>
      <c r="L2772" s="24" t="s">
        <v>84</v>
      </c>
      <c r="M2772" s="26">
        <v>46244</v>
      </c>
      <c r="N2772" s="27">
        <v>46244.375</v>
      </c>
      <c r="O2772" s="27">
        <v>46244.520833333336</v>
      </c>
      <c r="P2772" s="24" t="s">
        <v>4623</v>
      </c>
      <c r="Q2772" s="24" t="s">
        <v>4624</v>
      </c>
      <c r="R2772" s="24" t="s">
        <v>636</v>
      </c>
      <c r="T2772" s="24" t="s">
        <v>68</v>
      </c>
      <c r="U2772" s="24" t="s">
        <v>169</v>
      </c>
      <c r="V2772" s="27">
        <v>46244.383333333331</v>
      </c>
      <c r="W2772" s="27">
        <v>46244.402777777781</v>
      </c>
      <c r="Z2772" s="24">
        <v>1</v>
      </c>
      <c r="AA2772" s="24" t="s">
        <v>60</v>
      </c>
      <c r="AB2772" s="24" t="b">
        <v>0</v>
      </c>
      <c r="AC2772" s="61"/>
    </row>
    <row r="2773" spans="2:29" ht="13.7">
      <c r="B2773" s="24" t="s">
        <v>82</v>
      </c>
      <c r="C2773" s="24" t="s">
        <v>64</v>
      </c>
      <c r="D2773" s="24" t="s">
        <v>85</v>
      </c>
      <c r="E2773" s="24">
        <v>210</v>
      </c>
      <c r="F2773" s="26">
        <v>46235</v>
      </c>
      <c r="G2773" s="24" t="s">
        <v>52</v>
      </c>
      <c r="H2773" s="24" t="s">
        <v>53</v>
      </c>
      <c r="I2773" s="24" t="s">
        <v>68</v>
      </c>
      <c r="J2773" s="24" t="s">
        <v>126</v>
      </c>
      <c r="K2773" s="24">
        <v>1</v>
      </c>
      <c r="L2773" s="24" t="s">
        <v>84</v>
      </c>
      <c r="M2773" s="26">
        <v>46244</v>
      </c>
      <c r="N2773" s="27">
        <v>46244.375</v>
      </c>
      <c r="O2773" s="27">
        <v>46244.520833333336</v>
      </c>
      <c r="P2773" s="24" t="s">
        <v>4625</v>
      </c>
      <c r="Q2773" s="24" t="s">
        <v>4626</v>
      </c>
      <c r="R2773" s="24" t="s">
        <v>323</v>
      </c>
      <c r="T2773" s="24" t="s">
        <v>68</v>
      </c>
      <c r="U2773" s="24" t="s">
        <v>169</v>
      </c>
      <c r="V2773" s="27">
        <v>46244.490972222222</v>
      </c>
      <c r="W2773" s="27">
        <v>46244.513888888891</v>
      </c>
      <c r="Z2773" s="24">
        <v>1</v>
      </c>
      <c r="AA2773" s="24" t="s">
        <v>60</v>
      </c>
      <c r="AB2773" s="24" t="b">
        <v>0</v>
      </c>
      <c r="AC2773" s="61"/>
    </row>
    <row r="2774" spans="2:29" ht="13.7">
      <c r="B2774" s="24" t="s">
        <v>82</v>
      </c>
      <c r="C2774" s="24" t="s">
        <v>64</v>
      </c>
      <c r="D2774" s="24" t="s">
        <v>85</v>
      </c>
      <c r="E2774" s="24">
        <v>210</v>
      </c>
      <c r="F2774" s="26">
        <v>46235</v>
      </c>
      <c r="G2774" s="24" t="s">
        <v>52</v>
      </c>
      <c r="H2774" s="24" t="s">
        <v>53</v>
      </c>
      <c r="I2774" s="24" t="s">
        <v>68</v>
      </c>
      <c r="J2774" s="24" t="s">
        <v>126</v>
      </c>
      <c r="K2774" s="24">
        <v>1</v>
      </c>
      <c r="L2774" s="24" t="s">
        <v>84</v>
      </c>
      <c r="M2774" s="26">
        <v>46244</v>
      </c>
      <c r="N2774" s="27">
        <v>46244.375</v>
      </c>
      <c r="O2774" s="27">
        <v>46244.520833333336</v>
      </c>
      <c r="P2774" s="24" t="s">
        <v>4627</v>
      </c>
      <c r="Q2774" s="24" t="s">
        <v>4628</v>
      </c>
      <c r="R2774" s="24" t="s">
        <v>636</v>
      </c>
      <c r="T2774" s="24" t="s">
        <v>68</v>
      </c>
      <c r="U2774" s="24" t="s">
        <v>169</v>
      </c>
      <c r="V2774" s="27">
        <v>46244.45</v>
      </c>
      <c r="W2774" s="27">
        <v>46244.470833333333</v>
      </c>
      <c r="Z2774" s="24">
        <v>1</v>
      </c>
      <c r="AA2774" s="24" t="s">
        <v>60</v>
      </c>
      <c r="AB2774" s="24" t="b">
        <v>0</v>
      </c>
      <c r="AC2774" s="61"/>
    </row>
    <row r="2775" spans="2:29" ht="13.7">
      <c r="B2775" s="24" t="s">
        <v>82</v>
      </c>
      <c r="C2775" s="24" t="s">
        <v>64</v>
      </c>
      <c r="D2775" s="24" t="s">
        <v>85</v>
      </c>
      <c r="E2775" s="24">
        <v>210</v>
      </c>
      <c r="F2775" s="26">
        <v>46235</v>
      </c>
      <c r="G2775" s="24" t="s">
        <v>52</v>
      </c>
      <c r="H2775" s="24" t="s">
        <v>53</v>
      </c>
      <c r="I2775" s="24" t="s">
        <v>68</v>
      </c>
      <c r="J2775" s="24" t="s">
        <v>126</v>
      </c>
      <c r="K2775" s="24">
        <v>1</v>
      </c>
      <c r="L2775" s="24" t="s">
        <v>84</v>
      </c>
      <c r="M2775" s="26">
        <v>46244</v>
      </c>
      <c r="N2775" s="27">
        <v>46244.375</v>
      </c>
      <c r="O2775" s="27">
        <v>46244.520833333336</v>
      </c>
      <c r="P2775" s="24" t="s">
        <v>4629</v>
      </c>
      <c r="Q2775" s="24" t="s">
        <v>4630</v>
      </c>
      <c r="R2775" s="24" t="s">
        <v>323</v>
      </c>
      <c r="T2775" s="24" t="s">
        <v>68</v>
      </c>
      <c r="U2775" s="24" t="s">
        <v>169</v>
      </c>
      <c r="V2775" s="27">
        <v>46244.418055555558</v>
      </c>
      <c r="W2775" s="27">
        <v>46244.434027777781</v>
      </c>
      <c r="Z2775" s="24">
        <v>1</v>
      </c>
      <c r="AA2775" s="24" t="s">
        <v>60</v>
      </c>
      <c r="AB2775" s="24" t="b">
        <v>0</v>
      </c>
      <c r="AC2775" s="61"/>
    </row>
    <row r="2776" spans="2:29" ht="13.7">
      <c r="B2776" s="24" t="s">
        <v>82</v>
      </c>
      <c r="C2776" s="24" t="s">
        <v>64</v>
      </c>
      <c r="D2776" s="24" t="s">
        <v>85</v>
      </c>
      <c r="E2776" s="24">
        <v>210</v>
      </c>
      <c r="F2776" s="26">
        <v>46235</v>
      </c>
      <c r="G2776" s="24" t="s">
        <v>52</v>
      </c>
      <c r="H2776" s="24" t="s">
        <v>53</v>
      </c>
      <c r="I2776" s="24" t="s">
        <v>62</v>
      </c>
      <c r="J2776" s="24" t="s">
        <v>125</v>
      </c>
      <c r="K2776" s="24">
        <v>1</v>
      </c>
      <c r="L2776" s="24" t="s">
        <v>84</v>
      </c>
      <c r="M2776" s="26">
        <v>46255</v>
      </c>
      <c r="N2776" s="27">
        <v>46255.5625</v>
      </c>
      <c r="O2776" s="27">
        <v>46255.708333333336</v>
      </c>
      <c r="V2776" s="27"/>
      <c r="W2776" s="27"/>
      <c r="X2776" s="24">
        <v>4</v>
      </c>
      <c r="Y2776" s="24">
        <v>0</v>
      </c>
      <c r="Z2776" s="24">
        <v>4</v>
      </c>
      <c r="AA2776" s="24" t="s">
        <v>60</v>
      </c>
      <c r="AB2776" s="24" t="b">
        <v>0</v>
      </c>
      <c r="AC2776" s="61">
        <v>0</v>
      </c>
    </row>
    <row r="2777" spans="2:29" ht="13.7">
      <c r="B2777" s="24" t="s">
        <v>82</v>
      </c>
      <c r="C2777" s="24" t="s">
        <v>64</v>
      </c>
      <c r="D2777" s="24" t="s">
        <v>85</v>
      </c>
      <c r="E2777" s="24">
        <v>210</v>
      </c>
      <c r="F2777" s="26">
        <v>46235</v>
      </c>
      <c r="G2777" s="24" t="s">
        <v>52</v>
      </c>
      <c r="H2777" s="24" t="s">
        <v>53</v>
      </c>
      <c r="I2777" s="24" t="s">
        <v>62</v>
      </c>
      <c r="J2777" s="24" t="s">
        <v>126</v>
      </c>
      <c r="K2777" s="24">
        <v>1</v>
      </c>
      <c r="L2777" s="24" t="s">
        <v>84</v>
      </c>
      <c r="M2777" s="26">
        <v>46255</v>
      </c>
      <c r="N2777" s="27">
        <v>46255.5625</v>
      </c>
      <c r="O2777" s="27">
        <v>46255.708333333336</v>
      </c>
      <c r="P2777" s="24" t="s">
        <v>4631</v>
      </c>
      <c r="Q2777" s="24" t="s">
        <v>4632</v>
      </c>
      <c r="R2777" s="24" t="s">
        <v>328</v>
      </c>
      <c r="T2777" s="24" t="s">
        <v>62</v>
      </c>
      <c r="U2777" s="24" t="s">
        <v>580</v>
      </c>
      <c r="V2777" s="27">
        <v>46255.602083333331</v>
      </c>
      <c r="W2777" s="27">
        <v>46255.617361111108</v>
      </c>
      <c r="Z2777" s="24">
        <v>1</v>
      </c>
      <c r="AA2777" s="24" t="s">
        <v>60</v>
      </c>
      <c r="AB2777" s="24" t="b">
        <v>0</v>
      </c>
      <c r="AC2777" s="61"/>
    </row>
    <row r="2778" spans="2:29" ht="13.7">
      <c r="B2778" s="24" t="s">
        <v>82</v>
      </c>
      <c r="C2778" s="24" t="s">
        <v>64</v>
      </c>
      <c r="D2778" s="24" t="s">
        <v>85</v>
      </c>
      <c r="E2778" s="24">
        <v>210</v>
      </c>
      <c r="F2778" s="26">
        <v>46235</v>
      </c>
      <c r="G2778" s="24" t="s">
        <v>52</v>
      </c>
      <c r="H2778" s="24" t="s">
        <v>53</v>
      </c>
      <c r="I2778" s="24" t="s">
        <v>62</v>
      </c>
      <c r="J2778" s="24" t="s">
        <v>126</v>
      </c>
      <c r="K2778" s="24">
        <v>1</v>
      </c>
      <c r="L2778" s="24" t="s">
        <v>84</v>
      </c>
      <c r="M2778" s="26">
        <v>46255</v>
      </c>
      <c r="N2778" s="27">
        <v>46255.5625</v>
      </c>
      <c r="O2778" s="27">
        <v>46255.708333333336</v>
      </c>
      <c r="P2778" s="24" t="s">
        <v>4633</v>
      </c>
      <c r="Q2778" s="24" t="s">
        <v>4634</v>
      </c>
      <c r="R2778" s="24" t="s">
        <v>249</v>
      </c>
      <c r="T2778" s="24" t="s">
        <v>62</v>
      </c>
      <c r="U2778" s="24" t="s">
        <v>580</v>
      </c>
      <c r="V2778" s="27">
        <v>46255.675694444442</v>
      </c>
      <c r="W2778" s="27">
        <v>46255.703472222223</v>
      </c>
      <c r="Z2778" s="24">
        <v>1</v>
      </c>
      <c r="AA2778" s="24" t="s">
        <v>60</v>
      </c>
      <c r="AB2778" s="24" t="b">
        <v>0</v>
      </c>
      <c r="AC2778" s="61"/>
    </row>
    <row r="2779" spans="2:29" ht="13.7">
      <c r="B2779" s="24" t="s">
        <v>82</v>
      </c>
      <c r="C2779" s="24" t="s">
        <v>64</v>
      </c>
      <c r="D2779" s="24" t="s">
        <v>85</v>
      </c>
      <c r="E2779" s="24">
        <v>210</v>
      </c>
      <c r="F2779" s="26">
        <v>46235</v>
      </c>
      <c r="G2779" s="24" t="s">
        <v>52</v>
      </c>
      <c r="H2779" s="24" t="s">
        <v>53</v>
      </c>
      <c r="I2779" s="24" t="s">
        <v>62</v>
      </c>
      <c r="J2779" s="24" t="s">
        <v>126</v>
      </c>
      <c r="K2779" s="24">
        <v>1</v>
      </c>
      <c r="L2779" s="24" t="s">
        <v>84</v>
      </c>
      <c r="M2779" s="26">
        <v>46255</v>
      </c>
      <c r="N2779" s="27">
        <v>46255.5625</v>
      </c>
      <c r="O2779" s="27">
        <v>46255.708333333336</v>
      </c>
      <c r="P2779" s="24" t="s">
        <v>4635</v>
      </c>
      <c r="Q2779" s="24" t="s">
        <v>4636</v>
      </c>
      <c r="R2779" s="24" t="s">
        <v>323</v>
      </c>
      <c r="S2779" s="24" t="s">
        <v>156</v>
      </c>
      <c r="T2779" s="24" t="s">
        <v>62</v>
      </c>
      <c r="U2779" s="24" t="s">
        <v>580</v>
      </c>
      <c r="V2779" s="27">
        <v>46255.563888888886</v>
      </c>
      <c r="W2779" s="27">
        <v>46255.581944444442</v>
      </c>
      <c r="Z2779" s="24">
        <v>1</v>
      </c>
      <c r="AA2779" s="24" t="s">
        <v>60</v>
      </c>
      <c r="AB2779" s="24" t="b">
        <v>0</v>
      </c>
      <c r="AC2779" s="61"/>
    </row>
    <row r="2780" spans="2:29" ht="13.7">
      <c r="B2780" s="24" t="s">
        <v>82</v>
      </c>
      <c r="C2780" s="24" t="s">
        <v>64</v>
      </c>
      <c r="D2780" s="24" t="s">
        <v>85</v>
      </c>
      <c r="E2780" s="24">
        <v>210</v>
      </c>
      <c r="F2780" s="26">
        <v>46235</v>
      </c>
      <c r="G2780" s="24" t="s">
        <v>52</v>
      </c>
      <c r="H2780" s="24" t="s">
        <v>53</v>
      </c>
      <c r="I2780" s="24" t="s">
        <v>62</v>
      </c>
      <c r="J2780" s="24" t="s">
        <v>126</v>
      </c>
      <c r="K2780" s="24">
        <v>1</v>
      </c>
      <c r="L2780" s="24" t="s">
        <v>84</v>
      </c>
      <c r="M2780" s="26">
        <v>46255</v>
      </c>
      <c r="N2780" s="27">
        <v>46255.5625</v>
      </c>
      <c r="O2780" s="27">
        <v>46255.708333333336</v>
      </c>
      <c r="P2780" s="24" t="s">
        <v>4637</v>
      </c>
      <c r="Q2780" s="24" t="s">
        <v>4638</v>
      </c>
      <c r="R2780" s="24" t="s">
        <v>323</v>
      </c>
      <c r="T2780" s="24" t="s">
        <v>62</v>
      </c>
      <c r="U2780" s="24" t="s">
        <v>580</v>
      </c>
      <c r="V2780" s="27">
        <v>46255.636805555558</v>
      </c>
      <c r="W2780" s="27">
        <v>46255.654861111114</v>
      </c>
      <c r="Z2780" s="24">
        <v>1</v>
      </c>
      <c r="AA2780" s="24" t="s">
        <v>60</v>
      </c>
      <c r="AB2780" s="24" t="b">
        <v>0</v>
      </c>
      <c r="AC2780" s="61"/>
    </row>
    <row r="2781" spans="2:29" ht="13.7">
      <c r="B2781" s="24" t="s">
        <v>82</v>
      </c>
      <c r="C2781" s="24" t="s">
        <v>64</v>
      </c>
      <c r="D2781" s="24" t="s">
        <v>85</v>
      </c>
      <c r="E2781" s="24">
        <v>210</v>
      </c>
      <c r="F2781" s="26">
        <v>46235</v>
      </c>
      <c r="G2781" s="24" t="s">
        <v>52</v>
      </c>
      <c r="H2781" s="24" t="s">
        <v>53</v>
      </c>
      <c r="I2781" s="24" t="s">
        <v>54</v>
      </c>
      <c r="J2781" s="24" t="s">
        <v>125</v>
      </c>
      <c r="K2781" s="24">
        <v>1</v>
      </c>
      <c r="L2781" s="24" t="s">
        <v>84</v>
      </c>
      <c r="M2781" s="26">
        <v>46256</v>
      </c>
      <c r="N2781" s="27">
        <v>46256.5625</v>
      </c>
      <c r="O2781" s="27">
        <v>46256.708333333336</v>
      </c>
      <c r="V2781" s="27"/>
      <c r="W2781" s="27"/>
      <c r="X2781" s="24">
        <v>4</v>
      </c>
      <c r="Y2781" s="24">
        <v>0</v>
      </c>
      <c r="Z2781" s="24">
        <v>4</v>
      </c>
      <c r="AA2781" s="24" t="s">
        <v>60</v>
      </c>
      <c r="AB2781" s="24" t="b">
        <v>0</v>
      </c>
      <c r="AC2781" s="61">
        <v>0</v>
      </c>
    </row>
    <row r="2782" spans="2:29" ht="13.7">
      <c r="B2782" s="24" t="s">
        <v>82</v>
      </c>
      <c r="C2782" s="24" t="s">
        <v>64</v>
      </c>
      <c r="D2782" s="24" t="s">
        <v>85</v>
      </c>
      <c r="E2782" s="24">
        <v>210</v>
      </c>
      <c r="F2782" s="26">
        <v>46235</v>
      </c>
      <c r="G2782" s="24" t="s">
        <v>52</v>
      </c>
      <c r="H2782" s="24" t="s">
        <v>53</v>
      </c>
      <c r="I2782" s="24" t="s">
        <v>54</v>
      </c>
      <c r="J2782" s="24" t="s">
        <v>126</v>
      </c>
      <c r="K2782" s="24">
        <v>1</v>
      </c>
      <c r="L2782" s="24" t="s">
        <v>84</v>
      </c>
      <c r="M2782" s="26">
        <v>46256</v>
      </c>
      <c r="N2782" s="27">
        <v>46256.5625</v>
      </c>
      <c r="O2782" s="27">
        <v>46256.708333333336</v>
      </c>
      <c r="P2782" s="24" t="s">
        <v>4639</v>
      </c>
      <c r="Q2782" s="24" t="s">
        <v>4640</v>
      </c>
      <c r="R2782" s="24" t="s">
        <v>149</v>
      </c>
      <c r="S2782" s="24" t="s">
        <v>156</v>
      </c>
      <c r="T2782" s="24" t="s">
        <v>54</v>
      </c>
      <c r="U2782" s="24" t="s">
        <v>269</v>
      </c>
      <c r="V2782" s="27">
        <v>46256.601388888892</v>
      </c>
      <c r="W2782" s="27">
        <v>46256.624305555553</v>
      </c>
      <c r="Z2782" s="24">
        <v>1</v>
      </c>
      <c r="AA2782" s="24" t="s">
        <v>60</v>
      </c>
      <c r="AB2782" s="24" t="b">
        <v>0</v>
      </c>
      <c r="AC2782" s="61"/>
    </row>
    <row r="2783" spans="2:29" ht="13.7">
      <c r="B2783" s="24" t="s">
        <v>82</v>
      </c>
      <c r="C2783" s="24" t="s">
        <v>64</v>
      </c>
      <c r="D2783" s="24" t="s">
        <v>85</v>
      </c>
      <c r="E2783" s="24">
        <v>210</v>
      </c>
      <c r="F2783" s="26">
        <v>46235</v>
      </c>
      <c r="G2783" s="24" t="s">
        <v>52</v>
      </c>
      <c r="H2783" s="24" t="s">
        <v>53</v>
      </c>
      <c r="I2783" s="24" t="s">
        <v>54</v>
      </c>
      <c r="J2783" s="24" t="s">
        <v>126</v>
      </c>
      <c r="K2783" s="24">
        <v>1</v>
      </c>
      <c r="L2783" s="24" t="s">
        <v>84</v>
      </c>
      <c r="M2783" s="26">
        <v>46256</v>
      </c>
      <c r="N2783" s="27">
        <v>46256.5625</v>
      </c>
      <c r="O2783" s="27">
        <v>46256.708333333336</v>
      </c>
      <c r="P2783" s="24" t="s">
        <v>4641</v>
      </c>
      <c r="Q2783" s="24" t="s">
        <v>4642</v>
      </c>
      <c r="R2783" s="24" t="s">
        <v>146</v>
      </c>
      <c r="S2783" s="24" t="s">
        <v>152</v>
      </c>
      <c r="T2783" s="24" t="s">
        <v>54</v>
      </c>
      <c r="U2783" s="24" t="s">
        <v>269</v>
      </c>
      <c r="V2783" s="27">
        <v>46256.638888888891</v>
      </c>
      <c r="W2783" s="27">
        <v>46256.652777777781</v>
      </c>
      <c r="Z2783" s="24">
        <v>1</v>
      </c>
      <c r="AA2783" s="24" t="s">
        <v>60</v>
      </c>
      <c r="AB2783" s="24" t="b">
        <v>0</v>
      </c>
      <c r="AC2783" s="61"/>
    </row>
    <row r="2784" spans="2:29" ht="13.7">
      <c r="B2784" s="24" t="s">
        <v>82</v>
      </c>
      <c r="C2784" s="24" t="s">
        <v>64</v>
      </c>
      <c r="D2784" s="24" t="s">
        <v>85</v>
      </c>
      <c r="E2784" s="24">
        <v>210</v>
      </c>
      <c r="F2784" s="26">
        <v>46235</v>
      </c>
      <c r="G2784" s="24" t="s">
        <v>52</v>
      </c>
      <c r="H2784" s="24" t="s">
        <v>53</v>
      </c>
      <c r="I2784" s="24" t="s">
        <v>54</v>
      </c>
      <c r="J2784" s="24" t="s">
        <v>126</v>
      </c>
      <c r="K2784" s="24">
        <v>1</v>
      </c>
      <c r="L2784" s="24" t="s">
        <v>84</v>
      </c>
      <c r="M2784" s="26">
        <v>46256</v>
      </c>
      <c r="N2784" s="27">
        <v>46256.5625</v>
      </c>
      <c r="O2784" s="27">
        <v>46256.708333333336</v>
      </c>
      <c r="P2784" s="24" t="s">
        <v>4643</v>
      </c>
      <c r="Q2784" s="24" t="s">
        <v>4644</v>
      </c>
      <c r="R2784" s="24" t="s">
        <v>142</v>
      </c>
      <c r="S2784" s="24" t="s">
        <v>198</v>
      </c>
      <c r="T2784" s="24" t="s">
        <v>54</v>
      </c>
      <c r="U2784" s="24" t="s">
        <v>269</v>
      </c>
      <c r="V2784" s="27">
        <v>46256.679166666669</v>
      </c>
      <c r="W2784" s="27">
        <v>46256.694444444445</v>
      </c>
      <c r="Z2784" s="24">
        <v>1</v>
      </c>
      <c r="AA2784" s="24" t="s">
        <v>60</v>
      </c>
      <c r="AB2784" s="24" t="b">
        <v>0</v>
      </c>
      <c r="AC2784" s="61"/>
    </row>
    <row r="2785" spans="2:29" ht="13.7">
      <c r="B2785" s="24" t="s">
        <v>82</v>
      </c>
      <c r="C2785" s="24" t="s">
        <v>64</v>
      </c>
      <c r="D2785" s="24" t="s">
        <v>85</v>
      </c>
      <c r="E2785" s="24">
        <v>210</v>
      </c>
      <c r="F2785" s="26">
        <v>46235</v>
      </c>
      <c r="G2785" s="24" t="s">
        <v>52</v>
      </c>
      <c r="H2785" s="24" t="s">
        <v>53</v>
      </c>
      <c r="I2785" s="24" t="s">
        <v>54</v>
      </c>
      <c r="J2785" s="24" t="s">
        <v>126</v>
      </c>
      <c r="K2785" s="24">
        <v>1</v>
      </c>
      <c r="L2785" s="24" t="s">
        <v>84</v>
      </c>
      <c r="M2785" s="26">
        <v>46256</v>
      </c>
      <c r="N2785" s="27">
        <v>46256.5625</v>
      </c>
      <c r="O2785" s="27">
        <v>46256.708333333336</v>
      </c>
      <c r="P2785" s="24" t="s">
        <v>4645</v>
      </c>
      <c r="Q2785" s="24" t="s">
        <v>4646</v>
      </c>
      <c r="R2785" s="24" t="s">
        <v>149</v>
      </c>
      <c r="S2785" s="24" t="s">
        <v>213</v>
      </c>
      <c r="T2785" s="24" t="s">
        <v>54</v>
      </c>
      <c r="U2785" s="24" t="s">
        <v>269</v>
      </c>
      <c r="V2785" s="27">
        <v>46256.56527777778</v>
      </c>
      <c r="W2785" s="27">
        <v>46256.588888888888</v>
      </c>
      <c r="Z2785" s="24">
        <v>1</v>
      </c>
      <c r="AA2785" s="24" t="s">
        <v>60</v>
      </c>
      <c r="AB2785" s="24" t="b">
        <v>0</v>
      </c>
      <c r="AC2785" s="61"/>
    </row>
    <row r="2786" spans="2:29" ht="13.7">
      <c r="B2786" s="24" t="s">
        <v>82</v>
      </c>
      <c r="C2786" s="24" t="s">
        <v>64</v>
      </c>
      <c r="D2786" s="24" t="s">
        <v>85</v>
      </c>
      <c r="E2786" s="24">
        <v>210</v>
      </c>
      <c r="F2786" s="26">
        <v>46235</v>
      </c>
      <c r="G2786" s="24" t="s">
        <v>52</v>
      </c>
      <c r="H2786" s="24" t="s">
        <v>53</v>
      </c>
      <c r="I2786" s="24" t="s">
        <v>59</v>
      </c>
      <c r="J2786" s="24" t="s">
        <v>125</v>
      </c>
      <c r="K2786" s="24">
        <v>1</v>
      </c>
      <c r="L2786" s="24" t="s">
        <v>84</v>
      </c>
      <c r="M2786" s="26">
        <v>46258</v>
      </c>
      <c r="N2786" s="27">
        <v>46258.541666666664</v>
      </c>
      <c r="O2786" s="27">
        <v>46258.6875</v>
      </c>
      <c r="V2786" s="27"/>
      <c r="W2786" s="27"/>
      <c r="X2786" s="24">
        <v>4</v>
      </c>
      <c r="Y2786" s="24">
        <v>0</v>
      </c>
      <c r="Z2786" s="24">
        <v>4</v>
      </c>
      <c r="AA2786" s="24" t="s">
        <v>60</v>
      </c>
      <c r="AB2786" s="24" t="b">
        <v>0</v>
      </c>
      <c r="AC2786" s="61">
        <v>0</v>
      </c>
    </row>
    <row r="2787" spans="2:29" ht="13.7">
      <c r="B2787" s="24" t="s">
        <v>82</v>
      </c>
      <c r="C2787" s="24" t="s">
        <v>64</v>
      </c>
      <c r="D2787" s="24" t="s">
        <v>85</v>
      </c>
      <c r="E2787" s="24">
        <v>210</v>
      </c>
      <c r="F2787" s="26">
        <v>46235</v>
      </c>
      <c r="G2787" s="24" t="s">
        <v>52</v>
      </c>
      <c r="H2787" s="24" t="s">
        <v>53</v>
      </c>
      <c r="I2787" s="24" t="s">
        <v>59</v>
      </c>
      <c r="J2787" s="24" t="s">
        <v>126</v>
      </c>
      <c r="K2787" s="24">
        <v>1</v>
      </c>
      <c r="L2787" s="24" t="s">
        <v>84</v>
      </c>
      <c r="M2787" s="26">
        <v>46258</v>
      </c>
      <c r="N2787" s="27">
        <v>46258.541666666664</v>
      </c>
      <c r="O2787" s="27">
        <v>46258.6875</v>
      </c>
      <c r="P2787" s="24" t="s">
        <v>4647</v>
      </c>
      <c r="Q2787" s="24" t="s">
        <v>4648</v>
      </c>
      <c r="R2787" s="24" t="s">
        <v>217</v>
      </c>
      <c r="T2787" s="24" t="s">
        <v>59</v>
      </c>
      <c r="U2787" s="24" t="s">
        <v>179</v>
      </c>
      <c r="V2787" s="27">
        <v>46258.585416666669</v>
      </c>
      <c r="W2787" s="27">
        <v>46258.606944444444</v>
      </c>
      <c r="Z2787" s="24">
        <v>1</v>
      </c>
      <c r="AA2787" s="24" t="s">
        <v>60</v>
      </c>
      <c r="AB2787" s="24" t="b">
        <v>0</v>
      </c>
      <c r="AC2787" s="61"/>
    </row>
    <row r="2788" spans="2:29" ht="13.7">
      <c r="B2788" s="24" t="s">
        <v>82</v>
      </c>
      <c r="C2788" s="24" t="s">
        <v>64</v>
      </c>
      <c r="D2788" s="24" t="s">
        <v>85</v>
      </c>
      <c r="E2788" s="24">
        <v>210</v>
      </c>
      <c r="F2788" s="26">
        <v>46235</v>
      </c>
      <c r="G2788" s="24" t="s">
        <v>52</v>
      </c>
      <c r="H2788" s="24" t="s">
        <v>53</v>
      </c>
      <c r="I2788" s="24" t="s">
        <v>59</v>
      </c>
      <c r="J2788" s="24" t="s">
        <v>126</v>
      </c>
      <c r="K2788" s="24">
        <v>1</v>
      </c>
      <c r="L2788" s="24" t="s">
        <v>84</v>
      </c>
      <c r="M2788" s="26">
        <v>46258</v>
      </c>
      <c r="N2788" s="27">
        <v>46258.541666666664</v>
      </c>
      <c r="O2788" s="27">
        <v>46258.6875</v>
      </c>
      <c r="P2788" s="24" t="s">
        <v>4649</v>
      </c>
      <c r="Q2788" s="24" t="s">
        <v>4650</v>
      </c>
      <c r="R2788" s="24" t="s">
        <v>284</v>
      </c>
      <c r="T2788" s="24" t="s">
        <v>59</v>
      </c>
      <c r="U2788" s="24" t="s">
        <v>179</v>
      </c>
      <c r="V2788" s="27">
        <v>46258.620833333334</v>
      </c>
      <c r="W2788" s="27">
        <v>46258.63958333333</v>
      </c>
      <c r="Z2788" s="24">
        <v>1</v>
      </c>
      <c r="AA2788" s="24" t="s">
        <v>60</v>
      </c>
      <c r="AB2788" s="24" t="b">
        <v>0</v>
      </c>
      <c r="AC2788" s="61"/>
    </row>
    <row r="2789" spans="2:29" ht="13.7">
      <c r="B2789" s="24" t="s">
        <v>82</v>
      </c>
      <c r="C2789" s="24" t="s">
        <v>64</v>
      </c>
      <c r="D2789" s="24" t="s">
        <v>85</v>
      </c>
      <c r="E2789" s="24">
        <v>210</v>
      </c>
      <c r="F2789" s="26">
        <v>46235</v>
      </c>
      <c r="G2789" s="24" t="s">
        <v>52</v>
      </c>
      <c r="H2789" s="24" t="s">
        <v>53</v>
      </c>
      <c r="I2789" s="24" t="s">
        <v>59</v>
      </c>
      <c r="J2789" s="24" t="s">
        <v>126</v>
      </c>
      <c r="K2789" s="24">
        <v>1</v>
      </c>
      <c r="L2789" s="24" t="s">
        <v>84</v>
      </c>
      <c r="M2789" s="26">
        <v>46258</v>
      </c>
      <c r="N2789" s="27">
        <v>46258.541666666664</v>
      </c>
      <c r="O2789" s="27">
        <v>46258.6875</v>
      </c>
      <c r="P2789" s="24" t="s">
        <v>4651</v>
      </c>
      <c r="Q2789" s="24" t="s">
        <v>4652</v>
      </c>
      <c r="R2789" s="24" t="s">
        <v>168</v>
      </c>
      <c r="S2789" s="24" t="s">
        <v>156</v>
      </c>
      <c r="T2789" s="24" t="s">
        <v>59</v>
      </c>
      <c r="U2789" s="24" t="s">
        <v>179</v>
      </c>
      <c r="V2789" s="27">
        <v>46258.655555555553</v>
      </c>
      <c r="W2789" s="27">
        <v>46258.675694444442</v>
      </c>
      <c r="Z2789" s="24">
        <v>1</v>
      </c>
      <c r="AA2789" s="24" t="s">
        <v>60</v>
      </c>
      <c r="AB2789" s="24" t="b">
        <v>0</v>
      </c>
      <c r="AC2789" s="61"/>
    </row>
    <row r="2790" spans="2:29" ht="13.7">
      <c r="B2790" s="24" t="s">
        <v>82</v>
      </c>
      <c r="C2790" s="24" t="s">
        <v>64</v>
      </c>
      <c r="D2790" s="24" t="s">
        <v>85</v>
      </c>
      <c r="E2790" s="24">
        <v>210</v>
      </c>
      <c r="F2790" s="26">
        <v>46235</v>
      </c>
      <c r="G2790" s="24" t="s">
        <v>52</v>
      </c>
      <c r="H2790" s="24" t="s">
        <v>53</v>
      </c>
      <c r="I2790" s="24" t="s">
        <v>59</v>
      </c>
      <c r="J2790" s="24" t="s">
        <v>126</v>
      </c>
      <c r="K2790" s="24">
        <v>1</v>
      </c>
      <c r="L2790" s="24" t="s">
        <v>84</v>
      </c>
      <c r="M2790" s="26">
        <v>46258</v>
      </c>
      <c r="N2790" s="27">
        <v>46258.541666666664</v>
      </c>
      <c r="O2790" s="27">
        <v>46258.6875</v>
      </c>
      <c r="P2790" s="24" t="s">
        <v>4653</v>
      </c>
      <c r="Q2790" s="24" t="s">
        <v>4654</v>
      </c>
      <c r="R2790" s="24" t="s">
        <v>168</v>
      </c>
      <c r="S2790" s="24" t="s">
        <v>160</v>
      </c>
      <c r="T2790" s="24" t="s">
        <v>59</v>
      </c>
      <c r="U2790" s="24" t="s">
        <v>179</v>
      </c>
      <c r="V2790" s="27">
        <v>46258.549305555556</v>
      </c>
      <c r="W2790" s="27">
        <v>46258.569444444445</v>
      </c>
      <c r="Z2790" s="24">
        <v>1</v>
      </c>
      <c r="AA2790" s="24" t="s">
        <v>60</v>
      </c>
      <c r="AB2790" s="24" t="b">
        <v>0</v>
      </c>
      <c r="AC2790" s="61"/>
    </row>
    <row r="2791" spans="2:29" ht="13.7">
      <c r="B2791" s="24" t="s">
        <v>82</v>
      </c>
      <c r="C2791" s="24" t="s">
        <v>64</v>
      </c>
      <c r="D2791" s="24" t="s">
        <v>85</v>
      </c>
      <c r="E2791" s="24">
        <v>210</v>
      </c>
      <c r="F2791" s="26">
        <v>46235</v>
      </c>
      <c r="G2791" s="24" t="s">
        <v>52</v>
      </c>
      <c r="H2791" s="24" t="s">
        <v>53</v>
      </c>
      <c r="I2791" s="24" t="s">
        <v>67</v>
      </c>
      <c r="J2791" s="24" t="s">
        <v>125</v>
      </c>
      <c r="K2791" s="24">
        <v>1</v>
      </c>
      <c r="L2791" s="24" t="s">
        <v>84</v>
      </c>
      <c r="M2791" s="26">
        <v>46264</v>
      </c>
      <c r="N2791" s="27">
        <v>46264.375</v>
      </c>
      <c r="O2791" s="27">
        <v>46264.520833333336</v>
      </c>
      <c r="V2791" s="27"/>
      <c r="W2791" s="27"/>
      <c r="X2791" s="24">
        <v>4</v>
      </c>
      <c r="Y2791" s="24">
        <v>0</v>
      </c>
      <c r="Z2791" s="24">
        <v>4</v>
      </c>
      <c r="AA2791" s="24" t="s">
        <v>60</v>
      </c>
      <c r="AB2791" s="24" t="b">
        <v>0</v>
      </c>
      <c r="AC2791" s="61">
        <v>0</v>
      </c>
    </row>
    <row r="2792" spans="2:29" ht="13.7">
      <c r="B2792" s="24" t="s">
        <v>82</v>
      </c>
      <c r="C2792" s="24" t="s">
        <v>64</v>
      </c>
      <c r="D2792" s="24" t="s">
        <v>85</v>
      </c>
      <c r="E2792" s="24">
        <v>210</v>
      </c>
      <c r="F2792" s="26">
        <v>46235</v>
      </c>
      <c r="G2792" s="24" t="s">
        <v>52</v>
      </c>
      <c r="H2792" s="24" t="s">
        <v>53</v>
      </c>
      <c r="I2792" s="24" t="s">
        <v>67</v>
      </c>
      <c r="J2792" s="24" t="s">
        <v>126</v>
      </c>
      <c r="K2792" s="24">
        <v>1</v>
      </c>
      <c r="L2792" s="24" t="s">
        <v>84</v>
      </c>
      <c r="M2792" s="26">
        <v>46264</v>
      </c>
      <c r="N2792" s="27">
        <v>46264.375</v>
      </c>
      <c r="O2792" s="27">
        <v>46264.520833333336</v>
      </c>
      <c r="P2792" s="24" t="s">
        <v>4655</v>
      </c>
      <c r="Q2792" s="24" t="s">
        <v>4656</v>
      </c>
      <c r="R2792" s="24" t="s">
        <v>730</v>
      </c>
      <c r="T2792" s="24" t="s">
        <v>67</v>
      </c>
      <c r="U2792" s="24" t="s">
        <v>169</v>
      </c>
      <c r="V2792" s="27">
        <v>46264.484722222223</v>
      </c>
      <c r="W2792" s="27">
        <v>46264.509027777778</v>
      </c>
      <c r="Z2792" s="24">
        <v>1</v>
      </c>
      <c r="AA2792" s="24" t="s">
        <v>60</v>
      </c>
      <c r="AB2792" s="24" t="b">
        <v>0</v>
      </c>
      <c r="AC2792" s="61"/>
    </row>
    <row r="2793" spans="2:29" ht="13.7">
      <c r="B2793" s="24" t="s">
        <v>82</v>
      </c>
      <c r="C2793" s="24" t="s">
        <v>64</v>
      </c>
      <c r="D2793" s="24" t="s">
        <v>85</v>
      </c>
      <c r="E2793" s="24">
        <v>210</v>
      </c>
      <c r="F2793" s="26">
        <v>46235</v>
      </c>
      <c r="G2793" s="24" t="s">
        <v>52</v>
      </c>
      <c r="H2793" s="24" t="s">
        <v>53</v>
      </c>
      <c r="I2793" s="24" t="s">
        <v>67</v>
      </c>
      <c r="J2793" s="24" t="s">
        <v>126</v>
      </c>
      <c r="K2793" s="24">
        <v>1</v>
      </c>
      <c r="L2793" s="24" t="s">
        <v>84</v>
      </c>
      <c r="M2793" s="26">
        <v>46264</v>
      </c>
      <c r="N2793" s="27">
        <v>46264.375</v>
      </c>
      <c r="O2793" s="27">
        <v>46264.520833333336</v>
      </c>
      <c r="P2793" s="24" t="s">
        <v>4657</v>
      </c>
      <c r="Q2793" s="24" t="s">
        <v>4658</v>
      </c>
      <c r="R2793" s="24" t="s">
        <v>611</v>
      </c>
      <c r="S2793" s="24" t="s">
        <v>152</v>
      </c>
      <c r="T2793" s="24" t="s">
        <v>67</v>
      </c>
      <c r="U2793" s="24" t="s">
        <v>169</v>
      </c>
      <c r="V2793" s="27">
        <v>46264.45416666667</v>
      </c>
      <c r="W2793" s="27">
        <v>46264.472222222219</v>
      </c>
      <c r="Z2793" s="24">
        <v>1</v>
      </c>
      <c r="AA2793" s="24" t="s">
        <v>60</v>
      </c>
      <c r="AB2793" s="24" t="b">
        <v>0</v>
      </c>
      <c r="AC2793" s="61"/>
    </row>
    <row r="2794" spans="2:29" ht="13.7">
      <c r="B2794" s="24" t="s">
        <v>82</v>
      </c>
      <c r="C2794" s="24" t="s">
        <v>64</v>
      </c>
      <c r="D2794" s="24" t="s">
        <v>85</v>
      </c>
      <c r="E2794" s="24">
        <v>210</v>
      </c>
      <c r="F2794" s="26">
        <v>46235</v>
      </c>
      <c r="G2794" s="24" t="s">
        <v>52</v>
      </c>
      <c r="H2794" s="24" t="s">
        <v>53</v>
      </c>
      <c r="I2794" s="24" t="s">
        <v>67</v>
      </c>
      <c r="J2794" s="24" t="s">
        <v>126</v>
      </c>
      <c r="K2794" s="24">
        <v>1</v>
      </c>
      <c r="L2794" s="24" t="s">
        <v>84</v>
      </c>
      <c r="M2794" s="26">
        <v>46264</v>
      </c>
      <c r="N2794" s="27">
        <v>46264.375</v>
      </c>
      <c r="O2794" s="27">
        <v>46264.520833333336</v>
      </c>
      <c r="P2794" s="24" t="s">
        <v>4659</v>
      </c>
      <c r="Q2794" s="24" t="s">
        <v>4660</v>
      </c>
      <c r="R2794" s="24" t="s">
        <v>608</v>
      </c>
      <c r="S2794" s="24" t="s">
        <v>156</v>
      </c>
      <c r="T2794" s="24" t="s">
        <v>67</v>
      </c>
      <c r="U2794" s="24" t="s">
        <v>169</v>
      </c>
      <c r="V2794" s="27">
        <v>46264.415972222225</v>
      </c>
      <c r="W2794" s="27">
        <v>46264.4375</v>
      </c>
      <c r="Z2794" s="24">
        <v>1</v>
      </c>
      <c r="AA2794" s="24" t="s">
        <v>60</v>
      </c>
      <c r="AB2794" s="24" t="b">
        <v>0</v>
      </c>
      <c r="AC2794" s="61"/>
    </row>
    <row r="2795" spans="2:29" ht="13.7">
      <c r="B2795" s="24" t="s">
        <v>82</v>
      </c>
      <c r="C2795" s="24" t="s">
        <v>64</v>
      </c>
      <c r="D2795" s="24" t="s">
        <v>85</v>
      </c>
      <c r="E2795" s="24">
        <v>210</v>
      </c>
      <c r="F2795" s="26">
        <v>46235</v>
      </c>
      <c r="G2795" s="24" t="s">
        <v>52</v>
      </c>
      <c r="H2795" s="24" t="s">
        <v>53</v>
      </c>
      <c r="I2795" s="24" t="s">
        <v>67</v>
      </c>
      <c r="J2795" s="24" t="s">
        <v>126</v>
      </c>
      <c r="K2795" s="24">
        <v>1</v>
      </c>
      <c r="L2795" s="24" t="s">
        <v>84</v>
      </c>
      <c r="M2795" s="26">
        <v>46264</v>
      </c>
      <c r="N2795" s="27">
        <v>46264.375</v>
      </c>
      <c r="O2795" s="27">
        <v>46264.520833333336</v>
      </c>
      <c r="P2795" s="24" t="s">
        <v>4661</v>
      </c>
      <c r="Q2795" s="24" t="s">
        <v>4662</v>
      </c>
      <c r="R2795" s="24" t="s">
        <v>730</v>
      </c>
      <c r="T2795" s="24" t="s">
        <v>67</v>
      </c>
      <c r="U2795" s="24" t="s">
        <v>169</v>
      </c>
      <c r="V2795" s="27">
        <v>46264.381944444445</v>
      </c>
      <c r="W2795" s="27">
        <v>46264.396527777775</v>
      </c>
      <c r="Z2795" s="24">
        <v>1</v>
      </c>
      <c r="AA2795" s="24" t="s">
        <v>60</v>
      </c>
      <c r="AB2795" s="24" t="b">
        <v>0</v>
      </c>
      <c r="AC2795" s="61"/>
    </row>
    <row r="2796" spans="2:29" ht="13.7">
      <c r="B2796" s="24" t="s">
        <v>82</v>
      </c>
      <c r="C2796" s="24" t="s">
        <v>64</v>
      </c>
      <c r="D2796" s="24" t="s">
        <v>85</v>
      </c>
      <c r="E2796" s="24">
        <v>240</v>
      </c>
      <c r="F2796" s="26">
        <v>46174</v>
      </c>
      <c r="G2796" s="24" t="s">
        <v>52</v>
      </c>
      <c r="H2796" s="24" t="s">
        <v>53</v>
      </c>
      <c r="I2796" s="24" t="s">
        <v>62</v>
      </c>
      <c r="J2796" s="24" t="s">
        <v>125</v>
      </c>
      <c r="K2796" s="24">
        <v>1</v>
      </c>
      <c r="L2796" s="24" t="s">
        <v>84</v>
      </c>
      <c r="M2796" s="26">
        <v>46175</v>
      </c>
      <c r="N2796" s="27">
        <v>46175.375</v>
      </c>
      <c r="O2796" s="27">
        <v>46175.541666666664</v>
      </c>
      <c r="V2796" s="27"/>
      <c r="W2796" s="27"/>
      <c r="X2796" s="24">
        <v>4</v>
      </c>
      <c r="Y2796" s="24">
        <v>0</v>
      </c>
      <c r="Z2796" s="24">
        <v>4</v>
      </c>
      <c r="AA2796" s="24" t="s">
        <v>56</v>
      </c>
      <c r="AB2796" s="24" t="b">
        <v>0</v>
      </c>
      <c r="AC2796" s="61">
        <v>0</v>
      </c>
    </row>
    <row r="2797" spans="2:29" ht="13.7">
      <c r="B2797" s="24" t="s">
        <v>82</v>
      </c>
      <c r="C2797" s="24" t="s">
        <v>64</v>
      </c>
      <c r="D2797" s="24" t="s">
        <v>85</v>
      </c>
      <c r="E2797" s="24">
        <v>240</v>
      </c>
      <c r="F2797" s="26">
        <v>46174</v>
      </c>
      <c r="G2797" s="24" t="s">
        <v>52</v>
      </c>
      <c r="H2797" s="24" t="s">
        <v>53</v>
      </c>
      <c r="I2797" s="24" t="s">
        <v>62</v>
      </c>
      <c r="J2797" s="24" t="s">
        <v>126</v>
      </c>
      <c r="K2797" s="24">
        <v>1</v>
      </c>
      <c r="L2797" s="24" t="s">
        <v>84</v>
      </c>
      <c r="M2797" s="26">
        <v>46175</v>
      </c>
      <c r="N2797" s="27">
        <v>46175.375</v>
      </c>
      <c r="O2797" s="27">
        <v>46175.541666666664</v>
      </c>
      <c r="P2797" s="24" t="s">
        <v>4663</v>
      </c>
      <c r="Q2797" s="24" t="s">
        <v>4664</v>
      </c>
      <c r="R2797" s="24" t="s">
        <v>253</v>
      </c>
      <c r="T2797" s="24" t="s">
        <v>62</v>
      </c>
      <c r="U2797" s="24" t="s">
        <v>179</v>
      </c>
      <c r="V2797" s="27">
        <v>46175.505555555559</v>
      </c>
      <c r="W2797" s="27">
        <v>46175.527083333334</v>
      </c>
      <c r="Z2797" s="24">
        <v>1</v>
      </c>
      <c r="AA2797" s="24" t="s">
        <v>56</v>
      </c>
      <c r="AB2797" s="24" t="b">
        <v>0</v>
      </c>
      <c r="AC2797" s="61"/>
    </row>
    <row r="2798" spans="2:29" ht="13.7">
      <c r="B2798" s="24" t="s">
        <v>82</v>
      </c>
      <c r="C2798" s="24" t="s">
        <v>64</v>
      </c>
      <c r="D2798" s="24" t="s">
        <v>85</v>
      </c>
      <c r="E2798" s="24">
        <v>240</v>
      </c>
      <c r="F2798" s="26">
        <v>46174</v>
      </c>
      <c r="G2798" s="24" t="s">
        <v>52</v>
      </c>
      <c r="H2798" s="24" t="s">
        <v>53</v>
      </c>
      <c r="I2798" s="24" t="s">
        <v>62</v>
      </c>
      <c r="J2798" s="24" t="s">
        <v>126</v>
      </c>
      <c r="K2798" s="24">
        <v>1</v>
      </c>
      <c r="L2798" s="24" t="s">
        <v>84</v>
      </c>
      <c r="M2798" s="26">
        <v>46175</v>
      </c>
      <c r="N2798" s="27">
        <v>46175.375</v>
      </c>
      <c r="O2798" s="27">
        <v>46175.541666666664</v>
      </c>
      <c r="P2798" s="24" t="s">
        <v>4665</v>
      </c>
      <c r="Q2798" s="24" t="s">
        <v>4666</v>
      </c>
      <c r="R2798" s="24" t="s">
        <v>328</v>
      </c>
      <c r="T2798" s="24" t="s">
        <v>62</v>
      </c>
      <c r="U2798" s="24" t="s">
        <v>179</v>
      </c>
      <c r="V2798" s="27">
        <v>46175.421527777777</v>
      </c>
      <c r="W2798" s="27">
        <v>46175.446527777778</v>
      </c>
      <c r="Z2798" s="24">
        <v>1</v>
      </c>
      <c r="AA2798" s="24" t="s">
        <v>56</v>
      </c>
      <c r="AB2798" s="24" t="b">
        <v>0</v>
      </c>
      <c r="AC2798" s="61"/>
    </row>
    <row r="2799" spans="2:29" ht="13.7">
      <c r="B2799" s="24" t="s">
        <v>82</v>
      </c>
      <c r="C2799" s="24" t="s">
        <v>64</v>
      </c>
      <c r="D2799" s="24" t="s">
        <v>85</v>
      </c>
      <c r="E2799" s="24">
        <v>240</v>
      </c>
      <c r="F2799" s="26">
        <v>46174</v>
      </c>
      <c r="G2799" s="24" t="s">
        <v>52</v>
      </c>
      <c r="H2799" s="24" t="s">
        <v>53</v>
      </c>
      <c r="I2799" s="24" t="s">
        <v>62</v>
      </c>
      <c r="J2799" s="24" t="s">
        <v>126</v>
      </c>
      <c r="K2799" s="24">
        <v>1</v>
      </c>
      <c r="L2799" s="24" t="s">
        <v>84</v>
      </c>
      <c r="M2799" s="26">
        <v>46175</v>
      </c>
      <c r="N2799" s="27">
        <v>46175.375</v>
      </c>
      <c r="O2799" s="27">
        <v>46175.541666666664</v>
      </c>
      <c r="P2799" s="24" t="s">
        <v>4667</v>
      </c>
      <c r="Q2799" s="24" t="s">
        <v>4668</v>
      </c>
      <c r="R2799" s="24" t="s">
        <v>328</v>
      </c>
      <c r="T2799" s="24" t="s">
        <v>62</v>
      </c>
      <c r="U2799" s="24" t="s">
        <v>179</v>
      </c>
      <c r="V2799" s="27">
        <v>46175.382638888892</v>
      </c>
      <c r="W2799" s="27">
        <v>46175.4</v>
      </c>
      <c r="Z2799" s="24">
        <v>1</v>
      </c>
      <c r="AA2799" s="24" t="s">
        <v>56</v>
      </c>
      <c r="AB2799" s="24" t="b">
        <v>0</v>
      </c>
      <c r="AC2799" s="61"/>
    </row>
    <row r="2800" spans="2:29" ht="13.7">
      <c r="B2800" s="24" t="s">
        <v>82</v>
      </c>
      <c r="C2800" s="24" t="s">
        <v>64</v>
      </c>
      <c r="D2800" s="24" t="s">
        <v>85</v>
      </c>
      <c r="E2800" s="24">
        <v>240</v>
      </c>
      <c r="F2800" s="26">
        <v>46174</v>
      </c>
      <c r="G2800" s="24" t="s">
        <v>52</v>
      </c>
      <c r="H2800" s="24" t="s">
        <v>53</v>
      </c>
      <c r="I2800" s="24" t="s">
        <v>62</v>
      </c>
      <c r="J2800" s="24" t="s">
        <v>126</v>
      </c>
      <c r="K2800" s="24">
        <v>1</v>
      </c>
      <c r="L2800" s="24" t="s">
        <v>84</v>
      </c>
      <c r="M2800" s="26">
        <v>46175</v>
      </c>
      <c r="N2800" s="27">
        <v>46175.375</v>
      </c>
      <c r="O2800" s="27">
        <v>46175.541666666664</v>
      </c>
      <c r="P2800" s="24" t="s">
        <v>4669</v>
      </c>
      <c r="Q2800" s="24" t="s">
        <v>4670</v>
      </c>
      <c r="R2800" s="24" t="s">
        <v>256</v>
      </c>
      <c r="T2800" s="24" t="s">
        <v>62</v>
      </c>
      <c r="U2800" s="24" t="s">
        <v>179</v>
      </c>
      <c r="V2800" s="27">
        <v>46175.464583333334</v>
      </c>
      <c r="W2800" s="27">
        <v>46175.488888888889</v>
      </c>
      <c r="Z2800" s="24">
        <v>1</v>
      </c>
      <c r="AA2800" s="24" t="s">
        <v>56</v>
      </c>
      <c r="AB2800" s="24" t="b">
        <v>0</v>
      </c>
      <c r="AC2800" s="61"/>
    </row>
    <row r="2801" spans="2:29" ht="13.7">
      <c r="B2801" s="24" t="s">
        <v>82</v>
      </c>
      <c r="C2801" s="24" t="s">
        <v>64</v>
      </c>
      <c r="D2801" s="24" t="s">
        <v>85</v>
      </c>
      <c r="E2801" s="24">
        <v>240</v>
      </c>
      <c r="F2801" s="26">
        <v>46204</v>
      </c>
      <c r="G2801" s="24" t="s">
        <v>52</v>
      </c>
      <c r="H2801" s="24" t="s">
        <v>53</v>
      </c>
      <c r="I2801" s="24" t="s">
        <v>62</v>
      </c>
      <c r="J2801" s="24" t="s">
        <v>125</v>
      </c>
      <c r="K2801" s="24">
        <v>1</v>
      </c>
      <c r="L2801" s="24" t="s">
        <v>84</v>
      </c>
      <c r="M2801" s="26">
        <v>46215</v>
      </c>
      <c r="N2801" s="27">
        <v>46215.5625</v>
      </c>
      <c r="O2801" s="27">
        <v>46215.729166666664</v>
      </c>
      <c r="V2801" s="27"/>
      <c r="W2801" s="27"/>
      <c r="X2801" s="24">
        <v>4</v>
      </c>
      <c r="Y2801" s="24">
        <v>0</v>
      </c>
      <c r="Z2801" s="24">
        <v>4</v>
      </c>
      <c r="AA2801" s="24" t="s">
        <v>58</v>
      </c>
      <c r="AB2801" s="24" t="b">
        <v>0</v>
      </c>
      <c r="AC2801" s="61">
        <v>0</v>
      </c>
    </row>
    <row r="2802" spans="2:29" ht="13.7">
      <c r="B2802" s="24" t="s">
        <v>82</v>
      </c>
      <c r="C2802" s="24" t="s">
        <v>64</v>
      </c>
      <c r="D2802" s="24" t="s">
        <v>85</v>
      </c>
      <c r="E2802" s="24">
        <v>240</v>
      </c>
      <c r="F2802" s="26">
        <v>46204</v>
      </c>
      <c r="G2802" s="24" t="s">
        <v>52</v>
      </c>
      <c r="H2802" s="24" t="s">
        <v>53</v>
      </c>
      <c r="I2802" s="24" t="s">
        <v>62</v>
      </c>
      <c r="J2802" s="24" t="s">
        <v>126</v>
      </c>
      <c r="K2802" s="24">
        <v>1</v>
      </c>
      <c r="L2802" s="24" t="s">
        <v>84</v>
      </c>
      <c r="M2802" s="26">
        <v>46215</v>
      </c>
      <c r="N2802" s="27">
        <v>46215.5625</v>
      </c>
      <c r="O2802" s="27">
        <v>46215.729166666664</v>
      </c>
      <c r="P2802" s="24" t="s">
        <v>4671</v>
      </c>
      <c r="Q2802" s="24" t="s">
        <v>4672</v>
      </c>
      <c r="R2802" s="24" t="s">
        <v>249</v>
      </c>
      <c r="T2802" s="24" t="s">
        <v>62</v>
      </c>
      <c r="U2802" s="24" t="s">
        <v>420</v>
      </c>
      <c r="V2802" s="27">
        <v>46215.694444444445</v>
      </c>
      <c r="W2802" s="27">
        <v>46215.71597222222</v>
      </c>
      <c r="Z2802" s="24">
        <v>1</v>
      </c>
      <c r="AA2802" s="24" t="s">
        <v>58</v>
      </c>
      <c r="AB2802" s="24" t="b">
        <v>0</v>
      </c>
      <c r="AC2802" s="61"/>
    </row>
    <row r="2803" spans="2:29" ht="13.7">
      <c r="B2803" s="24" t="s">
        <v>82</v>
      </c>
      <c r="C2803" s="24" t="s">
        <v>64</v>
      </c>
      <c r="D2803" s="24" t="s">
        <v>85</v>
      </c>
      <c r="E2803" s="24">
        <v>240</v>
      </c>
      <c r="F2803" s="26">
        <v>46204</v>
      </c>
      <c r="G2803" s="24" t="s">
        <v>52</v>
      </c>
      <c r="H2803" s="24" t="s">
        <v>53</v>
      </c>
      <c r="I2803" s="24" t="s">
        <v>62</v>
      </c>
      <c r="J2803" s="24" t="s">
        <v>126</v>
      </c>
      <c r="K2803" s="24">
        <v>1</v>
      </c>
      <c r="L2803" s="24" t="s">
        <v>84</v>
      </c>
      <c r="M2803" s="26">
        <v>46215</v>
      </c>
      <c r="N2803" s="27">
        <v>46215.5625</v>
      </c>
      <c r="O2803" s="27">
        <v>46215.729166666664</v>
      </c>
      <c r="P2803" s="24" t="s">
        <v>4673</v>
      </c>
      <c r="Q2803" s="24" t="s">
        <v>4674</v>
      </c>
      <c r="R2803" s="24" t="s">
        <v>256</v>
      </c>
      <c r="T2803" s="24" t="s">
        <v>62</v>
      </c>
      <c r="U2803" s="24" t="s">
        <v>420</v>
      </c>
      <c r="V2803" s="27">
        <v>46215.606944444444</v>
      </c>
      <c r="W2803" s="27">
        <v>46215.628472222219</v>
      </c>
      <c r="Z2803" s="24">
        <v>1</v>
      </c>
      <c r="AA2803" s="24" t="s">
        <v>58</v>
      </c>
      <c r="AB2803" s="24" t="b">
        <v>0</v>
      </c>
      <c r="AC2803" s="61"/>
    </row>
    <row r="2804" spans="2:29" ht="13.7">
      <c r="B2804" s="24" t="s">
        <v>82</v>
      </c>
      <c r="C2804" s="24" t="s">
        <v>64</v>
      </c>
      <c r="D2804" s="24" t="s">
        <v>85</v>
      </c>
      <c r="E2804" s="24">
        <v>240</v>
      </c>
      <c r="F2804" s="26">
        <v>46204</v>
      </c>
      <c r="G2804" s="24" t="s">
        <v>52</v>
      </c>
      <c r="H2804" s="24" t="s">
        <v>53</v>
      </c>
      <c r="I2804" s="24" t="s">
        <v>62</v>
      </c>
      <c r="J2804" s="24" t="s">
        <v>126</v>
      </c>
      <c r="K2804" s="24">
        <v>1</v>
      </c>
      <c r="L2804" s="24" t="s">
        <v>84</v>
      </c>
      <c r="M2804" s="26">
        <v>46215</v>
      </c>
      <c r="N2804" s="27">
        <v>46215.5625</v>
      </c>
      <c r="O2804" s="27">
        <v>46215.729166666664</v>
      </c>
      <c r="P2804" s="24" t="s">
        <v>4675</v>
      </c>
      <c r="Q2804" s="24" t="s">
        <v>4676</v>
      </c>
      <c r="R2804" s="24" t="s">
        <v>328</v>
      </c>
      <c r="T2804" s="24" t="s">
        <v>62</v>
      </c>
      <c r="U2804" s="24" t="s">
        <v>420</v>
      </c>
      <c r="V2804" s="27">
        <v>46215.565972222219</v>
      </c>
      <c r="W2804" s="27">
        <v>46215.592361111114</v>
      </c>
      <c r="Z2804" s="24">
        <v>1</v>
      </c>
      <c r="AA2804" s="24" t="s">
        <v>58</v>
      </c>
      <c r="AB2804" s="24" t="b">
        <v>0</v>
      </c>
      <c r="AC2804" s="61"/>
    </row>
    <row r="2805" spans="2:29" ht="13.7">
      <c r="B2805" s="24" t="s">
        <v>82</v>
      </c>
      <c r="C2805" s="24" t="s">
        <v>64</v>
      </c>
      <c r="D2805" s="24" t="s">
        <v>85</v>
      </c>
      <c r="E2805" s="24">
        <v>240</v>
      </c>
      <c r="F2805" s="26">
        <v>46204</v>
      </c>
      <c r="G2805" s="24" t="s">
        <v>52</v>
      </c>
      <c r="H2805" s="24" t="s">
        <v>53</v>
      </c>
      <c r="I2805" s="24" t="s">
        <v>62</v>
      </c>
      <c r="J2805" s="24" t="s">
        <v>126</v>
      </c>
      <c r="K2805" s="24">
        <v>1</v>
      </c>
      <c r="L2805" s="24" t="s">
        <v>84</v>
      </c>
      <c r="M2805" s="26">
        <v>46215</v>
      </c>
      <c r="N2805" s="27">
        <v>46215.5625</v>
      </c>
      <c r="O2805" s="27">
        <v>46215.729166666664</v>
      </c>
      <c r="P2805" s="24" t="s">
        <v>4677</v>
      </c>
      <c r="Q2805" s="24" t="s">
        <v>4678</v>
      </c>
      <c r="R2805" s="24" t="s">
        <v>249</v>
      </c>
      <c r="T2805" s="24" t="s">
        <v>62</v>
      </c>
      <c r="U2805" s="24" t="s">
        <v>420</v>
      </c>
      <c r="V2805" s="27">
        <v>46215.65347222222</v>
      </c>
      <c r="W2805" s="27">
        <v>46215.674305555556</v>
      </c>
      <c r="Z2805" s="24">
        <v>1</v>
      </c>
      <c r="AA2805" s="24" t="s">
        <v>58</v>
      </c>
      <c r="AB2805" s="24" t="b">
        <v>0</v>
      </c>
      <c r="AC2805" s="61"/>
    </row>
    <row r="2806" spans="2:29" ht="13.7">
      <c r="B2806" s="24" t="s">
        <v>82</v>
      </c>
      <c r="C2806" s="24" t="s">
        <v>64</v>
      </c>
      <c r="D2806" s="24" t="s">
        <v>85</v>
      </c>
      <c r="E2806" s="24">
        <v>240</v>
      </c>
      <c r="F2806" s="26">
        <v>46204</v>
      </c>
      <c r="G2806" s="24" t="s">
        <v>52</v>
      </c>
      <c r="H2806" s="24" t="s">
        <v>53</v>
      </c>
      <c r="I2806" s="24" t="s">
        <v>68</v>
      </c>
      <c r="J2806" s="24" t="s">
        <v>125</v>
      </c>
      <c r="K2806" s="24">
        <v>1</v>
      </c>
      <c r="L2806" s="24" t="s">
        <v>84</v>
      </c>
      <c r="M2806" s="26">
        <v>46218</v>
      </c>
      <c r="N2806" s="27">
        <v>46218.375</v>
      </c>
      <c r="O2806" s="27">
        <v>46218.541666666664</v>
      </c>
      <c r="V2806" s="27"/>
      <c r="W2806" s="27"/>
      <c r="X2806" s="24">
        <v>4</v>
      </c>
      <c r="Y2806" s="24">
        <v>0</v>
      </c>
      <c r="Z2806" s="24">
        <v>4</v>
      </c>
      <c r="AA2806" s="24" t="s">
        <v>58</v>
      </c>
      <c r="AB2806" s="24" t="b">
        <v>0</v>
      </c>
      <c r="AC2806" s="61">
        <v>0</v>
      </c>
    </row>
    <row r="2807" spans="2:29" ht="13.7">
      <c r="B2807" s="24" t="s">
        <v>82</v>
      </c>
      <c r="C2807" s="24" t="s">
        <v>64</v>
      </c>
      <c r="D2807" s="24" t="s">
        <v>85</v>
      </c>
      <c r="E2807" s="24">
        <v>240</v>
      </c>
      <c r="F2807" s="26">
        <v>46204</v>
      </c>
      <c r="G2807" s="24" t="s">
        <v>52</v>
      </c>
      <c r="H2807" s="24" t="s">
        <v>53</v>
      </c>
      <c r="I2807" s="24" t="s">
        <v>68</v>
      </c>
      <c r="J2807" s="24" t="s">
        <v>126</v>
      </c>
      <c r="K2807" s="24">
        <v>1</v>
      </c>
      <c r="L2807" s="24" t="s">
        <v>84</v>
      </c>
      <c r="M2807" s="26">
        <v>46218</v>
      </c>
      <c r="N2807" s="27">
        <v>46218.375</v>
      </c>
      <c r="O2807" s="27">
        <v>46218.541666666664</v>
      </c>
      <c r="P2807" s="24" t="s">
        <v>4679</v>
      </c>
      <c r="Q2807" s="24" t="s">
        <v>4680</v>
      </c>
      <c r="R2807" s="24" t="s">
        <v>323</v>
      </c>
      <c r="T2807" s="24" t="s">
        <v>68</v>
      </c>
      <c r="U2807" s="24" t="s">
        <v>214</v>
      </c>
      <c r="V2807" s="27">
        <v>46218.504166666666</v>
      </c>
      <c r="W2807" s="27">
        <v>46218.529861111114</v>
      </c>
      <c r="Z2807" s="24">
        <v>1</v>
      </c>
      <c r="AA2807" s="24" t="s">
        <v>58</v>
      </c>
      <c r="AB2807" s="24" t="b">
        <v>0</v>
      </c>
      <c r="AC2807" s="61"/>
    </row>
    <row r="2808" spans="2:29" ht="13.7">
      <c r="B2808" s="24" t="s">
        <v>82</v>
      </c>
      <c r="C2808" s="24" t="s">
        <v>64</v>
      </c>
      <c r="D2808" s="24" t="s">
        <v>85</v>
      </c>
      <c r="E2808" s="24">
        <v>240</v>
      </c>
      <c r="F2808" s="26">
        <v>46204</v>
      </c>
      <c r="G2808" s="24" t="s">
        <v>52</v>
      </c>
      <c r="H2808" s="24" t="s">
        <v>53</v>
      </c>
      <c r="I2808" s="24" t="s">
        <v>68</v>
      </c>
      <c r="J2808" s="24" t="s">
        <v>126</v>
      </c>
      <c r="K2808" s="24">
        <v>1</v>
      </c>
      <c r="L2808" s="24" t="s">
        <v>84</v>
      </c>
      <c r="M2808" s="26">
        <v>46218</v>
      </c>
      <c r="N2808" s="27">
        <v>46218.375</v>
      </c>
      <c r="O2808" s="27">
        <v>46218.541666666664</v>
      </c>
      <c r="P2808" s="24" t="s">
        <v>4681</v>
      </c>
      <c r="Q2808" s="24" t="s">
        <v>4682</v>
      </c>
      <c r="R2808" s="24" t="s">
        <v>636</v>
      </c>
      <c r="S2808" s="24" t="s">
        <v>156</v>
      </c>
      <c r="T2808" s="24" t="s">
        <v>68</v>
      </c>
      <c r="U2808" s="24" t="s">
        <v>214</v>
      </c>
      <c r="V2808" s="27">
        <v>46218.421527777777</v>
      </c>
      <c r="W2808" s="27">
        <v>46218.443749999999</v>
      </c>
      <c r="Z2808" s="24">
        <v>1</v>
      </c>
      <c r="AA2808" s="24" t="s">
        <v>58</v>
      </c>
      <c r="AB2808" s="24" t="b">
        <v>0</v>
      </c>
      <c r="AC2808" s="61"/>
    </row>
    <row r="2809" spans="2:29" ht="13.7">
      <c r="B2809" s="24" t="s">
        <v>82</v>
      </c>
      <c r="C2809" s="24" t="s">
        <v>64</v>
      </c>
      <c r="D2809" s="24" t="s">
        <v>85</v>
      </c>
      <c r="E2809" s="24">
        <v>240</v>
      </c>
      <c r="F2809" s="26">
        <v>46204</v>
      </c>
      <c r="G2809" s="24" t="s">
        <v>52</v>
      </c>
      <c r="H2809" s="24" t="s">
        <v>53</v>
      </c>
      <c r="I2809" s="24" t="s">
        <v>68</v>
      </c>
      <c r="J2809" s="24" t="s">
        <v>126</v>
      </c>
      <c r="K2809" s="24">
        <v>1</v>
      </c>
      <c r="L2809" s="24" t="s">
        <v>84</v>
      </c>
      <c r="M2809" s="26">
        <v>46218</v>
      </c>
      <c r="N2809" s="27">
        <v>46218.375</v>
      </c>
      <c r="O2809" s="27">
        <v>46218.541666666664</v>
      </c>
      <c r="P2809" s="24" t="s">
        <v>4683</v>
      </c>
      <c r="Q2809" s="24" t="s">
        <v>4684</v>
      </c>
      <c r="R2809" s="24" t="s">
        <v>749</v>
      </c>
      <c r="T2809" s="24" t="s">
        <v>68</v>
      </c>
      <c r="U2809" s="24" t="s">
        <v>214</v>
      </c>
      <c r="V2809" s="27">
        <v>46218.46597222222</v>
      </c>
      <c r="W2809" s="27">
        <v>46218.489583333336</v>
      </c>
      <c r="Z2809" s="24">
        <v>1</v>
      </c>
      <c r="AA2809" s="24" t="s">
        <v>58</v>
      </c>
      <c r="AB2809" s="24" t="b">
        <v>0</v>
      </c>
      <c r="AC2809" s="61"/>
    </row>
    <row r="2810" spans="2:29" ht="13.7">
      <c r="B2810" s="24" t="s">
        <v>82</v>
      </c>
      <c r="C2810" s="24" t="s">
        <v>64</v>
      </c>
      <c r="D2810" s="24" t="s">
        <v>85</v>
      </c>
      <c r="E2810" s="24">
        <v>240</v>
      </c>
      <c r="F2810" s="26">
        <v>46204</v>
      </c>
      <c r="G2810" s="24" t="s">
        <v>52</v>
      </c>
      <c r="H2810" s="24" t="s">
        <v>53</v>
      </c>
      <c r="I2810" s="24" t="s">
        <v>68</v>
      </c>
      <c r="J2810" s="24" t="s">
        <v>126</v>
      </c>
      <c r="K2810" s="24">
        <v>1</v>
      </c>
      <c r="L2810" s="24" t="s">
        <v>84</v>
      </c>
      <c r="M2810" s="26">
        <v>46218</v>
      </c>
      <c r="N2810" s="27">
        <v>46218.375</v>
      </c>
      <c r="O2810" s="27">
        <v>46218.541666666664</v>
      </c>
      <c r="P2810" s="24" t="s">
        <v>4685</v>
      </c>
      <c r="Q2810" s="24" t="s">
        <v>4686</v>
      </c>
      <c r="R2810" s="24" t="s">
        <v>633</v>
      </c>
      <c r="S2810" s="24" t="s">
        <v>156</v>
      </c>
      <c r="T2810" s="24" t="s">
        <v>68</v>
      </c>
      <c r="U2810" s="24" t="s">
        <v>214</v>
      </c>
      <c r="V2810" s="27">
        <v>46218.380555555559</v>
      </c>
      <c r="W2810" s="27">
        <v>46218.406944444447</v>
      </c>
      <c r="Z2810" s="24">
        <v>1</v>
      </c>
      <c r="AA2810" s="24" t="s">
        <v>58</v>
      </c>
      <c r="AB2810" s="24" t="b">
        <v>0</v>
      </c>
      <c r="AC2810" s="61"/>
    </row>
    <row r="2811" spans="2:29" ht="13.7">
      <c r="B2811" s="24" t="s">
        <v>82</v>
      </c>
      <c r="C2811" s="24" t="s">
        <v>64</v>
      </c>
      <c r="D2811" s="24" t="s">
        <v>85</v>
      </c>
      <c r="E2811" s="24">
        <v>240</v>
      </c>
      <c r="F2811" s="26">
        <v>46204</v>
      </c>
      <c r="G2811" s="24" t="s">
        <v>52</v>
      </c>
      <c r="H2811" s="24" t="s">
        <v>53</v>
      </c>
      <c r="I2811" s="24" t="s">
        <v>68</v>
      </c>
      <c r="J2811" s="24" t="s">
        <v>125</v>
      </c>
      <c r="K2811" s="24">
        <v>1</v>
      </c>
      <c r="L2811" s="24" t="s">
        <v>84</v>
      </c>
      <c r="M2811" s="26">
        <v>46220</v>
      </c>
      <c r="N2811" s="27">
        <v>46220.333333333336</v>
      </c>
      <c r="O2811" s="27">
        <v>46220.5</v>
      </c>
      <c r="V2811" s="27"/>
      <c r="W2811" s="27"/>
      <c r="X2811" s="24">
        <v>4</v>
      </c>
      <c r="Y2811" s="24">
        <v>0</v>
      </c>
      <c r="Z2811" s="24">
        <v>4</v>
      </c>
      <c r="AA2811" s="24" t="s">
        <v>58</v>
      </c>
      <c r="AB2811" s="24" t="b">
        <v>0</v>
      </c>
      <c r="AC2811" s="61">
        <v>0</v>
      </c>
    </row>
    <row r="2812" spans="2:29" ht="13.7">
      <c r="B2812" s="24" t="s">
        <v>82</v>
      </c>
      <c r="C2812" s="24" t="s">
        <v>64</v>
      </c>
      <c r="D2812" s="24" t="s">
        <v>85</v>
      </c>
      <c r="E2812" s="24">
        <v>240</v>
      </c>
      <c r="F2812" s="26">
        <v>46204</v>
      </c>
      <c r="G2812" s="24" t="s">
        <v>52</v>
      </c>
      <c r="H2812" s="24" t="s">
        <v>53</v>
      </c>
      <c r="I2812" s="24" t="s">
        <v>68</v>
      </c>
      <c r="J2812" s="24" t="s">
        <v>126</v>
      </c>
      <c r="K2812" s="24">
        <v>1</v>
      </c>
      <c r="L2812" s="24" t="s">
        <v>84</v>
      </c>
      <c r="M2812" s="26">
        <v>46220</v>
      </c>
      <c r="N2812" s="27">
        <v>46220.333333333336</v>
      </c>
      <c r="O2812" s="27">
        <v>46220.5</v>
      </c>
      <c r="P2812" s="24" t="s">
        <v>4687</v>
      </c>
      <c r="Q2812" s="24" t="s">
        <v>4688</v>
      </c>
      <c r="R2812" s="24" t="s">
        <v>323</v>
      </c>
      <c r="T2812" s="24" t="s">
        <v>68</v>
      </c>
      <c r="U2812" s="24" t="s">
        <v>497</v>
      </c>
      <c r="V2812" s="27">
        <v>46220.335416666669</v>
      </c>
      <c r="W2812" s="27">
        <v>46220.356249999997</v>
      </c>
      <c r="Z2812" s="24">
        <v>1</v>
      </c>
      <c r="AA2812" s="24" t="s">
        <v>58</v>
      </c>
      <c r="AB2812" s="24" t="b">
        <v>0</v>
      </c>
      <c r="AC2812" s="61"/>
    </row>
    <row r="2813" spans="2:29" ht="13.7">
      <c r="B2813" s="24" t="s">
        <v>82</v>
      </c>
      <c r="C2813" s="24" t="s">
        <v>64</v>
      </c>
      <c r="D2813" s="24" t="s">
        <v>85</v>
      </c>
      <c r="E2813" s="24">
        <v>240</v>
      </c>
      <c r="F2813" s="26">
        <v>46204</v>
      </c>
      <c r="G2813" s="24" t="s">
        <v>52</v>
      </c>
      <c r="H2813" s="24" t="s">
        <v>53</v>
      </c>
      <c r="I2813" s="24" t="s">
        <v>68</v>
      </c>
      <c r="J2813" s="24" t="s">
        <v>126</v>
      </c>
      <c r="K2813" s="24">
        <v>1</v>
      </c>
      <c r="L2813" s="24" t="s">
        <v>84</v>
      </c>
      <c r="M2813" s="26">
        <v>46220</v>
      </c>
      <c r="N2813" s="27">
        <v>46220.333333333336</v>
      </c>
      <c r="O2813" s="27">
        <v>46220.5</v>
      </c>
      <c r="P2813" s="24" t="s">
        <v>4689</v>
      </c>
      <c r="Q2813" s="24" t="s">
        <v>4690</v>
      </c>
      <c r="R2813" s="24" t="s">
        <v>323</v>
      </c>
      <c r="S2813" s="24" t="s">
        <v>213</v>
      </c>
      <c r="T2813" s="24" t="s">
        <v>68</v>
      </c>
      <c r="U2813" s="24" t="s">
        <v>497</v>
      </c>
      <c r="V2813" s="27">
        <v>46220.377083333333</v>
      </c>
      <c r="W2813" s="27">
        <v>46220.396527777775</v>
      </c>
      <c r="Z2813" s="24">
        <v>1</v>
      </c>
      <c r="AA2813" s="24" t="s">
        <v>58</v>
      </c>
      <c r="AB2813" s="24" t="b">
        <v>0</v>
      </c>
      <c r="AC2813" s="61"/>
    </row>
    <row r="2814" spans="2:29" ht="13.7">
      <c r="B2814" s="24" t="s">
        <v>82</v>
      </c>
      <c r="C2814" s="24" t="s">
        <v>64</v>
      </c>
      <c r="D2814" s="24" t="s">
        <v>85</v>
      </c>
      <c r="E2814" s="24">
        <v>240</v>
      </c>
      <c r="F2814" s="26">
        <v>46204</v>
      </c>
      <c r="G2814" s="24" t="s">
        <v>52</v>
      </c>
      <c r="H2814" s="24" t="s">
        <v>53</v>
      </c>
      <c r="I2814" s="24" t="s">
        <v>68</v>
      </c>
      <c r="J2814" s="24" t="s">
        <v>126</v>
      </c>
      <c r="K2814" s="24">
        <v>1</v>
      </c>
      <c r="L2814" s="24" t="s">
        <v>84</v>
      </c>
      <c r="M2814" s="26">
        <v>46220</v>
      </c>
      <c r="N2814" s="27">
        <v>46220.333333333336</v>
      </c>
      <c r="O2814" s="27">
        <v>46220.5</v>
      </c>
      <c r="P2814" s="24" t="s">
        <v>4691</v>
      </c>
      <c r="Q2814" s="24" t="s">
        <v>4692</v>
      </c>
      <c r="R2814" s="24" t="s">
        <v>633</v>
      </c>
      <c r="S2814" s="24" t="s">
        <v>156</v>
      </c>
      <c r="T2814" s="24" t="s">
        <v>68</v>
      </c>
      <c r="U2814" s="24" t="s">
        <v>497</v>
      </c>
      <c r="V2814" s="27">
        <v>46220.421527777777</v>
      </c>
      <c r="W2814" s="27">
        <v>46220.445138888892</v>
      </c>
      <c r="Z2814" s="24">
        <v>1</v>
      </c>
      <c r="AA2814" s="24" t="s">
        <v>58</v>
      </c>
      <c r="AB2814" s="24" t="b">
        <v>0</v>
      </c>
      <c r="AC2814" s="61"/>
    </row>
    <row r="2815" spans="2:29" ht="13.7">
      <c r="B2815" s="24" t="s">
        <v>82</v>
      </c>
      <c r="C2815" s="24" t="s">
        <v>64</v>
      </c>
      <c r="D2815" s="24" t="s">
        <v>85</v>
      </c>
      <c r="E2815" s="24">
        <v>240</v>
      </c>
      <c r="F2815" s="26">
        <v>46204</v>
      </c>
      <c r="G2815" s="24" t="s">
        <v>52</v>
      </c>
      <c r="H2815" s="24" t="s">
        <v>53</v>
      </c>
      <c r="I2815" s="24" t="s">
        <v>68</v>
      </c>
      <c r="J2815" s="24" t="s">
        <v>126</v>
      </c>
      <c r="K2815" s="24">
        <v>1</v>
      </c>
      <c r="L2815" s="24" t="s">
        <v>84</v>
      </c>
      <c r="M2815" s="26">
        <v>46220</v>
      </c>
      <c r="N2815" s="27">
        <v>46220.333333333336</v>
      </c>
      <c r="O2815" s="27">
        <v>46220.5</v>
      </c>
      <c r="P2815" s="24" t="s">
        <v>4693</v>
      </c>
      <c r="Q2815" s="24" t="s">
        <v>4694</v>
      </c>
      <c r="R2815" s="24" t="s">
        <v>749</v>
      </c>
      <c r="S2815" s="24" t="s">
        <v>213</v>
      </c>
      <c r="T2815" s="24" t="s">
        <v>68</v>
      </c>
      <c r="U2815" s="24" t="s">
        <v>497</v>
      </c>
      <c r="V2815" s="27">
        <v>46220.459722222222</v>
      </c>
      <c r="W2815" s="27">
        <v>46220.490277777775</v>
      </c>
      <c r="Z2815" s="24">
        <v>1</v>
      </c>
      <c r="AA2815" s="24" t="s">
        <v>58</v>
      </c>
      <c r="AB2815" s="24" t="b">
        <v>0</v>
      </c>
      <c r="AC2815" s="61"/>
    </row>
    <row r="2816" spans="2:29" ht="13.7">
      <c r="B2816" s="24" t="s">
        <v>82</v>
      </c>
      <c r="C2816" s="24" t="s">
        <v>64</v>
      </c>
      <c r="D2816" s="24" t="s">
        <v>85</v>
      </c>
      <c r="E2816" s="24">
        <v>240</v>
      </c>
      <c r="F2816" s="26">
        <v>46204</v>
      </c>
      <c r="G2816" s="24" t="s">
        <v>52</v>
      </c>
      <c r="H2816" s="24" t="s">
        <v>53</v>
      </c>
      <c r="I2816" s="24" t="s">
        <v>59</v>
      </c>
      <c r="J2816" s="24" t="s">
        <v>125</v>
      </c>
      <c r="K2816" s="24">
        <v>1</v>
      </c>
      <c r="L2816" s="24" t="s">
        <v>84</v>
      </c>
      <c r="M2816" s="26">
        <v>46233</v>
      </c>
      <c r="N2816" s="27">
        <v>46233.375</v>
      </c>
      <c r="O2816" s="27">
        <v>46233.541666666664</v>
      </c>
      <c r="V2816" s="27"/>
      <c r="W2816" s="27"/>
      <c r="X2816" s="24">
        <v>4</v>
      </c>
      <c r="Y2816" s="24">
        <v>0</v>
      </c>
      <c r="Z2816" s="24">
        <v>4</v>
      </c>
      <c r="AA2816" s="24" t="s">
        <v>58</v>
      </c>
      <c r="AB2816" s="24" t="b">
        <v>0</v>
      </c>
      <c r="AC2816" s="61">
        <v>0</v>
      </c>
    </row>
    <row r="2817" spans="2:29" ht="13.7">
      <c r="B2817" s="24" t="s">
        <v>82</v>
      </c>
      <c r="C2817" s="24" t="s">
        <v>64</v>
      </c>
      <c r="D2817" s="24" t="s">
        <v>85</v>
      </c>
      <c r="E2817" s="24">
        <v>240</v>
      </c>
      <c r="F2817" s="26">
        <v>46204</v>
      </c>
      <c r="G2817" s="24" t="s">
        <v>52</v>
      </c>
      <c r="H2817" s="24" t="s">
        <v>53</v>
      </c>
      <c r="I2817" s="24" t="s">
        <v>59</v>
      </c>
      <c r="J2817" s="24" t="s">
        <v>126</v>
      </c>
      <c r="K2817" s="24">
        <v>1</v>
      </c>
      <c r="L2817" s="24" t="s">
        <v>84</v>
      </c>
      <c r="M2817" s="26">
        <v>46233</v>
      </c>
      <c r="N2817" s="27">
        <v>46233.375</v>
      </c>
      <c r="O2817" s="27">
        <v>46233.541666666664</v>
      </c>
      <c r="P2817" s="24" t="s">
        <v>4695</v>
      </c>
      <c r="Q2817" s="24" t="s">
        <v>4696</v>
      </c>
      <c r="R2817" s="24" t="s">
        <v>174</v>
      </c>
      <c r="T2817" s="24" t="s">
        <v>59</v>
      </c>
      <c r="U2817" s="24" t="s">
        <v>394</v>
      </c>
      <c r="V2817" s="27">
        <v>46233.504166666666</v>
      </c>
      <c r="W2817" s="27">
        <v>46233.525000000001</v>
      </c>
      <c r="Z2817" s="24">
        <v>1</v>
      </c>
      <c r="AA2817" s="24" t="s">
        <v>58</v>
      </c>
      <c r="AB2817" s="24" t="b">
        <v>0</v>
      </c>
      <c r="AC2817" s="61"/>
    </row>
    <row r="2818" spans="2:29" ht="13.7">
      <c r="B2818" s="24" t="s">
        <v>82</v>
      </c>
      <c r="C2818" s="24" t="s">
        <v>64</v>
      </c>
      <c r="D2818" s="24" t="s">
        <v>85</v>
      </c>
      <c r="E2818" s="24">
        <v>240</v>
      </c>
      <c r="F2818" s="26">
        <v>46204</v>
      </c>
      <c r="G2818" s="24" t="s">
        <v>52</v>
      </c>
      <c r="H2818" s="24" t="s">
        <v>53</v>
      </c>
      <c r="I2818" s="24" t="s">
        <v>59</v>
      </c>
      <c r="J2818" s="24" t="s">
        <v>126</v>
      </c>
      <c r="K2818" s="24">
        <v>1</v>
      </c>
      <c r="L2818" s="24" t="s">
        <v>84</v>
      </c>
      <c r="M2818" s="26">
        <v>46233</v>
      </c>
      <c r="N2818" s="27">
        <v>46233.375</v>
      </c>
      <c r="O2818" s="27">
        <v>46233.541666666664</v>
      </c>
      <c r="P2818" s="24" t="s">
        <v>4697</v>
      </c>
      <c r="Q2818" s="24" t="s">
        <v>4698</v>
      </c>
      <c r="R2818" s="24" t="s">
        <v>281</v>
      </c>
      <c r="T2818" s="24" t="s">
        <v>59</v>
      </c>
      <c r="U2818" s="24" t="s">
        <v>394</v>
      </c>
      <c r="V2818" s="27">
        <v>46233.377083333333</v>
      </c>
      <c r="W2818" s="27">
        <v>46233.398611111108</v>
      </c>
      <c r="Z2818" s="24">
        <v>1</v>
      </c>
      <c r="AA2818" s="24" t="s">
        <v>58</v>
      </c>
      <c r="AB2818" s="24" t="b">
        <v>0</v>
      </c>
      <c r="AC2818" s="61"/>
    </row>
    <row r="2819" spans="2:29" ht="13.7">
      <c r="B2819" s="24" t="s">
        <v>82</v>
      </c>
      <c r="C2819" s="24" t="s">
        <v>64</v>
      </c>
      <c r="D2819" s="24" t="s">
        <v>85</v>
      </c>
      <c r="E2819" s="24">
        <v>240</v>
      </c>
      <c r="F2819" s="26">
        <v>46204</v>
      </c>
      <c r="G2819" s="24" t="s">
        <v>52</v>
      </c>
      <c r="H2819" s="24" t="s">
        <v>53</v>
      </c>
      <c r="I2819" s="24" t="s">
        <v>59</v>
      </c>
      <c r="J2819" s="24" t="s">
        <v>126</v>
      </c>
      <c r="K2819" s="24">
        <v>1</v>
      </c>
      <c r="L2819" s="24" t="s">
        <v>84</v>
      </c>
      <c r="M2819" s="26">
        <v>46233</v>
      </c>
      <c r="N2819" s="27">
        <v>46233.375</v>
      </c>
      <c r="O2819" s="27">
        <v>46233.541666666664</v>
      </c>
      <c r="P2819" s="24" t="s">
        <v>4699</v>
      </c>
      <c r="Q2819" s="24" t="s">
        <v>4700</v>
      </c>
      <c r="R2819" s="24" t="s">
        <v>174</v>
      </c>
      <c r="T2819" s="24" t="s">
        <v>59</v>
      </c>
      <c r="U2819" s="24" t="s">
        <v>394</v>
      </c>
      <c r="V2819" s="27">
        <v>46233.459722222222</v>
      </c>
      <c r="W2819" s="27">
        <v>46233.486805555556</v>
      </c>
      <c r="Z2819" s="24">
        <v>1</v>
      </c>
      <c r="AA2819" s="24" t="s">
        <v>58</v>
      </c>
      <c r="AB2819" s="24" t="b">
        <v>0</v>
      </c>
      <c r="AC2819" s="61"/>
    </row>
    <row r="2820" spans="2:29" ht="13.7">
      <c r="B2820" s="24" t="s">
        <v>82</v>
      </c>
      <c r="C2820" s="24" t="s">
        <v>64</v>
      </c>
      <c r="D2820" s="24" t="s">
        <v>85</v>
      </c>
      <c r="E2820" s="24">
        <v>240</v>
      </c>
      <c r="F2820" s="26">
        <v>46204</v>
      </c>
      <c r="G2820" s="24" t="s">
        <v>52</v>
      </c>
      <c r="H2820" s="24" t="s">
        <v>53</v>
      </c>
      <c r="I2820" s="24" t="s">
        <v>59</v>
      </c>
      <c r="J2820" s="24" t="s">
        <v>126</v>
      </c>
      <c r="K2820" s="24">
        <v>1</v>
      </c>
      <c r="L2820" s="24" t="s">
        <v>84</v>
      </c>
      <c r="M2820" s="26">
        <v>46233</v>
      </c>
      <c r="N2820" s="27">
        <v>46233.375</v>
      </c>
      <c r="O2820" s="27">
        <v>46233.541666666664</v>
      </c>
      <c r="P2820" s="24" t="s">
        <v>4701</v>
      </c>
      <c r="Q2820" s="24" t="s">
        <v>4702</v>
      </c>
      <c r="R2820" s="24" t="s">
        <v>284</v>
      </c>
      <c r="T2820" s="24" t="s">
        <v>59</v>
      </c>
      <c r="U2820" s="24" t="s">
        <v>394</v>
      </c>
      <c r="V2820" s="27">
        <v>46233.421527777777</v>
      </c>
      <c r="W2820" s="27">
        <v>46233.445138888892</v>
      </c>
      <c r="Z2820" s="24">
        <v>1</v>
      </c>
      <c r="AA2820" s="24" t="s">
        <v>58</v>
      </c>
      <c r="AB2820" s="24" t="b">
        <v>0</v>
      </c>
      <c r="AC2820" s="61"/>
    </row>
    <row r="2821" spans="2:29" ht="13.7">
      <c r="B2821" s="24" t="s">
        <v>82</v>
      </c>
      <c r="C2821" s="24" t="s">
        <v>64</v>
      </c>
      <c r="D2821" s="24" t="s">
        <v>85</v>
      </c>
      <c r="E2821" s="24">
        <v>240</v>
      </c>
      <c r="F2821" s="26">
        <v>46235</v>
      </c>
      <c r="G2821" s="24" t="s">
        <v>52</v>
      </c>
      <c r="H2821" s="24" t="s">
        <v>53</v>
      </c>
      <c r="I2821" s="24" t="s">
        <v>59</v>
      </c>
      <c r="J2821" s="24" t="s">
        <v>125</v>
      </c>
      <c r="K2821" s="24">
        <v>1</v>
      </c>
      <c r="L2821" s="24" t="s">
        <v>84</v>
      </c>
      <c r="M2821" s="26">
        <v>46239</v>
      </c>
      <c r="N2821" s="27">
        <v>46239.541666666664</v>
      </c>
      <c r="O2821" s="27">
        <v>46239.708333333336</v>
      </c>
      <c r="V2821" s="27"/>
      <c r="W2821" s="27"/>
      <c r="X2821" s="24">
        <v>4</v>
      </c>
      <c r="Y2821" s="24">
        <v>0</v>
      </c>
      <c r="Z2821" s="24">
        <v>4</v>
      </c>
      <c r="AA2821" s="24" t="s">
        <v>60</v>
      </c>
      <c r="AB2821" s="24" t="b">
        <v>0</v>
      </c>
      <c r="AC2821" s="61">
        <v>0</v>
      </c>
    </row>
    <row r="2822" spans="2:29" ht="13.7">
      <c r="B2822" s="24" t="s">
        <v>82</v>
      </c>
      <c r="C2822" s="24" t="s">
        <v>64</v>
      </c>
      <c r="D2822" s="24" t="s">
        <v>85</v>
      </c>
      <c r="E2822" s="24">
        <v>240</v>
      </c>
      <c r="F2822" s="26">
        <v>46235</v>
      </c>
      <c r="G2822" s="24" t="s">
        <v>52</v>
      </c>
      <c r="H2822" s="24" t="s">
        <v>53</v>
      </c>
      <c r="I2822" s="24" t="s">
        <v>59</v>
      </c>
      <c r="J2822" s="24" t="s">
        <v>126</v>
      </c>
      <c r="K2822" s="24">
        <v>1</v>
      </c>
      <c r="L2822" s="24" t="s">
        <v>84</v>
      </c>
      <c r="M2822" s="26">
        <v>46239</v>
      </c>
      <c r="N2822" s="27">
        <v>46239.541666666664</v>
      </c>
      <c r="O2822" s="27">
        <v>46239.708333333336</v>
      </c>
      <c r="P2822" s="24" t="s">
        <v>4703</v>
      </c>
      <c r="Q2822" s="24" t="s">
        <v>4704</v>
      </c>
      <c r="R2822" s="24" t="s">
        <v>281</v>
      </c>
      <c r="T2822" s="24" t="s">
        <v>59</v>
      </c>
      <c r="U2822" s="24" t="s">
        <v>430</v>
      </c>
      <c r="V2822" s="27">
        <v>46239.668055555558</v>
      </c>
      <c r="W2822" s="27">
        <v>46239.696527777778</v>
      </c>
      <c r="Z2822" s="24">
        <v>1</v>
      </c>
      <c r="AA2822" s="24" t="s">
        <v>60</v>
      </c>
      <c r="AB2822" s="24" t="b">
        <v>0</v>
      </c>
      <c r="AC2822" s="61"/>
    </row>
    <row r="2823" spans="2:29" ht="13.7">
      <c r="B2823" s="24" t="s">
        <v>82</v>
      </c>
      <c r="C2823" s="24" t="s">
        <v>64</v>
      </c>
      <c r="D2823" s="24" t="s">
        <v>85</v>
      </c>
      <c r="E2823" s="24">
        <v>240</v>
      </c>
      <c r="F2823" s="26">
        <v>46235</v>
      </c>
      <c r="G2823" s="24" t="s">
        <v>52</v>
      </c>
      <c r="H2823" s="24" t="s">
        <v>53</v>
      </c>
      <c r="I2823" s="24" t="s">
        <v>59</v>
      </c>
      <c r="J2823" s="24" t="s">
        <v>126</v>
      </c>
      <c r="K2823" s="24">
        <v>1</v>
      </c>
      <c r="L2823" s="24" t="s">
        <v>84</v>
      </c>
      <c r="M2823" s="26">
        <v>46239</v>
      </c>
      <c r="N2823" s="27">
        <v>46239.541666666664</v>
      </c>
      <c r="O2823" s="27">
        <v>46239.708333333336</v>
      </c>
      <c r="P2823" s="24" t="s">
        <v>4705</v>
      </c>
      <c r="Q2823" s="24" t="s">
        <v>4706</v>
      </c>
      <c r="R2823" s="24" t="s">
        <v>284</v>
      </c>
      <c r="T2823" s="24" t="s">
        <v>59</v>
      </c>
      <c r="U2823" s="24" t="s">
        <v>430</v>
      </c>
      <c r="V2823" s="27">
        <v>46239.631249999999</v>
      </c>
      <c r="W2823" s="27">
        <v>46239.661805555559</v>
      </c>
      <c r="Z2823" s="24">
        <v>1</v>
      </c>
      <c r="AA2823" s="24" t="s">
        <v>60</v>
      </c>
      <c r="AB2823" s="24" t="b">
        <v>0</v>
      </c>
      <c r="AC2823" s="61"/>
    </row>
    <row r="2824" spans="2:29" ht="13.7">
      <c r="B2824" s="24" t="s">
        <v>82</v>
      </c>
      <c r="C2824" s="24" t="s">
        <v>64</v>
      </c>
      <c r="D2824" s="24" t="s">
        <v>85</v>
      </c>
      <c r="E2824" s="24">
        <v>240</v>
      </c>
      <c r="F2824" s="26">
        <v>46235</v>
      </c>
      <c r="G2824" s="24" t="s">
        <v>52</v>
      </c>
      <c r="H2824" s="24" t="s">
        <v>53</v>
      </c>
      <c r="I2824" s="24" t="s">
        <v>59</v>
      </c>
      <c r="J2824" s="24" t="s">
        <v>126</v>
      </c>
      <c r="K2824" s="24">
        <v>1</v>
      </c>
      <c r="L2824" s="24" t="s">
        <v>84</v>
      </c>
      <c r="M2824" s="26">
        <v>46239</v>
      </c>
      <c r="N2824" s="27">
        <v>46239.541666666664</v>
      </c>
      <c r="O2824" s="27">
        <v>46239.708333333336</v>
      </c>
      <c r="P2824" s="24" t="s">
        <v>4707</v>
      </c>
      <c r="Q2824" s="24" t="s">
        <v>4708</v>
      </c>
      <c r="R2824" s="24" t="s">
        <v>217</v>
      </c>
      <c r="S2824" s="24" t="s">
        <v>160</v>
      </c>
      <c r="T2824" s="24" t="s">
        <v>59</v>
      </c>
      <c r="U2824" s="24" t="s">
        <v>430</v>
      </c>
      <c r="V2824" s="27">
        <v>46239.591666666667</v>
      </c>
      <c r="W2824" s="27">
        <v>46239.613888888889</v>
      </c>
      <c r="Z2824" s="24">
        <v>1</v>
      </c>
      <c r="AA2824" s="24" t="s">
        <v>60</v>
      </c>
      <c r="AB2824" s="24" t="b">
        <v>0</v>
      </c>
      <c r="AC2824" s="61"/>
    </row>
    <row r="2825" spans="2:29" ht="13.7">
      <c r="B2825" s="24" t="s">
        <v>82</v>
      </c>
      <c r="C2825" s="24" t="s">
        <v>64</v>
      </c>
      <c r="D2825" s="24" t="s">
        <v>85</v>
      </c>
      <c r="E2825" s="24">
        <v>240</v>
      </c>
      <c r="F2825" s="26">
        <v>46235</v>
      </c>
      <c r="G2825" s="24" t="s">
        <v>52</v>
      </c>
      <c r="H2825" s="24" t="s">
        <v>53</v>
      </c>
      <c r="I2825" s="24" t="s">
        <v>59</v>
      </c>
      <c r="J2825" s="24" t="s">
        <v>126</v>
      </c>
      <c r="K2825" s="24">
        <v>1</v>
      </c>
      <c r="L2825" s="24" t="s">
        <v>84</v>
      </c>
      <c r="M2825" s="26">
        <v>46239</v>
      </c>
      <c r="N2825" s="27">
        <v>46239.541666666664</v>
      </c>
      <c r="O2825" s="27">
        <v>46239.708333333336</v>
      </c>
      <c r="P2825" s="24" t="s">
        <v>4709</v>
      </c>
      <c r="Q2825" s="24" t="s">
        <v>4710</v>
      </c>
      <c r="R2825" s="24" t="s">
        <v>217</v>
      </c>
      <c r="T2825" s="24" t="s">
        <v>59</v>
      </c>
      <c r="U2825" s="24" t="s">
        <v>430</v>
      </c>
      <c r="V2825" s="27">
        <v>46239.544444444444</v>
      </c>
      <c r="W2825" s="27">
        <v>46239.565972222219</v>
      </c>
      <c r="Z2825" s="24">
        <v>1</v>
      </c>
      <c r="AA2825" s="24" t="s">
        <v>60</v>
      </c>
      <c r="AB2825" s="24" t="b">
        <v>0</v>
      </c>
      <c r="AC2825" s="61"/>
    </row>
    <row r="2826" spans="2:29" ht="13.7">
      <c r="B2826" s="24" t="s">
        <v>82</v>
      </c>
      <c r="C2826" s="24" t="s">
        <v>64</v>
      </c>
      <c r="D2826" s="24" t="s">
        <v>85</v>
      </c>
      <c r="E2826" s="24">
        <v>240</v>
      </c>
      <c r="F2826" s="26">
        <v>46235</v>
      </c>
      <c r="G2826" s="24" t="s">
        <v>52</v>
      </c>
      <c r="H2826" s="24" t="s">
        <v>53</v>
      </c>
      <c r="I2826" s="24" t="s">
        <v>59</v>
      </c>
      <c r="J2826" s="24" t="s">
        <v>125</v>
      </c>
      <c r="K2826" s="24">
        <v>1</v>
      </c>
      <c r="L2826" s="24" t="s">
        <v>84</v>
      </c>
      <c r="M2826" s="26">
        <v>46241</v>
      </c>
      <c r="N2826" s="27">
        <v>46241.5625</v>
      </c>
      <c r="O2826" s="27">
        <v>46241.729166666664</v>
      </c>
      <c r="V2826" s="27"/>
      <c r="W2826" s="27"/>
      <c r="X2826" s="24">
        <v>4</v>
      </c>
      <c r="Y2826" s="24">
        <v>0</v>
      </c>
      <c r="Z2826" s="24">
        <v>4</v>
      </c>
      <c r="AA2826" s="24" t="s">
        <v>60</v>
      </c>
      <c r="AB2826" s="24" t="b">
        <v>0</v>
      </c>
      <c r="AC2826" s="61">
        <v>0</v>
      </c>
    </row>
    <row r="2827" spans="2:29" ht="13.7">
      <c r="B2827" s="24" t="s">
        <v>82</v>
      </c>
      <c r="C2827" s="24" t="s">
        <v>64</v>
      </c>
      <c r="D2827" s="24" t="s">
        <v>85</v>
      </c>
      <c r="E2827" s="24">
        <v>240</v>
      </c>
      <c r="F2827" s="26">
        <v>46235</v>
      </c>
      <c r="G2827" s="24" t="s">
        <v>52</v>
      </c>
      <c r="H2827" s="24" t="s">
        <v>53</v>
      </c>
      <c r="I2827" s="24" t="s">
        <v>59</v>
      </c>
      <c r="J2827" s="24" t="s">
        <v>126</v>
      </c>
      <c r="K2827" s="24">
        <v>1</v>
      </c>
      <c r="L2827" s="24" t="s">
        <v>84</v>
      </c>
      <c r="M2827" s="26">
        <v>46241</v>
      </c>
      <c r="N2827" s="27">
        <v>46241.5625</v>
      </c>
      <c r="O2827" s="27">
        <v>46241.729166666664</v>
      </c>
      <c r="P2827" s="24" t="s">
        <v>4711</v>
      </c>
      <c r="Q2827" s="24" t="s">
        <v>4712</v>
      </c>
      <c r="R2827" s="24" t="s">
        <v>284</v>
      </c>
      <c r="T2827" s="24" t="s">
        <v>59</v>
      </c>
      <c r="U2827" s="24" t="s">
        <v>250</v>
      </c>
      <c r="V2827" s="27">
        <v>46241.611111111109</v>
      </c>
      <c r="W2827" s="27">
        <v>46241.638888888891</v>
      </c>
      <c r="Z2827" s="24">
        <v>1</v>
      </c>
      <c r="AA2827" s="24" t="s">
        <v>60</v>
      </c>
      <c r="AB2827" s="24" t="b">
        <v>0</v>
      </c>
      <c r="AC2827" s="61"/>
    </row>
    <row r="2828" spans="2:29" ht="13.7">
      <c r="B2828" s="24" t="s">
        <v>82</v>
      </c>
      <c r="C2828" s="24" t="s">
        <v>64</v>
      </c>
      <c r="D2828" s="24" t="s">
        <v>85</v>
      </c>
      <c r="E2828" s="24">
        <v>240</v>
      </c>
      <c r="F2828" s="26">
        <v>46235</v>
      </c>
      <c r="G2828" s="24" t="s">
        <v>52</v>
      </c>
      <c r="H2828" s="24" t="s">
        <v>53</v>
      </c>
      <c r="I2828" s="24" t="s">
        <v>59</v>
      </c>
      <c r="J2828" s="24" t="s">
        <v>126</v>
      </c>
      <c r="K2828" s="24">
        <v>1</v>
      </c>
      <c r="L2828" s="24" t="s">
        <v>84</v>
      </c>
      <c r="M2828" s="26">
        <v>46241</v>
      </c>
      <c r="N2828" s="27">
        <v>46241.5625</v>
      </c>
      <c r="O2828" s="27">
        <v>46241.729166666664</v>
      </c>
      <c r="P2828" s="24" t="s">
        <v>4713</v>
      </c>
      <c r="Q2828" s="24" t="s">
        <v>4714</v>
      </c>
      <c r="R2828" s="24" t="s">
        <v>217</v>
      </c>
      <c r="T2828" s="24" t="s">
        <v>59</v>
      </c>
      <c r="U2828" s="24" t="s">
        <v>250</v>
      </c>
      <c r="V2828" s="27">
        <v>46241.568749999999</v>
      </c>
      <c r="W2828" s="27">
        <v>46241.592361111114</v>
      </c>
      <c r="Z2828" s="24">
        <v>1</v>
      </c>
      <c r="AA2828" s="24" t="s">
        <v>60</v>
      </c>
      <c r="AB2828" s="24" t="b">
        <v>0</v>
      </c>
      <c r="AC2828" s="61"/>
    </row>
    <row r="2829" spans="2:29" ht="13.7">
      <c r="B2829" s="24" t="s">
        <v>82</v>
      </c>
      <c r="C2829" s="24" t="s">
        <v>64</v>
      </c>
      <c r="D2829" s="24" t="s">
        <v>85</v>
      </c>
      <c r="E2829" s="24">
        <v>240</v>
      </c>
      <c r="F2829" s="26">
        <v>46235</v>
      </c>
      <c r="G2829" s="24" t="s">
        <v>52</v>
      </c>
      <c r="H2829" s="24" t="s">
        <v>53</v>
      </c>
      <c r="I2829" s="24" t="s">
        <v>59</v>
      </c>
      <c r="J2829" s="24" t="s">
        <v>126</v>
      </c>
      <c r="K2829" s="24">
        <v>1</v>
      </c>
      <c r="L2829" s="24" t="s">
        <v>84</v>
      </c>
      <c r="M2829" s="26">
        <v>46241</v>
      </c>
      <c r="N2829" s="27">
        <v>46241.5625</v>
      </c>
      <c r="O2829" s="27">
        <v>46241.729166666664</v>
      </c>
      <c r="P2829" s="24" t="s">
        <v>4715</v>
      </c>
      <c r="Q2829" s="24" t="s">
        <v>4716</v>
      </c>
      <c r="R2829" s="24" t="s">
        <v>281</v>
      </c>
      <c r="T2829" s="24" t="s">
        <v>59</v>
      </c>
      <c r="U2829" s="24" t="s">
        <v>250</v>
      </c>
      <c r="V2829" s="27">
        <v>46241.692361111112</v>
      </c>
      <c r="W2829" s="27">
        <v>46241.717361111114</v>
      </c>
      <c r="Z2829" s="24">
        <v>1</v>
      </c>
      <c r="AA2829" s="24" t="s">
        <v>60</v>
      </c>
      <c r="AB2829" s="24" t="b">
        <v>0</v>
      </c>
      <c r="AC2829" s="61"/>
    </row>
    <row r="2830" spans="2:29" ht="13.7">
      <c r="B2830" s="24" t="s">
        <v>82</v>
      </c>
      <c r="C2830" s="24" t="s">
        <v>64</v>
      </c>
      <c r="D2830" s="24" t="s">
        <v>85</v>
      </c>
      <c r="E2830" s="24">
        <v>240</v>
      </c>
      <c r="F2830" s="26">
        <v>46235</v>
      </c>
      <c r="G2830" s="24" t="s">
        <v>52</v>
      </c>
      <c r="H2830" s="24" t="s">
        <v>53</v>
      </c>
      <c r="I2830" s="24" t="s">
        <v>59</v>
      </c>
      <c r="J2830" s="24" t="s">
        <v>126</v>
      </c>
      <c r="K2830" s="24">
        <v>1</v>
      </c>
      <c r="L2830" s="24" t="s">
        <v>84</v>
      </c>
      <c r="M2830" s="26">
        <v>46241</v>
      </c>
      <c r="N2830" s="27">
        <v>46241.5625</v>
      </c>
      <c r="O2830" s="27">
        <v>46241.729166666664</v>
      </c>
      <c r="P2830" s="24" t="s">
        <v>4717</v>
      </c>
      <c r="Q2830" s="24" t="s">
        <v>4718</v>
      </c>
      <c r="R2830" s="24" t="s">
        <v>281</v>
      </c>
      <c r="S2830" s="24" t="s">
        <v>213</v>
      </c>
      <c r="T2830" s="24" t="s">
        <v>59</v>
      </c>
      <c r="U2830" s="24" t="s">
        <v>250</v>
      </c>
      <c r="V2830" s="27">
        <v>46241.648611111108</v>
      </c>
      <c r="W2830" s="27">
        <v>46241.665972222225</v>
      </c>
      <c r="Z2830" s="24">
        <v>1</v>
      </c>
      <c r="AA2830" s="24" t="s">
        <v>60</v>
      </c>
      <c r="AB2830" s="24" t="b">
        <v>0</v>
      </c>
      <c r="AC2830" s="61"/>
    </row>
    <row r="2831" spans="2:29" ht="13.7">
      <c r="B2831" s="24" t="s">
        <v>82</v>
      </c>
      <c r="C2831" s="24" t="s">
        <v>64</v>
      </c>
      <c r="D2831" s="24" t="s">
        <v>85</v>
      </c>
      <c r="E2831" s="24">
        <v>240</v>
      </c>
      <c r="F2831" s="26">
        <v>46235</v>
      </c>
      <c r="G2831" s="24" t="s">
        <v>52</v>
      </c>
      <c r="H2831" s="24" t="s">
        <v>53</v>
      </c>
      <c r="I2831" s="24" t="s">
        <v>68</v>
      </c>
      <c r="J2831" s="24" t="s">
        <v>125</v>
      </c>
      <c r="K2831" s="24">
        <v>1</v>
      </c>
      <c r="L2831" s="24" t="s">
        <v>84</v>
      </c>
      <c r="M2831" s="26">
        <v>46261</v>
      </c>
      <c r="N2831" s="27">
        <v>46261.354166666664</v>
      </c>
      <c r="O2831" s="27">
        <v>46261.520833333336</v>
      </c>
      <c r="V2831" s="27"/>
      <c r="W2831" s="27"/>
      <c r="X2831" s="24">
        <v>4</v>
      </c>
      <c r="Y2831" s="24">
        <v>0</v>
      </c>
      <c r="Z2831" s="24">
        <v>4</v>
      </c>
      <c r="AA2831" s="24" t="s">
        <v>60</v>
      </c>
      <c r="AB2831" s="24" t="b">
        <v>0</v>
      </c>
      <c r="AC2831" s="61">
        <v>0</v>
      </c>
    </row>
    <row r="2832" spans="2:29" ht="13.7">
      <c r="B2832" s="24" t="s">
        <v>82</v>
      </c>
      <c r="C2832" s="24" t="s">
        <v>64</v>
      </c>
      <c r="D2832" s="24" t="s">
        <v>85</v>
      </c>
      <c r="E2832" s="24">
        <v>240</v>
      </c>
      <c r="F2832" s="26">
        <v>46235</v>
      </c>
      <c r="G2832" s="24" t="s">
        <v>52</v>
      </c>
      <c r="H2832" s="24" t="s">
        <v>53</v>
      </c>
      <c r="I2832" s="24" t="s">
        <v>68</v>
      </c>
      <c r="J2832" s="24" t="s">
        <v>126</v>
      </c>
      <c r="K2832" s="24">
        <v>1</v>
      </c>
      <c r="L2832" s="24" t="s">
        <v>84</v>
      </c>
      <c r="M2832" s="26">
        <v>46261</v>
      </c>
      <c r="N2832" s="27">
        <v>46261.354166666664</v>
      </c>
      <c r="O2832" s="27">
        <v>46261.520833333336</v>
      </c>
      <c r="P2832" s="24" t="s">
        <v>4719</v>
      </c>
      <c r="Q2832" s="24" t="s">
        <v>4720</v>
      </c>
      <c r="R2832" s="24" t="s">
        <v>633</v>
      </c>
      <c r="S2832" s="24" t="s">
        <v>213</v>
      </c>
      <c r="T2832" s="24" t="s">
        <v>68</v>
      </c>
      <c r="U2832" s="24" t="s">
        <v>191</v>
      </c>
      <c r="V2832" s="27">
        <v>46261.486111111109</v>
      </c>
      <c r="W2832" s="27">
        <v>46261.513194444444</v>
      </c>
      <c r="Z2832" s="24">
        <v>1</v>
      </c>
      <c r="AA2832" s="24" t="s">
        <v>60</v>
      </c>
      <c r="AB2832" s="24" t="b">
        <v>0</v>
      </c>
      <c r="AC2832" s="61"/>
    </row>
    <row r="2833" spans="2:29" ht="13.7">
      <c r="B2833" s="24" t="s">
        <v>82</v>
      </c>
      <c r="C2833" s="24" t="s">
        <v>64</v>
      </c>
      <c r="D2833" s="24" t="s">
        <v>85</v>
      </c>
      <c r="E2833" s="24">
        <v>240</v>
      </c>
      <c r="F2833" s="26">
        <v>46235</v>
      </c>
      <c r="G2833" s="24" t="s">
        <v>52</v>
      </c>
      <c r="H2833" s="24" t="s">
        <v>53</v>
      </c>
      <c r="I2833" s="24" t="s">
        <v>68</v>
      </c>
      <c r="J2833" s="24" t="s">
        <v>126</v>
      </c>
      <c r="K2833" s="24">
        <v>1</v>
      </c>
      <c r="L2833" s="24" t="s">
        <v>84</v>
      </c>
      <c r="M2833" s="26">
        <v>46261</v>
      </c>
      <c r="N2833" s="27">
        <v>46261.354166666664</v>
      </c>
      <c r="O2833" s="27">
        <v>46261.520833333336</v>
      </c>
      <c r="P2833" s="24" t="s">
        <v>4721</v>
      </c>
      <c r="Q2833" s="24" t="s">
        <v>4722</v>
      </c>
      <c r="R2833" s="24" t="s">
        <v>636</v>
      </c>
      <c r="T2833" s="24" t="s">
        <v>68</v>
      </c>
      <c r="U2833" s="24" t="s">
        <v>191</v>
      </c>
      <c r="V2833" s="27">
        <v>46261.404166666667</v>
      </c>
      <c r="W2833" s="27">
        <v>46261.434027777781</v>
      </c>
      <c r="Z2833" s="24">
        <v>1</v>
      </c>
      <c r="AA2833" s="24" t="s">
        <v>60</v>
      </c>
      <c r="AB2833" s="24" t="b">
        <v>0</v>
      </c>
      <c r="AC2833" s="61"/>
    </row>
    <row r="2834" spans="2:29" ht="13.7">
      <c r="B2834" s="24" t="s">
        <v>82</v>
      </c>
      <c r="C2834" s="24" t="s">
        <v>64</v>
      </c>
      <c r="D2834" s="24" t="s">
        <v>85</v>
      </c>
      <c r="E2834" s="24">
        <v>240</v>
      </c>
      <c r="F2834" s="26">
        <v>46235</v>
      </c>
      <c r="G2834" s="24" t="s">
        <v>52</v>
      </c>
      <c r="H2834" s="24" t="s">
        <v>53</v>
      </c>
      <c r="I2834" s="24" t="s">
        <v>68</v>
      </c>
      <c r="J2834" s="24" t="s">
        <v>126</v>
      </c>
      <c r="K2834" s="24">
        <v>1</v>
      </c>
      <c r="L2834" s="24" t="s">
        <v>84</v>
      </c>
      <c r="M2834" s="26">
        <v>46261</v>
      </c>
      <c r="N2834" s="27">
        <v>46261.354166666664</v>
      </c>
      <c r="O2834" s="27">
        <v>46261.520833333336</v>
      </c>
      <c r="P2834" s="24" t="s">
        <v>4723</v>
      </c>
      <c r="Q2834" s="24" t="s">
        <v>4724</v>
      </c>
      <c r="R2834" s="24" t="s">
        <v>633</v>
      </c>
      <c r="T2834" s="24" t="s">
        <v>68</v>
      </c>
      <c r="U2834" s="24" t="s">
        <v>191</v>
      </c>
      <c r="V2834" s="27">
        <v>46261.439583333333</v>
      </c>
      <c r="W2834" s="27">
        <v>46261.46875</v>
      </c>
      <c r="Z2834" s="24">
        <v>1</v>
      </c>
      <c r="AA2834" s="24" t="s">
        <v>60</v>
      </c>
      <c r="AB2834" s="24" t="b">
        <v>0</v>
      </c>
      <c r="AC2834" s="61"/>
    </row>
    <row r="2835" spans="2:29" ht="13.7">
      <c r="B2835" s="24" t="s">
        <v>82</v>
      </c>
      <c r="C2835" s="24" t="s">
        <v>64</v>
      </c>
      <c r="D2835" s="24" t="s">
        <v>85</v>
      </c>
      <c r="E2835" s="24">
        <v>240</v>
      </c>
      <c r="F2835" s="26">
        <v>46235</v>
      </c>
      <c r="G2835" s="24" t="s">
        <v>52</v>
      </c>
      <c r="H2835" s="24" t="s">
        <v>53</v>
      </c>
      <c r="I2835" s="24" t="s">
        <v>68</v>
      </c>
      <c r="J2835" s="24" t="s">
        <v>126</v>
      </c>
      <c r="K2835" s="24">
        <v>1</v>
      </c>
      <c r="L2835" s="24" t="s">
        <v>84</v>
      </c>
      <c r="M2835" s="26">
        <v>46261</v>
      </c>
      <c r="N2835" s="27">
        <v>46261.354166666664</v>
      </c>
      <c r="O2835" s="27">
        <v>46261.520833333336</v>
      </c>
      <c r="P2835" s="24" t="s">
        <v>4725</v>
      </c>
      <c r="Q2835" s="24" t="s">
        <v>4726</v>
      </c>
      <c r="R2835" s="24" t="s">
        <v>749</v>
      </c>
      <c r="S2835" s="24" t="s">
        <v>160</v>
      </c>
      <c r="T2835" s="24" t="s">
        <v>68</v>
      </c>
      <c r="U2835" s="24" t="s">
        <v>191</v>
      </c>
      <c r="V2835" s="27">
        <v>46261.357638888891</v>
      </c>
      <c r="W2835" s="27">
        <v>46261.375</v>
      </c>
      <c r="Z2835" s="24">
        <v>1</v>
      </c>
      <c r="AA2835" s="24" t="s">
        <v>60</v>
      </c>
      <c r="AB2835" s="24" t="b">
        <v>0</v>
      </c>
      <c r="AC2835" s="61"/>
    </row>
    <row r="2836" spans="2:29" ht="13.7">
      <c r="B2836" s="24" t="s">
        <v>82</v>
      </c>
      <c r="C2836" s="24" t="s">
        <v>64</v>
      </c>
      <c r="D2836" s="24" t="s">
        <v>85</v>
      </c>
      <c r="E2836" s="24">
        <v>270</v>
      </c>
      <c r="F2836" s="26">
        <v>46174</v>
      </c>
      <c r="G2836" s="24" t="s">
        <v>52</v>
      </c>
      <c r="H2836" s="24" t="s">
        <v>53</v>
      </c>
      <c r="I2836" s="24" t="s">
        <v>68</v>
      </c>
      <c r="J2836" s="24" t="s">
        <v>125</v>
      </c>
      <c r="K2836" s="24">
        <v>1</v>
      </c>
      <c r="L2836" s="24" t="s">
        <v>84</v>
      </c>
      <c r="M2836" s="26">
        <v>46179</v>
      </c>
      <c r="N2836" s="27">
        <v>46179.354166666664</v>
      </c>
      <c r="O2836" s="27">
        <v>46179.541666666664</v>
      </c>
      <c r="V2836" s="27"/>
      <c r="W2836" s="27"/>
      <c r="X2836" s="24">
        <v>4</v>
      </c>
      <c r="Y2836" s="24">
        <v>0</v>
      </c>
      <c r="Z2836" s="24">
        <v>4</v>
      </c>
      <c r="AA2836" s="24" t="s">
        <v>56</v>
      </c>
      <c r="AB2836" s="24" t="b">
        <v>0</v>
      </c>
      <c r="AC2836" s="61">
        <v>0</v>
      </c>
    </row>
    <row r="2837" spans="2:29" ht="13.7">
      <c r="B2837" s="24" t="s">
        <v>82</v>
      </c>
      <c r="C2837" s="24" t="s">
        <v>64</v>
      </c>
      <c r="D2837" s="24" t="s">
        <v>85</v>
      </c>
      <c r="E2837" s="24">
        <v>270</v>
      </c>
      <c r="F2837" s="26">
        <v>46174</v>
      </c>
      <c r="G2837" s="24" t="s">
        <v>52</v>
      </c>
      <c r="H2837" s="24" t="s">
        <v>53</v>
      </c>
      <c r="I2837" s="24" t="s">
        <v>68</v>
      </c>
      <c r="J2837" s="24" t="s">
        <v>126</v>
      </c>
      <c r="K2837" s="24">
        <v>1</v>
      </c>
      <c r="L2837" s="24" t="s">
        <v>84</v>
      </c>
      <c r="M2837" s="26">
        <v>46179</v>
      </c>
      <c r="N2837" s="27">
        <v>46179.354166666664</v>
      </c>
      <c r="O2837" s="27">
        <v>46179.541666666664</v>
      </c>
      <c r="P2837" s="24" t="s">
        <v>4727</v>
      </c>
      <c r="Q2837" s="24" t="s">
        <v>4728</v>
      </c>
      <c r="R2837" s="24" t="s">
        <v>323</v>
      </c>
      <c r="T2837" s="24" t="s">
        <v>68</v>
      </c>
      <c r="U2837" s="24" t="s">
        <v>341</v>
      </c>
      <c r="V2837" s="27">
        <v>46179.404166666667</v>
      </c>
      <c r="W2837" s="27">
        <v>46179.432638888888</v>
      </c>
      <c r="Z2837" s="24">
        <v>1</v>
      </c>
      <c r="AA2837" s="24" t="s">
        <v>56</v>
      </c>
      <c r="AB2837" s="24" t="b">
        <v>0</v>
      </c>
      <c r="AC2837" s="61"/>
    </row>
    <row r="2838" spans="2:29" ht="13.7">
      <c r="B2838" s="24" t="s">
        <v>82</v>
      </c>
      <c r="C2838" s="24" t="s">
        <v>64</v>
      </c>
      <c r="D2838" s="24" t="s">
        <v>85</v>
      </c>
      <c r="E2838" s="24">
        <v>270</v>
      </c>
      <c r="F2838" s="26">
        <v>46174</v>
      </c>
      <c r="G2838" s="24" t="s">
        <v>52</v>
      </c>
      <c r="H2838" s="24" t="s">
        <v>53</v>
      </c>
      <c r="I2838" s="24" t="s">
        <v>68</v>
      </c>
      <c r="J2838" s="24" t="s">
        <v>126</v>
      </c>
      <c r="K2838" s="24">
        <v>1</v>
      </c>
      <c r="L2838" s="24" t="s">
        <v>84</v>
      </c>
      <c r="M2838" s="26">
        <v>46179</v>
      </c>
      <c r="N2838" s="27">
        <v>46179.354166666664</v>
      </c>
      <c r="O2838" s="27">
        <v>46179.541666666664</v>
      </c>
      <c r="P2838" s="24" t="s">
        <v>4729</v>
      </c>
      <c r="Q2838" s="24" t="s">
        <v>4730</v>
      </c>
      <c r="R2838" s="24" t="s">
        <v>749</v>
      </c>
      <c r="T2838" s="24" t="s">
        <v>68</v>
      </c>
      <c r="U2838" s="24" t="s">
        <v>341</v>
      </c>
      <c r="V2838" s="27">
        <v>46179.362500000003</v>
      </c>
      <c r="W2838" s="27">
        <v>46179.388888888891</v>
      </c>
      <c r="Z2838" s="24">
        <v>1</v>
      </c>
      <c r="AA2838" s="24" t="s">
        <v>56</v>
      </c>
      <c r="AB2838" s="24" t="b">
        <v>0</v>
      </c>
      <c r="AC2838" s="61"/>
    </row>
    <row r="2839" spans="2:29" ht="13.7">
      <c r="B2839" s="24" t="s">
        <v>82</v>
      </c>
      <c r="C2839" s="24" t="s">
        <v>64</v>
      </c>
      <c r="D2839" s="24" t="s">
        <v>85</v>
      </c>
      <c r="E2839" s="24">
        <v>270</v>
      </c>
      <c r="F2839" s="26">
        <v>46174</v>
      </c>
      <c r="G2839" s="24" t="s">
        <v>52</v>
      </c>
      <c r="H2839" s="24" t="s">
        <v>53</v>
      </c>
      <c r="I2839" s="24" t="s">
        <v>68</v>
      </c>
      <c r="J2839" s="24" t="s">
        <v>126</v>
      </c>
      <c r="K2839" s="24">
        <v>1</v>
      </c>
      <c r="L2839" s="24" t="s">
        <v>84</v>
      </c>
      <c r="M2839" s="26">
        <v>46179</v>
      </c>
      <c r="N2839" s="27">
        <v>46179.354166666664</v>
      </c>
      <c r="O2839" s="27">
        <v>46179.541666666664</v>
      </c>
      <c r="P2839" s="24" t="s">
        <v>4731</v>
      </c>
      <c r="Q2839" s="24" t="s">
        <v>4732</v>
      </c>
      <c r="R2839" s="24" t="s">
        <v>749</v>
      </c>
      <c r="T2839" s="24" t="s">
        <v>68</v>
      </c>
      <c r="U2839" s="24" t="s">
        <v>341</v>
      </c>
      <c r="V2839" s="27">
        <v>46179.495833333334</v>
      </c>
      <c r="W2839" s="27">
        <v>46179.523611111108</v>
      </c>
      <c r="Z2839" s="24">
        <v>1</v>
      </c>
      <c r="AA2839" s="24" t="s">
        <v>56</v>
      </c>
      <c r="AB2839" s="24" t="b">
        <v>0</v>
      </c>
      <c r="AC2839" s="61"/>
    </row>
    <row r="2840" spans="2:29" ht="13.7">
      <c r="B2840" s="24" t="s">
        <v>82</v>
      </c>
      <c r="C2840" s="24" t="s">
        <v>64</v>
      </c>
      <c r="D2840" s="24" t="s">
        <v>85</v>
      </c>
      <c r="E2840" s="24">
        <v>270</v>
      </c>
      <c r="F2840" s="26">
        <v>46174</v>
      </c>
      <c r="G2840" s="24" t="s">
        <v>52</v>
      </c>
      <c r="H2840" s="24" t="s">
        <v>53</v>
      </c>
      <c r="I2840" s="24" t="s">
        <v>68</v>
      </c>
      <c r="J2840" s="24" t="s">
        <v>126</v>
      </c>
      <c r="K2840" s="24">
        <v>1</v>
      </c>
      <c r="L2840" s="24" t="s">
        <v>84</v>
      </c>
      <c r="M2840" s="26">
        <v>46179</v>
      </c>
      <c r="N2840" s="27">
        <v>46179.354166666664</v>
      </c>
      <c r="O2840" s="27">
        <v>46179.541666666664</v>
      </c>
      <c r="P2840" s="24" t="s">
        <v>4733</v>
      </c>
      <c r="Q2840" s="24" t="s">
        <v>4734</v>
      </c>
      <c r="R2840" s="24" t="s">
        <v>633</v>
      </c>
      <c r="T2840" s="24" t="s">
        <v>68</v>
      </c>
      <c r="U2840" s="24" t="s">
        <v>341</v>
      </c>
      <c r="V2840" s="27">
        <v>46179.454861111109</v>
      </c>
      <c r="W2840" s="27">
        <v>46179.479861111111</v>
      </c>
      <c r="Z2840" s="24">
        <v>1</v>
      </c>
      <c r="AA2840" s="24" t="s">
        <v>56</v>
      </c>
      <c r="AB2840" s="24" t="b">
        <v>0</v>
      </c>
      <c r="AC2840" s="61"/>
    </row>
    <row r="2841" spans="2:29" ht="13.7">
      <c r="B2841" s="24" t="s">
        <v>82</v>
      </c>
      <c r="C2841" s="24" t="s">
        <v>64</v>
      </c>
      <c r="D2841" s="24" t="s">
        <v>85</v>
      </c>
      <c r="E2841" s="24">
        <v>270</v>
      </c>
      <c r="F2841" s="26">
        <v>46204</v>
      </c>
      <c r="G2841" s="24" t="s">
        <v>52</v>
      </c>
      <c r="H2841" s="24" t="s">
        <v>53</v>
      </c>
      <c r="I2841" s="24" t="s">
        <v>57</v>
      </c>
      <c r="J2841" s="24" t="s">
        <v>125</v>
      </c>
      <c r="K2841" s="24">
        <v>1</v>
      </c>
      <c r="L2841" s="24" t="s">
        <v>84</v>
      </c>
      <c r="M2841" s="26">
        <v>46211</v>
      </c>
      <c r="N2841" s="27">
        <v>46211.375</v>
      </c>
      <c r="O2841" s="27">
        <v>46211.5625</v>
      </c>
      <c r="V2841" s="27"/>
      <c r="W2841" s="27"/>
      <c r="X2841" s="24">
        <v>4</v>
      </c>
      <c r="Y2841" s="24">
        <v>0</v>
      </c>
      <c r="Z2841" s="24">
        <v>4</v>
      </c>
      <c r="AA2841" s="24" t="s">
        <v>58</v>
      </c>
      <c r="AB2841" s="24" t="b">
        <v>0</v>
      </c>
      <c r="AC2841" s="61">
        <v>0</v>
      </c>
    </row>
    <row r="2842" spans="2:29" ht="13.7">
      <c r="B2842" s="24" t="s">
        <v>82</v>
      </c>
      <c r="C2842" s="24" t="s">
        <v>64</v>
      </c>
      <c r="D2842" s="24" t="s">
        <v>85</v>
      </c>
      <c r="E2842" s="24">
        <v>270</v>
      </c>
      <c r="F2842" s="26">
        <v>46204</v>
      </c>
      <c r="G2842" s="24" t="s">
        <v>52</v>
      </c>
      <c r="H2842" s="24" t="s">
        <v>53</v>
      </c>
      <c r="I2842" s="24" t="s">
        <v>57</v>
      </c>
      <c r="J2842" s="24" t="s">
        <v>126</v>
      </c>
      <c r="K2842" s="24">
        <v>1</v>
      </c>
      <c r="L2842" s="24" t="s">
        <v>84</v>
      </c>
      <c r="M2842" s="26">
        <v>46211</v>
      </c>
      <c r="N2842" s="27">
        <v>46211.375</v>
      </c>
      <c r="O2842" s="27">
        <v>46211.5625</v>
      </c>
      <c r="P2842" s="24" t="s">
        <v>4735</v>
      </c>
      <c r="Q2842" s="24" t="s">
        <v>4736</v>
      </c>
      <c r="R2842" s="24" t="s">
        <v>155</v>
      </c>
      <c r="S2842" s="24" t="s">
        <v>152</v>
      </c>
      <c r="T2842" s="24" t="s">
        <v>57</v>
      </c>
      <c r="U2842" s="24" t="s">
        <v>297</v>
      </c>
      <c r="V2842" s="27">
        <v>46211.47152777778</v>
      </c>
      <c r="W2842" s="27">
        <v>46211.50277777778</v>
      </c>
      <c r="Z2842" s="24">
        <v>1</v>
      </c>
      <c r="AA2842" s="24" t="s">
        <v>58</v>
      </c>
      <c r="AB2842" s="24" t="b">
        <v>0</v>
      </c>
      <c r="AC2842" s="61"/>
    </row>
    <row r="2843" spans="2:29" ht="13.7">
      <c r="B2843" s="24" t="s">
        <v>82</v>
      </c>
      <c r="C2843" s="24" t="s">
        <v>64</v>
      </c>
      <c r="D2843" s="24" t="s">
        <v>85</v>
      </c>
      <c r="E2843" s="24">
        <v>270</v>
      </c>
      <c r="F2843" s="26">
        <v>46204</v>
      </c>
      <c r="G2843" s="24" t="s">
        <v>52</v>
      </c>
      <c r="H2843" s="24" t="s">
        <v>53</v>
      </c>
      <c r="I2843" s="24" t="s">
        <v>57</v>
      </c>
      <c r="J2843" s="24" t="s">
        <v>126</v>
      </c>
      <c r="K2843" s="24">
        <v>1</v>
      </c>
      <c r="L2843" s="24" t="s">
        <v>84</v>
      </c>
      <c r="M2843" s="26">
        <v>46211</v>
      </c>
      <c r="N2843" s="27">
        <v>46211.375</v>
      </c>
      <c r="O2843" s="27">
        <v>46211.5625</v>
      </c>
      <c r="P2843" s="24" t="s">
        <v>4737</v>
      </c>
      <c r="Q2843" s="24" t="s">
        <v>4738</v>
      </c>
      <c r="R2843" s="24" t="s">
        <v>182</v>
      </c>
      <c r="S2843" s="24" t="s">
        <v>152</v>
      </c>
      <c r="T2843" s="24" t="s">
        <v>57</v>
      </c>
      <c r="U2843" s="24" t="s">
        <v>297</v>
      </c>
      <c r="V2843" s="27">
        <v>46211.382638888892</v>
      </c>
      <c r="W2843" s="27">
        <v>46211.411111111112</v>
      </c>
      <c r="Z2843" s="24">
        <v>1</v>
      </c>
      <c r="AA2843" s="24" t="s">
        <v>58</v>
      </c>
      <c r="AB2843" s="24" t="b">
        <v>0</v>
      </c>
      <c r="AC2843" s="61"/>
    </row>
    <row r="2844" spans="2:29" ht="13.7">
      <c r="B2844" s="24" t="s">
        <v>82</v>
      </c>
      <c r="C2844" s="24" t="s">
        <v>64</v>
      </c>
      <c r="D2844" s="24" t="s">
        <v>85</v>
      </c>
      <c r="E2844" s="24">
        <v>270</v>
      </c>
      <c r="F2844" s="26">
        <v>46204</v>
      </c>
      <c r="G2844" s="24" t="s">
        <v>52</v>
      </c>
      <c r="H2844" s="24" t="s">
        <v>53</v>
      </c>
      <c r="I2844" s="24" t="s">
        <v>57</v>
      </c>
      <c r="J2844" s="24" t="s">
        <v>126</v>
      </c>
      <c r="K2844" s="24">
        <v>1</v>
      </c>
      <c r="L2844" s="24" t="s">
        <v>84</v>
      </c>
      <c r="M2844" s="26">
        <v>46211</v>
      </c>
      <c r="N2844" s="27">
        <v>46211.375</v>
      </c>
      <c r="O2844" s="27">
        <v>46211.5625</v>
      </c>
      <c r="P2844" s="24" t="s">
        <v>4739</v>
      </c>
      <c r="Q2844" s="24" t="s">
        <v>4740</v>
      </c>
      <c r="R2844" s="24" t="s">
        <v>159</v>
      </c>
      <c r="T2844" s="24" t="s">
        <v>57</v>
      </c>
      <c r="U2844" s="24" t="s">
        <v>297</v>
      </c>
      <c r="V2844" s="27">
        <v>46211.424305555556</v>
      </c>
      <c r="W2844" s="27">
        <v>46211.45208333333</v>
      </c>
      <c r="Z2844" s="24">
        <v>1</v>
      </c>
      <c r="AA2844" s="24" t="s">
        <v>58</v>
      </c>
      <c r="AB2844" s="24" t="b">
        <v>0</v>
      </c>
      <c r="AC2844" s="61"/>
    </row>
    <row r="2845" spans="2:29" ht="13.7">
      <c r="B2845" s="24" t="s">
        <v>82</v>
      </c>
      <c r="C2845" s="24" t="s">
        <v>64</v>
      </c>
      <c r="D2845" s="24" t="s">
        <v>85</v>
      </c>
      <c r="E2845" s="24">
        <v>270</v>
      </c>
      <c r="F2845" s="26">
        <v>46204</v>
      </c>
      <c r="G2845" s="24" t="s">
        <v>52</v>
      </c>
      <c r="H2845" s="24" t="s">
        <v>53</v>
      </c>
      <c r="I2845" s="24" t="s">
        <v>57</v>
      </c>
      <c r="J2845" s="24" t="s">
        <v>126</v>
      </c>
      <c r="K2845" s="24">
        <v>1</v>
      </c>
      <c r="L2845" s="24" t="s">
        <v>84</v>
      </c>
      <c r="M2845" s="26">
        <v>46211</v>
      </c>
      <c r="N2845" s="27">
        <v>46211.375</v>
      </c>
      <c r="O2845" s="27">
        <v>46211.5625</v>
      </c>
      <c r="P2845" s="24" t="s">
        <v>4741</v>
      </c>
      <c r="Q2845" s="24" t="s">
        <v>4742</v>
      </c>
      <c r="R2845" s="24" t="s">
        <v>165</v>
      </c>
      <c r="T2845" s="24" t="s">
        <v>57</v>
      </c>
      <c r="U2845" s="24" t="s">
        <v>297</v>
      </c>
      <c r="V2845" s="27">
        <v>46211.521527777775</v>
      </c>
      <c r="W2845" s="27">
        <v>46211.552083333336</v>
      </c>
      <c r="Z2845" s="24">
        <v>1</v>
      </c>
      <c r="AA2845" s="24" t="s">
        <v>58</v>
      </c>
      <c r="AB2845" s="24" t="b">
        <v>0</v>
      </c>
      <c r="AC2845" s="61"/>
    </row>
    <row r="2846" spans="2:29" ht="13.7">
      <c r="B2846" s="24" t="s">
        <v>82</v>
      </c>
      <c r="C2846" s="24" t="s">
        <v>64</v>
      </c>
      <c r="D2846" s="24" t="s">
        <v>85</v>
      </c>
      <c r="E2846" s="24">
        <v>270</v>
      </c>
      <c r="F2846" s="26">
        <v>46204</v>
      </c>
      <c r="G2846" s="24" t="s">
        <v>52</v>
      </c>
      <c r="H2846" s="24" t="s">
        <v>53</v>
      </c>
      <c r="I2846" s="24" t="s">
        <v>68</v>
      </c>
      <c r="J2846" s="24" t="s">
        <v>125</v>
      </c>
      <c r="K2846" s="24">
        <v>1</v>
      </c>
      <c r="L2846" s="24" t="s">
        <v>84</v>
      </c>
      <c r="M2846" s="26">
        <v>46221</v>
      </c>
      <c r="N2846" s="27">
        <v>46221.375</v>
      </c>
      <c r="O2846" s="27">
        <v>46221.5625</v>
      </c>
      <c r="V2846" s="27"/>
      <c r="W2846" s="27"/>
      <c r="X2846" s="24">
        <v>4</v>
      </c>
      <c r="Y2846" s="24">
        <v>0</v>
      </c>
      <c r="Z2846" s="24">
        <v>4</v>
      </c>
      <c r="AA2846" s="24" t="s">
        <v>58</v>
      </c>
      <c r="AB2846" s="24" t="b">
        <v>0</v>
      </c>
      <c r="AC2846" s="61">
        <v>0</v>
      </c>
    </row>
    <row r="2847" spans="2:29" ht="13.7">
      <c r="B2847" s="24" t="s">
        <v>82</v>
      </c>
      <c r="C2847" s="24" t="s">
        <v>64</v>
      </c>
      <c r="D2847" s="24" t="s">
        <v>85</v>
      </c>
      <c r="E2847" s="24">
        <v>270</v>
      </c>
      <c r="F2847" s="26">
        <v>46204</v>
      </c>
      <c r="G2847" s="24" t="s">
        <v>52</v>
      </c>
      <c r="H2847" s="24" t="s">
        <v>53</v>
      </c>
      <c r="I2847" s="24" t="s">
        <v>68</v>
      </c>
      <c r="J2847" s="24" t="s">
        <v>126</v>
      </c>
      <c r="K2847" s="24">
        <v>1</v>
      </c>
      <c r="L2847" s="24" t="s">
        <v>84</v>
      </c>
      <c r="M2847" s="26">
        <v>46221</v>
      </c>
      <c r="N2847" s="27">
        <v>46221.375</v>
      </c>
      <c r="O2847" s="27">
        <v>46221.5625</v>
      </c>
      <c r="P2847" s="24" t="s">
        <v>4743</v>
      </c>
      <c r="Q2847" s="24" t="s">
        <v>4744</v>
      </c>
      <c r="R2847" s="24" t="s">
        <v>749</v>
      </c>
      <c r="T2847" s="24" t="s">
        <v>68</v>
      </c>
      <c r="U2847" s="24" t="s">
        <v>224</v>
      </c>
      <c r="V2847" s="27">
        <v>46221.470833333333</v>
      </c>
      <c r="W2847" s="27">
        <v>46221.496527777781</v>
      </c>
      <c r="Z2847" s="24">
        <v>1</v>
      </c>
      <c r="AA2847" s="24" t="s">
        <v>58</v>
      </c>
      <c r="AB2847" s="24" t="b">
        <v>0</v>
      </c>
      <c r="AC2847" s="61"/>
    </row>
    <row r="2848" spans="2:29" ht="13.7">
      <c r="B2848" s="24" t="s">
        <v>82</v>
      </c>
      <c r="C2848" s="24" t="s">
        <v>64</v>
      </c>
      <c r="D2848" s="24" t="s">
        <v>85</v>
      </c>
      <c r="E2848" s="24">
        <v>270</v>
      </c>
      <c r="F2848" s="26">
        <v>46204</v>
      </c>
      <c r="G2848" s="24" t="s">
        <v>52</v>
      </c>
      <c r="H2848" s="24" t="s">
        <v>53</v>
      </c>
      <c r="I2848" s="24" t="s">
        <v>68</v>
      </c>
      <c r="J2848" s="24" t="s">
        <v>126</v>
      </c>
      <c r="K2848" s="24">
        <v>1</v>
      </c>
      <c r="L2848" s="24" t="s">
        <v>84</v>
      </c>
      <c r="M2848" s="26">
        <v>46221</v>
      </c>
      <c r="N2848" s="27">
        <v>46221.375</v>
      </c>
      <c r="O2848" s="27">
        <v>46221.5625</v>
      </c>
      <c r="P2848" s="24" t="s">
        <v>4745</v>
      </c>
      <c r="Q2848" s="24" t="s">
        <v>4746</v>
      </c>
      <c r="R2848" s="24" t="s">
        <v>633</v>
      </c>
      <c r="S2848" s="24" t="s">
        <v>156</v>
      </c>
      <c r="T2848" s="24" t="s">
        <v>68</v>
      </c>
      <c r="U2848" s="24" t="s">
        <v>224</v>
      </c>
      <c r="V2848" s="27">
        <v>46221.427777777775</v>
      </c>
      <c r="W2848" s="27">
        <v>46221.45208333333</v>
      </c>
      <c r="Z2848" s="24">
        <v>1</v>
      </c>
      <c r="AA2848" s="24" t="s">
        <v>58</v>
      </c>
      <c r="AB2848" s="24" t="b">
        <v>0</v>
      </c>
      <c r="AC2848" s="61"/>
    </row>
    <row r="2849" spans="2:29" ht="13.7">
      <c r="B2849" s="24" t="s">
        <v>82</v>
      </c>
      <c r="C2849" s="24" t="s">
        <v>64</v>
      </c>
      <c r="D2849" s="24" t="s">
        <v>85</v>
      </c>
      <c r="E2849" s="24">
        <v>270</v>
      </c>
      <c r="F2849" s="26">
        <v>46204</v>
      </c>
      <c r="G2849" s="24" t="s">
        <v>52</v>
      </c>
      <c r="H2849" s="24" t="s">
        <v>53</v>
      </c>
      <c r="I2849" s="24" t="s">
        <v>68</v>
      </c>
      <c r="J2849" s="24" t="s">
        <v>126</v>
      </c>
      <c r="K2849" s="24">
        <v>1</v>
      </c>
      <c r="L2849" s="24" t="s">
        <v>84</v>
      </c>
      <c r="M2849" s="26">
        <v>46221</v>
      </c>
      <c r="N2849" s="27">
        <v>46221.375</v>
      </c>
      <c r="O2849" s="27">
        <v>46221.5625</v>
      </c>
      <c r="P2849" s="24" t="s">
        <v>4747</v>
      </c>
      <c r="Q2849" s="24" t="s">
        <v>4748</v>
      </c>
      <c r="R2849" s="24" t="s">
        <v>749</v>
      </c>
      <c r="T2849" s="24" t="s">
        <v>68</v>
      </c>
      <c r="U2849" s="24" t="s">
        <v>224</v>
      </c>
      <c r="V2849" s="27">
        <v>46221.515972222223</v>
      </c>
      <c r="W2849" s="27">
        <v>46221.544444444444</v>
      </c>
      <c r="Z2849" s="24">
        <v>1</v>
      </c>
      <c r="AA2849" s="24" t="s">
        <v>58</v>
      </c>
      <c r="AB2849" s="24" t="b">
        <v>0</v>
      </c>
      <c r="AC2849" s="61"/>
    </row>
    <row r="2850" spans="2:29" ht="13.7">
      <c r="B2850" s="24" t="s">
        <v>82</v>
      </c>
      <c r="C2850" s="24" t="s">
        <v>64</v>
      </c>
      <c r="D2850" s="24" t="s">
        <v>85</v>
      </c>
      <c r="E2850" s="24">
        <v>270</v>
      </c>
      <c r="F2850" s="26">
        <v>46204</v>
      </c>
      <c r="G2850" s="24" t="s">
        <v>52</v>
      </c>
      <c r="H2850" s="24" t="s">
        <v>53</v>
      </c>
      <c r="I2850" s="24" t="s">
        <v>68</v>
      </c>
      <c r="J2850" s="24" t="s">
        <v>126</v>
      </c>
      <c r="K2850" s="24">
        <v>1</v>
      </c>
      <c r="L2850" s="24" t="s">
        <v>84</v>
      </c>
      <c r="M2850" s="26">
        <v>46221</v>
      </c>
      <c r="N2850" s="27">
        <v>46221.375</v>
      </c>
      <c r="O2850" s="27">
        <v>46221.5625</v>
      </c>
      <c r="P2850" s="24" t="s">
        <v>4749</v>
      </c>
      <c r="Q2850" s="24" t="s">
        <v>4750</v>
      </c>
      <c r="R2850" s="24" t="s">
        <v>323</v>
      </c>
      <c r="S2850" s="24" t="s">
        <v>156</v>
      </c>
      <c r="T2850" s="24" t="s">
        <v>68</v>
      </c>
      <c r="U2850" s="24" t="s">
        <v>224</v>
      </c>
      <c r="V2850" s="27">
        <v>46221.376388888886</v>
      </c>
      <c r="W2850" s="27">
        <v>46221.404166666667</v>
      </c>
      <c r="Z2850" s="24">
        <v>1</v>
      </c>
      <c r="AA2850" s="24" t="s">
        <v>58</v>
      </c>
      <c r="AB2850" s="24" t="b">
        <v>0</v>
      </c>
      <c r="AC2850" s="61"/>
    </row>
    <row r="2851" spans="2:29" ht="13.7">
      <c r="B2851" s="24" t="s">
        <v>82</v>
      </c>
      <c r="C2851" s="24" t="s">
        <v>64</v>
      </c>
      <c r="D2851" s="24" t="s">
        <v>85</v>
      </c>
      <c r="E2851" s="24">
        <v>270</v>
      </c>
      <c r="F2851" s="26">
        <v>46204</v>
      </c>
      <c r="G2851" s="24" t="s">
        <v>52</v>
      </c>
      <c r="H2851" s="24" t="s">
        <v>53</v>
      </c>
      <c r="I2851" s="24" t="s">
        <v>57</v>
      </c>
      <c r="J2851" s="24" t="s">
        <v>125</v>
      </c>
      <c r="K2851" s="24">
        <v>1</v>
      </c>
      <c r="L2851" s="24" t="s">
        <v>84</v>
      </c>
      <c r="M2851" s="26">
        <v>46225</v>
      </c>
      <c r="N2851" s="27">
        <v>46225.333333333336</v>
      </c>
      <c r="O2851" s="27">
        <v>46225.520833333336</v>
      </c>
      <c r="V2851" s="27"/>
      <c r="W2851" s="27"/>
      <c r="X2851" s="24">
        <v>4</v>
      </c>
      <c r="Y2851" s="24">
        <v>0</v>
      </c>
      <c r="Z2851" s="24">
        <v>4</v>
      </c>
      <c r="AA2851" s="24" t="s">
        <v>58</v>
      </c>
      <c r="AB2851" s="24" t="b">
        <v>0</v>
      </c>
      <c r="AC2851" s="61">
        <v>0</v>
      </c>
    </row>
    <row r="2852" spans="2:29" ht="13.7">
      <c r="B2852" s="24" t="s">
        <v>82</v>
      </c>
      <c r="C2852" s="24" t="s">
        <v>64</v>
      </c>
      <c r="D2852" s="24" t="s">
        <v>85</v>
      </c>
      <c r="E2852" s="24">
        <v>270</v>
      </c>
      <c r="F2852" s="26">
        <v>46204</v>
      </c>
      <c r="G2852" s="24" t="s">
        <v>52</v>
      </c>
      <c r="H2852" s="24" t="s">
        <v>53</v>
      </c>
      <c r="I2852" s="24" t="s">
        <v>57</v>
      </c>
      <c r="J2852" s="24" t="s">
        <v>126</v>
      </c>
      <c r="K2852" s="24">
        <v>1</v>
      </c>
      <c r="L2852" s="24" t="s">
        <v>84</v>
      </c>
      <c r="M2852" s="26">
        <v>46225</v>
      </c>
      <c r="N2852" s="27">
        <v>46225.333333333336</v>
      </c>
      <c r="O2852" s="27">
        <v>46225.520833333336</v>
      </c>
      <c r="P2852" s="24" t="s">
        <v>4751</v>
      </c>
      <c r="Q2852" s="24" t="s">
        <v>4752</v>
      </c>
      <c r="R2852" s="24" t="s">
        <v>165</v>
      </c>
      <c r="S2852" s="24" t="s">
        <v>198</v>
      </c>
      <c r="T2852" s="24" t="s">
        <v>57</v>
      </c>
      <c r="U2852" s="24" t="s">
        <v>547</v>
      </c>
      <c r="V2852" s="27">
        <v>46225.480555555558</v>
      </c>
      <c r="W2852" s="27">
        <v>46225.509722222225</v>
      </c>
      <c r="Z2852" s="24">
        <v>1</v>
      </c>
      <c r="AA2852" s="24" t="s">
        <v>58</v>
      </c>
      <c r="AB2852" s="24" t="b">
        <v>0</v>
      </c>
      <c r="AC2852" s="61"/>
    </row>
    <row r="2853" spans="2:29" ht="13.7">
      <c r="B2853" s="24" t="s">
        <v>82</v>
      </c>
      <c r="C2853" s="24" t="s">
        <v>64</v>
      </c>
      <c r="D2853" s="24" t="s">
        <v>85</v>
      </c>
      <c r="E2853" s="24">
        <v>270</v>
      </c>
      <c r="F2853" s="26">
        <v>46204</v>
      </c>
      <c r="G2853" s="24" t="s">
        <v>52</v>
      </c>
      <c r="H2853" s="24" t="s">
        <v>53</v>
      </c>
      <c r="I2853" s="24" t="s">
        <v>57</v>
      </c>
      <c r="J2853" s="24" t="s">
        <v>126</v>
      </c>
      <c r="K2853" s="24">
        <v>1</v>
      </c>
      <c r="L2853" s="24" t="s">
        <v>84</v>
      </c>
      <c r="M2853" s="26">
        <v>46225</v>
      </c>
      <c r="N2853" s="27">
        <v>46225.333333333336</v>
      </c>
      <c r="O2853" s="27">
        <v>46225.520833333336</v>
      </c>
      <c r="P2853" s="24" t="s">
        <v>4753</v>
      </c>
      <c r="Q2853" s="24" t="s">
        <v>4754</v>
      </c>
      <c r="R2853" s="24" t="s">
        <v>155</v>
      </c>
      <c r="T2853" s="24" t="s">
        <v>57</v>
      </c>
      <c r="U2853" s="24" t="s">
        <v>547</v>
      </c>
      <c r="V2853" s="27">
        <v>46225.387499999997</v>
      </c>
      <c r="W2853" s="27">
        <v>46225.414583333331</v>
      </c>
      <c r="Z2853" s="24">
        <v>1</v>
      </c>
      <c r="AA2853" s="24" t="s">
        <v>58</v>
      </c>
      <c r="AB2853" s="24" t="b">
        <v>0</v>
      </c>
      <c r="AC2853" s="61"/>
    </row>
    <row r="2854" spans="2:29" ht="13.7">
      <c r="B2854" s="24" t="s">
        <v>82</v>
      </c>
      <c r="C2854" s="24" t="s">
        <v>64</v>
      </c>
      <c r="D2854" s="24" t="s">
        <v>85</v>
      </c>
      <c r="E2854" s="24">
        <v>270</v>
      </c>
      <c r="F2854" s="26">
        <v>46204</v>
      </c>
      <c r="G2854" s="24" t="s">
        <v>52</v>
      </c>
      <c r="H2854" s="24" t="s">
        <v>53</v>
      </c>
      <c r="I2854" s="24" t="s">
        <v>57</v>
      </c>
      <c r="J2854" s="24" t="s">
        <v>126</v>
      </c>
      <c r="K2854" s="24">
        <v>1</v>
      </c>
      <c r="L2854" s="24" t="s">
        <v>84</v>
      </c>
      <c r="M2854" s="26">
        <v>46225</v>
      </c>
      <c r="N2854" s="27">
        <v>46225.333333333336</v>
      </c>
      <c r="O2854" s="27">
        <v>46225.520833333336</v>
      </c>
      <c r="P2854" s="24" t="s">
        <v>4755</v>
      </c>
      <c r="Q2854" s="24" t="s">
        <v>4756</v>
      </c>
      <c r="R2854" s="24" t="s">
        <v>182</v>
      </c>
      <c r="T2854" s="24" t="s">
        <v>57</v>
      </c>
      <c r="U2854" s="24" t="s">
        <v>547</v>
      </c>
      <c r="V2854" s="27">
        <v>46225.337500000001</v>
      </c>
      <c r="W2854" s="27">
        <v>46225.361805555556</v>
      </c>
      <c r="Z2854" s="24">
        <v>1</v>
      </c>
      <c r="AA2854" s="24" t="s">
        <v>58</v>
      </c>
      <c r="AB2854" s="24" t="b">
        <v>0</v>
      </c>
      <c r="AC2854" s="61"/>
    </row>
    <row r="2855" spans="2:29" ht="13.7">
      <c r="B2855" s="24" t="s">
        <v>82</v>
      </c>
      <c r="C2855" s="24" t="s">
        <v>64</v>
      </c>
      <c r="D2855" s="24" t="s">
        <v>85</v>
      </c>
      <c r="E2855" s="24">
        <v>270</v>
      </c>
      <c r="F2855" s="26">
        <v>46204</v>
      </c>
      <c r="G2855" s="24" t="s">
        <v>52</v>
      </c>
      <c r="H2855" s="24" t="s">
        <v>53</v>
      </c>
      <c r="I2855" s="24" t="s">
        <v>57</v>
      </c>
      <c r="J2855" s="24" t="s">
        <v>126</v>
      </c>
      <c r="K2855" s="24">
        <v>1</v>
      </c>
      <c r="L2855" s="24" t="s">
        <v>84</v>
      </c>
      <c r="M2855" s="26">
        <v>46225</v>
      </c>
      <c r="N2855" s="27">
        <v>46225.333333333336</v>
      </c>
      <c r="O2855" s="27">
        <v>46225.520833333336</v>
      </c>
      <c r="P2855" s="24" t="s">
        <v>4757</v>
      </c>
      <c r="Q2855" s="24" t="s">
        <v>4758</v>
      </c>
      <c r="R2855" s="24" t="s">
        <v>165</v>
      </c>
      <c r="T2855" s="24" t="s">
        <v>57</v>
      </c>
      <c r="U2855" s="24" t="s">
        <v>547</v>
      </c>
      <c r="V2855" s="27">
        <v>46225.429861111108</v>
      </c>
      <c r="W2855" s="27">
        <v>46225.455555555556</v>
      </c>
      <c r="Z2855" s="24">
        <v>1</v>
      </c>
      <c r="AA2855" s="24" t="s">
        <v>58</v>
      </c>
      <c r="AB2855" s="24" t="b">
        <v>0</v>
      </c>
      <c r="AC2855" s="61"/>
    </row>
    <row r="2856" spans="2:29" ht="13.7">
      <c r="B2856" s="24" t="s">
        <v>82</v>
      </c>
      <c r="C2856" s="24" t="s">
        <v>64</v>
      </c>
      <c r="D2856" s="24" t="s">
        <v>85</v>
      </c>
      <c r="E2856" s="24">
        <v>270</v>
      </c>
      <c r="F2856" s="26">
        <v>46204</v>
      </c>
      <c r="G2856" s="24" t="s">
        <v>52</v>
      </c>
      <c r="H2856" s="24" t="s">
        <v>53</v>
      </c>
      <c r="I2856" s="24" t="s">
        <v>62</v>
      </c>
      <c r="J2856" s="24" t="s">
        <v>125</v>
      </c>
      <c r="K2856" s="24">
        <v>1</v>
      </c>
      <c r="L2856" s="24" t="s">
        <v>84</v>
      </c>
      <c r="M2856" s="26">
        <v>46228</v>
      </c>
      <c r="N2856" s="27">
        <v>46228.333333333336</v>
      </c>
      <c r="O2856" s="27">
        <v>46228.520833333336</v>
      </c>
      <c r="V2856" s="27"/>
      <c r="W2856" s="27"/>
      <c r="X2856" s="24">
        <v>4</v>
      </c>
      <c r="Y2856" s="24">
        <v>0</v>
      </c>
      <c r="Z2856" s="24">
        <v>4</v>
      </c>
      <c r="AA2856" s="24" t="s">
        <v>58</v>
      </c>
      <c r="AB2856" s="24" t="b">
        <v>0</v>
      </c>
      <c r="AC2856" s="61">
        <v>0</v>
      </c>
    </row>
    <row r="2857" spans="2:29" ht="13.7">
      <c r="B2857" s="24" t="s">
        <v>82</v>
      </c>
      <c r="C2857" s="24" t="s">
        <v>64</v>
      </c>
      <c r="D2857" s="24" t="s">
        <v>85</v>
      </c>
      <c r="E2857" s="24">
        <v>270</v>
      </c>
      <c r="F2857" s="26">
        <v>46204</v>
      </c>
      <c r="G2857" s="24" t="s">
        <v>52</v>
      </c>
      <c r="H2857" s="24" t="s">
        <v>53</v>
      </c>
      <c r="I2857" s="24" t="s">
        <v>62</v>
      </c>
      <c r="J2857" s="24" t="s">
        <v>126</v>
      </c>
      <c r="K2857" s="24">
        <v>1</v>
      </c>
      <c r="L2857" s="24" t="s">
        <v>84</v>
      </c>
      <c r="M2857" s="26">
        <v>46228</v>
      </c>
      <c r="N2857" s="27">
        <v>46228.333333333336</v>
      </c>
      <c r="O2857" s="27">
        <v>46228.520833333336</v>
      </c>
      <c r="P2857" s="24" t="s">
        <v>4759</v>
      </c>
      <c r="Q2857" s="24" t="s">
        <v>4760</v>
      </c>
      <c r="R2857" s="24" t="s">
        <v>256</v>
      </c>
      <c r="S2857" s="24" t="s">
        <v>213</v>
      </c>
      <c r="T2857" s="24" t="s">
        <v>62</v>
      </c>
      <c r="U2857" s="24" t="s">
        <v>179</v>
      </c>
      <c r="V2857" s="27">
        <v>46228.337500000001</v>
      </c>
      <c r="W2857" s="27">
        <v>46228.368055555555</v>
      </c>
      <c r="Z2857" s="24">
        <v>1</v>
      </c>
      <c r="AA2857" s="24" t="s">
        <v>58</v>
      </c>
      <c r="AB2857" s="24" t="b">
        <v>0</v>
      </c>
      <c r="AC2857" s="61"/>
    </row>
    <row r="2858" spans="2:29" ht="13.7">
      <c r="B2858" s="24" t="s">
        <v>82</v>
      </c>
      <c r="C2858" s="24" t="s">
        <v>64</v>
      </c>
      <c r="D2858" s="24" t="s">
        <v>85</v>
      </c>
      <c r="E2858" s="24">
        <v>270</v>
      </c>
      <c r="F2858" s="26">
        <v>46204</v>
      </c>
      <c r="G2858" s="24" t="s">
        <v>52</v>
      </c>
      <c r="H2858" s="24" t="s">
        <v>53</v>
      </c>
      <c r="I2858" s="24" t="s">
        <v>62</v>
      </c>
      <c r="J2858" s="24" t="s">
        <v>126</v>
      </c>
      <c r="K2858" s="24">
        <v>1</v>
      </c>
      <c r="L2858" s="24" t="s">
        <v>84</v>
      </c>
      <c r="M2858" s="26">
        <v>46228</v>
      </c>
      <c r="N2858" s="27">
        <v>46228.333333333336</v>
      </c>
      <c r="O2858" s="27">
        <v>46228.520833333336</v>
      </c>
      <c r="P2858" s="24" t="s">
        <v>4761</v>
      </c>
      <c r="Q2858" s="24" t="s">
        <v>4762</v>
      </c>
      <c r="R2858" s="24" t="s">
        <v>323</v>
      </c>
      <c r="T2858" s="24" t="s">
        <v>62</v>
      </c>
      <c r="U2858" s="24" t="s">
        <v>179</v>
      </c>
      <c r="V2858" s="27">
        <v>46228.480555555558</v>
      </c>
      <c r="W2858" s="27">
        <v>46228.504861111112</v>
      </c>
      <c r="Z2858" s="24">
        <v>1</v>
      </c>
      <c r="AA2858" s="24" t="s">
        <v>58</v>
      </c>
      <c r="AB2858" s="24" t="b">
        <v>0</v>
      </c>
      <c r="AC2858" s="61"/>
    </row>
    <row r="2859" spans="2:29" ht="13.7">
      <c r="B2859" s="24" t="s">
        <v>82</v>
      </c>
      <c r="C2859" s="24" t="s">
        <v>64</v>
      </c>
      <c r="D2859" s="24" t="s">
        <v>85</v>
      </c>
      <c r="E2859" s="24">
        <v>270</v>
      </c>
      <c r="F2859" s="26">
        <v>46204</v>
      </c>
      <c r="G2859" s="24" t="s">
        <v>52</v>
      </c>
      <c r="H2859" s="24" t="s">
        <v>53</v>
      </c>
      <c r="I2859" s="24" t="s">
        <v>62</v>
      </c>
      <c r="J2859" s="24" t="s">
        <v>126</v>
      </c>
      <c r="K2859" s="24">
        <v>1</v>
      </c>
      <c r="L2859" s="24" t="s">
        <v>84</v>
      </c>
      <c r="M2859" s="26">
        <v>46228</v>
      </c>
      <c r="N2859" s="27">
        <v>46228.333333333336</v>
      </c>
      <c r="O2859" s="27">
        <v>46228.520833333336</v>
      </c>
      <c r="P2859" s="24" t="s">
        <v>4763</v>
      </c>
      <c r="Q2859" s="24" t="s">
        <v>4764</v>
      </c>
      <c r="R2859" s="24" t="s">
        <v>328</v>
      </c>
      <c r="S2859" s="24" t="s">
        <v>152</v>
      </c>
      <c r="T2859" s="24" t="s">
        <v>62</v>
      </c>
      <c r="U2859" s="24" t="s">
        <v>179</v>
      </c>
      <c r="V2859" s="27">
        <v>46228.388194444444</v>
      </c>
      <c r="W2859" s="27">
        <v>46228.410416666666</v>
      </c>
      <c r="Z2859" s="24">
        <v>1</v>
      </c>
      <c r="AA2859" s="24" t="s">
        <v>58</v>
      </c>
      <c r="AB2859" s="24" t="b">
        <v>0</v>
      </c>
      <c r="AC2859" s="61"/>
    </row>
    <row r="2860" spans="2:29" ht="13.7">
      <c r="B2860" s="24" t="s">
        <v>82</v>
      </c>
      <c r="C2860" s="24" t="s">
        <v>64</v>
      </c>
      <c r="D2860" s="24" t="s">
        <v>85</v>
      </c>
      <c r="E2860" s="24">
        <v>270</v>
      </c>
      <c r="F2860" s="26">
        <v>46204</v>
      </c>
      <c r="G2860" s="24" t="s">
        <v>52</v>
      </c>
      <c r="H2860" s="24" t="s">
        <v>53</v>
      </c>
      <c r="I2860" s="24" t="s">
        <v>62</v>
      </c>
      <c r="J2860" s="24" t="s">
        <v>126</v>
      </c>
      <c r="K2860" s="24">
        <v>1</v>
      </c>
      <c r="L2860" s="24" t="s">
        <v>84</v>
      </c>
      <c r="M2860" s="26">
        <v>46228</v>
      </c>
      <c r="N2860" s="27">
        <v>46228.333333333336</v>
      </c>
      <c r="O2860" s="27">
        <v>46228.520833333336</v>
      </c>
      <c r="P2860" s="24" t="s">
        <v>4765</v>
      </c>
      <c r="Q2860" s="24" t="s">
        <v>4766</v>
      </c>
      <c r="R2860" s="24" t="s">
        <v>323</v>
      </c>
      <c r="S2860" s="24" t="s">
        <v>156</v>
      </c>
      <c r="T2860" s="24" t="s">
        <v>62</v>
      </c>
      <c r="U2860" s="24" t="s">
        <v>179</v>
      </c>
      <c r="V2860" s="27">
        <v>46228.431944444441</v>
      </c>
      <c r="W2860" s="27">
        <v>46228.463888888888</v>
      </c>
      <c r="Z2860" s="24">
        <v>1</v>
      </c>
      <c r="AA2860" s="24" t="s">
        <v>58</v>
      </c>
      <c r="AB2860" s="24" t="b">
        <v>0</v>
      </c>
      <c r="AC2860" s="61"/>
    </row>
    <row r="2861" spans="2:29" ht="13.7">
      <c r="B2861" s="24" t="s">
        <v>82</v>
      </c>
      <c r="C2861" s="24" t="s">
        <v>64</v>
      </c>
      <c r="D2861" s="24" t="s">
        <v>85</v>
      </c>
      <c r="E2861" s="24">
        <v>270</v>
      </c>
      <c r="F2861" s="26">
        <v>46204</v>
      </c>
      <c r="G2861" s="24" t="s">
        <v>52</v>
      </c>
      <c r="H2861" s="24" t="s">
        <v>53</v>
      </c>
      <c r="I2861" s="24" t="s">
        <v>68</v>
      </c>
      <c r="J2861" s="24" t="s">
        <v>125</v>
      </c>
      <c r="K2861" s="24">
        <v>1</v>
      </c>
      <c r="L2861" s="24" t="s">
        <v>84</v>
      </c>
      <c r="M2861" s="26">
        <v>46231</v>
      </c>
      <c r="N2861" s="27">
        <v>46231.541666666664</v>
      </c>
      <c r="O2861" s="27">
        <v>46231.729166666664</v>
      </c>
      <c r="V2861" s="27"/>
      <c r="W2861" s="27"/>
      <c r="X2861" s="24">
        <v>4</v>
      </c>
      <c r="Y2861" s="24">
        <v>0</v>
      </c>
      <c r="Z2861" s="24">
        <v>4</v>
      </c>
      <c r="AA2861" s="24" t="s">
        <v>58</v>
      </c>
      <c r="AB2861" s="24" t="b">
        <v>0</v>
      </c>
      <c r="AC2861" s="61">
        <v>0</v>
      </c>
    </row>
    <row r="2862" spans="2:29" ht="13.7">
      <c r="B2862" s="24" t="s">
        <v>82</v>
      </c>
      <c r="C2862" s="24" t="s">
        <v>64</v>
      </c>
      <c r="D2862" s="24" t="s">
        <v>85</v>
      </c>
      <c r="E2862" s="24">
        <v>270</v>
      </c>
      <c r="F2862" s="26">
        <v>46204</v>
      </c>
      <c r="G2862" s="24" t="s">
        <v>52</v>
      </c>
      <c r="H2862" s="24" t="s">
        <v>53</v>
      </c>
      <c r="I2862" s="24" t="s">
        <v>68</v>
      </c>
      <c r="J2862" s="24" t="s">
        <v>126</v>
      </c>
      <c r="K2862" s="24">
        <v>1</v>
      </c>
      <c r="L2862" s="24" t="s">
        <v>84</v>
      </c>
      <c r="M2862" s="26">
        <v>46231</v>
      </c>
      <c r="N2862" s="27">
        <v>46231.541666666664</v>
      </c>
      <c r="O2862" s="27">
        <v>46231.729166666664</v>
      </c>
      <c r="P2862" s="24" t="s">
        <v>4767</v>
      </c>
      <c r="Q2862" s="24" t="s">
        <v>4768</v>
      </c>
      <c r="R2862" s="24" t="s">
        <v>633</v>
      </c>
      <c r="T2862" s="24" t="s">
        <v>68</v>
      </c>
      <c r="U2862" s="24" t="s">
        <v>580</v>
      </c>
      <c r="V2862" s="27">
        <v>46231.54583333333</v>
      </c>
      <c r="W2862" s="27">
        <v>46231.563888888886</v>
      </c>
      <c r="Z2862" s="24">
        <v>1</v>
      </c>
      <c r="AA2862" s="24" t="s">
        <v>58</v>
      </c>
      <c r="AB2862" s="24" t="b">
        <v>0</v>
      </c>
      <c r="AC2862" s="61"/>
    </row>
    <row r="2863" spans="2:29" ht="13.7">
      <c r="B2863" s="24" t="s">
        <v>82</v>
      </c>
      <c r="C2863" s="24" t="s">
        <v>64</v>
      </c>
      <c r="D2863" s="24" t="s">
        <v>85</v>
      </c>
      <c r="E2863" s="24">
        <v>270</v>
      </c>
      <c r="F2863" s="26">
        <v>46204</v>
      </c>
      <c r="G2863" s="24" t="s">
        <v>52</v>
      </c>
      <c r="H2863" s="24" t="s">
        <v>53</v>
      </c>
      <c r="I2863" s="24" t="s">
        <v>68</v>
      </c>
      <c r="J2863" s="24" t="s">
        <v>126</v>
      </c>
      <c r="K2863" s="24">
        <v>1</v>
      </c>
      <c r="L2863" s="24" t="s">
        <v>84</v>
      </c>
      <c r="M2863" s="26">
        <v>46231</v>
      </c>
      <c r="N2863" s="27">
        <v>46231.541666666664</v>
      </c>
      <c r="O2863" s="27">
        <v>46231.729166666664</v>
      </c>
      <c r="P2863" s="24" t="s">
        <v>4769</v>
      </c>
      <c r="Q2863" s="24" t="s">
        <v>4770</v>
      </c>
      <c r="R2863" s="24" t="s">
        <v>633</v>
      </c>
      <c r="S2863" s="24" t="s">
        <v>156</v>
      </c>
      <c r="T2863" s="24" t="s">
        <v>68</v>
      </c>
      <c r="U2863" s="24" t="s">
        <v>580</v>
      </c>
      <c r="V2863" s="27">
        <v>46231.59375</v>
      </c>
      <c r="W2863" s="27">
        <v>46231.619444444441</v>
      </c>
      <c r="Z2863" s="24">
        <v>1</v>
      </c>
      <c r="AA2863" s="24" t="s">
        <v>58</v>
      </c>
      <c r="AB2863" s="24" t="b">
        <v>0</v>
      </c>
      <c r="AC2863" s="61"/>
    </row>
    <row r="2864" spans="2:29" ht="13.7">
      <c r="B2864" s="24" t="s">
        <v>82</v>
      </c>
      <c r="C2864" s="24" t="s">
        <v>64</v>
      </c>
      <c r="D2864" s="24" t="s">
        <v>85</v>
      </c>
      <c r="E2864" s="24">
        <v>270</v>
      </c>
      <c r="F2864" s="26">
        <v>46204</v>
      </c>
      <c r="G2864" s="24" t="s">
        <v>52</v>
      </c>
      <c r="H2864" s="24" t="s">
        <v>53</v>
      </c>
      <c r="I2864" s="24" t="s">
        <v>68</v>
      </c>
      <c r="J2864" s="24" t="s">
        <v>126</v>
      </c>
      <c r="K2864" s="24">
        <v>1</v>
      </c>
      <c r="L2864" s="24" t="s">
        <v>84</v>
      </c>
      <c r="M2864" s="26">
        <v>46231</v>
      </c>
      <c r="N2864" s="27">
        <v>46231.541666666664</v>
      </c>
      <c r="O2864" s="27">
        <v>46231.729166666664</v>
      </c>
      <c r="P2864" s="24" t="s">
        <v>4771</v>
      </c>
      <c r="Q2864" s="24" t="s">
        <v>4772</v>
      </c>
      <c r="R2864" s="24" t="s">
        <v>749</v>
      </c>
      <c r="S2864" s="24" t="s">
        <v>160</v>
      </c>
      <c r="T2864" s="24" t="s">
        <v>68</v>
      </c>
      <c r="U2864" s="24" t="s">
        <v>580</v>
      </c>
      <c r="V2864" s="27">
        <v>46231.638888888891</v>
      </c>
      <c r="W2864" s="27">
        <v>46231.67291666667</v>
      </c>
      <c r="Z2864" s="24">
        <v>1</v>
      </c>
      <c r="AA2864" s="24" t="s">
        <v>58</v>
      </c>
      <c r="AB2864" s="24" t="b">
        <v>0</v>
      </c>
      <c r="AC2864" s="61"/>
    </row>
    <row r="2865" spans="2:29" ht="13.7">
      <c r="B2865" s="24" t="s">
        <v>82</v>
      </c>
      <c r="C2865" s="24" t="s">
        <v>64</v>
      </c>
      <c r="D2865" s="24" t="s">
        <v>85</v>
      </c>
      <c r="E2865" s="24">
        <v>270</v>
      </c>
      <c r="F2865" s="26">
        <v>46204</v>
      </c>
      <c r="G2865" s="24" t="s">
        <v>52</v>
      </c>
      <c r="H2865" s="24" t="s">
        <v>53</v>
      </c>
      <c r="I2865" s="24" t="s">
        <v>68</v>
      </c>
      <c r="J2865" s="24" t="s">
        <v>126</v>
      </c>
      <c r="K2865" s="24">
        <v>1</v>
      </c>
      <c r="L2865" s="24" t="s">
        <v>84</v>
      </c>
      <c r="M2865" s="26">
        <v>46231</v>
      </c>
      <c r="N2865" s="27">
        <v>46231.541666666664</v>
      </c>
      <c r="O2865" s="27">
        <v>46231.729166666664</v>
      </c>
      <c r="P2865" s="24" t="s">
        <v>4773</v>
      </c>
      <c r="Q2865" s="24" t="s">
        <v>4774</v>
      </c>
      <c r="R2865" s="24" t="s">
        <v>323</v>
      </c>
      <c r="T2865" s="24" t="s">
        <v>68</v>
      </c>
      <c r="U2865" s="24" t="s">
        <v>580</v>
      </c>
      <c r="V2865" s="27">
        <v>46231.688888888886</v>
      </c>
      <c r="W2865" s="27">
        <v>46231.710416666669</v>
      </c>
      <c r="Z2865" s="24">
        <v>1</v>
      </c>
      <c r="AA2865" s="24" t="s">
        <v>58</v>
      </c>
      <c r="AB2865" s="24" t="b">
        <v>0</v>
      </c>
      <c r="AC2865" s="61"/>
    </row>
    <row r="2866" spans="2:29" ht="13.7">
      <c r="B2866" s="24" t="s">
        <v>82</v>
      </c>
      <c r="C2866" s="24" t="s">
        <v>64</v>
      </c>
      <c r="D2866" s="24" t="s">
        <v>85</v>
      </c>
      <c r="E2866" s="24">
        <v>270</v>
      </c>
      <c r="F2866" s="26">
        <v>46235</v>
      </c>
      <c r="G2866" s="24" t="s">
        <v>52</v>
      </c>
      <c r="H2866" s="24" t="s">
        <v>53</v>
      </c>
      <c r="I2866" s="24" t="s">
        <v>68</v>
      </c>
      <c r="J2866" s="24" t="s">
        <v>125</v>
      </c>
      <c r="K2866" s="24">
        <v>1</v>
      </c>
      <c r="L2866" s="24" t="s">
        <v>84</v>
      </c>
      <c r="M2866" s="26">
        <v>46240</v>
      </c>
      <c r="N2866" s="27">
        <v>46240.541666666664</v>
      </c>
      <c r="O2866" s="27">
        <v>46240.729166666664</v>
      </c>
      <c r="V2866" s="27"/>
      <c r="W2866" s="27"/>
      <c r="X2866" s="24">
        <v>4</v>
      </c>
      <c r="Y2866" s="24">
        <v>0</v>
      </c>
      <c r="Z2866" s="24">
        <v>4</v>
      </c>
      <c r="AA2866" s="24" t="s">
        <v>60</v>
      </c>
      <c r="AB2866" s="24" t="b">
        <v>0</v>
      </c>
      <c r="AC2866" s="61">
        <v>0</v>
      </c>
    </row>
    <row r="2867" spans="2:29" ht="13.7">
      <c r="B2867" s="24" t="s">
        <v>82</v>
      </c>
      <c r="C2867" s="24" t="s">
        <v>64</v>
      </c>
      <c r="D2867" s="24" t="s">
        <v>85</v>
      </c>
      <c r="E2867" s="24">
        <v>270</v>
      </c>
      <c r="F2867" s="26">
        <v>46235</v>
      </c>
      <c r="G2867" s="24" t="s">
        <v>52</v>
      </c>
      <c r="H2867" s="24" t="s">
        <v>53</v>
      </c>
      <c r="I2867" s="24" t="s">
        <v>68</v>
      </c>
      <c r="J2867" s="24" t="s">
        <v>126</v>
      </c>
      <c r="K2867" s="24">
        <v>1</v>
      </c>
      <c r="L2867" s="24" t="s">
        <v>84</v>
      </c>
      <c r="M2867" s="26">
        <v>46240</v>
      </c>
      <c r="N2867" s="27">
        <v>46240.541666666664</v>
      </c>
      <c r="O2867" s="27">
        <v>46240.729166666664</v>
      </c>
      <c r="P2867" s="24" t="s">
        <v>4775</v>
      </c>
      <c r="Q2867" s="24" t="s">
        <v>4776</v>
      </c>
      <c r="R2867" s="24" t="s">
        <v>633</v>
      </c>
      <c r="S2867" s="24" t="s">
        <v>198</v>
      </c>
      <c r="T2867" s="24" t="s">
        <v>68</v>
      </c>
      <c r="U2867" s="24" t="s">
        <v>169</v>
      </c>
      <c r="V2867" s="27">
        <v>46240.549305555556</v>
      </c>
      <c r="W2867" s="27">
        <v>46240.578472222223</v>
      </c>
      <c r="Z2867" s="24">
        <v>1</v>
      </c>
      <c r="AA2867" s="24" t="s">
        <v>60</v>
      </c>
      <c r="AB2867" s="24" t="b">
        <v>0</v>
      </c>
      <c r="AC2867" s="61"/>
    </row>
    <row r="2868" spans="2:29" ht="13.7">
      <c r="B2868" s="24" t="s">
        <v>82</v>
      </c>
      <c r="C2868" s="24" t="s">
        <v>64</v>
      </c>
      <c r="D2868" s="24" t="s">
        <v>85</v>
      </c>
      <c r="E2868" s="24">
        <v>270</v>
      </c>
      <c r="F2868" s="26">
        <v>46235</v>
      </c>
      <c r="G2868" s="24" t="s">
        <v>52</v>
      </c>
      <c r="H2868" s="24" t="s">
        <v>53</v>
      </c>
      <c r="I2868" s="24" t="s">
        <v>68</v>
      </c>
      <c r="J2868" s="24" t="s">
        <v>126</v>
      </c>
      <c r="K2868" s="24">
        <v>1</v>
      </c>
      <c r="L2868" s="24" t="s">
        <v>84</v>
      </c>
      <c r="M2868" s="26">
        <v>46240</v>
      </c>
      <c r="N2868" s="27">
        <v>46240.541666666664</v>
      </c>
      <c r="O2868" s="27">
        <v>46240.729166666664</v>
      </c>
      <c r="P2868" s="24" t="s">
        <v>4777</v>
      </c>
      <c r="Q2868" s="24" t="s">
        <v>4778</v>
      </c>
      <c r="R2868" s="24" t="s">
        <v>636</v>
      </c>
      <c r="T2868" s="24" t="s">
        <v>68</v>
      </c>
      <c r="U2868" s="24" t="s">
        <v>169</v>
      </c>
      <c r="V2868" s="27">
        <v>46240.64166666667</v>
      </c>
      <c r="W2868" s="27">
        <v>46240.666666666664</v>
      </c>
      <c r="Z2868" s="24">
        <v>1</v>
      </c>
      <c r="AA2868" s="24" t="s">
        <v>60</v>
      </c>
      <c r="AB2868" s="24" t="b">
        <v>0</v>
      </c>
      <c r="AC2868" s="61"/>
    </row>
    <row r="2869" spans="2:29" ht="13.7">
      <c r="B2869" s="24" t="s">
        <v>82</v>
      </c>
      <c r="C2869" s="24" t="s">
        <v>64</v>
      </c>
      <c r="D2869" s="24" t="s">
        <v>85</v>
      </c>
      <c r="E2869" s="24">
        <v>270</v>
      </c>
      <c r="F2869" s="26">
        <v>46235</v>
      </c>
      <c r="G2869" s="24" t="s">
        <v>52</v>
      </c>
      <c r="H2869" s="24" t="s">
        <v>53</v>
      </c>
      <c r="I2869" s="24" t="s">
        <v>68</v>
      </c>
      <c r="J2869" s="24" t="s">
        <v>126</v>
      </c>
      <c r="K2869" s="24">
        <v>1</v>
      </c>
      <c r="L2869" s="24" t="s">
        <v>84</v>
      </c>
      <c r="M2869" s="26">
        <v>46240</v>
      </c>
      <c r="N2869" s="27">
        <v>46240.541666666664</v>
      </c>
      <c r="O2869" s="27">
        <v>46240.729166666664</v>
      </c>
      <c r="P2869" s="24" t="s">
        <v>4779</v>
      </c>
      <c r="Q2869" s="24" t="s">
        <v>4780</v>
      </c>
      <c r="R2869" s="24" t="s">
        <v>323</v>
      </c>
      <c r="T2869" s="24" t="s">
        <v>68</v>
      </c>
      <c r="U2869" s="24" t="s">
        <v>169</v>
      </c>
      <c r="V2869" s="27">
        <v>46240.590277777781</v>
      </c>
      <c r="W2869" s="27">
        <v>46240.615972222222</v>
      </c>
      <c r="Z2869" s="24">
        <v>1</v>
      </c>
      <c r="AA2869" s="24" t="s">
        <v>60</v>
      </c>
      <c r="AB2869" s="24" t="b">
        <v>0</v>
      </c>
      <c r="AC2869" s="61"/>
    </row>
    <row r="2870" spans="2:29" ht="13.7">
      <c r="B2870" s="24" t="s">
        <v>82</v>
      </c>
      <c r="C2870" s="24" t="s">
        <v>64</v>
      </c>
      <c r="D2870" s="24" t="s">
        <v>85</v>
      </c>
      <c r="E2870" s="24">
        <v>270</v>
      </c>
      <c r="F2870" s="26">
        <v>46235</v>
      </c>
      <c r="G2870" s="24" t="s">
        <v>52</v>
      </c>
      <c r="H2870" s="24" t="s">
        <v>53</v>
      </c>
      <c r="I2870" s="24" t="s">
        <v>68</v>
      </c>
      <c r="J2870" s="24" t="s">
        <v>126</v>
      </c>
      <c r="K2870" s="24">
        <v>1</v>
      </c>
      <c r="L2870" s="24" t="s">
        <v>84</v>
      </c>
      <c r="M2870" s="26">
        <v>46240</v>
      </c>
      <c r="N2870" s="27">
        <v>46240.541666666664</v>
      </c>
      <c r="O2870" s="27">
        <v>46240.729166666664</v>
      </c>
      <c r="P2870" s="24" t="s">
        <v>4781</v>
      </c>
      <c r="Q2870" s="24" t="s">
        <v>4782</v>
      </c>
      <c r="R2870" s="24" t="s">
        <v>749</v>
      </c>
      <c r="T2870" s="24" t="s">
        <v>68</v>
      </c>
      <c r="U2870" s="24" t="s">
        <v>169</v>
      </c>
      <c r="V2870" s="27">
        <v>46240.689583333333</v>
      </c>
      <c r="W2870" s="27">
        <v>46240.723611111112</v>
      </c>
      <c r="Z2870" s="24">
        <v>1</v>
      </c>
      <c r="AA2870" s="24" t="s">
        <v>60</v>
      </c>
      <c r="AB2870" s="24" t="b">
        <v>0</v>
      </c>
      <c r="AC2870" s="61"/>
    </row>
    <row r="2871" spans="2:29" ht="13.7">
      <c r="B2871" s="24" t="s">
        <v>82</v>
      </c>
      <c r="C2871" s="24" t="s">
        <v>64</v>
      </c>
      <c r="D2871" s="24" t="s">
        <v>85</v>
      </c>
      <c r="E2871" s="24">
        <v>270</v>
      </c>
      <c r="F2871" s="26">
        <v>46235</v>
      </c>
      <c r="G2871" s="24" t="s">
        <v>52</v>
      </c>
      <c r="H2871" s="24" t="s">
        <v>53</v>
      </c>
      <c r="I2871" s="24" t="s">
        <v>68</v>
      </c>
      <c r="J2871" s="24" t="s">
        <v>125</v>
      </c>
      <c r="K2871" s="24">
        <v>1</v>
      </c>
      <c r="L2871" s="24" t="s">
        <v>84</v>
      </c>
      <c r="M2871" s="26">
        <v>46257</v>
      </c>
      <c r="N2871" s="27">
        <v>46257.354166666664</v>
      </c>
      <c r="O2871" s="27">
        <v>46257.541666666664</v>
      </c>
      <c r="V2871" s="27"/>
      <c r="W2871" s="27"/>
      <c r="X2871" s="24">
        <v>4</v>
      </c>
      <c r="Y2871" s="24">
        <v>0</v>
      </c>
      <c r="Z2871" s="24">
        <v>4</v>
      </c>
      <c r="AA2871" s="24" t="s">
        <v>60</v>
      </c>
      <c r="AB2871" s="24" t="b">
        <v>0</v>
      </c>
      <c r="AC2871" s="61">
        <v>0</v>
      </c>
    </row>
    <row r="2872" spans="2:29" ht="13.7">
      <c r="B2872" s="24" t="s">
        <v>82</v>
      </c>
      <c r="C2872" s="24" t="s">
        <v>64</v>
      </c>
      <c r="D2872" s="24" t="s">
        <v>85</v>
      </c>
      <c r="E2872" s="24">
        <v>270</v>
      </c>
      <c r="F2872" s="26">
        <v>46235</v>
      </c>
      <c r="G2872" s="24" t="s">
        <v>52</v>
      </c>
      <c r="H2872" s="24" t="s">
        <v>53</v>
      </c>
      <c r="I2872" s="24" t="s">
        <v>68</v>
      </c>
      <c r="J2872" s="24" t="s">
        <v>126</v>
      </c>
      <c r="K2872" s="24">
        <v>1</v>
      </c>
      <c r="L2872" s="24" t="s">
        <v>84</v>
      </c>
      <c r="M2872" s="26">
        <v>46257</v>
      </c>
      <c r="N2872" s="27">
        <v>46257.354166666664</v>
      </c>
      <c r="O2872" s="27">
        <v>46257.541666666664</v>
      </c>
      <c r="P2872" s="24" t="s">
        <v>4783</v>
      </c>
      <c r="Q2872" s="24" t="s">
        <v>4784</v>
      </c>
      <c r="R2872" s="24" t="s">
        <v>636</v>
      </c>
      <c r="T2872" s="24" t="s">
        <v>68</v>
      </c>
      <c r="U2872" s="24" t="s">
        <v>250</v>
      </c>
      <c r="V2872" s="27">
        <v>46257.406944444447</v>
      </c>
      <c r="W2872" s="27">
        <v>46257.4375</v>
      </c>
      <c r="Z2872" s="24">
        <v>1</v>
      </c>
      <c r="AA2872" s="24" t="s">
        <v>60</v>
      </c>
      <c r="AB2872" s="24" t="b">
        <v>0</v>
      </c>
      <c r="AC2872" s="61"/>
    </row>
    <row r="2873" spans="2:29" ht="13.7">
      <c r="B2873" s="24" t="s">
        <v>82</v>
      </c>
      <c r="C2873" s="24" t="s">
        <v>64</v>
      </c>
      <c r="D2873" s="24" t="s">
        <v>85</v>
      </c>
      <c r="E2873" s="24">
        <v>270</v>
      </c>
      <c r="F2873" s="26">
        <v>46235</v>
      </c>
      <c r="G2873" s="24" t="s">
        <v>52</v>
      </c>
      <c r="H2873" s="24" t="s">
        <v>53</v>
      </c>
      <c r="I2873" s="24" t="s">
        <v>68</v>
      </c>
      <c r="J2873" s="24" t="s">
        <v>126</v>
      </c>
      <c r="K2873" s="24">
        <v>1</v>
      </c>
      <c r="L2873" s="24" t="s">
        <v>84</v>
      </c>
      <c r="M2873" s="26">
        <v>46257</v>
      </c>
      <c r="N2873" s="27">
        <v>46257.354166666664</v>
      </c>
      <c r="O2873" s="27">
        <v>46257.541666666664</v>
      </c>
      <c r="P2873" s="24" t="s">
        <v>4785</v>
      </c>
      <c r="Q2873" s="24" t="s">
        <v>4786</v>
      </c>
      <c r="R2873" s="24" t="s">
        <v>749</v>
      </c>
      <c r="S2873" s="24" t="s">
        <v>198</v>
      </c>
      <c r="T2873" s="24" t="s">
        <v>68</v>
      </c>
      <c r="U2873" s="24" t="s">
        <v>250</v>
      </c>
      <c r="V2873" s="27">
        <v>46257.45</v>
      </c>
      <c r="W2873" s="27">
        <v>46257.481249999997</v>
      </c>
      <c r="Z2873" s="24">
        <v>1</v>
      </c>
      <c r="AA2873" s="24" t="s">
        <v>60</v>
      </c>
      <c r="AB2873" s="24" t="b">
        <v>0</v>
      </c>
      <c r="AC2873" s="61"/>
    </row>
    <row r="2874" spans="2:29" ht="13.7">
      <c r="B2874" s="24" t="s">
        <v>82</v>
      </c>
      <c r="C2874" s="24" t="s">
        <v>64</v>
      </c>
      <c r="D2874" s="24" t="s">
        <v>85</v>
      </c>
      <c r="E2874" s="24">
        <v>270</v>
      </c>
      <c r="F2874" s="26">
        <v>46235</v>
      </c>
      <c r="G2874" s="24" t="s">
        <v>52</v>
      </c>
      <c r="H2874" s="24" t="s">
        <v>53</v>
      </c>
      <c r="I2874" s="24" t="s">
        <v>68</v>
      </c>
      <c r="J2874" s="24" t="s">
        <v>126</v>
      </c>
      <c r="K2874" s="24">
        <v>1</v>
      </c>
      <c r="L2874" s="24" t="s">
        <v>84</v>
      </c>
      <c r="M2874" s="26">
        <v>46257</v>
      </c>
      <c r="N2874" s="27">
        <v>46257.354166666664</v>
      </c>
      <c r="O2874" s="27">
        <v>46257.541666666664</v>
      </c>
      <c r="P2874" s="24" t="s">
        <v>4787</v>
      </c>
      <c r="Q2874" s="24" t="s">
        <v>4788</v>
      </c>
      <c r="R2874" s="24" t="s">
        <v>749</v>
      </c>
      <c r="T2874" s="24" t="s">
        <v>68</v>
      </c>
      <c r="U2874" s="24" t="s">
        <v>250</v>
      </c>
      <c r="V2874" s="27">
        <v>46257.496527777781</v>
      </c>
      <c r="W2874" s="27">
        <v>46257.522916666669</v>
      </c>
      <c r="Z2874" s="24">
        <v>1</v>
      </c>
      <c r="AA2874" s="24" t="s">
        <v>60</v>
      </c>
      <c r="AB2874" s="24" t="b">
        <v>0</v>
      </c>
      <c r="AC2874" s="61"/>
    </row>
    <row r="2875" spans="2:29" ht="13.7">
      <c r="B2875" s="24" t="s">
        <v>82</v>
      </c>
      <c r="C2875" s="24" t="s">
        <v>64</v>
      </c>
      <c r="D2875" s="24" t="s">
        <v>85</v>
      </c>
      <c r="E2875" s="24">
        <v>270</v>
      </c>
      <c r="F2875" s="26">
        <v>46235</v>
      </c>
      <c r="G2875" s="24" t="s">
        <v>52</v>
      </c>
      <c r="H2875" s="24" t="s">
        <v>53</v>
      </c>
      <c r="I2875" s="24" t="s">
        <v>68</v>
      </c>
      <c r="J2875" s="24" t="s">
        <v>126</v>
      </c>
      <c r="K2875" s="24">
        <v>1</v>
      </c>
      <c r="L2875" s="24" t="s">
        <v>84</v>
      </c>
      <c r="M2875" s="26">
        <v>46257</v>
      </c>
      <c r="N2875" s="27">
        <v>46257.354166666664</v>
      </c>
      <c r="O2875" s="27">
        <v>46257.541666666664</v>
      </c>
      <c r="P2875" s="24" t="s">
        <v>4789</v>
      </c>
      <c r="Q2875" s="24" t="s">
        <v>4790</v>
      </c>
      <c r="R2875" s="24" t="s">
        <v>749</v>
      </c>
      <c r="T2875" s="24" t="s">
        <v>68</v>
      </c>
      <c r="U2875" s="24" t="s">
        <v>250</v>
      </c>
      <c r="V2875" s="27">
        <v>46257.361111111109</v>
      </c>
      <c r="W2875" s="27">
        <v>46257.383333333331</v>
      </c>
      <c r="Z2875" s="24">
        <v>1</v>
      </c>
      <c r="AA2875" s="24" t="s">
        <v>60</v>
      </c>
      <c r="AB2875" s="24" t="b">
        <v>0</v>
      </c>
      <c r="AC2875" s="61"/>
    </row>
    <row r="2876" spans="2:29" ht="13.7">
      <c r="B2876" s="24" t="s">
        <v>82</v>
      </c>
      <c r="C2876" s="24" t="s">
        <v>64</v>
      </c>
      <c r="D2876" s="24" t="s">
        <v>85</v>
      </c>
      <c r="E2876" s="24">
        <v>270</v>
      </c>
      <c r="F2876" s="26">
        <v>46235</v>
      </c>
      <c r="G2876" s="24" t="s">
        <v>52</v>
      </c>
      <c r="H2876" s="24" t="s">
        <v>53</v>
      </c>
      <c r="I2876" s="24" t="s">
        <v>68</v>
      </c>
      <c r="J2876" s="24" t="s">
        <v>125</v>
      </c>
      <c r="K2876" s="24">
        <v>1</v>
      </c>
      <c r="L2876" s="24" t="s">
        <v>84</v>
      </c>
      <c r="M2876" s="26">
        <v>46263</v>
      </c>
      <c r="N2876" s="27">
        <v>46263.333333333336</v>
      </c>
      <c r="O2876" s="27">
        <v>46263.520833333336</v>
      </c>
      <c r="V2876" s="27"/>
      <c r="W2876" s="27"/>
      <c r="X2876" s="24">
        <v>4</v>
      </c>
      <c r="Y2876" s="24">
        <v>0</v>
      </c>
      <c r="Z2876" s="24">
        <v>4</v>
      </c>
      <c r="AA2876" s="24" t="s">
        <v>60</v>
      </c>
      <c r="AB2876" s="24" t="b">
        <v>0</v>
      </c>
      <c r="AC2876" s="61">
        <v>0</v>
      </c>
    </row>
    <row r="2877" spans="2:29" ht="13.7">
      <c r="B2877" s="24" t="s">
        <v>82</v>
      </c>
      <c r="C2877" s="24" t="s">
        <v>64</v>
      </c>
      <c r="D2877" s="24" t="s">
        <v>85</v>
      </c>
      <c r="E2877" s="24">
        <v>270</v>
      </c>
      <c r="F2877" s="26">
        <v>46235</v>
      </c>
      <c r="G2877" s="24" t="s">
        <v>52</v>
      </c>
      <c r="H2877" s="24" t="s">
        <v>53</v>
      </c>
      <c r="I2877" s="24" t="s">
        <v>68</v>
      </c>
      <c r="J2877" s="24" t="s">
        <v>126</v>
      </c>
      <c r="K2877" s="24">
        <v>1</v>
      </c>
      <c r="L2877" s="24" t="s">
        <v>84</v>
      </c>
      <c r="M2877" s="26">
        <v>46263</v>
      </c>
      <c r="N2877" s="27">
        <v>46263.333333333336</v>
      </c>
      <c r="O2877" s="27">
        <v>46263.520833333336</v>
      </c>
      <c r="P2877" s="24" t="s">
        <v>4791</v>
      </c>
      <c r="Q2877" s="24" t="s">
        <v>4792</v>
      </c>
      <c r="R2877" s="24" t="s">
        <v>323</v>
      </c>
      <c r="T2877" s="24" t="s">
        <v>68</v>
      </c>
      <c r="U2877" s="24" t="s">
        <v>143</v>
      </c>
      <c r="V2877" s="27">
        <v>46263.477777777778</v>
      </c>
      <c r="W2877" s="27">
        <v>46263.5</v>
      </c>
      <c r="Z2877" s="24">
        <v>1</v>
      </c>
      <c r="AA2877" s="24" t="s">
        <v>60</v>
      </c>
      <c r="AB2877" s="24" t="b">
        <v>0</v>
      </c>
      <c r="AC2877" s="61"/>
    </row>
    <row r="2878" spans="2:29" ht="13.7">
      <c r="B2878" s="24" t="s">
        <v>82</v>
      </c>
      <c r="C2878" s="24" t="s">
        <v>64</v>
      </c>
      <c r="D2878" s="24" t="s">
        <v>85</v>
      </c>
      <c r="E2878" s="24">
        <v>270</v>
      </c>
      <c r="F2878" s="26">
        <v>46235</v>
      </c>
      <c r="G2878" s="24" t="s">
        <v>52</v>
      </c>
      <c r="H2878" s="24" t="s">
        <v>53</v>
      </c>
      <c r="I2878" s="24" t="s">
        <v>68</v>
      </c>
      <c r="J2878" s="24" t="s">
        <v>126</v>
      </c>
      <c r="K2878" s="24">
        <v>1</v>
      </c>
      <c r="L2878" s="24" t="s">
        <v>84</v>
      </c>
      <c r="M2878" s="26">
        <v>46263</v>
      </c>
      <c r="N2878" s="27">
        <v>46263.333333333336</v>
      </c>
      <c r="O2878" s="27">
        <v>46263.520833333336</v>
      </c>
      <c r="P2878" s="24" t="s">
        <v>4793</v>
      </c>
      <c r="Q2878" s="24" t="s">
        <v>4794</v>
      </c>
      <c r="R2878" s="24" t="s">
        <v>633</v>
      </c>
      <c r="T2878" s="24" t="s">
        <v>68</v>
      </c>
      <c r="U2878" s="24" t="s">
        <v>143</v>
      </c>
      <c r="V2878" s="27">
        <v>46263.429166666669</v>
      </c>
      <c r="W2878" s="27">
        <v>46263.461805555555</v>
      </c>
      <c r="Z2878" s="24">
        <v>1</v>
      </c>
      <c r="AA2878" s="24" t="s">
        <v>60</v>
      </c>
      <c r="AB2878" s="24" t="b">
        <v>0</v>
      </c>
      <c r="AC2878" s="61"/>
    </row>
    <row r="2879" spans="2:29" ht="13.7">
      <c r="B2879" s="24" t="s">
        <v>82</v>
      </c>
      <c r="C2879" s="24" t="s">
        <v>64</v>
      </c>
      <c r="D2879" s="24" t="s">
        <v>85</v>
      </c>
      <c r="E2879" s="24">
        <v>270</v>
      </c>
      <c r="F2879" s="26">
        <v>46235</v>
      </c>
      <c r="G2879" s="24" t="s">
        <v>52</v>
      </c>
      <c r="H2879" s="24" t="s">
        <v>53</v>
      </c>
      <c r="I2879" s="24" t="s">
        <v>68</v>
      </c>
      <c r="J2879" s="24" t="s">
        <v>126</v>
      </c>
      <c r="K2879" s="24">
        <v>1</v>
      </c>
      <c r="L2879" s="24" t="s">
        <v>84</v>
      </c>
      <c r="M2879" s="26">
        <v>46263</v>
      </c>
      <c r="N2879" s="27">
        <v>46263.333333333336</v>
      </c>
      <c r="O2879" s="27">
        <v>46263.520833333336</v>
      </c>
      <c r="P2879" s="24" t="s">
        <v>4795</v>
      </c>
      <c r="Q2879" s="24" t="s">
        <v>4796</v>
      </c>
      <c r="R2879" s="24" t="s">
        <v>636</v>
      </c>
      <c r="T2879" s="24" t="s">
        <v>68</v>
      </c>
      <c r="U2879" s="24" t="s">
        <v>143</v>
      </c>
      <c r="V2879" s="27">
        <v>46263.383333333331</v>
      </c>
      <c r="W2879" s="27">
        <v>46263.407638888886</v>
      </c>
      <c r="Z2879" s="24">
        <v>1</v>
      </c>
      <c r="AA2879" s="24" t="s">
        <v>60</v>
      </c>
      <c r="AB2879" s="24" t="b">
        <v>0</v>
      </c>
      <c r="AC2879" s="61"/>
    </row>
    <row r="2880" spans="2:29" ht="13.7">
      <c r="B2880" s="24" t="s">
        <v>82</v>
      </c>
      <c r="C2880" s="24" t="s">
        <v>64</v>
      </c>
      <c r="D2880" s="24" t="s">
        <v>85</v>
      </c>
      <c r="E2880" s="24">
        <v>270</v>
      </c>
      <c r="F2880" s="26">
        <v>46235</v>
      </c>
      <c r="G2880" s="24" t="s">
        <v>52</v>
      </c>
      <c r="H2880" s="24" t="s">
        <v>53</v>
      </c>
      <c r="I2880" s="24" t="s">
        <v>68</v>
      </c>
      <c r="J2880" s="24" t="s">
        <v>126</v>
      </c>
      <c r="K2880" s="24">
        <v>1</v>
      </c>
      <c r="L2880" s="24" t="s">
        <v>84</v>
      </c>
      <c r="M2880" s="26">
        <v>46263</v>
      </c>
      <c r="N2880" s="27">
        <v>46263.333333333336</v>
      </c>
      <c r="O2880" s="27">
        <v>46263.520833333336</v>
      </c>
      <c r="P2880" s="24" t="s">
        <v>4797</v>
      </c>
      <c r="Q2880" s="24" t="s">
        <v>4798</v>
      </c>
      <c r="R2880" s="24" t="s">
        <v>633</v>
      </c>
      <c r="T2880" s="24" t="s">
        <v>68</v>
      </c>
      <c r="U2880" s="24" t="s">
        <v>143</v>
      </c>
      <c r="V2880" s="27">
        <v>46263.337500000001</v>
      </c>
      <c r="W2880" s="27">
        <v>46263.365277777775</v>
      </c>
      <c r="Z2880" s="24">
        <v>1</v>
      </c>
      <c r="AA2880" s="24" t="s">
        <v>60</v>
      </c>
      <c r="AB2880" s="24" t="b">
        <v>0</v>
      </c>
      <c r="AC2880" s="61"/>
    </row>
    <row r="2881" spans="2:29" ht="13.7">
      <c r="B2881" s="24" t="s">
        <v>82</v>
      </c>
      <c r="C2881" s="24" t="s">
        <v>64</v>
      </c>
      <c r="D2881" s="24" t="s">
        <v>85</v>
      </c>
      <c r="E2881" s="24">
        <v>300</v>
      </c>
      <c r="F2881" s="26">
        <v>46174</v>
      </c>
      <c r="G2881" s="24" t="s">
        <v>52</v>
      </c>
      <c r="H2881" s="24" t="s">
        <v>53</v>
      </c>
      <c r="I2881" s="24" t="s">
        <v>67</v>
      </c>
      <c r="J2881" s="24" t="s">
        <v>125</v>
      </c>
      <c r="K2881" s="24">
        <v>1</v>
      </c>
      <c r="L2881" s="24" t="s">
        <v>84</v>
      </c>
      <c r="M2881" s="26">
        <v>46176</v>
      </c>
      <c r="N2881" s="27">
        <v>46176.541666666664</v>
      </c>
      <c r="O2881" s="27">
        <v>46176.75</v>
      </c>
      <c r="V2881" s="27"/>
      <c r="W2881" s="27"/>
      <c r="X2881" s="24">
        <v>4</v>
      </c>
      <c r="Y2881" s="24">
        <v>0</v>
      </c>
      <c r="Z2881" s="24">
        <v>4</v>
      </c>
      <c r="AA2881" s="24" t="s">
        <v>56</v>
      </c>
      <c r="AB2881" s="24" t="b">
        <v>0</v>
      </c>
      <c r="AC2881" s="61">
        <v>0</v>
      </c>
    </row>
    <row r="2882" spans="2:29" ht="13.7">
      <c r="B2882" s="24" t="s">
        <v>82</v>
      </c>
      <c r="C2882" s="24" t="s">
        <v>64</v>
      </c>
      <c r="D2882" s="24" t="s">
        <v>85</v>
      </c>
      <c r="E2882" s="24">
        <v>300</v>
      </c>
      <c r="F2882" s="26">
        <v>46174</v>
      </c>
      <c r="G2882" s="24" t="s">
        <v>52</v>
      </c>
      <c r="H2882" s="24" t="s">
        <v>53</v>
      </c>
      <c r="I2882" s="24" t="s">
        <v>67</v>
      </c>
      <c r="J2882" s="24" t="s">
        <v>126</v>
      </c>
      <c r="K2882" s="24">
        <v>1</v>
      </c>
      <c r="L2882" s="24" t="s">
        <v>84</v>
      </c>
      <c r="M2882" s="26">
        <v>46176</v>
      </c>
      <c r="N2882" s="27">
        <v>46176.541666666664</v>
      </c>
      <c r="O2882" s="27">
        <v>46176.75</v>
      </c>
      <c r="P2882" s="24" t="s">
        <v>4799</v>
      </c>
      <c r="Q2882" s="24" t="s">
        <v>4800</v>
      </c>
      <c r="R2882" s="24" t="s">
        <v>687</v>
      </c>
      <c r="T2882" s="24" t="s">
        <v>67</v>
      </c>
      <c r="U2882" s="24" t="s">
        <v>420</v>
      </c>
      <c r="V2882" s="27">
        <v>46176.699305555558</v>
      </c>
      <c r="W2882" s="27">
        <v>46176.728472222225</v>
      </c>
      <c r="Z2882" s="24">
        <v>1</v>
      </c>
      <c r="AA2882" s="24" t="s">
        <v>56</v>
      </c>
      <c r="AB2882" s="24" t="b">
        <v>0</v>
      </c>
      <c r="AC2882" s="61"/>
    </row>
    <row r="2883" spans="2:29" ht="13.7">
      <c r="B2883" s="24" t="s">
        <v>82</v>
      </c>
      <c r="C2883" s="24" t="s">
        <v>64</v>
      </c>
      <c r="D2883" s="24" t="s">
        <v>85</v>
      </c>
      <c r="E2883" s="24">
        <v>300</v>
      </c>
      <c r="F2883" s="26">
        <v>46174</v>
      </c>
      <c r="G2883" s="24" t="s">
        <v>52</v>
      </c>
      <c r="H2883" s="24" t="s">
        <v>53</v>
      </c>
      <c r="I2883" s="24" t="s">
        <v>67</v>
      </c>
      <c r="J2883" s="24" t="s">
        <v>126</v>
      </c>
      <c r="K2883" s="24">
        <v>1</v>
      </c>
      <c r="L2883" s="24" t="s">
        <v>84</v>
      </c>
      <c r="M2883" s="26">
        <v>46176</v>
      </c>
      <c r="N2883" s="27">
        <v>46176.541666666664</v>
      </c>
      <c r="O2883" s="27">
        <v>46176.75</v>
      </c>
      <c r="P2883" s="24" t="s">
        <v>4801</v>
      </c>
      <c r="Q2883" s="24" t="s">
        <v>4802</v>
      </c>
      <c r="R2883" s="24" t="s">
        <v>605</v>
      </c>
      <c r="S2883" s="24" t="s">
        <v>198</v>
      </c>
      <c r="T2883" s="24" t="s">
        <v>67</v>
      </c>
      <c r="U2883" s="24" t="s">
        <v>420</v>
      </c>
      <c r="V2883" s="27">
        <v>46176.6</v>
      </c>
      <c r="W2883" s="27">
        <v>46176.631249999999</v>
      </c>
      <c r="Z2883" s="24">
        <v>1</v>
      </c>
      <c r="AA2883" s="24" t="s">
        <v>56</v>
      </c>
      <c r="AB2883" s="24" t="b">
        <v>0</v>
      </c>
      <c r="AC2883" s="61"/>
    </row>
    <row r="2884" spans="2:29" ht="13.7">
      <c r="B2884" s="24" t="s">
        <v>82</v>
      </c>
      <c r="C2884" s="24" t="s">
        <v>64</v>
      </c>
      <c r="D2884" s="24" t="s">
        <v>85</v>
      </c>
      <c r="E2884" s="24">
        <v>300</v>
      </c>
      <c r="F2884" s="26">
        <v>46174</v>
      </c>
      <c r="G2884" s="24" t="s">
        <v>52</v>
      </c>
      <c r="H2884" s="24" t="s">
        <v>53</v>
      </c>
      <c r="I2884" s="24" t="s">
        <v>67</v>
      </c>
      <c r="J2884" s="24" t="s">
        <v>126</v>
      </c>
      <c r="K2884" s="24">
        <v>1</v>
      </c>
      <c r="L2884" s="24" t="s">
        <v>84</v>
      </c>
      <c r="M2884" s="26">
        <v>46176</v>
      </c>
      <c r="N2884" s="27">
        <v>46176.541666666664</v>
      </c>
      <c r="O2884" s="27">
        <v>46176.75</v>
      </c>
      <c r="P2884" s="24" t="s">
        <v>4803</v>
      </c>
      <c r="Q2884" s="24" t="s">
        <v>4804</v>
      </c>
      <c r="R2884" s="24" t="s">
        <v>687</v>
      </c>
      <c r="T2884" s="24" t="s">
        <v>67</v>
      </c>
      <c r="U2884" s="24" t="s">
        <v>420</v>
      </c>
      <c r="V2884" s="27">
        <v>46176.548611111109</v>
      </c>
      <c r="W2884" s="27">
        <v>46176.572916666664</v>
      </c>
      <c r="Z2884" s="24">
        <v>1</v>
      </c>
      <c r="AA2884" s="24" t="s">
        <v>56</v>
      </c>
      <c r="AB2884" s="24" t="b">
        <v>0</v>
      </c>
      <c r="AC2884" s="61"/>
    </row>
    <row r="2885" spans="2:29" ht="13.7">
      <c r="B2885" s="24" t="s">
        <v>82</v>
      </c>
      <c r="C2885" s="24" t="s">
        <v>64</v>
      </c>
      <c r="D2885" s="24" t="s">
        <v>85</v>
      </c>
      <c r="E2885" s="24">
        <v>300</v>
      </c>
      <c r="F2885" s="26">
        <v>46174</v>
      </c>
      <c r="G2885" s="24" t="s">
        <v>52</v>
      </c>
      <c r="H2885" s="24" t="s">
        <v>53</v>
      </c>
      <c r="I2885" s="24" t="s">
        <v>67</v>
      </c>
      <c r="J2885" s="24" t="s">
        <v>126</v>
      </c>
      <c r="K2885" s="24">
        <v>1</v>
      </c>
      <c r="L2885" s="24" t="s">
        <v>84</v>
      </c>
      <c r="M2885" s="26">
        <v>46176</v>
      </c>
      <c r="N2885" s="27">
        <v>46176.541666666664</v>
      </c>
      <c r="O2885" s="27">
        <v>46176.75</v>
      </c>
      <c r="P2885" s="24" t="s">
        <v>4805</v>
      </c>
      <c r="Q2885" s="24" t="s">
        <v>4806</v>
      </c>
      <c r="R2885" s="24" t="s">
        <v>611</v>
      </c>
      <c r="T2885" s="24" t="s">
        <v>67</v>
      </c>
      <c r="U2885" s="24" t="s">
        <v>420</v>
      </c>
      <c r="V2885" s="27">
        <v>46176.652777777781</v>
      </c>
      <c r="W2885" s="27">
        <v>46176.680555555555</v>
      </c>
      <c r="Z2885" s="24">
        <v>1</v>
      </c>
      <c r="AA2885" s="24" t="s">
        <v>56</v>
      </c>
      <c r="AB2885" s="24" t="b">
        <v>0</v>
      </c>
      <c r="AC2885" s="61"/>
    </row>
    <row r="2886" spans="2:29" ht="13.7">
      <c r="B2886" s="24" t="s">
        <v>82</v>
      </c>
      <c r="C2886" s="24" t="s">
        <v>64</v>
      </c>
      <c r="D2886" s="24" t="s">
        <v>85</v>
      </c>
      <c r="E2886" s="24">
        <v>300</v>
      </c>
      <c r="F2886" s="26">
        <v>46174</v>
      </c>
      <c r="G2886" s="24" t="s">
        <v>52</v>
      </c>
      <c r="H2886" s="24" t="s">
        <v>53</v>
      </c>
      <c r="I2886" s="24" t="s">
        <v>67</v>
      </c>
      <c r="J2886" s="24" t="s">
        <v>125</v>
      </c>
      <c r="K2886" s="24">
        <v>1</v>
      </c>
      <c r="L2886" s="24" t="s">
        <v>84</v>
      </c>
      <c r="M2886" s="26">
        <v>46195</v>
      </c>
      <c r="N2886" s="27">
        <v>46195.354166666664</v>
      </c>
      <c r="O2886" s="27">
        <v>46195.5625</v>
      </c>
      <c r="V2886" s="27"/>
      <c r="W2886" s="27"/>
      <c r="X2886" s="24">
        <v>4</v>
      </c>
      <c r="Y2886" s="24">
        <v>0</v>
      </c>
      <c r="Z2886" s="24">
        <v>4</v>
      </c>
      <c r="AA2886" s="24" t="s">
        <v>56</v>
      </c>
      <c r="AB2886" s="24" t="b">
        <v>0</v>
      </c>
      <c r="AC2886" s="61">
        <v>0</v>
      </c>
    </row>
    <row r="2887" spans="2:29" ht="13.7">
      <c r="B2887" s="24" t="s">
        <v>82</v>
      </c>
      <c r="C2887" s="24" t="s">
        <v>64</v>
      </c>
      <c r="D2887" s="24" t="s">
        <v>85</v>
      </c>
      <c r="E2887" s="24">
        <v>300</v>
      </c>
      <c r="F2887" s="26">
        <v>46174</v>
      </c>
      <c r="G2887" s="24" t="s">
        <v>52</v>
      </c>
      <c r="H2887" s="24" t="s">
        <v>53</v>
      </c>
      <c r="I2887" s="24" t="s">
        <v>67</v>
      </c>
      <c r="J2887" s="24" t="s">
        <v>126</v>
      </c>
      <c r="K2887" s="24">
        <v>1</v>
      </c>
      <c r="L2887" s="24" t="s">
        <v>84</v>
      </c>
      <c r="M2887" s="26">
        <v>46195</v>
      </c>
      <c r="N2887" s="27">
        <v>46195.354166666664</v>
      </c>
      <c r="O2887" s="27">
        <v>46195.5625</v>
      </c>
      <c r="P2887" s="24" t="s">
        <v>4807</v>
      </c>
      <c r="Q2887" s="24" t="s">
        <v>4808</v>
      </c>
      <c r="R2887" s="24" t="s">
        <v>687</v>
      </c>
      <c r="S2887" s="24" t="s">
        <v>198</v>
      </c>
      <c r="T2887" s="24" t="s">
        <v>67</v>
      </c>
      <c r="U2887" s="24" t="s">
        <v>420</v>
      </c>
      <c r="V2887" s="27">
        <v>46195.362500000003</v>
      </c>
      <c r="W2887" s="27">
        <v>46195.394444444442</v>
      </c>
      <c r="Z2887" s="24">
        <v>1</v>
      </c>
      <c r="AA2887" s="24" t="s">
        <v>56</v>
      </c>
      <c r="AB2887" s="24" t="b">
        <v>0</v>
      </c>
      <c r="AC2887" s="61"/>
    </row>
    <row r="2888" spans="2:29" ht="13.7">
      <c r="B2888" s="24" t="s">
        <v>82</v>
      </c>
      <c r="C2888" s="24" t="s">
        <v>64</v>
      </c>
      <c r="D2888" s="24" t="s">
        <v>85</v>
      </c>
      <c r="E2888" s="24">
        <v>300</v>
      </c>
      <c r="F2888" s="26">
        <v>46174</v>
      </c>
      <c r="G2888" s="24" t="s">
        <v>52</v>
      </c>
      <c r="H2888" s="24" t="s">
        <v>53</v>
      </c>
      <c r="I2888" s="24" t="s">
        <v>67</v>
      </c>
      <c r="J2888" s="24" t="s">
        <v>126</v>
      </c>
      <c r="K2888" s="24">
        <v>1</v>
      </c>
      <c r="L2888" s="24" t="s">
        <v>84</v>
      </c>
      <c r="M2888" s="26">
        <v>46195</v>
      </c>
      <c r="N2888" s="27">
        <v>46195.354166666664</v>
      </c>
      <c r="O2888" s="27">
        <v>46195.5625</v>
      </c>
      <c r="P2888" s="24" t="s">
        <v>4809</v>
      </c>
      <c r="Q2888" s="24" t="s">
        <v>4810</v>
      </c>
      <c r="R2888" s="24" t="s">
        <v>605</v>
      </c>
      <c r="T2888" s="24" t="s">
        <v>67</v>
      </c>
      <c r="U2888" s="24" t="s">
        <v>420</v>
      </c>
      <c r="V2888" s="27">
        <v>46195.51666666667</v>
      </c>
      <c r="W2888" s="27">
        <v>46195.548611111109</v>
      </c>
      <c r="Z2888" s="24">
        <v>1</v>
      </c>
      <c r="AA2888" s="24" t="s">
        <v>56</v>
      </c>
      <c r="AB2888" s="24" t="b">
        <v>0</v>
      </c>
      <c r="AC2888" s="61"/>
    </row>
    <row r="2889" spans="2:29" ht="13.7">
      <c r="B2889" s="24" t="s">
        <v>82</v>
      </c>
      <c r="C2889" s="24" t="s">
        <v>64</v>
      </c>
      <c r="D2889" s="24" t="s">
        <v>85</v>
      </c>
      <c r="E2889" s="24">
        <v>300</v>
      </c>
      <c r="F2889" s="26">
        <v>46174</v>
      </c>
      <c r="G2889" s="24" t="s">
        <v>52</v>
      </c>
      <c r="H2889" s="24" t="s">
        <v>53</v>
      </c>
      <c r="I2889" s="24" t="s">
        <v>67</v>
      </c>
      <c r="J2889" s="24" t="s">
        <v>126</v>
      </c>
      <c r="K2889" s="24">
        <v>1</v>
      </c>
      <c r="L2889" s="24" t="s">
        <v>84</v>
      </c>
      <c r="M2889" s="26">
        <v>46195</v>
      </c>
      <c r="N2889" s="27">
        <v>46195.354166666664</v>
      </c>
      <c r="O2889" s="27">
        <v>46195.5625</v>
      </c>
      <c r="P2889" s="24" t="s">
        <v>4811</v>
      </c>
      <c r="Q2889" s="24" t="s">
        <v>4812</v>
      </c>
      <c r="R2889" s="24" t="s">
        <v>605</v>
      </c>
      <c r="S2889" s="24" t="s">
        <v>152</v>
      </c>
      <c r="T2889" s="24" t="s">
        <v>67</v>
      </c>
      <c r="U2889" s="24" t="s">
        <v>420</v>
      </c>
      <c r="V2889" s="27">
        <v>46195.464583333334</v>
      </c>
      <c r="W2889" s="27">
        <v>46195.492361111108</v>
      </c>
      <c r="Z2889" s="24">
        <v>1</v>
      </c>
      <c r="AA2889" s="24" t="s">
        <v>56</v>
      </c>
      <c r="AB2889" s="24" t="b">
        <v>0</v>
      </c>
      <c r="AC2889" s="61"/>
    </row>
    <row r="2890" spans="2:29" ht="13.7">
      <c r="B2890" s="24" t="s">
        <v>82</v>
      </c>
      <c r="C2890" s="24" t="s">
        <v>64</v>
      </c>
      <c r="D2890" s="24" t="s">
        <v>85</v>
      </c>
      <c r="E2890" s="24">
        <v>300</v>
      </c>
      <c r="F2890" s="26">
        <v>46174</v>
      </c>
      <c r="G2890" s="24" t="s">
        <v>52</v>
      </c>
      <c r="H2890" s="24" t="s">
        <v>53</v>
      </c>
      <c r="I2890" s="24" t="s">
        <v>67</v>
      </c>
      <c r="J2890" s="24" t="s">
        <v>126</v>
      </c>
      <c r="K2890" s="24">
        <v>1</v>
      </c>
      <c r="L2890" s="24" t="s">
        <v>84</v>
      </c>
      <c r="M2890" s="26">
        <v>46195</v>
      </c>
      <c r="N2890" s="27">
        <v>46195.354166666664</v>
      </c>
      <c r="O2890" s="27">
        <v>46195.5625</v>
      </c>
      <c r="P2890" s="24" t="s">
        <v>4813</v>
      </c>
      <c r="Q2890" s="24" t="s">
        <v>4814</v>
      </c>
      <c r="R2890" s="24" t="s">
        <v>687</v>
      </c>
      <c r="S2890" s="24" t="s">
        <v>160</v>
      </c>
      <c r="T2890" s="24" t="s">
        <v>67</v>
      </c>
      <c r="U2890" s="24" t="s">
        <v>420</v>
      </c>
      <c r="V2890" s="27">
        <v>46195.407638888886</v>
      </c>
      <c r="W2890" s="27">
        <v>46195.436111111114</v>
      </c>
      <c r="Z2890" s="24">
        <v>1</v>
      </c>
      <c r="AA2890" s="24" t="s">
        <v>56</v>
      </c>
      <c r="AB2890" s="24" t="b">
        <v>0</v>
      </c>
      <c r="AC2890" s="61"/>
    </row>
    <row r="2891" spans="2:29" ht="13.7">
      <c r="B2891" s="24" t="s">
        <v>82</v>
      </c>
      <c r="C2891" s="24" t="s">
        <v>64</v>
      </c>
      <c r="D2891" s="24" t="s">
        <v>85</v>
      </c>
      <c r="E2891" s="24">
        <v>300</v>
      </c>
      <c r="F2891" s="26">
        <v>46204</v>
      </c>
      <c r="G2891" s="24" t="s">
        <v>52</v>
      </c>
      <c r="H2891" s="24" t="s">
        <v>53</v>
      </c>
      <c r="I2891" s="24" t="s">
        <v>54</v>
      </c>
      <c r="J2891" s="24" t="s">
        <v>125</v>
      </c>
      <c r="K2891" s="24">
        <v>1</v>
      </c>
      <c r="L2891" s="24" t="s">
        <v>84</v>
      </c>
      <c r="M2891" s="26">
        <v>46224</v>
      </c>
      <c r="N2891" s="27">
        <v>46224.5625</v>
      </c>
      <c r="O2891" s="27">
        <v>46224.770833333336</v>
      </c>
      <c r="V2891" s="27"/>
      <c r="W2891" s="27"/>
      <c r="X2891" s="24">
        <v>4</v>
      </c>
      <c r="Y2891" s="24">
        <v>0</v>
      </c>
      <c r="Z2891" s="24">
        <v>4</v>
      </c>
      <c r="AA2891" s="24" t="s">
        <v>58</v>
      </c>
      <c r="AB2891" s="24" t="b">
        <v>0</v>
      </c>
      <c r="AC2891" s="61">
        <v>0</v>
      </c>
    </row>
    <row r="2892" spans="2:29" ht="13.7">
      <c r="B2892" s="24" t="s">
        <v>82</v>
      </c>
      <c r="C2892" s="24" t="s">
        <v>64</v>
      </c>
      <c r="D2892" s="24" t="s">
        <v>85</v>
      </c>
      <c r="E2892" s="24">
        <v>300</v>
      </c>
      <c r="F2892" s="26">
        <v>46204</v>
      </c>
      <c r="G2892" s="24" t="s">
        <v>52</v>
      </c>
      <c r="H2892" s="24" t="s">
        <v>53</v>
      </c>
      <c r="I2892" s="24" t="s">
        <v>54</v>
      </c>
      <c r="J2892" s="24" t="s">
        <v>126</v>
      </c>
      <c r="K2892" s="24">
        <v>1</v>
      </c>
      <c r="L2892" s="24" t="s">
        <v>84</v>
      </c>
      <c r="M2892" s="26">
        <v>46224</v>
      </c>
      <c r="N2892" s="27">
        <v>46224.5625</v>
      </c>
      <c r="O2892" s="27">
        <v>46224.770833333336</v>
      </c>
      <c r="P2892" s="24" t="s">
        <v>4815</v>
      </c>
      <c r="Q2892" s="24" t="s">
        <v>4816</v>
      </c>
      <c r="R2892" s="24" t="s">
        <v>190</v>
      </c>
      <c r="S2892" s="24" t="s">
        <v>198</v>
      </c>
      <c r="T2892" s="24" t="s">
        <v>54</v>
      </c>
      <c r="U2892" s="24" t="s">
        <v>411</v>
      </c>
      <c r="V2892" s="27">
        <v>46224.566666666666</v>
      </c>
      <c r="W2892" s="27">
        <v>46224.59652777778</v>
      </c>
      <c r="Z2892" s="24">
        <v>1</v>
      </c>
      <c r="AA2892" s="24" t="s">
        <v>58</v>
      </c>
      <c r="AB2892" s="24" t="b">
        <v>0</v>
      </c>
      <c r="AC2892" s="61"/>
    </row>
    <row r="2893" spans="2:29" ht="13.7">
      <c r="B2893" s="24" t="s">
        <v>82</v>
      </c>
      <c r="C2893" s="24" t="s">
        <v>64</v>
      </c>
      <c r="D2893" s="24" t="s">
        <v>85</v>
      </c>
      <c r="E2893" s="24">
        <v>300</v>
      </c>
      <c r="F2893" s="26">
        <v>46204</v>
      </c>
      <c r="G2893" s="24" t="s">
        <v>52</v>
      </c>
      <c r="H2893" s="24" t="s">
        <v>53</v>
      </c>
      <c r="I2893" s="24" t="s">
        <v>54</v>
      </c>
      <c r="J2893" s="24" t="s">
        <v>126</v>
      </c>
      <c r="K2893" s="24">
        <v>1</v>
      </c>
      <c r="L2893" s="24" t="s">
        <v>84</v>
      </c>
      <c r="M2893" s="26">
        <v>46224</v>
      </c>
      <c r="N2893" s="27">
        <v>46224.5625</v>
      </c>
      <c r="O2893" s="27">
        <v>46224.770833333336</v>
      </c>
      <c r="P2893" s="24" t="s">
        <v>4817</v>
      </c>
      <c r="Q2893" s="24" t="s">
        <v>4818</v>
      </c>
      <c r="R2893" s="24" t="s">
        <v>190</v>
      </c>
      <c r="T2893" s="24" t="s">
        <v>54</v>
      </c>
      <c r="U2893" s="24" t="s">
        <v>411</v>
      </c>
      <c r="V2893" s="27">
        <v>46224.617361111108</v>
      </c>
      <c r="W2893" s="27">
        <v>46224.65902777778</v>
      </c>
      <c r="Z2893" s="24">
        <v>1</v>
      </c>
      <c r="AA2893" s="24" t="s">
        <v>58</v>
      </c>
      <c r="AB2893" s="24" t="b">
        <v>0</v>
      </c>
      <c r="AC2893" s="61"/>
    </row>
    <row r="2894" spans="2:29" ht="13.7">
      <c r="B2894" s="24" t="s">
        <v>82</v>
      </c>
      <c r="C2894" s="24" t="s">
        <v>64</v>
      </c>
      <c r="D2894" s="24" t="s">
        <v>85</v>
      </c>
      <c r="E2894" s="24">
        <v>300</v>
      </c>
      <c r="F2894" s="26">
        <v>46204</v>
      </c>
      <c r="G2894" s="24" t="s">
        <v>52</v>
      </c>
      <c r="H2894" s="24" t="s">
        <v>53</v>
      </c>
      <c r="I2894" s="24" t="s">
        <v>54</v>
      </c>
      <c r="J2894" s="24" t="s">
        <v>126</v>
      </c>
      <c r="K2894" s="24">
        <v>1</v>
      </c>
      <c r="L2894" s="24" t="s">
        <v>84</v>
      </c>
      <c r="M2894" s="26">
        <v>46224</v>
      </c>
      <c r="N2894" s="27">
        <v>46224.5625</v>
      </c>
      <c r="O2894" s="27">
        <v>46224.770833333336</v>
      </c>
      <c r="P2894" s="24" t="s">
        <v>4819</v>
      </c>
      <c r="Q2894" s="24" t="s">
        <v>4820</v>
      </c>
      <c r="R2894" s="24" t="s">
        <v>146</v>
      </c>
      <c r="T2894" s="24" t="s">
        <v>54</v>
      </c>
      <c r="U2894" s="24" t="s">
        <v>411</v>
      </c>
      <c r="V2894" s="27">
        <v>46224.722916666666</v>
      </c>
      <c r="W2894" s="27">
        <v>46224.75277777778</v>
      </c>
      <c r="Z2894" s="24">
        <v>1</v>
      </c>
      <c r="AA2894" s="24" t="s">
        <v>58</v>
      </c>
      <c r="AB2894" s="24" t="b">
        <v>0</v>
      </c>
      <c r="AC2894" s="61"/>
    </row>
    <row r="2895" spans="2:29" ht="13.7">
      <c r="B2895" s="24" t="s">
        <v>82</v>
      </c>
      <c r="C2895" s="24" t="s">
        <v>64</v>
      </c>
      <c r="D2895" s="24" t="s">
        <v>85</v>
      </c>
      <c r="E2895" s="24">
        <v>300</v>
      </c>
      <c r="F2895" s="26">
        <v>46204</v>
      </c>
      <c r="G2895" s="24" t="s">
        <v>52</v>
      </c>
      <c r="H2895" s="24" t="s">
        <v>53</v>
      </c>
      <c r="I2895" s="24" t="s">
        <v>54</v>
      </c>
      <c r="J2895" s="24" t="s">
        <v>126</v>
      </c>
      <c r="K2895" s="24">
        <v>1</v>
      </c>
      <c r="L2895" s="24" t="s">
        <v>84</v>
      </c>
      <c r="M2895" s="26">
        <v>46224</v>
      </c>
      <c r="N2895" s="27">
        <v>46224.5625</v>
      </c>
      <c r="O2895" s="27">
        <v>46224.770833333336</v>
      </c>
      <c r="P2895" s="24" t="s">
        <v>4821</v>
      </c>
      <c r="Q2895" s="24" t="s">
        <v>4822</v>
      </c>
      <c r="R2895" s="24" t="s">
        <v>146</v>
      </c>
      <c r="T2895" s="24" t="s">
        <v>54</v>
      </c>
      <c r="U2895" s="24" t="s">
        <v>411</v>
      </c>
      <c r="V2895" s="27">
        <v>46224.674305555556</v>
      </c>
      <c r="W2895" s="27">
        <v>46224.710416666669</v>
      </c>
      <c r="Z2895" s="24">
        <v>1</v>
      </c>
      <c r="AA2895" s="24" t="s">
        <v>58</v>
      </c>
      <c r="AB2895" s="24" t="b">
        <v>0</v>
      </c>
      <c r="AC2895" s="61"/>
    </row>
    <row r="2896" spans="2:29" ht="13.7">
      <c r="B2896" s="24" t="s">
        <v>82</v>
      </c>
      <c r="C2896" s="24" t="s">
        <v>64</v>
      </c>
      <c r="D2896" s="24" t="s">
        <v>85</v>
      </c>
      <c r="E2896" s="24">
        <v>360</v>
      </c>
      <c r="F2896" s="26">
        <v>46204</v>
      </c>
      <c r="G2896" s="24" t="s">
        <v>52</v>
      </c>
      <c r="H2896" s="24" t="s">
        <v>53</v>
      </c>
      <c r="I2896" s="24" t="s">
        <v>68</v>
      </c>
      <c r="J2896" s="24" t="s">
        <v>125</v>
      </c>
      <c r="K2896" s="24">
        <v>1</v>
      </c>
      <c r="L2896" s="24" t="s">
        <v>84</v>
      </c>
      <c r="M2896" s="26">
        <v>46208</v>
      </c>
      <c r="N2896" s="27">
        <v>46208.3125</v>
      </c>
      <c r="O2896" s="27">
        <v>46208.5625</v>
      </c>
      <c r="V2896" s="27"/>
      <c r="W2896" s="27"/>
      <c r="X2896" s="24">
        <v>4</v>
      </c>
      <c r="Y2896" s="24">
        <v>0</v>
      </c>
      <c r="Z2896" s="24">
        <v>4</v>
      </c>
      <c r="AA2896" s="24" t="s">
        <v>58</v>
      </c>
      <c r="AB2896" s="24" t="b">
        <v>0</v>
      </c>
      <c r="AC2896" s="61">
        <v>0</v>
      </c>
    </row>
    <row r="2897" spans="2:29" ht="13.7">
      <c r="B2897" s="24" t="s">
        <v>82</v>
      </c>
      <c r="C2897" s="24" t="s">
        <v>64</v>
      </c>
      <c r="D2897" s="24" t="s">
        <v>85</v>
      </c>
      <c r="E2897" s="24">
        <v>360</v>
      </c>
      <c r="F2897" s="26">
        <v>46204</v>
      </c>
      <c r="G2897" s="24" t="s">
        <v>52</v>
      </c>
      <c r="H2897" s="24" t="s">
        <v>53</v>
      </c>
      <c r="I2897" s="24" t="s">
        <v>68</v>
      </c>
      <c r="J2897" s="24" t="s">
        <v>126</v>
      </c>
      <c r="K2897" s="24">
        <v>1</v>
      </c>
      <c r="L2897" s="24" t="s">
        <v>84</v>
      </c>
      <c r="M2897" s="26">
        <v>46208</v>
      </c>
      <c r="N2897" s="27">
        <v>46208.3125</v>
      </c>
      <c r="O2897" s="27">
        <v>46208.5625</v>
      </c>
      <c r="P2897" s="24" t="s">
        <v>4823</v>
      </c>
      <c r="Q2897" s="24" t="s">
        <v>4824</v>
      </c>
      <c r="R2897" s="24" t="s">
        <v>323</v>
      </c>
      <c r="T2897" s="24" t="s">
        <v>68</v>
      </c>
      <c r="U2897" s="24" t="s">
        <v>430</v>
      </c>
      <c r="V2897" s="27">
        <v>46208.378472222219</v>
      </c>
      <c r="W2897" s="27">
        <v>46208.413194444445</v>
      </c>
      <c r="Z2897" s="24">
        <v>1</v>
      </c>
      <c r="AA2897" s="24" t="s">
        <v>58</v>
      </c>
      <c r="AB2897" s="24" t="b">
        <v>0</v>
      </c>
      <c r="AC2897" s="61"/>
    </row>
    <row r="2898" spans="2:29" ht="13.7">
      <c r="B2898" s="24" t="s">
        <v>82</v>
      </c>
      <c r="C2898" s="24" t="s">
        <v>64</v>
      </c>
      <c r="D2898" s="24" t="s">
        <v>85</v>
      </c>
      <c r="E2898" s="24">
        <v>360</v>
      </c>
      <c r="F2898" s="26">
        <v>46204</v>
      </c>
      <c r="G2898" s="24" t="s">
        <v>52</v>
      </c>
      <c r="H2898" s="24" t="s">
        <v>53</v>
      </c>
      <c r="I2898" s="24" t="s">
        <v>68</v>
      </c>
      <c r="J2898" s="24" t="s">
        <v>126</v>
      </c>
      <c r="K2898" s="24">
        <v>1</v>
      </c>
      <c r="L2898" s="24" t="s">
        <v>84</v>
      </c>
      <c r="M2898" s="26">
        <v>46208</v>
      </c>
      <c r="N2898" s="27">
        <v>46208.3125</v>
      </c>
      <c r="O2898" s="27">
        <v>46208.5625</v>
      </c>
      <c r="P2898" s="24" t="s">
        <v>4825</v>
      </c>
      <c r="Q2898" s="24" t="s">
        <v>4826</v>
      </c>
      <c r="R2898" s="24" t="s">
        <v>749</v>
      </c>
      <c r="T2898" s="24" t="s">
        <v>68</v>
      </c>
      <c r="U2898" s="24" t="s">
        <v>430</v>
      </c>
      <c r="V2898" s="27">
        <v>46208.319444444445</v>
      </c>
      <c r="W2898" s="27">
        <v>46208.361805555556</v>
      </c>
      <c r="Z2898" s="24">
        <v>1</v>
      </c>
      <c r="AA2898" s="24" t="s">
        <v>58</v>
      </c>
      <c r="AB2898" s="24" t="b">
        <v>0</v>
      </c>
      <c r="AC2898" s="61"/>
    </row>
    <row r="2899" spans="2:29" ht="13.7">
      <c r="B2899" s="24" t="s">
        <v>82</v>
      </c>
      <c r="C2899" s="24" t="s">
        <v>64</v>
      </c>
      <c r="D2899" s="24" t="s">
        <v>85</v>
      </c>
      <c r="E2899" s="24">
        <v>360</v>
      </c>
      <c r="F2899" s="26">
        <v>46204</v>
      </c>
      <c r="G2899" s="24" t="s">
        <v>52</v>
      </c>
      <c r="H2899" s="24" t="s">
        <v>53</v>
      </c>
      <c r="I2899" s="24" t="s">
        <v>68</v>
      </c>
      <c r="J2899" s="24" t="s">
        <v>126</v>
      </c>
      <c r="K2899" s="24">
        <v>1</v>
      </c>
      <c r="L2899" s="24" t="s">
        <v>84</v>
      </c>
      <c r="M2899" s="26">
        <v>46208</v>
      </c>
      <c r="N2899" s="27">
        <v>46208.3125</v>
      </c>
      <c r="O2899" s="27">
        <v>46208.5625</v>
      </c>
      <c r="P2899" s="24" t="s">
        <v>4827</v>
      </c>
      <c r="Q2899" s="24" t="s">
        <v>4828</v>
      </c>
      <c r="R2899" s="24" t="s">
        <v>749</v>
      </c>
      <c r="T2899" s="24" t="s">
        <v>68</v>
      </c>
      <c r="U2899" s="24" t="s">
        <v>430</v>
      </c>
      <c r="V2899" s="27">
        <v>46208.506944444445</v>
      </c>
      <c r="W2899" s="27">
        <v>46208.551388888889</v>
      </c>
      <c r="Z2899" s="24">
        <v>1</v>
      </c>
      <c r="AA2899" s="24" t="s">
        <v>58</v>
      </c>
      <c r="AB2899" s="24" t="b">
        <v>0</v>
      </c>
      <c r="AC2899" s="61"/>
    </row>
    <row r="2900" spans="2:29" ht="13.7">
      <c r="B2900" s="24" t="s">
        <v>82</v>
      </c>
      <c r="C2900" s="24" t="s">
        <v>64</v>
      </c>
      <c r="D2900" s="24" t="s">
        <v>85</v>
      </c>
      <c r="E2900" s="24">
        <v>360</v>
      </c>
      <c r="F2900" s="26">
        <v>46204</v>
      </c>
      <c r="G2900" s="24" t="s">
        <v>52</v>
      </c>
      <c r="H2900" s="24" t="s">
        <v>53</v>
      </c>
      <c r="I2900" s="24" t="s">
        <v>68</v>
      </c>
      <c r="J2900" s="24" t="s">
        <v>126</v>
      </c>
      <c r="K2900" s="24">
        <v>1</v>
      </c>
      <c r="L2900" s="24" t="s">
        <v>84</v>
      </c>
      <c r="M2900" s="26">
        <v>46208</v>
      </c>
      <c r="N2900" s="27">
        <v>46208.3125</v>
      </c>
      <c r="O2900" s="27">
        <v>46208.5625</v>
      </c>
      <c r="P2900" s="24" t="s">
        <v>4829</v>
      </c>
      <c r="Q2900" s="24" t="s">
        <v>4830</v>
      </c>
      <c r="R2900" s="24" t="s">
        <v>636</v>
      </c>
      <c r="T2900" s="24" t="s">
        <v>68</v>
      </c>
      <c r="U2900" s="24" t="s">
        <v>430</v>
      </c>
      <c r="V2900" s="27">
        <v>46208.443749999999</v>
      </c>
      <c r="W2900" s="27">
        <v>46208.492361111108</v>
      </c>
      <c r="Z2900" s="24">
        <v>1</v>
      </c>
      <c r="AA2900" s="24" t="s">
        <v>58</v>
      </c>
      <c r="AB2900" s="24" t="b">
        <v>0</v>
      </c>
      <c r="AC2900" s="61"/>
    </row>
    <row r="2901" spans="2:29" ht="13.7">
      <c r="B2901" s="24" t="s">
        <v>82</v>
      </c>
      <c r="C2901" s="24" t="s">
        <v>64</v>
      </c>
      <c r="D2901" s="24" t="s">
        <v>85</v>
      </c>
      <c r="E2901" s="24">
        <v>480</v>
      </c>
      <c r="F2901" s="26">
        <v>46174</v>
      </c>
      <c r="G2901" s="24" t="s">
        <v>52</v>
      </c>
      <c r="H2901" s="24" t="s">
        <v>53</v>
      </c>
      <c r="I2901" s="24" t="s">
        <v>62</v>
      </c>
      <c r="J2901" s="24" t="s">
        <v>125</v>
      </c>
      <c r="K2901" s="24">
        <v>1</v>
      </c>
      <c r="L2901" s="24" t="s">
        <v>84</v>
      </c>
      <c r="M2901" s="26">
        <v>46180</v>
      </c>
      <c r="N2901" s="27">
        <v>46180.354166666664</v>
      </c>
      <c r="O2901" s="27">
        <v>46180.6875</v>
      </c>
      <c r="V2901" s="27"/>
      <c r="W2901" s="27"/>
      <c r="X2901" s="24">
        <v>4</v>
      </c>
      <c r="Y2901" s="24">
        <v>0</v>
      </c>
      <c r="Z2901" s="24">
        <v>4</v>
      </c>
      <c r="AA2901" s="24" t="s">
        <v>56</v>
      </c>
      <c r="AB2901" s="24" t="b">
        <v>0</v>
      </c>
      <c r="AC2901" s="61">
        <v>0</v>
      </c>
    </row>
    <row r="2902" spans="2:29" ht="13.7">
      <c r="B2902" s="24" t="s">
        <v>82</v>
      </c>
      <c r="C2902" s="24" t="s">
        <v>64</v>
      </c>
      <c r="D2902" s="24" t="s">
        <v>85</v>
      </c>
      <c r="E2902" s="24">
        <v>480</v>
      </c>
      <c r="F2902" s="26">
        <v>46174</v>
      </c>
      <c r="G2902" s="24" t="s">
        <v>52</v>
      </c>
      <c r="H2902" s="24" t="s">
        <v>53</v>
      </c>
      <c r="I2902" s="24" t="s">
        <v>62</v>
      </c>
      <c r="J2902" s="24" t="s">
        <v>126</v>
      </c>
      <c r="K2902" s="24">
        <v>1</v>
      </c>
      <c r="L2902" s="24" t="s">
        <v>84</v>
      </c>
      <c r="M2902" s="26">
        <v>46180</v>
      </c>
      <c r="N2902" s="27">
        <v>46180.354166666664</v>
      </c>
      <c r="O2902" s="27">
        <v>46180.6875</v>
      </c>
      <c r="P2902" s="24" t="s">
        <v>4831</v>
      </c>
      <c r="Q2902" s="24" t="s">
        <v>4832</v>
      </c>
      <c r="R2902" s="24" t="s">
        <v>323</v>
      </c>
      <c r="T2902" s="24" t="s">
        <v>62</v>
      </c>
      <c r="U2902" s="24" t="s">
        <v>169</v>
      </c>
      <c r="V2902" s="27">
        <v>46180.527777777781</v>
      </c>
      <c r="W2902" s="27">
        <v>46180.597222222219</v>
      </c>
      <c r="Z2902" s="24">
        <v>1</v>
      </c>
      <c r="AA2902" s="24" t="s">
        <v>56</v>
      </c>
      <c r="AB2902" s="24" t="b">
        <v>0</v>
      </c>
      <c r="AC2902" s="61"/>
    </row>
    <row r="2903" spans="2:29" ht="13.7">
      <c r="B2903" s="24" t="s">
        <v>82</v>
      </c>
      <c r="C2903" s="24" t="s">
        <v>64</v>
      </c>
      <c r="D2903" s="24" t="s">
        <v>85</v>
      </c>
      <c r="E2903" s="24">
        <v>480</v>
      </c>
      <c r="F2903" s="26">
        <v>46174</v>
      </c>
      <c r="G2903" s="24" t="s">
        <v>52</v>
      </c>
      <c r="H2903" s="24" t="s">
        <v>53</v>
      </c>
      <c r="I2903" s="24" t="s">
        <v>62</v>
      </c>
      <c r="J2903" s="24" t="s">
        <v>126</v>
      </c>
      <c r="K2903" s="24">
        <v>1</v>
      </c>
      <c r="L2903" s="24" t="s">
        <v>84</v>
      </c>
      <c r="M2903" s="26">
        <v>46180</v>
      </c>
      <c r="N2903" s="27">
        <v>46180.354166666664</v>
      </c>
      <c r="O2903" s="27">
        <v>46180.6875</v>
      </c>
      <c r="P2903" s="24" t="s">
        <v>4833</v>
      </c>
      <c r="Q2903" s="24" t="s">
        <v>4834</v>
      </c>
      <c r="R2903" s="24" t="s">
        <v>253</v>
      </c>
      <c r="T2903" s="24" t="s">
        <v>62</v>
      </c>
      <c r="U2903" s="24" t="s">
        <v>169</v>
      </c>
      <c r="V2903" s="27">
        <v>46180.61041666667</v>
      </c>
      <c r="W2903" s="27">
        <v>46180.655555555553</v>
      </c>
      <c r="Z2903" s="24">
        <v>1</v>
      </c>
      <c r="AA2903" s="24" t="s">
        <v>56</v>
      </c>
      <c r="AB2903" s="24" t="b">
        <v>0</v>
      </c>
      <c r="AC2903" s="61"/>
    </row>
    <row r="2904" spans="2:29" ht="13.7">
      <c r="B2904" s="24" t="s">
        <v>82</v>
      </c>
      <c r="C2904" s="24" t="s">
        <v>64</v>
      </c>
      <c r="D2904" s="24" t="s">
        <v>85</v>
      </c>
      <c r="E2904" s="24">
        <v>480</v>
      </c>
      <c r="F2904" s="26">
        <v>46174</v>
      </c>
      <c r="G2904" s="24" t="s">
        <v>52</v>
      </c>
      <c r="H2904" s="24" t="s">
        <v>53</v>
      </c>
      <c r="I2904" s="24" t="s">
        <v>62</v>
      </c>
      <c r="J2904" s="24" t="s">
        <v>126</v>
      </c>
      <c r="K2904" s="24">
        <v>1</v>
      </c>
      <c r="L2904" s="24" t="s">
        <v>84</v>
      </c>
      <c r="M2904" s="26">
        <v>46180</v>
      </c>
      <c r="N2904" s="27">
        <v>46180.354166666664</v>
      </c>
      <c r="O2904" s="27">
        <v>46180.6875</v>
      </c>
      <c r="P2904" s="24" t="s">
        <v>4835</v>
      </c>
      <c r="Q2904" s="24" t="s">
        <v>4836</v>
      </c>
      <c r="R2904" s="24" t="s">
        <v>253</v>
      </c>
      <c r="T2904" s="24" t="s">
        <v>62</v>
      </c>
      <c r="U2904" s="24" t="s">
        <v>169</v>
      </c>
      <c r="V2904" s="27">
        <v>46180.44027777778</v>
      </c>
      <c r="W2904" s="27">
        <v>46180.488888888889</v>
      </c>
      <c r="Z2904" s="24">
        <v>1</v>
      </c>
      <c r="AA2904" s="24" t="s">
        <v>56</v>
      </c>
      <c r="AB2904" s="24" t="b">
        <v>0</v>
      </c>
      <c r="AC2904" s="61"/>
    </row>
    <row r="2905" spans="2:29" ht="13.7">
      <c r="B2905" s="24" t="s">
        <v>82</v>
      </c>
      <c r="C2905" s="24" t="s">
        <v>64</v>
      </c>
      <c r="D2905" s="24" t="s">
        <v>85</v>
      </c>
      <c r="E2905" s="24">
        <v>480</v>
      </c>
      <c r="F2905" s="26">
        <v>46174</v>
      </c>
      <c r="G2905" s="24" t="s">
        <v>52</v>
      </c>
      <c r="H2905" s="24" t="s">
        <v>53</v>
      </c>
      <c r="I2905" s="24" t="s">
        <v>62</v>
      </c>
      <c r="J2905" s="24" t="s">
        <v>126</v>
      </c>
      <c r="K2905" s="24">
        <v>1</v>
      </c>
      <c r="L2905" s="24" t="s">
        <v>84</v>
      </c>
      <c r="M2905" s="26">
        <v>46180</v>
      </c>
      <c r="N2905" s="27">
        <v>46180.354166666664</v>
      </c>
      <c r="O2905" s="27">
        <v>46180.6875</v>
      </c>
      <c r="P2905" s="24" t="s">
        <v>4837</v>
      </c>
      <c r="Q2905" s="24" t="s">
        <v>4838</v>
      </c>
      <c r="R2905" s="24" t="s">
        <v>253</v>
      </c>
      <c r="S2905" s="24" t="s">
        <v>160</v>
      </c>
      <c r="T2905" s="24" t="s">
        <v>62</v>
      </c>
      <c r="U2905" s="24" t="s">
        <v>169</v>
      </c>
      <c r="V2905" s="27">
        <v>46180.356249999997</v>
      </c>
      <c r="W2905" s="27">
        <v>46180.414583333331</v>
      </c>
      <c r="Z2905" s="24">
        <v>1</v>
      </c>
      <c r="AA2905" s="24" t="s">
        <v>56</v>
      </c>
      <c r="AB2905" s="24" t="b">
        <v>0</v>
      </c>
      <c r="AC2905" s="61"/>
    </row>
    <row r="2906" spans="2:29" ht="13.7">
      <c r="B2906" s="24" t="s">
        <v>82</v>
      </c>
      <c r="C2906" s="24" t="s">
        <v>64</v>
      </c>
      <c r="D2906" s="24" t="s">
        <v>85</v>
      </c>
      <c r="E2906" s="24">
        <v>480</v>
      </c>
      <c r="F2906" s="26">
        <v>46174</v>
      </c>
      <c r="G2906" s="24" t="s">
        <v>52</v>
      </c>
      <c r="H2906" s="24" t="s">
        <v>53</v>
      </c>
      <c r="I2906" s="24" t="s">
        <v>67</v>
      </c>
      <c r="J2906" s="24" t="s">
        <v>125</v>
      </c>
      <c r="K2906" s="24">
        <v>1</v>
      </c>
      <c r="L2906" s="24" t="s">
        <v>84</v>
      </c>
      <c r="M2906" s="26">
        <v>46198</v>
      </c>
      <c r="N2906" s="27">
        <v>46198.354166666664</v>
      </c>
      <c r="O2906" s="27">
        <v>46198.6875</v>
      </c>
      <c r="V2906" s="27"/>
      <c r="W2906" s="27"/>
      <c r="X2906" s="24">
        <v>4</v>
      </c>
      <c r="Y2906" s="24">
        <v>0</v>
      </c>
      <c r="Z2906" s="24">
        <v>4</v>
      </c>
      <c r="AA2906" s="24" t="s">
        <v>56</v>
      </c>
      <c r="AB2906" s="24" t="b">
        <v>0</v>
      </c>
      <c r="AC2906" s="61">
        <v>0</v>
      </c>
    </row>
    <row r="2907" spans="2:29" ht="13.7">
      <c r="B2907" s="24" t="s">
        <v>82</v>
      </c>
      <c r="C2907" s="24" t="s">
        <v>64</v>
      </c>
      <c r="D2907" s="24" t="s">
        <v>85</v>
      </c>
      <c r="E2907" s="24">
        <v>480</v>
      </c>
      <c r="F2907" s="26">
        <v>46174</v>
      </c>
      <c r="G2907" s="24" t="s">
        <v>52</v>
      </c>
      <c r="H2907" s="24" t="s">
        <v>53</v>
      </c>
      <c r="I2907" s="24" t="s">
        <v>67</v>
      </c>
      <c r="J2907" s="24" t="s">
        <v>126</v>
      </c>
      <c r="K2907" s="24">
        <v>1</v>
      </c>
      <c r="L2907" s="24" t="s">
        <v>84</v>
      </c>
      <c r="M2907" s="26">
        <v>46198</v>
      </c>
      <c r="N2907" s="27">
        <v>46198.354166666664</v>
      </c>
      <c r="O2907" s="27">
        <v>46198.6875</v>
      </c>
      <c r="P2907" s="24" t="s">
        <v>4839</v>
      </c>
      <c r="Q2907" s="24" t="s">
        <v>4840</v>
      </c>
      <c r="R2907" s="24" t="s">
        <v>730</v>
      </c>
      <c r="S2907" s="24" t="s">
        <v>213</v>
      </c>
      <c r="T2907" s="24" t="s">
        <v>67</v>
      </c>
      <c r="U2907" s="24" t="s">
        <v>191</v>
      </c>
      <c r="V2907" s="27">
        <v>46198.605555555558</v>
      </c>
      <c r="W2907" s="27">
        <v>46198.65902777778</v>
      </c>
      <c r="Z2907" s="24">
        <v>1</v>
      </c>
      <c r="AA2907" s="24" t="s">
        <v>56</v>
      </c>
      <c r="AB2907" s="24" t="b">
        <v>0</v>
      </c>
      <c r="AC2907" s="61"/>
    </row>
    <row r="2908" spans="2:29" ht="13.7">
      <c r="B2908" s="24" t="s">
        <v>82</v>
      </c>
      <c r="C2908" s="24" t="s">
        <v>64</v>
      </c>
      <c r="D2908" s="24" t="s">
        <v>85</v>
      </c>
      <c r="E2908" s="24">
        <v>480</v>
      </c>
      <c r="F2908" s="26">
        <v>46174</v>
      </c>
      <c r="G2908" s="24" t="s">
        <v>52</v>
      </c>
      <c r="H2908" s="24" t="s">
        <v>53</v>
      </c>
      <c r="I2908" s="24" t="s">
        <v>67</v>
      </c>
      <c r="J2908" s="24" t="s">
        <v>126</v>
      </c>
      <c r="K2908" s="24">
        <v>1</v>
      </c>
      <c r="L2908" s="24" t="s">
        <v>84</v>
      </c>
      <c r="M2908" s="26">
        <v>46198</v>
      </c>
      <c r="N2908" s="27">
        <v>46198.354166666664</v>
      </c>
      <c r="O2908" s="27">
        <v>46198.6875</v>
      </c>
      <c r="P2908" s="24" t="s">
        <v>4841</v>
      </c>
      <c r="Q2908" s="24" t="s">
        <v>4842</v>
      </c>
      <c r="R2908" s="24" t="s">
        <v>605</v>
      </c>
      <c r="T2908" s="24" t="s">
        <v>67</v>
      </c>
      <c r="U2908" s="24" t="s">
        <v>191</v>
      </c>
      <c r="V2908" s="27">
        <v>46198.35833333333</v>
      </c>
      <c r="W2908" s="27">
        <v>46198.406944444447</v>
      </c>
      <c r="Z2908" s="24">
        <v>1</v>
      </c>
      <c r="AA2908" s="24" t="s">
        <v>56</v>
      </c>
      <c r="AB2908" s="24" t="b">
        <v>0</v>
      </c>
      <c r="AC2908" s="61"/>
    </row>
    <row r="2909" spans="2:29" ht="13.7">
      <c r="B2909" s="24" t="s">
        <v>82</v>
      </c>
      <c r="C2909" s="24" t="s">
        <v>64</v>
      </c>
      <c r="D2909" s="24" t="s">
        <v>85</v>
      </c>
      <c r="E2909" s="24">
        <v>480</v>
      </c>
      <c r="F2909" s="26">
        <v>46174</v>
      </c>
      <c r="G2909" s="24" t="s">
        <v>52</v>
      </c>
      <c r="H2909" s="24" t="s">
        <v>53</v>
      </c>
      <c r="I2909" s="24" t="s">
        <v>67</v>
      </c>
      <c r="J2909" s="24" t="s">
        <v>126</v>
      </c>
      <c r="K2909" s="24">
        <v>1</v>
      </c>
      <c r="L2909" s="24" t="s">
        <v>84</v>
      </c>
      <c r="M2909" s="26">
        <v>46198</v>
      </c>
      <c r="N2909" s="27">
        <v>46198.354166666664</v>
      </c>
      <c r="O2909" s="27">
        <v>46198.6875</v>
      </c>
      <c r="P2909" s="24" t="s">
        <v>4843</v>
      </c>
      <c r="Q2909" s="24" t="s">
        <v>4844</v>
      </c>
      <c r="R2909" s="24" t="s">
        <v>608</v>
      </c>
      <c r="S2909" s="24" t="s">
        <v>156</v>
      </c>
      <c r="T2909" s="24" t="s">
        <v>67</v>
      </c>
      <c r="U2909" s="24" t="s">
        <v>191</v>
      </c>
      <c r="V2909" s="27">
        <v>46198.52847222222</v>
      </c>
      <c r="W2909" s="27">
        <v>46198.587500000001</v>
      </c>
      <c r="Z2909" s="24">
        <v>1</v>
      </c>
      <c r="AA2909" s="24" t="s">
        <v>56</v>
      </c>
      <c r="AB2909" s="24" t="b">
        <v>0</v>
      </c>
      <c r="AC2909" s="61"/>
    </row>
    <row r="2910" spans="2:29" ht="13.7">
      <c r="B2910" s="24" t="s">
        <v>82</v>
      </c>
      <c r="C2910" s="24" t="s">
        <v>64</v>
      </c>
      <c r="D2910" s="24" t="s">
        <v>85</v>
      </c>
      <c r="E2910" s="24">
        <v>480</v>
      </c>
      <c r="F2910" s="26">
        <v>46174</v>
      </c>
      <c r="G2910" s="24" t="s">
        <v>52</v>
      </c>
      <c r="H2910" s="24" t="s">
        <v>53</v>
      </c>
      <c r="I2910" s="24" t="s">
        <v>67</v>
      </c>
      <c r="J2910" s="24" t="s">
        <v>126</v>
      </c>
      <c r="K2910" s="24">
        <v>1</v>
      </c>
      <c r="L2910" s="24" t="s">
        <v>84</v>
      </c>
      <c r="M2910" s="26">
        <v>46198</v>
      </c>
      <c r="N2910" s="27">
        <v>46198.354166666664</v>
      </c>
      <c r="O2910" s="27">
        <v>46198.6875</v>
      </c>
      <c r="P2910" s="24" t="s">
        <v>4845</v>
      </c>
      <c r="Q2910" s="24" t="s">
        <v>4846</v>
      </c>
      <c r="R2910" s="24" t="s">
        <v>687</v>
      </c>
      <c r="T2910" s="24" t="s">
        <v>67</v>
      </c>
      <c r="U2910" s="24" t="s">
        <v>191</v>
      </c>
      <c r="V2910" s="27">
        <v>46198.445138888892</v>
      </c>
      <c r="W2910" s="27">
        <v>46198.50277777778</v>
      </c>
      <c r="Z2910" s="24">
        <v>1</v>
      </c>
      <c r="AA2910" s="24" t="s">
        <v>56</v>
      </c>
      <c r="AB2910" s="24" t="b">
        <v>0</v>
      </c>
      <c r="AC2910" s="61"/>
    </row>
    <row r="2911" spans="2:29" ht="13.7">
      <c r="B2911" s="24" t="s">
        <v>82</v>
      </c>
      <c r="C2911" s="24" t="s">
        <v>64</v>
      </c>
      <c r="D2911" s="24" t="s">
        <v>85</v>
      </c>
      <c r="E2911" s="24">
        <v>480</v>
      </c>
      <c r="F2911" s="26">
        <v>46174</v>
      </c>
      <c r="G2911" s="24" t="s">
        <v>52</v>
      </c>
      <c r="H2911" s="24" t="s">
        <v>53</v>
      </c>
      <c r="I2911" s="24" t="s">
        <v>62</v>
      </c>
      <c r="J2911" s="24" t="s">
        <v>125</v>
      </c>
      <c r="K2911" s="24">
        <v>1</v>
      </c>
      <c r="L2911" s="24" t="s">
        <v>84</v>
      </c>
      <c r="M2911" s="26">
        <v>46200</v>
      </c>
      <c r="N2911" s="27">
        <v>46200.333333333336</v>
      </c>
      <c r="O2911" s="27">
        <v>46200.666666666664</v>
      </c>
      <c r="V2911" s="27"/>
      <c r="W2911" s="27"/>
      <c r="X2911" s="24">
        <v>4</v>
      </c>
      <c r="Y2911" s="24">
        <v>0</v>
      </c>
      <c r="Z2911" s="24">
        <v>4</v>
      </c>
      <c r="AA2911" s="24" t="s">
        <v>56</v>
      </c>
      <c r="AB2911" s="24" t="b">
        <v>0</v>
      </c>
      <c r="AC2911" s="61">
        <v>0</v>
      </c>
    </row>
    <row r="2912" spans="2:29" ht="13.7">
      <c r="B2912" s="24" t="s">
        <v>82</v>
      </c>
      <c r="C2912" s="24" t="s">
        <v>64</v>
      </c>
      <c r="D2912" s="24" t="s">
        <v>85</v>
      </c>
      <c r="E2912" s="24">
        <v>480</v>
      </c>
      <c r="F2912" s="26">
        <v>46174</v>
      </c>
      <c r="G2912" s="24" t="s">
        <v>52</v>
      </c>
      <c r="H2912" s="24" t="s">
        <v>53</v>
      </c>
      <c r="I2912" s="24" t="s">
        <v>62</v>
      </c>
      <c r="J2912" s="24" t="s">
        <v>126</v>
      </c>
      <c r="K2912" s="24">
        <v>1</v>
      </c>
      <c r="L2912" s="24" t="s">
        <v>84</v>
      </c>
      <c r="M2912" s="26">
        <v>46200</v>
      </c>
      <c r="N2912" s="27">
        <v>46200.333333333336</v>
      </c>
      <c r="O2912" s="27">
        <v>46200.666666666664</v>
      </c>
      <c r="P2912" s="24" t="s">
        <v>4847</v>
      </c>
      <c r="Q2912" s="24" t="s">
        <v>4848</v>
      </c>
      <c r="R2912" s="24" t="s">
        <v>323</v>
      </c>
      <c r="S2912" s="24" t="s">
        <v>152</v>
      </c>
      <c r="T2912" s="24" t="s">
        <v>62</v>
      </c>
      <c r="U2912" s="24" t="s">
        <v>394</v>
      </c>
      <c r="V2912" s="27">
        <v>46200.340277777781</v>
      </c>
      <c r="W2912" s="27">
        <v>46200.404166666667</v>
      </c>
      <c r="Z2912" s="24">
        <v>1</v>
      </c>
      <c r="AA2912" s="24" t="s">
        <v>56</v>
      </c>
      <c r="AB2912" s="24" t="b">
        <v>0</v>
      </c>
      <c r="AC2912" s="61"/>
    </row>
    <row r="2913" spans="2:29" ht="13.7">
      <c r="B2913" s="24" t="s">
        <v>82</v>
      </c>
      <c r="C2913" s="24" t="s">
        <v>64</v>
      </c>
      <c r="D2913" s="24" t="s">
        <v>85</v>
      </c>
      <c r="E2913" s="24">
        <v>480</v>
      </c>
      <c r="F2913" s="26">
        <v>46174</v>
      </c>
      <c r="G2913" s="24" t="s">
        <v>52</v>
      </c>
      <c r="H2913" s="24" t="s">
        <v>53</v>
      </c>
      <c r="I2913" s="24" t="s">
        <v>62</v>
      </c>
      <c r="J2913" s="24" t="s">
        <v>126</v>
      </c>
      <c r="K2913" s="24">
        <v>1</v>
      </c>
      <c r="L2913" s="24" t="s">
        <v>84</v>
      </c>
      <c r="M2913" s="26">
        <v>46200</v>
      </c>
      <c r="N2913" s="27">
        <v>46200.333333333336</v>
      </c>
      <c r="O2913" s="27">
        <v>46200.666666666664</v>
      </c>
      <c r="P2913" s="24" t="s">
        <v>4849</v>
      </c>
      <c r="Q2913" s="24" t="s">
        <v>4850</v>
      </c>
      <c r="R2913" s="24" t="s">
        <v>256</v>
      </c>
      <c r="T2913" s="24" t="s">
        <v>62</v>
      </c>
      <c r="U2913" s="24" t="s">
        <v>394</v>
      </c>
      <c r="V2913" s="27">
        <v>46200.424305555556</v>
      </c>
      <c r="W2913" s="27">
        <v>46200.470833333333</v>
      </c>
      <c r="Z2913" s="24">
        <v>1</v>
      </c>
      <c r="AA2913" s="24" t="s">
        <v>56</v>
      </c>
      <c r="AB2913" s="24" t="b">
        <v>0</v>
      </c>
      <c r="AC2913" s="61"/>
    </row>
    <row r="2914" spans="2:29" ht="13.7">
      <c r="B2914" s="24" t="s">
        <v>82</v>
      </c>
      <c r="C2914" s="24" t="s">
        <v>64</v>
      </c>
      <c r="D2914" s="24" t="s">
        <v>85</v>
      </c>
      <c r="E2914" s="24">
        <v>480</v>
      </c>
      <c r="F2914" s="26">
        <v>46174</v>
      </c>
      <c r="G2914" s="24" t="s">
        <v>52</v>
      </c>
      <c r="H2914" s="24" t="s">
        <v>53</v>
      </c>
      <c r="I2914" s="24" t="s">
        <v>62</v>
      </c>
      <c r="J2914" s="24" t="s">
        <v>126</v>
      </c>
      <c r="K2914" s="24">
        <v>1</v>
      </c>
      <c r="L2914" s="24" t="s">
        <v>84</v>
      </c>
      <c r="M2914" s="26">
        <v>46200</v>
      </c>
      <c r="N2914" s="27">
        <v>46200.333333333336</v>
      </c>
      <c r="O2914" s="27">
        <v>46200.666666666664</v>
      </c>
      <c r="P2914" s="24" t="s">
        <v>4851</v>
      </c>
      <c r="Q2914" s="24" t="s">
        <v>4852</v>
      </c>
      <c r="R2914" s="24" t="s">
        <v>253</v>
      </c>
      <c r="T2914" s="24" t="s">
        <v>62</v>
      </c>
      <c r="U2914" s="24" t="s">
        <v>394</v>
      </c>
      <c r="V2914" s="27">
        <v>46200.505555555559</v>
      </c>
      <c r="W2914" s="27">
        <v>46200.554861111108</v>
      </c>
      <c r="Z2914" s="24">
        <v>1</v>
      </c>
      <c r="AA2914" s="24" t="s">
        <v>56</v>
      </c>
      <c r="AB2914" s="24" t="b">
        <v>0</v>
      </c>
      <c r="AC2914" s="61"/>
    </row>
    <row r="2915" spans="2:29" ht="13.7">
      <c r="B2915" s="24" t="s">
        <v>82</v>
      </c>
      <c r="C2915" s="24" t="s">
        <v>64</v>
      </c>
      <c r="D2915" s="24" t="s">
        <v>85</v>
      </c>
      <c r="E2915" s="24">
        <v>480</v>
      </c>
      <c r="F2915" s="26">
        <v>46174</v>
      </c>
      <c r="G2915" s="24" t="s">
        <v>52</v>
      </c>
      <c r="H2915" s="24" t="s">
        <v>53</v>
      </c>
      <c r="I2915" s="24" t="s">
        <v>62</v>
      </c>
      <c r="J2915" s="24" t="s">
        <v>126</v>
      </c>
      <c r="K2915" s="24">
        <v>1</v>
      </c>
      <c r="L2915" s="24" t="s">
        <v>84</v>
      </c>
      <c r="M2915" s="26">
        <v>46200</v>
      </c>
      <c r="N2915" s="27">
        <v>46200.333333333336</v>
      </c>
      <c r="O2915" s="27">
        <v>46200.666666666664</v>
      </c>
      <c r="P2915" s="24" t="s">
        <v>4853</v>
      </c>
      <c r="Q2915" s="24" t="s">
        <v>4854</v>
      </c>
      <c r="R2915" s="24" t="s">
        <v>253</v>
      </c>
      <c r="S2915" s="24" t="s">
        <v>152</v>
      </c>
      <c r="T2915" s="24" t="s">
        <v>62</v>
      </c>
      <c r="U2915" s="24" t="s">
        <v>394</v>
      </c>
      <c r="V2915" s="27">
        <v>46200.590277777781</v>
      </c>
      <c r="W2915" s="27">
        <v>46200.649305555555</v>
      </c>
      <c r="Z2915" s="24">
        <v>1</v>
      </c>
      <c r="AA2915" s="24" t="s">
        <v>56</v>
      </c>
      <c r="AB2915" s="24" t="b">
        <v>0</v>
      </c>
      <c r="AC2915" s="61"/>
    </row>
    <row r="2916" spans="2:29" ht="13.7">
      <c r="B2916" s="24" t="s">
        <v>82</v>
      </c>
      <c r="C2916" s="24" t="s">
        <v>64</v>
      </c>
      <c r="D2916" s="24" t="s">
        <v>85</v>
      </c>
      <c r="E2916" s="24">
        <v>480</v>
      </c>
      <c r="F2916" s="26">
        <v>46174</v>
      </c>
      <c r="G2916" s="24" t="s">
        <v>52</v>
      </c>
      <c r="H2916" s="24" t="s">
        <v>53</v>
      </c>
      <c r="I2916" s="24" t="s">
        <v>67</v>
      </c>
      <c r="J2916" s="24" t="s">
        <v>125</v>
      </c>
      <c r="K2916" s="24">
        <v>1</v>
      </c>
      <c r="L2916" s="24" t="s">
        <v>84</v>
      </c>
      <c r="M2916" s="26">
        <v>46201</v>
      </c>
      <c r="N2916" s="27">
        <v>46201.3125</v>
      </c>
      <c r="O2916" s="27">
        <v>46201.645833333336</v>
      </c>
      <c r="V2916" s="27"/>
      <c r="W2916" s="27"/>
      <c r="X2916" s="24">
        <v>4</v>
      </c>
      <c r="Y2916" s="24">
        <v>0</v>
      </c>
      <c r="Z2916" s="24">
        <v>4</v>
      </c>
      <c r="AA2916" s="24" t="s">
        <v>56</v>
      </c>
      <c r="AB2916" s="24" t="b">
        <v>0</v>
      </c>
      <c r="AC2916" s="61">
        <v>0</v>
      </c>
    </row>
    <row r="2917" spans="2:29" ht="13.7">
      <c r="B2917" s="24" t="s">
        <v>82</v>
      </c>
      <c r="C2917" s="24" t="s">
        <v>64</v>
      </c>
      <c r="D2917" s="24" t="s">
        <v>85</v>
      </c>
      <c r="E2917" s="24">
        <v>480</v>
      </c>
      <c r="F2917" s="26">
        <v>46174</v>
      </c>
      <c r="G2917" s="24" t="s">
        <v>52</v>
      </c>
      <c r="H2917" s="24" t="s">
        <v>53</v>
      </c>
      <c r="I2917" s="24" t="s">
        <v>67</v>
      </c>
      <c r="J2917" s="24" t="s">
        <v>126</v>
      </c>
      <c r="K2917" s="24">
        <v>1</v>
      </c>
      <c r="L2917" s="24" t="s">
        <v>84</v>
      </c>
      <c r="M2917" s="26">
        <v>46201</v>
      </c>
      <c r="N2917" s="27">
        <v>46201.3125</v>
      </c>
      <c r="O2917" s="27">
        <v>46201.645833333336</v>
      </c>
      <c r="P2917" s="24" t="s">
        <v>4855</v>
      </c>
      <c r="Q2917" s="24" t="s">
        <v>4856</v>
      </c>
      <c r="R2917" s="24" t="s">
        <v>608</v>
      </c>
      <c r="S2917" s="24" t="s">
        <v>198</v>
      </c>
      <c r="T2917" s="24" t="s">
        <v>67</v>
      </c>
      <c r="U2917" s="24" t="s">
        <v>297</v>
      </c>
      <c r="V2917" s="27">
        <v>46201.316666666666</v>
      </c>
      <c r="W2917" s="27">
        <v>46201.380555555559</v>
      </c>
      <c r="Z2917" s="24">
        <v>1</v>
      </c>
      <c r="AA2917" s="24" t="s">
        <v>56</v>
      </c>
      <c r="AB2917" s="24" t="b">
        <v>0</v>
      </c>
      <c r="AC2917" s="61"/>
    </row>
    <row r="2918" spans="2:29" ht="13.7">
      <c r="B2918" s="24" t="s">
        <v>82</v>
      </c>
      <c r="C2918" s="24" t="s">
        <v>64</v>
      </c>
      <c r="D2918" s="24" t="s">
        <v>85</v>
      </c>
      <c r="E2918" s="24">
        <v>480</v>
      </c>
      <c r="F2918" s="26">
        <v>46174</v>
      </c>
      <c r="G2918" s="24" t="s">
        <v>52</v>
      </c>
      <c r="H2918" s="24" t="s">
        <v>53</v>
      </c>
      <c r="I2918" s="24" t="s">
        <v>67</v>
      </c>
      <c r="J2918" s="24" t="s">
        <v>126</v>
      </c>
      <c r="K2918" s="24">
        <v>1</v>
      </c>
      <c r="L2918" s="24" t="s">
        <v>84</v>
      </c>
      <c r="M2918" s="26">
        <v>46201</v>
      </c>
      <c r="N2918" s="27">
        <v>46201.3125</v>
      </c>
      <c r="O2918" s="27">
        <v>46201.645833333336</v>
      </c>
      <c r="P2918" s="24" t="s">
        <v>4857</v>
      </c>
      <c r="Q2918" s="24" t="s">
        <v>4858</v>
      </c>
      <c r="R2918" s="24" t="s">
        <v>605</v>
      </c>
      <c r="S2918" s="24" t="s">
        <v>156</v>
      </c>
      <c r="T2918" s="24" t="s">
        <v>67</v>
      </c>
      <c r="U2918" s="24" t="s">
        <v>297</v>
      </c>
      <c r="V2918" s="27">
        <v>46201.564583333333</v>
      </c>
      <c r="W2918" s="27">
        <v>46201.609722222223</v>
      </c>
      <c r="Z2918" s="24">
        <v>1</v>
      </c>
      <c r="AA2918" s="24" t="s">
        <v>56</v>
      </c>
      <c r="AB2918" s="24" t="b">
        <v>0</v>
      </c>
      <c r="AC2918" s="61"/>
    </row>
    <row r="2919" spans="2:29" ht="13.7">
      <c r="B2919" s="24" t="s">
        <v>82</v>
      </c>
      <c r="C2919" s="24" t="s">
        <v>64</v>
      </c>
      <c r="D2919" s="24" t="s">
        <v>85</v>
      </c>
      <c r="E2919" s="24">
        <v>480</v>
      </c>
      <c r="F2919" s="26">
        <v>46174</v>
      </c>
      <c r="G2919" s="24" t="s">
        <v>52</v>
      </c>
      <c r="H2919" s="24" t="s">
        <v>53</v>
      </c>
      <c r="I2919" s="24" t="s">
        <v>67</v>
      </c>
      <c r="J2919" s="24" t="s">
        <v>126</v>
      </c>
      <c r="K2919" s="24">
        <v>1</v>
      </c>
      <c r="L2919" s="24" t="s">
        <v>84</v>
      </c>
      <c r="M2919" s="26">
        <v>46201</v>
      </c>
      <c r="N2919" s="27">
        <v>46201.3125</v>
      </c>
      <c r="O2919" s="27">
        <v>46201.645833333336</v>
      </c>
      <c r="P2919" s="24" t="s">
        <v>4859</v>
      </c>
      <c r="Q2919" s="24" t="s">
        <v>4860</v>
      </c>
      <c r="R2919" s="24" t="s">
        <v>730</v>
      </c>
      <c r="T2919" s="24" t="s">
        <v>67</v>
      </c>
      <c r="U2919" s="24" t="s">
        <v>297</v>
      </c>
      <c r="V2919" s="27">
        <v>46201.402083333334</v>
      </c>
      <c r="W2919" s="27">
        <v>46201.450694444444</v>
      </c>
      <c r="Z2919" s="24">
        <v>1</v>
      </c>
      <c r="AA2919" s="24" t="s">
        <v>56</v>
      </c>
      <c r="AB2919" s="24" t="b">
        <v>0</v>
      </c>
      <c r="AC2919" s="61"/>
    </row>
    <row r="2920" spans="2:29" ht="13.7">
      <c r="B2920" s="24" t="s">
        <v>82</v>
      </c>
      <c r="C2920" s="24" t="s">
        <v>64</v>
      </c>
      <c r="D2920" s="24" t="s">
        <v>85</v>
      </c>
      <c r="E2920" s="24">
        <v>480</v>
      </c>
      <c r="F2920" s="26">
        <v>46174</v>
      </c>
      <c r="G2920" s="24" t="s">
        <v>52</v>
      </c>
      <c r="H2920" s="24" t="s">
        <v>53</v>
      </c>
      <c r="I2920" s="24" t="s">
        <v>67</v>
      </c>
      <c r="J2920" s="24" t="s">
        <v>126</v>
      </c>
      <c r="K2920" s="24">
        <v>1</v>
      </c>
      <c r="L2920" s="24" t="s">
        <v>84</v>
      </c>
      <c r="M2920" s="26">
        <v>46201</v>
      </c>
      <c r="N2920" s="27">
        <v>46201.3125</v>
      </c>
      <c r="O2920" s="27">
        <v>46201.645833333336</v>
      </c>
      <c r="P2920" s="24" t="s">
        <v>4861</v>
      </c>
      <c r="Q2920" s="24" t="s">
        <v>4862</v>
      </c>
      <c r="R2920" s="24" t="s">
        <v>608</v>
      </c>
      <c r="T2920" s="24" t="s">
        <v>67</v>
      </c>
      <c r="U2920" s="24" t="s">
        <v>297</v>
      </c>
      <c r="V2920" s="27">
        <v>46201.481249999997</v>
      </c>
      <c r="W2920" s="27">
        <v>46201.543055555558</v>
      </c>
      <c r="Z2920" s="24">
        <v>1</v>
      </c>
      <c r="AA2920" s="24" t="s">
        <v>56</v>
      </c>
      <c r="AB2920" s="24" t="b">
        <v>0</v>
      </c>
      <c r="AC2920" s="61"/>
    </row>
    <row r="2921" spans="2:29" ht="13.7">
      <c r="B2921" s="24" t="s">
        <v>82</v>
      </c>
      <c r="C2921" s="24" t="s">
        <v>64</v>
      </c>
      <c r="D2921" s="24" t="s">
        <v>85</v>
      </c>
      <c r="E2921" s="24">
        <v>480</v>
      </c>
      <c r="F2921" s="26">
        <v>46204</v>
      </c>
      <c r="G2921" s="24" t="s">
        <v>52</v>
      </c>
      <c r="H2921" s="24" t="s">
        <v>53</v>
      </c>
      <c r="I2921" s="24" t="s">
        <v>62</v>
      </c>
      <c r="J2921" s="24" t="s">
        <v>125</v>
      </c>
      <c r="K2921" s="24">
        <v>1</v>
      </c>
      <c r="L2921" s="24" t="s">
        <v>84</v>
      </c>
      <c r="M2921" s="26">
        <v>46207</v>
      </c>
      <c r="N2921" s="27">
        <v>46207.375</v>
      </c>
      <c r="O2921" s="27">
        <v>46207.708333333336</v>
      </c>
      <c r="V2921" s="27"/>
      <c r="W2921" s="27"/>
      <c r="X2921" s="24">
        <v>4</v>
      </c>
      <c r="Y2921" s="24">
        <v>0</v>
      </c>
      <c r="Z2921" s="24">
        <v>4</v>
      </c>
      <c r="AA2921" s="24" t="s">
        <v>58</v>
      </c>
      <c r="AB2921" s="24" t="b">
        <v>0</v>
      </c>
      <c r="AC2921" s="61">
        <v>0</v>
      </c>
    </row>
    <row r="2922" spans="2:29" ht="13.7">
      <c r="B2922" s="24" t="s">
        <v>82</v>
      </c>
      <c r="C2922" s="24" t="s">
        <v>64</v>
      </c>
      <c r="D2922" s="24" t="s">
        <v>85</v>
      </c>
      <c r="E2922" s="24">
        <v>480</v>
      </c>
      <c r="F2922" s="26">
        <v>46204</v>
      </c>
      <c r="G2922" s="24" t="s">
        <v>52</v>
      </c>
      <c r="H2922" s="24" t="s">
        <v>53</v>
      </c>
      <c r="I2922" s="24" t="s">
        <v>62</v>
      </c>
      <c r="J2922" s="24" t="s">
        <v>126</v>
      </c>
      <c r="K2922" s="24">
        <v>1</v>
      </c>
      <c r="L2922" s="24" t="s">
        <v>84</v>
      </c>
      <c r="M2922" s="26">
        <v>46207</v>
      </c>
      <c r="N2922" s="27">
        <v>46207.375</v>
      </c>
      <c r="O2922" s="27">
        <v>46207.708333333336</v>
      </c>
      <c r="P2922" s="24" t="s">
        <v>4863</v>
      </c>
      <c r="Q2922" s="24" t="s">
        <v>4864</v>
      </c>
      <c r="R2922" s="24" t="s">
        <v>328</v>
      </c>
      <c r="S2922" s="24" t="s">
        <v>156</v>
      </c>
      <c r="T2922" s="24" t="s">
        <v>62</v>
      </c>
      <c r="U2922" s="24" t="s">
        <v>169</v>
      </c>
      <c r="V2922" s="27">
        <v>46207.629861111112</v>
      </c>
      <c r="W2922" s="27">
        <v>46207.684027777781</v>
      </c>
      <c r="Z2922" s="24">
        <v>1</v>
      </c>
      <c r="AA2922" s="24" t="s">
        <v>58</v>
      </c>
      <c r="AB2922" s="24" t="b">
        <v>0</v>
      </c>
      <c r="AC2922" s="61"/>
    </row>
    <row r="2923" spans="2:29" ht="13.7">
      <c r="B2923" s="24" t="s">
        <v>82</v>
      </c>
      <c r="C2923" s="24" t="s">
        <v>64</v>
      </c>
      <c r="D2923" s="24" t="s">
        <v>85</v>
      </c>
      <c r="E2923" s="24">
        <v>480</v>
      </c>
      <c r="F2923" s="26">
        <v>46204</v>
      </c>
      <c r="G2923" s="24" t="s">
        <v>52</v>
      </c>
      <c r="H2923" s="24" t="s">
        <v>53</v>
      </c>
      <c r="I2923" s="24" t="s">
        <v>62</v>
      </c>
      <c r="J2923" s="24" t="s">
        <v>126</v>
      </c>
      <c r="K2923" s="24">
        <v>1</v>
      </c>
      <c r="L2923" s="24" t="s">
        <v>84</v>
      </c>
      <c r="M2923" s="26">
        <v>46207</v>
      </c>
      <c r="N2923" s="27">
        <v>46207.375</v>
      </c>
      <c r="O2923" s="27">
        <v>46207.708333333336</v>
      </c>
      <c r="P2923" s="24" t="s">
        <v>4865</v>
      </c>
      <c r="Q2923" s="24" t="s">
        <v>4866</v>
      </c>
      <c r="R2923" s="24" t="s">
        <v>323</v>
      </c>
      <c r="T2923" s="24" t="s">
        <v>62</v>
      </c>
      <c r="U2923" s="24" t="s">
        <v>169</v>
      </c>
      <c r="V2923" s="27">
        <v>46207.380555555559</v>
      </c>
      <c r="W2923" s="27">
        <v>46207.441666666666</v>
      </c>
      <c r="Z2923" s="24">
        <v>1</v>
      </c>
      <c r="AA2923" s="24" t="s">
        <v>58</v>
      </c>
      <c r="AB2923" s="24" t="b">
        <v>0</v>
      </c>
      <c r="AC2923" s="61"/>
    </row>
    <row r="2924" spans="2:29" ht="13.7">
      <c r="B2924" s="24" t="s">
        <v>82</v>
      </c>
      <c r="C2924" s="24" t="s">
        <v>64</v>
      </c>
      <c r="D2924" s="24" t="s">
        <v>85</v>
      </c>
      <c r="E2924" s="24">
        <v>480</v>
      </c>
      <c r="F2924" s="26">
        <v>46204</v>
      </c>
      <c r="G2924" s="24" t="s">
        <v>52</v>
      </c>
      <c r="H2924" s="24" t="s">
        <v>53</v>
      </c>
      <c r="I2924" s="24" t="s">
        <v>62</v>
      </c>
      <c r="J2924" s="24" t="s">
        <v>126</v>
      </c>
      <c r="K2924" s="24">
        <v>1</v>
      </c>
      <c r="L2924" s="24" t="s">
        <v>84</v>
      </c>
      <c r="M2924" s="26">
        <v>46207</v>
      </c>
      <c r="N2924" s="27">
        <v>46207.375</v>
      </c>
      <c r="O2924" s="27">
        <v>46207.708333333336</v>
      </c>
      <c r="P2924" s="24" t="s">
        <v>4867</v>
      </c>
      <c r="Q2924" s="24" t="s">
        <v>4868</v>
      </c>
      <c r="R2924" s="24" t="s">
        <v>249</v>
      </c>
      <c r="T2924" s="24" t="s">
        <v>62</v>
      </c>
      <c r="U2924" s="24" t="s">
        <v>169</v>
      </c>
      <c r="V2924" s="27">
        <v>46207.548611111109</v>
      </c>
      <c r="W2924" s="27">
        <v>46207.599305555559</v>
      </c>
      <c r="Z2924" s="24">
        <v>1</v>
      </c>
      <c r="AA2924" s="24" t="s">
        <v>58</v>
      </c>
      <c r="AB2924" s="24" t="b">
        <v>0</v>
      </c>
      <c r="AC2924" s="61"/>
    </row>
    <row r="2925" spans="2:29" ht="13.7">
      <c r="B2925" s="24" t="s">
        <v>82</v>
      </c>
      <c r="C2925" s="24" t="s">
        <v>64</v>
      </c>
      <c r="D2925" s="24" t="s">
        <v>85</v>
      </c>
      <c r="E2925" s="24">
        <v>480</v>
      </c>
      <c r="F2925" s="26">
        <v>46204</v>
      </c>
      <c r="G2925" s="24" t="s">
        <v>52</v>
      </c>
      <c r="H2925" s="24" t="s">
        <v>53</v>
      </c>
      <c r="I2925" s="24" t="s">
        <v>62</v>
      </c>
      <c r="J2925" s="24" t="s">
        <v>126</v>
      </c>
      <c r="K2925" s="24">
        <v>1</v>
      </c>
      <c r="L2925" s="24" t="s">
        <v>84</v>
      </c>
      <c r="M2925" s="26">
        <v>46207</v>
      </c>
      <c r="N2925" s="27">
        <v>46207.375</v>
      </c>
      <c r="O2925" s="27">
        <v>46207.708333333336</v>
      </c>
      <c r="P2925" s="24" t="s">
        <v>4869</v>
      </c>
      <c r="Q2925" s="24" t="s">
        <v>4870</v>
      </c>
      <c r="R2925" s="24" t="s">
        <v>328</v>
      </c>
      <c r="T2925" s="24" t="s">
        <v>62</v>
      </c>
      <c r="U2925" s="24" t="s">
        <v>169</v>
      </c>
      <c r="V2925" s="27">
        <v>46207.459722222222</v>
      </c>
      <c r="W2925" s="27">
        <v>46207.509722222225</v>
      </c>
      <c r="Z2925" s="24">
        <v>1</v>
      </c>
      <c r="AA2925" s="24" t="s">
        <v>58</v>
      </c>
      <c r="AB2925" s="24" t="b">
        <v>0</v>
      </c>
      <c r="AC2925" s="61"/>
    </row>
    <row r="2926" spans="2:29" ht="13.7">
      <c r="B2926" s="24" t="s">
        <v>82</v>
      </c>
      <c r="C2926" s="24" t="s">
        <v>64</v>
      </c>
      <c r="D2926" s="24" t="s">
        <v>85</v>
      </c>
      <c r="E2926" s="24">
        <v>480</v>
      </c>
      <c r="F2926" s="26">
        <v>46204</v>
      </c>
      <c r="G2926" s="24" t="s">
        <v>52</v>
      </c>
      <c r="H2926" s="24" t="s">
        <v>53</v>
      </c>
      <c r="I2926" s="24" t="s">
        <v>54</v>
      </c>
      <c r="J2926" s="24" t="s">
        <v>125</v>
      </c>
      <c r="K2926" s="24">
        <v>1</v>
      </c>
      <c r="L2926" s="24" t="s">
        <v>84</v>
      </c>
      <c r="M2926" s="26">
        <v>46222</v>
      </c>
      <c r="N2926" s="27">
        <v>46222.333333333336</v>
      </c>
      <c r="O2926" s="27">
        <v>46222.666666666664</v>
      </c>
      <c r="V2926" s="27"/>
      <c r="W2926" s="27"/>
      <c r="X2926" s="24">
        <v>4</v>
      </c>
      <c r="Y2926" s="24">
        <v>0</v>
      </c>
      <c r="Z2926" s="24">
        <v>4</v>
      </c>
      <c r="AA2926" s="24" t="s">
        <v>58</v>
      </c>
      <c r="AB2926" s="24" t="b">
        <v>0</v>
      </c>
      <c r="AC2926" s="61">
        <v>0</v>
      </c>
    </row>
    <row r="2927" spans="2:29" ht="13.7">
      <c r="B2927" s="24" t="s">
        <v>82</v>
      </c>
      <c r="C2927" s="24" t="s">
        <v>64</v>
      </c>
      <c r="D2927" s="24" t="s">
        <v>85</v>
      </c>
      <c r="E2927" s="24">
        <v>480</v>
      </c>
      <c r="F2927" s="26">
        <v>46204</v>
      </c>
      <c r="G2927" s="24" t="s">
        <v>52</v>
      </c>
      <c r="H2927" s="24" t="s">
        <v>53</v>
      </c>
      <c r="I2927" s="24" t="s">
        <v>54</v>
      </c>
      <c r="J2927" s="24" t="s">
        <v>126</v>
      </c>
      <c r="K2927" s="24">
        <v>1</v>
      </c>
      <c r="L2927" s="24" t="s">
        <v>84</v>
      </c>
      <c r="M2927" s="26">
        <v>46222</v>
      </c>
      <c r="N2927" s="27">
        <v>46222.333333333336</v>
      </c>
      <c r="O2927" s="27">
        <v>46222.666666666664</v>
      </c>
      <c r="P2927" s="24" t="s">
        <v>4871</v>
      </c>
      <c r="Q2927" s="24" t="s">
        <v>4872</v>
      </c>
      <c r="R2927" s="24" t="s">
        <v>142</v>
      </c>
      <c r="T2927" s="24" t="s">
        <v>54</v>
      </c>
      <c r="U2927" s="24" t="s">
        <v>224</v>
      </c>
      <c r="V2927" s="27">
        <v>46222.418055555558</v>
      </c>
      <c r="W2927" s="27">
        <v>46222.486805555556</v>
      </c>
      <c r="Z2927" s="24">
        <v>1</v>
      </c>
      <c r="AA2927" s="24" t="s">
        <v>58</v>
      </c>
      <c r="AB2927" s="24" t="b">
        <v>0</v>
      </c>
      <c r="AC2927" s="61"/>
    </row>
    <row r="2928" spans="2:29" ht="13.7">
      <c r="B2928" s="24" t="s">
        <v>82</v>
      </c>
      <c r="C2928" s="24" t="s">
        <v>64</v>
      </c>
      <c r="D2928" s="24" t="s">
        <v>85</v>
      </c>
      <c r="E2928" s="24">
        <v>480</v>
      </c>
      <c r="F2928" s="26">
        <v>46204</v>
      </c>
      <c r="G2928" s="24" t="s">
        <v>52</v>
      </c>
      <c r="H2928" s="24" t="s">
        <v>53</v>
      </c>
      <c r="I2928" s="24" t="s">
        <v>54</v>
      </c>
      <c r="J2928" s="24" t="s">
        <v>126</v>
      </c>
      <c r="K2928" s="24">
        <v>1</v>
      </c>
      <c r="L2928" s="24" t="s">
        <v>84</v>
      </c>
      <c r="M2928" s="26">
        <v>46222</v>
      </c>
      <c r="N2928" s="27">
        <v>46222.333333333336</v>
      </c>
      <c r="O2928" s="27">
        <v>46222.666666666664</v>
      </c>
      <c r="P2928" s="24" t="s">
        <v>4873</v>
      </c>
      <c r="Q2928" s="24" t="s">
        <v>4874</v>
      </c>
      <c r="R2928" s="24" t="s">
        <v>146</v>
      </c>
      <c r="T2928" s="24" t="s">
        <v>54</v>
      </c>
      <c r="U2928" s="24" t="s">
        <v>224</v>
      </c>
      <c r="V2928" s="27">
        <v>46222.589583333334</v>
      </c>
      <c r="W2928" s="27">
        <v>46222.637499999997</v>
      </c>
      <c r="Z2928" s="24">
        <v>1</v>
      </c>
      <c r="AA2928" s="24" t="s">
        <v>58</v>
      </c>
      <c r="AB2928" s="24" t="b">
        <v>0</v>
      </c>
      <c r="AC2928" s="61"/>
    </row>
    <row r="2929" spans="2:29" ht="13.7">
      <c r="B2929" s="24" t="s">
        <v>82</v>
      </c>
      <c r="C2929" s="24" t="s">
        <v>64</v>
      </c>
      <c r="D2929" s="24" t="s">
        <v>85</v>
      </c>
      <c r="E2929" s="24">
        <v>480</v>
      </c>
      <c r="F2929" s="26">
        <v>46204</v>
      </c>
      <c r="G2929" s="24" t="s">
        <v>52</v>
      </c>
      <c r="H2929" s="24" t="s">
        <v>53</v>
      </c>
      <c r="I2929" s="24" t="s">
        <v>54</v>
      </c>
      <c r="J2929" s="24" t="s">
        <v>126</v>
      </c>
      <c r="K2929" s="24">
        <v>1</v>
      </c>
      <c r="L2929" s="24" t="s">
        <v>84</v>
      </c>
      <c r="M2929" s="26">
        <v>46222</v>
      </c>
      <c r="N2929" s="27">
        <v>46222.333333333336</v>
      </c>
      <c r="O2929" s="27">
        <v>46222.666666666664</v>
      </c>
      <c r="P2929" s="24" t="s">
        <v>4875</v>
      </c>
      <c r="Q2929" s="24" t="s">
        <v>4876</v>
      </c>
      <c r="R2929" s="24" t="s">
        <v>149</v>
      </c>
      <c r="T2929" s="24" t="s">
        <v>54</v>
      </c>
      <c r="U2929" s="24" t="s">
        <v>224</v>
      </c>
      <c r="V2929" s="27">
        <v>46222.339583333334</v>
      </c>
      <c r="W2929" s="27">
        <v>46222.404861111114</v>
      </c>
      <c r="Z2929" s="24">
        <v>1</v>
      </c>
      <c r="AA2929" s="24" t="s">
        <v>58</v>
      </c>
      <c r="AB2929" s="24" t="b">
        <v>0</v>
      </c>
      <c r="AC2929" s="61"/>
    </row>
    <row r="2930" spans="2:29" ht="13.7">
      <c r="B2930" s="24" t="s">
        <v>82</v>
      </c>
      <c r="C2930" s="24" t="s">
        <v>64</v>
      </c>
      <c r="D2930" s="24" t="s">
        <v>85</v>
      </c>
      <c r="E2930" s="24">
        <v>480</v>
      </c>
      <c r="F2930" s="26">
        <v>46204</v>
      </c>
      <c r="G2930" s="24" t="s">
        <v>52</v>
      </c>
      <c r="H2930" s="24" t="s">
        <v>53</v>
      </c>
      <c r="I2930" s="24" t="s">
        <v>54</v>
      </c>
      <c r="J2930" s="24" t="s">
        <v>126</v>
      </c>
      <c r="K2930" s="24">
        <v>1</v>
      </c>
      <c r="L2930" s="24" t="s">
        <v>84</v>
      </c>
      <c r="M2930" s="26">
        <v>46222</v>
      </c>
      <c r="N2930" s="27">
        <v>46222.333333333336</v>
      </c>
      <c r="O2930" s="27">
        <v>46222.666666666664</v>
      </c>
      <c r="P2930" s="24" t="s">
        <v>4877</v>
      </c>
      <c r="Q2930" s="24" t="s">
        <v>4878</v>
      </c>
      <c r="R2930" s="24" t="s">
        <v>190</v>
      </c>
      <c r="T2930" s="24" t="s">
        <v>54</v>
      </c>
      <c r="U2930" s="24" t="s">
        <v>224</v>
      </c>
      <c r="V2930" s="27">
        <v>46222.504166666666</v>
      </c>
      <c r="W2930" s="27">
        <v>46222.558333333334</v>
      </c>
      <c r="Z2930" s="24">
        <v>1</v>
      </c>
      <c r="AA2930" s="24" t="s">
        <v>58</v>
      </c>
      <c r="AB2930" s="24" t="b">
        <v>0</v>
      </c>
      <c r="AC2930" s="61"/>
    </row>
    <row r="2931" spans="2:29" ht="13.7">
      <c r="B2931" s="24" t="s">
        <v>82</v>
      </c>
      <c r="C2931" s="24" t="s">
        <v>64</v>
      </c>
      <c r="D2931" s="24" t="s">
        <v>85</v>
      </c>
      <c r="E2931" s="24">
        <v>480</v>
      </c>
      <c r="F2931" s="26">
        <v>46235</v>
      </c>
      <c r="G2931" s="24" t="s">
        <v>52</v>
      </c>
      <c r="H2931" s="24" t="s">
        <v>53</v>
      </c>
      <c r="I2931" s="24" t="s">
        <v>68</v>
      </c>
      <c r="J2931" s="24" t="s">
        <v>125</v>
      </c>
      <c r="K2931" s="24">
        <v>1</v>
      </c>
      <c r="L2931" s="24" t="s">
        <v>84</v>
      </c>
      <c r="M2931" s="26">
        <v>46237</v>
      </c>
      <c r="N2931" s="27">
        <v>46237.375</v>
      </c>
      <c r="O2931" s="27">
        <v>46237.708333333336</v>
      </c>
      <c r="V2931" s="27"/>
      <c r="W2931" s="27"/>
      <c r="X2931" s="24">
        <v>4</v>
      </c>
      <c r="Y2931" s="24">
        <v>0</v>
      </c>
      <c r="Z2931" s="24">
        <v>4</v>
      </c>
      <c r="AA2931" s="24" t="s">
        <v>60</v>
      </c>
      <c r="AB2931" s="24" t="b">
        <v>0</v>
      </c>
      <c r="AC2931" s="61">
        <v>0</v>
      </c>
    </row>
    <row r="2932" spans="2:29" ht="13.7">
      <c r="B2932" s="24" t="s">
        <v>82</v>
      </c>
      <c r="C2932" s="24" t="s">
        <v>64</v>
      </c>
      <c r="D2932" s="24" t="s">
        <v>85</v>
      </c>
      <c r="E2932" s="24">
        <v>480</v>
      </c>
      <c r="F2932" s="26">
        <v>46235</v>
      </c>
      <c r="G2932" s="24" t="s">
        <v>52</v>
      </c>
      <c r="H2932" s="24" t="s">
        <v>53</v>
      </c>
      <c r="I2932" s="24" t="s">
        <v>68</v>
      </c>
      <c r="J2932" s="24" t="s">
        <v>126</v>
      </c>
      <c r="K2932" s="24">
        <v>1</v>
      </c>
      <c r="L2932" s="24" t="s">
        <v>84</v>
      </c>
      <c r="M2932" s="26">
        <v>46237</v>
      </c>
      <c r="N2932" s="27">
        <v>46237.375</v>
      </c>
      <c r="O2932" s="27">
        <v>46237.708333333336</v>
      </c>
      <c r="P2932" s="24" t="s">
        <v>4879</v>
      </c>
      <c r="Q2932" s="24" t="s">
        <v>4880</v>
      </c>
      <c r="R2932" s="24" t="s">
        <v>633</v>
      </c>
      <c r="T2932" s="24" t="s">
        <v>68</v>
      </c>
      <c r="U2932" s="24" t="s">
        <v>191</v>
      </c>
      <c r="V2932" s="27">
        <v>46237.546527777777</v>
      </c>
      <c r="W2932" s="27">
        <v>46237.614583333336</v>
      </c>
      <c r="Z2932" s="24">
        <v>1</v>
      </c>
      <c r="AA2932" s="24" t="s">
        <v>60</v>
      </c>
      <c r="AB2932" s="24" t="b">
        <v>0</v>
      </c>
      <c r="AC2932" s="61"/>
    </row>
    <row r="2933" spans="2:29" ht="13.7">
      <c r="B2933" s="24" t="s">
        <v>82</v>
      </c>
      <c r="C2933" s="24" t="s">
        <v>64</v>
      </c>
      <c r="D2933" s="24" t="s">
        <v>85</v>
      </c>
      <c r="E2933" s="24">
        <v>480</v>
      </c>
      <c r="F2933" s="26">
        <v>46235</v>
      </c>
      <c r="G2933" s="24" t="s">
        <v>52</v>
      </c>
      <c r="H2933" s="24" t="s">
        <v>53</v>
      </c>
      <c r="I2933" s="24" t="s">
        <v>68</v>
      </c>
      <c r="J2933" s="24" t="s">
        <v>126</v>
      </c>
      <c r="K2933" s="24">
        <v>1</v>
      </c>
      <c r="L2933" s="24" t="s">
        <v>84</v>
      </c>
      <c r="M2933" s="26">
        <v>46237</v>
      </c>
      <c r="N2933" s="27">
        <v>46237.375</v>
      </c>
      <c r="O2933" s="27">
        <v>46237.708333333336</v>
      </c>
      <c r="P2933" s="24" t="s">
        <v>4881</v>
      </c>
      <c r="Q2933" s="24" t="s">
        <v>4882</v>
      </c>
      <c r="R2933" s="24" t="s">
        <v>633</v>
      </c>
      <c r="S2933" s="24" t="s">
        <v>152</v>
      </c>
      <c r="T2933" s="24" t="s">
        <v>68</v>
      </c>
      <c r="U2933" s="24" t="s">
        <v>191</v>
      </c>
      <c r="V2933" s="27">
        <v>46237.630555555559</v>
      </c>
      <c r="W2933" s="27">
        <v>46237.682638888888</v>
      </c>
      <c r="Z2933" s="24">
        <v>1</v>
      </c>
      <c r="AA2933" s="24" t="s">
        <v>60</v>
      </c>
      <c r="AB2933" s="24" t="b">
        <v>0</v>
      </c>
      <c r="AC2933" s="61"/>
    </row>
    <row r="2934" spans="2:29" ht="13.7">
      <c r="B2934" s="24" t="s">
        <v>82</v>
      </c>
      <c r="C2934" s="24" t="s">
        <v>64</v>
      </c>
      <c r="D2934" s="24" t="s">
        <v>85</v>
      </c>
      <c r="E2934" s="24">
        <v>480</v>
      </c>
      <c r="F2934" s="26">
        <v>46235</v>
      </c>
      <c r="G2934" s="24" t="s">
        <v>52</v>
      </c>
      <c r="H2934" s="24" t="s">
        <v>53</v>
      </c>
      <c r="I2934" s="24" t="s">
        <v>68</v>
      </c>
      <c r="J2934" s="24" t="s">
        <v>126</v>
      </c>
      <c r="K2934" s="24">
        <v>1</v>
      </c>
      <c r="L2934" s="24" t="s">
        <v>84</v>
      </c>
      <c r="M2934" s="26">
        <v>46237</v>
      </c>
      <c r="N2934" s="27">
        <v>46237.375</v>
      </c>
      <c r="O2934" s="27">
        <v>46237.708333333336</v>
      </c>
      <c r="P2934" s="24" t="s">
        <v>4883</v>
      </c>
      <c r="Q2934" s="24" t="s">
        <v>4884</v>
      </c>
      <c r="R2934" s="24" t="s">
        <v>323</v>
      </c>
      <c r="S2934" s="24" t="s">
        <v>152</v>
      </c>
      <c r="T2934" s="24" t="s">
        <v>68</v>
      </c>
      <c r="U2934" s="24" t="s">
        <v>191</v>
      </c>
      <c r="V2934" s="27">
        <v>46237.383333333331</v>
      </c>
      <c r="W2934" s="27">
        <v>46237.442361111112</v>
      </c>
      <c r="Z2934" s="24">
        <v>1</v>
      </c>
      <c r="AA2934" s="24" t="s">
        <v>60</v>
      </c>
      <c r="AB2934" s="24" t="b">
        <v>0</v>
      </c>
      <c r="AC2934" s="61"/>
    </row>
    <row r="2935" spans="2:29" ht="13.7">
      <c r="B2935" s="24" t="s">
        <v>82</v>
      </c>
      <c r="C2935" s="24" t="s">
        <v>64</v>
      </c>
      <c r="D2935" s="24" t="s">
        <v>85</v>
      </c>
      <c r="E2935" s="24">
        <v>480</v>
      </c>
      <c r="F2935" s="26">
        <v>46235</v>
      </c>
      <c r="G2935" s="24" t="s">
        <v>52</v>
      </c>
      <c r="H2935" s="24" t="s">
        <v>53</v>
      </c>
      <c r="I2935" s="24" t="s">
        <v>68</v>
      </c>
      <c r="J2935" s="24" t="s">
        <v>126</v>
      </c>
      <c r="K2935" s="24">
        <v>1</v>
      </c>
      <c r="L2935" s="24" t="s">
        <v>84</v>
      </c>
      <c r="M2935" s="26">
        <v>46237</v>
      </c>
      <c r="N2935" s="27">
        <v>46237.375</v>
      </c>
      <c r="O2935" s="27">
        <v>46237.708333333336</v>
      </c>
      <c r="P2935" s="24" t="s">
        <v>4885</v>
      </c>
      <c r="Q2935" s="24" t="s">
        <v>4886</v>
      </c>
      <c r="R2935" s="24" t="s">
        <v>323</v>
      </c>
      <c r="S2935" s="24" t="s">
        <v>213</v>
      </c>
      <c r="T2935" s="24" t="s">
        <v>68</v>
      </c>
      <c r="U2935" s="24" t="s">
        <v>191</v>
      </c>
      <c r="V2935" s="27">
        <v>46237.461805555555</v>
      </c>
      <c r="W2935" s="27">
        <v>46237.52847222222</v>
      </c>
      <c r="Z2935" s="24">
        <v>1</v>
      </c>
      <c r="AA2935" s="24" t="s">
        <v>60</v>
      </c>
      <c r="AB2935" s="24" t="b">
        <v>0</v>
      </c>
      <c r="AC2935" s="61"/>
    </row>
    <row r="2936" spans="2:29" ht="13.7">
      <c r="B2936" s="24" t="s">
        <v>82</v>
      </c>
      <c r="C2936" s="24" t="s">
        <v>64</v>
      </c>
      <c r="D2936" s="24" t="s">
        <v>85</v>
      </c>
      <c r="E2936" s="24">
        <v>540</v>
      </c>
      <c r="F2936" s="26">
        <v>46174</v>
      </c>
      <c r="G2936" s="24" t="s">
        <v>52</v>
      </c>
      <c r="H2936" s="24" t="s">
        <v>53</v>
      </c>
      <c r="I2936" s="24" t="s">
        <v>67</v>
      </c>
      <c r="J2936" s="24" t="s">
        <v>125</v>
      </c>
      <c r="K2936" s="24">
        <v>1</v>
      </c>
      <c r="L2936" s="24" t="s">
        <v>84</v>
      </c>
      <c r="M2936" s="26">
        <v>46178</v>
      </c>
      <c r="N2936" s="27">
        <v>46178.354166666664</v>
      </c>
      <c r="O2936" s="27">
        <v>46178.729166666664</v>
      </c>
      <c r="V2936" s="27"/>
      <c r="W2936" s="27"/>
      <c r="X2936" s="24">
        <v>4</v>
      </c>
      <c r="Y2936" s="24">
        <v>0</v>
      </c>
      <c r="Z2936" s="24">
        <v>4</v>
      </c>
      <c r="AA2936" s="24" t="s">
        <v>56</v>
      </c>
      <c r="AB2936" s="24" t="b">
        <v>0</v>
      </c>
      <c r="AC2936" s="61">
        <v>0</v>
      </c>
    </row>
    <row r="2937" spans="2:29" ht="13.7">
      <c r="B2937" s="24" t="s">
        <v>82</v>
      </c>
      <c r="C2937" s="24" t="s">
        <v>64</v>
      </c>
      <c r="D2937" s="24" t="s">
        <v>85</v>
      </c>
      <c r="E2937" s="24">
        <v>540</v>
      </c>
      <c r="F2937" s="26">
        <v>46174</v>
      </c>
      <c r="G2937" s="24" t="s">
        <v>52</v>
      </c>
      <c r="H2937" s="24" t="s">
        <v>53</v>
      </c>
      <c r="I2937" s="24" t="s">
        <v>67</v>
      </c>
      <c r="J2937" s="24" t="s">
        <v>126</v>
      </c>
      <c r="K2937" s="24">
        <v>1</v>
      </c>
      <c r="L2937" s="24" t="s">
        <v>84</v>
      </c>
      <c r="M2937" s="26">
        <v>46178</v>
      </c>
      <c r="N2937" s="27">
        <v>46178.354166666664</v>
      </c>
      <c r="O2937" s="27">
        <v>46178.729166666664</v>
      </c>
      <c r="P2937" s="24" t="s">
        <v>4887</v>
      </c>
      <c r="Q2937" s="24" t="s">
        <v>4888</v>
      </c>
      <c r="R2937" s="24" t="s">
        <v>605</v>
      </c>
      <c r="S2937" s="24" t="s">
        <v>198</v>
      </c>
      <c r="T2937" s="24" t="s">
        <v>67</v>
      </c>
      <c r="U2937" s="24" t="s">
        <v>1021</v>
      </c>
      <c r="V2937" s="27">
        <v>46178.54791666667</v>
      </c>
      <c r="W2937" s="27">
        <v>46178.606249999997</v>
      </c>
      <c r="Z2937" s="24">
        <v>1</v>
      </c>
      <c r="AA2937" s="24" t="s">
        <v>56</v>
      </c>
      <c r="AB2937" s="24" t="b">
        <v>0</v>
      </c>
      <c r="AC2937" s="61"/>
    </row>
    <row r="2938" spans="2:29" ht="13.7">
      <c r="B2938" s="24" t="s">
        <v>82</v>
      </c>
      <c r="C2938" s="24" t="s">
        <v>64</v>
      </c>
      <c r="D2938" s="24" t="s">
        <v>85</v>
      </c>
      <c r="E2938" s="24">
        <v>540</v>
      </c>
      <c r="F2938" s="26">
        <v>46174</v>
      </c>
      <c r="G2938" s="24" t="s">
        <v>52</v>
      </c>
      <c r="H2938" s="24" t="s">
        <v>53</v>
      </c>
      <c r="I2938" s="24" t="s">
        <v>67</v>
      </c>
      <c r="J2938" s="24" t="s">
        <v>126</v>
      </c>
      <c r="K2938" s="24">
        <v>1</v>
      </c>
      <c r="L2938" s="24" t="s">
        <v>84</v>
      </c>
      <c r="M2938" s="26">
        <v>46178</v>
      </c>
      <c r="N2938" s="27">
        <v>46178.354166666664</v>
      </c>
      <c r="O2938" s="27">
        <v>46178.729166666664</v>
      </c>
      <c r="P2938" s="24" t="s">
        <v>4889</v>
      </c>
      <c r="Q2938" s="24" t="s">
        <v>4890</v>
      </c>
      <c r="R2938" s="24" t="s">
        <v>611</v>
      </c>
      <c r="T2938" s="24" t="s">
        <v>67</v>
      </c>
      <c r="U2938" s="24" t="s">
        <v>1021</v>
      </c>
      <c r="V2938" s="27">
        <v>46178.637499999997</v>
      </c>
      <c r="W2938" s="27">
        <v>46178.704861111109</v>
      </c>
      <c r="Z2938" s="24">
        <v>1</v>
      </c>
      <c r="AA2938" s="24" t="s">
        <v>56</v>
      </c>
      <c r="AB2938" s="24" t="b">
        <v>0</v>
      </c>
      <c r="AC2938" s="61"/>
    </row>
    <row r="2939" spans="2:29" ht="13.7">
      <c r="B2939" s="24" t="s">
        <v>82</v>
      </c>
      <c r="C2939" s="24" t="s">
        <v>64</v>
      </c>
      <c r="D2939" s="24" t="s">
        <v>85</v>
      </c>
      <c r="E2939" s="24">
        <v>540</v>
      </c>
      <c r="F2939" s="26">
        <v>46174</v>
      </c>
      <c r="G2939" s="24" t="s">
        <v>52</v>
      </c>
      <c r="H2939" s="24" t="s">
        <v>53</v>
      </c>
      <c r="I2939" s="24" t="s">
        <v>67</v>
      </c>
      <c r="J2939" s="24" t="s">
        <v>126</v>
      </c>
      <c r="K2939" s="24">
        <v>1</v>
      </c>
      <c r="L2939" s="24" t="s">
        <v>84</v>
      </c>
      <c r="M2939" s="26">
        <v>46178</v>
      </c>
      <c r="N2939" s="27">
        <v>46178.354166666664</v>
      </c>
      <c r="O2939" s="27">
        <v>46178.729166666664</v>
      </c>
      <c r="P2939" s="24" t="s">
        <v>4891</v>
      </c>
      <c r="Q2939" s="24" t="s">
        <v>4892</v>
      </c>
      <c r="R2939" s="24" t="s">
        <v>611</v>
      </c>
      <c r="T2939" s="24" t="s">
        <v>67</v>
      </c>
      <c r="U2939" s="24" t="s">
        <v>1021</v>
      </c>
      <c r="V2939" s="27">
        <v>46178.359722222223</v>
      </c>
      <c r="W2939" s="27">
        <v>46178.432638888888</v>
      </c>
      <c r="Z2939" s="24">
        <v>1</v>
      </c>
      <c r="AA2939" s="24" t="s">
        <v>56</v>
      </c>
      <c r="AB2939" s="24" t="b">
        <v>0</v>
      </c>
      <c r="AC2939" s="61"/>
    </row>
    <row r="2940" spans="2:29" ht="13.7">
      <c r="B2940" s="24" t="s">
        <v>82</v>
      </c>
      <c r="C2940" s="24" t="s">
        <v>64</v>
      </c>
      <c r="D2940" s="24" t="s">
        <v>85</v>
      </c>
      <c r="E2940" s="24">
        <v>540</v>
      </c>
      <c r="F2940" s="26">
        <v>46174</v>
      </c>
      <c r="G2940" s="24" t="s">
        <v>52</v>
      </c>
      <c r="H2940" s="24" t="s">
        <v>53</v>
      </c>
      <c r="I2940" s="24" t="s">
        <v>67</v>
      </c>
      <c r="J2940" s="24" t="s">
        <v>126</v>
      </c>
      <c r="K2940" s="24">
        <v>1</v>
      </c>
      <c r="L2940" s="24" t="s">
        <v>84</v>
      </c>
      <c r="M2940" s="26">
        <v>46178</v>
      </c>
      <c r="N2940" s="27">
        <v>46178.354166666664</v>
      </c>
      <c r="O2940" s="27">
        <v>46178.729166666664</v>
      </c>
      <c r="P2940" s="24" t="s">
        <v>4893</v>
      </c>
      <c r="Q2940" s="24" t="s">
        <v>4894</v>
      </c>
      <c r="R2940" s="24" t="s">
        <v>730</v>
      </c>
      <c r="T2940" s="24" t="s">
        <v>67</v>
      </c>
      <c r="U2940" s="24" t="s">
        <v>1021</v>
      </c>
      <c r="V2940" s="27">
        <v>46178.456250000003</v>
      </c>
      <c r="W2940" s="27">
        <v>46178.525694444441</v>
      </c>
      <c r="Z2940" s="24">
        <v>1</v>
      </c>
      <c r="AA2940" s="24" t="s">
        <v>56</v>
      </c>
      <c r="AB2940" s="24" t="b">
        <v>0</v>
      </c>
      <c r="AC2940" s="61"/>
    </row>
    <row r="2941" spans="2:29" ht="13.7">
      <c r="B2941" s="24" t="s">
        <v>82</v>
      </c>
      <c r="C2941" s="24" t="s">
        <v>64</v>
      </c>
      <c r="D2941" s="24" t="s">
        <v>85</v>
      </c>
      <c r="E2941" s="24">
        <v>540</v>
      </c>
      <c r="F2941" s="26">
        <v>46174</v>
      </c>
      <c r="G2941" s="24" t="s">
        <v>52</v>
      </c>
      <c r="H2941" s="24" t="s">
        <v>53</v>
      </c>
      <c r="I2941" s="24" t="s">
        <v>67</v>
      </c>
      <c r="J2941" s="24" t="s">
        <v>125</v>
      </c>
      <c r="K2941" s="24">
        <v>1</v>
      </c>
      <c r="L2941" s="24" t="s">
        <v>84</v>
      </c>
      <c r="M2941" s="26">
        <v>46183</v>
      </c>
      <c r="N2941" s="27">
        <v>46183.354166666664</v>
      </c>
      <c r="O2941" s="27">
        <v>46183.729166666664</v>
      </c>
      <c r="V2941" s="27"/>
      <c r="W2941" s="27"/>
      <c r="X2941" s="24">
        <v>4</v>
      </c>
      <c r="Y2941" s="24">
        <v>0</v>
      </c>
      <c r="Z2941" s="24">
        <v>4</v>
      </c>
      <c r="AA2941" s="24" t="s">
        <v>56</v>
      </c>
      <c r="AB2941" s="24" t="b">
        <v>0</v>
      </c>
      <c r="AC2941" s="61">
        <v>0</v>
      </c>
    </row>
    <row r="2942" spans="2:29" ht="13.7">
      <c r="B2942" s="24" t="s">
        <v>82</v>
      </c>
      <c r="C2942" s="24" t="s">
        <v>64</v>
      </c>
      <c r="D2942" s="24" t="s">
        <v>85</v>
      </c>
      <c r="E2942" s="24">
        <v>540</v>
      </c>
      <c r="F2942" s="26">
        <v>46174</v>
      </c>
      <c r="G2942" s="24" t="s">
        <v>52</v>
      </c>
      <c r="H2942" s="24" t="s">
        <v>53</v>
      </c>
      <c r="I2942" s="24" t="s">
        <v>67</v>
      </c>
      <c r="J2942" s="24" t="s">
        <v>126</v>
      </c>
      <c r="K2942" s="24">
        <v>1</v>
      </c>
      <c r="L2942" s="24" t="s">
        <v>84</v>
      </c>
      <c r="M2942" s="26">
        <v>46183</v>
      </c>
      <c r="N2942" s="27">
        <v>46183.354166666664</v>
      </c>
      <c r="O2942" s="27">
        <v>46183.729166666664</v>
      </c>
      <c r="P2942" s="24" t="s">
        <v>4895</v>
      </c>
      <c r="Q2942" s="24" t="s">
        <v>4896</v>
      </c>
      <c r="R2942" s="24" t="s">
        <v>687</v>
      </c>
      <c r="S2942" s="24" t="s">
        <v>152</v>
      </c>
      <c r="T2942" s="24" t="s">
        <v>67</v>
      </c>
      <c r="U2942" s="24" t="s">
        <v>430</v>
      </c>
      <c r="V2942" s="27">
        <v>46183.451388888891</v>
      </c>
      <c r="W2942" s="27">
        <v>46183.51666666667</v>
      </c>
      <c r="Z2942" s="24">
        <v>1</v>
      </c>
      <c r="AA2942" s="24" t="s">
        <v>56</v>
      </c>
      <c r="AB2942" s="24" t="b">
        <v>0</v>
      </c>
      <c r="AC2942" s="61"/>
    </row>
    <row r="2943" spans="2:29" ht="13.7">
      <c r="B2943" s="24" t="s">
        <v>82</v>
      </c>
      <c r="C2943" s="24" t="s">
        <v>64</v>
      </c>
      <c r="D2943" s="24" t="s">
        <v>85</v>
      </c>
      <c r="E2943" s="24">
        <v>540</v>
      </c>
      <c r="F2943" s="26">
        <v>46174</v>
      </c>
      <c r="G2943" s="24" t="s">
        <v>52</v>
      </c>
      <c r="H2943" s="24" t="s">
        <v>53</v>
      </c>
      <c r="I2943" s="24" t="s">
        <v>67</v>
      </c>
      <c r="J2943" s="24" t="s">
        <v>126</v>
      </c>
      <c r="K2943" s="24">
        <v>1</v>
      </c>
      <c r="L2943" s="24" t="s">
        <v>84</v>
      </c>
      <c r="M2943" s="26">
        <v>46183</v>
      </c>
      <c r="N2943" s="27">
        <v>46183.354166666664</v>
      </c>
      <c r="O2943" s="27">
        <v>46183.729166666664</v>
      </c>
      <c r="P2943" s="24" t="s">
        <v>4897</v>
      </c>
      <c r="Q2943" s="24" t="s">
        <v>4898</v>
      </c>
      <c r="R2943" s="24" t="s">
        <v>605</v>
      </c>
      <c r="T2943" s="24" t="s">
        <v>67</v>
      </c>
      <c r="U2943" s="24" t="s">
        <v>430</v>
      </c>
      <c r="V2943" s="27">
        <v>46183.361111111109</v>
      </c>
      <c r="W2943" s="27">
        <v>46183.438194444447</v>
      </c>
      <c r="Z2943" s="24">
        <v>1</v>
      </c>
      <c r="AA2943" s="24" t="s">
        <v>56</v>
      </c>
      <c r="AB2943" s="24" t="b">
        <v>0</v>
      </c>
      <c r="AC2943" s="61"/>
    </row>
    <row r="2944" spans="2:29" ht="13.7">
      <c r="B2944" s="24" t="s">
        <v>82</v>
      </c>
      <c r="C2944" s="24" t="s">
        <v>64</v>
      </c>
      <c r="D2944" s="24" t="s">
        <v>85</v>
      </c>
      <c r="E2944" s="24">
        <v>540</v>
      </c>
      <c r="F2944" s="26">
        <v>46174</v>
      </c>
      <c r="G2944" s="24" t="s">
        <v>52</v>
      </c>
      <c r="H2944" s="24" t="s">
        <v>53</v>
      </c>
      <c r="I2944" s="24" t="s">
        <v>67</v>
      </c>
      <c r="J2944" s="24" t="s">
        <v>126</v>
      </c>
      <c r="K2944" s="24">
        <v>1</v>
      </c>
      <c r="L2944" s="24" t="s">
        <v>84</v>
      </c>
      <c r="M2944" s="26">
        <v>46183</v>
      </c>
      <c r="N2944" s="27">
        <v>46183.354166666664</v>
      </c>
      <c r="O2944" s="27">
        <v>46183.729166666664</v>
      </c>
      <c r="P2944" s="24" t="s">
        <v>4899</v>
      </c>
      <c r="Q2944" s="24" t="s">
        <v>4900</v>
      </c>
      <c r="R2944" s="24" t="s">
        <v>611</v>
      </c>
      <c r="T2944" s="24" t="s">
        <v>67</v>
      </c>
      <c r="U2944" s="24" t="s">
        <v>430</v>
      </c>
      <c r="V2944" s="27">
        <v>46183.545138888891</v>
      </c>
      <c r="W2944" s="27">
        <v>46183.599305555559</v>
      </c>
      <c r="Z2944" s="24">
        <v>1</v>
      </c>
      <c r="AA2944" s="24" t="s">
        <v>56</v>
      </c>
      <c r="AB2944" s="24" t="b">
        <v>0</v>
      </c>
      <c r="AC2944" s="61"/>
    </row>
    <row r="2945" spans="2:29" ht="13.7">
      <c r="B2945" s="24" t="s">
        <v>82</v>
      </c>
      <c r="C2945" s="24" t="s">
        <v>64</v>
      </c>
      <c r="D2945" s="24" t="s">
        <v>85</v>
      </c>
      <c r="E2945" s="24">
        <v>540</v>
      </c>
      <c r="F2945" s="26">
        <v>46174</v>
      </c>
      <c r="G2945" s="24" t="s">
        <v>52</v>
      </c>
      <c r="H2945" s="24" t="s">
        <v>53</v>
      </c>
      <c r="I2945" s="24" t="s">
        <v>67</v>
      </c>
      <c r="J2945" s="24" t="s">
        <v>126</v>
      </c>
      <c r="K2945" s="24">
        <v>1</v>
      </c>
      <c r="L2945" s="24" t="s">
        <v>84</v>
      </c>
      <c r="M2945" s="26">
        <v>46183</v>
      </c>
      <c r="N2945" s="27">
        <v>46183.354166666664</v>
      </c>
      <c r="O2945" s="27">
        <v>46183.729166666664</v>
      </c>
      <c r="P2945" s="24" t="s">
        <v>4901</v>
      </c>
      <c r="Q2945" s="24" t="s">
        <v>4902</v>
      </c>
      <c r="R2945" s="24" t="s">
        <v>611</v>
      </c>
      <c r="S2945" s="24" t="s">
        <v>213</v>
      </c>
      <c r="T2945" s="24" t="s">
        <v>67</v>
      </c>
      <c r="U2945" s="24" t="s">
        <v>430</v>
      </c>
      <c r="V2945" s="27">
        <v>46183.638888888891</v>
      </c>
      <c r="W2945" s="27">
        <v>46183.702777777777</v>
      </c>
      <c r="Z2945" s="24">
        <v>1</v>
      </c>
      <c r="AA2945" s="24" t="s">
        <v>56</v>
      </c>
      <c r="AB2945" s="24" t="b">
        <v>0</v>
      </c>
      <c r="AC2945" s="61"/>
    </row>
    <row r="2946" spans="2:29" ht="13.7">
      <c r="B2946" s="24" t="s">
        <v>82</v>
      </c>
      <c r="C2946" s="24" t="s">
        <v>64</v>
      </c>
      <c r="D2946" s="24" t="s">
        <v>85</v>
      </c>
      <c r="E2946" s="24">
        <v>540</v>
      </c>
      <c r="F2946" s="26">
        <v>46204</v>
      </c>
      <c r="G2946" s="24" t="s">
        <v>52</v>
      </c>
      <c r="H2946" s="24" t="s">
        <v>53</v>
      </c>
      <c r="I2946" s="24" t="s">
        <v>68</v>
      </c>
      <c r="J2946" s="24" t="s">
        <v>125</v>
      </c>
      <c r="K2946" s="24">
        <v>1</v>
      </c>
      <c r="L2946" s="24" t="s">
        <v>84</v>
      </c>
      <c r="M2946" s="26">
        <v>46205</v>
      </c>
      <c r="N2946" s="27">
        <v>46205.3125</v>
      </c>
      <c r="O2946" s="27">
        <v>46205.6875</v>
      </c>
      <c r="V2946" s="27"/>
      <c r="W2946" s="27"/>
      <c r="X2946" s="24">
        <v>4</v>
      </c>
      <c r="Y2946" s="24">
        <v>0</v>
      </c>
      <c r="Z2946" s="24">
        <v>4</v>
      </c>
      <c r="AA2946" s="24" t="s">
        <v>58</v>
      </c>
      <c r="AB2946" s="24" t="b">
        <v>0</v>
      </c>
      <c r="AC2946" s="61">
        <v>0</v>
      </c>
    </row>
    <row r="2947" spans="2:29" ht="13.7">
      <c r="B2947" s="24" t="s">
        <v>82</v>
      </c>
      <c r="C2947" s="24" t="s">
        <v>64</v>
      </c>
      <c r="D2947" s="24" t="s">
        <v>85</v>
      </c>
      <c r="E2947" s="24">
        <v>540</v>
      </c>
      <c r="F2947" s="26">
        <v>46204</v>
      </c>
      <c r="G2947" s="24" t="s">
        <v>52</v>
      </c>
      <c r="H2947" s="24" t="s">
        <v>53</v>
      </c>
      <c r="I2947" s="24" t="s">
        <v>68</v>
      </c>
      <c r="J2947" s="24" t="s">
        <v>126</v>
      </c>
      <c r="K2947" s="24">
        <v>1</v>
      </c>
      <c r="L2947" s="24" t="s">
        <v>84</v>
      </c>
      <c r="M2947" s="26">
        <v>46205</v>
      </c>
      <c r="N2947" s="27">
        <v>46205.3125</v>
      </c>
      <c r="O2947" s="27">
        <v>46205.6875</v>
      </c>
      <c r="P2947" s="24" t="s">
        <v>4903</v>
      </c>
      <c r="Q2947" s="24" t="s">
        <v>4904</v>
      </c>
      <c r="R2947" s="24" t="s">
        <v>633</v>
      </c>
      <c r="T2947" s="24" t="s">
        <v>68</v>
      </c>
      <c r="U2947" s="24" t="s">
        <v>191</v>
      </c>
      <c r="V2947" s="27">
        <v>46205.595833333333</v>
      </c>
      <c r="W2947" s="27">
        <v>46205.663194444445</v>
      </c>
      <c r="Z2947" s="24">
        <v>1</v>
      </c>
      <c r="AA2947" s="24" t="s">
        <v>58</v>
      </c>
      <c r="AB2947" s="24" t="b">
        <v>0</v>
      </c>
      <c r="AC2947" s="61"/>
    </row>
    <row r="2948" spans="2:29" ht="13.7">
      <c r="B2948" s="24" t="s">
        <v>82</v>
      </c>
      <c r="C2948" s="24" t="s">
        <v>64</v>
      </c>
      <c r="D2948" s="24" t="s">
        <v>85</v>
      </c>
      <c r="E2948" s="24">
        <v>540</v>
      </c>
      <c r="F2948" s="26">
        <v>46204</v>
      </c>
      <c r="G2948" s="24" t="s">
        <v>52</v>
      </c>
      <c r="H2948" s="24" t="s">
        <v>53</v>
      </c>
      <c r="I2948" s="24" t="s">
        <v>68</v>
      </c>
      <c r="J2948" s="24" t="s">
        <v>126</v>
      </c>
      <c r="K2948" s="24">
        <v>1</v>
      </c>
      <c r="L2948" s="24" t="s">
        <v>84</v>
      </c>
      <c r="M2948" s="26">
        <v>46205</v>
      </c>
      <c r="N2948" s="27">
        <v>46205.3125</v>
      </c>
      <c r="O2948" s="27">
        <v>46205.6875</v>
      </c>
      <c r="P2948" s="24" t="s">
        <v>4905</v>
      </c>
      <c r="Q2948" s="24" t="s">
        <v>4906</v>
      </c>
      <c r="R2948" s="24" t="s">
        <v>749</v>
      </c>
      <c r="T2948" s="24" t="s">
        <v>68</v>
      </c>
      <c r="U2948" s="24" t="s">
        <v>191</v>
      </c>
      <c r="V2948" s="27">
        <v>46205.317361111112</v>
      </c>
      <c r="W2948" s="27">
        <v>46205.379166666666</v>
      </c>
      <c r="Z2948" s="24">
        <v>1</v>
      </c>
      <c r="AA2948" s="24" t="s">
        <v>58</v>
      </c>
      <c r="AB2948" s="24" t="b">
        <v>0</v>
      </c>
      <c r="AC2948" s="61"/>
    </row>
    <row r="2949" spans="2:29" ht="13.7">
      <c r="B2949" s="24" t="s">
        <v>82</v>
      </c>
      <c r="C2949" s="24" t="s">
        <v>64</v>
      </c>
      <c r="D2949" s="24" t="s">
        <v>85</v>
      </c>
      <c r="E2949" s="24">
        <v>540</v>
      </c>
      <c r="F2949" s="26">
        <v>46204</v>
      </c>
      <c r="G2949" s="24" t="s">
        <v>52</v>
      </c>
      <c r="H2949" s="24" t="s">
        <v>53</v>
      </c>
      <c r="I2949" s="24" t="s">
        <v>68</v>
      </c>
      <c r="J2949" s="24" t="s">
        <v>126</v>
      </c>
      <c r="K2949" s="24">
        <v>1</v>
      </c>
      <c r="L2949" s="24" t="s">
        <v>84</v>
      </c>
      <c r="M2949" s="26">
        <v>46205</v>
      </c>
      <c r="N2949" s="27">
        <v>46205.3125</v>
      </c>
      <c r="O2949" s="27">
        <v>46205.6875</v>
      </c>
      <c r="P2949" s="24" t="s">
        <v>4907</v>
      </c>
      <c r="Q2949" s="24" t="s">
        <v>4908</v>
      </c>
      <c r="R2949" s="24" t="s">
        <v>636</v>
      </c>
      <c r="T2949" s="24" t="s">
        <v>68</v>
      </c>
      <c r="U2949" s="24" t="s">
        <v>191</v>
      </c>
      <c r="V2949" s="27">
        <v>46205.501388888886</v>
      </c>
      <c r="W2949" s="27">
        <v>46205.564583333333</v>
      </c>
      <c r="Z2949" s="24">
        <v>1</v>
      </c>
      <c r="AA2949" s="24" t="s">
        <v>58</v>
      </c>
      <c r="AB2949" s="24" t="b">
        <v>0</v>
      </c>
      <c r="AC2949" s="61"/>
    </row>
    <row r="2950" spans="2:29" ht="13.7">
      <c r="B2950" s="24" t="s">
        <v>82</v>
      </c>
      <c r="C2950" s="24" t="s">
        <v>64</v>
      </c>
      <c r="D2950" s="24" t="s">
        <v>85</v>
      </c>
      <c r="E2950" s="24">
        <v>540</v>
      </c>
      <c r="F2950" s="26">
        <v>46204</v>
      </c>
      <c r="G2950" s="24" t="s">
        <v>52</v>
      </c>
      <c r="H2950" s="24" t="s">
        <v>53</v>
      </c>
      <c r="I2950" s="24" t="s">
        <v>68</v>
      </c>
      <c r="J2950" s="24" t="s">
        <v>126</v>
      </c>
      <c r="K2950" s="24">
        <v>1</v>
      </c>
      <c r="L2950" s="24" t="s">
        <v>84</v>
      </c>
      <c r="M2950" s="26">
        <v>46205</v>
      </c>
      <c r="N2950" s="27">
        <v>46205.3125</v>
      </c>
      <c r="O2950" s="27">
        <v>46205.6875</v>
      </c>
      <c r="P2950" s="24" t="s">
        <v>4909</v>
      </c>
      <c r="Q2950" s="24" t="s">
        <v>4910</v>
      </c>
      <c r="R2950" s="24" t="s">
        <v>323</v>
      </c>
      <c r="T2950" s="24" t="s">
        <v>68</v>
      </c>
      <c r="U2950" s="24" t="s">
        <v>191</v>
      </c>
      <c r="V2950" s="27">
        <v>46205.408333333333</v>
      </c>
      <c r="W2950" s="27">
        <v>46205.463888888888</v>
      </c>
      <c r="Z2950" s="24">
        <v>1</v>
      </c>
      <c r="AA2950" s="24" t="s">
        <v>58</v>
      </c>
      <c r="AB2950" s="24" t="b">
        <v>0</v>
      </c>
      <c r="AC2950" s="61"/>
    </row>
    <row r="2951" spans="2:29" ht="13.7">
      <c r="B2951" s="24" t="s">
        <v>82</v>
      </c>
      <c r="C2951" s="24" t="s">
        <v>64</v>
      </c>
      <c r="D2951" s="24" t="s">
        <v>85</v>
      </c>
      <c r="E2951" s="24">
        <v>540</v>
      </c>
      <c r="F2951" s="26">
        <v>46204</v>
      </c>
      <c r="G2951" s="24" t="s">
        <v>52</v>
      </c>
      <c r="H2951" s="24" t="s">
        <v>53</v>
      </c>
      <c r="I2951" s="24" t="s">
        <v>62</v>
      </c>
      <c r="J2951" s="24" t="s">
        <v>125</v>
      </c>
      <c r="K2951" s="24">
        <v>1</v>
      </c>
      <c r="L2951" s="24" t="s">
        <v>84</v>
      </c>
      <c r="M2951" s="26">
        <v>46209</v>
      </c>
      <c r="N2951" s="27">
        <v>46209.3125</v>
      </c>
      <c r="O2951" s="27">
        <v>46209.6875</v>
      </c>
      <c r="V2951" s="27"/>
      <c r="W2951" s="27"/>
      <c r="X2951" s="24">
        <v>4</v>
      </c>
      <c r="Y2951" s="24">
        <v>0</v>
      </c>
      <c r="Z2951" s="24">
        <v>4</v>
      </c>
      <c r="AA2951" s="24" t="s">
        <v>58</v>
      </c>
      <c r="AB2951" s="24" t="b">
        <v>0</v>
      </c>
      <c r="AC2951" s="61">
        <v>0</v>
      </c>
    </row>
    <row r="2952" spans="2:29" ht="13.7">
      <c r="B2952" s="24" t="s">
        <v>82</v>
      </c>
      <c r="C2952" s="24" t="s">
        <v>64</v>
      </c>
      <c r="D2952" s="24" t="s">
        <v>85</v>
      </c>
      <c r="E2952" s="24">
        <v>540</v>
      </c>
      <c r="F2952" s="26">
        <v>46204</v>
      </c>
      <c r="G2952" s="24" t="s">
        <v>52</v>
      </c>
      <c r="H2952" s="24" t="s">
        <v>53</v>
      </c>
      <c r="I2952" s="24" t="s">
        <v>62</v>
      </c>
      <c r="J2952" s="24" t="s">
        <v>126</v>
      </c>
      <c r="K2952" s="24">
        <v>1</v>
      </c>
      <c r="L2952" s="24" t="s">
        <v>84</v>
      </c>
      <c r="M2952" s="26">
        <v>46209</v>
      </c>
      <c r="N2952" s="27">
        <v>46209.3125</v>
      </c>
      <c r="O2952" s="27">
        <v>46209.6875</v>
      </c>
      <c r="P2952" s="24" t="s">
        <v>4911</v>
      </c>
      <c r="Q2952" s="24" t="s">
        <v>4912</v>
      </c>
      <c r="R2952" s="24" t="s">
        <v>256</v>
      </c>
      <c r="T2952" s="24" t="s">
        <v>62</v>
      </c>
      <c r="U2952" s="24" t="s">
        <v>297</v>
      </c>
      <c r="V2952" s="27">
        <v>46209.504861111112</v>
      </c>
      <c r="W2952" s="27">
        <v>46209.564583333333</v>
      </c>
      <c r="Z2952" s="24">
        <v>1</v>
      </c>
      <c r="AA2952" s="24" t="s">
        <v>58</v>
      </c>
      <c r="AB2952" s="24" t="b">
        <v>0</v>
      </c>
      <c r="AC2952" s="61"/>
    </row>
    <row r="2953" spans="2:29" ht="13.7">
      <c r="B2953" s="24" t="s">
        <v>82</v>
      </c>
      <c r="C2953" s="24" t="s">
        <v>64</v>
      </c>
      <c r="D2953" s="24" t="s">
        <v>85</v>
      </c>
      <c r="E2953" s="24">
        <v>540</v>
      </c>
      <c r="F2953" s="26">
        <v>46204</v>
      </c>
      <c r="G2953" s="24" t="s">
        <v>52</v>
      </c>
      <c r="H2953" s="24" t="s">
        <v>53</v>
      </c>
      <c r="I2953" s="24" t="s">
        <v>62</v>
      </c>
      <c r="J2953" s="24" t="s">
        <v>126</v>
      </c>
      <c r="K2953" s="24">
        <v>1</v>
      </c>
      <c r="L2953" s="24" t="s">
        <v>84</v>
      </c>
      <c r="M2953" s="26">
        <v>46209</v>
      </c>
      <c r="N2953" s="27">
        <v>46209.3125</v>
      </c>
      <c r="O2953" s="27">
        <v>46209.6875</v>
      </c>
      <c r="P2953" s="24" t="s">
        <v>4913</v>
      </c>
      <c r="Q2953" s="24" t="s">
        <v>4914</v>
      </c>
      <c r="R2953" s="24" t="s">
        <v>256</v>
      </c>
      <c r="T2953" s="24" t="s">
        <v>62</v>
      </c>
      <c r="U2953" s="24" t="s">
        <v>297</v>
      </c>
      <c r="V2953" s="27">
        <v>46209.411111111112</v>
      </c>
      <c r="W2953" s="27">
        <v>46209.481249999997</v>
      </c>
      <c r="Z2953" s="24">
        <v>1</v>
      </c>
      <c r="AA2953" s="24" t="s">
        <v>58</v>
      </c>
      <c r="AB2953" s="24" t="b">
        <v>0</v>
      </c>
      <c r="AC2953" s="61"/>
    </row>
    <row r="2954" spans="2:29" ht="13.7">
      <c r="B2954" s="24" t="s">
        <v>82</v>
      </c>
      <c r="C2954" s="24" t="s">
        <v>64</v>
      </c>
      <c r="D2954" s="24" t="s">
        <v>85</v>
      </c>
      <c r="E2954" s="24">
        <v>540</v>
      </c>
      <c r="F2954" s="26">
        <v>46204</v>
      </c>
      <c r="G2954" s="24" t="s">
        <v>52</v>
      </c>
      <c r="H2954" s="24" t="s">
        <v>53</v>
      </c>
      <c r="I2954" s="24" t="s">
        <v>62</v>
      </c>
      <c r="J2954" s="24" t="s">
        <v>126</v>
      </c>
      <c r="K2954" s="24">
        <v>1</v>
      </c>
      <c r="L2954" s="24" t="s">
        <v>84</v>
      </c>
      <c r="M2954" s="26">
        <v>46209</v>
      </c>
      <c r="N2954" s="27">
        <v>46209.3125</v>
      </c>
      <c r="O2954" s="27">
        <v>46209.6875</v>
      </c>
      <c r="P2954" s="24" t="s">
        <v>4915</v>
      </c>
      <c r="Q2954" s="24" t="s">
        <v>4916</v>
      </c>
      <c r="R2954" s="24" t="s">
        <v>323</v>
      </c>
      <c r="S2954" s="24" t="s">
        <v>156</v>
      </c>
      <c r="T2954" s="24" t="s">
        <v>62</v>
      </c>
      <c r="U2954" s="24" t="s">
        <v>297</v>
      </c>
      <c r="V2954" s="27">
        <v>46209.595833333333</v>
      </c>
      <c r="W2954" s="27">
        <v>46209.648611111108</v>
      </c>
      <c r="Z2954" s="24">
        <v>1</v>
      </c>
      <c r="AA2954" s="24" t="s">
        <v>58</v>
      </c>
      <c r="AB2954" s="24" t="b">
        <v>0</v>
      </c>
      <c r="AC2954" s="61"/>
    </row>
    <row r="2955" spans="2:29" ht="13.7">
      <c r="B2955" s="24" t="s">
        <v>82</v>
      </c>
      <c r="C2955" s="24" t="s">
        <v>64</v>
      </c>
      <c r="D2955" s="24" t="s">
        <v>85</v>
      </c>
      <c r="E2955" s="24">
        <v>540</v>
      </c>
      <c r="F2955" s="26">
        <v>46204</v>
      </c>
      <c r="G2955" s="24" t="s">
        <v>52</v>
      </c>
      <c r="H2955" s="24" t="s">
        <v>53</v>
      </c>
      <c r="I2955" s="24" t="s">
        <v>62</v>
      </c>
      <c r="J2955" s="24" t="s">
        <v>126</v>
      </c>
      <c r="K2955" s="24">
        <v>1</v>
      </c>
      <c r="L2955" s="24" t="s">
        <v>84</v>
      </c>
      <c r="M2955" s="26">
        <v>46209</v>
      </c>
      <c r="N2955" s="27">
        <v>46209.3125</v>
      </c>
      <c r="O2955" s="27">
        <v>46209.6875</v>
      </c>
      <c r="P2955" s="24" t="s">
        <v>4917</v>
      </c>
      <c r="Q2955" s="24" t="s">
        <v>4918</v>
      </c>
      <c r="R2955" s="24" t="s">
        <v>328</v>
      </c>
      <c r="S2955" s="24" t="s">
        <v>198</v>
      </c>
      <c r="T2955" s="24" t="s">
        <v>62</v>
      </c>
      <c r="U2955" s="24" t="s">
        <v>297</v>
      </c>
      <c r="V2955" s="27">
        <v>46209.320138888892</v>
      </c>
      <c r="W2955" s="27">
        <v>46209.395138888889</v>
      </c>
      <c r="Z2955" s="24">
        <v>1</v>
      </c>
      <c r="AA2955" s="24" t="s">
        <v>58</v>
      </c>
      <c r="AB2955" s="24" t="b">
        <v>0</v>
      </c>
      <c r="AC2955" s="61"/>
    </row>
    <row r="2956" spans="2:29" ht="13.7">
      <c r="B2956" s="24" t="s">
        <v>82</v>
      </c>
      <c r="C2956" s="24" t="s">
        <v>64</v>
      </c>
      <c r="D2956" s="24" t="s">
        <v>85</v>
      </c>
      <c r="E2956" s="24">
        <v>540</v>
      </c>
      <c r="F2956" s="26">
        <v>46235</v>
      </c>
      <c r="G2956" s="24" t="s">
        <v>52</v>
      </c>
      <c r="H2956" s="24" t="s">
        <v>53</v>
      </c>
      <c r="I2956" s="24" t="s">
        <v>67</v>
      </c>
      <c r="J2956" s="24" t="s">
        <v>125</v>
      </c>
      <c r="K2956" s="24">
        <v>1</v>
      </c>
      <c r="L2956" s="24" t="s">
        <v>84</v>
      </c>
      <c r="M2956" s="26">
        <v>46246</v>
      </c>
      <c r="N2956" s="27">
        <v>46246.354166666664</v>
      </c>
      <c r="O2956" s="27">
        <v>46246.729166666664</v>
      </c>
      <c r="V2956" s="27"/>
      <c r="W2956" s="27"/>
      <c r="X2956" s="24">
        <v>4</v>
      </c>
      <c r="Y2956" s="24">
        <v>0</v>
      </c>
      <c r="Z2956" s="24">
        <v>4</v>
      </c>
      <c r="AA2956" s="24" t="s">
        <v>60</v>
      </c>
      <c r="AB2956" s="24" t="b">
        <v>0</v>
      </c>
      <c r="AC2956" s="61">
        <v>0</v>
      </c>
    </row>
    <row r="2957" spans="2:29" ht="13.7">
      <c r="B2957" s="24" t="s">
        <v>82</v>
      </c>
      <c r="C2957" s="24" t="s">
        <v>64</v>
      </c>
      <c r="D2957" s="24" t="s">
        <v>85</v>
      </c>
      <c r="E2957" s="24">
        <v>540</v>
      </c>
      <c r="F2957" s="26">
        <v>46235</v>
      </c>
      <c r="G2957" s="24" t="s">
        <v>52</v>
      </c>
      <c r="H2957" s="24" t="s">
        <v>53</v>
      </c>
      <c r="I2957" s="24" t="s">
        <v>67</v>
      </c>
      <c r="J2957" s="24" t="s">
        <v>126</v>
      </c>
      <c r="K2957" s="24">
        <v>1</v>
      </c>
      <c r="L2957" s="24" t="s">
        <v>84</v>
      </c>
      <c r="M2957" s="26">
        <v>46246</v>
      </c>
      <c r="N2957" s="27">
        <v>46246.354166666664</v>
      </c>
      <c r="O2957" s="27">
        <v>46246.729166666664</v>
      </c>
      <c r="P2957" s="24" t="s">
        <v>4919</v>
      </c>
      <c r="Q2957" s="24" t="s">
        <v>4920</v>
      </c>
      <c r="R2957" s="24" t="s">
        <v>611</v>
      </c>
      <c r="S2957" s="24" t="s">
        <v>160</v>
      </c>
      <c r="T2957" s="24" t="s">
        <v>67</v>
      </c>
      <c r="U2957" s="24" t="s">
        <v>224</v>
      </c>
      <c r="V2957" s="27">
        <v>46246.549305555556</v>
      </c>
      <c r="W2957" s="27">
        <v>46246.622916666667</v>
      </c>
      <c r="Z2957" s="24">
        <v>1</v>
      </c>
      <c r="AA2957" s="24" t="s">
        <v>60</v>
      </c>
      <c r="AB2957" s="24" t="b">
        <v>0</v>
      </c>
      <c r="AC2957" s="61"/>
    </row>
    <row r="2958" spans="2:29" ht="13.7">
      <c r="B2958" s="24" t="s">
        <v>82</v>
      </c>
      <c r="C2958" s="24" t="s">
        <v>64</v>
      </c>
      <c r="D2958" s="24" t="s">
        <v>85</v>
      </c>
      <c r="E2958" s="24">
        <v>540</v>
      </c>
      <c r="F2958" s="26">
        <v>46235</v>
      </c>
      <c r="G2958" s="24" t="s">
        <v>52</v>
      </c>
      <c r="H2958" s="24" t="s">
        <v>53</v>
      </c>
      <c r="I2958" s="24" t="s">
        <v>67</v>
      </c>
      <c r="J2958" s="24" t="s">
        <v>126</v>
      </c>
      <c r="K2958" s="24">
        <v>1</v>
      </c>
      <c r="L2958" s="24" t="s">
        <v>84</v>
      </c>
      <c r="M2958" s="26">
        <v>46246</v>
      </c>
      <c r="N2958" s="27">
        <v>46246.354166666664</v>
      </c>
      <c r="O2958" s="27">
        <v>46246.729166666664</v>
      </c>
      <c r="P2958" s="24" t="s">
        <v>4921</v>
      </c>
      <c r="Q2958" s="24" t="s">
        <v>4922</v>
      </c>
      <c r="R2958" s="24" t="s">
        <v>605</v>
      </c>
      <c r="S2958" s="24" t="s">
        <v>160</v>
      </c>
      <c r="T2958" s="24" t="s">
        <v>67</v>
      </c>
      <c r="U2958" s="24" t="s">
        <v>224</v>
      </c>
      <c r="V2958" s="27">
        <v>46246.359722222223</v>
      </c>
      <c r="W2958" s="27">
        <v>46246.429166666669</v>
      </c>
      <c r="Z2958" s="24">
        <v>1</v>
      </c>
      <c r="AA2958" s="24" t="s">
        <v>60</v>
      </c>
      <c r="AB2958" s="24" t="b">
        <v>0</v>
      </c>
      <c r="AC2958" s="61"/>
    </row>
    <row r="2959" spans="2:29" ht="13.7">
      <c r="B2959" s="24" t="s">
        <v>82</v>
      </c>
      <c r="C2959" s="24" t="s">
        <v>64</v>
      </c>
      <c r="D2959" s="24" t="s">
        <v>85</v>
      </c>
      <c r="E2959" s="24">
        <v>540</v>
      </c>
      <c r="F2959" s="26">
        <v>46235</v>
      </c>
      <c r="G2959" s="24" t="s">
        <v>52</v>
      </c>
      <c r="H2959" s="24" t="s">
        <v>53</v>
      </c>
      <c r="I2959" s="24" t="s">
        <v>67</v>
      </c>
      <c r="J2959" s="24" t="s">
        <v>126</v>
      </c>
      <c r="K2959" s="24">
        <v>1</v>
      </c>
      <c r="L2959" s="24" t="s">
        <v>84</v>
      </c>
      <c r="M2959" s="26">
        <v>46246</v>
      </c>
      <c r="N2959" s="27">
        <v>46246.354166666664</v>
      </c>
      <c r="O2959" s="27">
        <v>46246.729166666664</v>
      </c>
      <c r="P2959" s="24" t="s">
        <v>4923</v>
      </c>
      <c r="Q2959" s="24" t="s">
        <v>4924</v>
      </c>
      <c r="R2959" s="24" t="s">
        <v>730</v>
      </c>
      <c r="T2959" s="24" t="s">
        <v>67</v>
      </c>
      <c r="U2959" s="24" t="s">
        <v>224</v>
      </c>
      <c r="V2959" s="27">
        <v>46246.64166666667</v>
      </c>
      <c r="W2959" s="27">
        <v>46246.701388888891</v>
      </c>
      <c r="Z2959" s="24">
        <v>1</v>
      </c>
      <c r="AA2959" s="24" t="s">
        <v>60</v>
      </c>
      <c r="AB2959" s="24" t="b">
        <v>0</v>
      </c>
      <c r="AC2959" s="61"/>
    </row>
    <row r="2960" spans="2:29" ht="13.7">
      <c r="B2960" s="24" t="s">
        <v>82</v>
      </c>
      <c r="C2960" s="24" t="s">
        <v>64</v>
      </c>
      <c r="D2960" s="24" t="s">
        <v>85</v>
      </c>
      <c r="E2960" s="24">
        <v>540</v>
      </c>
      <c r="F2960" s="26">
        <v>46235</v>
      </c>
      <c r="G2960" s="24" t="s">
        <v>52</v>
      </c>
      <c r="H2960" s="24" t="s">
        <v>53</v>
      </c>
      <c r="I2960" s="24" t="s">
        <v>67</v>
      </c>
      <c r="J2960" s="24" t="s">
        <v>126</v>
      </c>
      <c r="K2960" s="24">
        <v>1</v>
      </c>
      <c r="L2960" s="24" t="s">
        <v>84</v>
      </c>
      <c r="M2960" s="26">
        <v>46246</v>
      </c>
      <c r="N2960" s="27">
        <v>46246.354166666664</v>
      </c>
      <c r="O2960" s="27">
        <v>46246.729166666664</v>
      </c>
      <c r="P2960" s="24" t="s">
        <v>4925</v>
      </c>
      <c r="Q2960" s="24" t="s">
        <v>4926</v>
      </c>
      <c r="R2960" s="24" t="s">
        <v>608</v>
      </c>
      <c r="S2960" s="24" t="s">
        <v>156</v>
      </c>
      <c r="T2960" s="24" t="s">
        <v>67</v>
      </c>
      <c r="U2960" s="24" t="s">
        <v>224</v>
      </c>
      <c r="V2960" s="27">
        <v>46246.453472222223</v>
      </c>
      <c r="W2960" s="27">
        <v>46246.525000000001</v>
      </c>
      <c r="Z2960" s="24">
        <v>1</v>
      </c>
      <c r="AA2960" s="24" t="s">
        <v>60</v>
      </c>
      <c r="AB2960" s="24" t="b">
        <v>0</v>
      </c>
      <c r="AC2960" s="61"/>
    </row>
    <row r="2961" spans="2:29" ht="13.7">
      <c r="B2961" s="24" t="s">
        <v>82</v>
      </c>
      <c r="C2961" s="24" t="s">
        <v>64</v>
      </c>
      <c r="D2961" s="24" t="s">
        <v>85</v>
      </c>
      <c r="E2961" s="24">
        <v>540</v>
      </c>
      <c r="F2961" s="26">
        <v>46235</v>
      </c>
      <c r="G2961" s="24" t="s">
        <v>52</v>
      </c>
      <c r="H2961" s="24" t="s">
        <v>53</v>
      </c>
      <c r="I2961" s="24" t="s">
        <v>59</v>
      </c>
      <c r="J2961" s="24" t="s">
        <v>125</v>
      </c>
      <c r="K2961" s="24">
        <v>1</v>
      </c>
      <c r="L2961" s="24" t="s">
        <v>84</v>
      </c>
      <c r="M2961" s="26">
        <v>46260</v>
      </c>
      <c r="N2961" s="27">
        <v>46260.333333333336</v>
      </c>
      <c r="O2961" s="27">
        <v>46260.708333333336</v>
      </c>
      <c r="V2961" s="27"/>
      <c r="W2961" s="27"/>
      <c r="X2961" s="24">
        <v>4</v>
      </c>
      <c r="Y2961" s="24">
        <v>0</v>
      </c>
      <c r="Z2961" s="24">
        <v>4</v>
      </c>
      <c r="AA2961" s="24" t="s">
        <v>60</v>
      </c>
      <c r="AB2961" s="24" t="b">
        <v>0</v>
      </c>
      <c r="AC2961" s="61">
        <v>0</v>
      </c>
    </row>
    <row r="2962" spans="2:29" ht="13.7">
      <c r="B2962" s="24" t="s">
        <v>82</v>
      </c>
      <c r="C2962" s="24" t="s">
        <v>64</v>
      </c>
      <c r="D2962" s="24" t="s">
        <v>85</v>
      </c>
      <c r="E2962" s="24">
        <v>540</v>
      </c>
      <c r="F2962" s="26">
        <v>46235</v>
      </c>
      <c r="G2962" s="24" t="s">
        <v>52</v>
      </c>
      <c r="H2962" s="24" t="s">
        <v>53</v>
      </c>
      <c r="I2962" s="24" t="s">
        <v>59</v>
      </c>
      <c r="J2962" s="24" t="s">
        <v>126</v>
      </c>
      <c r="K2962" s="24">
        <v>1</v>
      </c>
      <c r="L2962" s="24" t="s">
        <v>84</v>
      </c>
      <c r="M2962" s="26">
        <v>46260</v>
      </c>
      <c r="N2962" s="27">
        <v>46260.333333333336</v>
      </c>
      <c r="O2962" s="27">
        <v>46260.708333333336</v>
      </c>
      <c r="P2962" s="24" t="s">
        <v>4927</v>
      </c>
      <c r="Q2962" s="24" t="s">
        <v>4928</v>
      </c>
      <c r="R2962" s="24" t="s">
        <v>284</v>
      </c>
      <c r="T2962" s="24" t="s">
        <v>59</v>
      </c>
      <c r="U2962" s="24" t="s">
        <v>497</v>
      </c>
      <c r="V2962" s="27">
        <v>46260.522916666669</v>
      </c>
      <c r="W2962" s="27">
        <v>46260.580555555556</v>
      </c>
      <c r="Z2962" s="24">
        <v>1</v>
      </c>
      <c r="AA2962" s="24" t="s">
        <v>60</v>
      </c>
      <c r="AB2962" s="24" t="b">
        <v>0</v>
      </c>
      <c r="AC2962" s="61"/>
    </row>
    <row r="2963" spans="2:29" ht="13.7">
      <c r="B2963" s="24" t="s">
        <v>82</v>
      </c>
      <c r="C2963" s="24" t="s">
        <v>64</v>
      </c>
      <c r="D2963" s="24" t="s">
        <v>85</v>
      </c>
      <c r="E2963" s="24">
        <v>540</v>
      </c>
      <c r="F2963" s="26">
        <v>46235</v>
      </c>
      <c r="G2963" s="24" t="s">
        <v>52</v>
      </c>
      <c r="H2963" s="24" t="s">
        <v>53</v>
      </c>
      <c r="I2963" s="24" t="s">
        <v>59</v>
      </c>
      <c r="J2963" s="24" t="s">
        <v>126</v>
      </c>
      <c r="K2963" s="24">
        <v>1</v>
      </c>
      <c r="L2963" s="24" t="s">
        <v>84</v>
      </c>
      <c r="M2963" s="26">
        <v>46260</v>
      </c>
      <c r="N2963" s="27">
        <v>46260.333333333336</v>
      </c>
      <c r="O2963" s="27">
        <v>46260.708333333336</v>
      </c>
      <c r="P2963" s="24" t="s">
        <v>4929</v>
      </c>
      <c r="Q2963" s="24" t="s">
        <v>4930</v>
      </c>
      <c r="R2963" s="24" t="s">
        <v>284</v>
      </c>
      <c r="S2963" s="24" t="s">
        <v>160</v>
      </c>
      <c r="T2963" s="24" t="s">
        <v>59</v>
      </c>
      <c r="U2963" s="24" t="s">
        <v>497</v>
      </c>
      <c r="V2963" s="27">
        <v>46260.621527777781</v>
      </c>
      <c r="W2963" s="27">
        <v>46260.677083333336</v>
      </c>
      <c r="Z2963" s="24">
        <v>1</v>
      </c>
      <c r="AA2963" s="24" t="s">
        <v>60</v>
      </c>
      <c r="AB2963" s="24" t="b">
        <v>0</v>
      </c>
      <c r="AC2963" s="61"/>
    </row>
    <row r="2964" spans="2:29" ht="13.7">
      <c r="B2964" s="24" t="s">
        <v>82</v>
      </c>
      <c r="C2964" s="24" t="s">
        <v>64</v>
      </c>
      <c r="D2964" s="24" t="s">
        <v>85</v>
      </c>
      <c r="E2964" s="24">
        <v>540</v>
      </c>
      <c r="F2964" s="26">
        <v>46235</v>
      </c>
      <c r="G2964" s="24" t="s">
        <v>52</v>
      </c>
      <c r="H2964" s="24" t="s">
        <v>53</v>
      </c>
      <c r="I2964" s="24" t="s">
        <v>59</v>
      </c>
      <c r="J2964" s="24" t="s">
        <v>126</v>
      </c>
      <c r="K2964" s="24">
        <v>1</v>
      </c>
      <c r="L2964" s="24" t="s">
        <v>84</v>
      </c>
      <c r="M2964" s="26">
        <v>46260</v>
      </c>
      <c r="N2964" s="27">
        <v>46260.333333333336</v>
      </c>
      <c r="O2964" s="27">
        <v>46260.708333333336</v>
      </c>
      <c r="P2964" s="24" t="s">
        <v>4931</v>
      </c>
      <c r="Q2964" s="24" t="s">
        <v>4932</v>
      </c>
      <c r="R2964" s="24" t="s">
        <v>174</v>
      </c>
      <c r="T2964" s="24" t="s">
        <v>59</v>
      </c>
      <c r="U2964" s="24" t="s">
        <v>497</v>
      </c>
      <c r="V2964" s="27">
        <v>46260.340277777781</v>
      </c>
      <c r="W2964" s="27">
        <v>46260.398611111108</v>
      </c>
      <c r="Z2964" s="24">
        <v>1</v>
      </c>
      <c r="AA2964" s="24" t="s">
        <v>60</v>
      </c>
      <c r="AB2964" s="24" t="b">
        <v>0</v>
      </c>
      <c r="AC2964" s="61"/>
    </row>
    <row r="2965" spans="2:29" ht="13.7">
      <c r="B2965" s="24" t="s">
        <v>82</v>
      </c>
      <c r="C2965" s="24" t="s">
        <v>64</v>
      </c>
      <c r="D2965" s="24" t="s">
        <v>85</v>
      </c>
      <c r="E2965" s="24">
        <v>540</v>
      </c>
      <c r="F2965" s="26">
        <v>46235</v>
      </c>
      <c r="G2965" s="24" t="s">
        <v>52</v>
      </c>
      <c r="H2965" s="24" t="s">
        <v>53</v>
      </c>
      <c r="I2965" s="24" t="s">
        <v>59</v>
      </c>
      <c r="J2965" s="24" t="s">
        <v>126</v>
      </c>
      <c r="K2965" s="24">
        <v>1</v>
      </c>
      <c r="L2965" s="24" t="s">
        <v>84</v>
      </c>
      <c r="M2965" s="26">
        <v>46260</v>
      </c>
      <c r="N2965" s="27">
        <v>46260.333333333336</v>
      </c>
      <c r="O2965" s="27">
        <v>46260.708333333336</v>
      </c>
      <c r="P2965" s="24" t="s">
        <v>4933</v>
      </c>
      <c r="Q2965" s="24" t="s">
        <v>4934</v>
      </c>
      <c r="R2965" s="24" t="s">
        <v>168</v>
      </c>
      <c r="T2965" s="24" t="s">
        <v>59</v>
      </c>
      <c r="U2965" s="24" t="s">
        <v>497</v>
      </c>
      <c r="V2965" s="27">
        <v>46260.429861111108</v>
      </c>
      <c r="W2965" s="27">
        <v>46260.509027777778</v>
      </c>
      <c r="Z2965" s="24">
        <v>1</v>
      </c>
      <c r="AA2965" s="24" t="s">
        <v>60</v>
      </c>
      <c r="AB2965" s="24" t="b">
        <v>0</v>
      </c>
      <c r="AC2965" s="61"/>
    </row>
    <row r="2966" spans="2:29" ht="13.7">
      <c r="B2966" s="24" t="s">
        <v>82</v>
      </c>
      <c r="C2966" s="24" t="s">
        <v>64</v>
      </c>
      <c r="D2966" s="24" t="s">
        <v>86</v>
      </c>
      <c r="E2966" s="24">
        <v>180</v>
      </c>
      <c r="F2966" s="26">
        <v>46235</v>
      </c>
      <c r="G2966" s="24" t="s">
        <v>52</v>
      </c>
      <c r="H2966" s="24" t="s">
        <v>53</v>
      </c>
      <c r="I2966" s="24" t="s">
        <v>62</v>
      </c>
      <c r="J2966" s="24" t="s">
        <v>125</v>
      </c>
      <c r="K2966" s="24">
        <v>1</v>
      </c>
      <c r="L2966" s="24" t="s">
        <v>84</v>
      </c>
      <c r="M2966" s="26">
        <v>46244</v>
      </c>
      <c r="N2966" s="27">
        <v>46244.354166666664</v>
      </c>
      <c r="O2966" s="27">
        <v>46244.479166666664</v>
      </c>
      <c r="V2966" s="27"/>
      <c r="W2966" s="27"/>
      <c r="X2966" s="24">
        <v>4</v>
      </c>
      <c r="Y2966" s="24">
        <v>0</v>
      </c>
      <c r="Z2966" s="24">
        <v>4</v>
      </c>
      <c r="AA2966" s="24" t="s">
        <v>60</v>
      </c>
      <c r="AB2966" s="24" t="b">
        <v>0</v>
      </c>
      <c r="AC2966" s="61">
        <v>0</v>
      </c>
    </row>
    <row r="2967" spans="2:29" ht="13.7">
      <c r="B2967" s="24" t="s">
        <v>82</v>
      </c>
      <c r="C2967" s="24" t="s">
        <v>64</v>
      </c>
      <c r="D2967" s="24" t="s">
        <v>86</v>
      </c>
      <c r="E2967" s="24">
        <v>180</v>
      </c>
      <c r="F2967" s="26">
        <v>46235</v>
      </c>
      <c r="G2967" s="24" t="s">
        <v>52</v>
      </c>
      <c r="H2967" s="24" t="s">
        <v>53</v>
      </c>
      <c r="I2967" s="24" t="s">
        <v>62</v>
      </c>
      <c r="J2967" s="24" t="s">
        <v>126</v>
      </c>
      <c r="K2967" s="24">
        <v>1</v>
      </c>
      <c r="L2967" s="24" t="s">
        <v>84</v>
      </c>
      <c r="M2967" s="26">
        <v>46244</v>
      </c>
      <c r="N2967" s="27">
        <v>46244.354166666664</v>
      </c>
      <c r="O2967" s="27">
        <v>46244.479166666664</v>
      </c>
      <c r="P2967" s="24" t="s">
        <v>4935</v>
      </c>
      <c r="Q2967" s="24" t="s">
        <v>4936</v>
      </c>
      <c r="R2967" s="24" t="s">
        <v>256</v>
      </c>
      <c r="T2967" s="24" t="s">
        <v>62</v>
      </c>
      <c r="U2967" s="24" t="s">
        <v>143</v>
      </c>
      <c r="V2967" s="27">
        <v>46244.45208333333</v>
      </c>
      <c r="W2967" s="27">
        <v>46244.46875</v>
      </c>
      <c r="Z2967" s="24">
        <v>1</v>
      </c>
      <c r="AA2967" s="24" t="s">
        <v>60</v>
      </c>
      <c r="AB2967" s="24" t="b">
        <v>0</v>
      </c>
      <c r="AC2967" s="61"/>
    </row>
    <row r="2968" spans="2:29" ht="13.7">
      <c r="B2968" s="24" t="s">
        <v>82</v>
      </c>
      <c r="C2968" s="24" t="s">
        <v>64</v>
      </c>
      <c r="D2968" s="24" t="s">
        <v>86</v>
      </c>
      <c r="E2968" s="24">
        <v>180</v>
      </c>
      <c r="F2968" s="26">
        <v>46235</v>
      </c>
      <c r="G2968" s="24" t="s">
        <v>52</v>
      </c>
      <c r="H2968" s="24" t="s">
        <v>53</v>
      </c>
      <c r="I2968" s="24" t="s">
        <v>62</v>
      </c>
      <c r="J2968" s="24" t="s">
        <v>126</v>
      </c>
      <c r="K2968" s="24">
        <v>1</v>
      </c>
      <c r="L2968" s="24" t="s">
        <v>84</v>
      </c>
      <c r="M2968" s="26">
        <v>46244</v>
      </c>
      <c r="N2968" s="27">
        <v>46244.354166666664</v>
      </c>
      <c r="O2968" s="27">
        <v>46244.479166666664</v>
      </c>
      <c r="P2968" s="24" t="s">
        <v>4937</v>
      </c>
      <c r="Q2968" s="24" t="s">
        <v>4938</v>
      </c>
      <c r="R2968" s="24" t="s">
        <v>253</v>
      </c>
      <c r="T2968" s="24" t="s">
        <v>62</v>
      </c>
      <c r="U2968" s="24" t="s">
        <v>143</v>
      </c>
      <c r="V2968" s="27">
        <v>46244.390277777777</v>
      </c>
      <c r="W2968" s="27">
        <v>46244.40902777778</v>
      </c>
      <c r="Z2968" s="24">
        <v>1</v>
      </c>
      <c r="AA2968" s="24" t="s">
        <v>60</v>
      </c>
      <c r="AB2968" s="24" t="b">
        <v>0</v>
      </c>
      <c r="AC2968" s="61"/>
    </row>
    <row r="2969" spans="2:29" ht="13.7">
      <c r="B2969" s="24" t="s">
        <v>82</v>
      </c>
      <c r="C2969" s="24" t="s">
        <v>64</v>
      </c>
      <c r="D2969" s="24" t="s">
        <v>86</v>
      </c>
      <c r="E2969" s="24">
        <v>180</v>
      </c>
      <c r="F2969" s="26">
        <v>46235</v>
      </c>
      <c r="G2969" s="24" t="s">
        <v>52</v>
      </c>
      <c r="H2969" s="24" t="s">
        <v>53</v>
      </c>
      <c r="I2969" s="24" t="s">
        <v>62</v>
      </c>
      <c r="J2969" s="24" t="s">
        <v>126</v>
      </c>
      <c r="K2969" s="24">
        <v>1</v>
      </c>
      <c r="L2969" s="24" t="s">
        <v>84</v>
      </c>
      <c r="M2969" s="26">
        <v>46244</v>
      </c>
      <c r="N2969" s="27">
        <v>46244.354166666664</v>
      </c>
      <c r="O2969" s="27">
        <v>46244.479166666664</v>
      </c>
      <c r="P2969" s="24" t="s">
        <v>4939</v>
      </c>
      <c r="Q2969" s="24" t="s">
        <v>4940</v>
      </c>
      <c r="R2969" s="24" t="s">
        <v>249</v>
      </c>
      <c r="T2969" s="24" t="s">
        <v>62</v>
      </c>
      <c r="U2969" s="24" t="s">
        <v>143</v>
      </c>
      <c r="V2969" s="27">
        <v>46244.359027777777</v>
      </c>
      <c r="W2969" s="27">
        <v>46244.374305555553</v>
      </c>
      <c r="Z2969" s="24">
        <v>1</v>
      </c>
      <c r="AA2969" s="24" t="s">
        <v>60</v>
      </c>
      <c r="AB2969" s="24" t="b">
        <v>0</v>
      </c>
      <c r="AC2969" s="61"/>
    </row>
    <row r="2970" spans="2:29" ht="13.7">
      <c r="B2970" s="24" t="s">
        <v>82</v>
      </c>
      <c r="C2970" s="24" t="s">
        <v>64</v>
      </c>
      <c r="D2970" s="24" t="s">
        <v>86</v>
      </c>
      <c r="E2970" s="24">
        <v>180</v>
      </c>
      <c r="F2970" s="26">
        <v>46235</v>
      </c>
      <c r="G2970" s="24" t="s">
        <v>52</v>
      </c>
      <c r="H2970" s="24" t="s">
        <v>53</v>
      </c>
      <c r="I2970" s="24" t="s">
        <v>62</v>
      </c>
      <c r="J2970" s="24" t="s">
        <v>126</v>
      </c>
      <c r="K2970" s="24">
        <v>1</v>
      </c>
      <c r="L2970" s="24" t="s">
        <v>84</v>
      </c>
      <c r="M2970" s="26">
        <v>46244</v>
      </c>
      <c r="N2970" s="27">
        <v>46244.354166666664</v>
      </c>
      <c r="O2970" s="27">
        <v>46244.479166666664</v>
      </c>
      <c r="P2970" s="24" t="s">
        <v>4941</v>
      </c>
      <c r="Q2970" s="24" t="s">
        <v>4942</v>
      </c>
      <c r="R2970" s="24" t="s">
        <v>253</v>
      </c>
      <c r="T2970" s="24" t="s">
        <v>62</v>
      </c>
      <c r="U2970" s="24" t="s">
        <v>143</v>
      </c>
      <c r="V2970" s="27">
        <v>46244.42083333333</v>
      </c>
      <c r="W2970" s="27">
        <v>46244.438194444447</v>
      </c>
      <c r="Z2970" s="24">
        <v>1</v>
      </c>
      <c r="AA2970" s="24" t="s">
        <v>60</v>
      </c>
      <c r="AB2970" s="24" t="b">
        <v>0</v>
      </c>
      <c r="AC2970" s="61"/>
    </row>
    <row r="2971" spans="2:29" ht="13.7">
      <c r="B2971" s="24" t="s">
        <v>82</v>
      </c>
      <c r="C2971" s="24" t="s">
        <v>64</v>
      </c>
      <c r="D2971" s="24" t="s">
        <v>86</v>
      </c>
      <c r="E2971" s="24">
        <v>210</v>
      </c>
      <c r="F2971" s="26">
        <v>46174</v>
      </c>
      <c r="G2971" s="24" t="s">
        <v>52</v>
      </c>
      <c r="H2971" s="24" t="s">
        <v>53</v>
      </c>
      <c r="I2971" s="24" t="s">
        <v>68</v>
      </c>
      <c r="J2971" s="24" t="s">
        <v>125</v>
      </c>
      <c r="K2971" s="24">
        <v>1</v>
      </c>
      <c r="L2971" s="24" t="s">
        <v>84</v>
      </c>
      <c r="M2971" s="26">
        <v>46178</v>
      </c>
      <c r="N2971" s="27">
        <v>46178.5625</v>
      </c>
      <c r="O2971" s="27">
        <v>46178.708333333336</v>
      </c>
      <c r="V2971" s="27"/>
      <c r="W2971" s="27"/>
      <c r="X2971" s="24">
        <v>4</v>
      </c>
      <c r="Y2971" s="24">
        <v>0</v>
      </c>
      <c r="Z2971" s="24">
        <v>4</v>
      </c>
      <c r="AA2971" s="24" t="s">
        <v>56</v>
      </c>
      <c r="AB2971" s="24" t="b">
        <v>0</v>
      </c>
      <c r="AC2971" s="61">
        <v>0</v>
      </c>
    </row>
    <row r="2972" spans="2:29" ht="13.7">
      <c r="B2972" s="24" t="s">
        <v>82</v>
      </c>
      <c r="C2972" s="24" t="s">
        <v>64</v>
      </c>
      <c r="D2972" s="24" t="s">
        <v>86</v>
      </c>
      <c r="E2972" s="24">
        <v>210</v>
      </c>
      <c r="F2972" s="26">
        <v>46174</v>
      </c>
      <c r="G2972" s="24" t="s">
        <v>52</v>
      </c>
      <c r="H2972" s="24" t="s">
        <v>53</v>
      </c>
      <c r="I2972" s="24" t="s">
        <v>68</v>
      </c>
      <c r="J2972" s="24" t="s">
        <v>126</v>
      </c>
      <c r="K2972" s="24">
        <v>1</v>
      </c>
      <c r="L2972" s="24" t="s">
        <v>84</v>
      </c>
      <c r="M2972" s="26">
        <v>46178</v>
      </c>
      <c r="N2972" s="27">
        <v>46178.5625</v>
      </c>
      <c r="O2972" s="27">
        <v>46178.708333333336</v>
      </c>
      <c r="P2972" s="24" t="s">
        <v>4943</v>
      </c>
      <c r="Q2972" s="24" t="s">
        <v>4944</v>
      </c>
      <c r="R2972" s="24" t="s">
        <v>633</v>
      </c>
      <c r="T2972" s="24" t="s">
        <v>68</v>
      </c>
      <c r="U2972" s="24" t="s">
        <v>420</v>
      </c>
      <c r="V2972" s="27">
        <v>46178.570138888892</v>
      </c>
      <c r="W2972" s="27">
        <v>46178.592361111114</v>
      </c>
      <c r="Z2972" s="24">
        <v>1</v>
      </c>
      <c r="AA2972" s="24" t="s">
        <v>56</v>
      </c>
      <c r="AB2972" s="24" t="b">
        <v>0</v>
      </c>
      <c r="AC2972" s="61"/>
    </row>
    <row r="2973" spans="2:29" ht="13.7">
      <c r="B2973" s="24" t="s">
        <v>82</v>
      </c>
      <c r="C2973" s="24" t="s">
        <v>64</v>
      </c>
      <c r="D2973" s="24" t="s">
        <v>86</v>
      </c>
      <c r="E2973" s="24">
        <v>210</v>
      </c>
      <c r="F2973" s="26">
        <v>46174</v>
      </c>
      <c r="G2973" s="24" t="s">
        <v>52</v>
      </c>
      <c r="H2973" s="24" t="s">
        <v>53</v>
      </c>
      <c r="I2973" s="24" t="s">
        <v>68</v>
      </c>
      <c r="J2973" s="24" t="s">
        <v>126</v>
      </c>
      <c r="K2973" s="24">
        <v>1</v>
      </c>
      <c r="L2973" s="24" t="s">
        <v>84</v>
      </c>
      <c r="M2973" s="26">
        <v>46178</v>
      </c>
      <c r="N2973" s="27">
        <v>46178.5625</v>
      </c>
      <c r="O2973" s="27">
        <v>46178.708333333336</v>
      </c>
      <c r="P2973" s="24" t="s">
        <v>4945</v>
      </c>
      <c r="Q2973" s="24" t="s">
        <v>4946</v>
      </c>
      <c r="R2973" s="24" t="s">
        <v>636</v>
      </c>
      <c r="T2973" s="24" t="s">
        <v>68</v>
      </c>
      <c r="U2973" s="24" t="s">
        <v>420</v>
      </c>
      <c r="V2973" s="27">
        <v>46178.672222222223</v>
      </c>
      <c r="W2973" s="27">
        <v>46178.695138888892</v>
      </c>
      <c r="Z2973" s="24">
        <v>1</v>
      </c>
      <c r="AA2973" s="24" t="s">
        <v>56</v>
      </c>
      <c r="AB2973" s="24" t="b">
        <v>0</v>
      </c>
      <c r="AC2973" s="61"/>
    </row>
    <row r="2974" spans="2:29" ht="13.7">
      <c r="B2974" s="24" t="s">
        <v>82</v>
      </c>
      <c r="C2974" s="24" t="s">
        <v>64</v>
      </c>
      <c r="D2974" s="24" t="s">
        <v>86</v>
      </c>
      <c r="E2974" s="24">
        <v>210</v>
      </c>
      <c r="F2974" s="26">
        <v>46174</v>
      </c>
      <c r="G2974" s="24" t="s">
        <v>52</v>
      </c>
      <c r="H2974" s="24" t="s">
        <v>53</v>
      </c>
      <c r="I2974" s="24" t="s">
        <v>68</v>
      </c>
      <c r="J2974" s="24" t="s">
        <v>126</v>
      </c>
      <c r="K2974" s="24">
        <v>1</v>
      </c>
      <c r="L2974" s="24" t="s">
        <v>84</v>
      </c>
      <c r="M2974" s="26">
        <v>46178</v>
      </c>
      <c r="N2974" s="27">
        <v>46178.5625</v>
      </c>
      <c r="O2974" s="27">
        <v>46178.708333333336</v>
      </c>
      <c r="P2974" s="24" t="s">
        <v>4947</v>
      </c>
      <c r="Q2974" s="24" t="s">
        <v>4948</v>
      </c>
      <c r="R2974" s="24" t="s">
        <v>633</v>
      </c>
      <c r="T2974" s="24" t="s">
        <v>68</v>
      </c>
      <c r="U2974" s="24" t="s">
        <v>420</v>
      </c>
      <c r="V2974" s="27">
        <v>46178.600694444445</v>
      </c>
      <c r="W2974" s="27">
        <v>46178.615972222222</v>
      </c>
      <c r="Z2974" s="24">
        <v>1</v>
      </c>
      <c r="AA2974" s="24" t="s">
        <v>56</v>
      </c>
      <c r="AB2974" s="24" t="b">
        <v>0</v>
      </c>
      <c r="AC2974" s="61"/>
    </row>
    <row r="2975" spans="2:29" ht="13.7">
      <c r="B2975" s="24" t="s">
        <v>82</v>
      </c>
      <c r="C2975" s="24" t="s">
        <v>64</v>
      </c>
      <c r="D2975" s="24" t="s">
        <v>86</v>
      </c>
      <c r="E2975" s="24">
        <v>210</v>
      </c>
      <c r="F2975" s="26">
        <v>46174</v>
      </c>
      <c r="G2975" s="24" t="s">
        <v>52</v>
      </c>
      <c r="H2975" s="24" t="s">
        <v>53</v>
      </c>
      <c r="I2975" s="24" t="s">
        <v>68</v>
      </c>
      <c r="J2975" s="24" t="s">
        <v>126</v>
      </c>
      <c r="K2975" s="24">
        <v>1</v>
      </c>
      <c r="L2975" s="24" t="s">
        <v>84</v>
      </c>
      <c r="M2975" s="26">
        <v>46178</v>
      </c>
      <c r="N2975" s="27">
        <v>46178.5625</v>
      </c>
      <c r="O2975" s="27">
        <v>46178.708333333336</v>
      </c>
      <c r="P2975" s="24" t="s">
        <v>4949</v>
      </c>
      <c r="Q2975" s="24" t="s">
        <v>4950</v>
      </c>
      <c r="R2975" s="24" t="s">
        <v>749</v>
      </c>
      <c r="T2975" s="24" t="s">
        <v>68</v>
      </c>
      <c r="U2975" s="24" t="s">
        <v>420</v>
      </c>
      <c r="V2975" s="27">
        <v>46178.642361111109</v>
      </c>
      <c r="W2975" s="27">
        <v>46178.662499999999</v>
      </c>
      <c r="Z2975" s="24">
        <v>1</v>
      </c>
      <c r="AA2975" s="24" t="s">
        <v>56</v>
      </c>
      <c r="AB2975" s="24" t="b">
        <v>0</v>
      </c>
      <c r="AC2975" s="61"/>
    </row>
    <row r="2976" spans="2:29" ht="13.7">
      <c r="B2976" s="24" t="s">
        <v>82</v>
      </c>
      <c r="C2976" s="24" t="s">
        <v>64</v>
      </c>
      <c r="D2976" s="24" t="s">
        <v>86</v>
      </c>
      <c r="E2976" s="24">
        <v>210</v>
      </c>
      <c r="F2976" s="26">
        <v>46174</v>
      </c>
      <c r="G2976" s="24" t="s">
        <v>52</v>
      </c>
      <c r="H2976" s="24" t="s">
        <v>53</v>
      </c>
      <c r="I2976" s="24" t="s">
        <v>57</v>
      </c>
      <c r="J2976" s="24" t="s">
        <v>125</v>
      </c>
      <c r="K2976" s="24">
        <v>1</v>
      </c>
      <c r="L2976" s="24" t="s">
        <v>84</v>
      </c>
      <c r="M2976" s="26">
        <v>46199</v>
      </c>
      <c r="N2976" s="27">
        <v>46199.354166666664</v>
      </c>
      <c r="O2976" s="27">
        <v>46199.5</v>
      </c>
      <c r="V2976" s="27"/>
      <c r="W2976" s="27"/>
      <c r="X2976" s="24">
        <v>4</v>
      </c>
      <c r="Y2976" s="24">
        <v>0</v>
      </c>
      <c r="Z2976" s="24">
        <v>4</v>
      </c>
      <c r="AA2976" s="24" t="s">
        <v>56</v>
      </c>
      <c r="AB2976" s="24" t="b">
        <v>0</v>
      </c>
      <c r="AC2976" s="61">
        <v>0</v>
      </c>
    </row>
    <row r="2977" spans="2:29" ht="13.7">
      <c r="B2977" s="24" t="s">
        <v>82</v>
      </c>
      <c r="C2977" s="24" t="s">
        <v>64</v>
      </c>
      <c r="D2977" s="24" t="s">
        <v>86</v>
      </c>
      <c r="E2977" s="24">
        <v>210</v>
      </c>
      <c r="F2977" s="26">
        <v>46174</v>
      </c>
      <c r="G2977" s="24" t="s">
        <v>52</v>
      </c>
      <c r="H2977" s="24" t="s">
        <v>53</v>
      </c>
      <c r="I2977" s="24" t="s">
        <v>57</v>
      </c>
      <c r="J2977" s="24" t="s">
        <v>126</v>
      </c>
      <c r="K2977" s="24">
        <v>1</v>
      </c>
      <c r="L2977" s="24" t="s">
        <v>84</v>
      </c>
      <c r="M2977" s="26">
        <v>46199</v>
      </c>
      <c r="N2977" s="27">
        <v>46199.354166666664</v>
      </c>
      <c r="O2977" s="27">
        <v>46199.5</v>
      </c>
      <c r="P2977" s="24" t="s">
        <v>4951</v>
      </c>
      <c r="Q2977" s="24" t="s">
        <v>4952</v>
      </c>
      <c r="R2977" s="24" t="s">
        <v>182</v>
      </c>
      <c r="S2977" s="24" t="s">
        <v>213</v>
      </c>
      <c r="T2977" s="24" t="s">
        <v>57</v>
      </c>
      <c r="U2977" s="24" t="s">
        <v>580</v>
      </c>
      <c r="V2977" s="27">
        <v>46199.397222222222</v>
      </c>
      <c r="W2977" s="27">
        <v>46199.415972222225</v>
      </c>
      <c r="Z2977" s="24">
        <v>1</v>
      </c>
      <c r="AA2977" s="24" t="s">
        <v>56</v>
      </c>
      <c r="AB2977" s="24" t="b">
        <v>0</v>
      </c>
      <c r="AC2977" s="61"/>
    </row>
    <row r="2978" spans="2:29" ht="13.7">
      <c r="B2978" s="24" t="s">
        <v>82</v>
      </c>
      <c r="C2978" s="24" t="s">
        <v>64</v>
      </c>
      <c r="D2978" s="24" t="s">
        <v>86</v>
      </c>
      <c r="E2978" s="24">
        <v>210</v>
      </c>
      <c r="F2978" s="26">
        <v>46174</v>
      </c>
      <c r="G2978" s="24" t="s">
        <v>52</v>
      </c>
      <c r="H2978" s="24" t="s">
        <v>53</v>
      </c>
      <c r="I2978" s="24" t="s">
        <v>57</v>
      </c>
      <c r="J2978" s="24" t="s">
        <v>126</v>
      </c>
      <c r="K2978" s="24">
        <v>1</v>
      </c>
      <c r="L2978" s="24" t="s">
        <v>84</v>
      </c>
      <c r="M2978" s="26">
        <v>46199</v>
      </c>
      <c r="N2978" s="27">
        <v>46199.354166666664</v>
      </c>
      <c r="O2978" s="27">
        <v>46199.5</v>
      </c>
      <c r="P2978" s="24" t="s">
        <v>4953</v>
      </c>
      <c r="Q2978" s="24" t="s">
        <v>4954</v>
      </c>
      <c r="R2978" s="24" t="s">
        <v>155</v>
      </c>
      <c r="T2978" s="24" t="s">
        <v>57</v>
      </c>
      <c r="U2978" s="24" t="s">
        <v>580</v>
      </c>
      <c r="V2978" s="27">
        <v>46199.469444444447</v>
      </c>
      <c r="W2978" s="27">
        <v>46199.484027777777</v>
      </c>
      <c r="Z2978" s="24">
        <v>1</v>
      </c>
      <c r="AA2978" s="24" t="s">
        <v>56</v>
      </c>
      <c r="AB2978" s="24" t="b">
        <v>0</v>
      </c>
      <c r="AC2978" s="61"/>
    </row>
    <row r="2979" spans="2:29" ht="13.7">
      <c r="B2979" s="24" t="s">
        <v>82</v>
      </c>
      <c r="C2979" s="24" t="s">
        <v>64</v>
      </c>
      <c r="D2979" s="24" t="s">
        <v>86</v>
      </c>
      <c r="E2979" s="24">
        <v>210</v>
      </c>
      <c r="F2979" s="26">
        <v>46174</v>
      </c>
      <c r="G2979" s="24" t="s">
        <v>52</v>
      </c>
      <c r="H2979" s="24" t="s">
        <v>53</v>
      </c>
      <c r="I2979" s="24" t="s">
        <v>57</v>
      </c>
      <c r="J2979" s="24" t="s">
        <v>126</v>
      </c>
      <c r="K2979" s="24">
        <v>1</v>
      </c>
      <c r="L2979" s="24" t="s">
        <v>84</v>
      </c>
      <c r="M2979" s="26">
        <v>46199</v>
      </c>
      <c r="N2979" s="27">
        <v>46199.354166666664</v>
      </c>
      <c r="O2979" s="27">
        <v>46199.5</v>
      </c>
      <c r="P2979" s="24" t="s">
        <v>4955</v>
      </c>
      <c r="Q2979" s="24" t="s">
        <v>4956</v>
      </c>
      <c r="R2979" s="24" t="s">
        <v>159</v>
      </c>
      <c r="T2979" s="24" t="s">
        <v>57</v>
      </c>
      <c r="U2979" s="24" t="s">
        <v>580</v>
      </c>
      <c r="V2979" s="27">
        <v>46199.359722222223</v>
      </c>
      <c r="W2979" s="27">
        <v>46199.373611111114</v>
      </c>
      <c r="Z2979" s="24">
        <v>1</v>
      </c>
      <c r="AA2979" s="24" t="s">
        <v>56</v>
      </c>
      <c r="AB2979" s="24" t="b">
        <v>0</v>
      </c>
      <c r="AC2979" s="61"/>
    </row>
    <row r="2980" spans="2:29" ht="13.7">
      <c r="B2980" s="24" t="s">
        <v>82</v>
      </c>
      <c r="C2980" s="24" t="s">
        <v>64</v>
      </c>
      <c r="D2980" s="24" t="s">
        <v>86</v>
      </c>
      <c r="E2980" s="24">
        <v>210</v>
      </c>
      <c r="F2980" s="26">
        <v>46174</v>
      </c>
      <c r="G2980" s="24" t="s">
        <v>52</v>
      </c>
      <c r="H2980" s="24" t="s">
        <v>53</v>
      </c>
      <c r="I2980" s="24" t="s">
        <v>57</v>
      </c>
      <c r="J2980" s="24" t="s">
        <v>126</v>
      </c>
      <c r="K2980" s="24">
        <v>1</v>
      </c>
      <c r="L2980" s="24" t="s">
        <v>84</v>
      </c>
      <c r="M2980" s="26">
        <v>46199</v>
      </c>
      <c r="N2980" s="27">
        <v>46199.354166666664</v>
      </c>
      <c r="O2980" s="27">
        <v>46199.5</v>
      </c>
      <c r="P2980" s="24" t="s">
        <v>4957</v>
      </c>
      <c r="Q2980" s="24" t="s">
        <v>4958</v>
      </c>
      <c r="R2980" s="24" t="s">
        <v>155</v>
      </c>
      <c r="T2980" s="24" t="s">
        <v>57</v>
      </c>
      <c r="U2980" s="24" t="s">
        <v>580</v>
      </c>
      <c r="V2980" s="27">
        <v>46199.434027777781</v>
      </c>
      <c r="W2980" s="27">
        <v>46199.45416666667</v>
      </c>
      <c r="Z2980" s="24">
        <v>1</v>
      </c>
      <c r="AA2980" s="24" t="s">
        <v>56</v>
      </c>
      <c r="AB2980" s="24" t="b">
        <v>0</v>
      </c>
      <c r="AC2980" s="61"/>
    </row>
    <row r="2981" spans="2:29" ht="13.7">
      <c r="B2981" s="24" t="s">
        <v>82</v>
      </c>
      <c r="C2981" s="24" t="s">
        <v>64</v>
      </c>
      <c r="D2981" s="24" t="s">
        <v>86</v>
      </c>
      <c r="E2981" s="24">
        <v>210</v>
      </c>
      <c r="F2981" s="26">
        <v>46204</v>
      </c>
      <c r="G2981" s="24" t="s">
        <v>52</v>
      </c>
      <c r="H2981" s="24" t="s">
        <v>53</v>
      </c>
      <c r="I2981" s="24" t="s">
        <v>68</v>
      </c>
      <c r="J2981" s="24" t="s">
        <v>125</v>
      </c>
      <c r="K2981" s="24">
        <v>1</v>
      </c>
      <c r="L2981" s="24" t="s">
        <v>84</v>
      </c>
      <c r="M2981" s="26">
        <v>46230</v>
      </c>
      <c r="N2981" s="27">
        <v>46230.333333333336</v>
      </c>
      <c r="O2981" s="27">
        <v>46230.479166666664</v>
      </c>
      <c r="V2981" s="27"/>
      <c r="W2981" s="27"/>
      <c r="X2981" s="24">
        <v>4</v>
      </c>
      <c r="Y2981" s="24">
        <v>0</v>
      </c>
      <c r="Z2981" s="24">
        <v>4</v>
      </c>
      <c r="AA2981" s="24" t="s">
        <v>58</v>
      </c>
      <c r="AB2981" s="24" t="b">
        <v>0</v>
      </c>
      <c r="AC2981" s="61">
        <v>0</v>
      </c>
    </row>
    <row r="2982" spans="2:29" ht="13.7">
      <c r="B2982" s="24" t="s">
        <v>82</v>
      </c>
      <c r="C2982" s="24" t="s">
        <v>64</v>
      </c>
      <c r="D2982" s="24" t="s">
        <v>86</v>
      </c>
      <c r="E2982" s="24">
        <v>210</v>
      </c>
      <c r="F2982" s="26">
        <v>46204</v>
      </c>
      <c r="G2982" s="24" t="s">
        <v>52</v>
      </c>
      <c r="H2982" s="24" t="s">
        <v>53</v>
      </c>
      <c r="I2982" s="24" t="s">
        <v>68</v>
      </c>
      <c r="J2982" s="24" t="s">
        <v>126</v>
      </c>
      <c r="K2982" s="24">
        <v>1</v>
      </c>
      <c r="L2982" s="24" t="s">
        <v>84</v>
      </c>
      <c r="M2982" s="26">
        <v>46230</v>
      </c>
      <c r="N2982" s="27">
        <v>46230.333333333336</v>
      </c>
      <c r="O2982" s="27">
        <v>46230.479166666664</v>
      </c>
      <c r="P2982" s="24" t="s">
        <v>4959</v>
      </c>
      <c r="Q2982" s="24" t="s">
        <v>4960</v>
      </c>
      <c r="R2982" s="24" t="s">
        <v>633</v>
      </c>
      <c r="S2982" s="24" t="s">
        <v>156</v>
      </c>
      <c r="T2982" s="24" t="s">
        <v>68</v>
      </c>
      <c r="U2982" s="24" t="s">
        <v>191</v>
      </c>
      <c r="V2982" s="27">
        <v>46230.443749999999</v>
      </c>
      <c r="W2982" s="27">
        <v>46230.466666666667</v>
      </c>
      <c r="Z2982" s="24">
        <v>1</v>
      </c>
      <c r="AA2982" s="24" t="s">
        <v>58</v>
      </c>
      <c r="AB2982" s="24" t="b">
        <v>0</v>
      </c>
      <c r="AC2982" s="61"/>
    </row>
    <row r="2983" spans="2:29" ht="13.7">
      <c r="B2983" s="24" t="s">
        <v>82</v>
      </c>
      <c r="C2983" s="24" t="s">
        <v>64</v>
      </c>
      <c r="D2983" s="24" t="s">
        <v>86</v>
      </c>
      <c r="E2983" s="24">
        <v>210</v>
      </c>
      <c r="F2983" s="26">
        <v>46204</v>
      </c>
      <c r="G2983" s="24" t="s">
        <v>52</v>
      </c>
      <c r="H2983" s="24" t="s">
        <v>53</v>
      </c>
      <c r="I2983" s="24" t="s">
        <v>68</v>
      </c>
      <c r="J2983" s="24" t="s">
        <v>126</v>
      </c>
      <c r="K2983" s="24">
        <v>1</v>
      </c>
      <c r="L2983" s="24" t="s">
        <v>84</v>
      </c>
      <c r="M2983" s="26">
        <v>46230</v>
      </c>
      <c r="N2983" s="27">
        <v>46230.333333333336</v>
      </c>
      <c r="O2983" s="27">
        <v>46230.479166666664</v>
      </c>
      <c r="P2983" s="24" t="s">
        <v>4961</v>
      </c>
      <c r="Q2983" s="24" t="s">
        <v>4962</v>
      </c>
      <c r="R2983" s="24" t="s">
        <v>749</v>
      </c>
      <c r="T2983" s="24" t="s">
        <v>68</v>
      </c>
      <c r="U2983" s="24" t="s">
        <v>191</v>
      </c>
      <c r="V2983" s="27">
        <v>46230.406944444447</v>
      </c>
      <c r="W2983" s="27">
        <v>46230.425694444442</v>
      </c>
      <c r="Z2983" s="24">
        <v>1</v>
      </c>
      <c r="AA2983" s="24" t="s">
        <v>58</v>
      </c>
      <c r="AB2983" s="24" t="b">
        <v>0</v>
      </c>
      <c r="AC2983" s="61"/>
    </row>
    <row r="2984" spans="2:29" ht="13.7">
      <c r="B2984" s="24" t="s">
        <v>82</v>
      </c>
      <c r="C2984" s="24" t="s">
        <v>64</v>
      </c>
      <c r="D2984" s="24" t="s">
        <v>86</v>
      </c>
      <c r="E2984" s="24">
        <v>210</v>
      </c>
      <c r="F2984" s="26">
        <v>46204</v>
      </c>
      <c r="G2984" s="24" t="s">
        <v>52</v>
      </c>
      <c r="H2984" s="24" t="s">
        <v>53</v>
      </c>
      <c r="I2984" s="24" t="s">
        <v>68</v>
      </c>
      <c r="J2984" s="24" t="s">
        <v>126</v>
      </c>
      <c r="K2984" s="24">
        <v>1</v>
      </c>
      <c r="L2984" s="24" t="s">
        <v>84</v>
      </c>
      <c r="M2984" s="26">
        <v>46230</v>
      </c>
      <c r="N2984" s="27">
        <v>46230.333333333336</v>
      </c>
      <c r="O2984" s="27">
        <v>46230.479166666664</v>
      </c>
      <c r="P2984" s="24" t="s">
        <v>4963</v>
      </c>
      <c r="Q2984" s="24" t="s">
        <v>4964</v>
      </c>
      <c r="R2984" s="24" t="s">
        <v>636</v>
      </c>
      <c r="S2984" s="24" t="s">
        <v>198</v>
      </c>
      <c r="T2984" s="24" t="s">
        <v>68</v>
      </c>
      <c r="U2984" s="24" t="s">
        <v>191</v>
      </c>
      <c r="V2984" s="27">
        <v>46230.336805555555</v>
      </c>
      <c r="W2984" s="27">
        <v>46230.352083333331</v>
      </c>
      <c r="Z2984" s="24">
        <v>1</v>
      </c>
      <c r="AA2984" s="24" t="s">
        <v>58</v>
      </c>
      <c r="AB2984" s="24" t="b">
        <v>0</v>
      </c>
      <c r="AC2984" s="61"/>
    </row>
    <row r="2985" spans="2:29" ht="13.7">
      <c r="B2985" s="24" t="s">
        <v>82</v>
      </c>
      <c r="C2985" s="24" t="s">
        <v>64</v>
      </c>
      <c r="D2985" s="24" t="s">
        <v>86</v>
      </c>
      <c r="E2985" s="24">
        <v>210</v>
      </c>
      <c r="F2985" s="26">
        <v>46204</v>
      </c>
      <c r="G2985" s="24" t="s">
        <v>52</v>
      </c>
      <c r="H2985" s="24" t="s">
        <v>53</v>
      </c>
      <c r="I2985" s="24" t="s">
        <v>68</v>
      </c>
      <c r="J2985" s="24" t="s">
        <v>126</v>
      </c>
      <c r="K2985" s="24">
        <v>1</v>
      </c>
      <c r="L2985" s="24" t="s">
        <v>84</v>
      </c>
      <c r="M2985" s="26">
        <v>46230</v>
      </c>
      <c r="N2985" s="27">
        <v>46230.333333333336</v>
      </c>
      <c r="O2985" s="27">
        <v>46230.479166666664</v>
      </c>
      <c r="P2985" s="24" t="s">
        <v>4965</v>
      </c>
      <c r="Q2985" s="24" t="s">
        <v>4966</v>
      </c>
      <c r="R2985" s="24" t="s">
        <v>636</v>
      </c>
      <c r="T2985" s="24" t="s">
        <v>68</v>
      </c>
      <c r="U2985" s="24" t="s">
        <v>191</v>
      </c>
      <c r="V2985" s="27">
        <v>46230.37777777778</v>
      </c>
      <c r="W2985" s="27">
        <v>46230.395833333336</v>
      </c>
      <c r="Z2985" s="24">
        <v>1</v>
      </c>
      <c r="AA2985" s="24" t="s">
        <v>58</v>
      </c>
      <c r="AB2985" s="24" t="b">
        <v>0</v>
      </c>
      <c r="AC2985" s="61"/>
    </row>
    <row r="2986" spans="2:29" ht="13.7">
      <c r="B2986" s="24" t="s">
        <v>82</v>
      </c>
      <c r="C2986" s="24" t="s">
        <v>64</v>
      </c>
      <c r="D2986" s="24" t="s">
        <v>86</v>
      </c>
      <c r="E2986" s="24">
        <v>210</v>
      </c>
      <c r="F2986" s="26">
        <v>46235</v>
      </c>
      <c r="G2986" s="24" t="s">
        <v>52</v>
      </c>
      <c r="H2986" s="24" t="s">
        <v>53</v>
      </c>
      <c r="I2986" s="24" t="s">
        <v>57</v>
      </c>
      <c r="J2986" s="24" t="s">
        <v>125</v>
      </c>
      <c r="K2986" s="24">
        <v>1</v>
      </c>
      <c r="L2986" s="24" t="s">
        <v>84</v>
      </c>
      <c r="M2986" s="26">
        <v>46242</v>
      </c>
      <c r="N2986" s="27">
        <v>46242.5625</v>
      </c>
      <c r="O2986" s="27">
        <v>46242.708333333336</v>
      </c>
      <c r="V2986" s="27"/>
      <c r="W2986" s="27"/>
      <c r="X2986" s="24">
        <v>4</v>
      </c>
      <c r="Y2986" s="24">
        <v>0</v>
      </c>
      <c r="Z2986" s="24">
        <v>4</v>
      </c>
      <c r="AA2986" s="24" t="s">
        <v>60</v>
      </c>
      <c r="AB2986" s="24" t="b">
        <v>0</v>
      </c>
      <c r="AC2986" s="61">
        <v>0</v>
      </c>
    </row>
    <row r="2987" spans="2:29" ht="13.7">
      <c r="B2987" s="24" t="s">
        <v>82</v>
      </c>
      <c r="C2987" s="24" t="s">
        <v>64</v>
      </c>
      <c r="D2987" s="24" t="s">
        <v>86</v>
      </c>
      <c r="E2987" s="24">
        <v>210</v>
      </c>
      <c r="F2987" s="26">
        <v>46235</v>
      </c>
      <c r="G2987" s="24" t="s">
        <v>52</v>
      </c>
      <c r="H2987" s="24" t="s">
        <v>53</v>
      </c>
      <c r="I2987" s="24" t="s">
        <v>57</v>
      </c>
      <c r="J2987" s="24" t="s">
        <v>126</v>
      </c>
      <c r="K2987" s="24">
        <v>1</v>
      </c>
      <c r="L2987" s="24" t="s">
        <v>84</v>
      </c>
      <c r="M2987" s="26">
        <v>46242</v>
      </c>
      <c r="N2987" s="27">
        <v>46242.5625</v>
      </c>
      <c r="O2987" s="27">
        <v>46242.708333333336</v>
      </c>
      <c r="P2987" s="24" t="s">
        <v>4967</v>
      </c>
      <c r="Q2987" s="24" t="s">
        <v>4968</v>
      </c>
      <c r="R2987" s="24" t="s">
        <v>185</v>
      </c>
      <c r="S2987" s="24" t="s">
        <v>160</v>
      </c>
      <c r="T2987" s="24" t="s">
        <v>57</v>
      </c>
      <c r="U2987" s="24" t="s">
        <v>179</v>
      </c>
      <c r="V2987" s="27">
        <v>46242.676388888889</v>
      </c>
      <c r="W2987" s="27">
        <v>46242.697916666664</v>
      </c>
      <c r="Z2987" s="24">
        <v>1</v>
      </c>
      <c r="AA2987" s="24" t="s">
        <v>60</v>
      </c>
      <c r="AB2987" s="24" t="b">
        <v>0</v>
      </c>
      <c r="AC2987" s="61"/>
    </row>
    <row r="2988" spans="2:29" ht="13.7">
      <c r="B2988" s="24" t="s">
        <v>82</v>
      </c>
      <c r="C2988" s="24" t="s">
        <v>64</v>
      </c>
      <c r="D2988" s="24" t="s">
        <v>86</v>
      </c>
      <c r="E2988" s="24">
        <v>210</v>
      </c>
      <c r="F2988" s="26">
        <v>46235</v>
      </c>
      <c r="G2988" s="24" t="s">
        <v>52</v>
      </c>
      <c r="H2988" s="24" t="s">
        <v>53</v>
      </c>
      <c r="I2988" s="24" t="s">
        <v>57</v>
      </c>
      <c r="J2988" s="24" t="s">
        <v>126</v>
      </c>
      <c r="K2988" s="24">
        <v>1</v>
      </c>
      <c r="L2988" s="24" t="s">
        <v>84</v>
      </c>
      <c r="M2988" s="26">
        <v>46242</v>
      </c>
      <c r="N2988" s="27">
        <v>46242.5625</v>
      </c>
      <c r="O2988" s="27">
        <v>46242.708333333336</v>
      </c>
      <c r="P2988" s="24" t="s">
        <v>4969</v>
      </c>
      <c r="Q2988" s="24" t="s">
        <v>4970</v>
      </c>
      <c r="R2988" s="24" t="s">
        <v>155</v>
      </c>
      <c r="T2988" s="24" t="s">
        <v>57</v>
      </c>
      <c r="U2988" s="24" t="s">
        <v>179</v>
      </c>
      <c r="V2988" s="27">
        <v>46242.602777777778</v>
      </c>
      <c r="W2988" s="27">
        <v>46242.625694444447</v>
      </c>
      <c r="Z2988" s="24">
        <v>1</v>
      </c>
      <c r="AA2988" s="24" t="s">
        <v>60</v>
      </c>
      <c r="AB2988" s="24" t="b">
        <v>0</v>
      </c>
      <c r="AC2988" s="61"/>
    </row>
    <row r="2989" spans="2:29" ht="13.7">
      <c r="B2989" s="24" t="s">
        <v>82</v>
      </c>
      <c r="C2989" s="24" t="s">
        <v>64</v>
      </c>
      <c r="D2989" s="24" t="s">
        <v>86</v>
      </c>
      <c r="E2989" s="24">
        <v>210</v>
      </c>
      <c r="F2989" s="26">
        <v>46235</v>
      </c>
      <c r="G2989" s="24" t="s">
        <v>52</v>
      </c>
      <c r="H2989" s="24" t="s">
        <v>53</v>
      </c>
      <c r="I2989" s="24" t="s">
        <v>57</v>
      </c>
      <c r="J2989" s="24" t="s">
        <v>126</v>
      </c>
      <c r="K2989" s="24">
        <v>1</v>
      </c>
      <c r="L2989" s="24" t="s">
        <v>84</v>
      </c>
      <c r="M2989" s="26">
        <v>46242</v>
      </c>
      <c r="N2989" s="27">
        <v>46242.5625</v>
      </c>
      <c r="O2989" s="27">
        <v>46242.708333333336</v>
      </c>
      <c r="P2989" s="24" t="s">
        <v>4971</v>
      </c>
      <c r="Q2989" s="24" t="s">
        <v>4972</v>
      </c>
      <c r="R2989" s="24" t="s">
        <v>185</v>
      </c>
      <c r="T2989" s="24" t="s">
        <v>57</v>
      </c>
      <c r="U2989" s="24" t="s">
        <v>179</v>
      </c>
      <c r="V2989" s="27">
        <v>46242.638888888891</v>
      </c>
      <c r="W2989" s="27">
        <v>46242.663194444445</v>
      </c>
      <c r="Z2989" s="24">
        <v>1</v>
      </c>
      <c r="AA2989" s="24" t="s">
        <v>60</v>
      </c>
      <c r="AB2989" s="24" t="b">
        <v>0</v>
      </c>
      <c r="AC2989" s="61"/>
    </row>
    <row r="2990" spans="2:29" ht="13.7">
      <c r="B2990" s="24" t="s">
        <v>82</v>
      </c>
      <c r="C2990" s="24" t="s">
        <v>64</v>
      </c>
      <c r="D2990" s="24" t="s">
        <v>86</v>
      </c>
      <c r="E2990" s="24">
        <v>210</v>
      </c>
      <c r="F2990" s="26">
        <v>46235</v>
      </c>
      <c r="G2990" s="24" t="s">
        <v>52</v>
      </c>
      <c r="H2990" s="24" t="s">
        <v>53</v>
      </c>
      <c r="I2990" s="24" t="s">
        <v>57</v>
      </c>
      <c r="J2990" s="24" t="s">
        <v>126</v>
      </c>
      <c r="K2990" s="24">
        <v>1</v>
      </c>
      <c r="L2990" s="24" t="s">
        <v>84</v>
      </c>
      <c r="M2990" s="26">
        <v>46242</v>
      </c>
      <c r="N2990" s="27">
        <v>46242.5625</v>
      </c>
      <c r="O2990" s="27">
        <v>46242.708333333336</v>
      </c>
      <c r="P2990" s="24" t="s">
        <v>4973</v>
      </c>
      <c r="Q2990" s="24" t="s">
        <v>4974</v>
      </c>
      <c r="R2990" s="24" t="s">
        <v>155</v>
      </c>
      <c r="T2990" s="24" t="s">
        <v>57</v>
      </c>
      <c r="U2990" s="24" t="s">
        <v>179</v>
      </c>
      <c r="V2990" s="27">
        <v>46242.568055555559</v>
      </c>
      <c r="W2990" s="27">
        <v>46242.586111111108</v>
      </c>
      <c r="Z2990" s="24">
        <v>1</v>
      </c>
      <c r="AA2990" s="24" t="s">
        <v>60</v>
      </c>
      <c r="AB2990" s="24" t="b">
        <v>0</v>
      </c>
      <c r="AC2990" s="61"/>
    </row>
    <row r="2991" spans="2:29" ht="13.7">
      <c r="B2991" s="24" t="s">
        <v>82</v>
      </c>
      <c r="C2991" s="24" t="s">
        <v>64</v>
      </c>
      <c r="D2991" s="24" t="s">
        <v>86</v>
      </c>
      <c r="E2991" s="24">
        <v>210</v>
      </c>
      <c r="F2991" s="26">
        <v>46235</v>
      </c>
      <c r="G2991" s="24" t="s">
        <v>52</v>
      </c>
      <c r="H2991" s="24" t="s">
        <v>53</v>
      </c>
      <c r="I2991" s="24" t="s">
        <v>59</v>
      </c>
      <c r="J2991" s="24" t="s">
        <v>125</v>
      </c>
      <c r="K2991" s="24">
        <v>1</v>
      </c>
      <c r="L2991" s="24" t="s">
        <v>84</v>
      </c>
      <c r="M2991" s="26">
        <v>46250</v>
      </c>
      <c r="N2991" s="27">
        <v>46250.333333333336</v>
      </c>
      <c r="O2991" s="27">
        <v>46250.479166666664</v>
      </c>
      <c r="V2991" s="27"/>
      <c r="W2991" s="27"/>
      <c r="X2991" s="24">
        <v>4</v>
      </c>
      <c r="Y2991" s="24">
        <v>0</v>
      </c>
      <c r="Z2991" s="24">
        <v>4</v>
      </c>
      <c r="AA2991" s="24" t="s">
        <v>60</v>
      </c>
      <c r="AB2991" s="24" t="b">
        <v>0</v>
      </c>
      <c r="AC2991" s="61">
        <v>0</v>
      </c>
    </row>
    <row r="2992" spans="2:29" ht="13.7">
      <c r="B2992" s="24" t="s">
        <v>82</v>
      </c>
      <c r="C2992" s="24" t="s">
        <v>64</v>
      </c>
      <c r="D2992" s="24" t="s">
        <v>86</v>
      </c>
      <c r="E2992" s="24">
        <v>210</v>
      </c>
      <c r="F2992" s="26">
        <v>46235</v>
      </c>
      <c r="G2992" s="24" t="s">
        <v>52</v>
      </c>
      <c r="H2992" s="24" t="s">
        <v>53</v>
      </c>
      <c r="I2992" s="24" t="s">
        <v>59</v>
      </c>
      <c r="J2992" s="24" t="s">
        <v>126</v>
      </c>
      <c r="K2992" s="24">
        <v>1</v>
      </c>
      <c r="L2992" s="24" t="s">
        <v>84</v>
      </c>
      <c r="M2992" s="26">
        <v>46250</v>
      </c>
      <c r="N2992" s="27">
        <v>46250.333333333336</v>
      </c>
      <c r="O2992" s="27">
        <v>46250.479166666664</v>
      </c>
      <c r="P2992" s="24" t="s">
        <v>4975</v>
      </c>
      <c r="Q2992" s="24" t="s">
        <v>4976</v>
      </c>
      <c r="R2992" s="24" t="s">
        <v>281</v>
      </c>
      <c r="T2992" s="24" t="s">
        <v>59</v>
      </c>
      <c r="U2992" s="24" t="s">
        <v>278</v>
      </c>
      <c r="V2992" s="27">
        <v>46250.449305555558</v>
      </c>
      <c r="W2992" s="27">
        <v>46250.469444444447</v>
      </c>
      <c r="Z2992" s="24">
        <v>1</v>
      </c>
      <c r="AA2992" s="24" t="s">
        <v>60</v>
      </c>
      <c r="AB2992" s="24" t="b">
        <v>0</v>
      </c>
      <c r="AC2992" s="61"/>
    </row>
    <row r="2993" spans="2:29" ht="13.7">
      <c r="B2993" s="24" t="s">
        <v>82</v>
      </c>
      <c r="C2993" s="24" t="s">
        <v>64</v>
      </c>
      <c r="D2993" s="24" t="s">
        <v>86</v>
      </c>
      <c r="E2993" s="24">
        <v>210</v>
      </c>
      <c r="F2993" s="26">
        <v>46235</v>
      </c>
      <c r="G2993" s="24" t="s">
        <v>52</v>
      </c>
      <c r="H2993" s="24" t="s">
        <v>53</v>
      </c>
      <c r="I2993" s="24" t="s">
        <v>59</v>
      </c>
      <c r="J2993" s="24" t="s">
        <v>126</v>
      </c>
      <c r="K2993" s="24">
        <v>1</v>
      </c>
      <c r="L2993" s="24" t="s">
        <v>84</v>
      </c>
      <c r="M2993" s="26">
        <v>46250</v>
      </c>
      <c r="N2993" s="27">
        <v>46250.333333333336</v>
      </c>
      <c r="O2993" s="27">
        <v>46250.479166666664</v>
      </c>
      <c r="P2993" s="24" t="s">
        <v>4977</v>
      </c>
      <c r="Q2993" s="24" t="s">
        <v>4978</v>
      </c>
      <c r="R2993" s="24" t="s">
        <v>168</v>
      </c>
      <c r="T2993" s="24" t="s">
        <v>59</v>
      </c>
      <c r="U2993" s="24" t="s">
        <v>278</v>
      </c>
      <c r="V2993" s="27">
        <v>46250.372916666667</v>
      </c>
      <c r="W2993" s="27">
        <v>46250.392361111109</v>
      </c>
      <c r="Z2993" s="24">
        <v>1</v>
      </c>
      <c r="AA2993" s="24" t="s">
        <v>60</v>
      </c>
      <c r="AB2993" s="24" t="b">
        <v>0</v>
      </c>
      <c r="AC2993" s="61"/>
    </row>
    <row r="2994" spans="2:29" ht="13.7">
      <c r="B2994" s="24" t="s">
        <v>82</v>
      </c>
      <c r="C2994" s="24" t="s">
        <v>64</v>
      </c>
      <c r="D2994" s="24" t="s">
        <v>86</v>
      </c>
      <c r="E2994" s="24">
        <v>210</v>
      </c>
      <c r="F2994" s="26">
        <v>46235</v>
      </c>
      <c r="G2994" s="24" t="s">
        <v>52</v>
      </c>
      <c r="H2994" s="24" t="s">
        <v>53</v>
      </c>
      <c r="I2994" s="24" t="s">
        <v>59</v>
      </c>
      <c r="J2994" s="24" t="s">
        <v>126</v>
      </c>
      <c r="K2994" s="24">
        <v>1</v>
      </c>
      <c r="L2994" s="24" t="s">
        <v>84</v>
      </c>
      <c r="M2994" s="26">
        <v>46250</v>
      </c>
      <c r="N2994" s="27">
        <v>46250.333333333336</v>
      </c>
      <c r="O2994" s="27">
        <v>46250.479166666664</v>
      </c>
      <c r="P2994" s="24" t="s">
        <v>4979</v>
      </c>
      <c r="Q2994" s="24" t="s">
        <v>4980</v>
      </c>
      <c r="R2994" s="24" t="s">
        <v>168</v>
      </c>
      <c r="T2994" s="24" t="s">
        <v>59</v>
      </c>
      <c r="U2994" s="24" t="s">
        <v>278</v>
      </c>
      <c r="V2994" s="27">
        <v>46250.407638888886</v>
      </c>
      <c r="W2994" s="27">
        <v>46250.431250000001</v>
      </c>
      <c r="Z2994" s="24">
        <v>1</v>
      </c>
      <c r="AA2994" s="24" t="s">
        <v>60</v>
      </c>
      <c r="AB2994" s="24" t="b">
        <v>0</v>
      </c>
      <c r="AC2994" s="61"/>
    </row>
    <row r="2995" spans="2:29" ht="13.7">
      <c r="B2995" s="24" t="s">
        <v>82</v>
      </c>
      <c r="C2995" s="24" t="s">
        <v>64</v>
      </c>
      <c r="D2995" s="24" t="s">
        <v>86</v>
      </c>
      <c r="E2995" s="24">
        <v>210</v>
      </c>
      <c r="F2995" s="26">
        <v>46235</v>
      </c>
      <c r="G2995" s="24" t="s">
        <v>52</v>
      </c>
      <c r="H2995" s="24" t="s">
        <v>53</v>
      </c>
      <c r="I2995" s="24" t="s">
        <v>59</v>
      </c>
      <c r="J2995" s="24" t="s">
        <v>126</v>
      </c>
      <c r="K2995" s="24">
        <v>1</v>
      </c>
      <c r="L2995" s="24" t="s">
        <v>84</v>
      </c>
      <c r="M2995" s="26">
        <v>46250</v>
      </c>
      <c r="N2995" s="27">
        <v>46250.333333333336</v>
      </c>
      <c r="O2995" s="27">
        <v>46250.479166666664</v>
      </c>
      <c r="P2995" s="24" t="s">
        <v>4981</v>
      </c>
      <c r="Q2995" s="24" t="s">
        <v>4982</v>
      </c>
      <c r="R2995" s="24" t="s">
        <v>217</v>
      </c>
      <c r="T2995" s="24" t="s">
        <v>59</v>
      </c>
      <c r="U2995" s="24" t="s">
        <v>278</v>
      </c>
      <c r="V2995" s="27">
        <v>46250.34097222222</v>
      </c>
      <c r="W2995" s="27">
        <v>46250.355555555558</v>
      </c>
      <c r="Z2995" s="24">
        <v>1</v>
      </c>
      <c r="AA2995" s="24" t="s">
        <v>60</v>
      </c>
      <c r="AB2995" s="24" t="b">
        <v>0</v>
      </c>
      <c r="AC2995" s="61"/>
    </row>
    <row r="2996" spans="2:29" ht="13.7">
      <c r="B2996" s="24" t="s">
        <v>82</v>
      </c>
      <c r="C2996" s="24" t="s">
        <v>64</v>
      </c>
      <c r="D2996" s="24" t="s">
        <v>86</v>
      </c>
      <c r="E2996" s="24">
        <v>210</v>
      </c>
      <c r="F2996" s="26">
        <v>46235</v>
      </c>
      <c r="G2996" s="24" t="s">
        <v>52</v>
      </c>
      <c r="H2996" s="24" t="s">
        <v>53</v>
      </c>
      <c r="I2996" s="24" t="s">
        <v>67</v>
      </c>
      <c r="J2996" s="24" t="s">
        <v>125</v>
      </c>
      <c r="K2996" s="24">
        <v>1</v>
      </c>
      <c r="L2996" s="24" t="s">
        <v>84</v>
      </c>
      <c r="M2996" s="26">
        <v>46252</v>
      </c>
      <c r="N2996" s="27">
        <v>46252.541666666664</v>
      </c>
      <c r="O2996" s="27">
        <v>46252.6875</v>
      </c>
      <c r="V2996" s="27"/>
      <c r="W2996" s="27"/>
      <c r="X2996" s="24">
        <v>4</v>
      </c>
      <c r="Y2996" s="24">
        <v>0</v>
      </c>
      <c r="Z2996" s="24">
        <v>4</v>
      </c>
      <c r="AA2996" s="24" t="s">
        <v>60</v>
      </c>
      <c r="AB2996" s="24" t="b">
        <v>0</v>
      </c>
      <c r="AC2996" s="61">
        <v>0</v>
      </c>
    </row>
    <row r="2997" spans="2:29" ht="13.7">
      <c r="B2997" s="24" t="s">
        <v>82</v>
      </c>
      <c r="C2997" s="24" t="s">
        <v>64</v>
      </c>
      <c r="D2997" s="24" t="s">
        <v>86</v>
      </c>
      <c r="E2997" s="24">
        <v>210</v>
      </c>
      <c r="F2997" s="26">
        <v>46235</v>
      </c>
      <c r="G2997" s="24" t="s">
        <v>52</v>
      </c>
      <c r="H2997" s="24" t="s">
        <v>53</v>
      </c>
      <c r="I2997" s="24" t="s">
        <v>67</v>
      </c>
      <c r="J2997" s="24" t="s">
        <v>126</v>
      </c>
      <c r="K2997" s="24">
        <v>1</v>
      </c>
      <c r="L2997" s="24" t="s">
        <v>84</v>
      </c>
      <c r="M2997" s="26">
        <v>46252</v>
      </c>
      <c r="N2997" s="27">
        <v>46252.541666666664</v>
      </c>
      <c r="O2997" s="27">
        <v>46252.6875</v>
      </c>
      <c r="P2997" s="24" t="s">
        <v>4983</v>
      </c>
      <c r="Q2997" s="24" t="s">
        <v>4984</v>
      </c>
      <c r="R2997" s="24" t="s">
        <v>608</v>
      </c>
      <c r="S2997" s="24" t="s">
        <v>213</v>
      </c>
      <c r="T2997" s="24" t="s">
        <v>67</v>
      </c>
      <c r="U2997" s="24" t="s">
        <v>430</v>
      </c>
      <c r="V2997" s="27">
        <v>46252.581250000003</v>
      </c>
      <c r="W2997" s="27">
        <v>46252.601388888892</v>
      </c>
      <c r="Z2997" s="24">
        <v>1</v>
      </c>
      <c r="AA2997" s="24" t="s">
        <v>60</v>
      </c>
      <c r="AB2997" s="24" t="b">
        <v>0</v>
      </c>
      <c r="AC2997" s="61"/>
    </row>
    <row r="2998" spans="2:29" ht="13.7">
      <c r="B2998" s="24" t="s">
        <v>82</v>
      </c>
      <c r="C2998" s="24" t="s">
        <v>64</v>
      </c>
      <c r="D2998" s="24" t="s">
        <v>86</v>
      </c>
      <c r="E2998" s="24">
        <v>210</v>
      </c>
      <c r="F2998" s="26">
        <v>46235</v>
      </c>
      <c r="G2998" s="24" t="s">
        <v>52</v>
      </c>
      <c r="H2998" s="24" t="s">
        <v>53</v>
      </c>
      <c r="I2998" s="24" t="s">
        <v>67</v>
      </c>
      <c r="J2998" s="24" t="s">
        <v>126</v>
      </c>
      <c r="K2998" s="24">
        <v>1</v>
      </c>
      <c r="L2998" s="24" t="s">
        <v>84</v>
      </c>
      <c r="M2998" s="26">
        <v>46252</v>
      </c>
      <c r="N2998" s="27">
        <v>46252.541666666664</v>
      </c>
      <c r="O2998" s="27">
        <v>46252.6875</v>
      </c>
      <c r="P2998" s="24" t="s">
        <v>4985</v>
      </c>
      <c r="Q2998" s="24" t="s">
        <v>4986</v>
      </c>
      <c r="R2998" s="24" t="s">
        <v>605</v>
      </c>
      <c r="T2998" s="24" t="s">
        <v>67</v>
      </c>
      <c r="U2998" s="24" t="s">
        <v>430</v>
      </c>
      <c r="V2998" s="27">
        <v>46252.658333333333</v>
      </c>
      <c r="W2998" s="27">
        <v>46252.675694444442</v>
      </c>
      <c r="Z2998" s="24">
        <v>1</v>
      </c>
      <c r="AA2998" s="24" t="s">
        <v>60</v>
      </c>
      <c r="AB2998" s="24" t="b">
        <v>0</v>
      </c>
      <c r="AC2998" s="61"/>
    </row>
    <row r="2999" spans="2:29" ht="13.7">
      <c r="B2999" s="24" t="s">
        <v>82</v>
      </c>
      <c r="C2999" s="24" t="s">
        <v>64</v>
      </c>
      <c r="D2999" s="24" t="s">
        <v>86</v>
      </c>
      <c r="E2999" s="24">
        <v>210</v>
      </c>
      <c r="F2999" s="26">
        <v>46235</v>
      </c>
      <c r="G2999" s="24" t="s">
        <v>52</v>
      </c>
      <c r="H2999" s="24" t="s">
        <v>53</v>
      </c>
      <c r="I2999" s="24" t="s">
        <v>67</v>
      </c>
      <c r="J2999" s="24" t="s">
        <v>126</v>
      </c>
      <c r="K2999" s="24">
        <v>1</v>
      </c>
      <c r="L2999" s="24" t="s">
        <v>84</v>
      </c>
      <c r="M2999" s="26">
        <v>46252</v>
      </c>
      <c r="N2999" s="27">
        <v>46252.541666666664</v>
      </c>
      <c r="O2999" s="27">
        <v>46252.6875</v>
      </c>
      <c r="P2999" s="24" t="s">
        <v>4987</v>
      </c>
      <c r="Q2999" s="24" t="s">
        <v>4988</v>
      </c>
      <c r="R2999" s="24" t="s">
        <v>608</v>
      </c>
      <c r="T2999" s="24" t="s">
        <v>67</v>
      </c>
      <c r="U2999" s="24" t="s">
        <v>430</v>
      </c>
      <c r="V2999" s="27">
        <v>46252.617361111108</v>
      </c>
      <c r="W2999" s="27">
        <v>46252.63958333333</v>
      </c>
      <c r="Z2999" s="24">
        <v>1</v>
      </c>
      <c r="AA2999" s="24" t="s">
        <v>60</v>
      </c>
      <c r="AB2999" s="24" t="b">
        <v>0</v>
      </c>
      <c r="AC2999" s="61"/>
    </row>
    <row r="3000" spans="2:29" ht="13.7">
      <c r="B3000" s="24" t="s">
        <v>82</v>
      </c>
      <c r="C3000" s="24" t="s">
        <v>64</v>
      </c>
      <c r="D3000" s="24" t="s">
        <v>86</v>
      </c>
      <c r="E3000" s="24">
        <v>210</v>
      </c>
      <c r="F3000" s="26">
        <v>46235</v>
      </c>
      <c r="G3000" s="24" t="s">
        <v>52</v>
      </c>
      <c r="H3000" s="24" t="s">
        <v>53</v>
      </c>
      <c r="I3000" s="24" t="s">
        <v>67</v>
      </c>
      <c r="J3000" s="24" t="s">
        <v>126</v>
      </c>
      <c r="K3000" s="24">
        <v>1</v>
      </c>
      <c r="L3000" s="24" t="s">
        <v>84</v>
      </c>
      <c r="M3000" s="26">
        <v>46252</v>
      </c>
      <c r="N3000" s="27">
        <v>46252.541666666664</v>
      </c>
      <c r="O3000" s="27">
        <v>46252.6875</v>
      </c>
      <c r="P3000" s="24" t="s">
        <v>4989</v>
      </c>
      <c r="Q3000" s="24" t="s">
        <v>4990</v>
      </c>
      <c r="R3000" s="24" t="s">
        <v>605</v>
      </c>
      <c r="S3000" s="24" t="s">
        <v>198</v>
      </c>
      <c r="T3000" s="24" t="s">
        <v>67</v>
      </c>
      <c r="U3000" s="24" t="s">
        <v>430</v>
      </c>
      <c r="V3000" s="27">
        <v>46252.55</v>
      </c>
      <c r="W3000" s="27">
        <v>46252.570833333331</v>
      </c>
      <c r="Z3000" s="24">
        <v>1</v>
      </c>
      <c r="AA3000" s="24" t="s">
        <v>60</v>
      </c>
      <c r="AB3000" s="24" t="b">
        <v>0</v>
      </c>
      <c r="AC3000" s="61"/>
    </row>
    <row r="3001" spans="2:29" ht="13.7">
      <c r="B3001" s="24" t="s">
        <v>82</v>
      </c>
      <c r="C3001" s="24" t="s">
        <v>64</v>
      </c>
      <c r="D3001" s="24" t="s">
        <v>86</v>
      </c>
      <c r="E3001" s="24">
        <v>210</v>
      </c>
      <c r="F3001" s="26">
        <v>46235</v>
      </c>
      <c r="G3001" s="24" t="s">
        <v>52</v>
      </c>
      <c r="H3001" s="24" t="s">
        <v>53</v>
      </c>
      <c r="I3001" s="24" t="s">
        <v>62</v>
      </c>
      <c r="J3001" s="24" t="s">
        <v>125</v>
      </c>
      <c r="K3001" s="24">
        <v>1</v>
      </c>
      <c r="L3001" s="24" t="s">
        <v>84</v>
      </c>
      <c r="M3001" s="26">
        <v>46253</v>
      </c>
      <c r="N3001" s="27">
        <v>46253.375</v>
      </c>
      <c r="O3001" s="27">
        <v>46253.520833333336</v>
      </c>
      <c r="V3001" s="27"/>
      <c r="W3001" s="27"/>
      <c r="X3001" s="24">
        <v>4</v>
      </c>
      <c r="Y3001" s="24">
        <v>0</v>
      </c>
      <c r="Z3001" s="24">
        <v>4</v>
      </c>
      <c r="AA3001" s="24" t="s">
        <v>60</v>
      </c>
      <c r="AB3001" s="24" t="b">
        <v>0</v>
      </c>
      <c r="AC3001" s="61">
        <v>0</v>
      </c>
    </row>
    <row r="3002" spans="2:29" ht="13.7">
      <c r="B3002" s="24" t="s">
        <v>82</v>
      </c>
      <c r="C3002" s="24" t="s">
        <v>64</v>
      </c>
      <c r="D3002" s="24" t="s">
        <v>86</v>
      </c>
      <c r="E3002" s="24">
        <v>210</v>
      </c>
      <c r="F3002" s="26">
        <v>46235</v>
      </c>
      <c r="G3002" s="24" t="s">
        <v>52</v>
      </c>
      <c r="H3002" s="24" t="s">
        <v>53</v>
      </c>
      <c r="I3002" s="24" t="s">
        <v>62</v>
      </c>
      <c r="J3002" s="24" t="s">
        <v>126</v>
      </c>
      <c r="K3002" s="24">
        <v>1</v>
      </c>
      <c r="L3002" s="24" t="s">
        <v>84</v>
      </c>
      <c r="M3002" s="26">
        <v>46253</v>
      </c>
      <c r="N3002" s="27">
        <v>46253.375</v>
      </c>
      <c r="O3002" s="27">
        <v>46253.520833333336</v>
      </c>
      <c r="P3002" s="24" t="s">
        <v>4991</v>
      </c>
      <c r="Q3002" s="24" t="s">
        <v>4992</v>
      </c>
      <c r="R3002" s="24" t="s">
        <v>249</v>
      </c>
      <c r="T3002" s="24" t="s">
        <v>62</v>
      </c>
      <c r="U3002" s="24" t="s">
        <v>394</v>
      </c>
      <c r="V3002" s="27">
        <v>46253.491666666669</v>
      </c>
      <c r="W3002" s="27">
        <v>46253.51458333333</v>
      </c>
      <c r="Z3002" s="24">
        <v>1</v>
      </c>
      <c r="AA3002" s="24" t="s">
        <v>60</v>
      </c>
      <c r="AB3002" s="24" t="b">
        <v>0</v>
      </c>
      <c r="AC3002" s="61"/>
    </row>
    <row r="3003" spans="2:29" ht="13.7">
      <c r="B3003" s="24" t="s">
        <v>82</v>
      </c>
      <c r="C3003" s="24" t="s">
        <v>64</v>
      </c>
      <c r="D3003" s="24" t="s">
        <v>86</v>
      </c>
      <c r="E3003" s="24">
        <v>210</v>
      </c>
      <c r="F3003" s="26">
        <v>46235</v>
      </c>
      <c r="G3003" s="24" t="s">
        <v>52</v>
      </c>
      <c r="H3003" s="24" t="s">
        <v>53</v>
      </c>
      <c r="I3003" s="24" t="s">
        <v>62</v>
      </c>
      <c r="J3003" s="24" t="s">
        <v>126</v>
      </c>
      <c r="K3003" s="24">
        <v>1</v>
      </c>
      <c r="L3003" s="24" t="s">
        <v>84</v>
      </c>
      <c r="M3003" s="26">
        <v>46253</v>
      </c>
      <c r="N3003" s="27">
        <v>46253.375</v>
      </c>
      <c r="O3003" s="27">
        <v>46253.520833333336</v>
      </c>
      <c r="P3003" s="24" t="s">
        <v>4993</v>
      </c>
      <c r="Q3003" s="24" t="s">
        <v>4994</v>
      </c>
      <c r="R3003" s="24" t="s">
        <v>249</v>
      </c>
      <c r="T3003" s="24" t="s">
        <v>62</v>
      </c>
      <c r="U3003" s="24" t="s">
        <v>394</v>
      </c>
      <c r="V3003" s="27">
        <v>46253.45</v>
      </c>
      <c r="W3003" s="27">
        <v>46253.463194444441</v>
      </c>
      <c r="Z3003" s="24">
        <v>1</v>
      </c>
      <c r="AA3003" s="24" t="s">
        <v>60</v>
      </c>
      <c r="AB3003" s="24" t="b">
        <v>0</v>
      </c>
      <c r="AC3003" s="61"/>
    </row>
    <row r="3004" spans="2:29" ht="13.7">
      <c r="B3004" s="24" t="s">
        <v>82</v>
      </c>
      <c r="C3004" s="24" t="s">
        <v>64</v>
      </c>
      <c r="D3004" s="24" t="s">
        <v>86</v>
      </c>
      <c r="E3004" s="24">
        <v>210</v>
      </c>
      <c r="F3004" s="26">
        <v>46235</v>
      </c>
      <c r="G3004" s="24" t="s">
        <v>52</v>
      </c>
      <c r="H3004" s="24" t="s">
        <v>53</v>
      </c>
      <c r="I3004" s="24" t="s">
        <v>62</v>
      </c>
      <c r="J3004" s="24" t="s">
        <v>126</v>
      </c>
      <c r="K3004" s="24">
        <v>1</v>
      </c>
      <c r="L3004" s="24" t="s">
        <v>84</v>
      </c>
      <c r="M3004" s="26">
        <v>46253</v>
      </c>
      <c r="N3004" s="27">
        <v>46253.375</v>
      </c>
      <c r="O3004" s="27">
        <v>46253.520833333336</v>
      </c>
      <c r="P3004" s="24" t="s">
        <v>4995</v>
      </c>
      <c r="Q3004" s="24" t="s">
        <v>4996</v>
      </c>
      <c r="R3004" s="24" t="s">
        <v>253</v>
      </c>
      <c r="T3004" s="24" t="s">
        <v>62</v>
      </c>
      <c r="U3004" s="24" t="s">
        <v>394</v>
      </c>
      <c r="V3004" s="27">
        <v>46253.415277777778</v>
      </c>
      <c r="W3004" s="27">
        <v>46253.435416666667</v>
      </c>
      <c r="Z3004" s="24">
        <v>1</v>
      </c>
      <c r="AA3004" s="24" t="s">
        <v>60</v>
      </c>
      <c r="AB3004" s="24" t="b">
        <v>0</v>
      </c>
      <c r="AC3004" s="61"/>
    </row>
    <row r="3005" spans="2:29" ht="13.7">
      <c r="B3005" s="24" t="s">
        <v>82</v>
      </c>
      <c r="C3005" s="24" t="s">
        <v>64</v>
      </c>
      <c r="D3005" s="24" t="s">
        <v>86</v>
      </c>
      <c r="E3005" s="24">
        <v>210</v>
      </c>
      <c r="F3005" s="26">
        <v>46235</v>
      </c>
      <c r="G3005" s="24" t="s">
        <v>52</v>
      </c>
      <c r="H3005" s="24" t="s">
        <v>53</v>
      </c>
      <c r="I3005" s="24" t="s">
        <v>62</v>
      </c>
      <c r="J3005" s="24" t="s">
        <v>126</v>
      </c>
      <c r="K3005" s="24">
        <v>1</v>
      </c>
      <c r="L3005" s="24" t="s">
        <v>84</v>
      </c>
      <c r="M3005" s="26">
        <v>46253</v>
      </c>
      <c r="N3005" s="27">
        <v>46253.375</v>
      </c>
      <c r="O3005" s="27">
        <v>46253.520833333336</v>
      </c>
      <c r="P3005" s="24" t="s">
        <v>4997</v>
      </c>
      <c r="Q3005" s="24" t="s">
        <v>4998</v>
      </c>
      <c r="R3005" s="24" t="s">
        <v>256</v>
      </c>
      <c r="S3005" s="24" t="s">
        <v>213</v>
      </c>
      <c r="T3005" s="24" t="s">
        <v>62</v>
      </c>
      <c r="U3005" s="24" t="s">
        <v>394</v>
      </c>
      <c r="V3005" s="27">
        <v>46253.376388888886</v>
      </c>
      <c r="W3005" s="27">
        <v>46253.393055555556</v>
      </c>
      <c r="Z3005" s="24">
        <v>1</v>
      </c>
      <c r="AA3005" s="24" t="s">
        <v>60</v>
      </c>
      <c r="AB3005" s="24" t="b">
        <v>0</v>
      </c>
      <c r="AC3005" s="61"/>
    </row>
    <row r="3006" spans="2:29" ht="13.7">
      <c r="B3006" s="24" t="s">
        <v>82</v>
      </c>
      <c r="C3006" s="24" t="s">
        <v>64</v>
      </c>
      <c r="D3006" s="24" t="s">
        <v>86</v>
      </c>
      <c r="E3006" s="24">
        <v>210</v>
      </c>
      <c r="F3006" s="26">
        <v>46235</v>
      </c>
      <c r="G3006" s="24" t="s">
        <v>52</v>
      </c>
      <c r="H3006" s="24" t="s">
        <v>53</v>
      </c>
      <c r="I3006" s="24" t="s">
        <v>68</v>
      </c>
      <c r="J3006" s="24" t="s">
        <v>125</v>
      </c>
      <c r="K3006" s="24">
        <v>1</v>
      </c>
      <c r="L3006" s="24" t="s">
        <v>84</v>
      </c>
      <c r="M3006" s="26">
        <v>46256</v>
      </c>
      <c r="N3006" s="27">
        <v>46256.354166666664</v>
      </c>
      <c r="O3006" s="27">
        <v>46256.5</v>
      </c>
      <c r="V3006" s="27"/>
      <c r="W3006" s="27"/>
      <c r="X3006" s="24">
        <v>4</v>
      </c>
      <c r="Y3006" s="24">
        <v>0</v>
      </c>
      <c r="Z3006" s="24">
        <v>4</v>
      </c>
      <c r="AA3006" s="24" t="s">
        <v>60</v>
      </c>
      <c r="AB3006" s="24" t="b">
        <v>0</v>
      </c>
      <c r="AC3006" s="61">
        <v>0</v>
      </c>
    </row>
    <row r="3007" spans="2:29" ht="13.7">
      <c r="B3007" s="24" t="s">
        <v>82</v>
      </c>
      <c r="C3007" s="24" t="s">
        <v>64</v>
      </c>
      <c r="D3007" s="24" t="s">
        <v>86</v>
      </c>
      <c r="E3007" s="24">
        <v>210</v>
      </c>
      <c r="F3007" s="26">
        <v>46235</v>
      </c>
      <c r="G3007" s="24" t="s">
        <v>52</v>
      </c>
      <c r="H3007" s="24" t="s">
        <v>53</v>
      </c>
      <c r="I3007" s="24" t="s">
        <v>68</v>
      </c>
      <c r="J3007" s="24" t="s">
        <v>126</v>
      </c>
      <c r="K3007" s="24">
        <v>1</v>
      </c>
      <c r="L3007" s="24" t="s">
        <v>84</v>
      </c>
      <c r="M3007" s="26">
        <v>46256</v>
      </c>
      <c r="N3007" s="27">
        <v>46256.354166666664</v>
      </c>
      <c r="O3007" s="27">
        <v>46256.5</v>
      </c>
      <c r="P3007" s="24" t="s">
        <v>4999</v>
      </c>
      <c r="Q3007" s="24" t="s">
        <v>5000</v>
      </c>
      <c r="R3007" s="24" t="s">
        <v>633</v>
      </c>
      <c r="S3007" s="24" t="s">
        <v>213</v>
      </c>
      <c r="T3007" s="24" t="s">
        <v>68</v>
      </c>
      <c r="U3007" s="24" t="s">
        <v>420</v>
      </c>
      <c r="V3007" s="27">
        <v>46256.359027777777</v>
      </c>
      <c r="W3007" s="27">
        <v>46256.373611111114</v>
      </c>
      <c r="Z3007" s="24">
        <v>1</v>
      </c>
      <c r="AA3007" s="24" t="s">
        <v>60</v>
      </c>
      <c r="AB3007" s="24" t="b">
        <v>0</v>
      </c>
      <c r="AC3007" s="61"/>
    </row>
    <row r="3008" spans="2:29" ht="13.7">
      <c r="B3008" s="24" t="s">
        <v>82</v>
      </c>
      <c r="C3008" s="24" t="s">
        <v>64</v>
      </c>
      <c r="D3008" s="24" t="s">
        <v>86</v>
      </c>
      <c r="E3008" s="24">
        <v>210</v>
      </c>
      <c r="F3008" s="26">
        <v>46235</v>
      </c>
      <c r="G3008" s="24" t="s">
        <v>52</v>
      </c>
      <c r="H3008" s="24" t="s">
        <v>53</v>
      </c>
      <c r="I3008" s="24" t="s">
        <v>68</v>
      </c>
      <c r="J3008" s="24" t="s">
        <v>126</v>
      </c>
      <c r="K3008" s="24">
        <v>1</v>
      </c>
      <c r="L3008" s="24" t="s">
        <v>84</v>
      </c>
      <c r="M3008" s="26">
        <v>46256</v>
      </c>
      <c r="N3008" s="27">
        <v>46256.354166666664</v>
      </c>
      <c r="O3008" s="27">
        <v>46256.5</v>
      </c>
      <c r="P3008" s="24" t="s">
        <v>5001</v>
      </c>
      <c r="Q3008" s="24" t="s">
        <v>5002</v>
      </c>
      <c r="R3008" s="24" t="s">
        <v>323</v>
      </c>
      <c r="S3008" s="24" t="s">
        <v>160</v>
      </c>
      <c r="T3008" s="24" t="s">
        <v>68</v>
      </c>
      <c r="U3008" s="24" t="s">
        <v>420</v>
      </c>
      <c r="V3008" s="27">
        <v>46256.469444444447</v>
      </c>
      <c r="W3008" s="27">
        <v>46256.489583333336</v>
      </c>
      <c r="Z3008" s="24">
        <v>1</v>
      </c>
      <c r="AA3008" s="24" t="s">
        <v>60</v>
      </c>
      <c r="AB3008" s="24" t="b">
        <v>0</v>
      </c>
      <c r="AC3008" s="61"/>
    </row>
    <row r="3009" spans="2:29" ht="13.7">
      <c r="B3009" s="24" t="s">
        <v>82</v>
      </c>
      <c r="C3009" s="24" t="s">
        <v>64</v>
      </c>
      <c r="D3009" s="24" t="s">
        <v>86</v>
      </c>
      <c r="E3009" s="24">
        <v>210</v>
      </c>
      <c r="F3009" s="26">
        <v>46235</v>
      </c>
      <c r="G3009" s="24" t="s">
        <v>52</v>
      </c>
      <c r="H3009" s="24" t="s">
        <v>53</v>
      </c>
      <c r="I3009" s="24" t="s">
        <v>68</v>
      </c>
      <c r="J3009" s="24" t="s">
        <v>126</v>
      </c>
      <c r="K3009" s="24">
        <v>1</v>
      </c>
      <c r="L3009" s="24" t="s">
        <v>84</v>
      </c>
      <c r="M3009" s="26">
        <v>46256</v>
      </c>
      <c r="N3009" s="27">
        <v>46256.354166666664</v>
      </c>
      <c r="O3009" s="27">
        <v>46256.5</v>
      </c>
      <c r="P3009" s="24" t="s">
        <v>5003</v>
      </c>
      <c r="Q3009" s="24" t="s">
        <v>5004</v>
      </c>
      <c r="R3009" s="24" t="s">
        <v>749</v>
      </c>
      <c r="S3009" s="24" t="s">
        <v>213</v>
      </c>
      <c r="T3009" s="24" t="s">
        <v>68</v>
      </c>
      <c r="U3009" s="24" t="s">
        <v>420</v>
      </c>
      <c r="V3009" s="27">
        <v>46256.398611111108</v>
      </c>
      <c r="W3009" s="27">
        <v>46256.40902777778</v>
      </c>
      <c r="Z3009" s="24">
        <v>1</v>
      </c>
      <c r="AA3009" s="24" t="s">
        <v>60</v>
      </c>
      <c r="AB3009" s="24" t="b">
        <v>0</v>
      </c>
      <c r="AC3009" s="61"/>
    </row>
    <row r="3010" spans="2:29" ht="13.7">
      <c r="B3010" s="24" t="s">
        <v>82</v>
      </c>
      <c r="C3010" s="24" t="s">
        <v>64</v>
      </c>
      <c r="D3010" s="24" t="s">
        <v>86</v>
      </c>
      <c r="E3010" s="24">
        <v>210</v>
      </c>
      <c r="F3010" s="26">
        <v>46235</v>
      </c>
      <c r="G3010" s="24" t="s">
        <v>52</v>
      </c>
      <c r="H3010" s="24" t="s">
        <v>53</v>
      </c>
      <c r="I3010" s="24" t="s">
        <v>68</v>
      </c>
      <c r="J3010" s="24" t="s">
        <v>126</v>
      </c>
      <c r="K3010" s="24">
        <v>1</v>
      </c>
      <c r="L3010" s="24" t="s">
        <v>84</v>
      </c>
      <c r="M3010" s="26">
        <v>46256</v>
      </c>
      <c r="N3010" s="27">
        <v>46256.354166666664</v>
      </c>
      <c r="O3010" s="27">
        <v>46256.5</v>
      </c>
      <c r="P3010" s="24" t="s">
        <v>5005</v>
      </c>
      <c r="Q3010" s="24" t="s">
        <v>5006</v>
      </c>
      <c r="R3010" s="24" t="s">
        <v>749</v>
      </c>
      <c r="T3010" s="24" t="s">
        <v>68</v>
      </c>
      <c r="U3010" s="24" t="s">
        <v>420</v>
      </c>
      <c r="V3010" s="27">
        <v>46256.432638888888</v>
      </c>
      <c r="W3010" s="27">
        <v>46256.45</v>
      </c>
      <c r="Z3010" s="24">
        <v>1</v>
      </c>
      <c r="AA3010" s="24" t="s">
        <v>60</v>
      </c>
      <c r="AB3010" s="24" t="b">
        <v>0</v>
      </c>
      <c r="AC3010" s="61"/>
    </row>
    <row r="3011" spans="2:29" ht="13.7">
      <c r="B3011" s="24" t="s">
        <v>82</v>
      </c>
      <c r="C3011" s="24" t="s">
        <v>64</v>
      </c>
      <c r="D3011" s="24" t="s">
        <v>86</v>
      </c>
      <c r="E3011" s="24">
        <v>240</v>
      </c>
      <c r="F3011" s="26">
        <v>46174</v>
      </c>
      <c r="G3011" s="24" t="s">
        <v>52</v>
      </c>
      <c r="H3011" s="24" t="s">
        <v>53</v>
      </c>
      <c r="I3011" s="24" t="s">
        <v>59</v>
      </c>
      <c r="J3011" s="24" t="s">
        <v>125</v>
      </c>
      <c r="K3011" s="24">
        <v>1</v>
      </c>
      <c r="L3011" s="24" t="s">
        <v>84</v>
      </c>
      <c r="M3011" s="26">
        <v>46174</v>
      </c>
      <c r="N3011" s="27">
        <v>46174.5625</v>
      </c>
      <c r="O3011" s="27">
        <v>46174.729166666664</v>
      </c>
      <c r="V3011" s="27"/>
      <c r="W3011" s="27"/>
      <c r="X3011" s="24">
        <v>4</v>
      </c>
      <c r="Y3011" s="24">
        <v>0</v>
      </c>
      <c r="Z3011" s="24">
        <v>4</v>
      </c>
      <c r="AA3011" s="24" t="s">
        <v>56</v>
      </c>
      <c r="AB3011" s="24" t="b">
        <v>0</v>
      </c>
      <c r="AC3011" s="61">
        <v>0</v>
      </c>
    </row>
    <row r="3012" spans="2:29" ht="13.7">
      <c r="B3012" s="24" t="s">
        <v>82</v>
      </c>
      <c r="C3012" s="24" t="s">
        <v>64</v>
      </c>
      <c r="D3012" s="24" t="s">
        <v>86</v>
      </c>
      <c r="E3012" s="24">
        <v>240</v>
      </c>
      <c r="F3012" s="26">
        <v>46174</v>
      </c>
      <c r="G3012" s="24" t="s">
        <v>52</v>
      </c>
      <c r="H3012" s="24" t="s">
        <v>53</v>
      </c>
      <c r="I3012" s="24" t="s">
        <v>59</v>
      </c>
      <c r="J3012" s="24" t="s">
        <v>126</v>
      </c>
      <c r="K3012" s="24">
        <v>1</v>
      </c>
      <c r="L3012" s="24" t="s">
        <v>84</v>
      </c>
      <c r="M3012" s="26">
        <v>46174</v>
      </c>
      <c r="N3012" s="27">
        <v>46174.5625</v>
      </c>
      <c r="O3012" s="27">
        <v>46174.729166666664</v>
      </c>
      <c r="P3012" s="24" t="s">
        <v>5007</v>
      </c>
      <c r="Q3012" s="24" t="s">
        <v>5008</v>
      </c>
      <c r="R3012" s="24" t="s">
        <v>217</v>
      </c>
      <c r="S3012" s="24" t="s">
        <v>213</v>
      </c>
      <c r="T3012" s="24" t="s">
        <v>59</v>
      </c>
      <c r="U3012" s="24" t="s">
        <v>514</v>
      </c>
      <c r="V3012" s="27">
        <v>46174.690972222219</v>
      </c>
      <c r="W3012" s="27">
        <v>46174.716666666667</v>
      </c>
      <c r="Z3012" s="24">
        <v>1</v>
      </c>
      <c r="AA3012" s="24" t="s">
        <v>56</v>
      </c>
      <c r="AB3012" s="24" t="b">
        <v>0</v>
      </c>
      <c r="AC3012" s="61"/>
    </row>
    <row r="3013" spans="2:29" ht="13.7">
      <c r="B3013" s="24" t="s">
        <v>82</v>
      </c>
      <c r="C3013" s="24" t="s">
        <v>64</v>
      </c>
      <c r="D3013" s="24" t="s">
        <v>86</v>
      </c>
      <c r="E3013" s="24">
        <v>240</v>
      </c>
      <c r="F3013" s="26">
        <v>46174</v>
      </c>
      <c r="G3013" s="24" t="s">
        <v>52</v>
      </c>
      <c r="H3013" s="24" t="s">
        <v>53</v>
      </c>
      <c r="I3013" s="24" t="s">
        <v>59</v>
      </c>
      <c r="J3013" s="24" t="s">
        <v>126</v>
      </c>
      <c r="K3013" s="24">
        <v>1</v>
      </c>
      <c r="L3013" s="24" t="s">
        <v>84</v>
      </c>
      <c r="M3013" s="26">
        <v>46174</v>
      </c>
      <c r="N3013" s="27">
        <v>46174.5625</v>
      </c>
      <c r="O3013" s="27">
        <v>46174.729166666664</v>
      </c>
      <c r="P3013" s="24" t="s">
        <v>5009</v>
      </c>
      <c r="Q3013" s="24" t="s">
        <v>5010</v>
      </c>
      <c r="R3013" s="24" t="s">
        <v>281</v>
      </c>
      <c r="T3013" s="24" t="s">
        <v>59</v>
      </c>
      <c r="U3013" s="24" t="s">
        <v>514</v>
      </c>
      <c r="V3013" s="27">
        <v>46174.565972222219</v>
      </c>
      <c r="W3013" s="27">
        <v>46174.586805555555</v>
      </c>
      <c r="Z3013" s="24">
        <v>1</v>
      </c>
      <c r="AA3013" s="24" t="s">
        <v>56</v>
      </c>
      <c r="AB3013" s="24" t="b">
        <v>0</v>
      </c>
      <c r="AC3013" s="61"/>
    </row>
    <row r="3014" spans="2:29" ht="13.7">
      <c r="B3014" s="24" t="s">
        <v>82</v>
      </c>
      <c r="C3014" s="24" t="s">
        <v>64</v>
      </c>
      <c r="D3014" s="24" t="s">
        <v>86</v>
      </c>
      <c r="E3014" s="24">
        <v>240</v>
      </c>
      <c r="F3014" s="26">
        <v>46174</v>
      </c>
      <c r="G3014" s="24" t="s">
        <v>52</v>
      </c>
      <c r="H3014" s="24" t="s">
        <v>53</v>
      </c>
      <c r="I3014" s="24" t="s">
        <v>59</v>
      </c>
      <c r="J3014" s="24" t="s">
        <v>126</v>
      </c>
      <c r="K3014" s="24">
        <v>1</v>
      </c>
      <c r="L3014" s="24" t="s">
        <v>84</v>
      </c>
      <c r="M3014" s="26">
        <v>46174</v>
      </c>
      <c r="N3014" s="27">
        <v>46174.5625</v>
      </c>
      <c r="O3014" s="27">
        <v>46174.729166666664</v>
      </c>
      <c r="P3014" s="24" t="s">
        <v>5011</v>
      </c>
      <c r="Q3014" s="24" t="s">
        <v>5012</v>
      </c>
      <c r="R3014" s="24" t="s">
        <v>281</v>
      </c>
      <c r="T3014" s="24" t="s">
        <v>59</v>
      </c>
      <c r="U3014" s="24" t="s">
        <v>514</v>
      </c>
      <c r="V3014" s="27">
        <v>46174.61041666667</v>
      </c>
      <c r="W3014" s="27">
        <v>46174.629861111112</v>
      </c>
      <c r="Z3014" s="24">
        <v>1</v>
      </c>
      <c r="AA3014" s="24" t="s">
        <v>56</v>
      </c>
      <c r="AB3014" s="24" t="b">
        <v>0</v>
      </c>
      <c r="AC3014" s="61"/>
    </row>
    <row r="3015" spans="2:29" ht="13.7">
      <c r="B3015" s="24" t="s">
        <v>82</v>
      </c>
      <c r="C3015" s="24" t="s">
        <v>64</v>
      </c>
      <c r="D3015" s="24" t="s">
        <v>86</v>
      </c>
      <c r="E3015" s="24">
        <v>240</v>
      </c>
      <c r="F3015" s="26">
        <v>46174</v>
      </c>
      <c r="G3015" s="24" t="s">
        <v>52</v>
      </c>
      <c r="H3015" s="24" t="s">
        <v>53</v>
      </c>
      <c r="I3015" s="24" t="s">
        <v>59</v>
      </c>
      <c r="J3015" s="24" t="s">
        <v>126</v>
      </c>
      <c r="K3015" s="24">
        <v>1</v>
      </c>
      <c r="L3015" s="24" t="s">
        <v>84</v>
      </c>
      <c r="M3015" s="26">
        <v>46174</v>
      </c>
      <c r="N3015" s="27">
        <v>46174.5625</v>
      </c>
      <c r="O3015" s="27">
        <v>46174.729166666664</v>
      </c>
      <c r="P3015" s="24" t="s">
        <v>5013</v>
      </c>
      <c r="Q3015" s="24" t="s">
        <v>5014</v>
      </c>
      <c r="R3015" s="24" t="s">
        <v>281</v>
      </c>
      <c r="T3015" s="24" t="s">
        <v>59</v>
      </c>
      <c r="U3015" s="24" t="s">
        <v>514</v>
      </c>
      <c r="V3015" s="27">
        <v>46174.647222222222</v>
      </c>
      <c r="W3015" s="27">
        <v>46174.671527777777</v>
      </c>
      <c r="Z3015" s="24">
        <v>1</v>
      </c>
      <c r="AA3015" s="24" t="s">
        <v>56</v>
      </c>
      <c r="AB3015" s="24" t="b">
        <v>0</v>
      </c>
      <c r="AC3015" s="61"/>
    </row>
    <row r="3016" spans="2:29" ht="13.7">
      <c r="B3016" s="24" t="s">
        <v>82</v>
      </c>
      <c r="C3016" s="24" t="s">
        <v>64</v>
      </c>
      <c r="D3016" s="24" t="s">
        <v>86</v>
      </c>
      <c r="E3016" s="24">
        <v>240</v>
      </c>
      <c r="F3016" s="26">
        <v>46174</v>
      </c>
      <c r="G3016" s="24" t="s">
        <v>52</v>
      </c>
      <c r="H3016" s="24" t="s">
        <v>53</v>
      </c>
      <c r="I3016" s="24" t="s">
        <v>62</v>
      </c>
      <c r="J3016" s="24" t="s">
        <v>125</v>
      </c>
      <c r="K3016" s="24">
        <v>1</v>
      </c>
      <c r="L3016" s="24" t="s">
        <v>84</v>
      </c>
      <c r="M3016" s="26">
        <v>46177</v>
      </c>
      <c r="N3016" s="27">
        <v>46177.333333333336</v>
      </c>
      <c r="O3016" s="27">
        <v>46177.5</v>
      </c>
      <c r="V3016" s="27"/>
      <c r="W3016" s="27"/>
      <c r="X3016" s="24">
        <v>4</v>
      </c>
      <c r="Y3016" s="24">
        <v>0</v>
      </c>
      <c r="Z3016" s="24">
        <v>4</v>
      </c>
      <c r="AA3016" s="24" t="s">
        <v>56</v>
      </c>
      <c r="AB3016" s="24" t="b">
        <v>0</v>
      </c>
      <c r="AC3016" s="61">
        <v>0</v>
      </c>
    </row>
    <row r="3017" spans="2:29" ht="13.7">
      <c r="B3017" s="24" t="s">
        <v>82</v>
      </c>
      <c r="C3017" s="24" t="s">
        <v>64</v>
      </c>
      <c r="D3017" s="24" t="s">
        <v>86</v>
      </c>
      <c r="E3017" s="24">
        <v>240</v>
      </c>
      <c r="F3017" s="26">
        <v>46174</v>
      </c>
      <c r="G3017" s="24" t="s">
        <v>52</v>
      </c>
      <c r="H3017" s="24" t="s">
        <v>53</v>
      </c>
      <c r="I3017" s="24" t="s">
        <v>62</v>
      </c>
      <c r="J3017" s="24" t="s">
        <v>126</v>
      </c>
      <c r="K3017" s="24">
        <v>1</v>
      </c>
      <c r="L3017" s="24" t="s">
        <v>84</v>
      </c>
      <c r="M3017" s="26">
        <v>46177</v>
      </c>
      <c r="N3017" s="27">
        <v>46177.333333333336</v>
      </c>
      <c r="O3017" s="27">
        <v>46177.5</v>
      </c>
      <c r="P3017" s="24" t="s">
        <v>5015</v>
      </c>
      <c r="Q3017" s="24" t="s">
        <v>5016</v>
      </c>
      <c r="R3017" s="24" t="s">
        <v>328</v>
      </c>
      <c r="S3017" s="24" t="s">
        <v>152</v>
      </c>
      <c r="T3017" s="24" t="s">
        <v>62</v>
      </c>
      <c r="U3017" s="24" t="s">
        <v>191</v>
      </c>
      <c r="V3017" s="27">
        <v>46177.380555555559</v>
      </c>
      <c r="W3017" s="27">
        <v>46177.402777777781</v>
      </c>
      <c r="Z3017" s="24">
        <v>1</v>
      </c>
      <c r="AA3017" s="24" t="s">
        <v>56</v>
      </c>
      <c r="AB3017" s="24" t="b">
        <v>0</v>
      </c>
      <c r="AC3017" s="61"/>
    </row>
    <row r="3018" spans="2:29" ht="13.7">
      <c r="B3018" s="24" t="s">
        <v>82</v>
      </c>
      <c r="C3018" s="24" t="s">
        <v>64</v>
      </c>
      <c r="D3018" s="24" t="s">
        <v>86</v>
      </c>
      <c r="E3018" s="24">
        <v>240</v>
      </c>
      <c r="F3018" s="26">
        <v>46174</v>
      </c>
      <c r="G3018" s="24" t="s">
        <v>52</v>
      </c>
      <c r="H3018" s="24" t="s">
        <v>53</v>
      </c>
      <c r="I3018" s="24" t="s">
        <v>62</v>
      </c>
      <c r="J3018" s="24" t="s">
        <v>126</v>
      </c>
      <c r="K3018" s="24">
        <v>1</v>
      </c>
      <c r="L3018" s="24" t="s">
        <v>84</v>
      </c>
      <c r="M3018" s="26">
        <v>46177</v>
      </c>
      <c r="N3018" s="27">
        <v>46177.333333333336</v>
      </c>
      <c r="O3018" s="27">
        <v>46177.5</v>
      </c>
      <c r="P3018" s="24" t="s">
        <v>5017</v>
      </c>
      <c r="Q3018" s="24" t="s">
        <v>5018</v>
      </c>
      <c r="R3018" s="24" t="s">
        <v>328</v>
      </c>
      <c r="T3018" s="24" t="s">
        <v>62</v>
      </c>
      <c r="U3018" s="24" t="s">
        <v>191</v>
      </c>
      <c r="V3018" s="27">
        <v>46177.336805555555</v>
      </c>
      <c r="W3018" s="27">
        <v>46177.363194444442</v>
      </c>
      <c r="Z3018" s="24">
        <v>1</v>
      </c>
      <c r="AA3018" s="24" t="s">
        <v>56</v>
      </c>
      <c r="AB3018" s="24" t="b">
        <v>0</v>
      </c>
      <c r="AC3018" s="61"/>
    </row>
    <row r="3019" spans="2:29" ht="13.7">
      <c r="B3019" s="24" t="s">
        <v>82</v>
      </c>
      <c r="C3019" s="24" t="s">
        <v>64</v>
      </c>
      <c r="D3019" s="24" t="s">
        <v>86</v>
      </c>
      <c r="E3019" s="24">
        <v>240</v>
      </c>
      <c r="F3019" s="26">
        <v>46174</v>
      </c>
      <c r="G3019" s="24" t="s">
        <v>52</v>
      </c>
      <c r="H3019" s="24" t="s">
        <v>53</v>
      </c>
      <c r="I3019" s="24" t="s">
        <v>62</v>
      </c>
      <c r="J3019" s="24" t="s">
        <v>126</v>
      </c>
      <c r="K3019" s="24">
        <v>1</v>
      </c>
      <c r="L3019" s="24" t="s">
        <v>84</v>
      </c>
      <c r="M3019" s="26">
        <v>46177</v>
      </c>
      <c r="N3019" s="27">
        <v>46177.333333333336</v>
      </c>
      <c r="O3019" s="27">
        <v>46177.5</v>
      </c>
      <c r="P3019" s="24" t="s">
        <v>5019</v>
      </c>
      <c r="Q3019" s="24" t="s">
        <v>5020</v>
      </c>
      <c r="R3019" s="24" t="s">
        <v>253</v>
      </c>
      <c r="T3019" s="24" t="s">
        <v>62</v>
      </c>
      <c r="U3019" s="24" t="s">
        <v>191</v>
      </c>
      <c r="V3019" s="27">
        <v>46177.420138888891</v>
      </c>
      <c r="W3019" s="27">
        <v>46177.446527777778</v>
      </c>
      <c r="Z3019" s="24">
        <v>1</v>
      </c>
      <c r="AA3019" s="24" t="s">
        <v>56</v>
      </c>
      <c r="AB3019" s="24" t="b">
        <v>0</v>
      </c>
      <c r="AC3019" s="61"/>
    </row>
    <row r="3020" spans="2:29" ht="13.7">
      <c r="B3020" s="24" t="s">
        <v>82</v>
      </c>
      <c r="C3020" s="24" t="s">
        <v>64</v>
      </c>
      <c r="D3020" s="24" t="s">
        <v>86</v>
      </c>
      <c r="E3020" s="24">
        <v>240</v>
      </c>
      <c r="F3020" s="26">
        <v>46174</v>
      </c>
      <c r="G3020" s="24" t="s">
        <v>52</v>
      </c>
      <c r="H3020" s="24" t="s">
        <v>53</v>
      </c>
      <c r="I3020" s="24" t="s">
        <v>62</v>
      </c>
      <c r="J3020" s="24" t="s">
        <v>126</v>
      </c>
      <c r="K3020" s="24">
        <v>1</v>
      </c>
      <c r="L3020" s="24" t="s">
        <v>84</v>
      </c>
      <c r="M3020" s="26">
        <v>46177</v>
      </c>
      <c r="N3020" s="27">
        <v>46177.333333333336</v>
      </c>
      <c r="O3020" s="27">
        <v>46177.5</v>
      </c>
      <c r="P3020" s="24" t="s">
        <v>5021</v>
      </c>
      <c r="Q3020" s="24" t="s">
        <v>5022</v>
      </c>
      <c r="R3020" s="24" t="s">
        <v>323</v>
      </c>
      <c r="T3020" s="24" t="s">
        <v>62</v>
      </c>
      <c r="U3020" s="24" t="s">
        <v>191</v>
      </c>
      <c r="V3020" s="27">
        <v>46177.465277777781</v>
      </c>
      <c r="W3020" s="27">
        <v>46177.487500000003</v>
      </c>
      <c r="Z3020" s="24">
        <v>1</v>
      </c>
      <c r="AA3020" s="24" t="s">
        <v>56</v>
      </c>
      <c r="AB3020" s="24" t="b">
        <v>0</v>
      </c>
      <c r="AC3020" s="61"/>
    </row>
    <row r="3021" spans="2:29" ht="13.7">
      <c r="B3021" s="24" t="s">
        <v>82</v>
      </c>
      <c r="C3021" s="24" t="s">
        <v>64</v>
      </c>
      <c r="D3021" s="24" t="s">
        <v>86</v>
      </c>
      <c r="E3021" s="24">
        <v>240</v>
      </c>
      <c r="F3021" s="26">
        <v>46174</v>
      </c>
      <c r="G3021" s="24" t="s">
        <v>52</v>
      </c>
      <c r="H3021" s="24" t="s">
        <v>53</v>
      </c>
      <c r="I3021" s="24" t="s">
        <v>54</v>
      </c>
      <c r="J3021" s="24" t="s">
        <v>125</v>
      </c>
      <c r="K3021" s="24">
        <v>1</v>
      </c>
      <c r="L3021" s="24" t="s">
        <v>84</v>
      </c>
      <c r="M3021" s="26">
        <v>46181</v>
      </c>
      <c r="N3021" s="27">
        <v>46181.541666666664</v>
      </c>
      <c r="O3021" s="27">
        <v>46181.708333333336</v>
      </c>
      <c r="V3021" s="27"/>
      <c r="W3021" s="27"/>
      <c r="X3021" s="24">
        <v>4</v>
      </c>
      <c r="Y3021" s="24">
        <v>0</v>
      </c>
      <c r="Z3021" s="24">
        <v>4</v>
      </c>
      <c r="AA3021" s="24" t="s">
        <v>56</v>
      </c>
      <c r="AB3021" s="24" t="b">
        <v>0</v>
      </c>
      <c r="AC3021" s="61">
        <v>0</v>
      </c>
    </row>
    <row r="3022" spans="2:29" ht="13.7">
      <c r="B3022" s="24" t="s">
        <v>82</v>
      </c>
      <c r="C3022" s="24" t="s">
        <v>64</v>
      </c>
      <c r="D3022" s="24" t="s">
        <v>86</v>
      </c>
      <c r="E3022" s="24">
        <v>240</v>
      </c>
      <c r="F3022" s="26">
        <v>46174</v>
      </c>
      <c r="G3022" s="24" t="s">
        <v>52</v>
      </c>
      <c r="H3022" s="24" t="s">
        <v>53</v>
      </c>
      <c r="I3022" s="24" t="s">
        <v>54</v>
      </c>
      <c r="J3022" s="24" t="s">
        <v>126</v>
      </c>
      <c r="K3022" s="24">
        <v>1</v>
      </c>
      <c r="L3022" s="24" t="s">
        <v>84</v>
      </c>
      <c r="M3022" s="26">
        <v>46181</v>
      </c>
      <c r="N3022" s="27">
        <v>46181.541666666664</v>
      </c>
      <c r="O3022" s="27">
        <v>46181.708333333336</v>
      </c>
      <c r="P3022" s="24" t="s">
        <v>5023</v>
      </c>
      <c r="Q3022" s="24" t="s">
        <v>5024</v>
      </c>
      <c r="R3022" s="24" t="s">
        <v>146</v>
      </c>
      <c r="T3022" s="24" t="s">
        <v>54</v>
      </c>
      <c r="U3022" s="24" t="s">
        <v>480</v>
      </c>
      <c r="V3022" s="27">
        <v>46181.628472222219</v>
      </c>
      <c r="W3022" s="27">
        <v>46181.651388888888</v>
      </c>
      <c r="Z3022" s="24">
        <v>1</v>
      </c>
      <c r="AA3022" s="24" t="s">
        <v>56</v>
      </c>
      <c r="AB3022" s="24" t="b">
        <v>0</v>
      </c>
      <c r="AC3022" s="61"/>
    </row>
    <row r="3023" spans="2:29" ht="13.7">
      <c r="B3023" s="24" t="s">
        <v>82</v>
      </c>
      <c r="C3023" s="24" t="s">
        <v>64</v>
      </c>
      <c r="D3023" s="24" t="s">
        <v>86</v>
      </c>
      <c r="E3023" s="24">
        <v>240</v>
      </c>
      <c r="F3023" s="26">
        <v>46174</v>
      </c>
      <c r="G3023" s="24" t="s">
        <v>52</v>
      </c>
      <c r="H3023" s="24" t="s">
        <v>53</v>
      </c>
      <c r="I3023" s="24" t="s">
        <v>54</v>
      </c>
      <c r="J3023" s="24" t="s">
        <v>126</v>
      </c>
      <c r="K3023" s="24">
        <v>1</v>
      </c>
      <c r="L3023" s="24" t="s">
        <v>84</v>
      </c>
      <c r="M3023" s="26">
        <v>46181</v>
      </c>
      <c r="N3023" s="27">
        <v>46181.541666666664</v>
      </c>
      <c r="O3023" s="27">
        <v>46181.708333333336</v>
      </c>
      <c r="P3023" s="24" t="s">
        <v>5025</v>
      </c>
      <c r="Q3023" s="24" t="s">
        <v>5026</v>
      </c>
      <c r="R3023" s="24" t="s">
        <v>190</v>
      </c>
      <c r="S3023" s="24" t="s">
        <v>152</v>
      </c>
      <c r="T3023" s="24" t="s">
        <v>54</v>
      </c>
      <c r="U3023" s="24" t="s">
        <v>480</v>
      </c>
      <c r="V3023" s="27">
        <v>46181.589583333334</v>
      </c>
      <c r="W3023" s="27">
        <v>46181.612500000003</v>
      </c>
      <c r="Z3023" s="24">
        <v>1</v>
      </c>
      <c r="AA3023" s="24" t="s">
        <v>56</v>
      </c>
      <c r="AB3023" s="24" t="b">
        <v>0</v>
      </c>
      <c r="AC3023" s="61"/>
    </row>
    <row r="3024" spans="2:29" ht="13.7">
      <c r="B3024" s="24" t="s">
        <v>82</v>
      </c>
      <c r="C3024" s="24" t="s">
        <v>64</v>
      </c>
      <c r="D3024" s="24" t="s">
        <v>86</v>
      </c>
      <c r="E3024" s="24">
        <v>240</v>
      </c>
      <c r="F3024" s="26">
        <v>46174</v>
      </c>
      <c r="G3024" s="24" t="s">
        <v>52</v>
      </c>
      <c r="H3024" s="24" t="s">
        <v>53</v>
      </c>
      <c r="I3024" s="24" t="s">
        <v>54</v>
      </c>
      <c r="J3024" s="24" t="s">
        <v>126</v>
      </c>
      <c r="K3024" s="24">
        <v>1</v>
      </c>
      <c r="L3024" s="24" t="s">
        <v>84</v>
      </c>
      <c r="M3024" s="26">
        <v>46181</v>
      </c>
      <c r="N3024" s="27">
        <v>46181.541666666664</v>
      </c>
      <c r="O3024" s="27">
        <v>46181.708333333336</v>
      </c>
      <c r="P3024" s="24" t="s">
        <v>5027</v>
      </c>
      <c r="Q3024" s="24" t="s">
        <v>5028</v>
      </c>
      <c r="R3024" s="24" t="s">
        <v>190</v>
      </c>
      <c r="T3024" s="24" t="s">
        <v>54</v>
      </c>
      <c r="U3024" s="24" t="s">
        <v>480</v>
      </c>
      <c r="V3024" s="27">
        <v>46181.675000000003</v>
      </c>
      <c r="W3024" s="27">
        <v>46181.70208333333</v>
      </c>
      <c r="Z3024" s="24">
        <v>1</v>
      </c>
      <c r="AA3024" s="24" t="s">
        <v>56</v>
      </c>
      <c r="AB3024" s="24" t="b">
        <v>0</v>
      </c>
      <c r="AC3024" s="61"/>
    </row>
    <row r="3025" spans="2:29" ht="13.7">
      <c r="B3025" s="24" t="s">
        <v>82</v>
      </c>
      <c r="C3025" s="24" t="s">
        <v>64</v>
      </c>
      <c r="D3025" s="24" t="s">
        <v>86</v>
      </c>
      <c r="E3025" s="24">
        <v>240</v>
      </c>
      <c r="F3025" s="26">
        <v>46174</v>
      </c>
      <c r="G3025" s="24" t="s">
        <v>52</v>
      </c>
      <c r="H3025" s="24" t="s">
        <v>53</v>
      </c>
      <c r="I3025" s="24" t="s">
        <v>54</v>
      </c>
      <c r="J3025" s="24" t="s">
        <v>126</v>
      </c>
      <c r="K3025" s="24">
        <v>1</v>
      </c>
      <c r="L3025" s="24" t="s">
        <v>84</v>
      </c>
      <c r="M3025" s="26">
        <v>46181</v>
      </c>
      <c r="N3025" s="27">
        <v>46181.541666666664</v>
      </c>
      <c r="O3025" s="27">
        <v>46181.708333333336</v>
      </c>
      <c r="P3025" s="24" t="s">
        <v>5029</v>
      </c>
      <c r="Q3025" s="24" t="s">
        <v>5030</v>
      </c>
      <c r="R3025" s="24" t="s">
        <v>149</v>
      </c>
      <c r="T3025" s="24" t="s">
        <v>54</v>
      </c>
      <c r="U3025" s="24" t="s">
        <v>480</v>
      </c>
      <c r="V3025" s="27">
        <v>46181.55</v>
      </c>
      <c r="W3025" s="27">
        <v>46181.568749999999</v>
      </c>
      <c r="Z3025" s="24">
        <v>1</v>
      </c>
      <c r="AA3025" s="24" t="s">
        <v>56</v>
      </c>
      <c r="AB3025" s="24" t="b">
        <v>0</v>
      </c>
      <c r="AC3025" s="61"/>
    </row>
    <row r="3026" spans="2:29" ht="13.7">
      <c r="B3026" s="24" t="s">
        <v>82</v>
      </c>
      <c r="C3026" s="24" t="s">
        <v>64</v>
      </c>
      <c r="D3026" s="24" t="s">
        <v>86</v>
      </c>
      <c r="E3026" s="24">
        <v>240</v>
      </c>
      <c r="F3026" s="26">
        <v>46174</v>
      </c>
      <c r="G3026" s="24" t="s">
        <v>52</v>
      </c>
      <c r="H3026" s="24" t="s">
        <v>53</v>
      </c>
      <c r="I3026" s="24" t="s">
        <v>62</v>
      </c>
      <c r="J3026" s="24" t="s">
        <v>125</v>
      </c>
      <c r="K3026" s="24">
        <v>1</v>
      </c>
      <c r="L3026" s="24" t="s">
        <v>84</v>
      </c>
      <c r="M3026" s="26">
        <v>46182</v>
      </c>
      <c r="N3026" s="27">
        <v>46182.354166666664</v>
      </c>
      <c r="O3026" s="27">
        <v>46182.520833333336</v>
      </c>
      <c r="V3026" s="27"/>
      <c r="W3026" s="27"/>
      <c r="X3026" s="24">
        <v>4</v>
      </c>
      <c r="Y3026" s="24">
        <v>0</v>
      </c>
      <c r="Z3026" s="24">
        <v>4</v>
      </c>
      <c r="AA3026" s="24" t="s">
        <v>56</v>
      </c>
      <c r="AB3026" s="24" t="b">
        <v>0</v>
      </c>
      <c r="AC3026" s="61">
        <v>0</v>
      </c>
    </row>
    <row r="3027" spans="2:29" ht="13.7">
      <c r="B3027" s="24" t="s">
        <v>82</v>
      </c>
      <c r="C3027" s="24" t="s">
        <v>64</v>
      </c>
      <c r="D3027" s="24" t="s">
        <v>86</v>
      </c>
      <c r="E3027" s="24">
        <v>240</v>
      </c>
      <c r="F3027" s="26">
        <v>46174</v>
      </c>
      <c r="G3027" s="24" t="s">
        <v>52</v>
      </c>
      <c r="H3027" s="24" t="s">
        <v>53</v>
      </c>
      <c r="I3027" s="24" t="s">
        <v>62</v>
      </c>
      <c r="J3027" s="24" t="s">
        <v>126</v>
      </c>
      <c r="K3027" s="24">
        <v>1</v>
      </c>
      <c r="L3027" s="24" t="s">
        <v>84</v>
      </c>
      <c r="M3027" s="26">
        <v>46182</v>
      </c>
      <c r="N3027" s="27">
        <v>46182.354166666664</v>
      </c>
      <c r="O3027" s="27">
        <v>46182.520833333336</v>
      </c>
      <c r="P3027" s="24" t="s">
        <v>5031</v>
      </c>
      <c r="Q3027" s="24" t="s">
        <v>5032</v>
      </c>
      <c r="R3027" s="24" t="s">
        <v>249</v>
      </c>
      <c r="T3027" s="24" t="s">
        <v>62</v>
      </c>
      <c r="U3027" s="24" t="s">
        <v>420</v>
      </c>
      <c r="V3027" s="27">
        <v>46182.442361111112</v>
      </c>
      <c r="W3027" s="27">
        <v>46182.473611111112</v>
      </c>
      <c r="Z3027" s="24">
        <v>1</v>
      </c>
      <c r="AA3027" s="24" t="s">
        <v>56</v>
      </c>
      <c r="AB3027" s="24" t="b">
        <v>0</v>
      </c>
      <c r="AC3027" s="61"/>
    </row>
    <row r="3028" spans="2:29" ht="13.7">
      <c r="B3028" s="24" t="s">
        <v>82</v>
      </c>
      <c r="C3028" s="24" t="s">
        <v>64</v>
      </c>
      <c r="D3028" s="24" t="s">
        <v>86</v>
      </c>
      <c r="E3028" s="24">
        <v>240</v>
      </c>
      <c r="F3028" s="26">
        <v>46174</v>
      </c>
      <c r="G3028" s="24" t="s">
        <v>52</v>
      </c>
      <c r="H3028" s="24" t="s">
        <v>53</v>
      </c>
      <c r="I3028" s="24" t="s">
        <v>62</v>
      </c>
      <c r="J3028" s="24" t="s">
        <v>126</v>
      </c>
      <c r="K3028" s="24">
        <v>1</v>
      </c>
      <c r="L3028" s="24" t="s">
        <v>84</v>
      </c>
      <c r="M3028" s="26">
        <v>46182</v>
      </c>
      <c r="N3028" s="27">
        <v>46182.354166666664</v>
      </c>
      <c r="O3028" s="27">
        <v>46182.520833333336</v>
      </c>
      <c r="P3028" s="24" t="s">
        <v>5033</v>
      </c>
      <c r="Q3028" s="24" t="s">
        <v>5034</v>
      </c>
      <c r="R3028" s="24" t="s">
        <v>328</v>
      </c>
      <c r="T3028" s="24" t="s">
        <v>62</v>
      </c>
      <c r="U3028" s="24" t="s">
        <v>420</v>
      </c>
      <c r="V3028" s="27">
        <v>46182.401388888888</v>
      </c>
      <c r="W3028" s="27">
        <v>46182.422222222223</v>
      </c>
      <c r="Z3028" s="24">
        <v>1</v>
      </c>
      <c r="AA3028" s="24" t="s">
        <v>56</v>
      </c>
      <c r="AB3028" s="24" t="b">
        <v>0</v>
      </c>
      <c r="AC3028" s="61"/>
    </row>
    <row r="3029" spans="2:29" ht="13.7">
      <c r="B3029" s="24" t="s">
        <v>82</v>
      </c>
      <c r="C3029" s="24" t="s">
        <v>64</v>
      </c>
      <c r="D3029" s="24" t="s">
        <v>86</v>
      </c>
      <c r="E3029" s="24">
        <v>240</v>
      </c>
      <c r="F3029" s="26">
        <v>46174</v>
      </c>
      <c r="G3029" s="24" t="s">
        <v>52</v>
      </c>
      <c r="H3029" s="24" t="s">
        <v>53</v>
      </c>
      <c r="I3029" s="24" t="s">
        <v>62</v>
      </c>
      <c r="J3029" s="24" t="s">
        <v>126</v>
      </c>
      <c r="K3029" s="24">
        <v>1</v>
      </c>
      <c r="L3029" s="24" t="s">
        <v>84</v>
      </c>
      <c r="M3029" s="26">
        <v>46182</v>
      </c>
      <c r="N3029" s="27">
        <v>46182.354166666664</v>
      </c>
      <c r="O3029" s="27">
        <v>46182.520833333336</v>
      </c>
      <c r="P3029" s="24" t="s">
        <v>5035</v>
      </c>
      <c r="Q3029" s="24" t="s">
        <v>5036</v>
      </c>
      <c r="R3029" s="24" t="s">
        <v>328</v>
      </c>
      <c r="T3029" s="24" t="s">
        <v>62</v>
      </c>
      <c r="U3029" s="24" t="s">
        <v>420</v>
      </c>
      <c r="V3029" s="27">
        <v>46182.359027777777</v>
      </c>
      <c r="W3029" s="27">
        <v>46182.383333333331</v>
      </c>
      <c r="Z3029" s="24">
        <v>1</v>
      </c>
      <c r="AA3029" s="24" t="s">
        <v>56</v>
      </c>
      <c r="AB3029" s="24" t="b">
        <v>0</v>
      </c>
      <c r="AC3029" s="61"/>
    </row>
    <row r="3030" spans="2:29" ht="13.7">
      <c r="B3030" s="24" t="s">
        <v>82</v>
      </c>
      <c r="C3030" s="24" t="s">
        <v>64</v>
      </c>
      <c r="D3030" s="24" t="s">
        <v>86</v>
      </c>
      <c r="E3030" s="24">
        <v>240</v>
      </c>
      <c r="F3030" s="26">
        <v>46174</v>
      </c>
      <c r="G3030" s="24" t="s">
        <v>52</v>
      </c>
      <c r="H3030" s="24" t="s">
        <v>53</v>
      </c>
      <c r="I3030" s="24" t="s">
        <v>62</v>
      </c>
      <c r="J3030" s="24" t="s">
        <v>126</v>
      </c>
      <c r="K3030" s="24">
        <v>1</v>
      </c>
      <c r="L3030" s="24" t="s">
        <v>84</v>
      </c>
      <c r="M3030" s="26">
        <v>46182</v>
      </c>
      <c r="N3030" s="27">
        <v>46182.354166666664</v>
      </c>
      <c r="O3030" s="27">
        <v>46182.520833333336</v>
      </c>
      <c r="P3030" s="24" t="s">
        <v>5037</v>
      </c>
      <c r="Q3030" s="24" t="s">
        <v>5038</v>
      </c>
      <c r="R3030" s="24" t="s">
        <v>323</v>
      </c>
      <c r="T3030" s="24" t="s">
        <v>62</v>
      </c>
      <c r="U3030" s="24" t="s">
        <v>420</v>
      </c>
      <c r="V3030" s="27">
        <v>46182.482638888891</v>
      </c>
      <c r="W3030" s="27">
        <v>46182.509722222225</v>
      </c>
      <c r="Z3030" s="24">
        <v>1</v>
      </c>
      <c r="AA3030" s="24" t="s">
        <v>56</v>
      </c>
      <c r="AB3030" s="24" t="b">
        <v>0</v>
      </c>
      <c r="AC3030" s="61"/>
    </row>
    <row r="3031" spans="2:29" ht="13.7">
      <c r="B3031" s="24" t="s">
        <v>82</v>
      </c>
      <c r="C3031" s="24" t="s">
        <v>64</v>
      </c>
      <c r="D3031" s="24" t="s">
        <v>86</v>
      </c>
      <c r="E3031" s="24">
        <v>240</v>
      </c>
      <c r="F3031" s="26">
        <v>46174</v>
      </c>
      <c r="G3031" s="24" t="s">
        <v>52</v>
      </c>
      <c r="H3031" s="24" t="s">
        <v>53</v>
      </c>
      <c r="I3031" s="24" t="s">
        <v>67</v>
      </c>
      <c r="J3031" s="24" t="s">
        <v>125</v>
      </c>
      <c r="K3031" s="24">
        <v>1</v>
      </c>
      <c r="L3031" s="24" t="s">
        <v>84</v>
      </c>
      <c r="M3031" s="26">
        <v>46190</v>
      </c>
      <c r="N3031" s="27">
        <v>46190.5625</v>
      </c>
      <c r="O3031" s="27">
        <v>46190.729166666664</v>
      </c>
      <c r="V3031" s="27"/>
      <c r="W3031" s="27"/>
      <c r="X3031" s="24">
        <v>4</v>
      </c>
      <c r="Y3031" s="24">
        <v>0</v>
      </c>
      <c r="Z3031" s="24">
        <v>4</v>
      </c>
      <c r="AA3031" s="24" t="s">
        <v>56</v>
      </c>
      <c r="AB3031" s="24" t="b">
        <v>0</v>
      </c>
      <c r="AC3031" s="61">
        <v>0</v>
      </c>
    </row>
    <row r="3032" spans="2:29" ht="13.7">
      <c r="B3032" s="24" t="s">
        <v>82</v>
      </c>
      <c r="C3032" s="24" t="s">
        <v>64</v>
      </c>
      <c r="D3032" s="24" t="s">
        <v>86</v>
      </c>
      <c r="E3032" s="24">
        <v>240</v>
      </c>
      <c r="F3032" s="26">
        <v>46174</v>
      </c>
      <c r="G3032" s="24" t="s">
        <v>52</v>
      </c>
      <c r="H3032" s="24" t="s">
        <v>53</v>
      </c>
      <c r="I3032" s="24" t="s">
        <v>67</v>
      </c>
      <c r="J3032" s="24" t="s">
        <v>126</v>
      </c>
      <c r="K3032" s="24">
        <v>1</v>
      </c>
      <c r="L3032" s="24" t="s">
        <v>84</v>
      </c>
      <c r="M3032" s="26">
        <v>46190</v>
      </c>
      <c r="N3032" s="27">
        <v>46190.5625</v>
      </c>
      <c r="O3032" s="27">
        <v>46190.729166666664</v>
      </c>
      <c r="P3032" s="24" t="s">
        <v>5039</v>
      </c>
      <c r="Q3032" s="24" t="s">
        <v>5040</v>
      </c>
      <c r="R3032" s="24" t="s">
        <v>605</v>
      </c>
      <c r="T3032" s="24" t="s">
        <v>67</v>
      </c>
      <c r="U3032" s="24" t="s">
        <v>143</v>
      </c>
      <c r="V3032" s="27">
        <v>46190.688888888886</v>
      </c>
      <c r="W3032" s="27">
        <v>46190.713888888888</v>
      </c>
      <c r="Z3032" s="24">
        <v>1</v>
      </c>
      <c r="AA3032" s="24" t="s">
        <v>56</v>
      </c>
      <c r="AB3032" s="24" t="b">
        <v>0</v>
      </c>
      <c r="AC3032" s="61"/>
    </row>
    <row r="3033" spans="2:29" ht="13.7">
      <c r="B3033" s="24" t="s">
        <v>82</v>
      </c>
      <c r="C3033" s="24" t="s">
        <v>64</v>
      </c>
      <c r="D3033" s="24" t="s">
        <v>86</v>
      </c>
      <c r="E3033" s="24">
        <v>240</v>
      </c>
      <c r="F3033" s="26">
        <v>46174</v>
      </c>
      <c r="G3033" s="24" t="s">
        <v>52</v>
      </c>
      <c r="H3033" s="24" t="s">
        <v>53</v>
      </c>
      <c r="I3033" s="24" t="s">
        <v>67</v>
      </c>
      <c r="J3033" s="24" t="s">
        <v>126</v>
      </c>
      <c r="K3033" s="24">
        <v>1</v>
      </c>
      <c r="L3033" s="24" t="s">
        <v>84</v>
      </c>
      <c r="M3033" s="26">
        <v>46190</v>
      </c>
      <c r="N3033" s="27">
        <v>46190.5625</v>
      </c>
      <c r="O3033" s="27">
        <v>46190.729166666664</v>
      </c>
      <c r="P3033" s="24" t="s">
        <v>5041</v>
      </c>
      <c r="Q3033" s="24" t="s">
        <v>5042</v>
      </c>
      <c r="R3033" s="24" t="s">
        <v>608</v>
      </c>
      <c r="S3033" s="24" t="s">
        <v>152</v>
      </c>
      <c r="T3033" s="24" t="s">
        <v>67</v>
      </c>
      <c r="U3033" s="24" t="s">
        <v>143</v>
      </c>
      <c r="V3033" s="27">
        <v>46190.650694444441</v>
      </c>
      <c r="W3033" s="27">
        <v>46190.670138888891</v>
      </c>
      <c r="Z3033" s="24">
        <v>1</v>
      </c>
      <c r="AA3033" s="24" t="s">
        <v>56</v>
      </c>
      <c r="AB3033" s="24" t="b">
        <v>0</v>
      </c>
      <c r="AC3033" s="61"/>
    </row>
    <row r="3034" spans="2:29" ht="13.7">
      <c r="B3034" s="24" t="s">
        <v>82</v>
      </c>
      <c r="C3034" s="24" t="s">
        <v>64</v>
      </c>
      <c r="D3034" s="24" t="s">
        <v>86</v>
      </c>
      <c r="E3034" s="24">
        <v>240</v>
      </c>
      <c r="F3034" s="26">
        <v>46174</v>
      </c>
      <c r="G3034" s="24" t="s">
        <v>52</v>
      </c>
      <c r="H3034" s="24" t="s">
        <v>53</v>
      </c>
      <c r="I3034" s="24" t="s">
        <v>67</v>
      </c>
      <c r="J3034" s="24" t="s">
        <v>126</v>
      </c>
      <c r="K3034" s="24">
        <v>1</v>
      </c>
      <c r="L3034" s="24" t="s">
        <v>84</v>
      </c>
      <c r="M3034" s="26">
        <v>46190</v>
      </c>
      <c r="N3034" s="27">
        <v>46190.5625</v>
      </c>
      <c r="O3034" s="27">
        <v>46190.729166666664</v>
      </c>
      <c r="P3034" s="24" t="s">
        <v>5043</v>
      </c>
      <c r="Q3034" s="24" t="s">
        <v>5044</v>
      </c>
      <c r="R3034" s="24" t="s">
        <v>611</v>
      </c>
      <c r="S3034" s="24" t="s">
        <v>198</v>
      </c>
      <c r="T3034" s="24" t="s">
        <v>67</v>
      </c>
      <c r="U3034" s="24" t="s">
        <v>143</v>
      </c>
      <c r="V3034" s="27">
        <v>46190.612500000003</v>
      </c>
      <c r="W3034" s="27">
        <v>46190.630555555559</v>
      </c>
      <c r="Z3034" s="24">
        <v>1</v>
      </c>
      <c r="AA3034" s="24" t="s">
        <v>56</v>
      </c>
      <c r="AB3034" s="24" t="b">
        <v>0</v>
      </c>
      <c r="AC3034" s="61"/>
    </row>
    <row r="3035" spans="2:29" ht="13.7">
      <c r="B3035" s="24" t="s">
        <v>82</v>
      </c>
      <c r="C3035" s="24" t="s">
        <v>64</v>
      </c>
      <c r="D3035" s="24" t="s">
        <v>86</v>
      </c>
      <c r="E3035" s="24">
        <v>240</v>
      </c>
      <c r="F3035" s="26">
        <v>46174</v>
      </c>
      <c r="G3035" s="24" t="s">
        <v>52</v>
      </c>
      <c r="H3035" s="24" t="s">
        <v>53</v>
      </c>
      <c r="I3035" s="24" t="s">
        <v>67</v>
      </c>
      <c r="J3035" s="24" t="s">
        <v>126</v>
      </c>
      <c r="K3035" s="24">
        <v>1</v>
      </c>
      <c r="L3035" s="24" t="s">
        <v>84</v>
      </c>
      <c r="M3035" s="26">
        <v>46190</v>
      </c>
      <c r="N3035" s="27">
        <v>46190.5625</v>
      </c>
      <c r="O3035" s="27">
        <v>46190.729166666664</v>
      </c>
      <c r="P3035" s="24" t="s">
        <v>5045</v>
      </c>
      <c r="Q3035" s="24" t="s">
        <v>5046</v>
      </c>
      <c r="R3035" s="24" t="s">
        <v>730</v>
      </c>
      <c r="T3035" s="24" t="s">
        <v>67</v>
      </c>
      <c r="U3035" s="24" t="s">
        <v>143</v>
      </c>
      <c r="V3035" s="27">
        <v>46190.566666666666</v>
      </c>
      <c r="W3035" s="27">
        <v>46190.585416666669</v>
      </c>
      <c r="Z3035" s="24">
        <v>1</v>
      </c>
      <c r="AA3035" s="24" t="s">
        <v>56</v>
      </c>
      <c r="AB3035" s="24" t="b">
        <v>0</v>
      </c>
      <c r="AC3035" s="61"/>
    </row>
    <row r="3036" spans="2:29" ht="13.7">
      <c r="B3036" s="24" t="s">
        <v>82</v>
      </c>
      <c r="C3036" s="24" t="s">
        <v>64</v>
      </c>
      <c r="D3036" s="24" t="s">
        <v>86</v>
      </c>
      <c r="E3036" s="24">
        <v>240</v>
      </c>
      <c r="F3036" s="26">
        <v>46204</v>
      </c>
      <c r="G3036" s="24" t="s">
        <v>52</v>
      </c>
      <c r="H3036" s="24" t="s">
        <v>53</v>
      </c>
      <c r="I3036" s="24" t="s">
        <v>59</v>
      </c>
      <c r="J3036" s="24" t="s">
        <v>125</v>
      </c>
      <c r="K3036" s="24">
        <v>1</v>
      </c>
      <c r="L3036" s="24" t="s">
        <v>84</v>
      </c>
      <c r="M3036" s="26">
        <v>46215</v>
      </c>
      <c r="N3036" s="27">
        <v>46215.375</v>
      </c>
      <c r="O3036" s="27">
        <v>46215.541666666664</v>
      </c>
      <c r="V3036" s="27"/>
      <c r="W3036" s="27"/>
      <c r="X3036" s="24">
        <v>4</v>
      </c>
      <c r="Y3036" s="24">
        <v>0</v>
      </c>
      <c r="Z3036" s="24">
        <v>4</v>
      </c>
      <c r="AA3036" s="24" t="s">
        <v>58</v>
      </c>
      <c r="AB3036" s="24" t="b">
        <v>0</v>
      </c>
      <c r="AC3036" s="61">
        <v>0</v>
      </c>
    </row>
    <row r="3037" spans="2:29" ht="13.7">
      <c r="B3037" s="24" t="s">
        <v>82</v>
      </c>
      <c r="C3037" s="24" t="s">
        <v>64</v>
      </c>
      <c r="D3037" s="24" t="s">
        <v>86</v>
      </c>
      <c r="E3037" s="24">
        <v>240</v>
      </c>
      <c r="F3037" s="26">
        <v>46204</v>
      </c>
      <c r="G3037" s="24" t="s">
        <v>52</v>
      </c>
      <c r="H3037" s="24" t="s">
        <v>53</v>
      </c>
      <c r="I3037" s="24" t="s">
        <v>59</v>
      </c>
      <c r="J3037" s="24" t="s">
        <v>126</v>
      </c>
      <c r="K3037" s="24">
        <v>1</v>
      </c>
      <c r="L3037" s="24" t="s">
        <v>84</v>
      </c>
      <c r="M3037" s="26">
        <v>46215</v>
      </c>
      <c r="N3037" s="27">
        <v>46215.375</v>
      </c>
      <c r="O3037" s="27">
        <v>46215.541666666664</v>
      </c>
      <c r="P3037" s="24" t="s">
        <v>5047</v>
      </c>
      <c r="Q3037" s="24" t="s">
        <v>5048</v>
      </c>
      <c r="R3037" s="24" t="s">
        <v>168</v>
      </c>
      <c r="T3037" s="24" t="s">
        <v>59</v>
      </c>
      <c r="U3037" s="24" t="s">
        <v>411</v>
      </c>
      <c r="V3037" s="27">
        <v>46215.465277777781</v>
      </c>
      <c r="W3037" s="27">
        <v>46215.48333333333</v>
      </c>
      <c r="Z3037" s="24">
        <v>1</v>
      </c>
      <c r="AA3037" s="24" t="s">
        <v>58</v>
      </c>
      <c r="AB3037" s="24" t="b">
        <v>0</v>
      </c>
      <c r="AC3037" s="61"/>
    </row>
    <row r="3038" spans="2:29" ht="13.7">
      <c r="B3038" s="24" t="s">
        <v>82</v>
      </c>
      <c r="C3038" s="24" t="s">
        <v>64</v>
      </c>
      <c r="D3038" s="24" t="s">
        <v>86</v>
      </c>
      <c r="E3038" s="24">
        <v>240</v>
      </c>
      <c r="F3038" s="26">
        <v>46204</v>
      </c>
      <c r="G3038" s="24" t="s">
        <v>52</v>
      </c>
      <c r="H3038" s="24" t="s">
        <v>53</v>
      </c>
      <c r="I3038" s="24" t="s">
        <v>59</v>
      </c>
      <c r="J3038" s="24" t="s">
        <v>126</v>
      </c>
      <c r="K3038" s="24">
        <v>1</v>
      </c>
      <c r="L3038" s="24" t="s">
        <v>84</v>
      </c>
      <c r="M3038" s="26">
        <v>46215</v>
      </c>
      <c r="N3038" s="27">
        <v>46215.375</v>
      </c>
      <c r="O3038" s="27">
        <v>46215.541666666664</v>
      </c>
      <c r="P3038" s="24" t="s">
        <v>5049</v>
      </c>
      <c r="Q3038" s="24" t="s">
        <v>5050</v>
      </c>
      <c r="R3038" s="24" t="s">
        <v>174</v>
      </c>
      <c r="T3038" s="24" t="s">
        <v>59</v>
      </c>
      <c r="U3038" s="24" t="s">
        <v>411</v>
      </c>
      <c r="V3038" s="27">
        <v>46215.506944444445</v>
      </c>
      <c r="W3038" s="27">
        <v>46215.527777777781</v>
      </c>
      <c r="Z3038" s="24">
        <v>1</v>
      </c>
      <c r="AA3038" s="24" t="s">
        <v>58</v>
      </c>
      <c r="AB3038" s="24" t="b">
        <v>0</v>
      </c>
      <c r="AC3038" s="61"/>
    </row>
    <row r="3039" spans="2:29" ht="13.7">
      <c r="B3039" s="24" t="s">
        <v>82</v>
      </c>
      <c r="C3039" s="24" t="s">
        <v>64</v>
      </c>
      <c r="D3039" s="24" t="s">
        <v>86</v>
      </c>
      <c r="E3039" s="24">
        <v>240</v>
      </c>
      <c r="F3039" s="26">
        <v>46204</v>
      </c>
      <c r="G3039" s="24" t="s">
        <v>52</v>
      </c>
      <c r="H3039" s="24" t="s">
        <v>53</v>
      </c>
      <c r="I3039" s="24" t="s">
        <v>59</v>
      </c>
      <c r="J3039" s="24" t="s">
        <v>126</v>
      </c>
      <c r="K3039" s="24">
        <v>1</v>
      </c>
      <c r="L3039" s="24" t="s">
        <v>84</v>
      </c>
      <c r="M3039" s="26">
        <v>46215</v>
      </c>
      <c r="N3039" s="27">
        <v>46215.375</v>
      </c>
      <c r="O3039" s="27">
        <v>46215.541666666664</v>
      </c>
      <c r="P3039" s="24" t="s">
        <v>5051</v>
      </c>
      <c r="Q3039" s="24" t="s">
        <v>5052</v>
      </c>
      <c r="R3039" s="24" t="s">
        <v>168</v>
      </c>
      <c r="S3039" s="24" t="s">
        <v>160</v>
      </c>
      <c r="T3039" s="24" t="s">
        <v>59</v>
      </c>
      <c r="U3039" s="24" t="s">
        <v>411</v>
      </c>
      <c r="V3039" s="27">
        <v>46215.42291666667</v>
      </c>
      <c r="W3039" s="27">
        <v>46215.447222222225</v>
      </c>
      <c r="Z3039" s="24">
        <v>1</v>
      </c>
      <c r="AA3039" s="24" t="s">
        <v>58</v>
      </c>
      <c r="AB3039" s="24" t="b">
        <v>0</v>
      </c>
      <c r="AC3039" s="61"/>
    </row>
    <row r="3040" spans="2:29" ht="13.7">
      <c r="B3040" s="24" t="s">
        <v>82</v>
      </c>
      <c r="C3040" s="24" t="s">
        <v>64</v>
      </c>
      <c r="D3040" s="24" t="s">
        <v>86</v>
      </c>
      <c r="E3040" s="24">
        <v>240</v>
      </c>
      <c r="F3040" s="26">
        <v>46204</v>
      </c>
      <c r="G3040" s="24" t="s">
        <v>52</v>
      </c>
      <c r="H3040" s="24" t="s">
        <v>53</v>
      </c>
      <c r="I3040" s="24" t="s">
        <v>59</v>
      </c>
      <c r="J3040" s="24" t="s">
        <v>126</v>
      </c>
      <c r="K3040" s="24">
        <v>1</v>
      </c>
      <c r="L3040" s="24" t="s">
        <v>84</v>
      </c>
      <c r="M3040" s="26">
        <v>46215</v>
      </c>
      <c r="N3040" s="27">
        <v>46215.375</v>
      </c>
      <c r="O3040" s="27">
        <v>46215.541666666664</v>
      </c>
      <c r="P3040" s="24" t="s">
        <v>5053</v>
      </c>
      <c r="Q3040" s="24" t="s">
        <v>5054</v>
      </c>
      <c r="R3040" s="24" t="s">
        <v>174</v>
      </c>
      <c r="T3040" s="24" t="s">
        <v>59</v>
      </c>
      <c r="U3040" s="24" t="s">
        <v>411</v>
      </c>
      <c r="V3040" s="27">
        <v>46215.378472222219</v>
      </c>
      <c r="W3040" s="27">
        <v>46215.404166666667</v>
      </c>
      <c r="Z3040" s="24">
        <v>1</v>
      </c>
      <c r="AA3040" s="24" t="s">
        <v>58</v>
      </c>
      <c r="AB3040" s="24" t="b">
        <v>0</v>
      </c>
      <c r="AC3040" s="61"/>
    </row>
    <row r="3041" spans="2:29" ht="13.7">
      <c r="B3041" s="24" t="s">
        <v>82</v>
      </c>
      <c r="C3041" s="24" t="s">
        <v>64</v>
      </c>
      <c r="D3041" s="24" t="s">
        <v>86</v>
      </c>
      <c r="E3041" s="24">
        <v>240</v>
      </c>
      <c r="F3041" s="26">
        <v>46204</v>
      </c>
      <c r="G3041" s="24" t="s">
        <v>52</v>
      </c>
      <c r="H3041" s="24" t="s">
        <v>53</v>
      </c>
      <c r="I3041" s="24" t="s">
        <v>54</v>
      </c>
      <c r="J3041" s="24" t="s">
        <v>125</v>
      </c>
      <c r="K3041" s="24">
        <v>1</v>
      </c>
      <c r="L3041" s="24" t="s">
        <v>84</v>
      </c>
      <c r="M3041" s="26">
        <v>46229</v>
      </c>
      <c r="N3041" s="27">
        <v>46229.541666666664</v>
      </c>
      <c r="O3041" s="27">
        <v>46229.708333333336</v>
      </c>
      <c r="V3041" s="27"/>
      <c r="W3041" s="27"/>
      <c r="X3041" s="24">
        <v>4</v>
      </c>
      <c r="Y3041" s="24">
        <v>0</v>
      </c>
      <c r="Z3041" s="24">
        <v>4</v>
      </c>
      <c r="AA3041" s="24" t="s">
        <v>58</v>
      </c>
      <c r="AB3041" s="24" t="b">
        <v>0</v>
      </c>
      <c r="AC3041" s="61">
        <v>0</v>
      </c>
    </row>
    <row r="3042" spans="2:29" ht="13.7">
      <c r="B3042" s="24" t="s">
        <v>82</v>
      </c>
      <c r="C3042" s="24" t="s">
        <v>64</v>
      </c>
      <c r="D3042" s="24" t="s">
        <v>86</v>
      </c>
      <c r="E3042" s="24">
        <v>240</v>
      </c>
      <c r="F3042" s="26">
        <v>46204</v>
      </c>
      <c r="G3042" s="24" t="s">
        <v>52</v>
      </c>
      <c r="H3042" s="24" t="s">
        <v>53</v>
      </c>
      <c r="I3042" s="24" t="s">
        <v>54</v>
      </c>
      <c r="J3042" s="24" t="s">
        <v>126</v>
      </c>
      <c r="K3042" s="24">
        <v>1</v>
      </c>
      <c r="L3042" s="24" t="s">
        <v>84</v>
      </c>
      <c r="M3042" s="26">
        <v>46229</v>
      </c>
      <c r="N3042" s="27">
        <v>46229.541666666664</v>
      </c>
      <c r="O3042" s="27">
        <v>46229.708333333336</v>
      </c>
      <c r="P3042" s="24" t="s">
        <v>5055</v>
      </c>
      <c r="Q3042" s="24" t="s">
        <v>5056</v>
      </c>
      <c r="R3042" s="24" t="s">
        <v>190</v>
      </c>
      <c r="S3042" s="24" t="s">
        <v>156</v>
      </c>
      <c r="T3042" s="24" t="s">
        <v>54</v>
      </c>
      <c r="U3042" s="24" t="s">
        <v>269</v>
      </c>
      <c r="V3042" s="27">
        <v>46229.548611111109</v>
      </c>
      <c r="W3042" s="27">
        <v>46229.575694444444</v>
      </c>
      <c r="Z3042" s="24">
        <v>1</v>
      </c>
      <c r="AA3042" s="24" t="s">
        <v>58</v>
      </c>
      <c r="AB3042" s="24" t="b">
        <v>0</v>
      </c>
      <c r="AC3042" s="61"/>
    </row>
    <row r="3043" spans="2:29" ht="13.7">
      <c r="B3043" s="24" t="s">
        <v>82</v>
      </c>
      <c r="C3043" s="24" t="s">
        <v>64</v>
      </c>
      <c r="D3043" s="24" t="s">
        <v>86</v>
      </c>
      <c r="E3043" s="24">
        <v>240</v>
      </c>
      <c r="F3043" s="26">
        <v>46204</v>
      </c>
      <c r="G3043" s="24" t="s">
        <v>52</v>
      </c>
      <c r="H3043" s="24" t="s">
        <v>53</v>
      </c>
      <c r="I3043" s="24" t="s">
        <v>54</v>
      </c>
      <c r="J3043" s="24" t="s">
        <v>126</v>
      </c>
      <c r="K3043" s="24">
        <v>1</v>
      </c>
      <c r="L3043" s="24" t="s">
        <v>84</v>
      </c>
      <c r="M3043" s="26">
        <v>46229</v>
      </c>
      <c r="N3043" s="27">
        <v>46229.541666666664</v>
      </c>
      <c r="O3043" s="27">
        <v>46229.708333333336</v>
      </c>
      <c r="P3043" s="24" t="s">
        <v>5057</v>
      </c>
      <c r="Q3043" s="24" t="s">
        <v>5058</v>
      </c>
      <c r="R3043" s="24" t="s">
        <v>142</v>
      </c>
      <c r="T3043" s="24" t="s">
        <v>54</v>
      </c>
      <c r="U3043" s="24" t="s">
        <v>269</v>
      </c>
      <c r="V3043" s="27">
        <v>46229.631944444445</v>
      </c>
      <c r="W3043" s="27">
        <v>46229.652083333334</v>
      </c>
      <c r="Z3043" s="24">
        <v>1</v>
      </c>
      <c r="AA3043" s="24" t="s">
        <v>58</v>
      </c>
      <c r="AB3043" s="24" t="b">
        <v>0</v>
      </c>
      <c r="AC3043" s="61"/>
    </row>
    <row r="3044" spans="2:29" ht="13.7">
      <c r="B3044" s="24" t="s">
        <v>82</v>
      </c>
      <c r="C3044" s="24" t="s">
        <v>64</v>
      </c>
      <c r="D3044" s="24" t="s">
        <v>86</v>
      </c>
      <c r="E3044" s="24">
        <v>240</v>
      </c>
      <c r="F3044" s="26">
        <v>46204</v>
      </c>
      <c r="G3044" s="24" t="s">
        <v>52</v>
      </c>
      <c r="H3044" s="24" t="s">
        <v>53</v>
      </c>
      <c r="I3044" s="24" t="s">
        <v>54</v>
      </c>
      <c r="J3044" s="24" t="s">
        <v>126</v>
      </c>
      <c r="K3044" s="24">
        <v>1</v>
      </c>
      <c r="L3044" s="24" t="s">
        <v>84</v>
      </c>
      <c r="M3044" s="26">
        <v>46229</v>
      </c>
      <c r="N3044" s="27">
        <v>46229.541666666664</v>
      </c>
      <c r="O3044" s="27">
        <v>46229.708333333336</v>
      </c>
      <c r="P3044" s="24" t="s">
        <v>5059</v>
      </c>
      <c r="Q3044" s="24" t="s">
        <v>5060</v>
      </c>
      <c r="R3044" s="24" t="s">
        <v>146</v>
      </c>
      <c r="T3044" s="24" t="s">
        <v>54</v>
      </c>
      <c r="U3044" s="24" t="s">
        <v>269</v>
      </c>
      <c r="V3044" s="27">
        <v>46229.585416666669</v>
      </c>
      <c r="W3044" s="27">
        <v>46229.603472222225</v>
      </c>
      <c r="Z3044" s="24">
        <v>1</v>
      </c>
      <c r="AA3044" s="24" t="s">
        <v>58</v>
      </c>
      <c r="AB3044" s="24" t="b">
        <v>0</v>
      </c>
      <c r="AC3044" s="61"/>
    </row>
    <row r="3045" spans="2:29" ht="13.7">
      <c r="B3045" s="24" t="s">
        <v>82</v>
      </c>
      <c r="C3045" s="24" t="s">
        <v>64</v>
      </c>
      <c r="D3045" s="24" t="s">
        <v>86</v>
      </c>
      <c r="E3045" s="24">
        <v>240</v>
      </c>
      <c r="F3045" s="26">
        <v>46204</v>
      </c>
      <c r="G3045" s="24" t="s">
        <v>52</v>
      </c>
      <c r="H3045" s="24" t="s">
        <v>53</v>
      </c>
      <c r="I3045" s="24" t="s">
        <v>54</v>
      </c>
      <c r="J3045" s="24" t="s">
        <v>126</v>
      </c>
      <c r="K3045" s="24">
        <v>1</v>
      </c>
      <c r="L3045" s="24" t="s">
        <v>84</v>
      </c>
      <c r="M3045" s="26">
        <v>46229</v>
      </c>
      <c r="N3045" s="27">
        <v>46229.541666666664</v>
      </c>
      <c r="O3045" s="27">
        <v>46229.708333333336</v>
      </c>
      <c r="P3045" s="24" t="s">
        <v>5061</v>
      </c>
      <c r="Q3045" s="24" t="s">
        <v>5062</v>
      </c>
      <c r="R3045" s="24" t="s">
        <v>146</v>
      </c>
      <c r="T3045" s="24" t="s">
        <v>54</v>
      </c>
      <c r="U3045" s="24" t="s">
        <v>269</v>
      </c>
      <c r="V3045" s="27">
        <v>46229.673611111109</v>
      </c>
      <c r="W3045" s="27">
        <v>46229.695138888892</v>
      </c>
      <c r="Z3045" s="24">
        <v>1</v>
      </c>
      <c r="AA3045" s="24" t="s">
        <v>58</v>
      </c>
      <c r="AB3045" s="24" t="b">
        <v>0</v>
      </c>
      <c r="AC3045" s="61"/>
    </row>
    <row r="3046" spans="2:29" ht="13.7">
      <c r="B3046" s="24" t="s">
        <v>82</v>
      </c>
      <c r="C3046" s="24" t="s">
        <v>64</v>
      </c>
      <c r="D3046" s="24" t="s">
        <v>86</v>
      </c>
      <c r="E3046" s="24">
        <v>240</v>
      </c>
      <c r="F3046" s="26">
        <v>46204</v>
      </c>
      <c r="G3046" s="24" t="s">
        <v>52</v>
      </c>
      <c r="H3046" s="24" t="s">
        <v>53</v>
      </c>
      <c r="I3046" s="24" t="s">
        <v>68</v>
      </c>
      <c r="J3046" s="24" t="s">
        <v>125</v>
      </c>
      <c r="K3046" s="24">
        <v>1</v>
      </c>
      <c r="L3046" s="24" t="s">
        <v>84</v>
      </c>
      <c r="M3046" s="26">
        <v>46231</v>
      </c>
      <c r="N3046" s="27">
        <v>46231.375</v>
      </c>
      <c r="O3046" s="27">
        <v>46231.541666666664</v>
      </c>
      <c r="V3046" s="27"/>
      <c r="W3046" s="27"/>
      <c r="X3046" s="24">
        <v>4</v>
      </c>
      <c r="Y3046" s="24">
        <v>0</v>
      </c>
      <c r="Z3046" s="24">
        <v>4</v>
      </c>
      <c r="AA3046" s="24" t="s">
        <v>58</v>
      </c>
      <c r="AB3046" s="24" t="b">
        <v>0</v>
      </c>
      <c r="AC3046" s="61">
        <v>0</v>
      </c>
    </row>
    <row r="3047" spans="2:29" ht="13.7">
      <c r="B3047" s="24" t="s">
        <v>82</v>
      </c>
      <c r="C3047" s="24" t="s">
        <v>64</v>
      </c>
      <c r="D3047" s="24" t="s">
        <v>86</v>
      </c>
      <c r="E3047" s="24">
        <v>240</v>
      </c>
      <c r="F3047" s="26">
        <v>46204</v>
      </c>
      <c r="G3047" s="24" t="s">
        <v>52</v>
      </c>
      <c r="H3047" s="24" t="s">
        <v>53</v>
      </c>
      <c r="I3047" s="24" t="s">
        <v>68</v>
      </c>
      <c r="J3047" s="24" t="s">
        <v>126</v>
      </c>
      <c r="K3047" s="24">
        <v>1</v>
      </c>
      <c r="L3047" s="24" t="s">
        <v>84</v>
      </c>
      <c r="M3047" s="26">
        <v>46231</v>
      </c>
      <c r="N3047" s="27">
        <v>46231.375</v>
      </c>
      <c r="O3047" s="27">
        <v>46231.541666666664</v>
      </c>
      <c r="P3047" s="24" t="s">
        <v>5063</v>
      </c>
      <c r="Q3047" s="24" t="s">
        <v>5064</v>
      </c>
      <c r="R3047" s="24" t="s">
        <v>636</v>
      </c>
      <c r="T3047" s="24" t="s">
        <v>68</v>
      </c>
      <c r="U3047" s="24" t="s">
        <v>202</v>
      </c>
      <c r="V3047" s="27">
        <v>46231.466666666667</v>
      </c>
      <c r="W3047" s="27">
        <v>46231.490972222222</v>
      </c>
      <c r="Z3047" s="24">
        <v>1</v>
      </c>
      <c r="AA3047" s="24" t="s">
        <v>58</v>
      </c>
      <c r="AB3047" s="24" t="b">
        <v>0</v>
      </c>
      <c r="AC3047" s="61"/>
    </row>
    <row r="3048" spans="2:29" ht="13.7">
      <c r="B3048" s="24" t="s">
        <v>82</v>
      </c>
      <c r="C3048" s="24" t="s">
        <v>64</v>
      </c>
      <c r="D3048" s="24" t="s">
        <v>86</v>
      </c>
      <c r="E3048" s="24">
        <v>240</v>
      </c>
      <c r="F3048" s="26">
        <v>46204</v>
      </c>
      <c r="G3048" s="24" t="s">
        <v>52</v>
      </c>
      <c r="H3048" s="24" t="s">
        <v>53</v>
      </c>
      <c r="I3048" s="24" t="s">
        <v>68</v>
      </c>
      <c r="J3048" s="24" t="s">
        <v>126</v>
      </c>
      <c r="K3048" s="24">
        <v>1</v>
      </c>
      <c r="L3048" s="24" t="s">
        <v>84</v>
      </c>
      <c r="M3048" s="26">
        <v>46231</v>
      </c>
      <c r="N3048" s="27">
        <v>46231.375</v>
      </c>
      <c r="O3048" s="27">
        <v>46231.541666666664</v>
      </c>
      <c r="P3048" s="24" t="s">
        <v>5065</v>
      </c>
      <c r="Q3048" s="24" t="s">
        <v>5066</v>
      </c>
      <c r="R3048" s="24" t="s">
        <v>633</v>
      </c>
      <c r="T3048" s="24" t="s">
        <v>68</v>
      </c>
      <c r="U3048" s="24" t="s">
        <v>202</v>
      </c>
      <c r="V3048" s="27">
        <v>46231.505555555559</v>
      </c>
      <c r="W3048" s="27">
        <v>46231.525694444441</v>
      </c>
      <c r="Z3048" s="24">
        <v>1</v>
      </c>
      <c r="AA3048" s="24" t="s">
        <v>58</v>
      </c>
      <c r="AB3048" s="24" t="b">
        <v>0</v>
      </c>
      <c r="AC3048" s="61"/>
    </row>
    <row r="3049" spans="2:29" ht="13.7">
      <c r="B3049" s="24" t="s">
        <v>82</v>
      </c>
      <c r="C3049" s="24" t="s">
        <v>64</v>
      </c>
      <c r="D3049" s="24" t="s">
        <v>86</v>
      </c>
      <c r="E3049" s="24">
        <v>240</v>
      </c>
      <c r="F3049" s="26">
        <v>46204</v>
      </c>
      <c r="G3049" s="24" t="s">
        <v>52</v>
      </c>
      <c r="H3049" s="24" t="s">
        <v>53</v>
      </c>
      <c r="I3049" s="24" t="s">
        <v>68</v>
      </c>
      <c r="J3049" s="24" t="s">
        <v>126</v>
      </c>
      <c r="K3049" s="24">
        <v>1</v>
      </c>
      <c r="L3049" s="24" t="s">
        <v>84</v>
      </c>
      <c r="M3049" s="26">
        <v>46231</v>
      </c>
      <c r="N3049" s="27">
        <v>46231.375</v>
      </c>
      <c r="O3049" s="27">
        <v>46231.541666666664</v>
      </c>
      <c r="P3049" s="24" t="s">
        <v>5067</v>
      </c>
      <c r="Q3049" s="24" t="s">
        <v>5068</v>
      </c>
      <c r="R3049" s="24" t="s">
        <v>323</v>
      </c>
      <c r="S3049" s="24" t="s">
        <v>198</v>
      </c>
      <c r="T3049" s="24" t="s">
        <v>68</v>
      </c>
      <c r="U3049" s="24" t="s">
        <v>202</v>
      </c>
      <c r="V3049" s="27">
        <v>46231.42083333333</v>
      </c>
      <c r="W3049" s="27">
        <v>46231.45208333333</v>
      </c>
      <c r="Z3049" s="24">
        <v>1</v>
      </c>
      <c r="AA3049" s="24" t="s">
        <v>58</v>
      </c>
      <c r="AB3049" s="24" t="b">
        <v>0</v>
      </c>
      <c r="AC3049" s="61"/>
    </row>
    <row r="3050" spans="2:29" ht="13.7">
      <c r="B3050" s="24" t="s">
        <v>82</v>
      </c>
      <c r="C3050" s="24" t="s">
        <v>64</v>
      </c>
      <c r="D3050" s="24" t="s">
        <v>86</v>
      </c>
      <c r="E3050" s="24">
        <v>240</v>
      </c>
      <c r="F3050" s="26">
        <v>46204</v>
      </c>
      <c r="G3050" s="24" t="s">
        <v>52</v>
      </c>
      <c r="H3050" s="24" t="s">
        <v>53</v>
      </c>
      <c r="I3050" s="24" t="s">
        <v>68</v>
      </c>
      <c r="J3050" s="24" t="s">
        <v>126</v>
      </c>
      <c r="K3050" s="24">
        <v>1</v>
      </c>
      <c r="L3050" s="24" t="s">
        <v>84</v>
      </c>
      <c r="M3050" s="26">
        <v>46231</v>
      </c>
      <c r="N3050" s="27">
        <v>46231.375</v>
      </c>
      <c r="O3050" s="27">
        <v>46231.541666666664</v>
      </c>
      <c r="P3050" s="24" t="s">
        <v>5069</v>
      </c>
      <c r="Q3050" s="24" t="s">
        <v>5070</v>
      </c>
      <c r="R3050" s="24" t="s">
        <v>633</v>
      </c>
      <c r="S3050" s="24" t="s">
        <v>198</v>
      </c>
      <c r="T3050" s="24" t="s">
        <v>68</v>
      </c>
      <c r="U3050" s="24" t="s">
        <v>202</v>
      </c>
      <c r="V3050" s="27">
        <v>46231.381249999999</v>
      </c>
      <c r="W3050" s="27">
        <v>46231.406944444447</v>
      </c>
      <c r="Z3050" s="24">
        <v>1</v>
      </c>
      <c r="AA3050" s="24" t="s">
        <v>58</v>
      </c>
      <c r="AB3050" s="24" t="b">
        <v>0</v>
      </c>
      <c r="AC3050" s="61"/>
    </row>
    <row r="3051" spans="2:29" ht="13.7">
      <c r="B3051" s="24" t="s">
        <v>82</v>
      </c>
      <c r="C3051" s="24" t="s">
        <v>64</v>
      </c>
      <c r="D3051" s="24" t="s">
        <v>86</v>
      </c>
      <c r="E3051" s="24">
        <v>240</v>
      </c>
      <c r="F3051" s="26">
        <v>46235</v>
      </c>
      <c r="G3051" s="24" t="s">
        <v>52</v>
      </c>
      <c r="H3051" s="24" t="s">
        <v>53</v>
      </c>
      <c r="I3051" s="24" t="s">
        <v>54</v>
      </c>
      <c r="J3051" s="24" t="s">
        <v>125</v>
      </c>
      <c r="K3051" s="24">
        <v>1</v>
      </c>
      <c r="L3051" s="24" t="s">
        <v>84</v>
      </c>
      <c r="M3051" s="26">
        <v>46235</v>
      </c>
      <c r="N3051" s="27">
        <v>46235.5625</v>
      </c>
      <c r="O3051" s="27">
        <v>46235.729166666664</v>
      </c>
      <c r="V3051" s="27"/>
      <c r="W3051" s="27"/>
      <c r="X3051" s="24">
        <v>4</v>
      </c>
      <c r="Y3051" s="24">
        <v>0</v>
      </c>
      <c r="Z3051" s="24">
        <v>4</v>
      </c>
      <c r="AA3051" s="24" t="s">
        <v>60</v>
      </c>
      <c r="AB3051" s="24" t="b">
        <v>0</v>
      </c>
      <c r="AC3051" s="61">
        <v>0</v>
      </c>
    </row>
    <row r="3052" spans="2:29" ht="13.7">
      <c r="B3052" s="24" t="s">
        <v>82</v>
      </c>
      <c r="C3052" s="24" t="s">
        <v>64</v>
      </c>
      <c r="D3052" s="24" t="s">
        <v>86</v>
      </c>
      <c r="E3052" s="24">
        <v>240</v>
      </c>
      <c r="F3052" s="26">
        <v>46235</v>
      </c>
      <c r="G3052" s="24" t="s">
        <v>52</v>
      </c>
      <c r="H3052" s="24" t="s">
        <v>53</v>
      </c>
      <c r="I3052" s="24" t="s">
        <v>54</v>
      </c>
      <c r="J3052" s="24" t="s">
        <v>126</v>
      </c>
      <c r="K3052" s="24">
        <v>1</v>
      </c>
      <c r="L3052" s="24" t="s">
        <v>84</v>
      </c>
      <c r="M3052" s="26">
        <v>46235</v>
      </c>
      <c r="N3052" s="27">
        <v>46235.5625</v>
      </c>
      <c r="O3052" s="27">
        <v>46235.729166666664</v>
      </c>
      <c r="P3052" s="24" t="s">
        <v>5071</v>
      </c>
      <c r="Q3052" s="24" t="s">
        <v>5072</v>
      </c>
      <c r="R3052" s="24" t="s">
        <v>190</v>
      </c>
      <c r="S3052" s="24" t="s">
        <v>160</v>
      </c>
      <c r="T3052" s="24" t="s">
        <v>54</v>
      </c>
      <c r="U3052" s="24" t="s">
        <v>411</v>
      </c>
      <c r="V3052" s="27">
        <v>46235.568055555559</v>
      </c>
      <c r="W3052" s="27">
        <v>46235.586805555555</v>
      </c>
      <c r="Z3052" s="24">
        <v>1</v>
      </c>
      <c r="AA3052" s="24" t="s">
        <v>60</v>
      </c>
      <c r="AB3052" s="24" t="b">
        <v>0</v>
      </c>
      <c r="AC3052" s="61"/>
    </row>
    <row r="3053" spans="2:29" ht="13.7">
      <c r="B3053" s="24" t="s">
        <v>82</v>
      </c>
      <c r="C3053" s="24" t="s">
        <v>64</v>
      </c>
      <c r="D3053" s="24" t="s">
        <v>86</v>
      </c>
      <c r="E3053" s="24">
        <v>240</v>
      </c>
      <c r="F3053" s="26">
        <v>46235</v>
      </c>
      <c r="G3053" s="24" t="s">
        <v>52</v>
      </c>
      <c r="H3053" s="24" t="s">
        <v>53</v>
      </c>
      <c r="I3053" s="24" t="s">
        <v>54</v>
      </c>
      <c r="J3053" s="24" t="s">
        <v>126</v>
      </c>
      <c r="K3053" s="24">
        <v>1</v>
      </c>
      <c r="L3053" s="24" t="s">
        <v>84</v>
      </c>
      <c r="M3053" s="26">
        <v>46235</v>
      </c>
      <c r="N3053" s="27">
        <v>46235.5625</v>
      </c>
      <c r="O3053" s="27">
        <v>46235.729166666664</v>
      </c>
      <c r="P3053" s="24" t="s">
        <v>5073</v>
      </c>
      <c r="Q3053" s="24" t="s">
        <v>5074</v>
      </c>
      <c r="R3053" s="24" t="s">
        <v>142</v>
      </c>
      <c r="T3053" s="24" t="s">
        <v>54</v>
      </c>
      <c r="U3053" s="24" t="s">
        <v>411</v>
      </c>
      <c r="V3053" s="27">
        <v>46235.61041666667</v>
      </c>
      <c r="W3053" s="27">
        <v>46235.630555555559</v>
      </c>
      <c r="Z3053" s="24">
        <v>1</v>
      </c>
      <c r="AA3053" s="24" t="s">
        <v>60</v>
      </c>
      <c r="AB3053" s="24" t="b">
        <v>0</v>
      </c>
      <c r="AC3053" s="61"/>
    </row>
    <row r="3054" spans="2:29" ht="13.7">
      <c r="B3054" s="24" t="s">
        <v>82</v>
      </c>
      <c r="C3054" s="24" t="s">
        <v>64</v>
      </c>
      <c r="D3054" s="24" t="s">
        <v>86</v>
      </c>
      <c r="E3054" s="24">
        <v>240</v>
      </c>
      <c r="F3054" s="26">
        <v>46235</v>
      </c>
      <c r="G3054" s="24" t="s">
        <v>52</v>
      </c>
      <c r="H3054" s="24" t="s">
        <v>53</v>
      </c>
      <c r="I3054" s="24" t="s">
        <v>54</v>
      </c>
      <c r="J3054" s="24" t="s">
        <v>126</v>
      </c>
      <c r="K3054" s="24">
        <v>1</v>
      </c>
      <c r="L3054" s="24" t="s">
        <v>84</v>
      </c>
      <c r="M3054" s="26">
        <v>46235</v>
      </c>
      <c r="N3054" s="27">
        <v>46235.5625</v>
      </c>
      <c r="O3054" s="27">
        <v>46235.729166666664</v>
      </c>
      <c r="P3054" s="24" t="s">
        <v>5075</v>
      </c>
      <c r="Q3054" s="24" t="s">
        <v>5076</v>
      </c>
      <c r="R3054" s="24" t="s">
        <v>142</v>
      </c>
      <c r="T3054" s="24" t="s">
        <v>54</v>
      </c>
      <c r="U3054" s="24" t="s">
        <v>411</v>
      </c>
      <c r="V3054" s="27">
        <v>46235.652777777781</v>
      </c>
      <c r="W3054" s="27">
        <v>46235.674305555556</v>
      </c>
      <c r="Z3054" s="24">
        <v>1</v>
      </c>
      <c r="AA3054" s="24" t="s">
        <v>60</v>
      </c>
      <c r="AB3054" s="24" t="b">
        <v>0</v>
      </c>
      <c r="AC3054" s="61"/>
    </row>
    <row r="3055" spans="2:29" ht="13.7">
      <c r="B3055" s="24" t="s">
        <v>82</v>
      </c>
      <c r="C3055" s="24" t="s">
        <v>64</v>
      </c>
      <c r="D3055" s="24" t="s">
        <v>86</v>
      </c>
      <c r="E3055" s="24">
        <v>240</v>
      </c>
      <c r="F3055" s="26">
        <v>46235</v>
      </c>
      <c r="G3055" s="24" t="s">
        <v>52</v>
      </c>
      <c r="H3055" s="24" t="s">
        <v>53</v>
      </c>
      <c r="I3055" s="24" t="s">
        <v>54</v>
      </c>
      <c r="J3055" s="24" t="s">
        <v>126</v>
      </c>
      <c r="K3055" s="24">
        <v>1</v>
      </c>
      <c r="L3055" s="24" t="s">
        <v>84</v>
      </c>
      <c r="M3055" s="26">
        <v>46235</v>
      </c>
      <c r="N3055" s="27">
        <v>46235.5625</v>
      </c>
      <c r="O3055" s="27">
        <v>46235.729166666664</v>
      </c>
      <c r="P3055" s="24" t="s">
        <v>5077</v>
      </c>
      <c r="Q3055" s="24" t="s">
        <v>5078</v>
      </c>
      <c r="R3055" s="24" t="s">
        <v>146</v>
      </c>
      <c r="T3055" s="24" t="s">
        <v>54</v>
      </c>
      <c r="U3055" s="24" t="s">
        <v>411</v>
      </c>
      <c r="V3055" s="27">
        <v>46235.694444444445</v>
      </c>
      <c r="W3055" s="27">
        <v>46235.718055555553</v>
      </c>
      <c r="Z3055" s="24">
        <v>1</v>
      </c>
      <c r="AA3055" s="24" t="s">
        <v>60</v>
      </c>
      <c r="AB3055" s="24" t="b">
        <v>0</v>
      </c>
      <c r="AC3055" s="61"/>
    </row>
    <row r="3056" spans="2:29" ht="13.7">
      <c r="B3056" s="24" t="s">
        <v>82</v>
      </c>
      <c r="C3056" s="24" t="s">
        <v>64</v>
      </c>
      <c r="D3056" s="24" t="s">
        <v>86</v>
      </c>
      <c r="E3056" s="24">
        <v>240</v>
      </c>
      <c r="F3056" s="26">
        <v>46235</v>
      </c>
      <c r="G3056" s="24" t="s">
        <v>52</v>
      </c>
      <c r="H3056" s="24" t="s">
        <v>53</v>
      </c>
      <c r="I3056" s="24" t="s">
        <v>54</v>
      </c>
      <c r="J3056" s="24" t="s">
        <v>125</v>
      </c>
      <c r="K3056" s="24">
        <v>1</v>
      </c>
      <c r="L3056" s="24" t="s">
        <v>84</v>
      </c>
      <c r="M3056" s="26">
        <v>46239</v>
      </c>
      <c r="N3056" s="27">
        <v>46239.5625</v>
      </c>
      <c r="O3056" s="27">
        <v>46239.729166666664</v>
      </c>
      <c r="V3056" s="27"/>
      <c r="W3056" s="27"/>
      <c r="X3056" s="24">
        <v>4</v>
      </c>
      <c r="Y3056" s="24">
        <v>0</v>
      </c>
      <c r="Z3056" s="24">
        <v>4</v>
      </c>
      <c r="AA3056" s="24" t="s">
        <v>60</v>
      </c>
      <c r="AB3056" s="24" t="b">
        <v>0</v>
      </c>
      <c r="AC3056" s="61">
        <v>0</v>
      </c>
    </row>
    <row r="3057" spans="2:29" ht="13.7">
      <c r="B3057" s="24" t="s">
        <v>82</v>
      </c>
      <c r="C3057" s="24" t="s">
        <v>64</v>
      </c>
      <c r="D3057" s="24" t="s">
        <v>86</v>
      </c>
      <c r="E3057" s="24">
        <v>240</v>
      </c>
      <c r="F3057" s="26">
        <v>46235</v>
      </c>
      <c r="G3057" s="24" t="s">
        <v>52</v>
      </c>
      <c r="H3057" s="24" t="s">
        <v>53</v>
      </c>
      <c r="I3057" s="24" t="s">
        <v>54</v>
      </c>
      <c r="J3057" s="24" t="s">
        <v>126</v>
      </c>
      <c r="K3057" s="24">
        <v>1</v>
      </c>
      <c r="L3057" s="24" t="s">
        <v>84</v>
      </c>
      <c r="M3057" s="26">
        <v>46239</v>
      </c>
      <c r="N3057" s="27">
        <v>46239.5625</v>
      </c>
      <c r="O3057" s="27">
        <v>46239.729166666664</v>
      </c>
      <c r="P3057" s="24" t="s">
        <v>5079</v>
      </c>
      <c r="Q3057" s="24" t="s">
        <v>5080</v>
      </c>
      <c r="R3057" s="24" t="s">
        <v>142</v>
      </c>
      <c r="T3057" s="24" t="s">
        <v>54</v>
      </c>
      <c r="U3057" s="24" t="s">
        <v>411</v>
      </c>
      <c r="V3057" s="27">
        <v>46239.609027777777</v>
      </c>
      <c r="W3057" s="27">
        <v>46239.637499999997</v>
      </c>
      <c r="Z3057" s="24">
        <v>1</v>
      </c>
      <c r="AA3057" s="24" t="s">
        <v>60</v>
      </c>
      <c r="AB3057" s="24" t="b">
        <v>0</v>
      </c>
      <c r="AC3057" s="61"/>
    </row>
    <row r="3058" spans="2:29" ht="13.7">
      <c r="B3058" s="24" t="s">
        <v>82</v>
      </c>
      <c r="C3058" s="24" t="s">
        <v>64</v>
      </c>
      <c r="D3058" s="24" t="s">
        <v>86</v>
      </c>
      <c r="E3058" s="24">
        <v>240</v>
      </c>
      <c r="F3058" s="26">
        <v>46235</v>
      </c>
      <c r="G3058" s="24" t="s">
        <v>52</v>
      </c>
      <c r="H3058" s="24" t="s">
        <v>53</v>
      </c>
      <c r="I3058" s="24" t="s">
        <v>54</v>
      </c>
      <c r="J3058" s="24" t="s">
        <v>126</v>
      </c>
      <c r="K3058" s="24">
        <v>1</v>
      </c>
      <c r="L3058" s="24" t="s">
        <v>84</v>
      </c>
      <c r="M3058" s="26">
        <v>46239</v>
      </c>
      <c r="N3058" s="27">
        <v>46239.5625</v>
      </c>
      <c r="O3058" s="27">
        <v>46239.729166666664</v>
      </c>
      <c r="P3058" s="24" t="s">
        <v>5081</v>
      </c>
      <c r="Q3058" s="24" t="s">
        <v>5082</v>
      </c>
      <c r="R3058" s="24" t="s">
        <v>149</v>
      </c>
      <c r="T3058" s="24" t="s">
        <v>54</v>
      </c>
      <c r="U3058" s="24" t="s">
        <v>411</v>
      </c>
      <c r="V3058" s="27">
        <v>46239.691666666666</v>
      </c>
      <c r="W3058" s="27">
        <v>46239.720833333333</v>
      </c>
      <c r="Z3058" s="24">
        <v>1</v>
      </c>
      <c r="AA3058" s="24" t="s">
        <v>60</v>
      </c>
      <c r="AB3058" s="24" t="b">
        <v>0</v>
      </c>
      <c r="AC3058" s="61"/>
    </row>
    <row r="3059" spans="2:29" ht="13.7">
      <c r="B3059" s="24" t="s">
        <v>82</v>
      </c>
      <c r="C3059" s="24" t="s">
        <v>64</v>
      </c>
      <c r="D3059" s="24" t="s">
        <v>86</v>
      </c>
      <c r="E3059" s="24">
        <v>240</v>
      </c>
      <c r="F3059" s="26">
        <v>46235</v>
      </c>
      <c r="G3059" s="24" t="s">
        <v>52</v>
      </c>
      <c r="H3059" s="24" t="s">
        <v>53</v>
      </c>
      <c r="I3059" s="24" t="s">
        <v>54</v>
      </c>
      <c r="J3059" s="24" t="s">
        <v>126</v>
      </c>
      <c r="K3059" s="24">
        <v>1</v>
      </c>
      <c r="L3059" s="24" t="s">
        <v>84</v>
      </c>
      <c r="M3059" s="26">
        <v>46239</v>
      </c>
      <c r="N3059" s="27">
        <v>46239.5625</v>
      </c>
      <c r="O3059" s="27">
        <v>46239.729166666664</v>
      </c>
      <c r="P3059" s="24" t="s">
        <v>5083</v>
      </c>
      <c r="Q3059" s="24" t="s">
        <v>5084</v>
      </c>
      <c r="R3059" s="24" t="s">
        <v>149</v>
      </c>
      <c r="S3059" s="24" t="s">
        <v>198</v>
      </c>
      <c r="T3059" s="24" t="s">
        <v>54</v>
      </c>
      <c r="U3059" s="24" t="s">
        <v>411</v>
      </c>
      <c r="V3059" s="27">
        <v>46239.647222222222</v>
      </c>
      <c r="W3059" s="27">
        <v>46239.672222222223</v>
      </c>
      <c r="Z3059" s="24">
        <v>1</v>
      </c>
      <c r="AA3059" s="24" t="s">
        <v>60</v>
      </c>
      <c r="AB3059" s="24" t="b">
        <v>0</v>
      </c>
      <c r="AC3059" s="61"/>
    </row>
    <row r="3060" spans="2:29" ht="13.7">
      <c r="B3060" s="24" t="s">
        <v>82</v>
      </c>
      <c r="C3060" s="24" t="s">
        <v>64</v>
      </c>
      <c r="D3060" s="24" t="s">
        <v>86</v>
      </c>
      <c r="E3060" s="24">
        <v>240</v>
      </c>
      <c r="F3060" s="26">
        <v>46235</v>
      </c>
      <c r="G3060" s="24" t="s">
        <v>52</v>
      </c>
      <c r="H3060" s="24" t="s">
        <v>53</v>
      </c>
      <c r="I3060" s="24" t="s">
        <v>54</v>
      </c>
      <c r="J3060" s="24" t="s">
        <v>126</v>
      </c>
      <c r="K3060" s="24">
        <v>1</v>
      </c>
      <c r="L3060" s="24" t="s">
        <v>84</v>
      </c>
      <c r="M3060" s="26">
        <v>46239</v>
      </c>
      <c r="N3060" s="27">
        <v>46239.5625</v>
      </c>
      <c r="O3060" s="27">
        <v>46239.729166666664</v>
      </c>
      <c r="P3060" s="24" t="s">
        <v>5085</v>
      </c>
      <c r="Q3060" s="24" t="s">
        <v>5086</v>
      </c>
      <c r="R3060" s="24" t="s">
        <v>190</v>
      </c>
      <c r="T3060" s="24" t="s">
        <v>54</v>
      </c>
      <c r="U3060" s="24" t="s">
        <v>411</v>
      </c>
      <c r="V3060" s="27">
        <v>46239.570833333331</v>
      </c>
      <c r="W3060" s="27">
        <v>46239.595138888886</v>
      </c>
      <c r="Z3060" s="24">
        <v>1</v>
      </c>
      <c r="AA3060" s="24" t="s">
        <v>60</v>
      </c>
      <c r="AB3060" s="24" t="b">
        <v>0</v>
      </c>
      <c r="AC3060" s="61"/>
    </row>
    <row r="3061" spans="2:29" ht="13.7">
      <c r="B3061" s="24" t="s">
        <v>82</v>
      </c>
      <c r="C3061" s="24" t="s">
        <v>64</v>
      </c>
      <c r="D3061" s="24" t="s">
        <v>86</v>
      </c>
      <c r="E3061" s="24">
        <v>240</v>
      </c>
      <c r="F3061" s="26">
        <v>46235</v>
      </c>
      <c r="G3061" s="24" t="s">
        <v>52</v>
      </c>
      <c r="H3061" s="24" t="s">
        <v>53</v>
      </c>
      <c r="I3061" s="24" t="s">
        <v>62</v>
      </c>
      <c r="J3061" s="24" t="s">
        <v>125</v>
      </c>
      <c r="K3061" s="24">
        <v>1</v>
      </c>
      <c r="L3061" s="24" t="s">
        <v>84</v>
      </c>
      <c r="M3061" s="26">
        <v>46246</v>
      </c>
      <c r="N3061" s="27">
        <v>46246.333333333336</v>
      </c>
      <c r="O3061" s="27">
        <v>46246.5</v>
      </c>
      <c r="V3061" s="27"/>
      <c r="W3061" s="27"/>
      <c r="X3061" s="24">
        <v>4</v>
      </c>
      <c r="Y3061" s="24">
        <v>0</v>
      </c>
      <c r="Z3061" s="24">
        <v>4</v>
      </c>
      <c r="AA3061" s="24" t="s">
        <v>60</v>
      </c>
      <c r="AB3061" s="24" t="b">
        <v>0</v>
      </c>
      <c r="AC3061" s="61">
        <v>0</v>
      </c>
    </row>
    <row r="3062" spans="2:29" ht="13.7">
      <c r="B3062" s="24" t="s">
        <v>82</v>
      </c>
      <c r="C3062" s="24" t="s">
        <v>64</v>
      </c>
      <c r="D3062" s="24" t="s">
        <v>86</v>
      </c>
      <c r="E3062" s="24">
        <v>240</v>
      </c>
      <c r="F3062" s="26">
        <v>46235</v>
      </c>
      <c r="G3062" s="24" t="s">
        <v>52</v>
      </c>
      <c r="H3062" s="24" t="s">
        <v>53</v>
      </c>
      <c r="I3062" s="24" t="s">
        <v>62</v>
      </c>
      <c r="J3062" s="24" t="s">
        <v>126</v>
      </c>
      <c r="K3062" s="24">
        <v>1</v>
      </c>
      <c r="L3062" s="24" t="s">
        <v>84</v>
      </c>
      <c r="M3062" s="26">
        <v>46246</v>
      </c>
      <c r="N3062" s="27">
        <v>46246.333333333336</v>
      </c>
      <c r="O3062" s="27">
        <v>46246.5</v>
      </c>
      <c r="P3062" s="24" t="s">
        <v>5087</v>
      </c>
      <c r="Q3062" s="24" t="s">
        <v>5088</v>
      </c>
      <c r="R3062" s="24" t="s">
        <v>249</v>
      </c>
      <c r="T3062" s="24" t="s">
        <v>62</v>
      </c>
      <c r="U3062" s="24" t="s">
        <v>394</v>
      </c>
      <c r="V3062" s="27">
        <v>46246.336111111108</v>
      </c>
      <c r="W3062" s="27">
        <v>46246.351388888892</v>
      </c>
      <c r="Z3062" s="24">
        <v>1</v>
      </c>
      <c r="AA3062" s="24" t="s">
        <v>60</v>
      </c>
      <c r="AB3062" s="24" t="b">
        <v>0</v>
      </c>
      <c r="AC3062" s="61"/>
    </row>
    <row r="3063" spans="2:29" ht="13.7">
      <c r="B3063" s="24" t="s">
        <v>82</v>
      </c>
      <c r="C3063" s="24" t="s">
        <v>64</v>
      </c>
      <c r="D3063" s="24" t="s">
        <v>86</v>
      </c>
      <c r="E3063" s="24">
        <v>240</v>
      </c>
      <c r="F3063" s="26">
        <v>46235</v>
      </c>
      <c r="G3063" s="24" t="s">
        <v>52</v>
      </c>
      <c r="H3063" s="24" t="s">
        <v>53</v>
      </c>
      <c r="I3063" s="24" t="s">
        <v>62</v>
      </c>
      <c r="J3063" s="24" t="s">
        <v>126</v>
      </c>
      <c r="K3063" s="24">
        <v>1</v>
      </c>
      <c r="L3063" s="24" t="s">
        <v>84</v>
      </c>
      <c r="M3063" s="26">
        <v>46246</v>
      </c>
      <c r="N3063" s="27">
        <v>46246.333333333336</v>
      </c>
      <c r="O3063" s="27">
        <v>46246.5</v>
      </c>
      <c r="P3063" s="24" t="s">
        <v>5089</v>
      </c>
      <c r="Q3063" s="24" t="s">
        <v>5090</v>
      </c>
      <c r="R3063" s="24" t="s">
        <v>256</v>
      </c>
      <c r="T3063" s="24" t="s">
        <v>62</v>
      </c>
      <c r="U3063" s="24" t="s">
        <v>394</v>
      </c>
      <c r="V3063" s="27">
        <v>46246.378472222219</v>
      </c>
      <c r="W3063" s="27">
        <v>46246.400694444441</v>
      </c>
      <c r="Z3063" s="24">
        <v>1</v>
      </c>
      <c r="AA3063" s="24" t="s">
        <v>60</v>
      </c>
      <c r="AB3063" s="24" t="b">
        <v>0</v>
      </c>
      <c r="AC3063" s="61"/>
    </row>
    <row r="3064" spans="2:29" ht="13.7">
      <c r="B3064" s="24" t="s">
        <v>82</v>
      </c>
      <c r="C3064" s="24" t="s">
        <v>64</v>
      </c>
      <c r="D3064" s="24" t="s">
        <v>86</v>
      </c>
      <c r="E3064" s="24">
        <v>240</v>
      </c>
      <c r="F3064" s="26">
        <v>46235</v>
      </c>
      <c r="G3064" s="24" t="s">
        <v>52</v>
      </c>
      <c r="H3064" s="24" t="s">
        <v>53</v>
      </c>
      <c r="I3064" s="24" t="s">
        <v>62</v>
      </c>
      <c r="J3064" s="24" t="s">
        <v>126</v>
      </c>
      <c r="K3064" s="24">
        <v>1</v>
      </c>
      <c r="L3064" s="24" t="s">
        <v>84</v>
      </c>
      <c r="M3064" s="26">
        <v>46246</v>
      </c>
      <c r="N3064" s="27">
        <v>46246.333333333336</v>
      </c>
      <c r="O3064" s="27">
        <v>46246.5</v>
      </c>
      <c r="P3064" s="24" t="s">
        <v>5091</v>
      </c>
      <c r="Q3064" s="24" t="s">
        <v>5092</v>
      </c>
      <c r="R3064" s="24" t="s">
        <v>249</v>
      </c>
      <c r="T3064" s="24" t="s">
        <v>62</v>
      </c>
      <c r="U3064" s="24" t="s">
        <v>394</v>
      </c>
      <c r="V3064" s="27">
        <v>46246.418055555558</v>
      </c>
      <c r="W3064" s="27">
        <v>46246.445833333331</v>
      </c>
      <c r="Z3064" s="24">
        <v>1</v>
      </c>
      <c r="AA3064" s="24" t="s">
        <v>60</v>
      </c>
      <c r="AB3064" s="24" t="b">
        <v>0</v>
      </c>
      <c r="AC3064" s="61"/>
    </row>
    <row r="3065" spans="2:29" ht="13.7">
      <c r="B3065" s="24" t="s">
        <v>82</v>
      </c>
      <c r="C3065" s="24" t="s">
        <v>64</v>
      </c>
      <c r="D3065" s="24" t="s">
        <v>86</v>
      </c>
      <c r="E3065" s="24">
        <v>240</v>
      </c>
      <c r="F3065" s="26">
        <v>46235</v>
      </c>
      <c r="G3065" s="24" t="s">
        <v>52</v>
      </c>
      <c r="H3065" s="24" t="s">
        <v>53</v>
      </c>
      <c r="I3065" s="24" t="s">
        <v>62</v>
      </c>
      <c r="J3065" s="24" t="s">
        <v>126</v>
      </c>
      <c r="K3065" s="24">
        <v>1</v>
      </c>
      <c r="L3065" s="24" t="s">
        <v>84</v>
      </c>
      <c r="M3065" s="26">
        <v>46246</v>
      </c>
      <c r="N3065" s="27">
        <v>46246.333333333336</v>
      </c>
      <c r="O3065" s="27">
        <v>46246.5</v>
      </c>
      <c r="P3065" s="24" t="s">
        <v>5093</v>
      </c>
      <c r="Q3065" s="24" t="s">
        <v>5094</v>
      </c>
      <c r="R3065" s="24" t="s">
        <v>256</v>
      </c>
      <c r="T3065" s="24" t="s">
        <v>62</v>
      </c>
      <c r="U3065" s="24" t="s">
        <v>394</v>
      </c>
      <c r="V3065" s="27">
        <v>46246.46597222222</v>
      </c>
      <c r="W3065" s="27">
        <v>46246.488194444442</v>
      </c>
      <c r="Z3065" s="24">
        <v>1</v>
      </c>
      <c r="AA3065" s="24" t="s">
        <v>60</v>
      </c>
      <c r="AB3065" s="24" t="b">
        <v>0</v>
      </c>
      <c r="AC3065" s="61"/>
    </row>
    <row r="3066" spans="2:29" ht="13.7">
      <c r="B3066" s="24" t="s">
        <v>82</v>
      </c>
      <c r="C3066" s="24" t="s">
        <v>64</v>
      </c>
      <c r="D3066" s="24" t="s">
        <v>86</v>
      </c>
      <c r="E3066" s="24">
        <v>270</v>
      </c>
      <c r="F3066" s="26">
        <v>46204</v>
      </c>
      <c r="G3066" s="24" t="s">
        <v>52</v>
      </c>
      <c r="H3066" s="24" t="s">
        <v>53</v>
      </c>
      <c r="I3066" s="24" t="s">
        <v>57</v>
      </c>
      <c r="J3066" s="24" t="s">
        <v>125</v>
      </c>
      <c r="K3066" s="24">
        <v>1</v>
      </c>
      <c r="L3066" s="24" t="s">
        <v>84</v>
      </c>
      <c r="M3066" s="26">
        <v>46210</v>
      </c>
      <c r="N3066" s="27">
        <v>46210.333333333336</v>
      </c>
      <c r="O3066" s="27">
        <v>46210.520833333336</v>
      </c>
      <c r="V3066" s="27"/>
      <c r="W3066" s="27"/>
      <c r="X3066" s="24">
        <v>4</v>
      </c>
      <c r="Y3066" s="24">
        <v>0</v>
      </c>
      <c r="Z3066" s="24">
        <v>4</v>
      </c>
      <c r="AA3066" s="24" t="s">
        <v>58</v>
      </c>
      <c r="AB3066" s="24" t="b">
        <v>0</v>
      </c>
      <c r="AC3066" s="61">
        <v>0</v>
      </c>
    </row>
    <row r="3067" spans="2:29" ht="13.7">
      <c r="B3067" s="24" t="s">
        <v>82</v>
      </c>
      <c r="C3067" s="24" t="s">
        <v>64</v>
      </c>
      <c r="D3067" s="24" t="s">
        <v>86</v>
      </c>
      <c r="E3067" s="24">
        <v>270</v>
      </c>
      <c r="F3067" s="26">
        <v>46204</v>
      </c>
      <c r="G3067" s="24" t="s">
        <v>52</v>
      </c>
      <c r="H3067" s="24" t="s">
        <v>53</v>
      </c>
      <c r="I3067" s="24" t="s">
        <v>57</v>
      </c>
      <c r="J3067" s="24" t="s">
        <v>126</v>
      </c>
      <c r="K3067" s="24">
        <v>1</v>
      </c>
      <c r="L3067" s="24" t="s">
        <v>84</v>
      </c>
      <c r="M3067" s="26">
        <v>46210</v>
      </c>
      <c r="N3067" s="27">
        <v>46210.333333333336</v>
      </c>
      <c r="O3067" s="27">
        <v>46210.520833333336</v>
      </c>
      <c r="P3067" s="24" t="s">
        <v>5095</v>
      </c>
      <c r="Q3067" s="24" t="s">
        <v>5096</v>
      </c>
      <c r="R3067" s="24" t="s">
        <v>155</v>
      </c>
      <c r="S3067" s="24" t="s">
        <v>198</v>
      </c>
      <c r="T3067" s="24" t="s">
        <v>57</v>
      </c>
      <c r="U3067" s="24" t="s">
        <v>480</v>
      </c>
      <c r="V3067" s="27">
        <v>46210.338888888888</v>
      </c>
      <c r="W3067" s="27">
        <v>46210.369444444441</v>
      </c>
      <c r="Z3067" s="24">
        <v>1</v>
      </c>
      <c r="AA3067" s="24" t="s">
        <v>58</v>
      </c>
      <c r="AB3067" s="24" t="b">
        <v>0</v>
      </c>
      <c r="AC3067" s="61"/>
    </row>
    <row r="3068" spans="2:29" ht="13.7">
      <c r="B3068" s="24" t="s">
        <v>82</v>
      </c>
      <c r="C3068" s="24" t="s">
        <v>64</v>
      </c>
      <c r="D3068" s="24" t="s">
        <v>86</v>
      </c>
      <c r="E3068" s="24">
        <v>270</v>
      </c>
      <c r="F3068" s="26">
        <v>46204</v>
      </c>
      <c r="G3068" s="24" t="s">
        <v>52</v>
      </c>
      <c r="H3068" s="24" t="s">
        <v>53</v>
      </c>
      <c r="I3068" s="24" t="s">
        <v>57</v>
      </c>
      <c r="J3068" s="24" t="s">
        <v>126</v>
      </c>
      <c r="K3068" s="24">
        <v>1</v>
      </c>
      <c r="L3068" s="24" t="s">
        <v>84</v>
      </c>
      <c r="M3068" s="26">
        <v>46210</v>
      </c>
      <c r="N3068" s="27">
        <v>46210.333333333336</v>
      </c>
      <c r="O3068" s="27">
        <v>46210.520833333336</v>
      </c>
      <c r="P3068" s="24" t="s">
        <v>5097</v>
      </c>
      <c r="Q3068" s="24" t="s">
        <v>5098</v>
      </c>
      <c r="R3068" s="24" t="s">
        <v>182</v>
      </c>
      <c r="T3068" s="24" t="s">
        <v>57</v>
      </c>
      <c r="U3068" s="24" t="s">
        <v>480</v>
      </c>
      <c r="V3068" s="27">
        <v>46210.384722222225</v>
      </c>
      <c r="W3068" s="27">
        <v>46210.411111111112</v>
      </c>
      <c r="Z3068" s="24">
        <v>1</v>
      </c>
      <c r="AA3068" s="24" t="s">
        <v>58</v>
      </c>
      <c r="AB3068" s="24" t="b">
        <v>0</v>
      </c>
      <c r="AC3068" s="61"/>
    </row>
    <row r="3069" spans="2:29" ht="13.7">
      <c r="B3069" s="24" t="s">
        <v>82</v>
      </c>
      <c r="C3069" s="24" t="s">
        <v>64</v>
      </c>
      <c r="D3069" s="24" t="s">
        <v>86</v>
      </c>
      <c r="E3069" s="24">
        <v>270</v>
      </c>
      <c r="F3069" s="26">
        <v>46204</v>
      </c>
      <c r="G3069" s="24" t="s">
        <v>52</v>
      </c>
      <c r="H3069" s="24" t="s">
        <v>53</v>
      </c>
      <c r="I3069" s="24" t="s">
        <v>57</v>
      </c>
      <c r="J3069" s="24" t="s">
        <v>126</v>
      </c>
      <c r="K3069" s="24">
        <v>1</v>
      </c>
      <c r="L3069" s="24" t="s">
        <v>84</v>
      </c>
      <c r="M3069" s="26">
        <v>46210</v>
      </c>
      <c r="N3069" s="27">
        <v>46210.333333333336</v>
      </c>
      <c r="O3069" s="27">
        <v>46210.520833333336</v>
      </c>
      <c r="P3069" s="24" t="s">
        <v>5099</v>
      </c>
      <c r="Q3069" s="24" t="s">
        <v>5100</v>
      </c>
      <c r="R3069" s="24" t="s">
        <v>155</v>
      </c>
      <c r="S3069" s="24" t="s">
        <v>198</v>
      </c>
      <c r="T3069" s="24" t="s">
        <v>57</v>
      </c>
      <c r="U3069" s="24" t="s">
        <v>480</v>
      </c>
      <c r="V3069" s="27">
        <v>46210.479861111111</v>
      </c>
      <c r="W3069" s="27">
        <v>46210.506249999999</v>
      </c>
      <c r="Z3069" s="24">
        <v>1</v>
      </c>
      <c r="AA3069" s="24" t="s">
        <v>58</v>
      </c>
      <c r="AB3069" s="24" t="b">
        <v>0</v>
      </c>
      <c r="AC3069" s="61"/>
    </row>
    <row r="3070" spans="2:29" ht="13.7">
      <c r="B3070" s="24" t="s">
        <v>82</v>
      </c>
      <c r="C3070" s="24" t="s">
        <v>64</v>
      </c>
      <c r="D3070" s="24" t="s">
        <v>86</v>
      </c>
      <c r="E3070" s="24">
        <v>270</v>
      </c>
      <c r="F3070" s="26">
        <v>46204</v>
      </c>
      <c r="G3070" s="24" t="s">
        <v>52</v>
      </c>
      <c r="H3070" s="24" t="s">
        <v>53</v>
      </c>
      <c r="I3070" s="24" t="s">
        <v>57</v>
      </c>
      <c r="J3070" s="24" t="s">
        <v>126</v>
      </c>
      <c r="K3070" s="24">
        <v>1</v>
      </c>
      <c r="L3070" s="24" t="s">
        <v>84</v>
      </c>
      <c r="M3070" s="26">
        <v>46210</v>
      </c>
      <c r="N3070" s="27">
        <v>46210.333333333336</v>
      </c>
      <c r="O3070" s="27">
        <v>46210.520833333336</v>
      </c>
      <c r="P3070" s="24" t="s">
        <v>5101</v>
      </c>
      <c r="Q3070" s="24" t="s">
        <v>5102</v>
      </c>
      <c r="R3070" s="24" t="s">
        <v>185</v>
      </c>
      <c r="T3070" s="24" t="s">
        <v>57</v>
      </c>
      <c r="U3070" s="24" t="s">
        <v>480</v>
      </c>
      <c r="V3070" s="27">
        <v>46210.430555555555</v>
      </c>
      <c r="W3070" s="27">
        <v>46210.458333333336</v>
      </c>
      <c r="Z3070" s="24">
        <v>1</v>
      </c>
      <c r="AA3070" s="24" t="s">
        <v>58</v>
      </c>
      <c r="AB3070" s="24" t="b">
        <v>0</v>
      </c>
      <c r="AC3070" s="61"/>
    </row>
    <row r="3071" spans="2:29" ht="13.7">
      <c r="B3071" s="24" t="s">
        <v>82</v>
      </c>
      <c r="C3071" s="24" t="s">
        <v>64</v>
      </c>
      <c r="D3071" s="24" t="s">
        <v>86</v>
      </c>
      <c r="E3071" s="24">
        <v>270</v>
      </c>
      <c r="F3071" s="26">
        <v>46235</v>
      </c>
      <c r="G3071" s="24" t="s">
        <v>52</v>
      </c>
      <c r="H3071" s="24" t="s">
        <v>53</v>
      </c>
      <c r="I3071" s="24" t="s">
        <v>68</v>
      </c>
      <c r="J3071" s="24" t="s">
        <v>125</v>
      </c>
      <c r="K3071" s="24">
        <v>1</v>
      </c>
      <c r="L3071" s="24" t="s">
        <v>84</v>
      </c>
      <c r="M3071" s="26">
        <v>46247</v>
      </c>
      <c r="N3071" s="27">
        <v>46247.5625</v>
      </c>
      <c r="O3071" s="27">
        <v>46247.75</v>
      </c>
      <c r="V3071" s="27"/>
      <c r="W3071" s="27"/>
      <c r="X3071" s="24">
        <v>4</v>
      </c>
      <c r="Y3071" s="24">
        <v>0</v>
      </c>
      <c r="Z3071" s="24">
        <v>4</v>
      </c>
      <c r="AA3071" s="24" t="s">
        <v>60</v>
      </c>
      <c r="AB3071" s="24" t="b">
        <v>0</v>
      </c>
      <c r="AC3071" s="61">
        <v>0</v>
      </c>
    </row>
    <row r="3072" spans="2:29" ht="13.7">
      <c r="B3072" s="24" t="s">
        <v>82</v>
      </c>
      <c r="C3072" s="24" t="s">
        <v>64</v>
      </c>
      <c r="D3072" s="24" t="s">
        <v>86</v>
      </c>
      <c r="E3072" s="24">
        <v>270</v>
      </c>
      <c r="F3072" s="26">
        <v>46235</v>
      </c>
      <c r="G3072" s="24" t="s">
        <v>52</v>
      </c>
      <c r="H3072" s="24" t="s">
        <v>53</v>
      </c>
      <c r="I3072" s="24" t="s">
        <v>68</v>
      </c>
      <c r="J3072" s="24" t="s">
        <v>126</v>
      </c>
      <c r="K3072" s="24">
        <v>1</v>
      </c>
      <c r="L3072" s="24" t="s">
        <v>84</v>
      </c>
      <c r="M3072" s="26">
        <v>46247</v>
      </c>
      <c r="N3072" s="27">
        <v>46247.5625</v>
      </c>
      <c r="O3072" s="27">
        <v>46247.75</v>
      </c>
      <c r="P3072" s="24" t="s">
        <v>5103</v>
      </c>
      <c r="Q3072" s="24" t="s">
        <v>5104</v>
      </c>
      <c r="R3072" s="24" t="s">
        <v>636</v>
      </c>
      <c r="T3072" s="24" t="s">
        <v>68</v>
      </c>
      <c r="U3072" s="24" t="s">
        <v>250</v>
      </c>
      <c r="V3072" s="27">
        <v>46247.616666666669</v>
      </c>
      <c r="W3072" s="27">
        <v>46247.643055555556</v>
      </c>
      <c r="Z3072" s="24">
        <v>1</v>
      </c>
      <c r="AA3072" s="24" t="s">
        <v>60</v>
      </c>
      <c r="AB3072" s="24" t="b">
        <v>0</v>
      </c>
      <c r="AC3072" s="61"/>
    </row>
    <row r="3073" spans="2:29" ht="13.7">
      <c r="B3073" s="24" t="s">
        <v>82</v>
      </c>
      <c r="C3073" s="24" t="s">
        <v>64</v>
      </c>
      <c r="D3073" s="24" t="s">
        <v>86</v>
      </c>
      <c r="E3073" s="24">
        <v>270</v>
      </c>
      <c r="F3073" s="26">
        <v>46235</v>
      </c>
      <c r="G3073" s="24" t="s">
        <v>52</v>
      </c>
      <c r="H3073" s="24" t="s">
        <v>53</v>
      </c>
      <c r="I3073" s="24" t="s">
        <v>68</v>
      </c>
      <c r="J3073" s="24" t="s">
        <v>126</v>
      </c>
      <c r="K3073" s="24">
        <v>1</v>
      </c>
      <c r="L3073" s="24" t="s">
        <v>84</v>
      </c>
      <c r="M3073" s="26">
        <v>46247</v>
      </c>
      <c r="N3073" s="27">
        <v>46247.5625</v>
      </c>
      <c r="O3073" s="27">
        <v>46247.75</v>
      </c>
      <c r="P3073" s="24" t="s">
        <v>5105</v>
      </c>
      <c r="Q3073" s="24" t="s">
        <v>5106</v>
      </c>
      <c r="R3073" s="24" t="s">
        <v>633</v>
      </c>
      <c r="S3073" s="24" t="s">
        <v>152</v>
      </c>
      <c r="T3073" s="24" t="s">
        <v>68</v>
      </c>
      <c r="U3073" s="24" t="s">
        <v>250</v>
      </c>
      <c r="V3073" s="27">
        <v>46247.563888888886</v>
      </c>
      <c r="W3073" s="27">
        <v>46247.591666666667</v>
      </c>
      <c r="Z3073" s="24">
        <v>1</v>
      </c>
      <c r="AA3073" s="24" t="s">
        <v>60</v>
      </c>
      <c r="AB3073" s="24" t="b">
        <v>0</v>
      </c>
      <c r="AC3073" s="61"/>
    </row>
    <row r="3074" spans="2:29" ht="13.7">
      <c r="B3074" s="24" t="s">
        <v>82</v>
      </c>
      <c r="C3074" s="24" t="s">
        <v>64</v>
      </c>
      <c r="D3074" s="24" t="s">
        <v>86</v>
      </c>
      <c r="E3074" s="24">
        <v>270</v>
      </c>
      <c r="F3074" s="26">
        <v>46235</v>
      </c>
      <c r="G3074" s="24" t="s">
        <v>52</v>
      </c>
      <c r="H3074" s="24" t="s">
        <v>53</v>
      </c>
      <c r="I3074" s="24" t="s">
        <v>68</v>
      </c>
      <c r="J3074" s="24" t="s">
        <v>126</v>
      </c>
      <c r="K3074" s="24">
        <v>1</v>
      </c>
      <c r="L3074" s="24" t="s">
        <v>84</v>
      </c>
      <c r="M3074" s="26">
        <v>46247</v>
      </c>
      <c r="N3074" s="27">
        <v>46247.5625</v>
      </c>
      <c r="O3074" s="27">
        <v>46247.75</v>
      </c>
      <c r="P3074" s="24" t="s">
        <v>5107</v>
      </c>
      <c r="Q3074" s="24" t="s">
        <v>5108</v>
      </c>
      <c r="R3074" s="24" t="s">
        <v>323</v>
      </c>
      <c r="S3074" s="24" t="s">
        <v>152</v>
      </c>
      <c r="T3074" s="24" t="s">
        <v>68</v>
      </c>
      <c r="U3074" s="24" t="s">
        <v>250</v>
      </c>
      <c r="V3074" s="27">
        <v>46247.706250000003</v>
      </c>
      <c r="W3074" s="27">
        <v>46247.740972222222</v>
      </c>
      <c r="Z3074" s="24">
        <v>1</v>
      </c>
      <c r="AA3074" s="24" t="s">
        <v>60</v>
      </c>
      <c r="AB3074" s="24" t="b">
        <v>0</v>
      </c>
      <c r="AC3074" s="61"/>
    </row>
    <row r="3075" spans="2:29" ht="13.7">
      <c r="B3075" s="24" t="s">
        <v>82</v>
      </c>
      <c r="C3075" s="24" t="s">
        <v>64</v>
      </c>
      <c r="D3075" s="24" t="s">
        <v>86</v>
      </c>
      <c r="E3075" s="24">
        <v>270</v>
      </c>
      <c r="F3075" s="26">
        <v>46235</v>
      </c>
      <c r="G3075" s="24" t="s">
        <v>52</v>
      </c>
      <c r="H3075" s="24" t="s">
        <v>53</v>
      </c>
      <c r="I3075" s="24" t="s">
        <v>68</v>
      </c>
      <c r="J3075" s="24" t="s">
        <v>126</v>
      </c>
      <c r="K3075" s="24">
        <v>1</v>
      </c>
      <c r="L3075" s="24" t="s">
        <v>84</v>
      </c>
      <c r="M3075" s="26">
        <v>46247</v>
      </c>
      <c r="N3075" s="27">
        <v>46247.5625</v>
      </c>
      <c r="O3075" s="27">
        <v>46247.75</v>
      </c>
      <c r="P3075" s="24" t="s">
        <v>5109</v>
      </c>
      <c r="Q3075" s="24" t="s">
        <v>5110</v>
      </c>
      <c r="R3075" s="24" t="s">
        <v>636</v>
      </c>
      <c r="T3075" s="24" t="s">
        <v>68</v>
      </c>
      <c r="U3075" s="24" t="s">
        <v>250</v>
      </c>
      <c r="V3075" s="27">
        <v>46247.659722222219</v>
      </c>
      <c r="W3075" s="27">
        <v>46247.69027777778</v>
      </c>
      <c r="Z3075" s="24">
        <v>1</v>
      </c>
      <c r="AA3075" s="24" t="s">
        <v>60</v>
      </c>
      <c r="AB3075" s="24" t="b">
        <v>0</v>
      </c>
      <c r="AC3075" s="61"/>
    </row>
    <row r="3076" spans="2:29" ht="13.7">
      <c r="B3076" s="24" t="s">
        <v>82</v>
      </c>
      <c r="C3076" s="24" t="s">
        <v>64</v>
      </c>
      <c r="D3076" s="24" t="s">
        <v>86</v>
      </c>
      <c r="E3076" s="24">
        <v>270</v>
      </c>
      <c r="F3076" s="26">
        <v>46235</v>
      </c>
      <c r="G3076" s="24" t="s">
        <v>52</v>
      </c>
      <c r="H3076" s="24" t="s">
        <v>53</v>
      </c>
      <c r="I3076" s="24" t="s">
        <v>67</v>
      </c>
      <c r="J3076" s="24" t="s">
        <v>125</v>
      </c>
      <c r="K3076" s="24">
        <v>1</v>
      </c>
      <c r="L3076" s="24" t="s">
        <v>84</v>
      </c>
      <c r="M3076" s="26">
        <v>46255</v>
      </c>
      <c r="N3076" s="27">
        <v>46255.375</v>
      </c>
      <c r="O3076" s="27">
        <v>46255.5625</v>
      </c>
      <c r="V3076" s="27"/>
      <c r="W3076" s="27"/>
      <c r="X3076" s="24">
        <v>4</v>
      </c>
      <c r="Y3076" s="24">
        <v>0</v>
      </c>
      <c r="Z3076" s="24">
        <v>4</v>
      </c>
      <c r="AA3076" s="24" t="s">
        <v>60</v>
      </c>
      <c r="AB3076" s="24" t="b">
        <v>0</v>
      </c>
      <c r="AC3076" s="61">
        <v>0</v>
      </c>
    </row>
    <row r="3077" spans="2:29" ht="13.7">
      <c r="B3077" s="24" t="s">
        <v>82</v>
      </c>
      <c r="C3077" s="24" t="s">
        <v>64</v>
      </c>
      <c r="D3077" s="24" t="s">
        <v>86</v>
      </c>
      <c r="E3077" s="24">
        <v>270</v>
      </c>
      <c r="F3077" s="26">
        <v>46235</v>
      </c>
      <c r="G3077" s="24" t="s">
        <v>52</v>
      </c>
      <c r="H3077" s="24" t="s">
        <v>53</v>
      </c>
      <c r="I3077" s="24" t="s">
        <v>67</v>
      </c>
      <c r="J3077" s="24" t="s">
        <v>126</v>
      </c>
      <c r="K3077" s="24">
        <v>1</v>
      </c>
      <c r="L3077" s="24" t="s">
        <v>84</v>
      </c>
      <c r="M3077" s="26">
        <v>46255</v>
      </c>
      <c r="N3077" s="27">
        <v>46255.375</v>
      </c>
      <c r="O3077" s="27">
        <v>46255.5625</v>
      </c>
      <c r="P3077" s="24" t="s">
        <v>5111</v>
      </c>
      <c r="Q3077" s="24" t="s">
        <v>5112</v>
      </c>
      <c r="R3077" s="24" t="s">
        <v>608</v>
      </c>
      <c r="T3077" s="24" t="s">
        <v>67</v>
      </c>
      <c r="U3077" s="24" t="s">
        <v>250</v>
      </c>
      <c r="V3077" s="27">
        <v>46255.42291666667</v>
      </c>
      <c r="W3077" s="27">
        <v>46255.45</v>
      </c>
      <c r="Z3077" s="24">
        <v>1</v>
      </c>
      <c r="AA3077" s="24" t="s">
        <v>60</v>
      </c>
      <c r="AB3077" s="24" t="b">
        <v>0</v>
      </c>
      <c r="AC3077" s="61"/>
    </row>
    <row r="3078" spans="2:29" ht="13.7">
      <c r="B3078" s="24" t="s">
        <v>82</v>
      </c>
      <c r="C3078" s="24" t="s">
        <v>64</v>
      </c>
      <c r="D3078" s="24" t="s">
        <v>86</v>
      </c>
      <c r="E3078" s="24">
        <v>270</v>
      </c>
      <c r="F3078" s="26">
        <v>46235</v>
      </c>
      <c r="G3078" s="24" t="s">
        <v>52</v>
      </c>
      <c r="H3078" s="24" t="s">
        <v>53</v>
      </c>
      <c r="I3078" s="24" t="s">
        <v>67</v>
      </c>
      <c r="J3078" s="24" t="s">
        <v>126</v>
      </c>
      <c r="K3078" s="24">
        <v>1</v>
      </c>
      <c r="L3078" s="24" t="s">
        <v>84</v>
      </c>
      <c r="M3078" s="26">
        <v>46255</v>
      </c>
      <c r="N3078" s="27">
        <v>46255.375</v>
      </c>
      <c r="O3078" s="27">
        <v>46255.5625</v>
      </c>
      <c r="P3078" s="24" t="s">
        <v>5113</v>
      </c>
      <c r="Q3078" s="24" t="s">
        <v>5114</v>
      </c>
      <c r="R3078" s="24" t="s">
        <v>730</v>
      </c>
      <c r="T3078" s="24" t="s">
        <v>67</v>
      </c>
      <c r="U3078" s="24" t="s">
        <v>250</v>
      </c>
      <c r="V3078" s="27">
        <v>46255.515972222223</v>
      </c>
      <c r="W3078" s="27">
        <v>46255.548611111109</v>
      </c>
      <c r="Z3078" s="24">
        <v>1</v>
      </c>
      <c r="AA3078" s="24" t="s">
        <v>60</v>
      </c>
      <c r="AB3078" s="24" t="b">
        <v>0</v>
      </c>
      <c r="AC3078" s="61"/>
    </row>
    <row r="3079" spans="2:29" ht="13.7">
      <c r="B3079" s="24" t="s">
        <v>82</v>
      </c>
      <c r="C3079" s="24" t="s">
        <v>64</v>
      </c>
      <c r="D3079" s="24" t="s">
        <v>86</v>
      </c>
      <c r="E3079" s="24">
        <v>270</v>
      </c>
      <c r="F3079" s="26">
        <v>46235</v>
      </c>
      <c r="G3079" s="24" t="s">
        <v>52</v>
      </c>
      <c r="H3079" s="24" t="s">
        <v>53</v>
      </c>
      <c r="I3079" s="24" t="s">
        <v>67</v>
      </c>
      <c r="J3079" s="24" t="s">
        <v>126</v>
      </c>
      <c r="K3079" s="24">
        <v>1</v>
      </c>
      <c r="L3079" s="24" t="s">
        <v>84</v>
      </c>
      <c r="M3079" s="26">
        <v>46255</v>
      </c>
      <c r="N3079" s="27">
        <v>46255.375</v>
      </c>
      <c r="O3079" s="27">
        <v>46255.5625</v>
      </c>
      <c r="P3079" s="24" t="s">
        <v>5115</v>
      </c>
      <c r="Q3079" s="24" t="s">
        <v>5116</v>
      </c>
      <c r="R3079" s="24" t="s">
        <v>687</v>
      </c>
      <c r="T3079" s="24" t="s">
        <v>67</v>
      </c>
      <c r="U3079" s="24" t="s">
        <v>250</v>
      </c>
      <c r="V3079" s="27">
        <v>46255.469444444447</v>
      </c>
      <c r="W3079" s="27">
        <v>46255.495833333334</v>
      </c>
      <c r="Z3079" s="24">
        <v>1</v>
      </c>
      <c r="AA3079" s="24" t="s">
        <v>60</v>
      </c>
      <c r="AB3079" s="24" t="b">
        <v>0</v>
      </c>
      <c r="AC3079" s="61"/>
    </row>
    <row r="3080" spans="2:29" ht="13.7">
      <c r="B3080" s="24" t="s">
        <v>82</v>
      </c>
      <c r="C3080" s="24" t="s">
        <v>64</v>
      </c>
      <c r="D3080" s="24" t="s">
        <v>86</v>
      </c>
      <c r="E3080" s="24">
        <v>270</v>
      </c>
      <c r="F3080" s="26">
        <v>46235</v>
      </c>
      <c r="G3080" s="24" t="s">
        <v>52</v>
      </c>
      <c r="H3080" s="24" t="s">
        <v>53</v>
      </c>
      <c r="I3080" s="24" t="s">
        <v>67</v>
      </c>
      <c r="J3080" s="24" t="s">
        <v>126</v>
      </c>
      <c r="K3080" s="24">
        <v>1</v>
      </c>
      <c r="L3080" s="24" t="s">
        <v>84</v>
      </c>
      <c r="M3080" s="26">
        <v>46255</v>
      </c>
      <c r="N3080" s="27">
        <v>46255.375</v>
      </c>
      <c r="O3080" s="27">
        <v>46255.5625</v>
      </c>
      <c r="P3080" s="24" t="s">
        <v>5117</v>
      </c>
      <c r="Q3080" s="24" t="s">
        <v>5118</v>
      </c>
      <c r="R3080" s="24" t="s">
        <v>730</v>
      </c>
      <c r="S3080" s="24" t="s">
        <v>213</v>
      </c>
      <c r="T3080" s="24" t="s">
        <v>67</v>
      </c>
      <c r="U3080" s="24" t="s">
        <v>250</v>
      </c>
      <c r="V3080" s="27">
        <v>46255.380555555559</v>
      </c>
      <c r="W3080" s="27">
        <v>46255.406944444447</v>
      </c>
      <c r="Z3080" s="24">
        <v>1</v>
      </c>
      <c r="AA3080" s="24" t="s">
        <v>60</v>
      </c>
      <c r="AB3080" s="24" t="b">
        <v>0</v>
      </c>
      <c r="AC3080" s="61"/>
    </row>
    <row r="3081" spans="2:29" ht="13.7">
      <c r="B3081" s="24" t="s">
        <v>82</v>
      </c>
      <c r="C3081" s="24" t="s">
        <v>64</v>
      </c>
      <c r="D3081" s="24" t="s">
        <v>86</v>
      </c>
      <c r="E3081" s="24">
        <v>270</v>
      </c>
      <c r="F3081" s="26">
        <v>46235</v>
      </c>
      <c r="G3081" s="24" t="s">
        <v>52</v>
      </c>
      <c r="H3081" s="24" t="s">
        <v>53</v>
      </c>
      <c r="I3081" s="24" t="s">
        <v>59</v>
      </c>
      <c r="J3081" s="24" t="s">
        <v>125</v>
      </c>
      <c r="K3081" s="24">
        <v>1</v>
      </c>
      <c r="L3081" s="24" t="s">
        <v>84</v>
      </c>
      <c r="M3081" s="26">
        <v>46259</v>
      </c>
      <c r="N3081" s="27">
        <v>46259.5625</v>
      </c>
      <c r="O3081" s="27">
        <v>46259.75</v>
      </c>
      <c r="V3081" s="27"/>
      <c r="W3081" s="27"/>
      <c r="X3081" s="24">
        <v>4</v>
      </c>
      <c r="Y3081" s="24">
        <v>0</v>
      </c>
      <c r="Z3081" s="24">
        <v>4</v>
      </c>
      <c r="AA3081" s="24" t="s">
        <v>60</v>
      </c>
      <c r="AB3081" s="24" t="b">
        <v>0</v>
      </c>
      <c r="AC3081" s="61">
        <v>0</v>
      </c>
    </row>
    <row r="3082" spans="2:29" ht="13.7">
      <c r="B3082" s="24" t="s">
        <v>82</v>
      </c>
      <c r="C3082" s="24" t="s">
        <v>64</v>
      </c>
      <c r="D3082" s="24" t="s">
        <v>86</v>
      </c>
      <c r="E3082" s="24">
        <v>270</v>
      </c>
      <c r="F3082" s="26">
        <v>46235</v>
      </c>
      <c r="G3082" s="24" t="s">
        <v>52</v>
      </c>
      <c r="H3082" s="24" t="s">
        <v>53</v>
      </c>
      <c r="I3082" s="24" t="s">
        <v>59</v>
      </c>
      <c r="J3082" s="24" t="s">
        <v>126</v>
      </c>
      <c r="K3082" s="24">
        <v>1</v>
      </c>
      <c r="L3082" s="24" t="s">
        <v>84</v>
      </c>
      <c r="M3082" s="26">
        <v>46259</v>
      </c>
      <c r="N3082" s="27">
        <v>46259.5625</v>
      </c>
      <c r="O3082" s="27">
        <v>46259.75</v>
      </c>
      <c r="P3082" s="24" t="s">
        <v>5119</v>
      </c>
      <c r="Q3082" s="24" t="s">
        <v>5120</v>
      </c>
      <c r="R3082" s="24" t="s">
        <v>281</v>
      </c>
      <c r="T3082" s="24" t="s">
        <v>59</v>
      </c>
      <c r="U3082" s="24" t="s">
        <v>411</v>
      </c>
      <c r="V3082" s="27">
        <v>46259.705555555556</v>
      </c>
      <c r="W3082" s="27">
        <v>46259.740277777775</v>
      </c>
      <c r="Z3082" s="24">
        <v>1</v>
      </c>
      <c r="AA3082" s="24" t="s">
        <v>60</v>
      </c>
      <c r="AB3082" s="24" t="b">
        <v>0</v>
      </c>
      <c r="AC3082" s="61"/>
    </row>
    <row r="3083" spans="2:29" ht="13.7">
      <c r="B3083" s="24" t="s">
        <v>82</v>
      </c>
      <c r="C3083" s="24" t="s">
        <v>64</v>
      </c>
      <c r="D3083" s="24" t="s">
        <v>86</v>
      </c>
      <c r="E3083" s="24">
        <v>270</v>
      </c>
      <c r="F3083" s="26">
        <v>46235</v>
      </c>
      <c r="G3083" s="24" t="s">
        <v>52</v>
      </c>
      <c r="H3083" s="24" t="s">
        <v>53</v>
      </c>
      <c r="I3083" s="24" t="s">
        <v>59</v>
      </c>
      <c r="J3083" s="24" t="s">
        <v>126</v>
      </c>
      <c r="K3083" s="24">
        <v>1</v>
      </c>
      <c r="L3083" s="24" t="s">
        <v>84</v>
      </c>
      <c r="M3083" s="26">
        <v>46259</v>
      </c>
      <c r="N3083" s="27">
        <v>46259.5625</v>
      </c>
      <c r="O3083" s="27">
        <v>46259.75</v>
      </c>
      <c r="P3083" s="24" t="s">
        <v>5121</v>
      </c>
      <c r="Q3083" s="24" t="s">
        <v>5122</v>
      </c>
      <c r="R3083" s="24" t="s">
        <v>284</v>
      </c>
      <c r="T3083" s="24" t="s">
        <v>59</v>
      </c>
      <c r="U3083" s="24" t="s">
        <v>411</v>
      </c>
      <c r="V3083" s="27">
        <v>46259.656944444447</v>
      </c>
      <c r="W3083" s="27">
        <v>46259.68472222222</v>
      </c>
      <c r="Z3083" s="24">
        <v>1</v>
      </c>
      <c r="AA3083" s="24" t="s">
        <v>60</v>
      </c>
      <c r="AB3083" s="24" t="b">
        <v>0</v>
      </c>
      <c r="AC3083" s="61"/>
    </row>
    <row r="3084" spans="2:29" ht="13.7">
      <c r="B3084" s="24" t="s">
        <v>82</v>
      </c>
      <c r="C3084" s="24" t="s">
        <v>64</v>
      </c>
      <c r="D3084" s="24" t="s">
        <v>86</v>
      </c>
      <c r="E3084" s="24">
        <v>270</v>
      </c>
      <c r="F3084" s="26">
        <v>46235</v>
      </c>
      <c r="G3084" s="24" t="s">
        <v>52</v>
      </c>
      <c r="H3084" s="24" t="s">
        <v>53</v>
      </c>
      <c r="I3084" s="24" t="s">
        <v>59</v>
      </c>
      <c r="J3084" s="24" t="s">
        <v>126</v>
      </c>
      <c r="K3084" s="24">
        <v>1</v>
      </c>
      <c r="L3084" s="24" t="s">
        <v>84</v>
      </c>
      <c r="M3084" s="26">
        <v>46259</v>
      </c>
      <c r="N3084" s="27">
        <v>46259.5625</v>
      </c>
      <c r="O3084" s="27">
        <v>46259.75</v>
      </c>
      <c r="P3084" s="24" t="s">
        <v>5123</v>
      </c>
      <c r="Q3084" s="24" t="s">
        <v>5124</v>
      </c>
      <c r="R3084" s="24" t="s">
        <v>284</v>
      </c>
      <c r="T3084" s="24" t="s">
        <v>59</v>
      </c>
      <c r="U3084" s="24" t="s">
        <v>411</v>
      </c>
      <c r="V3084" s="27">
        <v>46259.613888888889</v>
      </c>
      <c r="W3084" s="27">
        <v>46259.635416666664</v>
      </c>
      <c r="Z3084" s="24">
        <v>1</v>
      </c>
      <c r="AA3084" s="24" t="s">
        <v>60</v>
      </c>
      <c r="AB3084" s="24" t="b">
        <v>0</v>
      </c>
      <c r="AC3084" s="61"/>
    </row>
    <row r="3085" spans="2:29" ht="13.7">
      <c r="B3085" s="24" t="s">
        <v>82</v>
      </c>
      <c r="C3085" s="24" t="s">
        <v>64</v>
      </c>
      <c r="D3085" s="24" t="s">
        <v>86</v>
      </c>
      <c r="E3085" s="24">
        <v>270</v>
      </c>
      <c r="F3085" s="26">
        <v>46235</v>
      </c>
      <c r="G3085" s="24" t="s">
        <v>52</v>
      </c>
      <c r="H3085" s="24" t="s">
        <v>53</v>
      </c>
      <c r="I3085" s="24" t="s">
        <v>59</v>
      </c>
      <c r="J3085" s="24" t="s">
        <v>126</v>
      </c>
      <c r="K3085" s="24">
        <v>1</v>
      </c>
      <c r="L3085" s="24" t="s">
        <v>84</v>
      </c>
      <c r="M3085" s="26">
        <v>46259</v>
      </c>
      <c r="N3085" s="27">
        <v>46259.5625</v>
      </c>
      <c r="O3085" s="27">
        <v>46259.75</v>
      </c>
      <c r="P3085" s="24" t="s">
        <v>5125</v>
      </c>
      <c r="Q3085" s="24" t="s">
        <v>5126</v>
      </c>
      <c r="R3085" s="24" t="s">
        <v>174</v>
      </c>
      <c r="T3085" s="24" t="s">
        <v>59</v>
      </c>
      <c r="U3085" s="24" t="s">
        <v>411</v>
      </c>
      <c r="V3085" s="27">
        <v>46259.563888888886</v>
      </c>
      <c r="W3085" s="27">
        <v>46259.586111111108</v>
      </c>
      <c r="Z3085" s="24">
        <v>1</v>
      </c>
      <c r="AA3085" s="24" t="s">
        <v>60</v>
      </c>
      <c r="AB3085" s="24" t="b">
        <v>0</v>
      </c>
      <c r="AC3085" s="61"/>
    </row>
    <row r="3086" spans="2:29" ht="13.7">
      <c r="B3086" s="24" t="s">
        <v>82</v>
      </c>
      <c r="C3086" s="24" t="s">
        <v>64</v>
      </c>
      <c r="D3086" s="24" t="s">
        <v>86</v>
      </c>
      <c r="E3086" s="24">
        <v>270</v>
      </c>
      <c r="F3086" s="26">
        <v>46235</v>
      </c>
      <c r="G3086" s="24" t="s">
        <v>52</v>
      </c>
      <c r="H3086" s="24" t="s">
        <v>53</v>
      </c>
      <c r="I3086" s="24" t="s">
        <v>62</v>
      </c>
      <c r="J3086" s="24" t="s">
        <v>125</v>
      </c>
      <c r="K3086" s="24">
        <v>1</v>
      </c>
      <c r="L3086" s="24" t="s">
        <v>84</v>
      </c>
      <c r="M3086" s="26">
        <v>46262</v>
      </c>
      <c r="N3086" s="27">
        <v>46262.375</v>
      </c>
      <c r="O3086" s="27">
        <v>46262.5625</v>
      </c>
      <c r="V3086" s="27"/>
      <c r="W3086" s="27"/>
      <c r="X3086" s="24">
        <v>4</v>
      </c>
      <c r="Y3086" s="24">
        <v>0</v>
      </c>
      <c r="Z3086" s="24">
        <v>4</v>
      </c>
      <c r="AA3086" s="24" t="s">
        <v>60</v>
      </c>
      <c r="AB3086" s="24" t="b">
        <v>0</v>
      </c>
      <c r="AC3086" s="61">
        <v>0</v>
      </c>
    </row>
    <row r="3087" spans="2:29" ht="13.7">
      <c r="B3087" s="24" t="s">
        <v>82</v>
      </c>
      <c r="C3087" s="24" t="s">
        <v>64</v>
      </c>
      <c r="D3087" s="24" t="s">
        <v>86</v>
      </c>
      <c r="E3087" s="24">
        <v>270</v>
      </c>
      <c r="F3087" s="26">
        <v>46235</v>
      </c>
      <c r="G3087" s="24" t="s">
        <v>52</v>
      </c>
      <c r="H3087" s="24" t="s">
        <v>53</v>
      </c>
      <c r="I3087" s="24" t="s">
        <v>62</v>
      </c>
      <c r="J3087" s="24" t="s">
        <v>126</v>
      </c>
      <c r="K3087" s="24">
        <v>1</v>
      </c>
      <c r="L3087" s="24" t="s">
        <v>84</v>
      </c>
      <c r="M3087" s="26">
        <v>46262</v>
      </c>
      <c r="N3087" s="27">
        <v>46262.375</v>
      </c>
      <c r="O3087" s="27">
        <v>46262.5625</v>
      </c>
      <c r="P3087" s="24" t="s">
        <v>5127</v>
      </c>
      <c r="Q3087" s="24" t="s">
        <v>5128</v>
      </c>
      <c r="R3087" s="24" t="s">
        <v>328</v>
      </c>
      <c r="T3087" s="24" t="s">
        <v>62</v>
      </c>
      <c r="U3087" s="24" t="s">
        <v>411</v>
      </c>
      <c r="V3087" s="27">
        <v>46262.520138888889</v>
      </c>
      <c r="W3087" s="27">
        <v>46262.553472222222</v>
      </c>
      <c r="Z3087" s="24">
        <v>1</v>
      </c>
      <c r="AA3087" s="24" t="s">
        <v>60</v>
      </c>
      <c r="AB3087" s="24" t="b">
        <v>0</v>
      </c>
      <c r="AC3087" s="61"/>
    </row>
    <row r="3088" spans="2:29" ht="13.7">
      <c r="B3088" s="24" t="s">
        <v>82</v>
      </c>
      <c r="C3088" s="24" t="s">
        <v>64</v>
      </c>
      <c r="D3088" s="24" t="s">
        <v>86</v>
      </c>
      <c r="E3088" s="24">
        <v>270</v>
      </c>
      <c r="F3088" s="26">
        <v>46235</v>
      </c>
      <c r="G3088" s="24" t="s">
        <v>52</v>
      </c>
      <c r="H3088" s="24" t="s">
        <v>53</v>
      </c>
      <c r="I3088" s="24" t="s">
        <v>62</v>
      </c>
      <c r="J3088" s="24" t="s">
        <v>126</v>
      </c>
      <c r="K3088" s="24">
        <v>1</v>
      </c>
      <c r="L3088" s="24" t="s">
        <v>84</v>
      </c>
      <c r="M3088" s="26">
        <v>46262</v>
      </c>
      <c r="N3088" s="27">
        <v>46262.375</v>
      </c>
      <c r="O3088" s="27">
        <v>46262.5625</v>
      </c>
      <c r="P3088" s="24" t="s">
        <v>5129</v>
      </c>
      <c r="Q3088" s="24" t="s">
        <v>5130</v>
      </c>
      <c r="R3088" s="24" t="s">
        <v>249</v>
      </c>
      <c r="S3088" s="24" t="s">
        <v>213</v>
      </c>
      <c r="T3088" s="24" t="s">
        <v>62</v>
      </c>
      <c r="U3088" s="24" t="s">
        <v>411</v>
      </c>
      <c r="V3088" s="27">
        <v>46262.473611111112</v>
      </c>
      <c r="W3088" s="27">
        <v>46262.507638888892</v>
      </c>
      <c r="Z3088" s="24">
        <v>1</v>
      </c>
      <c r="AA3088" s="24" t="s">
        <v>60</v>
      </c>
      <c r="AB3088" s="24" t="b">
        <v>0</v>
      </c>
      <c r="AC3088" s="61"/>
    </row>
    <row r="3089" spans="2:29" ht="13.7">
      <c r="B3089" s="24" t="s">
        <v>82</v>
      </c>
      <c r="C3089" s="24" t="s">
        <v>64</v>
      </c>
      <c r="D3089" s="24" t="s">
        <v>86</v>
      </c>
      <c r="E3089" s="24">
        <v>270</v>
      </c>
      <c r="F3089" s="26">
        <v>46235</v>
      </c>
      <c r="G3089" s="24" t="s">
        <v>52</v>
      </c>
      <c r="H3089" s="24" t="s">
        <v>53</v>
      </c>
      <c r="I3089" s="24" t="s">
        <v>62</v>
      </c>
      <c r="J3089" s="24" t="s">
        <v>126</v>
      </c>
      <c r="K3089" s="24">
        <v>1</v>
      </c>
      <c r="L3089" s="24" t="s">
        <v>84</v>
      </c>
      <c r="M3089" s="26">
        <v>46262</v>
      </c>
      <c r="N3089" s="27">
        <v>46262.375</v>
      </c>
      <c r="O3089" s="27">
        <v>46262.5625</v>
      </c>
      <c r="P3089" s="24" t="s">
        <v>5131</v>
      </c>
      <c r="Q3089" s="24" t="s">
        <v>5132</v>
      </c>
      <c r="R3089" s="24" t="s">
        <v>323</v>
      </c>
      <c r="S3089" s="24" t="s">
        <v>198</v>
      </c>
      <c r="T3089" s="24" t="s">
        <v>62</v>
      </c>
      <c r="U3089" s="24" t="s">
        <v>411</v>
      </c>
      <c r="V3089" s="27">
        <v>46262.382638888892</v>
      </c>
      <c r="W3089" s="27">
        <v>46262.40347222222</v>
      </c>
      <c r="Z3089" s="24">
        <v>1</v>
      </c>
      <c r="AA3089" s="24" t="s">
        <v>60</v>
      </c>
      <c r="AB3089" s="24" t="b">
        <v>0</v>
      </c>
      <c r="AC3089" s="61"/>
    </row>
    <row r="3090" spans="2:29" ht="13.7">
      <c r="B3090" s="24" t="s">
        <v>82</v>
      </c>
      <c r="C3090" s="24" t="s">
        <v>64</v>
      </c>
      <c r="D3090" s="24" t="s">
        <v>86</v>
      </c>
      <c r="E3090" s="24">
        <v>270</v>
      </c>
      <c r="F3090" s="26">
        <v>46235</v>
      </c>
      <c r="G3090" s="24" t="s">
        <v>52</v>
      </c>
      <c r="H3090" s="24" t="s">
        <v>53</v>
      </c>
      <c r="I3090" s="24" t="s">
        <v>62</v>
      </c>
      <c r="J3090" s="24" t="s">
        <v>126</v>
      </c>
      <c r="K3090" s="24">
        <v>1</v>
      </c>
      <c r="L3090" s="24" t="s">
        <v>84</v>
      </c>
      <c r="M3090" s="26">
        <v>46262</v>
      </c>
      <c r="N3090" s="27">
        <v>46262.375</v>
      </c>
      <c r="O3090" s="27">
        <v>46262.5625</v>
      </c>
      <c r="P3090" s="24" t="s">
        <v>5133</v>
      </c>
      <c r="Q3090" s="24" t="s">
        <v>5134</v>
      </c>
      <c r="R3090" s="24" t="s">
        <v>253</v>
      </c>
      <c r="T3090" s="24" t="s">
        <v>62</v>
      </c>
      <c r="U3090" s="24" t="s">
        <v>411</v>
      </c>
      <c r="V3090" s="27">
        <v>46262.426388888889</v>
      </c>
      <c r="W3090" s="27">
        <v>46262.444444444445</v>
      </c>
      <c r="Z3090" s="24">
        <v>1</v>
      </c>
      <c r="AA3090" s="24" t="s">
        <v>60</v>
      </c>
      <c r="AB3090" s="24" t="b">
        <v>0</v>
      </c>
      <c r="AC3090" s="61"/>
    </row>
    <row r="3091" spans="2:29" ht="13.7">
      <c r="B3091" s="24" t="s">
        <v>82</v>
      </c>
      <c r="C3091" s="24" t="s">
        <v>64</v>
      </c>
      <c r="D3091" s="24" t="s">
        <v>86</v>
      </c>
      <c r="E3091" s="24">
        <v>300</v>
      </c>
      <c r="F3091" s="26">
        <v>46174</v>
      </c>
      <c r="G3091" s="24" t="s">
        <v>52</v>
      </c>
      <c r="H3091" s="24" t="s">
        <v>53</v>
      </c>
      <c r="I3091" s="24" t="s">
        <v>59</v>
      </c>
      <c r="J3091" s="24" t="s">
        <v>125</v>
      </c>
      <c r="K3091" s="24">
        <v>1</v>
      </c>
      <c r="L3091" s="24" t="s">
        <v>84</v>
      </c>
      <c r="M3091" s="26">
        <v>46191</v>
      </c>
      <c r="N3091" s="27">
        <v>46191.354166666664</v>
      </c>
      <c r="O3091" s="27">
        <v>46191.5625</v>
      </c>
      <c r="V3091" s="27"/>
      <c r="W3091" s="27"/>
      <c r="X3091" s="24">
        <v>4</v>
      </c>
      <c r="Y3091" s="24">
        <v>0</v>
      </c>
      <c r="Z3091" s="24">
        <v>4</v>
      </c>
      <c r="AA3091" s="24" t="s">
        <v>56</v>
      </c>
      <c r="AB3091" s="24" t="b">
        <v>0</v>
      </c>
      <c r="AC3091" s="61">
        <v>0</v>
      </c>
    </row>
    <row r="3092" spans="2:29" ht="13.7">
      <c r="B3092" s="24" t="s">
        <v>82</v>
      </c>
      <c r="C3092" s="24" t="s">
        <v>64</v>
      </c>
      <c r="D3092" s="24" t="s">
        <v>86</v>
      </c>
      <c r="E3092" s="24">
        <v>300</v>
      </c>
      <c r="F3092" s="26">
        <v>46174</v>
      </c>
      <c r="G3092" s="24" t="s">
        <v>52</v>
      </c>
      <c r="H3092" s="24" t="s">
        <v>53</v>
      </c>
      <c r="I3092" s="24" t="s">
        <v>59</v>
      </c>
      <c r="J3092" s="24" t="s">
        <v>126</v>
      </c>
      <c r="K3092" s="24">
        <v>1</v>
      </c>
      <c r="L3092" s="24" t="s">
        <v>84</v>
      </c>
      <c r="M3092" s="26">
        <v>46191</v>
      </c>
      <c r="N3092" s="27">
        <v>46191.354166666664</v>
      </c>
      <c r="O3092" s="27">
        <v>46191.5625</v>
      </c>
      <c r="P3092" s="24" t="s">
        <v>5135</v>
      </c>
      <c r="Q3092" s="24" t="s">
        <v>5136</v>
      </c>
      <c r="R3092" s="24" t="s">
        <v>284</v>
      </c>
      <c r="T3092" s="24" t="s">
        <v>59</v>
      </c>
      <c r="U3092" s="24" t="s">
        <v>616</v>
      </c>
      <c r="V3092" s="27">
        <v>46191.40902777778</v>
      </c>
      <c r="W3092" s="27">
        <v>46191.449305555558</v>
      </c>
      <c r="Z3092" s="24">
        <v>1</v>
      </c>
      <c r="AA3092" s="24" t="s">
        <v>56</v>
      </c>
      <c r="AB3092" s="24" t="b">
        <v>0</v>
      </c>
      <c r="AC3092" s="61"/>
    </row>
    <row r="3093" spans="2:29" ht="13.7">
      <c r="B3093" s="24" t="s">
        <v>82</v>
      </c>
      <c r="C3093" s="24" t="s">
        <v>64</v>
      </c>
      <c r="D3093" s="24" t="s">
        <v>86</v>
      </c>
      <c r="E3093" s="24">
        <v>300</v>
      </c>
      <c r="F3093" s="26">
        <v>46174</v>
      </c>
      <c r="G3093" s="24" t="s">
        <v>52</v>
      </c>
      <c r="H3093" s="24" t="s">
        <v>53</v>
      </c>
      <c r="I3093" s="24" t="s">
        <v>59</v>
      </c>
      <c r="J3093" s="24" t="s">
        <v>126</v>
      </c>
      <c r="K3093" s="24">
        <v>1</v>
      </c>
      <c r="L3093" s="24" t="s">
        <v>84</v>
      </c>
      <c r="M3093" s="26">
        <v>46191</v>
      </c>
      <c r="N3093" s="27">
        <v>46191.354166666664</v>
      </c>
      <c r="O3093" s="27">
        <v>46191.5625</v>
      </c>
      <c r="P3093" s="24" t="s">
        <v>5137</v>
      </c>
      <c r="Q3093" s="24" t="s">
        <v>5138</v>
      </c>
      <c r="R3093" s="24" t="s">
        <v>168</v>
      </c>
      <c r="T3093" s="24" t="s">
        <v>59</v>
      </c>
      <c r="U3093" s="24" t="s">
        <v>616</v>
      </c>
      <c r="V3093" s="27">
        <v>46191.46597222222</v>
      </c>
      <c r="W3093" s="27">
        <v>46191.495138888888</v>
      </c>
      <c r="Z3093" s="24">
        <v>1</v>
      </c>
      <c r="AA3093" s="24" t="s">
        <v>56</v>
      </c>
      <c r="AB3093" s="24" t="b">
        <v>0</v>
      </c>
      <c r="AC3093" s="61"/>
    </row>
    <row r="3094" spans="2:29" ht="13.7">
      <c r="B3094" s="24" t="s">
        <v>82</v>
      </c>
      <c r="C3094" s="24" t="s">
        <v>64</v>
      </c>
      <c r="D3094" s="24" t="s">
        <v>86</v>
      </c>
      <c r="E3094" s="24">
        <v>300</v>
      </c>
      <c r="F3094" s="26">
        <v>46174</v>
      </c>
      <c r="G3094" s="24" t="s">
        <v>52</v>
      </c>
      <c r="H3094" s="24" t="s">
        <v>53</v>
      </c>
      <c r="I3094" s="24" t="s">
        <v>59</v>
      </c>
      <c r="J3094" s="24" t="s">
        <v>126</v>
      </c>
      <c r="K3094" s="24">
        <v>1</v>
      </c>
      <c r="L3094" s="24" t="s">
        <v>84</v>
      </c>
      <c r="M3094" s="26">
        <v>46191</v>
      </c>
      <c r="N3094" s="27">
        <v>46191.354166666664</v>
      </c>
      <c r="O3094" s="27">
        <v>46191.5625</v>
      </c>
      <c r="P3094" s="24" t="s">
        <v>5139</v>
      </c>
      <c r="Q3094" s="24" t="s">
        <v>5140</v>
      </c>
      <c r="R3094" s="24" t="s">
        <v>284</v>
      </c>
      <c r="T3094" s="24" t="s">
        <v>59</v>
      </c>
      <c r="U3094" s="24" t="s">
        <v>616</v>
      </c>
      <c r="V3094" s="27">
        <v>46191.512499999997</v>
      </c>
      <c r="W3094" s="27">
        <v>46191.540972222225</v>
      </c>
      <c r="Z3094" s="24">
        <v>1</v>
      </c>
      <c r="AA3094" s="24" t="s">
        <v>56</v>
      </c>
      <c r="AB3094" s="24" t="b">
        <v>0</v>
      </c>
      <c r="AC3094" s="61"/>
    </row>
    <row r="3095" spans="2:29" ht="13.7">
      <c r="B3095" s="24" t="s">
        <v>82</v>
      </c>
      <c r="C3095" s="24" t="s">
        <v>64</v>
      </c>
      <c r="D3095" s="24" t="s">
        <v>86</v>
      </c>
      <c r="E3095" s="24">
        <v>300</v>
      </c>
      <c r="F3095" s="26">
        <v>46174</v>
      </c>
      <c r="G3095" s="24" t="s">
        <v>52</v>
      </c>
      <c r="H3095" s="24" t="s">
        <v>53</v>
      </c>
      <c r="I3095" s="24" t="s">
        <v>59</v>
      </c>
      <c r="J3095" s="24" t="s">
        <v>126</v>
      </c>
      <c r="K3095" s="24">
        <v>1</v>
      </c>
      <c r="L3095" s="24" t="s">
        <v>84</v>
      </c>
      <c r="M3095" s="26">
        <v>46191</v>
      </c>
      <c r="N3095" s="27">
        <v>46191.354166666664</v>
      </c>
      <c r="O3095" s="27">
        <v>46191.5625</v>
      </c>
      <c r="P3095" s="24" t="s">
        <v>5141</v>
      </c>
      <c r="Q3095" s="24" t="s">
        <v>5142</v>
      </c>
      <c r="R3095" s="24" t="s">
        <v>217</v>
      </c>
      <c r="T3095" s="24" t="s">
        <v>59</v>
      </c>
      <c r="U3095" s="24" t="s">
        <v>616</v>
      </c>
      <c r="V3095" s="27">
        <v>46191.362500000003</v>
      </c>
      <c r="W3095" s="27">
        <v>46191.395138888889</v>
      </c>
      <c r="Z3095" s="24">
        <v>1</v>
      </c>
      <c r="AA3095" s="24" t="s">
        <v>56</v>
      </c>
      <c r="AB3095" s="24" t="b">
        <v>0</v>
      </c>
      <c r="AC3095" s="61"/>
    </row>
    <row r="3096" spans="2:29" ht="13.7">
      <c r="B3096" s="24" t="s">
        <v>82</v>
      </c>
      <c r="C3096" s="24" t="s">
        <v>64</v>
      </c>
      <c r="D3096" s="24" t="s">
        <v>86</v>
      </c>
      <c r="E3096" s="24">
        <v>300</v>
      </c>
      <c r="F3096" s="26">
        <v>46204</v>
      </c>
      <c r="G3096" s="24" t="s">
        <v>52</v>
      </c>
      <c r="H3096" s="24" t="s">
        <v>53</v>
      </c>
      <c r="I3096" s="24" t="s">
        <v>57</v>
      </c>
      <c r="J3096" s="24" t="s">
        <v>125</v>
      </c>
      <c r="K3096" s="24">
        <v>1</v>
      </c>
      <c r="L3096" s="24" t="s">
        <v>84</v>
      </c>
      <c r="M3096" s="26">
        <v>46213</v>
      </c>
      <c r="N3096" s="27">
        <v>46213.354166666664</v>
      </c>
      <c r="O3096" s="27">
        <v>46213.5625</v>
      </c>
      <c r="V3096" s="27"/>
      <c r="W3096" s="27"/>
      <c r="X3096" s="24">
        <v>4</v>
      </c>
      <c r="Y3096" s="24">
        <v>0</v>
      </c>
      <c r="Z3096" s="24">
        <v>4</v>
      </c>
      <c r="AA3096" s="24" t="s">
        <v>58</v>
      </c>
      <c r="AB3096" s="24" t="b">
        <v>0</v>
      </c>
      <c r="AC3096" s="61">
        <v>0</v>
      </c>
    </row>
    <row r="3097" spans="2:29" ht="13.7">
      <c r="B3097" s="24" t="s">
        <v>82</v>
      </c>
      <c r="C3097" s="24" t="s">
        <v>64</v>
      </c>
      <c r="D3097" s="24" t="s">
        <v>86</v>
      </c>
      <c r="E3097" s="24">
        <v>300</v>
      </c>
      <c r="F3097" s="26">
        <v>46204</v>
      </c>
      <c r="G3097" s="24" t="s">
        <v>52</v>
      </c>
      <c r="H3097" s="24" t="s">
        <v>53</v>
      </c>
      <c r="I3097" s="24" t="s">
        <v>57</v>
      </c>
      <c r="J3097" s="24" t="s">
        <v>126</v>
      </c>
      <c r="K3097" s="24">
        <v>1</v>
      </c>
      <c r="L3097" s="24" t="s">
        <v>84</v>
      </c>
      <c r="M3097" s="26">
        <v>46213</v>
      </c>
      <c r="N3097" s="27">
        <v>46213.354166666664</v>
      </c>
      <c r="O3097" s="27">
        <v>46213.5625</v>
      </c>
      <c r="P3097" s="24" t="s">
        <v>5143</v>
      </c>
      <c r="Q3097" s="24" t="s">
        <v>5144</v>
      </c>
      <c r="R3097" s="24" t="s">
        <v>185</v>
      </c>
      <c r="T3097" s="24" t="s">
        <v>57</v>
      </c>
      <c r="U3097" s="24" t="s">
        <v>420</v>
      </c>
      <c r="V3097" s="27">
        <v>46213.463194444441</v>
      </c>
      <c r="W3097" s="27">
        <v>46213.503472222219</v>
      </c>
      <c r="Z3097" s="24">
        <v>1</v>
      </c>
      <c r="AA3097" s="24" t="s">
        <v>58</v>
      </c>
      <c r="AB3097" s="24" t="b">
        <v>0</v>
      </c>
      <c r="AC3097" s="61"/>
    </row>
    <row r="3098" spans="2:29" ht="13.7">
      <c r="B3098" s="24" t="s">
        <v>82</v>
      </c>
      <c r="C3098" s="24" t="s">
        <v>64</v>
      </c>
      <c r="D3098" s="24" t="s">
        <v>86</v>
      </c>
      <c r="E3098" s="24">
        <v>300</v>
      </c>
      <c r="F3098" s="26">
        <v>46204</v>
      </c>
      <c r="G3098" s="24" t="s">
        <v>52</v>
      </c>
      <c r="H3098" s="24" t="s">
        <v>53</v>
      </c>
      <c r="I3098" s="24" t="s">
        <v>57</v>
      </c>
      <c r="J3098" s="24" t="s">
        <v>126</v>
      </c>
      <c r="K3098" s="24">
        <v>1</v>
      </c>
      <c r="L3098" s="24" t="s">
        <v>84</v>
      </c>
      <c r="M3098" s="26">
        <v>46213</v>
      </c>
      <c r="N3098" s="27">
        <v>46213.354166666664</v>
      </c>
      <c r="O3098" s="27">
        <v>46213.5625</v>
      </c>
      <c r="P3098" s="24" t="s">
        <v>5145</v>
      </c>
      <c r="Q3098" s="24" t="s">
        <v>5146</v>
      </c>
      <c r="R3098" s="24" t="s">
        <v>185</v>
      </c>
      <c r="S3098" s="24" t="s">
        <v>156</v>
      </c>
      <c r="T3098" s="24" t="s">
        <v>57</v>
      </c>
      <c r="U3098" s="24" t="s">
        <v>420</v>
      </c>
      <c r="V3098" s="27">
        <v>46213.515972222223</v>
      </c>
      <c r="W3098" s="27">
        <v>46213.554166666669</v>
      </c>
      <c r="Z3098" s="24">
        <v>1</v>
      </c>
      <c r="AA3098" s="24" t="s">
        <v>58</v>
      </c>
      <c r="AB3098" s="24" t="b">
        <v>0</v>
      </c>
      <c r="AC3098" s="61"/>
    </row>
    <row r="3099" spans="2:29" ht="13.7">
      <c r="B3099" s="24" t="s">
        <v>82</v>
      </c>
      <c r="C3099" s="24" t="s">
        <v>64</v>
      </c>
      <c r="D3099" s="24" t="s">
        <v>86</v>
      </c>
      <c r="E3099" s="24">
        <v>300</v>
      </c>
      <c r="F3099" s="26">
        <v>46204</v>
      </c>
      <c r="G3099" s="24" t="s">
        <v>52</v>
      </c>
      <c r="H3099" s="24" t="s">
        <v>53</v>
      </c>
      <c r="I3099" s="24" t="s">
        <v>57</v>
      </c>
      <c r="J3099" s="24" t="s">
        <v>126</v>
      </c>
      <c r="K3099" s="24">
        <v>1</v>
      </c>
      <c r="L3099" s="24" t="s">
        <v>84</v>
      </c>
      <c r="M3099" s="26">
        <v>46213</v>
      </c>
      <c r="N3099" s="27">
        <v>46213.354166666664</v>
      </c>
      <c r="O3099" s="27">
        <v>46213.5625</v>
      </c>
      <c r="P3099" s="24" t="s">
        <v>5147</v>
      </c>
      <c r="Q3099" s="24" t="s">
        <v>5148</v>
      </c>
      <c r="R3099" s="24" t="s">
        <v>185</v>
      </c>
      <c r="S3099" s="24" t="s">
        <v>156</v>
      </c>
      <c r="T3099" s="24" t="s">
        <v>57</v>
      </c>
      <c r="U3099" s="24" t="s">
        <v>420</v>
      </c>
      <c r="V3099" s="27">
        <v>46213.35833333333</v>
      </c>
      <c r="W3099" s="27">
        <v>46213.393055555556</v>
      </c>
      <c r="Z3099" s="24">
        <v>1</v>
      </c>
      <c r="AA3099" s="24" t="s">
        <v>58</v>
      </c>
      <c r="AB3099" s="24" t="b">
        <v>0</v>
      </c>
      <c r="AC3099" s="61"/>
    </row>
    <row r="3100" spans="2:29" ht="13.7">
      <c r="B3100" s="24" t="s">
        <v>82</v>
      </c>
      <c r="C3100" s="24" t="s">
        <v>64</v>
      </c>
      <c r="D3100" s="24" t="s">
        <v>86</v>
      </c>
      <c r="E3100" s="24">
        <v>300</v>
      </c>
      <c r="F3100" s="26">
        <v>46204</v>
      </c>
      <c r="G3100" s="24" t="s">
        <v>52</v>
      </c>
      <c r="H3100" s="24" t="s">
        <v>53</v>
      </c>
      <c r="I3100" s="24" t="s">
        <v>57</v>
      </c>
      <c r="J3100" s="24" t="s">
        <v>126</v>
      </c>
      <c r="K3100" s="24">
        <v>1</v>
      </c>
      <c r="L3100" s="24" t="s">
        <v>84</v>
      </c>
      <c r="M3100" s="26">
        <v>46213</v>
      </c>
      <c r="N3100" s="27">
        <v>46213.354166666664</v>
      </c>
      <c r="O3100" s="27">
        <v>46213.5625</v>
      </c>
      <c r="P3100" s="24" t="s">
        <v>5149</v>
      </c>
      <c r="Q3100" s="24" t="s">
        <v>5150</v>
      </c>
      <c r="R3100" s="24" t="s">
        <v>165</v>
      </c>
      <c r="T3100" s="24" t="s">
        <v>57</v>
      </c>
      <c r="U3100" s="24" t="s">
        <v>420</v>
      </c>
      <c r="V3100" s="27">
        <v>46213.413194444445</v>
      </c>
      <c r="W3100" s="27">
        <v>46213.440972222219</v>
      </c>
      <c r="Z3100" s="24">
        <v>1</v>
      </c>
      <c r="AA3100" s="24" t="s">
        <v>58</v>
      </c>
      <c r="AB3100" s="24" t="b">
        <v>0</v>
      </c>
      <c r="AC3100" s="61"/>
    </row>
    <row r="3101" spans="2:29" ht="13.7">
      <c r="B3101" s="24" t="s">
        <v>82</v>
      </c>
      <c r="C3101" s="24" t="s">
        <v>64</v>
      </c>
      <c r="D3101" s="24" t="s">
        <v>86</v>
      </c>
      <c r="E3101" s="24">
        <v>360</v>
      </c>
      <c r="F3101" s="26">
        <v>46174</v>
      </c>
      <c r="G3101" s="24" t="s">
        <v>52</v>
      </c>
      <c r="H3101" s="24" t="s">
        <v>53</v>
      </c>
      <c r="I3101" s="24" t="s">
        <v>54</v>
      </c>
      <c r="J3101" s="24" t="s">
        <v>125</v>
      </c>
      <c r="K3101" s="24">
        <v>1</v>
      </c>
      <c r="L3101" s="24" t="s">
        <v>84</v>
      </c>
      <c r="M3101" s="26">
        <v>46201</v>
      </c>
      <c r="N3101" s="27">
        <v>46201.3125</v>
      </c>
      <c r="O3101" s="27">
        <v>46201.5625</v>
      </c>
      <c r="V3101" s="27"/>
      <c r="W3101" s="27"/>
      <c r="X3101" s="24">
        <v>4</v>
      </c>
      <c r="Y3101" s="24">
        <v>0</v>
      </c>
      <c r="Z3101" s="24">
        <v>4</v>
      </c>
      <c r="AA3101" s="24" t="s">
        <v>56</v>
      </c>
      <c r="AB3101" s="24" t="b">
        <v>0</v>
      </c>
      <c r="AC3101" s="61">
        <v>0</v>
      </c>
    </row>
    <row r="3102" spans="2:29" ht="13.7">
      <c r="B3102" s="24" t="s">
        <v>82</v>
      </c>
      <c r="C3102" s="24" t="s">
        <v>64</v>
      </c>
      <c r="D3102" s="24" t="s">
        <v>86</v>
      </c>
      <c r="E3102" s="24">
        <v>360</v>
      </c>
      <c r="F3102" s="26">
        <v>46174</v>
      </c>
      <c r="G3102" s="24" t="s">
        <v>52</v>
      </c>
      <c r="H3102" s="24" t="s">
        <v>53</v>
      </c>
      <c r="I3102" s="24" t="s">
        <v>54</v>
      </c>
      <c r="J3102" s="24" t="s">
        <v>126</v>
      </c>
      <c r="K3102" s="24">
        <v>1</v>
      </c>
      <c r="L3102" s="24" t="s">
        <v>84</v>
      </c>
      <c r="M3102" s="26">
        <v>46201</v>
      </c>
      <c r="N3102" s="27">
        <v>46201.3125</v>
      </c>
      <c r="O3102" s="27">
        <v>46201.5625</v>
      </c>
      <c r="P3102" s="24" t="s">
        <v>5151</v>
      </c>
      <c r="Q3102" s="24" t="s">
        <v>5152</v>
      </c>
      <c r="R3102" s="24" t="s">
        <v>142</v>
      </c>
      <c r="T3102" s="24" t="s">
        <v>54</v>
      </c>
      <c r="U3102" s="24" t="s">
        <v>430</v>
      </c>
      <c r="V3102" s="27">
        <v>46201.504861111112</v>
      </c>
      <c r="W3102" s="27">
        <v>46201.545138888891</v>
      </c>
      <c r="Z3102" s="24">
        <v>1</v>
      </c>
      <c r="AA3102" s="24" t="s">
        <v>56</v>
      </c>
      <c r="AB3102" s="24" t="b">
        <v>0</v>
      </c>
      <c r="AC3102" s="61"/>
    </row>
    <row r="3103" spans="2:29" ht="13.7">
      <c r="B3103" s="24" t="s">
        <v>82</v>
      </c>
      <c r="C3103" s="24" t="s">
        <v>64</v>
      </c>
      <c r="D3103" s="24" t="s">
        <v>86</v>
      </c>
      <c r="E3103" s="24">
        <v>360</v>
      </c>
      <c r="F3103" s="26">
        <v>46174</v>
      </c>
      <c r="G3103" s="24" t="s">
        <v>52</v>
      </c>
      <c r="H3103" s="24" t="s">
        <v>53</v>
      </c>
      <c r="I3103" s="24" t="s">
        <v>54</v>
      </c>
      <c r="J3103" s="24" t="s">
        <v>126</v>
      </c>
      <c r="K3103" s="24">
        <v>1</v>
      </c>
      <c r="L3103" s="24" t="s">
        <v>84</v>
      </c>
      <c r="M3103" s="26">
        <v>46201</v>
      </c>
      <c r="N3103" s="27">
        <v>46201.3125</v>
      </c>
      <c r="O3103" s="27">
        <v>46201.5625</v>
      </c>
      <c r="P3103" s="24" t="s">
        <v>5153</v>
      </c>
      <c r="Q3103" s="24" t="s">
        <v>5154</v>
      </c>
      <c r="R3103" s="24" t="s">
        <v>142</v>
      </c>
      <c r="S3103" s="24" t="s">
        <v>152</v>
      </c>
      <c r="T3103" s="24" t="s">
        <v>54</v>
      </c>
      <c r="U3103" s="24" t="s">
        <v>430</v>
      </c>
      <c r="V3103" s="27">
        <v>46201.316666666666</v>
      </c>
      <c r="W3103" s="27">
        <v>46201.350694444445</v>
      </c>
      <c r="Z3103" s="24">
        <v>1</v>
      </c>
      <c r="AA3103" s="24" t="s">
        <v>56</v>
      </c>
      <c r="AB3103" s="24" t="b">
        <v>0</v>
      </c>
      <c r="AC3103" s="61"/>
    </row>
    <row r="3104" spans="2:29" ht="13.7">
      <c r="B3104" s="24" t="s">
        <v>82</v>
      </c>
      <c r="C3104" s="24" t="s">
        <v>64</v>
      </c>
      <c r="D3104" s="24" t="s">
        <v>86</v>
      </c>
      <c r="E3104" s="24">
        <v>360</v>
      </c>
      <c r="F3104" s="26">
        <v>46174</v>
      </c>
      <c r="G3104" s="24" t="s">
        <v>52</v>
      </c>
      <c r="H3104" s="24" t="s">
        <v>53</v>
      </c>
      <c r="I3104" s="24" t="s">
        <v>54</v>
      </c>
      <c r="J3104" s="24" t="s">
        <v>126</v>
      </c>
      <c r="K3104" s="24">
        <v>1</v>
      </c>
      <c r="L3104" s="24" t="s">
        <v>84</v>
      </c>
      <c r="M3104" s="26">
        <v>46201</v>
      </c>
      <c r="N3104" s="27">
        <v>46201.3125</v>
      </c>
      <c r="O3104" s="27">
        <v>46201.5625</v>
      </c>
      <c r="P3104" s="24" t="s">
        <v>5155</v>
      </c>
      <c r="Q3104" s="24" t="s">
        <v>5156</v>
      </c>
      <c r="R3104" s="24" t="s">
        <v>142</v>
      </c>
      <c r="S3104" s="24" t="s">
        <v>213</v>
      </c>
      <c r="T3104" s="24" t="s">
        <v>54</v>
      </c>
      <c r="U3104" s="24" t="s">
        <v>430</v>
      </c>
      <c r="V3104" s="27">
        <v>46201.377083333333</v>
      </c>
      <c r="W3104" s="27">
        <v>46201.411111111112</v>
      </c>
      <c r="Z3104" s="24">
        <v>1</v>
      </c>
      <c r="AA3104" s="24" t="s">
        <v>56</v>
      </c>
      <c r="AB3104" s="24" t="b">
        <v>0</v>
      </c>
      <c r="AC3104" s="61"/>
    </row>
    <row r="3105" spans="2:29" ht="13.7">
      <c r="B3105" s="24" t="s">
        <v>82</v>
      </c>
      <c r="C3105" s="24" t="s">
        <v>64</v>
      </c>
      <c r="D3105" s="24" t="s">
        <v>86</v>
      </c>
      <c r="E3105" s="24">
        <v>360</v>
      </c>
      <c r="F3105" s="26">
        <v>46174</v>
      </c>
      <c r="G3105" s="24" t="s">
        <v>52</v>
      </c>
      <c r="H3105" s="24" t="s">
        <v>53</v>
      </c>
      <c r="I3105" s="24" t="s">
        <v>54</v>
      </c>
      <c r="J3105" s="24" t="s">
        <v>126</v>
      </c>
      <c r="K3105" s="24">
        <v>1</v>
      </c>
      <c r="L3105" s="24" t="s">
        <v>84</v>
      </c>
      <c r="M3105" s="26">
        <v>46201</v>
      </c>
      <c r="N3105" s="27">
        <v>46201.3125</v>
      </c>
      <c r="O3105" s="27">
        <v>46201.5625</v>
      </c>
      <c r="P3105" s="24" t="s">
        <v>5157</v>
      </c>
      <c r="Q3105" s="24" t="s">
        <v>5158</v>
      </c>
      <c r="R3105" s="24" t="s">
        <v>149</v>
      </c>
      <c r="T3105" s="24" t="s">
        <v>54</v>
      </c>
      <c r="U3105" s="24" t="s">
        <v>430</v>
      </c>
      <c r="V3105" s="27">
        <v>46201.443055555559</v>
      </c>
      <c r="W3105" s="27">
        <v>46201.478472222225</v>
      </c>
      <c r="Z3105" s="24">
        <v>1</v>
      </c>
      <c r="AA3105" s="24" t="s">
        <v>56</v>
      </c>
      <c r="AB3105" s="24" t="b">
        <v>0</v>
      </c>
      <c r="AC3105" s="61"/>
    </row>
    <row r="3106" spans="2:29" ht="13.7">
      <c r="B3106" s="24" t="s">
        <v>82</v>
      </c>
      <c r="C3106" s="24" t="s">
        <v>64</v>
      </c>
      <c r="D3106" s="24" t="s">
        <v>86</v>
      </c>
      <c r="E3106" s="24">
        <v>360</v>
      </c>
      <c r="F3106" s="26">
        <v>46204</v>
      </c>
      <c r="G3106" s="24" t="s">
        <v>52</v>
      </c>
      <c r="H3106" s="24" t="s">
        <v>53</v>
      </c>
      <c r="I3106" s="24" t="s">
        <v>62</v>
      </c>
      <c r="J3106" s="24" t="s">
        <v>125</v>
      </c>
      <c r="K3106" s="24">
        <v>1</v>
      </c>
      <c r="L3106" s="24" t="s">
        <v>84</v>
      </c>
      <c r="M3106" s="26">
        <v>46216</v>
      </c>
      <c r="N3106" s="27">
        <v>46216.333333333336</v>
      </c>
      <c r="O3106" s="27">
        <v>46216.583333333336</v>
      </c>
      <c r="V3106" s="27"/>
      <c r="W3106" s="27"/>
      <c r="X3106" s="24">
        <v>4</v>
      </c>
      <c r="Y3106" s="24">
        <v>0</v>
      </c>
      <c r="Z3106" s="24">
        <v>4</v>
      </c>
      <c r="AA3106" s="24" t="s">
        <v>58</v>
      </c>
      <c r="AB3106" s="24" t="b">
        <v>0</v>
      </c>
      <c r="AC3106" s="61">
        <v>0</v>
      </c>
    </row>
    <row r="3107" spans="2:29" ht="13.7">
      <c r="B3107" s="24" t="s">
        <v>82</v>
      </c>
      <c r="C3107" s="24" t="s">
        <v>64</v>
      </c>
      <c r="D3107" s="24" t="s">
        <v>86</v>
      </c>
      <c r="E3107" s="24">
        <v>360</v>
      </c>
      <c r="F3107" s="26">
        <v>46204</v>
      </c>
      <c r="G3107" s="24" t="s">
        <v>52</v>
      </c>
      <c r="H3107" s="24" t="s">
        <v>53</v>
      </c>
      <c r="I3107" s="24" t="s">
        <v>62</v>
      </c>
      <c r="J3107" s="24" t="s">
        <v>126</v>
      </c>
      <c r="K3107" s="24">
        <v>1</v>
      </c>
      <c r="L3107" s="24" t="s">
        <v>84</v>
      </c>
      <c r="M3107" s="26">
        <v>46216</v>
      </c>
      <c r="N3107" s="27">
        <v>46216.333333333336</v>
      </c>
      <c r="O3107" s="27">
        <v>46216.583333333336</v>
      </c>
      <c r="P3107" s="24" t="s">
        <v>5159</v>
      </c>
      <c r="Q3107" s="24" t="s">
        <v>5160</v>
      </c>
      <c r="R3107" s="24" t="s">
        <v>249</v>
      </c>
      <c r="T3107" s="24" t="s">
        <v>62</v>
      </c>
      <c r="U3107" s="24" t="s">
        <v>202</v>
      </c>
      <c r="V3107" s="27">
        <v>46216.465277777781</v>
      </c>
      <c r="W3107" s="27">
        <v>46216.503472222219</v>
      </c>
      <c r="Z3107" s="24">
        <v>1</v>
      </c>
      <c r="AA3107" s="24" t="s">
        <v>58</v>
      </c>
      <c r="AB3107" s="24" t="b">
        <v>0</v>
      </c>
      <c r="AC3107" s="61"/>
    </row>
    <row r="3108" spans="2:29" ht="13.7">
      <c r="B3108" s="24" t="s">
        <v>82</v>
      </c>
      <c r="C3108" s="24" t="s">
        <v>64</v>
      </c>
      <c r="D3108" s="24" t="s">
        <v>86</v>
      </c>
      <c r="E3108" s="24">
        <v>360</v>
      </c>
      <c r="F3108" s="26">
        <v>46204</v>
      </c>
      <c r="G3108" s="24" t="s">
        <v>52</v>
      </c>
      <c r="H3108" s="24" t="s">
        <v>53</v>
      </c>
      <c r="I3108" s="24" t="s">
        <v>62</v>
      </c>
      <c r="J3108" s="24" t="s">
        <v>126</v>
      </c>
      <c r="K3108" s="24">
        <v>1</v>
      </c>
      <c r="L3108" s="24" t="s">
        <v>84</v>
      </c>
      <c r="M3108" s="26">
        <v>46216</v>
      </c>
      <c r="N3108" s="27">
        <v>46216.333333333336</v>
      </c>
      <c r="O3108" s="27">
        <v>46216.583333333336</v>
      </c>
      <c r="P3108" s="24" t="s">
        <v>5161</v>
      </c>
      <c r="Q3108" s="24" t="s">
        <v>5162</v>
      </c>
      <c r="R3108" s="24" t="s">
        <v>249</v>
      </c>
      <c r="T3108" s="24" t="s">
        <v>62</v>
      </c>
      <c r="U3108" s="24" t="s">
        <v>202</v>
      </c>
      <c r="V3108" s="27">
        <v>46216.525000000001</v>
      </c>
      <c r="W3108" s="27">
        <v>46216.561111111114</v>
      </c>
      <c r="Z3108" s="24">
        <v>1</v>
      </c>
      <c r="AA3108" s="24" t="s">
        <v>58</v>
      </c>
      <c r="AB3108" s="24" t="b">
        <v>0</v>
      </c>
      <c r="AC3108" s="61"/>
    </row>
    <row r="3109" spans="2:29" ht="13.7">
      <c r="B3109" s="24" t="s">
        <v>82</v>
      </c>
      <c r="C3109" s="24" t="s">
        <v>64</v>
      </c>
      <c r="D3109" s="24" t="s">
        <v>86</v>
      </c>
      <c r="E3109" s="24">
        <v>360</v>
      </c>
      <c r="F3109" s="26">
        <v>46204</v>
      </c>
      <c r="G3109" s="24" t="s">
        <v>52</v>
      </c>
      <c r="H3109" s="24" t="s">
        <v>53</v>
      </c>
      <c r="I3109" s="24" t="s">
        <v>62</v>
      </c>
      <c r="J3109" s="24" t="s">
        <v>126</v>
      </c>
      <c r="K3109" s="24">
        <v>1</v>
      </c>
      <c r="L3109" s="24" t="s">
        <v>84</v>
      </c>
      <c r="M3109" s="26">
        <v>46216</v>
      </c>
      <c r="N3109" s="27">
        <v>46216.333333333336</v>
      </c>
      <c r="O3109" s="27">
        <v>46216.583333333336</v>
      </c>
      <c r="P3109" s="24" t="s">
        <v>5163</v>
      </c>
      <c r="Q3109" s="24" t="s">
        <v>5164</v>
      </c>
      <c r="R3109" s="24" t="s">
        <v>323</v>
      </c>
      <c r="T3109" s="24" t="s">
        <v>62</v>
      </c>
      <c r="U3109" s="24" t="s">
        <v>202</v>
      </c>
      <c r="V3109" s="27">
        <v>46216.399305555555</v>
      </c>
      <c r="W3109" s="27">
        <v>46216.432638888888</v>
      </c>
      <c r="Z3109" s="24">
        <v>1</v>
      </c>
      <c r="AA3109" s="24" t="s">
        <v>58</v>
      </c>
      <c r="AB3109" s="24" t="b">
        <v>0</v>
      </c>
      <c r="AC3109" s="61"/>
    </row>
    <row r="3110" spans="2:29" ht="13.7">
      <c r="B3110" s="24" t="s">
        <v>82</v>
      </c>
      <c r="C3110" s="24" t="s">
        <v>64</v>
      </c>
      <c r="D3110" s="24" t="s">
        <v>86</v>
      </c>
      <c r="E3110" s="24">
        <v>360</v>
      </c>
      <c r="F3110" s="26">
        <v>46204</v>
      </c>
      <c r="G3110" s="24" t="s">
        <v>52</v>
      </c>
      <c r="H3110" s="24" t="s">
        <v>53</v>
      </c>
      <c r="I3110" s="24" t="s">
        <v>62</v>
      </c>
      <c r="J3110" s="24" t="s">
        <v>126</v>
      </c>
      <c r="K3110" s="24">
        <v>1</v>
      </c>
      <c r="L3110" s="24" t="s">
        <v>84</v>
      </c>
      <c r="M3110" s="26">
        <v>46216</v>
      </c>
      <c r="N3110" s="27">
        <v>46216.333333333336</v>
      </c>
      <c r="O3110" s="27">
        <v>46216.583333333336</v>
      </c>
      <c r="P3110" s="24" t="s">
        <v>5165</v>
      </c>
      <c r="Q3110" s="24" t="s">
        <v>5166</v>
      </c>
      <c r="R3110" s="24" t="s">
        <v>328</v>
      </c>
      <c r="T3110" s="24" t="s">
        <v>62</v>
      </c>
      <c r="U3110" s="24" t="s">
        <v>202</v>
      </c>
      <c r="V3110" s="27">
        <v>46216.338194444441</v>
      </c>
      <c r="W3110" s="27">
        <v>46216.377083333333</v>
      </c>
      <c r="Z3110" s="24">
        <v>1</v>
      </c>
      <c r="AA3110" s="24" t="s">
        <v>58</v>
      </c>
      <c r="AB3110" s="24" t="b">
        <v>0</v>
      </c>
      <c r="AC3110" s="61"/>
    </row>
    <row r="3111" spans="2:29" ht="13.7">
      <c r="B3111" s="24" t="s">
        <v>82</v>
      </c>
      <c r="C3111" s="24" t="s">
        <v>64</v>
      </c>
      <c r="D3111" s="24" t="s">
        <v>86</v>
      </c>
      <c r="E3111" s="24">
        <v>360</v>
      </c>
      <c r="F3111" s="26">
        <v>46204</v>
      </c>
      <c r="G3111" s="24" t="s">
        <v>52</v>
      </c>
      <c r="H3111" s="24" t="s">
        <v>53</v>
      </c>
      <c r="I3111" s="24" t="s">
        <v>59</v>
      </c>
      <c r="J3111" s="24" t="s">
        <v>125</v>
      </c>
      <c r="K3111" s="24">
        <v>1</v>
      </c>
      <c r="L3111" s="24" t="s">
        <v>84</v>
      </c>
      <c r="M3111" s="26">
        <v>46223</v>
      </c>
      <c r="N3111" s="27">
        <v>46223.3125</v>
      </c>
      <c r="O3111" s="27">
        <v>46223.5625</v>
      </c>
      <c r="V3111" s="27"/>
      <c r="W3111" s="27"/>
      <c r="X3111" s="24">
        <v>4</v>
      </c>
      <c r="Y3111" s="24">
        <v>0</v>
      </c>
      <c r="Z3111" s="24">
        <v>4</v>
      </c>
      <c r="AA3111" s="24" t="s">
        <v>58</v>
      </c>
      <c r="AB3111" s="24" t="b">
        <v>0</v>
      </c>
      <c r="AC3111" s="61">
        <v>0</v>
      </c>
    </row>
    <row r="3112" spans="2:29" ht="13.7">
      <c r="B3112" s="24" t="s">
        <v>82</v>
      </c>
      <c r="C3112" s="24" t="s">
        <v>64</v>
      </c>
      <c r="D3112" s="24" t="s">
        <v>86</v>
      </c>
      <c r="E3112" s="24">
        <v>360</v>
      </c>
      <c r="F3112" s="26">
        <v>46204</v>
      </c>
      <c r="G3112" s="24" t="s">
        <v>52</v>
      </c>
      <c r="H3112" s="24" t="s">
        <v>53</v>
      </c>
      <c r="I3112" s="24" t="s">
        <v>59</v>
      </c>
      <c r="J3112" s="24" t="s">
        <v>126</v>
      </c>
      <c r="K3112" s="24">
        <v>1</v>
      </c>
      <c r="L3112" s="24" t="s">
        <v>84</v>
      </c>
      <c r="M3112" s="26">
        <v>46223</v>
      </c>
      <c r="N3112" s="27">
        <v>46223.3125</v>
      </c>
      <c r="O3112" s="27">
        <v>46223.5625</v>
      </c>
      <c r="P3112" s="24" t="s">
        <v>5167</v>
      </c>
      <c r="Q3112" s="24" t="s">
        <v>5168</v>
      </c>
      <c r="R3112" s="24" t="s">
        <v>284</v>
      </c>
      <c r="T3112" s="24" t="s">
        <v>59</v>
      </c>
      <c r="U3112" s="24" t="s">
        <v>394</v>
      </c>
      <c r="V3112" s="27">
        <v>46223.320833333331</v>
      </c>
      <c r="W3112" s="27">
        <v>46223.353472222225</v>
      </c>
      <c r="Z3112" s="24">
        <v>1</v>
      </c>
      <c r="AA3112" s="24" t="s">
        <v>58</v>
      </c>
      <c r="AB3112" s="24" t="b">
        <v>0</v>
      </c>
      <c r="AC3112" s="61"/>
    </row>
    <row r="3113" spans="2:29" ht="13.7">
      <c r="B3113" s="24" t="s">
        <v>82</v>
      </c>
      <c r="C3113" s="24" t="s">
        <v>64</v>
      </c>
      <c r="D3113" s="24" t="s">
        <v>86</v>
      </c>
      <c r="E3113" s="24">
        <v>360</v>
      </c>
      <c r="F3113" s="26">
        <v>46204</v>
      </c>
      <c r="G3113" s="24" t="s">
        <v>52</v>
      </c>
      <c r="H3113" s="24" t="s">
        <v>53</v>
      </c>
      <c r="I3113" s="24" t="s">
        <v>59</v>
      </c>
      <c r="J3113" s="24" t="s">
        <v>126</v>
      </c>
      <c r="K3113" s="24">
        <v>1</v>
      </c>
      <c r="L3113" s="24" t="s">
        <v>84</v>
      </c>
      <c r="M3113" s="26">
        <v>46223</v>
      </c>
      <c r="N3113" s="27">
        <v>46223.3125</v>
      </c>
      <c r="O3113" s="27">
        <v>46223.5625</v>
      </c>
      <c r="P3113" s="24" t="s">
        <v>5169</v>
      </c>
      <c r="Q3113" s="24" t="s">
        <v>5170</v>
      </c>
      <c r="R3113" s="24" t="s">
        <v>174</v>
      </c>
      <c r="T3113" s="24" t="s">
        <v>59</v>
      </c>
      <c r="U3113" s="24" t="s">
        <v>394</v>
      </c>
      <c r="V3113" s="27">
        <v>46223.382638888892</v>
      </c>
      <c r="W3113" s="27">
        <v>46223.424305555556</v>
      </c>
      <c r="Z3113" s="24">
        <v>1</v>
      </c>
      <c r="AA3113" s="24" t="s">
        <v>58</v>
      </c>
      <c r="AB3113" s="24" t="b">
        <v>0</v>
      </c>
      <c r="AC3113" s="61"/>
    </row>
    <row r="3114" spans="2:29" ht="13.7">
      <c r="B3114" s="24" t="s">
        <v>82</v>
      </c>
      <c r="C3114" s="24" t="s">
        <v>64</v>
      </c>
      <c r="D3114" s="24" t="s">
        <v>86</v>
      </c>
      <c r="E3114" s="24">
        <v>360</v>
      </c>
      <c r="F3114" s="26">
        <v>46204</v>
      </c>
      <c r="G3114" s="24" t="s">
        <v>52</v>
      </c>
      <c r="H3114" s="24" t="s">
        <v>53</v>
      </c>
      <c r="I3114" s="24" t="s">
        <v>59</v>
      </c>
      <c r="J3114" s="24" t="s">
        <v>126</v>
      </c>
      <c r="K3114" s="24">
        <v>1</v>
      </c>
      <c r="L3114" s="24" t="s">
        <v>84</v>
      </c>
      <c r="M3114" s="26">
        <v>46223</v>
      </c>
      <c r="N3114" s="27">
        <v>46223.3125</v>
      </c>
      <c r="O3114" s="27">
        <v>46223.5625</v>
      </c>
      <c r="P3114" s="24" t="s">
        <v>5171</v>
      </c>
      <c r="Q3114" s="24" t="s">
        <v>5172</v>
      </c>
      <c r="R3114" s="24" t="s">
        <v>168</v>
      </c>
      <c r="T3114" s="24" t="s">
        <v>59</v>
      </c>
      <c r="U3114" s="24" t="s">
        <v>394</v>
      </c>
      <c r="V3114" s="27">
        <v>46223.506944444445</v>
      </c>
      <c r="W3114" s="27">
        <v>46223.539583333331</v>
      </c>
      <c r="Z3114" s="24">
        <v>1</v>
      </c>
      <c r="AA3114" s="24" t="s">
        <v>58</v>
      </c>
      <c r="AB3114" s="24" t="b">
        <v>0</v>
      </c>
      <c r="AC3114" s="61"/>
    </row>
    <row r="3115" spans="2:29" ht="13.7">
      <c r="B3115" s="24" t="s">
        <v>82</v>
      </c>
      <c r="C3115" s="24" t="s">
        <v>64</v>
      </c>
      <c r="D3115" s="24" t="s">
        <v>86</v>
      </c>
      <c r="E3115" s="24">
        <v>360</v>
      </c>
      <c r="F3115" s="26">
        <v>46204</v>
      </c>
      <c r="G3115" s="24" t="s">
        <v>52</v>
      </c>
      <c r="H3115" s="24" t="s">
        <v>53</v>
      </c>
      <c r="I3115" s="24" t="s">
        <v>59</v>
      </c>
      <c r="J3115" s="24" t="s">
        <v>126</v>
      </c>
      <c r="K3115" s="24">
        <v>1</v>
      </c>
      <c r="L3115" s="24" t="s">
        <v>84</v>
      </c>
      <c r="M3115" s="26">
        <v>46223</v>
      </c>
      <c r="N3115" s="27">
        <v>46223.3125</v>
      </c>
      <c r="O3115" s="27">
        <v>46223.5625</v>
      </c>
      <c r="P3115" s="24" t="s">
        <v>5173</v>
      </c>
      <c r="Q3115" s="24" t="s">
        <v>5174</v>
      </c>
      <c r="R3115" s="24" t="s">
        <v>281</v>
      </c>
      <c r="T3115" s="24" t="s">
        <v>59</v>
      </c>
      <c r="U3115" s="24" t="s">
        <v>394</v>
      </c>
      <c r="V3115" s="27">
        <v>46223.444444444445</v>
      </c>
      <c r="W3115" s="27">
        <v>46223.484722222223</v>
      </c>
      <c r="Z3115" s="24">
        <v>1</v>
      </c>
      <c r="AA3115" s="24" t="s">
        <v>58</v>
      </c>
      <c r="AB3115" s="24" t="b">
        <v>0</v>
      </c>
      <c r="AC3115" s="61"/>
    </row>
    <row r="3116" spans="2:29" ht="13.7">
      <c r="B3116" s="24" t="s">
        <v>82</v>
      </c>
      <c r="C3116" s="24" t="s">
        <v>64</v>
      </c>
      <c r="D3116" s="24" t="s">
        <v>86</v>
      </c>
      <c r="E3116" s="24">
        <v>360</v>
      </c>
      <c r="F3116" s="26">
        <v>46235</v>
      </c>
      <c r="G3116" s="24" t="s">
        <v>52</v>
      </c>
      <c r="H3116" s="24" t="s">
        <v>53</v>
      </c>
      <c r="I3116" s="24" t="s">
        <v>67</v>
      </c>
      <c r="J3116" s="24" t="s">
        <v>125</v>
      </c>
      <c r="K3116" s="24">
        <v>1</v>
      </c>
      <c r="L3116" s="24" t="s">
        <v>84</v>
      </c>
      <c r="M3116" s="26">
        <v>46236</v>
      </c>
      <c r="N3116" s="27">
        <v>46236.375</v>
      </c>
      <c r="O3116" s="27">
        <v>46236.625</v>
      </c>
      <c r="V3116" s="27"/>
      <c r="W3116" s="27"/>
      <c r="X3116" s="24">
        <v>4</v>
      </c>
      <c r="Y3116" s="24">
        <v>0</v>
      </c>
      <c r="Z3116" s="24">
        <v>4</v>
      </c>
      <c r="AA3116" s="24" t="s">
        <v>60</v>
      </c>
      <c r="AB3116" s="24" t="b">
        <v>0</v>
      </c>
      <c r="AC3116" s="61">
        <v>0</v>
      </c>
    </row>
    <row r="3117" spans="2:29" ht="13.7">
      <c r="B3117" s="24" t="s">
        <v>82</v>
      </c>
      <c r="C3117" s="24" t="s">
        <v>64</v>
      </c>
      <c r="D3117" s="24" t="s">
        <v>86</v>
      </c>
      <c r="E3117" s="24">
        <v>360</v>
      </c>
      <c r="F3117" s="26">
        <v>46235</v>
      </c>
      <c r="G3117" s="24" t="s">
        <v>52</v>
      </c>
      <c r="H3117" s="24" t="s">
        <v>53</v>
      </c>
      <c r="I3117" s="24" t="s">
        <v>67</v>
      </c>
      <c r="J3117" s="24" t="s">
        <v>126</v>
      </c>
      <c r="K3117" s="24">
        <v>1</v>
      </c>
      <c r="L3117" s="24" t="s">
        <v>84</v>
      </c>
      <c r="M3117" s="26">
        <v>46236</v>
      </c>
      <c r="N3117" s="27">
        <v>46236.375</v>
      </c>
      <c r="O3117" s="27">
        <v>46236.625</v>
      </c>
      <c r="P3117" s="24" t="s">
        <v>5175</v>
      </c>
      <c r="Q3117" s="24" t="s">
        <v>5176</v>
      </c>
      <c r="R3117" s="24" t="s">
        <v>605</v>
      </c>
      <c r="T3117" s="24" t="s">
        <v>67</v>
      </c>
      <c r="U3117" s="24" t="s">
        <v>497</v>
      </c>
      <c r="V3117" s="27">
        <v>46236.439583333333</v>
      </c>
      <c r="W3117" s="27">
        <v>46236.474999999999</v>
      </c>
      <c r="Z3117" s="24">
        <v>1</v>
      </c>
      <c r="AA3117" s="24" t="s">
        <v>60</v>
      </c>
      <c r="AB3117" s="24" t="b">
        <v>0</v>
      </c>
      <c r="AC3117" s="61"/>
    </row>
    <row r="3118" spans="2:29" ht="13.7">
      <c r="B3118" s="24" t="s">
        <v>82</v>
      </c>
      <c r="C3118" s="24" t="s">
        <v>64</v>
      </c>
      <c r="D3118" s="24" t="s">
        <v>86</v>
      </c>
      <c r="E3118" s="24">
        <v>360</v>
      </c>
      <c r="F3118" s="26">
        <v>46235</v>
      </c>
      <c r="G3118" s="24" t="s">
        <v>52</v>
      </c>
      <c r="H3118" s="24" t="s">
        <v>53</v>
      </c>
      <c r="I3118" s="24" t="s">
        <v>67</v>
      </c>
      <c r="J3118" s="24" t="s">
        <v>126</v>
      </c>
      <c r="K3118" s="24">
        <v>1</v>
      </c>
      <c r="L3118" s="24" t="s">
        <v>84</v>
      </c>
      <c r="M3118" s="26">
        <v>46236</v>
      </c>
      <c r="N3118" s="27">
        <v>46236.375</v>
      </c>
      <c r="O3118" s="27">
        <v>46236.625</v>
      </c>
      <c r="P3118" s="24" t="s">
        <v>5177</v>
      </c>
      <c r="Q3118" s="24" t="s">
        <v>5178</v>
      </c>
      <c r="R3118" s="24" t="s">
        <v>608</v>
      </c>
      <c r="T3118" s="24" t="s">
        <v>67</v>
      </c>
      <c r="U3118" s="24" t="s">
        <v>497</v>
      </c>
      <c r="V3118" s="27">
        <v>46236.565972222219</v>
      </c>
      <c r="W3118" s="27">
        <v>46236.599305555559</v>
      </c>
      <c r="Z3118" s="24">
        <v>1</v>
      </c>
      <c r="AA3118" s="24" t="s">
        <v>60</v>
      </c>
      <c r="AB3118" s="24" t="b">
        <v>0</v>
      </c>
      <c r="AC3118" s="61"/>
    </row>
    <row r="3119" spans="2:29" ht="13.7">
      <c r="B3119" s="24" t="s">
        <v>82</v>
      </c>
      <c r="C3119" s="24" t="s">
        <v>64</v>
      </c>
      <c r="D3119" s="24" t="s">
        <v>86</v>
      </c>
      <c r="E3119" s="24">
        <v>360</v>
      </c>
      <c r="F3119" s="26">
        <v>46235</v>
      </c>
      <c r="G3119" s="24" t="s">
        <v>52</v>
      </c>
      <c r="H3119" s="24" t="s">
        <v>53</v>
      </c>
      <c r="I3119" s="24" t="s">
        <v>67</v>
      </c>
      <c r="J3119" s="24" t="s">
        <v>126</v>
      </c>
      <c r="K3119" s="24">
        <v>1</v>
      </c>
      <c r="L3119" s="24" t="s">
        <v>84</v>
      </c>
      <c r="M3119" s="26">
        <v>46236</v>
      </c>
      <c r="N3119" s="27">
        <v>46236.375</v>
      </c>
      <c r="O3119" s="27">
        <v>46236.625</v>
      </c>
      <c r="P3119" s="24" t="s">
        <v>5179</v>
      </c>
      <c r="Q3119" s="24" t="s">
        <v>5180</v>
      </c>
      <c r="R3119" s="24" t="s">
        <v>730</v>
      </c>
      <c r="T3119" s="24" t="s">
        <v>67</v>
      </c>
      <c r="U3119" s="24" t="s">
        <v>497</v>
      </c>
      <c r="V3119" s="27">
        <v>46236.501388888886</v>
      </c>
      <c r="W3119" s="27">
        <v>46236.543749999997</v>
      </c>
      <c r="Z3119" s="24">
        <v>1</v>
      </c>
      <c r="AA3119" s="24" t="s">
        <v>60</v>
      </c>
      <c r="AB3119" s="24" t="b">
        <v>0</v>
      </c>
      <c r="AC3119" s="61"/>
    </row>
    <row r="3120" spans="2:29" ht="13.7">
      <c r="B3120" s="24" t="s">
        <v>82</v>
      </c>
      <c r="C3120" s="24" t="s">
        <v>64</v>
      </c>
      <c r="D3120" s="24" t="s">
        <v>86</v>
      </c>
      <c r="E3120" s="24">
        <v>360</v>
      </c>
      <c r="F3120" s="26">
        <v>46235</v>
      </c>
      <c r="G3120" s="24" t="s">
        <v>52</v>
      </c>
      <c r="H3120" s="24" t="s">
        <v>53</v>
      </c>
      <c r="I3120" s="24" t="s">
        <v>67</v>
      </c>
      <c r="J3120" s="24" t="s">
        <v>126</v>
      </c>
      <c r="K3120" s="24">
        <v>1</v>
      </c>
      <c r="L3120" s="24" t="s">
        <v>84</v>
      </c>
      <c r="M3120" s="26">
        <v>46236</v>
      </c>
      <c r="N3120" s="27">
        <v>46236.375</v>
      </c>
      <c r="O3120" s="27">
        <v>46236.625</v>
      </c>
      <c r="P3120" s="24" t="s">
        <v>5181</v>
      </c>
      <c r="Q3120" s="24" t="s">
        <v>5182</v>
      </c>
      <c r="R3120" s="24" t="s">
        <v>730</v>
      </c>
      <c r="S3120" s="24" t="s">
        <v>152</v>
      </c>
      <c r="T3120" s="24" t="s">
        <v>67</v>
      </c>
      <c r="U3120" s="24" t="s">
        <v>497</v>
      </c>
      <c r="V3120" s="27">
        <v>46236.381944444445</v>
      </c>
      <c r="W3120" s="27">
        <v>46236.428472222222</v>
      </c>
      <c r="Z3120" s="24">
        <v>1</v>
      </c>
      <c r="AA3120" s="24" t="s">
        <v>60</v>
      </c>
      <c r="AB3120" s="24" t="b">
        <v>0</v>
      </c>
      <c r="AC3120" s="61"/>
    </row>
    <row r="3121" spans="2:29" ht="13.7">
      <c r="B3121" s="24" t="s">
        <v>82</v>
      </c>
      <c r="C3121" s="24" t="s">
        <v>64</v>
      </c>
      <c r="D3121" s="24" t="s">
        <v>86</v>
      </c>
      <c r="E3121" s="24">
        <v>360</v>
      </c>
      <c r="F3121" s="26">
        <v>46235</v>
      </c>
      <c r="G3121" s="24" t="s">
        <v>52</v>
      </c>
      <c r="H3121" s="24" t="s">
        <v>53</v>
      </c>
      <c r="I3121" s="24" t="s">
        <v>57</v>
      </c>
      <c r="J3121" s="24" t="s">
        <v>125</v>
      </c>
      <c r="K3121" s="24">
        <v>1</v>
      </c>
      <c r="L3121" s="24" t="s">
        <v>84</v>
      </c>
      <c r="M3121" s="26">
        <v>46261</v>
      </c>
      <c r="N3121" s="27">
        <v>46261.375</v>
      </c>
      <c r="O3121" s="27">
        <v>46261.625</v>
      </c>
      <c r="V3121" s="27"/>
      <c r="W3121" s="27"/>
      <c r="X3121" s="24">
        <v>4</v>
      </c>
      <c r="Y3121" s="24">
        <v>0</v>
      </c>
      <c r="Z3121" s="24">
        <v>4</v>
      </c>
      <c r="AA3121" s="24" t="s">
        <v>60</v>
      </c>
      <c r="AB3121" s="24" t="b">
        <v>0</v>
      </c>
      <c r="AC3121" s="61">
        <v>0</v>
      </c>
    </row>
    <row r="3122" spans="2:29" ht="13.7">
      <c r="B3122" s="24" t="s">
        <v>82</v>
      </c>
      <c r="C3122" s="24" t="s">
        <v>64</v>
      </c>
      <c r="D3122" s="24" t="s">
        <v>86</v>
      </c>
      <c r="E3122" s="24">
        <v>360</v>
      </c>
      <c r="F3122" s="26">
        <v>46235</v>
      </c>
      <c r="G3122" s="24" t="s">
        <v>52</v>
      </c>
      <c r="H3122" s="24" t="s">
        <v>53</v>
      </c>
      <c r="I3122" s="24" t="s">
        <v>57</v>
      </c>
      <c r="J3122" s="24" t="s">
        <v>126</v>
      </c>
      <c r="K3122" s="24">
        <v>1</v>
      </c>
      <c r="L3122" s="24" t="s">
        <v>84</v>
      </c>
      <c r="M3122" s="26">
        <v>46261</v>
      </c>
      <c r="N3122" s="27">
        <v>46261.375</v>
      </c>
      <c r="O3122" s="27">
        <v>46261.625</v>
      </c>
      <c r="P3122" s="24" t="s">
        <v>5183</v>
      </c>
      <c r="Q3122" s="24" t="s">
        <v>5184</v>
      </c>
      <c r="R3122" s="24" t="s">
        <v>185</v>
      </c>
      <c r="S3122" s="24" t="s">
        <v>156</v>
      </c>
      <c r="T3122" s="24" t="s">
        <v>57</v>
      </c>
      <c r="U3122" s="24" t="s">
        <v>394</v>
      </c>
      <c r="V3122" s="27">
        <v>46261.501388888886</v>
      </c>
      <c r="W3122" s="27">
        <v>46261.54583333333</v>
      </c>
      <c r="Z3122" s="24">
        <v>1</v>
      </c>
      <c r="AA3122" s="24" t="s">
        <v>60</v>
      </c>
      <c r="AB3122" s="24" t="b">
        <v>0</v>
      </c>
      <c r="AC3122" s="61"/>
    </row>
    <row r="3123" spans="2:29" ht="13.7">
      <c r="B3123" s="24" t="s">
        <v>82</v>
      </c>
      <c r="C3123" s="24" t="s">
        <v>64</v>
      </c>
      <c r="D3123" s="24" t="s">
        <v>86</v>
      </c>
      <c r="E3123" s="24">
        <v>360</v>
      </c>
      <c r="F3123" s="26">
        <v>46235</v>
      </c>
      <c r="G3123" s="24" t="s">
        <v>52</v>
      </c>
      <c r="H3123" s="24" t="s">
        <v>53</v>
      </c>
      <c r="I3123" s="24" t="s">
        <v>57</v>
      </c>
      <c r="J3123" s="24" t="s">
        <v>126</v>
      </c>
      <c r="K3123" s="24">
        <v>1</v>
      </c>
      <c r="L3123" s="24" t="s">
        <v>84</v>
      </c>
      <c r="M3123" s="26">
        <v>46261</v>
      </c>
      <c r="N3123" s="27">
        <v>46261.375</v>
      </c>
      <c r="O3123" s="27">
        <v>46261.625</v>
      </c>
      <c r="P3123" s="24" t="s">
        <v>5185</v>
      </c>
      <c r="Q3123" s="24" t="s">
        <v>5186</v>
      </c>
      <c r="R3123" s="24" t="s">
        <v>182</v>
      </c>
      <c r="S3123" s="24" t="s">
        <v>156</v>
      </c>
      <c r="T3123" s="24" t="s">
        <v>57</v>
      </c>
      <c r="U3123" s="24" t="s">
        <v>394</v>
      </c>
      <c r="V3123" s="27">
        <v>46261.567361111112</v>
      </c>
      <c r="W3123" s="27">
        <v>46261.612500000003</v>
      </c>
      <c r="Z3123" s="24">
        <v>1</v>
      </c>
      <c r="AA3123" s="24" t="s">
        <v>60</v>
      </c>
      <c r="AB3123" s="24" t="b">
        <v>0</v>
      </c>
      <c r="AC3123" s="61"/>
    </row>
    <row r="3124" spans="2:29" ht="13.7">
      <c r="B3124" s="24" t="s">
        <v>82</v>
      </c>
      <c r="C3124" s="24" t="s">
        <v>64</v>
      </c>
      <c r="D3124" s="24" t="s">
        <v>86</v>
      </c>
      <c r="E3124" s="24">
        <v>360</v>
      </c>
      <c r="F3124" s="26">
        <v>46235</v>
      </c>
      <c r="G3124" s="24" t="s">
        <v>52</v>
      </c>
      <c r="H3124" s="24" t="s">
        <v>53</v>
      </c>
      <c r="I3124" s="24" t="s">
        <v>57</v>
      </c>
      <c r="J3124" s="24" t="s">
        <v>126</v>
      </c>
      <c r="K3124" s="24">
        <v>1</v>
      </c>
      <c r="L3124" s="24" t="s">
        <v>84</v>
      </c>
      <c r="M3124" s="26">
        <v>46261</v>
      </c>
      <c r="N3124" s="27">
        <v>46261.375</v>
      </c>
      <c r="O3124" s="27">
        <v>46261.625</v>
      </c>
      <c r="P3124" s="24" t="s">
        <v>5187</v>
      </c>
      <c r="Q3124" s="24" t="s">
        <v>5188</v>
      </c>
      <c r="R3124" s="24" t="s">
        <v>185</v>
      </c>
      <c r="S3124" s="24" t="s">
        <v>213</v>
      </c>
      <c r="T3124" s="24" t="s">
        <v>57</v>
      </c>
      <c r="U3124" s="24" t="s">
        <v>394</v>
      </c>
      <c r="V3124" s="27">
        <v>46261.44027777778</v>
      </c>
      <c r="W3124" s="27">
        <v>46261.481249999997</v>
      </c>
      <c r="Z3124" s="24">
        <v>1</v>
      </c>
      <c r="AA3124" s="24" t="s">
        <v>60</v>
      </c>
      <c r="AB3124" s="24" t="b">
        <v>0</v>
      </c>
      <c r="AC3124" s="61"/>
    </row>
    <row r="3125" spans="2:29" ht="13.7">
      <c r="B3125" s="24" t="s">
        <v>82</v>
      </c>
      <c r="C3125" s="24" t="s">
        <v>64</v>
      </c>
      <c r="D3125" s="24" t="s">
        <v>86</v>
      </c>
      <c r="E3125" s="24">
        <v>360</v>
      </c>
      <c r="F3125" s="26">
        <v>46235</v>
      </c>
      <c r="G3125" s="24" t="s">
        <v>52</v>
      </c>
      <c r="H3125" s="24" t="s">
        <v>53</v>
      </c>
      <c r="I3125" s="24" t="s">
        <v>57</v>
      </c>
      <c r="J3125" s="24" t="s">
        <v>126</v>
      </c>
      <c r="K3125" s="24">
        <v>1</v>
      </c>
      <c r="L3125" s="24" t="s">
        <v>84</v>
      </c>
      <c r="M3125" s="26">
        <v>46261</v>
      </c>
      <c r="N3125" s="27">
        <v>46261.375</v>
      </c>
      <c r="O3125" s="27">
        <v>46261.625</v>
      </c>
      <c r="P3125" s="24" t="s">
        <v>5189</v>
      </c>
      <c r="Q3125" s="24" t="s">
        <v>5190</v>
      </c>
      <c r="R3125" s="24" t="s">
        <v>155</v>
      </c>
      <c r="S3125" s="24" t="s">
        <v>152</v>
      </c>
      <c r="T3125" s="24" t="s">
        <v>57</v>
      </c>
      <c r="U3125" s="24" t="s">
        <v>394</v>
      </c>
      <c r="V3125" s="27">
        <v>46261.381944444445</v>
      </c>
      <c r="W3125" s="27">
        <v>46261.42083333333</v>
      </c>
      <c r="Z3125" s="24">
        <v>1</v>
      </c>
      <c r="AA3125" s="24" t="s">
        <v>60</v>
      </c>
      <c r="AB3125" s="24" t="b">
        <v>0</v>
      </c>
      <c r="AC3125" s="61"/>
    </row>
    <row r="3126" spans="2:29" ht="13.7">
      <c r="B3126" s="24" t="s">
        <v>82</v>
      </c>
      <c r="C3126" s="24" t="s">
        <v>64</v>
      </c>
      <c r="D3126" s="24" t="s">
        <v>86</v>
      </c>
      <c r="E3126" s="24">
        <v>420</v>
      </c>
      <c r="F3126" s="26">
        <v>46174</v>
      </c>
      <c r="G3126" s="24" t="s">
        <v>52</v>
      </c>
      <c r="H3126" s="24" t="s">
        <v>53</v>
      </c>
      <c r="I3126" s="24" t="s">
        <v>67</v>
      </c>
      <c r="J3126" s="24" t="s">
        <v>125</v>
      </c>
      <c r="K3126" s="24">
        <v>1</v>
      </c>
      <c r="L3126" s="24" t="s">
        <v>84</v>
      </c>
      <c r="M3126" s="26">
        <v>46197</v>
      </c>
      <c r="N3126" s="27">
        <v>46197.3125</v>
      </c>
      <c r="O3126" s="27">
        <v>46197.604166666664</v>
      </c>
      <c r="V3126" s="27"/>
      <c r="W3126" s="27"/>
      <c r="X3126" s="24">
        <v>4</v>
      </c>
      <c r="Y3126" s="24">
        <v>0</v>
      </c>
      <c r="Z3126" s="24">
        <v>4</v>
      </c>
      <c r="AA3126" s="24" t="s">
        <v>56</v>
      </c>
      <c r="AB3126" s="24" t="b">
        <v>0</v>
      </c>
      <c r="AC3126" s="61">
        <v>0</v>
      </c>
    </row>
    <row r="3127" spans="2:29" ht="13.7">
      <c r="B3127" s="24" t="s">
        <v>82</v>
      </c>
      <c r="C3127" s="24" t="s">
        <v>64</v>
      </c>
      <c r="D3127" s="24" t="s">
        <v>86</v>
      </c>
      <c r="E3127" s="24">
        <v>420</v>
      </c>
      <c r="F3127" s="26">
        <v>46174</v>
      </c>
      <c r="G3127" s="24" t="s">
        <v>52</v>
      </c>
      <c r="H3127" s="24" t="s">
        <v>53</v>
      </c>
      <c r="I3127" s="24" t="s">
        <v>67</v>
      </c>
      <c r="J3127" s="24" t="s">
        <v>126</v>
      </c>
      <c r="K3127" s="24">
        <v>1</v>
      </c>
      <c r="L3127" s="24" t="s">
        <v>84</v>
      </c>
      <c r="M3127" s="26">
        <v>46197</v>
      </c>
      <c r="N3127" s="27">
        <v>46197.3125</v>
      </c>
      <c r="O3127" s="27">
        <v>46197.604166666664</v>
      </c>
      <c r="P3127" s="24" t="s">
        <v>5191</v>
      </c>
      <c r="Q3127" s="24" t="s">
        <v>5192</v>
      </c>
      <c r="R3127" s="24" t="s">
        <v>611</v>
      </c>
      <c r="S3127" s="24" t="s">
        <v>213</v>
      </c>
      <c r="T3127" s="24" t="s">
        <v>67</v>
      </c>
      <c r="U3127" s="24" t="s">
        <v>297</v>
      </c>
      <c r="V3127" s="27">
        <v>46197.388888888891</v>
      </c>
      <c r="W3127" s="27">
        <v>46197.441666666666</v>
      </c>
      <c r="Z3127" s="24">
        <v>1</v>
      </c>
      <c r="AA3127" s="24" t="s">
        <v>56</v>
      </c>
      <c r="AB3127" s="24" t="b">
        <v>0</v>
      </c>
      <c r="AC3127" s="61"/>
    </row>
    <row r="3128" spans="2:29" ht="13.7">
      <c r="B3128" s="24" t="s">
        <v>82</v>
      </c>
      <c r="C3128" s="24" t="s">
        <v>64</v>
      </c>
      <c r="D3128" s="24" t="s">
        <v>86</v>
      </c>
      <c r="E3128" s="24">
        <v>420</v>
      </c>
      <c r="F3128" s="26">
        <v>46174</v>
      </c>
      <c r="G3128" s="24" t="s">
        <v>52</v>
      </c>
      <c r="H3128" s="24" t="s">
        <v>53</v>
      </c>
      <c r="I3128" s="24" t="s">
        <v>67</v>
      </c>
      <c r="J3128" s="24" t="s">
        <v>126</v>
      </c>
      <c r="K3128" s="24">
        <v>1</v>
      </c>
      <c r="L3128" s="24" t="s">
        <v>84</v>
      </c>
      <c r="M3128" s="26">
        <v>46197</v>
      </c>
      <c r="N3128" s="27">
        <v>46197.3125</v>
      </c>
      <c r="O3128" s="27">
        <v>46197.604166666664</v>
      </c>
      <c r="P3128" s="24" t="s">
        <v>5193</v>
      </c>
      <c r="Q3128" s="24" t="s">
        <v>5194</v>
      </c>
      <c r="R3128" s="24" t="s">
        <v>608</v>
      </c>
      <c r="T3128" s="24" t="s">
        <v>67</v>
      </c>
      <c r="U3128" s="24" t="s">
        <v>297</v>
      </c>
      <c r="V3128" s="27">
        <v>46197.464583333334</v>
      </c>
      <c r="W3128" s="27">
        <v>46197.504166666666</v>
      </c>
      <c r="Z3128" s="24">
        <v>1</v>
      </c>
      <c r="AA3128" s="24" t="s">
        <v>56</v>
      </c>
      <c r="AB3128" s="24" t="b">
        <v>0</v>
      </c>
      <c r="AC3128" s="61"/>
    </row>
    <row r="3129" spans="2:29" ht="13.7">
      <c r="B3129" s="24" t="s">
        <v>82</v>
      </c>
      <c r="C3129" s="24" t="s">
        <v>64</v>
      </c>
      <c r="D3129" s="24" t="s">
        <v>86</v>
      </c>
      <c r="E3129" s="24">
        <v>420</v>
      </c>
      <c r="F3129" s="26">
        <v>46174</v>
      </c>
      <c r="G3129" s="24" t="s">
        <v>52</v>
      </c>
      <c r="H3129" s="24" t="s">
        <v>53</v>
      </c>
      <c r="I3129" s="24" t="s">
        <v>67</v>
      </c>
      <c r="J3129" s="24" t="s">
        <v>126</v>
      </c>
      <c r="K3129" s="24">
        <v>1</v>
      </c>
      <c r="L3129" s="24" t="s">
        <v>84</v>
      </c>
      <c r="M3129" s="26">
        <v>46197</v>
      </c>
      <c r="N3129" s="27">
        <v>46197.3125</v>
      </c>
      <c r="O3129" s="27">
        <v>46197.604166666664</v>
      </c>
      <c r="P3129" s="24" t="s">
        <v>5195</v>
      </c>
      <c r="Q3129" s="24" t="s">
        <v>5196</v>
      </c>
      <c r="R3129" s="24" t="s">
        <v>730</v>
      </c>
      <c r="T3129" s="24" t="s">
        <v>67</v>
      </c>
      <c r="U3129" s="24" t="s">
        <v>297</v>
      </c>
      <c r="V3129" s="27">
        <v>46197.538888888892</v>
      </c>
      <c r="W3129" s="27">
        <v>46197.583333333336</v>
      </c>
      <c r="Z3129" s="24">
        <v>1</v>
      </c>
      <c r="AA3129" s="24" t="s">
        <v>56</v>
      </c>
      <c r="AB3129" s="24" t="b">
        <v>0</v>
      </c>
      <c r="AC3129" s="61"/>
    </row>
    <row r="3130" spans="2:29" ht="13.7">
      <c r="B3130" s="24" t="s">
        <v>82</v>
      </c>
      <c r="C3130" s="24" t="s">
        <v>64</v>
      </c>
      <c r="D3130" s="24" t="s">
        <v>86</v>
      </c>
      <c r="E3130" s="24">
        <v>420</v>
      </c>
      <c r="F3130" s="26">
        <v>46174</v>
      </c>
      <c r="G3130" s="24" t="s">
        <v>52</v>
      </c>
      <c r="H3130" s="24" t="s">
        <v>53</v>
      </c>
      <c r="I3130" s="24" t="s">
        <v>67</v>
      </c>
      <c r="J3130" s="24" t="s">
        <v>126</v>
      </c>
      <c r="K3130" s="24">
        <v>1</v>
      </c>
      <c r="L3130" s="24" t="s">
        <v>84</v>
      </c>
      <c r="M3130" s="26">
        <v>46197</v>
      </c>
      <c r="N3130" s="27">
        <v>46197.3125</v>
      </c>
      <c r="O3130" s="27">
        <v>46197.604166666664</v>
      </c>
      <c r="P3130" s="24" t="s">
        <v>5197</v>
      </c>
      <c r="Q3130" s="24" t="s">
        <v>5198</v>
      </c>
      <c r="R3130" s="24" t="s">
        <v>730</v>
      </c>
      <c r="T3130" s="24" t="s">
        <v>67</v>
      </c>
      <c r="U3130" s="24" t="s">
        <v>297</v>
      </c>
      <c r="V3130" s="27">
        <v>46197.317361111112</v>
      </c>
      <c r="W3130" s="27">
        <v>46197.354861111111</v>
      </c>
      <c r="Z3130" s="24">
        <v>1</v>
      </c>
      <c r="AA3130" s="24" t="s">
        <v>56</v>
      </c>
      <c r="AB3130" s="24" t="b">
        <v>0</v>
      </c>
      <c r="AC3130" s="61"/>
    </row>
    <row r="3131" spans="2:29" ht="13.7">
      <c r="B3131" s="24" t="s">
        <v>82</v>
      </c>
      <c r="C3131" s="24" t="s">
        <v>64</v>
      </c>
      <c r="D3131" s="24" t="s">
        <v>86</v>
      </c>
      <c r="E3131" s="24">
        <v>480</v>
      </c>
      <c r="F3131" s="26">
        <v>46174</v>
      </c>
      <c r="G3131" s="24" t="s">
        <v>52</v>
      </c>
      <c r="H3131" s="24" t="s">
        <v>53</v>
      </c>
      <c r="I3131" s="24" t="s">
        <v>59</v>
      </c>
      <c r="J3131" s="24" t="s">
        <v>125</v>
      </c>
      <c r="K3131" s="24">
        <v>1</v>
      </c>
      <c r="L3131" s="24" t="s">
        <v>84</v>
      </c>
      <c r="M3131" s="26">
        <v>46193</v>
      </c>
      <c r="N3131" s="27">
        <v>46193.333333333336</v>
      </c>
      <c r="O3131" s="27">
        <v>46193.666666666664</v>
      </c>
      <c r="V3131" s="27"/>
      <c r="W3131" s="27"/>
      <c r="X3131" s="24">
        <v>4</v>
      </c>
      <c r="Y3131" s="24">
        <v>0</v>
      </c>
      <c r="Z3131" s="24">
        <v>4</v>
      </c>
      <c r="AA3131" s="24" t="s">
        <v>56</v>
      </c>
      <c r="AB3131" s="24" t="b">
        <v>0</v>
      </c>
      <c r="AC3131" s="61">
        <v>0</v>
      </c>
    </row>
    <row r="3132" spans="2:29" ht="13.7">
      <c r="B3132" s="24" t="s">
        <v>82</v>
      </c>
      <c r="C3132" s="24" t="s">
        <v>64</v>
      </c>
      <c r="D3132" s="24" t="s">
        <v>86</v>
      </c>
      <c r="E3132" s="24">
        <v>480</v>
      </c>
      <c r="F3132" s="26">
        <v>46174</v>
      </c>
      <c r="G3132" s="24" t="s">
        <v>52</v>
      </c>
      <c r="H3132" s="24" t="s">
        <v>53</v>
      </c>
      <c r="I3132" s="24" t="s">
        <v>59</v>
      </c>
      <c r="J3132" s="24" t="s">
        <v>126</v>
      </c>
      <c r="K3132" s="24">
        <v>1</v>
      </c>
      <c r="L3132" s="24" t="s">
        <v>84</v>
      </c>
      <c r="M3132" s="26">
        <v>46193</v>
      </c>
      <c r="N3132" s="27">
        <v>46193.333333333336</v>
      </c>
      <c r="O3132" s="27">
        <v>46193.666666666664</v>
      </c>
      <c r="P3132" s="24" t="s">
        <v>5199</v>
      </c>
      <c r="Q3132" s="24" t="s">
        <v>5200</v>
      </c>
      <c r="R3132" s="24" t="s">
        <v>281</v>
      </c>
      <c r="S3132" s="24" t="s">
        <v>213</v>
      </c>
      <c r="T3132" s="24" t="s">
        <v>59</v>
      </c>
      <c r="U3132" s="24" t="s">
        <v>278</v>
      </c>
      <c r="V3132" s="27">
        <v>46193.336805555555</v>
      </c>
      <c r="W3132" s="27">
        <v>46193.399305555555</v>
      </c>
      <c r="Z3132" s="24">
        <v>1</v>
      </c>
      <c r="AA3132" s="24" t="s">
        <v>56</v>
      </c>
      <c r="AB3132" s="24" t="b">
        <v>0</v>
      </c>
      <c r="AC3132" s="61"/>
    </row>
    <row r="3133" spans="2:29" ht="13.7">
      <c r="B3133" s="24" t="s">
        <v>82</v>
      </c>
      <c r="C3133" s="24" t="s">
        <v>64</v>
      </c>
      <c r="D3133" s="24" t="s">
        <v>86</v>
      </c>
      <c r="E3133" s="24">
        <v>480</v>
      </c>
      <c r="F3133" s="26">
        <v>46174</v>
      </c>
      <c r="G3133" s="24" t="s">
        <v>52</v>
      </c>
      <c r="H3133" s="24" t="s">
        <v>53</v>
      </c>
      <c r="I3133" s="24" t="s">
        <v>59</v>
      </c>
      <c r="J3133" s="24" t="s">
        <v>126</v>
      </c>
      <c r="K3133" s="24">
        <v>1</v>
      </c>
      <c r="L3133" s="24" t="s">
        <v>84</v>
      </c>
      <c r="M3133" s="26">
        <v>46193</v>
      </c>
      <c r="N3133" s="27">
        <v>46193.333333333336</v>
      </c>
      <c r="O3133" s="27">
        <v>46193.666666666664</v>
      </c>
      <c r="P3133" s="24" t="s">
        <v>5201</v>
      </c>
      <c r="Q3133" s="24" t="s">
        <v>5202</v>
      </c>
      <c r="R3133" s="24" t="s">
        <v>174</v>
      </c>
      <c r="S3133" s="24" t="s">
        <v>152</v>
      </c>
      <c r="T3133" s="24" t="s">
        <v>59</v>
      </c>
      <c r="U3133" s="24" t="s">
        <v>278</v>
      </c>
      <c r="V3133" s="27">
        <v>46193.50277777778</v>
      </c>
      <c r="W3133" s="27">
        <v>46193.568055555559</v>
      </c>
      <c r="Z3133" s="24">
        <v>1</v>
      </c>
      <c r="AA3133" s="24" t="s">
        <v>56</v>
      </c>
      <c r="AB3133" s="24" t="b">
        <v>0</v>
      </c>
      <c r="AC3133" s="61"/>
    </row>
    <row r="3134" spans="2:29" ht="13.7">
      <c r="B3134" s="24" t="s">
        <v>82</v>
      </c>
      <c r="C3134" s="24" t="s">
        <v>64</v>
      </c>
      <c r="D3134" s="24" t="s">
        <v>86</v>
      </c>
      <c r="E3134" s="24">
        <v>480</v>
      </c>
      <c r="F3134" s="26">
        <v>46174</v>
      </c>
      <c r="G3134" s="24" t="s">
        <v>52</v>
      </c>
      <c r="H3134" s="24" t="s">
        <v>53</v>
      </c>
      <c r="I3134" s="24" t="s">
        <v>59</v>
      </c>
      <c r="J3134" s="24" t="s">
        <v>126</v>
      </c>
      <c r="K3134" s="24">
        <v>1</v>
      </c>
      <c r="L3134" s="24" t="s">
        <v>84</v>
      </c>
      <c r="M3134" s="26">
        <v>46193</v>
      </c>
      <c r="N3134" s="27">
        <v>46193.333333333336</v>
      </c>
      <c r="O3134" s="27">
        <v>46193.666666666664</v>
      </c>
      <c r="P3134" s="24" t="s">
        <v>5203</v>
      </c>
      <c r="Q3134" s="24" t="s">
        <v>5204</v>
      </c>
      <c r="R3134" s="24" t="s">
        <v>217</v>
      </c>
      <c r="S3134" s="24" t="s">
        <v>160</v>
      </c>
      <c r="T3134" s="24" t="s">
        <v>59</v>
      </c>
      <c r="U3134" s="24" t="s">
        <v>278</v>
      </c>
      <c r="V3134" s="27">
        <v>46193.590277777781</v>
      </c>
      <c r="W3134" s="27">
        <v>46193.645833333336</v>
      </c>
      <c r="Z3134" s="24">
        <v>1</v>
      </c>
      <c r="AA3134" s="24" t="s">
        <v>56</v>
      </c>
      <c r="AB3134" s="24" t="b">
        <v>0</v>
      </c>
      <c r="AC3134" s="61"/>
    </row>
    <row r="3135" spans="2:29" ht="13.7">
      <c r="B3135" s="24" t="s">
        <v>82</v>
      </c>
      <c r="C3135" s="24" t="s">
        <v>64</v>
      </c>
      <c r="D3135" s="24" t="s">
        <v>86</v>
      </c>
      <c r="E3135" s="24">
        <v>480</v>
      </c>
      <c r="F3135" s="26">
        <v>46174</v>
      </c>
      <c r="G3135" s="24" t="s">
        <v>52</v>
      </c>
      <c r="H3135" s="24" t="s">
        <v>53</v>
      </c>
      <c r="I3135" s="24" t="s">
        <v>59</v>
      </c>
      <c r="J3135" s="24" t="s">
        <v>126</v>
      </c>
      <c r="K3135" s="24">
        <v>1</v>
      </c>
      <c r="L3135" s="24" t="s">
        <v>84</v>
      </c>
      <c r="M3135" s="26">
        <v>46193</v>
      </c>
      <c r="N3135" s="27">
        <v>46193.333333333336</v>
      </c>
      <c r="O3135" s="27">
        <v>46193.666666666664</v>
      </c>
      <c r="P3135" s="24" t="s">
        <v>5205</v>
      </c>
      <c r="Q3135" s="24" t="s">
        <v>5206</v>
      </c>
      <c r="R3135" s="24" t="s">
        <v>281</v>
      </c>
      <c r="S3135" s="24" t="s">
        <v>198</v>
      </c>
      <c r="T3135" s="24" t="s">
        <v>59</v>
      </c>
      <c r="U3135" s="24" t="s">
        <v>278</v>
      </c>
      <c r="V3135" s="27">
        <v>46193.425000000003</v>
      </c>
      <c r="W3135" s="27">
        <v>46193.474999999999</v>
      </c>
      <c r="Z3135" s="24">
        <v>1</v>
      </c>
      <c r="AA3135" s="24" t="s">
        <v>56</v>
      </c>
      <c r="AB3135" s="24" t="b">
        <v>0</v>
      </c>
      <c r="AC3135" s="61"/>
    </row>
    <row r="3136" spans="2:29" ht="13.7">
      <c r="B3136" s="24" t="s">
        <v>82</v>
      </c>
      <c r="C3136" s="24" t="s">
        <v>64</v>
      </c>
      <c r="D3136" s="24" t="s">
        <v>86</v>
      </c>
      <c r="E3136" s="24">
        <v>480</v>
      </c>
      <c r="F3136" s="26">
        <v>46174</v>
      </c>
      <c r="G3136" s="24" t="s">
        <v>52</v>
      </c>
      <c r="H3136" s="24" t="s">
        <v>53</v>
      </c>
      <c r="I3136" s="24" t="s">
        <v>54</v>
      </c>
      <c r="J3136" s="24" t="s">
        <v>125</v>
      </c>
      <c r="K3136" s="24">
        <v>1</v>
      </c>
      <c r="L3136" s="24" t="s">
        <v>84</v>
      </c>
      <c r="M3136" s="26">
        <v>46194</v>
      </c>
      <c r="N3136" s="27">
        <v>46194.354166666664</v>
      </c>
      <c r="O3136" s="27">
        <v>46194.6875</v>
      </c>
      <c r="V3136" s="27"/>
      <c r="W3136" s="27"/>
      <c r="X3136" s="24">
        <v>4</v>
      </c>
      <c r="Y3136" s="24">
        <v>0</v>
      </c>
      <c r="Z3136" s="24">
        <v>4</v>
      </c>
      <c r="AA3136" s="24" t="s">
        <v>56</v>
      </c>
      <c r="AB3136" s="24" t="b">
        <v>0</v>
      </c>
      <c r="AC3136" s="61">
        <v>0</v>
      </c>
    </row>
    <row r="3137" spans="2:29" ht="13.7">
      <c r="B3137" s="24" t="s">
        <v>82</v>
      </c>
      <c r="C3137" s="24" t="s">
        <v>64</v>
      </c>
      <c r="D3137" s="24" t="s">
        <v>86</v>
      </c>
      <c r="E3137" s="24">
        <v>480</v>
      </c>
      <c r="F3137" s="26">
        <v>46174</v>
      </c>
      <c r="G3137" s="24" t="s">
        <v>52</v>
      </c>
      <c r="H3137" s="24" t="s">
        <v>53</v>
      </c>
      <c r="I3137" s="24" t="s">
        <v>54</v>
      </c>
      <c r="J3137" s="24" t="s">
        <v>126</v>
      </c>
      <c r="K3137" s="24">
        <v>1</v>
      </c>
      <c r="L3137" s="24" t="s">
        <v>84</v>
      </c>
      <c r="M3137" s="26">
        <v>46194</v>
      </c>
      <c r="N3137" s="27">
        <v>46194.354166666664</v>
      </c>
      <c r="O3137" s="27">
        <v>46194.6875</v>
      </c>
      <c r="P3137" s="24" t="s">
        <v>5207</v>
      </c>
      <c r="Q3137" s="24" t="s">
        <v>5208</v>
      </c>
      <c r="R3137" s="24" t="s">
        <v>146</v>
      </c>
      <c r="T3137" s="24" t="s">
        <v>54</v>
      </c>
      <c r="U3137" s="24" t="s">
        <v>214</v>
      </c>
      <c r="V3137" s="27">
        <v>46194.606249999997</v>
      </c>
      <c r="W3137" s="27">
        <v>46194.671527777777</v>
      </c>
      <c r="Z3137" s="24">
        <v>1</v>
      </c>
      <c r="AA3137" s="24" t="s">
        <v>56</v>
      </c>
      <c r="AB3137" s="24" t="b">
        <v>0</v>
      </c>
      <c r="AC3137" s="61"/>
    </row>
    <row r="3138" spans="2:29" ht="13.7">
      <c r="B3138" s="24" t="s">
        <v>82</v>
      </c>
      <c r="C3138" s="24" t="s">
        <v>64</v>
      </c>
      <c r="D3138" s="24" t="s">
        <v>86</v>
      </c>
      <c r="E3138" s="24">
        <v>480</v>
      </c>
      <c r="F3138" s="26">
        <v>46174</v>
      </c>
      <c r="G3138" s="24" t="s">
        <v>52</v>
      </c>
      <c r="H3138" s="24" t="s">
        <v>53</v>
      </c>
      <c r="I3138" s="24" t="s">
        <v>54</v>
      </c>
      <c r="J3138" s="24" t="s">
        <v>126</v>
      </c>
      <c r="K3138" s="24">
        <v>1</v>
      </c>
      <c r="L3138" s="24" t="s">
        <v>84</v>
      </c>
      <c r="M3138" s="26">
        <v>46194</v>
      </c>
      <c r="N3138" s="27">
        <v>46194.354166666664</v>
      </c>
      <c r="O3138" s="27">
        <v>46194.6875</v>
      </c>
      <c r="P3138" s="24" t="s">
        <v>5209</v>
      </c>
      <c r="Q3138" s="24" t="s">
        <v>5210</v>
      </c>
      <c r="R3138" s="24" t="s">
        <v>146</v>
      </c>
      <c r="T3138" s="24" t="s">
        <v>54</v>
      </c>
      <c r="U3138" s="24" t="s">
        <v>214</v>
      </c>
      <c r="V3138" s="27">
        <v>46194.522916666669</v>
      </c>
      <c r="W3138" s="27">
        <v>46194.584722222222</v>
      </c>
      <c r="Z3138" s="24">
        <v>1</v>
      </c>
      <c r="AA3138" s="24" t="s">
        <v>56</v>
      </c>
      <c r="AB3138" s="24" t="b">
        <v>0</v>
      </c>
      <c r="AC3138" s="61"/>
    </row>
    <row r="3139" spans="2:29" ht="13.7">
      <c r="B3139" s="24" t="s">
        <v>82</v>
      </c>
      <c r="C3139" s="24" t="s">
        <v>64</v>
      </c>
      <c r="D3139" s="24" t="s">
        <v>86</v>
      </c>
      <c r="E3139" s="24">
        <v>480</v>
      </c>
      <c r="F3139" s="26">
        <v>46174</v>
      </c>
      <c r="G3139" s="24" t="s">
        <v>52</v>
      </c>
      <c r="H3139" s="24" t="s">
        <v>53</v>
      </c>
      <c r="I3139" s="24" t="s">
        <v>54</v>
      </c>
      <c r="J3139" s="24" t="s">
        <v>126</v>
      </c>
      <c r="K3139" s="24">
        <v>1</v>
      </c>
      <c r="L3139" s="24" t="s">
        <v>84</v>
      </c>
      <c r="M3139" s="26">
        <v>46194</v>
      </c>
      <c r="N3139" s="27">
        <v>46194.354166666664</v>
      </c>
      <c r="O3139" s="27">
        <v>46194.6875</v>
      </c>
      <c r="P3139" s="24" t="s">
        <v>5211</v>
      </c>
      <c r="Q3139" s="24" t="s">
        <v>5212</v>
      </c>
      <c r="R3139" s="24" t="s">
        <v>146</v>
      </c>
      <c r="T3139" s="24" t="s">
        <v>54</v>
      </c>
      <c r="U3139" s="24" t="s">
        <v>214</v>
      </c>
      <c r="V3139" s="27">
        <v>46194.362500000003</v>
      </c>
      <c r="W3139" s="27">
        <v>46194.42291666667</v>
      </c>
      <c r="Z3139" s="24">
        <v>1</v>
      </c>
      <c r="AA3139" s="24" t="s">
        <v>56</v>
      </c>
      <c r="AB3139" s="24" t="b">
        <v>0</v>
      </c>
      <c r="AC3139" s="61"/>
    </row>
    <row r="3140" spans="2:29" ht="13.7">
      <c r="B3140" s="24" t="s">
        <v>82</v>
      </c>
      <c r="C3140" s="24" t="s">
        <v>64</v>
      </c>
      <c r="D3140" s="24" t="s">
        <v>86</v>
      </c>
      <c r="E3140" s="24">
        <v>480</v>
      </c>
      <c r="F3140" s="26">
        <v>46174</v>
      </c>
      <c r="G3140" s="24" t="s">
        <v>52</v>
      </c>
      <c r="H3140" s="24" t="s">
        <v>53</v>
      </c>
      <c r="I3140" s="24" t="s">
        <v>54</v>
      </c>
      <c r="J3140" s="24" t="s">
        <v>126</v>
      </c>
      <c r="K3140" s="24">
        <v>1</v>
      </c>
      <c r="L3140" s="24" t="s">
        <v>84</v>
      </c>
      <c r="M3140" s="26">
        <v>46194</v>
      </c>
      <c r="N3140" s="27">
        <v>46194.354166666664</v>
      </c>
      <c r="O3140" s="27">
        <v>46194.6875</v>
      </c>
      <c r="P3140" s="24" t="s">
        <v>5213</v>
      </c>
      <c r="Q3140" s="24" t="s">
        <v>5214</v>
      </c>
      <c r="R3140" s="24" t="s">
        <v>190</v>
      </c>
      <c r="T3140" s="24" t="s">
        <v>54</v>
      </c>
      <c r="U3140" s="24" t="s">
        <v>214</v>
      </c>
      <c r="V3140" s="27">
        <v>46194.441666666666</v>
      </c>
      <c r="W3140" s="27">
        <v>46194.508333333331</v>
      </c>
      <c r="Z3140" s="24">
        <v>1</v>
      </c>
      <c r="AA3140" s="24" t="s">
        <v>56</v>
      </c>
      <c r="AB3140" s="24" t="b">
        <v>0</v>
      </c>
      <c r="AC3140" s="61"/>
    </row>
    <row r="3141" spans="2:29" ht="13.7">
      <c r="B3141" s="24" t="s">
        <v>82</v>
      </c>
      <c r="C3141" s="24" t="s">
        <v>64</v>
      </c>
      <c r="D3141" s="24" t="s">
        <v>86</v>
      </c>
      <c r="E3141" s="24">
        <v>480</v>
      </c>
      <c r="F3141" s="26">
        <v>46174</v>
      </c>
      <c r="G3141" s="24" t="s">
        <v>52</v>
      </c>
      <c r="H3141" s="24" t="s">
        <v>53</v>
      </c>
      <c r="I3141" s="24" t="s">
        <v>62</v>
      </c>
      <c r="J3141" s="24" t="s">
        <v>125</v>
      </c>
      <c r="K3141" s="24">
        <v>1</v>
      </c>
      <c r="L3141" s="24" t="s">
        <v>84</v>
      </c>
      <c r="M3141" s="26">
        <v>46196</v>
      </c>
      <c r="N3141" s="27">
        <v>46196.333333333336</v>
      </c>
      <c r="O3141" s="27">
        <v>46196.666666666664</v>
      </c>
      <c r="V3141" s="27"/>
      <c r="W3141" s="27"/>
      <c r="X3141" s="24">
        <v>4</v>
      </c>
      <c r="Y3141" s="24">
        <v>0</v>
      </c>
      <c r="Z3141" s="24">
        <v>4</v>
      </c>
      <c r="AA3141" s="24" t="s">
        <v>56</v>
      </c>
      <c r="AB3141" s="24" t="b">
        <v>0</v>
      </c>
      <c r="AC3141" s="61">
        <v>0</v>
      </c>
    </row>
    <row r="3142" spans="2:29" ht="13.7">
      <c r="B3142" s="24" t="s">
        <v>82</v>
      </c>
      <c r="C3142" s="24" t="s">
        <v>64</v>
      </c>
      <c r="D3142" s="24" t="s">
        <v>86</v>
      </c>
      <c r="E3142" s="24">
        <v>480</v>
      </c>
      <c r="F3142" s="26">
        <v>46174</v>
      </c>
      <c r="G3142" s="24" t="s">
        <v>52</v>
      </c>
      <c r="H3142" s="24" t="s">
        <v>53</v>
      </c>
      <c r="I3142" s="24" t="s">
        <v>62</v>
      </c>
      <c r="J3142" s="24" t="s">
        <v>126</v>
      </c>
      <c r="K3142" s="24">
        <v>1</v>
      </c>
      <c r="L3142" s="24" t="s">
        <v>84</v>
      </c>
      <c r="M3142" s="26">
        <v>46196</v>
      </c>
      <c r="N3142" s="27">
        <v>46196.333333333336</v>
      </c>
      <c r="O3142" s="27">
        <v>46196.666666666664</v>
      </c>
      <c r="P3142" s="24" t="s">
        <v>5215</v>
      </c>
      <c r="Q3142" s="24" t="s">
        <v>5216</v>
      </c>
      <c r="R3142" s="24" t="s">
        <v>328</v>
      </c>
      <c r="T3142" s="24" t="s">
        <v>62</v>
      </c>
      <c r="U3142" s="24" t="s">
        <v>420</v>
      </c>
      <c r="V3142" s="27">
        <v>46196.584722222222</v>
      </c>
      <c r="W3142" s="27">
        <v>46196.646527777775</v>
      </c>
      <c r="Z3142" s="24">
        <v>1</v>
      </c>
      <c r="AA3142" s="24" t="s">
        <v>56</v>
      </c>
      <c r="AB3142" s="24" t="b">
        <v>0</v>
      </c>
      <c r="AC3142" s="61"/>
    </row>
    <row r="3143" spans="2:29" ht="13.7">
      <c r="B3143" s="24" t="s">
        <v>82</v>
      </c>
      <c r="C3143" s="24" t="s">
        <v>64</v>
      </c>
      <c r="D3143" s="24" t="s">
        <v>86</v>
      </c>
      <c r="E3143" s="24">
        <v>480</v>
      </c>
      <c r="F3143" s="26">
        <v>46174</v>
      </c>
      <c r="G3143" s="24" t="s">
        <v>52</v>
      </c>
      <c r="H3143" s="24" t="s">
        <v>53</v>
      </c>
      <c r="I3143" s="24" t="s">
        <v>62</v>
      </c>
      <c r="J3143" s="24" t="s">
        <v>126</v>
      </c>
      <c r="K3143" s="24">
        <v>1</v>
      </c>
      <c r="L3143" s="24" t="s">
        <v>84</v>
      </c>
      <c r="M3143" s="26">
        <v>46196</v>
      </c>
      <c r="N3143" s="27">
        <v>46196.333333333336</v>
      </c>
      <c r="O3143" s="27">
        <v>46196.666666666664</v>
      </c>
      <c r="P3143" s="24" t="s">
        <v>5217</v>
      </c>
      <c r="Q3143" s="24" t="s">
        <v>5218</v>
      </c>
      <c r="R3143" s="24" t="s">
        <v>249</v>
      </c>
      <c r="T3143" s="24" t="s">
        <v>62</v>
      </c>
      <c r="U3143" s="24" t="s">
        <v>420</v>
      </c>
      <c r="V3143" s="27">
        <v>46196.502083333333</v>
      </c>
      <c r="W3143" s="27">
        <v>46196.556250000001</v>
      </c>
      <c r="Z3143" s="24">
        <v>1</v>
      </c>
      <c r="AA3143" s="24" t="s">
        <v>56</v>
      </c>
      <c r="AB3143" s="24" t="b">
        <v>0</v>
      </c>
      <c r="AC3143" s="61"/>
    </row>
    <row r="3144" spans="2:29" ht="13.7">
      <c r="B3144" s="24" t="s">
        <v>82</v>
      </c>
      <c r="C3144" s="24" t="s">
        <v>64</v>
      </c>
      <c r="D3144" s="24" t="s">
        <v>86</v>
      </c>
      <c r="E3144" s="24">
        <v>480</v>
      </c>
      <c r="F3144" s="26">
        <v>46174</v>
      </c>
      <c r="G3144" s="24" t="s">
        <v>52</v>
      </c>
      <c r="H3144" s="24" t="s">
        <v>53</v>
      </c>
      <c r="I3144" s="24" t="s">
        <v>62</v>
      </c>
      <c r="J3144" s="24" t="s">
        <v>126</v>
      </c>
      <c r="K3144" s="24">
        <v>1</v>
      </c>
      <c r="L3144" s="24" t="s">
        <v>84</v>
      </c>
      <c r="M3144" s="26">
        <v>46196</v>
      </c>
      <c r="N3144" s="27">
        <v>46196.333333333336</v>
      </c>
      <c r="O3144" s="27">
        <v>46196.666666666664</v>
      </c>
      <c r="P3144" s="24" t="s">
        <v>5219</v>
      </c>
      <c r="Q3144" s="24" t="s">
        <v>5220</v>
      </c>
      <c r="R3144" s="24" t="s">
        <v>328</v>
      </c>
      <c r="T3144" s="24" t="s">
        <v>62</v>
      </c>
      <c r="U3144" s="24" t="s">
        <v>420</v>
      </c>
      <c r="V3144" s="27">
        <v>46196.338194444441</v>
      </c>
      <c r="W3144" s="27">
        <v>46196.385416666664</v>
      </c>
      <c r="Z3144" s="24">
        <v>1</v>
      </c>
      <c r="AA3144" s="24" t="s">
        <v>56</v>
      </c>
      <c r="AB3144" s="24" t="b">
        <v>0</v>
      </c>
      <c r="AC3144" s="61"/>
    </row>
    <row r="3145" spans="2:29" ht="13.7">
      <c r="B3145" s="24" t="s">
        <v>82</v>
      </c>
      <c r="C3145" s="24" t="s">
        <v>64</v>
      </c>
      <c r="D3145" s="24" t="s">
        <v>86</v>
      </c>
      <c r="E3145" s="24">
        <v>480</v>
      </c>
      <c r="F3145" s="26">
        <v>46174</v>
      </c>
      <c r="G3145" s="24" t="s">
        <v>52</v>
      </c>
      <c r="H3145" s="24" t="s">
        <v>53</v>
      </c>
      <c r="I3145" s="24" t="s">
        <v>62</v>
      </c>
      <c r="J3145" s="24" t="s">
        <v>126</v>
      </c>
      <c r="K3145" s="24">
        <v>1</v>
      </c>
      <c r="L3145" s="24" t="s">
        <v>84</v>
      </c>
      <c r="M3145" s="26">
        <v>46196</v>
      </c>
      <c r="N3145" s="27">
        <v>46196.333333333336</v>
      </c>
      <c r="O3145" s="27">
        <v>46196.666666666664</v>
      </c>
      <c r="P3145" s="24" t="s">
        <v>5221</v>
      </c>
      <c r="Q3145" s="24" t="s">
        <v>5222</v>
      </c>
      <c r="R3145" s="24" t="s">
        <v>328</v>
      </c>
      <c r="S3145" s="24" t="s">
        <v>213</v>
      </c>
      <c r="T3145" s="24" t="s">
        <v>62</v>
      </c>
      <c r="U3145" s="24" t="s">
        <v>420</v>
      </c>
      <c r="V3145" s="27">
        <v>46196.419444444444</v>
      </c>
      <c r="W3145" s="27">
        <v>46196.472222222219</v>
      </c>
      <c r="Z3145" s="24">
        <v>1</v>
      </c>
      <c r="AA3145" s="24" t="s">
        <v>56</v>
      </c>
      <c r="AB3145" s="24" t="b">
        <v>0</v>
      </c>
      <c r="AC3145" s="61"/>
    </row>
    <row r="3146" spans="2:29" ht="13.7">
      <c r="B3146" s="24" t="s">
        <v>82</v>
      </c>
      <c r="C3146" s="24" t="s">
        <v>64</v>
      </c>
      <c r="D3146" s="24" t="s">
        <v>86</v>
      </c>
      <c r="E3146" s="24">
        <v>480</v>
      </c>
      <c r="F3146" s="26">
        <v>46174</v>
      </c>
      <c r="G3146" s="24" t="s">
        <v>52</v>
      </c>
      <c r="H3146" s="24" t="s">
        <v>53</v>
      </c>
      <c r="I3146" s="24" t="s">
        <v>67</v>
      </c>
      <c r="J3146" s="24" t="s">
        <v>125</v>
      </c>
      <c r="K3146" s="24">
        <v>1</v>
      </c>
      <c r="L3146" s="24" t="s">
        <v>84</v>
      </c>
      <c r="M3146" s="26">
        <v>46203</v>
      </c>
      <c r="N3146" s="27">
        <v>46203.354166666664</v>
      </c>
      <c r="O3146" s="27">
        <v>46203.6875</v>
      </c>
      <c r="V3146" s="27"/>
      <c r="W3146" s="27"/>
      <c r="X3146" s="24">
        <v>4</v>
      </c>
      <c r="Y3146" s="24">
        <v>0</v>
      </c>
      <c r="Z3146" s="24">
        <v>4</v>
      </c>
      <c r="AA3146" s="24" t="s">
        <v>56</v>
      </c>
      <c r="AB3146" s="24" t="b">
        <v>0</v>
      </c>
      <c r="AC3146" s="61">
        <v>0</v>
      </c>
    </row>
    <row r="3147" spans="2:29" ht="13.7">
      <c r="B3147" s="24" t="s">
        <v>82</v>
      </c>
      <c r="C3147" s="24" t="s">
        <v>64</v>
      </c>
      <c r="D3147" s="24" t="s">
        <v>86</v>
      </c>
      <c r="E3147" s="24">
        <v>480</v>
      </c>
      <c r="F3147" s="26">
        <v>46174</v>
      </c>
      <c r="G3147" s="24" t="s">
        <v>52</v>
      </c>
      <c r="H3147" s="24" t="s">
        <v>53</v>
      </c>
      <c r="I3147" s="24" t="s">
        <v>67</v>
      </c>
      <c r="J3147" s="24" t="s">
        <v>126</v>
      </c>
      <c r="K3147" s="24">
        <v>1</v>
      </c>
      <c r="L3147" s="24" t="s">
        <v>84</v>
      </c>
      <c r="M3147" s="26">
        <v>46203</v>
      </c>
      <c r="N3147" s="27">
        <v>46203.354166666664</v>
      </c>
      <c r="O3147" s="27">
        <v>46203.6875</v>
      </c>
      <c r="P3147" s="24" t="s">
        <v>5223</v>
      </c>
      <c r="Q3147" s="24" t="s">
        <v>5224</v>
      </c>
      <c r="R3147" s="24" t="s">
        <v>687</v>
      </c>
      <c r="S3147" s="24" t="s">
        <v>160</v>
      </c>
      <c r="T3147" s="24" t="s">
        <v>67</v>
      </c>
      <c r="U3147" s="24" t="s">
        <v>214</v>
      </c>
      <c r="V3147" s="27">
        <v>46203.443749999999</v>
      </c>
      <c r="W3147" s="27">
        <v>46203.507638888892</v>
      </c>
      <c r="Z3147" s="24">
        <v>1</v>
      </c>
      <c r="AA3147" s="24" t="s">
        <v>56</v>
      </c>
      <c r="AB3147" s="24" t="b">
        <v>0</v>
      </c>
      <c r="AC3147" s="61"/>
    </row>
    <row r="3148" spans="2:29" ht="13.7">
      <c r="B3148" s="24" t="s">
        <v>82</v>
      </c>
      <c r="C3148" s="24" t="s">
        <v>64</v>
      </c>
      <c r="D3148" s="24" t="s">
        <v>86</v>
      </c>
      <c r="E3148" s="24">
        <v>480</v>
      </c>
      <c r="F3148" s="26">
        <v>46174</v>
      </c>
      <c r="G3148" s="24" t="s">
        <v>52</v>
      </c>
      <c r="H3148" s="24" t="s">
        <v>53</v>
      </c>
      <c r="I3148" s="24" t="s">
        <v>67</v>
      </c>
      <c r="J3148" s="24" t="s">
        <v>126</v>
      </c>
      <c r="K3148" s="24">
        <v>1</v>
      </c>
      <c r="L3148" s="24" t="s">
        <v>84</v>
      </c>
      <c r="M3148" s="26">
        <v>46203</v>
      </c>
      <c r="N3148" s="27">
        <v>46203.354166666664</v>
      </c>
      <c r="O3148" s="27">
        <v>46203.6875</v>
      </c>
      <c r="P3148" s="24" t="s">
        <v>5225</v>
      </c>
      <c r="Q3148" s="24" t="s">
        <v>5226</v>
      </c>
      <c r="R3148" s="24" t="s">
        <v>608</v>
      </c>
      <c r="T3148" s="24" t="s">
        <v>67</v>
      </c>
      <c r="U3148" s="24" t="s">
        <v>214</v>
      </c>
      <c r="V3148" s="27">
        <v>46203.525000000001</v>
      </c>
      <c r="W3148" s="27">
        <v>46203.584027777775</v>
      </c>
      <c r="Z3148" s="24">
        <v>1</v>
      </c>
      <c r="AA3148" s="24" t="s">
        <v>56</v>
      </c>
      <c r="AB3148" s="24" t="b">
        <v>0</v>
      </c>
      <c r="AC3148" s="61"/>
    </row>
    <row r="3149" spans="2:29" ht="13.7">
      <c r="B3149" s="24" t="s">
        <v>82</v>
      </c>
      <c r="C3149" s="24" t="s">
        <v>64</v>
      </c>
      <c r="D3149" s="24" t="s">
        <v>86</v>
      </c>
      <c r="E3149" s="24">
        <v>480</v>
      </c>
      <c r="F3149" s="26">
        <v>46174</v>
      </c>
      <c r="G3149" s="24" t="s">
        <v>52</v>
      </c>
      <c r="H3149" s="24" t="s">
        <v>53</v>
      </c>
      <c r="I3149" s="24" t="s">
        <v>67</v>
      </c>
      <c r="J3149" s="24" t="s">
        <v>126</v>
      </c>
      <c r="K3149" s="24">
        <v>1</v>
      </c>
      <c r="L3149" s="24" t="s">
        <v>84</v>
      </c>
      <c r="M3149" s="26">
        <v>46203</v>
      </c>
      <c r="N3149" s="27">
        <v>46203.354166666664</v>
      </c>
      <c r="O3149" s="27">
        <v>46203.6875</v>
      </c>
      <c r="P3149" s="24" t="s">
        <v>5227</v>
      </c>
      <c r="Q3149" s="24" t="s">
        <v>5228</v>
      </c>
      <c r="R3149" s="24" t="s">
        <v>730</v>
      </c>
      <c r="T3149" s="24" t="s">
        <v>67</v>
      </c>
      <c r="U3149" s="24" t="s">
        <v>214</v>
      </c>
      <c r="V3149" s="27">
        <v>46203.609722222223</v>
      </c>
      <c r="W3149" s="27">
        <v>46203.671527777777</v>
      </c>
      <c r="Z3149" s="24">
        <v>1</v>
      </c>
      <c r="AA3149" s="24" t="s">
        <v>56</v>
      </c>
      <c r="AB3149" s="24" t="b">
        <v>0</v>
      </c>
      <c r="AC3149" s="61"/>
    </row>
    <row r="3150" spans="2:29" ht="13.7">
      <c r="B3150" s="24" t="s">
        <v>82</v>
      </c>
      <c r="C3150" s="24" t="s">
        <v>64</v>
      </c>
      <c r="D3150" s="24" t="s">
        <v>86</v>
      </c>
      <c r="E3150" s="24">
        <v>480</v>
      </c>
      <c r="F3150" s="26">
        <v>46174</v>
      </c>
      <c r="G3150" s="24" t="s">
        <v>52</v>
      </c>
      <c r="H3150" s="24" t="s">
        <v>53</v>
      </c>
      <c r="I3150" s="24" t="s">
        <v>67</v>
      </c>
      <c r="J3150" s="24" t="s">
        <v>126</v>
      </c>
      <c r="K3150" s="24">
        <v>1</v>
      </c>
      <c r="L3150" s="24" t="s">
        <v>84</v>
      </c>
      <c r="M3150" s="26">
        <v>46203</v>
      </c>
      <c r="N3150" s="27">
        <v>46203.354166666664</v>
      </c>
      <c r="O3150" s="27">
        <v>46203.6875</v>
      </c>
      <c r="P3150" s="24" t="s">
        <v>5229</v>
      </c>
      <c r="Q3150" s="24" t="s">
        <v>5230</v>
      </c>
      <c r="R3150" s="24" t="s">
        <v>605</v>
      </c>
      <c r="T3150" s="24" t="s">
        <v>67</v>
      </c>
      <c r="U3150" s="24" t="s">
        <v>214</v>
      </c>
      <c r="V3150" s="27">
        <v>46203.362500000003</v>
      </c>
      <c r="W3150" s="27">
        <v>46203.415277777778</v>
      </c>
      <c r="Z3150" s="24">
        <v>1</v>
      </c>
      <c r="AA3150" s="24" t="s">
        <v>56</v>
      </c>
      <c r="AB3150" s="24" t="b">
        <v>0</v>
      </c>
      <c r="AC3150" s="61"/>
    </row>
    <row r="3151" spans="2:29" ht="13.7">
      <c r="B3151" s="24" t="s">
        <v>82</v>
      </c>
      <c r="C3151" s="24" t="s">
        <v>64</v>
      </c>
      <c r="D3151" s="24" t="s">
        <v>86</v>
      </c>
      <c r="E3151" s="24">
        <v>480</v>
      </c>
      <c r="F3151" s="26">
        <v>46204</v>
      </c>
      <c r="G3151" s="24" t="s">
        <v>52</v>
      </c>
      <c r="H3151" s="24" t="s">
        <v>53</v>
      </c>
      <c r="I3151" s="24" t="s">
        <v>54</v>
      </c>
      <c r="J3151" s="24" t="s">
        <v>125</v>
      </c>
      <c r="K3151" s="24">
        <v>1</v>
      </c>
      <c r="L3151" s="24" t="s">
        <v>84</v>
      </c>
      <c r="M3151" s="26">
        <v>46205</v>
      </c>
      <c r="N3151" s="27">
        <v>46205.3125</v>
      </c>
      <c r="O3151" s="27">
        <v>46205.645833333336</v>
      </c>
      <c r="V3151" s="27"/>
      <c r="W3151" s="27"/>
      <c r="X3151" s="24">
        <v>4</v>
      </c>
      <c r="Y3151" s="24">
        <v>0</v>
      </c>
      <c r="Z3151" s="24">
        <v>4</v>
      </c>
      <c r="AA3151" s="24" t="s">
        <v>58</v>
      </c>
      <c r="AB3151" s="24" t="b">
        <v>0</v>
      </c>
      <c r="AC3151" s="61">
        <v>0</v>
      </c>
    </row>
    <row r="3152" spans="2:29" ht="13.7">
      <c r="B3152" s="24" t="s">
        <v>82</v>
      </c>
      <c r="C3152" s="24" t="s">
        <v>64</v>
      </c>
      <c r="D3152" s="24" t="s">
        <v>86</v>
      </c>
      <c r="E3152" s="24">
        <v>480</v>
      </c>
      <c r="F3152" s="26">
        <v>46204</v>
      </c>
      <c r="G3152" s="24" t="s">
        <v>52</v>
      </c>
      <c r="H3152" s="24" t="s">
        <v>53</v>
      </c>
      <c r="I3152" s="24" t="s">
        <v>54</v>
      </c>
      <c r="J3152" s="24" t="s">
        <v>126</v>
      </c>
      <c r="K3152" s="24">
        <v>1</v>
      </c>
      <c r="L3152" s="24" t="s">
        <v>84</v>
      </c>
      <c r="M3152" s="26">
        <v>46205</v>
      </c>
      <c r="N3152" s="27">
        <v>46205.3125</v>
      </c>
      <c r="O3152" s="27">
        <v>46205.645833333336</v>
      </c>
      <c r="P3152" s="24" t="s">
        <v>5231</v>
      </c>
      <c r="Q3152" s="24" t="s">
        <v>5232</v>
      </c>
      <c r="R3152" s="24" t="s">
        <v>149</v>
      </c>
      <c r="T3152" s="24" t="s">
        <v>54</v>
      </c>
      <c r="U3152" s="24" t="s">
        <v>1021</v>
      </c>
      <c r="V3152" s="27">
        <v>46205.318055555559</v>
      </c>
      <c r="W3152" s="27">
        <v>46205.375694444447</v>
      </c>
      <c r="Z3152" s="24">
        <v>1</v>
      </c>
      <c r="AA3152" s="24" t="s">
        <v>58</v>
      </c>
      <c r="AB3152" s="24" t="b">
        <v>0</v>
      </c>
      <c r="AC3152" s="61"/>
    </row>
    <row r="3153" spans="2:29" ht="13.7">
      <c r="B3153" s="24" t="s">
        <v>82</v>
      </c>
      <c r="C3153" s="24" t="s">
        <v>64</v>
      </c>
      <c r="D3153" s="24" t="s">
        <v>86</v>
      </c>
      <c r="E3153" s="24">
        <v>480</v>
      </c>
      <c r="F3153" s="26">
        <v>46204</v>
      </c>
      <c r="G3153" s="24" t="s">
        <v>52</v>
      </c>
      <c r="H3153" s="24" t="s">
        <v>53</v>
      </c>
      <c r="I3153" s="24" t="s">
        <v>54</v>
      </c>
      <c r="J3153" s="24" t="s">
        <v>126</v>
      </c>
      <c r="K3153" s="24">
        <v>1</v>
      </c>
      <c r="L3153" s="24" t="s">
        <v>84</v>
      </c>
      <c r="M3153" s="26">
        <v>46205</v>
      </c>
      <c r="N3153" s="27">
        <v>46205.3125</v>
      </c>
      <c r="O3153" s="27">
        <v>46205.645833333336</v>
      </c>
      <c r="P3153" s="24" t="s">
        <v>5233</v>
      </c>
      <c r="Q3153" s="24" t="s">
        <v>5234</v>
      </c>
      <c r="R3153" s="24" t="s">
        <v>149</v>
      </c>
      <c r="T3153" s="24" t="s">
        <v>54</v>
      </c>
      <c r="U3153" s="24" t="s">
        <v>1021</v>
      </c>
      <c r="V3153" s="27">
        <v>46205.397916666669</v>
      </c>
      <c r="W3153" s="27">
        <v>46205.461111111108</v>
      </c>
      <c r="Z3153" s="24">
        <v>1</v>
      </c>
      <c r="AA3153" s="24" t="s">
        <v>58</v>
      </c>
      <c r="AB3153" s="24" t="b">
        <v>0</v>
      </c>
      <c r="AC3153" s="61"/>
    </row>
    <row r="3154" spans="2:29" ht="13.7">
      <c r="B3154" s="24" t="s">
        <v>82</v>
      </c>
      <c r="C3154" s="24" t="s">
        <v>64</v>
      </c>
      <c r="D3154" s="24" t="s">
        <v>86</v>
      </c>
      <c r="E3154" s="24">
        <v>480</v>
      </c>
      <c r="F3154" s="26">
        <v>46204</v>
      </c>
      <c r="G3154" s="24" t="s">
        <v>52</v>
      </c>
      <c r="H3154" s="24" t="s">
        <v>53</v>
      </c>
      <c r="I3154" s="24" t="s">
        <v>54</v>
      </c>
      <c r="J3154" s="24" t="s">
        <v>126</v>
      </c>
      <c r="K3154" s="24">
        <v>1</v>
      </c>
      <c r="L3154" s="24" t="s">
        <v>84</v>
      </c>
      <c r="M3154" s="26">
        <v>46205</v>
      </c>
      <c r="N3154" s="27">
        <v>46205.3125</v>
      </c>
      <c r="O3154" s="27">
        <v>46205.645833333336</v>
      </c>
      <c r="P3154" s="24" t="s">
        <v>5235</v>
      </c>
      <c r="Q3154" s="24" t="s">
        <v>5236</v>
      </c>
      <c r="R3154" s="24" t="s">
        <v>149</v>
      </c>
      <c r="T3154" s="24" t="s">
        <v>54</v>
      </c>
      <c r="U3154" s="24" t="s">
        <v>1021</v>
      </c>
      <c r="V3154" s="27">
        <v>46205.566666666666</v>
      </c>
      <c r="W3154" s="27">
        <v>46205.629166666666</v>
      </c>
      <c r="Z3154" s="24">
        <v>1</v>
      </c>
      <c r="AA3154" s="24" t="s">
        <v>58</v>
      </c>
      <c r="AB3154" s="24" t="b">
        <v>0</v>
      </c>
      <c r="AC3154" s="61"/>
    </row>
    <row r="3155" spans="2:29" ht="13.7">
      <c r="B3155" s="24" t="s">
        <v>82</v>
      </c>
      <c r="C3155" s="24" t="s">
        <v>64</v>
      </c>
      <c r="D3155" s="24" t="s">
        <v>86</v>
      </c>
      <c r="E3155" s="24">
        <v>480</v>
      </c>
      <c r="F3155" s="26">
        <v>46204</v>
      </c>
      <c r="G3155" s="24" t="s">
        <v>52</v>
      </c>
      <c r="H3155" s="24" t="s">
        <v>53</v>
      </c>
      <c r="I3155" s="24" t="s">
        <v>54</v>
      </c>
      <c r="J3155" s="24" t="s">
        <v>126</v>
      </c>
      <c r="K3155" s="24">
        <v>1</v>
      </c>
      <c r="L3155" s="24" t="s">
        <v>84</v>
      </c>
      <c r="M3155" s="26">
        <v>46205</v>
      </c>
      <c r="N3155" s="27">
        <v>46205.3125</v>
      </c>
      <c r="O3155" s="27">
        <v>46205.645833333336</v>
      </c>
      <c r="P3155" s="24" t="s">
        <v>5237</v>
      </c>
      <c r="Q3155" s="24" t="s">
        <v>5238</v>
      </c>
      <c r="R3155" s="24" t="s">
        <v>190</v>
      </c>
      <c r="S3155" s="24" t="s">
        <v>156</v>
      </c>
      <c r="T3155" s="24" t="s">
        <v>54</v>
      </c>
      <c r="U3155" s="24" t="s">
        <v>1021</v>
      </c>
      <c r="V3155" s="27">
        <v>46205.486805555556</v>
      </c>
      <c r="W3155" s="27">
        <v>46205.536805555559</v>
      </c>
      <c r="Z3155" s="24">
        <v>1</v>
      </c>
      <c r="AA3155" s="24" t="s">
        <v>58</v>
      </c>
      <c r="AB3155" s="24" t="b">
        <v>0</v>
      </c>
      <c r="AC3155" s="61"/>
    </row>
    <row r="3156" spans="2:29" ht="13.7">
      <c r="B3156" s="24" t="s">
        <v>82</v>
      </c>
      <c r="C3156" s="24" t="s">
        <v>64</v>
      </c>
      <c r="D3156" s="24" t="s">
        <v>86</v>
      </c>
      <c r="E3156" s="24">
        <v>480</v>
      </c>
      <c r="F3156" s="26">
        <v>46204</v>
      </c>
      <c r="G3156" s="24" t="s">
        <v>52</v>
      </c>
      <c r="H3156" s="24" t="s">
        <v>53</v>
      </c>
      <c r="I3156" s="24" t="s">
        <v>59</v>
      </c>
      <c r="J3156" s="24" t="s">
        <v>125</v>
      </c>
      <c r="K3156" s="24">
        <v>1</v>
      </c>
      <c r="L3156" s="24" t="s">
        <v>84</v>
      </c>
      <c r="M3156" s="26">
        <v>46212</v>
      </c>
      <c r="N3156" s="27">
        <v>46212.333333333336</v>
      </c>
      <c r="O3156" s="27">
        <v>46212.666666666664</v>
      </c>
      <c r="V3156" s="27"/>
      <c r="W3156" s="27"/>
      <c r="X3156" s="24">
        <v>4</v>
      </c>
      <c r="Y3156" s="24">
        <v>0</v>
      </c>
      <c r="Z3156" s="24">
        <v>4</v>
      </c>
      <c r="AA3156" s="24" t="s">
        <v>58</v>
      </c>
      <c r="AB3156" s="24" t="b">
        <v>0</v>
      </c>
      <c r="AC3156" s="61">
        <v>0</v>
      </c>
    </row>
    <row r="3157" spans="2:29" ht="13.7">
      <c r="B3157" s="24" t="s">
        <v>82</v>
      </c>
      <c r="C3157" s="24" t="s">
        <v>64</v>
      </c>
      <c r="D3157" s="24" t="s">
        <v>86</v>
      </c>
      <c r="E3157" s="24">
        <v>480</v>
      </c>
      <c r="F3157" s="26">
        <v>46204</v>
      </c>
      <c r="G3157" s="24" t="s">
        <v>52</v>
      </c>
      <c r="H3157" s="24" t="s">
        <v>53</v>
      </c>
      <c r="I3157" s="24" t="s">
        <v>59</v>
      </c>
      <c r="J3157" s="24" t="s">
        <v>126</v>
      </c>
      <c r="K3157" s="24">
        <v>1</v>
      </c>
      <c r="L3157" s="24" t="s">
        <v>84</v>
      </c>
      <c r="M3157" s="26">
        <v>46212</v>
      </c>
      <c r="N3157" s="27">
        <v>46212.333333333336</v>
      </c>
      <c r="O3157" s="27">
        <v>46212.666666666664</v>
      </c>
      <c r="P3157" s="24" t="s">
        <v>5239</v>
      </c>
      <c r="Q3157" s="24" t="s">
        <v>5240</v>
      </c>
      <c r="R3157" s="24" t="s">
        <v>284</v>
      </c>
      <c r="T3157" s="24" t="s">
        <v>59</v>
      </c>
      <c r="U3157" s="24" t="s">
        <v>341</v>
      </c>
      <c r="V3157" s="27">
        <v>46212.588194444441</v>
      </c>
      <c r="W3157" s="27">
        <v>46212.638888888891</v>
      </c>
      <c r="Z3157" s="24">
        <v>1</v>
      </c>
      <c r="AA3157" s="24" t="s">
        <v>58</v>
      </c>
      <c r="AB3157" s="24" t="b">
        <v>0</v>
      </c>
      <c r="AC3157" s="61"/>
    </row>
    <row r="3158" spans="2:29" ht="13.7">
      <c r="B3158" s="24" t="s">
        <v>82</v>
      </c>
      <c r="C3158" s="24" t="s">
        <v>64</v>
      </c>
      <c r="D3158" s="24" t="s">
        <v>86</v>
      </c>
      <c r="E3158" s="24">
        <v>480</v>
      </c>
      <c r="F3158" s="26">
        <v>46204</v>
      </c>
      <c r="G3158" s="24" t="s">
        <v>52</v>
      </c>
      <c r="H3158" s="24" t="s">
        <v>53</v>
      </c>
      <c r="I3158" s="24" t="s">
        <v>59</v>
      </c>
      <c r="J3158" s="24" t="s">
        <v>126</v>
      </c>
      <c r="K3158" s="24">
        <v>1</v>
      </c>
      <c r="L3158" s="24" t="s">
        <v>84</v>
      </c>
      <c r="M3158" s="26">
        <v>46212</v>
      </c>
      <c r="N3158" s="27">
        <v>46212.333333333336</v>
      </c>
      <c r="O3158" s="27">
        <v>46212.666666666664</v>
      </c>
      <c r="P3158" s="24" t="s">
        <v>5241</v>
      </c>
      <c r="Q3158" s="24" t="s">
        <v>5242</v>
      </c>
      <c r="R3158" s="24" t="s">
        <v>168</v>
      </c>
      <c r="T3158" s="24" t="s">
        <v>59</v>
      </c>
      <c r="U3158" s="24" t="s">
        <v>341</v>
      </c>
      <c r="V3158" s="27">
        <v>46212.339583333334</v>
      </c>
      <c r="W3158" s="27">
        <v>46212.394444444442</v>
      </c>
      <c r="Z3158" s="24">
        <v>1</v>
      </c>
      <c r="AA3158" s="24" t="s">
        <v>58</v>
      </c>
      <c r="AB3158" s="24" t="b">
        <v>0</v>
      </c>
      <c r="AC3158" s="61"/>
    </row>
    <row r="3159" spans="2:29" ht="13.7">
      <c r="B3159" s="24" t="s">
        <v>82</v>
      </c>
      <c r="C3159" s="24" t="s">
        <v>64</v>
      </c>
      <c r="D3159" s="24" t="s">
        <v>86</v>
      </c>
      <c r="E3159" s="24">
        <v>480</v>
      </c>
      <c r="F3159" s="26">
        <v>46204</v>
      </c>
      <c r="G3159" s="24" t="s">
        <v>52</v>
      </c>
      <c r="H3159" s="24" t="s">
        <v>53</v>
      </c>
      <c r="I3159" s="24" t="s">
        <v>59</v>
      </c>
      <c r="J3159" s="24" t="s">
        <v>126</v>
      </c>
      <c r="K3159" s="24">
        <v>1</v>
      </c>
      <c r="L3159" s="24" t="s">
        <v>84</v>
      </c>
      <c r="M3159" s="26">
        <v>46212</v>
      </c>
      <c r="N3159" s="27">
        <v>46212.333333333336</v>
      </c>
      <c r="O3159" s="27">
        <v>46212.666666666664</v>
      </c>
      <c r="P3159" s="24" t="s">
        <v>5243</v>
      </c>
      <c r="Q3159" s="24" t="s">
        <v>5244</v>
      </c>
      <c r="R3159" s="24" t="s">
        <v>281</v>
      </c>
      <c r="T3159" s="24" t="s">
        <v>59</v>
      </c>
      <c r="U3159" s="24" t="s">
        <v>341</v>
      </c>
      <c r="V3159" s="27">
        <v>46212.425000000003</v>
      </c>
      <c r="W3159" s="27">
        <v>46212.480555555558</v>
      </c>
      <c r="Z3159" s="24">
        <v>1</v>
      </c>
      <c r="AA3159" s="24" t="s">
        <v>58</v>
      </c>
      <c r="AB3159" s="24" t="b">
        <v>0</v>
      </c>
      <c r="AC3159" s="61"/>
    </row>
    <row r="3160" spans="2:29" ht="13.7">
      <c r="B3160" s="24" t="s">
        <v>82</v>
      </c>
      <c r="C3160" s="24" t="s">
        <v>64</v>
      </c>
      <c r="D3160" s="24" t="s">
        <v>86</v>
      </c>
      <c r="E3160" s="24">
        <v>480</v>
      </c>
      <c r="F3160" s="26">
        <v>46204</v>
      </c>
      <c r="G3160" s="24" t="s">
        <v>52</v>
      </c>
      <c r="H3160" s="24" t="s">
        <v>53</v>
      </c>
      <c r="I3160" s="24" t="s">
        <v>59</v>
      </c>
      <c r="J3160" s="24" t="s">
        <v>126</v>
      </c>
      <c r="K3160" s="24">
        <v>1</v>
      </c>
      <c r="L3160" s="24" t="s">
        <v>84</v>
      </c>
      <c r="M3160" s="26">
        <v>46212</v>
      </c>
      <c r="N3160" s="27">
        <v>46212.333333333336</v>
      </c>
      <c r="O3160" s="27">
        <v>46212.666666666664</v>
      </c>
      <c r="P3160" s="24" t="s">
        <v>5245</v>
      </c>
      <c r="Q3160" s="24" t="s">
        <v>5246</v>
      </c>
      <c r="R3160" s="24" t="s">
        <v>217</v>
      </c>
      <c r="S3160" s="24" t="s">
        <v>160</v>
      </c>
      <c r="T3160" s="24" t="s">
        <v>59</v>
      </c>
      <c r="U3160" s="24" t="s">
        <v>341</v>
      </c>
      <c r="V3160" s="27">
        <v>46212.50277777778</v>
      </c>
      <c r="W3160" s="27">
        <v>46212.567361111112</v>
      </c>
      <c r="Z3160" s="24">
        <v>1</v>
      </c>
      <c r="AA3160" s="24" t="s">
        <v>58</v>
      </c>
      <c r="AB3160" s="24" t="b">
        <v>0</v>
      </c>
      <c r="AC3160" s="61"/>
    </row>
    <row r="3161" spans="2:29" ht="13.7">
      <c r="B3161" s="24" t="s">
        <v>82</v>
      </c>
      <c r="C3161" s="24" t="s">
        <v>64</v>
      </c>
      <c r="D3161" s="24" t="s">
        <v>86</v>
      </c>
      <c r="E3161" s="24">
        <v>480</v>
      </c>
      <c r="F3161" s="26">
        <v>46204</v>
      </c>
      <c r="G3161" s="24" t="s">
        <v>52</v>
      </c>
      <c r="H3161" s="24" t="s">
        <v>53</v>
      </c>
      <c r="I3161" s="24" t="s">
        <v>62</v>
      </c>
      <c r="J3161" s="24" t="s">
        <v>125</v>
      </c>
      <c r="K3161" s="24">
        <v>1</v>
      </c>
      <c r="L3161" s="24" t="s">
        <v>84</v>
      </c>
      <c r="M3161" s="26">
        <v>46221</v>
      </c>
      <c r="N3161" s="27">
        <v>46221.354166666664</v>
      </c>
      <c r="O3161" s="27">
        <v>46221.6875</v>
      </c>
      <c r="V3161" s="27"/>
      <c r="W3161" s="27"/>
      <c r="X3161" s="24">
        <v>4</v>
      </c>
      <c r="Y3161" s="24">
        <v>0</v>
      </c>
      <c r="Z3161" s="24">
        <v>4</v>
      </c>
      <c r="AA3161" s="24" t="s">
        <v>58</v>
      </c>
      <c r="AB3161" s="24" t="b">
        <v>0</v>
      </c>
      <c r="AC3161" s="61">
        <v>0</v>
      </c>
    </row>
    <row r="3162" spans="2:29" ht="13.7">
      <c r="B3162" s="24" t="s">
        <v>82</v>
      </c>
      <c r="C3162" s="24" t="s">
        <v>64</v>
      </c>
      <c r="D3162" s="24" t="s">
        <v>86</v>
      </c>
      <c r="E3162" s="24">
        <v>480</v>
      </c>
      <c r="F3162" s="26">
        <v>46204</v>
      </c>
      <c r="G3162" s="24" t="s">
        <v>52</v>
      </c>
      <c r="H3162" s="24" t="s">
        <v>53</v>
      </c>
      <c r="I3162" s="24" t="s">
        <v>62</v>
      </c>
      <c r="J3162" s="24" t="s">
        <v>126</v>
      </c>
      <c r="K3162" s="24">
        <v>1</v>
      </c>
      <c r="L3162" s="24" t="s">
        <v>84</v>
      </c>
      <c r="M3162" s="26">
        <v>46221</v>
      </c>
      <c r="N3162" s="27">
        <v>46221.354166666664</v>
      </c>
      <c r="O3162" s="27">
        <v>46221.6875</v>
      </c>
      <c r="P3162" s="24" t="s">
        <v>5247</v>
      </c>
      <c r="Q3162" s="24" t="s">
        <v>5248</v>
      </c>
      <c r="R3162" s="24" t="s">
        <v>323</v>
      </c>
      <c r="T3162" s="24" t="s">
        <v>62</v>
      </c>
      <c r="U3162" s="24" t="s">
        <v>580</v>
      </c>
      <c r="V3162" s="27">
        <v>46221.522916666669</v>
      </c>
      <c r="W3162" s="27">
        <v>46221.588888888888</v>
      </c>
      <c r="Z3162" s="24">
        <v>1</v>
      </c>
      <c r="AA3162" s="24" t="s">
        <v>58</v>
      </c>
      <c r="AB3162" s="24" t="b">
        <v>0</v>
      </c>
      <c r="AC3162" s="61"/>
    </row>
    <row r="3163" spans="2:29" ht="13.7">
      <c r="B3163" s="24" t="s">
        <v>82</v>
      </c>
      <c r="C3163" s="24" t="s">
        <v>64</v>
      </c>
      <c r="D3163" s="24" t="s">
        <v>86</v>
      </c>
      <c r="E3163" s="24">
        <v>480</v>
      </c>
      <c r="F3163" s="26">
        <v>46204</v>
      </c>
      <c r="G3163" s="24" t="s">
        <v>52</v>
      </c>
      <c r="H3163" s="24" t="s">
        <v>53</v>
      </c>
      <c r="I3163" s="24" t="s">
        <v>62</v>
      </c>
      <c r="J3163" s="24" t="s">
        <v>126</v>
      </c>
      <c r="K3163" s="24">
        <v>1</v>
      </c>
      <c r="L3163" s="24" t="s">
        <v>84</v>
      </c>
      <c r="M3163" s="26">
        <v>46221</v>
      </c>
      <c r="N3163" s="27">
        <v>46221.354166666664</v>
      </c>
      <c r="O3163" s="27">
        <v>46221.6875</v>
      </c>
      <c r="P3163" s="24" t="s">
        <v>5249</v>
      </c>
      <c r="Q3163" s="24" t="s">
        <v>5250</v>
      </c>
      <c r="R3163" s="24" t="s">
        <v>323</v>
      </c>
      <c r="T3163" s="24" t="s">
        <v>62</v>
      </c>
      <c r="U3163" s="24" t="s">
        <v>580</v>
      </c>
      <c r="V3163" s="27">
        <v>46221.361805555556</v>
      </c>
      <c r="W3163" s="27">
        <v>46221.420138888891</v>
      </c>
      <c r="Z3163" s="24">
        <v>1</v>
      </c>
      <c r="AA3163" s="24" t="s">
        <v>58</v>
      </c>
      <c r="AB3163" s="24" t="b">
        <v>0</v>
      </c>
      <c r="AC3163" s="61"/>
    </row>
    <row r="3164" spans="2:29" ht="13.7">
      <c r="B3164" s="24" t="s">
        <v>82</v>
      </c>
      <c r="C3164" s="24" t="s">
        <v>64</v>
      </c>
      <c r="D3164" s="24" t="s">
        <v>86</v>
      </c>
      <c r="E3164" s="24">
        <v>480</v>
      </c>
      <c r="F3164" s="26">
        <v>46204</v>
      </c>
      <c r="G3164" s="24" t="s">
        <v>52</v>
      </c>
      <c r="H3164" s="24" t="s">
        <v>53</v>
      </c>
      <c r="I3164" s="24" t="s">
        <v>62</v>
      </c>
      <c r="J3164" s="24" t="s">
        <v>126</v>
      </c>
      <c r="K3164" s="24">
        <v>1</v>
      </c>
      <c r="L3164" s="24" t="s">
        <v>84</v>
      </c>
      <c r="M3164" s="26">
        <v>46221</v>
      </c>
      <c r="N3164" s="27">
        <v>46221.354166666664</v>
      </c>
      <c r="O3164" s="27">
        <v>46221.6875</v>
      </c>
      <c r="P3164" s="24" t="s">
        <v>5251</v>
      </c>
      <c r="Q3164" s="24" t="s">
        <v>5252</v>
      </c>
      <c r="R3164" s="24" t="s">
        <v>249</v>
      </c>
      <c r="S3164" s="24" t="s">
        <v>156</v>
      </c>
      <c r="T3164" s="24" t="s">
        <v>62</v>
      </c>
      <c r="U3164" s="24" t="s">
        <v>580</v>
      </c>
      <c r="V3164" s="27">
        <v>46221.442361111112</v>
      </c>
      <c r="W3164" s="27">
        <v>46221.500694444447</v>
      </c>
      <c r="Z3164" s="24">
        <v>1</v>
      </c>
      <c r="AA3164" s="24" t="s">
        <v>58</v>
      </c>
      <c r="AB3164" s="24" t="b">
        <v>0</v>
      </c>
      <c r="AC3164" s="61"/>
    </row>
    <row r="3165" spans="2:29" ht="13.7">
      <c r="B3165" s="24" t="s">
        <v>82</v>
      </c>
      <c r="C3165" s="24" t="s">
        <v>64</v>
      </c>
      <c r="D3165" s="24" t="s">
        <v>86</v>
      </c>
      <c r="E3165" s="24">
        <v>480</v>
      </c>
      <c r="F3165" s="26">
        <v>46204</v>
      </c>
      <c r="G3165" s="24" t="s">
        <v>52</v>
      </c>
      <c r="H3165" s="24" t="s">
        <v>53</v>
      </c>
      <c r="I3165" s="24" t="s">
        <v>62</v>
      </c>
      <c r="J3165" s="24" t="s">
        <v>126</v>
      </c>
      <c r="K3165" s="24">
        <v>1</v>
      </c>
      <c r="L3165" s="24" t="s">
        <v>84</v>
      </c>
      <c r="M3165" s="26">
        <v>46221</v>
      </c>
      <c r="N3165" s="27">
        <v>46221.354166666664</v>
      </c>
      <c r="O3165" s="27">
        <v>46221.6875</v>
      </c>
      <c r="P3165" s="24" t="s">
        <v>5253</v>
      </c>
      <c r="Q3165" s="24" t="s">
        <v>5254</v>
      </c>
      <c r="R3165" s="24" t="s">
        <v>249</v>
      </c>
      <c r="T3165" s="24" t="s">
        <v>62</v>
      </c>
      <c r="U3165" s="24" t="s">
        <v>580</v>
      </c>
      <c r="V3165" s="27">
        <v>46221.611111111109</v>
      </c>
      <c r="W3165" s="27">
        <v>46221.67291666667</v>
      </c>
      <c r="Z3165" s="24">
        <v>1</v>
      </c>
      <c r="AA3165" s="24" t="s">
        <v>58</v>
      </c>
      <c r="AB3165" s="24" t="b">
        <v>0</v>
      </c>
      <c r="AC3165" s="61"/>
    </row>
    <row r="3166" spans="2:29" ht="13.7">
      <c r="B3166" s="24" t="s">
        <v>82</v>
      </c>
      <c r="C3166" s="24" t="s">
        <v>64</v>
      </c>
      <c r="D3166" s="24" t="s">
        <v>86</v>
      </c>
      <c r="E3166" s="24">
        <v>480</v>
      </c>
      <c r="F3166" s="26">
        <v>46235</v>
      </c>
      <c r="G3166" s="24" t="s">
        <v>52</v>
      </c>
      <c r="H3166" s="24" t="s">
        <v>53</v>
      </c>
      <c r="I3166" s="24" t="s">
        <v>57</v>
      </c>
      <c r="J3166" s="24" t="s">
        <v>125</v>
      </c>
      <c r="K3166" s="24">
        <v>1</v>
      </c>
      <c r="L3166" s="24" t="s">
        <v>84</v>
      </c>
      <c r="M3166" s="26">
        <v>46237</v>
      </c>
      <c r="N3166" s="27">
        <v>46237.333333333336</v>
      </c>
      <c r="O3166" s="27">
        <v>46237.666666666664</v>
      </c>
      <c r="V3166" s="27"/>
      <c r="W3166" s="27"/>
      <c r="X3166" s="24">
        <v>4</v>
      </c>
      <c r="Y3166" s="24">
        <v>0</v>
      </c>
      <c r="Z3166" s="24">
        <v>4</v>
      </c>
      <c r="AA3166" s="24" t="s">
        <v>60</v>
      </c>
      <c r="AB3166" s="24" t="b">
        <v>0</v>
      </c>
      <c r="AC3166" s="61">
        <v>0</v>
      </c>
    </row>
    <row r="3167" spans="2:29" ht="13.7">
      <c r="B3167" s="24" t="s">
        <v>82</v>
      </c>
      <c r="C3167" s="24" t="s">
        <v>64</v>
      </c>
      <c r="D3167" s="24" t="s">
        <v>86</v>
      </c>
      <c r="E3167" s="24">
        <v>480</v>
      </c>
      <c r="F3167" s="26">
        <v>46235</v>
      </c>
      <c r="G3167" s="24" t="s">
        <v>52</v>
      </c>
      <c r="H3167" s="24" t="s">
        <v>53</v>
      </c>
      <c r="I3167" s="24" t="s">
        <v>57</v>
      </c>
      <c r="J3167" s="24" t="s">
        <v>126</v>
      </c>
      <c r="K3167" s="24">
        <v>1</v>
      </c>
      <c r="L3167" s="24" t="s">
        <v>84</v>
      </c>
      <c r="M3167" s="26">
        <v>46237</v>
      </c>
      <c r="N3167" s="27">
        <v>46237.333333333336</v>
      </c>
      <c r="O3167" s="27">
        <v>46237.666666666664</v>
      </c>
      <c r="P3167" s="24" t="s">
        <v>5255</v>
      </c>
      <c r="Q3167" s="24" t="s">
        <v>5256</v>
      </c>
      <c r="R3167" s="24" t="s">
        <v>159</v>
      </c>
      <c r="S3167" s="24" t="s">
        <v>198</v>
      </c>
      <c r="T3167" s="24" t="s">
        <v>57</v>
      </c>
      <c r="U3167" s="24" t="s">
        <v>341</v>
      </c>
      <c r="V3167" s="27">
        <v>46237.504166666666</v>
      </c>
      <c r="W3167" s="27">
        <v>46237.55972222222</v>
      </c>
      <c r="Z3167" s="24">
        <v>1</v>
      </c>
      <c r="AA3167" s="24" t="s">
        <v>60</v>
      </c>
      <c r="AB3167" s="24" t="b">
        <v>0</v>
      </c>
      <c r="AC3167" s="61"/>
    </row>
    <row r="3168" spans="2:29" ht="13.7">
      <c r="B3168" s="24" t="s">
        <v>82</v>
      </c>
      <c r="C3168" s="24" t="s">
        <v>64</v>
      </c>
      <c r="D3168" s="24" t="s">
        <v>86</v>
      </c>
      <c r="E3168" s="24">
        <v>480</v>
      </c>
      <c r="F3168" s="26">
        <v>46235</v>
      </c>
      <c r="G3168" s="24" t="s">
        <v>52</v>
      </c>
      <c r="H3168" s="24" t="s">
        <v>53</v>
      </c>
      <c r="I3168" s="24" t="s">
        <v>57</v>
      </c>
      <c r="J3168" s="24" t="s">
        <v>126</v>
      </c>
      <c r="K3168" s="24">
        <v>1</v>
      </c>
      <c r="L3168" s="24" t="s">
        <v>84</v>
      </c>
      <c r="M3168" s="26">
        <v>46237</v>
      </c>
      <c r="N3168" s="27">
        <v>46237.333333333336</v>
      </c>
      <c r="O3168" s="27">
        <v>46237.666666666664</v>
      </c>
      <c r="P3168" s="24" t="s">
        <v>5257</v>
      </c>
      <c r="Q3168" s="24" t="s">
        <v>5258</v>
      </c>
      <c r="R3168" s="24" t="s">
        <v>155</v>
      </c>
      <c r="T3168" s="24" t="s">
        <v>57</v>
      </c>
      <c r="U3168" s="24" t="s">
        <v>341</v>
      </c>
      <c r="V3168" s="27">
        <v>46237.418749999997</v>
      </c>
      <c r="W3168" s="27">
        <v>46237.468055555553</v>
      </c>
      <c r="Z3168" s="24">
        <v>1</v>
      </c>
      <c r="AA3168" s="24" t="s">
        <v>60</v>
      </c>
      <c r="AB3168" s="24" t="b">
        <v>0</v>
      </c>
      <c r="AC3168" s="61"/>
    </row>
    <row r="3169" spans="2:29" ht="13.7">
      <c r="B3169" s="24" t="s">
        <v>82</v>
      </c>
      <c r="C3169" s="24" t="s">
        <v>64</v>
      </c>
      <c r="D3169" s="24" t="s">
        <v>86</v>
      </c>
      <c r="E3169" s="24">
        <v>480</v>
      </c>
      <c r="F3169" s="26">
        <v>46235</v>
      </c>
      <c r="G3169" s="24" t="s">
        <v>52</v>
      </c>
      <c r="H3169" s="24" t="s">
        <v>53</v>
      </c>
      <c r="I3169" s="24" t="s">
        <v>57</v>
      </c>
      <c r="J3169" s="24" t="s">
        <v>126</v>
      </c>
      <c r="K3169" s="24">
        <v>1</v>
      </c>
      <c r="L3169" s="24" t="s">
        <v>84</v>
      </c>
      <c r="M3169" s="26">
        <v>46237</v>
      </c>
      <c r="N3169" s="27">
        <v>46237.333333333336</v>
      </c>
      <c r="O3169" s="27">
        <v>46237.666666666664</v>
      </c>
      <c r="P3169" s="24" t="s">
        <v>5259</v>
      </c>
      <c r="Q3169" s="24" t="s">
        <v>5260</v>
      </c>
      <c r="R3169" s="24" t="s">
        <v>182</v>
      </c>
      <c r="T3169" s="24" t="s">
        <v>57</v>
      </c>
      <c r="U3169" s="24" t="s">
        <v>341</v>
      </c>
      <c r="V3169" s="27">
        <v>46237.588888888888</v>
      </c>
      <c r="W3169" s="27">
        <v>46237.647222222222</v>
      </c>
      <c r="Z3169" s="24">
        <v>1</v>
      </c>
      <c r="AA3169" s="24" t="s">
        <v>60</v>
      </c>
      <c r="AB3169" s="24" t="b">
        <v>0</v>
      </c>
      <c r="AC3169" s="61"/>
    </row>
    <row r="3170" spans="2:29" ht="13.7">
      <c r="B3170" s="24" t="s">
        <v>82</v>
      </c>
      <c r="C3170" s="24" t="s">
        <v>64</v>
      </c>
      <c r="D3170" s="24" t="s">
        <v>86</v>
      </c>
      <c r="E3170" s="24">
        <v>480</v>
      </c>
      <c r="F3170" s="26">
        <v>46235</v>
      </c>
      <c r="G3170" s="24" t="s">
        <v>52</v>
      </c>
      <c r="H3170" s="24" t="s">
        <v>53</v>
      </c>
      <c r="I3170" s="24" t="s">
        <v>57</v>
      </c>
      <c r="J3170" s="24" t="s">
        <v>126</v>
      </c>
      <c r="K3170" s="24">
        <v>1</v>
      </c>
      <c r="L3170" s="24" t="s">
        <v>84</v>
      </c>
      <c r="M3170" s="26">
        <v>46237</v>
      </c>
      <c r="N3170" s="27">
        <v>46237.333333333336</v>
      </c>
      <c r="O3170" s="27">
        <v>46237.666666666664</v>
      </c>
      <c r="P3170" s="24" t="s">
        <v>5261</v>
      </c>
      <c r="Q3170" s="24" t="s">
        <v>5262</v>
      </c>
      <c r="R3170" s="24" t="s">
        <v>159</v>
      </c>
      <c r="S3170" s="24" t="s">
        <v>156</v>
      </c>
      <c r="T3170" s="24" t="s">
        <v>57</v>
      </c>
      <c r="U3170" s="24" t="s">
        <v>341</v>
      </c>
      <c r="V3170" s="27">
        <v>46237.338194444441</v>
      </c>
      <c r="W3170" s="27">
        <v>46237.387499999997</v>
      </c>
      <c r="Z3170" s="24">
        <v>1</v>
      </c>
      <c r="AA3170" s="24" t="s">
        <v>60</v>
      </c>
      <c r="AB3170" s="24" t="b">
        <v>0</v>
      </c>
      <c r="AC3170" s="61"/>
    </row>
    <row r="3171" spans="2:29" ht="13.7">
      <c r="B3171" s="24" t="s">
        <v>82</v>
      </c>
      <c r="C3171" s="24" t="s">
        <v>64</v>
      </c>
      <c r="D3171" s="24" t="s">
        <v>86</v>
      </c>
      <c r="E3171" s="24">
        <v>480</v>
      </c>
      <c r="F3171" s="26">
        <v>46235</v>
      </c>
      <c r="G3171" s="24" t="s">
        <v>52</v>
      </c>
      <c r="H3171" s="24" t="s">
        <v>53</v>
      </c>
      <c r="I3171" s="24" t="s">
        <v>67</v>
      </c>
      <c r="J3171" s="24" t="s">
        <v>125</v>
      </c>
      <c r="K3171" s="24">
        <v>1</v>
      </c>
      <c r="L3171" s="24" t="s">
        <v>84</v>
      </c>
      <c r="M3171" s="26">
        <v>46248</v>
      </c>
      <c r="N3171" s="27">
        <v>46248.3125</v>
      </c>
      <c r="O3171" s="27">
        <v>46248.645833333336</v>
      </c>
      <c r="V3171" s="27"/>
      <c r="W3171" s="27"/>
      <c r="X3171" s="24">
        <v>4</v>
      </c>
      <c r="Y3171" s="24">
        <v>0</v>
      </c>
      <c r="Z3171" s="24">
        <v>4</v>
      </c>
      <c r="AA3171" s="24" t="s">
        <v>60</v>
      </c>
      <c r="AB3171" s="24" t="b">
        <v>0</v>
      </c>
      <c r="AC3171" s="61">
        <v>0</v>
      </c>
    </row>
    <row r="3172" spans="2:29" ht="13.7">
      <c r="B3172" s="24" t="s">
        <v>82</v>
      </c>
      <c r="C3172" s="24" t="s">
        <v>64</v>
      </c>
      <c r="D3172" s="24" t="s">
        <v>86</v>
      </c>
      <c r="E3172" s="24">
        <v>480</v>
      </c>
      <c r="F3172" s="26">
        <v>46235</v>
      </c>
      <c r="G3172" s="24" t="s">
        <v>52</v>
      </c>
      <c r="H3172" s="24" t="s">
        <v>53</v>
      </c>
      <c r="I3172" s="24" t="s">
        <v>67</v>
      </c>
      <c r="J3172" s="24" t="s">
        <v>126</v>
      </c>
      <c r="K3172" s="24">
        <v>1</v>
      </c>
      <c r="L3172" s="24" t="s">
        <v>84</v>
      </c>
      <c r="M3172" s="26">
        <v>46248</v>
      </c>
      <c r="N3172" s="27">
        <v>46248.3125</v>
      </c>
      <c r="O3172" s="27">
        <v>46248.645833333336</v>
      </c>
      <c r="P3172" s="24" t="s">
        <v>5263</v>
      </c>
      <c r="Q3172" s="24" t="s">
        <v>5264</v>
      </c>
      <c r="R3172" s="24" t="s">
        <v>687</v>
      </c>
      <c r="T3172" s="24" t="s">
        <v>67</v>
      </c>
      <c r="U3172" s="24" t="s">
        <v>143</v>
      </c>
      <c r="V3172" s="27">
        <v>46248.319444444445</v>
      </c>
      <c r="W3172" s="27">
        <v>46248.373611111114</v>
      </c>
      <c r="Z3172" s="24">
        <v>1</v>
      </c>
      <c r="AA3172" s="24" t="s">
        <v>60</v>
      </c>
      <c r="AB3172" s="24" t="b">
        <v>0</v>
      </c>
      <c r="AC3172" s="61"/>
    </row>
    <row r="3173" spans="2:29" ht="13.7">
      <c r="B3173" s="24" t="s">
        <v>82</v>
      </c>
      <c r="C3173" s="24" t="s">
        <v>64</v>
      </c>
      <c r="D3173" s="24" t="s">
        <v>86</v>
      </c>
      <c r="E3173" s="24">
        <v>480</v>
      </c>
      <c r="F3173" s="26">
        <v>46235</v>
      </c>
      <c r="G3173" s="24" t="s">
        <v>52</v>
      </c>
      <c r="H3173" s="24" t="s">
        <v>53</v>
      </c>
      <c r="I3173" s="24" t="s">
        <v>67</v>
      </c>
      <c r="J3173" s="24" t="s">
        <v>126</v>
      </c>
      <c r="K3173" s="24">
        <v>1</v>
      </c>
      <c r="L3173" s="24" t="s">
        <v>84</v>
      </c>
      <c r="M3173" s="26">
        <v>46248</v>
      </c>
      <c r="N3173" s="27">
        <v>46248.3125</v>
      </c>
      <c r="O3173" s="27">
        <v>46248.645833333336</v>
      </c>
      <c r="P3173" s="24" t="s">
        <v>5265</v>
      </c>
      <c r="Q3173" s="24" t="s">
        <v>5266</v>
      </c>
      <c r="R3173" s="24" t="s">
        <v>730</v>
      </c>
      <c r="T3173" s="24" t="s">
        <v>67</v>
      </c>
      <c r="U3173" s="24" t="s">
        <v>143</v>
      </c>
      <c r="V3173" s="27">
        <v>46248.402777777781</v>
      </c>
      <c r="W3173" s="27">
        <v>46248.461111111108</v>
      </c>
      <c r="Z3173" s="24">
        <v>1</v>
      </c>
      <c r="AA3173" s="24" t="s">
        <v>60</v>
      </c>
      <c r="AB3173" s="24" t="b">
        <v>0</v>
      </c>
      <c r="AC3173" s="61"/>
    </row>
    <row r="3174" spans="2:29" ht="13.7">
      <c r="B3174" s="24" t="s">
        <v>82</v>
      </c>
      <c r="C3174" s="24" t="s">
        <v>64</v>
      </c>
      <c r="D3174" s="24" t="s">
        <v>86</v>
      </c>
      <c r="E3174" s="24">
        <v>480</v>
      </c>
      <c r="F3174" s="26">
        <v>46235</v>
      </c>
      <c r="G3174" s="24" t="s">
        <v>52</v>
      </c>
      <c r="H3174" s="24" t="s">
        <v>53</v>
      </c>
      <c r="I3174" s="24" t="s">
        <v>67</v>
      </c>
      <c r="J3174" s="24" t="s">
        <v>126</v>
      </c>
      <c r="K3174" s="24">
        <v>1</v>
      </c>
      <c r="L3174" s="24" t="s">
        <v>84</v>
      </c>
      <c r="M3174" s="26">
        <v>46248</v>
      </c>
      <c r="N3174" s="27">
        <v>46248.3125</v>
      </c>
      <c r="O3174" s="27">
        <v>46248.645833333336</v>
      </c>
      <c r="P3174" s="24" t="s">
        <v>5267</v>
      </c>
      <c r="Q3174" s="24" t="s">
        <v>5268</v>
      </c>
      <c r="R3174" s="24" t="s">
        <v>611</v>
      </c>
      <c r="T3174" s="24" t="s">
        <v>67</v>
      </c>
      <c r="U3174" s="24" t="s">
        <v>143</v>
      </c>
      <c r="V3174" s="27">
        <v>46248.570833333331</v>
      </c>
      <c r="W3174" s="27">
        <v>46248.631249999999</v>
      </c>
      <c r="Z3174" s="24">
        <v>1</v>
      </c>
      <c r="AA3174" s="24" t="s">
        <v>60</v>
      </c>
      <c r="AB3174" s="24" t="b">
        <v>0</v>
      </c>
      <c r="AC3174" s="61"/>
    </row>
    <row r="3175" spans="2:29" ht="13.7">
      <c r="B3175" s="24" t="s">
        <v>82</v>
      </c>
      <c r="C3175" s="24" t="s">
        <v>64</v>
      </c>
      <c r="D3175" s="24" t="s">
        <v>86</v>
      </c>
      <c r="E3175" s="24">
        <v>480</v>
      </c>
      <c r="F3175" s="26">
        <v>46235</v>
      </c>
      <c r="G3175" s="24" t="s">
        <v>52</v>
      </c>
      <c r="H3175" s="24" t="s">
        <v>53</v>
      </c>
      <c r="I3175" s="24" t="s">
        <v>67</v>
      </c>
      <c r="J3175" s="24" t="s">
        <v>126</v>
      </c>
      <c r="K3175" s="24">
        <v>1</v>
      </c>
      <c r="L3175" s="24" t="s">
        <v>84</v>
      </c>
      <c r="M3175" s="26">
        <v>46248</v>
      </c>
      <c r="N3175" s="27">
        <v>46248.3125</v>
      </c>
      <c r="O3175" s="27">
        <v>46248.645833333336</v>
      </c>
      <c r="P3175" s="24" t="s">
        <v>5269</v>
      </c>
      <c r="Q3175" s="24" t="s">
        <v>5270</v>
      </c>
      <c r="R3175" s="24" t="s">
        <v>605</v>
      </c>
      <c r="T3175" s="24" t="s">
        <v>67</v>
      </c>
      <c r="U3175" s="24" t="s">
        <v>143</v>
      </c>
      <c r="V3175" s="27">
        <v>46248.484722222223</v>
      </c>
      <c r="W3175" s="27">
        <v>46248.539583333331</v>
      </c>
      <c r="Z3175" s="24">
        <v>1</v>
      </c>
      <c r="AA3175" s="24" t="s">
        <v>60</v>
      </c>
      <c r="AB3175" s="24" t="b">
        <v>0</v>
      </c>
      <c r="AC3175" s="61"/>
    </row>
    <row r="3176" spans="2:29" ht="13.7">
      <c r="B3176" s="24" t="s">
        <v>82</v>
      </c>
      <c r="C3176" s="24" t="s">
        <v>64</v>
      </c>
      <c r="D3176" s="24" t="s">
        <v>86</v>
      </c>
      <c r="E3176" s="24">
        <v>540</v>
      </c>
      <c r="F3176" s="26">
        <v>46174</v>
      </c>
      <c r="G3176" s="24" t="s">
        <v>52</v>
      </c>
      <c r="H3176" s="24" t="s">
        <v>53</v>
      </c>
      <c r="I3176" s="24" t="s">
        <v>62</v>
      </c>
      <c r="J3176" s="24" t="s">
        <v>125</v>
      </c>
      <c r="K3176" s="24">
        <v>1</v>
      </c>
      <c r="L3176" s="24" t="s">
        <v>84</v>
      </c>
      <c r="M3176" s="26">
        <v>46175</v>
      </c>
      <c r="N3176" s="27">
        <v>46175.354166666664</v>
      </c>
      <c r="O3176" s="27">
        <v>46175.729166666664</v>
      </c>
      <c r="V3176" s="27"/>
      <c r="W3176" s="27"/>
      <c r="X3176" s="24">
        <v>4</v>
      </c>
      <c r="Y3176" s="24">
        <v>0</v>
      </c>
      <c r="Z3176" s="24">
        <v>4</v>
      </c>
      <c r="AA3176" s="24" t="s">
        <v>56</v>
      </c>
      <c r="AB3176" s="24" t="b">
        <v>0</v>
      </c>
      <c r="AC3176" s="61">
        <v>0</v>
      </c>
    </row>
    <row r="3177" spans="2:29" ht="13.7">
      <c r="B3177" s="24" t="s">
        <v>82</v>
      </c>
      <c r="C3177" s="24" t="s">
        <v>64</v>
      </c>
      <c r="D3177" s="24" t="s">
        <v>86</v>
      </c>
      <c r="E3177" s="24">
        <v>540</v>
      </c>
      <c r="F3177" s="26">
        <v>46174</v>
      </c>
      <c r="G3177" s="24" t="s">
        <v>52</v>
      </c>
      <c r="H3177" s="24" t="s">
        <v>53</v>
      </c>
      <c r="I3177" s="24" t="s">
        <v>62</v>
      </c>
      <c r="J3177" s="24" t="s">
        <v>126</v>
      </c>
      <c r="K3177" s="24">
        <v>1</v>
      </c>
      <c r="L3177" s="24" t="s">
        <v>84</v>
      </c>
      <c r="M3177" s="26">
        <v>46175</v>
      </c>
      <c r="N3177" s="27">
        <v>46175.354166666664</v>
      </c>
      <c r="O3177" s="27">
        <v>46175.729166666664</v>
      </c>
      <c r="P3177" s="24" t="s">
        <v>5271</v>
      </c>
      <c r="Q3177" s="24" t="s">
        <v>5272</v>
      </c>
      <c r="R3177" s="24" t="s">
        <v>256</v>
      </c>
      <c r="T3177" s="24" t="s">
        <v>62</v>
      </c>
      <c r="U3177" s="24" t="s">
        <v>191</v>
      </c>
      <c r="V3177" s="27">
        <v>46175.636805555558</v>
      </c>
      <c r="W3177" s="27">
        <v>46175.692361111112</v>
      </c>
      <c r="Z3177" s="24">
        <v>1</v>
      </c>
      <c r="AA3177" s="24" t="s">
        <v>56</v>
      </c>
      <c r="AB3177" s="24" t="b">
        <v>0</v>
      </c>
      <c r="AC3177" s="61"/>
    </row>
    <row r="3178" spans="2:29" ht="13.7">
      <c r="B3178" s="24" t="s">
        <v>82</v>
      </c>
      <c r="C3178" s="24" t="s">
        <v>64</v>
      </c>
      <c r="D3178" s="24" t="s">
        <v>86</v>
      </c>
      <c r="E3178" s="24">
        <v>540</v>
      </c>
      <c r="F3178" s="26">
        <v>46174</v>
      </c>
      <c r="G3178" s="24" t="s">
        <v>52</v>
      </c>
      <c r="H3178" s="24" t="s">
        <v>53</v>
      </c>
      <c r="I3178" s="24" t="s">
        <v>62</v>
      </c>
      <c r="J3178" s="24" t="s">
        <v>126</v>
      </c>
      <c r="K3178" s="24">
        <v>1</v>
      </c>
      <c r="L3178" s="24" t="s">
        <v>84</v>
      </c>
      <c r="M3178" s="26">
        <v>46175</v>
      </c>
      <c r="N3178" s="27">
        <v>46175.354166666664</v>
      </c>
      <c r="O3178" s="27">
        <v>46175.729166666664</v>
      </c>
      <c r="P3178" s="24" t="s">
        <v>5273</v>
      </c>
      <c r="Q3178" s="24" t="s">
        <v>5274</v>
      </c>
      <c r="R3178" s="24" t="s">
        <v>249</v>
      </c>
      <c r="T3178" s="24" t="s">
        <v>62</v>
      </c>
      <c r="U3178" s="24" t="s">
        <v>191</v>
      </c>
      <c r="V3178" s="27">
        <v>46175.355555555558</v>
      </c>
      <c r="W3178" s="27">
        <v>46175.431250000001</v>
      </c>
      <c r="Z3178" s="24">
        <v>1</v>
      </c>
      <c r="AA3178" s="24" t="s">
        <v>56</v>
      </c>
      <c r="AB3178" s="24" t="b">
        <v>0</v>
      </c>
      <c r="AC3178" s="61"/>
    </row>
    <row r="3179" spans="2:29" ht="13.7">
      <c r="B3179" s="24" t="s">
        <v>82</v>
      </c>
      <c r="C3179" s="24" t="s">
        <v>64</v>
      </c>
      <c r="D3179" s="24" t="s">
        <v>86</v>
      </c>
      <c r="E3179" s="24">
        <v>540</v>
      </c>
      <c r="F3179" s="26">
        <v>46174</v>
      </c>
      <c r="G3179" s="24" t="s">
        <v>52</v>
      </c>
      <c r="H3179" s="24" t="s">
        <v>53</v>
      </c>
      <c r="I3179" s="24" t="s">
        <v>62</v>
      </c>
      <c r="J3179" s="24" t="s">
        <v>126</v>
      </c>
      <c r="K3179" s="24">
        <v>1</v>
      </c>
      <c r="L3179" s="24" t="s">
        <v>84</v>
      </c>
      <c r="M3179" s="26">
        <v>46175</v>
      </c>
      <c r="N3179" s="27">
        <v>46175.354166666664</v>
      </c>
      <c r="O3179" s="27">
        <v>46175.729166666664</v>
      </c>
      <c r="P3179" s="24" t="s">
        <v>5275</v>
      </c>
      <c r="Q3179" s="24" t="s">
        <v>5276</v>
      </c>
      <c r="R3179" s="24" t="s">
        <v>249</v>
      </c>
      <c r="T3179" s="24" t="s">
        <v>62</v>
      </c>
      <c r="U3179" s="24" t="s">
        <v>191</v>
      </c>
      <c r="V3179" s="27">
        <v>46175.54583333333</v>
      </c>
      <c r="W3179" s="27">
        <v>46175.620833333334</v>
      </c>
      <c r="Z3179" s="24">
        <v>1</v>
      </c>
      <c r="AA3179" s="24" t="s">
        <v>56</v>
      </c>
      <c r="AB3179" s="24" t="b">
        <v>0</v>
      </c>
      <c r="AC3179" s="61"/>
    </row>
    <row r="3180" spans="2:29" ht="13.7">
      <c r="B3180" s="24" t="s">
        <v>82</v>
      </c>
      <c r="C3180" s="24" t="s">
        <v>64</v>
      </c>
      <c r="D3180" s="24" t="s">
        <v>86</v>
      </c>
      <c r="E3180" s="24">
        <v>540</v>
      </c>
      <c r="F3180" s="26">
        <v>46174</v>
      </c>
      <c r="G3180" s="24" t="s">
        <v>52</v>
      </c>
      <c r="H3180" s="24" t="s">
        <v>53</v>
      </c>
      <c r="I3180" s="24" t="s">
        <v>62</v>
      </c>
      <c r="J3180" s="24" t="s">
        <v>126</v>
      </c>
      <c r="K3180" s="24">
        <v>1</v>
      </c>
      <c r="L3180" s="24" t="s">
        <v>84</v>
      </c>
      <c r="M3180" s="26">
        <v>46175</v>
      </c>
      <c r="N3180" s="27">
        <v>46175.354166666664</v>
      </c>
      <c r="O3180" s="27">
        <v>46175.729166666664</v>
      </c>
      <c r="P3180" s="24" t="s">
        <v>5277</v>
      </c>
      <c r="Q3180" s="24" t="s">
        <v>5278</v>
      </c>
      <c r="R3180" s="24" t="s">
        <v>253</v>
      </c>
      <c r="S3180" s="24" t="s">
        <v>213</v>
      </c>
      <c r="T3180" s="24" t="s">
        <v>62</v>
      </c>
      <c r="U3180" s="24" t="s">
        <v>191</v>
      </c>
      <c r="V3180" s="27">
        <v>46175.452777777777</v>
      </c>
      <c r="W3180" s="27">
        <v>46175.51458333333</v>
      </c>
      <c r="Z3180" s="24">
        <v>1</v>
      </c>
      <c r="AA3180" s="24" t="s">
        <v>56</v>
      </c>
      <c r="AB3180" s="24" t="b">
        <v>0</v>
      </c>
      <c r="AC3180" s="61"/>
    </row>
    <row r="3181" spans="2:29" ht="13.7">
      <c r="B3181" s="24" t="s">
        <v>82</v>
      </c>
      <c r="C3181" s="24" t="s">
        <v>64</v>
      </c>
      <c r="D3181" s="24" t="s">
        <v>86</v>
      </c>
      <c r="E3181" s="24">
        <v>540</v>
      </c>
      <c r="F3181" s="26">
        <v>46174</v>
      </c>
      <c r="G3181" s="24" t="s">
        <v>52</v>
      </c>
      <c r="H3181" s="24" t="s">
        <v>53</v>
      </c>
      <c r="I3181" s="24" t="s">
        <v>57</v>
      </c>
      <c r="J3181" s="24" t="s">
        <v>125</v>
      </c>
      <c r="K3181" s="24">
        <v>1</v>
      </c>
      <c r="L3181" s="24" t="s">
        <v>84</v>
      </c>
      <c r="M3181" s="26">
        <v>46179</v>
      </c>
      <c r="N3181" s="27">
        <v>46179.3125</v>
      </c>
      <c r="O3181" s="27">
        <v>46179.6875</v>
      </c>
      <c r="V3181" s="27"/>
      <c r="W3181" s="27"/>
      <c r="X3181" s="24">
        <v>4</v>
      </c>
      <c r="Y3181" s="24">
        <v>0</v>
      </c>
      <c r="Z3181" s="24">
        <v>4</v>
      </c>
      <c r="AA3181" s="24" t="s">
        <v>56</v>
      </c>
      <c r="AB3181" s="24" t="b">
        <v>0</v>
      </c>
      <c r="AC3181" s="61">
        <v>0</v>
      </c>
    </row>
    <row r="3182" spans="2:29" ht="13.7">
      <c r="B3182" s="24" t="s">
        <v>82</v>
      </c>
      <c r="C3182" s="24" t="s">
        <v>64</v>
      </c>
      <c r="D3182" s="24" t="s">
        <v>86</v>
      </c>
      <c r="E3182" s="24">
        <v>540</v>
      </c>
      <c r="F3182" s="26">
        <v>46174</v>
      </c>
      <c r="G3182" s="24" t="s">
        <v>52</v>
      </c>
      <c r="H3182" s="24" t="s">
        <v>53</v>
      </c>
      <c r="I3182" s="24" t="s">
        <v>57</v>
      </c>
      <c r="J3182" s="24" t="s">
        <v>126</v>
      </c>
      <c r="K3182" s="24">
        <v>1</v>
      </c>
      <c r="L3182" s="24" t="s">
        <v>84</v>
      </c>
      <c r="M3182" s="26">
        <v>46179</v>
      </c>
      <c r="N3182" s="27">
        <v>46179.3125</v>
      </c>
      <c r="O3182" s="27">
        <v>46179.6875</v>
      </c>
      <c r="P3182" s="24" t="s">
        <v>5279</v>
      </c>
      <c r="Q3182" s="24" t="s">
        <v>5280</v>
      </c>
      <c r="R3182" s="24" t="s">
        <v>159</v>
      </c>
      <c r="T3182" s="24" t="s">
        <v>57</v>
      </c>
      <c r="U3182" s="24" t="s">
        <v>1021</v>
      </c>
      <c r="V3182" s="27">
        <v>46179.407638888886</v>
      </c>
      <c r="W3182" s="27">
        <v>46179.456944444442</v>
      </c>
      <c r="Z3182" s="24">
        <v>1</v>
      </c>
      <c r="AA3182" s="24" t="s">
        <v>56</v>
      </c>
      <c r="AB3182" s="24" t="b">
        <v>0</v>
      </c>
      <c r="AC3182" s="61"/>
    </row>
    <row r="3183" spans="2:29" ht="13.7">
      <c r="B3183" s="24" t="s">
        <v>82</v>
      </c>
      <c r="C3183" s="24" t="s">
        <v>64</v>
      </c>
      <c r="D3183" s="24" t="s">
        <v>86</v>
      </c>
      <c r="E3183" s="24">
        <v>540</v>
      </c>
      <c r="F3183" s="26">
        <v>46174</v>
      </c>
      <c r="G3183" s="24" t="s">
        <v>52</v>
      </c>
      <c r="H3183" s="24" t="s">
        <v>53</v>
      </c>
      <c r="I3183" s="24" t="s">
        <v>57</v>
      </c>
      <c r="J3183" s="24" t="s">
        <v>126</v>
      </c>
      <c r="K3183" s="24">
        <v>1</v>
      </c>
      <c r="L3183" s="24" t="s">
        <v>84</v>
      </c>
      <c r="M3183" s="26">
        <v>46179</v>
      </c>
      <c r="N3183" s="27">
        <v>46179.3125</v>
      </c>
      <c r="O3183" s="27">
        <v>46179.6875</v>
      </c>
      <c r="P3183" s="24" t="s">
        <v>5281</v>
      </c>
      <c r="Q3183" s="24" t="s">
        <v>5282</v>
      </c>
      <c r="R3183" s="24" t="s">
        <v>182</v>
      </c>
      <c r="T3183" s="24" t="s">
        <v>57</v>
      </c>
      <c r="U3183" s="24" t="s">
        <v>1021</v>
      </c>
      <c r="V3183" s="27">
        <v>46179.506249999999</v>
      </c>
      <c r="W3183" s="27">
        <v>46179.568055555559</v>
      </c>
      <c r="Z3183" s="24">
        <v>1</v>
      </c>
      <c r="AA3183" s="24" t="s">
        <v>56</v>
      </c>
      <c r="AB3183" s="24" t="b">
        <v>0</v>
      </c>
      <c r="AC3183" s="61"/>
    </row>
    <row r="3184" spans="2:29" ht="13.7">
      <c r="B3184" s="24" t="s">
        <v>82</v>
      </c>
      <c r="C3184" s="24" t="s">
        <v>64</v>
      </c>
      <c r="D3184" s="24" t="s">
        <v>86</v>
      </c>
      <c r="E3184" s="24">
        <v>540</v>
      </c>
      <c r="F3184" s="26">
        <v>46174</v>
      </c>
      <c r="G3184" s="24" t="s">
        <v>52</v>
      </c>
      <c r="H3184" s="24" t="s">
        <v>53</v>
      </c>
      <c r="I3184" s="24" t="s">
        <v>57</v>
      </c>
      <c r="J3184" s="24" t="s">
        <v>126</v>
      </c>
      <c r="K3184" s="24">
        <v>1</v>
      </c>
      <c r="L3184" s="24" t="s">
        <v>84</v>
      </c>
      <c r="M3184" s="26">
        <v>46179</v>
      </c>
      <c r="N3184" s="27">
        <v>46179.3125</v>
      </c>
      <c r="O3184" s="27">
        <v>46179.6875</v>
      </c>
      <c r="P3184" s="24" t="s">
        <v>5283</v>
      </c>
      <c r="Q3184" s="24" t="s">
        <v>5284</v>
      </c>
      <c r="R3184" s="24" t="s">
        <v>182</v>
      </c>
      <c r="T3184" s="24" t="s">
        <v>57</v>
      </c>
      <c r="U3184" s="24" t="s">
        <v>1021</v>
      </c>
      <c r="V3184" s="27">
        <v>46179.602083333331</v>
      </c>
      <c r="W3184" s="27">
        <v>46179.667361111111</v>
      </c>
      <c r="Z3184" s="24">
        <v>1</v>
      </c>
      <c r="AA3184" s="24" t="s">
        <v>56</v>
      </c>
      <c r="AB3184" s="24" t="b">
        <v>0</v>
      </c>
      <c r="AC3184" s="61"/>
    </row>
    <row r="3185" spans="2:29" ht="13.7">
      <c r="B3185" s="24" t="s">
        <v>82</v>
      </c>
      <c r="C3185" s="24" t="s">
        <v>64</v>
      </c>
      <c r="D3185" s="24" t="s">
        <v>86</v>
      </c>
      <c r="E3185" s="24">
        <v>540</v>
      </c>
      <c r="F3185" s="26">
        <v>46174</v>
      </c>
      <c r="G3185" s="24" t="s">
        <v>52</v>
      </c>
      <c r="H3185" s="24" t="s">
        <v>53</v>
      </c>
      <c r="I3185" s="24" t="s">
        <v>57</v>
      </c>
      <c r="J3185" s="24" t="s">
        <v>126</v>
      </c>
      <c r="K3185" s="24">
        <v>1</v>
      </c>
      <c r="L3185" s="24" t="s">
        <v>84</v>
      </c>
      <c r="M3185" s="26">
        <v>46179</v>
      </c>
      <c r="N3185" s="27">
        <v>46179.3125</v>
      </c>
      <c r="O3185" s="27">
        <v>46179.6875</v>
      </c>
      <c r="P3185" s="24" t="s">
        <v>5285</v>
      </c>
      <c r="Q3185" s="24" t="s">
        <v>5286</v>
      </c>
      <c r="R3185" s="24" t="s">
        <v>182</v>
      </c>
      <c r="T3185" s="24" t="s">
        <v>57</v>
      </c>
      <c r="U3185" s="24" t="s">
        <v>1021</v>
      </c>
      <c r="V3185" s="27">
        <v>46179.316666666666</v>
      </c>
      <c r="W3185" s="27">
        <v>46179.379166666666</v>
      </c>
      <c r="Z3185" s="24">
        <v>1</v>
      </c>
      <c r="AA3185" s="24" t="s">
        <v>56</v>
      </c>
      <c r="AB3185" s="24" t="b">
        <v>0</v>
      </c>
      <c r="AC3185" s="61"/>
    </row>
    <row r="3186" spans="2:29" ht="13.7">
      <c r="B3186" s="24" t="s">
        <v>82</v>
      </c>
      <c r="C3186" s="24" t="s">
        <v>64</v>
      </c>
      <c r="D3186" s="24" t="s">
        <v>86</v>
      </c>
      <c r="E3186" s="24">
        <v>540</v>
      </c>
      <c r="F3186" s="26">
        <v>46174</v>
      </c>
      <c r="G3186" s="24" t="s">
        <v>52</v>
      </c>
      <c r="H3186" s="24" t="s">
        <v>53</v>
      </c>
      <c r="I3186" s="24" t="s">
        <v>67</v>
      </c>
      <c r="J3186" s="24" t="s">
        <v>125</v>
      </c>
      <c r="K3186" s="24">
        <v>1</v>
      </c>
      <c r="L3186" s="24" t="s">
        <v>84</v>
      </c>
      <c r="M3186" s="26">
        <v>46180</v>
      </c>
      <c r="N3186" s="27">
        <v>46180.3125</v>
      </c>
      <c r="O3186" s="27">
        <v>46180.6875</v>
      </c>
      <c r="V3186" s="27"/>
      <c r="W3186" s="27"/>
      <c r="X3186" s="24">
        <v>4</v>
      </c>
      <c r="Y3186" s="24">
        <v>0</v>
      </c>
      <c r="Z3186" s="24">
        <v>4</v>
      </c>
      <c r="AA3186" s="24" t="s">
        <v>56</v>
      </c>
      <c r="AB3186" s="24" t="b">
        <v>0</v>
      </c>
      <c r="AC3186" s="61">
        <v>0</v>
      </c>
    </row>
    <row r="3187" spans="2:29" ht="13.7">
      <c r="B3187" s="24" t="s">
        <v>82</v>
      </c>
      <c r="C3187" s="24" t="s">
        <v>64</v>
      </c>
      <c r="D3187" s="24" t="s">
        <v>86</v>
      </c>
      <c r="E3187" s="24">
        <v>540</v>
      </c>
      <c r="F3187" s="26">
        <v>46174</v>
      </c>
      <c r="G3187" s="24" t="s">
        <v>52</v>
      </c>
      <c r="H3187" s="24" t="s">
        <v>53</v>
      </c>
      <c r="I3187" s="24" t="s">
        <v>67</v>
      </c>
      <c r="J3187" s="24" t="s">
        <v>126</v>
      </c>
      <c r="K3187" s="24">
        <v>1</v>
      </c>
      <c r="L3187" s="24" t="s">
        <v>84</v>
      </c>
      <c r="M3187" s="26">
        <v>46180</v>
      </c>
      <c r="N3187" s="27">
        <v>46180.3125</v>
      </c>
      <c r="O3187" s="27">
        <v>46180.6875</v>
      </c>
      <c r="P3187" s="24" t="s">
        <v>5287</v>
      </c>
      <c r="Q3187" s="24" t="s">
        <v>5288</v>
      </c>
      <c r="R3187" s="24" t="s">
        <v>608</v>
      </c>
      <c r="S3187" s="24" t="s">
        <v>213</v>
      </c>
      <c r="T3187" s="24" t="s">
        <v>67</v>
      </c>
      <c r="U3187" s="24" t="s">
        <v>430</v>
      </c>
      <c r="V3187" s="27">
        <v>46180.320138888892</v>
      </c>
      <c r="W3187" s="27">
        <v>46180.386111111111</v>
      </c>
      <c r="Z3187" s="24">
        <v>1</v>
      </c>
      <c r="AA3187" s="24" t="s">
        <v>56</v>
      </c>
      <c r="AB3187" s="24" t="b">
        <v>0</v>
      </c>
      <c r="AC3187" s="61"/>
    </row>
    <row r="3188" spans="2:29" ht="13.7">
      <c r="B3188" s="24" t="s">
        <v>82</v>
      </c>
      <c r="C3188" s="24" t="s">
        <v>64</v>
      </c>
      <c r="D3188" s="24" t="s">
        <v>86</v>
      </c>
      <c r="E3188" s="24">
        <v>540</v>
      </c>
      <c r="F3188" s="26">
        <v>46174</v>
      </c>
      <c r="G3188" s="24" t="s">
        <v>52</v>
      </c>
      <c r="H3188" s="24" t="s">
        <v>53</v>
      </c>
      <c r="I3188" s="24" t="s">
        <v>67</v>
      </c>
      <c r="J3188" s="24" t="s">
        <v>126</v>
      </c>
      <c r="K3188" s="24">
        <v>1</v>
      </c>
      <c r="L3188" s="24" t="s">
        <v>84</v>
      </c>
      <c r="M3188" s="26">
        <v>46180</v>
      </c>
      <c r="N3188" s="27">
        <v>46180.3125</v>
      </c>
      <c r="O3188" s="27">
        <v>46180.6875</v>
      </c>
      <c r="P3188" s="24" t="s">
        <v>5289</v>
      </c>
      <c r="Q3188" s="24" t="s">
        <v>5290</v>
      </c>
      <c r="R3188" s="24" t="s">
        <v>605</v>
      </c>
      <c r="T3188" s="24" t="s">
        <v>67</v>
      </c>
      <c r="U3188" s="24" t="s">
        <v>430</v>
      </c>
      <c r="V3188" s="27">
        <v>46180.414583333331</v>
      </c>
      <c r="W3188" s="27">
        <v>46180.488194444442</v>
      </c>
      <c r="Z3188" s="24">
        <v>1</v>
      </c>
      <c r="AA3188" s="24" t="s">
        <v>56</v>
      </c>
      <c r="AB3188" s="24" t="b">
        <v>0</v>
      </c>
      <c r="AC3188" s="61"/>
    </row>
    <row r="3189" spans="2:29" ht="13.7">
      <c r="B3189" s="24" t="s">
        <v>82</v>
      </c>
      <c r="C3189" s="24" t="s">
        <v>64</v>
      </c>
      <c r="D3189" s="24" t="s">
        <v>86</v>
      </c>
      <c r="E3189" s="24">
        <v>540</v>
      </c>
      <c r="F3189" s="26">
        <v>46174</v>
      </c>
      <c r="G3189" s="24" t="s">
        <v>52</v>
      </c>
      <c r="H3189" s="24" t="s">
        <v>53</v>
      </c>
      <c r="I3189" s="24" t="s">
        <v>67</v>
      </c>
      <c r="J3189" s="24" t="s">
        <v>126</v>
      </c>
      <c r="K3189" s="24">
        <v>1</v>
      </c>
      <c r="L3189" s="24" t="s">
        <v>84</v>
      </c>
      <c r="M3189" s="26">
        <v>46180</v>
      </c>
      <c r="N3189" s="27">
        <v>46180.3125</v>
      </c>
      <c r="O3189" s="27">
        <v>46180.6875</v>
      </c>
      <c r="P3189" s="24" t="s">
        <v>5291</v>
      </c>
      <c r="Q3189" s="24" t="s">
        <v>5292</v>
      </c>
      <c r="R3189" s="24" t="s">
        <v>608</v>
      </c>
      <c r="S3189" s="24" t="s">
        <v>213</v>
      </c>
      <c r="T3189" s="24" t="s">
        <v>67</v>
      </c>
      <c r="U3189" s="24" t="s">
        <v>430</v>
      </c>
      <c r="V3189" s="27">
        <v>46180.504861111112</v>
      </c>
      <c r="W3189" s="27">
        <v>46180.568749999999</v>
      </c>
      <c r="Z3189" s="24">
        <v>1</v>
      </c>
      <c r="AA3189" s="24" t="s">
        <v>56</v>
      </c>
      <c r="AB3189" s="24" t="b">
        <v>0</v>
      </c>
      <c r="AC3189" s="61"/>
    </row>
    <row r="3190" spans="2:29" ht="13.7">
      <c r="B3190" s="24" t="s">
        <v>82</v>
      </c>
      <c r="C3190" s="24" t="s">
        <v>64</v>
      </c>
      <c r="D3190" s="24" t="s">
        <v>86</v>
      </c>
      <c r="E3190" s="24">
        <v>540</v>
      </c>
      <c r="F3190" s="26">
        <v>46174</v>
      </c>
      <c r="G3190" s="24" t="s">
        <v>52</v>
      </c>
      <c r="H3190" s="24" t="s">
        <v>53</v>
      </c>
      <c r="I3190" s="24" t="s">
        <v>67</v>
      </c>
      <c r="J3190" s="24" t="s">
        <v>126</v>
      </c>
      <c r="K3190" s="24">
        <v>1</v>
      </c>
      <c r="L3190" s="24" t="s">
        <v>84</v>
      </c>
      <c r="M3190" s="26">
        <v>46180</v>
      </c>
      <c r="N3190" s="27">
        <v>46180.3125</v>
      </c>
      <c r="O3190" s="27">
        <v>46180.6875</v>
      </c>
      <c r="P3190" s="24" t="s">
        <v>5293</v>
      </c>
      <c r="Q3190" s="24" t="s">
        <v>5294</v>
      </c>
      <c r="R3190" s="24" t="s">
        <v>687</v>
      </c>
      <c r="S3190" s="24" t="s">
        <v>152</v>
      </c>
      <c r="T3190" s="24" t="s">
        <v>67</v>
      </c>
      <c r="U3190" s="24" t="s">
        <v>430</v>
      </c>
      <c r="V3190" s="27">
        <v>46180.595138888886</v>
      </c>
      <c r="W3190" s="27">
        <v>46180.668749999997</v>
      </c>
      <c r="Z3190" s="24">
        <v>1</v>
      </c>
      <c r="AA3190" s="24" t="s">
        <v>56</v>
      </c>
      <c r="AB3190" s="24" t="b">
        <v>0</v>
      </c>
      <c r="AC3190" s="61"/>
    </row>
    <row r="3191" spans="2:29" ht="13.7">
      <c r="B3191" s="24" t="s">
        <v>82</v>
      </c>
      <c r="C3191" s="24" t="s">
        <v>64</v>
      </c>
      <c r="D3191" s="24" t="s">
        <v>86</v>
      </c>
      <c r="E3191" s="24">
        <v>540</v>
      </c>
      <c r="F3191" s="26">
        <v>46174</v>
      </c>
      <c r="G3191" s="24" t="s">
        <v>52</v>
      </c>
      <c r="H3191" s="24" t="s">
        <v>53</v>
      </c>
      <c r="I3191" s="24" t="s">
        <v>67</v>
      </c>
      <c r="J3191" s="24" t="s">
        <v>125</v>
      </c>
      <c r="K3191" s="24">
        <v>1</v>
      </c>
      <c r="L3191" s="24" t="s">
        <v>84</v>
      </c>
      <c r="M3191" s="26">
        <v>46202</v>
      </c>
      <c r="N3191" s="27">
        <v>46202.375</v>
      </c>
      <c r="O3191" s="27">
        <v>46202.75</v>
      </c>
      <c r="V3191" s="27"/>
      <c r="W3191" s="27"/>
      <c r="X3191" s="24">
        <v>4</v>
      </c>
      <c r="Y3191" s="24">
        <v>0</v>
      </c>
      <c r="Z3191" s="24">
        <v>4</v>
      </c>
      <c r="AA3191" s="24" t="s">
        <v>56</v>
      </c>
      <c r="AB3191" s="24" t="b">
        <v>0</v>
      </c>
      <c r="AC3191" s="61">
        <v>0</v>
      </c>
    </row>
    <row r="3192" spans="2:29" ht="13.7">
      <c r="B3192" s="24" t="s">
        <v>82</v>
      </c>
      <c r="C3192" s="24" t="s">
        <v>64</v>
      </c>
      <c r="D3192" s="24" t="s">
        <v>86</v>
      </c>
      <c r="E3192" s="24">
        <v>540</v>
      </c>
      <c r="F3192" s="26">
        <v>46174</v>
      </c>
      <c r="G3192" s="24" t="s">
        <v>52</v>
      </c>
      <c r="H3192" s="24" t="s">
        <v>53</v>
      </c>
      <c r="I3192" s="24" t="s">
        <v>67</v>
      </c>
      <c r="J3192" s="24" t="s">
        <v>126</v>
      </c>
      <c r="K3192" s="24">
        <v>1</v>
      </c>
      <c r="L3192" s="24" t="s">
        <v>84</v>
      </c>
      <c r="M3192" s="26">
        <v>46202</v>
      </c>
      <c r="N3192" s="27">
        <v>46202.375</v>
      </c>
      <c r="O3192" s="27">
        <v>46202.75</v>
      </c>
      <c r="P3192" s="24" t="s">
        <v>5295</v>
      </c>
      <c r="Q3192" s="24" t="s">
        <v>5296</v>
      </c>
      <c r="R3192" s="24" t="s">
        <v>687</v>
      </c>
      <c r="T3192" s="24" t="s">
        <v>67</v>
      </c>
      <c r="U3192" s="24" t="s">
        <v>394</v>
      </c>
      <c r="V3192" s="27">
        <v>46202.379166666666</v>
      </c>
      <c r="W3192" s="27">
        <v>46202.446527777778</v>
      </c>
      <c r="Z3192" s="24">
        <v>1</v>
      </c>
      <c r="AA3192" s="24" t="s">
        <v>56</v>
      </c>
      <c r="AB3192" s="24" t="b">
        <v>0</v>
      </c>
      <c r="AC3192" s="61"/>
    </row>
    <row r="3193" spans="2:29" ht="13.7">
      <c r="B3193" s="24" t="s">
        <v>82</v>
      </c>
      <c r="C3193" s="24" t="s">
        <v>64</v>
      </c>
      <c r="D3193" s="24" t="s">
        <v>86</v>
      </c>
      <c r="E3193" s="24">
        <v>540</v>
      </c>
      <c r="F3193" s="26">
        <v>46174</v>
      </c>
      <c r="G3193" s="24" t="s">
        <v>52</v>
      </c>
      <c r="H3193" s="24" t="s">
        <v>53</v>
      </c>
      <c r="I3193" s="24" t="s">
        <v>67</v>
      </c>
      <c r="J3193" s="24" t="s">
        <v>126</v>
      </c>
      <c r="K3193" s="24">
        <v>1</v>
      </c>
      <c r="L3193" s="24" t="s">
        <v>84</v>
      </c>
      <c r="M3193" s="26">
        <v>46202</v>
      </c>
      <c r="N3193" s="27">
        <v>46202.375</v>
      </c>
      <c r="O3193" s="27">
        <v>46202.75</v>
      </c>
      <c r="P3193" s="24" t="s">
        <v>5297</v>
      </c>
      <c r="Q3193" s="24" t="s">
        <v>5298</v>
      </c>
      <c r="R3193" s="24" t="s">
        <v>608</v>
      </c>
      <c r="S3193" s="24" t="s">
        <v>152</v>
      </c>
      <c r="T3193" s="24" t="s">
        <v>67</v>
      </c>
      <c r="U3193" s="24" t="s">
        <v>394</v>
      </c>
      <c r="V3193" s="27">
        <v>46202.661111111112</v>
      </c>
      <c r="W3193" s="27">
        <v>46202.725694444445</v>
      </c>
      <c r="Z3193" s="24">
        <v>1</v>
      </c>
      <c r="AA3193" s="24" t="s">
        <v>56</v>
      </c>
      <c r="AB3193" s="24" t="b">
        <v>0</v>
      </c>
      <c r="AC3193" s="61"/>
    </row>
    <row r="3194" spans="2:29" ht="13.7">
      <c r="B3194" s="24" t="s">
        <v>82</v>
      </c>
      <c r="C3194" s="24" t="s">
        <v>64</v>
      </c>
      <c r="D3194" s="24" t="s">
        <v>86</v>
      </c>
      <c r="E3194" s="24">
        <v>540</v>
      </c>
      <c r="F3194" s="26">
        <v>46174</v>
      </c>
      <c r="G3194" s="24" t="s">
        <v>52</v>
      </c>
      <c r="H3194" s="24" t="s">
        <v>53</v>
      </c>
      <c r="I3194" s="24" t="s">
        <v>67</v>
      </c>
      <c r="J3194" s="24" t="s">
        <v>126</v>
      </c>
      <c r="K3194" s="24">
        <v>1</v>
      </c>
      <c r="L3194" s="24" t="s">
        <v>84</v>
      </c>
      <c r="M3194" s="26">
        <v>46202</v>
      </c>
      <c r="N3194" s="27">
        <v>46202.375</v>
      </c>
      <c r="O3194" s="27">
        <v>46202.75</v>
      </c>
      <c r="P3194" s="24" t="s">
        <v>5299</v>
      </c>
      <c r="Q3194" s="24" t="s">
        <v>5300</v>
      </c>
      <c r="R3194" s="24" t="s">
        <v>605</v>
      </c>
      <c r="T3194" s="24" t="s">
        <v>67</v>
      </c>
      <c r="U3194" s="24" t="s">
        <v>394</v>
      </c>
      <c r="V3194" s="27">
        <v>46202.474305555559</v>
      </c>
      <c r="W3194" s="27">
        <v>46202.552777777775</v>
      </c>
      <c r="Z3194" s="24">
        <v>1</v>
      </c>
      <c r="AA3194" s="24" t="s">
        <v>56</v>
      </c>
      <c r="AB3194" s="24" t="b">
        <v>0</v>
      </c>
      <c r="AC3194" s="61"/>
    </row>
    <row r="3195" spans="2:29" ht="13.7">
      <c r="B3195" s="24" t="s">
        <v>82</v>
      </c>
      <c r="C3195" s="24" t="s">
        <v>64</v>
      </c>
      <c r="D3195" s="24" t="s">
        <v>86</v>
      </c>
      <c r="E3195" s="24">
        <v>540</v>
      </c>
      <c r="F3195" s="26">
        <v>46174</v>
      </c>
      <c r="G3195" s="24" t="s">
        <v>52</v>
      </c>
      <c r="H3195" s="24" t="s">
        <v>53</v>
      </c>
      <c r="I3195" s="24" t="s">
        <v>67</v>
      </c>
      <c r="J3195" s="24" t="s">
        <v>126</v>
      </c>
      <c r="K3195" s="24">
        <v>1</v>
      </c>
      <c r="L3195" s="24" t="s">
        <v>84</v>
      </c>
      <c r="M3195" s="26">
        <v>46202</v>
      </c>
      <c r="N3195" s="27">
        <v>46202.375</v>
      </c>
      <c r="O3195" s="27">
        <v>46202.75</v>
      </c>
      <c r="P3195" s="24" t="s">
        <v>5301</v>
      </c>
      <c r="Q3195" s="24" t="s">
        <v>5302</v>
      </c>
      <c r="R3195" s="24" t="s">
        <v>608</v>
      </c>
      <c r="S3195" s="24" t="s">
        <v>213</v>
      </c>
      <c r="T3195" s="24" t="s">
        <v>67</v>
      </c>
      <c r="U3195" s="24" t="s">
        <v>394</v>
      </c>
      <c r="V3195" s="27">
        <v>46202.568749999999</v>
      </c>
      <c r="W3195" s="27">
        <v>46202.625</v>
      </c>
      <c r="Z3195" s="24">
        <v>1</v>
      </c>
      <c r="AA3195" s="24" t="s">
        <v>56</v>
      </c>
      <c r="AB3195" s="24" t="b">
        <v>0</v>
      </c>
      <c r="AC3195" s="61"/>
    </row>
    <row r="3196" spans="2:29" ht="13.7">
      <c r="B3196" s="24" t="s">
        <v>82</v>
      </c>
      <c r="C3196" s="24" t="s">
        <v>64</v>
      </c>
      <c r="D3196" s="24" t="s">
        <v>86</v>
      </c>
      <c r="E3196" s="24">
        <v>540</v>
      </c>
      <c r="F3196" s="26">
        <v>46204</v>
      </c>
      <c r="G3196" s="24" t="s">
        <v>52</v>
      </c>
      <c r="H3196" s="24" t="s">
        <v>53</v>
      </c>
      <c r="I3196" s="24" t="s">
        <v>54</v>
      </c>
      <c r="J3196" s="24" t="s">
        <v>125</v>
      </c>
      <c r="K3196" s="24">
        <v>1</v>
      </c>
      <c r="L3196" s="24" t="s">
        <v>84</v>
      </c>
      <c r="M3196" s="26">
        <v>46211</v>
      </c>
      <c r="N3196" s="27">
        <v>46211.3125</v>
      </c>
      <c r="O3196" s="27">
        <v>46211.6875</v>
      </c>
      <c r="V3196" s="27"/>
      <c r="W3196" s="27"/>
      <c r="X3196" s="24">
        <v>4</v>
      </c>
      <c r="Y3196" s="24">
        <v>0</v>
      </c>
      <c r="Z3196" s="24">
        <v>4</v>
      </c>
      <c r="AA3196" s="24" t="s">
        <v>58</v>
      </c>
      <c r="AB3196" s="24" t="b">
        <v>0</v>
      </c>
      <c r="AC3196" s="61">
        <v>0</v>
      </c>
    </row>
    <row r="3197" spans="2:29" ht="13.7">
      <c r="B3197" s="24" t="s">
        <v>82</v>
      </c>
      <c r="C3197" s="24" t="s">
        <v>64</v>
      </c>
      <c r="D3197" s="24" t="s">
        <v>86</v>
      </c>
      <c r="E3197" s="24">
        <v>540</v>
      </c>
      <c r="F3197" s="26">
        <v>46204</v>
      </c>
      <c r="G3197" s="24" t="s">
        <v>52</v>
      </c>
      <c r="H3197" s="24" t="s">
        <v>53</v>
      </c>
      <c r="I3197" s="24" t="s">
        <v>54</v>
      </c>
      <c r="J3197" s="24" t="s">
        <v>126</v>
      </c>
      <c r="K3197" s="24">
        <v>1</v>
      </c>
      <c r="L3197" s="24" t="s">
        <v>84</v>
      </c>
      <c r="M3197" s="26">
        <v>46211</v>
      </c>
      <c r="N3197" s="27">
        <v>46211.3125</v>
      </c>
      <c r="O3197" s="27">
        <v>46211.6875</v>
      </c>
      <c r="P3197" s="24" t="s">
        <v>5303</v>
      </c>
      <c r="Q3197" s="24" t="s">
        <v>5304</v>
      </c>
      <c r="R3197" s="24" t="s">
        <v>146</v>
      </c>
      <c r="T3197" s="24" t="s">
        <v>54</v>
      </c>
      <c r="U3197" s="24" t="s">
        <v>497</v>
      </c>
      <c r="V3197" s="27">
        <v>46211.506249999999</v>
      </c>
      <c r="W3197" s="27">
        <v>46211.563888888886</v>
      </c>
      <c r="Z3197" s="24">
        <v>1</v>
      </c>
      <c r="AA3197" s="24" t="s">
        <v>58</v>
      </c>
      <c r="AB3197" s="24" t="b">
        <v>0</v>
      </c>
      <c r="AC3197" s="61"/>
    </row>
    <row r="3198" spans="2:29" ht="13.7">
      <c r="B3198" s="24" t="s">
        <v>82</v>
      </c>
      <c r="C3198" s="24" t="s">
        <v>64</v>
      </c>
      <c r="D3198" s="24" t="s">
        <v>86</v>
      </c>
      <c r="E3198" s="24">
        <v>540</v>
      </c>
      <c r="F3198" s="26">
        <v>46204</v>
      </c>
      <c r="G3198" s="24" t="s">
        <v>52</v>
      </c>
      <c r="H3198" s="24" t="s">
        <v>53</v>
      </c>
      <c r="I3198" s="24" t="s">
        <v>54</v>
      </c>
      <c r="J3198" s="24" t="s">
        <v>126</v>
      </c>
      <c r="K3198" s="24">
        <v>1</v>
      </c>
      <c r="L3198" s="24" t="s">
        <v>84</v>
      </c>
      <c r="M3198" s="26">
        <v>46211</v>
      </c>
      <c r="N3198" s="27">
        <v>46211.3125</v>
      </c>
      <c r="O3198" s="27">
        <v>46211.6875</v>
      </c>
      <c r="P3198" s="24" t="s">
        <v>5305</v>
      </c>
      <c r="Q3198" s="24" t="s">
        <v>5306</v>
      </c>
      <c r="R3198" s="24" t="s">
        <v>142</v>
      </c>
      <c r="S3198" s="24" t="s">
        <v>152</v>
      </c>
      <c r="T3198" s="24" t="s">
        <v>54</v>
      </c>
      <c r="U3198" s="24" t="s">
        <v>497</v>
      </c>
      <c r="V3198" s="27">
        <v>46211.597222222219</v>
      </c>
      <c r="W3198" s="27">
        <v>46211.668055555558</v>
      </c>
      <c r="Z3198" s="24">
        <v>1</v>
      </c>
      <c r="AA3198" s="24" t="s">
        <v>58</v>
      </c>
      <c r="AB3198" s="24" t="b">
        <v>0</v>
      </c>
      <c r="AC3198" s="61"/>
    </row>
    <row r="3199" spans="2:29" ht="13.7">
      <c r="B3199" s="24" t="s">
        <v>82</v>
      </c>
      <c r="C3199" s="24" t="s">
        <v>64</v>
      </c>
      <c r="D3199" s="24" t="s">
        <v>86</v>
      </c>
      <c r="E3199" s="24">
        <v>540</v>
      </c>
      <c r="F3199" s="26">
        <v>46204</v>
      </c>
      <c r="G3199" s="24" t="s">
        <v>52</v>
      </c>
      <c r="H3199" s="24" t="s">
        <v>53</v>
      </c>
      <c r="I3199" s="24" t="s">
        <v>54</v>
      </c>
      <c r="J3199" s="24" t="s">
        <v>126</v>
      </c>
      <c r="K3199" s="24">
        <v>1</v>
      </c>
      <c r="L3199" s="24" t="s">
        <v>84</v>
      </c>
      <c r="M3199" s="26">
        <v>46211</v>
      </c>
      <c r="N3199" s="27">
        <v>46211.3125</v>
      </c>
      <c r="O3199" s="27">
        <v>46211.6875</v>
      </c>
      <c r="P3199" s="24" t="s">
        <v>5307</v>
      </c>
      <c r="Q3199" s="24" t="s">
        <v>5308</v>
      </c>
      <c r="R3199" s="24" t="s">
        <v>146</v>
      </c>
      <c r="T3199" s="24" t="s">
        <v>54</v>
      </c>
      <c r="U3199" s="24" t="s">
        <v>497</v>
      </c>
      <c r="V3199" s="27">
        <v>46211.413888888892</v>
      </c>
      <c r="W3199" s="27">
        <v>46211.477083333331</v>
      </c>
      <c r="Z3199" s="24">
        <v>1</v>
      </c>
      <c r="AA3199" s="24" t="s">
        <v>58</v>
      </c>
      <c r="AB3199" s="24" t="b">
        <v>0</v>
      </c>
      <c r="AC3199" s="61"/>
    </row>
    <row r="3200" spans="2:29" ht="13.7">
      <c r="B3200" s="24" t="s">
        <v>82</v>
      </c>
      <c r="C3200" s="24" t="s">
        <v>64</v>
      </c>
      <c r="D3200" s="24" t="s">
        <v>86</v>
      </c>
      <c r="E3200" s="24">
        <v>540</v>
      </c>
      <c r="F3200" s="26">
        <v>46204</v>
      </c>
      <c r="G3200" s="24" t="s">
        <v>52</v>
      </c>
      <c r="H3200" s="24" t="s">
        <v>53</v>
      </c>
      <c r="I3200" s="24" t="s">
        <v>54</v>
      </c>
      <c r="J3200" s="24" t="s">
        <v>126</v>
      </c>
      <c r="K3200" s="24">
        <v>1</v>
      </c>
      <c r="L3200" s="24" t="s">
        <v>84</v>
      </c>
      <c r="M3200" s="26">
        <v>46211</v>
      </c>
      <c r="N3200" s="27">
        <v>46211.3125</v>
      </c>
      <c r="O3200" s="27">
        <v>46211.6875</v>
      </c>
      <c r="P3200" s="24" t="s">
        <v>5309</v>
      </c>
      <c r="Q3200" s="24" t="s">
        <v>5310</v>
      </c>
      <c r="R3200" s="24" t="s">
        <v>190</v>
      </c>
      <c r="T3200" s="24" t="s">
        <v>54</v>
      </c>
      <c r="U3200" s="24" t="s">
        <v>497</v>
      </c>
      <c r="V3200" s="27">
        <v>46211.319444444445</v>
      </c>
      <c r="W3200" s="27">
        <v>46211.388888888891</v>
      </c>
      <c r="Z3200" s="24">
        <v>1</v>
      </c>
      <c r="AA3200" s="24" t="s">
        <v>58</v>
      </c>
      <c r="AB3200" s="24" t="b">
        <v>0</v>
      </c>
      <c r="AC3200" s="61"/>
    </row>
    <row r="3201" spans="2:29" ht="13.7">
      <c r="B3201" s="24" t="s">
        <v>82</v>
      </c>
      <c r="C3201" s="24" t="s">
        <v>64</v>
      </c>
      <c r="D3201" s="24" t="s">
        <v>86</v>
      </c>
      <c r="E3201" s="24">
        <v>540</v>
      </c>
      <c r="F3201" s="26">
        <v>46204</v>
      </c>
      <c r="G3201" s="24" t="s">
        <v>52</v>
      </c>
      <c r="H3201" s="24" t="s">
        <v>53</v>
      </c>
      <c r="I3201" s="24" t="s">
        <v>67</v>
      </c>
      <c r="J3201" s="24" t="s">
        <v>125</v>
      </c>
      <c r="K3201" s="24">
        <v>1</v>
      </c>
      <c r="L3201" s="24" t="s">
        <v>84</v>
      </c>
      <c r="M3201" s="26">
        <v>46222</v>
      </c>
      <c r="N3201" s="27">
        <v>46222.333333333336</v>
      </c>
      <c r="O3201" s="27">
        <v>46222.708333333336</v>
      </c>
      <c r="V3201" s="27"/>
      <c r="W3201" s="27"/>
      <c r="X3201" s="24">
        <v>4</v>
      </c>
      <c r="Y3201" s="24">
        <v>0</v>
      </c>
      <c r="Z3201" s="24">
        <v>4</v>
      </c>
      <c r="AA3201" s="24" t="s">
        <v>58</v>
      </c>
      <c r="AB3201" s="24" t="b">
        <v>0</v>
      </c>
      <c r="AC3201" s="61">
        <v>0</v>
      </c>
    </row>
    <row r="3202" spans="2:29" ht="13.7">
      <c r="B3202" s="24" t="s">
        <v>82</v>
      </c>
      <c r="C3202" s="24" t="s">
        <v>64</v>
      </c>
      <c r="D3202" s="24" t="s">
        <v>86</v>
      </c>
      <c r="E3202" s="24">
        <v>540</v>
      </c>
      <c r="F3202" s="26">
        <v>46204</v>
      </c>
      <c r="G3202" s="24" t="s">
        <v>52</v>
      </c>
      <c r="H3202" s="24" t="s">
        <v>53</v>
      </c>
      <c r="I3202" s="24" t="s">
        <v>67</v>
      </c>
      <c r="J3202" s="24" t="s">
        <v>126</v>
      </c>
      <c r="K3202" s="24">
        <v>1</v>
      </c>
      <c r="L3202" s="24" t="s">
        <v>84</v>
      </c>
      <c r="M3202" s="26">
        <v>46222</v>
      </c>
      <c r="N3202" s="27">
        <v>46222.333333333336</v>
      </c>
      <c r="O3202" s="27">
        <v>46222.708333333336</v>
      </c>
      <c r="P3202" s="24" t="s">
        <v>5311</v>
      </c>
      <c r="Q3202" s="24" t="s">
        <v>5312</v>
      </c>
      <c r="R3202" s="24" t="s">
        <v>605</v>
      </c>
      <c r="S3202" s="24" t="s">
        <v>152</v>
      </c>
      <c r="T3202" s="24" t="s">
        <v>67</v>
      </c>
      <c r="U3202" s="24" t="s">
        <v>580</v>
      </c>
      <c r="V3202" s="27">
        <v>46222.338888888888</v>
      </c>
      <c r="W3202" s="27">
        <v>46222.411111111112</v>
      </c>
      <c r="Z3202" s="24">
        <v>1</v>
      </c>
      <c r="AA3202" s="24" t="s">
        <v>58</v>
      </c>
      <c r="AB3202" s="24" t="b">
        <v>0</v>
      </c>
      <c r="AC3202" s="61"/>
    </row>
    <row r="3203" spans="2:29" ht="13.7">
      <c r="B3203" s="24" t="s">
        <v>82</v>
      </c>
      <c r="C3203" s="24" t="s">
        <v>64</v>
      </c>
      <c r="D3203" s="24" t="s">
        <v>86</v>
      </c>
      <c r="E3203" s="24">
        <v>540</v>
      </c>
      <c r="F3203" s="26">
        <v>46204</v>
      </c>
      <c r="G3203" s="24" t="s">
        <v>52</v>
      </c>
      <c r="H3203" s="24" t="s">
        <v>53</v>
      </c>
      <c r="I3203" s="24" t="s">
        <v>67</v>
      </c>
      <c r="J3203" s="24" t="s">
        <v>126</v>
      </c>
      <c r="K3203" s="24">
        <v>1</v>
      </c>
      <c r="L3203" s="24" t="s">
        <v>84</v>
      </c>
      <c r="M3203" s="26">
        <v>46222</v>
      </c>
      <c r="N3203" s="27">
        <v>46222.333333333336</v>
      </c>
      <c r="O3203" s="27">
        <v>46222.708333333336</v>
      </c>
      <c r="P3203" s="24" t="s">
        <v>5313</v>
      </c>
      <c r="Q3203" s="24" t="s">
        <v>5314</v>
      </c>
      <c r="R3203" s="24" t="s">
        <v>730</v>
      </c>
      <c r="T3203" s="24" t="s">
        <v>67</v>
      </c>
      <c r="U3203" s="24" t="s">
        <v>580</v>
      </c>
      <c r="V3203" s="27">
        <v>46222.617361111108</v>
      </c>
      <c r="W3203" s="27">
        <v>46222.695833333331</v>
      </c>
      <c r="Z3203" s="24">
        <v>1</v>
      </c>
      <c r="AA3203" s="24" t="s">
        <v>58</v>
      </c>
      <c r="AB3203" s="24" t="b">
        <v>0</v>
      </c>
      <c r="AC3203" s="61"/>
    </row>
    <row r="3204" spans="2:29" ht="13.7">
      <c r="B3204" s="24" t="s">
        <v>82</v>
      </c>
      <c r="C3204" s="24" t="s">
        <v>64</v>
      </c>
      <c r="D3204" s="24" t="s">
        <v>86</v>
      </c>
      <c r="E3204" s="24">
        <v>540</v>
      </c>
      <c r="F3204" s="26">
        <v>46204</v>
      </c>
      <c r="G3204" s="24" t="s">
        <v>52</v>
      </c>
      <c r="H3204" s="24" t="s">
        <v>53</v>
      </c>
      <c r="I3204" s="24" t="s">
        <v>67</v>
      </c>
      <c r="J3204" s="24" t="s">
        <v>126</v>
      </c>
      <c r="K3204" s="24">
        <v>1</v>
      </c>
      <c r="L3204" s="24" t="s">
        <v>84</v>
      </c>
      <c r="M3204" s="26">
        <v>46222</v>
      </c>
      <c r="N3204" s="27">
        <v>46222.333333333336</v>
      </c>
      <c r="O3204" s="27">
        <v>46222.708333333336</v>
      </c>
      <c r="P3204" s="24" t="s">
        <v>5315</v>
      </c>
      <c r="Q3204" s="24" t="s">
        <v>5316</v>
      </c>
      <c r="R3204" s="24" t="s">
        <v>687</v>
      </c>
      <c r="S3204" s="24" t="s">
        <v>198</v>
      </c>
      <c r="T3204" s="24" t="s">
        <v>67</v>
      </c>
      <c r="U3204" s="24" t="s">
        <v>580</v>
      </c>
      <c r="V3204" s="27">
        <v>46222.428472222222</v>
      </c>
      <c r="W3204" s="27">
        <v>46222.490277777775</v>
      </c>
      <c r="Z3204" s="24">
        <v>1</v>
      </c>
      <c r="AA3204" s="24" t="s">
        <v>58</v>
      </c>
      <c r="AB3204" s="24" t="b">
        <v>0</v>
      </c>
      <c r="AC3204" s="61"/>
    </row>
    <row r="3205" spans="2:29" ht="13.7">
      <c r="B3205" s="24" t="s">
        <v>82</v>
      </c>
      <c r="C3205" s="24" t="s">
        <v>64</v>
      </c>
      <c r="D3205" s="24" t="s">
        <v>86</v>
      </c>
      <c r="E3205" s="24">
        <v>540</v>
      </c>
      <c r="F3205" s="26">
        <v>46204</v>
      </c>
      <c r="G3205" s="24" t="s">
        <v>52</v>
      </c>
      <c r="H3205" s="24" t="s">
        <v>53</v>
      </c>
      <c r="I3205" s="24" t="s">
        <v>67</v>
      </c>
      <c r="J3205" s="24" t="s">
        <v>126</v>
      </c>
      <c r="K3205" s="24">
        <v>1</v>
      </c>
      <c r="L3205" s="24" t="s">
        <v>84</v>
      </c>
      <c r="M3205" s="26">
        <v>46222</v>
      </c>
      <c r="N3205" s="27">
        <v>46222.333333333336</v>
      </c>
      <c r="O3205" s="27">
        <v>46222.708333333336</v>
      </c>
      <c r="P3205" s="24" t="s">
        <v>5317</v>
      </c>
      <c r="Q3205" s="24" t="s">
        <v>5318</v>
      </c>
      <c r="R3205" s="24" t="s">
        <v>611</v>
      </c>
      <c r="T3205" s="24" t="s">
        <v>67</v>
      </c>
      <c r="U3205" s="24" t="s">
        <v>580</v>
      </c>
      <c r="V3205" s="27">
        <v>46222.527083333334</v>
      </c>
      <c r="W3205" s="27">
        <v>46222.583333333336</v>
      </c>
      <c r="Z3205" s="24">
        <v>1</v>
      </c>
      <c r="AA3205" s="24" t="s">
        <v>58</v>
      </c>
      <c r="AB3205" s="24" t="b">
        <v>0</v>
      </c>
      <c r="AC3205" s="61"/>
    </row>
    <row r="3206" spans="2:29" ht="13.7">
      <c r="B3206" s="24" t="s">
        <v>82</v>
      </c>
      <c r="C3206" s="24" t="s">
        <v>64</v>
      </c>
      <c r="D3206" s="24" t="s">
        <v>86</v>
      </c>
      <c r="E3206" s="24">
        <v>540</v>
      </c>
      <c r="F3206" s="26">
        <v>46204</v>
      </c>
      <c r="G3206" s="24" t="s">
        <v>52</v>
      </c>
      <c r="H3206" s="24" t="s">
        <v>53</v>
      </c>
      <c r="I3206" s="24" t="s">
        <v>67</v>
      </c>
      <c r="J3206" s="24" t="s">
        <v>125</v>
      </c>
      <c r="K3206" s="24">
        <v>1</v>
      </c>
      <c r="L3206" s="24" t="s">
        <v>84</v>
      </c>
      <c r="M3206" s="26">
        <v>46226</v>
      </c>
      <c r="N3206" s="27">
        <v>46226.375</v>
      </c>
      <c r="O3206" s="27">
        <v>46226.75</v>
      </c>
      <c r="V3206" s="27"/>
      <c r="W3206" s="27"/>
      <c r="X3206" s="24">
        <v>4</v>
      </c>
      <c r="Y3206" s="24">
        <v>0</v>
      </c>
      <c r="Z3206" s="24">
        <v>4</v>
      </c>
      <c r="AA3206" s="24" t="s">
        <v>58</v>
      </c>
      <c r="AB3206" s="24" t="b">
        <v>0</v>
      </c>
      <c r="AC3206" s="61">
        <v>0</v>
      </c>
    </row>
    <row r="3207" spans="2:29" ht="13.7">
      <c r="B3207" s="24" t="s">
        <v>82</v>
      </c>
      <c r="C3207" s="24" t="s">
        <v>64</v>
      </c>
      <c r="D3207" s="24" t="s">
        <v>86</v>
      </c>
      <c r="E3207" s="24">
        <v>540</v>
      </c>
      <c r="F3207" s="26">
        <v>46204</v>
      </c>
      <c r="G3207" s="24" t="s">
        <v>52</v>
      </c>
      <c r="H3207" s="24" t="s">
        <v>53</v>
      </c>
      <c r="I3207" s="24" t="s">
        <v>67</v>
      </c>
      <c r="J3207" s="24" t="s">
        <v>126</v>
      </c>
      <c r="K3207" s="24">
        <v>1</v>
      </c>
      <c r="L3207" s="24" t="s">
        <v>84</v>
      </c>
      <c r="M3207" s="26">
        <v>46226</v>
      </c>
      <c r="N3207" s="27">
        <v>46226.375</v>
      </c>
      <c r="O3207" s="27">
        <v>46226.75</v>
      </c>
      <c r="P3207" s="24" t="s">
        <v>5319</v>
      </c>
      <c r="Q3207" s="24" t="s">
        <v>5320</v>
      </c>
      <c r="R3207" s="24" t="s">
        <v>687</v>
      </c>
      <c r="T3207" s="24" t="s">
        <v>67</v>
      </c>
      <c r="U3207" s="24" t="s">
        <v>143</v>
      </c>
      <c r="V3207" s="27">
        <v>46226.660416666666</v>
      </c>
      <c r="W3207" s="27">
        <v>46226.723611111112</v>
      </c>
      <c r="Z3207" s="24">
        <v>1</v>
      </c>
      <c r="AA3207" s="24" t="s">
        <v>58</v>
      </c>
      <c r="AB3207" s="24" t="b">
        <v>0</v>
      </c>
      <c r="AC3207" s="61"/>
    </row>
    <row r="3208" spans="2:29" ht="13.7">
      <c r="B3208" s="24" t="s">
        <v>82</v>
      </c>
      <c r="C3208" s="24" t="s">
        <v>64</v>
      </c>
      <c r="D3208" s="24" t="s">
        <v>86</v>
      </c>
      <c r="E3208" s="24">
        <v>540</v>
      </c>
      <c r="F3208" s="26">
        <v>46204</v>
      </c>
      <c r="G3208" s="24" t="s">
        <v>52</v>
      </c>
      <c r="H3208" s="24" t="s">
        <v>53</v>
      </c>
      <c r="I3208" s="24" t="s">
        <v>67</v>
      </c>
      <c r="J3208" s="24" t="s">
        <v>126</v>
      </c>
      <c r="K3208" s="24">
        <v>1</v>
      </c>
      <c r="L3208" s="24" t="s">
        <v>84</v>
      </c>
      <c r="M3208" s="26">
        <v>46226</v>
      </c>
      <c r="N3208" s="27">
        <v>46226.375</v>
      </c>
      <c r="O3208" s="27">
        <v>46226.75</v>
      </c>
      <c r="P3208" s="24" t="s">
        <v>5321</v>
      </c>
      <c r="Q3208" s="24" t="s">
        <v>5322</v>
      </c>
      <c r="R3208" s="24" t="s">
        <v>605</v>
      </c>
      <c r="S3208" s="24" t="s">
        <v>152</v>
      </c>
      <c r="T3208" s="24" t="s">
        <v>67</v>
      </c>
      <c r="U3208" s="24" t="s">
        <v>143</v>
      </c>
      <c r="V3208" s="27">
        <v>46226.476388888892</v>
      </c>
      <c r="W3208" s="27">
        <v>46226.552777777775</v>
      </c>
      <c r="Z3208" s="24">
        <v>1</v>
      </c>
      <c r="AA3208" s="24" t="s">
        <v>58</v>
      </c>
      <c r="AB3208" s="24" t="b">
        <v>0</v>
      </c>
      <c r="AC3208" s="61"/>
    </row>
    <row r="3209" spans="2:29" ht="13.7">
      <c r="B3209" s="24" t="s">
        <v>82</v>
      </c>
      <c r="C3209" s="24" t="s">
        <v>64</v>
      </c>
      <c r="D3209" s="24" t="s">
        <v>86</v>
      </c>
      <c r="E3209" s="24">
        <v>540</v>
      </c>
      <c r="F3209" s="26">
        <v>46204</v>
      </c>
      <c r="G3209" s="24" t="s">
        <v>52</v>
      </c>
      <c r="H3209" s="24" t="s">
        <v>53</v>
      </c>
      <c r="I3209" s="24" t="s">
        <v>67</v>
      </c>
      <c r="J3209" s="24" t="s">
        <v>126</v>
      </c>
      <c r="K3209" s="24">
        <v>1</v>
      </c>
      <c r="L3209" s="24" t="s">
        <v>84</v>
      </c>
      <c r="M3209" s="26">
        <v>46226</v>
      </c>
      <c r="N3209" s="27">
        <v>46226.375</v>
      </c>
      <c r="O3209" s="27">
        <v>46226.75</v>
      </c>
      <c r="P3209" s="24" t="s">
        <v>5323</v>
      </c>
      <c r="Q3209" s="24" t="s">
        <v>5324</v>
      </c>
      <c r="R3209" s="24" t="s">
        <v>611</v>
      </c>
      <c r="T3209" s="24" t="s">
        <v>67</v>
      </c>
      <c r="U3209" s="24" t="s">
        <v>143</v>
      </c>
      <c r="V3209" s="27">
        <v>46226.564583333333</v>
      </c>
      <c r="W3209" s="27">
        <v>46226.621527777781</v>
      </c>
      <c r="Z3209" s="24">
        <v>1</v>
      </c>
      <c r="AA3209" s="24" t="s">
        <v>58</v>
      </c>
      <c r="AB3209" s="24" t="b">
        <v>0</v>
      </c>
      <c r="AC3209" s="61"/>
    </row>
    <row r="3210" spans="2:29" ht="13.7">
      <c r="B3210" s="24" t="s">
        <v>82</v>
      </c>
      <c r="C3210" s="24" t="s">
        <v>64</v>
      </c>
      <c r="D3210" s="24" t="s">
        <v>86</v>
      </c>
      <c r="E3210" s="24">
        <v>540</v>
      </c>
      <c r="F3210" s="26">
        <v>46204</v>
      </c>
      <c r="G3210" s="24" t="s">
        <v>52</v>
      </c>
      <c r="H3210" s="24" t="s">
        <v>53</v>
      </c>
      <c r="I3210" s="24" t="s">
        <v>67</v>
      </c>
      <c r="J3210" s="24" t="s">
        <v>126</v>
      </c>
      <c r="K3210" s="24">
        <v>1</v>
      </c>
      <c r="L3210" s="24" t="s">
        <v>84</v>
      </c>
      <c r="M3210" s="26">
        <v>46226</v>
      </c>
      <c r="N3210" s="27">
        <v>46226.375</v>
      </c>
      <c r="O3210" s="27">
        <v>46226.75</v>
      </c>
      <c r="P3210" s="24" t="s">
        <v>5325</v>
      </c>
      <c r="Q3210" s="24" t="s">
        <v>5326</v>
      </c>
      <c r="R3210" s="24" t="s">
        <v>608</v>
      </c>
      <c r="T3210" s="24" t="s">
        <v>67</v>
      </c>
      <c r="U3210" s="24" t="s">
        <v>143</v>
      </c>
      <c r="V3210" s="27">
        <v>46226.383333333331</v>
      </c>
      <c r="W3210" s="27">
        <v>46226.43472222222</v>
      </c>
      <c r="Z3210" s="24">
        <v>1</v>
      </c>
      <c r="AA3210" s="24" t="s">
        <v>58</v>
      </c>
      <c r="AB3210" s="24" t="b">
        <v>0</v>
      </c>
      <c r="AC3210" s="61"/>
    </row>
    <row r="3211" spans="2:29" ht="13.7">
      <c r="B3211" s="24" t="s">
        <v>82</v>
      </c>
      <c r="C3211" s="24" t="s">
        <v>64</v>
      </c>
      <c r="D3211" s="24" t="s">
        <v>86</v>
      </c>
      <c r="E3211" s="24">
        <v>540</v>
      </c>
      <c r="F3211" s="26">
        <v>46204</v>
      </c>
      <c r="G3211" s="24" t="s">
        <v>52</v>
      </c>
      <c r="H3211" s="24" t="s">
        <v>53</v>
      </c>
      <c r="I3211" s="24" t="s">
        <v>57</v>
      </c>
      <c r="J3211" s="24" t="s">
        <v>125</v>
      </c>
      <c r="K3211" s="24">
        <v>1</v>
      </c>
      <c r="L3211" s="24" t="s">
        <v>84</v>
      </c>
      <c r="M3211" s="26">
        <v>46227</v>
      </c>
      <c r="N3211" s="27">
        <v>46227.3125</v>
      </c>
      <c r="O3211" s="27">
        <v>46227.6875</v>
      </c>
      <c r="V3211" s="27"/>
      <c r="W3211" s="27"/>
      <c r="X3211" s="24">
        <v>4</v>
      </c>
      <c r="Y3211" s="24">
        <v>0</v>
      </c>
      <c r="Z3211" s="24">
        <v>4</v>
      </c>
      <c r="AA3211" s="24" t="s">
        <v>58</v>
      </c>
      <c r="AB3211" s="24" t="b">
        <v>0</v>
      </c>
      <c r="AC3211" s="61">
        <v>0</v>
      </c>
    </row>
    <row r="3212" spans="2:29" ht="13.7">
      <c r="B3212" s="24" t="s">
        <v>82</v>
      </c>
      <c r="C3212" s="24" t="s">
        <v>64</v>
      </c>
      <c r="D3212" s="24" t="s">
        <v>86</v>
      </c>
      <c r="E3212" s="24">
        <v>540</v>
      </c>
      <c r="F3212" s="26">
        <v>46204</v>
      </c>
      <c r="G3212" s="24" t="s">
        <v>52</v>
      </c>
      <c r="H3212" s="24" t="s">
        <v>53</v>
      </c>
      <c r="I3212" s="24" t="s">
        <v>57</v>
      </c>
      <c r="J3212" s="24" t="s">
        <v>126</v>
      </c>
      <c r="K3212" s="24">
        <v>1</v>
      </c>
      <c r="L3212" s="24" t="s">
        <v>84</v>
      </c>
      <c r="M3212" s="26">
        <v>46227</v>
      </c>
      <c r="N3212" s="27">
        <v>46227.3125</v>
      </c>
      <c r="O3212" s="27">
        <v>46227.6875</v>
      </c>
      <c r="P3212" s="24" t="s">
        <v>5327</v>
      </c>
      <c r="Q3212" s="24" t="s">
        <v>5328</v>
      </c>
      <c r="R3212" s="24" t="s">
        <v>155</v>
      </c>
      <c r="S3212" s="24" t="s">
        <v>198</v>
      </c>
      <c r="T3212" s="24" t="s">
        <v>57</v>
      </c>
      <c r="U3212" s="24" t="s">
        <v>250</v>
      </c>
      <c r="V3212" s="27">
        <v>46227.50277777778</v>
      </c>
      <c r="W3212" s="27">
        <v>46227.561805555553</v>
      </c>
      <c r="Z3212" s="24">
        <v>1</v>
      </c>
      <c r="AA3212" s="24" t="s">
        <v>58</v>
      </c>
      <c r="AB3212" s="24" t="b">
        <v>0</v>
      </c>
      <c r="AC3212" s="61"/>
    </row>
    <row r="3213" spans="2:29" ht="13.7">
      <c r="B3213" s="24" t="s">
        <v>82</v>
      </c>
      <c r="C3213" s="24" t="s">
        <v>64</v>
      </c>
      <c r="D3213" s="24" t="s">
        <v>86</v>
      </c>
      <c r="E3213" s="24">
        <v>540</v>
      </c>
      <c r="F3213" s="26">
        <v>46204</v>
      </c>
      <c r="G3213" s="24" t="s">
        <v>52</v>
      </c>
      <c r="H3213" s="24" t="s">
        <v>53</v>
      </c>
      <c r="I3213" s="24" t="s">
        <v>57</v>
      </c>
      <c r="J3213" s="24" t="s">
        <v>126</v>
      </c>
      <c r="K3213" s="24">
        <v>1</v>
      </c>
      <c r="L3213" s="24" t="s">
        <v>84</v>
      </c>
      <c r="M3213" s="26">
        <v>46227</v>
      </c>
      <c r="N3213" s="27">
        <v>46227.3125</v>
      </c>
      <c r="O3213" s="27">
        <v>46227.6875</v>
      </c>
      <c r="P3213" s="24" t="s">
        <v>5329</v>
      </c>
      <c r="Q3213" s="24" t="s">
        <v>5330</v>
      </c>
      <c r="R3213" s="24" t="s">
        <v>182</v>
      </c>
      <c r="T3213" s="24" t="s">
        <v>57</v>
      </c>
      <c r="U3213" s="24" t="s">
        <v>250</v>
      </c>
      <c r="V3213" s="27">
        <v>46227.414583333331</v>
      </c>
      <c r="W3213" s="27">
        <v>46227.474999999999</v>
      </c>
      <c r="Z3213" s="24">
        <v>1</v>
      </c>
      <c r="AA3213" s="24" t="s">
        <v>58</v>
      </c>
      <c r="AB3213" s="24" t="b">
        <v>0</v>
      </c>
      <c r="AC3213" s="61"/>
    </row>
    <row r="3214" spans="2:29" ht="13.7">
      <c r="B3214" s="24" t="s">
        <v>82</v>
      </c>
      <c r="C3214" s="24" t="s">
        <v>64</v>
      </c>
      <c r="D3214" s="24" t="s">
        <v>86</v>
      </c>
      <c r="E3214" s="24">
        <v>540</v>
      </c>
      <c r="F3214" s="26">
        <v>46204</v>
      </c>
      <c r="G3214" s="24" t="s">
        <v>52</v>
      </c>
      <c r="H3214" s="24" t="s">
        <v>53</v>
      </c>
      <c r="I3214" s="24" t="s">
        <v>57</v>
      </c>
      <c r="J3214" s="24" t="s">
        <v>126</v>
      </c>
      <c r="K3214" s="24">
        <v>1</v>
      </c>
      <c r="L3214" s="24" t="s">
        <v>84</v>
      </c>
      <c r="M3214" s="26">
        <v>46227</v>
      </c>
      <c r="N3214" s="27">
        <v>46227.3125</v>
      </c>
      <c r="O3214" s="27">
        <v>46227.6875</v>
      </c>
      <c r="P3214" s="24" t="s">
        <v>5331</v>
      </c>
      <c r="Q3214" s="24" t="s">
        <v>5332</v>
      </c>
      <c r="R3214" s="24" t="s">
        <v>155</v>
      </c>
      <c r="T3214" s="24" t="s">
        <v>57</v>
      </c>
      <c r="U3214" s="24" t="s">
        <v>250</v>
      </c>
      <c r="V3214" s="27">
        <v>46227.597222222219</v>
      </c>
      <c r="W3214" s="27">
        <v>46227.664583333331</v>
      </c>
      <c r="Z3214" s="24">
        <v>1</v>
      </c>
      <c r="AA3214" s="24" t="s">
        <v>58</v>
      </c>
      <c r="AB3214" s="24" t="b">
        <v>0</v>
      </c>
      <c r="AC3214" s="61"/>
    </row>
    <row r="3215" spans="2:29" ht="13.7">
      <c r="B3215" s="24" t="s">
        <v>82</v>
      </c>
      <c r="C3215" s="24" t="s">
        <v>64</v>
      </c>
      <c r="D3215" s="24" t="s">
        <v>86</v>
      </c>
      <c r="E3215" s="24">
        <v>540</v>
      </c>
      <c r="F3215" s="26">
        <v>46204</v>
      </c>
      <c r="G3215" s="24" t="s">
        <v>52</v>
      </c>
      <c r="H3215" s="24" t="s">
        <v>53</v>
      </c>
      <c r="I3215" s="24" t="s">
        <v>57</v>
      </c>
      <c r="J3215" s="24" t="s">
        <v>126</v>
      </c>
      <c r="K3215" s="24">
        <v>1</v>
      </c>
      <c r="L3215" s="24" t="s">
        <v>84</v>
      </c>
      <c r="M3215" s="26">
        <v>46227</v>
      </c>
      <c r="N3215" s="27">
        <v>46227.3125</v>
      </c>
      <c r="O3215" s="27">
        <v>46227.6875</v>
      </c>
      <c r="P3215" s="24" t="s">
        <v>5333</v>
      </c>
      <c r="Q3215" s="24" t="s">
        <v>5334</v>
      </c>
      <c r="R3215" s="24" t="s">
        <v>182</v>
      </c>
      <c r="S3215" s="24" t="s">
        <v>160</v>
      </c>
      <c r="T3215" s="24" t="s">
        <v>57</v>
      </c>
      <c r="U3215" s="24" t="s">
        <v>250</v>
      </c>
      <c r="V3215" s="27">
        <v>46227.320833333331</v>
      </c>
      <c r="W3215" s="27">
        <v>46227.379861111112</v>
      </c>
      <c r="Z3215" s="24">
        <v>1</v>
      </c>
      <c r="AA3215" s="24" t="s">
        <v>58</v>
      </c>
      <c r="AB3215" s="24" t="b">
        <v>0</v>
      </c>
      <c r="AC3215" s="61"/>
    </row>
    <row r="3216" spans="2:29" ht="13.7">
      <c r="B3216" s="24" t="s">
        <v>82</v>
      </c>
      <c r="C3216" s="24" t="s">
        <v>64</v>
      </c>
      <c r="D3216" s="24" t="s">
        <v>86</v>
      </c>
      <c r="E3216" s="24">
        <v>540</v>
      </c>
      <c r="F3216" s="26">
        <v>46204</v>
      </c>
      <c r="G3216" s="24" t="s">
        <v>52</v>
      </c>
      <c r="H3216" s="24" t="s">
        <v>53</v>
      </c>
      <c r="I3216" s="24" t="s">
        <v>54</v>
      </c>
      <c r="J3216" s="24" t="s">
        <v>125</v>
      </c>
      <c r="K3216" s="24">
        <v>1</v>
      </c>
      <c r="L3216" s="24" t="s">
        <v>84</v>
      </c>
      <c r="M3216" s="26">
        <v>46233</v>
      </c>
      <c r="N3216" s="27">
        <v>46233.354166666664</v>
      </c>
      <c r="O3216" s="27">
        <v>46233.729166666664</v>
      </c>
      <c r="V3216" s="27"/>
      <c r="W3216" s="27"/>
      <c r="X3216" s="24">
        <v>4</v>
      </c>
      <c r="Y3216" s="24">
        <v>0</v>
      </c>
      <c r="Z3216" s="24">
        <v>4</v>
      </c>
      <c r="AA3216" s="24" t="s">
        <v>58</v>
      </c>
      <c r="AB3216" s="24" t="b">
        <v>0</v>
      </c>
      <c r="AC3216" s="61">
        <v>0</v>
      </c>
    </row>
    <row r="3217" spans="2:29" ht="13.7">
      <c r="B3217" s="24" t="s">
        <v>82</v>
      </c>
      <c r="C3217" s="24" t="s">
        <v>64</v>
      </c>
      <c r="D3217" s="24" t="s">
        <v>86</v>
      </c>
      <c r="E3217" s="24">
        <v>540</v>
      </c>
      <c r="F3217" s="26">
        <v>46204</v>
      </c>
      <c r="G3217" s="24" t="s">
        <v>52</v>
      </c>
      <c r="H3217" s="24" t="s">
        <v>53</v>
      </c>
      <c r="I3217" s="24" t="s">
        <v>54</v>
      </c>
      <c r="J3217" s="24" t="s">
        <v>126</v>
      </c>
      <c r="K3217" s="24">
        <v>1</v>
      </c>
      <c r="L3217" s="24" t="s">
        <v>84</v>
      </c>
      <c r="M3217" s="26">
        <v>46233</v>
      </c>
      <c r="N3217" s="27">
        <v>46233.354166666664</v>
      </c>
      <c r="O3217" s="27">
        <v>46233.729166666664</v>
      </c>
      <c r="P3217" s="24" t="s">
        <v>5335</v>
      </c>
      <c r="Q3217" s="24" t="s">
        <v>5336</v>
      </c>
      <c r="R3217" s="24" t="s">
        <v>146</v>
      </c>
      <c r="S3217" s="24" t="s">
        <v>198</v>
      </c>
      <c r="T3217" s="24" t="s">
        <v>54</v>
      </c>
      <c r="U3217" s="24" t="s">
        <v>278</v>
      </c>
      <c r="V3217" s="27">
        <v>46233.543749999997</v>
      </c>
      <c r="W3217" s="27">
        <v>46233.599305555559</v>
      </c>
      <c r="Z3217" s="24">
        <v>1</v>
      </c>
      <c r="AA3217" s="24" t="s">
        <v>58</v>
      </c>
      <c r="AB3217" s="24" t="b">
        <v>0</v>
      </c>
      <c r="AC3217" s="61"/>
    </row>
    <row r="3218" spans="2:29" ht="13.7">
      <c r="B3218" s="24" t="s">
        <v>82</v>
      </c>
      <c r="C3218" s="24" t="s">
        <v>64</v>
      </c>
      <c r="D3218" s="24" t="s">
        <v>86</v>
      </c>
      <c r="E3218" s="24">
        <v>540</v>
      </c>
      <c r="F3218" s="26">
        <v>46204</v>
      </c>
      <c r="G3218" s="24" t="s">
        <v>52</v>
      </c>
      <c r="H3218" s="24" t="s">
        <v>53</v>
      </c>
      <c r="I3218" s="24" t="s">
        <v>54</v>
      </c>
      <c r="J3218" s="24" t="s">
        <v>126</v>
      </c>
      <c r="K3218" s="24">
        <v>1</v>
      </c>
      <c r="L3218" s="24" t="s">
        <v>84</v>
      </c>
      <c r="M3218" s="26">
        <v>46233</v>
      </c>
      <c r="N3218" s="27">
        <v>46233.354166666664</v>
      </c>
      <c r="O3218" s="27">
        <v>46233.729166666664</v>
      </c>
      <c r="P3218" s="24" t="s">
        <v>5337</v>
      </c>
      <c r="Q3218" s="24" t="s">
        <v>5338</v>
      </c>
      <c r="R3218" s="24" t="s">
        <v>190</v>
      </c>
      <c r="S3218" s="24" t="s">
        <v>160</v>
      </c>
      <c r="T3218" s="24" t="s">
        <v>54</v>
      </c>
      <c r="U3218" s="24" t="s">
        <v>278</v>
      </c>
      <c r="V3218" s="27">
        <v>46233.455555555556</v>
      </c>
      <c r="W3218" s="27">
        <v>46233.513888888891</v>
      </c>
      <c r="Z3218" s="24">
        <v>1</v>
      </c>
      <c r="AA3218" s="24" t="s">
        <v>58</v>
      </c>
      <c r="AB3218" s="24" t="b">
        <v>0</v>
      </c>
      <c r="AC3218" s="61"/>
    </row>
    <row r="3219" spans="2:29" ht="13.7">
      <c r="B3219" s="24" t="s">
        <v>82</v>
      </c>
      <c r="C3219" s="24" t="s">
        <v>64</v>
      </c>
      <c r="D3219" s="24" t="s">
        <v>86</v>
      </c>
      <c r="E3219" s="24">
        <v>540</v>
      </c>
      <c r="F3219" s="26">
        <v>46204</v>
      </c>
      <c r="G3219" s="24" t="s">
        <v>52</v>
      </c>
      <c r="H3219" s="24" t="s">
        <v>53</v>
      </c>
      <c r="I3219" s="24" t="s">
        <v>54</v>
      </c>
      <c r="J3219" s="24" t="s">
        <v>126</v>
      </c>
      <c r="K3219" s="24">
        <v>1</v>
      </c>
      <c r="L3219" s="24" t="s">
        <v>84</v>
      </c>
      <c r="M3219" s="26">
        <v>46233</v>
      </c>
      <c r="N3219" s="27">
        <v>46233.354166666664</v>
      </c>
      <c r="O3219" s="27">
        <v>46233.729166666664</v>
      </c>
      <c r="P3219" s="24" t="s">
        <v>5339</v>
      </c>
      <c r="Q3219" s="24" t="s">
        <v>5340</v>
      </c>
      <c r="R3219" s="24" t="s">
        <v>146</v>
      </c>
      <c r="T3219" s="24" t="s">
        <v>54</v>
      </c>
      <c r="U3219" s="24" t="s">
        <v>278</v>
      </c>
      <c r="V3219" s="27">
        <v>46233.640972222223</v>
      </c>
      <c r="W3219" s="27">
        <v>46233.716666666667</v>
      </c>
      <c r="Z3219" s="24">
        <v>1</v>
      </c>
      <c r="AA3219" s="24" t="s">
        <v>58</v>
      </c>
      <c r="AB3219" s="24" t="b">
        <v>0</v>
      </c>
      <c r="AC3219" s="61"/>
    </row>
    <row r="3220" spans="2:29" ht="13.7">
      <c r="B3220" s="24" t="s">
        <v>82</v>
      </c>
      <c r="C3220" s="24" t="s">
        <v>64</v>
      </c>
      <c r="D3220" s="24" t="s">
        <v>86</v>
      </c>
      <c r="E3220" s="24">
        <v>540</v>
      </c>
      <c r="F3220" s="26">
        <v>46204</v>
      </c>
      <c r="G3220" s="24" t="s">
        <v>52</v>
      </c>
      <c r="H3220" s="24" t="s">
        <v>53</v>
      </c>
      <c r="I3220" s="24" t="s">
        <v>54</v>
      </c>
      <c r="J3220" s="24" t="s">
        <v>126</v>
      </c>
      <c r="K3220" s="24">
        <v>1</v>
      </c>
      <c r="L3220" s="24" t="s">
        <v>84</v>
      </c>
      <c r="M3220" s="26">
        <v>46233</v>
      </c>
      <c r="N3220" s="27">
        <v>46233.354166666664</v>
      </c>
      <c r="O3220" s="27">
        <v>46233.729166666664</v>
      </c>
      <c r="P3220" s="24" t="s">
        <v>5341</v>
      </c>
      <c r="Q3220" s="24" t="s">
        <v>5342</v>
      </c>
      <c r="R3220" s="24" t="s">
        <v>149</v>
      </c>
      <c r="T3220" s="24" t="s">
        <v>54</v>
      </c>
      <c r="U3220" s="24" t="s">
        <v>278</v>
      </c>
      <c r="V3220" s="27">
        <v>46233.356249999997</v>
      </c>
      <c r="W3220" s="27">
        <v>46233.425694444442</v>
      </c>
      <c r="Z3220" s="24">
        <v>1</v>
      </c>
      <c r="AA3220" s="24" t="s">
        <v>58</v>
      </c>
      <c r="AB3220" s="24" t="b">
        <v>0</v>
      </c>
      <c r="AC3220" s="61"/>
    </row>
    <row r="3221" spans="2:29" ht="13.7">
      <c r="B3221" s="24" t="s">
        <v>82</v>
      </c>
      <c r="C3221" s="24" t="s">
        <v>64</v>
      </c>
      <c r="D3221" s="24" t="s">
        <v>86</v>
      </c>
      <c r="E3221" s="24">
        <v>540</v>
      </c>
      <c r="F3221" s="26">
        <v>46235</v>
      </c>
      <c r="G3221" s="24" t="s">
        <v>52</v>
      </c>
      <c r="H3221" s="24" t="s">
        <v>53</v>
      </c>
      <c r="I3221" s="24" t="s">
        <v>62</v>
      </c>
      <c r="J3221" s="24" t="s">
        <v>125</v>
      </c>
      <c r="K3221" s="24">
        <v>1</v>
      </c>
      <c r="L3221" s="24" t="s">
        <v>84</v>
      </c>
      <c r="M3221" s="26">
        <v>46264</v>
      </c>
      <c r="N3221" s="27">
        <v>46264.354166666664</v>
      </c>
      <c r="O3221" s="27">
        <v>46264.729166666664</v>
      </c>
      <c r="V3221" s="27"/>
      <c r="W3221" s="27"/>
      <c r="X3221" s="24">
        <v>4</v>
      </c>
      <c r="Y3221" s="24">
        <v>0</v>
      </c>
      <c r="Z3221" s="24">
        <v>4</v>
      </c>
      <c r="AA3221" s="24" t="s">
        <v>60</v>
      </c>
      <c r="AB3221" s="24" t="b">
        <v>0</v>
      </c>
      <c r="AC3221" s="61">
        <v>0</v>
      </c>
    </row>
    <row r="3222" spans="2:29" ht="13.7">
      <c r="B3222" s="24" t="s">
        <v>82</v>
      </c>
      <c r="C3222" s="24" t="s">
        <v>64</v>
      </c>
      <c r="D3222" s="24" t="s">
        <v>86</v>
      </c>
      <c r="E3222" s="24">
        <v>540</v>
      </c>
      <c r="F3222" s="26">
        <v>46235</v>
      </c>
      <c r="G3222" s="24" t="s">
        <v>52</v>
      </c>
      <c r="H3222" s="24" t="s">
        <v>53</v>
      </c>
      <c r="I3222" s="24" t="s">
        <v>62</v>
      </c>
      <c r="J3222" s="24" t="s">
        <v>126</v>
      </c>
      <c r="K3222" s="24">
        <v>1</v>
      </c>
      <c r="L3222" s="24" t="s">
        <v>84</v>
      </c>
      <c r="M3222" s="26">
        <v>46264</v>
      </c>
      <c r="N3222" s="27">
        <v>46264.354166666664</v>
      </c>
      <c r="O3222" s="27">
        <v>46264.729166666664</v>
      </c>
      <c r="P3222" s="24" t="s">
        <v>5343</v>
      </c>
      <c r="Q3222" s="24" t="s">
        <v>5344</v>
      </c>
      <c r="R3222" s="24" t="s">
        <v>249</v>
      </c>
      <c r="S3222" s="24" t="s">
        <v>156</v>
      </c>
      <c r="T3222" s="24" t="s">
        <v>62</v>
      </c>
      <c r="U3222" s="24" t="s">
        <v>497</v>
      </c>
      <c r="V3222" s="27">
        <v>46264.356944444444</v>
      </c>
      <c r="W3222" s="27">
        <v>46264.426388888889</v>
      </c>
      <c r="Z3222" s="24">
        <v>1</v>
      </c>
      <c r="AA3222" s="24" t="s">
        <v>60</v>
      </c>
      <c r="AB3222" s="24" t="b">
        <v>0</v>
      </c>
      <c r="AC3222" s="61"/>
    </row>
    <row r="3223" spans="2:29" ht="13.7">
      <c r="B3223" s="24" t="s">
        <v>82</v>
      </c>
      <c r="C3223" s="24" t="s">
        <v>64</v>
      </c>
      <c r="D3223" s="24" t="s">
        <v>86</v>
      </c>
      <c r="E3223" s="24">
        <v>540</v>
      </c>
      <c r="F3223" s="26">
        <v>46235</v>
      </c>
      <c r="G3223" s="24" t="s">
        <v>52</v>
      </c>
      <c r="H3223" s="24" t="s">
        <v>53</v>
      </c>
      <c r="I3223" s="24" t="s">
        <v>62</v>
      </c>
      <c r="J3223" s="24" t="s">
        <v>126</v>
      </c>
      <c r="K3223" s="24">
        <v>1</v>
      </c>
      <c r="L3223" s="24" t="s">
        <v>84</v>
      </c>
      <c r="M3223" s="26">
        <v>46264</v>
      </c>
      <c r="N3223" s="27">
        <v>46264.354166666664</v>
      </c>
      <c r="O3223" s="27">
        <v>46264.729166666664</v>
      </c>
      <c r="P3223" s="24" t="s">
        <v>5345</v>
      </c>
      <c r="Q3223" s="24" t="s">
        <v>5346</v>
      </c>
      <c r="R3223" s="24" t="s">
        <v>249</v>
      </c>
      <c r="T3223" s="24" t="s">
        <v>62</v>
      </c>
      <c r="U3223" s="24" t="s">
        <v>497</v>
      </c>
      <c r="V3223" s="27">
        <v>46264.54791666667</v>
      </c>
      <c r="W3223" s="27">
        <v>46264.605555555558</v>
      </c>
      <c r="Z3223" s="24">
        <v>1</v>
      </c>
      <c r="AA3223" s="24" t="s">
        <v>60</v>
      </c>
      <c r="AB3223" s="24" t="b">
        <v>0</v>
      </c>
      <c r="AC3223" s="61"/>
    </row>
    <row r="3224" spans="2:29" ht="13.7">
      <c r="B3224" s="24" t="s">
        <v>82</v>
      </c>
      <c r="C3224" s="24" t="s">
        <v>64</v>
      </c>
      <c r="D3224" s="24" t="s">
        <v>86</v>
      </c>
      <c r="E3224" s="24">
        <v>540</v>
      </c>
      <c r="F3224" s="26">
        <v>46235</v>
      </c>
      <c r="G3224" s="24" t="s">
        <v>52</v>
      </c>
      <c r="H3224" s="24" t="s">
        <v>53</v>
      </c>
      <c r="I3224" s="24" t="s">
        <v>62</v>
      </c>
      <c r="J3224" s="24" t="s">
        <v>126</v>
      </c>
      <c r="K3224" s="24">
        <v>1</v>
      </c>
      <c r="L3224" s="24" t="s">
        <v>84</v>
      </c>
      <c r="M3224" s="26">
        <v>46264</v>
      </c>
      <c r="N3224" s="27">
        <v>46264.354166666664</v>
      </c>
      <c r="O3224" s="27">
        <v>46264.729166666664</v>
      </c>
      <c r="P3224" s="24" t="s">
        <v>5347</v>
      </c>
      <c r="Q3224" s="24" t="s">
        <v>5348</v>
      </c>
      <c r="R3224" s="24" t="s">
        <v>249</v>
      </c>
      <c r="T3224" s="24" t="s">
        <v>62</v>
      </c>
      <c r="U3224" s="24" t="s">
        <v>497</v>
      </c>
      <c r="V3224" s="27">
        <v>46264.636805555558</v>
      </c>
      <c r="W3224" s="27">
        <v>46264.702777777777</v>
      </c>
      <c r="Z3224" s="24">
        <v>1</v>
      </c>
      <c r="AA3224" s="24" t="s">
        <v>60</v>
      </c>
      <c r="AB3224" s="24" t="b">
        <v>0</v>
      </c>
      <c r="AC3224" s="61"/>
    </row>
    <row r="3225" spans="2:29" ht="13.7">
      <c r="B3225" s="24" t="s">
        <v>82</v>
      </c>
      <c r="C3225" s="24" t="s">
        <v>64</v>
      </c>
      <c r="D3225" s="24" t="s">
        <v>86</v>
      </c>
      <c r="E3225" s="24">
        <v>540</v>
      </c>
      <c r="F3225" s="26">
        <v>46235</v>
      </c>
      <c r="G3225" s="24" t="s">
        <v>52</v>
      </c>
      <c r="H3225" s="24" t="s">
        <v>53</v>
      </c>
      <c r="I3225" s="24" t="s">
        <v>62</v>
      </c>
      <c r="J3225" s="24" t="s">
        <v>126</v>
      </c>
      <c r="K3225" s="24">
        <v>1</v>
      </c>
      <c r="L3225" s="24" t="s">
        <v>84</v>
      </c>
      <c r="M3225" s="26">
        <v>46264</v>
      </c>
      <c r="N3225" s="27">
        <v>46264.354166666664</v>
      </c>
      <c r="O3225" s="27">
        <v>46264.729166666664</v>
      </c>
      <c r="P3225" s="24" t="s">
        <v>5349</v>
      </c>
      <c r="Q3225" s="24" t="s">
        <v>5350</v>
      </c>
      <c r="R3225" s="24" t="s">
        <v>256</v>
      </c>
      <c r="S3225" s="24" t="s">
        <v>213</v>
      </c>
      <c r="T3225" s="24" t="s">
        <v>62</v>
      </c>
      <c r="U3225" s="24" t="s">
        <v>497</v>
      </c>
      <c r="V3225" s="27">
        <v>46264.449305555558</v>
      </c>
      <c r="W3225" s="27">
        <v>46264.518055555556</v>
      </c>
      <c r="Z3225" s="24">
        <v>1</v>
      </c>
      <c r="AA3225" s="24" t="s">
        <v>60</v>
      </c>
      <c r="AB3225" s="24" t="b">
        <v>0</v>
      </c>
      <c r="AC3225" s="61"/>
    </row>
    <row r="3226" spans="2:29" ht="13.7">
      <c r="B3226" s="24" t="s">
        <v>82</v>
      </c>
      <c r="C3226" s="24" t="s">
        <v>64</v>
      </c>
      <c r="D3226" s="24" t="s">
        <v>87</v>
      </c>
      <c r="E3226" s="24">
        <v>180</v>
      </c>
      <c r="F3226" s="26">
        <v>46174</v>
      </c>
      <c r="G3226" s="24" t="s">
        <v>52</v>
      </c>
      <c r="H3226" s="24" t="s">
        <v>53</v>
      </c>
      <c r="I3226" s="24" t="s">
        <v>54</v>
      </c>
      <c r="J3226" s="24" t="s">
        <v>125</v>
      </c>
      <c r="K3226" s="24">
        <v>1</v>
      </c>
      <c r="L3226" s="24" t="s">
        <v>84</v>
      </c>
      <c r="M3226" s="26">
        <v>46179</v>
      </c>
      <c r="N3226" s="27">
        <v>46179.375</v>
      </c>
      <c r="O3226" s="27">
        <v>46179.5</v>
      </c>
      <c r="V3226" s="27"/>
      <c r="W3226" s="27"/>
      <c r="X3226" s="24">
        <v>4</v>
      </c>
      <c r="Y3226" s="24">
        <v>0</v>
      </c>
      <c r="Z3226" s="24">
        <v>4</v>
      </c>
      <c r="AA3226" s="24" t="s">
        <v>56</v>
      </c>
      <c r="AB3226" s="24" t="b">
        <v>0</v>
      </c>
      <c r="AC3226" s="61">
        <v>0</v>
      </c>
    </row>
    <row r="3227" spans="2:29" ht="13.7">
      <c r="B3227" s="24" t="s">
        <v>82</v>
      </c>
      <c r="C3227" s="24" t="s">
        <v>64</v>
      </c>
      <c r="D3227" s="24" t="s">
        <v>87</v>
      </c>
      <c r="E3227" s="24">
        <v>180</v>
      </c>
      <c r="F3227" s="26">
        <v>46174</v>
      </c>
      <c r="G3227" s="24" t="s">
        <v>52</v>
      </c>
      <c r="H3227" s="24" t="s">
        <v>53</v>
      </c>
      <c r="I3227" s="24" t="s">
        <v>54</v>
      </c>
      <c r="J3227" s="24" t="s">
        <v>126</v>
      </c>
      <c r="K3227" s="24">
        <v>1</v>
      </c>
      <c r="L3227" s="24" t="s">
        <v>84</v>
      </c>
      <c r="M3227" s="26">
        <v>46179</v>
      </c>
      <c r="N3227" s="27">
        <v>46179.375</v>
      </c>
      <c r="O3227" s="27">
        <v>46179.5</v>
      </c>
      <c r="P3227" s="24" t="s">
        <v>5351</v>
      </c>
      <c r="Q3227" s="24" t="s">
        <v>5352</v>
      </c>
      <c r="R3227" s="24" t="s">
        <v>190</v>
      </c>
      <c r="T3227" s="24" t="s">
        <v>54</v>
      </c>
      <c r="U3227" s="24" t="s">
        <v>514</v>
      </c>
      <c r="V3227" s="27">
        <v>46179.37777777778</v>
      </c>
      <c r="W3227" s="27">
        <v>46179.388194444444</v>
      </c>
      <c r="Z3227" s="24">
        <v>1</v>
      </c>
      <c r="AA3227" s="24" t="s">
        <v>56</v>
      </c>
      <c r="AB3227" s="24" t="b">
        <v>0</v>
      </c>
      <c r="AC3227" s="61"/>
    </row>
    <row r="3228" spans="2:29" ht="13.7">
      <c r="B3228" s="24" t="s">
        <v>82</v>
      </c>
      <c r="C3228" s="24" t="s">
        <v>64</v>
      </c>
      <c r="D3228" s="24" t="s">
        <v>87</v>
      </c>
      <c r="E3228" s="24">
        <v>180</v>
      </c>
      <c r="F3228" s="26">
        <v>46174</v>
      </c>
      <c r="G3228" s="24" t="s">
        <v>52</v>
      </c>
      <c r="H3228" s="24" t="s">
        <v>53</v>
      </c>
      <c r="I3228" s="24" t="s">
        <v>54</v>
      </c>
      <c r="J3228" s="24" t="s">
        <v>126</v>
      </c>
      <c r="K3228" s="24">
        <v>1</v>
      </c>
      <c r="L3228" s="24" t="s">
        <v>84</v>
      </c>
      <c r="M3228" s="26">
        <v>46179</v>
      </c>
      <c r="N3228" s="27">
        <v>46179.375</v>
      </c>
      <c r="O3228" s="27">
        <v>46179.5</v>
      </c>
      <c r="P3228" s="24" t="s">
        <v>5353</v>
      </c>
      <c r="Q3228" s="24" t="s">
        <v>5354</v>
      </c>
      <c r="R3228" s="24" t="s">
        <v>146</v>
      </c>
      <c r="T3228" s="24" t="s">
        <v>54</v>
      </c>
      <c r="U3228" s="24" t="s">
        <v>514</v>
      </c>
      <c r="V3228" s="27">
        <v>46179.407638888886</v>
      </c>
      <c r="W3228" s="27">
        <v>46179.420138888891</v>
      </c>
      <c r="Z3228" s="24">
        <v>1</v>
      </c>
      <c r="AA3228" s="24" t="s">
        <v>56</v>
      </c>
      <c r="AB3228" s="24" t="b">
        <v>0</v>
      </c>
      <c r="AC3228" s="61"/>
    </row>
    <row r="3229" spans="2:29" ht="13.7">
      <c r="B3229" s="24" t="s">
        <v>82</v>
      </c>
      <c r="C3229" s="24" t="s">
        <v>64</v>
      </c>
      <c r="D3229" s="24" t="s">
        <v>87</v>
      </c>
      <c r="E3229" s="24">
        <v>180</v>
      </c>
      <c r="F3229" s="26">
        <v>46174</v>
      </c>
      <c r="G3229" s="24" t="s">
        <v>52</v>
      </c>
      <c r="H3229" s="24" t="s">
        <v>53</v>
      </c>
      <c r="I3229" s="24" t="s">
        <v>54</v>
      </c>
      <c r="J3229" s="24" t="s">
        <v>126</v>
      </c>
      <c r="K3229" s="24">
        <v>1</v>
      </c>
      <c r="L3229" s="24" t="s">
        <v>84</v>
      </c>
      <c r="M3229" s="26">
        <v>46179</v>
      </c>
      <c r="N3229" s="27">
        <v>46179.375</v>
      </c>
      <c r="O3229" s="27">
        <v>46179.5</v>
      </c>
      <c r="P3229" s="24" t="s">
        <v>5355</v>
      </c>
      <c r="Q3229" s="24" t="s">
        <v>5356</v>
      </c>
      <c r="R3229" s="24" t="s">
        <v>146</v>
      </c>
      <c r="S3229" s="24" t="s">
        <v>198</v>
      </c>
      <c r="T3229" s="24" t="s">
        <v>54</v>
      </c>
      <c r="U3229" s="24" t="s">
        <v>514</v>
      </c>
      <c r="V3229" s="27">
        <v>46179.477083333331</v>
      </c>
      <c r="W3229" s="27">
        <v>46179.490972222222</v>
      </c>
      <c r="Z3229" s="24">
        <v>1</v>
      </c>
      <c r="AA3229" s="24" t="s">
        <v>56</v>
      </c>
      <c r="AB3229" s="24" t="b">
        <v>0</v>
      </c>
      <c r="AC3229" s="61"/>
    </row>
    <row r="3230" spans="2:29" ht="13.7">
      <c r="B3230" s="24" t="s">
        <v>82</v>
      </c>
      <c r="C3230" s="24" t="s">
        <v>64</v>
      </c>
      <c r="D3230" s="24" t="s">
        <v>87</v>
      </c>
      <c r="E3230" s="24">
        <v>180</v>
      </c>
      <c r="F3230" s="26">
        <v>46174</v>
      </c>
      <c r="G3230" s="24" t="s">
        <v>52</v>
      </c>
      <c r="H3230" s="24" t="s">
        <v>53</v>
      </c>
      <c r="I3230" s="24" t="s">
        <v>54</v>
      </c>
      <c r="J3230" s="24" t="s">
        <v>126</v>
      </c>
      <c r="K3230" s="24">
        <v>1</v>
      </c>
      <c r="L3230" s="24" t="s">
        <v>84</v>
      </c>
      <c r="M3230" s="26">
        <v>46179</v>
      </c>
      <c r="N3230" s="27">
        <v>46179.375</v>
      </c>
      <c r="O3230" s="27">
        <v>46179.5</v>
      </c>
      <c r="P3230" s="24" t="s">
        <v>5357</v>
      </c>
      <c r="Q3230" s="24" t="s">
        <v>5358</v>
      </c>
      <c r="R3230" s="24" t="s">
        <v>190</v>
      </c>
      <c r="T3230" s="24" t="s">
        <v>54</v>
      </c>
      <c r="U3230" s="24" t="s">
        <v>514</v>
      </c>
      <c r="V3230" s="27">
        <v>46179.443055555559</v>
      </c>
      <c r="W3230" s="27">
        <v>46179.459722222222</v>
      </c>
      <c r="Z3230" s="24">
        <v>1</v>
      </c>
      <c r="AA3230" s="24" t="s">
        <v>56</v>
      </c>
      <c r="AB3230" s="24" t="b">
        <v>0</v>
      </c>
      <c r="AC3230" s="61"/>
    </row>
    <row r="3231" spans="2:29" ht="13.7">
      <c r="B3231" s="24" t="s">
        <v>82</v>
      </c>
      <c r="C3231" s="24" t="s">
        <v>64</v>
      </c>
      <c r="D3231" s="24" t="s">
        <v>87</v>
      </c>
      <c r="E3231" s="24">
        <v>180</v>
      </c>
      <c r="F3231" s="26">
        <v>46174</v>
      </c>
      <c r="G3231" s="24" t="s">
        <v>52</v>
      </c>
      <c r="H3231" s="24" t="s">
        <v>53</v>
      </c>
      <c r="I3231" s="24" t="s">
        <v>57</v>
      </c>
      <c r="J3231" s="24" t="s">
        <v>125</v>
      </c>
      <c r="K3231" s="24">
        <v>1</v>
      </c>
      <c r="L3231" s="24" t="s">
        <v>84</v>
      </c>
      <c r="M3231" s="26">
        <v>46183</v>
      </c>
      <c r="N3231" s="27">
        <v>46183.5625</v>
      </c>
      <c r="O3231" s="27">
        <v>46183.6875</v>
      </c>
      <c r="V3231" s="27"/>
      <c r="W3231" s="27"/>
      <c r="X3231" s="24">
        <v>4</v>
      </c>
      <c r="Y3231" s="24">
        <v>0</v>
      </c>
      <c r="Z3231" s="24">
        <v>4</v>
      </c>
      <c r="AA3231" s="24" t="s">
        <v>56</v>
      </c>
      <c r="AB3231" s="24" t="b">
        <v>0</v>
      </c>
      <c r="AC3231" s="61">
        <v>0</v>
      </c>
    </row>
    <row r="3232" spans="2:29" ht="13.7">
      <c r="B3232" s="24" t="s">
        <v>82</v>
      </c>
      <c r="C3232" s="24" t="s">
        <v>64</v>
      </c>
      <c r="D3232" s="24" t="s">
        <v>87</v>
      </c>
      <c r="E3232" s="24">
        <v>180</v>
      </c>
      <c r="F3232" s="26">
        <v>46174</v>
      </c>
      <c r="G3232" s="24" t="s">
        <v>52</v>
      </c>
      <c r="H3232" s="24" t="s">
        <v>53</v>
      </c>
      <c r="I3232" s="24" t="s">
        <v>57</v>
      </c>
      <c r="J3232" s="24" t="s">
        <v>126</v>
      </c>
      <c r="K3232" s="24">
        <v>1</v>
      </c>
      <c r="L3232" s="24" t="s">
        <v>84</v>
      </c>
      <c r="M3232" s="26">
        <v>46183</v>
      </c>
      <c r="N3232" s="27">
        <v>46183.5625</v>
      </c>
      <c r="O3232" s="27">
        <v>46183.6875</v>
      </c>
      <c r="P3232" s="24" t="s">
        <v>5359</v>
      </c>
      <c r="Q3232" s="24" t="s">
        <v>5360</v>
      </c>
      <c r="R3232" s="24" t="s">
        <v>182</v>
      </c>
      <c r="S3232" s="24" t="s">
        <v>156</v>
      </c>
      <c r="T3232" s="24" t="s">
        <v>57</v>
      </c>
      <c r="U3232" s="24" t="s">
        <v>224</v>
      </c>
      <c r="V3232" s="27">
        <v>46183.597222222219</v>
      </c>
      <c r="W3232" s="27">
        <v>46183.611111111109</v>
      </c>
      <c r="Z3232" s="24">
        <v>1</v>
      </c>
      <c r="AA3232" s="24" t="s">
        <v>56</v>
      </c>
      <c r="AB3232" s="24" t="b">
        <v>0</v>
      </c>
      <c r="AC3232" s="61"/>
    </row>
    <row r="3233" spans="2:29" ht="13.7">
      <c r="B3233" s="24" t="s">
        <v>82</v>
      </c>
      <c r="C3233" s="24" t="s">
        <v>64</v>
      </c>
      <c r="D3233" s="24" t="s">
        <v>87</v>
      </c>
      <c r="E3233" s="24">
        <v>180</v>
      </c>
      <c r="F3233" s="26">
        <v>46174</v>
      </c>
      <c r="G3233" s="24" t="s">
        <v>52</v>
      </c>
      <c r="H3233" s="24" t="s">
        <v>53</v>
      </c>
      <c r="I3233" s="24" t="s">
        <v>57</v>
      </c>
      <c r="J3233" s="24" t="s">
        <v>126</v>
      </c>
      <c r="K3233" s="24">
        <v>1</v>
      </c>
      <c r="L3233" s="24" t="s">
        <v>84</v>
      </c>
      <c r="M3233" s="26">
        <v>46183</v>
      </c>
      <c r="N3233" s="27">
        <v>46183.5625</v>
      </c>
      <c r="O3233" s="27">
        <v>46183.6875</v>
      </c>
      <c r="P3233" s="24" t="s">
        <v>5361</v>
      </c>
      <c r="Q3233" s="24" t="s">
        <v>5362</v>
      </c>
      <c r="R3233" s="24" t="s">
        <v>182</v>
      </c>
      <c r="T3233" s="24" t="s">
        <v>57</v>
      </c>
      <c r="U3233" s="24" t="s">
        <v>224</v>
      </c>
      <c r="V3233" s="27">
        <v>46183.56527777778</v>
      </c>
      <c r="W3233" s="27">
        <v>46183.575694444444</v>
      </c>
      <c r="Z3233" s="24">
        <v>1</v>
      </c>
      <c r="AA3233" s="24" t="s">
        <v>56</v>
      </c>
      <c r="AB3233" s="24" t="b">
        <v>0</v>
      </c>
      <c r="AC3233" s="61"/>
    </row>
    <row r="3234" spans="2:29" ht="13.7">
      <c r="B3234" s="24" t="s">
        <v>82</v>
      </c>
      <c r="C3234" s="24" t="s">
        <v>64</v>
      </c>
      <c r="D3234" s="24" t="s">
        <v>87</v>
      </c>
      <c r="E3234" s="24">
        <v>180</v>
      </c>
      <c r="F3234" s="26">
        <v>46174</v>
      </c>
      <c r="G3234" s="24" t="s">
        <v>52</v>
      </c>
      <c r="H3234" s="24" t="s">
        <v>53</v>
      </c>
      <c r="I3234" s="24" t="s">
        <v>57</v>
      </c>
      <c r="J3234" s="24" t="s">
        <v>126</v>
      </c>
      <c r="K3234" s="24">
        <v>1</v>
      </c>
      <c r="L3234" s="24" t="s">
        <v>84</v>
      </c>
      <c r="M3234" s="26">
        <v>46183</v>
      </c>
      <c r="N3234" s="27">
        <v>46183.5625</v>
      </c>
      <c r="O3234" s="27">
        <v>46183.6875</v>
      </c>
      <c r="P3234" s="24" t="s">
        <v>5363</v>
      </c>
      <c r="Q3234" s="24" t="s">
        <v>5364</v>
      </c>
      <c r="R3234" s="24" t="s">
        <v>159</v>
      </c>
      <c r="T3234" s="24" t="s">
        <v>57</v>
      </c>
      <c r="U3234" s="24" t="s">
        <v>224</v>
      </c>
      <c r="V3234" s="27">
        <v>46183.660416666666</v>
      </c>
      <c r="W3234" s="27">
        <v>46183.675000000003</v>
      </c>
      <c r="Z3234" s="24">
        <v>1</v>
      </c>
      <c r="AA3234" s="24" t="s">
        <v>56</v>
      </c>
      <c r="AB3234" s="24" t="b">
        <v>0</v>
      </c>
      <c r="AC3234" s="61"/>
    </row>
    <row r="3235" spans="2:29" ht="13.7">
      <c r="B3235" s="24" t="s">
        <v>82</v>
      </c>
      <c r="C3235" s="24" t="s">
        <v>64</v>
      </c>
      <c r="D3235" s="24" t="s">
        <v>87</v>
      </c>
      <c r="E3235" s="24">
        <v>180</v>
      </c>
      <c r="F3235" s="26">
        <v>46174</v>
      </c>
      <c r="G3235" s="24" t="s">
        <v>52</v>
      </c>
      <c r="H3235" s="24" t="s">
        <v>53</v>
      </c>
      <c r="I3235" s="24" t="s">
        <v>57</v>
      </c>
      <c r="J3235" s="24" t="s">
        <v>126</v>
      </c>
      <c r="K3235" s="24">
        <v>1</v>
      </c>
      <c r="L3235" s="24" t="s">
        <v>84</v>
      </c>
      <c r="M3235" s="26">
        <v>46183</v>
      </c>
      <c r="N3235" s="27">
        <v>46183.5625</v>
      </c>
      <c r="O3235" s="27">
        <v>46183.6875</v>
      </c>
      <c r="P3235" s="24" t="s">
        <v>5365</v>
      </c>
      <c r="Q3235" s="24" t="s">
        <v>5366</v>
      </c>
      <c r="R3235" s="24" t="s">
        <v>185</v>
      </c>
      <c r="T3235" s="24" t="s">
        <v>57</v>
      </c>
      <c r="U3235" s="24" t="s">
        <v>224</v>
      </c>
      <c r="V3235" s="27">
        <v>46183.62777777778</v>
      </c>
      <c r="W3235" s="27">
        <v>46183.640277777777</v>
      </c>
      <c r="Z3235" s="24">
        <v>1</v>
      </c>
      <c r="AA3235" s="24" t="s">
        <v>56</v>
      </c>
      <c r="AB3235" s="24" t="b">
        <v>0</v>
      </c>
      <c r="AC3235" s="61"/>
    </row>
    <row r="3236" spans="2:29" ht="13.7">
      <c r="B3236" s="24" t="s">
        <v>82</v>
      </c>
      <c r="C3236" s="24" t="s">
        <v>64</v>
      </c>
      <c r="D3236" s="24" t="s">
        <v>87</v>
      </c>
      <c r="E3236" s="24">
        <v>180</v>
      </c>
      <c r="F3236" s="26">
        <v>46204</v>
      </c>
      <c r="G3236" s="24" t="s">
        <v>52</v>
      </c>
      <c r="H3236" s="24" t="s">
        <v>53</v>
      </c>
      <c r="I3236" s="24" t="s">
        <v>67</v>
      </c>
      <c r="J3236" s="24" t="s">
        <v>125</v>
      </c>
      <c r="K3236" s="24">
        <v>1</v>
      </c>
      <c r="L3236" s="24" t="s">
        <v>84</v>
      </c>
      <c r="M3236" s="26">
        <v>46222</v>
      </c>
      <c r="N3236" s="27">
        <v>46222.333333333336</v>
      </c>
      <c r="O3236" s="27">
        <v>46222.458333333336</v>
      </c>
      <c r="V3236" s="27"/>
      <c r="W3236" s="27"/>
      <c r="X3236" s="24">
        <v>4</v>
      </c>
      <c r="Y3236" s="24">
        <v>0</v>
      </c>
      <c r="Z3236" s="24">
        <v>4</v>
      </c>
      <c r="AA3236" s="24" t="s">
        <v>58</v>
      </c>
      <c r="AB3236" s="24" t="b">
        <v>0</v>
      </c>
      <c r="AC3236" s="61">
        <v>0</v>
      </c>
    </row>
    <row r="3237" spans="2:29" ht="13.7">
      <c r="B3237" s="24" t="s">
        <v>82</v>
      </c>
      <c r="C3237" s="24" t="s">
        <v>64</v>
      </c>
      <c r="D3237" s="24" t="s">
        <v>87</v>
      </c>
      <c r="E3237" s="24">
        <v>180</v>
      </c>
      <c r="F3237" s="26">
        <v>46204</v>
      </c>
      <c r="G3237" s="24" t="s">
        <v>52</v>
      </c>
      <c r="H3237" s="24" t="s">
        <v>53</v>
      </c>
      <c r="I3237" s="24" t="s">
        <v>67</v>
      </c>
      <c r="J3237" s="24" t="s">
        <v>126</v>
      </c>
      <c r="K3237" s="24">
        <v>1</v>
      </c>
      <c r="L3237" s="24" t="s">
        <v>84</v>
      </c>
      <c r="M3237" s="26">
        <v>46222</v>
      </c>
      <c r="N3237" s="27">
        <v>46222.333333333336</v>
      </c>
      <c r="O3237" s="27">
        <v>46222.458333333336</v>
      </c>
      <c r="P3237" s="24" t="s">
        <v>5367</v>
      </c>
      <c r="Q3237" s="24" t="s">
        <v>5368</v>
      </c>
      <c r="R3237" s="24" t="s">
        <v>608</v>
      </c>
      <c r="T3237" s="24" t="s">
        <v>67</v>
      </c>
      <c r="U3237" s="24" t="s">
        <v>480</v>
      </c>
      <c r="V3237" s="27">
        <v>46222.339583333334</v>
      </c>
      <c r="W3237" s="27">
        <v>46222.351388888892</v>
      </c>
      <c r="Z3237" s="24">
        <v>1</v>
      </c>
      <c r="AA3237" s="24" t="s">
        <v>58</v>
      </c>
      <c r="AB3237" s="24" t="b">
        <v>0</v>
      </c>
      <c r="AC3237" s="61"/>
    </row>
    <row r="3238" spans="2:29" ht="13.7">
      <c r="B3238" s="24" t="s">
        <v>82</v>
      </c>
      <c r="C3238" s="24" t="s">
        <v>64</v>
      </c>
      <c r="D3238" s="24" t="s">
        <v>87</v>
      </c>
      <c r="E3238" s="24">
        <v>180</v>
      </c>
      <c r="F3238" s="26">
        <v>46204</v>
      </c>
      <c r="G3238" s="24" t="s">
        <v>52</v>
      </c>
      <c r="H3238" s="24" t="s">
        <v>53</v>
      </c>
      <c r="I3238" s="24" t="s">
        <v>67</v>
      </c>
      <c r="J3238" s="24" t="s">
        <v>126</v>
      </c>
      <c r="K3238" s="24">
        <v>1</v>
      </c>
      <c r="L3238" s="24" t="s">
        <v>84</v>
      </c>
      <c r="M3238" s="26">
        <v>46222</v>
      </c>
      <c r="N3238" s="27">
        <v>46222.333333333336</v>
      </c>
      <c r="O3238" s="27">
        <v>46222.458333333336</v>
      </c>
      <c r="P3238" s="24" t="s">
        <v>5369</v>
      </c>
      <c r="Q3238" s="24" t="s">
        <v>5370</v>
      </c>
      <c r="R3238" s="24" t="s">
        <v>611</v>
      </c>
      <c r="T3238" s="24" t="s">
        <v>67</v>
      </c>
      <c r="U3238" s="24" t="s">
        <v>480</v>
      </c>
      <c r="V3238" s="27">
        <v>46222.430555555555</v>
      </c>
      <c r="W3238" s="27">
        <v>46222.447916666664</v>
      </c>
      <c r="Z3238" s="24">
        <v>1</v>
      </c>
      <c r="AA3238" s="24" t="s">
        <v>58</v>
      </c>
      <c r="AB3238" s="24" t="b">
        <v>0</v>
      </c>
      <c r="AC3238" s="61"/>
    </row>
    <row r="3239" spans="2:29" ht="13.7">
      <c r="B3239" s="24" t="s">
        <v>82</v>
      </c>
      <c r="C3239" s="24" t="s">
        <v>64</v>
      </c>
      <c r="D3239" s="24" t="s">
        <v>87</v>
      </c>
      <c r="E3239" s="24">
        <v>180</v>
      </c>
      <c r="F3239" s="26">
        <v>46204</v>
      </c>
      <c r="G3239" s="24" t="s">
        <v>52</v>
      </c>
      <c r="H3239" s="24" t="s">
        <v>53</v>
      </c>
      <c r="I3239" s="24" t="s">
        <v>67</v>
      </c>
      <c r="J3239" s="24" t="s">
        <v>126</v>
      </c>
      <c r="K3239" s="24">
        <v>1</v>
      </c>
      <c r="L3239" s="24" t="s">
        <v>84</v>
      </c>
      <c r="M3239" s="26">
        <v>46222</v>
      </c>
      <c r="N3239" s="27">
        <v>46222.333333333336</v>
      </c>
      <c r="O3239" s="27">
        <v>46222.458333333336</v>
      </c>
      <c r="P3239" s="24" t="s">
        <v>5371</v>
      </c>
      <c r="Q3239" s="24" t="s">
        <v>5372</v>
      </c>
      <c r="R3239" s="24" t="s">
        <v>608</v>
      </c>
      <c r="T3239" s="24" t="s">
        <v>67</v>
      </c>
      <c r="U3239" s="24" t="s">
        <v>480</v>
      </c>
      <c r="V3239" s="27">
        <v>46222.370138888888</v>
      </c>
      <c r="W3239" s="27">
        <v>46222.384027777778</v>
      </c>
      <c r="Z3239" s="24">
        <v>1</v>
      </c>
      <c r="AA3239" s="24" t="s">
        <v>58</v>
      </c>
      <c r="AB3239" s="24" t="b">
        <v>0</v>
      </c>
      <c r="AC3239" s="61"/>
    </row>
    <row r="3240" spans="2:29" ht="13.7">
      <c r="B3240" s="24" t="s">
        <v>82</v>
      </c>
      <c r="C3240" s="24" t="s">
        <v>64</v>
      </c>
      <c r="D3240" s="24" t="s">
        <v>87</v>
      </c>
      <c r="E3240" s="24">
        <v>180</v>
      </c>
      <c r="F3240" s="26">
        <v>46204</v>
      </c>
      <c r="G3240" s="24" t="s">
        <v>52</v>
      </c>
      <c r="H3240" s="24" t="s">
        <v>53</v>
      </c>
      <c r="I3240" s="24" t="s">
        <v>67</v>
      </c>
      <c r="J3240" s="24" t="s">
        <v>126</v>
      </c>
      <c r="K3240" s="24">
        <v>1</v>
      </c>
      <c r="L3240" s="24" t="s">
        <v>84</v>
      </c>
      <c r="M3240" s="26">
        <v>46222</v>
      </c>
      <c r="N3240" s="27">
        <v>46222.333333333336</v>
      </c>
      <c r="O3240" s="27">
        <v>46222.458333333336</v>
      </c>
      <c r="P3240" s="24" t="s">
        <v>5373</v>
      </c>
      <c r="Q3240" s="24" t="s">
        <v>5374</v>
      </c>
      <c r="R3240" s="24" t="s">
        <v>608</v>
      </c>
      <c r="T3240" s="24" t="s">
        <v>67</v>
      </c>
      <c r="U3240" s="24" t="s">
        <v>480</v>
      </c>
      <c r="V3240" s="27">
        <v>46222.402777777781</v>
      </c>
      <c r="W3240" s="27">
        <v>46222.418749999997</v>
      </c>
      <c r="Z3240" s="24">
        <v>1</v>
      </c>
      <c r="AA3240" s="24" t="s">
        <v>58</v>
      </c>
      <c r="AB3240" s="24" t="b">
        <v>0</v>
      </c>
      <c r="AC3240" s="61"/>
    </row>
    <row r="3241" spans="2:29" ht="13.7">
      <c r="B3241" s="24" t="s">
        <v>82</v>
      </c>
      <c r="C3241" s="24" t="s">
        <v>64</v>
      </c>
      <c r="D3241" s="24" t="s">
        <v>87</v>
      </c>
      <c r="E3241" s="24">
        <v>210</v>
      </c>
      <c r="F3241" s="26">
        <v>46174</v>
      </c>
      <c r="G3241" s="24" t="s">
        <v>52</v>
      </c>
      <c r="H3241" s="24" t="s">
        <v>53</v>
      </c>
      <c r="I3241" s="24" t="s">
        <v>68</v>
      </c>
      <c r="J3241" s="24" t="s">
        <v>125</v>
      </c>
      <c r="K3241" s="24">
        <v>1</v>
      </c>
      <c r="L3241" s="24" t="s">
        <v>84</v>
      </c>
      <c r="M3241" s="26">
        <v>46186</v>
      </c>
      <c r="N3241" s="27">
        <v>46186.333333333336</v>
      </c>
      <c r="O3241" s="27">
        <v>46186.479166666664</v>
      </c>
      <c r="V3241" s="27"/>
      <c r="W3241" s="27"/>
      <c r="X3241" s="24">
        <v>4</v>
      </c>
      <c r="Y3241" s="24">
        <v>0</v>
      </c>
      <c r="Z3241" s="24">
        <v>4</v>
      </c>
      <c r="AA3241" s="24" t="s">
        <v>56</v>
      </c>
      <c r="AB3241" s="24" t="b">
        <v>0</v>
      </c>
      <c r="AC3241" s="61">
        <v>0</v>
      </c>
    </row>
    <row r="3242" spans="2:29" ht="13.7">
      <c r="B3242" s="24" t="s">
        <v>82</v>
      </c>
      <c r="C3242" s="24" t="s">
        <v>64</v>
      </c>
      <c r="D3242" s="24" t="s">
        <v>87</v>
      </c>
      <c r="E3242" s="24">
        <v>210</v>
      </c>
      <c r="F3242" s="26">
        <v>46174</v>
      </c>
      <c r="G3242" s="24" t="s">
        <v>52</v>
      </c>
      <c r="H3242" s="24" t="s">
        <v>53</v>
      </c>
      <c r="I3242" s="24" t="s">
        <v>68</v>
      </c>
      <c r="J3242" s="24" t="s">
        <v>126</v>
      </c>
      <c r="K3242" s="24">
        <v>1</v>
      </c>
      <c r="L3242" s="24" t="s">
        <v>84</v>
      </c>
      <c r="M3242" s="26">
        <v>46186</v>
      </c>
      <c r="N3242" s="27">
        <v>46186.333333333336</v>
      </c>
      <c r="O3242" s="27">
        <v>46186.479166666664</v>
      </c>
      <c r="P3242" s="24" t="s">
        <v>5375</v>
      </c>
      <c r="Q3242" s="24" t="s">
        <v>5376</v>
      </c>
      <c r="R3242" s="24" t="s">
        <v>633</v>
      </c>
      <c r="T3242" s="24" t="s">
        <v>68</v>
      </c>
      <c r="U3242" s="24" t="s">
        <v>169</v>
      </c>
      <c r="V3242" s="27">
        <v>46186.409722222219</v>
      </c>
      <c r="W3242" s="27">
        <v>46186.429861111108</v>
      </c>
      <c r="Z3242" s="24">
        <v>1</v>
      </c>
      <c r="AA3242" s="24" t="s">
        <v>56</v>
      </c>
      <c r="AB3242" s="24" t="b">
        <v>0</v>
      </c>
      <c r="AC3242" s="61"/>
    </row>
    <row r="3243" spans="2:29" ht="13.7">
      <c r="B3243" s="24" t="s">
        <v>82</v>
      </c>
      <c r="C3243" s="24" t="s">
        <v>64</v>
      </c>
      <c r="D3243" s="24" t="s">
        <v>87</v>
      </c>
      <c r="E3243" s="24">
        <v>210</v>
      </c>
      <c r="F3243" s="26">
        <v>46174</v>
      </c>
      <c r="G3243" s="24" t="s">
        <v>52</v>
      </c>
      <c r="H3243" s="24" t="s">
        <v>53</v>
      </c>
      <c r="I3243" s="24" t="s">
        <v>68</v>
      </c>
      <c r="J3243" s="24" t="s">
        <v>126</v>
      </c>
      <c r="K3243" s="24">
        <v>1</v>
      </c>
      <c r="L3243" s="24" t="s">
        <v>84</v>
      </c>
      <c r="M3243" s="26">
        <v>46186</v>
      </c>
      <c r="N3243" s="27">
        <v>46186.333333333336</v>
      </c>
      <c r="O3243" s="27">
        <v>46186.479166666664</v>
      </c>
      <c r="P3243" s="24" t="s">
        <v>5377</v>
      </c>
      <c r="Q3243" s="24" t="s">
        <v>5378</v>
      </c>
      <c r="R3243" s="24" t="s">
        <v>633</v>
      </c>
      <c r="T3243" s="24" t="s">
        <v>68</v>
      </c>
      <c r="U3243" s="24" t="s">
        <v>169</v>
      </c>
      <c r="V3243" s="27">
        <v>46186.37222222222</v>
      </c>
      <c r="W3243" s="27">
        <v>46186.38958333333</v>
      </c>
      <c r="Z3243" s="24">
        <v>1</v>
      </c>
      <c r="AA3243" s="24" t="s">
        <v>56</v>
      </c>
      <c r="AB3243" s="24" t="b">
        <v>0</v>
      </c>
      <c r="AC3243" s="61"/>
    </row>
    <row r="3244" spans="2:29" ht="13.7">
      <c r="B3244" s="24" t="s">
        <v>82</v>
      </c>
      <c r="C3244" s="24" t="s">
        <v>64</v>
      </c>
      <c r="D3244" s="24" t="s">
        <v>87</v>
      </c>
      <c r="E3244" s="24">
        <v>210</v>
      </c>
      <c r="F3244" s="26">
        <v>46174</v>
      </c>
      <c r="G3244" s="24" t="s">
        <v>52</v>
      </c>
      <c r="H3244" s="24" t="s">
        <v>53</v>
      </c>
      <c r="I3244" s="24" t="s">
        <v>68</v>
      </c>
      <c r="J3244" s="24" t="s">
        <v>126</v>
      </c>
      <c r="K3244" s="24">
        <v>1</v>
      </c>
      <c r="L3244" s="24" t="s">
        <v>84</v>
      </c>
      <c r="M3244" s="26">
        <v>46186</v>
      </c>
      <c r="N3244" s="27">
        <v>46186.333333333336</v>
      </c>
      <c r="O3244" s="27">
        <v>46186.479166666664</v>
      </c>
      <c r="P3244" s="24" t="s">
        <v>5379</v>
      </c>
      <c r="Q3244" s="24" t="s">
        <v>5380</v>
      </c>
      <c r="R3244" s="24" t="s">
        <v>323</v>
      </c>
      <c r="S3244" s="24" t="s">
        <v>156</v>
      </c>
      <c r="T3244" s="24" t="s">
        <v>68</v>
      </c>
      <c r="U3244" s="24" t="s">
        <v>169</v>
      </c>
      <c r="V3244" s="27">
        <v>46186.446527777778</v>
      </c>
      <c r="W3244" s="27">
        <v>46186.457638888889</v>
      </c>
      <c r="Z3244" s="24">
        <v>1</v>
      </c>
      <c r="AA3244" s="24" t="s">
        <v>56</v>
      </c>
      <c r="AB3244" s="24" t="b">
        <v>0</v>
      </c>
      <c r="AC3244" s="61"/>
    </row>
    <row r="3245" spans="2:29" ht="13.7">
      <c r="B3245" s="24" t="s">
        <v>82</v>
      </c>
      <c r="C3245" s="24" t="s">
        <v>64</v>
      </c>
      <c r="D3245" s="24" t="s">
        <v>87</v>
      </c>
      <c r="E3245" s="24">
        <v>210</v>
      </c>
      <c r="F3245" s="26">
        <v>46174</v>
      </c>
      <c r="G3245" s="24" t="s">
        <v>52</v>
      </c>
      <c r="H3245" s="24" t="s">
        <v>53</v>
      </c>
      <c r="I3245" s="24" t="s">
        <v>68</v>
      </c>
      <c r="J3245" s="24" t="s">
        <v>126</v>
      </c>
      <c r="K3245" s="24">
        <v>1</v>
      </c>
      <c r="L3245" s="24" t="s">
        <v>84</v>
      </c>
      <c r="M3245" s="26">
        <v>46186</v>
      </c>
      <c r="N3245" s="27">
        <v>46186.333333333336</v>
      </c>
      <c r="O3245" s="27">
        <v>46186.479166666664</v>
      </c>
      <c r="P3245" s="24" t="s">
        <v>5381</v>
      </c>
      <c r="Q3245" s="24" t="s">
        <v>5382</v>
      </c>
      <c r="R3245" s="24" t="s">
        <v>323</v>
      </c>
      <c r="T3245" s="24" t="s">
        <v>68</v>
      </c>
      <c r="U3245" s="24" t="s">
        <v>169</v>
      </c>
      <c r="V3245" s="27">
        <v>46186.337500000001</v>
      </c>
      <c r="W3245" s="27">
        <v>46186.355555555558</v>
      </c>
      <c r="Z3245" s="24">
        <v>1</v>
      </c>
      <c r="AA3245" s="24" t="s">
        <v>56</v>
      </c>
      <c r="AB3245" s="24" t="b">
        <v>0</v>
      </c>
      <c r="AC3245" s="61"/>
    </row>
    <row r="3246" spans="2:29" ht="13.7">
      <c r="B3246" s="24" t="s">
        <v>82</v>
      </c>
      <c r="C3246" s="24" t="s">
        <v>64</v>
      </c>
      <c r="D3246" s="24" t="s">
        <v>87</v>
      </c>
      <c r="E3246" s="24">
        <v>210</v>
      </c>
      <c r="F3246" s="26">
        <v>46174</v>
      </c>
      <c r="G3246" s="24" t="s">
        <v>52</v>
      </c>
      <c r="H3246" s="24" t="s">
        <v>53</v>
      </c>
      <c r="I3246" s="24" t="s">
        <v>67</v>
      </c>
      <c r="J3246" s="24" t="s">
        <v>125</v>
      </c>
      <c r="K3246" s="24">
        <v>1</v>
      </c>
      <c r="L3246" s="24" t="s">
        <v>84</v>
      </c>
      <c r="M3246" s="26">
        <v>46197</v>
      </c>
      <c r="N3246" s="27">
        <v>46197.354166666664</v>
      </c>
      <c r="O3246" s="27">
        <v>46197.5</v>
      </c>
      <c r="V3246" s="27"/>
      <c r="W3246" s="27"/>
      <c r="X3246" s="24">
        <v>4</v>
      </c>
      <c r="Y3246" s="24">
        <v>0</v>
      </c>
      <c r="Z3246" s="24">
        <v>4</v>
      </c>
      <c r="AA3246" s="24" t="s">
        <v>56</v>
      </c>
      <c r="AB3246" s="24" t="b">
        <v>0</v>
      </c>
      <c r="AC3246" s="61">
        <v>0</v>
      </c>
    </row>
    <row r="3247" spans="2:29" ht="13.7">
      <c r="B3247" s="24" t="s">
        <v>82</v>
      </c>
      <c r="C3247" s="24" t="s">
        <v>64</v>
      </c>
      <c r="D3247" s="24" t="s">
        <v>87</v>
      </c>
      <c r="E3247" s="24">
        <v>210</v>
      </c>
      <c r="F3247" s="26">
        <v>46174</v>
      </c>
      <c r="G3247" s="24" t="s">
        <v>52</v>
      </c>
      <c r="H3247" s="24" t="s">
        <v>53</v>
      </c>
      <c r="I3247" s="24" t="s">
        <v>67</v>
      </c>
      <c r="J3247" s="24" t="s">
        <v>126</v>
      </c>
      <c r="K3247" s="24">
        <v>1</v>
      </c>
      <c r="L3247" s="24" t="s">
        <v>84</v>
      </c>
      <c r="M3247" s="26">
        <v>46197</v>
      </c>
      <c r="N3247" s="27">
        <v>46197.354166666664</v>
      </c>
      <c r="O3247" s="27">
        <v>46197.5</v>
      </c>
      <c r="P3247" s="24" t="s">
        <v>5383</v>
      </c>
      <c r="Q3247" s="24" t="s">
        <v>5384</v>
      </c>
      <c r="R3247" s="24" t="s">
        <v>608</v>
      </c>
      <c r="T3247" s="24" t="s">
        <v>67</v>
      </c>
      <c r="U3247" s="24" t="s">
        <v>269</v>
      </c>
      <c r="V3247" s="27">
        <v>46197.359722222223</v>
      </c>
      <c r="W3247" s="27">
        <v>46197.384027777778</v>
      </c>
      <c r="Z3247" s="24">
        <v>1</v>
      </c>
      <c r="AA3247" s="24" t="s">
        <v>56</v>
      </c>
      <c r="AB3247" s="24" t="b">
        <v>0</v>
      </c>
      <c r="AC3247" s="61"/>
    </row>
    <row r="3248" spans="2:29" ht="13.7">
      <c r="B3248" s="24" t="s">
        <v>82</v>
      </c>
      <c r="C3248" s="24" t="s">
        <v>64</v>
      </c>
      <c r="D3248" s="24" t="s">
        <v>87</v>
      </c>
      <c r="E3248" s="24">
        <v>210</v>
      </c>
      <c r="F3248" s="26">
        <v>46174</v>
      </c>
      <c r="G3248" s="24" t="s">
        <v>52</v>
      </c>
      <c r="H3248" s="24" t="s">
        <v>53</v>
      </c>
      <c r="I3248" s="24" t="s">
        <v>67</v>
      </c>
      <c r="J3248" s="24" t="s">
        <v>126</v>
      </c>
      <c r="K3248" s="24">
        <v>1</v>
      </c>
      <c r="L3248" s="24" t="s">
        <v>84</v>
      </c>
      <c r="M3248" s="26">
        <v>46197</v>
      </c>
      <c r="N3248" s="27">
        <v>46197.354166666664</v>
      </c>
      <c r="O3248" s="27">
        <v>46197.5</v>
      </c>
      <c r="P3248" s="24" t="s">
        <v>5385</v>
      </c>
      <c r="Q3248" s="24" t="s">
        <v>5386</v>
      </c>
      <c r="R3248" s="24" t="s">
        <v>605</v>
      </c>
      <c r="T3248" s="24" t="s">
        <v>67</v>
      </c>
      <c r="U3248" s="24" t="s">
        <v>269</v>
      </c>
      <c r="V3248" s="27">
        <v>46197.392361111109</v>
      </c>
      <c r="W3248" s="27">
        <v>46197.414583333331</v>
      </c>
      <c r="Z3248" s="24">
        <v>1</v>
      </c>
      <c r="AA3248" s="24" t="s">
        <v>56</v>
      </c>
      <c r="AB3248" s="24" t="b">
        <v>0</v>
      </c>
      <c r="AC3248" s="61"/>
    </row>
    <row r="3249" spans="2:29" ht="13.7">
      <c r="B3249" s="24" t="s">
        <v>82</v>
      </c>
      <c r="C3249" s="24" t="s">
        <v>64</v>
      </c>
      <c r="D3249" s="24" t="s">
        <v>87</v>
      </c>
      <c r="E3249" s="24">
        <v>210</v>
      </c>
      <c r="F3249" s="26">
        <v>46174</v>
      </c>
      <c r="G3249" s="24" t="s">
        <v>52</v>
      </c>
      <c r="H3249" s="24" t="s">
        <v>53</v>
      </c>
      <c r="I3249" s="24" t="s">
        <v>67</v>
      </c>
      <c r="J3249" s="24" t="s">
        <v>126</v>
      </c>
      <c r="K3249" s="24">
        <v>1</v>
      </c>
      <c r="L3249" s="24" t="s">
        <v>84</v>
      </c>
      <c r="M3249" s="26">
        <v>46197</v>
      </c>
      <c r="N3249" s="27">
        <v>46197.354166666664</v>
      </c>
      <c r="O3249" s="27">
        <v>46197.5</v>
      </c>
      <c r="P3249" s="24" t="s">
        <v>5387</v>
      </c>
      <c r="Q3249" s="24" t="s">
        <v>5388</v>
      </c>
      <c r="R3249" s="24" t="s">
        <v>605</v>
      </c>
      <c r="T3249" s="24" t="s">
        <v>67</v>
      </c>
      <c r="U3249" s="24" t="s">
        <v>269</v>
      </c>
      <c r="V3249" s="27">
        <v>46197.467361111114</v>
      </c>
      <c r="W3249" s="27">
        <v>46197.48541666667</v>
      </c>
      <c r="Z3249" s="24">
        <v>1</v>
      </c>
      <c r="AA3249" s="24" t="s">
        <v>56</v>
      </c>
      <c r="AB3249" s="24" t="b">
        <v>0</v>
      </c>
      <c r="AC3249" s="61"/>
    </row>
    <row r="3250" spans="2:29" ht="13.7">
      <c r="B3250" s="24" t="s">
        <v>82</v>
      </c>
      <c r="C3250" s="24" t="s">
        <v>64</v>
      </c>
      <c r="D3250" s="24" t="s">
        <v>87</v>
      </c>
      <c r="E3250" s="24">
        <v>210</v>
      </c>
      <c r="F3250" s="26">
        <v>46174</v>
      </c>
      <c r="G3250" s="24" t="s">
        <v>52</v>
      </c>
      <c r="H3250" s="24" t="s">
        <v>53</v>
      </c>
      <c r="I3250" s="24" t="s">
        <v>67</v>
      </c>
      <c r="J3250" s="24" t="s">
        <v>126</v>
      </c>
      <c r="K3250" s="24">
        <v>1</v>
      </c>
      <c r="L3250" s="24" t="s">
        <v>84</v>
      </c>
      <c r="M3250" s="26">
        <v>46197</v>
      </c>
      <c r="N3250" s="27">
        <v>46197.354166666664</v>
      </c>
      <c r="O3250" s="27">
        <v>46197.5</v>
      </c>
      <c r="P3250" s="24" t="s">
        <v>5389</v>
      </c>
      <c r="Q3250" s="24" t="s">
        <v>5390</v>
      </c>
      <c r="R3250" s="24" t="s">
        <v>608</v>
      </c>
      <c r="S3250" s="24" t="s">
        <v>160</v>
      </c>
      <c r="T3250" s="24" t="s">
        <v>67</v>
      </c>
      <c r="U3250" s="24" t="s">
        <v>269</v>
      </c>
      <c r="V3250" s="27">
        <v>46197.427777777775</v>
      </c>
      <c r="W3250" s="27">
        <v>46197.444444444445</v>
      </c>
      <c r="Z3250" s="24">
        <v>1</v>
      </c>
      <c r="AA3250" s="24" t="s">
        <v>56</v>
      </c>
      <c r="AB3250" s="24" t="b">
        <v>0</v>
      </c>
      <c r="AC3250" s="61"/>
    </row>
    <row r="3251" spans="2:29" ht="13.7">
      <c r="B3251" s="24" t="s">
        <v>82</v>
      </c>
      <c r="C3251" s="24" t="s">
        <v>64</v>
      </c>
      <c r="D3251" s="24" t="s">
        <v>87</v>
      </c>
      <c r="E3251" s="24">
        <v>210</v>
      </c>
      <c r="F3251" s="26">
        <v>46204</v>
      </c>
      <c r="G3251" s="24" t="s">
        <v>52</v>
      </c>
      <c r="H3251" s="24" t="s">
        <v>53</v>
      </c>
      <c r="I3251" s="24" t="s">
        <v>67</v>
      </c>
      <c r="J3251" s="24" t="s">
        <v>125</v>
      </c>
      <c r="K3251" s="24">
        <v>1</v>
      </c>
      <c r="L3251" s="24" t="s">
        <v>84</v>
      </c>
      <c r="M3251" s="26">
        <v>46214</v>
      </c>
      <c r="N3251" s="27">
        <v>46214.541666666664</v>
      </c>
      <c r="O3251" s="27">
        <v>46214.6875</v>
      </c>
      <c r="V3251" s="27"/>
      <c r="W3251" s="27"/>
      <c r="X3251" s="24">
        <v>4</v>
      </c>
      <c r="Y3251" s="24">
        <v>0</v>
      </c>
      <c r="Z3251" s="24">
        <v>4</v>
      </c>
      <c r="AA3251" s="24" t="s">
        <v>58</v>
      </c>
      <c r="AB3251" s="24" t="b">
        <v>0</v>
      </c>
      <c r="AC3251" s="61">
        <v>0</v>
      </c>
    </row>
    <row r="3252" spans="2:29" ht="13.7">
      <c r="B3252" s="24" t="s">
        <v>82</v>
      </c>
      <c r="C3252" s="24" t="s">
        <v>64</v>
      </c>
      <c r="D3252" s="24" t="s">
        <v>87</v>
      </c>
      <c r="E3252" s="24">
        <v>210</v>
      </c>
      <c r="F3252" s="26">
        <v>46204</v>
      </c>
      <c r="G3252" s="24" t="s">
        <v>52</v>
      </c>
      <c r="H3252" s="24" t="s">
        <v>53</v>
      </c>
      <c r="I3252" s="24" t="s">
        <v>67</v>
      </c>
      <c r="J3252" s="24" t="s">
        <v>126</v>
      </c>
      <c r="K3252" s="24">
        <v>1</v>
      </c>
      <c r="L3252" s="24" t="s">
        <v>84</v>
      </c>
      <c r="M3252" s="26">
        <v>46214</v>
      </c>
      <c r="N3252" s="27">
        <v>46214.541666666664</v>
      </c>
      <c r="O3252" s="27">
        <v>46214.6875</v>
      </c>
      <c r="P3252" s="24" t="s">
        <v>5391</v>
      </c>
      <c r="Q3252" s="24" t="s">
        <v>5392</v>
      </c>
      <c r="R3252" s="24" t="s">
        <v>611</v>
      </c>
      <c r="T3252" s="24" t="s">
        <v>67</v>
      </c>
      <c r="U3252" s="24" t="s">
        <v>169</v>
      </c>
      <c r="V3252" s="27">
        <v>46214.582638888889</v>
      </c>
      <c r="W3252" s="27">
        <v>46214.59652777778</v>
      </c>
      <c r="Z3252" s="24">
        <v>1</v>
      </c>
      <c r="AA3252" s="24" t="s">
        <v>58</v>
      </c>
      <c r="AB3252" s="24" t="b">
        <v>0</v>
      </c>
      <c r="AC3252" s="61"/>
    </row>
    <row r="3253" spans="2:29" ht="13.7">
      <c r="B3253" s="24" t="s">
        <v>82</v>
      </c>
      <c r="C3253" s="24" t="s">
        <v>64</v>
      </c>
      <c r="D3253" s="24" t="s">
        <v>87</v>
      </c>
      <c r="E3253" s="24">
        <v>210</v>
      </c>
      <c r="F3253" s="26">
        <v>46204</v>
      </c>
      <c r="G3253" s="24" t="s">
        <v>52</v>
      </c>
      <c r="H3253" s="24" t="s">
        <v>53</v>
      </c>
      <c r="I3253" s="24" t="s">
        <v>67</v>
      </c>
      <c r="J3253" s="24" t="s">
        <v>126</v>
      </c>
      <c r="K3253" s="24">
        <v>1</v>
      </c>
      <c r="L3253" s="24" t="s">
        <v>84</v>
      </c>
      <c r="M3253" s="26">
        <v>46214</v>
      </c>
      <c r="N3253" s="27">
        <v>46214.541666666664</v>
      </c>
      <c r="O3253" s="27">
        <v>46214.6875</v>
      </c>
      <c r="P3253" s="24" t="s">
        <v>5393</v>
      </c>
      <c r="Q3253" s="24" t="s">
        <v>5394</v>
      </c>
      <c r="R3253" s="24" t="s">
        <v>605</v>
      </c>
      <c r="T3253" s="24" t="s">
        <v>67</v>
      </c>
      <c r="U3253" s="24" t="s">
        <v>169</v>
      </c>
      <c r="V3253" s="27">
        <v>46214.54791666667</v>
      </c>
      <c r="W3253" s="27">
        <v>46214.572222222225</v>
      </c>
      <c r="Z3253" s="24">
        <v>1</v>
      </c>
      <c r="AA3253" s="24" t="s">
        <v>58</v>
      </c>
      <c r="AB3253" s="24" t="b">
        <v>0</v>
      </c>
      <c r="AC3253" s="61"/>
    </row>
    <row r="3254" spans="2:29" ht="13.7">
      <c r="B3254" s="24" t="s">
        <v>82</v>
      </c>
      <c r="C3254" s="24" t="s">
        <v>64</v>
      </c>
      <c r="D3254" s="24" t="s">
        <v>87</v>
      </c>
      <c r="E3254" s="24">
        <v>210</v>
      </c>
      <c r="F3254" s="26">
        <v>46204</v>
      </c>
      <c r="G3254" s="24" t="s">
        <v>52</v>
      </c>
      <c r="H3254" s="24" t="s">
        <v>53</v>
      </c>
      <c r="I3254" s="24" t="s">
        <v>67</v>
      </c>
      <c r="J3254" s="24" t="s">
        <v>126</v>
      </c>
      <c r="K3254" s="24">
        <v>1</v>
      </c>
      <c r="L3254" s="24" t="s">
        <v>84</v>
      </c>
      <c r="M3254" s="26">
        <v>46214</v>
      </c>
      <c r="N3254" s="27">
        <v>46214.541666666664</v>
      </c>
      <c r="O3254" s="27">
        <v>46214.6875</v>
      </c>
      <c r="P3254" s="24" t="s">
        <v>5395</v>
      </c>
      <c r="Q3254" s="24" t="s">
        <v>5396</v>
      </c>
      <c r="R3254" s="24" t="s">
        <v>605</v>
      </c>
      <c r="T3254" s="24" t="s">
        <v>67</v>
      </c>
      <c r="U3254" s="24" t="s">
        <v>169</v>
      </c>
      <c r="V3254" s="27">
        <v>46214.652083333334</v>
      </c>
      <c r="W3254" s="27">
        <v>46214.667361111111</v>
      </c>
      <c r="Z3254" s="24">
        <v>1</v>
      </c>
      <c r="AA3254" s="24" t="s">
        <v>58</v>
      </c>
      <c r="AB3254" s="24" t="b">
        <v>0</v>
      </c>
      <c r="AC3254" s="61"/>
    </row>
    <row r="3255" spans="2:29" ht="13.7">
      <c r="B3255" s="24" t="s">
        <v>82</v>
      </c>
      <c r="C3255" s="24" t="s">
        <v>64</v>
      </c>
      <c r="D3255" s="24" t="s">
        <v>87</v>
      </c>
      <c r="E3255" s="24">
        <v>210</v>
      </c>
      <c r="F3255" s="26">
        <v>46204</v>
      </c>
      <c r="G3255" s="24" t="s">
        <v>52</v>
      </c>
      <c r="H3255" s="24" t="s">
        <v>53</v>
      </c>
      <c r="I3255" s="24" t="s">
        <v>67</v>
      </c>
      <c r="J3255" s="24" t="s">
        <v>126</v>
      </c>
      <c r="K3255" s="24">
        <v>1</v>
      </c>
      <c r="L3255" s="24" t="s">
        <v>84</v>
      </c>
      <c r="M3255" s="26">
        <v>46214</v>
      </c>
      <c r="N3255" s="27">
        <v>46214.541666666664</v>
      </c>
      <c r="O3255" s="27">
        <v>46214.6875</v>
      </c>
      <c r="P3255" s="24" t="s">
        <v>5397</v>
      </c>
      <c r="Q3255" s="24" t="s">
        <v>5398</v>
      </c>
      <c r="R3255" s="24" t="s">
        <v>605</v>
      </c>
      <c r="T3255" s="24" t="s">
        <v>67</v>
      </c>
      <c r="U3255" s="24" t="s">
        <v>169</v>
      </c>
      <c r="V3255" s="27">
        <v>46214.616666666669</v>
      </c>
      <c r="W3255" s="27">
        <v>46214.636111111111</v>
      </c>
      <c r="Z3255" s="24">
        <v>1</v>
      </c>
      <c r="AA3255" s="24" t="s">
        <v>58</v>
      </c>
      <c r="AB3255" s="24" t="b">
        <v>0</v>
      </c>
      <c r="AC3255" s="61"/>
    </row>
    <row r="3256" spans="2:29" ht="13.7">
      <c r="B3256" s="24" t="s">
        <v>82</v>
      </c>
      <c r="C3256" s="24" t="s">
        <v>64</v>
      </c>
      <c r="D3256" s="24" t="s">
        <v>87</v>
      </c>
      <c r="E3256" s="24">
        <v>210</v>
      </c>
      <c r="F3256" s="26">
        <v>46204</v>
      </c>
      <c r="G3256" s="24" t="s">
        <v>52</v>
      </c>
      <c r="H3256" s="24" t="s">
        <v>53</v>
      </c>
      <c r="I3256" s="24" t="s">
        <v>68</v>
      </c>
      <c r="J3256" s="24" t="s">
        <v>125</v>
      </c>
      <c r="K3256" s="24">
        <v>1</v>
      </c>
      <c r="L3256" s="24" t="s">
        <v>84</v>
      </c>
      <c r="M3256" s="26">
        <v>46217</v>
      </c>
      <c r="N3256" s="27">
        <v>46217.375</v>
      </c>
      <c r="O3256" s="27">
        <v>46217.520833333336</v>
      </c>
      <c r="V3256" s="27"/>
      <c r="W3256" s="27"/>
      <c r="X3256" s="24">
        <v>4</v>
      </c>
      <c r="Y3256" s="24">
        <v>0</v>
      </c>
      <c r="Z3256" s="24">
        <v>4</v>
      </c>
      <c r="AA3256" s="24" t="s">
        <v>58</v>
      </c>
      <c r="AB3256" s="24" t="b">
        <v>0</v>
      </c>
      <c r="AC3256" s="61">
        <v>0</v>
      </c>
    </row>
    <row r="3257" spans="2:29" ht="13.7">
      <c r="B3257" s="24" t="s">
        <v>82</v>
      </c>
      <c r="C3257" s="24" t="s">
        <v>64</v>
      </c>
      <c r="D3257" s="24" t="s">
        <v>87</v>
      </c>
      <c r="E3257" s="24">
        <v>210</v>
      </c>
      <c r="F3257" s="26">
        <v>46204</v>
      </c>
      <c r="G3257" s="24" t="s">
        <v>52</v>
      </c>
      <c r="H3257" s="24" t="s">
        <v>53</v>
      </c>
      <c r="I3257" s="24" t="s">
        <v>68</v>
      </c>
      <c r="J3257" s="24" t="s">
        <v>126</v>
      </c>
      <c r="K3257" s="24">
        <v>1</v>
      </c>
      <c r="L3257" s="24" t="s">
        <v>84</v>
      </c>
      <c r="M3257" s="26">
        <v>46217</v>
      </c>
      <c r="N3257" s="27">
        <v>46217.375</v>
      </c>
      <c r="O3257" s="27">
        <v>46217.520833333336</v>
      </c>
      <c r="P3257" s="24" t="s">
        <v>5399</v>
      </c>
      <c r="Q3257" s="24" t="s">
        <v>5400</v>
      </c>
      <c r="R3257" s="24" t="s">
        <v>323</v>
      </c>
      <c r="S3257" s="24" t="s">
        <v>152</v>
      </c>
      <c r="T3257" s="24" t="s">
        <v>68</v>
      </c>
      <c r="U3257" s="24" t="s">
        <v>179</v>
      </c>
      <c r="V3257" s="27">
        <v>46217.418055555558</v>
      </c>
      <c r="W3257" s="27">
        <v>46217.440972222219</v>
      </c>
      <c r="Z3257" s="24">
        <v>1</v>
      </c>
      <c r="AA3257" s="24" t="s">
        <v>58</v>
      </c>
      <c r="AB3257" s="24" t="b">
        <v>0</v>
      </c>
      <c r="AC3257" s="61"/>
    </row>
    <row r="3258" spans="2:29" ht="13.7">
      <c r="B3258" s="24" t="s">
        <v>82</v>
      </c>
      <c r="C3258" s="24" t="s">
        <v>64</v>
      </c>
      <c r="D3258" s="24" t="s">
        <v>87</v>
      </c>
      <c r="E3258" s="24">
        <v>210</v>
      </c>
      <c r="F3258" s="26">
        <v>46204</v>
      </c>
      <c r="G3258" s="24" t="s">
        <v>52</v>
      </c>
      <c r="H3258" s="24" t="s">
        <v>53</v>
      </c>
      <c r="I3258" s="24" t="s">
        <v>68</v>
      </c>
      <c r="J3258" s="24" t="s">
        <v>126</v>
      </c>
      <c r="K3258" s="24">
        <v>1</v>
      </c>
      <c r="L3258" s="24" t="s">
        <v>84</v>
      </c>
      <c r="M3258" s="26">
        <v>46217</v>
      </c>
      <c r="N3258" s="27">
        <v>46217.375</v>
      </c>
      <c r="O3258" s="27">
        <v>46217.520833333336</v>
      </c>
      <c r="P3258" s="24" t="s">
        <v>5401</v>
      </c>
      <c r="Q3258" s="24" t="s">
        <v>5402</v>
      </c>
      <c r="R3258" s="24" t="s">
        <v>633</v>
      </c>
      <c r="T3258" s="24" t="s">
        <v>68</v>
      </c>
      <c r="U3258" s="24" t="s">
        <v>179</v>
      </c>
      <c r="V3258" s="27">
        <v>46217.486805555556</v>
      </c>
      <c r="W3258" s="27">
        <v>46217.507638888892</v>
      </c>
      <c r="Z3258" s="24">
        <v>1</v>
      </c>
      <c r="AA3258" s="24" t="s">
        <v>58</v>
      </c>
      <c r="AB3258" s="24" t="b">
        <v>0</v>
      </c>
      <c r="AC3258" s="61"/>
    </row>
    <row r="3259" spans="2:29" ht="13.7">
      <c r="B3259" s="24" t="s">
        <v>82</v>
      </c>
      <c r="C3259" s="24" t="s">
        <v>64</v>
      </c>
      <c r="D3259" s="24" t="s">
        <v>87</v>
      </c>
      <c r="E3259" s="24">
        <v>210</v>
      </c>
      <c r="F3259" s="26">
        <v>46204</v>
      </c>
      <c r="G3259" s="24" t="s">
        <v>52</v>
      </c>
      <c r="H3259" s="24" t="s">
        <v>53</v>
      </c>
      <c r="I3259" s="24" t="s">
        <v>68</v>
      </c>
      <c r="J3259" s="24" t="s">
        <v>126</v>
      </c>
      <c r="K3259" s="24">
        <v>1</v>
      </c>
      <c r="L3259" s="24" t="s">
        <v>84</v>
      </c>
      <c r="M3259" s="26">
        <v>46217</v>
      </c>
      <c r="N3259" s="27">
        <v>46217.375</v>
      </c>
      <c r="O3259" s="27">
        <v>46217.520833333336</v>
      </c>
      <c r="P3259" s="24" t="s">
        <v>5403</v>
      </c>
      <c r="Q3259" s="24" t="s">
        <v>5404</v>
      </c>
      <c r="R3259" s="24" t="s">
        <v>323</v>
      </c>
      <c r="S3259" s="24" t="s">
        <v>152</v>
      </c>
      <c r="T3259" s="24" t="s">
        <v>68</v>
      </c>
      <c r="U3259" s="24" t="s">
        <v>179</v>
      </c>
      <c r="V3259" s="27">
        <v>46217.45</v>
      </c>
      <c r="W3259" s="27">
        <v>46217.47152777778</v>
      </c>
      <c r="Z3259" s="24">
        <v>1</v>
      </c>
      <c r="AA3259" s="24" t="s">
        <v>58</v>
      </c>
      <c r="AB3259" s="24" t="b">
        <v>0</v>
      </c>
      <c r="AC3259" s="61"/>
    </row>
    <row r="3260" spans="2:29" ht="13.7">
      <c r="B3260" s="24" t="s">
        <v>82</v>
      </c>
      <c r="C3260" s="24" t="s">
        <v>64</v>
      </c>
      <c r="D3260" s="24" t="s">
        <v>87</v>
      </c>
      <c r="E3260" s="24">
        <v>210</v>
      </c>
      <c r="F3260" s="26">
        <v>46204</v>
      </c>
      <c r="G3260" s="24" t="s">
        <v>52</v>
      </c>
      <c r="H3260" s="24" t="s">
        <v>53</v>
      </c>
      <c r="I3260" s="24" t="s">
        <v>68</v>
      </c>
      <c r="J3260" s="24" t="s">
        <v>126</v>
      </c>
      <c r="K3260" s="24">
        <v>1</v>
      </c>
      <c r="L3260" s="24" t="s">
        <v>84</v>
      </c>
      <c r="M3260" s="26">
        <v>46217</v>
      </c>
      <c r="N3260" s="27">
        <v>46217.375</v>
      </c>
      <c r="O3260" s="27">
        <v>46217.520833333336</v>
      </c>
      <c r="P3260" s="24" t="s">
        <v>5405</v>
      </c>
      <c r="Q3260" s="24" t="s">
        <v>5406</v>
      </c>
      <c r="R3260" s="24" t="s">
        <v>636</v>
      </c>
      <c r="T3260" s="24" t="s">
        <v>68</v>
      </c>
      <c r="U3260" s="24" t="s">
        <v>179</v>
      </c>
      <c r="V3260" s="27">
        <v>46217.376388888886</v>
      </c>
      <c r="W3260" s="27">
        <v>46217.394444444442</v>
      </c>
      <c r="Z3260" s="24">
        <v>1</v>
      </c>
      <c r="AA3260" s="24" t="s">
        <v>58</v>
      </c>
      <c r="AB3260" s="24" t="b">
        <v>0</v>
      </c>
      <c r="AC3260" s="61"/>
    </row>
    <row r="3261" spans="2:29" ht="13.7">
      <c r="B3261" s="24" t="s">
        <v>82</v>
      </c>
      <c r="C3261" s="24" t="s">
        <v>64</v>
      </c>
      <c r="D3261" s="24" t="s">
        <v>87</v>
      </c>
      <c r="E3261" s="24">
        <v>210</v>
      </c>
      <c r="F3261" s="26">
        <v>46204</v>
      </c>
      <c r="G3261" s="24" t="s">
        <v>52</v>
      </c>
      <c r="H3261" s="24" t="s">
        <v>53</v>
      </c>
      <c r="I3261" s="24" t="s">
        <v>57</v>
      </c>
      <c r="J3261" s="24" t="s">
        <v>125</v>
      </c>
      <c r="K3261" s="24">
        <v>1</v>
      </c>
      <c r="L3261" s="24" t="s">
        <v>84</v>
      </c>
      <c r="M3261" s="26">
        <v>46219</v>
      </c>
      <c r="N3261" s="27">
        <v>46219.354166666664</v>
      </c>
      <c r="O3261" s="27">
        <v>46219.5</v>
      </c>
      <c r="V3261" s="27"/>
      <c r="W3261" s="27"/>
      <c r="X3261" s="24">
        <v>4</v>
      </c>
      <c r="Y3261" s="24">
        <v>0</v>
      </c>
      <c r="Z3261" s="24">
        <v>4</v>
      </c>
      <c r="AA3261" s="24" t="s">
        <v>58</v>
      </c>
      <c r="AB3261" s="24" t="b">
        <v>0</v>
      </c>
      <c r="AC3261" s="61">
        <v>0</v>
      </c>
    </row>
    <row r="3262" spans="2:29" ht="13.7">
      <c r="B3262" s="24" t="s">
        <v>82</v>
      </c>
      <c r="C3262" s="24" t="s">
        <v>64</v>
      </c>
      <c r="D3262" s="24" t="s">
        <v>87</v>
      </c>
      <c r="E3262" s="24">
        <v>210</v>
      </c>
      <c r="F3262" s="26">
        <v>46204</v>
      </c>
      <c r="G3262" s="24" t="s">
        <v>52</v>
      </c>
      <c r="H3262" s="24" t="s">
        <v>53</v>
      </c>
      <c r="I3262" s="24" t="s">
        <v>57</v>
      </c>
      <c r="J3262" s="24" t="s">
        <v>126</v>
      </c>
      <c r="K3262" s="24">
        <v>1</v>
      </c>
      <c r="L3262" s="24" t="s">
        <v>84</v>
      </c>
      <c r="M3262" s="26">
        <v>46219</v>
      </c>
      <c r="N3262" s="27">
        <v>46219.354166666664</v>
      </c>
      <c r="O3262" s="27">
        <v>46219.5</v>
      </c>
      <c r="P3262" s="24" t="s">
        <v>5407</v>
      </c>
      <c r="Q3262" s="24" t="s">
        <v>5408</v>
      </c>
      <c r="R3262" s="24" t="s">
        <v>165</v>
      </c>
      <c r="T3262" s="24" t="s">
        <v>57</v>
      </c>
      <c r="U3262" s="24" t="s">
        <v>278</v>
      </c>
      <c r="V3262" s="27">
        <v>46219.35833333333</v>
      </c>
      <c r="W3262" s="27">
        <v>46219.378472222219</v>
      </c>
      <c r="Z3262" s="24">
        <v>1</v>
      </c>
      <c r="AA3262" s="24" t="s">
        <v>58</v>
      </c>
      <c r="AB3262" s="24" t="b">
        <v>0</v>
      </c>
      <c r="AC3262" s="61"/>
    </row>
    <row r="3263" spans="2:29" ht="13.7">
      <c r="B3263" s="24" t="s">
        <v>82</v>
      </c>
      <c r="C3263" s="24" t="s">
        <v>64</v>
      </c>
      <c r="D3263" s="24" t="s">
        <v>87</v>
      </c>
      <c r="E3263" s="24">
        <v>210</v>
      </c>
      <c r="F3263" s="26">
        <v>46204</v>
      </c>
      <c r="G3263" s="24" t="s">
        <v>52</v>
      </c>
      <c r="H3263" s="24" t="s">
        <v>53</v>
      </c>
      <c r="I3263" s="24" t="s">
        <v>57</v>
      </c>
      <c r="J3263" s="24" t="s">
        <v>126</v>
      </c>
      <c r="K3263" s="24">
        <v>1</v>
      </c>
      <c r="L3263" s="24" t="s">
        <v>84</v>
      </c>
      <c r="M3263" s="26">
        <v>46219</v>
      </c>
      <c r="N3263" s="27">
        <v>46219.354166666664</v>
      </c>
      <c r="O3263" s="27">
        <v>46219.5</v>
      </c>
      <c r="P3263" s="24" t="s">
        <v>5409</v>
      </c>
      <c r="Q3263" s="24" t="s">
        <v>5410</v>
      </c>
      <c r="R3263" s="24" t="s">
        <v>185</v>
      </c>
      <c r="S3263" s="24" t="s">
        <v>152</v>
      </c>
      <c r="T3263" s="24" t="s">
        <v>57</v>
      </c>
      <c r="U3263" s="24" t="s">
        <v>278</v>
      </c>
      <c r="V3263" s="27">
        <v>46219.46875</v>
      </c>
      <c r="W3263" s="27">
        <v>46219.481249999997</v>
      </c>
      <c r="Z3263" s="24">
        <v>1</v>
      </c>
      <c r="AA3263" s="24" t="s">
        <v>58</v>
      </c>
      <c r="AB3263" s="24" t="b">
        <v>0</v>
      </c>
      <c r="AC3263" s="61"/>
    </row>
    <row r="3264" spans="2:29" ht="13.7">
      <c r="B3264" s="24" t="s">
        <v>82</v>
      </c>
      <c r="C3264" s="24" t="s">
        <v>64</v>
      </c>
      <c r="D3264" s="24" t="s">
        <v>87</v>
      </c>
      <c r="E3264" s="24">
        <v>210</v>
      </c>
      <c r="F3264" s="26">
        <v>46204</v>
      </c>
      <c r="G3264" s="24" t="s">
        <v>52</v>
      </c>
      <c r="H3264" s="24" t="s">
        <v>53</v>
      </c>
      <c r="I3264" s="24" t="s">
        <v>57</v>
      </c>
      <c r="J3264" s="24" t="s">
        <v>126</v>
      </c>
      <c r="K3264" s="24">
        <v>1</v>
      </c>
      <c r="L3264" s="24" t="s">
        <v>84</v>
      </c>
      <c r="M3264" s="26">
        <v>46219</v>
      </c>
      <c r="N3264" s="27">
        <v>46219.354166666664</v>
      </c>
      <c r="O3264" s="27">
        <v>46219.5</v>
      </c>
      <c r="P3264" s="24" t="s">
        <v>5411</v>
      </c>
      <c r="Q3264" s="24" t="s">
        <v>5412</v>
      </c>
      <c r="R3264" s="24" t="s">
        <v>159</v>
      </c>
      <c r="T3264" s="24" t="s">
        <v>57</v>
      </c>
      <c r="U3264" s="24" t="s">
        <v>278</v>
      </c>
      <c r="V3264" s="27">
        <v>46219.397222222222</v>
      </c>
      <c r="W3264" s="27">
        <v>46219.411805555559</v>
      </c>
      <c r="Z3264" s="24">
        <v>1</v>
      </c>
      <c r="AA3264" s="24" t="s">
        <v>58</v>
      </c>
      <c r="AB3264" s="24" t="b">
        <v>0</v>
      </c>
      <c r="AC3264" s="61"/>
    </row>
    <row r="3265" spans="2:29" ht="13.7">
      <c r="B3265" s="24" t="s">
        <v>82</v>
      </c>
      <c r="C3265" s="24" t="s">
        <v>64</v>
      </c>
      <c r="D3265" s="24" t="s">
        <v>87</v>
      </c>
      <c r="E3265" s="24">
        <v>210</v>
      </c>
      <c r="F3265" s="26">
        <v>46204</v>
      </c>
      <c r="G3265" s="24" t="s">
        <v>52</v>
      </c>
      <c r="H3265" s="24" t="s">
        <v>53</v>
      </c>
      <c r="I3265" s="24" t="s">
        <v>57</v>
      </c>
      <c r="J3265" s="24" t="s">
        <v>126</v>
      </c>
      <c r="K3265" s="24">
        <v>1</v>
      </c>
      <c r="L3265" s="24" t="s">
        <v>84</v>
      </c>
      <c r="M3265" s="26">
        <v>46219</v>
      </c>
      <c r="N3265" s="27">
        <v>46219.354166666664</v>
      </c>
      <c r="O3265" s="27">
        <v>46219.5</v>
      </c>
      <c r="P3265" s="24" t="s">
        <v>5413</v>
      </c>
      <c r="Q3265" s="24" t="s">
        <v>5414</v>
      </c>
      <c r="R3265" s="24" t="s">
        <v>155</v>
      </c>
      <c r="T3265" s="24" t="s">
        <v>57</v>
      </c>
      <c r="U3265" s="24" t="s">
        <v>278</v>
      </c>
      <c r="V3265" s="27">
        <v>46219.428472222222</v>
      </c>
      <c r="W3265" s="27">
        <v>46219.452777777777</v>
      </c>
      <c r="Z3265" s="24">
        <v>1</v>
      </c>
      <c r="AA3265" s="24" t="s">
        <v>58</v>
      </c>
      <c r="AB3265" s="24" t="b">
        <v>0</v>
      </c>
      <c r="AC3265" s="61"/>
    </row>
    <row r="3266" spans="2:29" ht="13.7">
      <c r="B3266" s="24" t="s">
        <v>82</v>
      </c>
      <c r="C3266" s="24" t="s">
        <v>64</v>
      </c>
      <c r="D3266" s="24" t="s">
        <v>87</v>
      </c>
      <c r="E3266" s="24">
        <v>210</v>
      </c>
      <c r="F3266" s="26">
        <v>46204</v>
      </c>
      <c r="G3266" s="24" t="s">
        <v>52</v>
      </c>
      <c r="H3266" s="24" t="s">
        <v>53</v>
      </c>
      <c r="I3266" s="24" t="s">
        <v>57</v>
      </c>
      <c r="J3266" s="24" t="s">
        <v>125</v>
      </c>
      <c r="K3266" s="24">
        <v>1</v>
      </c>
      <c r="L3266" s="24" t="s">
        <v>84</v>
      </c>
      <c r="M3266" s="26">
        <v>46225</v>
      </c>
      <c r="N3266" s="27">
        <v>46225.333333333336</v>
      </c>
      <c r="O3266" s="27">
        <v>46225.479166666664</v>
      </c>
      <c r="V3266" s="27"/>
      <c r="W3266" s="27"/>
      <c r="X3266" s="24">
        <v>4</v>
      </c>
      <c r="Y3266" s="24">
        <v>0</v>
      </c>
      <c r="Z3266" s="24">
        <v>4</v>
      </c>
      <c r="AA3266" s="24" t="s">
        <v>58</v>
      </c>
      <c r="AB3266" s="24" t="b">
        <v>0</v>
      </c>
      <c r="AC3266" s="61">
        <v>0</v>
      </c>
    </row>
    <row r="3267" spans="2:29" ht="13.7">
      <c r="B3267" s="24" t="s">
        <v>82</v>
      </c>
      <c r="C3267" s="24" t="s">
        <v>64</v>
      </c>
      <c r="D3267" s="24" t="s">
        <v>87</v>
      </c>
      <c r="E3267" s="24">
        <v>210</v>
      </c>
      <c r="F3267" s="26">
        <v>46204</v>
      </c>
      <c r="G3267" s="24" t="s">
        <v>52</v>
      </c>
      <c r="H3267" s="24" t="s">
        <v>53</v>
      </c>
      <c r="I3267" s="24" t="s">
        <v>57</v>
      </c>
      <c r="J3267" s="24" t="s">
        <v>126</v>
      </c>
      <c r="K3267" s="24">
        <v>1</v>
      </c>
      <c r="L3267" s="24" t="s">
        <v>84</v>
      </c>
      <c r="M3267" s="26">
        <v>46225</v>
      </c>
      <c r="N3267" s="27">
        <v>46225.333333333336</v>
      </c>
      <c r="O3267" s="27">
        <v>46225.479166666664</v>
      </c>
      <c r="P3267" s="24" t="s">
        <v>5415</v>
      </c>
      <c r="Q3267" s="24" t="s">
        <v>5416</v>
      </c>
      <c r="R3267" s="24" t="s">
        <v>155</v>
      </c>
      <c r="T3267" s="24" t="s">
        <v>57</v>
      </c>
      <c r="U3267" s="24" t="s">
        <v>430</v>
      </c>
      <c r="V3267" s="27">
        <v>46225.448611111111</v>
      </c>
      <c r="W3267" s="27">
        <v>46225.462500000001</v>
      </c>
      <c r="Z3267" s="24">
        <v>1</v>
      </c>
      <c r="AA3267" s="24" t="s">
        <v>58</v>
      </c>
      <c r="AB3267" s="24" t="b">
        <v>0</v>
      </c>
      <c r="AC3267" s="61"/>
    </row>
    <row r="3268" spans="2:29" ht="13.7">
      <c r="B3268" s="24" t="s">
        <v>82</v>
      </c>
      <c r="C3268" s="24" t="s">
        <v>64</v>
      </c>
      <c r="D3268" s="24" t="s">
        <v>87</v>
      </c>
      <c r="E3268" s="24">
        <v>210</v>
      </c>
      <c r="F3268" s="26">
        <v>46204</v>
      </c>
      <c r="G3268" s="24" t="s">
        <v>52</v>
      </c>
      <c r="H3268" s="24" t="s">
        <v>53</v>
      </c>
      <c r="I3268" s="24" t="s">
        <v>57</v>
      </c>
      <c r="J3268" s="24" t="s">
        <v>126</v>
      </c>
      <c r="K3268" s="24">
        <v>1</v>
      </c>
      <c r="L3268" s="24" t="s">
        <v>84</v>
      </c>
      <c r="M3268" s="26">
        <v>46225</v>
      </c>
      <c r="N3268" s="27">
        <v>46225.333333333336</v>
      </c>
      <c r="O3268" s="27">
        <v>46225.479166666664</v>
      </c>
      <c r="P3268" s="24" t="s">
        <v>5417</v>
      </c>
      <c r="Q3268" s="24" t="s">
        <v>5418</v>
      </c>
      <c r="R3268" s="24" t="s">
        <v>155</v>
      </c>
      <c r="T3268" s="24" t="s">
        <v>57</v>
      </c>
      <c r="U3268" s="24" t="s">
        <v>430</v>
      </c>
      <c r="V3268" s="27">
        <v>46225.335416666669</v>
      </c>
      <c r="W3268" s="27">
        <v>46225.353472222225</v>
      </c>
      <c r="Z3268" s="24">
        <v>1</v>
      </c>
      <c r="AA3268" s="24" t="s">
        <v>58</v>
      </c>
      <c r="AB3268" s="24" t="b">
        <v>0</v>
      </c>
      <c r="AC3268" s="61"/>
    </row>
    <row r="3269" spans="2:29" ht="13.7">
      <c r="B3269" s="24" t="s">
        <v>82</v>
      </c>
      <c r="C3269" s="24" t="s">
        <v>64</v>
      </c>
      <c r="D3269" s="24" t="s">
        <v>87</v>
      </c>
      <c r="E3269" s="24">
        <v>210</v>
      </c>
      <c r="F3269" s="26">
        <v>46204</v>
      </c>
      <c r="G3269" s="24" t="s">
        <v>52</v>
      </c>
      <c r="H3269" s="24" t="s">
        <v>53</v>
      </c>
      <c r="I3269" s="24" t="s">
        <v>57</v>
      </c>
      <c r="J3269" s="24" t="s">
        <v>126</v>
      </c>
      <c r="K3269" s="24">
        <v>1</v>
      </c>
      <c r="L3269" s="24" t="s">
        <v>84</v>
      </c>
      <c r="M3269" s="26">
        <v>46225</v>
      </c>
      <c r="N3269" s="27">
        <v>46225.333333333336</v>
      </c>
      <c r="O3269" s="27">
        <v>46225.479166666664</v>
      </c>
      <c r="P3269" s="24" t="s">
        <v>5419</v>
      </c>
      <c r="Q3269" s="24" t="s">
        <v>5420</v>
      </c>
      <c r="R3269" s="24" t="s">
        <v>165</v>
      </c>
      <c r="T3269" s="24" t="s">
        <v>57</v>
      </c>
      <c r="U3269" s="24" t="s">
        <v>430</v>
      </c>
      <c r="V3269" s="27">
        <v>46225.370833333334</v>
      </c>
      <c r="W3269" s="27">
        <v>46225.39166666667</v>
      </c>
      <c r="Z3269" s="24">
        <v>1</v>
      </c>
      <c r="AA3269" s="24" t="s">
        <v>58</v>
      </c>
      <c r="AB3269" s="24" t="b">
        <v>0</v>
      </c>
      <c r="AC3269" s="61"/>
    </row>
    <row r="3270" spans="2:29" ht="13.7">
      <c r="B3270" s="24" t="s">
        <v>82</v>
      </c>
      <c r="C3270" s="24" t="s">
        <v>64</v>
      </c>
      <c r="D3270" s="24" t="s">
        <v>87</v>
      </c>
      <c r="E3270" s="24">
        <v>210</v>
      </c>
      <c r="F3270" s="26">
        <v>46204</v>
      </c>
      <c r="G3270" s="24" t="s">
        <v>52</v>
      </c>
      <c r="H3270" s="24" t="s">
        <v>53</v>
      </c>
      <c r="I3270" s="24" t="s">
        <v>57</v>
      </c>
      <c r="J3270" s="24" t="s">
        <v>126</v>
      </c>
      <c r="K3270" s="24">
        <v>1</v>
      </c>
      <c r="L3270" s="24" t="s">
        <v>84</v>
      </c>
      <c r="M3270" s="26">
        <v>46225</v>
      </c>
      <c r="N3270" s="27">
        <v>46225.333333333336</v>
      </c>
      <c r="O3270" s="27">
        <v>46225.479166666664</v>
      </c>
      <c r="P3270" s="24" t="s">
        <v>5421</v>
      </c>
      <c r="Q3270" s="24" t="s">
        <v>5422</v>
      </c>
      <c r="R3270" s="24" t="s">
        <v>159</v>
      </c>
      <c r="T3270" s="24" t="s">
        <v>57</v>
      </c>
      <c r="U3270" s="24" t="s">
        <v>430</v>
      </c>
      <c r="V3270" s="27">
        <v>46225.413888888892</v>
      </c>
      <c r="W3270" s="27">
        <v>46225.433333333334</v>
      </c>
      <c r="Z3270" s="24">
        <v>1</v>
      </c>
      <c r="AA3270" s="24" t="s">
        <v>58</v>
      </c>
      <c r="AB3270" s="24" t="b">
        <v>0</v>
      </c>
      <c r="AC3270" s="61"/>
    </row>
    <row r="3271" spans="2:29" ht="13.7">
      <c r="B3271" s="24" t="s">
        <v>82</v>
      </c>
      <c r="C3271" s="24" t="s">
        <v>64</v>
      </c>
      <c r="D3271" s="24" t="s">
        <v>87</v>
      </c>
      <c r="E3271" s="24">
        <v>210</v>
      </c>
      <c r="F3271" s="26">
        <v>46204</v>
      </c>
      <c r="G3271" s="24" t="s">
        <v>52</v>
      </c>
      <c r="H3271" s="24" t="s">
        <v>53</v>
      </c>
      <c r="I3271" s="24" t="s">
        <v>67</v>
      </c>
      <c r="J3271" s="24" t="s">
        <v>125</v>
      </c>
      <c r="K3271" s="24">
        <v>1</v>
      </c>
      <c r="L3271" s="24" t="s">
        <v>84</v>
      </c>
      <c r="M3271" s="26">
        <v>46227</v>
      </c>
      <c r="N3271" s="27">
        <v>46227.333333333336</v>
      </c>
      <c r="O3271" s="27">
        <v>46227.479166666664</v>
      </c>
      <c r="V3271" s="27"/>
      <c r="W3271" s="27"/>
      <c r="X3271" s="24">
        <v>4</v>
      </c>
      <c r="Y3271" s="24">
        <v>0</v>
      </c>
      <c r="Z3271" s="24">
        <v>4</v>
      </c>
      <c r="AA3271" s="24" t="s">
        <v>58</v>
      </c>
      <c r="AB3271" s="24" t="b">
        <v>0</v>
      </c>
      <c r="AC3271" s="61">
        <v>0</v>
      </c>
    </row>
    <row r="3272" spans="2:29" ht="13.7">
      <c r="B3272" s="24" t="s">
        <v>82</v>
      </c>
      <c r="C3272" s="24" t="s">
        <v>64</v>
      </c>
      <c r="D3272" s="24" t="s">
        <v>87</v>
      </c>
      <c r="E3272" s="24">
        <v>210</v>
      </c>
      <c r="F3272" s="26">
        <v>46204</v>
      </c>
      <c r="G3272" s="24" t="s">
        <v>52</v>
      </c>
      <c r="H3272" s="24" t="s">
        <v>53</v>
      </c>
      <c r="I3272" s="24" t="s">
        <v>67</v>
      </c>
      <c r="J3272" s="24" t="s">
        <v>126</v>
      </c>
      <c r="K3272" s="24">
        <v>1</v>
      </c>
      <c r="L3272" s="24" t="s">
        <v>84</v>
      </c>
      <c r="M3272" s="26">
        <v>46227</v>
      </c>
      <c r="N3272" s="27">
        <v>46227.333333333336</v>
      </c>
      <c r="O3272" s="27">
        <v>46227.479166666664</v>
      </c>
      <c r="P3272" s="24" t="s">
        <v>5423</v>
      </c>
      <c r="Q3272" s="24" t="s">
        <v>5424</v>
      </c>
      <c r="R3272" s="24" t="s">
        <v>608</v>
      </c>
      <c r="T3272" s="24" t="s">
        <v>67</v>
      </c>
      <c r="U3272" s="24" t="s">
        <v>191</v>
      </c>
      <c r="V3272" s="27">
        <v>46227.370833333334</v>
      </c>
      <c r="W3272" s="27">
        <v>46227.388194444444</v>
      </c>
      <c r="Z3272" s="24">
        <v>1</v>
      </c>
      <c r="AA3272" s="24" t="s">
        <v>58</v>
      </c>
      <c r="AB3272" s="24" t="b">
        <v>0</v>
      </c>
      <c r="AC3272" s="61"/>
    </row>
    <row r="3273" spans="2:29" ht="13.7">
      <c r="B3273" s="24" t="s">
        <v>82</v>
      </c>
      <c r="C3273" s="24" t="s">
        <v>64</v>
      </c>
      <c r="D3273" s="24" t="s">
        <v>87</v>
      </c>
      <c r="E3273" s="24">
        <v>210</v>
      </c>
      <c r="F3273" s="26">
        <v>46204</v>
      </c>
      <c r="G3273" s="24" t="s">
        <v>52</v>
      </c>
      <c r="H3273" s="24" t="s">
        <v>53</v>
      </c>
      <c r="I3273" s="24" t="s">
        <v>67</v>
      </c>
      <c r="J3273" s="24" t="s">
        <v>126</v>
      </c>
      <c r="K3273" s="24">
        <v>1</v>
      </c>
      <c r="L3273" s="24" t="s">
        <v>84</v>
      </c>
      <c r="M3273" s="26">
        <v>46227</v>
      </c>
      <c r="N3273" s="27">
        <v>46227.333333333336</v>
      </c>
      <c r="O3273" s="27">
        <v>46227.479166666664</v>
      </c>
      <c r="P3273" s="24" t="s">
        <v>5425</v>
      </c>
      <c r="Q3273" s="24" t="s">
        <v>5426</v>
      </c>
      <c r="R3273" s="24" t="s">
        <v>608</v>
      </c>
      <c r="T3273" s="24" t="s">
        <v>67</v>
      </c>
      <c r="U3273" s="24" t="s">
        <v>191</v>
      </c>
      <c r="V3273" s="27">
        <v>46227.413888888892</v>
      </c>
      <c r="W3273" s="27">
        <v>46227.434027777781</v>
      </c>
      <c r="Z3273" s="24">
        <v>1</v>
      </c>
      <c r="AA3273" s="24" t="s">
        <v>58</v>
      </c>
      <c r="AB3273" s="24" t="b">
        <v>0</v>
      </c>
      <c r="AC3273" s="61"/>
    </row>
    <row r="3274" spans="2:29" ht="13.7">
      <c r="B3274" s="24" t="s">
        <v>82</v>
      </c>
      <c r="C3274" s="24" t="s">
        <v>64</v>
      </c>
      <c r="D3274" s="24" t="s">
        <v>87</v>
      </c>
      <c r="E3274" s="24">
        <v>210</v>
      </c>
      <c r="F3274" s="26">
        <v>46204</v>
      </c>
      <c r="G3274" s="24" t="s">
        <v>52</v>
      </c>
      <c r="H3274" s="24" t="s">
        <v>53</v>
      </c>
      <c r="I3274" s="24" t="s">
        <v>67</v>
      </c>
      <c r="J3274" s="24" t="s">
        <v>126</v>
      </c>
      <c r="K3274" s="24">
        <v>1</v>
      </c>
      <c r="L3274" s="24" t="s">
        <v>84</v>
      </c>
      <c r="M3274" s="26">
        <v>46227</v>
      </c>
      <c r="N3274" s="27">
        <v>46227.333333333336</v>
      </c>
      <c r="O3274" s="27">
        <v>46227.479166666664</v>
      </c>
      <c r="P3274" s="24" t="s">
        <v>5427</v>
      </c>
      <c r="Q3274" s="24" t="s">
        <v>5428</v>
      </c>
      <c r="R3274" s="24" t="s">
        <v>608</v>
      </c>
      <c r="T3274" s="24" t="s">
        <v>67</v>
      </c>
      <c r="U3274" s="24" t="s">
        <v>191</v>
      </c>
      <c r="V3274" s="27">
        <v>46227.336111111108</v>
      </c>
      <c r="W3274" s="27">
        <v>46227.359027777777</v>
      </c>
      <c r="Z3274" s="24">
        <v>1</v>
      </c>
      <c r="AA3274" s="24" t="s">
        <v>58</v>
      </c>
      <c r="AB3274" s="24" t="b">
        <v>0</v>
      </c>
      <c r="AC3274" s="61"/>
    </row>
    <row r="3275" spans="2:29" ht="13.7">
      <c r="B3275" s="24" t="s">
        <v>82</v>
      </c>
      <c r="C3275" s="24" t="s">
        <v>64</v>
      </c>
      <c r="D3275" s="24" t="s">
        <v>87</v>
      </c>
      <c r="E3275" s="24">
        <v>210</v>
      </c>
      <c r="F3275" s="26">
        <v>46204</v>
      </c>
      <c r="G3275" s="24" t="s">
        <v>52</v>
      </c>
      <c r="H3275" s="24" t="s">
        <v>53</v>
      </c>
      <c r="I3275" s="24" t="s">
        <v>67</v>
      </c>
      <c r="J3275" s="24" t="s">
        <v>126</v>
      </c>
      <c r="K3275" s="24">
        <v>1</v>
      </c>
      <c r="L3275" s="24" t="s">
        <v>84</v>
      </c>
      <c r="M3275" s="26">
        <v>46227</v>
      </c>
      <c r="N3275" s="27">
        <v>46227.333333333336</v>
      </c>
      <c r="O3275" s="27">
        <v>46227.479166666664</v>
      </c>
      <c r="P3275" s="24" t="s">
        <v>5429</v>
      </c>
      <c r="Q3275" s="24" t="s">
        <v>5430</v>
      </c>
      <c r="R3275" s="24" t="s">
        <v>605</v>
      </c>
      <c r="T3275" s="24" t="s">
        <v>67</v>
      </c>
      <c r="U3275" s="24" t="s">
        <v>191</v>
      </c>
      <c r="V3275" s="27">
        <v>46227.447916666664</v>
      </c>
      <c r="W3275" s="27">
        <v>46227.470138888886</v>
      </c>
      <c r="Z3275" s="24">
        <v>1</v>
      </c>
      <c r="AA3275" s="24" t="s">
        <v>58</v>
      </c>
      <c r="AB3275" s="24" t="b">
        <v>0</v>
      </c>
      <c r="AC3275" s="61"/>
    </row>
    <row r="3276" spans="2:29" ht="13.7">
      <c r="B3276" s="24" t="s">
        <v>82</v>
      </c>
      <c r="C3276" s="24" t="s">
        <v>64</v>
      </c>
      <c r="D3276" s="24" t="s">
        <v>87</v>
      </c>
      <c r="E3276" s="24">
        <v>210</v>
      </c>
      <c r="F3276" s="26">
        <v>46235</v>
      </c>
      <c r="G3276" s="24" t="s">
        <v>52</v>
      </c>
      <c r="H3276" s="24" t="s">
        <v>53</v>
      </c>
      <c r="I3276" s="24" t="s">
        <v>54</v>
      </c>
      <c r="J3276" s="24" t="s">
        <v>125</v>
      </c>
      <c r="K3276" s="24">
        <v>1</v>
      </c>
      <c r="L3276" s="24" t="s">
        <v>84</v>
      </c>
      <c r="M3276" s="26">
        <v>46235</v>
      </c>
      <c r="N3276" s="27">
        <v>46235.5625</v>
      </c>
      <c r="O3276" s="27">
        <v>46235.708333333336</v>
      </c>
      <c r="V3276" s="27"/>
      <c r="W3276" s="27"/>
      <c r="X3276" s="24">
        <v>4</v>
      </c>
      <c r="Y3276" s="24">
        <v>0</v>
      </c>
      <c r="Z3276" s="24">
        <v>4</v>
      </c>
      <c r="AA3276" s="24" t="s">
        <v>60</v>
      </c>
      <c r="AB3276" s="24" t="b">
        <v>0</v>
      </c>
      <c r="AC3276" s="61">
        <v>0</v>
      </c>
    </row>
    <row r="3277" spans="2:29" ht="13.7">
      <c r="B3277" s="24" t="s">
        <v>82</v>
      </c>
      <c r="C3277" s="24" t="s">
        <v>64</v>
      </c>
      <c r="D3277" s="24" t="s">
        <v>87</v>
      </c>
      <c r="E3277" s="24">
        <v>210</v>
      </c>
      <c r="F3277" s="26">
        <v>46235</v>
      </c>
      <c r="G3277" s="24" t="s">
        <v>52</v>
      </c>
      <c r="H3277" s="24" t="s">
        <v>53</v>
      </c>
      <c r="I3277" s="24" t="s">
        <v>54</v>
      </c>
      <c r="J3277" s="24" t="s">
        <v>126</v>
      </c>
      <c r="K3277" s="24">
        <v>1</v>
      </c>
      <c r="L3277" s="24" t="s">
        <v>84</v>
      </c>
      <c r="M3277" s="26">
        <v>46235</v>
      </c>
      <c r="N3277" s="27">
        <v>46235.5625</v>
      </c>
      <c r="O3277" s="27">
        <v>46235.708333333336</v>
      </c>
      <c r="P3277" s="24" t="s">
        <v>5431</v>
      </c>
      <c r="Q3277" s="24" t="s">
        <v>5432</v>
      </c>
      <c r="R3277" s="24" t="s">
        <v>146</v>
      </c>
      <c r="T3277" s="24" t="s">
        <v>54</v>
      </c>
      <c r="U3277" s="24" t="s">
        <v>179</v>
      </c>
      <c r="V3277" s="27">
        <v>46235.676388888889</v>
      </c>
      <c r="W3277" s="27">
        <v>46235.696527777778</v>
      </c>
      <c r="Z3277" s="24">
        <v>1</v>
      </c>
      <c r="AA3277" s="24" t="s">
        <v>60</v>
      </c>
      <c r="AB3277" s="24" t="b">
        <v>0</v>
      </c>
      <c r="AC3277" s="61"/>
    </row>
    <row r="3278" spans="2:29" ht="13.7">
      <c r="B3278" s="24" t="s">
        <v>82</v>
      </c>
      <c r="C3278" s="24" t="s">
        <v>64</v>
      </c>
      <c r="D3278" s="24" t="s">
        <v>87</v>
      </c>
      <c r="E3278" s="24">
        <v>210</v>
      </c>
      <c r="F3278" s="26">
        <v>46235</v>
      </c>
      <c r="G3278" s="24" t="s">
        <v>52</v>
      </c>
      <c r="H3278" s="24" t="s">
        <v>53</v>
      </c>
      <c r="I3278" s="24" t="s">
        <v>54</v>
      </c>
      <c r="J3278" s="24" t="s">
        <v>126</v>
      </c>
      <c r="K3278" s="24">
        <v>1</v>
      </c>
      <c r="L3278" s="24" t="s">
        <v>84</v>
      </c>
      <c r="M3278" s="26">
        <v>46235</v>
      </c>
      <c r="N3278" s="27">
        <v>46235.5625</v>
      </c>
      <c r="O3278" s="27">
        <v>46235.708333333336</v>
      </c>
      <c r="P3278" s="24" t="s">
        <v>5433</v>
      </c>
      <c r="Q3278" s="24" t="s">
        <v>5434</v>
      </c>
      <c r="R3278" s="24" t="s">
        <v>149</v>
      </c>
      <c r="S3278" s="24" t="s">
        <v>213</v>
      </c>
      <c r="T3278" s="24" t="s">
        <v>54</v>
      </c>
      <c r="U3278" s="24" t="s">
        <v>179</v>
      </c>
      <c r="V3278" s="27">
        <v>46235.606249999997</v>
      </c>
      <c r="W3278" s="27">
        <v>46235.626388888886</v>
      </c>
      <c r="Z3278" s="24">
        <v>1</v>
      </c>
      <c r="AA3278" s="24" t="s">
        <v>60</v>
      </c>
      <c r="AB3278" s="24" t="b">
        <v>0</v>
      </c>
      <c r="AC3278" s="61"/>
    </row>
    <row r="3279" spans="2:29" ht="13.7">
      <c r="B3279" s="24" t="s">
        <v>82</v>
      </c>
      <c r="C3279" s="24" t="s">
        <v>64</v>
      </c>
      <c r="D3279" s="24" t="s">
        <v>87</v>
      </c>
      <c r="E3279" s="24">
        <v>210</v>
      </c>
      <c r="F3279" s="26">
        <v>46235</v>
      </c>
      <c r="G3279" s="24" t="s">
        <v>52</v>
      </c>
      <c r="H3279" s="24" t="s">
        <v>53</v>
      </c>
      <c r="I3279" s="24" t="s">
        <v>54</v>
      </c>
      <c r="J3279" s="24" t="s">
        <v>126</v>
      </c>
      <c r="K3279" s="24">
        <v>1</v>
      </c>
      <c r="L3279" s="24" t="s">
        <v>84</v>
      </c>
      <c r="M3279" s="26">
        <v>46235</v>
      </c>
      <c r="N3279" s="27">
        <v>46235.5625</v>
      </c>
      <c r="O3279" s="27">
        <v>46235.708333333336</v>
      </c>
      <c r="P3279" s="24" t="s">
        <v>5435</v>
      </c>
      <c r="Q3279" s="24" t="s">
        <v>5436</v>
      </c>
      <c r="R3279" s="24" t="s">
        <v>149</v>
      </c>
      <c r="T3279" s="24" t="s">
        <v>54</v>
      </c>
      <c r="U3279" s="24" t="s">
        <v>179</v>
      </c>
      <c r="V3279" s="27">
        <v>46235.638194444444</v>
      </c>
      <c r="W3279" s="27">
        <v>46235.658333333333</v>
      </c>
      <c r="Z3279" s="24">
        <v>1</v>
      </c>
      <c r="AA3279" s="24" t="s">
        <v>60</v>
      </c>
      <c r="AB3279" s="24" t="b">
        <v>0</v>
      </c>
      <c r="AC3279" s="61"/>
    </row>
    <row r="3280" spans="2:29" ht="13.7">
      <c r="B3280" s="24" t="s">
        <v>82</v>
      </c>
      <c r="C3280" s="24" t="s">
        <v>64</v>
      </c>
      <c r="D3280" s="24" t="s">
        <v>87</v>
      </c>
      <c r="E3280" s="24">
        <v>210</v>
      </c>
      <c r="F3280" s="26">
        <v>46235</v>
      </c>
      <c r="G3280" s="24" t="s">
        <v>52</v>
      </c>
      <c r="H3280" s="24" t="s">
        <v>53</v>
      </c>
      <c r="I3280" s="24" t="s">
        <v>54</v>
      </c>
      <c r="J3280" s="24" t="s">
        <v>126</v>
      </c>
      <c r="K3280" s="24">
        <v>1</v>
      </c>
      <c r="L3280" s="24" t="s">
        <v>84</v>
      </c>
      <c r="M3280" s="26">
        <v>46235</v>
      </c>
      <c r="N3280" s="27">
        <v>46235.5625</v>
      </c>
      <c r="O3280" s="27">
        <v>46235.708333333336</v>
      </c>
      <c r="P3280" s="24" t="s">
        <v>5437</v>
      </c>
      <c r="Q3280" s="24" t="s">
        <v>5438</v>
      </c>
      <c r="R3280" s="24" t="s">
        <v>190</v>
      </c>
      <c r="T3280" s="24" t="s">
        <v>54</v>
      </c>
      <c r="U3280" s="24" t="s">
        <v>179</v>
      </c>
      <c r="V3280" s="27">
        <v>46235.569444444445</v>
      </c>
      <c r="W3280" s="27">
        <v>46235.588888888888</v>
      </c>
      <c r="Z3280" s="24">
        <v>1</v>
      </c>
      <c r="AA3280" s="24" t="s">
        <v>60</v>
      </c>
      <c r="AB3280" s="24" t="b">
        <v>0</v>
      </c>
      <c r="AC3280" s="61"/>
    </row>
    <row r="3281" spans="2:29" ht="13.7">
      <c r="B3281" s="24" t="s">
        <v>82</v>
      </c>
      <c r="C3281" s="24" t="s">
        <v>64</v>
      </c>
      <c r="D3281" s="24" t="s">
        <v>87</v>
      </c>
      <c r="E3281" s="24">
        <v>210</v>
      </c>
      <c r="F3281" s="26">
        <v>46235</v>
      </c>
      <c r="G3281" s="24" t="s">
        <v>52</v>
      </c>
      <c r="H3281" s="24" t="s">
        <v>53</v>
      </c>
      <c r="I3281" s="24" t="s">
        <v>62</v>
      </c>
      <c r="J3281" s="24" t="s">
        <v>125</v>
      </c>
      <c r="K3281" s="24">
        <v>1</v>
      </c>
      <c r="L3281" s="24" t="s">
        <v>84</v>
      </c>
      <c r="M3281" s="26">
        <v>46250</v>
      </c>
      <c r="N3281" s="27">
        <v>46250.5625</v>
      </c>
      <c r="O3281" s="27">
        <v>46250.708333333336</v>
      </c>
      <c r="V3281" s="27"/>
      <c r="W3281" s="27"/>
      <c r="X3281" s="24">
        <v>4</v>
      </c>
      <c r="Y3281" s="24">
        <v>0</v>
      </c>
      <c r="Z3281" s="24">
        <v>4</v>
      </c>
      <c r="AA3281" s="24" t="s">
        <v>60</v>
      </c>
      <c r="AB3281" s="24" t="b">
        <v>0</v>
      </c>
      <c r="AC3281" s="61">
        <v>0</v>
      </c>
    </row>
    <row r="3282" spans="2:29" ht="13.7">
      <c r="B3282" s="24" t="s">
        <v>82</v>
      </c>
      <c r="C3282" s="24" t="s">
        <v>64</v>
      </c>
      <c r="D3282" s="24" t="s">
        <v>87</v>
      </c>
      <c r="E3282" s="24">
        <v>210</v>
      </c>
      <c r="F3282" s="26">
        <v>46235</v>
      </c>
      <c r="G3282" s="24" t="s">
        <v>52</v>
      </c>
      <c r="H3282" s="24" t="s">
        <v>53</v>
      </c>
      <c r="I3282" s="24" t="s">
        <v>62</v>
      </c>
      <c r="J3282" s="24" t="s">
        <v>126</v>
      </c>
      <c r="K3282" s="24">
        <v>1</v>
      </c>
      <c r="L3282" s="24" t="s">
        <v>84</v>
      </c>
      <c r="M3282" s="26">
        <v>46250</v>
      </c>
      <c r="N3282" s="27">
        <v>46250.5625</v>
      </c>
      <c r="O3282" s="27">
        <v>46250.708333333336</v>
      </c>
      <c r="P3282" s="24" t="s">
        <v>5439</v>
      </c>
      <c r="Q3282" s="24" t="s">
        <v>5440</v>
      </c>
      <c r="R3282" s="24" t="s">
        <v>256</v>
      </c>
      <c r="T3282" s="24" t="s">
        <v>62</v>
      </c>
      <c r="U3282" s="24" t="s">
        <v>411</v>
      </c>
      <c r="V3282" s="27">
        <v>46250.636805555558</v>
      </c>
      <c r="W3282" s="27">
        <v>46250.656944444447</v>
      </c>
      <c r="Z3282" s="24">
        <v>1</v>
      </c>
      <c r="AA3282" s="24" t="s">
        <v>60</v>
      </c>
      <c r="AB3282" s="24" t="b">
        <v>0</v>
      </c>
      <c r="AC3282" s="61"/>
    </row>
    <row r="3283" spans="2:29" ht="13.7">
      <c r="B3283" s="24" t="s">
        <v>82</v>
      </c>
      <c r="C3283" s="24" t="s">
        <v>64</v>
      </c>
      <c r="D3283" s="24" t="s">
        <v>87</v>
      </c>
      <c r="E3283" s="24">
        <v>210</v>
      </c>
      <c r="F3283" s="26">
        <v>46235</v>
      </c>
      <c r="G3283" s="24" t="s">
        <v>52</v>
      </c>
      <c r="H3283" s="24" t="s">
        <v>53</v>
      </c>
      <c r="I3283" s="24" t="s">
        <v>62</v>
      </c>
      <c r="J3283" s="24" t="s">
        <v>126</v>
      </c>
      <c r="K3283" s="24">
        <v>1</v>
      </c>
      <c r="L3283" s="24" t="s">
        <v>84</v>
      </c>
      <c r="M3283" s="26">
        <v>46250</v>
      </c>
      <c r="N3283" s="27">
        <v>46250.5625</v>
      </c>
      <c r="O3283" s="27">
        <v>46250.708333333336</v>
      </c>
      <c r="P3283" s="24" t="s">
        <v>5441</v>
      </c>
      <c r="Q3283" s="24" t="s">
        <v>5442</v>
      </c>
      <c r="R3283" s="24" t="s">
        <v>256</v>
      </c>
      <c r="S3283" s="24" t="s">
        <v>152</v>
      </c>
      <c r="T3283" s="24" t="s">
        <v>62</v>
      </c>
      <c r="U3283" s="24" t="s">
        <v>411</v>
      </c>
      <c r="V3283" s="27">
        <v>46250.676388888889</v>
      </c>
      <c r="W3283" s="27">
        <v>46250.688888888886</v>
      </c>
      <c r="Z3283" s="24">
        <v>1</v>
      </c>
      <c r="AA3283" s="24" t="s">
        <v>60</v>
      </c>
      <c r="AB3283" s="24" t="b">
        <v>0</v>
      </c>
      <c r="AC3283" s="61"/>
    </row>
    <row r="3284" spans="2:29" ht="13.7">
      <c r="B3284" s="24" t="s">
        <v>82</v>
      </c>
      <c r="C3284" s="24" t="s">
        <v>64</v>
      </c>
      <c r="D3284" s="24" t="s">
        <v>87</v>
      </c>
      <c r="E3284" s="24">
        <v>210</v>
      </c>
      <c r="F3284" s="26">
        <v>46235</v>
      </c>
      <c r="G3284" s="24" t="s">
        <v>52</v>
      </c>
      <c r="H3284" s="24" t="s">
        <v>53</v>
      </c>
      <c r="I3284" s="24" t="s">
        <v>62</v>
      </c>
      <c r="J3284" s="24" t="s">
        <v>126</v>
      </c>
      <c r="K3284" s="24">
        <v>1</v>
      </c>
      <c r="L3284" s="24" t="s">
        <v>84</v>
      </c>
      <c r="M3284" s="26">
        <v>46250</v>
      </c>
      <c r="N3284" s="27">
        <v>46250.5625</v>
      </c>
      <c r="O3284" s="27">
        <v>46250.708333333336</v>
      </c>
      <c r="P3284" s="24" t="s">
        <v>5443</v>
      </c>
      <c r="Q3284" s="24" t="s">
        <v>5444</v>
      </c>
      <c r="R3284" s="24" t="s">
        <v>256</v>
      </c>
      <c r="T3284" s="24" t="s">
        <v>62</v>
      </c>
      <c r="U3284" s="24" t="s">
        <v>411</v>
      </c>
      <c r="V3284" s="27">
        <v>46250.606249999997</v>
      </c>
      <c r="W3284" s="27">
        <v>46250.630555555559</v>
      </c>
      <c r="Z3284" s="24">
        <v>1</v>
      </c>
      <c r="AA3284" s="24" t="s">
        <v>60</v>
      </c>
      <c r="AB3284" s="24" t="b">
        <v>0</v>
      </c>
      <c r="AC3284" s="61"/>
    </row>
    <row r="3285" spans="2:29" ht="13.7">
      <c r="B3285" s="24" t="s">
        <v>82</v>
      </c>
      <c r="C3285" s="24" t="s">
        <v>64</v>
      </c>
      <c r="D3285" s="24" t="s">
        <v>87</v>
      </c>
      <c r="E3285" s="24">
        <v>210</v>
      </c>
      <c r="F3285" s="26">
        <v>46235</v>
      </c>
      <c r="G3285" s="24" t="s">
        <v>52</v>
      </c>
      <c r="H3285" s="24" t="s">
        <v>53</v>
      </c>
      <c r="I3285" s="24" t="s">
        <v>62</v>
      </c>
      <c r="J3285" s="24" t="s">
        <v>126</v>
      </c>
      <c r="K3285" s="24">
        <v>1</v>
      </c>
      <c r="L3285" s="24" t="s">
        <v>84</v>
      </c>
      <c r="M3285" s="26">
        <v>46250</v>
      </c>
      <c r="N3285" s="27">
        <v>46250.5625</v>
      </c>
      <c r="O3285" s="27">
        <v>46250.708333333336</v>
      </c>
      <c r="P3285" s="24" t="s">
        <v>5445</v>
      </c>
      <c r="Q3285" s="24" t="s">
        <v>5446</v>
      </c>
      <c r="R3285" s="24" t="s">
        <v>323</v>
      </c>
      <c r="S3285" s="24" t="s">
        <v>156</v>
      </c>
      <c r="T3285" s="24" t="s">
        <v>62</v>
      </c>
      <c r="U3285" s="24" t="s">
        <v>411</v>
      </c>
      <c r="V3285" s="27">
        <v>46250.566666666666</v>
      </c>
      <c r="W3285" s="27">
        <v>46250.588194444441</v>
      </c>
      <c r="Z3285" s="24">
        <v>1</v>
      </c>
      <c r="AA3285" s="24" t="s">
        <v>60</v>
      </c>
      <c r="AB3285" s="24" t="b">
        <v>0</v>
      </c>
      <c r="AC3285" s="61"/>
    </row>
    <row r="3286" spans="2:29" ht="13.7">
      <c r="B3286" s="24" t="s">
        <v>82</v>
      </c>
      <c r="C3286" s="24" t="s">
        <v>64</v>
      </c>
      <c r="D3286" s="24" t="s">
        <v>87</v>
      </c>
      <c r="E3286" s="24">
        <v>210</v>
      </c>
      <c r="F3286" s="26">
        <v>46235</v>
      </c>
      <c r="G3286" s="24" t="s">
        <v>52</v>
      </c>
      <c r="H3286" s="24" t="s">
        <v>53</v>
      </c>
      <c r="I3286" s="24" t="s">
        <v>62</v>
      </c>
      <c r="J3286" s="24" t="s">
        <v>125</v>
      </c>
      <c r="K3286" s="24">
        <v>1</v>
      </c>
      <c r="L3286" s="24" t="s">
        <v>84</v>
      </c>
      <c r="M3286" s="26">
        <v>46264</v>
      </c>
      <c r="N3286" s="27">
        <v>46264.333333333336</v>
      </c>
      <c r="O3286" s="27">
        <v>46264.479166666664</v>
      </c>
      <c r="V3286" s="27"/>
      <c r="W3286" s="27"/>
      <c r="X3286" s="24">
        <v>4</v>
      </c>
      <c r="Y3286" s="24">
        <v>0</v>
      </c>
      <c r="Z3286" s="24">
        <v>4</v>
      </c>
      <c r="AA3286" s="24" t="s">
        <v>60</v>
      </c>
      <c r="AB3286" s="24" t="b">
        <v>0</v>
      </c>
      <c r="AC3286" s="61">
        <v>0</v>
      </c>
    </row>
    <row r="3287" spans="2:29" ht="13.7">
      <c r="B3287" s="24" t="s">
        <v>82</v>
      </c>
      <c r="C3287" s="24" t="s">
        <v>64</v>
      </c>
      <c r="D3287" s="24" t="s">
        <v>87</v>
      </c>
      <c r="E3287" s="24">
        <v>210</v>
      </c>
      <c r="F3287" s="26">
        <v>46235</v>
      </c>
      <c r="G3287" s="24" t="s">
        <v>52</v>
      </c>
      <c r="H3287" s="24" t="s">
        <v>53</v>
      </c>
      <c r="I3287" s="24" t="s">
        <v>62</v>
      </c>
      <c r="J3287" s="24" t="s">
        <v>126</v>
      </c>
      <c r="K3287" s="24">
        <v>1</v>
      </c>
      <c r="L3287" s="24" t="s">
        <v>84</v>
      </c>
      <c r="M3287" s="26">
        <v>46264</v>
      </c>
      <c r="N3287" s="27">
        <v>46264.333333333336</v>
      </c>
      <c r="O3287" s="27">
        <v>46264.479166666664</v>
      </c>
      <c r="P3287" s="24" t="s">
        <v>5447</v>
      </c>
      <c r="Q3287" s="24" t="s">
        <v>5448</v>
      </c>
      <c r="R3287" s="24" t="s">
        <v>249</v>
      </c>
      <c r="S3287" s="24" t="s">
        <v>198</v>
      </c>
      <c r="T3287" s="24" t="s">
        <v>62</v>
      </c>
      <c r="U3287" s="24" t="s">
        <v>547</v>
      </c>
      <c r="V3287" s="27">
        <v>46264.341666666667</v>
      </c>
      <c r="W3287" s="27">
        <v>46264.363888888889</v>
      </c>
      <c r="Z3287" s="24">
        <v>1</v>
      </c>
      <c r="AA3287" s="24" t="s">
        <v>60</v>
      </c>
      <c r="AB3287" s="24" t="b">
        <v>0</v>
      </c>
      <c r="AC3287" s="61"/>
    </row>
    <row r="3288" spans="2:29" ht="13.7">
      <c r="B3288" s="24" t="s">
        <v>82</v>
      </c>
      <c r="C3288" s="24" t="s">
        <v>64</v>
      </c>
      <c r="D3288" s="24" t="s">
        <v>87</v>
      </c>
      <c r="E3288" s="24">
        <v>210</v>
      </c>
      <c r="F3288" s="26">
        <v>46235</v>
      </c>
      <c r="G3288" s="24" t="s">
        <v>52</v>
      </c>
      <c r="H3288" s="24" t="s">
        <v>53</v>
      </c>
      <c r="I3288" s="24" t="s">
        <v>62</v>
      </c>
      <c r="J3288" s="24" t="s">
        <v>126</v>
      </c>
      <c r="K3288" s="24">
        <v>1</v>
      </c>
      <c r="L3288" s="24" t="s">
        <v>84</v>
      </c>
      <c r="M3288" s="26">
        <v>46264</v>
      </c>
      <c r="N3288" s="27">
        <v>46264.333333333336</v>
      </c>
      <c r="O3288" s="27">
        <v>46264.479166666664</v>
      </c>
      <c r="P3288" s="24" t="s">
        <v>5449</v>
      </c>
      <c r="Q3288" s="24" t="s">
        <v>5450</v>
      </c>
      <c r="R3288" s="24" t="s">
        <v>253</v>
      </c>
      <c r="T3288" s="24" t="s">
        <v>62</v>
      </c>
      <c r="U3288" s="24" t="s">
        <v>547</v>
      </c>
      <c r="V3288" s="27">
        <v>46264.444444444445</v>
      </c>
      <c r="W3288" s="27">
        <v>46264.464583333334</v>
      </c>
      <c r="Z3288" s="24">
        <v>1</v>
      </c>
      <c r="AA3288" s="24" t="s">
        <v>60</v>
      </c>
      <c r="AB3288" s="24" t="b">
        <v>0</v>
      </c>
      <c r="AC3288" s="61"/>
    </row>
    <row r="3289" spans="2:29" ht="13.7">
      <c r="B3289" s="24" t="s">
        <v>82</v>
      </c>
      <c r="C3289" s="24" t="s">
        <v>64</v>
      </c>
      <c r="D3289" s="24" t="s">
        <v>87</v>
      </c>
      <c r="E3289" s="24">
        <v>210</v>
      </c>
      <c r="F3289" s="26">
        <v>46235</v>
      </c>
      <c r="G3289" s="24" t="s">
        <v>52</v>
      </c>
      <c r="H3289" s="24" t="s">
        <v>53</v>
      </c>
      <c r="I3289" s="24" t="s">
        <v>62</v>
      </c>
      <c r="J3289" s="24" t="s">
        <v>126</v>
      </c>
      <c r="K3289" s="24">
        <v>1</v>
      </c>
      <c r="L3289" s="24" t="s">
        <v>84</v>
      </c>
      <c r="M3289" s="26">
        <v>46264</v>
      </c>
      <c r="N3289" s="27">
        <v>46264.333333333336</v>
      </c>
      <c r="O3289" s="27">
        <v>46264.479166666664</v>
      </c>
      <c r="P3289" s="24" t="s">
        <v>5451</v>
      </c>
      <c r="Q3289" s="24" t="s">
        <v>5452</v>
      </c>
      <c r="R3289" s="24" t="s">
        <v>249</v>
      </c>
      <c r="S3289" s="24" t="s">
        <v>156</v>
      </c>
      <c r="T3289" s="24" t="s">
        <v>62</v>
      </c>
      <c r="U3289" s="24" t="s">
        <v>547</v>
      </c>
      <c r="V3289" s="27">
        <v>46264.412499999999</v>
      </c>
      <c r="W3289" s="27">
        <v>46264.435416666667</v>
      </c>
      <c r="Z3289" s="24">
        <v>1</v>
      </c>
      <c r="AA3289" s="24" t="s">
        <v>60</v>
      </c>
      <c r="AB3289" s="24" t="b">
        <v>0</v>
      </c>
      <c r="AC3289" s="61"/>
    </row>
    <row r="3290" spans="2:29" ht="13.7">
      <c r="B3290" s="24" t="s">
        <v>82</v>
      </c>
      <c r="C3290" s="24" t="s">
        <v>64</v>
      </c>
      <c r="D3290" s="24" t="s">
        <v>87</v>
      </c>
      <c r="E3290" s="24">
        <v>210</v>
      </c>
      <c r="F3290" s="26">
        <v>46235</v>
      </c>
      <c r="G3290" s="24" t="s">
        <v>52</v>
      </c>
      <c r="H3290" s="24" t="s">
        <v>53</v>
      </c>
      <c r="I3290" s="24" t="s">
        <v>62</v>
      </c>
      <c r="J3290" s="24" t="s">
        <v>126</v>
      </c>
      <c r="K3290" s="24">
        <v>1</v>
      </c>
      <c r="L3290" s="24" t="s">
        <v>84</v>
      </c>
      <c r="M3290" s="26">
        <v>46264</v>
      </c>
      <c r="N3290" s="27">
        <v>46264.333333333336</v>
      </c>
      <c r="O3290" s="27">
        <v>46264.479166666664</v>
      </c>
      <c r="P3290" s="24" t="s">
        <v>5453</v>
      </c>
      <c r="Q3290" s="24" t="s">
        <v>5454</v>
      </c>
      <c r="R3290" s="24" t="s">
        <v>328</v>
      </c>
      <c r="T3290" s="24" t="s">
        <v>62</v>
      </c>
      <c r="U3290" s="24" t="s">
        <v>547</v>
      </c>
      <c r="V3290" s="27">
        <v>46264.374305555553</v>
      </c>
      <c r="W3290" s="27">
        <v>46264.39166666667</v>
      </c>
      <c r="Z3290" s="24">
        <v>1</v>
      </c>
      <c r="AA3290" s="24" t="s">
        <v>60</v>
      </c>
      <c r="AB3290" s="24" t="b">
        <v>0</v>
      </c>
      <c r="AC3290" s="61"/>
    </row>
    <row r="3291" spans="2:29" ht="13.7">
      <c r="B3291" s="24" t="s">
        <v>82</v>
      </c>
      <c r="C3291" s="24" t="s">
        <v>64</v>
      </c>
      <c r="D3291" s="24" t="s">
        <v>87</v>
      </c>
      <c r="E3291" s="24">
        <v>240</v>
      </c>
      <c r="F3291" s="26">
        <v>46174</v>
      </c>
      <c r="G3291" s="24" t="s">
        <v>52</v>
      </c>
      <c r="H3291" s="24" t="s">
        <v>53</v>
      </c>
      <c r="I3291" s="24" t="s">
        <v>68</v>
      </c>
      <c r="J3291" s="24" t="s">
        <v>125</v>
      </c>
      <c r="K3291" s="24">
        <v>1</v>
      </c>
      <c r="L3291" s="24" t="s">
        <v>84</v>
      </c>
      <c r="M3291" s="26">
        <v>46181</v>
      </c>
      <c r="N3291" s="27">
        <v>46181.333333333336</v>
      </c>
      <c r="O3291" s="27">
        <v>46181.5</v>
      </c>
      <c r="V3291" s="27"/>
      <c r="W3291" s="27"/>
      <c r="X3291" s="24">
        <v>4</v>
      </c>
      <c r="Y3291" s="24">
        <v>0</v>
      </c>
      <c r="Z3291" s="24">
        <v>4</v>
      </c>
      <c r="AA3291" s="24" t="s">
        <v>56</v>
      </c>
      <c r="AB3291" s="24" t="b">
        <v>0</v>
      </c>
      <c r="AC3291" s="61">
        <v>0</v>
      </c>
    </row>
    <row r="3292" spans="2:29" ht="13.7">
      <c r="B3292" s="24" t="s">
        <v>82</v>
      </c>
      <c r="C3292" s="24" t="s">
        <v>64</v>
      </c>
      <c r="D3292" s="24" t="s">
        <v>87</v>
      </c>
      <c r="E3292" s="24">
        <v>240</v>
      </c>
      <c r="F3292" s="26">
        <v>46174</v>
      </c>
      <c r="G3292" s="24" t="s">
        <v>52</v>
      </c>
      <c r="H3292" s="24" t="s">
        <v>53</v>
      </c>
      <c r="I3292" s="24" t="s">
        <v>68</v>
      </c>
      <c r="J3292" s="24" t="s">
        <v>126</v>
      </c>
      <c r="K3292" s="24">
        <v>1</v>
      </c>
      <c r="L3292" s="24" t="s">
        <v>84</v>
      </c>
      <c r="M3292" s="26">
        <v>46181</v>
      </c>
      <c r="N3292" s="27">
        <v>46181.333333333336</v>
      </c>
      <c r="O3292" s="27">
        <v>46181.5</v>
      </c>
      <c r="P3292" s="24" t="s">
        <v>5455</v>
      </c>
      <c r="Q3292" s="24" t="s">
        <v>5456</v>
      </c>
      <c r="R3292" s="24" t="s">
        <v>633</v>
      </c>
      <c r="T3292" s="24" t="s">
        <v>68</v>
      </c>
      <c r="U3292" s="24" t="s">
        <v>341</v>
      </c>
      <c r="V3292" s="27">
        <v>46181.422222222223</v>
      </c>
      <c r="W3292" s="27">
        <v>46181.439583333333</v>
      </c>
      <c r="Z3292" s="24">
        <v>1</v>
      </c>
      <c r="AA3292" s="24" t="s">
        <v>56</v>
      </c>
      <c r="AB3292" s="24" t="b">
        <v>0</v>
      </c>
      <c r="AC3292" s="61"/>
    </row>
    <row r="3293" spans="2:29" ht="13.7">
      <c r="B3293" s="24" t="s">
        <v>82</v>
      </c>
      <c r="C3293" s="24" t="s">
        <v>64</v>
      </c>
      <c r="D3293" s="24" t="s">
        <v>87</v>
      </c>
      <c r="E3293" s="24">
        <v>240</v>
      </c>
      <c r="F3293" s="26">
        <v>46174</v>
      </c>
      <c r="G3293" s="24" t="s">
        <v>52</v>
      </c>
      <c r="H3293" s="24" t="s">
        <v>53</v>
      </c>
      <c r="I3293" s="24" t="s">
        <v>68</v>
      </c>
      <c r="J3293" s="24" t="s">
        <v>126</v>
      </c>
      <c r="K3293" s="24">
        <v>1</v>
      </c>
      <c r="L3293" s="24" t="s">
        <v>84</v>
      </c>
      <c r="M3293" s="26">
        <v>46181</v>
      </c>
      <c r="N3293" s="27">
        <v>46181.333333333336</v>
      </c>
      <c r="O3293" s="27">
        <v>46181.5</v>
      </c>
      <c r="P3293" s="24" t="s">
        <v>5457</v>
      </c>
      <c r="Q3293" s="24" t="s">
        <v>5458</v>
      </c>
      <c r="R3293" s="24" t="s">
        <v>636</v>
      </c>
      <c r="T3293" s="24" t="s">
        <v>68</v>
      </c>
      <c r="U3293" s="24" t="s">
        <v>341</v>
      </c>
      <c r="V3293" s="27">
        <v>46181.379861111112</v>
      </c>
      <c r="W3293" s="27">
        <v>46181.407638888886</v>
      </c>
      <c r="Z3293" s="24">
        <v>1</v>
      </c>
      <c r="AA3293" s="24" t="s">
        <v>56</v>
      </c>
      <c r="AB3293" s="24" t="b">
        <v>0</v>
      </c>
      <c r="AC3293" s="61"/>
    </row>
    <row r="3294" spans="2:29" ht="13.7">
      <c r="B3294" s="24" t="s">
        <v>82</v>
      </c>
      <c r="C3294" s="24" t="s">
        <v>64</v>
      </c>
      <c r="D3294" s="24" t="s">
        <v>87</v>
      </c>
      <c r="E3294" s="24">
        <v>240</v>
      </c>
      <c r="F3294" s="26">
        <v>46174</v>
      </c>
      <c r="G3294" s="24" t="s">
        <v>52</v>
      </c>
      <c r="H3294" s="24" t="s">
        <v>53</v>
      </c>
      <c r="I3294" s="24" t="s">
        <v>68</v>
      </c>
      <c r="J3294" s="24" t="s">
        <v>126</v>
      </c>
      <c r="K3294" s="24">
        <v>1</v>
      </c>
      <c r="L3294" s="24" t="s">
        <v>84</v>
      </c>
      <c r="M3294" s="26">
        <v>46181</v>
      </c>
      <c r="N3294" s="27">
        <v>46181.333333333336</v>
      </c>
      <c r="O3294" s="27">
        <v>46181.5</v>
      </c>
      <c r="P3294" s="24" t="s">
        <v>5459</v>
      </c>
      <c r="Q3294" s="24" t="s">
        <v>5460</v>
      </c>
      <c r="R3294" s="24" t="s">
        <v>636</v>
      </c>
      <c r="T3294" s="24" t="s">
        <v>68</v>
      </c>
      <c r="U3294" s="24" t="s">
        <v>341</v>
      </c>
      <c r="V3294" s="27">
        <v>46181.463194444441</v>
      </c>
      <c r="W3294" s="27">
        <v>46181.481249999997</v>
      </c>
      <c r="Z3294" s="24">
        <v>1</v>
      </c>
      <c r="AA3294" s="24" t="s">
        <v>56</v>
      </c>
      <c r="AB3294" s="24" t="b">
        <v>0</v>
      </c>
      <c r="AC3294" s="61"/>
    </row>
    <row r="3295" spans="2:29" ht="13.7">
      <c r="B3295" s="24" t="s">
        <v>82</v>
      </c>
      <c r="C3295" s="24" t="s">
        <v>64</v>
      </c>
      <c r="D3295" s="24" t="s">
        <v>87</v>
      </c>
      <c r="E3295" s="24">
        <v>240</v>
      </c>
      <c r="F3295" s="26">
        <v>46174</v>
      </c>
      <c r="G3295" s="24" t="s">
        <v>52</v>
      </c>
      <c r="H3295" s="24" t="s">
        <v>53</v>
      </c>
      <c r="I3295" s="24" t="s">
        <v>68</v>
      </c>
      <c r="J3295" s="24" t="s">
        <v>126</v>
      </c>
      <c r="K3295" s="24">
        <v>1</v>
      </c>
      <c r="L3295" s="24" t="s">
        <v>84</v>
      </c>
      <c r="M3295" s="26">
        <v>46181</v>
      </c>
      <c r="N3295" s="27">
        <v>46181.333333333336</v>
      </c>
      <c r="O3295" s="27">
        <v>46181.5</v>
      </c>
      <c r="P3295" s="24" t="s">
        <v>5461</v>
      </c>
      <c r="Q3295" s="24" t="s">
        <v>5462</v>
      </c>
      <c r="R3295" s="24" t="s">
        <v>749</v>
      </c>
      <c r="T3295" s="24" t="s">
        <v>68</v>
      </c>
      <c r="U3295" s="24" t="s">
        <v>341</v>
      </c>
      <c r="V3295" s="27">
        <v>46181.340277777781</v>
      </c>
      <c r="W3295" s="27">
        <v>46181.362500000003</v>
      </c>
      <c r="Z3295" s="24">
        <v>1</v>
      </c>
      <c r="AA3295" s="24" t="s">
        <v>56</v>
      </c>
      <c r="AB3295" s="24" t="b">
        <v>0</v>
      </c>
      <c r="AC3295" s="61"/>
    </row>
    <row r="3296" spans="2:29" ht="13.7">
      <c r="B3296" s="24" t="s">
        <v>82</v>
      </c>
      <c r="C3296" s="24" t="s">
        <v>64</v>
      </c>
      <c r="D3296" s="24" t="s">
        <v>87</v>
      </c>
      <c r="E3296" s="24">
        <v>240</v>
      </c>
      <c r="F3296" s="26">
        <v>46174</v>
      </c>
      <c r="G3296" s="24" t="s">
        <v>52</v>
      </c>
      <c r="H3296" s="24" t="s">
        <v>53</v>
      </c>
      <c r="I3296" s="24" t="s">
        <v>68</v>
      </c>
      <c r="J3296" s="24" t="s">
        <v>125</v>
      </c>
      <c r="K3296" s="24">
        <v>1</v>
      </c>
      <c r="L3296" s="24" t="s">
        <v>84</v>
      </c>
      <c r="M3296" s="26">
        <v>46193</v>
      </c>
      <c r="N3296" s="27">
        <v>46193.375</v>
      </c>
      <c r="O3296" s="27">
        <v>46193.541666666664</v>
      </c>
      <c r="V3296" s="27"/>
      <c r="W3296" s="27"/>
      <c r="X3296" s="24">
        <v>4</v>
      </c>
      <c r="Y3296" s="24">
        <v>0</v>
      </c>
      <c r="Z3296" s="24">
        <v>4</v>
      </c>
      <c r="AA3296" s="24" t="s">
        <v>56</v>
      </c>
      <c r="AB3296" s="24" t="b">
        <v>0</v>
      </c>
      <c r="AC3296" s="61">
        <v>0</v>
      </c>
    </row>
    <row r="3297" spans="2:29" ht="13.7">
      <c r="B3297" s="24" t="s">
        <v>82</v>
      </c>
      <c r="C3297" s="24" t="s">
        <v>64</v>
      </c>
      <c r="D3297" s="24" t="s">
        <v>87</v>
      </c>
      <c r="E3297" s="24">
        <v>240</v>
      </c>
      <c r="F3297" s="26">
        <v>46174</v>
      </c>
      <c r="G3297" s="24" t="s">
        <v>52</v>
      </c>
      <c r="H3297" s="24" t="s">
        <v>53</v>
      </c>
      <c r="I3297" s="24" t="s">
        <v>68</v>
      </c>
      <c r="J3297" s="24" t="s">
        <v>126</v>
      </c>
      <c r="K3297" s="24">
        <v>1</v>
      </c>
      <c r="L3297" s="24" t="s">
        <v>84</v>
      </c>
      <c r="M3297" s="26">
        <v>46193</v>
      </c>
      <c r="N3297" s="27">
        <v>46193.375</v>
      </c>
      <c r="O3297" s="27">
        <v>46193.541666666664</v>
      </c>
      <c r="P3297" s="24" t="s">
        <v>5463</v>
      </c>
      <c r="Q3297" s="24" t="s">
        <v>5464</v>
      </c>
      <c r="R3297" s="24" t="s">
        <v>323</v>
      </c>
      <c r="T3297" s="24" t="s">
        <v>68</v>
      </c>
      <c r="U3297" s="24" t="s">
        <v>341</v>
      </c>
      <c r="V3297" s="27">
        <v>46193.461805555555</v>
      </c>
      <c r="W3297" s="27">
        <v>46193.482638888891</v>
      </c>
      <c r="Z3297" s="24">
        <v>1</v>
      </c>
      <c r="AA3297" s="24" t="s">
        <v>56</v>
      </c>
      <c r="AB3297" s="24" t="b">
        <v>0</v>
      </c>
      <c r="AC3297" s="61"/>
    </row>
    <row r="3298" spans="2:29" ht="13.7">
      <c r="B3298" s="24" t="s">
        <v>82</v>
      </c>
      <c r="C3298" s="24" t="s">
        <v>64</v>
      </c>
      <c r="D3298" s="24" t="s">
        <v>87</v>
      </c>
      <c r="E3298" s="24">
        <v>240</v>
      </c>
      <c r="F3298" s="26">
        <v>46174</v>
      </c>
      <c r="G3298" s="24" t="s">
        <v>52</v>
      </c>
      <c r="H3298" s="24" t="s">
        <v>53</v>
      </c>
      <c r="I3298" s="24" t="s">
        <v>68</v>
      </c>
      <c r="J3298" s="24" t="s">
        <v>126</v>
      </c>
      <c r="K3298" s="24">
        <v>1</v>
      </c>
      <c r="L3298" s="24" t="s">
        <v>84</v>
      </c>
      <c r="M3298" s="26">
        <v>46193</v>
      </c>
      <c r="N3298" s="27">
        <v>46193.375</v>
      </c>
      <c r="O3298" s="27">
        <v>46193.541666666664</v>
      </c>
      <c r="P3298" s="24" t="s">
        <v>5465</v>
      </c>
      <c r="Q3298" s="24" t="s">
        <v>5466</v>
      </c>
      <c r="R3298" s="24" t="s">
        <v>636</v>
      </c>
      <c r="T3298" s="24" t="s">
        <v>68</v>
      </c>
      <c r="U3298" s="24" t="s">
        <v>341</v>
      </c>
      <c r="V3298" s="27">
        <v>46193.376388888886</v>
      </c>
      <c r="W3298" s="27">
        <v>46193.404166666667</v>
      </c>
      <c r="Z3298" s="24">
        <v>1</v>
      </c>
      <c r="AA3298" s="24" t="s">
        <v>56</v>
      </c>
      <c r="AB3298" s="24" t="b">
        <v>0</v>
      </c>
      <c r="AC3298" s="61"/>
    </row>
    <row r="3299" spans="2:29" ht="13.7">
      <c r="B3299" s="24" t="s">
        <v>82</v>
      </c>
      <c r="C3299" s="24" t="s">
        <v>64</v>
      </c>
      <c r="D3299" s="24" t="s">
        <v>87</v>
      </c>
      <c r="E3299" s="24">
        <v>240</v>
      </c>
      <c r="F3299" s="26">
        <v>46174</v>
      </c>
      <c r="G3299" s="24" t="s">
        <v>52</v>
      </c>
      <c r="H3299" s="24" t="s">
        <v>53</v>
      </c>
      <c r="I3299" s="24" t="s">
        <v>68</v>
      </c>
      <c r="J3299" s="24" t="s">
        <v>126</v>
      </c>
      <c r="K3299" s="24">
        <v>1</v>
      </c>
      <c r="L3299" s="24" t="s">
        <v>84</v>
      </c>
      <c r="M3299" s="26">
        <v>46193</v>
      </c>
      <c r="N3299" s="27">
        <v>46193.375</v>
      </c>
      <c r="O3299" s="27">
        <v>46193.541666666664</v>
      </c>
      <c r="P3299" s="24" t="s">
        <v>5467</v>
      </c>
      <c r="Q3299" s="24" t="s">
        <v>5468</v>
      </c>
      <c r="R3299" s="24" t="s">
        <v>749</v>
      </c>
      <c r="T3299" s="24" t="s">
        <v>68</v>
      </c>
      <c r="U3299" s="24" t="s">
        <v>341</v>
      </c>
      <c r="V3299" s="27">
        <v>46193.50277777778</v>
      </c>
      <c r="W3299" s="27">
        <v>46193.521527777775</v>
      </c>
      <c r="Z3299" s="24">
        <v>1</v>
      </c>
      <c r="AA3299" s="24" t="s">
        <v>56</v>
      </c>
      <c r="AB3299" s="24" t="b">
        <v>0</v>
      </c>
      <c r="AC3299" s="61"/>
    </row>
    <row r="3300" spans="2:29" ht="13.7">
      <c r="B3300" s="24" t="s">
        <v>82</v>
      </c>
      <c r="C3300" s="24" t="s">
        <v>64</v>
      </c>
      <c r="D3300" s="24" t="s">
        <v>87</v>
      </c>
      <c r="E3300" s="24">
        <v>240</v>
      </c>
      <c r="F3300" s="26">
        <v>46174</v>
      </c>
      <c r="G3300" s="24" t="s">
        <v>52</v>
      </c>
      <c r="H3300" s="24" t="s">
        <v>53</v>
      </c>
      <c r="I3300" s="24" t="s">
        <v>68</v>
      </c>
      <c r="J3300" s="24" t="s">
        <v>126</v>
      </c>
      <c r="K3300" s="24">
        <v>1</v>
      </c>
      <c r="L3300" s="24" t="s">
        <v>84</v>
      </c>
      <c r="M3300" s="26">
        <v>46193</v>
      </c>
      <c r="N3300" s="27">
        <v>46193.375</v>
      </c>
      <c r="O3300" s="27">
        <v>46193.541666666664</v>
      </c>
      <c r="P3300" s="24" t="s">
        <v>5469</v>
      </c>
      <c r="Q3300" s="24" t="s">
        <v>5470</v>
      </c>
      <c r="R3300" s="24" t="s">
        <v>633</v>
      </c>
      <c r="T3300" s="24" t="s">
        <v>68</v>
      </c>
      <c r="U3300" s="24" t="s">
        <v>341</v>
      </c>
      <c r="V3300" s="27">
        <v>46193.418749999997</v>
      </c>
      <c r="W3300" s="27">
        <v>46193.436111111114</v>
      </c>
      <c r="Z3300" s="24">
        <v>1</v>
      </c>
      <c r="AA3300" s="24" t="s">
        <v>56</v>
      </c>
      <c r="AB3300" s="24" t="b">
        <v>0</v>
      </c>
      <c r="AC3300" s="61"/>
    </row>
    <row r="3301" spans="2:29" ht="13.7">
      <c r="B3301" s="24" t="s">
        <v>82</v>
      </c>
      <c r="C3301" s="24" t="s">
        <v>64</v>
      </c>
      <c r="D3301" s="24" t="s">
        <v>87</v>
      </c>
      <c r="E3301" s="24">
        <v>240</v>
      </c>
      <c r="F3301" s="26">
        <v>46174</v>
      </c>
      <c r="G3301" s="24" t="s">
        <v>52</v>
      </c>
      <c r="H3301" s="24" t="s">
        <v>53</v>
      </c>
      <c r="I3301" s="24" t="s">
        <v>57</v>
      </c>
      <c r="J3301" s="24" t="s">
        <v>125</v>
      </c>
      <c r="K3301" s="24">
        <v>1</v>
      </c>
      <c r="L3301" s="24" t="s">
        <v>84</v>
      </c>
      <c r="M3301" s="26">
        <v>46196</v>
      </c>
      <c r="N3301" s="27">
        <v>46196.354166666664</v>
      </c>
      <c r="O3301" s="27">
        <v>46196.520833333336</v>
      </c>
      <c r="V3301" s="27"/>
      <c r="W3301" s="27"/>
      <c r="X3301" s="24">
        <v>4</v>
      </c>
      <c r="Y3301" s="24">
        <v>0</v>
      </c>
      <c r="Z3301" s="24">
        <v>4</v>
      </c>
      <c r="AA3301" s="24" t="s">
        <v>56</v>
      </c>
      <c r="AB3301" s="24" t="b">
        <v>0</v>
      </c>
      <c r="AC3301" s="61">
        <v>0</v>
      </c>
    </row>
    <row r="3302" spans="2:29" ht="13.7">
      <c r="B3302" s="24" t="s">
        <v>82</v>
      </c>
      <c r="C3302" s="24" t="s">
        <v>64</v>
      </c>
      <c r="D3302" s="24" t="s">
        <v>87</v>
      </c>
      <c r="E3302" s="24">
        <v>240</v>
      </c>
      <c r="F3302" s="26">
        <v>46174</v>
      </c>
      <c r="G3302" s="24" t="s">
        <v>52</v>
      </c>
      <c r="H3302" s="24" t="s">
        <v>53</v>
      </c>
      <c r="I3302" s="24" t="s">
        <v>57</v>
      </c>
      <c r="J3302" s="24" t="s">
        <v>126</v>
      </c>
      <c r="K3302" s="24">
        <v>1</v>
      </c>
      <c r="L3302" s="24" t="s">
        <v>84</v>
      </c>
      <c r="M3302" s="26">
        <v>46196</v>
      </c>
      <c r="N3302" s="27">
        <v>46196.354166666664</v>
      </c>
      <c r="O3302" s="27">
        <v>46196.520833333336</v>
      </c>
      <c r="P3302" s="24" t="s">
        <v>5471</v>
      </c>
      <c r="Q3302" s="24" t="s">
        <v>5472</v>
      </c>
      <c r="R3302" s="24" t="s">
        <v>155</v>
      </c>
      <c r="T3302" s="24" t="s">
        <v>57</v>
      </c>
      <c r="U3302" s="24" t="s">
        <v>616</v>
      </c>
      <c r="V3302" s="27">
        <v>46196.362500000003</v>
      </c>
      <c r="W3302" s="27">
        <v>46196.390972222223</v>
      </c>
      <c r="Z3302" s="24">
        <v>1</v>
      </c>
      <c r="AA3302" s="24" t="s">
        <v>56</v>
      </c>
      <c r="AB3302" s="24" t="b">
        <v>0</v>
      </c>
      <c r="AC3302" s="61"/>
    </row>
    <row r="3303" spans="2:29" ht="13.7">
      <c r="B3303" s="24" t="s">
        <v>82</v>
      </c>
      <c r="C3303" s="24" t="s">
        <v>64</v>
      </c>
      <c r="D3303" s="24" t="s">
        <v>87</v>
      </c>
      <c r="E3303" s="24">
        <v>240</v>
      </c>
      <c r="F3303" s="26">
        <v>46174</v>
      </c>
      <c r="G3303" s="24" t="s">
        <v>52</v>
      </c>
      <c r="H3303" s="24" t="s">
        <v>53</v>
      </c>
      <c r="I3303" s="24" t="s">
        <v>57</v>
      </c>
      <c r="J3303" s="24" t="s">
        <v>126</v>
      </c>
      <c r="K3303" s="24">
        <v>1</v>
      </c>
      <c r="L3303" s="24" t="s">
        <v>84</v>
      </c>
      <c r="M3303" s="26">
        <v>46196</v>
      </c>
      <c r="N3303" s="27">
        <v>46196.354166666664</v>
      </c>
      <c r="O3303" s="27">
        <v>46196.520833333336</v>
      </c>
      <c r="P3303" s="24" t="s">
        <v>5473</v>
      </c>
      <c r="Q3303" s="24" t="s">
        <v>5474</v>
      </c>
      <c r="R3303" s="24" t="s">
        <v>155</v>
      </c>
      <c r="T3303" s="24" t="s">
        <v>57</v>
      </c>
      <c r="U3303" s="24" t="s">
        <v>616</v>
      </c>
      <c r="V3303" s="27">
        <v>46196.40347222222</v>
      </c>
      <c r="W3303" s="27">
        <v>46196.42083333333</v>
      </c>
      <c r="Z3303" s="24">
        <v>1</v>
      </c>
      <c r="AA3303" s="24" t="s">
        <v>56</v>
      </c>
      <c r="AB3303" s="24" t="b">
        <v>0</v>
      </c>
      <c r="AC3303" s="61"/>
    </row>
    <row r="3304" spans="2:29" ht="13.7">
      <c r="B3304" s="24" t="s">
        <v>82</v>
      </c>
      <c r="C3304" s="24" t="s">
        <v>64</v>
      </c>
      <c r="D3304" s="24" t="s">
        <v>87</v>
      </c>
      <c r="E3304" s="24">
        <v>240</v>
      </c>
      <c r="F3304" s="26">
        <v>46174</v>
      </c>
      <c r="G3304" s="24" t="s">
        <v>52</v>
      </c>
      <c r="H3304" s="24" t="s">
        <v>53</v>
      </c>
      <c r="I3304" s="24" t="s">
        <v>57</v>
      </c>
      <c r="J3304" s="24" t="s">
        <v>126</v>
      </c>
      <c r="K3304" s="24">
        <v>1</v>
      </c>
      <c r="L3304" s="24" t="s">
        <v>84</v>
      </c>
      <c r="M3304" s="26">
        <v>46196</v>
      </c>
      <c r="N3304" s="27">
        <v>46196.354166666664</v>
      </c>
      <c r="O3304" s="27">
        <v>46196.520833333336</v>
      </c>
      <c r="P3304" s="24" t="s">
        <v>5475</v>
      </c>
      <c r="Q3304" s="24" t="s">
        <v>5476</v>
      </c>
      <c r="R3304" s="24" t="s">
        <v>165</v>
      </c>
      <c r="T3304" s="24" t="s">
        <v>57</v>
      </c>
      <c r="U3304" s="24" t="s">
        <v>616</v>
      </c>
      <c r="V3304" s="27">
        <v>46196.443749999999</v>
      </c>
      <c r="W3304" s="27">
        <v>46196.465277777781</v>
      </c>
      <c r="Z3304" s="24">
        <v>1</v>
      </c>
      <c r="AA3304" s="24" t="s">
        <v>56</v>
      </c>
      <c r="AB3304" s="24" t="b">
        <v>0</v>
      </c>
      <c r="AC3304" s="61"/>
    </row>
    <row r="3305" spans="2:29" ht="13.7">
      <c r="B3305" s="24" t="s">
        <v>82</v>
      </c>
      <c r="C3305" s="24" t="s">
        <v>64</v>
      </c>
      <c r="D3305" s="24" t="s">
        <v>87</v>
      </c>
      <c r="E3305" s="24">
        <v>240</v>
      </c>
      <c r="F3305" s="26">
        <v>46174</v>
      </c>
      <c r="G3305" s="24" t="s">
        <v>52</v>
      </c>
      <c r="H3305" s="24" t="s">
        <v>53</v>
      </c>
      <c r="I3305" s="24" t="s">
        <v>57</v>
      </c>
      <c r="J3305" s="24" t="s">
        <v>126</v>
      </c>
      <c r="K3305" s="24">
        <v>1</v>
      </c>
      <c r="L3305" s="24" t="s">
        <v>84</v>
      </c>
      <c r="M3305" s="26">
        <v>46196</v>
      </c>
      <c r="N3305" s="27">
        <v>46196.354166666664</v>
      </c>
      <c r="O3305" s="27">
        <v>46196.520833333336</v>
      </c>
      <c r="P3305" s="24" t="s">
        <v>5477</v>
      </c>
      <c r="Q3305" s="24" t="s">
        <v>5478</v>
      </c>
      <c r="R3305" s="24" t="s">
        <v>165</v>
      </c>
      <c r="T3305" s="24" t="s">
        <v>57</v>
      </c>
      <c r="U3305" s="24" t="s">
        <v>616</v>
      </c>
      <c r="V3305" s="27">
        <v>46196.481249999997</v>
      </c>
      <c r="W3305" s="27">
        <v>46196.509722222225</v>
      </c>
      <c r="Z3305" s="24">
        <v>1</v>
      </c>
      <c r="AA3305" s="24" t="s">
        <v>56</v>
      </c>
      <c r="AB3305" s="24" t="b">
        <v>0</v>
      </c>
      <c r="AC3305" s="61"/>
    </row>
    <row r="3306" spans="2:29" ht="13.7">
      <c r="B3306" s="24" t="s">
        <v>82</v>
      </c>
      <c r="C3306" s="24" t="s">
        <v>64</v>
      </c>
      <c r="D3306" s="24" t="s">
        <v>87</v>
      </c>
      <c r="E3306" s="24">
        <v>240</v>
      </c>
      <c r="F3306" s="26">
        <v>46174</v>
      </c>
      <c r="G3306" s="24" t="s">
        <v>52</v>
      </c>
      <c r="H3306" s="24" t="s">
        <v>53</v>
      </c>
      <c r="I3306" s="24" t="s">
        <v>54</v>
      </c>
      <c r="J3306" s="24" t="s">
        <v>125</v>
      </c>
      <c r="K3306" s="24">
        <v>1</v>
      </c>
      <c r="L3306" s="24" t="s">
        <v>84</v>
      </c>
      <c r="M3306" s="26">
        <v>46203</v>
      </c>
      <c r="N3306" s="27">
        <v>46203.375</v>
      </c>
      <c r="O3306" s="27">
        <v>46203.541666666664</v>
      </c>
      <c r="V3306" s="27"/>
      <c r="W3306" s="27"/>
      <c r="X3306" s="24">
        <v>4</v>
      </c>
      <c r="Y3306" s="24">
        <v>0</v>
      </c>
      <c r="Z3306" s="24">
        <v>4</v>
      </c>
      <c r="AA3306" s="24" t="s">
        <v>56</v>
      </c>
      <c r="AB3306" s="24" t="b">
        <v>0</v>
      </c>
      <c r="AC3306" s="61">
        <v>0</v>
      </c>
    </row>
    <row r="3307" spans="2:29" ht="13.7">
      <c r="B3307" s="24" t="s">
        <v>82</v>
      </c>
      <c r="C3307" s="24" t="s">
        <v>64</v>
      </c>
      <c r="D3307" s="24" t="s">
        <v>87</v>
      </c>
      <c r="E3307" s="24">
        <v>240</v>
      </c>
      <c r="F3307" s="26">
        <v>46174</v>
      </c>
      <c r="G3307" s="24" t="s">
        <v>52</v>
      </c>
      <c r="H3307" s="24" t="s">
        <v>53</v>
      </c>
      <c r="I3307" s="24" t="s">
        <v>54</v>
      </c>
      <c r="J3307" s="24" t="s">
        <v>126</v>
      </c>
      <c r="K3307" s="24">
        <v>1</v>
      </c>
      <c r="L3307" s="24" t="s">
        <v>84</v>
      </c>
      <c r="M3307" s="26">
        <v>46203</v>
      </c>
      <c r="N3307" s="27">
        <v>46203.375</v>
      </c>
      <c r="O3307" s="27">
        <v>46203.541666666664</v>
      </c>
      <c r="P3307" s="24" t="s">
        <v>5479</v>
      </c>
      <c r="Q3307" s="24" t="s">
        <v>5480</v>
      </c>
      <c r="R3307" s="24" t="s">
        <v>149</v>
      </c>
      <c r="T3307" s="24" t="s">
        <v>54</v>
      </c>
      <c r="U3307" s="24" t="s">
        <v>420</v>
      </c>
      <c r="V3307" s="27">
        <v>46203.466666666667</v>
      </c>
      <c r="W3307" s="27">
        <v>46203.49722222222</v>
      </c>
      <c r="Z3307" s="24">
        <v>1</v>
      </c>
      <c r="AA3307" s="24" t="s">
        <v>56</v>
      </c>
      <c r="AB3307" s="24" t="b">
        <v>0</v>
      </c>
      <c r="AC3307" s="61"/>
    </row>
    <row r="3308" spans="2:29" ht="13.7">
      <c r="B3308" s="24" t="s">
        <v>82</v>
      </c>
      <c r="C3308" s="24" t="s">
        <v>64</v>
      </c>
      <c r="D3308" s="24" t="s">
        <v>87</v>
      </c>
      <c r="E3308" s="24">
        <v>240</v>
      </c>
      <c r="F3308" s="26">
        <v>46174</v>
      </c>
      <c r="G3308" s="24" t="s">
        <v>52</v>
      </c>
      <c r="H3308" s="24" t="s">
        <v>53</v>
      </c>
      <c r="I3308" s="24" t="s">
        <v>54</v>
      </c>
      <c r="J3308" s="24" t="s">
        <v>126</v>
      </c>
      <c r="K3308" s="24">
        <v>1</v>
      </c>
      <c r="L3308" s="24" t="s">
        <v>84</v>
      </c>
      <c r="M3308" s="26">
        <v>46203</v>
      </c>
      <c r="N3308" s="27">
        <v>46203.375</v>
      </c>
      <c r="O3308" s="27">
        <v>46203.541666666664</v>
      </c>
      <c r="P3308" s="24" t="s">
        <v>5481</v>
      </c>
      <c r="Q3308" s="24" t="s">
        <v>5482</v>
      </c>
      <c r="R3308" s="24" t="s">
        <v>142</v>
      </c>
      <c r="T3308" s="24" t="s">
        <v>54</v>
      </c>
      <c r="U3308" s="24" t="s">
        <v>420</v>
      </c>
      <c r="V3308" s="27">
        <v>46203.503472222219</v>
      </c>
      <c r="W3308" s="27">
        <v>46203.524305555555</v>
      </c>
      <c r="Z3308" s="24">
        <v>1</v>
      </c>
      <c r="AA3308" s="24" t="s">
        <v>56</v>
      </c>
      <c r="AB3308" s="24" t="b">
        <v>0</v>
      </c>
      <c r="AC3308" s="61"/>
    </row>
    <row r="3309" spans="2:29" ht="13.7">
      <c r="B3309" s="24" t="s">
        <v>82</v>
      </c>
      <c r="C3309" s="24" t="s">
        <v>64</v>
      </c>
      <c r="D3309" s="24" t="s">
        <v>87</v>
      </c>
      <c r="E3309" s="24">
        <v>240</v>
      </c>
      <c r="F3309" s="26">
        <v>46174</v>
      </c>
      <c r="G3309" s="24" t="s">
        <v>52</v>
      </c>
      <c r="H3309" s="24" t="s">
        <v>53</v>
      </c>
      <c r="I3309" s="24" t="s">
        <v>54</v>
      </c>
      <c r="J3309" s="24" t="s">
        <v>126</v>
      </c>
      <c r="K3309" s="24">
        <v>1</v>
      </c>
      <c r="L3309" s="24" t="s">
        <v>84</v>
      </c>
      <c r="M3309" s="26">
        <v>46203</v>
      </c>
      <c r="N3309" s="27">
        <v>46203.375</v>
      </c>
      <c r="O3309" s="27">
        <v>46203.541666666664</v>
      </c>
      <c r="P3309" s="24" t="s">
        <v>5483</v>
      </c>
      <c r="Q3309" s="24" t="s">
        <v>5484</v>
      </c>
      <c r="R3309" s="24" t="s">
        <v>149</v>
      </c>
      <c r="T3309" s="24" t="s">
        <v>54</v>
      </c>
      <c r="U3309" s="24" t="s">
        <v>420</v>
      </c>
      <c r="V3309" s="27">
        <v>46203.42291666667</v>
      </c>
      <c r="W3309" s="27">
        <v>46203.436805555553</v>
      </c>
      <c r="Z3309" s="24">
        <v>1</v>
      </c>
      <c r="AA3309" s="24" t="s">
        <v>56</v>
      </c>
      <c r="AB3309" s="24" t="b">
        <v>0</v>
      </c>
      <c r="AC3309" s="61"/>
    </row>
    <row r="3310" spans="2:29" ht="13.7">
      <c r="B3310" s="24" t="s">
        <v>82</v>
      </c>
      <c r="C3310" s="24" t="s">
        <v>64</v>
      </c>
      <c r="D3310" s="24" t="s">
        <v>87</v>
      </c>
      <c r="E3310" s="24">
        <v>240</v>
      </c>
      <c r="F3310" s="26">
        <v>46174</v>
      </c>
      <c r="G3310" s="24" t="s">
        <v>52</v>
      </c>
      <c r="H3310" s="24" t="s">
        <v>53</v>
      </c>
      <c r="I3310" s="24" t="s">
        <v>54</v>
      </c>
      <c r="J3310" s="24" t="s">
        <v>126</v>
      </c>
      <c r="K3310" s="24">
        <v>1</v>
      </c>
      <c r="L3310" s="24" t="s">
        <v>84</v>
      </c>
      <c r="M3310" s="26">
        <v>46203</v>
      </c>
      <c r="N3310" s="27">
        <v>46203.375</v>
      </c>
      <c r="O3310" s="27">
        <v>46203.541666666664</v>
      </c>
      <c r="P3310" s="24" t="s">
        <v>5485</v>
      </c>
      <c r="Q3310" s="24" t="s">
        <v>5486</v>
      </c>
      <c r="R3310" s="24" t="s">
        <v>149</v>
      </c>
      <c r="T3310" s="24" t="s">
        <v>54</v>
      </c>
      <c r="U3310" s="24" t="s">
        <v>420</v>
      </c>
      <c r="V3310" s="27">
        <v>46203.379861111112</v>
      </c>
      <c r="W3310" s="27">
        <v>46203.401388888888</v>
      </c>
      <c r="Z3310" s="24">
        <v>1</v>
      </c>
      <c r="AA3310" s="24" t="s">
        <v>56</v>
      </c>
      <c r="AB3310" s="24" t="b">
        <v>0</v>
      </c>
      <c r="AC3310" s="61"/>
    </row>
    <row r="3311" spans="2:29" ht="13.7">
      <c r="B3311" s="24" t="s">
        <v>82</v>
      </c>
      <c r="C3311" s="24" t="s">
        <v>64</v>
      </c>
      <c r="D3311" s="24" t="s">
        <v>87</v>
      </c>
      <c r="E3311" s="24">
        <v>240</v>
      </c>
      <c r="F3311" s="26">
        <v>46204</v>
      </c>
      <c r="G3311" s="24" t="s">
        <v>52</v>
      </c>
      <c r="H3311" s="24" t="s">
        <v>53</v>
      </c>
      <c r="I3311" s="24" t="s">
        <v>54</v>
      </c>
      <c r="J3311" s="24" t="s">
        <v>125</v>
      </c>
      <c r="K3311" s="24">
        <v>1</v>
      </c>
      <c r="L3311" s="24" t="s">
        <v>84</v>
      </c>
      <c r="M3311" s="26">
        <v>46210</v>
      </c>
      <c r="N3311" s="27">
        <v>46210.375</v>
      </c>
      <c r="O3311" s="27">
        <v>46210.541666666664</v>
      </c>
      <c r="V3311" s="27"/>
      <c r="W3311" s="27"/>
      <c r="X3311" s="24">
        <v>4</v>
      </c>
      <c r="Y3311" s="24">
        <v>0</v>
      </c>
      <c r="Z3311" s="24">
        <v>4</v>
      </c>
      <c r="AA3311" s="24" t="s">
        <v>58</v>
      </c>
      <c r="AB3311" s="24" t="b">
        <v>0</v>
      </c>
      <c r="AC3311" s="61">
        <v>0</v>
      </c>
    </row>
    <row r="3312" spans="2:29" ht="13.7">
      <c r="B3312" s="24" t="s">
        <v>82</v>
      </c>
      <c r="C3312" s="24" t="s">
        <v>64</v>
      </c>
      <c r="D3312" s="24" t="s">
        <v>87</v>
      </c>
      <c r="E3312" s="24">
        <v>240</v>
      </c>
      <c r="F3312" s="26">
        <v>46204</v>
      </c>
      <c r="G3312" s="24" t="s">
        <v>52</v>
      </c>
      <c r="H3312" s="24" t="s">
        <v>53</v>
      </c>
      <c r="I3312" s="24" t="s">
        <v>54</v>
      </c>
      <c r="J3312" s="24" t="s">
        <v>126</v>
      </c>
      <c r="K3312" s="24">
        <v>1</v>
      </c>
      <c r="L3312" s="24" t="s">
        <v>84</v>
      </c>
      <c r="M3312" s="26">
        <v>46210</v>
      </c>
      <c r="N3312" s="27">
        <v>46210.375</v>
      </c>
      <c r="O3312" s="27">
        <v>46210.541666666664</v>
      </c>
      <c r="P3312" s="24" t="s">
        <v>5487</v>
      </c>
      <c r="Q3312" s="24" t="s">
        <v>5488</v>
      </c>
      <c r="R3312" s="24" t="s">
        <v>142</v>
      </c>
      <c r="S3312" s="24" t="s">
        <v>198</v>
      </c>
      <c r="T3312" s="24" t="s">
        <v>54</v>
      </c>
      <c r="U3312" s="24" t="s">
        <v>214</v>
      </c>
      <c r="V3312" s="27">
        <v>46210.380555555559</v>
      </c>
      <c r="W3312" s="27">
        <v>46210.404861111114</v>
      </c>
      <c r="Z3312" s="24">
        <v>1</v>
      </c>
      <c r="AA3312" s="24" t="s">
        <v>58</v>
      </c>
      <c r="AB3312" s="24" t="b">
        <v>0</v>
      </c>
      <c r="AC3312" s="61"/>
    </row>
    <row r="3313" spans="2:29" ht="13.7">
      <c r="B3313" s="24" t="s">
        <v>82</v>
      </c>
      <c r="C3313" s="24" t="s">
        <v>64</v>
      </c>
      <c r="D3313" s="24" t="s">
        <v>87</v>
      </c>
      <c r="E3313" s="24">
        <v>240</v>
      </c>
      <c r="F3313" s="26">
        <v>46204</v>
      </c>
      <c r="G3313" s="24" t="s">
        <v>52</v>
      </c>
      <c r="H3313" s="24" t="s">
        <v>53</v>
      </c>
      <c r="I3313" s="24" t="s">
        <v>54</v>
      </c>
      <c r="J3313" s="24" t="s">
        <v>126</v>
      </c>
      <c r="K3313" s="24">
        <v>1</v>
      </c>
      <c r="L3313" s="24" t="s">
        <v>84</v>
      </c>
      <c r="M3313" s="26">
        <v>46210</v>
      </c>
      <c r="N3313" s="27">
        <v>46210.375</v>
      </c>
      <c r="O3313" s="27">
        <v>46210.541666666664</v>
      </c>
      <c r="P3313" s="24" t="s">
        <v>5489</v>
      </c>
      <c r="Q3313" s="24" t="s">
        <v>5490</v>
      </c>
      <c r="R3313" s="24" t="s">
        <v>149</v>
      </c>
      <c r="T3313" s="24" t="s">
        <v>54</v>
      </c>
      <c r="U3313" s="24" t="s">
        <v>214</v>
      </c>
      <c r="V3313" s="27">
        <v>46210.461805555555</v>
      </c>
      <c r="W3313" s="27">
        <v>46210.488194444442</v>
      </c>
      <c r="Z3313" s="24">
        <v>1</v>
      </c>
      <c r="AA3313" s="24" t="s">
        <v>58</v>
      </c>
      <c r="AB3313" s="24" t="b">
        <v>0</v>
      </c>
      <c r="AC3313" s="61"/>
    </row>
    <row r="3314" spans="2:29" ht="13.7">
      <c r="B3314" s="24" t="s">
        <v>82</v>
      </c>
      <c r="C3314" s="24" t="s">
        <v>64</v>
      </c>
      <c r="D3314" s="24" t="s">
        <v>87</v>
      </c>
      <c r="E3314" s="24">
        <v>240</v>
      </c>
      <c r="F3314" s="26">
        <v>46204</v>
      </c>
      <c r="G3314" s="24" t="s">
        <v>52</v>
      </c>
      <c r="H3314" s="24" t="s">
        <v>53</v>
      </c>
      <c r="I3314" s="24" t="s">
        <v>54</v>
      </c>
      <c r="J3314" s="24" t="s">
        <v>126</v>
      </c>
      <c r="K3314" s="24">
        <v>1</v>
      </c>
      <c r="L3314" s="24" t="s">
        <v>84</v>
      </c>
      <c r="M3314" s="26">
        <v>46210</v>
      </c>
      <c r="N3314" s="27">
        <v>46210.375</v>
      </c>
      <c r="O3314" s="27">
        <v>46210.541666666664</v>
      </c>
      <c r="P3314" s="24" t="s">
        <v>5491</v>
      </c>
      <c r="Q3314" s="24" t="s">
        <v>5492</v>
      </c>
      <c r="R3314" s="24" t="s">
        <v>146</v>
      </c>
      <c r="T3314" s="24" t="s">
        <v>54</v>
      </c>
      <c r="U3314" s="24" t="s">
        <v>214</v>
      </c>
      <c r="V3314" s="27">
        <v>46210.503472222219</v>
      </c>
      <c r="W3314" s="27">
        <v>46210.52847222222</v>
      </c>
      <c r="Z3314" s="24">
        <v>1</v>
      </c>
      <c r="AA3314" s="24" t="s">
        <v>58</v>
      </c>
      <c r="AB3314" s="24" t="b">
        <v>0</v>
      </c>
      <c r="AC3314" s="61"/>
    </row>
    <row r="3315" spans="2:29" ht="13.7">
      <c r="B3315" s="24" t="s">
        <v>82</v>
      </c>
      <c r="C3315" s="24" t="s">
        <v>64</v>
      </c>
      <c r="D3315" s="24" t="s">
        <v>87</v>
      </c>
      <c r="E3315" s="24">
        <v>240</v>
      </c>
      <c r="F3315" s="26">
        <v>46204</v>
      </c>
      <c r="G3315" s="24" t="s">
        <v>52</v>
      </c>
      <c r="H3315" s="24" t="s">
        <v>53</v>
      </c>
      <c r="I3315" s="24" t="s">
        <v>54</v>
      </c>
      <c r="J3315" s="24" t="s">
        <v>126</v>
      </c>
      <c r="K3315" s="24">
        <v>1</v>
      </c>
      <c r="L3315" s="24" t="s">
        <v>84</v>
      </c>
      <c r="M3315" s="26">
        <v>46210</v>
      </c>
      <c r="N3315" s="27">
        <v>46210.375</v>
      </c>
      <c r="O3315" s="27">
        <v>46210.541666666664</v>
      </c>
      <c r="P3315" s="24" t="s">
        <v>5493</v>
      </c>
      <c r="Q3315" s="24" t="s">
        <v>5494</v>
      </c>
      <c r="R3315" s="24" t="s">
        <v>149</v>
      </c>
      <c r="T3315" s="24" t="s">
        <v>54</v>
      </c>
      <c r="U3315" s="24" t="s">
        <v>214</v>
      </c>
      <c r="V3315" s="27">
        <v>46210.425000000003</v>
      </c>
      <c r="W3315" s="27">
        <v>46210.451388888891</v>
      </c>
      <c r="Z3315" s="24">
        <v>1</v>
      </c>
      <c r="AA3315" s="24" t="s">
        <v>58</v>
      </c>
      <c r="AB3315" s="24" t="b">
        <v>0</v>
      </c>
      <c r="AC3315" s="61"/>
    </row>
    <row r="3316" spans="2:29" ht="13.7">
      <c r="B3316" s="24" t="s">
        <v>82</v>
      </c>
      <c r="C3316" s="24" t="s">
        <v>64</v>
      </c>
      <c r="D3316" s="24" t="s">
        <v>87</v>
      </c>
      <c r="E3316" s="24">
        <v>240</v>
      </c>
      <c r="F3316" s="26">
        <v>46204</v>
      </c>
      <c r="G3316" s="24" t="s">
        <v>52</v>
      </c>
      <c r="H3316" s="24" t="s">
        <v>53</v>
      </c>
      <c r="I3316" s="24" t="s">
        <v>62</v>
      </c>
      <c r="J3316" s="24" t="s">
        <v>125</v>
      </c>
      <c r="K3316" s="24">
        <v>1</v>
      </c>
      <c r="L3316" s="24" t="s">
        <v>84</v>
      </c>
      <c r="M3316" s="26">
        <v>46221</v>
      </c>
      <c r="N3316" s="27">
        <v>46221.541666666664</v>
      </c>
      <c r="O3316" s="27">
        <v>46221.708333333336</v>
      </c>
      <c r="V3316" s="27"/>
      <c r="W3316" s="27"/>
      <c r="X3316" s="24">
        <v>4</v>
      </c>
      <c r="Y3316" s="24">
        <v>0</v>
      </c>
      <c r="Z3316" s="24">
        <v>4</v>
      </c>
      <c r="AA3316" s="24" t="s">
        <v>58</v>
      </c>
      <c r="AB3316" s="24" t="b">
        <v>0</v>
      </c>
      <c r="AC3316" s="61">
        <v>0</v>
      </c>
    </row>
    <row r="3317" spans="2:29" ht="13.7">
      <c r="B3317" s="24" t="s">
        <v>82</v>
      </c>
      <c r="C3317" s="24" t="s">
        <v>64</v>
      </c>
      <c r="D3317" s="24" t="s">
        <v>87</v>
      </c>
      <c r="E3317" s="24">
        <v>240</v>
      </c>
      <c r="F3317" s="26">
        <v>46204</v>
      </c>
      <c r="G3317" s="24" t="s">
        <v>52</v>
      </c>
      <c r="H3317" s="24" t="s">
        <v>53</v>
      </c>
      <c r="I3317" s="24" t="s">
        <v>62</v>
      </c>
      <c r="J3317" s="24" t="s">
        <v>126</v>
      </c>
      <c r="K3317" s="24">
        <v>1</v>
      </c>
      <c r="L3317" s="24" t="s">
        <v>84</v>
      </c>
      <c r="M3317" s="26">
        <v>46221</v>
      </c>
      <c r="N3317" s="27">
        <v>46221.541666666664</v>
      </c>
      <c r="O3317" s="27">
        <v>46221.708333333336</v>
      </c>
      <c r="P3317" s="24" t="s">
        <v>5495</v>
      </c>
      <c r="Q3317" s="24" t="s">
        <v>5496</v>
      </c>
      <c r="R3317" s="24" t="s">
        <v>249</v>
      </c>
      <c r="T3317" s="24" t="s">
        <v>62</v>
      </c>
      <c r="U3317" s="24" t="s">
        <v>250</v>
      </c>
      <c r="V3317" s="27">
        <v>46221.544444444444</v>
      </c>
      <c r="W3317" s="27">
        <v>46221.570138888892</v>
      </c>
      <c r="Z3317" s="24">
        <v>1</v>
      </c>
      <c r="AA3317" s="24" t="s">
        <v>58</v>
      </c>
      <c r="AB3317" s="24" t="b">
        <v>0</v>
      </c>
      <c r="AC3317" s="61"/>
    </row>
    <row r="3318" spans="2:29" ht="13.7">
      <c r="B3318" s="24" t="s">
        <v>82</v>
      </c>
      <c r="C3318" s="24" t="s">
        <v>64</v>
      </c>
      <c r="D3318" s="24" t="s">
        <v>87</v>
      </c>
      <c r="E3318" s="24">
        <v>240</v>
      </c>
      <c r="F3318" s="26">
        <v>46204</v>
      </c>
      <c r="G3318" s="24" t="s">
        <v>52</v>
      </c>
      <c r="H3318" s="24" t="s">
        <v>53</v>
      </c>
      <c r="I3318" s="24" t="s">
        <v>62</v>
      </c>
      <c r="J3318" s="24" t="s">
        <v>126</v>
      </c>
      <c r="K3318" s="24">
        <v>1</v>
      </c>
      <c r="L3318" s="24" t="s">
        <v>84</v>
      </c>
      <c r="M3318" s="26">
        <v>46221</v>
      </c>
      <c r="N3318" s="27">
        <v>46221.541666666664</v>
      </c>
      <c r="O3318" s="27">
        <v>46221.708333333336</v>
      </c>
      <c r="P3318" s="24" t="s">
        <v>5497</v>
      </c>
      <c r="Q3318" s="24" t="s">
        <v>5498</v>
      </c>
      <c r="R3318" s="24" t="s">
        <v>256</v>
      </c>
      <c r="S3318" s="24" t="s">
        <v>156</v>
      </c>
      <c r="T3318" s="24" t="s">
        <v>62</v>
      </c>
      <c r="U3318" s="24" t="s">
        <v>250</v>
      </c>
      <c r="V3318" s="27">
        <v>46221.670138888891</v>
      </c>
      <c r="W3318" s="27">
        <v>46221.695833333331</v>
      </c>
      <c r="Z3318" s="24">
        <v>1</v>
      </c>
      <c r="AA3318" s="24" t="s">
        <v>58</v>
      </c>
      <c r="AB3318" s="24" t="b">
        <v>0</v>
      </c>
      <c r="AC3318" s="61"/>
    </row>
    <row r="3319" spans="2:29" ht="13.7">
      <c r="B3319" s="24" t="s">
        <v>82</v>
      </c>
      <c r="C3319" s="24" t="s">
        <v>64</v>
      </c>
      <c r="D3319" s="24" t="s">
        <v>87</v>
      </c>
      <c r="E3319" s="24">
        <v>240</v>
      </c>
      <c r="F3319" s="26">
        <v>46204</v>
      </c>
      <c r="G3319" s="24" t="s">
        <v>52</v>
      </c>
      <c r="H3319" s="24" t="s">
        <v>53</v>
      </c>
      <c r="I3319" s="24" t="s">
        <v>62</v>
      </c>
      <c r="J3319" s="24" t="s">
        <v>126</v>
      </c>
      <c r="K3319" s="24">
        <v>1</v>
      </c>
      <c r="L3319" s="24" t="s">
        <v>84</v>
      </c>
      <c r="M3319" s="26">
        <v>46221</v>
      </c>
      <c r="N3319" s="27">
        <v>46221.541666666664</v>
      </c>
      <c r="O3319" s="27">
        <v>46221.708333333336</v>
      </c>
      <c r="P3319" s="24" t="s">
        <v>5499</v>
      </c>
      <c r="Q3319" s="24" t="s">
        <v>5500</v>
      </c>
      <c r="R3319" s="24" t="s">
        <v>323</v>
      </c>
      <c r="S3319" s="24" t="s">
        <v>152</v>
      </c>
      <c r="T3319" s="24" t="s">
        <v>62</v>
      </c>
      <c r="U3319" s="24" t="s">
        <v>250</v>
      </c>
      <c r="V3319" s="27">
        <v>46221.628472222219</v>
      </c>
      <c r="W3319" s="27">
        <v>46221.658333333333</v>
      </c>
      <c r="Z3319" s="24">
        <v>1</v>
      </c>
      <c r="AA3319" s="24" t="s">
        <v>58</v>
      </c>
      <c r="AB3319" s="24" t="b">
        <v>0</v>
      </c>
      <c r="AC3319" s="61"/>
    </row>
    <row r="3320" spans="2:29" ht="13.7">
      <c r="B3320" s="24" t="s">
        <v>82</v>
      </c>
      <c r="C3320" s="24" t="s">
        <v>64</v>
      </c>
      <c r="D3320" s="24" t="s">
        <v>87</v>
      </c>
      <c r="E3320" s="24">
        <v>240</v>
      </c>
      <c r="F3320" s="26">
        <v>46204</v>
      </c>
      <c r="G3320" s="24" t="s">
        <v>52</v>
      </c>
      <c r="H3320" s="24" t="s">
        <v>53</v>
      </c>
      <c r="I3320" s="24" t="s">
        <v>62</v>
      </c>
      <c r="J3320" s="24" t="s">
        <v>126</v>
      </c>
      <c r="K3320" s="24">
        <v>1</v>
      </c>
      <c r="L3320" s="24" t="s">
        <v>84</v>
      </c>
      <c r="M3320" s="26">
        <v>46221</v>
      </c>
      <c r="N3320" s="27">
        <v>46221.541666666664</v>
      </c>
      <c r="O3320" s="27">
        <v>46221.708333333336</v>
      </c>
      <c r="P3320" s="24" t="s">
        <v>5501</v>
      </c>
      <c r="Q3320" s="24" t="s">
        <v>5502</v>
      </c>
      <c r="R3320" s="24" t="s">
        <v>323</v>
      </c>
      <c r="S3320" s="24" t="s">
        <v>152</v>
      </c>
      <c r="T3320" s="24" t="s">
        <v>62</v>
      </c>
      <c r="U3320" s="24" t="s">
        <v>250</v>
      </c>
      <c r="V3320" s="27">
        <v>46221.588194444441</v>
      </c>
      <c r="W3320" s="27">
        <v>46221.605555555558</v>
      </c>
      <c r="Z3320" s="24">
        <v>1</v>
      </c>
      <c r="AA3320" s="24" t="s">
        <v>58</v>
      </c>
      <c r="AB3320" s="24" t="b">
        <v>0</v>
      </c>
      <c r="AC3320" s="61"/>
    </row>
    <row r="3321" spans="2:29" ht="13.7">
      <c r="B3321" s="24" t="s">
        <v>82</v>
      </c>
      <c r="C3321" s="24" t="s">
        <v>64</v>
      </c>
      <c r="D3321" s="24" t="s">
        <v>87</v>
      </c>
      <c r="E3321" s="24">
        <v>240</v>
      </c>
      <c r="F3321" s="26">
        <v>46204</v>
      </c>
      <c r="G3321" s="24" t="s">
        <v>52</v>
      </c>
      <c r="H3321" s="24" t="s">
        <v>53</v>
      </c>
      <c r="I3321" s="24" t="s">
        <v>67</v>
      </c>
      <c r="J3321" s="24" t="s">
        <v>125</v>
      </c>
      <c r="K3321" s="24">
        <v>1</v>
      </c>
      <c r="L3321" s="24" t="s">
        <v>84</v>
      </c>
      <c r="M3321" s="26">
        <v>46224</v>
      </c>
      <c r="N3321" s="27">
        <v>46224.541666666664</v>
      </c>
      <c r="O3321" s="27">
        <v>46224.708333333336</v>
      </c>
      <c r="V3321" s="27"/>
      <c r="W3321" s="27"/>
      <c r="X3321" s="24">
        <v>4</v>
      </c>
      <c r="Y3321" s="24">
        <v>0</v>
      </c>
      <c r="Z3321" s="24">
        <v>4</v>
      </c>
      <c r="AA3321" s="24" t="s">
        <v>58</v>
      </c>
      <c r="AB3321" s="24" t="b">
        <v>0</v>
      </c>
      <c r="AC3321" s="61">
        <v>0</v>
      </c>
    </row>
    <row r="3322" spans="2:29" ht="13.7">
      <c r="B3322" s="24" t="s">
        <v>82</v>
      </c>
      <c r="C3322" s="24" t="s">
        <v>64</v>
      </c>
      <c r="D3322" s="24" t="s">
        <v>87</v>
      </c>
      <c r="E3322" s="24">
        <v>240</v>
      </c>
      <c r="F3322" s="26">
        <v>46204</v>
      </c>
      <c r="G3322" s="24" t="s">
        <v>52</v>
      </c>
      <c r="H3322" s="24" t="s">
        <v>53</v>
      </c>
      <c r="I3322" s="24" t="s">
        <v>67</v>
      </c>
      <c r="J3322" s="24" t="s">
        <v>126</v>
      </c>
      <c r="K3322" s="24">
        <v>1</v>
      </c>
      <c r="L3322" s="24" t="s">
        <v>84</v>
      </c>
      <c r="M3322" s="26">
        <v>46224</v>
      </c>
      <c r="N3322" s="27">
        <v>46224.541666666664</v>
      </c>
      <c r="O3322" s="27">
        <v>46224.708333333336</v>
      </c>
      <c r="P3322" s="24" t="s">
        <v>5503</v>
      </c>
      <c r="Q3322" s="24" t="s">
        <v>5504</v>
      </c>
      <c r="R3322" s="24" t="s">
        <v>611</v>
      </c>
      <c r="T3322" s="24" t="s">
        <v>67</v>
      </c>
      <c r="U3322" s="24" t="s">
        <v>214</v>
      </c>
      <c r="V3322" s="27">
        <v>46224.543749999997</v>
      </c>
      <c r="W3322" s="27">
        <v>46224.563194444447</v>
      </c>
      <c r="Z3322" s="24">
        <v>1</v>
      </c>
      <c r="AA3322" s="24" t="s">
        <v>58</v>
      </c>
      <c r="AB3322" s="24" t="b">
        <v>0</v>
      </c>
      <c r="AC3322" s="61"/>
    </row>
    <row r="3323" spans="2:29" ht="13.7">
      <c r="B3323" s="24" t="s">
        <v>82</v>
      </c>
      <c r="C3323" s="24" t="s">
        <v>64</v>
      </c>
      <c r="D3323" s="24" t="s">
        <v>87</v>
      </c>
      <c r="E3323" s="24">
        <v>240</v>
      </c>
      <c r="F3323" s="26">
        <v>46204</v>
      </c>
      <c r="G3323" s="24" t="s">
        <v>52</v>
      </c>
      <c r="H3323" s="24" t="s">
        <v>53</v>
      </c>
      <c r="I3323" s="24" t="s">
        <v>67</v>
      </c>
      <c r="J3323" s="24" t="s">
        <v>126</v>
      </c>
      <c r="K3323" s="24">
        <v>1</v>
      </c>
      <c r="L3323" s="24" t="s">
        <v>84</v>
      </c>
      <c r="M3323" s="26">
        <v>46224</v>
      </c>
      <c r="N3323" s="27">
        <v>46224.541666666664</v>
      </c>
      <c r="O3323" s="27">
        <v>46224.708333333336</v>
      </c>
      <c r="P3323" s="24" t="s">
        <v>5505</v>
      </c>
      <c r="Q3323" s="24" t="s">
        <v>5506</v>
      </c>
      <c r="R3323" s="24" t="s">
        <v>608</v>
      </c>
      <c r="T3323" s="24" t="s">
        <v>67</v>
      </c>
      <c r="U3323" s="24" t="s">
        <v>214</v>
      </c>
      <c r="V3323" s="27">
        <v>46224.632638888892</v>
      </c>
      <c r="W3323" s="27">
        <v>46224.660416666666</v>
      </c>
      <c r="Z3323" s="24">
        <v>1</v>
      </c>
      <c r="AA3323" s="24" t="s">
        <v>58</v>
      </c>
      <c r="AB3323" s="24" t="b">
        <v>0</v>
      </c>
      <c r="AC3323" s="61"/>
    </row>
    <row r="3324" spans="2:29" ht="13.7">
      <c r="B3324" s="24" t="s">
        <v>82</v>
      </c>
      <c r="C3324" s="24" t="s">
        <v>64</v>
      </c>
      <c r="D3324" s="24" t="s">
        <v>87</v>
      </c>
      <c r="E3324" s="24">
        <v>240</v>
      </c>
      <c r="F3324" s="26">
        <v>46204</v>
      </c>
      <c r="G3324" s="24" t="s">
        <v>52</v>
      </c>
      <c r="H3324" s="24" t="s">
        <v>53</v>
      </c>
      <c r="I3324" s="24" t="s">
        <v>67</v>
      </c>
      <c r="J3324" s="24" t="s">
        <v>126</v>
      </c>
      <c r="K3324" s="24">
        <v>1</v>
      </c>
      <c r="L3324" s="24" t="s">
        <v>84</v>
      </c>
      <c r="M3324" s="26">
        <v>46224</v>
      </c>
      <c r="N3324" s="27">
        <v>46224.541666666664</v>
      </c>
      <c r="O3324" s="27">
        <v>46224.708333333336</v>
      </c>
      <c r="P3324" s="24" t="s">
        <v>5507</v>
      </c>
      <c r="Q3324" s="24" t="s">
        <v>5508</v>
      </c>
      <c r="R3324" s="24" t="s">
        <v>611</v>
      </c>
      <c r="T3324" s="24" t="s">
        <v>67</v>
      </c>
      <c r="U3324" s="24" t="s">
        <v>214</v>
      </c>
      <c r="V3324" s="27">
        <v>46224.589583333334</v>
      </c>
      <c r="W3324" s="27">
        <v>46224.60833333333</v>
      </c>
      <c r="Z3324" s="24">
        <v>1</v>
      </c>
      <c r="AA3324" s="24" t="s">
        <v>58</v>
      </c>
      <c r="AB3324" s="24" t="b">
        <v>0</v>
      </c>
      <c r="AC3324" s="61"/>
    </row>
    <row r="3325" spans="2:29" ht="13.7">
      <c r="B3325" s="24" t="s">
        <v>82</v>
      </c>
      <c r="C3325" s="24" t="s">
        <v>64</v>
      </c>
      <c r="D3325" s="24" t="s">
        <v>87</v>
      </c>
      <c r="E3325" s="24">
        <v>240</v>
      </c>
      <c r="F3325" s="26">
        <v>46204</v>
      </c>
      <c r="G3325" s="24" t="s">
        <v>52</v>
      </c>
      <c r="H3325" s="24" t="s">
        <v>53</v>
      </c>
      <c r="I3325" s="24" t="s">
        <v>67</v>
      </c>
      <c r="J3325" s="24" t="s">
        <v>126</v>
      </c>
      <c r="K3325" s="24">
        <v>1</v>
      </c>
      <c r="L3325" s="24" t="s">
        <v>84</v>
      </c>
      <c r="M3325" s="26">
        <v>46224</v>
      </c>
      <c r="N3325" s="27">
        <v>46224.541666666664</v>
      </c>
      <c r="O3325" s="27">
        <v>46224.708333333336</v>
      </c>
      <c r="P3325" s="24" t="s">
        <v>5509</v>
      </c>
      <c r="Q3325" s="24" t="s">
        <v>5510</v>
      </c>
      <c r="R3325" s="24" t="s">
        <v>605</v>
      </c>
      <c r="T3325" s="24" t="s">
        <v>67</v>
      </c>
      <c r="U3325" s="24" t="s">
        <v>214</v>
      </c>
      <c r="V3325" s="27">
        <v>46224.671527777777</v>
      </c>
      <c r="W3325" s="27">
        <v>46224.697222222225</v>
      </c>
      <c r="Z3325" s="24">
        <v>1</v>
      </c>
      <c r="AA3325" s="24" t="s">
        <v>58</v>
      </c>
      <c r="AB3325" s="24" t="b">
        <v>0</v>
      </c>
      <c r="AC3325" s="61"/>
    </row>
    <row r="3326" spans="2:29" ht="13.7">
      <c r="B3326" s="24" t="s">
        <v>82</v>
      </c>
      <c r="C3326" s="24" t="s">
        <v>64</v>
      </c>
      <c r="D3326" s="24" t="s">
        <v>87</v>
      </c>
      <c r="E3326" s="24">
        <v>240</v>
      </c>
      <c r="F3326" s="26">
        <v>46204</v>
      </c>
      <c r="G3326" s="24" t="s">
        <v>52</v>
      </c>
      <c r="H3326" s="24" t="s">
        <v>53</v>
      </c>
      <c r="I3326" s="24" t="s">
        <v>57</v>
      </c>
      <c r="J3326" s="24" t="s">
        <v>125</v>
      </c>
      <c r="K3326" s="24">
        <v>1</v>
      </c>
      <c r="L3326" s="24" t="s">
        <v>84</v>
      </c>
      <c r="M3326" s="26">
        <v>46228</v>
      </c>
      <c r="N3326" s="27">
        <v>46228.541666666664</v>
      </c>
      <c r="O3326" s="27">
        <v>46228.708333333336</v>
      </c>
      <c r="V3326" s="27"/>
      <c r="W3326" s="27"/>
      <c r="X3326" s="24">
        <v>4</v>
      </c>
      <c r="Y3326" s="24">
        <v>0</v>
      </c>
      <c r="Z3326" s="24">
        <v>4</v>
      </c>
      <c r="AA3326" s="24" t="s">
        <v>58</v>
      </c>
      <c r="AB3326" s="24" t="b">
        <v>0</v>
      </c>
      <c r="AC3326" s="61">
        <v>0</v>
      </c>
    </row>
    <row r="3327" spans="2:29" ht="13.7">
      <c r="B3327" s="24" t="s">
        <v>82</v>
      </c>
      <c r="C3327" s="24" t="s">
        <v>64</v>
      </c>
      <c r="D3327" s="24" t="s">
        <v>87</v>
      </c>
      <c r="E3327" s="24">
        <v>240</v>
      </c>
      <c r="F3327" s="26">
        <v>46204</v>
      </c>
      <c r="G3327" s="24" t="s">
        <v>52</v>
      </c>
      <c r="H3327" s="24" t="s">
        <v>53</v>
      </c>
      <c r="I3327" s="24" t="s">
        <v>57</v>
      </c>
      <c r="J3327" s="24" t="s">
        <v>126</v>
      </c>
      <c r="K3327" s="24">
        <v>1</v>
      </c>
      <c r="L3327" s="24" t="s">
        <v>84</v>
      </c>
      <c r="M3327" s="26">
        <v>46228</v>
      </c>
      <c r="N3327" s="27">
        <v>46228.541666666664</v>
      </c>
      <c r="O3327" s="27">
        <v>46228.708333333336</v>
      </c>
      <c r="P3327" s="24" t="s">
        <v>5511</v>
      </c>
      <c r="Q3327" s="24" t="s">
        <v>5512</v>
      </c>
      <c r="R3327" s="24" t="s">
        <v>182</v>
      </c>
      <c r="T3327" s="24" t="s">
        <v>57</v>
      </c>
      <c r="U3327" s="24" t="s">
        <v>191</v>
      </c>
      <c r="V3327" s="27">
        <v>46228.632638888892</v>
      </c>
      <c r="W3327" s="27">
        <v>46228.65625</v>
      </c>
      <c r="Z3327" s="24">
        <v>1</v>
      </c>
      <c r="AA3327" s="24" t="s">
        <v>58</v>
      </c>
      <c r="AB3327" s="24" t="b">
        <v>0</v>
      </c>
      <c r="AC3327" s="61"/>
    </row>
    <row r="3328" spans="2:29" ht="13.7">
      <c r="B3328" s="24" t="s">
        <v>82</v>
      </c>
      <c r="C3328" s="24" t="s">
        <v>64</v>
      </c>
      <c r="D3328" s="24" t="s">
        <v>87</v>
      </c>
      <c r="E3328" s="24">
        <v>240</v>
      </c>
      <c r="F3328" s="26">
        <v>46204</v>
      </c>
      <c r="G3328" s="24" t="s">
        <v>52</v>
      </c>
      <c r="H3328" s="24" t="s">
        <v>53</v>
      </c>
      <c r="I3328" s="24" t="s">
        <v>57</v>
      </c>
      <c r="J3328" s="24" t="s">
        <v>126</v>
      </c>
      <c r="K3328" s="24">
        <v>1</v>
      </c>
      <c r="L3328" s="24" t="s">
        <v>84</v>
      </c>
      <c r="M3328" s="26">
        <v>46228</v>
      </c>
      <c r="N3328" s="27">
        <v>46228.541666666664</v>
      </c>
      <c r="O3328" s="27">
        <v>46228.708333333336</v>
      </c>
      <c r="P3328" s="24" t="s">
        <v>5513</v>
      </c>
      <c r="Q3328" s="24" t="s">
        <v>5514</v>
      </c>
      <c r="R3328" s="24" t="s">
        <v>185</v>
      </c>
      <c r="T3328" s="24" t="s">
        <v>57</v>
      </c>
      <c r="U3328" s="24" t="s">
        <v>191</v>
      </c>
      <c r="V3328" s="27">
        <v>46228.671527777777</v>
      </c>
      <c r="W3328" s="27">
        <v>46228.695138888892</v>
      </c>
      <c r="Z3328" s="24">
        <v>1</v>
      </c>
      <c r="AA3328" s="24" t="s">
        <v>58</v>
      </c>
      <c r="AB3328" s="24" t="b">
        <v>0</v>
      </c>
      <c r="AC3328" s="61"/>
    </row>
    <row r="3329" spans="2:29" ht="13.7">
      <c r="B3329" s="24" t="s">
        <v>82</v>
      </c>
      <c r="C3329" s="24" t="s">
        <v>64</v>
      </c>
      <c r="D3329" s="24" t="s">
        <v>87</v>
      </c>
      <c r="E3329" s="24">
        <v>240</v>
      </c>
      <c r="F3329" s="26">
        <v>46204</v>
      </c>
      <c r="G3329" s="24" t="s">
        <v>52</v>
      </c>
      <c r="H3329" s="24" t="s">
        <v>53</v>
      </c>
      <c r="I3329" s="24" t="s">
        <v>57</v>
      </c>
      <c r="J3329" s="24" t="s">
        <v>126</v>
      </c>
      <c r="K3329" s="24">
        <v>1</v>
      </c>
      <c r="L3329" s="24" t="s">
        <v>84</v>
      </c>
      <c r="M3329" s="26">
        <v>46228</v>
      </c>
      <c r="N3329" s="27">
        <v>46228.541666666664</v>
      </c>
      <c r="O3329" s="27">
        <v>46228.708333333336</v>
      </c>
      <c r="P3329" s="24" t="s">
        <v>5515</v>
      </c>
      <c r="Q3329" s="24" t="s">
        <v>5516</v>
      </c>
      <c r="R3329" s="24" t="s">
        <v>182</v>
      </c>
      <c r="S3329" s="24" t="s">
        <v>152</v>
      </c>
      <c r="T3329" s="24" t="s">
        <v>57</v>
      </c>
      <c r="U3329" s="24" t="s">
        <v>191</v>
      </c>
      <c r="V3329" s="27">
        <v>46228.546527777777</v>
      </c>
      <c r="W3329" s="27">
        <v>46228.569444444445</v>
      </c>
      <c r="Z3329" s="24">
        <v>1</v>
      </c>
      <c r="AA3329" s="24" t="s">
        <v>58</v>
      </c>
      <c r="AB3329" s="24" t="b">
        <v>0</v>
      </c>
      <c r="AC3329" s="61"/>
    </row>
    <row r="3330" spans="2:29" ht="13.7">
      <c r="B3330" s="24" t="s">
        <v>82</v>
      </c>
      <c r="C3330" s="24" t="s">
        <v>64</v>
      </c>
      <c r="D3330" s="24" t="s">
        <v>87</v>
      </c>
      <c r="E3330" s="24">
        <v>240</v>
      </c>
      <c r="F3330" s="26">
        <v>46204</v>
      </c>
      <c r="G3330" s="24" t="s">
        <v>52</v>
      </c>
      <c r="H3330" s="24" t="s">
        <v>53</v>
      </c>
      <c r="I3330" s="24" t="s">
        <v>57</v>
      </c>
      <c r="J3330" s="24" t="s">
        <v>126</v>
      </c>
      <c r="K3330" s="24">
        <v>1</v>
      </c>
      <c r="L3330" s="24" t="s">
        <v>84</v>
      </c>
      <c r="M3330" s="26">
        <v>46228</v>
      </c>
      <c r="N3330" s="27">
        <v>46228.541666666664</v>
      </c>
      <c r="O3330" s="27">
        <v>46228.708333333336</v>
      </c>
      <c r="P3330" s="24" t="s">
        <v>5517</v>
      </c>
      <c r="Q3330" s="24" t="s">
        <v>5518</v>
      </c>
      <c r="R3330" s="24" t="s">
        <v>185</v>
      </c>
      <c r="T3330" s="24" t="s">
        <v>57</v>
      </c>
      <c r="U3330" s="24" t="s">
        <v>191</v>
      </c>
      <c r="V3330" s="27">
        <v>46228.589583333334</v>
      </c>
      <c r="W3330" s="27">
        <v>46228.61041666667</v>
      </c>
      <c r="Z3330" s="24">
        <v>1</v>
      </c>
      <c r="AA3330" s="24" t="s">
        <v>58</v>
      </c>
      <c r="AB3330" s="24" t="b">
        <v>0</v>
      </c>
      <c r="AC3330" s="61"/>
    </row>
    <row r="3331" spans="2:29" ht="13.7">
      <c r="B3331" s="24" t="s">
        <v>82</v>
      </c>
      <c r="C3331" s="24" t="s">
        <v>64</v>
      </c>
      <c r="D3331" s="24" t="s">
        <v>87</v>
      </c>
      <c r="E3331" s="24">
        <v>240</v>
      </c>
      <c r="F3331" s="26">
        <v>46235</v>
      </c>
      <c r="G3331" s="24" t="s">
        <v>52</v>
      </c>
      <c r="H3331" s="24" t="s">
        <v>53</v>
      </c>
      <c r="I3331" s="24" t="s">
        <v>67</v>
      </c>
      <c r="J3331" s="24" t="s">
        <v>125</v>
      </c>
      <c r="K3331" s="24">
        <v>1</v>
      </c>
      <c r="L3331" s="24" t="s">
        <v>84</v>
      </c>
      <c r="M3331" s="26">
        <v>46242</v>
      </c>
      <c r="N3331" s="27">
        <v>46242.5625</v>
      </c>
      <c r="O3331" s="27">
        <v>46242.729166666664</v>
      </c>
      <c r="V3331" s="27"/>
      <c r="W3331" s="27"/>
      <c r="X3331" s="24">
        <v>4</v>
      </c>
      <c r="Y3331" s="24">
        <v>0</v>
      </c>
      <c r="Z3331" s="24">
        <v>4</v>
      </c>
      <c r="AA3331" s="24" t="s">
        <v>60</v>
      </c>
      <c r="AB3331" s="24" t="b">
        <v>0</v>
      </c>
      <c r="AC3331" s="61">
        <v>0</v>
      </c>
    </row>
    <row r="3332" spans="2:29" ht="13.7">
      <c r="B3332" s="24" t="s">
        <v>82</v>
      </c>
      <c r="C3332" s="24" t="s">
        <v>64</v>
      </c>
      <c r="D3332" s="24" t="s">
        <v>87</v>
      </c>
      <c r="E3332" s="24">
        <v>240</v>
      </c>
      <c r="F3332" s="26">
        <v>46235</v>
      </c>
      <c r="G3332" s="24" t="s">
        <v>52</v>
      </c>
      <c r="H3332" s="24" t="s">
        <v>53</v>
      </c>
      <c r="I3332" s="24" t="s">
        <v>67</v>
      </c>
      <c r="J3332" s="24" t="s">
        <v>126</v>
      </c>
      <c r="K3332" s="24">
        <v>1</v>
      </c>
      <c r="L3332" s="24" t="s">
        <v>84</v>
      </c>
      <c r="M3332" s="26">
        <v>46242</v>
      </c>
      <c r="N3332" s="27">
        <v>46242.5625</v>
      </c>
      <c r="O3332" s="27">
        <v>46242.729166666664</v>
      </c>
      <c r="P3332" s="24" t="s">
        <v>5519</v>
      </c>
      <c r="Q3332" s="24" t="s">
        <v>5520</v>
      </c>
      <c r="R3332" s="24" t="s">
        <v>611</v>
      </c>
      <c r="S3332" s="24" t="s">
        <v>156</v>
      </c>
      <c r="T3332" s="24" t="s">
        <v>67</v>
      </c>
      <c r="U3332" s="24" t="s">
        <v>269</v>
      </c>
      <c r="V3332" s="27">
        <v>46242.692361111112</v>
      </c>
      <c r="W3332" s="27">
        <v>46242.713194444441</v>
      </c>
      <c r="Z3332" s="24">
        <v>1</v>
      </c>
      <c r="AA3332" s="24" t="s">
        <v>60</v>
      </c>
      <c r="AB3332" s="24" t="b">
        <v>0</v>
      </c>
      <c r="AC3332" s="61"/>
    </row>
    <row r="3333" spans="2:29" ht="13.7">
      <c r="B3333" s="24" t="s">
        <v>82</v>
      </c>
      <c r="C3333" s="24" t="s">
        <v>64</v>
      </c>
      <c r="D3333" s="24" t="s">
        <v>87</v>
      </c>
      <c r="E3333" s="24">
        <v>240</v>
      </c>
      <c r="F3333" s="26">
        <v>46235</v>
      </c>
      <c r="G3333" s="24" t="s">
        <v>52</v>
      </c>
      <c r="H3333" s="24" t="s">
        <v>53</v>
      </c>
      <c r="I3333" s="24" t="s">
        <v>67</v>
      </c>
      <c r="J3333" s="24" t="s">
        <v>126</v>
      </c>
      <c r="K3333" s="24">
        <v>1</v>
      </c>
      <c r="L3333" s="24" t="s">
        <v>84</v>
      </c>
      <c r="M3333" s="26">
        <v>46242</v>
      </c>
      <c r="N3333" s="27">
        <v>46242.5625</v>
      </c>
      <c r="O3333" s="27">
        <v>46242.729166666664</v>
      </c>
      <c r="P3333" s="24" t="s">
        <v>5521</v>
      </c>
      <c r="Q3333" s="24" t="s">
        <v>5522</v>
      </c>
      <c r="R3333" s="24" t="s">
        <v>687</v>
      </c>
      <c r="S3333" s="24" t="s">
        <v>160</v>
      </c>
      <c r="T3333" s="24" t="s">
        <v>67</v>
      </c>
      <c r="U3333" s="24" t="s">
        <v>269</v>
      </c>
      <c r="V3333" s="27">
        <v>46242.611111111109</v>
      </c>
      <c r="W3333" s="27">
        <v>46242.634722222225</v>
      </c>
      <c r="Z3333" s="24">
        <v>1</v>
      </c>
      <c r="AA3333" s="24" t="s">
        <v>60</v>
      </c>
      <c r="AB3333" s="24" t="b">
        <v>0</v>
      </c>
      <c r="AC3333" s="61"/>
    </row>
    <row r="3334" spans="2:29" ht="13.7">
      <c r="B3334" s="24" t="s">
        <v>82</v>
      </c>
      <c r="C3334" s="24" t="s">
        <v>64</v>
      </c>
      <c r="D3334" s="24" t="s">
        <v>87</v>
      </c>
      <c r="E3334" s="24">
        <v>240</v>
      </c>
      <c r="F3334" s="26">
        <v>46235</v>
      </c>
      <c r="G3334" s="24" t="s">
        <v>52</v>
      </c>
      <c r="H3334" s="24" t="s">
        <v>53</v>
      </c>
      <c r="I3334" s="24" t="s">
        <v>67</v>
      </c>
      <c r="J3334" s="24" t="s">
        <v>126</v>
      </c>
      <c r="K3334" s="24">
        <v>1</v>
      </c>
      <c r="L3334" s="24" t="s">
        <v>84</v>
      </c>
      <c r="M3334" s="26">
        <v>46242</v>
      </c>
      <c r="N3334" s="27">
        <v>46242.5625</v>
      </c>
      <c r="O3334" s="27">
        <v>46242.729166666664</v>
      </c>
      <c r="P3334" s="24" t="s">
        <v>5523</v>
      </c>
      <c r="Q3334" s="24" t="s">
        <v>5524</v>
      </c>
      <c r="R3334" s="24" t="s">
        <v>687</v>
      </c>
      <c r="S3334" s="24" t="s">
        <v>198</v>
      </c>
      <c r="T3334" s="24" t="s">
        <v>67</v>
      </c>
      <c r="U3334" s="24" t="s">
        <v>269</v>
      </c>
      <c r="V3334" s="27">
        <v>46242.570138888892</v>
      </c>
      <c r="W3334" s="27">
        <v>46242.594444444447</v>
      </c>
      <c r="Z3334" s="24">
        <v>1</v>
      </c>
      <c r="AA3334" s="24" t="s">
        <v>60</v>
      </c>
      <c r="AB3334" s="24" t="b">
        <v>0</v>
      </c>
      <c r="AC3334" s="61"/>
    </row>
    <row r="3335" spans="2:29" ht="13.7">
      <c r="B3335" s="24" t="s">
        <v>82</v>
      </c>
      <c r="C3335" s="24" t="s">
        <v>64</v>
      </c>
      <c r="D3335" s="24" t="s">
        <v>87</v>
      </c>
      <c r="E3335" s="24">
        <v>240</v>
      </c>
      <c r="F3335" s="26">
        <v>46235</v>
      </c>
      <c r="G3335" s="24" t="s">
        <v>52</v>
      </c>
      <c r="H3335" s="24" t="s">
        <v>53</v>
      </c>
      <c r="I3335" s="24" t="s">
        <v>67</v>
      </c>
      <c r="J3335" s="24" t="s">
        <v>126</v>
      </c>
      <c r="K3335" s="24">
        <v>1</v>
      </c>
      <c r="L3335" s="24" t="s">
        <v>84</v>
      </c>
      <c r="M3335" s="26">
        <v>46242</v>
      </c>
      <c r="N3335" s="27">
        <v>46242.5625</v>
      </c>
      <c r="O3335" s="27">
        <v>46242.729166666664</v>
      </c>
      <c r="P3335" s="24" t="s">
        <v>5525</v>
      </c>
      <c r="Q3335" s="24" t="s">
        <v>5526</v>
      </c>
      <c r="R3335" s="24" t="s">
        <v>608</v>
      </c>
      <c r="T3335" s="24" t="s">
        <v>67</v>
      </c>
      <c r="U3335" s="24" t="s">
        <v>269</v>
      </c>
      <c r="V3335" s="27">
        <v>46242.652083333334</v>
      </c>
      <c r="W3335" s="27">
        <v>46242.667361111111</v>
      </c>
      <c r="Z3335" s="24">
        <v>1</v>
      </c>
      <c r="AA3335" s="24" t="s">
        <v>60</v>
      </c>
      <c r="AB3335" s="24" t="b">
        <v>0</v>
      </c>
      <c r="AC3335" s="61"/>
    </row>
    <row r="3336" spans="2:29" ht="13.7">
      <c r="B3336" s="24" t="s">
        <v>82</v>
      </c>
      <c r="C3336" s="24" t="s">
        <v>64</v>
      </c>
      <c r="D3336" s="24" t="s">
        <v>87</v>
      </c>
      <c r="E3336" s="24">
        <v>240</v>
      </c>
      <c r="F3336" s="26">
        <v>46235</v>
      </c>
      <c r="G3336" s="24" t="s">
        <v>52</v>
      </c>
      <c r="H3336" s="24" t="s">
        <v>53</v>
      </c>
      <c r="I3336" s="24" t="s">
        <v>54</v>
      </c>
      <c r="J3336" s="24" t="s">
        <v>125</v>
      </c>
      <c r="K3336" s="24">
        <v>1</v>
      </c>
      <c r="L3336" s="24" t="s">
        <v>84</v>
      </c>
      <c r="M3336" s="26">
        <v>46243</v>
      </c>
      <c r="N3336" s="27">
        <v>46243.375</v>
      </c>
      <c r="O3336" s="27">
        <v>46243.541666666664</v>
      </c>
      <c r="V3336" s="27"/>
      <c r="W3336" s="27"/>
      <c r="X3336" s="24">
        <v>4</v>
      </c>
      <c r="Y3336" s="24">
        <v>0</v>
      </c>
      <c r="Z3336" s="24">
        <v>4</v>
      </c>
      <c r="AA3336" s="24" t="s">
        <v>60</v>
      </c>
      <c r="AB3336" s="24" t="b">
        <v>0</v>
      </c>
      <c r="AC3336" s="61">
        <v>0</v>
      </c>
    </row>
    <row r="3337" spans="2:29" ht="13.7">
      <c r="B3337" s="24" t="s">
        <v>82</v>
      </c>
      <c r="C3337" s="24" t="s">
        <v>64</v>
      </c>
      <c r="D3337" s="24" t="s">
        <v>87</v>
      </c>
      <c r="E3337" s="24">
        <v>240</v>
      </c>
      <c r="F3337" s="26">
        <v>46235</v>
      </c>
      <c r="G3337" s="24" t="s">
        <v>52</v>
      </c>
      <c r="H3337" s="24" t="s">
        <v>53</v>
      </c>
      <c r="I3337" s="24" t="s">
        <v>54</v>
      </c>
      <c r="J3337" s="24" t="s">
        <v>126</v>
      </c>
      <c r="K3337" s="24">
        <v>1</v>
      </c>
      <c r="L3337" s="24" t="s">
        <v>84</v>
      </c>
      <c r="M3337" s="26">
        <v>46243</v>
      </c>
      <c r="N3337" s="27">
        <v>46243.375</v>
      </c>
      <c r="O3337" s="27">
        <v>46243.541666666664</v>
      </c>
      <c r="P3337" s="24" t="s">
        <v>5527</v>
      </c>
      <c r="Q3337" s="24" t="s">
        <v>5528</v>
      </c>
      <c r="R3337" s="24" t="s">
        <v>149</v>
      </c>
      <c r="S3337" s="24" t="s">
        <v>213</v>
      </c>
      <c r="T3337" s="24" t="s">
        <v>54</v>
      </c>
      <c r="U3337" s="24" t="s">
        <v>616</v>
      </c>
      <c r="V3337" s="27">
        <v>46243.507638888892</v>
      </c>
      <c r="W3337" s="27">
        <v>46243.533333333333</v>
      </c>
      <c r="Z3337" s="24">
        <v>1</v>
      </c>
      <c r="AA3337" s="24" t="s">
        <v>60</v>
      </c>
      <c r="AB3337" s="24" t="b">
        <v>0</v>
      </c>
      <c r="AC3337" s="61"/>
    </row>
    <row r="3338" spans="2:29" ht="13.7">
      <c r="B3338" s="24" t="s">
        <v>82</v>
      </c>
      <c r="C3338" s="24" t="s">
        <v>64</v>
      </c>
      <c r="D3338" s="24" t="s">
        <v>87</v>
      </c>
      <c r="E3338" s="24">
        <v>240</v>
      </c>
      <c r="F3338" s="26">
        <v>46235</v>
      </c>
      <c r="G3338" s="24" t="s">
        <v>52</v>
      </c>
      <c r="H3338" s="24" t="s">
        <v>53</v>
      </c>
      <c r="I3338" s="24" t="s">
        <v>54</v>
      </c>
      <c r="J3338" s="24" t="s">
        <v>126</v>
      </c>
      <c r="K3338" s="24">
        <v>1</v>
      </c>
      <c r="L3338" s="24" t="s">
        <v>84</v>
      </c>
      <c r="M3338" s="26">
        <v>46243</v>
      </c>
      <c r="N3338" s="27">
        <v>46243.375</v>
      </c>
      <c r="O3338" s="27">
        <v>46243.541666666664</v>
      </c>
      <c r="P3338" s="24" t="s">
        <v>5529</v>
      </c>
      <c r="Q3338" s="24" t="s">
        <v>5530</v>
      </c>
      <c r="R3338" s="24" t="s">
        <v>149</v>
      </c>
      <c r="T3338" s="24" t="s">
        <v>54</v>
      </c>
      <c r="U3338" s="24" t="s">
        <v>616</v>
      </c>
      <c r="V3338" s="27">
        <v>46243.37777777778</v>
      </c>
      <c r="W3338" s="27">
        <v>46243.4</v>
      </c>
      <c r="Z3338" s="24">
        <v>1</v>
      </c>
      <c r="AA3338" s="24" t="s">
        <v>60</v>
      </c>
      <c r="AB3338" s="24" t="b">
        <v>0</v>
      </c>
      <c r="AC3338" s="61"/>
    </row>
    <row r="3339" spans="2:29" ht="13.7">
      <c r="B3339" s="24" t="s">
        <v>82</v>
      </c>
      <c r="C3339" s="24" t="s">
        <v>64</v>
      </c>
      <c r="D3339" s="24" t="s">
        <v>87</v>
      </c>
      <c r="E3339" s="24">
        <v>240</v>
      </c>
      <c r="F3339" s="26">
        <v>46235</v>
      </c>
      <c r="G3339" s="24" t="s">
        <v>52</v>
      </c>
      <c r="H3339" s="24" t="s">
        <v>53</v>
      </c>
      <c r="I3339" s="24" t="s">
        <v>54</v>
      </c>
      <c r="J3339" s="24" t="s">
        <v>126</v>
      </c>
      <c r="K3339" s="24">
        <v>1</v>
      </c>
      <c r="L3339" s="24" t="s">
        <v>84</v>
      </c>
      <c r="M3339" s="26">
        <v>46243</v>
      </c>
      <c r="N3339" s="27">
        <v>46243.375</v>
      </c>
      <c r="O3339" s="27">
        <v>46243.541666666664</v>
      </c>
      <c r="P3339" s="24" t="s">
        <v>5531</v>
      </c>
      <c r="Q3339" s="24" t="s">
        <v>5532</v>
      </c>
      <c r="R3339" s="24" t="s">
        <v>142</v>
      </c>
      <c r="S3339" s="24" t="s">
        <v>160</v>
      </c>
      <c r="T3339" s="24" t="s">
        <v>54</v>
      </c>
      <c r="U3339" s="24" t="s">
        <v>616</v>
      </c>
      <c r="V3339" s="27">
        <v>46243.460416666669</v>
      </c>
      <c r="W3339" s="27">
        <v>46243.486111111109</v>
      </c>
      <c r="Z3339" s="24">
        <v>1</v>
      </c>
      <c r="AA3339" s="24" t="s">
        <v>60</v>
      </c>
      <c r="AB3339" s="24" t="b">
        <v>0</v>
      </c>
      <c r="AC3339" s="61"/>
    </row>
    <row r="3340" spans="2:29" ht="13.7">
      <c r="B3340" s="24" t="s">
        <v>82</v>
      </c>
      <c r="C3340" s="24" t="s">
        <v>64</v>
      </c>
      <c r="D3340" s="24" t="s">
        <v>87</v>
      </c>
      <c r="E3340" s="24">
        <v>240</v>
      </c>
      <c r="F3340" s="26">
        <v>46235</v>
      </c>
      <c r="G3340" s="24" t="s">
        <v>52</v>
      </c>
      <c r="H3340" s="24" t="s">
        <v>53</v>
      </c>
      <c r="I3340" s="24" t="s">
        <v>54</v>
      </c>
      <c r="J3340" s="24" t="s">
        <v>126</v>
      </c>
      <c r="K3340" s="24">
        <v>1</v>
      </c>
      <c r="L3340" s="24" t="s">
        <v>84</v>
      </c>
      <c r="M3340" s="26">
        <v>46243</v>
      </c>
      <c r="N3340" s="27">
        <v>46243.375</v>
      </c>
      <c r="O3340" s="27">
        <v>46243.541666666664</v>
      </c>
      <c r="P3340" s="24" t="s">
        <v>5533</v>
      </c>
      <c r="Q3340" s="24" t="s">
        <v>5534</v>
      </c>
      <c r="R3340" s="24" t="s">
        <v>142</v>
      </c>
      <c r="T3340" s="24" t="s">
        <v>54</v>
      </c>
      <c r="U3340" s="24" t="s">
        <v>616</v>
      </c>
      <c r="V3340" s="27">
        <v>46243.420138888891</v>
      </c>
      <c r="W3340" s="27">
        <v>46243.445833333331</v>
      </c>
      <c r="Z3340" s="24">
        <v>1</v>
      </c>
      <c r="AA3340" s="24" t="s">
        <v>60</v>
      </c>
      <c r="AB3340" s="24" t="b">
        <v>0</v>
      </c>
      <c r="AC3340" s="61"/>
    </row>
    <row r="3341" spans="2:29" ht="13.7">
      <c r="B3341" s="24" t="s">
        <v>82</v>
      </c>
      <c r="C3341" s="24" t="s">
        <v>64</v>
      </c>
      <c r="D3341" s="24" t="s">
        <v>87</v>
      </c>
      <c r="E3341" s="24">
        <v>240</v>
      </c>
      <c r="F3341" s="26">
        <v>46235</v>
      </c>
      <c r="G3341" s="24" t="s">
        <v>52</v>
      </c>
      <c r="H3341" s="24" t="s">
        <v>53</v>
      </c>
      <c r="I3341" s="24" t="s">
        <v>68</v>
      </c>
      <c r="J3341" s="24" t="s">
        <v>125</v>
      </c>
      <c r="K3341" s="24">
        <v>1</v>
      </c>
      <c r="L3341" s="24" t="s">
        <v>84</v>
      </c>
      <c r="M3341" s="26">
        <v>46244</v>
      </c>
      <c r="N3341" s="27">
        <v>46244.5625</v>
      </c>
      <c r="O3341" s="27">
        <v>46244.729166666664</v>
      </c>
      <c r="V3341" s="27"/>
      <c r="W3341" s="27"/>
      <c r="X3341" s="24">
        <v>4</v>
      </c>
      <c r="Y3341" s="24">
        <v>0</v>
      </c>
      <c r="Z3341" s="24">
        <v>4</v>
      </c>
      <c r="AA3341" s="24" t="s">
        <v>60</v>
      </c>
      <c r="AB3341" s="24" t="b">
        <v>0</v>
      </c>
      <c r="AC3341" s="61">
        <v>0</v>
      </c>
    </row>
    <row r="3342" spans="2:29" ht="13.7">
      <c r="B3342" s="24" t="s">
        <v>82</v>
      </c>
      <c r="C3342" s="24" t="s">
        <v>64</v>
      </c>
      <c r="D3342" s="24" t="s">
        <v>87</v>
      </c>
      <c r="E3342" s="24">
        <v>240</v>
      </c>
      <c r="F3342" s="26">
        <v>46235</v>
      </c>
      <c r="G3342" s="24" t="s">
        <v>52</v>
      </c>
      <c r="H3342" s="24" t="s">
        <v>53</v>
      </c>
      <c r="I3342" s="24" t="s">
        <v>68</v>
      </c>
      <c r="J3342" s="24" t="s">
        <v>126</v>
      </c>
      <c r="K3342" s="24">
        <v>1</v>
      </c>
      <c r="L3342" s="24" t="s">
        <v>84</v>
      </c>
      <c r="M3342" s="26">
        <v>46244</v>
      </c>
      <c r="N3342" s="27">
        <v>46244.5625</v>
      </c>
      <c r="O3342" s="27">
        <v>46244.729166666664</v>
      </c>
      <c r="P3342" s="24" t="s">
        <v>5535</v>
      </c>
      <c r="Q3342" s="24" t="s">
        <v>5536</v>
      </c>
      <c r="R3342" s="24" t="s">
        <v>636</v>
      </c>
      <c r="T3342" s="24" t="s">
        <v>68</v>
      </c>
      <c r="U3342" s="24" t="s">
        <v>497</v>
      </c>
      <c r="V3342" s="27">
        <v>46244.692361111112</v>
      </c>
      <c r="W3342" s="27">
        <v>46244.719444444447</v>
      </c>
      <c r="Z3342" s="24">
        <v>1</v>
      </c>
      <c r="AA3342" s="24" t="s">
        <v>60</v>
      </c>
      <c r="AB3342" s="24" t="b">
        <v>0</v>
      </c>
      <c r="AC3342" s="61"/>
    </row>
    <row r="3343" spans="2:29" ht="13.7">
      <c r="B3343" s="24" t="s">
        <v>82</v>
      </c>
      <c r="C3343" s="24" t="s">
        <v>64</v>
      </c>
      <c r="D3343" s="24" t="s">
        <v>87</v>
      </c>
      <c r="E3343" s="24">
        <v>240</v>
      </c>
      <c r="F3343" s="26">
        <v>46235</v>
      </c>
      <c r="G3343" s="24" t="s">
        <v>52</v>
      </c>
      <c r="H3343" s="24" t="s">
        <v>53</v>
      </c>
      <c r="I3343" s="24" t="s">
        <v>68</v>
      </c>
      <c r="J3343" s="24" t="s">
        <v>126</v>
      </c>
      <c r="K3343" s="24">
        <v>1</v>
      </c>
      <c r="L3343" s="24" t="s">
        <v>84</v>
      </c>
      <c r="M3343" s="26">
        <v>46244</v>
      </c>
      <c r="N3343" s="27">
        <v>46244.5625</v>
      </c>
      <c r="O3343" s="27">
        <v>46244.729166666664</v>
      </c>
      <c r="P3343" s="24" t="s">
        <v>5537</v>
      </c>
      <c r="Q3343" s="24" t="s">
        <v>5538</v>
      </c>
      <c r="R3343" s="24" t="s">
        <v>749</v>
      </c>
      <c r="T3343" s="24" t="s">
        <v>68</v>
      </c>
      <c r="U3343" s="24" t="s">
        <v>497</v>
      </c>
      <c r="V3343" s="27">
        <v>46244.605555555558</v>
      </c>
      <c r="W3343" s="27">
        <v>46244.633333333331</v>
      </c>
      <c r="Z3343" s="24">
        <v>1</v>
      </c>
      <c r="AA3343" s="24" t="s">
        <v>60</v>
      </c>
      <c r="AB3343" s="24" t="b">
        <v>0</v>
      </c>
      <c r="AC3343" s="61"/>
    </row>
    <row r="3344" spans="2:29" ht="13.7">
      <c r="B3344" s="24" t="s">
        <v>82</v>
      </c>
      <c r="C3344" s="24" t="s">
        <v>64</v>
      </c>
      <c r="D3344" s="24" t="s">
        <v>87</v>
      </c>
      <c r="E3344" s="24">
        <v>240</v>
      </c>
      <c r="F3344" s="26">
        <v>46235</v>
      </c>
      <c r="G3344" s="24" t="s">
        <v>52</v>
      </c>
      <c r="H3344" s="24" t="s">
        <v>53</v>
      </c>
      <c r="I3344" s="24" t="s">
        <v>68</v>
      </c>
      <c r="J3344" s="24" t="s">
        <v>126</v>
      </c>
      <c r="K3344" s="24">
        <v>1</v>
      </c>
      <c r="L3344" s="24" t="s">
        <v>84</v>
      </c>
      <c r="M3344" s="26">
        <v>46244</v>
      </c>
      <c r="N3344" s="27">
        <v>46244.5625</v>
      </c>
      <c r="O3344" s="27">
        <v>46244.729166666664</v>
      </c>
      <c r="P3344" s="24" t="s">
        <v>5539</v>
      </c>
      <c r="Q3344" s="24" t="s">
        <v>5540</v>
      </c>
      <c r="R3344" s="24" t="s">
        <v>323</v>
      </c>
      <c r="S3344" s="24" t="s">
        <v>152</v>
      </c>
      <c r="T3344" s="24" t="s">
        <v>68</v>
      </c>
      <c r="U3344" s="24" t="s">
        <v>497</v>
      </c>
      <c r="V3344" s="27">
        <v>46244.647222222222</v>
      </c>
      <c r="W3344" s="27">
        <v>46244.665972222225</v>
      </c>
      <c r="Z3344" s="24">
        <v>1</v>
      </c>
      <c r="AA3344" s="24" t="s">
        <v>60</v>
      </c>
      <c r="AB3344" s="24" t="b">
        <v>0</v>
      </c>
      <c r="AC3344" s="61"/>
    </row>
    <row r="3345" spans="2:29" ht="13.7">
      <c r="B3345" s="24" t="s">
        <v>82</v>
      </c>
      <c r="C3345" s="24" t="s">
        <v>64</v>
      </c>
      <c r="D3345" s="24" t="s">
        <v>87</v>
      </c>
      <c r="E3345" s="24">
        <v>240</v>
      </c>
      <c r="F3345" s="26">
        <v>46235</v>
      </c>
      <c r="G3345" s="24" t="s">
        <v>52</v>
      </c>
      <c r="H3345" s="24" t="s">
        <v>53</v>
      </c>
      <c r="I3345" s="24" t="s">
        <v>68</v>
      </c>
      <c r="J3345" s="24" t="s">
        <v>126</v>
      </c>
      <c r="K3345" s="24">
        <v>1</v>
      </c>
      <c r="L3345" s="24" t="s">
        <v>84</v>
      </c>
      <c r="M3345" s="26">
        <v>46244</v>
      </c>
      <c r="N3345" s="27">
        <v>46244.5625</v>
      </c>
      <c r="O3345" s="27">
        <v>46244.729166666664</v>
      </c>
      <c r="P3345" s="24" t="s">
        <v>5541</v>
      </c>
      <c r="Q3345" s="24" t="s">
        <v>5542</v>
      </c>
      <c r="R3345" s="24" t="s">
        <v>636</v>
      </c>
      <c r="S3345" s="24" t="s">
        <v>156</v>
      </c>
      <c r="T3345" s="24" t="s">
        <v>68</v>
      </c>
      <c r="U3345" s="24" t="s">
        <v>497</v>
      </c>
      <c r="V3345" s="27">
        <v>46244.570138888892</v>
      </c>
      <c r="W3345" s="27">
        <v>46244.590277777781</v>
      </c>
      <c r="Z3345" s="24">
        <v>1</v>
      </c>
      <c r="AA3345" s="24" t="s">
        <v>60</v>
      </c>
      <c r="AB3345" s="24" t="b">
        <v>0</v>
      </c>
      <c r="AC3345" s="61"/>
    </row>
    <row r="3346" spans="2:29" ht="13.7">
      <c r="B3346" s="24" t="s">
        <v>82</v>
      </c>
      <c r="C3346" s="24" t="s">
        <v>64</v>
      </c>
      <c r="D3346" s="24" t="s">
        <v>87</v>
      </c>
      <c r="E3346" s="24">
        <v>240</v>
      </c>
      <c r="F3346" s="26">
        <v>46235</v>
      </c>
      <c r="G3346" s="24" t="s">
        <v>52</v>
      </c>
      <c r="H3346" s="24" t="s">
        <v>53</v>
      </c>
      <c r="I3346" s="24" t="s">
        <v>68</v>
      </c>
      <c r="J3346" s="24" t="s">
        <v>125</v>
      </c>
      <c r="K3346" s="24">
        <v>1</v>
      </c>
      <c r="L3346" s="24" t="s">
        <v>84</v>
      </c>
      <c r="M3346" s="26">
        <v>46252</v>
      </c>
      <c r="N3346" s="27">
        <v>46252.375</v>
      </c>
      <c r="O3346" s="27">
        <v>46252.541666666664</v>
      </c>
      <c r="V3346" s="27"/>
      <c r="W3346" s="27"/>
      <c r="X3346" s="24">
        <v>4</v>
      </c>
      <c r="Y3346" s="24">
        <v>0</v>
      </c>
      <c r="Z3346" s="24">
        <v>4</v>
      </c>
      <c r="AA3346" s="24" t="s">
        <v>60</v>
      </c>
      <c r="AB3346" s="24" t="b">
        <v>0</v>
      </c>
      <c r="AC3346" s="61">
        <v>0</v>
      </c>
    </row>
    <row r="3347" spans="2:29" ht="13.7">
      <c r="B3347" s="24" t="s">
        <v>82</v>
      </c>
      <c r="C3347" s="24" t="s">
        <v>64</v>
      </c>
      <c r="D3347" s="24" t="s">
        <v>87</v>
      </c>
      <c r="E3347" s="24">
        <v>240</v>
      </c>
      <c r="F3347" s="26">
        <v>46235</v>
      </c>
      <c r="G3347" s="24" t="s">
        <v>52</v>
      </c>
      <c r="H3347" s="24" t="s">
        <v>53</v>
      </c>
      <c r="I3347" s="24" t="s">
        <v>68</v>
      </c>
      <c r="J3347" s="24" t="s">
        <v>126</v>
      </c>
      <c r="K3347" s="24">
        <v>1</v>
      </c>
      <c r="L3347" s="24" t="s">
        <v>84</v>
      </c>
      <c r="M3347" s="26">
        <v>46252</v>
      </c>
      <c r="N3347" s="27">
        <v>46252.375</v>
      </c>
      <c r="O3347" s="27">
        <v>46252.541666666664</v>
      </c>
      <c r="P3347" s="24" t="s">
        <v>5543</v>
      </c>
      <c r="Q3347" s="24" t="s">
        <v>5544</v>
      </c>
      <c r="R3347" s="24" t="s">
        <v>749</v>
      </c>
      <c r="T3347" s="24" t="s">
        <v>68</v>
      </c>
      <c r="U3347" s="24" t="s">
        <v>480</v>
      </c>
      <c r="V3347" s="27">
        <v>46252.421527777777</v>
      </c>
      <c r="W3347" s="27">
        <v>46252.445138888892</v>
      </c>
      <c r="Z3347" s="24">
        <v>1</v>
      </c>
      <c r="AA3347" s="24" t="s">
        <v>60</v>
      </c>
      <c r="AB3347" s="24" t="b">
        <v>0</v>
      </c>
      <c r="AC3347" s="61"/>
    </row>
    <row r="3348" spans="2:29" ht="13.7">
      <c r="B3348" s="24" t="s">
        <v>82</v>
      </c>
      <c r="C3348" s="24" t="s">
        <v>64</v>
      </c>
      <c r="D3348" s="24" t="s">
        <v>87</v>
      </c>
      <c r="E3348" s="24">
        <v>240</v>
      </c>
      <c r="F3348" s="26">
        <v>46235</v>
      </c>
      <c r="G3348" s="24" t="s">
        <v>52</v>
      </c>
      <c r="H3348" s="24" t="s">
        <v>53</v>
      </c>
      <c r="I3348" s="24" t="s">
        <v>68</v>
      </c>
      <c r="J3348" s="24" t="s">
        <v>126</v>
      </c>
      <c r="K3348" s="24">
        <v>1</v>
      </c>
      <c r="L3348" s="24" t="s">
        <v>84</v>
      </c>
      <c r="M3348" s="26">
        <v>46252</v>
      </c>
      <c r="N3348" s="27">
        <v>46252.375</v>
      </c>
      <c r="O3348" s="27">
        <v>46252.541666666664</v>
      </c>
      <c r="P3348" s="24" t="s">
        <v>5545</v>
      </c>
      <c r="Q3348" s="24" t="s">
        <v>5546</v>
      </c>
      <c r="R3348" s="24" t="s">
        <v>749</v>
      </c>
      <c r="T3348" s="24" t="s">
        <v>68</v>
      </c>
      <c r="U3348" s="24" t="s">
        <v>480</v>
      </c>
      <c r="V3348" s="27">
        <v>46252.37777777778</v>
      </c>
      <c r="W3348" s="27">
        <v>46252.397916666669</v>
      </c>
      <c r="Z3348" s="24">
        <v>1</v>
      </c>
      <c r="AA3348" s="24" t="s">
        <v>60</v>
      </c>
      <c r="AB3348" s="24" t="b">
        <v>0</v>
      </c>
      <c r="AC3348" s="61"/>
    </row>
    <row r="3349" spans="2:29" ht="13.7">
      <c r="B3349" s="24" t="s">
        <v>82</v>
      </c>
      <c r="C3349" s="24" t="s">
        <v>64</v>
      </c>
      <c r="D3349" s="24" t="s">
        <v>87</v>
      </c>
      <c r="E3349" s="24">
        <v>240</v>
      </c>
      <c r="F3349" s="26">
        <v>46235</v>
      </c>
      <c r="G3349" s="24" t="s">
        <v>52</v>
      </c>
      <c r="H3349" s="24" t="s">
        <v>53</v>
      </c>
      <c r="I3349" s="24" t="s">
        <v>68</v>
      </c>
      <c r="J3349" s="24" t="s">
        <v>126</v>
      </c>
      <c r="K3349" s="24">
        <v>1</v>
      </c>
      <c r="L3349" s="24" t="s">
        <v>84</v>
      </c>
      <c r="M3349" s="26">
        <v>46252</v>
      </c>
      <c r="N3349" s="27">
        <v>46252.375</v>
      </c>
      <c r="O3349" s="27">
        <v>46252.541666666664</v>
      </c>
      <c r="P3349" s="24" t="s">
        <v>5547</v>
      </c>
      <c r="Q3349" s="24" t="s">
        <v>5548</v>
      </c>
      <c r="R3349" s="24" t="s">
        <v>633</v>
      </c>
      <c r="T3349" s="24" t="s">
        <v>68</v>
      </c>
      <c r="U3349" s="24" t="s">
        <v>480</v>
      </c>
      <c r="V3349" s="27">
        <v>46252.466666666667</v>
      </c>
      <c r="W3349" s="27">
        <v>46252.49722222222</v>
      </c>
      <c r="Z3349" s="24">
        <v>1</v>
      </c>
      <c r="AA3349" s="24" t="s">
        <v>60</v>
      </c>
      <c r="AB3349" s="24" t="b">
        <v>0</v>
      </c>
      <c r="AC3349" s="61"/>
    </row>
    <row r="3350" spans="2:29" ht="13.7">
      <c r="B3350" s="24" t="s">
        <v>82</v>
      </c>
      <c r="C3350" s="24" t="s">
        <v>64</v>
      </c>
      <c r="D3350" s="24" t="s">
        <v>87</v>
      </c>
      <c r="E3350" s="24">
        <v>240</v>
      </c>
      <c r="F3350" s="26">
        <v>46235</v>
      </c>
      <c r="G3350" s="24" t="s">
        <v>52</v>
      </c>
      <c r="H3350" s="24" t="s">
        <v>53</v>
      </c>
      <c r="I3350" s="24" t="s">
        <v>68</v>
      </c>
      <c r="J3350" s="24" t="s">
        <v>126</v>
      </c>
      <c r="K3350" s="24">
        <v>1</v>
      </c>
      <c r="L3350" s="24" t="s">
        <v>84</v>
      </c>
      <c r="M3350" s="26">
        <v>46252</v>
      </c>
      <c r="N3350" s="27">
        <v>46252.375</v>
      </c>
      <c r="O3350" s="27">
        <v>46252.541666666664</v>
      </c>
      <c r="P3350" s="24" t="s">
        <v>5549</v>
      </c>
      <c r="Q3350" s="24" t="s">
        <v>5550</v>
      </c>
      <c r="R3350" s="24" t="s">
        <v>749</v>
      </c>
      <c r="T3350" s="24" t="s">
        <v>68</v>
      </c>
      <c r="U3350" s="24" t="s">
        <v>480</v>
      </c>
      <c r="V3350" s="27">
        <v>46252.508333333331</v>
      </c>
      <c r="W3350" s="27">
        <v>46252.526388888888</v>
      </c>
      <c r="Z3350" s="24">
        <v>1</v>
      </c>
      <c r="AA3350" s="24" t="s">
        <v>60</v>
      </c>
      <c r="AB3350" s="24" t="b">
        <v>0</v>
      </c>
      <c r="AC3350" s="61"/>
    </row>
    <row r="3351" spans="2:29" ht="13.7">
      <c r="B3351" s="24" t="s">
        <v>82</v>
      </c>
      <c r="C3351" s="24" t="s">
        <v>64</v>
      </c>
      <c r="D3351" s="24" t="s">
        <v>87</v>
      </c>
      <c r="E3351" s="24">
        <v>240</v>
      </c>
      <c r="F3351" s="26">
        <v>46235</v>
      </c>
      <c r="G3351" s="24" t="s">
        <v>52</v>
      </c>
      <c r="H3351" s="24" t="s">
        <v>53</v>
      </c>
      <c r="I3351" s="24" t="s">
        <v>68</v>
      </c>
      <c r="J3351" s="24" t="s">
        <v>125</v>
      </c>
      <c r="K3351" s="24">
        <v>1</v>
      </c>
      <c r="L3351" s="24" t="s">
        <v>84</v>
      </c>
      <c r="M3351" s="26">
        <v>46256</v>
      </c>
      <c r="N3351" s="27">
        <v>46256.375</v>
      </c>
      <c r="O3351" s="27">
        <v>46256.541666666664</v>
      </c>
      <c r="V3351" s="27"/>
      <c r="W3351" s="27"/>
      <c r="X3351" s="24">
        <v>4</v>
      </c>
      <c r="Y3351" s="24">
        <v>0</v>
      </c>
      <c r="Z3351" s="24">
        <v>4</v>
      </c>
      <c r="AA3351" s="24" t="s">
        <v>60</v>
      </c>
      <c r="AB3351" s="24" t="b">
        <v>0</v>
      </c>
      <c r="AC3351" s="61">
        <v>0</v>
      </c>
    </row>
    <row r="3352" spans="2:29" ht="13.7">
      <c r="B3352" s="24" t="s">
        <v>82</v>
      </c>
      <c r="C3352" s="24" t="s">
        <v>64</v>
      </c>
      <c r="D3352" s="24" t="s">
        <v>87</v>
      </c>
      <c r="E3352" s="24">
        <v>240</v>
      </c>
      <c r="F3352" s="26">
        <v>46235</v>
      </c>
      <c r="G3352" s="24" t="s">
        <v>52</v>
      </c>
      <c r="H3352" s="24" t="s">
        <v>53</v>
      </c>
      <c r="I3352" s="24" t="s">
        <v>68</v>
      </c>
      <c r="J3352" s="24" t="s">
        <v>126</v>
      </c>
      <c r="K3352" s="24">
        <v>1</v>
      </c>
      <c r="L3352" s="24" t="s">
        <v>84</v>
      </c>
      <c r="M3352" s="26">
        <v>46256</v>
      </c>
      <c r="N3352" s="27">
        <v>46256.375</v>
      </c>
      <c r="O3352" s="27">
        <v>46256.541666666664</v>
      </c>
      <c r="P3352" s="24" t="s">
        <v>5551</v>
      </c>
      <c r="Q3352" s="24" t="s">
        <v>5552</v>
      </c>
      <c r="R3352" s="24" t="s">
        <v>323</v>
      </c>
      <c r="S3352" s="24" t="s">
        <v>213</v>
      </c>
      <c r="T3352" s="24" t="s">
        <v>68</v>
      </c>
      <c r="U3352" s="24" t="s">
        <v>420</v>
      </c>
      <c r="V3352" s="27">
        <v>46256.382638888892</v>
      </c>
      <c r="W3352" s="27">
        <v>46256.411805555559</v>
      </c>
      <c r="Z3352" s="24">
        <v>1</v>
      </c>
      <c r="AA3352" s="24" t="s">
        <v>60</v>
      </c>
      <c r="AB3352" s="24" t="b">
        <v>0</v>
      </c>
      <c r="AC3352" s="61"/>
    </row>
    <row r="3353" spans="2:29" ht="13.7">
      <c r="B3353" s="24" t="s">
        <v>82</v>
      </c>
      <c r="C3353" s="24" t="s">
        <v>64</v>
      </c>
      <c r="D3353" s="24" t="s">
        <v>87</v>
      </c>
      <c r="E3353" s="24">
        <v>240</v>
      </c>
      <c r="F3353" s="26">
        <v>46235</v>
      </c>
      <c r="G3353" s="24" t="s">
        <v>52</v>
      </c>
      <c r="H3353" s="24" t="s">
        <v>53</v>
      </c>
      <c r="I3353" s="24" t="s">
        <v>68</v>
      </c>
      <c r="J3353" s="24" t="s">
        <v>126</v>
      </c>
      <c r="K3353" s="24">
        <v>1</v>
      </c>
      <c r="L3353" s="24" t="s">
        <v>84</v>
      </c>
      <c r="M3353" s="26">
        <v>46256</v>
      </c>
      <c r="N3353" s="27">
        <v>46256.375</v>
      </c>
      <c r="O3353" s="27">
        <v>46256.541666666664</v>
      </c>
      <c r="P3353" s="24" t="s">
        <v>5553</v>
      </c>
      <c r="Q3353" s="24" t="s">
        <v>5554</v>
      </c>
      <c r="R3353" s="24" t="s">
        <v>749</v>
      </c>
      <c r="T3353" s="24" t="s">
        <v>68</v>
      </c>
      <c r="U3353" s="24" t="s">
        <v>420</v>
      </c>
      <c r="V3353" s="27">
        <v>46256.422222222223</v>
      </c>
      <c r="W3353" s="27">
        <v>46256.445138888892</v>
      </c>
      <c r="Z3353" s="24">
        <v>1</v>
      </c>
      <c r="AA3353" s="24" t="s">
        <v>60</v>
      </c>
      <c r="AB3353" s="24" t="b">
        <v>0</v>
      </c>
      <c r="AC3353" s="61"/>
    </row>
    <row r="3354" spans="2:29" ht="13.7">
      <c r="B3354" s="24" t="s">
        <v>82</v>
      </c>
      <c r="C3354" s="24" t="s">
        <v>64</v>
      </c>
      <c r="D3354" s="24" t="s">
        <v>87</v>
      </c>
      <c r="E3354" s="24">
        <v>240</v>
      </c>
      <c r="F3354" s="26">
        <v>46235</v>
      </c>
      <c r="G3354" s="24" t="s">
        <v>52</v>
      </c>
      <c r="H3354" s="24" t="s">
        <v>53</v>
      </c>
      <c r="I3354" s="24" t="s">
        <v>68</v>
      </c>
      <c r="J3354" s="24" t="s">
        <v>126</v>
      </c>
      <c r="K3354" s="24">
        <v>1</v>
      </c>
      <c r="L3354" s="24" t="s">
        <v>84</v>
      </c>
      <c r="M3354" s="26">
        <v>46256</v>
      </c>
      <c r="N3354" s="27">
        <v>46256.375</v>
      </c>
      <c r="O3354" s="27">
        <v>46256.541666666664</v>
      </c>
      <c r="P3354" s="24" t="s">
        <v>5555</v>
      </c>
      <c r="Q3354" s="24" t="s">
        <v>5556</v>
      </c>
      <c r="R3354" s="24" t="s">
        <v>749</v>
      </c>
      <c r="S3354" s="24" t="s">
        <v>198</v>
      </c>
      <c r="T3354" s="24" t="s">
        <v>68</v>
      </c>
      <c r="U3354" s="24" t="s">
        <v>420</v>
      </c>
      <c r="V3354" s="27">
        <v>46256.505555555559</v>
      </c>
      <c r="W3354" s="27">
        <v>46256.529166666667</v>
      </c>
      <c r="Z3354" s="24">
        <v>1</v>
      </c>
      <c r="AA3354" s="24" t="s">
        <v>60</v>
      </c>
      <c r="AB3354" s="24" t="b">
        <v>0</v>
      </c>
      <c r="AC3354" s="61"/>
    </row>
    <row r="3355" spans="2:29" ht="13.7">
      <c r="B3355" s="24" t="s">
        <v>82</v>
      </c>
      <c r="C3355" s="24" t="s">
        <v>64</v>
      </c>
      <c r="D3355" s="24" t="s">
        <v>87</v>
      </c>
      <c r="E3355" s="24">
        <v>240</v>
      </c>
      <c r="F3355" s="26">
        <v>46235</v>
      </c>
      <c r="G3355" s="24" t="s">
        <v>52</v>
      </c>
      <c r="H3355" s="24" t="s">
        <v>53</v>
      </c>
      <c r="I3355" s="24" t="s">
        <v>68</v>
      </c>
      <c r="J3355" s="24" t="s">
        <v>126</v>
      </c>
      <c r="K3355" s="24">
        <v>1</v>
      </c>
      <c r="L3355" s="24" t="s">
        <v>84</v>
      </c>
      <c r="M3355" s="26">
        <v>46256</v>
      </c>
      <c r="N3355" s="27">
        <v>46256.375</v>
      </c>
      <c r="O3355" s="27">
        <v>46256.541666666664</v>
      </c>
      <c r="P3355" s="24" t="s">
        <v>5557</v>
      </c>
      <c r="Q3355" s="24" t="s">
        <v>5558</v>
      </c>
      <c r="R3355" s="24" t="s">
        <v>633</v>
      </c>
      <c r="T3355" s="24" t="s">
        <v>68</v>
      </c>
      <c r="U3355" s="24" t="s">
        <v>420</v>
      </c>
      <c r="V3355" s="27">
        <v>46256.46597222222</v>
      </c>
      <c r="W3355" s="27">
        <v>46256.490277777775</v>
      </c>
      <c r="Z3355" s="24">
        <v>1</v>
      </c>
      <c r="AA3355" s="24" t="s">
        <v>60</v>
      </c>
      <c r="AB3355" s="24" t="b">
        <v>0</v>
      </c>
      <c r="AC3355" s="61"/>
    </row>
    <row r="3356" spans="2:29" ht="13.7">
      <c r="B3356" s="24" t="s">
        <v>82</v>
      </c>
      <c r="C3356" s="24" t="s">
        <v>64</v>
      </c>
      <c r="D3356" s="24" t="s">
        <v>87</v>
      </c>
      <c r="E3356" s="24">
        <v>240</v>
      </c>
      <c r="F3356" s="26">
        <v>46235</v>
      </c>
      <c r="G3356" s="24" t="s">
        <v>52</v>
      </c>
      <c r="H3356" s="24" t="s">
        <v>53</v>
      </c>
      <c r="I3356" s="24" t="s">
        <v>59</v>
      </c>
      <c r="J3356" s="24" t="s">
        <v>125</v>
      </c>
      <c r="K3356" s="24">
        <v>1</v>
      </c>
      <c r="L3356" s="24" t="s">
        <v>84</v>
      </c>
      <c r="M3356" s="26">
        <v>46257</v>
      </c>
      <c r="N3356" s="27">
        <v>46257.375</v>
      </c>
      <c r="O3356" s="27">
        <v>46257.541666666664</v>
      </c>
      <c r="V3356" s="27"/>
      <c r="W3356" s="27"/>
      <c r="X3356" s="24">
        <v>4</v>
      </c>
      <c r="Y3356" s="24">
        <v>0</v>
      </c>
      <c r="Z3356" s="24">
        <v>4</v>
      </c>
      <c r="AA3356" s="24" t="s">
        <v>60</v>
      </c>
      <c r="AB3356" s="24" t="b">
        <v>0</v>
      </c>
      <c r="AC3356" s="61">
        <v>0</v>
      </c>
    </row>
    <row r="3357" spans="2:29" ht="13.7">
      <c r="B3357" s="24" t="s">
        <v>82</v>
      </c>
      <c r="C3357" s="24" t="s">
        <v>64</v>
      </c>
      <c r="D3357" s="24" t="s">
        <v>87</v>
      </c>
      <c r="E3357" s="24">
        <v>240</v>
      </c>
      <c r="F3357" s="26">
        <v>46235</v>
      </c>
      <c r="G3357" s="24" t="s">
        <v>52</v>
      </c>
      <c r="H3357" s="24" t="s">
        <v>53</v>
      </c>
      <c r="I3357" s="24" t="s">
        <v>59</v>
      </c>
      <c r="J3357" s="24" t="s">
        <v>126</v>
      </c>
      <c r="K3357" s="24">
        <v>1</v>
      </c>
      <c r="L3357" s="24" t="s">
        <v>84</v>
      </c>
      <c r="M3357" s="26">
        <v>46257</v>
      </c>
      <c r="N3357" s="27">
        <v>46257.375</v>
      </c>
      <c r="O3357" s="27">
        <v>46257.541666666664</v>
      </c>
      <c r="P3357" s="24" t="s">
        <v>5559</v>
      </c>
      <c r="Q3357" s="24" t="s">
        <v>5560</v>
      </c>
      <c r="R3357" s="24" t="s">
        <v>217</v>
      </c>
      <c r="T3357" s="24" t="s">
        <v>59</v>
      </c>
      <c r="U3357" s="24" t="s">
        <v>269</v>
      </c>
      <c r="V3357" s="27">
        <v>46257.379166666666</v>
      </c>
      <c r="W3357" s="27">
        <v>46257.410416666666</v>
      </c>
      <c r="Z3357" s="24">
        <v>1</v>
      </c>
      <c r="AA3357" s="24" t="s">
        <v>60</v>
      </c>
      <c r="AB3357" s="24" t="b">
        <v>0</v>
      </c>
      <c r="AC3357" s="61"/>
    </row>
    <row r="3358" spans="2:29" ht="13.7">
      <c r="B3358" s="24" t="s">
        <v>82</v>
      </c>
      <c r="C3358" s="24" t="s">
        <v>64</v>
      </c>
      <c r="D3358" s="24" t="s">
        <v>87</v>
      </c>
      <c r="E3358" s="24">
        <v>240</v>
      </c>
      <c r="F3358" s="26">
        <v>46235</v>
      </c>
      <c r="G3358" s="24" t="s">
        <v>52</v>
      </c>
      <c r="H3358" s="24" t="s">
        <v>53</v>
      </c>
      <c r="I3358" s="24" t="s">
        <v>59</v>
      </c>
      <c r="J3358" s="24" t="s">
        <v>126</v>
      </c>
      <c r="K3358" s="24">
        <v>1</v>
      </c>
      <c r="L3358" s="24" t="s">
        <v>84</v>
      </c>
      <c r="M3358" s="26">
        <v>46257</v>
      </c>
      <c r="N3358" s="27">
        <v>46257.375</v>
      </c>
      <c r="O3358" s="27">
        <v>46257.541666666664</v>
      </c>
      <c r="P3358" s="24" t="s">
        <v>5561</v>
      </c>
      <c r="Q3358" s="24" t="s">
        <v>5562</v>
      </c>
      <c r="R3358" s="24" t="s">
        <v>168</v>
      </c>
      <c r="T3358" s="24" t="s">
        <v>59</v>
      </c>
      <c r="U3358" s="24" t="s">
        <v>269</v>
      </c>
      <c r="V3358" s="27">
        <v>46257.505555555559</v>
      </c>
      <c r="W3358" s="27">
        <v>46257.531944444447</v>
      </c>
      <c r="Z3358" s="24">
        <v>1</v>
      </c>
      <c r="AA3358" s="24" t="s">
        <v>60</v>
      </c>
      <c r="AB3358" s="24" t="b">
        <v>0</v>
      </c>
      <c r="AC3358" s="61"/>
    </row>
    <row r="3359" spans="2:29" ht="13.7">
      <c r="B3359" s="24" t="s">
        <v>82</v>
      </c>
      <c r="C3359" s="24" t="s">
        <v>64</v>
      </c>
      <c r="D3359" s="24" t="s">
        <v>87</v>
      </c>
      <c r="E3359" s="24">
        <v>240</v>
      </c>
      <c r="F3359" s="26">
        <v>46235</v>
      </c>
      <c r="G3359" s="24" t="s">
        <v>52</v>
      </c>
      <c r="H3359" s="24" t="s">
        <v>53</v>
      </c>
      <c r="I3359" s="24" t="s">
        <v>59</v>
      </c>
      <c r="J3359" s="24" t="s">
        <v>126</v>
      </c>
      <c r="K3359" s="24">
        <v>1</v>
      </c>
      <c r="L3359" s="24" t="s">
        <v>84</v>
      </c>
      <c r="M3359" s="26">
        <v>46257</v>
      </c>
      <c r="N3359" s="27">
        <v>46257.375</v>
      </c>
      <c r="O3359" s="27">
        <v>46257.541666666664</v>
      </c>
      <c r="P3359" s="24" t="s">
        <v>5563</v>
      </c>
      <c r="Q3359" s="24" t="s">
        <v>5564</v>
      </c>
      <c r="R3359" s="24" t="s">
        <v>174</v>
      </c>
      <c r="T3359" s="24" t="s">
        <v>59</v>
      </c>
      <c r="U3359" s="24" t="s">
        <v>269</v>
      </c>
      <c r="V3359" s="27">
        <v>46257.422222222223</v>
      </c>
      <c r="W3359" s="27">
        <v>46257.445833333331</v>
      </c>
      <c r="Z3359" s="24">
        <v>1</v>
      </c>
      <c r="AA3359" s="24" t="s">
        <v>60</v>
      </c>
      <c r="AB3359" s="24" t="b">
        <v>0</v>
      </c>
      <c r="AC3359" s="61"/>
    </row>
    <row r="3360" spans="2:29" ht="13.7">
      <c r="B3360" s="24" t="s">
        <v>82</v>
      </c>
      <c r="C3360" s="24" t="s">
        <v>64</v>
      </c>
      <c r="D3360" s="24" t="s">
        <v>87</v>
      </c>
      <c r="E3360" s="24">
        <v>240</v>
      </c>
      <c r="F3360" s="26">
        <v>46235</v>
      </c>
      <c r="G3360" s="24" t="s">
        <v>52</v>
      </c>
      <c r="H3360" s="24" t="s">
        <v>53</v>
      </c>
      <c r="I3360" s="24" t="s">
        <v>59</v>
      </c>
      <c r="J3360" s="24" t="s">
        <v>126</v>
      </c>
      <c r="K3360" s="24">
        <v>1</v>
      </c>
      <c r="L3360" s="24" t="s">
        <v>84</v>
      </c>
      <c r="M3360" s="26">
        <v>46257</v>
      </c>
      <c r="N3360" s="27">
        <v>46257.375</v>
      </c>
      <c r="O3360" s="27">
        <v>46257.541666666664</v>
      </c>
      <c r="P3360" s="24" t="s">
        <v>5565</v>
      </c>
      <c r="Q3360" s="24" t="s">
        <v>5566</v>
      </c>
      <c r="R3360" s="24" t="s">
        <v>281</v>
      </c>
      <c r="S3360" s="24" t="s">
        <v>160</v>
      </c>
      <c r="T3360" s="24" t="s">
        <v>59</v>
      </c>
      <c r="U3360" s="24" t="s">
        <v>269</v>
      </c>
      <c r="V3360" s="27">
        <v>46257.463194444441</v>
      </c>
      <c r="W3360" s="27">
        <v>46257.48541666667</v>
      </c>
      <c r="Z3360" s="24">
        <v>1</v>
      </c>
      <c r="AA3360" s="24" t="s">
        <v>60</v>
      </c>
      <c r="AB3360" s="24" t="b">
        <v>0</v>
      </c>
      <c r="AC3360" s="61"/>
    </row>
    <row r="3361" spans="2:29" ht="13.7">
      <c r="B3361" s="24" t="s">
        <v>82</v>
      </c>
      <c r="C3361" s="24" t="s">
        <v>64</v>
      </c>
      <c r="D3361" s="24" t="s">
        <v>87</v>
      </c>
      <c r="E3361" s="24">
        <v>240</v>
      </c>
      <c r="F3361" s="26">
        <v>46235</v>
      </c>
      <c r="G3361" s="24" t="s">
        <v>52</v>
      </c>
      <c r="H3361" s="24" t="s">
        <v>53</v>
      </c>
      <c r="I3361" s="24" t="s">
        <v>67</v>
      </c>
      <c r="J3361" s="24" t="s">
        <v>125</v>
      </c>
      <c r="K3361" s="24">
        <v>1</v>
      </c>
      <c r="L3361" s="24" t="s">
        <v>84</v>
      </c>
      <c r="M3361" s="26">
        <v>46260</v>
      </c>
      <c r="N3361" s="27">
        <v>46260.375</v>
      </c>
      <c r="O3361" s="27">
        <v>46260.541666666664</v>
      </c>
      <c r="V3361" s="27"/>
      <c r="W3361" s="27"/>
      <c r="X3361" s="24">
        <v>4</v>
      </c>
      <c r="Y3361" s="24">
        <v>0</v>
      </c>
      <c r="Z3361" s="24">
        <v>4</v>
      </c>
      <c r="AA3361" s="24" t="s">
        <v>60</v>
      </c>
      <c r="AB3361" s="24" t="b">
        <v>0</v>
      </c>
      <c r="AC3361" s="61">
        <v>0</v>
      </c>
    </row>
    <row r="3362" spans="2:29" ht="13.7">
      <c r="B3362" s="24" t="s">
        <v>82</v>
      </c>
      <c r="C3362" s="24" t="s">
        <v>64</v>
      </c>
      <c r="D3362" s="24" t="s">
        <v>87</v>
      </c>
      <c r="E3362" s="24">
        <v>240</v>
      </c>
      <c r="F3362" s="26">
        <v>46235</v>
      </c>
      <c r="G3362" s="24" t="s">
        <v>52</v>
      </c>
      <c r="H3362" s="24" t="s">
        <v>53</v>
      </c>
      <c r="I3362" s="24" t="s">
        <v>67</v>
      </c>
      <c r="J3362" s="24" t="s">
        <v>126</v>
      </c>
      <c r="K3362" s="24">
        <v>1</v>
      </c>
      <c r="L3362" s="24" t="s">
        <v>84</v>
      </c>
      <c r="M3362" s="26">
        <v>46260</v>
      </c>
      <c r="N3362" s="27">
        <v>46260.375</v>
      </c>
      <c r="O3362" s="27">
        <v>46260.541666666664</v>
      </c>
      <c r="P3362" s="24" t="s">
        <v>5567</v>
      </c>
      <c r="Q3362" s="24" t="s">
        <v>5568</v>
      </c>
      <c r="R3362" s="24" t="s">
        <v>730</v>
      </c>
      <c r="T3362" s="24" t="s">
        <v>67</v>
      </c>
      <c r="U3362" s="24" t="s">
        <v>480</v>
      </c>
      <c r="V3362" s="27">
        <v>46260.425000000003</v>
      </c>
      <c r="W3362" s="27">
        <v>46260.449305555558</v>
      </c>
      <c r="Z3362" s="24">
        <v>1</v>
      </c>
      <c r="AA3362" s="24" t="s">
        <v>60</v>
      </c>
      <c r="AB3362" s="24" t="b">
        <v>0</v>
      </c>
      <c r="AC3362" s="61"/>
    </row>
    <row r="3363" spans="2:29" ht="13.7">
      <c r="B3363" s="24" t="s">
        <v>82</v>
      </c>
      <c r="C3363" s="24" t="s">
        <v>64</v>
      </c>
      <c r="D3363" s="24" t="s">
        <v>87</v>
      </c>
      <c r="E3363" s="24">
        <v>240</v>
      </c>
      <c r="F3363" s="26">
        <v>46235</v>
      </c>
      <c r="G3363" s="24" t="s">
        <v>52</v>
      </c>
      <c r="H3363" s="24" t="s">
        <v>53</v>
      </c>
      <c r="I3363" s="24" t="s">
        <v>67</v>
      </c>
      <c r="J3363" s="24" t="s">
        <v>126</v>
      </c>
      <c r="K3363" s="24">
        <v>1</v>
      </c>
      <c r="L3363" s="24" t="s">
        <v>84</v>
      </c>
      <c r="M3363" s="26">
        <v>46260</v>
      </c>
      <c r="N3363" s="27">
        <v>46260.375</v>
      </c>
      <c r="O3363" s="27">
        <v>46260.541666666664</v>
      </c>
      <c r="P3363" s="24" t="s">
        <v>5569</v>
      </c>
      <c r="Q3363" s="24" t="s">
        <v>5570</v>
      </c>
      <c r="R3363" s="24" t="s">
        <v>611</v>
      </c>
      <c r="T3363" s="24" t="s">
        <v>67</v>
      </c>
      <c r="U3363" s="24" t="s">
        <v>480</v>
      </c>
      <c r="V3363" s="27">
        <v>46260.37777777778</v>
      </c>
      <c r="W3363" s="27">
        <v>46260.399305555555</v>
      </c>
      <c r="Z3363" s="24">
        <v>1</v>
      </c>
      <c r="AA3363" s="24" t="s">
        <v>60</v>
      </c>
      <c r="AB3363" s="24" t="b">
        <v>0</v>
      </c>
      <c r="AC3363" s="61"/>
    </row>
    <row r="3364" spans="2:29" ht="13.7">
      <c r="B3364" s="24" t="s">
        <v>82</v>
      </c>
      <c r="C3364" s="24" t="s">
        <v>64</v>
      </c>
      <c r="D3364" s="24" t="s">
        <v>87</v>
      </c>
      <c r="E3364" s="24">
        <v>240</v>
      </c>
      <c r="F3364" s="26">
        <v>46235</v>
      </c>
      <c r="G3364" s="24" t="s">
        <v>52</v>
      </c>
      <c r="H3364" s="24" t="s">
        <v>53</v>
      </c>
      <c r="I3364" s="24" t="s">
        <v>67</v>
      </c>
      <c r="J3364" s="24" t="s">
        <v>126</v>
      </c>
      <c r="K3364" s="24">
        <v>1</v>
      </c>
      <c r="L3364" s="24" t="s">
        <v>84</v>
      </c>
      <c r="M3364" s="26">
        <v>46260</v>
      </c>
      <c r="N3364" s="27">
        <v>46260.375</v>
      </c>
      <c r="O3364" s="27">
        <v>46260.541666666664</v>
      </c>
      <c r="P3364" s="24" t="s">
        <v>5571</v>
      </c>
      <c r="Q3364" s="24" t="s">
        <v>5572</v>
      </c>
      <c r="R3364" s="24" t="s">
        <v>687</v>
      </c>
      <c r="T3364" s="24" t="s">
        <v>67</v>
      </c>
      <c r="U3364" s="24" t="s">
        <v>480</v>
      </c>
      <c r="V3364" s="27">
        <v>46260.505555555559</v>
      </c>
      <c r="W3364" s="27">
        <v>46260.531944444447</v>
      </c>
      <c r="Z3364" s="24">
        <v>1</v>
      </c>
      <c r="AA3364" s="24" t="s">
        <v>60</v>
      </c>
      <c r="AB3364" s="24" t="b">
        <v>0</v>
      </c>
      <c r="AC3364" s="61"/>
    </row>
    <row r="3365" spans="2:29" ht="13.7">
      <c r="B3365" s="24" t="s">
        <v>82</v>
      </c>
      <c r="C3365" s="24" t="s">
        <v>64</v>
      </c>
      <c r="D3365" s="24" t="s">
        <v>87</v>
      </c>
      <c r="E3365" s="24">
        <v>240</v>
      </c>
      <c r="F3365" s="26">
        <v>46235</v>
      </c>
      <c r="G3365" s="24" t="s">
        <v>52</v>
      </c>
      <c r="H3365" s="24" t="s">
        <v>53</v>
      </c>
      <c r="I3365" s="24" t="s">
        <v>67</v>
      </c>
      <c r="J3365" s="24" t="s">
        <v>126</v>
      </c>
      <c r="K3365" s="24">
        <v>1</v>
      </c>
      <c r="L3365" s="24" t="s">
        <v>84</v>
      </c>
      <c r="M3365" s="26">
        <v>46260</v>
      </c>
      <c r="N3365" s="27">
        <v>46260.375</v>
      </c>
      <c r="O3365" s="27">
        <v>46260.541666666664</v>
      </c>
      <c r="P3365" s="24" t="s">
        <v>5573</v>
      </c>
      <c r="Q3365" s="24" t="s">
        <v>5574</v>
      </c>
      <c r="R3365" s="24" t="s">
        <v>608</v>
      </c>
      <c r="T3365" s="24" t="s">
        <v>67</v>
      </c>
      <c r="U3365" s="24" t="s">
        <v>480</v>
      </c>
      <c r="V3365" s="27">
        <v>46260.464583333334</v>
      </c>
      <c r="W3365" s="27">
        <v>46260.490277777775</v>
      </c>
      <c r="Z3365" s="24">
        <v>1</v>
      </c>
      <c r="AA3365" s="24" t="s">
        <v>60</v>
      </c>
      <c r="AB3365" s="24" t="b">
        <v>0</v>
      </c>
      <c r="AC3365" s="61"/>
    </row>
    <row r="3366" spans="2:29" ht="13.7">
      <c r="B3366" s="24" t="s">
        <v>82</v>
      </c>
      <c r="C3366" s="24" t="s">
        <v>64</v>
      </c>
      <c r="D3366" s="24" t="s">
        <v>87</v>
      </c>
      <c r="E3366" s="24">
        <v>270</v>
      </c>
      <c r="F3366" s="26">
        <v>46174</v>
      </c>
      <c r="G3366" s="24" t="s">
        <v>52</v>
      </c>
      <c r="H3366" s="24" t="s">
        <v>53</v>
      </c>
      <c r="I3366" s="24" t="s">
        <v>59</v>
      </c>
      <c r="J3366" s="24" t="s">
        <v>125</v>
      </c>
      <c r="K3366" s="24">
        <v>1</v>
      </c>
      <c r="L3366" s="24" t="s">
        <v>84</v>
      </c>
      <c r="M3366" s="26">
        <v>46177</v>
      </c>
      <c r="N3366" s="27">
        <v>46177.354166666664</v>
      </c>
      <c r="O3366" s="27">
        <v>46177.541666666664</v>
      </c>
      <c r="V3366" s="27"/>
      <c r="W3366" s="27"/>
      <c r="X3366" s="24">
        <v>4</v>
      </c>
      <c r="Y3366" s="24">
        <v>0</v>
      </c>
      <c r="Z3366" s="24">
        <v>4</v>
      </c>
      <c r="AA3366" s="24" t="s">
        <v>56</v>
      </c>
      <c r="AB3366" s="24" t="b">
        <v>0</v>
      </c>
      <c r="AC3366" s="61">
        <v>0</v>
      </c>
    </row>
    <row r="3367" spans="2:29" ht="13.7">
      <c r="B3367" s="24" t="s">
        <v>82</v>
      </c>
      <c r="C3367" s="24" t="s">
        <v>64</v>
      </c>
      <c r="D3367" s="24" t="s">
        <v>87</v>
      </c>
      <c r="E3367" s="24">
        <v>270</v>
      </c>
      <c r="F3367" s="26">
        <v>46174</v>
      </c>
      <c r="G3367" s="24" t="s">
        <v>52</v>
      </c>
      <c r="H3367" s="24" t="s">
        <v>53</v>
      </c>
      <c r="I3367" s="24" t="s">
        <v>59</v>
      </c>
      <c r="J3367" s="24" t="s">
        <v>126</v>
      </c>
      <c r="K3367" s="24">
        <v>1</v>
      </c>
      <c r="L3367" s="24" t="s">
        <v>84</v>
      </c>
      <c r="M3367" s="26">
        <v>46177</v>
      </c>
      <c r="N3367" s="27">
        <v>46177.354166666664</v>
      </c>
      <c r="O3367" s="27">
        <v>46177.541666666664</v>
      </c>
      <c r="P3367" s="24" t="s">
        <v>5575</v>
      </c>
      <c r="Q3367" s="24" t="s">
        <v>5576</v>
      </c>
      <c r="R3367" s="24" t="s">
        <v>281</v>
      </c>
      <c r="T3367" s="24" t="s">
        <v>59</v>
      </c>
      <c r="U3367" s="24" t="s">
        <v>297</v>
      </c>
      <c r="V3367" s="27">
        <v>46177.404166666667</v>
      </c>
      <c r="W3367" s="27">
        <v>46177.431944444441</v>
      </c>
      <c r="Z3367" s="24">
        <v>1</v>
      </c>
      <c r="AA3367" s="24" t="s">
        <v>56</v>
      </c>
      <c r="AB3367" s="24" t="b">
        <v>0</v>
      </c>
      <c r="AC3367" s="61"/>
    </row>
    <row r="3368" spans="2:29" ht="13.7">
      <c r="B3368" s="24" t="s">
        <v>82</v>
      </c>
      <c r="C3368" s="24" t="s">
        <v>64</v>
      </c>
      <c r="D3368" s="24" t="s">
        <v>87</v>
      </c>
      <c r="E3368" s="24">
        <v>270</v>
      </c>
      <c r="F3368" s="26">
        <v>46174</v>
      </c>
      <c r="G3368" s="24" t="s">
        <v>52</v>
      </c>
      <c r="H3368" s="24" t="s">
        <v>53</v>
      </c>
      <c r="I3368" s="24" t="s">
        <v>59</v>
      </c>
      <c r="J3368" s="24" t="s">
        <v>126</v>
      </c>
      <c r="K3368" s="24">
        <v>1</v>
      </c>
      <c r="L3368" s="24" t="s">
        <v>84</v>
      </c>
      <c r="M3368" s="26">
        <v>46177</v>
      </c>
      <c r="N3368" s="27">
        <v>46177.354166666664</v>
      </c>
      <c r="O3368" s="27">
        <v>46177.541666666664</v>
      </c>
      <c r="P3368" s="24" t="s">
        <v>5577</v>
      </c>
      <c r="Q3368" s="24" t="s">
        <v>5578</v>
      </c>
      <c r="R3368" s="24" t="s">
        <v>174</v>
      </c>
      <c r="T3368" s="24" t="s">
        <v>59</v>
      </c>
      <c r="U3368" s="24" t="s">
        <v>297</v>
      </c>
      <c r="V3368" s="27">
        <v>46177.455555555556</v>
      </c>
      <c r="W3368" s="27">
        <v>46177.478472222225</v>
      </c>
      <c r="Z3368" s="24">
        <v>1</v>
      </c>
      <c r="AA3368" s="24" t="s">
        <v>56</v>
      </c>
      <c r="AB3368" s="24" t="b">
        <v>0</v>
      </c>
      <c r="AC3368" s="61"/>
    </row>
    <row r="3369" spans="2:29" ht="13.7">
      <c r="B3369" s="24" t="s">
        <v>82</v>
      </c>
      <c r="C3369" s="24" t="s">
        <v>64</v>
      </c>
      <c r="D3369" s="24" t="s">
        <v>87</v>
      </c>
      <c r="E3369" s="24">
        <v>270</v>
      </c>
      <c r="F3369" s="26">
        <v>46174</v>
      </c>
      <c r="G3369" s="24" t="s">
        <v>52</v>
      </c>
      <c r="H3369" s="24" t="s">
        <v>53</v>
      </c>
      <c r="I3369" s="24" t="s">
        <v>59</v>
      </c>
      <c r="J3369" s="24" t="s">
        <v>126</v>
      </c>
      <c r="K3369" s="24">
        <v>1</v>
      </c>
      <c r="L3369" s="24" t="s">
        <v>84</v>
      </c>
      <c r="M3369" s="26">
        <v>46177</v>
      </c>
      <c r="N3369" s="27">
        <v>46177.354166666664</v>
      </c>
      <c r="O3369" s="27">
        <v>46177.541666666664</v>
      </c>
      <c r="P3369" s="24" t="s">
        <v>5579</v>
      </c>
      <c r="Q3369" s="24" t="s">
        <v>5580</v>
      </c>
      <c r="R3369" s="24" t="s">
        <v>281</v>
      </c>
      <c r="T3369" s="24" t="s">
        <v>59</v>
      </c>
      <c r="U3369" s="24" t="s">
        <v>297</v>
      </c>
      <c r="V3369" s="27">
        <v>46177.496527777781</v>
      </c>
      <c r="W3369" s="27">
        <v>46177.525000000001</v>
      </c>
      <c r="Z3369" s="24">
        <v>1</v>
      </c>
      <c r="AA3369" s="24" t="s">
        <v>56</v>
      </c>
      <c r="AB3369" s="24" t="b">
        <v>0</v>
      </c>
      <c r="AC3369" s="61"/>
    </row>
    <row r="3370" spans="2:29" ht="13.7">
      <c r="B3370" s="24" t="s">
        <v>82</v>
      </c>
      <c r="C3370" s="24" t="s">
        <v>64</v>
      </c>
      <c r="D3370" s="24" t="s">
        <v>87</v>
      </c>
      <c r="E3370" s="24">
        <v>270</v>
      </c>
      <c r="F3370" s="26">
        <v>46174</v>
      </c>
      <c r="G3370" s="24" t="s">
        <v>52</v>
      </c>
      <c r="H3370" s="24" t="s">
        <v>53</v>
      </c>
      <c r="I3370" s="24" t="s">
        <v>59</v>
      </c>
      <c r="J3370" s="24" t="s">
        <v>126</v>
      </c>
      <c r="K3370" s="24">
        <v>1</v>
      </c>
      <c r="L3370" s="24" t="s">
        <v>84</v>
      </c>
      <c r="M3370" s="26">
        <v>46177</v>
      </c>
      <c r="N3370" s="27">
        <v>46177.354166666664</v>
      </c>
      <c r="O3370" s="27">
        <v>46177.541666666664</v>
      </c>
      <c r="P3370" s="24" t="s">
        <v>5581</v>
      </c>
      <c r="Q3370" s="24" t="s">
        <v>5582</v>
      </c>
      <c r="R3370" s="24" t="s">
        <v>217</v>
      </c>
      <c r="T3370" s="24" t="s">
        <v>59</v>
      </c>
      <c r="U3370" s="24" t="s">
        <v>297</v>
      </c>
      <c r="V3370" s="27">
        <v>46177.356944444444</v>
      </c>
      <c r="W3370" s="27">
        <v>46177.387499999997</v>
      </c>
      <c r="Z3370" s="24">
        <v>1</v>
      </c>
      <c r="AA3370" s="24" t="s">
        <v>56</v>
      </c>
      <c r="AB3370" s="24" t="b">
        <v>0</v>
      </c>
      <c r="AC3370" s="61"/>
    </row>
    <row r="3371" spans="2:29" ht="13.7">
      <c r="B3371" s="24" t="s">
        <v>82</v>
      </c>
      <c r="C3371" s="24" t="s">
        <v>64</v>
      </c>
      <c r="D3371" s="24" t="s">
        <v>87</v>
      </c>
      <c r="E3371" s="24">
        <v>270</v>
      </c>
      <c r="F3371" s="26">
        <v>46174</v>
      </c>
      <c r="G3371" s="24" t="s">
        <v>52</v>
      </c>
      <c r="H3371" s="24" t="s">
        <v>53</v>
      </c>
      <c r="I3371" s="24" t="s">
        <v>67</v>
      </c>
      <c r="J3371" s="24" t="s">
        <v>125</v>
      </c>
      <c r="K3371" s="24">
        <v>1</v>
      </c>
      <c r="L3371" s="24" t="s">
        <v>84</v>
      </c>
      <c r="M3371" s="26">
        <v>46180</v>
      </c>
      <c r="N3371" s="27">
        <v>46180.375</v>
      </c>
      <c r="O3371" s="27">
        <v>46180.5625</v>
      </c>
      <c r="V3371" s="27"/>
      <c r="W3371" s="27"/>
      <c r="X3371" s="24">
        <v>4</v>
      </c>
      <c r="Y3371" s="24">
        <v>0</v>
      </c>
      <c r="Z3371" s="24">
        <v>4</v>
      </c>
      <c r="AA3371" s="24" t="s">
        <v>56</v>
      </c>
      <c r="AB3371" s="24" t="b">
        <v>0</v>
      </c>
      <c r="AC3371" s="61">
        <v>0</v>
      </c>
    </row>
    <row r="3372" spans="2:29" ht="13.7">
      <c r="B3372" s="24" t="s">
        <v>82</v>
      </c>
      <c r="C3372" s="24" t="s">
        <v>64</v>
      </c>
      <c r="D3372" s="24" t="s">
        <v>87</v>
      </c>
      <c r="E3372" s="24">
        <v>270</v>
      </c>
      <c r="F3372" s="26">
        <v>46174</v>
      </c>
      <c r="G3372" s="24" t="s">
        <v>52</v>
      </c>
      <c r="H3372" s="24" t="s">
        <v>53</v>
      </c>
      <c r="I3372" s="24" t="s">
        <v>67</v>
      </c>
      <c r="J3372" s="24" t="s">
        <v>126</v>
      </c>
      <c r="K3372" s="24">
        <v>1</v>
      </c>
      <c r="L3372" s="24" t="s">
        <v>84</v>
      </c>
      <c r="M3372" s="26">
        <v>46180</v>
      </c>
      <c r="N3372" s="27">
        <v>46180.375</v>
      </c>
      <c r="O3372" s="27">
        <v>46180.5625</v>
      </c>
      <c r="P3372" s="24" t="s">
        <v>5583</v>
      </c>
      <c r="Q3372" s="24" t="s">
        <v>5584</v>
      </c>
      <c r="R3372" s="24" t="s">
        <v>605</v>
      </c>
      <c r="T3372" s="24" t="s">
        <v>67</v>
      </c>
      <c r="U3372" s="24" t="s">
        <v>224</v>
      </c>
      <c r="V3372" s="27">
        <v>46180.425000000003</v>
      </c>
      <c r="W3372" s="27">
        <v>46180.459722222222</v>
      </c>
      <c r="Z3372" s="24">
        <v>1</v>
      </c>
      <c r="AA3372" s="24" t="s">
        <v>56</v>
      </c>
      <c r="AB3372" s="24" t="b">
        <v>0</v>
      </c>
      <c r="AC3372" s="61"/>
    </row>
    <row r="3373" spans="2:29" ht="13.7">
      <c r="B3373" s="24" t="s">
        <v>82</v>
      </c>
      <c r="C3373" s="24" t="s">
        <v>64</v>
      </c>
      <c r="D3373" s="24" t="s">
        <v>87</v>
      </c>
      <c r="E3373" s="24">
        <v>270</v>
      </c>
      <c r="F3373" s="26">
        <v>46174</v>
      </c>
      <c r="G3373" s="24" t="s">
        <v>52</v>
      </c>
      <c r="H3373" s="24" t="s">
        <v>53</v>
      </c>
      <c r="I3373" s="24" t="s">
        <v>67</v>
      </c>
      <c r="J3373" s="24" t="s">
        <v>126</v>
      </c>
      <c r="K3373" s="24">
        <v>1</v>
      </c>
      <c r="L3373" s="24" t="s">
        <v>84</v>
      </c>
      <c r="M3373" s="26">
        <v>46180</v>
      </c>
      <c r="N3373" s="27">
        <v>46180.375</v>
      </c>
      <c r="O3373" s="27">
        <v>46180.5625</v>
      </c>
      <c r="P3373" s="24" t="s">
        <v>5585</v>
      </c>
      <c r="Q3373" s="24" t="s">
        <v>5586</v>
      </c>
      <c r="R3373" s="24" t="s">
        <v>730</v>
      </c>
      <c r="T3373" s="24" t="s">
        <v>67</v>
      </c>
      <c r="U3373" s="24" t="s">
        <v>224</v>
      </c>
      <c r="V3373" s="27">
        <v>46180.381249999999</v>
      </c>
      <c r="W3373" s="27">
        <v>46180.406944444447</v>
      </c>
      <c r="Z3373" s="24">
        <v>1</v>
      </c>
      <c r="AA3373" s="24" t="s">
        <v>56</v>
      </c>
      <c r="AB3373" s="24" t="b">
        <v>0</v>
      </c>
      <c r="AC3373" s="61"/>
    </row>
    <row r="3374" spans="2:29" ht="13.7">
      <c r="B3374" s="24" t="s">
        <v>82</v>
      </c>
      <c r="C3374" s="24" t="s">
        <v>64</v>
      </c>
      <c r="D3374" s="24" t="s">
        <v>87</v>
      </c>
      <c r="E3374" s="24">
        <v>270</v>
      </c>
      <c r="F3374" s="26">
        <v>46174</v>
      </c>
      <c r="G3374" s="24" t="s">
        <v>52</v>
      </c>
      <c r="H3374" s="24" t="s">
        <v>53</v>
      </c>
      <c r="I3374" s="24" t="s">
        <v>67</v>
      </c>
      <c r="J3374" s="24" t="s">
        <v>126</v>
      </c>
      <c r="K3374" s="24">
        <v>1</v>
      </c>
      <c r="L3374" s="24" t="s">
        <v>84</v>
      </c>
      <c r="M3374" s="26">
        <v>46180</v>
      </c>
      <c r="N3374" s="27">
        <v>46180.375</v>
      </c>
      <c r="O3374" s="27">
        <v>46180.5625</v>
      </c>
      <c r="P3374" s="24" t="s">
        <v>5587</v>
      </c>
      <c r="Q3374" s="24" t="s">
        <v>5588</v>
      </c>
      <c r="R3374" s="24" t="s">
        <v>611</v>
      </c>
      <c r="T3374" s="24" t="s">
        <v>67</v>
      </c>
      <c r="U3374" s="24" t="s">
        <v>224</v>
      </c>
      <c r="V3374" s="27">
        <v>46180.475694444445</v>
      </c>
      <c r="W3374" s="27">
        <v>46180.49722222222</v>
      </c>
      <c r="Z3374" s="24">
        <v>1</v>
      </c>
      <c r="AA3374" s="24" t="s">
        <v>56</v>
      </c>
      <c r="AB3374" s="24" t="b">
        <v>0</v>
      </c>
      <c r="AC3374" s="61"/>
    </row>
    <row r="3375" spans="2:29" ht="13.7">
      <c r="B3375" s="24" t="s">
        <v>82</v>
      </c>
      <c r="C3375" s="24" t="s">
        <v>64</v>
      </c>
      <c r="D3375" s="24" t="s">
        <v>87</v>
      </c>
      <c r="E3375" s="24">
        <v>270</v>
      </c>
      <c r="F3375" s="26">
        <v>46174</v>
      </c>
      <c r="G3375" s="24" t="s">
        <v>52</v>
      </c>
      <c r="H3375" s="24" t="s">
        <v>53</v>
      </c>
      <c r="I3375" s="24" t="s">
        <v>67</v>
      </c>
      <c r="J3375" s="24" t="s">
        <v>126</v>
      </c>
      <c r="K3375" s="24">
        <v>1</v>
      </c>
      <c r="L3375" s="24" t="s">
        <v>84</v>
      </c>
      <c r="M3375" s="26">
        <v>46180</v>
      </c>
      <c r="N3375" s="27">
        <v>46180.375</v>
      </c>
      <c r="O3375" s="27">
        <v>46180.5625</v>
      </c>
      <c r="P3375" s="24" t="s">
        <v>5589</v>
      </c>
      <c r="Q3375" s="24" t="s">
        <v>5590</v>
      </c>
      <c r="R3375" s="24" t="s">
        <v>608</v>
      </c>
      <c r="T3375" s="24" t="s">
        <v>67</v>
      </c>
      <c r="U3375" s="24" t="s">
        <v>224</v>
      </c>
      <c r="V3375" s="27">
        <v>46180.522916666669</v>
      </c>
      <c r="W3375" s="27">
        <v>46180.55</v>
      </c>
      <c r="Z3375" s="24">
        <v>1</v>
      </c>
      <c r="AA3375" s="24" t="s">
        <v>56</v>
      </c>
      <c r="AB3375" s="24" t="b">
        <v>0</v>
      </c>
      <c r="AC3375" s="61"/>
    </row>
    <row r="3376" spans="2:29" ht="13.7">
      <c r="B3376" s="24" t="s">
        <v>82</v>
      </c>
      <c r="C3376" s="24" t="s">
        <v>64</v>
      </c>
      <c r="D3376" s="24" t="s">
        <v>87</v>
      </c>
      <c r="E3376" s="24">
        <v>270</v>
      </c>
      <c r="F3376" s="26">
        <v>46174</v>
      </c>
      <c r="G3376" s="24" t="s">
        <v>52</v>
      </c>
      <c r="H3376" s="24" t="s">
        <v>53</v>
      </c>
      <c r="I3376" s="24" t="s">
        <v>67</v>
      </c>
      <c r="J3376" s="24" t="s">
        <v>125</v>
      </c>
      <c r="K3376" s="24">
        <v>1</v>
      </c>
      <c r="L3376" s="24" t="s">
        <v>84</v>
      </c>
      <c r="M3376" s="26">
        <v>46185</v>
      </c>
      <c r="N3376" s="27">
        <v>46185.354166666664</v>
      </c>
      <c r="O3376" s="27">
        <v>46185.541666666664</v>
      </c>
      <c r="V3376" s="27"/>
      <c r="W3376" s="27"/>
      <c r="X3376" s="24">
        <v>4</v>
      </c>
      <c r="Y3376" s="24">
        <v>0</v>
      </c>
      <c r="Z3376" s="24">
        <v>4</v>
      </c>
      <c r="AA3376" s="24" t="s">
        <v>56</v>
      </c>
      <c r="AB3376" s="24" t="b">
        <v>0</v>
      </c>
      <c r="AC3376" s="61">
        <v>0</v>
      </c>
    </row>
    <row r="3377" spans="2:29" ht="13.7">
      <c r="B3377" s="24" t="s">
        <v>82</v>
      </c>
      <c r="C3377" s="24" t="s">
        <v>64</v>
      </c>
      <c r="D3377" s="24" t="s">
        <v>87</v>
      </c>
      <c r="E3377" s="24">
        <v>270</v>
      </c>
      <c r="F3377" s="26">
        <v>46174</v>
      </c>
      <c r="G3377" s="24" t="s">
        <v>52</v>
      </c>
      <c r="H3377" s="24" t="s">
        <v>53</v>
      </c>
      <c r="I3377" s="24" t="s">
        <v>67</v>
      </c>
      <c r="J3377" s="24" t="s">
        <v>126</v>
      </c>
      <c r="K3377" s="24">
        <v>1</v>
      </c>
      <c r="L3377" s="24" t="s">
        <v>84</v>
      </c>
      <c r="M3377" s="26">
        <v>46185</v>
      </c>
      <c r="N3377" s="27">
        <v>46185.354166666664</v>
      </c>
      <c r="O3377" s="27">
        <v>46185.541666666664</v>
      </c>
      <c r="P3377" s="24" t="s">
        <v>5591</v>
      </c>
      <c r="Q3377" s="24" t="s">
        <v>5592</v>
      </c>
      <c r="R3377" s="24" t="s">
        <v>730</v>
      </c>
      <c r="T3377" s="24" t="s">
        <v>67</v>
      </c>
      <c r="U3377" s="24" t="s">
        <v>269</v>
      </c>
      <c r="V3377" s="27">
        <v>46185.407638888886</v>
      </c>
      <c r="W3377" s="27">
        <v>46185.441666666666</v>
      </c>
      <c r="Z3377" s="24">
        <v>1</v>
      </c>
      <c r="AA3377" s="24" t="s">
        <v>56</v>
      </c>
      <c r="AB3377" s="24" t="b">
        <v>0</v>
      </c>
      <c r="AC3377" s="61"/>
    </row>
    <row r="3378" spans="2:29" ht="13.7">
      <c r="B3378" s="24" t="s">
        <v>82</v>
      </c>
      <c r="C3378" s="24" t="s">
        <v>64</v>
      </c>
      <c r="D3378" s="24" t="s">
        <v>87</v>
      </c>
      <c r="E3378" s="24">
        <v>270</v>
      </c>
      <c r="F3378" s="26">
        <v>46174</v>
      </c>
      <c r="G3378" s="24" t="s">
        <v>52</v>
      </c>
      <c r="H3378" s="24" t="s">
        <v>53</v>
      </c>
      <c r="I3378" s="24" t="s">
        <v>67</v>
      </c>
      <c r="J3378" s="24" t="s">
        <v>126</v>
      </c>
      <c r="K3378" s="24">
        <v>1</v>
      </c>
      <c r="L3378" s="24" t="s">
        <v>84</v>
      </c>
      <c r="M3378" s="26">
        <v>46185</v>
      </c>
      <c r="N3378" s="27">
        <v>46185.354166666664</v>
      </c>
      <c r="O3378" s="27">
        <v>46185.541666666664</v>
      </c>
      <c r="P3378" s="24" t="s">
        <v>5593</v>
      </c>
      <c r="Q3378" s="24" t="s">
        <v>5594</v>
      </c>
      <c r="R3378" s="24" t="s">
        <v>611</v>
      </c>
      <c r="S3378" s="24" t="s">
        <v>152</v>
      </c>
      <c r="T3378" s="24" t="s">
        <v>67</v>
      </c>
      <c r="U3378" s="24" t="s">
        <v>269</v>
      </c>
      <c r="V3378" s="27">
        <v>46185.496527777781</v>
      </c>
      <c r="W3378" s="27">
        <v>46185.527777777781</v>
      </c>
      <c r="Z3378" s="24">
        <v>1</v>
      </c>
      <c r="AA3378" s="24" t="s">
        <v>56</v>
      </c>
      <c r="AB3378" s="24" t="b">
        <v>0</v>
      </c>
      <c r="AC3378" s="61"/>
    </row>
    <row r="3379" spans="2:29" ht="13.7">
      <c r="B3379" s="24" t="s">
        <v>82</v>
      </c>
      <c r="C3379" s="24" t="s">
        <v>64</v>
      </c>
      <c r="D3379" s="24" t="s">
        <v>87</v>
      </c>
      <c r="E3379" s="24">
        <v>270</v>
      </c>
      <c r="F3379" s="26">
        <v>46174</v>
      </c>
      <c r="G3379" s="24" t="s">
        <v>52</v>
      </c>
      <c r="H3379" s="24" t="s">
        <v>53</v>
      </c>
      <c r="I3379" s="24" t="s">
        <v>67</v>
      </c>
      <c r="J3379" s="24" t="s">
        <v>126</v>
      </c>
      <c r="K3379" s="24">
        <v>1</v>
      </c>
      <c r="L3379" s="24" t="s">
        <v>84</v>
      </c>
      <c r="M3379" s="26">
        <v>46185</v>
      </c>
      <c r="N3379" s="27">
        <v>46185.354166666664</v>
      </c>
      <c r="O3379" s="27">
        <v>46185.541666666664</v>
      </c>
      <c r="P3379" s="24" t="s">
        <v>5595</v>
      </c>
      <c r="Q3379" s="24" t="s">
        <v>5596</v>
      </c>
      <c r="R3379" s="24" t="s">
        <v>605</v>
      </c>
      <c r="T3379" s="24" t="s">
        <v>67</v>
      </c>
      <c r="U3379" s="24" t="s">
        <v>269</v>
      </c>
      <c r="V3379" s="27">
        <v>46185.359027777777</v>
      </c>
      <c r="W3379" s="27">
        <v>46185.386111111111</v>
      </c>
      <c r="Z3379" s="24">
        <v>1</v>
      </c>
      <c r="AA3379" s="24" t="s">
        <v>56</v>
      </c>
      <c r="AB3379" s="24" t="b">
        <v>0</v>
      </c>
      <c r="AC3379" s="61"/>
    </row>
    <row r="3380" spans="2:29" ht="13.7">
      <c r="B3380" s="24" t="s">
        <v>82</v>
      </c>
      <c r="C3380" s="24" t="s">
        <v>64</v>
      </c>
      <c r="D3380" s="24" t="s">
        <v>87</v>
      </c>
      <c r="E3380" s="24">
        <v>270</v>
      </c>
      <c r="F3380" s="26">
        <v>46174</v>
      </c>
      <c r="G3380" s="24" t="s">
        <v>52</v>
      </c>
      <c r="H3380" s="24" t="s">
        <v>53</v>
      </c>
      <c r="I3380" s="24" t="s">
        <v>67</v>
      </c>
      <c r="J3380" s="24" t="s">
        <v>126</v>
      </c>
      <c r="K3380" s="24">
        <v>1</v>
      </c>
      <c r="L3380" s="24" t="s">
        <v>84</v>
      </c>
      <c r="M3380" s="26">
        <v>46185</v>
      </c>
      <c r="N3380" s="27">
        <v>46185.354166666664</v>
      </c>
      <c r="O3380" s="27">
        <v>46185.541666666664</v>
      </c>
      <c r="P3380" s="24" t="s">
        <v>5597</v>
      </c>
      <c r="Q3380" s="24" t="s">
        <v>5598</v>
      </c>
      <c r="R3380" s="24" t="s">
        <v>611</v>
      </c>
      <c r="S3380" s="24" t="s">
        <v>160</v>
      </c>
      <c r="T3380" s="24" t="s">
        <v>67</v>
      </c>
      <c r="U3380" s="24" t="s">
        <v>269</v>
      </c>
      <c r="V3380" s="27">
        <v>46185.453472222223</v>
      </c>
      <c r="W3380" s="27">
        <v>46185.488194444442</v>
      </c>
      <c r="Z3380" s="24">
        <v>1</v>
      </c>
      <c r="AA3380" s="24" t="s">
        <v>56</v>
      </c>
      <c r="AB3380" s="24" t="b">
        <v>0</v>
      </c>
      <c r="AC3380" s="61"/>
    </row>
    <row r="3381" spans="2:29" ht="13.7">
      <c r="B3381" s="24" t="s">
        <v>82</v>
      </c>
      <c r="C3381" s="24" t="s">
        <v>64</v>
      </c>
      <c r="D3381" s="24" t="s">
        <v>87</v>
      </c>
      <c r="E3381" s="24">
        <v>270</v>
      </c>
      <c r="F3381" s="26">
        <v>46174</v>
      </c>
      <c r="G3381" s="24" t="s">
        <v>52</v>
      </c>
      <c r="H3381" s="24" t="s">
        <v>53</v>
      </c>
      <c r="I3381" s="24" t="s">
        <v>54</v>
      </c>
      <c r="J3381" s="24" t="s">
        <v>125</v>
      </c>
      <c r="K3381" s="24">
        <v>1</v>
      </c>
      <c r="L3381" s="24" t="s">
        <v>84</v>
      </c>
      <c r="M3381" s="26">
        <v>46190</v>
      </c>
      <c r="N3381" s="27">
        <v>46190.333333333336</v>
      </c>
      <c r="O3381" s="27">
        <v>46190.520833333336</v>
      </c>
      <c r="V3381" s="27"/>
      <c r="W3381" s="27"/>
      <c r="X3381" s="24">
        <v>4</v>
      </c>
      <c r="Y3381" s="24">
        <v>0</v>
      </c>
      <c r="Z3381" s="24">
        <v>4</v>
      </c>
      <c r="AA3381" s="24" t="s">
        <v>56</v>
      </c>
      <c r="AB3381" s="24" t="b">
        <v>0</v>
      </c>
      <c r="AC3381" s="61">
        <v>0</v>
      </c>
    </row>
    <row r="3382" spans="2:29" ht="13.7">
      <c r="B3382" s="24" t="s">
        <v>82</v>
      </c>
      <c r="C3382" s="24" t="s">
        <v>64</v>
      </c>
      <c r="D3382" s="24" t="s">
        <v>87</v>
      </c>
      <c r="E3382" s="24">
        <v>270</v>
      </c>
      <c r="F3382" s="26">
        <v>46174</v>
      </c>
      <c r="G3382" s="24" t="s">
        <v>52</v>
      </c>
      <c r="H3382" s="24" t="s">
        <v>53</v>
      </c>
      <c r="I3382" s="24" t="s">
        <v>54</v>
      </c>
      <c r="J3382" s="24" t="s">
        <v>126</v>
      </c>
      <c r="K3382" s="24">
        <v>1</v>
      </c>
      <c r="L3382" s="24" t="s">
        <v>84</v>
      </c>
      <c r="M3382" s="26">
        <v>46190</v>
      </c>
      <c r="N3382" s="27">
        <v>46190.333333333336</v>
      </c>
      <c r="O3382" s="27">
        <v>46190.520833333336</v>
      </c>
      <c r="P3382" s="24" t="s">
        <v>5599</v>
      </c>
      <c r="Q3382" s="24" t="s">
        <v>5600</v>
      </c>
      <c r="R3382" s="24" t="s">
        <v>149</v>
      </c>
      <c r="S3382" s="24" t="s">
        <v>160</v>
      </c>
      <c r="T3382" s="24" t="s">
        <v>54</v>
      </c>
      <c r="U3382" s="24" t="s">
        <v>616</v>
      </c>
      <c r="V3382" s="27">
        <v>46190.479861111111</v>
      </c>
      <c r="W3382" s="27">
        <v>46190.507638888892</v>
      </c>
      <c r="Z3382" s="24">
        <v>1</v>
      </c>
      <c r="AA3382" s="24" t="s">
        <v>56</v>
      </c>
      <c r="AB3382" s="24" t="b">
        <v>0</v>
      </c>
      <c r="AC3382" s="61"/>
    </row>
    <row r="3383" spans="2:29" ht="13.7">
      <c r="B3383" s="24" t="s">
        <v>82</v>
      </c>
      <c r="C3383" s="24" t="s">
        <v>64</v>
      </c>
      <c r="D3383" s="24" t="s">
        <v>87</v>
      </c>
      <c r="E3383" s="24">
        <v>270</v>
      </c>
      <c r="F3383" s="26">
        <v>46174</v>
      </c>
      <c r="G3383" s="24" t="s">
        <v>52</v>
      </c>
      <c r="H3383" s="24" t="s">
        <v>53</v>
      </c>
      <c r="I3383" s="24" t="s">
        <v>54</v>
      </c>
      <c r="J3383" s="24" t="s">
        <v>126</v>
      </c>
      <c r="K3383" s="24">
        <v>1</v>
      </c>
      <c r="L3383" s="24" t="s">
        <v>84</v>
      </c>
      <c r="M3383" s="26">
        <v>46190</v>
      </c>
      <c r="N3383" s="27">
        <v>46190.333333333336</v>
      </c>
      <c r="O3383" s="27">
        <v>46190.520833333336</v>
      </c>
      <c r="P3383" s="24" t="s">
        <v>5601</v>
      </c>
      <c r="Q3383" s="24" t="s">
        <v>5602</v>
      </c>
      <c r="R3383" s="24" t="s">
        <v>190</v>
      </c>
      <c r="T3383" s="24" t="s">
        <v>54</v>
      </c>
      <c r="U3383" s="24" t="s">
        <v>616</v>
      </c>
      <c r="V3383" s="27">
        <v>46190.429166666669</v>
      </c>
      <c r="W3383" s="27">
        <v>46190.456250000003</v>
      </c>
      <c r="Z3383" s="24">
        <v>1</v>
      </c>
      <c r="AA3383" s="24" t="s">
        <v>56</v>
      </c>
      <c r="AB3383" s="24" t="b">
        <v>0</v>
      </c>
      <c r="AC3383" s="61"/>
    </row>
    <row r="3384" spans="2:29" ht="13.7">
      <c r="B3384" s="24" t="s">
        <v>82</v>
      </c>
      <c r="C3384" s="24" t="s">
        <v>64</v>
      </c>
      <c r="D3384" s="24" t="s">
        <v>87</v>
      </c>
      <c r="E3384" s="24">
        <v>270</v>
      </c>
      <c r="F3384" s="26">
        <v>46174</v>
      </c>
      <c r="G3384" s="24" t="s">
        <v>52</v>
      </c>
      <c r="H3384" s="24" t="s">
        <v>53</v>
      </c>
      <c r="I3384" s="24" t="s">
        <v>54</v>
      </c>
      <c r="J3384" s="24" t="s">
        <v>126</v>
      </c>
      <c r="K3384" s="24">
        <v>1</v>
      </c>
      <c r="L3384" s="24" t="s">
        <v>84</v>
      </c>
      <c r="M3384" s="26">
        <v>46190</v>
      </c>
      <c r="N3384" s="27">
        <v>46190.333333333336</v>
      </c>
      <c r="O3384" s="27">
        <v>46190.520833333336</v>
      </c>
      <c r="P3384" s="24" t="s">
        <v>5603</v>
      </c>
      <c r="Q3384" s="24" t="s">
        <v>5604</v>
      </c>
      <c r="R3384" s="24" t="s">
        <v>146</v>
      </c>
      <c r="T3384" s="24" t="s">
        <v>54</v>
      </c>
      <c r="U3384" s="24" t="s">
        <v>616</v>
      </c>
      <c r="V3384" s="27">
        <v>46190.383333333331</v>
      </c>
      <c r="W3384" s="27">
        <v>46190.411111111112</v>
      </c>
      <c r="Z3384" s="24">
        <v>1</v>
      </c>
      <c r="AA3384" s="24" t="s">
        <v>56</v>
      </c>
      <c r="AB3384" s="24" t="b">
        <v>0</v>
      </c>
      <c r="AC3384" s="61"/>
    </row>
    <row r="3385" spans="2:29" ht="13.7">
      <c r="B3385" s="24" t="s">
        <v>82</v>
      </c>
      <c r="C3385" s="24" t="s">
        <v>64</v>
      </c>
      <c r="D3385" s="24" t="s">
        <v>87</v>
      </c>
      <c r="E3385" s="24">
        <v>270</v>
      </c>
      <c r="F3385" s="26">
        <v>46174</v>
      </c>
      <c r="G3385" s="24" t="s">
        <v>52</v>
      </c>
      <c r="H3385" s="24" t="s">
        <v>53</v>
      </c>
      <c r="I3385" s="24" t="s">
        <v>54</v>
      </c>
      <c r="J3385" s="24" t="s">
        <v>126</v>
      </c>
      <c r="K3385" s="24">
        <v>1</v>
      </c>
      <c r="L3385" s="24" t="s">
        <v>84</v>
      </c>
      <c r="M3385" s="26">
        <v>46190</v>
      </c>
      <c r="N3385" s="27">
        <v>46190.333333333336</v>
      </c>
      <c r="O3385" s="27">
        <v>46190.520833333336</v>
      </c>
      <c r="P3385" s="24" t="s">
        <v>5605</v>
      </c>
      <c r="Q3385" s="24" t="s">
        <v>5606</v>
      </c>
      <c r="R3385" s="24" t="s">
        <v>142</v>
      </c>
      <c r="T3385" s="24" t="s">
        <v>54</v>
      </c>
      <c r="U3385" s="24" t="s">
        <v>616</v>
      </c>
      <c r="V3385" s="27">
        <v>46190.341666666667</v>
      </c>
      <c r="W3385" s="27">
        <v>46190.365972222222</v>
      </c>
      <c r="Z3385" s="24">
        <v>1</v>
      </c>
      <c r="AA3385" s="24" t="s">
        <v>56</v>
      </c>
      <c r="AB3385" s="24" t="b">
        <v>0</v>
      </c>
      <c r="AC3385" s="61"/>
    </row>
    <row r="3386" spans="2:29" ht="13.7">
      <c r="B3386" s="24" t="s">
        <v>82</v>
      </c>
      <c r="C3386" s="24" t="s">
        <v>64</v>
      </c>
      <c r="D3386" s="24" t="s">
        <v>87</v>
      </c>
      <c r="E3386" s="24">
        <v>270</v>
      </c>
      <c r="F3386" s="26">
        <v>46204</v>
      </c>
      <c r="G3386" s="24" t="s">
        <v>52</v>
      </c>
      <c r="H3386" s="24" t="s">
        <v>53</v>
      </c>
      <c r="I3386" s="24" t="s">
        <v>54</v>
      </c>
      <c r="J3386" s="24" t="s">
        <v>125</v>
      </c>
      <c r="K3386" s="24">
        <v>1</v>
      </c>
      <c r="L3386" s="24" t="s">
        <v>84</v>
      </c>
      <c r="M3386" s="26">
        <v>46215</v>
      </c>
      <c r="N3386" s="27">
        <v>46215.333333333336</v>
      </c>
      <c r="O3386" s="27">
        <v>46215.520833333336</v>
      </c>
      <c r="V3386" s="27"/>
      <c r="W3386" s="27"/>
      <c r="X3386" s="24">
        <v>4</v>
      </c>
      <c r="Y3386" s="24">
        <v>0</v>
      </c>
      <c r="Z3386" s="24">
        <v>4</v>
      </c>
      <c r="AA3386" s="24" t="s">
        <v>58</v>
      </c>
      <c r="AB3386" s="24" t="b">
        <v>0</v>
      </c>
      <c r="AC3386" s="61">
        <v>0</v>
      </c>
    </row>
    <row r="3387" spans="2:29" ht="13.7">
      <c r="B3387" s="24" t="s">
        <v>82</v>
      </c>
      <c r="C3387" s="24" t="s">
        <v>64</v>
      </c>
      <c r="D3387" s="24" t="s">
        <v>87</v>
      </c>
      <c r="E3387" s="24">
        <v>270</v>
      </c>
      <c r="F3387" s="26">
        <v>46204</v>
      </c>
      <c r="G3387" s="24" t="s">
        <v>52</v>
      </c>
      <c r="H3387" s="24" t="s">
        <v>53</v>
      </c>
      <c r="I3387" s="24" t="s">
        <v>54</v>
      </c>
      <c r="J3387" s="24" t="s">
        <v>126</v>
      </c>
      <c r="K3387" s="24">
        <v>1</v>
      </c>
      <c r="L3387" s="24" t="s">
        <v>84</v>
      </c>
      <c r="M3387" s="26">
        <v>46215</v>
      </c>
      <c r="N3387" s="27">
        <v>46215.333333333336</v>
      </c>
      <c r="O3387" s="27">
        <v>46215.520833333336</v>
      </c>
      <c r="P3387" s="24" t="s">
        <v>5607</v>
      </c>
      <c r="Q3387" s="24" t="s">
        <v>5608</v>
      </c>
      <c r="R3387" s="24" t="s">
        <v>190</v>
      </c>
      <c r="S3387" s="24" t="s">
        <v>160</v>
      </c>
      <c r="T3387" s="24" t="s">
        <v>54</v>
      </c>
      <c r="U3387" s="24" t="s">
        <v>514</v>
      </c>
      <c r="V3387" s="27">
        <v>46215.431944444441</v>
      </c>
      <c r="W3387" s="27">
        <v>46215.453472222223</v>
      </c>
      <c r="Z3387" s="24">
        <v>1</v>
      </c>
      <c r="AA3387" s="24" t="s">
        <v>58</v>
      </c>
      <c r="AB3387" s="24" t="b">
        <v>0</v>
      </c>
      <c r="AC3387" s="61"/>
    </row>
    <row r="3388" spans="2:29" ht="13.7">
      <c r="B3388" s="24" t="s">
        <v>82</v>
      </c>
      <c r="C3388" s="24" t="s">
        <v>64</v>
      </c>
      <c r="D3388" s="24" t="s">
        <v>87</v>
      </c>
      <c r="E3388" s="24">
        <v>270</v>
      </c>
      <c r="F3388" s="26">
        <v>46204</v>
      </c>
      <c r="G3388" s="24" t="s">
        <v>52</v>
      </c>
      <c r="H3388" s="24" t="s">
        <v>53</v>
      </c>
      <c r="I3388" s="24" t="s">
        <v>54</v>
      </c>
      <c r="J3388" s="24" t="s">
        <v>126</v>
      </c>
      <c r="K3388" s="24">
        <v>1</v>
      </c>
      <c r="L3388" s="24" t="s">
        <v>84</v>
      </c>
      <c r="M3388" s="26">
        <v>46215</v>
      </c>
      <c r="N3388" s="27">
        <v>46215.333333333336</v>
      </c>
      <c r="O3388" s="27">
        <v>46215.520833333336</v>
      </c>
      <c r="P3388" s="24" t="s">
        <v>5609</v>
      </c>
      <c r="Q3388" s="24" t="s">
        <v>5610</v>
      </c>
      <c r="R3388" s="24" t="s">
        <v>149</v>
      </c>
      <c r="T3388" s="24" t="s">
        <v>54</v>
      </c>
      <c r="U3388" s="24" t="s">
        <v>514</v>
      </c>
      <c r="V3388" s="27">
        <v>46215.336805555555</v>
      </c>
      <c r="W3388" s="27">
        <v>46215.359722222223</v>
      </c>
      <c r="Z3388" s="24">
        <v>1</v>
      </c>
      <c r="AA3388" s="24" t="s">
        <v>58</v>
      </c>
      <c r="AB3388" s="24" t="b">
        <v>0</v>
      </c>
      <c r="AC3388" s="61"/>
    </row>
    <row r="3389" spans="2:29" ht="13.7">
      <c r="B3389" s="24" t="s">
        <v>82</v>
      </c>
      <c r="C3389" s="24" t="s">
        <v>64</v>
      </c>
      <c r="D3389" s="24" t="s">
        <v>87</v>
      </c>
      <c r="E3389" s="24">
        <v>270</v>
      </c>
      <c r="F3389" s="26">
        <v>46204</v>
      </c>
      <c r="G3389" s="24" t="s">
        <v>52</v>
      </c>
      <c r="H3389" s="24" t="s">
        <v>53</v>
      </c>
      <c r="I3389" s="24" t="s">
        <v>54</v>
      </c>
      <c r="J3389" s="24" t="s">
        <v>126</v>
      </c>
      <c r="K3389" s="24">
        <v>1</v>
      </c>
      <c r="L3389" s="24" t="s">
        <v>84</v>
      </c>
      <c r="M3389" s="26">
        <v>46215</v>
      </c>
      <c r="N3389" s="27">
        <v>46215.333333333336</v>
      </c>
      <c r="O3389" s="27">
        <v>46215.520833333336</v>
      </c>
      <c r="P3389" s="24" t="s">
        <v>5611</v>
      </c>
      <c r="Q3389" s="24" t="s">
        <v>5612</v>
      </c>
      <c r="R3389" s="24" t="s">
        <v>190</v>
      </c>
      <c r="T3389" s="24" t="s">
        <v>54</v>
      </c>
      <c r="U3389" s="24" t="s">
        <v>514</v>
      </c>
      <c r="V3389" s="27">
        <v>46215.388194444444</v>
      </c>
      <c r="W3389" s="27">
        <v>46215.411805555559</v>
      </c>
      <c r="Z3389" s="24">
        <v>1</v>
      </c>
      <c r="AA3389" s="24" t="s">
        <v>58</v>
      </c>
      <c r="AB3389" s="24" t="b">
        <v>0</v>
      </c>
      <c r="AC3389" s="61"/>
    </row>
    <row r="3390" spans="2:29" ht="13.7">
      <c r="B3390" s="24" t="s">
        <v>82</v>
      </c>
      <c r="C3390" s="24" t="s">
        <v>64</v>
      </c>
      <c r="D3390" s="24" t="s">
        <v>87</v>
      </c>
      <c r="E3390" s="24">
        <v>270</v>
      </c>
      <c r="F3390" s="26">
        <v>46204</v>
      </c>
      <c r="G3390" s="24" t="s">
        <v>52</v>
      </c>
      <c r="H3390" s="24" t="s">
        <v>53</v>
      </c>
      <c r="I3390" s="24" t="s">
        <v>54</v>
      </c>
      <c r="J3390" s="24" t="s">
        <v>126</v>
      </c>
      <c r="K3390" s="24">
        <v>1</v>
      </c>
      <c r="L3390" s="24" t="s">
        <v>84</v>
      </c>
      <c r="M3390" s="26">
        <v>46215</v>
      </c>
      <c r="N3390" s="27">
        <v>46215.333333333336</v>
      </c>
      <c r="O3390" s="27">
        <v>46215.520833333336</v>
      </c>
      <c r="P3390" s="24" t="s">
        <v>5613</v>
      </c>
      <c r="Q3390" s="24" t="s">
        <v>5614</v>
      </c>
      <c r="R3390" s="24" t="s">
        <v>146</v>
      </c>
      <c r="T3390" s="24" t="s">
        <v>54</v>
      </c>
      <c r="U3390" s="24" t="s">
        <v>514</v>
      </c>
      <c r="V3390" s="27">
        <v>46215.481249999997</v>
      </c>
      <c r="W3390" s="27">
        <v>46215.503472222219</v>
      </c>
      <c r="Z3390" s="24">
        <v>1</v>
      </c>
      <c r="AA3390" s="24" t="s">
        <v>58</v>
      </c>
      <c r="AB3390" s="24" t="b">
        <v>0</v>
      </c>
      <c r="AC3390" s="61"/>
    </row>
    <row r="3391" spans="2:29" ht="13.7">
      <c r="B3391" s="24" t="s">
        <v>82</v>
      </c>
      <c r="C3391" s="24" t="s">
        <v>64</v>
      </c>
      <c r="D3391" s="24" t="s">
        <v>87</v>
      </c>
      <c r="E3391" s="24">
        <v>270</v>
      </c>
      <c r="F3391" s="26">
        <v>46204</v>
      </c>
      <c r="G3391" s="24" t="s">
        <v>52</v>
      </c>
      <c r="H3391" s="24" t="s">
        <v>53</v>
      </c>
      <c r="I3391" s="24" t="s">
        <v>59</v>
      </c>
      <c r="J3391" s="24" t="s">
        <v>125</v>
      </c>
      <c r="K3391" s="24">
        <v>1</v>
      </c>
      <c r="L3391" s="24" t="s">
        <v>84</v>
      </c>
      <c r="M3391" s="26">
        <v>46234</v>
      </c>
      <c r="N3391" s="27">
        <v>46234.375</v>
      </c>
      <c r="O3391" s="27">
        <v>46234.5625</v>
      </c>
      <c r="V3391" s="27"/>
      <c r="W3391" s="27"/>
      <c r="X3391" s="24">
        <v>4</v>
      </c>
      <c r="Y3391" s="24">
        <v>0</v>
      </c>
      <c r="Z3391" s="24">
        <v>4</v>
      </c>
      <c r="AA3391" s="24" t="s">
        <v>58</v>
      </c>
      <c r="AB3391" s="24" t="b">
        <v>0</v>
      </c>
      <c r="AC3391" s="61">
        <v>0</v>
      </c>
    </row>
    <row r="3392" spans="2:29" ht="13.7">
      <c r="B3392" s="24" t="s">
        <v>82</v>
      </c>
      <c r="C3392" s="24" t="s">
        <v>64</v>
      </c>
      <c r="D3392" s="24" t="s">
        <v>87</v>
      </c>
      <c r="E3392" s="24">
        <v>270</v>
      </c>
      <c r="F3392" s="26">
        <v>46204</v>
      </c>
      <c r="G3392" s="24" t="s">
        <v>52</v>
      </c>
      <c r="H3392" s="24" t="s">
        <v>53</v>
      </c>
      <c r="I3392" s="24" t="s">
        <v>59</v>
      </c>
      <c r="J3392" s="24" t="s">
        <v>126</v>
      </c>
      <c r="K3392" s="24">
        <v>1</v>
      </c>
      <c r="L3392" s="24" t="s">
        <v>84</v>
      </c>
      <c r="M3392" s="26">
        <v>46234</v>
      </c>
      <c r="N3392" s="27">
        <v>46234.375</v>
      </c>
      <c r="O3392" s="27">
        <v>46234.5625</v>
      </c>
      <c r="P3392" s="24" t="s">
        <v>5615</v>
      </c>
      <c r="Q3392" s="24" t="s">
        <v>5616</v>
      </c>
      <c r="R3392" s="24" t="s">
        <v>174</v>
      </c>
      <c r="S3392" s="24" t="s">
        <v>156</v>
      </c>
      <c r="T3392" s="24" t="s">
        <v>59</v>
      </c>
      <c r="U3392" s="24" t="s">
        <v>616</v>
      </c>
      <c r="V3392" s="27">
        <v>46234.377083333333</v>
      </c>
      <c r="W3392" s="27">
        <v>46234.401388888888</v>
      </c>
      <c r="Z3392" s="24">
        <v>1</v>
      </c>
      <c r="AA3392" s="24" t="s">
        <v>58</v>
      </c>
      <c r="AB3392" s="24" t="b">
        <v>0</v>
      </c>
      <c r="AC3392" s="61"/>
    </row>
    <row r="3393" spans="2:29" ht="13.7">
      <c r="B3393" s="24" t="s">
        <v>82</v>
      </c>
      <c r="C3393" s="24" t="s">
        <v>64</v>
      </c>
      <c r="D3393" s="24" t="s">
        <v>87</v>
      </c>
      <c r="E3393" s="24">
        <v>270</v>
      </c>
      <c r="F3393" s="26">
        <v>46204</v>
      </c>
      <c r="G3393" s="24" t="s">
        <v>52</v>
      </c>
      <c r="H3393" s="24" t="s">
        <v>53</v>
      </c>
      <c r="I3393" s="24" t="s">
        <v>59</v>
      </c>
      <c r="J3393" s="24" t="s">
        <v>126</v>
      </c>
      <c r="K3393" s="24">
        <v>1</v>
      </c>
      <c r="L3393" s="24" t="s">
        <v>84</v>
      </c>
      <c r="M3393" s="26">
        <v>46234</v>
      </c>
      <c r="N3393" s="27">
        <v>46234.375</v>
      </c>
      <c r="O3393" s="27">
        <v>46234.5625</v>
      </c>
      <c r="P3393" s="24" t="s">
        <v>5617</v>
      </c>
      <c r="Q3393" s="24" t="s">
        <v>5618</v>
      </c>
      <c r="R3393" s="24" t="s">
        <v>284</v>
      </c>
      <c r="S3393" s="24" t="s">
        <v>160</v>
      </c>
      <c r="T3393" s="24" t="s">
        <v>59</v>
      </c>
      <c r="U3393" s="24" t="s">
        <v>616</v>
      </c>
      <c r="V3393" s="27">
        <v>46234.472222222219</v>
      </c>
      <c r="W3393" s="27">
        <v>46234.489583333336</v>
      </c>
      <c r="Z3393" s="24">
        <v>1</v>
      </c>
      <c r="AA3393" s="24" t="s">
        <v>58</v>
      </c>
      <c r="AB3393" s="24" t="b">
        <v>0</v>
      </c>
      <c r="AC3393" s="61"/>
    </row>
    <row r="3394" spans="2:29" ht="13.7">
      <c r="B3394" s="24" t="s">
        <v>82</v>
      </c>
      <c r="C3394" s="24" t="s">
        <v>64</v>
      </c>
      <c r="D3394" s="24" t="s">
        <v>87</v>
      </c>
      <c r="E3394" s="24">
        <v>270</v>
      </c>
      <c r="F3394" s="26">
        <v>46204</v>
      </c>
      <c r="G3394" s="24" t="s">
        <v>52</v>
      </c>
      <c r="H3394" s="24" t="s">
        <v>53</v>
      </c>
      <c r="I3394" s="24" t="s">
        <v>59</v>
      </c>
      <c r="J3394" s="24" t="s">
        <v>126</v>
      </c>
      <c r="K3394" s="24">
        <v>1</v>
      </c>
      <c r="L3394" s="24" t="s">
        <v>84</v>
      </c>
      <c r="M3394" s="26">
        <v>46234</v>
      </c>
      <c r="N3394" s="27">
        <v>46234.375</v>
      </c>
      <c r="O3394" s="27">
        <v>46234.5625</v>
      </c>
      <c r="P3394" s="24" t="s">
        <v>5619</v>
      </c>
      <c r="Q3394" s="24" t="s">
        <v>5620</v>
      </c>
      <c r="R3394" s="24" t="s">
        <v>174</v>
      </c>
      <c r="T3394" s="24" t="s">
        <v>59</v>
      </c>
      <c r="U3394" s="24" t="s">
        <v>616</v>
      </c>
      <c r="V3394" s="27">
        <v>46234.522916666669</v>
      </c>
      <c r="W3394" s="27">
        <v>46234.548611111109</v>
      </c>
      <c r="Z3394" s="24">
        <v>1</v>
      </c>
      <c r="AA3394" s="24" t="s">
        <v>58</v>
      </c>
      <c r="AB3394" s="24" t="b">
        <v>0</v>
      </c>
      <c r="AC3394" s="61"/>
    </row>
    <row r="3395" spans="2:29" ht="13.7">
      <c r="B3395" s="24" t="s">
        <v>82</v>
      </c>
      <c r="C3395" s="24" t="s">
        <v>64</v>
      </c>
      <c r="D3395" s="24" t="s">
        <v>87</v>
      </c>
      <c r="E3395" s="24">
        <v>270</v>
      </c>
      <c r="F3395" s="26">
        <v>46204</v>
      </c>
      <c r="G3395" s="24" t="s">
        <v>52</v>
      </c>
      <c r="H3395" s="24" t="s">
        <v>53</v>
      </c>
      <c r="I3395" s="24" t="s">
        <v>59</v>
      </c>
      <c r="J3395" s="24" t="s">
        <v>126</v>
      </c>
      <c r="K3395" s="24">
        <v>1</v>
      </c>
      <c r="L3395" s="24" t="s">
        <v>84</v>
      </c>
      <c r="M3395" s="26">
        <v>46234</v>
      </c>
      <c r="N3395" s="27">
        <v>46234.375</v>
      </c>
      <c r="O3395" s="27">
        <v>46234.5625</v>
      </c>
      <c r="P3395" s="24" t="s">
        <v>5621</v>
      </c>
      <c r="Q3395" s="24" t="s">
        <v>5622</v>
      </c>
      <c r="R3395" s="24" t="s">
        <v>284</v>
      </c>
      <c r="S3395" s="24" t="s">
        <v>198</v>
      </c>
      <c r="T3395" s="24" t="s">
        <v>59</v>
      </c>
      <c r="U3395" s="24" t="s">
        <v>616</v>
      </c>
      <c r="V3395" s="27">
        <v>46234.427777777775</v>
      </c>
      <c r="W3395" s="27">
        <v>46234.459722222222</v>
      </c>
      <c r="Z3395" s="24">
        <v>1</v>
      </c>
      <c r="AA3395" s="24" t="s">
        <v>58</v>
      </c>
      <c r="AB3395" s="24" t="b">
        <v>0</v>
      </c>
      <c r="AC3395" s="61"/>
    </row>
    <row r="3396" spans="2:29" ht="13.7">
      <c r="B3396" s="24" t="s">
        <v>82</v>
      </c>
      <c r="C3396" s="24" t="s">
        <v>64</v>
      </c>
      <c r="D3396" s="24" t="s">
        <v>87</v>
      </c>
      <c r="E3396" s="24">
        <v>270</v>
      </c>
      <c r="F3396" s="26">
        <v>46235</v>
      </c>
      <c r="G3396" s="24" t="s">
        <v>52</v>
      </c>
      <c r="H3396" s="24" t="s">
        <v>53</v>
      </c>
      <c r="I3396" s="24" t="s">
        <v>67</v>
      </c>
      <c r="J3396" s="24" t="s">
        <v>125</v>
      </c>
      <c r="K3396" s="24">
        <v>1</v>
      </c>
      <c r="L3396" s="24" t="s">
        <v>84</v>
      </c>
      <c r="M3396" s="26">
        <v>46236</v>
      </c>
      <c r="N3396" s="27">
        <v>46236.333333333336</v>
      </c>
      <c r="O3396" s="27">
        <v>46236.520833333336</v>
      </c>
      <c r="V3396" s="27"/>
      <c r="W3396" s="27"/>
      <c r="X3396" s="24">
        <v>4</v>
      </c>
      <c r="Y3396" s="24">
        <v>0</v>
      </c>
      <c r="Z3396" s="24">
        <v>4</v>
      </c>
      <c r="AA3396" s="24" t="s">
        <v>60</v>
      </c>
      <c r="AB3396" s="24" t="b">
        <v>0</v>
      </c>
      <c r="AC3396" s="61">
        <v>0</v>
      </c>
    </row>
    <row r="3397" spans="2:29" ht="13.7">
      <c r="B3397" s="24" t="s">
        <v>82</v>
      </c>
      <c r="C3397" s="24" t="s">
        <v>64</v>
      </c>
      <c r="D3397" s="24" t="s">
        <v>87</v>
      </c>
      <c r="E3397" s="24">
        <v>270</v>
      </c>
      <c r="F3397" s="26">
        <v>46235</v>
      </c>
      <c r="G3397" s="24" t="s">
        <v>52</v>
      </c>
      <c r="H3397" s="24" t="s">
        <v>53</v>
      </c>
      <c r="I3397" s="24" t="s">
        <v>67</v>
      </c>
      <c r="J3397" s="24" t="s">
        <v>126</v>
      </c>
      <c r="K3397" s="24">
        <v>1</v>
      </c>
      <c r="L3397" s="24" t="s">
        <v>84</v>
      </c>
      <c r="M3397" s="26">
        <v>46236</v>
      </c>
      <c r="N3397" s="27">
        <v>46236.333333333336</v>
      </c>
      <c r="O3397" s="27">
        <v>46236.520833333336</v>
      </c>
      <c r="P3397" s="24" t="s">
        <v>5623</v>
      </c>
      <c r="Q3397" s="24" t="s">
        <v>5624</v>
      </c>
      <c r="R3397" s="24" t="s">
        <v>611</v>
      </c>
      <c r="T3397" s="24" t="s">
        <v>67</v>
      </c>
      <c r="U3397" s="24" t="s">
        <v>547</v>
      </c>
      <c r="V3397" s="27">
        <v>46236.476388888892</v>
      </c>
      <c r="W3397" s="27">
        <v>46236.500694444447</v>
      </c>
      <c r="Z3397" s="24">
        <v>1</v>
      </c>
      <c r="AA3397" s="24" t="s">
        <v>60</v>
      </c>
      <c r="AB3397" s="24" t="b">
        <v>0</v>
      </c>
      <c r="AC3397" s="61"/>
    </row>
    <row r="3398" spans="2:29" ht="13.7">
      <c r="B3398" s="24" t="s">
        <v>82</v>
      </c>
      <c r="C3398" s="24" t="s">
        <v>64</v>
      </c>
      <c r="D3398" s="24" t="s">
        <v>87</v>
      </c>
      <c r="E3398" s="24">
        <v>270</v>
      </c>
      <c r="F3398" s="26">
        <v>46235</v>
      </c>
      <c r="G3398" s="24" t="s">
        <v>52</v>
      </c>
      <c r="H3398" s="24" t="s">
        <v>53</v>
      </c>
      <c r="I3398" s="24" t="s">
        <v>67</v>
      </c>
      <c r="J3398" s="24" t="s">
        <v>126</v>
      </c>
      <c r="K3398" s="24">
        <v>1</v>
      </c>
      <c r="L3398" s="24" t="s">
        <v>84</v>
      </c>
      <c r="M3398" s="26">
        <v>46236</v>
      </c>
      <c r="N3398" s="27">
        <v>46236.333333333336</v>
      </c>
      <c r="O3398" s="27">
        <v>46236.520833333336</v>
      </c>
      <c r="P3398" s="24" t="s">
        <v>5625</v>
      </c>
      <c r="Q3398" s="24" t="s">
        <v>5626</v>
      </c>
      <c r="R3398" s="24" t="s">
        <v>687</v>
      </c>
      <c r="T3398" s="24" t="s">
        <v>67</v>
      </c>
      <c r="U3398" s="24" t="s">
        <v>547</v>
      </c>
      <c r="V3398" s="27">
        <v>46236.381249999999</v>
      </c>
      <c r="W3398" s="27">
        <v>46236.400694444441</v>
      </c>
      <c r="Z3398" s="24">
        <v>1</v>
      </c>
      <c r="AA3398" s="24" t="s">
        <v>60</v>
      </c>
      <c r="AB3398" s="24" t="b">
        <v>0</v>
      </c>
      <c r="AC3398" s="61"/>
    </row>
    <row r="3399" spans="2:29" ht="13.7">
      <c r="B3399" s="24" t="s">
        <v>82</v>
      </c>
      <c r="C3399" s="24" t="s">
        <v>64</v>
      </c>
      <c r="D3399" s="24" t="s">
        <v>87</v>
      </c>
      <c r="E3399" s="24">
        <v>270</v>
      </c>
      <c r="F3399" s="26">
        <v>46235</v>
      </c>
      <c r="G3399" s="24" t="s">
        <v>52</v>
      </c>
      <c r="H3399" s="24" t="s">
        <v>53</v>
      </c>
      <c r="I3399" s="24" t="s">
        <v>67</v>
      </c>
      <c r="J3399" s="24" t="s">
        <v>126</v>
      </c>
      <c r="K3399" s="24">
        <v>1</v>
      </c>
      <c r="L3399" s="24" t="s">
        <v>84</v>
      </c>
      <c r="M3399" s="26">
        <v>46236</v>
      </c>
      <c r="N3399" s="27">
        <v>46236.333333333336</v>
      </c>
      <c r="O3399" s="27">
        <v>46236.520833333336</v>
      </c>
      <c r="P3399" s="24" t="s">
        <v>5627</v>
      </c>
      <c r="Q3399" s="24" t="s">
        <v>5628</v>
      </c>
      <c r="R3399" s="24" t="s">
        <v>730</v>
      </c>
      <c r="T3399" s="24" t="s">
        <v>67</v>
      </c>
      <c r="U3399" s="24" t="s">
        <v>547</v>
      </c>
      <c r="V3399" s="27">
        <v>46236.336111111108</v>
      </c>
      <c r="W3399" s="27">
        <v>46236.368055555555</v>
      </c>
      <c r="Z3399" s="24">
        <v>1</v>
      </c>
      <c r="AA3399" s="24" t="s">
        <v>60</v>
      </c>
      <c r="AB3399" s="24" t="b">
        <v>0</v>
      </c>
      <c r="AC3399" s="61"/>
    </row>
    <row r="3400" spans="2:29" ht="13.7">
      <c r="B3400" s="24" t="s">
        <v>82</v>
      </c>
      <c r="C3400" s="24" t="s">
        <v>64</v>
      </c>
      <c r="D3400" s="24" t="s">
        <v>87</v>
      </c>
      <c r="E3400" s="24">
        <v>270</v>
      </c>
      <c r="F3400" s="26">
        <v>46235</v>
      </c>
      <c r="G3400" s="24" t="s">
        <v>52</v>
      </c>
      <c r="H3400" s="24" t="s">
        <v>53</v>
      </c>
      <c r="I3400" s="24" t="s">
        <v>67</v>
      </c>
      <c r="J3400" s="24" t="s">
        <v>126</v>
      </c>
      <c r="K3400" s="24">
        <v>1</v>
      </c>
      <c r="L3400" s="24" t="s">
        <v>84</v>
      </c>
      <c r="M3400" s="26">
        <v>46236</v>
      </c>
      <c r="N3400" s="27">
        <v>46236.333333333336</v>
      </c>
      <c r="O3400" s="27">
        <v>46236.520833333336</v>
      </c>
      <c r="P3400" s="24" t="s">
        <v>5629</v>
      </c>
      <c r="Q3400" s="24" t="s">
        <v>5630</v>
      </c>
      <c r="R3400" s="24" t="s">
        <v>605</v>
      </c>
      <c r="S3400" s="24" t="s">
        <v>152</v>
      </c>
      <c r="T3400" s="24" t="s">
        <v>67</v>
      </c>
      <c r="U3400" s="24" t="s">
        <v>547</v>
      </c>
      <c r="V3400" s="27">
        <v>46236.429166666669</v>
      </c>
      <c r="W3400" s="27">
        <v>46236.461111111108</v>
      </c>
      <c r="Z3400" s="24">
        <v>1</v>
      </c>
      <c r="AA3400" s="24" t="s">
        <v>60</v>
      </c>
      <c r="AB3400" s="24" t="b">
        <v>0</v>
      </c>
      <c r="AC3400" s="61"/>
    </row>
    <row r="3401" spans="2:29" ht="13.7">
      <c r="B3401" s="24" t="s">
        <v>82</v>
      </c>
      <c r="C3401" s="24" t="s">
        <v>64</v>
      </c>
      <c r="D3401" s="24" t="s">
        <v>87</v>
      </c>
      <c r="E3401" s="24">
        <v>270</v>
      </c>
      <c r="F3401" s="26">
        <v>46235</v>
      </c>
      <c r="G3401" s="24" t="s">
        <v>52</v>
      </c>
      <c r="H3401" s="24" t="s">
        <v>53</v>
      </c>
      <c r="I3401" s="24" t="s">
        <v>62</v>
      </c>
      <c r="J3401" s="24" t="s">
        <v>125</v>
      </c>
      <c r="K3401" s="24">
        <v>1</v>
      </c>
      <c r="L3401" s="24" t="s">
        <v>84</v>
      </c>
      <c r="M3401" s="26">
        <v>46255</v>
      </c>
      <c r="N3401" s="27">
        <v>46255.541666666664</v>
      </c>
      <c r="O3401" s="27">
        <v>46255.729166666664</v>
      </c>
      <c r="V3401" s="27"/>
      <c r="W3401" s="27"/>
      <c r="X3401" s="24">
        <v>4</v>
      </c>
      <c r="Y3401" s="24">
        <v>0</v>
      </c>
      <c r="Z3401" s="24">
        <v>4</v>
      </c>
      <c r="AA3401" s="24" t="s">
        <v>60</v>
      </c>
      <c r="AB3401" s="24" t="b">
        <v>0</v>
      </c>
      <c r="AC3401" s="61">
        <v>0</v>
      </c>
    </row>
    <row r="3402" spans="2:29" ht="13.7">
      <c r="B3402" s="24" t="s">
        <v>82</v>
      </c>
      <c r="C3402" s="24" t="s">
        <v>64</v>
      </c>
      <c r="D3402" s="24" t="s">
        <v>87</v>
      </c>
      <c r="E3402" s="24">
        <v>270</v>
      </c>
      <c r="F3402" s="26">
        <v>46235</v>
      </c>
      <c r="G3402" s="24" t="s">
        <v>52</v>
      </c>
      <c r="H3402" s="24" t="s">
        <v>53</v>
      </c>
      <c r="I3402" s="24" t="s">
        <v>62</v>
      </c>
      <c r="J3402" s="24" t="s">
        <v>126</v>
      </c>
      <c r="K3402" s="24">
        <v>1</v>
      </c>
      <c r="L3402" s="24" t="s">
        <v>84</v>
      </c>
      <c r="M3402" s="26">
        <v>46255</v>
      </c>
      <c r="N3402" s="27">
        <v>46255.541666666664</v>
      </c>
      <c r="O3402" s="27">
        <v>46255.729166666664</v>
      </c>
      <c r="P3402" s="24" t="s">
        <v>5631</v>
      </c>
      <c r="Q3402" s="24" t="s">
        <v>5632</v>
      </c>
      <c r="R3402" s="24" t="s">
        <v>256</v>
      </c>
      <c r="S3402" s="24" t="s">
        <v>156</v>
      </c>
      <c r="T3402" s="24" t="s">
        <v>62</v>
      </c>
      <c r="U3402" s="24" t="s">
        <v>314</v>
      </c>
      <c r="V3402" s="27">
        <v>46255.637499999997</v>
      </c>
      <c r="W3402" s="27">
        <v>46255.662499999999</v>
      </c>
      <c r="Z3402" s="24">
        <v>1</v>
      </c>
      <c r="AA3402" s="24" t="s">
        <v>60</v>
      </c>
      <c r="AB3402" s="24" t="b">
        <v>0</v>
      </c>
      <c r="AC3402" s="61"/>
    </row>
    <row r="3403" spans="2:29" ht="13.7">
      <c r="B3403" s="24" t="s">
        <v>82</v>
      </c>
      <c r="C3403" s="24" t="s">
        <v>64</v>
      </c>
      <c r="D3403" s="24" t="s">
        <v>87</v>
      </c>
      <c r="E3403" s="24">
        <v>270</v>
      </c>
      <c r="F3403" s="26">
        <v>46235</v>
      </c>
      <c r="G3403" s="24" t="s">
        <v>52</v>
      </c>
      <c r="H3403" s="24" t="s">
        <v>53</v>
      </c>
      <c r="I3403" s="24" t="s">
        <v>62</v>
      </c>
      <c r="J3403" s="24" t="s">
        <v>126</v>
      </c>
      <c r="K3403" s="24">
        <v>1</v>
      </c>
      <c r="L3403" s="24" t="s">
        <v>84</v>
      </c>
      <c r="M3403" s="26">
        <v>46255</v>
      </c>
      <c r="N3403" s="27">
        <v>46255.541666666664</v>
      </c>
      <c r="O3403" s="27">
        <v>46255.729166666664</v>
      </c>
      <c r="P3403" s="24" t="s">
        <v>5633</v>
      </c>
      <c r="Q3403" s="24" t="s">
        <v>5634</v>
      </c>
      <c r="R3403" s="24" t="s">
        <v>328</v>
      </c>
      <c r="T3403" s="24" t="s">
        <v>62</v>
      </c>
      <c r="U3403" s="24" t="s">
        <v>314</v>
      </c>
      <c r="V3403" s="27">
        <v>46255.545138888891</v>
      </c>
      <c r="W3403" s="27">
        <v>46255.576388888891</v>
      </c>
      <c r="Z3403" s="24">
        <v>1</v>
      </c>
      <c r="AA3403" s="24" t="s">
        <v>60</v>
      </c>
      <c r="AB3403" s="24" t="b">
        <v>0</v>
      </c>
      <c r="AC3403" s="61"/>
    </row>
    <row r="3404" spans="2:29" ht="13.7">
      <c r="B3404" s="24" t="s">
        <v>82</v>
      </c>
      <c r="C3404" s="24" t="s">
        <v>64</v>
      </c>
      <c r="D3404" s="24" t="s">
        <v>87</v>
      </c>
      <c r="E3404" s="24">
        <v>270</v>
      </c>
      <c r="F3404" s="26">
        <v>46235</v>
      </c>
      <c r="G3404" s="24" t="s">
        <v>52</v>
      </c>
      <c r="H3404" s="24" t="s">
        <v>53</v>
      </c>
      <c r="I3404" s="24" t="s">
        <v>62</v>
      </c>
      <c r="J3404" s="24" t="s">
        <v>126</v>
      </c>
      <c r="K3404" s="24">
        <v>1</v>
      </c>
      <c r="L3404" s="24" t="s">
        <v>84</v>
      </c>
      <c r="M3404" s="26">
        <v>46255</v>
      </c>
      <c r="N3404" s="27">
        <v>46255.541666666664</v>
      </c>
      <c r="O3404" s="27">
        <v>46255.729166666664</v>
      </c>
      <c r="P3404" s="24" t="s">
        <v>5635</v>
      </c>
      <c r="Q3404" s="24" t="s">
        <v>5636</v>
      </c>
      <c r="R3404" s="24" t="s">
        <v>328</v>
      </c>
      <c r="T3404" s="24" t="s">
        <v>62</v>
      </c>
      <c r="U3404" s="24" t="s">
        <v>314</v>
      </c>
      <c r="V3404" s="27">
        <v>46255.595138888886</v>
      </c>
      <c r="W3404" s="27">
        <v>46255.622916666667</v>
      </c>
      <c r="Z3404" s="24">
        <v>1</v>
      </c>
      <c r="AA3404" s="24" t="s">
        <v>60</v>
      </c>
      <c r="AB3404" s="24" t="b">
        <v>0</v>
      </c>
      <c r="AC3404" s="61"/>
    </row>
    <row r="3405" spans="2:29" ht="13.7">
      <c r="B3405" s="24" t="s">
        <v>82</v>
      </c>
      <c r="C3405" s="24" t="s">
        <v>64</v>
      </c>
      <c r="D3405" s="24" t="s">
        <v>87</v>
      </c>
      <c r="E3405" s="24">
        <v>270</v>
      </c>
      <c r="F3405" s="26">
        <v>46235</v>
      </c>
      <c r="G3405" s="24" t="s">
        <v>52</v>
      </c>
      <c r="H3405" s="24" t="s">
        <v>53</v>
      </c>
      <c r="I3405" s="24" t="s">
        <v>62</v>
      </c>
      <c r="J3405" s="24" t="s">
        <v>126</v>
      </c>
      <c r="K3405" s="24">
        <v>1</v>
      </c>
      <c r="L3405" s="24" t="s">
        <v>84</v>
      </c>
      <c r="M3405" s="26">
        <v>46255</v>
      </c>
      <c r="N3405" s="27">
        <v>46255.541666666664</v>
      </c>
      <c r="O3405" s="27">
        <v>46255.729166666664</v>
      </c>
      <c r="P3405" s="24" t="s">
        <v>5637</v>
      </c>
      <c r="Q3405" s="24" t="s">
        <v>5638</v>
      </c>
      <c r="R3405" s="24" t="s">
        <v>256</v>
      </c>
      <c r="T3405" s="24" t="s">
        <v>62</v>
      </c>
      <c r="U3405" s="24" t="s">
        <v>314</v>
      </c>
      <c r="V3405" s="27">
        <v>46255.685416666667</v>
      </c>
      <c r="W3405" s="27">
        <v>46255.714583333334</v>
      </c>
      <c r="Z3405" s="24">
        <v>1</v>
      </c>
      <c r="AA3405" s="24" t="s">
        <v>60</v>
      </c>
      <c r="AB3405" s="24" t="b">
        <v>0</v>
      </c>
      <c r="AC3405" s="61"/>
    </row>
    <row r="3406" spans="2:29" ht="13.7">
      <c r="B3406" s="24" t="s">
        <v>82</v>
      </c>
      <c r="C3406" s="24" t="s">
        <v>64</v>
      </c>
      <c r="D3406" s="24" t="s">
        <v>87</v>
      </c>
      <c r="E3406" s="24">
        <v>360</v>
      </c>
      <c r="F3406" s="26">
        <v>46204</v>
      </c>
      <c r="G3406" s="24" t="s">
        <v>52</v>
      </c>
      <c r="H3406" s="24" t="s">
        <v>53</v>
      </c>
      <c r="I3406" s="24" t="s">
        <v>68</v>
      </c>
      <c r="J3406" s="24" t="s">
        <v>125</v>
      </c>
      <c r="K3406" s="24">
        <v>1</v>
      </c>
      <c r="L3406" s="24" t="s">
        <v>84</v>
      </c>
      <c r="M3406" s="26">
        <v>46204</v>
      </c>
      <c r="N3406" s="27">
        <v>46204.375</v>
      </c>
      <c r="O3406" s="27">
        <v>46204.625</v>
      </c>
      <c r="V3406" s="27"/>
      <c r="W3406" s="27"/>
      <c r="X3406" s="24">
        <v>4</v>
      </c>
      <c r="Y3406" s="24">
        <v>0</v>
      </c>
      <c r="Z3406" s="24">
        <v>4</v>
      </c>
      <c r="AA3406" s="24" t="s">
        <v>58</v>
      </c>
      <c r="AB3406" s="24" t="b">
        <v>0</v>
      </c>
      <c r="AC3406" s="61">
        <v>0</v>
      </c>
    </row>
    <row r="3407" spans="2:29" ht="13.7">
      <c r="B3407" s="24" t="s">
        <v>82</v>
      </c>
      <c r="C3407" s="24" t="s">
        <v>64</v>
      </c>
      <c r="D3407" s="24" t="s">
        <v>87</v>
      </c>
      <c r="E3407" s="24">
        <v>360</v>
      </c>
      <c r="F3407" s="26">
        <v>46204</v>
      </c>
      <c r="G3407" s="24" t="s">
        <v>52</v>
      </c>
      <c r="H3407" s="24" t="s">
        <v>53</v>
      </c>
      <c r="I3407" s="24" t="s">
        <v>68</v>
      </c>
      <c r="J3407" s="24" t="s">
        <v>126</v>
      </c>
      <c r="K3407" s="24">
        <v>1</v>
      </c>
      <c r="L3407" s="24" t="s">
        <v>84</v>
      </c>
      <c r="M3407" s="26">
        <v>46204</v>
      </c>
      <c r="N3407" s="27">
        <v>46204.375</v>
      </c>
      <c r="O3407" s="27">
        <v>46204.625</v>
      </c>
      <c r="P3407" s="24" t="s">
        <v>5639</v>
      </c>
      <c r="Q3407" s="24" t="s">
        <v>5640</v>
      </c>
      <c r="R3407" s="24" t="s">
        <v>749</v>
      </c>
      <c r="T3407" s="24" t="s">
        <v>68</v>
      </c>
      <c r="U3407" s="24" t="s">
        <v>1021</v>
      </c>
      <c r="V3407" s="27">
        <v>46204.443749999999</v>
      </c>
      <c r="W3407" s="27">
        <v>46204.486805555556</v>
      </c>
      <c r="Z3407" s="24">
        <v>1</v>
      </c>
      <c r="AA3407" s="24" t="s">
        <v>58</v>
      </c>
      <c r="AB3407" s="24" t="b">
        <v>0</v>
      </c>
      <c r="AC3407" s="61"/>
    </row>
    <row r="3408" spans="2:29" ht="13.7">
      <c r="B3408" s="24" t="s">
        <v>82</v>
      </c>
      <c r="C3408" s="24" t="s">
        <v>64</v>
      </c>
      <c r="D3408" s="24" t="s">
        <v>87</v>
      </c>
      <c r="E3408" s="24">
        <v>360</v>
      </c>
      <c r="F3408" s="26">
        <v>46204</v>
      </c>
      <c r="G3408" s="24" t="s">
        <v>52</v>
      </c>
      <c r="H3408" s="24" t="s">
        <v>53</v>
      </c>
      <c r="I3408" s="24" t="s">
        <v>68</v>
      </c>
      <c r="J3408" s="24" t="s">
        <v>126</v>
      </c>
      <c r="K3408" s="24">
        <v>1</v>
      </c>
      <c r="L3408" s="24" t="s">
        <v>84</v>
      </c>
      <c r="M3408" s="26">
        <v>46204</v>
      </c>
      <c r="N3408" s="27">
        <v>46204.375</v>
      </c>
      <c r="O3408" s="27">
        <v>46204.625</v>
      </c>
      <c r="P3408" s="24" t="s">
        <v>5641</v>
      </c>
      <c r="Q3408" s="24" t="s">
        <v>5642</v>
      </c>
      <c r="R3408" s="24" t="s">
        <v>323</v>
      </c>
      <c r="S3408" s="24" t="s">
        <v>213</v>
      </c>
      <c r="T3408" s="24" t="s">
        <v>68</v>
      </c>
      <c r="U3408" s="24" t="s">
        <v>1021</v>
      </c>
      <c r="V3408" s="27">
        <v>46204.50277777778</v>
      </c>
      <c r="W3408" s="27">
        <v>46204.544444444444</v>
      </c>
      <c r="Z3408" s="24">
        <v>1</v>
      </c>
      <c r="AA3408" s="24" t="s">
        <v>58</v>
      </c>
      <c r="AB3408" s="24" t="b">
        <v>0</v>
      </c>
      <c r="AC3408" s="61"/>
    </row>
    <row r="3409" spans="2:29" ht="13.7">
      <c r="B3409" s="24" t="s">
        <v>82</v>
      </c>
      <c r="C3409" s="24" t="s">
        <v>64</v>
      </c>
      <c r="D3409" s="24" t="s">
        <v>87</v>
      </c>
      <c r="E3409" s="24">
        <v>360</v>
      </c>
      <c r="F3409" s="26">
        <v>46204</v>
      </c>
      <c r="G3409" s="24" t="s">
        <v>52</v>
      </c>
      <c r="H3409" s="24" t="s">
        <v>53</v>
      </c>
      <c r="I3409" s="24" t="s">
        <v>68</v>
      </c>
      <c r="J3409" s="24" t="s">
        <v>126</v>
      </c>
      <c r="K3409" s="24">
        <v>1</v>
      </c>
      <c r="L3409" s="24" t="s">
        <v>84</v>
      </c>
      <c r="M3409" s="26">
        <v>46204</v>
      </c>
      <c r="N3409" s="27">
        <v>46204.375</v>
      </c>
      <c r="O3409" s="27">
        <v>46204.625</v>
      </c>
      <c r="P3409" s="24" t="s">
        <v>5643</v>
      </c>
      <c r="Q3409" s="24" t="s">
        <v>5644</v>
      </c>
      <c r="R3409" s="24" t="s">
        <v>636</v>
      </c>
      <c r="T3409" s="24" t="s">
        <v>68</v>
      </c>
      <c r="U3409" s="24" t="s">
        <v>1021</v>
      </c>
      <c r="V3409" s="27">
        <v>46204.56527777778</v>
      </c>
      <c r="W3409" s="27">
        <v>46204.59652777778</v>
      </c>
      <c r="Z3409" s="24">
        <v>1</v>
      </c>
      <c r="AA3409" s="24" t="s">
        <v>58</v>
      </c>
      <c r="AB3409" s="24" t="b">
        <v>0</v>
      </c>
      <c r="AC3409" s="61"/>
    </row>
    <row r="3410" spans="2:29" ht="13.7">
      <c r="B3410" s="24" t="s">
        <v>82</v>
      </c>
      <c r="C3410" s="24" t="s">
        <v>64</v>
      </c>
      <c r="D3410" s="24" t="s">
        <v>87</v>
      </c>
      <c r="E3410" s="24">
        <v>360</v>
      </c>
      <c r="F3410" s="26">
        <v>46204</v>
      </c>
      <c r="G3410" s="24" t="s">
        <v>52</v>
      </c>
      <c r="H3410" s="24" t="s">
        <v>53</v>
      </c>
      <c r="I3410" s="24" t="s">
        <v>68</v>
      </c>
      <c r="J3410" s="24" t="s">
        <v>126</v>
      </c>
      <c r="K3410" s="24">
        <v>1</v>
      </c>
      <c r="L3410" s="24" t="s">
        <v>84</v>
      </c>
      <c r="M3410" s="26">
        <v>46204</v>
      </c>
      <c r="N3410" s="27">
        <v>46204.375</v>
      </c>
      <c r="O3410" s="27">
        <v>46204.625</v>
      </c>
      <c r="P3410" s="24" t="s">
        <v>5645</v>
      </c>
      <c r="Q3410" s="24" t="s">
        <v>5646</v>
      </c>
      <c r="R3410" s="24" t="s">
        <v>636</v>
      </c>
      <c r="T3410" s="24" t="s">
        <v>68</v>
      </c>
      <c r="U3410" s="24" t="s">
        <v>1021</v>
      </c>
      <c r="V3410" s="27">
        <v>46204.379166666666</v>
      </c>
      <c r="W3410" s="27">
        <v>46204.420138888891</v>
      </c>
      <c r="Z3410" s="24">
        <v>1</v>
      </c>
      <c r="AA3410" s="24" t="s">
        <v>58</v>
      </c>
      <c r="AB3410" s="24" t="b">
        <v>0</v>
      </c>
      <c r="AC3410" s="61"/>
    </row>
    <row r="3411" spans="2:29" ht="13.7">
      <c r="B3411" s="24" t="s">
        <v>82</v>
      </c>
      <c r="C3411" s="24" t="s">
        <v>64</v>
      </c>
      <c r="D3411" s="24" t="s">
        <v>87</v>
      </c>
      <c r="E3411" s="24">
        <v>420</v>
      </c>
      <c r="F3411" s="26">
        <v>46174</v>
      </c>
      <c r="G3411" s="24" t="s">
        <v>52</v>
      </c>
      <c r="H3411" s="24" t="s">
        <v>53</v>
      </c>
      <c r="I3411" s="24" t="s">
        <v>67</v>
      </c>
      <c r="J3411" s="24" t="s">
        <v>125</v>
      </c>
      <c r="K3411" s="24">
        <v>1</v>
      </c>
      <c r="L3411" s="24" t="s">
        <v>84</v>
      </c>
      <c r="M3411" s="26">
        <v>46178</v>
      </c>
      <c r="N3411" s="27">
        <v>46178.3125</v>
      </c>
      <c r="O3411" s="27">
        <v>46178.604166666664</v>
      </c>
      <c r="V3411" s="27"/>
      <c r="W3411" s="27"/>
      <c r="X3411" s="24">
        <v>4</v>
      </c>
      <c r="Y3411" s="24">
        <v>0</v>
      </c>
      <c r="Z3411" s="24">
        <v>4</v>
      </c>
      <c r="AA3411" s="24" t="s">
        <v>56</v>
      </c>
      <c r="AB3411" s="24" t="b">
        <v>0</v>
      </c>
      <c r="AC3411" s="61">
        <v>0</v>
      </c>
    </row>
    <row r="3412" spans="2:29" ht="13.7">
      <c r="B3412" s="24" t="s">
        <v>82</v>
      </c>
      <c r="C3412" s="24" t="s">
        <v>64</v>
      </c>
      <c r="D3412" s="24" t="s">
        <v>87</v>
      </c>
      <c r="E3412" s="24">
        <v>420</v>
      </c>
      <c r="F3412" s="26">
        <v>46174</v>
      </c>
      <c r="G3412" s="24" t="s">
        <v>52</v>
      </c>
      <c r="H3412" s="24" t="s">
        <v>53</v>
      </c>
      <c r="I3412" s="24" t="s">
        <v>67</v>
      </c>
      <c r="J3412" s="24" t="s">
        <v>126</v>
      </c>
      <c r="K3412" s="24">
        <v>1</v>
      </c>
      <c r="L3412" s="24" t="s">
        <v>84</v>
      </c>
      <c r="M3412" s="26">
        <v>46178</v>
      </c>
      <c r="N3412" s="27">
        <v>46178.3125</v>
      </c>
      <c r="O3412" s="27">
        <v>46178.604166666664</v>
      </c>
      <c r="P3412" s="24" t="s">
        <v>5647</v>
      </c>
      <c r="Q3412" s="24" t="s">
        <v>5648</v>
      </c>
      <c r="R3412" s="24" t="s">
        <v>687</v>
      </c>
      <c r="T3412" s="24" t="s">
        <v>67</v>
      </c>
      <c r="U3412" s="24" t="s">
        <v>169</v>
      </c>
      <c r="V3412" s="27">
        <v>46178.317361111112</v>
      </c>
      <c r="W3412" s="27">
        <v>46178.370833333334</v>
      </c>
      <c r="Z3412" s="24">
        <v>1</v>
      </c>
      <c r="AA3412" s="24" t="s">
        <v>56</v>
      </c>
      <c r="AB3412" s="24" t="b">
        <v>0</v>
      </c>
      <c r="AC3412" s="61"/>
    </row>
    <row r="3413" spans="2:29" ht="13.7">
      <c r="B3413" s="24" t="s">
        <v>82</v>
      </c>
      <c r="C3413" s="24" t="s">
        <v>64</v>
      </c>
      <c r="D3413" s="24" t="s">
        <v>87</v>
      </c>
      <c r="E3413" s="24">
        <v>420</v>
      </c>
      <c r="F3413" s="26">
        <v>46174</v>
      </c>
      <c r="G3413" s="24" t="s">
        <v>52</v>
      </c>
      <c r="H3413" s="24" t="s">
        <v>53</v>
      </c>
      <c r="I3413" s="24" t="s">
        <v>67</v>
      </c>
      <c r="J3413" s="24" t="s">
        <v>126</v>
      </c>
      <c r="K3413" s="24">
        <v>1</v>
      </c>
      <c r="L3413" s="24" t="s">
        <v>84</v>
      </c>
      <c r="M3413" s="26">
        <v>46178</v>
      </c>
      <c r="N3413" s="27">
        <v>46178.3125</v>
      </c>
      <c r="O3413" s="27">
        <v>46178.604166666664</v>
      </c>
      <c r="P3413" s="24" t="s">
        <v>5649</v>
      </c>
      <c r="Q3413" s="24" t="s">
        <v>5650</v>
      </c>
      <c r="R3413" s="24" t="s">
        <v>608</v>
      </c>
      <c r="T3413" s="24" t="s">
        <v>67</v>
      </c>
      <c r="U3413" s="24" t="s">
        <v>169</v>
      </c>
      <c r="V3413" s="27">
        <v>46178.535416666666</v>
      </c>
      <c r="W3413" s="27">
        <v>46178.587500000001</v>
      </c>
      <c r="Z3413" s="24">
        <v>1</v>
      </c>
      <c r="AA3413" s="24" t="s">
        <v>56</v>
      </c>
      <c r="AB3413" s="24" t="b">
        <v>0</v>
      </c>
      <c r="AC3413" s="61"/>
    </row>
    <row r="3414" spans="2:29" ht="13.7">
      <c r="B3414" s="24" t="s">
        <v>82</v>
      </c>
      <c r="C3414" s="24" t="s">
        <v>64</v>
      </c>
      <c r="D3414" s="24" t="s">
        <v>87</v>
      </c>
      <c r="E3414" s="24">
        <v>420</v>
      </c>
      <c r="F3414" s="26">
        <v>46174</v>
      </c>
      <c r="G3414" s="24" t="s">
        <v>52</v>
      </c>
      <c r="H3414" s="24" t="s">
        <v>53</v>
      </c>
      <c r="I3414" s="24" t="s">
        <v>67</v>
      </c>
      <c r="J3414" s="24" t="s">
        <v>126</v>
      </c>
      <c r="K3414" s="24">
        <v>1</v>
      </c>
      <c r="L3414" s="24" t="s">
        <v>84</v>
      </c>
      <c r="M3414" s="26">
        <v>46178</v>
      </c>
      <c r="N3414" s="27">
        <v>46178.3125</v>
      </c>
      <c r="O3414" s="27">
        <v>46178.604166666664</v>
      </c>
      <c r="P3414" s="24" t="s">
        <v>5651</v>
      </c>
      <c r="Q3414" s="24" t="s">
        <v>5652</v>
      </c>
      <c r="R3414" s="24" t="s">
        <v>730</v>
      </c>
      <c r="T3414" s="24" t="s">
        <v>67</v>
      </c>
      <c r="U3414" s="24" t="s">
        <v>169</v>
      </c>
      <c r="V3414" s="27">
        <v>46178.393750000003</v>
      </c>
      <c r="W3414" s="27">
        <v>46178.436111111114</v>
      </c>
      <c r="Z3414" s="24">
        <v>1</v>
      </c>
      <c r="AA3414" s="24" t="s">
        <v>56</v>
      </c>
      <c r="AB3414" s="24" t="b">
        <v>0</v>
      </c>
      <c r="AC3414" s="61"/>
    </row>
    <row r="3415" spans="2:29" ht="13.7">
      <c r="B3415" s="24" t="s">
        <v>82</v>
      </c>
      <c r="C3415" s="24" t="s">
        <v>64</v>
      </c>
      <c r="D3415" s="24" t="s">
        <v>87</v>
      </c>
      <c r="E3415" s="24">
        <v>420</v>
      </c>
      <c r="F3415" s="26">
        <v>46174</v>
      </c>
      <c r="G3415" s="24" t="s">
        <v>52</v>
      </c>
      <c r="H3415" s="24" t="s">
        <v>53</v>
      </c>
      <c r="I3415" s="24" t="s">
        <v>67</v>
      </c>
      <c r="J3415" s="24" t="s">
        <v>126</v>
      </c>
      <c r="K3415" s="24">
        <v>1</v>
      </c>
      <c r="L3415" s="24" t="s">
        <v>84</v>
      </c>
      <c r="M3415" s="26">
        <v>46178</v>
      </c>
      <c r="N3415" s="27">
        <v>46178.3125</v>
      </c>
      <c r="O3415" s="27">
        <v>46178.604166666664</v>
      </c>
      <c r="P3415" s="24" t="s">
        <v>5653</v>
      </c>
      <c r="Q3415" s="24" t="s">
        <v>5654</v>
      </c>
      <c r="R3415" s="24" t="s">
        <v>687</v>
      </c>
      <c r="T3415" s="24" t="s">
        <v>67</v>
      </c>
      <c r="U3415" s="24" t="s">
        <v>169</v>
      </c>
      <c r="V3415" s="27">
        <v>46178.466666666667</v>
      </c>
      <c r="W3415" s="27">
        <v>46178.508333333331</v>
      </c>
      <c r="Z3415" s="24">
        <v>1</v>
      </c>
      <c r="AA3415" s="24" t="s">
        <v>56</v>
      </c>
      <c r="AB3415" s="24" t="b">
        <v>0</v>
      </c>
      <c r="AC3415" s="61"/>
    </row>
    <row r="3416" spans="2:29" ht="13.7">
      <c r="B3416" s="24" t="s">
        <v>82</v>
      </c>
      <c r="C3416" s="24" t="s">
        <v>64</v>
      </c>
      <c r="D3416" s="24" t="s">
        <v>87</v>
      </c>
      <c r="E3416" s="24">
        <v>420</v>
      </c>
      <c r="F3416" s="26">
        <v>46174</v>
      </c>
      <c r="G3416" s="24" t="s">
        <v>52</v>
      </c>
      <c r="H3416" s="24" t="s">
        <v>53</v>
      </c>
      <c r="I3416" s="24" t="s">
        <v>68</v>
      </c>
      <c r="J3416" s="24" t="s">
        <v>125</v>
      </c>
      <c r="K3416" s="24">
        <v>1</v>
      </c>
      <c r="L3416" s="24" t="s">
        <v>84</v>
      </c>
      <c r="M3416" s="26">
        <v>46198</v>
      </c>
      <c r="N3416" s="27">
        <v>46198.375</v>
      </c>
      <c r="O3416" s="27">
        <v>46198.666666666664</v>
      </c>
      <c r="V3416" s="27"/>
      <c r="W3416" s="27"/>
      <c r="X3416" s="24">
        <v>4</v>
      </c>
      <c r="Y3416" s="24">
        <v>0</v>
      </c>
      <c r="Z3416" s="24">
        <v>4</v>
      </c>
      <c r="AA3416" s="24" t="s">
        <v>56</v>
      </c>
      <c r="AB3416" s="24" t="b">
        <v>0</v>
      </c>
      <c r="AC3416" s="61">
        <v>0</v>
      </c>
    </row>
    <row r="3417" spans="2:29" ht="13.7">
      <c r="B3417" s="24" t="s">
        <v>82</v>
      </c>
      <c r="C3417" s="24" t="s">
        <v>64</v>
      </c>
      <c r="D3417" s="24" t="s">
        <v>87</v>
      </c>
      <c r="E3417" s="24">
        <v>420</v>
      </c>
      <c r="F3417" s="26">
        <v>46174</v>
      </c>
      <c r="G3417" s="24" t="s">
        <v>52</v>
      </c>
      <c r="H3417" s="24" t="s">
        <v>53</v>
      </c>
      <c r="I3417" s="24" t="s">
        <v>68</v>
      </c>
      <c r="J3417" s="24" t="s">
        <v>126</v>
      </c>
      <c r="K3417" s="24">
        <v>1</v>
      </c>
      <c r="L3417" s="24" t="s">
        <v>84</v>
      </c>
      <c r="M3417" s="26">
        <v>46198</v>
      </c>
      <c r="N3417" s="27">
        <v>46198.375</v>
      </c>
      <c r="O3417" s="27">
        <v>46198.666666666664</v>
      </c>
      <c r="P3417" s="24" t="s">
        <v>5655</v>
      </c>
      <c r="Q3417" s="24" t="s">
        <v>5656</v>
      </c>
      <c r="R3417" s="24" t="s">
        <v>636</v>
      </c>
      <c r="T3417" s="24" t="s">
        <v>68</v>
      </c>
      <c r="U3417" s="24" t="s">
        <v>278</v>
      </c>
      <c r="V3417" s="27">
        <v>46198.597222222219</v>
      </c>
      <c r="W3417" s="27">
        <v>46198.65</v>
      </c>
      <c r="Z3417" s="24">
        <v>1</v>
      </c>
      <c r="AA3417" s="24" t="s">
        <v>56</v>
      </c>
      <c r="AB3417" s="24" t="b">
        <v>0</v>
      </c>
      <c r="AC3417" s="61"/>
    </row>
    <row r="3418" spans="2:29" ht="13.7">
      <c r="B3418" s="24" t="s">
        <v>82</v>
      </c>
      <c r="C3418" s="24" t="s">
        <v>64</v>
      </c>
      <c r="D3418" s="24" t="s">
        <v>87</v>
      </c>
      <c r="E3418" s="24">
        <v>420</v>
      </c>
      <c r="F3418" s="26">
        <v>46174</v>
      </c>
      <c r="G3418" s="24" t="s">
        <v>52</v>
      </c>
      <c r="H3418" s="24" t="s">
        <v>53</v>
      </c>
      <c r="I3418" s="24" t="s">
        <v>68</v>
      </c>
      <c r="J3418" s="24" t="s">
        <v>126</v>
      </c>
      <c r="K3418" s="24">
        <v>1</v>
      </c>
      <c r="L3418" s="24" t="s">
        <v>84</v>
      </c>
      <c r="M3418" s="26">
        <v>46198</v>
      </c>
      <c r="N3418" s="27">
        <v>46198.375</v>
      </c>
      <c r="O3418" s="27">
        <v>46198.666666666664</v>
      </c>
      <c r="P3418" s="24" t="s">
        <v>5657</v>
      </c>
      <c r="Q3418" s="24" t="s">
        <v>5658</v>
      </c>
      <c r="R3418" s="24" t="s">
        <v>749</v>
      </c>
      <c r="T3418" s="24" t="s">
        <v>68</v>
      </c>
      <c r="U3418" s="24" t="s">
        <v>278</v>
      </c>
      <c r="V3418" s="27">
        <v>46198.449305555558</v>
      </c>
      <c r="W3418" s="27">
        <v>46198.495138888888</v>
      </c>
      <c r="Z3418" s="24">
        <v>1</v>
      </c>
      <c r="AA3418" s="24" t="s">
        <v>56</v>
      </c>
      <c r="AB3418" s="24" t="b">
        <v>0</v>
      </c>
      <c r="AC3418" s="61"/>
    </row>
    <row r="3419" spans="2:29" ht="13.7">
      <c r="B3419" s="24" t="s">
        <v>82</v>
      </c>
      <c r="C3419" s="24" t="s">
        <v>64</v>
      </c>
      <c r="D3419" s="24" t="s">
        <v>87</v>
      </c>
      <c r="E3419" s="24">
        <v>420</v>
      </c>
      <c r="F3419" s="26">
        <v>46174</v>
      </c>
      <c r="G3419" s="24" t="s">
        <v>52</v>
      </c>
      <c r="H3419" s="24" t="s">
        <v>53</v>
      </c>
      <c r="I3419" s="24" t="s">
        <v>68</v>
      </c>
      <c r="J3419" s="24" t="s">
        <v>126</v>
      </c>
      <c r="K3419" s="24">
        <v>1</v>
      </c>
      <c r="L3419" s="24" t="s">
        <v>84</v>
      </c>
      <c r="M3419" s="26">
        <v>46198</v>
      </c>
      <c r="N3419" s="27">
        <v>46198.375</v>
      </c>
      <c r="O3419" s="27">
        <v>46198.666666666664</v>
      </c>
      <c r="P3419" s="24" t="s">
        <v>5659</v>
      </c>
      <c r="Q3419" s="24" t="s">
        <v>5660</v>
      </c>
      <c r="R3419" s="24" t="s">
        <v>633</v>
      </c>
      <c r="T3419" s="24" t="s">
        <v>68</v>
      </c>
      <c r="U3419" s="24" t="s">
        <v>278</v>
      </c>
      <c r="V3419" s="27">
        <v>46198.525000000001</v>
      </c>
      <c r="W3419" s="27">
        <v>46198.579861111109</v>
      </c>
      <c r="Z3419" s="24">
        <v>1</v>
      </c>
      <c r="AA3419" s="24" t="s">
        <v>56</v>
      </c>
      <c r="AB3419" s="24" t="b">
        <v>0</v>
      </c>
      <c r="AC3419" s="61"/>
    </row>
    <row r="3420" spans="2:29" ht="13.7">
      <c r="B3420" s="24" t="s">
        <v>82</v>
      </c>
      <c r="C3420" s="24" t="s">
        <v>64</v>
      </c>
      <c r="D3420" s="24" t="s">
        <v>87</v>
      </c>
      <c r="E3420" s="24">
        <v>420</v>
      </c>
      <c r="F3420" s="26">
        <v>46174</v>
      </c>
      <c r="G3420" s="24" t="s">
        <v>52</v>
      </c>
      <c r="H3420" s="24" t="s">
        <v>53</v>
      </c>
      <c r="I3420" s="24" t="s">
        <v>68</v>
      </c>
      <c r="J3420" s="24" t="s">
        <v>126</v>
      </c>
      <c r="K3420" s="24">
        <v>1</v>
      </c>
      <c r="L3420" s="24" t="s">
        <v>84</v>
      </c>
      <c r="M3420" s="26">
        <v>46198</v>
      </c>
      <c r="N3420" s="27">
        <v>46198.375</v>
      </c>
      <c r="O3420" s="27">
        <v>46198.666666666664</v>
      </c>
      <c r="P3420" s="24" t="s">
        <v>5661</v>
      </c>
      <c r="Q3420" s="24" t="s">
        <v>5662</v>
      </c>
      <c r="R3420" s="24" t="s">
        <v>636</v>
      </c>
      <c r="T3420" s="24" t="s">
        <v>68</v>
      </c>
      <c r="U3420" s="24" t="s">
        <v>278</v>
      </c>
      <c r="V3420" s="27">
        <v>46198.37777777778</v>
      </c>
      <c r="W3420" s="27">
        <v>46198.429166666669</v>
      </c>
      <c r="Z3420" s="24">
        <v>1</v>
      </c>
      <c r="AA3420" s="24" t="s">
        <v>56</v>
      </c>
      <c r="AB3420" s="24" t="b">
        <v>0</v>
      </c>
      <c r="AC3420" s="61"/>
    </row>
    <row r="3421" spans="2:29" ht="13.7">
      <c r="B3421" s="24" t="s">
        <v>82</v>
      </c>
      <c r="C3421" s="24" t="s">
        <v>64</v>
      </c>
      <c r="D3421" s="24" t="s">
        <v>87</v>
      </c>
      <c r="E3421" s="24">
        <v>420</v>
      </c>
      <c r="F3421" s="26">
        <v>46204</v>
      </c>
      <c r="G3421" s="24" t="s">
        <v>52</v>
      </c>
      <c r="H3421" s="24" t="s">
        <v>53</v>
      </c>
      <c r="I3421" s="24" t="s">
        <v>62</v>
      </c>
      <c r="J3421" s="24" t="s">
        <v>125</v>
      </c>
      <c r="K3421" s="24">
        <v>1</v>
      </c>
      <c r="L3421" s="24" t="s">
        <v>84</v>
      </c>
      <c r="M3421" s="26">
        <v>46213</v>
      </c>
      <c r="N3421" s="27">
        <v>46213.375</v>
      </c>
      <c r="O3421" s="27">
        <v>46213.666666666664</v>
      </c>
      <c r="V3421" s="27"/>
      <c r="W3421" s="27"/>
      <c r="X3421" s="24">
        <v>4</v>
      </c>
      <c r="Y3421" s="24">
        <v>0</v>
      </c>
      <c r="Z3421" s="24">
        <v>4</v>
      </c>
      <c r="AA3421" s="24" t="s">
        <v>58</v>
      </c>
      <c r="AB3421" s="24" t="b">
        <v>0</v>
      </c>
      <c r="AC3421" s="61">
        <v>0</v>
      </c>
    </row>
    <row r="3422" spans="2:29" ht="13.7">
      <c r="B3422" s="24" t="s">
        <v>82</v>
      </c>
      <c r="C3422" s="24" t="s">
        <v>64</v>
      </c>
      <c r="D3422" s="24" t="s">
        <v>87</v>
      </c>
      <c r="E3422" s="24">
        <v>420</v>
      </c>
      <c r="F3422" s="26">
        <v>46204</v>
      </c>
      <c r="G3422" s="24" t="s">
        <v>52</v>
      </c>
      <c r="H3422" s="24" t="s">
        <v>53</v>
      </c>
      <c r="I3422" s="24" t="s">
        <v>62</v>
      </c>
      <c r="J3422" s="24" t="s">
        <v>126</v>
      </c>
      <c r="K3422" s="24">
        <v>1</v>
      </c>
      <c r="L3422" s="24" t="s">
        <v>84</v>
      </c>
      <c r="M3422" s="26">
        <v>46213</v>
      </c>
      <c r="N3422" s="27">
        <v>46213.375</v>
      </c>
      <c r="O3422" s="27">
        <v>46213.666666666664</v>
      </c>
      <c r="P3422" s="24" t="s">
        <v>5663</v>
      </c>
      <c r="Q3422" s="24" t="s">
        <v>5664</v>
      </c>
      <c r="R3422" s="24" t="s">
        <v>323</v>
      </c>
      <c r="T3422" s="24" t="s">
        <v>62</v>
      </c>
      <c r="U3422" s="24" t="s">
        <v>547</v>
      </c>
      <c r="V3422" s="27">
        <v>46213.598611111112</v>
      </c>
      <c r="W3422" s="27">
        <v>46213.645138888889</v>
      </c>
      <c r="Z3422" s="24">
        <v>1</v>
      </c>
      <c r="AA3422" s="24" t="s">
        <v>58</v>
      </c>
      <c r="AB3422" s="24" t="b">
        <v>0</v>
      </c>
      <c r="AC3422" s="61"/>
    </row>
    <row r="3423" spans="2:29" ht="13.7">
      <c r="B3423" s="24" t="s">
        <v>82</v>
      </c>
      <c r="C3423" s="24" t="s">
        <v>64</v>
      </c>
      <c r="D3423" s="24" t="s">
        <v>87</v>
      </c>
      <c r="E3423" s="24">
        <v>420</v>
      </c>
      <c r="F3423" s="26">
        <v>46204</v>
      </c>
      <c r="G3423" s="24" t="s">
        <v>52</v>
      </c>
      <c r="H3423" s="24" t="s">
        <v>53</v>
      </c>
      <c r="I3423" s="24" t="s">
        <v>62</v>
      </c>
      <c r="J3423" s="24" t="s">
        <v>126</v>
      </c>
      <c r="K3423" s="24">
        <v>1</v>
      </c>
      <c r="L3423" s="24" t="s">
        <v>84</v>
      </c>
      <c r="M3423" s="26">
        <v>46213</v>
      </c>
      <c r="N3423" s="27">
        <v>46213.375</v>
      </c>
      <c r="O3423" s="27">
        <v>46213.666666666664</v>
      </c>
      <c r="P3423" s="24" t="s">
        <v>5665</v>
      </c>
      <c r="Q3423" s="24" t="s">
        <v>5666</v>
      </c>
      <c r="R3423" s="24" t="s">
        <v>323</v>
      </c>
      <c r="S3423" s="24" t="s">
        <v>156</v>
      </c>
      <c r="T3423" s="24" t="s">
        <v>62</v>
      </c>
      <c r="U3423" s="24" t="s">
        <v>547</v>
      </c>
      <c r="V3423" s="27">
        <v>46213.378472222219</v>
      </c>
      <c r="W3423" s="27">
        <v>46213.429166666669</v>
      </c>
      <c r="Z3423" s="24">
        <v>1</v>
      </c>
      <c r="AA3423" s="24" t="s">
        <v>58</v>
      </c>
      <c r="AB3423" s="24" t="b">
        <v>0</v>
      </c>
      <c r="AC3423" s="61"/>
    </row>
    <row r="3424" spans="2:29" ht="13.7">
      <c r="B3424" s="24" t="s">
        <v>82</v>
      </c>
      <c r="C3424" s="24" t="s">
        <v>64</v>
      </c>
      <c r="D3424" s="24" t="s">
        <v>87</v>
      </c>
      <c r="E3424" s="24">
        <v>420</v>
      </c>
      <c r="F3424" s="26">
        <v>46204</v>
      </c>
      <c r="G3424" s="24" t="s">
        <v>52</v>
      </c>
      <c r="H3424" s="24" t="s">
        <v>53</v>
      </c>
      <c r="I3424" s="24" t="s">
        <v>62</v>
      </c>
      <c r="J3424" s="24" t="s">
        <v>126</v>
      </c>
      <c r="K3424" s="24">
        <v>1</v>
      </c>
      <c r="L3424" s="24" t="s">
        <v>84</v>
      </c>
      <c r="M3424" s="26">
        <v>46213</v>
      </c>
      <c r="N3424" s="27">
        <v>46213.375</v>
      </c>
      <c r="O3424" s="27">
        <v>46213.666666666664</v>
      </c>
      <c r="P3424" s="24" t="s">
        <v>5667</v>
      </c>
      <c r="Q3424" s="24" t="s">
        <v>5668</v>
      </c>
      <c r="R3424" s="24" t="s">
        <v>249</v>
      </c>
      <c r="T3424" s="24" t="s">
        <v>62</v>
      </c>
      <c r="U3424" s="24" t="s">
        <v>547</v>
      </c>
      <c r="V3424" s="27">
        <v>46213.52847222222</v>
      </c>
      <c r="W3424" s="27">
        <v>46213.572222222225</v>
      </c>
      <c r="Z3424" s="24">
        <v>1</v>
      </c>
      <c r="AA3424" s="24" t="s">
        <v>58</v>
      </c>
      <c r="AB3424" s="24" t="b">
        <v>0</v>
      </c>
      <c r="AC3424" s="61"/>
    </row>
    <row r="3425" spans="2:29" ht="13.7">
      <c r="B3425" s="24" t="s">
        <v>82</v>
      </c>
      <c r="C3425" s="24" t="s">
        <v>64</v>
      </c>
      <c r="D3425" s="24" t="s">
        <v>87</v>
      </c>
      <c r="E3425" s="24">
        <v>420</v>
      </c>
      <c r="F3425" s="26">
        <v>46204</v>
      </c>
      <c r="G3425" s="24" t="s">
        <v>52</v>
      </c>
      <c r="H3425" s="24" t="s">
        <v>53</v>
      </c>
      <c r="I3425" s="24" t="s">
        <v>62</v>
      </c>
      <c r="J3425" s="24" t="s">
        <v>126</v>
      </c>
      <c r="K3425" s="24">
        <v>1</v>
      </c>
      <c r="L3425" s="24" t="s">
        <v>84</v>
      </c>
      <c r="M3425" s="26">
        <v>46213</v>
      </c>
      <c r="N3425" s="27">
        <v>46213.375</v>
      </c>
      <c r="O3425" s="27">
        <v>46213.666666666664</v>
      </c>
      <c r="P3425" s="24" t="s">
        <v>5669</v>
      </c>
      <c r="Q3425" s="24" t="s">
        <v>5670</v>
      </c>
      <c r="R3425" s="24" t="s">
        <v>253</v>
      </c>
      <c r="S3425" s="24" t="s">
        <v>198</v>
      </c>
      <c r="T3425" s="24" t="s">
        <v>62</v>
      </c>
      <c r="U3425" s="24" t="s">
        <v>547</v>
      </c>
      <c r="V3425" s="27">
        <v>46213.452777777777</v>
      </c>
      <c r="W3425" s="27">
        <v>46213.50277777778</v>
      </c>
      <c r="Z3425" s="24">
        <v>1</v>
      </c>
      <c r="AA3425" s="24" t="s">
        <v>58</v>
      </c>
      <c r="AB3425" s="24" t="b">
        <v>0</v>
      </c>
      <c r="AC3425" s="61"/>
    </row>
    <row r="3426" spans="2:29" ht="13.7">
      <c r="B3426" s="24" t="s">
        <v>82</v>
      </c>
      <c r="C3426" s="24" t="s">
        <v>64</v>
      </c>
      <c r="D3426" s="24" t="s">
        <v>87</v>
      </c>
      <c r="E3426" s="24">
        <v>420</v>
      </c>
      <c r="F3426" s="26">
        <v>46204</v>
      </c>
      <c r="G3426" s="24" t="s">
        <v>52</v>
      </c>
      <c r="H3426" s="24" t="s">
        <v>53</v>
      </c>
      <c r="I3426" s="24" t="s">
        <v>54</v>
      </c>
      <c r="J3426" s="24" t="s">
        <v>125</v>
      </c>
      <c r="K3426" s="24">
        <v>1</v>
      </c>
      <c r="L3426" s="24" t="s">
        <v>84</v>
      </c>
      <c r="M3426" s="26">
        <v>46216</v>
      </c>
      <c r="N3426" s="27">
        <v>46216.3125</v>
      </c>
      <c r="O3426" s="27">
        <v>46216.604166666664</v>
      </c>
      <c r="V3426" s="27"/>
      <c r="W3426" s="27"/>
      <c r="X3426" s="24">
        <v>4</v>
      </c>
      <c r="Y3426" s="24">
        <v>0</v>
      </c>
      <c r="Z3426" s="24">
        <v>4</v>
      </c>
      <c r="AA3426" s="24" t="s">
        <v>58</v>
      </c>
      <c r="AB3426" s="24" t="b">
        <v>0</v>
      </c>
      <c r="AC3426" s="61">
        <v>0</v>
      </c>
    </row>
    <row r="3427" spans="2:29" ht="13.7">
      <c r="B3427" s="24" t="s">
        <v>82</v>
      </c>
      <c r="C3427" s="24" t="s">
        <v>64</v>
      </c>
      <c r="D3427" s="24" t="s">
        <v>87</v>
      </c>
      <c r="E3427" s="24">
        <v>420</v>
      </c>
      <c r="F3427" s="26">
        <v>46204</v>
      </c>
      <c r="G3427" s="24" t="s">
        <v>52</v>
      </c>
      <c r="H3427" s="24" t="s">
        <v>53</v>
      </c>
      <c r="I3427" s="24" t="s">
        <v>54</v>
      </c>
      <c r="J3427" s="24" t="s">
        <v>126</v>
      </c>
      <c r="K3427" s="24">
        <v>1</v>
      </c>
      <c r="L3427" s="24" t="s">
        <v>84</v>
      </c>
      <c r="M3427" s="26">
        <v>46216</v>
      </c>
      <c r="N3427" s="27">
        <v>46216.3125</v>
      </c>
      <c r="O3427" s="27">
        <v>46216.604166666664</v>
      </c>
      <c r="P3427" s="24" t="s">
        <v>5671</v>
      </c>
      <c r="Q3427" s="24" t="s">
        <v>5672</v>
      </c>
      <c r="R3427" s="24" t="s">
        <v>149</v>
      </c>
      <c r="T3427" s="24" t="s">
        <v>54</v>
      </c>
      <c r="U3427" s="24" t="s">
        <v>314</v>
      </c>
      <c r="V3427" s="27">
        <v>46216.459722222222</v>
      </c>
      <c r="W3427" s="27">
        <v>46216.505555555559</v>
      </c>
      <c r="Z3427" s="24">
        <v>1</v>
      </c>
      <c r="AA3427" s="24" t="s">
        <v>58</v>
      </c>
      <c r="AB3427" s="24" t="b">
        <v>0</v>
      </c>
      <c r="AC3427" s="61"/>
    </row>
    <row r="3428" spans="2:29" ht="13.7">
      <c r="B3428" s="24" t="s">
        <v>82</v>
      </c>
      <c r="C3428" s="24" t="s">
        <v>64</v>
      </c>
      <c r="D3428" s="24" t="s">
        <v>87</v>
      </c>
      <c r="E3428" s="24">
        <v>420</v>
      </c>
      <c r="F3428" s="26">
        <v>46204</v>
      </c>
      <c r="G3428" s="24" t="s">
        <v>52</v>
      </c>
      <c r="H3428" s="24" t="s">
        <v>53</v>
      </c>
      <c r="I3428" s="24" t="s">
        <v>54</v>
      </c>
      <c r="J3428" s="24" t="s">
        <v>126</v>
      </c>
      <c r="K3428" s="24">
        <v>1</v>
      </c>
      <c r="L3428" s="24" t="s">
        <v>84</v>
      </c>
      <c r="M3428" s="26">
        <v>46216</v>
      </c>
      <c r="N3428" s="27">
        <v>46216.3125</v>
      </c>
      <c r="O3428" s="27">
        <v>46216.604166666664</v>
      </c>
      <c r="P3428" s="24" t="s">
        <v>5673</v>
      </c>
      <c r="Q3428" s="24" t="s">
        <v>5674</v>
      </c>
      <c r="R3428" s="24" t="s">
        <v>190</v>
      </c>
      <c r="S3428" s="24" t="s">
        <v>152</v>
      </c>
      <c r="T3428" s="24" t="s">
        <v>54</v>
      </c>
      <c r="U3428" s="24" t="s">
        <v>314</v>
      </c>
      <c r="V3428" s="27">
        <v>46216.536805555559</v>
      </c>
      <c r="W3428" s="27">
        <v>46216.581944444442</v>
      </c>
      <c r="Z3428" s="24">
        <v>1</v>
      </c>
      <c r="AA3428" s="24" t="s">
        <v>58</v>
      </c>
      <c r="AB3428" s="24" t="b">
        <v>0</v>
      </c>
      <c r="AC3428" s="61"/>
    </row>
    <row r="3429" spans="2:29" ht="13.7">
      <c r="B3429" s="24" t="s">
        <v>82</v>
      </c>
      <c r="C3429" s="24" t="s">
        <v>64</v>
      </c>
      <c r="D3429" s="24" t="s">
        <v>87</v>
      </c>
      <c r="E3429" s="24">
        <v>420</v>
      </c>
      <c r="F3429" s="26">
        <v>46204</v>
      </c>
      <c r="G3429" s="24" t="s">
        <v>52</v>
      </c>
      <c r="H3429" s="24" t="s">
        <v>53</v>
      </c>
      <c r="I3429" s="24" t="s">
        <v>54</v>
      </c>
      <c r="J3429" s="24" t="s">
        <v>126</v>
      </c>
      <c r="K3429" s="24">
        <v>1</v>
      </c>
      <c r="L3429" s="24" t="s">
        <v>84</v>
      </c>
      <c r="M3429" s="26">
        <v>46216</v>
      </c>
      <c r="N3429" s="27">
        <v>46216.3125</v>
      </c>
      <c r="O3429" s="27">
        <v>46216.604166666664</v>
      </c>
      <c r="P3429" s="24" t="s">
        <v>5675</v>
      </c>
      <c r="Q3429" s="24" t="s">
        <v>5676</v>
      </c>
      <c r="R3429" s="24" t="s">
        <v>142</v>
      </c>
      <c r="T3429" s="24" t="s">
        <v>54</v>
      </c>
      <c r="U3429" s="24" t="s">
        <v>314</v>
      </c>
      <c r="V3429" s="27">
        <v>46216.38958333333</v>
      </c>
      <c r="W3429" s="27">
        <v>46216.438194444447</v>
      </c>
      <c r="Z3429" s="24">
        <v>1</v>
      </c>
      <c r="AA3429" s="24" t="s">
        <v>58</v>
      </c>
      <c r="AB3429" s="24" t="b">
        <v>0</v>
      </c>
      <c r="AC3429" s="61"/>
    </row>
    <row r="3430" spans="2:29" ht="13.7">
      <c r="B3430" s="24" t="s">
        <v>82</v>
      </c>
      <c r="C3430" s="24" t="s">
        <v>64</v>
      </c>
      <c r="D3430" s="24" t="s">
        <v>87</v>
      </c>
      <c r="E3430" s="24">
        <v>420</v>
      </c>
      <c r="F3430" s="26">
        <v>46204</v>
      </c>
      <c r="G3430" s="24" t="s">
        <v>52</v>
      </c>
      <c r="H3430" s="24" t="s">
        <v>53</v>
      </c>
      <c r="I3430" s="24" t="s">
        <v>54</v>
      </c>
      <c r="J3430" s="24" t="s">
        <v>126</v>
      </c>
      <c r="K3430" s="24">
        <v>1</v>
      </c>
      <c r="L3430" s="24" t="s">
        <v>84</v>
      </c>
      <c r="M3430" s="26">
        <v>46216</v>
      </c>
      <c r="N3430" s="27">
        <v>46216.3125</v>
      </c>
      <c r="O3430" s="27">
        <v>46216.604166666664</v>
      </c>
      <c r="P3430" s="24" t="s">
        <v>5677</v>
      </c>
      <c r="Q3430" s="24" t="s">
        <v>5678</v>
      </c>
      <c r="R3430" s="24" t="s">
        <v>142</v>
      </c>
      <c r="T3430" s="24" t="s">
        <v>54</v>
      </c>
      <c r="U3430" s="24" t="s">
        <v>314</v>
      </c>
      <c r="V3430" s="27">
        <v>46216.320138888892</v>
      </c>
      <c r="W3430" s="27">
        <v>46216.365277777775</v>
      </c>
      <c r="Z3430" s="24">
        <v>1</v>
      </c>
      <c r="AA3430" s="24" t="s">
        <v>58</v>
      </c>
      <c r="AB3430" s="24" t="b">
        <v>0</v>
      </c>
      <c r="AC3430" s="61"/>
    </row>
    <row r="3431" spans="2:29" ht="13.7">
      <c r="B3431" s="24" t="s">
        <v>82</v>
      </c>
      <c r="C3431" s="24" t="s">
        <v>64</v>
      </c>
      <c r="D3431" s="24" t="s">
        <v>87</v>
      </c>
      <c r="E3431" s="24">
        <v>420</v>
      </c>
      <c r="F3431" s="26">
        <v>46235</v>
      </c>
      <c r="G3431" s="24" t="s">
        <v>52</v>
      </c>
      <c r="H3431" s="24" t="s">
        <v>53</v>
      </c>
      <c r="I3431" s="24" t="s">
        <v>57</v>
      </c>
      <c r="J3431" s="24" t="s">
        <v>125</v>
      </c>
      <c r="K3431" s="24">
        <v>1</v>
      </c>
      <c r="L3431" s="24" t="s">
        <v>84</v>
      </c>
      <c r="M3431" s="26">
        <v>46251</v>
      </c>
      <c r="N3431" s="27">
        <v>46251.333333333336</v>
      </c>
      <c r="O3431" s="27">
        <v>46251.625</v>
      </c>
      <c r="V3431" s="27"/>
      <c r="W3431" s="27"/>
      <c r="X3431" s="24">
        <v>4</v>
      </c>
      <c r="Y3431" s="24">
        <v>0</v>
      </c>
      <c r="Z3431" s="24">
        <v>4</v>
      </c>
      <c r="AA3431" s="24" t="s">
        <v>60</v>
      </c>
      <c r="AB3431" s="24" t="b">
        <v>0</v>
      </c>
      <c r="AC3431" s="61">
        <v>0</v>
      </c>
    </row>
    <row r="3432" spans="2:29" ht="13.7">
      <c r="B3432" s="24" t="s">
        <v>82</v>
      </c>
      <c r="C3432" s="24" t="s">
        <v>64</v>
      </c>
      <c r="D3432" s="24" t="s">
        <v>87</v>
      </c>
      <c r="E3432" s="24">
        <v>420</v>
      </c>
      <c r="F3432" s="26">
        <v>46235</v>
      </c>
      <c r="G3432" s="24" t="s">
        <v>52</v>
      </c>
      <c r="H3432" s="24" t="s">
        <v>53</v>
      </c>
      <c r="I3432" s="24" t="s">
        <v>57</v>
      </c>
      <c r="J3432" s="24" t="s">
        <v>126</v>
      </c>
      <c r="K3432" s="24">
        <v>1</v>
      </c>
      <c r="L3432" s="24" t="s">
        <v>84</v>
      </c>
      <c r="M3432" s="26">
        <v>46251</v>
      </c>
      <c r="N3432" s="27">
        <v>46251.333333333336</v>
      </c>
      <c r="O3432" s="27">
        <v>46251.625</v>
      </c>
      <c r="P3432" s="24" t="s">
        <v>5679</v>
      </c>
      <c r="Q3432" s="24" t="s">
        <v>5680</v>
      </c>
      <c r="R3432" s="24" t="s">
        <v>155</v>
      </c>
      <c r="T3432" s="24" t="s">
        <v>57</v>
      </c>
      <c r="U3432" s="24" t="s">
        <v>278</v>
      </c>
      <c r="V3432" s="27">
        <v>46251.408333333333</v>
      </c>
      <c r="W3432" s="27">
        <v>46251.46597222222</v>
      </c>
      <c r="Z3432" s="24">
        <v>1</v>
      </c>
      <c r="AA3432" s="24" t="s">
        <v>60</v>
      </c>
      <c r="AB3432" s="24" t="b">
        <v>0</v>
      </c>
      <c r="AC3432" s="61"/>
    </row>
    <row r="3433" spans="2:29" ht="13.7">
      <c r="B3433" s="24" t="s">
        <v>82</v>
      </c>
      <c r="C3433" s="24" t="s">
        <v>64</v>
      </c>
      <c r="D3433" s="24" t="s">
        <v>87</v>
      </c>
      <c r="E3433" s="24">
        <v>420</v>
      </c>
      <c r="F3433" s="26">
        <v>46235</v>
      </c>
      <c r="G3433" s="24" t="s">
        <v>52</v>
      </c>
      <c r="H3433" s="24" t="s">
        <v>53</v>
      </c>
      <c r="I3433" s="24" t="s">
        <v>57</v>
      </c>
      <c r="J3433" s="24" t="s">
        <v>126</v>
      </c>
      <c r="K3433" s="24">
        <v>1</v>
      </c>
      <c r="L3433" s="24" t="s">
        <v>84</v>
      </c>
      <c r="M3433" s="26">
        <v>46251</v>
      </c>
      <c r="N3433" s="27">
        <v>46251.333333333336</v>
      </c>
      <c r="O3433" s="27">
        <v>46251.625</v>
      </c>
      <c r="P3433" s="24" t="s">
        <v>5681</v>
      </c>
      <c r="Q3433" s="24" t="s">
        <v>5682</v>
      </c>
      <c r="R3433" s="24" t="s">
        <v>155</v>
      </c>
      <c r="T3433" s="24" t="s">
        <v>57</v>
      </c>
      <c r="U3433" s="24" t="s">
        <v>278</v>
      </c>
      <c r="V3433" s="27">
        <v>46251.487500000003</v>
      </c>
      <c r="W3433" s="27">
        <v>46251.535416666666</v>
      </c>
      <c r="Z3433" s="24">
        <v>1</v>
      </c>
      <c r="AA3433" s="24" t="s">
        <v>60</v>
      </c>
      <c r="AB3433" s="24" t="b">
        <v>0</v>
      </c>
      <c r="AC3433" s="61"/>
    </row>
    <row r="3434" spans="2:29" ht="13.7">
      <c r="B3434" s="24" t="s">
        <v>82</v>
      </c>
      <c r="C3434" s="24" t="s">
        <v>64</v>
      </c>
      <c r="D3434" s="24" t="s">
        <v>87</v>
      </c>
      <c r="E3434" s="24">
        <v>420</v>
      </c>
      <c r="F3434" s="26">
        <v>46235</v>
      </c>
      <c r="G3434" s="24" t="s">
        <v>52</v>
      </c>
      <c r="H3434" s="24" t="s">
        <v>53</v>
      </c>
      <c r="I3434" s="24" t="s">
        <v>57</v>
      </c>
      <c r="J3434" s="24" t="s">
        <v>126</v>
      </c>
      <c r="K3434" s="24">
        <v>1</v>
      </c>
      <c r="L3434" s="24" t="s">
        <v>84</v>
      </c>
      <c r="M3434" s="26">
        <v>46251</v>
      </c>
      <c r="N3434" s="27">
        <v>46251.333333333336</v>
      </c>
      <c r="O3434" s="27">
        <v>46251.625</v>
      </c>
      <c r="P3434" s="24" t="s">
        <v>5683</v>
      </c>
      <c r="Q3434" s="24" t="s">
        <v>5684</v>
      </c>
      <c r="R3434" s="24" t="s">
        <v>182</v>
      </c>
      <c r="S3434" s="24" t="s">
        <v>160</v>
      </c>
      <c r="T3434" s="24" t="s">
        <v>57</v>
      </c>
      <c r="U3434" s="24" t="s">
        <v>278</v>
      </c>
      <c r="V3434" s="27">
        <v>46251.335416666669</v>
      </c>
      <c r="W3434" s="27">
        <v>46251.379861111112</v>
      </c>
      <c r="Z3434" s="24">
        <v>1</v>
      </c>
      <c r="AA3434" s="24" t="s">
        <v>60</v>
      </c>
      <c r="AB3434" s="24" t="b">
        <v>0</v>
      </c>
      <c r="AC3434" s="61"/>
    </row>
    <row r="3435" spans="2:29" ht="13.7">
      <c r="B3435" s="24" t="s">
        <v>82</v>
      </c>
      <c r="C3435" s="24" t="s">
        <v>64</v>
      </c>
      <c r="D3435" s="24" t="s">
        <v>87</v>
      </c>
      <c r="E3435" s="24">
        <v>420</v>
      </c>
      <c r="F3435" s="26">
        <v>46235</v>
      </c>
      <c r="G3435" s="24" t="s">
        <v>52</v>
      </c>
      <c r="H3435" s="24" t="s">
        <v>53</v>
      </c>
      <c r="I3435" s="24" t="s">
        <v>57</v>
      </c>
      <c r="J3435" s="24" t="s">
        <v>126</v>
      </c>
      <c r="K3435" s="24">
        <v>1</v>
      </c>
      <c r="L3435" s="24" t="s">
        <v>84</v>
      </c>
      <c r="M3435" s="26">
        <v>46251</v>
      </c>
      <c r="N3435" s="27">
        <v>46251.333333333336</v>
      </c>
      <c r="O3435" s="27">
        <v>46251.625</v>
      </c>
      <c r="P3435" s="24" t="s">
        <v>5685</v>
      </c>
      <c r="Q3435" s="24" t="s">
        <v>5686</v>
      </c>
      <c r="R3435" s="24" t="s">
        <v>182</v>
      </c>
      <c r="T3435" s="24" t="s">
        <v>57</v>
      </c>
      <c r="U3435" s="24" t="s">
        <v>278</v>
      </c>
      <c r="V3435" s="27">
        <v>46251.553472222222</v>
      </c>
      <c r="W3435" s="27">
        <v>46251.6</v>
      </c>
      <c r="Z3435" s="24">
        <v>1</v>
      </c>
      <c r="AA3435" s="24" t="s">
        <v>60</v>
      </c>
      <c r="AB3435" s="24" t="b">
        <v>0</v>
      </c>
      <c r="AC3435" s="61"/>
    </row>
    <row r="3436" spans="2:29" ht="13.7">
      <c r="B3436" s="24" t="s">
        <v>82</v>
      </c>
      <c r="C3436" s="24" t="s">
        <v>64</v>
      </c>
      <c r="D3436" s="24" t="s">
        <v>87</v>
      </c>
      <c r="E3436" s="24">
        <v>480</v>
      </c>
      <c r="F3436" s="26">
        <v>46204</v>
      </c>
      <c r="G3436" s="24" t="s">
        <v>52</v>
      </c>
      <c r="H3436" s="24" t="s">
        <v>53</v>
      </c>
      <c r="I3436" s="24" t="s">
        <v>62</v>
      </c>
      <c r="J3436" s="24" t="s">
        <v>125</v>
      </c>
      <c r="K3436" s="24">
        <v>1</v>
      </c>
      <c r="L3436" s="24" t="s">
        <v>84</v>
      </c>
      <c r="M3436" s="26">
        <v>46207</v>
      </c>
      <c r="N3436" s="27">
        <v>46207.375</v>
      </c>
      <c r="O3436" s="27">
        <v>46207.708333333336</v>
      </c>
      <c r="V3436" s="27"/>
      <c r="W3436" s="27"/>
      <c r="X3436" s="24">
        <v>4</v>
      </c>
      <c r="Y3436" s="24">
        <v>0</v>
      </c>
      <c r="Z3436" s="24">
        <v>4</v>
      </c>
      <c r="AA3436" s="24" t="s">
        <v>58</v>
      </c>
      <c r="AB3436" s="24" t="b">
        <v>0</v>
      </c>
      <c r="AC3436" s="61">
        <v>0</v>
      </c>
    </row>
    <row r="3437" spans="2:29" ht="13.7">
      <c r="B3437" s="24" t="s">
        <v>82</v>
      </c>
      <c r="C3437" s="24" t="s">
        <v>64</v>
      </c>
      <c r="D3437" s="24" t="s">
        <v>87</v>
      </c>
      <c r="E3437" s="24">
        <v>480</v>
      </c>
      <c r="F3437" s="26">
        <v>46204</v>
      </c>
      <c r="G3437" s="24" t="s">
        <v>52</v>
      </c>
      <c r="H3437" s="24" t="s">
        <v>53</v>
      </c>
      <c r="I3437" s="24" t="s">
        <v>62</v>
      </c>
      <c r="J3437" s="24" t="s">
        <v>126</v>
      </c>
      <c r="K3437" s="24">
        <v>1</v>
      </c>
      <c r="L3437" s="24" t="s">
        <v>84</v>
      </c>
      <c r="M3437" s="26">
        <v>46207</v>
      </c>
      <c r="N3437" s="27">
        <v>46207.375</v>
      </c>
      <c r="O3437" s="27">
        <v>46207.708333333336</v>
      </c>
      <c r="P3437" s="24" t="s">
        <v>5687</v>
      </c>
      <c r="Q3437" s="24" t="s">
        <v>5688</v>
      </c>
      <c r="R3437" s="24" t="s">
        <v>253</v>
      </c>
      <c r="T3437" s="24" t="s">
        <v>62</v>
      </c>
      <c r="U3437" s="24" t="s">
        <v>214</v>
      </c>
      <c r="V3437" s="27">
        <v>46207.629166666666</v>
      </c>
      <c r="W3437" s="27">
        <v>46207.698611111111</v>
      </c>
      <c r="Z3437" s="24">
        <v>1</v>
      </c>
      <c r="AA3437" s="24" t="s">
        <v>58</v>
      </c>
      <c r="AB3437" s="24" t="b">
        <v>0</v>
      </c>
      <c r="AC3437" s="61"/>
    </row>
    <row r="3438" spans="2:29" ht="13.7">
      <c r="B3438" s="24" t="s">
        <v>82</v>
      </c>
      <c r="C3438" s="24" t="s">
        <v>64</v>
      </c>
      <c r="D3438" s="24" t="s">
        <v>87</v>
      </c>
      <c r="E3438" s="24">
        <v>480</v>
      </c>
      <c r="F3438" s="26">
        <v>46204</v>
      </c>
      <c r="G3438" s="24" t="s">
        <v>52</v>
      </c>
      <c r="H3438" s="24" t="s">
        <v>53</v>
      </c>
      <c r="I3438" s="24" t="s">
        <v>62</v>
      </c>
      <c r="J3438" s="24" t="s">
        <v>126</v>
      </c>
      <c r="K3438" s="24">
        <v>1</v>
      </c>
      <c r="L3438" s="24" t="s">
        <v>84</v>
      </c>
      <c r="M3438" s="26">
        <v>46207</v>
      </c>
      <c r="N3438" s="27">
        <v>46207.375</v>
      </c>
      <c r="O3438" s="27">
        <v>46207.708333333336</v>
      </c>
      <c r="P3438" s="24" t="s">
        <v>5689</v>
      </c>
      <c r="Q3438" s="24" t="s">
        <v>5690</v>
      </c>
      <c r="R3438" s="24" t="s">
        <v>328</v>
      </c>
      <c r="T3438" s="24" t="s">
        <v>62</v>
      </c>
      <c r="U3438" s="24" t="s">
        <v>214</v>
      </c>
      <c r="V3438" s="27">
        <v>46207.547222222223</v>
      </c>
      <c r="W3438" s="27">
        <v>46207.613194444442</v>
      </c>
      <c r="Z3438" s="24">
        <v>1</v>
      </c>
      <c r="AA3438" s="24" t="s">
        <v>58</v>
      </c>
      <c r="AB3438" s="24" t="b">
        <v>0</v>
      </c>
      <c r="AC3438" s="61"/>
    </row>
    <row r="3439" spans="2:29" ht="13.7">
      <c r="B3439" s="24" t="s">
        <v>82</v>
      </c>
      <c r="C3439" s="24" t="s">
        <v>64</v>
      </c>
      <c r="D3439" s="24" t="s">
        <v>87</v>
      </c>
      <c r="E3439" s="24">
        <v>480</v>
      </c>
      <c r="F3439" s="26">
        <v>46204</v>
      </c>
      <c r="G3439" s="24" t="s">
        <v>52</v>
      </c>
      <c r="H3439" s="24" t="s">
        <v>53</v>
      </c>
      <c r="I3439" s="24" t="s">
        <v>62</v>
      </c>
      <c r="J3439" s="24" t="s">
        <v>126</v>
      </c>
      <c r="K3439" s="24">
        <v>1</v>
      </c>
      <c r="L3439" s="24" t="s">
        <v>84</v>
      </c>
      <c r="M3439" s="26">
        <v>46207</v>
      </c>
      <c r="N3439" s="27">
        <v>46207.375</v>
      </c>
      <c r="O3439" s="27">
        <v>46207.708333333336</v>
      </c>
      <c r="P3439" s="24" t="s">
        <v>5691</v>
      </c>
      <c r="Q3439" s="24" t="s">
        <v>5692</v>
      </c>
      <c r="R3439" s="24" t="s">
        <v>249</v>
      </c>
      <c r="T3439" s="24" t="s">
        <v>62</v>
      </c>
      <c r="U3439" s="24" t="s">
        <v>214</v>
      </c>
      <c r="V3439" s="27">
        <v>46207.381944444445</v>
      </c>
      <c r="W3439" s="27">
        <v>46207.446527777778</v>
      </c>
      <c r="Z3439" s="24">
        <v>1</v>
      </c>
      <c r="AA3439" s="24" t="s">
        <v>58</v>
      </c>
      <c r="AB3439" s="24" t="b">
        <v>0</v>
      </c>
      <c r="AC3439" s="61"/>
    </row>
    <row r="3440" spans="2:29" ht="13.7">
      <c r="B3440" s="24" t="s">
        <v>82</v>
      </c>
      <c r="C3440" s="24" t="s">
        <v>64</v>
      </c>
      <c r="D3440" s="24" t="s">
        <v>87</v>
      </c>
      <c r="E3440" s="24">
        <v>480</v>
      </c>
      <c r="F3440" s="26">
        <v>46204</v>
      </c>
      <c r="G3440" s="24" t="s">
        <v>52</v>
      </c>
      <c r="H3440" s="24" t="s">
        <v>53</v>
      </c>
      <c r="I3440" s="24" t="s">
        <v>62</v>
      </c>
      <c r="J3440" s="24" t="s">
        <v>126</v>
      </c>
      <c r="K3440" s="24">
        <v>1</v>
      </c>
      <c r="L3440" s="24" t="s">
        <v>84</v>
      </c>
      <c r="M3440" s="26">
        <v>46207</v>
      </c>
      <c r="N3440" s="27">
        <v>46207.375</v>
      </c>
      <c r="O3440" s="27">
        <v>46207.708333333336</v>
      </c>
      <c r="P3440" s="24" t="s">
        <v>5693</v>
      </c>
      <c r="Q3440" s="24" t="s">
        <v>5694</v>
      </c>
      <c r="R3440" s="24" t="s">
        <v>249</v>
      </c>
      <c r="T3440" s="24" t="s">
        <v>62</v>
      </c>
      <c r="U3440" s="24" t="s">
        <v>214</v>
      </c>
      <c r="V3440" s="27">
        <v>46207.459722222222</v>
      </c>
      <c r="W3440" s="27">
        <v>46207.525694444441</v>
      </c>
      <c r="Z3440" s="24">
        <v>1</v>
      </c>
      <c r="AA3440" s="24" t="s">
        <v>58</v>
      </c>
      <c r="AB3440" s="24" t="b">
        <v>0</v>
      </c>
      <c r="AC3440" s="61"/>
    </row>
    <row r="3441" spans="2:29" ht="13.7">
      <c r="B3441" s="24" t="s">
        <v>82</v>
      </c>
      <c r="C3441" s="24" t="s">
        <v>64</v>
      </c>
      <c r="D3441" s="24" t="s">
        <v>87</v>
      </c>
      <c r="E3441" s="24">
        <v>480</v>
      </c>
      <c r="F3441" s="26">
        <v>46204</v>
      </c>
      <c r="G3441" s="24" t="s">
        <v>52</v>
      </c>
      <c r="H3441" s="24" t="s">
        <v>53</v>
      </c>
      <c r="I3441" s="24" t="s">
        <v>68</v>
      </c>
      <c r="J3441" s="24" t="s">
        <v>125</v>
      </c>
      <c r="K3441" s="24">
        <v>1</v>
      </c>
      <c r="L3441" s="24" t="s">
        <v>84</v>
      </c>
      <c r="M3441" s="26">
        <v>46211</v>
      </c>
      <c r="N3441" s="27">
        <v>46211.375</v>
      </c>
      <c r="O3441" s="27">
        <v>46211.708333333336</v>
      </c>
      <c r="V3441" s="27"/>
      <c r="W3441" s="27"/>
      <c r="X3441" s="24">
        <v>4</v>
      </c>
      <c r="Y3441" s="24">
        <v>0</v>
      </c>
      <c r="Z3441" s="24">
        <v>4</v>
      </c>
      <c r="AA3441" s="24" t="s">
        <v>58</v>
      </c>
      <c r="AB3441" s="24" t="b">
        <v>0</v>
      </c>
      <c r="AC3441" s="61">
        <v>0</v>
      </c>
    </row>
    <row r="3442" spans="2:29" ht="13.7">
      <c r="B3442" s="24" t="s">
        <v>82</v>
      </c>
      <c r="C3442" s="24" t="s">
        <v>64</v>
      </c>
      <c r="D3442" s="24" t="s">
        <v>87</v>
      </c>
      <c r="E3442" s="24">
        <v>480</v>
      </c>
      <c r="F3442" s="26">
        <v>46204</v>
      </c>
      <c r="G3442" s="24" t="s">
        <v>52</v>
      </c>
      <c r="H3442" s="24" t="s">
        <v>53</v>
      </c>
      <c r="I3442" s="24" t="s">
        <v>68</v>
      </c>
      <c r="J3442" s="24" t="s">
        <v>126</v>
      </c>
      <c r="K3442" s="24">
        <v>1</v>
      </c>
      <c r="L3442" s="24" t="s">
        <v>84</v>
      </c>
      <c r="M3442" s="26">
        <v>46211</v>
      </c>
      <c r="N3442" s="27">
        <v>46211.375</v>
      </c>
      <c r="O3442" s="27">
        <v>46211.708333333336</v>
      </c>
      <c r="P3442" s="24" t="s">
        <v>5695</v>
      </c>
      <c r="Q3442" s="24" t="s">
        <v>5696</v>
      </c>
      <c r="R3442" s="24" t="s">
        <v>323</v>
      </c>
      <c r="T3442" s="24" t="s">
        <v>68</v>
      </c>
      <c r="U3442" s="24" t="s">
        <v>269</v>
      </c>
      <c r="V3442" s="27">
        <v>46211.461805555555</v>
      </c>
      <c r="W3442" s="27">
        <v>46211.52847222222</v>
      </c>
      <c r="Z3442" s="24">
        <v>1</v>
      </c>
      <c r="AA3442" s="24" t="s">
        <v>58</v>
      </c>
      <c r="AB3442" s="24" t="b">
        <v>0</v>
      </c>
      <c r="AC3442" s="61"/>
    </row>
    <row r="3443" spans="2:29" ht="13.7">
      <c r="B3443" s="24" t="s">
        <v>82</v>
      </c>
      <c r="C3443" s="24" t="s">
        <v>64</v>
      </c>
      <c r="D3443" s="24" t="s">
        <v>87</v>
      </c>
      <c r="E3443" s="24">
        <v>480</v>
      </c>
      <c r="F3443" s="26">
        <v>46204</v>
      </c>
      <c r="G3443" s="24" t="s">
        <v>52</v>
      </c>
      <c r="H3443" s="24" t="s">
        <v>53</v>
      </c>
      <c r="I3443" s="24" t="s">
        <v>68</v>
      </c>
      <c r="J3443" s="24" t="s">
        <v>126</v>
      </c>
      <c r="K3443" s="24">
        <v>1</v>
      </c>
      <c r="L3443" s="24" t="s">
        <v>84</v>
      </c>
      <c r="M3443" s="26">
        <v>46211</v>
      </c>
      <c r="N3443" s="27">
        <v>46211.375</v>
      </c>
      <c r="O3443" s="27">
        <v>46211.708333333336</v>
      </c>
      <c r="P3443" s="24" t="s">
        <v>5697</v>
      </c>
      <c r="Q3443" s="24" t="s">
        <v>5698</v>
      </c>
      <c r="R3443" s="24" t="s">
        <v>749</v>
      </c>
      <c r="T3443" s="24" t="s">
        <v>68</v>
      </c>
      <c r="U3443" s="24" t="s">
        <v>269</v>
      </c>
      <c r="V3443" s="27">
        <v>46211.62777777778</v>
      </c>
      <c r="W3443" s="27">
        <v>46211.688194444447</v>
      </c>
      <c r="Z3443" s="24">
        <v>1</v>
      </c>
      <c r="AA3443" s="24" t="s">
        <v>58</v>
      </c>
      <c r="AB3443" s="24" t="b">
        <v>0</v>
      </c>
      <c r="AC3443" s="61"/>
    </row>
    <row r="3444" spans="2:29" ht="13.7">
      <c r="B3444" s="24" t="s">
        <v>82</v>
      </c>
      <c r="C3444" s="24" t="s">
        <v>64</v>
      </c>
      <c r="D3444" s="24" t="s">
        <v>87</v>
      </c>
      <c r="E3444" s="24">
        <v>480</v>
      </c>
      <c r="F3444" s="26">
        <v>46204</v>
      </c>
      <c r="G3444" s="24" t="s">
        <v>52</v>
      </c>
      <c r="H3444" s="24" t="s">
        <v>53</v>
      </c>
      <c r="I3444" s="24" t="s">
        <v>68</v>
      </c>
      <c r="J3444" s="24" t="s">
        <v>126</v>
      </c>
      <c r="K3444" s="24">
        <v>1</v>
      </c>
      <c r="L3444" s="24" t="s">
        <v>84</v>
      </c>
      <c r="M3444" s="26">
        <v>46211</v>
      </c>
      <c r="N3444" s="27">
        <v>46211.375</v>
      </c>
      <c r="O3444" s="27">
        <v>46211.708333333336</v>
      </c>
      <c r="P3444" s="24" t="s">
        <v>5699</v>
      </c>
      <c r="Q3444" s="24" t="s">
        <v>5700</v>
      </c>
      <c r="R3444" s="24" t="s">
        <v>749</v>
      </c>
      <c r="T3444" s="24" t="s">
        <v>68</v>
      </c>
      <c r="U3444" s="24" t="s">
        <v>269</v>
      </c>
      <c r="V3444" s="27">
        <v>46211.380555555559</v>
      </c>
      <c r="W3444" s="27">
        <v>46211.445138888892</v>
      </c>
      <c r="Z3444" s="24">
        <v>1</v>
      </c>
      <c r="AA3444" s="24" t="s">
        <v>58</v>
      </c>
      <c r="AB3444" s="24" t="b">
        <v>0</v>
      </c>
      <c r="AC3444" s="61"/>
    </row>
    <row r="3445" spans="2:29" ht="13.7">
      <c r="B3445" s="24" t="s">
        <v>82</v>
      </c>
      <c r="C3445" s="24" t="s">
        <v>64</v>
      </c>
      <c r="D3445" s="24" t="s">
        <v>87</v>
      </c>
      <c r="E3445" s="24">
        <v>480</v>
      </c>
      <c r="F3445" s="26">
        <v>46204</v>
      </c>
      <c r="G3445" s="24" t="s">
        <v>52</v>
      </c>
      <c r="H3445" s="24" t="s">
        <v>53</v>
      </c>
      <c r="I3445" s="24" t="s">
        <v>68</v>
      </c>
      <c r="J3445" s="24" t="s">
        <v>126</v>
      </c>
      <c r="K3445" s="24">
        <v>1</v>
      </c>
      <c r="L3445" s="24" t="s">
        <v>84</v>
      </c>
      <c r="M3445" s="26">
        <v>46211</v>
      </c>
      <c r="N3445" s="27">
        <v>46211.375</v>
      </c>
      <c r="O3445" s="27">
        <v>46211.708333333336</v>
      </c>
      <c r="P3445" s="24" t="s">
        <v>5701</v>
      </c>
      <c r="Q3445" s="24" t="s">
        <v>5702</v>
      </c>
      <c r="R3445" s="24" t="s">
        <v>633</v>
      </c>
      <c r="S3445" s="24" t="s">
        <v>198</v>
      </c>
      <c r="T3445" s="24" t="s">
        <v>68</v>
      </c>
      <c r="U3445" s="24" t="s">
        <v>269</v>
      </c>
      <c r="V3445" s="27">
        <v>46211.54583333333</v>
      </c>
      <c r="W3445" s="27">
        <v>46211.61041666667</v>
      </c>
      <c r="Z3445" s="24">
        <v>1</v>
      </c>
      <c r="AA3445" s="24" t="s">
        <v>58</v>
      </c>
      <c r="AB3445" s="24" t="b">
        <v>0</v>
      </c>
      <c r="AC3445" s="61"/>
    </row>
    <row r="3446" spans="2:29" ht="13.7">
      <c r="B3446" s="24" t="s">
        <v>82</v>
      </c>
      <c r="C3446" s="24" t="s">
        <v>64</v>
      </c>
      <c r="D3446" s="24" t="s">
        <v>87</v>
      </c>
      <c r="E3446" s="24">
        <v>480</v>
      </c>
      <c r="F3446" s="26">
        <v>46235</v>
      </c>
      <c r="G3446" s="24" t="s">
        <v>52</v>
      </c>
      <c r="H3446" s="24" t="s">
        <v>53</v>
      </c>
      <c r="I3446" s="24" t="s">
        <v>54</v>
      </c>
      <c r="J3446" s="24" t="s">
        <v>125</v>
      </c>
      <c r="K3446" s="24">
        <v>1</v>
      </c>
      <c r="L3446" s="24" t="s">
        <v>84</v>
      </c>
      <c r="M3446" s="26">
        <v>46254</v>
      </c>
      <c r="N3446" s="27">
        <v>46254.354166666664</v>
      </c>
      <c r="O3446" s="27">
        <v>46254.6875</v>
      </c>
      <c r="V3446" s="27"/>
      <c r="W3446" s="27"/>
      <c r="X3446" s="24">
        <v>4</v>
      </c>
      <c r="Y3446" s="24">
        <v>0</v>
      </c>
      <c r="Z3446" s="24">
        <v>4</v>
      </c>
      <c r="AA3446" s="24" t="s">
        <v>60</v>
      </c>
      <c r="AB3446" s="24" t="b">
        <v>0</v>
      </c>
      <c r="AC3446" s="61">
        <v>0</v>
      </c>
    </row>
    <row r="3447" spans="2:29" ht="13.7">
      <c r="B3447" s="24" t="s">
        <v>82</v>
      </c>
      <c r="C3447" s="24" t="s">
        <v>64</v>
      </c>
      <c r="D3447" s="24" t="s">
        <v>87</v>
      </c>
      <c r="E3447" s="24">
        <v>480</v>
      </c>
      <c r="F3447" s="26">
        <v>46235</v>
      </c>
      <c r="G3447" s="24" t="s">
        <v>52</v>
      </c>
      <c r="H3447" s="24" t="s">
        <v>53</v>
      </c>
      <c r="I3447" s="24" t="s">
        <v>54</v>
      </c>
      <c r="J3447" s="24" t="s">
        <v>126</v>
      </c>
      <c r="K3447" s="24">
        <v>1</v>
      </c>
      <c r="L3447" s="24" t="s">
        <v>84</v>
      </c>
      <c r="M3447" s="26">
        <v>46254</v>
      </c>
      <c r="N3447" s="27">
        <v>46254.354166666664</v>
      </c>
      <c r="O3447" s="27">
        <v>46254.6875</v>
      </c>
      <c r="P3447" s="24" t="s">
        <v>5703</v>
      </c>
      <c r="Q3447" s="24" t="s">
        <v>5704</v>
      </c>
      <c r="R3447" s="24" t="s">
        <v>142</v>
      </c>
      <c r="T3447" s="24" t="s">
        <v>54</v>
      </c>
      <c r="U3447" s="24" t="s">
        <v>250</v>
      </c>
      <c r="V3447" s="27">
        <v>46254.524305555555</v>
      </c>
      <c r="W3447" s="27">
        <v>46254.580555555556</v>
      </c>
      <c r="Z3447" s="24">
        <v>1</v>
      </c>
      <c r="AA3447" s="24" t="s">
        <v>60</v>
      </c>
      <c r="AB3447" s="24" t="b">
        <v>0</v>
      </c>
      <c r="AC3447" s="61"/>
    </row>
    <row r="3448" spans="2:29" ht="13.7">
      <c r="B3448" s="24" t="s">
        <v>82</v>
      </c>
      <c r="C3448" s="24" t="s">
        <v>64</v>
      </c>
      <c r="D3448" s="24" t="s">
        <v>87</v>
      </c>
      <c r="E3448" s="24">
        <v>480</v>
      </c>
      <c r="F3448" s="26">
        <v>46235</v>
      </c>
      <c r="G3448" s="24" t="s">
        <v>52</v>
      </c>
      <c r="H3448" s="24" t="s">
        <v>53</v>
      </c>
      <c r="I3448" s="24" t="s">
        <v>54</v>
      </c>
      <c r="J3448" s="24" t="s">
        <v>126</v>
      </c>
      <c r="K3448" s="24">
        <v>1</v>
      </c>
      <c r="L3448" s="24" t="s">
        <v>84</v>
      </c>
      <c r="M3448" s="26">
        <v>46254</v>
      </c>
      <c r="N3448" s="27">
        <v>46254.354166666664</v>
      </c>
      <c r="O3448" s="27">
        <v>46254.6875</v>
      </c>
      <c r="P3448" s="24" t="s">
        <v>5705</v>
      </c>
      <c r="Q3448" s="24" t="s">
        <v>5706</v>
      </c>
      <c r="R3448" s="24" t="s">
        <v>149</v>
      </c>
      <c r="S3448" s="24" t="s">
        <v>213</v>
      </c>
      <c r="T3448" s="24" t="s">
        <v>54</v>
      </c>
      <c r="U3448" s="24" t="s">
        <v>250</v>
      </c>
      <c r="V3448" s="27">
        <v>46254.439583333333</v>
      </c>
      <c r="W3448" s="27">
        <v>46254.501388888886</v>
      </c>
      <c r="Z3448" s="24">
        <v>1</v>
      </c>
      <c r="AA3448" s="24" t="s">
        <v>60</v>
      </c>
      <c r="AB3448" s="24" t="b">
        <v>0</v>
      </c>
      <c r="AC3448" s="61"/>
    </row>
    <row r="3449" spans="2:29" ht="13.7">
      <c r="B3449" s="24" t="s">
        <v>82</v>
      </c>
      <c r="C3449" s="24" t="s">
        <v>64</v>
      </c>
      <c r="D3449" s="24" t="s">
        <v>87</v>
      </c>
      <c r="E3449" s="24">
        <v>480</v>
      </c>
      <c r="F3449" s="26">
        <v>46235</v>
      </c>
      <c r="G3449" s="24" t="s">
        <v>52</v>
      </c>
      <c r="H3449" s="24" t="s">
        <v>53</v>
      </c>
      <c r="I3449" s="24" t="s">
        <v>54</v>
      </c>
      <c r="J3449" s="24" t="s">
        <v>126</v>
      </c>
      <c r="K3449" s="24">
        <v>1</v>
      </c>
      <c r="L3449" s="24" t="s">
        <v>84</v>
      </c>
      <c r="M3449" s="26">
        <v>46254</v>
      </c>
      <c r="N3449" s="27">
        <v>46254.354166666664</v>
      </c>
      <c r="O3449" s="27">
        <v>46254.6875</v>
      </c>
      <c r="P3449" s="24" t="s">
        <v>5707</v>
      </c>
      <c r="Q3449" s="24" t="s">
        <v>5708</v>
      </c>
      <c r="R3449" s="24" t="s">
        <v>142</v>
      </c>
      <c r="T3449" s="24" t="s">
        <v>54</v>
      </c>
      <c r="U3449" s="24" t="s">
        <v>250</v>
      </c>
      <c r="V3449" s="27">
        <v>46254.357638888891</v>
      </c>
      <c r="W3449" s="27">
        <v>46254.422222222223</v>
      </c>
      <c r="Z3449" s="24">
        <v>1</v>
      </c>
      <c r="AA3449" s="24" t="s">
        <v>60</v>
      </c>
      <c r="AB3449" s="24" t="b">
        <v>0</v>
      </c>
      <c r="AC3449" s="61"/>
    </row>
    <row r="3450" spans="2:29" ht="13.7">
      <c r="B3450" s="24" t="s">
        <v>82</v>
      </c>
      <c r="C3450" s="24" t="s">
        <v>64</v>
      </c>
      <c r="D3450" s="24" t="s">
        <v>87</v>
      </c>
      <c r="E3450" s="24">
        <v>480</v>
      </c>
      <c r="F3450" s="26">
        <v>46235</v>
      </c>
      <c r="G3450" s="24" t="s">
        <v>52</v>
      </c>
      <c r="H3450" s="24" t="s">
        <v>53</v>
      </c>
      <c r="I3450" s="24" t="s">
        <v>54</v>
      </c>
      <c r="J3450" s="24" t="s">
        <v>126</v>
      </c>
      <c r="K3450" s="24">
        <v>1</v>
      </c>
      <c r="L3450" s="24" t="s">
        <v>84</v>
      </c>
      <c r="M3450" s="26">
        <v>46254</v>
      </c>
      <c r="N3450" s="27">
        <v>46254.354166666664</v>
      </c>
      <c r="O3450" s="27">
        <v>46254.6875</v>
      </c>
      <c r="P3450" s="24" t="s">
        <v>5709</v>
      </c>
      <c r="Q3450" s="24" t="s">
        <v>5710</v>
      </c>
      <c r="R3450" s="24" t="s">
        <v>149</v>
      </c>
      <c r="T3450" s="24" t="s">
        <v>54</v>
      </c>
      <c r="U3450" s="24" t="s">
        <v>250</v>
      </c>
      <c r="V3450" s="27">
        <v>46254.609027777777</v>
      </c>
      <c r="W3450" s="27">
        <v>46254.660416666666</v>
      </c>
      <c r="Z3450" s="24">
        <v>1</v>
      </c>
      <c r="AA3450" s="24" t="s">
        <v>60</v>
      </c>
      <c r="AB3450" s="24" t="b">
        <v>0</v>
      </c>
      <c r="AC3450" s="61"/>
    </row>
    <row r="3451" spans="2:29" ht="13.7">
      <c r="B3451" s="24" t="s">
        <v>82</v>
      </c>
      <c r="C3451" s="24" t="s">
        <v>64</v>
      </c>
      <c r="D3451" s="24" t="s">
        <v>87</v>
      </c>
      <c r="E3451" s="24">
        <v>540</v>
      </c>
      <c r="F3451" s="26">
        <v>46174</v>
      </c>
      <c r="G3451" s="24" t="s">
        <v>52</v>
      </c>
      <c r="H3451" s="24" t="s">
        <v>53</v>
      </c>
      <c r="I3451" s="24" t="s">
        <v>68</v>
      </c>
      <c r="J3451" s="24" t="s">
        <v>125</v>
      </c>
      <c r="K3451" s="24">
        <v>1</v>
      </c>
      <c r="L3451" s="24" t="s">
        <v>84</v>
      </c>
      <c r="M3451" s="26">
        <v>46189</v>
      </c>
      <c r="N3451" s="27">
        <v>46189.375</v>
      </c>
      <c r="O3451" s="27">
        <v>46189.75</v>
      </c>
      <c r="V3451" s="27"/>
      <c r="W3451" s="27"/>
      <c r="X3451" s="24">
        <v>4</v>
      </c>
      <c r="Y3451" s="24">
        <v>0</v>
      </c>
      <c r="Z3451" s="24">
        <v>4</v>
      </c>
      <c r="AA3451" s="24" t="s">
        <v>56</v>
      </c>
      <c r="AB3451" s="24" t="b">
        <v>0</v>
      </c>
      <c r="AC3451" s="61">
        <v>0</v>
      </c>
    </row>
    <row r="3452" spans="2:29" ht="13.7">
      <c r="B3452" s="24" t="s">
        <v>82</v>
      </c>
      <c r="C3452" s="24" t="s">
        <v>64</v>
      </c>
      <c r="D3452" s="24" t="s">
        <v>87</v>
      </c>
      <c r="E3452" s="24">
        <v>540</v>
      </c>
      <c r="F3452" s="26">
        <v>46174</v>
      </c>
      <c r="G3452" s="24" t="s">
        <v>52</v>
      </c>
      <c r="H3452" s="24" t="s">
        <v>53</v>
      </c>
      <c r="I3452" s="24" t="s">
        <v>68</v>
      </c>
      <c r="J3452" s="24" t="s">
        <v>126</v>
      </c>
      <c r="K3452" s="24">
        <v>1</v>
      </c>
      <c r="L3452" s="24" t="s">
        <v>84</v>
      </c>
      <c r="M3452" s="26">
        <v>46189</v>
      </c>
      <c r="N3452" s="27">
        <v>46189.375</v>
      </c>
      <c r="O3452" s="27">
        <v>46189.75</v>
      </c>
      <c r="P3452" s="24" t="s">
        <v>5711</v>
      </c>
      <c r="Q3452" s="24" t="s">
        <v>5712</v>
      </c>
      <c r="R3452" s="24" t="s">
        <v>633</v>
      </c>
      <c r="S3452" s="24" t="s">
        <v>213</v>
      </c>
      <c r="T3452" s="24" t="s">
        <v>68</v>
      </c>
      <c r="U3452" s="24" t="s">
        <v>480</v>
      </c>
      <c r="V3452" s="27">
        <v>46189.382638888892</v>
      </c>
      <c r="W3452" s="27">
        <v>46189.440972222219</v>
      </c>
      <c r="Z3452" s="24">
        <v>1</v>
      </c>
      <c r="AA3452" s="24" t="s">
        <v>56</v>
      </c>
      <c r="AB3452" s="24" t="b">
        <v>0</v>
      </c>
      <c r="AC3452" s="61"/>
    </row>
    <row r="3453" spans="2:29" ht="13.7">
      <c r="B3453" s="24" t="s">
        <v>82</v>
      </c>
      <c r="C3453" s="24" t="s">
        <v>64</v>
      </c>
      <c r="D3453" s="24" t="s">
        <v>87</v>
      </c>
      <c r="E3453" s="24">
        <v>540</v>
      </c>
      <c r="F3453" s="26">
        <v>46174</v>
      </c>
      <c r="G3453" s="24" t="s">
        <v>52</v>
      </c>
      <c r="H3453" s="24" t="s">
        <v>53</v>
      </c>
      <c r="I3453" s="24" t="s">
        <v>68</v>
      </c>
      <c r="J3453" s="24" t="s">
        <v>126</v>
      </c>
      <c r="K3453" s="24">
        <v>1</v>
      </c>
      <c r="L3453" s="24" t="s">
        <v>84</v>
      </c>
      <c r="M3453" s="26">
        <v>46189</v>
      </c>
      <c r="N3453" s="27">
        <v>46189.375</v>
      </c>
      <c r="O3453" s="27">
        <v>46189.75</v>
      </c>
      <c r="P3453" s="24" t="s">
        <v>5713</v>
      </c>
      <c r="Q3453" s="24" t="s">
        <v>5714</v>
      </c>
      <c r="R3453" s="24" t="s">
        <v>633</v>
      </c>
      <c r="T3453" s="24" t="s">
        <v>68</v>
      </c>
      <c r="U3453" s="24" t="s">
        <v>480</v>
      </c>
      <c r="V3453" s="27">
        <v>46189.56527777778</v>
      </c>
      <c r="W3453" s="27">
        <v>46189.620833333334</v>
      </c>
      <c r="Z3453" s="24">
        <v>1</v>
      </c>
      <c r="AA3453" s="24" t="s">
        <v>56</v>
      </c>
      <c r="AB3453" s="24" t="b">
        <v>0</v>
      </c>
      <c r="AC3453" s="61"/>
    </row>
    <row r="3454" spans="2:29" ht="13.7">
      <c r="B3454" s="24" t="s">
        <v>82</v>
      </c>
      <c r="C3454" s="24" t="s">
        <v>64</v>
      </c>
      <c r="D3454" s="24" t="s">
        <v>87</v>
      </c>
      <c r="E3454" s="24">
        <v>540</v>
      </c>
      <c r="F3454" s="26">
        <v>46174</v>
      </c>
      <c r="G3454" s="24" t="s">
        <v>52</v>
      </c>
      <c r="H3454" s="24" t="s">
        <v>53</v>
      </c>
      <c r="I3454" s="24" t="s">
        <v>68</v>
      </c>
      <c r="J3454" s="24" t="s">
        <v>126</v>
      </c>
      <c r="K3454" s="24">
        <v>1</v>
      </c>
      <c r="L3454" s="24" t="s">
        <v>84</v>
      </c>
      <c r="M3454" s="26">
        <v>46189</v>
      </c>
      <c r="N3454" s="27">
        <v>46189.375</v>
      </c>
      <c r="O3454" s="27">
        <v>46189.75</v>
      </c>
      <c r="P3454" s="24" t="s">
        <v>5715</v>
      </c>
      <c r="Q3454" s="24" t="s">
        <v>5716</v>
      </c>
      <c r="R3454" s="24" t="s">
        <v>749</v>
      </c>
      <c r="S3454" s="24" t="s">
        <v>152</v>
      </c>
      <c r="T3454" s="24" t="s">
        <v>68</v>
      </c>
      <c r="U3454" s="24" t="s">
        <v>480</v>
      </c>
      <c r="V3454" s="27">
        <v>46189.474999999999</v>
      </c>
      <c r="W3454" s="27">
        <v>46189.545138888891</v>
      </c>
      <c r="Z3454" s="24">
        <v>1</v>
      </c>
      <c r="AA3454" s="24" t="s">
        <v>56</v>
      </c>
      <c r="AB3454" s="24" t="b">
        <v>0</v>
      </c>
      <c r="AC3454" s="61"/>
    </row>
    <row r="3455" spans="2:29" ht="13.7">
      <c r="B3455" s="24" t="s">
        <v>82</v>
      </c>
      <c r="C3455" s="24" t="s">
        <v>64</v>
      </c>
      <c r="D3455" s="24" t="s">
        <v>87</v>
      </c>
      <c r="E3455" s="24">
        <v>540</v>
      </c>
      <c r="F3455" s="26">
        <v>46174</v>
      </c>
      <c r="G3455" s="24" t="s">
        <v>52</v>
      </c>
      <c r="H3455" s="24" t="s">
        <v>53</v>
      </c>
      <c r="I3455" s="24" t="s">
        <v>68</v>
      </c>
      <c r="J3455" s="24" t="s">
        <v>126</v>
      </c>
      <c r="K3455" s="24">
        <v>1</v>
      </c>
      <c r="L3455" s="24" t="s">
        <v>84</v>
      </c>
      <c r="M3455" s="26">
        <v>46189</v>
      </c>
      <c r="N3455" s="27">
        <v>46189.375</v>
      </c>
      <c r="O3455" s="27">
        <v>46189.75</v>
      </c>
      <c r="P3455" s="24" t="s">
        <v>5717</v>
      </c>
      <c r="Q3455" s="24" t="s">
        <v>5718</v>
      </c>
      <c r="R3455" s="24" t="s">
        <v>323</v>
      </c>
      <c r="T3455" s="24" t="s">
        <v>68</v>
      </c>
      <c r="U3455" s="24" t="s">
        <v>480</v>
      </c>
      <c r="V3455" s="27">
        <v>46189.662499999999</v>
      </c>
      <c r="W3455" s="27">
        <v>46189.739583333336</v>
      </c>
      <c r="Z3455" s="24">
        <v>1</v>
      </c>
      <c r="AA3455" s="24" t="s">
        <v>56</v>
      </c>
      <c r="AB3455" s="24" t="b">
        <v>0</v>
      </c>
      <c r="AC3455" s="61"/>
    </row>
    <row r="3456" spans="2:29" ht="13.7">
      <c r="B3456" s="24" t="s">
        <v>82</v>
      </c>
      <c r="C3456" s="24" t="s">
        <v>64</v>
      </c>
      <c r="D3456" s="24" t="s">
        <v>87</v>
      </c>
      <c r="E3456" s="24">
        <v>540</v>
      </c>
      <c r="F3456" s="26">
        <v>46174</v>
      </c>
      <c r="G3456" s="24" t="s">
        <v>52</v>
      </c>
      <c r="H3456" s="24" t="s">
        <v>53</v>
      </c>
      <c r="I3456" s="24" t="s">
        <v>59</v>
      </c>
      <c r="J3456" s="24" t="s">
        <v>125</v>
      </c>
      <c r="K3456" s="24">
        <v>1</v>
      </c>
      <c r="L3456" s="24" t="s">
        <v>84</v>
      </c>
      <c r="M3456" s="26">
        <v>46194</v>
      </c>
      <c r="N3456" s="27">
        <v>46194.375</v>
      </c>
      <c r="O3456" s="27">
        <v>46194.75</v>
      </c>
      <c r="V3456" s="27"/>
      <c r="W3456" s="27"/>
      <c r="X3456" s="24">
        <v>4</v>
      </c>
      <c r="Y3456" s="24">
        <v>0</v>
      </c>
      <c r="Z3456" s="24">
        <v>4</v>
      </c>
      <c r="AA3456" s="24" t="s">
        <v>56</v>
      </c>
      <c r="AB3456" s="24" t="b">
        <v>0</v>
      </c>
      <c r="AC3456" s="61">
        <v>0</v>
      </c>
    </row>
    <row r="3457" spans="2:29" ht="13.7">
      <c r="B3457" s="24" t="s">
        <v>82</v>
      </c>
      <c r="C3457" s="24" t="s">
        <v>64</v>
      </c>
      <c r="D3457" s="24" t="s">
        <v>87</v>
      </c>
      <c r="E3457" s="24">
        <v>540</v>
      </c>
      <c r="F3457" s="26">
        <v>46174</v>
      </c>
      <c r="G3457" s="24" t="s">
        <v>52</v>
      </c>
      <c r="H3457" s="24" t="s">
        <v>53</v>
      </c>
      <c r="I3457" s="24" t="s">
        <v>59</v>
      </c>
      <c r="J3457" s="24" t="s">
        <v>126</v>
      </c>
      <c r="K3457" s="24">
        <v>1</v>
      </c>
      <c r="L3457" s="24" t="s">
        <v>84</v>
      </c>
      <c r="M3457" s="26">
        <v>46194</v>
      </c>
      <c r="N3457" s="27">
        <v>46194.375</v>
      </c>
      <c r="O3457" s="27">
        <v>46194.75</v>
      </c>
      <c r="P3457" s="24" t="s">
        <v>5719</v>
      </c>
      <c r="Q3457" s="24" t="s">
        <v>5720</v>
      </c>
      <c r="R3457" s="24" t="s">
        <v>168</v>
      </c>
      <c r="T3457" s="24" t="s">
        <v>59</v>
      </c>
      <c r="U3457" s="24" t="s">
        <v>430</v>
      </c>
      <c r="V3457" s="27">
        <v>46194.65902777778</v>
      </c>
      <c r="W3457" s="27">
        <v>46194.728472222225</v>
      </c>
      <c r="Z3457" s="24">
        <v>1</v>
      </c>
      <c r="AA3457" s="24" t="s">
        <v>56</v>
      </c>
      <c r="AB3457" s="24" t="b">
        <v>0</v>
      </c>
      <c r="AC3457" s="61"/>
    </row>
    <row r="3458" spans="2:29" ht="13.7">
      <c r="B3458" s="24" t="s">
        <v>82</v>
      </c>
      <c r="C3458" s="24" t="s">
        <v>64</v>
      </c>
      <c r="D3458" s="24" t="s">
        <v>87</v>
      </c>
      <c r="E3458" s="24">
        <v>540</v>
      </c>
      <c r="F3458" s="26">
        <v>46174</v>
      </c>
      <c r="G3458" s="24" t="s">
        <v>52</v>
      </c>
      <c r="H3458" s="24" t="s">
        <v>53</v>
      </c>
      <c r="I3458" s="24" t="s">
        <v>59</v>
      </c>
      <c r="J3458" s="24" t="s">
        <v>126</v>
      </c>
      <c r="K3458" s="24">
        <v>1</v>
      </c>
      <c r="L3458" s="24" t="s">
        <v>84</v>
      </c>
      <c r="M3458" s="26">
        <v>46194</v>
      </c>
      <c r="N3458" s="27">
        <v>46194.375</v>
      </c>
      <c r="O3458" s="27">
        <v>46194.75</v>
      </c>
      <c r="P3458" s="24" t="s">
        <v>5721</v>
      </c>
      <c r="Q3458" s="24" t="s">
        <v>5722</v>
      </c>
      <c r="R3458" s="24" t="s">
        <v>168</v>
      </c>
      <c r="S3458" s="24" t="s">
        <v>213</v>
      </c>
      <c r="T3458" s="24" t="s">
        <v>59</v>
      </c>
      <c r="U3458" s="24" t="s">
        <v>430</v>
      </c>
      <c r="V3458" s="27">
        <v>46194.566666666666</v>
      </c>
      <c r="W3458" s="27">
        <v>46194.640972222223</v>
      </c>
      <c r="Z3458" s="24">
        <v>1</v>
      </c>
      <c r="AA3458" s="24" t="s">
        <v>56</v>
      </c>
      <c r="AB3458" s="24" t="b">
        <v>0</v>
      </c>
      <c r="AC3458" s="61"/>
    </row>
    <row r="3459" spans="2:29" ht="13.7">
      <c r="B3459" s="24" t="s">
        <v>82</v>
      </c>
      <c r="C3459" s="24" t="s">
        <v>64</v>
      </c>
      <c r="D3459" s="24" t="s">
        <v>87</v>
      </c>
      <c r="E3459" s="24">
        <v>540</v>
      </c>
      <c r="F3459" s="26">
        <v>46174</v>
      </c>
      <c r="G3459" s="24" t="s">
        <v>52</v>
      </c>
      <c r="H3459" s="24" t="s">
        <v>53</v>
      </c>
      <c r="I3459" s="24" t="s">
        <v>59</v>
      </c>
      <c r="J3459" s="24" t="s">
        <v>126</v>
      </c>
      <c r="K3459" s="24">
        <v>1</v>
      </c>
      <c r="L3459" s="24" t="s">
        <v>84</v>
      </c>
      <c r="M3459" s="26">
        <v>46194</v>
      </c>
      <c r="N3459" s="27">
        <v>46194.375</v>
      </c>
      <c r="O3459" s="27">
        <v>46194.75</v>
      </c>
      <c r="P3459" s="24" t="s">
        <v>5723</v>
      </c>
      <c r="Q3459" s="24" t="s">
        <v>5724</v>
      </c>
      <c r="R3459" s="24" t="s">
        <v>284</v>
      </c>
      <c r="T3459" s="24" t="s">
        <v>59</v>
      </c>
      <c r="U3459" s="24" t="s">
        <v>430</v>
      </c>
      <c r="V3459" s="27">
        <v>46194.472916666666</v>
      </c>
      <c r="W3459" s="27">
        <v>46194.548611111109</v>
      </c>
      <c r="Z3459" s="24">
        <v>1</v>
      </c>
      <c r="AA3459" s="24" t="s">
        <v>56</v>
      </c>
      <c r="AB3459" s="24" t="b">
        <v>0</v>
      </c>
      <c r="AC3459" s="61"/>
    </row>
    <row r="3460" spans="2:29" ht="13.7">
      <c r="B3460" s="24" t="s">
        <v>82</v>
      </c>
      <c r="C3460" s="24" t="s">
        <v>64</v>
      </c>
      <c r="D3460" s="24" t="s">
        <v>87</v>
      </c>
      <c r="E3460" s="24">
        <v>540</v>
      </c>
      <c r="F3460" s="26">
        <v>46174</v>
      </c>
      <c r="G3460" s="24" t="s">
        <v>52</v>
      </c>
      <c r="H3460" s="24" t="s">
        <v>53</v>
      </c>
      <c r="I3460" s="24" t="s">
        <v>59</v>
      </c>
      <c r="J3460" s="24" t="s">
        <v>126</v>
      </c>
      <c r="K3460" s="24">
        <v>1</v>
      </c>
      <c r="L3460" s="24" t="s">
        <v>84</v>
      </c>
      <c r="M3460" s="26">
        <v>46194</v>
      </c>
      <c r="N3460" s="27">
        <v>46194.375</v>
      </c>
      <c r="O3460" s="27">
        <v>46194.75</v>
      </c>
      <c r="P3460" s="24" t="s">
        <v>5725</v>
      </c>
      <c r="Q3460" s="24" t="s">
        <v>5726</v>
      </c>
      <c r="R3460" s="24" t="s">
        <v>281</v>
      </c>
      <c r="S3460" s="24" t="s">
        <v>160</v>
      </c>
      <c r="T3460" s="24" t="s">
        <v>59</v>
      </c>
      <c r="U3460" s="24" t="s">
        <v>430</v>
      </c>
      <c r="V3460" s="27">
        <v>46194.376388888886</v>
      </c>
      <c r="W3460" s="27">
        <v>46194.443055555559</v>
      </c>
      <c r="Z3460" s="24">
        <v>1</v>
      </c>
      <c r="AA3460" s="24" t="s">
        <v>56</v>
      </c>
      <c r="AB3460" s="24" t="b">
        <v>0</v>
      </c>
      <c r="AC3460" s="61"/>
    </row>
    <row r="3461" spans="2:29" ht="13.7">
      <c r="B3461" s="24" t="s">
        <v>82</v>
      </c>
      <c r="C3461" s="24" t="s">
        <v>64</v>
      </c>
      <c r="D3461" s="24" t="s">
        <v>87</v>
      </c>
      <c r="E3461" s="24">
        <v>540</v>
      </c>
      <c r="F3461" s="26">
        <v>46204</v>
      </c>
      <c r="G3461" s="24" t="s">
        <v>52</v>
      </c>
      <c r="H3461" s="24" t="s">
        <v>53</v>
      </c>
      <c r="I3461" s="24" t="s">
        <v>54</v>
      </c>
      <c r="J3461" s="24" t="s">
        <v>125</v>
      </c>
      <c r="K3461" s="24">
        <v>1</v>
      </c>
      <c r="L3461" s="24" t="s">
        <v>84</v>
      </c>
      <c r="M3461" s="26">
        <v>46212</v>
      </c>
      <c r="N3461" s="27">
        <v>46212.333333333336</v>
      </c>
      <c r="O3461" s="27">
        <v>46212.708333333336</v>
      </c>
      <c r="V3461" s="27"/>
      <c r="W3461" s="27"/>
      <c r="X3461" s="24">
        <v>4</v>
      </c>
      <c r="Y3461" s="24">
        <v>0</v>
      </c>
      <c r="Z3461" s="24">
        <v>4</v>
      </c>
      <c r="AA3461" s="24" t="s">
        <v>58</v>
      </c>
      <c r="AB3461" s="24" t="b">
        <v>0</v>
      </c>
      <c r="AC3461" s="61">
        <v>0</v>
      </c>
    </row>
    <row r="3462" spans="2:29" ht="13.7">
      <c r="B3462" s="24" t="s">
        <v>82</v>
      </c>
      <c r="C3462" s="24" t="s">
        <v>64</v>
      </c>
      <c r="D3462" s="24" t="s">
        <v>87</v>
      </c>
      <c r="E3462" s="24">
        <v>540</v>
      </c>
      <c r="F3462" s="26">
        <v>46204</v>
      </c>
      <c r="G3462" s="24" t="s">
        <v>52</v>
      </c>
      <c r="H3462" s="24" t="s">
        <v>53</v>
      </c>
      <c r="I3462" s="24" t="s">
        <v>54</v>
      </c>
      <c r="J3462" s="24" t="s">
        <v>126</v>
      </c>
      <c r="K3462" s="24">
        <v>1</v>
      </c>
      <c r="L3462" s="24" t="s">
        <v>84</v>
      </c>
      <c r="M3462" s="26">
        <v>46212</v>
      </c>
      <c r="N3462" s="27">
        <v>46212.333333333336</v>
      </c>
      <c r="O3462" s="27">
        <v>46212.708333333336</v>
      </c>
      <c r="P3462" s="24" t="s">
        <v>5727</v>
      </c>
      <c r="Q3462" s="24" t="s">
        <v>5728</v>
      </c>
      <c r="R3462" s="24" t="s">
        <v>142</v>
      </c>
      <c r="T3462" s="24" t="s">
        <v>54</v>
      </c>
      <c r="U3462" s="24" t="s">
        <v>394</v>
      </c>
      <c r="V3462" s="27">
        <v>46212.34097222222</v>
      </c>
      <c r="W3462" s="27">
        <v>46212.407638888886</v>
      </c>
      <c r="Z3462" s="24">
        <v>1</v>
      </c>
      <c r="AA3462" s="24" t="s">
        <v>58</v>
      </c>
      <c r="AB3462" s="24" t="b">
        <v>0</v>
      </c>
      <c r="AC3462" s="61"/>
    </row>
    <row r="3463" spans="2:29" ht="13.7">
      <c r="B3463" s="24" t="s">
        <v>82</v>
      </c>
      <c r="C3463" s="24" t="s">
        <v>64</v>
      </c>
      <c r="D3463" s="24" t="s">
        <v>87</v>
      </c>
      <c r="E3463" s="24">
        <v>540</v>
      </c>
      <c r="F3463" s="26">
        <v>46204</v>
      </c>
      <c r="G3463" s="24" t="s">
        <v>52</v>
      </c>
      <c r="H3463" s="24" t="s">
        <v>53</v>
      </c>
      <c r="I3463" s="24" t="s">
        <v>54</v>
      </c>
      <c r="J3463" s="24" t="s">
        <v>126</v>
      </c>
      <c r="K3463" s="24">
        <v>1</v>
      </c>
      <c r="L3463" s="24" t="s">
        <v>84</v>
      </c>
      <c r="M3463" s="26">
        <v>46212</v>
      </c>
      <c r="N3463" s="27">
        <v>46212.333333333336</v>
      </c>
      <c r="O3463" s="27">
        <v>46212.708333333336</v>
      </c>
      <c r="P3463" s="24" t="s">
        <v>5729</v>
      </c>
      <c r="Q3463" s="24" t="s">
        <v>5730</v>
      </c>
      <c r="R3463" s="24" t="s">
        <v>142</v>
      </c>
      <c r="S3463" s="24" t="s">
        <v>156</v>
      </c>
      <c r="T3463" s="24" t="s">
        <v>54</v>
      </c>
      <c r="U3463" s="24" t="s">
        <v>394</v>
      </c>
      <c r="V3463" s="27">
        <v>46212.617361111108</v>
      </c>
      <c r="W3463" s="27">
        <v>46212.693055555559</v>
      </c>
      <c r="Z3463" s="24">
        <v>1</v>
      </c>
      <c r="AA3463" s="24" t="s">
        <v>58</v>
      </c>
      <c r="AB3463" s="24" t="b">
        <v>0</v>
      </c>
      <c r="AC3463" s="61"/>
    </row>
    <row r="3464" spans="2:29" ht="13.7">
      <c r="B3464" s="24" t="s">
        <v>82</v>
      </c>
      <c r="C3464" s="24" t="s">
        <v>64</v>
      </c>
      <c r="D3464" s="24" t="s">
        <v>87</v>
      </c>
      <c r="E3464" s="24">
        <v>540</v>
      </c>
      <c r="F3464" s="26">
        <v>46204</v>
      </c>
      <c r="G3464" s="24" t="s">
        <v>52</v>
      </c>
      <c r="H3464" s="24" t="s">
        <v>53</v>
      </c>
      <c r="I3464" s="24" t="s">
        <v>54</v>
      </c>
      <c r="J3464" s="24" t="s">
        <v>126</v>
      </c>
      <c r="K3464" s="24">
        <v>1</v>
      </c>
      <c r="L3464" s="24" t="s">
        <v>84</v>
      </c>
      <c r="M3464" s="26">
        <v>46212</v>
      </c>
      <c r="N3464" s="27">
        <v>46212.333333333336</v>
      </c>
      <c r="O3464" s="27">
        <v>46212.708333333336</v>
      </c>
      <c r="P3464" s="24" t="s">
        <v>5731</v>
      </c>
      <c r="Q3464" s="24" t="s">
        <v>5732</v>
      </c>
      <c r="R3464" s="24" t="s">
        <v>142</v>
      </c>
      <c r="T3464" s="24" t="s">
        <v>54</v>
      </c>
      <c r="U3464" s="24" t="s">
        <v>394</v>
      </c>
      <c r="V3464" s="27">
        <v>46212.523611111108</v>
      </c>
      <c r="W3464" s="27">
        <v>46212.590277777781</v>
      </c>
      <c r="Z3464" s="24">
        <v>1</v>
      </c>
      <c r="AA3464" s="24" t="s">
        <v>58</v>
      </c>
      <c r="AB3464" s="24" t="b">
        <v>0</v>
      </c>
      <c r="AC3464" s="61"/>
    </row>
    <row r="3465" spans="2:29" ht="13.7">
      <c r="B3465" s="24" t="s">
        <v>82</v>
      </c>
      <c r="C3465" s="24" t="s">
        <v>64</v>
      </c>
      <c r="D3465" s="24" t="s">
        <v>87</v>
      </c>
      <c r="E3465" s="24">
        <v>540</v>
      </c>
      <c r="F3465" s="26">
        <v>46204</v>
      </c>
      <c r="G3465" s="24" t="s">
        <v>52</v>
      </c>
      <c r="H3465" s="24" t="s">
        <v>53</v>
      </c>
      <c r="I3465" s="24" t="s">
        <v>54</v>
      </c>
      <c r="J3465" s="24" t="s">
        <v>126</v>
      </c>
      <c r="K3465" s="24">
        <v>1</v>
      </c>
      <c r="L3465" s="24" t="s">
        <v>84</v>
      </c>
      <c r="M3465" s="26">
        <v>46212</v>
      </c>
      <c r="N3465" s="27">
        <v>46212.333333333336</v>
      </c>
      <c r="O3465" s="27">
        <v>46212.708333333336</v>
      </c>
      <c r="P3465" s="24" t="s">
        <v>5733</v>
      </c>
      <c r="Q3465" s="24" t="s">
        <v>5734</v>
      </c>
      <c r="R3465" s="24" t="s">
        <v>142</v>
      </c>
      <c r="T3465" s="24" t="s">
        <v>54</v>
      </c>
      <c r="U3465" s="24" t="s">
        <v>394</v>
      </c>
      <c r="V3465" s="27">
        <v>46212.431944444441</v>
      </c>
      <c r="W3465" s="27">
        <v>46212.487500000003</v>
      </c>
      <c r="Z3465" s="24">
        <v>1</v>
      </c>
      <c r="AA3465" s="24" t="s">
        <v>58</v>
      </c>
      <c r="AB3465" s="24" t="b">
        <v>0</v>
      </c>
      <c r="AC3465" s="61"/>
    </row>
    <row r="3466" spans="2:29" ht="13.7">
      <c r="B3466" s="24" t="s">
        <v>82</v>
      </c>
      <c r="C3466" s="24" t="s">
        <v>64</v>
      </c>
      <c r="D3466" s="24" t="s">
        <v>88</v>
      </c>
      <c r="E3466" s="24">
        <v>180</v>
      </c>
      <c r="F3466" s="26">
        <v>46174</v>
      </c>
      <c r="G3466" s="24" t="s">
        <v>52</v>
      </c>
      <c r="H3466" s="24" t="s">
        <v>53</v>
      </c>
      <c r="I3466" s="24" t="s">
        <v>68</v>
      </c>
      <c r="J3466" s="24" t="s">
        <v>125</v>
      </c>
      <c r="K3466" s="24">
        <v>1</v>
      </c>
      <c r="L3466" s="24" t="s">
        <v>84</v>
      </c>
      <c r="M3466" s="26">
        <v>46176</v>
      </c>
      <c r="N3466" s="27">
        <v>46176.333333333336</v>
      </c>
      <c r="O3466" s="27">
        <v>46176.458333333336</v>
      </c>
      <c r="V3466" s="27"/>
      <c r="W3466" s="27"/>
      <c r="X3466" s="24">
        <v>4</v>
      </c>
      <c r="Y3466" s="24">
        <v>0</v>
      </c>
      <c r="Z3466" s="24">
        <v>4</v>
      </c>
      <c r="AA3466" s="24" t="s">
        <v>56</v>
      </c>
      <c r="AB3466" s="24" t="b">
        <v>0</v>
      </c>
      <c r="AC3466" s="61">
        <v>0</v>
      </c>
    </row>
    <row r="3467" spans="2:29" ht="13.7">
      <c r="B3467" s="24" t="s">
        <v>82</v>
      </c>
      <c r="C3467" s="24" t="s">
        <v>64</v>
      </c>
      <c r="D3467" s="24" t="s">
        <v>88</v>
      </c>
      <c r="E3467" s="24">
        <v>180</v>
      </c>
      <c r="F3467" s="26">
        <v>46174</v>
      </c>
      <c r="G3467" s="24" t="s">
        <v>52</v>
      </c>
      <c r="H3467" s="24" t="s">
        <v>53</v>
      </c>
      <c r="I3467" s="24" t="s">
        <v>68</v>
      </c>
      <c r="J3467" s="24" t="s">
        <v>126</v>
      </c>
      <c r="K3467" s="24">
        <v>1</v>
      </c>
      <c r="L3467" s="24" t="s">
        <v>84</v>
      </c>
      <c r="M3467" s="26">
        <v>46176</v>
      </c>
      <c r="N3467" s="27">
        <v>46176.333333333336</v>
      </c>
      <c r="O3467" s="27">
        <v>46176.458333333336</v>
      </c>
      <c r="P3467" s="24" t="s">
        <v>5735</v>
      </c>
      <c r="Q3467" s="24" t="s">
        <v>5736</v>
      </c>
      <c r="R3467" s="24" t="s">
        <v>633</v>
      </c>
      <c r="T3467" s="24" t="s">
        <v>68</v>
      </c>
      <c r="U3467" s="24" t="s">
        <v>480</v>
      </c>
      <c r="V3467" s="27">
        <v>46176.428472222222</v>
      </c>
      <c r="W3467" s="27">
        <v>46176.440972222219</v>
      </c>
      <c r="Z3467" s="24">
        <v>1</v>
      </c>
      <c r="AA3467" s="24" t="s">
        <v>56</v>
      </c>
      <c r="AB3467" s="24" t="b">
        <v>0</v>
      </c>
      <c r="AC3467" s="61"/>
    </row>
    <row r="3468" spans="2:29" ht="13.7">
      <c r="B3468" s="24" t="s">
        <v>82</v>
      </c>
      <c r="C3468" s="24" t="s">
        <v>64</v>
      </c>
      <c r="D3468" s="24" t="s">
        <v>88</v>
      </c>
      <c r="E3468" s="24">
        <v>180</v>
      </c>
      <c r="F3468" s="26">
        <v>46174</v>
      </c>
      <c r="G3468" s="24" t="s">
        <v>52</v>
      </c>
      <c r="H3468" s="24" t="s">
        <v>53</v>
      </c>
      <c r="I3468" s="24" t="s">
        <v>68</v>
      </c>
      <c r="J3468" s="24" t="s">
        <v>126</v>
      </c>
      <c r="K3468" s="24">
        <v>1</v>
      </c>
      <c r="L3468" s="24" t="s">
        <v>84</v>
      </c>
      <c r="M3468" s="26">
        <v>46176</v>
      </c>
      <c r="N3468" s="27">
        <v>46176.333333333336</v>
      </c>
      <c r="O3468" s="27">
        <v>46176.458333333336</v>
      </c>
      <c r="P3468" s="24" t="s">
        <v>5737</v>
      </c>
      <c r="Q3468" s="24" t="s">
        <v>5738</v>
      </c>
      <c r="R3468" s="24" t="s">
        <v>323</v>
      </c>
      <c r="T3468" s="24" t="s">
        <v>68</v>
      </c>
      <c r="U3468" s="24" t="s">
        <v>480</v>
      </c>
      <c r="V3468" s="27">
        <v>46176.334722222222</v>
      </c>
      <c r="W3468" s="27">
        <v>46176.351388888892</v>
      </c>
      <c r="Z3468" s="24">
        <v>1</v>
      </c>
      <c r="AA3468" s="24" t="s">
        <v>56</v>
      </c>
      <c r="AB3468" s="24" t="b">
        <v>0</v>
      </c>
      <c r="AC3468" s="61"/>
    </row>
    <row r="3469" spans="2:29" ht="13.7">
      <c r="B3469" s="24" t="s">
        <v>82</v>
      </c>
      <c r="C3469" s="24" t="s">
        <v>64</v>
      </c>
      <c r="D3469" s="24" t="s">
        <v>88</v>
      </c>
      <c r="E3469" s="24">
        <v>180</v>
      </c>
      <c r="F3469" s="26">
        <v>46174</v>
      </c>
      <c r="G3469" s="24" t="s">
        <v>52</v>
      </c>
      <c r="H3469" s="24" t="s">
        <v>53</v>
      </c>
      <c r="I3469" s="24" t="s">
        <v>68</v>
      </c>
      <c r="J3469" s="24" t="s">
        <v>126</v>
      </c>
      <c r="K3469" s="24">
        <v>1</v>
      </c>
      <c r="L3469" s="24" t="s">
        <v>84</v>
      </c>
      <c r="M3469" s="26">
        <v>46176</v>
      </c>
      <c r="N3469" s="27">
        <v>46176.333333333336</v>
      </c>
      <c r="O3469" s="27">
        <v>46176.458333333336</v>
      </c>
      <c r="P3469" s="24" t="s">
        <v>5739</v>
      </c>
      <c r="Q3469" s="24" t="s">
        <v>5740</v>
      </c>
      <c r="R3469" s="24" t="s">
        <v>749</v>
      </c>
      <c r="S3469" s="24" t="s">
        <v>156</v>
      </c>
      <c r="T3469" s="24" t="s">
        <v>68</v>
      </c>
      <c r="U3469" s="24" t="s">
        <v>480</v>
      </c>
      <c r="V3469" s="27">
        <v>46176.399305555555</v>
      </c>
      <c r="W3469" s="27">
        <v>46176.409722222219</v>
      </c>
      <c r="Z3469" s="24">
        <v>1</v>
      </c>
      <c r="AA3469" s="24" t="s">
        <v>56</v>
      </c>
      <c r="AB3469" s="24" t="b">
        <v>0</v>
      </c>
      <c r="AC3469" s="61"/>
    </row>
    <row r="3470" spans="2:29" ht="13.7">
      <c r="B3470" s="24" t="s">
        <v>82</v>
      </c>
      <c r="C3470" s="24" t="s">
        <v>64</v>
      </c>
      <c r="D3470" s="24" t="s">
        <v>88</v>
      </c>
      <c r="E3470" s="24">
        <v>180</v>
      </c>
      <c r="F3470" s="26">
        <v>46174</v>
      </c>
      <c r="G3470" s="24" t="s">
        <v>52</v>
      </c>
      <c r="H3470" s="24" t="s">
        <v>53</v>
      </c>
      <c r="I3470" s="24" t="s">
        <v>68</v>
      </c>
      <c r="J3470" s="24" t="s">
        <v>126</v>
      </c>
      <c r="K3470" s="24">
        <v>1</v>
      </c>
      <c r="L3470" s="24" t="s">
        <v>84</v>
      </c>
      <c r="M3470" s="26">
        <v>46176</v>
      </c>
      <c r="N3470" s="27">
        <v>46176.333333333336</v>
      </c>
      <c r="O3470" s="27">
        <v>46176.458333333336</v>
      </c>
      <c r="P3470" s="24" t="s">
        <v>5741</v>
      </c>
      <c r="Q3470" s="24" t="s">
        <v>5742</v>
      </c>
      <c r="R3470" s="24" t="s">
        <v>636</v>
      </c>
      <c r="T3470" s="24" t="s">
        <v>68</v>
      </c>
      <c r="U3470" s="24" t="s">
        <v>480</v>
      </c>
      <c r="V3470" s="27">
        <v>46176.371527777781</v>
      </c>
      <c r="W3470" s="27">
        <v>46176.392361111109</v>
      </c>
      <c r="Z3470" s="24">
        <v>1</v>
      </c>
      <c r="AA3470" s="24" t="s">
        <v>56</v>
      </c>
      <c r="AB3470" s="24" t="b">
        <v>0</v>
      </c>
      <c r="AC3470" s="61"/>
    </row>
    <row r="3471" spans="2:29" ht="13.7">
      <c r="B3471" s="24" t="s">
        <v>82</v>
      </c>
      <c r="C3471" s="24" t="s">
        <v>64</v>
      </c>
      <c r="D3471" s="24" t="s">
        <v>88</v>
      </c>
      <c r="E3471" s="24">
        <v>180</v>
      </c>
      <c r="F3471" s="26">
        <v>46174</v>
      </c>
      <c r="G3471" s="24" t="s">
        <v>52</v>
      </c>
      <c r="H3471" s="24" t="s">
        <v>53</v>
      </c>
      <c r="I3471" s="24" t="s">
        <v>59</v>
      </c>
      <c r="J3471" s="24" t="s">
        <v>125</v>
      </c>
      <c r="K3471" s="24">
        <v>1</v>
      </c>
      <c r="L3471" s="24" t="s">
        <v>84</v>
      </c>
      <c r="M3471" s="26">
        <v>46182</v>
      </c>
      <c r="N3471" s="27">
        <v>46182.541666666664</v>
      </c>
      <c r="O3471" s="27">
        <v>46182.666666666664</v>
      </c>
      <c r="V3471" s="27"/>
      <c r="W3471" s="27"/>
      <c r="X3471" s="24">
        <v>4</v>
      </c>
      <c r="Y3471" s="24">
        <v>0</v>
      </c>
      <c r="Z3471" s="24">
        <v>4</v>
      </c>
      <c r="AA3471" s="24" t="s">
        <v>56</v>
      </c>
      <c r="AB3471" s="24" t="b">
        <v>0</v>
      </c>
      <c r="AC3471" s="61">
        <v>0</v>
      </c>
    </row>
    <row r="3472" spans="2:29" ht="13.7">
      <c r="B3472" s="24" t="s">
        <v>82</v>
      </c>
      <c r="C3472" s="24" t="s">
        <v>64</v>
      </c>
      <c r="D3472" s="24" t="s">
        <v>88</v>
      </c>
      <c r="E3472" s="24">
        <v>180</v>
      </c>
      <c r="F3472" s="26">
        <v>46174</v>
      </c>
      <c r="G3472" s="24" t="s">
        <v>52</v>
      </c>
      <c r="H3472" s="24" t="s">
        <v>53</v>
      </c>
      <c r="I3472" s="24" t="s">
        <v>59</v>
      </c>
      <c r="J3472" s="24" t="s">
        <v>126</v>
      </c>
      <c r="K3472" s="24">
        <v>1</v>
      </c>
      <c r="L3472" s="24" t="s">
        <v>84</v>
      </c>
      <c r="M3472" s="26">
        <v>46182</v>
      </c>
      <c r="N3472" s="27">
        <v>46182.541666666664</v>
      </c>
      <c r="O3472" s="27">
        <v>46182.666666666664</v>
      </c>
      <c r="P3472" s="24" t="s">
        <v>5743</v>
      </c>
      <c r="Q3472" s="24" t="s">
        <v>5744</v>
      </c>
      <c r="R3472" s="24" t="s">
        <v>284</v>
      </c>
      <c r="T3472" s="24" t="s">
        <v>59</v>
      </c>
      <c r="U3472" s="24" t="s">
        <v>224</v>
      </c>
      <c r="V3472" s="27">
        <v>46182.543055555558</v>
      </c>
      <c r="W3472" s="27">
        <v>46182.554166666669</v>
      </c>
      <c r="Z3472" s="24">
        <v>1</v>
      </c>
      <c r="AA3472" s="24" t="s">
        <v>56</v>
      </c>
      <c r="AB3472" s="24" t="b">
        <v>0</v>
      </c>
      <c r="AC3472" s="61"/>
    </row>
    <row r="3473" spans="2:29" ht="13.7">
      <c r="B3473" s="24" t="s">
        <v>82</v>
      </c>
      <c r="C3473" s="24" t="s">
        <v>64</v>
      </c>
      <c r="D3473" s="24" t="s">
        <v>88</v>
      </c>
      <c r="E3473" s="24">
        <v>180</v>
      </c>
      <c r="F3473" s="26">
        <v>46174</v>
      </c>
      <c r="G3473" s="24" t="s">
        <v>52</v>
      </c>
      <c r="H3473" s="24" t="s">
        <v>53</v>
      </c>
      <c r="I3473" s="24" t="s">
        <v>59</v>
      </c>
      <c r="J3473" s="24" t="s">
        <v>126</v>
      </c>
      <c r="K3473" s="24">
        <v>1</v>
      </c>
      <c r="L3473" s="24" t="s">
        <v>84</v>
      </c>
      <c r="M3473" s="26">
        <v>46182</v>
      </c>
      <c r="N3473" s="27">
        <v>46182.541666666664</v>
      </c>
      <c r="O3473" s="27">
        <v>46182.666666666664</v>
      </c>
      <c r="P3473" s="24" t="s">
        <v>5745</v>
      </c>
      <c r="Q3473" s="24" t="s">
        <v>5746</v>
      </c>
      <c r="R3473" s="24" t="s">
        <v>174</v>
      </c>
      <c r="T3473" s="24" t="s">
        <v>59</v>
      </c>
      <c r="U3473" s="24" t="s">
        <v>224</v>
      </c>
      <c r="V3473" s="27">
        <v>46182.578472222223</v>
      </c>
      <c r="W3473" s="27">
        <v>46182.588888888888</v>
      </c>
      <c r="Z3473" s="24">
        <v>1</v>
      </c>
      <c r="AA3473" s="24" t="s">
        <v>56</v>
      </c>
      <c r="AB3473" s="24" t="b">
        <v>0</v>
      </c>
      <c r="AC3473" s="61"/>
    </row>
    <row r="3474" spans="2:29" ht="13.7">
      <c r="B3474" s="24" t="s">
        <v>82</v>
      </c>
      <c r="C3474" s="24" t="s">
        <v>64</v>
      </c>
      <c r="D3474" s="24" t="s">
        <v>88</v>
      </c>
      <c r="E3474" s="24">
        <v>180</v>
      </c>
      <c r="F3474" s="26">
        <v>46174</v>
      </c>
      <c r="G3474" s="24" t="s">
        <v>52</v>
      </c>
      <c r="H3474" s="24" t="s">
        <v>53</v>
      </c>
      <c r="I3474" s="24" t="s">
        <v>59</v>
      </c>
      <c r="J3474" s="24" t="s">
        <v>126</v>
      </c>
      <c r="K3474" s="24">
        <v>1</v>
      </c>
      <c r="L3474" s="24" t="s">
        <v>84</v>
      </c>
      <c r="M3474" s="26">
        <v>46182</v>
      </c>
      <c r="N3474" s="27">
        <v>46182.541666666664</v>
      </c>
      <c r="O3474" s="27">
        <v>46182.666666666664</v>
      </c>
      <c r="P3474" s="24" t="s">
        <v>5747</v>
      </c>
      <c r="Q3474" s="24" t="s">
        <v>5748</v>
      </c>
      <c r="R3474" s="24" t="s">
        <v>281</v>
      </c>
      <c r="S3474" s="24" t="s">
        <v>160</v>
      </c>
      <c r="T3474" s="24" t="s">
        <v>59</v>
      </c>
      <c r="U3474" s="24" t="s">
        <v>224</v>
      </c>
      <c r="V3474" s="27">
        <v>46182.636805555558</v>
      </c>
      <c r="W3474" s="27">
        <v>46182.65347222222</v>
      </c>
      <c r="Z3474" s="24">
        <v>1</v>
      </c>
      <c r="AA3474" s="24" t="s">
        <v>56</v>
      </c>
      <c r="AB3474" s="24" t="b">
        <v>0</v>
      </c>
      <c r="AC3474" s="61"/>
    </row>
    <row r="3475" spans="2:29" ht="13.7">
      <c r="B3475" s="24" t="s">
        <v>82</v>
      </c>
      <c r="C3475" s="24" t="s">
        <v>64</v>
      </c>
      <c r="D3475" s="24" t="s">
        <v>88</v>
      </c>
      <c r="E3475" s="24">
        <v>180</v>
      </c>
      <c r="F3475" s="26">
        <v>46174</v>
      </c>
      <c r="G3475" s="24" t="s">
        <v>52</v>
      </c>
      <c r="H3475" s="24" t="s">
        <v>53</v>
      </c>
      <c r="I3475" s="24" t="s">
        <v>59</v>
      </c>
      <c r="J3475" s="24" t="s">
        <v>126</v>
      </c>
      <c r="K3475" s="24">
        <v>1</v>
      </c>
      <c r="L3475" s="24" t="s">
        <v>84</v>
      </c>
      <c r="M3475" s="26">
        <v>46182</v>
      </c>
      <c r="N3475" s="27">
        <v>46182.541666666664</v>
      </c>
      <c r="O3475" s="27">
        <v>46182.666666666664</v>
      </c>
      <c r="P3475" s="24" t="s">
        <v>5749</v>
      </c>
      <c r="Q3475" s="24" t="s">
        <v>5750</v>
      </c>
      <c r="R3475" s="24" t="s">
        <v>168</v>
      </c>
      <c r="S3475" s="24" t="s">
        <v>156</v>
      </c>
      <c r="T3475" s="24" t="s">
        <v>59</v>
      </c>
      <c r="U3475" s="24" t="s">
        <v>224</v>
      </c>
      <c r="V3475" s="27">
        <v>46182.611111111109</v>
      </c>
      <c r="W3475" s="27">
        <v>46182.628472222219</v>
      </c>
      <c r="Z3475" s="24">
        <v>1</v>
      </c>
      <c r="AA3475" s="24" t="s">
        <v>56</v>
      </c>
      <c r="AB3475" s="24" t="b">
        <v>0</v>
      </c>
      <c r="AC3475" s="61"/>
    </row>
    <row r="3476" spans="2:29" ht="13.7">
      <c r="B3476" s="24" t="s">
        <v>82</v>
      </c>
      <c r="C3476" s="24" t="s">
        <v>64</v>
      </c>
      <c r="D3476" s="24" t="s">
        <v>88</v>
      </c>
      <c r="E3476" s="24">
        <v>210</v>
      </c>
      <c r="F3476" s="26">
        <v>46174</v>
      </c>
      <c r="G3476" s="24" t="s">
        <v>52</v>
      </c>
      <c r="H3476" s="24" t="s">
        <v>53</v>
      </c>
      <c r="I3476" s="24" t="s">
        <v>54</v>
      </c>
      <c r="J3476" s="24" t="s">
        <v>125</v>
      </c>
      <c r="K3476" s="24">
        <v>1</v>
      </c>
      <c r="L3476" s="24" t="s">
        <v>84</v>
      </c>
      <c r="M3476" s="26">
        <v>46190</v>
      </c>
      <c r="N3476" s="27">
        <v>46190.541666666664</v>
      </c>
      <c r="O3476" s="27">
        <v>46190.6875</v>
      </c>
      <c r="V3476" s="27"/>
      <c r="W3476" s="27"/>
      <c r="X3476" s="24">
        <v>4</v>
      </c>
      <c r="Y3476" s="24">
        <v>0</v>
      </c>
      <c r="Z3476" s="24">
        <v>4</v>
      </c>
      <c r="AA3476" s="24" t="s">
        <v>56</v>
      </c>
      <c r="AB3476" s="24" t="b">
        <v>0</v>
      </c>
      <c r="AC3476" s="61">
        <v>0</v>
      </c>
    </row>
    <row r="3477" spans="2:29" ht="13.7">
      <c r="B3477" s="24" t="s">
        <v>82</v>
      </c>
      <c r="C3477" s="24" t="s">
        <v>64</v>
      </c>
      <c r="D3477" s="24" t="s">
        <v>88</v>
      </c>
      <c r="E3477" s="24">
        <v>210</v>
      </c>
      <c r="F3477" s="26">
        <v>46174</v>
      </c>
      <c r="G3477" s="24" t="s">
        <v>52</v>
      </c>
      <c r="H3477" s="24" t="s">
        <v>53</v>
      </c>
      <c r="I3477" s="24" t="s">
        <v>54</v>
      </c>
      <c r="J3477" s="24" t="s">
        <v>126</v>
      </c>
      <c r="K3477" s="24">
        <v>1</v>
      </c>
      <c r="L3477" s="24" t="s">
        <v>84</v>
      </c>
      <c r="M3477" s="26">
        <v>46190</v>
      </c>
      <c r="N3477" s="27">
        <v>46190.541666666664</v>
      </c>
      <c r="O3477" s="27">
        <v>46190.6875</v>
      </c>
      <c r="P3477" s="24" t="s">
        <v>5751</v>
      </c>
      <c r="Q3477" s="24" t="s">
        <v>5752</v>
      </c>
      <c r="R3477" s="24" t="s">
        <v>190</v>
      </c>
      <c r="T3477" s="24" t="s">
        <v>54</v>
      </c>
      <c r="U3477" s="24" t="s">
        <v>580</v>
      </c>
      <c r="V3477" s="27">
        <v>46190.545138888891</v>
      </c>
      <c r="W3477" s="27">
        <v>46190.5625</v>
      </c>
      <c r="Z3477" s="24">
        <v>1</v>
      </c>
      <c r="AA3477" s="24" t="s">
        <v>56</v>
      </c>
      <c r="AB3477" s="24" t="b">
        <v>0</v>
      </c>
      <c r="AC3477" s="61"/>
    </row>
    <row r="3478" spans="2:29" ht="13.7">
      <c r="B3478" s="24" t="s">
        <v>82</v>
      </c>
      <c r="C3478" s="24" t="s">
        <v>64</v>
      </c>
      <c r="D3478" s="24" t="s">
        <v>88</v>
      </c>
      <c r="E3478" s="24">
        <v>210</v>
      </c>
      <c r="F3478" s="26">
        <v>46174</v>
      </c>
      <c r="G3478" s="24" t="s">
        <v>52</v>
      </c>
      <c r="H3478" s="24" t="s">
        <v>53</v>
      </c>
      <c r="I3478" s="24" t="s">
        <v>54</v>
      </c>
      <c r="J3478" s="24" t="s">
        <v>126</v>
      </c>
      <c r="K3478" s="24">
        <v>1</v>
      </c>
      <c r="L3478" s="24" t="s">
        <v>84</v>
      </c>
      <c r="M3478" s="26">
        <v>46190</v>
      </c>
      <c r="N3478" s="27">
        <v>46190.541666666664</v>
      </c>
      <c r="O3478" s="27">
        <v>46190.6875</v>
      </c>
      <c r="P3478" s="24" t="s">
        <v>5753</v>
      </c>
      <c r="Q3478" s="24" t="s">
        <v>5754</v>
      </c>
      <c r="R3478" s="24" t="s">
        <v>142</v>
      </c>
      <c r="S3478" s="24" t="s">
        <v>198</v>
      </c>
      <c r="T3478" s="24" t="s">
        <v>54</v>
      </c>
      <c r="U3478" s="24" t="s">
        <v>580</v>
      </c>
      <c r="V3478" s="27">
        <v>46190.655555555553</v>
      </c>
      <c r="W3478" s="27">
        <v>46190.679166666669</v>
      </c>
      <c r="Z3478" s="24">
        <v>1</v>
      </c>
      <c r="AA3478" s="24" t="s">
        <v>56</v>
      </c>
      <c r="AB3478" s="24" t="b">
        <v>0</v>
      </c>
      <c r="AC3478" s="61"/>
    </row>
    <row r="3479" spans="2:29" ht="13.7">
      <c r="B3479" s="24" t="s">
        <v>82</v>
      </c>
      <c r="C3479" s="24" t="s">
        <v>64</v>
      </c>
      <c r="D3479" s="24" t="s">
        <v>88</v>
      </c>
      <c r="E3479" s="24">
        <v>210</v>
      </c>
      <c r="F3479" s="26">
        <v>46174</v>
      </c>
      <c r="G3479" s="24" t="s">
        <v>52</v>
      </c>
      <c r="H3479" s="24" t="s">
        <v>53</v>
      </c>
      <c r="I3479" s="24" t="s">
        <v>54</v>
      </c>
      <c r="J3479" s="24" t="s">
        <v>126</v>
      </c>
      <c r="K3479" s="24">
        <v>1</v>
      </c>
      <c r="L3479" s="24" t="s">
        <v>84</v>
      </c>
      <c r="M3479" s="26">
        <v>46190</v>
      </c>
      <c r="N3479" s="27">
        <v>46190.541666666664</v>
      </c>
      <c r="O3479" s="27">
        <v>46190.6875</v>
      </c>
      <c r="P3479" s="24" t="s">
        <v>5755</v>
      </c>
      <c r="Q3479" s="24" t="s">
        <v>5756</v>
      </c>
      <c r="R3479" s="24" t="s">
        <v>190</v>
      </c>
      <c r="S3479" s="24" t="s">
        <v>213</v>
      </c>
      <c r="T3479" s="24" t="s">
        <v>54</v>
      </c>
      <c r="U3479" s="24" t="s">
        <v>580</v>
      </c>
      <c r="V3479" s="27">
        <v>46190.579861111109</v>
      </c>
      <c r="W3479" s="27">
        <v>46190.594444444447</v>
      </c>
      <c r="Z3479" s="24">
        <v>1</v>
      </c>
      <c r="AA3479" s="24" t="s">
        <v>56</v>
      </c>
      <c r="AB3479" s="24" t="b">
        <v>0</v>
      </c>
      <c r="AC3479" s="61"/>
    </row>
    <row r="3480" spans="2:29" ht="13.7">
      <c r="B3480" s="24" t="s">
        <v>82</v>
      </c>
      <c r="C3480" s="24" t="s">
        <v>64</v>
      </c>
      <c r="D3480" s="24" t="s">
        <v>88</v>
      </c>
      <c r="E3480" s="24">
        <v>210</v>
      </c>
      <c r="F3480" s="26">
        <v>46174</v>
      </c>
      <c r="G3480" s="24" t="s">
        <v>52</v>
      </c>
      <c r="H3480" s="24" t="s">
        <v>53</v>
      </c>
      <c r="I3480" s="24" t="s">
        <v>54</v>
      </c>
      <c r="J3480" s="24" t="s">
        <v>126</v>
      </c>
      <c r="K3480" s="24">
        <v>1</v>
      </c>
      <c r="L3480" s="24" t="s">
        <v>84</v>
      </c>
      <c r="M3480" s="26">
        <v>46190</v>
      </c>
      <c r="N3480" s="27">
        <v>46190.541666666664</v>
      </c>
      <c r="O3480" s="27">
        <v>46190.6875</v>
      </c>
      <c r="P3480" s="24" t="s">
        <v>5757</v>
      </c>
      <c r="Q3480" s="24" t="s">
        <v>5758</v>
      </c>
      <c r="R3480" s="24" t="s">
        <v>146</v>
      </c>
      <c r="S3480" s="24" t="s">
        <v>160</v>
      </c>
      <c r="T3480" s="24" t="s">
        <v>54</v>
      </c>
      <c r="U3480" s="24" t="s">
        <v>580</v>
      </c>
      <c r="V3480" s="27">
        <v>46190.618750000001</v>
      </c>
      <c r="W3480" s="27">
        <v>46190.632638888892</v>
      </c>
      <c r="Z3480" s="24">
        <v>1</v>
      </c>
      <c r="AA3480" s="24" t="s">
        <v>56</v>
      </c>
      <c r="AB3480" s="24" t="b">
        <v>0</v>
      </c>
      <c r="AC3480" s="61"/>
    </row>
    <row r="3481" spans="2:29" ht="13.7">
      <c r="B3481" s="24" t="s">
        <v>82</v>
      </c>
      <c r="C3481" s="24" t="s">
        <v>64</v>
      </c>
      <c r="D3481" s="24" t="s">
        <v>88</v>
      </c>
      <c r="E3481" s="24">
        <v>210</v>
      </c>
      <c r="F3481" s="26">
        <v>46174</v>
      </c>
      <c r="G3481" s="24" t="s">
        <v>52</v>
      </c>
      <c r="H3481" s="24" t="s">
        <v>53</v>
      </c>
      <c r="I3481" s="24" t="s">
        <v>62</v>
      </c>
      <c r="J3481" s="24" t="s">
        <v>125</v>
      </c>
      <c r="K3481" s="24">
        <v>1</v>
      </c>
      <c r="L3481" s="24" t="s">
        <v>84</v>
      </c>
      <c r="M3481" s="26">
        <v>46191</v>
      </c>
      <c r="N3481" s="27">
        <v>46191.5625</v>
      </c>
      <c r="O3481" s="27">
        <v>46191.708333333336</v>
      </c>
      <c r="V3481" s="27"/>
      <c r="W3481" s="27"/>
      <c r="X3481" s="24">
        <v>4</v>
      </c>
      <c r="Y3481" s="24">
        <v>0</v>
      </c>
      <c r="Z3481" s="24">
        <v>4</v>
      </c>
      <c r="AA3481" s="24" t="s">
        <v>56</v>
      </c>
      <c r="AB3481" s="24" t="b">
        <v>0</v>
      </c>
      <c r="AC3481" s="61">
        <v>0</v>
      </c>
    </row>
    <row r="3482" spans="2:29" ht="13.7">
      <c r="B3482" s="24" t="s">
        <v>82</v>
      </c>
      <c r="C3482" s="24" t="s">
        <v>64</v>
      </c>
      <c r="D3482" s="24" t="s">
        <v>88</v>
      </c>
      <c r="E3482" s="24">
        <v>210</v>
      </c>
      <c r="F3482" s="26">
        <v>46174</v>
      </c>
      <c r="G3482" s="24" t="s">
        <v>52</v>
      </c>
      <c r="H3482" s="24" t="s">
        <v>53</v>
      </c>
      <c r="I3482" s="24" t="s">
        <v>62</v>
      </c>
      <c r="J3482" s="24" t="s">
        <v>126</v>
      </c>
      <c r="K3482" s="24">
        <v>1</v>
      </c>
      <c r="L3482" s="24" t="s">
        <v>84</v>
      </c>
      <c r="M3482" s="26">
        <v>46191</v>
      </c>
      <c r="N3482" s="27">
        <v>46191.5625</v>
      </c>
      <c r="O3482" s="27">
        <v>46191.708333333336</v>
      </c>
      <c r="P3482" s="24" t="s">
        <v>5759</v>
      </c>
      <c r="Q3482" s="24" t="s">
        <v>5760</v>
      </c>
      <c r="R3482" s="24" t="s">
        <v>249</v>
      </c>
      <c r="T3482" s="24" t="s">
        <v>62</v>
      </c>
      <c r="U3482" s="24" t="s">
        <v>430</v>
      </c>
      <c r="V3482" s="27">
        <v>46191.638194444444</v>
      </c>
      <c r="W3482" s="27">
        <v>46191.660416666666</v>
      </c>
      <c r="Z3482" s="24">
        <v>1</v>
      </c>
      <c r="AA3482" s="24" t="s">
        <v>56</v>
      </c>
      <c r="AB3482" s="24" t="b">
        <v>0</v>
      </c>
      <c r="AC3482" s="61"/>
    </row>
    <row r="3483" spans="2:29" ht="13.7">
      <c r="B3483" s="24" t="s">
        <v>82</v>
      </c>
      <c r="C3483" s="24" t="s">
        <v>64</v>
      </c>
      <c r="D3483" s="24" t="s">
        <v>88</v>
      </c>
      <c r="E3483" s="24">
        <v>210</v>
      </c>
      <c r="F3483" s="26">
        <v>46174</v>
      </c>
      <c r="G3483" s="24" t="s">
        <v>52</v>
      </c>
      <c r="H3483" s="24" t="s">
        <v>53</v>
      </c>
      <c r="I3483" s="24" t="s">
        <v>62</v>
      </c>
      <c r="J3483" s="24" t="s">
        <v>126</v>
      </c>
      <c r="K3483" s="24">
        <v>1</v>
      </c>
      <c r="L3483" s="24" t="s">
        <v>84</v>
      </c>
      <c r="M3483" s="26">
        <v>46191</v>
      </c>
      <c r="N3483" s="27">
        <v>46191.5625</v>
      </c>
      <c r="O3483" s="27">
        <v>46191.708333333336</v>
      </c>
      <c r="P3483" s="24" t="s">
        <v>5761</v>
      </c>
      <c r="Q3483" s="24" t="s">
        <v>5762</v>
      </c>
      <c r="R3483" s="24" t="s">
        <v>323</v>
      </c>
      <c r="T3483" s="24" t="s">
        <v>62</v>
      </c>
      <c r="U3483" s="24" t="s">
        <v>430</v>
      </c>
      <c r="V3483" s="27">
        <v>46191.604861111111</v>
      </c>
      <c r="W3483" s="27">
        <v>46191.628472222219</v>
      </c>
      <c r="Z3483" s="24">
        <v>1</v>
      </c>
      <c r="AA3483" s="24" t="s">
        <v>56</v>
      </c>
      <c r="AB3483" s="24" t="b">
        <v>0</v>
      </c>
      <c r="AC3483" s="61"/>
    </row>
    <row r="3484" spans="2:29" ht="13.7">
      <c r="B3484" s="24" t="s">
        <v>82</v>
      </c>
      <c r="C3484" s="24" t="s">
        <v>64</v>
      </c>
      <c r="D3484" s="24" t="s">
        <v>88</v>
      </c>
      <c r="E3484" s="24">
        <v>210</v>
      </c>
      <c r="F3484" s="26">
        <v>46174</v>
      </c>
      <c r="G3484" s="24" t="s">
        <v>52</v>
      </c>
      <c r="H3484" s="24" t="s">
        <v>53</v>
      </c>
      <c r="I3484" s="24" t="s">
        <v>62</v>
      </c>
      <c r="J3484" s="24" t="s">
        <v>126</v>
      </c>
      <c r="K3484" s="24">
        <v>1</v>
      </c>
      <c r="L3484" s="24" t="s">
        <v>84</v>
      </c>
      <c r="M3484" s="26">
        <v>46191</v>
      </c>
      <c r="N3484" s="27">
        <v>46191.5625</v>
      </c>
      <c r="O3484" s="27">
        <v>46191.708333333336</v>
      </c>
      <c r="P3484" s="24" t="s">
        <v>5763</v>
      </c>
      <c r="Q3484" s="24" t="s">
        <v>5764</v>
      </c>
      <c r="R3484" s="24" t="s">
        <v>328</v>
      </c>
      <c r="S3484" s="24" t="s">
        <v>160</v>
      </c>
      <c r="T3484" s="24" t="s">
        <v>62</v>
      </c>
      <c r="U3484" s="24" t="s">
        <v>430</v>
      </c>
      <c r="V3484" s="27">
        <v>46191.675000000003</v>
      </c>
      <c r="W3484" s="27">
        <v>46191.695138888892</v>
      </c>
      <c r="Z3484" s="24">
        <v>1</v>
      </c>
      <c r="AA3484" s="24" t="s">
        <v>56</v>
      </c>
      <c r="AB3484" s="24" t="b">
        <v>0</v>
      </c>
      <c r="AC3484" s="61"/>
    </row>
    <row r="3485" spans="2:29" ht="13.7">
      <c r="B3485" s="24" t="s">
        <v>82</v>
      </c>
      <c r="C3485" s="24" t="s">
        <v>64</v>
      </c>
      <c r="D3485" s="24" t="s">
        <v>88</v>
      </c>
      <c r="E3485" s="24">
        <v>210</v>
      </c>
      <c r="F3485" s="26">
        <v>46174</v>
      </c>
      <c r="G3485" s="24" t="s">
        <v>52</v>
      </c>
      <c r="H3485" s="24" t="s">
        <v>53</v>
      </c>
      <c r="I3485" s="24" t="s">
        <v>62</v>
      </c>
      <c r="J3485" s="24" t="s">
        <v>126</v>
      </c>
      <c r="K3485" s="24">
        <v>1</v>
      </c>
      <c r="L3485" s="24" t="s">
        <v>84</v>
      </c>
      <c r="M3485" s="26">
        <v>46191</v>
      </c>
      <c r="N3485" s="27">
        <v>46191.5625</v>
      </c>
      <c r="O3485" s="27">
        <v>46191.708333333336</v>
      </c>
      <c r="P3485" s="24" t="s">
        <v>5765</v>
      </c>
      <c r="Q3485" s="24" t="s">
        <v>5766</v>
      </c>
      <c r="R3485" s="24" t="s">
        <v>323</v>
      </c>
      <c r="T3485" s="24" t="s">
        <v>62</v>
      </c>
      <c r="U3485" s="24" t="s">
        <v>430</v>
      </c>
      <c r="V3485" s="27">
        <v>46191.566666666666</v>
      </c>
      <c r="W3485" s="27">
        <v>46191.584722222222</v>
      </c>
      <c r="Z3485" s="24">
        <v>1</v>
      </c>
      <c r="AA3485" s="24" t="s">
        <v>56</v>
      </c>
      <c r="AB3485" s="24" t="b">
        <v>0</v>
      </c>
      <c r="AC3485" s="61"/>
    </row>
    <row r="3486" spans="2:29" ht="13.7">
      <c r="B3486" s="24" t="s">
        <v>82</v>
      </c>
      <c r="C3486" s="24" t="s">
        <v>64</v>
      </c>
      <c r="D3486" s="24" t="s">
        <v>88</v>
      </c>
      <c r="E3486" s="24">
        <v>210</v>
      </c>
      <c r="F3486" s="26">
        <v>46204</v>
      </c>
      <c r="G3486" s="24" t="s">
        <v>52</v>
      </c>
      <c r="H3486" s="24" t="s">
        <v>53</v>
      </c>
      <c r="I3486" s="24" t="s">
        <v>68</v>
      </c>
      <c r="J3486" s="24" t="s">
        <v>125</v>
      </c>
      <c r="K3486" s="24">
        <v>1</v>
      </c>
      <c r="L3486" s="24" t="s">
        <v>84</v>
      </c>
      <c r="M3486" s="26">
        <v>46204</v>
      </c>
      <c r="N3486" s="27">
        <v>46204.5625</v>
      </c>
      <c r="O3486" s="27">
        <v>46204.708333333336</v>
      </c>
      <c r="V3486" s="27"/>
      <c r="W3486" s="27"/>
      <c r="X3486" s="24">
        <v>4</v>
      </c>
      <c r="Y3486" s="24">
        <v>0</v>
      </c>
      <c r="Z3486" s="24">
        <v>4</v>
      </c>
      <c r="AA3486" s="24" t="s">
        <v>58</v>
      </c>
      <c r="AB3486" s="24" t="b">
        <v>0</v>
      </c>
      <c r="AC3486" s="61">
        <v>0</v>
      </c>
    </row>
    <row r="3487" spans="2:29" ht="13.7">
      <c r="B3487" s="24" t="s">
        <v>82</v>
      </c>
      <c r="C3487" s="24" t="s">
        <v>64</v>
      </c>
      <c r="D3487" s="24" t="s">
        <v>88</v>
      </c>
      <c r="E3487" s="24">
        <v>210</v>
      </c>
      <c r="F3487" s="26">
        <v>46204</v>
      </c>
      <c r="G3487" s="24" t="s">
        <v>52</v>
      </c>
      <c r="H3487" s="24" t="s">
        <v>53</v>
      </c>
      <c r="I3487" s="24" t="s">
        <v>68</v>
      </c>
      <c r="J3487" s="24" t="s">
        <v>126</v>
      </c>
      <c r="K3487" s="24">
        <v>1</v>
      </c>
      <c r="L3487" s="24" t="s">
        <v>84</v>
      </c>
      <c r="M3487" s="26">
        <v>46204</v>
      </c>
      <c r="N3487" s="27">
        <v>46204.5625</v>
      </c>
      <c r="O3487" s="27">
        <v>46204.708333333336</v>
      </c>
      <c r="P3487" s="24" t="s">
        <v>5767</v>
      </c>
      <c r="Q3487" s="24" t="s">
        <v>5768</v>
      </c>
      <c r="R3487" s="24" t="s">
        <v>633</v>
      </c>
      <c r="T3487" s="24" t="s">
        <v>68</v>
      </c>
      <c r="U3487" s="24" t="s">
        <v>430</v>
      </c>
      <c r="V3487" s="27">
        <v>46204.677083333336</v>
      </c>
      <c r="W3487" s="27">
        <v>46204.695833333331</v>
      </c>
      <c r="Z3487" s="24">
        <v>1</v>
      </c>
      <c r="AA3487" s="24" t="s">
        <v>58</v>
      </c>
      <c r="AB3487" s="24" t="b">
        <v>0</v>
      </c>
      <c r="AC3487" s="61"/>
    </row>
    <row r="3488" spans="2:29" ht="13.7">
      <c r="B3488" s="24" t="s">
        <v>82</v>
      </c>
      <c r="C3488" s="24" t="s">
        <v>64</v>
      </c>
      <c r="D3488" s="24" t="s">
        <v>88</v>
      </c>
      <c r="E3488" s="24">
        <v>210</v>
      </c>
      <c r="F3488" s="26">
        <v>46204</v>
      </c>
      <c r="G3488" s="24" t="s">
        <v>52</v>
      </c>
      <c r="H3488" s="24" t="s">
        <v>53</v>
      </c>
      <c r="I3488" s="24" t="s">
        <v>68</v>
      </c>
      <c r="J3488" s="24" t="s">
        <v>126</v>
      </c>
      <c r="K3488" s="24">
        <v>1</v>
      </c>
      <c r="L3488" s="24" t="s">
        <v>84</v>
      </c>
      <c r="M3488" s="26">
        <v>46204</v>
      </c>
      <c r="N3488" s="27">
        <v>46204.5625</v>
      </c>
      <c r="O3488" s="27">
        <v>46204.708333333336</v>
      </c>
      <c r="P3488" s="24" t="s">
        <v>5769</v>
      </c>
      <c r="Q3488" s="24" t="s">
        <v>5770</v>
      </c>
      <c r="R3488" s="24" t="s">
        <v>749</v>
      </c>
      <c r="T3488" s="24" t="s">
        <v>68</v>
      </c>
      <c r="U3488" s="24" t="s">
        <v>430</v>
      </c>
      <c r="V3488" s="27">
        <v>46204.601388888892</v>
      </c>
      <c r="W3488" s="27">
        <v>46204.613194444442</v>
      </c>
      <c r="Z3488" s="24">
        <v>1</v>
      </c>
      <c r="AA3488" s="24" t="s">
        <v>58</v>
      </c>
      <c r="AB3488" s="24" t="b">
        <v>0</v>
      </c>
      <c r="AC3488" s="61"/>
    </row>
    <row r="3489" spans="2:29" ht="13.7">
      <c r="B3489" s="24" t="s">
        <v>82</v>
      </c>
      <c r="C3489" s="24" t="s">
        <v>64</v>
      </c>
      <c r="D3489" s="24" t="s">
        <v>88</v>
      </c>
      <c r="E3489" s="24">
        <v>210</v>
      </c>
      <c r="F3489" s="26">
        <v>46204</v>
      </c>
      <c r="G3489" s="24" t="s">
        <v>52</v>
      </c>
      <c r="H3489" s="24" t="s">
        <v>53</v>
      </c>
      <c r="I3489" s="24" t="s">
        <v>68</v>
      </c>
      <c r="J3489" s="24" t="s">
        <v>126</v>
      </c>
      <c r="K3489" s="24">
        <v>1</v>
      </c>
      <c r="L3489" s="24" t="s">
        <v>84</v>
      </c>
      <c r="M3489" s="26">
        <v>46204</v>
      </c>
      <c r="N3489" s="27">
        <v>46204.5625</v>
      </c>
      <c r="O3489" s="27">
        <v>46204.708333333336</v>
      </c>
      <c r="P3489" s="24" t="s">
        <v>5771</v>
      </c>
      <c r="Q3489" s="24" t="s">
        <v>5772</v>
      </c>
      <c r="R3489" s="24" t="s">
        <v>633</v>
      </c>
      <c r="T3489" s="24" t="s">
        <v>68</v>
      </c>
      <c r="U3489" s="24" t="s">
        <v>430</v>
      </c>
      <c r="V3489" s="27">
        <v>46204.566666666666</v>
      </c>
      <c r="W3489" s="27">
        <v>46204.582638888889</v>
      </c>
      <c r="Z3489" s="24">
        <v>1</v>
      </c>
      <c r="AA3489" s="24" t="s">
        <v>58</v>
      </c>
      <c r="AB3489" s="24" t="b">
        <v>0</v>
      </c>
      <c r="AC3489" s="61"/>
    </row>
    <row r="3490" spans="2:29" ht="13.7">
      <c r="B3490" s="24" t="s">
        <v>82</v>
      </c>
      <c r="C3490" s="24" t="s">
        <v>64</v>
      </c>
      <c r="D3490" s="24" t="s">
        <v>88</v>
      </c>
      <c r="E3490" s="24">
        <v>210</v>
      </c>
      <c r="F3490" s="26">
        <v>46204</v>
      </c>
      <c r="G3490" s="24" t="s">
        <v>52</v>
      </c>
      <c r="H3490" s="24" t="s">
        <v>53</v>
      </c>
      <c r="I3490" s="24" t="s">
        <v>68</v>
      </c>
      <c r="J3490" s="24" t="s">
        <v>126</v>
      </c>
      <c r="K3490" s="24">
        <v>1</v>
      </c>
      <c r="L3490" s="24" t="s">
        <v>84</v>
      </c>
      <c r="M3490" s="26">
        <v>46204</v>
      </c>
      <c r="N3490" s="27">
        <v>46204.5625</v>
      </c>
      <c r="O3490" s="27">
        <v>46204.708333333336</v>
      </c>
      <c r="P3490" s="24" t="s">
        <v>5773</v>
      </c>
      <c r="Q3490" s="24" t="s">
        <v>5774</v>
      </c>
      <c r="R3490" s="24" t="s">
        <v>636</v>
      </c>
      <c r="S3490" s="24" t="s">
        <v>160</v>
      </c>
      <c r="T3490" s="24" t="s">
        <v>68</v>
      </c>
      <c r="U3490" s="24" t="s">
        <v>430</v>
      </c>
      <c r="V3490" s="27">
        <v>46204.640277777777</v>
      </c>
      <c r="W3490" s="27">
        <v>46204.661111111112</v>
      </c>
      <c r="Z3490" s="24">
        <v>1</v>
      </c>
      <c r="AA3490" s="24" t="s">
        <v>58</v>
      </c>
      <c r="AB3490" s="24" t="b">
        <v>0</v>
      </c>
      <c r="AC3490" s="61"/>
    </row>
    <row r="3491" spans="2:29" ht="13.7">
      <c r="B3491" s="24" t="s">
        <v>82</v>
      </c>
      <c r="C3491" s="24" t="s">
        <v>64</v>
      </c>
      <c r="D3491" s="24" t="s">
        <v>88</v>
      </c>
      <c r="E3491" s="24">
        <v>210</v>
      </c>
      <c r="F3491" s="26">
        <v>46204</v>
      </c>
      <c r="G3491" s="24" t="s">
        <v>52</v>
      </c>
      <c r="H3491" s="24" t="s">
        <v>53</v>
      </c>
      <c r="I3491" s="24" t="s">
        <v>62</v>
      </c>
      <c r="J3491" s="24" t="s">
        <v>125</v>
      </c>
      <c r="K3491" s="24">
        <v>1</v>
      </c>
      <c r="L3491" s="24" t="s">
        <v>84</v>
      </c>
      <c r="M3491" s="26">
        <v>46218</v>
      </c>
      <c r="N3491" s="27">
        <v>46218.5625</v>
      </c>
      <c r="O3491" s="27">
        <v>46218.708333333336</v>
      </c>
      <c r="V3491" s="27"/>
      <c r="W3491" s="27"/>
      <c r="X3491" s="24">
        <v>4</v>
      </c>
      <c r="Y3491" s="24">
        <v>0</v>
      </c>
      <c r="Z3491" s="24">
        <v>4</v>
      </c>
      <c r="AA3491" s="24" t="s">
        <v>58</v>
      </c>
      <c r="AB3491" s="24" t="b">
        <v>0</v>
      </c>
      <c r="AC3491" s="61">
        <v>0</v>
      </c>
    </row>
    <row r="3492" spans="2:29" ht="13.7">
      <c r="B3492" s="24" t="s">
        <v>82</v>
      </c>
      <c r="C3492" s="24" t="s">
        <v>64</v>
      </c>
      <c r="D3492" s="24" t="s">
        <v>88</v>
      </c>
      <c r="E3492" s="24">
        <v>210</v>
      </c>
      <c r="F3492" s="26">
        <v>46204</v>
      </c>
      <c r="G3492" s="24" t="s">
        <v>52</v>
      </c>
      <c r="H3492" s="24" t="s">
        <v>53</v>
      </c>
      <c r="I3492" s="24" t="s">
        <v>62</v>
      </c>
      <c r="J3492" s="24" t="s">
        <v>126</v>
      </c>
      <c r="K3492" s="24">
        <v>1</v>
      </c>
      <c r="L3492" s="24" t="s">
        <v>84</v>
      </c>
      <c r="M3492" s="26">
        <v>46218</v>
      </c>
      <c r="N3492" s="27">
        <v>46218.5625</v>
      </c>
      <c r="O3492" s="27">
        <v>46218.708333333336</v>
      </c>
      <c r="P3492" s="24" t="s">
        <v>5775</v>
      </c>
      <c r="Q3492" s="24" t="s">
        <v>5776</v>
      </c>
      <c r="R3492" s="24" t="s">
        <v>249</v>
      </c>
      <c r="S3492" s="24" t="s">
        <v>213</v>
      </c>
      <c r="T3492" s="24" t="s">
        <v>62</v>
      </c>
      <c r="U3492" s="24" t="s">
        <v>547</v>
      </c>
      <c r="V3492" s="27">
        <v>46218.568055555559</v>
      </c>
      <c r="W3492" s="27">
        <v>46218.592361111114</v>
      </c>
      <c r="Z3492" s="24">
        <v>1</v>
      </c>
      <c r="AA3492" s="24" t="s">
        <v>58</v>
      </c>
      <c r="AB3492" s="24" t="b">
        <v>0</v>
      </c>
      <c r="AC3492" s="61"/>
    </row>
    <row r="3493" spans="2:29" ht="13.7">
      <c r="B3493" s="24" t="s">
        <v>82</v>
      </c>
      <c r="C3493" s="24" t="s">
        <v>64</v>
      </c>
      <c r="D3493" s="24" t="s">
        <v>88</v>
      </c>
      <c r="E3493" s="24">
        <v>210</v>
      </c>
      <c r="F3493" s="26">
        <v>46204</v>
      </c>
      <c r="G3493" s="24" t="s">
        <v>52</v>
      </c>
      <c r="H3493" s="24" t="s">
        <v>53</v>
      </c>
      <c r="I3493" s="24" t="s">
        <v>62</v>
      </c>
      <c r="J3493" s="24" t="s">
        <v>126</v>
      </c>
      <c r="K3493" s="24">
        <v>1</v>
      </c>
      <c r="L3493" s="24" t="s">
        <v>84</v>
      </c>
      <c r="M3493" s="26">
        <v>46218</v>
      </c>
      <c r="N3493" s="27">
        <v>46218.5625</v>
      </c>
      <c r="O3493" s="27">
        <v>46218.708333333336</v>
      </c>
      <c r="P3493" s="24" t="s">
        <v>5777</v>
      </c>
      <c r="Q3493" s="24" t="s">
        <v>5778</v>
      </c>
      <c r="R3493" s="24" t="s">
        <v>253</v>
      </c>
      <c r="S3493" s="24" t="s">
        <v>213</v>
      </c>
      <c r="T3493" s="24" t="s">
        <v>62</v>
      </c>
      <c r="U3493" s="24" t="s">
        <v>547</v>
      </c>
      <c r="V3493" s="27">
        <v>46218.636111111111</v>
      </c>
      <c r="W3493" s="27">
        <v>46218.655555555553</v>
      </c>
      <c r="Z3493" s="24">
        <v>1</v>
      </c>
      <c r="AA3493" s="24" t="s">
        <v>58</v>
      </c>
      <c r="AB3493" s="24" t="b">
        <v>0</v>
      </c>
      <c r="AC3493" s="61"/>
    </row>
    <row r="3494" spans="2:29" ht="13.7">
      <c r="B3494" s="24" t="s">
        <v>82</v>
      </c>
      <c r="C3494" s="24" t="s">
        <v>64</v>
      </c>
      <c r="D3494" s="24" t="s">
        <v>88</v>
      </c>
      <c r="E3494" s="24">
        <v>210</v>
      </c>
      <c r="F3494" s="26">
        <v>46204</v>
      </c>
      <c r="G3494" s="24" t="s">
        <v>52</v>
      </c>
      <c r="H3494" s="24" t="s">
        <v>53</v>
      </c>
      <c r="I3494" s="24" t="s">
        <v>62</v>
      </c>
      <c r="J3494" s="24" t="s">
        <v>126</v>
      </c>
      <c r="K3494" s="24">
        <v>1</v>
      </c>
      <c r="L3494" s="24" t="s">
        <v>84</v>
      </c>
      <c r="M3494" s="26">
        <v>46218</v>
      </c>
      <c r="N3494" s="27">
        <v>46218.5625</v>
      </c>
      <c r="O3494" s="27">
        <v>46218.708333333336</v>
      </c>
      <c r="P3494" s="24" t="s">
        <v>5779</v>
      </c>
      <c r="Q3494" s="24" t="s">
        <v>5780</v>
      </c>
      <c r="R3494" s="24" t="s">
        <v>328</v>
      </c>
      <c r="T3494" s="24" t="s">
        <v>62</v>
      </c>
      <c r="U3494" s="24" t="s">
        <v>547</v>
      </c>
      <c r="V3494" s="27">
        <v>46218.677777777775</v>
      </c>
      <c r="W3494" s="27">
        <v>46218.697222222225</v>
      </c>
      <c r="Z3494" s="24">
        <v>1</v>
      </c>
      <c r="AA3494" s="24" t="s">
        <v>58</v>
      </c>
      <c r="AB3494" s="24" t="b">
        <v>0</v>
      </c>
      <c r="AC3494" s="61"/>
    </row>
    <row r="3495" spans="2:29" ht="13.7">
      <c r="B3495" s="24" t="s">
        <v>82</v>
      </c>
      <c r="C3495" s="24" t="s">
        <v>64</v>
      </c>
      <c r="D3495" s="24" t="s">
        <v>88</v>
      </c>
      <c r="E3495" s="24">
        <v>210</v>
      </c>
      <c r="F3495" s="26">
        <v>46204</v>
      </c>
      <c r="G3495" s="24" t="s">
        <v>52</v>
      </c>
      <c r="H3495" s="24" t="s">
        <v>53</v>
      </c>
      <c r="I3495" s="24" t="s">
        <v>62</v>
      </c>
      <c r="J3495" s="24" t="s">
        <v>126</v>
      </c>
      <c r="K3495" s="24">
        <v>1</v>
      </c>
      <c r="L3495" s="24" t="s">
        <v>84</v>
      </c>
      <c r="M3495" s="26">
        <v>46218</v>
      </c>
      <c r="N3495" s="27">
        <v>46218.5625</v>
      </c>
      <c r="O3495" s="27">
        <v>46218.708333333336</v>
      </c>
      <c r="P3495" s="24" t="s">
        <v>5781</v>
      </c>
      <c r="Q3495" s="24" t="s">
        <v>5782</v>
      </c>
      <c r="R3495" s="24" t="s">
        <v>256</v>
      </c>
      <c r="T3495" s="24" t="s">
        <v>62</v>
      </c>
      <c r="U3495" s="24" t="s">
        <v>547</v>
      </c>
      <c r="V3495" s="27">
        <v>46218.606944444444</v>
      </c>
      <c r="W3495" s="27">
        <v>46218.628472222219</v>
      </c>
      <c r="Z3495" s="24">
        <v>1</v>
      </c>
      <c r="AA3495" s="24" t="s">
        <v>58</v>
      </c>
      <c r="AB3495" s="24" t="b">
        <v>0</v>
      </c>
      <c r="AC3495" s="61"/>
    </row>
    <row r="3496" spans="2:29" ht="13.7">
      <c r="B3496" s="24" t="s">
        <v>82</v>
      </c>
      <c r="C3496" s="24" t="s">
        <v>64</v>
      </c>
      <c r="D3496" s="24" t="s">
        <v>88</v>
      </c>
      <c r="E3496" s="24">
        <v>210</v>
      </c>
      <c r="F3496" s="26">
        <v>46235</v>
      </c>
      <c r="G3496" s="24" t="s">
        <v>52</v>
      </c>
      <c r="H3496" s="24" t="s">
        <v>53</v>
      </c>
      <c r="I3496" s="24" t="s">
        <v>67</v>
      </c>
      <c r="J3496" s="24" t="s">
        <v>125</v>
      </c>
      <c r="K3496" s="24">
        <v>1</v>
      </c>
      <c r="L3496" s="24" t="s">
        <v>84</v>
      </c>
      <c r="M3496" s="26">
        <v>46240</v>
      </c>
      <c r="N3496" s="27">
        <v>46240.5625</v>
      </c>
      <c r="O3496" s="27">
        <v>46240.708333333336</v>
      </c>
      <c r="V3496" s="27"/>
      <c r="W3496" s="27"/>
      <c r="X3496" s="24">
        <v>4</v>
      </c>
      <c r="Y3496" s="24">
        <v>0</v>
      </c>
      <c r="Z3496" s="24">
        <v>4</v>
      </c>
      <c r="AA3496" s="24" t="s">
        <v>60</v>
      </c>
      <c r="AB3496" s="24" t="b">
        <v>0</v>
      </c>
      <c r="AC3496" s="61">
        <v>0</v>
      </c>
    </row>
    <row r="3497" spans="2:29" ht="13.7">
      <c r="B3497" s="24" t="s">
        <v>82</v>
      </c>
      <c r="C3497" s="24" t="s">
        <v>64</v>
      </c>
      <c r="D3497" s="24" t="s">
        <v>88</v>
      </c>
      <c r="E3497" s="24">
        <v>210</v>
      </c>
      <c r="F3497" s="26">
        <v>46235</v>
      </c>
      <c r="G3497" s="24" t="s">
        <v>52</v>
      </c>
      <c r="H3497" s="24" t="s">
        <v>53</v>
      </c>
      <c r="I3497" s="24" t="s">
        <v>67</v>
      </c>
      <c r="J3497" s="24" t="s">
        <v>126</v>
      </c>
      <c r="K3497" s="24">
        <v>1</v>
      </c>
      <c r="L3497" s="24" t="s">
        <v>84</v>
      </c>
      <c r="M3497" s="26">
        <v>46240</v>
      </c>
      <c r="N3497" s="27">
        <v>46240.5625</v>
      </c>
      <c r="O3497" s="27">
        <v>46240.708333333336</v>
      </c>
      <c r="P3497" s="24" t="s">
        <v>5783</v>
      </c>
      <c r="Q3497" s="24" t="s">
        <v>5784</v>
      </c>
      <c r="R3497" s="24" t="s">
        <v>605</v>
      </c>
      <c r="S3497" s="24" t="s">
        <v>156</v>
      </c>
      <c r="T3497" s="24" t="s">
        <v>67</v>
      </c>
      <c r="U3497" s="24" t="s">
        <v>169</v>
      </c>
      <c r="V3497" s="27">
        <v>46240.677083333336</v>
      </c>
      <c r="W3497" s="27">
        <v>46240.692361111112</v>
      </c>
      <c r="Z3497" s="24">
        <v>1</v>
      </c>
      <c r="AA3497" s="24" t="s">
        <v>60</v>
      </c>
      <c r="AB3497" s="24" t="b">
        <v>0</v>
      </c>
      <c r="AC3497" s="61"/>
    </row>
    <row r="3498" spans="2:29" ht="13.7">
      <c r="B3498" s="24" t="s">
        <v>82</v>
      </c>
      <c r="C3498" s="24" t="s">
        <v>64</v>
      </c>
      <c r="D3498" s="24" t="s">
        <v>88</v>
      </c>
      <c r="E3498" s="24">
        <v>210</v>
      </c>
      <c r="F3498" s="26">
        <v>46235</v>
      </c>
      <c r="G3498" s="24" t="s">
        <v>52</v>
      </c>
      <c r="H3498" s="24" t="s">
        <v>53</v>
      </c>
      <c r="I3498" s="24" t="s">
        <v>67</v>
      </c>
      <c r="J3498" s="24" t="s">
        <v>126</v>
      </c>
      <c r="K3498" s="24">
        <v>1</v>
      </c>
      <c r="L3498" s="24" t="s">
        <v>84</v>
      </c>
      <c r="M3498" s="26">
        <v>46240</v>
      </c>
      <c r="N3498" s="27">
        <v>46240.5625</v>
      </c>
      <c r="O3498" s="27">
        <v>46240.708333333336</v>
      </c>
      <c r="P3498" s="24" t="s">
        <v>5785</v>
      </c>
      <c r="Q3498" s="24" t="s">
        <v>5786</v>
      </c>
      <c r="R3498" s="24" t="s">
        <v>730</v>
      </c>
      <c r="T3498" s="24" t="s">
        <v>67</v>
      </c>
      <c r="U3498" s="24" t="s">
        <v>169</v>
      </c>
      <c r="V3498" s="27">
        <v>46240.604861111111</v>
      </c>
      <c r="W3498" s="27">
        <v>46240.625694444447</v>
      </c>
      <c r="Z3498" s="24">
        <v>1</v>
      </c>
      <c r="AA3498" s="24" t="s">
        <v>60</v>
      </c>
      <c r="AB3498" s="24" t="b">
        <v>0</v>
      </c>
      <c r="AC3498" s="61"/>
    </row>
    <row r="3499" spans="2:29" ht="13.7">
      <c r="B3499" s="24" t="s">
        <v>82</v>
      </c>
      <c r="C3499" s="24" t="s">
        <v>64</v>
      </c>
      <c r="D3499" s="24" t="s">
        <v>88</v>
      </c>
      <c r="E3499" s="24">
        <v>210</v>
      </c>
      <c r="F3499" s="26">
        <v>46235</v>
      </c>
      <c r="G3499" s="24" t="s">
        <v>52</v>
      </c>
      <c r="H3499" s="24" t="s">
        <v>53</v>
      </c>
      <c r="I3499" s="24" t="s">
        <v>67</v>
      </c>
      <c r="J3499" s="24" t="s">
        <v>126</v>
      </c>
      <c r="K3499" s="24">
        <v>1</v>
      </c>
      <c r="L3499" s="24" t="s">
        <v>84</v>
      </c>
      <c r="M3499" s="26">
        <v>46240</v>
      </c>
      <c r="N3499" s="27">
        <v>46240.5625</v>
      </c>
      <c r="O3499" s="27">
        <v>46240.708333333336</v>
      </c>
      <c r="P3499" s="24" t="s">
        <v>5787</v>
      </c>
      <c r="Q3499" s="24" t="s">
        <v>5788</v>
      </c>
      <c r="R3499" s="24" t="s">
        <v>608</v>
      </c>
      <c r="T3499" s="24" t="s">
        <v>67</v>
      </c>
      <c r="U3499" s="24" t="s">
        <v>169</v>
      </c>
      <c r="V3499" s="27">
        <v>46240.569444444445</v>
      </c>
      <c r="W3499" s="27">
        <v>46240.59097222222</v>
      </c>
      <c r="Z3499" s="24">
        <v>1</v>
      </c>
      <c r="AA3499" s="24" t="s">
        <v>60</v>
      </c>
      <c r="AB3499" s="24" t="b">
        <v>0</v>
      </c>
      <c r="AC3499" s="61"/>
    </row>
    <row r="3500" spans="2:29" ht="13.7">
      <c r="B3500" s="24" t="s">
        <v>82</v>
      </c>
      <c r="C3500" s="24" t="s">
        <v>64</v>
      </c>
      <c r="D3500" s="24" t="s">
        <v>88</v>
      </c>
      <c r="E3500" s="24">
        <v>210</v>
      </c>
      <c r="F3500" s="26">
        <v>46235</v>
      </c>
      <c r="G3500" s="24" t="s">
        <v>52</v>
      </c>
      <c r="H3500" s="24" t="s">
        <v>53</v>
      </c>
      <c r="I3500" s="24" t="s">
        <v>67</v>
      </c>
      <c r="J3500" s="24" t="s">
        <v>126</v>
      </c>
      <c r="K3500" s="24">
        <v>1</v>
      </c>
      <c r="L3500" s="24" t="s">
        <v>84</v>
      </c>
      <c r="M3500" s="26">
        <v>46240</v>
      </c>
      <c r="N3500" s="27">
        <v>46240.5625</v>
      </c>
      <c r="O3500" s="27">
        <v>46240.708333333336</v>
      </c>
      <c r="P3500" s="24" t="s">
        <v>5789</v>
      </c>
      <c r="Q3500" s="24" t="s">
        <v>5790</v>
      </c>
      <c r="R3500" s="24" t="s">
        <v>611</v>
      </c>
      <c r="T3500" s="24" t="s">
        <v>67</v>
      </c>
      <c r="U3500" s="24" t="s">
        <v>169</v>
      </c>
      <c r="V3500" s="27">
        <v>46240.636111111111</v>
      </c>
      <c r="W3500" s="27">
        <v>46240.65347222222</v>
      </c>
      <c r="Z3500" s="24">
        <v>1</v>
      </c>
      <c r="AA3500" s="24" t="s">
        <v>60</v>
      </c>
      <c r="AB3500" s="24" t="b">
        <v>0</v>
      </c>
      <c r="AC3500" s="61"/>
    </row>
    <row r="3501" spans="2:29" ht="13.7">
      <c r="B3501" s="24" t="s">
        <v>82</v>
      </c>
      <c r="C3501" s="24" t="s">
        <v>64</v>
      </c>
      <c r="D3501" s="24" t="s">
        <v>88</v>
      </c>
      <c r="E3501" s="24">
        <v>210</v>
      </c>
      <c r="F3501" s="26">
        <v>46235</v>
      </c>
      <c r="G3501" s="24" t="s">
        <v>52</v>
      </c>
      <c r="H3501" s="24" t="s">
        <v>53</v>
      </c>
      <c r="I3501" s="24" t="s">
        <v>67</v>
      </c>
      <c r="J3501" s="24" t="s">
        <v>125</v>
      </c>
      <c r="K3501" s="24">
        <v>1</v>
      </c>
      <c r="L3501" s="24" t="s">
        <v>84</v>
      </c>
      <c r="M3501" s="26">
        <v>46255</v>
      </c>
      <c r="N3501" s="27">
        <v>46255.5625</v>
      </c>
      <c r="O3501" s="27">
        <v>46255.708333333336</v>
      </c>
      <c r="V3501" s="27"/>
      <c r="W3501" s="27"/>
      <c r="X3501" s="24">
        <v>4</v>
      </c>
      <c r="Y3501" s="24">
        <v>0</v>
      </c>
      <c r="Z3501" s="24">
        <v>4</v>
      </c>
      <c r="AA3501" s="24" t="s">
        <v>60</v>
      </c>
      <c r="AB3501" s="24" t="b">
        <v>0</v>
      </c>
      <c r="AC3501" s="61">
        <v>0</v>
      </c>
    </row>
    <row r="3502" spans="2:29" ht="13.7">
      <c r="B3502" s="24" t="s">
        <v>82</v>
      </c>
      <c r="C3502" s="24" t="s">
        <v>64</v>
      </c>
      <c r="D3502" s="24" t="s">
        <v>88</v>
      </c>
      <c r="E3502" s="24">
        <v>210</v>
      </c>
      <c r="F3502" s="26">
        <v>46235</v>
      </c>
      <c r="G3502" s="24" t="s">
        <v>52</v>
      </c>
      <c r="H3502" s="24" t="s">
        <v>53</v>
      </c>
      <c r="I3502" s="24" t="s">
        <v>67</v>
      </c>
      <c r="J3502" s="24" t="s">
        <v>126</v>
      </c>
      <c r="K3502" s="24">
        <v>1</v>
      </c>
      <c r="L3502" s="24" t="s">
        <v>84</v>
      </c>
      <c r="M3502" s="26">
        <v>46255</v>
      </c>
      <c r="N3502" s="27">
        <v>46255.5625</v>
      </c>
      <c r="O3502" s="27">
        <v>46255.708333333336</v>
      </c>
      <c r="P3502" s="24" t="s">
        <v>5791</v>
      </c>
      <c r="Q3502" s="24" t="s">
        <v>5792</v>
      </c>
      <c r="R3502" s="24" t="s">
        <v>605</v>
      </c>
      <c r="S3502" s="24" t="s">
        <v>156</v>
      </c>
      <c r="T3502" s="24" t="s">
        <v>67</v>
      </c>
      <c r="U3502" s="24" t="s">
        <v>1021</v>
      </c>
      <c r="V3502" s="27">
        <v>46255.675694444442</v>
      </c>
      <c r="W3502" s="27">
        <v>46255.695138888892</v>
      </c>
      <c r="Z3502" s="24">
        <v>1</v>
      </c>
      <c r="AA3502" s="24" t="s">
        <v>60</v>
      </c>
      <c r="AB3502" s="24" t="b">
        <v>0</v>
      </c>
      <c r="AC3502" s="61"/>
    </row>
    <row r="3503" spans="2:29" ht="13.7">
      <c r="B3503" s="24" t="s">
        <v>82</v>
      </c>
      <c r="C3503" s="24" t="s">
        <v>64</v>
      </c>
      <c r="D3503" s="24" t="s">
        <v>88</v>
      </c>
      <c r="E3503" s="24">
        <v>210</v>
      </c>
      <c r="F3503" s="26">
        <v>46235</v>
      </c>
      <c r="G3503" s="24" t="s">
        <v>52</v>
      </c>
      <c r="H3503" s="24" t="s">
        <v>53</v>
      </c>
      <c r="I3503" s="24" t="s">
        <v>67</v>
      </c>
      <c r="J3503" s="24" t="s">
        <v>126</v>
      </c>
      <c r="K3503" s="24">
        <v>1</v>
      </c>
      <c r="L3503" s="24" t="s">
        <v>84</v>
      </c>
      <c r="M3503" s="26">
        <v>46255</v>
      </c>
      <c r="N3503" s="27">
        <v>46255.5625</v>
      </c>
      <c r="O3503" s="27">
        <v>46255.708333333336</v>
      </c>
      <c r="P3503" s="24" t="s">
        <v>5793</v>
      </c>
      <c r="Q3503" s="24" t="s">
        <v>5794</v>
      </c>
      <c r="R3503" s="24" t="s">
        <v>605</v>
      </c>
      <c r="T3503" s="24" t="s">
        <v>67</v>
      </c>
      <c r="U3503" s="24" t="s">
        <v>1021</v>
      </c>
      <c r="V3503" s="27">
        <v>46255.606249999997</v>
      </c>
      <c r="W3503" s="27">
        <v>46255.624305555553</v>
      </c>
      <c r="Z3503" s="24">
        <v>1</v>
      </c>
      <c r="AA3503" s="24" t="s">
        <v>60</v>
      </c>
      <c r="AB3503" s="24" t="b">
        <v>0</v>
      </c>
      <c r="AC3503" s="61"/>
    </row>
    <row r="3504" spans="2:29" ht="13.7">
      <c r="B3504" s="24" t="s">
        <v>82</v>
      </c>
      <c r="C3504" s="24" t="s">
        <v>64</v>
      </c>
      <c r="D3504" s="24" t="s">
        <v>88</v>
      </c>
      <c r="E3504" s="24">
        <v>210</v>
      </c>
      <c r="F3504" s="26">
        <v>46235</v>
      </c>
      <c r="G3504" s="24" t="s">
        <v>52</v>
      </c>
      <c r="H3504" s="24" t="s">
        <v>53</v>
      </c>
      <c r="I3504" s="24" t="s">
        <v>67</v>
      </c>
      <c r="J3504" s="24" t="s">
        <v>126</v>
      </c>
      <c r="K3504" s="24">
        <v>1</v>
      </c>
      <c r="L3504" s="24" t="s">
        <v>84</v>
      </c>
      <c r="M3504" s="26">
        <v>46255</v>
      </c>
      <c r="N3504" s="27">
        <v>46255.5625</v>
      </c>
      <c r="O3504" s="27">
        <v>46255.708333333336</v>
      </c>
      <c r="P3504" s="24" t="s">
        <v>5795</v>
      </c>
      <c r="Q3504" s="24" t="s">
        <v>5796</v>
      </c>
      <c r="R3504" s="24" t="s">
        <v>687</v>
      </c>
      <c r="T3504" s="24" t="s">
        <v>67</v>
      </c>
      <c r="U3504" s="24" t="s">
        <v>1021</v>
      </c>
      <c r="V3504" s="27">
        <v>46255.570833333331</v>
      </c>
      <c r="W3504" s="27">
        <v>46255.59097222222</v>
      </c>
      <c r="Z3504" s="24">
        <v>1</v>
      </c>
      <c r="AA3504" s="24" t="s">
        <v>60</v>
      </c>
      <c r="AB3504" s="24" t="b">
        <v>0</v>
      </c>
      <c r="AC3504" s="61"/>
    </row>
    <row r="3505" spans="2:29" ht="13.7">
      <c r="B3505" s="24" t="s">
        <v>82</v>
      </c>
      <c r="C3505" s="24" t="s">
        <v>64</v>
      </c>
      <c r="D3505" s="24" t="s">
        <v>88</v>
      </c>
      <c r="E3505" s="24">
        <v>210</v>
      </c>
      <c r="F3505" s="26">
        <v>46235</v>
      </c>
      <c r="G3505" s="24" t="s">
        <v>52</v>
      </c>
      <c r="H3505" s="24" t="s">
        <v>53</v>
      </c>
      <c r="I3505" s="24" t="s">
        <v>67</v>
      </c>
      <c r="J3505" s="24" t="s">
        <v>126</v>
      </c>
      <c r="K3505" s="24">
        <v>1</v>
      </c>
      <c r="L3505" s="24" t="s">
        <v>84</v>
      </c>
      <c r="M3505" s="26">
        <v>46255</v>
      </c>
      <c r="N3505" s="27">
        <v>46255.5625</v>
      </c>
      <c r="O3505" s="27">
        <v>46255.708333333336</v>
      </c>
      <c r="P3505" s="24" t="s">
        <v>5797</v>
      </c>
      <c r="Q3505" s="24" t="s">
        <v>5798</v>
      </c>
      <c r="R3505" s="24" t="s">
        <v>687</v>
      </c>
      <c r="T3505" s="24" t="s">
        <v>67</v>
      </c>
      <c r="U3505" s="24" t="s">
        <v>1021</v>
      </c>
      <c r="V3505" s="27">
        <v>46255.643055555556</v>
      </c>
      <c r="W3505" s="27">
        <v>46255.657638888886</v>
      </c>
      <c r="Z3505" s="24">
        <v>1</v>
      </c>
      <c r="AA3505" s="24" t="s">
        <v>60</v>
      </c>
      <c r="AB3505" s="24" t="b">
        <v>0</v>
      </c>
      <c r="AC3505" s="61"/>
    </row>
    <row r="3506" spans="2:29" ht="13.7">
      <c r="B3506" s="24" t="s">
        <v>82</v>
      </c>
      <c r="C3506" s="24" t="s">
        <v>64</v>
      </c>
      <c r="D3506" s="24" t="s">
        <v>88</v>
      </c>
      <c r="E3506" s="24">
        <v>210</v>
      </c>
      <c r="F3506" s="26">
        <v>46235</v>
      </c>
      <c r="G3506" s="24" t="s">
        <v>52</v>
      </c>
      <c r="H3506" s="24" t="s">
        <v>53</v>
      </c>
      <c r="I3506" s="24" t="s">
        <v>57</v>
      </c>
      <c r="J3506" s="24" t="s">
        <v>125</v>
      </c>
      <c r="K3506" s="24">
        <v>1</v>
      </c>
      <c r="L3506" s="24" t="s">
        <v>84</v>
      </c>
      <c r="M3506" s="26">
        <v>46262</v>
      </c>
      <c r="N3506" s="27">
        <v>46262.5625</v>
      </c>
      <c r="O3506" s="27">
        <v>46262.708333333336</v>
      </c>
      <c r="V3506" s="27"/>
      <c r="W3506" s="27"/>
      <c r="X3506" s="24">
        <v>4</v>
      </c>
      <c r="Y3506" s="24">
        <v>0</v>
      </c>
      <c r="Z3506" s="24">
        <v>4</v>
      </c>
      <c r="AA3506" s="24" t="s">
        <v>60</v>
      </c>
      <c r="AB3506" s="24" t="b">
        <v>0</v>
      </c>
      <c r="AC3506" s="61">
        <v>0</v>
      </c>
    </row>
    <row r="3507" spans="2:29" ht="13.7">
      <c r="B3507" s="24" t="s">
        <v>82</v>
      </c>
      <c r="C3507" s="24" t="s">
        <v>64</v>
      </c>
      <c r="D3507" s="24" t="s">
        <v>88</v>
      </c>
      <c r="E3507" s="24">
        <v>210</v>
      </c>
      <c r="F3507" s="26">
        <v>46235</v>
      </c>
      <c r="G3507" s="24" t="s">
        <v>52</v>
      </c>
      <c r="H3507" s="24" t="s">
        <v>53</v>
      </c>
      <c r="I3507" s="24" t="s">
        <v>57</v>
      </c>
      <c r="J3507" s="24" t="s">
        <v>126</v>
      </c>
      <c r="K3507" s="24">
        <v>1</v>
      </c>
      <c r="L3507" s="24" t="s">
        <v>84</v>
      </c>
      <c r="M3507" s="26">
        <v>46262</v>
      </c>
      <c r="N3507" s="27">
        <v>46262.5625</v>
      </c>
      <c r="O3507" s="27">
        <v>46262.708333333336</v>
      </c>
      <c r="P3507" s="24" t="s">
        <v>5799</v>
      </c>
      <c r="Q3507" s="24" t="s">
        <v>5800</v>
      </c>
      <c r="R3507" s="24" t="s">
        <v>182</v>
      </c>
      <c r="T3507" s="24" t="s">
        <v>57</v>
      </c>
      <c r="U3507" s="24" t="s">
        <v>616</v>
      </c>
      <c r="V3507" s="27">
        <v>46262.604166666664</v>
      </c>
      <c r="W3507" s="27">
        <v>46262.626388888886</v>
      </c>
      <c r="Z3507" s="24">
        <v>1</v>
      </c>
      <c r="AA3507" s="24" t="s">
        <v>60</v>
      </c>
      <c r="AB3507" s="24" t="b">
        <v>0</v>
      </c>
      <c r="AC3507" s="61"/>
    </row>
    <row r="3508" spans="2:29" ht="13.7">
      <c r="B3508" s="24" t="s">
        <v>82</v>
      </c>
      <c r="C3508" s="24" t="s">
        <v>64</v>
      </c>
      <c r="D3508" s="24" t="s">
        <v>88</v>
      </c>
      <c r="E3508" s="24">
        <v>210</v>
      </c>
      <c r="F3508" s="26">
        <v>46235</v>
      </c>
      <c r="G3508" s="24" t="s">
        <v>52</v>
      </c>
      <c r="H3508" s="24" t="s">
        <v>53</v>
      </c>
      <c r="I3508" s="24" t="s">
        <v>57</v>
      </c>
      <c r="J3508" s="24" t="s">
        <v>126</v>
      </c>
      <c r="K3508" s="24">
        <v>1</v>
      </c>
      <c r="L3508" s="24" t="s">
        <v>84</v>
      </c>
      <c r="M3508" s="26">
        <v>46262</v>
      </c>
      <c r="N3508" s="27">
        <v>46262.5625</v>
      </c>
      <c r="O3508" s="27">
        <v>46262.708333333336</v>
      </c>
      <c r="P3508" s="24" t="s">
        <v>5801</v>
      </c>
      <c r="Q3508" s="24" t="s">
        <v>5802</v>
      </c>
      <c r="R3508" s="24" t="s">
        <v>155</v>
      </c>
      <c r="T3508" s="24" t="s">
        <v>57</v>
      </c>
      <c r="U3508" s="24" t="s">
        <v>616</v>
      </c>
      <c r="V3508" s="27">
        <v>46262.568055555559</v>
      </c>
      <c r="W3508" s="27">
        <v>46262.59097222222</v>
      </c>
      <c r="Z3508" s="24">
        <v>1</v>
      </c>
      <c r="AA3508" s="24" t="s">
        <v>60</v>
      </c>
      <c r="AB3508" s="24" t="b">
        <v>0</v>
      </c>
      <c r="AC3508" s="61"/>
    </row>
    <row r="3509" spans="2:29" ht="13.7">
      <c r="B3509" s="24" t="s">
        <v>82</v>
      </c>
      <c r="C3509" s="24" t="s">
        <v>64</v>
      </c>
      <c r="D3509" s="24" t="s">
        <v>88</v>
      </c>
      <c r="E3509" s="24">
        <v>210</v>
      </c>
      <c r="F3509" s="26">
        <v>46235</v>
      </c>
      <c r="G3509" s="24" t="s">
        <v>52</v>
      </c>
      <c r="H3509" s="24" t="s">
        <v>53</v>
      </c>
      <c r="I3509" s="24" t="s">
        <v>57</v>
      </c>
      <c r="J3509" s="24" t="s">
        <v>126</v>
      </c>
      <c r="K3509" s="24">
        <v>1</v>
      </c>
      <c r="L3509" s="24" t="s">
        <v>84</v>
      </c>
      <c r="M3509" s="26">
        <v>46262</v>
      </c>
      <c r="N3509" s="27">
        <v>46262.5625</v>
      </c>
      <c r="O3509" s="27">
        <v>46262.708333333336</v>
      </c>
      <c r="P3509" s="24" t="s">
        <v>5803</v>
      </c>
      <c r="Q3509" s="24" t="s">
        <v>5804</v>
      </c>
      <c r="R3509" s="24" t="s">
        <v>155</v>
      </c>
      <c r="T3509" s="24" t="s">
        <v>57</v>
      </c>
      <c r="U3509" s="24" t="s">
        <v>616</v>
      </c>
      <c r="V3509" s="27">
        <v>46262.674305555556</v>
      </c>
      <c r="W3509" s="27">
        <v>46262.697916666664</v>
      </c>
      <c r="Z3509" s="24">
        <v>1</v>
      </c>
      <c r="AA3509" s="24" t="s">
        <v>60</v>
      </c>
      <c r="AB3509" s="24" t="b">
        <v>0</v>
      </c>
      <c r="AC3509" s="61"/>
    </row>
    <row r="3510" spans="2:29" ht="13.7">
      <c r="B3510" s="24" t="s">
        <v>82</v>
      </c>
      <c r="C3510" s="24" t="s">
        <v>64</v>
      </c>
      <c r="D3510" s="24" t="s">
        <v>88</v>
      </c>
      <c r="E3510" s="24">
        <v>210</v>
      </c>
      <c r="F3510" s="26">
        <v>46235</v>
      </c>
      <c r="G3510" s="24" t="s">
        <v>52</v>
      </c>
      <c r="H3510" s="24" t="s">
        <v>53</v>
      </c>
      <c r="I3510" s="24" t="s">
        <v>57</v>
      </c>
      <c r="J3510" s="24" t="s">
        <v>126</v>
      </c>
      <c r="K3510" s="24">
        <v>1</v>
      </c>
      <c r="L3510" s="24" t="s">
        <v>84</v>
      </c>
      <c r="M3510" s="26">
        <v>46262</v>
      </c>
      <c r="N3510" s="27">
        <v>46262.5625</v>
      </c>
      <c r="O3510" s="27">
        <v>46262.708333333336</v>
      </c>
      <c r="P3510" s="24" t="s">
        <v>5805</v>
      </c>
      <c r="Q3510" s="24" t="s">
        <v>5806</v>
      </c>
      <c r="R3510" s="24" t="s">
        <v>185</v>
      </c>
      <c r="T3510" s="24" t="s">
        <v>57</v>
      </c>
      <c r="U3510" s="24" t="s">
        <v>616</v>
      </c>
      <c r="V3510" s="27">
        <v>46262.638194444444</v>
      </c>
      <c r="W3510" s="27">
        <v>46262.662499999999</v>
      </c>
      <c r="Z3510" s="24">
        <v>1</v>
      </c>
      <c r="AA3510" s="24" t="s">
        <v>60</v>
      </c>
      <c r="AB3510" s="24" t="b">
        <v>0</v>
      </c>
      <c r="AC3510" s="61"/>
    </row>
    <row r="3511" spans="2:29" ht="13.7">
      <c r="B3511" s="24" t="s">
        <v>82</v>
      </c>
      <c r="C3511" s="24" t="s">
        <v>64</v>
      </c>
      <c r="D3511" s="24" t="s">
        <v>88</v>
      </c>
      <c r="E3511" s="24">
        <v>240</v>
      </c>
      <c r="F3511" s="26">
        <v>46174</v>
      </c>
      <c r="G3511" s="24" t="s">
        <v>52</v>
      </c>
      <c r="H3511" s="24" t="s">
        <v>53</v>
      </c>
      <c r="I3511" s="24" t="s">
        <v>62</v>
      </c>
      <c r="J3511" s="24" t="s">
        <v>125</v>
      </c>
      <c r="K3511" s="24">
        <v>1</v>
      </c>
      <c r="L3511" s="24" t="s">
        <v>84</v>
      </c>
      <c r="M3511" s="26">
        <v>46180</v>
      </c>
      <c r="N3511" s="27">
        <v>46180.541666666664</v>
      </c>
      <c r="O3511" s="27">
        <v>46180.708333333336</v>
      </c>
      <c r="V3511" s="27"/>
      <c r="W3511" s="27"/>
      <c r="X3511" s="24">
        <v>4</v>
      </c>
      <c r="Y3511" s="24">
        <v>0</v>
      </c>
      <c r="Z3511" s="24">
        <v>4</v>
      </c>
      <c r="AA3511" s="24" t="s">
        <v>56</v>
      </c>
      <c r="AB3511" s="24" t="b">
        <v>0</v>
      </c>
      <c r="AC3511" s="61">
        <v>0</v>
      </c>
    </row>
    <row r="3512" spans="2:29" ht="13.7">
      <c r="B3512" s="24" t="s">
        <v>82</v>
      </c>
      <c r="C3512" s="24" t="s">
        <v>64</v>
      </c>
      <c r="D3512" s="24" t="s">
        <v>88</v>
      </c>
      <c r="E3512" s="24">
        <v>240</v>
      </c>
      <c r="F3512" s="26">
        <v>46174</v>
      </c>
      <c r="G3512" s="24" t="s">
        <v>52</v>
      </c>
      <c r="H3512" s="24" t="s">
        <v>53</v>
      </c>
      <c r="I3512" s="24" t="s">
        <v>62</v>
      </c>
      <c r="J3512" s="24" t="s">
        <v>126</v>
      </c>
      <c r="K3512" s="24">
        <v>1</v>
      </c>
      <c r="L3512" s="24" t="s">
        <v>84</v>
      </c>
      <c r="M3512" s="26">
        <v>46180</v>
      </c>
      <c r="N3512" s="27">
        <v>46180.541666666664</v>
      </c>
      <c r="O3512" s="27">
        <v>46180.708333333336</v>
      </c>
      <c r="P3512" s="24" t="s">
        <v>5807</v>
      </c>
      <c r="Q3512" s="24" t="s">
        <v>5808</v>
      </c>
      <c r="R3512" s="24" t="s">
        <v>323</v>
      </c>
      <c r="T3512" s="24" t="s">
        <v>62</v>
      </c>
      <c r="U3512" s="24" t="s">
        <v>394</v>
      </c>
      <c r="V3512" s="27">
        <v>46180.674305555556</v>
      </c>
      <c r="W3512" s="27">
        <v>46180.697916666664</v>
      </c>
      <c r="Z3512" s="24">
        <v>1</v>
      </c>
      <c r="AA3512" s="24" t="s">
        <v>56</v>
      </c>
      <c r="AB3512" s="24" t="b">
        <v>0</v>
      </c>
      <c r="AC3512" s="61"/>
    </row>
    <row r="3513" spans="2:29" ht="13.7">
      <c r="B3513" s="24" t="s">
        <v>82</v>
      </c>
      <c r="C3513" s="24" t="s">
        <v>64</v>
      </c>
      <c r="D3513" s="24" t="s">
        <v>88</v>
      </c>
      <c r="E3513" s="24">
        <v>240</v>
      </c>
      <c r="F3513" s="26">
        <v>46174</v>
      </c>
      <c r="G3513" s="24" t="s">
        <v>52</v>
      </c>
      <c r="H3513" s="24" t="s">
        <v>53</v>
      </c>
      <c r="I3513" s="24" t="s">
        <v>62</v>
      </c>
      <c r="J3513" s="24" t="s">
        <v>126</v>
      </c>
      <c r="K3513" s="24">
        <v>1</v>
      </c>
      <c r="L3513" s="24" t="s">
        <v>84</v>
      </c>
      <c r="M3513" s="26">
        <v>46180</v>
      </c>
      <c r="N3513" s="27">
        <v>46180.541666666664</v>
      </c>
      <c r="O3513" s="27">
        <v>46180.708333333336</v>
      </c>
      <c r="P3513" s="24" t="s">
        <v>5809</v>
      </c>
      <c r="Q3513" s="24" t="s">
        <v>5810</v>
      </c>
      <c r="R3513" s="24" t="s">
        <v>249</v>
      </c>
      <c r="T3513" s="24" t="s">
        <v>62</v>
      </c>
      <c r="U3513" s="24" t="s">
        <v>394</v>
      </c>
      <c r="V3513" s="27">
        <v>46180.586111111108</v>
      </c>
      <c r="W3513" s="27">
        <v>46180.611111111109</v>
      </c>
      <c r="Z3513" s="24">
        <v>1</v>
      </c>
      <c r="AA3513" s="24" t="s">
        <v>56</v>
      </c>
      <c r="AB3513" s="24" t="b">
        <v>0</v>
      </c>
      <c r="AC3513" s="61"/>
    </row>
    <row r="3514" spans="2:29" ht="13.7">
      <c r="B3514" s="24" t="s">
        <v>82</v>
      </c>
      <c r="C3514" s="24" t="s">
        <v>64</v>
      </c>
      <c r="D3514" s="24" t="s">
        <v>88</v>
      </c>
      <c r="E3514" s="24">
        <v>240</v>
      </c>
      <c r="F3514" s="26">
        <v>46174</v>
      </c>
      <c r="G3514" s="24" t="s">
        <v>52</v>
      </c>
      <c r="H3514" s="24" t="s">
        <v>53</v>
      </c>
      <c r="I3514" s="24" t="s">
        <v>62</v>
      </c>
      <c r="J3514" s="24" t="s">
        <v>126</v>
      </c>
      <c r="K3514" s="24">
        <v>1</v>
      </c>
      <c r="L3514" s="24" t="s">
        <v>84</v>
      </c>
      <c r="M3514" s="26">
        <v>46180</v>
      </c>
      <c r="N3514" s="27">
        <v>46180.541666666664</v>
      </c>
      <c r="O3514" s="27">
        <v>46180.708333333336</v>
      </c>
      <c r="P3514" s="24" t="s">
        <v>5811</v>
      </c>
      <c r="Q3514" s="24" t="s">
        <v>5812</v>
      </c>
      <c r="R3514" s="24" t="s">
        <v>328</v>
      </c>
      <c r="T3514" s="24" t="s">
        <v>62</v>
      </c>
      <c r="U3514" s="24" t="s">
        <v>394</v>
      </c>
      <c r="V3514" s="27">
        <v>46180.62777777778</v>
      </c>
      <c r="W3514" s="27">
        <v>46180.648611111108</v>
      </c>
      <c r="Z3514" s="24">
        <v>1</v>
      </c>
      <c r="AA3514" s="24" t="s">
        <v>56</v>
      </c>
      <c r="AB3514" s="24" t="b">
        <v>0</v>
      </c>
      <c r="AC3514" s="61"/>
    </row>
    <row r="3515" spans="2:29" ht="13.7">
      <c r="B3515" s="24" t="s">
        <v>82</v>
      </c>
      <c r="C3515" s="24" t="s">
        <v>64</v>
      </c>
      <c r="D3515" s="24" t="s">
        <v>88</v>
      </c>
      <c r="E3515" s="24">
        <v>240</v>
      </c>
      <c r="F3515" s="26">
        <v>46174</v>
      </c>
      <c r="G3515" s="24" t="s">
        <v>52</v>
      </c>
      <c r="H3515" s="24" t="s">
        <v>53</v>
      </c>
      <c r="I3515" s="24" t="s">
        <v>62</v>
      </c>
      <c r="J3515" s="24" t="s">
        <v>126</v>
      </c>
      <c r="K3515" s="24">
        <v>1</v>
      </c>
      <c r="L3515" s="24" t="s">
        <v>84</v>
      </c>
      <c r="M3515" s="26">
        <v>46180</v>
      </c>
      <c r="N3515" s="27">
        <v>46180.541666666664</v>
      </c>
      <c r="O3515" s="27">
        <v>46180.708333333336</v>
      </c>
      <c r="P3515" s="24" t="s">
        <v>5813</v>
      </c>
      <c r="Q3515" s="24" t="s">
        <v>5814</v>
      </c>
      <c r="R3515" s="24" t="s">
        <v>256</v>
      </c>
      <c r="T3515" s="24" t="s">
        <v>62</v>
      </c>
      <c r="U3515" s="24" t="s">
        <v>394</v>
      </c>
      <c r="V3515" s="27">
        <v>46180.54583333333</v>
      </c>
      <c r="W3515" s="27">
        <v>46180.565972222219</v>
      </c>
      <c r="Z3515" s="24">
        <v>1</v>
      </c>
      <c r="AA3515" s="24" t="s">
        <v>56</v>
      </c>
      <c r="AB3515" s="24" t="b">
        <v>0</v>
      </c>
      <c r="AC3515" s="61"/>
    </row>
    <row r="3516" spans="2:29" ht="13.7">
      <c r="B3516" s="24" t="s">
        <v>82</v>
      </c>
      <c r="C3516" s="24" t="s">
        <v>64</v>
      </c>
      <c r="D3516" s="24" t="s">
        <v>88</v>
      </c>
      <c r="E3516" s="24">
        <v>240</v>
      </c>
      <c r="F3516" s="26">
        <v>46204</v>
      </c>
      <c r="G3516" s="24" t="s">
        <v>52</v>
      </c>
      <c r="H3516" s="24" t="s">
        <v>53</v>
      </c>
      <c r="I3516" s="24" t="s">
        <v>62</v>
      </c>
      <c r="J3516" s="24" t="s">
        <v>125</v>
      </c>
      <c r="K3516" s="24">
        <v>1</v>
      </c>
      <c r="L3516" s="24" t="s">
        <v>84</v>
      </c>
      <c r="M3516" s="26">
        <v>46217</v>
      </c>
      <c r="N3516" s="27">
        <v>46217.375</v>
      </c>
      <c r="O3516" s="27">
        <v>46217.541666666664</v>
      </c>
      <c r="V3516" s="27"/>
      <c r="W3516" s="27"/>
      <c r="X3516" s="24">
        <v>4</v>
      </c>
      <c r="Y3516" s="24">
        <v>0</v>
      </c>
      <c r="Z3516" s="24">
        <v>4</v>
      </c>
      <c r="AA3516" s="24" t="s">
        <v>58</v>
      </c>
      <c r="AB3516" s="24" t="b">
        <v>0</v>
      </c>
      <c r="AC3516" s="61">
        <v>0</v>
      </c>
    </row>
    <row r="3517" spans="2:29" ht="13.7">
      <c r="B3517" s="24" t="s">
        <v>82</v>
      </c>
      <c r="C3517" s="24" t="s">
        <v>64</v>
      </c>
      <c r="D3517" s="24" t="s">
        <v>88</v>
      </c>
      <c r="E3517" s="24">
        <v>240</v>
      </c>
      <c r="F3517" s="26">
        <v>46204</v>
      </c>
      <c r="G3517" s="24" t="s">
        <v>52</v>
      </c>
      <c r="H3517" s="24" t="s">
        <v>53</v>
      </c>
      <c r="I3517" s="24" t="s">
        <v>62</v>
      </c>
      <c r="J3517" s="24" t="s">
        <v>126</v>
      </c>
      <c r="K3517" s="24">
        <v>1</v>
      </c>
      <c r="L3517" s="24" t="s">
        <v>84</v>
      </c>
      <c r="M3517" s="26">
        <v>46217</v>
      </c>
      <c r="N3517" s="27">
        <v>46217.375</v>
      </c>
      <c r="O3517" s="27">
        <v>46217.541666666664</v>
      </c>
      <c r="P3517" s="24" t="s">
        <v>5815</v>
      </c>
      <c r="Q3517" s="24" t="s">
        <v>5816</v>
      </c>
      <c r="R3517" s="24" t="s">
        <v>256</v>
      </c>
      <c r="T3517" s="24" t="s">
        <v>62</v>
      </c>
      <c r="U3517" s="24" t="s">
        <v>420</v>
      </c>
      <c r="V3517" s="27">
        <v>46217.502083333333</v>
      </c>
      <c r="W3517" s="27">
        <v>46217.527083333334</v>
      </c>
      <c r="Z3517" s="24">
        <v>1</v>
      </c>
      <c r="AA3517" s="24" t="s">
        <v>58</v>
      </c>
      <c r="AB3517" s="24" t="b">
        <v>0</v>
      </c>
      <c r="AC3517" s="61"/>
    </row>
    <row r="3518" spans="2:29" ht="13.7">
      <c r="B3518" s="24" t="s">
        <v>82</v>
      </c>
      <c r="C3518" s="24" t="s">
        <v>64</v>
      </c>
      <c r="D3518" s="24" t="s">
        <v>88</v>
      </c>
      <c r="E3518" s="24">
        <v>240</v>
      </c>
      <c r="F3518" s="26">
        <v>46204</v>
      </c>
      <c r="G3518" s="24" t="s">
        <v>52</v>
      </c>
      <c r="H3518" s="24" t="s">
        <v>53</v>
      </c>
      <c r="I3518" s="24" t="s">
        <v>62</v>
      </c>
      <c r="J3518" s="24" t="s">
        <v>126</v>
      </c>
      <c r="K3518" s="24">
        <v>1</v>
      </c>
      <c r="L3518" s="24" t="s">
        <v>84</v>
      </c>
      <c r="M3518" s="26">
        <v>46217</v>
      </c>
      <c r="N3518" s="27">
        <v>46217.375</v>
      </c>
      <c r="O3518" s="27">
        <v>46217.541666666664</v>
      </c>
      <c r="P3518" s="24" t="s">
        <v>5817</v>
      </c>
      <c r="Q3518" s="24" t="s">
        <v>5818</v>
      </c>
      <c r="R3518" s="24" t="s">
        <v>323</v>
      </c>
      <c r="S3518" s="24" t="s">
        <v>156</v>
      </c>
      <c r="T3518" s="24" t="s">
        <v>62</v>
      </c>
      <c r="U3518" s="24" t="s">
        <v>420</v>
      </c>
      <c r="V3518" s="27">
        <v>46217.380555555559</v>
      </c>
      <c r="W3518" s="27">
        <v>46217.40902777778</v>
      </c>
      <c r="Z3518" s="24">
        <v>1</v>
      </c>
      <c r="AA3518" s="24" t="s">
        <v>58</v>
      </c>
      <c r="AB3518" s="24" t="b">
        <v>0</v>
      </c>
      <c r="AC3518" s="61"/>
    </row>
    <row r="3519" spans="2:29" ht="13.7">
      <c r="B3519" s="24" t="s">
        <v>82</v>
      </c>
      <c r="C3519" s="24" t="s">
        <v>64</v>
      </c>
      <c r="D3519" s="24" t="s">
        <v>88</v>
      </c>
      <c r="E3519" s="24">
        <v>240</v>
      </c>
      <c r="F3519" s="26">
        <v>46204</v>
      </c>
      <c r="G3519" s="24" t="s">
        <v>52</v>
      </c>
      <c r="H3519" s="24" t="s">
        <v>53</v>
      </c>
      <c r="I3519" s="24" t="s">
        <v>62</v>
      </c>
      <c r="J3519" s="24" t="s">
        <v>126</v>
      </c>
      <c r="K3519" s="24">
        <v>1</v>
      </c>
      <c r="L3519" s="24" t="s">
        <v>84</v>
      </c>
      <c r="M3519" s="26">
        <v>46217</v>
      </c>
      <c r="N3519" s="27">
        <v>46217.375</v>
      </c>
      <c r="O3519" s="27">
        <v>46217.541666666664</v>
      </c>
      <c r="P3519" s="24" t="s">
        <v>5819</v>
      </c>
      <c r="Q3519" s="24" t="s">
        <v>5820</v>
      </c>
      <c r="R3519" s="24" t="s">
        <v>253</v>
      </c>
      <c r="T3519" s="24" t="s">
        <v>62</v>
      </c>
      <c r="U3519" s="24" t="s">
        <v>420</v>
      </c>
      <c r="V3519" s="27">
        <v>46217.42083333333</v>
      </c>
      <c r="W3519" s="27">
        <v>46217.447222222225</v>
      </c>
      <c r="Z3519" s="24">
        <v>1</v>
      </c>
      <c r="AA3519" s="24" t="s">
        <v>58</v>
      </c>
      <c r="AB3519" s="24" t="b">
        <v>0</v>
      </c>
      <c r="AC3519" s="61"/>
    </row>
    <row r="3520" spans="2:29" ht="13.7">
      <c r="B3520" s="24" t="s">
        <v>82</v>
      </c>
      <c r="C3520" s="24" t="s">
        <v>64</v>
      </c>
      <c r="D3520" s="24" t="s">
        <v>88</v>
      </c>
      <c r="E3520" s="24">
        <v>240</v>
      </c>
      <c r="F3520" s="26">
        <v>46204</v>
      </c>
      <c r="G3520" s="24" t="s">
        <v>52</v>
      </c>
      <c r="H3520" s="24" t="s">
        <v>53</v>
      </c>
      <c r="I3520" s="24" t="s">
        <v>62</v>
      </c>
      <c r="J3520" s="24" t="s">
        <v>126</v>
      </c>
      <c r="K3520" s="24">
        <v>1</v>
      </c>
      <c r="L3520" s="24" t="s">
        <v>84</v>
      </c>
      <c r="M3520" s="26">
        <v>46217</v>
      </c>
      <c r="N3520" s="27">
        <v>46217.375</v>
      </c>
      <c r="O3520" s="27">
        <v>46217.541666666664</v>
      </c>
      <c r="P3520" s="24" t="s">
        <v>5821</v>
      </c>
      <c r="Q3520" s="24" t="s">
        <v>5822</v>
      </c>
      <c r="R3520" s="24" t="s">
        <v>328</v>
      </c>
      <c r="T3520" s="24" t="s">
        <v>62</v>
      </c>
      <c r="U3520" s="24" t="s">
        <v>420</v>
      </c>
      <c r="V3520" s="27">
        <v>46217.463888888888</v>
      </c>
      <c r="W3520" s="27">
        <v>46217.493055555555</v>
      </c>
      <c r="Z3520" s="24">
        <v>1</v>
      </c>
      <c r="AA3520" s="24" t="s">
        <v>58</v>
      </c>
      <c r="AB3520" s="24" t="b">
        <v>0</v>
      </c>
      <c r="AC3520" s="61"/>
    </row>
    <row r="3521" spans="2:29" ht="13.7">
      <c r="B3521" s="24" t="s">
        <v>82</v>
      </c>
      <c r="C3521" s="24" t="s">
        <v>64</v>
      </c>
      <c r="D3521" s="24" t="s">
        <v>88</v>
      </c>
      <c r="E3521" s="24">
        <v>240</v>
      </c>
      <c r="F3521" s="26">
        <v>46204</v>
      </c>
      <c r="G3521" s="24" t="s">
        <v>52</v>
      </c>
      <c r="H3521" s="24" t="s">
        <v>53</v>
      </c>
      <c r="I3521" s="24" t="s">
        <v>54</v>
      </c>
      <c r="J3521" s="24" t="s">
        <v>125</v>
      </c>
      <c r="K3521" s="24">
        <v>1</v>
      </c>
      <c r="L3521" s="24" t="s">
        <v>84</v>
      </c>
      <c r="M3521" s="26">
        <v>46221</v>
      </c>
      <c r="N3521" s="27">
        <v>46221.5625</v>
      </c>
      <c r="O3521" s="27">
        <v>46221.729166666664</v>
      </c>
      <c r="V3521" s="27"/>
      <c r="W3521" s="27"/>
      <c r="X3521" s="24">
        <v>4</v>
      </c>
      <c r="Y3521" s="24">
        <v>0</v>
      </c>
      <c r="Z3521" s="24">
        <v>4</v>
      </c>
      <c r="AA3521" s="24" t="s">
        <v>58</v>
      </c>
      <c r="AB3521" s="24" t="b">
        <v>0</v>
      </c>
      <c r="AC3521" s="61">
        <v>0</v>
      </c>
    </row>
    <row r="3522" spans="2:29" ht="13.7">
      <c r="B3522" s="24" t="s">
        <v>82</v>
      </c>
      <c r="C3522" s="24" t="s">
        <v>64</v>
      </c>
      <c r="D3522" s="24" t="s">
        <v>88</v>
      </c>
      <c r="E3522" s="24">
        <v>240</v>
      </c>
      <c r="F3522" s="26">
        <v>46204</v>
      </c>
      <c r="G3522" s="24" t="s">
        <v>52</v>
      </c>
      <c r="H3522" s="24" t="s">
        <v>53</v>
      </c>
      <c r="I3522" s="24" t="s">
        <v>54</v>
      </c>
      <c r="J3522" s="24" t="s">
        <v>126</v>
      </c>
      <c r="K3522" s="24">
        <v>1</v>
      </c>
      <c r="L3522" s="24" t="s">
        <v>84</v>
      </c>
      <c r="M3522" s="26">
        <v>46221</v>
      </c>
      <c r="N3522" s="27">
        <v>46221.5625</v>
      </c>
      <c r="O3522" s="27">
        <v>46221.729166666664</v>
      </c>
      <c r="P3522" s="24" t="s">
        <v>5823</v>
      </c>
      <c r="Q3522" s="24" t="s">
        <v>5824</v>
      </c>
      <c r="R3522" s="24" t="s">
        <v>149</v>
      </c>
      <c r="T3522" s="24" t="s">
        <v>54</v>
      </c>
      <c r="U3522" s="24" t="s">
        <v>341</v>
      </c>
      <c r="V3522" s="27">
        <v>46221.65347222222</v>
      </c>
      <c r="W3522" s="27">
        <v>46221.673611111109</v>
      </c>
      <c r="Z3522" s="24">
        <v>1</v>
      </c>
      <c r="AA3522" s="24" t="s">
        <v>58</v>
      </c>
      <c r="AB3522" s="24" t="b">
        <v>0</v>
      </c>
      <c r="AC3522" s="61"/>
    </row>
    <row r="3523" spans="2:29" ht="13.7">
      <c r="B3523" s="24" t="s">
        <v>82</v>
      </c>
      <c r="C3523" s="24" t="s">
        <v>64</v>
      </c>
      <c r="D3523" s="24" t="s">
        <v>88</v>
      </c>
      <c r="E3523" s="24">
        <v>240</v>
      </c>
      <c r="F3523" s="26">
        <v>46204</v>
      </c>
      <c r="G3523" s="24" t="s">
        <v>52</v>
      </c>
      <c r="H3523" s="24" t="s">
        <v>53</v>
      </c>
      <c r="I3523" s="24" t="s">
        <v>54</v>
      </c>
      <c r="J3523" s="24" t="s">
        <v>126</v>
      </c>
      <c r="K3523" s="24">
        <v>1</v>
      </c>
      <c r="L3523" s="24" t="s">
        <v>84</v>
      </c>
      <c r="M3523" s="26">
        <v>46221</v>
      </c>
      <c r="N3523" s="27">
        <v>46221.5625</v>
      </c>
      <c r="O3523" s="27">
        <v>46221.729166666664</v>
      </c>
      <c r="P3523" s="24" t="s">
        <v>5825</v>
      </c>
      <c r="Q3523" s="24" t="s">
        <v>5826</v>
      </c>
      <c r="R3523" s="24" t="s">
        <v>142</v>
      </c>
      <c r="S3523" s="24" t="s">
        <v>152</v>
      </c>
      <c r="T3523" s="24" t="s">
        <v>54</v>
      </c>
      <c r="U3523" s="24" t="s">
        <v>341</v>
      </c>
      <c r="V3523" s="27">
        <v>46221.570833333331</v>
      </c>
      <c r="W3523" s="27">
        <v>46221.595138888886</v>
      </c>
      <c r="Z3523" s="24">
        <v>1</v>
      </c>
      <c r="AA3523" s="24" t="s">
        <v>58</v>
      </c>
      <c r="AB3523" s="24" t="b">
        <v>0</v>
      </c>
      <c r="AC3523" s="61"/>
    </row>
    <row r="3524" spans="2:29" ht="13.7">
      <c r="B3524" s="24" t="s">
        <v>82</v>
      </c>
      <c r="C3524" s="24" t="s">
        <v>64</v>
      </c>
      <c r="D3524" s="24" t="s">
        <v>88</v>
      </c>
      <c r="E3524" s="24">
        <v>240</v>
      </c>
      <c r="F3524" s="26">
        <v>46204</v>
      </c>
      <c r="G3524" s="24" t="s">
        <v>52</v>
      </c>
      <c r="H3524" s="24" t="s">
        <v>53</v>
      </c>
      <c r="I3524" s="24" t="s">
        <v>54</v>
      </c>
      <c r="J3524" s="24" t="s">
        <v>126</v>
      </c>
      <c r="K3524" s="24">
        <v>1</v>
      </c>
      <c r="L3524" s="24" t="s">
        <v>84</v>
      </c>
      <c r="M3524" s="26">
        <v>46221</v>
      </c>
      <c r="N3524" s="27">
        <v>46221.5625</v>
      </c>
      <c r="O3524" s="27">
        <v>46221.729166666664</v>
      </c>
      <c r="P3524" s="24" t="s">
        <v>5827</v>
      </c>
      <c r="Q3524" s="24" t="s">
        <v>5828</v>
      </c>
      <c r="R3524" s="24" t="s">
        <v>142</v>
      </c>
      <c r="T3524" s="24" t="s">
        <v>54</v>
      </c>
      <c r="U3524" s="24" t="s">
        <v>341</v>
      </c>
      <c r="V3524" s="27">
        <v>46221.692361111112</v>
      </c>
      <c r="W3524" s="27">
        <v>46221.715277777781</v>
      </c>
      <c r="Z3524" s="24">
        <v>1</v>
      </c>
      <c r="AA3524" s="24" t="s">
        <v>58</v>
      </c>
      <c r="AB3524" s="24" t="b">
        <v>0</v>
      </c>
      <c r="AC3524" s="61"/>
    </row>
    <row r="3525" spans="2:29" ht="13.7">
      <c r="B3525" s="24" t="s">
        <v>82</v>
      </c>
      <c r="C3525" s="24" t="s">
        <v>64</v>
      </c>
      <c r="D3525" s="24" t="s">
        <v>88</v>
      </c>
      <c r="E3525" s="24">
        <v>240</v>
      </c>
      <c r="F3525" s="26">
        <v>46204</v>
      </c>
      <c r="G3525" s="24" t="s">
        <v>52</v>
      </c>
      <c r="H3525" s="24" t="s">
        <v>53</v>
      </c>
      <c r="I3525" s="24" t="s">
        <v>54</v>
      </c>
      <c r="J3525" s="24" t="s">
        <v>126</v>
      </c>
      <c r="K3525" s="24">
        <v>1</v>
      </c>
      <c r="L3525" s="24" t="s">
        <v>84</v>
      </c>
      <c r="M3525" s="26">
        <v>46221</v>
      </c>
      <c r="N3525" s="27">
        <v>46221.5625</v>
      </c>
      <c r="O3525" s="27">
        <v>46221.729166666664</v>
      </c>
      <c r="P3525" s="24" t="s">
        <v>5829</v>
      </c>
      <c r="Q3525" s="24" t="s">
        <v>5830</v>
      </c>
      <c r="R3525" s="24" t="s">
        <v>190</v>
      </c>
      <c r="T3525" s="24" t="s">
        <v>54</v>
      </c>
      <c r="U3525" s="24" t="s">
        <v>341</v>
      </c>
      <c r="V3525" s="27">
        <v>46221.611805555556</v>
      </c>
      <c r="W3525" s="27">
        <v>46221.636111111111</v>
      </c>
      <c r="Z3525" s="24">
        <v>1</v>
      </c>
      <c r="AA3525" s="24" t="s">
        <v>58</v>
      </c>
      <c r="AB3525" s="24" t="b">
        <v>0</v>
      </c>
      <c r="AC3525" s="61"/>
    </row>
    <row r="3526" spans="2:29" ht="13.7">
      <c r="B3526" s="24" t="s">
        <v>82</v>
      </c>
      <c r="C3526" s="24" t="s">
        <v>64</v>
      </c>
      <c r="D3526" s="24" t="s">
        <v>88</v>
      </c>
      <c r="E3526" s="24">
        <v>240</v>
      </c>
      <c r="F3526" s="26">
        <v>46204</v>
      </c>
      <c r="G3526" s="24" t="s">
        <v>52</v>
      </c>
      <c r="H3526" s="24" t="s">
        <v>53</v>
      </c>
      <c r="I3526" s="24" t="s">
        <v>59</v>
      </c>
      <c r="J3526" s="24" t="s">
        <v>125</v>
      </c>
      <c r="K3526" s="24">
        <v>1</v>
      </c>
      <c r="L3526" s="24" t="s">
        <v>84</v>
      </c>
      <c r="M3526" s="26">
        <v>46223</v>
      </c>
      <c r="N3526" s="27">
        <v>46223.375</v>
      </c>
      <c r="O3526" s="27">
        <v>46223.541666666664</v>
      </c>
      <c r="V3526" s="27"/>
      <c r="W3526" s="27"/>
      <c r="X3526" s="24">
        <v>4</v>
      </c>
      <c r="Y3526" s="24">
        <v>0</v>
      </c>
      <c r="Z3526" s="24">
        <v>4</v>
      </c>
      <c r="AA3526" s="24" t="s">
        <v>58</v>
      </c>
      <c r="AB3526" s="24" t="b">
        <v>0</v>
      </c>
      <c r="AC3526" s="61">
        <v>0</v>
      </c>
    </row>
    <row r="3527" spans="2:29" ht="13.7">
      <c r="B3527" s="24" t="s">
        <v>82</v>
      </c>
      <c r="C3527" s="24" t="s">
        <v>64</v>
      </c>
      <c r="D3527" s="24" t="s">
        <v>88</v>
      </c>
      <c r="E3527" s="24">
        <v>240</v>
      </c>
      <c r="F3527" s="26">
        <v>46204</v>
      </c>
      <c r="G3527" s="24" t="s">
        <v>52</v>
      </c>
      <c r="H3527" s="24" t="s">
        <v>53</v>
      </c>
      <c r="I3527" s="24" t="s">
        <v>59</v>
      </c>
      <c r="J3527" s="24" t="s">
        <v>126</v>
      </c>
      <c r="K3527" s="24">
        <v>1</v>
      </c>
      <c r="L3527" s="24" t="s">
        <v>84</v>
      </c>
      <c r="M3527" s="26">
        <v>46223</v>
      </c>
      <c r="N3527" s="27">
        <v>46223.375</v>
      </c>
      <c r="O3527" s="27">
        <v>46223.541666666664</v>
      </c>
      <c r="P3527" s="24" t="s">
        <v>5831</v>
      </c>
      <c r="Q3527" s="24" t="s">
        <v>5832</v>
      </c>
      <c r="R3527" s="24" t="s">
        <v>217</v>
      </c>
      <c r="S3527" s="24" t="s">
        <v>152</v>
      </c>
      <c r="T3527" s="24" t="s">
        <v>59</v>
      </c>
      <c r="U3527" s="24" t="s">
        <v>411</v>
      </c>
      <c r="V3527" s="27">
        <v>46223.380555555559</v>
      </c>
      <c r="W3527" s="27">
        <v>46223.402777777781</v>
      </c>
      <c r="Z3527" s="24">
        <v>1</v>
      </c>
      <c r="AA3527" s="24" t="s">
        <v>58</v>
      </c>
      <c r="AB3527" s="24" t="b">
        <v>0</v>
      </c>
      <c r="AC3527" s="61"/>
    </row>
    <row r="3528" spans="2:29" ht="13.7">
      <c r="B3528" s="24" t="s">
        <v>82</v>
      </c>
      <c r="C3528" s="24" t="s">
        <v>64</v>
      </c>
      <c r="D3528" s="24" t="s">
        <v>88</v>
      </c>
      <c r="E3528" s="24">
        <v>240</v>
      </c>
      <c r="F3528" s="26">
        <v>46204</v>
      </c>
      <c r="G3528" s="24" t="s">
        <v>52</v>
      </c>
      <c r="H3528" s="24" t="s">
        <v>53</v>
      </c>
      <c r="I3528" s="24" t="s">
        <v>59</v>
      </c>
      <c r="J3528" s="24" t="s">
        <v>126</v>
      </c>
      <c r="K3528" s="24">
        <v>1</v>
      </c>
      <c r="L3528" s="24" t="s">
        <v>84</v>
      </c>
      <c r="M3528" s="26">
        <v>46223</v>
      </c>
      <c r="N3528" s="27">
        <v>46223.375</v>
      </c>
      <c r="O3528" s="27">
        <v>46223.541666666664</v>
      </c>
      <c r="P3528" s="24" t="s">
        <v>5833</v>
      </c>
      <c r="Q3528" s="24" t="s">
        <v>5834</v>
      </c>
      <c r="R3528" s="24" t="s">
        <v>281</v>
      </c>
      <c r="T3528" s="24" t="s">
        <v>59</v>
      </c>
      <c r="U3528" s="24" t="s">
        <v>411</v>
      </c>
      <c r="V3528" s="27">
        <v>46223.419444444444</v>
      </c>
      <c r="W3528" s="27">
        <v>46223.43472222222</v>
      </c>
      <c r="Z3528" s="24">
        <v>1</v>
      </c>
      <c r="AA3528" s="24" t="s">
        <v>58</v>
      </c>
      <c r="AB3528" s="24" t="b">
        <v>0</v>
      </c>
      <c r="AC3528" s="61"/>
    </row>
    <row r="3529" spans="2:29" ht="13.7">
      <c r="B3529" s="24" t="s">
        <v>82</v>
      </c>
      <c r="C3529" s="24" t="s">
        <v>64</v>
      </c>
      <c r="D3529" s="24" t="s">
        <v>88</v>
      </c>
      <c r="E3529" s="24">
        <v>240</v>
      </c>
      <c r="F3529" s="26">
        <v>46204</v>
      </c>
      <c r="G3529" s="24" t="s">
        <v>52</v>
      </c>
      <c r="H3529" s="24" t="s">
        <v>53</v>
      </c>
      <c r="I3529" s="24" t="s">
        <v>59</v>
      </c>
      <c r="J3529" s="24" t="s">
        <v>126</v>
      </c>
      <c r="K3529" s="24">
        <v>1</v>
      </c>
      <c r="L3529" s="24" t="s">
        <v>84</v>
      </c>
      <c r="M3529" s="26">
        <v>46223</v>
      </c>
      <c r="N3529" s="27">
        <v>46223.375</v>
      </c>
      <c r="O3529" s="27">
        <v>46223.541666666664</v>
      </c>
      <c r="P3529" s="24" t="s">
        <v>5835</v>
      </c>
      <c r="Q3529" s="24" t="s">
        <v>5836</v>
      </c>
      <c r="R3529" s="24" t="s">
        <v>217</v>
      </c>
      <c r="S3529" s="24" t="s">
        <v>213</v>
      </c>
      <c r="T3529" s="24" t="s">
        <v>59</v>
      </c>
      <c r="U3529" s="24" t="s">
        <v>411</v>
      </c>
      <c r="V3529" s="27">
        <v>46223.506249999999</v>
      </c>
      <c r="W3529" s="27">
        <v>46223.529166666667</v>
      </c>
      <c r="Z3529" s="24">
        <v>1</v>
      </c>
      <c r="AA3529" s="24" t="s">
        <v>58</v>
      </c>
      <c r="AB3529" s="24" t="b">
        <v>0</v>
      </c>
      <c r="AC3529" s="61"/>
    </row>
    <row r="3530" spans="2:29" ht="13.7">
      <c r="B3530" s="24" t="s">
        <v>82</v>
      </c>
      <c r="C3530" s="24" t="s">
        <v>64</v>
      </c>
      <c r="D3530" s="24" t="s">
        <v>88</v>
      </c>
      <c r="E3530" s="24">
        <v>240</v>
      </c>
      <c r="F3530" s="26">
        <v>46204</v>
      </c>
      <c r="G3530" s="24" t="s">
        <v>52</v>
      </c>
      <c r="H3530" s="24" t="s">
        <v>53</v>
      </c>
      <c r="I3530" s="24" t="s">
        <v>59</v>
      </c>
      <c r="J3530" s="24" t="s">
        <v>126</v>
      </c>
      <c r="K3530" s="24">
        <v>1</v>
      </c>
      <c r="L3530" s="24" t="s">
        <v>84</v>
      </c>
      <c r="M3530" s="26">
        <v>46223</v>
      </c>
      <c r="N3530" s="27">
        <v>46223.375</v>
      </c>
      <c r="O3530" s="27">
        <v>46223.541666666664</v>
      </c>
      <c r="P3530" s="24" t="s">
        <v>5837</v>
      </c>
      <c r="Q3530" s="24" t="s">
        <v>5838</v>
      </c>
      <c r="R3530" s="24" t="s">
        <v>281</v>
      </c>
      <c r="T3530" s="24" t="s">
        <v>59</v>
      </c>
      <c r="U3530" s="24" t="s">
        <v>411</v>
      </c>
      <c r="V3530" s="27">
        <v>46223.460416666669</v>
      </c>
      <c r="W3530" s="27">
        <v>46223.477777777778</v>
      </c>
      <c r="Z3530" s="24">
        <v>1</v>
      </c>
      <c r="AA3530" s="24" t="s">
        <v>58</v>
      </c>
      <c r="AB3530" s="24" t="b">
        <v>0</v>
      </c>
      <c r="AC3530" s="61"/>
    </row>
    <row r="3531" spans="2:29" ht="13.7">
      <c r="B3531" s="24" t="s">
        <v>82</v>
      </c>
      <c r="C3531" s="24" t="s">
        <v>64</v>
      </c>
      <c r="D3531" s="24" t="s">
        <v>88</v>
      </c>
      <c r="E3531" s="24">
        <v>240</v>
      </c>
      <c r="F3531" s="26">
        <v>46204</v>
      </c>
      <c r="G3531" s="24" t="s">
        <v>52</v>
      </c>
      <c r="H3531" s="24" t="s">
        <v>53</v>
      </c>
      <c r="I3531" s="24" t="s">
        <v>59</v>
      </c>
      <c r="J3531" s="24" t="s">
        <v>125</v>
      </c>
      <c r="K3531" s="24">
        <v>1</v>
      </c>
      <c r="L3531" s="24" t="s">
        <v>84</v>
      </c>
      <c r="M3531" s="26">
        <v>46234</v>
      </c>
      <c r="N3531" s="27">
        <v>46234.541666666664</v>
      </c>
      <c r="O3531" s="27">
        <v>46234.708333333336</v>
      </c>
      <c r="V3531" s="27"/>
      <c r="W3531" s="27"/>
      <c r="X3531" s="24">
        <v>4</v>
      </c>
      <c r="Y3531" s="24">
        <v>0</v>
      </c>
      <c r="Z3531" s="24">
        <v>4</v>
      </c>
      <c r="AA3531" s="24" t="s">
        <v>58</v>
      </c>
      <c r="AB3531" s="24" t="b">
        <v>0</v>
      </c>
      <c r="AC3531" s="61">
        <v>0</v>
      </c>
    </row>
    <row r="3532" spans="2:29" ht="13.7">
      <c r="B3532" s="24" t="s">
        <v>82</v>
      </c>
      <c r="C3532" s="24" t="s">
        <v>64</v>
      </c>
      <c r="D3532" s="24" t="s">
        <v>88</v>
      </c>
      <c r="E3532" s="24">
        <v>240</v>
      </c>
      <c r="F3532" s="26">
        <v>46204</v>
      </c>
      <c r="G3532" s="24" t="s">
        <v>52</v>
      </c>
      <c r="H3532" s="24" t="s">
        <v>53</v>
      </c>
      <c r="I3532" s="24" t="s">
        <v>59</v>
      </c>
      <c r="J3532" s="24" t="s">
        <v>126</v>
      </c>
      <c r="K3532" s="24">
        <v>1</v>
      </c>
      <c r="L3532" s="24" t="s">
        <v>84</v>
      </c>
      <c r="M3532" s="26">
        <v>46234</v>
      </c>
      <c r="N3532" s="27">
        <v>46234.541666666664</v>
      </c>
      <c r="O3532" s="27">
        <v>46234.708333333336</v>
      </c>
      <c r="P3532" s="24" t="s">
        <v>5839</v>
      </c>
      <c r="Q3532" s="24" t="s">
        <v>5840</v>
      </c>
      <c r="R3532" s="24" t="s">
        <v>284</v>
      </c>
      <c r="T3532" s="24" t="s">
        <v>59</v>
      </c>
      <c r="U3532" s="24" t="s">
        <v>250</v>
      </c>
      <c r="V3532" s="27">
        <v>46234.588194444441</v>
      </c>
      <c r="W3532" s="27">
        <v>46234.618055555555</v>
      </c>
      <c r="Z3532" s="24">
        <v>1</v>
      </c>
      <c r="AA3532" s="24" t="s">
        <v>58</v>
      </c>
      <c r="AB3532" s="24" t="b">
        <v>0</v>
      </c>
      <c r="AC3532" s="61"/>
    </row>
    <row r="3533" spans="2:29" ht="13.7">
      <c r="B3533" s="24" t="s">
        <v>82</v>
      </c>
      <c r="C3533" s="24" t="s">
        <v>64</v>
      </c>
      <c r="D3533" s="24" t="s">
        <v>88</v>
      </c>
      <c r="E3533" s="24">
        <v>240</v>
      </c>
      <c r="F3533" s="26">
        <v>46204</v>
      </c>
      <c r="G3533" s="24" t="s">
        <v>52</v>
      </c>
      <c r="H3533" s="24" t="s">
        <v>53</v>
      </c>
      <c r="I3533" s="24" t="s">
        <v>59</v>
      </c>
      <c r="J3533" s="24" t="s">
        <v>126</v>
      </c>
      <c r="K3533" s="24">
        <v>1</v>
      </c>
      <c r="L3533" s="24" t="s">
        <v>84</v>
      </c>
      <c r="M3533" s="26">
        <v>46234</v>
      </c>
      <c r="N3533" s="27">
        <v>46234.541666666664</v>
      </c>
      <c r="O3533" s="27">
        <v>46234.708333333336</v>
      </c>
      <c r="P3533" s="24" t="s">
        <v>5841</v>
      </c>
      <c r="Q3533" s="24" t="s">
        <v>5842</v>
      </c>
      <c r="R3533" s="24" t="s">
        <v>284</v>
      </c>
      <c r="T3533" s="24" t="s">
        <v>59</v>
      </c>
      <c r="U3533" s="24" t="s">
        <v>250</v>
      </c>
      <c r="V3533" s="27">
        <v>46234.547222222223</v>
      </c>
      <c r="W3533" s="27">
        <v>46234.571527777778</v>
      </c>
      <c r="Z3533" s="24">
        <v>1</v>
      </c>
      <c r="AA3533" s="24" t="s">
        <v>58</v>
      </c>
      <c r="AB3533" s="24" t="b">
        <v>0</v>
      </c>
      <c r="AC3533" s="61"/>
    </row>
    <row r="3534" spans="2:29" ht="13.7">
      <c r="B3534" s="24" t="s">
        <v>82</v>
      </c>
      <c r="C3534" s="24" t="s">
        <v>64</v>
      </c>
      <c r="D3534" s="24" t="s">
        <v>88</v>
      </c>
      <c r="E3534" s="24">
        <v>240</v>
      </c>
      <c r="F3534" s="26">
        <v>46204</v>
      </c>
      <c r="G3534" s="24" t="s">
        <v>52</v>
      </c>
      <c r="H3534" s="24" t="s">
        <v>53</v>
      </c>
      <c r="I3534" s="24" t="s">
        <v>59</v>
      </c>
      <c r="J3534" s="24" t="s">
        <v>126</v>
      </c>
      <c r="K3534" s="24">
        <v>1</v>
      </c>
      <c r="L3534" s="24" t="s">
        <v>84</v>
      </c>
      <c r="M3534" s="26">
        <v>46234</v>
      </c>
      <c r="N3534" s="27">
        <v>46234.541666666664</v>
      </c>
      <c r="O3534" s="27">
        <v>46234.708333333336</v>
      </c>
      <c r="P3534" s="24" t="s">
        <v>5843</v>
      </c>
      <c r="Q3534" s="24" t="s">
        <v>5844</v>
      </c>
      <c r="R3534" s="24" t="s">
        <v>168</v>
      </c>
      <c r="T3534" s="24" t="s">
        <v>59</v>
      </c>
      <c r="U3534" s="24" t="s">
        <v>250</v>
      </c>
      <c r="V3534" s="27">
        <v>46234.67083333333</v>
      </c>
      <c r="W3534" s="27">
        <v>46234.692361111112</v>
      </c>
      <c r="Z3534" s="24">
        <v>1</v>
      </c>
      <c r="AA3534" s="24" t="s">
        <v>58</v>
      </c>
      <c r="AB3534" s="24" t="b">
        <v>0</v>
      </c>
      <c r="AC3534" s="61"/>
    </row>
    <row r="3535" spans="2:29" ht="13.7">
      <c r="B3535" s="24" t="s">
        <v>82</v>
      </c>
      <c r="C3535" s="24" t="s">
        <v>64</v>
      </c>
      <c r="D3535" s="24" t="s">
        <v>88</v>
      </c>
      <c r="E3535" s="24">
        <v>240</v>
      </c>
      <c r="F3535" s="26">
        <v>46204</v>
      </c>
      <c r="G3535" s="24" t="s">
        <v>52</v>
      </c>
      <c r="H3535" s="24" t="s">
        <v>53</v>
      </c>
      <c r="I3535" s="24" t="s">
        <v>59</v>
      </c>
      <c r="J3535" s="24" t="s">
        <v>126</v>
      </c>
      <c r="K3535" s="24">
        <v>1</v>
      </c>
      <c r="L3535" s="24" t="s">
        <v>84</v>
      </c>
      <c r="M3535" s="26">
        <v>46234</v>
      </c>
      <c r="N3535" s="27">
        <v>46234.541666666664</v>
      </c>
      <c r="O3535" s="27">
        <v>46234.708333333336</v>
      </c>
      <c r="P3535" s="24" t="s">
        <v>5845</v>
      </c>
      <c r="Q3535" s="24" t="s">
        <v>5846</v>
      </c>
      <c r="R3535" s="24" t="s">
        <v>217</v>
      </c>
      <c r="T3535" s="24" t="s">
        <v>59</v>
      </c>
      <c r="U3535" s="24" t="s">
        <v>250</v>
      </c>
      <c r="V3535" s="27">
        <v>46234.631944444445</v>
      </c>
      <c r="W3535" s="27">
        <v>46234.661805555559</v>
      </c>
      <c r="Z3535" s="24">
        <v>1</v>
      </c>
      <c r="AA3535" s="24" t="s">
        <v>58</v>
      </c>
      <c r="AB3535" s="24" t="b">
        <v>0</v>
      </c>
      <c r="AC3535" s="61"/>
    </row>
    <row r="3536" spans="2:29" ht="13.7">
      <c r="B3536" s="24" t="s">
        <v>82</v>
      </c>
      <c r="C3536" s="24" t="s">
        <v>64</v>
      </c>
      <c r="D3536" s="24" t="s">
        <v>88</v>
      </c>
      <c r="E3536" s="24">
        <v>240</v>
      </c>
      <c r="F3536" s="26">
        <v>46235</v>
      </c>
      <c r="G3536" s="24" t="s">
        <v>52</v>
      </c>
      <c r="H3536" s="24" t="s">
        <v>53</v>
      </c>
      <c r="I3536" s="24" t="s">
        <v>54</v>
      </c>
      <c r="J3536" s="24" t="s">
        <v>125</v>
      </c>
      <c r="K3536" s="24">
        <v>1</v>
      </c>
      <c r="L3536" s="24" t="s">
        <v>84</v>
      </c>
      <c r="M3536" s="26">
        <v>46237</v>
      </c>
      <c r="N3536" s="27">
        <v>46237.541666666664</v>
      </c>
      <c r="O3536" s="27">
        <v>46237.708333333336</v>
      </c>
      <c r="V3536" s="27"/>
      <c r="W3536" s="27"/>
      <c r="X3536" s="24">
        <v>4</v>
      </c>
      <c r="Y3536" s="24">
        <v>0</v>
      </c>
      <c r="Z3536" s="24">
        <v>4</v>
      </c>
      <c r="AA3536" s="24" t="s">
        <v>60</v>
      </c>
      <c r="AB3536" s="24" t="b">
        <v>0</v>
      </c>
      <c r="AC3536" s="61">
        <v>0</v>
      </c>
    </row>
    <row r="3537" spans="2:29" ht="13.7">
      <c r="B3537" s="24" t="s">
        <v>82</v>
      </c>
      <c r="C3537" s="24" t="s">
        <v>64</v>
      </c>
      <c r="D3537" s="24" t="s">
        <v>88</v>
      </c>
      <c r="E3537" s="24">
        <v>240</v>
      </c>
      <c r="F3537" s="26">
        <v>46235</v>
      </c>
      <c r="G3537" s="24" t="s">
        <v>52</v>
      </c>
      <c r="H3537" s="24" t="s">
        <v>53</v>
      </c>
      <c r="I3537" s="24" t="s">
        <v>54</v>
      </c>
      <c r="J3537" s="24" t="s">
        <v>126</v>
      </c>
      <c r="K3537" s="24">
        <v>1</v>
      </c>
      <c r="L3537" s="24" t="s">
        <v>84</v>
      </c>
      <c r="M3537" s="26">
        <v>46237</v>
      </c>
      <c r="N3537" s="27">
        <v>46237.541666666664</v>
      </c>
      <c r="O3537" s="27">
        <v>46237.708333333336</v>
      </c>
      <c r="P3537" s="24" t="s">
        <v>5847</v>
      </c>
      <c r="Q3537" s="24" t="s">
        <v>5848</v>
      </c>
      <c r="R3537" s="24" t="s">
        <v>146</v>
      </c>
      <c r="T3537" s="24" t="s">
        <v>54</v>
      </c>
      <c r="U3537" s="24" t="s">
        <v>214</v>
      </c>
      <c r="V3537" s="27">
        <v>46237.668055555558</v>
      </c>
      <c r="W3537" s="27">
        <v>46237.690972222219</v>
      </c>
      <c r="Z3537" s="24">
        <v>1</v>
      </c>
      <c r="AA3537" s="24" t="s">
        <v>60</v>
      </c>
      <c r="AB3537" s="24" t="b">
        <v>0</v>
      </c>
      <c r="AC3537" s="61"/>
    </row>
    <row r="3538" spans="2:29" ht="13.7">
      <c r="B3538" s="24" t="s">
        <v>82</v>
      </c>
      <c r="C3538" s="24" t="s">
        <v>64</v>
      </c>
      <c r="D3538" s="24" t="s">
        <v>88</v>
      </c>
      <c r="E3538" s="24">
        <v>240</v>
      </c>
      <c r="F3538" s="26">
        <v>46235</v>
      </c>
      <c r="G3538" s="24" t="s">
        <v>52</v>
      </c>
      <c r="H3538" s="24" t="s">
        <v>53</v>
      </c>
      <c r="I3538" s="24" t="s">
        <v>54</v>
      </c>
      <c r="J3538" s="24" t="s">
        <v>126</v>
      </c>
      <c r="K3538" s="24">
        <v>1</v>
      </c>
      <c r="L3538" s="24" t="s">
        <v>84</v>
      </c>
      <c r="M3538" s="26">
        <v>46237</v>
      </c>
      <c r="N3538" s="27">
        <v>46237.541666666664</v>
      </c>
      <c r="O3538" s="27">
        <v>46237.708333333336</v>
      </c>
      <c r="P3538" s="24" t="s">
        <v>5849</v>
      </c>
      <c r="Q3538" s="24" t="s">
        <v>5850</v>
      </c>
      <c r="R3538" s="24" t="s">
        <v>149</v>
      </c>
      <c r="T3538" s="24" t="s">
        <v>54</v>
      </c>
      <c r="U3538" s="24" t="s">
        <v>214</v>
      </c>
      <c r="V3538" s="27">
        <v>46237.548611111109</v>
      </c>
      <c r="W3538" s="27">
        <v>46237.566666666666</v>
      </c>
      <c r="Z3538" s="24">
        <v>1</v>
      </c>
      <c r="AA3538" s="24" t="s">
        <v>60</v>
      </c>
      <c r="AB3538" s="24" t="b">
        <v>0</v>
      </c>
      <c r="AC3538" s="61"/>
    </row>
    <row r="3539" spans="2:29" ht="13.7">
      <c r="B3539" s="24" t="s">
        <v>82</v>
      </c>
      <c r="C3539" s="24" t="s">
        <v>64</v>
      </c>
      <c r="D3539" s="24" t="s">
        <v>88</v>
      </c>
      <c r="E3539" s="24">
        <v>240</v>
      </c>
      <c r="F3539" s="26">
        <v>46235</v>
      </c>
      <c r="G3539" s="24" t="s">
        <v>52</v>
      </c>
      <c r="H3539" s="24" t="s">
        <v>53</v>
      </c>
      <c r="I3539" s="24" t="s">
        <v>54</v>
      </c>
      <c r="J3539" s="24" t="s">
        <v>126</v>
      </c>
      <c r="K3539" s="24">
        <v>1</v>
      </c>
      <c r="L3539" s="24" t="s">
        <v>84</v>
      </c>
      <c r="M3539" s="26">
        <v>46237</v>
      </c>
      <c r="N3539" s="27">
        <v>46237.541666666664</v>
      </c>
      <c r="O3539" s="27">
        <v>46237.708333333336</v>
      </c>
      <c r="P3539" s="24" t="s">
        <v>5851</v>
      </c>
      <c r="Q3539" s="24" t="s">
        <v>5852</v>
      </c>
      <c r="R3539" s="24" t="s">
        <v>190</v>
      </c>
      <c r="T3539" s="24" t="s">
        <v>54</v>
      </c>
      <c r="U3539" s="24" t="s">
        <v>214</v>
      </c>
      <c r="V3539" s="27">
        <v>46237.59097222222</v>
      </c>
      <c r="W3539" s="27">
        <v>46237.618055555555</v>
      </c>
      <c r="Z3539" s="24">
        <v>1</v>
      </c>
      <c r="AA3539" s="24" t="s">
        <v>60</v>
      </c>
      <c r="AB3539" s="24" t="b">
        <v>0</v>
      </c>
      <c r="AC3539" s="61"/>
    </row>
    <row r="3540" spans="2:29" ht="13.7">
      <c r="B3540" s="24" t="s">
        <v>82</v>
      </c>
      <c r="C3540" s="24" t="s">
        <v>64</v>
      </c>
      <c r="D3540" s="24" t="s">
        <v>88</v>
      </c>
      <c r="E3540" s="24">
        <v>240</v>
      </c>
      <c r="F3540" s="26">
        <v>46235</v>
      </c>
      <c r="G3540" s="24" t="s">
        <v>52</v>
      </c>
      <c r="H3540" s="24" t="s">
        <v>53</v>
      </c>
      <c r="I3540" s="24" t="s">
        <v>54</v>
      </c>
      <c r="J3540" s="24" t="s">
        <v>126</v>
      </c>
      <c r="K3540" s="24">
        <v>1</v>
      </c>
      <c r="L3540" s="24" t="s">
        <v>84</v>
      </c>
      <c r="M3540" s="26">
        <v>46237</v>
      </c>
      <c r="N3540" s="27">
        <v>46237.541666666664</v>
      </c>
      <c r="O3540" s="27">
        <v>46237.708333333336</v>
      </c>
      <c r="P3540" s="24" t="s">
        <v>5853</v>
      </c>
      <c r="Q3540" s="24" t="s">
        <v>5854</v>
      </c>
      <c r="R3540" s="24" t="s">
        <v>190</v>
      </c>
      <c r="S3540" s="24" t="s">
        <v>213</v>
      </c>
      <c r="T3540" s="24" t="s">
        <v>54</v>
      </c>
      <c r="U3540" s="24" t="s">
        <v>214</v>
      </c>
      <c r="V3540" s="27">
        <v>46237.62777777778</v>
      </c>
      <c r="W3540" s="27">
        <v>46237.648611111108</v>
      </c>
      <c r="Z3540" s="24">
        <v>1</v>
      </c>
      <c r="AA3540" s="24" t="s">
        <v>60</v>
      </c>
      <c r="AB3540" s="24" t="b">
        <v>0</v>
      </c>
      <c r="AC3540" s="61"/>
    </row>
    <row r="3541" spans="2:29" ht="13.7">
      <c r="B3541" s="24" t="s">
        <v>82</v>
      </c>
      <c r="C3541" s="24" t="s">
        <v>64</v>
      </c>
      <c r="D3541" s="24" t="s">
        <v>88</v>
      </c>
      <c r="E3541" s="24">
        <v>240</v>
      </c>
      <c r="F3541" s="26">
        <v>46235</v>
      </c>
      <c r="G3541" s="24" t="s">
        <v>52</v>
      </c>
      <c r="H3541" s="24" t="s">
        <v>53</v>
      </c>
      <c r="I3541" s="24" t="s">
        <v>68</v>
      </c>
      <c r="J3541" s="24" t="s">
        <v>125</v>
      </c>
      <c r="K3541" s="24">
        <v>1</v>
      </c>
      <c r="L3541" s="24" t="s">
        <v>84</v>
      </c>
      <c r="M3541" s="26">
        <v>46244</v>
      </c>
      <c r="N3541" s="27">
        <v>46244.333333333336</v>
      </c>
      <c r="O3541" s="27">
        <v>46244.5</v>
      </c>
      <c r="V3541" s="27"/>
      <c r="W3541" s="27"/>
      <c r="X3541" s="24">
        <v>4</v>
      </c>
      <c r="Y3541" s="24">
        <v>0</v>
      </c>
      <c r="Z3541" s="24">
        <v>4</v>
      </c>
      <c r="AA3541" s="24" t="s">
        <v>60</v>
      </c>
      <c r="AB3541" s="24" t="b">
        <v>0</v>
      </c>
      <c r="AC3541" s="61">
        <v>0</v>
      </c>
    </row>
    <row r="3542" spans="2:29" ht="13.7">
      <c r="B3542" s="24" t="s">
        <v>82</v>
      </c>
      <c r="C3542" s="24" t="s">
        <v>64</v>
      </c>
      <c r="D3542" s="24" t="s">
        <v>88</v>
      </c>
      <c r="E3542" s="24">
        <v>240</v>
      </c>
      <c r="F3542" s="26">
        <v>46235</v>
      </c>
      <c r="G3542" s="24" t="s">
        <v>52</v>
      </c>
      <c r="H3542" s="24" t="s">
        <v>53</v>
      </c>
      <c r="I3542" s="24" t="s">
        <v>68</v>
      </c>
      <c r="J3542" s="24" t="s">
        <v>126</v>
      </c>
      <c r="K3542" s="24">
        <v>1</v>
      </c>
      <c r="L3542" s="24" t="s">
        <v>84</v>
      </c>
      <c r="M3542" s="26">
        <v>46244</v>
      </c>
      <c r="N3542" s="27">
        <v>46244.333333333336</v>
      </c>
      <c r="O3542" s="27">
        <v>46244.5</v>
      </c>
      <c r="P3542" s="24" t="s">
        <v>5855</v>
      </c>
      <c r="Q3542" s="24" t="s">
        <v>5856</v>
      </c>
      <c r="R3542" s="24" t="s">
        <v>633</v>
      </c>
      <c r="T3542" s="24" t="s">
        <v>68</v>
      </c>
      <c r="U3542" s="24" t="s">
        <v>214</v>
      </c>
      <c r="V3542" s="27">
        <v>46244.379861111112</v>
      </c>
      <c r="W3542" s="27">
        <v>46244.395833333336</v>
      </c>
      <c r="Z3542" s="24">
        <v>1</v>
      </c>
      <c r="AA3542" s="24" t="s">
        <v>60</v>
      </c>
      <c r="AB3542" s="24" t="b">
        <v>0</v>
      </c>
      <c r="AC3542" s="61"/>
    </row>
    <row r="3543" spans="2:29" ht="13.7">
      <c r="B3543" s="24" t="s">
        <v>82</v>
      </c>
      <c r="C3543" s="24" t="s">
        <v>64</v>
      </c>
      <c r="D3543" s="24" t="s">
        <v>88</v>
      </c>
      <c r="E3543" s="24">
        <v>240</v>
      </c>
      <c r="F3543" s="26">
        <v>46235</v>
      </c>
      <c r="G3543" s="24" t="s">
        <v>52</v>
      </c>
      <c r="H3543" s="24" t="s">
        <v>53</v>
      </c>
      <c r="I3543" s="24" t="s">
        <v>68</v>
      </c>
      <c r="J3543" s="24" t="s">
        <v>126</v>
      </c>
      <c r="K3543" s="24">
        <v>1</v>
      </c>
      <c r="L3543" s="24" t="s">
        <v>84</v>
      </c>
      <c r="M3543" s="26">
        <v>46244</v>
      </c>
      <c r="N3543" s="27">
        <v>46244.333333333336</v>
      </c>
      <c r="O3543" s="27">
        <v>46244.5</v>
      </c>
      <c r="P3543" s="24" t="s">
        <v>5857</v>
      </c>
      <c r="Q3543" s="24" t="s">
        <v>5858</v>
      </c>
      <c r="R3543" s="24" t="s">
        <v>749</v>
      </c>
      <c r="T3543" s="24" t="s">
        <v>68</v>
      </c>
      <c r="U3543" s="24" t="s">
        <v>214</v>
      </c>
      <c r="V3543" s="27">
        <v>46244.334722222222</v>
      </c>
      <c r="W3543" s="27">
        <v>46244.356249999997</v>
      </c>
      <c r="Z3543" s="24">
        <v>1</v>
      </c>
      <c r="AA3543" s="24" t="s">
        <v>60</v>
      </c>
      <c r="AB3543" s="24" t="b">
        <v>0</v>
      </c>
      <c r="AC3543" s="61"/>
    </row>
    <row r="3544" spans="2:29" ht="13.7">
      <c r="B3544" s="24" t="s">
        <v>82</v>
      </c>
      <c r="C3544" s="24" t="s">
        <v>64</v>
      </c>
      <c r="D3544" s="24" t="s">
        <v>88</v>
      </c>
      <c r="E3544" s="24">
        <v>240</v>
      </c>
      <c r="F3544" s="26">
        <v>46235</v>
      </c>
      <c r="G3544" s="24" t="s">
        <v>52</v>
      </c>
      <c r="H3544" s="24" t="s">
        <v>53</v>
      </c>
      <c r="I3544" s="24" t="s">
        <v>68</v>
      </c>
      <c r="J3544" s="24" t="s">
        <v>126</v>
      </c>
      <c r="K3544" s="24">
        <v>1</v>
      </c>
      <c r="L3544" s="24" t="s">
        <v>84</v>
      </c>
      <c r="M3544" s="26">
        <v>46244</v>
      </c>
      <c r="N3544" s="27">
        <v>46244.333333333336</v>
      </c>
      <c r="O3544" s="27">
        <v>46244.5</v>
      </c>
      <c r="P3544" s="24" t="s">
        <v>5859</v>
      </c>
      <c r="Q3544" s="24" t="s">
        <v>5860</v>
      </c>
      <c r="R3544" s="24" t="s">
        <v>323</v>
      </c>
      <c r="T3544" s="24" t="s">
        <v>68</v>
      </c>
      <c r="U3544" s="24" t="s">
        <v>214</v>
      </c>
      <c r="V3544" s="27">
        <v>46244.461805555555</v>
      </c>
      <c r="W3544" s="27">
        <v>46244.477777777778</v>
      </c>
      <c r="Z3544" s="24">
        <v>1</v>
      </c>
      <c r="AA3544" s="24" t="s">
        <v>60</v>
      </c>
      <c r="AB3544" s="24" t="b">
        <v>0</v>
      </c>
      <c r="AC3544" s="61"/>
    </row>
    <row r="3545" spans="2:29" ht="13.7">
      <c r="B3545" s="24" t="s">
        <v>82</v>
      </c>
      <c r="C3545" s="24" t="s">
        <v>64</v>
      </c>
      <c r="D3545" s="24" t="s">
        <v>88</v>
      </c>
      <c r="E3545" s="24">
        <v>240</v>
      </c>
      <c r="F3545" s="26">
        <v>46235</v>
      </c>
      <c r="G3545" s="24" t="s">
        <v>52</v>
      </c>
      <c r="H3545" s="24" t="s">
        <v>53</v>
      </c>
      <c r="I3545" s="24" t="s">
        <v>68</v>
      </c>
      <c r="J3545" s="24" t="s">
        <v>126</v>
      </c>
      <c r="K3545" s="24">
        <v>1</v>
      </c>
      <c r="L3545" s="24" t="s">
        <v>84</v>
      </c>
      <c r="M3545" s="26">
        <v>46244</v>
      </c>
      <c r="N3545" s="27">
        <v>46244.333333333336</v>
      </c>
      <c r="O3545" s="27">
        <v>46244.5</v>
      </c>
      <c r="P3545" s="24" t="s">
        <v>5861</v>
      </c>
      <c r="Q3545" s="24" t="s">
        <v>5862</v>
      </c>
      <c r="R3545" s="24" t="s">
        <v>323</v>
      </c>
      <c r="T3545" s="24" t="s">
        <v>68</v>
      </c>
      <c r="U3545" s="24" t="s">
        <v>214</v>
      </c>
      <c r="V3545" s="27">
        <v>46244.42083333333</v>
      </c>
      <c r="W3545" s="27">
        <v>46244.45</v>
      </c>
      <c r="Z3545" s="24">
        <v>1</v>
      </c>
      <c r="AA3545" s="24" t="s">
        <v>60</v>
      </c>
      <c r="AB3545" s="24" t="b">
        <v>0</v>
      </c>
      <c r="AC3545" s="61"/>
    </row>
    <row r="3546" spans="2:29" ht="13.7">
      <c r="B3546" s="24" t="s">
        <v>82</v>
      </c>
      <c r="C3546" s="24" t="s">
        <v>64</v>
      </c>
      <c r="D3546" s="24" t="s">
        <v>88</v>
      </c>
      <c r="E3546" s="24">
        <v>240</v>
      </c>
      <c r="F3546" s="26">
        <v>46235</v>
      </c>
      <c r="G3546" s="24" t="s">
        <v>52</v>
      </c>
      <c r="H3546" s="24" t="s">
        <v>53</v>
      </c>
      <c r="I3546" s="24" t="s">
        <v>62</v>
      </c>
      <c r="J3546" s="24" t="s">
        <v>125</v>
      </c>
      <c r="K3546" s="24">
        <v>1</v>
      </c>
      <c r="L3546" s="24" t="s">
        <v>84</v>
      </c>
      <c r="M3546" s="26">
        <v>46257</v>
      </c>
      <c r="N3546" s="27">
        <v>46257.333333333336</v>
      </c>
      <c r="O3546" s="27">
        <v>46257.5</v>
      </c>
      <c r="V3546" s="27"/>
      <c r="W3546" s="27"/>
      <c r="X3546" s="24">
        <v>4</v>
      </c>
      <c r="Y3546" s="24">
        <v>0</v>
      </c>
      <c r="Z3546" s="24">
        <v>4</v>
      </c>
      <c r="AA3546" s="24" t="s">
        <v>60</v>
      </c>
      <c r="AB3546" s="24" t="b">
        <v>0</v>
      </c>
      <c r="AC3546" s="61">
        <v>0</v>
      </c>
    </row>
    <row r="3547" spans="2:29" ht="13.7">
      <c r="B3547" s="24" t="s">
        <v>82</v>
      </c>
      <c r="C3547" s="24" t="s">
        <v>64</v>
      </c>
      <c r="D3547" s="24" t="s">
        <v>88</v>
      </c>
      <c r="E3547" s="24">
        <v>240</v>
      </c>
      <c r="F3547" s="26">
        <v>46235</v>
      </c>
      <c r="G3547" s="24" t="s">
        <v>52</v>
      </c>
      <c r="H3547" s="24" t="s">
        <v>53</v>
      </c>
      <c r="I3547" s="24" t="s">
        <v>62</v>
      </c>
      <c r="J3547" s="24" t="s">
        <v>126</v>
      </c>
      <c r="K3547" s="24">
        <v>1</v>
      </c>
      <c r="L3547" s="24" t="s">
        <v>84</v>
      </c>
      <c r="M3547" s="26">
        <v>46257</v>
      </c>
      <c r="N3547" s="27">
        <v>46257.333333333336</v>
      </c>
      <c r="O3547" s="27">
        <v>46257.5</v>
      </c>
      <c r="P3547" s="24" t="s">
        <v>5863</v>
      </c>
      <c r="Q3547" s="24" t="s">
        <v>5864</v>
      </c>
      <c r="R3547" s="24" t="s">
        <v>249</v>
      </c>
      <c r="T3547" s="24" t="s">
        <v>62</v>
      </c>
      <c r="U3547" s="24" t="s">
        <v>224</v>
      </c>
      <c r="V3547" s="27">
        <v>46257.421527777777</v>
      </c>
      <c r="W3547" s="27">
        <v>46257.442361111112</v>
      </c>
      <c r="Z3547" s="24">
        <v>1</v>
      </c>
      <c r="AA3547" s="24" t="s">
        <v>60</v>
      </c>
      <c r="AB3547" s="24" t="b">
        <v>0</v>
      </c>
      <c r="AC3547" s="61"/>
    </row>
    <row r="3548" spans="2:29" ht="13.7">
      <c r="B3548" s="24" t="s">
        <v>82</v>
      </c>
      <c r="C3548" s="24" t="s">
        <v>64</v>
      </c>
      <c r="D3548" s="24" t="s">
        <v>88</v>
      </c>
      <c r="E3548" s="24">
        <v>240</v>
      </c>
      <c r="F3548" s="26">
        <v>46235</v>
      </c>
      <c r="G3548" s="24" t="s">
        <v>52</v>
      </c>
      <c r="H3548" s="24" t="s">
        <v>53</v>
      </c>
      <c r="I3548" s="24" t="s">
        <v>62</v>
      </c>
      <c r="J3548" s="24" t="s">
        <v>126</v>
      </c>
      <c r="K3548" s="24">
        <v>1</v>
      </c>
      <c r="L3548" s="24" t="s">
        <v>84</v>
      </c>
      <c r="M3548" s="26">
        <v>46257</v>
      </c>
      <c r="N3548" s="27">
        <v>46257.333333333336</v>
      </c>
      <c r="O3548" s="27">
        <v>46257.5</v>
      </c>
      <c r="P3548" s="24" t="s">
        <v>5865</v>
      </c>
      <c r="Q3548" s="24" t="s">
        <v>5866</v>
      </c>
      <c r="R3548" s="24" t="s">
        <v>249</v>
      </c>
      <c r="T3548" s="24" t="s">
        <v>62</v>
      </c>
      <c r="U3548" s="24" t="s">
        <v>224</v>
      </c>
      <c r="V3548" s="27">
        <v>46257.459722222222</v>
      </c>
      <c r="W3548" s="27">
        <v>46257.481944444444</v>
      </c>
      <c r="Z3548" s="24">
        <v>1</v>
      </c>
      <c r="AA3548" s="24" t="s">
        <v>60</v>
      </c>
      <c r="AB3548" s="24" t="b">
        <v>0</v>
      </c>
      <c r="AC3548" s="61"/>
    </row>
    <row r="3549" spans="2:29" ht="13.7">
      <c r="B3549" s="24" t="s">
        <v>82</v>
      </c>
      <c r="C3549" s="24" t="s">
        <v>64</v>
      </c>
      <c r="D3549" s="24" t="s">
        <v>88</v>
      </c>
      <c r="E3549" s="24">
        <v>240</v>
      </c>
      <c r="F3549" s="26">
        <v>46235</v>
      </c>
      <c r="G3549" s="24" t="s">
        <v>52</v>
      </c>
      <c r="H3549" s="24" t="s">
        <v>53</v>
      </c>
      <c r="I3549" s="24" t="s">
        <v>62</v>
      </c>
      <c r="J3549" s="24" t="s">
        <v>126</v>
      </c>
      <c r="K3549" s="24">
        <v>1</v>
      </c>
      <c r="L3549" s="24" t="s">
        <v>84</v>
      </c>
      <c r="M3549" s="26">
        <v>46257</v>
      </c>
      <c r="N3549" s="27">
        <v>46257.333333333336</v>
      </c>
      <c r="O3549" s="27">
        <v>46257.5</v>
      </c>
      <c r="P3549" s="24" t="s">
        <v>5867</v>
      </c>
      <c r="Q3549" s="24" t="s">
        <v>5868</v>
      </c>
      <c r="R3549" s="24" t="s">
        <v>328</v>
      </c>
      <c r="T3549" s="24" t="s">
        <v>62</v>
      </c>
      <c r="U3549" s="24" t="s">
        <v>224</v>
      </c>
      <c r="V3549" s="27">
        <v>46257.335416666669</v>
      </c>
      <c r="W3549" s="27">
        <v>46257.352777777778</v>
      </c>
      <c r="Z3549" s="24">
        <v>1</v>
      </c>
      <c r="AA3549" s="24" t="s">
        <v>60</v>
      </c>
      <c r="AB3549" s="24" t="b">
        <v>0</v>
      </c>
      <c r="AC3549" s="61"/>
    </row>
    <row r="3550" spans="2:29" ht="13.7">
      <c r="B3550" s="24" t="s">
        <v>82</v>
      </c>
      <c r="C3550" s="24" t="s">
        <v>64</v>
      </c>
      <c r="D3550" s="24" t="s">
        <v>88</v>
      </c>
      <c r="E3550" s="24">
        <v>240</v>
      </c>
      <c r="F3550" s="26">
        <v>46235</v>
      </c>
      <c r="G3550" s="24" t="s">
        <v>52</v>
      </c>
      <c r="H3550" s="24" t="s">
        <v>53</v>
      </c>
      <c r="I3550" s="24" t="s">
        <v>62</v>
      </c>
      <c r="J3550" s="24" t="s">
        <v>126</v>
      </c>
      <c r="K3550" s="24">
        <v>1</v>
      </c>
      <c r="L3550" s="24" t="s">
        <v>84</v>
      </c>
      <c r="M3550" s="26">
        <v>46257</v>
      </c>
      <c r="N3550" s="27">
        <v>46257.333333333336</v>
      </c>
      <c r="O3550" s="27">
        <v>46257.5</v>
      </c>
      <c r="P3550" s="24" t="s">
        <v>5869</v>
      </c>
      <c r="Q3550" s="24" t="s">
        <v>5870</v>
      </c>
      <c r="R3550" s="24" t="s">
        <v>249</v>
      </c>
      <c r="T3550" s="24" t="s">
        <v>62</v>
      </c>
      <c r="U3550" s="24" t="s">
        <v>224</v>
      </c>
      <c r="V3550" s="27">
        <v>46257.37777777778</v>
      </c>
      <c r="W3550" s="27">
        <v>46257.401388888888</v>
      </c>
      <c r="Z3550" s="24">
        <v>1</v>
      </c>
      <c r="AA3550" s="24" t="s">
        <v>60</v>
      </c>
      <c r="AB3550" s="24" t="b">
        <v>0</v>
      </c>
      <c r="AC3550" s="61"/>
    </row>
    <row r="3551" spans="2:29" ht="13.7">
      <c r="B3551" s="24" t="s">
        <v>82</v>
      </c>
      <c r="C3551" s="24" t="s">
        <v>64</v>
      </c>
      <c r="D3551" s="24" t="s">
        <v>88</v>
      </c>
      <c r="E3551" s="24">
        <v>270</v>
      </c>
      <c r="F3551" s="26">
        <v>46174</v>
      </c>
      <c r="G3551" s="24" t="s">
        <v>52</v>
      </c>
      <c r="H3551" s="24" t="s">
        <v>53</v>
      </c>
      <c r="I3551" s="24" t="s">
        <v>62</v>
      </c>
      <c r="J3551" s="24" t="s">
        <v>125</v>
      </c>
      <c r="K3551" s="24">
        <v>1</v>
      </c>
      <c r="L3551" s="24" t="s">
        <v>84</v>
      </c>
      <c r="M3551" s="26">
        <v>46195</v>
      </c>
      <c r="N3551" s="27">
        <v>46195.354166666664</v>
      </c>
      <c r="O3551" s="27">
        <v>46195.541666666664</v>
      </c>
      <c r="V3551" s="27"/>
      <c r="W3551" s="27"/>
      <c r="X3551" s="24">
        <v>4</v>
      </c>
      <c r="Y3551" s="24">
        <v>0</v>
      </c>
      <c r="Z3551" s="24">
        <v>4</v>
      </c>
      <c r="AA3551" s="24" t="s">
        <v>56</v>
      </c>
      <c r="AB3551" s="24" t="b">
        <v>0</v>
      </c>
      <c r="AC3551" s="61">
        <v>0</v>
      </c>
    </row>
    <row r="3552" spans="2:29" ht="13.7">
      <c r="B3552" s="24" t="s">
        <v>82</v>
      </c>
      <c r="C3552" s="24" t="s">
        <v>64</v>
      </c>
      <c r="D3552" s="24" t="s">
        <v>88</v>
      </c>
      <c r="E3552" s="24">
        <v>270</v>
      </c>
      <c r="F3552" s="26">
        <v>46174</v>
      </c>
      <c r="G3552" s="24" t="s">
        <v>52</v>
      </c>
      <c r="H3552" s="24" t="s">
        <v>53</v>
      </c>
      <c r="I3552" s="24" t="s">
        <v>62</v>
      </c>
      <c r="J3552" s="24" t="s">
        <v>126</v>
      </c>
      <c r="K3552" s="24">
        <v>1</v>
      </c>
      <c r="L3552" s="24" t="s">
        <v>84</v>
      </c>
      <c r="M3552" s="26">
        <v>46195</v>
      </c>
      <c r="N3552" s="27">
        <v>46195.354166666664</v>
      </c>
      <c r="O3552" s="27">
        <v>46195.541666666664</v>
      </c>
      <c r="P3552" s="24" t="s">
        <v>5871</v>
      </c>
      <c r="Q3552" s="24" t="s">
        <v>5872</v>
      </c>
      <c r="R3552" s="24" t="s">
        <v>323</v>
      </c>
      <c r="S3552" s="24" t="s">
        <v>160</v>
      </c>
      <c r="T3552" s="24" t="s">
        <v>62</v>
      </c>
      <c r="U3552" s="24" t="s">
        <v>250</v>
      </c>
      <c r="V3552" s="27">
        <v>46195.455555555556</v>
      </c>
      <c r="W3552" s="27">
        <v>46195.477777777778</v>
      </c>
      <c r="Z3552" s="24">
        <v>1</v>
      </c>
      <c r="AA3552" s="24" t="s">
        <v>56</v>
      </c>
      <c r="AB3552" s="24" t="b">
        <v>0</v>
      </c>
      <c r="AC3552" s="61"/>
    </row>
    <row r="3553" spans="2:29" ht="13.7">
      <c r="B3553" s="24" t="s">
        <v>82</v>
      </c>
      <c r="C3553" s="24" t="s">
        <v>64</v>
      </c>
      <c r="D3553" s="24" t="s">
        <v>88</v>
      </c>
      <c r="E3553" s="24">
        <v>270</v>
      </c>
      <c r="F3553" s="26">
        <v>46174</v>
      </c>
      <c r="G3553" s="24" t="s">
        <v>52</v>
      </c>
      <c r="H3553" s="24" t="s">
        <v>53</v>
      </c>
      <c r="I3553" s="24" t="s">
        <v>62</v>
      </c>
      <c r="J3553" s="24" t="s">
        <v>126</v>
      </c>
      <c r="K3553" s="24">
        <v>1</v>
      </c>
      <c r="L3553" s="24" t="s">
        <v>84</v>
      </c>
      <c r="M3553" s="26">
        <v>46195</v>
      </c>
      <c r="N3553" s="27">
        <v>46195.354166666664</v>
      </c>
      <c r="O3553" s="27">
        <v>46195.541666666664</v>
      </c>
      <c r="P3553" s="24" t="s">
        <v>5873</v>
      </c>
      <c r="Q3553" s="24" t="s">
        <v>5874</v>
      </c>
      <c r="R3553" s="24" t="s">
        <v>323</v>
      </c>
      <c r="T3553" s="24" t="s">
        <v>62</v>
      </c>
      <c r="U3553" s="24" t="s">
        <v>250</v>
      </c>
      <c r="V3553" s="27">
        <v>46195.405555555553</v>
      </c>
      <c r="W3553" s="27">
        <v>46195.425000000003</v>
      </c>
      <c r="Z3553" s="24">
        <v>1</v>
      </c>
      <c r="AA3553" s="24" t="s">
        <v>56</v>
      </c>
      <c r="AB3553" s="24" t="b">
        <v>0</v>
      </c>
      <c r="AC3553" s="61"/>
    </row>
    <row r="3554" spans="2:29" ht="13.7">
      <c r="B3554" s="24" t="s">
        <v>82</v>
      </c>
      <c r="C3554" s="24" t="s">
        <v>64</v>
      </c>
      <c r="D3554" s="24" t="s">
        <v>88</v>
      </c>
      <c r="E3554" s="24">
        <v>270</v>
      </c>
      <c r="F3554" s="26">
        <v>46174</v>
      </c>
      <c r="G3554" s="24" t="s">
        <v>52</v>
      </c>
      <c r="H3554" s="24" t="s">
        <v>53</v>
      </c>
      <c r="I3554" s="24" t="s">
        <v>62</v>
      </c>
      <c r="J3554" s="24" t="s">
        <v>126</v>
      </c>
      <c r="K3554" s="24">
        <v>1</v>
      </c>
      <c r="L3554" s="24" t="s">
        <v>84</v>
      </c>
      <c r="M3554" s="26">
        <v>46195</v>
      </c>
      <c r="N3554" s="27">
        <v>46195.354166666664</v>
      </c>
      <c r="O3554" s="27">
        <v>46195.541666666664</v>
      </c>
      <c r="P3554" s="24" t="s">
        <v>5875</v>
      </c>
      <c r="Q3554" s="24" t="s">
        <v>5876</v>
      </c>
      <c r="R3554" s="24" t="s">
        <v>253</v>
      </c>
      <c r="S3554" s="24" t="s">
        <v>160</v>
      </c>
      <c r="T3554" s="24" t="s">
        <v>62</v>
      </c>
      <c r="U3554" s="24" t="s">
        <v>250</v>
      </c>
      <c r="V3554" s="27">
        <v>46195.495138888888</v>
      </c>
      <c r="W3554" s="27">
        <v>46195.519444444442</v>
      </c>
      <c r="Z3554" s="24">
        <v>1</v>
      </c>
      <c r="AA3554" s="24" t="s">
        <v>56</v>
      </c>
      <c r="AB3554" s="24" t="b">
        <v>0</v>
      </c>
      <c r="AC3554" s="61"/>
    </row>
    <row r="3555" spans="2:29" ht="13.7">
      <c r="B3555" s="24" t="s">
        <v>82</v>
      </c>
      <c r="C3555" s="24" t="s">
        <v>64</v>
      </c>
      <c r="D3555" s="24" t="s">
        <v>88</v>
      </c>
      <c r="E3555" s="24">
        <v>270</v>
      </c>
      <c r="F3555" s="26">
        <v>46174</v>
      </c>
      <c r="G3555" s="24" t="s">
        <v>52</v>
      </c>
      <c r="H3555" s="24" t="s">
        <v>53</v>
      </c>
      <c r="I3555" s="24" t="s">
        <v>62</v>
      </c>
      <c r="J3555" s="24" t="s">
        <v>126</v>
      </c>
      <c r="K3555" s="24">
        <v>1</v>
      </c>
      <c r="L3555" s="24" t="s">
        <v>84</v>
      </c>
      <c r="M3555" s="26">
        <v>46195</v>
      </c>
      <c r="N3555" s="27">
        <v>46195.354166666664</v>
      </c>
      <c r="O3555" s="27">
        <v>46195.541666666664</v>
      </c>
      <c r="P3555" s="24" t="s">
        <v>5877</v>
      </c>
      <c r="Q3555" s="24" t="s">
        <v>5878</v>
      </c>
      <c r="R3555" s="24" t="s">
        <v>328</v>
      </c>
      <c r="T3555" s="24" t="s">
        <v>62</v>
      </c>
      <c r="U3555" s="24" t="s">
        <v>250</v>
      </c>
      <c r="V3555" s="27">
        <v>46195.35833333333</v>
      </c>
      <c r="W3555" s="27">
        <v>46195.386111111111</v>
      </c>
      <c r="Z3555" s="24">
        <v>1</v>
      </c>
      <c r="AA3555" s="24" t="s">
        <v>56</v>
      </c>
      <c r="AB3555" s="24" t="b">
        <v>0</v>
      </c>
      <c r="AC3555" s="61"/>
    </row>
    <row r="3556" spans="2:29" ht="13.7">
      <c r="B3556" s="24" t="s">
        <v>82</v>
      </c>
      <c r="C3556" s="24" t="s">
        <v>64</v>
      </c>
      <c r="D3556" s="24" t="s">
        <v>88</v>
      </c>
      <c r="E3556" s="24">
        <v>270</v>
      </c>
      <c r="F3556" s="26">
        <v>46204</v>
      </c>
      <c r="G3556" s="24" t="s">
        <v>52</v>
      </c>
      <c r="H3556" s="24" t="s">
        <v>53</v>
      </c>
      <c r="I3556" s="24" t="s">
        <v>57</v>
      </c>
      <c r="J3556" s="24" t="s">
        <v>125</v>
      </c>
      <c r="K3556" s="24">
        <v>1</v>
      </c>
      <c r="L3556" s="24" t="s">
        <v>84</v>
      </c>
      <c r="M3556" s="26">
        <v>46212</v>
      </c>
      <c r="N3556" s="27">
        <v>46212.354166666664</v>
      </c>
      <c r="O3556" s="27">
        <v>46212.541666666664</v>
      </c>
      <c r="V3556" s="27"/>
      <c r="W3556" s="27"/>
      <c r="X3556" s="24">
        <v>4</v>
      </c>
      <c r="Y3556" s="24">
        <v>0</v>
      </c>
      <c r="Z3556" s="24">
        <v>4</v>
      </c>
      <c r="AA3556" s="24" t="s">
        <v>58</v>
      </c>
      <c r="AB3556" s="24" t="b">
        <v>0</v>
      </c>
      <c r="AC3556" s="61">
        <v>0</v>
      </c>
    </row>
    <row r="3557" spans="2:29" ht="13.7">
      <c r="B3557" s="24" t="s">
        <v>82</v>
      </c>
      <c r="C3557" s="24" t="s">
        <v>64</v>
      </c>
      <c r="D3557" s="24" t="s">
        <v>88</v>
      </c>
      <c r="E3557" s="24">
        <v>270</v>
      </c>
      <c r="F3557" s="26">
        <v>46204</v>
      </c>
      <c r="G3557" s="24" t="s">
        <v>52</v>
      </c>
      <c r="H3557" s="24" t="s">
        <v>53</v>
      </c>
      <c r="I3557" s="24" t="s">
        <v>57</v>
      </c>
      <c r="J3557" s="24" t="s">
        <v>126</v>
      </c>
      <c r="K3557" s="24">
        <v>1</v>
      </c>
      <c r="L3557" s="24" t="s">
        <v>84</v>
      </c>
      <c r="M3557" s="26">
        <v>46212</v>
      </c>
      <c r="N3557" s="27">
        <v>46212.354166666664</v>
      </c>
      <c r="O3557" s="27">
        <v>46212.541666666664</v>
      </c>
      <c r="P3557" s="24" t="s">
        <v>5879</v>
      </c>
      <c r="Q3557" s="24" t="s">
        <v>5880</v>
      </c>
      <c r="R3557" s="24" t="s">
        <v>165</v>
      </c>
      <c r="S3557" s="24" t="s">
        <v>156</v>
      </c>
      <c r="T3557" s="24" t="s">
        <v>57</v>
      </c>
      <c r="U3557" s="24" t="s">
        <v>143</v>
      </c>
      <c r="V3557" s="27">
        <v>46212.356249999997</v>
      </c>
      <c r="W3557" s="27">
        <v>46212.380555555559</v>
      </c>
      <c r="Z3557" s="24">
        <v>1</v>
      </c>
      <c r="AA3557" s="24" t="s">
        <v>58</v>
      </c>
      <c r="AB3557" s="24" t="b">
        <v>0</v>
      </c>
      <c r="AC3557" s="61"/>
    </row>
    <row r="3558" spans="2:29" ht="13.7">
      <c r="B3558" s="24" t="s">
        <v>82</v>
      </c>
      <c r="C3558" s="24" t="s">
        <v>64</v>
      </c>
      <c r="D3558" s="24" t="s">
        <v>88</v>
      </c>
      <c r="E3558" s="24">
        <v>270</v>
      </c>
      <c r="F3558" s="26">
        <v>46204</v>
      </c>
      <c r="G3558" s="24" t="s">
        <v>52</v>
      </c>
      <c r="H3558" s="24" t="s">
        <v>53</v>
      </c>
      <c r="I3558" s="24" t="s">
        <v>57</v>
      </c>
      <c r="J3558" s="24" t="s">
        <v>126</v>
      </c>
      <c r="K3558" s="24">
        <v>1</v>
      </c>
      <c r="L3558" s="24" t="s">
        <v>84</v>
      </c>
      <c r="M3558" s="26">
        <v>46212</v>
      </c>
      <c r="N3558" s="27">
        <v>46212.354166666664</v>
      </c>
      <c r="O3558" s="27">
        <v>46212.541666666664</v>
      </c>
      <c r="P3558" s="24" t="s">
        <v>5881</v>
      </c>
      <c r="Q3558" s="24" t="s">
        <v>5882</v>
      </c>
      <c r="R3558" s="24" t="s">
        <v>185</v>
      </c>
      <c r="T3558" s="24" t="s">
        <v>57</v>
      </c>
      <c r="U3558" s="24" t="s">
        <v>143</v>
      </c>
      <c r="V3558" s="27">
        <v>46212.449305555558</v>
      </c>
      <c r="W3558" s="27">
        <v>46212.475694444445</v>
      </c>
      <c r="Z3558" s="24">
        <v>1</v>
      </c>
      <c r="AA3558" s="24" t="s">
        <v>58</v>
      </c>
      <c r="AB3558" s="24" t="b">
        <v>0</v>
      </c>
      <c r="AC3558" s="61"/>
    </row>
    <row r="3559" spans="2:29" ht="13.7">
      <c r="B3559" s="24" t="s">
        <v>82</v>
      </c>
      <c r="C3559" s="24" t="s">
        <v>64</v>
      </c>
      <c r="D3559" s="24" t="s">
        <v>88</v>
      </c>
      <c r="E3559" s="24">
        <v>270</v>
      </c>
      <c r="F3559" s="26">
        <v>46204</v>
      </c>
      <c r="G3559" s="24" t="s">
        <v>52</v>
      </c>
      <c r="H3559" s="24" t="s">
        <v>53</v>
      </c>
      <c r="I3559" s="24" t="s">
        <v>57</v>
      </c>
      <c r="J3559" s="24" t="s">
        <v>126</v>
      </c>
      <c r="K3559" s="24">
        <v>1</v>
      </c>
      <c r="L3559" s="24" t="s">
        <v>84</v>
      </c>
      <c r="M3559" s="26">
        <v>46212</v>
      </c>
      <c r="N3559" s="27">
        <v>46212.354166666664</v>
      </c>
      <c r="O3559" s="27">
        <v>46212.541666666664</v>
      </c>
      <c r="P3559" s="24" t="s">
        <v>5883</v>
      </c>
      <c r="Q3559" s="24" t="s">
        <v>5884</v>
      </c>
      <c r="R3559" s="24" t="s">
        <v>182</v>
      </c>
      <c r="S3559" s="24" t="s">
        <v>152</v>
      </c>
      <c r="T3559" s="24" t="s">
        <v>57</v>
      </c>
      <c r="U3559" s="24" t="s">
        <v>143</v>
      </c>
      <c r="V3559" s="27">
        <v>46212.495833333334</v>
      </c>
      <c r="W3559" s="27">
        <v>46212.518750000003</v>
      </c>
      <c r="Z3559" s="24">
        <v>1</v>
      </c>
      <c r="AA3559" s="24" t="s">
        <v>58</v>
      </c>
      <c r="AB3559" s="24" t="b">
        <v>0</v>
      </c>
      <c r="AC3559" s="61"/>
    </row>
    <row r="3560" spans="2:29" ht="13.7">
      <c r="B3560" s="24" t="s">
        <v>82</v>
      </c>
      <c r="C3560" s="24" t="s">
        <v>64</v>
      </c>
      <c r="D3560" s="24" t="s">
        <v>88</v>
      </c>
      <c r="E3560" s="24">
        <v>270</v>
      </c>
      <c r="F3560" s="26">
        <v>46204</v>
      </c>
      <c r="G3560" s="24" t="s">
        <v>52</v>
      </c>
      <c r="H3560" s="24" t="s">
        <v>53</v>
      </c>
      <c r="I3560" s="24" t="s">
        <v>57</v>
      </c>
      <c r="J3560" s="24" t="s">
        <v>126</v>
      </c>
      <c r="K3560" s="24">
        <v>1</v>
      </c>
      <c r="L3560" s="24" t="s">
        <v>84</v>
      </c>
      <c r="M3560" s="26">
        <v>46212</v>
      </c>
      <c r="N3560" s="27">
        <v>46212.354166666664</v>
      </c>
      <c r="O3560" s="27">
        <v>46212.541666666664</v>
      </c>
      <c r="P3560" s="24" t="s">
        <v>5885</v>
      </c>
      <c r="Q3560" s="24" t="s">
        <v>5886</v>
      </c>
      <c r="R3560" s="24" t="s">
        <v>165</v>
      </c>
      <c r="T3560" s="24" t="s">
        <v>57</v>
      </c>
      <c r="U3560" s="24" t="s">
        <v>143</v>
      </c>
      <c r="V3560" s="27">
        <v>46212.407638888886</v>
      </c>
      <c r="W3560" s="27">
        <v>46212.429861111108</v>
      </c>
      <c r="Z3560" s="24">
        <v>1</v>
      </c>
      <c r="AA3560" s="24" t="s">
        <v>58</v>
      </c>
      <c r="AB3560" s="24" t="b">
        <v>0</v>
      </c>
      <c r="AC3560" s="61"/>
    </row>
    <row r="3561" spans="2:29" ht="13.7">
      <c r="B3561" s="24" t="s">
        <v>82</v>
      </c>
      <c r="C3561" s="24" t="s">
        <v>64</v>
      </c>
      <c r="D3561" s="24" t="s">
        <v>88</v>
      </c>
      <c r="E3561" s="24">
        <v>270</v>
      </c>
      <c r="F3561" s="26">
        <v>46204</v>
      </c>
      <c r="G3561" s="24" t="s">
        <v>52</v>
      </c>
      <c r="H3561" s="24" t="s">
        <v>53</v>
      </c>
      <c r="I3561" s="24" t="s">
        <v>57</v>
      </c>
      <c r="J3561" s="24" t="s">
        <v>125</v>
      </c>
      <c r="K3561" s="24">
        <v>1</v>
      </c>
      <c r="L3561" s="24" t="s">
        <v>84</v>
      </c>
      <c r="M3561" s="26">
        <v>46216</v>
      </c>
      <c r="N3561" s="27">
        <v>46216.354166666664</v>
      </c>
      <c r="O3561" s="27">
        <v>46216.541666666664</v>
      </c>
      <c r="V3561" s="27"/>
      <c r="W3561" s="27"/>
      <c r="X3561" s="24">
        <v>4</v>
      </c>
      <c r="Y3561" s="24">
        <v>0</v>
      </c>
      <c r="Z3561" s="24">
        <v>4</v>
      </c>
      <c r="AA3561" s="24" t="s">
        <v>58</v>
      </c>
      <c r="AB3561" s="24" t="b">
        <v>0</v>
      </c>
      <c r="AC3561" s="61">
        <v>0</v>
      </c>
    </row>
    <row r="3562" spans="2:29" ht="13.7">
      <c r="B3562" s="24" t="s">
        <v>82</v>
      </c>
      <c r="C3562" s="24" t="s">
        <v>64</v>
      </c>
      <c r="D3562" s="24" t="s">
        <v>88</v>
      </c>
      <c r="E3562" s="24">
        <v>270</v>
      </c>
      <c r="F3562" s="26">
        <v>46204</v>
      </c>
      <c r="G3562" s="24" t="s">
        <v>52</v>
      </c>
      <c r="H3562" s="24" t="s">
        <v>53</v>
      </c>
      <c r="I3562" s="24" t="s">
        <v>57</v>
      </c>
      <c r="J3562" s="24" t="s">
        <v>126</v>
      </c>
      <c r="K3562" s="24">
        <v>1</v>
      </c>
      <c r="L3562" s="24" t="s">
        <v>84</v>
      </c>
      <c r="M3562" s="26">
        <v>46216</v>
      </c>
      <c r="N3562" s="27">
        <v>46216.354166666664</v>
      </c>
      <c r="O3562" s="27">
        <v>46216.541666666664</v>
      </c>
      <c r="P3562" s="24" t="s">
        <v>5887</v>
      </c>
      <c r="Q3562" s="24" t="s">
        <v>5888</v>
      </c>
      <c r="R3562" s="24" t="s">
        <v>185</v>
      </c>
      <c r="S3562" s="24" t="s">
        <v>160</v>
      </c>
      <c r="T3562" s="24" t="s">
        <v>57</v>
      </c>
      <c r="U3562" s="24" t="s">
        <v>616</v>
      </c>
      <c r="V3562" s="27">
        <v>46216.357638888891</v>
      </c>
      <c r="W3562" s="27">
        <v>46216.380555555559</v>
      </c>
      <c r="Z3562" s="24">
        <v>1</v>
      </c>
      <c r="AA3562" s="24" t="s">
        <v>58</v>
      </c>
      <c r="AB3562" s="24" t="b">
        <v>0</v>
      </c>
      <c r="AC3562" s="61"/>
    </row>
    <row r="3563" spans="2:29" ht="13.7">
      <c r="B3563" s="24" t="s">
        <v>82</v>
      </c>
      <c r="C3563" s="24" t="s">
        <v>64</v>
      </c>
      <c r="D3563" s="24" t="s">
        <v>88</v>
      </c>
      <c r="E3563" s="24">
        <v>270</v>
      </c>
      <c r="F3563" s="26">
        <v>46204</v>
      </c>
      <c r="G3563" s="24" t="s">
        <v>52</v>
      </c>
      <c r="H3563" s="24" t="s">
        <v>53</v>
      </c>
      <c r="I3563" s="24" t="s">
        <v>57</v>
      </c>
      <c r="J3563" s="24" t="s">
        <v>126</v>
      </c>
      <c r="K3563" s="24">
        <v>1</v>
      </c>
      <c r="L3563" s="24" t="s">
        <v>84</v>
      </c>
      <c r="M3563" s="26">
        <v>46216</v>
      </c>
      <c r="N3563" s="27">
        <v>46216.354166666664</v>
      </c>
      <c r="O3563" s="27">
        <v>46216.541666666664</v>
      </c>
      <c r="P3563" s="24" t="s">
        <v>5889</v>
      </c>
      <c r="Q3563" s="24" t="s">
        <v>5890</v>
      </c>
      <c r="R3563" s="24" t="s">
        <v>182</v>
      </c>
      <c r="T3563" s="24" t="s">
        <v>57</v>
      </c>
      <c r="U3563" s="24" t="s">
        <v>616</v>
      </c>
      <c r="V3563" s="27">
        <v>46216.498611111114</v>
      </c>
      <c r="W3563" s="27">
        <v>46216.523611111108</v>
      </c>
      <c r="Z3563" s="24">
        <v>1</v>
      </c>
      <c r="AA3563" s="24" t="s">
        <v>58</v>
      </c>
      <c r="AB3563" s="24" t="b">
        <v>0</v>
      </c>
      <c r="AC3563" s="61"/>
    </row>
    <row r="3564" spans="2:29" ht="13.7">
      <c r="B3564" s="24" t="s">
        <v>82</v>
      </c>
      <c r="C3564" s="24" t="s">
        <v>64</v>
      </c>
      <c r="D3564" s="24" t="s">
        <v>88</v>
      </c>
      <c r="E3564" s="24">
        <v>270</v>
      </c>
      <c r="F3564" s="26">
        <v>46204</v>
      </c>
      <c r="G3564" s="24" t="s">
        <v>52</v>
      </c>
      <c r="H3564" s="24" t="s">
        <v>53</v>
      </c>
      <c r="I3564" s="24" t="s">
        <v>57</v>
      </c>
      <c r="J3564" s="24" t="s">
        <v>126</v>
      </c>
      <c r="K3564" s="24">
        <v>1</v>
      </c>
      <c r="L3564" s="24" t="s">
        <v>84</v>
      </c>
      <c r="M3564" s="26">
        <v>46216</v>
      </c>
      <c r="N3564" s="27">
        <v>46216.354166666664</v>
      </c>
      <c r="O3564" s="27">
        <v>46216.541666666664</v>
      </c>
      <c r="P3564" s="24" t="s">
        <v>5891</v>
      </c>
      <c r="Q3564" s="24" t="s">
        <v>5892</v>
      </c>
      <c r="R3564" s="24" t="s">
        <v>165</v>
      </c>
      <c r="T3564" s="24" t="s">
        <v>57</v>
      </c>
      <c r="U3564" s="24" t="s">
        <v>616</v>
      </c>
      <c r="V3564" s="27">
        <v>46216.455555555556</v>
      </c>
      <c r="W3564" s="27">
        <v>46216.484027777777</v>
      </c>
      <c r="Z3564" s="24">
        <v>1</v>
      </c>
      <c r="AA3564" s="24" t="s">
        <v>58</v>
      </c>
      <c r="AB3564" s="24" t="b">
        <v>0</v>
      </c>
      <c r="AC3564" s="61"/>
    </row>
    <row r="3565" spans="2:29" ht="13.7">
      <c r="B3565" s="24" t="s">
        <v>82</v>
      </c>
      <c r="C3565" s="24" t="s">
        <v>64</v>
      </c>
      <c r="D3565" s="24" t="s">
        <v>88</v>
      </c>
      <c r="E3565" s="24">
        <v>270</v>
      </c>
      <c r="F3565" s="26">
        <v>46204</v>
      </c>
      <c r="G3565" s="24" t="s">
        <v>52</v>
      </c>
      <c r="H3565" s="24" t="s">
        <v>53</v>
      </c>
      <c r="I3565" s="24" t="s">
        <v>57</v>
      </c>
      <c r="J3565" s="24" t="s">
        <v>126</v>
      </c>
      <c r="K3565" s="24">
        <v>1</v>
      </c>
      <c r="L3565" s="24" t="s">
        <v>84</v>
      </c>
      <c r="M3565" s="26">
        <v>46216</v>
      </c>
      <c r="N3565" s="27">
        <v>46216.354166666664</v>
      </c>
      <c r="O3565" s="27">
        <v>46216.541666666664</v>
      </c>
      <c r="P3565" s="24" t="s">
        <v>5893</v>
      </c>
      <c r="Q3565" s="24" t="s">
        <v>5894</v>
      </c>
      <c r="R3565" s="24" t="s">
        <v>155</v>
      </c>
      <c r="T3565" s="24" t="s">
        <v>57</v>
      </c>
      <c r="U3565" s="24" t="s">
        <v>616</v>
      </c>
      <c r="V3565" s="27">
        <v>46216.404166666667</v>
      </c>
      <c r="W3565" s="27">
        <v>46216.438194444447</v>
      </c>
      <c r="Z3565" s="24">
        <v>1</v>
      </c>
      <c r="AA3565" s="24" t="s">
        <v>58</v>
      </c>
      <c r="AB3565" s="24" t="b">
        <v>0</v>
      </c>
      <c r="AC3565" s="61"/>
    </row>
    <row r="3566" spans="2:29" ht="13.7">
      <c r="B3566" s="24" t="s">
        <v>82</v>
      </c>
      <c r="C3566" s="24" t="s">
        <v>64</v>
      </c>
      <c r="D3566" s="24" t="s">
        <v>88</v>
      </c>
      <c r="E3566" s="24">
        <v>270</v>
      </c>
      <c r="F3566" s="26">
        <v>46235</v>
      </c>
      <c r="G3566" s="24" t="s">
        <v>52</v>
      </c>
      <c r="H3566" s="24" t="s">
        <v>53</v>
      </c>
      <c r="I3566" s="24" t="s">
        <v>59</v>
      </c>
      <c r="J3566" s="24" t="s">
        <v>125</v>
      </c>
      <c r="K3566" s="24">
        <v>1</v>
      </c>
      <c r="L3566" s="24" t="s">
        <v>84</v>
      </c>
      <c r="M3566" s="26">
        <v>46246</v>
      </c>
      <c r="N3566" s="27">
        <v>46246.354166666664</v>
      </c>
      <c r="O3566" s="27">
        <v>46246.541666666664</v>
      </c>
      <c r="V3566" s="27"/>
      <c r="W3566" s="27"/>
      <c r="X3566" s="24">
        <v>4</v>
      </c>
      <c r="Y3566" s="24">
        <v>0</v>
      </c>
      <c r="Z3566" s="24">
        <v>4</v>
      </c>
      <c r="AA3566" s="24" t="s">
        <v>60</v>
      </c>
      <c r="AB3566" s="24" t="b">
        <v>0</v>
      </c>
      <c r="AC3566" s="61">
        <v>0</v>
      </c>
    </row>
    <row r="3567" spans="2:29" ht="13.7">
      <c r="B3567" s="24" t="s">
        <v>82</v>
      </c>
      <c r="C3567" s="24" t="s">
        <v>64</v>
      </c>
      <c r="D3567" s="24" t="s">
        <v>88</v>
      </c>
      <c r="E3567" s="24">
        <v>270</v>
      </c>
      <c r="F3567" s="26">
        <v>46235</v>
      </c>
      <c r="G3567" s="24" t="s">
        <v>52</v>
      </c>
      <c r="H3567" s="24" t="s">
        <v>53</v>
      </c>
      <c r="I3567" s="24" t="s">
        <v>59</v>
      </c>
      <c r="J3567" s="24" t="s">
        <v>126</v>
      </c>
      <c r="K3567" s="24">
        <v>1</v>
      </c>
      <c r="L3567" s="24" t="s">
        <v>84</v>
      </c>
      <c r="M3567" s="26">
        <v>46246</v>
      </c>
      <c r="N3567" s="27">
        <v>46246.354166666664</v>
      </c>
      <c r="O3567" s="27">
        <v>46246.541666666664</v>
      </c>
      <c r="P3567" s="24" t="s">
        <v>5895</v>
      </c>
      <c r="Q3567" s="24" t="s">
        <v>5896</v>
      </c>
      <c r="R3567" s="24" t="s">
        <v>174</v>
      </c>
      <c r="T3567" s="24" t="s">
        <v>59</v>
      </c>
      <c r="U3567" s="24" t="s">
        <v>480</v>
      </c>
      <c r="V3567" s="27">
        <v>46246.500694444447</v>
      </c>
      <c r="W3567" s="27">
        <v>46246.530555555553</v>
      </c>
      <c r="Z3567" s="24">
        <v>1</v>
      </c>
      <c r="AA3567" s="24" t="s">
        <v>60</v>
      </c>
      <c r="AB3567" s="24" t="b">
        <v>0</v>
      </c>
      <c r="AC3567" s="61"/>
    </row>
    <row r="3568" spans="2:29" ht="13.7">
      <c r="B3568" s="24" t="s">
        <v>82</v>
      </c>
      <c r="C3568" s="24" t="s">
        <v>64</v>
      </c>
      <c r="D3568" s="24" t="s">
        <v>88</v>
      </c>
      <c r="E3568" s="24">
        <v>270</v>
      </c>
      <c r="F3568" s="26">
        <v>46235</v>
      </c>
      <c r="G3568" s="24" t="s">
        <v>52</v>
      </c>
      <c r="H3568" s="24" t="s">
        <v>53</v>
      </c>
      <c r="I3568" s="24" t="s">
        <v>59</v>
      </c>
      <c r="J3568" s="24" t="s">
        <v>126</v>
      </c>
      <c r="K3568" s="24">
        <v>1</v>
      </c>
      <c r="L3568" s="24" t="s">
        <v>84</v>
      </c>
      <c r="M3568" s="26">
        <v>46246</v>
      </c>
      <c r="N3568" s="27">
        <v>46246.354166666664</v>
      </c>
      <c r="O3568" s="27">
        <v>46246.541666666664</v>
      </c>
      <c r="P3568" s="24" t="s">
        <v>5897</v>
      </c>
      <c r="Q3568" s="24" t="s">
        <v>5898</v>
      </c>
      <c r="R3568" s="24" t="s">
        <v>168</v>
      </c>
      <c r="T3568" s="24" t="s">
        <v>59</v>
      </c>
      <c r="U3568" s="24" t="s">
        <v>480</v>
      </c>
      <c r="V3568" s="27">
        <v>46246.357638888891</v>
      </c>
      <c r="W3568" s="27">
        <v>46246.382638888892</v>
      </c>
      <c r="Z3568" s="24">
        <v>1</v>
      </c>
      <c r="AA3568" s="24" t="s">
        <v>60</v>
      </c>
      <c r="AB3568" s="24" t="b">
        <v>0</v>
      </c>
      <c r="AC3568" s="61"/>
    </row>
    <row r="3569" spans="2:29" ht="13.7">
      <c r="B3569" s="24" t="s">
        <v>82</v>
      </c>
      <c r="C3569" s="24" t="s">
        <v>64</v>
      </c>
      <c r="D3569" s="24" t="s">
        <v>88</v>
      </c>
      <c r="E3569" s="24">
        <v>270</v>
      </c>
      <c r="F3569" s="26">
        <v>46235</v>
      </c>
      <c r="G3569" s="24" t="s">
        <v>52</v>
      </c>
      <c r="H3569" s="24" t="s">
        <v>53</v>
      </c>
      <c r="I3569" s="24" t="s">
        <v>59</v>
      </c>
      <c r="J3569" s="24" t="s">
        <v>126</v>
      </c>
      <c r="K3569" s="24">
        <v>1</v>
      </c>
      <c r="L3569" s="24" t="s">
        <v>84</v>
      </c>
      <c r="M3569" s="26">
        <v>46246</v>
      </c>
      <c r="N3569" s="27">
        <v>46246.354166666664</v>
      </c>
      <c r="O3569" s="27">
        <v>46246.541666666664</v>
      </c>
      <c r="P3569" s="24" t="s">
        <v>5899</v>
      </c>
      <c r="Q3569" s="24" t="s">
        <v>5900</v>
      </c>
      <c r="R3569" s="24" t="s">
        <v>284</v>
      </c>
      <c r="S3569" s="24" t="s">
        <v>156</v>
      </c>
      <c r="T3569" s="24" t="s">
        <v>59</v>
      </c>
      <c r="U3569" s="24" t="s">
        <v>480</v>
      </c>
      <c r="V3569" s="27">
        <v>46246.455555555556</v>
      </c>
      <c r="W3569" s="27">
        <v>46246.477083333331</v>
      </c>
      <c r="Z3569" s="24">
        <v>1</v>
      </c>
      <c r="AA3569" s="24" t="s">
        <v>60</v>
      </c>
      <c r="AB3569" s="24" t="b">
        <v>0</v>
      </c>
      <c r="AC3569" s="61"/>
    </row>
    <row r="3570" spans="2:29" ht="13.7">
      <c r="B3570" s="24" t="s">
        <v>82</v>
      </c>
      <c r="C3570" s="24" t="s">
        <v>64</v>
      </c>
      <c r="D3570" s="24" t="s">
        <v>88</v>
      </c>
      <c r="E3570" s="24">
        <v>270</v>
      </c>
      <c r="F3570" s="26">
        <v>46235</v>
      </c>
      <c r="G3570" s="24" t="s">
        <v>52</v>
      </c>
      <c r="H3570" s="24" t="s">
        <v>53</v>
      </c>
      <c r="I3570" s="24" t="s">
        <v>59</v>
      </c>
      <c r="J3570" s="24" t="s">
        <v>126</v>
      </c>
      <c r="K3570" s="24">
        <v>1</v>
      </c>
      <c r="L3570" s="24" t="s">
        <v>84</v>
      </c>
      <c r="M3570" s="26">
        <v>46246</v>
      </c>
      <c r="N3570" s="27">
        <v>46246.354166666664</v>
      </c>
      <c r="O3570" s="27">
        <v>46246.541666666664</v>
      </c>
      <c r="P3570" s="24" t="s">
        <v>5901</v>
      </c>
      <c r="Q3570" s="24" t="s">
        <v>5902</v>
      </c>
      <c r="R3570" s="24" t="s">
        <v>217</v>
      </c>
      <c r="S3570" s="24" t="s">
        <v>213</v>
      </c>
      <c r="T3570" s="24" t="s">
        <v>59</v>
      </c>
      <c r="U3570" s="24" t="s">
        <v>480</v>
      </c>
      <c r="V3570" s="27">
        <v>46246.405555555553</v>
      </c>
      <c r="W3570" s="27">
        <v>46246.431944444441</v>
      </c>
      <c r="Z3570" s="24">
        <v>1</v>
      </c>
      <c r="AA3570" s="24" t="s">
        <v>60</v>
      </c>
      <c r="AB3570" s="24" t="b">
        <v>0</v>
      </c>
      <c r="AC3570" s="61"/>
    </row>
    <row r="3571" spans="2:29" ht="13.7">
      <c r="B3571" s="24" t="s">
        <v>82</v>
      </c>
      <c r="C3571" s="24" t="s">
        <v>64</v>
      </c>
      <c r="D3571" s="24" t="s">
        <v>88</v>
      </c>
      <c r="E3571" s="24">
        <v>300</v>
      </c>
      <c r="F3571" s="26">
        <v>46174</v>
      </c>
      <c r="G3571" s="24" t="s">
        <v>52</v>
      </c>
      <c r="H3571" s="24" t="s">
        <v>53</v>
      </c>
      <c r="I3571" s="24" t="s">
        <v>62</v>
      </c>
      <c r="J3571" s="24" t="s">
        <v>125</v>
      </c>
      <c r="K3571" s="24">
        <v>1</v>
      </c>
      <c r="L3571" s="24" t="s">
        <v>84</v>
      </c>
      <c r="M3571" s="26">
        <v>46201</v>
      </c>
      <c r="N3571" s="27">
        <v>46201.333333333336</v>
      </c>
      <c r="O3571" s="27">
        <v>46201.541666666664</v>
      </c>
      <c r="V3571" s="27"/>
      <c r="W3571" s="27"/>
      <c r="X3571" s="24">
        <v>4</v>
      </c>
      <c r="Y3571" s="24">
        <v>0</v>
      </c>
      <c r="Z3571" s="24">
        <v>4</v>
      </c>
      <c r="AA3571" s="24" t="s">
        <v>56</v>
      </c>
      <c r="AB3571" s="24" t="b">
        <v>0</v>
      </c>
      <c r="AC3571" s="61">
        <v>0</v>
      </c>
    </row>
    <row r="3572" spans="2:29" ht="13.7">
      <c r="B3572" s="24" t="s">
        <v>82</v>
      </c>
      <c r="C3572" s="24" t="s">
        <v>64</v>
      </c>
      <c r="D3572" s="24" t="s">
        <v>88</v>
      </c>
      <c r="E3572" s="24">
        <v>300</v>
      </c>
      <c r="F3572" s="26">
        <v>46174</v>
      </c>
      <c r="G3572" s="24" t="s">
        <v>52</v>
      </c>
      <c r="H3572" s="24" t="s">
        <v>53</v>
      </c>
      <c r="I3572" s="24" t="s">
        <v>62</v>
      </c>
      <c r="J3572" s="24" t="s">
        <v>126</v>
      </c>
      <c r="K3572" s="24">
        <v>1</v>
      </c>
      <c r="L3572" s="24" t="s">
        <v>84</v>
      </c>
      <c r="M3572" s="26">
        <v>46201</v>
      </c>
      <c r="N3572" s="27">
        <v>46201.333333333336</v>
      </c>
      <c r="O3572" s="27">
        <v>46201.541666666664</v>
      </c>
      <c r="P3572" s="24" t="s">
        <v>5903</v>
      </c>
      <c r="Q3572" s="24" t="s">
        <v>5904</v>
      </c>
      <c r="R3572" s="24" t="s">
        <v>328</v>
      </c>
      <c r="S3572" s="24" t="s">
        <v>213</v>
      </c>
      <c r="T3572" s="24" t="s">
        <v>62</v>
      </c>
      <c r="U3572" s="24" t="s">
        <v>179</v>
      </c>
      <c r="V3572" s="27">
        <v>46201.493750000001</v>
      </c>
      <c r="W3572" s="27">
        <v>46201.515277777777</v>
      </c>
      <c r="Z3572" s="24">
        <v>1</v>
      </c>
      <c r="AA3572" s="24" t="s">
        <v>56</v>
      </c>
      <c r="AB3572" s="24" t="b">
        <v>0</v>
      </c>
      <c r="AC3572" s="61"/>
    </row>
    <row r="3573" spans="2:29" ht="13.7">
      <c r="B3573" s="24" t="s">
        <v>82</v>
      </c>
      <c r="C3573" s="24" t="s">
        <v>64</v>
      </c>
      <c r="D3573" s="24" t="s">
        <v>88</v>
      </c>
      <c r="E3573" s="24">
        <v>300</v>
      </c>
      <c r="F3573" s="26">
        <v>46174</v>
      </c>
      <c r="G3573" s="24" t="s">
        <v>52</v>
      </c>
      <c r="H3573" s="24" t="s">
        <v>53</v>
      </c>
      <c r="I3573" s="24" t="s">
        <v>62</v>
      </c>
      <c r="J3573" s="24" t="s">
        <v>126</v>
      </c>
      <c r="K3573" s="24">
        <v>1</v>
      </c>
      <c r="L3573" s="24" t="s">
        <v>84</v>
      </c>
      <c r="M3573" s="26">
        <v>46201</v>
      </c>
      <c r="N3573" s="27">
        <v>46201.333333333336</v>
      </c>
      <c r="O3573" s="27">
        <v>46201.541666666664</v>
      </c>
      <c r="P3573" s="24" t="s">
        <v>5905</v>
      </c>
      <c r="Q3573" s="24" t="s">
        <v>5906</v>
      </c>
      <c r="R3573" s="24" t="s">
        <v>323</v>
      </c>
      <c r="S3573" s="24" t="s">
        <v>213</v>
      </c>
      <c r="T3573" s="24" t="s">
        <v>62</v>
      </c>
      <c r="U3573" s="24" t="s">
        <v>179</v>
      </c>
      <c r="V3573" s="27">
        <v>46201.392361111109</v>
      </c>
      <c r="W3573" s="27">
        <v>46201.422222222223</v>
      </c>
      <c r="Z3573" s="24">
        <v>1</v>
      </c>
      <c r="AA3573" s="24" t="s">
        <v>56</v>
      </c>
      <c r="AB3573" s="24" t="b">
        <v>0</v>
      </c>
      <c r="AC3573" s="61"/>
    </row>
    <row r="3574" spans="2:29" ht="13.7">
      <c r="B3574" s="24" t="s">
        <v>82</v>
      </c>
      <c r="C3574" s="24" t="s">
        <v>64</v>
      </c>
      <c r="D3574" s="24" t="s">
        <v>88</v>
      </c>
      <c r="E3574" s="24">
        <v>300</v>
      </c>
      <c r="F3574" s="26">
        <v>46174</v>
      </c>
      <c r="G3574" s="24" t="s">
        <v>52</v>
      </c>
      <c r="H3574" s="24" t="s">
        <v>53</v>
      </c>
      <c r="I3574" s="24" t="s">
        <v>62</v>
      </c>
      <c r="J3574" s="24" t="s">
        <v>126</v>
      </c>
      <c r="K3574" s="24">
        <v>1</v>
      </c>
      <c r="L3574" s="24" t="s">
        <v>84</v>
      </c>
      <c r="M3574" s="26">
        <v>46201</v>
      </c>
      <c r="N3574" s="27">
        <v>46201.333333333336</v>
      </c>
      <c r="O3574" s="27">
        <v>46201.541666666664</v>
      </c>
      <c r="P3574" s="24" t="s">
        <v>5907</v>
      </c>
      <c r="Q3574" s="24" t="s">
        <v>5908</v>
      </c>
      <c r="R3574" s="24" t="s">
        <v>328</v>
      </c>
      <c r="T3574" s="24" t="s">
        <v>62</v>
      </c>
      <c r="U3574" s="24" t="s">
        <v>179</v>
      </c>
      <c r="V3574" s="27">
        <v>46201.440972222219</v>
      </c>
      <c r="W3574" s="27">
        <v>46201.475694444445</v>
      </c>
      <c r="Z3574" s="24">
        <v>1</v>
      </c>
      <c r="AA3574" s="24" t="s">
        <v>56</v>
      </c>
      <c r="AB3574" s="24" t="b">
        <v>0</v>
      </c>
      <c r="AC3574" s="61"/>
    </row>
    <row r="3575" spans="2:29" ht="13.7">
      <c r="B3575" s="24" t="s">
        <v>82</v>
      </c>
      <c r="C3575" s="24" t="s">
        <v>64</v>
      </c>
      <c r="D3575" s="24" t="s">
        <v>88</v>
      </c>
      <c r="E3575" s="24">
        <v>300</v>
      </c>
      <c r="F3575" s="26">
        <v>46174</v>
      </c>
      <c r="G3575" s="24" t="s">
        <v>52</v>
      </c>
      <c r="H3575" s="24" t="s">
        <v>53</v>
      </c>
      <c r="I3575" s="24" t="s">
        <v>62</v>
      </c>
      <c r="J3575" s="24" t="s">
        <v>126</v>
      </c>
      <c r="K3575" s="24">
        <v>1</v>
      </c>
      <c r="L3575" s="24" t="s">
        <v>84</v>
      </c>
      <c r="M3575" s="26">
        <v>46201</v>
      </c>
      <c r="N3575" s="27">
        <v>46201.333333333336</v>
      </c>
      <c r="O3575" s="27">
        <v>46201.541666666664</v>
      </c>
      <c r="P3575" s="24" t="s">
        <v>5909</v>
      </c>
      <c r="Q3575" s="24" t="s">
        <v>5910</v>
      </c>
      <c r="R3575" s="24" t="s">
        <v>253</v>
      </c>
      <c r="T3575" s="24" t="s">
        <v>62</v>
      </c>
      <c r="U3575" s="24" t="s">
        <v>179</v>
      </c>
      <c r="V3575" s="27">
        <v>46201.339583333334</v>
      </c>
      <c r="W3575" s="27">
        <v>46201.377083333333</v>
      </c>
      <c r="Z3575" s="24">
        <v>1</v>
      </c>
      <c r="AA3575" s="24" t="s">
        <v>56</v>
      </c>
      <c r="AB3575" s="24" t="b">
        <v>0</v>
      </c>
      <c r="AC3575" s="61"/>
    </row>
    <row r="3576" spans="2:29" ht="13.7">
      <c r="B3576" s="24" t="s">
        <v>82</v>
      </c>
      <c r="C3576" s="24" t="s">
        <v>64</v>
      </c>
      <c r="D3576" s="24" t="s">
        <v>88</v>
      </c>
      <c r="E3576" s="24">
        <v>300</v>
      </c>
      <c r="F3576" s="26">
        <v>46204</v>
      </c>
      <c r="G3576" s="24" t="s">
        <v>52</v>
      </c>
      <c r="H3576" s="24" t="s">
        <v>53</v>
      </c>
      <c r="I3576" s="24" t="s">
        <v>57</v>
      </c>
      <c r="J3576" s="24" t="s">
        <v>125</v>
      </c>
      <c r="K3576" s="24">
        <v>1</v>
      </c>
      <c r="L3576" s="24" t="s">
        <v>84</v>
      </c>
      <c r="M3576" s="26">
        <v>46209</v>
      </c>
      <c r="N3576" s="27">
        <v>46209.333333333336</v>
      </c>
      <c r="O3576" s="27">
        <v>46209.541666666664</v>
      </c>
      <c r="V3576" s="27"/>
      <c r="W3576" s="27"/>
      <c r="X3576" s="24">
        <v>4</v>
      </c>
      <c r="Y3576" s="24">
        <v>0</v>
      </c>
      <c r="Z3576" s="24">
        <v>4</v>
      </c>
      <c r="AA3576" s="24" t="s">
        <v>58</v>
      </c>
      <c r="AB3576" s="24" t="b">
        <v>0</v>
      </c>
      <c r="AC3576" s="61">
        <v>0</v>
      </c>
    </row>
    <row r="3577" spans="2:29" ht="13.7">
      <c r="B3577" s="24" t="s">
        <v>82</v>
      </c>
      <c r="C3577" s="24" t="s">
        <v>64</v>
      </c>
      <c r="D3577" s="24" t="s">
        <v>88</v>
      </c>
      <c r="E3577" s="24">
        <v>300</v>
      </c>
      <c r="F3577" s="26">
        <v>46204</v>
      </c>
      <c r="G3577" s="24" t="s">
        <v>52</v>
      </c>
      <c r="H3577" s="24" t="s">
        <v>53</v>
      </c>
      <c r="I3577" s="24" t="s">
        <v>57</v>
      </c>
      <c r="J3577" s="24" t="s">
        <v>126</v>
      </c>
      <c r="K3577" s="24">
        <v>1</v>
      </c>
      <c r="L3577" s="24" t="s">
        <v>84</v>
      </c>
      <c r="M3577" s="26">
        <v>46209</v>
      </c>
      <c r="N3577" s="27">
        <v>46209.333333333336</v>
      </c>
      <c r="O3577" s="27">
        <v>46209.541666666664</v>
      </c>
      <c r="P3577" s="24" t="s">
        <v>5911</v>
      </c>
      <c r="Q3577" s="24" t="s">
        <v>5912</v>
      </c>
      <c r="R3577" s="24" t="s">
        <v>185</v>
      </c>
      <c r="T3577" s="24" t="s">
        <v>57</v>
      </c>
      <c r="U3577" s="24" t="s">
        <v>269</v>
      </c>
      <c r="V3577" s="27">
        <v>46209.390972222223</v>
      </c>
      <c r="W3577" s="27">
        <v>46209.424305555556</v>
      </c>
      <c r="Z3577" s="24">
        <v>1</v>
      </c>
      <c r="AA3577" s="24" t="s">
        <v>58</v>
      </c>
      <c r="AB3577" s="24" t="b">
        <v>0</v>
      </c>
      <c r="AC3577" s="61"/>
    </row>
    <row r="3578" spans="2:29" ht="13.7">
      <c r="B3578" s="24" t="s">
        <v>82</v>
      </c>
      <c r="C3578" s="24" t="s">
        <v>64</v>
      </c>
      <c r="D3578" s="24" t="s">
        <v>88</v>
      </c>
      <c r="E3578" s="24">
        <v>300</v>
      </c>
      <c r="F3578" s="26">
        <v>46204</v>
      </c>
      <c r="G3578" s="24" t="s">
        <v>52</v>
      </c>
      <c r="H3578" s="24" t="s">
        <v>53</v>
      </c>
      <c r="I3578" s="24" t="s">
        <v>57</v>
      </c>
      <c r="J3578" s="24" t="s">
        <v>126</v>
      </c>
      <c r="K3578" s="24">
        <v>1</v>
      </c>
      <c r="L3578" s="24" t="s">
        <v>84</v>
      </c>
      <c r="M3578" s="26">
        <v>46209</v>
      </c>
      <c r="N3578" s="27">
        <v>46209.333333333336</v>
      </c>
      <c r="O3578" s="27">
        <v>46209.541666666664</v>
      </c>
      <c r="P3578" s="24" t="s">
        <v>5913</v>
      </c>
      <c r="Q3578" s="24" t="s">
        <v>5914</v>
      </c>
      <c r="R3578" s="24" t="s">
        <v>155</v>
      </c>
      <c r="T3578" s="24" t="s">
        <v>57</v>
      </c>
      <c r="U3578" s="24" t="s">
        <v>269</v>
      </c>
      <c r="V3578" s="27">
        <v>46209.336805555555</v>
      </c>
      <c r="W3578" s="27">
        <v>46209.369444444441</v>
      </c>
      <c r="Z3578" s="24">
        <v>1</v>
      </c>
      <c r="AA3578" s="24" t="s">
        <v>58</v>
      </c>
      <c r="AB3578" s="24" t="b">
        <v>0</v>
      </c>
      <c r="AC3578" s="61"/>
    </row>
    <row r="3579" spans="2:29" ht="13.7">
      <c r="B3579" s="24" t="s">
        <v>82</v>
      </c>
      <c r="C3579" s="24" t="s">
        <v>64</v>
      </c>
      <c r="D3579" s="24" t="s">
        <v>88</v>
      </c>
      <c r="E3579" s="24">
        <v>300</v>
      </c>
      <c r="F3579" s="26">
        <v>46204</v>
      </c>
      <c r="G3579" s="24" t="s">
        <v>52</v>
      </c>
      <c r="H3579" s="24" t="s">
        <v>53</v>
      </c>
      <c r="I3579" s="24" t="s">
        <v>57</v>
      </c>
      <c r="J3579" s="24" t="s">
        <v>126</v>
      </c>
      <c r="K3579" s="24">
        <v>1</v>
      </c>
      <c r="L3579" s="24" t="s">
        <v>84</v>
      </c>
      <c r="M3579" s="26">
        <v>46209</v>
      </c>
      <c r="N3579" s="27">
        <v>46209.333333333336</v>
      </c>
      <c r="O3579" s="27">
        <v>46209.541666666664</v>
      </c>
      <c r="P3579" s="24" t="s">
        <v>5915</v>
      </c>
      <c r="Q3579" s="24" t="s">
        <v>5916</v>
      </c>
      <c r="R3579" s="24" t="s">
        <v>182</v>
      </c>
      <c r="T3579" s="24" t="s">
        <v>57</v>
      </c>
      <c r="U3579" s="24" t="s">
        <v>269</v>
      </c>
      <c r="V3579" s="27">
        <v>46209.493055555555</v>
      </c>
      <c r="W3579" s="27">
        <v>46209.529861111114</v>
      </c>
      <c r="Z3579" s="24">
        <v>1</v>
      </c>
      <c r="AA3579" s="24" t="s">
        <v>58</v>
      </c>
      <c r="AB3579" s="24" t="b">
        <v>0</v>
      </c>
      <c r="AC3579" s="61"/>
    </row>
    <row r="3580" spans="2:29" ht="13.7">
      <c r="B3580" s="24" t="s">
        <v>82</v>
      </c>
      <c r="C3580" s="24" t="s">
        <v>64</v>
      </c>
      <c r="D3580" s="24" t="s">
        <v>88</v>
      </c>
      <c r="E3580" s="24">
        <v>300</v>
      </c>
      <c r="F3580" s="26">
        <v>46204</v>
      </c>
      <c r="G3580" s="24" t="s">
        <v>52</v>
      </c>
      <c r="H3580" s="24" t="s">
        <v>53</v>
      </c>
      <c r="I3580" s="24" t="s">
        <v>57</v>
      </c>
      <c r="J3580" s="24" t="s">
        <v>126</v>
      </c>
      <c r="K3580" s="24">
        <v>1</v>
      </c>
      <c r="L3580" s="24" t="s">
        <v>84</v>
      </c>
      <c r="M3580" s="26">
        <v>46209</v>
      </c>
      <c r="N3580" s="27">
        <v>46209.333333333336</v>
      </c>
      <c r="O3580" s="27">
        <v>46209.541666666664</v>
      </c>
      <c r="P3580" s="24" t="s">
        <v>5917</v>
      </c>
      <c r="Q3580" s="24" t="s">
        <v>5918</v>
      </c>
      <c r="R3580" s="24" t="s">
        <v>185</v>
      </c>
      <c r="T3580" s="24" t="s">
        <v>57</v>
      </c>
      <c r="U3580" s="24" t="s">
        <v>269</v>
      </c>
      <c r="V3580" s="27">
        <v>46209.444444444445</v>
      </c>
      <c r="W3580" s="27">
        <v>46209.474999999999</v>
      </c>
      <c r="Z3580" s="24">
        <v>1</v>
      </c>
      <c r="AA3580" s="24" t="s">
        <v>58</v>
      </c>
      <c r="AB3580" s="24" t="b">
        <v>0</v>
      </c>
      <c r="AC3580" s="61"/>
    </row>
    <row r="3581" spans="2:29" ht="13.7">
      <c r="B3581" s="24" t="s">
        <v>82</v>
      </c>
      <c r="C3581" s="24" t="s">
        <v>64</v>
      </c>
      <c r="D3581" s="24" t="s">
        <v>88</v>
      </c>
      <c r="E3581" s="24">
        <v>300</v>
      </c>
      <c r="F3581" s="26">
        <v>46235</v>
      </c>
      <c r="G3581" s="24" t="s">
        <v>52</v>
      </c>
      <c r="H3581" s="24" t="s">
        <v>53</v>
      </c>
      <c r="I3581" s="24" t="s">
        <v>67</v>
      </c>
      <c r="J3581" s="24" t="s">
        <v>125</v>
      </c>
      <c r="K3581" s="24">
        <v>1</v>
      </c>
      <c r="L3581" s="24" t="s">
        <v>84</v>
      </c>
      <c r="M3581" s="26">
        <v>46263</v>
      </c>
      <c r="N3581" s="27">
        <v>46263.375</v>
      </c>
      <c r="O3581" s="27">
        <v>46263.583333333336</v>
      </c>
      <c r="V3581" s="27"/>
      <c r="W3581" s="27"/>
      <c r="X3581" s="24">
        <v>4</v>
      </c>
      <c r="Y3581" s="24">
        <v>0</v>
      </c>
      <c r="Z3581" s="24">
        <v>4</v>
      </c>
      <c r="AA3581" s="24" t="s">
        <v>60</v>
      </c>
      <c r="AB3581" s="24" t="b">
        <v>0</v>
      </c>
      <c r="AC3581" s="61">
        <v>0</v>
      </c>
    </row>
    <row r="3582" spans="2:29" ht="13.7">
      <c r="B3582" s="24" t="s">
        <v>82</v>
      </c>
      <c r="C3582" s="24" t="s">
        <v>64</v>
      </c>
      <c r="D3582" s="24" t="s">
        <v>88</v>
      </c>
      <c r="E3582" s="24">
        <v>300</v>
      </c>
      <c r="F3582" s="26">
        <v>46235</v>
      </c>
      <c r="G3582" s="24" t="s">
        <v>52</v>
      </c>
      <c r="H3582" s="24" t="s">
        <v>53</v>
      </c>
      <c r="I3582" s="24" t="s">
        <v>67</v>
      </c>
      <c r="J3582" s="24" t="s">
        <v>126</v>
      </c>
      <c r="K3582" s="24">
        <v>1</v>
      </c>
      <c r="L3582" s="24" t="s">
        <v>84</v>
      </c>
      <c r="M3582" s="26">
        <v>46263</v>
      </c>
      <c r="N3582" s="27">
        <v>46263.375</v>
      </c>
      <c r="O3582" s="27">
        <v>46263.583333333336</v>
      </c>
      <c r="P3582" s="24" t="s">
        <v>5919</v>
      </c>
      <c r="Q3582" s="24" t="s">
        <v>5920</v>
      </c>
      <c r="R3582" s="24" t="s">
        <v>611</v>
      </c>
      <c r="T3582" s="24" t="s">
        <v>67</v>
      </c>
      <c r="U3582" s="24" t="s">
        <v>179</v>
      </c>
      <c r="V3582" s="27">
        <v>46263.382638888892</v>
      </c>
      <c r="W3582" s="27">
        <v>46263.414583333331</v>
      </c>
      <c r="Z3582" s="24">
        <v>1</v>
      </c>
      <c r="AA3582" s="24" t="s">
        <v>60</v>
      </c>
      <c r="AB3582" s="24" t="b">
        <v>0</v>
      </c>
      <c r="AC3582" s="61"/>
    </row>
    <row r="3583" spans="2:29" ht="13.7">
      <c r="B3583" s="24" t="s">
        <v>82</v>
      </c>
      <c r="C3583" s="24" t="s">
        <v>64</v>
      </c>
      <c r="D3583" s="24" t="s">
        <v>88</v>
      </c>
      <c r="E3583" s="24">
        <v>300</v>
      </c>
      <c r="F3583" s="26">
        <v>46235</v>
      </c>
      <c r="G3583" s="24" t="s">
        <v>52</v>
      </c>
      <c r="H3583" s="24" t="s">
        <v>53</v>
      </c>
      <c r="I3583" s="24" t="s">
        <v>67</v>
      </c>
      <c r="J3583" s="24" t="s">
        <v>126</v>
      </c>
      <c r="K3583" s="24">
        <v>1</v>
      </c>
      <c r="L3583" s="24" t="s">
        <v>84</v>
      </c>
      <c r="M3583" s="26">
        <v>46263</v>
      </c>
      <c r="N3583" s="27">
        <v>46263.375</v>
      </c>
      <c r="O3583" s="27">
        <v>46263.583333333336</v>
      </c>
      <c r="P3583" s="24" t="s">
        <v>5921</v>
      </c>
      <c r="Q3583" s="24" t="s">
        <v>5922</v>
      </c>
      <c r="R3583" s="24" t="s">
        <v>730</v>
      </c>
      <c r="T3583" s="24" t="s">
        <v>67</v>
      </c>
      <c r="U3583" s="24" t="s">
        <v>179</v>
      </c>
      <c r="V3583" s="27">
        <v>46263.486805555556</v>
      </c>
      <c r="W3583" s="27">
        <v>46263.519444444442</v>
      </c>
      <c r="Z3583" s="24">
        <v>1</v>
      </c>
      <c r="AA3583" s="24" t="s">
        <v>60</v>
      </c>
      <c r="AB3583" s="24" t="b">
        <v>0</v>
      </c>
      <c r="AC3583" s="61"/>
    </row>
    <row r="3584" spans="2:29" ht="13.7">
      <c r="B3584" s="24" t="s">
        <v>82</v>
      </c>
      <c r="C3584" s="24" t="s">
        <v>64</v>
      </c>
      <c r="D3584" s="24" t="s">
        <v>88</v>
      </c>
      <c r="E3584" s="24">
        <v>300</v>
      </c>
      <c r="F3584" s="26">
        <v>46235</v>
      </c>
      <c r="G3584" s="24" t="s">
        <v>52</v>
      </c>
      <c r="H3584" s="24" t="s">
        <v>53</v>
      </c>
      <c r="I3584" s="24" t="s">
        <v>67</v>
      </c>
      <c r="J3584" s="24" t="s">
        <v>126</v>
      </c>
      <c r="K3584" s="24">
        <v>1</v>
      </c>
      <c r="L3584" s="24" t="s">
        <v>84</v>
      </c>
      <c r="M3584" s="26">
        <v>46263</v>
      </c>
      <c r="N3584" s="27">
        <v>46263.375</v>
      </c>
      <c r="O3584" s="27">
        <v>46263.583333333336</v>
      </c>
      <c r="P3584" s="24" t="s">
        <v>5923</v>
      </c>
      <c r="Q3584" s="24" t="s">
        <v>5924</v>
      </c>
      <c r="R3584" s="24" t="s">
        <v>611</v>
      </c>
      <c r="T3584" s="24" t="s">
        <v>67</v>
      </c>
      <c r="U3584" s="24" t="s">
        <v>179</v>
      </c>
      <c r="V3584" s="27">
        <v>46263.431944444441</v>
      </c>
      <c r="W3584" s="27">
        <v>46263.461805555555</v>
      </c>
      <c r="Z3584" s="24">
        <v>1</v>
      </c>
      <c r="AA3584" s="24" t="s">
        <v>60</v>
      </c>
      <c r="AB3584" s="24" t="b">
        <v>0</v>
      </c>
      <c r="AC3584" s="61"/>
    </row>
    <row r="3585" spans="2:29" ht="13.7">
      <c r="B3585" s="24" t="s">
        <v>82</v>
      </c>
      <c r="C3585" s="24" t="s">
        <v>64</v>
      </c>
      <c r="D3585" s="24" t="s">
        <v>88</v>
      </c>
      <c r="E3585" s="24">
        <v>300</v>
      </c>
      <c r="F3585" s="26">
        <v>46235</v>
      </c>
      <c r="G3585" s="24" t="s">
        <v>52</v>
      </c>
      <c r="H3585" s="24" t="s">
        <v>53</v>
      </c>
      <c r="I3585" s="24" t="s">
        <v>67</v>
      </c>
      <c r="J3585" s="24" t="s">
        <v>126</v>
      </c>
      <c r="K3585" s="24">
        <v>1</v>
      </c>
      <c r="L3585" s="24" t="s">
        <v>84</v>
      </c>
      <c r="M3585" s="26">
        <v>46263</v>
      </c>
      <c r="N3585" s="27">
        <v>46263.375</v>
      </c>
      <c r="O3585" s="27">
        <v>46263.583333333336</v>
      </c>
      <c r="P3585" s="24" t="s">
        <v>5925</v>
      </c>
      <c r="Q3585" s="24" t="s">
        <v>5926</v>
      </c>
      <c r="R3585" s="24" t="s">
        <v>730</v>
      </c>
      <c r="T3585" s="24" t="s">
        <v>67</v>
      </c>
      <c r="U3585" s="24" t="s">
        <v>179</v>
      </c>
      <c r="V3585" s="27">
        <v>46263.534722222219</v>
      </c>
      <c r="W3585" s="27">
        <v>46263.568749999999</v>
      </c>
      <c r="Z3585" s="24">
        <v>1</v>
      </c>
      <c r="AA3585" s="24" t="s">
        <v>60</v>
      </c>
      <c r="AB3585" s="24" t="b">
        <v>0</v>
      </c>
      <c r="AC3585" s="61"/>
    </row>
    <row r="3586" spans="2:29" ht="13.7">
      <c r="B3586" s="24" t="s">
        <v>82</v>
      </c>
      <c r="C3586" s="24" t="s">
        <v>64</v>
      </c>
      <c r="D3586" s="24" t="s">
        <v>88</v>
      </c>
      <c r="E3586" s="24">
        <v>360</v>
      </c>
      <c r="F3586" s="26">
        <v>46235</v>
      </c>
      <c r="G3586" s="24" t="s">
        <v>52</v>
      </c>
      <c r="H3586" s="24" t="s">
        <v>53</v>
      </c>
      <c r="I3586" s="24" t="s">
        <v>54</v>
      </c>
      <c r="J3586" s="24" t="s">
        <v>125</v>
      </c>
      <c r="K3586" s="24">
        <v>1</v>
      </c>
      <c r="L3586" s="24" t="s">
        <v>84</v>
      </c>
      <c r="M3586" s="26">
        <v>46264</v>
      </c>
      <c r="N3586" s="27">
        <v>46264.3125</v>
      </c>
      <c r="O3586" s="27">
        <v>46264.5625</v>
      </c>
      <c r="V3586" s="27"/>
      <c r="W3586" s="27"/>
      <c r="X3586" s="24">
        <v>4</v>
      </c>
      <c r="Y3586" s="24">
        <v>0</v>
      </c>
      <c r="Z3586" s="24">
        <v>4</v>
      </c>
      <c r="AA3586" s="24" t="s">
        <v>60</v>
      </c>
      <c r="AB3586" s="24" t="b">
        <v>0</v>
      </c>
      <c r="AC3586" s="61">
        <v>0</v>
      </c>
    </row>
    <row r="3587" spans="2:29" ht="13.7">
      <c r="B3587" s="24" t="s">
        <v>82</v>
      </c>
      <c r="C3587" s="24" t="s">
        <v>64</v>
      </c>
      <c r="D3587" s="24" t="s">
        <v>88</v>
      </c>
      <c r="E3587" s="24">
        <v>360</v>
      </c>
      <c r="F3587" s="26">
        <v>46235</v>
      </c>
      <c r="G3587" s="24" t="s">
        <v>52</v>
      </c>
      <c r="H3587" s="24" t="s">
        <v>53</v>
      </c>
      <c r="I3587" s="24" t="s">
        <v>54</v>
      </c>
      <c r="J3587" s="24" t="s">
        <v>126</v>
      </c>
      <c r="K3587" s="24">
        <v>1</v>
      </c>
      <c r="L3587" s="24" t="s">
        <v>84</v>
      </c>
      <c r="M3587" s="26">
        <v>46264</v>
      </c>
      <c r="N3587" s="27">
        <v>46264.3125</v>
      </c>
      <c r="O3587" s="27">
        <v>46264.5625</v>
      </c>
      <c r="P3587" s="24" t="s">
        <v>5927</v>
      </c>
      <c r="Q3587" s="24" t="s">
        <v>5928</v>
      </c>
      <c r="R3587" s="24" t="s">
        <v>149</v>
      </c>
      <c r="T3587" s="24" t="s">
        <v>54</v>
      </c>
      <c r="U3587" s="24" t="s">
        <v>202</v>
      </c>
      <c r="V3587" s="27">
        <v>46264.442361111112</v>
      </c>
      <c r="W3587" s="27">
        <v>46264.477083333331</v>
      </c>
      <c r="Z3587" s="24">
        <v>1</v>
      </c>
      <c r="AA3587" s="24" t="s">
        <v>60</v>
      </c>
      <c r="AB3587" s="24" t="b">
        <v>0</v>
      </c>
      <c r="AC3587" s="61"/>
    </row>
    <row r="3588" spans="2:29" ht="13.7">
      <c r="B3588" s="24" t="s">
        <v>82</v>
      </c>
      <c r="C3588" s="24" t="s">
        <v>64</v>
      </c>
      <c r="D3588" s="24" t="s">
        <v>88</v>
      </c>
      <c r="E3588" s="24">
        <v>360</v>
      </c>
      <c r="F3588" s="26">
        <v>46235</v>
      </c>
      <c r="G3588" s="24" t="s">
        <v>52</v>
      </c>
      <c r="H3588" s="24" t="s">
        <v>53</v>
      </c>
      <c r="I3588" s="24" t="s">
        <v>54</v>
      </c>
      <c r="J3588" s="24" t="s">
        <v>126</v>
      </c>
      <c r="K3588" s="24">
        <v>1</v>
      </c>
      <c r="L3588" s="24" t="s">
        <v>84</v>
      </c>
      <c r="M3588" s="26">
        <v>46264</v>
      </c>
      <c r="N3588" s="27">
        <v>46264.3125</v>
      </c>
      <c r="O3588" s="27">
        <v>46264.5625</v>
      </c>
      <c r="P3588" s="24" t="s">
        <v>5929</v>
      </c>
      <c r="Q3588" s="24" t="s">
        <v>5930</v>
      </c>
      <c r="R3588" s="24" t="s">
        <v>142</v>
      </c>
      <c r="T3588" s="24" t="s">
        <v>54</v>
      </c>
      <c r="U3588" s="24" t="s">
        <v>202</v>
      </c>
      <c r="V3588" s="27">
        <v>46264.503472222219</v>
      </c>
      <c r="W3588" s="27">
        <v>46264.546527777777</v>
      </c>
      <c r="Z3588" s="24">
        <v>1</v>
      </c>
      <c r="AA3588" s="24" t="s">
        <v>60</v>
      </c>
      <c r="AB3588" s="24" t="b">
        <v>0</v>
      </c>
      <c r="AC3588" s="61"/>
    </row>
    <row r="3589" spans="2:29" ht="13.7">
      <c r="B3589" s="24" t="s">
        <v>82</v>
      </c>
      <c r="C3589" s="24" t="s">
        <v>64</v>
      </c>
      <c r="D3589" s="24" t="s">
        <v>88</v>
      </c>
      <c r="E3589" s="24">
        <v>360</v>
      </c>
      <c r="F3589" s="26">
        <v>46235</v>
      </c>
      <c r="G3589" s="24" t="s">
        <v>52</v>
      </c>
      <c r="H3589" s="24" t="s">
        <v>53</v>
      </c>
      <c r="I3589" s="24" t="s">
        <v>54</v>
      </c>
      <c r="J3589" s="24" t="s">
        <v>126</v>
      </c>
      <c r="K3589" s="24">
        <v>1</v>
      </c>
      <c r="L3589" s="24" t="s">
        <v>84</v>
      </c>
      <c r="M3589" s="26">
        <v>46264</v>
      </c>
      <c r="N3589" s="27">
        <v>46264.3125</v>
      </c>
      <c r="O3589" s="27">
        <v>46264.5625</v>
      </c>
      <c r="P3589" s="24" t="s">
        <v>5931</v>
      </c>
      <c r="Q3589" s="24" t="s">
        <v>5932</v>
      </c>
      <c r="R3589" s="24" t="s">
        <v>149</v>
      </c>
      <c r="T3589" s="24" t="s">
        <v>54</v>
      </c>
      <c r="U3589" s="24" t="s">
        <v>202</v>
      </c>
      <c r="V3589" s="27">
        <v>46264.382638888892</v>
      </c>
      <c r="W3589" s="27">
        <v>46264.423611111109</v>
      </c>
      <c r="Z3589" s="24">
        <v>1</v>
      </c>
      <c r="AA3589" s="24" t="s">
        <v>60</v>
      </c>
      <c r="AB3589" s="24" t="b">
        <v>0</v>
      </c>
      <c r="AC3589" s="61"/>
    </row>
    <row r="3590" spans="2:29" ht="13.7">
      <c r="B3590" s="24" t="s">
        <v>82</v>
      </c>
      <c r="C3590" s="24" t="s">
        <v>64</v>
      </c>
      <c r="D3590" s="24" t="s">
        <v>88</v>
      </c>
      <c r="E3590" s="24">
        <v>360</v>
      </c>
      <c r="F3590" s="26">
        <v>46235</v>
      </c>
      <c r="G3590" s="24" t="s">
        <v>52</v>
      </c>
      <c r="H3590" s="24" t="s">
        <v>53</v>
      </c>
      <c r="I3590" s="24" t="s">
        <v>54</v>
      </c>
      <c r="J3590" s="24" t="s">
        <v>126</v>
      </c>
      <c r="K3590" s="24">
        <v>1</v>
      </c>
      <c r="L3590" s="24" t="s">
        <v>84</v>
      </c>
      <c r="M3590" s="26">
        <v>46264</v>
      </c>
      <c r="N3590" s="27">
        <v>46264.3125</v>
      </c>
      <c r="O3590" s="27">
        <v>46264.5625</v>
      </c>
      <c r="P3590" s="24" t="s">
        <v>5933</v>
      </c>
      <c r="Q3590" s="24" t="s">
        <v>5934</v>
      </c>
      <c r="R3590" s="24" t="s">
        <v>146</v>
      </c>
      <c r="T3590" s="24" t="s">
        <v>54</v>
      </c>
      <c r="U3590" s="24" t="s">
        <v>202</v>
      </c>
      <c r="V3590" s="27">
        <v>46264.320138888892</v>
      </c>
      <c r="W3590" s="27">
        <v>46264.365277777775</v>
      </c>
      <c r="Z3590" s="24">
        <v>1</v>
      </c>
      <c r="AA3590" s="24" t="s">
        <v>60</v>
      </c>
      <c r="AB3590" s="24" t="b">
        <v>0</v>
      </c>
      <c r="AC3590" s="61"/>
    </row>
    <row r="3591" spans="2:29" ht="13.7">
      <c r="B3591" s="24" t="s">
        <v>82</v>
      </c>
      <c r="C3591" s="24" t="s">
        <v>64</v>
      </c>
      <c r="D3591" s="24" t="s">
        <v>88</v>
      </c>
      <c r="E3591" s="24">
        <v>420</v>
      </c>
      <c r="F3591" s="26">
        <v>46174</v>
      </c>
      <c r="G3591" s="24" t="s">
        <v>52</v>
      </c>
      <c r="H3591" s="24" t="s">
        <v>53</v>
      </c>
      <c r="I3591" s="24" t="s">
        <v>68</v>
      </c>
      <c r="J3591" s="24" t="s">
        <v>125</v>
      </c>
      <c r="K3591" s="24">
        <v>1</v>
      </c>
      <c r="L3591" s="24" t="s">
        <v>84</v>
      </c>
      <c r="M3591" s="26">
        <v>46199</v>
      </c>
      <c r="N3591" s="27">
        <v>46199.354166666664</v>
      </c>
      <c r="O3591" s="27">
        <v>46199.645833333336</v>
      </c>
      <c r="V3591" s="27"/>
      <c r="W3591" s="27"/>
      <c r="X3591" s="24">
        <v>4</v>
      </c>
      <c r="Y3591" s="24">
        <v>0</v>
      </c>
      <c r="Z3591" s="24">
        <v>4</v>
      </c>
      <c r="AA3591" s="24" t="s">
        <v>56</v>
      </c>
      <c r="AB3591" s="24" t="b">
        <v>0</v>
      </c>
      <c r="AC3591" s="61">
        <v>0</v>
      </c>
    </row>
    <row r="3592" spans="2:29" ht="13.7">
      <c r="B3592" s="24" t="s">
        <v>82</v>
      </c>
      <c r="C3592" s="24" t="s">
        <v>64</v>
      </c>
      <c r="D3592" s="24" t="s">
        <v>88</v>
      </c>
      <c r="E3592" s="24">
        <v>420</v>
      </c>
      <c r="F3592" s="26">
        <v>46174</v>
      </c>
      <c r="G3592" s="24" t="s">
        <v>52</v>
      </c>
      <c r="H3592" s="24" t="s">
        <v>53</v>
      </c>
      <c r="I3592" s="24" t="s">
        <v>68</v>
      </c>
      <c r="J3592" s="24" t="s">
        <v>126</v>
      </c>
      <c r="K3592" s="24">
        <v>1</v>
      </c>
      <c r="L3592" s="24" t="s">
        <v>84</v>
      </c>
      <c r="M3592" s="26">
        <v>46199</v>
      </c>
      <c r="N3592" s="27">
        <v>46199.354166666664</v>
      </c>
      <c r="O3592" s="27">
        <v>46199.645833333336</v>
      </c>
      <c r="P3592" s="24" t="s">
        <v>5935</v>
      </c>
      <c r="Q3592" s="24" t="s">
        <v>5936</v>
      </c>
      <c r="R3592" s="24" t="s">
        <v>323</v>
      </c>
      <c r="T3592" s="24" t="s">
        <v>68</v>
      </c>
      <c r="U3592" s="24" t="s">
        <v>547</v>
      </c>
      <c r="V3592" s="27">
        <v>46199.361111111109</v>
      </c>
      <c r="W3592" s="27">
        <v>46199.40625</v>
      </c>
      <c r="Z3592" s="24">
        <v>1</v>
      </c>
      <c r="AA3592" s="24" t="s">
        <v>56</v>
      </c>
      <c r="AB3592" s="24" t="b">
        <v>0</v>
      </c>
      <c r="AC3592" s="61"/>
    </row>
    <row r="3593" spans="2:29" ht="13.7">
      <c r="B3593" s="24" t="s">
        <v>82</v>
      </c>
      <c r="C3593" s="24" t="s">
        <v>64</v>
      </c>
      <c r="D3593" s="24" t="s">
        <v>88</v>
      </c>
      <c r="E3593" s="24">
        <v>420</v>
      </c>
      <c r="F3593" s="26">
        <v>46174</v>
      </c>
      <c r="G3593" s="24" t="s">
        <v>52</v>
      </c>
      <c r="H3593" s="24" t="s">
        <v>53</v>
      </c>
      <c r="I3593" s="24" t="s">
        <v>68</v>
      </c>
      <c r="J3593" s="24" t="s">
        <v>126</v>
      </c>
      <c r="K3593" s="24">
        <v>1</v>
      </c>
      <c r="L3593" s="24" t="s">
        <v>84</v>
      </c>
      <c r="M3593" s="26">
        <v>46199</v>
      </c>
      <c r="N3593" s="27">
        <v>46199.354166666664</v>
      </c>
      <c r="O3593" s="27">
        <v>46199.645833333336</v>
      </c>
      <c r="P3593" s="24" t="s">
        <v>5937</v>
      </c>
      <c r="Q3593" s="24" t="s">
        <v>5938</v>
      </c>
      <c r="R3593" s="24" t="s">
        <v>636</v>
      </c>
      <c r="T3593" s="24" t="s">
        <v>68</v>
      </c>
      <c r="U3593" s="24" t="s">
        <v>547</v>
      </c>
      <c r="V3593" s="27">
        <v>46199.508333333331</v>
      </c>
      <c r="W3593" s="27">
        <v>46199.563194444447</v>
      </c>
      <c r="Z3593" s="24">
        <v>1</v>
      </c>
      <c r="AA3593" s="24" t="s">
        <v>56</v>
      </c>
      <c r="AB3593" s="24" t="b">
        <v>0</v>
      </c>
      <c r="AC3593" s="61"/>
    </row>
    <row r="3594" spans="2:29" ht="13.7">
      <c r="B3594" s="24" t="s">
        <v>82</v>
      </c>
      <c r="C3594" s="24" t="s">
        <v>64</v>
      </c>
      <c r="D3594" s="24" t="s">
        <v>88</v>
      </c>
      <c r="E3594" s="24">
        <v>420</v>
      </c>
      <c r="F3594" s="26">
        <v>46174</v>
      </c>
      <c r="G3594" s="24" t="s">
        <v>52</v>
      </c>
      <c r="H3594" s="24" t="s">
        <v>53</v>
      </c>
      <c r="I3594" s="24" t="s">
        <v>68</v>
      </c>
      <c r="J3594" s="24" t="s">
        <v>126</v>
      </c>
      <c r="K3594" s="24">
        <v>1</v>
      </c>
      <c r="L3594" s="24" t="s">
        <v>84</v>
      </c>
      <c r="M3594" s="26">
        <v>46199</v>
      </c>
      <c r="N3594" s="27">
        <v>46199.354166666664</v>
      </c>
      <c r="O3594" s="27">
        <v>46199.645833333336</v>
      </c>
      <c r="P3594" s="24" t="s">
        <v>5939</v>
      </c>
      <c r="Q3594" s="24" t="s">
        <v>5940</v>
      </c>
      <c r="R3594" s="24" t="s">
        <v>636</v>
      </c>
      <c r="T3594" s="24" t="s">
        <v>68</v>
      </c>
      <c r="U3594" s="24" t="s">
        <v>547</v>
      </c>
      <c r="V3594" s="27">
        <v>46199.574305555558</v>
      </c>
      <c r="W3594" s="27">
        <v>46199.627083333333</v>
      </c>
      <c r="Z3594" s="24">
        <v>1</v>
      </c>
      <c r="AA3594" s="24" t="s">
        <v>56</v>
      </c>
      <c r="AB3594" s="24" t="b">
        <v>0</v>
      </c>
      <c r="AC3594" s="61"/>
    </row>
    <row r="3595" spans="2:29" ht="13.7">
      <c r="B3595" s="24" t="s">
        <v>82</v>
      </c>
      <c r="C3595" s="24" t="s">
        <v>64</v>
      </c>
      <c r="D3595" s="24" t="s">
        <v>88</v>
      </c>
      <c r="E3595" s="24">
        <v>420</v>
      </c>
      <c r="F3595" s="26">
        <v>46174</v>
      </c>
      <c r="G3595" s="24" t="s">
        <v>52</v>
      </c>
      <c r="H3595" s="24" t="s">
        <v>53</v>
      </c>
      <c r="I3595" s="24" t="s">
        <v>68</v>
      </c>
      <c r="J3595" s="24" t="s">
        <v>126</v>
      </c>
      <c r="K3595" s="24">
        <v>1</v>
      </c>
      <c r="L3595" s="24" t="s">
        <v>84</v>
      </c>
      <c r="M3595" s="26">
        <v>46199</v>
      </c>
      <c r="N3595" s="27">
        <v>46199.354166666664</v>
      </c>
      <c r="O3595" s="27">
        <v>46199.645833333336</v>
      </c>
      <c r="P3595" s="24" t="s">
        <v>5941</v>
      </c>
      <c r="Q3595" s="24" t="s">
        <v>5942</v>
      </c>
      <c r="R3595" s="24" t="s">
        <v>749</v>
      </c>
      <c r="T3595" s="24" t="s">
        <v>68</v>
      </c>
      <c r="U3595" s="24" t="s">
        <v>547</v>
      </c>
      <c r="V3595" s="27">
        <v>46199.432638888888</v>
      </c>
      <c r="W3595" s="27">
        <v>46199.488888888889</v>
      </c>
      <c r="Z3595" s="24">
        <v>1</v>
      </c>
      <c r="AA3595" s="24" t="s">
        <v>56</v>
      </c>
      <c r="AB3595" s="24" t="b">
        <v>0</v>
      </c>
      <c r="AC3595" s="61"/>
    </row>
    <row r="3596" spans="2:29" ht="13.7">
      <c r="B3596" s="24" t="s">
        <v>82</v>
      </c>
      <c r="C3596" s="24" t="s">
        <v>64</v>
      </c>
      <c r="D3596" s="24" t="s">
        <v>88</v>
      </c>
      <c r="E3596" s="24">
        <v>480</v>
      </c>
      <c r="F3596" s="26">
        <v>46174</v>
      </c>
      <c r="G3596" s="24" t="s">
        <v>52</v>
      </c>
      <c r="H3596" s="24" t="s">
        <v>53</v>
      </c>
      <c r="I3596" s="24" t="s">
        <v>67</v>
      </c>
      <c r="J3596" s="24" t="s">
        <v>125</v>
      </c>
      <c r="K3596" s="24">
        <v>1</v>
      </c>
      <c r="L3596" s="24" t="s">
        <v>84</v>
      </c>
      <c r="M3596" s="26">
        <v>46179</v>
      </c>
      <c r="N3596" s="27">
        <v>46179.375</v>
      </c>
      <c r="O3596" s="27">
        <v>46179.708333333336</v>
      </c>
      <c r="V3596" s="27"/>
      <c r="W3596" s="27"/>
      <c r="X3596" s="24">
        <v>4</v>
      </c>
      <c r="Y3596" s="24">
        <v>0</v>
      </c>
      <c r="Z3596" s="24">
        <v>4</v>
      </c>
      <c r="AA3596" s="24" t="s">
        <v>56</v>
      </c>
      <c r="AB3596" s="24" t="b">
        <v>0</v>
      </c>
      <c r="AC3596" s="61">
        <v>0</v>
      </c>
    </row>
    <row r="3597" spans="2:29" ht="13.7">
      <c r="B3597" s="24" t="s">
        <v>82</v>
      </c>
      <c r="C3597" s="24" t="s">
        <v>64</v>
      </c>
      <c r="D3597" s="24" t="s">
        <v>88</v>
      </c>
      <c r="E3597" s="24">
        <v>480</v>
      </c>
      <c r="F3597" s="26">
        <v>46174</v>
      </c>
      <c r="G3597" s="24" t="s">
        <v>52</v>
      </c>
      <c r="H3597" s="24" t="s">
        <v>53</v>
      </c>
      <c r="I3597" s="24" t="s">
        <v>67</v>
      </c>
      <c r="J3597" s="24" t="s">
        <v>126</v>
      </c>
      <c r="K3597" s="24">
        <v>1</v>
      </c>
      <c r="L3597" s="24" t="s">
        <v>84</v>
      </c>
      <c r="M3597" s="26">
        <v>46179</v>
      </c>
      <c r="N3597" s="27">
        <v>46179.375</v>
      </c>
      <c r="O3597" s="27">
        <v>46179.708333333336</v>
      </c>
      <c r="P3597" s="24" t="s">
        <v>5943</v>
      </c>
      <c r="Q3597" s="24" t="s">
        <v>5944</v>
      </c>
      <c r="R3597" s="24" t="s">
        <v>687</v>
      </c>
      <c r="S3597" s="24" t="s">
        <v>152</v>
      </c>
      <c r="T3597" s="24" t="s">
        <v>67</v>
      </c>
      <c r="U3597" s="24" t="s">
        <v>224</v>
      </c>
      <c r="V3597" s="27">
        <v>46179.54583333333</v>
      </c>
      <c r="W3597" s="27">
        <v>46179.59652777778</v>
      </c>
      <c r="Z3597" s="24">
        <v>1</v>
      </c>
      <c r="AA3597" s="24" t="s">
        <v>56</v>
      </c>
      <c r="AB3597" s="24" t="b">
        <v>0</v>
      </c>
      <c r="AC3597" s="61"/>
    </row>
    <row r="3598" spans="2:29" ht="13.7">
      <c r="B3598" s="24" t="s">
        <v>82</v>
      </c>
      <c r="C3598" s="24" t="s">
        <v>64</v>
      </c>
      <c r="D3598" s="24" t="s">
        <v>88</v>
      </c>
      <c r="E3598" s="24">
        <v>480</v>
      </c>
      <c r="F3598" s="26">
        <v>46174</v>
      </c>
      <c r="G3598" s="24" t="s">
        <v>52</v>
      </c>
      <c r="H3598" s="24" t="s">
        <v>53</v>
      </c>
      <c r="I3598" s="24" t="s">
        <v>67</v>
      </c>
      <c r="J3598" s="24" t="s">
        <v>126</v>
      </c>
      <c r="K3598" s="24">
        <v>1</v>
      </c>
      <c r="L3598" s="24" t="s">
        <v>84</v>
      </c>
      <c r="M3598" s="26">
        <v>46179</v>
      </c>
      <c r="N3598" s="27">
        <v>46179.375</v>
      </c>
      <c r="O3598" s="27">
        <v>46179.708333333336</v>
      </c>
      <c r="P3598" s="24" t="s">
        <v>5945</v>
      </c>
      <c r="Q3598" s="24" t="s">
        <v>5946</v>
      </c>
      <c r="R3598" s="24" t="s">
        <v>611</v>
      </c>
      <c r="T3598" s="24" t="s">
        <v>67</v>
      </c>
      <c r="U3598" s="24" t="s">
        <v>224</v>
      </c>
      <c r="V3598" s="27">
        <v>46179.46597222222</v>
      </c>
      <c r="W3598" s="27">
        <v>46179.53125</v>
      </c>
      <c r="Z3598" s="24">
        <v>1</v>
      </c>
      <c r="AA3598" s="24" t="s">
        <v>56</v>
      </c>
      <c r="AB3598" s="24" t="b">
        <v>0</v>
      </c>
      <c r="AC3598" s="61"/>
    </row>
    <row r="3599" spans="2:29" ht="13.7">
      <c r="B3599" s="24" t="s">
        <v>82</v>
      </c>
      <c r="C3599" s="24" t="s">
        <v>64</v>
      </c>
      <c r="D3599" s="24" t="s">
        <v>88</v>
      </c>
      <c r="E3599" s="24">
        <v>480</v>
      </c>
      <c r="F3599" s="26">
        <v>46174</v>
      </c>
      <c r="G3599" s="24" t="s">
        <v>52</v>
      </c>
      <c r="H3599" s="24" t="s">
        <v>53</v>
      </c>
      <c r="I3599" s="24" t="s">
        <v>67</v>
      </c>
      <c r="J3599" s="24" t="s">
        <v>126</v>
      </c>
      <c r="K3599" s="24">
        <v>1</v>
      </c>
      <c r="L3599" s="24" t="s">
        <v>84</v>
      </c>
      <c r="M3599" s="26">
        <v>46179</v>
      </c>
      <c r="N3599" s="27">
        <v>46179.375</v>
      </c>
      <c r="O3599" s="27">
        <v>46179.708333333336</v>
      </c>
      <c r="P3599" s="24" t="s">
        <v>5947</v>
      </c>
      <c r="Q3599" s="24" t="s">
        <v>5948</v>
      </c>
      <c r="R3599" s="24" t="s">
        <v>605</v>
      </c>
      <c r="T3599" s="24" t="s">
        <v>67</v>
      </c>
      <c r="U3599" s="24" t="s">
        <v>224</v>
      </c>
      <c r="V3599" s="27">
        <v>46179.379861111112</v>
      </c>
      <c r="W3599" s="27">
        <v>46179.428472222222</v>
      </c>
      <c r="Z3599" s="24">
        <v>1</v>
      </c>
      <c r="AA3599" s="24" t="s">
        <v>56</v>
      </c>
      <c r="AB3599" s="24" t="b">
        <v>0</v>
      </c>
      <c r="AC3599" s="61"/>
    </row>
    <row r="3600" spans="2:29" ht="13.7">
      <c r="B3600" s="24" t="s">
        <v>82</v>
      </c>
      <c r="C3600" s="24" t="s">
        <v>64</v>
      </c>
      <c r="D3600" s="24" t="s">
        <v>88</v>
      </c>
      <c r="E3600" s="24">
        <v>480</v>
      </c>
      <c r="F3600" s="26">
        <v>46174</v>
      </c>
      <c r="G3600" s="24" t="s">
        <v>52</v>
      </c>
      <c r="H3600" s="24" t="s">
        <v>53</v>
      </c>
      <c r="I3600" s="24" t="s">
        <v>67</v>
      </c>
      <c r="J3600" s="24" t="s">
        <v>126</v>
      </c>
      <c r="K3600" s="24">
        <v>1</v>
      </c>
      <c r="L3600" s="24" t="s">
        <v>84</v>
      </c>
      <c r="M3600" s="26">
        <v>46179</v>
      </c>
      <c r="N3600" s="27">
        <v>46179.375</v>
      </c>
      <c r="O3600" s="27">
        <v>46179.708333333336</v>
      </c>
      <c r="P3600" s="24" t="s">
        <v>5949</v>
      </c>
      <c r="Q3600" s="24" t="s">
        <v>5950</v>
      </c>
      <c r="R3600" s="24" t="s">
        <v>611</v>
      </c>
      <c r="T3600" s="24" t="s">
        <v>67</v>
      </c>
      <c r="U3600" s="24" t="s">
        <v>224</v>
      </c>
      <c r="V3600" s="27">
        <v>46179.626388888886</v>
      </c>
      <c r="W3600" s="27">
        <v>46179.685416666667</v>
      </c>
      <c r="Z3600" s="24">
        <v>1</v>
      </c>
      <c r="AA3600" s="24" t="s">
        <v>56</v>
      </c>
      <c r="AB3600" s="24" t="b">
        <v>0</v>
      </c>
      <c r="AC3600" s="61"/>
    </row>
    <row r="3601" spans="2:29" ht="13.7">
      <c r="B3601" s="24" t="s">
        <v>82</v>
      </c>
      <c r="C3601" s="24" t="s">
        <v>64</v>
      </c>
      <c r="D3601" s="24" t="s">
        <v>88</v>
      </c>
      <c r="E3601" s="24">
        <v>480</v>
      </c>
      <c r="F3601" s="26">
        <v>46174</v>
      </c>
      <c r="G3601" s="24" t="s">
        <v>52</v>
      </c>
      <c r="H3601" s="24" t="s">
        <v>53</v>
      </c>
      <c r="I3601" s="24" t="s">
        <v>62</v>
      </c>
      <c r="J3601" s="24" t="s">
        <v>125</v>
      </c>
      <c r="K3601" s="24">
        <v>1</v>
      </c>
      <c r="L3601" s="24" t="s">
        <v>84</v>
      </c>
      <c r="M3601" s="26">
        <v>46194</v>
      </c>
      <c r="N3601" s="27">
        <v>46194.3125</v>
      </c>
      <c r="O3601" s="27">
        <v>46194.645833333336</v>
      </c>
      <c r="V3601" s="27"/>
      <c r="W3601" s="27"/>
      <c r="X3601" s="24">
        <v>4</v>
      </c>
      <c r="Y3601" s="24">
        <v>0</v>
      </c>
      <c r="Z3601" s="24">
        <v>4</v>
      </c>
      <c r="AA3601" s="24" t="s">
        <v>56</v>
      </c>
      <c r="AB3601" s="24" t="b">
        <v>0</v>
      </c>
      <c r="AC3601" s="61">
        <v>0</v>
      </c>
    </row>
    <row r="3602" spans="2:29" ht="13.7">
      <c r="B3602" s="24" t="s">
        <v>82</v>
      </c>
      <c r="C3602" s="24" t="s">
        <v>64</v>
      </c>
      <c r="D3602" s="24" t="s">
        <v>88</v>
      </c>
      <c r="E3602" s="24">
        <v>480</v>
      </c>
      <c r="F3602" s="26">
        <v>46174</v>
      </c>
      <c r="G3602" s="24" t="s">
        <v>52</v>
      </c>
      <c r="H3602" s="24" t="s">
        <v>53</v>
      </c>
      <c r="I3602" s="24" t="s">
        <v>62</v>
      </c>
      <c r="J3602" s="24" t="s">
        <v>126</v>
      </c>
      <c r="K3602" s="24">
        <v>1</v>
      </c>
      <c r="L3602" s="24" t="s">
        <v>84</v>
      </c>
      <c r="M3602" s="26">
        <v>46194</v>
      </c>
      <c r="N3602" s="27">
        <v>46194.3125</v>
      </c>
      <c r="O3602" s="27">
        <v>46194.645833333336</v>
      </c>
      <c r="P3602" s="24" t="s">
        <v>5951</v>
      </c>
      <c r="Q3602" s="24" t="s">
        <v>5952</v>
      </c>
      <c r="R3602" s="24" t="s">
        <v>256</v>
      </c>
      <c r="T3602" s="24" t="s">
        <v>62</v>
      </c>
      <c r="U3602" s="24" t="s">
        <v>411</v>
      </c>
      <c r="V3602" s="27">
        <v>46194.313888888886</v>
      </c>
      <c r="W3602" s="27">
        <v>46194.365972222222</v>
      </c>
      <c r="Z3602" s="24">
        <v>1</v>
      </c>
      <c r="AA3602" s="24" t="s">
        <v>56</v>
      </c>
      <c r="AB3602" s="24" t="b">
        <v>0</v>
      </c>
      <c r="AC3602" s="61"/>
    </row>
    <row r="3603" spans="2:29" ht="13.7">
      <c r="B3603" s="24" t="s">
        <v>82</v>
      </c>
      <c r="C3603" s="24" t="s">
        <v>64</v>
      </c>
      <c r="D3603" s="24" t="s">
        <v>88</v>
      </c>
      <c r="E3603" s="24">
        <v>480</v>
      </c>
      <c r="F3603" s="26">
        <v>46174</v>
      </c>
      <c r="G3603" s="24" t="s">
        <v>52</v>
      </c>
      <c r="H3603" s="24" t="s">
        <v>53</v>
      </c>
      <c r="I3603" s="24" t="s">
        <v>62</v>
      </c>
      <c r="J3603" s="24" t="s">
        <v>126</v>
      </c>
      <c r="K3603" s="24">
        <v>1</v>
      </c>
      <c r="L3603" s="24" t="s">
        <v>84</v>
      </c>
      <c r="M3603" s="26">
        <v>46194</v>
      </c>
      <c r="N3603" s="27">
        <v>46194.3125</v>
      </c>
      <c r="O3603" s="27">
        <v>46194.645833333336</v>
      </c>
      <c r="P3603" s="24" t="s">
        <v>5953</v>
      </c>
      <c r="Q3603" s="24" t="s">
        <v>5954</v>
      </c>
      <c r="R3603" s="24" t="s">
        <v>328</v>
      </c>
      <c r="T3603" s="24" t="s">
        <v>62</v>
      </c>
      <c r="U3603" s="24" t="s">
        <v>411</v>
      </c>
      <c r="V3603" s="27">
        <v>46194.40347222222</v>
      </c>
      <c r="W3603" s="27">
        <v>46194.463888888888</v>
      </c>
      <c r="Z3603" s="24">
        <v>1</v>
      </c>
      <c r="AA3603" s="24" t="s">
        <v>56</v>
      </c>
      <c r="AB3603" s="24" t="b">
        <v>0</v>
      </c>
      <c r="AC3603" s="61"/>
    </row>
    <row r="3604" spans="2:29" ht="13.7">
      <c r="B3604" s="24" t="s">
        <v>82</v>
      </c>
      <c r="C3604" s="24" t="s">
        <v>64</v>
      </c>
      <c r="D3604" s="24" t="s">
        <v>88</v>
      </c>
      <c r="E3604" s="24">
        <v>480</v>
      </c>
      <c r="F3604" s="26">
        <v>46174</v>
      </c>
      <c r="G3604" s="24" t="s">
        <v>52</v>
      </c>
      <c r="H3604" s="24" t="s">
        <v>53</v>
      </c>
      <c r="I3604" s="24" t="s">
        <v>62</v>
      </c>
      <c r="J3604" s="24" t="s">
        <v>126</v>
      </c>
      <c r="K3604" s="24">
        <v>1</v>
      </c>
      <c r="L3604" s="24" t="s">
        <v>84</v>
      </c>
      <c r="M3604" s="26">
        <v>46194</v>
      </c>
      <c r="N3604" s="27">
        <v>46194.3125</v>
      </c>
      <c r="O3604" s="27">
        <v>46194.645833333336</v>
      </c>
      <c r="P3604" s="24" t="s">
        <v>5955</v>
      </c>
      <c r="Q3604" s="24" t="s">
        <v>5956</v>
      </c>
      <c r="R3604" s="24" t="s">
        <v>256</v>
      </c>
      <c r="T3604" s="24" t="s">
        <v>62</v>
      </c>
      <c r="U3604" s="24" t="s">
        <v>411</v>
      </c>
      <c r="V3604" s="27">
        <v>46194.481944444444</v>
      </c>
      <c r="W3604" s="27">
        <v>46194.541666666664</v>
      </c>
      <c r="Z3604" s="24">
        <v>1</v>
      </c>
      <c r="AA3604" s="24" t="s">
        <v>56</v>
      </c>
      <c r="AB3604" s="24" t="b">
        <v>0</v>
      </c>
      <c r="AC3604" s="61"/>
    </row>
    <row r="3605" spans="2:29" ht="13.7">
      <c r="B3605" s="24" t="s">
        <v>82</v>
      </c>
      <c r="C3605" s="24" t="s">
        <v>64</v>
      </c>
      <c r="D3605" s="24" t="s">
        <v>88</v>
      </c>
      <c r="E3605" s="24">
        <v>480</v>
      </c>
      <c r="F3605" s="26">
        <v>46174</v>
      </c>
      <c r="G3605" s="24" t="s">
        <v>52</v>
      </c>
      <c r="H3605" s="24" t="s">
        <v>53</v>
      </c>
      <c r="I3605" s="24" t="s">
        <v>62</v>
      </c>
      <c r="J3605" s="24" t="s">
        <v>126</v>
      </c>
      <c r="K3605" s="24">
        <v>1</v>
      </c>
      <c r="L3605" s="24" t="s">
        <v>84</v>
      </c>
      <c r="M3605" s="26">
        <v>46194</v>
      </c>
      <c r="N3605" s="27">
        <v>46194.3125</v>
      </c>
      <c r="O3605" s="27">
        <v>46194.645833333336</v>
      </c>
      <c r="P3605" s="24" t="s">
        <v>5957</v>
      </c>
      <c r="Q3605" s="24" t="s">
        <v>5958</v>
      </c>
      <c r="R3605" s="24" t="s">
        <v>323</v>
      </c>
      <c r="T3605" s="24" t="s">
        <v>62</v>
      </c>
      <c r="U3605" s="24" t="s">
        <v>411</v>
      </c>
      <c r="V3605" s="27">
        <v>46194.568749999999</v>
      </c>
      <c r="W3605" s="27">
        <v>46194.625694444447</v>
      </c>
      <c r="Z3605" s="24">
        <v>1</v>
      </c>
      <c r="AA3605" s="24" t="s">
        <v>56</v>
      </c>
      <c r="AB3605" s="24" t="b">
        <v>0</v>
      </c>
      <c r="AC3605" s="61"/>
    </row>
    <row r="3606" spans="2:29" ht="13.7">
      <c r="B3606" s="24" t="s">
        <v>82</v>
      </c>
      <c r="C3606" s="24" t="s">
        <v>64</v>
      </c>
      <c r="D3606" s="24" t="s">
        <v>88</v>
      </c>
      <c r="E3606" s="24">
        <v>480</v>
      </c>
      <c r="F3606" s="26">
        <v>46204</v>
      </c>
      <c r="G3606" s="24" t="s">
        <v>52</v>
      </c>
      <c r="H3606" s="24" t="s">
        <v>53</v>
      </c>
      <c r="I3606" s="24" t="s">
        <v>67</v>
      </c>
      <c r="J3606" s="24" t="s">
        <v>125</v>
      </c>
      <c r="K3606" s="24">
        <v>1</v>
      </c>
      <c r="L3606" s="24" t="s">
        <v>84</v>
      </c>
      <c r="M3606" s="26">
        <v>46215</v>
      </c>
      <c r="N3606" s="27">
        <v>46215.333333333336</v>
      </c>
      <c r="O3606" s="27">
        <v>46215.666666666664</v>
      </c>
      <c r="V3606" s="27"/>
      <c r="W3606" s="27"/>
      <c r="X3606" s="24">
        <v>4</v>
      </c>
      <c r="Y3606" s="24">
        <v>0</v>
      </c>
      <c r="Z3606" s="24">
        <v>4</v>
      </c>
      <c r="AA3606" s="24" t="s">
        <v>58</v>
      </c>
      <c r="AB3606" s="24" t="b">
        <v>0</v>
      </c>
      <c r="AC3606" s="61">
        <v>0</v>
      </c>
    </row>
    <row r="3607" spans="2:29" ht="13.7">
      <c r="B3607" s="24" t="s">
        <v>82</v>
      </c>
      <c r="C3607" s="24" t="s">
        <v>64</v>
      </c>
      <c r="D3607" s="24" t="s">
        <v>88</v>
      </c>
      <c r="E3607" s="24">
        <v>480</v>
      </c>
      <c r="F3607" s="26">
        <v>46204</v>
      </c>
      <c r="G3607" s="24" t="s">
        <v>52</v>
      </c>
      <c r="H3607" s="24" t="s">
        <v>53</v>
      </c>
      <c r="I3607" s="24" t="s">
        <v>67</v>
      </c>
      <c r="J3607" s="24" t="s">
        <v>126</v>
      </c>
      <c r="K3607" s="24">
        <v>1</v>
      </c>
      <c r="L3607" s="24" t="s">
        <v>84</v>
      </c>
      <c r="M3607" s="26">
        <v>46215</v>
      </c>
      <c r="N3607" s="27">
        <v>46215.333333333336</v>
      </c>
      <c r="O3607" s="27">
        <v>46215.666666666664</v>
      </c>
      <c r="P3607" s="24" t="s">
        <v>5959</v>
      </c>
      <c r="Q3607" s="24" t="s">
        <v>5960</v>
      </c>
      <c r="R3607" s="24" t="s">
        <v>687</v>
      </c>
      <c r="T3607" s="24" t="s">
        <v>67</v>
      </c>
      <c r="U3607" s="24" t="s">
        <v>179</v>
      </c>
      <c r="V3607" s="27">
        <v>46215.503472222219</v>
      </c>
      <c r="W3607" s="27">
        <v>46215.570138888892</v>
      </c>
      <c r="Z3607" s="24">
        <v>1</v>
      </c>
      <c r="AA3607" s="24" t="s">
        <v>58</v>
      </c>
      <c r="AB3607" s="24" t="b">
        <v>0</v>
      </c>
      <c r="AC3607" s="61"/>
    </row>
    <row r="3608" spans="2:29" ht="13.7">
      <c r="B3608" s="24" t="s">
        <v>82</v>
      </c>
      <c r="C3608" s="24" t="s">
        <v>64</v>
      </c>
      <c r="D3608" s="24" t="s">
        <v>88</v>
      </c>
      <c r="E3608" s="24">
        <v>480</v>
      </c>
      <c r="F3608" s="26">
        <v>46204</v>
      </c>
      <c r="G3608" s="24" t="s">
        <v>52</v>
      </c>
      <c r="H3608" s="24" t="s">
        <v>53</v>
      </c>
      <c r="I3608" s="24" t="s">
        <v>67</v>
      </c>
      <c r="J3608" s="24" t="s">
        <v>126</v>
      </c>
      <c r="K3608" s="24">
        <v>1</v>
      </c>
      <c r="L3608" s="24" t="s">
        <v>84</v>
      </c>
      <c r="M3608" s="26">
        <v>46215</v>
      </c>
      <c r="N3608" s="27">
        <v>46215.333333333336</v>
      </c>
      <c r="O3608" s="27">
        <v>46215.666666666664</v>
      </c>
      <c r="P3608" s="24" t="s">
        <v>5961</v>
      </c>
      <c r="Q3608" s="24" t="s">
        <v>5962</v>
      </c>
      <c r="R3608" s="24" t="s">
        <v>730</v>
      </c>
      <c r="T3608" s="24" t="s">
        <v>67</v>
      </c>
      <c r="U3608" s="24" t="s">
        <v>179</v>
      </c>
      <c r="V3608" s="27">
        <v>46215.334722222222</v>
      </c>
      <c r="W3608" s="27">
        <v>46215.390277777777</v>
      </c>
      <c r="Z3608" s="24">
        <v>1</v>
      </c>
      <c r="AA3608" s="24" t="s">
        <v>58</v>
      </c>
      <c r="AB3608" s="24" t="b">
        <v>0</v>
      </c>
      <c r="AC3608" s="61"/>
    </row>
    <row r="3609" spans="2:29" ht="13.7">
      <c r="B3609" s="24" t="s">
        <v>82</v>
      </c>
      <c r="C3609" s="24" t="s">
        <v>64</v>
      </c>
      <c r="D3609" s="24" t="s">
        <v>88</v>
      </c>
      <c r="E3609" s="24">
        <v>480</v>
      </c>
      <c r="F3609" s="26">
        <v>46204</v>
      </c>
      <c r="G3609" s="24" t="s">
        <v>52</v>
      </c>
      <c r="H3609" s="24" t="s">
        <v>53</v>
      </c>
      <c r="I3609" s="24" t="s">
        <v>67</v>
      </c>
      <c r="J3609" s="24" t="s">
        <v>126</v>
      </c>
      <c r="K3609" s="24">
        <v>1</v>
      </c>
      <c r="L3609" s="24" t="s">
        <v>84</v>
      </c>
      <c r="M3609" s="26">
        <v>46215</v>
      </c>
      <c r="N3609" s="27">
        <v>46215.333333333336</v>
      </c>
      <c r="O3609" s="27">
        <v>46215.666666666664</v>
      </c>
      <c r="P3609" s="24" t="s">
        <v>5963</v>
      </c>
      <c r="Q3609" s="24" t="s">
        <v>5964</v>
      </c>
      <c r="R3609" s="24" t="s">
        <v>730</v>
      </c>
      <c r="T3609" s="24" t="s">
        <v>67</v>
      </c>
      <c r="U3609" s="24" t="s">
        <v>179</v>
      </c>
      <c r="V3609" s="27">
        <v>46215.423611111109</v>
      </c>
      <c r="W3609" s="27">
        <v>46215.472916666666</v>
      </c>
      <c r="Z3609" s="24">
        <v>1</v>
      </c>
      <c r="AA3609" s="24" t="s">
        <v>58</v>
      </c>
      <c r="AB3609" s="24" t="b">
        <v>0</v>
      </c>
      <c r="AC3609" s="61"/>
    </row>
    <row r="3610" spans="2:29" ht="13.7">
      <c r="B3610" s="24" t="s">
        <v>82</v>
      </c>
      <c r="C3610" s="24" t="s">
        <v>64</v>
      </c>
      <c r="D3610" s="24" t="s">
        <v>88</v>
      </c>
      <c r="E3610" s="24">
        <v>480</v>
      </c>
      <c r="F3610" s="26">
        <v>46204</v>
      </c>
      <c r="G3610" s="24" t="s">
        <v>52</v>
      </c>
      <c r="H3610" s="24" t="s">
        <v>53</v>
      </c>
      <c r="I3610" s="24" t="s">
        <v>67</v>
      </c>
      <c r="J3610" s="24" t="s">
        <v>126</v>
      </c>
      <c r="K3610" s="24">
        <v>1</v>
      </c>
      <c r="L3610" s="24" t="s">
        <v>84</v>
      </c>
      <c r="M3610" s="26">
        <v>46215</v>
      </c>
      <c r="N3610" s="27">
        <v>46215.333333333336</v>
      </c>
      <c r="O3610" s="27">
        <v>46215.666666666664</v>
      </c>
      <c r="P3610" s="24" t="s">
        <v>5965</v>
      </c>
      <c r="Q3610" s="24" t="s">
        <v>5966</v>
      </c>
      <c r="R3610" s="24" t="s">
        <v>608</v>
      </c>
      <c r="T3610" s="24" t="s">
        <v>67</v>
      </c>
      <c r="U3610" s="24" t="s">
        <v>179</v>
      </c>
      <c r="V3610" s="27">
        <v>46215.591666666667</v>
      </c>
      <c r="W3610" s="27">
        <v>46215.637499999997</v>
      </c>
      <c r="Z3610" s="24">
        <v>1</v>
      </c>
      <c r="AA3610" s="24" t="s">
        <v>58</v>
      </c>
      <c r="AB3610" s="24" t="b">
        <v>0</v>
      </c>
      <c r="AC3610" s="61"/>
    </row>
    <row r="3611" spans="2:29" ht="13.7">
      <c r="B3611" s="24" t="s">
        <v>82</v>
      </c>
      <c r="C3611" s="24" t="s">
        <v>64</v>
      </c>
      <c r="D3611" s="24" t="s">
        <v>88</v>
      </c>
      <c r="E3611" s="24">
        <v>480</v>
      </c>
      <c r="F3611" s="26">
        <v>46204</v>
      </c>
      <c r="G3611" s="24" t="s">
        <v>52</v>
      </c>
      <c r="H3611" s="24" t="s">
        <v>53</v>
      </c>
      <c r="I3611" s="24" t="s">
        <v>59</v>
      </c>
      <c r="J3611" s="24" t="s">
        <v>125</v>
      </c>
      <c r="K3611" s="24">
        <v>1</v>
      </c>
      <c r="L3611" s="24" t="s">
        <v>84</v>
      </c>
      <c r="M3611" s="26">
        <v>46222</v>
      </c>
      <c r="N3611" s="27">
        <v>46222.333333333336</v>
      </c>
      <c r="O3611" s="27">
        <v>46222.666666666664</v>
      </c>
      <c r="V3611" s="27"/>
      <c r="W3611" s="27"/>
      <c r="X3611" s="24">
        <v>4</v>
      </c>
      <c r="Y3611" s="24">
        <v>0</v>
      </c>
      <c r="Z3611" s="24">
        <v>4</v>
      </c>
      <c r="AA3611" s="24" t="s">
        <v>58</v>
      </c>
      <c r="AB3611" s="24" t="b">
        <v>0</v>
      </c>
      <c r="AC3611" s="61">
        <v>0</v>
      </c>
    </row>
    <row r="3612" spans="2:29" ht="13.7">
      <c r="B3612" s="24" t="s">
        <v>82</v>
      </c>
      <c r="C3612" s="24" t="s">
        <v>64</v>
      </c>
      <c r="D3612" s="24" t="s">
        <v>88</v>
      </c>
      <c r="E3612" s="24">
        <v>480</v>
      </c>
      <c r="F3612" s="26">
        <v>46204</v>
      </c>
      <c r="G3612" s="24" t="s">
        <v>52</v>
      </c>
      <c r="H3612" s="24" t="s">
        <v>53</v>
      </c>
      <c r="I3612" s="24" t="s">
        <v>59</v>
      </c>
      <c r="J3612" s="24" t="s">
        <v>126</v>
      </c>
      <c r="K3612" s="24">
        <v>1</v>
      </c>
      <c r="L3612" s="24" t="s">
        <v>84</v>
      </c>
      <c r="M3612" s="26">
        <v>46222</v>
      </c>
      <c r="N3612" s="27">
        <v>46222.333333333336</v>
      </c>
      <c r="O3612" s="27">
        <v>46222.666666666664</v>
      </c>
      <c r="P3612" s="24" t="s">
        <v>5967</v>
      </c>
      <c r="Q3612" s="24" t="s">
        <v>5968</v>
      </c>
      <c r="R3612" s="24" t="s">
        <v>174</v>
      </c>
      <c r="T3612" s="24" t="s">
        <v>59</v>
      </c>
      <c r="U3612" s="24" t="s">
        <v>278</v>
      </c>
      <c r="V3612" s="27">
        <v>46222.502083333333</v>
      </c>
      <c r="W3612" s="27">
        <v>46222.565972222219</v>
      </c>
      <c r="Z3612" s="24">
        <v>1</v>
      </c>
      <c r="AA3612" s="24" t="s">
        <v>58</v>
      </c>
      <c r="AB3612" s="24" t="b">
        <v>0</v>
      </c>
      <c r="AC3612" s="61"/>
    </row>
    <row r="3613" spans="2:29" ht="13.7">
      <c r="B3613" s="24" t="s">
        <v>82</v>
      </c>
      <c r="C3613" s="24" t="s">
        <v>64</v>
      </c>
      <c r="D3613" s="24" t="s">
        <v>88</v>
      </c>
      <c r="E3613" s="24">
        <v>480</v>
      </c>
      <c r="F3613" s="26">
        <v>46204</v>
      </c>
      <c r="G3613" s="24" t="s">
        <v>52</v>
      </c>
      <c r="H3613" s="24" t="s">
        <v>53</v>
      </c>
      <c r="I3613" s="24" t="s">
        <v>59</v>
      </c>
      <c r="J3613" s="24" t="s">
        <v>126</v>
      </c>
      <c r="K3613" s="24">
        <v>1</v>
      </c>
      <c r="L3613" s="24" t="s">
        <v>84</v>
      </c>
      <c r="M3613" s="26">
        <v>46222</v>
      </c>
      <c r="N3613" s="27">
        <v>46222.333333333336</v>
      </c>
      <c r="O3613" s="27">
        <v>46222.666666666664</v>
      </c>
      <c r="P3613" s="24" t="s">
        <v>5969</v>
      </c>
      <c r="Q3613" s="24" t="s">
        <v>5970</v>
      </c>
      <c r="R3613" s="24" t="s">
        <v>281</v>
      </c>
      <c r="T3613" s="24" t="s">
        <v>59</v>
      </c>
      <c r="U3613" s="24" t="s">
        <v>278</v>
      </c>
      <c r="V3613" s="27">
        <v>46222.338194444441</v>
      </c>
      <c r="W3613" s="27">
        <v>46222.395833333336</v>
      </c>
      <c r="Z3613" s="24">
        <v>1</v>
      </c>
      <c r="AA3613" s="24" t="s">
        <v>58</v>
      </c>
      <c r="AB3613" s="24" t="b">
        <v>0</v>
      </c>
      <c r="AC3613" s="61"/>
    </row>
    <row r="3614" spans="2:29" ht="13.7">
      <c r="B3614" s="24" t="s">
        <v>82</v>
      </c>
      <c r="C3614" s="24" t="s">
        <v>64</v>
      </c>
      <c r="D3614" s="24" t="s">
        <v>88</v>
      </c>
      <c r="E3614" s="24">
        <v>480</v>
      </c>
      <c r="F3614" s="26">
        <v>46204</v>
      </c>
      <c r="G3614" s="24" t="s">
        <v>52</v>
      </c>
      <c r="H3614" s="24" t="s">
        <v>53</v>
      </c>
      <c r="I3614" s="24" t="s">
        <v>59</v>
      </c>
      <c r="J3614" s="24" t="s">
        <v>126</v>
      </c>
      <c r="K3614" s="24">
        <v>1</v>
      </c>
      <c r="L3614" s="24" t="s">
        <v>84</v>
      </c>
      <c r="M3614" s="26">
        <v>46222</v>
      </c>
      <c r="N3614" s="27">
        <v>46222.333333333336</v>
      </c>
      <c r="O3614" s="27">
        <v>46222.666666666664</v>
      </c>
      <c r="P3614" s="24" t="s">
        <v>5971</v>
      </c>
      <c r="Q3614" s="24" t="s">
        <v>5972</v>
      </c>
      <c r="R3614" s="24" t="s">
        <v>168</v>
      </c>
      <c r="S3614" s="24" t="s">
        <v>213</v>
      </c>
      <c r="T3614" s="24" t="s">
        <v>59</v>
      </c>
      <c r="U3614" s="24" t="s">
        <v>278</v>
      </c>
      <c r="V3614" s="27">
        <v>46222.42291666667</v>
      </c>
      <c r="W3614" s="27">
        <v>46222.47152777778</v>
      </c>
      <c r="Z3614" s="24">
        <v>1</v>
      </c>
      <c r="AA3614" s="24" t="s">
        <v>58</v>
      </c>
      <c r="AB3614" s="24" t="b">
        <v>0</v>
      </c>
      <c r="AC3614" s="61"/>
    </row>
    <row r="3615" spans="2:29" ht="13.7">
      <c r="B3615" s="24" t="s">
        <v>82</v>
      </c>
      <c r="C3615" s="24" t="s">
        <v>64</v>
      </c>
      <c r="D3615" s="24" t="s">
        <v>88</v>
      </c>
      <c r="E3615" s="24">
        <v>480</v>
      </c>
      <c r="F3615" s="26">
        <v>46204</v>
      </c>
      <c r="G3615" s="24" t="s">
        <v>52</v>
      </c>
      <c r="H3615" s="24" t="s">
        <v>53</v>
      </c>
      <c r="I3615" s="24" t="s">
        <v>59</v>
      </c>
      <c r="J3615" s="24" t="s">
        <v>126</v>
      </c>
      <c r="K3615" s="24">
        <v>1</v>
      </c>
      <c r="L3615" s="24" t="s">
        <v>84</v>
      </c>
      <c r="M3615" s="26">
        <v>46222</v>
      </c>
      <c r="N3615" s="27">
        <v>46222.333333333336</v>
      </c>
      <c r="O3615" s="27">
        <v>46222.666666666664</v>
      </c>
      <c r="P3615" s="24" t="s">
        <v>5973</v>
      </c>
      <c r="Q3615" s="24" t="s">
        <v>5974</v>
      </c>
      <c r="R3615" s="24" t="s">
        <v>281</v>
      </c>
      <c r="T3615" s="24" t="s">
        <v>59</v>
      </c>
      <c r="U3615" s="24" t="s">
        <v>278</v>
      </c>
      <c r="V3615" s="27">
        <v>46222.584722222222</v>
      </c>
      <c r="W3615" s="27">
        <v>46222.633333333331</v>
      </c>
      <c r="Z3615" s="24">
        <v>1</v>
      </c>
      <c r="AA3615" s="24" t="s">
        <v>58</v>
      </c>
      <c r="AB3615" s="24" t="b">
        <v>0</v>
      </c>
      <c r="AC3615" s="61"/>
    </row>
    <row r="3616" spans="2:29" ht="13.7">
      <c r="B3616" s="24" t="s">
        <v>82</v>
      </c>
      <c r="C3616" s="24" t="s">
        <v>64</v>
      </c>
      <c r="D3616" s="24" t="s">
        <v>88</v>
      </c>
      <c r="E3616" s="24">
        <v>480</v>
      </c>
      <c r="F3616" s="26">
        <v>46235</v>
      </c>
      <c r="G3616" s="24" t="s">
        <v>52</v>
      </c>
      <c r="H3616" s="24" t="s">
        <v>53</v>
      </c>
      <c r="I3616" s="24" t="s">
        <v>67</v>
      </c>
      <c r="J3616" s="24" t="s">
        <v>125</v>
      </c>
      <c r="K3616" s="24">
        <v>1</v>
      </c>
      <c r="L3616" s="24" t="s">
        <v>84</v>
      </c>
      <c r="M3616" s="26">
        <v>46239</v>
      </c>
      <c r="N3616" s="27">
        <v>46239.333333333336</v>
      </c>
      <c r="O3616" s="27">
        <v>46239.666666666664</v>
      </c>
      <c r="V3616" s="27"/>
      <c r="W3616" s="27"/>
      <c r="X3616" s="24">
        <v>4</v>
      </c>
      <c r="Y3616" s="24">
        <v>0</v>
      </c>
      <c r="Z3616" s="24">
        <v>4</v>
      </c>
      <c r="AA3616" s="24" t="s">
        <v>60</v>
      </c>
      <c r="AB3616" s="24" t="b">
        <v>0</v>
      </c>
      <c r="AC3616" s="61">
        <v>0</v>
      </c>
    </row>
    <row r="3617" spans="2:29" ht="13.7">
      <c r="B3617" s="24" t="s">
        <v>82</v>
      </c>
      <c r="C3617" s="24" t="s">
        <v>64</v>
      </c>
      <c r="D3617" s="24" t="s">
        <v>88</v>
      </c>
      <c r="E3617" s="24">
        <v>480</v>
      </c>
      <c r="F3617" s="26">
        <v>46235</v>
      </c>
      <c r="G3617" s="24" t="s">
        <v>52</v>
      </c>
      <c r="H3617" s="24" t="s">
        <v>53</v>
      </c>
      <c r="I3617" s="24" t="s">
        <v>67</v>
      </c>
      <c r="J3617" s="24" t="s">
        <v>126</v>
      </c>
      <c r="K3617" s="24">
        <v>1</v>
      </c>
      <c r="L3617" s="24" t="s">
        <v>84</v>
      </c>
      <c r="M3617" s="26">
        <v>46239</v>
      </c>
      <c r="N3617" s="27">
        <v>46239.333333333336</v>
      </c>
      <c r="O3617" s="27">
        <v>46239.666666666664</v>
      </c>
      <c r="P3617" s="24" t="s">
        <v>5975</v>
      </c>
      <c r="Q3617" s="24" t="s">
        <v>5976</v>
      </c>
      <c r="R3617" s="24" t="s">
        <v>605</v>
      </c>
      <c r="S3617" s="24" t="s">
        <v>152</v>
      </c>
      <c r="T3617" s="24" t="s">
        <v>67</v>
      </c>
      <c r="U3617" s="24" t="s">
        <v>202</v>
      </c>
      <c r="V3617" s="27">
        <v>46239.340277777781</v>
      </c>
      <c r="W3617" s="27">
        <v>46239.38958333333</v>
      </c>
      <c r="Z3617" s="24">
        <v>1</v>
      </c>
      <c r="AA3617" s="24" t="s">
        <v>60</v>
      </c>
      <c r="AB3617" s="24" t="b">
        <v>0</v>
      </c>
      <c r="AC3617" s="61"/>
    </row>
    <row r="3618" spans="2:29" ht="13.7">
      <c r="B3618" s="24" t="s">
        <v>82</v>
      </c>
      <c r="C3618" s="24" t="s">
        <v>64</v>
      </c>
      <c r="D3618" s="24" t="s">
        <v>88</v>
      </c>
      <c r="E3618" s="24">
        <v>480</v>
      </c>
      <c r="F3618" s="26">
        <v>46235</v>
      </c>
      <c r="G3618" s="24" t="s">
        <v>52</v>
      </c>
      <c r="H3618" s="24" t="s">
        <v>53</v>
      </c>
      <c r="I3618" s="24" t="s">
        <v>67</v>
      </c>
      <c r="J3618" s="24" t="s">
        <v>126</v>
      </c>
      <c r="K3618" s="24">
        <v>1</v>
      </c>
      <c r="L3618" s="24" t="s">
        <v>84</v>
      </c>
      <c r="M3618" s="26">
        <v>46239</v>
      </c>
      <c r="N3618" s="27">
        <v>46239.333333333336</v>
      </c>
      <c r="O3618" s="27">
        <v>46239.666666666664</v>
      </c>
      <c r="P3618" s="24" t="s">
        <v>5977</v>
      </c>
      <c r="Q3618" s="24" t="s">
        <v>5978</v>
      </c>
      <c r="R3618" s="24" t="s">
        <v>605</v>
      </c>
      <c r="T3618" s="24" t="s">
        <v>67</v>
      </c>
      <c r="U3618" s="24" t="s">
        <v>202</v>
      </c>
      <c r="V3618" s="27">
        <v>46239.589583333334</v>
      </c>
      <c r="W3618" s="27">
        <v>46239.643055555556</v>
      </c>
      <c r="Z3618" s="24">
        <v>1</v>
      </c>
      <c r="AA3618" s="24" t="s">
        <v>60</v>
      </c>
      <c r="AB3618" s="24" t="b">
        <v>0</v>
      </c>
      <c r="AC3618" s="61"/>
    </row>
    <row r="3619" spans="2:29" ht="13.7">
      <c r="B3619" s="24" t="s">
        <v>82</v>
      </c>
      <c r="C3619" s="24" t="s">
        <v>64</v>
      </c>
      <c r="D3619" s="24" t="s">
        <v>88</v>
      </c>
      <c r="E3619" s="24">
        <v>480</v>
      </c>
      <c r="F3619" s="26">
        <v>46235</v>
      </c>
      <c r="G3619" s="24" t="s">
        <v>52</v>
      </c>
      <c r="H3619" s="24" t="s">
        <v>53</v>
      </c>
      <c r="I3619" s="24" t="s">
        <v>67</v>
      </c>
      <c r="J3619" s="24" t="s">
        <v>126</v>
      </c>
      <c r="K3619" s="24">
        <v>1</v>
      </c>
      <c r="L3619" s="24" t="s">
        <v>84</v>
      </c>
      <c r="M3619" s="26">
        <v>46239</v>
      </c>
      <c r="N3619" s="27">
        <v>46239.333333333336</v>
      </c>
      <c r="O3619" s="27">
        <v>46239.666666666664</v>
      </c>
      <c r="P3619" s="24" t="s">
        <v>5979</v>
      </c>
      <c r="Q3619" s="24" t="s">
        <v>5980</v>
      </c>
      <c r="R3619" s="24" t="s">
        <v>730</v>
      </c>
      <c r="T3619" s="24" t="s">
        <v>67</v>
      </c>
      <c r="U3619" s="24" t="s">
        <v>202</v>
      </c>
      <c r="V3619" s="27">
        <v>46239.423611111109</v>
      </c>
      <c r="W3619" s="27">
        <v>46239.480555555558</v>
      </c>
      <c r="Z3619" s="24">
        <v>1</v>
      </c>
      <c r="AA3619" s="24" t="s">
        <v>60</v>
      </c>
      <c r="AB3619" s="24" t="b">
        <v>0</v>
      </c>
      <c r="AC3619" s="61"/>
    </row>
    <row r="3620" spans="2:29" ht="13.7">
      <c r="B3620" s="24" t="s">
        <v>82</v>
      </c>
      <c r="C3620" s="24" t="s">
        <v>64</v>
      </c>
      <c r="D3620" s="24" t="s">
        <v>88</v>
      </c>
      <c r="E3620" s="24">
        <v>480</v>
      </c>
      <c r="F3620" s="26">
        <v>46235</v>
      </c>
      <c r="G3620" s="24" t="s">
        <v>52</v>
      </c>
      <c r="H3620" s="24" t="s">
        <v>53</v>
      </c>
      <c r="I3620" s="24" t="s">
        <v>67</v>
      </c>
      <c r="J3620" s="24" t="s">
        <v>126</v>
      </c>
      <c r="K3620" s="24">
        <v>1</v>
      </c>
      <c r="L3620" s="24" t="s">
        <v>84</v>
      </c>
      <c r="M3620" s="26">
        <v>46239</v>
      </c>
      <c r="N3620" s="27">
        <v>46239.333333333336</v>
      </c>
      <c r="O3620" s="27">
        <v>46239.666666666664</v>
      </c>
      <c r="P3620" s="24" t="s">
        <v>5981</v>
      </c>
      <c r="Q3620" s="24" t="s">
        <v>5982</v>
      </c>
      <c r="R3620" s="24" t="s">
        <v>605</v>
      </c>
      <c r="T3620" s="24" t="s">
        <v>67</v>
      </c>
      <c r="U3620" s="24" t="s">
        <v>202</v>
      </c>
      <c r="V3620" s="27">
        <v>46239.501388888886</v>
      </c>
      <c r="W3620" s="27">
        <v>46239.561805555553</v>
      </c>
      <c r="Z3620" s="24">
        <v>1</v>
      </c>
      <c r="AA3620" s="24" t="s">
        <v>60</v>
      </c>
      <c r="AB3620" s="24" t="b">
        <v>0</v>
      </c>
      <c r="AC3620" s="61"/>
    </row>
    <row r="3621" spans="2:29" ht="13.7">
      <c r="B3621" s="24" t="s">
        <v>82</v>
      </c>
      <c r="C3621" s="24" t="s">
        <v>64</v>
      </c>
      <c r="D3621" s="24" t="s">
        <v>88</v>
      </c>
      <c r="E3621" s="24">
        <v>480</v>
      </c>
      <c r="F3621" s="26">
        <v>46235</v>
      </c>
      <c r="G3621" s="24" t="s">
        <v>52</v>
      </c>
      <c r="H3621" s="24" t="s">
        <v>53</v>
      </c>
      <c r="I3621" s="24" t="s">
        <v>54</v>
      </c>
      <c r="J3621" s="24" t="s">
        <v>125</v>
      </c>
      <c r="K3621" s="24">
        <v>1</v>
      </c>
      <c r="L3621" s="24" t="s">
        <v>84</v>
      </c>
      <c r="M3621" s="26">
        <v>46241</v>
      </c>
      <c r="N3621" s="27">
        <v>46241.3125</v>
      </c>
      <c r="O3621" s="27">
        <v>46241.645833333336</v>
      </c>
      <c r="V3621" s="27"/>
      <c r="W3621" s="27"/>
      <c r="X3621" s="24">
        <v>4</v>
      </c>
      <c r="Y3621" s="24">
        <v>0</v>
      </c>
      <c r="Z3621" s="24">
        <v>4</v>
      </c>
      <c r="AA3621" s="24" t="s">
        <v>60</v>
      </c>
      <c r="AB3621" s="24" t="b">
        <v>0</v>
      </c>
      <c r="AC3621" s="61">
        <v>0</v>
      </c>
    </row>
    <row r="3622" spans="2:29" ht="13.7">
      <c r="B3622" s="24" t="s">
        <v>82</v>
      </c>
      <c r="C3622" s="24" t="s">
        <v>64</v>
      </c>
      <c r="D3622" s="24" t="s">
        <v>88</v>
      </c>
      <c r="E3622" s="24">
        <v>480</v>
      </c>
      <c r="F3622" s="26">
        <v>46235</v>
      </c>
      <c r="G3622" s="24" t="s">
        <v>52</v>
      </c>
      <c r="H3622" s="24" t="s">
        <v>53</v>
      </c>
      <c r="I3622" s="24" t="s">
        <v>54</v>
      </c>
      <c r="J3622" s="24" t="s">
        <v>126</v>
      </c>
      <c r="K3622" s="24">
        <v>1</v>
      </c>
      <c r="L3622" s="24" t="s">
        <v>84</v>
      </c>
      <c r="M3622" s="26">
        <v>46241</v>
      </c>
      <c r="N3622" s="27">
        <v>46241.3125</v>
      </c>
      <c r="O3622" s="27">
        <v>46241.645833333336</v>
      </c>
      <c r="P3622" s="24" t="s">
        <v>5983</v>
      </c>
      <c r="Q3622" s="24" t="s">
        <v>5984</v>
      </c>
      <c r="R3622" s="24" t="s">
        <v>190</v>
      </c>
      <c r="S3622" s="24" t="s">
        <v>160</v>
      </c>
      <c r="T3622" s="24" t="s">
        <v>54</v>
      </c>
      <c r="U3622" s="24" t="s">
        <v>480</v>
      </c>
      <c r="V3622" s="27">
        <v>46241.484027777777</v>
      </c>
      <c r="W3622" s="27">
        <v>46241.54583333333</v>
      </c>
      <c r="Z3622" s="24">
        <v>1</v>
      </c>
      <c r="AA3622" s="24" t="s">
        <v>60</v>
      </c>
      <c r="AB3622" s="24" t="b">
        <v>0</v>
      </c>
      <c r="AC3622" s="61"/>
    </row>
    <row r="3623" spans="2:29" ht="13.7">
      <c r="B3623" s="24" t="s">
        <v>82</v>
      </c>
      <c r="C3623" s="24" t="s">
        <v>64</v>
      </c>
      <c r="D3623" s="24" t="s">
        <v>88</v>
      </c>
      <c r="E3623" s="24">
        <v>480</v>
      </c>
      <c r="F3623" s="26">
        <v>46235</v>
      </c>
      <c r="G3623" s="24" t="s">
        <v>52</v>
      </c>
      <c r="H3623" s="24" t="s">
        <v>53</v>
      </c>
      <c r="I3623" s="24" t="s">
        <v>54</v>
      </c>
      <c r="J3623" s="24" t="s">
        <v>126</v>
      </c>
      <c r="K3623" s="24">
        <v>1</v>
      </c>
      <c r="L3623" s="24" t="s">
        <v>84</v>
      </c>
      <c r="M3623" s="26">
        <v>46241</v>
      </c>
      <c r="N3623" s="27">
        <v>46241.3125</v>
      </c>
      <c r="O3623" s="27">
        <v>46241.645833333336</v>
      </c>
      <c r="P3623" s="24" t="s">
        <v>5985</v>
      </c>
      <c r="Q3623" s="24" t="s">
        <v>5986</v>
      </c>
      <c r="R3623" s="24" t="s">
        <v>149</v>
      </c>
      <c r="T3623" s="24" t="s">
        <v>54</v>
      </c>
      <c r="U3623" s="24" t="s">
        <v>480</v>
      </c>
      <c r="V3623" s="27">
        <v>46241.318749999999</v>
      </c>
      <c r="W3623" s="27">
        <v>46241.363888888889</v>
      </c>
      <c r="Z3623" s="24">
        <v>1</v>
      </c>
      <c r="AA3623" s="24" t="s">
        <v>60</v>
      </c>
      <c r="AB3623" s="24" t="b">
        <v>0</v>
      </c>
      <c r="AC3623" s="61"/>
    </row>
    <row r="3624" spans="2:29" ht="13.7">
      <c r="B3624" s="24" t="s">
        <v>82</v>
      </c>
      <c r="C3624" s="24" t="s">
        <v>64</v>
      </c>
      <c r="D3624" s="24" t="s">
        <v>88</v>
      </c>
      <c r="E3624" s="24">
        <v>480</v>
      </c>
      <c r="F3624" s="26">
        <v>46235</v>
      </c>
      <c r="G3624" s="24" t="s">
        <v>52</v>
      </c>
      <c r="H3624" s="24" t="s">
        <v>53</v>
      </c>
      <c r="I3624" s="24" t="s">
        <v>54</v>
      </c>
      <c r="J3624" s="24" t="s">
        <v>126</v>
      </c>
      <c r="K3624" s="24">
        <v>1</v>
      </c>
      <c r="L3624" s="24" t="s">
        <v>84</v>
      </c>
      <c r="M3624" s="26">
        <v>46241</v>
      </c>
      <c r="N3624" s="27">
        <v>46241.3125</v>
      </c>
      <c r="O3624" s="27">
        <v>46241.645833333336</v>
      </c>
      <c r="P3624" s="24" t="s">
        <v>5987</v>
      </c>
      <c r="Q3624" s="24" t="s">
        <v>5988</v>
      </c>
      <c r="R3624" s="24" t="s">
        <v>149</v>
      </c>
      <c r="T3624" s="24" t="s">
        <v>54</v>
      </c>
      <c r="U3624" s="24" t="s">
        <v>480</v>
      </c>
      <c r="V3624" s="27">
        <v>46241.570138888892</v>
      </c>
      <c r="W3624" s="27">
        <v>46241.623611111114</v>
      </c>
      <c r="Z3624" s="24">
        <v>1</v>
      </c>
      <c r="AA3624" s="24" t="s">
        <v>60</v>
      </c>
      <c r="AB3624" s="24" t="b">
        <v>0</v>
      </c>
      <c r="AC3624" s="61"/>
    </row>
    <row r="3625" spans="2:29" ht="13.7">
      <c r="B3625" s="24" t="s">
        <v>82</v>
      </c>
      <c r="C3625" s="24" t="s">
        <v>64</v>
      </c>
      <c r="D3625" s="24" t="s">
        <v>88</v>
      </c>
      <c r="E3625" s="24">
        <v>480</v>
      </c>
      <c r="F3625" s="26">
        <v>46235</v>
      </c>
      <c r="G3625" s="24" t="s">
        <v>52</v>
      </c>
      <c r="H3625" s="24" t="s">
        <v>53</v>
      </c>
      <c r="I3625" s="24" t="s">
        <v>54</v>
      </c>
      <c r="J3625" s="24" t="s">
        <v>126</v>
      </c>
      <c r="K3625" s="24">
        <v>1</v>
      </c>
      <c r="L3625" s="24" t="s">
        <v>84</v>
      </c>
      <c r="M3625" s="26">
        <v>46241</v>
      </c>
      <c r="N3625" s="27">
        <v>46241.3125</v>
      </c>
      <c r="O3625" s="27">
        <v>46241.645833333336</v>
      </c>
      <c r="P3625" s="24" t="s">
        <v>5989</v>
      </c>
      <c r="Q3625" s="24" t="s">
        <v>5990</v>
      </c>
      <c r="R3625" s="24" t="s">
        <v>190</v>
      </c>
      <c r="T3625" s="24" t="s">
        <v>54</v>
      </c>
      <c r="U3625" s="24" t="s">
        <v>480</v>
      </c>
      <c r="V3625" s="27">
        <v>46241.402777777781</v>
      </c>
      <c r="W3625" s="27">
        <v>46241.455555555556</v>
      </c>
      <c r="Z3625" s="24">
        <v>1</v>
      </c>
      <c r="AA3625" s="24" t="s">
        <v>60</v>
      </c>
      <c r="AB3625" s="24" t="b">
        <v>0</v>
      </c>
      <c r="AC3625" s="61"/>
    </row>
    <row r="3626" spans="2:29" ht="13.7">
      <c r="B3626" s="24" t="s">
        <v>82</v>
      </c>
      <c r="C3626" s="24" t="s">
        <v>64</v>
      </c>
      <c r="D3626" s="24" t="s">
        <v>88</v>
      </c>
      <c r="E3626" s="24">
        <v>480</v>
      </c>
      <c r="F3626" s="26">
        <v>46235</v>
      </c>
      <c r="G3626" s="24" t="s">
        <v>52</v>
      </c>
      <c r="H3626" s="24" t="s">
        <v>53</v>
      </c>
      <c r="I3626" s="24" t="s">
        <v>54</v>
      </c>
      <c r="J3626" s="24" t="s">
        <v>125</v>
      </c>
      <c r="K3626" s="24">
        <v>1</v>
      </c>
      <c r="L3626" s="24" t="s">
        <v>84</v>
      </c>
      <c r="M3626" s="26">
        <v>46245</v>
      </c>
      <c r="N3626" s="27">
        <v>46245.354166666664</v>
      </c>
      <c r="O3626" s="27">
        <v>46245.6875</v>
      </c>
      <c r="V3626" s="27"/>
      <c r="W3626" s="27"/>
      <c r="X3626" s="24">
        <v>4</v>
      </c>
      <c r="Y3626" s="24">
        <v>0</v>
      </c>
      <c r="Z3626" s="24">
        <v>4</v>
      </c>
      <c r="AA3626" s="24" t="s">
        <v>60</v>
      </c>
      <c r="AB3626" s="24" t="b">
        <v>0</v>
      </c>
      <c r="AC3626" s="61">
        <v>0</v>
      </c>
    </row>
    <row r="3627" spans="2:29" ht="13.7">
      <c r="B3627" s="24" t="s">
        <v>82</v>
      </c>
      <c r="C3627" s="24" t="s">
        <v>64</v>
      </c>
      <c r="D3627" s="24" t="s">
        <v>88</v>
      </c>
      <c r="E3627" s="24">
        <v>480</v>
      </c>
      <c r="F3627" s="26">
        <v>46235</v>
      </c>
      <c r="G3627" s="24" t="s">
        <v>52</v>
      </c>
      <c r="H3627" s="24" t="s">
        <v>53</v>
      </c>
      <c r="I3627" s="24" t="s">
        <v>54</v>
      </c>
      <c r="J3627" s="24" t="s">
        <v>126</v>
      </c>
      <c r="K3627" s="24">
        <v>1</v>
      </c>
      <c r="L3627" s="24" t="s">
        <v>84</v>
      </c>
      <c r="M3627" s="26">
        <v>46245</v>
      </c>
      <c r="N3627" s="27">
        <v>46245.354166666664</v>
      </c>
      <c r="O3627" s="27">
        <v>46245.6875</v>
      </c>
      <c r="P3627" s="24" t="s">
        <v>5991</v>
      </c>
      <c r="Q3627" s="24" t="s">
        <v>5992</v>
      </c>
      <c r="R3627" s="24" t="s">
        <v>190</v>
      </c>
      <c r="S3627" s="24" t="s">
        <v>213</v>
      </c>
      <c r="T3627" s="24" t="s">
        <v>54</v>
      </c>
      <c r="U3627" s="24" t="s">
        <v>580</v>
      </c>
      <c r="V3627" s="27">
        <v>46245.529166666667</v>
      </c>
      <c r="W3627" s="27">
        <v>46245.582638888889</v>
      </c>
      <c r="Z3627" s="24">
        <v>1</v>
      </c>
      <c r="AA3627" s="24" t="s">
        <v>60</v>
      </c>
      <c r="AB3627" s="24" t="b">
        <v>0</v>
      </c>
      <c r="AC3627" s="61"/>
    </row>
    <row r="3628" spans="2:29" ht="13.7">
      <c r="B3628" s="24" t="s">
        <v>82</v>
      </c>
      <c r="C3628" s="24" t="s">
        <v>64</v>
      </c>
      <c r="D3628" s="24" t="s">
        <v>88</v>
      </c>
      <c r="E3628" s="24">
        <v>480</v>
      </c>
      <c r="F3628" s="26">
        <v>46235</v>
      </c>
      <c r="G3628" s="24" t="s">
        <v>52</v>
      </c>
      <c r="H3628" s="24" t="s">
        <v>53</v>
      </c>
      <c r="I3628" s="24" t="s">
        <v>54</v>
      </c>
      <c r="J3628" s="24" t="s">
        <v>126</v>
      </c>
      <c r="K3628" s="24">
        <v>1</v>
      </c>
      <c r="L3628" s="24" t="s">
        <v>84</v>
      </c>
      <c r="M3628" s="26">
        <v>46245</v>
      </c>
      <c r="N3628" s="27">
        <v>46245.354166666664</v>
      </c>
      <c r="O3628" s="27">
        <v>46245.6875</v>
      </c>
      <c r="P3628" s="24" t="s">
        <v>5993</v>
      </c>
      <c r="Q3628" s="24" t="s">
        <v>5994</v>
      </c>
      <c r="R3628" s="24" t="s">
        <v>142</v>
      </c>
      <c r="T3628" s="24" t="s">
        <v>54</v>
      </c>
      <c r="U3628" s="24" t="s">
        <v>580</v>
      </c>
      <c r="V3628" s="27">
        <v>46245.441666666666</v>
      </c>
      <c r="W3628" s="27">
        <v>46245.500694444447</v>
      </c>
      <c r="Z3628" s="24">
        <v>1</v>
      </c>
      <c r="AA3628" s="24" t="s">
        <v>60</v>
      </c>
      <c r="AB3628" s="24" t="b">
        <v>0</v>
      </c>
      <c r="AC3628" s="61"/>
    </row>
    <row r="3629" spans="2:29" ht="13.7">
      <c r="B3629" s="24" t="s">
        <v>82</v>
      </c>
      <c r="C3629" s="24" t="s">
        <v>64</v>
      </c>
      <c r="D3629" s="24" t="s">
        <v>88</v>
      </c>
      <c r="E3629" s="24">
        <v>480</v>
      </c>
      <c r="F3629" s="26">
        <v>46235</v>
      </c>
      <c r="G3629" s="24" t="s">
        <v>52</v>
      </c>
      <c r="H3629" s="24" t="s">
        <v>53</v>
      </c>
      <c r="I3629" s="24" t="s">
        <v>54</v>
      </c>
      <c r="J3629" s="24" t="s">
        <v>126</v>
      </c>
      <c r="K3629" s="24">
        <v>1</v>
      </c>
      <c r="L3629" s="24" t="s">
        <v>84</v>
      </c>
      <c r="M3629" s="26">
        <v>46245</v>
      </c>
      <c r="N3629" s="27">
        <v>46245.354166666664</v>
      </c>
      <c r="O3629" s="27">
        <v>46245.6875</v>
      </c>
      <c r="P3629" s="24" t="s">
        <v>5995</v>
      </c>
      <c r="Q3629" s="24" t="s">
        <v>5996</v>
      </c>
      <c r="R3629" s="24" t="s">
        <v>190</v>
      </c>
      <c r="T3629" s="24" t="s">
        <v>54</v>
      </c>
      <c r="U3629" s="24" t="s">
        <v>580</v>
      </c>
      <c r="V3629" s="27">
        <v>46245.607638888891</v>
      </c>
      <c r="W3629" s="27">
        <v>46245.658333333333</v>
      </c>
      <c r="Z3629" s="24">
        <v>1</v>
      </c>
      <c r="AA3629" s="24" t="s">
        <v>60</v>
      </c>
      <c r="AB3629" s="24" t="b">
        <v>0</v>
      </c>
      <c r="AC3629" s="61"/>
    </row>
    <row r="3630" spans="2:29" ht="13.7">
      <c r="B3630" s="24" t="s">
        <v>82</v>
      </c>
      <c r="C3630" s="24" t="s">
        <v>64</v>
      </c>
      <c r="D3630" s="24" t="s">
        <v>88</v>
      </c>
      <c r="E3630" s="24">
        <v>480</v>
      </c>
      <c r="F3630" s="26">
        <v>46235</v>
      </c>
      <c r="G3630" s="24" t="s">
        <v>52</v>
      </c>
      <c r="H3630" s="24" t="s">
        <v>53</v>
      </c>
      <c r="I3630" s="24" t="s">
        <v>54</v>
      </c>
      <c r="J3630" s="24" t="s">
        <v>126</v>
      </c>
      <c r="K3630" s="24">
        <v>1</v>
      </c>
      <c r="L3630" s="24" t="s">
        <v>84</v>
      </c>
      <c r="M3630" s="26">
        <v>46245</v>
      </c>
      <c r="N3630" s="27">
        <v>46245.354166666664</v>
      </c>
      <c r="O3630" s="27">
        <v>46245.6875</v>
      </c>
      <c r="P3630" s="24" t="s">
        <v>5997</v>
      </c>
      <c r="Q3630" s="24" t="s">
        <v>5998</v>
      </c>
      <c r="R3630" s="24" t="s">
        <v>149</v>
      </c>
      <c r="T3630" s="24" t="s">
        <v>54</v>
      </c>
      <c r="U3630" s="24" t="s">
        <v>580</v>
      </c>
      <c r="V3630" s="27">
        <v>46245.356944444444</v>
      </c>
      <c r="W3630" s="27">
        <v>46245.405555555553</v>
      </c>
      <c r="Z3630" s="24">
        <v>1</v>
      </c>
      <c r="AA3630" s="24" t="s">
        <v>60</v>
      </c>
      <c r="AB3630" s="24" t="b">
        <v>0</v>
      </c>
      <c r="AC3630" s="61"/>
    </row>
    <row r="3631" spans="2:29" ht="13.7">
      <c r="B3631" s="24" t="s">
        <v>82</v>
      </c>
      <c r="C3631" s="24" t="s">
        <v>64</v>
      </c>
      <c r="D3631" s="24" t="s">
        <v>88</v>
      </c>
      <c r="E3631" s="24">
        <v>480</v>
      </c>
      <c r="F3631" s="26">
        <v>46235</v>
      </c>
      <c r="G3631" s="24" t="s">
        <v>52</v>
      </c>
      <c r="H3631" s="24" t="s">
        <v>53</v>
      </c>
      <c r="I3631" s="24" t="s">
        <v>62</v>
      </c>
      <c r="J3631" s="24" t="s">
        <v>125</v>
      </c>
      <c r="K3631" s="24">
        <v>1</v>
      </c>
      <c r="L3631" s="24" t="s">
        <v>84</v>
      </c>
      <c r="M3631" s="26">
        <v>46248</v>
      </c>
      <c r="N3631" s="27">
        <v>46248.354166666664</v>
      </c>
      <c r="O3631" s="27">
        <v>46248.6875</v>
      </c>
      <c r="V3631" s="27"/>
      <c r="W3631" s="27"/>
      <c r="X3631" s="24">
        <v>4</v>
      </c>
      <c r="Y3631" s="24">
        <v>0</v>
      </c>
      <c r="Z3631" s="24">
        <v>4</v>
      </c>
      <c r="AA3631" s="24" t="s">
        <v>60</v>
      </c>
      <c r="AB3631" s="24" t="b">
        <v>0</v>
      </c>
      <c r="AC3631" s="61">
        <v>0</v>
      </c>
    </row>
    <row r="3632" spans="2:29" ht="13.7">
      <c r="B3632" s="24" t="s">
        <v>82</v>
      </c>
      <c r="C3632" s="24" t="s">
        <v>64</v>
      </c>
      <c r="D3632" s="24" t="s">
        <v>88</v>
      </c>
      <c r="E3632" s="24">
        <v>480</v>
      </c>
      <c r="F3632" s="26">
        <v>46235</v>
      </c>
      <c r="G3632" s="24" t="s">
        <v>52</v>
      </c>
      <c r="H3632" s="24" t="s">
        <v>53</v>
      </c>
      <c r="I3632" s="24" t="s">
        <v>62</v>
      </c>
      <c r="J3632" s="24" t="s">
        <v>126</v>
      </c>
      <c r="K3632" s="24">
        <v>1</v>
      </c>
      <c r="L3632" s="24" t="s">
        <v>84</v>
      </c>
      <c r="M3632" s="26">
        <v>46248</v>
      </c>
      <c r="N3632" s="27">
        <v>46248.354166666664</v>
      </c>
      <c r="O3632" s="27">
        <v>46248.6875</v>
      </c>
      <c r="P3632" s="24" t="s">
        <v>5999</v>
      </c>
      <c r="Q3632" s="24" t="s">
        <v>6000</v>
      </c>
      <c r="R3632" s="24" t="s">
        <v>249</v>
      </c>
      <c r="T3632" s="24" t="s">
        <v>62</v>
      </c>
      <c r="U3632" s="24" t="s">
        <v>278</v>
      </c>
      <c r="V3632" s="27">
        <v>46248.605555555558</v>
      </c>
      <c r="W3632" s="27">
        <v>46248.665277777778</v>
      </c>
      <c r="Z3632" s="24">
        <v>1</v>
      </c>
      <c r="AA3632" s="24" t="s">
        <v>60</v>
      </c>
      <c r="AB3632" s="24" t="b">
        <v>0</v>
      </c>
      <c r="AC3632" s="61"/>
    </row>
    <row r="3633" spans="2:29" ht="13.7">
      <c r="B3633" s="24" t="s">
        <v>82</v>
      </c>
      <c r="C3633" s="24" t="s">
        <v>64</v>
      </c>
      <c r="D3633" s="24" t="s">
        <v>88</v>
      </c>
      <c r="E3633" s="24">
        <v>480</v>
      </c>
      <c r="F3633" s="26">
        <v>46235</v>
      </c>
      <c r="G3633" s="24" t="s">
        <v>52</v>
      </c>
      <c r="H3633" s="24" t="s">
        <v>53</v>
      </c>
      <c r="I3633" s="24" t="s">
        <v>62</v>
      </c>
      <c r="J3633" s="24" t="s">
        <v>126</v>
      </c>
      <c r="K3633" s="24">
        <v>1</v>
      </c>
      <c r="L3633" s="24" t="s">
        <v>84</v>
      </c>
      <c r="M3633" s="26">
        <v>46248</v>
      </c>
      <c r="N3633" s="27">
        <v>46248.354166666664</v>
      </c>
      <c r="O3633" s="27">
        <v>46248.6875</v>
      </c>
      <c r="P3633" s="24" t="s">
        <v>6001</v>
      </c>
      <c r="Q3633" s="24" t="s">
        <v>6002</v>
      </c>
      <c r="R3633" s="24" t="s">
        <v>323</v>
      </c>
      <c r="T3633" s="24" t="s">
        <v>62</v>
      </c>
      <c r="U3633" s="24" t="s">
        <v>278</v>
      </c>
      <c r="V3633" s="27">
        <v>46248.438888888886</v>
      </c>
      <c r="W3633" s="27">
        <v>46248.498611111114</v>
      </c>
      <c r="Z3633" s="24">
        <v>1</v>
      </c>
      <c r="AA3633" s="24" t="s">
        <v>60</v>
      </c>
      <c r="AB3633" s="24" t="b">
        <v>0</v>
      </c>
      <c r="AC3633" s="61"/>
    </row>
    <row r="3634" spans="2:29" ht="13.7">
      <c r="B3634" s="24" t="s">
        <v>82</v>
      </c>
      <c r="C3634" s="24" t="s">
        <v>64</v>
      </c>
      <c r="D3634" s="24" t="s">
        <v>88</v>
      </c>
      <c r="E3634" s="24">
        <v>480</v>
      </c>
      <c r="F3634" s="26">
        <v>46235</v>
      </c>
      <c r="G3634" s="24" t="s">
        <v>52</v>
      </c>
      <c r="H3634" s="24" t="s">
        <v>53</v>
      </c>
      <c r="I3634" s="24" t="s">
        <v>62</v>
      </c>
      <c r="J3634" s="24" t="s">
        <v>126</v>
      </c>
      <c r="K3634" s="24">
        <v>1</v>
      </c>
      <c r="L3634" s="24" t="s">
        <v>84</v>
      </c>
      <c r="M3634" s="26">
        <v>46248</v>
      </c>
      <c r="N3634" s="27">
        <v>46248.354166666664</v>
      </c>
      <c r="O3634" s="27">
        <v>46248.6875</v>
      </c>
      <c r="P3634" s="24" t="s">
        <v>6003</v>
      </c>
      <c r="Q3634" s="24" t="s">
        <v>6004</v>
      </c>
      <c r="R3634" s="24" t="s">
        <v>249</v>
      </c>
      <c r="S3634" s="24" t="s">
        <v>213</v>
      </c>
      <c r="T3634" s="24" t="s">
        <v>62</v>
      </c>
      <c r="U3634" s="24" t="s">
        <v>278</v>
      </c>
      <c r="V3634" s="27">
        <v>46248.359027777777</v>
      </c>
      <c r="W3634" s="27">
        <v>46248.427777777775</v>
      </c>
      <c r="Z3634" s="24">
        <v>1</v>
      </c>
      <c r="AA3634" s="24" t="s">
        <v>60</v>
      </c>
      <c r="AB3634" s="24" t="b">
        <v>0</v>
      </c>
      <c r="AC3634" s="61"/>
    </row>
    <row r="3635" spans="2:29" ht="13.7">
      <c r="B3635" s="24" t="s">
        <v>82</v>
      </c>
      <c r="C3635" s="24" t="s">
        <v>64</v>
      </c>
      <c r="D3635" s="24" t="s">
        <v>88</v>
      </c>
      <c r="E3635" s="24">
        <v>480</v>
      </c>
      <c r="F3635" s="26">
        <v>46235</v>
      </c>
      <c r="G3635" s="24" t="s">
        <v>52</v>
      </c>
      <c r="H3635" s="24" t="s">
        <v>53</v>
      </c>
      <c r="I3635" s="24" t="s">
        <v>62</v>
      </c>
      <c r="J3635" s="24" t="s">
        <v>126</v>
      </c>
      <c r="K3635" s="24">
        <v>1</v>
      </c>
      <c r="L3635" s="24" t="s">
        <v>84</v>
      </c>
      <c r="M3635" s="26">
        <v>46248</v>
      </c>
      <c r="N3635" s="27">
        <v>46248.354166666664</v>
      </c>
      <c r="O3635" s="27">
        <v>46248.6875</v>
      </c>
      <c r="P3635" s="24" t="s">
        <v>6005</v>
      </c>
      <c r="Q3635" s="24" t="s">
        <v>6006</v>
      </c>
      <c r="R3635" s="24" t="s">
        <v>256</v>
      </c>
      <c r="T3635" s="24" t="s">
        <v>62</v>
      </c>
      <c r="U3635" s="24" t="s">
        <v>278</v>
      </c>
      <c r="V3635" s="27">
        <v>46248.529166666667</v>
      </c>
      <c r="W3635" s="27">
        <v>46248.584027777775</v>
      </c>
      <c r="Z3635" s="24">
        <v>1</v>
      </c>
      <c r="AA3635" s="24" t="s">
        <v>60</v>
      </c>
      <c r="AB3635" s="24" t="b">
        <v>0</v>
      </c>
      <c r="AC3635" s="61"/>
    </row>
    <row r="3636" spans="2:29" ht="13.7">
      <c r="B3636" s="24" t="s">
        <v>82</v>
      </c>
      <c r="C3636" s="24" t="s">
        <v>64</v>
      </c>
      <c r="D3636" s="24" t="s">
        <v>88</v>
      </c>
      <c r="E3636" s="24">
        <v>540</v>
      </c>
      <c r="F3636" s="26">
        <v>46174</v>
      </c>
      <c r="G3636" s="24" t="s">
        <v>52</v>
      </c>
      <c r="H3636" s="24" t="s">
        <v>53</v>
      </c>
      <c r="I3636" s="24" t="s">
        <v>62</v>
      </c>
      <c r="J3636" s="24" t="s">
        <v>125</v>
      </c>
      <c r="K3636" s="24">
        <v>1</v>
      </c>
      <c r="L3636" s="24" t="s">
        <v>84</v>
      </c>
      <c r="M3636" s="26">
        <v>46177</v>
      </c>
      <c r="N3636" s="27">
        <v>46177.3125</v>
      </c>
      <c r="O3636" s="27">
        <v>46177.6875</v>
      </c>
      <c r="V3636" s="27"/>
      <c r="W3636" s="27"/>
      <c r="X3636" s="24">
        <v>4</v>
      </c>
      <c r="Y3636" s="24">
        <v>0</v>
      </c>
      <c r="Z3636" s="24">
        <v>4</v>
      </c>
      <c r="AA3636" s="24" t="s">
        <v>56</v>
      </c>
      <c r="AB3636" s="24" t="b">
        <v>0</v>
      </c>
      <c r="AC3636" s="61">
        <v>0</v>
      </c>
    </row>
    <row r="3637" spans="2:29" ht="13.7">
      <c r="B3637" s="24" t="s">
        <v>82</v>
      </c>
      <c r="C3637" s="24" t="s">
        <v>64</v>
      </c>
      <c r="D3637" s="24" t="s">
        <v>88</v>
      </c>
      <c r="E3637" s="24">
        <v>540</v>
      </c>
      <c r="F3637" s="26">
        <v>46174</v>
      </c>
      <c r="G3637" s="24" t="s">
        <v>52</v>
      </c>
      <c r="H3637" s="24" t="s">
        <v>53</v>
      </c>
      <c r="I3637" s="24" t="s">
        <v>62</v>
      </c>
      <c r="J3637" s="24" t="s">
        <v>126</v>
      </c>
      <c r="K3637" s="24">
        <v>1</v>
      </c>
      <c r="L3637" s="24" t="s">
        <v>84</v>
      </c>
      <c r="M3637" s="26">
        <v>46177</v>
      </c>
      <c r="N3637" s="27">
        <v>46177.3125</v>
      </c>
      <c r="O3637" s="27">
        <v>46177.6875</v>
      </c>
      <c r="P3637" s="24" t="s">
        <v>6007</v>
      </c>
      <c r="Q3637" s="24" t="s">
        <v>6008</v>
      </c>
      <c r="R3637" s="24" t="s">
        <v>249</v>
      </c>
      <c r="T3637" s="24" t="s">
        <v>62</v>
      </c>
      <c r="U3637" s="24" t="s">
        <v>580</v>
      </c>
      <c r="V3637" s="27">
        <v>46177.409722222219</v>
      </c>
      <c r="W3637" s="27">
        <v>46177.475694444445</v>
      </c>
      <c r="Z3637" s="24">
        <v>1</v>
      </c>
      <c r="AA3637" s="24" t="s">
        <v>56</v>
      </c>
      <c r="AB3637" s="24" t="b">
        <v>0</v>
      </c>
      <c r="AC3637" s="61"/>
    </row>
    <row r="3638" spans="2:29" ht="13.7">
      <c r="B3638" s="24" t="s">
        <v>82</v>
      </c>
      <c r="C3638" s="24" t="s">
        <v>64</v>
      </c>
      <c r="D3638" s="24" t="s">
        <v>88</v>
      </c>
      <c r="E3638" s="24">
        <v>540</v>
      </c>
      <c r="F3638" s="26">
        <v>46174</v>
      </c>
      <c r="G3638" s="24" t="s">
        <v>52</v>
      </c>
      <c r="H3638" s="24" t="s">
        <v>53</v>
      </c>
      <c r="I3638" s="24" t="s">
        <v>62</v>
      </c>
      <c r="J3638" s="24" t="s">
        <v>126</v>
      </c>
      <c r="K3638" s="24">
        <v>1</v>
      </c>
      <c r="L3638" s="24" t="s">
        <v>84</v>
      </c>
      <c r="M3638" s="26">
        <v>46177</v>
      </c>
      <c r="N3638" s="27">
        <v>46177.3125</v>
      </c>
      <c r="O3638" s="27">
        <v>46177.6875</v>
      </c>
      <c r="P3638" s="24" t="s">
        <v>6009</v>
      </c>
      <c r="Q3638" s="24" t="s">
        <v>6010</v>
      </c>
      <c r="R3638" s="24" t="s">
        <v>249</v>
      </c>
      <c r="T3638" s="24" t="s">
        <v>62</v>
      </c>
      <c r="U3638" s="24" t="s">
        <v>580</v>
      </c>
      <c r="V3638" s="27">
        <v>46177.59652777778</v>
      </c>
      <c r="W3638" s="27">
        <v>46177.654861111114</v>
      </c>
      <c r="Z3638" s="24">
        <v>1</v>
      </c>
      <c r="AA3638" s="24" t="s">
        <v>56</v>
      </c>
      <c r="AB3638" s="24" t="b">
        <v>0</v>
      </c>
      <c r="AC3638" s="61"/>
    </row>
    <row r="3639" spans="2:29" ht="13.7">
      <c r="B3639" s="24" t="s">
        <v>82</v>
      </c>
      <c r="C3639" s="24" t="s">
        <v>64</v>
      </c>
      <c r="D3639" s="24" t="s">
        <v>88</v>
      </c>
      <c r="E3639" s="24">
        <v>540</v>
      </c>
      <c r="F3639" s="26">
        <v>46174</v>
      </c>
      <c r="G3639" s="24" t="s">
        <v>52</v>
      </c>
      <c r="H3639" s="24" t="s">
        <v>53</v>
      </c>
      <c r="I3639" s="24" t="s">
        <v>62</v>
      </c>
      <c r="J3639" s="24" t="s">
        <v>126</v>
      </c>
      <c r="K3639" s="24">
        <v>1</v>
      </c>
      <c r="L3639" s="24" t="s">
        <v>84</v>
      </c>
      <c r="M3639" s="26">
        <v>46177</v>
      </c>
      <c r="N3639" s="27">
        <v>46177.3125</v>
      </c>
      <c r="O3639" s="27">
        <v>46177.6875</v>
      </c>
      <c r="P3639" s="24" t="s">
        <v>6011</v>
      </c>
      <c r="Q3639" s="24" t="s">
        <v>6012</v>
      </c>
      <c r="R3639" s="24" t="s">
        <v>256</v>
      </c>
      <c r="S3639" s="24" t="s">
        <v>160</v>
      </c>
      <c r="T3639" s="24" t="s">
        <v>62</v>
      </c>
      <c r="U3639" s="24" t="s">
        <v>580</v>
      </c>
      <c r="V3639" s="27">
        <v>46177.315972222219</v>
      </c>
      <c r="W3639" s="27">
        <v>46177.37222222222</v>
      </c>
      <c r="Z3639" s="24">
        <v>1</v>
      </c>
      <c r="AA3639" s="24" t="s">
        <v>56</v>
      </c>
      <c r="AB3639" s="24" t="b">
        <v>0</v>
      </c>
      <c r="AC3639" s="61"/>
    </row>
    <row r="3640" spans="2:29" ht="13.7">
      <c r="B3640" s="24" t="s">
        <v>82</v>
      </c>
      <c r="C3640" s="24" t="s">
        <v>64</v>
      </c>
      <c r="D3640" s="24" t="s">
        <v>88</v>
      </c>
      <c r="E3640" s="24">
        <v>540</v>
      </c>
      <c r="F3640" s="26">
        <v>46174</v>
      </c>
      <c r="G3640" s="24" t="s">
        <v>52</v>
      </c>
      <c r="H3640" s="24" t="s">
        <v>53</v>
      </c>
      <c r="I3640" s="24" t="s">
        <v>62</v>
      </c>
      <c r="J3640" s="24" t="s">
        <v>126</v>
      </c>
      <c r="K3640" s="24">
        <v>1</v>
      </c>
      <c r="L3640" s="24" t="s">
        <v>84</v>
      </c>
      <c r="M3640" s="26">
        <v>46177</v>
      </c>
      <c r="N3640" s="27">
        <v>46177.3125</v>
      </c>
      <c r="O3640" s="27">
        <v>46177.6875</v>
      </c>
      <c r="P3640" s="24" t="s">
        <v>6013</v>
      </c>
      <c r="Q3640" s="24" t="s">
        <v>6014</v>
      </c>
      <c r="R3640" s="24" t="s">
        <v>323</v>
      </c>
      <c r="T3640" s="24" t="s">
        <v>62</v>
      </c>
      <c r="U3640" s="24" t="s">
        <v>580</v>
      </c>
      <c r="V3640" s="27">
        <v>46177.508333333331</v>
      </c>
      <c r="W3640" s="27">
        <v>46177.579861111109</v>
      </c>
      <c r="Z3640" s="24">
        <v>1</v>
      </c>
      <c r="AA3640" s="24" t="s">
        <v>56</v>
      </c>
      <c r="AB3640" s="24" t="b">
        <v>0</v>
      </c>
      <c r="AC3640" s="61"/>
    </row>
    <row r="3641" spans="2:29" ht="13.7">
      <c r="B3641" s="24" t="s">
        <v>82</v>
      </c>
      <c r="C3641" s="24" t="s">
        <v>64</v>
      </c>
      <c r="D3641" s="24" t="s">
        <v>88</v>
      </c>
      <c r="E3641" s="24">
        <v>540</v>
      </c>
      <c r="F3641" s="26">
        <v>46174</v>
      </c>
      <c r="G3641" s="24" t="s">
        <v>52</v>
      </c>
      <c r="H3641" s="24" t="s">
        <v>53</v>
      </c>
      <c r="I3641" s="24" t="s">
        <v>59</v>
      </c>
      <c r="J3641" s="24" t="s">
        <v>125</v>
      </c>
      <c r="K3641" s="24">
        <v>1</v>
      </c>
      <c r="L3641" s="24" t="s">
        <v>84</v>
      </c>
      <c r="M3641" s="26">
        <v>46178</v>
      </c>
      <c r="N3641" s="27">
        <v>46178.3125</v>
      </c>
      <c r="O3641" s="27">
        <v>46178.6875</v>
      </c>
      <c r="V3641" s="27"/>
      <c r="W3641" s="27"/>
      <c r="X3641" s="24">
        <v>4</v>
      </c>
      <c r="Y3641" s="24">
        <v>0</v>
      </c>
      <c r="Z3641" s="24">
        <v>4</v>
      </c>
      <c r="AA3641" s="24" t="s">
        <v>56</v>
      </c>
      <c r="AB3641" s="24" t="b">
        <v>0</v>
      </c>
      <c r="AC3641" s="61">
        <v>0</v>
      </c>
    </row>
    <row r="3642" spans="2:29" ht="13.7">
      <c r="B3642" s="24" t="s">
        <v>82</v>
      </c>
      <c r="C3642" s="24" t="s">
        <v>64</v>
      </c>
      <c r="D3642" s="24" t="s">
        <v>88</v>
      </c>
      <c r="E3642" s="24">
        <v>540</v>
      </c>
      <c r="F3642" s="26">
        <v>46174</v>
      </c>
      <c r="G3642" s="24" t="s">
        <v>52</v>
      </c>
      <c r="H3642" s="24" t="s">
        <v>53</v>
      </c>
      <c r="I3642" s="24" t="s">
        <v>59</v>
      </c>
      <c r="J3642" s="24" t="s">
        <v>126</v>
      </c>
      <c r="K3642" s="24">
        <v>1</v>
      </c>
      <c r="L3642" s="24" t="s">
        <v>84</v>
      </c>
      <c r="M3642" s="26">
        <v>46178</v>
      </c>
      <c r="N3642" s="27">
        <v>46178.3125</v>
      </c>
      <c r="O3642" s="27">
        <v>46178.6875</v>
      </c>
      <c r="P3642" s="24" t="s">
        <v>6015</v>
      </c>
      <c r="Q3642" s="24" t="s">
        <v>6016</v>
      </c>
      <c r="R3642" s="24" t="s">
        <v>281</v>
      </c>
      <c r="S3642" s="24" t="s">
        <v>160</v>
      </c>
      <c r="T3642" s="24" t="s">
        <v>59</v>
      </c>
      <c r="U3642" s="24" t="s">
        <v>214</v>
      </c>
      <c r="V3642" s="27">
        <v>46178.410416666666</v>
      </c>
      <c r="W3642" s="27">
        <v>46178.480555555558</v>
      </c>
      <c r="Z3642" s="24">
        <v>1</v>
      </c>
      <c r="AA3642" s="24" t="s">
        <v>56</v>
      </c>
      <c r="AB3642" s="24" t="b">
        <v>0</v>
      </c>
      <c r="AC3642" s="61"/>
    </row>
    <row r="3643" spans="2:29" ht="13.7">
      <c r="B3643" s="24" t="s">
        <v>82</v>
      </c>
      <c r="C3643" s="24" t="s">
        <v>64</v>
      </c>
      <c r="D3643" s="24" t="s">
        <v>88</v>
      </c>
      <c r="E3643" s="24">
        <v>540</v>
      </c>
      <c r="F3643" s="26">
        <v>46174</v>
      </c>
      <c r="G3643" s="24" t="s">
        <v>52</v>
      </c>
      <c r="H3643" s="24" t="s">
        <v>53</v>
      </c>
      <c r="I3643" s="24" t="s">
        <v>59</v>
      </c>
      <c r="J3643" s="24" t="s">
        <v>126</v>
      </c>
      <c r="K3643" s="24">
        <v>1</v>
      </c>
      <c r="L3643" s="24" t="s">
        <v>84</v>
      </c>
      <c r="M3643" s="26">
        <v>46178</v>
      </c>
      <c r="N3643" s="27">
        <v>46178.3125</v>
      </c>
      <c r="O3643" s="27">
        <v>46178.6875</v>
      </c>
      <c r="P3643" s="24" t="s">
        <v>6017</v>
      </c>
      <c r="Q3643" s="24" t="s">
        <v>6018</v>
      </c>
      <c r="R3643" s="24" t="s">
        <v>168</v>
      </c>
      <c r="T3643" s="24" t="s">
        <v>59</v>
      </c>
      <c r="U3643" s="24" t="s">
        <v>214</v>
      </c>
      <c r="V3643" s="27">
        <v>46178.320138888892</v>
      </c>
      <c r="W3643" s="27">
        <v>46178.384027777778</v>
      </c>
      <c r="Z3643" s="24">
        <v>1</v>
      </c>
      <c r="AA3643" s="24" t="s">
        <v>56</v>
      </c>
      <c r="AB3643" s="24" t="b">
        <v>0</v>
      </c>
      <c r="AC3643" s="61"/>
    </row>
    <row r="3644" spans="2:29" ht="13.7">
      <c r="B3644" s="24" t="s">
        <v>82</v>
      </c>
      <c r="C3644" s="24" t="s">
        <v>64</v>
      </c>
      <c r="D3644" s="24" t="s">
        <v>88</v>
      </c>
      <c r="E3644" s="24">
        <v>540</v>
      </c>
      <c r="F3644" s="26">
        <v>46174</v>
      </c>
      <c r="G3644" s="24" t="s">
        <v>52</v>
      </c>
      <c r="H3644" s="24" t="s">
        <v>53</v>
      </c>
      <c r="I3644" s="24" t="s">
        <v>59</v>
      </c>
      <c r="J3644" s="24" t="s">
        <v>126</v>
      </c>
      <c r="K3644" s="24">
        <v>1</v>
      </c>
      <c r="L3644" s="24" t="s">
        <v>84</v>
      </c>
      <c r="M3644" s="26">
        <v>46178</v>
      </c>
      <c r="N3644" s="27">
        <v>46178.3125</v>
      </c>
      <c r="O3644" s="27">
        <v>46178.6875</v>
      </c>
      <c r="P3644" s="24" t="s">
        <v>6019</v>
      </c>
      <c r="Q3644" s="24" t="s">
        <v>6020</v>
      </c>
      <c r="R3644" s="24" t="s">
        <v>281</v>
      </c>
      <c r="T3644" s="24" t="s">
        <v>59</v>
      </c>
      <c r="U3644" s="24" t="s">
        <v>214</v>
      </c>
      <c r="V3644" s="27">
        <v>46178.59652777778</v>
      </c>
      <c r="W3644" s="27">
        <v>46178.648611111108</v>
      </c>
      <c r="Z3644" s="24">
        <v>1</v>
      </c>
      <c r="AA3644" s="24" t="s">
        <v>56</v>
      </c>
      <c r="AB3644" s="24" t="b">
        <v>0</v>
      </c>
      <c r="AC3644" s="61"/>
    </row>
    <row r="3645" spans="2:29" ht="13.7">
      <c r="B3645" s="24" t="s">
        <v>82</v>
      </c>
      <c r="C3645" s="24" t="s">
        <v>64</v>
      </c>
      <c r="D3645" s="24" t="s">
        <v>88</v>
      </c>
      <c r="E3645" s="24">
        <v>540</v>
      </c>
      <c r="F3645" s="26">
        <v>46174</v>
      </c>
      <c r="G3645" s="24" t="s">
        <v>52</v>
      </c>
      <c r="H3645" s="24" t="s">
        <v>53</v>
      </c>
      <c r="I3645" s="24" t="s">
        <v>59</v>
      </c>
      <c r="J3645" s="24" t="s">
        <v>126</v>
      </c>
      <c r="K3645" s="24">
        <v>1</v>
      </c>
      <c r="L3645" s="24" t="s">
        <v>84</v>
      </c>
      <c r="M3645" s="26">
        <v>46178</v>
      </c>
      <c r="N3645" s="27">
        <v>46178.3125</v>
      </c>
      <c r="O3645" s="27">
        <v>46178.6875</v>
      </c>
      <c r="P3645" s="24" t="s">
        <v>6021</v>
      </c>
      <c r="Q3645" s="24" t="s">
        <v>6022</v>
      </c>
      <c r="R3645" s="24" t="s">
        <v>168</v>
      </c>
      <c r="T3645" s="24" t="s">
        <v>59</v>
      </c>
      <c r="U3645" s="24" t="s">
        <v>214</v>
      </c>
      <c r="V3645" s="27">
        <v>46178.504166666666</v>
      </c>
      <c r="W3645" s="27">
        <v>46178.580555555556</v>
      </c>
      <c r="Z3645" s="24">
        <v>1</v>
      </c>
      <c r="AA3645" s="24" t="s">
        <v>56</v>
      </c>
      <c r="AB3645" s="24" t="b">
        <v>0</v>
      </c>
      <c r="AC3645" s="61"/>
    </row>
    <row r="3646" spans="2:29" ht="13.7">
      <c r="B3646" s="24" t="s">
        <v>82</v>
      </c>
      <c r="C3646" s="24" t="s">
        <v>64</v>
      </c>
      <c r="D3646" s="24" t="s">
        <v>88</v>
      </c>
      <c r="E3646" s="24">
        <v>540</v>
      </c>
      <c r="F3646" s="26">
        <v>46174</v>
      </c>
      <c r="G3646" s="24" t="s">
        <v>52</v>
      </c>
      <c r="H3646" s="24" t="s">
        <v>53</v>
      </c>
      <c r="I3646" s="24" t="s">
        <v>57</v>
      </c>
      <c r="J3646" s="24" t="s">
        <v>125</v>
      </c>
      <c r="K3646" s="24">
        <v>1</v>
      </c>
      <c r="L3646" s="24" t="s">
        <v>84</v>
      </c>
      <c r="M3646" s="26">
        <v>46187</v>
      </c>
      <c r="N3646" s="27">
        <v>46187.3125</v>
      </c>
      <c r="O3646" s="27">
        <v>46187.6875</v>
      </c>
      <c r="V3646" s="27"/>
      <c r="W3646" s="27"/>
      <c r="X3646" s="24">
        <v>4</v>
      </c>
      <c r="Y3646" s="24">
        <v>0</v>
      </c>
      <c r="Z3646" s="24">
        <v>4</v>
      </c>
      <c r="AA3646" s="24" t="s">
        <v>56</v>
      </c>
      <c r="AB3646" s="24" t="b">
        <v>0</v>
      </c>
      <c r="AC3646" s="61">
        <v>0</v>
      </c>
    </row>
    <row r="3647" spans="2:29" ht="13.7">
      <c r="B3647" s="24" t="s">
        <v>82</v>
      </c>
      <c r="C3647" s="24" t="s">
        <v>64</v>
      </c>
      <c r="D3647" s="24" t="s">
        <v>88</v>
      </c>
      <c r="E3647" s="24">
        <v>540</v>
      </c>
      <c r="F3647" s="26">
        <v>46174</v>
      </c>
      <c r="G3647" s="24" t="s">
        <v>52</v>
      </c>
      <c r="H3647" s="24" t="s">
        <v>53</v>
      </c>
      <c r="I3647" s="24" t="s">
        <v>57</v>
      </c>
      <c r="J3647" s="24" t="s">
        <v>126</v>
      </c>
      <c r="K3647" s="24">
        <v>1</v>
      </c>
      <c r="L3647" s="24" t="s">
        <v>84</v>
      </c>
      <c r="M3647" s="26">
        <v>46187</v>
      </c>
      <c r="N3647" s="27">
        <v>46187.3125</v>
      </c>
      <c r="O3647" s="27">
        <v>46187.6875</v>
      </c>
      <c r="P3647" s="24" t="s">
        <v>6023</v>
      </c>
      <c r="Q3647" s="24" t="s">
        <v>6024</v>
      </c>
      <c r="R3647" s="24" t="s">
        <v>155</v>
      </c>
      <c r="T3647" s="24" t="s">
        <v>57</v>
      </c>
      <c r="U3647" s="24" t="s">
        <v>143</v>
      </c>
      <c r="V3647" s="27">
        <v>46187.414583333331</v>
      </c>
      <c r="W3647" s="27">
        <v>46187.476388888892</v>
      </c>
      <c r="Z3647" s="24">
        <v>1</v>
      </c>
      <c r="AA3647" s="24" t="s">
        <v>56</v>
      </c>
      <c r="AB3647" s="24" t="b">
        <v>0</v>
      </c>
      <c r="AC3647" s="61"/>
    </row>
    <row r="3648" spans="2:29" ht="13.7">
      <c r="B3648" s="24" t="s">
        <v>82</v>
      </c>
      <c r="C3648" s="24" t="s">
        <v>64</v>
      </c>
      <c r="D3648" s="24" t="s">
        <v>88</v>
      </c>
      <c r="E3648" s="24">
        <v>540</v>
      </c>
      <c r="F3648" s="26">
        <v>46174</v>
      </c>
      <c r="G3648" s="24" t="s">
        <v>52</v>
      </c>
      <c r="H3648" s="24" t="s">
        <v>53</v>
      </c>
      <c r="I3648" s="24" t="s">
        <v>57</v>
      </c>
      <c r="J3648" s="24" t="s">
        <v>126</v>
      </c>
      <c r="K3648" s="24">
        <v>1</v>
      </c>
      <c r="L3648" s="24" t="s">
        <v>84</v>
      </c>
      <c r="M3648" s="26">
        <v>46187</v>
      </c>
      <c r="N3648" s="27">
        <v>46187.3125</v>
      </c>
      <c r="O3648" s="27">
        <v>46187.6875</v>
      </c>
      <c r="P3648" s="24" t="s">
        <v>6025</v>
      </c>
      <c r="Q3648" s="24" t="s">
        <v>6026</v>
      </c>
      <c r="R3648" s="24" t="s">
        <v>159</v>
      </c>
      <c r="T3648" s="24" t="s">
        <v>57</v>
      </c>
      <c r="U3648" s="24" t="s">
        <v>143</v>
      </c>
      <c r="V3648" s="27">
        <v>46187.508333333331</v>
      </c>
      <c r="W3648" s="27">
        <v>46187.582638888889</v>
      </c>
      <c r="Z3648" s="24">
        <v>1</v>
      </c>
      <c r="AA3648" s="24" t="s">
        <v>56</v>
      </c>
      <c r="AB3648" s="24" t="b">
        <v>0</v>
      </c>
      <c r="AC3648" s="61"/>
    </row>
    <row r="3649" spans="2:29" ht="13.7">
      <c r="B3649" s="24" t="s">
        <v>82</v>
      </c>
      <c r="C3649" s="24" t="s">
        <v>64</v>
      </c>
      <c r="D3649" s="24" t="s">
        <v>88</v>
      </c>
      <c r="E3649" s="24">
        <v>540</v>
      </c>
      <c r="F3649" s="26">
        <v>46174</v>
      </c>
      <c r="G3649" s="24" t="s">
        <v>52</v>
      </c>
      <c r="H3649" s="24" t="s">
        <v>53</v>
      </c>
      <c r="I3649" s="24" t="s">
        <v>57</v>
      </c>
      <c r="J3649" s="24" t="s">
        <v>126</v>
      </c>
      <c r="K3649" s="24">
        <v>1</v>
      </c>
      <c r="L3649" s="24" t="s">
        <v>84</v>
      </c>
      <c r="M3649" s="26">
        <v>46187</v>
      </c>
      <c r="N3649" s="27">
        <v>46187.3125</v>
      </c>
      <c r="O3649" s="27">
        <v>46187.6875</v>
      </c>
      <c r="P3649" s="24" t="s">
        <v>6027</v>
      </c>
      <c r="Q3649" s="24" t="s">
        <v>6028</v>
      </c>
      <c r="R3649" s="24" t="s">
        <v>159</v>
      </c>
      <c r="T3649" s="24" t="s">
        <v>57</v>
      </c>
      <c r="U3649" s="24" t="s">
        <v>143</v>
      </c>
      <c r="V3649" s="27">
        <v>46187.6</v>
      </c>
      <c r="W3649" s="27">
        <v>46187.65902777778</v>
      </c>
      <c r="Z3649" s="24">
        <v>1</v>
      </c>
      <c r="AA3649" s="24" t="s">
        <v>56</v>
      </c>
      <c r="AB3649" s="24" t="b">
        <v>0</v>
      </c>
      <c r="AC3649" s="61"/>
    </row>
    <row r="3650" spans="2:29" ht="13.7">
      <c r="B3650" s="24" t="s">
        <v>82</v>
      </c>
      <c r="C3650" s="24" t="s">
        <v>64</v>
      </c>
      <c r="D3650" s="24" t="s">
        <v>88</v>
      </c>
      <c r="E3650" s="24">
        <v>540</v>
      </c>
      <c r="F3650" s="26">
        <v>46174</v>
      </c>
      <c r="G3650" s="24" t="s">
        <v>52</v>
      </c>
      <c r="H3650" s="24" t="s">
        <v>53</v>
      </c>
      <c r="I3650" s="24" t="s">
        <v>57</v>
      </c>
      <c r="J3650" s="24" t="s">
        <v>126</v>
      </c>
      <c r="K3650" s="24">
        <v>1</v>
      </c>
      <c r="L3650" s="24" t="s">
        <v>84</v>
      </c>
      <c r="M3650" s="26">
        <v>46187</v>
      </c>
      <c r="N3650" s="27">
        <v>46187.3125</v>
      </c>
      <c r="O3650" s="27">
        <v>46187.6875</v>
      </c>
      <c r="P3650" s="24" t="s">
        <v>6029</v>
      </c>
      <c r="Q3650" s="24" t="s">
        <v>6030</v>
      </c>
      <c r="R3650" s="24" t="s">
        <v>185</v>
      </c>
      <c r="S3650" s="24" t="s">
        <v>160</v>
      </c>
      <c r="T3650" s="24" t="s">
        <v>57</v>
      </c>
      <c r="U3650" s="24" t="s">
        <v>143</v>
      </c>
      <c r="V3650" s="27">
        <v>46187.320138888892</v>
      </c>
      <c r="W3650" s="27">
        <v>46187.397916666669</v>
      </c>
      <c r="Z3650" s="24">
        <v>1</v>
      </c>
      <c r="AA3650" s="24" t="s">
        <v>56</v>
      </c>
      <c r="AB3650" s="24" t="b">
        <v>0</v>
      </c>
      <c r="AC3650" s="61"/>
    </row>
    <row r="3651" spans="2:29" ht="13.7">
      <c r="B3651" s="24" t="s">
        <v>82</v>
      </c>
      <c r="C3651" s="24" t="s">
        <v>64</v>
      </c>
      <c r="D3651" s="24" t="s">
        <v>88</v>
      </c>
      <c r="E3651" s="24">
        <v>540</v>
      </c>
      <c r="F3651" s="26">
        <v>46174</v>
      </c>
      <c r="G3651" s="24" t="s">
        <v>52</v>
      </c>
      <c r="H3651" s="24" t="s">
        <v>53</v>
      </c>
      <c r="I3651" s="24" t="s">
        <v>57</v>
      </c>
      <c r="J3651" s="24" t="s">
        <v>125</v>
      </c>
      <c r="K3651" s="24">
        <v>1</v>
      </c>
      <c r="L3651" s="24" t="s">
        <v>84</v>
      </c>
      <c r="M3651" s="26">
        <v>46193</v>
      </c>
      <c r="N3651" s="27">
        <v>46193.375</v>
      </c>
      <c r="O3651" s="27">
        <v>46193.75</v>
      </c>
      <c r="V3651" s="27"/>
      <c r="W3651" s="27"/>
      <c r="X3651" s="24">
        <v>4</v>
      </c>
      <c r="Y3651" s="24">
        <v>0</v>
      </c>
      <c r="Z3651" s="24">
        <v>4</v>
      </c>
      <c r="AA3651" s="24" t="s">
        <v>56</v>
      </c>
      <c r="AB3651" s="24" t="b">
        <v>0</v>
      </c>
      <c r="AC3651" s="61">
        <v>0</v>
      </c>
    </row>
    <row r="3652" spans="2:29" ht="13.7">
      <c r="B3652" s="24" t="s">
        <v>82</v>
      </c>
      <c r="C3652" s="24" t="s">
        <v>64</v>
      </c>
      <c r="D3652" s="24" t="s">
        <v>88</v>
      </c>
      <c r="E3652" s="24">
        <v>540</v>
      </c>
      <c r="F3652" s="26">
        <v>46174</v>
      </c>
      <c r="G3652" s="24" t="s">
        <v>52</v>
      </c>
      <c r="H3652" s="24" t="s">
        <v>53</v>
      </c>
      <c r="I3652" s="24" t="s">
        <v>57</v>
      </c>
      <c r="J3652" s="24" t="s">
        <v>126</v>
      </c>
      <c r="K3652" s="24">
        <v>1</v>
      </c>
      <c r="L3652" s="24" t="s">
        <v>84</v>
      </c>
      <c r="M3652" s="26">
        <v>46193</v>
      </c>
      <c r="N3652" s="27">
        <v>46193.375</v>
      </c>
      <c r="O3652" s="27">
        <v>46193.75</v>
      </c>
      <c r="P3652" s="24" t="s">
        <v>6031</v>
      </c>
      <c r="Q3652" s="24" t="s">
        <v>6032</v>
      </c>
      <c r="R3652" s="24" t="s">
        <v>182</v>
      </c>
      <c r="T3652" s="24" t="s">
        <v>57</v>
      </c>
      <c r="U3652" s="24" t="s">
        <v>580</v>
      </c>
      <c r="V3652" s="27">
        <v>46193.662499999999</v>
      </c>
      <c r="W3652" s="27">
        <v>46193.738888888889</v>
      </c>
      <c r="Z3652" s="24">
        <v>1</v>
      </c>
      <c r="AA3652" s="24" t="s">
        <v>56</v>
      </c>
      <c r="AB3652" s="24" t="b">
        <v>0</v>
      </c>
      <c r="AC3652" s="61"/>
    </row>
    <row r="3653" spans="2:29" ht="13.7">
      <c r="B3653" s="24" t="s">
        <v>82</v>
      </c>
      <c r="C3653" s="24" t="s">
        <v>64</v>
      </c>
      <c r="D3653" s="24" t="s">
        <v>88</v>
      </c>
      <c r="E3653" s="24">
        <v>540</v>
      </c>
      <c r="F3653" s="26">
        <v>46174</v>
      </c>
      <c r="G3653" s="24" t="s">
        <v>52</v>
      </c>
      <c r="H3653" s="24" t="s">
        <v>53</v>
      </c>
      <c r="I3653" s="24" t="s">
        <v>57</v>
      </c>
      <c r="J3653" s="24" t="s">
        <v>126</v>
      </c>
      <c r="K3653" s="24">
        <v>1</v>
      </c>
      <c r="L3653" s="24" t="s">
        <v>84</v>
      </c>
      <c r="M3653" s="26">
        <v>46193</v>
      </c>
      <c r="N3653" s="27">
        <v>46193.375</v>
      </c>
      <c r="O3653" s="27">
        <v>46193.75</v>
      </c>
      <c r="P3653" s="24" t="s">
        <v>6033</v>
      </c>
      <c r="Q3653" s="24" t="s">
        <v>6034</v>
      </c>
      <c r="R3653" s="24" t="s">
        <v>155</v>
      </c>
      <c r="T3653" s="24" t="s">
        <v>57</v>
      </c>
      <c r="U3653" s="24" t="s">
        <v>580</v>
      </c>
      <c r="V3653" s="27">
        <v>46193.376388888886</v>
      </c>
      <c r="W3653" s="27">
        <v>46193.430555555555</v>
      </c>
      <c r="Z3653" s="24">
        <v>1</v>
      </c>
      <c r="AA3653" s="24" t="s">
        <v>56</v>
      </c>
      <c r="AB3653" s="24" t="b">
        <v>0</v>
      </c>
      <c r="AC3653" s="61"/>
    </row>
    <row r="3654" spans="2:29" ht="13.7">
      <c r="B3654" s="24" t="s">
        <v>82</v>
      </c>
      <c r="C3654" s="24" t="s">
        <v>64</v>
      </c>
      <c r="D3654" s="24" t="s">
        <v>88</v>
      </c>
      <c r="E3654" s="24">
        <v>540</v>
      </c>
      <c r="F3654" s="26">
        <v>46174</v>
      </c>
      <c r="G3654" s="24" t="s">
        <v>52</v>
      </c>
      <c r="H3654" s="24" t="s">
        <v>53</v>
      </c>
      <c r="I3654" s="24" t="s">
        <v>57</v>
      </c>
      <c r="J3654" s="24" t="s">
        <v>126</v>
      </c>
      <c r="K3654" s="24">
        <v>1</v>
      </c>
      <c r="L3654" s="24" t="s">
        <v>84</v>
      </c>
      <c r="M3654" s="26">
        <v>46193</v>
      </c>
      <c r="N3654" s="27">
        <v>46193.375</v>
      </c>
      <c r="O3654" s="27">
        <v>46193.75</v>
      </c>
      <c r="P3654" s="24" t="s">
        <v>6035</v>
      </c>
      <c r="Q3654" s="24" t="s">
        <v>6036</v>
      </c>
      <c r="R3654" s="24" t="s">
        <v>185</v>
      </c>
      <c r="T3654" s="24" t="s">
        <v>57</v>
      </c>
      <c r="U3654" s="24" t="s">
        <v>580</v>
      </c>
      <c r="V3654" s="27">
        <v>46193.473611111112</v>
      </c>
      <c r="W3654" s="27">
        <v>46193.546527777777</v>
      </c>
      <c r="Z3654" s="24">
        <v>1</v>
      </c>
      <c r="AA3654" s="24" t="s">
        <v>56</v>
      </c>
      <c r="AB3654" s="24" t="b">
        <v>0</v>
      </c>
      <c r="AC3654" s="61"/>
    </row>
    <row r="3655" spans="2:29" ht="13.7">
      <c r="B3655" s="24" t="s">
        <v>82</v>
      </c>
      <c r="C3655" s="24" t="s">
        <v>64</v>
      </c>
      <c r="D3655" s="24" t="s">
        <v>88</v>
      </c>
      <c r="E3655" s="24">
        <v>540</v>
      </c>
      <c r="F3655" s="26">
        <v>46174</v>
      </c>
      <c r="G3655" s="24" t="s">
        <v>52</v>
      </c>
      <c r="H3655" s="24" t="s">
        <v>53</v>
      </c>
      <c r="I3655" s="24" t="s">
        <v>57</v>
      </c>
      <c r="J3655" s="24" t="s">
        <v>126</v>
      </c>
      <c r="K3655" s="24">
        <v>1</v>
      </c>
      <c r="L3655" s="24" t="s">
        <v>84</v>
      </c>
      <c r="M3655" s="26">
        <v>46193</v>
      </c>
      <c r="N3655" s="27">
        <v>46193.375</v>
      </c>
      <c r="O3655" s="27">
        <v>46193.75</v>
      </c>
      <c r="P3655" s="24" t="s">
        <v>6037</v>
      </c>
      <c r="Q3655" s="24" t="s">
        <v>6038</v>
      </c>
      <c r="R3655" s="24" t="s">
        <v>159</v>
      </c>
      <c r="S3655" s="24" t="s">
        <v>156</v>
      </c>
      <c r="T3655" s="24" t="s">
        <v>57</v>
      </c>
      <c r="U3655" s="24" t="s">
        <v>580</v>
      </c>
      <c r="V3655" s="27">
        <v>46193.567361111112</v>
      </c>
      <c r="W3655" s="27">
        <v>46193.625</v>
      </c>
      <c r="Z3655" s="24">
        <v>1</v>
      </c>
      <c r="AA3655" s="24" t="s">
        <v>56</v>
      </c>
      <c r="AB3655" s="24" t="b">
        <v>0</v>
      </c>
      <c r="AC3655" s="61"/>
    </row>
    <row r="3656" spans="2:29" ht="13.7">
      <c r="B3656" s="24" t="s">
        <v>82</v>
      </c>
      <c r="C3656" s="24" t="s">
        <v>64</v>
      </c>
      <c r="D3656" s="24" t="s">
        <v>88</v>
      </c>
      <c r="E3656" s="24">
        <v>540</v>
      </c>
      <c r="F3656" s="26">
        <v>46174</v>
      </c>
      <c r="G3656" s="24" t="s">
        <v>52</v>
      </c>
      <c r="H3656" s="24" t="s">
        <v>53</v>
      </c>
      <c r="I3656" s="24" t="s">
        <v>57</v>
      </c>
      <c r="J3656" s="24" t="s">
        <v>125</v>
      </c>
      <c r="K3656" s="24">
        <v>1</v>
      </c>
      <c r="L3656" s="24" t="s">
        <v>84</v>
      </c>
      <c r="M3656" s="26">
        <v>46197</v>
      </c>
      <c r="N3656" s="27">
        <v>46197.354166666664</v>
      </c>
      <c r="O3656" s="27">
        <v>46197.729166666664</v>
      </c>
      <c r="V3656" s="27"/>
      <c r="W3656" s="27"/>
      <c r="X3656" s="24">
        <v>4</v>
      </c>
      <c r="Y3656" s="24">
        <v>0</v>
      </c>
      <c r="Z3656" s="24">
        <v>4</v>
      </c>
      <c r="AA3656" s="24" t="s">
        <v>56</v>
      </c>
      <c r="AB3656" s="24" t="b">
        <v>0</v>
      </c>
      <c r="AC3656" s="61">
        <v>0</v>
      </c>
    </row>
    <row r="3657" spans="2:29" ht="13.7">
      <c r="B3657" s="24" t="s">
        <v>82</v>
      </c>
      <c r="C3657" s="24" t="s">
        <v>64</v>
      </c>
      <c r="D3657" s="24" t="s">
        <v>88</v>
      </c>
      <c r="E3657" s="24">
        <v>540</v>
      </c>
      <c r="F3657" s="26">
        <v>46174</v>
      </c>
      <c r="G3657" s="24" t="s">
        <v>52</v>
      </c>
      <c r="H3657" s="24" t="s">
        <v>53</v>
      </c>
      <c r="I3657" s="24" t="s">
        <v>57</v>
      </c>
      <c r="J3657" s="24" t="s">
        <v>126</v>
      </c>
      <c r="K3657" s="24">
        <v>1</v>
      </c>
      <c r="L3657" s="24" t="s">
        <v>84</v>
      </c>
      <c r="M3657" s="26">
        <v>46197</v>
      </c>
      <c r="N3657" s="27">
        <v>46197.354166666664</v>
      </c>
      <c r="O3657" s="27">
        <v>46197.729166666664</v>
      </c>
      <c r="P3657" s="24" t="s">
        <v>6039</v>
      </c>
      <c r="Q3657" s="24" t="s">
        <v>6040</v>
      </c>
      <c r="R3657" s="24" t="s">
        <v>155</v>
      </c>
      <c r="T3657" s="24" t="s">
        <v>57</v>
      </c>
      <c r="U3657" s="24" t="s">
        <v>202</v>
      </c>
      <c r="V3657" s="27">
        <v>46197.636805555558</v>
      </c>
      <c r="W3657" s="27">
        <v>46197.694444444445</v>
      </c>
      <c r="Z3657" s="24">
        <v>1</v>
      </c>
      <c r="AA3657" s="24" t="s">
        <v>56</v>
      </c>
      <c r="AB3657" s="24" t="b">
        <v>0</v>
      </c>
      <c r="AC3657" s="61"/>
    </row>
    <row r="3658" spans="2:29" ht="13.7">
      <c r="B3658" s="24" t="s">
        <v>82</v>
      </c>
      <c r="C3658" s="24" t="s">
        <v>64</v>
      </c>
      <c r="D3658" s="24" t="s">
        <v>88</v>
      </c>
      <c r="E3658" s="24">
        <v>540</v>
      </c>
      <c r="F3658" s="26">
        <v>46174</v>
      </c>
      <c r="G3658" s="24" t="s">
        <v>52</v>
      </c>
      <c r="H3658" s="24" t="s">
        <v>53</v>
      </c>
      <c r="I3658" s="24" t="s">
        <v>57</v>
      </c>
      <c r="J3658" s="24" t="s">
        <v>126</v>
      </c>
      <c r="K3658" s="24">
        <v>1</v>
      </c>
      <c r="L3658" s="24" t="s">
        <v>84</v>
      </c>
      <c r="M3658" s="26">
        <v>46197</v>
      </c>
      <c r="N3658" s="27">
        <v>46197.354166666664</v>
      </c>
      <c r="O3658" s="27">
        <v>46197.729166666664</v>
      </c>
      <c r="P3658" s="24" t="s">
        <v>6041</v>
      </c>
      <c r="Q3658" s="24" t="s">
        <v>6042</v>
      </c>
      <c r="R3658" s="24" t="s">
        <v>182</v>
      </c>
      <c r="S3658" s="24" t="s">
        <v>213</v>
      </c>
      <c r="T3658" s="24" t="s">
        <v>57</v>
      </c>
      <c r="U3658" s="24" t="s">
        <v>202</v>
      </c>
      <c r="V3658" s="27">
        <v>46197.359722222223</v>
      </c>
      <c r="W3658" s="27">
        <v>46197.432638888888</v>
      </c>
      <c r="Z3658" s="24">
        <v>1</v>
      </c>
      <c r="AA3658" s="24" t="s">
        <v>56</v>
      </c>
      <c r="AB3658" s="24" t="b">
        <v>0</v>
      </c>
      <c r="AC3658" s="61"/>
    </row>
    <row r="3659" spans="2:29" ht="13.7">
      <c r="B3659" s="24" t="s">
        <v>82</v>
      </c>
      <c r="C3659" s="24" t="s">
        <v>64</v>
      </c>
      <c r="D3659" s="24" t="s">
        <v>88</v>
      </c>
      <c r="E3659" s="24">
        <v>540</v>
      </c>
      <c r="F3659" s="26">
        <v>46174</v>
      </c>
      <c r="G3659" s="24" t="s">
        <v>52</v>
      </c>
      <c r="H3659" s="24" t="s">
        <v>53</v>
      </c>
      <c r="I3659" s="24" t="s">
        <v>57</v>
      </c>
      <c r="J3659" s="24" t="s">
        <v>126</v>
      </c>
      <c r="K3659" s="24">
        <v>1</v>
      </c>
      <c r="L3659" s="24" t="s">
        <v>84</v>
      </c>
      <c r="M3659" s="26">
        <v>46197</v>
      </c>
      <c r="N3659" s="27">
        <v>46197.354166666664</v>
      </c>
      <c r="O3659" s="27">
        <v>46197.729166666664</v>
      </c>
      <c r="P3659" s="24" t="s">
        <v>6043</v>
      </c>
      <c r="Q3659" s="24" t="s">
        <v>6044</v>
      </c>
      <c r="R3659" s="24" t="s">
        <v>182</v>
      </c>
      <c r="T3659" s="24" t="s">
        <v>57</v>
      </c>
      <c r="U3659" s="24" t="s">
        <v>202</v>
      </c>
      <c r="V3659" s="27">
        <v>46197.45416666667</v>
      </c>
      <c r="W3659" s="27">
        <v>46197.531944444447</v>
      </c>
      <c r="Z3659" s="24">
        <v>1</v>
      </c>
      <c r="AA3659" s="24" t="s">
        <v>56</v>
      </c>
      <c r="AB3659" s="24" t="b">
        <v>0</v>
      </c>
      <c r="AC3659" s="61"/>
    </row>
    <row r="3660" spans="2:29" ht="13.7">
      <c r="B3660" s="24" t="s">
        <v>82</v>
      </c>
      <c r="C3660" s="24" t="s">
        <v>64</v>
      </c>
      <c r="D3660" s="24" t="s">
        <v>88</v>
      </c>
      <c r="E3660" s="24">
        <v>540</v>
      </c>
      <c r="F3660" s="26">
        <v>46174</v>
      </c>
      <c r="G3660" s="24" t="s">
        <v>52</v>
      </c>
      <c r="H3660" s="24" t="s">
        <v>53</v>
      </c>
      <c r="I3660" s="24" t="s">
        <v>57</v>
      </c>
      <c r="J3660" s="24" t="s">
        <v>126</v>
      </c>
      <c r="K3660" s="24">
        <v>1</v>
      </c>
      <c r="L3660" s="24" t="s">
        <v>84</v>
      </c>
      <c r="M3660" s="26">
        <v>46197</v>
      </c>
      <c r="N3660" s="27">
        <v>46197.354166666664</v>
      </c>
      <c r="O3660" s="27">
        <v>46197.729166666664</v>
      </c>
      <c r="P3660" s="24" t="s">
        <v>6045</v>
      </c>
      <c r="Q3660" s="24" t="s">
        <v>6046</v>
      </c>
      <c r="R3660" s="24" t="s">
        <v>165</v>
      </c>
      <c r="S3660" s="24" t="s">
        <v>160</v>
      </c>
      <c r="T3660" s="24" t="s">
        <v>57</v>
      </c>
      <c r="U3660" s="24" t="s">
        <v>202</v>
      </c>
      <c r="V3660" s="27">
        <v>46197.543055555558</v>
      </c>
      <c r="W3660" s="27">
        <v>46197.609722222223</v>
      </c>
      <c r="Z3660" s="24">
        <v>1</v>
      </c>
      <c r="AA3660" s="24" t="s">
        <v>56</v>
      </c>
      <c r="AB3660" s="24" t="b">
        <v>0</v>
      </c>
      <c r="AC3660" s="61"/>
    </row>
    <row r="3661" spans="2:29" ht="13.7">
      <c r="B3661" s="24" t="s">
        <v>82</v>
      </c>
      <c r="C3661" s="24" t="s">
        <v>64</v>
      </c>
      <c r="D3661" s="24" t="s">
        <v>88</v>
      </c>
      <c r="E3661" s="24">
        <v>540</v>
      </c>
      <c r="F3661" s="26">
        <v>46174</v>
      </c>
      <c r="G3661" s="24" t="s">
        <v>52</v>
      </c>
      <c r="H3661" s="24" t="s">
        <v>53</v>
      </c>
      <c r="I3661" s="24" t="s">
        <v>57</v>
      </c>
      <c r="J3661" s="24" t="s">
        <v>125</v>
      </c>
      <c r="K3661" s="24">
        <v>1</v>
      </c>
      <c r="L3661" s="24" t="s">
        <v>84</v>
      </c>
      <c r="M3661" s="26">
        <v>46200</v>
      </c>
      <c r="N3661" s="27">
        <v>46200.3125</v>
      </c>
      <c r="O3661" s="27">
        <v>46200.6875</v>
      </c>
      <c r="V3661" s="27"/>
      <c r="W3661" s="27"/>
      <c r="X3661" s="24">
        <v>4</v>
      </c>
      <c r="Y3661" s="24">
        <v>0</v>
      </c>
      <c r="Z3661" s="24">
        <v>4</v>
      </c>
      <c r="AA3661" s="24" t="s">
        <v>56</v>
      </c>
      <c r="AB3661" s="24" t="b">
        <v>0</v>
      </c>
      <c r="AC3661" s="61">
        <v>0</v>
      </c>
    </row>
    <row r="3662" spans="2:29" ht="13.7">
      <c r="B3662" s="24" t="s">
        <v>82</v>
      </c>
      <c r="C3662" s="24" t="s">
        <v>64</v>
      </c>
      <c r="D3662" s="24" t="s">
        <v>88</v>
      </c>
      <c r="E3662" s="24">
        <v>540</v>
      </c>
      <c r="F3662" s="26">
        <v>46174</v>
      </c>
      <c r="G3662" s="24" t="s">
        <v>52</v>
      </c>
      <c r="H3662" s="24" t="s">
        <v>53</v>
      </c>
      <c r="I3662" s="24" t="s">
        <v>57</v>
      </c>
      <c r="J3662" s="24" t="s">
        <v>126</v>
      </c>
      <c r="K3662" s="24">
        <v>1</v>
      </c>
      <c r="L3662" s="24" t="s">
        <v>84</v>
      </c>
      <c r="M3662" s="26">
        <v>46200</v>
      </c>
      <c r="N3662" s="27">
        <v>46200.3125</v>
      </c>
      <c r="O3662" s="27">
        <v>46200.6875</v>
      </c>
      <c r="P3662" s="24" t="s">
        <v>6047</v>
      </c>
      <c r="Q3662" s="24" t="s">
        <v>6048</v>
      </c>
      <c r="R3662" s="24" t="s">
        <v>155</v>
      </c>
      <c r="T3662" s="24" t="s">
        <v>57</v>
      </c>
      <c r="U3662" s="24" t="s">
        <v>497</v>
      </c>
      <c r="V3662" s="27">
        <v>46200.504861111112</v>
      </c>
      <c r="W3662" s="27">
        <v>46200.584722222222</v>
      </c>
      <c r="Z3662" s="24">
        <v>1</v>
      </c>
      <c r="AA3662" s="24" t="s">
        <v>56</v>
      </c>
      <c r="AB3662" s="24" t="b">
        <v>0</v>
      </c>
      <c r="AC3662" s="61"/>
    </row>
    <row r="3663" spans="2:29" ht="13.7">
      <c r="B3663" s="24" t="s">
        <v>82</v>
      </c>
      <c r="C3663" s="24" t="s">
        <v>64</v>
      </c>
      <c r="D3663" s="24" t="s">
        <v>88</v>
      </c>
      <c r="E3663" s="24">
        <v>540</v>
      </c>
      <c r="F3663" s="26">
        <v>46174</v>
      </c>
      <c r="G3663" s="24" t="s">
        <v>52</v>
      </c>
      <c r="H3663" s="24" t="s">
        <v>53</v>
      </c>
      <c r="I3663" s="24" t="s">
        <v>57</v>
      </c>
      <c r="J3663" s="24" t="s">
        <v>126</v>
      </c>
      <c r="K3663" s="24">
        <v>1</v>
      </c>
      <c r="L3663" s="24" t="s">
        <v>84</v>
      </c>
      <c r="M3663" s="26">
        <v>46200</v>
      </c>
      <c r="N3663" s="27">
        <v>46200.3125</v>
      </c>
      <c r="O3663" s="27">
        <v>46200.6875</v>
      </c>
      <c r="P3663" s="24" t="s">
        <v>6049</v>
      </c>
      <c r="Q3663" s="24" t="s">
        <v>6050</v>
      </c>
      <c r="R3663" s="24" t="s">
        <v>165</v>
      </c>
      <c r="S3663" s="24" t="s">
        <v>156</v>
      </c>
      <c r="T3663" s="24" t="s">
        <v>57</v>
      </c>
      <c r="U3663" s="24" t="s">
        <v>497</v>
      </c>
      <c r="V3663" s="27">
        <v>46200.408333333333</v>
      </c>
      <c r="W3663" s="27">
        <v>46200.467361111114</v>
      </c>
      <c r="Z3663" s="24">
        <v>1</v>
      </c>
      <c r="AA3663" s="24" t="s">
        <v>56</v>
      </c>
      <c r="AB3663" s="24" t="b">
        <v>0</v>
      </c>
      <c r="AC3663" s="61"/>
    </row>
    <row r="3664" spans="2:29" ht="13.7">
      <c r="B3664" s="24" t="s">
        <v>82</v>
      </c>
      <c r="C3664" s="24" t="s">
        <v>64</v>
      </c>
      <c r="D3664" s="24" t="s">
        <v>88</v>
      </c>
      <c r="E3664" s="24">
        <v>540</v>
      </c>
      <c r="F3664" s="26">
        <v>46174</v>
      </c>
      <c r="G3664" s="24" t="s">
        <v>52</v>
      </c>
      <c r="H3664" s="24" t="s">
        <v>53</v>
      </c>
      <c r="I3664" s="24" t="s">
        <v>57</v>
      </c>
      <c r="J3664" s="24" t="s">
        <v>126</v>
      </c>
      <c r="K3664" s="24">
        <v>1</v>
      </c>
      <c r="L3664" s="24" t="s">
        <v>84</v>
      </c>
      <c r="M3664" s="26">
        <v>46200</v>
      </c>
      <c r="N3664" s="27">
        <v>46200.3125</v>
      </c>
      <c r="O3664" s="27">
        <v>46200.6875</v>
      </c>
      <c r="P3664" s="24" t="s">
        <v>6051</v>
      </c>
      <c r="Q3664" s="24" t="s">
        <v>6052</v>
      </c>
      <c r="R3664" s="24" t="s">
        <v>182</v>
      </c>
      <c r="S3664" s="24" t="s">
        <v>152</v>
      </c>
      <c r="T3664" s="24" t="s">
        <v>57</v>
      </c>
      <c r="U3664" s="24" t="s">
        <v>497</v>
      </c>
      <c r="V3664" s="27">
        <v>46200.31527777778</v>
      </c>
      <c r="W3664" s="27">
        <v>46200.39166666667</v>
      </c>
      <c r="Z3664" s="24">
        <v>1</v>
      </c>
      <c r="AA3664" s="24" t="s">
        <v>56</v>
      </c>
      <c r="AB3664" s="24" t="b">
        <v>0</v>
      </c>
      <c r="AC3664" s="61"/>
    </row>
    <row r="3665" spans="2:29" ht="13.7">
      <c r="B3665" s="24" t="s">
        <v>82</v>
      </c>
      <c r="C3665" s="24" t="s">
        <v>64</v>
      </c>
      <c r="D3665" s="24" t="s">
        <v>88</v>
      </c>
      <c r="E3665" s="24">
        <v>540</v>
      </c>
      <c r="F3665" s="26">
        <v>46174</v>
      </c>
      <c r="G3665" s="24" t="s">
        <v>52</v>
      </c>
      <c r="H3665" s="24" t="s">
        <v>53</v>
      </c>
      <c r="I3665" s="24" t="s">
        <v>57</v>
      </c>
      <c r="J3665" s="24" t="s">
        <v>126</v>
      </c>
      <c r="K3665" s="24">
        <v>1</v>
      </c>
      <c r="L3665" s="24" t="s">
        <v>84</v>
      </c>
      <c r="M3665" s="26">
        <v>46200</v>
      </c>
      <c r="N3665" s="27">
        <v>46200.3125</v>
      </c>
      <c r="O3665" s="27">
        <v>46200.6875</v>
      </c>
      <c r="P3665" s="24" t="s">
        <v>6053</v>
      </c>
      <c r="Q3665" s="24" t="s">
        <v>6054</v>
      </c>
      <c r="R3665" s="24" t="s">
        <v>182</v>
      </c>
      <c r="S3665" s="24" t="s">
        <v>198</v>
      </c>
      <c r="T3665" s="24" t="s">
        <v>57</v>
      </c>
      <c r="U3665" s="24" t="s">
        <v>497</v>
      </c>
      <c r="V3665" s="27">
        <v>46200.602083333331</v>
      </c>
      <c r="W3665" s="27">
        <v>46200.680555555555</v>
      </c>
      <c r="Z3665" s="24">
        <v>1</v>
      </c>
      <c r="AA3665" s="24" t="s">
        <v>56</v>
      </c>
      <c r="AB3665" s="24" t="b">
        <v>0</v>
      </c>
      <c r="AC3665" s="61"/>
    </row>
    <row r="3666" spans="2:29" ht="13.7">
      <c r="B3666" s="24" t="s">
        <v>82</v>
      </c>
      <c r="C3666" s="24" t="s">
        <v>64</v>
      </c>
      <c r="D3666" s="24" t="s">
        <v>88</v>
      </c>
      <c r="E3666" s="24">
        <v>540</v>
      </c>
      <c r="F3666" s="26">
        <v>46235</v>
      </c>
      <c r="G3666" s="24" t="s">
        <v>52</v>
      </c>
      <c r="H3666" s="24" t="s">
        <v>53</v>
      </c>
      <c r="I3666" s="24" t="s">
        <v>68</v>
      </c>
      <c r="J3666" s="24" t="s">
        <v>125</v>
      </c>
      <c r="K3666" s="24">
        <v>1</v>
      </c>
      <c r="L3666" s="24" t="s">
        <v>84</v>
      </c>
      <c r="M3666" s="26">
        <v>46252</v>
      </c>
      <c r="N3666" s="27">
        <v>46252.3125</v>
      </c>
      <c r="O3666" s="27">
        <v>46252.6875</v>
      </c>
      <c r="V3666" s="27"/>
      <c r="W3666" s="27"/>
      <c r="X3666" s="24">
        <v>4</v>
      </c>
      <c r="Y3666" s="24">
        <v>0</v>
      </c>
      <c r="Z3666" s="24">
        <v>4</v>
      </c>
      <c r="AA3666" s="24" t="s">
        <v>60</v>
      </c>
      <c r="AB3666" s="24" t="b">
        <v>0</v>
      </c>
      <c r="AC3666" s="61">
        <v>0</v>
      </c>
    </row>
    <row r="3667" spans="2:29" ht="13.7">
      <c r="B3667" s="24" t="s">
        <v>82</v>
      </c>
      <c r="C3667" s="24" t="s">
        <v>64</v>
      </c>
      <c r="D3667" s="24" t="s">
        <v>88</v>
      </c>
      <c r="E3667" s="24">
        <v>540</v>
      </c>
      <c r="F3667" s="26">
        <v>46235</v>
      </c>
      <c r="G3667" s="24" t="s">
        <v>52</v>
      </c>
      <c r="H3667" s="24" t="s">
        <v>53</v>
      </c>
      <c r="I3667" s="24" t="s">
        <v>68</v>
      </c>
      <c r="J3667" s="24" t="s">
        <v>126</v>
      </c>
      <c r="K3667" s="24">
        <v>1</v>
      </c>
      <c r="L3667" s="24" t="s">
        <v>84</v>
      </c>
      <c r="M3667" s="26">
        <v>46252</v>
      </c>
      <c r="N3667" s="27">
        <v>46252.3125</v>
      </c>
      <c r="O3667" s="27">
        <v>46252.6875</v>
      </c>
      <c r="P3667" s="24" t="s">
        <v>6055</v>
      </c>
      <c r="Q3667" s="24" t="s">
        <v>6056</v>
      </c>
      <c r="R3667" s="24" t="s">
        <v>749</v>
      </c>
      <c r="T3667" s="24" t="s">
        <v>68</v>
      </c>
      <c r="U3667" s="24" t="s">
        <v>1021</v>
      </c>
      <c r="V3667" s="27">
        <v>46252.598611111112</v>
      </c>
      <c r="W3667" s="27">
        <v>46252.668055555558</v>
      </c>
      <c r="Z3667" s="24">
        <v>1</v>
      </c>
      <c r="AA3667" s="24" t="s">
        <v>60</v>
      </c>
      <c r="AB3667" s="24" t="b">
        <v>0</v>
      </c>
      <c r="AC3667" s="61"/>
    </row>
    <row r="3668" spans="2:29" ht="13.7">
      <c r="B3668" s="24" t="s">
        <v>82</v>
      </c>
      <c r="C3668" s="24" t="s">
        <v>64</v>
      </c>
      <c r="D3668" s="24" t="s">
        <v>88</v>
      </c>
      <c r="E3668" s="24">
        <v>540</v>
      </c>
      <c r="F3668" s="26">
        <v>46235</v>
      </c>
      <c r="G3668" s="24" t="s">
        <v>52</v>
      </c>
      <c r="H3668" s="24" t="s">
        <v>53</v>
      </c>
      <c r="I3668" s="24" t="s">
        <v>68</v>
      </c>
      <c r="J3668" s="24" t="s">
        <v>126</v>
      </c>
      <c r="K3668" s="24">
        <v>1</v>
      </c>
      <c r="L3668" s="24" t="s">
        <v>84</v>
      </c>
      <c r="M3668" s="26">
        <v>46252</v>
      </c>
      <c r="N3668" s="27">
        <v>46252.3125</v>
      </c>
      <c r="O3668" s="27">
        <v>46252.6875</v>
      </c>
      <c r="P3668" s="24" t="s">
        <v>6057</v>
      </c>
      <c r="Q3668" s="24" t="s">
        <v>6058</v>
      </c>
      <c r="R3668" s="24" t="s">
        <v>636</v>
      </c>
      <c r="T3668" s="24" t="s">
        <v>68</v>
      </c>
      <c r="U3668" s="24" t="s">
        <v>1021</v>
      </c>
      <c r="V3668" s="27">
        <v>46252.413194444445</v>
      </c>
      <c r="W3668" s="27">
        <v>46252.489583333336</v>
      </c>
      <c r="Z3668" s="24">
        <v>1</v>
      </c>
      <c r="AA3668" s="24" t="s">
        <v>60</v>
      </c>
      <c r="AB3668" s="24" t="b">
        <v>0</v>
      </c>
      <c r="AC3668" s="61"/>
    </row>
    <row r="3669" spans="2:29" ht="13.7">
      <c r="B3669" s="24" t="s">
        <v>82</v>
      </c>
      <c r="C3669" s="24" t="s">
        <v>64</v>
      </c>
      <c r="D3669" s="24" t="s">
        <v>88</v>
      </c>
      <c r="E3669" s="24">
        <v>540</v>
      </c>
      <c r="F3669" s="26">
        <v>46235</v>
      </c>
      <c r="G3669" s="24" t="s">
        <v>52</v>
      </c>
      <c r="H3669" s="24" t="s">
        <v>53</v>
      </c>
      <c r="I3669" s="24" t="s">
        <v>68</v>
      </c>
      <c r="J3669" s="24" t="s">
        <v>126</v>
      </c>
      <c r="K3669" s="24">
        <v>1</v>
      </c>
      <c r="L3669" s="24" t="s">
        <v>84</v>
      </c>
      <c r="M3669" s="26">
        <v>46252</v>
      </c>
      <c r="N3669" s="27">
        <v>46252.3125</v>
      </c>
      <c r="O3669" s="27">
        <v>46252.6875</v>
      </c>
      <c r="P3669" s="24" t="s">
        <v>6059</v>
      </c>
      <c r="Q3669" s="24" t="s">
        <v>6060</v>
      </c>
      <c r="R3669" s="24" t="s">
        <v>749</v>
      </c>
      <c r="T3669" s="24" t="s">
        <v>68</v>
      </c>
      <c r="U3669" s="24" t="s">
        <v>1021</v>
      </c>
      <c r="V3669" s="27">
        <v>46252.315972222219</v>
      </c>
      <c r="W3669" s="27">
        <v>46252.366666666669</v>
      </c>
      <c r="Z3669" s="24">
        <v>1</v>
      </c>
      <c r="AA3669" s="24" t="s">
        <v>60</v>
      </c>
      <c r="AB3669" s="24" t="b">
        <v>0</v>
      </c>
      <c r="AC3669" s="61"/>
    </row>
    <row r="3670" spans="2:29" ht="13.7">
      <c r="B3670" s="24" t="s">
        <v>82</v>
      </c>
      <c r="C3670" s="24" t="s">
        <v>64</v>
      </c>
      <c r="D3670" s="24" t="s">
        <v>88</v>
      </c>
      <c r="E3670" s="24">
        <v>540</v>
      </c>
      <c r="F3670" s="26">
        <v>46235</v>
      </c>
      <c r="G3670" s="24" t="s">
        <v>52</v>
      </c>
      <c r="H3670" s="24" t="s">
        <v>53</v>
      </c>
      <c r="I3670" s="24" t="s">
        <v>68</v>
      </c>
      <c r="J3670" s="24" t="s">
        <v>126</v>
      </c>
      <c r="K3670" s="24">
        <v>1</v>
      </c>
      <c r="L3670" s="24" t="s">
        <v>84</v>
      </c>
      <c r="M3670" s="26">
        <v>46252</v>
      </c>
      <c r="N3670" s="27">
        <v>46252.3125</v>
      </c>
      <c r="O3670" s="27">
        <v>46252.6875</v>
      </c>
      <c r="P3670" s="24" t="s">
        <v>6061</v>
      </c>
      <c r="Q3670" s="24" t="s">
        <v>6062</v>
      </c>
      <c r="R3670" s="24" t="s">
        <v>323</v>
      </c>
      <c r="T3670" s="24" t="s">
        <v>68</v>
      </c>
      <c r="U3670" s="24" t="s">
        <v>1021</v>
      </c>
      <c r="V3670" s="27">
        <v>46252.501388888886</v>
      </c>
      <c r="W3670" s="27">
        <v>46252.5625</v>
      </c>
      <c r="Z3670" s="24">
        <v>1</v>
      </c>
      <c r="AA3670" s="24" t="s">
        <v>60</v>
      </c>
      <c r="AB3670" s="24" t="b">
        <v>0</v>
      </c>
      <c r="AC3670" s="61"/>
    </row>
    <row r="3671" spans="2:29" ht="13.7">
      <c r="B3671" s="24" t="s">
        <v>82</v>
      </c>
      <c r="C3671" s="24" t="s">
        <v>64</v>
      </c>
      <c r="D3671" s="24" t="s">
        <v>89</v>
      </c>
      <c r="E3671" s="24">
        <v>180</v>
      </c>
      <c r="F3671" s="26">
        <v>46174</v>
      </c>
      <c r="G3671" s="24" t="s">
        <v>52</v>
      </c>
      <c r="H3671" s="24" t="s">
        <v>53</v>
      </c>
      <c r="I3671" s="24" t="s">
        <v>68</v>
      </c>
      <c r="J3671" s="24" t="s">
        <v>125</v>
      </c>
      <c r="K3671" s="24">
        <v>1</v>
      </c>
      <c r="L3671" s="24" t="s">
        <v>84</v>
      </c>
      <c r="M3671" s="26">
        <v>46191</v>
      </c>
      <c r="N3671" s="27">
        <v>46191.541666666664</v>
      </c>
      <c r="O3671" s="27">
        <v>46191.666666666664</v>
      </c>
      <c r="V3671" s="27"/>
      <c r="W3671" s="27"/>
      <c r="X3671" s="24">
        <v>4</v>
      </c>
      <c r="Y3671" s="24">
        <v>0</v>
      </c>
      <c r="Z3671" s="24">
        <v>4</v>
      </c>
      <c r="AA3671" s="24" t="s">
        <v>56</v>
      </c>
      <c r="AB3671" s="24" t="b">
        <v>0</v>
      </c>
      <c r="AC3671" s="61">
        <v>0</v>
      </c>
    </row>
    <row r="3672" spans="2:29" ht="13.7">
      <c r="B3672" s="24" t="s">
        <v>82</v>
      </c>
      <c r="C3672" s="24" t="s">
        <v>64</v>
      </c>
      <c r="D3672" s="24" t="s">
        <v>89</v>
      </c>
      <c r="E3672" s="24">
        <v>180</v>
      </c>
      <c r="F3672" s="26">
        <v>46174</v>
      </c>
      <c r="G3672" s="24" t="s">
        <v>52</v>
      </c>
      <c r="H3672" s="24" t="s">
        <v>53</v>
      </c>
      <c r="I3672" s="24" t="s">
        <v>68</v>
      </c>
      <c r="J3672" s="24" t="s">
        <v>126</v>
      </c>
      <c r="K3672" s="24">
        <v>1</v>
      </c>
      <c r="L3672" s="24" t="s">
        <v>84</v>
      </c>
      <c r="M3672" s="26">
        <v>46191</v>
      </c>
      <c r="N3672" s="27">
        <v>46191.541666666664</v>
      </c>
      <c r="O3672" s="27">
        <v>46191.666666666664</v>
      </c>
      <c r="P3672" s="24" t="s">
        <v>6063</v>
      </c>
      <c r="Q3672" s="24" t="s">
        <v>6064</v>
      </c>
      <c r="R3672" s="24" t="s">
        <v>633</v>
      </c>
      <c r="T3672" s="24" t="s">
        <v>68</v>
      </c>
      <c r="U3672" s="24" t="s">
        <v>250</v>
      </c>
      <c r="V3672" s="27">
        <v>46191.576388888891</v>
      </c>
      <c r="W3672" s="27">
        <v>46191.59097222222</v>
      </c>
      <c r="Z3672" s="24">
        <v>1</v>
      </c>
      <c r="AA3672" s="24" t="s">
        <v>56</v>
      </c>
      <c r="AB3672" s="24" t="b">
        <v>0</v>
      </c>
      <c r="AC3672" s="61"/>
    </row>
    <row r="3673" spans="2:29" ht="13.7">
      <c r="B3673" s="24" t="s">
        <v>82</v>
      </c>
      <c r="C3673" s="24" t="s">
        <v>64</v>
      </c>
      <c r="D3673" s="24" t="s">
        <v>89</v>
      </c>
      <c r="E3673" s="24">
        <v>180</v>
      </c>
      <c r="F3673" s="26">
        <v>46174</v>
      </c>
      <c r="G3673" s="24" t="s">
        <v>52</v>
      </c>
      <c r="H3673" s="24" t="s">
        <v>53</v>
      </c>
      <c r="I3673" s="24" t="s">
        <v>68</v>
      </c>
      <c r="J3673" s="24" t="s">
        <v>126</v>
      </c>
      <c r="K3673" s="24">
        <v>1</v>
      </c>
      <c r="L3673" s="24" t="s">
        <v>84</v>
      </c>
      <c r="M3673" s="26">
        <v>46191</v>
      </c>
      <c r="N3673" s="27">
        <v>46191.541666666664</v>
      </c>
      <c r="O3673" s="27">
        <v>46191.666666666664</v>
      </c>
      <c r="P3673" s="24" t="s">
        <v>6065</v>
      </c>
      <c r="Q3673" s="24" t="s">
        <v>6066</v>
      </c>
      <c r="R3673" s="24" t="s">
        <v>749</v>
      </c>
      <c r="T3673" s="24" t="s">
        <v>68</v>
      </c>
      <c r="U3673" s="24" t="s">
        <v>250</v>
      </c>
      <c r="V3673" s="27">
        <v>46191.607638888891</v>
      </c>
      <c r="W3673" s="27">
        <v>46191.625694444447</v>
      </c>
      <c r="Z3673" s="24">
        <v>1</v>
      </c>
      <c r="AA3673" s="24" t="s">
        <v>56</v>
      </c>
      <c r="AB3673" s="24" t="b">
        <v>0</v>
      </c>
      <c r="AC3673" s="61"/>
    </row>
    <row r="3674" spans="2:29" ht="13.7">
      <c r="B3674" s="24" t="s">
        <v>82</v>
      </c>
      <c r="C3674" s="24" t="s">
        <v>64</v>
      </c>
      <c r="D3674" s="24" t="s">
        <v>89</v>
      </c>
      <c r="E3674" s="24">
        <v>180</v>
      </c>
      <c r="F3674" s="26">
        <v>46174</v>
      </c>
      <c r="G3674" s="24" t="s">
        <v>52</v>
      </c>
      <c r="H3674" s="24" t="s">
        <v>53</v>
      </c>
      <c r="I3674" s="24" t="s">
        <v>68</v>
      </c>
      <c r="J3674" s="24" t="s">
        <v>126</v>
      </c>
      <c r="K3674" s="24">
        <v>1</v>
      </c>
      <c r="L3674" s="24" t="s">
        <v>84</v>
      </c>
      <c r="M3674" s="26">
        <v>46191</v>
      </c>
      <c r="N3674" s="27">
        <v>46191.541666666664</v>
      </c>
      <c r="O3674" s="27">
        <v>46191.666666666664</v>
      </c>
      <c r="P3674" s="24" t="s">
        <v>6067</v>
      </c>
      <c r="Q3674" s="24" t="s">
        <v>6068</v>
      </c>
      <c r="R3674" s="24" t="s">
        <v>323</v>
      </c>
      <c r="T3674" s="24" t="s">
        <v>68</v>
      </c>
      <c r="U3674" s="24" t="s">
        <v>250</v>
      </c>
      <c r="V3674" s="27">
        <v>46191.54583333333</v>
      </c>
      <c r="W3674" s="27">
        <v>46191.560416666667</v>
      </c>
      <c r="Z3674" s="24">
        <v>1</v>
      </c>
      <c r="AA3674" s="24" t="s">
        <v>56</v>
      </c>
      <c r="AB3674" s="24" t="b">
        <v>0</v>
      </c>
      <c r="AC3674" s="61"/>
    </row>
    <row r="3675" spans="2:29" ht="13.7">
      <c r="B3675" s="24" t="s">
        <v>82</v>
      </c>
      <c r="C3675" s="24" t="s">
        <v>64</v>
      </c>
      <c r="D3675" s="24" t="s">
        <v>89</v>
      </c>
      <c r="E3675" s="24">
        <v>180</v>
      </c>
      <c r="F3675" s="26">
        <v>46174</v>
      </c>
      <c r="G3675" s="24" t="s">
        <v>52</v>
      </c>
      <c r="H3675" s="24" t="s">
        <v>53</v>
      </c>
      <c r="I3675" s="24" t="s">
        <v>68</v>
      </c>
      <c r="J3675" s="24" t="s">
        <v>126</v>
      </c>
      <c r="K3675" s="24">
        <v>1</v>
      </c>
      <c r="L3675" s="24" t="s">
        <v>84</v>
      </c>
      <c r="M3675" s="26">
        <v>46191</v>
      </c>
      <c r="N3675" s="27">
        <v>46191.541666666664</v>
      </c>
      <c r="O3675" s="27">
        <v>46191.666666666664</v>
      </c>
      <c r="P3675" s="24" t="s">
        <v>6069</v>
      </c>
      <c r="Q3675" s="24" t="s">
        <v>6070</v>
      </c>
      <c r="R3675" s="24" t="s">
        <v>749</v>
      </c>
      <c r="S3675" s="24" t="s">
        <v>198</v>
      </c>
      <c r="T3675" s="24" t="s">
        <v>68</v>
      </c>
      <c r="U3675" s="24" t="s">
        <v>250</v>
      </c>
      <c r="V3675" s="27">
        <v>46191.643055555556</v>
      </c>
      <c r="W3675" s="27">
        <v>46191.661805555559</v>
      </c>
      <c r="Z3675" s="24">
        <v>1</v>
      </c>
      <c r="AA3675" s="24" t="s">
        <v>56</v>
      </c>
      <c r="AB3675" s="24" t="b">
        <v>0</v>
      </c>
      <c r="AC3675" s="61"/>
    </row>
    <row r="3676" spans="2:29" ht="13.7">
      <c r="B3676" s="24" t="s">
        <v>82</v>
      </c>
      <c r="C3676" s="24" t="s">
        <v>64</v>
      </c>
      <c r="D3676" s="24" t="s">
        <v>89</v>
      </c>
      <c r="E3676" s="24">
        <v>180</v>
      </c>
      <c r="F3676" s="26">
        <v>46204</v>
      </c>
      <c r="G3676" s="24" t="s">
        <v>52</v>
      </c>
      <c r="H3676" s="24" t="s">
        <v>53</v>
      </c>
      <c r="I3676" s="24" t="s">
        <v>67</v>
      </c>
      <c r="J3676" s="24" t="s">
        <v>125</v>
      </c>
      <c r="K3676" s="24">
        <v>1</v>
      </c>
      <c r="L3676" s="24" t="s">
        <v>84</v>
      </c>
      <c r="M3676" s="26">
        <v>46228</v>
      </c>
      <c r="N3676" s="27">
        <v>46228.375</v>
      </c>
      <c r="O3676" s="27">
        <v>46228.5</v>
      </c>
      <c r="V3676" s="27"/>
      <c r="W3676" s="27"/>
      <c r="X3676" s="24">
        <v>4</v>
      </c>
      <c r="Y3676" s="24">
        <v>0</v>
      </c>
      <c r="Z3676" s="24">
        <v>4</v>
      </c>
      <c r="AA3676" s="24" t="s">
        <v>58</v>
      </c>
      <c r="AB3676" s="24" t="b">
        <v>0</v>
      </c>
      <c r="AC3676" s="61">
        <v>0</v>
      </c>
    </row>
    <row r="3677" spans="2:29" ht="13.7">
      <c r="B3677" s="24" t="s">
        <v>82</v>
      </c>
      <c r="C3677" s="24" t="s">
        <v>64</v>
      </c>
      <c r="D3677" s="24" t="s">
        <v>89</v>
      </c>
      <c r="E3677" s="24">
        <v>180</v>
      </c>
      <c r="F3677" s="26">
        <v>46204</v>
      </c>
      <c r="G3677" s="24" t="s">
        <v>52</v>
      </c>
      <c r="H3677" s="24" t="s">
        <v>53</v>
      </c>
      <c r="I3677" s="24" t="s">
        <v>67</v>
      </c>
      <c r="J3677" s="24" t="s">
        <v>126</v>
      </c>
      <c r="K3677" s="24">
        <v>1</v>
      </c>
      <c r="L3677" s="24" t="s">
        <v>84</v>
      </c>
      <c r="M3677" s="26">
        <v>46228</v>
      </c>
      <c r="N3677" s="27">
        <v>46228.375</v>
      </c>
      <c r="O3677" s="27">
        <v>46228.5</v>
      </c>
      <c r="P3677" s="24" t="s">
        <v>6071</v>
      </c>
      <c r="Q3677" s="24" t="s">
        <v>6072</v>
      </c>
      <c r="R3677" s="24" t="s">
        <v>611</v>
      </c>
      <c r="S3677" s="24" t="s">
        <v>156</v>
      </c>
      <c r="T3677" s="24" t="s">
        <v>67</v>
      </c>
      <c r="U3677" s="24" t="s">
        <v>250</v>
      </c>
      <c r="V3677" s="27">
        <v>46228.47152777778</v>
      </c>
      <c r="W3677" s="27">
        <v>46228.486111111109</v>
      </c>
      <c r="Z3677" s="24">
        <v>1</v>
      </c>
      <c r="AA3677" s="24" t="s">
        <v>58</v>
      </c>
      <c r="AB3677" s="24" t="b">
        <v>0</v>
      </c>
      <c r="AC3677" s="61"/>
    </row>
    <row r="3678" spans="2:29" ht="13.7">
      <c r="B3678" s="24" t="s">
        <v>82</v>
      </c>
      <c r="C3678" s="24" t="s">
        <v>64</v>
      </c>
      <c r="D3678" s="24" t="s">
        <v>89</v>
      </c>
      <c r="E3678" s="24">
        <v>180</v>
      </c>
      <c r="F3678" s="26">
        <v>46204</v>
      </c>
      <c r="G3678" s="24" t="s">
        <v>52</v>
      </c>
      <c r="H3678" s="24" t="s">
        <v>53</v>
      </c>
      <c r="I3678" s="24" t="s">
        <v>67</v>
      </c>
      <c r="J3678" s="24" t="s">
        <v>126</v>
      </c>
      <c r="K3678" s="24">
        <v>1</v>
      </c>
      <c r="L3678" s="24" t="s">
        <v>84</v>
      </c>
      <c r="M3678" s="26">
        <v>46228</v>
      </c>
      <c r="N3678" s="27">
        <v>46228.375</v>
      </c>
      <c r="O3678" s="27">
        <v>46228.5</v>
      </c>
      <c r="P3678" s="24" t="s">
        <v>6073</v>
      </c>
      <c r="Q3678" s="24" t="s">
        <v>6074</v>
      </c>
      <c r="R3678" s="24" t="s">
        <v>608</v>
      </c>
      <c r="T3678" s="24" t="s">
        <v>67</v>
      </c>
      <c r="U3678" s="24" t="s">
        <v>250</v>
      </c>
      <c r="V3678" s="27">
        <v>46228.412499999999</v>
      </c>
      <c r="W3678" s="27">
        <v>46228.423611111109</v>
      </c>
      <c r="Z3678" s="24">
        <v>1</v>
      </c>
      <c r="AA3678" s="24" t="s">
        <v>58</v>
      </c>
      <c r="AB3678" s="24" t="b">
        <v>0</v>
      </c>
      <c r="AC3678" s="61"/>
    </row>
    <row r="3679" spans="2:29" ht="13.7">
      <c r="B3679" s="24" t="s">
        <v>82</v>
      </c>
      <c r="C3679" s="24" t="s">
        <v>64</v>
      </c>
      <c r="D3679" s="24" t="s">
        <v>89</v>
      </c>
      <c r="E3679" s="24">
        <v>180</v>
      </c>
      <c r="F3679" s="26">
        <v>46204</v>
      </c>
      <c r="G3679" s="24" t="s">
        <v>52</v>
      </c>
      <c r="H3679" s="24" t="s">
        <v>53</v>
      </c>
      <c r="I3679" s="24" t="s">
        <v>67</v>
      </c>
      <c r="J3679" s="24" t="s">
        <v>126</v>
      </c>
      <c r="K3679" s="24">
        <v>1</v>
      </c>
      <c r="L3679" s="24" t="s">
        <v>84</v>
      </c>
      <c r="M3679" s="26">
        <v>46228</v>
      </c>
      <c r="N3679" s="27">
        <v>46228.375</v>
      </c>
      <c r="O3679" s="27">
        <v>46228.5</v>
      </c>
      <c r="P3679" s="24" t="s">
        <v>6075</v>
      </c>
      <c r="Q3679" s="24" t="s">
        <v>6076</v>
      </c>
      <c r="R3679" s="24" t="s">
        <v>730</v>
      </c>
      <c r="S3679" s="24" t="s">
        <v>156</v>
      </c>
      <c r="T3679" s="24" t="s">
        <v>67</v>
      </c>
      <c r="U3679" s="24" t="s">
        <v>250</v>
      </c>
      <c r="V3679" s="27">
        <v>46228.441666666666</v>
      </c>
      <c r="W3679" s="27">
        <v>46228.457638888889</v>
      </c>
      <c r="Z3679" s="24">
        <v>1</v>
      </c>
      <c r="AA3679" s="24" t="s">
        <v>58</v>
      </c>
      <c r="AB3679" s="24" t="b">
        <v>0</v>
      </c>
      <c r="AC3679" s="61"/>
    </row>
    <row r="3680" spans="2:29" ht="13.7">
      <c r="B3680" s="24" t="s">
        <v>82</v>
      </c>
      <c r="C3680" s="24" t="s">
        <v>64</v>
      </c>
      <c r="D3680" s="24" t="s">
        <v>89</v>
      </c>
      <c r="E3680" s="24">
        <v>180</v>
      </c>
      <c r="F3680" s="26">
        <v>46204</v>
      </c>
      <c r="G3680" s="24" t="s">
        <v>52</v>
      </c>
      <c r="H3680" s="24" t="s">
        <v>53</v>
      </c>
      <c r="I3680" s="24" t="s">
        <v>67</v>
      </c>
      <c r="J3680" s="24" t="s">
        <v>126</v>
      </c>
      <c r="K3680" s="24">
        <v>1</v>
      </c>
      <c r="L3680" s="24" t="s">
        <v>84</v>
      </c>
      <c r="M3680" s="26">
        <v>46228</v>
      </c>
      <c r="N3680" s="27">
        <v>46228.375</v>
      </c>
      <c r="O3680" s="27">
        <v>46228.5</v>
      </c>
      <c r="P3680" s="24" t="s">
        <v>6077</v>
      </c>
      <c r="Q3680" s="24" t="s">
        <v>6078</v>
      </c>
      <c r="R3680" s="24" t="s">
        <v>605</v>
      </c>
      <c r="T3680" s="24" t="s">
        <v>67</v>
      </c>
      <c r="U3680" s="24" t="s">
        <v>250</v>
      </c>
      <c r="V3680" s="27">
        <v>46228.379861111112</v>
      </c>
      <c r="W3680" s="27">
        <v>46228.395833333336</v>
      </c>
      <c r="Z3680" s="24">
        <v>1</v>
      </c>
      <c r="AA3680" s="24" t="s">
        <v>58</v>
      </c>
      <c r="AB3680" s="24" t="b">
        <v>0</v>
      </c>
      <c r="AC3680" s="61"/>
    </row>
    <row r="3681" spans="2:29" ht="13.7">
      <c r="B3681" s="24" t="s">
        <v>82</v>
      </c>
      <c r="C3681" s="24" t="s">
        <v>64</v>
      </c>
      <c r="D3681" s="24" t="s">
        <v>89</v>
      </c>
      <c r="E3681" s="24">
        <v>210</v>
      </c>
      <c r="F3681" s="26">
        <v>46174</v>
      </c>
      <c r="G3681" s="24" t="s">
        <v>52</v>
      </c>
      <c r="H3681" s="24" t="s">
        <v>53</v>
      </c>
      <c r="I3681" s="24" t="s">
        <v>67</v>
      </c>
      <c r="J3681" s="24" t="s">
        <v>125</v>
      </c>
      <c r="K3681" s="24">
        <v>1</v>
      </c>
      <c r="L3681" s="24" t="s">
        <v>84</v>
      </c>
      <c r="M3681" s="26">
        <v>46189</v>
      </c>
      <c r="N3681" s="27">
        <v>46189.375</v>
      </c>
      <c r="O3681" s="27">
        <v>46189.520833333336</v>
      </c>
      <c r="V3681" s="27"/>
      <c r="W3681" s="27"/>
      <c r="X3681" s="24">
        <v>4</v>
      </c>
      <c r="Y3681" s="24">
        <v>0</v>
      </c>
      <c r="Z3681" s="24">
        <v>4</v>
      </c>
      <c r="AA3681" s="24" t="s">
        <v>56</v>
      </c>
      <c r="AB3681" s="24" t="b">
        <v>0</v>
      </c>
      <c r="AC3681" s="61">
        <v>0</v>
      </c>
    </row>
    <row r="3682" spans="2:29" ht="13.7">
      <c r="B3682" s="24" t="s">
        <v>82</v>
      </c>
      <c r="C3682" s="24" t="s">
        <v>64</v>
      </c>
      <c r="D3682" s="24" t="s">
        <v>89</v>
      </c>
      <c r="E3682" s="24">
        <v>210</v>
      </c>
      <c r="F3682" s="26">
        <v>46174</v>
      </c>
      <c r="G3682" s="24" t="s">
        <v>52</v>
      </c>
      <c r="H3682" s="24" t="s">
        <v>53</v>
      </c>
      <c r="I3682" s="24" t="s">
        <v>67</v>
      </c>
      <c r="J3682" s="24" t="s">
        <v>126</v>
      </c>
      <c r="K3682" s="24">
        <v>1</v>
      </c>
      <c r="L3682" s="24" t="s">
        <v>84</v>
      </c>
      <c r="M3682" s="26">
        <v>46189</v>
      </c>
      <c r="N3682" s="27">
        <v>46189.375</v>
      </c>
      <c r="O3682" s="27">
        <v>46189.520833333336</v>
      </c>
      <c r="P3682" s="24" t="s">
        <v>6079</v>
      </c>
      <c r="Q3682" s="24" t="s">
        <v>6080</v>
      </c>
      <c r="R3682" s="24" t="s">
        <v>605</v>
      </c>
      <c r="S3682" s="24" t="s">
        <v>213</v>
      </c>
      <c r="T3682" s="24" t="s">
        <v>67</v>
      </c>
      <c r="U3682" s="24" t="s">
        <v>616</v>
      </c>
      <c r="V3682" s="27">
        <v>46189.415972222225</v>
      </c>
      <c r="W3682" s="27">
        <v>46189.438888888886</v>
      </c>
      <c r="Z3682" s="24">
        <v>1</v>
      </c>
      <c r="AA3682" s="24" t="s">
        <v>56</v>
      </c>
      <c r="AB3682" s="24" t="b">
        <v>0</v>
      </c>
      <c r="AC3682" s="61"/>
    </row>
    <row r="3683" spans="2:29" ht="13.7">
      <c r="B3683" s="24" t="s">
        <v>82</v>
      </c>
      <c r="C3683" s="24" t="s">
        <v>64</v>
      </c>
      <c r="D3683" s="24" t="s">
        <v>89</v>
      </c>
      <c r="E3683" s="24">
        <v>210</v>
      </c>
      <c r="F3683" s="26">
        <v>46174</v>
      </c>
      <c r="G3683" s="24" t="s">
        <v>52</v>
      </c>
      <c r="H3683" s="24" t="s">
        <v>53</v>
      </c>
      <c r="I3683" s="24" t="s">
        <v>67</v>
      </c>
      <c r="J3683" s="24" t="s">
        <v>126</v>
      </c>
      <c r="K3683" s="24">
        <v>1</v>
      </c>
      <c r="L3683" s="24" t="s">
        <v>84</v>
      </c>
      <c r="M3683" s="26">
        <v>46189</v>
      </c>
      <c r="N3683" s="27">
        <v>46189.375</v>
      </c>
      <c r="O3683" s="27">
        <v>46189.520833333336</v>
      </c>
      <c r="P3683" s="24" t="s">
        <v>6081</v>
      </c>
      <c r="Q3683" s="24" t="s">
        <v>6082</v>
      </c>
      <c r="R3683" s="24" t="s">
        <v>730</v>
      </c>
      <c r="T3683" s="24" t="s">
        <v>67</v>
      </c>
      <c r="U3683" s="24" t="s">
        <v>616</v>
      </c>
      <c r="V3683" s="27">
        <v>46189.379861111112</v>
      </c>
      <c r="W3683" s="27">
        <v>46189.402083333334</v>
      </c>
      <c r="Z3683" s="24">
        <v>1</v>
      </c>
      <c r="AA3683" s="24" t="s">
        <v>56</v>
      </c>
      <c r="AB3683" s="24" t="b">
        <v>0</v>
      </c>
      <c r="AC3683" s="61"/>
    </row>
    <row r="3684" spans="2:29" ht="13.7">
      <c r="B3684" s="24" t="s">
        <v>82</v>
      </c>
      <c r="C3684" s="24" t="s">
        <v>64</v>
      </c>
      <c r="D3684" s="24" t="s">
        <v>89</v>
      </c>
      <c r="E3684" s="24">
        <v>210</v>
      </c>
      <c r="F3684" s="26">
        <v>46174</v>
      </c>
      <c r="G3684" s="24" t="s">
        <v>52</v>
      </c>
      <c r="H3684" s="24" t="s">
        <v>53</v>
      </c>
      <c r="I3684" s="24" t="s">
        <v>67</v>
      </c>
      <c r="J3684" s="24" t="s">
        <v>126</v>
      </c>
      <c r="K3684" s="24">
        <v>1</v>
      </c>
      <c r="L3684" s="24" t="s">
        <v>84</v>
      </c>
      <c r="M3684" s="26">
        <v>46189</v>
      </c>
      <c r="N3684" s="27">
        <v>46189.375</v>
      </c>
      <c r="O3684" s="27">
        <v>46189.520833333336</v>
      </c>
      <c r="P3684" s="24" t="s">
        <v>6083</v>
      </c>
      <c r="Q3684" s="24" t="s">
        <v>6084</v>
      </c>
      <c r="R3684" s="24" t="s">
        <v>611</v>
      </c>
      <c r="S3684" s="24" t="s">
        <v>160</v>
      </c>
      <c r="T3684" s="24" t="s">
        <v>67</v>
      </c>
      <c r="U3684" s="24" t="s">
        <v>616</v>
      </c>
      <c r="V3684" s="27">
        <v>46189.448611111111</v>
      </c>
      <c r="W3684" s="27">
        <v>46189.472916666666</v>
      </c>
      <c r="Z3684" s="24">
        <v>1</v>
      </c>
      <c r="AA3684" s="24" t="s">
        <v>56</v>
      </c>
      <c r="AB3684" s="24" t="b">
        <v>0</v>
      </c>
      <c r="AC3684" s="61"/>
    </row>
    <row r="3685" spans="2:29" ht="13.7">
      <c r="B3685" s="24" t="s">
        <v>82</v>
      </c>
      <c r="C3685" s="24" t="s">
        <v>64</v>
      </c>
      <c r="D3685" s="24" t="s">
        <v>89</v>
      </c>
      <c r="E3685" s="24">
        <v>210</v>
      </c>
      <c r="F3685" s="26">
        <v>46174</v>
      </c>
      <c r="G3685" s="24" t="s">
        <v>52</v>
      </c>
      <c r="H3685" s="24" t="s">
        <v>53</v>
      </c>
      <c r="I3685" s="24" t="s">
        <v>67</v>
      </c>
      <c r="J3685" s="24" t="s">
        <v>126</v>
      </c>
      <c r="K3685" s="24">
        <v>1</v>
      </c>
      <c r="L3685" s="24" t="s">
        <v>84</v>
      </c>
      <c r="M3685" s="26">
        <v>46189</v>
      </c>
      <c r="N3685" s="27">
        <v>46189.375</v>
      </c>
      <c r="O3685" s="27">
        <v>46189.520833333336</v>
      </c>
      <c r="P3685" s="24" t="s">
        <v>6085</v>
      </c>
      <c r="Q3685" s="24" t="s">
        <v>6086</v>
      </c>
      <c r="R3685" s="24" t="s">
        <v>611</v>
      </c>
      <c r="T3685" s="24" t="s">
        <v>67</v>
      </c>
      <c r="U3685" s="24" t="s">
        <v>616</v>
      </c>
      <c r="V3685" s="27">
        <v>46189.487500000003</v>
      </c>
      <c r="W3685" s="27">
        <v>46189.509722222225</v>
      </c>
      <c r="Z3685" s="24">
        <v>1</v>
      </c>
      <c r="AA3685" s="24" t="s">
        <v>56</v>
      </c>
      <c r="AB3685" s="24" t="b">
        <v>0</v>
      </c>
      <c r="AC3685" s="61"/>
    </row>
    <row r="3686" spans="2:29" ht="13.7">
      <c r="B3686" s="24" t="s">
        <v>82</v>
      </c>
      <c r="C3686" s="24" t="s">
        <v>64</v>
      </c>
      <c r="D3686" s="24" t="s">
        <v>89</v>
      </c>
      <c r="E3686" s="24">
        <v>210</v>
      </c>
      <c r="F3686" s="26">
        <v>46174</v>
      </c>
      <c r="G3686" s="24" t="s">
        <v>52</v>
      </c>
      <c r="H3686" s="24" t="s">
        <v>53</v>
      </c>
      <c r="I3686" s="24" t="s">
        <v>54</v>
      </c>
      <c r="J3686" s="24" t="s">
        <v>125</v>
      </c>
      <c r="K3686" s="24">
        <v>1</v>
      </c>
      <c r="L3686" s="24" t="s">
        <v>84</v>
      </c>
      <c r="M3686" s="26">
        <v>46195</v>
      </c>
      <c r="N3686" s="27">
        <v>46195.375</v>
      </c>
      <c r="O3686" s="27">
        <v>46195.520833333336</v>
      </c>
      <c r="V3686" s="27"/>
      <c r="W3686" s="27"/>
      <c r="X3686" s="24">
        <v>4</v>
      </c>
      <c r="Y3686" s="24">
        <v>0</v>
      </c>
      <c r="Z3686" s="24">
        <v>4</v>
      </c>
      <c r="AA3686" s="24" t="s">
        <v>56</v>
      </c>
      <c r="AB3686" s="24" t="b">
        <v>0</v>
      </c>
      <c r="AC3686" s="61">
        <v>0</v>
      </c>
    </row>
    <row r="3687" spans="2:29" ht="13.7">
      <c r="B3687" s="24" t="s">
        <v>82</v>
      </c>
      <c r="C3687" s="24" t="s">
        <v>64</v>
      </c>
      <c r="D3687" s="24" t="s">
        <v>89</v>
      </c>
      <c r="E3687" s="24">
        <v>210</v>
      </c>
      <c r="F3687" s="26">
        <v>46174</v>
      </c>
      <c r="G3687" s="24" t="s">
        <v>52</v>
      </c>
      <c r="H3687" s="24" t="s">
        <v>53</v>
      </c>
      <c r="I3687" s="24" t="s">
        <v>54</v>
      </c>
      <c r="J3687" s="24" t="s">
        <v>126</v>
      </c>
      <c r="K3687" s="24">
        <v>1</v>
      </c>
      <c r="L3687" s="24" t="s">
        <v>84</v>
      </c>
      <c r="M3687" s="26">
        <v>46195</v>
      </c>
      <c r="N3687" s="27">
        <v>46195.375</v>
      </c>
      <c r="O3687" s="27">
        <v>46195.520833333336</v>
      </c>
      <c r="P3687" s="24" t="s">
        <v>6087</v>
      </c>
      <c r="Q3687" s="24" t="s">
        <v>6088</v>
      </c>
      <c r="R3687" s="24" t="s">
        <v>149</v>
      </c>
      <c r="T3687" s="24" t="s">
        <v>54</v>
      </c>
      <c r="U3687" s="24" t="s">
        <v>278</v>
      </c>
      <c r="V3687" s="27">
        <v>46195.450694444444</v>
      </c>
      <c r="W3687" s="27">
        <v>46195.474999999999</v>
      </c>
      <c r="Z3687" s="24">
        <v>1</v>
      </c>
      <c r="AA3687" s="24" t="s">
        <v>56</v>
      </c>
      <c r="AB3687" s="24" t="b">
        <v>0</v>
      </c>
      <c r="AC3687" s="61"/>
    </row>
    <row r="3688" spans="2:29" ht="13.7">
      <c r="B3688" s="24" t="s">
        <v>82</v>
      </c>
      <c r="C3688" s="24" t="s">
        <v>64</v>
      </c>
      <c r="D3688" s="24" t="s">
        <v>89</v>
      </c>
      <c r="E3688" s="24">
        <v>210</v>
      </c>
      <c r="F3688" s="26">
        <v>46174</v>
      </c>
      <c r="G3688" s="24" t="s">
        <v>52</v>
      </c>
      <c r="H3688" s="24" t="s">
        <v>53</v>
      </c>
      <c r="I3688" s="24" t="s">
        <v>54</v>
      </c>
      <c r="J3688" s="24" t="s">
        <v>126</v>
      </c>
      <c r="K3688" s="24">
        <v>1</v>
      </c>
      <c r="L3688" s="24" t="s">
        <v>84</v>
      </c>
      <c r="M3688" s="26">
        <v>46195</v>
      </c>
      <c r="N3688" s="27">
        <v>46195.375</v>
      </c>
      <c r="O3688" s="27">
        <v>46195.520833333336</v>
      </c>
      <c r="P3688" s="24" t="s">
        <v>6089</v>
      </c>
      <c r="Q3688" s="24" t="s">
        <v>6090</v>
      </c>
      <c r="R3688" s="24" t="s">
        <v>146</v>
      </c>
      <c r="T3688" s="24" t="s">
        <v>54</v>
      </c>
      <c r="U3688" s="24" t="s">
        <v>278</v>
      </c>
      <c r="V3688" s="27">
        <v>46195.487500000003</v>
      </c>
      <c r="W3688" s="27">
        <v>46195.509027777778</v>
      </c>
      <c r="Z3688" s="24">
        <v>1</v>
      </c>
      <c r="AA3688" s="24" t="s">
        <v>56</v>
      </c>
      <c r="AB3688" s="24" t="b">
        <v>0</v>
      </c>
      <c r="AC3688" s="61"/>
    </row>
    <row r="3689" spans="2:29" ht="13.7">
      <c r="B3689" s="24" t="s">
        <v>82</v>
      </c>
      <c r="C3689" s="24" t="s">
        <v>64</v>
      </c>
      <c r="D3689" s="24" t="s">
        <v>89</v>
      </c>
      <c r="E3689" s="24">
        <v>210</v>
      </c>
      <c r="F3689" s="26">
        <v>46174</v>
      </c>
      <c r="G3689" s="24" t="s">
        <v>52</v>
      </c>
      <c r="H3689" s="24" t="s">
        <v>53</v>
      </c>
      <c r="I3689" s="24" t="s">
        <v>54</v>
      </c>
      <c r="J3689" s="24" t="s">
        <v>126</v>
      </c>
      <c r="K3689" s="24">
        <v>1</v>
      </c>
      <c r="L3689" s="24" t="s">
        <v>84</v>
      </c>
      <c r="M3689" s="26">
        <v>46195</v>
      </c>
      <c r="N3689" s="27">
        <v>46195.375</v>
      </c>
      <c r="O3689" s="27">
        <v>46195.520833333336</v>
      </c>
      <c r="P3689" s="24" t="s">
        <v>6091</v>
      </c>
      <c r="Q3689" s="24" t="s">
        <v>6092</v>
      </c>
      <c r="R3689" s="24" t="s">
        <v>142</v>
      </c>
      <c r="T3689" s="24" t="s">
        <v>54</v>
      </c>
      <c r="U3689" s="24" t="s">
        <v>278</v>
      </c>
      <c r="V3689" s="27">
        <v>46195.380555555559</v>
      </c>
      <c r="W3689" s="27">
        <v>46195.4</v>
      </c>
      <c r="Z3689" s="24">
        <v>1</v>
      </c>
      <c r="AA3689" s="24" t="s">
        <v>56</v>
      </c>
      <c r="AB3689" s="24" t="b">
        <v>0</v>
      </c>
      <c r="AC3689" s="61"/>
    </row>
    <row r="3690" spans="2:29" ht="13.7">
      <c r="B3690" s="24" t="s">
        <v>82</v>
      </c>
      <c r="C3690" s="24" t="s">
        <v>64</v>
      </c>
      <c r="D3690" s="24" t="s">
        <v>89</v>
      </c>
      <c r="E3690" s="24">
        <v>210</v>
      </c>
      <c r="F3690" s="26">
        <v>46174</v>
      </c>
      <c r="G3690" s="24" t="s">
        <v>52</v>
      </c>
      <c r="H3690" s="24" t="s">
        <v>53</v>
      </c>
      <c r="I3690" s="24" t="s">
        <v>54</v>
      </c>
      <c r="J3690" s="24" t="s">
        <v>126</v>
      </c>
      <c r="K3690" s="24">
        <v>1</v>
      </c>
      <c r="L3690" s="24" t="s">
        <v>84</v>
      </c>
      <c r="M3690" s="26">
        <v>46195</v>
      </c>
      <c r="N3690" s="27">
        <v>46195.375</v>
      </c>
      <c r="O3690" s="27">
        <v>46195.520833333336</v>
      </c>
      <c r="P3690" s="24" t="s">
        <v>6093</v>
      </c>
      <c r="Q3690" s="24" t="s">
        <v>6094</v>
      </c>
      <c r="R3690" s="24" t="s">
        <v>146</v>
      </c>
      <c r="S3690" s="24" t="s">
        <v>152</v>
      </c>
      <c r="T3690" s="24" t="s">
        <v>54</v>
      </c>
      <c r="U3690" s="24" t="s">
        <v>278</v>
      </c>
      <c r="V3690" s="27">
        <v>46195.418055555558</v>
      </c>
      <c r="W3690" s="27">
        <v>46195.438194444447</v>
      </c>
      <c r="Z3690" s="24">
        <v>1</v>
      </c>
      <c r="AA3690" s="24" t="s">
        <v>56</v>
      </c>
      <c r="AB3690" s="24" t="b">
        <v>0</v>
      </c>
      <c r="AC3690" s="61"/>
    </row>
    <row r="3691" spans="2:29" ht="13.7">
      <c r="B3691" s="24" t="s">
        <v>82</v>
      </c>
      <c r="C3691" s="24" t="s">
        <v>64</v>
      </c>
      <c r="D3691" s="24" t="s">
        <v>89</v>
      </c>
      <c r="E3691" s="24">
        <v>210</v>
      </c>
      <c r="F3691" s="26">
        <v>46174</v>
      </c>
      <c r="G3691" s="24" t="s">
        <v>52</v>
      </c>
      <c r="H3691" s="24" t="s">
        <v>53</v>
      </c>
      <c r="I3691" s="24" t="s">
        <v>54</v>
      </c>
      <c r="J3691" s="24" t="s">
        <v>125</v>
      </c>
      <c r="K3691" s="24">
        <v>1</v>
      </c>
      <c r="L3691" s="24" t="s">
        <v>84</v>
      </c>
      <c r="M3691" s="26">
        <v>46198</v>
      </c>
      <c r="N3691" s="27">
        <v>46198.333333333336</v>
      </c>
      <c r="O3691" s="27">
        <v>46198.479166666664</v>
      </c>
      <c r="V3691" s="27"/>
      <c r="W3691" s="27"/>
      <c r="X3691" s="24">
        <v>4</v>
      </c>
      <c r="Y3691" s="24">
        <v>0</v>
      </c>
      <c r="Z3691" s="24">
        <v>4</v>
      </c>
      <c r="AA3691" s="24" t="s">
        <v>56</v>
      </c>
      <c r="AB3691" s="24" t="b">
        <v>0</v>
      </c>
      <c r="AC3691" s="61">
        <v>0</v>
      </c>
    </row>
    <row r="3692" spans="2:29" ht="13.7">
      <c r="B3692" s="24" t="s">
        <v>82</v>
      </c>
      <c r="C3692" s="24" t="s">
        <v>64</v>
      </c>
      <c r="D3692" s="24" t="s">
        <v>89</v>
      </c>
      <c r="E3692" s="24">
        <v>210</v>
      </c>
      <c r="F3692" s="26">
        <v>46174</v>
      </c>
      <c r="G3692" s="24" t="s">
        <v>52</v>
      </c>
      <c r="H3692" s="24" t="s">
        <v>53</v>
      </c>
      <c r="I3692" s="24" t="s">
        <v>54</v>
      </c>
      <c r="J3692" s="24" t="s">
        <v>126</v>
      </c>
      <c r="K3692" s="24">
        <v>1</v>
      </c>
      <c r="L3692" s="24" t="s">
        <v>84</v>
      </c>
      <c r="M3692" s="26">
        <v>46198</v>
      </c>
      <c r="N3692" s="27">
        <v>46198.333333333336</v>
      </c>
      <c r="O3692" s="27">
        <v>46198.479166666664</v>
      </c>
      <c r="P3692" s="24" t="s">
        <v>6095</v>
      </c>
      <c r="Q3692" s="24" t="s">
        <v>6096</v>
      </c>
      <c r="R3692" s="24" t="s">
        <v>190</v>
      </c>
      <c r="T3692" s="24" t="s">
        <v>54</v>
      </c>
      <c r="U3692" s="24" t="s">
        <v>191</v>
      </c>
      <c r="V3692" s="27">
        <v>46198.338888888888</v>
      </c>
      <c r="W3692" s="27">
        <v>46198.361805555556</v>
      </c>
      <c r="Z3692" s="24">
        <v>1</v>
      </c>
      <c r="AA3692" s="24" t="s">
        <v>56</v>
      </c>
      <c r="AB3692" s="24" t="b">
        <v>0</v>
      </c>
      <c r="AC3692" s="61"/>
    </row>
    <row r="3693" spans="2:29" ht="13.7">
      <c r="B3693" s="24" t="s">
        <v>82</v>
      </c>
      <c r="C3693" s="24" t="s">
        <v>64</v>
      </c>
      <c r="D3693" s="24" t="s">
        <v>89</v>
      </c>
      <c r="E3693" s="24">
        <v>210</v>
      </c>
      <c r="F3693" s="26">
        <v>46174</v>
      </c>
      <c r="G3693" s="24" t="s">
        <v>52</v>
      </c>
      <c r="H3693" s="24" t="s">
        <v>53</v>
      </c>
      <c r="I3693" s="24" t="s">
        <v>54</v>
      </c>
      <c r="J3693" s="24" t="s">
        <v>126</v>
      </c>
      <c r="K3693" s="24">
        <v>1</v>
      </c>
      <c r="L3693" s="24" t="s">
        <v>84</v>
      </c>
      <c r="M3693" s="26">
        <v>46198</v>
      </c>
      <c r="N3693" s="27">
        <v>46198.333333333336</v>
      </c>
      <c r="O3693" s="27">
        <v>46198.479166666664</v>
      </c>
      <c r="P3693" s="24" t="s">
        <v>6097</v>
      </c>
      <c r="Q3693" s="24" t="s">
        <v>6098</v>
      </c>
      <c r="R3693" s="24" t="s">
        <v>190</v>
      </c>
      <c r="S3693" s="24" t="s">
        <v>156</v>
      </c>
      <c r="T3693" s="24" t="s">
        <v>54</v>
      </c>
      <c r="U3693" s="24" t="s">
        <v>191</v>
      </c>
      <c r="V3693" s="27">
        <v>46198.45</v>
      </c>
      <c r="W3693" s="27">
        <v>46198.470138888886</v>
      </c>
      <c r="Z3693" s="24">
        <v>1</v>
      </c>
      <c r="AA3693" s="24" t="s">
        <v>56</v>
      </c>
      <c r="AB3693" s="24" t="b">
        <v>0</v>
      </c>
      <c r="AC3693" s="61"/>
    </row>
    <row r="3694" spans="2:29" ht="13.7">
      <c r="B3694" s="24" t="s">
        <v>82</v>
      </c>
      <c r="C3694" s="24" t="s">
        <v>64</v>
      </c>
      <c r="D3694" s="24" t="s">
        <v>89</v>
      </c>
      <c r="E3694" s="24">
        <v>210</v>
      </c>
      <c r="F3694" s="26">
        <v>46174</v>
      </c>
      <c r="G3694" s="24" t="s">
        <v>52</v>
      </c>
      <c r="H3694" s="24" t="s">
        <v>53</v>
      </c>
      <c r="I3694" s="24" t="s">
        <v>54</v>
      </c>
      <c r="J3694" s="24" t="s">
        <v>126</v>
      </c>
      <c r="K3694" s="24">
        <v>1</v>
      </c>
      <c r="L3694" s="24" t="s">
        <v>84</v>
      </c>
      <c r="M3694" s="26">
        <v>46198</v>
      </c>
      <c r="N3694" s="27">
        <v>46198.333333333336</v>
      </c>
      <c r="O3694" s="27">
        <v>46198.479166666664</v>
      </c>
      <c r="P3694" s="24" t="s">
        <v>6099</v>
      </c>
      <c r="Q3694" s="24" t="s">
        <v>6100</v>
      </c>
      <c r="R3694" s="24" t="s">
        <v>142</v>
      </c>
      <c r="T3694" s="24" t="s">
        <v>54</v>
      </c>
      <c r="U3694" s="24" t="s">
        <v>191</v>
      </c>
      <c r="V3694" s="27">
        <v>46198.376388888886</v>
      </c>
      <c r="W3694" s="27">
        <v>46198.394444444442</v>
      </c>
      <c r="Z3694" s="24">
        <v>1</v>
      </c>
      <c r="AA3694" s="24" t="s">
        <v>56</v>
      </c>
      <c r="AB3694" s="24" t="b">
        <v>0</v>
      </c>
      <c r="AC3694" s="61"/>
    </row>
    <row r="3695" spans="2:29" ht="13.7">
      <c r="B3695" s="24" t="s">
        <v>82</v>
      </c>
      <c r="C3695" s="24" t="s">
        <v>64</v>
      </c>
      <c r="D3695" s="24" t="s">
        <v>89</v>
      </c>
      <c r="E3695" s="24">
        <v>210</v>
      </c>
      <c r="F3695" s="26">
        <v>46174</v>
      </c>
      <c r="G3695" s="24" t="s">
        <v>52</v>
      </c>
      <c r="H3695" s="24" t="s">
        <v>53</v>
      </c>
      <c r="I3695" s="24" t="s">
        <v>54</v>
      </c>
      <c r="J3695" s="24" t="s">
        <v>126</v>
      </c>
      <c r="K3695" s="24">
        <v>1</v>
      </c>
      <c r="L3695" s="24" t="s">
        <v>84</v>
      </c>
      <c r="M3695" s="26">
        <v>46198</v>
      </c>
      <c r="N3695" s="27">
        <v>46198.333333333336</v>
      </c>
      <c r="O3695" s="27">
        <v>46198.479166666664</v>
      </c>
      <c r="P3695" s="24" t="s">
        <v>6101</v>
      </c>
      <c r="Q3695" s="24" t="s">
        <v>6102</v>
      </c>
      <c r="R3695" s="24" t="s">
        <v>149</v>
      </c>
      <c r="T3695" s="24" t="s">
        <v>54</v>
      </c>
      <c r="U3695" s="24" t="s">
        <v>191</v>
      </c>
      <c r="V3695" s="27">
        <v>46198.413888888892</v>
      </c>
      <c r="W3695" s="27">
        <v>46198.429861111108</v>
      </c>
      <c r="Z3695" s="24">
        <v>1</v>
      </c>
      <c r="AA3695" s="24" t="s">
        <v>56</v>
      </c>
      <c r="AB3695" s="24" t="b">
        <v>0</v>
      </c>
      <c r="AC3695" s="61"/>
    </row>
    <row r="3696" spans="2:29" ht="13.7">
      <c r="B3696" s="24" t="s">
        <v>82</v>
      </c>
      <c r="C3696" s="24" t="s">
        <v>64</v>
      </c>
      <c r="D3696" s="24" t="s">
        <v>89</v>
      </c>
      <c r="E3696" s="24">
        <v>210</v>
      </c>
      <c r="F3696" s="26">
        <v>46174</v>
      </c>
      <c r="G3696" s="24" t="s">
        <v>52</v>
      </c>
      <c r="H3696" s="24" t="s">
        <v>53</v>
      </c>
      <c r="I3696" s="24" t="s">
        <v>57</v>
      </c>
      <c r="J3696" s="24" t="s">
        <v>125</v>
      </c>
      <c r="K3696" s="24">
        <v>1</v>
      </c>
      <c r="L3696" s="24" t="s">
        <v>84</v>
      </c>
      <c r="M3696" s="26">
        <v>46201</v>
      </c>
      <c r="N3696" s="27">
        <v>46201.5625</v>
      </c>
      <c r="O3696" s="27">
        <v>46201.708333333336</v>
      </c>
      <c r="V3696" s="27"/>
      <c r="W3696" s="27"/>
      <c r="X3696" s="24">
        <v>4</v>
      </c>
      <c r="Y3696" s="24">
        <v>0</v>
      </c>
      <c r="Z3696" s="24">
        <v>4</v>
      </c>
      <c r="AA3696" s="24" t="s">
        <v>56</v>
      </c>
      <c r="AB3696" s="24" t="b">
        <v>0</v>
      </c>
      <c r="AC3696" s="61">
        <v>0</v>
      </c>
    </row>
    <row r="3697" spans="2:29" ht="13.7">
      <c r="B3697" s="24" t="s">
        <v>82</v>
      </c>
      <c r="C3697" s="24" t="s">
        <v>64</v>
      </c>
      <c r="D3697" s="24" t="s">
        <v>89</v>
      </c>
      <c r="E3697" s="24">
        <v>210</v>
      </c>
      <c r="F3697" s="26">
        <v>46174</v>
      </c>
      <c r="G3697" s="24" t="s">
        <v>52</v>
      </c>
      <c r="H3697" s="24" t="s">
        <v>53</v>
      </c>
      <c r="I3697" s="24" t="s">
        <v>57</v>
      </c>
      <c r="J3697" s="24" t="s">
        <v>126</v>
      </c>
      <c r="K3697" s="24">
        <v>1</v>
      </c>
      <c r="L3697" s="24" t="s">
        <v>84</v>
      </c>
      <c r="M3697" s="26">
        <v>46201</v>
      </c>
      <c r="N3697" s="27">
        <v>46201.5625</v>
      </c>
      <c r="O3697" s="27">
        <v>46201.708333333336</v>
      </c>
      <c r="P3697" s="24" t="s">
        <v>6103</v>
      </c>
      <c r="Q3697" s="24" t="s">
        <v>6104</v>
      </c>
      <c r="R3697" s="24" t="s">
        <v>185</v>
      </c>
      <c r="T3697" s="24" t="s">
        <v>57</v>
      </c>
      <c r="U3697" s="24" t="s">
        <v>1021</v>
      </c>
      <c r="V3697" s="27">
        <v>46201.566666666666</v>
      </c>
      <c r="W3697" s="27">
        <v>46201.584722222222</v>
      </c>
      <c r="Z3697" s="24">
        <v>1</v>
      </c>
      <c r="AA3697" s="24" t="s">
        <v>56</v>
      </c>
      <c r="AB3697" s="24" t="b">
        <v>0</v>
      </c>
      <c r="AC3697" s="61"/>
    </row>
    <row r="3698" spans="2:29" ht="13.7">
      <c r="B3698" s="24" t="s">
        <v>82</v>
      </c>
      <c r="C3698" s="24" t="s">
        <v>64</v>
      </c>
      <c r="D3698" s="24" t="s">
        <v>89</v>
      </c>
      <c r="E3698" s="24">
        <v>210</v>
      </c>
      <c r="F3698" s="26">
        <v>46174</v>
      </c>
      <c r="G3698" s="24" t="s">
        <v>52</v>
      </c>
      <c r="H3698" s="24" t="s">
        <v>53</v>
      </c>
      <c r="I3698" s="24" t="s">
        <v>57</v>
      </c>
      <c r="J3698" s="24" t="s">
        <v>126</v>
      </c>
      <c r="K3698" s="24">
        <v>1</v>
      </c>
      <c r="L3698" s="24" t="s">
        <v>84</v>
      </c>
      <c r="M3698" s="26">
        <v>46201</v>
      </c>
      <c r="N3698" s="27">
        <v>46201.5625</v>
      </c>
      <c r="O3698" s="27">
        <v>46201.708333333336</v>
      </c>
      <c r="P3698" s="24" t="s">
        <v>6105</v>
      </c>
      <c r="Q3698" s="24" t="s">
        <v>6106</v>
      </c>
      <c r="R3698" s="24" t="s">
        <v>159</v>
      </c>
      <c r="T3698" s="24" t="s">
        <v>57</v>
      </c>
      <c r="U3698" s="24" t="s">
        <v>1021</v>
      </c>
      <c r="V3698" s="27">
        <v>46201.600694444445</v>
      </c>
      <c r="W3698" s="27">
        <v>46201.624305555553</v>
      </c>
      <c r="Z3698" s="24">
        <v>1</v>
      </c>
      <c r="AA3698" s="24" t="s">
        <v>56</v>
      </c>
      <c r="AB3698" s="24" t="b">
        <v>0</v>
      </c>
      <c r="AC3698" s="61"/>
    </row>
    <row r="3699" spans="2:29" ht="13.7">
      <c r="B3699" s="24" t="s">
        <v>82</v>
      </c>
      <c r="C3699" s="24" t="s">
        <v>64</v>
      </c>
      <c r="D3699" s="24" t="s">
        <v>89</v>
      </c>
      <c r="E3699" s="24">
        <v>210</v>
      </c>
      <c r="F3699" s="26">
        <v>46174</v>
      </c>
      <c r="G3699" s="24" t="s">
        <v>52</v>
      </c>
      <c r="H3699" s="24" t="s">
        <v>53</v>
      </c>
      <c r="I3699" s="24" t="s">
        <v>57</v>
      </c>
      <c r="J3699" s="24" t="s">
        <v>126</v>
      </c>
      <c r="K3699" s="24">
        <v>1</v>
      </c>
      <c r="L3699" s="24" t="s">
        <v>84</v>
      </c>
      <c r="M3699" s="26">
        <v>46201</v>
      </c>
      <c r="N3699" s="27">
        <v>46201.5625</v>
      </c>
      <c r="O3699" s="27">
        <v>46201.708333333336</v>
      </c>
      <c r="P3699" s="24" t="s">
        <v>6107</v>
      </c>
      <c r="Q3699" s="24" t="s">
        <v>6108</v>
      </c>
      <c r="R3699" s="24" t="s">
        <v>155</v>
      </c>
      <c r="T3699" s="24" t="s">
        <v>57</v>
      </c>
      <c r="U3699" s="24" t="s">
        <v>1021</v>
      </c>
      <c r="V3699" s="27">
        <v>46201.677777777775</v>
      </c>
      <c r="W3699" s="27">
        <v>46201.696527777778</v>
      </c>
      <c r="Z3699" s="24">
        <v>1</v>
      </c>
      <c r="AA3699" s="24" t="s">
        <v>56</v>
      </c>
      <c r="AB3699" s="24" t="b">
        <v>0</v>
      </c>
      <c r="AC3699" s="61"/>
    </row>
    <row r="3700" spans="2:29" ht="13.7">
      <c r="B3700" s="24" t="s">
        <v>82</v>
      </c>
      <c r="C3700" s="24" t="s">
        <v>64</v>
      </c>
      <c r="D3700" s="24" t="s">
        <v>89</v>
      </c>
      <c r="E3700" s="24">
        <v>210</v>
      </c>
      <c r="F3700" s="26">
        <v>46174</v>
      </c>
      <c r="G3700" s="24" t="s">
        <v>52</v>
      </c>
      <c r="H3700" s="24" t="s">
        <v>53</v>
      </c>
      <c r="I3700" s="24" t="s">
        <v>57</v>
      </c>
      <c r="J3700" s="24" t="s">
        <v>126</v>
      </c>
      <c r="K3700" s="24">
        <v>1</v>
      </c>
      <c r="L3700" s="24" t="s">
        <v>84</v>
      </c>
      <c r="M3700" s="26">
        <v>46201</v>
      </c>
      <c r="N3700" s="27">
        <v>46201.5625</v>
      </c>
      <c r="O3700" s="27">
        <v>46201.708333333336</v>
      </c>
      <c r="P3700" s="24" t="s">
        <v>6109</v>
      </c>
      <c r="Q3700" s="24" t="s">
        <v>6110</v>
      </c>
      <c r="R3700" s="24" t="s">
        <v>182</v>
      </c>
      <c r="T3700" s="24" t="s">
        <v>57</v>
      </c>
      <c r="U3700" s="24" t="s">
        <v>1021</v>
      </c>
      <c r="V3700" s="27">
        <v>46201.640972222223</v>
      </c>
      <c r="W3700" s="27">
        <v>46201.661111111112</v>
      </c>
      <c r="Z3700" s="24">
        <v>1</v>
      </c>
      <c r="AA3700" s="24" t="s">
        <v>56</v>
      </c>
      <c r="AB3700" s="24" t="b">
        <v>0</v>
      </c>
      <c r="AC3700" s="61"/>
    </row>
    <row r="3701" spans="2:29" ht="13.7">
      <c r="B3701" s="24" t="s">
        <v>82</v>
      </c>
      <c r="C3701" s="24" t="s">
        <v>64</v>
      </c>
      <c r="D3701" s="24" t="s">
        <v>89</v>
      </c>
      <c r="E3701" s="24">
        <v>210</v>
      </c>
      <c r="F3701" s="26">
        <v>46174</v>
      </c>
      <c r="G3701" s="24" t="s">
        <v>52</v>
      </c>
      <c r="H3701" s="24" t="s">
        <v>53</v>
      </c>
      <c r="I3701" s="24" t="s">
        <v>68</v>
      </c>
      <c r="J3701" s="24" t="s">
        <v>125</v>
      </c>
      <c r="K3701" s="24">
        <v>1</v>
      </c>
      <c r="L3701" s="24" t="s">
        <v>84</v>
      </c>
      <c r="M3701" s="26">
        <v>46202</v>
      </c>
      <c r="N3701" s="27">
        <v>46202.5625</v>
      </c>
      <c r="O3701" s="27">
        <v>46202.708333333336</v>
      </c>
      <c r="V3701" s="27"/>
      <c r="W3701" s="27"/>
      <c r="X3701" s="24">
        <v>4</v>
      </c>
      <c r="Y3701" s="24">
        <v>0</v>
      </c>
      <c r="Z3701" s="24">
        <v>4</v>
      </c>
      <c r="AA3701" s="24" t="s">
        <v>56</v>
      </c>
      <c r="AB3701" s="24" t="b">
        <v>0</v>
      </c>
      <c r="AC3701" s="61">
        <v>0</v>
      </c>
    </row>
    <row r="3702" spans="2:29" ht="13.7">
      <c r="B3702" s="24" t="s">
        <v>82</v>
      </c>
      <c r="C3702" s="24" t="s">
        <v>64</v>
      </c>
      <c r="D3702" s="24" t="s">
        <v>89</v>
      </c>
      <c r="E3702" s="24">
        <v>210</v>
      </c>
      <c r="F3702" s="26">
        <v>46174</v>
      </c>
      <c r="G3702" s="24" t="s">
        <v>52</v>
      </c>
      <c r="H3702" s="24" t="s">
        <v>53</v>
      </c>
      <c r="I3702" s="24" t="s">
        <v>68</v>
      </c>
      <c r="J3702" s="24" t="s">
        <v>126</v>
      </c>
      <c r="K3702" s="24">
        <v>1</v>
      </c>
      <c r="L3702" s="24" t="s">
        <v>84</v>
      </c>
      <c r="M3702" s="26">
        <v>46202</v>
      </c>
      <c r="N3702" s="27">
        <v>46202.5625</v>
      </c>
      <c r="O3702" s="27">
        <v>46202.708333333336</v>
      </c>
      <c r="P3702" s="24" t="s">
        <v>6111</v>
      </c>
      <c r="Q3702" s="24" t="s">
        <v>6112</v>
      </c>
      <c r="R3702" s="24" t="s">
        <v>633</v>
      </c>
      <c r="S3702" s="24" t="s">
        <v>152</v>
      </c>
      <c r="T3702" s="24" t="s">
        <v>68</v>
      </c>
      <c r="U3702" s="24" t="s">
        <v>341</v>
      </c>
      <c r="V3702" s="27">
        <v>46202.606249999997</v>
      </c>
      <c r="W3702" s="27">
        <v>46202.630555555559</v>
      </c>
      <c r="Z3702" s="24">
        <v>1</v>
      </c>
      <c r="AA3702" s="24" t="s">
        <v>56</v>
      </c>
      <c r="AB3702" s="24" t="b">
        <v>0</v>
      </c>
      <c r="AC3702" s="61"/>
    </row>
    <row r="3703" spans="2:29" ht="13.7">
      <c r="B3703" s="24" t="s">
        <v>82</v>
      </c>
      <c r="C3703" s="24" t="s">
        <v>64</v>
      </c>
      <c r="D3703" s="24" t="s">
        <v>89</v>
      </c>
      <c r="E3703" s="24">
        <v>210</v>
      </c>
      <c r="F3703" s="26">
        <v>46174</v>
      </c>
      <c r="G3703" s="24" t="s">
        <v>52</v>
      </c>
      <c r="H3703" s="24" t="s">
        <v>53</v>
      </c>
      <c r="I3703" s="24" t="s">
        <v>68</v>
      </c>
      <c r="J3703" s="24" t="s">
        <v>126</v>
      </c>
      <c r="K3703" s="24">
        <v>1</v>
      </c>
      <c r="L3703" s="24" t="s">
        <v>84</v>
      </c>
      <c r="M3703" s="26">
        <v>46202</v>
      </c>
      <c r="N3703" s="27">
        <v>46202.5625</v>
      </c>
      <c r="O3703" s="27">
        <v>46202.708333333336</v>
      </c>
      <c r="P3703" s="24" t="s">
        <v>6113</v>
      </c>
      <c r="Q3703" s="24" t="s">
        <v>6114</v>
      </c>
      <c r="R3703" s="24" t="s">
        <v>633</v>
      </c>
      <c r="T3703" s="24" t="s">
        <v>68</v>
      </c>
      <c r="U3703" s="24" t="s">
        <v>341</v>
      </c>
      <c r="V3703" s="27">
        <v>46202.563888888886</v>
      </c>
      <c r="W3703" s="27">
        <v>46202.584027777775</v>
      </c>
      <c r="Z3703" s="24">
        <v>1</v>
      </c>
      <c r="AA3703" s="24" t="s">
        <v>56</v>
      </c>
      <c r="AB3703" s="24" t="b">
        <v>0</v>
      </c>
      <c r="AC3703" s="61"/>
    </row>
    <row r="3704" spans="2:29" ht="13.7">
      <c r="B3704" s="24" t="s">
        <v>82</v>
      </c>
      <c r="C3704" s="24" t="s">
        <v>64</v>
      </c>
      <c r="D3704" s="24" t="s">
        <v>89</v>
      </c>
      <c r="E3704" s="24">
        <v>210</v>
      </c>
      <c r="F3704" s="26">
        <v>46174</v>
      </c>
      <c r="G3704" s="24" t="s">
        <v>52</v>
      </c>
      <c r="H3704" s="24" t="s">
        <v>53</v>
      </c>
      <c r="I3704" s="24" t="s">
        <v>68</v>
      </c>
      <c r="J3704" s="24" t="s">
        <v>126</v>
      </c>
      <c r="K3704" s="24">
        <v>1</v>
      </c>
      <c r="L3704" s="24" t="s">
        <v>84</v>
      </c>
      <c r="M3704" s="26">
        <v>46202</v>
      </c>
      <c r="N3704" s="27">
        <v>46202.5625</v>
      </c>
      <c r="O3704" s="27">
        <v>46202.708333333336</v>
      </c>
      <c r="P3704" s="24" t="s">
        <v>6115</v>
      </c>
      <c r="Q3704" s="24" t="s">
        <v>6116</v>
      </c>
      <c r="R3704" s="24" t="s">
        <v>633</v>
      </c>
      <c r="T3704" s="24" t="s">
        <v>68</v>
      </c>
      <c r="U3704" s="24" t="s">
        <v>341</v>
      </c>
      <c r="V3704" s="27">
        <v>46202.63958333333</v>
      </c>
      <c r="W3704" s="27">
        <v>46202.654861111114</v>
      </c>
      <c r="Z3704" s="24">
        <v>1</v>
      </c>
      <c r="AA3704" s="24" t="s">
        <v>56</v>
      </c>
      <c r="AB3704" s="24" t="b">
        <v>0</v>
      </c>
      <c r="AC3704" s="61"/>
    </row>
    <row r="3705" spans="2:29" ht="13.7">
      <c r="B3705" s="24" t="s">
        <v>82</v>
      </c>
      <c r="C3705" s="24" t="s">
        <v>64</v>
      </c>
      <c r="D3705" s="24" t="s">
        <v>89</v>
      </c>
      <c r="E3705" s="24">
        <v>210</v>
      </c>
      <c r="F3705" s="26">
        <v>46174</v>
      </c>
      <c r="G3705" s="24" t="s">
        <v>52</v>
      </c>
      <c r="H3705" s="24" t="s">
        <v>53</v>
      </c>
      <c r="I3705" s="24" t="s">
        <v>68</v>
      </c>
      <c r="J3705" s="24" t="s">
        <v>126</v>
      </c>
      <c r="K3705" s="24">
        <v>1</v>
      </c>
      <c r="L3705" s="24" t="s">
        <v>84</v>
      </c>
      <c r="M3705" s="26">
        <v>46202</v>
      </c>
      <c r="N3705" s="27">
        <v>46202.5625</v>
      </c>
      <c r="O3705" s="27">
        <v>46202.708333333336</v>
      </c>
      <c r="P3705" s="24" t="s">
        <v>6117</v>
      </c>
      <c r="Q3705" s="24" t="s">
        <v>6118</v>
      </c>
      <c r="R3705" s="24" t="s">
        <v>323</v>
      </c>
      <c r="S3705" s="24" t="s">
        <v>198</v>
      </c>
      <c r="T3705" s="24" t="s">
        <v>68</v>
      </c>
      <c r="U3705" s="24" t="s">
        <v>341</v>
      </c>
      <c r="V3705" s="27">
        <v>46202.678472222222</v>
      </c>
      <c r="W3705" s="27">
        <v>46202.693749999999</v>
      </c>
      <c r="Z3705" s="24">
        <v>1</v>
      </c>
      <c r="AA3705" s="24" t="s">
        <v>56</v>
      </c>
      <c r="AB3705" s="24" t="b">
        <v>0</v>
      </c>
      <c r="AC3705" s="61"/>
    </row>
    <row r="3706" spans="2:29" ht="13.7">
      <c r="B3706" s="24" t="s">
        <v>82</v>
      </c>
      <c r="C3706" s="24" t="s">
        <v>64</v>
      </c>
      <c r="D3706" s="24" t="s">
        <v>89</v>
      </c>
      <c r="E3706" s="24">
        <v>210</v>
      </c>
      <c r="F3706" s="26">
        <v>46204</v>
      </c>
      <c r="G3706" s="24" t="s">
        <v>52</v>
      </c>
      <c r="H3706" s="24" t="s">
        <v>53</v>
      </c>
      <c r="I3706" s="24" t="s">
        <v>54</v>
      </c>
      <c r="J3706" s="24" t="s">
        <v>125</v>
      </c>
      <c r="K3706" s="24">
        <v>1</v>
      </c>
      <c r="L3706" s="24" t="s">
        <v>84</v>
      </c>
      <c r="M3706" s="26">
        <v>46215</v>
      </c>
      <c r="N3706" s="27">
        <v>46215.541666666664</v>
      </c>
      <c r="O3706" s="27">
        <v>46215.6875</v>
      </c>
      <c r="V3706" s="27"/>
      <c r="W3706" s="27"/>
      <c r="X3706" s="24">
        <v>4</v>
      </c>
      <c r="Y3706" s="24">
        <v>0</v>
      </c>
      <c r="Z3706" s="24">
        <v>4</v>
      </c>
      <c r="AA3706" s="24" t="s">
        <v>58</v>
      </c>
      <c r="AB3706" s="24" t="b">
        <v>0</v>
      </c>
      <c r="AC3706" s="61">
        <v>0</v>
      </c>
    </row>
    <row r="3707" spans="2:29" ht="13.7">
      <c r="B3707" s="24" t="s">
        <v>82</v>
      </c>
      <c r="C3707" s="24" t="s">
        <v>64</v>
      </c>
      <c r="D3707" s="24" t="s">
        <v>89</v>
      </c>
      <c r="E3707" s="24">
        <v>210</v>
      </c>
      <c r="F3707" s="26">
        <v>46204</v>
      </c>
      <c r="G3707" s="24" t="s">
        <v>52</v>
      </c>
      <c r="H3707" s="24" t="s">
        <v>53</v>
      </c>
      <c r="I3707" s="24" t="s">
        <v>54</v>
      </c>
      <c r="J3707" s="24" t="s">
        <v>126</v>
      </c>
      <c r="K3707" s="24">
        <v>1</v>
      </c>
      <c r="L3707" s="24" t="s">
        <v>84</v>
      </c>
      <c r="M3707" s="26">
        <v>46215</v>
      </c>
      <c r="N3707" s="27">
        <v>46215.541666666664</v>
      </c>
      <c r="O3707" s="27">
        <v>46215.6875</v>
      </c>
      <c r="P3707" s="24" t="s">
        <v>6119</v>
      </c>
      <c r="Q3707" s="24" t="s">
        <v>6120</v>
      </c>
      <c r="R3707" s="24" t="s">
        <v>142</v>
      </c>
      <c r="T3707" s="24" t="s">
        <v>54</v>
      </c>
      <c r="U3707" s="24" t="s">
        <v>616</v>
      </c>
      <c r="V3707" s="27">
        <v>46215.584722222222</v>
      </c>
      <c r="W3707" s="27">
        <v>46215.598611111112</v>
      </c>
      <c r="Z3707" s="24">
        <v>1</v>
      </c>
      <c r="AA3707" s="24" t="s">
        <v>58</v>
      </c>
      <c r="AB3707" s="24" t="b">
        <v>0</v>
      </c>
      <c r="AC3707" s="61"/>
    </row>
    <row r="3708" spans="2:29" ht="13.7">
      <c r="B3708" s="24" t="s">
        <v>82</v>
      </c>
      <c r="C3708" s="24" t="s">
        <v>64</v>
      </c>
      <c r="D3708" s="24" t="s">
        <v>89</v>
      </c>
      <c r="E3708" s="24">
        <v>210</v>
      </c>
      <c r="F3708" s="26">
        <v>46204</v>
      </c>
      <c r="G3708" s="24" t="s">
        <v>52</v>
      </c>
      <c r="H3708" s="24" t="s">
        <v>53</v>
      </c>
      <c r="I3708" s="24" t="s">
        <v>54</v>
      </c>
      <c r="J3708" s="24" t="s">
        <v>126</v>
      </c>
      <c r="K3708" s="24">
        <v>1</v>
      </c>
      <c r="L3708" s="24" t="s">
        <v>84</v>
      </c>
      <c r="M3708" s="26">
        <v>46215</v>
      </c>
      <c r="N3708" s="27">
        <v>46215.541666666664</v>
      </c>
      <c r="O3708" s="27">
        <v>46215.6875</v>
      </c>
      <c r="P3708" s="24" t="s">
        <v>6121</v>
      </c>
      <c r="Q3708" s="24" t="s">
        <v>6122</v>
      </c>
      <c r="R3708" s="24" t="s">
        <v>149</v>
      </c>
      <c r="S3708" s="24" t="s">
        <v>152</v>
      </c>
      <c r="T3708" s="24" t="s">
        <v>54</v>
      </c>
      <c r="U3708" s="24" t="s">
        <v>616</v>
      </c>
      <c r="V3708" s="27">
        <v>46215.54583333333</v>
      </c>
      <c r="W3708" s="27">
        <v>46215.563194444447</v>
      </c>
      <c r="Z3708" s="24">
        <v>1</v>
      </c>
      <c r="AA3708" s="24" t="s">
        <v>58</v>
      </c>
      <c r="AB3708" s="24" t="b">
        <v>0</v>
      </c>
      <c r="AC3708" s="61"/>
    </row>
    <row r="3709" spans="2:29" ht="13.7">
      <c r="B3709" s="24" t="s">
        <v>82</v>
      </c>
      <c r="C3709" s="24" t="s">
        <v>64</v>
      </c>
      <c r="D3709" s="24" t="s">
        <v>89</v>
      </c>
      <c r="E3709" s="24">
        <v>210</v>
      </c>
      <c r="F3709" s="26">
        <v>46204</v>
      </c>
      <c r="G3709" s="24" t="s">
        <v>52</v>
      </c>
      <c r="H3709" s="24" t="s">
        <v>53</v>
      </c>
      <c r="I3709" s="24" t="s">
        <v>54</v>
      </c>
      <c r="J3709" s="24" t="s">
        <v>126</v>
      </c>
      <c r="K3709" s="24">
        <v>1</v>
      </c>
      <c r="L3709" s="24" t="s">
        <v>84</v>
      </c>
      <c r="M3709" s="26">
        <v>46215</v>
      </c>
      <c r="N3709" s="27">
        <v>46215.541666666664</v>
      </c>
      <c r="O3709" s="27">
        <v>46215.6875</v>
      </c>
      <c r="P3709" s="24" t="s">
        <v>6123</v>
      </c>
      <c r="Q3709" s="24" t="s">
        <v>6124</v>
      </c>
      <c r="R3709" s="24" t="s">
        <v>149</v>
      </c>
      <c r="T3709" s="24" t="s">
        <v>54</v>
      </c>
      <c r="U3709" s="24" t="s">
        <v>616</v>
      </c>
      <c r="V3709" s="27">
        <v>46215.654861111114</v>
      </c>
      <c r="W3709" s="27">
        <v>46215.669444444444</v>
      </c>
      <c r="Z3709" s="24">
        <v>1</v>
      </c>
      <c r="AA3709" s="24" t="s">
        <v>58</v>
      </c>
      <c r="AB3709" s="24" t="b">
        <v>0</v>
      </c>
      <c r="AC3709" s="61"/>
    </row>
    <row r="3710" spans="2:29" ht="13.7">
      <c r="B3710" s="24" t="s">
        <v>82</v>
      </c>
      <c r="C3710" s="24" t="s">
        <v>64</v>
      </c>
      <c r="D3710" s="24" t="s">
        <v>89</v>
      </c>
      <c r="E3710" s="24">
        <v>210</v>
      </c>
      <c r="F3710" s="26">
        <v>46204</v>
      </c>
      <c r="G3710" s="24" t="s">
        <v>52</v>
      </c>
      <c r="H3710" s="24" t="s">
        <v>53</v>
      </c>
      <c r="I3710" s="24" t="s">
        <v>54</v>
      </c>
      <c r="J3710" s="24" t="s">
        <v>126</v>
      </c>
      <c r="K3710" s="24">
        <v>1</v>
      </c>
      <c r="L3710" s="24" t="s">
        <v>84</v>
      </c>
      <c r="M3710" s="26">
        <v>46215</v>
      </c>
      <c r="N3710" s="27">
        <v>46215.541666666664</v>
      </c>
      <c r="O3710" s="27">
        <v>46215.6875</v>
      </c>
      <c r="P3710" s="24" t="s">
        <v>6125</v>
      </c>
      <c r="Q3710" s="24" t="s">
        <v>6126</v>
      </c>
      <c r="R3710" s="24" t="s">
        <v>142</v>
      </c>
      <c r="T3710" s="24" t="s">
        <v>54</v>
      </c>
      <c r="U3710" s="24" t="s">
        <v>616</v>
      </c>
      <c r="V3710" s="27">
        <v>46215.62222222222</v>
      </c>
      <c r="W3710" s="27">
        <v>46215.640277777777</v>
      </c>
      <c r="Z3710" s="24">
        <v>1</v>
      </c>
      <c r="AA3710" s="24" t="s">
        <v>58</v>
      </c>
      <c r="AB3710" s="24" t="b">
        <v>0</v>
      </c>
      <c r="AC3710" s="61"/>
    </row>
    <row r="3711" spans="2:29" ht="13.7">
      <c r="B3711" s="24" t="s">
        <v>82</v>
      </c>
      <c r="C3711" s="24" t="s">
        <v>64</v>
      </c>
      <c r="D3711" s="24" t="s">
        <v>89</v>
      </c>
      <c r="E3711" s="24">
        <v>210</v>
      </c>
      <c r="F3711" s="26">
        <v>46204</v>
      </c>
      <c r="G3711" s="24" t="s">
        <v>52</v>
      </c>
      <c r="H3711" s="24" t="s">
        <v>53</v>
      </c>
      <c r="I3711" s="24" t="s">
        <v>68</v>
      </c>
      <c r="J3711" s="24" t="s">
        <v>125</v>
      </c>
      <c r="K3711" s="24">
        <v>1</v>
      </c>
      <c r="L3711" s="24" t="s">
        <v>84</v>
      </c>
      <c r="M3711" s="26">
        <v>46217</v>
      </c>
      <c r="N3711" s="27">
        <v>46217.375</v>
      </c>
      <c r="O3711" s="27">
        <v>46217.520833333336</v>
      </c>
      <c r="V3711" s="27"/>
      <c r="W3711" s="27"/>
      <c r="X3711" s="24">
        <v>4</v>
      </c>
      <c r="Y3711" s="24">
        <v>0</v>
      </c>
      <c r="Z3711" s="24">
        <v>4</v>
      </c>
      <c r="AA3711" s="24" t="s">
        <v>58</v>
      </c>
      <c r="AB3711" s="24" t="b">
        <v>0</v>
      </c>
      <c r="AC3711" s="61">
        <v>0</v>
      </c>
    </row>
    <row r="3712" spans="2:29" ht="13.7">
      <c r="B3712" s="24" t="s">
        <v>82</v>
      </c>
      <c r="C3712" s="24" t="s">
        <v>64</v>
      </c>
      <c r="D3712" s="24" t="s">
        <v>89</v>
      </c>
      <c r="E3712" s="24">
        <v>210</v>
      </c>
      <c r="F3712" s="26">
        <v>46204</v>
      </c>
      <c r="G3712" s="24" t="s">
        <v>52</v>
      </c>
      <c r="H3712" s="24" t="s">
        <v>53</v>
      </c>
      <c r="I3712" s="24" t="s">
        <v>68</v>
      </c>
      <c r="J3712" s="24" t="s">
        <v>126</v>
      </c>
      <c r="K3712" s="24">
        <v>1</v>
      </c>
      <c r="L3712" s="24" t="s">
        <v>84</v>
      </c>
      <c r="M3712" s="26">
        <v>46217</v>
      </c>
      <c r="N3712" s="27">
        <v>46217.375</v>
      </c>
      <c r="O3712" s="27">
        <v>46217.520833333336</v>
      </c>
      <c r="P3712" s="24" t="s">
        <v>6127</v>
      </c>
      <c r="Q3712" s="24" t="s">
        <v>6128</v>
      </c>
      <c r="R3712" s="24" t="s">
        <v>636</v>
      </c>
      <c r="T3712" s="24" t="s">
        <v>68</v>
      </c>
      <c r="U3712" s="24" t="s">
        <v>547</v>
      </c>
      <c r="V3712" s="27">
        <v>46217.37777777778</v>
      </c>
      <c r="W3712" s="27">
        <v>46217.39166666667</v>
      </c>
      <c r="Z3712" s="24">
        <v>1</v>
      </c>
      <c r="AA3712" s="24" t="s">
        <v>58</v>
      </c>
      <c r="AB3712" s="24" t="b">
        <v>0</v>
      </c>
      <c r="AC3712" s="61"/>
    </row>
    <row r="3713" spans="2:29" ht="13.7">
      <c r="B3713" s="24" t="s">
        <v>82</v>
      </c>
      <c r="C3713" s="24" t="s">
        <v>64</v>
      </c>
      <c r="D3713" s="24" t="s">
        <v>89</v>
      </c>
      <c r="E3713" s="24">
        <v>210</v>
      </c>
      <c r="F3713" s="26">
        <v>46204</v>
      </c>
      <c r="G3713" s="24" t="s">
        <v>52</v>
      </c>
      <c r="H3713" s="24" t="s">
        <v>53</v>
      </c>
      <c r="I3713" s="24" t="s">
        <v>68</v>
      </c>
      <c r="J3713" s="24" t="s">
        <v>126</v>
      </c>
      <c r="K3713" s="24">
        <v>1</v>
      </c>
      <c r="L3713" s="24" t="s">
        <v>84</v>
      </c>
      <c r="M3713" s="26">
        <v>46217</v>
      </c>
      <c r="N3713" s="27">
        <v>46217.375</v>
      </c>
      <c r="O3713" s="27">
        <v>46217.520833333336</v>
      </c>
      <c r="P3713" s="24" t="s">
        <v>6129</v>
      </c>
      <c r="Q3713" s="24" t="s">
        <v>6130</v>
      </c>
      <c r="R3713" s="24" t="s">
        <v>636</v>
      </c>
      <c r="T3713" s="24" t="s">
        <v>68</v>
      </c>
      <c r="U3713" s="24" t="s">
        <v>547</v>
      </c>
      <c r="V3713" s="27">
        <v>46217.489583333336</v>
      </c>
      <c r="W3713" s="27">
        <v>46217.506944444445</v>
      </c>
      <c r="Z3713" s="24">
        <v>1</v>
      </c>
      <c r="AA3713" s="24" t="s">
        <v>58</v>
      </c>
      <c r="AB3713" s="24" t="b">
        <v>0</v>
      </c>
      <c r="AC3713" s="61"/>
    </row>
    <row r="3714" spans="2:29" ht="13.7">
      <c r="B3714" s="24" t="s">
        <v>82</v>
      </c>
      <c r="C3714" s="24" t="s">
        <v>64</v>
      </c>
      <c r="D3714" s="24" t="s">
        <v>89</v>
      </c>
      <c r="E3714" s="24">
        <v>210</v>
      </c>
      <c r="F3714" s="26">
        <v>46204</v>
      </c>
      <c r="G3714" s="24" t="s">
        <v>52</v>
      </c>
      <c r="H3714" s="24" t="s">
        <v>53</v>
      </c>
      <c r="I3714" s="24" t="s">
        <v>68</v>
      </c>
      <c r="J3714" s="24" t="s">
        <v>126</v>
      </c>
      <c r="K3714" s="24">
        <v>1</v>
      </c>
      <c r="L3714" s="24" t="s">
        <v>84</v>
      </c>
      <c r="M3714" s="26">
        <v>46217</v>
      </c>
      <c r="N3714" s="27">
        <v>46217.375</v>
      </c>
      <c r="O3714" s="27">
        <v>46217.520833333336</v>
      </c>
      <c r="P3714" s="24" t="s">
        <v>6131</v>
      </c>
      <c r="Q3714" s="24" t="s">
        <v>6132</v>
      </c>
      <c r="R3714" s="24" t="s">
        <v>323</v>
      </c>
      <c r="S3714" s="24" t="s">
        <v>213</v>
      </c>
      <c r="T3714" s="24" t="s">
        <v>68</v>
      </c>
      <c r="U3714" s="24" t="s">
        <v>547</v>
      </c>
      <c r="V3714" s="27">
        <v>46217.454861111109</v>
      </c>
      <c r="W3714" s="27">
        <v>46217.472222222219</v>
      </c>
      <c r="Z3714" s="24">
        <v>1</v>
      </c>
      <c r="AA3714" s="24" t="s">
        <v>58</v>
      </c>
      <c r="AB3714" s="24" t="b">
        <v>0</v>
      </c>
      <c r="AC3714" s="61"/>
    </row>
    <row r="3715" spans="2:29" ht="13.7">
      <c r="B3715" s="24" t="s">
        <v>82</v>
      </c>
      <c r="C3715" s="24" t="s">
        <v>64</v>
      </c>
      <c r="D3715" s="24" t="s">
        <v>89</v>
      </c>
      <c r="E3715" s="24">
        <v>210</v>
      </c>
      <c r="F3715" s="26">
        <v>46204</v>
      </c>
      <c r="G3715" s="24" t="s">
        <v>52</v>
      </c>
      <c r="H3715" s="24" t="s">
        <v>53</v>
      </c>
      <c r="I3715" s="24" t="s">
        <v>68</v>
      </c>
      <c r="J3715" s="24" t="s">
        <v>126</v>
      </c>
      <c r="K3715" s="24">
        <v>1</v>
      </c>
      <c r="L3715" s="24" t="s">
        <v>84</v>
      </c>
      <c r="M3715" s="26">
        <v>46217</v>
      </c>
      <c r="N3715" s="27">
        <v>46217.375</v>
      </c>
      <c r="O3715" s="27">
        <v>46217.520833333336</v>
      </c>
      <c r="P3715" s="24" t="s">
        <v>6133</v>
      </c>
      <c r="Q3715" s="24" t="s">
        <v>6134</v>
      </c>
      <c r="R3715" s="24" t="s">
        <v>633</v>
      </c>
      <c r="T3715" s="24" t="s">
        <v>68</v>
      </c>
      <c r="U3715" s="24" t="s">
        <v>547</v>
      </c>
      <c r="V3715" s="27">
        <v>46217.419444444444</v>
      </c>
      <c r="W3715" s="27">
        <v>46217.436805555553</v>
      </c>
      <c r="Z3715" s="24">
        <v>1</v>
      </c>
      <c r="AA3715" s="24" t="s">
        <v>58</v>
      </c>
      <c r="AB3715" s="24" t="b">
        <v>0</v>
      </c>
      <c r="AC3715" s="61"/>
    </row>
    <row r="3716" spans="2:29" ht="13.7">
      <c r="B3716" s="24" t="s">
        <v>82</v>
      </c>
      <c r="C3716" s="24" t="s">
        <v>64</v>
      </c>
      <c r="D3716" s="24" t="s">
        <v>89</v>
      </c>
      <c r="E3716" s="24">
        <v>210</v>
      </c>
      <c r="F3716" s="26">
        <v>46204</v>
      </c>
      <c r="G3716" s="24" t="s">
        <v>52</v>
      </c>
      <c r="H3716" s="24" t="s">
        <v>53</v>
      </c>
      <c r="I3716" s="24" t="s">
        <v>62</v>
      </c>
      <c r="J3716" s="24" t="s">
        <v>125</v>
      </c>
      <c r="K3716" s="24">
        <v>1</v>
      </c>
      <c r="L3716" s="24" t="s">
        <v>84</v>
      </c>
      <c r="M3716" s="26">
        <v>46229</v>
      </c>
      <c r="N3716" s="27">
        <v>46229.5625</v>
      </c>
      <c r="O3716" s="27">
        <v>46229.708333333336</v>
      </c>
      <c r="V3716" s="27"/>
      <c r="W3716" s="27"/>
      <c r="X3716" s="24">
        <v>4</v>
      </c>
      <c r="Y3716" s="24">
        <v>0</v>
      </c>
      <c r="Z3716" s="24">
        <v>4</v>
      </c>
      <c r="AA3716" s="24" t="s">
        <v>58</v>
      </c>
      <c r="AB3716" s="24" t="b">
        <v>0</v>
      </c>
      <c r="AC3716" s="61">
        <v>0</v>
      </c>
    </row>
    <row r="3717" spans="2:29" ht="13.7">
      <c r="B3717" s="24" t="s">
        <v>82</v>
      </c>
      <c r="C3717" s="24" t="s">
        <v>64</v>
      </c>
      <c r="D3717" s="24" t="s">
        <v>89</v>
      </c>
      <c r="E3717" s="24">
        <v>210</v>
      </c>
      <c r="F3717" s="26">
        <v>46204</v>
      </c>
      <c r="G3717" s="24" t="s">
        <v>52</v>
      </c>
      <c r="H3717" s="24" t="s">
        <v>53</v>
      </c>
      <c r="I3717" s="24" t="s">
        <v>62</v>
      </c>
      <c r="J3717" s="24" t="s">
        <v>126</v>
      </c>
      <c r="K3717" s="24">
        <v>1</v>
      </c>
      <c r="L3717" s="24" t="s">
        <v>84</v>
      </c>
      <c r="M3717" s="26">
        <v>46229</v>
      </c>
      <c r="N3717" s="27">
        <v>46229.5625</v>
      </c>
      <c r="O3717" s="27">
        <v>46229.708333333336</v>
      </c>
      <c r="P3717" s="24" t="s">
        <v>6135</v>
      </c>
      <c r="Q3717" s="24" t="s">
        <v>6136</v>
      </c>
      <c r="R3717" s="24" t="s">
        <v>256</v>
      </c>
      <c r="S3717" s="24" t="s">
        <v>213</v>
      </c>
      <c r="T3717" s="24" t="s">
        <v>62</v>
      </c>
      <c r="U3717" s="24" t="s">
        <v>394</v>
      </c>
      <c r="V3717" s="27">
        <v>46229.599999999999</v>
      </c>
      <c r="W3717" s="27">
        <v>46229.622916666667</v>
      </c>
      <c r="Z3717" s="24">
        <v>1</v>
      </c>
      <c r="AA3717" s="24" t="s">
        <v>58</v>
      </c>
      <c r="AB3717" s="24" t="b">
        <v>0</v>
      </c>
      <c r="AC3717" s="61"/>
    </row>
    <row r="3718" spans="2:29" ht="13.7">
      <c r="B3718" s="24" t="s">
        <v>82</v>
      </c>
      <c r="C3718" s="24" t="s">
        <v>64</v>
      </c>
      <c r="D3718" s="24" t="s">
        <v>89</v>
      </c>
      <c r="E3718" s="24">
        <v>210</v>
      </c>
      <c r="F3718" s="26">
        <v>46204</v>
      </c>
      <c r="G3718" s="24" t="s">
        <v>52</v>
      </c>
      <c r="H3718" s="24" t="s">
        <v>53</v>
      </c>
      <c r="I3718" s="24" t="s">
        <v>62</v>
      </c>
      <c r="J3718" s="24" t="s">
        <v>126</v>
      </c>
      <c r="K3718" s="24">
        <v>1</v>
      </c>
      <c r="L3718" s="24" t="s">
        <v>84</v>
      </c>
      <c r="M3718" s="26">
        <v>46229</v>
      </c>
      <c r="N3718" s="27">
        <v>46229.5625</v>
      </c>
      <c r="O3718" s="27">
        <v>46229.708333333336</v>
      </c>
      <c r="P3718" s="24" t="s">
        <v>6137</v>
      </c>
      <c r="Q3718" s="24" t="s">
        <v>6138</v>
      </c>
      <c r="R3718" s="24" t="s">
        <v>328</v>
      </c>
      <c r="T3718" s="24" t="s">
        <v>62</v>
      </c>
      <c r="U3718" s="24" t="s">
        <v>394</v>
      </c>
      <c r="V3718" s="27">
        <v>46229.568055555559</v>
      </c>
      <c r="W3718" s="27">
        <v>46229.585416666669</v>
      </c>
      <c r="Z3718" s="24">
        <v>1</v>
      </c>
      <c r="AA3718" s="24" t="s">
        <v>58</v>
      </c>
      <c r="AB3718" s="24" t="b">
        <v>0</v>
      </c>
      <c r="AC3718" s="61"/>
    </row>
    <row r="3719" spans="2:29" ht="13.7">
      <c r="B3719" s="24" t="s">
        <v>82</v>
      </c>
      <c r="C3719" s="24" t="s">
        <v>64</v>
      </c>
      <c r="D3719" s="24" t="s">
        <v>89</v>
      </c>
      <c r="E3719" s="24">
        <v>210</v>
      </c>
      <c r="F3719" s="26">
        <v>46204</v>
      </c>
      <c r="G3719" s="24" t="s">
        <v>52</v>
      </c>
      <c r="H3719" s="24" t="s">
        <v>53</v>
      </c>
      <c r="I3719" s="24" t="s">
        <v>62</v>
      </c>
      <c r="J3719" s="24" t="s">
        <v>126</v>
      </c>
      <c r="K3719" s="24">
        <v>1</v>
      </c>
      <c r="L3719" s="24" t="s">
        <v>84</v>
      </c>
      <c r="M3719" s="26">
        <v>46229</v>
      </c>
      <c r="N3719" s="27">
        <v>46229.5625</v>
      </c>
      <c r="O3719" s="27">
        <v>46229.708333333336</v>
      </c>
      <c r="P3719" s="24" t="s">
        <v>6139</v>
      </c>
      <c r="Q3719" s="24" t="s">
        <v>6140</v>
      </c>
      <c r="R3719" s="24" t="s">
        <v>256</v>
      </c>
      <c r="T3719" s="24" t="s">
        <v>62</v>
      </c>
      <c r="U3719" s="24" t="s">
        <v>394</v>
      </c>
      <c r="V3719" s="27">
        <v>46229.67291666667</v>
      </c>
      <c r="W3719" s="27">
        <v>46229.69027777778</v>
      </c>
      <c r="Z3719" s="24">
        <v>1</v>
      </c>
      <c r="AA3719" s="24" t="s">
        <v>58</v>
      </c>
      <c r="AB3719" s="24" t="b">
        <v>0</v>
      </c>
      <c r="AC3719" s="61"/>
    </row>
    <row r="3720" spans="2:29" ht="13.7">
      <c r="B3720" s="24" t="s">
        <v>82</v>
      </c>
      <c r="C3720" s="24" t="s">
        <v>64</v>
      </c>
      <c r="D3720" s="24" t="s">
        <v>89</v>
      </c>
      <c r="E3720" s="24">
        <v>210</v>
      </c>
      <c r="F3720" s="26">
        <v>46204</v>
      </c>
      <c r="G3720" s="24" t="s">
        <v>52</v>
      </c>
      <c r="H3720" s="24" t="s">
        <v>53</v>
      </c>
      <c r="I3720" s="24" t="s">
        <v>62</v>
      </c>
      <c r="J3720" s="24" t="s">
        <v>126</v>
      </c>
      <c r="K3720" s="24">
        <v>1</v>
      </c>
      <c r="L3720" s="24" t="s">
        <v>84</v>
      </c>
      <c r="M3720" s="26">
        <v>46229</v>
      </c>
      <c r="N3720" s="27">
        <v>46229.5625</v>
      </c>
      <c r="O3720" s="27">
        <v>46229.708333333336</v>
      </c>
      <c r="P3720" s="24" t="s">
        <v>6141</v>
      </c>
      <c r="Q3720" s="24" t="s">
        <v>6142</v>
      </c>
      <c r="R3720" s="24" t="s">
        <v>323</v>
      </c>
      <c r="T3720" s="24" t="s">
        <v>62</v>
      </c>
      <c r="U3720" s="24" t="s">
        <v>394</v>
      </c>
      <c r="V3720" s="27">
        <v>46229.643055555556</v>
      </c>
      <c r="W3720" s="27">
        <v>46229.657638888886</v>
      </c>
      <c r="Z3720" s="24">
        <v>1</v>
      </c>
      <c r="AA3720" s="24" t="s">
        <v>58</v>
      </c>
      <c r="AB3720" s="24" t="b">
        <v>0</v>
      </c>
      <c r="AC3720" s="61"/>
    </row>
    <row r="3721" spans="2:29" ht="13.7">
      <c r="B3721" s="24" t="s">
        <v>82</v>
      </c>
      <c r="C3721" s="24" t="s">
        <v>64</v>
      </c>
      <c r="D3721" s="24" t="s">
        <v>89</v>
      </c>
      <c r="E3721" s="24">
        <v>210</v>
      </c>
      <c r="F3721" s="26">
        <v>46235</v>
      </c>
      <c r="G3721" s="24" t="s">
        <v>52</v>
      </c>
      <c r="H3721" s="24" t="s">
        <v>53</v>
      </c>
      <c r="I3721" s="24" t="s">
        <v>59</v>
      </c>
      <c r="J3721" s="24" t="s">
        <v>125</v>
      </c>
      <c r="K3721" s="24">
        <v>1</v>
      </c>
      <c r="L3721" s="24" t="s">
        <v>84</v>
      </c>
      <c r="M3721" s="26">
        <v>46248</v>
      </c>
      <c r="N3721" s="27">
        <v>46248.5625</v>
      </c>
      <c r="O3721" s="27">
        <v>46248.708333333336</v>
      </c>
      <c r="V3721" s="27"/>
      <c r="W3721" s="27"/>
      <c r="X3721" s="24">
        <v>4</v>
      </c>
      <c r="Y3721" s="24">
        <v>0</v>
      </c>
      <c r="Z3721" s="24">
        <v>4</v>
      </c>
      <c r="AA3721" s="24" t="s">
        <v>60</v>
      </c>
      <c r="AB3721" s="24" t="b">
        <v>0</v>
      </c>
      <c r="AC3721" s="61">
        <v>0</v>
      </c>
    </row>
    <row r="3722" spans="2:29" ht="13.7">
      <c r="B3722" s="24" t="s">
        <v>82</v>
      </c>
      <c r="C3722" s="24" t="s">
        <v>64</v>
      </c>
      <c r="D3722" s="24" t="s">
        <v>89</v>
      </c>
      <c r="E3722" s="24">
        <v>210</v>
      </c>
      <c r="F3722" s="26">
        <v>46235</v>
      </c>
      <c r="G3722" s="24" t="s">
        <v>52</v>
      </c>
      <c r="H3722" s="24" t="s">
        <v>53</v>
      </c>
      <c r="I3722" s="24" t="s">
        <v>59</v>
      </c>
      <c r="J3722" s="24" t="s">
        <v>126</v>
      </c>
      <c r="K3722" s="24">
        <v>1</v>
      </c>
      <c r="L3722" s="24" t="s">
        <v>84</v>
      </c>
      <c r="M3722" s="26">
        <v>46248</v>
      </c>
      <c r="N3722" s="27">
        <v>46248.5625</v>
      </c>
      <c r="O3722" s="27">
        <v>46248.708333333336</v>
      </c>
      <c r="P3722" s="24" t="s">
        <v>6143</v>
      </c>
      <c r="Q3722" s="24" t="s">
        <v>6144</v>
      </c>
      <c r="R3722" s="24" t="s">
        <v>217</v>
      </c>
      <c r="S3722" s="24" t="s">
        <v>198</v>
      </c>
      <c r="T3722" s="24" t="s">
        <v>59</v>
      </c>
      <c r="U3722" s="24" t="s">
        <v>411</v>
      </c>
      <c r="V3722" s="27">
        <v>46248.64166666667</v>
      </c>
      <c r="W3722" s="27">
        <v>46248.660416666666</v>
      </c>
      <c r="Z3722" s="24">
        <v>1</v>
      </c>
      <c r="AA3722" s="24" t="s">
        <v>60</v>
      </c>
      <c r="AB3722" s="24" t="b">
        <v>0</v>
      </c>
      <c r="AC3722" s="61"/>
    </row>
    <row r="3723" spans="2:29" ht="13.7">
      <c r="B3723" s="24" t="s">
        <v>82</v>
      </c>
      <c r="C3723" s="24" t="s">
        <v>64</v>
      </c>
      <c r="D3723" s="24" t="s">
        <v>89</v>
      </c>
      <c r="E3723" s="24">
        <v>210</v>
      </c>
      <c r="F3723" s="26">
        <v>46235</v>
      </c>
      <c r="G3723" s="24" t="s">
        <v>52</v>
      </c>
      <c r="H3723" s="24" t="s">
        <v>53</v>
      </c>
      <c r="I3723" s="24" t="s">
        <v>59</v>
      </c>
      <c r="J3723" s="24" t="s">
        <v>126</v>
      </c>
      <c r="K3723" s="24">
        <v>1</v>
      </c>
      <c r="L3723" s="24" t="s">
        <v>84</v>
      </c>
      <c r="M3723" s="26">
        <v>46248</v>
      </c>
      <c r="N3723" s="27">
        <v>46248.5625</v>
      </c>
      <c r="O3723" s="27">
        <v>46248.708333333336</v>
      </c>
      <c r="P3723" s="24" t="s">
        <v>6145</v>
      </c>
      <c r="Q3723" s="24" t="s">
        <v>6146</v>
      </c>
      <c r="R3723" s="24" t="s">
        <v>281</v>
      </c>
      <c r="S3723" s="24" t="s">
        <v>152</v>
      </c>
      <c r="T3723" s="24" t="s">
        <v>59</v>
      </c>
      <c r="U3723" s="24" t="s">
        <v>411</v>
      </c>
      <c r="V3723" s="27">
        <v>46248.569444444445</v>
      </c>
      <c r="W3723" s="27">
        <v>46248.587500000001</v>
      </c>
      <c r="Z3723" s="24">
        <v>1</v>
      </c>
      <c r="AA3723" s="24" t="s">
        <v>60</v>
      </c>
      <c r="AB3723" s="24" t="b">
        <v>0</v>
      </c>
      <c r="AC3723" s="61"/>
    </row>
    <row r="3724" spans="2:29" ht="13.7">
      <c r="B3724" s="24" t="s">
        <v>82</v>
      </c>
      <c r="C3724" s="24" t="s">
        <v>64</v>
      </c>
      <c r="D3724" s="24" t="s">
        <v>89</v>
      </c>
      <c r="E3724" s="24">
        <v>210</v>
      </c>
      <c r="F3724" s="26">
        <v>46235</v>
      </c>
      <c r="G3724" s="24" t="s">
        <v>52</v>
      </c>
      <c r="H3724" s="24" t="s">
        <v>53</v>
      </c>
      <c r="I3724" s="24" t="s">
        <v>59</v>
      </c>
      <c r="J3724" s="24" t="s">
        <v>126</v>
      </c>
      <c r="K3724" s="24">
        <v>1</v>
      </c>
      <c r="L3724" s="24" t="s">
        <v>84</v>
      </c>
      <c r="M3724" s="26">
        <v>46248</v>
      </c>
      <c r="N3724" s="27">
        <v>46248.5625</v>
      </c>
      <c r="O3724" s="27">
        <v>46248.708333333336</v>
      </c>
      <c r="P3724" s="24" t="s">
        <v>6147</v>
      </c>
      <c r="Q3724" s="24" t="s">
        <v>6148</v>
      </c>
      <c r="R3724" s="24" t="s">
        <v>284</v>
      </c>
      <c r="S3724" s="24" t="s">
        <v>198</v>
      </c>
      <c r="T3724" s="24" t="s">
        <v>59</v>
      </c>
      <c r="U3724" s="24" t="s">
        <v>411</v>
      </c>
      <c r="V3724" s="27">
        <v>46248.604861111111</v>
      </c>
      <c r="W3724" s="27">
        <v>46248.621527777781</v>
      </c>
      <c r="Z3724" s="24">
        <v>1</v>
      </c>
      <c r="AA3724" s="24" t="s">
        <v>60</v>
      </c>
      <c r="AB3724" s="24" t="b">
        <v>0</v>
      </c>
      <c r="AC3724" s="61"/>
    </row>
    <row r="3725" spans="2:29" ht="13.7">
      <c r="B3725" s="24" t="s">
        <v>82</v>
      </c>
      <c r="C3725" s="24" t="s">
        <v>64</v>
      </c>
      <c r="D3725" s="24" t="s">
        <v>89</v>
      </c>
      <c r="E3725" s="24">
        <v>210</v>
      </c>
      <c r="F3725" s="26">
        <v>46235</v>
      </c>
      <c r="G3725" s="24" t="s">
        <v>52</v>
      </c>
      <c r="H3725" s="24" t="s">
        <v>53</v>
      </c>
      <c r="I3725" s="24" t="s">
        <v>59</v>
      </c>
      <c r="J3725" s="24" t="s">
        <v>126</v>
      </c>
      <c r="K3725" s="24">
        <v>1</v>
      </c>
      <c r="L3725" s="24" t="s">
        <v>84</v>
      </c>
      <c r="M3725" s="26">
        <v>46248</v>
      </c>
      <c r="N3725" s="27">
        <v>46248.5625</v>
      </c>
      <c r="O3725" s="27">
        <v>46248.708333333336</v>
      </c>
      <c r="P3725" s="24" t="s">
        <v>6149</v>
      </c>
      <c r="Q3725" s="24" t="s">
        <v>6150</v>
      </c>
      <c r="R3725" s="24" t="s">
        <v>281</v>
      </c>
      <c r="S3725" s="24" t="s">
        <v>213</v>
      </c>
      <c r="T3725" s="24" t="s">
        <v>59</v>
      </c>
      <c r="U3725" s="24" t="s">
        <v>411</v>
      </c>
      <c r="V3725" s="27">
        <v>46248.672222222223</v>
      </c>
      <c r="W3725" s="27">
        <v>46248.694444444445</v>
      </c>
      <c r="Z3725" s="24">
        <v>1</v>
      </c>
      <c r="AA3725" s="24" t="s">
        <v>60</v>
      </c>
      <c r="AB3725" s="24" t="b">
        <v>0</v>
      </c>
      <c r="AC3725" s="61"/>
    </row>
    <row r="3726" spans="2:29" ht="13.7">
      <c r="B3726" s="24" t="s">
        <v>82</v>
      </c>
      <c r="C3726" s="24" t="s">
        <v>64</v>
      </c>
      <c r="D3726" s="24" t="s">
        <v>89</v>
      </c>
      <c r="E3726" s="24">
        <v>240</v>
      </c>
      <c r="F3726" s="26">
        <v>46174</v>
      </c>
      <c r="G3726" s="24" t="s">
        <v>52</v>
      </c>
      <c r="H3726" s="24" t="s">
        <v>53</v>
      </c>
      <c r="I3726" s="24" t="s">
        <v>54</v>
      </c>
      <c r="J3726" s="24" t="s">
        <v>125</v>
      </c>
      <c r="K3726" s="24">
        <v>1</v>
      </c>
      <c r="L3726" s="24" t="s">
        <v>84</v>
      </c>
      <c r="M3726" s="26">
        <v>46180</v>
      </c>
      <c r="N3726" s="27">
        <v>46180.333333333336</v>
      </c>
      <c r="O3726" s="27">
        <v>46180.5</v>
      </c>
      <c r="V3726" s="27"/>
      <c r="W3726" s="27"/>
      <c r="X3726" s="24">
        <v>4</v>
      </c>
      <c r="Y3726" s="24">
        <v>0</v>
      </c>
      <c r="Z3726" s="24">
        <v>4</v>
      </c>
      <c r="AA3726" s="24" t="s">
        <v>56</v>
      </c>
      <c r="AB3726" s="24" t="b">
        <v>0</v>
      </c>
      <c r="AC3726" s="61">
        <v>0</v>
      </c>
    </row>
    <row r="3727" spans="2:29" ht="13.7">
      <c r="B3727" s="24" t="s">
        <v>82</v>
      </c>
      <c r="C3727" s="24" t="s">
        <v>64</v>
      </c>
      <c r="D3727" s="24" t="s">
        <v>89</v>
      </c>
      <c r="E3727" s="24">
        <v>240</v>
      </c>
      <c r="F3727" s="26">
        <v>46174</v>
      </c>
      <c r="G3727" s="24" t="s">
        <v>52</v>
      </c>
      <c r="H3727" s="24" t="s">
        <v>53</v>
      </c>
      <c r="I3727" s="24" t="s">
        <v>54</v>
      </c>
      <c r="J3727" s="24" t="s">
        <v>126</v>
      </c>
      <c r="K3727" s="24">
        <v>1</v>
      </c>
      <c r="L3727" s="24" t="s">
        <v>84</v>
      </c>
      <c r="M3727" s="26">
        <v>46180</v>
      </c>
      <c r="N3727" s="27">
        <v>46180.333333333336</v>
      </c>
      <c r="O3727" s="27">
        <v>46180.5</v>
      </c>
      <c r="P3727" s="24" t="s">
        <v>6151</v>
      </c>
      <c r="Q3727" s="24" t="s">
        <v>6152</v>
      </c>
      <c r="R3727" s="24" t="s">
        <v>142</v>
      </c>
      <c r="T3727" s="24" t="s">
        <v>54</v>
      </c>
      <c r="U3727" s="24" t="s">
        <v>497</v>
      </c>
      <c r="V3727" s="27">
        <v>46180.423611111109</v>
      </c>
      <c r="W3727" s="27">
        <v>46180.444444444445</v>
      </c>
      <c r="Z3727" s="24">
        <v>1</v>
      </c>
      <c r="AA3727" s="24" t="s">
        <v>56</v>
      </c>
      <c r="AB3727" s="24" t="b">
        <v>0</v>
      </c>
      <c r="AC3727" s="61"/>
    </row>
    <row r="3728" spans="2:29" ht="13.7">
      <c r="B3728" s="24" t="s">
        <v>82</v>
      </c>
      <c r="C3728" s="24" t="s">
        <v>64</v>
      </c>
      <c r="D3728" s="24" t="s">
        <v>89</v>
      </c>
      <c r="E3728" s="24">
        <v>240</v>
      </c>
      <c r="F3728" s="26">
        <v>46174</v>
      </c>
      <c r="G3728" s="24" t="s">
        <v>52</v>
      </c>
      <c r="H3728" s="24" t="s">
        <v>53</v>
      </c>
      <c r="I3728" s="24" t="s">
        <v>54</v>
      </c>
      <c r="J3728" s="24" t="s">
        <v>126</v>
      </c>
      <c r="K3728" s="24">
        <v>1</v>
      </c>
      <c r="L3728" s="24" t="s">
        <v>84</v>
      </c>
      <c r="M3728" s="26">
        <v>46180</v>
      </c>
      <c r="N3728" s="27">
        <v>46180.333333333336</v>
      </c>
      <c r="O3728" s="27">
        <v>46180.5</v>
      </c>
      <c r="P3728" s="24" t="s">
        <v>6153</v>
      </c>
      <c r="Q3728" s="24" t="s">
        <v>6154</v>
      </c>
      <c r="R3728" s="24" t="s">
        <v>146</v>
      </c>
      <c r="T3728" s="24" t="s">
        <v>54</v>
      </c>
      <c r="U3728" s="24" t="s">
        <v>497</v>
      </c>
      <c r="V3728" s="27">
        <v>46180.37777777778</v>
      </c>
      <c r="W3728" s="27">
        <v>46180.401388888888</v>
      </c>
      <c r="Z3728" s="24">
        <v>1</v>
      </c>
      <c r="AA3728" s="24" t="s">
        <v>56</v>
      </c>
      <c r="AB3728" s="24" t="b">
        <v>0</v>
      </c>
      <c r="AC3728" s="61"/>
    </row>
    <row r="3729" spans="2:29" ht="13.7">
      <c r="B3729" s="24" t="s">
        <v>82</v>
      </c>
      <c r="C3729" s="24" t="s">
        <v>64</v>
      </c>
      <c r="D3729" s="24" t="s">
        <v>89</v>
      </c>
      <c r="E3729" s="24">
        <v>240</v>
      </c>
      <c r="F3729" s="26">
        <v>46174</v>
      </c>
      <c r="G3729" s="24" t="s">
        <v>52</v>
      </c>
      <c r="H3729" s="24" t="s">
        <v>53</v>
      </c>
      <c r="I3729" s="24" t="s">
        <v>54</v>
      </c>
      <c r="J3729" s="24" t="s">
        <v>126</v>
      </c>
      <c r="K3729" s="24">
        <v>1</v>
      </c>
      <c r="L3729" s="24" t="s">
        <v>84</v>
      </c>
      <c r="M3729" s="26">
        <v>46180</v>
      </c>
      <c r="N3729" s="27">
        <v>46180.333333333336</v>
      </c>
      <c r="O3729" s="27">
        <v>46180.5</v>
      </c>
      <c r="P3729" s="24" t="s">
        <v>6155</v>
      </c>
      <c r="Q3729" s="24" t="s">
        <v>6156</v>
      </c>
      <c r="R3729" s="24" t="s">
        <v>190</v>
      </c>
      <c r="S3729" s="24" t="s">
        <v>152</v>
      </c>
      <c r="T3729" s="24" t="s">
        <v>54</v>
      </c>
      <c r="U3729" s="24" t="s">
        <v>497</v>
      </c>
      <c r="V3729" s="27">
        <v>46180.463194444441</v>
      </c>
      <c r="W3729" s="27">
        <v>46180.489583333336</v>
      </c>
      <c r="Z3729" s="24">
        <v>1</v>
      </c>
      <c r="AA3729" s="24" t="s">
        <v>56</v>
      </c>
      <c r="AB3729" s="24" t="b">
        <v>0</v>
      </c>
      <c r="AC3729" s="61"/>
    </row>
    <row r="3730" spans="2:29" ht="13.7">
      <c r="B3730" s="24" t="s">
        <v>82</v>
      </c>
      <c r="C3730" s="24" t="s">
        <v>64</v>
      </c>
      <c r="D3730" s="24" t="s">
        <v>89</v>
      </c>
      <c r="E3730" s="24">
        <v>240</v>
      </c>
      <c r="F3730" s="26">
        <v>46174</v>
      </c>
      <c r="G3730" s="24" t="s">
        <v>52</v>
      </c>
      <c r="H3730" s="24" t="s">
        <v>53</v>
      </c>
      <c r="I3730" s="24" t="s">
        <v>54</v>
      </c>
      <c r="J3730" s="24" t="s">
        <v>126</v>
      </c>
      <c r="K3730" s="24">
        <v>1</v>
      </c>
      <c r="L3730" s="24" t="s">
        <v>84</v>
      </c>
      <c r="M3730" s="26">
        <v>46180</v>
      </c>
      <c r="N3730" s="27">
        <v>46180.333333333336</v>
      </c>
      <c r="O3730" s="27">
        <v>46180.5</v>
      </c>
      <c r="P3730" s="24" t="s">
        <v>6157</v>
      </c>
      <c r="Q3730" s="24" t="s">
        <v>6158</v>
      </c>
      <c r="R3730" s="24" t="s">
        <v>190</v>
      </c>
      <c r="T3730" s="24" t="s">
        <v>54</v>
      </c>
      <c r="U3730" s="24" t="s">
        <v>497</v>
      </c>
      <c r="V3730" s="27">
        <v>46180.340277777781</v>
      </c>
      <c r="W3730" s="27">
        <v>46180.368055555555</v>
      </c>
      <c r="Z3730" s="24">
        <v>1</v>
      </c>
      <c r="AA3730" s="24" t="s">
        <v>56</v>
      </c>
      <c r="AB3730" s="24" t="b">
        <v>0</v>
      </c>
      <c r="AC3730" s="61"/>
    </row>
    <row r="3731" spans="2:29" ht="13.7">
      <c r="B3731" s="24" t="s">
        <v>82</v>
      </c>
      <c r="C3731" s="24" t="s">
        <v>64</v>
      </c>
      <c r="D3731" s="24" t="s">
        <v>89</v>
      </c>
      <c r="E3731" s="24">
        <v>240</v>
      </c>
      <c r="F3731" s="26">
        <v>46174</v>
      </c>
      <c r="G3731" s="24" t="s">
        <v>52</v>
      </c>
      <c r="H3731" s="24" t="s">
        <v>53</v>
      </c>
      <c r="I3731" s="24" t="s">
        <v>57</v>
      </c>
      <c r="J3731" s="24" t="s">
        <v>125</v>
      </c>
      <c r="K3731" s="24">
        <v>1</v>
      </c>
      <c r="L3731" s="24" t="s">
        <v>84</v>
      </c>
      <c r="M3731" s="26">
        <v>46181</v>
      </c>
      <c r="N3731" s="27">
        <v>46181.333333333336</v>
      </c>
      <c r="O3731" s="27">
        <v>46181.5</v>
      </c>
      <c r="V3731" s="27"/>
      <c r="W3731" s="27"/>
      <c r="X3731" s="24">
        <v>4</v>
      </c>
      <c r="Y3731" s="24">
        <v>0</v>
      </c>
      <c r="Z3731" s="24">
        <v>4</v>
      </c>
      <c r="AA3731" s="24" t="s">
        <v>56</v>
      </c>
      <c r="AB3731" s="24" t="b">
        <v>0</v>
      </c>
      <c r="AC3731" s="61">
        <v>0</v>
      </c>
    </row>
    <row r="3732" spans="2:29" ht="13.7">
      <c r="B3732" s="24" t="s">
        <v>82</v>
      </c>
      <c r="C3732" s="24" t="s">
        <v>64</v>
      </c>
      <c r="D3732" s="24" t="s">
        <v>89</v>
      </c>
      <c r="E3732" s="24">
        <v>240</v>
      </c>
      <c r="F3732" s="26">
        <v>46174</v>
      </c>
      <c r="G3732" s="24" t="s">
        <v>52</v>
      </c>
      <c r="H3732" s="24" t="s">
        <v>53</v>
      </c>
      <c r="I3732" s="24" t="s">
        <v>57</v>
      </c>
      <c r="J3732" s="24" t="s">
        <v>126</v>
      </c>
      <c r="K3732" s="24">
        <v>1</v>
      </c>
      <c r="L3732" s="24" t="s">
        <v>84</v>
      </c>
      <c r="M3732" s="26">
        <v>46181</v>
      </c>
      <c r="N3732" s="27">
        <v>46181.333333333336</v>
      </c>
      <c r="O3732" s="27">
        <v>46181.5</v>
      </c>
      <c r="P3732" s="24" t="s">
        <v>6159</v>
      </c>
      <c r="Q3732" s="24" t="s">
        <v>6160</v>
      </c>
      <c r="R3732" s="24" t="s">
        <v>165</v>
      </c>
      <c r="S3732" s="24" t="s">
        <v>152</v>
      </c>
      <c r="T3732" s="24" t="s">
        <v>57</v>
      </c>
      <c r="U3732" s="24" t="s">
        <v>394</v>
      </c>
      <c r="V3732" s="27">
        <v>46181.334722222222</v>
      </c>
      <c r="W3732" s="27">
        <v>46181.365277777775</v>
      </c>
      <c r="Z3732" s="24">
        <v>1</v>
      </c>
      <c r="AA3732" s="24" t="s">
        <v>56</v>
      </c>
      <c r="AB3732" s="24" t="b">
        <v>0</v>
      </c>
      <c r="AC3732" s="61"/>
    </row>
    <row r="3733" spans="2:29" ht="13.7">
      <c r="B3733" s="24" t="s">
        <v>82</v>
      </c>
      <c r="C3733" s="24" t="s">
        <v>64</v>
      </c>
      <c r="D3733" s="24" t="s">
        <v>89</v>
      </c>
      <c r="E3733" s="24">
        <v>240</v>
      </c>
      <c r="F3733" s="26">
        <v>46174</v>
      </c>
      <c r="G3733" s="24" t="s">
        <v>52</v>
      </c>
      <c r="H3733" s="24" t="s">
        <v>53</v>
      </c>
      <c r="I3733" s="24" t="s">
        <v>57</v>
      </c>
      <c r="J3733" s="24" t="s">
        <v>126</v>
      </c>
      <c r="K3733" s="24">
        <v>1</v>
      </c>
      <c r="L3733" s="24" t="s">
        <v>84</v>
      </c>
      <c r="M3733" s="26">
        <v>46181</v>
      </c>
      <c r="N3733" s="27">
        <v>46181.333333333336</v>
      </c>
      <c r="O3733" s="27">
        <v>46181.5</v>
      </c>
      <c r="P3733" s="24" t="s">
        <v>6161</v>
      </c>
      <c r="Q3733" s="24" t="s">
        <v>6162</v>
      </c>
      <c r="R3733" s="24" t="s">
        <v>165</v>
      </c>
      <c r="T3733" s="24" t="s">
        <v>57</v>
      </c>
      <c r="U3733" s="24" t="s">
        <v>394</v>
      </c>
      <c r="V3733" s="27">
        <v>46181.382638888892</v>
      </c>
      <c r="W3733" s="27">
        <v>46181.407638888886</v>
      </c>
      <c r="Z3733" s="24">
        <v>1</v>
      </c>
      <c r="AA3733" s="24" t="s">
        <v>56</v>
      </c>
      <c r="AB3733" s="24" t="b">
        <v>0</v>
      </c>
      <c r="AC3733" s="61"/>
    </row>
    <row r="3734" spans="2:29" ht="13.7">
      <c r="B3734" s="24" t="s">
        <v>82</v>
      </c>
      <c r="C3734" s="24" t="s">
        <v>64</v>
      </c>
      <c r="D3734" s="24" t="s">
        <v>89</v>
      </c>
      <c r="E3734" s="24">
        <v>240</v>
      </c>
      <c r="F3734" s="26">
        <v>46174</v>
      </c>
      <c r="G3734" s="24" t="s">
        <v>52</v>
      </c>
      <c r="H3734" s="24" t="s">
        <v>53</v>
      </c>
      <c r="I3734" s="24" t="s">
        <v>57</v>
      </c>
      <c r="J3734" s="24" t="s">
        <v>126</v>
      </c>
      <c r="K3734" s="24">
        <v>1</v>
      </c>
      <c r="L3734" s="24" t="s">
        <v>84</v>
      </c>
      <c r="M3734" s="26">
        <v>46181</v>
      </c>
      <c r="N3734" s="27">
        <v>46181.333333333336</v>
      </c>
      <c r="O3734" s="27">
        <v>46181.5</v>
      </c>
      <c r="P3734" s="24" t="s">
        <v>6163</v>
      </c>
      <c r="Q3734" s="24" t="s">
        <v>6164</v>
      </c>
      <c r="R3734" s="24" t="s">
        <v>182</v>
      </c>
      <c r="S3734" s="24" t="s">
        <v>160</v>
      </c>
      <c r="T3734" s="24" t="s">
        <v>57</v>
      </c>
      <c r="U3734" s="24" t="s">
        <v>394</v>
      </c>
      <c r="V3734" s="27">
        <v>46181.463888888888</v>
      </c>
      <c r="W3734" s="27">
        <v>46181.484722222223</v>
      </c>
      <c r="Z3734" s="24">
        <v>1</v>
      </c>
      <c r="AA3734" s="24" t="s">
        <v>56</v>
      </c>
      <c r="AB3734" s="24" t="b">
        <v>0</v>
      </c>
      <c r="AC3734" s="61"/>
    </row>
    <row r="3735" spans="2:29" ht="13.7">
      <c r="B3735" s="24" t="s">
        <v>82</v>
      </c>
      <c r="C3735" s="24" t="s">
        <v>64</v>
      </c>
      <c r="D3735" s="24" t="s">
        <v>89</v>
      </c>
      <c r="E3735" s="24">
        <v>240</v>
      </c>
      <c r="F3735" s="26">
        <v>46174</v>
      </c>
      <c r="G3735" s="24" t="s">
        <v>52</v>
      </c>
      <c r="H3735" s="24" t="s">
        <v>53</v>
      </c>
      <c r="I3735" s="24" t="s">
        <v>57</v>
      </c>
      <c r="J3735" s="24" t="s">
        <v>126</v>
      </c>
      <c r="K3735" s="24">
        <v>1</v>
      </c>
      <c r="L3735" s="24" t="s">
        <v>84</v>
      </c>
      <c r="M3735" s="26">
        <v>46181</v>
      </c>
      <c r="N3735" s="27">
        <v>46181.333333333336</v>
      </c>
      <c r="O3735" s="27">
        <v>46181.5</v>
      </c>
      <c r="P3735" s="24" t="s">
        <v>6165</v>
      </c>
      <c r="Q3735" s="24" t="s">
        <v>6166</v>
      </c>
      <c r="R3735" s="24" t="s">
        <v>165</v>
      </c>
      <c r="S3735" s="24" t="s">
        <v>152</v>
      </c>
      <c r="T3735" s="24" t="s">
        <v>57</v>
      </c>
      <c r="U3735" s="24" t="s">
        <v>394</v>
      </c>
      <c r="V3735" s="27">
        <v>46181.422222222223</v>
      </c>
      <c r="W3735" s="27">
        <v>46181.439583333333</v>
      </c>
      <c r="Z3735" s="24">
        <v>1</v>
      </c>
      <c r="AA3735" s="24" t="s">
        <v>56</v>
      </c>
      <c r="AB3735" s="24" t="b">
        <v>0</v>
      </c>
      <c r="AC3735" s="61"/>
    </row>
    <row r="3736" spans="2:29" ht="13.7">
      <c r="B3736" s="24" t="s">
        <v>82</v>
      </c>
      <c r="C3736" s="24" t="s">
        <v>64</v>
      </c>
      <c r="D3736" s="24" t="s">
        <v>89</v>
      </c>
      <c r="E3736" s="24">
        <v>240</v>
      </c>
      <c r="F3736" s="26">
        <v>46174</v>
      </c>
      <c r="G3736" s="24" t="s">
        <v>52</v>
      </c>
      <c r="H3736" s="24" t="s">
        <v>53</v>
      </c>
      <c r="I3736" s="24" t="s">
        <v>62</v>
      </c>
      <c r="J3736" s="24" t="s">
        <v>125</v>
      </c>
      <c r="K3736" s="24">
        <v>1</v>
      </c>
      <c r="L3736" s="24" t="s">
        <v>84</v>
      </c>
      <c r="M3736" s="26">
        <v>46200</v>
      </c>
      <c r="N3736" s="27">
        <v>46200.333333333336</v>
      </c>
      <c r="O3736" s="27">
        <v>46200.5</v>
      </c>
      <c r="V3736" s="27"/>
      <c r="W3736" s="27"/>
      <c r="X3736" s="24">
        <v>4</v>
      </c>
      <c r="Y3736" s="24">
        <v>0</v>
      </c>
      <c r="Z3736" s="24">
        <v>4</v>
      </c>
      <c r="AA3736" s="24" t="s">
        <v>56</v>
      </c>
      <c r="AB3736" s="24" t="b">
        <v>0</v>
      </c>
      <c r="AC3736" s="61">
        <v>0</v>
      </c>
    </row>
    <row r="3737" spans="2:29" ht="13.7">
      <c r="B3737" s="24" t="s">
        <v>82</v>
      </c>
      <c r="C3737" s="24" t="s">
        <v>64</v>
      </c>
      <c r="D3737" s="24" t="s">
        <v>89</v>
      </c>
      <c r="E3737" s="24">
        <v>240</v>
      </c>
      <c r="F3737" s="26">
        <v>46174</v>
      </c>
      <c r="G3737" s="24" t="s">
        <v>52</v>
      </c>
      <c r="H3737" s="24" t="s">
        <v>53</v>
      </c>
      <c r="I3737" s="24" t="s">
        <v>62</v>
      </c>
      <c r="J3737" s="24" t="s">
        <v>126</v>
      </c>
      <c r="K3737" s="24">
        <v>1</v>
      </c>
      <c r="L3737" s="24" t="s">
        <v>84</v>
      </c>
      <c r="M3737" s="26">
        <v>46200</v>
      </c>
      <c r="N3737" s="27">
        <v>46200.333333333336</v>
      </c>
      <c r="O3737" s="27">
        <v>46200.5</v>
      </c>
      <c r="P3737" s="24" t="s">
        <v>6167</v>
      </c>
      <c r="Q3737" s="24" t="s">
        <v>6168</v>
      </c>
      <c r="R3737" s="24" t="s">
        <v>256</v>
      </c>
      <c r="S3737" s="24" t="s">
        <v>152</v>
      </c>
      <c r="T3737" s="24" t="s">
        <v>62</v>
      </c>
      <c r="U3737" s="24" t="s">
        <v>430</v>
      </c>
      <c r="V3737" s="27">
        <v>46200.339583333334</v>
      </c>
      <c r="W3737" s="27">
        <v>46200.367361111108</v>
      </c>
      <c r="Z3737" s="24">
        <v>1</v>
      </c>
      <c r="AA3737" s="24" t="s">
        <v>56</v>
      </c>
      <c r="AB3737" s="24" t="b">
        <v>0</v>
      </c>
      <c r="AC3737" s="61"/>
    </row>
    <row r="3738" spans="2:29" ht="13.7">
      <c r="B3738" s="24" t="s">
        <v>82</v>
      </c>
      <c r="C3738" s="24" t="s">
        <v>64</v>
      </c>
      <c r="D3738" s="24" t="s">
        <v>89</v>
      </c>
      <c r="E3738" s="24">
        <v>240</v>
      </c>
      <c r="F3738" s="26">
        <v>46174</v>
      </c>
      <c r="G3738" s="24" t="s">
        <v>52</v>
      </c>
      <c r="H3738" s="24" t="s">
        <v>53</v>
      </c>
      <c r="I3738" s="24" t="s">
        <v>62</v>
      </c>
      <c r="J3738" s="24" t="s">
        <v>126</v>
      </c>
      <c r="K3738" s="24">
        <v>1</v>
      </c>
      <c r="L3738" s="24" t="s">
        <v>84</v>
      </c>
      <c r="M3738" s="26">
        <v>46200</v>
      </c>
      <c r="N3738" s="27">
        <v>46200.333333333336</v>
      </c>
      <c r="O3738" s="27">
        <v>46200.5</v>
      </c>
      <c r="P3738" s="24" t="s">
        <v>6169</v>
      </c>
      <c r="Q3738" s="24" t="s">
        <v>6170</v>
      </c>
      <c r="R3738" s="24" t="s">
        <v>256</v>
      </c>
      <c r="T3738" s="24" t="s">
        <v>62</v>
      </c>
      <c r="U3738" s="24" t="s">
        <v>430</v>
      </c>
      <c r="V3738" s="27">
        <v>46200.422222222223</v>
      </c>
      <c r="W3738" s="27">
        <v>46200.448611111111</v>
      </c>
      <c r="Z3738" s="24">
        <v>1</v>
      </c>
      <c r="AA3738" s="24" t="s">
        <v>56</v>
      </c>
      <c r="AB3738" s="24" t="b">
        <v>0</v>
      </c>
      <c r="AC3738" s="61"/>
    </row>
    <row r="3739" spans="2:29" ht="13.7">
      <c r="B3739" s="24" t="s">
        <v>82</v>
      </c>
      <c r="C3739" s="24" t="s">
        <v>64</v>
      </c>
      <c r="D3739" s="24" t="s">
        <v>89</v>
      </c>
      <c r="E3739" s="24">
        <v>240</v>
      </c>
      <c r="F3739" s="26">
        <v>46174</v>
      </c>
      <c r="G3739" s="24" t="s">
        <v>52</v>
      </c>
      <c r="H3739" s="24" t="s">
        <v>53</v>
      </c>
      <c r="I3739" s="24" t="s">
        <v>62</v>
      </c>
      <c r="J3739" s="24" t="s">
        <v>126</v>
      </c>
      <c r="K3739" s="24">
        <v>1</v>
      </c>
      <c r="L3739" s="24" t="s">
        <v>84</v>
      </c>
      <c r="M3739" s="26">
        <v>46200</v>
      </c>
      <c r="N3739" s="27">
        <v>46200.333333333336</v>
      </c>
      <c r="O3739" s="27">
        <v>46200.5</v>
      </c>
      <c r="P3739" s="24" t="s">
        <v>6171</v>
      </c>
      <c r="Q3739" s="24" t="s">
        <v>6172</v>
      </c>
      <c r="R3739" s="24" t="s">
        <v>256</v>
      </c>
      <c r="T3739" s="24" t="s">
        <v>62</v>
      </c>
      <c r="U3739" s="24" t="s">
        <v>430</v>
      </c>
      <c r="V3739" s="27">
        <v>46200.465277777781</v>
      </c>
      <c r="W3739" s="27">
        <v>46200.490972222222</v>
      </c>
      <c r="Z3739" s="24">
        <v>1</v>
      </c>
      <c r="AA3739" s="24" t="s">
        <v>56</v>
      </c>
      <c r="AB3739" s="24" t="b">
        <v>0</v>
      </c>
      <c r="AC3739" s="61"/>
    </row>
    <row r="3740" spans="2:29" ht="13.7">
      <c r="B3740" s="24" t="s">
        <v>82</v>
      </c>
      <c r="C3740" s="24" t="s">
        <v>64</v>
      </c>
      <c r="D3740" s="24" t="s">
        <v>89</v>
      </c>
      <c r="E3740" s="24">
        <v>240</v>
      </c>
      <c r="F3740" s="26">
        <v>46174</v>
      </c>
      <c r="G3740" s="24" t="s">
        <v>52</v>
      </c>
      <c r="H3740" s="24" t="s">
        <v>53</v>
      </c>
      <c r="I3740" s="24" t="s">
        <v>62</v>
      </c>
      <c r="J3740" s="24" t="s">
        <v>126</v>
      </c>
      <c r="K3740" s="24">
        <v>1</v>
      </c>
      <c r="L3740" s="24" t="s">
        <v>84</v>
      </c>
      <c r="M3740" s="26">
        <v>46200</v>
      </c>
      <c r="N3740" s="27">
        <v>46200.333333333336</v>
      </c>
      <c r="O3740" s="27">
        <v>46200.5</v>
      </c>
      <c r="P3740" s="24" t="s">
        <v>6173</v>
      </c>
      <c r="Q3740" s="24" t="s">
        <v>6174</v>
      </c>
      <c r="R3740" s="24" t="s">
        <v>323</v>
      </c>
      <c r="T3740" s="24" t="s">
        <v>62</v>
      </c>
      <c r="U3740" s="24" t="s">
        <v>430</v>
      </c>
      <c r="V3740" s="27">
        <v>46200.380555555559</v>
      </c>
      <c r="W3740" s="27">
        <v>46200.405555555553</v>
      </c>
      <c r="Z3740" s="24">
        <v>1</v>
      </c>
      <c r="AA3740" s="24" t="s">
        <v>56</v>
      </c>
      <c r="AB3740" s="24" t="b">
        <v>0</v>
      </c>
      <c r="AC3740" s="61"/>
    </row>
    <row r="3741" spans="2:29" ht="13.7">
      <c r="B3741" s="24" t="s">
        <v>82</v>
      </c>
      <c r="C3741" s="24" t="s">
        <v>64</v>
      </c>
      <c r="D3741" s="24" t="s">
        <v>89</v>
      </c>
      <c r="E3741" s="24">
        <v>240</v>
      </c>
      <c r="F3741" s="26">
        <v>46204</v>
      </c>
      <c r="G3741" s="24" t="s">
        <v>52</v>
      </c>
      <c r="H3741" s="24" t="s">
        <v>53</v>
      </c>
      <c r="I3741" s="24" t="s">
        <v>54</v>
      </c>
      <c r="J3741" s="24" t="s">
        <v>125</v>
      </c>
      <c r="K3741" s="24">
        <v>1</v>
      </c>
      <c r="L3741" s="24" t="s">
        <v>84</v>
      </c>
      <c r="M3741" s="26">
        <v>46210</v>
      </c>
      <c r="N3741" s="27">
        <v>46210.354166666664</v>
      </c>
      <c r="O3741" s="27">
        <v>46210.520833333336</v>
      </c>
      <c r="V3741" s="27"/>
      <c r="W3741" s="27"/>
      <c r="X3741" s="24">
        <v>4</v>
      </c>
      <c r="Y3741" s="24">
        <v>0</v>
      </c>
      <c r="Z3741" s="24">
        <v>4</v>
      </c>
      <c r="AA3741" s="24" t="s">
        <v>58</v>
      </c>
      <c r="AB3741" s="24" t="b">
        <v>0</v>
      </c>
      <c r="AC3741" s="61">
        <v>0</v>
      </c>
    </row>
    <row r="3742" spans="2:29" ht="13.7">
      <c r="B3742" s="24" t="s">
        <v>82</v>
      </c>
      <c r="C3742" s="24" t="s">
        <v>64</v>
      </c>
      <c r="D3742" s="24" t="s">
        <v>89</v>
      </c>
      <c r="E3742" s="24">
        <v>240</v>
      </c>
      <c r="F3742" s="26">
        <v>46204</v>
      </c>
      <c r="G3742" s="24" t="s">
        <v>52</v>
      </c>
      <c r="H3742" s="24" t="s">
        <v>53</v>
      </c>
      <c r="I3742" s="24" t="s">
        <v>54</v>
      </c>
      <c r="J3742" s="24" t="s">
        <v>126</v>
      </c>
      <c r="K3742" s="24">
        <v>1</v>
      </c>
      <c r="L3742" s="24" t="s">
        <v>84</v>
      </c>
      <c r="M3742" s="26">
        <v>46210</v>
      </c>
      <c r="N3742" s="27">
        <v>46210.354166666664</v>
      </c>
      <c r="O3742" s="27">
        <v>46210.520833333336</v>
      </c>
      <c r="P3742" s="24" t="s">
        <v>6175</v>
      </c>
      <c r="Q3742" s="24" t="s">
        <v>6176</v>
      </c>
      <c r="R3742" s="24" t="s">
        <v>149</v>
      </c>
      <c r="T3742" s="24" t="s">
        <v>54</v>
      </c>
      <c r="U3742" s="24" t="s">
        <v>394</v>
      </c>
      <c r="V3742" s="27">
        <v>46210.361805555556</v>
      </c>
      <c r="W3742" s="27">
        <v>46210.381249999999</v>
      </c>
      <c r="Z3742" s="24">
        <v>1</v>
      </c>
      <c r="AA3742" s="24" t="s">
        <v>58</v>
      </c>
      <c r="AB3742" s="24" t="b">
        <v>0</v>
      </c>
      <c r="AC3742" s="61"/>
    </row>
    <row r="3743" spans="2:29" ht="13.7">
      <c r="B3743" s="24" t="s">
        <v>82</v>
      </c>
      <c r="C3743" s="24" t="s">
        <v>64</v>
      </c>
      <c r="D3743" s="24" t="s">
        <v>89</v>
      </c>
      <c r="E3743" s="24">
        <v>240</v>
      </c>
      <c r="F3743" s="26">
        <v>46204</v>
      </c>
      <c r="G3743" s="24" t="s">
        <v>52</v>
      </c>
      <c r="H3743" s="24" t="s">
        <v>53</v>
      </c>
      <c r="I3743" s="24" t="s">
        <v>54</v>
      </c>
      <c r="J3743" s="24" t="s">
        <v>126</v>
      </c>
      <c r="K3743" s="24">
        <v>1</v>
      </c>
      <c r="L3743" s="24" t="s">
        <v>84</v>
      </c>
      <c r="M3743" s="26">
        <v>46210</v>
      </c>
      <c r="N3743" s="27">
        <v>46210.354166666664</v>
      </c>
      <c r="O3743" s="27">
        <v>46210.520833333336</v>
      </c>
      <c r="P3743" s="24" t="s">
        <v>6177</v>
      </c>
      <c r="Q3743" s="24" t="s">
        <v>6178</v>
      </c>
      <c r="R3743" s="24" t="s">
        <v>149</v>
      </c>
      <c r="T3743" s="24" t="s">
        <v>54</v>
      </c>
      <c r="U3743" s="24" t="s">
        <v>394</v>
      </c>
      <c r="V3743" s="27">
        <v>46210.443055555559</v>
      </c>
      <c r="W3743" s="27">
        <v>46210.463194444441</v>
      </c>
      <c r="Z3743" s="24">
        <v>1</v>
      </c>
      <c r="AA3743" s="24" t="s">
        <v>58</v>
      </c>
      <c r="AB3743" s="24" t="b">
        <v>0</v>
      </c>
      <c r="AC3743" s="61"/>
    </row>
    <row r="3744" spans="2:29" ht="13.7">
      <c r="B3744" s="24" t="s">
        <v>82</v>
      </c>
      <c r="C3744" s="24" t="s">
        <v>64</v>
      </c>
      <c r="D3744" s="24" t="s">
        <v>89</v>
      </c>
      <c r="E3744" s="24">
        <v>240</v>
      </c>
      <c r="F3744" s="26">
        <v>46204</v>
      </c>
      <c r="G3744" s="24" t="s">
        <v>52</v>
      </c>
      <c r="H3744" s="24" t="s">
        <v>53</v>
      </c>
      <c r="I3744" s="24" t="s">
        <v>54</v>
      </c>
      <c r="J3744" s="24" t="s">
        <v>126</v>
      </c>
      <c r="K3744" s="24">
        <v>1</v>
      </c>
      <c r="L3744" s="24" t="s">
        <v>84</v>
      </c>
      <c r="M3744" s="26">
        <v>46210</v>
      </c>
      <c r="N3744" s="27">
        <v>46210.354166666664</v>
      </c>
      <c r="O3744" s="27">
        <v>46210.520833333336</v>
      </c>
      <c r="P3744" s="24" t="s">
        <v>6179</v>
      </c>
      <c r="Q3744" s="24" t="s">
        <v>6180</v>
      </c>
      <c r="R3744" s="24" t="s">
        <v>190</v>
      </c>
      <c r="T3744" s="24" t="s">
        <v>54</v>
      </c>
      <c r="U3744" s="24" t="s">
        <v>394</v>
      </c>
      <c r="V3744" s="27">
        <v>46210.399305555555</v>
      </c>
      <c r="W3744" s="27">
        <v>46210.421527777777</v>
      </c>
      <c r="Z3744" s="24">
        <v>1</v>
      </c>
      <c r="AA3744" s="24" t="s">
        <v>58</v>
      </c>
      <c r="AB3744" s="24" t="b">
        <v>0</v>
      </c>
      <c r="AC3744" s="61"/>
    </row>
    <row r="3745" spans="2:29" ht="13.7">
      <c r="B3745" s="24" t="s">
        <v>82</v>
      </c>
      <c r="C3745" s="24" t="s">
        <v>64</v>
      </c>
      <c r="D3745" s="24" t="s">
        <v>89</v>
      </c>
      <c r="E3745" s="24">
        <v>240</v>
      </c>
      <c r="F3745" s="26">
        <v>46204</v>
      </c>
      <c r="G3745" s="24" t="s">
        <v>52</v>
      </c>
      <c r="H3745" s="24" t="s">
        <v>53</v>
      </c>
      <c r="I3745" s="24" t="s">
        <v>54</v>
      </c>
      <c r="J3745" s="24" t="s">
        <v>126</v>
      </c>
      <c r="K3745" s="24">
        <v>1</v>
      </c>
      <c r="L3745" s="24" t="s">
        <v>84</v>
      </c>
      <c r="M3745" s="26">
        <v>46210</v>
      </c>
      <c r="N3745" s="27">
        <v>46210.354166666664</v>
      </c>
      <c r="O3745" s="27">
        <v>46210.520833333336</v>
      </c>
      <c r="P3745" s="24" t="s">
        <v>6181</v>
      </c>
      <c r="Q3745" s="24" t="s">
        <v>6182</v>
      </c>
      <c r="R3745" s="24" t="s">
        <v>149</v>
      </c>
      <c r="T3745" s="24" t="s">
        <v>54</v>
      </c>
      <c r="U3745" s="24" t="s">
        <v>394</v>
      </c>
      <c r="V3745" s="27">
        <v>46210.487500000003</v>
      </c>
      <c r="W3745" s="27">
        <v>46210.502083333333</v>
      </c>
      <c r="Z3745" s="24">
        <v>1</v>
      </c>
      <c r="AA3745" s="24" t="s">
        <v>58</v>
      </c>
      <c r="AB3745" s="24" t="b">
        <v>0</v>
      </c>
      <c r="AC3745" s="61"/>
    </row>
    <row r="3746" spans="2:29" ht="13.7">
      <c r="B3746" s="24" t="s">
        <v>82</v>
      </c>
      <c r="C3746" s="24" t="s">
        <v>64</v>
      </c>
      <c r="D3746" s="24" t="s">
        <v>89</v>
      </c>
      <c r="E3746" s="24">
        <v>240</v>
      </c>
      <c r="F3746" s="26">
        <v>46204</v>
      </c>
      <c r="G3746" s="24" t="s">
        <v>52</v>
      </c>
      <c r="H3746" s="24" t="s">
        <v>53</v>
      </c>
      <c r="I3746" s="24" t="s">
        <v>57</v>
      </c>
      <c r="J3746" s="24" t="s">
        <v>125</v>
      </c>
      <c r="K3746" s="24">
        <v>1</v>
      </c>
      <c r="L3746" s="24" t="s">
        <v>84</v>
      </c>
      <c r="M3746" s="26">
        <v>46223</v>
      </c>
      <c r="N3746" s="27">
        <v>46223.333333333336</v>
      </c>
      <c r="O3746" s="27">
        <v>46223.5</v>
      </c>
      <c r="V3746" s="27"/>
      <c r="W3746" s="27"/>
      <c r="X3746" s="24">
        <v>4</v>
      </c>
      <c r="Y3746" s="24">
        <v>0</v>
      </c>
      <c r="Z3746" s="24">
        <v>4</v>
      </c>
      <c r="AA3746" s="24" t="s">
        <v>58</v>
      </c>
      <c r="AB3746" s="24" t="b">
        <v>0</v>
      </c>
      <c r="AC3746" s="61">
        <v>0</v>
      </c>
    </row>
    <row r="3747" spans="2:29" ht="13.7">
      <c r="B3747" s="24" t="s">
        <v>82</v>
      </c>
      <c r="C3747" s="24" t="s">
        <v>64</v>
      </c>
      <c r="D3747" s="24" t="s">
        <v>89</v>
      </c>
      <c r="E3747" s="24">
        <v>240</v>
      </c>
      <c r="F3747" s="26">
        <v>46204</v>
      </c>
      <c r="G3747" s="24" t="s">
        <v>52</v>
      </c>
      <c r="H3747" s="24" t="s">
        <v>53</v>
      </c>
      <c r="I3747" s="24" t="s">
        <v>57</v>
      </c>
      <c r="J3747" s="24" t="s">
        <v>126</v>
      </c>
      <c r="K3747" s="24">
        <v>1</v>
      </c>
      <c r="L3747" s="24" t="s">
        <v>84</v>
      </c>
      <c r="M3747" s="26">
        <v>46223</v>
      </c>
      <c r="N3747" s="27">
        <v>46223.333333333336</v>
      </c>
      <c r="O3747" s="27">
        <v>46223.5</v>
      </c>
      <c r="P3747" s="24" t="s">
        <v>6183</v>
      </c>
      <c r="Q3747" s="24" t="s">
        <v>6184</v>
      </c>
      <c r="R3747" s="24" t="s">
        <v>185</v>
      </c>
      <c r="S3747" s="24" t="s">
        <v>160</v>
      </c>
      <c r="T3747" s="24" t="s">
        <v>57</v>
      </c>
      <c r="U3747" s="24" t="s">
        <v>341</v>
      </c>
      <c r="V3747" s="27">
        <v>46223.337500000001</v>
      </c>
      <c r="W3747" s="27">
        <v>46223.355555555558</v>
      </c>
      <c r="Z3747" s="24">
        <v>1</v>
      </c>
      <c r="AA3747" s="24" t="s">
        <v>58</v>
      </c>
      <c r="AB3747" s="24" t="b">
        <v>0</v>
      </c>
      <c r="AC3747" s="61"/>
    </row>
    <row r="3748" spans="2:29" ht="13.7">
      <c r="B3748" s="24" t="s">
        <v>82</v>
      </c>
      <c r="C3748" s="24" t="s">
        <v>64</v>
      </c>
      <c r="D3748" s="24" t="s">
        <v>89</v>
      </c>
      <c r="E3748" s="24">
        <v>240</v>
      </c>
      <c r="F3748" s="26">
        <v>46204</v>
      </c>
      <c r="G3748" s="24" t="s">
        <v>52</v>
      </c>
      <c r="H3748" s="24" t="s">
        <v>53</v>
      </c>
      <c r="I3748" s="24" t="s">
        <v>57</v>
      </c>
      <c r="J3748" s="24" t="s">
        <v>126</v>
      </c>
      <c r="K3748" s="24">
        <v>1</v>
      </c>
      <c r="L3748" s="24" t="s">
        <v>84</v>
      </c>
      <c r="M3748" s="26">
        <v>46223</v>
      </c>
      <c r="N3748" s="27">
        <v>46223.333333333336</v>
      </c>
      <c r="O3748" s="27">
        <v>46223.5</v>
      </c>
      <c r="P3748" s="24" t="s">
        <v>6185</v>
      </c>
      <c r="Q3748" s="24" t="s">
        <v>6186</v>
      </c>
      <c r="R3748" s="24" t="s">
        <v>155</v>
      </c>
      <c r="T3748" s="24" t="s">
        <v>57</v>
      </c>
      <c r="U3748" s="24" t="s">
        <v>341</v>
      </c>
      <c r="V3748" s="27">
        <v>46223.466666666667</v>
      </c>
      <c r="W3748" s="27">
        <v>46223.490277777775</v>
      </c>
      <c r="Z3748" s="24">
        <v>1</v>
      </c>
      <c r="AA3748" s="24" t="s">
        <v>58</v>
      </c>
      <c r="AB3748" s="24" t="b">
        <v>0</v>
      </c>
      <c r="AC3748" s="61"/>
    </row>
    <row r="3749" spans="2:29" ht="13.7">
      <c r="B3749" s="24" t="s">
        <v>82</v>
      </c>
      <c r="C3749" s="24" t="s">
        <v>64</v>
      </c>
      <c r="D3749" s="24" t="s">
        <v>89</v>
      </c>
      <c r="E3749" s="24">
        <v>240</v>
      </c>
      <c r="F3749" s="26">
        <v>46204</v>
      </c>
      <c r="G3749" s="24" t="s">
        <v>52</v>
      </c>
      <c r="H3749" s="24" t="s">
        <v>53</v>
      </c>
      <c r="I3749" s="24" t="s">
        <v>57</v>
      </c>
      <c r="J3749" s="24" t="s">
        <v>126</v>
      </c>
      <c r="K3749" s="24">
        <v>1</v>
      </c>
      <c r="L3749" s="24" t="s">
        <v>84</v>
      </c>
      <c r="M3749" s="26">
        <v>46223</v>
      </c>
      <c r="N3749" s="27">
        <v>46223.333333333336</v>
      </c>
      <c r="O3749" s="27">
        <v>46223.5</v>
      </c>
      <c r="P3749" s="24" t="s">
        <v>6187</v>
      </c>
      <c r="Q3749" s="24" t="s">
        <v>6188</v>
      </c>
      <c r="R3749" s="24" t="s">
        <v>182</v>
      </c>
      <c r="S3749" s="24" t="s">
        <v>213</v>
      </c>
      <c r="T3749" s="24" t="s">
        <v>57</v>
      </c>
      <c r="U3749" s="24" t="s">
        <v>341</v>
      </c>
      <c r="V3749" s="27">
        <v>46223.378472222219</v>
      </c>
      <c r="W3749" s="27">
        <v>46223.397222222222</v>
      </c>
      <c r="Z3749" s="24">
        <v>1</v>
      </c>
      <c r="AA3749" s="24" t="s">
        <v>58</v>
      </c>
      <c r="AB3749" s="24" t="b">
        <v>0</v>
      </c>
      <c r="AC3749" s="61"/>
    </row>
    <row r="3750" spans="2:29" ht="13.7">
      <c r="B3750" s="24" t="s">
        <v>82</v>
      </c>
      <c r="C3750" s="24" t="s">
        <v>64</v>
      </c>
      <c r="D3750" s="24" t="s">
        <v>89</v>
      </c>
      <c r="E3750" s="24">
        <v>240</v>
      </c>
      <c r="F3750" s="26">
        <v>46204</v>
      </c>
      <c r="G3750" s="24" t="s">
        <v>52</v>
      </c>
      <c r="H3750" s="24" t="s">
        <v>53</v>
      </c>
      <c r="I3750" s="24" t="s">
        <v>57</v>
      </c>
      <c r="J3750" s="24" t="s">
        <v>126</v>
      </c>
      <c r="K3750" s="24">
        <v>1</v>
      </c>
      <c r="L3750" s="24" t="s">
        <v>84</v>
      </c>
      <c r="M3750" s="26">
        <v>46223</v>
      </c>
      <c r="N3750" s="27">
        <v>46223.333333333336</v>
      </c>
      <c r="O3750" s="27">
        <v>46223.5</v>
      </c>
      <c r="P3750" s="24" t="s">
        <v>6189</v>
      </c>
      <c r="Q3750" s="24" t="s">
        <v>6190</v>
      </c>
      <c r="R3750" s="24" t="s">
        <v>185</v>
      </c>
      <c r="T3750" s="24" t="s">
        <v>57</v>
      </c>
      <c r="U3750" s="24" t="s">
        <v>341</v>
      </c>
      <c r="V3750" s="27">
        <v>46223.425000000003</v>
      </c>
      <c r="W3750" s="27">
        <v>46223.451388888891</v>
      </c>
      <c r="Z3750" s="24">
        <v>1</v>
      </c>
      <c r="AA3750" s="24" t="s">
        <v>58</v>
      </c>
      <c r="AB3750" s="24" t="b">
        <v>0</v>
      </c>
      <c r="AC3750" s="61"/>
    </row>
    <row r="3751" spans="2:29" ht="13.7">
      <c r="B3751" s="24" t="s">
        <v>82</v>
      </c>
      <c r="C3751" s="24" t="s">
        <v>64</v>
      </c>
      <c r="D3751" s="24" t="s">
        <v>89</v>
      </c>
      <c r="E3751" s="24">
        <v>240</v>
      </c>
      <c r="F3751" s="26">
        <v>46204</v>
      </c>
      <c r="G3751" s="24" t="s">
        <v>52</v>
      </c>
      <c r="H3751" s="24" t="s">
        <v>53</v>
      </c>
      <c r="I3751" s="24" t="s">
        <v>67</v>
      </c>
      <c r="J3751" s="24" t="s">
        <v>125</v>
      </c>
      <c r="K3751" s="24">
        <v>1</v>
      </c>
      <c r="L3751" s="24" t="s">
        <v>84</v>
      </c>
      <c r="M3751" s="26">
        <v>46226</v>
      </c>
      <c r="N3751" s="27">
        <v>46226.5625</v>
      </c>
      <c r="O3751" s="27">
        <v>46226.729166666664</v>
      </c>
      <c r="V3751" s="27"/>
      <c r="W3751" s="27"/>
      <c r="X3751" s="24">
        <v>4</v>
      </c>
      <c r="Y3751" s="24">
        <v>0</v>
      </c>
      <c r="Z3751" s="24">
        <v>4</v>
      </c>
      <c r="AA3751" s="24" t="s">
        <v>58</v>
      </c>
      <c r="AB3751" s="24" t="b">
        <v>0</v>
      </c>
      <c r="AC3751" s="61">
        <v>0</v>
      </c>
    </row>
    <row r="3752" spans="2:29" ht="13.7">
      <c r="B3752" s="24" t="s">
        <v>82</v>
      </c>
      <c r="C3752" s="24" t="s">
        <v>64</v>
      </c>
      <c r="D3752" s="24" t="s">
        <v>89</v>
      </c>
      <c r="E3752" s="24">
        <v>240</v>
      </c>
      <c r="F3752" s="26">
        <v>46204</v>
      </c>
      <c r="G3752" s="24" t="s">
        <v>52</v>
      </c>
      <c r="H3752" s="24" t="s">
        <v>53</v>
      </c>
      <c r="I3752" s="24" t="s">
        <v>67</v>
      </c>
      <c r="J3752" s="24" t="s">
        <v>126</v>
      </c>
      <c r="K3752" s="24">
        <v>1</v>
      </c>
      <c r="L3752" s="24" t="s">
        <v>84</v>
      </c>
      <c r="M3752" s="26">
        <v>46226</v>
      </c>
      <c r="N3752" s="27">
        <v>46226.5625</v>
      </c>
      <c r="O3752" s="27">
        <v>46226.729166666664</v>
      </c>
      <c r="P3752" s="24" t="s">
        <v>6191</v>
      </c>
      <c r="Q3752" s="24" t="s">
        <v>6192</v>
      </c>
      <c r="R3752" s="24" t="s">
        <v>608</v>
      </c>
      <c r="T3752" s="24" t="s">
        <v>67</v>
      </c>
      <c r="U3752" s="24" t="s">
        <v>341</v>
      </c>
      <c r="V3752" s="27">
        <v>46226.690972222219</v>
      </c>
      <c r="W3752" s="27">
        <v>46226.712500000001</v>
      </c>
      <c r="Z3752" s="24">
        <v>1</v>
      </c>
      <c r="AA3752" s="24" t="s">
        <v>58</v>
      </c>
      <c r="AB3752" s="24" t="b">
        <v>0</v>
      </c>
      <c r="AC3752" s="61"/>
    </row>
    <row r="3753" spans="2:29" ht="13.7">
      <c r="B3753" s="24" t="s">
        <v>82</v>
      </c>
      <c r="C3753" s="24" t="s">
        <v>64</v>
      </c>
      <c r="D3753" s="24" t="s">
        <v>89</v>
      </c>
      <c r="E3753" s="24">
        <v>240</v>
      </c>
      <c r="F3753" s="26">
        <v>46204</v>
      </c>
      <c r="G3753" s="24" t="s">
        <v>52</v>
      </c>
      <c r="H3753" s="24" t="s">
        <v>53</v>
      </c>
      <c r="I3753" s="24" t="s">
        <v>67</v>
      </c>
      <c r="J3753" s="24" t="s">
        <v>126</v>
      </c>
      <c r="K3753" s="24">
        <v>1</v>
      </c>
      <c r="L3753" s="24" t="s">
        <v>84</v>
      </c>
      <c r="M3753" s="26">
        <v>46226</v>
      </c>
      <c r="N3753" s="27">
        <v>46226.5625</v>
      </c>
      <c r="O3753" s="27">
        <v>46226.729166666664</v>
      </c>
      <c r="P3753" s="24" t="s">
        <v>6193</v>
      </c>
      <c r="Q3753" s="24" t="s">
        <v>6194</v>
      </c>
      <c r="R3753" s="24" t="s">
        <v>611</v>
      </c>
      <c r="T3753" s="24" t="s">
        <v>67</v>
      </c>
      <c r="U3753" s="24" t="s">
        <v>341</v>
      </c>
      <c r="V3753" s="27">
        <v>46226.569444444445</v>
      </c>
      <c r="W3753" s="27">
        <v>46226.586111111108</v>
      </c>
      <c r="Z3753" s="24">
        <v>1</v>
      </c>
      <c r="AA3753" s="24" t="s">
        <v>58</v>
      </c>
      <c r="AB3753" s="24" t="b">
        <v>0</v>
      </c>
      <c r="AC3753" s="61"/>
    </row>
    <row r="3754" spans="2:29" ht="13.7">
      <c r="B3754" s="24" t="s">
        <v>82</v>
      </c>
      <c r="C3754" s="24" t="s">
        <v>64</v>
      </c>
      <c r="D3754" s="24" t="s">
        <v>89</v>
      </c>
      <c r="E3754" s="24">
        <v>240</v>
      </c>
      <c r="F3754" s="26">
        <v>46204</v>
      </c>
      <c r="G3754" s="24" t="s">
        <v>52</v>
      </c>
      <c r="H3754" s="24" t="s">
        <v>53</v>
      </c>
      <c r="I3754" s="24" t="s">
        <v>67</v>
      </c>
      <c r="J3754" s="24" t="s">
        <v>126</v>
      </c>
      <c r="K3754" s="24">
        <v>1</v>
      </c>
      <c r="L3754" s="24" t="s">
        <v>84</v>
      </c>
      <c r="M3754" s="26">
        <v>46226</v>
      </c>
      <c r="N3754" s="27">
        <v>46226.5625</v>
      </c>
      <c r="O3754" s="27">
        <v>46226.729166666664</v>
      </c>
      <c r="P3754" s="24" t="s">
        <v>6195</v>
      </c>
      <c r="Q3754" s="24" t="s">
        <v>6196</v>
      </c>
      <c r="R3754" s="24" t="s">
        <v>605</v>
      </c>
      <c r="T3754" s="24" t="s">
        <v>67</v>
      </c>
      <c r="U3754" s="24" t="s">
        <v>341</v>
      </c>
      <c r="V3754" s="27">
        <v>46226.611111111109</v>
      </c>
      <c r="W3754" s="27">
        <v>46226.633333333331</v>
      </c>
      <c r="Z3754" s="24">
        <v>1</v>
      </c>
      <c r="AA3754" s="24" t="s">
        <v>58</v>
      </c>
      <c r="AB3754" s="24" t="b">
        <v>0</v>
      </c>
      <c r="AC3754" s="61"/>
    </row>
    <row r="3755" spans="2:29" ht="13.7">
      <c r="B3755" s="24" t="s">
        <v>82</v>
      </c>
      <c r="C3755" s="24" t="s">
        <v>64</v>
      </c>
      <c r="D3755" s="24" t="s">
        <v>89</v>
      </c>
      <c r="E3755" s="24">
        <v>240</v>
      </c>
      <c r="F3755" s="26">
        <v>46204</v>
      </c>
      <c r="G3755" s="24" t="s">
        <v>52</v>
      </c>
      <c r="H3755" s="24" t="s">
        <v>53</v>
      </c>
      <c r="I3755" s="24" t="s">
        <v>67</v>
      </c>
      <c r="J3755" s="24" t="s">
        <v>126</v>
      </c>
      <c r="K3755" s="24">
        <v>1</v>
      </c>
      <c r="L3755" s="24" t="s">
        <v>84</v>
      </c>
      <c r="M3755" s="26">
        <v>46226</v>
      </c>
      <c r="N3755" s="27">
        <v>46226.5625</v>
      </c>
      <c r="O3755" s="27">
        <v>46226.729166666664</v>
      </c>
      <c r="P3755" s="24" t="s">
        <v>6197</v>
      </c>
      <c r="Q3755" s="24" t="s">
        <v>6198</v>
      </c>
      <c r="R3755" s="24" t="s">
        <v>687</v>
      </c>
      <c r="T3755" s="24" t="s">
        <v>67</v>
      </c>
      <c r="U3755" s="24" t="s">
        <v>341</v>
      </c>
      <c r="V3755" s="27">
        <v>46226.647222222222</v>
      </c>
      <c r="W3755" s="27">
        <v>46226.665277777778</v>
      </c>
      <c r="Z3755" s="24">
        <v>1</v>
      </c>
      <c r="AA3755" s="24" t="s">
        <v>58</v>
      </c>
      <c r="AB3755" s="24" t="b">
        <v>0</v>
      </c>
      <c r="AC3755" s="61"/>
    </row>
    <row r="3756" spans="2:29" ht="13.7">
      <c r="B3756" s="24" t="s">
        <v>82</v>
      </c>
      <c r="C3756" s="24" t="s">
        <v>64</v>
      </c>
      <c r="D3756" s="24" t="s">
        <v>89</v>
      </c>
      <c r="E3756" s="24">
        <v>240</v>
      </c>
      <c r="F3756" s="26">
        <v>46235</v>
      </c>
      <c r="G3756" s="24" t="s">
        <v>52</v>
      </c>
      <c r="H3756" s="24" t="s">
        <v>53</v>
      </c>
      <c r="I3756" s="24" t="s">
        <v>57</v>
      </c>
      <c r="J3756" s="24" t="s">
        <v>125</v>
      </c>
      <c r="K3756" s="24">
        <v>1</v>
      </c>
      <c r="L3756" s="24" t="s">
        <v>84</v>
      </c>
      <c r="M3756" s="26">
        <v>46242</v>
      </c>
      <c r="N3756" s="27">
        <v>46242.375</v>
      </c>
      <c r="O3756" s="27">
        <v>46242.541666666664</v>
      </c>
      <c r="V3756" s="27"/>
      <c r="W3756" s="27"/>
      <c r="X3756" s="24">
        <v>4</v>
      </c>
      <c r="Y3756" s="24">
        <v>0</v>
      </c>
      <c r="Z3756" s="24">
        <v>4</v>
      </c>
      <c r="AA3756" s="24" t="s">
        <v>60</v>
      </c>
      <c r="AB3756" s="24" t="b">
        <v>0</v>
      </c>
      <c r="AC3756" s="61">
        <v>0</v>
      </c>
    </row>
    <row r="3757" spans="2:29" ht="13.7">
      <c r="B3757" s="24" t="s">
        <v>82</v>
      </c>
      <c r="C3757" s="24" t="s">
        <v>64</v>
      </c>
      <c r="D3757" s="24" t="s">
        <v>89</v>
      </c>
      <c r="E3757" s="24">
        <v>240</v>
      </c>
      <c r="F3757" s="26">
        <v>46235</v>
      </c>
      <c r="G3757" s="24" t="s">
        <v>52</v>
      </c>
      <c r="H3757" s="24" t="s">
        <v>53</v>
      </c>
      <c r="I3757" s="24" t="s">
        <v>57</v>
      </c>
      <c r="J3757" s="24" t="s">
        <v>126</v>
      </c>
      <c r="K3757" s="24">
        <v>1</v>
      </c>
      <c r="L3757" s="24" t="s">
        <v>84</v>
      </c>
      <c r="M3757" s="26">
        <v>46242</v>
      </c>
      <c r="N3757" s="27">
        <v>46242.375</v>
      </c>
      <c r="O3757" s="27">
        <v>46242.541666666664</v>
      </c>
      <c r="P3757" s="24" t="s">
        <v>6199</v>
      </c>
      <c r="Q3757" s="24" t="s">
        <v>6200</v>
      </c>
      <c r="R3757" s="24" t="s">
        <v>165</v>
      </c>
      <c r="S3757" s="24" t="s">
        <v>213</v>
      </c>
      <c r="T3757" s="24" t="s">
        <v>57</v>
      </c>
      <c r="U3757" s="24" t="s">
        <v>497</v>
      </c>
      <c r="V3757" s="27">
        <v>46242.37777777778</v>
      </c>
      <c r="W3757" s="27">
        <v>46242.399305555555</v>
      </c>
      <c r="Z3757" s="24">
        <v>1</v>
      </c>
      <c r="AA3757" s="24" t="s">
        <v>60</v>
      </c>
      <c r="AB3757" s="24" t="b">
        <v>0</v>
      </c>
      <c r="AC3757" s="61"/>
    </row>
    <row r="3758" spans="2:29" ht="13.7">
      <c r="B3758" s="24" t="s">
        <v>82</v>
      </c>
      <c r="C3758" s="24" t="s">
        <v>64</v>
      </c>
      <c r="D3758" s="24" t="s">
        <v>89</v>
      </c>
      <c r="E3758" s="24">
        <v>240</v>
      </c>
      <c r="F3758" s="26">
        <v>46235</v>
      </c>
      <c r="G3758" s="24" t="s">
        <v>52</v>
      </c>
      <c r="H3758" s="24" t="s">
        <v>53</v>
      </c>
      <c r="I3758" s="24" t="s">
        <v>57</v>
      </c>
      <c r="J3758" s="24" t="s">
        <v>126</v>
      </c>
      <c r="K3758" s="24">
        <v>1</v>
      </c>
      <c r="L3758" s="24" t="s">
        <v>84</v>
      </c>
      <c r="M3758" s="26">
        <v>46242</v>
      </c>
      <c r="N3758" s="27">
        <v>46242.375</v>
      </c>
      <c r="O3758" s="27">
        <v>46242.541666666664</v>
      </c>
      <c r="P3758" s="24" t="s">
        <v>6201</v>
      </c>
      <c r="Q3758" s="24" t="s">
        <v>6202</v>
      </c>
      <c r="R3758" s="24" t="s">
        <v>159</v>
      </c>
      <c r="S3758" s="24" t="s">
        <v>156</v>
      </c>
      <c r="T3758" s="24" t="s">
        <v>57</v>
      </c>
      <c r="U3758" s="24" t="s">
        <v>497</v>
      </c>
      <c r="V3758" s="27">
        <v>46242.501388888886</v>
      </c>
      <c r="W3758" s="27">
        <v>46242.515277777777</v>
      </c>
      <c r="Z3758" s="24">
        <v>1</v>
      </c>
      <c r="AA3758" s="24" t="s">
        <v>60</v>
      </c>
      <c r="AB3758" s="24" t="b">
        <v>0</v>
      </c>
      <c r="AC3758" s="61"/>
    </row>
    <row r="3759" spans="2:29" ht="13.7">
      <c r="B3759" s="24" t="s">
        <v>82</v>
      </c>
      <c r="C3759" s="24" t="s">
        <v>64</v>
      </c>
      <c r="D3759" s="24" t="s">
        <v>89</v>
      </c>
      <c r="E3759" s="24">
        <v>240</v>
      </c>
      <c r="F3759" s="26">
        <v>46235</v>
      </c>
      <c r="G3759" s="24" t="s">
        <v>52</v>
      </c>
      <c r="H3759" s="24" t="s">
        <v>53</v>
      </c>
      <c r="I3759" s="24" t="s">
        <v>57</v>
      </c>
      <c r="J3759" s="24" t="s">
        <v>126</v>
      </c>
      <c r="K3759" s="24">
        <v>1</v>
      </c>
      <c r="L3759" s="24" t="s">
        <v>84</v>
      </c>
      <c r="M3759" s="26">
        <v>46242</v>
      </c>
      <c r="N3759" s="27">
        <v>46242.375</v>
      </c>
      <c r="O3759" s="27">
        <v>46242.541666666664</v>
      </c>
      <c r="P3759" s="24" t="s">
        <v>6203</v>
      </c>
      <c r="Q3759" s="24" t="s">
        <v>6204</v>
      </c>
      <c r="R3759" s="24" t="s">
        <v>155</v>
      </c>
      <c r="S3759" s="24" t="s">
        <v>160</v>
      </c>
      <c r="T3759" s="24" t="s">
        <v>57</v>
      </c>
      <c r="U3759" s="24" t="s">
        <v>497</v>
      </c>
      <c r="V3759" s="27">
        <v>46242.463194444441</v>
      </c>
      <c r="W3759" s="27">
        <v>46242.484027777777</v>
      </c>
      <c r="Z3759" s="24">
        <v>1</v>
      </c>
      <c r="AA3759" s="24" t="s">
        <v>60</v>
      </c>
      <c r="AB3759" s="24" t="b">
        <v>0</v>
      </c>
      <c r="AC3759" s="61"/>
    </row>
    <row r="3760" spans="2:29" ht="13.7">
      <c r="B3760" s="24" t="s">
        <v>82</v>
      </c>
      <c r="C3760" s="24" t="s">
        <v>64</v>
      </c>
      <c r="D3760" s="24" t="s">
        <v>89</v>
      </c>
      <c r="E3760" s="24">
        <v>240</v>
      </c>
      <c r="F3760" s="26">
        <v>46235</v>
      </c>
      <c r="G3760" s="24" t="s">
        <v>52</v>
      </c>
      <c r="H3760" s="24" t="s">
        <v>53</v>
      </c>
      <c r="I3760" s="24" t="s">
        <v>57</v>
      </c>
      <c r="J3760" s="24" t="s">
        <v>126</v>
      </c>
      <c r="K3760" s="24">
        <v>1</v>
      </c>
      <c r="L3760" s="24" t="s">
        <v>84</v>
      </c>
      <c r="M3760" s="26">
        <v>46242</v>
      </c>
      <c r="N3760" s="27">
        <v>46242.375</v>
      </c>
      <c r="O3760" s="27">
        <v>46242.541666666664</v>
      </c>
      <c r="P3760" s="24" t="s">
        <v>6205</v>
      </c>
      <c r="Q3760" s="24" t="s">
        <v>6206</v>
      </c>
      <c r="R3760" s="24" t="s">
        <v>159</v>
      </c>
      <c r="T3760" s="24" t="s">
        <v>57</v>
      </c>
      <c r="U3760" s="24" t="s">
        <v>497</v>
      </c>
      <c r="V3760" s="27">
        <v>46242.421527777777</v>
      </c>
      <c r="W3760" s="27">
        <v>46242.444444444445</v>
      </c>
      <c r="Z3760" s="24">
        <v>1</v>
      </c>
      <c r="AA3760" s="24" t="s">
        <v>60</v>
      </c>
      <c r="AB3760" s="24" t="b">
        <v>0</v>
      </c>
      <c r="AC3760" s="61"/>
    </row>
    <row r="3761" spans="2:29" ht="13.7">
      <c r="B3761" s="24" t="s">
        <v>82</v>
      </c>
      <c r="C3761" s="24" t="s">
        <v>64</v>
      </c>
      <c r="D3761" s="24" t="s">
        <v>89</v>
      </c>
      <c r="E3761" s="24">
        <v>240</v>
      </c>
      <c r="F3761" s="26">
        <v>46235</v>
      </c>
      <c r="G3761" s="24" t="s">
        <v>52</v>
      </c>
      <c r="H3761" s="24" t="s">
        <v>53</v>
      </c>
      <c r="I3761" s="24" t="s">
        <v>59</v>
      </c>
      <c r="J3761" s="24" t="s">
        <v>125</v>
      </c>
      <c r="K3761" s="24">
        <v>1</v>
      </c>
      <c r="L3761" s="24" t="s">
        <v>84</v>
      </c>
      <c r="M3761" s="26">
        <v>46265</v>
      </c>
      <c r="N3761" s="27">
        <v>46265.333333333336</v>
      </c>
      <c r="O3761" s="27">
        <v>46265.5</v>
      </c>
      <c r="V3761" s="27"/>
      <c r="W3761" s="27"/>
      <c r="X3761" s="24">
        <v>4</v>
      </c>
      <c r="Y3761" s="24">
        <v>0</v>
      </c>
      <c r="Z3761" s="24">
        <v>4</v>
      </c>
      <c r="AA3761" s="24" t="s">
        <v>60</v>
      </c>
      <c r="AB3761" s="24" t="b">
        <v>0</v>
      </c>
      <c r="AC3761" s="61">
        <v>0</v>
      </c>
    </row>
    <row r="3762" spans="2:29" ht="13.7">
      <c r="B3762" s="24" t="s">
        <v>82</v>
      </c>
      <c r="C3762" s="24" t="s">
        <v>64</v>
      </c>
      <c r="D3762" s="24" t="s">
        <v>89</v>
      </c>
      <c r="E3762" s="24">
        <v>240</v>
      </c>
      <c r="F3762" s="26">
        <v>46235</v>
      </c>
      <c r="G3762" s="24" t="s">
        <v>52</v>
      </c>
      <c r="H3762" s="24" t="s">
        <v>53</v>
      </c>
      <c r="I3762" s="24" t="s">
        <v>59</v>
      </c>
      <c r="J3762" s="24" t="s">
        <v>126</v>
      </c>
      <c r="K3762" s="24">
        <v>1</v>
      </c>
      <c r="L3762" s="24" t="s">
        <v>84</v>
      </c>
      <c r="M3762" s="26">
        <v>46265</v>
      </c>
      <c r="N3762" s="27">
        <v>46265.333333333336</v>
      </c>
      <c r="O3762" s="27">
        <v>46265.5</v>
      </c>
      <c r="P3762" s="24" t="s">
        <v>6207</v>
      </c>
      <c r="Q3762" s="24" t="s">
        <v>6208</v>
      </c>
      <c r="R3762" s="24" t="s">
        <v>281</v>
      </c>
      <c r="T3762" s="24" t="s">
        <v>59</v>
      </c>
      <c r="U3762" s="24" t="s">
        <v>1021</v>
      </c>
      <c r="V3762" s="27">
        <v>46265.336805555555</v>
      </c>
      <c r="W3762" s="27">
        <v>46265.354861111111</v>
      </c>
      <c r="Z3762" s="24">
        <v>1</v>
      </c>
      <c r="AA3762" s="24" t="s">
        <v>60</v>
      </c>
      <c r="AB3762" s="24" t="b">
        <v>0</v>
      </c>
      <c r="AC3762" s="61"/>
    </row>
    <row r="3763" spans="2:29" ht="13.7">
      <c r="B3763" s="24" t="s">
        <v>82</v>
      </c>
      <c r="C3763" s="24" t="s">
        <v>64</v>
      </c>
      <c r="D3763" s="24" t="s">
        <v>89</v>
      </c>
      <c r="E3763" s="24">
        <v>240</v>
      </c>
      <c r="F3763" s="26">
        <v>46235</v>
      </c>
      <c r="G3763" s="24" t="s">
        <v>52</v>
      </c>
      <c r="H3763" s="24" t="s">
        <v>53</v>
      </c>
      <c r="I3763" s="24" t="s">
        <v>59</v>
      </c>
      <c r="J3763" s="24" t="s">
        <v>126</v>
      </c>
      <c r="K3763" s="24">
        <v>1</v>
      </c>
      <c r="L3763" s="24" t="s">
        <v>84</v>
      </c>
      <c r="M3763" s="26">
        <v>46265</v>
      </c>
      <c r="N3763" s="27">
        <v>46265.333333333336</v>
      </c>
      <c r="O3763" s="27">
        <v>46265.5</v>
      </c>
      <c r="P3763" s="24" t="s">
        <v>6209</v>
      </c>
      <c r="Q3763" s="24" t="s">
        <v>6210</v>
      </c>
      <c r="R3763" s="24" t="s">
        <v>168</v>
      </c>
      <c r="T3763" s="24" t="s">
        <v>59</v>
      </c>
      <c r="U3763" s="24" t="s">
        <v>1021</v>
      </c>
      <c r="V3763" s="27">
        <v>46265.425000000003</v>
      </c>
      <c r="W3763" s="27">
        <v>46265.449305555558</v>
      </c>
      <c r="Z3763" s="24">
        <v>1</v>
      </c>
      <c r="AA3763" s="24" t="s">
        <v>60</v>
      </c>
      <c r="AB3763" s="24" t="b">
        <v>0</v>
      </c>
      <c r="AC3763" s="61"/>
    </row>
    <row r="3764" spans="2:29" ht="13.7">
      <c r="B3764" s="24" t="s">
        <v>82</v>
      </c>
      <c r="C3764" s="24" t="s">
        <v>64</v>
      </c>
      <c r="D3764" s="24" t="s">
        <v>89</v>
      </c>
      <c r="E3764" s="24">
        <v>240</v>
      </c>
      <c r="F3764" s="26">
        <v>46235</v>
      </c>
      <c r="G3764" s="24" t="s">
        <v>52</v>
      </c>
      <c r="H3764" s="24" t="s">
        <v>53</v>
      </c>
      <c r="I3764" s="24" t="s">
        <v>59</v>
      </c>
      <c r="J3764" s="24" t="s">
        <v>126</v>
      </c>
      <c r="K3764" s="24">
        <v>1</v>
      </c>
      <c r="L3764" s="24" t="s">
        <v>84</v>
      </c>
      <c r="M3764" s="26">
        <v>46265</v>
      </c>
      <c r="N3764" s="27">
        <v>46265.333333333336</v>
      </c>
      <c r="O3764" s="27">
        <v>46265.5</v>
      </c>
      <c r="P3764" s="24" t="s">
        <v>6211</v>
      </c>
      <c r="Q3764" s="24" t="s">
        <v>6212</v>
      </c>
      <c r="R3764" s="24" t="s">
        <v>284</v>
      </c>
      <c r="T3764" s="24" t="s">
        <v>59</v>
      </c>
      <c r="U3764" s="24" t="s">
        <v>1021</v>
      </c>
      <c r="V3764" s="27">
        <v>46265.463194444441</v>
      </c>
      <c r="W3764" s="27">
        <v>46265.493055555555</v>
      </c>
      <c r="Z3764" s="24">
        <v>1</v>
      </c>
      <c r="AA3764" s="24" t="s">
        <v>60</v>
      </c>
      <c r="AB3764" s="24" t="b">
        <v>0</v>
      </c>
      <c r="AC3764" s="61"/>
    </row>
    <row r="3765" spans="2:29" ht="13.7">
      <c r="B3765" s="24" t="s">
        <v>82</v>
      </c>
      <c r="C3765" s="24" t="s">
        <v>64</v>
      </c>
      <c r="D3765" s="24" t="s">
        <v>89</v>
      </c>
      <c r="E3765" s="24">
        <v>240</v>
      </c>
      <c r="F3765" s="26">
        <v>46235</v>
      </c>
      <c r="G3765" s="24" t="s">
        <v>52</v>
      </c>
      <c r="H3765" s="24" t="s">
        <v>53</v>
      </c>
      <c r="I3765" s="24" t="s">
        <v>59</v>
      </c>
      <c r="J3765" s="24" t="s">
        <v>126</v>
      </c>
      <c r="K3765" s="24">
        <v>1</v>
      </c>
      <c r="L3765" s="24" t="s">
        <v>84</v>
      </c>
      <c r="M3765" s="26">
        <v>46265</v>
      </c>
      <c r="N3765" s="27">
        <v>46265.333333333336</v>
      </c>
      <c r="O3765" s="27">
        <v>46265.5</v>
      </c>
      <c r="P3765" s="24" t="s">
        <v>6213</v>
      </c>
      <c r="Q3765" s="24" t="s">
        <v>6214</v>
      </c>
      <c r="R3765" s="24" t="s">
        <v>284</v>
      </c>
      <c r="T3765" s="24" t="s">
        <v>59</v>
      </c>
      <c r="U3765" s="24" t="s">
        <v>1021</v>
      </c>
      <c r="V3765" s="27">
        <v>46265.381249999999</v>
      </c>
      <c r="W3765" s="27">
        <v>46265.404861111114</v>
      </c>
      <c r="Z3765" s="24">
        <v>1</v>
      </c>
      <c r="AA3765" s="24" t="s">
        <v>60</v>
      </c>
      <c r="AB3765" s="24" t="b">
        <v>0</v>
      </c>
      <c r="AC3765" s="61"/>
    </row>
    <row r="3766" spans="2:29" ht="13.7">
      <c r="B3766" s="24" t="s">
        <v>82</v>
      </c>
      <c r="C3766" s="24" t="s">
        <v>64</v>
      </c>
      <c r="D3766" s="24" t="s">
        <v>89</v>
      </c>
      <c r="E3766" s="24">
        <v>270</v>
      </c>
      <c r="F3766" s="26">
        <v>46174</v>
      </c>
      <c r="G3766" s="24" t="s">
        <v>52</v>
      </c>
      <c r="H3766" s="24" t="s">
        <v>53</v>
      </c>
      <c r="I3766" s="24" t="s">
        <v>68</v>
      </c>
      <c r="J3766" s="24" t="s">
        <v>125</v>
      </c>
      <c r="K3766" s="24">
        <v>1</v>
      </c>
      <c r="L3766" s="24" t="s">
        <v>84</v>
      </c>
      <c r="M3766" s="26">
        <v>46196</v>
      </c>
      <c r="N3766" s="27">
        <v>46196.541666666664</v>
      </c>
      <c r="O3766" s="27">
        <v>46196.729166666664</v>
      </c>
      <c r="V3766" s="27"/>
      <c r="W3766" s="27"/>
      <c r="X3766" s="24">
        <v>4</v>
      </c>
      <c r="Y3766" s="24">
        <v>0</v>
      </c>
      <c r="Z3766" s="24">
        <v>4</v>
      </c>
      <c r="AA3766" s="24" t="s">
        <v>56</v>
      </c>
      <c r="AB3766" s="24" t="b">
        <v>0</v>
      </c>
      <c r="AC3766" s="61">
        <v>0</v>
      </c>
    </row>
    <row r="3767" spans="2:29" ht="13.7">
      <c r="B3767" s="24" t="s">
        <v>82</v>
      </c>
      <c r="C3767" s="24" t="s">
        <v>64</v>
      </c>
      <c r="D3767" s="24" t="s">
        <v>89</v>
      </c>
      <c r="E3767" s="24">
        <v>270</v>
      </c>
      <c r="F3767" s="26">
        <v>46174</v>
      </c>
      <c r="G3767" s="24" t="s">
        <v>52</v>
      </c>
      <c r="H3767" s="24" t="s">
        <v>53</v>
      </c>
      <c r="I3767" s="24" t="s">
        <v>68</v>
      </c>
      <c r="J3767" s="24" t="s">
        <v>126</v>
      </c>
      <c r="K3767" s="24">
        <v>1</v>
      </c>
      <c r="L3767" s="24" t="s">
        <v>84</v>
      </c>
      <c r="M3767" s="26">
        <v>46196</v>
      </c>
      <c r="N3767" s="27">
        <v>46196.541666666664</v>
      </c>
      <c r="O3767" s="27">
        <v>46196.729166666664</v>
      </c>
      <c r="P3767" s="24" t="s">
        <v>6215</v>
      </c>
      <c r="Q3767" s="24" t="s">
        <v>6216</v>
      </c>
      <c r="R3767" s="24" t="s">
        <v>633</v>
      </c>
      <c r="T3767" s="24" t="s">
        <v>68</v>
      </c>
      <c r="U3767" s="24" t="s">
        <v>480</v>
      </c>
      <c r="V3767" s="27">
        <v>46196.642361111109</v>
      </c>
      <c r="W3767" s="27">
        <v>46196.668749999997</v>
      </c>
      <c r="Z3767" s="24">
        <v>1</v>
      </c>
      <c r="AA3767" s="24" t="s">
        <v>56</v>
      </c>
      <c r="AB3767" s="24" t="b">
        <v>0</v>
      </c>
      <c r="AC3767" s="61"/>
    </row>
    <row r="3768" spans="2:29" ht="13.7">
      <c r="B3768" s="24" t="s">
        <v>82</v>
      </c>
      <c r="C3768" s="24" t="s">
        <v>64</v>
      </c>
      <c r="D3768" s="24" t="s">
        <v>89</v>
      </c>
      <c r="E3768" s="24">
        <v>270</v>
      </c>
      <c r="F3768" s="26">
        <v>46174</v>
      </c>
      <c r="G3768" s="24" t="s">
        <v>52</v>
      </c>
      <c r="H3768" s="24" t="s">
        <v>53</v>
      </c>
      <c r="I3768" s="24" t="s">
        <v>68</v>
      </c>
      <c r="J3768" s="24" t="s">
        <v>126</v>
      </c>
      <c r="K3768" s="24">
        <v>1</v>
      </c>
      <c r="L3768" s="24" t="s">
        <v>84</v>
      </c>
      <c r="M3768" s="26">
        <v>46196</v>
      </c>
      <c r="N3768" s="27">
        <v>46196.541666666664</v>
      </c>
      <c r="O3768" s="27">
        <v>46196.729166666664</v>
      </c>
      <c r="P3768" s="24" t="s">
        <v>6217</v>
      </c>
      <c r="Q3768" s="24" t="s">
        <v>6218</v>
      </c>
      <c r="R3768" s="24" t="s">
        <v>749</v>
      </c>
      <c r="S3768" s="24" t="s">
        <v>156</v>
      </c>
      <c r="T3768" s="24" t="s">
        <v>68</v>
      </c>
      <c r="U3768" s="24" t="s">
        <v>480</v>
      </c>
      <c r="V3768" s="27">
        <v>46196.589583333334</v>
      </c>
      <c r="W3768" s="27">
        <v>46196.617361111108</v>
      </c>
      <c r="Z3768" s="24">
        <v>1</v>
      </c>
      <c r="AA3768" s="24" t="s">
        <v>56</v>
      </c>
      <c r="AB3768" s="24" t="b">
        <v>0</v>
      </c>
      <c r="AC3768" s="61"/>
    </row>
    <row r="3769" spans="2:29" ht="13.7">
      <c r="B3769" s="24" t="s">
        <v>82</v>
      </c>
      <c r="C3769" s="24" t="s">
        <v>64</v>
      </c>
      <c r="D3769" s="24" t="s">
        <v>89</v>
      </c>
      <c r="E3769" s="24">
        <v>270</v>
      </c>
      <c r="F3769" s="26">
        <v>46174</v>
      </c>
      <c r="G3769" s="24" t="s">
        <v>52</v>
      </c>
      <c r="H3769" s="24" t="s">
        <v>53</v>
      </c>
      <c r="I3769" s="24" t="s">
        <v>68</v>
      </c>
      <c r="J3769" s="24" t="s">
        <v>126</v>
      </c>
      <c r="K3769" s="24">
        <v>1</v>
      </c>
      <c r="L3769" s="24" t="s">
        <v>84</v>
      </c>
      <c r="M3769" s="26">
        <v>46196</v>
      </c>
      <c r="N3769" s="27">
        <v>46196.541666666664</v>
      </c>
      <c r="O3769" s="27">
        <v>46196.729166666664</v>
      </c>
      <c r="P3769" s="24" t="s">
        <v>6219</v>
      </c>
      <c r="Q3769" s="24" t="s">
        <v>6220</v>
      </c>
      <c r="R3769" s="24" t="s">
        <v>633</v>
      </c>
      <c r="T3769" s="24" t="s">
        <v>68</v>
      </c>
      <c r="U3769" s="24" t="s">
        <v>480</v>
      </c>
      <c r="V3769" s="27">
        <v>46196.684027777781</v>
      </c>
      <c r="W3769" s="27">
        <v>46196.709722222222</v>
      </c>
      <c r="Z3769" s="24">
        <v>1</v>
      </c>
      <c r="AA3769" s="24" t="s">
        <v>56</v>
      </c>
      <c r="AB3769" s="24" t="b">
        <v>0</v>
      </c>
      <c r="AC3769" s="61"/>
    </row>
    <row r="3770" spans="2:29" ht="13.7">
      <c r="B3770" s="24" t="s">
        <v>82</v>
      </c>
      <c r="C3770" s="24" t="s">
        <v>64</v>
      </c>
      <c r="D3770" s="24" t="s">
        <v>89</v>
      </c>
      <c r="E3770" s="24">
        <v>270</v>
      </c>
      <c r="F3770" s="26">
        <v>46174</v>
      </c>
      <c r="G3770" s="24" t="s">
        <v>52</v>
      </c>
      <c r="H3770" s="24" t="s">
        <v>53</v>
      </c>
      <c r="I3770" s="24" t="s">
        <v>68</v>
      </c>
      <c r="J3770" s="24" t="s">
        <v>126</v>
      </c>
      <c r="K3770" s="24">
        <v>1</v>
      </c>
      <c r="L3770" s="24" t="s">
        <v>84</v>
      </c>
      <c r="M3770" s="26">
        <v>46196</v>
      </c>
      <c r="N3770" s="27">
        <v>46196.541666666664</v>
      </c>
      <c r="O3770" s="27">
        <v>46196.729166666664</v>
      </c>
      <c r="P3770" s="24" t="s">
        <v>6221</v>
      </c>
      <c r="Q3770" s="24" t="s">
        <v>6222</v>
      </c>
      <c r="R3770" s="24" t="s">
        <v>636</v>
      </c>
      <c r="S3770" s="24" t="s">
        <v>160</v>
      </c>
      <c r="T3770" s="24" t="s">
        <v>68</v>
      </c>
      <c r="U3770" s="24" t="s">
        <v>480</v>
      </c>
      <c r="V3770" s="27">
        <v>46196.548611111109</v>
      </c>
      <c r="W3770" s="27">
        <v>46196.575694444444</v>
      </c>
      <c r="Z3770" s="24">
        <v>1</v>
      </c>
      <c r="AA3770" s="24" t="s">
        <v>56</v>
      </c>
      <c r="AB3770" s="24" t="b">
        <v>0</v>
      </c>
      <c r="AC3770" s="61"/>
    </row>
    <row r="3771" spans="2:29" ht="13.7">
      <c r="B3771" s="24" t="s">
        <v>82</v>
      </c>
      <c r="C3771" s="24" t="s">
        <v>64</v>
      </c>
      <c r="D3771" s="24" t="s">
        <v>89</v>
      </c>
      <c r="E3771" s="24">
        <v>270</v>
      </c>
      <c r="F3771" s="26">
        <v>46174</v>
      </c>
      <c r="G3771" s="24" t="s">
        <v>52</v>
      </c>
      <c r="H3771" s="24" t="s">
        <v>53</v>
      </c>
      <c r="I3771" s="24" t="s">
        <v>57</v>
      </c>
      <c r="J3771" s="24" t="s">
        <v>125</v>
      </c>
      <c r="K3771" s="24">
        <v>1</v>
      </c>
      <c r="L3771" s="24" t="s">
        <v>84</v>
      </c>
      <c r="M3771" s="26">
        <v>46197</v>
      </c>
      <c r="N3771" s="27">
        <v>46197.333333333336</v>
      </c>
      <c r="O3771" s="27">
        <v>46197.520833333336</v>
      </c>
      <c r="V3771" s="27"/>
      <c r="W3771" s="27"/>
      <c r="X3771" s="24">
        <v>4</v>
      </c>
      <c r="Y3771" s="24">
        <v>0</v>
      </c>
      <c r="Z3771" s="24">
        <v>4</v>
      </c>
      <c r="AA3771" s="24" t="s">
        <v>56</v>
      </c>
      <c r="AB3771" s="24" t="b">
        <v>0</v>
      </c>
      <c r="AC3771" s="61">
        <v>0</v>
      </c>
    </row>
    <row r="3772" spans="2:29" ht="13.7">
      <c r="B3772" s="24" t="s">
        <v>82</v>
      </c>
      <c r="C3772" s="24" t="s">
        <v>64</v>
      </c>
      <c r="D3772" s="24" t="s">
        <v>89</v>
      </c>
      <c r="E3772" s="24">
        <v>270</v>
      </c>
      <c r="F3772" s="26">
        <v>46174</v>
      </c>
      <c r="G3772" s="24" t="s">
        <v>52</v>
      </c>
      <c r="H3772" s="24" t="s">
        <v>53</v>
      </c>
      <c r="I3772" s="24" t="s">
        <v>57</v>
      </c>
      <c r="J3772" s="24" t="s">
        <v>126</v>
      </c>
      <c r="K3772" s="24">
        <v>1</v>
      </c>
      <c r="L3772" s="24" t="s">
        <v>84</v>
      </c>
      <c r="M3772" s="26">
        <v>46197</v>
      </c>
      <c r="N3772" s="27">
        <v>46197.333333333336</v>
      </c>
      <c r="O3772" s="27">
        <v>46197.520833333336</v>
      </c>
      <c r="P3772" s="24" t="s">
        <v>6223</v>
      </c>
      <c r="Q3772" s="24" t="s">
        <v>6224</v>
      </c>
      <c r="R3772" s="24" t="s">
        <v>185</v>
      </c>
      <c r="T3772" s="24" t="s">
        <v>57</v>
      </c>
      <c r="U3772" s="24" t="s">
        <v>616</v>
      </c>
      <c r="V3772" s="27">
        <v>46197.480555555558</v>
      </c>
      <c r="W3772" s="27">
        <v>46197.511111111111</v>
      </c>
      <c r="Z3772" s="24">
        <v>1</v>
      </c>
      <c r="AA3772" s="24" t="s">
        <v>56</v>
      </c>
      <c r="AB3772" s="24" t="b">
        <v>0</v>
      </c>
      <c r="AC3772" s="61"/>
    </row>
    <row r="3773" spans="2:29" ht="13.7">
      <c r="B3773" s="24" t="s">
        <v>82</v>
      </c>
      <c r="C3773" s="24" t="s">
        <v>64</v>
      </c>
      <c r="D3773" s="24" t="s">
        <v>89</v>
      </c>
      <c r="E3773" s="24">
        <v>270</v>
      </c>
      <c r="F3773" s="26">
        <v>46174</v>
      </c>
      <c r="G3773" s="24" t="s">
        <v>52</v>
      </c>
      <c r="H3773" s="24" t="s">
        <v>53</v>
      </c>
      <c r="I3773" s="24" t="s">
        <v>57</v>
      </c>
      <c r="J3773" s="24" t="s">
        <v>126</v>
      </c>
      <c r="K3773" s="24">
        <v>1</v>
      </c>
      <c r="L3773" s="24" t="s">
        <v>84</v>
      </c>
      <c r="M3773" s="26">
        <v>46197</v>
      </c>
      <c r="N3773" s="27">
        <v>46197.333333333336</v>
      </c>
      <c r="O3773" s="27">
        <v>46197.520833333336</v>
      </c>
      <c r="P3773" s="24" t="s">
        <v>6225</v>
      </c>
      <c r="Q3773" s="24" t="s">
        <v>6226</v>
      </c>
      <c r="R3773" s="24" t="s">
        <v>165</v>
      </c>
      <c r="T3773" s="24" t="s">
        <v>57</v>
      </c>
      <c r="U3773" s="24" t="s">
        <v>616</v>
      </c>
      <c r="V3773" s="27">
        <v>46197.43472222222</v>
      </c>
      <c r="W3773" s="27">
        <v>46197.459722222222</v>
      </c>
      <c r="Z3773" s="24">
        <v>1</v>
      </c>
      <c r="AA3773" s="24" t="s">
        <v>56</v>
      </c>
      <c r="AB3773" s="24" t="b">
        <v>0</v>
      </c>
      <c r="AC3773" s="61"/>
    </row>
    <row r="3774" spans="2:29" ht="13.7">
      <c r="B3774" s="24" t="s">
        <v>82</v>
      </c>
      <c r="C3774" s="24" t="s">
        <v>64</v>
      </c>
      <c r="D3774" s="24" t="s">
        <v>89</v>
      </c>
      <c r="E3774" s="24">
        <v>270</v>
      </c>
      <c r="F3774" s="26">
        <v>46174</v>
      </c>
      <c r="G3774" s="24" t="s">
        <v>52</v>
      </c>
      <c r="H3774" s="24" t="s">
        <v>53</v>
      </c>
      <c r="I3774" s="24" t="s">
        <v>57</v>
      </c>
      <c r="J3774" s="24" t="s">
        <v>126</v>
      </c>
      <c r="K3774" s="24">
        <v>1</v>
      </c>
      <c r="L3774" s="24" t="s">
        <v>84</v>
      </c>
      <c r="M3774" s="26">
        <v>46197</v>
      </c>
      <c r="N3774" s="27">
        <v>46197.333333333336</v>
      </c>
      <c r="O3774" s="27">
        <v>46197.520833333336</v>
      </c>
      <c r="P3774" s="24" t="s">
        <v>6227</v>
      </c>
      <c r="Q3774" s="24" t="s">
        <v>6228</v>
      </c>
      <c r="R3774" s="24" t="s">
        <v>165</v>
      </c>
      <c r="T3774" s="24" t="s">
        <v>57</v>
      </c>
      <c r="U3774" s="24" t="s">
        <v>616</v>
      </c>
      <c r="V3774" s="27">
        <v>46197.385416666664</v>
      </c>
      <c r="W3774" s="27">
        <v>46197.40625</v>
      </c>
      <c r="Z3774" s="24">
        <v>1</v>
      </c>
      <c r="AA3774" s="24" t="s">
        <v>56</v>
      </c>
      <c r="AB3774" s="24" t="b">
        <v>0</v>
      </c>
      <c r="AC3774" s="61"/>
    </row>
    <row r="3775" spans="2:29" ht="13.7">
      <c r="B3775" s="24" t="s">
        <v>82</v>
      </c>
      <c r="C3775" s="24" t="s">
        <v>64</v>
      </c>
      <c r="D3775" s="24" t="s">
        <v>89</v>
      </c>
      <c r="E3775" s="24">
        <v>270</v>
      </c>
      <c r="F3775" s="26">
        <v>46174</v>
      </c>
      <c r="G3775" s="24" t="s">
        <v>52</v>
      </c>
      <c r="H3775" s="24" t="s">
        <v>53</v>
      </c>
      <c r="I3775" s="24" t="s">
        <v>57</v>
      </c>
      <c r="J3775" s="24" t="s">
        <v>126</v>
      </c>
      <c r="K3775" s="24">
        <v>1</v>
      </c>
      <c r="L3775" s="24" t="s">
        <v>84</v>
      </c>
      <c r="M3775" s="26">
        <v>46197</v>
      </c>
      <c r="N3775" s="27">
        <v>46197.333333333336</v>
      </c>
      <c r="O3775" s="27">
        <v>46197.520833333336</v>
      </c>
      <c r="P3775" s="24" t="s">
        <v>6229</v>
      </c>
      <c r="Q3775" s="24" t="s">
        <v>6230</v>
      </c>
      <c r="R3775" s="24" t="s">
        <v>155</v>
      </c>
      <c r="T3775" s="24" t="s">
        <v>57</v>
      </c>
      <c r="U3775" s="24" t="s">
        <v>616</v>
      </c>
      <c r="V3775" s="27">
        <v>46197.34097222222</v>
      </c>
      <c r="W3775" s="27">
        <v>46197.368055555555</v>
      </c>
      <c r="Z3775" s="24">
        <v>1</v>
      </c>
      <c r="AA3775" s="24" t="s">
        <v>56</v>
      </c>
      <c r="AB3775" s="24" t="b">
        <v>0</v>
      </c>
      <c r="AC3775" s="61"/>
    </row>
    <row r="3776" spans="2:29" ht="13.7">
      <c r="B3776" s="24" t="s">
        <v>82</v>
      </c>
      <c r="C3776" s="24" t="s">
        <v>64</v>
      </c>
      <c r="D3776" s="24" t="s">
        <v>89</v>
      </c>
      <c r="E3776" s="24">
        <v>270</v>
      </c>
      <c r="F3776" s="26">
        <v>46235</v>
      </c>
      <c r="G3776" s="24" t="s">
        <v>52</v>
      </c>
      <c r="H3776" s="24" t="s">
        <v>53</v>
      </c>
      <c r="I3776" s="24" t="s">
        <v>67</v>
      </c>
      <c r="J3776" s="24" t="s">
        <v>125</v>
      </c>
      <c r="K3776" s="24">
        <v>1</v>
      </c>
      <c r="L3776" s="24" t="s">
        <v>84</v>
      </c>
      <c r="M3776" s="26">
        <v>46237</v>
      </c>
      <c r="N3776" s="27">
        <v>46237.354166666664</v>
      </c>
      <c r="O3776" s="27">
        <v>46237.541666666664</v>
      </c>
      <c r="V3776" s="27"/>
      <c r="W3776" s="27"/>
      <c r="X3776" s="24">
        <v>4</v>
      </c>
      <c r="Y3776" s="24">
        <v>0</v>
      </c>
      <c r="Z3776" s="24">
        <v>4</v>
      </c>
      <c r="AA3776" s="24" t="s">
        <v>60</v>
      </c>
      <c r="AB3776" s="24" t="b">
        <v>0</v>
      </c>
      <c r="AC3776" s="61">
        <v>0</v>
      </c>
    </row>
    <row r="3777" spans="2:29" ht="13.7">
      <c r="B3777" s="24" t="s">
        <v>82</v>
      </c>
      <c r="C3777" s="24" t="s">
        <v>64</v>
      </c>
      <c r="D3777" s="24" t="s">
        <v>89</v>
      </c>
      <c r="E3777" s="24">
        <v>270</v>
      </c>
      <c r="F3777" s="26">
        <v>46235</v>
      </c>
      <c r="G3777" s="24" t="s">
        <v>52</v>
      </c>
      <c r="H3777" s="24" t="s">
        <v>53</v>
      </c>
      <c r="I3777" s="24" t="s">
        <v>67</v>
      </c>
      <c r="J3777" s="24" t="s">
        <v>126</v>
      </c>
      <c r="K3777" s="24">
        <v>1</v>
      </c>
      <c r="L3777" s="24" t="s">
        <v>84</v>
      </c>
      <c r="M3777" s="26">
        <v>46237</v>
      </c>
      <c r="N3777" s="27">
        <v>46237.354166666664</v>
      </c>
      <c r="O3777" s="27">
        <v>46237.541666666664</v>
      </c>
      <c r="P3777" s="24" t="s">
        <v>6231</v>
      </c>
      <c r="Q3777" s="24" t="s">
        <v>6232</v>
      </c>
      <c r="R3777" s="24" t="s">
        <v>608</v>
      </c>
      <c r="T3777" s="24" t="s">
        <v>67</v>
      </c>
      <c r="U3777" s="24" t="s">
        <v>278</v>
      </c>
      <c r="V3777" s="27">
        <v>46237.453472222223</v>
      </c>
      <c r="W3777" s="27">
        <v>46237.48333333333</v>
      </c>
      <c r="Z3777" s="24">
        <v>1</v>
      </c>
      <c r="AA3777" s="24" t="s">
        <v>60</v>
      </c>
      <c r="AB3777" s="24" t="b">
        <v>0</v>
      </c>
      <c r="AC3777" s="61"/>
    </row>
    <row r="3778" spans="2:29" ht="13.7">
      <c r="B3778" s="24" t="s">
        <v>82</v>
      </c>
      <c r="C3778" s="24" t="s">
        <v>64</v>
      </c>
      <c r="D3778" s="24" t="s">
        <v>89</v>
      </c>
      <c r="E3778" s="24">
        <v>270</v>
      </c>
      <c r="F3778" s="26">
        <v>46235</v>
      </c>
      <c r="G3778" s="24" t="s">
        <v>52</v>
      </c>
      <c r="H3778" s="24" t="s">
        <v>53</v>
      </c>
      <c r="I3778" s="24" t="s">
        <v>67</v>
      </c>
      <c r="J3778" s="24" t="s">
        <v>126</v>
      </c>
      <c r="K3778" s="24">
        <v>1</v>
      </c>
      <c r="L3778" s="24" t="s">
        <v>84</v>
      </c>
      <c r="M3778" s="26">
        <v>46237</v>
      </c>
      <c r="N3778" s="27">
        <v>46237.354166666664</v>
      </c>
      <c r="O3778" s="27">
        <v>46237.541666666664</v>
      </c>
      <c r="P3778" s="24" t="s">
        <v>6233</v>
      </c>
      <c r="Q3778" s="24" t="s">
        <v>6234</v>
      </c>
      <c r="R3778" s="24" t="s">
        <v>611</v>
      </c>
      <c r="T3778" s="24" t="s">
        <v>67</v>
      </c>
      <c r="U3778" s="24" t="s">
        <v>278</v>
      </c>
      <c r="V3778" s="27">
        <v>46237.361111111109</v>
      </c>
      <c r="W3778" s="27">
        <v>46237.386805555558</v>
      </c>
      <c r="Z3778" s="24">
        <v>1</v>
      </c>
      <c r="AA3778" s="24" t="s">
        <v>60</v>
      </c>
      <c r="AB3778" s="24" t="b">
        <v>0</v>
      </c>
      <c r="AC3778" s="61"/>
    </row>
    <row r="3779" spans="2:29" ht="13.7">
      <c r="B3779" s="24" t="s">
        <v>82</v>
      </c>
      <c r="C3779" s="24" t="s">
        <v>64</v>
      </c>
      <c r="D3779" s="24" t="s">
        <v>89</v>
      </c>
      <c r="E3779" s="24">
        <v>270</v>
      </c>
      <c r="F3779" s="26">
        <v>46235</v>
      </c>
      <c r="G3779" s="24" t="s">
        <v>52</v>
      </c>
      <c r="H3779" s="24" t="s">
        <v>53</v>
      </c>
      <c r="I3779" s="24" t="s">
        <v>67</v>
      </c>
      <c r="J3779" s="24" t="s">
        <v>126</v>
      </c>
      <c r="K3779" s="24">
        <v>1</v>
      </c>
      <c r="L3779" s="24" t="s">
        <v>84</v>
      </c>
      <c r="M3779" s="26">
        <v>46237</v>
      </c>
      <c r="N3779" s="27">
        <v>46237.354166666664</v>
      </c>
      <c r="O3779" s="27">
        <v>46237.541666666664</v>
      </c>
      <c r="P3779" s="24" t="s">
        <v>6235</v>
      </c>
      <c r="Q3779" s="24" t="s">
        <v>6236</v>
      </c>
      <c r="R3779" s="24" t="s">
        <v>608</v>
      </c>
      <c r="T3779" s="24" t="s">
        <v>67</v>
      </c>
      <c r="U3779" s="24" t="s">
        <v>278</v>
      </c>
      <c r="V3779" s="27">
        <v>46237.402083333334</v>
      </c>
      <c r="W3779" s="27">
        <v>46237.433333333334</v>
      </c>
      <c r="Z3779" s="24">
        <v>1</v>
      </c>
      <c r="AA3779" s="24" t="s">
        <v>60</v>
      </c>
      <c r="AB3779" s="24" t="b">
        <v>0</v>
      </c>
      <c r="AC3779" s="61"/>
    </row>
    <row r="3780" spans="2:29" ht="13.7">
      <c r="B3780" s="24" t="s">
        <v>82</v>
      </c>
      <c r="C3780" s="24" t="s">
        <v>64</v>
      </c>
      <c r="D3780" s="24" t="s">
        <v>89</v>
      </c>
      <c r="E3780" s="24">
        <v>270</v>
      </c>
      <c r="F3780" s="26">
        <v>46235</v>
      </c>
      <c r="G3780" s="24" t="s">
        <v>52</v>
      </c>
      <c r="H3780" s="24" t="s">
        <v>53</v>
      </c>
      <c r="I3780" s="24" t="s">
        <v>67</v>
      </c>
      <c r="J3780" s="24" t="s">
        <v>126</v>
      </c>
      <c r="K3780" s="24">
        <v>1</v>
      </c>
      <c r="L3780" s="24" t="s">
        <v>84</v>
      </c>
      <c r="M3780" s="26">
        <v>46237</v>
      </c>
      <c r="N3780" s="27">
        <v>46237.354166666664</v>
      </c>
      <c r="O3780" s="27">
        <v>46237.541666666664</v>
      </c>
      <c r="P3780" s="24" t="s">
        <v>6237</v>
      </c>
      <c r="Q3780" s="24" t="s">
        <v>6238</v>
      </c>
      <c r="R3780" s="24" t="s">
        <v>687</v>
      </c>
      <c r="T3780" s="24" t="s">
        <v>67</v>
      </c>
      <c r="U3780" s="24" t="s">
        <v>278</v>
      </c>
      <c r="V3780" s="27">
        <v>46237.495138888888</v>
      </c>
      <c r="W3780" s="27">
        <v>46237.527777777781</v>
      </c>
      <c r="Z3780" s="24">
        <v>1</v>
      </c>
      <c r="AA3780" s="24" t="s">
        <v>60</v>
      </c>
      <c r="AB3780" s="24" t="b">
        <v>0</v>
      </c>
      <c r="AC3780" s="61"/>
    </row>
    <row r="3781" spans="2:29" ht="13.7">
      <c r="B3781" s="24" t="s">
        <v>82</v>
      </c>
      <c r="C3781" s="24" t="s">
        <v>64</v>
      </c>
      <c r="D3781" s="24" t="s">
        <v>89</v>
      </c>
      <c r="E3781" s="24">
        <v>270</v>
      </c>
      <c r="F3781" s="26">
        <v>46235</v>
      </c>
      <c r="G3781" s="24" t="s">
        <v>52</v>
      </c>
      <c r="H3781" s="24" t="s">
        <v>53</v>
      </c>
      <c r="I3781" s="24" t="s">
        <v>57</v>
      </c>
      <c r="J3781" s="24" t="s">
        <v>125</v>
      </c>
      <c r="K3781" s="24">
        <v>1</v>
      </c>
      <c r="L3781" s="24" t="s">
        <v>84</v>
      </c>
      <c r="M3781" s="26">
        <v>46239</v>
      </c>
      <c r="N3781" s="27">
        <v>46239.5625</v>
      </c>
      <c r="O3781" s="27">
        <v>46239.75</v>
      </c>
      <c r="V3781" s="27"/>
      <c r="W3781" s="27"/>
      <c r="X3781" s="24">
        <v>4</v>
      </c>
      <c r="Y3781" s="24">
        <v>0</v>
      </c>
      <c r="Z3781" s="24">
        <v>4</v>
      </c>
      <c r="AA3781" s="24" t="s">
        <v>60</v>
      </c>
      <c r="AB3781" s="24" t="b">
        <v>0</v>
      </c>
      <c r="AC3781" s="61">
        <v>0</v>
      </c>
    </row>
    <row r="3782" spans="2:29" ht="13.7">
      <c r="B3782" s="24" t="s">
        <v>82</v>
      </c>
      <c r="C3782" s="24" t="s">
        <v>64</v>
      </c>
      <c r="D3782" s="24" t="s">
        <v>89</v>
      </c>
      <c r="E3782" s="24">
        <v>270</v>
      </c>
      <c r="F3782" s="26">
        <v>46235</v>
      </c>
      <c r="G3782" s="24" t="s">
        <v>52</v>
      </c>
      <c r="H3782" s="24" t="s">
        <v>53</v>
      </c>
      <c r="I3782" s="24" t="s">
        <v>57</v>
      </c>
      <c r="J3782" s="24" t="s">
        <v>126</v>
      </c>
      <c r="K3782" s="24">
        <v>1</v>
      </c>
      <c r="L3782" s="24" t="s">
        <v>84</v>
      </c>
      <c r="M3782" s="26">
        <v>46239</v>
      </c>
      <c r="N3782" s="27">
        <v>46239.5625</v>
      </c>
      <c r="O3782" s="27">
        <v>46239.75</v>
      </c>
      <c r="P3782" s="24" t="s">
        <v>6239</v>
      </c>
      <c r="Q3782" s="24" t="s">
        <v>6240</v>
      </c>
      <c r="R3782" s="24" t="s">
        <v>165</v>
      </c>
      <c r="T3782" s="24" t="s">
        <v>57</v>
      </c>
      <c r="U3782" s="24" t="s">
        <v>214</v>
      </c>
      <c r="V3782" s="27">
        <v>46239.565972222219</v>
      </c>
      <c r="W3782" s="27">
        <v>46239.590277777781</v>
      </c>
      <c r="Z3782" s="24">
        <v>1</v>
      </c>
      <c r="AA3782" s="24" t="s">
        <v>60</v>
      </c>
      <c r="AB3782" s="24" t="b">
        <v>0</v>
      </c>
      <c r="AC3782" s="61"/>
    </row>
    <row r="3783" spans="2:29" ht="13.7">
      <c r="B3783" s="24" t="s">
        <v>82</v>
      </c>
      <c r="C3783" s="24" t="s">
        <v>64</v>
      </c>
      <c r="D3783" s="24" t="s">
        <v>89</v>
      </c>
      <c r="E3783" s="24">
        <v>270</v>
      </c>
      <c r="F3783" s="26">
        <v>46235</v>
      </c>
      <c r="G3783" s="24" t="s">
        <v>52</v>
      </c>
      <c r="H3783" s="24" t="s">
        <v>53</v>
      </c>
      <c r="I3783" s="24" t="s">
        <v>57</v>
      </c>
      <c r="J3783" s="24" t="s">
        <v>126</v>
      </c>
      <c r="K3783" s="24">
        <v>1</v>
      </c>
      <c r="L3783" s="24" t="s">
        <v>84</v>
      </c>
      <c r="M3783" s="26">
        <v>46239</v>
      </c>
      <c r="N3783" s="27">
        <v>46239.5625</v>
      </c>
      <c r="O3783" s="27">
        <v>46239.75</v>
      </c>
      <c r="P3783" s="24" t="s">
        <v>6241</v>
      </c>
      <c r="Q3783" s="24" t="s">
        <v>6242</v>
      </c>
      <c r="R3783" s="24" t="s">
        <v>155</v>
      </c>
      <c r="T3783" s="24" t="s">
        <v>57</v>
      </c>
      <c r="U3783" s="24" t="s">
        <v>214</v>
      </c>
      <c r="V3783" s="27">
        <v>46239.617361111108</v>
      </c>
      <c r="W3783" s="27">
        <v>46239.640277777777</v>
      </c>
      <c r="Z3783" s="24">
        <v>1</v>
      </c>
      <c r="AA3783" s="24" t="s">
        <v>60</v>
      </c>
      <c r="AB3783" s="24" t="b">
        <v>0</v>
      </c>
      <c r="AC3783" s="61"/>
    </row>
    <row r="3784" spans="2:29" ht="13.7">
      <c r="B3784" s="24" t="s">
        <v>82</v>
      </c>
      <c r="C3784" s="24" t="s">
        <v>64</v>
      </c>
      <c r="D3784" s="24" t="s">
        <v>89</v>
      </c>
      <c r="E3784" s="24">
        <v>270</v>
      </c>
      <c r="F3784" s="26">
        <v>46235</v>
      </c>
      <c r="G3784" s="24" t="s">
        <v>52</v>
      </c>
      <c r="H3784" s="24" t="s">
        <v>53</v>
      </c>
      <c r="I3784" s="24" t="s">
        <v>57</v>
      </c>
      <c r="J3784" s="24" t="s">
        <v>126</v>
      </c>
      <c r="K3784" s="24">
        <v>1</v>
      </c>
      <c r="L3784" s="24" t="s">
        <v>84</v>
      </c>
      <c r="M3784" s="26">
        <v>46239</v>
      </c>
      <c r="N3784" s="27">
        <v>46239.5625</v>
      </c>
      <c r="O3784" s="27">
        <v>46239.75</v>
      </c>
      <c r="P3784" s="24" t="s">
        <v>6243</v>
      </c>
      <c r="Q3784" s="24" t="s">
        <v>6244</v>
      </c>
      <c r="R3784" s="24" t="s">
        <v>165</v>
      </c>
      <c r="T3784" s="24" t="s">
        <v>57</v>
      </c>
      <c r="U3784" s="24" t="s">
        <v>214</v>
      </c>
      <c r="V3784" s="27">
        <v>46239.709027777775</v>
      </c>
      <c r="W3784" s="27">
        <v>46239.729861111111</v>
      </c>
      <c r="Z3784" s="24">
        <v>1</v>
      </c>
      <c r="AA3784" s="24" t="s">
        <v>60</v>
      </c>
      <c r="AB3784" s="24" t="b">
        <v>0</v>
      </c>
      <c r="AC3784" s="61"/>
    </row>
    <row r="3785" spans="2:29" ht="13.7">
      <c r="B3785" s="24" t="s">
        <v>82</v>
      </c>
      <c r="C3785" s="24" t="s">
        <v>64</v>
      </c>
      <c r="D3785" s="24" t="s">
        <v>89</v>
      </c>
      <c r="E3785" s="24">
        <v>270</v>
      </c>
      <c r="F3785" s="26">
        <v>46235</v>
      </c>
      <c r="G3785" s="24" t="s">
        <v>52</v>
      </c>
      <c r="H3785" s="24" t="s">
        <v>53</v>
      </c>
      <c r="I3785" s="24" t="s">
        <v>57</v>
      </c>
      <c r="J3785" s="24" t="s">
        <v>126</v>
      </c>
      <c r="K3785" s="24">
        <v>1</v>
      </c>
      <c r="L3785" s="24" t="s">
        <v>84</v>
      </c>
      <c r="M3785" s="26">
        <v>46239</v>
      </c>
      <c r="N3785" s="27">
        <v>46239.5625</v>
      </c>
      <c r="O3785" s="27">
        <v>46239.75</v>
      </c>
      <c r="P3785" s="24" t="s">
        <v>6245</v>
      </c>
      <c r="Q3785" s="24" t="s">
        <v>6246</v>
      </c>
      <c r="R3785" s="24" t="s">
        <v>159</v>
      </c>
      <c r="T3785" s="24" t="s">
        <v>57</v>
      </c>
      <c r="U3785" s="24" t="s">
        <v>214</v>
      </c>
      <c r="V3785" s="27">
        <v>46239.663194444445</v>
      </c>
      <c r="W3785" s="27">
        <v>46239.691666666666</v>
      </c>
      <c r="Z3785" s="24">
        <v>1</v>
      </c>
      <c r="AA3785" s="24" t="s">
        <v>60</v>
      </c>
      <c r="AB3785" s="24" t="b">
        <v>0</v>
      </c>
      <c r="AC3785" s="61"/>
    </row>
    <row r="3786" spans="2:29" ht="13.7">
      <c r="B3786" s="24" t="s">
        <v>82</v>
      </c>
      <c r="C3786" s="24" t="s">
        <v>64</v>
      </c>
      <c r="D3786" s="24" t="s">
        <v>89</v>
      </c>
      <c r="E3786" s="24">
        <v>270</v>
      </c>
      <c r="F3786" s="26">
        <v>46235</v>
      </c>
      <c r="G3786" s="24" t="s">
        <v>52</v>
      </c>
      <c r="H3786" s="24" t="s">
        <v>53</v>
      </c>
      <c r="I3786" s="24" t="s">
        <v>54</v>
      </c>
      <c r="J3786" s="24" t="s">
        <v>125</v>
      </c>
      <c r="K3786" s="24">
        <v>1</v>
      </c>
      <c r="L3786" s="24" t="s">
        <v>84</v>
      </c>
      <c r="M3786" s="26">
        <v>46244</v>
      </c>
      <c r="N3786" s="27">
        <v>46244.375</v>
      </c>
      <c r="O3786" s="27">
        <v>46244.5625</v>
      </c>
      <c r="V3786" s="27"/>
      <c r="W3786" s="27"/>
      <c r="X3786" s="24">
        <v>4</v>
      </c>
      <c r="Y3786" s="24">
        <v>0</v>
      </c>
      <c r="Z3786" s="24">
        <v>4</v>
      </c>
      <c r="AA3786" s="24" t="s">
        <v>60</v>
      </c>
      <c r="AB3786" s="24" t="b">
        <v>0</v>
      </c>
      <c r="AC3786" s="61">
        <v>0</v>
      </c>
    </row>
    <row r="3787" spans="2:29" ht="13.7">
      <c r="B3787" s="24" t="s">
        <v>82</v>
      </c>
      <c r="C3787" s="24" t="s">
        <v>64</v>
      </c>
      <c r="D3787" s="24" t="s">
        <v>89</v>
      </c>
      <c r="E3787" s="24">
        <v>270</v>
      </c>
      <c r="F3787" s="26">
        <v>46235</v>
      </c>
      <c r="G3787" s="24" t="s">
        <v>52</v>
      </c>
      <c r="H3787" s="24" t="s">
        <v>53</v>
      </c>
      <c r="I3787" s="24" t="s">
        <v>54</v>
      </c>
      <c r="J3787" s="24" t="s">
        <v>126</v>
      </c>
      <c r="K3787" s="24">
        <v>1</v>
      </c>
      <c r="L3787" s="24" t="s">
        <v>84</v>
      </c>
      <c r="M3787" s="26">
        <v>46244</v>
      </c>
      <c r="N3787" s="27">
        <v>46244.375</v>
      </c>
      <c r="O3787" s="27">
        <v>46244.5625</v>
      </c>
      <c r="P3787" s="24" t="s">
        <v>6247</v>
      </c>
      <c r="Q3787" s="24" t="s">
        <v>6248</v>
      </c>
      <c r="R3787" s="24" t="s">
        <v>146</v>
      </c>
      <c r="S3787" s="24" t="s">
        <v>198</v>
      </c>
      <c r="T3787" s="24" t="s">
        <v>54</v>
      </c>
      <c r="U3787" s="24" t="s">
        <v>143</v>
      </c>
      <c r="V3787" s="27">
        <v>46244.519444444442</v>
      </c>
      <c r="W3787" s="27">
        <v>46244.545138888891</v>
      </c>
      <c r="Z3787" s="24">
        <v>1</v>
      </c>
      <c r="AA3787" s="24" t="s">
        <v>60</v>
      </c>
      <c r="AB3787" s="24" t="b">
        <v>0</v>
      </c>
      <c r="AC3787" s="61"/>
    </row>
    <row r="3788" spans="2:29" ht="13.7">
      <c r="B3788" s="24" t="s">
        <v>82</v>
      </c>
      <c r="C3788" s="24" t="s">
        <v>64</v>
      </c>
      <c r="D3788" s="24" t="s">
        <v>89</v>
      </c>
      <c r="E3788" s="24">
        <v>270</v>
      </c>
      <c r="F3788" s="26">
        <v>46235</v>
      </c>
      <c r="G3788" s="24" t="s">
        <v>52</v>
      </c>
      <c r="H3788" s="24" t="s">
        <v>53</v>
      </c>
      <c r="I3788" s="24" t="s">
        <v>54</v>
      </c>
      <c r="J3788" s="24" t="s">
        <v>126</v>
      </c>
      <c r="K3788" s="24">
        <v>1</v>
      </c>
      <c r="L3788" s="24" t="s">
        <v>84</v>
      </c>
      <c r="M3788" s="26">
        <v>46244</v>
      </c>
      <c r="N3788" s="27">
        <v>46244.375</v>
      </c>
      <c r="O3788" s="27">
        <v>46244.5625</v>
      </c>
      <c r="P3788" s="24" t="s">
        <v>6249</v>
      </c>
      <c r="Q3788" s="24" t="s">
        <v>6250</v>
      </c>
      <c r="R3788" s="24" t="s">
        <v>142</v>
      </c>
      <c r="T3788" s="24" t="s">
        <v>54</v>
      </c>
      <c r="U3788" s="24" t="s">
        <v>143</v>
      </c>
      <c r="V3788" s="27">
        <v>46244.379166666666</v>
      </c>
      <c r="W3788" s="27">
        <v>46244.411111111112</v>
      </c>
      <c r="Z3788" s="24">
        <v>1</v>
      </c>
      <c r="AA3788" s="24" t="s">
        <v>60</v>
      </c>
      <c r="AB3788" s="24" t="b">
        <v>0</v>
      </c>
      <c r="AC3788" s="61"/>
    </row>
    <row r="3789" spans="2:29" ht="13.7">
      <c r="B3789" s="24" t="s">
        <v>82</v>
      </c>
      <c r="C3789" s="24" t="s">
        <v>64</v>
      </c>
      <c r="D3789" s="24" t="s">
        <v>89</v>
      </c>
      <c r="E3789" s="24">
        <v>270</v>
      </c>
      <c r="F3789" s="26">
        <v>46235</v>
      </c>
      <c r="G3789" s="24" t="s">
        <v>52</v>
      </c>
      <c r="H3789" s="24" t="s">
        <v>53</v>
      </c>
      <c r="I3789" s="24" t="s">
        <v>54</v>
      </c>
      <c r="J3789" s="24" t="s">
        <v>126</v>
      </c>
      <c r="K3789" s="24">
        <v>1</v>
      </c>
      <c r="L3789" s="24" t="s">
        <v>84</v>
      </c>
      <c r="M3789" s="26">
        <v>46244</v>
      </c>
      <c r="N3789" s="27">
        <v>46244.375</v>
      </c>
      <c r="O3789" s="27">
        <v>46244.5625</v>
      </c>
      <c r="P3789" s="24" t="s">
        <v>6251</v>
      </c>
      <c r="Q3789" s="24" t="s">
        <v>6252</v>
      </c>
      <c r="R3789" s="24" t="s">
        <v>149</v>
      </c>
      <c r="T3789" s="24" t="s">
        <v>54</v>
      </c>
      <c r="U3789" s="24" t="s">
        <v>143</v>
      </c>
      <c r="V3789" s="27">
        <v>46244.428472222222</v>
      </c>
      <c r="W3789" s="27">
        <v>46244.459027777775</v>
      </c>
      <c r="Z3789" s="24">
        <v>1</v>
      </c>
      <c r="AA3789" s="24" t="s">
        <v>60</v>
      </c>
      <c r="AB3789" s="24" t="b">
        <v>0</v>
      </c>
      <c r="AC3789" s="61"/>
    </row>
    <row r="3790" spans="2:29" ht="13.7">
      <c r="B3790" s="24" t="s">
        <v>82</v>
      </c>
      <c r="C3790" s="24" t="s">
        <v>64</v>
      </c>
      <c r="D3790" s="24" t="s">
        <v>89</v>
      </c>
      <c r="E3790" s="24">
        <v>270</v>
      </c>
      <c r="F3790" s="26">
        <v>46235</v>
      </c>
      <c r="G3790" s="24" t="s">
        <v>52</v>
      </c>
      <c r="H3790" s="24" t="s">
        <v>53</v>
      </c>
      <c r="I3790" s="24" t="s">
        <v>54</v>
      </c>
      <c r="J3790" s="24" t="s">
        <v>126</v>
      </c>
      <c r="K3790" s="24">
        <v>1</v>
      </c>
      <c r="L3790" s="24" t="s">
        <v>84</v>
      </c>
      <c r="M3790" s="26">
        <v>46244</v>
      </c>
      <c r="N3790" s="27">
        <v>46244.375</v>
      </c>
      <c r="O3790" s="27">
        <v>46244.5625</v>
      </c>
      <c r="P3790" s="24" t="s">
        <v>6253</v>
      </c>
      <c r="Q3790" s="24" t="s">
        <v>6254</v>
      </c>
      <c r="R3790" s="24" t="s">
        <v>149</v>
      </c>
      <c r="T3790" s="24" t="s">
        <v>54</v>
      </c>
      <c r="U3790" s="24" t="s">
        <v>143</v>
      </c>
      <c r="V3790" s="27">
        <v>46244.476388888892</v>
      </c>
      <c r="W3790" s="27">
        <v>46244.501388888886</v>
      </c>
      <c r="Z3790" s="24">
        <v>1</v>
      </c>
      <c r="AA3790" s="24" t="s">
        <v>60</v>
      </c>
      <c r="AB3790" s="24" t="b">
        <v>0</v>
      </c>
      <c r="AC3790" s="61"/>
    </row>
    <row r="3791" spans="2:29" ht="13.7">
      <c r="B3791" s="24" t="s">
        <v>82</v>
      </c>
      <c r="C3791" s="24" t="s">
        <v>64</v>
      </c>
      <c r="D3791" s="24" t="s">
        <v>89</v>
      </c>
      <c r="E3791" s="24">
        <v>300</v>
      </c>
      <c r="F3791" s="26">
        <v>46204</v>
      </c>
      <c r="G3791" s="24" t="s">
        <v>52</v>
      </c>
      <c r="H3791" s="24" t="s">
        <v>53</v>
      </c>
      <c r="I3791" s="24" t="s">
        <v>62</v>
      </c>
      <c r="J3791" s="24" t="s">
        <v>125</v>
      </c>
      <c r="K3791" s="24">
        <v>1</v>
      </c>
      <c r="L3791" s="24" t="s">
        <v>84</v>
      </c>
      <c r="M3791" s="26">
        <v>46205</v>
      </c>
      <c r="N3791" s="27">
        <v>46205.333333333336</v>
      </c>
      <c r="O3791" s="27">
        <v>46205.541666666664</v>
      </c>
      <c r="V3791" s="27"/>
      <c r="W3791" s="27"/>
      <c r="X3791" s="24">
        <v>4</v>
      </c>
      <c r="Y3791" s="24">
        <v>0</v>
      </c>
      <c r="Z3791" s="24">
        <v>4</v>
      </c>
      <c r="AA3791" s="24" t="s">
        <v>58</v>
      </c>
      <c r="AB3791" s="24" t="b">
        <v>0</v>
      </c>
      <c r="AC3791" s="61">
        <v>0</v>
      </c>
    </row>
    <row r="3792" spans="2:29" ht="13.7">
      <c r="B3792" s="24" t="s">
        <v>82</v>
      </c>
      <c r="C3792" s="24" t="s">
        <v>64</v>
      </c>
      <c r="D3792" s="24" t="s">
        <v>89</v>
      </c>
      <c r="E3792" s="24">
        <v>300</v>
      </c>
      <c r="F3792" s="26">
        <v>46204</v>
      </c>
      <c r="G3792" s="24" t="s">
        <v>52</v>
      </c>
      <c r="H3792" s="24" t="s">
        <v>53</v>
      </c>
      <c r="I3792" s="24" t="s">
        <v>62</v>
      </c>
      <c r="J3792" s="24" t="s">
        <v>126</v>
      </c>
      <c r="K3792" s="24">
        <v>1</v>
      </c>
      <c r="L3792" s="24" t="s">
        <v>84</v>
      </c>
      <c r="M3792" s="26">
        <v>46205</v>
      </c>
      <c r="N3792" s="27">
        <v>46205.333333333336</v>
      </c>
      <c r="O3792" s="27">
        <v>46205.541666666664</v>
      </c>
      <c r="P3792" s="24" t="s">
        <v>6255</v>
      </c>
      <c r="Q3792" s="24" t="s">
        <v>6256</v>
      </c>
      <c r="R3792" s="24" t="s">
        <v>328</v>
      </c>
      <c r="S3792" s="24" t="s">
        <v>152</v>
      </c>
      <c r="T3792" s="24" t="s">
        <v>62</v>
      </c>
      <c r="U3792" s="24" t="s">
        <v>179</v>
      </c>
      <c r="V3792" s="27">
        <v>46205.388888888891</v>
      </c>
      <c r="W3792" s="27">
        <v>46205.412499999999</v>
      </c>
      <c r="Z3792" s="24">
        <v>1</v>
      </c>
      <c r="AA3792" s="24" t="s">
        <v>58</v>
      </c>
      <c r="AB3792" s="24" t="b">
        <v>0</v>
      </c>
      <c r="AC3792" s="61"/>
    </row>
    <row r="3793" spans="2:29" ht="13.7">
      <c r="B3793" s="24" t="s">
        <v>82</v>
      </c>
      <c r="C3793" s="24" t="s">
        <v>64</v>
      </c>
      <c r="D3793" s="24" t="s">
        <v>89</v>
      </c>
      <c r="E3793" s="24">
        <v>300</v>
      </c>
      <c r="F3793" s="26">
        <v>46204</v>
      </c>
      <c r="G3793" s="24" t="s">
        <v>52</v>
      </c>
      <c r="H3793" s="24" t="s">
        <v>53</v>
      </c>
      <c r="I3793" s="24" t="s">
        <v>62</v>
      </c>
      <c r="J3793" s="24" t="s">
        <v>126</v>
      </c>
      <c r="K3793" s="24">
        <v>1</v>
      </c>
      <c r="L3793" s="24" t="s">
        <v>84</v>
      </c>
      <c r="M3793" s="26">
        <v>46205</v>
      </c>
      <c r="N3793" s="27">
        <v>46205.333333333336</v>
      </c>
      <c r="O3793" s="27">
        <v>46205.541666666664</v>
      </c>
      <c r="P3793" s="24" t="s">
        <v>6257</v>
      </c>
      <c r="Q3793" s="24" t="s">
        <v>6258</v>
      </c>
      <c r="R3793" s="24" t="s">
        <v>328</v>
      </c>
      <c r="S3793" s="24" t="s">
        <v>198</v>
      </c>
      <c r="T3793" s="24" t="s">
        <v>62</v>
      </c>
      <c r="U3793" s="24" t="s">
        <v>179</v>
      </c>
      <c r="V3793" s="27">
        <v>46205.493055555555</v>
      </c>
      <c r="W3793" s="27">
        <v>46205.527083333334</v>
      </c>
      <c r="Z3793" s="24">
        <v>1</v>
      </c>
      <c r="AA3793" s="24" t="s">
        <v>58</v>
      </c>
      <c r="AB3793" s="24" t="b">
        <v>0</v>
      </c>
      <c r="AC3793" s="61"/>
    </row>
    <row r="3794" spans="2:29" ht="13.7">
      <c r="B3794" s="24" t="s">
        <v>82</v>
      </c>
      <c r="C3794" s="24" t="s">
        <v>64</v>
      </c>
      <c r="D3794" s="24" t="s">
        <v>89</v>
      </c>
      <c r="E3794" s="24">
        <v>300</v>
      </c>
      <c r="F3794" s="26">
        <v>46204</v>
      </c>
      <c r="G3794" s="24" t="s">
        <v>52</v>
      </c>
      <c r="H3794" s="24" t="s">
        <v>53</v>
      </c>
      <c r="I3794" s="24" t="s">
        <v>62</v>
      </c>
      <c r="J3794" s="24" t="s">
        <v>126</v>
      </c>
      <c r="K3794" s="24">
        <v>1</v>
      </c>
      <c r="L3794" s="24" t="s">
        <v>84</v>
      </c>
      <c r="M3794" s="26">
        <v>46205</v>
      </c>
      <c r="N3794" s="27">
        <v>46205.333333333336</v>
      </c>
      <c r="O3794" s="27">
        <v>46205.541666666664</v>
      </c>
      <c r="P3794" s="24" t="s">
        <v>6259</v>
      </c>
      <c r="Q3794" s="24" t="s">
        <v>6260</v>
      </c>
      <c r="R3794" s="24" t="s">
        <v>323</v>
      </c>
      <c r="S3794" s="24" t="s">
        <v>160</v>
      </c>
      <c r="T3794" s="24" t="s">
        <v>62</v>
      </c>
      <c r="U3794" s="24" t="s">
        <v>179</v>
      </c>
      <c r="V3794" s="27">
        <v>46205.339583333334</v>
      </c>
      <c r="W3794" s="27">
        <v>46205.373611111114</v>
      </c>
      <c r="Z3794" s="24">
        <v>1</v>
      </c>
      <c r="AA3794" s="24" t="s">
        <v>58</v>
      </c>
      <c r="AB3794" s="24" t="b">
        <v>0</v>
      </c>
      <c r="AC3794" s="61"/>
    </row>
    <row r="3795" spans="2:29" ht="13.7">
      <c r="B3795" s="24" t="s">
        <v>82</v>
      </c>
      <c r="C3795" s="24" t="s">
        <v>64</v>
      </c>
      <c r="D3795" s="24" t="s">
        <v>89</v>
      </c>
      <c r="E3795" s="24">
        <v>300</v>
      </c>
      <c r="F3795" s="26">
        <v>46204</v>
      </c>
      <c r="G3795" s="24" t="s">
        <v>52</v>
      </c>
      <c r="H3795" s="24" t="s">
        <v>53</v>
      </c>
      <c r="I3795" s="24" t="s">
        <v>62</v>
      </c>
      <c r="J3795" s="24" t="s">
        <v>126</v>
      </c>
      <c r="K3795" s="24">
        <v>1</v>
      </c>
      <c r="L3795" s="24" t="s">
        <v>84</v>
      </c>
      <c r="M3795" s="26">
        <v>46205</v>
      </c>
      <c r="N3795" s="27">
        <v>46205.333333333336</v>
      </c>
      <c r="O3795" s="27">
        <v>46205.541666666664</v>
      </c>
      <c r="P3795" s="24" t="s">
        <v>6261</v>
      </c>
      <c r="Q3795" s="24" t="s">
        <v>6262</v>
      </c>
      <c r="R3795" s="24" t="s">
        <v>249</v>
      </c>
      <c r="S3795" s="24" t="s">
        <v>198</v>
      </c>
      <c r="T3795" s="24" t="s">
        <v>62</v>
      </c>
      <c r="U3795" s="24" t="s">
        <v>179</v>
      </c>
      <c r="V3795" s="27">
        <v>46205.44027777778</v>
      </c>
      <c r="W3795" s="27">
        <v>46205.479166666664</v>
      </c>
      <c r="Z3795" s="24">
        <v>1</v>
      </c>
      <c r="AA3795" s="24" t="s">
        <v>58</v>
      </c>
      <c r="AB3795" s="24" t="b">
        <v>0</v>
      </c>
      <c r="AC3795" s="61"/>
    </row>
    <row r="3796" spans="2:29" ht="13.7">
      <c r="B3796" s="24" t="s">
        <v>82</v>
      </c>
      <c r="C3796" s="24" t="s">
        <v>64</v>
      </c>
      <c r="D3796" s="24" t="s">
        <v>89</v>
      </c>
      <c r="E3796" s="24">
        <v>300</v>
      </c>
      <c r="F3796" s="26">
        <v>46235</v>
      </c>
      <c r="G3796" s="24" t="s">
        <v>52</v>
      </c>
      <c r="H3796" s="24" t="s">
        <v>53</v>
      </c>
      <c r="I3796" s="24" t="s">
        <v>68</v>
      </c>
      <c r="J3796" s="24" t="s">
        <v>125</v>
      </c>
      <c r="K3796" s="24">
        <v>1</v>
      </c>
      <c r="L3796" s="24" t="s">
        <v>84</v>
      </c>
      <c r="M3796" s="26">
        <v>46254</v>
      </c>
      <c r="N3796" s="27">
        <v>46254.333333333336</v>
      </c>
      <c r="O3796" s="27">
        <v>46254.541666666664</v>
      </c>
      <c r="V3796" s="27"/>
      <c r="W3796" s="27"/>
      <c r="X3796" s="24">
        <v>4</v>
      </c>
      <c r="Y3796" s="24">
        <v>0</v>
      </c>
      <c r="Z3796" s="24">
        <v>4</v>
      </c>
      <c r="AA3796" s="24" t="s">
        <v>60</v>
      </c>
      <c r="AB3796" s="24" t="b">
        <v>0</v>
      </c>
      <c r="AC3796" s="61">
        <v>0</v>
      </c>
    </row>
    <row r="3797" spans="2:29" ht="13.7">
      <c r="B3797" s="24" t="s">
        <v>82</v>
      </c>
      <c r="C3797" s="24" t="s">
        <v>64</v>
      </c>
      <c r="D3797" s="24" t="s">
        <v>89</v>
      </c>
      <c r="E3797" s="24">
        <v>300</v>
      </c>
      <c r="F3797" s="26">
        <v>46235</v>
      </c>
      <c r="G3797" s="24" t="s">
        <v>52</v>
      </c>
      <c r="H3797" s="24" t="s">
        <v>53</v>
      </c>
      <c r="I3797" s="24" t="s">
        <v>68</v>
      </c>
      <c r="J3797" s="24" t="s">
        <v>126</v>
      </c>
      <c r="K3797" s="24">
        <v>1</v>
      </c>
      <c r="L3797" s="24" t="s">
        <v>84</v>
      </c>
      <c r="M3797" s="26">
        <v>46254</v>
      </c>
      <c r="N3797" s="27">
        <v>46254.333333333336</v>
      </c>
      <c r="O3797" s="27">
        <v>46254.541666666664</v>
      </c>
      <c r="P3797" s="24" t="s">
        <v>6263</v>
      </c>
      <c r="Q3797" s="24" t="s">
        <v>6264</v>
      </c>
      <c r="R3797" s="24" t="s">
        <v>749</v>
      </c>
      <c r="T3797" s="24" t="s">
        <v>68</v>
      </c>
      <c r="U3797" s="24" t="s">
        <v>616</v>
      </c>
      <c r="V3797" s="27">
        <v>46254.441666666666</v>
      </c>
      <c r="W3797" s="27">
        <v>46254.473611111112</v>
      </c>
      <c r="Z3797" s="24">
        <v>1</v>
      </c>
      <c r="AA3797" s="24" t="s">
        <v>60</v>
      </c>
      <c r="AB3797" s="24" t="b">
        <v>0</v>
      </c>
      <c r="AC3797" s="61"/>
    </row>
    <row r="3798" spans="2:29" ht="13.7">
      <c r="B3798" s="24" t="s">
        <v>82</v>
      </c>
      <c r="C3798" s="24" t="s">
        <v>64</v>
      </c>
      <c r="D3798" s="24" t="s">
        <v>89</v>
      </c>
      <c r="E3798" s="24">
        <v>300</v>
      </c>
      <c r="F3798" s="26">
        <v>46235</v>
      </c>
      <c r="G3798" s="24" t="s">
        <v>52</v>
      </c>
      <c r="H3798" s="24" t="s">
        <v>53</v>
      </c>
      <c r="I3798" s="24" t="s">
        <v>68</v>
      </c>
      <c r="J3798" s="24" t="s">
        <v>126</v>
      </c>
      <c r="K3798" s="24">
        <v>1</v>
      </c>
      <c r="L3798" s="24" t="s">
        <v>84</v>
      </c>
      <c r="M3798" s="26">
        <v>46254</v>
      </c>
      <c r="N3798" s="27">
        <v>46254.333333333336</v>
      </c>
      <c r="O3798" s="27">
        <v>46254.541666666664</v>
      </c>
      <c r="P3798" s="24" t="s">
        <v>6265</v>
      </c>
      <c r="Q3798" s="24" t="s">
        <v>6266</v>
      </c>
      <c r="R3798" s="24" t="s">
        <v>749</v>
      </c>
      <c r="S3798" s="24" t="s">
        <v>198</v>
      </c>
      <c r="T3798" s="24" t="s">
        <v>68</v>
      </c>
      <c r="U3798" s="24" t="s">
        <v>616</v>
      </c>
      <c r="V3798" s="27">
        <v>46254.388194444444</v>
      </c>
      <c r="W3798" s="27">
        <v>46254.417361111111</v>
      </c>
      <c r="Z3798" s="24">
        <v>1</v>
      </c>
      <c r="AA3798" s="24" t="s">
        <v>60</v>
      </c>
      <c r="AB3798" s="24" t="b">
        <v>0</v>
      </c>
      <c r="AC3798" s="61"/>
    </row>
    <row r="3799" spans="2:29" ht="13.7">
      <c r="B3799" s="24" t="s">
        <v>82</v>
      </c>
      <c r="C3799" s="24" t="s">
        <v>64</v>
      </c>
      <c r="D3799" s="24" t="s">
        <v>89</v>
      </c>
      <c r="E3799" s="24">
        <v>300</v>
      </c>
      <c r="F3799" s="26">
        <v>46235</v>
      </c>
      <c r="G3799" s="24" t="s">
        <v>52</v>
      </c>
      <c r="H3799" s="24" t="s">
        <v>53</v>
      </c>
      <c r="I3799" s="24" t="s">
        <v>68</v>
      </c>
      <c r="J3799" s="24" t="s">
        <v>126</v>
      </c>
      <c r="K3799" s="24">
        <v>1</v>
      </c>
      <c r="L3799" s="24" t="s">
        <v>84</v>
      </c>
      <c r="M3799" s="26">
        <v>46254</v>
      </c>
      <c r="N3799" s="27">
        <v>46254.333333333336</v>
      </c>
      <c r="O3799" s="27">
        <v>46254.541666666664</v>
      </c>
      <c r="P3799" s="24" t="s">
        <v>6267</v>
      </c>
      <c r="Q3799" s="24" t="s">
        <v>6268</v>
      </c>
      <c r="R3799" s="24" t="s">
        <v>323</v>
      </c>
      <c r="T3799" s="24" t="s">
        <v>68</v>
      </c>
      <c r="U3799" s="24" t="s">
        <v>616</v>
      </c>
      <c r="V3799" s="27">
        <v>46254.341666666667</v>
      </c>
      <c r="W3799" s="27">
        <v>46254.363888888889</v>
      </c>
      <c r="Z3799" s="24">
        <v>1</v>
      </c>
      <c r="AA3799" s="24" t="s">
        <v>60</v>
      </c>
      <c r="AB3799" s="24" t="b">
        <v>0</v>
      </c>
      <c r="AC3799" s="61"/>
    </row>
    <row r="3800" spans="2:29" ht="13.7">
      <c r="B3800" s="24" t="s">
        <v>82</v>
      </c>
      <c r="C3800" s="24" t="s">
        <v>64</v>
      </c>
      <c r="D3800" s="24" t="s">
        <v>89</v>
      </c>
      <c r="E3800" s="24">
        <v>300</v>
      </c>
      <c r="F3800" s="26">
        <v>46235</v>
      </c>
      <c r="G3800" s="24" t="s">
        <v>52</v>
      </c>
      <c r="H3800" s="24" t="s">
        <v>53</v>
      </c>
      <c r="I3800" s="24" t="s">
        <v>68</v>
      </c>
      <c r="J3800" s="24" t="s">
        <v>126</v>
      </c>
      <c r="K3800" s="24">
        <v>1</v>
      </c>
      <c r="L3800" s="24" t="s">
        <v>84</v>
      </c>
      <c r="M3800" s="26">
        <v>46254</v>
      </c>
      <c r="N3800" s="27">
        <v>46254.333333333336</v>
      </c>
      <c r="O3800" s="27">
        <v>46254.541666666664</v>
      </c>
      <c r="P3800" s="24" t="s">
        <v>6269</v>
      </c>
      <c r="Q3800" s="24" t="s">
        <v>6270</v>
      </c>
      <c r="R3800" s="24" t="s">
        <v>633</v>
      </c>
      <c r="S3800" s="24" t="s">
        <v>156</v>
      </c>
      <c r="T3800" s="24" t="s">
        <v>68</v>
      </c>
      <c r="U3800" s="24" t="s">
        <v>616</v>
      </c>
      <c r="V3800" s="27">
        <v>46254.49722222222</v>
      </c>
      <c r="W3800" s="27">
        <v>46254.536111111112</v>
      </c>
      <c r="Z3800" s="24">
        <v>1</v>
      </c>
      <c r="AA3800" s="24" t="s">
        <v>60</v>
      </c>
      <c r="AB3800" s="24" t="b">
        <v>0</v>
      </c>
      <c r="AC3800" s="61"/>
    </row>
    <row r="3801" spans="2:29" ht="13.7">
      <c r="B3801" s="24" t="s">
        <v>82</v>
      </c>
      <c r="C3801" s="24" t="s">
        <v>64</v>
      </c>
      <c r="D3801" s="24" t="s">
        <v>89</v>
      </c>
      <c r="E3801" s="24">
        <v>360</v>
      </c>
      <c r="F3801" s="26">
        <v>46174</v>
      </c>
      <c r="G3801" s="24" t="s">
        <v>52</v>
      </c>
      <c r="H3801" s="24" t="s">
        <v>53</v>
      </c>
      <c r="I3801" s="24" t="s">
        <v>67</v>
      </c>
      <c r="J3801" s="24" t="s">
        <v>125</v>
      </c>
      <c r="K3801" s="24">
        <v>1</v>
      </c>
      <c r="L3801" s="24" t="s">
        <v>84</v>
      </c>
      <c r="M3801" s="26">
        <v>46185</v>
      </c>
      <c r="N3801" s="27">
        <v>46185.333333333336</v>
      </c>
      <c r="O3801" s="27">
        <v>46185.583333333336</v>
      </c>
      <c r="V3801" s="27"/>
      <c r="W3801" s="27"/>
      <c r="X3801" s="24">
        <v>4</v>
      </c>
      <c r="Y3801" s="24">
        <v>0</v>
      </c>
      <c r="Z3801" s="24">
        <v>4</v>
      </c>
      <c r="AA3801" s="24" t="s">
        <v>56</v>
      </c>
      <c r="AB3801" s="24" t="b">
        <v>0</v>
      </c>
      <c r="AC3801" s="61">
        <v>0</v>
      </c>
    </row>
    <row r="3802" spans="2:29" ht="13.7">
      <c r="B3802" s="24" t="s">
        <v>82</v>
      </c>
      <c r="C3802" s="24" t="s">
        <v>64</v>
      </c>
      <c r="D3802" s="24" t="s">
        <v>89</v>
      </c>
      <c r="E3802" s="24">
        <v>360</v>
      </c>
      <c r="F3802" s="26">
        <v>46174</v>
      </c>
      <c r="G3802" s="24" t="s">
        <v>52</v>
      </c>
      <c r="H3802" s="24" t="s">
        <v>53</v>
      </c>
      <c r="I3802" s="24" t="s">
        <v>67</v>
      </c>
      <c r="J3802" s="24" t="s">
        <v>126</v>
      </c>
      <c r="K3802" s="24">
        <v>1</v>
      </c>
      <c r="L3802" s="24" t="s">
        <v>84</v>
      </c>
      <c r="M3802" s="26">
        <v>46185</v>
      </c>
      <c r="N3802" s="27">
        <v>46185.333333333336</v>
      </c>
      <c r="O3802" s="27">
        <v>46185.583333333336</v>
      </c>
      <c r="P3802" s="24" t="s">
        <v>6271</v>
      </c>
      <c r="Q3802" s="24" t="s">
        <v>6272</v>
      </c>
      <c r="R3802" s="24" t="s">
        <v>611</v>
      </c>
      <c r="T3802" s="24" t="s">
        <v>67</v>
      </c>
      <c r="U3802" s="24" t="s">
        <v>430</v>
      </c>
      <c r="V3802" s="27">
        <v>46185.337500000001</v>
      </c>
      <c r="W3802" s="27">
        <v>46185.375694444447</v>
      </c>
      <c r="Z3802" s="24">
        <v>1</v>
      </c>
      <c r="AA3802" s="24" t="s">
        <v>56</v>
      </c>
      <c r="AB3802" s="24" t="b">
        <v>0</v>
      </c>
      <c r="AC3802" s="61"/>
    </row>
    <row r="3803" spans="2:29" ht="13.7">
      <c r="B3803" s="24" t="s">
        <v>82</v>
      </c>
      <c r="C3803" s="24" t="s">
        <v>64</v>
      </c>
      <c r="D3803" s="24" t="s">
        <v>89</v>
      </c>
      <c r="E3803" s="24">
        <v>360</v>
      </c>
      <c r="F3803" s="26">
        <v>46174</v>
      </c>
      <c r="G3803" s="24" t="s">
        <v>52</v>
      </c>
      <c r="H3803" s="24" t="s">
        <v>53</v>
      </c>
      <c r="I3803" s="24" t="s">
        <v>67</v>
      </c>
      <c r="J3803" s="24" t="s">
        <v>126</v>
      </c>
      <c r="K3803" s="24">
        <v>1</v>
      </c>
      <c r="L3803" s="24" t="s">
        <v>84</v>
      </c>
      <c r="M3803" s="26">
        <v>46185</v>
      </c>
      <c r="N3803" s="27">
        <v>46185.333333333336</v>
      </c>
      <c r="O3803" s="27">
        <v>46185.583333333336</v>
      </c>
      <c r="P3803" s="24" t="s">
        <v>6273</v>
      </c>
      <c r="Q3803" s="24" t="s">
        <v>6274</v>
      </c>
      <c r="R3803" s="24" t="s">
        <v>605</v>
      </c>
      <c r="S3803" s="24" t="s">
        <v>152</v>
      </c>
      <c r="T3803" s="24" t="s">
        <v>67</v>
      </c>
      <c r="U3803" s="24" t="s">
        <v>430</v>
      </c>
      <c r="V3803" s="27">
        <v>46185.461111111108</v>
      </c>
      <c r="W3803" s="27">
        <v>46185.495833333334</v>
      </c>
      <c r="Z3803" s="24">
        <v>1</v>
      </c>
      <c r="AA3803" s="24" t="s">
        <v>56</v>
      </c>
      <c r="AB3803" s="24" t="b">
        <v>0</v>
      </c>
      <c r="AC3803" s="61"/>
    </row>
    <row r="3804" spans="2:29" ht="13.7">
      <c r="B3804" s="24" t="s">
        <v>82</v>
      </c>
      <c r="C3804" s="24" t="s">
        <v>64</v>
      </c>
      <c r="D3804" s="24" t="s">
        <v>89</v>
      </c>
      <c r="E3804" s="24">
        <v>360</v>
      </c>
      <c r="F3804" s="26">
        <v>46174</v>
      </c>
      <c r="G3804" s="24" t="s">
        <v>52</v>
      </c>
      <c r="H3804" s="24" t="s">
        <v>53</v>
      </c>
      <c r="I3804" s="24" t="s">
        <v>67</v>
      </c>
      <c r="J3804" s="24" t="s">
        <v>126</v>
      </c>
      <c r="K3804" s="24">
        <v>1</v>
      </c>
      <c r="L3804" s="24" t="s">
        <v>84</v>
      </c>
      <c r="M3804" s="26">
        <v>46185</v>
      </c>
      <c r="N3804" s="27">
        <v>46185.333333333336</v>
      </c>
      <c r="O3804" s="27">
        <v>46185.583333333336</v>
      </c>
      <c r="P3804" s="24" t="s">
        <v>6275</v>
      </c>
      <c r="Q3804" s="24" t="s">
        <v>6276</v>
      </c>
      <c r="R3804" s="24" t="s">
        <v>611</v>
      </c>
      <c r="T3804" s="24" t="s">
        <v>67</v>
      </c>
      <c r="U3804" s="24" t="s">
        <v>430</v>
      </c>
      <c r="V3804" s="27">
        <v>46185.526388888888</v>
      </c>
      <c r="W3804" s="27">
        <v>46185.570138888892</v>
      </c>
      <c r="Z3804" s="24">
        <v>1</v>
      </c>
      <c r="AA3804" s="24" t="s">
        <v>56</v>
      </c>
      <c r="AB3804" s="24" t="b">
        <v>0</v>
      </c>
      <c r="AC3804" s="61"/>
    </row>
    <row r="3805" spans="2:29" ht="13.7">
      <c r="B3805" s="24" t="s">
        <v>82</v>
      </c>
      <c r="C3805" s="24" t="s">
        <v>64</v>
      </c>
      <c r="D3805" s="24" t="s">
        <v>89</v>
      </c>
      <c r="E3805" s="24">
        <v>360</v>
      </c>
      <c r="F3805" s="26">
        <v>46174</v>
      </c>
      <c r="G3805" s="24" t="s">
        <v>52</v>
      </c>
      <c r="H3805" s="24" t="s">
        <v>53</v>
      </c>
      <c r="I3805" s="24" t="s">
        <v>67</v>
      </c>
      <c r="J3805" s="24" t="s">
        <v>126</v>
      </c>
      <c r="K3805" s="24">
        <v>1</v>
      </c>
      <c r="L3805" s="24" t="s">
        <v>84</v>
      </c>
      <c r="M3805" s="26">
        <v>46185</v>
      </c>
      <c r="N3805" s="27">
        <v>46185.333333333336</v>
      </c>
      <c r="O3805" s="27">
        <v>46185.583333333336</v>
      </c>
      <c r="P3805" s="24" t="s">
        <v>6277</v>
      </c>
      <c r="Q3805" s="24" t="s">
        <v>6278</v>
      </c>
      <c r="R3805" s="24" t="s">
        <v>687</v>
      </c>
      <c r="T3805" s="24" t="s">
        <v>67</v>
      </c>
      <c r="U3805" s="24" t="s">
        <v>430</v>
      </c>
      <c r="V3805" s="27">
        <v>46185.402083333334</v>
      </c>
      <c r="W3805" s="27">
        <v>46185.441666666666</v>
      </c>
      <c r="Z3805" s="24">
        <v>1</v>
      </c>
      <c r="AA3805" s="24" t="s">
        <v>56</v>
      </c>
      <c r="AB3805" s="24" t="b">
        <v>0</v>
      </c>
      <c r="AC3805" s="61"/>
    </row>
    <row r="3806" spans="2:29" ht="13.7">
      <c r="B3806" s="24" t="s">
        <v>82</v>
      </c>
      <c r="C3806" s="24" t="s">
        <v>64</v>
      </c>
      <c r="D3806" s="24" t="s">
        <v>89</v>
      </c>
      <c r="E3806" s="24">
        <v>420</v>
      </c>
      <c r="F3806" s="26">
        <v>46235</v>
      </c>
      <c r="G3806" s="24" t="s">
        <v>52</v>
      </c>
      <c r="H3806" s="24" t="s">
        <v>53</v>
      </c>
      <c r="I3806" s="24" t="s">
        <v>62</v>
      </c>
      <c r="J3806" s="24" t="s">
        <v>125</v>
      </c>
      <c r="K3806" s="24">
        <v>1</v>
      </c>
      <c r="L3806" s="24" t="s">
        <v>84</v>
      </c>
      <c r="M3806" s="26">
        <v>46241</v>
      </c>
      <c r="N3806" s="27">
        <v>46241.375</v>
      </c>
      <c r="O3806" s="27">
        <v>46241.666666666664</v>
      </c>
      <c r="V3806" s="27"/>
      <c r="W3806" s="27"/>
      <c r="X3806" s="24">
        <v>4</v>
      </c>
      <c r="Y3806" s="24">
        <v>0</v>
      </c>
      <c r="Z3806" s="24">
        <v>4</v>
      </c>
      <c r="AA3806" s="24" t="s">
        <v>60</v>
      </c>
      <c r="AB3806" s="24" t="b">
        <v>0</v>
      </c>
      <c r="AC3806" s="61">
        <v>0</v>
      </c>
    </row>
    <row r="3807" spans="2:29" ht="13.7">
      <c r="B3807" s="24" t="s">
        <v>82</v>
      </c>
      <c r="C3807" s="24" t="s">
        <v>64</v>
      </c>
      <c r="D3807" s="24" t="s">
        <v>89</v>
      </c>
      <c r="E3807" s="24">
        <v>420</v>
      </c>
      <c r="F3807" s="26">
        <v>46235</v>
      </c>
      <c r="G3807" s="24" t="s">
        <v>52</v>
      </c>
      <c r="H3807" s="24" t="s">
        <v>53</v>
      </c>
      <c r="I3807" s="24" t="s">
        <v>62</v>
      </c>
      <c r="J3807" s="24" t="s">
        <v>126</v>
      </c>
      <c r="K3807" s="24">
        <v>1</v>
      </c>
      <c r="L3807" s="24" t="s">
        <v>84</v>
      </c>
      <c r="M3807" s="26">
        <v>46241</v>
      </c>
      <c r="N3807" s="27">
        <v>46241.375</v>
      </c>
      <c r="O3807" s="27">
        <v>46241.666666666664</v>
      </c>
      <c r="P3807" s="24" t="s">
        <v>6279</v>
      </c>
      <c r="Q3807" s="24" t="s">
        <v>6280</v>
      </c>
      <c r="R3807" s="24" t="s">
        <v>253</v>
      </c>
      <c r="T3807" s="24" t="s">
        <v>62</v>
      </c>
      <c r="U3807" s="24" t="s">
        <v>580</v>
      </c>
      <c r="V3807" s="27">
        <v>46241.522916666669</v>
      </c>
      <c r="W3807" s="27">
        <v>46241.570833333331</v>
      </c>
      <c r="Z3807" s="24">
        <v>1</v>
      </c>
      <c r="AA3807" s="24" t="s">
        <v>60</v>
      </c>
      <c r="AB3807" s="24" t="b">
        <v>0</v>
      </c>
      <c r="AC3807" s="61"/>
    </row>
    <row r="3808" spans="2:29" ht="13.7">
      <c r="B3808" s="24" t="s">
        <v>82</v>
      </c>
      <c r="C3808" s="24" t="s">
        <v>64</v>
      </c>
      <c r="D3808" s="24" t="s">
        <v>89</v>
      </c>
      <c r="E3808" s="24">
        <v>420</v>
      </c>
      <c r="F3808" s="26">
        <v>46235</v>
      </c>
      <c r="G3808" s="24" t="s">
        <v>52</v>
      </c>
      <c r="H3808" s="24" t="s">
        <v>53</v>
      </c>
      <c r="I3808" s="24" t="s">
        <v>62</v>
      </c>
      <c r="J3808" s="24" t="s">
        <v>126</v>
      </c>
      <c r="K3808" s="24">
        <v>1</v>
      </c>
      <c r="L3808" s="24" t="s">
        <v>84</v>
      </c>
      <c r="M3808" s="26">
        <v>46241</v>
      </c>
      <c r="N3808" s="27">
        <v>46241.375</v>
      </c>
      <c r="O3808" s="27">
        <v>46241.666666666664</v>
      </c>
      <c r="P3808" s="24" t="s">
        <v>6281</v>
      </c>
      <c r="Q3808" s="24" t="s">
        <v>6282</v>
      </c>
      <c r="R3808" s="24" t="s">
        <v>256</v>
      </c>
      <c r="S3808" s="24" t="s">
        <v>160</v>
      </c>
      <c r="T3808" s="24" t="s">
        <v>62</v>
      </c>
      <c r="U3808" s="24" t="s">
        <v>580</v>
      </c>
      <c r="V3808" s="27">
        <v>46241.455555555556</v>
      </c>
      <c r="W3808" s="27">
        <v>46241.509722222225</v>
      </c>
      <c r="Z3808" s="24">
        <v>1</v>
      </c>
      <c r="AA3808" s="24" t="s">
        <v>60</v>
      </c>
      <c r="AB3808" s="24" t="b">
        <v>0</v>
      </c>
      <c r="AC3808" s="61"/>
    </row>
    <row r="3809" spans="2:29" ht="13.7">
      <c r="B3809" s="24" t="s">
        <v>82</v>
      </c>
      <c r="C3809" s="24" t="s">
        <v>64</v>
      </c>
      <c r="D3809" s="24" t="s">
        <v>89</v>
      </c>
      <c r="E3809" s="24">
        <v>420</v>
      </c>
      <c r="F3809" s="26">
        <v>46235</v>
      </c>
      <c r="G3809" s="24" t="s">
        <v>52</v>
      </c>
      <c r="H3809" s="24" t="s">
        <v>53</v>
      </c>
      <c r="I3809" s="24" t="s">
        <v>62</v>
      </c>
      <c r="J3809" s="24" t="s">
        <v>126</v>
      </c>
      <c r="K3809" s="24">
        <v>1</v>
      </c>
      <c r="L3809" s="24" t="s">
        <v>84</v>
      </c>
      <c r="M3809" s="26">
        <v>46241</v>
      </c>
      <c r="N3809" s="27">
        <v>46241.375</v>
      </c>
      <c r="O3809" s="27">
        <v>46241.666666666664</v>
      </c>
      <c r="P3809" s="24" t="s">
        <v>6283</v>
      </c>
      <c r="Q3809" s="24" t="s">
        <v>6284</v>
      </c>
      <c r="R3809" s="24" t="s">
        <v>256</v>
      </c>
      <c r="S3809" s="24" t="s">
        <v>160</v>
      </c>
      <c r="T3809" s="24" t="s">
        <v>62</v>
      </c>
      <c r="U3809" s="24" t="s">
        <v>580</v>
      </c>
      <c r="V3809" s="27">
        <v>46241.595833333333</v>
      </c>
      <c r="W3809" s="27">
        <v>46241.644444444442</v>
      </c>
      <c r="Z3809" s="24">
        <v>1</v>
      </c>
      <c r="AA3809" s="24" t="s">
        <v>60</v>
      </c>
      <c r="AB3809" s="24" t="b">
        <v>0</v>
      </c>
      <c r="AC3809" s="61"/>
    </row>
    <row r="3810" spans="2:29" ht="13.7">
      <c r="B3810" s="24" t="s">
        <v>82</v>
      </c>
      <c r="C3810" s="24" t="s">
        <v>64</v>
      </c>
      <c r="D3810" s="24" t="s">
        <v>89</v>
      </c>
      <c r="E3810" s="24">
        <v>420</v>
      </c>
      <c r="F3810" s="26">
        <v>46235</v>
      </c>
      <c r="G3810" s="24" t="s">
        <v>52</v>
      </c>
      <c r="H3810" s="24" t="s">
        <v>53</v>
      </c>
      <c r="I3810" s="24" t="s">
        <v>62</v>
      </c>
      <c r="J3810" s="24" t="s">
        <v>126</v>
      </c>
      <c r="K3810" s="24">
        <v>1</v>
      </c>
      <c r="L3810" s="24" t="s">
        <v>84</v>
      </c>
      <c r="M3810" s="26">
        <v>46241</v>
      </c>
      <c r="N3810" s="27">
        <v>46241.375</v>
      </c>
      <c r="O3810" s="27">
        <v>46241.666666666664</v>
      </c>
      <c r="P3810" s="24" t="s">
        <v>6285</v>
      </c>
      <c r="Q3810" s="24" t="s">
        <v>6286</v>
      </c>
      <c r="R3810" s="24" t="s">
        <v>323</v>
      </c>
      <c r="S3810" s="24" t="s">
        <v>198</v>
      </c>
      <c r="T3810" s="24" t="s">
        <v>62</v>
      </c>
      <c r="U3810" s="24" t="s">
        <v>580</v>
      </c>
      <c r="V3810" s="27">
        <v>46241.37777777778</v>
      </c>
      <c r="W3810" s="27">
        <v>46241.419444444444</v>
      </c>
      <c r="Z3810" s="24">
        <v>1</v>
      </c>
      <c r="AA3810" s="24" t="s">
        <v>60</v>
      </c>
      <c r="AB3810" s="24" t="b">
        <v>0</v>
      </c>
      <c r="AC3810" s="61"/>
    </row>
    <row r="3811" spans="2:29" ht="13.7">
      <c r="B3811" s="24" t="s">
        <v>82</v>
      </c>
      <c r="C3811" s="24" t="s">
        <v>64</v>
      </c>
      <c r="D3811" s="24" t="s">
        <v>89</v>
      </c>
      <c r="E3811" s="24">
        <v>420</v>
      </c>
      <c r="F3811" s="26">
        <v>46235</v>
      </c>
      <c r="G3811" s="24" t="s">
        <v>52</v>
      </c>
      <c r="H3811" s="24" t="s">
        <v>53</v>
      </c>
      <c r="I3811" s="24" t="s">
        <v>62</v>
      </c>
      <c r="J3811" s="24" t="s">
        <v>125</v>
      </c>
      <c r="K3811" s="24">
        <v>1</v>
      </c>
      <c r="L3811" s="24" t="s">
        <v>84</v>
      </c>
      <c r="M3811" s="26">
        <v>46245</v>
      </c>
      <c r="N3811" s="27">
        <v>46245.375</v>
      </c>
      <c r="O3811" s="27">
        <v>46245.666666666664</v>
      </c>
      <c r="V3811" s="27"/>
      <c r="W3811" s="27"/>
      <c r="X3811" s="24">
        <v>4</v>
      </c>
      <c r="Y3811" s="24">
        <v>0</v>
      </c>
      <c r="Z3811" s="24">
        <v>4</v>
      </c>
      <c r="AA3811" s="24" t="s">
        <v>60</v>
      </c>
      <c r="AB3811" s="24" t="b">
        <v>0</v>
      </c>
      <c r="AC3811" s="61">
        <v>0</v>
      </c>
    </row>
    <row r="3812" spans="2:29" ht="13.7">
      <c r="B3812" s="24" t="s">
        <v>82</v>
      </c>
      <c r="C3812" s="24" t="s">
        <v>64</v>
      </c>
      <c r="D3812" s="24" t="s">
        <v>89</v>
      </c>
      <c r="E3812" s="24">
        <v>420</v>
      </c>
      <c r="F3812" s="26">
        <v>46235</v>
      </c>
      <c r="G3812" s="24" t="s">
        <v>52</v>
      </c>
      <c r="H3812" s="24" t="s">
        <v>53</v>
      </c>
      <c r="I3812" s="24" t="s">
        <v>62</v>
      </c>
      <c r="J3812" s="24" t="s">
        <v>126</v>
      </c>
      <c r="K3812" s="24">
        <v>1</v>
      </c>
      <c r="L3812" s="24" t="s">
        <v>84</v>
      </c>
      <c r="M3812" s="26">
        <v>46245</v>
      </c>
      <c r="N3812" s="27">
        <v>46245.375</v>
      </c>
      <c r="O3812" s="27">
        <v>46245.666666666664</v>
      </c>
      <c r="P3812" s="24" t="s">
        <v>6287</v>
      </c>
      <c r="Q3812" s="24" t="s">
        <v>6288</v>
      </c>
      <c r="R3812" s="24" t="s">
        <v>253</v>
      </c>
      <c r="T3812" s="24" t="s">
        <v>62</v>
      </c>
      <c r="U3812" s="24" t="s">
        <v>169</v>
      </c>
      <c r="V3812" s="27">
        <v>46245.525000000001</v>
      </c>
      <c r="W3812" s="27">
        <v>46245.563194444447</v>
      </c>
      <c r="Z3812" s="24">
        <v>1</v>
      </c>
      <c r="AA3812" s="24" t="s">
        <v>60</v>
      </c>
      <c r="AB3812" s="24" t="b">
        <v>0</v>
      </c>
      <c r="AC3812" s="61"/>
    </row>
    <row r="3813" spans="2:29" ht="13.7">
      <c r="B3813" s="24" t="s">
        <v>82</v>
      </c>
      <c r="C3813" s="24" t="s">
        <v>64</v>
      </c>
      <c r="D3813" s="24" t="s">
        <v>89</v>
      </c>
      <c r="E3813" s="24">
        <v>420</v>
      </c>
      <c r="F3813" s="26">
        <v>46235</v>
      </c>
      <c r="G3813" s="24" t="s">
        <v>52</v>
      </c>
      <c r="H3813" s="24" t="s">
        <v>53</v>
      </c>
      <c r="I3813" s="24" t="s">
        <v>62</v>
      </c>
      <c r="J3813" s="24" t="s">
        <v>126</v>
      </c>
      <c r="K3813" s="24">
        <v>1</v>
      </c>
      <c r="L3813" s="24" t="s">
        <v>84</v>
      </c>
      <c r="M3813" s="26">
        <v>46245</v>
      </c>
      <c r="N3813" s="27">
        <v>46245.375</v>
      </c>
      <c r="O3813" s="27">
        <v>46245.666666666664</v>
      </c>
      <c r="P3813" s="24" t="s">
        <v>6289</v>
      </c>
      <c r="Q3813" s="24" t="s">
        <v>6290</v>
      </c>
      <c r="R3813" s="24" t="s">
        <v>249</v>
      </c>
      <c r="S3813" s="24" t="s">
        <v>152</v>
      </c>
      <c r="T3813" s="24" t="s">
        <v>62</v>
      </c>
      <c r="U3813" s="24" t="s">
        <v>169</v>
      </c>
      <c r="V3813" s="27">
        <v>46245.45416666667</v>
      </c>
      <c r="W3813" s="27">
        <v>46245.509722222225</v>
      </c>
      <c r="Z3813" s="24">
        <v>1</v>
      </c>
      <c r="AA3813" s="24" t="s">
        <v>60</v>
      </c>
      <c r="AB3813" s="24" t="b">
        <v>0</v>
      </c>
      <c r="AC3813" s="61"/>
    </row>
    <row r="3814" spans="2:29" ht="13.7">
      <c r="B3814" s="24" t="s">
        <v>82</v>
      </c>
      <c r="C3814" s="24" t="s">
        <v>64</v>
      </c>
      <c r="D3814" s="24" t="s">
        <v>89</v>
      </c>
      <c r="E3814" s="24">
        <v>420</v>
      </c>
      <c r="F3814" s="26">
        <v>46235</v>
      </c>
      <c r="G3814" s="24" t="s">
        <v>52</v>
      </c>
      <c r="H3814" s="24" t="s">
        <v>53</v>
      </c>
      <c r="I3814" s="24" t="s">
        <v>62</v>
      </c>
      <c r="J3814" s="24" t="s">
        <v>126</v>
      </c>
      <c r="K3814" s="24">
        <v>1</v>
      </c>
      <c r="L3814" s="24" t="s">
        <v>84</v>
      </c>
      <c r="M3814" s="26">
        <v>46245</v>
      </c>
      <c r="N3814" s="27">
        <v>46245.375</v>
      </c>
      <c r="O3814" s="27">
        <v>46245.666666666664</v>
      </c>
      <c r="P3814" s="24" t="s">
        <v>6291</v>
      </c>
      <c r="Q3814" s="24" t="s">
        <v>6292</v>
      </c>
      <c r="R3814" s="24" t="s">
        <v>253</v>
      </c>
      <c r="S3814" s="24" t="s">
        <v>198</v>
      </c>
      <c r="T3814" s="24" t="s">
        <v>62</v>
      </c>
      <c r="U3814" s="24" t="s">
        <v>169</v>
      </c>
      <c r="V3814" s="27">
        <v>46245.383333333331</v>
      </c>
      <c r="W3814" s="27">
        <v>46245.442361111112</v>
      </c>
      <c r="Z3814" s="24">
        <v>1</v>
      </c>
      <c r="AA3814" s="24" t="s">
        <v>60</v>
      </c>
      <c r="AB3814" s="24" t="b">
        <v>0</v>
      </c>
      <c r="AC3814" s="61"/>
    </row>
    <row r="3815" spans="2:29" ht="13.7">
      <c r="B3815" s="24" t="s">
        <v>82</v>
      </c>
      <c r="C3815" s="24" t="s">
        <v>64</v>
      </c>
      <c r="D3815" s="24" t="s">
        <v>89</v>
      </c>
      <c r="E3815" s="24">
        <v>420</v>
      </c>
      <c r="F3815" s="26">
        <v>46235</v>
      </c>
      <c r="G3815" s="24" t="s">
        <v>52</v>
      </c>
      <c r="H3815" s="24" t="s">
        <v>53</v>
      </c>
      <c r="I3815" s="24" t="s">
        <v>62</v>
      </c>
      <c r="J3815" s="24" t="s">
        <v>126</v>
      </c>
      <c r="K3815" s="24">
        <v>1</v>
      </c>
      <c r="L3815" s="24" t="s">
        <v>84</v>
      </c>
      <c r="M3815" s="26">
        <v>46245</v>
      </c>
      <c r="N3815" s="27">
        <v>46245.375</v>
      </c>
      <c r="O3815" s="27">
        <v>46245.666666666664</v>
      </c>
      <c r="P3815" s="24" t="s">
        <v>6293</v>
      </c>
      <c r="Q3815" s="24" t="s">
        <v>6294</v>
      </c>
      <c r="R3815" s="24" t="s">
        <v>323</v>
      </c>
      <c r="T3815" s="24" t="s">
        <v>62</v>
      </c>
      <c r="U3815" s="24" t="s">
        <v>169</v>
      </c>
      <c r="V3815" s="27">
        <v>46245.599999999999</v>
      </c>
      <c r="W3815" s="27">
        <v>46245.654861111114</v>
      </c>
      <c r="Z3815" s="24">
        <v>1</v>
      </c>
      <c r="AA3815" s="24" t="s">
        <v>60</v>
      </c>
      <c r="AB3815" s="24" t="b">
        <v>0</v>
      </c>
      <c r="AC3815" s="61"/>
    </row>
    <row r="3816" spans="2:29" ht="13.7">
      <c r="B3816" s="24" t="s">
        <v>82</v>
      </c>
      <c r="C3816" s="24" t="s">
        <v>64</v>
      </c>
      <c r="D3816" s="24" t="s">
        <v>89</v>
      </c>
      <c r="E3816" s="24">
        <v>420</v>
      </c>
      <c r="F3816" s="26">
        <v>46235</v>
      </c>
      <c r="G3816" s="24" t="s">
        <v>52</v>
      </c>
      <c r="H3816" s="24" t="s">
        <v>53</v>
      </c>
      <c r="I3816" s="24" t="s">
        <v>54</v>
      </c>
      <c r="J3816" s="24" t="s">
        <v>125</v>
      </c>
      <c r="K3816" s="24">
        <v>1</v>
      </c>
      <c r="L3816" s="24" t="s">
        <v>84</v>
      </c>
      <c r="M3816" s="26">
        <v>46257</v>
      </c>
      <c r="N3816" s="27">
        <v>46257.333333333336</v>
      </c>
      <c r="O3816" s="27">
        <v>46257.625</v>
      </c>
      <c r="V3816" s="27"/>
      <c r="W3816" s="27"/>
      <c r="X3816" s="24">
        <v>4</v>
      </c>
      <c r="Y3816" s="24">
        <v>0</v>
      </c>
      <c r="Z3816" s="24">
        <v>4</v>
      </c>
      <c r="AA3816" s="24" t="s">
        <v>60</v>
      </c>
      <c r="AB3816" s="24" t="b">
        <v>0</v>
      </c>
      <c r="AC3816" s="61">
        <v>0</v>
      </c>
    </row>
    <row r="3817" spans="2:29" ht="13.7">
      <c r="B3817" s="24" t="s">
        <v>82</v>
      </c>
      <c r="C3817" s="24" t="s">
        <v>64</v>
      </c>
      <c r="D3817" s="24" t="s">
        <v>89</v>
      </c>
      <c r="E3817" s="24">
        <v>420</v>
      </c>
      <c r="F3817" s="26">
        <v>46235</v>
      </c>
      <c r="G3817" s="24" t="s">
        <v>52</v>
      </c>
      <c r="H3817" s="24" t="s">
        <v>53</v>
      </c>
      <c r="I3817" s="24" t="s">
        <v>54</v>
      </c>
      <c r="J3817" s="24" t="s">
        <v>126</v>
      </c>
      <c r="K3817" s="24">
        <v>1</v>
      </c>
      <c r="L3817" s="24" t="s">
        <v>84</v>
      </c>
      <c r="M3817" s="26">
        <v>46257</v>
      </c>
      <c r="N3817" s="27">
        <v>46257.333333333336</v>
      </c>
      <c r="O3817" s="27">
        <v>46257.625</v>
      </c>
      <c r="P3817" s="24" t="s">
        <v>6295</v>
      </c>
      <c r="Q3817" s="24" t="s">
        <v>6296</v>
      </c>
      <c r="R3817" s="24" t="s">
        <v>146</v>
      </c>
      <c r="T3817" s="24" t="s">
        <v>54</v>
      </c>
      <c r="U3817" s="24" t="s">
        <v>297</v>
      </c>
      <c r="V3817" s="27">
        <v>46257.336805555555</v>
      </c>
      <c r="W3817" s="27">
        <v>46257.38958333333</v>
      </c>
      <c r="Z3817" s="24">
        <v>1</v>
      </c>
      <c r="AA3817" s="24" t="s">
        <v>60</v>
      </c>
      <c r="AB3817" s="24" t="b">
        <v>0</v>
      </c>
      <c r="AC3817" s="61"/>
    </row>
    <row r="3818" spans="2:29" ht="13.7">
      <c r="B3818" s="24" t="s">
        <v>82</v>
      </c>
      <c r="C3818" s="24" t="s">
        <v>64</v>
      </c>
      <c r="D3818" s="24" t="s">
        <v>89</v>
      </c>
      <c r="E3818" s="24">
        <v>420</v>
      </c>
      <c r="F3818" s="26">
        <v>46235</v>
      </c>
      <c r="G3818" s="24" t="s">
        <v>52</v>
      </c>
      <c r="H3818" s="24" t="s">
        <v>53</v>
      </c>
      <c r="I3818" s="24" t="s">
        <v>54</v>
      </c>
      <c r="J3818" s="24" t="s">
        <v>126</v>
      </c>
      <c r="K3818" s="24">
        <v>1</v>
      </c>
      <c r="L3818" s="24" t="s">
        <v>84</v>
      </c>
      <c r="M3818" s="26">
        <v>46257</v>
      </c>
      <c r="N3818" s="27">
        <v>46257.333333333336</v>
      </c>
      <c r="O3818" s="27">
        <v>46257.625</v>
      </c>
      <c r="P3818" s="24" t="s">
        <v>6297</v>
      </c>
      <c r="Q3818" s="24" t="s">
        <v>6298</v>
      </c>
      <c r="R3818" s="24" t="s">
        <v>142</v>
      </c>
      <c r="S3818" s="24" t="s">
        <v>213</v>
      </c>
      <c r="T3818" s="24" t="s">
        <v>54</v>
      </c>
      <c r="U3818" s="24" t="s">
        <v>297</v>
      </c>
      <c r="V3818" s="27">
        <v>46257.408333333333</v>
      </c>
      <c r="W3818" s="27">
        <v>46257.454861111109</v>
      </c>
      <c r="Z3818" s="24">
        <v>1</v>
      </c>
      <c r="AA3818" s="24" t="s">
        <v>60</v>
      </c>
      <c r="AB3818" s="24" t="b">
        <v>0</v>
      </c>
      <c r="AC3818" s="61"/>
    </row>
    <row r="3819" spans="2:29" ht="13.7">
      <c r="B3819" s="24" t="s">
        <v>82</v>
      </c>
      <c r="C3819" s="24" t="s">
        <v>64</v>
      </c>
      <c r="D3819" s="24" t="s">
        <v>89</v>
      </c>
      <c r="E3819" s="24">
        <v>420</v>
      </c>
      <c r="F3819" s="26">
        <v>46235</v>
      </c>
      <c r="G3819" s="24" t="s">
        <v>52</v>
      </c>
      <c r="H3819" s="24" t="s">
        <v>53</v>
      </c>
      <c r="I3819" s="24" t="s">
        <v>54</v>
      </c>
      <c r="J3819" s="24" t="s">
        <v>126</v>
      </c>
      <c r="K3819" s="24">
        <v>1</v>
      </c>
      <c r="L3819" s="24" t="s">
        <v>84</v>
      </c>
      <c r="M3819" s="26">
        <v>46257</v>
      </c>
      <c r="N3819" s="27">
        <v>46257.333333333336</v>
      </c>
      <c r="O3819" s="27">
        <v>46257.625</v>
      </c>
      <c r="P3819" s="24" t="s">
        <v>6299</v>
      </c>
      <c r="Q3819" s="24" t="s">
        <v>6300</v>
      </c>
      <c r="R3819" s="24" t="s">
        <v>149</v>
      </c>
      <c r="T3819" s="24" t="s">
        <v>54</v>
      </c>
      <c r="U3819" s="24" t="s">
        <v>297</v>
      </c>
      <c r="V3819" s="27">
        <v>46257.55972222222</v>
      </c>
      <c r="W3819" s="27">
        <v>46257.61041666667</v>
      </c>
      <c r="Z3819" s="24">
        <v>1</v>
      </c>
      <c r="AA3819" s="24" t="s">
        <v>60</v>
      </c>
      <c r="AB3819" s="24" t="b">
        <v>0</v>
      </c>
      <c r="AC3819" s="61"/>
    </row>
    <row r="3820" spans="2:29" ht="13.7">
      <c r="B3820" s="24" t="s">
        <v>82</v>
      </c>
      <c r="C3820" s="24" t="s">
        <v>64</v>
      </c>
      <c r="D3820" s="24" t="s">
        <v>89</v>
      </c>
      <c r="E3820" s="24">
        <v>420</v>
      </c>
      <c r="F3820" s="26">
        <v>46235</v>
      </c>
      <c r="G3820" s="24" t="s">
        <v>52</v>
      </c>
      <c r="H3820" s="24" t="s">
        <v>53</v>
      </c>
      <c r="I3820" s="24" t="s">
        <v>54</v>
      </c>
      <c r="J3820" s="24" t="s">
        <v>126</v>
      </c>
      <c r="K3820" s="24">
        <v>1</v>
      </c>
      <c r="L3820" s="24" t="s">
        <v>84</v>
      </c>
      <c r="M3820" s="26">
        <v>46257</v>
      </c>
      <c r="N3820" s="27">
        <v>46257.333333333336</v>
      </c>
      <c r="O3820" s="27">
        <v>46257.625</v>
      </c>
      <c r="P3820" s="24" t="s">
        <v>6301</v>
      </c>
      <c r="Q3820" s="24" t="s">
        <v>6302</v>
      </c>
      <c r="R3820" s="24" t="s">
        <v>142</v>
      </c>
      <c r="T3820" s="24" t="s">
        <v>54</v>
      </c>
      <c r="U3820" s="24" t="s">
        <v>297</v>
      </c>
      <c r="V3820" s="27">
        <v>46257.487500000003</v>
      </c>
      <c r="W3820" s="27">
        <v>46257.543749999997</v>
      </c>
      <c r="Z3820" s="24">
        <v>1</v>
      </c>
      <c r="AA3820" s="24" t="s">
        <v>60</v>
      </c>
      <c r="AB3820" s="24" t="b">
        <v>0</v>
      </c>
      <c r="AC3820" s="61"/>
    </row>
    <row r="3821" spans="2:29" ht="13.7">
      <c r="B3821" s="24" t="s">
        <v>82</v>
      </c>
      <c r="C3821" s="24" t="s">
        <v>64</v>
      </c>
      <c r="D3821" s="24" t="s">
        <v>89</v>
      </c>
      <c r="E3821" s="24">
        <v>480</v>
      </c>
      <c r="F3821" s="26">
        <v>46174</v>
      </c>
      <c r="G3821" s="24" t="s">
        <v>52</v>
      </c>
      <c r="H3821" s="24" t="s">
        <v>53</v>
      </c>
      <c r="I3821" s="24" t="s">
        <v>62</v>
      </c>
      <c r="J3821" s="24" t="s">
        <v>125</v>
      </c>
      <c r="K3821" s="24">
        <v>1</v>
      </c>
      <c r="L3821" s="24" t="s">
        <v>84</v>
      </c>
      <c r="M3821" s="26">
        <v>46174</v>
      </c>
      <c r="N3821" s="27">
        <v>46174.333333333336</v>
      </c>
      <c r="O3821" s="27">
        <v>46174.666666666664</v>
      </c>
      <c r="V3821" s="27"/>
      <c r="W3821" s="27"/>
      <c r="X3821" s="24">
        <v>4</v>
      </c>
      <c r="Y3821" s="24">
        <v>0</v>
      </c>
      <c r="Z3821" s="24">
        <v>4</v>
      </c>
      <c r="AA3821" s="24" t="s">
        <v>56</v>
      </c>
      <c r="AB3821" s="24" t="b">
        <v>0</v>
      </c>
      <c r="AC3821" s="61">
        <v>0</v>
      </c>
    </row>
    <row r="3822" spans="2:29" ht="13.7">
      <c r="B3822" s="24" t="s">
        <v>82</v>
      </c>
      <c r="C3822" s="24" t="s">
        <v>64</v>
      </c>
      <c r="D3822" s="24" t="s">
        <v>89</v>
      </c>
      <c r="E3822" s="24">
        <v>480</v>
      </c>
      <c r="F3822" s="26">
        <v>46174</v>
      </c>
      <c r="G3822" s="24" t="s">
        <v>52</v>
      </c>
      <c r="H3822" s="24" t="s">
        <v>53</v>
      </c>
      <c r="I3822" s="24" t="s">
        <v>62</v>
      </c>
      <c r="J3822" s="24" t="s">
        <v>126</v>
      </c>
      <c r="K3822" s="24">
        <v>1</v>
      </c>
      <c r="L3822" s="24" t="s">
        <v>84</v>
      </c>
      <c r="M3822" s="26">
        <v>46174</v>
      </c>
      <c r="N3822" s="27">
        <v>46174.333333333336</v>
      </c>
      <c r="O3822" s="27">
        <v>46174.666666666664</v>
      </c>
      <c r="P3822" s="24" t="s">
        <v>6303</v>
      </c>
      <c r="Q3822" s="24" t="s">
        <v>6304</v>
      </c>
      <c r="R3822" s="24" t="s">
        <v>256</v>
      </c>
      <c r="T3822" s="24" t="s">
        <v>62</v>
      </c>
      <c r="U3822" s="24" t="s">
        <v>420</v>
      </c>
      <c r="V3822" s="27">
        <v>46174.586111111108</v>
      </c>
      <c r="W3822" s="27">
        <v>46174.646527777775</v>
      </c>
      <c r="Z3822" s="24">
        <v>1</v>
      </c>
      <c r="AA3822" s="24" t="s">
        <v>56</v>
      </c>
      <c r="AB3822" s="24" t="b">
        <v>0</v>
      </c>
      <c r="AC3822" s="61"/>
    </row>
    <row r="3823" spans="2:29" ht="13.7">
      <c r="B3823" s="24" t="s">
        <v>82</v>
      </c>
      <c r="C3823" s="24" t="s">
        <v>64</v>
      </c>
      <c r="D3823" s="24" t="s">
        <v>89</v>
      </c>
      <c r="E3823" s="24">
        <v>480</v>
      </c>
      <c r="F3823" s="26">
        <v>46174</v>
      </c>
      <c r="G3823" s="24" t="s">
        <v>52</v>
      </c>
      <c r="H3823" s="24" t="s">
        <v>53</v>
      </c>
      <c r="I3823" s="24" t="s">
        <v>62</v>
      </c>
      <c r="J3823" s="24" t="s">
        <v>126</v>
      </c>
      <c r="K3823" s="24">
        <v>1</v>
      </c>
      <c r="L3823" s="24" t="s">
        <v>84</v>
      </c>
      <c r="M3823" s="26">
        <v>46174</v>
      </c>
      <c r="N3823" s="27">
        <v>46174.333333333336</v>
      </c>
      <c r="O3823" s="27">
        <v>46174.666666666664</v>
      </c>
      <c r="P3823" s="24" t="s">
        <v>6305</v>
      </c>
      <c r="Q3823" s="24" t="s">
        <v>6306</v>
      </c>
      <c r="R3823" s="24" t="s">
        <v>328</v>
      </c>
      <c r="T3823" s="24" t="s">
        <v>62</v>
      </c>
      <c r="U3823" s="24" t="s">
        <v>420</v>
      </c>
      <c r="V3823" s="27">
        <v>46174.42083333333</v>
      </c>
      <c r="W3823" s="27">
        <v>46174.463194444441</v>
      </c>
      <c r="Z3823" s="24">
        <v>1</v>
      </c>
      <c r="AA3823" s="24" t="s">
        <v>56</v>
      </c>
      <c r="AB3823" s="24" t="b">
        <v>0</v>
      </c>
      <c r="AC3823" s="61"/>
    </row>
    <row r="3824" spans="2:29" ht="13.7">
      <c r="B3824" s="24" t="s">
        <v>82</v>
      </c>
      <c r="C3824" s="24" t="s">
        <v>64</v>
      </c>
      <c r="D3824" s="24" t="s">
        <v>89</v>
      </c>
      <c r="E3824" s="24">
        <v>480</v>
      </c>
      <c r="F3824" s="26">
        <v>46174</v>
      </c>
      <c r="G3824" s="24" t="s">
        <v>52</v>
      </c>
      <c r="H3824" s="24" t="s">
        <v>53</v>
      </c>
      <c r="I3824" s="24" t="s">
        <v>62</v>
      </c>
      <c r="J3824" s="24" t="s">
        <v>126</v>
      </c>
      <c r="K3824" s="24">
        <v>1</v>
      </c>
      <c r="L3824" s="24" t="s">
        <v>84</v>
      </c>
      <c r="M3824" s="26">
        <v>46174</v>
      </c>
      <c r="N3824" s="27">
        <v>46174.333333333336</v>
      </c>
      <c r="O3824" s="27">
        <v>46174.666666666664</v>
      </c>
      <c r="P3824" s="24" t="s">
        <v>6307</v>
      </c>
      <c r="Q3824" s="24" t="s">
        <v>6308</v>
      </c>
      <c r="R3824" s="24" t="s">
        <v>328</v>
      </c>
      <c r="S3824" s="24" t="s">
        <v>156</v>
      </c>
      <c r="T3824" s="24" t="s">
        <v>62</v>
      </c>
      <c r="U3824" s="24" t="s">
        <v>420</v>
      </c>
      <c r="V3824" s="27">
        <v>46174.336111111108</v>
      </c>
      <c r="W3824" s="27">
        <v>46174.390972222223</v>
      </c>
      <c r="Z3824" s="24">
        <v>1</v>
      </c>
      <c r="AA3824" s="24" t="s">
        <v>56</v>
      </c>
      <c r="AB3824" s="24" t="b">
        <v>0</v>
      </c>
      <c r="AC3824" s="61"/>
    </row>
    <row r="3825" spans="2:29" ht="13.7">
      <c r="B3825" s="24" t="s">
        <v>82</v>
      </c>
      <c r="C3825" s="24" t="s">
        <v>64</v>
      </c>
      <c r="D3825" s="24" t="s">
        <v>89</v>
      </c>
      <c r="E3825" s="24">
        <v>480</v>
      </c>
      <c r="F3825" s="26">
        <v>46174</v>
      </c>
      <c r="G3825" s="24" t="s">
        <v>52</v>
      </c>
      <c r="H3825" s="24" t="s">
        <v>53</v>
      </c>
      <c r="I3825" s="24" t="s">
        <v>62</v>
      </c>
      <c r="J3825" s="24" t="s">
        <v>126</v>
      </c>
      <c r="K3825" s="24">
        <v>1</v>
      </c>
      <c r="L3825" s="24" t="s">
        <v>84</v>
      </c>
      <c r="M3825" s="26">
        <v>46174</v>
      </c>
      <c r="N3825" s="27">
        <v>46174.333333333336</v>
      </c>
      <c r="O3825" s="27">
        <v>46174.666666666664</v>
      </c>
      <c r="P3825" s="24" t="s">
        <v>6309</v>
      </c>
      <c r="Q3825" s="24" t="s">
        <v>6310</v>
      </c>
      <c r="R3825" s="24" t="s">
        <v>253</v>
      </c>
      <c r="T3825" s="24" t="s">
        <v>62</v>
      </c>
      <c r="U3825" s="24" t="s">
        <v>420</v>
      </c>
      <c r="V3825" s="27">
        <v>46174.506944444445</v>
      </c>
      <c r="W3825" s="27">
        <v>46174.555555555555</v>
      </c>
      <c r="Z3825" s="24">
        <v>1</v>
      </c>
      <c r="AA3825" s="24" t="s">
        <v>56</v>
      </c>
      <c r="AB3825" s="24" t="b">
        <v>0</v>
      </c>
      <c r="AC3825" s="61"/>
    </row>
    <row r="3826" spans="2:29" ht="13.7">
      <c r="B3826" s="24" t="s">
        <v>82</v>
      </c>
      <c r="C3826" s="24" t="s">
        <v>64</v>
      </c>
      <c r="D3826" s="24" t="s">
        <v>89</v>
      </c>
      <c r="E3826" s="24">
        <v>480</v>
      </c>
      <c r="F3826" s="26">
        <v>46174</v>
      </c>
      <c r="G3826" s="24" t="s">
        <v>52</v>
      </c>
      <c r="H3826" s="24" t="s">
        <v>53</v>
      </c>
      <c r="I3826" s="24" t="s">
        <v>67</v>
      </c>
      <c r="J3826" s="24" t="s">
        <v>125</v>
      </c>
      <c r="K3826" s="24">
        <v>1</v>
      </c>
      <c r="L3826" s="24" t="s">
        <v>84</v>
      </c>
      <c r="M3826" s="26">
        <v>46175</v>
      </c>
      <c r="N3826" s="27">
        <v>46175.354166666664</v>
      </c>
      <c r="O3826" s="27">
        <v>46175.6875</v>
      </c>
      <c r="V3826" s="27"/>
      <c r="W3826" s="27"/>
      <c r="X3826" s="24">
        <v>4</v>
      </c>
      <c r="Y3826" s="24">
        <v>0</v>
      </c>
      <c r="Z3826" s="24">
        <v>4</v>
      </c>
      <c r="AA3826" s="24" t="s">
        <v>56</v>
      </c>
      <c r="AB3826" s="24" t="b">
        <v>0</v>
      </c>
      <c r="AC3826" s="61">
        <v>0</v>
      </c>
    </row>
    <row r="3827" spans="2:29" ht="13.7">
      <c r="B3827" s="24" t="s">
        <v>82</v>
      </c>
      <c r="C3827" s="24" t="s">
        <v>64</v>
      </c>
      <c r="D3827" s="24" t="s">
        <v>89</v>
      </c>
      <c r="E3827" s="24">
        <v>480</v>
      </c>
      <c r="F3827" s="26">
        <v>46174</v>
      </c>
      <c r="G3827" s="24" t="s">
        <v>52</v>
      </c>
      <c r="H3827" s="24" t="s">
        <v>53</v>
      </c>
      <c r="I3827" s="24" t="s">
        <v>67</v>
      </c>
      <c r="J3827" s="24" t="s">
        <v>126</v>
      </c>
      <c r="K3827" s="24">
        <v>1</v>
      </c>
      <c r="L3827" s="24" t="s">
        <v>84</v>
      </c>
      <c r="M3827" s="26">
        <v>46175</v>
      </c>
      <c r="N3827" s="27">
        <v>46175.354166666664</v>
      </c>
      <c r="O3827" s="27">
        <v>46175.6875</v>
      </c>
      <c r="P3827" s="24" t="s">
        <v>6311</v>
      </c>
      <c r="Q3827" s="24" t="s">
        <v>6312</v>
      </c>
      <c r="R3827" s="24" t="s">
        <v>605</v>
      </c>
      <c r="T3827" s="24" t="s">
        <v>67</v>
      </c>
      <c r="U3827" s="24" t="s">
        <v>169</v>
      </c>
      <c r="V3827" s="27">
        <v>46175.607638888891</v>
      </c>
      <c r="W3827" s="27">
        <v>46175.656944444447</v>
      </c>
      <c r="Z3827" s="24">
        <v>1</v>
      </c>
      <c r="AA3827" s="24" t="s">
        <v>56</v>
      </c>
      <c r="AB3827" s="24" t="b">
        <v>0</v>
      </c>
      <c r="AC3827" s="61"/>
    </row>
    <row r="3828" spans="2:29" ht="13.7">
      <c r="B3828" s="24" t="s">
        <v>82</v>
      </c>
      <c r="C3828" s="24" t="s">
        <v>64</v>
      </c>
      <c r="D3828" s="24" t="s">
        <v>89</v>
      </c>
      <c r="E3828" s="24">
        <v>480</v>
      </c>
      <c r="F3828" s="26">
        <v>46174</v>
      </c>
      <c r="G3828" s="24" t="s">
        <v>52</v>
      </c>
      <c r="H3828" s="24" t="s">
        <v>53</v>
      </c>
      <c r="I3828" s="24" t="s">
        <v>67</v>
      </c>
      <c r="J3828" s="24" t="s">
        <v>126</v>
      </c>
      <c r="K3828" s="24">
        <v>1</v>
      </c>
      <c r="L3828" s="24" t="s">
        <v>84</v>
      </c>
      <c r="M3828" s="26">
        <v>46175</v>
      </c>
      <c r="N3828" s="27">
        <v>46175.354166666664</v>
      </c>
      <c r="O3828" s="27">
        <v>46175.6875</v>
      </c>
      <c r="P3828" s="24" t="s">
        <v>6313</v>
      </c>
      <c r="Q3828" s="24" t="s">
        <v>6314</v>
      </c>
      <c r="R3828" s="24" t="s">
        <v>605</v>
      </c>
      <c r="S3828" s="24" t="s">
        <v>152</v>
      </c>
      <c r="T3828" s="24" t="s">
        <v>67</v>
      </c>
      <c r="U3828" s="24" t="s">
        <v>169</v>
      </c>
      <c r="V3828" s="27">
        <v>46175.445833333331</v>
      </c>
      <c r="W3828" s="27">
        <v>46175.497916666667</v>
      </c>
      <c r="Z3828" s="24">
        <v>1</v>
      </c>
      <c r="AA3828" s="24" t="s">
        <v>56</v>
      </c>
      <c r="AB3828" s="24" t="b">
        <v>0</v>
      </c>
      <c r="AC3828" s="61"/>
    </row>
    <row r="3829" spans="2:29" ht="13.7">
      <c r="B3829" s="24" t="s">
        <v>82</v>
      </c>
      <c r="C3829" s="24" t="s">
        <v>64</v>
      </c>
      <c r="D3829" s="24" t="s">
        <v>89</v>
      </c>
      <c r="E3829" s="24">
        <v>480</v>
      </c>
      <c r="F3829" s="26">
        <v>46174</v>
      </c>
      <c r="G3829" s="24" t="s">
        <v>52</v>
      </c>
      <c r="H3829" s="24" t="s">
        <v>53</v>
      </c>
      <c r="I3829" s="24" t="s">
        <v>67</v>
      </c>
      <c r="J3829" s="24" t="s">
        <v>126</v>
      </c>
      <c r="K3829" s="24">
        <v>1</v>
      </c>
      <c r="L3829" s="24" t="s">
        <v>84</v>
      </c>
      <c r="M3829" s="26">
        <v>46175</v>
      </c>
      <c r="N3829" s="27">
        <v>46175.354166666664</v>
      </c>
      <c r="O3829" s="27">
        <v>46175.6875</v>
      </c>
      <c r="P3829" s="24" t="s">
        <v>6315</v>
      </c>
      <c r="Q3829" s="24" t="s">
        <v>6316</v>
      </c>
      <c r="R3829" s="24" t="s">
        <v>608</v>
      </c>
      <c r="T3829" s="24" t="s">
        <v>67</v>
      </c>
      <c r="U3829" s="24" t="s">
        <v>169</v>
      </c>
      <c r="V3829" s="27">
        <v>46175.522222222222</v>
      </c>
      <c r="W3829" s="27">
        <v>46175.588194444441</v>
      </c>
      <c r="Z3829" s="24">
        <v>1</v>
      </c>
      <c r="AA3829" s="24" t="s">
        <v>56</v>
      </c>
      <c r="AB3829" s="24" t="b">
        <v>0</v>
      </c>
      <c r="AC3829" s="61"/>
    </row>
    <row r="3830" spans="2:29" ht="13.7">
      <c r="B3830" s="24" t="s">
        <v>82</v>
      </c>
      <c r="C3830" s="24" t="s">
        <v>64</v>
      </c>
      <c r="D3830" s="24" t="s">
        <v>89</v>
      </c>
      <c r="E3830" s="24">
        <v>480</v>
      </c>
      <c r="F3830" s="26">
        <v>46174</v>
      </c>
      <c r="G3830" s="24" t="s">
        <v>52</v>
      </c>
      <c r="H3830" s="24" t="s">
        <v>53</v>
      </c>
      <c r="I3830" s="24" t="s">
        <v>67</v>
      </c>
      <c r="J3830" s="24" t="s">
        <v>126</v>
      </c>
      <c r="K3830" s="24">
        <v>1</v>
      </c>
      <c r="L3830" s="24" t="s">
        <v>84</v>
      </c>
      <c r="M3830" s="26">
        <v>46175</v>
      </c>
      <c r="N3830" s="27">
        <v>46175.354166666664</v>
      </c>
      <c r="O3830" s="27">
        <v>46175.6875</v>
      </c>
      <c r="P3830" s="24" t="s">
        <v>6317</v>
      </c>
      <c r="Q3830" s="24" t="s">
        <v>6318</v>
      </c>
      <c r="R3830" s="24" t="s">
        <v>611</v>
      </c>
      <c r="S3830" s="24" t="s">
        <v>160</v>
      </c>
      <c r="T3830" s="24" t="s">
        <v>67</v>
      </c>
      <c r="U3830" s="24" t="s">
        <v>169</v>
      </c>
      <c r="V3830" s="27">
        <v>46175.359027777777</v>
      </c>
      <c r="W3830" s="27">
        <v>46175.419444444444</v>
      </c>
      <c r="Z3830" s="24">
        <v>1</v>
      </c>
      <c r="AA3830" s="24" t="s">
        <v>56</v>
      </c>
      <c r="AB3830" s="24" t="b">
        <v>0</v>
      </c>
      <c r="AC3830" s="61"/>
    </row>
    <row r="3831" spans="2:29" ht="13.7">
      <c r="B3831" s="24" t="s">
        <v>82</v>
      </c>
      <c r="C3831" s="24" t="s">
        <v>64</v>
      </c>
      <c r="D3831" s="24" t="s">
        <v>89</v>
      </c>
      <c r="E3831" s="24">
        <v>480</v>
      </c>
      <c r="F3831" s="26">
        <v>46174</v>
      </c>
      <c r="G3831" s="24" t="s">
        <v>52</v>
      </c>
      <c r="H3831" s="24" t="s">
        <v>53</v>
      </c>
      <c r="I3831" s="24" t="s">
        <v>67</v>
      </c>
      <c r="J3831" s="24" t="s">
        <v>125</v>
      </c>
      <c r="K3831" s="24">
        <v>1</v>
      </c>
      <c r="L3831" s="24" t="s">
        <v>84</v>
      </c>
      <c r="M3831" s="26">
        <v>46176</v>
      </c>
      <c r="N3831" s="27">
        <v>46176.3125</v>
      </c>
      <c r="O3831" s="27">
        <v>46176.645833333336</v>
      </c>
      <c r="V3831" s="27"/>
      <c r="W3831" s="27"/>
      <c r="X3831" s="24">
        <v>4</v>
      </c>
      <c r="Y3831" s="24">
        <v>0</v>
      </c>
      <c r="Z3831" s="24">
        <v>4</v>
      </c>
      <c r="AA3831" s="24" t="s">
        <v>56</v>
      </c>
      <c r="AB3831" s="24" t="b">
        <v>0</v>
      </c>
      <c r="AC3831" s="61">
        <v>0</v>
      </c>
    </row>
    <row r="3832" spans="2:29" ht="13.7">
      <c r="B3832" s="24" t="s">
        <v>82</v>
      </c>
      <c r="C3832" s="24" t="s">
        <v>64</v>
      </c>
      <c r="D3832" s="24" t="s">
        <v>89</v>
      </c>
      <c r="E3832" s="24">
        <v>480</v>
      </c>
      <c r="F3832" s="26">
        <v>46174</v>
      </c>
      <c r="G3832" s="24" t="s">
        <v>52</v>
      </c>
      <c r="H3832" s="24" t="s">
        <v>53</v>
      </c>
      <c r="I3832" s="24" t="s">
        <v>67</v>
      </c>
      <c r="J3832" s="24" t="s">
        <v>126</v>
      </c>
      <c r="K3832" s="24">
        <v>1</v>
      </c>
      <c r="L3832" s="24" t="s">
        <v>84</v>
      </c>
      <c r="M3832" s="26">
        <v>46176</v>
      </c>
      <c r="N3832" s="27">
        <v>46176.3125</v>
      </c>
      <c r="O3832" s="27">
        <v>46176.645833333336</v>
      </c>
      <c r="P3832" s="24" t="s">
        <v>6319</v>
      </c>
      <c r="Q3832" s="24" t="s">
        <v>6320</v>
      </c>
      <c r="R3832" s="24" t="s">
        <v>611</v>
      </c>
      <c r="T3832" s="24" t="s">
        <v>67</v>
      </c>
      <c r="U3832" s="24" t="s">
        <v>497</v>
      </c>
      <c r="V3832" s="27">
        <v>46176.319444444445</v>
      </c>
      <c r="W3832" s="27">
        <v>46176.379166666666</v>
      </c>
      <c r="Z3832" s="24">
        <v>1</v>
      </c>
      <c r="AA3832" s="24" t="s">
        <v>56</v>
      </c>
      <c r="AB3832" s="24" t="b">
        <v>0</v>
      </c>
      <c r="AC3832" s="61"/>
    </row>
    <row r="3833" spans="2:29" ht="13.7">
      <c r="B3833" s="24" t="s">
        <v>82</v>
      </c>
      <c r="C3833" s="24" t="s">
        <v>64</v>
      </c>
      <c r="D3833" s="24" t="s">
        <v>89</v>
      </c>
      <c r="E3833" s="24">
        <v>480</v>
      </c>
      <c r="F3833" s="26">
        <v>46174</v>
      </c>
      <c r="G3833" s="24" t="s">
        <v>52</v>
      </c>
      <c r="H3833" s="24" t="s">
        <v>53</v>
      </c>
      <c r="I3833" s="24" t="s">
        <v>67</v>
      </c>
      <c r="J3833" s="24" t="s">
        <v>126</v>
      </c>
      <c r="K3833" s="24">
        <v>1</v>
      </c>
      <c r="L3833" s="24" t="s">
        <v>84</v>
      </c>
      <c r="M3833" s="26">
        <v>46176</v>
      </c>
      <c r="N3833" s="27">
        <v>46176.3125</v>
      </c>
      <c r="O3833" s="27">
        <v>46176.645833333336</v>
      </c>
      <c r="P3833" s="24" t="s">
        <v>6321</v>
      </c>
      <c r="Q3833" s="24" t="s">
        <v>6322</v>
      </c>
      <c r="R3833" s="24" t="s">
        <v>605</v>
      </c>
      <c r="S3833" s="24" t="s">
        <v>152</v>
      </c>
      <c r="T3833" s="24" t="s">
        <v>67</v>
      </c>
      <c r="U3833" s="24" t="s">
        <v>497</v>
      </c>
      <c r="V3833" s="27">
        <v>46176.402083333334</v>
      </c>
      <c r="W3833" s="27">
        <v>46176.460416666669</v>
      </c>
      <c r="Z3833" s="24">
        <v>1</v>
      </c>
      <c r="AA3833" s="24" t="s">
        <v>56</v>
      </c>
      <c r="AB3833" s="24" t="b">
        <v>0</v>
      </c>
      <c r="AC3833" s="61"/>
    </row>
    <row r="3834" spans="2:29" ht="13.7">
      <c r="B3834" s="24" t="s">
        <v>82</v>
      </c>
      <c r="C3834" s="24" t="s">
        <v>64</v>
      </c>
      <c r="D3834" s="24" t="s">
        <v>89</v>
      </c>
      <c r="E3834" s="24">
        <v>480</v>
      </c>
      <c r="F3834" s="26">
        <v>46174</v>
      </c>
      <c r="G3834" s="24" t="s">
        <v>52</v>
      </c>
      <c r="H3834" s="24" t="s">
        <v>53</v>
      </c>
      <c r="I3834" s="24" t="s">
        <v>67</v>
      </c>
      <c r="J3834" s="24" t="s">
        <v>126</v>
      </c>
      <c r="K3834" s="24">
        <v>1</v>
      </c>
      <c r="L3834" s="24" t="s">
        <v>84</v>
      </c>
      <c r="M3834" s="26">
        <v>46176</v>
      </c>
      <c r="N3834" s="27">
        <v>46176.3125</v>
      </c>
      <c r="O3834" s="27">
        <v>46176.645833333336</v>
      </c>
      <c r="P3834" s="24" t="s">
        <v>6323</v>
      </c>
      <c r="Q3834" s="24" t="s">
        <v>6324</v>
      </c>
      <c r="R3834" s="24" t="s">
        <v>611</v>
      </c>
      <c r="S3834" s="24" t="s">
        <v>213</v>
      </c>
      <c r="T3834" s="24" t="s">
        <v>67</v>
      </c>
      <c r="U3834" s="24" t="s">
        <v>497</v>
      </c>
      <c r="V3834" s="27">
        <v>46176.568749999999</v>
      </c>
      <c r="W3834" s="27">
        <v>46176.62777777778</v>
      </c>
      <c r="Z3834" s="24">
        <v>1</v>
      </c>
      <c r="AA3834" s="24" t="s">
        <v>56</v>
      </c>
      <c r="AB3834" s="24" t="b">
        <v>0</v>
      </c>
      <c r="AC3834" s="61"/>
    </row>
    <row r="3835" spans="2:29" ht="13.7">
      <c r="B3835" s="24" t="s">
        <v>82</v>
      </c>
      <c r="C3835" s="24" t="s">
        <v>64</v>
      </c>
      <c r="D3835" s="24" t="s">
        <v>89</v>
      </c>
      <c r="E3835" s="24">
        <v>480</v>
      </c>
      <c r="F3835" s="26">
        <v>46174</v>
      </c>
      <c r="G3835" s="24" t="s">
        <v>52</v>
      </c>
      <c r="H3835" s="24" t="s">
        <v>53</v>
      </c>
      <c r="I3835" s="24" t="s">
        <v>67</v>
      </c>
      <c r="J3835" s="24" t="s">
        <v>126</v>
      </c>
      <c r="K3835" s="24">
        <v>1</v>
      </c>
      <c r="L3835" s="24" t="s">
        <v>84</v>
      </c>
      <c r="M3835" s="26">
        <v>46176</v>
      </c>
      <c r="N3835" s="27">
        <v>46176.3125</v>
      </c>
      <c r="O3835" s="27">
        <v>46176.645833333336</v>
      </c>
      <c r="P3835" s="24" t="s">
        <v>6325</v>
      </c>
      <c r="Q3835" s="24" t="s">
        <v>6326</v>
      </c>
      <c r="R3835" s="24" t="s">
        <v>611</v>
      </c>
      <c r="T3835" s="24" t="s">
        <v>67</v>
      </c>
      <c r="U3835" s="24" t="s">
        <v>497</v>
      </c>
      <c r="V3835" s="27">
        <v>46176.484027777777</v>
      </c>
      <c r="W3835" s="27">
        <v>46176.532638888886</v>
      </c>
      <c r="Z3835" s="24">
        <v>1</v>
      </c>
      <c r="AA3835" s="24" t="s">
        <v>56</v>
      </c>
      <c r="AB3835" s="24" t="b">
        <v>0</v>
      </c>
      <c r="AC3835" s="61"/>
    </row>
    <row r="3836" spans="2:29" ht="13.7">
      <c r="B3836" s="24" t="s">
        <v>82</v>
      </c>
      <c r="C3836" s="24" t="s">
        <v>64</v>
      </c>
      <c r="D3836" s="24" t="s">
        <v>89</v>
      </c>
      <c r="E3836" s="24">
        <v>480</v>
      </c>
      <c r="F3836" s="26">
        <v>46174</v>
      </c>
      <c r="G3836" s="24" t="s">
        <v>52</v>
      </c>
      <c r="H3836" s="24" t="s">
        <v>53</v>
      </c>
      <c r="I3836" s="24" t="s">
        <v>57</v>
      </c>
      <c r="J3836" s="24" t="s">
        <v>125</v>
      </c>
      <c r="K3836" s="24">
        <v>1</v>
      </c>
      <c r="L3836" s="24" t="s">
        <v>84</v>
      </c>
      <c r="M3836" s="26">
        <v>46177</v>
      </c>
      <c r="N3836" s="27">
        <v>46177.333333333336</v>
      </c>
      <c r="O3836" s="27">
        <v>46177.666666666664</v>
      </c>
      <c r="V3836" s="27"/>
      <c r="W3836" s="27"/>
      <c r="X3836" s="24">
        <v>4</v>
      </c>
      <c r="Y3836" s="24">
        <v>0</v>
      </c>
      <c r="Z3836" s="24">
        <v>4</v>
      </c>
      <c r="AA3836" s="24" t="s">
        <v>56</v>
      </c>
      <c r="AB3836" s="24" t="b">
        <v>0</v>
      </c>
      <c r="AC3836" s="61">
        <v>0</v>
      </c>
    </row>
    <row r="3837" spans="2:29" ht="13.7">
      <c r="B3837" s="24" t="s">
        <v>82</v>
      </c>
      <c r="C3837" s="24" t="s">
        <v>64</v>
      </c>
      <c r="D3837" s="24" t="s">
        <v>89</v>
      </c>
      <c r="E3837" s="24">
        <v>480</v>
      </c>
      <c r="F3837" s="26">
        <v>46174</v>
      </c>
      <c r="G3837" s="24" t="s">
        <v>52</v>
      </c>
      <c r="H3837" s="24" t="s">
        <v>53</v>
      </c>
      <c r="I3837" s="24" t="s">
        <v>57</v>
      </c>
      <c r="J3837" s="24" t="s">
        <v>126</v>
      </c>
      <c r="K3837" s="24">
        <v>1</v>
      </c>
      <c r="L3837" s="24" t="s">
        <v>84</v>
      </c>
      <c r="M3837" s="26">
        <v>46177</v>
      </c>
      <c r="N3837" s="27">
        <v>46177.333333333336</v>
      </c>
      <c r="O3837" s="27">
        <v>46177.666666666664</v>
      </c>
      <c r="P3837" s="24" t="s">
        <v>6327</v>
      </c>
      <c r="Q3837" s="24" t="s">
        <v>6328</v>
      </c>
      <c r="R3837" s="24" t="s">
        <v>165</v>
      </c>
      <c r="T3837" s="24" t="s">
        <v>57</v>
      </c>
      <c r="U3837" s="24" t="s">
        <v>169</v>
      </c>
      <c r="V3837" s="27">
        <v>46177.508333333331</v>
      </c>
      <c r="W3837" s="27">
        <v>46177.55972222222</v>
      </c>
      <c r="Z3837" s="24">
        <v>1</v>
      </c>
      <c r="AA3837" s="24" t="s">
        <v>56</v>
      </c>
      <c r="AB3837" s="24" t="b">
        <v>0</v>
      </c>
      <c r="AC3837" s="61"/>
    </row>
    <row r="3838" spans="2:29" ht="13.7">
      <c r="B3838" s="24" t="s">
        <v>82</v>
      </c>
      <c r="C3838" s="24" t="s">
        <v>64</v>
      </c>
      <c r="D3838" s="24" t="s">
        <v>89</v>
      </c>
      <c r="E3838" s="24">
        <v>480</v>
      </c>
      <c r="F3838" s="26">
        <v>46174</v>
      </c>
      <c r="G3838" s="24" t="s">
        <v>52</v>
      </c>
      <c r="H3838" s="24" t="s">
        <v>53</v>
      </c>
      <c r="I3838" s="24" t="s">
        <v>57</v>
      </c>
      <c r="J3838" s="24" t="s">
        <v>126</v>
      </c>
      <c r="K3838" s="24">
        <v>1</v>
      </c>
      <c r="L3838" s="24" t="s">
        <v>84</v>
      </c>
      <c r="M3838" s="26">
        <v>46177</v>
      </c>
      <c r="N3838" s="27">
        <v>46177.333333333336</v>
      </c>
      <c r="O3838" s="27">
        <v>46177.666666666664</v>
      </c>
      <c r="P3838" s="24" t="s">
        <v>6329</v>
      </c>
      <c r="Q3838" s="24" t="s">
        <v>6330</v>
      </c>
      <c r="R3838" s="24" t="s">
        <v>182</v>
      </c>
      <c r="T3838" s="24" t="s">
        <v>57</v>
      </c>
      <c r="U3838" s="24" t="s">
        <v>169</v>
      </c>
      <c r="V3838" s="27">
        <v>46177.424305555556</v>
      </c>
      <c r="W3838" s="27">
        <v>46177.489583333336</v>
      </c>
      <c r="Z3838" s="24">
        <v>1</v>
      </c>
      <c r="AA3838" s="24" t="s">
        <v>56</v>
      </c>
      <c r="AB3838" s="24" t="b">
        <v>0</v>
      </c>
      <c r="AC3838" s="61"/>
    </row>
    <row r="3839" spans="2:29" ht="13.7">
      <c r="B3839" s="24" t="s">
        <v>82</v>
      </c>
      <c r="C3839" s="24" t="s">
        <v>64</v>
      </c>
      <c r="D3839" s="24" t="s">
        <v>89</v>
      </c>
      <c r="E3839" s="24">
        <v>480</v>
      </c>
      <c r="F3839" s="26">
        <v>46174</v>
      </c>
      <c r="G3839" s="24" t="s">
        <v>52</v>
      </c>
      <c r="H3839" s="24" t="s">
        <v>53</v>
      </c>
      <c r="I3839" s="24" t="s">
        <v>57</v>
      </c>
      <c r="J3839" s="24" t="s">
        <v>126</v>
      </c>
      <c r="K3839" s="24">
        <v>1</v>
      </c>
      <c r="L3839" s="24" t="s">
        <v>84</v>
      </c>
      <c r="M3839" s="26">
        <v>46177</v>
      </c>
      <c r="N3839" s="27">
        <v>46177.333333333336</v>
      </c>
      <c r="O3839" s="27">
        <v>46177.666666666664</v>
      </c>
      <c r="P3839" s="24" t="s">
        <v>6331</v>
      </c>
      <c r="Q3839" s="24" t="s">
        <v>6332</v>
      </c>
      <c r="R3839" s="24" t="s">
        <v>182</v>
      </c>
      <c r="T3839" s="24" t="s">
        <v>57</v>
      </c>
      <c r="U3839" s="24" t="s">
        <v>169</v>
      </c>
      <c r="V3839" s="27">
        <v>46177.584722222222</v>
      </c>
      <c r="W3839" s="27">
        <v>46177.632638888892</v>
      </c>
      <c r="Z3839" s="24">
        <v>1</v>
      </c>
      <c r="AA3839" s="24" t="s">
        <v>56</v>
      </c>
      <c r="AB3839" s="24" t="b">
        <v>0</v>
      </c>
      <c r="AC3839" s="61"/>
    </row>
    <row r="3840" spans="2:29" ht="13.7">
      <c r="B3840" s="24" t="s">
        <v>82</v>
      </c>
      <c r="C3840" s="24" t="s">
        <v>64</v>
      </c>
      <c r="D3840" s="24" t="s">
        <v>89</v>
      </c>
      <c r="E3840" s="24">
        <v>480</v>
      </c>
      <c r="F3840" s="26">
        <v>46174</v>
      </c>
      <c r="G3840" s="24" t="s">
        <v>52</v>
      </c>
      <c r="H3840" s="24" t="s">
        <v>53</v>
      </c>
      <c r="I3840" s="24" t="s">
        <v>57</v>
      </c>
      <c r="J3840" s="24" t="s">
        <v>126</v>
      </c>
      <c r="K3840" s="24">
        <v>1</v>
      </c>
      <c r="L3840" s="24" t="s">
        <v>84</v>
      </c>
      <c r="M3840" s="26">
        <v>46177</v>
      </c>
      <c r="N3840" s="27">
        <v>46177.333333333336</v>
      </c>
      <c r="O3840" s="27">
        <v>46177.666666666664</v>
      </c>
      <c r="P3840" s="24" t="s">
        <v>6333</v>
      </c>
      <c r="Q3840" s="24" t="s">
        <v>6334</v>
      </c>
      <c r="R3840" s="24" t="s">
        <v>182</v>
      </c>
      <c r="T3840" s="24" t="s">
        <v>57</v>
      </c>
      <c r="U3840" s="24" t="s">
        <v>169</v>
      </c>
      <c r="V3840" s="27">
        <v>46177.341666666667</v>
      </c>
      <c r="W3840" s="27">
        <v>46177.388194444444</v>
      </c>
      <c r="Z3840" s="24">
        <v>1</v>
      </c>
      <c r="AA3840" s="24" t="s">
        <v>56</v>
      </c>
      <c r="AB3840" s="24" t="b">
        <v>0</v>
      </c>
      <c r="AC3840" s="61"/>
    </row>
    <row r="3841" spans="2:29" ht="13.7">
      <c r="B3841" s="24" t="s">
        <v>82</v>
      </c>
      <c r="C3841" s="24" t="s">
        <v>64</v>
      </c>
      <c r="D3841" s="24" t="s">
        <v>89</v>
      </c>
      <c r="E3841" s="24">
        <v>480</v>
      </c>
      <c r="F3841" s="26">
        <v>46174</v>
      </c>
      <c r="G3841" s="24" t="s">
        <v>52</v>
      </c>
      <c r="H3841" s="24" t="s">
        <v>53</v>
      </c>
      <c r="I3841" s="24" t="s">
        <v>67</v>
      </c>
      <c r="J3841" s="24" t="s">
        <v>125</v>
      </c>
      <c r="K3841" s="24">
        <v>1</v>
      </c>
      <c r="L3841" s="24" t="s">
        <v>84</v>
      </c>
      <c r="M3841" s="26">
        <v>46192</v>
      </c>
      <c r="N3841" s="27">
        <v>46192.375</v>
      </c>
      <c r="O3841" s="27">
        <v>46192.708333333336</v>
      </c>
      <c r="V3841" s="27"/>
      <c r="W3841" s="27"/>
      <c r="X3841" s="24">
        <v>4</v>
      </c>
      <c r="Y3841" s="24">
        <v>0</v>
      </c>
      <c r="Z3841" s="24">
        <v>4</v>
      </c>
      <c r="AA3841" s="24" t="s">
        <v>56</v>
      </c>
      <c r="AB3841" s="24" t="b">
        <v>0</v>
      </c>
      <c r="AC3841" s="61">
        <v>0</v>
      </c>
    </row>
    <row r="3842" spans="2:29" ht="13.7">
      <c r="B3842" s="24" t="s">
        <v>82</v>
      </c>
      <c r="C3842" s="24" t="s">
        <v>64</v>
      </c>
      <c r="D3842" s="24" t="s">
        <v>89</v>
      </c>
      <c r="E3842" s="24">
        <v>480</v>
      </c>
      <c r="F3842" s="26">
        <v>46174</v>
      </c>
      <c r="G3842" s="24" t="s">
        <v>52</v>
      </c>
      <c r="H3842" s="24" t="s">
        <v>53</v>
      </c>
      <c r="I3842" s="24" t="s">
        <v>67</v>
      </c>
      <c r="J3842" s="24" t="s">
        <v>126</v>
      </c>
      <c r="K3842" s="24">
        <v>1</v>
      </c>
      <c r="L3842" s="24" t="s">
        <v>84</v>
      </c>
      <c r="M3842" s="26">
        <v>46192</v>
      </c>
      <c r="N3842" s="27">
        <v>46192.375</v>
      </c>
      <c r="O3842" s="27">
        <v>46192.708333333336</v>
      </c>
      <c r="P3842" s="24" t="s">
        <v>6335</v>
      </c>
      <c r="Q3842" s="24" t="s">
        <v>6336</v>
      </c>
      <c r="R3842" s="24" t="s">
        <v>730</v>
      </c>
      <c r="T3842" s="24" t="s">
        <v>67</v>
      </c>
      <c r="U3842" s="24" t="s">
        <v>341</v>
      </c>
      <c r="V3842" s="27">
        <v>46192.547222222223</v>
      </c>
      <c r="W3842" s="27">
        <v>46192.604861111111</v>
      </c>
      <c r="Z3842" s="24">
        <v>1</v>
      </c>
      <c r="AA3842" s="24" t="s">
        <v>56</v>
      </c>
      <c r="AB3842" s="24" t="b">
        <v>0</v>
      </c>
      <c r="AC3842" s="61"/>
    </row>
    <row r="3843" spans="2:29" ht="13.7">
      <c r="B3843" s="24" t="s">
        <v>82</v>
      </c>
      <c r="C3843" s="24" t="s">
        <v>64</v>
      </c>
      <c r="D3843" s="24" t="s">
        <v>89</v>
      </c>
      <c r="E3843" s="24">
        <v>480</v>
      </c>
      <c r="F3843" s="26">
        <v>46174</v>
      </c>
      <c r="G3843" s="24" t="s">
        <v>52</v>
      </c>
      <c r="H3843" s="24" t="s">
        <v>53</v>
      </c>
      <c r="I3843" s="24" t="s">
        <v>67</v>
      </c>
      <c r="J3843" s="24" t="s">
        <v>126</v>
      </c>
      <c r="K3843" s="24">
        <v>1</v>
      </c>
      <c r="L3843" s="24" t="s">
        <v>84</v>
      </c>
      <c r="M3843" s="26">
        <v>46192</v>
      </c>
      <c r="N3843" s="27">
        <v>46192.375</v>
      </c>
      <c r="O3843" s="27">
        <v>46192.708333333336</v>
      </c>
      <c r="P3843" s="24" t="s">
        <v>6337</v>
      </c>
      <c r="Q3843" s="24" t="s">
        <v>6338</v>
      </c>
      <c r="R3843" s="24" t="s">
        <v>608</v>
      </c>
      <c r="S3843" s="24" t="s">
        <v>160</v>
      </c>
      <c r="T3843" s="24" t="s">
        <v>67</v>
      </c>
      <c r="U3843" s="24" t="s">
        <v>341</v>
      </c>
      <c r="V3843" s="27">
        <v>46192.462500000001</v>
      </c>
      <c r="W3843" s="27">
        <v>46192.51458333333</v>
      </c>
      <c r="Z3843" s="24">
        <v>1</v>
      </c>
      <c r="AA3843" s="24" t="s">
        <v>56</v>
      </c>
      <c r="AB3843" s="24" t="b">
        <v>0</v>
      </c>
      <c r="AC3843" s="61"/>
    </row>
    <row r="3844" spans="2:29" ht="13.7">
      <c r="B3844" s="24" t="s">
        <v>82</v>
      </c>
      <c r="C3844" s="24" t="s">
        <v>64</v>
      </c>
      <c r="D3844" s="24" t="s">
        <v>89</v>
      </c>
      <c r="E3844" s="24">
        <v>480</v>
      </c>
      <c r="F3844" s="26">
        <v>46174</v>
      </c>
      <c r="G3844" s="24" t="s">
        <v>52</v>
      </c>
      <c r="H3844" s="24" t="s">
        <v>53</v>
      </c>
      <c r="I3844" s="24" t="s">
        <v>67</v>
      </c>
      <c r="J3844" s="24" t="s">
        <v>126</v>
      </c>
      <c r="K3844" s="24">
        <v>1</v>
      </c>
      <c r="L3844" s="24" t="s">
        <v>84</v>
      </c>
      <c r="M3844" s="26">
        <v>46192</v>
      </c>
      <c r="N3844" s="27">
        <v>46192.375</v>
      </c>
      <c r="O3844" s="27">
        <v>46192.708333333336</v>
      </c>
      <c r="P3844" s="24" t="s">
        <v>6339</v>
      </c>
      <c r="Q3844" s="24" t="s">
        <v>6340</v>
      </c>
      <c r="R3844" s="24" t="s">
        <v>687</v>
      </c>
      <c r="T3844" s="24" t="s">
        <v>67</v>
      </c>
      <c r="U3844" s="24" t="s">
        <v>341</v>
      </c>
      <c r="V3844" s="27">
        <v>46192.383333333331</v>
      </c>
      <c r="W3844" s="27">
        <v>46192.436111111114</v>
      </c>
      <c r="Z3844" s="24">
        <v>1</v>
      </c>
      <c r="AA3844" s="24" t="s">
        <v>56</v>
      </c>
      <c r="AB3844" s="24" t="b">
        <v>0</v>
      </c>
      <c r="AC3844" s="61"/>
    </row>
    <row r="3845" spans="2:29" ht="13.7">
      <c r="B3845" s="24" t="s">
        <v>82</v>
      </c>
      <c r="C3845" s="24" t="s">
        <v>64</v>
      </c>
      <c r="D3845" s="24" t="s">
        <v>89</v>
      </c>
      <c r="E3845" s="24">
        <v>480</v>
      </c>
      <c r="F3845" s="26">
        <v>46174</v>
      </c>
      <c r="G3845" s="24" t="s">
        <v>52</v>
      </c>
      <c r="H3845" s="24" t="s">
        <v>53</v>
      </c>
      <c r="I3845" s="24" t="s">
        <v>67</v>
      </c>
      <c r="J3845" s="24" t="s">
        <v>126</v>
      </c>
      <c r="K3845" s="24">
        <v>1</v>
      </c>
      <c r="L3845" s="24" t="s">
        <v>84</v>
      </c>
      <c r="M3845" s="26">
        <v>46192</v>
      </c>
      <c r="N3845" s="27">
        <v>46192.375</v>
      </c>
      <c r="O3845" s="27">
        <v>46192.708333333336</v>
      </c>
      <c r="P3845" s="24" t="s">
        <v>6341</v>
      </c>
      <c r="Q3845" s="24" t="s">
        <v>6342</v>
      </c>
      <c r="R3845" s="24" t="s">
        <v>608</v>
      </c>
      <c r="T3845" s="24" t="s">
        <v>67</v>
      </c>
      <c r="U3845" s="24" t="s">
        <v>341</v>
      </c>
      <c r="V3845" s="27">
        <v>46192.626388888886</v>
      </c>
      <c r="W3845" s="27">
        <v>46192.674305555556</v>
      </c>
      <c r="Z3845" s="24">
        <v>1</v>
      </c>
      <c r="AA3845" s="24" t="s">
        <v>56</v>
      </c>
      <c r="AB3845" s="24" t="b">
        <v>0</v>
      </c>
      <c r="AC3845" s="61"/>
    </row>
    <row r="3846" spans="2:29" ht="13.7">
      <c r="B3846" s="24" t="s">
        <v>82</v>
      </c>
      <c r="C3846" s="24" t="s">
        <v>64</v>
      </c>
      <c r="D3846" s="24" t="s">
        <v>89</v>
      </c>
      <c r="E3846" s="24">
        <v>480</v>
      </c>
      <c r="F3846" s="26">
        <v>46174</v>
      </c>
      <c r="G3846" s="24" t="s">
        <v>52</v>
      </c>
      <c r="H3846" s="24" t="s">
        <v>53</v>
      </c>
      <c r="I3846" s="24" t="s">
        <v>68</v>
      </c>
      <c r="J3846" s="24" t="s">
        <v>125</v>
      </c>
      <c r="K3846" s="24">
        <v>1</v>
      </c>
      <c r="L3846" s="24" t="s">
        <v>84</v>
      </c>
      <c r="M3846" s="26">
        <v>46193</v>
      </c>
      <c r="N3846" s="27">
        <v>46193.354166666664</v>
      </c>
      <c r="O3846" s="27">
        <v>46193.6875</v>
      </c>
      <c r="V3846" s="27"/>
      <c r="W3846" s="27"/>
      <c r="X3846" s="24">
        <v>4</v>
      </c>
      <c r="Y3846" s="24">
        <v>0</v>
      </c>
      <c r="Z3846" s="24">
        <v>4</v>
      </c>
      <c r="AA3846" s="24" t="s">
        <v>56</v>
      </c>
      <c r="AB3846" s="24" t="b">
        <v>0</v>
      </c>
      <c r="AC3846" s="61">
        <v>0</v>
      </c>
    </row>
    <row r="3847" spans="2:29" ht="13.7">
      <c r="B3847" s="24" t="s">
        <v>82</v>
      </c>
      <c r="C3847" s="24" t="s">
        <v>64</v>
      </c>
      <c r="D3847" s="24" t="s">
        <v>89</v>
      </c>
      <c r="E3847" s="24">
        <v>480</v>
      </c>
      <c r="F3847" s="26">
        <v>46174</v>
      </c>
      <c r="G3847" s="24" t="s">
        <v>52</v>
      </c>
      <c r="H3847" s="24" t="s">
        <v>53</v>
      </c>
      <c r="I3847" s="24" t="s">
        <v>68</v>
      </c>
      <c r="J3847" s="24" t="s">
        <v>126</v>
      </c>
      <c r="K3847" s="24">
        <v>1</v>
      </c>
      <c r="L3847" s="24" t="s">
        <v>84</v>
      </c>
      <c r="M3847" s="26">
        <v>46193</v>
      </c>
      <c r="N3847" s="27">
        <v>46193.354166666664</v>
      </c>
      <c r="O3847" s="27">
        <v>46193.6875</v>
      </c>
      <c r="P3847" s="24" t="s">
        <v>6343</v>
      </c>
      <c r="Q3847" s="24" t="s">
        <v>6344</v>
      </c>
      <c r="R3847" s="24" t="s">
        <v>749</v>
      </c>
      <c r="T3847" s="24" t="s">
        <v>68</v>
      </c>
      <c r="U3847" s="24" t="s">
        <v>547</v>
      </c>
      <c r="V3847" s="27">
        <v>46193.523611111108</v>
      </c>
      <c r="W3847" s="27">
        <v>46193.578472222223</v>
      </c>
      <c r="Z3847" s="24">
        <v>1</v>
      </c>
      <c r="AA3847" s="24" t="s">
        <v>56</v>
      </c>
      <c r="AB3847" s="24" t="b">
        <v>0</v>
      </c>
      <c r="AC3847" s="61"/>
    </row>
    <row r="3848" spans="2:29" ht="13.7">
      <c r="B3848" s="24" t="s">
        <v>82</v>
      </c>
      <c r="C3848" s="24" t="s">
        <v>64</v>
      </c>
      <c r="D3848" s="24" t="s">
        <v>89</v>
      </c>
      <c r="E3848" s="24">
        <v>480</v>
      </c>
      <c r="F3848" s="26">
        <v>46174</v>
      </c>
      <c r="G3848" s="24" t="s">
        <v>52</v>
      </c>
      <c r="H3848" s="24" t="s">
        <v>53</v>
      </c>
      <c r="I3848" s="24" t="s">
        <v>68</v>
      </c>
      <c r="J3848" s="24" t="s">
        <v>126</v>
      </c>
      <c r="K3848" s="24">
        <v>1</v>
      </c>
      <c r="L3848" s="24" t="s">
        <v>84</v>
      </c>
      <c r="M3848" s="26">
        <v>46193</v>
      </c>
      <c r="N3848" s="27">
        <v>46193.354166666664</v>
      </c>
      <c r="O3848" s="27">
        <v>46193.6875</v>
      </c>
      <c r="P3848" s="24" t="s">
        <v>6345</v>
      </c>
      <c r="Q3848" s="24" t="s">
        <v>6346</v>
      </c>
      <c r="R3848" s="24" t="s">
        <v>323</v>
      </c>
      <c r="S3848" s="24" t="s">
        <v>156</v>
      </c>
      <c r="T3848" s="24" t="s">
        <v>68</v>
      </c>
      <c r="U3848" s="24" t="s">
        <v>547</v>
      </c>
      <c r="V3848" s="27">
        <v>46193.445833333331</v>
      </c>
      <c r="W3848" s="27">
        <v>46193.504166666666</v>
      </c>
      <c r="Z3848" s="24">
        <v>1</v>
      </c>
      <c r="AA3848" s="24" t="s">
        <v>56</v>
      </c>
      <c r="AB3848" s="24" t="b">
        <v>0</v>
      </c>
      <c r="AC3848" s="61"/>
    </row>
    <row r="3849" spans="2:29" ht="13.7">
      <c r="B3849" s="24" t="s">
        <v>82</v>
      </c>
      <c r="C3849" s="24" t="s">
        <v>64</v>
      </c>
      <c r="D3849" s="24" t="s">
        <v>89</v>
      </c>
      <c r="E3849" s="24">
        <v>480</v>
      </c>
      <c r="F3849" s="26">
        <v>46174</v>
      </c>
      <c r="G3849" s="24" t="s">
        <v>52</v>
      </c>
      <c r="H3849" s="24" t="s">
        <v>53</v>
      </c>
      <c r="I3849" s="24" t="s">
        <v>68</v>
      </c>
      <c r="J3849" s="24" t="s">
        <v>126</v>
      </c>
      <c r="K3849" s="24">
        <v>1</v>
      </c>
      <c r="L3849" s="24" t="s">
        <v>84</v>
      </c>
      <c r="M3849" s="26">
        <v>46193</v>
      </c>
      <c r="N3849" s="27">
        <v>46193.354166666664</v>
      </c>
      <c r="O3849" s="27">
        <v>46193.6875</v>
      </c>
      <c r="P3849" s="24" t="s">
        <v>6347</v>
      </c>
      <c r="Q3849" s="24" t="s">
        <v>6348</v>
      </c>
      <c r="R3849" s="24" t="s">
        <v>323</v>
      </c>
      <c r="S3849" s="24" t="s">
        <v>213</v>
      </c>
      <c r="T3849" s="24" t="s">
        <v>68</v>
      </c>
      <c r="U3849" s="24" t="s">
        <v>547</v>
      </c>
      <c r="V3849" s="27">
        <v>46193.607638888891</v>
      </c>
      <c r="W3849" s="27">
        <v>46193.676388888889</v>
      </c>
      <c r="Z3849" s="24">
        <v>1</v>
      </c>
      <c r="AA3849" s="24" t="s">
        <v>56</v>
      </c>
      <c r="AB3849" s="24" t="b">
        <v>0</v>
      </c>
      <c r="AC3849" s="61"/>
    </row>
    <row r="3850" spans="2:29" ht="13.7">
      <c r="B3850" s="24" t="s">
        <v>82</v>
      </c>
      <c r="C3850" s="24" t="s">
        <v>64</v>
      </c>
      <c r="D3850" s="24" t="s">
        <v>89</v>
      </c>
      <c r="E3850" s="24">
        <v>480</v>
      </c>
      <c r="F3850" s="26">
        <v>46174</v>
      </c>
      <c r="G3850" s="24" t="s">
        <v>52</v>
      </c>
      <c r="H3850" s="24" t="s">
        <v>53</v>
      </c>
      <c r="I3850" s="24" t="s">
        <v>68</v>
      </c>
      <c r="J3850" s="24" t="s">
        <v>126</v>
      </c>
      <c r="K3850" s="24">
        <v>1</v>
      </c>
      <c r="L3850" s="24" t="s">
        <v>84</v>
      </c>
      <c r="M3850" s="26">
        <v>46193</v>
      </c>
      <c r="N3850" s="27">
        <v>46193.354166666664</v>
      </c>
      <c r="O3850" s="27">
        <v>46193.6875</v>
      </c>
      <c r="P3850" s="24" t="s">
        <v>6349</v>
      </c>
      <c r="Q3850" s="24" t="s">
        <v>6350</v>
      </c>
      <c r="R3850" s="24" t="s">
        <v>749</v>
      </c>
      <c r="T3850" s="24" t="s">
        <v>68</v>
      </c>
      <c r="U3850" s="24" t="s">
        <v>547</v>
      </c>
      <c r="V3850" s="27">
        <v>46193.361805555556</v>
      </c>
      <c r="W3850" s="27">
        <v>46193.425000000003</v>
      </c>
      <c r="Z3850" s="24">
        <v>1</v>
      </c>
      <c r="AA3850" s="24" t="s">
        <v>56</v>
      </c>
      <c r="AB3850" s="24" t="b">
        <v>0</v>
      </c>
      <c r="AC3850" s="61"/>
    </row>
    <row r="3851" spans="2:29" ht="13.7">
      <c r="B3851" s="24" t="s">
        <v>82</v>
      </c>
      <c r="C3851" s="24" t="s">
        <v>64</v>
      </c>
      <c r="D3851" s="24" t="s">
        <v>89</v>
      </c>
      <c r="E3851" s="24">
        <v>480</v>
      </c>
      <c r="F3851" s="26">
        <v>46174</v>
      </c>
      <c r="G3851" s="24" t="s">
        <v>52</v>
      </c>
      <c r="H3851" s="24" t="s">
        <v>53</v>
      </c>
      <c r="I3851" s="24" t="s">
        <v>67</v>
      </c>
      <c r="J3851" s="24" t="s">
        <v>125</v>
      </c>
      <c r="K3851" s="24">
        <v>1</v>
      </c>
      <c r="L3851" s="24" t="s">
        <v>84</v>
      </c>
      <c r="M3851" s="26">
        <v>46199</v>
      </c>
      <c r="N3851" s="27">
        <v>46199.333333333336</v>
      </c>
      <c r="O3851" s="27">
        <v>46199.666666666664</v>
      </c>
      <c r="V3851" s="27"/>
      <c r="W3851" s="27"/>
      <c r="X3851" s="24">
        <v>4</v>
      </c>
      <c r="Y3851" s="24">
        <v>0</v>
      </c>
      <c r="Z3851" s="24">
        <v>4</v>
      </c>
      <c r="AA3851" s="24" t="s">
        <v>56</v>
      </c>
      <c r="AB3851" s="24" t="b">
        <v>0</v>
      </c>
      <c r="AC3851" s="61">
        <v>0</v>
      </c>
    </row>
    <row r="3852" spans="2:29" ht="13.7">
      <c r="B3852" s="24" t="s">
        <v>82</v>
      </c>
      <c r="C3852" s="24" t="s">
        <v>64</v>
      </c>
      <c r="D3852" s="24" t="s">
        <v>89</v>
      </c>
      <c r="E3852" s="24">
        <v>480</v>
      </c>
      <c r="F3852" s="26">
        <v>46174</v>
      </c>
      <c r="G3852" s="24" t="s">
        <v>52</v>
      </c>
      <c r="H3852" s="24" t="s">
        <v>53</v>
      </c>
      <c r="I3852" s="24" t="s">
        <v>67</v>
      </c>
      <c r="J3852" s="24" t="s">
        <v>126</v>
      </c>
      <c r="K3852" s="24">
        <v>1</v>
      </c>
      <c r="L3852" s="24" t="s">
        <v>84</v>
      </c>
      <c r="M3852" s="26">
        <v>46199</v>
      </c>
      <c r="N3852" s="27">
        <v>46199.333333333336</v>
      </c>
      <c r="O3852" s="27">
        <v>46199.666666666664</v>
      </c>
      <c r="P3852" s="24" t="s">
        <v>6351</v>
      </c>
      <c r="Q3852" s="24" t="s">
        <v>6352</v>
      </c>
      <c r="R3852" s="24" t="s">
        <v>687</v>
      </c>
      <c r="T3852" s="24" t="s">
        <v>67</v>
      </c>
      <c r="U3852" s="24" t="s">
        <v>480</v>
      </c>
      <c r="V3852" s="27">
        <v>46199.501388888886</v>
      </c>
      <c r="W3852" s="27">
        <v>46199.570833333331</v>
      </c>
      <c r="Z3852" s="24">
        <v>1</v>
      </c>
      <c r="AA3852" s="24" t="s">
        <v>56</v>
      </c>
      <c r="AB3852" s="24" t="b">
        <v>0</v>
      </c>
      <c r="AC3852" s="61"/>
    </row>
    <row r="3853" spans="2:29" ht="13.7">
      <c r="B3853" s="24" t="s">
        <v>82</v>
      </c>
      <c r="C3853" s="24" t="s">
        <v>64</v>
      </c>
      <c r="D3853" s="24" t="s">
        <v>89</v>
      </c>
      <c r="E3853" s="24">
        <v>480</v>
      </c>
      <c r="F3853" s="26">
        <v>46174</v>
      </c>
      <c r="G3853" s="24" t="s">
        <v>52</v>
      </c>
      <c r="H3853" s="24" t="s">
        <v>53</v>
      </c>
      <c r="I3853" s="24" t="s">
        <v>67</v>
      </c>
      <c r="J3853" s="24" t="s">
        <v>126</v>
      </c>
      <c r="K3853" s="24">
        <v>1</v>
      </c>
      <c r="L3853" s="24" t="s">
        <v>84</v>
      </c>
      <c r="M3853" s="26">
        <v>46199</v>
      </c>
      <c r="N3853" s="27">
        <v>46199.333333333336</v>
      </c>
      <c r="O3853" s="27">
        <v>46199.666666666664</v>
      </c>
      <c r="P3853" s="24" t="s">
        <v>6353</v>
      </c>
      <c r="Q3853" s="24" t="s">
        <v>6354</v>
      </c>
      <c r="R3853" s="24" t="s">
        <v>611</v>
      </c>
      <c r="T3853" s="24" t="s">
        <v>67</v>
      </c>
      <c r="U3853" s="24" t="s">
        <v>480</v>
      </c>
      <c r="V3853" s="27">
        <v>46199.590277777781</v>
      </c>
      <c r="W3853" s="27">
        <v>46199.63958333333</v>
      </c>
      <c r="Z3853" s="24">
        <v>1</v>
      </c>
      <c r="AA3853" s="24" t="s">
        <v>56</v>
      </c>
      <c r="AB3853" s="24" t="b">
        <v>0</v>
      </c>
      <c r="AC3853" s="61"/>
    </row>
    <row r="3854" spans="2:29" ht="13.7">
      <c r="B3854" s="24" t="s">
        <v>82</v>
      </c>
      <c r="C3854" s="24" t="s">
        <v>64</v>
      </c>
      <c r="D3854" s="24" t="s">
        <v>89</v>
      </c>
      <c r="E3854" s="24">
        <v>480</v>
      </c>
      <c r="F3854" s="26">
        <v>46174</v>
      </c>
      <c r="G3854" s="24" t="s">
        <v>52</v>
      </c>
      <c r="H3854" s="24" t="s">
        <v>53</v>
      </c>
      <c r="I3854" s="24" t="s">
        <v>67</v>
      </c>
      <c r="J3854" s="24" t="s">
        <v>126</v>
      </c>
      <c r="K3854" s="24">
        <v>1</v>
      </c>
      <c r="L3854" s="24" t="s">
        <v>84</v>
      </c>
      <c r="M3854" s="26">
        <v>46199</v>
      </c>
      <c r="N3854" s="27">
        <v>46199.333333333336</v>
      </c>
      <c r="O3854" s="27">
        <v>46199.666666666664</v>
      </c>
      <c r="P3854" s="24" t="s">
        <v>6355</v>
      </c>
      <c r="Q3854" s="24" t="s">
        <v>6356</v>
      </c>
      <c r="R3854" s="24" t="s">
        <v>605</v>
      </c>
      <c r="T3854" s="24" t="s">
        <v>67</v>
      </c>
      <c r="U3854" s="24" t="s">
        <v>480</v>
      </c>
      <c r="V3854" s="27">
        <v>46199.335416666669</v>
      </c>
      <c r="W3854" s="27">
        <v>46199.387499999997</v>
      </c>
      <c r="Z3854" s="24">
        <v>1</v>
      </c>
      <c r="AA3854" s="24" t="s">
        <v>56</v>
      </c>
      <c r="AB3854" s="24" t="b">
        <v>0</v>
      </c>
      <c r="AC3854" s="61"/>
    </row>
    <row r="3855" spans="2:29" ht="13.7">
      <c r="B3855" s="24" t="s">
        <v>82</v>
      </c>
      <c r="C3855" s="24" t="s">
        <v>64</v>
      </c>
      <c r="D3855" s="24" t="s">
        <v>89</v>
      </c>
      <c r="E3855" s="24">
        <v>480</v>
      </c>
      <c r="F3855" s="26">
        <v>46174</v>
      </c>
      <c r="G3855" s="24" t="s">
        <v>52</v>
      </c>
      <c r="H3855" s="24" t="s">
        <v>53</v>
      </c>
      <c r="I3855" s="24" t="s">
        <v>67</v>
      </c>
      <c r="J3855" s="24" t="s">
        <v>126</v>
      </c>
      <c r="K3855" s="24">
        <v>1</v>
      </c>
      <c r="L3855" s="24" t="s">
        <v>84</v>
      </c>
      <c r="M3855" s="26">
        <v>46199</v>
      </c>
      <c r="N3855" s="27">
        <v>46199.333333333336</v>
      </c>
      <c r="O3855" s="27">
        <v>46199.666666666664</v>
      </c>
      <c r="P3855" s="24" t="s">
        <v>6357</v>
      </c>
      <c r="Q3855" s="24" t="s">
        <v>6358</v>
      </c>
      <c r="R3855" s="24" t="s">
        <v>730</v>
      </c>
      <c r="T3855" s="24" t="s">
        <v>67</v>
      </c>
      <c r="U3855" s="24" t="s">
        <v>480</v>
      </c>
      <c r="V3855" s="27">
        <v>46199.419444444444</v>
      </c>
      <c r="W3855" s="27">
        <v>46199.479861111111</v>
      </c>
      <c r="Z3855" s="24">
        <v>1</v>
      </c>
      <c r="AA3855" s="24" t="s">
        <v>56</v>
      </c>
      <c r="AB3855" s="24" t="b">
        <v>0</v>
      </c>
      <c r="AC3855" s="61"/>
    </row>
    <row r="3856" spans="2:29" ht="13.7">
      <c r="B3856" s="24" t="s">
        <v>82</v>
      </c>
      <c r="C3856" s="24" t="s">
        <v>64</v>
      </c>
      <c r="D3856" s="24" t="s">
        <v>89</v>
      </c>
      <c r="E3856" s="24">
        <v>480</v>
      </c>
      <c r="F3856" s="26">
        <v>46204</v>
      </c>
      <c r="G3856" s="24" t="s">
        <v>52</v>
      </c>
      <c r="H3856" s="24" t="s">
        <v>53</v>
      </c>
      <c r="I3856" s="24" t="s">
        <v>67</v>
      </c>
      <c r="J3856" s="24" t="s">
        <v>125</v>
      </c>
      <c r="K3856" s="24">
        <v>1</v>
      </c>
      <c r="L3856" s="24" t="s">
        <v>84</v>
      </c>
      <c r="M3856" s="26">
        <v>46208</v>
      </c>
      <c r="N3856" s="27">
        <v>46208.375</v>
      </c>
      <c r="O3856" s="27">
        <v>46208.708333333336</v>
      </c>
      <c r="V3856" s="27"/>
      <c r="W3856" s="27"/>
      <c r="X3856" s="24">
        <v>4</v>
      </c>
      <c r="Y3856" s="24">
        <v>0</v>
      </c>
      <c r="Z3856" s="24">
        <v>4</v>
      </c>
      <c r="AA3856" s="24" t="s">
        <v>58</v>
      </c>
      <c r="AB3856" s="24" t="b">
        <v>0</v>
      </c>
      <c r="AC3856" s="61">
        <v>0</v>
      </c>
    </row>
    <row r="3857" spans="2:29" ht="13.7">
      <c r="B3857" s="24" t="s">
        <v>82</v>
      </c>
      <c r="C3857" s="24" t="s">
        <v>64</v>
      </c>
      <c r="D3857" s="24" t="s">
        <v>89</v>
      </c>
      <c r="E3857" s="24">
        <v>480</v>
      </c>
      <c r="F3857" s="26">
        <v>46204</v>
      </c>
      <c r="G3857" s="24" t="s">
        <v>52</v>
      </c>
      <c r="H3857" s="24" t="s">
        <v>53</v>
      </c>
      <c r="I3857" s="24" t="s">
        <v>67</v>
      </c>
      <c r="J3857" s="24" t="s">
        <v>126</v>
      </c>
      <c r="K3857" s="24">
        <v>1</v>
      </c>
      <c r="L3857" s="24" t="s">
        <v>84</v>
      </c>
      <c r="M3857" s="26">
        <v>46208</v>
      </c>
      <c r="N3857" s="27">
        <v>46208.375</v>
      </c>
      <c r="O3857" s="27">
        <v>46208.708333333336</v>
      </c>
      <c r="P3857" s="24" t="s">
        <v>6359</v>
      </c>
      <c r="Q3857" s="24" t="s">
        <v>6360</v>
      </c>
      <c r="R3857" s="24" t="s">
        <v>611</v>
      </c>
      <c r="S3857" s="24" t="s">
        <v>198</v>
      </c>
      <c r="T3857" s="24" t="s">
        <v>67</v>
      </c>
      <c r="U3857" s="24" t="s">
        <v>394</v>
      </c>
      <c r="V3857" s="27">
        <v>46208.460416666669</v>
      </c>
      <c r="W3857" s="27">
        <v>46208.512499999997</v>
      </c>
      <c r="Z3857" s="24">
        <v>1</v>
      </c>
      <c r="AA3857" s="24" t="s">
        <v>58</v>
      </c>
      <c r="AB3857" s="24" t="b">
        <v>0</v>
      </c>
      <c r="AC3857" s="61"/>
    </row>
    <row r="3858" spans="2:29" ht="13.7">
      <c r="B3858" s="24" t="s">
        <v>82</v>
      </c>
      <c r="C3858" s="24" t="s">
        <v>64</v>
      </c>
      <c r="D3858" s="24" t="s">
        <v>89</v>
      </c>
      <c r="E3858" s="24">
        <v>480</v>
      </c>
      <c r="F3858" s="26">
        <v>46204</v>
      </c>
      <c r="G3858" s="24" t="s">
        <v>52</v>
      </c>
      <c r="H3858" s="24" t="s">
        <v>53</v>
      </c>
      <c r="I3858" s="24" t="s">
        <v>67</v>
      </c>
      <c r="J3858" s="24" t="s">
        <v>126</v>
      </c>
      <c r="K3858" s="24">
        <v>1</v>
      </c>
      <c r="L3858" s="24" t="s">
        <v>84</v>
      </c>
      <c r="M3858" s="26">
        <v>46208</v>
      </c>
      <c r="N3858" s="27">
        <v>46208.375</v>
      </c>
      <c r="O3858" s="27">
        <v>46208.708333333336</v>
      </c>
      <c r="P3858" s="24" t="s">
        <v>6361</v>
      </c>
      <c r="Q3858" s="24" t="s">
        <v>6362</v>
      </c>
      <c r="R3858" s="24" t="s">
        <v>608</v>
      </c>
      <c r="T3858" s="24" t="s">
        <v>67</v>
      </c>
      <c r="U3858" s="24" t="s">
        <v>394</v>
      </c>
      <c r="V3858" s="27">
        <v>46208.543749999997</v>
      </c>
      <c r="W3858" s="27">
        <v>46208.588888888888</v>
      </c>
      <c r="Z3858" s="24">
        <v>1</v>
      </c>
      <c r="AA3858" s="24" t="s">
        <v>58</v>
      </c>
      <c r="AB3858" s="24" t="b">
        <v>0</v>
      </c>
      <c r="AC3858" s="61"/>
    </row>
    <row r="3859" spans="2:29" ht="13.7">
      <c r="B3859" s="24" t="s">
        <v>82</v>
      </c>
      <c r="C3859" s="24" t="s">
        <v>64</v>
      </c>
      <c r="D3859" s="24" t="s">
        <v>89</v>
      </c>
      <c r="E3859" s="24">
        <v>480</v>
      </c>
      <c r="F3859" s="26">
        <v>46204</v>
      </c>
      <c r="G3859" s="24" t="s">
        <v>52</v>
      </c>
      <c r="H3859" s="24" t="s">
        <v>53</v>
      </c>
      <c r="I3859" s="24" t="s">
        <v>67</v>
      </c>
      <c r="J3859" s="24" t="s">
        <v>126</v>
      </c>
      <c r="K3859" s="24">
        <v>1</v>
      </c>
      <c r="L3859" s="24" t="s">
        <v>84</v>
      </c>
      <c r="M3859" s="26">
        <v>46208</v>
      </c>
      <c r="N3859" s="27">
        <v>46208.375</v>
      </c>
      <c r="O3859" s="27">
        <v>46208.708333333336</v>
      </c>
      <c r="P3859" s="24" t="s">
        <v>6363</v>
      </c>
      <c r="Q3859" s="24" t="s">
        <v>6364</v>
      </c>
      <c r="R3859" s="24" t="s">
        <v>608</v>
      </c>
      <c r="S3859" s="24" t="s">
        <v>160</v>
      </c>
      <c r="T3859" s="24" t="s">
        <v>67</v>
      </c>
      <c r="U3859" s="24" t="s">
        <v>394</v>
      </c>
      <c r="V3859" s="27">
        <v>46208.379861111112</v>
      </c>
      <c r="W3859" s="27">
        <v>46208.428472222222</v>
      </c>
      <c r="Z3859" s="24">
        <v>1</v>
      </c>
      <c r="AA3859" s="24" t="s">
        <v>58</v>
      </c>
      <c r="AB3859" s="24" t="b">
        <v>0</v>
      </c>
      <c r="AC3859" s="61"/>
    </row>
    <row r="3860" spans="2:29" ht="13.7">
      <c r="B3860" s="24" t="s">
        <v>82</v>
      </c>
      <c r="C3860" s="24" t="s">
        <v>64</v>
      </c>
      <c r="D3860" s="24" t="s">
        <v>89</v>
      </c>
      <c r="E3860" s="24">
        <v>480</v>
      </c>
      <c r="F3860" s="26">
        <v>46204</v>
      </c>
      <c r="G3860" s="24" t="s">
        <v>52</v>
      </c>
      <c r="H3860" s="24" t="s">
        <v>53</v>
      </c>
      <c r="I3860" s="24" t="s">
        <v>67</v>
      </c>
      <c r="J3860" s="24" t="s">
        <v>126</v>
      </c>
      <c r="K3860" s="24">
        <v>1</v>
      </c>
      <c r="L3860" s="24" t="s">
        <v>84</v>
      </c>
      <c r="M3860" s="26">
        <v>46208</v>
      </c>
      <c r="N3860" s="27">
        <v>46208.375</v>
      </c>
      <c r="O3860" s="27">
        <v>46208.708333333336</v>
      </c>
      <c r="P3860" s="24" t="s">
        <v>6365</v>
      </c>
      <c r="Q3860" s="24" t="s">
        <v>6366</v>
      </c>
      <c r="R3860" s="24" t="s">
        <v>605</v>
      </c>
      <c r="T3860" s="24" t="s">
        <v>67</v>
      </c>
      <c r="U3860" s="24" t="s">
        <v>394</v>
      </c>
      <c r="V3860" s="27">
        <v>46208.62777777778</v>
      </c>
      <c r="W3860" s="27">
        <v>46208.682638888888</v>
      </c>
      <c r="Z3860" s="24">
        <v>1</v>
      </c>
      <c r="AA3860" s="24" t="s">
        <v>58</v>
      </c>
      <c r="AB3860" s="24" t="b">
        <v>0</v>
      </c>
      <c r="AC3860" s="61"/>
    </row>
    <row r="3861" spans="2:29" ht="13.7">
      <c r="B3861" s="24" t="s">
        <v>82</v>
      </c>
      <c r="C3861" s="24" t="s">
        <v>64</v>
      </c>
      <c r="D3861" s="24" t="s">
        <v>89</v>
      </c>
      <c r="E3861" s="24">
        <v>480</v>
      </c>
      <c r="F3861" s="26">
        <v>46204</v>
      </c>
      <c r="G3861" s="24" t="s">
        <v>52</v>
      </c>
      <c r="H3861" s="24" t="s">
        <v>53</v>
      </c>
      <c r="I3861" s="24" t="s">
        <v>59</v>
      </c>
      <c r="J3861" s="24" t="s">
        <v>125</v>
      </c>
      <c r="K3861" s="24">
        <v>1</v>
      </c>
      <c r="L3861" s="24" t="s">
        <v>84</v>
      </c>
      <c r="M3861" s="26">
        <v>46211</v>
      </c>
      <c r="N3861" s="27">
        <v>46211.333333333336</v>
      </c>
      <c r="O3861" s="27">
        <v>46211.666666666664</v>
      </c>
      <c r="V3861" s="27"/>
      <c r="W3861" s="27"/>
      <c r="X3861" s="24">
        <v>4</v>
      </c>
      <c r="Y3861" s="24">
        <v>0</v>
      </c>
      <c r="Z3861" s="24">
        <v>4</v>
      </c>
      <c r="AA3861" s="24" t="s">
        <v>58</v>
      </c>
      <c r="AB3861" s="24" t="b">
        <v>0</v>
      </c>
      <c r="AC3861" s="61">
        <v>0</v>
      </c>
    </row>
    <row r="3862" spans="2:29" ht="13.7">
      <c r="B3862" s="24" t="s">
        <v>82</v>
      </c>
      <c r="C3862" s="24" t="s">
        <v>64</v>
      </c>
      <c r="D3862" s="24" t="s">
        <v>89</v>
      </c>
      <c r="E3862" s="24">
        <v>480</v>
      </c>
      <c r="F3862" s="26">
        <v>46204</v>
      </c>
      <c r="G3862" s="24" t="s">
        <v>52</v>
      </c>
      <c r="H3862" s="24" t="s">
        <v>53</v>
      </c>
      <c r="I3862" s="24" t="s">
        <v>59</v>
      </c>
      <c r="J3862" s="24" t="s">
        <v>126</v>
      </c>
      <c r="K3862" s="24">
        <v>1</v>
      </c>
      <c r="L3862" s="24" t="s">
        <v>84</v>
      </c>
      <c r="M3862" s="26">
        <v>46211</v>
      </c>
      <c r="N3862" s="27">
        <v>46211.333333333336</v>
      </c>
      <c r="O3862" s="27">
        <v>46211.666666666664</v>
      </c>
      <c r="P3862" s="24" t="s">
        <v>6367</v>
      </c>
      <c r="Q3862" s="24" t="s">
        <v>6368</v>
      </c>
      <c r="R3862" s="24" t="s">
        <v>281</v>
      </c>
      <c r="S3862" s="24" t="s">
        <v>156</v>
      </c>
      <c r="T3862" s="24" t="s">
        <v>59</v>
      </c>
      <c r="U3862" s="24" t="s">
        <v>314</v>
      </c>
      <c r="V3862" s="27">
        <v>46211.418055555558</v>
      </c>
      <c r="W3862" s="27">
        <v>46211.466666666667</v>
      </c>
      <c r="Z3862" s="24">
        <v>1</v>
      </c>
      <c r="AA3862" s="24" t="s">
        <v>58</v>
      </c>
      <c r="AB3862" s="24" t="b">
        <v>0</v>
      </c>
      <c r="AC3862" s="61"/>
    </row>
    <row r="3863" spans="2:29" ht="13.7">
      <c r="B3863" s="24" t="s">
        <v>82</v>
      </c>
      <c r="C3863" s="24" t="s">
        <v>64</v>
      </c>
      <c r="D3863" s="24" t="s">
        <v>89</v>
      </c>
      <c r="E3863" s="24">
        <v>480</v>
      </c>
      <c r="F3863" s="26">
        <v>46204</v>
      </c>
      <c r="G3863" s="24" t="s">
        <v>52</v>
      </c>
      <c r="H3863" s="24" t="s">
        <v>53</v>
      </c>
      <c r="I3863" s="24" t="s">
        <v>59</v>
      </c>
      <c r="J3863" s="24" t="s">
        <v>126</v>
      </c>
      <c r="K3863" s="24">
        <v>1</v>
      </c>
      <c r="L3863" s="24" t="s">
        <v>84</v>
      </c>
      <c r="M3863" s="26">
        <v>46211</v>
      </c>
      <c r="N3863" s="27">
        <v>46211.333333333336</v>
      </c>
      <c r="O3863" s="27">
        <v>46211.666666666664</v>
      </c>
      <c r="P3863" s="24" t="s">
        <v>6369</v>
      </c>
      <c r="Q3863" s="24" t="s">
        <v>6370</v>
      </c>
      <c r="R3863" s="24" t="s">
        <v>284</v>
      </c>
      <c r="T3863" s="24" t="s">
        <v>59</v>
      </c>
      <c r="U3863" s="24" t="s">
        <v>314</v>
      </c>
      <c r="V3863" s="27">
        <v>46211.589583333334</v>
      </c>
      <c r="W3863" s="27">
        <v>46211.656944444447</v>
      </c>
      <c r="Z3863" s="24">
        <v>1</v>
      </c>
      <c r="AA3863" s="24" t="s">
        <v>58</v>
      </c>
      <c r="AB3863" s="24" t="b">
        <v>0</v>
      </c>
      <c r="AC3863" s="61"/>
    </row>
    <row r="3864" spans="2:29" ht="13.7">
      <c r="B3864" s="24" t="s">
        <v>82</v>
      </c>
      <c r="C3864" s="24" t="s">
        <v>64</v>
      </c>
      <c r="D3864" s="24" t="s">
        <v>89</v>
      </c>
      <c r="E3864" s="24">
        <v>480</v>
      </c>
      <c r="F3864" s="26">
        <v>46204</v>
      </c>
      <c r="G3864" s="24" t="s">
        <v>52</v>
      </c>
      <c r="H3864" s="24" t="s">
        <v>53</v>
      </c>
      <c r="I3864" s="24" t="s">
        <v>59</v>
      </c>
      <c r="J3864" s="24" t="s">
        <v>126</v>
      </c>
      <c r="K3864" s="24">
        <v>1</v>
      </c>
      <c r="L3864" s="24" t="s">
        <v>84</v>
      </c>
      <c r="M3864" s="26">
        <v>46211</v>
      </c>
      <c r="N3864" s="27">
        <v>46211.333333333336</v>
      </c>
      <c r="O3864" s="27">
        <v>46211.666666666664</v>
      </c>
      <c r="P3864" s="24" t="s">
        <v>6371</v>
      </c>
      <c r="Q3864" s="24" t="s">
        <v>6372</v>
      </c>
      <c r="R3864" s="24" t="s">
        <v>284</v>
      </c>
      <c r="T3864" s="24" t="s">
        <v>59</v>
      </c>
      <c r="U3864" s="24" t="s">
        <v>314</v>
      </c>
      <c r="V3864" s="27">
        <v>46211.506249999999</v>
      </c>
      <c r="W3864" s="27">
        <v>46211.552777777775</v>
      </c>
      <c r="Z3864" s="24">
        <v>1</v>
      </c>
      <c r="AA3864" s="24" t="s">
        <v>58</v>
      </c>
      <c r="AB3864" s="24" t="b">
        <v>0</v>
      </c>
      <c r="AC3864" s="61"/>
    </row>
    <row r="3865" spans="2:29" ht="13.7">
      <c r="B3865" s="24" t="s">
        <v>82</v>
      </c>
      <c r="C3865" s="24" t="s">
        <v>64</v>
      </c>
      <c r="D3865" s="24" t="s">
        <v>89</v>
      </c>
      <c r="E3865" s="24">
        <v>480</v>
      </c>
      <c r="F3865" s="26">
        <v>46204</v>
      </c>
      <c r="G3865" s="24" t="s">
        <v>52</v>
      </c>
      <c r="H3865" s="24" t="s">
        <v>53</v>
      </c>
      <c r="I3865" s="24" t="s">
        <v>59</v>
      </c>
      <c r="J3865" s="24" t="s">
        <v>126</v>
      </c>
      <c r="K3865" s="24">
        <v>1</v>
      </c>
      <c r="L3865" s="24" t="s">
        <v>84</v>
      </c>
      <c r="M3865" s="26">
        <v>46211</v>
      </c>
      <c r="N3865" s="27">
        <v>46211.333333333336</v>
      </c>
      <c r="O3865" s="27">
        <v>46211.666666666664</v>
      </c>
      <c r="P3865" s="24" t="s">
        <v>6373</v>
      </c>
      <c r="Q3865" s="24" t="s">
        <v>6374</v>
      </c>
      <c r="R3865" s="24" t="s">
        <v>281</v>
      </c>
      <c r="T3865" s="24" t="s">
        <v>59</v>
      </c>
      <c r="U3865" s="24" t="s">
        <v>314</v>
      </c>
      <c r="V3865" s="27">
        <v>46211.336805555555</v>
      </c>
      <c r="W3865" s="27">
        <v>46211.382638888892</v>
      </c>
      <c r="Z3865" s="24">
        <v>1</v>
      </c>
      <c r="AA3865" s="24" t="s">
        <v>58</v>
      </c>
      <c r="AB3865" s="24" t="b">
        <v>0</v>
      </c>
      <c r="AC3865" s="61"/>
    </row>
    <row r="3866" spans="2:29" ht="13.7">
      <c r="B3866" s="24" t="s">
        <v>82</v>
      </c>
      <c r="C3866" s="24" t="s">
        <v>64</v>
      </c>
      <c r="D3866" s="24" t="s">
        <v>89</v>
      </c>
      <c r="E3866" s="24">
        <v>480</v>
      </c>
      <c r="F3866" s="26">
        <v>46204</v>
      </c>
      <c r="G3866" s="24" t="s">
        <v>52</v>
      </c>
      <c r="H3866" s="24" t="s">
        <v>53</v>
      </c>
      <c r="I3866" s="24" t="s">
        <v>54</v>
      </c>
      <c r="J3866" s="24" t="s">
        <v>125</v>
      </c>
      <c r="K3866" s="24">
        <v>1</v>
      </c>
      <c r="L3866" s="24" t="s">
        <v>84</v>
      </c>
      <c r="M3866" s="26">
        <v>46222</v>
      </c>
      <c r="N3866" s="27">
        <v>46222.3125</v>
      </c>
      <c r="O3866" s="27">
        <v>46222.645833333336</v>
      </c>
      <c r="V3866" s="27"/>
      <c r="W3866" s="27"/>
      <c r="X3866" s="24">
        <v>4</v>
      </c>
      <c r="Y3866" s="24">
        <v>0</v>
      </c>
      <c r="Z3866" s="24">
        <v>4</v>
      </c>
      <c r="AA3866" s="24" t="s">
        <v>58</v>
      </c>
      <c r="AB3866" s="24" t="b">
        <v>0</v>
      </c>
      <c r="AC3866" s="61">
        <v>0</v>
      </c>
    </row>
    <row r="3867" spans="2:29" ht="13.7">
      <c r="B3867" s="24" t="s">
        <v>82</v>
      </c>
      <c r="C3867" s="24" t="s">
        <v>64</v>
      </c>
      <c r="D3867" s="24" t="s">
        <v>89</v>
      </c>
      <c r="E3867" s="24">
        <v>480</v>
      </c>
      <c r="F3867" s="26">
        <v>46204</v>
      </c>
      <c r="G3867" s="24" t="s">
        <v>52</v>
      </c>
      <c r="H3867" s="24" t="s">
        <v>53</v>
      </c>
      <c r="I3867" s="24" t="s">
        <v>54</v>
      </c>
      <c r="J3867" s="24" t="s">
        <v>126</v>
      </c>
      <c r="K3867" s="24">
        <v>1</v>
      </c>
      <c r="L3867" s="24" t="s">
        <v>84</v>
      </c>
      <c r="M3867" s="26">
        <v>46222</v>
      </c>
      <c r="N3867" s="27">
        <v>46222.3125</v>
      </c>
      <c r="O3867" s="27">
        <v>46222.645833333336</v>
      </c>
      <c r="P3867" s="24" t="s">
        <v>6375</v>
      </c>
      <c r="Q3867" s="24" t="s">
        <v>6376</v>
      </c>
      <c r="R3867" s="24" t="s">
        <v>149</v>
      </c>
      <c r="T3867" s="24" t="s">
        <v>54</v>
      </c>
      <c r="U3867" s="24" t="s">
        <v>580</v>
      </c>
      <c r="V3867" s="27">
        <v>46222.570138888892</v>
      </c>
      <c r="W3867" s="27">
        <v>46222.625694444447</v>
      </c>
      <c r="Z3867" s="24">
        <v>1</v>
      </c>
      <c r="AA3867" s="24" t="s">
        <v>58</v>
      </c>
      <c r="AB3867" s="24" t="b">
        <v>0</v>
      </c>
      <c r="AC3867" s="61"/>
    </row>
    <row r="3868" spans="2:29" ht="13.7">
      <c r="B3868" s="24" t="s">
        <v>82</v>
      </c>
      <c r="C3868" s="24" t="s">
        <v>64</v>
      </c>
      <c r="D3868" s="24" t="s">
        <v>89</v>
      </c>
      <c r="E3868" s="24">
        <v>480</v>
      </c>
      <c r="F3868" s="26">
        <v>46204</v>
      </c>
      <c r="G3868" s="24" t="s">
        <v>52</v>
      </c>
      <c r="H3868" s="24" t="s">
        <v>53</v>
      </c>
      <c r="I3868" s="24" t="s">
        <v>54</v>
      </c>
      <c r="J3868" s="24" t="s">
        <v>126</v>
      </c>
      <c r="K3868" s="24">
        <v>1</v>
      </c>
      <c r="L3868" s="24" t="s">
        <v>84</v>
      </c>
      <c r="M3868" s="26">
        <v>46222</v>
      </c>
      <c r="N3868" s="27">
        <v>46222.3125</v>
      </c>
      <c r="O3868" s="27">
        <v>46222.645833333336</v>
      </c>
      <c r="P3868" s="24" t="s">
        <v>6377</v>
      </c>
      <c r="Q3868" s="24" t="s">
        <v>6378</v>
      </c>
      <c r="R3868" s="24" t="s">
        <v>146</v>
      </c>
      <c r="S3868" s="24" t="s">
        <v>152</v>
      </c>
      <c r="T3868" s="24" t="s">
        <v>54</v>
      </c>
      <c r="U3868" s="24" t="s">
        <v>580</v>
      </c>
      <c r="V3868" s="27">
        <v>46222.316666666666</v>
      </c>
      <c r="W3868" s="27">
        <v>46222.365277777775</v>
      </c>
      <c r="Z3868" s="24">
        <v>1</v>
      </c>
      <c r="AA3868" s="24" t="s">
        <v>58</v>
      </c>
      <c r="AB3868" s="24" t="b">
        <v>0</v>
      </c>
      <c r="AC3868" s="61"/>
    </row>
    <row r="3869" spans="2:29" ht="13.7">
      <c r="B3869" s="24" t="s">
        <v>82</v>
      </c>
      <c r="C3869" s="24" t="s">
        <v>64</v>
      </c>
      <c r="D3869" s="24" t="s">
        <v>89</v>
      </c>
      <c r="E3869" s="24">
        <v>480</v>
      </c>
      <c r="F3869" s="26">
        <v>46204</v>
      </c>
      <c r="G3869" s="24" t="s">
        <v>52</v>
      </c>
      <c r="H3869" s="24" t="s">
        <v>53</v>
      </c>
      <c r="I3869" s="24" t="s">
        <v>54</v>
      </c>
      <c r="J3869" s="24" t="s">
        <v>126</v>
      </c>
      <c r="K3869" s="24">
        <v>1</v>
      </c>
      <c r="L3869" s="24" t="s">
        <v>84</v>
      </c>
      <c r="M3869" s="26">
        <v>46222</v>
      </c>
      <c r="N3869" s="27">
        <v>46222.3125</v>
      </c>
      <c r="O3869" s="27">
        <v>46222.645833333336</v>
      </c>
      <c r="P3869" s="24" t="s">
        <v>6379</v>
      </c>
      <c r="Q3869" s="24" t="s">
        <v>6380</v>
      </c>
      <c r="R3869" s="24" t="s">
        <v>149</v>
      </c>
      <c r="S3869" s="24" t="s">
        <v>198</v>
      </c>
      <c r="T3869" s="24" t="s">
        <v>54</v>
      </c>
      <c r="U3869" s="24" t="s">
        <v>580</v>
      </c>
      <c r="V3869" s="27">
        <v>46222.402083333334</v>
      </c>
      <c r="W3869" s="27">
        <v>46222.467361111114</v>
      </c>
      <c r="Z3869" s="24">
        <v>1</v>
      </c>
      <c r="AA3869" s="24" t="s">
        <v>58</v>
      </c>
      <c r="AB3869" s="24" t="b">
        <v>0</v>
      </c>
      <c r="AC3869" s="61"/>
    </row>
    <row r="3870" spans="2:29" ht="13.7">
      <c r="B3870" s="24" t="s">
        <v>82</v>
      </c>
      <c r="C3870" s="24" t="s">
        <v>64</v>
      </c>
      <c r="D3870" s="24" t="s">
        <v>89</v>
      </c>
      <c r="E3870" s="24">
        <v>480</v>
      </c>
      <c r="F3870" s="26">
        <v>46204</v>
      </c>
      <c r="G3870" s="24" t="s">
        <v>52</v>
      </c>
      <c r="H3870" s="24" t="s">
        <v>53</v>
      </c>
      <c r="I3870" s="24" t="s">
        <v>54</v>
      </c>
      <c r="J3870" s="24" t="s">
        <v>126</v>
      </c>
      <c r="K3870" s="24">
        <v>1</v>
      </c>
      <c r="L3870" s="24" t="s">
        <v>84</v>
      </c>
      <c r="M3870" s="26">
        <v>46222</v>
      </c>
      <c r="N3870" s="27">
        <v>46222.3125</v>
      </c>
      <c r="O3870" s="27">
        <v>46222.645833333336</v>
      </c>
      <c r="P3870" s="24" t="s">
        <v>6381</v>
      </c>
      <c r="Q3870" s="24" t="s">
        <v>6382</v>
      </c>
      <c r="R3870" s="24" t="s">
        <v>146</v>
      </c>
      <c r="S3870" s="24" t="s">
        <v>213</v>
      </c>
      <c r="T3870" s="24" t="s">
        <v>54</v>
      </c>
      <c r="U3870" s="24" t="s">
        <v>580</v>
      </c>
      <c r="V3870" s="27">
        <v>46222.482638888891</v>
      </c>
      <c r="W3870" s="27">
        <v>46222.530555555553</v>
      </c>
      <c r="Z3870" s="24">
        <v>1</v>
      </c>
      <c r="AA3870" s="24" t="s">
        <v>58</v>
      </c>
      <c r="AB3870" s="24" t="b">
        <v>0</v>
      </c>
      <c r="AC3870" s="61"/>
    </row>
    <row r="3871" spans="2:29" ht="13.7">
      <c r="B3871" s="24" t="s">
        <v>82</v>
      </c>
      <c r="C3871" s="24" t="s">
        <v>64</v>
      </c>
      <c r="D3871" s="24" t="s">
        <v>89</v>
      </c>
      <c r="E3871" s="24">
        <v>480</v>
      </c>
      <c r="F3871" s="26">
        <v>46235</v>
      </c>
      <c r="G3871" s="24" t="s">
        <v>52</v>
      </c>
      <c r="H3871" s="24" t="s">
        <v>53</v>
      </c>
      <c r="I3871" s="24" t="s">
        <v>67</v>
      </c>
      <c r="J3871" s="24" t="s">
        <v>125</v>
      </c>
      <c r="K3871" s="24">
        <v>1</v>
      </c>
      <c r="L3871" s="24" t="s">
        <v>84</v>
      </c>
      <c r="M3871" s="26">
        <v>46251</v>
      </c>
      <c r="N3871" s="27">
        <v>46251.375</v>
      </c>
      <c r="O3871" s="27">
        <v>46251.708333333336</v>
      </c>
      <c r="V3871" s="27"/>
      <c r="W3871" s="27"/>
      <c r="X3871" s="24">
        <v>4</v>
      </c>
      <c r="Y3871" s="24">
        <v>0</v>
      </c>
      <c r="Z3871" s="24">
        <v>4</v>
      </c>
      <c r="AA3871" s="24" t="s">
        <v>60</v>
      </c>
      <c r="AB3871" s="24" t="b">
        <v>0</v>
      </c>
      <c r="AC3871" s="61">
        <v>0</v>
      </c>
    </row>
    <row r="3872" spans="2:29" ht="13.7">
      <c r="B3872" s="24" t="s">
        <v>82</v>
      </c>
      <c r="C3872" s="24" t="s">
        <v>64</v>
      </c>
      <c r="D3872" s="24" t="s">
        <v>89</v>
      </c>
      <c r="E3872" s="24">
        <v>480</v>
      </c>
      <c r="F3872" s="26">
        <v>46235</v>
      </c>
      <c r="G3872" s="24" t="s">
        <v>52</v>
      </c>
      <c r="H3872" s="24" t="s">
        <v>53</v>
      </c>
      <c r="I3872" s="24" t="s">
        <v>67</v>
      </c>
      <c r="J3872" s="24" t="s">
        <v>126</v>
      </c>
      <c r="K3872" s="24">
        <v>1</v>
      </c>
      <c r="L3872" s="24" t="s">
        <v>84</v>
      </c>
      <c r="M3872" s="26">
        <v>46251</v>
      </c>
      <c r="N3872" s="27">
        <v>46251.375</v>
      </c>
      <c r="O3872" s="27">
        <v>46251.708333333336</v>
      </c>
      <c r="P3872" s="24" t="s">
        <v>6383</v>
      </c>
      <c r="Q3872" s="24" t="s">
        <v>6384</v>
      </c>
      <c r="R3872" s="24" t="s">
        <v>605</v>
      </c>
      <c r="T3872" s="24" t="s">
        <v>67</v>
      </c>
      <c r="U3872" s="24" t="s">
        <v>297</v>
      </c>
      <c r="V3872" s="27">
        <v>46251.547222222223</v>
      </c>
      <c r="W3872" s="27">
        <v>46251.600694444445</v>
      </c>
      <c r="Z3872" s="24">
        <v>1</v>
      </c>
      <c r="AA3872" s="24" t="s">
        <v>60</v>
      </c>
      <c r="AB3872" s="24" t="b">
        <v>0</v>
      </c>
      <c r="AC3872" s="61"/>
    </row>
    <row r="3873" spans="2:29" ht="13.7">
      <c r="B3873" s="24" t="s">
        <v>82</v>
      </c>
      <c r="C3873" s="24" t="s">
        <v>64</v>
      </c>
      <c r="D3873" s="24" t="s">
        <v>89</v>
      </c>
      <c r="E3873" s="24">
        <v>480</v>
      </c>
      <c r="F3873" s="26">
        <v>46235</v>
      </c>
      <c r="G3873" s="24" t="s">
        <v>52</v>
      </c>
      <c r="H3873" s="24" t="s">
        <v>53</v>
      </c>
      <c r="I3873" s="24" t="s">
        <v>67</v>
      </c>
      <c r="J3873" s="24" t="s">
        <v>126</v>
      </c>
      <c r="K3873" s="24">
        <v>1</v>
      </c>
      <c r="L3873" s="24" t="s">
        <v>84</v>
      </c>
      <c r="M3873" s="26">
        <v>46251</v>
      </c>
      <c r="N3873" s="27">
        <v>46251.375</v>
      </c>
      <c r="O3873" s="27">
        <v>46251.708333333336</v>
      </c>
      <c r="P3873" s="24" t="s">
        <v>6385</v>
      </c>
      <c r="Q3873" s="24" t="s">
        <v>6386</v>
      </c>
      <c r="R3873" s="24" t="s">
        <v>687</v>
      </c>
      <c r="T3873" s="24" t="s">
        <v>67</v>
      </c>
      <c r="U3873" s="24" t="s">
        <v>297</v>
      </c>
      <c r="V3873" s="27">
        <v>46251.628472222219</v>
      </c>
      <c r="W3873" s="27">
        <v>46251.686111111114</v>
      </c>
      <c r="Z3873" s="24">
        <v>1</v>
      </c>
      <c r="AA3873" s="24" t="s">
        <v>60</v>
      </c>
      <c r="AB3873" s="24" t="b">
        <v>0</v>
      </c>
      <c r="AC3873" s="61"/>
    </row>
    <row r="3874" spans="2:29" ht="13.7">
      <c r="B3874" s="24" t="s">
        <v>82</v>
      </c>
      <c r="C3874" s="24" t="s">
        <v>64</v>
      </c>
      <c r="D3874" s="24" t="s">
        <v>89</v>
      </c>
      <c r="E3874" s="24">
        <v>480</v>
      </c>
      <c r="F3874" s="26">
        <v>46235</v>
      </c>
      <c r="G3874" s="24" t="s">
        <v>52</v>
      </c>
      <c r="H3874" s="24" t="s">
        <v>53</v>
      </c>
      <c r="I3874" s="24" t="s">
        <v>67</v>
      </c>
      <c r="J3874" s="24" t="s">
        <v>126</v>
      </c>
      <c r="K3874" s="24">
        <v>1</v>
      </c>
      <c r="L3874" s="24" t="s">
        <v>84</v>
      </c>
      <c r="M3874" s="26">
        <v>46251</v>
      </c>
      <c r="N3874" s="27">
        <v>46251.375</v>
      </c>
      <c r="O3874" s="27">
        <v>46251.708333333336</v>
      </c>
      <c r="P3874" s="24" t="s">
        <v>6387</v>
      </c>
      <c r="Q3874" s="24" t="s">
        <v>6388</v>
      </c>
      <c r="R3874" s="24" t="s">
        <v>608</v>
      </c>
      <c r="T3874" s="24" t="s">
        <v>67</v>
      </c>
      <c r="U3874" s="24" t="s">
        <v>297</v>
      </c>
      <c r="V3874" s="27">
        <v>46251.382638888892</v>
      </c>
      <c r="W3874" s="27">
        <v>46251.43472222222</v>
      </c>
      <c r="Z3874" s="24">
        <v>1</v>
      </c>
      <c r="AA3874" s="24" t="s">
        <v>60</v>
      </c>
      <c r="AB3874" s="24" t="b">
        <v>0</v>
      </c>
      <c r="AC3874" s="61"/>
    </row>
    <row r="3875" spans="2:29" ht="13.7">
      <c r="B3875" s="24" t="s">
        <v>82</v>
      </c>
      <c r="C3875" s="24" t="s">
        <v>64</v>
      </c>
      <c r="D3875" s="24" t="s">
        <v>89</v>
      </c>
      <c r="E3875" s="24">
        <v>480</v>
      </c>
      <c r="F3875" s="26">
        <v>46235</v>
      </c>
      <c r="G3875" s="24" t="s">
        <v>52</v>
      </c>
      <c r="H3875" s="24" t="s">
        <v>53</v>
      </c>
      <c r="I3875" s="24" t="s">
        <v>67</v>
      </c>
      <c r="J3875" s="24" t="s">
        <v>126</v>
      </c>
      <c r="K3875" s="24">
        <v>1</v>
      </c>
      <c r="L3875" s="24" t="s">
        <v>84</v>
      </c>
      <c r="M3875" s="26">
        <v>46251</v>
      </c>
      <c r="N3875" s="27">
        <v>46251.375</v>
      </c>
      <c r="O3875" s="27">
        <v>46251.708333333336</v>
      </c>
      <c r="P3875" s="24" t="s">
        <v>6389</v>
      </c>
      <c r="Q3875" s="24" t="s">
        <v>6390</v>
      </c>
      <c r="R3875" s="24" t="s">
        <v>730</v>
      </c>
      <c r="S3875" s="24" t="s">
        <v>156</v>
      </c>
      <c r="T3875" s="24" t="s">
        <v>67</v>
      </c>
      <c r="U3875" s="24" t="s">
        <v>297</v>
      </c>
      <c r="V3875" s="27">
        <v>46251.466666666667</v>
      </c>
      <c r="W3875" s="27">
        <v>46251.513888888891</v>
      </c>
      <c r="Z3875" s="24">
        <v>1</v>
      </c>
      <c r="AA3875" s="24" t="s">
        <v>60</v>
      </c>
      <c r="AB3875" s="24" t="b">
        <v>0</v>
      </c>
      <c r="AC3875" s="61"/>
    </row>
    <row r="3876" spans="2:29" ht="13.7">
      <c r="B3876" s="24" t="s">
        <v>82</v>
      </c>
      <c r="C3876" s="24" t="s">
        <v>64</v>
      </c>
      <c r="D3876" s="24" t="s">
        <v>89</v>
      </c>
      <c r="E3876" s="24">
        <v>480</v>
      </c>
      <c r="F3876" s="26">
        <v>46235</v>
      </c>
      <c r="G3876" s="24" t="s">
        <v>52</v>
      </c>
      <c r="H3876" s="24" t="s">
        <v>53</v>
      </c>
      <c r="I3876" s="24" t="s">
        <v>54</v>
      </c>
      <c r="J3876" s="24" t="s">
        <v>125</v>
      </c>
      <c r="K3876" s="24">
        <v>1</v>
      </c>
      <c r="L3876" s="24" t="s">
        <v>84</v>
      </c>
      <c r="M3876" s="26">
        <v>46253</v>
      </c>
      <c r="N3876" s="27">
        <v>46253.354166666664</v>
      </c>
      <c r="O3876" s="27">
        <v>46253.6875</v>
      </c>
      <c r="V3876" s="27"/>
      <c r="W3876" s="27"/>
      <c r="X3876" s="24">
        <v>4</v>
      </c>
      <c r="Y3876" s="24">
        <v>0</v>
      </c>
      <c r="Z3876" s="24">
        <v>4</v>
      </c>
      <c r="AA3876" s="24" t="s">
        <v>60</v>
      </c>
      <c r="AB3876" s="24" t="b">
        <v>0</v>
      </c>
      <c r="AC3876" s="61">
        <v>0</v>
      </c>
    </row>
    <row r="3877" spans="2:29" ht="13.7">
      <c r="B3877" s="24" t="s">
        <v>82</v>
      </c>
      <c r="C3877" s="24" t="s">
        <v>64</v>
      </c>
      <c r="D3877" s="24" t="s">
        <v>89</v>
      </c>
      <c r="E3877" s="24">
        <v>480</v>
      </c>
      <c r="F3877" s="26">
        <v>46235</v>
      </c>
      <c r="G3877" s="24" t="s">
        <v>52</v>
      </c>
      <c r="H3877" s="24" t="s">
        <v>53</v>
      </c>
      <c r="I3877" s="24" t="s">
        <v>54</v>
      </c>
      <c r="J3877" s="24" t="s">
        <v>126</v>
      </c>
      <c r="K3877" s="24">
        <v>1</v>
      </c>
      <c r="L3877" s="24" t="s">
        <v>84</v>
      </c>
      <c r="M3877" s="26">
        <v>46253</v>
      </c>
      <c r="N3877" s="27">
        <v>46253.354166666664</v>
      </c>
      <c r="O3877" s="27">
        <v>46253.6875</v>
      </c>
      <c r="P3877" s="24" t="s">
        <v>6391</v>
      </c>
      <c r="Q3877" s="24" t="s">
        <v>6392</v>
      </c>
      <c r="R3877" s="24" t="s">
        <v>146</v>
      </c>
      <c r="T3877" s="24" t="s">
        <v>54</v>
      </c>
      <c r="U3877" s="24" t="s">
        <v>314</v>
      </c>
      <c r="V3877" s="27">
        <v>46253.439583333333</v>
      </c>
      <c r="W3877" s="27">
        <v>46253.495138888888</v>
      </c>
      <c r="Z3877" s="24">
        <v>1</v>
      </c>
      <c r="AA3877" s="24" t="s">
        <v>60</v>
      </c>
      <c r="AB3877" s="24" t="b">
        <v>0</v>
      </c>
      <c r="AC3877" s="61"/>
    </row>
    <row r="3878" spans="2:29" ht="13.7">
      <c r="B3878" s="24" t="s">
        <v>82</v>
      </c>
      <c r="C3878" s="24" t="s">
        <v>64</v>
      </c>
      <c r="D3878" s="24" t="s">
        <v>89</v>
      </c>
      <c r="E3878" s="24">
        <v>480</v>
      </c>
      <c r="F3878" s="26">
        <v>46235</v>
      </c>
      <c r="G3878" s="24" t="s">
        <v>52</v>
      </c>
      <c r="H3878" s="24" t="s">
        <v>53</v>
      </c>
      <c r="I3878" s="24" t="s">
        <v>54</v>
      </c>
      <c r="J3878" s="24" t="s">
        <v>126</v>
      </c>
      <c r="K3878" s="24">
        <v>1</v>
      </c>
      <c r="L3878" s="24" t="s">
        <v>84</v>
      </c>
      <c r="M3878" s="26">
        <v>46253</v>
      </c>
      <c r="N3878" s="27">
        <v>46253.354166666664</v>
      </c>
      <c r="O3878" s="27">
        <v>46253.6875</v>
      </c>
      <c r="P3878" s="24" t="s">
        <v>6393</v>
      </c>
      <c r="Q3878" s="24" t="s">
        <v>6394</v>
      </c>
      <c r="R3878" s="24" t="s">
        <v>146</v>
      </c>
      <c r="T3878" s="24" t="s">
        <v>54</v>
      </c>
      <c r="U3878" s="24" t="s">
        <v>314</v>
      </c>
      <c r="V3878" s="27">
        <v>46253.61041666667</v>
      </c>
      <c r="W3878" s="27">
        <v>46253.662499999999</v>
      </c>
      <c r="Z3878" s="24">
        <v>1</v>
      </c>
      <c r="AA3878" s="24" t="s">
        <v>60</v>
      </c>
      <c r="AB3878" s="24" t="b">
        <v>0</v>
      </c>
      <c r="AC3878" s="61"/>
    </row>
    <row r="3879" spans="2:29" ht="13.7">
      <c r="B3879" s="24" t="s">
        <v>82</v>
      </c>
      <c r="C3879" s="24" t="s">
        <v>64</v>
      </c>
      <c r="D3879" s="24" t="s">
        <v>89</v>
      </c>
      <c r="E3879" s="24">
        <v>480</v>
      </c>
      <c r="F3879" s="26">
        <v>46235</v>
      </c>
      <c r="G3879" s="24" t="s">
        <v>52</v>
      </c>
      <c r="H3879" s="24" t="s">
        <v>53</v>
      </c>
      <c r="I3879" s="24" t="s">
        <v>54</v>
      </c>
      <c r="J3879" s="24" t="s">
        <v>126</v>
      </c>
      <c r="K3879" s="24">
        <v>1</v>
      </c>
      <c r="L3879" s="24" t="s">
        <v>84</v>
      </c>
      <c r="M3879" s="26">
        <v>46253</v>
      </c>
      <c r="N3879" s="27">
        <v>46253.354166666664</v>
      </c>
      <c r="O3879" s="27">
        <v>46253.6875</v>
      </c>
      <c r="P3879" s="24" t="s">
        <v>6395</v>
      </c>
      <c r="Q3879" s="24" t="s">
        <v>6396</v>
      </c>
      <c r="R3879" s="24" t="s">
        <v>190</v>
      </c>
      <c r="T3879" s="24" t="s">
        <v>54</v>
      </c>
      <c r="U3879" s="24" t="s">
        <v>314</v>
      </c>
      <c r="V3879" s="27">
        <v>46253.522222222222</v>
      </c>
      <c r="W3879" s="27">
        <v>46253.573611111111</v>
      </c>
      <c r="Z3879" s="24">
        <v>1</v>
      </c>
      <c r="AA3879" s="24" t="s">
        <v>60</v>
      </c>
      <c r="AB3879" s="24" t="b">
        <v>0</v>
      </c>
      <c r="AC3879" s="61"/>
    </row>
    <row r="3880" spans="2:29" ht="13.7">
      <c r="B3880" s="24" t="s">
        <v>82</v>
      </c>
      <c r="C3880" s="24" t="s">
        <v>64</v>
      </c>
      <c r="D3880" s="24" t="s">
        <v>89</v>
      </c>
      <c r="E3880" s="24">
        <v>480</v>
      </c>
      <c r="F3880" s="26">
        <v>46235</v>
      </c>
      <c r="G3880" s="24" t="s">
        <v>52</v>
      </c>
      <c r="H3880" s="24" t="s">
        <v>53</v>
      </c>
      <c r="I3880" s="24" t="s">
        <v>54</v>
      </c>
      <c r="J3880" s="24" t="s">
        <v>126</v>
      </c>
      <c r="K3880" s="24">
        <v>1</v>
      </c>
      <c r="L3880" s="24" t="s">
        <v>84</v>
      </c>
      <c r="M3880" s="26">
        <v>46253</v>
      </c>
      <c r="N3880" s="27">
        <v>46253.354166666664</v>
      </c>
      <c r="O3880" s="27">
        <v>46253.6875</v>
      </c>
      <c r="P3880" s="24" t="s">
        <v>6397</v>
      </c>
      <c r="Q3880" s="24" t="s">
        <v>6398</v>
      </c>
      <c r="R3880" s="24" t="s">
        <v>149</v>
      </c>
      <c r="S3880" s="24" t="s">
        <v>213</v>
      </c>
      <c r="T3880" s="24" t="s">
        <v>54</v>
      </c>
      <c r="U3880" s="24" t="s">
        <v>314</v>
      </c>
      <c r="V3880" s="27">
        <v>46253.36041666667</v>
      </c>
      <c r="W3880" s="27">
        <v>46253.423611111109</v>
      </c>
      <c r="Z3880" s="24">
        <v>1</v>
      </c>
      <c r="AA3880" s="24" t="s">
        <v>60</v>
      </c>
      <c r="AB3880" s="24" t="b">
        <v>0</v>
      </c>
      <c r="AC3880" s="61"/>
    </row>
    <row r="3881" spans="2:29" ht="13.7">
      <c r="B3881" s="24" t="s">
        <v>82</v>
      </c>
      <c r="C3881" s="24" t="s">
        <v>64</v>
      </c>
      <c r="D3881" s="24" t="s">
        <v>89</v>
      </c>
      <c r="E3881" s="24">
        <v>480</v>
      </c>
      <c r="F3881" s="26">
        <v>46235</v>
      </c>
      <c r="G3881" s="24" t="s">
        <v>52</v>
      </c>
      <c r="H3881" s="24" t="s">
        <v>53</v>
      </c>
      <c r="I3881" s="24" t="s">
        <v>68</v>
      </c>
      <c r="J3881" s="24" t="s">
        <v>125</v>
      </c>
      <c r="K3881" s="24">
        <v>1</v>
      </c>
      <c r="L3881" s="24" t="s">
        <v>84</v>
      </c>
      <c r="M3881" s="26">
        <v>46256</v>
      </c>
      <c r="N3881" s="27">
        <v>46256.333333333336</v>
      </c>
      <c r="O3881" s="27">
        <v>46256.666666666664</v>
      </c>
      <c r="V3881" s="27"/>
      <c r="W3881" s="27"/>
      <c r="X3881" s="24">
        <v>4</v>
      </c>
      <c r="Y3881" s="24">
        <v>0</v>
      </c>
      <c r="Z3881" s="24">
        <v>4</v>
      </c>
      <c r="AA3881" s="24" t="s">
        <v>60</v>
      </c>
      <c r="AB3881" s="24" t="b">
        <v>0</v>
      </c>
      <c r="AC3881" s="61">
        <v>0</v>
      </c>
    </row>
    <row r="3882" spans="2:29" ht="13.7">
      <c r="B3882" s="24" t="s">
        <v>82</v>
      </c>
      <c r="C3882" s="24" t="s">
        <v>64</v>
      </c>
      <c r="D3882" s="24" t="s">
        <v>89</v>
      </c>
      <c r="E3882" s="24">
        <v>480</v>
      </c>
      <c r="F3882" s="26">
        <v>46235</v>
      </c>
      <c r="G3882" s="24" t="s">
        <v>52</v>
      </c>
      <c r="H3882" s="24" t="s">
        <v>53</v>
      </c>
      <c r="I3882" s="24" t="s">
        <v>68</v>
      </c>
      <c r="J3882" s="24" t="s">
        <v>126</v>
      </c>
      <c r="K3882" s="24">
        <v>1</v>
      </c>
      <c r="L3882" s="24" t="s">
        <v>84</v>
      </c>
      <c r="M3882" s="26">
        <v>46256</v>
      </c>
      <c r="N3882" s="27">
        <v>46256.333333333336</v>
      </c>
      <c r="O3882" s="27">
        <v>46256.666666666664</v>
      </c>
      <c r="P3882" s="24" t="s">
        <v>6399</v>
      </c>
      <c r="Q3882" s="24" t="s">
        <v>6400</v>
      </c>
      <c r="R3882" s="24" t="s">
        <v>749</v>
      </c>
      <c r="T3882" s="24" t="s">
        <v>68</v>
      </c>
      <c r="U3882" s="24" t="s">
        <v>269</v>
      </c>
      <c r="V3882" s="27">
        <v>46256.507638888892</v>
      </c>
      <c r="W3882" s="27">
        <v>46256.564583333333</v>
      </c>
      <c r="Z3882" s="24">
        <v>1</v>
      </c>
      <c r="AA3882" s="24" t="s">
        <v>60</v>
      </c>
      <c r="AB3882" s="24" t="b">
        <v>0</v>
      </c>
      <c r="AC3882" s="61"/>
    </row>
    <row r="3883" spans="2:29" ht="13.7">
      <c r="B3883" s="24" t="s">
        <v>82</v>
      </c>
      <c r="C3883" s="24" t="s">
        <v>64</v>
      </c>
      <c r="D3883" s="24" t="s">
        <v>89</v>
      </c>
      <c r="E3883" s="24">
        <v>480</v>
      </c>
      <c r="F3883" s="26">
        <v>46235</v>
      </c>
      <c r="G3883" s="24" t="s">
        <v>52</v>
      </c>
      <c r="H3883" s="24" t="s">
        <v>53</v>
      </c>
      <c r="I3883" s="24" t="s">
        <v>68</v>
      </c>
      <c r="J3883" s="24" t="s">
        <v>126</v>
      </c>
      <c r="K3883" s="24">
        <v>1</v>
      </c>
      <c r="L3883" s="24" t="s">
        <v>84</v>
      </c>
      <c r="M3883" s="26">
        <v>46256</v>
      </c>
      <c r="N3883" s="27">
        <v>46256.333333333336</v>
      </c>
      <c r="O3883" s="27">
        <v>46256.666666666664</v>
      </c>
      <c r="P3883" s="24" t="s">
        <v>6401</v>
      </c>
      <c r="Q3883" s="24" t="s">
        <v>6402</v>
      </c>
      <c r="R3883" s="24" t="s">
        <v>749</v>
      </c>
      <c r="S3883" s="24" t="s">
        <v>152</v>
      </c>
      <c r="T3883" s="24" t="s">
        <v>68</v>
      </c>
      <c r="U3883" s="24" t="s">
        <v>269</v>
      </c>
      <c r="V3883" s="27">
        <v>46256.34097222222</v>
      </c>
      <c r="W3883" s="27">
        <v>46256.4</v>
      </c>
      <c r="Z3883" s="24">
        <v>1</v>
      </c>
      <c r="AA3883" s="24" t="s">
        <v>60</v>
      </c>
      <c r="AB3883" s="24" t="b">
        <v>0</v>
      </c>
      <c r="AC3883" s="61"/>
    </row>
    <row r="3884" spans="2:29" ht="13.7">
      <c r="B3884" s="24" t="s">
        <v>82</v>
      </c>
      <c r="C3884" s="24" t="s">
        <v>64</v>
      </c>
      <c r="D3884" s="24" t="s">
        <v>89</v>
      </c>
      <c r="E3884" s="24">
        <v>480</v>
      </c>
      <c r="F3884" s="26">
        <v>46235</v>
      </c>
      <c r="G3884" s="24" t="s">
        <v>52</v>
      </c>
      <c r="H3884" s="24" t="s">
        <v>53</v>
      </c>
      <c r="I3884" s="24" t="s">
        <v>68</v>
      </c>
      <c r="J3884" s="24" t="s">
        <v>126</v>
      </c>
      <c r="K3884" s="24">
        <v>1</v>
      </c>
      <c r="L3884" s="24" t="s">
        <v>84</v>
      </c>
      <c r="M3884" s="26">
        <v>46256</v>
      </c>
      <c r="N3884" s="27">
        <v>46256.333333333336</v>
      </c>
      <c r="O3884" s="27">
        <v>46256.666666666664</v>
      </c>
      <c r="P3884" s="24" t="s">
        <v>6403</v>
      </c>
      <c r="Q3884" s="24" t="s">
        <v>6404</v>
      </c>
      <c r="R3884" s="24" t="s">
        <v>636</v>
      </c>
      <c r="S3884" s="24" t="s">
        <v>156</v>
      </c>
      <c r="T3884" s="24" t="s">
        <v>68</v>
      </c>
      <c r="U3884" s="24" t="s">
        <v>269</v>
      </c>
      <c r="V3884" s="27">
        <v>46256.588888888888</v>
      </c>
      <c r="W3884" s="27">
        <v>46256.637499999997</v>
      </c>
      <c r="Z3884" s="24">
        <v>1</v>
      </c>
      <c r="AA3884" s="24" t="s">
        <v>60</v>
      </c>
      <c r="AB3884" s="24" t="b">
        <v>0</v>
      </c>
      <c r="AC3884" s="61"/>
    </row>
    <row r="3885" spans="2:29" ht="13.7">
      <c r="B3885" s="24" t="s">
        <v>82</v>
      </c>
      <c r="C3885" s="24" t="s">
        <v>64</v>
      </c>
      <c r="D3885" s="24" t="s">
        <v>89</v>
      </c>
      <c r="E3885" s="24">
        <v>480</v>
      </c>
      <c r="F3885" s="26">
        <v>46235</v>
      </c>
      <c r="G3885" s="24" t="s">
        <v>52</v>
      </c>
      <c r="H3885" s="24" t="s">
        <v>53</v>
      </c>
      <c r="I3885" s="24" t="s">
        <v>68</v>
      </c>
      <c r="J3885" s="24" t="s">
        <v>126</v>
      </c>
      <c r="K3885" s="24">
        <v>1</v>
      </c>
      <c r="L3885" s="24" t="s">
        <v>84</v>
      </c>
      <c r="M3885" s="26">
        <v>46256</v>
      </c>
      <c r="N3885" s="27">
        <v>46256.333333333336</v>
      </c>
      <c r="O3885" s="27">
        <v>46256.666666666664</v>
      </c>
      <c r="P3885" s="24" t="s">
        <v>6405</v>
      </c>
      <c r="Q3885" s="24" t="s">
        <v>6406</v>
      </c>
      <c r="R3885" s="24" t="s">
        <v>636</v>
      </c>
      <c r="T3885" s="24" t="s">
        <v>68</v>
      </c>
      <c r="U3885" s="24" t="s">
        <v>269</v>
      </c>
      <c r="V3885" s="27">
        <v>46256.425000000003</v>
      </c>
      <c r="W3885" s="27">
        <v>46256.484722222223</v>
      </c>
      <c r="Z3885" s="24">
        <v>1</v>
      </c>
      <c r="AA3885" s="24" t="s">
        <v>60</v>
      </c>
      <c r="AB3885" s="24" t="b">
        <v>0</v>
      </c>
      <c r="AC3885" s="61"/>
    </row>
    <row r="3886" spans="2:29" ht="13.7">
      <c r="B3886" s="24" t="s">
        <v>82</v>
      </c>
      <c r="C3886" s="24" t="s">
        <v>64</v>
      </c>
      <c r="D3886" s="24" t="s">
        <v>89</v>
      </c>
      <c r="E3886" s="24">
        <v>540</v>
      </c>
      <c r="F3886" s="26">
        <v>46174</v>
      </c>
      <c r="G3886" s="24" t="s">
        <v>52</v>
      </c>
      <c r="H3886" s="24" t="s">
        <v>53</v>
      </c>
      <c r="I3886" s="24" t="s">
        <v>59</v>
      </c>
      <c r="J3886" s="24" t="s">
        <v>125</v>
      </c>
      <c r="K3886" s="24">
        <v>1</v>
      </c>
      <c r="L3886" s="24" t="s">
        <v>84</v>
      </c>
      <c r="M3886" s="26">
        <v>46178</v>
      </c>
      <c r="N3886" s="27">
        <v>46178.354166666664</v>
      </c>
      <c r="O3886" s="27">
        <v>46178.729166666664</v>
      </c>
      <c r="V3886" s="27"/>
      <c r="W3886" s="27"/>
      <c r="X3886" s="24">
        <v>4</v>
      </c>
      <c r="Y3886" s="24">
        <v>0</v>
      </c>
      <c r="Z3886" s="24">
        <v>4</v>
      </c>
      <c r="AA3886" s="24" t="s">
        <v>56</v>
      </c>
      <c r="AB3886" s="24" t="b">
        <v>0</v>
      </c>
      <c r="AC3886" s="61">
        <v>0</v>
      </c>
    </row>
    <row r="3887" spans="2:29" ht="13.7">
      <c r="B3887" s="24" t="s">
        <v>82</v>
      </c>
      <c r="C3887" s="24" t="s">
        <v>64</v>
      </c>
      <c r="D3887" s="24" t="s">
        <v>89</v>
      </c>
      <c r="E3887" s="24">
        <v>540</v>
      </c>
      <c r="F3887" s="26">
        <v>46174</v>
      </c>
      <c r="G3887" s="24" t="s">
        <v>52</v>
      </c>
      <c r="H3887" s="24" t="s">
        <v>53</v>
      </c>
      <c r="I3887" s="24" t="s">
        <v>59</v>
      </c>
      <c r="J3887" s="24" t="s">
        <v>126</v>
      </c>
      <c r="K3887" s="24">
        <v>1</v>
      </c>
      <c r="L3887" s="24" t="s">
        <v>84</v>
      </c>
      <c r="M3887" s="26">
        <v>46178</v>
      </c>
      <c r="N3887" s="27">
        <v>46178.354166666664</v>
      </c>
      <c r="O3887" s="27">
        <v>46178.729166666664</v>
      </c>
      <c r="P3887" s="24" t="s">
        <v>6407</v>
      </c>
      <c r="Q3887" s="24" t="s">
        <v>6408</v>
      </c>
      <c r="R3887" s="24" t="s">
        <v>174</v>
      </c>
      <c r="S3887" s="24" t="s">
        <v>152</v>
      </c>
      <c r="T3887" s="24" t="s">
        <v>59</v>
      </c>
      <c r="U3887" s="24" t="s">
        <v>314</v>
      </c>
      <c r="V3887" s="27">
        <v>46178.356944444444</v>
      </c>
      <c r="W3887" s="27">
        <v>46178.436805555553</v>
      </c>
      <c r="Z3887" s="24">
        <v>1</v>
      </c>
      <c r="AA3887" s="24" t="s">
        <v>56</v>
      </c>
      <c r="AB3887" s="24" t="b">
        <v>0</v>
      </c>
      <c r="AC3887" s="61"/>
    </row>
    <row r="3888" spans="2:29" ht="13.7">
      <c r="B3888" s="24" t="s">
        <v>82</v>
      </c>
      <c r="C3888" s="24" t="s">
        <v>64</v>
      </c>
      <c r="D3888" s="24" t="s">
        <v>89</v>
      </c>
      <c r="E3888" s="24">
        <v>540</v>
      </c>
      <c r="F3888" s="26">
        <v>46174</v>
      </c>
      <c r="G3888" s="24" t="s">
        <v>52</v>
      </c>
      <c r="H3888" s="24" t="s">
        <v>53</v>
      </c>
      <c r="I3888" s="24" t="s">
        <v>59</v>
      </c>
      <c r="J3888" s="24" t="s">
        <v>126</v>
      </c>
      <c r="K3888" s="24">
        <v>1</v>
      </c>
      <c r="L3888" s="24" t="s">
        <v>84</v>
      </c>
      <c r="M3888" s="26">
        <v>46178</v>
      </c>
      <c r="N3888" s="27">
        <v>46178.354166666664</v>
      </c>
      <c r="O3888" s="27">
        <v>46178.729166666664</v>
      </c>
      <c r="P3888" s="24" t="s">
        <v>6409</v>
      </c>
      <c r="Q3888" s="24" t="s">
        <v>6410</v>
      </c>
      <c r="R3888" s="24" t="s">
        <v>217</v>
      </c>
      <c r="T3888" s="24" t="s">
        <v>59</v>
      </c>
      <c r="U3888" s="24" t="s">
        <v>314</v>
      </c>
      <c r="V3888" s="27">
        <v>46178.543055555558</v>
      </c>
      <c r="W3888" s="27">
        <v>46178.602083333331</v>
      </c>
      <c r="Z3888" s="24">
        <v>1</v>
      </c>
      <c r="AA3888" s="24" t="s">
        <v>56</v>
      </c>
      <c r="AB3888" s="24" t="b">
        <v>0</v>
      </c>
      <c r="AC3888" s="61"/>
    </row>
    <row r="3889" spans="2:29" ht="13.7">
      <c r="B3889" s="24" t="s">
        <v>82</v>
      </c>
      <c r="C3889" s="24" t="s">
        <v>64</v>
      </c>
      <c r="D3889" s="24" t="s">
        <v>89</v>
      </c>
      <c r="E3889" s="24">
        <v>540</v>
      </c>
      <c r="F3889" s="26">
        <v>46174</v>
      </c>
      <c r="G3889" s="24" t="s">
        <v>52</v>
      </c>
      <c r="H3889" s="24" t="s">
        <v>53</v>
      </c>
      <c r="I3889" s="24" t="s">
        <v>59</v>
      </c>
      <c r="J3889" s="24" t="s">
        <v>126</v>
      </c>
      <c r="K3889" s="24">
        <v>1</v>
      </c>
      <c r="L3889" s="24" t="s">
        <v>84</v>
      </c>
      <c r="M3889" s="26">
        <v>46178</v>
      </c>
      <c r="N3889" s="27">
        <v>46178.354166666664</v>
      </c>
      <c r="O3889" s="27">
        <v>46178.729166666664</v>
      </c>
      <c r="P3889" s="24" t="s">
        <v>6411</v>
      </c>
      <c r="Q3889" s="24" t="s">
        <v>6412</v>
      </c>
      <c r="R3889" s="24" t="s">
        <v>174</v>
      </c>
      <c r="T3889" s="24" t="s">
        <v>59</v>
      </c>
      <c r="U3889" s="24" t="s">
        <v>314</v>
      </c>
      <c r="V3889" s="27">
        <v>46178.451388888891</v>
      </c>
      <c r="W3889" s="27">
        <v>46178.520138888889</v>
      </c>
      <c r="Z3889" s="24">
        <v>1</v>
      </c>
      <c r="AA3889" s="24" t="s">
        <v>56</v>
      </c>
      <c r="AB3889" s="24" t="b">
        <v>0</v>
      </c>
      <c r="AC3889" s="61"/>
    </row>
    <row r="3890" spans="2:29" ht="13.7">
      <c r="B3890" s="24" t="s">
        <v>82</v>
      </c>
      <c r="C3890" s="24" t="s">
        <v>64</v>
      </c>
      <c r="D3890" s="24" t="s">
        <v>89</v>
      </c>
      <c r="E3890" s="24">
        <v>540</v>
      </c>
      <c r="F3890" s="26">
        <v>46174</v>
      </c>
      <c r="G3890" s="24" t="s">
        <v>52</v>
      </c>
      <c r="H3890" s="24" t="s">
        <v>53</v>
      </c>
      <c r="I3890" s="24" t="s">
        <v>59</v>
      </c>
      <c r="J3890" s="24" t="s">
        <v>126</v>
      </c>
      <c r="K3890" s="24">
        <v>1</v>
      </c>
      <c r="L3890" s="24" t="s">
        <v>84</v>
      </c>
      <c r="M3890" s="26">
        <v>46178</v>
      </c>
      <c r="N3890" s="27">
        <v>46178.354166666664</v>
      </c>
      <c r="O3890" s="27">
        <v>46178.729166666664</v>
      </c>
      <c r="P3890" s="24" t="s">
        <v>6413</v>
      </c>
      <c r="Q3890" s="24" t="s">
        <v>6414</v>
      </c>
      <c r="R3890" s="24" t="s">
        <v>217</v>
      </c>
      <c r="T3890" s="24" t="s">
        <v>59</v>
      </c>
      <c r="U3890" s="24" t="s">
        <v>314</v>
      </c>
      <c r="V3890" s="27">
        <v>46178.638194444444</v>
      </c>
      <c r="W3890" s="27">
        <v>46178.695833333331</v>
      </c>
      <c r="Z3890" s="24">
        <v>1</v>
      </c>
      <c r="AA3890" s="24" t="s">
        <v>56</v>
      </c>
      <c r="AB3890" s="24" t="b">
        <v>0</v>
      </c>
      <c r="AC3890" s="61"/>
    </row>
    <row r="3891" spans="2:29" ht="13.7">
      <c r="B3891" s="24" t="s">
        <v>82</v>
      </c>
      <c r="C3891" s="24" t="s">
        <v>64</v>
      </c>
      <c r="D3891" s="24" t="s">
        <v>89</v>
      </c>
      <c r="E3891" s="24">
        <v>540</v>
      </c>
      <c r="F3891" s="26">
        <v>46174</v>
      </c>
      <c r="G3891" s="24" t="s">
        <v>52</v>
      </c>
      <c r="H3891" s="24" t="s">
        <v>53</v>
      </c>
      <c r="I3891" s="24" t="s">
        <v>57</v>
      </c>
      <c r="J3891" s="24" t="s">
        <v>125</v>
      </c>
      <c r="K3891" s="24">
        <v>1</v>
      </c>
      <c r="L3891" s="24" t="s">
        <v>84</v>
      </c>
      <c r="M3891" s="26">
        <v>46183</v>
      </c>
      <c r="N3891" s="27">
        <v>46183.3125</v>
      </c>
      <c r="O3891" s="27">
        <v>46183.6875</v>
      </c>
      <c r="V3891" s="27"/>
      <c r="W3891" s="27"/>
      <c r="X3891" s="24">
        <v>4</v>
      </c>
      <c r="Y3891" s="24">
        <v>0</v>
      </c>
      <c r="Z3891" s="24">
        <v>4</v>
      </c>
      <c r="AA3891" s="24" t="s">
        <v>56</v>
      </c>
      <c r="AB3891" s="24" t="b">
        <v>0</v>
      </c>
      <c r="AC3891" s="61">
        <v>0</v>
      </c>
    </row>
    <row r="3892" spans="2:29" ht="13.7">
      <c r="B3892" s="24" t="s">
        <v>82</v>
      </c>
      <c r="C3892" s="24" t="s">
        <v>64</v>
      </c>
      <c r="D3892" s="24" t="s">
        <v>89</v>
      </c>
      <c r="E3892" s="24">
        <v>540</v>
      </c>
      <c r="F3892" s="26">
        <v>46174</v>
      </c>
      <c r="G3892" s="24" t="s">
        <v>52</v>
      </c>
      <c r="H3892" s="24" t="s">
        <v>53</v>
      </c>
      <c r="I3892" s="24" t="s">
        <v>57</v>
      </c>
      <c r="J3892" s="24" t="s">
        <v>126</v>
      </c>
      <c r="K3892" s="24">
        <v>1</v>
      </c>
      <c r="L3892" s="24" t="s">
        <v>84</v>
      </c>
      <c r="M3892" s="26">
        <v>46183</v>
      </c>
      <c r="N3892" s="27">
        <v>46183.3125</v>
      </c>
      <c r="O3892" s="27">
        <v>46183.6875</v>
      </c>
      <c r="P3892" s="24" t="s">
        <v>6415</v>
      </c>
      <c r="Q3892" s="24" t="s">
        <v>6416</v>
      </c>
      <c r="R3892" s="24" t="s">
        <v>159</v>
      </c>
      <c r="T3892" s="24" t="s">
        <v>57</v>
      </c>
      <c r="U3892" s="24" t="s">
        <v>169</v>
      </c>
      <c r="V3892" s="27">
        <v>46183.313888888886</v>
      </c>
      <c r="W3892" s="27">
        <v>46183.374305555553</v>
      </c>
      <c r="Z3892" s="24">
        <v>1</v>
      </c>
      <c r="AA3892" s="24" t="s">
        <v>56</v>
      </c>
      <c r="AB3892" s="24" t="b">
        <v>0</v>
      </c>
      <c r="AC3892" s="61"/>
    </row>
    <row r="3893" spans="2:29" ht="13.7">
      <c r="B3893" s="24" t="s">
        <v>82</v>
      </c>
      <c r="C3893" s="24" t="s">
        <v>64</v>
      </c>
      <c r="D3893" s="24" t="s">
        <v>89</v>
      </c>
      <c r="E3893" s="24">
        <v>540</v>
      </c>
      <c r="F3893" s="26">
        <v>46174</v>
      </c>
      <c r="G3893" s="24" t="s">
        <v>52</v>
      </c>
      <c r="H3893" s="24" t="s">
        <v>53</v>
      </c>
      <c r="I3893" s="24" t="s">
        <v>57</v>
      </c>
      <c r="J3893" s="24" t="s">
        <v>126</v>
      </c>
      <c r="K3893" s="24">
        <v>1</v>
      </c>
      <c r="L3893" s="24" t="s">
        <v>84</v>
      </c>
      <c r="M3893" s="26">
        <v>46183</v>
      </c>
      <c r="N3893" s="27">
        <v>46183.3125</v>
      </c>
      <c r="O3893" s="27">
        <v>46183.6875</v>
      </c>
      <c r="P3893" s="24" t="s">
        <v>6417</v>
      </c>
      <c r="Q3893" s="24" t="s">
        <v>6418</v>
      </c>
      <c r="R3893" s="24" t="s">
        <v>185</v>
      </c>
      <c r="T3893" s="24" t="s">
        <v>57</v>
      </c>
      <c r="U3893" s="24" t="s">
        <v>169</v>
      </c>
      <c r="V3893" s="27">
        <v>46183.602083333331</v>
      </c>
      <c r="W3893" s="27">
        <v>46183.661805555559</v>
      </c>
      <c r="Z3893" s="24">
        <v>1</v>
      </c>
      <c r="AA3893" s="24" t="s">
        <v>56</v>
      </c>
      <c r="AB3893" s="24" t="b">
        <v>0</v>
      </c>
      <c r="AC3893" s="61"/>
    </row>
    <row r="3894" spans="2:29" ht="13.7">
      <c r="B3894" s="24" t="s">
        <v>82</v>
      </c>
      <c r="C3894" s="24" t="s">
        <v>64</v>
      </c>
      <c r="D3894" s="24" t="s">
        <v>89</v>
      </c>
      <c r="E3894" s="24">
        <v>540</v>
      </c>
      <c r="F3894" s="26">
        <v>46174</v>
      </c>
      <c r="G3894" s="24" t="s">
        <v>52</v>
      </c>
      <c r="H3894" s="24" t="s">
        <v>53</v>
      </c>
      <c r="I3894" s="24" t="s">
        <v>57</v>
      </c>
      <c r="J3894" s="24" t="s">
        <v>126</v>
      </c>
      <c r="K3894" s="24">
        <v>1</v>
      </c>
      <c r="L3894" s="24" t="s">
        <v>84</v>
      </c>
      <c r="M3894" s="26">
        <v>46183</v>
      </c>
      <c r="N3894" s="27">
        <v>46183.3125</v>
      </c>
      <c r="O3894" s="27">
        <v>46183.6875</v>
      </c>
      <c r="P3894" s="24" t="s">
        <v>6419</v>
      </c>
      <c r="Q3894" s="24" t="s">
        <v>6420</v>
      </c>
      <c r="R3894" s="24" t="s">
        <v>182</v>
      </c>
      <c r="T3894" s="24" t="s">
        <v>57</v>
      </c>
      <c r="U3894" s="24" t="s">
        <v>169</v>
      </c>
      <c r="V3894" s="27">
        <v>46183.505555555559</v>
      </c>
      <c r="W3894" s="27">
        <v>46183.581944444442</v>
      </c>
      <c r="Z3894" s="24">
        <v>1</v>
      </c>
      <c r="AA3894" s="24" t="s">
        <v>56</v>
      </c>
      <c r="AB3894" s="24" t="b">
        <v>0</v>
      </c>
      <c r="AC3894" s="61"/>
    </row>
    <row r="3895" spans="2:29" ht="13.7">
      <c r="B3895" s="24" t="s">
        <v>82</v>
      </c>
      <c r="C3895" s="24" t="s">
        <v>64</v>
      </c>
      <c r="D3895" s="24" t="s">
        <v>89</v>
      </c>
      <c r="E3895" s="24">
        <v>540</v>
      </c>
      <c r="F3895" s="26">
        <v>46174</v>
      </c>
      <c r="G3895" s="24" t="s">
        <v>52</v>
      </c>
      <c r="H3895" s="24" t="s">
        <v>53</v>
      </c>
      <c r="I3895" s="24" t="s">
        <v>57</v>
      </c>
      <c r="J3895" s="24" t="s">
        <v>126</v>
      </c>
      <c r="K3895" s="24">
        <v>1</v>
      </c>
      <c r="L3895" s="24" t="s">
        <v>84</v>
      </c>
      <c r="M3895" s="26">
        <v>46183</v>
      </c>
      <c r="N3895" s="27">
        <v>46183.3125</v>
      </c>
      <c r="O3895" s="27">
        <v>46183.6875</v>
      </c>
      <c r="P3895" s="24" t="s">
        <v>6421</v>
      </c>
      <c r="Q3895" s="24" t="s">
        <v>6422</v>
      </c>
      <c r="R3895" s="24" t="s">
        <v>185</v>
      </c>
      <c r="T3895" s="24" t="s">
        <v>57</v>
      </c>
      <c r="U3895" s="24" t="s">
        <v>169</v>
      </c>
      <c r="V3895" s="27">
        <v>46183.412499999999</v>
      </c>
      <c r="W3895" s="27">
        <v>46183.48333333333</v>
      </c>
      <c r="Z3895" s="24">
        <v>1</v>
      </c>
      <c r="AA3895" s="24" t="s">
        <v>56</v>
      </c>
      <c r="AB3895" s="24" t="b">
        <v>0</v>
      </c>
      <c r="AC3895" s="61"/>
    </row>
    <row r="3896" spans="2:29" ht="13.7">
      <c r="B3896" s="24" t="s">
        <v>82</v>
      </c>
      <c r="C3896" s="24" t="s">
        <v>64</v>
      </c>
      <c r="D3896" s="24" t="s">
        <v>89</v>
      </c>
      <c r="E3896" s="24">
        <v>540</v>
      </c>
      <c r="F3896" s="26">
        <v>46174</v>
      </c>
      <c r="G3896" s="24" t="s">
        <v>52</v>
      </c>
      <c r="H3896" s="24" t="s">
        <v>53</v>
      </c>
      <c r="I3896" s="24" t="s">
        <v>54</v>
      </c>
      <c r="J3896" s="24" t="s">
        <v>125</v>
      </c>
      <c r="K3896" s="24">
        <v>1</v>
      </c>
      <c r="L3896" s="24" t="s">
        <v>84</v>
      </c>
      <c r="M3896" s="26">
        <v>46203</v>
      </c>
      <c r="N3896" s="27">
        <v>46203.3125</v>
      </c>
      <c r="O3896" s="27">
        <v>46203.6875</v>
      </c>
      <c r="V3896" s="27"/>
      <c r="W3896" s="27"/>
      <c r="X3896" s="24">
        <v>4</v>
      </c>
      <c r="Y3896" s="24">
        <v>0</v>
      </c>
      <c r="Z3896" s="24">
        <v>4</v>
      </c>
      <c r="AA3896" s="24" t="s">
        <v>56</v>
      </c>
      <c r="AB3896" s="24" t="b">
        <v>0</v>
      </c>
      <c r="AC3896" s="61">
        <v>0</v>
      </c>
    </row>
    <row r="3897" spans="2:29" ht="13.7">
      <c r="B3897" s="24" t="s">
        <v>82</v>
      </c>
      <c r="C3897" s="24" t="s">
        <v>64</v>
      </c>
      <c r="D3897" s="24" t="s">
        <v>89</v>
      </c>
      <c r="E3897" s="24">
        <v>540</v>
      </c>
      <c r="F3897" s="26">
        <v>46174</v>
      </c>
      <c r="G3897" s="24" t="s">
        <v>52</v>
      </c>
      <c r="H3897" s="24" t="s">
        <v>53</v>
      </c>
      <c r="I3897" s="24" t="s">
        <v>54</v>
      </c>
      <c r="J3897" s="24" t="s">
        <v>126</v>
      </c>
      <c r="K3897" s="24">
        <v>1</v>
      </c>
      <c r="L3897" s="24" t="s">
        <v>84</v>
      </c>
      <c r="M3897" s="26">
        <v>46203</v>
      </c>
      <c r="N3897" s="27">
        <v>46203.3125</v>
      </c>
      <c r="O3897" s="27">
        <v>46203.6875</v>
      </c>
      <c r="P3897" s="24" t="s">
        <v>6423</v>
      </c>
      <c r="Q3897" s="24" t="s">
        <v>6424</v>
      </c>
      <c r="R3897" s="24" t="s">
        <v>190</v>
      </c>
      <c r="S3897" s="24" t="s">
        <v>198</v>
      </c>
      <c r="T3897" s="24" t="s">
        <v>54</v>
      </c>
      <c r="U3897" s="24" t="s">
        <v>297</v>
      </c>
      <c r="V3897" s="27">
        <v>46203.600694444445</v>
      </c>
      <c r="W3897" s="27">
        <v>46203.665972222225</v>
      </c>
      <c r="Z3897" s="24">
        <v>1</v>
      </c>
      <c r="AA3897" s="24" t="s">
        <v>56</v>
      </c>
      <c r="AB3897" s="24" t="b">
        <v>0</v>
      </c>
      <c r="AC3897" s="61"/>
    </row>
    <row r="3898" spans="2:29" ht="13.7">
      <c r="B3898" s="24" t="s">
        <v>82</v>
      </c>
      <c r="C3898" s="24" t="s">
        <v>64</v>
      </c>
      <c r="D3898" s="24" t="s">
        <v>89</v>
      </c>
      <c r="E3898" s="24">
        <v>540</v>
      </c>
      <c r="F3898" s="26">
        <v>46174</v>
      </c>
      <c r="G3898" s="24" t="s">
        <v>52</v>
      </c>
      <c r="H3898" s="24" t="s">
        <v>53</v>
      </c>
      <c r="I3898" s="24" t="s">
        <v>54</v>
      </c>
      <c r="J3898" s="24" t="s">
        <v>126</v>
      </c>
      <c r="K3898" s="24">
        <v>1</v>
      </c>
      <c r="L3898" s="24" t="s">
        <v>84</v>
      </c>
      <c r="M3898" s="26">
        <v>46203</v>
      </c>
      <c r="N3898" s="27">
        <v>46203.3125</v>
      </c>
      <c r="O3898" s="27">
        <v>46203.6875</v>
      </c>
      <c r="P3898" s="24" t="s">
        <v>6425</v>
      </c>
      <c r="Q3898" s="24" t="s">
        <v>6426</v>
      </c>
      <c r="R3898" s="24" t="s">
        <v>149</v>
      </c>
      <c r="T3898" s="24" t="s">
        <v>54</v>
      </c>
      <c r="U3898" s="24" t="s">
        <v>297</v>
      </c>
      <c r="V3898" s="27">
        <v>46203.318749999999</v>
      </c>
      <c r="W3898" s="27">
        <v>46203.379861111112</v>
      </c>
      <c r="Z3898" s="24">
        <v>1</v>
      </c>
      <c r="AA3898" s="24" t="s">
        <v>56</v>
      </c>
      <c r="AB3898" s="24" t="b">
        <v>0</v>
      </c>
      <c r="AC3898" s="61"/>
    </row>
    <row r="3899" spans="2:29" ht="13.7">
      <c r="B3899" s="24" t="s">
        <v>82</v>
      </c>
      <c r="C3899" s="24" t="s">
        <v>64</v>
      </c>
      <c r="D3899" s="24" t="s">
        <v>89</v>
      </c>
      <c r="E3899" s="24">
        <v>540</v>
      </c>
      <c r="F3899" s="26">
        <v>46174</v>
      </c>
      <c r="G3899" s="24" t="s">
        <v>52</v>
      </c>
      <c r="H3899" s="24" t="s">
        <v>53</v>
      </c>
      <c r="I3899" s="24" t="s">
        <v>54</v>
      </c>
      <c r="J3899" s="24" t="s">
        <v>126</v>
      </c>
      <c r="K3899" s="24">
        <v>1</v>
      </c>
      <c r="L3899" s="24" t="s">
        <v>84</v>
      </c>
      <c r="M3899" s="26">
        <v>46203</v>
      </c>
      <c r="N3899" s="27">
        <v>46203.3125</v>
      </c>
      <c r="O3899" s="27">
        <v>46203.6875</v>
      </c>
      <c r="P3899" s="24" t="s">
        <v>6427</v>
      </c>
      <c r="Q3899" s="24" t="s">
        <v>6428</v>
      </c>
      <c r="R3899" s="24" t="s">
        <v>149</v>
      </c>
      <c r="S3899" s="24" t="s">
        <v>152</v>
      </c>
      <c r="T3899" s="24" t="s">
        <v>54</v>
      </c>
      <c r="U3899" s="24" t="s">
        <v>297</v>
      </c>
      <c r="V3899" s="27">
        <v>46203.413888888892</v>
      </c>
      <c r="W3899" s="27">
        <v>46203.479861111111</v>
      </c>
      <c r="Z3899" s="24">
        <v>1</v>
      </c>
      <c r="AA3899" s="24" t="s">
        <v>56</v>
      </c>
      <c r="AB3899" s="24" t="b">
        <v>0</v>
      </c>
      <c r="AC3899" s="61"/>
    </row>
    <row r="3900" spans="2:29" ht="13.7">
      <c r="B3900" s="24" t="s">
        <v>82</v>
      </c>
      <c r="C3900" s="24" t="s">
        <v>64</v>
      </c>
      <c r="D3900" s="24" t="s">
        <v>89</v>
      </c>
      <c r="E3900" s="24">
        <v>540</v>
      </c>
      <c r="F3900" s="26">
        <v>46174</v>
      </c>
      <c r="G3900" s="24" t="s">
        <v>52</v>
      </c>
      <c r="H3900" s="24" t="s">
        <v>53</v>
      </c>
      <c r="I3900" s="24" t="s">
        <v>54</v>
      </c>
      <c r="J3900" s="24" t="s">
        <v>126</v>
      </c>
      <c r="K3900" s="24">
        <v>1</v>
      </c>
      <c r="L3900" s="24" t="s">
        <v>84</v>
      </c>
      <c r="M3900" s="26">
        <v>46203</v>
      </c>
      <c r="N3900" s="27">
        <v>46203.3125</v>
      </c>
      <c r="O3900" s="27">
        <v>46203.6875</v>
      </c>
      <c r="P3900" s="24" t="s">
        <v>6429</v>
      </c>
      <c r="Q3900" s="24" t="s">
        <v>6430</v>
      </c>
      <c r="R3900" s="24" t="s">
        <v>146</v>
      </c>
      <c r="S3900" s="24" t="s">
        <v>213</v>
      </c>
      <c r="T3900" s="24" t="s">
        <v>54</v>
      </c>
      <c r="U3900" s="24" t="s">
        <v>297</v>
      </c>
      <c r="V3900" s="27">
        <v>46203.504861111112</v>
      </c>
      <c r="W3900" s="27">
        <v>46203.555555555555</v>
      </c>
      <c r="Z3900" s="24">
        <v>1</v>
      </c>
      <c r="AA3900" s="24" t="s">
        <v>56</v>
      </c>
      <c r="AB3900" s="24" t="b">
        <v>0</v>
      </c>
      <c r="AC3900" s="61"/>
    </row>
    <row r="3901" spans="2:29" ht="13.7">
      <c r="B3901" s="24" t="s">
        <v>82</v>
      </c>
      <c r="C3901" s="24" t="s">
        <v>64</v>
      </c>
      <c r="D3901" s="24" t="s">
        <v>89</v>
      </c>
      <c r="E3901" s="24">
        <v>540</v>
      </c>
      <c r="F3901" s="26">
        <v>46204</v>
      </c>
      <c r="G3901" s="24" t="s">
        <v>52</v>
      </c>
      <c r="H3901" s="24" t="s">
        <v>53</v>
      </c>
      <c r="I3901" s="24" t="s">
        <v>54</v>
      </c>
      <c r="J3901" s="24" t="s">
        <v>125</v>
      </c>
      <c r="K3901" s="24">
        <v>1</v>
      </c>
      <c r="L3901" s="24" t="s">
        <v>84</v>
      </c>
      <c r="M3901" s="26">
        <v>46227</v>
      </c>
      <c r="N3901" s="27">
        <v>46227.333333333336</v>
      </c>
      <c r="O3901" s="27">
        <v>46227.708333333336</v>
      </c>
      <c r="V3901" s="27"/>
      <c r="W3901" s="27"/>
      <c r="X3901" s="24">
        <v>4</v>
      </c>
      <c r="Y3901" s="24">
        <v>0</v>
      </c>
      <c r="Z3901" s="24">
        <v>4</v>
      </c>
      <c r="AA3901" s="24" t="s">
        <v>58</v>
      </c>
      <c r="AB3901" s="24" t="b">
        <v>0</v>
      </c>
      <c r="AC3901" s="61">
        <v>0</v>
      </c>
    </row>
    <row r="3902" spans="2:29" ht="13.7">
      <c r="B3902" s="24" t="s">
        <v>82</v>
      </c>
      <c r="C3902" s="24" t="s">
        <v>64</v>
      </c>
      <c r="D3902" s="24" t="s">
        <v>89</v>
      </c>
      <c r="E3902" s="24">
        <v>540</v>
      </c>
      <c r="F3902" s="26">
        <v>46204</v>
      </c>
      <c r="G3902" s="24" t="s">
        <v>52</v>
      </c>
      <c r="H3902" s="24" t="s">
        <v>53</v>
      </c>
      <c r="I3902" s="24" t="s">
        <v>54</v>
      </c>
      <c r="J3902" s="24" t="s">
        <v>126</v>
      </c>
      <c r="K3902" s="24">
        <v>1</v>
      </c>
      <c r="L3902" s="24" t="s">
        <v>84</v>
      </c>
      <c r="M3902" s="26">
        <v>46227</v>
      </c>
      <c r="N3902" s="27">
        <v>46227.333333333336</v>
      </c>
      <c r="O3902" s="27">
        <v>46227.708333333336</v>
      </c>
      <c r="P3902" s="24" t="s">
        <v>6431</v>
      </c>
      <c r="Q3902" s="24" t="s">
        <v>6432</v>
      </c>
      <c r="R3902" s="24" t="s">
        <v>146</v>
      </c>
      <c r="T3902" s="24" t="s">
        <v>54</v>
      </c>
      <c r="U3902" s="24" t="s">
        <v>430</v>
      </c>
      <c r="V3902" s="27">
        <v>46227.435416666667</v>
      </c>
      <c r="W3902" s="27">
        <v>46227.495833333334</v>
      </c>
      <c r="Z3902" s="24">
        <v>1</v>
      </c>
      <c r="AA3902" s="24" t="s">
        <v>58</v>
      </c>
      <c r="AB3902" s="24" t="b">
        <v>0</v>
      </c>
      <c r="AC3902" s="61"/>
    </row>
    <row r="3903" spans="2:29" ht="13.7">
      <c r="B3903" s="24" t="s">
        <v>82</v>
      </c>
      <c r="C3903" s="24" t="s">
        <v>64</v>
      </c>
      <c r="D3903" s="24" t="s">
        <v>89</v>
      </c>
      <c r="E3903" s="24">
        <v>540</v>
      </c>
      <c r="F3903" s="26">
        <v>46204</v>
      </c>
      <c r="G3903" s="24" t="s">
        <v>52</v>
      </c>
      <c r="H3903" s="24" t="s">
        <v>53</v>
      </c>
      <c r="I3903" s="24" t="s">
        <v>54</v>
      </c>
      <c r="J3903" s="24" t="s">
        <v>126</v>
      </c>
      <c r="K3903" s="24">
        <v>1</v>
      </c>
      <c r="L3903" s="24" t="s">
        <v>84</v>
      </c>
      <c r="M3903" s="26">
        <v>46227</v>
      </c>
      <c r="N3903" s="27">
        <v>46227.333333333336</v>
      </c>
      <c r="O3903" s="27">
        <v>46227.708333333336</v>
      </c>
      <c r="P3903" s="24" t="s">
        <v>6433</v>
      </c>
      <c r="Q3903" s="24" t="s">
        <v>6434</v>
      </c>
      <c r="R3903" s="24" t="s">
        <v>146</v>
      </c>
      <c r="S3903" s="24" t="s">
        <v>213</v>
      </c>
      <c r="T3903" s="24" t="s">
        <v>54</v>
      </c>
      <c r="U3903" s="24" t="s">
        <v>430</v>
      </c>
      <c r="V3903" s="27">
        <v>46227.339583333334</v>
      </c>
      <c r="W3903" s="27">
        <v>46227.390277777777</v>
      </c>
      <c r="Z3903" s="24">
        <v>1</v>
      </c>
      <c r="AA3903" s="24" t="s">
        <v>58</v>
      </c>
      <c r="AB3903" s="24" t="b">
        <v>0</v>
      </c>
      <c r="AC3903" s="61"/>
    </row>
    <row r="3904" spans="2:29" ht="13.7">
      <c r="B3904" s="24" t="s">
        <v>82</v>
      </c>
      <c r="C3904" s="24" t="s">
        <v>64</v>
      </c>
      <c r="D3904" s="24" t="s">
        <v>89</v>
      </c>
      <c r="E3904" s="24">
        <v>540</v>
      </c>
      <c r="F3904" s="26">
        <v>46204</v>
      </c>
      <c r="G3904" s="24" t="s">
        <v>52</v>
      </c>
      <c r="H3904" s="24" t="s">
        <v>53</v>
      </c>
      <c r="I3904" s="24" t="s">
        <v>54</v>
      </c>
      <c r="J3904" s="24" t="s">
        <v>126</v>
      </c>
      <c r="K3904" s="24">
        <v>1</v>
      </c>
      <c r="L3904" s="24" t="s">
        <v>84</v>
      </c>
      <c r="M3904" s="26">
        <v>46227</v>
      </c>
      <c r="N3904" s="27">
        <v>46227.333333333336</v>
      </c>
      <c r="O3904" s="27">
        <v>46227.708333333336</v>
      </c>
      <c r="P3904" s="24" t="s">
        <v>6435</v>
      </c>
      <c r="Q3904" s="24" t="s">
        <v>6436</v>
      </c>
      <c r="R3904" s="24" t="s">
        <v>190</v>
      </c>
      <c r="T3904" s="24" t="s">
        <v>54</v>
      </c>
      <c r="U3904" s="24" t="s">
        <v>430</v>
      </c>
      <c r="V3904" s="27">
        <v>46227.617361111108</v>
      </c>
      <c r="W3904" s="27">
        <v>46227.676388888889</v>
      </c>
      <c r="Z3904" s="24">
        <v>1</v>
      </c>
      <c r="AA3904" s="24" t="s">
        <v>58</v>
      </c>
      <c r="AB3904" s="24" t="b">
        <v>0</v>
      </c>
      <c r="AC3904" s="61"/>
    </row>
    <row r="3905" spans="2:29" ht="13.7">
      <c r="B3905" s="24" t="s">
        <v>82</v>
      </c>
      <c r="C3905" s="24" t="s">
        <v>64</v>
      </c>
      <c r="D3905" s="24" t="s">
        <v>89</v>
      </c>
      <c r="E3905" s="24">
        <v>540</v>
      </c>
      <c r="F3905" s="26">
        <v>46204</v>
      </c>
      <c r="G3905" s="24" t="s">
        <v>52</v>
      </c>
      <c r="H3905" s="24" t="s">
        <v>53</v>
      </c>
      <c r="I3905" s="24" t="s">
        <v>54</v>
      </c>
      <c r="J3905" s="24" t="s">
        <v>126</v>
      </c>
      <c r="K3905" s="24">
        <v>1</v>
      </c>
      <c r="L3905" s="24" t="s">
        <v>84</v>
      </c>
      <c r="M3905" s="26">
        <v>46227</v>
      </c>
      <c r="N3905" s="27">
        <v>46227.333333333336</v>
      </c>
      <c r="O3905" s="27">
        <v>46227.708333333336</v>
      </c>
      <c r="P3905" s="24" t="s">
        <v>6437</v>
      </c>
      <c r="Q3905" s="24" t="s">
        <v>6438</v>
      </c>
      <c r="R3905" s="24" t="s">
        <v>190</v>
      </c>
      <c r="T3905" s="24" t="s">
        <v>54</v>
      </c>
      <c r="U3905" s="24" t="s">
        <v>430</v>
      </c>
      <c r="V3905" s="27">
        <v>46227.527083333334</v>
      </c>
      <c r="W3905" s="27">
        <v>46227.600694444445</v>
      </c>
      <c r="Z3905" s="24">
        <v>1</v>
      </c>
      <c r="AA3905" s="24" t="s">
        <v>58</v>
      </c>
      <c r="AB3905" s="24" t="b">
        <v>0</v>
      </c>
      <c r="AC3905" s="61"/>
    </row>
    <row r="3906" spans="2:29" ht="13.7">
      <c r="B3906" s="24" t="s">
        <v>82</v>
      </c>
      <c r="C3906" s="24" t="s">
        <v>64</v>
      </c>
      <c r="D3906" s="24" t="s">
        <v>89</v>
      </c>
      <c r="E3906" s="24">
        <v>540</v>
      </c>
      <c r="F3906" s="26">
        <v>46204</v>
      </c>
      <c r="G3906" s="24" t="s">
        <v>52</v>
      </c>
      <c r="H3906" s="24" t="s">
        <v>53</v>
      </c>
      <c r="I3906" s="24" t="s">
        <v>68</v>
      </c>
      <c r="J3906" s="24" t="s">
        <v>125</v>
      </c>
      <c r="K3906" s="24">
        <v>1</v>
      </c>
      <c r="L3906" s="24" t="s">
        <v>84</v>
      </c>
      <c r="M3906" s="26">
        <v>46231</v>
      </c>
      <c r="N3906" s="27">
        <v>46231.3125</v>
      </c>
      <c r="O3906" s="27">
        <v>46231.6875</v>
      </c>
      <c r="V3906" s="27"/>
      <c r="W3906" s="27"/>
      <c r="X3906" s="24">
        <v>4</v>
      </c>
      <c r="Y3906" s="24">
        <v>0</v>
      </c>
      <c r="Z3906" s="24">
        <v>4</v>
      </c>
      <c r="AA3906" s="24" t="s">
        <v>58</v>
      </c>
      <c r="AB3906" s="24" t="b">
        <v>0</v>
      </c>
      <c r="AC3906" s="61">
        <v>0</v>
      </c>
    </row>
    <row r="3907" spans="2:29" ht="13.7">
      <c r="B3907" s="24" t="s">
        <v>82</v>
      </c>
      <c r="C3907" s="24" t="s">
        <v>64</v>
      </c>
      <c r="D3907" s="24" t="s">
        <v>89</v>
      </c>
      <c r="E3907" s="24">
        <v>540</v>
      </c>
      <c r="F3907" s="26">
        <v>46204</v>
      </c>
      <c r="G3907" s="24" t="s">
        <v>52</v>
      </c>
      <c r="H3907" s="24" t="s">
        <v>53</v>
      </c>
      <c r="I3907" s="24" t="s">
        <v>68</v>
      </c>
      <c r="J3907" s="24" t="s">
        <v>126</v>
      </c>
      <c r="K3907" s="24">
        <v>1</v>
      </c>
      <c r="L3907" s="24" t="s">
        <v>84</v>
      </c>
      <c r="M3907" s="26">
        <v>46231</v>
      </c>
      <c r="N3907" s="27">
        <v>46231.3125</v>
      </c>
      <c r="O3907" s="27">
        <v>46231.6875</v>
      </c>
      <c r="P3907" s="24" t="s">
        <v>6439</v>
      </c>
      <c r="Q3907" s="24" t="s">
        <v>6440</v>
      </c>
      <c r="R3907" s="24" t="s">
        <v>636</v>
      </c>
      <c r="T3907" s="24" t="s">
        <v>68</v>
      </c>
      <c r="U3907" s="24" t="s">
        <v>224</v>
      </c>
      <c r="V3907" s="27">
        <v>46231.601388888892</v>
      </c>
      <c r="W3907" s="27">
        <v>46231.679861111108</v>
      </c>
      <c r="Z3907" s="24">
        <v>1</v>
      </c>
      <c r="AA3907" s="24" t="s">
        <v>58</v>
      </c>
      <c r="AB3907" s="24" t="b">
        <v>0</v>
      </c>
      <c r="AC3907" s="61"/>
    </row>
    <row r="3908" spans="2:29" ht="13.7">
      <c r="B3908" s="24" t="s">
        <v>82</v>
      </c>
      <c r="C3908" s="24" t="s">
        <v>64</v>
      </c>
      <c r="D3908" s="24" t="s">
        <v>89</v>
      </c>
      <c r="E3908" s="24">
        <v>540</v>
      </c>
      <c r="F3908" s="26">
        <v>46204</v>
      </c>
      <c r="G3908" s="24" t="s">
        <v>52</v>
      </c>
      <c r="H3908" s="24" t="s">
        <v>53</v>
      </c>
      <c r="I3908" s="24" t="s">
        <v>68</v>
      </c>
      <c r="J3908" s="24" t="s">
        <v>126</v>
      </c>
      <c r="K3908" s="24">
        <v>1</v>
      </c>
      <c r="L3908" s="24" t="s">
        <v>84</v>
      </c>
      <c r="M3908" s="26">
        <v>46231</v>
      </c>
      <c r="N3908" s="27">
        <v>46231.3125</v>
      </c>
      <c r="O3908" s="27">
        <v>46231.6875</v>
      </c>
      <c r="P3908" s="24" t="s">
        <v>6441</v>
      </c>
      <c r="Q3908" s="24" t="s">
        <v>6442</v>
      </c>
      <c r="R3908" s="24" t="s">
        <v>749</v>
      </c>
      <c r="T3908" s="24" t="s">
        <v>68</v>
      </c>
      <c r="U3908" s="24" t="s">
        <v>224</v>
      </c>
      <c r="V3908" s="27">
        <v>46231.411805555559</v>
      </c>
      <c r="W3908" s="27">
        <v>46231.460416666669</v>
      </c>
      <c r="Z3908" s="24">
        <v>1</v>
      </c>
      <c r="AA3908" s="24" t="s">
        <v>58</v>
      </c>
      <c r="AB3908" s="24" t="b">
        <v>0</v>
      </c>
      <c r="AC3908" s="61"/>
    </row>
    <row r="3909" spans="2:29" ht="13.7">
      <c r="B3909" s="24" t="s">
        <v>82</v>
      </c>
      <c r="C3909" s="24" t="s">
        <v>64</v>
      </c>
      <c r="D3909" s="24" t="s">
        <v>89</v>
      </c>
      <c r="E3909" s="24">
        <v>540</v>
      </c>
      <c r="F3909" s="26">
        <v>46204</v>
      </c>
      <c r="G3909" s="24" t="s">
        <v>52</v>
      </c>
      <c r="H3909" s="24" t="s">
        <v>53</v>
      </c>
      <c r="I3909" s="24" t="s">
        <v>68</v>
      </c>
      <c r="J3909" s="24" t="s">
        <v>126</v>
      </c>
      <c r="K3909" s="24">
        <v>1</v>
      </c>
      <c r="L3909" s="24" t="s">
        <v>84</v>
      </c>
      <c r="M3909" s="26">
        <v>46231</v>
      </c>
      <c r="N3909" s="27">
        <v>46231.3125</v>
      </c>
      <c r="O3909" s="27">
        <v>46231.6875</v>
      </c>
      <c r="P3909" s="24" t="s">
        <v>6443</v>
      </c>
      <c r="Q3909" s="24" t="s">
        <v>6444</v>
      </c>
      <c r="R3909" s="24" t="s">
        <v>633</v>
      </c>
      <c r="S3909" s="24" t="s">
        <v>213</v>
      </c>
      <c r="T3909" s="24" t="s">
        <v>68</v>
      </c>
      <c r="U3909" s="24" t="s">
        <v>224</v>
      </c>
      <c r="V3909" s="27">
        <v>46231.320138888892</v>
      </c>
      <c r="W3909" s="27">
        <v>46231.388194444444</v>
      </c>
      <c r="Z3909" s="24">
        <v>1</v>
      </c>
      <c r="AA3909" s="24" t="s">
        <v>58</v>
      </c>
      <c r="AB3909" s="24" t="b">
        <v>0</v>
      </c>
      <c r="AC3909" s="61"/>
    </row>
    <row r="3910" spans="2:29" ht="13.7">
      <c r="B3910" s="24" t="s">
        <v>82</v>
      </c>
      <c r="C3910" s="24" t="s">
        <v>64</v>
      </c>
      <c r="D3910" s="24" t="s">
        <v>89</v>
      </c>
      <c r="E3910" s="24">
        <v>540</v>
      </c>
      <c r="F3910" s="26">
        <v>46204</v>
      </c>
      <c r="G3910" s="24" t="s">
        <v>52</v>
      </c>
      <c r="H3910" s="24" t="s">
        <v>53</v>
      </c>
      <c r="I3910" s="24" t="s">
        <v>68</v>
      </c>
      <c r="J3910" s="24" t="s">
        <v>126</v>
      </c>
      <c r="K3910" s="24">
        <v>1</v>
      </c>
      <c r="L3910" s="24" t="s">
        <v>84</v>
      </c>
      <c r="M3910" s="26">
        <v>46231</v>
      </c>
      <c r="N3910" s="27">
        <v>46231.3125</v>
      </c>
      <c r="O3910" s="27">
        <v>46231.6875</v>
      </c>
      <c r="P3910" s="24" t="s">
        <v>6445</v>
      </c>
      <c r="Q3910" s="24" t="s">
        <v>6446</v>
      </c>
      <c r="R3910" s="24" t="s">
        <v>749</v>
      </c>
      <c r="S3910" s="24" t="s">
        <v>160</v>
      </c>
      <c r="T3910" s="24" t="s">
        <v>68</v>
      </c>
      <c r="U3910" s="24" t="s">
        <v>224</v>
      </c>
      <c r="V3910" s="27">
        <v>46231.506249999999</v>
      </c>
      <c r="W3910" s="27">
        <v>46231.574305555558</v>
      </c>
      <c r="Z3910" s="24">
        <v>1</v>
      </c>
      <c r="AA3910" s="24" t="s">
        <v>58</v>
      </c>
      <c r="AB3910" s="24" t="b">
        <v>0</v>
      </c>
      <c r="AC3910" s="61"/>
    </row>
    <row r="3911" spans="2:29" ht="13.7">
      <c r="B3911" s="24" t="s">
        <v>82</v>
      </c>
      <c r="C3911" s="24" t="s">
        <v>64</v>
      </c>
      <c r="D3911" s="24" t="s">
        <v>89</v>
      </c>
      <c r="E3911" s="24">
        <v>540</v>
      </c>
      <c r="F3911" s="26">
        <v>46235</v>
      </c>
      <c r="G3911" s="24" t="s">
        <v>52</v>
      </c>
      <c r="H3911" s="24" t="s">
        <v>53</v>
      </c>
      <c r="I3911" s="24" t="s">
        <v>67</v>
      </c>
      <c r="J3911" s="24" t="s">
        <v>125</v>
      </c>
      <c r="K3911" s="24">
        <v>1</v>
      </c>
      <c r="L3911" s="24" t="s">
        <v>84</v>
      </c>
      <c r="M3911" s="26">
        <v>46243</v>
      </c>
      <c r="N3911" s="27">
        <v>46243.333333333336</v>
      </c>
      <c r="O3911" s="27">
        <v>46243.708333333336</v>
      </c>
      <c r="V3911" s="27"/>
      <c r="W3911" s="27"/>
      <c r="X3911" s="24">
        <v>4</v>
      </c>
      <c r="Y3911" s="24">
        <v>0</v>
      </c>
      <c r="Z3911" s="24">
        <v>4</v>
      </c>
      <c r="AA3911" s="24" t="s">
        <v>60</v>
      </c>
      <c r="AB3911" s="24" t="b">
        <v>0</v>
      </c>
      <c r="AC3911" s="61">
        <v>0</v>
      </c>
    </row>
    <row r="3912" spans="2:29" ht="13.7">
      <c r="B3912" s="24" t="s">
        <v>82</v>
      </c>
      <c r="C3912" s="24" t="s">
        <v>64</v>
      </c>
      <c r="D3912" s="24" t="s">
        <v>89</v>
      </c>
      <c r="E3912" s="24">
        <v>540</v>
      </c>
      <c r="F3912" s="26">
        <v>46235</v>
      </c>
      <c r="G3912" s="24" t="s">
        <v>52</v>
      </c>
      <c r="H3912" s="24" t="s">
        <v>53</v>
      </c>
      <c r="I3912" s="24" t="s">
        <v>67</v>
      </c>
      <c r="J3912" s="24" t="s">
        <v>126</v>
      </c>
      <c r="K3912" s="24">
        <v>1</v>
      </c>
      <c r="L3912" s="24" t="s">
        <v>84</v>
      </c>
      <c r="M3912" s="26">
        <v>46243</v>
      </c>
      <c r="N3912" s="27">
        <v>46243.333333333336</v>
      </c>
      <c r="O3912" s="27">
        <v>46243.708333333336</v>
      </c>
      <c r="P3912" s="24" t="s">
        <v>6447</v>
      </c>
      <c r="Q3912" s="24" t="s">
        <v>6448</v>
      </c>
      <c r="R3912" s="24" t="s">
        <v>605</v>
      </c>
      <c r="S3912" s="24" t="s">
        <v>213</v>
      </c>
      <c r="T3912" s="24" t="s">
        <v>67</v>
      </c>
      <c r="U3912" s="24" t="s">
        <v>250</v>
      </c>
      <c r="V3912" s="27">
        <v>46243.524305555555</v>
      </c>
      <c r="W3912" s="27">
        <v>46243.586805555555</v>
      </c>
      <c r="Z3912" s="24">
        <v>1</v>
      </c>
      <c r="AA3912" s="24" t="s">
        <v>60</v>
      </c>
      <c r="AB3912" s="24" t="b">
        <v>0</v>
      </c>
      <c r="AC3912" s="61"/>
    </row>
    <row r="3913" spans="2:29" ht="13.7">
      <c r="B3913" s="24" t="s">
        <v>82</v>
      </c>
      <c r="C3913" s="24" t="s">
        <v>64</v>
      </c>
      <c r="D3913" s="24" t="s">
        <v>89</v>
      </c>
      <c r="E3913" s="24">
        <v>540</v>
      </c>
      <c r="F3913" s="26">
        <v>46235</v>
      </c>
      <c r="G3913" s="24" t="s">
        <v>52</v>
      </c>
      <c r="H3913" s="24" t="s">
        <v>53</v>
      </c>
      <c r="I3913" s="24" t="s">
        <v>67</v>
      </c>
      <c r="J3913" s="24" t="s">
        <v>126</v>
      </c>
      <c r="K3913" s="24">
        <v>1</v>
      </c>
      <c r="L3913" s="24" t="s">
        <v>84</v>
      </c>
      <c r="M3913" s="26">
        <v>46243</v>
      </c>
      <c r="N3913" s="27">
        <v>46243.333333333336</v>
      </c>
      <c r="O3913" s="27">
        <v>46243.708333333336</v>
      </c>
      <c r="P3913" s="24" t="s">
        <v>6449</v>
      </c>
      <c r="Q3913" s="24" t="s">
        <v>6450</v>
      </c>
      <c r="R3913" s="24" t="s">
        <v>605</v>
      </c>
      <c r="S3913" s="24" t="s">
        <v>152</v>
      </c>
      <c r="T3913" s="24" t="s">
        <v>67</v>
      </c>
      <c r="U3913" s="24" t="s">
        <v>250</v>
      </c>
      <c r="V3913" s="27">
        <v>46243.34097222222</v>
      </c>
      <c r="W3913" s="27">
        <v>46243.397222222222</v>
      </c>
      <c r="Z3913" s="24">
        <v>1</v>
      </c>
      <c r="AA3913" s="24" t="s">
        <v>60</v>
      </c>
      <c r="AB3913" s="24" t="b">
        <v>0</v>
      </c>
      <c r="AC3913" s="61"/>
    </row>
    <row r="3914" spans="2:29" ht="13.7">
      <c r="B3914" s="24" t="s">
        <v>82</v>
      </c>
      <c r="C3914" s="24" t="s">
        <v>64</v>
      </c>
      <c r="D3914" s="24" t="s">
        <v>89</v>
      </c>
      <c r="E3914" s="24">
        <v>540</v>
      </c>
      <c r="F3914" s="26">
        <v>46235</v>
      </c>
      <c r="G3914" s="24" t="s">
        <v>52</v>
      </c>
      <c r="H3914" s="24" t="s">
        <v>53</v>
      </c>
      <c r="I3914" s="24" t="s">
        <v>67</v>
      </c>
      <c r="J3914" s="24" t="s">
        <v>126</v>
      </c>
      <c r="K3914" s="24">
        <v>1</v>
      </c>
      <c r="L3914" s="24" t="s">
        <v>84</v>
      </c>
      <c r="M3914" s="26">
        <v>46243</v>
      </c>
      <c r="N3914" s="27">
        <v>46243.333333333336</v>
      </c>
      <c r="O3914" s="27">
        <v>46243.708333333336</v>
      </c>
      <c r="P3914" s="24" t="s">
        <v>6451</v>
      </c>
      <c r="Q3914" s="24" t="s">
        <v>6452</v>
      </c>
      <c r="R3914" s="24" t="s">
        <v>687</v>
      </c>
      <c r="T3914" s="24" t="s">
        <v>67</v>
      </c>
      <c r="U3914" s="24" t="s">
        <v>250</v>
      </c>
      <c r="V3914" s="27">
        <v>46243.615972222222</v>
      </c>
      <c r="W3914" s="27">
        <v>46243.69027777778</v>
      </c>
      <c r="Z3914" s="24">
        <v>1</v>
      </c>
      <c r="AA3914" s="24" t="s">
        <v>60</v>
      </c>
      <c r="AB3914" s="24" t="b">
        <v>0</v>
      </c>
      <c r="AC3914" s="61"/>
    </row>
    <row r="3915" spans="2:29" ht="13.7">
      <c r="B3915" s="24" t="s">
        <v>82</v>
      </c>
      <c r="C3915" s="24" t="s">
        <v>64</v>
      </c>
      <c r="D3915" s="24" t="s">
        <v>89</v>
      </c>
      <c r="E3915" s="24">
        <v>540</v>
      </c>
      <c r="F3915" s="26">
        <v>46235</v>
      </c>
      <c r="G3915" s="24" t="s">
        <v>52</v>
      </c>
      <c r="H3915" s="24" t="s">
        <v>53</v>
      </c>
      <c r="I3915" s="24" t="s">
        <v>67</v>
      </c>
      <c r="J3915" s="24" t="s">
        <v>126</v>
      </c>
      <c r="K3915" s="24">
        <v>1</v>
      </c>
      <c r="L3915" s="24" t="s">
        <v>84</v>
      </c>
      <c r="M3915" s="26">
        <v>46243</v>
      </c>
      <c r="N3915" s="27">
        <v>46243.333333333336</v>
      </c>
      <c r="O3915" s="27">
        <v>46243.708333333336</v>
      </c>
      <c r="P3915" s="24" t="s">
        <v>6453</v>
      </c>
      <c r="Q3915" s="24" t="s">
        <v>6454</v>
      </c>
      <c r="R3915" s="24" t="s">
        <v>605</v>
      </c>
      <c r="T3915" s="24" t="s">
        <v>67</v>
      </c>
      <c r="U3915" s="24" t="s">
        <v>250</v>
      </c>
      <c r="V3915" s="27">
        <v>46243.429166666669</v>
      </c>
      <c r="W3915" s="27">
        <v>46243.493055555555</v>
      </c>
      <c r="Z3915" s="24">
        <v>1</v>
      </c>
      <c r="AA3915" s="24" t="s">
        <v>60</v>
      </c>
      <c r="AB3915" s="24" t="b">
        <v>0</v>
      </c>
      <c r="AC3915" s="61"/>
    </row>
    <row r="3916" spans="2:29" ht="13.7">
      <c r="B3916" s="24" t="s">
        <v>82</v>
      </c>
      <c r="C3916" s="24" t="s">
        <v>64</v>
      </c>
      <c r="D3916" s="24" t="s">
        <v>89</v>
      </c>
      <c r="E3916" s="24">
        <v>540</v>
      </c>
      <c r="F3916" s="26">
        <v>46235</v>
      </c>
      <c r="G3916" s="24" t="s">
        <v>52</v>
      </c>
      <c r="H3916" s="24" t="s">
        <v>53</v>
      </c>
      <c r="I3916" s="24" t="s">
        <v>62</v>
      </c>
      <c r="J3916" s="24" t="s">
        <v>125</v>
      </c>
      <c r="K3916" s="24">
        <v>1</v>
      </c>
      <c r="L3916" s="24" t="s">
        <v>84</v>
      </c>
      <c r="M3916" s="26">
        <v>46260</v>
      </c>
      <c r="N3916" s="27">
        <v>46260.333333333336</v>
      </c>
      <c r="O3916" s="27">
        <v>46260.708333333336</v>
      </c>
      <c r="V3916" s="27"/>
      <c r="W3916" s="27"/>
      <c r="X3916" s="24">
        <v>4</v>
      </c>
      <c r="Y3916" s="24">
        <v>0</v>
      </c>
      <c r="Z3916" s="24">
        <v>4</v>
      </c>
      <c r="AA3916" s="24" t="s">
        <v>60</v>
      </c>
      <c r="AB3916" s="24" t="b">
        <v>0</v>
      </c>
      <c r="AC3916" s="61">
        <v>0</v>
      </c>
    </row>
    <row r="3917" spans="2:29" ht="13.7">
      <c r="B3917" s="24" t="s">
        <v>82</v>
      </c>
      <c r="C3917" s="24" t="s">
        <v>64</v>
      </c>
      <c r="D3917" s="24" t="s">
        <v>89</v>
      </c>
      <c r="E3917" s="24">
        <v>540</v>
      </c>
      <c r="F3917" s="26">
        <v>46235</v>
      </c>
      <c r="G3917" s="24" t="s">
        <v>52</v>
      </c>
      <c r="H3917" s="24" t="s">
        <v>53</v>
      </c>
      <c r="I3917" s="24" t="s">
        <v>62</v>
      </c>
      <c r="J3917" s="24" t="s">
        <v>126</v>
      </c>
      <c r="K3917" s="24">
        <v>1</v>
      </c>
      <c r="L3917" s="24" t="s">
        <v>84</v>
      </c>
      <c r="M3917" s="26">
        <v>46260</v>
      </c>
      <c r="N3917" s="27">
        <v>46260.333333333336</v>
      </c>
      <c r="O3917" s="27">
        <v>46260.708333333336</v>
      </c>
      <c r="P3917" s="24" t="s">
        <v>6455</v>
      </c>
      <c r="Q3917" s="24" t="s">
        <v>6456</v>
      </c>
      <c r="R3917" s="24" t="s">
        <v>249</v>
      </c>
      <c r="T3917" s="24" t="s">
        <v>62</v>
      </c>
      <c r="U3917" s="24" t="s">
        <v>580</v>
      </c>
      <c r="V3917" s="27">
        <v>46260.338194444441</v>
      </c>
      <c r="W3917" s="27">
        <v>46260.411805555559</v>
      </c>
      <c r="Z3917" s="24">
        <v>1</v>
      </c>
      <c r="AA3917" s="24" t="s">
        <v>60</v>
      </c>
      <c r="AB3917" s="24" t="b">
        <v>0</v>
      </c>
      <c r="AC3917" s="61"/>
    </row>
    <row r="3918" spans="2:29" ht="13.7">
      <c r="B3918" s="24" t="s">
        <v>82</v>
      </c>
      <c r="C3918" s="24" t="s">
        <v>64</v>
      </c>
      <c r="D3918" s="24" t="s">
        <v>89</v>
      </c>
      <c r="E3918" s="24">
        <v>540</v>
      </c>
      <c r="F3918" s="26">
        <v>46235</v>
      </c>
      <c r="G3918" s="24" t="s">
        <v>52</v>
      </c>
      <c r="H3918" s="24" t="s">
        <v>53</v>
      </c>
      <c r="I3918" s="24" t="s">
        <v>62</v>
      </c>
      <c r="J3918" s="24" t="s">
        <v>126</v>
      </c>
      <c r="K3918" s="24">
        <v>1</v>
      </c>
      <c r="L3918" s="24" t="s">
        <v>84</v>
      </c>
      <c r="M3918" s="26">
        <v>46260</v>
      </c>
      <c r="N3918" s="27">
        <v>46260.333333333336</v>
      </c>
      <c r="O3918" s="27">
        <v>46260.708333333336</v>
      </c>
      <c r="P3918" s="24" t="s">
        <v>6457</v>
      </c>
      <c r="Q3918" s="24" t="s">
        <v>6458</v>
      </c>
      <c r="R3918" s="24" t="s">
        <v>249</v>
      </c>
      <c r="T3918" s="24" t="s">
        <v>62</v>
      </c>
      <c r="U3918" s="24" t="s">
        <v>580</v>
      </c>
      <c r="V3918" s="27">
        <v>46260.617361111108</v>
      </c>
      <c r="W3918" s="27">
        <v>46260.679861111108</v>
      </c>
      <c r="Z3918" s="24">
        <v>1</v>
      </c>
      <c r="AA3918" s="24" t="s">
        <v>60</v>
      </c>
      <c r="AB3918" s="24" t="b">
        <v>0</v>
      </c>
      <c r="AC3918" s="61"/>
    </row>
    <row r="3919" spans="2:29" ht="13.7">
      <c r="B3919" s="24" t="s">
        <v>82</v>
      </c>
      <c r="C3919" s="24" t="s">
        <v>64</v>
      </c>
      <c r="D3919" s="24" t="s">
        <v>89</v>
      </c>
      <c r="E3919" s="24">
        <v>540</v>
      </c>
      <c r="F3919" s="26">
        <v>46235</v>
      </c>
      <c r="G3919" s="24" t="s">
        <v>52</v>
      </c>
      <c r="H3919" s="24" t="s">
        <v>53</v>
      </c>
      <c r="I3919" s="24" t="s">
        <v>62</v>
      </c>
      <c r="J3919" s="24" t="s">
        <v>126</v>
      </c>
      <c r="K3919" s="24">
        <v>1</v>
      </c>
      <c r="L3919" s="24" t="s">
        <v>84</v>
      </c>
      <c r="M3919" s="26">
        <v>46260</v>
      </c>
      <c r="N3919" s="27">
        <v>46260.333333333336</v>
      </c>
      <c r="O3919" s="27">
        <v>46260.708333333336</v>
      </c>
      <c r="P3919" s="24" t="s">
        <v>6459</v>
      </c>
      <c r="Q3919" s="24" t="s">
        <v>6460</v>
      </c>
      <c r="R3919" s="24" t="s">
        <v>256</v>
      </c>
      <c r="T3919" s="24" t="s">
        <v>62</v>
      </c>
      <c r="U3919" s="24" t="s">
        <v>580</v>
      </c>
      <c r="V3919" s="27">
        <v>46260.522222222222</v>
      </c>
      <c r="W3919" s="27">
        <v>46260.591666666667</v>
      </c>
      <c r="Z3919" s="24">
        <v>1</v>
      </c>
      <c r="AA3919" s="24" t="s">
        <v>60</v>
      </c>
      <c r="AB3919" s="24" t="b">
        <v>0</v>
      </c>
      <c r="AC3919" s="61"/>
    </row>
    <row r="3920" spans="2:29" ht="13.7">
      <c r="B3920" s="24" t="s">
        <v>82</v>
      </c>
      <c r="C3920" s="24" t="s">
        <v>64</v>
      </c>
      <c r="D3920" s="24" t="s">
        <v>89</v>
      </c>
      <c r="E3920" s="24">
        <v>540</v>
      </c>
      <c r="F3920" s="26">
        <v>46235</v>
      </c>
      <c r="G3920" s="24" t="s">
        <v>52</v>
      </c>
      <c r="H3920" s="24" t="s">
        <v>53</v>
      </c>
      <c r="I3920" s="24" t="s">
        <v>62</v>
      </c>
      <c r="J3920" s="24" t="s">
        <v>126</v>
      </c>
      <c r="K3920" s="24">
        <v>1</v>
      </c>
      <c r="L3920" s="24" t="s">
        <v>84</v>
      </c>
      <c r="M3920" s="26">
        <v>46260</v>
      </c>
      <c r="N3920" s="27">
        <v>46260.333333333336</v>
      </c>
      <c r="O3920" s="27">
        <v>46260.708333333336</v>
      </c>
      <c r="P3920" s="24" t="s">
        <v>6461</v>
      </c>
      <c r="Q3920" s="24" t="s">
        <v>6462</v>
      </c>
      <c r="R3920" s="24" t="s">
        <v>323</v>
      </c>
      <c r="S3920" s="24" t="s">
        <v>160</v>
      </c>
      <c r="T3920" s="24" t="s">
        <v>62</v>
      </c>
      <c r="U3920" s="24" t="s">
        <v>580</v>
      </c>
      <c r="V3920" s="27">
        <v>46260.429861111108</v>
      </c>
      <c r="W3920" s="27">
        <v>46260.484722222223</v>
      </c>
      <c r="Z3920" s="24">
        <v>1</v>
      </c>
      <c r="AA3920" s="24" t="s">
        <v>60</v>
      </c>
      <c r="AB3920" s="24" t="b">
        <v>0</v>
      </c>
      <c r="AC3920" s="61"/>
    </row>
    <row r="3921" spans="2:29" ht="13.7">
      <c r="B3921" s="24" t="s">
        <v>82</v>
      </c>
      <c r="C3921" s="24" t="s">
        <v>77</v>
      </c>
      <c r="D3921" s="24" t="s">
        <v>90</v>
      </c>
      <c r="E3921" s="24">
        <v>180</v>
      </c>
      <c r="F3921" s="26">
        <v>46174</v>
      </c>
      <c r="G3921" s="24" t="s">
        <v>52</v>
      </c>
      <c r="H3921" s="24" t="s">
        <v>53</v>
      </c>
      <c r="I3921" s="24" t="s">
        <v>79</v>
      </c>
      <c r="J3921" s="24" t="s">
        <v>125</v>
      </c>
      <c r="K3921" s="24">
        <v>1</v>
      </c>
      <c r="L3921" s="24" t="s">
        <v>91</v>
      </c>
      <c r="M3921" s="26">
        <v>46175</v>
      </c>
      <c r="N3921" s="27">
        <v>46175.541666666664</v>
      </c>
      <c r="O3921" s="27">
        <v>46175.666666666664</v>
      </c>
      <c r="V3921" s="27"/>
      <c r="W3921" s="27"/>
      <c r="X3921" s="24">
        <v>4</v>
      </c>
      <c r="Y3921" s="24">
        <v>0</v>
      </c>
      <c r="Z3921" s="24">
        <v>4</v>
      </c>
      <c r="AA3921" s="24" t="s">
        <v>56</v>
      </c>
      <c r="AB3921" s="24" t="b">
        <v>0</v>
      </c>
      <c r="AC3921" s="61">
        <v>0</v>
      </c>
    </row>
    <row r="3922" spans="2:29" ht="13.7">
      <c r="B3922" s="24" t="s">
        <v>82</v>
      </c>
      <c r="C3922" s="24" t="s">
        <v>77</v>
      </c>
      <c r="D3922" s="24" t="s">
        <v>90</v>
      </c>
      <c r="E3922" s="24">
        <v>180</v>
      </c>
      <c r="F3922" s="26">
        <v>46174</v>
      </c>
      <c r="G3922" s="24" t="s">
        <v>52</v>
      </c>
      <c r="H3922" s="24" t="s">
        <v>53</v>
      </c>
      <c r="I3922" s="24" t="s">
        <v>79</v>
      </c>
      <c r="J3922" s="24" t="s">
        <v>126</v>
      </c>
      <c r="K3922" s="24">
        <v>1</v>
      </c>
      <c r="L3922" s="24" t="s">
        <v>91</v>
      </c>
      <c r="M3922" s="26">
        <v>46175</v>
      </c>
      <c r="N3922" s="27">
        <v>46175.541666666664</v>
      </c>
      <c r="O3922" s="27">
        <v>46175.666666666664</v>
      </c>
      <c r="P3922" s="24" t="s">
        <v>6463</v>
      </c>
      <c r="Q3922" s="24" t="s">
        <v>6464</v>
      </c>
      <c r="R3922" s="24" t="s">
        <v>3472</v>
      </c>
      <c r="T3922" s="24" t="s">
        <v>79</v>
      </c>
      <c r="U3922" s="24" t="s">
        <v>214</v>
      </c>
      <c r="V3922" s="27">
        <v>46175.579861111109</v>
      </c>
      <c r="W3922" s="27">
        <v>46175.590277777781</v>
      </c>
      <c r="Z3922" s="24">
        <v>1</v>
      </c>
      <c r="AA3922" s="24" t="s">
        <v>56</v>
      </c>
      <c r="AB3922" s="24" t="b">
        <v>0</v>
      </c>
      <c r="AC3922" s="61"/>
    </row>
    <row r="3923" spans="2:29" ht="13.7">
      <c r="B3923" s="24" t="s">
        <v>82</v>
      </c>
      <c r="C3923" s="24" t="s">
        <v>77</v>
      </c>
      <c r="D3923" s="24" t="s">
        <v>90</v>
      </c>
      <c r="E3923" s="24">
        <v>180</v>
      </c>
      <c r="F3923" s="26">
        <v>46174</v>
      </c>
      <c r="G3923" s="24" t="s">
        <v>52</v>
      </c>
      <c r="H3923" s="24" t="s">
        <v>53</v>
      </c>
      <c r="I3923" s="24" t="s">
        <v>79</v>
      </c>
      <c r="J3923" s="24" t="s">
        <v>126</v>
      </c>
      <c r="K3923" s="24">
        <v>1</v>
      </c>
      <c r="L3923" s="24" t="s">
        <v>91</v>
      </c>
      <c r="M3923" s="26">
        <v>46175</v>
      </c>
      <c r="N3923" s="27">
        <v>46175.541666666664</v>
      </c>
      <c r="O3923" s="27">
        <v>46175.666666666664</v>
      </c>
      <c r="P3923" s="24" t="s">
        <v>6465</v>
      </c>
      <c r="Q3923" s="24" t="s">
        <v>6466</v>
      </c>
      <c r="R3923" s="24" t="s">
        <v>3472</v>
      </c>
      <c r="T3923" s="24" t="s">
        <v>79</v>
      </c>
      <c r="U3923" s="24" t="s">
        <v>214</v>
      </c>
      <c r="V3923" s="27">
        <v>46175.549305555556</v>
      </c>
      <c r="W3923" s="27">
        <v>46175.55972222222</v>
      </c>
      <c r="Z3923" s="24">
        <v>1</v>
      </c>
      <c r="AA3923" s="24" t="s">
        <v>56</v>
      </c>
      <c r="AB3923" s="24" t="b">
        <v>0</v>
      </c>
      <c r="AC3923" s="61"/>
    </row>
    <row r="3924" spans="2:29" ht="13.7">
      <c r="B3924" s="24" t="s">
        <v>82</v>
      </c>
      <c r="C3924" s="24" t="s">
        <v>77</v>
      </c>
      <c r="D3924" s="24" t="s">
        <v>90</v>
      </c>
      <c r="E3924" s="24">
        <v>180</v>
      </c>
      <c r="F3924" s="26">
        <v>46174</v>
      </c>
      <c r="G3924" s="24" t="s">
        <v>52</v>
      </c>
      <c r="H3924" s="24" t="s">
        <v>53</v>
      </c>
      <c r="I3924" s="24" t="s">
        <v>79</v>
      </c>
      <c r="J3924" s="24" t="s">
        <v>126</v>
      </c>
      <c r="K3924" s="24">
        <v>1</v>
      </c>
      <c r="L3924" s="24" t="s">
        <v>91</v>
      </c>
      <c r="M3924" s="26">
        <v>46175</v>
      </c>
      <c r="N3924" s="27">
        <v>46175.541666666664</v>
      </c>
      <c r="O3924" s="27">
        <v>46175.666666666664</v>
      </c>
      <c r="P3924" s="24" t="s">
        <v>6467</v>
      </c>
      <c r="Q3924" s="24" t="s">
        <v>6468</v>
      </c>
      <c r="R3924" s="24" t="s">
        <v>3472</v>
      </c>
      <c r="T3924" s="24" t="s">
        <v>79</v>
      </c>
      <c r="U3924" s="24" t="s">
        <v>214</v>
      </c>
      <c r="V3924" s="27">
        <v>46175.640277777777</v>
      </c>
      <c r="W3924" s="27">
        <v>46175.654861111114</v>
      </c>
      <c r="Z3924" s="24">
        <v>1</v>
      </c>
      <c r="AA3924" s="24" t="s">
        <v>56</v>
      </c>
      <c r="AB3924" s="24" t="b">
        <v>0</v>
      </c>
      <c r="AC3924" s="61"/>
    </row>
    <row r="3925" spans="2:29" ht="13.7">
      <c r="B3925" s="24" t="s">
        <v>82</v>
      </c>
      <c r="C3925" s="24" t="s">
        <v>77</v>
      </c>
      <c r="D3925" s="24" t="s">
        <v>90</v>
      </c>
      <c r="E3925" s="24">
        <v>180</v>
      </c>
      <c r="F3925" s="26">
        <v>46174</v>
      </c>
      <c r="G3925" s="24" t="s">
        <v>52</v>
      </c>
      <c r="H3925" s="24" t="s">
        <v>53</v>
      </c>
      <c r="I3925" s="24" t="s">
        <v>79</v>
      </c>
      <c r="J3925" s="24" t="s">
        <v>126</v>
      </c>
      <c r="K3925" s="24">
        <v>1</v>
      </c>
      <c r="L3925" s="24" t="s">
        <v>91</v>
      </c>
      <c r="M3925" s="26">
        <v>46175</v>
      </c>
      <c r="N3925" s="27">
        <v>46175.541666666664</v>
      </c>
      <c r="O3925" s="27">
        <v>46175.666666666664</v>
      </c>
      <c r="P3925" s="24" t="s">
        <v>6469</v>
      </c>
      <c r="Q3925" s="24" t="s">
        <v>6470</v>
      </c>
      <c r="R3925" s="24" t="s">
        <v>3454</v>
      </c>
      <c r="T3925" s="24" t="s">
        <v>79</v>
      </c>
      <c r="U3925" s="24" t="s">
        <v>214</v>
      </c>
      <c r="V3925" s="27">
        <v>46175.611805555556</v>
      </c>
      <c r="W3925" s="27">
        <v>46175.628472222219</v>
      </c>
      <c r="Z3925" s="24">
        <v>1</v>
      </c>
      <c r="AA3925" s="24" t="s">
        <v>56</v>
      </c>
      <c r="AB3925" s="24" t="b">
        <v>0</v>
      </c>
      <c r="AC3925" s="61"/>
    </row>
    <row r="3926" spans="2:29" ht="13.7">
      <c r="B3926" s="24" t="s">
        <v>82</v>
      </c>
      <c r="C3926" s="24" t="s">
        <v>77</v>
      </c>
      <c r="D3926" s="24" t="s">
        <v>90</v>
      </c>
      <c r="E3926" s="24">
        <v>180</v>
      </c>
      <c r="F3926" s="26">
        <v>46174</v>
      </c>
      <c r="G3926" s="24" t="s">
        <v>52</v>
      </c>
      <c r="H3926" s="24" t="s">
        <v>53</v>
      </c>
      <c r="I3926" s="24" t="s">
        <v>79</v>
      </c>
      <c r="J3926" s="24" t="s">
        <v>125</v>
      </c>
      <c r="K3926" s="24">
        <v>1</v>
      </c>
      <c r="L3926" s="24" t="s">
        <v>91</v>
      </c>
      <c r="M3926" s="26">
        <v>46183</v>
      </c>
      <c r="N3926" s="27">
        <v>46183.333333333336</v>
      </c>
      <c r="O3926" s="27">
        <v>46183.458333333336</v>
      </c>
      <c r="V3926" s="27"/>
      <c r="W3926" s="27"/>
      <c r="X3926" s="24">
        <v>4</v>
      </c>
      <c r="Y3926" s="24">
        <v>0</v>
      </c>
      <c r="Z3926" s="24">
        <v>4</v>
      </c>
      <c r="AA3926" s="24" t="s">
        <v>56</v>
      </c>
      <c r="AB3926" s="24" t="b">
        <v>0</v>
      </c>
      <c r="AC3926" s="61">
        <v>0</v>
      </c>
    </row>
    <row r="3927" spans="2:29" ht="13.7">
      <c r="B3927" s="24" t="s">
        <v>82</v>
      </c>
      <c r="C3927" s="24" t="s">
        <v>77</v>
      </c>
      <c r="D3927" s="24" t="s">
        <v>90</v>
      </c>
      <c r="E3927" s="24">
        <v>180</v>
      </c>
      <c r="F3927" s="26">
        <v>46174</v>
      </c>
      <c r="G3927" s="24" t="s">
        <v>52</v>
      </c>
      <c r="H3927" s="24" t="s">
        <v>53</v>
      </c>
      <c r="I3927" s="24" t="s">
        <v>79</v>
      </c>
      <c r="J3927" s="24" t="s">
        <v>126</v>
      </c>
      <c r="K3927" s="24">
        <v>1</v>
      </c>
      <c r="L3927" s="24" t="s">
        <v>91</v>
      </c>
      <c r="M3927" s="26">
        <v>46183</v>
      </c>
      <c r="N3927" s="27">
        <v>46183.333333333336</v>
      </c>
      <c r="O3927" s="27">
        <v>46183.458333333336</v>
      </c>
      <c r="P3927" s="24" t="s">
        <v>6471</v>
      </c>
      <c r="Q3927" s="24" t="s">
        <v>6472</v>
      </c>
      <c r="R3927" s="24" t="s">
        <v>3454</v>
      </c>
      <c r="T3927" s="24" t="s">
        <v>79</v>
      </c>
      <c r="U3927" s="24" t="s">
        <v>480</v>
      </c>
      <c r="V3927" s="27">
        <v>46183.337500000001</v>
      </c>
      <c r="W3927" s="27">
        <v>46183.351388888892</v>
      </c>
      <c r="Z3927" s="24">
        <v>1</v>
      </c>
      <c r="AA3927" s="24" t="s">
        <v>56</v>
      </c>
      <c r="AB3927" s="24" t="b">
        <v>0</v>
      </c>
      <c r="AC3927" s="61"/>
    </row>
    <row r="3928" spans="2:29" ht="13.7">
      <c r="B3928" s="24" t="s">
        <v>82</v>
      </c>
      <c r="C3928" s="24" t="s">
        <v>77</v>
      </c>
      <c r="D3928" s="24" t="s">
        <v>90</v>
      </c>
      <c r="E3928" s="24">
        <v>180</v>
      </c>
      <c r="F3928" s="26">
        <v>46174</v>
      </c>
      <c r="G3928" s="24" t="s">
        <v>52</v>
      </c>
      <c r="H3928" s="24" t="s">
        <v>53</v>
      </c>
      <c r="I3928" s="24" t="s">
        <v>79</v>
      </c>
      <c r="J3928" s="24" t="s">
        <v>126</v>
      </c>
      <c r="K3928" s="24">
        <v>1</v>
      </c>
      <c r="L3928" s="24" t="s">
        <v>91</v>
      </c>
      <c r="M3928" s="26">
        <v>46183</v>
      </c>
      <c r="N3928" s="27">
        <v>46183.333333333336</v>
      </c>
      <c r="O3928" s="27">
        <v>46183.458333333336</v>
      </c>
      <c r="P3928" s="24" t="s">
        <v>6473</v>
      </c>
      <c r="Q3928" s="24" t="s">
        <v>6474</v>
      </c>
      <c r="R3928" s="24" t="s">
        <v>3454</v>
      </c>
      <c r="S3928" s="24" t="s">
        <v>160</v>
      </c>
      <c r="T3928" s="24" t="s">
        <v>79</v>
      </c>
      <c r="U3928" s="24" t="s">
        <v>480</v>
      </c>
      <c r="V3928" s="27">
        <v>46183.435416666667</v>
      </c>
      <c r="W3928" s="27">
        <v>46183.45208333333</v>
      </c>
      <c r="Z3928" s="24">
        <v>1</v>
      </c>
      <c r="AA3928" s="24" t="s">
        <v>56</v>
      </c>
      <c r="AB3928" s="24" t="b">
        <v>0</v>
      </c>
      <c r="AC3928" s="61"/>
    </row>
    <row r="3929" spans="2:29" ht="13.7">
      <c r="B3929" s="24" t="s">
        <v>82</v>
      </c>
      <c r="C3929" s="24" t="s">
        <v>77</v>
      </c>
      <c r="D3929" s="24" t="s">
        <v>90</v>
      </c>
      <c r="E3929" s="24">
        <v>180</v>
      </c>
      <c r="F3929" s="26">
        <v>46174</v>
      </c>
      <c r="G3929" s="24" t="s">
        <v>52</v>
      </c>
      <c r="H3929" s="24" t="s">
        <v>53</v>
      </c>
      <c r="I3929" s="24" t="s">
        <v>79</v>
      </c>
      <c r="J3929" s="24" t="s">
        <v>126</v>
      </c>
      <c r="K3929" s="24">
        <v>1</v>
      </c>
      <c r="L3929" s="24" t="s">
        <v>91</v>
      </c>
      <c r="M3929" s="26">
        <v>46183</v>
      </c>
      <c r="N3929" s="27">
        <v>46183.333333333336</v>
      </c>
      <c r="O3929" s="27">
        <v>46183.458333333336</v>
      </c>
      <c r="P3929" s="24" t="s">
        <v>6475</v>
      </c>
      <c r="Q3929" s="24" t="s">
        <v>6476</v>
      </c>
      <c r="R3929" s="24" t="s">
        <v>3461</v>
      </c>
      <c r="T3929" s="24" t="s">
        <v>79</v>
      </c>
      <c r="U3929" s="24" t="s">
        <v>480</v>
      </c>
      <c r="V3929" s="27">
        <v>46183.368750000001</v>
      </c>
      <c r="W3929" s="27">
        <v>46183.386805555558</v>
      </c>
      <c r="Z3929" s="24">
        <v>1</v>
      </c>
      <c r="AA3929" s="24" t="s">
        <v>56</v>
      </c>
      <c r="AB3929" s="24" t="b">
        <v>0</v>
      </c>
      <c r="AC3929" s="61"/>
    </row>
    <row r="3930" spans="2:29" ht="13.7">
      <c r="B3930" s="24" t="s">
        <v>82</v>
      </c>
      <c r="C3930" s="24" t="s">
        <v>77</v>
      </c>
      <c r="D3930" s="24" t="s">
        <v>90</v>
      </c>
      <c r="E3930" s="24">
        <v>180</v>
      </c>
      <c r="F3930" s="26">
        <v>46174</v>
      </c>
      <c r="G3930" s="24" t="s">
        <v>52</v>
      </c>
      <c r="H3930" s="24" t="s">
        <v>53</v>
      </c>
      <c r="I3930" s="24" t="s">
        <v>79</v>
      </c>
      <c r="J3930" s="24" t="s">
        <v>126</v>
      </c>
      <c r="K3930" s="24">
        <v>1</v>
      </c>
      <c r="L3930" s="24" t="s">
        <v>91</v>
      </c>
      <c r="M3930" s="26">
        <v>46183</v>
      </c>
      <c r="N3930" s="27">
        <v>46183.333333333336</v>
      </c>
      <c r="O3930" s="27">
        <v>46183.458333333336</v>
      </c>
      <c r="P3930" s="24" t="s">
        <v>6477</v>
      </c>
      <c r="Q3930" s="24" t="s">
        <v>6478</v>
      </c>
      <c r="R3930" s="24" t="s">
        <v>3454</v>
      </c>
      <c r="T3930" s="24" t="s">
        <v>79</v>
      </c>
      <c r="U3930" s="24" t="s">
        <v>480</v>
      </c>
      <c r="V3930" s="27">
        <v>46183.402777777781</v>
      </c>
      <c r="W3930" s="27">
        <v>46183.413194444445</v>
      </c>
      <c r="Z3930" s="24">
        <v>1</v>
      </c>
      <c r="AA3930" s="24" t="s">
        <v>56</v>
      </c>
      <c r="AB3930" s="24" t="b">
        <v>0</v>
      </c>
      <c r="AC3930" s="61"/>
    </row>
    <row r="3931" spans="2:29" ht="13.7">
      <c r="B3931" s="24" t="s">
        <v>82</v>
      </c>
      <c r="C3931" s="24" t="s">
        <v>77</v>
      </c>
      <c r="D3931" s="24" t="s">
        <v>90</v>
      </c>
      <c r="E3931" s="24">
        <v>180</v>
      </c>
      <c r="F3931" s="26">
        <v>46204</v>
      </c>
      <c r="G3931" s="24" t="s">
        <v>52</v>
      </c>
      <c r="H3931" s="24" t="s">
        <v>53</v>
      </c>
      <c r="I3931" s="24" t="s">
        <v>79</v>
      </c>
      <c r="J3931" s="24" t="s">
        <v>125</v>
      </c>
      <c r="K3931" s="24">
        <v>1</v>
      </c>
      <c r="L3931" s="24" t="s">
        <v>91</v>
      </c>
      <c r="M3931" s="26">
        <v>46216</v>
      </c>
      <c r="N3931" s="27">
        <v>46216.354166666664</v>
      </c>
      <c r="O3931" s="27">
        <v>46216.479166666664</v>
      </c>
      <c r="V3931" s="27"/>
      <c r="W3931" s="27"/>
      <c r="X3931" s="24">
        <v>4</v>
      </c>
      <c r="Y3931" s="24">
        <v>0</v>
      </c>
      <c r="Z3931" s="24">
        <v>4</v>
      </c>
      <c r="AA3931" s="24" t="s">
        <v>58</v>
      </c>
      <c r="AB3931" s="24" t="b">
        <v>0</v>
      </c>
      <c r="AC3931" s="61">
        <v>0</v>
      </c>
    </row>
    <row r="3932" spans="2:29" ht="13.7">
      <c r="B3932" s="24" t="s">
        <v>82</v>
      </c>
      <c r="C3932" s="24" t="s">
        <v>77</v>
      </c>
      <c r="D3932" s="24" t="s">
        <v>90</v>
      </c>
      <c r="E3932" s="24">
        <v>180</v>
      </c>
      <c r="F3932" s="26">
        <v>46204</v>
      </c>
      <c r="G3932" s="24" t="s">
        <v>52</v>
      </c>
      <c r="H3932" s="24" t="s">
        <v>53</v>
      </c>
      <c r="I3932" s="24" t="s">
        <v>79</v>
      </c>
      <c r="J3932" s="24" t="s">
        <v>126</v>
      </c>
      <c r="K3932" s="24">
        <v>1</v>
      </c>
      <c r="L3932" s="24" t="s">
        <v>91</v>
      </c>
      <c r="M3932" s="26">
        <v>46216</v>
      </c>
      <c r="N3932" s="27">
        <v>46216.354166666664</v>
      </c>
      <c r="O3932" s="27">
        <v>46216.479166666664</v>
      </c>
      <c r="P3932" s="24" t="s">
        <v>6479</v>
      </c>
      <c r="Q3932" s="24" t="s">
        <v>6480</v>
      </c>
      <c r="R3932" s="24" t="s">
        <v>3454</v>
      </c>
      <c r="T3932" s="24" t="s">
        <v>79</v>
      </c>
      <c r="U3932" s="24" t="s">
        <v>214</v>
      </c>
      <c r="V3932" s="27">
        <v>46216.450694444444</v>
      </c>
      <c r="W3932" s="27">
        <v>46216.461111111108</v>
      </c>
      <c r="Z3932" s="24">
        <v>1</v>
      </c>
      <c r="AA3932" s="24" t="s">
        <v>58</v>
      </c>
      <c r="AB3932" s="24" t="b">
        <v>0</v>
      </c>
      <c r="AC3932" s="61"/>
    </row>
    <row r="3933" spans="2:29" ht="13.7">
      <c r="B3933" s="24" t="s">
        <v>82</v>
      </c>
      <c r="C3933" s="24" t="s">
        <v>77</v>
      </c>
      <c r="D3933" s="24" t="s">
        <v>90</v>
      </c>
      <c r="E3933" s="24">
        <v>180</v>
      </c>
      <c r="F3933" s="26">
        <v>46204</v>
      </c>
      <c r="G3933" s="24" t="s">
        <v>52</v>
      </c>
      <c r="H3933" s="24" t="s">
        <v>53</v>
      </c>
      <c r="I3933" s="24" t="s">
        <v>79</v>
      </c>
      <c r="J3933" s="24" t="s">
        <v>126</v>
      </c>
      <c r="K3933" s="24">
        <v>1</v>
      </c>
      <c r="L3933" s="24" t="s">
        <v>91</v>
      </c>
      <c r="M3933" s="26">
        <v>46216</v>
      </c>
      <c r="N3933" s="27">
        <v>46216.354166666664</v>
      </c>
      <c r="O3933" s="27">
        <v>46216.479166666664</v>
      </c>
      <c r="P3933" s="24" t="s">
        <v>6481</v>
      </c>
      <c r="Q3933" s="24" t="s">
        <v>6482</v>
      </c>
      <c r="R3933" s="24" t="s">
        <v>3461</v>
      </c>
      <c r="S3933" s="24" t="s">
        <v>213</v>
      </c>
      <c r="T3933" s="24" t="s">
        <v>79</v>
      </c>
      <c r="U3933" s="24" t="s">
        <v>214</v>
      </c>
      <c r="V3933" s="27">
        <v>46216.420138888891</v>
      </c>
      <c r="W3933" s="27">
        <v>46216.434027777781</v>
      </c>
      <c r="Z3933" s="24">
        <v>1</v>
      </c>
      <c r="AA3933" s="24" t="s">
        <v>58</v>
      </c>
      <c r="AB3933" s="24" t="b">
        <v>0</v>
      </c>
      <c r="AC3933" s="61"/>
    </row>
    <row r="3934" spans="2:29" ht="13.7">
      <c r="B3934" s="24" t="s">
        <v>82</v>
      </c>
      <c r="C3934" s="24" t="s">
        <v>77</v>
      </c>
      <c r="D3934" s="24" t="s">
        <v>90</v>
      </c>
      <c r="E3934" s="24">
        <v>180</v>
      </c>
      <c r="F3934" s="26">
        <v>46204</v>
      </c>
      <c r="G3934" s="24" t="s">
        <v>52</v>
      </c>
      <c r="H3934" s="24" t="s">
        <v>53</v>
      </c>
      <c r="I3934" s="24" t="s">
        <v>79</v>
      </c>
      <c r="J3934" s="24" t="s">
        <v>126</v>
      </c>
      <c r="K3934" s="24">
        <v>1</v>
      </c>
      <c r="L3934" s="24" t="s">
        <v>91</v>
      </c>
      <c r="M3934" s="26">
        <v>46216</v>
      </c>
      <c r="N3934" s="27">
        <v>46216.354166666664</v>
      </c>
      <c r="O3934" s="27">
        <v>46216.479166666664</v>
      </c>
      <c r="P3934" s="24" t="s">
        <v>6483</v>
      </c>
      <c r="Q3934" s="24" t="s">
        <v>6484</v>
      </c>
      <c r="R3934" s="24" t="s">
        <v>3454</v>
      </c>
      <c r="T3934" s="24" t="s">
        <v>79</v>
      </c>
      <c r="U3934" s="24" t="s">
        <v>214</v>
      </c>
      <c r="V3934" s="27">
        <v>46216.393750000003</v>
      </c>
      <c r="W3934" s="27">
        <v>46216.406944444447</v>
      </c>
      <c r="Z3934" s="24">
        <v>1</v>
      </c>
      <c r="AA3934" s="24" t="s">
        <v>58</v>
      </c>
      <c r="AB3934" s="24" t="b">
        <v>0</v>
      </c>
      <c r="AC3934" s="61"/>
    </row>
    <row r="3935" spans="2:29" ht="13.7">
      <c r="B3935" s="24" t="s">
        <v>82</v>
      </c>
      <c r="C3935" s="24" t="s">
        <v>77</v>
      </c>
      <c r="D3935" s="24" t="s">
        <v>90</v>
      </c>
      <c r="E3935" s="24">
        <v>180</v>
      </c>
      <c r="F3935" s="26">
        <v>46204</v>
      </c>
      <c r="G3935" s="24" t="s">
        <v>52</v>
      </c>
      <c r="H3935" s="24" t="s">
        <v>53</v>
      </c>
      <c r="I3935" s="24" t="s">
        <v>79</v>
      </c>
      <c r="J3935" s="24" t="s">
        <v>126</v>
      </c>
      <c r="K3935" s="24">
        <v>1</v>
      </c>
      <c r="L3935" s="24" t="s">
        <v>91</v>
      </c>
      <c r="M3935" s="26">
        <v>46216</v>
      </c>
      <c r="N3935" s="27">
        <v>46216.354166666664</v>
      </c>
      <c r="O3935" s="27">
        <v>46216.479166666664</v>
      </c>
      <c r="P3935" s="24" t="s">
        <v>6485</v>
      </c>
      <c r="Q3935" s="24" t="s">
        <v>6486</v>
      </c>
      <c r="R3935" s="24" t="s">
        <v>3454</v>
      </c>
      <c r="S3935" s="24" t="s">
        <v>213</v>
      </c>
      <c r="T3935" s="24" t="s">
        <v>79</v>
      </c>
      <c r="U3935" s="24" t="s">
        <v>214</v>
      </c>
      <c r="V3935" s="27">
        <v>46216.356249999997</v>
      </c>
      <c r="W3935" s="27">
        <v>46216.371527777781</v>
      </c>
      <c r="Z3935" s="24">
        <v>1</v>
      </c>
      <c r="AA3935" s="24" t="s">
        <v>58</v>
      </c>
      <c r="AB3935" s="24" t="b">
        <v>0</v>
      </c>
      <c r="AC3935" s="61"/>
    </row>
    <row r="3936" spans="2:29" ht="13.7">
      <c r="B3936" s="24" t="s">
        <v>82</v>
      </c>
      <c r="C3936" s="24" t="s">
        <v>77</v>
      </c>
      <c r="D3936" s="24" t="s">
        <v>90</v>
      </c>
      <c r="E3936" s="24">
        <v>180</v>
      </c>
      <c r="F3936" s="26">
        <v>46235</v>
      </c>
      <c r="G3936" s="24" t="s">
        <v>52</v>
      </c>
      <c r="H3936" s="24" t="s">
        <v>53</v>
      </c>
      <c r="I3936" s="24" t="s">
        <v>79</v>
      </c>
      <c r="J3936" s="24" t="s">
        <v>125</v>
      </c>
      <c r="K3936" s="24">
        <v>1</v>
      </c>
      <c r="L3936" s="24" t="s">
        <v>91</v>
      </c>
      <c r="M3936" s="26">
        <v>46259</v>
      </c>
      <c r="N3936" s="27">
        <v>46259.354166666664</v>
      </c>
      <c r="O3936" s="27">
        <v>46259.479166666664</v>
      </c>
      <c r="V3936" s="27"/>
      <c r="W3936" s="27"/>
      <c r="X3936" s="24">
        <v>4</v>
      </c>
      <c r="Y3936" s="24">
        <v>0</v>
      </c>
      <c r="Z3936" s="24">
        <v>4</v>
      </c>
      <c r="AA3936" s="24" t="s">
        <v>60</v>
      </c>
      <c r="AB3936" s="24" t="b">
        <v>0</v>
      </c>
      <c r="AC3936" s="61">
        <v>0</v>
      </c>
    </row>
    <row r="3937" spans="2:29" ht="13.7">
      <c r="B3937" s="24" t="s">
        <v>82</v>
      </c>
      <c r="C3937" s="24" t="s">
        <v>77</v>
      </c>
      <c r="D3937" s="24" t="s">
        <v>90</v>
      </c>
      <c r="E3937" s="24">
        <v>180</v>
      </c>
      <c r="F3937" s="26">
        <v>46235</v>
      </c>
      <c r="G3937" s="24" t="s">
        <v>52</v>
      </c>
      <c r="H3937" s="24" t="s">
        <v>53</v>
      </c>
      <c r="I3937" s="24" t="s">
        <v>79</v>
      </c>
      <c r="J3937" s="24" t="s">
        <v>126</v>
      </c>
      <c r="K3937" s="24">
        <v>1</v>
      </c>
      <c r="L3937" s="24" t="s">
        <v>91</v>
      </c>
      <c r="M3937" s="26">
        <v>46259</v>
      </c>
      <c r="N3937" s="27">
        <v>46259.354166666664</v>
      </c>
      <c r="O3937" s="27">
        <v>46259.479166666664</v>
      </c>
      <c r="P3937" s="24" t="s">
        <v>6487</v>
      </c>
      <c r="Q3937" s="24" t="s">
        <v>6488</v>
      </c>
      <c r="R3937" s="24" t="s">
        <v>3472</v>
      </c>
      <c r="T3937" s="24" t="s">
        <v>79</v>
      </c>
      <c r="U3937" s="24" t="s">
        <v>224</v>
      </c>
      <c r="V3937" s="27">
        <v>46259.456250000003</v>
      </c>
      <c r="W3937" s="27">
        <v>46259.473611111112</v>
      </c>
      <c r="Z3937" s="24">
        <v>1</v>
      </c>
      <c r="AA3937" s="24" t="s">
        <v>60</v>
      </c>
      <c r="AB3937" s="24" t="b">
        <v>0</v>
      </c>
      <c r="AC3937" s="61"/>
    </row>
    <row r="3938" spans="2:29" ht="13.7">
      <c r="B3938" s="24" t="s">
        <v>82</v>
      </c>
      <c r="C3938" s="24" t="s">
        <v>77</v>
      </c>
      <c r="D3938" s="24" t="s">
        <v>90</v>
      </c>
      <c r="E3938" s="24">
        <v>180</v>
      </c>
      <c r="F3938" s="26">
        <v>46235</v>
      </c>
      <c r="G3938" s="24" t="s">
        <v>52</v>
      </c>
      <c r="H3938" s="24" t="s">
        <v>53</v>
      </c>
      <c r="I3938" s="24" t="s">
        <v>79</v>
      </c>
      <c r="J3938" s="24" t="s">
        <v>126</v>
      </c>
      <c r="K3938" s="24">
        <v>1</v>
      </c>
      <c r="L3938" s="24" t="s">
        <v>91</v>
      </c>
      <c r="M3938" s="26">
        <v>46259</v>
      </c>
      <c r="N3938" s="27">
        <v>46259.354166666664</v>
      </c>
      <c r="O3938" s="27">
        <v>46259.479166666664</v>
      </c>
      <c r="P3938" s="24" t="s">
        <v>6489</v>
      </c>
      <c r="Q3938" s="24" t="s">
        <v>6490</v>
      </c>
      <c r="R3938" s="24" t="s">
        <v>3461</v>
      </c>
      <c r="T3938" s="24" t="s">
        <v>79</v>
      </c>
      <c r="U3938" s="24" t="s">
        <v>224</v>
      </c>
      <c r="V3938" s="27">
        <v>46259.35833333333</v>
      </c>
      <c r="W3938" s="27">
        <v>46259.370833333334</v>
      </c>
      <c r="Z3938" s="24">
        <v>1</v>
      </c>
      <c r="AA3938" s="24" t="s">
        <v>60</v>
      </c>
      <c r="AB3938" s="24" t="b">
        <v>0</v>
      </c>
      <c r="AC3938" s="61"/>
    </row>
    <row r="3939" spans="2:29" ht="13.7">
      <c r="B3939" s="24" t="s">
        <v>82</v>
      </c>
      <c r="C3939" s="24" t="s">
        <v>77</v>
      </c>
      <c r="D3939" s="24" t="s">
        <v>90</v>
      </c>
      <c r="E3939" s="24">
        <v>180</v>
      </c>
      <c r="F3939" s="26">
        <v>46235</v>
      </c>
      <c r="G3939" s="24" t="s">
        <v>52</v>
      </c>
      <c r="H3939" s="24" t="s">
        <v>53</v>
      </c>
      <c r="I3939" s="24" t="s">
        <v>79</v>
      </c>
      <c r="J3939" s="24" t="s">
        <v>126</v>
      </c>
      <c r="K3939" s="24">
        <v>1</v>
      </c>
      <c r="L3939" s="24" t="s">
        <v>91</v>
      </c>
      <c r="M3939" s="26">
        <v>46259</v>
      </c>
      <c r="N3939" s="27">
        <v>46259.354166666664</v>
      </c>
      <c r="O3939" s="27">
        <v>46259.479166666664</v>
      </c>
      <c r="P3939" s="24" t="s">
        <v>6491</v>
      </c>
      <c r="Q3939" s="24" t="s">
        <v>6492</v>
      </c>
      <c r="R3939" s="24" t="s">
        <v>3461</v>
      </c>
      <c r="T3939" s="24" t="s">
        <v>79</v>
      </c>
      <c r="U3939" s="24" t="s">
        <v>224</v>
      </c>
      <c r="V3939" s="27">
        <v>46259.388888888891</v>
      </c>
      <c r="W3939" s="27">
        <v>46259.40347222222</v>
      </c>
      <c r="Z3939" s="24">
        <v>1</v>
      </c>
      <c r="AA3939" s="24" t="s">
        <v>60</v>
      </c>
      <c r="AB3939" s="24" t="b">
        <v>0</v>
      </c>
      <c r="AC3939" s="61"/>
    </row>
    <row r="3940" spans="2:29" ht="13.7">
      <c r="B3940" s="24" t="s">
        <v>82</v>
      </c>
      <c r="C3940" s="24" t="s">
        <v>77</v>
      </c>
      <c r="D3940" s="24" t="s">
        <v>90</v>
      </c>
      <c r="E3940" s="24">
        <v>180</v>
      </c>
      <c r="F3940" s="26">
        <v>46235</v>
      </c>
      <c r="G3940" s="24" t="s">
        <v>52</v>
      </c>
      <c r="H3940" s="24" t="s">
        <v>53</v>
      </c>
      <c r="I3940" s="24" t="s">
        <v>79</v>
      </c>
      <c r="J3940" s="24" t="s">
        <v>126</v>
      </c>
      <c r="K3940" s="24">
        <v>1</v>
      </c>
      <c r="L3940" s="24" t="s">
        <v>91</v>
      </c>
      <c r="M3940" s="26">
        <v>46259</v>
      </c>
      <c r="N3940" s="27">
        <v>46259.354166666664</v>
      </c>
      <c r="O3940" s="27">
        <v>46259.479166666664</v>
      </c>
      <c r="P3940" s="24" t="s">
        <v>6493</v>
      </c>
      <c r="Q3940" s="24" t="s">
        <v>6494</v>
      </c>
      <c r="R3940" s="24" t="s">
        <v>3472</v>
      </c>
      <c r="T3940" s="24" t="s">
        <v>79</v>
      </c>
      <c r="U3940" s="24" t="s">
        <v>224</v>
      </c>
      <c r="V3940" s="27">
        <v>46259.418749999997</v>
      </c>
      <c r="W3940" s="27">
        <v>46259.429861111108</v>
      </c>
      <c r="Z3940" s="24">
        <v>1</v>
      </c>
      <c r="AA3940" s="24" t="s">
        <v>60</v>
      </c>
      <c r="AB3940" s="24" t="b">
        <v>0</v>
      </c>
      <c r="AC3940" s="61"/>
    </row>
    <row r="3941" spans="2:29" ht="13.7">
      <c r="B3941" s="24" t="s">
        <v>82</v>
      </c>
      <c r="C3941" s="24" t="s">
        <v>77</v>
      </c>
      <c r="D3941" s="24" t="s">
        <v>90</v>
      </c>
      <c r="E3941" s="24">
        <v>210</v>
      </c>
      <c r="F3941" s="26">
        <v>46174</v>
      </c>
      <c r="G3941" s="24" t="s">
        <v>52</v>
      </c>
      <c r="H3941" s="24" t="s">
        <v>53</v>
      </c>
      <c r="I3941" s="24" t="s">
        <v>79</v>
      </c>
      <c r="J3941" s="24" t="s">
        <v>125</v>
      </c>
      <c r="K3941" s="24">
        <v>1</v>
      </c>
      <c r="L3941" s="24" t="s">
        <v>91</v>
      </c>
      <c r="M3941" s="26">
        <v>46185</v>
      </c>
      <c r="N3941" s="27">
        <v>46185.333333333336</v>
      </c>
      <c r="O3941" s="27">
        <v>46185.479166666664</v>
      </c>
      <c r="V3941" s="27"/>
      <c r="W3941" s="27"/>
      <c r="X3941" s="24">
        <v>4</v>
      </c>
      <c r="Y3941" s="24">
        <v>0</v>
      </c>
      <c r="Z3941" s="24">
        <v>4</v>
      </c>
      <c r="AA3941" s="24" t="s">
        <v>56</v>
      </c>
      <c r="AB3941" s="24" t="b">
        <v>0</v>
      </c>
      <c r="AC3941" s="61">
        <v>0</v>
      </c>
    </row>
    <row r="3942" spans="2:29" ht="13.7">
      <c r="B3942" s="24" t="s">
        <v>82</v>
      </c>
      <c r="C3942" s="24" t="s">
        <v>77</v>
      </c>
      <c r="D3942" s="24" t="s">
        <v>90</v>
      </c>
      <c r="E3942" s="24">
        <v>210</v>
      </c>
      <c r="F3942" s="26">
        <v>46174</v>
      </c>
      <c r="G3942" s="24" t="s">
        <v>52</v>
      </c>
      <c r="H3942" s="24" t="s">
        <v>53</v>
      </c>
      <c r="I3942" s="24" t="s">
        <v>79</v>
      </c>
      <c r="J3942" s="24" t="s">
        <v>126</v>
      </c>
      <c r="K3942" s="24">
        <v>1</v>
      </c>
      <c r="L3942" s="24" t="s">
        <v>91</v>
      </c>
      <c r="M3942" s="26">
        <v>46185</v>
      </c>
      <c r="N3942" s="27">
        <v>46185.333333333336</v>
      </c>
      <c r="O3942" s="27">
        <v>46185.479166666664</v>
      </c>
      <c r="P3942" s="24" t="s">
        <v>6495</v>
      </c>
      <c r="Q3942" s="24" t="s">
        <v>6496</v>
      </c>
      <c r="R3942" s="24" t="s">
        <v>3454</v>
      </c>
      <c r="T3942" s="24" t="s">
        <v>79</v>
      </c>
      <c r="U3942" s="24" t="s">
        <v>394</v>
      </c>
      <c r="V3942" s="27">
        <v>46185.373611111114</v>
      </c>
      <c r="W3942" s="27">
        <v>46185.388888888891</v>
      </c>
      <c r="Z3942" s="24">
        <v>1</v>
      </c>
      <c r="AA3942" s="24" t="s">
        <v>56</v>
      </c>
      <c r="AB3942" s="24" t="b">
        <v>0</v>
      </c>
      <c r="AC3942" s="61"/>
    </row>
    <row r="3943" spans="2:29" ht="13.7">
      <c r="B3943" s="24" t="s">
        <v>82</v>
      </c>
      <c r="C3943" s="24" t="s">
        <v>77</v>
      </c>
      <c r="D3943" s="24" t="s">
        <v>90</v>
      </c>
      <c r="E3943" s="24">
        <v>210</v>
      </c>
      <c r="F3943" s="26">
        <v>46174</v>
      </c>
      <c r="G3943" s="24" t="s">
        <v>52</v>
      </c>
      <c r="H3943" s="24" t="s">
        <v>53</v>
      </c>
      <c r="I3943" s="24" t="s">
        <v>79</v>
      </c>
      <c r="J3943" s="24" t="s">
        <v>126</v>
      </c>
      <c r="K3943" s="24">
        <v>1</v>
      </c>
      <c r="L3943" s="24" t="s">
        <v>91</v>
      </c>
      <c r="M3943" s="26">
        <v>46185</v>
      </c>
      <c r="N3943" s="27">
        <v>46185.333333333336</v>
      </c>
      <c r="O3943" s="27">
        <v>46185.479166666664</v>
      </c>
      <c r="P3943" s="24" t="s">
        <v>6497</v>
      </c>
      <c r="Q3943" s="24" t="s">
        <v>6498</v>
      </c>
      <c r="R3943" s="24" t="s">
        <v>3454</v>
      </c>
      <c r="T3943" s="24" t="s">
        <v>79</v>
      </c>
      <c r="U3943" s="24" t="s">
        <v>394</v>
      </c>
      <c r="V3943" s="27">
        <v>46185.339583333334</v>
      </c>
      <c r="W3943" s="27">
        <v>46185.35833333333</v>
      </c>
      <c r="Z3943" s="24">
        <v>1</v>
      </c>
      <c r="AA3943" s="24" t="s">
        <v>56</v>
      </c>
      <c r="AB3943" s="24" t="b">
        <v>0</v>
      </c>
      <c r="AC3943" s="61"/>
    </row>
    <row r="3944" spans="2:29" ht="13.7">
      <c r="B3944" s="24" t="s">
        <v>82</v>
      </c>
      <c r="C3944" s="24" t="s">
        <v>77</v>
      </c>
      <c r="D3944" s="24" t="s">
        <v>90</v>
      </c>
      <c r="E3944" s="24">
        <v>210</v>
      </c>
      <c r="F3944" s="26">
        <v>46174</v>
      </c>
      <c r="G3944" s="24" t="s">
        <v>52</v>
      </c>
      <c r="H3944" s="24" t="s">
        <v>53</v>
      </c>
      <c r="I3944" s="24" t="s">
        <v>79</v>
      </c>
      <c r="J3944" s="24" t="s">
        <v>126</v>
      </c>
      <c r="K3944" s="24">
        <v>1</v>
      </c>
      <c r="L3944" s="24" t="s">
        <v>91</v>
      </c>
      <c r="M3944" s="26">
        <v>46185</v>
      </c>
      <c r="N3944" s="27">
        <v>46185.333333333336</v>
      </c>
      <c r="O3944" s="27">
        <v>46185.479166666664</v>
      </c>
      <c r="P3944" s="24" t="s">
        <v>6499</v>
      </c>
      <c r="Q3944" s="24" t="s">
        <v>6500</v>
      </c>
      <c r="R3944" s="24" t="s">
        <v>3472</v>
      </c>
      <c r="T3944" s="24" t="s">
        <v>79</v>
      </c>
      <c r="U3944" s="24" t="s">
        <v>394</v>
      </c>
      <c r="V3944" s="27">
        <v>46185.407638888886</v>
      </c>
      <c r="W3944" s="27">
        <v>46185.431250000001</v>
      </c>
      <c r="Z3944" s="24">
        <v>1</v>
      </c>
      <c r="AA3944" s="24" t="s">
        <v>56</v>
      </c>
      <c r="AB3944" s="24" t="b">
        <v>0</v>
      </c>
      <c r="AC3944" s="61"/>
    </row>
    <row r="3945" spans="2:29" ht="13.7">
      <c r="B3945" s="24" t="s">
        <v>82</v>
      </c>
      <c r="C3945" s="24" t="s">
        <v>77</v>
      </c>
      <c r="D3945" s="24" t="s">
        <v>90</v>
      </c>
      <c r="E3945" s="24">
        <v>210</v>
      </c>
      <c r="F3945" s="26">
        <v>46174</v>
      </c>
      <c r="G3945" s="24" t="s">
        <v>52</v>
      </c>
      <c r="H3945" s="24" t="s">
        <v>53</v>
      </c>
      <c r="I3945" s="24" t="s">
        <v>79</v>
      </c>
      <c r="J3945" s="24" t="s">
        <v>126</v>
      </c>
      <c r="K3945" s="24">
        <v>1</v>
      </c>
      <c r="L3945" s="24" t="s">
        <v>91</v>
      </c>
      <c r="M3945" s="26">
        <v>46185</v>
      </c>
      <c r="N3945" s="27">
        <v>46185.333333333336</v>
      </c>
      <c r="O3945" s="27">
        <v>46185.479166666664</v>
      </c>
      <c r="P3945" s="24" t="s">
        <v>6501</v>
      </c>
      <c r="Q3945" s="24" t="s">
        <v>6502</v>
      </c>
      <c r="R3945" s="24" t="s">
        <v>3461</v>
      </c>
      <c r="T3945" s="24" t="s">
        <v>79</v>
      </c>
      <c r="U3945" s="24" t="s">
        <v>394</v>
      </c>
      <c r="V3945" s="27">
        <v>46185.446527777778</v>
      </c>
      <c r="W3945" s="27">
        <v>46185.467361111114</v>
      </c>
      <c r="Z3945" s="24">
        <v>1</v>
      </c>
      <c r="AA3945" s="24" t="s">
        <v>56</v>
      </c>
      <c r="AB3945" s="24" t="b">
        <v>0</v>
      </c>
      <c r="AC3945" s="61"/>
    </row>
    <row r="3946" spans="2:29" ht="13.7">
      <c r="B3946" s="24" t="s">
        <v>82</v>
      </c>
      <c r="C3946" s="24" t="s">
        <v>77</v>
      </c>
      <c r="D3946" s="24" t="s">
        <v>90</v>
      </c>
      <c r="E3946" s="24">
        <v>210</v>
      </c>
      <c r="F3946" s="26">
        <v>46204</v>
      </c>
      <c r="G3946" s="24" t="s">
        <v>52</v>
      </c>
      <c r="H3946" s="24" t="s">
        <v>53</v>
      </c>
      <c r="I3946" s="24" t="s">
        <v>79</v>
      </c>
      <c r="J3946" s="24" t="s">
        <v>125</v>
      </c>
      <c r="K3946" s="24">
        <v>1</v>
      </c>
      <c r="L3946" s="24" t="s">
        <v>91</v>
      </c>
      <c r="M3946" s="26">
        <v>46225</v>
      </c>
      <c r="N3946" s="27">
        <v>46225.541666666664</v>
      </c>
      <c r="O3946" s="27">
        <v>46225.6875</v>
      </c>
      <c r="V3946" s="27"/>
      <c r="W3946" s="27"/>
      <c r="X3946" s="24">
        <v>4</v>
      </c>
      <c r="Y3946" s="24">
        <v>0</v>
      </c>
      <c r="Z3946" s="24">
        <v>4</v>
      </c>
      <c r="AA3946" s="24" t="s">
        <v>58</v>
      </c>
      <c r="AB3946" s="24" t="b">
        <v>0</v>
      </c>
      <c r="AC3946" s="61">
        <v>0</v>
      </c>
    </row>
    <row r="3947" spans="2:29" ht="13.7">
      <c r="B3947" s="24" t="s">
        <v>82</v>
      </c>
      <c r="C3947" s="24" t="s">
        <v>77</v>
      </c>
      <c r="D3947" s="24" t="s">
        <v>90</v>
      </c>
      <c r="E3947" s="24">
        <v>210</v>
      </c>
      <c r="F3947" s="26">
        <v>46204</v>
      </c>
      <c r="G3947" s="24" t="s">
        <v>52</v>
      </c>
      <c r="H3947" s="24" t="s">
        <v>53</v>
      </c>
      <c r="I3947" s="24" t="s">
        <v>79</v>
      </c>
      <c r="J3947" s="24" t="s">
        <v>126</v>
      </c>
      <c r="K3947" s="24">
        <v>1</v>
      </c>
      <c r="L3947" s="24" t="s">
        <v>91</v>
      </c>
      <c r="M3947" s="26">
        <v>46225</v>
      </c>
      <c r="N3947" s="27">
        <v>46225.541666666664</v>
      </c>
      <c r="O3947" s="27">
        <v>46225.6875</v>
      </c>
      <c r="P3947" s="24" t="s">
        <v>6503</v>
      </c>
      <c r="Q3947" s="24" t="s">
        <v>6504</v>
      </c>
      <c r="R3947" s="24" t="s">
        <v>3454</v>
      </c>
      <c r="T3947" s="24" t="s">
        <v>79</v>
      </c>
      <c r="U3947" s="24" t="s">
        <v>191</v>
      </c>
      <c r="V3947" s="27">
        <v>46225.584027777775</v>
      </c>
      <c r="W3947" s="27">
        <v>46225.599305555559</v>
      </c>
      <c r="Z3947" s="24">
        <v>1</v>
      </c>
      <c r="AA3947" s="24" t="s">
        <v>58</v>
      </c>
      <c r="AB3947" s="24" t="b">
        <v>0</v>
      </c>
      <c r="AC3947" s="61"/>
    </row>
    <row r="3948" spans="2:29" ht="13.7">
      <c r="B3948" s="24" t="s">
        <v>82</v>
      </c>
      <c r="C3948" s="24" t="s">
        <v>77</v>
      </c>
      <c r="D3948" s="24" t="s">
        <v>90</v>
      </c>
      <c r="E3948" s="24">
        <v>210</v>
      </c>
      <c r="F3948" s="26">
        <v>46204</v>
      </c>
      <c r="G3948" s="24" t="s">
        <v>52</v>
      </c>
      <c r="H3948" s="24" t="s">
        <v>53</v>
      </c>
      <c r="I3948" s="24" t="s">
        <v>79</v>
      </c>
      <c r="J3948" s="24" t="s">
        <v>126</v>
      </c>
      <c r="K3948" s="24">
        <v>1</v>
      </c>
      <c r="L3948" s="24" t="s">
        <v>91</v>
      </c>
      <c r="M3948" s="26">
        <v>46225</v>
      </c>
      <c r="N3948" s="27">
        <v>46225.541666666664</v>
      </c>
      <c r="O3948" s="27">
        <v>46225.6875</v>
      </c>
      <c r="P3948" s="24" t="s">
        <v>6505</v>
      </c>
      <c r="Q3948" s="24" t="s">
        <v>6506</v>
      </c>
      <c r="R3948" s="24" t="s">
        <v>3454</v>
      </c>
      <c r="T3948" s="24" t="s">
        <v>79</v>
      </c>
      <c r="U3948" s="24" t="s">
        <v>191</v>
      </c>
      <c r="V3948" s="27">
        <v>46225.55</v>
      </c>
      <c r="W3948" s="27">
        <v>46225.570833333331</v>
      </c>
      <c r="Z3948" s="24">
        <v>1</v>
      </c>
      <c r="AA3948" s="24" t="s">
        <v>58</v>
      </c>
      <c r="AB3948" s="24" t="b">
        <v>0</v>
      </c>
      <c r="AC3948" s="61"/>
    </row>
    <row r="3949" spans="2:29" ht="13.7">
      <c r="B3949" s="24" t="s">
        <v>82</v>
      </c>
      <c r="C3949" s="24" t="s">
        <v>77</v>
      </c>
      <c r="D3949" s="24" t="s">
        <v>90</v>
      </c>
      <c r="E3949" s="24">
        <v>210</v>
      </c>
      <c r="F3949" s="26">
        <v>46204</v>
      </c>
      <c r="G3949" s="24" t="s">
        <v>52</v>
      </c>
      <c r="H3949" s="24" t="s">
        <v>53</v>
      </c>
      <c r="I3949" s="24" t="s">
        <v>79</v>
      </c>
      <c r="J3949" s="24" t="s">
        <v>126</v>
      </c>
      <c r="K3949" s="24">
        <v>1</v>
      </c>
      <c r="L3949" s="24" t="s">
        <v>91</v>
      </c>
      <c r="M3949" s="26">
        <v>46225</v>
      </c>
      <c r="N3949" s="27">
        <v>46225.541666666664</v>
      </c>
      <c r="O3949" s="27">
        <v>46225.6875</v>
      </c>
      <c r="P3949" s="24" t="s">
        <v>6507</v>
      </c>
      <c r="Q3949" s="24" t="s">
        <v>6508</v>
      </c>
      <c r="R3949" s="24" t="s">
        <v>3472</v>
      </c>
      <c r="T3949" s="24" t="s">
        <v>79</v>
      </c>
      <c r="U3949" s="24" t="s">
        <v>191</v>
      </c>
      <c r="V3949" s="27">
        <v>46225.654166666667</v>
      </c>
      <c r="W3949" s="27">
        <v>46225.676388888889</v>
      </c>
      <c r="Z3949" s="24">
        <v>1</v>
      </c>
      <c r="AA3949" s="24" t="s">
        <v>58</v>
      </c>
      <c r="AB3949" s="24" t="b">
        <v>0</v>
      </c>
      <c r="AC3949" s="61"/>
    </row>
    <row r="3950" spans="2:29" ht="13.7">
      <c r="B3950" s="24" t="s">
        <v>82</v>
      </c>
      <c r="C3950" s="24" t="s">
        <v>77</v>
      </c>
      <c r="D3950" s="24" t="s">
        <v>90</v>
      </c>
      <c r="E3950" s="24">
        <v>210</v>
      </c>
      <c r="F3950" s="26">
        <v>46204</v>
      </c>
      <c r="G3950" s="24" t="s">
        <v>52</v>
      </c>
      <c r="H3950" s="24" t="s">
        <v>53</v>
      </c>
      <c r="I3950" s="24" t="s">
        <v>79</v>
      </c>
      <c r="J3950" s="24" t="s">
        <v>126</v>
      </c>
      <c r="K3950" s="24">
        <v>1</v>
      </c>
      <c r="L3950" s="24" t="s">
        <v>91</v>
      </c>
      <c r="M3950" s="26">
        <v>46225</v>
      </c>
      <c r="N3950" s="27">
        <v>46225.541666666664</v>
      </c>
      <c r="O3950" s="27">
        <v>46225.6875</v>
      </c>
      <c r="P3950" s="24" t="s">
        <v>6509</v>
      </c>
      <c r="Q3950" s="24" t="s">
        <v>6510</v>
      </c>
      <c r="R3950" s="24" t="s">
        <v>3472</v>
      </c>
      <c r="S3950" s="24" t="s">
        <v>156</v>
      </c>
      <c r="T3950" s="24" t="s">
        <v>79</v>
      </c>
      <c r="U3950" s="24" t="s">
        <v>191</v>
      </c>
      <c r="V3950" s="27">
        <v>46225.618055555555</v>
      </c>
      <c r="W3950" s="27">
        <v>46225.642361111109</v>
      </c>
      <c r="Z3950" s="24">
        <v>1</v>
      </c>
      <c r="AA3950" s="24" t="s">
        <v>58</v>
      </c>
      <c r="AB3950" s="24" t="b">
        <v>0</v>
      </c>
      <c r="AC3950" s="61"/>
    </row>
    <row r="3951" spans="2:29" ht="13.7">
      <c r="B3951" s="24" t="s">
        <v>82</v>
      </c>
      <c r="C3951" s="24" t="s">
        <v>77</v>
      </c>
      <c r="D3951" s="24" t="s">
        <v>90</v>
      </c>
      <c r="E3951" s="24">
        <v>210</v>
      </c>
      <c r="F3951" s="26">
        <v>46235</v>
      </c>
      <c r="G3951" s="24" t="s">
        <v>52</v>
      </c>
      <c r="H3951" s="24" t="s">
        <v>53</v>
      </c>
      <c r="I3951" s="24" t="s">
        <v>79</v>
      </c>
      <c r="J3951" s="24" t="s">
        <v>125</v>
      </c>
      <c r="K3951" s="24">
        <v>1</v>
      </c>
      <c r="L3951" s="24" t="s">
        <v>91</v>
      </c>
      <c r="M3951" s="26">
        <v>46236</v>
      </c>
      <c r="N3951" s="27">
        <v>46236.541666666664</v>
      </c>
      <c r="O3951" s="27">
        <v>46236.6875</v>
      </c>
      <c r="V3951" s="27"/>
      <c r="W3951" s="27"/>
      <c r="X3951" s="24">
        <v>4</v>
      </c>
      <c r="Y3951" s="24">
        <v>0</v>
      </c>
      <c r="Z3951" s="24">
        <v>4</v>
      </c>
      <c r="AA3951" s="24" t="s">
        <v>60</v>
      </c>
      <c r="AB3951" s="24" t="b">
        <v>0</v>
      </c>
      <c r="AC3951" s="61">
        <v>0</v>
      </c>
    </row>
    <row r="3952" spans="2:29" ht="13.7">
      <c r="B3952" s="24" t="s">
        <v>82</v>
      </c>
      <c r="C3952" s="24" t="s">
        <v>77</v>
      </c>
      <c r="D3952" s="24" t="s">
        <v>90</v>
      </c>
      <c r="E3952" s="24">
        <v>210</v>
      </c>
      <c r="F3952" s="26">
        <v>46235</v>
      </c>
      <c r="G3952" s="24" t="s">
        <v>52</v>
      </c>
      <c r="H3952" s="24" t="s">
        <v>53</v>
      </c>
      <c r="I3952" s="24" t="s">
        <v>79</v>
      </c>
      <c r="J3952" s="24" t="s">
        <v>126</v>
      </c>
      <c r="K3952" s="24">
        <v>1</v>
      </c>
      <c r="L3952" s="24" t="s">
        <v>91</v>
      </c>
      <c r="M3952" s="26">
        <v>46236</v>
      </c>
      <c r="N3952" s="27">
        <v>46236.541666666664</v>
      </c>
      <c r="O3952" s="27">
        <v>46236.6875</v>
      </c>
      <c r="P3952" s="24" t="s">
        <v>6511</v>
      </c>
      <c r="Q3952" s="24" t="s">
        <v>6512</v>
      </c>
      <c r="R3952" s="24" t="s">
        <v>3461</v>
      </c>
      <c r="T3952" s="24" t="s">
        <v>79</v>
      </c>
      <c r="U3952" s="24" t="s">
        <v>297</v>
      </c>
      <c r="V3952" s="27">
        <v>46236.619444444441</v>
      </c>
      <c r="W3952" s="27">
        <v>46236.634027777778</v>
      </c>
      <c r="Z3952" s="24">
        <v>1</v>
      </c>
      <c r="AA3952" s="24" t="s">
        <v>60</v>
      </c>
      <c r="AB3952" s="24" t="b">
        <v>0</v>
      </c>
      <c r="AC3952" s="61"/>
    </row>
    <row r="3953" spans="2:29" ht="13.7">
      <c r="B3953" s="24" t="s">
        <v>82</v>
      </c>
      <c r="C3953" s="24" t="s">
        <v>77</v>
      </c>
      <c r="D3953" s="24" t="s">
        <v>90</v>
      </c>
      <c r="E3953" s="24">
        <v>210</v>
      </c>
      <c r="F3953" s="26">
        <v>46235</v>
      </c>
      <c r="G3953" s="24" t="s">
        <v>52</v>
      </c>
      <c r="H3953" s="24" t="s">
        <v>53</v>
      </c>
      <c r="I3953" s="24" t="s">
        <v>79</v>
      </c>
      <c r="J3953" s="24" t="s">
        <v>126</v>
      </c>
      <c r="K3953" s="24">
        <v>1</v>
      </c>
      <c r="L3953" s="24" t="s">
        <v>91</v>
      </c>
      <c r="M3953" s="26">
        <v>46236</v>
      </c>
      <c r="N3953" s="27">
        <v>46236.541666666664</v>
      </c>
      <c r="O3953" s="27">
        <v>46236.6875</v>
      </c>
      <c r="P3953" s="24" t="s">
        <v>6513</v>
      </c>
      <c r="Q3953" s="24" t="s">
        <v>6514</v>
      </c>
      <c r="R3953" s="24" t="s">
        <v>3472</v>
      </c>
      <c r="S3953" s="24" t="s">
        <v>152</v>
      </c>
      <c r="T3953" s="24" t="s">
        <v>79</v>
      </c>
      <c r="U3953" s="24" t="s">
        <v>297</v>
      </c>
      <c r="V3953" s="27">
        <v>46236.543749999997</v>
      </c>
      <c r="W3953" s="27">
        <v>46236.561805555553</v>
      </c>
      <c r="Z3953" s="24">
        <v>1</v>
      </c>
      <c r="AA3953" s="24" t="s">
        <v>60</v>
      </c>
      <c r="AB3953" s="24" t="b">
        <v>0</v>
      </c>
      <c r="AC3953" s="61"/>
    </row>
    <row r="3954" spans="2:29" ht="13.7">
      <c r="B3954" s="24" t="s">
        <v>82</v>
      </c>
      <c r="C3954" s="24" t="s">
        <v>77</v>
      </c>
      <c r="D3954" s="24" t="s">
        <v>90</v>
      </c>
      <c r="E3954" s="24">
        <v>210</v>
      </c>
      <c r="F3954" s="26">
        <v>46235</v>
      </c>
      <c r="G3954" s="24" t="s">
        <v>52</v>
      </c>
      <c r="H3954" s="24" t="s">
        <v>53</v>
      </c>
      <c r="I3954" s="24" t="s">
        <v>79</v>
      </c>
      <c r="J3954" s="24" t="s">
        <v>126</v>
      </c>
      <c r="K3954" s="24">
        <v>1</v>
      </c>
      <c r="L3954" s="24" t="s">
        <v>91</v>
      </c>
      <c r="M3954" s="26">
        <v>46236</v>
      </c>
      <c r="N3954" s="27">
        <v>46236.541666666664</v>
      </c>
      <c r="O3954" s="27">
        <v>46236.6875</v>
      </c>
      <c r="P3954" s="24" t="s">
        <v>6515</v>
      </c>
      <c r="Q3954" s="24" t="s">
        <v>6516</v>
      </c>
      <c r="R3954" s="24" t="s">
        <v>3461</v>
      </c>
      <c r="T3954" s="24" t="s">
        <v>79</v>
      </c>
      <c r="U3954" s="24" t="s">
        <v>297</v>
      </c>
      <c r="V3954" s="27">
        <v>46236.654861111114</v>
      </c>
      <c r="W3954" s="27">
        <v>46236.668749999997</v>
      </c>
      <c r="Z3954" s="24">
        <v>1</v>
      </c>
      <c r="AA3954" s="24" t="s">
        <v>60</v>
      </c>
      <c r="AB3954" s="24" t="b">
        <v>0</v>
      </c>
      <c r="AC3954" s="61"/>
    </row>
    <row r="3955" spans="2:29" ht="13.7">
      <c r="B3955" s="24" t="s">
        <v>82</v>
      </c>
      <c r="C3955" s="24" t="s">
        <v>77</v>
      </c>
      <c r="D3955" s="24" t="s">
        <v>90</v>
      </c>
      <c r="E3955" s="24">
        <v>210</v>
      </c>
      <c r="F3955" s="26">
        <v>46235</v>
      </c>
      <c r="G3955" s="24" t="s">
        <v>52</v>
      </c>
      <c r="H3955" s="24" t="s">
        <v>53</v>
      </c>
      <c r="I3955" s="24" t="s">
        <v>79</v>
      </c>
      <c r="J3955" s="24" t="s">
        <v>126</v>
      </c>
      <c r="K3955" s="24">
        <v>1</v>
      </c>
      <c r="L3955" s="24" t="s">
        <v>91</v>
      </c>
      <c r="M3955" s="26">
        <v>46236</v>
      </c>
      <c r="N3955" s="27">
        <v>46236.541666666664</v>
      </c>
      <c r="O3955" s="27">
        <v>46236.6875</v>
      </c>
      <c r="P3955" s="24" t="s">
        <v>6517</v>
      </c>
      <c r="Q3955" s="24" t="s">
        <v>6518</v>
      </c>
      <c r="R3955" s="24" t="s">
        <v>3454</v>
      </c>
      <c r="T3955" s="24" t="s">
        <v>79</v>
      </c>
      <c r="U3955" s="24" t="s">
        <v>297</v>
      </c>
      <c r="V3955" s="27">
        <v>46236.585416666669</v>
      </c>
      <c r="W3955" s="27">
        <v>46236.606944444444</v>
      </c>
      <c r="Z3955" s="24">
        <v>1</v>
      </c>
      <c r="AA3955" s="24" t="s">
        <v>60</v>
      </c>
      <c r="AB3955" s="24" t="b">
        <v>0</v>
      </c>
      <c r="AC3955" s="61"/>
    </row>
    <row r="3956" spans="2:29" ht="13.7">
      <c r="B3956" s="24" t="s">
        <v>82</v>
      </c>
      <c r="C3956" s="24" t="s">
        <v>77</v>
      </c>
      <c r="D3956" s="24" t="s">
        <v>90</v>
      </c>
      <c r="E3956" s="24">
        <v>210</v>
      </c>
      <c r="F3956" s="26">
        <v>46235</v>
      </c>
      <c r="G3956" s="24" t="s">
        <v>52</v>
      </c>
      <c r="H3956" s="24" t="s">
        <v>53</v>
      </c>
      <c r="I3956" s="24" t="s">
        <v>79</v>
      </c>
      <c r="J3956" s="24" t="s">
        <v>125</v>
      </c>
      <c r="K3956" s="24">
        <v>1</v>
      </c>
      <c r="L3956" s="24" t="s">
        <v>91</v>
      </c>
      <c r="M3956" s="26">
        <v>46256</v>
      </c>
      <c r="N3956" s="27">
        <v>46256.541666666664</v>
      </c>
      <c r="O3956" s="27">
        <v>46256.6875</v>
      </c>
      <c r="V3956" s="27"/>
      <c r="W3956" s="27"/>
      <c r="X3956" s="24">
        <v>4</v>
      </c>
      <c r="Y3956" s="24">
        <v>0</v>
      </c>
      <c r="Z3956" s="24">
        <v>4</v>
      </c>
      <c r="AA3956" s="24" t="s">
        <v>60</v>
      </c>
      <c r="AB3956" s="24" t="b">
        <v>0</v>
      </c>
      <c r="AC3956" s="61">
        <v>0</v>
      </c>
    </row>
    <row r="3957" spans="2:29" ht="13.7">
      <c r="B3957" s="24" t="s">
        <v>82</v>
      </c>
      <c r="C3957" s="24" t="s">
        <v>77</v>
      </c>
      <c r="D3957" s="24" t="s">
        <v>90</v>
      </c>
      <c r="E3957" s="24">
        <v>210</v>
      </c>
      <c r="F3957" s="26">
        <v>46235</v>
      </c>
      <c r="G3957" s="24" t="s">
        <v>52</v>
      </c>
      <c r="H3957" s="24" t="s">
        <v>53</v>
      </c>
      <c r="I3957" s="24" t="s">
        <v>79</v>
      </c>
      <c r="J3957" s="24" t="s">
        <v>126</v>
      </c>
      <c r="K3957" s="24">
        <v>1</v>
      </c>
      <c r="L3957" s="24" t="s">
        <v>91</v>
      </c>
      <c r="M3957" s="26">
        <v>46256</v>
      </c>
      <c r="N3957" s="27">
        <v>46256.541666666664</v>
      </c>
      <c r="O3957" s="27">
        <v>46256.6875</v>
      </c>
      <c r="P3957" s="24" t="s">
        <v>6519</v>
      </c>
      <c r="Q3957" s="24" t="s">
        <v>6520</v>
      </c>
      <c r="R3957" s="24" t="s">
        <v>3472</v>
      </c>
      <c r="T3957" s="24" t="s">
        <v>79</v>
      </c>
      <c r="U3957" s="24" t="s">
        <v>616</v>
      </c>
      <c r="V3957" s="27">
        <v>46256.652083333334</v>
      </c>
      <c r="W3957" s="27">
        <v>46256.674305555556</v>
      </c>
      <c r="Z3957" s="24">
        <v>1</v>
      </c>
      <c r="AA3957" s="24" t="s">
        <v>60</v>
      </c>
      <c r="AB3957" s="24" t="b">
        <v>0</v>
      </c>
      <c r="AC3957" s="61"/>
    </row>
    <row r="3958" spans="2:29" ht="13.7">
      <c r="B3958" s="24" t="s">
        <v>82</v>
      </c>
      <c r="C3958" s="24" t="s">
        <v>77</v>
      </c>
      <c r="D3958" s="24" t="s">
        <v>90</v>
      </c>
      <c r="E3958" s="24">
        <v>210</v>
      </c>
      <c r="F3958" s="26">
        <v>46235</v>
      </c>
      <c r="G3958" s="24" t="s">
        <v>52</v>
      </c>
      <c r="H3958" s="24" t="s">
        <v>53</v>
      </c>
      <c r="I3958" s="24" t="s">
        <v>79</v>
      </c>
      <c r="J3958" s="24" t="s">
        <v>126</v>
      </c>
      <c r="K3958" s="24">
        <v>1</v>
      </c>
      <c r="L3958" s="24" t="s">
        <v>91</v>
      </c>
      <c r="M3958" s="26">
        <v>46256</v>
      </c>
      <c r="N3958" s="27">
        <v>46256.541666666664</v>
      </c>
      <c r="O3958" s="27">
        <v>46256.6875</v>
      </c>
      <c r="P3958" s="24" t="s">
        <v>6521</v>
      </c>
      <c r="Q3958" s="24" t="s">
        <v>6522</v>
      </c>
      <c r="R3958" s="24" t="s">
        <v>3472</v>
      </c>
      <c r="T3958" s="24" t="s">
        <v>79</v>
      </c>
      <c r="U3958" s="24" t="s">
        <v>616</v>
      </c>
      <c r="V3958" s="27">
        <v>46256.581250000003</v>
      </c>
      <c r="W3958" s="27">
        <v>46256.605555555558</v>
      </c>
      <c r="Z3958" s="24">
        <v>1</v>
      </c>
      <c r="AA3958" s="24" t="s">
        <v>60</v>
      </c>
      <c r="AB3958" s="24" t="b">
        <v>0</v>
      </c>
      <c r="AC3958" s="61"/>
    </row>
    <row r="3959" spans="2:29" ht="13.7">
      <c r="B3959" s="24" t="s">
        <v>82</v>
      </c>
      <c r="C3959" s="24" t="s">
        <v>77</v>
      </c>
      <c r="D3959" s="24" t="s">
        <v>90</v>
      </c>
      <c r="E3959" s="24">
        <v>210</v>
      </c>
      <c r="F3959" s="26">
        <v>46235</v>
      </c>
      <c r="G3959" s="24" t="s">
        <v>52</v>
      </c>
      <c r="H3959" s="24" t="s">
        <v>53</v>
      </c>
      <c r="I3959" s="24" t="s">
        <v>79</v>
      </c>
      <c r="J3959" s="24" t="s">
        <v>126</v>
      </c>
      <c r="K3959" s="24">
        <v>1</v>
      </c>
      <c r="L3959" s="24" t="s">
        <v>91</v>
      </c>
      <c r="M3959" s="26">
        <v>46256</v>
      </c>
      <c r="N3959" s="27">
        <v>46256.541666666664</v>
      </c>
      <c r="O3959" s="27">
        <v>46256.6875</v>
      </c>
      <c r="P3959" s="24" t="s">
        <v>6523</v>
      </c>
      <c r="Q3959" s="24" t="s">
        <v>6524</v>
      </c>
      <c r="R3959" s="24" t="s">
        <v>3454</v>
      </c>
      <c r="S3959" s="24" t="s">
        <v>198</v>
      </c>
      <c r="T3959" s="24" t="s">
        <v>79</v>
      </c>
      <c r="U3959" s="24" t="s">
        <v>616</v>
      </c>
      <c r="V3959" s="27">
        <v>46256.543749999997</v>
      </c>
      <c r="W3959" s="27">
        <v>46256.556944444441</v>
      </c>
      <c r="Z3959" s="24">
        <v>1</v>
      </c>
      <c r="AA3959" s="24" t="s">
        <v>60</v>
      </c>
      <c r="AB3959" s="24" t="b">
        <v>0</v>
      </c>
      <c r="AC3959" s="61"/>
    </row>
    <row r="3960" spans="2:29" ht="13.7">
      <c r="B3960" s="24" t="s">
        <v>82</v>
      </c>
      <c r="C3960" s="24" t="s">
        <v>77</v>
      </c>
      <c r="D3960" s="24" t="s">
        <v>90</v>
      </c>
      <c r="E3960" s="24">
        <v>210</v>
      </c>
      <c r="F3960" s="26">
        <v>46235</v>
      </c>
      <c r="G3960" s="24" t="s">
        <v>52</v>
      </c>
      <c r="H3960" s="24" t="s">
        <v>53</v>
      </c>
      <c r="I3960" s="24" t="s">
        <v>79</v>
      </c>
      <c r="J3960" s="24" t="s">
        <v>126</v>
      </c>
      <c r="K3960" s="24">
        <v>1</v>
      </c>
      <c r="L3960" s="24" t="s">
        <v>91</v>
      </c>
      <c r="M3960" s="26">
        <v>46256</v>
      </c>
      <c r="N3960" s="27">
        <v>46256.541666666664</v>
      </c>
      <c r="O3960" s="27">
        <v>46256.6875</v>
      </c>
      <c r="P3960" s="24" t="s">
        <v>6525</v>
      </c>
      <c r="Q3960" s="24" t="s">
        <v>6526</v>
      </c>
      <c r="R3960" s="24" t="s">
        <v>3461</v>
      </c>
      <c r="T3960" s="24" t="s">
        <v>79</v>
      </c>
      <c r="U3960" s="24" t="s">
        <v>616</v>
      </c>
      <c r="V3960" s="27">
        <v>46256.617361111108</v>
      </c>
      <c r="W3960" s="27">
        <v>46256.635416666664</v>
      </c>
      <c r="Z3960" s="24">
        <v>1</v>
      </c>
      <c r="AA3960" s="24" t="s">
        <v>60</v>
      </c>
      <c r="AB3960" s="24" t="b">
        <v>0</v>
      </c>
      <c r="AC3960" s="61"/>
    </row>
    <row r="3961" spans="2:29" ht="13.7">
      <c r="B3961" s="24" t="s">
        <v>82</v>
      </c>
      <c r="C3961" s="24" t="s">
        <v>77</v>
      </c>
      <c r="D3961" s="24" t="s">
        <v>90</v>
      </c>
      <c r="E3961" s="24">
        <v>240</v>
      </c>
      <c r="F3961" s="26">
        <v>46174</v>
      </c>
      <c r="G3961" s="24" t="s">
        <v>52</v>
      </c>
      <c r="H3961" s="24" t="s">
        <v>53</v>
      </c>
      <c r="I3961" s="24" t="s">
        <v>79</v>
      </c>
      <c r="J3961" s="24" t="s">
        <v>125</v>
      </c>
      <c r="K3961" s="24">
        <v>1</v>
      </c>
      <c r="L3961" s="24" t="s">
        <v>91</v>
      </c>
      <c r="M3961" s="26">
        <v>46178</v>
      </c>
      <c r="N3961" s="27">
        <v>46178.5625</v>
      </c>
      <c r="O3961" s="27">
        <v>46178.729166666664</v>
      </c>
      <c r="V3961" s="27"/>
      <c r="W3961" s="27"/>
      <c r="X3961" s="24">
        <v>4</v>
      </c>
      <c r="Y3961" s="24">
        <v>0</v>
      </c>
      <c r="Z3961" s="24">
        <v>4</v>
      </c>
      <c r="AA3961" s="24" t="s">
        <v>56</v>
      </c>
      <c r="AB3961" s="24" t="b">
        <v>0</v>
      </c>
      <c r="AC3961" s="61">
        <v>0</v>
      </c>
    </row>
    <row r="3962" spans="2:29" ht="13.7">
      <c r="B3962" s="24" t="s">
        <v>82</v>
      </c>
      <c r="C3962" s="24" t="s">
        <v>77</v>
      </c>
      <c r="D3962" s="24" t="s">
        <v>90</v>
      </c>
      <c r="E3962" s="24">
        <v>240</v>
      </c>
      <c r="F3962" s="26">
        <v>46174</v>
      </c>
      <c r="G3962" s="24" t="s">
        <v>52</v>
      </c>
      <c r="H3962" s="24" t="s">
        <v>53</v>
      </c>
      <c r="I3962" s="24" t="s">
        <v>79</v>
      </c>
      <c r="J3962" s="24" t="s">
        <v>126</v>
      </c>
      <c r="K3962" s="24">
        <v>1</v>
      </c>
      <c r="L3962" s="24" t="s">
        <v>91</v>
      </c>
      <c r="M3962" s="26">
        <v>46178</v>
      </c>
      <c r="N3962" s="27">
        <v>46178.5625</v>
      </c>
      <c r="O3962" s="27">
        <v>46178.729166666664</v>
      </c>
      <c r="P3962" s="24" t="s">
        <v>6527</v>
      </c>
      <c r="Q3962" s="24" t="s">
        <v>6528</v>
      </c>
      <c r="R3962" s="24" t="s">
        <v>3461</v>
      </c>
      <c r="S3962" s="24" t="s">
        <v>156</v>
      </c>
      <c r="T3962" s="24" t="s">
        <v>79</v>
      </c>
      <c r="U3962" s="24" t="s">
        <v>341</v>
      </c>
      <c r="V3962" s="27">
        <v>46178.691666666666</v>
      </c>
      <c r="W3962" s="27">
        <v>46178.71597222222</v>
      </c>
      <c r="Z3962" s="24">
        <v>1</v>
      </c>
      <c r="AA3962" s="24" t="s">
        <v>56</v>
      </c>
      <c r="AB3962" s="24" t="b">
        <v>0</v>
      </c>
      <c r="AC3962" s="61"/>
    </row>
    <row r="3963" spans="2:29" ht="13.7">
      <c r="B3963" s="24" t="s">
        <v>82</v>
      </c>
      <c r="C3963" s="24" t="s">
        <v>77</v>
      </c>
      <c r="D3963" s="24" t="s">
        <v>90</v>
      </c>
      <c r="E3963" s="24">
        <v>240</v>
      </c>
      <c r="F3963" s="26">
        <v>46174</v>
      </c>
      <c r="G3963" s="24" t="s">
        <v>52</v>
      </c>
      <c r="H3963" s="24" t="s">
        <v>53</v>
      </c>
      <c r="I3963" s="24" t="s">
        <v>79</v>
      </c>
      <c r="J3963" s="24" t="s">
        <v>126</v>
      </c>
      <c r="K3963" s="24">
        <v>1</v>
      </c>
      <c r="L3963" s="24" t="s">
        <v>91</v>
      </c>
      <c r="M3963" s="26">
        <v>46178</v>
      </c>
      <c r="N3963" s="27">
        <v>46178.5625</v>
      </c>
      <c r="O3963" s="27">
        <v>46178.729166666664</v>
      </c>
      <c r="P3963" s="24" t="s">
        <v>6529</v>
      </c>
      <c r="Q3963" s="24" t="s">
        <v>6530</v>
      </c>
      <c r="R3963" s="24" t="s">
        <v>3472</v>
      </c>
      <c r="S3963" s="24" t="s">
        <v>160</v>
      </c>
      <c r="T3963" s="24" t="s">
        <v>79</v>
      </c>
      <c r="U3963" s="24" t="s">
        <v>341</v>
      </c>
      <c r="V3963" s="27">
        <v>46178.568055555559</v>
      </c>
      <c r="W3963" s="27">
        <v>46178.594444444447</v>
      </c>
      <c r="Z3963" s="24">
        <v>1</v>
      </c>
      <c r="AA3963" s="24" t="s">
        <v>56</v>
      </c>
      <c r="AB3963" s="24" t="b">
        <v>0</v>
      </c>
      <c r="AC3963" s="61"/>
    </row>
    <row r="3964" spans="2:29" ht="13.7">
      <c r="B3964" s="24" t="s">
        <v>82</v>
      </c>
      <c r="C3964" s="24" t="s">
        <v>77</v>
      </c>
      <c r="D3964" s="24" t="s">
        <v>90</v>
      </c>
      <c r="E3964" s="24">
        <v>240</v>
      </c>
      <c r="F3964" s="26">
        <v>46174</v>
      </c>
      <c r="G3964" s="24" t="s">
        <v>52</v>
      </c>
      <c r="H3964" s="24" t="s">
        <v>53</v>
      </c>
      <c r="I3964" s="24" t="s">
        <v>79</v>
      </c>
      <c r="J3964" s="24" t="s">
        <v>126</v>
      </c>
      <c r="K3964" s="24">
        <v>1</v>
      </c>
      <c r="L3964" s="24" t="s">
        <v>91</v>
      </c>
      <c r="M3964" s="26">
        <v>46178</v>
      </c>
      <c r="N3964" s="27">
        <v>46178.5625</v>
      </c>
      <c r="O3964" s="27">
        <v>46178.729166666664</v>
      </c>
      <c r="P3964" s="24" t="s">
        <v>6531</v>
      </c>
      <c r="Q3964" s="24" t="s">
        <v>6532</v>
      </c>
      <c r="R3964" s="24" t="s">
        <v>3472</v>
      </c>
      <c r="T3964" s="24" t="s">
        <v>79</v>
      </c>
      <c r="U3964" s="24" t="s">
        <v>341</v>
      </c>
      <c r="V3964" s="27">
        <v>46178.60833333333</v>
      </c>
      <c r="W3964" s="27">
        <v>46178.635416666664</v>
      </c>
      <c r="Z3964" s="24">
        <v>1</v>
      </c>
      <c r="AA3964" s="24" t="s">
        <v>56</v>
      </c>
      <c r="AB3964" s="24" t="b">
        <v>0</v>
      </c>
      <c r="AC3964" s="61"/>
    </row>
    <row r="3965" spans="2:29" ht="13.7">
      <c r="B3965" s="24" t="s">
        <v>82</v>
      </c>
      <c r="C3965" s="24" t="s">
        <v>77</v>
      </c>
      <c r="D3965" s="24" t="s">
        <v>90</v>
      </c>
      <c r="E3965" s="24">
        <v>240</v>
      </c>
      <c r="F3965" s="26">
        <v>46174</v>
      </c>
      <c r="G3965" s="24" t="s">
        <v>52</v>
      </c>
      <c r="H3965" s="24" t="s">
        <v>53</v>
      </c>
      <c r="I3965" s="24" t="s">
        <v>79</v>
      </c>
      <c r="J3965" s="24" t="s">
        <v>126</v>
      </c>
      <c r="K3965" s="24">
        <v>1</v>
      </c>
      <c r="L3965" s="24" t="s">
        <v>91</v>
      </c>
      <c r="M3965" s="26">
        <v>46178</v>
      </c>
      <c r="N3965" s="27">
        <v>46178.5625</v>
      </c>
      <c r="O3965" s="27">
        <v>46178.729166666664</v>
      </c>
      <c r="P3965" s="24" t="s">
        <v>6533</v>
      </c>
      <c r="Q3965" s="24" t="s">
        <v>6534</v>
      </c>
      <c r="R3965" s="24" t="s">
        <v>3472</v>
      </c>
      <c r="T3965" s="24" t="s">
        <v>79</v>
      </c>
      <c r="U3965" s="24" t="s">
        <v>341</v>
      </c>
      <c r="V3965" s="27">
        <v>46178.651388888888</v>
      </c>
      <c r="W3965" s="27">
        <v>46178.677083333336</v>
      </c>
      <c r="Z3965" s="24">
        <v>1</v>
      </c>
      <c r="AA3965" s="24" t="s">
        <v>56</v>
      </c>
      <c r="AB3965" s="24" t="b">
        <v>0</v>
      </c>
      <c r="AC3965" s="61"/>
    </row>
    <row r="3966" spans="2:29" ht="13.7">
      <c r="B3966" s="24" t="s">
        <v>82</v>
      </c>
      <c r="C3966" s="24" t="s">
        <v>77</v>
      </c>
      <c r="D3966" s="24" t="s">
        <v>90</v>
      </c>
      <c r="E3966" s="24">
        <v>240</v>
      </c>
      <c r="F3966" s="26">
        <v>46174</v>
      </c>
      <c r="G3966" s="24" t="s">
        <v>52</v>
      </c>
      <c r="H3966" s="24" t="s">
        <v>53</v>
      </c>
      <c r="I3966" s="24" t="s">
        <v>79</v>
      </c>
      <c r="J3966" s="24" t="s">
        <v>125</v>
      </c>
      <c r="K3966" s="24">
        <v>1</v>
      </c>
      <c r="L3966" s="24" t="s">
        <v>91</v>
      </c>
      <c r="M3966" s="26">
        <v>46194</v>
      </c>
      <c r="N3966" s="27">
        <v>46194.354166666664</v>
      </c>
      <c r="O3966" s="27">
        <v>46194.520833333336</v>
      </c>
      <c r="V3966" s="27"/>
      <c r="W3966" s="27"/>
      <c r="X3966" s="24">
        <v>4</v>
      </c>
      <c r="Y3966" s="24">
        <v>0</v>
      </c>
      <c r="Z3966" s="24">
        <v>4</v>
      </c>
      <c r="AA3966" s="24" t="s">
        <v>56</v>
      </c>
      <c r="AB3966" s="24" t="b">
        <v>0</v>
      </c>
      <c r="AC3966" s="61">
        <v>0</v>
      </c>
    </row>
    <row r="3967" spans="2:29" ht="13.7">
      <c r="B3967" s="24" t="s">
        <v>82</v>
      </c>
      <c r="C3967" s="24" t="s">
        <v>77</v>
      </c>
      <c r="D3967" s="24" t="s">
        <v>90</v>
      </c>
      <c r="E3967" s="24">
        <v>240</v>
      </c>
      <c r="F3967" s="26">
        <v>46174</v>
      </c>
      <c r="G3967" s="24" t="s">
        <v>52</v>
      </c>
      <c r="H3967" s="24" t="s">
        <v>53</v>
      </c>
      <c r="I3967" s="24" t="s">
        <v>79</v>
      </c>
      <c r="J3967" s="24" t="s">
        <v>126</v>
      </c>
      <c r="K3967" s="24">
        <v>1</v>
      </c>
      <c r="L3967" s="24" t="s">
        <v>91</v>
      </c>
      <c r="M3967" s="26">
        <v>46194</v>
      </c>
      <c r="N3967" s="27">
        <v>46194.354166666664</v>
      </c>
      <c r="O3967" s="27">
        <v>46194.520833333336</v>
      </c>
      <c r="P3967" s="24" t="s">
        <v>6535</v>
      </c>
      <c r="Q3967" s="24" t="s">
        <v>6536</v>
      </c>
      <c r="R3967" s="24" t="s">
        <v>3472</v>
      </c>
      <c r="T3967" s="24" t="s">
        <v>79</v>
      </c>
      <c r="U3967" s="24" t="s">
        <v>514</v>
      </c>
      <c r="V3967" s="27">
        <v>46194.487500000003</v>
      </c>
      <c r="W3967" s="27">
        <v>46194.511111111111</v>
      </c>
      <c r="Z3967" s="24">
        <v>1</v>
      </c>
      <c r="AA3967" s="24" t="s">
        <v>56</v>
      </c>
      <c r="AB3967" s="24" t="b">
        <v>0</v>
      </c>
      <c r="AC3967" s="61"/>
    </row>
    <row r="3968" spans="2:29" ht="13.7">
      <c r="B3968" s="24" t="s">
        <v>82</v>
      </c>
      <c r="C3968" s="24" t="s">
        <v>77</v>
      </c>
      <c r="D3968" s="24" t="s">
        <v>90</v>
      </c>
      <c r="E3968" s="24">
        <v>240</v>
      </c>
      <c r="F3968" s="26">
        <v>46174</v>
      </c>
      <c r="G3968" s="24" t="s">
        <v>52</v>
      </c>
      <c r="H3968" s="24" t="s">
        <v>53</v>
      </c>
      <c r="I3968" s="24" t="s">
        <v>79</v>
      </c>
      <c r="J3968" s="24" t="s">
        <v>126</v>
      </c>
      <c r="K3968" s="24">
        <v>1</v>
      </c>
      <c r="L3968" s="24" t="s">
        <v>91</v>
      </c>
      <c r="M3968" s="26">
        <v>46194</v>
      </c>
      <c r="N3968" s="27">
        <v>46194.354166666664</v>
      </c>
      <c r="O3968" s="27">
        <v>46194.520833333336</v>
      </c>
      <c r="P3968" s="24" t="s">
        <v>6537</v>
      </c>
      <c r="Q3968" s="24" t="s">
        <v>6538</v>
      </c>
      <c r="R3968" s="24" t="s">
        <v>3454</v>
      </c>
      <c r="S3968" s="24" t="s">
        <v>213</v>
      </c>
      <c r="T3968" s="24" t="s">
        <v>79</v>
      </c>
      <c r="U3968" s="24" t="s">
        <v>514</v>
      </c>
      <c r="V3968" s="27">
        <v>46194.402777777781</v>
      </c>
      <c r="W3968" s="27">
        <v>46194.427083333336</v>
      </c>
      <c r="Z3968" s="24">
        <v>1</v>
      </c>
      <c r="AA3968" s="24" t="s">
        <v>56</v>
      </c>
      <c r="AB3968" s="24" t="b">
        <v>0</v>
      </c>
      <c r="AC3968" s="61"/>
    </row>
    <row r="3969" spans="2:29" ht="13.7">
      <c r="B3969" s="24" t="s">
        <v>82</v>
      </c>
      <c r="C3969" s="24" t="s">
        <v>77</v>
      </c>
      <c r="D3969" s="24" t="s">
        <v>90</v>
      </c>
      <c r="E3969" s="24">
        <v>240</v>
      </c>
      <c r="F3969" s="26">
        <v>46174</v>
      </c>
      <c r="G3969" s="24" t="s">
        <v>52</v>
      </c>
      <c r="H3969" s="24" t="s">
        <v>53</v>
      </c>
      <c r="I3969" s="24" t="s">
        <v>79</v>
      </c>
      <c r="J3969" s="24" t="s">
        <v>126</v>
      </c>
      <c r="K3969" s="24">
        <v>1</v>
      </c>
      <c r="L3969" s="24" t="s">
        <v>91</v>
      </c>
      <c r="M3969" s="26">
        <v>46194</v>
      </c>
      <c r="N3969" s="27">
        <v>46194.354166666664</v>
      </c>
      <c r="O3969" s="27">
        <v>46194.520833333336</v>
      </c>
      <c r="P3969" s="24" t="s">
        <v>6539</v>
      </c>
      <c r="Q3969" s="24" t="s">
        <v>6540</v>
      </c>
      <c r="R3969" s="24" t="s">
        <v>3472</v>
      </c>
      <c r="T3969" s="24" t="s">
        <v>79</v>
      </c>
      <c r="U3969" s="24" t="s">
        <v>514</v>
      </c>
      <c r="V3969" s="27">
        <v>46194.359722222223</v>
      </c>
      <c r="W3969" s="27">
        <v>46194.378472222219</v>
      </c>
      <c r="Z3969" s="24">
        <v>1</v>
      </c>
      <c r="AA3969" s="24" t="s">
        <v>56</v>
      </c>
      <c r="AB3969" s="24" t="b">
        <v>0</v>
      </c>
      <c r="AC3969" s="61"/>
    </row>
    <row r="3970" spans="2:29" ht="13.7">
      <c r="B3970" s="24" t="s">
        <v>82</v>
      </c>
      <c r="C3970" s="24" t="s">
        <v>77</v>
      </c>
      <c r="D3970" s="24" t="s">
        <v>90</v>
      </c>
      <c r="E3970" s="24">
        <v>240</v>
      </c>
      <c r="F3970" s="26">
        <v>46174</v>
      </c>
      <c r="G3970" s="24" t="s">
        <v>52</v>
      </c>
      <c r="H3970" s="24" t="s">
        <v>53</v>
      </c>
      <c r="I3970" s="24" t="s">
        <v>79</v>
      </c>
      <c r="J3970" s="24" t="s">
        <v>126</v>
      </c>
      <c r="K3970" s="24">
        <v>1</v>
      </c>
      <c r="L3970" s="24" t="s">
        <v>91</v>
      </c>
      <c r="M3970" s="26">
        <v>46194</v>
      </c>
      <c r="N3970" s="27">
        <v>46194.354166666664</v>
      </c>
      <c r="O3970" s="27">
        <v>46194.520833333336</v>
      </c>
      <c r="P3970" s="24" t="s">
        <v>6541</v>
      </c>
      <c r="Q3970" s="24" t="s">
        <v>6542</v>
      </c>
      <c r="R3970" s="24" t="s">
        <v>3472</v>
      </c>
      <c r="T3970" s="24" t="s">
        <v>79</v>
      </c>
      <c r="U3970" s="24" t="s">
        <v>514</v>
      </c>
      <c r="V3970" s="27">
        <v>46194.439583333333</v>
      </c>
      <c r="W3970" s="27">
        <v>46194.461111111108</v>
      </c>
      <c r="Z3970" s="24">
        <v>1</v>
      </c>
      <c r="AA3970" s="24" t="s">
        <v>56</v>
      </c>
      <c r="AB3970" s="24" t="b">
        <v>0</v>
      </c>
      <c r="AC3970" s="61"/>
    </row>
    <row r="3971" spans="2:29" ht="13.7">
      <c r="B3971" s="24" t="s">
        <v>82</v>
      </c>
      <c r="C3971" s="24" t="s">
        <v>77</v>
      </c>
      <c r="D3971" s="24" t="s">
        <v>90</v>
      </c>
      <c r="E3971" s="24">
        <v>240</v>
      </c>
      <c r="F3971" s="26">
        <v>46204</v>
      </c>
      <c r="G3971" s="24" t="s">
        <v>52</v>
      </c>
      <c r="H3971" s="24" t="s">
        <v>53</v>
      </c>
      <c r="I3971" s="24" t="s">
        <v>79</v>
      </c>
      <c r="J3971" s="24" t="s">
        <v>125</v>
      </c>
      <c r="K3971" s="24">
        <v>1</v>
      </c>
      <c r="L3971" s="24" t="s">
        <v>91</v>
      </c>
      <c r="M3971" s="26">
        <v>46231</v>
      </c>
      <c r="N3971" s="27">
        <v>46231.333333333336</v>
      </c>
      <c r="O3971" s="27">
        <v>46231.5</v>
      </c>
      <c r="V3971" s="27"/>
      <c r="W3971" s="27"/>
      <c r="X3971" s="24">
        <v>4</v>
      </c>
      <c r="Y3971" s="24">
        <v>0</v>
      </c>
      <c r="Z3971" s="24">
        <v>4</v>
      </c>
      <c r="AA3971" s="24" t="s">
        <v>58</v>
      </c>
      <c r="AB3971" s="24" t="b">
        <v>0</v>
      </c>
      <c r="AC3971" s="61">
        <v>0</v>
      </c>
    </row>
    <row r="3972" spans="2:29" ht="13.7">
      <c r="B3972" s="24" t="s">
        <v>82</v>
      </c>
      <c r="C3972" s="24" t="s">
        <v>77</v>
      </c>
      <c r="D3972" s="24" t="s">
        <v>90</v>
      </c>
      <c r="E3972" s="24">
        <v>240</v>
      </c>
      <c r="F3972" s="26">
        <v>46204</v>
      </c>
      <c r="G3972" s="24" t="s">
        <v>52</v>
      </c>
      <c r="H3972" s="24" t="s">
        <v>53</v>
      </c>
      <c r="I3972" s="24" t="s">
        <v>79</v>
      </c>
      <c r="J3972" s="24" t="s">
        <v>126</v>
      </c>
      <c r="K3972" s="24">
        <v>1</v>
      </c>
      <c r="L3972" s="24" t="s">
        <v>91</v>
      </c>
      <c r="M3972" s="26">
        <v>46231</v>
      </c>
      <c r="N3972" s="27">
        <v>46231.333333333336</v>
      </c>
      <c r="O3972" s="27">
        <v>46231.5</v>
      </c>
      <c r="P3972" s="24" t="s">
        <v>6543</v>
      </c>
      <c r="Q3972" s="24" t="s">
        <v>6544</v>
      </c>
      <c r="R3972" s="24" t="s">
        <v>3472</v>
      </c>
      <c r="T3972" s="24" t="s">
        <v>79</v>
      </c>
      <c r="U3972" s="24" t="s">
        <v>497</v>
      </c>
      <c r="V3972" s="27">
        <v>46231.463194444441</v>
      </c>
      <c r="W3972" s="27">
        <v>46231.488194444442</v>
      </c>
      <c r="Z3972" s="24">
        <v>1</v>
      </c>
      <c r="AA3972" s="24" t="s">
        <v>58</v>
      </c>
      <c r="AB3972" s="24" t="b">
        <v>0</v>
      </c>
      <c r="AC3972" s="61"/>
    </row>
    <row r="3973" spans="2:29" ht="13.7">
      <c r="B3973" s="24" t="s">
        <v>82</v>
      </c>
      <c r="C3973" s="24" t="s">
        <v>77</v>
      </c>
      <c r="D3973" s="24" t="s">
        <v>90</v>
      </c>
      <c r="E3973" s="24">
        <v>240</v>
      </c>
      <c r="F3973" s="26">
        <v>46204</v>
      </c>
      <c r="G3973" s="24" t="s">
        <v>52</v>
      </c>
      <c r="H3973" s="24" t="s">
        <v>53</v>
      </c>
      <c r="I3973" s="24" t="s">
        <v>79</v>
      </c>
      <c r="J3973" s="24" t="s">
        <v>126</v>
      </c>
      <c r="K3973" s="24">
        <v>1</v>
      </c>
      <c r="L3973" s="24" t="s">
        <v>91</v>
      </c>
      <c r="M3973" s="26">
        <v>46231</v>
      </c>
      <c r="N3973" s="27">
        <v>46231.333333333336</v>
      </c>
      <c r="O3973" s="27">
        <v>46231.5</v>
      </c>
      <c r="P3973" s="24" t="s">
        <v>6545</v>
      </c>
      <c r="Q3973" s="24" t="s">
        <v>6546</v>
      </c>
      <c r="R3973" s="24" t="s">
        <v>3472</v>
      </c>
      <c r="T3973" s="24" t="s">
        <v>79</v>
      </c>
      <c r="U3973" s="24" t="s">
        <v>497</v>
      </c>
      <c r="V3973" s="27">
        <v>46231.334722222222</v>
      </c>
      <c r="W3973" s="27">
        <v>46231.357638888891</v>
      </c>
      <c r="Z3973" s="24">
        <v>1</v>
      </c>
      <c r="AA3973" s="24" t="s">
        <v>58</v>
      </c>
      <c r="AB3973" s="24" t="b">
        <v>0</v>
      </c>
      <c r="AC3973" s="61"/>
    </row>
    <row r="3974" spans="2:29" ht="13.7">
      <c r="B3974" s="24" t="s">
        <v>82</v>
      </c>
      <c r="C3974" s="24" t="s">
        <v>77</v>
      </c>
      <c r="D3974" s="24" t="s">
        <v>90</v>
      </c>
      <c r="E3974" s="24">
        <v>240</v>
      </c>
      <c r="F3974" s="26">
        <v>46204</v>
      </c>
      <c r="G3974" s="24" t="s">
        <v>52</v>
      </c>
      <c r="H3974" s="24" t="s">
        <v>53</v>
      </c>
      <c r="I3974" s="24" t="s">
        <v>79</v>
      </c>
      <c r="J3974" s="24" t="s">
        <v>126</v>
      </c>
      <c r="K3974" s="24">
        <v>1</v>
      </c>
      <c r="L3974" s="24" t="s">
        <v>91</v>
      </c>
      <c r="M3974" s="26">
        <v>46231</v>
      </c>
      <c r="N3974" s="27">
        <v>46231.333333333336</v>
      </c>
      <c r="O3974" s="27">
        <v>46231.5</v>
      </c>
      <c r="P3974" s="24" t="s">
        <v>6547</v>
      </c>
      <c r="Q3974" s="24" t="s">
        <v>6548</v>
      </c>
      <c r="R3974" s="24" t="s">
        <v>3472</v>
      </c>
      <c r="S3974" s="24" t="s">
        <v>160</v>
      </c>
      <c r="T3974" s="24" t="s">
        <v>79</v>
      </c>
      <c r="U3974" s="24" t="s">
        <v>497</v>
      </c>
      <c r="V3974" s="27">
        <v>46231.42291666667</v>
      </c>
      <c r="W3974" s="27">
        <v>46231.45208333333</v>
      </c>
      <c r="Z3974" s="24">
        <v>1</v>
      </c>
      <c r="AA3974" s="24" t="s">
        <v>58</v>
      </c>
      <c r="AB3974" s="24" t="b">
        <v>0</v>
      </c>
      <c r="AC3974" s="61"/>
    </row>
    <row r="3975" spans="2:29" ht="13.7">
      <c r="B3975" s="24" t="s">
        <v>82</v>
      </c>
      <c r="C3975" s="24" t="s">
        <v>77</v>
      </c>
      <c r="D3975" s="24" t="s">
        <v>90</v>
      </c>
      <c r="E3975" s="24">
        <v>240</v>
      </c>
      <c r="F3975" s="26">
        <v>46204</v>
      </c>
      <c r="G3975" s="24" t="s">
        <v>52</v>
      </c>
      <c r="H3975" s="24" t="s">
        <v>53</v>
      </c>
      <c r="I3975" s="24" t="s">
        <v>79</v>
      </c>
      <c r="J3975" s="24" t="s">
        <v>126</v>
      </c>
      <c r="K3975" s="24">
        <v>1</v>
      </c>
      <c r="L3975" s="24" t="s">
        <v>91</v>
      </c>
      <c r="M3975" s="26">
        <v>46231</v>
      </c>
      <c r="N3975" s="27">
        <v>46231.333333333336</v>
      </c>
      <c r="O3975" s="27">
        <v>46231.5</v>
      </c>
      <c r="P3975" s="24" t="s">
        <v>6549</v>
      </c>
      <c r="Q3975" s="24" t="s">
        <v>6550</v>
      </c>
      <c r="R3975" s="24" t="s">
        <v>3461</v>
      </c>
      <c r="T3975" s="24" t="s">
        <v>79</v>
      </c>
      <c r="U3975" s="24" t="s">
        <v>497</v>
      </c>
      <c r="V3975" s="27">
        <v>46231.381944444445</v>
      </c>
      <c r="W3975" s="27">
        <v>46231.408333333333</v>
      </c>
      <c r="Z3975" s="24">
        <v>1</v>
      </c>
      <c r="AA3975" s="24" t="s">
        <v>58</v>
      </c>
      <c r="AB3975" s="24" t="b">
        <v>0</v>
      </c>
      <c r="AC3975" s="61"/>
    </row>
    <row r="3976" spans="2:29" ht="13.7">
      <c r="B3976" s="24" t="s">
        <v>82</v>
      </c>
      <c r="C3976" s="24" t="s">
        <v>77</v>
      </c>
      <c r="D3976" s="24" t="s">
        <v>90</v>
      </c>
      <c r="E3976" s="24">
        <v>240</v>
      </c>
      <c r="F3976" s="26">
        <v>46235</v>
      </c>
      <c r="G3976" s="24" t="s">
        <v>52</v>
      </c>
      <c r="H3976" s="24" t="s">
        <v>53</v>
      </c>
      <c r="I3976" s="24" t="s">
        <v>79</v>
      </c>
      <c r="J3976" s="24" t="s">
        <v>125</v>
      </c>
      <c r="K3976" s="24">
        <v>1</v>
      </c>
      <c r="L3976" s="24" t="s">
        <v>91</v>
      </c>
      <c r="M3976" s="26">
        <v>46244</v>
      </c>
      <c r="N3976" s="27">
        <v>46244.354166666664</v>
      </c>
      <c r="O3976" s="27">
        <v>46244.520833333336</v>
      </c>
      <c r="V3976" s="27"/>
      <c r="W3976" s="27"/>
      <c r="X3976" s="24">
        <v>4</v>
      </c>
      <c r="Y3976" s="24">
        <v>0</v>
      </c>
      <c r="Z3976" s="24">
        <v>4</v>
      </c>
      <c r="AA3976" s="24" t="s">
        <v>60</v>
      </c>
      <c r="AB3976" s="24" t="b">
        <v>0</v>
      </c>
      <c r="AC3976" s="61">
        <v>0</v>
      </c>
    </row>
    <row r="3977" spans="2:29" ht="13.7">
      <c r="B3977" s="24" t="s">
        <v>82</v>
      </c>
      <c r="C3977" s="24" t="s">
        <v>77</v>
      </c>
      <c r="D3977" s="24" t="s">
        <v>90</v>
      </c>
      <c r="E3977" s="24">
        <v>240</v>
      </c>
      <c r="F3977" s="26">
        <v>46235</v>
      </c>
      <c r="G3977" s="24" t="s">
        <v>52</v>
      </c>
      <c r="H3977" s="24" t="s">
        <v>53</v>
      </c>
      <c r="I3977" s="24" t="s">
        <v>79</v>
      </c>
      <c r="J3977" s="24" t="s">
        <v>126</v>
      </c>
      <c r="K3977" s="24">
        <v>1</v>
      </c>
      <c r="L3977" s="24" t="s">
        <v>91</v>
      </c>
      <c r="M3977" s="26">
        <v>46244</v>
      </c>
      <c r="N3977" s="27">
        <v>46244.354166666664</v>
      </c>
      <c r="O3977" s="27">
        <v>46244.520833333336</v>
      </c>
      <c r="P3977" s="24" t="s">
        <v>6551</v>
      </c>
      <c r="Q3977" s="24" t="s">
        <v>6552</v>
      </c>
      <c r="R3977" s="24" t="s">
        <v>3461</v>
      </c>
      <c r="T3977" s="24" t="s">
        <v>79</v>
      </c>
      <c r="U3977" s="24" t="s">
        <v>480</v>
      </c>
      <c r="V3977" s="27">
        <v>46244.484027777777</v>
      </c>
      <c r="W3977" s="27">
        <v>46244.510416666664</v>
      </c>
      <c r="Z3977" s="24">
        <v>1</v>
      </c>
      <c r="AA3977" s="24" t="s">
        <v>60</v>
      </c>
      <c r="AB3977" s="24" t="b">
        <v>0</v>
      </c>
      <c r="AC3977" s="61"/>
    </row>
    <row r="3978" spans="2:29" ht="13.7">
      <c r="B3978" s="24" t="s">
        <v>82</v>
      </c>
      <c r="C3978" s="24" t="s">
        <v>77</v>
      </c>
      <c r="D3978" s="24" t="s">
        <v>90</v>
      </c>
      <c r="E3978" s="24">
        <v>240</v>
      </c>
      <c r="F3978" s="26">
        <v>46235</v>
      </c>
      <c r="G3978" s="24" t="s">
        <v>52</v>
      </c>
      <c r="H3978" s="24" t="s">
        <v>53</v>
      </c>
      <c r="I3978" s="24" t="s">
        <v>79</v>
      </c>
      <c r="J3978" s="24" t="s">
        <v>126</v>
      </c>
      <c r="K3978" s="24">
        <v>1</v>
      </c>
      <c r="L3978" s="24" t="s">
        <v>91</v>
      </c>
      <c r="M3978" s="26">
        <v>46244</v>
      </c>
      <c r="N3978" s="27">
        <v>46244.354166666664</v>
      </c>
      <c r="O3978" s="27">
        <v>46244.520833333336</v>
      </c>
      <c r="P3978" s="24" t="s">
        <v>6553</v>
      </c>
      <c r="Q3978" s="24" t="s">
        <v>6554</v>
      </c>
      <c r="R3978" s="24" t="s">
        <v>3472</v>
      </c>
      <c r="S3978" s="24" t="s">
        <v>160</v>
      </c>
      <c r="T3978" s="24" t="s">
        <v>79</v>
      </c>
      <c r="U3978" s="24" t="s">
        <v>480</v>
      </c>
      <c r="V3978" s="27">
        <v>46244.40347222222</v>
      </c>
      <c r="W3978" s="27">
        <v>46244.427083333336</v>
      </c>
      <c r="Z3978" s="24">
        <v>1</v>
      </c>
      <c r="AA3978" s="24" t="s">
        <v>60</v>
      </c>
      <c r="AB3978" s="24" t="b">
        <v>0</v>
      </c>
      <c r="AC3978" s="61"/>
    </row>
    <row r="3979" spans="2:29" ht="13.7">
      <c r="B3979" s="24" t="s">
        <v>82</v>
      </c>
      <c r="C3979" s="24" t="s">
        <v>77</v>
      </c>
      <c r="D3979" s="24" t="s">
        <v>90</v>
      </c>
      <c r="E3979" s="24">
        <v>240</v>
      </c>
      <c r="F3979" s="26">
        <v>46235</v>
      </c>
      <c r="G3979" s="24" t="s">
        <v>52</v>
      </c>
      <c r="H3979" s="24" t="s">
        <v>53</v>
      </c>
      <c r="I3979" s="24" t="s">
        <v>79</v>
      </c>
      <c r="J3979" s="24" t="s">
        <v>126</v>
      </c>
      <c r="K3979" s="24">
        <v>1</v>
      </c>
      <c r="L3979" s="24" t="s">
        <v>91</v>
      </c>
      <c r="M3979" s="26">
        <v>46244</v>
      </c>
      <c r="N3979" s="27">
        <v>46244.354166666664</v>
      </c>
      <c r="O3979" s="27">
        <v>46244.520833333336</v>
      </c>
      <c r="P3979" s="24" t="s">
        <v>6555</v>
      </c>
      <c r="Q3979" s="24" t="s">
        <v>6556</v>
      </c>
      <c r="R3979" s="24" t="s">
        <v>3461</v>
      </c>
      <c r="S3979" s="24" t="s">
        <v>198</v>
      </c>
      <c r="T3979" s="24" t="s">
        <v>79</v>
      </c>
      <c r="U3979" s="24" t="s">
        <v>480</v>
      </c>
      <c r="V3979" s="27">
        <v>46244.36041666667</v>
      </c>
      <c r="W3979" s="27">
        <v>46244.381249999999</v>
      </c>
      <c r="Z3979" s="24">
        <v>1</v>
      </c>
      <c r="AA3979" s="24" t="s">
        <v>60</v>
      </c>
      <c r="AB3979" s="24" t="b">
        <v>0</v>
      </c>
      <c r="AC3979" s="61"/>
    </row>
    <row r="3980" spans="2:29" ht="13.7">
      <c r="B3980" s="24" t="s">
        <v>82</v>
      </c>
      <c r="C3980" s="24" t="s">
        <v>77</v>
      </c>
      <c r="D3980" s="24" t="s">
        <v>90</v>
      </c>
      <c r="E3980" s="24">
        <v>240</v>
      </c>
      <c r="F3980" s="26">
        <v>46235</v>
      </c>
      <c r="G3980" s="24" t="s">
        <v>52</v>
      </c>
      <c r="H3980" s="24" t="s">
        <v>53</v>
      </c>
      <c r="I3980" s="24" t="s">
        <v>79</v>
      </c>
      <c r="J3980" s="24" t="s">
        <v>126</v>
      </c>
      <c r="K3980" s="24">
        <v>1</v>
      </c>
      <c r="L3980" s="24" t="s">
        <v>91</v>
      </c>
      <c r="M3980" s="26">
        <v>46244</v>
      </c>
      <c r="N3980" s="27">
        <v>46244.354166666664</v>
      </c>
      <c r="O3980" s="27">
        <v>46244.520833333336</v>
      </c>
      <c r="P3980" s="24" t="s">
        <v>6557</v>
      </c>
      <c r="Q3980" s="24" t="s">
        <v>6558</v>
      </c>
      <c r="R3980" s="24" t="s">
        <v>3454</v>
      </c>
      <c r="T3980" s="24" t="s">
        <v>79</v>
      </c>
      <c r="U3980" s="24" t="s">
        <v>480</v>
      </c>
      <c r="V3980" s="27">
        <v>46244.441666666666</v>
      </c>
      <c r="W3980" s="27">
        <v>46244.463194444441</v>
      </c>
      <c r="Z3980" s="24">
        <v>1</v>
      </c>
      <c r="AA3980" s="24" t="s">
        <v>60</v>
      </c>
      <c r="AB3980" s="24" t="b">
        <v>0</v>
      </c>
      <c r="AC3980" s="61"/>
    </row>
    <row r="3981" spans="2:29" ht="13.7">
      <c r="B3981" s="24" t="s">
        <v>82</v>
      </c>
      <c r="C3981" s="24" t="s">
        <v>77</v>
      </c>
      <c r="D3981" s="24" t="s">
        <v>90</v>
      </c>
      <c r="E3981" s="24">
        <v>240</v>
      </c>
      <c r="F3981" s="26">
        <v>46235</v>
      </c>
      <c r="G3981" s="24" t="s">
        <v>52</v>
      </c>
      <c r="H3981" s="24" t="s">
        <v>53</v>
      </c>
      <c r="I3981" s="24" t="s">
        <v>79</v>
      </c>
      <c r="J3981" s="24" t="s">
        <v>125</v>
      </c>
      <c r="K3981" s="24">
        <v>1</v>
      </c>
      <c r="L3981" s="24" t="s">
        <v>91</v>
      </c>
      <c r="M3981" s="26">
        <v>46265</v>
      </c>
      <c r="N3981" s="27">
        <v>46265.375</v>
      </c>
      <c r="O3981" s="27">
        <v>46265.541666666664</v>
      </c>
      <c r="V3981" s="27"/>
      <c r="W3981" s="27"/>
      <c r="X3981" s="24">
        <v>4</v>
      </c>
      <c r="Y3981" s="24">
        <v>0</v>
      </c>
      <c r="Z3981" s="24">
        <v>4</v>
      </c>
      <c r="AA3981" s="24" t="s">
        <v>60</v>
      </c>
      <c r="AB3981" s="24" t="b">
        <v>0</v>
      </c>
      <c r="AC3981" s="61">
        <v>0</v>
      </c>
    </row>
    <row r="3982" spans="2:29" ht="13.7">
      <c r="B3982" s="24" t="s">
        <v>82</v>
      </c>
      <c r="C3982" s="24" t="s">
        <v>77</v>
      </c>
      <c r="D3982" s="24" t="s">
        <v>90</v>
      </c>
      <c r="E3982" s="24">
        <v>240</v>
      </c>
      <c r="F3982" s="26">
        <v>46235</v>
      </c>
      <c r="G3982" s="24" t="s">
        <v>52</v>
      </c>
      <c r="H3982" s="24" t="s">
        <v>53</v>
      </c>
      <c r="I3982" s="24" t="s">
        <v>79</v>
      </c>
      <c r="J3982" s="24" t="s">
        <v>126</v>
      </c>
      <c r="K3982" s="24">
        <v>1</v>
      </c>
      <c r="L3982" s="24" t="s">
        <v>91</v>
      </c>
      <c r="M3982" s="26">
        <v>46265</v>
      </c>
      <c r="N3982" s="27">
        <v>46265.375</v>
      </c>
      <c r="O3982" s="27">
        <v>46265.541666666664</v>
      </c>
      <c r="P3982" s="24" t="s">
        <v>6559</v>
      </c>
      <c r="Q3982" s="24" t="s">
        <v>6560</v>
      </c>
      <c r="R3982" s="24" t="s">
        <v>3472</v>
      </c>
      <c r="S3982" s="24" t="s">
        <v>152</v>
      </c>
      <c r="T3982" s="24" t="s">
        <v>79</v>
      </c>
      <c r="U3982" s="24" t="s">
        <v>514</v>
      </c>
      <c r="V3982" s="27">
        <v>46265.381944444445</v>
      </c>
      <c r="W3982" s="27">
        <v>46265.40902777778</v>
      </c>
      <c r="Z3982" s="24">
        <v>1</v>
      </c>
      <c r="AA3982" s="24" t="s">
        <v>60</v>
      </c>
      <c r="AB3982" s="24" t="b">
        <v>0</v>
      </c>
      <c r="AC3982" s="61"/>
    </row>
    <row r="3983" spans="2:29" ht="13.7">
      <c r="B3983" s="24" t="s">
        <v>82</v>
      </c>
      <c r="C3983" s="24" t="s">
        <v>77</v>
      </c>
      <c r="D3983" s="24" t="s">
        <v>90</v>
      </c>
      <c r="E3983" s="24">
        <v>240</v>
      </c>
      <c r="F3983" s="26">
        <v>46235</v>
      </c>
      <c r="G3983" s="24" t="s">
        <v>52</v>
      </c>
      <c r="H3983" s="24" t="s">
        <v>53</v>
      </c>
      <c r="I3983" s="24" t="s">
        <v>79</v>
      </c>
      <c r="J3983" s="24" t="s">
        <v>126</v>
      </c>
      <c r="K3983" s="24">
        <v>1</v>
      </c>
      <c r="L3983" s="24" t="s">
        <v>91</v>
      </c>
      <c r="M3983" s="26">
        <v>46265</v>
      </c>
      <c r="N3983" s="27">
        <v>46265.375</v>
      </c>
      <c r="O3983" s="27">
        <v>46265.541666666664</v>
      </c>
      <c r="P3983" s="24" t="s">
        <v>6561</v>
      </c>
      <c r="Q3983" s="24" t="s">
        <v>6562</v>
      </c>
      <c r="R3983" s="24" t="s">
        <v>3472</v>
      </c>
      <c r="T3983" s="24" t="s">
        <v>79</v>
      </c>
      <c r="U3983" s="24" t="s">
        <v>514</v>
      </c>
      <c r="V3983" s="27">
        <v>46265.505555555559</v>
      </c>
      <c r="W3983" s="27">
        <v>46265.525000000001</v>
      </c>
      <c r="Z3983" s="24">
        <v>1</v>
      </c>
      <c r="AA3983" s="24" t="s">
        <v>60</v>
      </c>
      <c r="AB3983" s="24" t="b">
        <v>0</v>
      </c>
      <c r="AC3983" s="61"/>
    </row>
    <row r="3984" spans="2:29" ht="13.7">
      <c r="B3984" s="24" t="s">
        <v>82</v>
      </c>
      <c r="C3984" s="24" t="s">
        <v>77</v>
      </c>
      <c r="D3984" s="24" t="s">
        <v>90</v>
      </c>
      <c r="E3984" s="24">
        <v>240</v>
      </c>
      <c r="F3984" s="26">
        <v>46235</v>
      </c>
      <c r="G3984" s="24" t="s">
        <v>52</v>
      </c>
      <c r="H3984" s="24" t="s">
        <v>53</v>
      </c>
      <c r="I3984" s="24" t="s">
        <v>79</v>
      </c>
      <c r="J3984" s="24" t="s">
        <v>126</v>
      </c>
      <c r="K3984" s="24">
        <v>1</v>
      </c>
      <c r="L3984" s="24" t="s">
        <v>91</v>
      </c>
      <c r="M3984" s="26">
        <v>46265</v>
      </c>
      <c r="N3984" s="27">
        <v>46265.375</v>
      </c>
      <c r="O3984" s="27">
        <v>46265.541666666664</v>
      </c>
      <c r="P3984" s="24" t="s">
        <v>6563</v>
      </c>
      <c r="Q3984" s="24" t="s">
        <v>6564</v>
      </c>
      <c r="R3984" s="24" t="s">
        <v>3461</v>
      </c>
      <c r="T3984" s="24" t="s">
        <v>79</v>
      </c>
      <c r="U3984" s="24" t="s">
        <v>514</v>
      </c>
      <c r="V3984" s="27">
        <v>46265.462500000001</v>
      </c>
      <c r="W3984" s="27">
        <v>46265.489583333336</v>
      </c>
      <c r="Z3984" s="24">
        <v>1</v>
      </c>
      <c r="AA3984" s="24" t="s">
        <v>60</v>
      </c>
      <c r="AB3984" s="24" t="b">
        <v>0</v>
      </c>
      <c r="AC3984" s="61"/>
    </row>
    <row r="3985" spans="2:29" ht="13.7">
      <c r="B3985" s="24" t="s">
        <v>82</v>
      </c>
      <c r="C3985" s="24" t="s">
        <v>77</v>
      </c>
      <c r="D3985" s="24" t="s">
        <v>90</v>
      </c>
      <c r="E3985" s="24">
        <v>240</v>
      </c>
      <c r="F3985" s="26">
        <v>46235</v>
      </c>
      <c r="G3985" s="24" t="s">
        <v>52</v>
      </c>
      <c r="H3985" s="24" t="s">
        <v>53</v>
      </c>
      <c r="I3985" s="24" t="s">
        <v>79</v>
      </c>
      <c r="J3985" s="24" t="s">
        <v>126</v>
      </c>
      <c r="K3985" s="24">
        <v>1</v>
      </c>
      <c r="L3985" s="24" t="s">
        <v>91</v>
      </c>
      <c r="M3985" s="26">
        <v>46265</v>
      </c>
      <c r="N3985" s="27">
        <v>46265.375</v>
      </c>
      <c r="O3985" s="27">
        <v>46265.541666666664</v>
      </c>
      <c r="P3985" s="24" t="s">
        <v>6565</v>
      </c>
      <c r="Q3985" s="24" t="s">
        <v>6566</v>
      </c>
      <c r="R3985" s="24" t="s">
        <v>3454</v>
      </c>
      <c r="T3985" s="24" t="s">
        <v>79</v>
      </c>
      <c r="U3985" s="24" t="s">
        <v>514</v>
      </c>
      <c r="V3985" s="27">
        <v>46265.42083333333</v>
      </c>
      <c r="W3985" s="27">
        <v>46265.438194444447</v>
      </c>
      <c r="Z3985" s="24">
        <v>1</v>
      </c>
      <c r="AA3985" s="24" t="s">
        <v>60</v>
      </c>
      <c r="AB3985" s="24" t="b">
        <v>0</v>
      </c>
      <c r="AC3985" s="61"/>
    </row>
    <row r="3986" spans="2:29" ht="13.7">
      <c r="B3986" s="24" t="s">
        <v>82</v>
      </c>
      <c r="C3986" s="24" t="s">
        <v>77</v>
      </c>
      <c r="D3986" s="24" t="s">
        <v>90</v>
      </c>
      <c r="E3986" s="24">
        <v>270</v>
      </c>
      <c r="F3986" s="26">
        <v>46174</v>
      </c>
      <c r="G3986" s="24" t="s">
        <v>52</v>
      </c>
      <c r="H3986" s="24" t="s">
        <v>53</v>
      </c>
      <c r="I3986" s="24" t="s">
        <v>79</v>
      </c>
      <c r="J3986" s="24" t="s">
        <v>125</v>
      </c>
      <c r="K3986" s="24">
        <v>1</v>
      </c>
      <c r="L3986" s="24" t="s">
        <v>91</v>
      </c>
      <c r="M3986" s="26">
        <v>46177</v>
      </c>
      <c r="N3986" s="27">
        <v>46177.541666666664</v>
      </c>
      <c r="O3986" s="27">
        <v>46177.729166666664</v>
      </c>
      <c r="V3986" s="27"/>
      <c r="W3986" s="27"/>
      <c r="X3986" s="24">
        <v>4</v>
      </c>
      <c r="Y3986" s="24">
        <v>0</v>
      </c>
      <c r="Z3986" s="24">
        <v>4</v>
      </c>
      <c r="AA3986" s="24" t="s">
        <v>56</v>
      </c>
      <c r="AB3986" s="24" t="b">
        <v>0</v>
      </c>
      <c r="AC3986" s="61">
        <v>0</v>
      </c>
    </row>
    <row r="3987" spans="2:29" ht="13.7">
      <c r="B3987" s="24" t="s">
        <v>82</v>
      </c>
      <c r="C3987" s="24" t="s">
        <v>77</v>
      </c>
      <c r="D3987" s="24" t="s">
        <v>90</v>
      </c>
      <c r="E3987" s="24">
        <v>270</v>
      </c>
      <c r="F3987" s="26">
        <v>46174</v>
      </c>
      <c r="G3987" s="24" t="s">
        <v>52</v>
      </c>
      <c r="H3987" s="24" t="s">
        <v>53</v>
      </c>
      <c r="I3987" s="24" t="s">
        <v>79</v>
      </c>
      <c r="J3987" s="24" t="s">
        <v>126</v>
      </c>
      <c r="K3987" s="24">
        <v>1</v>
      </c>
      <c r="L3987" s="24" t="s">
        <v>91</v>
      </c>
      <c r="M3987" s="26">
        <v>46177</v>
      </c>
      <c r="N3987" s="27">
        <v>46177.541666666664</v>
      </c>
      <c r="O3987" s="27">
        <v>46177.729166666664</v>
      </c>
      <c r="P3987" s="24" t="s">
        <v>6567</v>
      </c>
      <c r="Q3987" s="24" t="s">
        <v>6568</v>
      </c>
      <c r="R3987" s="24" t="s">
        <v>3472</v>
      </c>
      <c r="T3987" s="24" t="s">
        <v>79</v>
      </c>
      <c r="U3987" s="24" t="s">
        <v>514</v>
      </c>
      <c r="V3987" s="27">
        <v>46177.640277777777</v>
      </c>
      <c r="W3987" s="27">
        <v>46177.670138888891</v>
      </c>
      <c r="Z3987" s="24">
        <v>1</v>
      </c>
      <c r="AA3987" s="24" t="s">
        <v>56</v>
      </c>
      <c r="AB3987" s="24" t="b">
        <v>0</v>
      </c>
      <c r="AC3987" s="61"/>
    </row>
    <row r="3988" spans="2:29" ht="13.7">
      <c r="B3988" s="24" t="s">
        <v>82</v>
      </c>
      <c r="C3988" s="24" t="s">
        <v>77</v>
      </c>
      <c r="D3988" s="24" t="s">
        <v>90</v>
      </c>
      <c r="E3988" s="24">
        <v>270</v>
      </c>
      <c r="F3988" s="26">
        <v>46174</v>
      </c>
      <c r="G3988" s="24" t="s">
        <v>52</v>
      </c>
      <c r="H3988" s="24" t="s">
        <v>53</v>
      </c>
      <c r="I3988" s="24" t="s">
        <v>79</v>
      </c>
      <c r="J3988" s="24" t="s">
        <v>126</v>
      </c>
      <c r="K3988" s="24">
        <v>1</v>
      </c>
      <c r="L3988" s="24" t="s">
        <v>91</v>
      </c>
      <c r="M3988" s="26">
        <v>46177</v>
      </c>
      <c r="N3988" s="27">
        <v>46177.541666666664</v>
      </c>
      <c r="O3988" s="27">
        <v>46177.729166666664</v>
      </c>
      <c r="P3988" s="24" t="s">
        <v>6569</v>
      </c>
      <c r="Q3988" s="24" t="s">
        <v>6570</v>
      </c>
      <c r="R3988" s="24" t="s">
        <v>3461</v>
      </c>
      <c r="T3988" s="24" t="s">
        <v>79</v>
      </c>
      <c r="U3988" s="24" t="s">
        <v>514</v>
      </c>
      <c r="V3988" s="27">
        <v>46177.6875</v>
      </c>
      <c r="W3988" s="27">
        <v>46177.717361111114</v>
      </c>
      <c r="Z3988" s="24">
        <v>1</v>
      </c>
      <c r="AA3988" s="24" t="s">
        <v>56</v>
      </c>
      <c r="AB3988" s="24" t="b">
        <v>0</v>
      </c>
      <c r="AC3988" s="61"/>
    </row>
    <row r="3989" spans="2:29" ht="13.7">
      <c r="B3989" s="24" t="s">
        <v>82</v>
      </c>
      <c r="C3989" s="24" t="s">
        <v>77</v>
      </c>
      <c r="D3989" s="24" t="s">
        <v>90</v>
      </c>
      <c r="E3989" s="24">
        <v>270</v>
      </c>
      <c r="F3989" s="26">
        <v>46174</v>
      </c>
      <c r="G3989" s="24" t="s">
        <v>52</v>
      </c>
      <c r="H3989" s="24" t="s">
        <v>53</v>
      </c>
      <c r="I3989" s="24" t="s">
        <v>79</v>
      </c>
      <c r="J3989" s="24" t="s">
        <v>126</v>
      </c>
      <c r="K3989" s="24">
        <v>1</v>
      </c>
      <c r="L3989" s="24" t="s">
        <v>91</v>
      </c>
      <c r="M3989" s="26">
        <v>46177</v>
      </c>
      <c r="N3989" s="27">
        <v>46177.541666666664</v>
      </c>
      <c r="O3989" s="27">
        <v>46177.729166666664</v>
      </c>
      <c r="P3989" s="24" t="s">
        <v>6571</v>
      </c>
      <c r="Q3989" s="24" t="s">
        <v>6572</v>
      </c>
      <c r="R3989" s="24" t="s">
        <v>3461</v>
      </c>
      <c r="T3989" s="24" t="s">
        <v>79</v>
      </c>
      <c r="U3989" s="24" t="s">
        <v>514</v>
      </c>
      <c r="V3989" s="27">
        <v>46177.593055555553</v>
      </c>
      <c r="W3989" s="27">
        <v>46177.618055555555</v>
      </c>
      <c r="Z3989" s="24">
        <v>1</v>
      </c>
      <c r="AA3989" s="24" t="s">
        <v>56</v>
      </c>
      <c r="AB3989" s="24" t="b">
        <v>0</v>
      </c>
      <c r="AC3989" s="61"/>
    </row>
    <row r="3990" spans="2:29" ht="13.7">
      <c r="B3990" s="24" t="s">
        <v>82</v>
      </c>
      <c r="C3990" s="24" t="s">
        <v>77</v>
      </c>
      <c r="D3990" s="24" t="s">
        <v>90</v>
      </c>
      <c r="E3990" s="24">
        <v>270</v>
      </c>
      <c r="F3990" s="26">
        <v>46174</v>
      </c>
      <c r="G3990" s="24" t="s">
        <v>52</v>
      </c>
      <c r="H3990" s="24" t="s">
        <v>53</v>
      </c>
      <c r="I3990" s="24" t="s">
        <v>79</v>
      </c>
      <c r="J3990" s="24" t="s">
        <v>126</v>
      </c>
      <c r="K3990" s="24">
        <v>1</v>
      </c>
      <c r="L3990" s="24" t="s">
        <v>91</v>
      </c>
      <c r="M3990" s="26">
        <v>46177</v>
      </c>
      <c r="N3990" s="27">
        <v>46177.541666666664</v>
      </c>
      <c r="O3990" s="27">
        <v>46177.729166666664</v>
      </c>
      <c r="P3990" s="24" t="s">
        <v>6573</v>
      </c>
      <c r="Q3990" s="24" t="s">
        <v>6574</v>
      </c>
      <c r="R3990" s="24" t="s">
        <v>3454</v>
      </c>
      <c r="T3990" s="24" t="s">
        <v>79</v>
      </c>
      <c r="U3990" s="24" t="s">
        <v>514</v>
      </c>
      <c r="V3990" s="27">
        <v>46177.54791666667</v>
      </c>
      <c r="W3990" s="27">
        <v>46177.568749999999</v>
      </c>
      <c r="Z3990" s="24">
        <v>1</v>
      </c>
      <c r="AA3990" s="24" t="s">
        <v>56</v>
      </c>
      <c r="AB3990" s="24" t="b">
        <v>0</v>
      </c>
      <c r="AC3990" s="61"/>
    </row>
    <row r="3991" spans="2:29" ht="13.7">
      <c r="B3991" s="24" t="s">
        <v>82</v>
      </c>
      <c r="C3991" s="24" t="s">
        <v>77</v>
      </c>
      <c r="D3991" s="24" t="s">
        <v>90</v>
      </c>
      <c r="E3991" s="24">
        <v>270</v>
      </c>
      <c r="F3991" s="26">
        <v>46174</v>
      </c>
      <c r="G3991" s="24" t="s">
        <v>52</v>
      </c>
      <c r="H3991" s="24" t="s">
        <v>53</v>
      </c>
      <c r="I3991" s="24" t="s">
        <v>79</v>
      </c>
      <c r="J3991" s="24" t="s">
        <v>125</v>
      </c>
      <c r="K3991" s="24">
        <v>1</v>
      </c>
      <c r="L3991" s="24" t="s">
        <v>91</v>
      </c>
      <c r="M3991" s="26">
        <v>46179</v>
      </c>
      <c r="N3991" s="27">
        <v>46179.5625</v>
      </c>
      <c r="O3991" s="27">
        <v>46179.75</v>
      </c>
      <c r="V3991" s="27"/>
      <c r="W3991" s="27"/>
      <c r="X3991" s="24">
        <v>4</v>
      </c>
      <c r="Y3991" s="24">
        <v>0</v>
      </c>
      <c r="Z3991" s="24">
        <v>4</v>
      </c>
      <c r="AA3991" s="24" t="s">
        <v>56</v>
      </c>
      <c r="AB3991" s="24" t="b">
        <v>0</v>
      </c>
      <c r="AC3991" s="61">
        <v>0</v>
      </c>
    </row>
    <row r="3992" spans="2:29" ht="13.7">
      <c r="B3992" s="24" t="s">
        <v>82</v>
      </c>
      <c r="C3992" s="24" t="s">
        <v>77</v>
      </c>
      <c r="D3992" s="24" t="s">
        <v>90</v>
      </c>
      <c r="E3992" s="24">
        <v>270</v>
      </c>
      <c r="F3992" s="26">
        <v>46174</v>
      </c>
      <c r="G3992" s="24" t="s">
        <v>52</v>
      </c>
      <c r="H3992" s="24" t="s">
        <v>53</v>
      </c>
      <c r="I3992" s="24" t="s">
        <v>79</v>
      </c>
      <c r="J3992" s="24" t="s">
        <v>126</v>
      </c>
      <c r="K3992" s="24">
        <v>1</v>
      </c>
      <c r="L3992" s="24" t="s">
        <v>91</v>
      </c>
      <c r="M3992" s="26">
        <v>46179</v>
      </c>
      <c r="N3992" s="27">
        <v>46179.5625</v>
      </c>
      <c r="O3992" s="27">
        <v>46179.75</v>
      </c>
      <c r="P3992" s="24" t="s">
        <v>6575</v>
      </c>
      <c r="Q3992" s="24" t="s">
        <v>6576</v>
      </c>
      <c r="R3992" s="24" t="s">
        <v>3472</v>
      </c>
      <c r="S3992" s="24" t="s">
        <v>160</v>
      </c>
      <c r="T3992" s="24" t="s">
        <v>79</v>
      </c>
      <c r="U3992" s="24" t="s">
        <v>314</v>
      </c>
      <c r="V3992" s="27">
        <v>46179.663194444445</v>
      </c>
      <c r="W3992" s="27">
        <v>46179.695138888892</v>
      </c>
      <c r="Z3992" s="24">
        <v>1</v>
      </c>
      <c r="AA3992" s="24" t="s">
        <v>56</v>
      </c>
      <c r="AB3992" s="24" t="b">
        <v>0</v>
      </c>
      <c r="AC3992" s="61"/>
    </row>
    <row r="3993" spans="2:29" ht="13.7">
      <c r="B3993" s="24" t="s">
        <v>82</v>
      </c>
      <c r="C3993" s="24" t="s">
        <v>77</v>
      </c>
      <c r="D3993" s="24" t="s">
        <v>90</v>
      </c>
      <c r="E3993" s="24">
        <v>270</v>
      </c>
      <c r="F3993" s="26">
        <v>46174</v>
      </c>
      <c r="G3993" s="24" t="s">
        <v>52</v>
      </c>
      <c r="H3993" s="24" t="s">
        <v>53</v>
      </c>
      <c r="I3993" s="24" t="s">
        <v>79</v>
      </c>
      <c r="J3993" s="24" t="s">
        <v>126</v>
      </c>
      <c r="K3993" s="24">
        <v>1</v>
      </c>
      <c r="L3993" s="24" t="s">
        <v>91</v>
      </c>
      <c r="M3993" s="26">
        <v>46179</v>
      </c>
      <c r="N3993" s="27">
        <v>46179.5625</v>
      </c>
      <c r="O3993" s="27">
        <v>46179.75</v>
      </c>
      <c r="P3993" s="24" t="s">
        <v>6577</v>
      </c>
      <c r="Q3993" s="24" t="s">
        <v>6578</v>
      </c>
      <c r="R3993" s="24" t="s">
        <v>3472</v>
      </c>
      <c r="S3993" s="24" t="s">
        <v>198</v>
      </c>
      <c r="T3993" s="24" t="s">
        <v>79</v>
      </c>
      <c r="U3993" s="24" t="s">
        <v>314</v>
      </c>
      <c r="V3993" s="27">
        <v>46179.564583333333</v>
      </c>
      <c r="W3993" s="27">
        <v>46179.598611111112</v>
      </c>
      <c r="Z3993" s="24">
        <v>1</v>
      </c>
      <c r="AA3993" s="24" t="s">
        <v>56</v>
      </c>
      <c r="AB3993" s="24" t="b">
        <v>0</v>
      </c>
      <c r="AC3993" s="61"/>
    </row>
    <row r="3994" spans="2:29" ht="13.7">
      <c r="B3994" s="24" t="s">
        <v>82</v>
      </c>
      <c r="C3994" s="24" t="s">
        <v>77</v>
      </c>
      <c r="D3994" s="24" t="s">
        <v>90</v>
      </c>
      <c r="E3994" s="24">
        <v>270</v>
      </c>
      <c r="F3994" s="26">
        <v>46174</v>
      </c>
      <c r="G3994" s="24" t="s">
        <v>52</v>
      </c>
      <c r="H3994" s="24" t="s">
        <v>53</v>
      </c>
      <c r="I3994" s="24" t="s">
        <v>79</v>
      </c>
      <c r="J3994" s="24" t="s">
        <v>126</v>
      </c>
      <c r="K3994" s="24">
        <v>1</v>
      </c>
      <c r="L3994" s="24" t="s">
        <v>91</v>
      </c>
      <c r="M3994" s="26">
        <v>46179</v>
      </c>
      <c r="N3994" s="27">
        <v>46179.5625</v>
      </c>
      <c r="O3994" s="27">
        <v>46179.75</v>
      </c>
      <c r="P3994" s="24" t="s">
        <v>6579</v>
      </c>
      <c r="Q3994" s="24" t="s">
        <v>6580</v>
      </c>
      <c r="R3994" s="24" t="s">
        <v>3454</v>
      </c>
      <c r="T3994" s="24" t="s">
        <v>79</v>
      </c>
      <c r="U3994" s="24" t="s">
        <v>314</v>
      </c>
      <c r="V3994" s="27">
        <v>46179.611111111109</v>
      </c>
      <c r="W3994" s="27">
        <v>46179.645138888889</v>
      </c>
      <c r="Z3994" s="24">
        <v>1</v>
      </c>
      <c r="AA3994" s="24" t="s">
        <v>56</v>
      </c>
      <c r="AB3994" s="24" t="b">
        <v>0</v>
      </c>
      <c r="AC3994" s="61"/>
    </row>
    <row r="3995" spans="2:29" ht="13.7">
      <c r="B3995" s="24" t="s">
        <v>82</v>
      </c>
      <c r="C3995" s="24" t="s">
        <v>77</v>
      </c>
      <c r="D3995" s="24" t="s">
        <v>90</v>
      </c>
      <c r="E3995" s="24">
        <v>270</v>
      </c>
      <c r="F3995" s="26">
        <v>46174</v>
      </c>
      <c r="G3995" s="24" t="s">
        <v>52</v>
      </c>
      <c r="H3995" s="24" t="s">
        <v>53</v>
      </c>
      <c r="I3995" s="24" t="s">
        <v>79</v>
      </c>
      <c r="J3995" s="24" t="s">
        <v>126</v>
      </c>
      <c r="K3995" s="24">
        <v>1</v>
      </c>
      <c r="L3995" s="24" t="s">
        <v>91</v>
      </c>
      <c r="M3995" s="26">
        <v>46179</v>
      </c>
      <c r="N3995" s="27">
        <v>46179.5625</v>
      </c>
      <c r="O3995" s="27">
        <v>46179.75</v>
      </c>
      <c r="P3995" s="24" t="s">
        <v>6581</v>
      </c>
      <c r="Q3995" s="24" t="s">
        <v>6582</v>
      </c>
      <c r="R3995" s="24" t="s">
        <v>3454</v>
      </c>
      <c r="T3995" s="24" t="s">
        <v>79</v>
      </c>
      <c r="U3995" s="24" t="s">
        <v>314</v>
      </c>
      <c r="V3995" s="27">
        <v>46179.703472222223</v>
      </c>
      <c r="W3995" s="27">
        <v>46179.724305555559</v>
      </c>
      <c r="Z3995" s="24">
        <v>1</v>
      </c>
      <c r="AA3995" s="24" t="s">
        <v>56</v>
      </c>
      <c r="AB3995" s="24" t="b">
        <v>0</v>
      </c>
      <c r="AC3995" s="61"/>
    </row>
    <row r="3996" spans="2:29" ht="13.7">
      <c r="B3996" s="24" t="s">
        <v>82</v>
      </c>
      <c r="C3996" s="24" t="s">
        <v>77</v>
      </c>
      <c r="D3996" s="24" t="s">
        <v>90</v>
      </c>
      <c r="E3996" s="24">
        <v>270</v>
      </c>
      <c r="F3996" s="26">
        <v>46174</v>
      </c>
      <c r="G3996" s="24" t="s">
        <v>52</v>
      </c>
      <c r="H3996" s="24" t="s">
        <v>53</v>
      </c>
      <c r="I3996" s="24" t="s">
        <v>79</v>
      </c>
      <c r="J3996" s="24" t="s">
        <v>125</v>
      </c>
      <c r="K3996" s="24">
        <v>1</v>
      </c>
      <c r="L3996" s="24" t="s">
        <v>91</v>
      </c>
      <c r="M3996" s="26">
        <v>46182</v>
      </c>
      <c r="N3996" s="27">
        <v>46182.375</v>
      </c>
      <c r="O3996" s="27">
        <v>46182.5625</v>
      </c>
      <c r="V3996" s="27"/>
      <c r="W3996" s="27"/>
      <c r="X3996" s="24">
        <v>4</v>
      </c>
      <c r="Y3996" s="24">
        <v>0</v>
      </c>
      <c r="Z3996" s="24">
        <v>4</v>
      </c>
      <c r="AA3996" s="24" t="s">
        <v>56</v>
      </c>
      <c r="AB3996" s="24" t="b">
        <v>0</v>
      </c>
      <c r="AC3996" s="61">
        <v>0</v>
      </c>
    </row>
    <row r="3997" spans="2:29" ht="13.7">
      <c r="B3997" s="24" t="s">
        <v>82</v>
      </c>
      <c r="C3997" s="24" t="s">
        <v>77</v>
      </c>
      <c r="D3997" s="24" t="s">
        <v>90</v>
      </c>
      <c r="E3997" s="24">
        <v>270</v>
      </c>
      <c r="F3997" s="26">
        <v>46174</v>
      </c>
      <c r="G3997" s="24" t="s">
        <v>52</v>
      </c>
      <c r="H3997" s="24" t="s">
        <v>53</v>
      </c>
      <c r="I3997" s="24" t="s">
        <v>79</v>
      </c>
      <c r="J3997" s="24" t="s">
        <v>126</v>
      </c>
      <c r="K3997" s="24">
        <v>1</v>
      </c>
      <c r="L3997" s="24" t="s">
        <v>91</v>
      </c>
      <c r="M3997" s="26">
        <v>46182</v>
      </c>
      <c r="N3997" s="27">
        <v>46182.375</v>
      </c>
      <c r="O3997" s="27">
        <v>46182.5625</v>
      </c>
      <c r="P3997" s="24" t="s">
        <v>6583</v>
      </c>
      <c r="Q3997" s="24" t="s">
        <v>6584</v>
      </c>
      <c r="R3997" s="24" t="s">
        <v>3472</v>
      </c>
      <c r="T3997" s="24" t="s">
        <v>79</v>
      </c>
      <c r="U3997" s="24" t="s">
        <v>179</v>
      </c>
      <c r="V3997" s="27">
        <v>46182.521527777775</v>
      </c>
      <c r="W3997" s="27">
        <v>46182.544444444444</v>
      </c>
      <c r="Z3997" s="24">
        <v>1</v>
      </c>
      <c r="AA3997" s="24" t="s">
        <v>56</v>
      </c>
      <c r="AB3997" s="24" t="b">
        <v>0</v>
      </c>
      <c r="AC3997" s="61"/>
    </row>
    <row r="3998" spans="2:29" ht="13.7">
      <c r="B3998" s="24" t="s">
        <v>82</v>
      </c>
      <c r="C3998" s="24" t="s">
        <v>77</v>
      </c>
      <c r="D3998" s="24" t="s">
        <v>90</v>
      </c>
      <c r="E3998" s="24">
        <v>270</v>
      </c>
      <c r="F3998" s="26">
        <v>46174</v>
      </c>
      <c r="G3998" s="24" t="s">
        <v>52</v>
      </c>
      <c r="H3998" s="24" t="s">
        <v>53</v>
      </c>
      <c r="I3998" s="24" t="s">
        <v>79</v>
      </c>
      <c r="J3998" s="24" t="s">
        <v>126</v>
      </c>
      <c r="K3998" s="24">
        <v>1</v>
      </c>
      <c r="L3998" s="24" t="s">
        <v>91</v>
      </c>
      <c r="M3998" s="26">
        <v>46182</v>
      </c>
      <c r="N3998" s="27">
        <v>46182.375</v>
      </c>
      <c r="O3998" s="27">
        <v>46182.5625</v>
      </c>
      <c r="P3998" s="24" t="s">
        <v>6585</v>
      </c>
      <c r="Q3998" s="24" t="s">
        <v>6586</v>
      </c>
      <c r="R3998" s="24" t="s">
        <v>3454</v>
      </c>
      <c r="S3998" s="24" t="s">
        <v>156</v>
      </c>
      <c r="T3998" s="24" t="s">
        <v>79</v>
      </c>
      <c r="U3998" s="24" t="s">
        <v>179</v>
      </c>
      <c r="V3998" s="27">
        <v>46182.379166666666</v>
      </c>
      <c r="W3998" s="27">
        <v>46182.413888888892</v>
      </c>
      <c r="Z3998" s="24">
        <v>1</v>
      </c>
      <c r="AA3998" s="24" t="s">
        <v>56</v>
      </c>
      <c r="AB3998" s="24" t="b">
        <v>0</v>
      </c>
      <c r="AC3998" s="61"/>
    </row>
    <row r="3999" spans="2:29" ht="13.7">
      <c r="B3999" s="24" t="s">
        <v>82</v>
      </c>
      <c r="C3999" s="24" t="s">
        <v>77</v>
      </c>
      <c r="D3999" s="24" t="s">
        <v>90</v>
      </c>
      <c r="E3999" s="24">
        <v>270</v>
      </c>
      <c r="F3999" s="26">
        <v>46174</v>
      </c>
      <c r="G3999" s="24" t="s">
        <v>52</v>
      </c>
      <c r="H3999" s="24" t="s">
        <v>53</v>
      </c>
      <c r="I3999" s="24" t="s">
        <v>79</v>
      </c>
      <c r="J3999" s="24" t="s">
        <v>126</v>
      </c>
      <c r="K3999" s="24">
        <v>1</v>
      </c>
      <c r="L3999" s="24" t="s">
        <v>91</v>
      </c>
      <c r="M3999" s="26">
        <v>46182</v>
      </c>
      <c r="N3999" s="27">
        <v>46182.375</v>
      </c>
      <c r="O3999" s="27">
        <v>46182.5625</v>
      </c>
      <c r="P3999" s="24" t="s">
        <v>6587</v>
      </c>
      <c r="Q3999" s="24" t="s">
        <v>6588</v>
      </c>
      <c r="R3999" s="24" t="s">
        <v>3461</v>
      </c>
      <c r="T3999" s="24" t="s">
        <v>79</v>
      </c>
      <c r="U3999" s="24" t="s">
        <v>179</v>
      </c>
      <c r="V3999" s="27">
        <v>46182.427083333336</v>
      </c>
      <c r="W3999" s="27">
        <v>46182.456944444442</v>
      </c>
      <c r="Z3999" s="24">
        <v>1</v>
      </c>
      <c r="AA3999" s="24" t="s">
        <v>56</v>
      </c>
      <c r="AB3999" s="24" t="b">
        <v>0</v>
      </c>
      <c r="AC3999" s="61"/>
    </row>
    <row r="4000" spans="2:29" ht="13.7">
      <c r="B4000" s="24" t="s">
        <v>82</v>
      </c>
      <c r="C4000" s="24" t="s">
        <v>77</v>
      </c>
      <c r="D4000" s="24" t="s">
        <v>90</v>
      </c>
      <c r="E4000" s="24">
        <v>270</v>
      </c>
      <c r="F4000" s="26">
        <v>46174</v>
      </c>
      <c r="G4000" s="24" t="s">
        <v>52</v>
      </c>
      <c r="H4000" s="24" t="s">
        <v>53</v>
      </c>
      <c r="I4000" s="24" t="s">
        <v>79</v>
      </c>
      <c r="J4000" s="24" t="s">
        <v>126</v>
      </c>
      <c r="K4000" s="24">
        <v>1</v>
      </c>
      <c r="L4000" s="24" t="s">
        <v>91</v>
      </c>
      <c r="M4000" s="26">
        <v>46182</v>
      </c>
      <c r="N4000" s="27">
        <v>46182.375</v>
      </c>
      <c r="O4000" s="27">
        <v>46182.5625</v>
      </c>
      <c r="P4000" s="24" t="s">
        <v>6589</v>
      </c>
      <c r="Q4000" s="24" t="s">
        <v>6590</v>
      </c>
      <c r="R4000" s="24" t="s">
        <v>3472</v>
      </c>
      <c r="T4000" s="24" t="s">
        <v>79</v>
      </c>
      <c r="U4000" s="24" t="s">
        <v>179</v>
      </c>
      <c r="V4000" s="27">
        <v>46182.470138888886</v>
      </c>
      <c r="W4000" s="27">
        <v>46182.494444444441</v>
      </c>
      <c r="Z4000" s="24">
        <v>1</v>
      </c>
      <c r="AA4000" s="24" t="s">
        <v>56</v>
      </c>
      <c r="AB4000" s="24" t="b">
        <v>0</v>
      </c>
      <c r="AC4000" s="61"/>
    </row>
    <row r="4001" spans="2:29" ht="13.7">
      <c r="B4001" s="24" t="s">
        <v>82</v>
      </c>
      <c r="C4001" s="24" t="s">
        <v>77</v>
      </c>
      <c r="D4001" s="24" t="s">
        <v>90</v>
      </c>
      <c r="E4001" s="24">
        <v>270</v>
      </c>
      <c r="F4001" s="26">
        <v>46174</v>
      </c>
      <c r="G4001" s="24" t="s">
        <v>52</v>
      </c>
      <c r="H4001" s="24" t="s">
        <v>53</v>
      </c>
      <c r="I4001" s="24" t="s">
        <v>79</v>
      </c>
      <c r="J4001" s="24" t="s">
        <v>125</v>
      </c>
      <c r="K4001" s="24">
        <v>1</v>
      </c>
      <c r="L4001" s="24" t="s">
        <v>91</v>
      </c>
      <c r="M4001" s="26">
        <v>46184</v>
      </c>
      <c r="N4001" s="27">
        <v>46184.354166666664</v>
      </c>
      <c r="O4001" s="27">
        <v>46184.541666666664</v>
      </c>
      <c r="V4001" s="27"/>
      <c r="W4001" s="27"/>
      <c r="X4001" s="24">
        <v>4</v>
      </c>
      <c r="Y4001" s="24">
        <v>0</v>
      </c>
      <c r="Z4001" s="24">
        <v>4</v>
      </c>
      <c r="AA4001" s="24" t="s">
        <v>56</v>
      </c>
      <c r="AB4001" s="24" t="b">
        <v>0</v>
      </c>
      <c r="AC4001" s="61">
        <v>0</v>
      </c>
    </row>
    <row r="4002" spans="2:29" ht="13.7">
      <c r="B4002" s="24" t="s">
        <v>82</v>
      </c>
      <c r="C4002" s="24" t="s">
        <v>77</v>
      </c>
      <c r="D4002" s="24" t="s">
        <v>90</v>
      </c>
      <c r="E4002" s="24">
        <v>270</v>
      </c>
      <c r="F4002" s="26">
        <v>46174</v>
      </c>
      <c r="G4002" s="24" t="s">
        <v>52</v>
      </c>
      <c r="H4002" s="24" t="s">
        <v>53</v>
      </c>
      <c r="I4002" s="24" t="s">
        <v>79</v>
      </c>
      <c r="J4002" s="24" t="s">
        <v>126</v>
      </c>
      <c r="K4002" s="24">
        <v>1</v>
      </c>
      <c r="L4002" s="24" t="s">
        <v>91</v>
      </c>
      <c r="M4002" s="26">
        <v>46184</v>
      </c>
      <c r="N4002" s="27">
        <v>46184.354166666664</v>
      </c>
      <c r="O4002" s="27">
        <v>46184.541666666664</v>
      </c>
      <c r="P4002" s="24" t="s">
        <v>6591</v>
      </c>
      <c r="Q4002" s="24" t="s">
        <v>6592</v>
      </c>
      <c r="R4002" s="24" t="s">
        <v>3472</v>
      </c>
      <c r="T4002" s="24" t="s">
        <v>79</v>
      </c>
      <c r="U4002" s="24" t="s">
        <v>480</v>
      </c>
      <c r="V4002" s="27">
        <v>46184.406944444447</v>
      </c>
      <c r="W4002" s="27">
        <v>46184.436111111114</v>
      </c>
      <c r="Z4002" s="24">
        <v>1</v>
      </c>
      <c r="AA4002" s="24" t="s">
        <v>56</v>
      </c>
      <c r="AB4002" s="24" t="b">
        <v>0</v>
      </c>
      <c r="AC4002" s="61"/>
    </row>
    <row r="4003" spans="2:29" ht="13.7">
      <c r="B4003" s="24" t="s">
        <v>82</v>
      </c>
      <c r="C4003" s="24" t="s">
        <v>77</v>
      </c>
      <c r="D4003" s="24" t="s">
        <v>90</v>
      </c>
      <c r="E4003" s="24">
        <v>270</v>
      </c>
      <c r="F4003" s="26">
        <v>46174</v>
      </c>
      <c r="G4003" s="24" t="s">
        <v>52</v>
      </c>
      <c r="H4003" s="24" t="s">
        <v>53</v>
      </c>
      <c r="I4003" s="24" t="s">
        <v>79</v>
      </c>
      <c r="J4003" s="24" t="s">
        <v>126</v>
      </c>
      <c r="K4003" s="24">
        <v>1</v>
      </c>
      <c r="L4003" s="24" t="s">
        <v>91</v>
      </c>
      <c r="M4003" s="26">
        <v>46184</v>
      </c>
      <c r="N4003" s="27">
        <v>46184.354166666664</v>
      </c>
      <c r="O4003" s="27">
        <v>46184.541666666664</v>
      </c>
      <c r="P4003" s="24" t="s">
        <v>6593</v>
      </c>
      <c r="Q4003" s="24" t="s">
        <v>6594</v>
      </c>
      <c r="R4003" s="24" t="s">
        <v>3472</v>
      </c>
      <c r="T4003" s="24" t="s">
        <v>79</v>
      </c>
      <c r="U4003" s="24" t="s">
        <v>480</v>
      </c>
      <c r="V4003" s="27">
        <v>46184.450694444444</v>
      </c>
      <c r="W4003" s="27">
        <v>46184.472916666666</v>
      </c>
      <c r="Z4003" s="24">
        <v>1</v>
      </c>
      <c r="AA4003" s="24" t="s">
        <v>56</v>
      </c>
      <c r="AB4003" s="24" t="b">
        <v>0</v>
      </c>
      <c r="AC4003" s="61"/>
    </row>
    <row r="4004" spans="2:29" ht="13.7">
      <c r="B4004" s="24" t="s">
        <v>82</v>
      </c>
      <c r="C4004" s="24" t="s">
        <v>77</v>
      </c>
      <c r="D4004" s="24" t="s">
        <v>90</v>
      </c>
      <c r="E4004" s="24">
        <v>270</v>
      </c>
      <c r="F4004" s="26">
        <v>46174</v>
      </c>
      <c r="G4004" s="24" t="s">
        <v>52</v>
      </c>
      <c r="H4004" s="24" t="s">
        <v>53</v>
      </c>
      <c r="I4004" s="24" t="s">
        <v>79</v>
      </c>
      <c r="J4004" s="24" t="s">
        <v>126</v>
      </c>
      <c r="K4004" s="24">
        <v>1</v>
      </c>
      <c r="L4004" s="24" t="s">
        <v>91</v>
      </c>
      <c r="M4004" s="26">
        <v>46184</v>
      </c>
      <c r="N4004" s="27">
        <v>46184.354166666664</v>
      </c>
      <c r="O4004" s="27">
        <v>46184.541666666664</v>
      </c>
      <c r="P4004" s="24" t="s">
        <v>6595</v>
      </c>
      <c r="Q4004" s="24" t="s">
        <v>6596</v>
      </c>
      <c r="R4004" s="24" t="s">
        <v>3472</v>
      </c>
      <c r="T4004" s="24" t="s">
        <v>79</v>
      </c>
      <c r="U4004" s="24" t="s">
        <v>480</v>
      </c>
      <c r="V4004" s="27">
        <v>46184.362500000003</v>
      </c>
      <c r="W4004" s="27">
        <v>46184.390972222223</v>
      </c>
      <c r="Z4004" s="24">
        <v>1</v>
      </c>
      <c r="AA4004" s="24" t="s">
        <v>56</v>
      </c>
      <c r="AB4004" s="24" t="b">
        <v>0</v>
      </c>
      <c r="AC4004" s="61"/>
    </row>
    <row r="4005" spans="2:29" ht="13.7">
      <c r="B4005" s="24" t="s">
        <v>82</v>
      </c>
      <c r="C4005" s="24" t="s">
        <v>77</v>
      </c>
      <c r="D4005" s="24" t="s">
        <v>90</v>
      </c>
      <c r="E4005" s="24">
        <v>270</v>
      </c>
      <c r="F4005" s="26">
        <v>46174</v>
      </c>
      <c r="G4005" s="24" t="s">
        <v>52</v>
      </c>
      <c r="H4005" s="24" t="s">
        <v>53</v>
      </c>
      <c r="I4005" s="24" t="s">
        <v>79</v>
      </c>
      <c r="J4005" s="24" t="s">
        <v>126</v>
      </c>
      <c r="K4005" s="24">
        <v>1</v>
      </c>
      <c r="L4005" s="24" t="s">
        <v>91</v>
      </c>
      <c r="M4005" s="26">
        <v>46184</v>
      </c>
      <c r="N4005" s="27">
        <v>46184.354166666664</v>
      </c>
      <c r="O4005" s="27">
        <v>46184.541666666664</v>
      </c>
      <c r="P4005" s="24" t="s">
        <v>6597</v>
      </c>
      <c r="Q4005" s="24" t="s">
        <v>6598</v>
      </c>
      <c r="R4005" s="24" t="s">
        <v>3461</v>
      </c>
      <c r="T4005" s="24" t="s">
        <v>79</v>
      </c>
      <c r="U4005" s="24" t="s">
        <v>480</v>
      </c>
      <c r="V4005" s="27">
        <v>46184.495833333334</v>
      </c>
      <c r="W4005" s="27">
        <v>46184.530555555553</v>
      </c>
      <c r="Z4005" s="24">
        <v>1</v>
      </c>
      <c r="AA4005" s="24" t="s">
        <v>56</v>
      </c>
      <c r="AB4005" s="24" t="b">
        <v>0</v>
      </c>
      <c r="AC4005" s="61"/>
    </row>
    <row r="4006" spans="2:29" ht="13.7">
      <c r="B4006" s="24" t="s">
        <v>82</v>
      </c>
      <c r="C4006" s="24" t="s">
        <v>77</v>
      </c>
      <c r="D4006" s="24" t="s">
        <v>90</v>
      </c>
      <c r="E4006" s="24">
        <v>270</v>
      </c>
      <c r="F4006" s="26">
        <v>46174</v>
      </c>
      <c r="G4006" s="24" t="s">
        <v>52</v>
      </c>
      <c r="H4006" s="24" t="s">
        <v>53</v>
      </c>
      <c r="I4006" s="24" t="s">
        <v>79</v>
      </c>
      <c r="J4006" s="24" t="s">
        <v>125</v>
      </c>
      <c r="K4006" s="24">
        <v>1</v>
      </c>
      <c r="L4006" s="24" t="s">
        <v>91</v>
      </c>
      <c r="M4006" s="26">
        <v>46192</v>
      </c>
      <c r="N4006" s="27">
        <v>46192.354166666664</v>
      </c>
      <c r="O4006" s="27">
        <v>46192.541666666664</v>
      </c>
      <c r="V4006" s="27"/>
      <c r="W4006" s="27"/>
      <c r="X4006" s="24">
        <v>4</v>
      </c>
      <c r="Y4006" s="24">
        <v>0</v>
      </c>
      <c r="Z4006" s="24">
        <v>4</v>
      </c>
      <c r="AA4006" s="24" t="s">
        <v>56</v>
      </c>
      <c r="AB4006" s="24" t="b">
        <v>0</v>
      </c>
      <c r="AC4006" s="61">
        <v>0</v>
      </c>
    </row>
    <row r="4007" spans="2:29" ht="13.7">
      <c r="B4007" s="24" t="s">
        <v>82</v>
      </c>
      <c r="C4007" s="24" t="s">
        <v>77</v>
      </c>
      <c r="D4007" s="24" t="s">
        <v>90</v>
      </c>
      <c r="E4007" s="24">
        <v>270</v>
      </c>
      <c r="F4007" s="26">
        <v>46174</v>
      </c>
      <c r="G4007" s="24" t="s">
        <v>52</v>
      </c>
      <c r="H4007" s="24" t="s">
        <v>53</v>
      </c>
      <c r="I4007" s="24" t="s">
        <v>79</v>
      </c>
      <c r="J4007" s="24" t="s">
        <v>126</v>
      </c>
      <c r="K4007" s="24">
        <v>1</v>
      </c>
      <c r="L4007" s="24" t="s">
        <v>91</v>
      </c>
      <c r="M4007" s="26">
        <v>46192</v>
      </c>
      <c r="N4007" s="27">
        <v>46192.354166666664</v>
      </c>
      <c r="O4007" s="27">
        <v>46192.541666666664</v>
      </c>
      <c r="P4007" s="24" t="s">
        <v>6599</v>
      </c>
      <c r="Q4007" s="24" t="s">
        <v>6600</v>
      </c>
      <c r="R4007" s="24" t="s">
        <v>3472</v>
      </c>
      <c r="T4007" s="24" t="s">
        <v>79</v>
      </c>
      <c r="U4007" s="24" t="s">
        <v>580</v>
      </c>
      <c r="V4007" s="27">
        <v>46192.495833333334</v>
      </c>
      <c r="W4007" s="27">
        <v>46192.523611111108</v>
      </c>
      <c r="Z4007" s="24">
        <v>1</v>
      </c>
      <c r="AA4007" s="24" t="s">
        <v>56</v>
      </c>
      <c r="AB4007" s="24" t="b">
        <v>0</v>
      </c>
      <c r="AC4007" s="61"/>
    </row>
    <row r="4008" spans="2:29" ht="13.7">
      <c r="B4008" s="24" t="s">
        <v>82</v>
      </c>
      <c r="C4008" s="24" t="s">
        <v>77</v>
      </c>
      <c r="D4008" s="24" t="s">
        <v>90</v>
      </c>
      <c r="E4008" s="24">
        <v>270</v>
      </c>
      <c r="F4008" s="26">
        <v>46174</v>
      </c>
      <c r="G4008" s="24" t="s">
        <v>52</v>
      </c>
      <c r="H4008" s="24" t="s">
        <v>53</v>
      </c>
      <c r="I4008" s="24" t="s">
        <v>79</v>
      </c>
      <c r="J4008" s="24" t="s">
        <v>126</v>
      </c>
      <c r="K4008" s="24">
        <v>1</v>
      </c>
      <c r="L4008" s="24" t="s">
        <v>91</v>
      </c>
      <c r="M4008" s="26">
        <v>46192</v>
      </c>
      <c r="N4008" s="27">
        <v>46192.354166666664</v>
      </c>
      <c r="O4008" s="27">
        <v>46192.541666666664</v>
      </c>
      <c r="P4008" s="24" t="s">
        <v>6601</v>
      </c>
      <c r="Q4008" s="24" t="s">
        <v>6602</v>
      </c>
      <c r="R4008" s="24" t="s">
        <v>3461</v>
      </c>
      <c r="T4008" s="24" t="s">
        <v>79</v>
      </c>
      <c r="U4008" s="24" t="s">
        <v>580</v>
      </c>
      <c r="V4008" s="27">
        <v>46192.449305555558</v>
      </c>
      <c r="W4008" s="27">
        <v>46192.476388888892</v>
      </c>
      <c r="Z4008" s="24">
        <v>1</v>
      </c>
      <c r="AA4008" s="24" t="s">
        <v>56</v>
      </c>
      <c r="AB4008" s="24" t="b">
        <v>0</v>
      </c>
      <c r="AC4008" s="61"/>
    </row>
    <row r="4009" spans="2:29" ht="13.7">
      <c r="B4009" s="24" t="s">
        <v>82</v>
      </c>
      <c r="C4009" s="24" t="s">
        <v>77</v>
      </c>
      <c r="D4009" s="24" t="s">
        <v>90</v>
      </c>
      <c r="E4009" s="24">
        <v>270</v>
      </c>
      <c r="F4009" s="26">
        <v>46174</v>
      </c>
      <c r="G4009" s="24" t="s">
        <v>52</v>
      </c>
      <c r="H4009" s="24" t="s">
        <v>53</v>
      </c>
      <c r="I4009" s="24" t="s">
        <v>79</v>
      </c>
      <c r="J4009" s="24" t="s">
        <v>126</v>
      </c>
      <c r="K4009" s="24">
        <v>1</v>
      </c>
      <c r="L4009" s="24" t="s">
        <v>91</v>
      </c>
      <c r="M4009" s="26">
        <v>46192</v>
      </c>
      <c r="N4009" s="27">
        <v>46192.354166666664</v>
      </c>
      <c r="O4009" s="27">
        <v>46192.541666666664</v>
      </c>
      <c r="P4009" s="24" t="s">
        <v>6603</v>
      </c>
      <c r="Q4009" s="24" t="s">
        <v>6604</v>
      </c>
      <c r="R4009" s="24" t="s">
        <v>3472</v>
      </c>
      <c r="T4009" s="24" t="s">
        <v>79</v>
      </c>
      <c r="U4009" s="24" t="s">
        <v>580</v>
      </c>
      <c r="V4009" s="27">
        <v>46192.361111111109</v>
      </c>
      <c r="W4009" s="27">
        <v>46192.390972222223</v>
      </c>
      <c r="Z4009" s="24">
        <v>1</v>
      </c>
      <c r="AA4009" s="24" t="s">
        <v>56</v>
      </c>
      <c r="AB4009" s="24" t="b">
        <v>0</v>
      </c>
      <c r="AC4009" s="61"/>
    </row>
    <row r="4010" spans="2:29" ht="13.7">
      <c r="B4010" s="24" t="s">
        <v>82</v>
      </c>
      <c r="C4010" s="24" t="s">
        <v>77</v>
      </c>
      <c r="D4010" s="24" t="s">
        <v>90</v>
      </c>
      <c r="E4010" s="24">
        <v>270</v>
      </c>
      <c r="F4010" s="26">
        <v>46174</v>
      </c>
      <c r="G4010" s="24" t="s">
        <v>52</v>
      </c>
      <c r="H4010" s="24" t="s">
        <v>53</v>
      </c>
      <c r="I4010" s="24" t="s">
        <v>79</v>
      </c>
      <c r="J4010" s="24" t="s">
        <v>126</v>
      </c>
      <c r="K4010" s="24">
        <v>1</v>
      </c>
      <c r="L4010" s="24" t="s">
        <v>91</v>
      </c>
      <c r="M4010" s="26">
        <v>46192</v>
      </c>
      <c r="N4010" s="27">
        <v>46192.354166666664</v>
      </c>
      <c r="O4010" s="27">
        <v>46192.541666666664</v>
      </c>
      <c r="P4010" s="24" t="s">
        <v>6605</v>
      </c>
      <c r="Q4010" s="24" t="s">
        <v>6606</v>
      </c>
      <c r="R4010" s="24" t="s">
        <v>3454</v>
      </c>
      <c r="T4010" s="24" t="s">
        <v>79</v>
      </c>
      <c r="U4010" s="24" t="s">
        <v>580</v>
      </c>
      <c r="V4010" s="27">
        <v>46192.40902777778</v>
      </c>
      <c r="W4010" s="27">
        <v>46192.43472222222</v>
      </c>
      <c r="Z4010" s="24">
        <v>1</v>
      </c>
      <c r="AA4010" s="24" t="s">
        <v>56</v>
      </c>
      <c r="AB4010" s="24" t="b">
        <v>0</v>
      </c>
      <c r="AC4010" s="61"/>
    </row>
    <row r="4011" spans="2:29" ht="13.7">
      <c r="B4011" s="24" t="s">
        <v>82</v>
      </c>
      <c r="C4011" s="24" t="s">
        <v>77</v>
      </c>
      <c r="D4011" s="24" t="s">
        <v>90</v>
      </c>
      <c r="E4011" s="24">
        <v>270</v>
      </c>
      <c r="F4011" s="26">
        <v>46204</v>
      </c>
      <c r="G4011" s="24" t="s">
        <v>52</v>
      </c>
      <c r="H4011" s="24" t="s">
        <v>53</v>
      </c>
      <c r="I4011" s="24" t="s">
        <v>79</v>
      </c>
      <c r="J4011" s="24" t="s">
        <v>125</v>
      </c>
      <c r="K4011" s="24">
        <v>1</v>
      </c>
      <c r="L4011" s="24" t="s">
        <v>91</v>
      </c>
      <c r="M4011" s="26">
        <v>46207</v>
      </c>
      <c r="N4011" s="27">
        <v>46207.541666666664</v>
      </c>
      <c r="O4011" s="27">
        <v>46207.729166666664</v>
      </c>
      <c r="V4011" s="27"/>
      <c r="W4011" s="27"/>
      <c r="X4011" s="24">
        <v>4</v>
      </c>
      <c r="Y4011" s="24">
        <v>0</v>
      </c>
      <c r="Z4011" s="24">
        <v>4</v>
      </c>
      <c r="AA4011" s="24" t="s">
        <v>58</v>
      </c>
      <c r="AB4011" s="24" t="b">
        <v>0</v>
      </c>
      <c r="AC4011" s="61">
        <v>0</v>
      </c>
    </row>
    <row r="4012" spans="2:29" ht="13.7">
      <c r="B4012" s="24" t="s">
        <v>82</v>
      </c>
      <c r="C4012" s="24" t="s">
        <v>77</v>
      </c>
      <c r="D4012" s="24" t="s">
        <v>90</v>
      </c>
      <c r="E4012" s="24">
        <v>270</v>
      </c>
      <c r="F4012" s="26">
        <v>46204</v>
      </c>
      <c r="G4012" s="24" t="s">
        <v>52</v>
      </c>
      <c r="H4012" s="24" t="s">
        <v>53</v>
      </c>
      <c r="I4012" s="24" t="s">
        <v>79</v>
      </c>
      <c r="J4012" s="24" t="s">
        <v>126</v>
      </c>
      <c r="K4012" s="24">
        <v>1</v>
      </c>
      <c r="L4012" s="24" t="s">
        <v>91</v>
      </c>
      <c r="M4012" s="26">
        <v>46207</v>
      </c>
      <c r="N4012" s="27">
        <v>46207.541666666664</v>
      </c>
      <c r="O4012" s="27">
        <v>46207.729166666664</v>
      </c>
      <c r="P4012" s="24" t="s">
        <v>6607</v>
      </c>
      <c r="Q4012" s="24" t="s">
        <v>6608</v>
      </c>
      <c r="R4012" s="24" t="s">
        <v>3454</v>
      </c>
      <c r="T4012" s="24" t="s">
        <v>79</v>
      </c>
      <c r="U4012" s="24" t="s">
        <v>514</v>
      </c>
      <c r="V4012" s="27">
        <v>46207.590277777781</v>
      </c>
      <c r="W4012" s="27">
        <v>46207.618055555555</v>
      </c>
      <c r="Z4012" s="24">
        <v>1</v>
      </c>
      <c r="AA4012" s="24" t="s">
        <v>58</v>
      </c>
      <c r="AB4012" s="24" t="b">
        <v>0</v>
      </c>
      <c r="AC4012" s="61"/>
    </row>
    <row r="4013" spans="2:29" ht="13.7">
      <c r="B4013" s="24" t="s">
        <v>82</v>
      </c>
      <c r="C4013" s="24" t="s">
        <v>77</v>
      </c>
      <c r="D4013" s="24" t="s">
        <v>90</v>
      </c>
      <c r="E4013" s="24">
        <v>270</v>
      </c>
      <c r="F4013" s="26">
        <v>46204</v>
      </c>
      <c r="G4013" s="24" t="s">
        <v>52</v>
      </c>
      <c r="H4013" s="24" t="s">
        <v>53</v>
      </c>
      <c r="I4013" s="24" t="s">
        <v>79</v>
      </c>
      <c r="J4013" s="24" t="s">
        <v>126</v>
      </c>
      <c r="K4013" s="24">
        <v>1</v>
      </c>
      <c r="L4013" s="24" t="s">
        <v>91</v>
      </c>
      <c r="M4013" s="26">
        <v>46207</v>
      </c>
      <c r="N4013" s="27">
        <v>46207.541666666664</v>
      </c>
      <c r="O4013" s="27">
        <v>46207.729166666664</v>
      </c>
      <c r="P4013" s="24" t="s">
        <v>6609</v>
      </c>
      <c r="Q4013" s="24" t="s">
        <v>6610</v>
      </c>
      <c r="R4013" s="24" t="s">
        <v>3461</v>
      </c>
      <c r="T4013" s="24" t="s">
        <v>79</v>
      </c>
      <c r="U4013" s="24" t="s">
        <v>514</v>
      </c>
      <c r="V4013" s="27">
        <v>46207.546527777777</v>
      </c>
      <c r="W4013" s="27">
        <v>46207.570833333331</v>
      </c>
      <c r="Z4013" s="24">
        <v>1</v>
      </c>
      <c r="AA4013" s="24" t="s">
        <v>58</v>
      </c>
      <c r="AB4013" s="24" t="b">
        <v>0</v>
      </c>
      <c r="AC4013" s="61"/>
    </row>
    <row r="4014" spans="2:29" ht="13.7">
      <c r="B4014" s="24" t="s">
        <v>82</v>
      </c>
      <c r="C4014" s="24" t="s">
        <v>77</v>
      </c>
      <c r="D4014" s="24" t="s">
        <v>90</v>
      </c>
      <c r="E4014" s="24">
        <v>270</v>
      </c>
      <c r="F4014" s="26">
        <v>46204</v>
      </c>
      <c r="G4014" s="24" t="s">
        <v>52</v>
      </c>
      <c r="H4014" s="24" t="s">
        <v>53</v>
      </c>
      <c r="I4014" s="24" t="s">
        <v>79</v>
      </c>
      <c r="J4014" s="24" t="s">
        <v>126</v>
      </c>
      <c r="K4014" s="24">
        <v>1</v>
      </c>
      <c r="L4014" s="24" t="s">
        <v>91</v>
      </c>
      <c r="M4014" s="26">
        <v>46207</v>
      </c>
      <c r="N4014" s="27">
        <v>46207.541666666664</v>
      </c>
      <c r="O4014" s="27">
        <v>46207.729166666664</v>
      </c>
      <c r="P4014" s="24" t="s">
        <v>6611</v>
      </c>
      <c r="Q4014" s="24" t="s">
        <v>6612</v>
      </c>
      <c r="R4014" s="24" t="s">
        <v>3454</v>
      </c>
      <c r="T4014" s="24" t="s">
        <v>79</v>
      </c>
      <c r="U4014" s="24" t="s">
        <v>514</v>
      </c>
      <c r="V4014" s="27">
        <v>46207.688888888886</v>
      </c>
      <c r="W4014" s="27">
        <v>46207.714583333334</v>
      </c>
      <c r="Z4014" s="24">
        <v>1</v>
      </c>
      <c r="AA4014" s="24" t="s">
        <v>58</v>
      </c>
      <c r="AB4014" s="24" t="b">
        <v>0</v>
      </c>
      <c r="AC4014" s="61"/>
    </row>
    <row r="4015" spans="2:29" ht="13.7">
      <c r="B4015" s="24" t="s">
        <v>82</v>
      </c>
      <c r="C4015" s="24" t="s">
        <v>77</v>
      </c>
      <c r="D4015" s="24" t="s">
        <v>90</v>
      </c>
      <c r="E4015" s="24">
        <v>270</v>
      </c>
      <c r="F4015" s="26">
        <v>46204</v>
      </c>
      <c r="G4015" s="24" t="s">
        <v>52</v>
      </c>
      <c r="H4015" s="24" t="s">
        <v>53</v>
      </c>
      <c r="I4015" s="24" t="s">
        <v>79</v>
      </c>
      <c r="J4015" s="24" t="s">
        <v>126</v>
      </c>
      <c r="K4015" s="24">
        <v>1</v>
      </c>
      <c r="L4015" s="24" t="s">
        <v>91</v>
      </c>
      <c r="M4015" s="26">
        <v>46207</v>
      </c>
      <c r="N4015" s="27">
        <v>46207.541666666664</v>
      </c>
      <c r="O4015" s="27">
        <v>46207.729166666664</v>
      </c>
      <c r="P4015" s="24" t="s">
        <v>6613</v>
      </c>
      <c r="Q4015" s="24" t="s">
        <v>6614</v>
      </c>
      <c r="R4015" s="24" t="s">
        <v>3454</v>
      </c>
      <c r="T4015" s="24" t="s">
        <v>79</v>
      </c>
      <c r="U4015" s="24" t="s">
        <v>514</v>
      </c>
      <c r="V4015" s="27">
        <v>46207.640277777777</v>
      </c>
      <c r="W4015" s="27">
        <v>46207.668749999997</v>
      </c>
      <c r="Z4015" s="24">
        <v>1</v>
      </c>
      <c r="AA4015" s="24" t="s">
        <v>58</v>
      </c>
      <c r="AB4015" s="24" t="b">
        <v>0</v>
      </c>
      <c r="AC4015" s="61"/>
    </row>
    <row r="4016" spans="2:29" ht="13.7">
      <c r="B4016" s="24" t="s">
        <v>82</v>
      </c>
      <c r="C4016" s="24" t="s">
        <v>77</v>
      </c>
      <c r="D4016" s="24" t="s">
        <v>90</v>
      </c>
      <c r="E4016" s="24">
        <v>270</v>
      </c>
      <c r="F4016" s="26">
        <v>46204</v>
      </c>
      <c r="G4016" s="24" t="s">
        <v>52</v>
      </c>
      <c r="H4016" s="24" t="s">
        <v>53</v>
      </c>
      <c r="I4016" s="24" t="s">
        <v>79</v>
      </c>
      <c r="J4016" s="24" t="s">
        <v>125</v>
      </c>
      <c r="K4016" s="24">
        <v>1</v>
      </c>
      <c r="L4016" s="24" t="s">
        <v>91</v>
      </c>
      <c r="M4016" s="26">
        <v>46213</v>
      </c>
      <c r="N4016" s="27">
        <v>46213.541666666664</v>
      </c>
      <c r="O4016" s="27">
        <v>46213.729166666664</v>
      </c>
      <c r="V4016" s="27"/>
      <c r="W4016" s="27"/>
      <c r="X4016" s="24">
        <v>4</v>
      </c>
      <c r="Y4016" s="24">
        <v>0</v>
      </c>
      <c r="Z4016" s="24">
        <v>4</v>
      </c>
      <c r="AA4016" s="24" t="s">
        <v>58</v>
      </c>
      <c r="AB4016" s="24" t="b">
        <v>0</v>
      </c>
      <c r="AC4016" s="61">
        <v>0</v>
      </c>
    </row>
    <row r="4017" spans="2:29" ht="13.7">
      <c r="B4017" s="24" t="s">
        <v>82</v>
      </c>
      <c r="C4017" s="24" t="s">
        <v>77</v>
      </c>
      <c r="D4017" s="24" t="s">
        <v>90</v>
      </c>
      <c r="E4017" s="24">
        <v>270</v>
      </c>
      <c r="F4017" s="26">
        <v>46204</v>
      </c>
      <c r="G4017" s="24" t="s">
        <v>52</v>
      </c>
      <c r="H4017" s="24" t="s">
        <v>53</v>
      </c>
      <c r="I4017" s="24" t="s">
        <v>79</v>
      </c>
      <c r="J4017" s="24" t="s">
        <v>126</v>
      </c>
      <c r="K4017" s="24">
        <v>1</v>
      </c>
      <c r="L4017" s="24" t="s">
        <v>91</v>
      </c>
      <c r="M4017" s="26">
        <v>46213</v>
      </c>
      <c r="N4017" s="27">
        <v>46213.541666666664</v>
      </c>
      <c r="O4017" s="27">
        <v>46213.729166666664</v>
      </c>
      <c r="P4017" s="24" t="s">
        <v>6615</v>
      </c>
      <c r="Q4017" s="24" t="s">
        <v>6616</v>
      </c>
      <c r="R4017" s="24" t="s">
        <v>3454</v>
      </c>
      <c r="T4017" s="24" t="s">
        <v>79</v>
      </c>
      <c r="U4017" s="24" t="s">
        <v>214</v>
      </c>
      <c r="V4017" s="27">
        <v>46213.637499999997</v>
      </c>
      <c r="W4017" s="27">
        <v>46213.661111111112</v>
      </c>
      <c r="Z4017" s="24">
        <v>1</v>
      </c>
      <c r="AA4017" s="24" t="s">
        <v>58</v>
      </c>
      <c r="AB4017" s="24" t="b">
        <v>0</v>
      </c>
      <c r="AC4017" s="61"/>
    </row>
    <row r="4018" spans="2:29" ht="13.7">
      <c r="B4018" s="24" t="s">
        <v>82</v>
      </c>
      <c r="C4018" s="24" t="s">
        <v>77</v>
      </c>
      <c r="D4018" s="24" t="s">
        <v>90</v>
      </c>
      <c r="E4018" s="24">
        <v>270</v>
      </c>
      <c r="F4018" s="26">
        <v>46204</v>
      </c>
      <c r="G4018" s="24" t="s">
        <v>52</v>
      </c>
      <c r="H4018" s="24" t="s">
        <v>53</v>
      </c>
      <c r="I4018" s="24" t="s">
        <v>79</v>
      </c>
      <c r="J4018" s="24" t="s">
        <v>126</v>
      </c>
      <c r="K4018" s="24">
        <v>1</v>
      </c>
      <c r="L4018" s="24" t="s">
        <v>91</v>
      </c>
      <c r="M4018" s="26">
        <v>46213</v>
      </c>
      <c r="N4018" s="27">
        <v>46213.541666666664</v>
      </c>
      <c r="O4018" s="27">
        <v>46213.729166666664</v>
      </c>
      <c r="P4018" s="24" t="s">
        <v>6617</v>
      </c>
      <c r="Q4018" s="24" t="s">
        <v>6618</v>
      </c>
      <c r="R4018" s="24" t="s">
        <v>3461</v>
      </c>
      <c r="T4018" s="24" t="s">
        <v>79</v>
      </c>
      <c r="U4018" s="24" t="s">
        <v>214</v>
      </c>
      <c r="V4018" s="27">
        <v>46213.591666666667</v>
      </c>
      <c r="W4018" s="27">
        <v>46213.619444444441</v>
      </c>
      <c r="Z4018" s="24">
        <v>1</v>
      </c>
      <c r="AA4018" s="24" t="s">
        <v>58</v>
      </c>
      <c r="AB4018" s="24" t="b">
        <v>0</v>
      </c>
      <c r="AC4018" s="61"/>
    </row>
    <row r="4019" spans="2:29" ht="13.7">
      <c r="B4019" s="24" t="s">
        <v>82</v>
      </c>
      <c r="C4019" s="24" t="s">
        <v>77</v>
      </c>
      <c r="D4019" s="24" t="s">
        <v>90</v>
      </c>
      <c r="E4019" s="24">
        <v>270</v>
      </c>
      <c r="F4019" s="26">
        <v>46204</v>
      </c>
      <c r="G4019" s="24" t="s">
        <v>52</v>
      </c>
      <c r="H4019" s="24" t="s">
        <v>53</v>
      </c>
      <c r="I4019" s="24" t="s">
        <v>79</v>
      </c>
      <c r="J4019" s="24" t="s">
        <v>126</v>
      </c>
      <c r="K4019" s="24">
        <v>1</v>
      </c>
      <c r="L4019" s="24" t="s">
        <v>91</v>
      </c>
      <c r="M4019" s="26">
        <v>46213</v>
      </c>
      <c r="N4019" s="27">
        <v>46213.541666666664</v>
      </c>
      <c r="O4019" s="27">
        <v>46213.729166666664</v>
      </c>
      <c r="P4019" s="24" t="s">
        <v>6619</v>
      </c>
      <c r="Q4019" s="24" t="s">
        <v>6620</v>
      </c>
      <c r="R4019" s="24" t="s">
        <v>3454</v>
      </c>
      <c r="T4019" s="24" t="s">
        <v>79</v>
      </c>
      <c r="U4019" s="24" t="s">
        <v>214</v>
      </c>
      <c r="V4019" s="27">
        <v>46213.686111111114</v>
      </c>
      <c r="W4019" s="27">
        <v>46213.706944444442</v>
      </c>
      <c r="Z4019" s="24">
        <v>1</v>
      </c>
      <c r="AA4019" s="24" t="s">
        <v>58</v>
      </c>
      <c r="AB4019" s="24" t="b">
        <v>0</v>
      </c>
      <c r="AC4019" s="61"/>
    </row>
    <row r="4020" spans="2:29" ht="13.7">
      <c r="B4020" s="24" t="s">
        <v>82</v>
      </c>
      <c r="C4020" s="24" t="s">
        <v>77</v>
      </c>
      <c r="D4020" s="24" t="s">
        <v>90</v>
      </c>
      <c r="E4020" s="24">
        <v>270</v>
      </c>
      <c r="F4020" s="26">
        <v>46204</v>
      </c>
      <c r="G4020" s="24" t="s">
        <v>52</v>
      </c>
      <c r="H4020" s="24" t="s">
        <v>53</v>
      </c>
      <c r="I4020" s="24" t="s">
        <v>79</v>
      </c>
      <c r="J4020" s="24" t="s">
        <v>126</v>
      </c>
      <c r="K4020" s="24">
        <v>1</v>
      </c>
      <c r="L4020" s="24" t="s">
        <v>91</v>
      </c>
      <c r="M4020" s="26">
        <v>46213</v>
      </c>
      <c r="N4020" s="27">
        <v>46213.541666666664</v>
      </c>
      <c r="O4020" s="27">
        <v>46213.729166666664</v>
      </c>
      <c r="P4020" s="24" t="s">
        <v>6621</v>
      </c>
      <c r="Q4020" s="24" t="s">
        <v>6622</v>
      </c>
      <c r="R4020" s="24" t="s">
        <v>3461</v>
      </c>
      <c r="S4020" s="24" t="s">
        <v>198</v>
      </c>
      <c r="T4020" s="24" t="s">
        <v>79</v>
      </c>
      <c r="U4020" s="24" t="s">
        <v>214</v>
      </c>
      <c r="V4020" s="27">
        <v>46213.54583333333</v>
      </c>
      <c r="W4020" s="27">
        <v>46213.57708333333</v>
      </c>
      <c r="Z4020" s="24">
        <v>1</v>
      </c>
      <c r="AA4020" s="24" t="s">
        <v>58</v>
      </c>
      <c r="AB4020" s="24" t="b">
        <v>0</v>
      </c>
      <c r="AC4020" s="61"/>
    </row>
    <row r="4021" spans="2:29" ht="13.7">
      <c r="B4021" s="24" t="s">
        <v>82</v>
      </c>
      <c r="C4021" s="24" t="s">
        <v>77</v>
      </c>
      <c r="D4021" s="24" t="s">
        <v>90</v>
      </c>
      <c r="E4021" s="24">
        <v>270</v>
      </c>
      <c r="F4021" s="26">
        <v>46235</v>
      </c>
      <c r="G4021" s="24" t="s">
        <v>52</v>
      </c>
      <c r="H4021" s="24" t="s">
        <v>53</v>
      </c>
      <c r="I4021" s="24" t="s">
        <v>79</v>
      </c>
      <c r="J4021" s="24" t="s">
        <v>125</v>
      </c>
      <c r="K4021" s="24">
        <v>1</v>
      </c>
      <c r="L4021" s="24" t="s">
        <v>91</v>
      </c>
      <c r="M4021" s="26">
        <v>46252</v>
      </c>
      <c r="N4021" s="27">
        <v>46252.541666666664</v>
      </c>
      <c r="O4021" s="27">
        <v>46252.729166666664</v>
      </c>
      <c r="V4021" s="27"/>
      <c r="W4021" s="27"/>
      <c r="X4021" s="24">
        <v>4</v>
      </c>
      <c r="Y4021" s="24">
        <v>0</v>
      </c>
      <c r="Z4021" s="24">
        <v>4</v>
      </c>
      <c r="AA4021" s="24" t="s">
        <v>60</v>
      </c>
      <c r="AB4021" s="24" t="b">
        <v>0</v>
      </c>
      <c r="AC4021" s="61">
        <v>0</v>
      </c>
    </row>
    <row r="4022" spans="2:29" ht="13.7">
      <c r="B4022" s="24" t="s">
        <v>82</v>
      </c>
      <c r="C4022" s="24" t="s">
        <v>77</v>
      </c>
      <c r="D4022" s="24" t="s">
        <v>90</v>
      </c>
      <c r="E4022" s="24">
        <v>270</v>
      </c>
      <c r="F4022" s="26">
        <v>46235</v>
      </c>
      <c r="G4022" s="24" t="s">
        <v>52</v>
      </c>
      <c r="H4022" s="24" t="s">
        <v>53</v>
      </c>
      <c r="I4022" s="24" t="s">
        <v>79</v>
      </c>
      <c r="J4022" s="24" t="s">
        <v>126</v>
      </c>
      <c r="K4022" s="24">
        <v>1</v>
      </c>
      <c r="L4022" s="24" t="s">
        <v>91</v>
      </c>
      <c r="M4022" s="26">
        <v>46252</v>
      </c>
      <c r="N4022" s="27">
        <v>46252.541666666664</v>
      </c>
      <c r="O4022" s="27">
        <v>46252.729166666664</v>
      </c>
      <c r="P4022" s="24" t="s">
        <v>6623</v>
      </c>
      <c r="Q4022" s="24" t="s">
        <v>6624</v>
      </c>
      <c r="R4022" s="24" t="s">
        <v>3454</v>
      </c>
      <c r="S4022" s="24" t="s">
        <v>160</v>
      </c>
      <c r="T4022" s="24" t="s">
        <v>79</v>
      </c>
      <c r="U4022" s="24" t="s">
        <v>179</v>
      </c>
      <c r="V4022" s="27">
        <v>46252.591666666667</v>
      </c>
      <c r="W4022" s="27">
        <v>46252.619444444441</v>
      </c>
      <c r="Z4022" s="24">
        <v>1</v>
      </c>
      <c r="AA4022" s="24" t="s">
        <v>60</v>
      </c>
      <c r="AB4022" s="24" t="b">
        <v>0</v>
      </c>
      <c r="AC4022" s="61"/>
    </row>
    <row r="4023" spans="2:29" ht="13.7">
      <c r="B4023" s="24" t="s">
        <v>82</v>
      </c>
      <c r="C4023" s="24" t="s">
        <v>77</v>
      </c>
      <c r="D4023" s="24" t="s">
        <v>90</v>
      </c>
      <c r="E4023" s="24">
        <v>270</v>
      </c>
      <c r="F4023" s="26">
        <v>46235</v>
      </c>
      <c r="G4023" s="24" t="s">
        <v>52</v>
      </c>
      <c r="H4023" s="24" t="s">
        <v>53</v>
      </c>
      <c r="I4023" s="24" t="s">
        <v>79</v>
      </c>
      <c r="J4023" s="24" t="s">
        <v>126</v>
      </c>
      <c r="K4023" s="24">
        <v>1</v>
      </c>
      <c r="L4023" s="24" t="s">
        <v>91</v>
      </c>
      <c r="M4023" s="26">
        <v>46252</v>
      </c>
      <c r="N4023" s="27">
        <v>46252.541666666664</v>
      </c>
      <c r="O4023" s="27">
        <v>46252.729166666664</v>
      </c>
      <c r="P4023" s="24" t="s">
        <v>6625</v>
      </c>
      <c r="Q4023" s="24" t="s">
        <v>6626</v>
      </c>
      <c r="R4023" s="24" t="s">
        <v>3472</v>
      </c>
      <c r="T4023" s="24" t="s">
        <v>79</v>
      </c>
      <c r="U4023" s="24" t="s">
        <v>179</v>
      </c>
      <c r="V4023" s="27">
        <v>46252.636805555558</v>
      </c>
      <c r="W4023" s="27">
        <v>46252.663888888892</v>
      </c>
      <c r="Z4023" s="24">
        <v>1</v>
      </c>
      <c r="AA4023" s="24" t="s">
        <v>60</v>
      </c>
      <c r="AB4023" s="24" t="b">
        <v>0</v>
      </c>
      <c r="AC4023" s="61"/>
    </row>
    <row r="4024" spans="2:29" ht="13.7">
      <c r="B4024" s="24" t="s">
        <v>82</v>
      </c>
      <c r="C4024" s="24" t="s">
        <v>77</v>
      </c>
      <c r="D4024" s="24" t="s">
        <v>90</v>
      </c>
      <c r="E4024" s="24">
        <v>270</v>
      </c>
      <c r="F4024" s="26">
        <v>46235</v>
      </c>
      <c r="G4024" s="24" t="s">
        <v>52</v>
      </c>
      <c r="H4024" s="24" t="s">
        <v>53</v>
      </c>
      <c r="I4024" s="24" t="s">
        <v>79</v>
      </c>
      <c r="J4024" s="24" t="s">
        <v>126</v>
      </c>
      <c r="K4024" s="24">
        <v>1</v>
      </c>
      <c r="L4024" s="24" t="s">
        <v>91</v>
      </c>
      <c r="M4024" s="26">
        <v>46252</v>
      </c>
      <c r="N4024" s="27">
        <v>46252.541666666664</v>
      </c>
      <c r="O4024" s="27">
        <v>46252.729166666664</v>
      </c>
      <c r="P4024" s="24" t="s">
        <v>6627</v>
      </c>
      <c r="Q4024" s="24" t="s">
        <v>6628</v>
      </c>
      <c r="R4024" s="24" t="s">
        <v>3454</v>
      </c>
      <c r="S4024" s="24" t="s">
        <v>152</v>
      </c>
      <c r="T4024" s="24" t="s">
        <v>79</v>
      </c>
      <c r="U4024" s="24" t="s">
        <v>179</v>
      </c>
      <c r="V4024" s="27">
        <v>46252.54583333333</v>
      </c>
      <c r="W4024" s="27">
        <v>46252.57708333333</v>
      </c>
      <c r="Z4024" s="24">
        <v>1</v>
      </c>
      <c r="AA4024" s="24" t="s">
        <v>60</v>
      </c>
      <c r="AB4024" s="24" t="b">
        <v>0</v>
      </c>
      <c r="AC4024" s="61"/>
    </row>
    <row r="4025" spans="2:29" ht="13.7">
      <c r="B4025" s="24" t="s">
        <v>82</v>
      </c>
      <c r="C4025" s="24" t="s">
        <v>77</v>
      </c>
      <c r="D4025" s="24" t="s">
        <v>90</v>
      </c>
      <c r="E4025" s="24">
        <v>270</v>
      </c>
      <c r="F4025" s="26">
        <v>46235</v>
      </c>
      <c r="G4025" s="24" t="s">
        <v>52</v>
      </c>
      <c r="H4025" s="24" t="s">
        <v>53</v>
      </c>
      <c r="I4025" s="24" t="s">
        <v>79</v>
      </c>
      <c r="J4025" s="24" t="s">
        <v>126</v>
      </c>
      <c r="K4025" s="24">
        <v>1</v>
      </c>
      <c r="L4025" s="24" t="s">
        <v>91</v>
      </c>
      <c r="M4025" s="26">
        <v>46252</v>
      </c>
      <c r="N4025" s="27">
        <v>46252.541666666664</v>
      </c>
      <c r="O4025" s="27">
        <v>46252.729166666664</v>
      </c>
      <c r="P4025" s="24" t="s">
        <v>6629</v>
      </c>
      <c r="Q4025" s="24" t="s">
        <v>6630</v>
      </c>
      <c r="R4025" s="24" t="s">
        <v>3461</v>
      </c>
      <c r="T4025" s="24" t="s">
        <v>79</v>
      </c>
      <c r="U4025" s="24" t="s">
        <v>179</v>
      </c>
      <c r="V4025" s="27">
        <v>46252.688194444447</v>
      </c>
      <c r="W4025" s="27">
        <v>46252.710416666669</v>
      </c>
      <c r="Z4025" s="24">
        <v>1</v>
      </c>
      <c r="AA4025" s="24" t="s">
        <v>60</v>
      </c>
      <c r="AB4025" s="24" t="b">
        <v>0</v>
      </c>
      <c r="AC4025" s="61"/>
    </row>
    <row r="4026" spans="2:29" ht="13.7">
      <c r="B4026" s="24" t="s">
        <v>82</v>
      </c>
      <c r="C4026" s="24" t="s">
        <v>77</v>
      </c>
      <c r="D4026" s="24" t="s">
        <v>90</v>
      </c>
      <c r="E4026" s="24">
        <v>270</v>
      </c>
      <c r="F4026" s="26">
        <v>46235</v>
      </c>
      <c r="G4026" s="24" t="s">
        <v>52</v>
      </c>
      <c r="H4026" s="24" t="s">
        <v>53</v>
      </c>
      <c r="I4026" s="24" t="s">
        <v>79</v>
      </c>
      <c r="J4026" s="24" t="s">
        <v>125</v>
      </c>
      <c r="K4026" s="24">
        <v>1</v>
      </c>
      <c r="L4026" s="24" t="s">
        <v>91</v>
      </c>
      <c r="M4026" s="26">
        <v>46262</v>
      </c>
      <c r="N4026" s="27">
        <v>46262.333333333336</v>
      </c>
      <c r="O4026" s="27">
        <v>46262.520833333336</v>
      </c>
      <c r="V4026" s="27"/>
      <c r="W4026" s="27"/>
      <c r="X4026" s="24">
        <v>4</v>
      </c>
      <c r="Y4026" s="24">
        <v>0</v>
      </c>
      <c r="Z4026" s="24">
        <v>4</v>
      </c>
      <c r="AA4026" s="24" t="s">
        <v>60</v>
      </c>
      <c r="AB4026" s="24" t="b">
        <v>0</v>
      </c>
      <c r="AC4026" s="61">
        <v>0</v>
      </c>
    </row>
    <row r="4027" spans="2:29" ht="13.7">
      <c r="B4027" s="24" t="s">
        <v>82</v>
      </c>
      <c r="C4027" s="24" t="s">
        <v>77</v>
      </c>
      <c r="D4027" s="24" t="s">
        <v>90</v>
      </c>
      <c r="E4027" s="24">
        <v>270</v>
      </c>
      <c r="F4027" s="26">
        <v>46235</v>
      </c>
      <c r="G4027" s="24" t="s">
        <v>52</v>
      </c>
      <c r="H4027" s="24" t="s">
        <v>53</v>
      </c>
      <c r="I4027" s="24" t="s">
        <v>79</v>
      </c>
      <c r="J4027" s="24" t="s">
        <v>126</v>
      </c>
      <c r="K4027" s="24">
        <v>1</v>
      </c>
      <c r="L4027" s="24" t="s">
        <v>91</v>
      </c>
      <c r="M4027" s="26">
        <v>46262</v>
      </c>
      <c r="N4027" s="27">
        <v>46262.333333333336</v>
      </c>
      <c r="O4027" s="27">
        <v>46262.520833333336</v>
      </c>
      <c r="P4027" s="24" t="s">
        <v>6631</v>
      </c>
      <c r="Q4027" s="24" t="s">
        <v>6632</v>
      </c>
      <c r="R4027" s="24" t="s">
        <v>3472</v>
      </c>
      <c r="T4027" s="24" t="s">
        <v>79</v>
      </c>
      <c r="U4027" s="24" t="s">
        <v>169</v>
      </c>
      <c r="V4027" s="27">
        <v>46262.384027777778</v>
      </c>
      <c r="W4027" s="27">
        <v>46262.415277777778</v>
      </c>
      <c r="Z4027" s="24">
        <v>1</v>
      </c>
      <c r="AA4027" s="24" t="s">
        <v>60</v>
      </c>
      <c r="AB4027" s="24" t="b">
        <v>0</v>
      </c>
      <c r="AC4027" s="61"/>
    </row>
    <row r="4028" spans="2:29" ht="13.7">
      <c r="B4028" s="24" t="s">
        <v>82</v>
      </c>
      <c r="C4028" s="24" t="s">
        <v>77</v>
      </c>
      <c r="D4028" s="24" t="s">
        <v>90</v>
      </c>
      <c r="E4028" s="24">
        <v>270</v>
      </c>
      <c r="F4028" s="26">
        <v>46235</v>
      </c>
      <c r="G4028" s="24" t="s">
        <v>52</v>
      </c>
      <c r="H4028" s="24" t="s">
        <v>53</v>
      </c>
      <c r="I4028" s="24" t="s">
        <v>79</v>
      </c>
      <c r="J4028" s="24" t="s">
        <v>126</v>
      </c>
      <c r="K4028" s="24">
        <v>1</v>
      </c>
      <c r="L4028" s="24" t="s">
        <v>91</v>
      </c>
      <c r="M4028" s="26">
        <v>46262</v>
      </c>
      <c r="N4028" s="27">
        <v>46262.333333333336</v>
      </c>
      <c r="O4028" s="27">
        <v>46262.520833333336</v>
      </c>
      <c r="P4028" s="24" t="s">
        <v>6633</v>
      </c>
      <c r="Q4028" s="24" t="s">
        <v>6634</v>
      </c>
      <c r="R4028" s="24" t="s">
        <v>3461</v>
      </c>
      <c r="T4028" s="24" t="s">
        <v>79</v>
      </c>
      <c r="U4028" s="24" t="s">
        <v>169</v>
      </c>
      <c r="V4028" s="27">
        <v>46262.475694444445</v>
      </c>
      <c r="W4028" s="27">
        <v>46262.49722222222</v>
      </c>
      <c r="Z4028" s="24">
        <v>1</v>
      </c>
      <c r="AA4028" s="24" t="s">
        <v>60</v>
      </c>
      <c r="AB4028" s="24" t="b">
        <v>0</v>
      </c>
      <c r="AC4028" s="61"/>
    </row>
    <row r="4029" spans="2:29" ht="13.7">
      <c r="B4029" s="24" t="s">
        <v>82</v>
      </c>
      <c r="C4029" s="24" t="s">
        <v>77</v>
      </c>
      <c r="D4029" s="24" t="s">
        <v>90</v>
      </c>
      <c r="E4029" s="24">
        <v>270</v>
      </c>
      <c r="F4029" s="26">
        <v>46235</v>
      </c>
      <c r="G4029" s="24" t="s">
        <v>52</v>
      </c>
      <c r="H4029" s="24" t="s">
        <v>53</v>
      </c>
      <c r="I4029" s="24" t="s">
        <v>79</v>
      </c>
      <c r="J4029" s="24" t="s">
        <v>126</v>
      </c>
      <c r="K4029" s="24">
        <v>1</v>
      </c>
      <c r="L4029" s="24" t="s">
        <v>91</v>
      </c>
      <c r="M4029" s="26">
        <v>46262</v>
      </c>
      <c r="N4029" s="27">
        <v>46262.333333333336</v>
      </c>
      <c r="O4029" s="27">
        <v>46262.520833333336</v>
      </c>
      <c r="P4029" s="24" t="s">
        <v>6635</v>
      </c>
      <c r="Q4029" s="24" t="s">
        <v>6636</v>
      </c>
      <c r="R4029" s="24" t="s">
        <v>3454</v>
      </c>
      <c r="T4029" s="24" t="s">
        <v>79</v>
      </c>
      <c r="U4029" s="24" t="s">
        <v>169</v>
      </c>
      <c r="V4029" s="27">
        <v>46262.432638888888</v>
      </c>
      <c r="W4029" s="27">
        <v>46262.459027777775</v>
      </c>
      <c r="Z4029" s="24">
        <v>1</v>
      </c>
      <c r="AA4029" s="24" t="s">
        <v>60</v>
      </c>
      <c r="AB4029" s="24" t="b">
        <v>0</v>
      </c>
      <c r="AC4029" s="61"/>
    </row>
    <row r="4030" spans="2:29" ht="13.7">
      <c r="B4030" s="24" t="s">
        <v>82</v>
      </c>
      <c r="C4030" s="24" t="s">
        <v>77</v>
      </c>
      <c r="D4030" s="24" t="s">
        <v>90</v>
      </c>
      <c r="E4030" s="24">
        <v>270</v>
      </c>
      <c r="F4030" s="26">
        <v>46235</v>
      </c>
      <c r="G4030" s="24" t="s">
        <v>52</v>
      </c>
      <c r="H4030" s="24" t="s">
        <v>53</v>
      </c>
      <c r="I4030" s="24" t="s">
        <v>79</v>
      </c>
      <c r="J4030" s="24" t="s">
        <v>126</v>
      </c>
      <c r="K4030" s="24">
        <v>1</v>
      </c>
      <c r="L4030" s="24" t="s">
        <v>91</v>
      </c>
      <c r="M4030" s="26">
        <v>46262</v>
      </c>
      <c r="N4030" s="27">
        <v>46262.333333333336</v>
      </c>
      <c r="O4030" s="27">
        <v>46262.520833333336</v>
      </c>
      <c r="P4030" s="24" t="s">
        <v>6637</v>
      </c>
      <c r="Q4030" s="24" t="s">
        <v>6638</v>
      </c>
      <c r="R4030" s="24" t="s">
        <v>3461</v>
      </c>
      <c r="T4030" s="24" t="s">
        <v>79</v>
      </c>
      <c r="U4030" s="24" t="s">
        <v>169</v>
      </c>
      <c r="V4030" s="27">
        <v>46262.336805555555</v>
      </c>
      <c r="W4030" s="27">
        <v>46262.36041666667</v>
      </c>
      <c r="Z4030" s="24">
        <v>1</v>
      </c>
      <c r="AA4030" s="24" t="s">
        <v>60</v>
      </c>
      <c r="AB4030" s="24" t="b">
        <v>0</v>
      </c>
      <c r="AC4030" s="61"/>
    </row>
    <row r="4031" spans="2:29" ht="13.7">
      <c r="B4031" s="24" t="s">
        <v>82</v>
      </c>
      <c r="C4031" s="24" t="s">
        <v>77</v>
      </c>
      <c r="D4031" s="24" t="s">
        <v>90</v>
      </c>
      <c r="E4031" s="24">
        <v>300</v>
      </c>
      <c r="F4031" s="26">
        <v>46235</v>
      </c>
      <c r="G4031" s="24" t="s">
        <v>52</v>
      </c>
      <c r="H4031" s="24" t="s">
        <v>53</v>
      </c>
      <c r="I4031" s="24" t="s">
        <v>79</v>
      </c>
      <c r="J4031" s="24" t="s">
        <v>125</v>
      </c>
      <c r="K4031" s="24">
        <v>1</v>
      </c>
      <c r="L4031" s="24" t="s">
        <v>91</v>
      </c>
      <c r="M4031" s="26">
        <v>46237</v>
      </c>
      <c r="N4031" s="27">
        <v>46237.354166666664</v>
      </c>
      <c r="O4031" s="27">
        <v>46237.5625</v>
      </c>
      <c r="V4031" s="27"/>
      <c r="W4031" s="27"/>
      <c r="X4031" s="24">
        <v>4</v>
      </c>
      <c r="Y4031" s="24">
        <v>0</v>
      </c>
      <c r="Z4031" s="24">
        <v>4</v>
      </c>
      <c r="AA4031" s="24" t="s">
        <v>60</v>
      </c>
      <c r="AB4031" s="24" t="b">
        <v>0</v>
      </c>
      <c r="AC4031" s="61">
        <v>0</v>
      </c>
    </row>
    <row r="4032" spans="2:29" ht="13.7">
      <c r="B4032" s="24" t="s">
        <v>82</v>
      </c>
      <c r="C4032" s="24" t="s">
        <v>77</v>
      </c>
      <c r="D4032" s="24" t="s">
        <v>90</v>
      </c>
      <c r="E4032" s="24">
        <v>300</v>
      </c>
      <c r="F4032" s="26">
        <v>46235</v>
      </c>
      <c r="G4032" s="24" t="s">
        <v>52</v>
      </c>
      <c r="H4032" s="24" t="s">
        <v>53</v>
      </c>
      <c r="I4032" s="24" t="s">
        <v>79</v>
      </c>
      <c r="J4032" s="24" t="s">
        <v>126</v>
      </c>
      <c r="K4032" s="24">
        <v>1</v>
      </c>
      <c r="L4032" s="24" t="s">
        <v>91</v>
      </c>
      <c r="M4032" s="26">
        <v>46237</v>
      </c>
      <c r="N4032" s="27">
        <v>46237.354166666664</v>
      </c>
      <c r="O4032" s="27">
        <v>46237.5625</v>
      </c>
      <c r="P4032" s="24" t="s">
        <v>6639</v>
      </c>
      <c r="Q4032" s="24" t="s">
        <v>6640</v>
      </c>
      <c r="R4032" s="24" t="s">
        <v>3454</v>
      </c>
      <c r="T4032" s="24" t="s">
        <v>79</v>
      </c>
      <c r="U4032" s="24" t="s">
        <v>341</v>
      </c>
      <c r="V4032" s="27">
        <v>46237.461805555555</v>
      </c>
      <c r="W4032" s="27">
        <v>46237.490972222222</v>
      </c>
      <c r="Z4032" s="24">
        <v>1</v>
      </c>
      <c r="AA4032" s="24" t="s">
        <v>60</v>
      </c>
      <c r="AB4032" s="24" t="b">
        <v>0</v>
      </c>
      <c r="AC4032" s="61"/>
    </row>
    <row r="4033" spans="2:29" ht="13.7">
      <c r="B4033" s="24" t="s">
        <v>82</v>
      </c>
      <c r="C4033" s="24" t="s">
        <v>77</v>
      </c>
      <c r="D4033" s="24" t="s">
        <v>90</v>
      </c>
      <c r="E4033" s="24">
        <v>300</v>
      </c>
      <c r="F4033" s="26">
        <v>46235</v>
      </c>
      <c r="G4033" s="24" t="s">
        <v>52</v>
      </c>
      <c r="H4033" s="24" t="s">
        <v>53</v>
      </c>
      <c r="I4033" s="24" t="s">
        <v>79</v>
      </c>
      <c r="J4033" s="24" t="s">
        <v>126</v>
      </c>
      <c r="K4033" s="24">
        <v>1</v>
      </c>
      <c r="L4033" s="24" t="s">
        <v>91</v>
      </c>
      <c r="M4033" s="26">
        <v>46237</v>
      </c>
      <c r="N4033" s="27">
        <v>46237.354166666664</v>
      </c>
      <c r="O4033" s="27">
        <v>46237.5625</v>
      </c>
      <c r="P4033" s="24" t="s">
        <v>6641</v>
      </c>
      <c r="Q4033" s="24" t="s">
        <v>6642</v>
      </c>
      <c r="R4033" s="24" t="s">
        <v>3472</v>
      </c>
      <c r="S4033" s="24" t="s">
        <v>198</v>
      </c>
      <c r="T4033" s="24" t="s">
        <v>79</v>
      </c>
      <c r="U4033" s="24" t="s">
        <v>341</v>
      </c>
      <c r="V4033" s="27">
        <v>46237.355555555558</v>
      </c>
      <c r="W4033" s="27">
        <v>46237.38958333333</v>
      </c>
      <c r="Z4033" s="24">
        <v>1</v>
      </c>
      <c r="AA4033" s="24" t="s">
        <v>60</v>
      </c>
      <c r="AB4033" s="24" t="b">
        <v>0</v>
      </c>
      <c r="AC4033" s="61"/>
    </row>
    <row r="4034" spans="2:29" ht="13.7">
      <c r="B4034" s="24" t="s">
        <v>82</v>
      </c>
      <c r="C4034" s="24" t="s">
        <v>77</v>
      </c>
      <c r="D4034" s="24" t="s">
        <v>90</v>
      </c>
      <c r="E4034" s="24">
        <v>300</v>
      </c>
      <c r="F4034" s="26">
        <v>46235</v>
      </c>
      <c r="G4034" s="24" t="s">
        <v>52</v>
      </c>
      <c r="H4034" s="24" t="s">
        <v>53</v>
      </c>
      <c r="I4034" s="24" t="s">
        <v>79</v>
      </c>
      <c r="J4034" s="24" t="s">
        <v>126</v>
      </c>
      <c r="K4034" s="24">
        <v>1</v>
      </c>
      <c r="L4034" s="24" t="s">
        <v>91</v>
      </c>
      <c r="M4034" s="26">
        <v>46237</v>
      </c>
      <c r="N4034" s="27">
        <v>46237.354166666664</v>
      </c>
      <c r="O4034" s="27">
        <v>46237.5625</v>
      </c>
      <c r="P4034" s="24" t="s">
        <v>6643</v>
      </c>
      <c r="Q4034" s="24" t="s">
        <v>6644</v>
      </c>
      <c r="R4034" s="24" t="s">
        <v>3472</v>
      </c>
      <c r="T4034" s="24" t="s">
        <v>79</v>
      </c>
      <c r="U4034" s="24" t="s">
        <v>341</v>
      </c>
      <c r="V4034" s="27">
        <v>46237.413194444445</v>
      </c>
      <c r="W4034" s="27">
        <v>46237.4375</v>
      </c>
      <c r="Z4034" s="24">
        <v>1</v>
      </c>
      <c r="AA4034" s="24" t="s">
        <v>60</v>
      </c>
      <c r="AB4034" s="24" t="b">
        <v>0</v>
      </c>
      <c r="AC4034" s="61"/>
    </row>
    <row r="4035" spans="2:29" ht="13.7">
      <c r="B4035" s="24" t="s">
        <v>82</v>
      </c>
      <c r="C4035" s="24" t="s">
        <v>77</v>
      </c>
      <c r="D4035" s="24" t="s">
        <v>90</v>
      </c>
      <c r="E4035" s="24">
        <v>300</v>
      </c>
      <c r="F4035" s="26">
        <v>46235</v>
      </c>
      <c r="G4035" s="24" t="s">
        <v>52</v>
      </c>
      <c r="H4035" s="24" t="s">
        <v>53</v>
      </c>
      <c r="I4035" s="24" t="s">
        <v>79</v>
      </c>
      <c r="J4035" s="24" t="s">
        <v>126</v>
      </c>
      <c r="K4035" s="24">
        <v>1</v>
      </c>
      <c r="L4035" s="24" t="s">
        <v>91</v>
      </c>
      <c r="M4035" s="26">
        <v>46237</v>
      </c>
      <c r="N4035" s="27">
        <v>46237.354166666664</v>
      </c>
      <c r="O4035" s="27">
        <v>46237.5625</v>
      </c>
      <c r="P4035" s="24" t="s">
        <v>6645</v>
      </c>
      <c r="Q4035" s="24" t="s">
        <v>6646</v>
      </c>
      <c r="R4035" s="24" t="s">
        <v>3454</v>
      </c>
      <c r="T4035" s="24" t="s">
        <v>79</v>
      </c>
      <c r="U4035" s="24" t="s">
        <v>341</v>
      </c>
      <c r="V4035" s="27">
        <v>46237.512499999997</v>
      </c>
      <c r="W4035" s="27">
        <v>46237.538888888892</v>
      </c>
      <c r="Z4035" s="24">
        <v>1</v>
      </c>
      <c r="AA4035" s="24" t="s">
        <v>60</v>
      </c>
      <c r="AB4035" s="24" t="b">
        <v>0</v>
      </c>
      <c r="AC4035" s="61"/>
    </row>
    <row r="4036" spans="2:29" ht="13.7">
      <c r="B4036" s="24" t="s">
        <v>82</v>
      </c>
      <c r="C4036" s="24" t="s">
        <v>77</v>
      </c>
      <c r="D4036" s="24" t="s">
        <v>90</v>
      </c>
      <c r="E4036" s="24">
        <v>300</v>
      </c>
      <c r="F4036" s="26">
        <v>46235</v>
      </c>
      <c r="G4036" s="24" t="s">
        <v>52</v>
      </c>
      <c r="H4036" s="24" t="s">
        <v>53</v>
      </c>
      <c r="I4036" s="24" t="s">
        <v>79</v>
      </c>
      <c r="J4036" s="24" t="s">
        <v>125</v>
      </c>
      <c r="K4036" s="24">
        <v>1</v>
      </c>
      <c r="L4036" s="24" t="s">
        <v>91</v>
      </c>
      <c r="M4036" s="26">
        <v>46261</v>
      </c>
      <c r="N4036" s="27">
        <v>46261.333333333336</v>
      </c>
      <c r="O4036" s="27">
        <v>46261.541666666664</v>
      </c>
      <c r="V4036" s="27"/>
      <c r="W4036" s="27"/>
      <c r="X4036" s="24">
        <v>4</v>
      </c>
      <c r="Y4036" s="24">
        <v>0</v>
      </c>
      <c r="Z4036" s="24">
        <v>4</v>
      </c>
      <c r="AA4036" s="24" t="s">
        <v>60</v>
      </c>
      <c r="AB4036" s="24" t="b">
        <v>0</v>
      </c>
      <c r="AC4036" s="61">
        <v>0</v>
      </c>
    </row>
    <row r="4037" spans="2:29" ht="13.7">
      <c r="B4037" s="24" t="s">
        <v>82</v>
      </c>
      <c r="C4037" s="24" t="s">
        <v>77</v>
      </c>
      <c r="D4037" s="24" t="s">
        <v>90</v>
      </c>
      <c r="E4037" s="24">
        <v>300</v>
      </c>
      <c r="F4037" s="26">
        <v>46235</v>
      </c>
      <c r="G4037" s="24" t="s">
        <v>52</v>
      </c>
      <c r="H4037" s="24" t="s">
        <v>53</v>
      </c>
      <c r="I4037" s="24" t="s">
        <v>79</v>
      </c>
      <c r="J4037" s="24" t="s">
        <v>126</v>
      </c>
      <c r="K4037" s="24">
        <v>1</v>
      </c>
      <c r="L4037" s="24" t="s">
        <v>91</v>
      </c>
      <c r="M4037" s="26">
        <v>46261</v>
      </c>
      <c r="N4037" s="27">
        <v>46261.333333333336</v>
      </c>
      <c r="O4037" s="27">
        <v>46261.541666666664</v>
      </c>
      <c r="P4037" s="24" t="s">
        <v>6647</v>
      </c>
      <c r="Q4037" s="24" t="s">
        <v>6648</v>
      </c>
      <c r="R4037" s="24" t="s">
        <v>3461</v>
      </c>
      <c r="S4037" s="24" t="s">
        <v>156</v>
      </c>
      <c r="T4037" s="24" t="s">
        <v>79</v>
      </c>
      <c r="U4037" s="24" t="s">
        <v>269</v>
      </c>
      <c r="V4037" s="27">
        <v>46261.336111111108</v>
      </c>
      <c r="W4037" s="27">
        <v>46261.363888888889</v>
      </c>
      <c r="Z4037" s="24">
        <v>1</v>
      </c>
      <c r="AA4037" s="24" t="s">
        <v>60</v>
      </c>
      <c r="AB4037" s="24" t="b">
        <v>0</v>
      </c>
      <c r="AC4037" s="61"/>
    </row>
    <row r="4038" spans="2:29" ht="13.7">
      <c r="B4038" s="24" t="s">
        <v>82</v>
      </c>
      <c r="C4038" s="24" t="s">
        <v>77</v>
      </c>
      <c r="D4038" s="24" t="s">
        <v>90</v>
      </c>
      <c r="E4038" s="24">
        <v>300</v>
      </c>
      <c r="F4038" s="26">
        <v>46235</v>
      </c>
      <c r="G4038" s="24" t="s">
        <v>52</v>
      </c>
      <c r="H4038" s="24" t="s">
        <v>53</v>
      </c>
      <c r="I4038" s="24" t="s">
        <v>79</v>
      </c>
      <c r="J4038" s="24" t="s">
        <v>126</v>
      </c>
      <c r="K4038" s="24">
        <v>1</v>
      </c>
      <c r="L4038" s="24" t="s">
        <v>91</v>
      </c>
      <c r="M4038" s="26">
        <v>46261</v>
      </c>
      <c r="N4038" s="27">
        <v>46261.333333333336</v>
      </c>
      <c r="O4038" s="27">
        <v>46261.541666666664</v>
      </c>
      <c r="P4038" s="24" t="s">
        <v>6649</v>
      </c>
      <c r="Q4038" s="24" t="s">
        <v>6650</v>
      </c>
      <c r="R4038" s="24" t="s">
        <v>3472</v>
      </c>
      <c r="S4038" s="24" t="s">
        <v>213</v>
      </c>
      <c r="T4038" s="24" t="s">
        <v>79</v>
      </c>
      <c r="U4038" s="24" t="s">
        <v>269</v>
      </c>
      <c r="V4038" s="27">
        <v>46261.492361111108</v>
      </c>
      <c r="W4038" s="27">
        <v>46261.524305555555</v>
      </c>
      <c r="Z4038" s="24">
        <v>1</v>
      </c>
      <c r="AA4038" s="24" t="s">
        <v>60</v>
      </c>
      <c r="AB4038" s="24" t="b">
        <v>0</v>
      </c>
      <c r="AC4038" s="61"/>
    </row>
    <row r="4039" spans="2:29" ht="13.7">
      <c r="B4039" s="24" t="s">
        <v>82</v>
      </c>
      <c r="C4039" s="24" t="s">
        <v>77</v>
      </c>
      <c r="D4039" s="24" t="s">
        <v>90</v>
      </c>
      <c r="E4039" s="24">
        <v>300</v>
      </c>
      <c r="F4039" s="26">
        <v>46235</v>
      </c>
      <c r="G4039" s="24" t="s">
        <v>52</v>
      </c>
      <c r="H4039" s="24" t="s">
        <v>53</v>
      </c>
      <c r="I4039" s="24" t="s">
        <v>79</v>
      </c>
      <c r="J4039" s="24" t="s">
        <v>126</v>
      </c>
      <c r="K4039" s="24">
        <v>1</v>
      </c>
      <c r="L4039" s="24" t="s">
        <v>91</v>
      </c>
      <c r="M4039" s="26">
        <v>46261</v>
      </c>
      <c r="N4039" s="27">
        <v>46261.333333333336</v>
      </c>
      <c r="O4039" s="27">
        <v>46261.541666666664</v>
      </c>
      <c r="P4039" s="24" t="s">
        <v>6651</v>
      </c>
      <c r="Q4039" s="24" t="s">
        <v>6652</v>
      </c>
      <c r="R4039" s="24" t="s">
        <v>3454</v>
      </c>
      <c r="T4039" s="24" t="s">
        <v>79</v>
      </c>
      <c r="U4039" s="24" t="s">
        <v>269</v>
      </c>
      <c r="V4039" s="27">
        <v>46261.444444444445</v>
      </c>
      <c r="W4039" s="27">
        <v>46261.478472222225</v>
      </c>
      <c r="Z4039" s="24">
        <v>1</v>
      </c>
      <c r="AA4039" s="24" t="s">
        <v>60</v>
      </c>
      <c r="AB4039" s="24" t="b">
        <v>0</v>
      </c>
      <c r="AC4039" s="61"/>
    </row>
    <row r="4040" spans="2:29" ht="13.7">
      <c r="B4040" s="24" t="s">
        <v>82</v>
      </c>
      <c r="C4040" s="24" t="s">
        <v>77</v>
      </c>
      <c r="D4040" s="24" t="s">
        <v>90</v>
      </c>
      <c r="E4040" s="24">
        <v>300</v>
      </c>
      <c r="F4040" s="26">
        <v>46235</v>
      </c>
      <c r="G4040" s="24" t="s">
        <v>52</v>
      </c>
      <c r="H4040" s="24" t="s">
        <v>53</v>
      </c>
      <c r="I4040" s="24" t="s">
        <v>79</v>
      </c>
      <c r="J4040" s="24" t="s">
        <v>126</v>
      </c>
      <c r="K4040" s="24">
        <v>1</v>
      </c>
      <c r="L4040" s="24" t="s">
        <v>91</v>
      </c>
      <c r="M4040" s="26">
        <v>46261</v>
      </c>
      <c r="N4040" s="27">
        <v>46261.333333333336</v>
      </c>
      <c r="O4040" s="27">
        <v>46261.541666666664</v>
      </c>
      <c r="P4040" s="24" t="s">
        <v>6653</v>
      </c>
      <c r="Q4040" s="24" t="s">
        <v>6654</v>
      </c>
      <c r="R4040" s="24" t="s">
        <v>3472</v>
      </c>
      <c r="S4040" s="24" t="s">
        <v>213</v>
      </c>
      <c r="T4040" s="24" t="s">
        <v>79</v>
      </c>
      <c r="U4040" s="24" t="s">
        <v>269</v>
      </c>
      <c r="V4040" s="27">
        <v>46261.393055555556</v>
      </c>
      <c r="W4040" s="27">
        <v>46261.419444444444</v>
      </c>
      <c r="Z4040" s="24">
        <v>1</v>
      </c>
      <c r="AA4040" s="24" t="s">
        <v>60</v>
      </c>
      <c r="AB4040" s="24" t="b">
        <v>0</v>
      </c>
      <c r="AC4040" s="61"/>
    </row>
    <row r="4041" spans="2:29" ht="13.7">
      <c r="B4041" s="24" t="s">
        <v>82</v>
      </c>
      <c r="C4041" s="24" t="s">
        <v>77</v>
      </c>
      <c r="D4041" s="24" t="s">
        <v>90</v>
      </c>
      <c r="E4041" s="24">
        <v>360</v>
      </c>
      <c r="F4041" s="26">
        <v>46204</v>
      </c>
      <c r="G4041" s="24" t="s">
        <v>52</v>
      </c>
      <c r="H4041" s="24" t="s">
        <v>53</v>
      </c>
      <c r="I4041" s="24" t="s">
        <v>79</v>
      </c>
      <c r="J4041" s="24" t="s">
        <v>125</v>
      </c>
      <c r="K4041" s="24">
        <v>1</v>
      </c>
      <c r="L4041" s="24" t="s">
        <v>91</v>
      </c>
      <c r="M4041" s="26">
        <v>46220</v>
      </c>
      <c r="N4041" s="27">
        <v>46220.333333333336</v>
      </c>
      <c r="O4041" s="27">
        <v>46220.583333333336</v>
      </c>
      <c r="V4041" s="27"/>
      <c r="W4041" s="27"/>
      <c r="X4041" s="24">
        <v>4</v>
      </c>
      <c r="Y4041" s="24">
        <v>0</v>
      </c>
      <c r="Z4041" s="24">
        <v>4</v>
      </c>
      <c r="AA4041" s="24" t="s">
        <v>58</v>
      </c>
      <c r="AB4041" s="24" t="b">
        <v>0</v>
      </c>
      <c r="AC4041" s="61">
        <v>0</v>
      </c>
    </row>
    <row r="4042" spans="2:29" ht="13.7">
      <c r="B4042" s="24" t="s">
        <v>82</v>
      </c>
      <c r="C4042" s="24" t="s">
        <v>77</v>
      </c>
      <c r="D4042" s="24" t="s">
        <v>90</v>
      </c>
      <c r="E4042" s="24">
        <v>360</v>
      </c>
      <c r="F4042" s="26">
        <v>46204</v>
      </c>
      <c r="G4042" s="24" t="s">
        <v>52</v>
      </c>
      <c r="H4042" s="24" t="s">
        <v>53</v>
      </c>
      <c r="I4042" s="24" t="s">
        <v>79</v>
      </c>
      <c r="J4042" s="24" t="s">
        <v>126</v>
      </c>
      <c r="K4042" s="24">
        <v>1</v>
      </c>
      <c r="L4042" s="24" t="s">
        <v>91</v>
      </c>
      <c r="M4042" s="26">
        <v>46220</v>
      </c>
      <c r="N4042" s="27">
        <v>46220.333333333336</v>
      </c>
      <c r="O4042" s="27">
        <v>46220.583333333336</v>
      </c>
      <c r="P4042" s="24" t="s">
        <v>6655</v>
      </c>
      <c r="Q4042" s="24" t="s">
        <v>6656</v>
      </c>
      <c r="R4042" s="24" t="s">
        <v>3472</v>
      </c>
      <c r="T4042" s="24" t="s">
        <v>79</v>
      </c>
      <c r="U4042" s="24" t="s">
        <v>497</v>
      </c>
      <c r="V4042" s="27">
        <v>46220.336111111108</v>
      </c>
      <c r="W4042" s="27">
        <v>46220.368055555555</v>
      </c>
      <c r="Z4042" s="24">
        <v>1</v>
      </c>
      <c r="AA4042" s="24" t="s">
        <v>58</v>
      </c>
      <c r="AB4042" s="24" t="b">
        <v>0</v>
      </c>
      <c r="AC4042" s="61"/>
    </row>
    <row r="4043" spans="2:29" ht="13.7">
      <c r="B4043" s="24" t="s">
        <v>82</v>
      </c>
      <c r="C4043" s="24" t="s">
        <v>77</v>
      </c>
      <c r="D4043" s="24" t="s">
        <v>90</v>
      </c>
      <c r="E4043" s="24">
        <v>360</v>
      </c>
      <c r="F4043" s="26">
        <v>46204</v>
      </c>
      <c r="G4043" s="24" t="s">
        <v>52</v>
      </c>
      <c r="H4043" s="24" t="s">
        <v>53</v>
      </c>
      <c r="I4043" s="24" t="s">
        <v>79</v>
      </c>
      <c r="J4043" s="24" t="s">
        <v>126</v>
      </c>
      <c r="K4043" s="24">
        <v>1</v>
      </c>
      <c r="L4043" s="24" t="s">
        <v>91</v>
      </c>
      <c r="M4043" s="26">
        <v>46220</v>
      </c>
      <c r="N4043" s="27">
        <v>46220.333333333336</v>
      </c>
      <c r="O4043" s="27">
        <v>46220.583333333336</v>
      </c>
      <c r="P4043" s="24" t="s">
        <v>6657</v>
      </c>
      <c r="Q4043" s="24" t="s">
        <v>6658</v>
      </c>
      <c r="R4043" s="24" t="s">
        <v>3461</v>
      </c>
      <c r="T4043" s="24" t="s">
        <v>79</v>
      </c>
      <c r="U4043" s="24" t="s">
        <v>497</v>
      </c>
      <c r="V4043" s="27">
        <v>46220.466666666667</v>
      </c>
      <c r="W4043" s="27">
        <v>46220.500694444447</v>
      </c>
      <c r="Z4043" s="24">
        <v>1</v>
      </c>
      <c r="AA4043" s="24" t="s">
        <v>58</v>
      </c>
      <c r="AB4043" s="24" t="b">
        <v>0</v>
      </c>
      <c r="AC4043" s="61"/>
    </row>
    <row r="4044" spans="2:29" ht="13.7">
      <c r="B4044" s="24" t="s">
        <v>82</v>
      </c>
      <c r="C4044" s="24" t="s">
        <v>77</v>
      </c>
      <c r="D4044" s="24" t="s">
        <v>90</v>
      </c>
      <c r="E4044" s="24">
        <v>360</v>
      </c>
      <c r="F4044" s="26">
        <v>46204</v>
      </c>
      <c r="G4044" s="24" t="s">
        <v>52</v>
      </c>
      <c r="H4044" s="24" t="s">
        <v>53</v>
      </c>
      <c r="I4044" s="24" t="s">
        <v>79</v>
      </c>
      <c r="J4044" s="24" t="s">
        <v>126</v>
      </c>
      <c r="K4044" s="24">
        <v>1</v>
      </c>
      <c r="L4044" s="24" t="s">
        <v>91</v>
      </c>
      <c r="M4044" s="26">
        <v>46220</v>
      </c>
      <c r="N4044" s="27">
        <v>46220.333333333336</v>
      </c>
      <c r="O4044" s="27">
        <v>46220.583333333336</v>
      </c>
      <c r="P4044" s="24" t="s">
        <v>6659</v>
      </c>
      <c r="Q4044" s="24" t="s">
        <v>6660</v>
      </c>
      <c r="R4044" s="24" t="s">
        <v>3454</v>
      </c>
      <c r="T4044" s="24" t="s">
        <v>79</v>
      </c>
      <c r="U4044" s="24" t="s">
        <v>497</v>
      </c>
      <c r="V4044" s="27">
        <v>46220.525000000001</v>
      </c>
      <c r="W4044" s="27">
        <v>46220.572222222225</v>
      </c>
      <c r="Z4044" s="24">
        <v>1</v>
      </c>
      <c r="AA4044" s="24" t="s">
        <v>58</v>
      </c>
      <c r="AB4044" s="24" t="b">
        <v>0</v>
      </c>
      <c r="AC4044" s="61"/>
    </row>
    <row r="4045" spans="2:29" ht="13.7">
      <c r="B4045" s="24" t="s">
        <v>82</v>
      </c>
      <c r="C4045" s="24" t="s">
        <v>77</v>
      </c>
      <c r="D4045" s="24" t="s">
        <v>90</v>
      </c>
      <c r="E4045" s="24">
        <v>360</v>
      </c>
      <c r="F4045" s="26">
        <v>46204</v>
      </c>
      <c r="G4045" s="24" t="s">
        <v>52</v>
      </c>
      <c r="H4045" s="24" t="s">
        <v>53</v>
      </c>
      <c r="I4045" s="24" t="s">
        <v>79</v>
      </c>
      <c r="J4045" s="24" t="s">
        <v>126</v>
      </c>
      <c r="K4045" s="24">
        <v>1</v>
      </c>
      <c r="L4045" s="24" t="s">
        <v>91</v>
      </c>
      <c r="M4045" s="26">
        <v>46220</v>
      </c>
      <c r="N4045" s="27">
        <v>46220.333333333336</v>
      </c>
      <c r="O4045" s="27">
        <v>46220.583333333336</v>
      </c>
      <c r="P4045" s="24" t="s">
        <v>6661</v>
      </c>
      <c r="Q4045" s="24" t="s">
        <v>6662</v>
      </c>
      <c r="R4045" s="24" t="s">
        <v>3472</v>
      </c>
      <c r="S4045" s="24" t="s">
        <v>156</v>
      </c>
      <c r="T4045" s="24" t="s">
        <v>79</v>
      </c>
      <c r="U4045" s="24" t="s">
        <v>497</v>
      </c>
      <c r="V4045" s="27">
        <v>46220.397222222222</v>
      </c>
      <c r="W4045" s="27">
        <v>46220.445138888892</v>
      </c>
      <c r="Z4045" s="24">
        <v>1</v>
      </c>
      <c r="AA4045" s="24" t="s">
        <v>58</v>
      </c>
      <c r="AB4045" s="24" t="b">
        <v>0</v>
      </c>
      <c r="AC4045" s="61"/>
    </row>
    <row r="4046" spans="2:29" ht="13.7">
      <c r="B4046" s="24" t="s">
        <v>82</v>
      </c>
      <c r="C4046" s="24" t="s">
        <v>77</v>
      </c>
      <c r="D4046" s="24" t="s">
        <v>90</v>
      </c>
      <c r="E4046" s="24">
        <v>360</v>
      </c>
      <c r="F4046" s="26">
        <v>46235</v>
      </c>
      <c r="G4046" s="24" t="s">
        <v>52</v>
      </c>
      <c r="H4046" s="24" t="s">
        <v>53</v>
      </c>
      <c r="I4046" s="24" t="s">
        <v>79</v>
      </c>
      <c r="J4046" s="24" t="s">
        <v>125</v>
      </c>
      <c r="K4046" s="24">
        <v>1</v>
      </c>
      <c r="L4046" s="24" t="s">
        <v>91</v>
      </c>
      <c r="M4046" s="26">
        <v>46238</v>
      </c>
      <c r="N4046" s="27">
        <v>46238.3125</v>
      </c>
      <c r="O4046" s="27">
        <v>46238.5625</v>
      </c>
      <c r="V4046" s="27"/>
      <c r="W4046" s="27"/>
      <c r="X4046" s="24">
        <v>4</v>
      </c>
      <c r="Y4046" s="24">
        <v>0</v>
      </c>
      <c r="Z4046" s="24">
        <v>4</v>
      </c>
      <c r="AA4046" s="24" t="s">
        <v>60</v>
      </c>
      <c r="AB4046" s="24" t="b">
        <v>0</v>
      </c>
      <c r="AC4046" s="61">
        <v>0</v>
      </c>
    </row>
    <row r="4047" spans="2:29" ht="13.7">
      <c r="B4047" s="24" t="s">
        <v>82</v>
      </c>
      <c r="C4047" s="24" t="s">
        <v>77</v>
      </c>
      <c r="D4047" s="24" t="s">
        <v>90</v>
      </c>
      <c r="E4047" s="24">
        <v>360</v>
      </c>
      <c r="F4047" s="26">
        <v>46235</v>
      </c>
      <c r="G4047" s="24" t="s">
        <v>52</v>
      </c>
      <c r="H4047" s="24" t="s">
        <v>53</v>
      </c>
      <c r="I4047" s="24" t="s">
        <v>79</v>
      </c>
      <c r="J4047" s="24" t="s">
        <v>126</v>
      </c>
      <c r="K4047" s="24">
        <v>1</v>
      </c>
      <c r="L4047" s="24" t="s">
        <v>91</v>
      </c>
      <c r="M4047" s="26">
        <v>46238</v>
      </c>
      <c r="N4047" s="27">
        <v>46238.3125</v>
      </c>
      <c r="O4047" s="27">
        <v>46238.5625</v>
      </c>
      <c r="P4047" s="24" t="s">
        <v>6663</v>
      </c>
      <c r="Q4047" s="24" t="s">
        <v>6664</v>
      </c>
      <c r="R4047" s="24" t="s">
        <v>3472</v>
      </c>
      <c r="T4047" s="24" t="s">
        <v>79</v>
      </c>
      <c r="U4047" s="24" t="s">
        <v>1021</v>
      </c>
      <c r="V4047" s="27">
        <v>46238.382638888892</v>
      </c>
      <c r="W4047" s="27">
        <v>46238.424305555556</v>
      </c>
      <c r="Z4047" s="24">
        <v>1</v>
      </c>
      <c r="AA4047" s="24" t="s">
        <v>60</v>
      </c>
      <c r="AB4047" s="24" t="b">
        <v>0</v>
      </c>
      <c r="AC4047" s="61"/>
    </row>
    <row r="4048" spans="2:29" ht="13.7">
      <c r="B4048" s="24" t="s">
        <v>82</v>
      </c>
      <c r="C4048" s="24" t="s">
        <v>77</v>
      </c>
      <c r="D4048" s="24" t="s">
        <v>90</v>
      </c>
      <c r="E4048" s="24">
        <v>360</v>
      </c>
      <c r="F4048" s="26">
        <v>46235</v>
      </c>
      <c r="G4048" s="24" t="s">
        <v>52</v>
      </c>
      <c r="H4048" s="24" t="s">
        <v>53</v>
      </c>
      <c r="I4048" s="24" t="s">
        <v>79</v>
      </c>
      <c r="J4048" s="24" t="s">
        <v>126</v>
      </c>
      <c r="K4048" s="24">
        <v>1</v>
      </c>
      <c r="L4048" s="24" t="s">
        <v>91</v>
      </c>
      <c r="M4048" s="26">
        <v>46238</v>
      </c>
      <c r="N4048" s="27">
        <v>46238.3125</v>
      </c>
      <c r="O4048" s="27">
        <v>46238.5625</v>
      </c>
      <c r="P4048" s="24" t="s">
        <v>6665</v>
      </c>
      <c r="Q4048" s="24" t="s">
        <v>6666</v>
      </c>
      <c r="R4048" s="24" t="s">
        <v>3472</v>
      </c>
      <c r="S4048" s="24" t="s">
        <v>156</v>
      </c>
      <c r="T4048" s="24" t="s">
        <v>79</v>
      </c>
      <c r="U4048" s="24" t="s">
        <v>1021</v>
      </c>
      <c r="V4048" s="27">
        <v>46238.313888888886</v>
      </c>
      <c r="W4048" s="27">
        <v>46238.355555555558</v>
      </c>
      <c r="Z4048" s="24">
        <v>1</v>
      </c>
      <c r="AA4048" s="24" t="s">
        <v>60</v>
      </c>
      <c r="AB4048" s="24" t="b">
        <v>0</v>
      </c>
      <c r="AC4048" s="61"/>
    </row>
    <row r="4049" spans="2:29" ht="13.7">
      <c r="B4049" s="24" t="s">
        <v>82</v>
      </c>
      <c r="C4049" s="24" t="s">
        <v>77</v>
      </c>
      <c r="D4049" s="24" t="s">
        <v>90</v>
      </c>
      <c r="E4049" s="24">
        <v>360</v>
      </c>
      <c r="F4049" s="26">
        <v>46235</v>
      </c>
      <c r="G4049" s="24" t="s">
        <v>52</v>
      </c>
      <c r="H4049" s="24" t="s">
        <v>53</v>
      </c>
      <c r="I4049" s="24" t="s">
        <v>79</v>
      </c>
      <c r="J4049" s="24" t="s">
        <v>126</v>
      </c>
      <c r="K4049" s="24">
        <v>1</v>
      </c>
      <c r="L4049" s="24" t="s">
        <v>91</v>
      </c>
      <c r="M4049" s="26">
        <v>46238</v>
      </c>
      <c r="N4049" s="27">
        <v>46238.3125</v>
      </c>
      <c r="O4049" s="27">
        <v>46238.5625</v>
      </c>
      <c r="P4049" s="24" t="s">
        <v>6667</v>
      </c>
      <c r="Q4049" s="24" t="s">
        <v>6668</v>
      </c>
      <c r="R4049" s="24" t="s">
        <v>3454</v>
      </c>
      <c r="S4049" s="24" t="s">
        <v>152</v>
      </c>
      <c r="T4049" s="24" t="s">
        <v>79</v>
      </c>
      <c r="U4049" s="24" t="s">
        <v>1021</v>
      </c>
      <c r="V4049" s="27">
        <v>46238.501388888886</v>
      </c>
      <c r="W4049" s="27">
        <v>46238.541666666664</v>
      </c>
      <c r="Z4049" s="24">
        <v>1</v>
      </c>
      <c r="AA4049" s="24" t="s">
        <v>60</v>
      </c>
      <c r="AB4049" s="24" t="b">
        <v>0</v>
      </c>
      <c r="AC4049" s="61"/>
    </row>
    <row r="4050" spans="2:29" ht="13.7">
      <c r="B4050" s="24" t="s">
        <v>82</v>
      </c>
      <c r="C4050" s="24" t="s">
        <v>77</v>
      </c>
      <c r="D4050" s="24" t="s">
        <v>90</v>
      </c>
      <c r="E4050" s="24">
        <v>360</v>
      </c>
      <c r="F4050" s="26">
        <v>46235</v>
      </c>
      <c r="G4050" s="24" t="s">
        <v>52</v>
      </c>
      <c r="H4050" s="24" t="s">
        <v>53</v>
      </c>
      <c r="I4050" s="24" t="s">
        <v>79</v>
      </c>
      <c r="J4050" s="24" t="s">
        <v>126</v>
      </c>
      <c r="K4050" s="24">
        <v>1</v>
      </c>
      <c r="L4050" s="24" t="s">
        <v>91</v>
      </c>
      <c r="M4050" s="26">
        <v>46238</v>
      </c>
      <c r="N4050" s="27">
        <v>46238.3125</v>
      </c>
      <c r="O4050" s="27">
        <v>46238.5625</v>
      </c>
      <c r="P4050" s="24" t="s">
        <v>6669</v>
      </c>
      <c r="Q4050" s="24" t="s">
        <v>6670</v>
      </c>
      <c r="R4050" s="24" t="s">
        <v>3454</v>
      </c>
      <c r="S4050" s="24" t="s">
        <v>156</v>
      </c>
      <c r="T4050" s="24" t="s">
        <v>79</v>
      </c>
      <c r="U4050" s="24" t="s">
        <v>1021</v>
      </c>
      <c r="V4050" s="27">
        <v>46238.44027777778</v>
      </c>
      <c r="W4050" s="27">
        <v>46238.488194444442</v>
      </c>
      <c r="Z4050" s="24">
        <v>1</v>
      </c>
      <c r="AA4050" s="24" t="s">
        <v>60</v>
      </c>
      <c r="AB4050" s="24" t="b">
        <v>0</v>
      </c>
      <c r="AC4050" s="61"/>
    </row>
    <row r="4051" spans="2:29" ht="13.7">
      <c r="B4051" s="24" t="s">
        <v>82</v>
      </c>
      <c r="C4051" s="24" t="s">
        <v>77</v>
      </c>
      <c r="D4051" s="24" t="s">
        <v>90</v>
      </c>
      <c r="E4051" s="24">
        <v>420</v>
      </c>
      <c r="F4051" s="26">
        <v>46174</v>
      </c>
      <c r="G4051" s="24" t="s">
        <v>52</v>
      </c>
      <c r="H4051" s="24" t="s">
        <v>53</v>
      </c>
      <c r="I4051" s="24" t="s">
        <v>79</v>
      </c>
      <c r="J4051" s="24" t="s">
        <v>125</v>
      </c>
      <c r="K4051" s="24">
        <v>1</v>
      </c>
      <c r="L4051" s="24" t="s">
        <v>91</v>
      </c>
      <c r="M4051" s="26">
        <v>46186</v>
      </c>
      <c r="N4051" s="27">
        <v>46186.354166666664</v>
      </c>
      <c r="O4051" s="27">
        <v>46186.645833333336</v>
      </c>
      <c r="V4051" s="27"/>
      <c r="W4051" s="27"/>
      <c r="X4051" s="24">
        <v>4</v>
      </c>
      <c r="Y4051" s="24">
        <v>0</v>
      </c>
      <c r="Z4051" s="24">
        <v>4</v>
      </c>
      <c r="AA4051" s="24" t="s">
        <v>56</v>
      </c>
      <c r="AB4051" s="24" t="b">
        <v>0</v>
      </c>
      <c r="AC4051" s="61">
        <v>0</v>
      </c>
    </row>
    <row r="4052" spans="2:29" ht="13.7">
      <c r="B4052" s="24" t="s">
        <v>82</v>
      </c>
      <c r="C4052" s="24" t="s">
        <v>77</v>
      </c>
      <c r="D4052" s="24" t="s">
        <v>90</v>
      </c>
      <c r="E4052" s="24">
        <v>420</v>
      </c>
      <c r="F4052" s="26">
        <v>46174</v>
      </c>
      <c r="G4052" s="24" t="s">
        <v>52</v>
      </c>
      <c r="H4052" s="24" t="s">
        <v>53</v>
      </c>
      <c r="I4052" s="24" t="s">
        <v>79</v>
      </c>
      <c r="J4052" s="24" t="s">
        <v>126</v>
      </c>
      <c r="K4052" s="24">
        <v>1</v>
      </c>
      <c r="L4052" s="24" t="s">
        <v>91</v>
      </c>
      <c r="M4052" s="26">
        <v>46186</v>
      </c>
      <c r="N4052" s="27">
        <v>46186.354166666664</v>
      </c>
      <c r="O4052" s="27">
        <v>46186.645833333336</v>
      </c>
      <c r="P4052" s="24" t="s">
        <v>6671</v>
      </c>
      <c r="Q4052" s="24" t="s">
        <v>6672</v>
      </c>
      <c r="R4052" s="24" t="s">
        <v>3461</v>
      </c>
      <c r="T4052" s="24" t="s">
        <v>79</v>
      </c>
      <c r="U4052" s="24" t="s">
        <v>314</v>
      </c>
      <c r="V4052" s="27">
        <v>46186.578472222223</v>
      </c>
      <c r="W4052" s="27">
        <v>46186.631249999999</v>
      </c>
      <c r="Z4052" s="24">
        <v>1</v>
      </c>
      <c r="AA4052" s="24" t="s">
        <v>56</v>
      </c>
      <c r="AB4052" s="24" t="b">
        <v>0</v>
      </c>
      <c r="AC4052" s="61"/>
    </row>
    <row r="4053" spans="2:29" ht="13.7">
      <c r="B4053" s="24" t="s">
        <v>82</v>
      </c>
      <c r="C4053" s="24" t="s">
        <v>77</v>
      </c>
      <c r="D4053" s="24" t="s">
        <v>90</v>
      </c>
      <c r="E4053" s="24">
        <v>420</v>
      </c>
      <c r="F4053" s="26">
        <v>46174</v>
      </c>
      <c r="G4053" s="24" t="s">
        <v>52</v>
      </c>
      <c r="H4053" s="24" t="s">
        <v>53</v>
      </c>
      <c r="I4053" s="24" t="s">
        <v>79</v>
      </c>
      <c r="J4053" s="24" t="s">
        <v>126</v>
      </c>
      <c r="K4053" s="24">
        <v>1</v>
      </c>
      <c r="L4053" s="24" t="s">
        <v>91</v>
      </c>
      <c r="M4053" s="26">
        <v>46186</v>
      </c>
      <c r="N4053" s="27">
        <v>46186.354166666664</v>
      </c>
      <c r="O4053" s="27">
        <v>46186.645833333336</v>
      </c>
      <c r="P4053" s="24" t="s">
        <v>6673</v>
      </c>
      <c r="Q4053" s="24" t="s">
        <v>6674</v>
      </c>
      <c r="R4053" s="24" t="s">
        <v>3472</v>
      </c>
      <c r="T4053" s="24" t="s">
        <v>79</v>
      </c>
      <c r="U4053" s="24" t="s">
        <v>314</v>
      </c>
      <c r="V4053" s="27">
        <v>46186.361111111109</v>
      </c>
      <c r="W4053" s="27">
        <v>46186.413194444445</v>
      </c>
      <c r="Z4053" s="24">
        <v>1</v>
      </c>
      <c r="AA4053" s="24" t="s">
        <v>56</v>
      </c>
      <c r="AB4053" s="24" t="b">
        <v>0</v>
      </c>
      <c r="AC4053" s="61"/>
    </row>
    <row r="4054" spans="2:29" ht="13.7">
      <c r="B4054" s="24" t="s">
        <v>82</v>
      </c>
      <c r="C4054" s="24" t="s">
        <v>77</v>
      </c>
      <c r="D4054" s="24" t="s">
        <v>90</v>
      </c>
      <c r="E4054" s="24">
        <v>420</v>
      </c>
      <c r="F4054" s="26">
        <v>46174</v>
      </c>
      <c r="G4054" s="24" t="s">
        <v>52</v>
      </c>
      <c r="H4054" s="24" t="s">
        <v>53</v>
      </c>
      <c r="I4054" s="24" t="s">
        <v>79</v>
      </c>
      <c r="J4054" s="24" t="s">
        <v>126</v>
      </c>
      <c r="K4054" s="24">
        <v>1</v>
      </c>
      <c r="L4054" s="24" t="s">
        <v>91</v>
      </c>
      <c r="M4054" s="26">
        <v>46186</v>
      </c>
      <c r="N4054" s="27">
        <v>46186.354166666664</v>
      </c>
      <c r="O4054" s="27">
        <v>46186.645833333336</v>
      </c>
      <c r="P4054" s="24" t="s">
        <v>6675</v>
      </c>
      <c r="Q4054" s="24" t="s">
        <v>6676</v>
      </c>
      <c r="R4054" s="24" t="s">
        <v>3472</v>
      </c>
      <c r="T4054" s="24" t="s">
        <v>79</v>
      </c>
      <c r="U4054" s="24" t="s">
        <v>314</v>
      </c>
      <c r="V4054" s="27">
        <v>46186.435416666667</v>
      </c>
      <c r="W4054" s="27">
        <v>46186.489583333336</v>
      </c>
      <c r="Z4054" s="24">
        <v>1</v>
      </c>
      <c r="AA4054" s="24" t="s">
        <v>56</v>
      </c>
      <c r="AB4054" s="24" t="b">
        <v>0</v>
      </c>
      <c r="AC4054" s="61"/>
    </row>
    <row r="4055" spans="2:29" ht="13.7">
      <c r="B4055" s="24" t="s">
        <v>82</v>
      </c>
      <c r="C4055" s="24" t="s">
        <v>77</v>
      </c>
      <c r="D4055" s="24" t="s">
        <v>90</v>
      </c>
      <c r="E4055" s="24">
        <v>420</v>
      </c>
      <c r="F4055" s="26">
        <v>46174</v>
      </c>
      <c r="G4055" s="24" t="s">
        <v>52</v>
      </c>
      <c r="H4055" s="24" t="s">
        <v>53</v>
      </c>
      <c r="I4055" s="24" t="s">
        <v>79</v>
      </c>
      <c r="J4055" s="24" t="s">
        <v>126</v>
      </c>
      <c r="K4055" s="24">
        <v>1</v>
      </c>
      <c r="L4055" s="24" t="s">
        <v>91</v>
      </c>
      <c r="M4055" s="26">
        <v>46186</v>
      </c>
      <c r="N4055" s="27">
        <v>46186.354166666664</v>
      </c>
      <c r="O4055" s="27">
        <v>46186.645833333336</v>
      </c>
      <c r="P4055" s="24" t="s">
        <v>6677</v>
      </c>
      <c r="Q4055" s="24" t="s">
        <v>6678</v>
      </c>
      <c r="R4055" s="24" t="s">
        <v>3454</v>
      </c>
      <c r="T4055" s="24" t="s">
        <v>79</v>
      </c>
      <c r="U4055" s="24" t="s">
        <v>314</v>
      </c>
      <c r="V4055" s="27">
        <v>46186.505555555559</v>
      </c>
      <c r="W4055" s="27">
        <v>46186.560416666667</v>
      </c>
      <c r="Z4055" s="24">
        <v>1</v>
      </c>
      <c r="AA4055" s="24" t="s">
        <v>56</v>
      </c>
      <c r="AB4055" s="24" t="b">
        <v>0</v>
      </c>
      <c r="AC4055" s="61"/>
    </row>
    <row r="4056" spans="2:29" ht="13.7">
      <c r="B4056" s="24" t="s">
        <v>82</v>
      </c>
      <c r="C4056" s="24" t="s">
        <v>77</v>
      </c>
      <c r="D4056" s="24" t="s">
        <v>90</v>
      </c>
      <c r="E4056" s="24">
        <v>420</v>
      </c>
      <c r="F4056" s="26">
        <v>46204</v>
      </c>
      <c r="G4056" s="24" t="s">
        <v>52</v>
      </c>
      <c r="H4056" s="24" t="s">
        <v>53</v>
      </c>
      <c r="I4056" s="24" t="s">
        <v>79</v>
      </c>
      <c r="J4056" s="24" t="s">
        <v>125</v>
      </c>
      <c r="K4056" s="24">
        <v>1</v>
      </c>
      <c r="L4056" s="24" t="s">
        <v>91</v>
      </c>
      <c r="M4056" s="26">
        <v>46230</v>
      </c>
      <c r="N4056" s="27">
        <v>46230.354166666664</v>
      </c>
      <c r="O4056" s="27">
        <v>46230.645833333336</v>
      </c>
      <c r="V4056" s="27"/>
      <c r="W4056" s="27"/>
      <c r="X4056" s="24">
        <v>4</v>
      </c>
      <c r="Y4056" s="24">
        <v>0</v>
      </c>
      <c r="Z4056" s="24">
        <v>4</v>
      </c>
      <c r="AA4056" s="24" t="s">
        <v>58</v>
      </c>
      <c r="AB4056" s="24" t="b">
        <v>0</v>
      </c>
      <c r="AC4056" s="61">
        <v>0</v>
      </c>
    </row>
    <row r="4057" spans="2:29" ht="13.7">
      <c r="B4057" s="24" t="s">
        <v>82</v>
      </c>
      <c r="C4057" s="24" t="s">
        <v>77</v>
      </c>
      <c r="D4057" s="24" t="s">
        <v>90</v>
      </c>
      <c r="E4057" s="24">
        <v>420</v>
      </c>
      <c r="F4057" s="26">
        <v>46204</v>
      </c>
      <c r="G4057" s="24" t="s">
        <v>52</v>
      </c>
      <c r="H4057" s="24" t="s">
        <v>53</v>
      </c>
      <c r="I4057" s="24" t="s">
        <v>79</v>
      </c>
      <c r="J4057" s="24" t="s">
        <v>126</v>
      </c>
      <c r="K4057" s="24">
        <v>1</v>
      </c>
      <c r="L4057" s="24" t="s">
        <v>91</v>
      </c>
      <c r="M4057" s="26">
        <v>46230</v>
      </c>
      <c r="N4057" s="27">
        <v>46230.354166666664</v>
      </c>
      <c r="O4057" s="27">
        <v>46230.645833333336</v>
      </c>
      <c r="P4057" s="24" t="s">
        <v>6679</v>
      </c>
      <c r="Q4057" s="24" t="s">
        <v>6680</v>
      </c>
      <c r="R4057" s="24" t="s">
        <v>3472</v>
      </c>
      <c r="T4057" s="24" t="s">
        <v>79</v>
      </c>
      <c r="U4057" s="24" t="s">
        <v>297</v>
      </c>
      <c r="V4057" s="27">
        <v>46230.507638888892</v>
      </c>
      <c r="W4057" s="27">
        <v>46230.553472222222</v>
      </c>
      <c r="Z4057" s="24">
        <v>1</v>
      </c>
      <c r="AA4057" s="24" t="s">
        <v>58</v>
      </c>
      <c r="AB4057" s="24" t="b">
        <v>0</v>
      </c>
      <c r="AC4057" s="61"/>
    </row>
    <row r="4058" spans="2:29" ht="13.7">
      <c r="B4058" s="24" t="s">
        <v>82</v>
      </c>
      <c r="C4058" s="24" t="s">
        <v>77</v>
      </c>
      <c r="D4058" s="24" t="s">
        <v>90</v>
      </c>
      <c r="E4058" s="24">
        <v>420</v>
      </c>
      <c r="F4058" s="26">
        <v>46204</v>
      </c>
      <c r="G4058" s="24" t="s">
        <v>52</v>
      </c>
      <c r="H4058" s="24" t="s">
        <v>53</v>
      </c>
      <c r="I4058" s="24" t="s">
        <v>79</v>
      </c>
      <c r="J4058" s="24" t="s">
        <v>126</v>
      </c>
      <c r="K4058" s="24">
        <v>1</v>
      </c>
      <c r="L4058" s="24" t="s">
        <v>91</v>
      </c>
      <c r="M4058" s="26">
        <v>46230</v>
      </c>
      <c r="N4058" s="27">
        <v>46230.354166666664</v>
      </c>
      <c r="O4058" s="27">
        <v>46230.645833333336</v>
      </c>
      <c r="P4058" s="24" t="s">
        <v>6681</v>
      </c>
      <c r="Q4058" s="24" t="s">
        <v>6682</v>
      </c>
      <c r="R4058" s="24" t="s">
        <v>3472</v>
      </c>
      <c r="S4058" s="24" t="s">
        <v>152</v>
      </c>
      <c r="T4058" s="24" t="s">
        <v>79</v>
      </c>
      <c r="U4058" s="24" t="s">
        <v>297</v>
      </c>
      <c r="V4058" s="27">
        <v>46230.57708333333</v>
      </c>
      <c r="W4058" s="27">
        <v>46230.62222222222</v>
      </c>
      <c r="Z4058" s="24">
        <v>1</v>
      </c>
      <c r="AA4058" s="24" t="s">
        <v>58</v>
      </c>
      <c r="AB4058" s="24" t="b">
        <v>0</v>
      </c>
      <c r="AC4058" s="61"/>
    </row>
    <row r="4059" spans="2:29" ht="13.7">
      <c r="B4059" s="24" t="s">
        <v>82</v>
      </c>
      <c r="C4059" s="24" t="s">
        <v>77</v>
      </c>
      <c r="D4059" s="24" t="s">
        <v>90</v>
      </c>
      <c r="E4059" s="24">
        <v>420</v>
      </c>
      <c r="F4059" s="26">
        <v>46204</v>
      </c>
      <c r="G4059" s="24" t="s">
        <v>52</v>
      </c>
      <c r="H4059" s="24" t="s">
        <v>53</v>
      </c>
      <c r="I4059" s="24" t="s">
        <v>79</v>
      </c>
      <c r="J4059" s="24" t="s">
        <v>126</v>
      </c>
      <c r="K4059" s="24">
        <v>1</v>
      </c>
      <c r="L4059" s="24" t="s">
        <v>91</v>
      </c>
      <c r="M4059" s="26">
        <v>46230</v>
      </c>
      <c r="N4059" s="27">
        <v>46230.354166666664</v>
      </c>
      <c r="O4059" s="27">
        <v>46230.645833333336</v>
      </c>
      <c r="P4059" s="24" t="s">
        <v>6683</v>
      </c>
      <c r="Q4059" s="24" t="s">
        <v>6684</v>
      </c>
      <c r="R4059" s="24" t="s">
        <v>3472</v>
      </c>
      <c r="S4059" s="24" t="s">
        <v>213</v>
      </c>
      <c r="T4059" s="24" t="s">
        <v>79</v>
      </c>
      <c r="U4059" s="24" t="s">
        <v>297</v>
      </c>
      <c r="V4059" s="27">
        <v>46230.359027777777</v>
      </c>
      <c r="W4059" s="27">
        <v>46230.404166666667</v>
      </c>
      <c r="Z4059" s="24">
        <v>1</v>
      </c>
      <c r="AA4059" s="24" t="s">
        <v>58</v>
      </c>
      <c r="AB4059" s="24" t="b">
        <v>0</v>
      </c>
      <c r="AC4059" s="61"/>
    </row>
    <row r="4060" spans="2:29" ht="13.7">
      <c r="B4060" s="24" t="s">
        <v>82</v>
      </c>
      <c r="C4060" s="24" t="s">
        <v>77</v>
      </c>
      <c r="D4060" s="24" t="s">
        <v>90</v>
      </c>
      <c r="E4060" s="24">
        <v>420</v>
      </c>
      <c r="F4060" s="26">
        <v>46204</v>
      </c>
      <c r="G4060" s="24" t="s">
        <v>52</v>
      </c>
      <c r="H4060" s="24" t="s">
        <v>53</v>
      </c>
      <c r="I4060" s="24" t="s">
        <v>79</v>
      </c>
      <c r="J4060" s="24" t="s">
        <v>126</v>
      </c>
      <c r="K4060" s="24">
        <v>1</v>
      </c>
      <c r="L4060" s="24" t="s">
        <v>91</v>
      </c>
      <c r="M4060" s="26">
        <v>46230</v>
      </c>
      <c r="N4060" s="27">
        <v>46230.354166666664</v>
      </c>
      <c r="O4060" s="27">
        <v>46230.645833333336</v>
      </c>
      <c r="P4060" s="24" t="s">
        <v>6685</v>
      </c>
      <c r="Q4060" s="24" t="s">
        <v>6686</v>
      </c>
      <c r="R4060" s="24" t="s">
        <v>3461</v>
      </c>
      <c r="S4060" s="24" t="s">
        <v>198</v>
      </c>
      <c r="T4060" s="24" t="s">
        <v>79</v>
      </c>
      <c r="U4060" s="24" t="s">
        <v>297</v>
      </c>
      <c r="V4060" s="27">
        <v>46230.435416666667</v>
      </c>
      <c r="W4060" s="27">
        <v>46230.48333333333</v>
      </c>
      <c r="Z4060" s="24">
        <v>1</v>
      </c>
      <c r="AA4060" s="24" t="s">
        <v>58</v>
      </c>
      <c r="AB4060" s="24" t="b">
        <v>0</v>
      </c>
      <c r="AC4060" s="61"/>
    </row>
    <row r="4061" spans="2:29" ht="13.7">
      <c r="B4061" s="24" t="s">
        <v>82</v>
      </c>
      <c r="C4061" s="24" t="s">
        <v>77</v>
      </c>
      <c r="D4061" s="24" t="s">
        <v>90</v>
      </c>
      <c r="E4061" s="24">
        <v>420</v>
      </c>
      <c r="F4061" s="26">
        <v>46235</v>
      </c>
      <c r="G4061" s="24" t="s">
        <v>52</v>
      </c>
      <c r="H4061" s="24" t="s">
        <v>53</v>
      </c>
      <c r="I4061" s="24" t="s">
        <v>79</v>
      </c>
      <c r="J4061" s="24" t="s">
        <v>125</v>
      </c>
      <c r="K4061" s="24">
        <v>1</v>
      </c>
      <c r="L4061" s="24" t="s">
        <v>91</v>
      </c>
      <c r="M4061" s="26">
        <v>46263</v>
      </c>
      <c r="N4061" s="27">
        <v>46263.354166666664</v>
      </c>
      <c r="O4061" s="27">
        <v>46263.645833333336</v>
      </c>
      <c r="V4061" s="27"/>
      <c r="W4061" s="27"/>
      <c r="X4061" s="24">
        <v>4</v>
      </c>
      <c r="Y4061" s="24">
        <v>0</v>
      </c>
      <c r="Z4061" s="24">
        <v>4</v>
      </c>
      <c r="AA4061" s="24" t="s">
        <v>60</v>
      </c>
      <c r="AB4061" s="24" t="b">
        <v>0</v>
      </c>
      <c r="AC4061" s="61">
        <v>0</v>
      </c>
    </row>
    <row r="4062" spans="2:29" ht="13.7">
      <c r="B4062" s="24" t="s">
        <v>82</v>
      </c>
      <c r="C4062" s="24" t="s">
        <v>77</v>
      </c>
      <c r="D4062" s="24" t="s">
        <v>90</v>
      </c>
      <c r="E4062" s="24">
        <v>420</v>
      </c>
      <c r="F4062" s="26">
        <v>46235</v>
      </c>
      <c r="G4062" s="24" t="s">
        <v>52</v>
      </c>
      <c r="H4062" s="24" t="s">
        <v>53</v>
      </c>
      <c r="I4062" s="24" t="s">
        <v>79</v>
      </c>
      <c r="J4062" s="24" t="s">
        <v>126</v>
      </c>
      <c r="K4062" s="24">
        <v>1</v>
      </c>
      <c r="L4062" s="24" t="s">
        <v>91</v>
      </c>
      <c r="M4062" s="26">
        <v>46263</v>
      </c>
      <c r="N4062" s="27">
        <v>46263.354166666664</v>
      </c>
      <c r="O4062" s="27">
        <v>46263.645833333336</v>
      </c>
      <c r="P4062" s="24" t="s">
        <v>6687</v>
      </c>
      <c r="Q4062" s="24" t="s">
        <v>6688</v>
      </c>
      <c r="R4062" s="24" t="s">
        <v>3472</v>
      </c>
      <c r="T4062" s="24" t="s">
        <v>79</v>
      </c>
      <c r="U4062" s="24" t="s">
        <v>169</v>
      </c>
      <c r="V4062" s="27">
        <v>46263.430555555555</v>
      </c>
      <c r="W4062" s="27">
        <v>46263.478472222225</v>
      </c>
      <c r="Z4062" s="24">
        <v>1</v>
      </c>
      <c r="AA4062" s="24" t="s">
        <v>60</v>
      </c>
      <c r="AB4062" s="24" t="b">
        <v>0</v>
      </c>
      <c r="AC4062" s="61"/>
    </row>
    <row r="4063" spans="2:29" ht="13.7">
      <c r="B4063" s="24" t="s">
        <v>82</v>
      </c>
      <c r="C4063" s="24" t="s">
        <v>77</v>
      </c>
      <c r="D4063" s="24" t="s">
        <v>90</v>
      </c>
      <c r="E4063" s="24">
        <v>420</v>
      </c>
      <c r="F4063" s="26">
        <v>46235</v>
      </c>
      <c r="G4063" s="24" t="s">
        <v>52</v>
      </c>
      <c r="H4063" s="24" t="s">
        <v>53</v>
      </c>
      <c r="I4063" s="24" t="s">
        <v>79</v>
      </c>
      <c r="J4063" s="24" t="s">
        <v>126</v>
      </c>
      <c r="K4063" s="24">
        <v>1</v>
      </c>
      <c r="L4063" s="24" t="s">
        <v>91</v>
      </c>
      <c r="M4063" s="26">
        <v>46263</v>
      </c>
      <c r="N4063" s="27">
        <v>46263.354166666664</v>
      </c>
      <c r="O4063" s="27">
        <v>46263.645833333336</v>
      </c>
      <c r="P4063" s="24" t="s">
        <v>6689</v>
      </c>
      <c r="Q4063" s="24" t="s">
        <v>6690</v>
      </c>
      <c r="R4063" s="24" t="s">
        <v>3461</v>
      </c>
      <c r="T4063" s="24" t="s">
        <v>79</v>
      </c>
      <c r="U4063" s="24" t="s">
        <v>169</v>
      </c>
      <c r="V4063" s="27">
        <v>46263.359027777777</v>
      </c>
      <c r="W4063" s="27">
        <v>46263.407638888886</v>
      </c>
      <c r="Z4063" s="24">
        <v>1</v>
      </c>
      <c r="AA4063" s="24" t="s">
        <v>60</v>
      </c>
      <c r="AB4063" s="24" t="b">
        <v>0</v>
      </c>
      <c r="AC4063" s="61"/>
    </row>
    <row r="4064" spans="2:29" ht="13.7">
      <c r="B4064" s="24" t="s">
        <v>82</v>
      </c>
      <c r="C4064" s="24" t="s">
        <v>77</v>
      </c>
      <c r="D4064" s="24" t="s">
        <v>90</v>
      </c>
      <c r="E4064" s="24">
        <v>420</v>
      </c>
      <c r="F4064" s="26">
        <v>46235</v>
      </c>
      <c r="G4064" s="24" t="s">
        <v>52</v>
      </c>
      <c r="H4064" s="24" t="s">
        <v>53</v>
      </c>
      <c r="I4064" s="24" t="s">
        <v>79</v>
      </c>
      <c r="J4064" s="24" t="s">
        <v>126</v>
      </c>
      <c r="K4064" s="24">
        <v>1</v>
      </c>
      <c r="L4064" s="24" t="s">
        <v>91</v>
      </c>
      <c r="M4064" s="26">
        <v>46263</v>
      </c>
      <c r="N4064" s="27">
        <v>46263.354166666664</v>
      </c>
      <c r="O4064" s="27">
        <v>46263.645833333336</v>
      </c>
      <c r="P4064" s="24" t="s">
        <v>6691</v>
      </c>
      <c r="Q4064" s="24" t="s">
        <v>6692</v>
      </c>
      <c r="R4064" s="24" t="s">
        <v>3461</v>
      </c>
      <c r="T4064" s="24" t="s">
        <v>79</v>
      </c>
      <c r="U4064" s="24" t="s">
        <v>169</v>
      </c>
      <c r="V4064" s="27">
        <v>46263.577777777777</v>
      </c>
      <c r="W4064" s="27">
        <v>46263.634027777778</v>
      </c>
      <c r="Z4064" s="24">
        <v>1</v>
      </c>
      <c r="AA4064" s="24" t="s">
        <v>60</v>
      </c>
      <c r="AB4064" s="24" t="b">
        <v>0</v>
      </c>
      <c r="AC4064" s="61"/>
    </row>
    <row r="4065" spans="2:29" ht="13.7">
      <c r="B4065" s="24" t="s">
        <v>82</v>
      </c>
      <c r="C4065" s="24" t="s">
        <v>77</v>
      </c>
      <c r="D4065" s="24" t="s">
        <v>90</v>
      </c>
      <c r="E4065" s="24">
        <v>420</v>
      </c>
      <c r="F4065" s="26">
        <v>46235</v>
      </c>
      <c r="G4065" s="24" t="s">
        <v>52</v>
      </c>
      <c r="H4065" s="24" t="s">
        <v>53</v>
      </c>
      <c r="I4065" s="24" t="s">
        <v>79</v>
      </c>
      <c r="J4065" s="24" t="s">
        <v>126</v>
      </c>
      <c r="K4065" s="24">
        <v>1</v>
      </c>
      <c r="L4065" s="24" t="s">
        <v>91</v>
      </c>
      <c r="M4065" s="26">
        <v>46263</v>
      </c>
      <c r="N4065" s="27">
        <v>46263.354166666664</v>
      </c>
      <c r="O4065" s="27">
        <v>46263.645833333336</v>
      </c>
      <c r="P4065" s="24" t="s">
        <v>6693</v>
      </c>
      <c r="Q4065" s="24" t="s">
        <v>6694</v>
      </c>
      <c r="R4065" s="24" t="s">
        <v>3454</v>
      </c>
      <c r="T4065" s="24" t="s">
        <v>79</v>
      </c>
      <c r="U4065" s="24" t="s">
        <v>169</v>
      </c>
      <c r="V4065" s="27">
        <v>46263.506249999999</v>
      </c>
      <c r="W4065" s="27">
        <v>46263.556944444441</v>
      </c>
      <c r="Z4065" s="24">
        <v>1</v>
      </c>
      <c r="AA4065" s="24" t="s">
        <v>60</v>
      </c>
      <c r="AB4065" s="24" t="b">
        <v>0</v>
      </c>
      <c r="AC4065" s="61"/>
    </row>
    <row r="4066" spans="2:29" ht="13.7">
      <c r="B4066" s="24" t="s">
        <v>82</v>
      </c>
      <c r="C4066" s="24" t="s">
        <v>77</v>
      </c>
      <c r="D4066" s="24" t="s">
        <v>90</v>
      </c>
      <c r="E4066" s="24">
        <v>480</v>
      </c>
      <c r="F4066" s="26">
        <v>46174</v>
      </c>
      <c r="G4066" s="24" t="s">
        <v>52</v>
      </c>
      <c r="H4066" s="24" t="s">
        <v>53</v>
      </c>
      <c r="I4066" s="24" t="s">
        <v>79</v>
      </c>
      <c r="J4066" s="24" t="s">
        <v>125</v>
      </c>
      <c r="K4066" s="24">
        <v>1</v>
      </c>
      <c r="L4066" s="24" t="s">
        <v>91</v>
      </c>
      <c r="M4066" s="26">
        <v>46174</v>
      </c>
      <c r="N4066" s="27">
        <v>46174.354166666664</v>
      </c>
      <c r="O4066" s="27">
        <v>46174.6875</v>
      </c>
      <c r="V4066" s="27"/>
      <c r="W4066" s="27"/>
      <c r="X4066" s="24">
        <v>4</v>
      </c>
      <c r="Y4066" s="24">
        <v>0</v>
      </c>
      <c r="Z4066" s="24">
        <v>4</v>
      </c>
      <c r="AA4066" s="24" t="s">
        <v>56</v>
      </c>
      <c r="AB4066" s="24" t="b">
        <v>0</v>
      </c>
      <c r="AC4066" s="61">
        <v>0</v>
      </c>
    </row>
    <row r="4067" spans="2:29" ht="13.7">
      <c r="B4067" s="24" t="s">
        <v>82</v>
      </c>
      <c r="C4067" s="24" t="s">
        <v>77</v>
      </c>
      <c r="D4067" s="24" t="s">
        <v>90</v>
      </c>
      <c r="E4067" s="24">
        <v>480</v>
      </c>
      <c r="F4067" s="26">
        <v>46174</v>
      </c>
      <c r="G4067" s="24" t="s">
        <v>52</v>
      </c>
      <c r="H4067" s="24" t="s">
        <v>53</v>
      </c>
      <c r="I4067" s="24" t="s">
        <v>79</v>
      </c>
      <c r="J4067" s="24" t="s">
        <v>126</v>
      </c>
      <c r="K4067" s="24">
        <v>1</v>
      </c>
      <c r="L4067" s="24" t="s">
        <v>91</v>
      </c>
      <c r="M4067" s="26">
        <v>46174</v>
      </c>
      <c r="N4067" s="27">
        <v>46174.354166666664</v>
      </c>
      <c r="O4067" s="27">
        <v>46174.6875</v>
      </c>
      <c r="P4067" s="24" t="s">
        <v>6695</v>
      </c>
      <c r="Q4067" s="24" t="s">
        <v>6696</v>
      </c>
      <c r="R4067" s="24" t="s">
        <v>3472</v>
      </c>
      <c r="T4067" s="24" t="s">
        <v>79</v>
      </c>
      <c r="U4067" s="24" t="s">
        <v>394</v>
      </c>
      <c r="V4067" s="27">
        <v>46174.445138888892</v>
      </c>
      <c r="W4067" s="27">
        <v>46174.496527777781</v>
      </c>
      <c r="Z4067" s="24">
        <v>1</v>
      </c>
      <c r="AA4067" s="24" t="s">
        <v>56</v>
      </c>
      <c r="AB4067" s="24" t="b">
        <v>0</v>
      </c>
      <c r="AC4067" s="61"/>
    </row>
    <row r="4068" spans="2:29" ht="13.7">
      <c r="B4068" s="24" t="s">
        <v>82</v>
      </c>
      <c r="C4068" s="24" t="s">
        <v>77</v>
      </c>
      <c r="D4068" s="24" t="s">
        <v>90</v>
      </c>
      <c r="E4068" s="24">
        <v>480</v>
      </c>
      <c r="F4068" s="26">
        <v>46174</v>
      </c>
      <c r="G4068" s="24" t="s">
        <v>52</v>
      </c>
      <c r="H4068" s="24" t="s">
        <v>53</v>
      </c>
      <c r="I4068" s="24" t="s">
        <v>79</v>
      </c>
      <c r="J4068" s="24" t="s">
        <v>126</v>
      </c>
      <c r="K4068" s="24">
        <v>1</v>
      </c>
      <c r="L4068" s="24" t="s">
        <v>91</v>
      </c>
      <c r="M4068" s="26">
        <v>46174</v>
      </c>
      <c r="N4068" s="27">
        <v>46174.354166666664</v>
      </c>
      <c r="O4068" s="27">
        <v>46174.6875</v>
      </c>
      <c r="P4068" s="24" t="s">
        <v>6697</v>
      </c>
      <c r="Q4068" s="24" t="s">
        <v>6698</v>
      </c>
      <c r="R4068" s="24" t="s">
        <v>3461</v>
      </c>
      <c r="S4068" s="24" t="s">
        <v>198</v>
      </c>
      <c r="T4068" s="24" t="s">
        <v>79</v>
      </c>
      <c r="U4068" s="24" t="s">
        <v>394</v>
      </c>
      <c r="V4068" s="27">
        <v>46174.359027777777</v>
      </c>
      <c r="W4068" s="27">
        <v>46174.42083333333</v>
      </c>
      <c r="Z4068" s="24">
        <v>1</v>
      </c>
      <c r="AA4068" s="24" t="s">
        <v>56</v>
      </c>
      <c r="AB4068" s="24" t="b">
        <v>0</v>
      </c>
      <c r="AC4068" s="61"/>
    </row>
    <row r="4069" spans="2:29" ht="13.7">
      <c r="B4069" s="24" t="s">
        <v>82</v>
      </c>
      <c r="C4069" s="24" t="s">
        <v>77</v>
      </c>
      <c r="D4069" s="24" t="s">
        <v>90</v>
      </c>
      <c r="E4069" s="24">
        <v>480</v>
      </c>
      <c r="F4069" s="26">
        <v>46174</v>
      </c>
      <c r="G4069" s="24" t="s">
        <v>52</v>
      </c>
      <c r="H4069" s="24" t="s">
        <v>53</v>
      </c>
      <c r="I4069" s="24" t="s">
        <v>79</v>
      </c>
      <c r="J4069" s="24" t="s">
        <v>126</v>
      </c>
      <c r="K4069" s="24">
        <v>1</v>
      </c>
      <c r="L4069" s="24" t="s">
        <v>91</v>
      </c>
      <c r="M4069" s="26">
        <v>46174</v>
      </c>
      <c r="N4069" s="27">
        <v>46174.354166666664</v>
      </c>
      <c r="O4069" s="27">
        <v>46174.6875</v>
      </c>
      <c r="P4069" s="24" t="s">
        <v>6699</v>
      </c>
      <c r="Q4069" s="24" t="s">
        <v>6700</v>
      </c>
      <c r="R4069" s="24" t="s">
        <v>3454</v>
      </c>
      <c r="T4069" s="24" t="s">
        <v>79</v>
      </c>
      <c r="U4069" s="24" t="s">
        <v>394</v>
      </c>
      <c r="V4069" s="27">
        <v>46174.60833333333</v>
      </c>
      <c r="W4069" s="27">
        <v>46174.669444444444</v>
      </c>
      <c r="Z4069" s="24">
        <v>1</v>
      </c>
      <c r="AA4069" s="24" t="s">
        <v>56</v>
      </c>
      <c r="AB4069" s="24" t="b">
        <v>0</v>
      </c>
      <c r="AC4069" s="61"/>
    </row>
    <row r="4070" spans="2:29" ht="13.7">
      <c r="B4070" s="24" t="s">
        <v>82</v>
      </c>
      <c r="C4070" s="24" t="s">
        <v>77</v>
      </c>
      <c r="D4070" s="24" t="s">
        <v>90</v>
      </c>
      <c r="E4070" s="24">
        <v>480</v>
      </c>
      <c r="F4070" s="26">
        <v>46174</v>
      </c>
      <c r="G4070" s="24" t="s">
        <v>52</v>
      </c>
      <c r="H4070" s="24" t="s">
        <v>53</v>
      </c>
      <c r="I4070" s="24" t="s">
        <v>79</v>
      </c>
      <c r="J4070" s="24" t="s">
        <v>126</v>
      </c>
      <c r="K4070" s="24">
        <v>1</v>
      </c>
      <c r="L4070" s="24" t="s">
        <v>91</v>
      </c>
      <c r="M4070" s="26">
        <v>46174</v>
      </c>
      <c r="N4070" s="27">
        <v>46174.354166666664</v>
      </c>
      <c r="O4070" s="27">
        <v>46174.6875</v>
      </c>
      <c r="P4070" s="24" t="s">
        <v>6701</v>
      </c>
      <c r="Q4070" s="24" t="s">
        <v>6702</v>
      </c>
      <c r="R4070" s="24" t="s">
        <v>3454</v>
      </c>
      <c r="T4070" s="24" t="s">
        <v>79</v>
      </c>
      <c r="U4070" s="24" t="s">
        <v>394</v>
      </c>
      <c r="V4070" s="27">
        <v>46174.523611111108</v>
      </c>
      <c r="W4070" s="27">
        <v>46174.574305555558</v>
      </c>
      <c r="Z4070" s="24">
        <v>1</v>
      </c>
      <c r="AA4070" s="24" t="s">
        <v>56</v>
      </c>
      <c r="AB4070" s="24" t="b">
        <v>0</v>
      </c>
      <c r="AC4070" s="61"/>
    </row>
    <row r="4071" spans="2:29" ht="13.7">
      <c r="B4071" s="24" t="s">
        <v>82</v>
      </c>
      <c r="C4071" s="24" t="s">
        <v>77</v>
      </c>
      <c r="D4071" s="24" t="s">
        <v>90</v>
      </c>
      <c r="E4071" s="24">
        <v>480</v>
      </c>
      <c r="F4071" s="26">
        <v>46174</v>
      </c>
      <c r="G4071" s="24" t="s">
        <v>52</v>
      </c>
      <c r="H4071" s="24" t="s">
        <v>53</v>
      </c>
      <c r="I4071" s="24" t="s">
        <v>79</v>
      </c>
      <c r="J4071" s="24" t="s">
        <v>125</v>
      </c>
      <c r="K4071" s="24">
        <v>1</v>
      </c>
      <c r="L4071" s="24" t="s">
        <v>91</v>
      </c>
      <c r="M4071" s="26">
        <v>46189</v>
      </c>
      <c r="N4071" s="27">
        <v>46189.354166666664</v>
      </c>
      <c r="O4071" s="27">
        <v>46189.6875</v>
      </c>
      <c r="V4071" s="27"/>
      <c r="W4071" s="27"/>
      <c r="X4071" s="24">
        <v>4</v>
      </c>
      <c r="Y4071" s="24">
        <v>0</v>
      </c>
      <c r="Z4071" s="24">
        <v>4</v>
      </c>
      <c r="AA4071" s="24" t="s">
        <v>56</v>
      </c>
      <c r="AB4071" s="24" t="b">
        <v>0</v>
      </c>
      <c r="AC4071" s="61">
        <v>0</v>
      </c>
    </row>
    <row r="4072" spans="2:29" ht="13.7">
      <c r="B4072" s="24" t="s">
        <v>82</v>
      </c>
      <c r="C4072" s="24" t="s">
        <v>77</v>
      </c>
      <c r="D4072" s="24" t="s">
        <v>90</v>
      </c>
      <c r="E4072" s="24">
        <v>480</v>
      </c>
      <c r="F4072" s="26">
        <v>46174</v>
      </c>
      <c r="G4072" s="24" t="s">
        <v>52</v>
      </c>
      <c r="H4072" s="24" t="s">
        <v>53</v>
      </c>
      <c r="I4072" s="24" t="s">
        <v>79</v>
      </c>
      <c r="J4072" s="24" t="s">
        <v>126</v>
      </c>
      <c r="K4072" s="24">
        <v>1</v>
      </c>
      <c r="L4072" s="24" t="s">
        <v>91</v>
      </c>
      <c r="M4072" s="26">
        <v>46189</v>
      </c>
      <c r="N4072" s="27">
        <v>46189.354166666664</v>
      </c>
      <c r="O4072" s="27">
        <v>46189.6875</v>
      </c>
      <c r="P4072" s="24" t="s">
        <v>6703</v>
      </c>
      <c r="Q4072" s="24" t="s">
        <v>6704</v>
      </c>
      <c r="R4072" s="24" t="s">
        <v>3461</v>
      </c>
      <c r="T4072" s="24" t="s">
        <v>79</v>
      </c>
      <c r="U4072" s="24" t="s">
        <v>250</v>
      </c>
      <c r="V4072" s="27">
        <v>46189.35833333333</v>
      </c>
      <c r="W4072" s="27">
        <v>46189.425000000003</v>
      </c>
      <c r="Z4072" s="24">
        <v>1</v>
      </c>
      <c r="AA4072" s="24" t="s">
        <v>56</v>
      </c>
      <c r="AB4072" s="24" t="b">
        <v>0</v>
      </c>
      <c r="AC4072" s="61"/>
    </row>
    <row r="4073" spans="2:29" ht="13.7">
      <c r="B4073" s="24" t="s">
        <v>82</v>
      </c>
      <c r="C4073" s="24" t="s">
        <v>77</v>
      </c>
      <c r="D4073" s="24" t="s">
        <v>90</v>
      </c>
      <c r="E4073" s="24">
        <v>480</v>
      </c>
      <c r="F4073" s="26">
        <v>46174</v>
      </c>
      <c r="G4073" s="24" t="s">
        <v>52</v>
      </c>
      <c r="H4073" s="24" t="s">
        <v>53</v>
      </c>
      <c r="I4073" s="24" t="s">
        <v>79</v>
      </c>
      <c r="J4073" s="24" t="s">
        <v>126</v>
      </c>
      <c r="K4073" s="24">
        <v>1</v>
      </c>
      <c r="L4073" s="24" t="s">
        <v>91</v>
      </c>
      <c r="M4073" s="26">
        <v>46189</v>
      </c>
      <c r="N4073" s="27">
        <v>46189.354166666664</v>
      </c>
      <c r="O4073" s="27">
        <v>46189.6875</v>
      </c>
      <c r="P4073" s="24" t="s">
        <v>6705</v>
      </c>
      <c r="Q4073" s="24" t="s">
        <v>6706</v>
      </c>
      <c r="R4073" s="24" t="s">
        <v>3472</v>
      </c>
      <c r="S4073" s="24" t="s">
        <v>156</v>
      </c>
      <c r="T4073" s="24" t="s">
        <v>79</v>
      </c>
      <c r="U4073" s="24" t="s">
        <v>250</v>
      </c>
      <c r="V4073" s="27">
        <v>46189.609722222223</v>
      </c>
      <c r="W4073" s="27">
        <v>46189.668055555558</v>
      </c>
      <c r="Z4073" s="24">
        <v>1</v>
      </c>
      <c r="AA4073" s="24" t="s">
        <v>56</v>
      </c>
      <c r="AB4073" s="24" t="b">
        <v>0</v>
      </c>
      <c r="AC4073" s="61"/>
    </row>
    <row r="4074" spans="2:29" ht="13.7">
      <c r="B4074" s="24" t="s">
        <v>82</v>
      </c>
      <c r="C4074" s="24" t="s">
        <v>77</v>
      </c>
      <c r="D4074" s="24" t="s">
        <v>90</v>
      </c>
      <c r="E4074" s="24">
        <v>480</v>
      </c>
      <c r="F4074" s="26">
        <v>46174</v>
      </c>
      <c r="G4074" s="24" t="s">
        <v>52</v>
      </c>
      <c r="H4074" s="24" t="s">
        <v>53</v>
      </c>
      <c r="I4074" s="24" t="s">
        <v>79</v>
      </c>
      <c r="J4074" s="24" t="s">
        <v>126</v>
      </c>
      <c r="K4074" s="24">
        <v>1</v>
      </c>
      <c r="L4074" s="24" t="s">
        <v>91</v>
      </c>
      <c r="M4074" s="26">
        <v>46189</v>
      </c>
      <c r="N4074" s="27">
        <v>46189.354166666664</v>
      </c>
      <c r="O4074" s="27">
        <v>46189.6875</v>
      </c>
      <c r="P4074" s="24" t="s">
        <v>6707</v>
      </c>
      <c r="Q4074" s="24" t="s">
        <v>6708</v>
      </c>
      <c r="R4074" s="24" t="s">
        <v>3472</v>
      </c>
      <c r="S4074" s="24" t="s">
        <v>152</v>
      </c>
      <c r="T4074" s="24" t="s">
        <v>79</v>
      </c>
      <c r="U4074" s="24" t="s">
        <v>250</v>
      </c>
      <c r="V4074" s="27">
        <v>46189.525000000001</v>
      </c>
      <c r="W4074" s="27">
        <v>46189.584722222222</v>
      </c>
      <c r="Z4074" s="24">
        <v>1</v>
      </c>
      <c r="AA4074" s="24" t="s">
        <v>56</v>
      </c>
      <c r="AB4074" s="24" t="b">
        <v>0</v>
      </c>
      <c r="AC4074" s="61"/>
    </row>
    <row r="4075" spans="2:29" ht="13.7">
      <c r="B4075" s="24" t="s">
        <v>82</v>
      </c>
      <c r="C4075" s="24" t="s">
        <v>77</v>
      </c>
      <c r="D4075" s="24" t="s">
        <v>90</v>
      </c>
      <c r="E4075" s="24">
        <v>480</v>
      </c>
      <c r="F4075" s="26">
        <v>46174</v>
      </c>
      <c r="G4075" s="24" t="s">
        <v>52</v>
      </c>
      <c r="H4075" s="24" t="s">
        <v>53</v>
      </c>
      <c r="I4075" s="24" t="s">
        <v>79</v>
      </c>
      <c r="J4075" s="24" t="s">
        <v>126</v>
      </c>
      <c r="K4075" s="24">
        <v>1</v>
      </c>
      <c r="L4075" s="24" t="s">
        <v>91</v>
      </c>
      <c r="M4075" s="26">
        <v>46189</v>
      </c>
      <c r="N4075" s="27">
        <v>46189.354166666664</v>
      </c>
      <c r="O4075" s="27">
        <v>46189.6875</v>
      </c>
      <c r="P4075" s="24" t="s">
        <v>6709</v>
      </c>
      <c r="Q4075" s="24" t="s">
        <v>6710</v>
      </c>
      <c r="R4075" s="24" t="s">
        <v>3454</v>
      </c>
      <c r="T4075" s="24" t="s">
        <v>79</v>
      </c>
      <c r="U4075" s="24" t="s">
        <v>250</v>
      </c>
      <c r="V4075" s="27">
        <v>46189.441666666666</v>
      </c>
      <c r="W4075" s="27">
        <v>46189.499305555553</v>
      </c>
      <c r="Z4075" s="24">
        <v>1</v>
      </c>
      <c r="AA4075" s="24" t="s">
        <v>56</v>
      </c>
      <c r="AB4075" s="24" t="b">
        <v>0</v>
      </c>
      <c r="AC4075" s="61"/>
    </row>
    <row r="4076" spans="2:29" ht="13.7">
      <c r="B4076" s="24" t="s">
        <v>82</v>
      </c>
      <c r="C4076" s="24" t="s">
        <v>77</v>
      </c>
      <c r="D4076" s="24" t="s">
        <v>90</v>
      </c>
      <c r="E4076" s="24">
        <v>480</v>
      </c>
      <c r="F4076" s="26">
        <v>46204</v>
      </c>
      <c r="G4076" s="24" t="s">
        <v>52</v>
      </c>
      <c r="H4076" s="24" t="s">
        <v>53</v>
      </c>
      <c r="I4076" s="24" t="s">
        <v>79</v>
      </c>
      <c r="J4076" s="24" t="s">
        <v>125</v>
      </c>
      <c r="K4076" s="24">
        <v>1</v>
      </c>
      <c r="L4076" s="24" t="s">
        <v>91</v>
      </c>
      <c r="M4076" s="26">
        <v>46204</v>
      </c>
      <c r="N4076" s="27">
        <v>46204.375</v>
      </c>
      <c r="O4076" s="27">
        <v>46204.708333333336</v>
      </c>
      <c r="V4076" s="27"/>
      <c r="W4076" s="27"/>
      <c r="X4076" s="24">
        <v>4</v>
      </c>
      <c r="Y4076" s="24">
        <v>0</v>
      </c>
      <c r="Z4076" s="24">
        <v>4</v>
      </c>
      <c r="AA4076" s="24" t="s">
        <v>58</v>
      </c>
      <c r="AB4076" s="24" t="b">
        <v>0</v>
      </c>
      <c r="AC4076" s="61">
        <v>0</v>
      </c>
    </row>
    <row r="4077" spans="2:29" ht="13.7">
      <c r="B4077" s="24" t="s">
        <v>82</v>
      </c>
      <c r="C4077" s="24" t="s">
        <v>77</v>
      </c>
      <c r="D4077" s="24" t="s">
        <v>90</v>
      </c>
      <c r="E4077" s="24">
        <v>480</v>
      </c>
      <c r="F4077" s="26">
        <v>46204</v>
      </c>
      <c r="G4077" s="24" t="s">
        <v>52</v>
      </c>
      <c r="H4077" s="24" t="s">
        <v>53</v>
      </c>
      <c r="I4077" s="24" t="s">
        <v>79</v>
      </c>
      <c r="J4077" s="24" t="s">
        <v>126</v>
      </c>
      <c r="K4077" s="24">
        <v>1</v>
      </c>
      <c r="L4077" s="24" t="s">
        <v>91</v>
      </c>
      <c r="M4077" s="26">
        <v>46204</v>
      </c>
      <c r="N4077" s="27">
        <v>46204.375</v>
      </c>
      <c r="O4077" s="27">
        <v>46204.708333333336</v>
      </c>
      <c r="P4077" s="24" t="s">
        <v>6711</v>
      </c>
      <c r="Q4077" s="24" t="s">
        <v>6712</v>
      </c>
      <c r="R4077" s="24" t="s">
        <v>3472</v>
      </c>
      <c r="S4077" s="24" t="s">
        <v>156</v>
      </c>
      <c r="T4077" s="24" t="s">
        <v>79</v>
      </c>
      <c r="U4077" s="24" t="s">
        <v>514</v>
      </c>
      <c r="V4077" s="27">
        <v>46204.54791666667</v>
      </c>
      <c r="W4077" s="27">
        <v>46204.61041666667</v>
      </c>
      <c r="Z4077" s="24">
        <v>1</v>
      </c>
      <c r="AA4077" s="24" t="s">
        <v>58</v>
      </c>
      <c r="AB4077" s="24" t="b">
        <v>0</v>
      </c>
      <c r="AC4077" s="61"/>
    </row>
    <row r="4078" spans="2:29" ht="13.7">
      <c r="B4078" s="24" t="s">
        <v>82</v>
      </c>
      <c r="C4078" s="24" t="s">
        <v>77</v>
      </c>
      <c r="D4078" s="24" t="s">
        <v>90</v>
      </c>
      <c r="E4078" s="24">
        <v>480</v>
      </c>
      <c r="F4078" s="26">
        <v>46204</v>
      </c>
      <c r="G4078" s="24" t="s">
        <v>52</v>
      </c>
      <c r="H4078" s="24" t="s">
        <v>53</v>
      </c>
      <c r="I4078" s="24" t="s">
        <v>79</v>
      </c>
      <c r="J4078" s="24" t="s">
        <v>126</v>
      </c>
      <c r="K4078" s="24">
        <v>1</v>
      </c>
      <c r="L4078" s="24" t="s">
        <v>91</v>
      </c>
      <c r="M4078" s="26">
        <v>46204</v>
      </c>
      <c r="N4078" s="27">
        <v>46204.375</v>
      </c>
      <c r="O4078" s="27">
        <v>46204.708333333336</v>
      </c>
      <c r="P4078" s="24" t="s">
        <v>6713</v>
      </c>
      <c r="Q4078" s="24" t="s">
        <v>6714</v>
      </c>
      <c r="R4078" s="24" t="s">
        <v>3461</v>
      </c>
      <c r="T4078" s="24" t="s">
        <v>79</v>
      </c>
      <c r="U4078" s="24" t="s">
        <v>514</v>
      </c>
      <c r="V4078" s="27">
        <v>46204.631249999999</v>
      </c>
      <c r="W4078" s="27">
        <v>46204.681944444441</v>
      </c>
      <c r="Z4078" s="24">
        <v>1</v>
      </c>
      <c r="AA4078" s="24" t="s">
        <v>58</v>
      </c>
      <c r="AB4078" s="24" t="b">
        <v>0</v>
      </c>
      <c r="AC4078" s="61"/>
    </row>
    <row r="4079" spans="2:29" ht="13.7">
      <c r="B4079" s="24" t="s">
        <v>82</v>
      </c>
      <c r="C4079" s="24" t="s">
        <v>77</v>
      </c>
      <c r="D4079" s="24" t="s">
        <v>90</v>
      </c>
      <c r="E4079" s="24">
        <v>480</v>
      </c>
      <c r="F4079" s="26">
        <v>46204</v>
      </c>
      <c r="G4079" s="24" t="s">
        <v>52</v>
      </c>
      <c r="H4079" s="24" t="s">
        <v>53</v>
      </c>
      <c r="I4079" s="24" t="s">
        <v>79</v>
      </c>
      <c r="J4079" s="24" t="s">
        <v>126</v>
      </c>
      <c r="K4079" s="24">
        <v>1</v>
      </c>
      <c r="L4079" s="24" t="s">
        <v>91</v>
      </c>
      <c r="M4079" s="26">
        <v>46204</v>
      </c>
      <c r="N4079" s="27">
        <v>46204.375</v>
      </c>
      <c r="O4079" s="27">
        <v>46204.708333333336</v>
      </c>
      <c r="P4079" s="24" t="s">
        <v>6715</v>
      </c>
      <c r="Q4079" s="24" t="s">
        <v>6716</v>
      </c>
      <c r="R4079" s="24" t="s">
        <v>3454</v>
      </c>
      <c r="T4079" s="24" t="s">
        <v>79</v>
      </c>
      <c r="U4079" s="24" t="s">
        <v>514</v>
      </c>
      <c r="V4079" s="27">
        <v>46204.379166666666</v>
      </c>
      <c r="W4079" s="27">
        <v>46204.4375</v>
      </c>
      <c r="Z4079" s="24">
        <v>1</v>
      </c>
      <c r="AA4079" s="24" t="s">
        <v>58</v>
      </c>
      <c r="AB4079" s="24" t="b">
        <v>0</v>
      </c>
      <c r="AC4079" s="61"/>
    </row>
    <row r="4080" spans="2:29" ht="13.7">
      <c r="B4080" s="24" t="s">
        <v>82</v>
      </c>
      <c r="C4080" s="24" t="s">
        <v>77</v>
      </c>
      <c r="D4080" s="24" t="s">
        <v>90</v>
      </c>
      <c r="E4080" s="24">
        <v>480</v>
      </c>
      <c r="F4080" s="26">
        <v>46204</v>
      </c>
      <c r="G4080" s="24" t="s">
        <v>52</v>
      </c>
      <c r="H4080" s="24" t="s">
        <v>53</v>
      </c>
      <c r="I4080" s="24" t="s">
        <v>79</v>
      </c>
      <c r="J4080" s="24" t="s">
        <v>126</v>
      </c>
      <c r="K4080" s="24">
        <v>1</v>
      </c>
      <c r="L4080" s="24" t="s">
        <v>91</v>
      </c>
      <c r="M4080" s="26">
        <v>46204</v>
      </c>
      <c r="N4080" s="27">
        <v>46204.375</v>
      </c>
      <c r="O4080" s="27">
        <v>46204.708333333336</v>
      </c>
      <c r="P4080" s="24" t="s">
        <v>6717</v>
      </c>
      <c r="Q4080" s="24" t="s">
        <v>6718</v>
      </c>
      <c r="R4080" s="24" t="s">
        <v>3461</v>
      </c>
      <c r="S4080" s="24" t="s">
        <v>152</v>
      </c>
      <c r="T4080" s="24" t="s">
        <v>79</v>
      </c>
      <c r="U4080" s="24" t="s">
        <v>514</v>
      </c>
      <c r="V4080" s="27">
        <v>46204.464583333334</v>
      </c>
      <c r="W4080" s="27">
        <v>46204.529166666667</v>
      </c>
      <c r="Z4080" s="24">
        <v>1</v>
      </c>
      <c r="AA4080" s="24" t="s">
        <v>58</v>
      </c>
      <c r="AB4080" s="24" t="b">
        <v>0</v>
      </c>
      <c r="AC4080" s="61"/>
    </row>
    <row r="4081" spans="2:29" ht="13.7">
      <c r="B4081" s="24" t="s">
        <v>82</v>
      </c>
      <c r="C4081" s="24" t="s">
        <v>77</v>
      </c>
      <c r="D4081" s="24" t="s">
        <v>90</v>
      </c>
      <c r="E4081" s="24">
        <v>480</v>
      </c>
      <c r="F4081" s="26">
        <v>46204</v>
      </c>
      <c r="G4081" s="24" t="s">
        <v>52</v>
      </c>
      <c r="H4081" s="24" t="s">
        <v>53</v>
      </c>
      <c r="I4081" s="24" t="s">
        <v>79</v>
      </c>
      <c r="J4081" s="24" t="s">
        <v>125</v>
      </c>
      <c r="K4081" s="24">
        <v>1</v>
      </c>
      <c r="L4081" s="24" t="s">
        <v>91</v>
      </c>
      <c r="M4081" s="26">
        <v>46205</v>
      </c>
      <c r="N4081" s="27">
        <v>46205.333333333336</v>
      </c>
      <c r="O4081" s="27">
        <v>46205.666666666664</v>
      </c>
      <c r="V4081" s="27"/>
      <c r="W4081" s="27"/>
      <c r="X4081" s="24">
        <v>4</v>
      </c>
      <c r="Y4081" s="24">
        <v>0</v>
      </c>
      <c r="Z4081" s="24">
        <v>4</v>
      </c>
      <c r="AA4081" s="24" t="s">
        <v>58</v>
      </c>
      <c r="AB4081" s="24" t="b">
        <v>0</v>
      </c>
      <c r="AC4081" s="61">
        <v>0</v>
      </c>
    </row>
    <row r="4082" spans="2:29" ht="13.7">
      <c r="B4082" s="24" t="s">
        <v>82</v>
      </c>
      <c r="C4082" s="24" t="s">
        <v>77</v>
      </c>
      <c r="D4082" s="24" t="s">
        <v>90</v>
      </c>
      <c r="E4082" s="24">
        <v>480</v>
      </c>
      <c r="F4082" s="26">
        <v>46204</v>
      </c>
      <c r="G4082" s="24" t="s">
        <v>52</v>
      </c>
      <c r="H4082" s="24" t="s">
        <v>53</v>
      </c>
      <c r="I4082" s="24" t="s">
        <v>79</v>
      </c>
      <c r="J4082" s="24" t="s">
        <v>126</v>
      </c>
      <c r="K4082" s="24">
        <v>1</v>
      </c>
      <c r="L4082" s="24" t="s">
        <v>91</v>
      </c>
      <c r="M4082" s="26">
        <v>46205</v>
      </c>
      <c r="N4082" s="27">
        <v>46205.333333333336</v>
      </c>
      <c r="O4082" s="27">
        <v>46205.666666666664</v>
      </c>
      <c r="P4082" s="24" t="s">
        <v>6719</v>
      </c>
      <c r="Q4082" s="24" t="s">
        <v>6720</v>
      </c>
      <c r="R4082" s="24" t="s">
        <v>3461</v>
      </c>
      <c r="T4082" s="24" t="s">
        <v>79</v>
      </c>
      <c r="U4082" s="24" t="s">
        <v>169</v>
      </c>
      <c r="V4082" s="27">
        <v>46205.590277777781</v>
      </c>
      <c r="W4082" s="27">
        <v>46205.647916666669</v>
      </c>
      <c r="Z4082" s="24">
        <v>1</v>
      </c>
      <c r="AA4082" s="24" t="s">
        <v>58</v>
      </c>
      <c r="AB4082" s="24" t="b">
        <v>0</v>
      </c>
      <c r="AC4082" s="61"/>
    </row>
    <row r="4083" spans="2:29" ht="13.7">
      <c r="B4083" s="24" t="s">
        <v>82</v>
      </c>
      <c r="C4083" s="24" t="s">
        <v>77</v>
      </c>
      <c r="D4083" s="24" t="s">
        <v>90</v>
      </c>
      <c r="E4083" s="24">
        <v>480</v>
      </c>
      <c r="F4083" s="26">
        <v>46204</v>
      </c>
      <c r="G4083" s="24" t="s">
        <v>52</v>
      </c>
      <c r="H4083" s="24" t="s">
        <v>53</v>
      </c>
      <c r="I4083" s="24" t="s">
        <v>79</v>
      </c>
      <c r="J4083" s="24" t="s">
        <v>126</v>
      </c>
      <c r="K4083" s="24">
        <v>1</v>
      </c>
      <c r="L4083" s="24" t="s">
        <v>91</v>
      </c>
      <c r="M4083" s="26">
        <v>46205</v>
      </c>
      <c r="N4083" s="27">
        <v>46205.333333333336</v>
      </c>
      <c r="O4083" s="27">
        <v>46205.666666666664</v>
      </c>
      <c r="P4083" s="24" t="s">
        <v>6721</v>
      </c>
      <c r="Q4083" s="24" t="s">
        <v>6722</v>
      </c>
      <c r="R4083" s="24" t="s">
        <v>3454</v>
      </c>
      <c r="T4083" s="24" t="s">
        <v>79</v>
      </c>
      <c r="U4083" s="24" t="s">
        <v>169</v>
      </c>
      <c r="V4083" s="27">
        <v>46205.338888888888</v>
      </c>
      <c r="W4083" s="27">
        <v>46205.397222222222</v>
      </c>
      <c r="Z4083" s="24">
        <v>1</v>
      </c>
      <c r="AA4083" s="24" t="s">
        <v>58</v>
      </c>
      <c r="AB4083" s="24" t="b">
        <v>0</v>
      </c>
      <c r="AC4083" s="61"/>
    </row>
    <row r="4084" spans="2:29" ht="13.7">
      <c r="B4084" s="24" t="s">
        <v>82</v>
      </c>
      <c r="C4084" s="24" t="s">
        <v>77</v>
      </c>
      <c r="D4084" s="24" t="s">
        <v>90</v>
      </c>
      <c r="E4084" s="24">
        <v>480</v>
      </c>
      <c r="F4084" s="26">
        <v>46204</v>
      </c>
      <c r="G4084" s="24" t="s">
        <v>52</v>
      </c>
      <c r="H4084" s="24" t="s">
        <v>53</v>
      </c>
      <c r="I4084" s="24" t="s">
        <v>79</v>
      </c>
      <c r="J4084" s="24" t="s">
        <v>126</v>
      </c>
      <c r="K4084" s="24">
        <v>1</v>
      </c>
      <c r="L4084" s="24" t="s">
        <v>91</v>
      </c>
      <c r="M4084" s="26">
        <v>46205</v>
      </c>
      <c r="N4084" s="27">
        <v>46205.333333333336</v>
      </c>
      <c r="O4084" s="27">
        <v>46205.666666666664</v>
      </c>
      <c r="P4084" s="24" t="s">
        <v>6723</v>
      </c>
      <c r="Q4084" s="24" t="s">
        <v>6724</v>
      </c>
      <c r="R4084" s="24" t="s">
        <v>3472</v>
      </c>
      <c r="S4084" s="24" t="s">
        <v>198</v>
      </c>
      <c r="T4084" s="24" t="s">
        <v>79</v>
      </c>
      <c r="U4084" s="24" t="s">
        <v>169</v>
      </c>
      <c r="V4084" s="27">
        <v>46205.418055555558</v>
      </c>
      <c r="W4084" s="27">
        <v>46205.481249999997</v>
      </c>
      <c r="Z4084" s="24">
        <v>1</v>
      </c>
      <c r="AA4084" s="24" t="s">
        <v>58</v>
      </c>
      <c r="AB4084" s="24" t="b">
        <v>0</v>
      </c>
      <c r="AC4084" s="61"/>
    </row>
    <row r="4085" spans="2:29" ht="13.7">
      <c r="B4085" s="24" t="s">
        <v>82</v>
      </c>
      <c r="C4085" s="24" t="s">
        <v>77</v>
      </c>
      <c r="D4085" s="24" t="s">
        <v>90</v>
      </c>
      <c r="E4085" s="24">
        <v>480</v>
      </c>
      <c r="F4085" s="26">
        <v>46204</v>
      </c>
      <c r="G4085" s="24" t="s">
        <v>52</v>
      </c>
      <c r="H4085" s="24" t="s">
        <v>53</v>
      </c>
      <c r="I4085" s="24" t="s">
        <v>79</v>
      </c>
      <c r="J4085" s="24" t="s">
        <v>126</v>
      </c>
      <c r="K4085" s="24">
        <v>1</v>
      </c>
      <c r="L4085" s="24" t="s">
        <v>91</v>
      </c>
      <c r="M4085" s="26">
        <v>46205</v>
      </c>
      <c r="N4085" s="27">
        <v>46205.333333333336</v>
      </c>
      <c r="O4085" s="27">
        <v>46205.666666666664</v>
      </c>
      <c r="P4085" s="24" t="s">
        <v>6725</v>
      </c>
      <c r="Q4085" s="24" t="s">
        <v>6726</v>
      </c>
      <c r="R4085" s="24" t="s">
        <v>3472</v>
      </c>
      <c r="T4085" s="24" t="s">
        <v>79</v>
      </c>
      <c r="U4085" s="24" t="s">
        <v>169</v>
      </c>
      <c r="V4085" s="27">
        <v>46205.502083333333</v>
      </c>
      <c r="W4085" s="27">
        <v>46205.563194444447</v>
      </c>
      <c r="Z4085" s="24">
        <v>1</v>
      </c>
      <c r="AA4085" s="24" t="s">
        <v>58</v>
      </c>
      <c r="AB4085" s="24" t="b">
        <v>0</v>
      </c>
      <c r="AC4085" s="61"/>
    </row>
    <row r="4086" spans="2:29" ht="13.7">
      <c r="B4086" s="24" t="s">
        <v>82</v>
      </c>
      <c r="C4086" s="24" t="s">
        <v>77</v>
      </c>
      <c r="D4086" s="24" t="s">
        <v>90</v>
      </c>
      <c r="E4086" s="24">
        <v>480</v>
      </c>
      <c r="F4086" s="26">
        <v>46204</v>
      </c>
      <c r="G4086" s="24" t="s">
        <v>52</v>
      </c>
      <c r="H4086" s="24" t="s">
        <v>53</v>
      </c>
      <c r="I4086" s="24" t="s">
        <v>79</v>
      </c>
      <c r="J4086" s="24" t="s">
        <v>125</v>
      </c>
      <c r="K4086" s="24">
        <v>1</v>
      </c>
      <c r="L4086" s="24" t="s">
        <v>91</v>
      </c>
      <c r="M4086" s="26">
        <v>46206</v>
      </c>
      <c r="N4086" s="27">
        <v>46206.333333333336</v>
      </c>
      <c r="O4086" s="27">
        <v>46206.666666666664</v>
      </c>
      <c r="V4086" s="27"/>
      <c r="W4086" s="27"/>
      <c r="X4086" s="24">
        <v>4</v>
      </c>
      <c r="Y4086" s="24">
        <v>0</v>
      </c>
      <c r="Z4086" s="24">
        <v>4</v>
      </c>
      <c r="AA4086" s="24" t="s">
        <v>58</v>
      </c>
      <c r="AB4086" s="24" t="b">
        <v>0</v>
      </c>
      <c r="AC4086" s="61">
        <v>0</v>
      </c>
    </row>
    <row r="4087" spans="2:29" ht="13.7">
      <c r="B4087" s="24" t="s">
        <v>82</v>
      </c>
      <c r="C4087" s="24" t="s">
        <v>77</v>
      </c>
      <c r="D4087" s="24" t="s">
        <v>90</v>
      </c>
      <c r="E4087" s="24">
        <v>480</v>
      </c>
      <c r="F4087" s="26">
        <v>46204</v>
      </c>
      <c r="G4087" s="24" t="s">
        <v>52</v>
      </c>
      <c r="H4087" s="24" t="s">
        <v>53</v>
      </c>
      <c r="I4087" s="24" t="s">
        <v>79</v>
      </c>
      <c r="J4087" s="24" t="s">
        <v>126</v>
      </c>
      <c r="K4087" s="24">
        <v>1</v>
      </c>
      <c r="L4087" s="24" t="s">
        <v>91</v>
      </c>
      <c r="M4087" s="26">
        <v>46206</v>
      </c>
      <c r="N4087" s="27">
        <v>46206.333333333336</v>
      </c>
      <c r="O4087" s="27">
        <v>46206.666666666664</v>
      </c>
      <c r="P4087" s="24" t="s">
        <v>6727</v>
      </c>
      <c r="Q4087" s="24" t="s">
        <v>6728</v>
      </c>
      <c r="R4087" s="24" t="s">
        <v>3454</v>
      </c>
      <c r="T4087" s="24" t="s">
        <v>79</v>
      </c>
      <c r="U4087" s="24" t="s">
        <v>480</v>
      </c>
      <c r="V4087" s="27">
        <v>46206.508333333331</v>
      </c>
      <c r="W4087" s="27">
        <v>46206.554166666669</v>
      </c>
      <c r="Z4087" s="24">
        <v>1</v>
      </c>
      <c r="AA4087" s="24" t="s">
        <v>58</v>
      </c>
      <c r="AB4087" s="24" t="b">
        <v>0</v>
      </c>
      <c r="AC4087" s="61"/>
    </row>
    <row r="4088" spans="2:29" ht="13.7">
      <c r="B4088" s="24" t="s">
        <v>82</v>
      </c>
      <c r="C4088" s="24" t="s">
        <v>77</v>
      </c>
      <c r="D4088" s="24" t="s">
        <v>90</v>
      </c>
      <c r="E4088" s="24">
        <v>480</v>
      </c>
      <c r="F4088" s="26">
        <v>46204</v>
      </c>
      <c r="G4088" s="24" t="s">
        <v>52</v>
      </c>
      <c r="H4088" s="24" t="s">
        <v>53</v>
      </c>
      <c r="I4088" s="24" t="s">
        <v>79</v>
      </c>
      <c r="J4088" s="24" t="s">
        <v>126</v>
      </c>
      <c r="K4088" s="24">
        <v>1</v>
      </c>
      <c r="L4088" s="24" t="s">
        <v>91</v>
      </c>
      <c r="M4088" s="26">
        <v>46206</v>
      </c>
      <c r="N4088" s="27">
        <v>46206.333333333336</v>
      </c>
      <c r="O4088" s="27">
        <v>46206.666666666664</v>
      </c>
      <c r="P4088" s="24" t="s">
        <v>6729</v>
      </c>
      <c r="Q4088" s="24" t="s">
        <v>6730</v>
      </c>
      <c r="R4088" s="24" t="s">
        <v>3472</v>
      </c>
      <c r="T4088" s="24" t="s">
        <v>79</v>
      </c>
      <c r="U4088" s="24" t="s">
        <v>480</v>
      </c>
      <c r="V4088" s="27">
        <v>46206.589583333334</v>
      </c>
      <c r="W4088" s="27">
        <v>46206.636111111111</v>
      </c>
      <c r="Z4088" s="24">
        <v>1</v>
      </c>
      <c r="AA4088" s="24" t="s">
        <v>58</v>
      </c>
      <c r="AB4088" s="24" t="b">
        <v>0</v>
      </c>
      <c r="AC4088" s="61"/>
    </row>
    <row r="4089" spans="2:29" ht="13.7">
      <c r="B4089" s="24" t="s">
        <v>82</v>
      </c>
      <c r="C4089" s="24" t="s">
        <v>77</v>
      </c>
      <c r="D4089" s="24" t="s">
        <v>90</v>
      </c>
      <c r="E4089" s="24">
        <v>480</v>
      </c>
      <c r="F4089" s="26">
        <v>46204</v>
      </c>
      <c r="G4089" s="24" t="s">
        <v>52</v>
      </c>
      <c r="H4089" s="24" t="s">
        <v>53</v>
      </c>
      <c r="I4089" s="24" t="s">
        <v>79</v>
      </c>
      <c r="J4089" s="24" t="s">
        <v>126</v>
      </c>
      <c r="K4089" s="24">
        <v>1</v>
      </c>
      <c r="L4089" s="24" t="s">
        <v>91</v>
      </c>
      <c r="M4089" s="26">
        <v>46206</v>
      </c>
      <c r="N4089" s="27">
        <v>46206.333333333336</v>
      </c>
      <c r="O4089" s="27">
        <v>46206.666666666664</v>
      </c>
      <c r="P4089" s="24" t="s">
        <v>6731</v>
      </c>
      <c r="Q4089" s="24" t="s">
        <v>6732</v>
      </c>
      <c r="R4089" s="24" t="s">
        <v>3461</v>
      </c>
      <c r="T4089" s="24" t="s">
        <v>79</v>
      </c>
      <c r="U4089" s="24" t="s">
        <v>480</v>
      </c>
      <c r="V4089" s="27">
        <v>46206.336805555555</v>
      </c>
      <c r="W4089" s="27">
        <v>46206.386805555558</v>
      </c>
      <c r="Z4089" s="24">
        <v>1</v>
      </c>
      <c r="AA4089" s="24" t="s">
        <v>58</v>
      </c>
      <c r="AB4089" s="24" t="b">
        <v>0</v>
      </c>
      <c r="AC4089" s="61"/>
    </row>
    <row r="4090" spans="2:29" ht="13.7">
      <c r="B4090" s="24" t="s">
        <v>82</v>
      </c>
      <c r="C4090" s="24" t="s">
        <v>77</v>
      </c>
      <c r="D4090" s="24" t="s">
        <v>90</v>
      </c>
      <c r="E4090" s="24">
        <v>480</v>
      </c>
      <c r="F4090" s="26">
        <v>46204</v>
      </c>
      <c r="G4090" s="24" t="s">
        <v>52</v>
      </c>
      <c r="H4090" s="24" t="s">
        <v>53</v>
      </c>
      <c r="I4090" s="24" t="s">
        <v>79</v>
      </c>
      <c r="J4090" s="24" t="s">
        <v>126</v>
      </c>
      <c r="K4090" s="24">
        <v>1</v>
      </c>
      <c r="L4090" s="24" t="s">
        <v>91</v>
      </c>
      <c r="M4090" s="26">
        <v>46206</v>
      </c>
      <c r="N4090" s="27">
        <v>46206.333333333336</v>
      </c>
      <c r="O4090" s="27">
        <v>46206.666666666664</v>
      </c>
      <c r="P4090" s="24" t="s">
        <v>6733</v>
      </c>
      <c r="Q4090" s="24" t="s">
        <v>6734</v>
      </c>
      <c r="R4090" s="24" t="s">
        <v>3461</v>
      </c>
      <c r="S4090" s="24" t="s">
        <v>156</v>
      </c>
      <c r="T4090" s="24" t="s">
        <v>79</v>
      </c>
      <c r="U4090" s="24" t="s">
        <v>480</v>
      </c>
      <c r="V4090" s="27">
        <v>46206.418055555558</v>
      </c>
      <c r="W4090" s="27">
        <v>46206.482638888891</v>
      </c>
      <c r="Z4090" s="24">
        <v>1</v>
      </c>
      <c r="AA4090" s="24" t="s">
        <v>58</v>
      </c>
      <c r="AB4090" s="24" t="b">
        <v>0</v>
      </c>
      <c r="AC4090" s="61"/>
    </row>
    <row r="4091" spans="2:29" ht="13.7">
      <c r="B4091" s="24" t="s">
        <v>82</v>
      </c>
      <c r="C4091" s="24" t="s">
        <v>77</v>
      </c>
      <c r="D4091" s="24" t="s">
        <v>90</v>
      </c>
      <c r="E4091" s="24">
        <v>480</v>
      </c>
      <c r="F4091" s="26">
        <v>46235</v>
      </c>
      <c r="G4091" s="24" t="s">
        <v>52</v>
      </c>
      <c r="H4091" s="24" t="s">
        <v>53</v>
      </c>
      <c r="I4091" s="24" t="s">
        <v>79</v>
      </c>
      <c r="J4091" s="24" t="s">
        <v>125</v>
      </c>
      <c r="K4091" s="24">
        <v>1</v>
      </c>
      <c r="L4091" s="24" t="s">
        <v>91</v>
      </c>
      <c r="M4091" s="26">
        <v>46242</v>
      </c>
      <c r="N4091" s="27">
        <v>46242.354166666664</v>
      </c>
      <c r="O4091" s="27">
        <v>46242.6875</v>
      </c>
      <c r="V4091" s="27"/>
      <c r="W4091" s="27"/>
      <c r="X4091" s="24">
        <v>4</v>
      </c>
      <c r="Y4091" s="24">
        <v>0</v>
      </c>
      <c r="Z4091" s="24">
        <v>4</v>
      </c>
      <c r="AA4091" s="24" t="s">
        <v>60</v>
      </c>
      <c r="AB4091" s="24" t="b">
        <v>0</v>
      </c>
      <c r="AC4091" s="61">
        <v>0</v>
      </c>
    </row>
    <row r="4092" spans="2:29" ht="13.7">
      <c r="B4092" s="24" t="s">
        <v>82</v>
      </c>
      <c r="C4092" s="24" t="s">
        <v>77</v>
      </c>
      <c r="D4092" s="24" t="s">
        <v>90</v>
      </c>
      <c r="E4092" s="24">
        <v>480</v>
      </c>
      <c r="F4092" s="26">
        <v>46235</v>
      </c>
      <c r="G4092" s="24" t="s">
        <v>52</v>
      </c>
      <c r="H4092" s="24" t="s">
        <v>53</v>
      </c>
      <c r="I4092" s="24" t="s">
        <v>79</v>
      </c>
      <c r="J4092" s="24" t="s">
        <v>126</v>
      </c>
      <c r="K4092" s="24">
        <v>1</v>
      </c>
      <c r="L4092" s="24" t="s">
        <v>91</v>
      </c>
      <c r="M4092" s="26">
        <v>46242</v>
      </c>
      <c r="N4092" s="27">
        <v>46242.354166666664</v>
      </c>
      <c r="O4092" s="27">
        <v>46242.6875</v>
      </c>
      <c r="P4092" s="24" t="s">
        <v>6735</v>
      </c>
      <c r="Q4092" s="24" t="s">
        <v>6736</v>
      </c>
      <c r="R4092" s="24" t="s">
        <v>3472</v>
      </c>
      <c r="S4092" s="24" t="s">
        <v>152</v>
      </c>
      <c r="T4092" s="24" t="s">
        <v>79</v>
      </c>
      <c r="U4092" s="24" t="s">
        <v>269</v>
      </c>
      <c r="V4092" s="27">
        <v>46242.355555555558</v>
      </c>
      <c r="W4092" s="27">
        <v>46242.42083333333</v>
      </c>
      <c r="Z4092" s="24">
        <v>1</v>
      </c>
      <c r="AA4092" s="24" t="s">
        <v>60</v>
      </c>
      <c r="AB4092" s="24" t="b">
        <v>0</v>
      </c>
      <c r="AC4092" s="61"/>
    </row>
    <row r="4093" spans="2:29" ht="13.7">
      <c r="B4093" s="24" t="s">
        <v>82</v>
      </c>
      <c r="C4093" s="24" t="s">
        <v>77</v>
      </c>
      <c r="D4093" s="24" t="s">
        <v>90</v>
      </c>
      <c r="E4093" s="24">
        <v>480</v>
      </c>
      <c r="F4093" s="26">
        <v>46235</v>
      </c>
      <c r="G4093" s="24" t="s">
        <v>52</v>
      </c>
      <c r="H4093" s="24" t="s">
        <v>53</v>
      </c>
      <c r="I4093" s="24" t="s">
        <v>79</v>
      </c>
      <c r="J4093" s="24" t="s">
        <v>126</v>
      </c>
      <c r="K4093" s="24">
        <v>1</v>
      </c>
      <c r="L4093" s="24" t="s">
        <v>91</v>
      </c>
      <c r="M4093" s="26">
        <v>46242</v>
      </c>
      <c r="N4093" s="27">
        <v>46242.354166666664</v>
      </c>
      <c r="O4093" s="27">
        <v>46242.6875</v>
      </c>
      <c r="P4093" s="24" t="s">
        <v>6737</v>
      </c>
      <c r="Q4093" s="24" t="s">
        <v>6738</v>
      </c>
      <c r="R4093" s="24" t="s">
        <v>3454</v>
      </c>
      <c r="T4093" s="24" t="s">
        <v>79</v>
      </c>
      <c r="U4093" s="24" t="s">
        <v>269</v>
      </c>
      <c r="V4093" s="27">
        <v>46242.606944444444</v>
      </c>
      <c r="W4093" s="27">
        <v>46242.670138888891</v>
      </c>
      <c r="Z4093" s="24">
        <v>1</v>
      </c>
      <c r="AA4093" s="24" t="s">
        <v>60</v>
      </c>
      <c r="AB4093" s="24" t="b">
        <v>0</v>
      </c>
      <c r="AC4093" s="61"/>
    </row>
    <row r="4094" spans="2:29" ht="13.7">
      <c r="B4094" s="24" t="s">
        <v>82</v>
      </c>
      <c r="C4094" s="24" t="s">
        <v>77</v>
      </c>
      <c r="D4094" s="24" t="s">
        <v>90</v>
      </c>
      <c r="E4094" s="24">
        <v>480</v>
      </c>
      <c r="F4094" s="26">
        <v>46235</v>
      </c>
      <c r="G4094" s="24" t="s">
        <v>52</v>
      </c>
      <c r="H4094" s="24" t="s">
        <v>53</v>
      </c>
      <c r="I4094" s="24" t="s">
        <v>79</v>
      </c>
      <c r="J4094" s="24" t="s">
        <v>126</v>
      </c>
      <c r="K4094" s="24">
        <v>1</v>
      </c>
      <c r="L4094" s="24" t="s">
        <v>91</v>
      </c>
      <c r="M4094" s="26">
        <v>46242</v>
      </c>
      <c r="N4094" s="27">
        <v>46242.354166666664</v>
      </c>
      <c r="O4094" s="27">
        <v>46242.6875</v>
      </c>
      <c r="P4094" s="24" t="s">
        <v>6739</v>
      </c>
      <c r="Q4094" s="24" t="s">
        <v>6740</v>
      </c>
      <c r="R4094" s="24" t="s">
        <v>3454</v>
      </c>
      <c r="S4094" s="24" t="s">
        <v>156</v>
      </c>
      <c r="T4094" s="24" t="s">
        <v>79</v>
      </c>
      <c r="U4094" s="24" t="s">
        <v>269</v>
      </c>
      <c r="V4094" s="27">
        <v>46242.527083333334</v>
      </c>
      <c r="W4094" s="27">
        <v>46242.587500000001</v>
      </c>
      <c r="Z4094" s="24">
        <v>1</v>
      </c>
      <c r="AA4094" s="24" t="s">
        <v>60</v>
      </c>
      <c r="AB4094" s="24" t="b">
        <v>0</v>
      </c>
      <c r="AC4094" s="61"/>
    </row>
    <row r="4095" spans="2:29" ht="13.7">
      <c r="B4095" s="24" t="s">
        <v>82</v>
      </c>
      <c r="C4095" s="24" t="s">
        <v>77</v>
      </c>
      <c r="D4095" s="24" t="s">
        <v>90</v>
      </c>
      <c r="E4095" s="24">
        <v>480</v>
      </c>
      <c r="F4095" s="26">
        <v>46235</v>
      </c>
      <c r="G4095" s="24" t="s">
        <v>52</v>
      </c>
      <c r="H4095" s="24" t="s">
        <v>53</v>
      </c>
      <c r="I4095" s="24" t="s">
        <v>79</v>
      </c>
      <c r="J4095" s="24" t="s">
        <v>126</v>
      </c>
      <c r="K4095" s="24">
        <v>1</v>
      </c>
      <c r="L4095" s="24" t="s">
        <v>91</v>
      </c>
      <c r="M4095" s="26">
        <v>46242</v>
      </c>
      <c r="N4095" s="27">
        <v>46242.354166666664</v>
      </c>
      <c r="O4095" s="27">
        <v>46242.6875</v>
      </c>
      <c r="P4095" s="24" t="s">
        <v>6741</v>
      </c>
      <c r="Q4095" s="24" t="s">
        <v>6742</v>
      </c>
      <c r="R4095" s="24" t="s">
        <v>3472</v>
      </c>
      <c r="T4095" s="24" t="s">
        <v>79</v>
      </c>
      <c r="U4095" s="24" t="s">
        <v>269</v>
      </c>
      <c r="V4095" s="27">
        <v>46242.441666666666</v>
      </c>
      <c r="W4095" s="27">
        <v>46242.491666666669</v>
      </c>
      <c r="Z4095" s="24">
        <v>1</v>
      </c>
      <c r="AA4095" s="24" t="s">
        <v>60</v>
      </c>
      <c r="AB4095" s="24" t="b">
        <v>0</v>
      </c>
      <c r="AC4095" s="61"/>
    </row>
    <row r="4096" spans="2:29" ht="13.7">
      <c r="B4096" s="24" t="s">
        <v>82</v>
      </c>
      <c r="C4096" s="24" t="s">
        <v>77</v>
      </c>
      <c r="D4096" s="24" t="s">
        <v>90</v>
      </c>
      <c r="E4096" s="24">
        <v>480</v>
      </c>
      <c r="F4096" s="26">
        <v>46235</v>
      </c>
      <c r="G4096" s="24" t="s">
        <v>52</v>
      </c>
      <c r="H4096" s="24" t="s">
        <v>53</v>
      </c>
      <c r="I4096" s="24" t="s">
        <v>79</v>
      </c>
      <c r="J4096" s="24" t="s">
        <v>125</v>
      </c>
      <c r="K4096" s="24">
        <v>1</v>
      </c>
      <c r="L4096" s="24" t="s">
        <v>91</v>
      </c>
      <c r="M4096" s="26">
        <v>46250</v>
      </c>
      <c r="N4096" s="27">
        <v>46250.354166666664</v>
      </c>
      <c r="O4096" s="27">
        <v>46250.6875</v>
      </c>
      <c r="V4096" s="27"/>
      <c r="W4096" s="27"/>
      <c r="X4096" s="24">
        <v>4</v>
      </c>
      <c r="Y4096" s="24">
        <v>0</v>
      </c>
      <c r="Z4096" s="24">
        <v>4</v>
      </c>
      <c r="AA4096" s="24" t="s">
        <v>60</v>
      </c>
      <c r="AB4096" s="24" t="b">
        <v>0</v>
      </c>
      <c r="AC4096" s="61">
        <v>0</v>
      </c>
    </row>
    <row r="4097" spans="2:29" ht="13.7">
      <c r="B4097" s="24" t="s">
        <v>82</v>
      </c>
      <c r="C4097" s="24" t="s">
        <v>77</v>
      </c>
      <c r="D4097" s="24" t="s">
        <v>90</v>
      </c>
      <c r="E4097" s="24">
        <v>480</v>
      </c>
      <c r="F4097" s="26">
        <v>46235</v>
      </c>
      <c r="G4097" s="24" t="s">
        <v>52</v>
      </c>
      <c r="H4097" s="24" t="s">
        <v>53</v>
      </c>
      <c r="I4097" s="24" t="s">
        <v>79</v>
      </c>
      <c r="J4097" s="24" t="s">
        <v>126</v>
      </c>
      <c r="K4097" s="24">
        <v>1</v>
      </c>
      <c r="L4097" s="24" t="s">
        <v>91</v>
      </c>
      <c r="M4097" s="26">
        <v>46250</v>
      </c>
      <c r="N4097" s="27">
        <v>46250.354166666664</v>
      </c>
      <c r="O4097" s="27">
        <v>46250.6875</v>
      </c>
      <c r="P4097" s="24" t="s">
        <v>6743</v>
      </c>
      <c r="Q4097" s="24" t="s">
        <v>6744</v>
      </c>
      <c r="R4097" s="24" t="s">
        <v>3472</v>
      </c>
      <c r="S4097" s="24" t="s">
        <v>198</v>
      </c>
      <c r="T4097" s="24" t="s">
        <v>79</v>
      </c>
      <c r="U4097" s="24" t="s">
        <v>480</v>
      </c>
      <c r="V4097" s="27">
        <v>46250.35833333333</v>
      </c>
      <c r="W4097" s="27">
        <v>46250.414583333331</v>
      </c>
      <c r="Z4097" s="24">
        <v>1</v>
      </c>
      <c r="AA4097" s="24" t="s">
        <v>60</v>
      </c>
      <c r="AB4097" s="24" t="b">
        <v>0</v>
      </c>
      <c r="AC4097" s="61"/>
    </row>
    <row r="4098" spans="2:29" ht="13.7">
      <c r="B4098" s="24" t="s">
        <v>82</v>
      </c>
      <c r="C4098" s="24" t="s">
        <v>77</v>
      </c>
      <c r="D4098" s="24" t="s">
        <v>90</v>
      </c>
      <c r="E4098" s="24">
        <v>480</v>
      </c>
      <c r="F4098" s="26">
        <v>46235</v>
      </c>
      <c r="G4098" s="24" t="s">
        <v>52</v>
      </c>
      <c r="H4098" s="24" t="s">
        <v>53</v>
      </c>
      <c r="I4098" s="24" t="s">
        <v>79</v>
      </c>
      <c r="J4098" s="24" t="s">
        <v>126</v>
      </c>
      <c r="K4098" s="24">
        <v>1</v>
      </c>
      <c r="L4098" s="24" t="s">
        <v>91</v>
      </c>
      <c r="M4098" s="26">
        <v>46250</v>
      </c>
      <c r="N4098" s="27">
        <v>46250.354166666664</v>
      </c>
      <c r="O4098" s="27">
        <v>46250.6875</v>
      </c>
      <c r="P4098" s="24" t="s">
        <v>6745</v>
      </c>
      <c r="Q4098" s="24" t="s">
        <v>6746</v>
      </c>
      <c r="R4098" s="24" t="s">
        <v>3454</v>
      </c>
      <c r="T4098" s="24" t="s">
        <v>79</v>
      </c>
      <c r="U4098" s="24" t="s">
        <v>480</v>
      </c>
      <c r="V4098" s="27">
        <v>46250.522916666669</v>
      </c>
      <c r="W4098" s="27">
        <v>46250.578472222223</v>
      </c>
      <c r="Z4098" s="24">
        <v>1</v>
      </c>
      <c r="AA4098" s="24" t="s">
        <v>60</v>
      </c>
      <c r="AB4098" s="24" t="b">
        <v>0</v>
      </c>
      <c r="AC4098" s="61"/>
    </row>
    <row r="4099" spans="2:29" ht="13.7">
      <c r="B4099" s="24" t="s">
        <v>82</v>
      </c>
      <c r="C4099" s="24" t="s">
        <v>77</v>
      </c>
      <c r="D4099" s="24" t="s">
        <v>90</v>
      </c>
      <c r="E4099" s="24">
        <v>480</v>
      </c>
      <c r="F4099" s="26">
        <v>46235</v>
      </c>
      <c r="G4099" s="24" t="s">
        <v>52</v>
      </c>
      <c r="H4099" s="24" t="s">
        <v>53</v>
      </c>
      <c r="I4099" s="24" t="s">
        <v>79</v>
      </c>
      <c r="J4099" s="24" t="s">
        <v>126</v>
      </c>
      <c r="K4099" s="24">
        <v>1</v>
      </c>
      <c r="L4099" s="24" t="s">
        <v>91</v>
      </c>
      <c r="M4099" s="26">
        <v>46250</v>
      </c>
      <c r="N4099" s="27">
        <v>46250.354166666664</v>
      </c>
      <c r="O4099" s="27">
        <v>46250.6875</v>
      </c>
      <c r="P4099" s="24" t="s">
        <v>6747</v>
      </c>
      <c r="Q4099" s="24" t="s">
        <v>6748</v>
      </c>
      <c r="R4099" s="24" t="s">
        <v>3461</v>
      </c>
      <c r="S4099" s="24" t="s">
        <v>198</v>
      </c>
      <c r="T4099" s="24" t="s">
        <v>79</v>
      </c>
      <c r="U4099" s="24" t="s">
        <v>480</v>
      </c>
      <c r="V4099" s="27">
        <v>46250.445138888892</v>
      </c>
      <c r="W4099" s="27">
        <v>46250.487500000003</v>
      </c>
      <c r="Z4099" s="24">
        <v>1</v>
      </c>
      <c r="AA4099" s="24" t="s">
        <v>60</v>
      </c>
      <c r="AB4099" s="24" t="b">
        <v>0</v>
      </c>
      <c r="AC4099" s="61"/>
    </row>
    <row r="4100" spans="2:29" ht="13.7">
      <c r="B4100" s="24" t="s">
        <v>82</v>
      </c>
      <c r="C4100" s="24" t="s">
        <v>77</v>
      </c>
      <c r="D4100" s="24" t="s">
        <v>90</v>
      </c>
      <c r="E4100" s="24">
        <v>480</v>
      </c>
      <c r="F4100" s="26">
        <v>46235</v>
      </c>
      <c r="G4100" s="24" t="s">
        <v>52</v>
      </c>
      <c r="H4100" s="24" t="s">
        <v>53</v>
      </c>
      <c r="I4100" s="24" t="s">
        <v>79</v>
      </c>
      <c r="J4100" s="24" t="s">
        <v>126</v>
      </c>
      <c r="K4100" s="24">
        <v>1</v>
      </c>
      <c r="L4100" s="24" t="s">
        <v>91</v>
      </c>
      <c r="M4100" s="26">
        <v>46250</v>
      </c>
      <c r="N4100" s="27">
        <v>46250.354166666664</v>
      </c>
      <c r="O4100" s="27">
        <v>46250.6875</v>
      </c>
      <c r="P4100" s="24" t="s">
        <v>6749</v>
      </c>
      <c r="Q4100" s="24" t="s">
        <v>6750</v>
      </c>
      <c r="R4100" s="24" t="s">
        <v>3454</v>
      </c>
      <c r="T4100" s="24" t="s">
        <v>79</v>
      </c>
      <c r="U4100" s="24" t="s">
        <v>480</v>
      </c>
      <c r="V4100" s="27">
        <v>46250.60833333333</v>
      </c>
      <c r="W4100" s="27">
        <v>46250.67083333333</v>
      </c>
      <c r="Z4100" s="24">
        <v>1</v>
      </c>
      <c r="AA4100" s="24" t="s">
        <v>60</v>
      </c>
      <c r="AB4100" s="24" t="b">
        <v>0</v>
      </c>
      <c r="AC4100" s="61"/>
    </row>
    <row r="4101" spans="2:29" ht="13.7">
      <c r="B4101" s="24" t="s">
        <v>82</v>
      </c>
      <c r="C4101" s="24" t="s">
        <v>77</v>
      </c>
      <c r="D4101" s="24" t="s">
        <v>90</v>
      </c>
      <c r="E4101" s="24">
        <v>540</v>
      </c>
      <c r="F4101" s="26">
        <v>46174</v>
      </c>
      <c r="G4101" s="24" t="s">
        <v>52</v>
      </c>
      <c r="H4101" s="24" t="s">
        <v>53</v>
      </c>
      <c r="I4101" s="24" t="s">
        <v>79</v>
      </c>
      <c r="J4101" s="24" t="s">
        <v>125</v>
      </c>
      <c r="K4101" s="24">
        <v>1</v>
      </c>
      <c r="L4101" s="24" t="s">
        <v>91</v>
      </c>
      <c r="M4101" s="26">
        <v>46180</v>
      </c>
      <c r="N4101" s="27">
        <v>46180.3125</v>
      </c>
      <c r="O4101" s="27">
        <v>46180.6875</v>
      </c>
      <c r="V4101" s="27"/>
      <c r="W4101" s="27"/>
      <c r="X4101" s="24">
        <v>4</v>
      </c>
      <c r="Y4101" s="24">
        <v>0</v>
      </c>
      <c r="Z4101" s="24">
        <v>4</v>
      </c>
      <c r="AA4101" s="24" t="s">
        <v>56</v>
      </c>
      <c r="AB4101" s="24" t="b">
        <v>0</v>
      </c>
      <c r="AC4101" s="61">
        <v>0</v>
      </c>
    </row>
    <row r="4102" spans="2:29" ht="13.7">
      <c r="B4102" s="24" t="s">
        <v>82</v>
      </c>
      <c r="C4102" s="24" t="s">
        <v>77</v>
      </c>
      <c r="D4102" s="24" t="s">
        <v>90</v>
      </c>
      <c r="E4102" s="24">
        <v>540</v>
      </c>
      <c r="F4102" s="26">
        <v>46174</v>
      </c>
      <c r="G4102" s="24" t="s">
        <v>52</v>
      </c>
      <c r="H4102" s="24" t="s">
        <v>53</v>
      </c>
      <c r="I4102" s="24" t="s">
        <v>79</v>
      </c>
      <c r="J4102" s="24" t="s">
        <v>126</v>
      </c>
      <c r="K4102" s="24">
        <v>1</v>
      </c>
      <c r="L4102" s="24" t="s">
        <v>91</v>
      </c>
      <c r="M4102" s="26">
        <v>46180</v>
      </c>
      <c r="N4102" s="27">
        <v>46180.3125</v>
      </c>
      <c r="O4102" s="27">
        <v>46180.6875</v>
      </c>
      <c r="P4102" s="24" t="s">
        <v>6751</v>
      </c>
      <c r="Q4102" s="24" t="s">
        <v>6752</v>
      </c>
      <c r="R4102" s="24" t="s">
        <v>3461</v>
      </c>
      <c r="T4102" s="24" t="s">
        <v>79</v>
      </c>
      <c r="U4102" s="24" t="s">
        <v>169</v>
      </c>
      <c r="V4102" s="27">
        <v>46180.595138888886</v>
      </c>
      <c r="W4102" s="27">
        <v>46180.655555555553</v>
      </c>
      <c r="Z4102" s="24">
        <v>1</v>
      </c>
      <c r="AA4102" s="24" t="s">
        <v>56</v>
      </c>
      <c r="AB4102" s="24" t="b">
        <v>0</v>
      </c>
      <c r="AC4102" s="61"/>
    </row>
    <row r="4103" spans="2:29" ht="13.7">
      <c r="B4103" s="24" t="s">
        <v>82</v>
      </c>
      <c r="C4103" s="24" t="s">
        <v>77</v>
      </c>
      <c r="D4103" s="24" t="s">
        <v>90</v>
      </c>
      <c r="E4103" s="24">
        <v>540</v>
      </c>
      <c r="F4103" s="26">
        <v>46174</v>
      </c>
      <c r="G4103" s="24" t="s">
        <v>52</v>
      </c>
      <c r="H4103" s="24" t="s">
        <v>53</v>
      </c>
      <c r="I4103" s="24" t="s">
        <v>79</v>
      </c>
      <c r="J4103" s="24" t="s">
        <v>126</v>
      </c>
      <c r="K4103" s="24">
        <v>1</v>
      </c>
      <c r="L4103" s="24" t="s">
        <v>91</v>
      </c>
      <c r="M4103" s="26">
        <v>46180</v>
      </c>
      <c r="N4103" s="27">
        <v>46180.3125</v>
      </c>
      <c r="O4103" s="27">
        <v>46180.6875</v>
      </c>
      <c r="P4103" s="24" t="s">
        <v>6753</v>
      </c>
      <c r="Q4103" s="24" t="s">
        <v>6754</v>
      </c>
      <c r="R4103" s="24" t="s">
        <v>3461</v>
      </c>
      <c r="S4103" s="24" t="s">
        <v>156</v>
      </c>
      <c r="T4103" s="24" t="s">
        <v>79</v>
      </c>
      <c r="U4103" s="24" t="s">
        <v>169</v>
      </c>
      <c r="V4103" s="27">
        <v>46180.319444444445</v>
      </c>
      <c r="W4103" s="27">
        <v>46180.378472222219</v>
      </c>
      <c r="Z4103" s="24">
        <v>1</v>
      </c>
      <c r="AA4103" s="24" t="s">
        <v>56</v>
      </c>
      <c r="AB4103" s="24" t="b">
        <v>0</v>
      </c>
      <c r="AC4103" s="61"/>
    </row>
    <row r="4104" spans="2:29" ht="13.7">
      <c r="B4104" s="24" t="s">
        <v>82</v>
      </c>
      <c r="C4104" s="24" t="s">
        <v>77</v>
      </c>
      <c r="D4104" s="24" t="s">
        <v>90</v>
      </c>
      <c r="E4104" s="24">
        <v>540</v>
      </c>
      <c r="F4104" s="26">
        <v>46174</v>
      </c>
      <c r="G4104" s="24" t="s">
        <v>52</v>
      </c>
      <c r="H4104" s="24" t="s">
        <v>53</v>
      </c>
      <c r="I4104" s="24" t="s">
        <v>79</v>
      </c>
      <c r="J4104" s="24" t="s">
        <v>126</v>
      </c>
      <c r="K4104" s="24">
        <v>1</v>
      </c>
      <c r="L4104" s="24" t="s">
        <v>91</v>
      </c>
      <c r="M4104" s="26">
        <v>46180</v>
      </c>
      <c r="N4104" s="27">
        <v>46180.3125</v>
      </c>
      <c r="O4104" s="27">
        <v>46180.6875</v>
      </c>
      <c r="P4104" s="24" t="s">
        <v>6755</v>
      </c>
      <c r="Q4104" s="24" t="s">
        <v>6756</v>
      </c>
      <c r="R4104" s="24" t="s">
        <v>3472</v>
      </c>
      <c r="T4104" s="24" t="s">
        <v>79</v>
      </c>
      <c r="U4104" s="24" t="s">
        <v>169</v>
      </c>
      <c r="V4104" s="27">
        <v>46180.505555555559</v>
      </c>
      <c r="W4104" s="27">
        <v>46180.567361111112</v>
      </c>
      <c r="Z4104" s="24">
        <v>1</v>
      </c>
      <c r="AA4104" s="24" t="s">
        <v>56</v>
      </c>
      <c r="AB4104" s="24" t="b">
        <v>0</v>
      </c>
      <c r="AC4104" s="61"/>
    </row>
    <row r="4105" spans="2:29" ht="13.7">
      <c r="B4105" s="24" t="s">
        <v>82</v>
      </c>
      <c r="C4105" s="24" t="s">
        <v>77</v>
      </c>
      <c r="D4105" s="24" t="s">
        <v>90</v>
      </c>
      <c r="E4105" s="24">
        <v>540</v>
      </c>
      <c r="F4105" s="26">
        <v>46174</v>
      </c>
      <c r="G4105" s="24" t="s">
        <v>52</v>
      </c>
      <c r="H4105" s="24" t="s">
        <v>53</v>
      </c>
      <c r="I4105" s="24" t="s">
        <v>79</v>
      </c>
      <c r="J4105" s="24" t="s">
        <v>126</v>
      </c>
      <c r="K4105" s="24">
        <v>1</v>
      </c>
      <c r="L4105" s="24" t="s">
        <v>91</v>
      </c>
      <c r="M4105" s="26">
        <v>46180</v>
      </c>
      <c r="N4105" s="27">
        <v>46180.3125</v>
      </c>
      <c r="O4105" s="27">
        <v>46180.6875</v>
      </c>
      <c r="P4105" s="24" t="s">
        <v>6757</v>
      </c>
      <c r="Q4105" s="24" t="s">
        <v>6758</v>
      </c>
      <c r="R4105" s="24" t="s">
        <v>3461</v>
      </c>
      <c r="T4105" s="24" t="s">
        <v>79</v>
      </c>
      <c r="U4105" s="24" t="s">
        <v>169</v>
      </c>
      <c r="V4105" s="27">
        <v>46180.411805555559</v>
      </c>
      <c r="W4105" s="27">
        <v>46180.469444444447</v>
      </c>
      <c r="Z4105" s="24">
        <v>1</v>
      </c>
      <c r="AA4105" s="24" t="s">
        <v>56</v>
      </c>
      <c r="AB4105" s="24" t="b">
        <v>0</v>
      </c>
      <c r="AC4105" s="61"/>
    </row>
    <row r="4106" spans="2:29" ht="13.7">
      <c r="B4106" s="24" t="s">
        <v>82</v>
      </c>
      <c r="C4106" s="24" t="s">
        <v>77</v>
      </c>
      <c r="D4106" s="24" t="s">
        <v>90</v>
      </c>
      <c r="E4106" s="24">
        <v>540</v>
      </c>
      <c r="F4106" s="26">
        <v>46174</v>
      </c>
      <c r="G4106" s="24" t="s">
        <v>52</v>
      </c>
      <c r="H4106" s="24" t="s">
        <v>53</v>
      </c>
      <c r="I4106" s="24" t="s">
        <v>79</v>
      </c>
      <c r="J4106" s="24" t="s">
        <v>125</v>
      </c>
      <c r="K4106" s="24">
        <v>1</v>
      </c>
      <c r="L4106" s="24" t="s">
        <v>91</v>
      </c>
      <c r="M4106" s="26">
        <v>46193</v>
      </c>
      <c r="N4106" s="27">
        <v>46193.333333333336</v>
      </c>
      <c r="O4106" s="27">
        <v>46193.708333333336</v>
      </c>
      <c r="V4106" s="27"/>
      <c r="W4106" s="27"/>
      <c r="X4106" s="24">
        <v>4</v>
      </c>
      <c r="Y4106" s="24">
        <v>0</v>
      </c>
      <c r="Z4106" s="24">
        <v>4</v>
      </c>
      <c r="AA4106" s="24" t="s">
        <v>56</v>
      </c>
      <c r="AB4106" s="24" t="b">
        <v>0</v>
      </c>
      <c r="AC4106" s="61">
        <v>0</v>
      </c>
    </row>
    <row r="4107" spans="2:29" ht="13.7">
      <c r="B4107" s="24" t="s">
        <v>82</v>
      </c>
      <c r="C4107" s="24" t="s">
        <v>77</v>
      </c>
      <c r="D4107" s="24" t="s">
        <v>90</v>
      </c>
      <c r="E4107" s="24">
        <v>540</v>
      </c>
      <c r="F4107" s="26">
        <v>46174</v>
      </c>
      <c r="G4107" s="24" t="s">
        <v>52</v>
      </c>
      <c r="H4107" s="24" t="s">
        <v>53</v>
      </c>
      <c r="I4107" s="24" t="s">
        <v>79</v>
      </c>
      <c r="J4107" s="24" t="s">
        <v>126</v>
      </c>
      <c r="K4107" s="24">
        <v>1</v>
      </c>
      <c r="L4107" s="24" t="s">
        <v>91</v>
      </c>
      <c r="M4107" s="26">
        <v>46193</v>
      </c>
      <c r="N4107" s="27">
        <v>46193.333333333336</v>
      </c>
      <c r="O4107" s="27">
        <v>46193.708333333336</v>
      </c>
      <c r="P4107" s="24" t="s">
        <v>6759</v>
      </c>
      <c r="Q4107" s="24" t="s">
        <v>6760</v>
      </c>
      <c r="R4107" s="24" t="s">
        <v>3461</v>
      </c>
      <c r="S4107" s="24" t="s">
        <v>198</v>
      </c>
      <c r="T4107" s="24" t="s">
        <v>79</v>
      </c>
      <c r="U4107" s="24" t="s">
        <v>214</v>
      </c>
      <c r="V4107" s="27">
        <v>46193.621527777781</v>
      </c>
      <c r="W4107" s="27">
        <v>46193.698611111111</v>
      </c>
      <c r="Z4107" s="24">
        <v>1</v>
      </c>
      <c r="AA4107" s="24" t="s">
        <v>56</v>
      </c>
      <c r="AB4107" s="24" t="b">
        <v>0</v>
      </c>
      <c r="AC4107" s="61"/>
    </row>
    <row r="4108" spans="2:29" ht="13.7">
      <c r="B4108" s="24" t="s">
        <v>82</v>
      </c>
      <c r="C4108" s="24" t="s">
        <v>77</v>
      </c>
      <c r="D4108" s="24" t="s">
        <v>90</v>
      </c>
      <c r="E4108" s="24">
        <v>540</v>
      </c>
      <c r="F4108" s="26">
        <v>46174</v>
      </c>
      <c r="G4108" s="24" t="s">
        <v>52</v>
      </c>
      <c r="H4108" s="24" t="s">
        <v>53</v>
      </c>
      <c r="I4108" s="24" t="s">
        <v>79</v>
      </c>
      <c r="J4108" s="24" t="s">
        <v>126</v>
      </c>
      <c r="K4108" s="24">
        <v>1</v>
      </c>
      <c r="L4108" s="24" t="s">
        <v>91</v>
      </c>
      <c r="M4108" s="26">
        <v>46193</v>
      </c>
      <c r="N4108" s="27">
        <v>46193.333333333336</v>
      </c>
      <c r="O4108" s="27">
        <v>46193.708333333336</v>
      </c>
      <c r="P4108" s="24" t="s">
        <v>6761</v>
      </c>
      <c r="Q4108" s="24" t="s">
        <v>6762</v>
      </c>
      <c r="R4108" s="24" t="s">
        <v>3454</v>
      </c>
      <c r="T4108" s="24" t="s">
        <v>79</v>
      </c>
      <c r="U4108" s="24" t="s">
        <v>214</v>
      </c>
      <c r="V4108" s="27">
        <v>46193.527083333334</v>
      </c>
      <c r="W4108" s="27">
        <v>46193.598611111112</v>
      </c>
      <c r="Z4108" s="24">
        <v>1</v>
      </c>
      <c r="AA4108" s="24" t="s">
        <v>56</v>
      </c>
      <c r="AB4108" s="24" t="b">
        <v>0</v>
      </c>
      <c r="AC4108" s="61"/>
    </row>
    <row r="4109" spans="2:29" ht="13.7">
      <c r="B4109" s="24" t="s">
        <v>82</v>
      </c>
      <c r="C4109" s="24" t="s">
        <v>77</v>
      </c>
      <c r="D4109" s="24" t="s">
        <v>90</v>
      </c>
      <c r="E4109" s="24">
        <v>540</v>
      </c>
      <c r="F4109" s="26">
        <v>46174</v>
      </c>
      <c r="G4109" s="24" t="s">
        <v>52</v>
      </c>
      <c r="H4109" s="24" t="s">
        <v>53</v>
      </c>
      <c r="I4109" s="24" t="s">
        <v>79</v>
      </c>
      <c r="J4109" s="24" t="s">
        <v>126</v>
      </c>
      <c r="K4109" s="24">
        <v>1</v>
      </c>
      <c r="L4109" s="24" t="s">
        <v>91</v>
      </c>
      <c r="M4109" s="26">
        <v>46193</v>
      </c>
      <c r="N4109" s="27">
        <v>46193.333333333336</v>
      </c>
      <c r="O4109" s="27">
        <v>46193.708333333336</v>
      </c>
      <c r="P4109" s="24" t="s">
        <v>6763</v>
      </c>
      <c r="Q4109" s="24" t="s">
        <v>6764</v>
      </c>
      <c r="R4109" s="24" t="s">
        <v>3454</v>
      </c>
      <c r="T4109" s="24" t="s">
        <v>79</v>
      </c>
      <c r="U4109" s="24" t="s">
        <v>214</v>
      </c>
      <c r="V4109" s="27">
        <v>46193.431250000001</v>
      </c>
      <c r="W4109" s="27">
        <v>46193.495138888888</v>
      </c>
      <c r="Z4109" s="24">
        <v>1</v>
      </c>
      <c r="AA4109" s="24" t="s">
        <v>56</v>
      </c>
      <c r="AB4109" s="24" t="b">
        <v>0</v>
      </c>
      <c r="AC4109" s="61"/>
    </row>
    <row r="4110" spans="2:29" ht="13.7">
      <c r="B4110" s="24" t="s">
        <v>82</v>
      </c>
      <c r="C4110" s="24" t="s">
        <v>77</v>
      </c>
      <c r="D4110" s="24" t="s">
        <v>90</v>
      </c>
      <c r="E4110" s="24">
        <v>540</v>
      </c>
      <c r="F4110" s="26">
        <v>46174</v>
      </c>
      <c r="G4110" s="24" t="s">
        <v>52</v>
      </c>
      <c r="H4110" s="24" t="s">
        <v>53</v>
      </c>
      <c r="I4110" s="24" t="s">
        <v>79</v>
      </c>
      <c r="J4110" s="24" t="s">
        <v>126</v>
      </c>
      <c r="K4110" s="24">
        <v>1</v>
      </c>
      <c r="L4110" s="24" t="s">
        <v>91</v>
      </c>
      <c r="M4110" s="26">
        <v>46193</v>
      </c>
      <c r="N4110" s="27">
        <v>46193.333333333336</v>
      </c>
      <c r="O4110" s="27">
        <v>46193.708333333336</v>
      </c>
      <c r="P4110" s="24" t="s">
        <v>6765</v>
      </c>
      <c r="Q4110" s="24" t="s">
        <v>6766</v>
      </c>
      <c r="R4110" s="24" t="s">
        <v>3454</v>
      </c>
      <c r="T4110" s="24" t="s">
        <v>79</v>
      </c>
      <c r="U4110" s="24" t="s">
        <v>214</v>
      </c>
      <c r="V4110" s="27">
        <v>46193.335416666669</v>
      </c>
      <c r="W4110" s="27">
        <v>46193.393055555556</v>
      </c>
      <c r="Z4110" s="24">
        <v>1</v>
      </c>
      <c r="AA4110" s="24" t="s">
        <v>56</v>
      </c>
      <c r="AB4110" s="24" t="b">
        <v>0</v>
      </c>
      <c r="AC4110" s="61"/>
    </row>
    <row r="4111" spans="2:29" ht="13.7">
      <c r="B4111" s="24" t="s">
        <v>82</v>
      </c>
      <c r="C4111" s="24" t="s">
        <v>77</v>
      </c>
      <c r="D4111" s="24" t="s">
        <v>90</v>
      </c>
      <c r="E4111" s="24">
        <v>540</v>
      </c>
      <c r="F4111" s="26">
        <v>46204</v>
      </c>
      <c r="G4111" s="24" t="s">
        <v>52</v>
      </c>
      <c r="H4111" s="24" t="s">
        <v>53</v>
      </c>
      <c r="I4111" s="24" t="s">
        <v>79</v>
      </c>
      <c r="J4111" s="24" t="s">
        <v>125</v>
      </c>
      <c r="K4111" s="24">
        <v>1</v>
      </c>
      <c r="L4111" s="24" t="s">
        <v>91</v>
      </c>
      <c r="M4111" s="26">
        <v>46208</v>
      </c>
      <c r="N4111" s="27">
        <v>46208.354166666664</v>
      </c>
      <c r="O4111" s="27">
        <v>46208.729166666664</v>
      </c>
      <c r="V4111" s="27"/>
      <c r="W4111" s="27"/>
      <c r="X4111" s="24">
        <v>4</v>
      </c>
      <c r="Y4111" s="24">
        <v>0</v>
      </c>
      <c r="Z4111" s="24">
        <v>4</v>
      </c>
      <c r="AA4111" s="24" t="s">
        <v>58</v>
      </c>
      <c r="AB4111" s="24" t="b">
        <v>0</v>
      </c>
      <c r="AC4111" s="61">
        <v>0</v>
      </c>
    </row>
    <row r="4112" spans="2:29" ht="13.7">
      <c r="B4112" s="24" t="s">
        <v>82</v>
      </c>
      <c r="C4112" s="24" t="s">
        <v>77</v>
      </c>
      <c r="D4112" s="24" t="s">
        <v>90</v>
      </c>
      <c r="E4112" s="24">
        <v>540</v>
      </c>
      <c r="F4112" s="26">
        <v>46204</v>
      </c>
      <c r="G4112" s="24" t="s">
        <v>52</v>
      </c>
      <c r="H4112" s="24" t="s">
        <v>53</v>
      </c>
      <c r="I4112" s="24" t="s">
        <v>79</v>
      </c>
      <c r="J4112" s="24" t="s">
        <v>126</v>
      </c>
      <c r="K4112" s="24">
        <v>1</v>
      </c>
      <c r="L4112" s="24" t="s">
        <v>91</v>
      </c>
      <c r="M4112" s="26">
        <v>46208</v>
      </c>
      <c r="N4112" s="27">
        <v>46208.354166666664</v>
      </c>
      <c r="O4112" s="27">
        <v>46208.729166666664</v>
      </c>
      <c r="P4112" s="24" t="s">
        <v>6767</v>
      </c>
      <c r="Q4112" s="24" t="s">
        <v>6768</v>
      </c>
      <c r="R4112" s="24" t="s">
        <v>3472</v>
      </c>
      <c r="T4112" s="24" t="s">
        <v>79</v>
      </c>
      <c r="U4112" s="24" t="s">
        <v>580</v>
      </c>
      <c r="V4112" s="27">
        <v>46208.450694444444</v>
      </c>
      <c r="W4112" s="27">
        <v>46208.518750000003</v>
      </c>
      <c r="Z4112" s="24">
        <v>1</v>
      </c>
      <c r="AA4112" s="24" t="s">
        <v>58</v>
      </c>
      <c r="AB4112" s="24" t="b">
        <v>0</v>
      </c>
      <c r="AC4112" s="61"/>
    </row>
    <row r="4113" spans="2:29" ht="13.7">
      <c r="B4113" s="24" t="s">
        <v>82</v>
      </c>
      <c r="C4113" s="24" t="s">
        <v>77</v>
      </c>
      <c r="D4113" s="24" t="s">
        <v>90</v>
      </c>
      <c r="E4113" s="24">
        <v>540</v>
      </c>
      <c r="F4113" s="26">
        <v>46204</v>
      </c>
      <c r="G4113" s="24" t="s">
        <v>52</v>
      </c>
      <c r="H4113" s="24" t="s">
        <v>53</v>
      </c>
      <c r="I4113" s="24" t="s">
        <v>79</v>
      </c>
      <c r="J4113" s="24" t="s">
        <v>126</v>
      </c>
      <c r="K4113" s="24">
        <v>1</v>
      </c>
      <c r="L4113" s="24" t="s">
        <v>91</v>
      </c>
      <c r="M4113" s="26">
        <v>46208</v>
      </c>
      <c r="N4113" s="27">
        <v>46208.354166666664</v>
      </c>
      <c r="O4113" s="27">
        <v>46208.729166666664</v>
      </c>
      <c r="P4113" s="24" t="s">
        <v>6769</v>
      </c>
      <c r="Q4113" s="24" t="s">
        <v>6770</v>
      </c>
      <c r="R4113" s="24" t="s">
        <v>3454</v>
      </c>
      <c r="T4113" s="24" t="s">
        <v>79</v>
      </c>
      <c r="U4113" s="24" t="s">
        <v>580</v>
      </c>
      <c r="V4113" s="27">
        <v>46208.638194444444</v>
      </c>
      <c r="W4113" s="27">
        <v>46208.703472222223</v>
      </c>
      <c r="Z4113" s="24">
        <v>1</v>
      </c>
      <c r="AA4113" s="24" t="s">
        <v>58</v>
      </c>
      <c r="AB4113" s="24" t="b">
        <v>0</v>
      </c>
      <c r="AC4113" s="61"/>
    </row>
    <row r="4114" spans="2:29" ht="13.7">
      <c r="B4114" s="24" t="s">
        <v>82</v>
      </c>
      <c r="C4114" s="24" t="s">
        <v>77</v>
      </c>
      <c r="D4114" s="24" t="s">
        <v>90</v>
      </c>
      <c r="E4114" s="24">
        <v>540</v>
      </c>
      <c r="F4114" s="26">
        <v>46204</v>
      </c>
      <c r="G4114" s="24" t="s">
        <v>52</v>
      </c>
      <c r="H4114" s="24" t="s">
        <v>53</v>
      </c>
      <c r="I4114" s="24" t="s">
        <v>79</v>
      </c>
      <c r="J4114" s="24" t="s">
        <v>126</v>
      </c>
      <c r="K4114" s="24">
        <v>1</v>
      </c>
      <c r="L4114" s="24" t="s">
        <v>91</v>
      </c>
      <c r="M4114" s="26">
        <v>46208</v>
      </c>
      <c r="N4114" s="27">
        <v>46208.354166666664</v>
      </c>
      <c r="O4114" s="27">
        <v>46208.729166666664</v>
      </c>
      <c r="P4114" s="24" t="s">
        <v>6771</v>
      </c>
      <c r="Q4114" s="24" t="s">
        <v>6772</v>
      </c>
      <c r="R4114" s="24" t="s">
        <v>3461</v>
      </c>
      <c r="T4114" s="24" t="s">
        <v>79</v>
      </c>
      <c r="U4114" s="24" t="s">
        <v>580</v>
      </c>
      <c r="V4114" s="27">
        <v>46208.361805555556</v>
      </c>
      <c r="W4114" s="27">
        <v>46208.415972222225</v>
      </c>
      <c r="Z4114" s="24">
        <v>1</v>
      </c>
      <c r="AA4114" s="24" t="s">
        <v>58</v>
      </c>
      <c r="AB4114" s="24" t="b">
        <v>0</v>
      </c>
      <c r="AC4114" s="61"/>
    </row>
    <row r="4115" spans="2:29" ht="13.7">
      <c r="B4115" s="24" t="s">
        <v>82</v>
      </c>
      <c r="C4115" s="24" t="s">
        <v>77</v>
      </c>
      <c r="D4115" s="24" t="s">
        <v>90</v>
      </c>
      <c r="E4115" s="24">
        <v>540</v>
      </c>
      <c r="F4115" s="26">
        <v>46204</v>
      </c>
      <c r="G4115" s="24" t="s">
        <v>52</v>
      </c>
      <c r="H4115" s="24" t="s">
        <v>53</v>
      </c>
      <c r="I4115" s="24" t="s">
        <v>79</v>
      </c>
      <c r="J4115" s="24" t="s">
        <v>126</v>
      </c>
      <c r="K4115" s="24">
        <v>1</v>
      </c>
      <c r="L4115" s="24" t="s">
        <v>91</v>
      </c>
      <c r="M4115" s="26">
        <v>46208</v>
      </c>
      <c r="N4115" s="27">
        <v>46208.354166666664</v>
      </c>
      <c r="O4115" s="27">
        <v>46208.729166666664</v>
      </c>
      <c r="P4115" s="24" t="s">
        <v>6773</v>
      </c>
      <c r="Q4115" s="24" t="s">
        <v>6774</v>
      </c>
      <c r="R4115" s="24" t="s">
        <v>3472</v>
      </c>
      <c r="S4115" s="24" t="s">
        <v>156</v>
      </c>
      <c r="T4115" s="24" t="s">
        <v>79</v>
      </c>
      <c r="U4115" s="24" t="s">
        <v>580</v>
      </c>
      <c r="V4115" s="27">
        <v>46208.55</v>
      </c>
      <c r="W4115" s="27">
        <v>46208.613194444442</v>
      </c>
      <c r="Z4115" s="24">
        <v>1</v>
      </c>
      <c r="AA4115" s="24" t="s">
        <v>58</v>
      </c>
      <c r="AB4115" s="24" t="b">
        <v>0</v>
      </c>
      <c r="AC4115" s="61"/>
    </row>
    <row r="4116" spans="2:29" ht="13.7">
      <c r="B4116" s="24" t="s">
        <v>82</v>
      </c>
      <c r="C4116" s="24" t="s">
        <v>77</v>
      </c>
      <c r="D4116" s="24" t="s">
        <v>90</v>
      </c>
      <c r="E4116" s="24">
        <v>540</v>
      </c>
      <c r="F4116" s="26">
        <v>46204</v>
      </c>
      <c r="G4116" s="24" t="s">
        <v>52</v>
      </c>
      <c r="H4116" s="24" t="s">
        <v>53</v>
      </c>
      <c r="I4116" s="24" t="s">
        <v>79</v>
      </c>
      <c r="J4116" s="24" t="s">
        <v>125</v>
      </c>
      <c r="K4116" s="24">
        <v>1</v>
      </c>
      <c r="L4116" s="24" t="s">
        <v>91</v>
      </c>
      <c r="M4116" s="26">
        <v>46215</v>
      </c>
      <c r="N4116" s="27">
        <v>46215.333333333336</v>
      </c>
      <c r="O4116" s="27">
        <v>46215.708333333336</v>
      </c>
      <c r="V4116" s="27"/>
      <c r="W4116" s="27"/>
      <c r="X4116" s="24">
        <v>4</v>
      </c>
      <c r="Y4116" s="24">
        <v>0</v>
      </c>
      <c r="Z4116" s="24">
        <v>4</v>
      </c>
      <c r="AA4116" s="24" t="s">
        <v>58</v>
      </c>
      <c r="AB4116" s="24" t="b">
        <v>0</v>
      </c>
      <c r="AC4116" s="61">
        <v>0</v>
      </c>
    </row>
    <row r="4117" spans="2:29" ht="13.7">
      <c r="B4117" s="24" t="s">
        <v>82</v>
      </c>
      <c r="C4117" s="24" t="s">
        <v>77</v>
      </c>
      <c r="D4117" s="24" t="s">
        <v>90</v>
      </c>
      <c r="E4117" s="24">
        <v>540</v>
      </c>
      <c r="F4117" s="26">
        <v>46204</v>
      </c>
      <c r="G4117" s="24" t="s">
        <v>52</v>
      </c>
      <c r="H4117" s="24" t="s">
        <v>53</v>
      </c>
      <c r="I4117" s="24" t="s">
        <v>79</v>
      </c>
      <c r="J4117" s="24" t="s">
        <v>126</v>
      </c>
      <c r="K4117" s="24">
        <v>1</v>
      </c>
      <c r="L4117" s="24" t="s">
        <v>91</v>
      </c>
      <c r="M4117" s="26">
        <v>46215</v>
      </c>
      <c r="N4117" s="27">
        <v>46215.333333333336</v>
      </c>
      <c r="O4117" s="27">
        <v>46215.708333333336</v>
      </c>
      <c r="P4117" s="24" t="s">
        <v>6775</v>
      </c>
      <c r="Q4117" s="24" t="s">
        <v>6776</v>
      </c>
      <c r="R4117" s="24" t="s">
        <v>3461</v>
      </c>
      <c r="S4117" s="24" t="s">
        <v>152</v>
      </c>
      <c r="T4117" s="24" t="s">
        <v>79</v>
      </c>
      <c r="U4117" s="24" t="s">
        <v>314</v>
      </c>
      <c r="V4117" s="27">
        <v>46215.524305555555</v>
      </c>
      <c r="W4117" s="27">
        <v>46215.586805555555</v>
      </c>
      <c r="Z4117" s="24">
        <v>1</v>
      </c>
      <c r="AA4117" s="24" t="s">
        <v>58</v>
      </c>
      <c r="AB4117" s="24" t="b">
        <v>0</v>
      </c>
      <c r="AC4117" s="61"/>
    </row>
    <row r="4118" spans="2:29" ht="13.7">
      <c r="B4118" s="24" t="s">
        <v>82</v>
      </c>
      <c r="C4118" s="24" t="s">
        <v>77</v>
      </c>
      <c r="D4118" s="24" t="s">
        <v>90</v>
      </c>
      <c r="E4118" s="24">
        <v>540</v>
      </c>
      <c r="F4118" s="26">
        <v>46204</v>
      </c>
      <c r="G4118" s="24" t="s">
        <v>52</v>
      </c>
      <c r="H4118" s="24" t="s">
        <v>53</v>
      </c>
      <c r="I4118" s="24" t="s">
        <v>79</v>
      </c>
      <c r="J4118" s="24" t="s">
        <v>126</v>
      </c>
      <c r="K4118" s="24">
        <v>1</v>
      </c>
      <c r="L4118" s="24" t="s">
        <v>91</v>
      </c>
      <c r="M4118" s="26">
        <v>46215</v>
      </c>
      <c r="N4118" s="27">
        <v>46215.333333333336</v>
      </c>
      <c r="O4118" s="27">
        <v>46215.708333333336</v>
      </c>
      <c r="P4118" s="24" t="s">
        <v>6777</v>
      </c>
      <c r="Q4118" s="24" t="s">
        <v>6778</v>
      </c>
      <c r="R4118" s="24" t="s">
        <v>3472</v>
      </c>
      <c r="T4118" s="24" t="s">
        <v>79</v>
      </c>
      <c r="U4118" s="24" t="s">
        <v>314</v>
      </c>
      <c r="V4118" s="27">
        <v>46215.616666666669</v>
      </c>
      <c r="W4118" s="27">
        <v>46215.696527777778</v>
      </c>
      <c r="Z4118" s="24">
        <v>1</v>
      </c>
      <c r="AA4118" s="24" t="s">
        <v>58</v>
      </c>
      <c r="AB4118" s="24" t="b">
        <v>0</v>
      </c>
      <c r="AC4118" s="61"/>
    </row>
    <row r="4119" spans="2:29" ht="13.7">
      <c r="B4119" s="24" t="s">
        <v>82</v>
      </c>
      <c r="C4119" s="24" t="s">
        <v>77</v>
      </c>
      <c r="D4119" s="24" t="s">
        <v>90</v>
      </c>
      <c r="E4119" s="24">
        <v>540</v>
      </c>
      <c r="F4119" s="26">
        <v>46204</v>
      </c>
      <c r="G4119" s="24" t="s">
        <v>52</v>
      </c>
      <c r="H4119" s="24" t="s">
        <v>53</v>
      </c>
      <c r="I4119" s="24" t="s">
        <v>79</v>
      </c>
      <c r="J4119" s="24" t="s">
        <v>126</v>
      </c>
      <c r="K4119" s="24">
        <v>1</v>
      </c>
      <c r="L4119" s="24" t="s">
        <v>91</v>
      </c>
      <c r="M4119" s="26">
        <v>46215</v>
      </c>
      <c r="N4119" s="27">
        <v>46215.333333333336</v>
      </c>
      <c r="O4119" s="27">
        <v>46215.708333333336</v>
      </c>
      <c r="P4119" s="24" t="s">
        <v>6779</v>
      </c>
      <c r="Q4119" s="24" t="s">
        <v>6780</v>
      </c>
      <c r="R4119" s="24" t="s">
        <v>3472</v>
      </c>
      <c r="T4119" s="24" t="s">
        <v>79</v>
      </c>
      <c r="U4119" s="24" t="s">
        <v>314</v>
      </c>
      <c r="V4119" s="27">
        <v>46215.341666666667</v>
      </c>
      <c r="W4119" s="27">
        <v>46215.40347222222</v>
      </c>
      <c r="Z4119" s="24">
        <v>1</v>
      </c>
      <c r="AA4119" s="24" t="s">
        <v>58</v>
      </c>
      <c r="AB4119" s="24" t="b">
        <v>0</v>
      </c>
      <c r="AC4119" s="61"/>
    </row>
    <row r="4120" spans="2:29" ht="13.7">
      <c r="B4120" s="24" t="s">
        <v>82</v>
      </c>
      <c r="C4120" s="24" t="s">
        <v>77</v>
      </c>
      <c r="D4120" s="24" t="s">
        <v>90</v>
      </c>
      <c r="E4120" s="24">
        <v>540</v>
      </c>
      <c r="F4120" s="26">
        <v>46204</v>
      </c>
      <c r="G4120" s="24" t="s">
        <v>52</v>
      </c>
      <c r="H4120" s="24" t="s">
        <v>53</v>
      </c>
      <c r="I4120" s="24" t="s">
        <v>79</v>
      </c>
      <c r="J4120" s="24" t="s">
        <v>126</v>
      </c>
      <c r="K4120" s="24">
        <v>1</v>
      </c>
      <c r="L4120" s="24" t="s">
        <v>91</v>
      </c>
      <c r="M4120" s="26">
        <v>46215</v>
      </c>
      <c r="N4120" s="27">
        <v>46215.333333333336</v>
      </c>
      <c r="O4120" s="27">
        <v>46215.708333333336</v>
      </c>
      <c r="P4120" s="24" t="s">
        <v>6781</v>
      </c>
      <c r="Q4120" s="24" t="s">
        <v>6782</v>
      </c>
      <c r="R4120" s="24" t="s">
        <v>3454</v>
      </c>
      <c r="T4120" s="24" t="s">
        <v>79</v>
      </c>
      <c r="U4120" s="24" t="s">
        <v>314</v>
      </c>
      <c r="V4120" s="27">
        <v>46215.431944444441</v>
      </c>
      <c r="W4120" s="27">
        <v>46215.506944444445</v>
      </c>
      <c r="Z4120" s="24">
        <v>1</v>
      </c>
      <c r="AA4120" s="24" t="s">
        <v>58</v>
      </c>
      <c r="AB4120" s="24" t="b">
        <v>0</v>
      </c>
      <c r="AC4120" s="61"/>
    </row>
    <row r="4121" spans="2:29" ht="13.7">
      <c r="B4121" s="24" t="s">
        <v>82</v>
      </c>
      <c r="C4121" s="24" t="s">
        <v>77</v>
      </c>
      <c r="D4121" s="24" t="s">
        <v>90</v>
      </c>
      <c r="E4121" s="24">
        <v>540</v>
      </c>
      <c r="F4121" s="26">
        <v>46204</v>
      </c>
      <c r="G4121" s="24" t="s">
        <v>52</v>
      </c>
      <c r="H4121" s="24" t="s">
        <v>53</v>
      </c>
      <c r="I4121" s="24" t="s">
        <v>79</v>
      </c>
      <c r="J4121" s="24" t="s">
        <v>125</v>
      </c>
      <c r="K4121" s="24">
        <v>1</v>
      </c>
      <c r="L4121" s="24" t="s">
        <v>91</v>
      </c>
      <c r="M4121" s="26">
        <v>46221</v>
      </c>
      <c r="N4121" s="27">
        <v>46221.333333333336</v>
      </c>
      <c r="O4121" s="27">
        <v>46221.708333333336</v>
      </c>
      <c r="V4121" s="27"/>
      <c r="W4121" s="27"/>
      <c r="X4121" s="24">
        <v>4</v>
      </c>
      <c r="Y4121" s="24">
        <v>0</v>
      </c>
      <c r="Z4121" s="24">
        <v>4</v>
      </c>
      <c r="AA4121" s="24" t="s">
        <v>58</v>
      </c>
      <c r="AB4121" s="24" t="b">
        <v>0</v>
      </c>
      <c r="AC4121" s="61">
        <v>0</v>
      </c>
    </row>
    <row r="4122" spans="2:29" ht="13.7">
      <c r="B4122" s="24" t="s">
        <v>82</v>
      </c>
      <c r="C4122" s="24" t="s">
        <v>77</v>
      </c>
      <c r="D4122" s="24" t="s">
        <v>90</v>
      </c>
      <c r="E4122" s="24">
        <v>540</v>
      </c>
      <c r="F4122" s="26">
        <v>46204</v>
      </c>
      <c r="G4122" s="24" t="s">
        <v>52</v>
      </c>
      <c r="H4122" s="24" t="s">
        <v>53</v>
      </c>
      <c r="I4122" s="24" t="s">
        <v>79</v>
      </c>
      <c r="J4122" s="24" t="s">
        <v>126</v>
      </c>
      <c r="K4122" s="24">
        <v>1</v>
      </c>
      <c r="L4122" s="24" t="s">
        <v>91</v>
      </c>
      <c r="M4122" s="26">
        <v>46221</v>
      </c>
      <c r="N4122" s="27">
        <v>46221.333333333336</v>
      </c>
      <c r="O4122" s="27">
        <v>46221.708333333336</v>
      </c>
      <c r="P4122" s="24" t="s">
        <v>6783</v>
      </c>
      <c r="Q4122" s="24" t="s">
        <v>6784</v>
      </c>
      <c r="R4122" s="24" t="s">
        <v>3454</v>
      </c>
      <c r="T4122" s="24" t="s">
        <v>79</v>
      </c>
      <c r="U4122" s="24" t="s">
        <v>547</v>
      </c>
      <c r="V4122" s="27">
        <v>46221.529166666667</v>
      </c>
      <c r="W4122" s="27">
        <v>46221.588888888888</v>
      </c>
      <c r="Z4122" s="24">
        <v>1</v>
      </c>
      <c r="AA4122" s="24" t="s">
        <v>58</v>
      </c>
      <c r="AB4122" s="24" t="b">
        <v>0</v>
      </c>
      <c r="AC4122" s="61"/>
    </row>
    <row r="4123" spans="2:29" ht="13.7">
      <c r="B4123" s="24" t="s">
        <v>82</v>
      </c>
      <c r="C4123" s="24" t="s">
        <v>77</v>
      </c>
      <c r="D4123" s="24" t="s">
        <v>90</v>
      </c>
      <c r="E4123" s="24">
        <v>540</v>
      </c>
      <c r="F4123" s="26">
        <v>46204</v>
      </c>
      <c r="G4123" s="24" t="s">
        <v>52</v>
      </c>
      <c r="H4123" s="24" t="s">
        <v>53</v>
      </c>
      <c r="I4123" s="24" t="s">
        <v>79</v>
      </c>
      <c r="J4123" s="24" t="s">
        <v>126</v>
      </c>
      <c r="K4123" s="24">
        <v>1</v>
      </c>
      <c r="L4123" s="24" t="s">
        <v>91</v>
      </c>
      <c r="M4123" s="26">
        <v>46221</v>
      </c>
      <c r="N4123" s="27">
        <v>46221.333333333336</v>
      </c>
      <c r="O4123" s="27">
        <v>46221.708333333336</v>
      </c>
      <c r="P4123" s="24" t="s">
        <v>6785</v>
      </c>
      <c r="Q4123" s="24" t="s">
        <v>6786</v>
      </c>
      <c r="R4123" s="24" t="s">
        <v>3454</v>
      </c>
      <c r="T4123" s="24" t="s">
        <v>79</v>
      </c>
      <c r="U4123" s="24" t="s">
        <v>547</v>
      </c>
      <c r="V4123" s="27">
        <v>46221.341666666667</v>
      </c>
      <c r="W4123" s="27">
        <v>46221.411111111112</v>
      </c>
      <c r="Z4123" s="24">
        <v>1</v>
      </c>
      <c r="AA4123" s="24" t="s">
        <v>58</v>
      </c>
      <c r="AB4123" s="24" t="b">
        <v>0</v>
      </c>
      <c r="AC4123" s="61"/>
    </row>
    <row r="4124" spans="2:29" ht="13.7">
      <c r="B4124" s="24" t="s">
        <v>82</v>
      </c>
      <c r="C4124" s="24" t="s">
        <v>77</v>
      </c>
      <c r="D4124" s="24" t="s">
        <v>90</v>
      </c>
      <c r="E4124" s="24">
        <v>540</v>
      </c>
      <c r="F4124" s="26">
        <v>46204</v>
      </c>
      <c r="G4124" s="24" t="s">
        <v>52</v>
      </c>
      <c r="H4124" s="24" t="s">
        <v>53</v>
      </c>
      <c r="I4124" s="24" t="s">
        <v>79</v>
      </c>
      <c r="J4124" s="24" t="s">
        <v>126</v>
      </c>
      <c r="K4124" s="24">
        <v>1</v>
      </c>
      <c r="L4124" s="24" t="s">
        <v>91</v>
      </c>
      <c r="M4124" s="26">
        <v>46221</v>
      </c>
      <c r="N4124" s="27">
        <v>46221.333333333336</v>
      </c>
      <c r="O4124" s="27">
        <v>46221.708333333336</v>
      </c>
      <c r="P4124" s="24" t="s">
        <v>6787</v>
      </c>
      <c r="Q4124" s="24" t="s">
        <v>6788</v>
      </c>
      <c r="R4124" s="24" t="s">
        <v>3472</v>
      </c>
      <c r="T4124" s="24" t="s">
        <v>79</v>
      </c>
      <c r="U4124" s="24" t="s">
        <v>547</v>
      </c>
      <c r="V4124" s="27">
        <v>46221.62222222222</v>
      </c>
      <c r="W4124" s="27">
        <v>46221.678472222222</v>
      </c>
      <c r="Z4124" s="24">
        <v>1</v>
      </c>
      <c r="AA4124" s="24" t="s">
        <v>58</v>
      </c>
      <c r="AB4124" s="24" t="b">
        <v>0</v>
      </c>
      <c r="AC4124" s="61"/>
    </row>
    <row r="4125" spans="2:29" ht="13.7">
      <c r="B4125" s="24" t="s">
        <v>82</v>
      </c>
      <c r="C4125" s="24" t="s">
        <v>77</v>
      </c>
      <c r="D4125" s="24" t="s">
        <v>90</v>
      </c>
      <c r="E4125" s="24">
        <v>540</v>
      </c>
      <c r="F4125" s="26">
        <v>46204</v>
      </c>
      <c r="G4125" s="24" t="s">
        <v>52</v>
      </c>
      <c r="H4125" s="24" t="s">
        <v>53</v>
      </c>
      <c r="I4125" s="24" t="s">
        <v>79</v>
      </c>
      <c r="J4125" s="24" t="s">
        <v>126</v>
      </c>
      <c r="K4125" s="24">
        <v>1</v>
      </c>
      <c r="L4125" s="24" t="s">
        <v>91</v>
      </c>
      <c r="M4125" s="26">
        <v>46221</v>
      </c>
      <c r="N4125" s="27">
        <v>46221.333333333336</v>
      </c>
      <c r="O4125" s="27">
        <v>46221.708333333336</v>
      </c>
      <c r="P4125" s="24" t="s">
        <v>6789</v>
      </c>
      <c r="Q4125" s="24" t="s">
        <v>6790</v>
      </c>
      <c r="R4125" s="24" t="s">
        <v>3461</v>
      </c>
      <c r="S4125" s="24" t="s">
        <v>152</v>
      </c>
      <c r="T4125" s="24" t="s">
        <v>79</v>
      </c>
      <c r="U4125" s="24" t="s">
        <v>547</v>
      </c>
      <c r="V4125" s="27">
        <v>46221.429861111108</v>
      </c>
      <c r="W4125" s="27">
        <v>46221.492361111108</v>
      </c>
      <c r="Z4125" s="24">
        <v>1</v>
      </c>
      <c r="AA4125" s="24" t="s">
        <v>58</v>
      </c>
      <c r="AB4125" s="24" t="b">
        <v>0</v>
      </c>
      <c r="AC4125" s="61"/>
    </row>
    <row r="4126" spans="2:29" ht="13.7">
      <c r="B4126" s="24" t="s">
        <v>82</v>
      </c>
      <c r="C4126" s="24" t="s">
        <v>77</v>
      </c>
      <c r="D4126" s="24" t="s">
        <v>90</v>
      </c>
      <c r="E4126" s="24">
        <v>540</v>
      </c>
      <c r="F4126" s="26">
        <v>46204</v>
      </c>
      <c r="G4126" s="24" t="s">
        <v>52</v>
      </c>
      <c r="H4126" s="24" t="s">
        <v>53</v>
      </c>
      <c r="I4126" s="24" t="s">
        <v>79</v>
      </c>
      <c r="J4126" s="24" t="s">
        <v>125</v>
      </c>
      <c r="K4126" s="24">
        <v>1</v>
      </c>
      <c r="L4126" s="24" t="s">
        <v>91</v>
      </c>
      <c r="M4126" s="26">
        <v>46224</v>
      </c>
      <c r="N4126" s="27">
        <v>46224.333333333336</v>
      </c>
      <c r="O4126" s="27">
        <v>46224.708333333336</v>
      </c>
      <c r="V4126" s="27"/>
      <c r="W4126" s="27"/>
      <c r="X4126" s="24">
        <v>4</v>
      </c>
      <c r="Y4126" s="24">
        <v>0</v>
      </c>
      <c r="Z4126" s="24">
        <v>4</v>
      </c>
      <c r="AA4126" s="24" t="s">
        <v>58</v>
      </c>
      <c r="AB4126" s="24" t="b">
        <v>0</v>
      </c>
      <c r="AC4126" s="61">
        <v>0</v>
      </c>
    </row>
    <row r="4127" spans="2:29" ht="13.7">
      <c r="B4127" s="24" t="s">
        <v>82</v>
      </c>
      <c r="C4127" s="24" t="s">
        <v>77</v>
      </c>
      <c r="D4127" s="24" t="s">
        <v>90</v>
      </c>
      <c r="E4127" s="24">
        <v>540</v>
      </c>
      <c r="F4127" s="26">
        <v>46204</v>
      </c>
      <c r="G4127" s="24" t="s">
        <v>52</v>
      </c>
      <c r="H4127" s="24" t="s">
        <v>53</v>
      </c>
      <c r="I4127" s="24" t="s">
        <v>79</v>
      </c>
      <c r="J4127" s="24" t="s">
        <v>126</v>
      </c>
      <c r="K4127" s="24">
        <v>1</v>
      </c>
      <c r="L4127" s="24" t="s">
        <v>91</v>
      </c>
      <c r="M4127" s="26">
        <v>46224</v>
      </c>
      <c r="N4127" s="27">
        <v>46224.333333333336</v>
      </c>
      <c r="O4127" s="27">
        <v>46224.708333333336</v>
      </c>
      <c r="P4127" s="24" t="s">
        <v>6791</v>
      </c>
      <c r="Q4127" s="24" t="s">
        <v>6792</v>
      </c>
      <c r="R4127" s="24" t="s">
        <v>3461</v>
      </c>
      <c r="S4127" s="24" t="s">
        <v>198</v>
      </c>
      <c r="T4127" s="24" t="s">
        <v>79</v>
      </c>
      <c r="U4127" s="24" t="s">
        <v>1021</v>
      </c>
      <c r="V4127" s="27">
        <v>46224.341666666667</v>
      </c>
      <c r="W4127" s="27">
        <v>46224.415972222225</v>
      </c>
      <c r="Z4127" s="24">
        <v>1</v>
      </c>
      <c r="AA4127" s="24" t="s">
        <v>58</v>
      </c>
      <c r="AB4127" s="24" t="b">
        <v>0</v>
      </c>
      <c r="AC4127" s="61"/>
    </row>
    <row r="4128" spans="2:29" ht="13.7">
      <c r="B4128" s="24" t="s">
        <v>82</v>
      </c>
      <c r="C4128" s="24" t="s">
        <v>77</v>
      </c>
      <c r="D4128" s="24" t="s">
        <v>90</v>
      </c>
      <c r="E4128" s="24">
        <v>540</v>
      </c>
      <c r="F4128" s="26">
        <v>46204</v>
      </c>
      <c r="G4128" s="24" t="s">
        <v>52</v>
      </c>
      <c r="H4128" s="24" t="s">
        <v>53</v>
      </c>
      <c r="I4128" s="24" t="s">
        <v>79</v>
      </c>
      <c r="J4128" s="24" t="s">
        <v>126</v>
      </c>
      <c r="K4128" s="24">
        <v>1</v>
      </c>
      <c r="L4128" s="24" t="s">
        <v>91</v>
      </c>
      <c r="M4128" s="26">
        <v>46224</v>
      </c>
      <c r="N4128" s="27">
        <v>46224.333333333336</v>
      </c>
      <c r="O4128" s="27">
        <v>46224.708333333336</v>
      </c>
      <c r="P4128" s="24" t="s">
        <v>6793</v>
      </c>
      <c r="Q4128" s="24" t="s">
        <v>6794</v>
      </c>
      <c r="R4128" s="24" t="s">
        <v>3461</v>
      </c>
      <c r="T4128" s="24" t="s">
        <v>79</v>
      </c>
      <c r="U4128" s="24" t="s">
        <v>1021</v>
      </c>
      <c r="V4128" s="27">
        <v>46224.429166666669</v>
      </c>
      <c r="W4128" s="27">
        <v>46224.5</v>
      </c>
      <c r="Z4128" s="24">
        <v>1</v>
      </c>
      <c r="AA4128" s="24" t="s">
        <v>58</v>
      </c>
      <c r="AB4128" s="24" t="b">
        <v>0</v>
      </c>
      <c r="AC4128" s="61"/>
    </row>
    <row r="4129" spans="2:29" ht="13.7">
      <c r="B4129" s="24" t="s">
        <v>82</v>
      </c>
      <c r="C4129" s="24" t="s">
        <v>77</v>
      </c>
      <c r="D4129" s="24" t="s">
        <v>90</v>
      </c>
      <c r="E4129" s="24">
        <v>540</v>
      </c>
      <c r="F4129" s="26">
        <v>46204</v>
      </c>
      <c r="G4129" s="24" t="s">
        <v>52</v>
      </c>
      <c r="H4129" s="24" t="s">
        <v>53</v>
      </c>
      <c r="I4129" s="24" t="s">
        <v>79</v>
      </c>
      <c r="J4129" s="24" t="s">
        <v>126</v>
      </c>
      <c r="K4129" s="24">
        <v>1</v>
      </c>
      <c r="L4129" s="24" t="s">
        <v>91</v>
      </c>
      <c r="M4129" s="26">
        <v>46224</v>
      </c>
      <c r="N4129" s="27">
        <v>46224.333333333336</v>
      </c>
      <c r="O4129" s="27">
        <v>46224.708333333336</v>
      </c>
      <c r="P4129" s="24" t="s">
        <v>6795</v>
      </c>
      <c r="Q4129" s="24" t="s">
        <v>6796</v>
      </c>
      <c r="R4129" s="24" t="s">
        <v>3454</v>
      </c>
      <c r="T4129" s="24" t="s">
        <v>79</v>
      </c>
      <c r="U4129" s="24" t="s">
        <v>1021</v>
      </c>
      <c r="V4129" s="27">
        <v>46224.616666666669</v>
      </c>
      <c r="W4129" s="27">
        <v>46224.682638888888</v>
      </c>
      <c r="Z4129" s="24">
        <v>1</v>
      </c>
      <c r="AA4129" s="24" t="s">
        <v>58</v>
      </c>
      <c r="AB4129" s="24" t="b">
        <v>0</v>
      </c>
      <c r="AC4129" s="61"/>
    </row>
    <row r="4130" spans="2:29" ht="13.7">
      <c r="B4130" s="24" t="s">
        <v>82</v>
      </c>
      <c r="C4130" s="24" t="s">
        <v>77</v>
      </c>
      <c r="D4130" s="24" t="s">
        <v>90</v>
      </c>
      <c r="E4130" s="24">
        <v>540</v>
      </c>
      <c r="F4130" s="26">
        <v>46204</v>
      </c>
      <c r="G4130" s="24" t="s">
        <v>52</v>
      </c>
      <c r="H4130" s="24" t="s">
        <v>53</v>
      </c>
      <c r="I4130" s="24" t="s">
        <v>79</v>
      </c>
      <c r="J4130" s="24" t="s">
        <v>126</v>
      </c>
      <c r="K4130" s="24">
        <v>1</v>
      </c>
      <c r="L4130" s="24" t="s">
        <v>91</v>
      </c>
      <c r="M4130" s="26">
        <v>46224</v>
      </c>
      <c r="N4130" s="27">
        <v>46224.333333333336</v>
      </c>
      <c r="O4130" s="27">
        <v>46224.708333333336</v>
      </c>
      <c r="P4130" s="24" t="s">
        <v>6797</v>
      </c>
      <c r="Q4130" s="24" t="s">
        <v>6798</v>
      </c>
      <c r="R4130" s="24" t="s">
        <v>3472</v>
      </c>
      <c r="T4130" s="24" t="s">
        <v>79</v>
      </c>
      <c r="U4130" s="24" t="s">
        <v>1021</v>
      </c>
      <c r="V4130" s="27">
        <v>46224.527777777781</v>
      </c>
      <c r="W4130" s="27">
        <v>46224.601388888892</v>
      </c>
      <c r="Z4130" s="24">
        <v>1</v>
      </c>
      <c r="AA4130" s="24" t="s">
        <v>58</v>
      </c>
      <c r="AB4130" s="24" t="b">
        <v>0</v>
      </c>
      <c r="AC4130" s="61"/>
    </row>
    <row r="4131" spans="2:29" ht="13.7">
      <c r="B4131" s="24" t="s">
        <v>82</v>
      </c>
      <c r="C4131" s="24" t="s">
        <v>77</v>
      </c>
      <c r="D4131" s="24" t="s">
        <v>90</v>
      </c>
      <c r="E4131" s="24">
        <v>540</v>
      </c>
      <c r="F4131" s="26">
        <v>46204</v>
      </c>
      <c r="G4131" s="24" t="s">
        <v>52</v>
      </c>
      <c r="H4131" s="24" t="s">
        <v>53</v>
      </c>
      <c r="I4131" s="24" t="s">
        <v>79</v>
      </c>
      <c r="J4131" s="24" t="s">
        <v>125</v>
      </c>
      <c r="K4131" s="24">
        <v>1</v>
      </c>
      <c r="L4131" s="24" t="s">
        <v>91</v>
      </c>
      <c r="M4131" s="26">
        <v>46227</v>
      </c>
      <c r="N4131" s="27">
        <v>46227.333333333336</v>
      </c>
      <c r="O4131" s="27">
        <v>46227.708333333336</v>
      </c>
      <c r="V4131" s="27"/>
      <c r="W4131" s="27"/>
      <c r="X4131" s="24">
        <v>4</v>
      </c>
      <c r="Y4131" s="24">
        <v>0</v>
      </c>
      <c r="Z4131" s="24">
        <v>4</v>
      </c>
      <c r="AA4131" s="24" t="s">
        <v>58</v>
      </c>
      <c r="AB4131" s="24" t="b">
        <v>0</v>
      </c>
      <c r="AC4131" s="61">
        <v>0</v>
      </c>
    </row>
    <row r="4132" spans="2:29" ht="13.7">
      <c r="B4132" s="24" t="s">
        <v>82</v>
      </c>
      <c r="C4132" s="24" t="s">
        <v>77</v>
      </c>
      <c r="D4132" s="24" t="s">
        <v>90</v>
      </c>
      <c r="E4132" s="24">
        <v>540</v>
      </c>
      <c r="F4132" s="26">
        <v>46204</v>
      </c>
      <c r="G4132" s="24" t="s">
        <v>52</v>
      </c>
      <c r="H4132" s="24" t="s">
        <v>53</v>
      </c>
      <c r="I4132" s="24" t="s">
        <v>79</v>
      </c>
      <c r="J4132" s="24" t="s">
        <v>126</v>
      </c>
      <c r="K4132" s="24">
        <v>1</v>
      </c>
      <c r="L4132" s="24" t="s">
        <v>91</v>
      </c>
      <c r="M4132" s="26">
        <v>46227</v>
      </c>
      <c r="N4132" s="27">
        <v>46227.333333333336</v>
      </c>
      <c r="O4132" s="27">
        <v>46227.708333333336</v>
      </c>
      <c r="P4132" s="24" t="s">
        <v>6799</v>
      </c>
      <c r="Q4132" s="24" t="s">
        <v>6800</v>
      </c>
      <c r="R4132" s="24" t="s">
        <v>3461</v>
      </c>
      <c r="T4132" s="24" t="s">
        <v>79</v>
      </c>
      <c r="U4132" s="24" t="s">
        <v>278</v>
      </c>
      <c r="V4132" s="27">
        <v>46227.529166666667</v>
      </c>
      <c r="W4132" s="27">
        <v>46227.595138888886</v>
      </c>
      <c r="Z4132" s="24">
        <v>1</v>
      </c>
      <c r="AA4132" s="24" t="s">
        <v>58</v>
      </c>
      <c r="AB4132" s="24" t="b">
        <v>0</v>
      </c>
      <c r="AC4132" s="61"/>
    </row>
    <row r="4133" spans="2:29" ht="13.7">
      <c r="B4133" s="24" t="s">
        <v>82</v>
      </c>
      <c r="C4133" s="24" t="s">
        <v>77</v>
      </c>
      <c r="D4133" s="24" t="s">
        <v>90</v>
      </c>
      <c r="E4133" s="24">
        <v>540</v>
      </c>
      <c r="F4133" s="26">
        <v>46204</v>
      </c>
      <c r="G4133" s="24" t="s">
        <v>52</v>
      </c>
      <c r="H4133" s="24" t="s">
        <v>53</v>
      </c>
      <c r="I4133" s="24" t="s">
        <v>79</v>
      </c>
      <c r="J4133" s="24" t="s">
        <v>126</v>
      </c>
      <c r="K4133" s="24">
        <v>1</v>
      </c>
      <c r="L4133" s="24" t="s">
        <v>91</v>
      </c>
      <c r="M4133" s="26">
        <v>46227</v>
      </c>
      <c r="N4133" s="27">
        <v>46227.333333333336</v>
      </c>
      <c r="O4133" s="27">
        <v>46227.708333333336</v>
      </c>
      <c r="P4133" s="24" t="s">
        <v>6801</v>
      </c>
      <c r="Q4133" s="24" t="s">
        <v>6802</v>
      </c>
      <c r="R4133" s="24" t="s">
        <v>3454</v>
      </c>
      <c r="S4133" s="24" t="s">
        <v>198</v>
      </c>
      <c r="T4133" s="24" t="s">
        <v>79</v>
      </c>
      <c r="U4133" s="24" t="s">
        <v>278</v>
      </c>
      <c r="V4133" s="27">
        <v>46227.622916666667</v>
      </c>
      <c r="W4133" s="27">
        <v>46227.690972222219</v>
      </c>
      <c r="Z4133" s="24">
        <v>1</v>
      </c>
      <c r="AA4133" s="24" t="s">
        <v>58</v>
      </c>
      <c r="AB4133" s="24" t="b">
        <v>0</v>
      </c>
      <c r="AC4133" s="61"/>
    </row>
    <row r="4134" spans="2:29" ht="13.7">
      <c r="B4134" s="24" t="s">
        <v>82</v>
      </c>
      <c r="C4134" s="24" t="s">
        <v>77</v>
      </c>
      <c r="D4134" s="24" t="s">
        <v>90</v>
      </c>
      <c r="E4134" s="24">
        <v>540</v>
      </c>
      <c r="F4134" s="26">
        <v>46204</v>
      </c>
      <c r="G4134" s="24" t="s">
        <v>52</v>
      </c>
      <c r="H4134" s="24" t="s">
        <v>53</v>
      </c>
      <c r="I4134" s="24" t="s">
        <v>79</v>
      </c>
      <c r="J4134" s="24" t="s">
        <v>126</v>
      </c>
      <c r="K4134" s="24">
        <v>1</v>
      </c>
      <c r="L4134" s="24" t="s">
        <v>91</v>
      </c>
      <c r="M4134" s="26">
        <v>46227</v>
      </c>
      <c r="N4134" s="27">
        <v>46227.333333333336</v>
      </c>
      <c r="O4134" s="27">
        <v>46227.708333333336</v>
      </c>
      <c r="P4134" s="24" t="s">
        <v>6803</v>
      </c>
      <c r="Q4134" s="24" t="s">
        <v>6804</v>
      </c>
      <c r="R4134" s="24" t="s">
        <v>3461</v>
      </c>
      <c r="S4134" s="24" t="s">
        <v>152</v>
      </c>
      <c r="T4134" s="24" t="s">
        <v>79</v>
      </c>
      <c r="U4134" s="24" t="s">
        <v>278</v>
      </c>
      <c r="V4134" s="27">
        <v>46227.43472222222</v>
      </c>
      <c r="W4134" s="27">
        <v>46227.491666666669</v>
      </c>
      <c r="Z4134" s="24">
        <v>1</v>
      </c>
      <c r="AA4134" s="24" t="s">
        <v>58</v>
      </c>
      <c r="AB4134" s="24" t="b">
        <v>0</v>
      </c>
      <c r="AC4134" s="61"/>
    </row>
    <row r="4135" spans="2:29" ht="13.7">
      <c r="B4135" s="24" t="s">
        <v>82</v>
      </c>
      <c r="C4135" s="24" t="s">
        <v>77</v>
      </c>
      <c r="D4135" s="24" t="s">
        <v>90</v>
      </c>
      <c r="E4135" s="24">
        <v>540</v>
      </c>
      <c r="F4135" s="26">
        <v>46204</v>
      </c>
      <c r="G4135" s="24" t="s">
        <v>52</v>
      </c>
      <c r="H4135" s="24" t="s">
        <v>53</v>
      </c>
      <c r="I4135" s="24" t="s">
        <v>79</v>
      </c>
      <c r="J4135" s="24" t="s">
        <v>126</v>
      </c>
      <c r="K4135" s="24">
        <v>1</v>
      </c>
      <c r="L4135" s="24" t="s">
        <v>91</v>
      </c>
      <c r="M4135" s="26">
        <v>46227</v>
      </c>
      <c r="N4135" s="27">
        <v>46227.333333333336</v>
      </c>
      <c r="O4135" s="27">
        <v>46227.708333333336</v>
      </c>
      <c r="P4135" s="24" t="s">
        <v>6805</v>
      </c>
      <c r="Q4135" s="24" t="s">
        <v>6806</v>
      </c>
      <c r="R4135" s="24" t="s">
        <v>3461</v>
      </c>
      <c r="T4135" s="24" t="s">
        <v>79</v>
      </c>
      <c r="U4135" s="24" t="s">
        <v>278</v>
      </c>
      <c r="V4135" s="27">
        <v>46227.340277777781</v>
      </c>
      <c r="W4135" s="27">
        <v>46227.401388888888</v>
      </c>
      <c r="Z4135" s="24">
        <v>1</v>
      </c>
      <c r="AA4135" s="24" t="s">
        <v>58</v>
      </c>
      <c r="AB4135" s="24" t="b">
        <v>0</v>
      </c>
      <c r="AC4135" s="61"/>
    </row>
    <row r="4136" spans="2:29" ht="13.7">
      <c r="B4136" s="24" t="s">
        <v>82</v>
      </c>
      <c r="C4136" s="24" t="s">
        <v>77</v>
      </c>
      <c r="D4136" s="24" t="s">
        <v>90</v>
      </c>
      <c r="E4136" s="24">
        <v>540</v>
      </c>
      <c r="F4136" s="26">
        <v>46204</v>
      </c>
      <c r="G4136" s="24" t="s">
        <v>52</v>
      </c>
      <c r="H4136" s="24" t="s">
        <v>53</v>
      </c>
      <c r="I4136" s="24" t="s">
        <v>79</v>
      </c>
      <c r="J4136" s="24" t="s">
        <v>125</v>
      </c>
      <c r="K4136" s="24">
        <v>1</v>
      </c>
      <c r="L4136" s="24" t="s">
        <v>91</v>
      </c>
      <c r="M4136" s="26">
        <v>46229</v>
      </c>
      <c r="N4136" s="27">
        <v>46229.3125</v>
      </c>
      <c r="O4136" s="27">
        <v>46229.6875</v>
      </c>
      <c r="V4136" s="27"/>
      <c r="W4136" s="27"/>
      <c r="X4136" s="24">
        <v>4</v>
      </c>
      <c r="Y4136" s="24">
        <v>0</v>
      </c>
      <c r="Z4136" s="24">
        <v>4</v>
      </c>
      <c r="AA4136" s="24" t="s">
        <v>58</v>
      </c>
      <c r="AB4136" s="24" t="b">
        <v>0</v>
      </c>
      <c r="AC4136" s="61">
        <v>0</v>
      </c>
    </row>
    <row r="4137" spans="2:29" ht="13.7">
      <c r="B4137" s="24" t="s">
        <v>82</v>
      </c>
      <c r="C4137" s="24" t="s">
        <v>77</v>
      </c>
      <c r="D4137" s="24" t="s">
        <v>90</v>
      </c>
      <c r="E4137" s="24">
        <v>540</v>
      </c>
      <c r="F4137" s="26">
        <v>46204</v>
      </c>
      <c r="G4137" s="24" t="s">
        <v>52</v>
      </c>
      <c r="H4137" s="24" t="s">
        <v>53</v>
      </c>
      <c r="I4137" s="24" t="s">
        <v>79</v>
      </c>
      <c r="J4137" s="24" t="s">
        <v>126</v>
      </c>
      <c r="K4137" s="24">
        <v>1</v>
      </c>
      <c r="L4137" s="24" t="s">
        <v>91</v>
      </c>
      <c r="M4137" s="26">
        <v>46229</v>
      </c>
      <c r="N4137" s="27">
        <v>46229.3125</v>
      </c>
      <c r="O4137" s="27">
        <v>46229.6875</v>
      </c>
      <c r="P4137" s="24" t="s">
        <v>6807</v>
      </c>
      <c r="Q4137" s="24" t="s">
        <v>6808</v>
      </c>
      <c r="R4137" s="24" t="s">
        <v>3472</v>
      </c>
      <c r="T4137" s="24" t="s">
        <v>79</v>
      </c>
      <c r="U4137" s="24" t="s">
        <v>202</v>
      </c>
      <c r="V4137" s="27">
        <v>46229.317361111112</v>
      </c>
      <c r="W4137" s="27">
        <v>46229.374305555553</v>
      </c>
      <c r="Z4137" s="24">
        <v>1</v>
      </c>
      <c r="AA4137" s="24" t="s">
        <v>58</v>
      </c>
      <c r="AB4137" s="24" t="b">
        <v>0</v>
      </c>
      <c r="AC4137" s="61"/>
    </row>
    <row r="4138" spans="2:29" ht="13.7">
      <c r="B4138" s="24" t="s">
        <v>82</v>
      </c>
      <c r="C4138" s="24" t="s">
        <v>77</v>
      </c>
      <c r="D4138" s="24" t="s">
        <v>90</v>
      </c>
      <c r="E4138" s="24">
        <v>540</v>
      </c>
      <c r="F4138" s="26">
        <v>46204</v>
      </c>
      <c r="G4138" s="24" t="s">
        <v>52</v>
      </c>
      <c r="H4138" s="24" t="s">
        <v>53</v>
      </c>
      <c r="I4138" s="24" t="s">
        <v>79</v>
      </c>
      <c r="J4138" s="24" t="s">
        <v>126</v>
      </c>
      <c r="K4138" s="24">
        <v>1</v>
      </c>
      <c r="L4138" s="24" t="s">
        <v>91</v>
      </c>
      <c r="M4138" s="26">
        <v>46229</v>
      </c>
      <c r="N4138" s="27">
        <v>46229.3125</v>
      </c>
      <c r="O4138" s="27">
        <v>46229.6875</v>
      </c>
      <c r="P4138" s="24" t="s">
        <v>6809</v>
      </c>
      <c r="Q4138" s="24" t="s">
        <v>6810</v>
      </c>
      <c r="R4138" s="24" t="s">
        <v>3454</v>
      </c>
      <c r="S4138" s="24" t="s">
        <v>160</v>
      </c>
      <c r="T4138" s="24" t="s">
        <v>79</v>
      </c>
      <c r="U4138" s="24" t="s">
        <v>202</v>
      </c>
      <c r="V4138" s="27">
        <v>46229.507638888892</v>
      </c>
      <c r="W4138" s="27">
        <v>46229.578472222223</v>
      </c>
      <c r="Z4138" s="24">
        <v>1</v>
      </c>
      <c r="AA4138" s="24" t="s">
        <v>58</v>
      </c>
      <c r="AB4138" s="24" t="b">
        <v>0</v>
      </c>
      <c r="AC4138" s="61"/>
    </row>
    <row r="4139" spans="2:29" ht="13.7">
      <c r="B4139" s="24" t="s">
        <v>82</v>
      </c>
      <c r="C4139" s="24" t="s">
        <v>77</v>
      </c>
      <c r="D4139" s="24" t="s">
        <v>90</v>
      </c>
      <c r="E4139" s="24">
        <v>540</v>
      </c>
      <c r="F4139" s="26">
        <v>46204</v>
      </c>
      <c r="G4139" s="24" t="s">
        <v>52</v>
      </c>
      <c r="H4139" s="24" t="s">
        <v>53</v>
      </c>
      <c r="I4139" s="24" t="s">
        <v>79</v>
      </c>
      <c r="J4139" s="24" t="s">
        <v>126</v>
      </c>
      <c r="K4139" s="24">
        <v>1</v>
      </c>
      <c r="L4139" s="24" t="s">
        <v>91</v>
      </c>
      <c r="M4139" s="26">
        <v>46229</v>
      </c>
      <c r="N4139" s="27">
        <v>46229.3125</v>
      </c>
      <c r="O4139" s="27">
        <v>46229.6875</v>
      </c>
      <c r="P4139" s="24" t="s">
        <v>6811</v>
      </c>
      <c r="Q4139" s="24" t="s">
        <v>6812</v>
      </c>
      <c r="R4139" s="24" t="s">
        <v>3472</v>
      </c>
      <c r="T4139" s="24" t="s">
        <v>79</v>
      </c>
      <c r="U4139" s="24" t="s">
        <v>202</v>
      </c>
      <c r="V4139" s="27">
        <v>46229.599305555559</v>
      </c>
      <c r="W4139" s="27">
        <v>46229.666666666664</v>
      </c>
      <c r="Z4139" s="24">
        <v>1</v>
      </c>
      <c r="AA4139" s="24" t="s">
        <v>58</v>
      </c>
      <c r="AB4139" s="24" t="b">
        <v>0</v>
      </c>
      <c r="AC4139" s="61"/>
    </row>
    <row r="4140" spans="2:29" ht="13.7">
      <c r="B4140" s="24" t="s">
        <v>82</v>
      </c>
      <c r="C4140" s="24" t="s">
        <v>77</v>
      </c>
      <c r="D4140" s="24" t="s">
        <v>90</v>
      </c>
      <c r="E4140" s="24">
        <v>540</v>
      </c>
      <c r="F4140" s="26">
        <v>46204</v>
      </c>
      <c r="G4140" s="24" t="s">
        <v>52</v>
      </c>
      <c r="H4140" s="24" t="s">
        <v>53</v>
      </c>
      <c r="I4140" s="24" t="s">
        <v>79</v>
      </c>
      <c r="J4140" s="24" t="s">
        <v>126</v>
      </c>
      <c r="K4140" s="24">
        <v>1</v>
      </c>
      <c r="L4140" s="24" t="s">
        <v>91</v>
      </c>
      <c r="M4140" s="26">
        <v>46229</v>
      </c>
      <c r="N4140" s="27">
        <v>46229.3125</v>
      </c>
      <c r="O4140" s="27">
        <v>46229.6875</v>
      </c>
      <c r="P4140" s="24" t="s">
        <v>6813</v>
      </c>
      <c r="Q4140" s="24" t="s">
        <v>6814</v>
      </c>
      <c r="R4140" s="24" t="s">
        <v>3454</v>
      </c>
      <c r="T4140" s="24" t="s">
        <v>79</v>
      </c>
      <c r="U4140" s="24" t="s">
        <v>202</v>
      </c>
      <c r="V4140" s="27">
        <v>46229.411805555559</v>
      </c>
      <c r="W4140" s="27">
        <v>46229.461805555555</v>
      </c>
      <c r="Z4140" s="24">
        <v>1</v>
      </c>
      <c r="AA4140" s="24" t="s">
        <v>58</v>
      </c>
      <c r="AB4140" s="24" t="b">
        <v>0</v>
      </c>
      <c r="AC4140" s="61"/>
    </row>
    <row r="4141" spans="2:29" ht="13.7">
      <c r="B4141" s="24" t="s">
        <v>82</v>
      </c>
      <c r="C4141" s="24" t="s">
        <v>77</v>
      </c>
      <c r="D4141" s="24" t="s">
        <v>90</v>
      </c>
      <c r="E4141" s="24">
        <v>540</v>
      </c>
      <c r="F4141" s="26">
        <v>46235</v>
      </c>
      <c r="G4141" s="24" t="s">
        <v>52</v>
      </c>
      <c r="H4141" s="24" t="s">
        <v>53</v>
      </c>
      <c r="I4141" s="24" t="s">
        <v>79</v>
      </c>
      <c r="J4141" s="24" t="s">
        <v>125</v>
      </c>
      <c r="K4141" s="24">
        <v>1</v>
      </c>
      <c r="L4141" s="24" t="s">
        <v>91</v>
      </c>
      <c r="M4141" s="26">
        <v>46241</v>
      </c>
      <c r="N4141" s="27">
        <v>46241.375</v>
      </c>
      <c r="O4141" s="27">
        <v>46241.75</v>
      </c>
      <c r="V4141" s="27"/>
      <c r="W4141" s="27"/>
      <c r="X4141" s="24">
        <v>4</v>
      </c>
      <c r="Y4141" s="24">
        <v>0</v>
      </c>
      <c r="Z4141" s="24">
        <v>4</v>
      </c>
      <c r="AA4141" s="24" t="s">
        <v>60</v>
      </c>
      <c r="AB4141" s="24" t="b">
        <v>0</v>
      </c>
      <c r="AC4141" s="61">
        <v>0</v>
      </c>
    </row>
    <row r="4142" spans="2:29" ht="13.7">
      <c r="B4142" s="24" t="s">
        <v>82</v>
      </c>
      <c r="C4142" s="24" t="s">
        <v>77</v>
      </c>
      <c r="D4142" s="24" t="s">
        <v>90</v>
      </c>
      <c r="E4142" s="24">
        <v>540</v>
      </c>
      <c r="F4142" s="26">
        <v>46235</v>
      </c>
      <c r="G4142" s="24" t="s">
        <v>52</v>
      </c>
      <c r="H4142" s="24" t="s">
        <v>53</v>
      </c>
      <c r="I4142" s="24" t="s">
        <v>79</v>
      </c>
      <c r="J4142" s="24" t="s">
        <v>126</v>
      </c>
      <c r="K4142" s="24">
        <v>1</v>
      </c>
      <c r="L4142" s="24" t="s">
        <v>91</v>
      </c>
      <c r="M4142" s="26">
        <v>46241</v>
      </c>
      <c r="N4142" s="27">
        <v>46241.375</v>
      </c>
      <c r="O4142" s="27">
        <v>46241.75</v>
      </c>
      <c r="P4142" s="24" t="s">
        <v>6815</v>
      </c>
      <c r="Q4142" s="24" t="s">
        <v>6816</v>
      </c>
      <c r="R4142" s="24" t="s">
        <v>3472</v>
      </c>
      <c r="S4142" s="24" t="s">
        <v>160</v>
      </c>
      <c r="T4142" s="24" t="s">
        <v>79</v>
      </c>
      <c r="U4142" s="24" t="s">
        <v>278</v>
      </c>
      <c r="V4142" s="27">
        <v>46241.381944444445</v>
      </c>
      <c r="W4142" s="27">
        <v>46241.4375</v>
      </c>
      <c r="Z4142" s="24">
        <v>1</v>
      </c>
      <c r="AA4142" s="24" t="s">
        <v>60</v>
      </c>
      <c r="AB4142" s="24" t="b">
        <v>0</v>
      </c>
      <c r="AC4142" s="61"/>
    </row>
    <row r="4143" spans="2:29" ht="13.7">
      <c r="B4143" s="24" t="s">
        <v>82</v>
      </c>
      <c r="C4143" s="24" t="s">
        <v>77</v>
      </c>
      <c r="D4143" s="24" t="s">
        <v>90</v>
      </c>
      <c r="E4143" s="24">
        <v>540</v>
      </c>
      <c r="F4143" s="26">
        <v>46235</v>
      </c>
      <c r="G4143" s="24" t="s">
        <v>52</v>
      </c>
      <c r="H4143" s="24" t="s">
        <v>53</v>
      </c>
      <c r="I4143" s="24" t="s">
        <v>79</v>
      </c>
      <c r="J4143" s="24" t="s">
        <v>126</v>
      </c>
      <c r="K4143" s="24">
        <v>1</v>
      </c>
      <c r="L4143" s="24" t="s">
        <v>91</v>
      </c>
      <c r="M4143" s="26">
        <v>46241</v>
      </c>
      <c r="N4143" s="27">
        <v>46241.375</v>
      </c>
      <c r="O4143" s="27">
        <v>46241.75</v>
      </c>
      <c r="P4143" s="24" t="s">
        <v>6817</v>
      </c>
      <c r="Q4143" s="24" t="s">
        <v>6818</v>
      </c>
      <c r="R4143" s="24" t="s">
        <v>3454</v>
      </c>
      <c r="T4143" s="24" t="s">
        <v>79</v>
      </c>
      <c r="U4143" s="24" t="s">
        <v>278</v>
      </c>
      <c r="V4143" s="27">
        <v>46241.567361111112</v>
      </c>
      <c r="W4143" s="27">
        <v>46241.625</v>
      </c>
      <c r="Z4143" s="24">
        <v>1</v>
      </c>
      <c r="AA4143" s="24" t="s">
        <v>60</v>
      </c>
      <c r="AB4143" s="24" t="b">
        <v>0</v>
      </c>
      <c r="AC4143" s="61"/>
    </row>
    <row r="4144" spans="2:29" ht="13.7">
      <c r="B4144" s="24" t="s">
        <v>82</v>
      </c>
      <c r="C4144" s="24" t="s">
        <v>77</v>
      </c>
      <c r="D4144" s="24" t="s">
        <v>90</v>
      </c>
      <c r="E4144" s="24">
        <v>540</v>
      </c>
      <c r="F4144" s="26">
        <v>46235</v>
      </c>
      <c r="G4144" s="24" t="s">
        <v>52</v>
      </c>
      <c r="H4144" s="24" t="s">
        <v>53</v>
      </c>
      <c r="I4144" s="24" t="s">
        <v>79</v>
      </c>
      <c r="J4144" s="24" t="s">
        <v>126</v>
      </c>
      <c r="K4144" s="24">
        <v>1</v>
      </c>
      <c r="L4144" s="24" t="s">
        <v>91</v>
      </c>
      <c r="M4144" s="26">
        <v>46241</v>
      </c>
      <c r="N4144" s="27">
        <v>46241.375</v>
      </c>
      <c r="O4144" s="27">
        <v>46241.75</v>
      </c>
      <c r="P4144" s="24" t="s">
        <v>6819</v>
      </c>
      <c r="Q4144" s="24" t="s">
        <v>6820</v>
      </c>
      <c r="R4144" s="24" t="s">
        <v>3472</v>
      </c>
      <c r="T4144" s="24" t="s">
        <v>79</v>
      </c>
      <c r="U4144" s="24" t="s">
        <v>278</v>
      </c>
      <c r="V4144" s="27">
        <v>46241.473611111112</v>
      </c>
      <c r="W4144" s="27">
        <v>46241.547222222223</v>
      </c>
      <c r="Z4144" s="24">
        <v>1</v>
      </c>
      <c r="AA4144" s="24" t="s">
        <v>60</v>
      </c>
      <c r="AB4144" s="24" t="b">
        <v>0</v>
      </c>
      <c r="AC4144" s="61"/>
    </row>
    <row r="4145" spans="2:29" ht="13.7">
      <c r="B4145" s="24" t="s">
        <v>82</v>
      </c>
      <c r="C4145" s="24" t="s">
        <v>77</v>
      </c>
      <c r="D4145" s="24" t="s">
        <v>90</v>
      </c>
      <c r="E4145" s="24">
        <v>540</v>
      </c>
      <c r="F4145" s="26">
        <v>46235</v>
      </c>
      <c r="G4145" s="24" t="s">
        <v>52</v>
      </c>
      <c r="H4145" s="24" t="s">
        <v>53</v>
      </c>
      <c r="I4145" s="24" t="s">
        <v>79</v>
      </c>
      <c r="J4145" s="24" t="s">
        <v>126</v>
      </c>
      <c r="K4145" s="24">
        <v>1</v>
      </c>
      <c r="L4145" s="24" t="s">
        <v>91</v>
      </c>
      <c r="M4145" s="26">
        <v>46241</v>
      </c>
      <c r="N4145" s="27">
        <v>46241.375</v>
      </c>
      <c r="O4145" s="27">
        <v>46241.75</v>
      </c>
      <c r="P4145" s="24" t="s">
        <v>6821</v>
      </c>
      <c r="Q4145" s="24" t="s">
        <v>6822</v>
      </c>
      <c r="R4145" s="24" t="s">
        <v>3461</v>
      </c>
      <c r="T4145" s="24" t="s">
        <v>79</v>
      </c>
      <c r="U4145" s="24" t="s">
        <v>278</v>
      </c>
      <c r="V4145" s="27">
        <v>46241.657638888886</v>
      </c>
      <c r="W4145" s="27">
        <v>46241.731944444444</v>
      </c>
      <c r="Z4145" s="24">
        <v>1</v>
      </c>
      <c r="AA4145" s="24" t="s">
        <v>60</v>
      </c>
      <c r="AB4145" s="24" t="b">
        <v>0</v>
      </c>
      <c r="AC4145" s="61"/>
    </row>
    <row r="4146" spans="2:29" ht="13.7">
      <c r="B4146" s="24" t="s">
        <v>82</v>
      </c>
      <c r="C4146" s="24" t="s">
        <v>92</v>
      </c>
      <c r="D4146" s="24" t="s">
        <v>93</v>
      </c>
      <c r="E4146" s="24">
        <v>180</v>
      </c>
      <c r="F4146" s="26">
        <v>46204</v>
      </c>
      <c r="G4146" s="24" t="s">
        <v>52</v>
      </c>
      <c r="H4146" s="24" t="s">
        <v>53</v>
      </c>
      <c r="I4146" s="24" t="s">
        <v>94</v>
      </c>
      <c r="J4146" s="24" t="s">
        <v>125</v>
      </c>
      <c r="K4146" s="24">
        <v>1</v>
      </c>
      <c r="L4146" s="24" t="s">
        <v>84</v>
      </c>
      <c r="M4146" s="26">
        <v>46207</v>
      </c>
      <c r="N4146" s="27">
        <v>46207.375</v>
      </c>
      <c r="O4146" s="27">
        <v>46207.5</v>
      </c>
      <c r="V4146" s="27"/>
      <c r="W4146" s="27"/>
      <c r="X4146" s="24">
        <v>4</v>
      </c>
      <c r="Y4146" s="24">
        <v>0</v>
      </c>
      <c r="Z4146" s="24">
        <v>4</v>
      </c>
      <c r="AA4146" s="24" t="s">
        <v>58</v>
      </c>
      <c r="AB4146" s="24" t="b">
        <v>0</v>
      </c>
      <c r="AC4146" s="61">
        <v>0</v>
      </c>
    </row>
    <row r="4147" spans="2:29" ht="13.7">
      <c r="B4147" s="24" t="s">
        <v>82</v>
      </c>
      <c r="C4147" s="24" t="s">
        <v>92</v>
      </c>
      <c r="D4147" s="24" t="s">
        <v>93</v>
      </c>
      <c r="E4147" s="24">
        <v>180</v>
      </c>
      <c r="F4147" s="26">
        <v>46204</v>
      </c>
      <c r="G4147" s="24" t="s">
        <v>52</v>
      </c>
      <c r="H4147" s="24" t="s">
        <v>53</v>
      </c>
      <c r="I4147" s="24" t="s">
        <v>94</v>
      </c>
      <c r="J4147" s="24" t="s">
        <v>126</v>
      </c>
      <c r="K4147" s="24">
        <v>1</v>
      </c>
      <c r="L4147" s="24" t="s">
        <v>84</v>
      </c>
      <c r="M4147" s="26">
        <v>46207</v>
      </c>
      <c r="N4147" s="27">
        <v>46207.375</v>
      </c>
      <c r="O4147" s="27">
        <v>46207.5</v>
      </c>
      <c r="P4147" s="24" t="s">
        <v>6823</v>
      </c>
      <c r="Q4147" s="24" t="s">
        <v>6824</v>
      </c>
      <c r="R4147" s="24" t="s">
        <v>6825</v>
      </c>
      <c r="S4147" s="24" t="s">
        <v>152</v>
      </c>
      <c r="T4147" s="24" t="s">
        <v>94</v>
      </c>
      <c r="U4147" s="24" t="s">
        <v>514</v>
      </c>
      <c r="V4147" s="27">
        <v>46207.382638888892</v>
      </c>
      <c r="W4147" s="27">
        <v>46207.395138888889</v>
      </c>
      <c r="Z4147" s="24">
        <v>1</v>
      </c>
      <c r="AA4147" s="24" t="s">
        <v>58</v>
      </c>
      <c r="AB4147" s="24" t="b">
        <v>0</v>
      </c>
      <c r="AC4147" s="61"/>
    </row>
    <row r="4148" spans="2:29" ht="13.7">
      <c r="B4148" s="24" t="s">
        <v>82</v>
      </c>
      <c r="C4148" s="24" t="s">
        <v>92</v>
      </c>
      <c r="D4148" s="24" t="s">
        <v>93</v>
      </c>
      <c r="E4148" s="24">
        <v>180</v>
      </c>
      <c r="F4148" s="26">
        <v>46204</v>
      </c>
      <c r="G4148" s="24" t="s">
        <v>52</v>
      </c>
      <c r="H4148" s="24" t="s">
        <v>53</v>
      </c>
      <c r="I4148" s="24" t="s">
        <v>94</v>
      </c>
      <c r="J4148" s="24" t="s">
        <v>126</v>
      </c>
      <c r="K4148" s="24">
        <v>1</v>
      </c>
      <c r="L4148" s="24" t="s">
        <v>84</v>
      </c>
      <c r="M4148" s="26">
        <v>46207</v>
      </c>
      <c r="N4148" s="27">
        <v>46207.375</v>
      </c>
      <c r="O4148" s="27">
        <v>46207.5</v>
      </c>
      <c r="P4148" s="24" t="s">
        <v>6826</v>
      </c>
      <c r="Q4148" s="24" t="s">
        <v>6827</v>
      </c>
      <c r="R4148" s="24" t="s">
        <v>6828</v>
      </c>
      <c r="T4148" s="24" t="s">
        <v>94</v>
      </c>
      <c r="U4148" s="24" t="s">
        <v>514</v>
      </c>
      <c r="V4148" s="27">
        <v>46207.473611111112</v>
      </c>
      <c r="W4148" s="27">
        <v>46207.493055555555</v>
      </c>
      <c r="Z4148" s="24">
        <v>1</v>
      </c>
      <c r="AA4148" s="24" t="s">
        <v>58</v>
      </c>
      <c r="AB4148" s="24" t="b">
        <v>0</v>
      </c>
      <c r="AC4148" s="61"/>
    </row>
    <row r="4149" spans="2:29" ht="13.7">
      <c r="B4149" s="24" t="s">
        <v>82</v>
      </c>
      <c r="C4149" s="24" t="s">
        <v>92</v>
      </c>
      <c r="D4149" s="24" t="s">
        <v>93</v>
      </c>
      <c r="E4149" s="24">
        <v>180</v>
      </c>
      <c r="F4149" s="26">
        <v>46204</v>
      </c>
      <c r="G4149" s="24" t="s">
        <v>52</v>
      </c>
      <c r="H4149" s="24" t="s">
        <v>53</v>
      </c>
      <c r="I4149" s="24" t="s">
        <v>94</v>
      </c>
      <c r="J4149" s="24" t="s">
        <v>126</v>
      </c>
      <c r="K4149" s="24">
        <v>1</v>
      </c>
      <c r="L4149" s="24" t="s">
        <v>84</v>
      </c>
      <c r="M4149" s="26">
        <v>46207</v>
      </c>
      <c r="N4149" s="27">
        <v>46207.375</v>
      </c>
      <c r="O4149" s="27">
        <v>46207.5</v>
      </c>
      <c r="P4149" s="24" t="s">
        <v>6829</v>
      </c>
      <c r="Q4149" s="24" t="s">
        <v>6830</v>
      </c>
      <c r="R4149" s="24" t="s">
        <v>6831</v>
      </c>
      <c r="S4149" s="24" t="s">
        <v>160</v>
      </c>
      <c r="T4149" s="24" t="s">
        <v>94</v>
      </c>
      <c r="U4149" s="24" t="s">
        <v>514</v>
      </c>
      <c r="V4149" s="27">
        <v>46207.40902777778</v>
      </c>
      <c r="W4149" s="27">
        <v>46207.427083333336</v>
      </c>
      <c r="Z4149" s="24">
        <v>1</v>
      </c>
      <c r="AA4149" s="24" t="s">
        <v>58</v>
      </c>
      <c r="AB4149" s="24" t="b">
        <v>0</v>
      </c>
      <c r="AC4149" s="61"/>
    </row>
    <row r="4150" spans="2:29" ht="13.7">
      <c r="B4150" s="24" t="s">
        <v>82</v>
      </c>
      <c r="C4150" s="24" t="s">
        <v>92</v>
      </c>
      <c r="D4150" s="24" t="s">
        <v>93</v>
      </c>
      <c r="E4150" s="24">
        <v>180</v>
      </c>
      <c r="F4150" s="26">
        <v>46204</v>
      </c>
      <c r="G4150" s="24" t="s">
        <v>52</v>
      </c>
      <c r="H4150" s="24" t="s">
        <v>53</v>
      </c>
      <c r="I4150" s="24" t="s">
        <v>94</v>
      </c>
      <c r="J4150" s="24" t="s">
        <v>126</v>
      </c>
      <c r="K4150" s="24">
        <v>1</v>
      </c>
      <c r="L4150" s="24" t="s">
        <v>84</v>
      </c>
      <c r="M4150" s="26">
        <v>46207</v>
      </c>
      <c r="N4150" s="27">
        <v>46207.375</v>
      </c>
      <c r="O4150" s="27">
        <v>46207.5</v>
      </c>
      <c r="P4150" s="24" t="s">
        <v>6832</v>
      </c>
      <c r="Q4150" s="24" t="s">
        <v>6833</v>
      </c>
      <c r="R4150" s="24" t="s">
        <v>6825</v>
      </c>
      <c r="T4150" s="24" t="s">
        <v>94</v>
      </c>
      <c r="U4150" s="24" t="s">
        <v>514</v>
      </c>
      <c r="V4150" s="27">
        <v>46207.441666666666</v>
      </c>
      <c r="W4150" s="27">
        <v>46207.456944444442</v>
      </c>
      <c r="Z4150" s="24">
        <v>1</v>
      </c>
      <c r="AA4150" s="24" t="s">
        <v>58</v>
      </c>
      <c r="AB4150" s="24" t="b">
        <v>0</v>
      </c>
      <c r="AC4150" s="61"/>
    </row>
    <row r="4151" spans="2:29" ht="13.7">
      <c r="B4151" s="24" t="s">
        <v>82</v>
      </c>
      <c r="C4151" s="24" t="s">
        <v>92</v>
      </c>
      <c r="D4151" s="24" t="s">
        <v>93</v>
      </c>
      <c r="E4151" s="24">
        <v>210</v>
      </c>
      <c r="F4151" s="26">
        <v>46174</v>
      </c>
      <c r="G4151" s="24" t="s">
        <v>52</v>
      </c>
      <c r="H4151" s="24" t="s">
        <v>53</v>
      </c>
      <c r="I4151" s="24" t="s">
        <v>94</v>
      </c>
      <c r="J4151" s="24" t="s">
        <v>125</v>
      </c>
      <c r="K4151" s="24">
        <v>1</v>
      </c>
      <c r="L4151" s="24" t="s">
        <v>84</v>
      </c>
      <c r="M4151" s="26">
        <v>46177</v>
      </c>
      <c r="N4151" s="27">
        <v>46177.333333333336</v>
      </c>
      <c r="O4151" s="27">
        <v>46177.479166666664</v>
      </c>
      <c r="V4151" s="27"/>
      <c r="W4151" s="27"/>
      <c r="X4151" s="24">
        <v>4</v>
      </c>
      <c r="Y4151" s="24">
        <v>0</v>
      </c>
      <c r="Z4151" s="24">
        <v>4</v>
      </c>
      <c r="AA4151" s="24" t="s">
        <v>56</v>
      </c>
      <c r="AB4151" s="24" t="b">
        <v>0</v>
      </c>
      <c r="AC4151" s="61">
        <v>0</v>
      </c>
    </row>
    <row r="4152" spans="2:29" ht="13.7">
      <c r="B4152" s="24" t="s">
        <v>82</v>
      </c>
      <c r="C4152" s="24" t="s">
        <v>92</v>
      </c>
      <c r="D4152" s="24" t="s">
        <v>93</v>
      </c>
      <c r="E4152" s="24">
        <v>210</v>
      </c>
      <c r="F4152" s="26">
        <v>46174</v>
      </c>
      <c r="G4152" s="24" t="s">
        <v>52</v>
      </c>
      <c r="H4152" s="24" t="s">
        <v>53</v>
      </c>
      <c r="I4152" s="24" t="s">
        <v>94</v>
      </c>
      <c r="J4152" s="24" t="s">
        <v>126</v>
      </c>
      <c r="K4152" s="24">
        <v>1</v>
      </c>
      <c r="L4152" s="24" t="s">
        <v>84</v>
      </c>
      <c r="M4152" s="26">
        <v>46177</v>
      </c>
      <c r="N4152" s="27">
        <v>46177.333333333336</v>
      </c>
      <c r="O4152" s="27">
        <v>46177.479166666664</v>
      </c>
      <c r="P4152" s="24" t="s">
        <v>6834</v>
      </c>
      <c r="Q4152" s="24" t="s">
        <v>6835</v>
      </c>
      <c r="R4152" s="24" t="s">
        <v>6828</v>
      </c>
      <c r="T4152" s="24" t="s">
        <v>94</v>
      </c>
      <c r="U4152" s="24" t="s">
        <v>169</v>
      </c>
      <c r="V4152" s="27">
        <v>46177.375</v>
      </c>
      <c r="W4152" s="27">
        <v>46177.395833333336</v>
      </c>
      <c r="Z4152" s="24">
        <v>1</v>
      </c>
      <c r="AA4152" s="24" t="s">
        <v>56</v>
      </c>
      <c r="AB4152" s="24" t="b">
        <v>0</v>
      </c>
      <c r="AC4152" s="61"/>
    </row>
    <row r="4153" spans="2:29" ht="13.7">
      <c r="B4153" s="24" t="s">
        <v>82</v>
      </c>
      <c r="C4153" s="24" t="s">
        <v>92</v>
      </c>
      <c r="D4153" s="24" t="s">
        <v>93</v>
      </c>
      <c r="E4153" s="24">
        <v>210</v>
      </c>
      <c r="F4153" s="26">
        <v>46174</v>
      </c>
      <c r="G4153" s="24" t="s">
        <v>52</v>
      </c>
      <c r="H4153" s="24" t="s">
        <v>53</v>
      </c>
      <c r="I4153" s="24" t="s">
        <v>94</v>
      </c>
      <c r="J4153" s="24" t="s">
        <v>126</v>
      </c>
      <c r="K4153" s="24">
        <v>1</v>
      </c>
      <c r="L4153" s="24" t="s">
        <v>84</v>
      </c>
      <c r="M4153" s="26">
        <v>46177</v>
      </c>
      <c r="N4153" s="27">
        <v>46177.333333333336</v>
      </c>
      <c r="O4153" s="27">
        <v>46177.479166666664</v>
      </c>
      <c r="P4153" s="24" t="s">
        <v>6836</v>
      </c>
      <c r="Q4153" s="24" t="s">
        <v>6837</v>
      </c>
      <c r="R4153" s="24" t="s">
        <v>6831</v>
      </c>
      <c r="T4153" s="24" t="s">
        <v>94</v>
      </c>
      <c r="U4153" s="24" t="s">
        <v>169</v>
      </c>
      <c r="V4153" s="27">
        <v>46177.408333333333</v>
      </c>
      <c r="W4153" s="27">
        <v>46177.429166666669</v>
      </c>
      <c r="Z4153" s="24">
        <v>1</v>
      </c>
      <c r="AA4153" s="24" t="s">
        <v>56</v>
      </c>
      <c r="AB4153" s="24" t="b">
        <v>0</v>
      </c>
      <c r="AC4153" s="61"/>
    </row>
    <row r="4154" spans="2:29" ht="13.7">
      <c r="B4154" s="24" t="s">
        <v>82</v>
      </c>
      <c r="C4154" s="24" t="s">
        <v>92</v>
      </c>
      <c r="D4154" s="24" t="s">
        <v>93</v>
      </c>
      <c r="E4154" s="24">
        <v>210</v>
      </c>
      <c r="F4154" s="26">
        <v>46174</v>
      </c>
      <c r="G4154" s="24" t="s">
        <v>52</v>
      </c>
      <c r="H4154" s="24" t="s">
        <v>53</v>
      </c>
      <c r="I4154" s="24" t="s">
        <v>94</v>
      </c>
      <c r="J4154" s="24" t="s">
        <v>126</v>
      </c>
      <c r="K4154" s="24">
        <v>1</v>
      </c>
      <c r="L4154" s="24" t="s">
        <v>84</v>
      </c>
      <c r="M4154" s="26">
        <v>46177</v>
      </c>
      <c r="N4154" s="27">
        <v>46177.333333333336</v>
      </c>
      <c r="O4154" s="27">
        <v>46177.479166666664</v>
      </c>
      <c r="P4154" s="24" t="s">
        <v>6838</v>
      </c>
      <c r="Q4154" s="24" t="s">
        <v>6839</v>
      </c>
      <c r="R4154" s="24" t="s">
        <v>6825</v>
      </c>
      <c r="S4154" s="24" t="s">
        <v>160</v>
      </c>
      <c r="T4154" s="24" t="s">
        <v>94</v>
      </c>
      <c r="U4154" s="24" t="s">
        <v>169</v>
      </c>
      <c r="V4154" s="27">
        <v>46177.446527777778</v>
      </c>
      <c r="W4154" s="27">
        <v>46177.465277777781</v>
      </c>
      <c r="Z4154" s="24">
        <v>1</v>
      </c>
      <c r="AA4154" s="24" t="s">
        <v>56</v>
      </c>
      <c r="AB4154" s="24" t="b">
        <v>0</v>
      </c>
      <c r="AC4154" s="61"/>
    </row>
    <row r="4155" spans="2:29" ht="13.7">
      <c r="B4155" s="24" t="s">
        <v>82</v>
      </c>
      <c r="C4155" s="24" t="s">
        <v>92</v>
      </c>
      <c r="D4155" s="24" t="s">
        <v>93</v>
      </c>
      <c r="E4155" s="24">
        <v>210</v>
      </c>
      <c r="F4155" s="26">
        <v>46174</v>
      </c>
      <c r="G4155" s="24" t="s">
        <v>52</v>
      </c>
      <c r="H4155" s="24" t="s">
        <v>53</v>
      </c>
      <c r="I4155" s="24" t="s">
        <v>94</v>
      </c>
      <c r="J4155" s="24" t="s">
        <v>126</v>
      </c>
      <c r="K4155" s="24">
        <v>1</v>
      </c>
      <c r="L4155" s="24" t="s">
        <v>84</v>
      </c>
      <c r="M4155" s="26">
        <v>46177</v>
      </c>
      <c r="N4155" s="27">
        <v>46177.333333333336</v>
      </c>
      <c r="O4155" s="27">
        <v>46177.479166666664</v>
      </c>
      <c r="P4155" s="24" t="s">
        <v>6840</v>
      </c>
      <c r="Q4155" s="24" t="s">
        <v>6841</v>
      </c>
      <c r="R4155" s="24" t="s">
        <v>6828</v>
      </c>
      <c r="T4155" s="24" t="s">
        <v>94</v>
      </c>
      <c r="U4155" s="24" t="s">
        <v>169</v>
      </c>
      <c r="V4155" s="27">
        <v>46177.338888888888</v>
      </c>
      <c r="W4155" s="27">
        <v>46177.359722222223</v>
      </c>
      <c r="Z4155" s="24">
        <v>1</v>
      </c>
      <c r="AA4155" s="24" t="s">
        <v>56</v>
      </c>
      <c r="AB4155" s="24" t="b">
        <v>0</v>
      </c>
      <c r="AC4155" s="61"/>
    </row>
    <row r="4156" spans="2:29" ht="13.7">
      <c r="B4156" s="24" t="s">
        <v>82</v>
      </c>
      <c r="C4156" s="24" t="s">
        <v>92</v>
      </c>
      <c r="D4156" s="24" t="s">
        <v>93</v>
      </c>
      <c r="E4156" s="24">
        <v>210</v>
      </c>
      <c r="F4156" s="26">
        <v>46174</v>
      </c>
      <c r="G4156" s="24" t="s">
        <v>52</v>
      </c>
      <c r="H4156" s="24" t="s">
        <v>53</v>
      </c>
      <c r="I4156" s="24" t="s">
        <v>94</v>
      </c>
      <c r="J4156" s="24" t="s">
        <v>125</v>
      </c>
      <c r="K4156" s="24">
        <v>1</v>
      </c>
      <c r="L4156" s="24" t="s">
        <v>84</v>
      </c>
      <c r="M4156" s="26">
        <v>46180</v>
      </c>
      <c r="N4156" s="27">
        <v>46180.541666666664</v>
      </c>
      <c r="O4156" s="27">
        <v>46180.6875</v>
      </c>
      <c r="V4156" s="27"/>
      <c r="W4156" s="27"/>
      <c r="X4156" s="24">
        <v>4</v>
      </c>
      <c r="Y4156" s="24">
        <v>0</v>
      </c>
      <c r="Z4156" s="24">
        <v>4</v>
      </c>
      <c r="AA4156" s="24" t="s">
        <v>56</v>
      </c>
      <c r="AB4156" s="24" t="b">
        <v>0</v>
      </c>
      <c r="AC4156" s="61">
        <v>0</v>
      </c>
    </row>
    <row r="4157" spans="2:29" ht="13.7">
      <c r="B4157" s="24" t="s">
        <v>82</v>
      </c>
      <c r="C4157" s="24" t="s">
        <v>92</v>
      </c>
      <c r="D4157" s="24" t="s">
        <v>93</v>
      </c>
      <c r="E4157" s="24">
        <v>210</v>
      </c>
      <c r="F4157" s="26">
        <v>46174</v>
      </c>
      <c r="G4157" s="24" t="s">
        <v>52</v>
      </c>
      <c r="H4157" s="24" t="s">
        <v>53</v>
      </c>
      <c r="I4157" s="24" t="s">
        <v>94</v>
      </c>
      <c r="J4157" s="24" t="s">
        <v>126</v>
      </c>
      <c r="K4157" s="24">
        <v>1</v>
      </c>
      <c r="L4157" s="24" t="s">
        <v>84</v>
      </c>
      <c r="M4157" s="26">
        <v>46180</v>
      </c>
      <c r="N4157" s="27">
        <v>46180.541666666664</v>
      </c>
      <c r="O4157" s="27">
        <v>46180.6875</v>
      </c>
      <c r="P4157" s="24" t="s">
        <v>6842</v>
      </c>
      <c r="Q4157" s="24" t="s">
        <v>6843</v>
      </c>
      <c r="R4157" s="24" t="s">
        <v>6831</v>
      </c>
      <c r="T4157" s="24" t="s">
        <v>94</v>
      </c>
      <c r="U4157" s="24" t="s">
        <v>341</v>
      </c>
      <c r="V4157" s="27">
        <v>46180.654861111114</v>
      </c>
      <c r="W4157" s="27">
        <v>46180.667361111111</v>
      </c>
      <c r="Z4157" s="24">
        <v>1</v>
      </c>
      <c r="AA4157" s="24" t="s">
        <v>56</v>
      </c>
      <c r="AB4157" s="24" t="b">
        <v>0</v>
      </c>
      <c r="AC4157" s="61"/>
    </row>
    <row r="4158" spans="2:29" ht="13.7">
      <c r="B4158" s="24" t="s">
        <v>82</v>
      </c>
      <c r="C4158" s="24" t="s">
        <v>92</v>
      </c>
      <c r="D4158" s="24" t="s">
        <v>93</v>
      </c>
      <c r="E4158" s="24">
        <v>210</v>
      </c>
      <c r="F4158" s="26">
        <v>46174</v>
      </c>
      <c r="G4158" s="24" t="s">
        <v>52</v>
      </c>
      <c r="H4158" s="24" t="s">
        <v>53</v>
      </c>
      <c r="I4158" s="24" t="s">
        <v>94</v>
      </c>
      <c r="J4158" s="24" t="s">
        <v>126</v>
      </c>
      <c r="K4158" s="24">
        <v>1</v>
      </c>
      <c r="L4158" s="24" t="s">
        <v>84</v>
      </c>
      <c r="M4158" s="26">
        <v>46180</v>
      </c>
      <c r="N4158" s="27">
        <v>46180.541666666664</v>
      </c>
      <c r="O4158" s="27">
        <v>46180.6875</v>
      </c>
      <c r="P4158" s="24" t="s">
        <v>6844</v>
      </c>
      <c r="Q4158" s="24" t="s">
        <v>6845</v>
      </c>
      <c r="R4158" s="24" t="s">
        <v>6831</v>
      </c>
      <c r="S4158" s="24" t="s">
        <v>152</v>
      </c>
      <c r="T4158" s="24" t="s">
        <v>94</v>
      </c>
      <c r="U4158" s="24" t="s">
        <v>341</v>
      </c>
      <c r="V4158" s="27">
        <v>46180.581944444442</v>
      </c>
      <c r="W4158" s="27">
        <v>46180.6</v>
      </c>
      <c r="Z4158" s="24">
        <v>1</v>
      </c>
      <c r="AA4158" s="24" t="s">
        <v>56</v>
      </c>
      <c r="AB4158" s="24" t="b">
        <v>0</v>
      </c>
      <c r="AC4158" s="61"/>
    </row>
    <row r="4159" spans="2:29" ht="13.7">
      <c r="B4159" s="24" t="s">
        <v>82</v>
      </c>
      <c r="C4159" s="24" t="s">
        <v>92</v>
      </c>
      <c r="D4159" s="24" t="s">
        <v>93</v>
      </c>
      <c r="E4159" s="24">
        <v>210</v>
      </c>
      <c r="F4159" s="26">
        <v>46174</v>
      </c>
      <c r="G4159" s="24" t="s">
        <v>52</v>
      </c>
      <c r="H4159" s="24" t="s">
        <v>53</v>
      </c>
      <c r="I4159" s="24" t="s">
        <v>94</v>
      </c>
      <c r="J4159" s="24" t="s">
        <v>126</v>
      </c>
      <c r="K4159" s="24">
        <v>1</v>
      </c>
      <c r="L4159" s="24" t="s">
        <v>84</v>
      </c>
      <c r="M4159" s="26">
        <v>46180</v>
      </c>
      <c r="N4159" s="27">
        <v>46180.541666666664</v>
      </c>
      <c r="O4159" s="27">
        <v>46180.6875</v>
      </c>
      <c r="P4159" s="24" t="s">
        <v>6846</v>
      </c>
      <c r="Q4159" s="24" t="s">
        <v>6847</v>
      </c>
      <c r="R4159" s="24" t="s">
        <v>6848</v>
      </c>
      <c r="T4159" s="24" t="s">
        <v>94</v>
      </c>
      <c r="U4159" s="24" t="s">
        <v>341</v>
      </c>
      <c r="V4159" s="27">
        <v>46180.546527777777</v>
      </c>
      <c r="W4159" s="27">
        <v>46180.567361111112</v>
      </c>
      <c r="Z4159" s="24">
        <v>1</v>
      </c>
      <c r="AA4159" s="24" t="s">
        <v>56</v>
      </c>
      <c r="AB4159" s="24" t="b">
        <v>0</v>
      </c>
      <c r="AC4159" s="61"/>
    </row>
    <row r="4160" spans="2:29" ht="13.7">
      <c r="B4160" s="24" t="s">
        <v>82</v>
      </c>
      <c r="C4160" s="24" t="s">
        <v>92</v>
      </c>
      <c r="D4160" s="24" t="s">
        <v>93</v>
      </c>
      <c r="E4160" s="24">
        <v>210</v>
      </c>
      <c r="F4160" s="26">
        <v>46174</v>
      </c>
      <c r="G4160" s="24" t="s">
        <v>52</v>
      </c>
      <c r="H4160" s="24" t="s">
        <v>53</v>
      </c>
      <c r="I4160" s="24" t="s">
        <v>94</v>
      </c>
      <c r="J4160" s="24" t="s">
        <v>126</v>
      </c>
      <c r="K4160" s="24">
        <v>1</v>
      </c>
      <c r="L4160" s="24" t="s">
        <v>84</v>
      </c>
      <c r="M4160" s="26">
        <v>46180</v>
      </c>
      <c r="N4160" s="27">
        <v>46180.541666666664</v>
      </c>
      <c r="O4160" s="27">
        <v>46180.6875</v>
      </c>
      <c r="P4160" s="24" t="s">
        <v>6849</v>
      </c>
      <c r="Q4160" s="24" t="s">
        <v>6850</v>
      </c>
      <c r="R4160" s="24" t="s">
        <v>6825</v>
      </c>
      <c r="T4160" s="24" t="s">
        <v>94</v>
      </c>
      <c r="U4160" s="24" t="s">
        <v>341</v>
      </c>
      <c r="V4160" s="27">
        <v>46180.615277777775</v>
      </c>
      <c r="W4160" s="27">
        <v>46180.638888888891</v>
      </c>
      <c r="Z4160" s="24">
        <v>1</v>
      </c>
      <c r="AA4160" s="24" t="s">
        <v>56</v>
      </c>
      <c r="AB4160" s="24" t="b">
        <v>0</v>
      </c>
      <c r="AC4160" s="61"/>
    </row>
    <row r="4161" spans="2:29" ht="13.7">
      <c r="B4161" s="24" t="s">
        <v>82</v>
      </c>
      <c r="C4161" s="24" t="s">
        <v>92</v>
      </c>
      <c r="D4161" s="24" t="s">
        <v>93</v>
      </c>
      <c r="E4161" s="24">
        <v>210</v>
      </c>
      <c r="F4161" s="26">
        <v>46204</v>
      </c>
      <c r="G4161" s="24" t="s">
        <v>52</v>
      </c>
      <c r="H4161" s="24" t="s">
        <v>53</v>
      </c>
      <c r="I4161" s="24" t="s">
        <v>94</v>
      </c>
      <c r="J4161" s="24" t="s">
        <v>125</v>
      </c>
      <c r="K4161" s="24">
        <v>1</v>
      </c>
      <c r="L4161" s="24" t="s">
        <v>84</v>
      </c>
      <c r="M4161" s="26">
        <v>46217</v>
      </c>
      <c r="N4161" s="27">
        <v>46217.354166666664</v>
      </c>
      <c r="O4161" s="27">
        <v>46217.5</v>
      </c>
      <c r="V4161" s="27"/>
      <c r="W4161" s="27"/>
      <c r="X4161" s="24">
        <v>4</v>
      </c>
      <c r="Y4161" s="24">
        <v>0</v>
      </c>
      <c r="Z4161" s="24">
        <v>4</v>
      </c>
      <c r="AA4161" s="24" t="s">
        <v>58</v>
      </c>
      <c r="AB4161" s="24" t="b">
        <v>0</v>
      </c>
      <c r="AC4161" s="61">
        <v>0</v>
      </c>
    </row>
    <row r="4162" spans="2:29" ht="13.7">
      <c r="B4162" s="24" t="s">
        <v>82</v>
      </c>
      <c r="C4162" s="24" t="s">
        <v>92</v>
      </c>
      <c r="D4162" s="24" t="s">
        <v>93</v>
      </c>
      <c r="E4162" s="24">
        <v>210</v>
      </c>
      <c r="F4162" s="26">
        <v>46204</v>
      </c>
      <c r="G4162" s="24" t="s">
        <v>52</v>
      </c>
      <c r="H4162" s="24" t="s">
        <v>53</v>
      </c>
      <c r="I4162" s="24" t="s">
        <v>94</v>
      </c>
      <c r="J4162" s="24" t="s">
        <v>126</v>
      </c>
      <c r="K4162" s="24">
        <v>1</v>
      </c>
      <c r="L4162" s="24" t="s">
        <v>84</v>
      </c>
      <c r="M4162" s="26">
        <v>46217</v>
      </c>
      <c r="N4162" s="27">
        <v>46217.354166666664</v>
      </c>
      <c r="O4162" s="27">
        <v>46217.5</v>
      </c>
      <c r="P4162" s="24" t="s">
        <v>6851</v>
      </c>
      <c r="Q4162" s="24" t="s">
        <v>6852</v>
      </c>
      <c r="R4162" s="24" t="s">
        <v>6831</v>
      </c>
      <c r="S4162" s="24" t="s">
        <v>198</v>
      </c>
      <c r="T4162" s="24" t="s">
        <v>94</v>
      </c>
      <c r="U4162" s="24" t="s">
        <v>314</v>
      </c>
      <c r="V4162" s="27">
        <v>46217.465277777781</v>
      </c>
      <c r="W4162" s="27">
        <v>46217.486111111109</v>
      </c>
      <c r="Z4162" s="24">
        <v>1</v>
      </c>
      <c r="AA4162" s="24" t="s">
        <v>58</v>
      </c>
      <c r="AB4162" s="24" t="b">
        <v>0</v>
      </c>
      <c r="AC4162" s="61"/>
    </row>
    <row r="4163" spans="2:29" ht="13.7">
      <c r="B4163" s="24" t="s">
        <v>82</v>
      </c>
      <c r="C4163" s="24" t="s">
        <v>92</v>
      </c>
      <c r="D4163" s="24" t="s">
        <v>93</v>
      </c>
      <c r="E4163" s="24">
        <v>210</v>
      </c>
      <c r="F4163" s="26">
        <v>46204</v>
      </c>
      <c r="G4163" s="24" t="s">
        <v>52</v>
      </c>
      <c r="H4163" s="24" t="s">
        <v>53</v>
      </c>
      <c r="I4163" s="24" t="s">
        <v>94</v>
      </c>
      <c r="J4163" s="24" t="s">
        <v>126</v>
      </c>
      <c r="K4163" s="24">
        <v>1</v>
      </c>
      <c r="L4163" s="24" t="s">
        <v>84</v>
      </c>
      <c r="M4163" s="26">
        <v>46217</v>
      </c>
      <c r="N4163" s="27">
        <v>46217.354166666664</v>
      </c>
      <c r="O4163" s="27">
        <v>46217.5</v>
      </c>
      <c r="P4163" s="24" t="s">
        <v>6853</v>
      </c>
      <c r="Q4163" s="24" t="s">
        <v>6854</v>
      </c>
      <c r="R4163" s="24" t="s">
        <v>6828</v>
      </c>
      <c r="S4163" s="24" t="s">
        <v>156</v>
      </c>
      <c r="T4163" s="24" t="s">
        <v>94</v>
      </c>
      <c r="U4163" s="24" t="s">
        <v>314</v>
      </c>
      <c r="V4163" s="27">
        <v>46217.428472222222</v>
      </c>
      <c r="W4163" s="27">
        <v>46217.446527777778</v>
      </c>
      <c r="Z4163" s="24">
        <v>1</v>
      </c>
      <c r="AA4163" s="24" t="s">
        <v>58</v>
      </c>
      <c r="AB4163" s="24" t="b">
        <v>0</v>
      </c>
      <c r="AC4163" s="61"/>
    </row>
    <row r="4164" spans="2:29" ht="13.7">
      <c r="B4164" s="24" t="s">
        <v>82</v>
      </c>
      <c r="C4164" s="24" t="s">
        <v>92</v>
      </c>
      <c r="D4164" s="24" t="s">
        <v>93</v>
      </c>
      <c r="E4164" s="24">
        <v>210</v>
      </c>
      <c r="F4164" s="26">
        <v>46204</v>
      </c>
      <c r="G4164" s="24" t="s">
        <v>52</v>
      </c>
      <c r="H4164" s="24" t="s">
        <v>53</v>
      </c>
      <c r="I4164" s="24" t="s">
        <v>94</v>
      </c>
      <c r="J4164" s="24" t="s">
        <v>126</v>
      </c>
      <c r="K4164" s="24">
        <v>1</v>
      </c>
      <c r="L4164" s="24" t="s">
        <v>84</v>
      </c>
      <c r="M4164" s="26">
        <v>46217</v>
      </c>
      <c r="N4164" s="27">
        <v>46217.354166666664</v>
      </c>
      <c r="O4164" s="27">
        <v>46217.5</v>
      </c>
      <c r="P4164" s="24" t="s">
        <v>6855</v>
      </c>
      <c r="Q4164" s="24" t="s">
        <v>6856</v>
      </c>
      <c r="R4164" s="24" t="s">
        <v>6828</v>
      </c>
      <c r="S4164" s="24" t="s">
        <v>156</v>
      </c>
      <c r="T4164" s="24" t="s">
        <v>94</v>
      </c>
      <c r="U4164" s="24" t="s">
        <v>314</v>
      </c>
      <c r="V4164" s="27">
        <v>46217.357638888891</v>
      </c>
      <c r="W4164" s="27">
        <v>46217.378472222219</v>
      </c>
      <c r="Z4164" s="24">
        <v>1</v>
      </c>
      <c r="AA4164" s="24" t="s">
        <v>58</v>
      </c>
      <c r="AB4164" s="24" t="b">
        <v>0</v>
      </c>
      <c r="AC4164" s="61"/>
    </row>
    <row r="4165" spans="2:29" ht="13.7">
      <c r="B4165" s="24" t="s">
        <v>82</v>
      </c>
      <c r="C4165" s="24" t="s">
        <v>92</v>
      </c>
      <c r="D4165" s="24" t="s">
        <v>93</v>
      </c>
      <c r="E4165" s="24">
        <v>210</v>
      </c>
      <c r="F4165" s="26">
        <v>46204</v>
      </c>
      <c r="G4165" s="24" t="s">
        <v>52</v>
      </c>
      <c r="H4165" s="24" t="s">
        <v>53</v>
      </c>
      <c r="I4165" s="24" t="s">
        <v>94</v>
      </c>
      <c r="J4165" s="24" t="s">
        <v>126</v>
      </c>
      <c r="K4165" s="24">
        <v>1</v>
      </c>
      <c r="L4165" s="24" t="s">
        <v>84</v>
      </c>
      <c r="M4165" s="26">
        <v>46217</v>
      </c>
      <c r="N4165" s="27">
        <v>46217.354166666664</v>
      </c>
      <c r="O4165" s="27">
        <v>46217.5</v>
      </c>
      <c r="P4165" s="24" t="s">
        <v>6857</v>
      </c>
      <c r="Q4165" s="24" t="s">
        <v>6858</v>
      </c>
      <c r="R4165" s="24" t="s">
        <v>6828</v>
      </c>
      <c r="T4165" s="24" t="s">
        <v>94</v>
      </c>
      <c r="U4165" s="24" t="s">
        <v>314</v>
      </c>
      <c r="V4165" s="27">
        <v>46217.393055555556</v>
      </c>
      <c r="W4165" s="27">
        <v>46217.410416666666</v>
      </c>
      <c r="Z4165" s="24">
        <v>1</v>
      </c>
      <c r="AA4165" s="24" t="s">
        <v>58</v>
      </c>
      <c r="AB4165" s="24" t="b">
        <v>0</v>
      </c>
      <c r="AC4165" s="61"/>
    </row>
    <row r="4166" spans="2:29" ht="13.7">
      <c r="B4166" s="24" t="s">
        <v>82</v>
      </c>
      <c r="C4166" s="24" t="s">
        <v>92</v>
      </c>
      <c r="D4166" s="24" t="s">
        <v>93</v>
      </c>
      <c r="E4166" s="24">
        <v>210</v>
      </c>
      <c r="F4166" s="26">
        <v>46235</v>
      </c>
      <c r="G4166" s="24" t="s">
        <v>52</v>
      </c>
      <c r="H4166" s="24" t="s">
        <v>53</v>
      </c>
      <c r="I4166" s="24" t="s">
        <v>94</v>
      </c>
      <c r="J4166" s="24" t="s">
        <v>125</v>
      </c>
      <c r="K4166" s="24">
        <v>1</v>
      </c>
      <c r="L4166" s="24" t="s">
        <v>84</v>
      </c>
      <c r="M4166" s="26">
        <v>46239</v>
      </c>
      <c r="N4166" s="27">
        <v>46239.375</v>
      </c>
      <c r="O4166" s="27">
        <v>46239.520833333336</v>
      </c>
      <c r="V4166" s="27"/>
      <c r="W4166" s="27"/>
      <c r="X4166" s="24">
        <v>4</v>
      </c>
      <c r="Y4166" s="24">
        <v>0</v>
      </c>
      <c r="Z4166" s="24">
        <v>4</v>
      </c>
      <c r="AA4166" s="24" t="s">
        <v>60</v>
      </c>
      <c r="AB4166" s="24" t="b">
        <v>0</v>
      </c>
      <c r="AC4166" s="61">
        <v>0</v>
      </c>
    </row>
    <row r="4167" spans="2:29" ht="13.7">
      <c r="B4167" s="24" t="s">
        <v>82</v>
      </c>
      <c r="C4167" s="24" t="s">
        <v>92</v>
      </c>
      <c r="D4167" s="24" t="s">
        <v>93</v>
      </c>
      <c r="E4167" s="24">
        <v>210</v>
      </c>
      <c r="F4167" s="26">
        <v>46235</v>
      </c>
      <c r="G4167" s="24" t="s">
        <v>52</v>
      </c>
      <c r="H4167" s="24" t="s">
        <v>53</v>
      </c>
      <c r="I4167" s="24" t="s">
        <v>94</v>
      </c>
      <c r="J4167" s="24" t="s">
        <v>126</v>
      </c>
      <c r="K4167" s="24">
        <v>1</v>
      </c>
      <c r="L4167" s="24" t="s">
        <v>84</v>
      </c>
      <c r="M4167" s="26">
        <v>46239</v>
      </c>
      <c r="N4167" s="27">
        <v>46239.375</v>
      </c>
      <c r="O4167" s="27">
        <v>46239.520833333336</v>
      </c>
      <c r="P4167" s="24" t="s">
        <v>6859</v>
      </c>
      <c r="Q4167" s="24" t="s">
        <v>6860</v>
      </c>
      <c r="R4167" s="24" t="s">
        <v>6828</v>
      </c>
      <c r="T4167" s="24" t="s">
        <v>94</v>
      </c>
      <c r="U4167" s="24" t="s">
        <v>430</v>
      </c>
      <c r="V4167" s="27">
        <v>46239.487500000003</v>
      </c>
      <c r="W4167" s="27">
        <v>46239.506944444445</v>
      </c>
      <c r="Z4167" s="24">
        <v>1</v>
      </c>
      <c r="AA4167" s="24" t="s">
        <v>60</v>
      </c>
      <c r="AB4167" s="24" t="b">
        <v>0</v>
      </c>
      <c r="AC4167" s="61"/>
    </row>
    <row r="4168" spans="2:29" ht="13.7">
      <c r="B4168" s="24" t="s">
        <v>82</v>
      </c>
      <c r="C4168" s="24" t="s">
        <v>92</v>
      </c>
      <c r="D4168" s="24" t="s">
        <v>93</v>
      </c>
      <c r="E4168" s="24">
        <v>210</v>
      </c>
      <c r="F4168" s="26">
        <v>46235</v>
      </c>
      <c r="G4168" s="24" t="s">
        <v>52</v>
      </c>
      <c r="H4168" s="24" t="s">
        <v>53</v>
      </c>
      <c r="I4168" s="24" t="s">
        <v>94</v>
      </c>
      <c r="J4168" s="24" t="s">
        <v>126</v>
      </c>
      <c r="K4168" s="24">
        <v>1</v>
      </c>
      <c r="L4168" s="24" t="s">
        <v>84</v>
      </c>
      <c r="M4168" s="26">
        <v>46239</v>
      </c>
      <c r="N4168" s="27">
        <v>46239.375</v>
      </c>
      <c r="O4168" s="27">
        <v>46239.520833333336</v>
      </c>
      <c r="P4168" s="24" t="s">
        <v>6861</v>
      </c>
      <c r="Q4168" s="24" t="s">
        <v>6862</v>
      </c>
      <c r="R4168" s="24" t="s">
        <v>6831</v>
      </c>
      <c r="T4168" s="24" t="s">
        <v>94</v>
      </c>
      <c r="U4168" s="24" t="s">
        <v>430</v>
      </c>
      <c r="V4168" s="27">
        <v>46239.381944444445</v>
      </c>
      <c r="W4168" s="27">
        <v>46239.397916666669</v>
      </c>
      <c r="Z4168" s="24">
        <v>1</v>
      </c>
      <c r="AA4168" s="24" t="s">
        <v>60</v>
      </c>
      <c r="AB4168" s="24" t="b">
        <v>0</v>
      </c>
      <c r="AC4168" s="61"/>
    </row>
    <row r="4169" spans="2:29" ht="13.7">
      <c r="B4169" s="24" t="s">
        <v>82</v>
      </c>
      <c r="C4169" s="24" t="s">
        <v>92</v>
      </c>
      <c r="D4169" s="24" t="s">
        <v>93</v>
      </c>
      <c r="E4169" s="24">
        <v>210</v>
      </c>
      <c r="F4169" s="26">
        <v>46235</v>
      </c>
      <c r="G4169" s="24" t="s">
        <v>52</v>
      </c>
      <c r="H4169" s="24" t="s">
        <v>53</v>
      </c>
      <c r="I4169" s="24" t="s">
        <v>94</v>
      </c>
      <c r="J4169" s="24" t="s">
        <v>126</v>
      </c>
      <c r="K4169" s="24">
        <v>1</v>
      </c>
      <c r="L4169" s="24" t="s">
        <v>84</v>
      </c>
      <c r="M4169" s="26">
        <v>46239</v>
      </c>
      <c r="N4169" s="27">
        <v>46239.375</v>
      </c>
      <c r="O4169" s="27">
        <v>46239.520833333336</v>
      </c>
      <c r="P4169" s="24" t="s">
        <v>6863</v>
      </c>
      <c r="Q4169" s="24" t="s">
        <v>6864</v>
      </c>
      <c r="R4169" s="24" t="s">
        <v>6848</v>
      </c>
      <c r="S4169" s="24" t="s">
        <v>156</v>
      </c>
      <c r="T4169" s="24" t="s">
        <v>94</v>
      </c>
      <c r="U4169" s="24" t="s">
        <v>430</v>
      </c>
      <c r="V4169" s="27">
        <v>46239.454861111109</v>
      </c>
      <c r="W4169" s="27">
        <v>46239.472222222219</v>
      </c>
      <c r="Z4169" s="24">
        <v>1</v>
      </c>
      <c r="AA4169" s="24" t="s">
        <v>60</v>
      </c>
      <c r="AB4169" s="24" t="b">
        <v>0</v>
      </c>
      <c r="AC4169" s="61"/>
    </row>
    <row r="4170" spans="2:29" ht="13.7">
      <c r="B4170" s="24" t="s">
        <v>82</v>
      </c>
      <c r="C4170" s="24" t="s">
        <v>92</v>
      </c>
      <c r="D4170" s="24" t="s">
        <v>93</v>
      </c>
      <c r="E4170" s="24">
        <v>210</v>
      </c>
      <c r="F4170" s="26">
        <v>46235</v>
      </c>
      <c r="G4170" s="24" t="s">
        <v>52</v>
      </c>
      <c r="H4170" s="24" t="s">
        <v>53</v>
      </c>
      <c r="I4170" s="24" t="s">
        <v>94</v>
      </c>
      <c r="J4170" s="24" t="s">
        <v>126</v>
      </c>
      <c r="K4170" s="24">
        <v>1</v>
      </c>
      <c r="L4170" s="24" t="s">
        <v>84</v>
      </c>
      <c r="M4170" s="26">
        <v>46239</v>
      </c>
      <c r="N4170" s="27">
        <v>46239.375</v>
      </c>
      <c r="O4170" s="27">
        <v>46239.520833333336</v>
      </c>
      <c r="P4170" s="24" t="s">
        <v>6865</v>
      </c>
      <c r="Q4170" s="24" t="s">
        <v>6866</v>
      </c>
      <c r="R4170" s="24" t="s">
        <v>6828</v>
      </c>
      <c r="S4170" s="24" t="s">
        <v>152</v>
      </c>
      <c r="T4170" s="24" t="s">
        <v>94</v>
      </c>
      <c r="U4170" s="24" t="s">
        <v>430</v>
      </c>
      <c r="V4170" s="27">
        <v>46239.412499999999</v>
      </c>
      <c r="W4170" s="27">
        <v>46239.431250000001</v>
      </c>
      <c r="Z4170" s="24">
        <v>1</v>
      </c>
      <c r="AA4170" s="24" t="s">
        <v>60</v>
      </c>
      <c r="AB4170" s="24" t="b">
        <v>0</v>
      </c>
      <c r="AC4170" s="61"/>
    </row>
    <row r="4171" spans="2:29" ht="13.7">
      <c r="B4171" s="24" t="s">
        <v>82</v>
      </c>
      <c r="C4171" s="24" t="s">
        <v>92</v>
      </c>
      <c r="D4171" s="24" t="s">
        <v>93</v>
      </c>
      <c r="E4171" s="24">
        <v>210</v>
      </c>
      <c r="F4171" s="26">
        <v>46235</v>
      </c>
      <c r="G4171" s="24" t="s">
        <v>52</v>
      </c>
      <c r="H4171" s="24" t="s">
        <v>53</v>
      </c>
      <c r="I4171" s="24" t="s">
        <v>94</v>
      </c>
      <c r="J4171" s="24" t="s">
        <v>125</v>
      </c>
      <c r="K4171" s="24">
        <v>1</v>
      </c>
      <c r="L4171" s="24" t="s">
        <v>84</v>
      </c>
      <c r="M4171" s="26">
        <v>46262</v>
      </c>
      <c r="N4171" s="27">
        <v>46262.354166666664</v>
      </c>
      <c r="O4171" s="27">
        <v>46262.5</v>
      </c>
      <c r="V4171" s="27"/>
      <c r="W4171" s="27"/>
      <c r="X4171" s="24">
        <v>4</v>
      </c>
      <c r="Y4171" s="24">
        <v>0</v>
      </c>
      <c r="Z4171" s="24">
        <v>4</v>
      </c>
      <c r="AA4171" s="24" t="s">
        <v>60</v>
      </c>
      <c r="AB4171" s="24" t="b">
        <v>0</v>
      </c>
      <c r="AC4171" s="61">
        <v>0</v>
      </c>
    </row>
    <row r="4172" spans="2:29" ht="13.7">
      <c r="B4172" s="24" t="s">
        <v>82</v>
      </c>
      <c r="C4172" s="24" t="s">
        <v>92</v>
      </c>
      <c r="D4172" s="24" t="s">
        <v>93</v>
      </c>
      <c r="E4172" s="24">
        <v>210</v>
      </c>
      <c r="F4172" s="26">
        <v>46235</v>
      </c>
      <c r="G4172" s="24" t="s">
        <v>52</v>
      </c>
      <c r="H4172" s="24" t="s">
        <v>53</v>
      </c>
      <c r="I4172" s="24" t="s">
        <v>94</v>
      </c>
      <c r="J4172" s="24" t="s">
        <v>126</v>
      </c>
      <c r="K4172" s="24">
        <v>1</v>
      </c>
      <c r="L4172" s="24" t="s">
        <v>84</v>
      </c>
      <c r="M4172" s="26">
        <v>46262</v>
      </c>
      <c r="N4172" s="27">
        <v>46262.354166666664</v>
      </c>
      <c r="O4172" s="27">
        <v>46262.5</v>
      </c>
      <c r="P4172" s="24" t="s">
        <v>6867</v>
      </c>
      <c r="Q4172" s="24" t="s">
        <v>6868</v>
      </c>
      <c r="R4172" s="24" t="s">
        <v>6831</v>
      </c>
      <c r="S4172" s="24" t="s">
        <v>213</v>
      </c>
      <c r="T4172" s="24" t="s">
        <v>94</v>
      </c>
      <c r="U4172" s="24" t="s">
        <v>1021</v>
      </c>
      <c r="V4172" s="27">
        <v>46262.463888888888</v>
      </c>
      <c r="W4172" s="27">
        <v>46262.479166666664</v>
      </c>
      <c r="Z4172" s="24">
        <v>1</v>
      </c>
      <c r="AA4172" s="24" t="s">
        <v>60</v>
      </c>
      <c r="AB4172" s="24" t="b">
        <v>0</v>
      </c>
      <c r="AC4172" s="61"/>
    </row>
    <row r="4173" spans="2:29" ht="13.7">
      <c r="B4173" s="24" t="s">
        <v>82</v>
      </c>
      <c r="C4173" s="24" t="s">
        <v>92</v>
      </c>
      <c r="D4173" s="24" t="s">
        <v>93</v>
      </c>
      <c r="E4173" s="24">
        <v>210</v>
      </c>
      <c r="F4173" s="26">
        <v>46235</v>
      </c>
      <c r="G4173" s="24" t="s">
        <v>52</v>
      </c>
      <c r="H4173" s="24" t="s">
        <v>53</v>
      </c>
      <c r="I4173" s="24" t="s">
        <v>94</v>
      </c>
      <c r="J4173" s="24" t="s">
        <v>126</v>
      </c>
      <c r="K4173" s="24">
        <v>1</v>
      </c>
      <c r="L4173" s="24" t="s">
        <v>84</v>
      </c>
      <c r="M4173" s="26">
        <v>46262</v>
      </c>
      <c r="N4173" s="27">
        <v>46262.354166666664</v>
      </c>
      <c r="O4173" s="27">
        <v>46262.5</v>
      </c>
      <c r="P4173" s="24" t="s">
        <v>6869</v>
      </c>
      <c r="Q4173" s="24" t="s">
        <v>6870</v>
      </c>
      <c r="R4173" s="24" t="s">
        <v>6828</v>
      </c>
      <c r="T4173" s="24" t="s">
        <v>94</v>
      </c>
      <c r="U4173" s="24" t="s">
        <v>1021</v>
      </c>
      <c r="V4173" s="27">
        <v>46262.356249999997</v>
      </c>
      <c r="W4173" s="27">
        <v>46262.37777777778</v>
      </c>
      <c r="Z4173" s="24">
        <v>1</v>
      </c>
      <c r="AA4173" s="24" t="s">
        <v>60</v>
      </c>
      <c r="AB4173" s="24" t="b">
        <v>0</v>
      </c>
      <c r="AC4173" s="61"/>
    </row>
    <row r="4174" spans="2:29" ht="13.7">
      <c r="B4174" s="24" t="s">
        <v>82</v>
      </c>
      <c r="C4174" s="24" t="s">
        <v>92</v>
      </c>
      <c r="D4174" s="24" t="s">
        <v>93</v>
      </c>
      <c r="E4174" s="24">
        <v>210</v>
      </c>
      <c r="F4174" s="26">
        <v>46235</v>
      </c>
      <c r="G4174" s="24" t="s">
        <v>52</v>
      </c>
      <c r="H4174" s="24" t="s">
        <v>53</v>
      </c>
      <c r="I4174" s="24" t="s">
        <v>94</v>
      </c>
      <c r="J4174" s="24" t="s">
        <v>126</v>
      </c>
      <c r="K4174" s="24">
        <v>1</v>
      </c>
      <c r="L4174" s="24" t="s">
        <v>84</v>
      </c>
      <c r="M4174" s="26">
        <v>46262</v>
      </c>
      <c r="N4174" s="27">
        <v>46262.354166666664</v>
      </c>
      <c r="O4174" s="27">
        <v>46262.5</v>
      </c>
      <c r="P4174" s="24" t="s">
        <v>6871</v>
      </c>
      <c r="Q4174" s="24" t="s">
        <v>6872</v>
      </c>
      <c r="R4174" s="24" t="s">
        <v>6828</v>
      </c>
      <c r="T4174" s="24" t="s">
        <v>94</v>
      </c>
      <c r="U4174" s="24" t="s">
        <v>1021</v>
      </c>
      <c r="V4174" s="27">
        <v>46262.394444444442</v>
      </c>
      <c r="W4174" s="27">
        <v>46262.411111111112</v>
      </c>
      <c r="Z4174" s="24">
        <v>1</v>
      </c>
      <c r="AA4174" s="24" t="s">
        <v>60</v>
      </c>
      <c r="AB4174" s="24" t="b">
        <v>0</v>
      </c>
      <c r="AC4174" s="61"/>
    </row>
    <row r="4175" spans="2:29" ht="13.7">
      <c r="B4175" s="24" t="s">
        <v>82</v>
      </c>
      <c r="C4175" s="24" t="s">
        <v>92</v>
      </c>
      <c r="D4175" s="24" t="s">
        <v>93</v>
      </c>
      <c r="E4175" s="24">
        <v>210</v>
      </c>
      <c r="F4175" s="26">
        <v>46235</v>
      </c>
      <c r="G4175" s="24" t="s">
        <v>52</v>
      </c>
      <c r="H4175" s="24" t="s">
        <v>53</v>
      </c>
      <c r="I4175" s="24" t="s">
        <v>94</v>
      </c>
      <c r="J4175" s="24" t="s">
        <v>126</v>
      </c>
      <c r="K4175" s="24">
        <v>1</v>
      </c>
      <c r="L4175" s="24" t="s">
        <v>84</v>
      </c>
      <c r="M4175" s="26">
        <v>46262</v>
      </c>
      <c r="N4175" s="27">
        <v>46262.354166666664</v>
      </c>
      <c r="O4175" s="27">
        <v>46262.5</v>
      </c>
      <c r="P4175" s="24" t="s">
        <v>6873</v>
      </c>
      <c r="Q4175" s="24" t="s">
        <v>6874</v>
      </c>
      <c r="R4175" s="24" t="s">
        <v>6831</v>
      </c>
      <c r="T4175" s="24" t="s">
        <v>94</v>
      </c>
      <c r="U4175" s="24" t="s">
        <v>1021</v>
      </c>
      <c r="V4175" s="27">
        <v>46262.433333333334</v>
      </c>
      <c r="W4175" s="27">
        <v>46262.450694444444</v>
      </c>
      <c r="Z4175" s="24">
        <v>1</v>
      </c>
      <c r="AA4175" s="24" t="s">
        <v>60</v>
      </c>
      <c r="AB4175" s="24" t="b">
        <v>0</v>
      </c>
      <c r="AC4175" s="61"/>
    </row>
    <row r="4176" spans="2:29" ht="13.7">
      <c r="B4176" s="24" t="s">
        <v>82</v>
      </c>
      <c r="C4176" s="24" t="s">
        <v>92</v>
      </c>
      <c r="D4176" s="24" t="s">
        <v>93</v>
      </c>
      <c r="E4176" s="24">
        <v>240</v>
      </c>
      <c r="F4176" s="26">
        <v>46204</v>
      </c>
      <c r="G4176" s="24" t="s">
        <v>52</v>
      </c>
      <c r="H4176" s="24" t="s">
        <v>53</v>
      </c>
      <c r="I4176" s="24" t="s">
        <v>94</v>
      </c>
      <c r="J4176" s="24" t="s">
        <v>125</v>
      </c>
      <c r="K4176" s="24">
        <v>1</v>
      </c>
      <c r="L4176" s="24" t="s">
        <v>84</v>
      </c>
      <c r="M4176" s="26">
        <v>46208</v>
      </c>
      <c r="N4176" s="27">
        <v>46208.354166666664</v>
      </c>
      <c r="O4176" s="27">
        <v>46208.520833333336</v>
      </c>
      <c r="V4176" s="27"/>
      <c r="W4176" s="27"/>
      <c r="X4176" s="24">
        <v>4</v>
      </c>
      <c r="Y4176" s="24">
        <v>0</v>
      </c>
      <c r="Z4176" s="24">
        <v>4</v>
      </c>
      <c r="AA4176" s="24" t="s">
        <v>58</v>
      </c>
      <c r="AB4176" s="24" t="b">
        <v>0</v>
      </c>
      <c r="AC4176" s="61">
        <v>0</v>
      </c>
    </row>
    <row r="4177" spans="2:29" ht="13.7">
      <c r="B4177" s="24" t="s">
        <v>82</v>
      </c>
      <c r="C4177" s="24" t="s">
        <v>92</v>
      </c>
      <c r="D4177" s="24" t="s">
        <v>93</v>
      </c>
      <c r="E4177" s="24">
        <v>240</v>
      </c>
      <c r="F4177" s="26">
        <v>46204</v>
      </c>
      <c r="G4177" s="24" t="s">
        <v>52</v>
      </c>
      <c r="H4177" s="24" t="s">
        <v>53</v>
      </c>
      <c r="I4177" s="24" t="s">
        <v>94</v>
      </c>
      <c r="J4177" s="24" t="s">
        <v>126</v>
      </c>
      <c r="K4177" s="24">
        <v>1</v>
      </c>
      <c r="L4177" s="24" t="s">
        <v>84</v>
      </c>
      <c r="M4177" s="26">
        <v>46208</v>
      </c>
      <c r="N4177" s="27">
        <v>46208.354166666664</v>
      </c>
      <c r="O4177" s="27">
        <v>46208.520833333336</v>
      </c>
      <c r="P4177" s="24" t="s">
        <v>6875</v>
      </c>
      <c r="Q4177" s="24" t="s">
        <v>6876</v>
      </c>
      <c r="R4177" s="24" t="s">
        <v>6828</v>
      </c>
      <c r="T4177" s="24" t="s">
        <v>94</v>
      </c>
      <c r="U4177" s="24" t="s">
        <v>420</v>
      </c>
      <c r="V4177" s="27">
        <v>46208.4</v>
      </c>
      <c r="W4177" s="27">
        <v>46208.424305555556</v>
      </c>
      <c r="Z4177" s="24">
        <v>1</v>
      </c>
      <c r="AA4177" s="24" t="s">
        <v>58</v>
      </c>
      <c r="AB4177" s="24" t="b">
        <v>0</v>
      </c>
      <c r="AC4177" s="61"/>
    </row>
    <row r="4178" spans="2:29" ht="13.7">
      <c r="B4178" s="24" t="s">
        <v>82</v>
      </c>
      <c r="C4178" s="24" t="s">
        <v>92</v>
      </c>
      <c r="D4178" s="24" t="s">
        <v>93</v>
      </c>
      <c r="E4178" s="24">
        <v>240</v>
      </c>
      <c r="F4178" s="26">
        <v>46204</v>
      </c>
      <c r="G4178" s="24" t="s">
        <v>52</v>
      </c>
      <c r="H4178" s="24" t="s">
        <v>53</v>
      </c>
      <c r="I4178" s="24" t="s">
        <v>94</v>
      </c>
      <c r="J4178" s="24" t="s">
        <v>126</v>
      </c>
      <c r="K4178" s="24">
        <v>1</v>
      </c>
      <c r="L4178" s="24" t="s">
        <v>84</v>
      </c>
      <c r="M4178" s="26">
        <v>46208</v>
      </c>
      <c r="N4178" s="27">
        <v>46208.354166666664</v>
      </c>
      <c r="O4178" s="27">
        <v>46208.520833333336</v>
      </c>
      <c r="P4178" s="24" t="s">
        <v>6877</v>
      </c>
      <c r="Q4178" s="24" t="s">
        <v>6878</v>
      </c>
      <c r="R4178" s="24" t="s">
        <v>6828</v>
      </c>
      <c r="T4178" s="24" t="s">
        <v>94</v>
      </c>
      <c r="U4178" s="24" t="s">
        <v>420</v>
      </c>
      <c r="V4178" s="27">
        <v>46208.486805555556</v>
      </c>
      <c r="W4178" s="27">
        <v>46208.506249999999</v>
      </c>
      <c r="Z4178" s="24">
        <v>1</v>
      </c>
      <c r="AA4178" s="24" t="s">
        <v>58</v>
      </c>
      <c r="AB4178" s="24" t="b">
        <v>0</v>
      </c>
      <c r="AC4178" s="61"/>
    </row>
    <row r="4179" spans="2:29" ht="13.7">
      <c r="B4179" s="24" t="s">
        <v>82</v>
      </c>
      <c r="C4179" s="24" t="s">
        <v>92</v>
      </c>
      <c r="D4179" s="24" t="s">
        <v>93</v>
      </c>
      <c r="E4179" s="24">
        <v>240</v>
      </c>
      <c r="F4179" s="26">
        <v>46204</v>
      </c>
      <c r="G4179" s="24" t="s">
        <v>52</v>
      </c>
      <c r="H4179" s="24" t="s">
        <v>53</v>
      </c>
      <c r="I4179" s="24" t="s">
        <v>94</v>
      </c>
      <c r="J4179" s="24" t="s">
        <v>126</v>
      </c>
      <c r="K4179" s="24">
        <v>1</v>
      </c>
      <c r="L4179" s="24" t="s">
        <v>84</v>
      </c>
      <c r="M4179" s="26">
        <v>46208</v>
      </c>
      <c r="N4179" s="27">
        <v>46208.354166666664</v>
      </c>
      <c r="O4179" s="27">
        <v>46208.520833333336</v>
      </c>
      <c r="P4179" s="24" t="s">
        <v>6879</v>
      </c>
      <c r="Q4179" s="24" t="s">
        <v>6880</v>
      </c>
      <c r="R4179" s="24" t="s">
        <v>6828</v>
      </c>
      <c r="S4179" s="24" t="s">
        <v>152</v>
      </c>
      <c r="T4179" s="24" t="s">
        <v>94</v>
      </c>
      <c r="U4179" s="24" t="s">
        <v>420</v>
      </c>
      <c r="V4179" s="27">
        <v>46208.440972222219</v>
      </c>
      <c r="W4179" s="27">
        <v>46208.462500000001</v>
      </c>
      <c r="Z4179" s="24">
        <v>1</v>
      </c>
      <c r="AA4179" s="24" t="s">
        <v>58</v>
      </c>
      <c r="AB4179" s="24" t="b">
        <v>0</v>
      </c>
      <c r="AC4179" s="61"/>
    </row>
    <row r="4180" spans="2:29" ht="13.7">
      <c r="B4180" s="24" t="s">
        <v>82</v>
      </c>
      <c r="C4180" s="24" t="s">
        <v>92</v>
      </c>
      <c r="D4180" s="24" t="s">
        <v>93</v>
      </c>
      <c r="E4180" s="24">
        <v>240</v>
      </c>
      <c r="F4180" s="26">
        <v>46204</v>
      </c>
      <c r="G4180" s="24" t="s">
        <v>52</v>
      </c>
      <c r="H4180" s="24" t="s">
        <v>53</v>
      </c>
      <c r="I4180" s="24" t="s">
        <v>94</v>
      </c>
      <c r="J4180" s="24" t="s">
        <v>126</v>
      </c>
      <c r="K4180" s="24">
        <v>1</v>
      </c>
      <c r="L4180" s="24" t="s">
        <v>84</v>
      </c>
      <c r="M4180" s="26">
        <v>46208</v>
      </c>
      <c r="N4180" s="27">
        <v>46208.354166666664</v>
      </c>
      <c r="O4180" s="27">
        <v>46208.520833333336</v>
      </c>
      <c r="P4180" s="24" t="s">
        <v>6881</v>
      </c>
      <c r="Q4180" s="24" t="s">
        <v>6882</v>
      </c>
      <c r="R4180" s="24" t="s">
        <v>6825</v>
      </c>
      <c r="S4180" s="24" t="s">
        <v>156</v>
      </c>
      <c r="T4180" s="24" t="s">
        <v>94</v>
      </c>
      <c r="U4180" s="24" t="s">
        <v>420</v>
      </c>
      <c r="V4180" s="27">
        <v>46208.356249999997</v>
      </c>
      <c r="W4180" s="27">
        <v>46208.378472222219</v>
      </c>
      <c r="Z4180" s="24">
        <v>1</v>
      </c>
      <c r="AA4180" s="24" t="s">
        <v>58</v>
      </c>
      <c r="AB4180" s="24" t="b">
        <v>0</v>
      </c>
      <c r="AC4180" s="61"/>
    </row>
    <row r="4181" spans="2:29" ht="13.7">
      <c r="B4181" s="24" t="s">
        <v>82</v>
      </c>
      <c r="C4181" s="24" t="s">
        <v>92</v>
      </c>
      <c r="D4181" s="24" t="s">
        <v>93</v>
      </c>
      <c r="E4181" s="24">
        <v>240</v>
      </c>
      <c r="F4181" s="26">
        <v>46204</v>
      </c>
      <c r="G4181" s="24" t="s">
        <v>52</v>
      </c>
      <c r="H4181" s="24" t="s">
        <v>53</v>
      </c>
      <c r="I4181" s="24" t="s">
        <v>94</v>
      </c>
      <c r="J4181" s="24" t="s">
        <v>125</v>
      </c>
      <c r="K4181" s="24">
        <v>1</v>
      </c>
      <c r="L4181" s="24" t="s">
        <v>84</v>
      </c>
      <c r="M4181" s="26">
        <v>46215</v>
      </c>
      <c r="N4181" s="27">
        <v>46215.333333333336</v>
      </c>
      <c r="O4181" s="27">
        <v>46215.5</v>
      </c>
      <c r="V4181" s="27"/>
      <c r="W4181" s="27"/>
      <c r="X4181" s="24">
        <v>4</v>
      </c>
      <c r="Y4181" s="24">
        <v>0</v>
      </c>
      <c r="Z4181" s="24">
        <v>4</v>
      </c>
      <c r="AA4181" s="24" t="s">
        <v>58</v>
      </c>
      <c r="AB4181" s="24" t="b">
        <v>0</v>
      </c>
      <c r="AC4181" s="61">
        <v>0</v>
      </c>
    </row>
    <row r="4182" spans="2:29" ht="13.7">
      <c r="B4182" s="24" t="s">
        <v>82</v>
      </c>
      <c r="C4182" s="24" t="s">
        <v>92</v>
      </c>
      <c r="D4182" s="24" t="s">
        <v>93</v>
      </c>
      <c r="E4182" s="24">
        <v>240</v>
      </c>
      <c r="F4182" s="26">
        <v>46204</v>
      </c>
      <c r="G4182" s="24" t="s">
        <v>52</v>
      </c>
      <c r="H4182" s="24" t="s">
        <v>53</v>
      </c>
      <c r="I4182" s="24" t="s">
        <v>94</v>
      </c>
      <c r="J4182" s="24" t="s">
        <v>126</v>
      </c>
      <c r="K4182" s="24">
        <v>1</v>
      </c>
      <c r="L4182" s="24" t="s">
        <v>84</v>
      </c>
      <c r="M4182" s="26">
        <v>46215</v>
      </c>
      <c r="N4182" s="27">
        <v>46215.333333333336</v>
      </c>
      <c r="O4182" s="27">
        <v>46215.5</v>
      </c>
      <c r="P4182" s="24" t="s">
        <v>6883</v>
      </c>
      <c r="Q4182" s="24" t="s">
        <v>6884</v>
      </c>
      <c r="R4182" s="24" t="s">
        <v>6825</v>
      </c>
      <c r="S4182" s="24" t="s">
        <v>198</v>
      </c>
      <c r="T4182" s="24" t="s">
        <v>94</v>
      </c>
      <c r="U4182" s="24" t="s">
        <v>179</v>
      </c>
      <c r="V4182" s="27">
        <v>46215.340277777781</v>
      </c>
      <c r="W4182" s="27">
        <v>46215.364583333336</v>
      </c>
      <c r="Z4182" s="24">
        <v>1</v>
      </c>
      <c r="AA4182" s="24" t="s">
        <v>58</v>
      </c>
      <c r="AB4182" s="24" t="b">
        <v>0</v>
      </c>
      <c r="AC4182" s="61"/>
    </row>
    <row r="4183" spans="2:29" ht="13.7">
      <c r="B4183" s="24" t="s">
        <v>82</v>
      </c>
      <c r="C4183" s="24" t="s">
        <v>92</v>
      </c>
      <c r="D4183" s="24" t="s">
        <v>93</v>
      </c>
      <c r="E4183" s="24">
        <v>240</v>
      </c>
      <c r="F4183" s="26">
        <v>46204</v>
      </c>
      <c r="G4183" s="24" t="s">
        <v>52</v>
      </c>
      <c r="H4183" s="24" t="s">
        <v>53</v>
      </c>
      <c r="I4183" s="24" t="s">
        <v>94</v>
      </c>
      <c r="J4183" s="24" t="s">
        <v>126</v>
      </c>
      <c r="K4183" s="24">
        <v>1</v>
      </c>
      <c r="L4183" s="24" t="s">
        <v>84</v>
      </c>
      <c r="M4183" s="26">
        <v>46215</v>
      </c>
      <c r="N4183" s="27">
        <v>46215.333333333336</v>
      </c>
      <c r="O4183" s="27">
        <v>46215.5</v>
      </c>
      <c r="P4183" s="24" t="s">
        <v>6885</v>
      </c>
      <c r="Q4183" s="24" t="s">
        <v>6886</v>
      </c>
      <c r="R4183" s="24" t="s">
        <v>6848</v>
      </c>
      <c r="T4183" s="24" t="s">
        <v>94</v>
      </c>
      <c r="U4183" s="24" t="s">
        <v>179</v>
      </c>
      <c r="V4183" s="27">
        <v>46215.418749999997</v>
      </c>
      <c r="W4183" s="27">
        <v>46215.444444444445</v>
      </c>
      <c r="Z4183" s="24">
        <v>1</v>
      </c>
      <c r="AA4183" s="24" t="s">
        <v>58</v>
      </c>
      <c r="AB4183" s="24" t="b">
        <v>0</v>
      </c>
      <c r="AC4183" s="61"/>
    </row>
    <row r="4184" spans="2:29" ht="13.7">
      <c r="B4184" s="24" t="s">
        <v>82</v>
      </c>
      <c r="C4184" s="24" t="s">
        <v>92</v>
      </c>
      <c r="D4184" s="24" t="s">
        <v>93</v>
      </c>
      <c r="E4184" s="24">
        <v>240</v>
      </c>
      <c r="F4184" s="26">
        <v>46204</v>
      </c>
      <c r="G4184" s="24" t="s">
        <v>52</v>
      </c>
      <c r="H4184" s="24" t="s">
        <v>53</v>
      </c>
      <c r="I4184" s="24" t="s">
        <v>94</v>
      </c>
      <c r="J4184" s="24" t="s">
        <v>126</v>
      </c>
      <c r="K4184" s="24">
        <v>1</v>
      </c>
      <c r="L4184" s="24" t="s">
        <v>84</v>
      </c>
      <c r="M4184" s="26">
        <v>46215</v>
      </c>
      <c r="N4184" s="27">
        <v>46215.333333333336</v>
      </c>
      <c r="O4184" s="27">
        <v>46215.5</v>
      </c>
      <c r="P4184" s="24" t="s">
        <v>6887</v>
      </c>
      <c r="Q4184" s="24" t="s">
        <v>6888</v>
      </c>
      <c r="R4184" s="24" t="s">
        <v>6825</v>
      </c>
      <c r="S4184" s="24" t="s">
        <v>152</v>
      </c>
      <c r="T4184" s="24" t="s">
        <v>94</v>
      </c>
      <c r="U4184" s="24" t="s">
        <v>179</v>
      </c>
      <c r="V4184" s="27">
        <v>46215.382638888892</v>
      </c>
      <c r="W4184" s="27">
        <v>46215.40625</v>
      </c>
      <c r="Z4184" s="24">
        <v>1</v>
      </c>
      <c r="AA4184" s="24" t="s">
        <v>58</v>
      </c>
      <c r="AB4184" s="24" t="b">
        <v>0</v>
      </c>
      <c r="AC4184" s="61"/>
    </row>
    <row r="4185" spans="2:29" ht="13.7">
      <c r="B4185" s="24" t="s">
        <v>82</v>
      </c>
      <c r="C4185" s="24" t="s">
        <v>92</v>
      </c>
      <c r="D4185" s="24" t="s">
        <v>93</v>
      </c>
      <c r="E4185" s="24">
        <v>240</v>
      </c>
      <c r="F4185" s="26">
        <v>46204</v>
      </c>
      <c r="G4185" s="24" t="s">
        <v>52</v>
      </c>
      <c r="H4185" s="24" t="s">
        <v>53</v>
      </c>
      <c r="I4185" s="24" t="s">
        <v>94</v>
      </c>
      <c r="J4185" s="24" t="s">
        <v>126</v>
      </c>
      <c r="K4185" s="24">
        <v>1</v>
      </c>
      <c r="L4185" s="24" t="s">
        <v>84</v>
      </c>
      <c r="M4185" s="26">
        <v>46215</v>
      </c>
      <c r="N4185" s="27">
        <v>46215.333333333336</v>
      </c>
      <c r="O4185" s="27">
        <v>46215.5</v>
      </c>
      <c r="P4185" s="24" t="s">
        <v>6889</v>
      </c>
      <c r="Q4185" s="24" t="s">
        <v>6890</v>
      </c>
      <c r="R4185" s="24" t="s">
        <v>6848</v>
      </c>
      <c r="T4185" s="24" t="s">
        <v>94</v>
      </c>
      <c r="U4185" s="24" t="s">
        <v>179</v>
      </c>
      <c r="V4185" s="27">
        <v>46215.465277777781</v>
      </c>
      <c r="W4185" s="27">
        <v>46215.486111111109</v>
      </c>
      <c r="Z4185" s="24">
        <v>1</v>
      </c>
      <c r="AA4185" s="24" t="s">
        <v>58</v>
      </c>
      <c r="AB4185" s="24" t="b">
        <v>0</v>
      </c>
      <c r="AC4185" s="61"/>
    </row>
    <row r="4186" spans="2:29" ht="13.7">
      <c r="B4186" s="24" t="s">
        <v>82</v>
      </c>
      <c r="C4186" s="24" t="s">
        <v>92</v>
      </c>
      <c r="D4186" s="24" t="s">
        <v>93</v>
      </c>
      <c r="E4186" s="24">
        <v>240</v>
      </c>
      <c r="F4186" s="26">
        <v>46204</v>
      </c>
      <c r="G4186" s="24" t="s">
        <v>52</v>
      </c>
      <c r="H4186" s="24" t="s">
        <v>53</v>
      </c>
      <c r="I4186" s="24" t="s">
        <v>94</v>
      </c>
      <c r="J4186" s="24" t="s">
        <v>125</v>
      </c>
      <c r="K4186" s="24">
        <v>1</v>
      </c>
      <c r="L4186" s="24" t="s">
        <v>84</v>
      </c>
      <c r="M4186" s="26">
        <v>46218</v>
      </c>
      <c r="N4186" s="27">
        <v>46218.541666666664</v>
      </c>
      <c r="O4186" s="27">
        <v>46218.708333333336</v>
      </c>
      <c r="V4186" s="27"/>
      <c r="W4186" s="27"/>
      <c r="X4186" s="24">
        <v>4</v>
      </c>
      <c r="Y4186" s="24">
        <v>0</v>
      </c>
      <c r="Z4186" s="24">
        <v>4</v>
      </c>
      <c r="AA4186" s="24" t="s">
        <v>58</v>
      </c>
      <c r="AB4186" s="24" t="b">
        <v>0</v>
      </c>
      <c r="AC4186" s="61">
        <v>0</v>
      </c>
    </row>
    <row r="4187" spans="2:29" ht="13.7">
      <c r="B4187" s="24" t="s">
        <v>82</v>
      </c>
      <c r="C4187" s="24" t="s">
        <v>92</v>
      </c>
      <c r="D4187" s="24" t="s">
        <v>93</v>
      </c>
      <c r="E4187" s="24">
        <v>240</v>
      </c>
      <c r="F4187" s="26">
        <v>46204</v>
      </c>
      <c r="G4187" s="24" t="s">
        <v>52</v>
      </c>
      <c r="H4187" s="24" t="s">
        <v>53</v>
      </c>
      <c r="I4187" s="24" t="s">
        <v>94</v>
      </c>
      <c r="J4187" s="24" t="s">
        <v>126</v>
      </c>
      <c r="K4187" s="24">
        <v>1</v>
      </c>
      <c r="L4187" s="24" t="s">
        <v>84</v>
      </c>
      <c r="M4187" s="26">
        <v>46218</v>
      </c>
      <c r="N4187" s="27">
        <v>46218.541666666664</v>
      </c>
      <c r="O4187" s="27">
        <v>46218.708333333336</v>
      </c>
      <c r="P4187" s="24" t="s">
        <v>6891</v>
      </c>
      <c r="Q4187" s="24" t="s">
        <v>6892</v>
      </c>
      <c r="R4187" s="24" t="s">
        <v>6831</v>
      </c>
      <c r="T4187" s="24" t="s">
        <v>94</v>
      </c>
      <c r="U4187" s="24" t="s">
        <v>202</v>
      </c>
      <c r="V4187" s="27">
        <v>46218.584722222222</v>
      </c>
      <c r="W4187" s="27">
        <v>46218.609722222223</v>
      </c>
      <c r="Z4187" s="24">
        <v>1</v>
      </c>
      <c r="AA4187" s="24" t="s">
        <v>58</v>
      </c>
      <c r="AB4187" s="24" t="b">
        <v>0</v>
      </c>
      <c r="AC4187" s="61"/>
    </row>
    <row r="4188" spans="2:29" ht="13.7">
      <c r="B4188" s="24" t="s">
        <v>82</v>
      </c>
      <c r="C4188" s="24" t="s">
        <v>92</v>
      </c>
      <c r="D4188" s="24" t="s">
        <v>93</v>
      </c>
      <c r="E4188" s="24">
        <v>240</v>
      </c>
      <c r="F4188" s="26">
        <v>46204</v>
      </c>
      <c r="G4188" s="24" t="s">
        <v>52</v>
      </c>
      <c r="H4188" s="24" t="s">
        <v>53</v>
      </c>
      <c r="I4188" s="24" t="s">
        <v>94</v>
      </c>
      <c r="J4188" s="24" t="s">
        <v>126</v>
      </c>
      <c r="K4188" s="24">
        <v>1</v>
      </c>
      <c r="L4188" s="24" t="s">
        <v>84</v>
      </c>
      <c r="M4188" s="26">
        <v>46218</v>
      </c>
      <c r="N4188" s="27">
        <v>46218.541666666664</v>
      </c>
      <c r="O4188" s="27">
        <v>46218.708333333336</v>
      </c>
      <c r="P4188" s="24" t="s">
        <v>6893</v>
      </c>
      <c r="Q4188" s="24" t="s">
        <v>6894</v>
      </c>
      <c r="R4188" s="24" t="s">
        <v>6828</v>
      </c>
      <c r="T4188" s="24" t="s">
        <v>94</v>
      </c>
      <c r="U4188" s="24" t="s">
        <v>202</v>
      </c>
      <c r="V4188" s="27">
        <v>46218.544444444444</v>
      </c>
      <c r="W4188" s="27">
        <v>46218.567361111112</v>
      </c>
      <c r="Z4188" s="24">
        <v>1</v>
      </c>
      <c r="AA4188" s="24" t="s">
        <v>58</v>
      </c>
      <c r="AB4188" s="24" t="b">
        <v>0</v>
      </c>
      <c r="AC4188" s="61"/>
    </row>
    <row r="4189" spans="2:29" ht="13.7">
      <c r="B4189" s="24" t="s">
        <v>82</v>
      </c>
      <c r="C4189" s="24" t="s">
        <v>92</v>
      </c>
      <c r="D4189" s="24" t="s">
        <v>93</v>
      </c>
      <c r="E4189" s="24">
        <v>240</v>
      </c>
      <c r="F4189" s="26">
        <v>46204</v>
      </c>
      <c r="G4189" s="24" t="s">
        <v>52</v>
      </c>
      <c r="H4189" s="24" t="s">
        <v>53</v>
      </c>
      <c r="I4189" s="24" t="s">
        <v>94</v>
      </c>
      <c r="J4189" s="24" t="s">
        <v>126</v>
      </c>
      <c r="K4189" s="24">
        <v>1</v>
      </c>
      <c r="L4189" s="24" t="s">
        <v>84</v>
      </c>
      <c r="M4189" s="26">
        <v>46218</v>
      </c>
      <c r="N4189" s="27">
        <v>46218.541666666664</v>
      </c>
      <c r="O4189" s="27">
        <v>46218.708333333336</v>
      </c>
      <c r="P4189" s="24" t="s">
        <v>6895</v>
      </c>
      <c r="Q4189" s="24" t="s">
        <v>6896</v>
      </c>
      <c r="R4189" s="24" t="s">
        <v>6825</v>
      </c>
      <c r="S4189" s="24" t="s">
        <v>152</v>
      </c>
      <c r="T4189" s="24" t="s">
        <v>94</v>
      </c>
      <c r="U4189" s="24" t="s">
        <v>202</v>
      </c>
      <c r="V4189" s="27">
        <v>46218.673611111109</v>
      </c>
      <c r="W4189" s="27">
        <v>46218.695138888892</v>
      </c>
      <c r="Z4189" s="24">
        <v>1</v>
      </c>
      <c r="AA4189" s="24" t="s">
        <v>58</v>
      </c>
      <c r="AB4189" s="24" t="b">
        <v>0</v>
      </c>
      <c r="AC4189" s="61"/>
    </row>
    <row r="4190" spans="2:29" ht="13.7">
      <c r="B4190" s="24" t="s">
        <v>82</v>
      </c>
      <c r="C4190" s="24" t="s">
        <v>92</v>
      </c>
      <c r="D4190" s="24" t="s">
        <v>93</v>
      </c>
      <c r="E4190" s="24">
        <v>240</v>
      </c>
      <c r="F4190" s="26">
        <v>46204</v>
      </c>
      <c r="G4190" s="24" t="s">
        <v>52</v>
      </c>
      <c r="H4190" s="24" t="s">
        <v>53</v>
      </c>
      <c r="I4190" s="24" t="s">
        <v>94</v>
      </c>
      <c r="J4190" s="24" t="s">
        <v>126</v>
      </c>
      <c r="K4190" s="24">
        <v>1</v>
      </c>
      <c r="L4190" s="24" t="s">
        <v>84</v>
      </c>
      <c r="M4190" s="26">
        <v>46218</v>
      </c>
      <c r="N4190" s="27">
        <v>46218.541666666664</v>
      </c>
      <c r="O4190" s="27">
        <v>46218.708333333336</v>
      </c>
      <c r="P4190" s="24" t="s">
        <v>6897</v>
      </c>
      <c r="Q4190" s="24" t="s">
        <v>6898</v>
      </c>
      <c r="R4190" s="24" t="s">
        <v>6825</v>
      </c>
      <c r="T4190" s="24" t="s">
        <v>94</v>
      </c>
      <c r="U4190" s="24" t="s">
        <v>202</v>
      </c>
      <c r="V4190" s="27">
        <v>46218.62777777778</v>
      </c>
      <c r="W4190" s="27">
        <v>46218.648611111108</v>
      </c>
      <c r="Z4190" s="24">
        <v>1</v>
      </c>
      <c r="AA4190" s="24" t="s">
        <v>58</v>
      </c>
      <c r="AB4190" s="24" t="b">
        <v>0</v>
      </c>
      <c r="AC4190" s="61"/>
    </row>
    <row r="4191" spans="2:29" ht="13.7">
      <c r="B4191" s="24" t="s">
        <v>82</v>
      </c>
      <c r="C4191" s="24" t="s">
        <v>92</v>
      </c>
      <c r="D4191" s="24" t="s">
        <v>93</v>
      </c>
      <c r="E4191" s="24">
        <v>240</v>
      </c>
      <c r="F4191" s="26">
        <v>46204</v>
      </c>
      <c r="G4191" s="24" t="s">
        <v>52</v>
      </c>
      <c r="H4191" s="24" t="s">
        <v>53</v>
      </c>
      <c r="I4191" s="24" t="s">
        <v>94</v>
      </c>
      <c r="J4191" s="24" t="s">
        <v>125</v>
      </c>
      <c r="K4191" s="24">
        <v>1</v>
      </c>
      <c r="L4191" s="24" t="s">
        <v>84</v>
      </c>
      <c r="M4191" s="26">
        <v>46224</v>
      </c>
      <c r="N4191" s="27">
        <v>46224.354166666664</v>
      </c>
      <c r="O4191" s="27">
        <v>46224.520833333336</v>
      </c>
      <c r="V4191" s="27"/>
      <c r="W4191" s="27"/>
      <c r="X4191" s="24">
        <v>4</v>
      </c>
      <c r="Y4191" s="24">
        <v>0</v>
      </c>
      <c r="Z4191" s="24">
        <v>4</v>
      </c>
      <c r="AA4191" s="24" t="s">
        <v>58</v>
      </c>
      <c r="AB4191" s="24" t="b">
        <v>0</v>
      </c>
      <c r="AC4191" s="61">
        <v>0</v>
      </c>
    </row>
    <row r="4192" spans="2:29" ht="13.7">
      <c r="B4192" s="24" t="s">
        <v>82</v>
      </c>
      <c r="C4192" s="24" t="s">
        <v>92</v>
      </c>
      <c r="D4192" s="24" t="s">
        <v>93</v>
      </c>
      <c r="E4192" s="24">
        <v>240</v>
      </c>
      <c r="F4192" s="26">
        <v>46204</v>
      </c>
      <c r="G4192" s="24" t="s">
        <v>52</v>
      </c>
      <c r="H4192" s="24" t="s">
        <v>53</v>
      </c>
      <c r="I4192" s="24" t="s">
        <v>94</v>
      </c>
      <c r="J4192" s="24" t="s">
        <v>126</v>
      </c>
      <c r="K4192" s="24">
        <v>1</v>
      </c>
      <c r="L4192" s="24" t="s">
        <v>84</v>
      </c>
      <c r="M4192" s="26">
        <v>46224</v>
      </c>
      <c r="N4192" s="27">
        <v>46224.354166666664</v>
      </c>
      <c r="O4192" s="27">
        <v>46224.520833333336</v>
      </c>
      <c r="P4192" s="24" t="s">
        <v>6899</v>
      </c>
      <c r="Q4192" s="24" t="s">
        <v>6900</v>
      </c>
      <c r="R4192" s="24" t="s">
        <v>6831</v>
      </c>
      <c r="T4192" s="24" t="s">
        <v>94</v>
      </c>
      <c r="U4192" s="24" t="s">
        <v>269</v>
      </c>
      <c r="V4192" s="27">
        <v>46224.482638888891</v>
      </c>
      <c r="W4192" s="27">
        <v>46224.504861111112</v>
      </c>
      <c r="Z4192" s="24">
        <v>1</v>
      </c>
      <c r="AA4192" s="24" t="s">
        <v>58</v>
      </c>
      <c r="AB4192" s="24" t="b">
        <v>0</v>
      </c>
      <c r="AC4192" s="61"/>
    </row>
    <row r="4193" spans="2:29" ht="13.7">
      <c r="B4193" s="24" t="s">
        <v>82</v>
      </c>
      <c r="C4193" s="24" t="s">
        <v>92</v>
      </c>
      <c r="D4193" s="24" t="s">
        <v>93</v>
      </c>
      <c r="E4193" s="24">
        <v>240</v>
      </c>
      <c r="F4193" s="26">
        <v>46204</v>
      </c>
      <c r="G4193" s="24" t="s">
        <v>52</v>
      </c>
      <c r="H4193" s="24" t="s">
        <v>53</v>
      </c>
      <c r="I4193" s="24" t="s">
        <v>94</v>
      </c>
      <c r="J4193" s="24" t="s">
        <v>126</v>
      </c>
      <c r="K4193" s="24">
        <v>1</v>
      </c>
      <c r="L4193" s="24" t="s">
        <v>84</v>
      </c>
      <c r="M4193" s="26">
        <v>46224</v>
      </c>
      <c r="N4193" s="27">
        <v>46224.354166666664</v>
      </c>
      <c r="O4193" s="27">
        <v>46224.520833333336</v>
      </c>
      <c r="P4193" s="24" t="s">
        <v>6901</v>
      </c>
      <c r="Q4193" s="24" t="s">
        <v>6902</v>
      </c>
      <c r="R4193" s="24" t="s">
        <v>6831</v>
      </c>
      <c r="T4193" s="24" t="s">
        <v>94</v>
      </c>
      <c r="U4193" s="24" t="s">
        <v>269</v>
      </c>
      <c r="V4193" s="27">
        <v>46224.356944444444</v>
      </c>
      <c r="W4193" s="27">
        <v>46224.379166666666</v>
      </c>
      <c r="Z4193" s="24">
        <v>1</v>
      </c>
      <c r="AA4193" s="24" t="s">
        <v>58</v>
      </c>
      <c r="AB4193" s="24" t="b">
        <v>0</v>
      </c>
      <c r="AC4193" s="61"/>
    </row>
    <row r="4194" spans="2:29" ht="13.7">
      <c r="B4194" s="24" t="s">
        <v>82</v>
      </c>
      <c r="C4194" s="24" t="s">
        <v>92</v>
      </c>
      <c r="D4194" s="24" t="s">
        <v>93</v>
      </c>
      <c r="E4194" s="24">
        <v>240</v>
      </c>
      <c r="F4194" s="26">
        <v>46204</v>
      </c>
      <c r="G4194" s="24" t="s">
        <v>52</v>
      </c>
      <c r="H4194" s="24" t="s">
        <v>53</v>
      </c>
      <c r="I4194" s="24" t="s">
        <v>94</v>
      </c>
      <c r="J4194" s="24" t="s">
        <v>126</v>
      </c>
      <c r="K4194" s="24">
        <v>1</v>
      </c>
      <c r="L4194" s="24" t="s">
        <v>84</v>
      </c>
      <c r="M4194" s="26">
        <v>46224</v>
      </c>
      <c r="N4194" s="27">
        <v>46224.354166666664</v>
      </c>
      <c r="O4194" s="27">
        <v>46224.520833333336</v>
      </c>
      <c r="P4194" s="24" t="s">
        <v>6903</v>
      </c>
      <c r="Q4194" s="24" t="s">
        <v>6904</v>
      </c>
      <c r="R4194" s="24" t="s">
        <v>6828</v>
      </c>
      <c r="S4194" s="24" t="s">
        <v>152</v>
      </c>
      <c r="T4194" s="24" t="s">
        <v>94</v>
      </c>
      <c r="U4194" s="24" t="s">
        <v>269</v>
      </c>
      <c r="V4194" s="27">
        <v>46224.438888888886</v>
      </c>
      <c r="W4194" s="27">
        <v>46224.453472222223</v>
      </c>
      <c r="Z4194" s="24">
        <v>1</v>
      </c>
      <c r="AA4194" s="24" t="s">
        <v>58</v>
      </c>
      <c r="AB4194" s="24" t="b">
        <v>0</v>
      </c>
      <c r="AC4194" s="61"/>
    </row>
    <row r="4195" spans="2:29" ht="13.7">
      <c r="B4195" s="24" t="s">
        <v>82</v>
      </c>
      <c r="C4195" s="24" t="s">
        <v>92</v>
      </c>
      <c r="D4195" s="24" t="s">
        <v>93</v>
      </c>
      <c r="E4195" s="24">
        <v>240</v>
      </c>
      <c r="F4195" s="26">
        <v>46204</v>
      </c>
      <c r="G4195" s="24" t="s">
        <v>52</v>
      </c>
      <c r="H4195" s="24" t="s">
        <v>53</v>
      </c>
      <c r="I4195" s="24" t="s">
        <v>94</v>
      </c>
      <c r="J4195" s="24" t="s">
        <v>126</v>
      </c>
      <c r="K4195" s="24">
        <v>1</v>
      </c>
      <c r="L4195" s="24" t="s">
        <v>84</v>
      </c>
      <c r="M4195" s="26">
        <v>46224</v>
      </c>
      <c r="N4195" s="27">
        <v>46224.354166666664</v>
      </c>
      <c r="O4195" s="27">
        <v>46224.520833333336</v>
      </c>
      <c r="P4195" s="24" t="s">
        <v>6905</v>
      </c>
      <c r="Q4195" s="24" t="s">
        <v>6906</v>
      </c>
      <c r="R4195" s="24" t="s">
        <v>6831</v>
      </c>
      <c r="T4195" s="24" t="s">
        <v>94</v>
      </c>
      <c r="U4195" s="24" t="s">
        <v>269</v>
      </c>
      <c r="V4195" s="27">
        <v>46224.400694444441</v>
      </c>
      <c r="W4195" s="27">
        <v>46224.420138888891</v>
      </c>
      <c r="Z4195" s="24">
        <v>1</v>
      </c>
      <c r="AA4195" s="24" t="s">
        <v>58</v>
      </c>
      <c r="AB4195" s="24" t="b">
        <v>0</v>
      </c>
      <c r="AC4195" s="61"/>
    </row>
    <row r="4196" spans="2:29" ht="13.7">
      <c r="B4196" s="24" t="s">
        <v>82</v>
      </c>
      <c r="C4196" s="24" t="s">
        <v>92</v>
      </c>
      <c r="D4196" s="24" t="s">
        <v>93</v>
      </c>
      <c r="E4196" s="24">
        <v>240</v>
      </c>
      <c r="F4196" s="26">
        <v>46235</v>
      </c>
      <c r="G4196" s="24" t="s">
        <v>52</v>
      </c>
      <c r="H4196" s="24" t="s">
        <v>53</v>
      </c>
      <c r="I4196" s="24" t="s">
        <v>94</v>
      </c>
      <c r="J4196" s="24" t="s">
        <v>125</v>
      </c>
      <c r="K4196" s="24">
        <v>1</v>
      </c>
      <c r="L4196" s="24" t="s">
        <v>84</v>
      </c>
      <c r="M4196" s="26">
        <v>46245</v>
      </c>
      <c r="N4196" s="27">
        <v>46245.5625</v>
      </c>
      <c r="O4196" s="27">
        <v>46245.729166666664</v>
      </c>
      <c r="V4196" s="27"/>
      <c r="W4196" s="27"/>
      <c r="X4196" s="24">
        <v>4</v>
      </c>
      <c r="Y4196" s="24">
        <v>0</v>
      </c>
      <c r="Z4196" s="24">
        <v>4</v>
      </c>
      <c r="AA4196" s="24" t="s">
        <v>60</v>
      </c>
      <c r="AB4196" s="24" t="b">
        <v>0</v>
      </c>
      <c r="AC4196" s="61">
        <v>0</v>
      </c>
    </row>
    <row r="4197" spans="2:29" ht="13.7">
      <c r="B4197" s="24" t="s">
        <v>82</v>
      </c>
      <c r="C4197" s="24" t="s">
        <v>92</v>
      </c>
      <c r="D4197" s="24" t="s">
        <v>93</v>
      </c>
      <c r="E4197" s="24">
        <v>240</v>
      </c>
      <c r="F4197" s="26">
        <v>46235</v>
      </c>
      <c r="G4197" s="24" t="s">
        <v>52</v>
      </c>
      <c r="H4197" s="24" t="s">
        <v>53</v>
      </c>
      <c r="I4197" s="24" t="s">
        <v>94</v>
      </c>
      <c r="J4197" s="24" t="s">
        <v>126</v>
      </c>
      <c r="K4197" s="24">
        <v>1</v>
      </c>
      <c r="L4197" s="24" t="s">
        <v>84</v>
      </c>
      <c r="M4197" s="26">
        <v>46245</v>
      </c>
      <c r="N4197" s="27">
        <v>46245.5625</v>
      </c>
      <c r="O4197" s="27">
        <v>46245.729166666664</v>
      </c>
      <c r="P4197" s="24" t="s">
        <v>6907</v>
      </c>
      <c r="Q4197" s="24" t="s">
        <v>6908</v>
      </c>
      <c r="R4197" s="24" t="s">
        <v>6828</v>
      </c>
      <c r="T4197" s="24" t="s">
        <v>94</v>
      </c>
      <c r="U4197" s="24" t="s">
        <v>179</v>
      </c>
      <c r="V4197" s="27">
        <v>46245.566666666666</v>
      </c>
      <c r="W4197" s="27">
        <v>46245.589583333334</v>
      </c>
      <c r="Z4197" s="24">
        <v>1</v>
      </c>
      <c r="AA4197" s="24" t="s">
        <v>60</v>
      </c>
      <c r="AB4197" s="24" t="b">
        <v>0</v>
      </c>
      <c r="AC4197" s="61"/>
    </row>
    <row r="4198" spans="2:29" ht="13.7">
      <c r="B4198" s="24" t="s">
        <v>82</v>
      </c>
      <c r="C4198" s="24" t="s">
        <v>92</v>
      </c>
      <c r="D4198" s="24" t="s">
        <v>93</v>
      </c>
      <c r="E4198" s="24">
        <v>240</v>
      </c>
      <c r="F4198" s="26">
        <v>46235</v>
      </c>
      <c r="G4198" s="24" t="s">
        <v>52</v>
      </c>
      <c r="H4198" s="24" t="s">
        <v>53</v>
      </c>
      <c r="I4198" s="24" t="s">
        <v>94</v>
      </c>
      <c r="J4198" s="24" t="s">
        <v>126</v>
      </c>
      <c r="K4198" s="24">
        <v>1</v>
      </c>
      <c r="L4198" s="24" t="s">
        <v>84</v>
      </c>
      <c r="M4198" s="26">
        <v>46245</v>
      </c>
      <c r="N4198" s="27">
        <v>46245.5625</v>
      </c>
      <c r="O4198" s="27">
        <v>46245.729166666664</v>
      </c>
      <c r="P4198" s="24" t="s">
        <v>6909</v>
      </c>
      <c r="Q4198" s="24" t="s">
        <v>6910</v>
      </c>
      <c r="R4198" s="24" t="s">
        <v>6831</v>
      </c>
      <c r="T4198" s="24" t="s">
        <v>94</v>
      </c>
      <c r="U4198" s="24" t="s">
        <v>179</v>
      </c>
      <c r="V4198" s="27">
        <v>46245.690972222219</v>
      </c>
      <c r="W4198" s="27">
        <v>46245.711805555555</v>
      </c>
      <c r="Z4198" s="24">
        <v>1</v>
      </c>
      <c r="AA4198" s="24" t="s">
        <v>60</v>
      </c>
      <c r="AB4198" s="24" t="b">
        <v>0</v>
      </c>
      <c r="AC4198" s="61"/>
    </row>
    <row r="4199" spans="2:29" ht="13.7">
      <c r="B4199" s="24" t="s">
        <v>82</v>
      </c>
      <c r="C4199" s="24" t="s">
        <v>92</v>
      </c>
      <c r="D4199" s="24" t="s">
        <v>93</v>
      </c>
      <c r="E4199" s="24">
        <v>240</v>
      </c>
      <c r="F4199" s="26">
        <v>46235</v>
      </c>
      <c r="G4199" s="24" t="s">
        <v>52</v>
      </c>
      <c r="H4199" s="24" t="s">
        <v>53</v>
      </c>
      <c r="I4199" s="24" t="s">
        <v>94</v>
      </c>
      <c r="J4199" s="24" t="s">
        <v>126</v>
      </c>
      <c r="K4199" s="24">
        <v>1</v>
      </c>
      <c r="L4199" s="24" t="s">
        <v>84</v>
      </c>
      <c r="M4199" s="26">
        <v>46245</v>
      </c>
      <c r="N4199" s="27">
        <v>46245.5625</v>
      </c>
      <c r="O4199" s="27">
        <v>46245.729166666664</v>
      </c>
      <c r="P4199" s="24" t="s">
        <v>6911</v>
      </c>
      <c r="Q4199" s="24" t="s">
        <v>6912</v>
      </c>
      <c r="R4199" s="24" t="s">
        <v>6848</v>
      </c>
      <c r="T4199" s="24" t="s">
        <v>94</v>
      </c>
      <c r="U4199" s="24" t="s">
        <v>179</v>
      </c>
      <c r="V4199" s="27">
        <v>46245.652083333334</v>
      </c>
      <c r="W4199" s="27">
        <v>46245.670138888891</v>
      </c>
      <c r="Z4199" s="24">
        <v>1</v>
      </c>
      <c r="AA4199" s="24" t="s">
        <v>60</v>
      </c>
      <c r="AB4199" s="24" t="b">
        <v>0</v>
      </c>
      <c r="AC4199" s="61"/>
    </row>
    <row r="4200" spans="2:29" ht="13.7">
      <c r="B4200" s="24" t="s">
        <v>82</v>
      </c>
      <c r="C4200" s="24" t="s">
        <v>92</v>
      </c>
      <c r="D4200" s="24" t="s">
        <v>93</v>
      </c>
      <c r="E4200" s="24">
        <v>240</v>
      </c>
      <c r="F4200" s="26">
        <v>46235</v>
      </c>
      <c r="G4200" s="24" t="s">
        <v>52</v>
      </c>
      <c r="H4200" s="24" t="s">
        <v>53</v>
      </c>
      <c r="I4200" s="24" t="s">
        <v>94</v>
      </c>
      <c r="J4200" s="24" t="s">
        <v>126</v>
      </c>
      <c r="K4200" s="24">
        <v>1</v>
      </c>
      <c r="L4200" s="24" t="s">
        <v>84</v>
      </c>
      <c r="M4200" s="26">
        <v>46245</v>
      </c>
      <c r="N4200" s="27">
        <v>46245.5625</v>
      </c>
      <c r="O4200" s="27">
        <v>46245.729166666664</v>
      </c>
      <c r="P4200" s="24" t="s">
        <v>6913</v>
      </c>
      <c r="Q4200" s="24" t="s">
        <v>6914</v>
      </c>
      <c r="R4200" s="24" t="s">
        <v>6848</v>
      </c>
      <c r="S4200" s="24" t="s">
        <v>160</v>
      </c>
      <c r="T4200" s="24" t="s">
        <v>94</v>
      </c>
      <c r="U4200" s="24" t="s">
        <v>179</v>
      </c>
      <c r="V4200" s="27">
        <v>46245.611805555556</v>
      </c>
      <c r="W4200" s="27">
        <v>46245.63958333333</v>
      </c>
      <c r="Z4200" s="24">
        <v>1</v>
      </c>
      <c r="AA4200" s="24" t="s">
        <v>60</v>
      </c>
      <c r="AB4200" s="24" t="b">
        <v>0</v>
      </c>
      <c r="AC4200" s="61"/>
    </row>
    <row r="4201" spans="2:29" ht="13.7">
      <c r="B4201" s="24" t="s">
        <v>82</v>
      </c>
      <c r="C4201" s="24" t="s">
        <v>92</v>
      </c>
      <c r="D4201" s="24" t="s">
        <v>93</v>
      </c>
      <c r="E4201" s="24">
        <v>240</v>
      </c>
      <c r="F4201" s="26">
        <v>46235</v>
      </c>
      <c r="G4201" s="24" t="s">
        <v>52</v>
      </c>
      <c r="H4201" s="24" t="s">
        <v>53</v>
      </c>
      <c r="I4201" s="24" t="s">
        <v>94</v>
      </c>
      <c r="J4201" s="24" t="s">
        <v>125</v>
      </c>
      <c r="K4201" s="24">
        <v>1</v>
      </c>
      <c r="L4201" s="24" t="s">
        <v>84</v>
      </c>
      <c r="M4201" s="26">
        <v>46263</v>
      </c>
      <c r="N4201" s="27">
        <v>46263.333333333336</v>
      </c>
      <c r="O4201" s="27">
        <v>46263.5</v>
      </c>
      <c r="V4201" s="27"/>
      <c r="W4201" s="27"/>
      <c r="X4201" s="24">
        <v>4</v>
      </c>
      <c r="Y4201" s="24">
        <v>0</v>
      </c>
      <c r="Z4201" s="24">
        <v>4</v>
      </c>
      <c r="AA4201" s="24" t="s">
        <v>60</v>
      </c>
      <c r="AB4201" s="24" t="b">
        <v>0</v>
      </c>
      <c r="AC4201" s="61">
        <v>0</v>
      </c>
    </row>
    <row r="4202" spans="2:29" ht="13.7">
      <c r="B4202" s="24" t="s">
        <v>82</v>
      </c>
      <c r="C4202" s="24" t="s">
        <v>92</v>
      </c>
      <c r="D4202" s="24" t="s">
        <v>93</v>
      </c>
      <c r="E4202" s="24">
        <v>240</v>
      </c>
      <c r="F4202" s="26">
        <v>46235</v>
      </c>
      <c r="G4202" s="24" t="s">
        <v>52</v>
      </c>
      <c r="H4202" s="24" t="s">
        <v>53</v>
      </c>
      <c r="I4202" s="24" t="s">
        <v>94</v>
      </c>
      <c r="J4202" s="24" t="s">
        <v>126</v>
      </c>
      <c r="K4202" s="24">
        <v>1</v>
      </c>
      <c r="L4202" s="24" t="s">
        <v>84</v>
      </c>
      <c r="M4202" s="26">
        <v>46263</v>
      </c>
      <c r="N4202" s="27">
        <v>46263.333333333336</v>
      </c>
      <c r="O4202" s="27">
        <v>46263.5</v>
      </c>
      <c r="P4202" s="24" t="s">
        <v>6915</v>
      </c>
      <c r="Q4202" s="24" t="s">
        <v>6916</v>
      </c>
      <c r="R4202" s="24" t="s">
        <v>6825</v>
      </c>
      <c r="T4202" s="24" t="s">
        <v>94</v>
      </c>
      <c r="U4202" s="24" t="s">
        <v>420</v>
      </c>
      <c r="V4202" s="27">
        <v>46263.338888888888</v>
      </c>
      <c r="W4202" s="27">
        <v>46263.361111111109</v>
      </c>
      <c r="Z4202" s="24">
        <v>1</v>
      </c>
      <c r="AA4202" s="24" t="s">
        <v>60</v>
      </c>
      <c r="AB4202" s="24" t="b">
        <v>0</v>
      </c>
      <c r="AC4202" s="61"/>
    </row>
    <row r="4203" spans="2:29" ht="13.7">
      <c r="B4203" s="24" t="s">
        <v>82</v>
      </c>
      <c r="C4203" s="24" t="s">
        <v>92</v>
      </c>
      <c r="D4203" s="24" t="s">
        <v>93</v>
      </c>
      <c r="E4203" s="24">
        <v>240</v>
      </c>
      <c r="F4203" s="26">
        <v>46235</v>
      </c>
      <c r="G4203" s="24" t="s">
        <v>52</v>
      </c>
      <c r="H4203" s="24" t="s">
        <v>53</v>
      </c>
      <c r="I4203" s="24" t="s">
        <v>94</v>
      </c>
      <c r="J4203" s="24" t="s">
        <v>126</v>
      </c>
      <c r="K4203" s="24">
        <v>1</v>
      </c>
      <c r="L4203" s="24" t="s">
        <v>84</v>
      </c>
      <c r="M4203" s="26">
        <v>46263</v>
      </c>
      <c r="N4203" s="27">
        <v>46263.333333333336</v>
      </c>
      <c r="O4203" s="27">
        <v>46263.5</v>
      </c>
      <c r="P4203" s="24" t="s">
        <v>6917</v>
      </c>
      <c r="Q4203" s="24" t="s">
        <v>6918</v>
      </c>
      <c r="R4203" s="24" t="s">
        <v>6831</v>
      </c>
      <c r="T4203" s="24" t="s">
        <v>94</v>
      </c>
      <c r="U4203" s="24" t="s">
        <v>420</v>
      </c>
      <c r="V4203" s="27">
        <v>46263.461805555555</v>
      </c>
      <c r="W4203" s="27">
        <v>46263.488194444442</v>
      </c>
      <c r="Z4203" s="24">
        <v>1</v>
      </c>
      <c r="AA4203" s="24" t="s">
        <v>60</v>
      </c>
      <c r="AB4203" s="24" t="b">
        <v>0</v>
      </c>
      <c r="AC4203" s="61"/>
    </row>
    <row r="4204" spans="2:29" ht="13.7">
      <c r="B4204" s="24" t="s">
        <v>82</v>
      </c>
      <c r="C4204" s="24" t="s">
        <v>92</v>
      </c>
      <c r="D4204" s="24" t="s">
        <v>93</v>
      </c>
      <c r="E4204" s="24">
        <v>240</v>
      </c>
      <c r="F4204" s="26">
        <v>46235</v>
      </c>
      <c r="G4204" s="24" t="s">
        <v>52</v>
      </c>
      <c r="H4204" s="24" t="s">
        <v>53</v>
      </c>
      <c r="I4204" s="24" t="s">
        <v>94</v>
      </c>
      <c r="J4204" s="24" t="s">
        <v>126</v>
      </c>
      <c r="K4204" s="24">
        <v>1</v>
      </c>
      <c r="L4204" s="24" t="s">
        <v>84</v>
      </c>
      <c r="M4204" s="26">
        <v>46263</v>
      </c>
      <c r="N4204" s="27">
        <v>46263.333333333336</v>
      </c>
      <c r="O4204" s="27">
        <v>46263.5</v>
      </c>
      <c r="P4204" s="24" t="s">
        <v>6919</v>
      </c>
      <c r="Q4204" s="24" t="s">
        <v>6920</v>
      </c>
      <c r="R4204" s="24" t="s">
        <v>6848</v>
      </c>
      <c r="T4204" s="24" t="s">
        <v>94</v>
      </c>
      <c r="U4204" s="24" t="s">
        <v>420</v>
      </c>
      <c r="V4204" s="27">
        <v>46263.378472222219</v>
      </c>
      <c r="W4204" s="27">
        <v>46263.405555555553</v>
      </c>
      <c r="Z4204" s="24">
        <v>1</v>
      </c>
      <c r="AA4204" s="24" t="s">
        <v>60</v>
      </c>
      <c r="AB4204" s="24" t="b">
        <v>0</v>
      </c>
      <c r="AC4204" s="61"/>
    </row>
    <row r="4205" spans="2:29" ht="13.7">
      <c r="B4205" s="24" t="s">
        <v>82</v>
      </c>
      <c r="C4205" s="24" t="s">
        <v>92</v>
      </c>
      <c r="D4205" s="24" t="s">
        <v>93</v>
      </c>
      <c r="E4205" s="24">
        <v>240</v>
      </c>
      <c r="F4205" s="26">
        <v>46235</v>
      </c>
      <c r="G4205" s="24" t="s">
        <v>52</v>
      </c>
      <c r="H4205" s="24" t="s">
        <v>53</v>
      </c>
      <c r="I4205" s="24" t="s">
        <v>94</v>
      </c>
      <c r="J4205" s="24" t="s">
        <v>126</v>
      </c>
      <c r="K4205" s="24">
        <v>1</v>
      </c>
      <c r="L4205" s="24" t="s">
        <v>84</v>
      </c>
      <c r="M4205" s="26">
        <v>46263</v>
      </c>
      <c r="N4205" s="27">
        <v>46263.333333333336</v>
      </c>
      <c r="O4205" s="27">
        <v>46263.5</v>
      </c>
      <c r="P4205" s="24" t="s">
        <v>6921</v>
      </c>
      <c r="Q4205" s="24" t="s">
        <v>6922</v>
      </c>
      <c r="R4205" s="24" t="s">
        <v>6831</v>
      </c>
      <c r="S4205" s="24" t="s">
        <v>156</v>
      </c>
      <c r="T4205" s="24" t="s">
        <v>94</v>
      </c>
      <c r="U4205" s="24" t="s">
        <v>420</v>
      </c>
      <c r="V4205" s="27">
        <v>46263.419444444444</v>
      </c>
      <c r="W4205" s="27">
        <v>46263.443749999999</v>
      </c>
      <c r="Z4205" s="24">
        <v>1</v>
      </c>
      <c r="AA4205" s="24" t="s">
        <v>60</v>
      </c>
      <c r="AB4205" s="24" t="b">
        <v>0</v>
      </c>
      <c r="AC4205" s="61"/>
    </row>
    <row r="4206" spans="2:29" ht="13.7">
      <c r="B4206" s="24" t="s">
        <v>82</v>
      </c>
      <c r="C4206" s="24" t="s">
        <v>92</v>
      </c>
      <c r="D4206" s="24" t="s">
        <v>93</v>
      </c>
      <c r="E4206" s="24">
        <v>240</v>
      </c>
      <c r="F4206" s="26">
        <v>46235</v>
      </c>
      <c r="G4206" s="24" t="s">
        <v>52</v>
      </c>
      <c r="H4206" s="24" t="s">
        <v>53</v>
      </c>
      <c r="I4206" s="24" t="s">
        <v>94</v>
      </c>
      <c r="J4206" s="24" t="s">
        <v>125</v>
      </c>
      <c r="K4206" s="24">
        <v>1</v>
      </c>
      <c r="L4206" s="24" t="s">
        <v>84</v>
      </c>
      <c r="M4206" s="26">
        <v>46265</v>
      </c>
      <c r="N4206" s="27">
        <v>46265.541666666664</v>
      </c>
      <c r="O4206" s="27">
        <v>46265.708333333336</v>
      </c>
      <c r="V4206" s="27"/>
      <c r="W4206" s="27"/>
      <c r="X4206" s="24">
        <v>4</v>
      </c>
      <c r="Y4206" s="24">
        <v>0</v>
      </c>
      <c r="Z4206" s="24">
        <v>4</v>
      </c>
      <c r="AA4206" s="24" t="s">
        <v>60</v>
      </c>
      <c r="AB4206" s="24" t="b">
        <v>0</v>
      </c>
      <c r="AC4206" s="61">
        <v>0</v>
      </c>
    </row>
    <row r="4207" spans="2:29" ht="13.7">
      <c r="B4207" s="24" t="s">
        <v>82</v>
      </c>
      <c r="C4207" s="24" t="s">
        <v>92</v>
      </c>
      <c r="D4207" s="24" t="s">
        <v>93</v>
      </c>
      <c r="E4207" s="24">
        <v>240</v>
      </c>
      <c r="F4207" s="26">
        <v>46235</v>
      </c>
      <c r="G4207" s="24" t="s">
        <v>52</v>
      </c>
      <c r="H4207" s="24" t="s">
        <v>53</v>
      </c>
      <c r="I4207" s="24" t="s">
        <v>94</v>
      </c>
      <c r="J4207" s="24" t="s">
        <v>126</v>
      </c>
      <c r="K4207" s="24">
        <v>1</v>
      </c>
      <c r="L4207" s="24" t="s">
        <v>84</v>
      </c>
      <c r="M4207" s="26">
        <v>46265</v>
      </c>
      <c r="N4207" s="27">
        <v>46265.541666666664</v>
      </c>
      <c r="O4207" s="27">
        <v>46265.708333333336</v>
      </c>
      <c r="P4207" s="24" t="s">
        <v>6923</v>
      </c>
      <c r="Q4207" s="24" t="s">
        <v>6924</v>
      </c>
      <c r="R4207" s="24" t="s">
        <v>6828</v>
      </c>
      <c r="S4207" s="24" t="s">
        <v>152</v>
      </c>
      <c r="T4207" s="24" t="s">
        <v>94</v>
      </c>
      <c r="U4207" s="24" t="s">
        <v>202</v>
      </c>
      <c r="V4207" s="27">
        <v>46265.586805555555</v>
      </c>
      <c r="W4207" s="27">
        <v>46265.605555555558</v>
      </c>
      <c r="Z4207" s="24">
        <v>1</v>
      </c>
      <c r="AA4207" s="24" t="s">
        <v>60</v>
      </c>
      <c r="AB4207" s="24" t="b">
        <v>0</v>
      </c>
      <c r="AC4207" s="61"/>
    </row>
    <row r="4208" spans="2:29" ht="13.7">
      <c r="B4208" s="24" t="s">
        <v>82</v>
      </c>
      <c r="C4208" s="24" t="s">
        <v>92</v>
      </c>
      <c r="D4208" s="24" t="s">
        <v>93</v>
      </c>
      <c r="E4208" s="24">
        <v>240</v>
      </c>
      <c r="F4208" s="26">
        <v>46235</v>
      </c>
      <c r="G4208" s="24" t="s">
        <v>52</v>
      </c>
      <c r="H4208" s="24" t="s">
        <v>53</v>
      </c>
      <c r="I4208" s="24" t="s">
        <v>94</v>
      </c>
      <c r="J4208" s="24" t="s">
        <v>126</v>
      </c>
      <c r="K4208" s="24">
        <v>1</v>
      </c>
      <c r="L4208" s="24" t="s">
        <v>84</v>
      </c>
      <c r="M4208" s="26">
        <v>46265</v>
      </c>
      <c r="N4208" s="27">
        <v>46265.541666666664</v>
      </c>
      <c r="O4208" s="27">
        <v>46265.708333333336</v>
      </c>
      <c r="P4208" s="24" t="s">
        <v>6925</v>
      </c>
      <c r="Q4208" s="24" t="s">
        <v>6926</v>
      </c>
      <c r="R4208" s="24" t="s">
        <v>6848</v>
      </c>
      <c r="T4208" s="24" t="s">
        <v>94</v>
      </c>
      <c r="U4208" s="24" t="s">
        <v>202</v>
      </c>
      <c r="V4208" s="27">
        <v>46265.668749999997</v>
      </c>
      <c r="W4208" s="27">
        <v>46265.688888888886</v>
      </c>
      <c r="Z4208" s="24">
        <v>1</v>
      </c>
      <c r="AA4208" s="24" t="s">
        <v>60</v>
      </c>
      <c r="AB4208" s="24" t="b">
        <v>0</v>
      </c>
      <c r="AC4208" s="61"/>
    </row>
    <row r="4209" spans="2:29" ht="13.7">
      <c r="B4209" s="24" t="s">
        <v>82</v>
      </c>
      <c r="C4209" s="24" t="s">
        <v>92</v>
      </c>
      <c r="D4209" s="24" t="s">
        <v>93</v>
      </c>
      <c r="E4209" s="24">
        <v>240</v>
      </c>
      <c r="F4209" s="26">
        <v>46235</v>
      </c>
      <c r="G4209" s="24" t="s">
        <v>52</v>
      </c>
      <c r="H4209" s="24" t="s">
        <v>53</v>
      </c>
      <c r="I4209" s="24" t="s">
        <v>94</v>
      </c>
      <c r="J4209" s="24" t="s">
        <v>126</v>
      </c>
      <c r="K4209" s="24">
        <v>1</v>
      </c>
      <c r="L4209" s="24" t="s">
        <v>84</v>
      </c>
      <c r="M4209" s="26">
        <v>46265</v>
      </c>
      <c r="N4209" s="27">
        <v>46265.541666666664</v>
      </c>
      <c r="O4209" s="27">
        <v>46265.708333333336</v>
      </c>
      <c r="P4209" s="24" t="s">
        <v>6927</v>
      </c>
      <c r="Q4209" s="24" t="s">
        <v>6928</v>
      </c>
      <c r="R4209" s="24" t="s">
        <v>6828</v>
      </c>
      <c r="T4209" s="24" t="s">
        <v>94</v>
      </c>
      <c r="U4209" s="24" t="s">
        <v>202</v>
      </c>
      <c r="V4209" s="27">
        <v>46265.543749999997</v>
      </c>
      <c r="W4209" s="27">
        <v>46265.563888888886</v>
      </c>
      <c r="Z4209" s="24">
        <v>1</v>
      </c>
      <c r="AA4209" s="24" t="s">
        <v>60</v>
      </c>
      <c r="AB4209" s="24" t="b">
        <v>0</v>
      </c>
      <c r="AC4209" s="61"/>
    </row>
    <row r="4210" spans="2:29" ht="13.7">
      <c r="B4210" s="24" t="s">
        <v>82</v>
      </c>
      <c r="C4210" s="24" t="s">
        <v>92</v>
      </c>
      <c r="D4210" s="24" t="s">
        <v>93</v>
      </c>
      <c r="E4210" s="24">
        <v>240</v>
      </c>
      <c r="F4210" s="26">
        <v>46235</v>
      </c>
      <c r="G4210" s="24" t="s">
        <v>52</v>
      </c>
      <c r="H4210" s="24" t="s">
        <v>53</v>
      </c>
      <c r="I4210" s="24" t="s">
        <v>94</v>
      </c>
      <c r="J4210" s="24" t="s">
        <v>126</v>
      </c>
      <c r="K4210" s="24">
        <v>1</v>
      </c>
      <c r="L4210" s="24" t="s">
        <v>84</v>
      </c>
      <c r="M4210" s="26">
        <v>46265</v>
      </c>
      <c r="N4210" s="27">
        <v>46265.541666666664</v>
      </c>
      <c r="O4210" s="27">
        <v>46265.708333333336</v>
      </c>
      <c r="P4210" s="24" t="s">
        <v>6929</v>
      </c>
      <c r="Q4210" s="24" t="s">
        <v>6930</v>
      </c>
      <c r="R4210" s="24" t="s">
        <v>6828</v>
      </c>
      <c r="T4210" s="24" t="s">
        <v>94</v>
      </c>
      <c r="U4210" s="24" t="s">
        <v>202</v>
      </c>
      <c r="V4210" s="27">
        <v>46265.627083333333</v>
      </c>
      <c r="W4210" s="27">
        <v>46265.645138888889</v>
      </c>
      <c r="Z4210" s="24">
        <v>1</v>
      </c>
      <c r="AA4210" s="24" t="s">
        <v>60</v>
      </c>
      <c r="AB4210" s="24" t="b">
        <v>0</v>
      </c>
      <c r="AC4210" s="61"/>
    </row>
    <row r="4211" spans="2:29" ht="13.7">
      <c r="B4211" s="24" t="s">
        <v>82</v>
      </c>
      <c r="C4211" s="24" t="s">
        <v>92</v>
      </c>
      <c r="D4211" s="24" t="s">
        <v>93</v>
      </c>
      <c r="E4211" s="24">
        <v>270</v>
      </c>
      <c r="F4211" s="26">
        <v>46174</v>
      </c>
      <c r="G4211" s="24" t="s">
        <v>52</v>
      </c>
      <c r="H4211" s="24" t="s">
        <v>53</v>
      </c>
      <c r="I4211" s="24" t="s">
        <v>94</v>
      </c>
      <c r="J4211" s="24" t="s">
        <v>125</v>
      </c>
      <c r="K4211" s="24">
        <v>1</v>
      </c>
      <c r="L4211" s="24" t="s">
        <v>84</v>
      </c>
      <c r="M4211" s="26">
        <v>46174</v>
      </c>
      <c r="N4211" s="27">
        <v>46174.5625</v>
      </c>
      <c r="O4211" s="27">
        <v>46174.75</v>
      </c>
      <c r="V4211" s="27"/>
      <c r="W4211" s="27"/>
      <c r="X4211" s="24">
        <v>4</v>
      </c>
      <c r="Y4211" s="24">
        <v>0</v>
      </c>
      <c r="Z4211" s="24">
        <v>4</v>
      </c>
      <c r="AA4211" s="24" t="s">
        <v>56</v>
      </c>
      <c r="AB4211" s="24" t="b">
        <v>0</v>
      </c>
      <c r="AC4211" s="61">
        <v>0</v>
      </c>
    </row>
    <row r="4212" spans="2:29" ht="13.7">
      <c r="B4212" s="24" t="s">
        <v>82</v>
      </c>
      <c r="C4212" s="24" t="s">
        <v>92</v>
      </c>
      <c r="D4212" s="24" t="s">
        <v>93</v>
      </c>
      <c r="E4212" s="24">
        <v>270</v>
      </c>
      <c r="F4212" s="26">
        <v>46174</v>
      </c>
      <c r="G4212" s="24" t="s">
        <v>52</v>
      </c>
      <c r="H4212" s="24" t="s">
        <v>53</v>
      </c>
      <c r="I4212" s="24" t="s">
        <v>94</v>
      </c>
      <c r="J4212" s="24" t="s">
        <v>126</v>
      </c>
      <c r="K4212" s="24">
        <v>1</v>
      </c>
      <c r="L4212" s="24" t="s">
        <v>84</v>
      </c>
      <c r="M4212" s="26">
        <v>46174</v>
      </c>
      <c r="N4212" s="27">
        <v>46174.5625</v>
      </c>
      <c r="O4212" s="27">
        <v>46174.75</v>
      </c>
      <c r="P4212" s="24" t="s">
        <v>6931</v>
      </c>
      <c r="Q4212" s="24" t="s">
        <v>6932</v>
      </c>
      <c r="R4212" s="24" t="s">
        <v>6848</v>
      </c>
      <c r="T4212" s="24" t="s">
        <v>94</v>
      </c>
      <c r="U4212" s="24" t="s">
        <v>547</v>
      </c>
      <c r="V4212" s="27">
        <v>46174.616666666669</v>
      </c>
      <c r="W4212" s="27">
        <v>46174.640277777777</v>
      </c>
      <c r="Z4212" s="24">
        <v>1</v>
      </c>
      <c r="AA4212" s="24" t="s">
        <v>56</v>
      </c>
      <c r="AB4212" s="24" t="b">
        <v>0</v>
      </c>
      <c r="AC4212" s="61"/>
    </row>
    <row r="4213" spans="2:29" ht="13.7">
      <c r="B4213" s="24" t="s">
        <v>82</v>
      </c>
      <c r="C4213" s="24" t="s">
        <v>92</v>
      </c>
      <c r="D4213" s="24" t="s">
        <v>93</v>
      </c>
      <c r="E4213" s="24">
        <v>270</v>
      </c>
      <c r="F4213" s="26">
        <v>46174</v>
      </c>
      <c r="G4213" s="24" t="s">
        <v>52</v>
      </c>
      <c r="H4213" s="24" t="s">
        <v>53</v>
      </c>
      <c r="I4213" s="24" t="s">
        <v>94</v>
      </c>
      <c r="J4213" s="24" t="s">
        <v>126</v>
      </c>
      <c r="K4213" s="24">
        <v>1</v>
      </c>
      <c r="L4213" s="24" t="s">
        <v>84</v>
      </c>
      <c r="M4213" s="26">
        <v>46174</v>
      </c>
      <c r="N4213" s="27">
        <v>46174.5625</v>
      </c>
      <c r="O4213" s="27">
        <v>46174.75</v>
      </c>
      <c r="P4213" s="24" t="s">
        <v>6933</v>
      </c>
      <c r="Q4213" s="24" t="s">
        <v>6934</v>
      </c>
      <c r="R4213" s="24" t="s">
        <v>6825</v>
      </c>
      <c r="T4213" s="24" t="s">
        <v>94</v>
      </c>
      <c r="U4213" s="24" t="s">
        <v>547</v>
      </c>
      <c r="V4213" s="27">
        <v>46174.65902777778</v>
      </c>
      <c r="W4213" s="27">
        <v>46174.688194444447</v>
      </c>
      <c r="Z4213" s="24">
        <v>1</v>
      </c>
      <c r="AA4213" s="24" t="s">
        <v>56</v>
      </c>
      <c r="AB4213" s="24" t="b">
        <v>0</v>
      </c>
      <c r="AC4213" s="61"/>
    </row>
    <row r="4214" spans="2:29" ht="13.7">
      <c r="B4214" s="24" t="s">
        <v>82</v>
      </c>
      <c r="C4214" s="24" t="s">
        <v>92</v>
      </c>
      <c r="D4214" s="24" t="s">
        <v>93</v>
      </c>
      <c r="E4214" s="24">
        <v>270</v>
      </c>
      <c r="F4214" s="26">
        <v>46174</v>
      </c>
      <c r="G4214" s="24" t="s">
        <v>52</v>
      </c>
      <c r="H4214" s="24" t="s">
        <v>53</v>
      </c>
      <c r="I4214" s="24" t="s">
        <v>94</v>
      </c>
      <c r="J4214" s="24" t="s">
        <v>126</v>
      </c>
      <c r="K4214" s="24">
        <v>1</v>
      </c>
      <c r="L4214" s="24" t="s">
        <v>84</v>
      </c>
      <c r="M4214" s="26">
        <v>46174</v>
      </c>
      <c r="N4214" s="27">
        <v>46174.5625</v>
      </c>
      <c r="O4214" s="27">
        <v>46174.75</v>
      </c>
      <c r="P4214" s="24" t="s">
        <v>6935</v>
      </c>
      <c r="Q4214" s="24" t="s">
        <v>6936</v>
      </c>
      <c r="R4214" s="24" t="s">
        <v>6831</v>
      </c>
      <c r="S4214" s="24" t="s">
        <v>152</v>
      </c>
      <c r="T4214" s="24" t="s">
        <v>94</v>
      </c>
      <c r="U4214" s="24" t="s">
        <v>547</v>
      </c>
      <c r="V4214" s="27">
        <v>46174.568055555559</v>
      </c>
      <c r="W4214" s="27">
        <v>46174.599305555559</v>
      </c>
      <c r="Z4214" s="24">
        <v>1</v>
      </c>
      <c r="AA4214" s="24" t="s">
        <v>56</v>
      </c>
      <c r="AB4214" s="24" t="b">
        <v>0</v>
      </c>
      <c r="AC4214" s="61"/>
    </row>
    <row r="4215" spans="2:29" ht="13.7">
      <c r="B4215" s="24" t="s">
        <v>82</v>
      </c>
      <c r="C4215" s="24" t="s">
        <v>92</v>
      </c>
      <c r="D4215" s="24" t="s">
        <v>93</v>
      </c>
      <c r="E4215" s="24">
        <v>270</v>
      </c>
      <c r="F4215" s="26">
        <v>46174</v>
      </c>
      <c r="G4215" s="24" t="s">
        <v>52</v>
      </c>
      <c r="H4215" s="24" t="s">
        <v>53</v>
      </c>
      <c r="I4215" s="24" t="s">
        <v>94</v>
      </c>
      <c r="J4215" s="24" t="s">
        <v>126</v>
      </c>
      <c r="K4215" s="24">
        <v>1</v>
      </c>
      <c r="L4215" s="24" t="s">
        <v>84</v>
      </c>
      <c r="M4215" s="26">
        <v>46174</v>
      </c>
      <c r="N4215" s="27">
        <v>46174.5625</v>
      </c>
      <c r="O4215" s="27">
        <v>46174.75</v>
      </c>
      <c r="P4215" s="24" t="s">
        <v>6937</v>
      </c>
      <c r="Q4215" s="24" t="s">
        <v>6938</v>
      </c>
      <c r="R4215" s="24" t="s">
        <v>6825</v>
      </c>
      <c r="S4215" s="24" t="s">
        <v>213</v>
      </c>
      <c r="T4215" s="24" t="s">
        <v>94</v>
      </c>
      <c r="U4215" s="24" t="s">
        <v>547</v>
      </c>
      <c r="V4215" s="27">
        <v>46174.709722222222</v>
      </c>
      <c r="W4215" s="27">
        <v>46174.739583333336</v>
      </c>
      <c r="Z4215" s="24">
        <v>1</v>
      </c>
      <c r="AA4215" s="24" t="s">
        <v>56</v>
      </c>
      <c r="AB4215" s="24" t="b">
        <v>0</v>
      </c>
      <c r="AC4215" s="61"/>
    </row>
    <row r="4216" spans="2:29" ht="13.7">
      <c r="B4216" s="24" t="s">
        <v>82</v>
      </c>
      <c r="C4216" s="24" t="s">
        <v>92</v>
      </c>
      <c r="D4216" s="24" t="s">
        <v>93</v>
      </c>
      <c r="E4216" s="24">
        <v>270</v>
      </c>
      <c r="F4216" s="26">
        <v>46204</v>
      </c>
      <c r="G4216" s="24" t="s">
        <v>52</v>
      </c>
      <c r="H4216" s="24" t="s">
        <v>53</v>
      </c>
      <c r="I4216" s="24" t="s">
        <v>94</v>
      </c>
      <c r="J4216" s="24" t="s">
        <v>125</v>
      </c>
      <c r="K4216" s="24">
        <v>1</v>
      </c>
      <c r="L4216" s="24" t="s">
        <v>84</v>
      </c>
      <c r="M4216" s="26">
        <v>46222</v>
      </c>
      <c r="N4216" s="27">
        <v>46222.5625</v>
      </c>
      <c r="O4216" s="27">
        <v>46222.75</v>
      </c>
      <c r="V4216" s="27"/>
      <c r="W4216" s="27"/>
      <c r="X4216" s="24">
        <v>4</v>
      </c>
      <c r="Y4216" s="24">
        <v>0</v>
      </c>
      <c r="Z4216" s="24">
        <v>4</v>
      </c>
      <c r="AA4216" s="24" t="s">
        <v>58</v>
      </c>
      <c r="AB4216" s="24" t="b">
        <v>0</v>
      </c>
      <c r="AC4216" s="61">
        <v>0</v>
      </c>
    </row>
    <row r="4217" spans="2:29" ht="13.7">
      <c r="B4217" s="24" t="s">
        <v>82</v>
      </c>
      <c r="C4217" s="24" t="s">
        <v>92</v>
      </c>
      <c r="D4217" s="24" t="s">
        <v>93</v>
      </c>
      <c r="E4217" s="24">
        <v>270</v>
      </c>
      <c r="F4217" s="26">
        <v>46204</v>
      </c>
      <c r="G4217" s="24" t="s">
        <v>52</v>
      </c>
      <c r="H4217" s="24" t="s">
        <v>53</v>
      </c>
      <c r="I4217" s="24" t="s">
        <v>94</v>
      </c>
      <c r="J4217" s="24" t="s">
        <v>126</v>
      </c>
      <c r="K4217" s="24">
        <v>1</v>
      </c>
      <c r="L4217" s="24" t="s">
        <v>84</v>
      </c>
      <c r="M4217" s="26">
        <v>46222</v>
      </c>
      <c r="N4217" s="27">
        <v>46222.5625</v>
      </c>
      <c r="O4217" s="27">
        <v>46222.75</v>
      </c>
      <c r="P4217" s="24" t="s">
        <v>6939</v>
      </c>
      <c r="Q4217" s="24" t="s">
        <v>6940</v>
      </c>
      <c r="R4217" s="24" t="s">
        <v>6831</v>
      </c>
      <c r="T4217" s="24" t="s">
        <v>94</v>
      </c>
      <c r="U4217" s="24" t="s">
        <v>420</v>
      </c>
      <c r="V4217" s="27">
        <v>46222.705555555556</v>
      </c>
      <c r="W4217" s="27">
        <v>46222.734722222223</v>
      </c>
      <c r="Z4217" s="24">
        <v>1</v>
      </c>
      <c r="AA4217" s="24" t="s">
        <v>58</v>
      </c>
      <c r="AB4217" s="24" t="b">
        <v>0</v>
      </c>
      <c r="AC4217" s="61"/>
    </row>
    <row r="4218" spans="2:29" ht="13.7">
      <c r="B4218" s="24" t="s">
        <v>82</v>
      </c>
      <c r="C4218" s="24" t="s">
        <v>92</v>
      </c>
      <c r="D4218" s="24" t="s">
        <v>93</v>
      </c>
      <c r="E4218" s="24">
        <v>270</v>
      </c>
      <c r="F4218" s="26">
        <v>46204</v>
      </c>
      <c r="G4218" s="24" t="s">
        <v>52</v>
      </c>
      <c r="H4218" s="24" t="s">
        <v>53</v>
      </c>
      <c r="I4218" s="24" t="s">
        <v>94</v>
      </c>
      <c r="J4218" s="24" t="s">
        <v>126</v>
      </c>
      <c r="K4218" s="24">
        <v>1</v>
      </c>
      <c r="L4218" s="24" t="s">
        <v>84</v>
      </c>
      <c r="M4218" s="26">
        <v>46222</v>
      </c>
      <c r="N4218" s="27">
        <v>46222.5625</v>
      </c>
      <c r="O4218" s="27">
        <v>46222.75</v>
      </c>
      <c r="P4218" s="24" t="s">
        <v>6941</v>
      </c>
      <c r="Q4218" s="24" t="s">
        <v>6942</v>
      </c>
      <c r="R4218" s="24" t="s">
        <v>6825</v>
      </c>
      <c r="S4218" s="24" t="s">
        <v>160</v>
      </c>
      <c r="T4218" s="24" t="s">
        <v>94</v>
      </c>
      <c r="U4218" s="24" t="s">
        <v>420</v>
      </c>
      <c r="V4218" s="27">
        <v>46222.568749999999</v>
      </c>
      <c r="W4218" s="27">
        <v>46222.601388888892</v>
      </c>
      <c r="Z4218" s="24">
        <v>1</v>
      </c>
      <c r="AA4218" s="24" t="s">
        <v>58</v>
      </c>
      <c r="AB4218" s="24" t="b">
        <v>0</v>
      </c>
      <c r="AC4218" s="61"/>
    </row>
    <row r="4219" spans="2:29" ht="13.7">
      <c r="B4219" s="24" t="s">
        <v>82</v>
      </c>
      <c r="C4219" s="24" t="s">
        <v>92</v>
      </c>
      <c r="D4219" s="24" t="s">
        <v>93</v>
      </c>
      <c r="E4219" s="24">
        <v>270</v>
      </c>
      <c r="F4219" s="26">
        <v>46204</v>
      </c>
      <c r="G4219" s="24" t="s">
        <v>52</v>
      </c>
      <c r="H4219" s="24" t="s">
        <v>53</v>
      </c>
      <c r="I4219" s="24" t="s">
        <v>94</v>
      </c>
      <c r="J4219" s="24" t="s">
        <v>126</v>
      </c>
      <c r="K4219" s="24">
        <v>1</v>
      </c>
      <c r="L4219" s="24" t="s">
        <v>84</v>
      </c>
      <c r="M4219" s="26">
        <v>46222</v>
      </c>
      <c r="N4219" s="27">
        <v>46222.5625</v>
      </c>
      <c r="O4219" s="27">
        <v>46222.75</v>
      </c>
      <c r="P4219" s="24" t="s">
        <v>6943</v>
      </c>
      <c r="Q4219" s="24" t="s">
        <v>6944</v>
      </c>
      <c r="R4219" s="24" t="s">
        <v>6848</v>
      </c>
      <c r="S4219" s="24" t="s">
        <v>213</v>
      </c>
      <c r="T4219" s="24" t="s">
        <v>94</v>
      </c>
      <c r="U4219" s="24" t="s">
        <v>420</v>
      </c>
      <c r="V4219" s="27">
        <v>46222.656944444447</v>
      </c>
      <c r="W4219" s="27">
        <v>46222.679861111108</v>
      </c>
      <c r="Z4219" s="24">
        <v>1</v>
      </c>
      <c r="AA4219" s="24" t="s">
        <v>58</v>
      </c>
      <c r="AB4219" s="24" t="b">
        <v>0</v>
      </c>
      <c r="AC4219" s="61"/>
    </row>
    <row r="4220" spans="2:29" ht="13.7">
      <c r="B4220" s="24" t="s">
        <v>82</v>
      </c>
      <c r="C4220" s="24" t="s">
        <v>92</v>
      </c>
      <c r="D4220" s="24" t="s">
        <v>93</v>
      </c>
      <c r="E4220" s="24">
        <v>270</v>
      </c>
      <c r="F4220" s="26">
        <v>46204</v>
      </c>
      <c r="G4220" s="24" t="s">
        <v>52</v>
      </c>
      <c r="H4220" s="24" t="s">
        <v>53</v>
      </c>
      <c r="I4220" s="24" t="s">
        <v>94</v>
      </c>
      <c r="J4220" s="24" t="s">
        <v>126</v>
      </c>
      <c r="K4220" s="24">
        <v>1</v>
      </c>
      <c r="L4220" s="24" t="s">
        <v>84</v>
      </c>
      <c r="M4220" s="26">
        <v>46222</v>
      </c>
      <c r="N4220" s="27">
        <v>46222.5625</v>
      </c>
      <c r="O4220" s="27">
        <v>46222.75</v>
      </c>
      <c r="P4220" s="24" t="s">
        <v>6945</v>
      </c>
      <c r="Q4220" s="24" t="s">
        <v>6946</v>
      </c>
      <c r="R4220" s="24" t="s">
        <v>6828</v>
      </c>
      <c r="T4220" s="24" t="s">
        <v>94</v>
      </c>
      <c r="U4220" s="24" t="s">
        <v>420</v>
      </c>
      <c r="V4220" s="27">
        <v>46222.613194444442</v>
      </c>
      <c r="W4220" s="27">
        <v>46222.646527777775</v>
      </c>
      <c r="Z4220" s="24">
        <v>1</v>
      </c>
      <c r="AA4220" s="24" t="s">
        <v>58</v>
      </c>
      <c r="AB4220" s="24" t="b">
        <v>0</v>
      </c>
      <c r="AC4220" s="61"/>
    </row>
    <row r="4221" spans="2:29" ht="13.7">
      <c r="B4221" s="24" t="s">
        <v>82</v>
      </c>
      <c r="C4221" s="24" t="s">
        <v>92</v>
      </c>
      <c r="D4221" s="24" t="s">
        <v>93</v>
      </c>
      <c r="E4221" s="24">
        <v>270</v>
      </c>
      <c r="F4221" s="26">
        <v>46204</v>
      </c>
      <c r="G4221" s="24" t="s">
        <v>52</v>
      </c>
      <c r="H4221" s="24" t="s">
        <v>53</v>
      </c>
      <c r="I4221" s="24" t="s">
        <v>94</v>
      </c>
      <c r="J4221" s="24" t="s">
        <v>125</v>
      </c>
      <c r="K4221" s="24">
        <v>1</v>
      </c>
      <c r="L4221" s="24" t="s">
        <v>84</v>
      </c>
      <c r="M4221" s="26">
        <v>46230</v>
      </c>
      <c r="N4221" s="27">
        <v>46230.333333333336</v>
      </c>
      <c r="O4221" s="27">
        <v>46230.520833333336</v>
      </c>
      <c r="V4221" s="27"/>
      <c r="W4221" s="27"/>
      <c r="X4221" s="24">
        <v>4</v>
      </c>
      <c r="Y4221" s="24">
        <v>0</v>
      </c>
      <c r="Z4221" s="24">
        <v>4</v>
      </c>
      <c r="AA4221" s="24" t="s">
        <v>58</v>
      </c>
      <c r="AB4221" s="24" t="b">
        <v>0</v>
      </c>
      <c r="AC4221" s="61">
        <v>0</v>
      </c>
    </row>
    <row r="4222" spans="2:29" ht="13.7">
      <c r="B4222" s="24" t="s">
        <v>82</v>
      </c>
      <c r="C4222" s="24" t="s">
        <v>92</v>
      </c>
      <c r="D4222" s="24" t="s">
        <v>93</v>
      </c>
      <c r="E4222" s="24">
        <v>270</v>
      </c>
      <c r="F4222" s="26">
        <v>46204</v>
      </c>
      <c r="G4222" s="24" t="s">
        <v>52</v>
      </c>
      <c r="H4222" s="24" t="s">
        <v>53</v>
      </c>
      <c r="I4222" s="24" t="s">
        <v>94</v>
      </c>
      <c r="J4222" s="24" t="s">
        <v>126</v>
      </c>
      <c r="K4222" s="24">
        <v>1</v>
      </c>
      <c r="L4222" s="24" t="s">
        <v>84</v>
      </c>
      <c r="M4222" s="26">
        <v>46230</v>
      </c>
      <c r="N4222" s="27">
        <v>46230.333333333336</v>
      </c>
      <c r="O4222" s="27">
        <v>46230.520833333336</v>
      </c>
      <c r="P4222" s="24" t="s">
        <v>6947</v>
      </c>
      <c r="Q4222" s="24" t="s">
        <v>6948</v>
      </c>
      <c r="R4222" s="24" t="s">
        <v>6831</v>
      </c>
      <c r="T4222" s="24" t="s">
        <v>94</v>
      </c>
      <c r="U4222" s="24" t="s">
        <v>269</v>
      </c>
      <c r="V4222" s="27">
        <v>46230.381249999999</v>
      </c>
      <c r="W4222" s="27">
        <v>46230.411111111112</v>
      </c>
      <c r="Z4222" s="24">
        <v>1</v>
      </c>
      <c r="AA4222" s="24" t="s">
        <v>58</v>
      </c>
      <c r="AB4222" s="24" t="b">
        <v>0</v>
      </c>
      <c r="AC4222" s="61"/>
    </row>
    <row r="4223" spans="2:29" ht="13.7">
      <c r="B4223" s="24" t="s">
        <v>82</v>
      </c>
      <c r="C4223" s="24" t="s">
        <v>92</v>
      </c>
      <c r="D4223" s="24" t="s">
        <v>93</v>
      </c>
      <c r="E4223" s="24">
        <v>270</v>
      </c>
      <c r="F4223" s="26">
        <v>46204</v>
      </c>
      <c r="G4223" s="24" t="s">
        <v>52</v>
      </c>
      <c r="H4223" s="24" t="s">
        <v>53</v>
      </c>
      <c r="I4223" s="24" t="s">
        <v>94</v>
      </c>
      <c r="J4223" s="24" t="s">
        <v>126</v>
      </c>
      <c r="K4223" s="24">
        <v>1</v>
      </c>
      <c r="L4223" s="24" t="s">
        <v>84</v>
      </c>
      <c r="M4223" s="26">
        <v>46230</v>
      </c>
      <c r="N4223" s="27">
        <v>46230.333333333336</v>
      </c>
      <c r="O4223" s="27">
        <v>46230.520833333336</v>
      </c>
      <c r="P4223" s="24" t="s">
        <v>6949</v>
      </c>
      <c r="Q4223" s="24" t="s">
        <v>6950</v>
      </c>
      <c r="R4223" s="24" t="s">
        <v>6828</v>
      </c>
      <c r="T4223" s="24" t="s">
        <v>94</v>
      </c>
      <c r="U4223" s="24" t="s">
        <v>269</v>
      </c>
      <c r="V4223" s="27">
        <v>46230.477083333331</v>
      </c>
      <c r="W4223" s="27">
        <v>46230.508333333331</v>
      </c>
      <c r="Z4223" s="24">
        <v>1</v>
      </c>
      <c r="AA4223" s="24" t="s">
        <v>58</v>
      </c>
      <c r="AB4223" s="24" t="b">
        <v>0</v>
      </c>
      <c r="AC4223" s="61"/>
    </row>
    <row r="4224" spans="2:29" ht="13.7">
      <c r="B4224" s="24" t="s">
        <v>82</v>
      </c>
      <c r="C4224" s="24" t="s">
        <v>92</v>
      </c>
      <c r="D4224" s="24" t="s">
        <v>93</v>
      </c>
      <c r="E4224" s="24">
        <v>270</v>
      </c>
      <c r="F4224" s="26">
        <v>46204</v>
      </c>
      <c r="G4224" s="24" t="s">
        <v>52</v>
      </c>
      <c r="H4224" s="24" t="s">
        <v>53</v>
      </c>
      <c r="I4224" s="24" t="s">
        <v>94</v>
      </c>
      <c r="J4224" s="24" t="s">
        <v>126</v>
      </c>
      <c r="K4224" s="24">
        <v>1</v>
      </c>
      <c r="L4224" s="24" t="s">
        <v>84</v>
      </c>
      <c r="M4224" s="26">
        <v>46230</v>
      </c>
      <c r="N4224" s="27">
        <v>46230.333333333336</v>
      </c>
      <c r="O4224" s="27">
        <v>46230.520833333336</v>
      </c>
      <c r="P4224" s="24" t="s">
        <v>6951</v>
      </c>
      <c r="Q4224" s="24" t="s">
        <v>6952</v>
      </c>
      <c r="R4224" s="24" t="s">
        <v>6828</v>
      </c>
      <c r="S4224" s="24" t="s">
        <v>152</v>
      </c>
      <c r="T4224" s="24" t="s">
        <v>94</v>
      </c>
      <c r="U4224" s="24" t="s">
        <v>269</v>
      </c>
      <c r="V4224" s="27">
        <v>46230.429861111108</v>
      </c>
      <c r="W4224" s="27">
        <v>46230.461805555555</v>
      </c>
      <c r="Z4224" s="24">
        <v>1</v>
      </c>
      <c r="AA4224" s="24" t="s">
        <v>58</v>
      </c>
      <c r="AB4224" s="24" t="b">
        <v>0</v>
      </c>
      <c r="AC4224" s="61"/>
    </row>
    <row r="4225" spans="2:29" ht="13.7">
      <c r="B4225" s="24" t="s">
        <v>82</v>
      </c>
      <c r="C4225" s="24" t="s">
        <v>92</v>
      </c>
      <c r="D4225" s="24" t="s">
        <v>93</v>
      </c>
      <c r="E4225" s="24">
        <v>270</v>
      </c>
      <c r="F4225" s="26">
        <v>46204</v>
      </c>
      <c r="G4225" s="24" t="s">
        <v>52</v>
      </c>
      <c r="H4225" s="24" t="s">
        <v>53</v>
      </c>
      <c r="I4225" s="24" t="s">
        <v>94</v>
      </c>
      <c r="J4225" s="24" t="s">
        <v>126</v>
      </c>
      <c r="K4225" s="24">
        <v>1</v>
      </c>
      <c r="L4225" s="24" t="s">
        <v>84</v>
      </c>
      <c r="M4225" s="26">
        <v>46230</v>
      </c>
      <c r="N4225" s="27">
        <v>46230.333333333336</v>
      </c>
      <c r="O4225" s="27">
        <v>46230.520833333336</v>
      </c>
      <c r="P4225" s="24" t="s">
        <v>6953</v>
      </c>
      <c r="Q4225" s="24" t="s">
        <v>6954</v>
      </c>
      <c r="R4225" s="24" t="s">
        <v>6825</v>
      </c>
      <c r="T4225" s="24" t="s">
        <v>94</v>
      </c>
      <c r="U4225" s="24" t="s">
        <v>269</v>
      </c>
      <c r="V4225" s="27">
        <v>46230.340277777781</v>
      </c>
      <c r="W4225" s="27">
        <v>46230.363888888889</v>
      </c>
      <c r="Z4225" s="24">
        <v>1</v>
      </c>
      <c r="AA4225" s="24" t="s">
        <v>58</v>
      </c>
      <c r="AB4225" s="24" t="b">
        <v>0</v>
      </c>
      <c r="AC4225" s="61"/>
    </row>
    <row r="4226" spans="2:29" ht="13.7">
      <c r="B4226" s="24" t="s">
        <v>82</v>
      </c>
      <c r="C4226" s="24" t="s">
        <v>92</v>
      </c>
      <c r="D4226" s="24" t="s">
        <v>93</v>
      </c>
      <c r="E4226" s="24">
        <v>300</v>
      </c>
      <c r="F4226" s="26">
        <v>46174</v>
      </c>
      <c r="G4226" s="24" t="s">
        <v>52</v>
      </c>
      <c r="H4226" s="24" t="s">
        <v>53</v>
      </c>
      <c r="I4226" s="24" t="s">
        <v>94</v>
      </c>
      <c r="J4226" s="24" t="s">
        <v>125</v>
      </c>
      <c r="K4226" s="24">
        <v>1</v>
      </c>
      <c r="L4226" s="24" t="s">
        <v>84</v>
      </c>
      <c r="M4226" s="26">
        <v>46185</v>
      </c>
      <c r="N4226" s="27">
        <v>46185.333333333336</v>
      </c>
      <c r="O4226" s="27">
        <v>46185.541666666664</v>
      </c>
      <c r="V4226" s="27"/>
      <c r="W4226" s="27"/>
      <c r="X4226" s="24">
        <v>4</v>
      </c>
      <c r="Y4226" s="24">
        <v>0</v>
      </c>
      <c r="Z4226" s="24">
        <v>4</v>
      </c>
      <c r="AA4226" s="24" t="s">
        <v>56</v>
      </c>
      <c r="AB4226" s="24" t="b">
        <v>0</v>
      </c>
      <c r="AC4226" s="61">
        <v>0</v>
      </c>
    </row>
    <row r="4227" spans="2:29" ht="13.7">
      <c r="B4227" s="24" t="s">
        <v>82</v>
      </c>
      <c r="C4227" s="24" t="s">
        <v>92</v>
      </c>
      <c r="D4227" s="24" t="s">
        <v>93</v>
      </c>
      <c r="E4227" s="24">
        <v>300</v>
      </c>
      <c r="F4227" s="26">
        <v>46174</v>
      </c>
      <c r="G4227" s="24" t="s">
        <v>52</v>
      </c>
      <c r="H4227" s="24" t="s">
        <v>53</v>
      </c>
      <c r="I4227" s="24" t="s">
        <v>94</v>
      </c>
      <c r="J4227" s="24" t="s">
        <v>126</v>
      </c>
      <c r="K4227" s="24">
        <v>1</v>
      </c>
      <c r="L4227" s="24" t="s">
        <v>84</v>
      </c>
      <c r="M4227" s="26">
        <v>46185</v>
      </c>
      <c r="N4227" s="27">
        <v>46185.333333333336</v>
      </c>
      <c r="O4227" s="27">
        <v>46185.541666666664</v>
      </c>
      <c r="P4227" s="24" t="s">
        <v>6955</v>
      </c>
      <c r="Q4227" s="24" t="s">
        <v>6956</v>
      </c>
      <c r="R4227" s="24" t="s">
        <v>6825</v>
      </c>
      <c r="T4227" s="24" t="s">
        <v>94</v>
      </c>
      <c r="U4227" s="24" t="s">
        <v>269</v>
      </c>
      <c r="V4227" s="27">
        <v>46185.440972222219</v>
      </c>
      <c r="W4227" s="27">
        <v>46185.473611111112</v>
      </c>
      <c r="Z4227" s="24">
        <v>1</v>
      </c>
      <c r="AA4227" s="24" t="s">
        <v>56</v>
      </c>
      <c r="AB4227" s="24" t="b">
        <v>0</v>
      </c>
      <c r="AC4227" s="61"/>
    </row>
    <row r="4228" spans="2:29" ht="13.7">
      <c r="B4228" s="24" t="s">
        <v>82</v>
      </c>
      <c r="C4228" s="24" t="s">
        <v>92</v>
      </c>
      <c r="D4228" s="24" t="s">
        <v>93</v>
      </c>
      <c r="E4228" s="24">
        <v>300</v>
      </c>
      <c r="F4228" s="26">
        <v>46174</v>
      </c>
      <c r="G4228" s="24" t="s">
        <v>52</v>
      </c>
      <c r="H4228" s="24" t="s">
        <v>53</v>
      </c>
      <c r="I4228" s="24" t="s">
        <v>94</v>
      </c>
      <c r="J4228" s="24" t="s">
        <v>126</v>
      </c>
      <c r="K4228" s="24">
        <v>1</v>
      </c>
      <c r="L4228" s="24" t="s">
        <v>84</v>
      </c>
      <c r="M4228" s="26">
        <v>46185</v>
      </c>
      <c r="N4228" s="27">
        <v>46185.333333333336</v>
      </c>
      <c r="O4228" s="27">
        <v>46185.541666666664</v>
      </c>
      <c r="P4228" s="24" t="s">
        <v>6957</v>
      </c>
      <c r="Q4228" s="24" t="s">
        <v>6958</v>
      </c>
      <c r="R4228" s="24" t="s">
        <v>6831</v>
      </c>
      <c r="T4228" s="24" t="s">
        <v>94</v>
      </c>
      <c r="U4228" s="24" t="s">
        <v>269</v>
      </c>
      <c r="V4228" s="27">
        <v>46185.390972222223</v>
      </c>
      <c r="W4228" s="27">
        <v>46185.424305555556</v>
      </c>
      <c r="Z4228" s="24">
        <v>1</v>
      </c>
      <c r="AA4228" s="24" t="s">
        <v>56</v>
      </c>
      <c r="AB4228" s="24" t="b">
        <v>0</v>
      </c>
      <c r="AC4228" s="61"/>
    </row>
    <row r="4229" spans="2:29" ht="13.7">
      <c r="B4229" s="24" t="s">
        <v>82</v>
      </c>
      <c r="C4229" s="24" t="s">
        <v>92</v>
      </c>
      <c r="D4229" s="24" t="s">
        <v>93</v>
      </c>
      <c r="E4229" s="24">
        <v>300</v>
      </c>
      <c r="F4229" s="26">
        <v>46174</v>
      </c>
      <c r="G4229" s="24" t="s">
        <v>52</v>
      </c>
      <c r="H4229" s="24" t="s">
        <v>53</v>
      </c>
      <c r="I4229" s="24" t="s">
        <v>94</v>
      </c>
      <c r="J4229" s="24" t="s">
        <v>126</v>
      </c>
      <c r="K4229" s="24">
        <v>1</v>
      </c>
      <c r="L4229" s="24" t="s">
        <v>84</v>
      </c>
      <c r="M4229" s="26">
        <v>46185</v>
      </c>
      <c r="N4229" s="27">
        <v>46185.333333333336</v>
      </c>
      <c r="O4229" s="27">
        <v>46185.541666666664</v>
      </c>
      <c r="P4229" s="24" t="s">
        <v>6959</v>
      </c>
      <c r="Q4229" s="24" t="s">
        <v>6960</v>
      </c>
      <c r="R4229" s="24" t="s">
        <v>6848</v>
      </c>
      <c r="T4229" s="24" t="s">
        <v>94</v>
      </c>
      <c r="U4229" s="24" t="s">
        <v>269</v>
      </c>
      <c r="V4229" s="27">
        <v>46185.490972222222</v>
      </c>
      <c r="W4229" s="27">
        <v>46185.527777777781</v>
      </c>
      <c r="Z4229" s="24">
        <v>1</v>
      </c>
      <c r="AA4229" s="24" t="s">
        <v>56</v>
      </c>
      <c r="AB4229" s="24" t="b">
        <v>0</v>
      </c>
      <c r="AC4229" s="61"/>
    </row>
    <row r="4230" spans="2:29" ht="13.7">
      <c r="B4230" s="24" t="s">
        <v>82</v>
      </c>
      <c r="C4230" s="24" t="s">
        <v>92</v>
      </c>
      <c r="D4230" s="24" t="s">
        <v>93</v>
      </c>
      <c r="E4230" s="24">
        <v>300</v>
      </c>
      <c r="F4230" s="26">
        <v>46174</v>
      </c>
      <c r="G4230" s="24" t="s">
        <v>52</v>
      </c>
      <c r="H4230" s="24" t="s">
        <v>53</v>
      </c>
      <c r="I4230" s="24" t="s">
        <v>94</v>
      </c>
      <c r="J4230" s="24" t="s">
        <v>126</v>
      </c>
      <c r="K4230" s="24">
        <v>1</v>
      </c>
      <c r="L4230" s="24" t="s">
        <v>84</v>
      </c>
      <c r="M4230" s="26">
        <v>46185</v>
      </c>
      <c r="N4230" s="27">
        <v>46185.333333333336</v>
      </c>
      <c r="O4230" s="27">
        <v>46185.541666666664</v>
      </c>
      <c r="P4230" s="24" t="s">
        <v>6961</v>
      </c>
      <c r="Q4230" s="24" t="s">
        <v>6962</v>
      </c>
      <c r="R4230" s="24" t="s">
        <v>6828</v>
      </c>
      <c r="T4230" s="24" t="s">
        <v>94</v>
      </c>
      <c r="U4230" s="24" t="s">
        <v>269</v>
      </c>
      <c r="V4230" s="27">
        <v>46185.34097222222</v>
      </c>
      <c r="W4230" s="27">
        <v>46185.372916666667</v>
      </c>
      <c r="Z4230" s="24">
        <v>1</v>
      </c>
      <c r="AA4230" s="24" t="s">
        <v>56</v>
      </c>
      <c r="AB4230" s="24" t="b">
        <v>0</v>
      </c>
      <c r="AC4230" s="61"/>
    </row>
    <row r="4231" spans="2:29" ht="13.7">
      <c r="B4231" s="24" t="s">
        <v>82</v>
      </c>
      <c r="C4231" s="24" t="s">
        <v>92</v>
      </c>
      <c r="D4231" s="24" t="s">
        <v>93</v>
      </c>
      <c r="E4231" s="24">
        <v>300</v>
      </c>
      <c r="F4231" s="26">
        <v>46204</v>
      </c>
      <c r="G4231" s="24" t="s">
        <v>52</v>
      </c>
      <c r="H4231" s="24" t="s">
        <v>53</v>
      </c>
      <c r="I4231" s="24" t="s">
        <v>94</v>
      </c>
      <c r="J4231" s="24" t="s">
        <v>125</v>
      </c>
      <c r="K4231" s="24">
        <v>1</v>
      </c>
      <c r="L4231" s="24" t="s">
        <v>84</v>
      </c>
      <c r="M4231" s="26">
        <v>46213</v>
      </c>
      <c r="N4231" s="27">
        <v>46213.541666666664</v>
      </c>
      <c r="O4231" s="27">
        <v>46213.75</v>
      </c>
      <c r="V4231" s="27"/>
      <c r="W4231" s="27"/>
      <c r="X4231" s="24">
        <v>4</v>
      </c>
      <c r="Y4231" s="24">
        <v>0</v>
      </c>
      <c r="Z4231" s="24">
        <v>4</v>
      </c>
      <c r="AA4231" s="24" t="s">
        <v>58</v>
      </c>
      <c r="AB4231" s="24" t="b">
        <v>0</v>
      </c>
      <c r="AC4231" s="61">
        <v>0</v>
      </c>
    </row>
    <row r="4232" spans="2:29" ht="13.7">
      <c r="B4232" s="24" t="s">
        <v>82</v>
      </c>
      <c r="C4232" s="24" t="s">
        <v>92</v>
      </c>
      <c r="D4232" s="24" t="s">
        <v>93</v>
      </c>
      <c r="E4232" s="24">
        <v>300</v>
      </c>
      <c r="F4232" s="26">
        <v>46204</v>
      </c>
      <c r="G4232" s="24" t="s">
        <v>52</v>
      </c>
      <c r="H4232" s="24" t="s">
        <v>53</v>
      </c>
      <c r="I4232" s="24" t="s">
        <v>94</v>
      </c>
      <c r="J4232" s="24" t="s">
        <v>126</v>
      </c>
      <c r="K4232" s="24">
        <v>1</v>
      </c>
      <c r="L4232" s="24" t="s">
        <v>84</v>
      </c>
      <c r="M4232" s="26">
        <v>46213</v>
      </c>
      <c r="N4232" s="27">
        <v>46213.541666666664</v>
      </c>
      <c r="O4232" s="27">
        <v>46213.75</v>
      </c>
      <c r="P4232" s="24" t="s">
        <v>6963</v>
      </c>
      <c r="Q4232" s="24" t="s">
        <v>6964</v>
      </c>
      <c r="R4232" s="24" t="s">
        <v>6828</v>
      </c>
      <c r="T4232" s="24" t="s">
        <v>94</v>
      </c>
      <c r="U4232" s="24" t="s">
        <v>616</v>
      </c>
      <c r="V4232" s="27">
        <v>46213.652083333334</v>
      </c>
      <c r="W4232" s="27">
        <v>46213.686111111114</v>
      </c>
      <c r="Z4232" s="24">
        <v>1</v>
      </c>
      <c r="AA4232" s="24" t="s">
        <v>58</v>
      </c>
      <c r="AB4232" s="24" t="b">
        <v>0</v>
      </c>
      <c r="AC4232" s="61"/>
    </row>
    <row r="4233" spans="2:29" ht="13.7">
      <c r="B4233" s="24" t="s">
        <v>82</v>
      </c>
      <c r="C4233" s="24" t="s">
        <v>92</v>
      </c>
      <c r="D4233" s="24" t="s">
        <v>93</v>
      </c>
      <c r="E4233" s="24">
        <v>300</v>
      </c>
      <c r="F4233" s="26">
        <v>46204</v>
      </c>
      <c r="G4233" s="24" t="s">
        <v>52</v>
      </c>
      <c r="H4233" s="24" t="s">
        <v>53</v>
      </c>
      <c r="I4233" s="24" t="s">
        <v>94</v>
      </c>
      <c r="J4233" s="24" t="s">
        <v>126</v>
      </c>
      <c r="K4233" s="24">
        <v>1</v>
      </c>
      <c r="L4233" s="24" t="s">
        <v>84</v>
      </c>
      <c r="M4233" s="26">
        <v>46213</v>
      </c>
      <c r="N4233" s="27">
        <v>46213.541666666664</v>
      </c>
      <c r="O4233" s="27">
        <v>46213.75</v>
      </c>
      <c r="P4233" s="24" t="s">
        <v>6965</v>
      </c>
      <c r="Q4233" s="24" t="s">
        <v>6966</v>
      </c>
      <c r="R4233" s="24" t="s">
        <v>6831</v>
      </c>
      <c r="T4233" s="24" t="s">
        <v>94</v>
      </c>
      <c r="U4233" s="24" t="s">
        <v>616</v>
      </c>
      <c r="V4233" s="27">
        <v>46213.70208333333</v>
      </c>
      <c r="W4233" s="27">
        <v>46213.731249999997</v>
      </c>
      <c r="Z4233" s="24">
        <v>1</v>
      </c>
      <c r="AA4233" s="24" t="s">
        <v>58</v>
      </c>
      <c r="AB4233" s="24" t="b">
        <v>0</v>
      </c>
      <c r="AC4233" s="61"/>
    </row>
    <row r="4234" spans="2:29" ht="13.7">
      <c r="B4234" s="24" t="s">
        <v>82</v>
      </c>
      <c r="C4234" s="24" t="s">
        <v>92</v>
      </c>
      <c r="D4234" s="24" t="s">
        <v>93</v>
      </c>
      <c r="E4234" s="24">
        <v>300</v>
      </c>
      <c r="F4234" s="26">
        <v>46204</v>
      </c>
      <c r="G4234" s="24" t="s">
        <v>52</v>
      </c>
      <c r="H4234" s="24" t="s">
        <v>53</v>
      </c>
      <c r="I4234" s="24" t="s">
        <v>94</v>
      </c>
      <c r="J4234" s="24" t="s">
        <v>126</v>
      </c>
      <c r="K4234" s="24">
        <v>1</v>
      </c>
      <c r="L4234" s="24" t="s">
        <v>84</v>
      </c>
      <c r="M4234" s="26">
        <v>46213</v>
      </c>
      <c r="N4234" s="27">
        <v>46213.541666666664</v>
      </c>
      <c r="O4234" s="27">
        <v>46213.75</v>
      </c>
      <c r="P4234" s="24" t="s">
        <v>6967</v>
      </c>
      <c r="Q4234" s="24" t="s">
        <v>6968</v>
      </c>
      <c r="R4234" s="24" t="s">
        <v>6828</v>
      </c>
      <c r="T4234" s="24" t="s">
        <v>94</v>
      </c>
      <c r="U4234" s="24" t="s">
        <v>616</v>
      </c>
      <c r="V4234" s="27">
        <v>46213.59652777778</v>
      </c>
      <c r="W4234" s="27">
        <v>46213.62222222222</v>
      </c>
      <c r="Z4234" s="24">
        <v>1</v>
      </c>
      <c r="AA4234" s="24" t="s">
        <v>58</v>
      </c>
      <c r="AB4234" s="24" t="b">
        <v>0</v>
      </c>
      <c r="AC4234" s="61"/>
    </row>
    <row r="4235" spans="2:29" ht="13.7">
      <c r="B4235" s="24" t="s">
        <v>82</v>
      </c>
      <c r="C4235" s="24" t="s">
        <v>92</v>
      </c>
      <c r="D4235" s="24" t="s">
        <v>93</v>
      </c>
      <c r="E4235" s="24">
        <v>300</v>
      </c>
      <c r="F4235" s="26">
        <v>46204</v>
      </c>
      <c r="G4235" s="24" t="s">
        <v>52</v>
      </c>
      <c r="H4235" s="24" t="s">
        <v>53</v>
      </c>
      <c r="I4235" s="24" t="s">
        <v>94</v>
      </c>
      <c r="J4235" s="24" t="s">
        <v>126</v>
      </c>
      <c r="K4235" s="24">
        <v>1</v>
      </c>
      <c r="L4235" s="24" t="s">
        <v>84</v>
      </c>
      <c r="M4235" s="26">
        <v>46213</v>
      </c>
      <c r="N4235" s="27">
        <v>46213.541666666664</v>
      </c>
      <c r="O4235" s="27">
        <v>46213.75</v>
      </c>
      <c r="P4235" s="24" t="s">
        <v>6969</v>
      </c>
      <c r="Q4235" s="24" t="s">
        <v>6970</v>
      </c>
      <c r="R4235" s="24" t="s">
        <v>6831</v>
      </c>
      <c r="T4235" s="24" t="s">
        <v>94</v>
      </c>
      <c r="U4235" s="24" t="s">
        <v>616</v>
      </c>
      <c r="V4235" s="27">
        <v>46213.544444444444</v>
      </c>
      <c r="W4235" s="27">
        <v>46213.581944444442</v>
      </c>
      <c r="Z4235" s="24">
        <v>1</v>
      </c>
      <c r="AA4235" s="24" t="s">
        <v>58</v>
      </c>
      <c r="AB4235" s="24" t="b">
        <v>0</v>
      </c>
      <c r="AC4235" s="61"/>
    </row>
    <row r="4236" spans="2:29" ht="13.7">
      <c r="B4236" s="24" t="s">
        <v>82</v>
      </c>
      <c r="C4236" s="24" t="s">
        <v>92</v>
      </c>
      <c r="D4236" s="24" t="s">
        <v>93</v>
      </c>
      <c r="E4236" s="24">
        <v>300</v>
      </c>
      <c r="F4236" s="26">
        <v>46235</v>
      </c>
      <c r="G4236" s="24" t="s">
        <v>52</v>
      </c>
      <c r="H4236" s="24" t="s">
        <v>53</v>
      </c>
      <c r="I4236" s="24" t="s">
        <v>94</v>
      </c>
      <c r="J4236" s="24" t="s">
        <v>125</v>
      </c>
      <c r="K4236" s="24">
        <v>1</v>
      </c>
      <c r="L4236" s="24" t="s">
        <v>84</v>
      </c>
      <c r="M4236" s="26">
        <v>46237</v>
      </c>
      <c r="N4236" s="27">
        <v>46237.5625</v>
      </c>
      <c r="O4236" s="27">
        <v>46237.770833333336</v>
      </c>
      <c r="V4236" s="27"/>
      <c r="W4236" s="27"/>
      <c r="X4236" s="24">
        <v>4</v>
      </c>
      <c r="Y4236" s="24">
        <v>0</v>
      </c>
      <c r="Z4236" s="24">
        <v>4</v>
      </c>
      <c r="AA4236" s="24" t="s">
        <v>60</v>
      </c>
      <c r="AB4236" s="24" t="b">
        <v>0</v>
      </c>
      <c r="AC4236" s="61">
        <v>0</v>
      </c>
    </row>
    <row r="4237" spans="2:29" ht="13.7">
      <c r="B4237" s="24" t="s">
        <v>82</v>
      </c>
      <c r="C4237" s="24" t="s">
        <v>92</v>
      </c>
      <c r="D4237" s="24" t="s">
        <v>93</v>
      </c>
      <c r="E4237" s="24">
        <v>300</v>
      </c>
      <c r="F4237" s="26">
        <v>46235</v>
      </c>
      <c r="G4237" s="24" t="s">
        <v>52</v>
      </c>
      <c r="H4237" s="24" t="s">
        <v>53</v>
      </c>
      <c r="I4237" s="24" t="s">
        <v>94</v>
      </c>
      <c r="J4237" s="24" t="s">
        <v>126</v>
      </c>
      <c r="K4237" s="24">
        <v>1</v>
      </c>
      <c r="L4237" s="24" t="s">
        <v>84</v>
      </c>
      <c r="M4237" s="26">
        <v>46237</v>
      </c>
      <c r="N4237" s="27">
        <v>46237.5625</v>
      </c>
      <c r="O4237" s="27">
        <v>46237.770833333336</v>
      </c>
      <c r="P4237" s="24" t="s">
        <v>6971</v>
      </c>
      <c r="Q4237" s="24" t="s">
        <v>6972</v>
      </c>
      <c r="R4237" s="24" t="s">
        <v>6825</v>
      </c>
      <c r="T4237" s="24" t="s">
        <v>94</v>
      </c>
      <c r="U4237" s="24" t="s">
        <v>411</v>
      </c>
      <c r="V4237" s="27">
        <v>46237.621527777781</v>
      </c>
      <c r="W4237" s="27">
        <v>46237.65347222222</v>
      </c>
      <c r="Z4237" s="24">
        <v>1</v>
      </c>
      <c r="AA4237" s="24" t="s">
        <v>60</v>
      </c>
      <c r="AB4237" s="24" t="b">
        <v>0</v>
      </c>
      <c r="AC4237" s="61"/>
    </row>
    <row r="4238" spans="2:29" ht="13.7">
      <c r="B4238" s="24" t="s">
        <v>82</v>
      </c>
      <c r="C4238" s="24" t="s">
        <v>92</v>
      </c>
      <c r="D4238" s="24" t="s">
        <v>93</v>
      </c>
      <c r="E4238" s="24">
        <v>300</v>
      </c>
      <c r="F4238" s="26">
        <v>46235</v>
      </c>
      <c r="G4238" s="24" t="s">
        <v>52</v>
      </c>
      <c r="H4238" s="24" t="s">
        <v>53</v>
      </c>
      <c r="I4238" s="24" t="s">
        <v>94</v>
      </c>
      <c r="J4238" s="24" t="s">
        <v>126</v>
      </c>
      <c r="K4238" s="24">
        <v>1</v>
      </c>
      <c r="L4238" s="24" t="s">
        <v>84</v>
      </c>
      <c r="M4238" s="26">
        <v>46237</v>
      </c>
      <c r="N4238" s="27">
        <v>46237.5625</v>
      </c>
      <c r="O4238" s="27">
        <v>46237.770833333336</v>
      </c>
      <c r="P4238" s="24" t="s">
        <v>6973</v>
      </c>
      <c r="Q4238" s="24" t="s">
        <v>6974</v>
      </c>
      <c r="R4238" s="24" t="s">
        <v>6848</v>
      </c>
      <c r="T4238" s="24" t="s">
        <v>94</v>
      </c>
      <c r="U4238" s="24" t="s">
        <v>411</v>
      </c>
      <c r="V4238" s="27">
        <v>46237.726388888892</v>
      </c>
      <c r="W4238" s="27">
        <v>46237.752083333333</v>
      </c>
      <c r="Z4238" s="24">
        <v>1</v>
      </c>
      <c r="AA4238" s="24" t="s">
        <v>60</v>
      </c>
      <c r="AB4238" s="24" t="b">
        <v>0</v>
      </c>
      <c r="AC4238" s="61"/>
    </row>
    <row r="4239" spans="2:29" ht="13.7">
      <c r="B4239" s="24" t="s">
        <v>82</v>
      </c>
      <c r="C4239" s="24" t="s">
        <v>92</v>
      </c>
      <c r="D4239" s="24" t="s">
        <v>93</v>
      </c>
      <c r="E4239" s="24">
        <v>300</v>
      </c>
      <c r="F4239" s="26">
        <v>46235</v>
      </c>
      <c r="G4239" s="24" t="s">
        <v>52</v>
      </c>
      <c r="H4239" s="24" t="s">
        <v>53</v>
      </c>
      <c r="I4239" s="24" t="s">
        <v>94</v>
      </c>
      <c r="J4239" s="24" t="s">
        <v>126</v>
      </c>
      <c r="K4239" s="24">
        <v>1</v>
      </c>
      <c r="L4239" s="24" t="s">
        <v>84</v>
      </c>
      <c r="M4239" s="26">
        <v>46237</v>
      </c>
      <c r="N4239" s="27">
        <v>46237.5625</v>
      </c>
      <c r="O4239" s="27">
        <v>46237.770833333336</v>
      </c>
      <c r="P4239" s="24" t="s">
        <v>6975</v>
      </c>
      <c r="Q4239" s="24" t="s">
        <v>6976</v>
      </c>
      <c r="R4239" s="24" t="s">
        <v>6848</v>
      </c>
      <c r="T4239" s="24" t="s">
        <v>94</v>
      </c>
      <c r="U4239" s="24" t="s">
        <v>411</v>
      </c>
      <c r="V4239" s="27">
        <v>46237.568055555559</v>
      </c>
      <c r="W4239" s="27">
        <v>46237.595833333333</v>
      </c>
      <c r="Z4239" s="24">
        <v>1</v>
      </c>
      <c r="AA4239" s="24" t="s">
        <v>60</v>
      </c>
      <c r="AB4239" s="24" t="b">
        <v>0</v>
      </c>
      <c r="AC4239" s="61"/>
    </row>
    <row r="4240" spans="2:29" ht="13.7">
      <c r="B4240" s="24" t="s">
        <v>82</v>
      </c>
      <c r="C4240" s="24" t="s">
        <v>92</v>
      </c>
      <c r="D4240" s="24" t="s">
        <v>93</v>
      </c>
      <c r="E4240" s="24">
        <v>300</v>
      </c>
      <c r="F4240" s="26">
        <v>46235</v>
      </c>
      <c r="G4240" s="24" t="s">
        <v>52</v>
      </c>
      <c r="H4240" s="24" t="s">
        <v>53</v>
      </c>
      <c r="I4240" s="24" t="s">
        <v>94</v>
      </c>
      <c r="J4240" s="24" t="s">
        <v>126</v>
      </c>
      <c r="K4240" s="24">
        <v>1</v>
      </c>
      <c r="L4240" s="24" t="s">
        <v>84</v>
      </c>
      <c r="M4240" s="26">
        <v>46237</v>
      </c>
      <c r="N4240" s="27">
        <v>46237.5625</v>
      </c>
      <c r="O4240" s="27">
        <v>46237.770833333336</v>
      </c>
      <c r="P4240" s="24" t="s">
        <v>6977</v>
      </c>
      <c r="Q4240" s="24" t="s">
        <v>6978</v>
      </c>
      <c r="R4240" s="24" t="s">
        <v>6831</v>
      </c>
      <c r="T4240" s="24" t="s">
        <v>94</v>
      </c>
      <c r="U4240" s="24" t="s">
        <v>411</v>
      </c>
      <c r="V4240" s="27">
        <v>46237.671527777777</v>
      </c>
      <c r="W4240" s="27">
        <v>46237.695833333331</v>
      </c>
      <c r="Z4240" s="24">
        <v>1</v>
      </c>
      <c r="AA4240" s="24" t="s">
        <v>60</v>
      </c>
      <c r="AB4240" s="24" t="b">
        <v>0</v>
      </c>
      <c r="AC4240" s="61"/>
    </row>
    <row r="4241" spans="2:29" ht="13.7">
      <c r="B4241" s="24" t="s">
        <v>82</v>
      </c>
      <c r="C4241" s="24" t="s">
        <v>92</v>
      </c>
      <c r="D4241" s="24" t="s">
        <v>93</v>
      </c>
      <c r="E4241" s="24">
        <v>300</v>
      </c>
      <c r="F4241" s="26">
        <v>46235</v>
      </c>
      <c r="G4241" s="24" t="s">
        <v>52</v>
      </c>
      <c r="H4241" s="24" t="s">
        <v>53</v>
      </c>
      <c r="I4241" s="24" t="s">
        <v>94</v>
      </c>
      <c r="J4241" s="24" t="s">
        <v>125</v>
      </c>
      <c r="K4241" s="24">
        <v>1</v>
      </c>
      <c r="L4241" s="24" t="s">
        <v>84</v>
      </c>
      <c r="M4241" s="26">
        <v>46241</v>
      </c>
      <c r="N4241" s="27">
        <v>46241.375</v>
      </c>
      <c r="O4241" s="27">
        <v>46241.583333333336</v>
      </c>
      <c r="V4241" s="27"/>
      <c r="W4241" s="27"/>
      <c r="X4241" s="24">
        <v>4</v>
      </c>
      <c r="Y4241" s="24">
        <v>0</v>
      </c>
      <c r="Z4241" s="24">
        <v>4</v>
      </c>
      <c r="AA4241" s="24" t="s">
        <v>60</v>
      </c>
      <c r="AB4241" s="24" t="b">
        <v>0</v>
      </c>
      <c r="AC4241" s="61">
        <v>0</v>
      </c>
    </row>
    <row r="4242" spans="2:29" ht="13.7">
      <c r="B4242" s="24" t="s">
        <v>82</v>
      </c>
      <c r="C4242" s="24" t="s">
        <v>92</v>
      </c>
      <c r="D4242" s="24" t="s">
        <v>93</v>
      </c>
      <c r="E4242" s="24">
        <v>300</v>
      </c>
      <c r="F4242" s="26">
        <v>46235</v>
      </c>
      <c r="G4242" s="24" t="s">
        <v>52</v>
      </c>
      <c r="H4242" s="24" t="s">
        <v>53</v>
      </c>
      <c r="I4242" s="24" t="s">
        <v>94</v>
      </c>
      <c r="J4242" s="24" t="s">
        <v>126</v>
      </c>
      <c r="K4242" s="24">
        <v>1</v>
      </c>
      <c r="L4242" s="24" t="s">
        <v>84</v>
      </c>
      <c r="M4242" s="26">
        <v>46241</v>
      </c>
      <c r="N4242" s="27">
        <v>46241.375</v>
      </c>
      <c r="O4242" s="27">
        <v>46241.583333333336</v>
      </c>
      <c r="P4242" s="24" t="s">
        <v>6979</v>
      </c>
      <c r="Q4242" s="24" t="s">
        <v>6980</v>
      </c>
      <c r="R4242" s="24" t="s">
        <v>6828</v>
      </c>
      <c r="T4242" s="24" t="s">
        <v>94</v>
      </c>
      <c r="U4242" s="24" t="s">
        <v>616</v>
      </c>
      <c r="V4242" s="27">
        <v>46241.486111111109</v>
      </c>
      <c r="W4242" s="27">
        <v>46241.519444444442</v>
      </c>
      <c r="Z4242" s="24">
        <v>1</v>
      </c>
      <c r="AA4242" s="24" t="s">
        <v>60</v>
      </c>
      <c r="AB4242" s="24" t="b">
        <v>0</v>
      </c>
      <c r="AC4242" s="61"/>
    </row>
    <row r="4243" spans="2:29" ht="13.7">
      <c r="B4243" s="24" t="s">
        <v>82</v>
      </c>
      <c r="C4243" s="24" t="s">
        <v>92</v>
      </c>
      <c r="D4243" s="24" t="s">
        <v>93</v>
      </c>
      <c r="E4243" s="24">
        <v>300</v>
      </c>
      <c r="F4243" s="26">
        <v>46235</v>
      </c>
      <c r="G4243" s="24" t="s">
        <v>52</v>
      </c>
      <c r="H4243" s="24" t="s">
        <v>53</v>
      </c>
      <c r="I4243" s="24" t="s">
        <v>94</v>
      </c>
      <c r="J4243" s="24" t="s">
        <v>126</v>
      </c>
      <c r="K4243" s="24">
        <v>1</v>
      </c>
      <c r="L4243" s="24" t="s">
        <v>84</v>
      </c>
      <c r="M4243" s="26">
        <v>46241</v>
      </c>
      <c r="N4243" s="27">
        <v>46241.375</v>
      </c>
      <c r="O4243" s="27">
        <v>46241.583333333336</v>
      </c>
      <c r="P4243" s="24" t="s">
        <v>6981</v>
      </c>
      <c r="Q4243" s="24" t="s">
        <v>6982</v>
      </c>
      <c r="R4243" s="24" t="s">
        <v>6828</v>
      </c>
      <c r="T4243" s="24" t="s">
        <v>94</v>
      </c>
      <c r="U4243" s="24" t="s">
        <v>616</v>
      </c>
      <c r="V4243" s="27">
        <v>46241.432638888888</v>
      </c>
      <c r="W4243" s="27">
        <v>46241.469444444447</v>
      </c>
      <c r="Z4243" s="24">
        <v>1</v>
      </c>
      <c r="AA4243" s="24" t="s">
        <v>60</v>
      </c>
      <c r="AB4243" s="24" t="b">
        <v>0</v>
      </c>
      <c r="AC4243" s="61"/>
    </row>
    <row r="4244" spans="2:29" ht="13.7">
      <c r="B4244" s="24" t="s">
        <v>82</v>
      </c>
      <c r="C4244" s="24" t="s">
        <v>92</v>
      </c>
      <c r="D4244" s="24" t="s">
        <v>93</v>
      </c>
      <c r="E4244" s="24">
        <v>300</v>
      </c>
      <c r="F4244" s="26">
        <v>46235</v>
      </c>
      <c r="G4244" s="24" t="s">
        <v>52</v>
      </c>
      <c r="H4244" s="24" t="s">
        <v>53</v>
      </c>
      <c r="I4244" s="24" t="s">
        <v>94</v>
      </c>
      <c r="J4244" s="24" t="s">
        <v>126</v>
      </c>
      <c r="K4244" s="24">
        <v>1</v>
      </c>
      <c r="L4244" s="24" t="s">
        <v>84</v>
      </c>
      <c r="M4244" s="26">
        <v>46241</v>
      </c>
      <c r="N4244" s="27">
        <v>46241.375</v>
      </c>
      <c r="O4244" s="27">
        <v>46241.583333333336</v>
      </c>
      <c r="P4244" s="24" t="s">
        <v>6983</v>
      </c>
      <c r="Q4244" s="24" t="s">
        <v>6984</v>
      </c>
      <c r="R4244" s="24" t="s">
        <v>6831</v>
      </c>
      <c r="S4244" s="24" t="s">
        <v>160</v>
      </c>
      <c r="T4244" s="24" t="s">
        <v>94</v>
      </c>
      <c r="U4244" s="24" t="s">
        <v>616</v>
      </c>
      <c r="V4244" s="27">
        <v>46241.538194444445</v>
      </c>
      <c r="W4244" s="27">
        <v>46241.566666666666</v>
      </c>
      <c r="Z4244" s="24">
        <v>1</v>
      </c>
      <c r="AA4244" s="24" t="s">
        <v>60</v>
      </c>
      <c r="AB4244" s="24" t="b">
        <v>0</v>
      </c>
      <c r="AC4244" s="61"/>
    </row>
    <row r="4245" spans="2:29" ht="13.7">
      <c r="B4245" s="24" t="s">
        <v>82</v>
      </c>
      <c r="C4245" s="24" t="s">
        <v>92</v>
      </c>
      <c r="D4245" s="24" t="s">
        <v>93</v>
      </c>
      <c r="E4245" s="24">
        <v>300</v>
      </c>
      <c r="F4245" s="26">
        <v>46235</v>
      </c>
      <c r="G4245" s="24" t="s">
        <v>52</v>
      </c>
      <c r="H4245" s="24" t="s">
        <v>53</v>
      </c>
      <c r="I4245" s="24" t="s">
        <v>94</v>
      </c>
      <c r="J4245" s="24" t="s">
        <v>126</v>
      </c>
      <c r="K4245" s="24">
        <v>1</v>
      </c>
      <c r="L4245" s="24" t="s">
        <v>84</v>
      </c>
      <c r="M4245" s="26">
        <v>46241</v>
      </c>
      <c r="N4245" s="27">
        <v>46241.375</v>
      </c>
      <c r="O4245" s="27">
        <v>46241.583333333336</v>
      </c>
      <c r="P4245" s="24" t="s">
        <v>6985</v>
      </c>
      <c r="Q4245" s="24" t="s">
        <v>6986</v>
      </c>
      <c r="R4245" s="24" t="s">
        <v>6848</v>
      </c>
      <c r="T4245" s="24" t="s">
        <v>94</v>
      </c>
      <c r="U4245" s="24" t="s">
        <v>616</v>
      </c>
      <c r="V4245" s="27">
        <v>46241.376388888886</v>
      </c>
      <c r="W4245" s="27">
        <v>46241.400694444441</v>
      </c>
      <c r="Z4245" s="24">
        <v>1</v>
      </c>
      <c r="AA4245" s="24" t="s">
        <v>60</v>
      </c>
      <c r="AB4245" s="24" t="b">
        <v>0</v>
      </c>
      <c r="AC4245" s="61"/>
    </row>
    <row r="4246" spans="2:29" ht="13.7">
      <c r="B4246" s="24" t="s">
        <v>82</v>
      </c>
      <c r="C4246" s="24" t="s">
        <v>92</v>
      </c>
      <c r="D4246" s="24" t="s">
        <v>93</v>
      </c>
      <c r="E4246" s="24">
        <v>300</v>
      </c>
      <c r="F4246" s="26">
        <v>46235</v>
      </c>
      <c r="G4246" s="24" t="s">
        <v>52</v>
      </c>
      <c r="H4246" s="24" t="s">
        <v>53</v>
      </c>
      <c r="I4246" s="24" t="s">
        <v>94</v>
      </c>
      <c r="J4246" s="24" t="s">
        <v>125</v>
      </c>
      <c r="K4246" s="24">
        <v>1</v>
      </c>
      <c r="L4246" s="24" t="s">
        <v>84</v>
      </c>
      <c r="M4246" s="26">
        <v>46250</v>
      </c>
      <c r="N4246" s="27">
        <v>46250.375</v>
      </c>
      <c r="O4246" s="27">
        <v>46250.583333333336</v>
      </c>
      <c r="V4246" s="27"/>
      <c r="W4246" s="27"/>
      <c r="X4246" s="24">
        <v>4</v>
      </c>
      <c r="Y4246" s="24">
        <v>0</v>
      </c>
      <c r="Z4246" s="24">
        <v>4</v>
      </c>
      <c r="AA4246" s="24" t="s">
        <v>60</v>
      </c>
      <c r="AB4246" s="24" t="b">
        <v>0</v>
      </c>
      <c r="AC4246" s="61">
        <v>0</v>
      </c>
    </row>
    <row r="4247" spans="2:29" ht="13.7">
      <c r="B4247" s="24" t="s">
        <v>82</v>
      </c>
      <c r="C4247" s="24" t="s">
        <v>92</v>
      </c>
      <c r="D4247" s="24" t="s">
        <v>93</v>
      </c>
      <c r="E4247" s="24">
        <v>300</v>
      </c>
      <c r="F4247" s="26">
        <v>46235</v>
      </c>
      <c r="G4247" s="24" t="s">
        <v>52</v>
      </c>
      <c r="H4247" s="24" t="s">
        <v>53</v>
      </c>
      <c r="I4247" s="24" t="s">
        <v>94</v>
      </c>
      <c r="J4247" s="24" t="s">
        <v>126</v>
      </c>
      <c r="K4247" s="24">
        <v>1</v>
      </c>
      <c r="L4247" s="24" t="s">
        <v>84</v>
      </c>
      <c r="M4247" s="26">
        <v>46250</v>
      </c>
      <c r="N4247" s="27">
        <v>46250.375</v>
      </c>
      <c r="O4247" s="27">
        <v>46250.583333333336</v>
      </c>
      <c r="P4247" s="24" t="s">
        <v>6987</v>
      </c>
      <c r="Q4247" s="24" t="s">
        <v>6988</v>
      </c>
      <c r="R4247" s="24" t="s">
        <v>6828</v>
      </c>
      <c r="T4247" s="24" t="s">
        <v>94</v>
      </c>
      <c r="U4247" s="24" t="s">
        <v>420</v>
      </c>
      <c r="V4247" s="27">
        <v>46250.377083333333</v>
      </c>
      <c r="W4247" s="27">
        <v>46250.413194444445</v>
      </c>
      <c r="Z4247" s="24">
        <v>1</v>
      </c>
      <c r="AA4247" s="24" t="s">
        <v>60</v>
      </c>
      <c r="AB4247" s="24" t="b">
        <v>0</v>
      </c>
      <c r="AC4247" s="61"/>
    </row>
    <row r="4248" spans="2:29" ht="13.7">
      <c r="B4248" s="24" t="s">
        <v>82</v>
      </c>
      <c r="C4248" s="24" t="s">
        <v>92</v>
      </c>
      <c r="D4248" s="24" t="s">
        <v>93</v>
      </c>
      <c r="E4248" s="24">
        <v>300</v>
      </c>
      <c r="F4248" s="26">
        <v>46235</v>
      </c>
      <c r="G4248" s="24" t="s">
        <v>52</v>
      </c>
      <c r="H4248" s="24" t="s">
        <v>53</v>
      </c>
      <c r="I4248" s="24" t="s">
        <v>94</v>
      </c>
      <c r="J4248" s="24" t="s">
        <v>126</v>
      </c>
      <c r="K4248" s="24">
        <v>1</v>
      </c>
      <c r="L4248" s="24" t="s">
        <v>84</v>
      </c>
      <c r="M4248" s="26">
        <v>46250</v>
      </c>
      <c r="N4248" s="27">
        <v>46250.375</v>
      </c>
      <c r="O4248" s="27">
        <v>46250.583333333336</v>
      </c>
      <c r="P4248" s="24" t="s">
        <v>6989</v>
      </c>
      <c r="Q4248" s="24" t="s">
        <v>6990</v>
      </c>
      <c r="R4248" s="24" t="s">
        <v>6825</v>
      </c>
      <c r="T4248" s="24" t="s">
        <v>94</v>
      </c>
      <c r="U4248" s="24" t="s">
        <v>420</v>
      </c>
      <c r="V4248" s="27">
        <v>46250.484722222223</v>
      </c>
      <c r="W4248" s="27">
        <v>46250.513194444444</v>
      </c>
      <c r="Z4248" s="24">
        <v>1</v>
      </c>
      <c r="AA4248" s="24" t="s">
        <v>60</v>
      </c>
      <c r="AB4248" s="24" t="b">
        <v>0</v>
      </c>
      <c r="AC4248" s="61"/>
    </row>
    <row r="4249" spans="2:29" ht="13.7">
      <c r="B4249" s="24" t="s">
        <v>82</v>
      </c>
      <c r="C4249" s="24" t="s">
        <v>92</v>
      </c>
      <c r="D4249" s="24" t="s">
        <v>93</v>
      </c>
      <c r="E4249" s="24">
        <v>300</v>
      </c>
      <c r="F4249" s="26">
        <v>46235</v>
      </c>
      <c r="G4249" s="24" t="s">
        <v>52</v>
      </c>
      <c r="H4249" s="24" t="s">
        <v>53</v>
      </c>
      <c r="I4249" s="24" t="s">
        <v>94</v>
      </c>
      <c r="J4249" s="24" t="s">
        <v>126</v>
      </c>
      <c r="K4249" s="24">
        <v>1</v>
      </c>
      <c r="L4249" s="24" t="s">
        <v>84</v>
      </c>
      <c r="M4249" s="26">
        <v>46250</v>
      </c>
      <c r="N4249" s="27">
        <v>46250.375</v>
      </c>
      <c r="O4249" s="27">
        <v>46250.583333333336</v>
      </c>
      <c r="P4249" s="24" t="s">
        <v>6991</v>
      </c>
      <c r="Q4249" s="24" t="s">
        <v>6992</v>
      </c>
      <c r="R4249" s="24" t="s">
        <v>6828</v>
      </c>
      <c r="T4249" s="24" t="s">
        <v>94</v>
      </c>
      <c r="U4249" s="24" t="s">
        <v>420</v>
      </c>
      <c r="V4249" s="27">
        <v>46250.534722222219</v>
      </c>
      <c r="W4249" s="27">
        <v>46250.567361111112</v>
      </c>
      <c r="Z4249" s="24">
        <v>1</v>
      </c>
      <c r="AA4249" s="24" t="s">
        <v>60</v>
      </c>
      <c r="AB4249" s="24" t="b">
        <v>0</v>
      </c>
      <c r="AC4249" s="61"/>
    </row>
    <row r="4250" spans="2:29" ht="13.7">
      <c r="B4250" s="24" t="s">
        <v>82</v>
      </c>
      <c r="C4250" s="24" t="s">
        <v>92</v>
      </c>
      <c r="D4250" s="24" t="s">
        <v>93</v>
      </c>
      <c r="E4250" s="24">
        <v>300</v>
      </c>
      <c r="F4250" s="26">
        <v>46235</v>
      </c>
      <c r="G4250" s="24" t="s">
        <v>52</v>
      </c>
      <c r="H4250" s="24" t="s">
        <v>53</v>
      </c>
      <c r="I4250" s="24" t="s">
        <v>94</v>
      </c>
      <c r="J4250" s="24" t="s">
        <v>126</v>
      </c>
      <c r="K4250" s="24">
        <v>1</v>
      </c>
      <c r="L4250" s="24" t="s">
        <v>84</v>
      </c>
      <c r="M4250" s="26">
        <v>46250</v>
      </c>
      <c r="N4250" s="27">
        <v>46250.375</v>
      </c>
      <c r="O4250" s="27">
        <v>46250.583333333336</v>
      </c>
      <c r="P4250" s="24" t="s">
        <v>6993</v>
      </c>
      <c r="Q4250" s="24" t="s">
        <v>6994</v>
      </c>
      <c r="R4250" s="24" t="s">
        <v>6831</v>
      </c>
      <c r="T4250" s="24" t="s">
        <v>94</v>
      </c>
      <c r="U4250" s="24" t="s">
        <v>420</v>
      </c>
      <c r="V4250" s="27">
        <v>46250.43472222222</v>
      </c>
      <c r="W4250" s="27">
        <v>46250.46875</v>
      </c>
      <c r="Z4250" s="24">
        <v>1</v>
      </c>
      <c r="AA4250" s="24" t="s">
        <v>60</v>
      </c>
      <c r="AB4250" s="24" t="b">
        <v>0</v>
      </c>
      <c r="AC4250" s="61"/>
    </row>
    <row r="4251" spans="2:29" ht="13.7">
      <c r="B4251" s="24" t="s">
        <v>82</v>
      </c>
      <c r="C4251" s="24" t="s">
        <v>92</v>
      </c>
      <c r="D4251" s="24" t="s">
        <v>93</v>
      </c>
      <c r="E4251" s="24">
        <v>360</v>
      </c>
      <c r="F4251" s="26">
        <v>46174</v>
      </c>
      <c r="G4251" s="24" t="s">
        <v>52</v>
      </c>
      <c r="H4251" s="24" t="s">
        <v>53</v>
      </c>
      <c r="I4251" s="24" t="s">
        <v>94</v>
      </c>
      <c r="J4251" s="24" t="s">
        <v>125</v>
      </c>
      <c r="K4251" s="24">
        <v>1</v>
      </c>
      <c r="L4251" s="24" t="s">
        <v>84</v>
      </c>
      <c r="M4251" s="26">
        <v>46186</v>
      </c>
      <c r="N4251" s="27">
        <v>46186.3125</v>
      </c>
      <c r="O4251" s="27">
        <v>46186.5625</v>
      </c>
      <c r="V4251" s="27"/>
      <c r="W4251" s="27"/>
      <c r="X4251" s="24">
        <v>4</v>
      </c>
      <c r="Y4251" s="24">
        <v>0</v>
      </c>
      <c r="Z4251" s="24">
        <v>4</v>
      </c>
      <c r="AA4251" s="24" t="s">
        <v>56</v>
      </c>
      <c r="AB4251" s="24" t="b">
        <v>0</v>
      </c>
      <c r="AC4251" s="61">
        <v>0</v>
      </c>
    </row>
    <row r="4252" spans="2:29" ht="13.7">
      <c r="B4252" s="24" t="s">
        <v>82</v>
      </c>
      <c r="C4252" s="24" t="s">
        <v>92</v>
      </c>
      <c r="D4252" s="24" t="s">
        <v>93</v>
      </c>
      <c r="E4252" s="24">
        <v>360</v>
      </c>
      <c r="F4252" s="26">
        <v>46174</v>
      </c>
      <c r="G4252" s="24" t="s">
        <v>52</v>
      </c>
      <c r="H4252" s="24" t="s">
        <v>53</v>
      </c>
      <c r="I4252" s="24" t="s">
        <v>94</v>
      </c>
      <c r="J4252" s="24" t="s">
        <v>126</v>
      </c>
      <c r="K4252" s="24">
        <v>1</v>
      </c>
      <c r="L4252" s="24" t="s">
        <v>84</v>
      </c>
      <c r="M4252" s="26">
        <v>46186</v>
      </c>
      <c r="N4252" s="27">
        <v>46186.3125</v>
      </c>
      <c r="O4252" s="27">
        <v>46186.5625</v>
      </c>
      <c r="P4252" s="24" t="s">
        <v>6995</v>
      </c>
      <c r="Q4252" s="24" t="s">
        <v>6996</v>
      </c>
      <c r="R4252" s="24" t="s">
        <v>6828</v>
      </c>
      <c r="T4252" s="24" t="s">
        <v>94</v>
      </c>
      <c r="U4252" s="24" t="s">
        <v>394</v>
      </c>
      <c r="V4252" s="27">
        <v>46186.318749999999</v>
      </c>
      <c r="W4252" s="27">
        <v>46186.363888888889</v>
      </c>
      <c r="Z4252" s="24">
        <v>1</v>
      </c>
      <c r="AA4252" s="24" t="s">
        <v>56</v>
      </c>
      <c r="AB4252" s="24" t="b">
        <v>0</v>
      </c>
      <c r="AC4252" s="61"/>
    </row>
    <row r="4253" spans="2:29" ht="13.7">
      <c r="B4253" s="24" t="s">
        <v>82</v>
      </c>
      <c r="C4253" s="24" t="s">
        <v>92</v>
      </c>
      <c r="D4253" s="24" t="s">
        <v>93</v>
      </c>
      <c r="E4253" s="24">
        <v>360</v>
      </c>
      <c r="F4253" s="26">
        <v>46174</v>
      </c>
      <c r="G4253" s="24" t="s">
        <v>52</v>
      </c>
      <c r="H4253" s="24" t="s">
        <v>53</v>
      </c>
      <c r="I4253" s="24" t="s">
        <v>94</v>
      </c>
      <c r="J4253" s="24" t="s">
        <v>126</v>
      </c>
      <c r="K4253" s="24">
        <v>1</v>
      </c>
      <c r="L4253" s="24" t="s">
        <v>84</v>
      </c>
      <c r="M4253" s="26">
        <v>46186</v>
      </c>
      <c r="N4253" s="27">
        <v>46186.3125</v>
      </c>
      <c r="O4253" s="27">
        <v>46186.5625</v>
      </c>
      <c r="P4253" s="24" t="s">
        <v>6997</v>
      </c>
      <c r="Q4253" s="24" t="s">
        <v>6998</v>
      </c>
      <c r="R4253" s="24" t="s">
        <v>6825</v>
      </c>
      <c r="T4253" s="24" t="s">
        <v>94</v>
      </c>
      <c r="U4253" s="24" t="s">
        <v>394</v>
      </c>
      <c r="V4253" s="27">
        <v>46186.383333333331</v>
      </c>
      <c r="W4253" s="27">
        <v>46186.423611111109</v>
      </c>
      <c r="Z4253" s="24">
        <v>1</v>
      </c>
      <c r="AA4253" s="24" t="s">
        <v>56</v>
      </c>
      <c r="AB4253" s="24" t="b">
        <v>0</v>
      </c>
      <c r="AC4253" s="61"/>
    </row>
    <row r="4254" spans="2:29" ht="13.7">
      <c r="B4254" s="24" t="s">
        <v>82</v>
      </c>
      <c r="C4254" s="24" t="s">
        <v>92</v>
      </c>
      <c r="D4254" s="24" t="s">
        <v>93</v>
      </c>
      <c r="E4254" s="24">
        <v>360</v>
      </c>
      <c r="F4254" s="26">
        <v>46174</v>
      </c>
      <c r="G4254" s="24" t="s">
        <v>52</v>
      </c>
      <c r="H4254" s="24" t="s">
        <v>53</v>
      </c>
      <c r="I4254" s="24" t="s">
        <v>94</v>
      </c>
      <c r="J4254" s="24" t="s">
        <v>126</v>
      </c>
      <c r="K4254" s="24">
        <v>1</v>
      </c>
      <c r="L4254" s="24" t="s">
        <v>84</v>
      </c>
      <c r="M4254" s="26">
        <v>46186</v>
      </c>
      <c r="N4254" s="27">
        <v>46186.3125</v>
      </c>
      <c r="O4254" s="27">
        <v>46186.5625</v>
      </c>
      <c r="P4254" s="24" t="s">
        <v>6999</v>
      </c>
      <c r="Q4254" s="24" t="s">
        <v>7000</v>
      </c>
      <c r="R4254" s="24" t="s">
        <v>6825</v>
      </c>
      <c r="T4254" s="24" t="s">
        <v>94</v>
      </c>
      <c r="U4254" s="24" t="s">
        <v>394</v>
      </c>
      <c r="V4254" s="27">
        <v>46186.501388888886</v>
      </c>
      <c r="W4254" s="27">
        <v>46186.535416666666</v>
      </c>
      <c r="Z4254" s="24">
        <v>1</v>
      </c>
      <c r="AA4254" s="24" t="s">
        <v>56</v>
      </c>
      <c r="AB4254" s="24" t="b">
        <v>0</v>
      </c>
      <c r="AC4254" s="61"/>
    </row>
    <row r="4255" spans="2:29" ht="13.7">
      <c r="B4255" s="24" t="s">
        <v>82</v>
      </c>
      <c r="C4255" s="24" t="s">
        <v>92</v>
      </c>
      <c r="D4255" s="24" t="s">
        <v>93</v>
      </c>
      <c r="E4255" s="24">
        <v>360</v>
      </c>
      <c r="F4255" s="26">
        <v>46174</v>
      </c>
      <c r="G4255" s="24" t="s">
        <v>52</v>
      </c>
      <c r="H4255" s="24" t="s">
        <v>53</v>
      </c>
      <c r="I4255" s="24" t="s">
        <v>94</v>
      </c>
      <c r="J4255" s="24" t="s">
        <v>126</v>
      </c>
      <c r="K4255" s="24">
        <v>1</v>
      </c>
      <c r="L4255" s="24" t="s">
        <v>84</v>
      </c>
      <c r="M4255" s="26">
        <v>46186</v>
      </c>
      <c r="N4255" s="27">
        <v>46186.3125</v>
      </c>
      <c r="O4255" s="27">
        <v>46186.5625</v>
      </c>
      <c r="P4255" s="24" t="s">
        <v>7001</v>
      </c>
      <c r="Q4255" s="24" t="s">
        <v>7002</v>
      </c>
      <c r="R4255" s="24" t="s">
        <v>6828</v>
      </c>
      <c r="T4255" s="24" t="s">
        <v>94</v>
      </c>
      <c r="U4255" s="24" t="s">
        <v>394</v>
      </c>
      <c r="V4255" s="27">
        <v>46186.442361111112</v>
      </c>
      <c r="W4255" s="27">
        <v>46186.487500000003</v>
      </c>
      <c r="Z4255" s="24">
        <v>1</v>
      </c>
      <c r="AA4255" s="24" t="s">
        <v>56</v>
      </c>
      <c r="AB4255" s="24" t="b">
        <v>0</v>
      </c>
      <c r="AC4255" s="61"/>
    </row>
    <row r="4256" spans="2:29" ht="13.7">
      <c r="B4256" s="24" t="s">
        <v>82</v>
      </c>
      <c r="C4256" s="24" t="s">
        <v>92</v>
      </c>
      <c r="D4256" s="24" t="s">
        <v>93</v>
      </c>
      <c r="E4256" s="24">
        <v>360</v>
      </c>
      <c r="F4256" s="26">
        <v>46174</v>
      </c>
      <c r="G4256" s="24" t="s">
        <v>52</v>
      </c>
      <c r="H4256" s="24" t="s">
        <v>53</v>
      </c>
      <c r="I4256" s="24" t="s">
        <v>94</v>
      </c>
      <c r="J4256" s="24" t="s">
        <v>125</v>
      </c>
      <c r="K4256" s="24">
        <v>1</v>
      </c>
      <c r="L4256" s="24" t="s">
        <v>84</v>
      </c>
      <c r="M4256" s="26">
        <v>46203</v>
      </c>
      <c r="N4256" s="27">
        <v>46203.375</v>
      </c>
      <c r="O4256" s="27">
        <v>46203.625</v>
      </c>
      <c r="V4256" s="27"/>
      <c r="W4256" s="27"/>
      <c r="X4256" s="24">
        <v>4</v>
      </c>
      <c r="Y4256" s="24">
        <v>0</v>
      </c>
      <c r="Z4256" s="24">
        <v>4</v>
      </c>
      <c r="AA4256" s="24" t="s">
        <v>56</v>
      </c>
      <c r="AB4256" s="24" t="b">
        <v>0</v>
      </c>
      <c r="AC4256" s="61">
        <v>0</v>
      </c>
    </row>
    <row r="4257" spans="2:29" ht="13.7">
      <c r="B4257" s="24" t="s">
        <v>82</v>
      </c>
      <c r="C4257" s="24" t="s">
        <v>92</v>
      </c>
      <c r="D4257" s="24" t="s">
        <v>93</v>
      </c>
      <c r="E4257" s="24">
        <v>360</v>
      </c>
      <c r="F4257" s="26">
        <v>46174</v>
      </c>
      <c r="G4257" s="24" t="s">
        <v>52</v>
      </c>
      <c r="H4257" s="24" t="s">
        <v>53</v>
      </c>
      <c r="I4257" s="24" t="s">
        <v>94</v>
      </c>
      <c r="J4257" s="24" t="s">
        <v>126</v>
      </c>
      <c r="K4257" s="24">
        <v>1</v>
      </c>
      <c r="L4257" s="24" t="s">
        <v>84</v>
      </c>
      <c r="M4257" s="26">
        <v>46203</v>
      </c>
      <c r="N4257" s="27">
        <v>46203.375</v>
      </c>
      <c r="O4257" s="27">
        <v>46203.625</v>
      </c>
      <c r="P4257" s="24" t="s">
        <v>7003</v>
      </c>
      <c r="Q4257" s="24" t="s">
        <v>7004</v>
      </c>
      <c r="R4257" s="24" t="s">
        <v>6831</v>
      </c>
      <c r="T4257" s="24" t="s">
        <v>94</v>
      </c>
      <c r="U4257" s="24" t="s">
        <v>202</v>
      </c>
      <c r="V4257" s="27">
        <v>46203.504861111112</v>
      </c>
      <c r="W4257" s="27">
        <v>46203.543749999997</v>
      </c>
      <c r="Z4257" s="24">
        <v>1</v>
      </c>
      <c r="AA4257" s="24" t="s">
        <v>56</v>
      </c>
      <c r="AB4257" s="24" t="b">
        <v>0</v>
      </c>
      <c r="AC4257" s="61"/>
    </row>
    <row r="4258" spans="2:29" ht="13.7">
      <c r="B4258" s="24" t="s">
        <v>82</v>
      </c>
      <c r="C4258" s="24" t="s">
        <v>92</v>
      </c>
      <c r="D4258" s="24" t="s">
        <v>93</v>
      </c>
      <c r="E4258" s="24">
        <v>360</v>
      </c>
      <c r="F4258" s="26">
        <v>46174</v>
      </c>
      <c r="G4258" s="24" t="s">
        <v>52</v>
      </c>
      <c r="H4258" s="24" t="s">
        <v>53</v>
      </c>
      <c r="I4258" s="24" t="s">
        <v>94</v>
      </c>
      <c r="J4258" s="24" t="s">
        <v>126</v>
      </c>
      <c r="K4258" s="24">
        <v>1</v>
      </c>
      <c r="L4258" s="24" t="s">
        <v>84</v>
      </c>
      <c r="M4258" s="26">
        <v>46203</v>
      </c>
      <c r="N4258" s="27">
        <v>46203.375</v>
      </c>
      <c r="O4258" s="27">
        <v>46203.625</v>
      </c>
      <c r="P4258" s="24" t="s">
        <v>7005</v>
      </c>
      <c r="Q4258" s="24" t="s">
        <v>7006</v>
      </c>
      <c r="R4258" s="24" t="s">
        <v>6831</v>
      </c>
      <c r="T4258" s="24" t="s">
        <v>94</v>
      </c>
      <c r="U4258" s="24" t="s">
        <v>202</v>
      </c>
      <c r="V4258" s="27">
        <v>46203.37777777778</v>
      </c>
      <c r="W4258" s="27">
        <v>46203.424305555556</v>
      </c>
      <c r="Z4258" s="24">
        <v>1</v>
      </c>
      <c r="AA4258" s="24" t="s">
        <v>56</v>
      </c>
      <c r="AB4258" s="24" t="b">
        <v>0</v>
      </c>
      <c r="AC4258" s="61"/>
    </row>
    <row r="4259" spans="2:29" ht="13.7">
      <c r="B4259" s="24" t="s">
        <v>82</v>
      </c>
      <c r="C4259" s="24" t="s">
        <v>92</v>
      </c>
      <c r="D4259" s="24" t="s">
        <v>93</v>
      </c>
      <c r="E4259" s="24">
        <v>360</v>
      </c>
      <c r="F4259" s="26">
        <v>46174</v>
      </c>
      <c r="G4259" s="24" t="s">
        <v>52</v>
      </c>
      <c r="H4259" s="24" t="s">
        <v>53</v>
      </c>
      <c r="I4259" s="24" t="s">
        <v>94</v>
      </c>
      <c r="J4259" s="24" t="s">
        <v>126</v>
      </c>
      <c r="K4259" s="24">
        <v>1</v>
      </c>
      <c r="L4259" s="24" t="s">
        <v>84</v>
      </c>
      <c r="M4259" s="26">
        <v>46203</v>
      </c>
      <c r="N4259" s="27">
        <v>46203.375</v>
      </c>
      <c r="O4259" s="27">
        <v>46203.625</v>
      </c>
      <c r="P4259" s="24" t="s">
        <v>7007</v>
      </c>
      <c r="Q4259" s="24" t="s">
        <v>7008</v>
      </c>
      <c r="R4259" s="24" t="s">
        <v>6831</v>
      </c>
      <c r="S4259" s="24" t="s">
        <v>198</v>
      </c>
      <c r="T4259" s="24" t="s">
        <v>94</v>
      </c>
      <c r="U4259" s="24" t="s">
        <v>202</v>
      </c>
      <c r="V4259" s="27">
        <v>46203.443055555559</v>
      </c>
      <c r="W4259" s="27">
        <v>46203.487500000003</v>
      </c>
      <c r="Z4259" s="24">
        <v>1</v>
      </c>
      <c r="AA4259" s="24" t="s">
        <v>56</v>
      </c>
      <c r="AB4259" s="24" t="b">
        <v>0</v>
      </c>
      <c r="AC4259" s="61"/>
    </row>
    <row r="4260" spans="2:29" ht="13.7">
      <c r="B4260" s="24" t="s">
        <v>82</v>
      </c>
      <c r="C4260" s="24" t="s">
        <v>92</v>
      </c>
      <c r="D4260" s="24" t="s">
        <v>93</v>
      </c>
      <c r="E4260" s="24">
        <v>360</v>
      </c>
      <c r="F4260" s="26">
        <v>46174</v>
      </c>
      <c r="G4260" s="24" t="s">
        <v>52</v>
      </c>
      <c r="H4260" s="24" t="s">
        <v>53</v>
      </c>
      <c r="I4260" s="24" t="s">
        <v>94</v>
      </c>
      <c r="J4260" s="24" t="s">
        <v>126</v>
      </c>
      <c r="K4260" s="24">
        <v>1</v>
      </c>
      <c r="L4260" s="24" t="s">
        <v>84</v>
      </c>
      <c r="M4260" s="26">
        <v>46203</v>
      </c>
      <c r="N4260" s="27">
        <v>46203.375</v>
      </c>
      <c r="O4260" s="27">
        <v>46203.625</v>
      </c>
      <c r="P4260" s="24" t="s">
        <v>7009</v>
      </c>
      <c r="Q4260" s="24" t="s">
        <v>7010</v>
      </c>
      <c r="R4260" s="24" t="s">
        <v>6848</v>
      </c>
      <c r="T4260" s="24" t="s">
        <v>94</v>
      </c>
      <c r="U4260" s="24" t="s">
        <v>202</v>
      </c>
      <c r="V4260" s="27">
        <v>46203.56527777778</v>
      </c>
      <c r="W4260" s="27">
        <v>46203.605555555558</v>
      </c>
      <c r="Z4260" s="24">
        <v>1</v>
      </c>
      <c r="AA4260" s="24" t="s">
        <v>56</v>
      </c>
      <c r="AB4260" s="24" t="b">
        <v>0</v>
      </c>
      <c r="AC4260" s="61"/>
    </row>
    <row r="4261" spans="2:29" ht="13.7">
      <c r="B4261" s="24" t="s">
        <v>82</v>
      </c>
      <c r="C4261" s="24" t="s">
        <v>92</v>
      </c>
      <c r="D4261" s="24" t="s">
        <v>93</v>
      </c>
      <c r="E4261" s="24">
        <v>360</v>
      </c>
      <c r="F4261" s="26">
        <v>46204</v>
      </c>
      <c r="G4261" s="24" t="s">
        <v>52</v>
      </c>
      <c r="H4261" s="24" t="s">
        <v>53</v>
      </c>
      <c r="I4261" s="24" t="s">
        <v>94</v>
      </c>
      <c r="J4261" s="24" t="s">
        <v>125</v>
      </c>
      <c r="K4261" s="24">
        <v>1</v>
      </c>
      <c r="L4261" s="24" t="s">
        <v>84</v>
      </c>
      <c r="M4261" s="26">
        <v>46209</v>
      </c>
      <c r="N4261" s="27">
        <v>46209.333333333336</v>
      </c>
      <c r="O4261" s="27">
        <v>46209.583333333336</v>
      </c>
      <c r="V4261" s="27"/>
      <c r="W4261" s="27"/>
      <c r="X4261" s="24">
        <v>4</v>
      </c>
      <c r="Y4261" s="24">
        <v>0</v>
      </c>
      <c r="Z4261" s="24">
        <v>4</v>
      </c>
      <c r="AA4261" s="24" t="s">
        <v>58</v>
      </c>
      <c r="AB4261" s="24" t="b">
        <v>0</v>
      </c>
      <c r="AC4261" s="61">
        <v>0</v>
      </c>
    </row>
    <row r="4262" spans="2:29" ht="13.7">
      <c r="B4262" s="24" t="s">
        <v>82</v>
      </c>
      <c r="C4262" s="24" t="s">
        <v>92</v>
      </c>
      <c r="D4262" s="24" t="s">
        <v>93</v>
      </c>
      <c r="E4262" s="24">
        <v>360</v>
      </c>
      <c r="F4262" s="26">
        <v>46204</v>
      </c>
      <c r="G4262" s="24" t="s">
        <v>52</v>
      </c>
      <c r="H4262" s="24" t="s">
        <v>53</v>
      </c>
      <c r="I4262" s="24" t="s">
        <v>94</v>
      </c>
      <c r="J4262" s="24" t="s">
        <v>126</v>
      </c>
      <c r="K4262" s="24">
        <v>1</v>
      </c>
      <c r="L4262" s="24" t="s">
        <v>84</v>
      </c>
      <c r="M4262" s="26">
        <v>46209</v>
      </c>
      <c r="N4262" s="27">
        <v>46209.333333333336</v>
      </c>
      <c r="O4262" s="27">
        <v>46209.583333333336</v>
      </c>
      <c r="P4262" s="24" t="s">
        <v>7011</v>
      </c>
      <c r="Q4262" s="24" t="s">
        <v>7012</v>
      </c>
      <c r="R4262" s="24" t="s">
        <v>6848</v>
      </c>
      <c r="T4262" s="24" t="s">
        <v>94</v>
      </c>
      <c r="U4262" s="24" t="s">
        <v>191</v>
      </c>
      <c r="V4262" s="27">
        <v>46209.461805555555</v>
      </c>
      <c r="W4262" s="27">
        <v>46209.495138888888</v>
      </c>
      <c r="Z4262" s="24">
        <v>1</v>
      </c>
      <c r="AA4262" s="24" t="s">
        <v>58</v>
      </c>
      <c r="AB4262" s="24" t="b">
        <v>0</v>
      </c>
      <c r="AC4262" s="61"/>
    </row>
    <row r="4263" spans="2:29" ht="13.7">
      <c r="B4263" s="24" t="s">
        <v>82</v>
      </c>
      <c r="C4263" s="24" t="s">
        <v>92</v>
      </c>
      <c r="D4263" s="24" t="s">
        <v>93</v>
      </c>
      <c r="E4263" s="24">
        <v>360</v>
      </c>
      <c r="F4263" s="26">
        <v>46204</v>
      </c>
      <c r="G4263" s="24" t="s">
        <v>52</v>
      </c>
      <c r="H4263" s="24" t="s">
        <v>53</v>
      </c>
      <c r="I4263" s="24" t="s">
        <v>94</v>
      </c>
      <c r="J4263" s="24" t="s">
        <v>126</v>
      </c>
      <c r="K4263" s="24">
        <v>1</v>
      </c>
      <c r="L4263" s="24" t="s">
        <v>84</v>
      </c>
      <c r="M4263" s="26">
        <v>46209</v>
      </c>
      <c r="N4263" s="27">
        <v>46209.333333333336</v>
      </c>
      <c r="O4263" s="27">
        <v>46209.583333333336</v>
      </c>
      <c r="P4263" s="24" t="s">
        <v>7013</v>
      </c>
      <c r="Q4263" s="24" t="s">
        <v>7014</v>
      </c>
      <c r="R4263" s="24" t="s">
        <v>6828</v>
      </c>
      <c r="T4263" s="24" t="s">
        <v>94</v>
      </c>
      <c r="U4263" s="24" t="s">
        <v>191</v>
      </c>
      <c r="V4263" s="27">
        <v>46209.338888888888</v>
      </c>
      <c r="W4263" s="27">
        <v>46209.368750000001</v>
      </c>
      <c r="Z4263" s="24">
        <v>1</v>
      </c>
      <c r="AA4263" s="24" t="s">
        <v>58</v>
      </c>
      <c r="AB4263" s="24" t="b">
        <v>0</v>
      </c>
      <c r="AC4263" s="61"/>
    </row>
    <row r="4264" spans="2:29" ht="13.7">
      <c r="B4264" s="24" t="s">
        <v>82</v>
      </c>
      <c r="C4264" s="24" t="s">
        <v>92</v>
      </c>
      <c r="D4264" s="24" t="s">
        <v>93</v>
      </c>
      <c r="E4264" s="24">
        <v>360</v>
      </c>
      <c r="F4264" s="26">
        <v>46204</v>
      </c>
      <c r="G4264" s="24" t="s">
        <v>52</v>
      </c>
      <c r="H4264" s="24" t="s">
        <v>53</v>
      </c>
      <c r="I4264" s="24" t="s">
        <v>94</v>
      </c>
      <c r="J4264" s="24" t="s">
        <v>126</v>
      </c>
      <c r="K4264" s="24">
        <v>1</v>
      </c>
      <c r="L4264" s="24" t="s">
        <v>84</v>
      </c>
      <c r="M4264" s="26">
        <v>46209</v>
      </c>
      <c r="N4264" s="27">
        <v>46209.333333333336</v>
      </c>
      <c r="O4264" s="27">
        <v>46209.583333333336</v>
      </c>
      <c r="P4264" s="24" t="s">
        <v>7015</v>
      </c>
      <c r="Q4264" s="24" t="s">
        <v>7016</v>
      </c>
      <c r="R4264" s="24" t="s">
        <v>6828</v>
      </c>
      <c r="S4264" s="24" t="s">
        <v>152</v>
      </c>
      <c r="T4264" s="24" t="s">
        <v>94</v>
      </c>
      <c r="U4264" s="24" t="s">
        <v>191</v>
      </c>
      <c r="V4264" s="27">
        <v>46209.525000000001</v>
      </c>
      <c r="W4264" s="27">
        <v>46209.56527777778</v>
      </c>
      <c r="Z4264" s="24">
        <v>1</v>
      </c>
      <c r="AA4264" s="24" t="s">
        <v>58</v>
      </c>
      <c r="AB4264" s="24" t="b">
        <v>0</v>
      </c>
      <c r="AC4264" s="61"/>
    </row>
    <row r="4265" spans="2:29" ht="13.7">
      <c r="B4265" s="24" t="s">
        <v>82</v>
      </c>
      <c r="C4265" s="24" t="s">
        <v>92</v>
      </c>
      <c r="D4265" s="24" t="s">
        <v>93</v>
      </c>
      <c r="E4265" s="24">
        <v>360</v>
      </c>
      <c r="F4265" s="26">
        <v>46204</v>
      </c>
      <c r="G4265" s="24" t="s">
        <v>52</v>
      </c>
      <c r="H4265" s="24" t="s">
        <v>53</v>
      </c>
      <c r="I4265" s="24" t="s">
        <v>94</v>
      </c>
      <c r="J4265" s="24" t="s">
        <v>126</v>
      </c>
      <c r="K4265" s="24">
        <v>1</v>
      </c>
      <c r="L4265" s="24" t="s">
        <v>84</v>
      </c>
      <c r="M4265" s="26">
        <v>46209</v>
      </c>
      <c r="N4265" s="27">
        <v>46209.333333333336</v>
      </c>
      <c r="O4265" s="27">
        <v>46209.583333333336</v>
      </c>
      <c r="P4265" s="24" t="s">
        <v>7017</v>
      </c>
      <c r="Q4265" s="24" t="s">
        <v>7018</v>
      </c>
      <c r="R4265" s="24" t="s">
        <v>6825</v>
      </c>
      <c r="T4265" s="24" t="s">
        <v>94</v>
      </c>
      <c r="U4265" s="24" t="s">
        <v>191</v>
      </c>
      <c r="V4265" s="27">
        <v>46209.398611111108</v>
      </c>
      <c r="W4265" s="27">
        <v>46209.439583333333</v>
      </c>
      <c r="Z4265" s="24">
        <v>1</v>
      </c>
      <c r="AA4265" s="24" t="s">
        <v>58</v>
      </c>
      <c r="AB4265" s="24" t="b">
        <v>0</v>
      </c>
      <c r="AC4265" s="61"/>
    </row>
    <row r="4266" spans="2:29" ht="13.7">
      <c r="B4266" s="24" t="s">
        <v>82</v>
      </c>
      <c r="C4266" s="24" t="s">
        <v>92</v>
      </c>
      <c r="D4266" s="24" t="s">
        <v>93</v>
      </c>
      <c r="E4266" s="24">
        <v>420</v>
      </c>
      <c r="F4266" s="26">
        <v>46204</v>
      </c>
      <c r="G4266" s="24" t="s">
        <v>52</v>
      </c>
      <c r="H4266" s="24" t="s">
        <v>53</v>
      </c>
      <c r="I4266" s="24" t="s">
        <v>94</v>
      </c>
      <c r="J4266" s="24" t="s">
        <v>125</v>
      </c>
      <c r="K4266" s="24">
        <v>1</v>
      </c>
      <c r="L4266" s="24" t="s">
        <v>84</v>
      </c>
      <c r="M4266" s="26">
        <v>46210</v>
      </c>
      <c r="N4266" s="27">
        <v>46210.3125</v>
      </c>
      <c r="O4266" s="27">
        <v>46210.604166666664</v>
      </c>
      <c r="V4266" s="27"/>
      <c r="W4266" s="27"/>
      <c r="X4266" s="24">
        <v>4</v>
      </c>
      <c r="Y4266" s="24">
        <v>0</v>
      </c>
      <c r="Z4266" s="24">
        <v>4</v>
      </c>
      <c r="AA4266" s="24" t="s">
        <v>58</v>
      </c>
      <c r="AB4266" s="24" t="b">
        <v>0</v>
      </c>
      <c r="AC4266" s="61">
        <v>0</v>
      </c>
    </row>
    <row r="4267" spans="2:29" ht="13.7">
      <c r="B4267" s="24" t="s">
        <v>82</v>
      </c>
      <c r="C4267" s="24" t="s">
        <v>92</v>
      </c>
      <c r="D4267" s="24" t="s">
        <v>93</v>
      </c>
      <c r="E4267" s="24">
        <v>420</v>
      </c>
      <c r="F4267" s="26">
        <v>46204</v>
      </c>
      <c r="G4267" s="24" t="s">
        <v>52</v>
      </c>
      <c r="H4267" s="24" t="s">
        <v>53</v>
      </c>
      <c r="I4267" s="24" t="s">
        <v>94</v>
      </c>
      <c r="J4267" s="24" t="s">
        <v>126</v>
      </c>
      <c r="K4267" s="24">
        <v>1</v>
      </c>
      <c r="L4267" s="24" t="s">
        <v>84</v>
      </c>
      <c r="M4267" s="26">
        <v>46210</v>
      </c>
      <c r="N4267" s="27">
        <v>46210.3125</v>
      </c>
      <c r="O4267" s="27">
        <v>46210.604166666664</v>
      </c>
      <c r="P4267" s="24" t="s">
        <v>7019</v>
      </c>
      <c r="Q4267" s="24" t="s">
        <v>7020</v>
      </c>
      <c r="R4267" s="24" t="s">
        <v>6825</v>
      </c>
      <c r="T4267" s="24" t="s">
        <v>94</v>
      </c>
      <c r="U4267" s="24" t="s">
        <v>278</v>
      </c>
      <c r="V4267" s="27">
        <v>46210.388888888891</v>
      </c>
      <c r="W4267" s="27">
        <v>46210.447222222225</v>
      </c>
      <c r="Z4267" s="24">
        <v>1</v>
      </c>
      <c r="AA4267" s="24" t="s">
        <v>58</v>
      </c>
      <c r="AB4267" s="24" t="b">
        <v>0</v>
      </c>
      <c r="AC4267" s="61"/>
    </row>
    <row r="4268" spans="2:29" ht="13.7">
      <c r="B4268" s="24" t="s">
        <v>82</v>
      </c>
      <c r="C4268" s="24" t="s">
        <v>92</v>
      </c>
      <c r="D4268" s="24" t="s">
        <v>93</v>
      </c>
      <c r="E4268" s="24">
        <v>420</v>
      </c>
      <c r="F4268" s="26">
        <v>46204</v>
      </c>
      <c r="G4268" s="24" t="s">
        <v>52</v>
      </c>
      <c r="H4268" s="24" t="s">
        <v>53</v>
      </c>
      <c r="I4268" s="24" t="s">
        <v>94</v>
      </c>
      <c r="J4268" s="24" t="s">
        <v>126</v>
      </c>
      <c r="K4268" s="24">
        <v>1</v>
      </c>
      <c r="L4268" s="24" t="s">
        <v>84</v>
      </c>
      <c r="M4268" s="26">
        <v>46210</v>
      </c>
      <c r="N4268" s="27">
        <v>46210.3125</v>
      </c>
      <c r="O4268" s="27">
        <v>46210.604166666664</v>
      </c>
      <c r="P4268" s="24" t="s">
        <v>7021</v>
      </c>
      <c r="Q4268" s="24" t="s">
        <v>7022</v>
      </c>
      <c r="R4268" s="24" t="s">
        <v>6848</v>
      </c>
      <c r="S4268" s="24" t="s">
        <v>213</v>
      </c>
      <c r="T4268" s="24" t="s">
        <v>94</v>
      </c>
      <c r="U4268" s="24" t="s">
        <v>278</v>
      </c>
      <c r="V4268" s="27">
        <v>46210.538194444445</v>
      </c>
      <c r="W4268" s="27">
        <v>46210.587500000001</v>
      </c>
      <c r="Z4268" s="24">
        <v>1</v>
      </c>
      <c r="AA4268" s="24" t="s">
        <v>58</v>
      </c>
      <c r="AB4268" s="24" t="b">
        <v>0</v>
      </c>
      <c r="AC4268" s="61"/>
    </row>
    <row r="4269" spans="2:29" ht="13.7">
      <c r="B4269" s="24" t="s">
        <v>82</v>
      </c>
      <c r="C4269" s="24" t="s">
        <v>92</v>
      </c>
      <c r="D4269" s="24" t="s">
        <v>93</v>
      </c>
      <c r="E4269" s="24">
        <v>420</v>
      </c>
      <c r="F4269" s="26">
        <v>46204</v>
      </c>
      <c r="G4269" s="24" t="s">
        <v>52</v>
      </c>
      <c r="H4269" s="24" t="s">
        <v>53</v>
      </c>
      <c r="I4269" s="24" t="s">
        <v>94</v>
      </c>
      <c r="J4269" s="24" t="s">
        <v>126</v>
      </c>
      <c r="K4269" s="24">
        <v>1</v>
      </c>
      <c r="L4269" s="24" t="s">
        <v>84</v>
      </c>
      <c r="M4269" s="26">
        <v>46210</v>
      </c>
      <c r="N4269" s="27">
        <v>46210.3125</v>
      </c>
      <c r="O4269" s="27">
        <v>46210.604166666664</v>
      </c>
      <c r="P4269" s="24" t="s">
        <v>7023</v>
      </c>
      <c r="Q4269" s="24" t="s">
        <v>7024</v>
      </c>
      <c r="R4269" s="24" t="s">
        <v>6848</v>
      </c>
      <c r="S4269" s="24" t="s">
        <v>156</v>
      </c>
      <c r="T4269" s="24" t="s">
        <v>94</v>
      </c>
      <c r="U4269" s="24" t="s">
        <v>278</v>
      </c>
      <c r="V4269" s="27">
        <v>46210.314583333333</v>
      </c>
      <c r="W4269" s="27">
        <v>46210.356944444444</v>
      </c>
      <c r="Z4269" s="24">
        <v>1</v>
      </c>
      <c r="AA4269" s="24" t="s">
        <v>58</v>
      </c>
      <c r="AB4269" s="24" t="b">
        <v>0</v>
      </c>
      <c r="AC4269" s="61"/>
    </row>
    <row r="4270" spans="2:29" ht="13.7">
      <c r="B4270" s="24" t="s">
        <v>82</v>
      </c>
      <c r="C4270" s="24" t="s">
        <v>92</v>
      </c>
      <c r="D4270" s="24" t="s">
        <v>93</v>
      </c>
      <c r="E4270" s="24">
        <v>420</v>
      </c>
      <c r="F4270" s="26">
        <v>46204</v>
      </c>
      <c r="G4270" s="24" t="s">
        <v>52</v>
      </c>
      <c r="H4270" s="24" t="s">
        <v>53</v>
      </c>
      <c r="I4270" s="24" t="s">
        <v>94</v>
      </c>
      <c r="J4270" s="24" t="s">
        <v>126</v>
      </c>
      <c r="K4270" s="24">
        <v>1</v>
      </c>
      <c r="L4270" s="24" t="s">
        <v>84</v>
      </c>
      <c r="M4270" s="26">
        <v>46210</v>
      </c>
      <c r="N4270" s="27">
        <v>46210.3125</v>
      </c>
      <c r="O4270" s="27">
        <v>46210.604166666664</v>
      </c>
      <c r="P4270" s="24" t="s">
        <v>7025</v>
      </c>
      <c r="Q4270" s="24" t="s">
        <v>7026</v>
      </c>
      <c r="R4270" s="24" t="s">
        <v>6831</v>
      </c>
      <c r="T4270" s="24" t="s">
        <v>94</v>
      </c>
      <c r="U4270" s="24" t="s">
        <v>278</v>
      </c>
      <c r="V4270" s="27">
        <v>46210.46597222222</v>
      </c>
      <c r="W4270" s="27">
        <v>46210.51458333333</v>
      </c>
      <c r="Z4270" s="24">
        <v>1</v>
      </c>
      <c r="AA4270" s="24" t="s">
        <v>58</v>
      </c>
      <c r="AB4270" s="24" t="b">
        <v>0</v>
      </c>
      <c r="AC4270" s="61"/>
    </row>
    <row r="4271" spans="2:29" ht="13.7">
      <c r="B4271" s="24" t="s">
        <v>82</v>
      </c>
      <c r="C4271" s="24" t="s">
        <v>92</v>
      </c>
      <c r="D4271" s="24" t="s">
        <v>93</v>
      </c>
      <c r="E4271" s="24">
        <v>420</v>
      </c>
      <c r="F4271" s="26">
        <v>46204</v>
      </c>
      <c r="G4271" s="24" t="s">
        <v>52</v>
      </c>
      <c r="H4271" s="24" t="s">
        <v>53</v>
      </c>
      <c r="I4271" s="24" t="s">
        <v>94</v>
      </c>
      <c r="J4271" s="24" t="s">
        <v>125</v>
      </c>
      <c r="K4271" s="24">
        <v>1</v>
      </c>
      <c r="L4271" s="24" t="s">
        <v>84</v>
      </c>
      <c r="M4271" s="26">
        <v>46212</v>
      </c>
      <c r="N4271" s="27">
        <v>46212.3125</v>
      </c>
      <c r="O4271" s="27">
        <v>46212.604166666664</v>
      </c>
      <c r="V4271" s="27"/>
      <c r="W4271" s="27"/>
      <c r="X4271" s="24">
        <v>4</v>
      </c>
      <c r="Y4271" s="24">
        <v>0</v>
      </c>
      <c r="Z4271" s="24">
        <v>4</v>
      </c>
      <c r="AA4271" s="24" t="s">
        <v>58</v>
      </c>
      <c r="AB4271" s="24" t="b">
        <v>0</v>
      </c>
      <c r="AC4271" s="61">
        <v>0</v>
      </c>
    </row>
    <row r="4272" spans="2:29" ht="13.7">
      <c r="B4272" s="24" t="s">
        <v>82</v>
      </c>
      <c r="C4272" s="24" t="s">
        <v>92</v>
      </c>
      <c r="D4272" s="24" t="s">
        <v>93</v>
      </c>
      <c r="E4272" s="24">
        <v>420</v>
      </c>
      <c r="F4272" s="26">
        <v>46204</v>
      </c>
      <c r="G4272" s="24" t="s">
        <v>52</v>
      </c>
      <c r="H4272" s="24" t="s">
        <v>53</v>
      </c>
      <c r="I4272" s="24" t="s">
        <v>94</v>
      </c>
      <c r="J4272" s="24" t="s">
        <v>126</v>
      </c>
      <c r="K4272" s="24">
        <v>1</v>
      </c>
      <c r="L4272" s="24" t="s">
        <v>84</v>
      </c>
      <c r="M4272" s="26">
        <v>46212</v>
      </c>
      <c r="N4272" s="27">
        <v>46212.3125</v>
      </c>
      <c r="O4272" s="27">
        <v>46212.604166666664</v>
      </c>
      <c r="P4272" s="24" t="s">
        <v>7027</v>
      </c>
      <c r="Q4272" s="24" t="s">
        <v>7028</v>
      </c>
      <c r="R4272" s="24" t="s">
        <v>6825</v>
      </c>
      <c r="T4272" s="24" t="s">
        <v>94</v>
      </c>
      <c r="U4272" s="24" t="s">
        <v>169</v>
      </c>
      <c r="V4272" s="27">
        <v>46212.466666666667</v>
      </c>
      <c r="W4272" s="27">
        <v>46212.519444444442</v>
      </c>
      <c r="Z4272" s="24">
        <v>1</v>
      </c>
      <c r="AA4272" s="24" t="s">
        <v>58</v>
      </c>
      <c r="AB4272" s="24" t="b">
        <v>0</v>
      </c>
      <c r="AC4272" s="61"/>
    </row>
    <row r="4273" spans="2:29" ht="13.7">
      <c r="B4273" s="24" t="s">
        <v>82</v>
      </c>
      <c r="C4273" s="24" t="s">
        <v>92</v>
      </c>
      <c r="D4273" s="24" t="s">
        <v>93</v>
      </c>
      <c r="E4273" s="24">
        <v>420</v>
      </c>
      <c r="F4273" s="26">
        <v>46204</v>
      </c>
      <c r="G4273" s="24" t="s">
        <v>52</v>
      </c>
      <c r="H4273" s="24" t="s">
        <v>53</v>
      </c>
      <c r="I4273" s="24" t="s">
        <v>94</v>
      </c>
      <c r="J4273" s="24" t="s">
        <v>126</v>
      </c>
      <c r="K4273" s="24">
        <v>1</v>
      </c>
      <c r="L4273" s="24" t="s">
        <v>84</v>
      </c>
      <c r="M4273" s="26">
        <v>46212</v>
      </c>
      <c r="N4273" s="27">
        <v>46212.3125</v>
      </c>
      <c r="O4273" s="27">
        <v>46212.604166666664</v>
      </c>
      <c r="P4273" s="24" t="s">
        <v>7029</v>
      </c>
      <c r="Q4273" s="24" t="s">
        <v>7030</v>
      </c>
      <c r="R4273" s="24" t="s">
        <v>6825</v>
      </c>
      <c r="S4273" s="24" t="s">
        <v>156</v>
      </c>
      <c r="T4273" s="24" t="s">
        <v>94</v>
      </c>
      <c r="U4273" s="24" t="s">
        <v>169</v>
      </c>
      <c r="V4273" s="27">
        <v>46212.536805555559</v>
      </c>
      <c r="W4273" s="27">
        <v>46212.586805555555</v>
      </c>
      <c r="Z4273" s="24">
        <v>1</v>
      </c>
      <c r="AA4273" s="24" t="s">
        <v>58</v>
      </c>
      <c r="AB4273" s="24" t="b">
        <v>0</v>
      </c>
      <c r="AC4273" s="61"/>
    </row>
    <row r="4274" spans="2:29" ht="13.7">
      <c r="B4274" s="24" t="s">
        <v>82</v>
      </c>
      <c r="C4274" s="24" t="s">
        <v>92</v>
      </c>
      <c r="D4274" s="24" t="s">
        <v>93</v>
      </c>
      <c r="E4274" s="24">
        <v>420</v>
      </c>
      <c r="F4274" s="26">
        <v>46204</v>
      </c>
      <c r="G4274" s="24" t="s">
        <v>52</v>
      </c>
      <c r="H4274" s="24" t="s">
        <v>53</v>
      </c>
      <c r="I4274" s="24" t="s">
        <v>94</v>
      </c>
      <c r="J4274" s="24" t="s">
        <v>126</v>
      </c>
      <c r="K4274" s="24">
        <v>1</v>
      </c>
      <c r="L4274" s="24" t="s">
        <v>84</v>
      </c>
      <c r="M4274" s="26">
        <v>46212</v>
      </c>
      <c r="N4274" s="27">
        <v>46212.3125</v>
      </c>
      <c r="O4274" s="27">
        <v>46212.604166666664</v>
      </c>
      <c r="P4274" s="24" t="s">
        <v>7031</v>
      </c>
      <c r="Q4274" s="24" t="s">
        <v>7032</v>
      </c>
      <c r="R4274" s="24" t="s">
        <v>6825</v>
      </c>
      <c r="S4274" s="24" t="s">
        <v>160</v>
      </c>
      <c r="T4274" s="24" t="s">
        <v>94</v>
      </c>
      <c r="U4274" s="24" t="s">
        <v>169</v>
      </c>
      <c r="V4274" s="27">
        <v>46212.390277777777</v>
      </c>
      <c r="W4274" s="27">
        <v>46212.443055555559</v>
      </c>
      <c r="Z4274" s="24">
        <v>1</v>
      </c>
      <c r="AA4274" s="24" t="s">
        <v>58</v>
      </c>
      <c r="AB4274" s="24" t="b">
        <v>0</v>
      </c>
      <c r="AC4274" s="61"/>
    </row>
    <row r="4275" spans="2:29" ht="13.7">
      <c r="B4275" s="24" t="s">
        <v>82</v>
      </c>
      <c r="C4275" s="24" t="s">
        <v>92</v>
      </c>
      <c r="D4275" s="24" t="s">
        <v>93</v>
      </c>
      <c r="E4275" s="24">
        <v>420</v>
      </c>
      <c r="F4275" s="26">
        <v>46204</v>
      </c>
      <c r="G4275" s="24" t="s">
        <v>52</v>
      </c>
      <c r="H4275" s="24" t="s">
        <v>53</v>
      </c>
      <c r="I4275" s="24" t="s">
        <v>94</v>
      </c>
      <c r="J4275" s="24" t="s">
        <v>126</v>
      </c>
      <c r="K4275" s="24">
        <v>1</v>
      </c>
      <c r="L4275" s="24" t="s">
        <v>84</v>
      </c>
      <c r="M4275" s="26">
        <v>46212</v>
      </c>
      <c r="N4275" s="27">
        <v>46212.3125</v>
      </c>
      <c r="O4275" s="27">
        <v>46212.604166666664</v>
      </c>
      <c r="P4275" s="24" t="s">
        <v>7033</v>
      </c>
      <c r="Q4275" s="24" t="s">
        <v>7034</v>
      </c>
      <c r="R4275" s="24" t="s">
        <v>6848</v>
      </c>
      <c r="S4275" s="24" t="s">
        <v>213</v>
      </c>
      <c r="T4275" s="24" t="s">
        <v>94</v>
      </c>
      <c r="U4275" s="24" t="s">
        <v>169</v>
      </c>
      <c r="V4275" s="27">
        <v>46212.315972222219</v>
      </c>
      <c r="W4275" s="27">
        <v>46212.356249999997</v>
      </c>
      <c r="Z4275" s="24">
        <v>1</v>
      </c>
      <c r="AA4275" s="24" t="s">
        <v>58</v>
      </c>
      <c r="AB4275" s="24" t="b">
        <v>0</v>
      </c>
      <c r="AC4275" s="61"/>
    </row>
    <row r="4276" spans="2:29" ht="13.7">
      <c r="B4276" s="24" t="s">
        <v>82</v>
      </c>
      <c r="C4276" s="24" t="s">
        <v>92</v>
      </c>
      <c r="D4276" s="24" t="s">
        <v>93</v>
      </c>
      <c r="E4276" s="24">
        <v>480</v>
      </c>
      <c r="F4276" s="26">
        <v>46174</v>
      </c>
      <c r="G4276" s="24" t="s">
        <v>52</v>
      </c>
      <c r="H4276" s="24" t="s">
        <v>53</v>
      </c>
      <c r="I4276" s="24" t="s">
        <v>94</v>
      </c>
      <c r="J4276" s="24" t="s">
        <v>125</v>
      </c>
      <c r="K4276" s="24">
        <v>1</v>
      </c>
      <c r="L4276" s="24" t="s">
        <v>84</v>
      </c>
      <c r="M4276" s="26">
        <v>46176</v>
      </c>
      <c r="N4276" s="27">
        <v>46176.3125</v>
      </c>
      <c r="O4276" s="27">
        <v>46176.645833333336</v>
      </c>
      <c r="V4276" s="27"/>
      <c r="W4276" s="27"/>
      <c r="X4276" s="24">
        <v>4</v>
      </c>
      <c r="Y4276" s="24">
        <v>0</v>
      </c>
      <c r="Z4276" s="24">
        <v>4</v>
      </c>
      <c r="AA4276" s="24" t="s">
        <v>56</v>
      </c>
      <c r="AB4276" s="24" t="b">
        <v>0</v>
      </c>
      <c r="AC4276" s="61">
        <v>0</v>
      </c>
    </row>
    <row r="4277" spans="2:29" ht="13.7">
      <c r="B4277" s="24" t="s">
        <v>82</v>
      </c>
      <c r="C4277" s="24" t="s">
        <v>92</v>
      </c>
      <c r="D4277" s="24" t="s">
        <v>93</v>
      </c>
      <c r="E4277" s="24">
        <v>480</v>
      </c>
      <c r="F4277" s="26">
        <v>46174</v>
      </c>
      <c r="G4277" s="24" t="s">
        <v>52</v>
      </c>
      <c r="H4277" s="24" t="s">
        <v>53</v>
      </c>
      <c r="I4277" s="24" t="s">
        <v>94</v>
      </c>
      <c r="J4277" s="24" t="s">
        <v>126</v>
      </c>
      <c r="K4277" s="24">
        <v>1</v>
      </c>
      <c r="L4277" s="24" t="s">
        <v>84</v>
      </c>
      <c r="M4277" s="26">
        <v>46176</v>
      </c>
      <c r="N4277" s="27">
        <v>46176.3125</v>
      </c>
      <c r="O4277" s="27">
        <v>46176.645833333336</v>
      </c>
      <c r="P4277" s="24" t="s">
        <v>7035</v>
      </c>
      <c r="Q4277" s="24" t="s">
        <v>7036</v>
      </c>
      <c r="R4277" s="24" t="s">
        <v>6828</v>
      </c>
      <c r="S4277" s="24" t="s">
        <v>198</v>
      </c>
      <c r="T4277" s="24" t="s">
        <v>94</v>
      </c>
      <c r="U4277" s="24" t="s">
        <v>580</v>
      </c>
      <c r="V4277" s="27">
        <v>46176.48541666667</v>
      </c>
      <c r="W4277" s="27">
        <v>46176.53125</v>
      </c>
      <c r="Z4277" s="24">
        <v>1</v>
      </c>
      <c r="AA4277" s="24" t="s">
        <v>56</v>
      </c>
      <c r="AB4277" s="24" t="b">
        <v>0</v>
      </c>
      <c r="AC4277" s="61"/>
    </row>
    <row r="4278" spans="2:29" ht="13.7">
      <c r="B4278" s="24" t="s">
        <v>82</v>
      </c>
      <c r="C4278" s="24" t="s">
        <v>92</v>
      </c>
      <c r="D4278" s="24" t="s">
        <v>93</v>
      </c>
      <c r="E4278" s="24">
        <v>480</v>
      </c>
      <c r="F4278" s="26">
        <v>46174</v>
      </c>
      <c r="G4278" s="24" t="s">
        <v>52</v>
      </c>
      <c r="H4278" s="24" t="s">
        <v>53</v>
      </c>
      <c r="I4278" s="24" t="s">
        <v>94</v>
      </c>
      <c r="J4278" s="24" t="s">
        <v>126</v>
      </c>
      <c r="K4278" s="24">
        <v>1</v>
      </c>
      <c r="L4278" s="24" t="s">
        <v>84</v>
      </c>
      <c r="M4278" s="26">
        <v>46176</v>
      </c>
      <c r="N4278" s="27">
        <v>46176.3125</v>
      </c>
      <c r="O4278" s="27">
        <v>46176.645833333336</v>
      </c>
      <c r="P4278" s="24" t="s">
        <v>7037</v>
      </c>
      <c r="Q4278" s="24" t="s">
        <v>7038</v>
      </c>
      <c r="R4278" s="24" t="s">
        <v>6831</v>
      </c>
      <c r="T4278" s="24" t="s">
        <v>94</v>
      </c>
      <c r="U4278" s="24" t="s">
        <v>580</v>
      </c>
      <c r="V4278" s="27">
        <v>46176.319444444445</v>
      </c>
      <c r="W4278" s="27">
        <v>46176.375</v>
      </c>
      <c r="Z4278" s="24">
        <v>1</v>
      </c>
      <c r="AA4278" s="24" t="s">
        <v>56</v>
      </c>
      <c r="AB4278" s="24" t="b">
        <v>0</v>
      </c>
      <c r="AC4278" s="61"/>
    </row>
    <row r="4279" spans="2:29" ht="13.7">
      <c r="B4279" s="24" t="s">
        <v>82</v>
      </c>
      <c r="C4279" s="24" t="s">
        <v>92</v>
      </c>
      <c r="D4279" s="24" t="s">
        <v>93</v>
      </c>
      <c r="E4279" s="24">
        <v>480</v>
      </c>
      <c r="F4279" s="26">
        <v>46174</v>
      </c>
      <c r="G4279" s="24" t="s">
        <v>52</v>
      </c>
      <c r="H4279" s="24" t="s">
        <v>53</v>
      </c>
      <c r="I4279" s="24" t="s">
        <v>94</v>
      </c>
      <c r="J4279" s="24" t="s">
        <v>126</v>
      </c>
      <c r="K4279" s="24">
        <v>1</v>
      </c>
      <c r="L4279" s="24" t="s">
        <v>84</v>
      </c>
      <c r="M4279" s="26">
        <v>46176</v>
      </c>
      <c r="N4279" s="27">
        <v>46176.3125</v>
      </c>
      <c r="O4279" s="27">
        <v>46176.645833333336</v>
      </c>
      <c r="P4279" s="24" t="s">
        <v>7039</v>
      </c>
      <c r="Q4279" s="24" t="s">
        <v>7040</v>
      </c>
      <c r="R4279" s="24" t="s">
        <v>6831</v>
      </c>
      <c r="T4279" s="24" t="s">
        <v>94</v>
      </c>
      <c r="U4279" s="24" t="s">
        <v>580</v>
      </c>
      <c r="V4279" s="27">
        <v>46176.397916666669</v>
      </c>
      <c r="W4279" s="27">
        <v>46176.461805555555</v>
      </c>
      <c r="Z4279" s="24">
        <v>1</v>
      </c>
      <c r="AA4279" s="24" t="s">
        <v>56</v>
      </c>
      <c r="AB4279" s="24" t="b">
        <v>0</v>
      </c>
      <c r="AC4279" s="61"/>
    </row>
    <row r="4280" spans="2:29" ht="13.7">
      <c r="B4280" s="24" t="s">
        <v>82</v>
      </c>
      <c r="C4280" s="24" t="s">
        <v>92</v>
      </c>
      <c r="D4280" s="24" t="s">
        <v>93</v>
      </c>
      <c r="E4280" s="24">
        <v>480</v>
      </c>
      <c r="F4280" s="26">
        <v>46174</v>
      </c>
      <c r="G4280" s="24" t="s">
        <v>52</v>
      </c>
      <c r="H4280" s="24" t="s">
        <v>53</v>
      </c>
      <c r="I4280" s="24" t="s">
        <v>94</v>
      </c>
      <c r="J4280" s="24" t="s">
        <v>126</v>
      </c>
      <c r="K4280" s="24">
        <v>1</v>
      </c>
      <c r="L4280" s="24" t="s">
        <v>84</v>
      </c>
      <c r="M4280" s="26">
        <v>46176</v>
      </c>
      <c r="N4280" s="27">
        <v>46176.3125</v>
      </c>
      <c r="O4280" s="27">
        <v>46176.645833333336</v>
      </c>
      <c r="P4280" s="24" t="s">
        <v>7041</v>
      </c>
      <c r="Q4280" s="24" t="s">
        <v>7042</v>
      </c>
      <c r="R4280" s="24" t="s">
        <v>6848</v>
      </c>
      <c r="T4280" s="24" t="s">
        <v>94</v>
      </c>
      <c r="U4280" s="24" t="s">
        <v>580</v>
      </c>
      <c r="V4280" s="27">
        <v>46176.568749999999</v>
      </c>
      <c r="W4280" s="27">
        <v>46176.634722222225</v>
      </c>
      <c r="Z4280" s="24">
        <v>1</v>
      </c>
      <c r="AA4280" s="24" t="s">
        <v>56</v>
      </c>
      <c r="AB4280" s="24" t="b">
        <v>0</v>
      </c>
      <c r="AC4280" s="61"/>
    </row>
    <row r="4281" spans="2:29" ht="13.7">
      <c r="B4281" s="24" t="s">
        <v>82</v>
      </c>
      <c r="C4281" s="24" t="s">
        <v>92</v>
      </c>
      <c r="D4281" s="24" t="s">
        <v>93</v>
      </c>
      <c r="E4281" s="24">
        <v>480</v>
      </c>
      <c r="F4281" s="26">
        <v>46174</v>
      </c>
      <c r="G4281" s="24" t="s">
        <v>52</v>
      </c>
      <c r="H4281" s="24" t="s">
        <v>53</v>
      </c>
      <c r="I4281" s="24" t="s">
        <v>94</v>
      </c>
      <c r="J4281" s="24" t="s">
        <v>125</v>
      </c>
      <c r="K4281" s="24">
        <v>1</v>
      </c>
      <c r="L4281" s="24" t="s">
        <v>84</v>
      </c>
      <c r="M4281" s="26">
        <v>46182</v>
      </c>
      <c r="N4281" s="27">
        <v>46182.375</v>
      </c>
      <c r="O4281" s="27">
        <v>46182.708333333336</v>
      </c>
      <c r="V4281" s="27"/>
      <c r="W4281" s="27"/>
      <c r="X4281" s="24">
        <v>4</v>
      </c>
      <c r="Y4281" s="24">
        <v>0</v>
      </c>
      <c r="Z4281" s="24">
        <v>4</v>
      </c>
      <c r="AA4281" s="24" t="s">
        <v>56</v>
      </c>
      <c r="AB4281" s="24" t="b">
        <v>0</v>
      </c>
      <c r="AC4281" s="61">
        <v>0</v>
      </c>
    </row>
    <row r="4282" spans="2:29" ht="13.7">
      <c r="B4282" s="24" t="s">
        <v>82</v>
      </c>
      <c r="C4282" s="24" t="s">
        <v>92</v>
      </c>
      <c r="D4282" s="24" t="s">
        <v>93</v>
      </c>
      <c r="E4282" s="24">
        <v>480</v>
      </c>
      <c r="F4282" s="26">
        <v>46174</v>
      </c>
      <c r="G4282" s="24" t="s">
        <v>52</v>
      </c>
      <c r="H4282" s="24" t="s">
        <v>53</v>
      </c>
      <c r="I4282" s="24" t="s">
        <v>94</v>
      </c>
      <c r="J4282" s="24" t="s">
        <v>126</v>
      </c>
      <c r="K4282" s="24">
        <v>1</v>
      </c>
      <c r="L4282" s="24" t="s">
        <v>84</v>
      </c>
      <c r="M4282" s="26">
        <v>46182</v>
      </c>
      <c r="N4282" s="27">
        <v>46182.375</v>
      </c>
      <c r="O4282" s="27">
        <v>46182.708333333336</v>
      </c>
      <c r="P4282" s="24" t="s">
        <v>7043</v>
      </c>
      <c r="Q4282" s="24" t="s">
        <v>7044</v>
      </c>
      <c r="R4282" s="24" t="s">
        <v>6825</v>
      </c>
      <c r="T4282" s="24" t="s">
        <v>94</v>
      </c>
      <c r="U4282" s="24" t="s">
        <v>341</v>
      </c>
      <c r="V4282" s="27">
        <v>46182.544444444444</v>
      </c>
      <c r="W4282" s="27">
        <v>46182.587500000001</v>
      </c>
      <c r="Z4282" s="24">
        <v>1</v>
      </c>
      <c r="AA4282" s="24" t="s">
        <v>56</v>
      </c>
      <c r="AB4282" s="24" t="b">
        <v>0</v>
      </c>
      <c r="AC4282" s="61"/>
    </row>
    <row r="4283" spans="2:29" ht="13.7">
      <c r="B4283" s="24" t="s">
        <v>82</v>
      </c>
      <c r="C4283" s="24" t="s">
        <v>92</v>
      </c>
      <c r="D4283" s="24" t="s">
        <v>93</v>
      </c>
      <c r="E4283" s="24">
        <v>480</v>
      </c>
      <c r="F4283" s="26">
        <v>46174</v>
      </c>
      <c r="G4283" s="24" t="s">
        <v>52</v>
      </c>
      <c r="H4283" s="24" t="s">
        <v>53</v>
      </c>
      <c r="I4283" s="24" t="s">
        <v>94</v>
      </c>
      <c r="J4283" s="24" t="s">
        <v>126</v>
      </c>
      <c r="K4283" s="24">
        <v>1</v>
      </c>
      <c r="L4283" s="24" t="s">
        <v>84</v>
      </c>
      <c r="M4283" s="26">
        <v>46182</v>
      </c>
      <c r="N4283" s="27">
        <v>46182.375</v>
      </c>
      <c r="O4283" s="27">
        <v>46182.708333333336</v>
      </c>
      <c r="P4283" s="24" t="s">
        <v>7045</v>
      </c>
      <c r="Q4283" s="24" t="s">
        <v>7046</v>
      </c>
      <c r="R4283" s="24" t="s">
        <v>6828</v>
      </c>
      <c r="T4283" s="24" t="s">
        <v>94</v>
      </c>
      <c r="U4283" s="24" t="s">
        <v>341</v>
      </c>
      <c r="V4283" s="27">
        <v>46182.379166666666</v>
      </c>
      <c r="W4283" s="27">
        <v>46182.4375</v>
      </c>
      <c r="Z4283" s="24">
        <v>1</v>
      </c>
      <c r="AA4283" s="24" t="s">
        <v>56</v>
      </c>
      <c r="AB4283" s="24" t="b">
        <v>0</v>
      </c>
      <c r="AC4283" s="61"/>
    </row>
    <row r="4284" spans="2:29" ht="13.7">
      <c r="B4284" s="24" t="s">
        <v>82</v>
      </c>
      <c r="C4284" s="24" t="s">
        <v>92</v>
      </c>
      <c r="D4284" s="24" t="s">
        <v>93</v>
      </c>
      <c r="E4284" s="24">
        <v>480</v>
      </c>
      <c r="F4284" s="26">
        <v>46174</v>
      </c>
      <c r="G4284" s="24" t="s">
        <v>52</v>
      </c>
      <c r="H4284" s="24" t="s">
        <v>53</v>
      </c>
      <c r="I4284" s="24" t="s">
        <v>94</v>
      </c>
      <c r="J4284" s="24" t="s">
        <v>126</v>
      </c>
      <c r="K4284" s="24">
        <v>1</v>
      </c>
      <c r="L4284" s="24" t="s">
        <v>84</v>
      </c>
      <c r="M4284" s="26">
        <v>46182</v>
      </c>
      <c r="N4284" s="27">
        <v>46182.375</v>
      </c>
      <c r="O4284" s="27">
        <v>46182.708333333336</v>
      </c>
      <c r="P4284" s="24" t="s">
        <v>7047</v>
      </c>
      <c r="Q4284" s="24" t="s">
        <v>7048</v>
      </c>
      <c r="R4284" s="24" t="s">
        <v>6825</v>
      </c>
      <c r="T4284" s="24" t="s">
        <v>94</v>
      </c>
      <c r="U4284" s="24" t="s">
        <v>341</v>
      </c>
      <c r="V4284" s="27">
        <v>46182.626388888886</v>
      </c>
      <c r="W4284" s="27">
        <v>46182.678472222222</v>
      </c>
      <c r="Z4284" s="24">
        <v>1</v>
      </c>
      <c r="AA4284" s="24" t="s">
        <v>56</v>
      </c>
      <c r="AB4284" s="24" t="b">
        <v>0</v>
      </c>
      <c r="AC4284" s="61"/>
    </row>
    <row r="4285" spans="2:29" ht="13.7">
      <c r="B4285" s="24" t="s">
        <v>82</v>
      </c>
      <c r="C4285" s="24" t="s">
        <v>92</v>
      </c>
      <c r="D4285" s="24" t="s">
        <v>93</v>
      </c>
      <c r="E4285" s="24">
        <v>480</v>
      </c>
      <c r="F4285" s="26">
        <v>46174</v>
      </c>
      <c r="G4285" s="24" t="s">
        <v>52</v>
      </c>
      <c r="H4285" s="24" t="s">
        <v>53</v>
      </c>
      <c r="I4285" s="24" t="s">
        <v>94</v>
      </c>
      <c r="J4285" s="24" t="s">
        <v>126</v>
      </c>
      <c r="K4285" s="24">
        <v>1</v>
      </c>
      <c r="L4285" s="24" t="s">
        <v>84</v>
      </c>
      <c r="M4285" s="26">
        <v>46182</v>
      </c>
      <c r="N4285" s="27">
        <v>46182.375</v>
      </c>
      <c r="O4285" s="27">
        <v>46182.708333333336</v>
      </c>
      <c r="P4285" s="24" t="s">
        <v>7049</v>
      </c>
      <c r="Q4285" s="24" t="s">
        <v>7050</v>
      </c>
      <c r="R4285" s="24" t="s">
        <v>6828</v>
      </c>
      <c r="T4285" s="24" t="s">
        <v>94</v>
      </c>
      <c r="U4285" s="24" t="s">
        <v>341</v>
      </c>
      <c r="V4285" s="27">
        <v>46182.46597222222</v>
      </c>
      <c r="W4285" s="27">
        <v>46182.517361111109</v>
      </c>
      <c r="Z4285" s="24">
        <v>1</v>
      </c>
      <c r="AA4285" s="24" t="s">
        <v>56</v>
      </c>
      <c r="AB4285" s="24" t="b">
        <v>0</v>
      </c>
      <c r="AC4285" s="61"/>
    </row>
    <row r="4286" spans="2:29" ht="13.7">
      <c r="B4286" s="24" t="s">
        <v>82</v>
      </c>
      <c r="C4286" s="24" t="s">
        <v>92</v>
      </c>
      <c r="D4286" s="24" t="s">
        <v>93</v>
      </c>
      <c r="E4286" s="24">
        <v>480</v>
      </c>
      <c r="F4286" s="26">
        <v>46174</v>
      </c>
      <c r="G4286" s="24" t="s">
        <v>52</v>
      </c>
      <c r="H4286" s="24" t="s">
        <v>53</v>
      </c>
      <c r="I4286" s="24" t="s">
        <v>94</v>
      </c>
      <c r="J4286" s="24" t="s">
        <v>125</v>
      </c>
      <c r="K4286" s="24">
        <v>1</v>
      </c>
      <c r="L4286" s="24" t="s">
        <v>84</v>
      </c>
      <c r="M4286" s="26">
        <v>46189</v>
      </c>
      <c r="N4286" s="27">
        <v>46189.375</v>
      </c>
      <c r="O4286" s="27">
        <v>46189.708333333336</v>
      </c>
      <c r="V4286" s="27"/>
      <c r="W4286" s="27"/>
      <c r="X4286" s="24">
        <v>4</v>
      </c>
      <c r="Y4286" s="24">
        <v>0</v>
      </c>
      <c r="Z4286" s="24">
        <v>4</v>
      </c>
      <c r="AA4286" s="24" t="s">
        <v>56</v>
      </c>
      <c r="AB4286" s="24" t="b">
        <v>0</v>
      </c>
      <c r="AC4286" s="61">
        <v>0</v>
      </c>
    </row>
    <row r="4287" spans="2:29" ht="13.7">
      <c r="B4287" s="24" t="s">
        <v>82</v>
      </c>
      <c r="C4287" s="24" t="s">
        <v>92</v>
      </c>
      <c r="D4287" s="24" t="s">
        <v>93</v>
      </c>
      <c r="E4287" s="24">
        <v>480</v>
      </c>
      <c r="F4287" s="26">
        <v>46174</v>
      </c>
      <c r="G4287" s="24" t="s">
        <v>52</v>
      </c>
      <c r="H4287" s="24" t="s">
        <v>53</v>
      </c>
      <c r="I4287" s="24" t="s">
        <v>94</v>
      </c>
      <c r="J4287" s="24" t="s">
        <v>126</v>
      </c>
      <c r="K4287" s="24">
        <v>1</v>
      </c>
      <c r="L4287" s="24" t="s">
        <v>84</v>
      </c>
      <c r="M4287" s="26">
        <v>46189</v>
      </c>
      <c r="N4287" s="27">
        <v>46189.375</v>
      </c>
      <c r="O4287" s="27">
        <v>46189.708333333336</v>
      </c>
      <c r="P4287" s="24" t="s">
        <v>7051</v>
      </c>
      <c r="Q4287" s="24" t="s">
        <v>7052</v>
      </c>
      <c r="R4287" s="24" t="s">
        <v>6848</v>
      </c>
      <c r="S4287" s="24" t="s">
        <v>213</v>
      </c>
      <c r="T4287" s="24" t="s">
        <v>94</v>
      </c>
      <c r="U4287" s="24" t="s">
        <v>547</v>
      </c>
      <c r="V4287" s="27">
        <v>46189.380555555559</v>
      </c>
      <c r="W4287" s="27">
        <v>46189.439583333333</v>
      </c>
      <c r="Z4287" s="24">
        <v>1</v>
      </c>
      <c r="AA4287" s="24" t="s">
        <v>56</v>
      </c>
      <c r="AB4287" s="24" t="b">
        <v>0</v>
      </c>
      <c r="AC4287" s="61"/>
    </row>
    <row r="4288" spans="2:29" ht="13.7">
      <c r="B4288" s="24" t="s">
        <v>82</v>
      </c>
      <c r="C4288" s="24" t="s">
        <v>92</v>
      </c>
      <c r="D4288" s="24" t="s">
        <v>93</v>
      </c>
      <c r="E4288" s="24">
        <v>480</v>
      </c>
      <c r="F4288" s="26">
        <v>46174</v>
      </c>
      <c r="G4288" s="24" t="s">
        <v>52</v>
      </c>
      <c r="H4288" s="24" t="s">
        <v>53</v>
      </c>
      <c r="I4288" s="24" t="s">
        <v>94</v>
      </c>
      <c r="J4288" s="24" t="s">
        <v>126</v>
      </c>
      <c r="K4288" s="24">
        <v>1</v>
      </c>
      <c r="L4288" s="24" t="s">
        <v>84</v>
      </c>
      <c r="M4288" s="26">
        <v>46189</v>
      </c>
      <c r="N4288" s="27">
        <v>46189.375</v>
      </c>
      <c r="O4288" s="27">
        <v>46189.708333333336</v>
      </c>
      <c r="P4288" s="24" t="s">
        <v>7053</v>
      </c>
      <c r="Q4288" s="24" t="s">
        <v>7054</v>
      </c>
      <c r="R4288" s="24" t="s">
        <v>6825</v>
      </c>
      <c r="T4288" s="24" t="s">
        <v>94</v>
      </c>
      <c r="U4288" s="24" t="s">
        <v>547</v>
      </c>
      <c r="V4288" s="27">
        <v>46189.631944444445</v>
      </c>
      <c r="W4288" s="27">
        <v>46189.688194444447</v>
      </c>
      <c r="Z4288" s="24">
        <v>1</v>
      </c>
      <c r="AA4288" s="24" t="s">
        <v>56</v>
      </c>
      <c r="AB4288" s="24" t="b">
        <v>0</v>
      </c>
      <c r="AC4288" s="61"/>
    </row>
    <row r="4289" spans="2:29" ht="13.7">
      <c r="B4289" s="24" t="s">
        <v>82</v>
      </c>
      <c r="C4289" s="24" t="s">
        <v>92</v>
      </c>
      <c r="D4289" s="24" t="s">
        <v>93</v>
      </c>
      <c r="E4289" s="24">
        <v>480</v>
      </c>
      <c r="F4289" s="26">
        <v>46174</v>
      </c>
      <c r="G4289" s="24" t="s">
        <v>52</v>
      </c>
      <c r="H4289" s="24" t="s">
        <v>53</v>
      </c>
      <c r="I4289" s="24" t="s">
        <v>94</v>
      </c>
      <c r="J4289" s="24" t="s">
        <v>126</v>
      </c>
      <c r="K4289" s="24">
        <v>1</v>
      </c>
      <c r="L4289" s="24" t="s">
        <v>84</v>
      </c>
      <c r="M4289" s="26">
        <v>46189</v>
      </c>
      <c r="N4289" s="27">
        <v>46189.375</v>
      </c>
      <c r="O4289" s="27">
        <v>46189.708333333336</v>
      </c>
      <c r="P4289" s="24" t="s">
        <v>7055</v>
      </c>
      <c r="Q4289" s="24" t="s">
        <v>7056</v>
      </c>
      <c r="R4289" s="24" t="s">
        <v>6831</v>
      </c>
      <c r="T4289" s="24" t="s">
        <v>94</v>
      </c>
      <c r="U4289" s="24" t="s">
        <v>547</v>
      </c>
      <c r="V4289" s="27">
        <v>46189.461111111108</v>
      </c>
      <c r="W4289" s="27">
        <v>46189.517361111109</v>
      </c>
      <c r="Z4289" s="24">
        <v>1</v>
      </c>
      <c r="AA4289" s="24" t="s">
        <v>56</v>
      </c>
      <c r="AB4289" s="24" t="b">
        <v>0</v>
      </c>
      <c r="AC4289" s="61"/>
    </row>
    <row r="4290" spans="2:29" ht="13.7">
      <c r="B4290" s="24" t="s">
        <v>82</v>
      </c>
      <c r="C4290" s="24" t="s">
        <v>92</v>
      </c>
      <c r="D4290" s="24" t="s">
        <v>93</v>
      </c>
      <c r="E4290" s="24">
        <v>480</v>
      </c>
      <c r="F4290" s="26">
        <v>46174</v>
      </c>
      <c r="G4290" s="24" t="s">
        <v>52</v>
      </c>
      <c r="H4290" s="24" t="s">
        <v>53</v>
      </c>
      <c r="I4290" s="24" t="s">
        <v>94</v>
      </c>
      <c r="J4290" s="24" t="s">
        <v>126</v>
      </c>
      <c r="K4290" s="24">
        <v>1</v>
      </c>
      <c r="L4290" s="24" t="s">
        <v>84</v>
      </c>
      <c r="M4290" s="26">
        <v>46189</v>
      </c>
      <c r="N4290" s="27">
        <v>46189.375</v>
      </c>
      <c r="O4290" s="27">
        <v>46189.708333333336</v>
      </c>
      <c r="P4290" s="24" t="s">
        <v>7057</v>
      </c>
      <c r="Q4290" s="24" t="s">
        <v>7058</v>
      </c>
      <c r="R4290" s="24" t="s">
        <v>6825</v>
      </c>
      <c r="T4290" s="24" t="s">
        <v>94</v>
      </c>
      <c r="U4290" s="24" t="s">
        <v>547</v>
      </c>
      <c r="V4290" s="27">
        <v>46189.544444444444</v>
      </c>
      <c r="W4290" s="27">
        <v>46189.599999999999</v>
      </c>
      <c r="Z4290" s="24">
        <v>1</v>
      </c>
      <c r="AA4290" s="24" t="s">
        <v>56</v>
      </c>
      <c r="AB4290" s="24" t="b">
        <v>0</v>
      </c>
      <c r="AC4290" s="61"/>
    </row>
    <row r="4291" spans="2:29" ht="13.7">
      <c r="B4291" s="24" t="s">
        <v>82</v>
      </c>
      <c r="C4291" s="24" t="s">
        <v>92</v>
      </c>
      <c r="D4291" s="24" t="s">
        <v>93</v>
      </c>
      <c r="E4291" s="24">
        <v>480</v>
      </c>
      <c r="F4291" s="26">
        <v>46174</v>
      </c>
      <c r="G4291" s="24" t="s">
        <v>52</v>
      </c>
      <c r="H4291" s="24" t="s">
        <v>53</v>
      </c>
      <c r="I4291" s="24" t="s">
        <v>94</v>
      </c>
      <c r="J4291" s="24" t="s">
        <v>125</v>
      </c>
      <c r="K4291" s="24">
        <v>1</v>
      </c>
      <c r="L4291" s="24" t="s">
        <v>84</v>
      </c>
      <c r="M4291" s="26">
        <v>46193</v>
      </c>
      <c r="N4291" s="27">
        <v>46193.375</v>
      </c>
      <c r="O4291" s="27">
        <v>46193.708333333336</v>
      </c>
      <c r="V4291" s="27"/>
      <c r="W4291" s="27"/>
      <c r="X4291" s="24">
        <v>4</v>
      </c>
      <c r="Y4291" s="24">
        <v>0</v>
      </c>
      <c r="Z4291" s="24">
        <v>4</v>
      </c>
      <c r="AA4291" s="24" t="s">
        <v>56</v>
      </c>
      <c r="AB4291" s="24" t="b">
        <v>0</v>
      </c>
      <c r="AC4291" s="61">
        <v>0</v>
      </c>
    </row>
    <row r="4292" spans="2:29" ht="13.7">
      <c r="B4292" s="24" t="s">
        <v>82</v>
      </c>
      <c r="C4292" s="24" t="s">
        <v>92</v>
      </c>
      <c r="D4292" s="24" t="s">
        <v>93</v>
      </c>
      <c r="E4292" s="24">
        <v>480</v>
      </c>
      <c r="F4292" s="26">
        <v>46174</v>
      </c>
      <c r="G4292" s="24" t="s">
        <v>52</v>
      </c>
      <c r="H4292" s="24" t="s">
        <v>53</v>
      </c>
      <c r="I4292" s="24" t="s">
        <v>94</v>
      </c>
      <c r="J4292" s="24" t="s">
        <v>126</v>
      </c>
      <c r="K4292" s="24">
        <v>1</v>
      </c>
      <c r="L4292" s="24" t="s">
        <v>84</v>
      </c>
      <c r="M4292" s="26">
        <v>46193</v>
      </c>
      <c r="N4292" s="27">
        <v>46193.375</v>
      </c>
      <c r="O4292" s="27">
        <v>46193.708333333336</v>
      </c>
      <c r="P4292" s="24" t="s">
        <v>7059</v>
      </c>
      <c r="Q4292" s="24" t="s">
        <v>7060</v>
      </c>
      <c r="R4292" s="24" t="s">
        <v>6848</v>
      </c>
      <c r="T4292" s="24" t="s">
        <v>94</v>
      </c>
      <c r="U4292" s="24" t="s">
        <v>191</v>
      </c>
      <c r="V4292" s="27">
        <v>46193.545138888891</v>
      </c>
      <c r="W4292" s="27">
        <v>46193.600694444445</v>
      </c>
      <c r="Z4292" s="24">
        <v>1</v>
      </c>
      <c r="AA4292" s="24" t="s">
        <v>56</v>
      </c>
      <c r="AB4292" s="24" t="b">
        <v>0</v>
      </c>
      <c r="AC4292" s="61"/>
    </row>
    <row r="4293" spans="2:29" ht="13.7">
      <c r="B4293" s="24" t="s">
        <v>82</v>
      </c>
      <c r="C4293" s="24" t="s">
        <v>92</v>
      </c>
      <c r="D4293" s="24" t="s">
        <v>93</v>
      </c>
      <c r="E4293" s="24">
        <v>480</v>
      </c>
      <c r="F4293" s="26">
        <v>46174</v>
      </c>
      <c r="G4293" s="24" t="s">
        <v>52</v>
      </c>
      <c r="H4293" s="24" t="s">
        <v>53</v>
      </c>
      <c r="I4293" s="24" t="s">
        <v>94</v>
      </c>
      <c r="J4293" s="24" t="s">
        <v>126</v>
      </c>
      <c r="K4293" s="24">
        <v>1</v>
      </c>
      <c r="L4293" s="24" t="s">
        <v>84</v>
      </c>
      <c r="M4293" s="26">
        <v>46193</v>
      </c>
      <c r="N4293" s="27">
        <v>46193.375</v>
      </c>
      <c r="O4293" s="27">
        <v>46193.708333333336</v>
      </c>
      <c r="P4293" s="24" t="s">
        <v>7061</v>
      </c>
      <c r="Q4293" s="24" t="s">
        <v>7062</v>
      </c>
      <c r="R4293" s="24" t="s">
        <v>6831</v>
      </c>
      <c r="T4293" s="24" t="s">
        <v>94</v>
      </c>
      <c r="U4293" s="24" t="s">
        <v>191</v>
      </c>
      <c r="V4293" s="27">
        <v>46193.379166666666</v>
      </c>
      <c r="W4293" s="27">
        <v>46193.44027777778</v>
      </c>
      <c r="Z4293" s="24">
        <v>1</v>
      </c>
      <c r="AA4293" s="24" t="s">
        <v>56</v>
      </c>
      <c r="AB4293" s="24" t="b">
        <v>0</v>
      </c>
      <c r="AC4293" s="61"/>
    </row>
    <row r="4294" spans="2:29" ht="13.7">
      <c r="B4294" s="24" t="s">
        <v>82</v>
      </c>
      <c r="C4294" s="24" t="s">
        <v>92</v>
      </c>
      <c r="D4294" s="24" t="s">
        <v>93</v>
      </c>
      <c r="E4294" s="24">
        <v>480</v>
      </c>
      <c r="F4294" s="26">
        <v>46174</v>
      </c>
      <c r="G4294" s="24" t="s">
        <v>52</v>
      </c>
      <c r="H4294" s="24" t="s">
        <v>53</v>
      </c>
      <c r="I4294" s="24" t="s">
        <v>94</v>
      </c>
      <c r="J4294" s="24" t="s">
        <v>126</v>
      </c>
      <c r="K4294" s="24">
        <v>1</v>
      </c>
      <c r="L4294" s="24" t="s">
        <v>84</v>
      </c>
      <c r="M4294" s="26">
        <v>46193</v>
      </c>
      <c r="N4294" s="27">
        <v>46193.375</v>
      </c>
      <c r="O4294" s="27">
        <v>46193.708333333336</v>
      </c>
      <c r="P4294" s="24" t="s">
        <v>7063</v>
      </c>
      <c r="Q4294" s="24" t="s">
        <v>7064</v>
      </c>
      <c r="R4294" s="24" t="s">
        <v>6825</v>
      </c>
      <c r="T4294" s="24" t="s">
        <v>94</v>
      </c>
      <c r="U4294" s="24" t="s">
        <v>191</v>
      </c>
      <c r="V4294" s="27">
        <v>46193.463888888888</v>
      </c>
      <c r="W4294" s="27">
        <v>46193.521527777775</v>
      </c>
      <c r="Z4294" s="24">
        <v>1</v>
      </c>
      <c r="AA4294" s="24" t="s">
        <v>56</v>
      </c>
      <c r="AB4294" s="24" t="b">
        <v>0</v>
      </c>
      <c r="AC4294" s="61"/>
    </row>
    <row r="4295" spans="2:29" ht="13.7">
      <c r="B4295" s="24" t="s">
        <v>82</v>
      </c>
      <c r="C4295" s="24" t="s">
        <v>92</v>
      </c>
      <c r="D4295" s="24" t="s">
        <v>93</v>
      </c>
      <c r="E4295" s="24">
        <v>480</v>
      </c>
      <c r="F4295" s="26">
        <v>46174</v>
      </c>
      <c r="G4295" s="24" t="s">
        <v>52</v>
      </c>
      <c r="H4295" s="24" t="s">
        <v>53</v>
      </c>
      <c r="I4295" s="24" t="s">
        <v>94</v>
      </c>
      <c r="J4295" s="24" t="s">
        <v>126</v>
      </c>
      <c r="K4295" s="24">
        <v>1</v>
      </c>
      <c r="L4295" s="24" t="s">
        <v>84</v>
      </c>
      <c r="M4295" s="26">
        <v>46193</v>
      </c>
      <c r="N4295" s="27">
        <v>46193.375</v>
      </c>
      <c r="O4295" s="27">
        <v>46193.708333333336</v>
      </c>
      <c r="P4295" s="24" t="s">
        <v>7065</v>
      </c>
      <c r="Q4295" s="24" t="s">
        <v>7066</v>
      </c>
      <c r="R4295" s="24" t="s">
        <v>6831</v>
      </c>
      <c r="T4295" s="24" t="s">
        <v>94</v>
      </c>
      <c r="U4295" s="24" t="s">
        <v>191</v>
      </c>
      <c r="V4295" s="27">
        <v>46193.629166666666</v>
      </c>
      <c r="W4295" s="27">
        <v>46193.676388888889</v>
      </c>
      <c r="Z4295" s="24">
        <v>1</v>
      </c>
      <c r="AA4295" s="24" t="s">
        <v>56</v>
      </c>
      <c r="AB4295" s="24" t="b">
        <v>0</v>
      </c>
      <c r="AC4295" s="61"/>
    </row>
    <row r="4296" spans="2:29" ht="13.7">
      <c r="B4296" s="24" t="s">
        <v>82</v>
      </c>
      <c r="C4296" s="24" t="s">
        <v>92</v>
      </c>
      <c r="D4296" s="24" t="s">
        <v>93</v>
      </c>
      <c r="E4296" s="24">
        <v>480</v>
      </c>
      <c r="F4296" s="26">
        <v>46204</v>
      </c>
      <c r="G4296" s="24" t="s">
        <v>52</v>
      </c>
      <c r="H4296" s="24" t="s">
        <v>53</v>
      </c>
      <c r="I4296" s="24" t="s">
        <v>94</v>
      </c>
      <c r="J4296" s="24" t="s">
        <v>125</v>
      </c>
      <c r="K4296" s="24">
        <v>1</v>
      </c>
      <c r="L4296" s="24" t="s">
        <v>84</v>
      </c>
      <c r="M4296" s="26">
        <v>46204</v>
      </c>
      <c r="N4296" s="27">
        <v>46204.375</v>
      </c>
      <c r="O4296" s="27">
        <v>46204.708333333336</v>
      </c>
      <c r="V4296" s="27"/>
      <c r="W4296" s="27"/>
      <c r="X4296" s="24">
        <v>4</v>
      </c>
      <c r="Y4296" s="24">
        <v>0</v>
      </c>
      <c r="Z4296" s="24">
        <v>4</v>
      </c>
      <c r="AA4296" s="24" t="s">
        <v>58</v>
      </c>
      <c r="AB4296" s="24" t="b">
        <v>0</v>
      </c>
      <c r="AC4296" s="61">
        <v>0</v>
      </c>
    </row>
    <row r="4297" spans="2:29" ht="13.7">
      <c r="B4297" s="24" t="s">
        <v>82</v>
      </c>
      <c r="C4297" s="24" t="s">
        <v>92</v>
      </c>
      <c r="D4297" s="24" t="s">
        <v>93</v>
      </c>
      <c r="E4297" s="24">
        <v>480</v>
      </c>
      <c r="F4297" s="26">
        <v>46204</v>
      </c>
      <c r="G4297" s="24" t="s">
        <v>52</v>
      </c>
      <c r="H4297" s="24" t="s">
        <v>53</v>
      </c>
      <c r="I4297" s="24" t="s">
        <v>94</v>
      </c>
      <c r="J4297" s="24" t="s">
        <v>126</v>
      </c>
      <c r="K4297" s="24">
        <v>1</v>
      </c>
      <c r="L4297" s="24" t="s">
        <v>84</v>
      </c>
      <c r="M4297" s="26">
        <v>46204</v>
      </c>
      <c r="N4297" s="27">
        <v>46204.375</v>
      </c>
      <c r="O4297" s="27">
        <v>46204.708333333336</v>
      </c>
      <c r="P4297" s="24" t="s">
        <v>7067</v>
      </c>
      <c r="Q4297" s="24" t="s">
        <v>7068</v>
      </c>
      <c r="R4297" s="24" t="s">
        <v>6828</v>
      </c>
      <c r="T4297" s="24" t="s">
        <v>94</v>
      </c>
      <c r="U4297" s="24" t="s">
        <v>480</v>
      </c>
      <c r="V4297" s="27">
        <v>46204.547222222223</v>
      </c>
      <c r="W4297" s="27">
        <v>46204.59652777778</v>
      </c>
      <c r="Z4297" s="24">
        <v>1</v>
      </c>
      <c r="AA4297" s="24" t="s">
        <v>58</v>
      </c>
      <c r="AB4297" s="24" t="b">
        <v>0</v>
      </c>
      <c r="AC4297" s="61"/>
    </row>
    <row r="4298" spans="2:29" ht="13.7">
      <c r="B4298" s="24" t="s">
        <v>82</v>
      </c>
      <c r="C4298" s="24" t="s">
        <v>92</v>
      </c>
      <c r="D4298" s="24" t="s">
        <v>93</v>
      </c>
      <c r="E4298" s="24">
        <v>480</v>
      </c>
      <c r="F4298" s="26">
        <v>46204</v>
      </c>
      <c r="G4298" s="24" t="s">
        <v>52</v>
      </c>
      <c r="H4298" s="24" t="s">
        <v>53</v>
      </c>
      <c r="I4298" s="24" t="s">
        <v>94</v>
      </c>
      <c r="J4298" s="24" t="s">
        <v>126</v>
      </c>
      <c r="K4298" s="24">
        <v>1</v>
      </c>
      <c r="L4298" s="24" t="s">
        <v>84</v>
      </c>
      <c r="M4298" s="26">
        <v>46204</v>
      </c>
      <c r="N4298" s="27">
        <v>46204.375</v>
      </c>
      <c r="O4298" s="27">
        <v>46204.708333333336</v>
      </c>
      <c r="P4298" s="24" t="s">
        <v>7069</v>
      </c>
      <c r="Q4298" s="24" t="s">
        <v>7070</v>
      </c>
      <c r="R4298" s="24" t="s">
        <v>6831</v>
      </c>
      <c r="T4298" s="24" t="s">
        <v>94</v>
      </c>
      <c r="U4298" s="24" t="s">
        <v>480</v>
      </c>
      <c r="V4298" s="27">
        <v>46204.631249999999</v>
      </c>
      <c r="W4298" s="27">
        <v>46204.675000000003</v>
      </c>
      <c r="Z4298" s="24">
        <v>1</v>
      </c>
      <c r="AA4298" s="24" t="s">
        <v>58</v>
      </c>
      <c r="AB4298" s="24" t="b">
        <v>0</v>
      </c>
      <c r="AC4298" s="61"/>
    </row>
    <row r="4299" spans="2:29" ht="13.7">
      <c r="B4299" s="24" t="s">
        <v>82</v>
      </c>
      <c r="C4299" s="24" t="s">
        <v>92</v>
      </c>
      <c r="D4299" s="24" t="s">
        <v>93</v>
      </c>
      <c r="E4299" s="24">
        <v>480</v>
      </c>
      <c r="F4299" s="26">
        <v>46204</v>
      </c>
      <c r="G4299" s="24" t="s">
        <v>52</v>
      </c>
      <c r="H4299" s="24" t="s">
        <v>53</v>
      </c>
      <c r="I4299" s="24" t="s">
        <v>94</v>
      </c>
      <c r="J4299" s="24" t="s">
        <v>126</v>
      </c>
      <c r="K4299" s="24">
        <v>1</v>
      </c>
      <c r="L4299" s="24" t="s">
        <v>84</v>
      </c>
      <c r="M4299" s="26">
        <v>46204</v>
      </c>
      <c r="N4299" s="27">
        <v>46204.375</v>
      </c>
      <c r="O4299" s="27">
        <v>46204.708333333336</v>
      </c>
      <c r="P4299" s="24" t="s">
        <v>7071</v>
      </c>
      <c r="Q4299" s="24" t="s">
        <v>7072</v>
      </c>
      <c r="R4299" s="24" t="s">
        <v>6831</v>
      </c>
      <c r="S4299" s="24" t="s">
        <v>152</v>
      </c>
      <c r="T4299" s="24" t="s">
        <v>94</v>
      </c>
      <c r="U4299" s="24" t="s">
        <v>480</v>
      </c>
      <c r="V4299" s="27">
        <v>46204.460416666669</v>
      </c>
      <c r="W4299" s="27">
        <v>46204.513888888891</v>
      </c>
      <c r="Z4299" s="24">
        <v>1</v>
      </c>
      <c r="AA4299" s="24" t="s">
        <v>58</v>
      </c>
      <c r="AB4299" s="24" t="b">
        <v>0</v>
      </c>
      <c r="AC4299" s="61"/>
    </row>
    <row r="4300" spans="2:29" ht="13.7">
      <c r="B4300" s="24" t="s">
        <v>82</v>
      </c>
      <c r="C4300" s="24" t="s">
        <v>92</v>
      </c>
      <c r="D4300" s="24" t="s">
        <v>93</v>
      </c>
      <c r="E4300" s="24">
        <v>480</v>
      </c>
      <c r="F4300" s="26">
        <v>46204</v>
      </c>
      <c r="G4300" s="24" t="s">
        <v>52</v>
      </c>
      <c r="H4300" s="24" t="s">
        <v>53</v>
      </c>
      <c r="I4300" s="24" t="s">
        <v>94</v>
      </c>
      <c r="J4300" s="24" t="s">
        <v>126</v>
      </c>
      <c r="K4300" s="24">
        <v>1</v>
      </c>
      <c r="L4300" s="24" t="s">
        <v>84</v>
      </c>
      <c r="M4300" s="26">
        <v>46204</v>
      </c>
      <c r="N4300" s="27">
        <v>46204.375</v>
      </c>
      <c r="O4300" s="27">
        <v>46204.708333333336</v>
      </c>
      <c r="P4300" s="24" t="s">
        <v>7073</v>
      </c>
      <c r="Q4300" s="24" t="s">
        <v>7074</v>
      </c>
      <c r="R4300" s="24" t="s">
        <v>6848</v>
      </c>
      <c r="T4300" s="24" t="s">
        <v>94</v>
      </c>
      <c r="U4300" s="24" t="s">
        <v>480</v>
      </c>
      <c r="V4300" s="27">
        <v>46204.37777777778</v>
      </c>
      <c r="W4300" s="27">
        <v>46204.439583333333</v>
      </c>
      <c r="Z4300" s="24">
        <v>1</v>
      </c>
      <c r="AA4300" s="24" t="s">
        <v>58</v>
      </c>
      <c r="AB4300" s="24" t="b">
        <v>0</v>
      </c>
      <c r="AC4300" s="61"/>
    </row>
    <row r="4301" spans="2:29" ht="13.7">
      <c r="B4301" s="24" t="s">
        <v>82</v>
      </c>
      <c r="C4301" s="24" t="s">
        <v>92</v>
      </c>
      <c r="D4301" s="24" t="s">
        <v>93</v>
      </c>
      <c r="E4301" s="24">
        <v>480</v>
      </c>
      <c r="F4301" s="26">
        <v>46204</v>
      </c>
      <c r="G4301" s="24" t="s">
        <v>52</v>
      </c>
      <c r="H4301" s="24" t="s">
        <v>53</v>
      </c>
      <c r="I4301" s="24" t="s">
        <v>94</v>
      </c>
      <c r="J4301" s="24" t="s">
        <v>125</v>
      </c>
      <c r="K4301" s="24">
        <v>1</v>
      </c>
      <c r="L4301" s="24" t="s">
        <v>84</v>
      </c>
      <c r="M4301" s="26">
        <v>46211</v>
      </c>
      <c r="N4301" s="27">
        <v>46211.354166666664</v>
      </c>
      <c r="O4301" s="27">
        <v>46211.6875</v>
      </c>
      <c r="V4301" s="27"/>
      <c r="W4301" s="27"/>
      <c r="X4301" s="24">
        <v>4</v>
      </c>
      <c r="Y4301" s="24">
        <v>0</v>
      </c>
      <c r="Z4301" s="24">
        <v>4</v>
      </c>
      <c r="AA4301" s="24" t="s">
        <v>58</v>
      </c>
      <c r="AB4301" s="24" t="b">
        <v>0</v>
      </c>
      <c r="AC4301" s="61">
        <v>0</v>
      </c>
    </row>
    <row r="4302" spans="2:29" ht="13.7">
      <c r="B4302" s="24" t="s">
        <v>82</v>
      </c>
      <c r="C4302" s="24" t="s">
        <v>92</v>
      </c>
      <c r="D4302" s="24" t="s">
        <v>93</v>
      </c>
      <c r="E4302" s="24">
        <v>480</v>
      </c>
      <c r="F4302" s="26">
        <v>46204</v>
      </c>
      <c r="G4302" s="24" t="s">
        <v>52</v>
      </c>
      <c r="H4302" s="24" t="s">
        <v>53</v>
      </c>
      <c r="I4302" s="24" t="s">
        <v>94</v>
      </c>
      <c r="J4302" s="24" t="s">
        <v>126</v>
      </c>
      <c r="K4302" s="24">
        <v>1</v>
      </c>
      <c r="L4302" s="24" t="s">
        <v>84</v>
      </c>
      <c r="M4302" s="26">
        <v>46211</v>
      </c>
      <c r="N4302" s="27">
        <v>46211.354166666664</v>
      </c>
      <c r="O4302" s="27">
        <v>46211.6875</v>
      </c>
      <c r="P4302" s="24" t="s">
        <v>7075</v>
      </c>
      <c r="Q4302" s="24" t="s">
        <v>7076</v>
      </c>
      <c r="R4302" s="24" t="s">
        <v>6848</v>
      </c>
      <c r="S4302" s="24" t="s">
        <v>152</v>
      </c>
      <c r="T4302" s="24" t="s">
        <v>94</v>
      </c>
      <c r="U4302" s="24" t="s">
        <v>297</v>
      </c>
      <c r="V4302" s="27">
        <v>46211.445833333331</v>
      </c>
      <c r="W4302" s="27">
        <v>46211.511111111111</v>
      </c>
      <c r="Z4302" s="24">
        <v>1</v>
      </c>
      <c r="AA4302" s="24" t="s">
        <v>58</v>
      </c>
      <c r="AB4302" s="24" t="b">
        <v>0</v>
      </c>
      <c r="AC4302" s="61"/>
    </row>
    <row r="4303" spans="2:29" ht="13.7">
      <c r="B4303" s="24" t="s">
        <v>82</v>
      </c>
      <c r="C4303" s="24" t="s">
        <v>92</v>
      </c>
      <c r="D4303" s="24" t="s">
        <v>93</v>
      </c>
      <c r="E4303" s="24">
        <v>480</v>
      </c>
      <c r="F4303" s="26">
        <v>46204</v>
      </c>
      <c r="G4303" s="24" t="s">
        <v>52</v>
      </c>
      <c r="H4303" s="24" t="s">
        <v>53</v>
      </c>
      <c r="I4303" s="24" t="s">
        <v>94</v>
      </c>
      <c r="J4303" s="24" t="s">
        <v>126</v>
      </c>
      <c r="K4303" s="24">
        <v>1</v>
      </c>
      <c r="L4303" s="24" t="s">
        <v>84</v>
      </c>
      <c r="M4303" s="26">
        <v>46211</v>
      </c>
      <c r="N4303" s="27">
        <v>46211.354166666664</v>
      </c>
      <c r="O4303" s="27">
        <v>46211.6875</v>
      </c>
      <c r="P4303" s="24" t="s">
        <v>7077</v>
      </c>
      <c r="Q4303" s="24" t="s">
        <v>7078</v>
      </c>
      <c r="R4303" s="24" t="s">
        <v>6825</v>
      </c>
      <c r="S4303" s="24" t="s">
        <v>156</v>
      </c>
      <c r="T4303" s="24" t="s">
        <v>94</v>
      </c>
      <c r="U4303" s="24" t="s">
        <v>297</v>
      </c>
      <c r="V4303" s="27">
        <v>46211.529166666667</v>
      </c>
      <c r="W4303" s="27">
        <v>46211.59097222222</v>
      </c>
      <c r="Z4303" s="24">
        <v>1</v>
      </c>
      <c r="AA4303" s="24" t="s">
        <v>58</v>
      </c>
      <c r="AB4303" s="24" t="b">
        <v>0</v>
      </c>
      <c r="AC4303" s="61"/>
    </row>
    <row r="4304" spans="2:29" ht="13.7">
      <c r="B4304" s="24" t="s">
        <v>82</v>
      </c>
      <c r="C4304" s="24" t="s">
        <v>92</v>
      </c>
      <c r="D4304" s="24" t="s">
        <v>93</v>
      </c>
      <c r="E4304" s="24">
        <v>480</v>
      </c>
      <c r="F4304" s="26">
        <v>46204</v>
      </c>
      <c r="G4304" s="24" t="s">
        <v>52</v>
      </c>
      <c r="H4304" s="24" t="s">
        <v>53</v>
      </c>
      <c r="I4304" s="24" t="s">
        <v>94</v>
      </c>
      <c r="J4304" s="24" t="s">
        <v>126</v>
      </c>
      <c r="K4304" s="24">
        <v>1</v>
      </c>
      <c r="L4304" s="24" t="s">
        <v>84</v>
      </c>
      <c r="M4304" s="26">
        <v>46211</v>
      </c>
      <c r="N4304" s="27">
        <v>46211.354166666664</v>
      </c>
      <c r="O4304" s="27">
        <v>46211.6875</v>
      </c>
      <c r="P4304" s="24" t="s">
        <v>7079</v>
      </c>
      <c r="Q4304" s="24" t="s">
        <v>7080</v>
      </c>
      <c r="R4304" s="24" t="s">
        <v>6828</v>
      </c>
      <c r="S4304" s="24" t="s">
        <v>156</v>
      </c>
      <c r="T4304" s="24" t="s">
        <v>94</v>
      </c>
      <c r="U4304" s="24" t="s">
        <v>297</v>
      </c>
      <c r="V4304" s="27">
        <v>46211.609722222223</v>
      </c>
      <c r="W4304" s="27">
        <v>46211.67291666667</v>
      </c>
      <c r="Z4304" s="24">
        <v>1</v>
      </c>
      <c r="AA4304" s="24" t="s">
        <v>58</v>
      </c>
      <c r="AB4304" s="24" t="b">
        <v>0</v>
      </c>
      <c r="AC4304" s="61"/>
    </row>
    <row r="4305" spans="2:29" ht="13.7">
      <c r="B4305" s="24" t="s">
        <v>82</v>
      </c>
      <c r="C4305" s="24" t="s">
        <v>92</v>
      </c>
      <c r="D4305" s="24" t="s">
        <v>93</v>
      </c>
      <c r="E4305" s="24">
        <v>480</v>
      </c>
      <c r="F4305" s="26">
        <v>46204</v>
      </c>
      <c r="G4305" s="24" t="s">
        <v>52</v>
      </c>
      <c r="H4305" s="24" t="s">
        <v>53</v>
      </c>
      <c r="I4305" s="24" t="s">
        <v>94</v>
      </c>
      <c r="J4305" s="24" t="s">
        <v>126</v>
      </c>
      <c r="K4305" s="24">
        <v>1</v>
      </c>
      <c r="L4305" s="24" t="s">
        <v>84</v>
      </c>
      <c r="M4305" s="26">
        <v>46211</v>
      </c>
      <c r="N4305" s="27">
        <v>46211.354166666664</v>
      </c>
      <c r="O4305" s="27">
        <v>46211.6875</v>
      </c>
      <c r="P4305" s="24" t="s">
        <v>7081</v>
      </c>
      <c r="Q4305" s="24" t="s">
        <v>7082</v>
      </c>
      <c r="R4305" s="24" t="s">
        <v>6848</v>
      </c>
      <c r="S4305" s="24" t="s">
        <v>152</v>
      </c>
      <c r="T4305" s="24" t="s">
        <v>94</v>
      </c>
      <c r="U4305" s="24" t="s">
        <v>297</v>
      </c>
      <c r="V4305" s="27">
        <v>46211.35833333333</v>
      </c>
      <c r="W4305" s="27">
        <v>46211.402777777781</v>
      </c>
      <c r="Z4305" s="24">
        <v>1</v>
      </c>
      <c r="AA4305" s="24" t="s">
        <v>58</v>
      </c>
      <c r="AB4305" s="24" t="b">
        <v>0</v>
      </c>
      <c r="AC4305" s="61"/>
    </row>
    <row r="4306" spans="2:29" ht="13.7">
      <c r="B4306" s="24" t="s">
        <v>82</v>
      </c>
      <c r="C4306" s="24" t="s">
        <v>92</v>
      </c>
      <c r="D4306" s="24" t="s">
        <v>93</v>
      </c>
      <c r="E4306" s="24">
        <v>480</v>
      </c>
      <c r="F4306" s="26">
        <v>46204</v>
      </c>
      <c r="G4306" s="24" t="s">
        <v>52</v>
      </c>
      <c r="H4306" s="24" t="s">
        <v>53</v>
      </c>
      <c r="I4306" s="24" t="s">
        <v>94</v>
      </c>
      <c r="J4306" s="24" t="s">
        <v>125</v>
      </c>
      <c r="K4306" s="24">
        <v>1</v>
      </c>
      <c r="L4306" s="24" t="s">
        <v>84</v>
      </c>
      <c r="M4306" s="26">
        <v>46216</v>
      </c>
      <c r="N4306" s="27">
        <v>46216.354166666664</v>
      </c>
      <c r="O4306" s="27">
        <v>46216.6875</v>
      </c>
      <c r="V4306" s="27"/>
      <c r="W4306" s="27"/>
      <c r="X4306" s="24">
        <v>4</v>
      </c>
      <c r="Y4306" s="24">
        <v>0</v>
      </c>
      <c r="Z4306" s="24">
        <v>4</v>
      </c>
      <c r="AA4306" s="24" t="s">
        <v>58</v>
      </c>
      <c r="AB4306" s="24" t="b">
        <v>0</v>
      </c>
      <c r="AC4306" s="61">
        <v>0</v>
      </c>
    </row>
    <row r="4307" spans="2:29" ht="13.7">
      <c r="B4307" s="24" t="s">
        <v>82</v>
      </c>
      <c r="C4307" s="24" t="s">
        <v>92</v>
      </c>
      <c r="D4307" s="24" t="s">
        <v>93</v>
      </c>
      <c r="E4307" s="24">
        <v>480</v>
      </c>
      <c r="F4307" s="26">
        <v>46204</v>
      </c>
      <c r="G4307" s="24" t="s">
        <v>52</v>
      </c>
      <c r="H4307" s="24" t="s">
        <v>53</v>
      </c>
      <c r="I4307" s="24" t="s">
        <v>94</v>
      </c>
      <c r="J4307" s="24" t="s">
        <v>126</v>
      </c>
      <c r="K4307" s="24">
        <v>1</v>
      </c>
      <c r="L4307" s="24" t="s">
        <v>84</v>
      </c>
      <c r="M4307" s="26">
        <v>46216</v>
      </c>
      <c r="N4307" s="27">
        <v>46216.354166666664</v>
      </c>
      <c r="O4307" s="27">
        <v>46216.6875</v>
      </c>
      <c r="P4307" s="24" t="s">
        <v>7083</v>
      </c>
      <c r="Q4307" s="24" t="s">
        <v>7084</v>
      </c>
      <c r="R4307" s="24" t="s">
        <v>6828</v>
      </c>
      <c r="T4307" s="24" t="s">
        <v>94</v>
      </c>
      <c r="U4307" s="24" t="s">
        <v>547</v>
      </c>
      <c r="V4307" s="27">
        <v>46216.357638888891</v>
      </c>
      <c r="W4307" s="27">
        <v>46216.416666666664</v>
      </c>
      <c r="Z4307" s="24">
        <v>1</v>
      </c>
      <c r="AA4307" s="24" t="s">
        <v>58</v>
      </c>
      <c r="AB4307" s="24" t="b">
        <v>0</v>
      </c>
      <c r="AC4307" s="61"/>
    </row>
    <row r="4308" spans="2:29" ht="13.7">
      <c r="B4308" s="24" t="s">
        <v>82</v>
      </c>
      <c r="C4308" s="24" t="s">
        <v>92</v>
      </c>
      <c r="D4308" s="24" t="s">
        <v>93</v>
      </c>
      <c r="E4308" s="24">
        <v>480</v>
      </c>
      <c r="F4308" s="26">
        <v>46204</v>
      </c>
      <c r="G4308" s="24" t="s">
        <v>52</v>
      </c>
      <c r="H4308" s="24" t="s">
        <v>53</v>
      </c>
      <c r="I4308" s="24" t="s">
        <v>94</v>
      </c>
      <c r="J4308" s="24" t="s">
        <v>126</v>
      </c>
      <c r="K4308" s="24">
        <v>1</v>
      </c>
      <c r="L4308" s="24" t="s">
        <v>84</v>
      </c>
      <c r="M4308" s="26">
        <v>46216</v>
      </c>
      <c r="N4308" s="27">
        <v>46216.354166666664</v>
      </c>
      <c r="O4308" s="27">
        <v>46216.6875</v>
      </c>
      <c r="P4308" s="24" t="s">
        <v>7085</v>
      </c>
      <c r="Q4308" s="24" t="s">
        <v>7086</v>
      </c>
      <c r="R4308" s="24" t="s">
        <v>6848</v>
      </c>
      <c r="S4308" s="24" t="s">
        <v>198</v>
      </c>
      <c r="T4308" s="24" t="s">
        <v>94</v>
      </c>
      <c r="U4308" s="24" t="s">
        <v>547</v>
      </c>
      <c r="V4308" s="27">
        <v>46216.607638888891</v>
      </c>
      <c r="W4308" s="27">
        <v>46216.67291666667</v>
      </c>
      <c r="Z4308" s="24">
        <v>1</v>
      </c>
      <c r="AA4308" s="24" t="s">
        <v>58</v>
      </c>
      <c r="AB4308" s="24" t="b">
        <v>0</v>
      </c>
      <c r="AC4308" s="61"/>
    </row>
    <row r="4309" spans="2:29" ht="13.7">
      <c r="B4309" s="24" t="s">
        <v>82</v>
      </c>
      <c r="C4309" s="24" t="s">
        <v>92</v>
      </c>
      <c r="D4309" s="24" t="s">
        <v>93</v>
      </c>
      <c r="E4309" s="24">
        <v>480</v>
      </c>
      <c r="F4309" s="26">
        <v>46204</v>
      </c>
      <c r="G4309" s="24" t="s">
        <v>52</v>
      </c>
      <c r="H4309" s="24" t="s">
        <v>53</v>
      </c>
      <c r="I4309" s="24" t="s">
        <v>94</v>
      </c>
      <c r="J4309" s="24" t="s">
        <v>126</v>
      </c>
      <c r="K4309" s="24">
        <v>1</v>
      </c>
      <c r="L4309" s="24" t="s">
        <v>84</v>
      </c>
      <c r="M4309" s="26">
        <v>46216</v>
      </c>
      <c r="N4309" s="27">
        <v>46216.354166666664</v>
      </c>
      <c r="O4309" s="27">
        <v>46216.6875</v>
      </c>
      <c r="P4309" s="24" t="s">
        <v>7087</v>
      </c>
      <c r="Q4309" s="24" t="s">
        <v>7088</v>
      </c>
      <c r="R4309" s="24" t="s">
        <v>6825</v>
      </c>
      <c r="S4309" s="24" t="s">
        <v>160</v>
      </c>
      <c r="T4309" s="24" t="s">
        <v>94</v>
      </c>
      <c r="U4309" s="24" t="s">
        <v>547</v>
      </c>
      <c r="V4309" s="27">
        <v>46216.522916666669</v>
      </c>
      <c r="W4309" s="27">
        <v>46216.586111111108</v>
      </c>
      <c r="Z4309" s="24">
        <v>1</v>
      </c>
      <c r="AA4309" s="24" t="s">
        <v>58</v>
      </c>
      <c r="AB4309" s="24" t="b">
        <v>0</v>
      </c>
      <c r="AC4309" s="61"/>
    </row>
    <row r="4310" spans="2:29" ht="13.7">
      <c r="B4310" s="24" t="s">
        <v>82</v>
      </c>
      <c r="C4310" s="24" t="s">
        <v>92</v>
      </c>
      <c r="D4310" s="24" t="s">
        <v>93</v>
      </c>
      <c r="E4310" s="24">
        <v>480</v>
      </c>
      <c r="F4310" s="26">
        <v>46204</v>
      </c>
      <c r="G4310" s="24" t="s">
        <v>52</v>
      </c>
      <c r="H4310" s="24" t="s">
        <v>53</v>
      </c>
      <c r="I4310" s="24" t="s">
        <v>94</v>
      </c>
      <c r="J4310" s="24" t="s">
        <v>126</v>
      </c>
      <c r="K4310" s="24">
        <v>1</v>
      </c>
      <c r="L4310" s="24" t="s">
        <v>84</v>
      </c>
      <c r="M4310" s="26">
        <v>46216</v>
      </c>
      <c r="N4310" s="27">
        <v>46216.354166666664</v>
      </c>
      <c r="O4310" s="27">
        <v>46216.6875</v>
      </c>
      <c r="P4310" s="24" t="s">
        <v>7089</v>
      </c>
      <c r="Q4310" s="24" t="s">
        <v>7090</v>
      </c>
      <c r="R4310" s="24" t="s">
        <v>6825</v>
      </c>
      <c r="T4310" s="24" t="s">
        <v>94</v>
      </c>
      <c r="U4310" s="24" t="s">
        <v>547</v>
      </c>
      <c r="V4310" s="27">
        <v>46216.443749999999</v>
      </c>
      <c r="W4310" s="27">
        <v>46216.509027777778</v>
      </c>
      <c r="Z4310" s="24">
        <v>1</v>
      </c>
      <c r="AA4310" s="24" t="s">
        <v>58</v>
      </c>
      <c r="AB4310" s="24" t="b">
        <v>0</v>
      </c>
      <c r="AC4310" s="61"/>
    </row>
    <row r="4311" spans="2:29" ht="13.7">
      <c r="B4311" s="24" t="s">
        <v>82</v>
      </c>
      <c r="C4311" s="24" t="s">
        <v>92</v>
      </c>
      <c r="D4311" s="24" t="s">
        <v>93</v>
      </c>
      <c r="E4311" s="24">
        <v>480</v>
      </c>
      <c r="F4311" s="26">
        <v>46235</v>
      </c>
      <c r="G4311" s="24" t="s">
        <v>52</v>
      </c>
      <c r="H4311" s="24" t="s">
        <v>53</v>
      </c>
      <c r="I4311" s="24" t="s">
        <v>94</v>
      </c>
      <c r="J4311" s="24" t="s">
        <v>125</v>
      </c>
      <c r="K4311" s="24">
        <v>1</v>
      </c>
      <c r="L4311" s="24" t="s">
        <v>84</v>
      </c>
      <c r="M4311" s="26">
        <v>46238</v>
      </c>
      <c r="N4311" s="27">
        <v>46238.333333333336</v>
      </c>
      <c r="O4311" s="27">
        <v>46238.666666666664</v>
      </c>
      <c r="V4311" s="27"/>
      <c r="W4311" s="27"/>
      <c r="X4311" s="24">
        <v>4</v>
      </c>
      <c r="Y4311" s="24">
        <v>0</v>
      </c>
      <c r="Z4311" s="24">
        <v>4</v>
      </c>
      <c r="AA4311" s="24" t="s">
        <v>60</v>
      </c>
      <c r="AB4311" s="24" t="b">
        <v>0</v>
      </c>
      <c r="AC4311" s="61">
        <v>0</v>
      </c>
    </row>
    <row r="4312" spans="2:29" ht="13.7">
      <c r="B4312" s="24" t="s">
        <v>82</v>
      </c>
      <c r="C4312" s="24" t="s">
        <v>92</v>
      </c>
      <c r="D4312" s="24" t="s">
        <v>93</v>
      </c>
      <c r="E4312" s="24">
        <v>480</v>
      </c>
      <c r="F4312" s="26">
        <v>46235</v>
      </c>
      <c r="G4312" s="24" t="s">
        <v>52</v>
      </c>
      <c r="H4312" s="24" t="s">
        <v>53</v>
      </c>
      <c r="I4312" s="24" t="s">
        <v>94</v>
      </c>
      <c r="J4312" s="24" t="s">
        <v>126</v>
      </c>
      <c r="K4312" s="24">
        <v>1</v>
      </c>
      <c r="L4312" s="24" t="s">
        <v>84</v>
      </c>
      <c r="M4312" s="26">
        <v>46238</v>
      </c>
      <c r="N4312" s="27">
        <v>46238.333333333336</v>
      </c>
      <c r="O4312" s="27">
        <v>46238.666666666664</v>
      </c>
      <c r="P4312" s="24" t="s">
        <v>7091</v>
      </c>
      <c r="Q4312" s="24" t="s">
        <v>7092</v>
      </c>
      <c r="R4312" s="24" t="s">
        <v>6825</v>
      </c>
      <c r="S4312" s="24" t="s">
        <v>213</v>
      </c>
      <c r="T4312" s="24" t="s">
        <v>94</v>
      </c>
      <c r="U4312" s="24" t="s">
        <v>497</v>
      </c>
      <c r="V4312" s="27">
        <v>46238.505555555559</v>
      </c>
      <c r="W4312" s="27">
        <v>46238.561111111114</v>
      </c>
      <c r="Z4312" s="24">
        <v>1</v>
      </c>
      <c r="AA4312" s="24" t="s">
        <v>60</v>
      </c>
      <c r="AB4312" s="24" t="b">
        <v>0</v>
      </c>
      <c r="AC4312" s="61"/>
    </row>
    <row r="4313" spans="2:29" ht="13.7">
      <c r="B4313" s="24" t="s">
        <v>82</v>
      </c>
      <c r="C4313" s="24" t="s">
        <v>92</v>
      </c>
      <c r="D4313" s="24" t="s">
        <v>93</v>
      </c>
      <c r="E4313" s="24">
        <v>480</v>
      </c>
      <c r="F4313" s="26">
        <v>46235</v>
      </c>
      <c r="G4313" s="24" t="s">
        <v>52</v>
      </c>
      <c r="H4313" s="24" t="s">
        <v>53</v>
      </c>
      <c r="I4313" s="24" t="s">
        <v>94</v>
      </c>
      <c r="J4313" s="24" t="s">
        <v>126</v>
      </c>
      <c r="K4313" s="24">
        <v>1</v>
      </c>
      <c r="L4313" s="24" t="s">
        <v>84</v>
      </c>
      <c r="M4313" s="26">
        <v>46238</v>
      </c>
      <c r="N4313" s="27">
        <v>46238.333333333336</v>
      </c>
      <c r="O4313" s="27">
        <v>46238.666666666664</v>
      </c>
      <c r="P4313" s="24" t="s">
        <v>7093</v>
      </c>
      <c r="Q4313" s="24" t="s">
        <v>7094</v>
      </c>
      <c r="R4313" s="24" t="s">
        <v>6848</v>
      </c>
      <c r="T4313" s="24" t="s">
        <v>94</v>
      </c>
      <c r="U4313" s="24" t="s">
        <v>497</v>
      </c>
      <c r="V4313" s="27">
        <v>46238.339583333334</v>
      </c>
      <c r="W4313" s="27">
        <v>46238.404861111114</v>
      </c>
      <c r="Z4313" s="24">
        <v>1</v>
      </c>
      <c r="AA4313" s="24" t="s">
        <v>60</v>
      </c>
      <c r="AB4313" s="24" t="b">
        <v>0</v>
      </c>
      <c r="AC4313" s="61"/>
    </row>
    <row r="4314" spans="2:29" ht="13.7">
      <c r="B4314" s="24" t="s">
        <v>82</v>
      </c>
      <c r="C4314" s="24" t="s">
        <v>92</v>
      </c>
      <c r="D4314" s="24" t="s">
        <v>93</v>
      </c>
      <c r="E4314" s="24">
        <v>480</v>
      </c>
      <c r="F4314" s="26">
        <v>46235</v>
      </c>
      <c r="G4314" s="24" t="s">
        <v>52</v>
      </c>
      <c r="H4314" s="24" t="s">
        <v>53</v>
      </c>
      <c r="I4314" s="24" t="s">
        <v>94</v>
      </c>
      <c r="J4314" s="24" t="s">
        <v>126</v>
      </c>
      <c r="K4314" s="24">
        <v>1</v>
      </c>
      <c r="L4314" s="24" t="s">
        <v>84</v>
      </c>
      <c r="M4314" s="26">
        <v>46238</v>
      </c>
      <c r="N4314" s="27">
        <v>46238.333333333336</v>
      </c>
      <c r="O4314" s="27">
        <v>46238.666666666664</v>
      </c>
      <c r="P4314" s="24" t="s">
        <v>7095</v>
      </c>
      <c r="Q4314" s="24" t="s">
        <v>7096</v>
      </c>
      <c r="R4314" s="24" t="s">
        <v>6825</v>
      </c>
      <c r="S4314" s="24" t="s">
        <v>160</v>
      </c>
      <c r="T4314" s="24" t="s">
        <v>94</v>
      </c>
      <c r="U4314" s="24" t="s">
        <v>497</v>
      </c>
      <c r="V4314" s="27">
        <v>46238.424305555556</v>
      </c>
      <c r="W4314" s="27">
        <v>46238.487500000003</v>
      </c>
      <c r="Z4314" s="24">
        <v>1</v>
      </c>
      <c r="AA4314" s="24" t="s">
        <v>60</v>
      </c>
      <c r="AB4314" s="24" t="b">
        <v>0</v>
      </c>
      <c r="AC4314" s="61"/>
    </row>
    <row r="4315" spans="2:29" ht="13.7">
      <c r="B4315" s="24" t="s">
        <v>82</v>
      </c>
      <c r="C4315" s="24" t="s">
        <v>92</v>
      </c>
      <c r="D4315" s="24" t="s">
        <v>93</v>
      </c>
      <c r="E4315" s="24">
        <v>480</v>
      </c>
      <c r="F4315" s="26">
        <v>46235</v>
      </c>
      <c r="G4315" s="24" t="s">
        <v>52</v>
      </c>
      <c r="H4315" s="24" t="s">
        <v>53</v>
      </c>
      <c r="I4315" s="24" t="s">
        <v>94</v>
      </c>
      <c r="J4315" s="24" t="s">
        <v>126</v>
      </c>
      <c r="K4315" s="24">
        <v>1</v>
      </c>
      <c r="L4315" s="24" t="s">
        <v>84</v>
      </c>
      <c r="M4315" s="26">
        <v>46238</v>
      </c>
      <c r="N4315" s="27">
        <v>46238.333333333336</v>
      </c>
      <c r="O4315" s="27">
        <v>46238.666666666664</v>
      </c>
      <c r="P4315" s="24" t="s">
        <v>7097</v>
      </c>
      <c r="Q4315" s="24" t="s">
        <v>7098</v>
      </c>
      <c r="R4315" s="24" t="s">
        <v>6828</v>
      </c>
      <c r="T4315" s="24" t="s">
        <v>94</v>
      </c>
      <c r="U4315" s="24" t="s">
        <v>497</v>
      </c>
      <c r="V4315" s="27">
        <v>46238.589583333334</v>
      </c>
      <c r="W4315" s="27">
        <v>46238.654861111114</v>
      </c>
      <c r="Z4315" s="24">
        <v>1</v>
      </c>
      <c r="AA4315" s="24" t="s">
        <v>60</v>
      </c>
      <c r="AB4315" s="24" t="b">
        <v>0</v>
      </c>
      <c r="AC4315" s="61"/>
    </row>
    <row r="4316" spans="2:29" ht="13.7">
      <c r="B4316" s="24" t="s">
        <v>82</v>
      </c>
      <c r="C4316" s="24" t="s">
        <v>92</v>
      </c>
      <c r="D4316" s="24" t="s">
        <v>93</v>
      </c>
      <c r="E4316" s="24">
        <v>480</v>
      </c>
      <c r="F4316" s="26">
        <v>46235</v>
      </c>
      <c r="G4316" s="24" t="s">
        <v>52</v>
      </c>
      <c r="H4316" s="24" t="s">
        <v>53</v>
      </c>
      <c r="I4316" s="24" t="s">
        <v>94</v>
      </c>
      <c r="J4316" s="24" t="s">
        <v>125</v>
      </c>
      <c r="K4316" s="24">
        <v>1</v>
      </c>
      <c r="L4316" s="24" t="s">
        <v>84</v>
      </c>
      <c r="M4316" s="26">
        <v>46247</v>
      </c>
      <c r="N4316" s="27">
        <v>46247.375</v>
      </c>
      <c r="O4316" s="27">
        <v>46247.708333333336</v>
      </c>
      <c r="V4316" s="27"/>
      <c r="W4316" s="27"/>
      <c r="X4316" s="24">
        <v>4</v>
      </c>
      <c r="Y4316" s="24">
        <v>0</v>
      </c>
      <c r="Z4316" s="24">
        <v>4</v>
      </c>
      <c r="AA4316" s="24" t="s">
        <v>60</v>
      </c>
      <c r="AB4316" s="24" t="b">
        <v>0</v>
      </c>
      <c r="AC4316" s="61">
        <v>0</v>
      </c>
    </row>
    <row r="4317" spans="2:29" ht="13.7">
      <c r="B4317" s="24" t="s">
        <v>82</v>
      </c>
      <c r="C4317" s="24" t="s">
        <v>92</v>
      </c>
      <c r="D4317" s="24" t="s">
        <v>93</v>
      </c>
      <c r="E4317" s="24">
        <v>480</v>
      </c>
      <c r="F4317" s="26">
        <v>46235</v>
      </c>
      <c r="G4317" s="24" t="s">
        <v>52</v>
      </c>
      <c r="H4317" s="24" t="s">
        <v>53</v>
      </c>
      <c r="I4317" s="24" t="s">
        <v>94</v>
      </c>
      <c r="J4317" s="24" t="s">
        <v>126</v>
      </c>
      <c r="K4317" s="24">
        <v>1</v>
      </c>
      <c r="L4317" s="24" t="s">
        <v>84</v>
      </c>
      <c r="M4317" s="26">
        <v>46247</v>
      </c>
      <c r="N4317" s="27">
        <v>46247.375</v>
      </c>
      <c r="O4317" s="27">
        <v>46247.708333333336</v>
      </c>
      <c r="P4317" s="24" t="s">
        <v>7099</v>
      </c>
      <c r="Q4317" s="24" t="s">
        <v>7100</v>
      </c>
      <c r="R4317" s="24" t="s">
        <v>6828</v>
      </c>
      <c r="S4317" s="24" t="s">
        <v>213</v>
      </c>
      <c r="T4317" s="24" t="s">
        <v>94</v>
      </c>
      <c r="U4317" s="24" t="s">
        <v>430</v>
      </c>
      <c r="V4317" s="27">
        <v>46247.379166666666</v>
      </c>
      <c r="W4317" s="27">
        <v>46247.439583333333</v>
      </c>
      <c r="Z4317" s="24">
        <v>1</v>
      </c>
      <c r="AA4317" s="24" t="s">
        <v>60</v>
      </c>
      <c r="AB4317" s="24" t="b">
        <v>0</v>
      </c>
      <c r="AC4317" s="61"/>
    </row>
    <row r="4318" spans="2:29" ht="13.7">
      <c r="B4318" s="24" t="s">
        <v>82</v>
      </c>
      <c r="C4318" s="24" t="s">
        <v>92</v>
      </c>
      <c r="D4318" s="24" t="s">
        <v>93</v>
      </c>
      <c r="E4318" s="24">
        <v>480</v>
      </c>
      <c r="F4318" s="26">
        <v>46235</v>
      </c>
      <c r="G4318" s="24" t="s">
        <v>52</v>
      </c>
      <c r="H4318" s="24" t="s">
        <v>53</v>
      </c>
      <c r="I4318" s="24" t="s">
        <v>94</v>
      </c>
      <c r="J4318" s="24" t="s">
        <v>126</v>
      </c>
      <c r="K4318" s="24">
        <v>1</v>
      </c>
      <c r="L4318" s="24" t="s">
        <v>84</v>
      </c>
      <c r="M4318" s="26">
        <v>46247</v>
      </c>
      <c r="N4318" s="27">
        <v>46247.375</v>
      </c>
      <c r="O4318" s="27">
        <v>46247.708333333336</v>
      </c>
      <c r="P4318" s="24" t="s">
        <v>7101</v>
      </c>
      <c r="Q4318" s="24" t="s">
        <v>7102</v>
      </c>
      <c r="R4318" s="24" t="s">
        <v>6828</v>
      </c>
      <c r="T4318" s="24" t="s">
        <v>94</v>
      </c>
      <c r="U4318" s="24" t="s">
        <v>430</v>
      </c>
      <c r="V4318" s="27">
        <v>46247.631944444445</v>
      </c>
      <c r="W4318" s="27">
        <v>46247.686111111114</v>
      </c>
      <c r="Z4318" s="24">
        <v>1</v>
      </c>
      <c r="AA4318" s="24" t="s">
        <v>60</v>
      </c>
      <c r="AB4318" s="24" t="b">
        <v>0</v>
      </c>
      <c r="AC4318" s="61"/>
    </row>
    <row r="4319" spans="2:29" ht="13.7">
      <c r="B4319" s="24" t="s">
        <v>82</v>
      </c>
      <c r="C4319" s="24" t="s">
        <v>92</v>
      </c>
      <c r="D4319" s="24" t="s">
        <v>93</v>
      </c>
      <c r="E4319" s="24">
        <v>480</v>
      </c>
      <c r="F4319" s="26">
        <v>46235</v>
      </c>
      <c r="G4319" s="24" t="s">
        <v>52</v>
      </c>
      <c r="H4319" s="24" t="s">
        <v>53</v>
      </c>
      <c r="I4319" s="24" t="s">
        <v>94</v>
      </c>
      <c r="J4319" s="24" t="s">
        <v>126</v>
      </c>
      <c r="K4319" s="24">
        <v>1</v>
      </c>
      <c r="L4319" s="24" t="s">
        <v>84</v>
      </c>
      <c r="M4319" s="26">
        <v>46247</v>
      </c>
      <c r="N4319" s="27">
        <v>46247.375</v>
      </c>
      <c r="O4319" s="27">
        <v>46247.708333333336</v>
      </c>
      <c r="P4319" s="24" t="s">
        <v>7103</v>
      </c>
      <c r="Q4319" s="24" t="s">
        <v>7104</v>
      </c>
      <c r="R4319" s="24" t="s">
        <v>6828</v>
      </c>
      <c r="T4319" s="24" t="s">
        <v>94</v>
      </c>
      <c r="U4319" s="24" t="s">
        <v>430</v>
      </c>
      <c r="V4319" s="27">
        <v>46247.548611111109</v>
      </c>
      <c r="W4319" s="27">
        <v>46247.605555555558</v>
      </c>
      <c r="Z4319" s="24">
        <v>1</v>
      </c>
      <c r="AA4319" s="24" t="s">
        <v>60</v>
      </c>
      <c r="AB4319" s="24" t="b">
        <v>0</v>
      </c>
      <c r="AC4319" s="61"/>
    </row>
    <row r="4320" spans="2:29" ht="13.7">
      <c r="B4320" s="24" t="s">
        <v>82</v>
      </c>
      <c r="C4320" s="24" t="s">
        <v>92</v>
      </c>
      <c r="D4320" s="24" t="s">
        <v>93</v>
      </c>
      <c r="E4320" s="24">
        <v>480</v>
      </c>
      <c r="F4320" s="26">
        <v>46235</v>
      </c>
      <c r="G4320" s="24" t="s">
        <v>52</v>
      </c>
      <c r="H4320" s="24" t="s">
        <v>53</v>
      </c>
      <c r="I4320" s="24" t="s">
        <v>94</v>
      </c>
      <c r="J4320" s="24" t="s">
        <v>126</v>
      </c>
      <c r="K4320" s="24">
        <v>1</v>
      </c>
      <c r="L4320" s="24" t="s">
        <v>84</v>
      </c>
      <c r="M4320" s="26">
        <v>46247</v>
      </c>
      <c r="N4320" s="27">
        <v>46247.375</v>
      </c>
      <c r="O4320" s="27">
        <v>46247.708333333336</v>
      </c>
      <c r="P4320" s="24" t="s">
        <v>7105</v>
      </c>
      <c r="Q4320" s="24" t="s">
        <v>7106</v>
      </c>
      <c r="R4320" s="24" t="s">
        <v>6848</v>
      </c>
      <c r="S4320" s="24" t="s">
        <v>213</v>
      </c>
      <c r="T4320" s="24" t="s">
        <v>94</v>
      </c>
      <c r="U4320" s="24" t="s">
        <v>430</v>
      </c>
      <c r="V4320" s="27">
        <v>46247.460416666669</v>
      </c>
      <c r="W4320" s="27">
        <v>46247.52847222222</v>
      </c>
      <c r="Z4320" s="24">
        <v>1</v>
      </c>
      <c r="AA4320" s="24" t="s">
        <v>60</v>
      </c>
      <c r="AB4320" s="24" t="b">
        <v>0</v>
      </c>
      <c r="AC4320" s="61"/>
    </row>
    <row r="4321" spans="2:29" ht="13.7">
      <c r="B4321" s="24" t="s">
        <v>82</v>
      </c>
      <c r="C4321" s="24" t="s">
        <v>92</v>
      </c>
      <c r="D4321" s="24" t="s">
        <v>93</v>
      </c>
      <c r="E4321" s="24">
        <v>480</v>
      </c>
      <c r="F4321" s="26">
        <v>46235</v>
      </c>
      <c r="G4321" s="24" t="s">
        <v>52</v>
      </c>
      <c r="H4321" s="24" t="s">
        <v>53</v>
      </c>
      <c r="I4321" s="24" t="s">
        <v>94</v>
      </c>
      <c r="J4321" s="24" t="s">
        <v>125</v>
      </c>
      <c r="K4321" s="24">
        <v>1</v>
      </c>
      <c r="L4321" s="24" t="s">
        <v>84</v>
      </c>
      <c r="M4321" s="26">
        <v>46248</v>
      </c>
      <c r="N4321" s="27">
        <v>46248.333333333336</v>
      </c>
      <c r="O4321" s="27">
        <v>46248.666666666664</v>
      </c>
      <c r="V4321" s="27"/>
      <c r="W4321" s="27"/>
      <c r="X4321" s="24">
        <v>4</v>
      </c>
      <c r="Y4321" s="24">
        <v>0</v>
      </c>
      <c r="Z4321" s="24">
        <v>4</v>
      </c>
      <c r="AA4321" s="24" t="s">
        <v>60</v>
      </c>
      <c r="AB4321" s="24" t="b">
        <v>0</v>
      </c>
      <c r="AC4321" s="61">
        <v>0</v>
      </c>
    </row>
    <row r="4322" spans="2:29" ht="13.7">
      <c r="B4322" s="24" t="s">
        <v>82</v>
      </c>
      <c r="C4322" s="24" t="s">
        <v>92</v>
      </c>
      <c r="D4322" s="24" t="s">
        <v>93</v>
      </c>
      <c r="E4322" s="24">
        <v>480</v>
      </c>
      <c r="F4322" s="26">
        <v>46235</v>
      </c>
      <c r="G4322" s="24" t="s">
        <v>52</v>
      </c>
      <c r="H4322" s="24" t="s">
        <v>53</v>
      </c>
      <c r="I4322" s="24" t="s">
        <v>94</v>
      </c>
      <c r="J4322" s="24" t="s">
        <v>126</v>
      </c>
      <c r="K4322" s="24">
        <v>1</v>
      </c>
      <c r="L4322" s="24" t="s">
        <v>84</v>
      </c>
      <c r="M4322" s="26">
        <v>46248</v>
      </c>
      <c r="N4322" s="27">
        <v>46248.333333333336</v>
      </c>
      <c r="O4322" s="27">
        <v>46248.666666666664</v>
      </c>
      <c r="P4322" s="24" t="s">
        <v>7107</v>
      </c>
      <c r="Q4322" s="24" t="s">
        <v>7108</v>
      </c>
      <c r="R4322" s="24" t="s">
        <v>6831</v>
      </c>
      <c r="T4322" s="24" t="s">
        <v>94</v>
      </c>
      <c r="U4322" s="24" t="s">
        <v>480</v>
      </c>
      <c r="V4322" s="27">
        <v>46248.418055555558</v>
      </c>
      <c r="W4322" s="27">
        <v>46248.486111111109</v>
      </c>
      <c r="Z4322" s="24">
        <v>1</v>
      </c>
      <c r="AA4322" s="24" t="s">
        <v>60</v>
      </c>
      <c r="AB4322" s="24" t="b">
        <v>0</v>
      </c>
      <c r="AC4322" s="61"/>
    </row>
    <row r="4323" spans="2:29" ht="13.7">
      <c r="B4323" s="24" t="s">
        <v>82</v>
      </c>
      <c r="C4323" s="24" t="s">
        <v>92</v>
      </c>
      <c r="D4323" s="24" t="s">
        <v>93</v>
      </c>
      <c r="E4323" s="24">
        <v>480</v>
      </c>
      <c r="F4323" s="26">
        <v>46235</v>
      </c>
      <c r="G4323" s="24" t="s">
        <v>52</v>
      </c>
      <c r="H4323" s="24" t="s">
        <v>53</v>
      </c>
      <c r="I4323" s="24" t="s">
        <v>94</v>
      </c>
      <c r="J4323" s="24" t="s">
        <v>126</v>
      </c>
      <c r="K4323" s="24">
        <v>1</v>
      </c>
      <c r="L4323" s="24" t="s">
        <v>84</v>
      </c>
      <c r="M4323" s="26">
        <v>46248</v>
      </c>
      <c r="N4323" s="27">
        <v>46248.333333333336</v>
      </c>
      <c r="O4323" s="27">
        <v>46248.666666666664</v>
      </c>
      <c r="P4323" s="24" t="s">
        <v>7109</v>
      </c>
      <c r="Q4323" s="24" t="s">
        <v>7110</v>
      </c>
      <c r="R4323" s="24" t="s">
        <v>6848</v>
      </c>
      <c r="S4323" s="24" t="s">
        <v>152</v>
      </c>
      <c r="T4323" s="24" t="s">
        <v>94</v>
      </c>
      <c r="U4323" s="24" t="s">
        <v>480</v>
      </c>
      <c r="V4323" s="27">
        <v>46248.504166666666</v>
      </c>
      <c r="W4323" s="27">
        <v>46248.561111111114</v>
      </c>
      <c r="Z4323" s="24">
        <v>1</v>
      </c>
      <c r="AA4323" s="24" t="s">
        <v>60</v>
      </c>
      <c r="AB4323" s="24" t="b">
        <v>0</v>
      </c>
      <c r="AC4323" s="61"/>
    </row>
    <row r="4324" spans="2:29" ht="13.7">
      <c r="B4324" s="24" t="s">
        <v>82</v>
      </c>
      <c r="C4324" s="24" t="s">
        <v>92</v>
      </c>
      <c r="D4324" s="24" t="s">
        <v>93</v>
      </c>
      <c r="E4324" s="24">
        <v>480</v>
      </c>
      <c r="F4324" s="26">
        <v>46235</v>
      </c>
      <c r="G4324" s="24" t="s">
        <v>52</v>
      </c>
      <c r="H4324" s="24" t="s">
        <v>53</v>
      </c>
      <c r="I4324" s="24" t="s">
        <v>94</v>
      </c>
      <c r="J4324" s="24" t="s">
        <v>126</v>
      </c>
      <c r="K4324" s="24">
        <v>1</v>
      </c>
      <c r="L4324" s="24" t="s">
        <v>84</v>
      </c>
      <c r="M4324" s="26">
        <v>46248</v>
      </c>
      <c r="N4324" s="27">
        <v>46248.333333333336</v>
      </c>
      <c r="O4324" s="27">
        <v>46248.666666666664</v>
      </c>
      <c r="P4324" s="24" t="s">
        <v>7111</v>
      </c>
      <c r="Q4324" s="24" t="s">
        <v>7112</v>
      </c>
      <c r="R4324" s="24" t="s">
        <v>6831</v>
      </c>
      <c r="S4324" s="24" t="s">
        <v>198</v>
      </c>
      <c r="T4324" s="24" t="s">
        <v>94</v>
      </c>
      <c r="U4324" s="24" t="s">
        <v>480</v>
      </c>
      <c r="V4324" s="27">
        <v>46248.335416666669</v>
      </c>
      <c r="W4324" s="27">
        <v>46248.398611111108</v>
      </c>
      <c r="Z4324" s="24">
        <v>1</v>
      </c>
      <c r="AA4324" s="24" t="s">
        <v>60</v>
      </c>
      <c r="AB4324" s="24" t="b">
        <v>0</v>
      </c>
      <c r="AC4324" s="61"/>
    </row>
    <row r="4325" spans="2:29" ht="13.7">
      <c r="B4325" s="24" t="s">
        <v>82</v>
      </c>
      <c r="C4325" s="24" t="s">
        <v>92</v>
      </c>
      <c r="D4325" s="24" t="s">
        <v>93</v>
      </c>
      <c r="E4325" s="24">
        <v>480</v>
      </c>
      <c r="F4325" s="26">
        <v>46235</v>
      </c>
      <c r="G4325" s="24" t="s">
        <v>52</v>
      </c>
      <c r="H4325" s="24" t="s">
        <v>53</v>
      </c>
      <c r="I4325" s="24" t="s">
        <v>94</v>
      </c>
      <c r="J4325" s="24" t="s">
        <v>126</v>
      </c>
      <c r="K4325" s="24">
        <v>1</v>
      </c>
      <c r="L4325" s="24" t="s">
        <v>84</v>
      </c>
      <c r="M4325" s="26">
        <v>46248</v>
      </c>
      <c r="N4325" s="27">
        <v>46248.333333333336</v>
      </c>
      <c r="O4325" s="27">
        <v>46248.666666666664</v>
      </c>
      <c r="P4325" s="24" t="s">
        <v>7113</v>
      </c>
      <c r="Q4325" s="24" t="s">
        <v>7114</v>
      </c>
      <c r="R4325" s="24" t="s">
        <v>6848</v>
      </c>
      <c r="T4325" s="24" t="s">
        <v>94</v>
      </c>
      <c r="U4325" s="24" t="s">
        <v>480</v>
      </c>
      <c r="V4325" s="27">
        <v>46248.590277777781</v>
      </c>
      <c r="W4325" s="27">
        <v>46248.649305555555</v>
      </c>
      <c r="Z4325" s="24">
        <v>1</v>
      </c>
      <c r="AA4325" s="24" t="s">
        <v>60</v>
      </c>
      <c r="AB4325" s="24" t="b">
        <v>0</v>
      </c>
      <c r="AC4325" s="61"/>
    </row>
    <row r="4326" spans="2:29" ht="13.7">
      <c r="B4326" s="24" t="s">
        <v>82</v>
      </c>
      <c r="C4326" s="24" t="s">
        <v>92</v>
      </c>
      <c r="D4326" s="24" t="s">
        <v>93</v>
      </c>
      <c r="E4326" s="24">
        <v>480</v>
      </c>
      <c r="F4326" s="26">
        <v>46235</v>
      </c>
      <c r="G4326" s="24" t="s">
        <v>52</v>
      </c>
      <c r="H4326" s="24" t="s">
        <v>53</v>
      </c>
      <c r="I4326" s="24" t="s">
        <v>94</v>
      </c>
      <c r="J4326" s="24" t="s">
        <v>125</v>
      </c>
      <c r="K4326" s="24">
        <v>1</v>
      </c>
      <c r="L4326" s="24" t="s">
        <v>84</v>
      </c>
      <c r="M4326" s="26">
        <v>46255</v>
      </c>
      <c r="N4326" s="27">
        <v>46255.3125</v>
      </c>
      <c r="O4326" s="27">
        <v>46255.645833333336</v>
      </c>
      <c r="V4326" s="27"/>
      <c r="W4326" s="27"/>
      <c r="X4326" s="24">
        <v>4</v>
      </c>
      <c r="Y4326" s="24">
        <v>0</v>
      </c>
      <c r="Z4326" s="24">
        <v>4</v>
      </c>
      <c r="AA4326" s="24" t="s">
        <v>60</v>
      </c>
      <c r="AB4326" s="24" t="b">
        <v>0</v>
      </c>
      <c r="AC4326" s="61">
        <v>0</v>
      </c>
    </row>
    <row r="4327" spans="2:29" ht="13.7">
      <c r="B4327" s="24" t="s">
        <v>82</v>
      </c>
      <c r="C4327" s="24" t="s">
        <v>92</v>
      </c>
      <c r="D4327" s="24" t="s">
        <v>93</v>
      </c>
      <c r="E4327" s="24">
        <v>480</v>
      </c>
      <c r="F4327" s="26">
        <v>46235</v>
      </c>
      <c r="G4327" s="24" t="s">
        <v>52</v>
      </c>
      <c r="H4327" s="24" t="s">
        <v>53</v>
      </c>
      <c r="I4327" s="24" t="s">
        <v>94</v>
      </c>
      <c r="J4327" s="24" t="s">
        <v>126</v>
      </c>
      <c r="K4327" s="24">
        <v>1</v>
      </c>
      <c r="L4327" s="24" t="s">
        <v>84</v>
      </c>
      <c r="M4327" s="26">
        <v>46255</v>
      </c>
      <c r="N4327" s="27">
        <v>46255.3125</v>
      </c>
      <c r="O4327" s="27">
        <v>46255.645833333336</v>
      </c>
      <c r="P4327" s="24" t="s">
        <v>7115</v>
      </c>
      <c r="Q4327" s="24" t="s">
        <v>7116</v>
      </c>
      <c r="R4327" s="24" t="s">
        <v>6848</v>
      </c>
      <c r="S4327" s="24" t="s">
        <v>160</v>
      </c>
      <c r="T4327" s="24" t="s">
        <v>94</v>
      </c>
      <c r="U4327" s="24" t="s">
        <v>1021</v>
      </c>
      <c r="V4327" s="27">
        <v>46255.4</v>
      </c>
      <c r="W4327" s="27">
        <v>46255.455555555556</v>
      </c>
      <c r="Z4327" s="24">
        <v>1</v>
      </c>
      <c r="AA4327" s="24" t="s">
        <v>60</v>
      </c>
      <c r="AB4327" s="24" t="b">
        <v>0</v>
      </c>
      <c r="AC4327" s="61"/>
    </row>
    <row r="4328" spans="2:29" ht="13.7">
      <c r="B4328" s="24" t="s">
        <v>82</v>
      </c>
      <c r="C4328" s="24" t="s">
        <v>92</v>
      </c>
      <c r="D4328" s="24" t="s">
        <v>93</v>
      </c>
      <c r="E4328" s="24">
        <v>480</v>
      </c>
      <c r="F4328" s="26">
        <v>46235</v>
      </c>
      <c r="G4328" s="24" t="s">
        <v>52</v>
      </c>
      <c r="H4328" s="24" t="s">
        <v>53</v>
      </c>
      <c r="I4328" s="24" t="s">
        <v>94</v>
      </c>
      <c r="J4328" s="24" t="s">
        <v>126</v>
      </c>
      <c r="K4328" s="24">
        <v>1</v>
      </c>
      <c r="L4328" s="24" t="s">
        <v>84</v>
      </c>
      <c r="M4328" s="26">
        <v>46255</v>
      </c>
      <c r="N4328" s="27">
        <v>46255.3125</v>
      </c>
      <c r="O4328" s="27">
        <v>46255.645833333336</v>
      </c>
      <c r="P4328" s="24" t="s">
        <v>7117</v>
      </c>
      <c r="Q4328" s="24" t="s">
        <v>7118</v>
      </c>
      <c r="R4328" s="24" t="s">
        <v>6848</v>
      </c>
      <c r="T4328" s="24" t="s">
        <v>94</v>
      </c>
      <c r="U4328" s="24" t="s">
        <v>1021</v>
      </c>
      <c r="V4328" s="27">
        <v>46255.567361111112</v>
      </c>
      <c r="W4328" s="27">
        <v>46255.615972222222</v>
      </c>
      <c r="Z4328" s="24">
        <v>1</v>
      </c>
      <c r="AA4328" s="24" t="s">
        <v>60</v>
      </c>
      <c r="AB4328" s="24" t="b">
        <v>0</v>
      </c>
      <c r="AC4328" s="61"/>
    </row>
    <row r="4329" spans="2:29" ht="13.7">
      <c r="B4329" s="24" t="s">
        <v>82</v>
      </c>
      <c r="C4329" s="24" t="s">
        <v>92</v>
      </c>
      <c r="D4329" s="24" t="s">
        <v>93</v>
      </c>
      <c r="E4329" s="24">
        <v>480</v>
      </c>
      <c r="F4329" s="26">
        <v>46235</v>
      </c>
      <c r="G4329" s="24" t="s">
        <v>52</v>
      </c>
      <c r="H4329" s="24" t="s">
        <v>53</v>
      </c>
      <c r="I4329" s="24" t="s">
        <v>94</v>
      </c>
      <c r="J4329" s="24" t="s">
        <v>126</v>
      </c>
      <c r="K4329" s="24">
        <v>1</v>
      </c>
      <c r="L4329" s="24" t="s">
        <v>84</v>
      </c>
      <c r="M4329" s="26">
        <v>46255</v>
      </c>
      <c r="N4329" s="27">
        <v>46255.3125</v>
      </c>
      <c r="O4329" s="27">
        <v>46255.645833333336</v>
      </c>
      <c r="P4329" s="24" t="s">
        <v>7119</v>
      </c>
      <c r="Q4329" s="24" t="s">
        <v>7120</v>
      </c>
      <c r="R4329" s="24" t="s">
        <v>6828</v>
      </c>
      <c r="T4329" s="24" t="s">
        <v>94</v>
      </c>
      <c r="U4329" s="24" t="s">
        <v>1021</v>
      </c>
      <c r="V4329" s="27">
        <v>46255.487500000003</v>
      </c>
      <c r="W4329" s="27">
        <v>46255.55</v>
      </c>
      <c r="Z4329" s="24">
        <v>1</v>
      </c>
      <c r="AA4329" s="24" t="s">
        <v>60</v>
      </c>
      <c r="AB4329" s="24" t="b">
        <v>0</v>
      </c>
      <c r="AC4329" s="61"/>
    </row>
    <row r="4330" spans="2:29" ht="13.7">
      <c r="B4330" s="24" t="s">
        <v>82</v>
      </c>
      <c r="C4330" s="24" t="s">
        <v>92</v>
      </c>
      <c r="D4330" s="24" t="s">
        <v>93</v>
      </c>
      <c r="E4330" s="24">
        <v>480</v>
      </c>
      <c r="F4330" s="26">
        <v>46235</v>
      </c>
      <c r="G4330" s="24" t="s">
        <v>52</v>
      </c>
      <c r="H4330" s="24" t="s">
        <v>53</v>
      </c>
      <c r="I4330" s="24" t="s">
        <v>94</v>
      </c>
      <c r="J4330" s="24" t="s">
        <v>126</v>
      </c>
      <c r="K4330" s="24">
        <v>1</v>
      </c>
      <c r="L4330" s="24" t="s">
        <v>84</v>
      </c>
      <c r="M4330" s="26">
        <v>46255</v>
      </c>
      <c r="N4330" s="27">
        <v>46255.3125</v>
      </c>
      <c r="O4330" s="27">
        <v>46255.645833333336</v>
      </c>
      <c r="P4330" s="24" t="s">
        <v>7121</v>
      </c>
      <c r="Q4330" s="24" t="s">
        <v>7122</v>
      </c>
      <c r="R4330" s="24" t="s">
        <v>6825</v>
      </c>
      <c r="T4330" s="24" t="s">
        <v>94</v>
      </c>
      <c r="U4330" s="24" t="s">
        <v>1021</v>
      </c>
      <c r="V4330" s="27">
        <v>46255.318749999999</v>
      </c>
      <c r="W4330" s="27">
        <v>46255.370833333334</v>
      </c>
      <c r="Z4330" s="24">
        <v>1</v>
      </c>
      <c r="AA4330" s="24" t="s">
        <v>60</v>
      </c>
      <c r="AB4330" s="24" t="b">
        <v>0</v>
      </c>
      <c r="AC4330" s="61"/>
    </row>
    <row r="4331" spans="2:29" ht="13.7">
      <c r="B4331" s="24" t="s">
        <v>82</v>
      </c>
      <c r="C4331" s="24" t="s">
        <v>92</v>
      </c>
      <c r="D4331" s="24" t="s">
        <v>93</v>
      </c>
      <c r="E4331" s="24">
        <v>480</v>
      </c>
      <c r="F4331" s="26">
        <v>46235</v>
      </c>
      <c r="G4331" s="24" t="s">
        <v>52</v>
      </c>
      <c r="H4331" s="24" t="s">
        <v>53</v>
      </c>
      <c r="I4331" s="24" t="s">
        <v>94</v>
      </c>
      <c r="J4331" s="24" t="s">
        <v>125</v>
      </c>
      <c r="K4331" s="24">
        <v>1</v>
      </c>
      <c r="L4331" s="24" t="s">
        <v>84</v>
      </c>
      <c r="M4331" s="26">
        <v>46258</v>
      </c>
      <c r="N4331" s="27">
        <v>46258.354166666664</v>
      </c>
      <c r="O4331" s="27">
        <v>46258.6875</v>
      </c>
      <c r="V4331" s="27"/>
      <c r="W4331" s="27"/>
      <c r="X4331" s="24">
        <v>4</v>
      </c>
      <c r="Y4331" s="24">
        <v>0</v>
      </c>
      <c r="Z4331" s="24">
        <v>4</v>
      </c>
      <c r="AA4331" s="24" t="s">
        <v>60</v>
      </c>
      <c r="AB4331" s="24" t="b">
        <v>0</v>
      </c>
      <c r="AC4331" s="61">
        <v>0</v>
      </c>
    </row>
    <row r="4332" spans="2:29" ht="13.7">
      <c r="B4332" s="24" t="s">
        <v>82</v>
      </c>
      <c r="C4332" s="24" t="s">
        <v>92</v>
      </c>
      <c r="D4332" s="24" t="s">
        <v>93</v>
      </c>
      <c r="E4332" s="24">
        <v>480</v>
      </c>
      <c r="F4332" s="26">
        <v>46235</v>
      </c>
      <c r="G4332" s="24" t="s">
        <v>52</v>
      </c>
      <c r="H4332" s="24" t="s">
        <v>53</v>
      </c>
      <c r="I4332" s="24" t="s">
        <v>94</v>
      </c>
      <c r="J4332" s="24" t="s">
        <v>126</v>
      </c>
      <c r="K4332" s="24">
        <v>1</v>
      </c>
      <c r="L4332" s="24" t="s">
        <v>84</v>
      </c>
      <c r="M4332" s="26">
        <v>46258</v>
      </c>
      <c r="N4332" s="27">
        <v>46258.354166666664</v>
      </c>
      <c r="O4332" s="27">
        <v>46258.6875</v>
      </c>
      <c r="P4332" s="24" t="s">
        <v>7123</v>
      </c>
      <c r="Q4332" s="24" t="s">
        <v>7124</v>
      </c>
      <c r="R4332" s="24" t="s">
        <v>6831</v>
      </c>
      <c r="S4332" s="24" t="s">
        <v>152</v>
      </c>
      <c r="T4332" s="24" t="s">
        <v>94</v>
      </c>
      <c r="U4332" s="24" t="s">
        <v>143</v>
      </c>
      <c r="V4332" s="27">
        <v>46258.441666666666</v>
      </c>
      <c r="W4332" s="27">
        <v>46258.488888888889</v>
      </c>
      <c r="Z4332" s="24">
        <v>1</v>
      </c>
      <c r="AA4332" s="24" t="s">
        <v>60</v>
      </c>
      <c r="AB4332" s="24" t="b">
        <v>0</v>
      </c>
      <c r="AC4332" s="61"/>
    </row>
    <row r="4333" spans="2:29" ht="13.7">
      <c r="B4333" s="24" t="s">
        <v>82</v>
      </c>
      <c r="C4333" s="24" t="s">
        <v>92</v>
      </c>
      <c r="D4333" s="24" t="s">
        <v>93</v>
      </c>
      <c r="E4333" s="24">
        <v>480</v>
      </c>
      <c r="F4333" s="26">
        <v>46235</v>
      </c>
      <c r="G4333" s="24" t="s">
        <v>52</v>
      </c>
      <c r="H4333" s="24" t="s">
        <v>53</v>
      </c>
      <c r="I4333" s="24" t="s">
        <v>94</v>
      </c>
      <c r="J4333" s="24" t="s">
        <v>126</v>
      </c>
      <c r="K4333" s="24">
        <v>1</v>
      </c>
      <c r="L4333" s="24" t="s">
        <v>84</v>
      </c>
      <c r="M4333" s="26">
        <v>46258</v>
      </c>
      <c r="N4333" s="27">
        <v>46258.354166666664</v>
      </c>
      <c r="O4333" s="27">
        <v>46258.6875</v>
      </c>
      <c r="P4333" s="24" t="s">
        <v>7125</v>
      </c>
      <c r="Q4333" s="24" t="s">
        <v>7126</v>
      </c>
      <c r="R4333" s="24" t="s">
        <v>6848</v>
      </c>
      <c r="S4333" s="24" t="s">
        <v>152</v>
      </c>
      <c r="T4333" s="24" t="s">
        <v>94</v>
      </c>
      <c r="U4333" s="24" t="s">
        <v>143</v>
      </c>
      <c r="V4333" s="27">
        <v>46258.606249999997</v>
      </c>
      <c r="W4333" s="27">
        <v>46258.660416666666</v>
      </c>
      <c r="Z4333" s="24">
        <v>1</v>
      </c>
      <c r="AA4333" s="24" t="s">
        <v>60</v>
      </c>
      <c r="AB4333" s="24" t="b">
        <v>0</v>
      </c>
      <c r="AC4333" s="61"/>
    </row>
    <row r="4334" spans="2:29" ht="13.7">
      <c r="B4334" s="24" t="s">
        <v>82</v>
      </c>
      <c r="C4334" s="24" t="s">
        <v>92</v>
      </c>
      <c r="D4334" s="24" t="s">
        <v>93</v>
      </c>
      <c r="E4334" s="24">
        <v>480</v>
      </c>
      <c r="F4334" s="26">
        <v>46235</v>
      </c>
      <c r="G4334" s="24" t="s">
        <v>52</v>
      </c>
      <c r="H4334" s="24" t="s">
        <v>53</v>
      </c>
      <c r="I4334" s="24" t="s">
        <v>94</v>
      </c>
      <c r="J4334" s="24" t="s">
        <v>126</v>
      </c>
      <c r="K4334" s="24">
        <v>1</v>
      </c>
      <c r="L4334" s="24" t="s">
        <v>84</v>
      </c>
      <c r="M4334" s="26">
        <v>46258</v>
      </c>
      <c r="N4334" s="27">
        <v>46258.354166666664</v>
      </c>
      <c r="O4334" s="27">
        <v>46258.6875</v>
      </c>
      <c r="P4334" s="24" t="s">
        <v>7127</v>
      </c>
      <c r="Q4334" s="24" t="s">
        <v>7128</v>
      </c>
      <c r="R4334" s="24" t="s">
        <v>6848</v>
      </c>
      <c r="S4334" s="24" t="s">
        <v>160</v>
      </c>
      <c r="T4334" s="24" t="s">
        <v>94</v>
      </c>
      <c r="U4334" s="24" t="s">
        <v>143</v>
      </c>
      <c r="V4334" s="27">
        <v>46258.356249999997</v>
      </c>
      <c r="W4334" s="27">
        <v>46258.419444444444</v>
      </c>
      <c r="Z4334" s="24">
        <v>1</v>
      </c>
      <c r="AA4334" s="24" t="s">
        <v>60</v>
      </c>
      <c r="AB4334" s="24" t="b">
        <v>0</v>
      </c>
      <c r="AC4334" s="61"/>
    </row>
    <row r="4335" spans="2:29" ht="13.7">
      <c r="B4335" s="24" t="s">
        <v>82</v>
      </c>
      <c r="C4335" s="24" t="s">
        <v>92</v>
      </c>
      <c r="D4335" s="24" t="s">
        <v>93</v>
      </c>
      <c r="E4335" s="24">
        <v>480</v>
      </c>
      <c r="F4335" s="26">
        <v>46235</v>
      </c>
      <c r="G4335" s="24" t="s">
        <v>52</v>
      </c>
      <c r="H4335" s="24" t="s">
        <v>53</v>
      </c>
      <c r="I4335" s="24" t="s">
        <v>94</v>
      </c>
      <c r="J4335" s="24" t="s">
        <v>126</v>
      </c>
      <c r="K4335" s="24">
        <v>1</v>
      </c>
      <c r="L4335" s="24" t="s">
        <v>84</v>
      </c>
      <c r="M4335" s="26">
        <v>46258</v>
      </c>
      <c r="N4335" s="27">
        <v>46258.354166666664</v>
      </c>
      <c r="O4335" s="27">
        <v>46258.6875</v>
      </c>
      <c r="P4335" s="24" t="s">
        <v>7129</v>
      </c>
      <c r="Q4335" s="24" t="s">
        <v>7130</v>
      </c>
      <c r="R4335" s="24" t="s">
        <v>6828</v>
      </c>
      <c r="T4335" s="24" t="s">
        <v>94</v>
      </c>
      <c r="U4335" s="24" t="s">
        <v>143</v>
      </c>
      <c r="V4335" s="27">
        <v>46258.527083333334</v>
      </c>
      <c r="W4335" s="27">
        <v>46258.586805555555</v>
      </c>
      <c r="Z4335" s="24">
        <v>1</v>
      </c>
      <c r="AA4335" s="24" t="s">
        <v>60</v>
      </c>
      <c r="AB4335" s="24" t="b">
        <v>0</v>
      </c>
      <c r="AC4335" s="61"/>
    </row>
    <row r="4336" spans="2:29" ht="13.7">
      <c r="B4336" s="24" t="s">
        <v>82</v>
      </c>
      <c r="C4336" s="24" t="s">
        <v>92</v>
      </c>
      <c r="D4336" s="24" t="s">
        <v>93</v>
      </c>
      <c r="E4336" s="24">
        <v>480</v>
      </c>
      <c r="F4336" s="26">
        <v>46235</v>
      </c>
      <c r="G4336" s="24" t="s">
        <v>52</v>
      </c>
      <c r="H4336" s="24" t="s">
        <v>53</v>
      </c>
      <c r="I4336" s="24" t="s">
        <v>94</v>
      </c>
      <c r="J4336" s="24" t="s">
        <v>125</v>
      </c>
      <c r="K4336" s="24">
        <v>1</v>
      </c>
      <c r="L4336" s="24" t="s">
        <v>84</v>
      </c>
      <c r="M4336" s="26">
        <v>46261</v>
      </c>
      <c r="N4336" s="27">
        <v>46261.354166666664</v>
      </c>
      <c r="O4336" s="27">
        <v>46261.6875</v>
      </c>
      <c r="V4336" s="27"/>
      <c r="W4336" s="27"/>
      <c r="X4336" s="24">
        <v>4</v>
      </c>
      <c r="Y4336" s="24">
        <v>0</v>
      </c>
      <c r="Z4336" s="24">
        <v>4</v>
      </c>
      <c r="AA4336" s="24" t="s">
        <v>60</v>
      </c>
      <c r="AB4336" s="24" t="b">
        <v>0</v>
      </c>
      <c r="AC4336" s="61">
        <v>0</v>
      </c>
    </row>
    <row r="4337" spans="2:29" ht="13.7">
      <c r="B4337" s="24" t="s">
        <v>82</v>
      </c>
      <c r="C4337" s="24" t="s">
        <v>92</v>
      </c>
      <c r="D4337" s="24" t="s">
        <v>93</v>
      </c>
      <c r="E4337" s="24">
        <v>480</v>
      </c>
      <c r="F4337" s="26">
        <v>46235</v>
      </c>
      <c r="G4337" s="24" t="s">
        <v>52</v>
      </c>
      <c r="H4337" s="24" t="s">
        <v>53</v>
      </c>
      <c r="I4337" s="24" t="s">
        <v>94</v>
      </c>
      <c r="J4337" s="24" t="s">
        <v>126</v>
      </c>
      <c r="K4337" s="24">
        <v>1</v>
      </c>
      <c r="L4337" s="24" t="s">
        <v>84</v>
      </c>
      <c r="M4337" s="26">
        <v>46261</v>
      </c>
      <c r="N4337" s="27">
        <v>46261.354166666664</v>
      </c>
      <c r="O4337" s="27">
        <v>46261.6875</v>
      </c>
      <c r="P4337" s="24" t="s">
        <v>7131</v>
      </c>
      <c r="Q4337" s="24" t="s">
        <v>7132</v>
      </c>
      <c r="R4337" s="24" t="s">
        <v>6848</v>
      </c>
      <c r="S4337" s="24" t="s">
        <v>213</v>
      </c>
      <c r="T4337" s="24" t="s">
        <v>94</v>
      </c>
      <c r="U4337" s="24" t="s">
        <v>250</v>
      </c>
      <c r="V4337" s="27">
        <v>46261.61041666667</v>
      </c>
      <c r="W4337" s="27">
        <v>46261.675000000003</v>
      </c>
      <c r="Z4337" s="24">
        <v>1</v>
      </c>
      <c r="AA4337" s="24" t="s">
        <v>60</v>
      </c>
      <c r="AB4337" s="24" t="b">
        <v>0</v>
      </c>
      <c r="AC4337" s="61"/>
    </row>
    <row r="4338" spans="2:29" ht="13.7">
      <c r="B4338" s="24" t="s">
        <v>82</v>
      </c>
      <c r="C4338" s="24" t="s">
        <v>92</v>
      </c>
      <c r="D4338" s="24" t="s">
        <v>93</v>
      </c>
      <c r="E4338" s="24">
        <v>480</v>
      </c>
      <c r="F4338" s="26">
        <v>46235</v>
      </c>
      <c r="G4338" s="24" t="s">
        <v>52</v>
      </c>
      <c r="H4338" s="24" t="s">
        <v>53</v>
      </c>
      <c r="I4338" s="24" t="s">
        <v>94</v>
      </c>
      <c r="J4338" s="24" t="s">
        <v>126</v>
      </c>
      <c r="K4338" s="24">
        <v>1</v>
      </c>
      <c r="L4338" s="24" t="s">
        <v>84</v>
      </c>
      <c r="M4338" s="26">
        <v>46261</v>
      </c>
      <c r="N4338" s="27">
        <v>46261.354166666664</v>
      </c>
      <c r="O4338" s="27">
        <v>46261.6875</v>
      </c>
      <c r="P4338" s="24" t="s">
        <v>7133</v>
      </c>
      <c r="Q4338" s="24" t="s">
        <v>7134</v>
      </c>
      <c r="R4338" s="24" t="s">
        <v>6828</v>
      </c>
      <c r="T4338" s="24" t="s">
        <v>94</v>
      </c>
      <c r="U4338" s="24" t="s">
        <v>250</v>
      </c>
      <c r="V4338" s="27">
        <v>46261.35833333333</v>
      </c>
      <c r="W4338" s="27">
        <v>46261.425694444442</v>
      </c>
      <c r="Z4338" s="24">
        <v>1</v>
      </c>
      <c r="AA4338" s="24" t="s">
        <v>60</v>
      </c>
      <c r="AB4338" s="24" t="b">
        <v>0</v>
      </c>
      <c r="AC4338" s="61"/>
    </row>
    <row r="4339" spans="2:29" ht="13.7">
      <c r="B4339" s="24" t="s">
        <v>82</v>
      </c>
      <c r="C4339" s="24" t="s">
        <v>92</v>
      </c>
      <c r="D4339" s="24" t="s">
        <v>93</v>
      </c>
      <c r="E4339" s="24">
        <v>480</v>
      </c>
      <c r="F4339" s="26">
        <v>46235</v>
      </c>
      <c r="G4339" s="24" t="s">
        <v>52</v>
      </c>
      <c r="H4339" s="24" t="s">
        <v>53</v>
      </c>
      <c r="I4339" s="24" t="s">
        <v>94</v>
      </c>
      <c r="J4339" s="24" t="s">
        <v>126</v>
      </c>
      <c r="K4339" s="24">
        <v>1</v>
      </c>
      <c r="L4339" s="24" t="s">
        <v>84</v>
      </c>
      <c r="M4339" s="26">
        <v>46261</v>
      </c>
      <c r="N4339" s="27">
        <v>46261.354166666664</v>
      </c>
      <c r="O4339" s="27">
        <v>46261.6875</v>
      </c>
      <c r="P4339" s="24" t="s">
        <v>7135</v>
      </c>
      <c r="Q4339" s="24" t="s">
        <v>7136</v>
      </c>
      <c r="R4339" s="24" t="s">
        <v>6828</v>
      </c>
      <c r="S4339" s="24" t="s">
        <v>198</v>
      </c>
      <c r="T4339" s="24" t="s">
        <v>94</v>
      </c>
      <c r="U4339" s="24" t="s">
        <v>250</v>
      </c>
      <c r="V4339" s="27">
        <v>46261.445833333331</v>
      </c>
      <c r="W4339" s="27">
        <v>46261.508333333331</v>
      </c>
      <c r="Z4339" s="24">
        <v>1</v>
      </c>
      <c r="AA4339" s="24" t="s">
        <v>60</v>
      </c>
      <c r="AB4339" s="24" t="b">
        <v>0</v>
      </c>
      <c r="AC4339" s="61"/>
    </row>
    <row r="4340" spans="2:29" ht="13.7">
      <c r="B4340" s="24" t="s">
        <v>82</v>
      </c>
      <c r="C4340" s="24" t="s">
        <v>92</v>
      </c>
      <c r="D4340" s="24" t="s">
        <v>93</v>
      </c>
      <c r="E4340" s="24">
        <v>480</v>
      </c>
      <c r="F4340" s="26">
        <v>46235</v>
      </c>
      <c r="G4340" s="24" t="s">
        <v>52</v>
      </c>
      <c r="H4340" s="24" t="s">
        <v>53</v>
      </c>
      <c r="I4340" s="24" t="s">
        <v>94</v>
      </c>
      <c r="J4340" s="24" t="s">
        <v>126</v>
      </c>
      <c r="K4340" s="24">
        <v>1</v>
      </c>
      <c r="L4340" s="24" t="s">
        <v>84</v>
      </c>
      <c r="M4340" s="26">
        <v>46261</v>
      </c>
      <c r="N4340" s="27">
        <v>46261.354166666664</v>
      </c>
      <c r="O4340" s="27">
        <v>46261.6875</v>
      </c>
      <c r="P4340" s="24" t="s">
        <v>7137</v>
      </c>
      <c r="Q4340" s="24" t="s">
        <v>7138</v>
      </c>
      <c r="R4340" s="24" t="s">
        <v>6828</v>
      </c>
      <c r="T4340" s="24" t="s">
        <v>94</v>
      </c>
      <c r="U4340" s="24" t="s">
        <v>250</v>
      </c>
      <c r="V4340" s="27">
        <v>46261.522916666669</v>
      </c>
      <c r="W4340" s="27">
        <v>46261.584722222222</v>
      </c>
      <c r="Z4340" s="24">
        <v>1</v>
      </c>
      <c r="AA4340" s="24" t="s">
        <v>60</v>
      </c>
      <c r="AB4340" s="24" t="b">
        <v>0</v>
      </c>
      <c r="AC4340" s="61"/>
    </row>
    <row r="4341" spans="2:29" ht="13.7">
      <c r="B4341" s="24" t="s">
        <v>82</v>
      </c>
      <c r="C4341" s="24" t="s">
        <v>92</v>
      </c>
      <c r="D4341" s="24" t="s">
        <v>93</v>
      </c>
      <c r="E4341" s="24">
        <v>540</v>
      </c>
      <c r="F4341" s="26">
        <v>46174</v>
      </c>
      <c r="G4341" s="24" t="s">
        <v>52</v>
      </c>
      <c r="H4341" s="24" t="s">
        <v>53</v>
      </c>
      <c r="I4341" s="24" t="s">
        <v>94</v>
      </c>
      <c r="J4341" s="24" t="s">
        <v>125</v>
      </c>
      <c r="K4341" s="24">
        <v>1</v>
      </c>
      <c r="L4341" s="24" t="s">
        <v>84</v>
      </c>
      <c r="M4341" s="26">
        <v>46198</v>
      </c>
      <c r="N4341" s="27">
        <v>46198.333333333336</v>
      </c>
      <c r="O4341" s="27">
        <v>46198.708333333336</v>
      </c>
      <c r="V4341" s="27"/>
      <c r="W4341" s="27"/>
      <c r="X4341" s="24">
        <v>4</v>
      </c>
      <c r="Y4341" s="24">
        <v>0</v>
      </c>
      <c r="Z4341" s="24">
        <v>4</v>
      </c>
      <c r="AA4341" s="24" t="s">
        <v>56</v>
      </c>
      <c r="AB4341" s="24" t="b">
        <v>0</v>
      </c>
      <c r="AC4341" s="61">
        <v>0</v>
      </c>
    </row>
    <row r="4342" spans="2:29" ht="13.7">
      <c r="B4342" s="24" t="s">
        <v>82</v>
      </c>
      <c r="C4342" s="24" t="s">
        <v>92</v>
      </c>
      <c r="D4342" s="24" t="s">
        <v>93</v>
      </c>
      <c r="E4342" s="24">
        <v>540</v>
      </c>
      <c r="F4342" s="26">
        <v>46174</v>
      </c>
      <c r="G4342" s="24" t="s">
        <v>52</v>
      </c>
      <c r="H4342" s="24" t="s">
        <v>53</v>
      </c>
      <c r="I4342" s="24" t="s">
        <v>94</v>
      </c>
      <c r="J4342" s="24" t="s">
        <v>126</v>
      </c>
      <c r="K4342" s="24">
        <v>1</v>
      </c>
      <c r="L4342" s="24" t="s">
        <v>84</v>
      </c>
      <c r="M4342" s="26">
        <v>46198</v>
      </c>
      <c r="N4342" s="27">
        <v>46198.333333333336</v>
      </c>
      <c r="O4342" s="27">
        <v>46198.708333333336</v>
      </c>
      <c r="P4342" s="24" t="s">
        <v>7139</v>
      </c>
      <c r="Q4342" s="24" t="s">
        <v>7140</v>
      </c>
      <c r="R4342" s="24" t="s">
        <v>6848</v>
      </c>
      <c r="T4342" s="24" t="s">
        <v>94</v>
      </c>
      <c r="U4342" s="24" t="s">
        <v>278</v>
      </c>
      <c r="V4342" s="27">
        <v>46198.429861111108</v>
      </c>
      <c r="W4342" s="27">
        <v>46198.497916666667</v>
      </c>
      <c r="Z4342" s="24">
        <v>1</v>
      </c>
      <c r="AA4342" s="24" t="s">
        <v>56</v>
      </c>
      <c r="AB4342" s="24" t="b">
        <v>0</v>
      </c>
      <c r="AC4342" s="61"/>
    </row>
    <row r="4343" spans="2:29" ht="13.7">
      <c r="B4343" s="24" t="s">
        <v>82</v>
      </c>
      <c r="C4343" s="24" t="s">
        <v>92</v>
      </c>
      <c r="D4343" s="24" t="s">
        <v>93</v>
      </c>
      <c r="E4343" s="24">
        <v>540</v>
      </c>
      <c r="F4343" s="26">
        <v>46174</v>
      </c>
      <c r="G4343" s="24" t="s">
        <v>52</v>
      </c>
      <c r="H4343" s="24" t="s">
        <v>53</v>
      </c>
      <c r="I4343" s="24" t="s">
        <v>94</v>
      </c>
      <c r="J4343" s="24" t="s">
        <v>126</v>
      </c>
      <c r="K4343" s="24">
        <v>1</v>
      </c>
      <c r="L4343" s="24" t="s">
        <v>84</v>
      </c>
      <c r="M4343" s="26">
        <v>46198</v>
      </c>
      <c r="N4343" s="27">
        <v>46198.333333333336</v>
      </c>
      <c r="O4343" s="27">
        <v>46198.708333333336</v>
      </c>
      <c r="P4343" s="24" t="s">
        <v>7141</v>
      </c>
      <c r="Q4343" s="24" t="s">
        <v>7142</v>
      </c>
      <c r="R4343" s="24" t="s">
        <v>6831</v>
      </c>
      <c r="T4343" s="24" t="s">
        <v>94</v>
      </c>
      <c r="U4343" s="24" t="s">
        <v>278</v>
      </c>
      <c r="V4343" s="27">
        <v>46198.525000000001</v>
      </c>
      <c r="W4343" s="27">
        <v>46198.59652777778</v>
      </c>
      <c r="Z4343" s="24">
        <v>1</v>
      </c>
      <c r="AA4343" s="24" t="s">
        <v>56</v>
      </c>
      <c r="AB4343" s="24" t="b">
        <v>0</v>
      </c>
      <c r="AC4343" s="61"/>
    </row>
    <row r="4344" spans="2:29" ht="13.7">
      <c r="B4344" s="24" t="s">
        <v>82</v>
      </c>
      <c r="C4344" s="24" t="s">
        <v>92</v>
      </c>
      <c r="D4344" s="24" t="s">
        <v>93</v>
      </c>
      <c r="E4344" s="24">
        <v>540</v>
      </c>
      <c r="F4344" s="26">
        <v>46174</v>
      </c>
      <c r="G4344" s="24" t="s">
        <v>52</v>
      </c>
      <c r="H4344" s="24" t="s">
        <v>53</v>
      </c>
      <c r="I4344" s="24" t="s">
        <v>94</v>
      </c>
      <c r="J4344" s="24" t="s">
        <v>126</v>
      </c>
      <c r="K4344" s="24">
        <v>1</v>
      </c>
      <c r="L4344" s="24" t="s">
        <v>84</v>
      </c>
      <c r="M4344" s="26">
        <v>46198</v>
      </c>
      <c r="N4344" s="27">
        <v>46198.333333333336</v>
      </c>
      <c r="O4344" s="27">
        <v>46198.708333333336</v>
      </c>
      <c r="P4344" s="24" t="s">
        <v>7143</v>
      </c>
      <c r="Q4344" s="24" t="s">
        <v>7144</v>
      </c>
      <c r="R4344" s="24" t="s">
        <v>6831</v>
      </c>
      <c r="T4344" s="24" t="s">
        <v>94</v>
      </c>
      <c r="U4344" s="24" t="s">
        <v>278</v>
      </c>
      <c r="V4344" s="27">
        <v>46198.338888888888</v>
      </c>
      <c r="W4344" s="27">
        <v>46198.398611111108</v>
      </c>
      <c r="Z4344" s="24">
        <v>1</v>
      </c>
      <c r="AA4344" s="24" t="s">
        <v>56</v>
      </c>
      <c r="AB4344" s="24" t="b">
        <v>0</v>
      </c>
      <c r="AC4344" s="61"/>
    </row>
    <row r="4345" spans="2:29" ht="13.7">
      <c r="B4345" s="24" t="s">
        <v>82</v>
      </c>
      <c r="C4345" s="24" t="s">
        <v>92</v>
      </c>
      <c r="D4345" s="24" t="s">
        <v>93</v>
      </c>
      <c r="E4345" s="24">
        <v>540</v>
      </c>
      <c r="F4345" s="26">
        <v>46174</v>
      </c>
      <c r="G4345" s="24" t="s">
        <v>52</v>
      </c>
      <c r="H4345" s="24" t="s">
        <v>53</v>
      </c>
      <c r="I4345" s="24" t="s">
        <v>94</v>
      </c>
      <c r="J4345" s="24" t="s">
        <v>126</v>
      </c>
      <c r="K4345" s="24">
        <v>1</v>
      </c>
      <c r="L4345" s="24" t="s">
        <v>84</v>
      </c>
      <c r="M4345" s="26">
        <v>46198</v>
      </c>
      <c r="N4345" s="27">
        <v>46198.333333333336</v>
      </c>
      <c r="O4345" s="27">
        <v>46198.708333333336</v>
      </c>
      <c r="P4345" s="24" t="s">
        <v>7145</v>
      </c>
      <c r="Q4345" s="24" t="s">
        <v>7146</v>
      </c>
      <c r="R4345" s="24" t="s">
        <v>6848</v>
      </c>
      <c r="T4345" s="24" t="s">
        <v>94</v>
      </c>
      <c r="U4345" s="24" t="s">
        <v>278</v>
      </c>
      <c r="V4345" s="27">
        <v>46198.622916666667</v>
      </c>
      <c r="W4345" s="27">
        <v>46198.69027777778</v>
      </c>
      <c r="Z4345" s="24">
        <v>1</v>
      </c>
      <c r="AA4345" s="24" t="s">
        <v>56</v>
      </c>
      <c r="AB4345" s="24" t="b">
        <v>0</v>
      </c>
      <c r="AC4345" s="61"/>
    </row>
    <row r="4346" spans="2:29" ht="13.7">
      <c r="B4346" s="24" t="s">
        <v>82</v>
      </c>
      <c r="C4346" s="24" t="s">
        <v>92</v>
      </c>
      <c r="D4346" s="24" t="s">
        <v>93</v>
      </c>
      <c r="E4346" s="24">
        <v>540</v>
      </c>
      <c r="F4346" s="26">
        <v>46204</v>
      </c>
      <c r="G4346" s="24" t="s">
        <v>52</v>
      </c>
      <c r="H4346" s="24" t="s">
        <v>53</v>
      </c>
      <c r="I4346" s="24" t="s">
        <v>94</v>
      </c>
      <c r="J4346" s="24" t="s">
        <v>125</v>
      </c>
      <c r="K4346" s="24">
        <v>1</v>
      </c>
      <c r="L4346" s="24" t="s">
        <v>84</v>
      </c>
      <c r="M4346" s="26">
        <v>46223</v>
      </c>
      <c r="N4346" s="27">
        <v>46223.354166666664</v>
      </c>
      <c r="O4346" s="27">
        <v>46223.729166666664</v>
      </c>
      <c r="V4346" s="27"/>
      <c r="W4346" s="27"/>
      <c r="X4346" s="24">
        <v>4</v>
      </c>
      <c r="Y4346" s="24">
        <v>0</v>
      </c>
      <c r="Z4346" s="24">
        <v>4</v>
      </c>
      <c r="AA4346" s="24" t="s">
        <v>58</v>
      </c>
      <c r="AB4346" s="24" t="b">
        <v>0</v>
      </c>
      <c r="AC4346" s="61">
        <v>0</v>
      </c>
    </row>
    <row r="4347" spans="2:29" ht="13.7">
      <c r="B4347" s="24" t="s">
        <v>82</v>
      </c>
      <c r="C4347" s="24" t="s">
        <v>92</v>
      </c>
      <c r="D4347" s="24" t="s">
        <v>93</v>
      </c>
      <c r="E4347" s="24">
        <v>540</v>
      </c>
      <c r="F4347" s="26">
        <v>46204</v>
      </c>
      <c r="G4347" s="24" t="s">
        <v>52</v>
      </c>
      <c r="H4347" s="24" t="s">
        <v>53</v>
      </c>
      <c r="I4347" s="24" t="s">
        <v>94</v>
      </c>
      <c r="J4347" s="24" t="s">
        <v>126</v>
      </c>
      <c r="K4347" s="24">
        <v>1</v>
      </c>
      <c r="L4347" s="24" t="s">
        <v>84</v>
      </c>
      <c r="M4347" s="26">
        <v>46223</v>
      </c>
      <c r="N4347" s="27">
        <v>46223.354166666664</v>
      </c>
      <c r="O4347" s="27">
        <v>46223.729166666664</v>
      </c>
      <c r="P4347" s="24" t="s">
        <v>7147</v>
      </c>
      <c r="Q4347" s="24" t="s">
        <v>7148</v>
      </c>
      <c r="R4347" s="24" t="s">
        <v>6848</v>
      </c>
      <c r="S4347" s="24" t="s">
        <v>156</v>
      </c>
      <c r="T4347" s="24" t="s">
        <v>94</v>
      </c>
      <c r="U4347" s="24" t="s">
        <v>514</v>
      </c>
      <c r="V4347" s="27">
        <v>46223.456250000003</v>
      </c>
      <c r="W4347" s="27">
        <v>46223.518055555556</v>
      </c>
      <c r="Z4347" s="24">
        <v>1</v>
      </c>
      <c r="AA4347" s="24" t="s">
        <v>58</v>
      </c>
      <c r="AB4347" s="24" t="b">
        <v>0</v>
      </c>
      <c r="AC4347" s="61"/>
    </row>
    <row r="4348" spans="2:29" ht="13.7">
      <c r="B4348" s="24" t="s">
        <v>82</v>
      </c>
      <c r="C4348" s="24" t="s">
        <v>92</v>
      </c>
      <c r="D4348" s="24" t="s">
        <v>93</v>
      </c>
      <c r="E4348" s="24">
        <v>540</v>
      </c>
      <c r="F4348" s="26">
        <v>46204</v>
      </c>
      <c r="G4348" s="24" t="s">
        <v>52</v>
      </c>
      <c r="H4348" s="24" t="s">
        <v>53</v>
      </c>
      <c r="I4348" s="24" t="s">
        <v>94</v>
      </c>
      <c r="J4348" s="24" t="s">
        <v>126</v>
      </c>
      <c r="K4348" s="24">
        <v>1</v>
      </c>
      <c r="L4348" s="24" t="s">
        <v>84</v>
      </c>
      <c r="M4348" s="26">
        <v>46223</v>
      </c>
      <c r="N4348" s="27">
        <v>46223.354166666664</v>
      </c>
      <c r="O4348" s="27">
        <v>46223.729166666664</v>
      </c>
      <c r="P4348" s="24" t="s">
        <v>7149</v>
      </c>
      <c r="Q4348" s="24" t="s">
        <v>7150</v>
      </c>
      <c r="R4348" s="24" t="s">
        <v>6828</v>
      </c>
      <c r="T4348" s="24" t="s">
        <v>94</v>
      </c>
      <c r="U4348" s="24" t="s">
        <v>514</v>
      </c>
      <c r="V4348" s="27">
        <v>46223.64166666667</v>
      </c>
      <c r="W4348" s="27">
        <v>46223.704861111109</v>
      </c>
      <c r="Z4348" s="24">
        <v>1</v>
      </c>
      <c r="AA4348" s="24" t="s">
        <v>58</v>
      </c>
      <c r="AB4348" s="24" t="b">
        <v>0</v>
      </c>
      <c r="AC4348" s="61"/>
    </row>
    <row r="4349" spans="2:29" ht="13.7">
      <c r="B4349" s="24" t="s">
        <v>82</v>
      </c>
      <c r="C4349" s="24" t="s">
        <v>92</v>
      </c>
      <c r="D4349" s="24" t="s">
        <v>93</v>
      </c>
      <c r="E4349" s="24">
        <v>540</v>
      </c>
      <c r="F4349" s="26">
        <v>46204</v>
      </c>
      <c r="G4349" s="24" t="s">
        <v>52</v>
      </c>
      <c r="H4349" s="24" t="s">
        <v>53</v>
      </c>
      <c r="I4349" s="24" t="s">
        <v>94</v>
      </c>
      <c r="J4349" s="24" t="s">
        <v>126</v>
      </c>
      <c r="K4349" s="24">
        <v>1</v>
      </c>
      <c r="L4349" s="24" t="s">
        <v>84</v>
      </c>
      <c r="M4349" s="26">
        <v>46223</v>
      </c>
      <c r="N4349" s="27">
        <v>46223.354166666664</v>
      </c>
      <c r="O4349" s="27">
        <v>46223.729166666664</v>
      </c>
      <c r="P4349" s="24" t="s">
        <v>7151</v>
      </c>
      <c r="Q4349" s="24" t="s">
        <v>7152</v>
      </c>
      <c r="R4349" s="24" t="s">
        <v>6828</v>
      </c>
      <c r="T4349" s="24" t="s">
        <v>94</v>
      </c>
      <c r="U4349" s="24" t="s">
        <v>514</v>
      </c>
      <c r="V4349" s="27">
        <v>46223.543749999997</v>
      </c>
      <c r="W4349" s="27">
        <v>46223.605555555558</v>
      </c>
      <c r="Z4349" s="24">
        <v>1</v>
      </c>
      <c r="AA4349" s="24" t="s">
        <v>58</v>
      </c>
      <c r="AB4349" s="24" t="b">
        <v>0</v>
      </c>
      <c r="AC4349" s="61"/>
    </row>
    <row r="4350" spans="2:29" ht="13.7">
      <c r="B4350" s="24" t="s">
        <v>82</v>
      </c>
      <c r="C4350" s="24" t="s">
        <v>92</v>
      </c>
      <c r="D4350" s="24" t="s">
        <v>93</v>
      </c>
      <c r="E4350" s="24">
        <v>540</v>
      </c>
      <c r="F4350" s="26">
        <v>46204</v>
      </c>
      <c r="G4350" s="24" t="s">
        <v>52</v>
      </c>
      <c r="H4350" s="24" t="s">
        <v>53</v>
      </c>
      <c r="I4350" s="24" t="s">
        <v>94</v>
      </c>
      <c r="J4350" s="24" t="s">
        <v>126</v>
      </c>
      <c r="K4350" s="24">
        <v>1</v>
      </c>
      <c r="L4350" s="24" t="s">
        <v>84</v>
      </c>
      <c r="M4350" s="26">
        <v>46223</v>
      </c>
      <c r="N4350" s="27">
        <v>46223.354166666664</v>
      </c>
      <c r="O4350" s="27">
        <v>46223.729166666664</v>
      </c>
      <c r="P4350" s="24" t="s">
        <v>7153</v>
      </c>
      <c r="Q4350" s="24" t="s">
        <v>7154</v>
      </c>
      <c r="R4350" s="24" t="s">
        <v>6848</v>
      </c>
      <c r="T4350" s="24" t="s">
        <v>94</v>
      </c>
      <c r="U4350" s="24" t="s">
        <v>514</v>
      </c>
      <c r="V4350" s="27">
        <v>46223.36041666667</v>
      </c>
      <c r="W4350" s="27">
        <v>46223.436111111114</v>
      </c>
      <c r="Z4350" s="24">
        <v>1</v>
      </c>
      <c r="AA4350" s="24" t="s">
        <v>58</v>
      </c>
      <c r="AB4350" s="24" t="b">
        <v>0</v>
      </c>
      <c r="AC4350" s="61"/>
    </row>
    <row r="4351" spans="2:29" ht="13.7">
      <c r="B4351" s="24" t="s">
        <v>82</v>
      </c>
      <c r="C4351" s="24" t="s">
        <v>92</v>
      </c>
      <c r="D4351" s="24" t="s">
        <v>93</v>
      </c>
      <c r="E4351" s="24">
        <v>540</v>
      </c>
      <c r="F4351" s="26">
        <v>46204</v>
      </c>
      <c r="G4351" s="24" t="s">
        <v>52</v>
      </c>
      <c r="H4351" s="24" t="s">
        <v>53</v>
      </c>
      <c r="I4351" s="24" t="s">
        <v>94</v>
      </c>
      <c r="J4351" s="24" t="s">
        <v>125</v>
      </c>
      <c r="K4351" s="24">
        <v>1</v>
      </c>
      <c r="L4351" s="24" t="s">
        <v>84</v>
      </c>
      <c r="M4351" s="26">
        <v>46233</v>
      </c>
      <c r="N4351" s="27">
        <v>46233.354166666664</v>
      </c>
      <c r="O4351" s="27">
        <v>46233.729166666664</v>
      </c>
      <c r="V4351" s="27"/>
      <c r="W4351" s="27"/>
      <c r="X4351" s="24">
        <v>4</v>
      </c>
      <c r="Y4351" s="24">
        <v>0</v>
      </c>
      <c r="Z4351" s="24">
        <v>4</v>
      </c>
      <c r="AA4351" s="24" t="s">
        <v>58</v>
      </c>
      <c r="AB4351" s="24" t="b">
        <v>0</v>
      </c>
      <c r="AC4351" s="61">
        <v>0</v>
      </c>
    </row>
    <row r="4352" spans="2:29" ht="13.7">
      <c r="B4352" s="24" t="s">
        <v>82</v>
      </c>
      <c r="C4352" s="24" t="s">
        <v>92</v>
      </c>
      <c r="D4352" s="24" t="s">
        <v>93</v>
      </c>
      <c r="E4352" s="24">
        <v>540</v>
      </c>
      <c r="F4352" s="26">
        <v>46204</v>
      </c>
      <c r="G4352" s="24" t="s">
        <v>52</v>
      </c>
      <c r="H4352" s="24" t="s">
        <v>53</v>
      </c>
      <c r="I4352" s="24" t="s">
        <v>94</v>
      </c>
      <c r="J4352" s="24" t="s">
        <v>126</v>
      </c>
      <c r="K4352" s="24">
        <v>1</v>
      </c>
      <c r="L4352" s="24" t="s">
        <v>84</v>
      </c>
      <c r="M4352" s="26">
        <v>46233</v>
      </c>
      <c r="N4352" s="27">
        <v>46233.354166666664</v>
      </c>
      <c r="O4352" s="27">
        <v>46233.729166666664</v>
      </c>
      <c r="P4352" s="24" t="s">
        <v>7155</v>
      </c>
      <c r="Q4352" s="24" t="s">
        <v>7156</v>
      </c>
      <c r="R4352" s="24" t="s">
        <v>6825</v>
      </c>
      <c r="T4352" s="24" t="s">
        <v>94</v>
      </c>
      <c r="U4352" s="24" t="s">
        <v>480</v>
      </c>
      <c r="V4352" s="27">
        <v>46233.356944444444</v>
      </c>
      <c r="W4352" s="27">
        <v>46233.420138888891</v>
      </c>
      <c r="Z4352" s="24">
        <v>1</v>
      </c>
      <c r="AA4352" s="24" t="s">
        <v>58</v>
      </c>
      <c r="AB4352" s="24" t="b">
        <v>0</v>
      </c>
      <c r="AC4352" s="61"/>
    </row>
    <row r="4353" spans="2:29" ht="13.7">
      <c r="B4353" s="24" t="s">
        <v>82</v>
      </c>
      <c r="C4353" s="24" t="s">
        <v>92</v>
      </c>
      <c r="D4353" s="24" t="s">
        <v>93</v>
      </c>
      <c r="E4353" s="24">
        <v>540</v>
      </c>
      <c r="F4353" s="26">
        <v>46204</v>
      </c>
      <c r="G4353" s="24" t="s">
        <v>52</v>
      </c>
      <c r="H4353" s="24" t="s">
        <v>53</v>
      </c>
      <c r="I4353" s="24" t="s">
        <v>94</v>
      </c>
      <c r="J4353" s="24" t="s">
        <v>126</v>
      </c>
      <c r="K4353" s="24">
        <v>1</v>
      </c>
      <c r="L4353" s="24" t="s">
        <v>84</v>
      </c>
      <c r="M4353" s="26">
        <v>46233</v>
      </c>
      <c r="N4353" s="27">
        <v>46233.354166666664</v>
      </c>
      <c r="O4353" s="27">
        <v>46233.729166666664</v>
      </c>
      <c r="P4353" s="24" t="s">
        <v>7157</v>
      </c>
      <c r="Q4353" s="24" t="s">
        <v>7158</v>
      </c>
      <c r="R4353" s="24" t="s">
        <v>6828</v>
      </c>
      <c r="T4353" s="24" t="s">
        <v>94</v>
      </c>
      <c r="U4353" s="24" t="s">
        <v>480</v>
      </c>
      <c r="V4353" s="27">
        <v>46233.454861111109</v>
      </c>
      <c r="W4353" s="27">
        <v>46233.524305555555</v>
      </c>
      <c r="Z4353" s="24">
        <v>1</v>
      </c>
      <c r="AA4353" s="24" t="s">
        <v>58</v>
      </c>
      <c r="AB4353" s="24" t="b">
        <v>0</v>
      </c>
      <c r="AC4353" s="61"/>
    </row>
    <row r="4354" spans="2:29" ht="13.7">
      <c r="B4354" s="24" t="s">
        <v>82</v>
      </c>
      <c r="C4354" s="24" t="s">
        <v>92</v>
      </c>
      <c r="D4354" s="24" t="s">
        <v>93</v>
      </c>
      <c r="E4354" s="24">
        <v>540</v>
      </c>
      <c r="F4354" s="26">
        <v>46204</v>
      </c>
      <c r="G4354" s="24" t="s">
        <v>52</v>
      </c>
      <c r="H4354" s="24" t="s">
        <v>53</v>
      </c>
      <c r="I4354" s="24" t="s">
        <v>94</v>
      </c>
      <c r="J4354" s="24" t="s">
        <v>126</v>
      </c>
      <c r="K4354" s="24">
        <v>1</v>
      </c>
      <c r="L4354" s="24" t="s">
        <v>84</v>
      </c>
      <c r="M4354" s="26">
        <v>46233</v>
      </c>
      <c r="N4354" s="27">
        <v>46233.354166666664</v>
      </c>
      <c r="O4354" s="27">
        <v>46233.729166666664</v>
      </c>
      <c r="P4354" s="24" t="s">
        <v>7159</v>
      </c>
      <c r="Q4354" s="24" t="s">
        <v>7160</v>
      </c>
      <c r="R4354" s="24" t="s">
        <v>6825</v>
      </c>
      <c r="T4354" s="24" t="s">
        <v>94</v>
      </c>
      <c r="U4354" s="24" t="s">
        <v>480</v>
      </c>
      <c r="V4354" s="27">
        <v>46233.642361111109</v>
      </c>
      <c r="W4354" s="27">
        <v>46233.71597222222</v>
      </c>
      <c r="Z4354" s="24">
        <v>1</v>
      </c>
      <c r="AA4354" s="24" t="s">
        <v>58</v>
      </c>
      <c r="AB4354" s="24" t="b">
        <v>0</v>
      </c>
      <c r="AC4354" s="61"/>
    </row>
    <row r="4355" spans="2:29" ht="13.7">
      <c r="B4355" s="24" t="s">
        <v>82</v>
      </c>
      <c r="C4355" s="24" t="s">
        <v>92</v>
      </c>
      <c r="D4355" s="24" t="s">
        <v>93</v>
      </c>
      <c r="E4355" s="24">
        <v>540</v>
      </c>
      <c r="F4355" s="26">
        <v>46204</v>
      </c>
      <c r="G4355" s="24" t="s">
        <v>52</v>
      </c>
      <c r="H4355" s="24" t="s">
        <v>53</v>
      </c>
      <c r="I4355" s="24" t="s">
        <v>94</v>
      </c>
      <c r="J4355" s="24" t="s">
        <v>126</v>
      </c>
      <c r="K4355" s="24">
        <v>1</v>
      </c>
      <c r="L4355" s="24" t="s">
        <v>84</v>
      </c>
      <c r="M4355" s="26">
        <v>46233</v>
      </c>
      <c r="N4355" s="27">
        <v>46233.354166666664</v>
      </c>
      <c r="O4355" s="27">
        <v>46233.729166666664</v>
      </c>
      <c r="P4355" s="24" t="s">
        <v>7161</v>
      </c>
      <c r="Q4355" s="24" t="s">
        <v>7162</v>
      </c>
      <c r="R4355" s="24" t="s">
        <v>6825</v>
      </c>
      <c r="T4355" s="24" t="s">
        <v>94</v>
      </c>
      <c r="U4355" s="24" t="s">
        <v>480</v>
      </c>
      <c r="V4355" s="27">
        <v>46233.546527777777</v>
      </c>
      <c r="W4355" s="27">
        <v>46233.609027777777</v>
      </c>
      <c r="Z4355" s="24">
        <v>1</v>
      </c>
      <c r="AA4355" s="24" t="s">
        <v>58</v>
      </c>
      <c r="AB4355" s="24" t="b">
        <v>0</v>
      </c>
      <c r="AC4355" s="61"/>
    </row>
    <row r="4356" spans="2:29" ht="13.7">
      <c r="B4356" s="24" t="s">
        <v>82</v>
      </c>
      <c r="C4356" s="24" t="s">
        <v>92</v>
      </c>
      <c r="D4356" s="24" t="s">
        <v>93</v>
      </c>
      <c r="E4356" s="24">
        <v>540</v>
      </c>
      <c r="F4356" s="26">
        <v>46204</v>
      </c>
      <c r="G4356" s="24" t="s">
        <v>52</v>
      </c>
      <c r="H4356" s="24" t="s">
        <v>53</v>
      </c>
      <c r="I4356" s="24" t="s">
        <v>94</v>
      </c>
      <c r="J4356" s="24" t="s">
        <v>125</v>
      </c>
      <c r="K4356" s="24">
        <v>1</v>
      </c>
      <c r="L4356" s="24" t="s">
        <v>84</v>
      </c>
      <c r="M4356" s="26">
        <v>46234</v>
      </c>
      <c r="N4356" s="27">
        <v>46234.333333333336</v>
      </c>
      <c r="O4356" s="27">
        <v>46234.708333333336</v>
      </c>
      <c r="V4356" s="27"/>
      <c r="W4356" s="27"/>
      <c r="X4356" s="24">
        <v>4</v>
      </c>
      <c r="Y4356" s="24">
        <v>0</v>
      </c>
      <c r="Z4356" s="24">
        <v>4</v>
      </c>
      <c r="AA4356" s="24" t="s">
        <v>58</v>
      </c>
      <c r="AB4356" s="24" t="b">
        <v>0</v>
      </c>
      <c r="AC4356" s="61">
        <v>0</v>
      </c>
    </row>
    <row r="4357" spans="2:29" ht="13.7">
      <c r="B4357" s="24" t="s">
        <v>82</v>
      </c>
      <c r="C4357" s="24" t="s">
        <v>92</v>
      </c>
      <c r="D4357" s="24" t="s">
        <v>93</v>
      </c>
      <c r="E4357" s="24">
        <v>540</v>
      </c>
      <c r="F4357" s="26">
        <v>46204</v>
      </c>
      <c r="G4357" s="24" t="s">
        <v>52</v>
      </c>
      <c r="H4357" s="24" t="s">
        <v>53</v>
      </c>
      <c r="I4357" s="24" t="s">
        <v>94</v>
      </c>
      <c r="J4357" s="24" t="s">
        <v>126</v>
      </c>
      <c r="K4357" s="24">
        <v>1</v>
      </c>
      <c r="L4357" s="24" t="s">
        <v>84</v>
      </c>
      <c r="M4357" s="26">
        <v>46234</v>
      </c>
      <c r="N4357" s="27">
        <v>46234.333333333336</v>
      </c>
      <c r="O4357" s="27">
        <v>46234.708333333336</v>
      </c>
      <c r="P4357" s="24" t="s">
        <v>7163</v>
      </c>
      <c r="Q4357" s="24" t="s">
        <v>7164</v>
      </c>
      <c r="R4357" s="24" t="s">
        <v>6848</v>
      </c>
      <c r="T4357" s="24" t="s">
        <v>94</v>
      </c>
      <c r="U4357" s="24" t="s">
        <v>514</v>
      </c>
      <c r="V4357" s="27">
        <v>46234.430555555555</v>
      </c>
      <c r="W4357" s="27">
        <v>46234.502083333333</v>
      </c>
      <c r="Z4357" s="24">
        <v>1</v>
      </c>
      <c r="AA4357" s="24" t="s">
        <v>58</v>
      </c>
      <c r="AB4357" s="24" t="b">
        <v>0</v>
      </c>
      <c r="AC4357" s="61"/>
    </row>
    <row r="4358" spans="2:29" ht="13.7">
      <c r="B4358" s="24" t="s">
        <v>82</v>
      </c>
      <c r="C4358" s="24" t="s">
        <v>92</v>
      </c>
      <c r="D4358" s="24" t="s">
        <v>93</v>
      </c>
      <c r="E4358" s="24">
        <v>540</v>
      </c>
      <c r="F4358" s="26">
        <v>46204</v>
      </c>
      <c r="G4358" s="24" t="s">
        <v>52</v>
      </c>
      <c r="H4358" s="24" t="s">
        <v>53</v>
      </c>
      <c r="I4358" s="24" t="s">
        <v>94</v>
      </c>
      <c r="J4358" s="24" t="s">
        <v>126</v>
      </c>
      <c r="K4358" s="24">
        <v>1</v>
      </c>
      <c r="L4358" s="24" t="s">
        <v>84</v>
      </c>
      <c r="M4358" s="26">
        <v>46234</v>
      </c>
      <c r="N4358" s="27">
        <v>46234.333333333336</v>
      </c>
      <c r="O4358" s="27">
        <v>46234.708333333336</v>
      </c>
      <c r="P4358" s="24" t="s">
        <v>7165</v>
      </c>
      <c r="Q4358" s="24" t="s">
        <v>7166</v>
      </c>
      <c r="R4358" s="24" t="s">
        <v>6828</v>
      </c>
      <c r="S4358" s="24" t="s">
        <v>152</v>
      </c>
      <c r="T4358" s="24" t="s">
        <v>94</v>
      </c>
      <c r="U4358" s="24" t="s">
        <v>514</v>
      </c>
      <c r="V4358" s="27">
        <v>46234.341666666667</v>
      </c>
      <c r="W4358" s="27">
        <v>46234.405555555553</v>
      </c>
      <c r="Z4358" s="24">
        <v>1</v>
      </c>
      <c r="AA4358" s="24" t="s">
        <v>58</v>
      </c>
      <c r="AB4358" s="24" t="b">
        <v>0</v>
      </c>
      <c r="AC4358" s="61"/>
    </row>
    <row r="4359" spans="2:29" ht="13.7">
      <c r="B4359" s="24" t="s">
        <v>82</v>
      </c>
      <c r="C4359" s="24" t="s">
        <v>92</v>
      </c>
      <c r="D4359" s="24" t="s">
        <v>93</v>
      </c>
      <c r="E4359" s="24">
        <v>540</v>
      </c>
      <c r="F4359" s="26">
        <v>46204</v>
      </c>
      <c r="G4359" s="24" t="s">
        <v>52</v>
      </c>
      <c r="H4359" s="24" t="s">
        <v>53</v>
      </c>
      <c r="I4359" s="24" t="s">
        <v>94</v>
      </c>
      <c r="J4359" s="24" t="s">
        <v>126</v>
      </c>
      <c r="K4359" s="24">
        <v>1</v>
      </c>
      <c r="L4359" s="24" t="s">
        <v>84</v>
      </c>
      <c r="M4359" s="26">
        <v>46234</v>
      </c>
      <c r="N4359" s="27">
        <v>46234.333333333336</v>
      </c>
      <c r="O4359" s="27">
        <v>46234.708333333336</v>
      </c>
      <c r="P4359" s="24" t="s">
        <v>7167</v>
      </c>
      <c r="Q4359" s="24" t="s">
        <v>7168</v>
      </c>
      <c r="R4359" s="24" t="s">
        <v>6825</v>
      </c>
      <c r="T4359" s="24" t="s">
        <v>94</v>
      </c>
      <c r="U4359" s="24" t="s">
        <v>514</v>
      </c>
      <c r="V4359" s="27">
        <v>46234.622916666667</v>
      </c>
      <c r="W4359" s="27">
        <v>46234.690972222219</v>
      </c>
      <c r="Z4359" s="24">
        <v>1</v>
      </c>
      <c r="AA4359" s="24" t="s">
        <v>58</v>
      </c>
      <c r="AB4359" s="24" t="b">
        <v>0</v>
      </c>
      <c r="AC4359" s="61"/>
    </row>
    <row r="4360" spans="2:29" ht="13.7">
      <c r="B4360" s="24" t="s">
        <v>82</v>
      </c>
      <c r="C4360" s="24" t="s">
        <v>92</v>
      </c>
      <c r="D4360" s="24" t="s">
        <v>93</v>
      </c>
      <c r="E4360" s="24">
        <v>540</v>
      </c>
      <c r="F4360" s="26">
        <v>46204</v>
      </c>
      <c r="G4360" s="24" t="s">
        <v>52</v>
      </c>
      <c r="H4360" s="24" t="s">
        <v>53</v>
      </c>
      <c r="I4360" s="24" t="s">
        <v>94</v>
      </c>
      <c r="J4360" s="24" t="s">
        <v>126</v>
      </c>
      <c r="K4360" s="24">
        <v>1</v>
      </c>
      <c r="L4360" s="24" t="s">
        <v>84</v>
      </c>
      <c r="M4360" s="26">
        <v>46234</v>
      </c>
      <c r="N4360" s="27">
        <v>46234.333333333336</v>
      </c>
      <c r="O4360" s="27">
        <v>46234.708333333336</v>
      </c>
      <c r="P4360" s="24" t="s">
        <v>7169</v>
      </c>
      <c r="Q4360" s="24" t="s">
        <v>7170</v>
      </c>
      <c r="R4360" s="24" t="s">
        <v>6831</v>
      </c>
      <c r="T4360" s="24" t="s">
        <v>94</v>
      </c>
      <c r="U4360" s="24" t="s">
        <v>514</v>
      </c>
      <c r="V4360" s="27">
        <v>46234.523611111108</v>
      </c>
      <c r="W4360" s="27">
        <v>46234.576388888891</v>
      </c>
      <c r="Z4360" s="24">
        <v>1</v>
      </c>
      <c r="AA4360" s="24" t="s">
        <v>58</v>
      </c>
      <c r="AB4360" s="24" t="b">
        <v>0</v>
      </c>
      <c r="AC4360" s="61"/>
    </row>
    <row r="4361" spans="2:29" ht="13.7">
      <c r="B4361" s="24" t="s">
        <v>82</v>
      </c>
      <c r="C4361" s="24" t="s">
        <v>92</v>
      </c>
      <c r="D4361" s="24" t="s">
        <v>93</v>
      </c>
      <c r="E4361" s="24">
        <v>540</v>
      </c>
      <c r="F4361" s="26">
        <v>46235</v>
      </c>
      <c r="G4361" s="24" t="s">
        <v>52</v>
      </c>
      <c r="H4361" s="24" t="s">
        <v>53</v>
      </c>
      <c r="I4361" s="24" t="s">
        <v>94</v>
      </c>
      <c r="J4361" s="24" t="s">
        <v>125</v>
      </c>
      <c r="K4361" s="24">
        <v>1</v>
      </c>
      <c r="L4361" s="24" t="s">
        <v>84</v>
      </c>
      <c r="M4361" s="26">
        <v>46235</v>
      </c>
      <c r="N4361" s="27">
        <v>46235.354166666664</v>
      </c>
      <c r="O4361" s="27">
        <v>46235.729166666664</v>
      </c>
      <c r="V4361" s="27"/>
      <c r="W4361" s="27"/>
      <c r="X4361" s="24">
        <v>4</v>
      </c>
      <c r="Y4361" s="24">
        <v>0</v>
      </c>
      <c r="Z4361" s="24">
        <v>4</v>
      </c>
      <c r="AA4361" s="24" t="s">
        <v>60</v>
      </c>
      <c r="AB4361" s="24" t="b">
        <v>0</v>
      </c>
      <c r="AC4361" s="61">
        <v>0</v>
      </c>
    </row>
    <row r="4362" spans="2:29" ht="13.7">
      <c r="B4362" s="24" t="s">
        <v>82</v>
      </c>
      <c r="C4362" s="24" t="s">
        <v>92</v>
      </c>
      <c r="D4362" s="24" t="s">
        <v>93</v>
      </c>
      <c r="E4362" s="24">
        <v>540</v>
      </c>
      <c r="F4362" s="26">
        <v>46235</v>
      </c>
      <c r="G4362" s="24" t="s">
        <v>52</v>
      </c>
      <c r="H4362" s="24" t="s">
        <v>53</v>
      </c>
      <c r="I4362" s="24" t="s">
        <v>94</v>
      </c>
      <c r="J4362" s="24" t="s">
        <v>126</v>
      </c>
      <c r="K4362" s="24">
        <v>1</v>
      </c>
      <c r="L4362" s="24" t="s">
        <v>84</v>
      </c>
      <c r="M4362" s="26">
        <v>46235</v>
      </c>
      <c r="N4362" s="27">
        <v>46235.354166666664</v>
      </c>
      <c r="O4362" s="27">
        <v>46235.729166666664</v>
      </c>
      <c r="P4362" s="24" t="s">
        <v>7171</v>
      </c>
      <c r="Q4362" s="24" t="s">
        <v>7172</v>
      </c>
      <c r="R4362" s="24" t="s">
        <v>6825</v>
      </c>
      <c r="S4362" s="24" t="s">
        <v>152</v>
      </c>
      <c r="T4362" s="24" t="s">
        <v>94</v>
      </c>
      <c r="U4362" s="24" t="s">
        <v>169</v>
      </c>
      <c r="V4362" s="27">
        <v>46235.549305555556</v>
      </c>
      <c r="W4362" s="27">
        <v>46235.61041666667</v>
      </c>
      <c r="Z4362" s="24">
        <v>1</v>
      </c>
      <c r="AA4362" s="24" t="s">
        <v>60</v>
      </c>
      <c r="AB4362" s="24" t="b">
        <v>0</v>
      </c>
      <c r="AC4362" s="61"/>
    </row>
    <row r="4363" spans="2:29" ht="13.7">
      <c r="B4363" s="24" t="s">
        <v>82</v>
      </c>
      <c r="C4363" s="24" t="s">
        <v>92</v>
      </c>
      <c r="D4363" s="24" t="s">
        <v>93</v>
      </c>
      <c r="E4363" s="24">
        <v>540</v>
      </c>
      <c r="F4363" s="26">
        <v>46235</v>
      </c>
      <c r="G4363" s="24" t="s">
        <v>52</v>
      </c>
      <c r="H4363" s="24" t="s">
        <v>53</v>
      </c>
      <c r="I4363" s="24" t="s">
        <v>94</v>
      </c>
      <c r="J4363" s="24" t="s">
        <v>126</v>
      </c>
      <c r="K4363" s="24">
        <v>1</v>
      </c>
      <c r="L4363" s="24" t="s">
        <v>84</v>
      </c>
      <c r="M4363" s="26">
        <v>46235</v>
      </c>
      <c r="N4363" s="27">
        <v>46235.354166666664</v>
      </c>
      <c r="O4363" s="27">
        <v>46235.729166666664</v>
      </c>
      <c r="P4363" s="24" t="s">
        <v>7173</v>
      </c>
      <c r="Q4363" s="24" t="s">
        <v>7174</v>
      </c>
      <c r="R4363" s="24" t="s">
        <v>6825</v>
      </c>
      <c r="S4363" s="24" t="s">
        <v>198</v>
      </c>
      <c r="T4363" s="24" t="s">
        <v>94</v>
      </c>
      <c r="U4363" s="24" t="s">
        <v>169</v>
      </c>
      <c r="V4363" s="27">
        <v>46235.454861111109</v>
      </c>
      <c r="W4363" s="27">
        <v>46235.518750000003</v>
      </c>
      <c r="Z4363" s="24">
        <v>1</v>
      </c>
      <c r="AA4363" s="24" t="s">
        <v>60</v>
      </c>
      <c r="AB4363" s="24" t="b">
        <v>0</v>
      </c>
      <c r="AC4363" s="61"/>
    </row>
    <row r="4364" spans="2:29" ht="13.7">
      <c r="B4364" s="24" t="s">
        <v>82</v>
      </c>
      <c r="C4364" s="24" t="s">
        <v>92</v>
      </c>
      <c r="D4364" s="24" t="s">
        <v>93</v>
      </c>
      <c r="E4364" s="24">
        <v>540</v>
      </c>
      <c r="F4364" s="26">
        <v>46235</v>
      </c>
      <c r="G4364" s="24" t="s">
        <v>52</v>
      </c>
      <c r="H4364" s="24" t="s">
        <v>53</v>
      </c>
      <c r="I4364" s="24" t="s">
        <v>94</v>
      </c>
      <c r="J4364" s="24" t="s">
        <v>126</v>
      </c>
      <c r="K4364" s="24">
        <v>1</v>
      </c>
      <c r="L4364" s="24" t="s">
        <v>84</v>
      </c>
      <c r="M4364" s="26">
        <v>46235</v>
      </c>
      <c r="N4364" s="27">
        <v>46235.354166666664</v>
      </c>
      <c r="O4364" s="27">
        <v>46235.729166666664</v>
      </c>
      <c r="P4364" s="24" t="s">
        <v>7175</v>
      </c>
      <c r="Q4364" s="24" t="s">
        <v>7176</v>
      </c>
      <c r="R4364" s="24" t="s">
        <v>6825</v>
      </c>
      <c r="T4364" s="24" t="s">
        <v>94</v>
      </c>
      <c r="U4364" s="24" t="s">
        <v>169</v>
      </c>
      <c r="V4364" s="27">
        <v>46235.356944444444</v>
      </c>
      <c r="W4364" s="27">
        <v>46235.418055555558</v>
      </c>
      <c r="Z4364" s="24">
        <v>1</v>
      </c>
      <c r="AA4364" s="24" t="s">
        <v>60</v>
      </c>
      <c r="AB4364" s="24" t="b">
        <v>0</v>
      </c>
      <c r="AC4364" s="61"/>
    </row>
    <row r="4365" spans="2:29" ht="13.7">
      <c r="B4365" s="24" t="s">
        <v>82</v>
      </c>
      <c r="C4365" s="24" t="s">
        <v>92</v>
      </c>
      <c r="D4365" s="24" t="s">
        <v>93</v>
      </c>
      <c r="E4365" s="24">
        <v>540</v>
      </c>
      <c r="F4365" s="26">
        <v>46235</v>
      </c>
      <c r="G4365" s="24" t="s">
        <v>52</v>
      </c>
      <c r="H4365" s="24" t="s">
        <v>53</v>
      </c>
      <c r="I4365" s="24" t="s">
        <v>94</v>
      </c>
      <c r="J4365" s="24" t="s">
        <v>126</v>
      </c>
      <c r="K4365" s="24">
        <v>1</v>
      </c>
      <c r="L4365" s="24" t="s">
        <v>84</v>
      </c>
      <c r="M4365" s="26">
        <v>46235</v>
      </c>
      <c r="N4365" s="27">
        <v>46235.354166666664</v>
      </c>
      <c r="O4365" s="27">
        <v>46235.729166666664</v>
      </c>
      <c r="P4365" s="24" t="s">
        <v>7177</v>
      </c>
      <c r="Q4365" s="24" t="s">
        <v>7178</v>
      </c>
      <c r="R4365" s="24" t="s">
        <v>6828</v>
      </c>
      <c r="T4365" s="24" t="s">
        <v>94</v>
      </c>
      <c r="U4365" s="24" t="s">
        <v>169</v>
      </c>
      <c r="V4365" s="27">
        <v>46235.638888888891</v>
      </c>
      <c r="W4365" s="27">
        <v>46235.700694444444</v>
      </c>
      <c r="Z4365" s="24">
        <v>1</v>
      </c>
      <c r="AA4365" s="24" t="s">
        <v>60</v>
      </c>
      <c r="AB4365" s="24" t="b">
        <v>0</v>
      </c>
      <c r="AC4365" s="61"/>
    </row>
    <row r="4366" spans="2:29" ht="13.7">
      <c r="B4366" s="24" t="s">
        <v>82</v>
      </c>
      <c r="C4366" s="24" t="s">
        <v>92</v>
      </c>
      <c r="D4366" s="24" t="s">
        <v>93</v>
      </c>
      <c r="E4366" s="24">
        <v>540</v>
      </c>
      <c r="F4366" s="26">
        <v>46235</v>
      </c>
      <c r="G4366" s="24" t="s">
        <v>52</v>
      </c>
      <c r="H4366" s="24" t="s">
        <v>53</v>
      </c>
      <c r="I4366" s="24" t="s">
        <v>94</v>
      </c>
      <c r="J4366" s="24" t="s">
        <v>125</v>
      </c>
      <c r="K4366" s="24">
        <v>1</v>
      </c>
      <c r="L4366" s="24" t="s">
        <v>84</v>
      </c>
      <c r="M4366" s="26">
        <v>46240</v>
      </c>
      <c r="N4366" s="27">
        <v>46240.375</v>
      </c>
      <c r="O4366" s="27">
        <v>46240.75</v>
      </c>
      <c r="V4366" s="27"/>
      <c r="W4366" s="27"/>
      <c r="X4366" s="24">
        <v>4</v>
      </c>
      <c r="Y4366" s="24">
        <v>0</v>
      </c>
      <c r="Z4366" s="24">
        <v>4</v>
      </c>
      <c r="AA4366" s="24" t="s">
        <v>60</v>
      </c>
      <c r="AB4366" s="24" t="b">
        <v>0</v>
      </c>
      <c r="AC4366" s="61">
        <v>0</v>
      </c>
    </row>
    <row r="4367" spans="2:29" ht="13.7">
      <c r="B4367" s="24" t="s">
        <v>82</v>
      </c>
      <c r="C4367" s="24" t="s">
        <v>92</v>
      </c>
      <c r="D4367" s="24" t="s">
        <v>93</v>
      </c>
      <c r="E4367" s="24">
        <v>540</v>
      </c>
      <c r="F4367" s="26">
        <v>46235</v>
      </c>
      <c r="G4367" s="24" t="s">
        <v>52</v>
      </c>
      <c r="H4367" s="24" t="s">
        <v>53</v>
      </c>
      <c r="I4367" s="24" t="s">
        <v>94</v>
      </c>
      <c r="J4367" s="24" t="s">
        <v>126</v>
      </c>
      <c r="K4367" s="24">
        <v>1</v>
      </c>
      <c r="L4367" s="24" t="s">
        <v>84</v>
      </c>
      <c r="M4367" s="26">
        <v>46240</v>
      </c>
      <c r="N4367" s="27">
        <v>46240.375</v>
      </c>
      <c r="O4367" s="27">
        <v>46240.75</v>
      </c>
      <c r="P4367" s="24" t="s">
        <v>7179</v>
      </c>
      <c r="Q4367" s="24" t="s">
        <v>7180</v>
      </c>
      <c r="R4367" s="24" t="s">
        <v>6825</v>
      </c>
      <c r="T4367" s="24" t="s">
        <v>94</v>
      </c>
      <c r="U4367" s="24" t="s">
        <v>202</v>
      </c>
      <c r="V4367" s="27">
        <v>46240.475694444445</v>
      </c>
      <c r="W4367" s="27">
        <v>46240.525694444441</v>
      </c>
      <c r="Z4367" s="24">
        <v>1</v>
      </c>
      <c r="AA4367" s="24" t="s">
        <v>60</v>
      </c>
      <c r="AB4367" s="24" t="b">
        <v>0</v>
      </c>
      <c r="AC4367" s="61"/>
    </row>
    <row r="4368" spans="2:29" ht="13.7">
      <c r="B4368" s="24" t="s">
        <v>82</v>
      </c>
      <c r="C4368" s="24" t="s">
        <v>92</v>
      </c>
      <c r="D4368" s="24" t="s">
        <v>93</v>
      </c>
      <c r="E4368" s="24">
        <v>540</v>
      </c>
      <c r="F4368" s="26">
        <v>46235</v>
      </c>
      <c r="G4368" s="24" t="s">
        <v>52</v>
      </c>
      <c r="H4368" s="24" t="s">
        <v>53</v>
      </c>
      <c r="I4368" s="24" t="s">
        <v>94</v>
      </c>
      <c r="J4368" s="24" t="s">
        <v>126</v>
      </c>
      <c r="K4368" s="24">
        <v>1</v>
      </c>
      <c r="L4368" s="24" t="s">
        <v>84</v>
      </c>
      <c r="M4368" s="26">
        <v>46240</v>
      </c>
      <c r="N4368" s="27">
        <v>46240.375</v>
      </c>
      <c r="O4368" s="27">
        <v>46240.75</v>
      </c>
      <c r="P4368" s="24" t="s">
        <v>7181</v>
      </c>
      <c r="Q4368" s="24" t="s">
        <v>7182</v>
      </c>
      <c r="R4368" s="24" t="s">
        <v>6831</v>
      </c>
      <c r="T4368" s="24" t="s">
        <v>94</v>
      </c>
      <c r="U4368" s="24" t="s">
        <v>202</v>
      </c>
      <c r="V4368" s="27">
        <v>46240.658333333333</v>
      </c>
      <c r="W4368" s="27">
        <v>46240.71597222222</v>
      </c>
      <c r="Z4368" s="24">
        <v>1</v>
      </c>
      <c r="AA4368" s="24" t="s">
        <v>60</v>
      </c>
      <c r="AB4368" s="24" t="b">
        <v>0</v>
      </c>
      <c r="AC4368" s="61"/>
    </row>
    <row r="4369" spans="2:29" ht="13.7">
      <c r="B4369" s="24" t="s">
        <v>82</v>
      </c>
      <c r="C4369" s="24" t="s">
        <v>92</v>
      </c>
      <c r="D4369" s="24" t="s">
        <v>93</v>
      </c>
      <c r="E4369" s="24">
        <v>540</v>
      </c>
      <c r="F4369" s="26">
        <v>46235</v>
      </c>
      <c r="G4369" s="24" t="s">
        <v>52</v>
      </c>
      <c r="H4369" s="24" t="s">
        <v>53</v>
      </c>
      <c r="I4369" s="24" t="s">
        <v>94</v>
      </c>
      <c r="J4369" s="24" t="s">
        <v>126</v>
      </c>
      <c r="K4369" s="24">
        <v>1</v>
      </c>
      <c r="L4369" s="24" t="s">
        <v>84</v>
      </c>
      <c r="M4369" s="26">
        <v>46240</v>
      </c>
      <c r="N4369" s="27">
        <v>46240.375</v>
      </c>
      <c r="O4369" s="27">
        <v>46240.75</v>
      </c>
      <c r="P4369" s="24" t="s">
        <v>7183</v>
      </c>
      <c r="Q4369" s="24" t="s">
        <v>7184</v>
      </c>
      <c r="R4369" s="24" t="s">
        <v>6831</v>
      </c>
      <c r="T4369" s="24" t="s">
        <v>94</v>
      </c>
      <c r="U4369" s="24" t="s">
        <v>202</v>
      </c>
      <c r="V4369" s="27">
        <v>46240.379166666666</v>
      </c>
      <c r="W4369" s="27">
        <v>46240.453472222223</v>
      </c>
      <c r="Z4369" s="24">
        <v>1</v>
      </c>
      <c r="AA4369" s="24" t="s">
        <v>60</v>
      </c>
      <c r="AB4369" s="24" t="b">
        <v>0</v>
      </c>
      <c r="AC4369" s="61"/>
    </row>
    <row r="4370" spans="2:29" ht="13.7">
      <c r="B4370" s="24" t="s">
        <v>82</v>
      </c>
      <c r="C4370" s="24" t="s">
        <v>92</v>
      </c>
      <c r="D4370" s="24" t="s">
        <v>93</v>
      </c>
      <c r="E4370" s="24">
        <v>540</v>
      </c>
      <c r="F4370" s="26">
        <v>46235</v>
      </c>
      <c r="G4370" s="24" t="s">
        <v>52</v>
      </c>
      <c r="H4370" s="24" t="s">
        <v>53</v>
      </c>
      <c r="I4370" s="24" t="s">
        <v>94</v>
      </c>
      <c r="J4370" s="24" t="s">
        <v>126</v>
      </c>
      <c r="K4370" s="24">
        <v>1</v>
      </c>
      <c r="L4370" s="24" t="s">
        <v>84</v>
      </c>
      <c r="M4370" s="26">
        <v>46240</v>
      </c>
      <c r="N4370" s="27">
        <v>46240.375</v>
      </c>
      <c r="O4370" s="27">
        <v>46240.75</v>
      </c>
      <c r="P4370" s="24" t="s">
        <v>7185</v>
      </c>
      <c r="Q4370" s="24" t="s">
        <v>7186</v>
      </c>
      <c r="R4370" s="24" t="s">
        <v>6828</v>
      </c>
      <c r="S4370" s="24" t="s">
        <v>160</v>
      </c>
      <c r="T4370" s="24" t="s">
        <v>94</v>
      </c>
      <c r="U4370" s="24" t="s">
        <v>202</v>
      </c>
      <c r="V4370" s="27">
        <v>46240.568055555559</v>
      </c>
      <c r="W4370" s="27">
        <v>46240.628472222219</v>
      </c>
      <c r="Z4370" s="24">
        <v>1</v>
      </c>
      <c r="AA4370" s="24" t="s">
        <v>60</v>
      </c>
      <c r="AB4370" s="24" t="b">
        <v>0</v>
      </c>
      <c r="AC4370" s="61"/>
    </row>
    <row r="4371" spans="2:29" ht="13.7">
      <c r="B4371" s="24" t="s">
        <v>82</v>
      </c>
      <c r="C4371" s="24" t="s">
        <v>92</v>
      </c>
      <c r="D4371" s="24" t="s">
        <v>93</v>
      </c>
      <c r="E4371" s="24">
        <v>540</v>
      </c>
      <c r="F4371" s="26">
        <v>46235</v>
      </c>
      <c r="G4371" s="24" t="s">
        <v>52</v>
      </c>
      <c r="H4371" s="24" t="s">
        <v>53</v>
      </c>
      <c r="I4371" s="24" t="s">
        <v>94</v>
      </c>
      <c r="J4371" s="24" t="s">
        <v>125</v>
      </c>
      <c r="K4371" s="24">
        <v>1</v>
      </c>
      <c r="L4371" s="24" t="s">
        <v>84</v>
      </c>
      <c r="M4371" s="26">
        <v>46251</v>
      </c>
      <c r="N4371" s="27">
        <v>46251.354166666664</v>
      </c>
      <c r="O4371" s="27">
        <v>46251.729166666664</v>
      </c>
      <c r="V4371" s="27"/>
      <c r="W4371" s="27"/>
      <c r="X4371" s="24">
        <v>4</v>
      </c>
      <c r="Y4371" s="24">
        <v>0</v>
      </c>
      <c r="Z4371" s="24">
        <v>4</v>
      </c>
      <c r="AA4371" s="24" t="s">
        <v>60</v>
      </c>
      <c r="AB4371" s="24" t="b">
        <v>0</v>
      </c>
      <c r="AC4371" s="61">
        <v>0</v>
      </c>
    </row>
    <row r="4372" spans="2:29" ht="13.7">
      <c r="B4372" s="24" t="s">
        <v>82</v>
      </c>
      <c r="C4372" s="24" t="s">
        <v>92</v>
      </c>
      <c r="D4372" s="24" t="s">
        <v>93</v>
      </c>
      <c r="E4372" s="24">
        <v>540</v>
      </c>
      <c r="F4372" s="26">
        <v>46235</v>
      </c>
      <c r="G4372" s="24" t="s">
        <v>52</v>
      </c>
      <c r="H4372" s="24" t="s">
        <v>53</v>
      </c>
      <c r="I4372" s="24" t="s">
        <v>94</v>
      </c>
      <c r="J4372" s="24" t="s">
        <v>126</v>
      </c>
      <c r="K4372" s="24">
        <v>1</v>
      </c>
      <c r="L4372" s="24" t="s">
        <v>84</v>
      </c>
      <c r="M4372" s="26">
        <v>46251</v>
      </c>
      <c r="N4372" s="27">
        <v>46251.354166666664</v>
      </c>
      <c r="O4372" s="27">
        <v>46251.729166666664</v>
      </c>
      <c r="P4372" s="24" t="s">
        <v>7187</v>
      </c>
      <c r="Q4372" s="24" t="s">
        <v>7188</v>
      </c>
      <c r="R4372" s="24" t="s">
        <v>6831</v>
      </c>
      <c r="T4372" s="24" t="s">
        <v>94</v>
      </c>
      <c r="U4372" s="24" t="s">
        <v>143</v>
      </c>
      <c r="V4372" s="27">
        <v>46251.45</v>
      </c>
      <c r="W4372" s="27">
        <v>46251.51458333333</v>
      </c>
      <c r="Z4372" s="24">
        <v>1</v>
      </c>
      <c r="AA4372" s="24" t="s">
        <v>60</v>
      </c>
      <c r="AB4372" s="24" t="b">
        <v>0</v>
      </c>
      <c r="AC4372" s="61"/>
    </row>
    <row r="4373" spans="2:29" ht="13.7">
      <c r="B4373" s="24" t="s">
        <v>82</v>
      </c>
      <c r="C4373" s="24" t="s">
        <v>92</v>
      </c>
      <c r="D4373" s="24" t="s">
        <v>93</v>
      </c>
      <c r="E4373" s="24">
        <v>540</v>
      </c>
      <c r="F4373" s="26">
        <v>46235</v>
      </c>
      <c r="G4373" s="24" t="s">
        <v>52</v>
      </c>
      <c r="H4373" s="24" t="s">
        <v>53</v>
      </c>
      <c r="I4373" s="24" t="s">
        <v>94</v>
      </c>
      <c r="J4373" s="24" t="s">
        <v>126</v>
      </c>
      <c r="K4373" s="24">
        <v>1</v>
      </c>
      <c r="L4373" s="24" t="s">
        <v>84</v>
      </c>
      <c r="M4373" s="26">
        <v>46251</v>
      </c>
      <c r="N4373" s="27">
        <v>46251.354166666664</v>
      </c>
      <c r="O4373" s="27">
        <v>46251.729166666664</v>
      </c>
      <c r="P4373" s="24" t="s">
        <v>7189</v>
      </c>
      <c r="Q4373" s="24" t="s">
        <v>7190</v>
      </c>
      <c r="R4373" s="24" t="s">
        <v>6848</v>
      </c>
      <c r="S4373" s="24" t="s">
        <v>160</v>
      </c>
      <c r="T4373" s="24" t="s">
        <v>94</v>
      </c>
      <c r="U4373" s="24" t="s">
        <v>143</v>
      </c>
      <c r="V4373" s="27">
        <v>46251.546527777777</v>
      </c>
      <c r="W4373" s="27">
        <v>46251.607638888891</v>
      </c>
      <c r="Z4373" s="24">
        <v>1</v>
      </c>
      <c r="AA4373" s="24" t="s">
        <v>60</v>
      </c>
      <c r="AB4373" s="24" t="b">
        <v>0</v>
      </c>
      <c r="AC4373" s="61"/>
    </row>
    <row r="4374" spans="2:29" ht="13.7">
      <c r="B4374" s="24" t="s">
        <v>82</v>
      </c>
      <c r="C4374" s="24" t="s">
        <v>92</v>
      </c>
      <c r="D4374" s="24" t="s">
        <v>93</v>
      </c>
      <c r="E4374" s="24">
        <v>540</v>
      </c>
      <c r="F4374" s="26">
        <v>46235</v>
      </c>
      <c r="G4374" s="24" t="s">
        <v>52</v>
      </c>
      <c r="H4374" s="24" t="s">
        <v>53</v>
      </c>
      <c r="I4374" s="24" t="s">
        <v>94</v>
      </c>
      <c r="J4374" s="24" t="s">
        <v>126</v>
      </c>
      <c r="K4374" s="24">
        <v>1</v>
      </c>
      <c r="L4374" s="24" t="s">
        <v>84</v>
      </c>
      <c r="M4374" s="26">
        <v>46251</v>
      </c>
      <c r="N4374" s="27">
        <v>46251.354166666664</v>
      </c>
      <c r="O4374" s="27">
        <v>46251.729166666664</v>
      </c>
      <c r="P4374" s="24" t="s">
        <v>7191</v>
      </c>
      <c r="Q4374" s="24" t="s">
        <v>7192</v>
      </c>
      <c r="R4374" s="24" t="s">
        <v>6831</v>
      </c>
      <c r="T4374" s="24" t="s">
        <v>94</v>
      </c>
      <c r="U4374" s="24" t="s">
        <v>143</v>
      </c>
      <c r="V4374" s="27">
        <v>46251.640277777777</v>
      </c>
      <c r="W4374" s="27">
        <v>46251.706944444442</v>
      </c>
      <c r="Z4374" s="24">
        <v>1</v>
      </c>
      <c r="AA4374" s="24" t="s">
        <v>60</v>
      </c>
      <c r="AB4374" s="24" t="b">
        <v>0</v>
      </c>
      <c r="AC4374" s="61"/>
    </row>
    <row r="4375" spans="2:29" ht="13.7">
      <c r="B4375" s="24" t="s">
        <v>82</v>
      </c>
      <c r="C4375" s="24" t="s">
        <v>92</v>
      </c>
      <c r="D4375" s="24" t="s">
        <v>93</v>
      </c>
      <c r="E4375" s="24">
        <v>540</v>
      </c>
      <c r="F4375" s="26">
        <v>46235</v>
      </c>
      <c r="G4375" s="24" t="s">
        <v>52</v>
      </c>
      <c r="H4375" s="24" t="s">
        <v>53</v>
      </c>
      <c r="I4375" s="24" t="s">
        <v>94</v>
      </c>
      <c r="J4375" s="24" t="s">
        <v>126</v>
      </c>
      <c r="K4375" s="24">
        <v>1</v>
      </c>
      <c r="L4375" s="24" t="s">
        <v>84</v>
      </c>
      <c r="M4375" s="26">
        <v>46251</v>
      </c>
      <c r="N4375" s="27">
        <v>46251.354166666664</v>
      </c>
      <c r="O4375" s="27">
        <v>46251.729166666664</v>
      </c>
      <c r="P4375" s="24" t="s">
        <v>7193</v>
      </c>
      <c r="Q4375" s="24" t="s">
        <v>7194</v>
      </c>
      <c r="R4375" s="24" t="s">
        <v>6825</v>
      </c>
      <c r="T4375" s="24" t="s">
        <v>94</v>
      </c>
      <c r="U4375" s="24" t="s">
        <v>143</v>
      </c>
      <c r="V4375" s="27">
        <v>46251.359722222223</v>
      </c>
      <c r="W4375" s="27">
        <v>46251.434027777781</v>
      </c>
      <c r="Z4375" s="24">
        <v>1</v>
      </c>
      <c r="AA4375" s="24" t="s">
        <v>60</v>
      </c>
      <c r="AB4375" s="24" t="b">
        <v>0</v>
      </c>
      <c r="AC4375" s="61"/>
    </row>
    <row r="4376" spans="2:29" ht="13.7">
      <c r="B4376" s="24" t="s">
        <v>82</v>
      </c>
      <c r="C4376" s="24" t="s">
        <v>92</v>
      </c>
      <c r="D4376" s="24" t="s">
        <v>93</v>
      </c>
      <c r="E4376" s="24">
        <v>540</v>
      </c>
      <c r="F4376" s="26">
        <v>46235</v>
      </c>
      <c r="G4376" s="24" t="s">
        <v>52</v>
      </c>
      <c r="H4376" s="24" t="s">
        <v>53</v>
      </c>
      <c r="I4376" s="24" t="s">
        <v>94</v>
      </c>
      <c r="J4376" s="24" t="s">
        <v>125</v>
      </c>
      <c r="K4376" s="24">
        <v>1</v>
      </c>
      <c r="L4376" s="24" t="s">
        <v>84</v>
      </c>
      <c r="M4376" s="26">
        <v>46254</v>
      </c>
      <c r="N4376" s="27">
        <v>46254.354166666664</v>
      </c>
      <c r="O4376" s="27">
        <v>46254.729166666664</v>
      </c>
      <c r="V4376" s="27"/>
      <c r="W4376" s="27"/>
      <c r="X4376" s="24">
        <v>4</v>
      </c>
      <c r="Y4376" s="24">
        <v>0</v>
      </c>
      <c r="Z4376" s="24">
        <v>4</v>
      </c>
      <c r="AA4376" s="24" t="s">
        <v>60</v>
      </c>
      <c r="AB4376" s="24" t="b">
        <v>0</v>
      </c>
      <c r="AC4376" s="61">
        <v>0</v>
      </c>
    </row>
    <row r="4377" spans="2:29" ht="13.7">
      <c r="B4377" s="24" t="s">
        <v>82</v>
      </c>
      <c r="C4377" s="24" t="s">
        <v>92</v>
      </c>
      <c r="D4377" s="24" t="s">
        <v>93</v>
      </c>
      <c r="E4377" s="24">
        <v>540</v>
      </c>
      <c r="F4377" s="26">
        <v>46235</v>
      </c>
      <c r="G4377" s="24" t="s">
        <v>52</v>
      </c>
      <c r="H4377" s="24" t="s">
        <v>53</v>
      </c>
      <c r="I4377" s="24" t="s">
        <v>94</v>
      </c>
      <c r="J4377" s="24" t="s">
        <v>126</v>
      </c>
      <c r="K4377" s="24">
        <v>1</v>
      </c>
      <c r="L4377" s="24" t="s">
        <v>84</v>
      </c>
      <c r="M4377" s="26">
        <v>46254</v>
      </c>
      <c r="N4377" s="27">
        <v>46254.354166666664</v>
      </c>
      <c r="O4377" s="27">
        <v>46254.729166666664</v>
      </c>
      <c r="P4377" s="24" t="s">
        <v>7195</v>
      </c>
      <c r="Q4377" s="24" t="s">
        <v>7196</v>
      </c>
      <c r="R4377" s="24" t="s">
        <v>6828</v>
      </c>
      <c r="T4377" s="24" t="s">
        <v>94</v>
      </c>
      <c r="U4377" s="24" t="s">
        <v>394</v>
      </c>
      <c r="V4377" s="27">
        <v>46254.642361111109</v>
      </c>
      <c r="W4377" s="27">
        <v>46254.702777777777</v>
      </c>
      <c r="Z4377" s="24">
        <v>1</v>
      </c>
      <c r="AA4377" s="24" t="s">
        <v>60</v>
      </c>
      <c r="AB4377" s="24" t="b">
        <v>0</v>
      </c>
      <c r="AC4377" s="61"/>
    </row>
    <row r="4378" spans="2:29" ht="13.7">
      <c r="B4378" s="24" t="s">
        <v>82</v>
      </c>
      <c r="C4378" s="24" t="s">
        <v>92</v>
      </c>
      <c r="D4378" s="24" t="s">
        <v>93</v>
      </c>
      <c r="E4378" s="24">
        <v>540</v>
      </c>
      <c r="F4378" s="26">
        <v>46235</v>
      </c>
      <c r="G4378" s="24" t="s">
        <v>52</v>
      </c>
      <c r="H4378" s="24" t="s">
        <v>53</v>
      </c>
      <c r="I4378" s="24" t="s">
        <v>94</v>
      </c>
      <c r="J4378" s="24" t="s">
        <v>126</v>
      </c>
      <c r="K4378" s="24">
        <v>1</v>
      </c>
      <c r="L4378" s="24" t="s">
        <v>84</v>
      </c>
      <c r="M4378" s="26">
        <v>46254</v>
      </c>
      <c r="N4378" s="27">
        <v>46254.354166666664</v>
      </c>
      <c r="O4378" s="27">
        <v>46254.729166666664</v>
      </c>
      <c r="P4378" s="24" t="s">
        <v>7197</v>
      </c>
      <c r="Q4378" s="24" t="s">
        <v>7198</v>
      </c>
      <c r="R4378" s="24" t="s">
        <v>6828</v>
      </c>
      <c r="T4378" s="24" t="s">
        <v>94</v>
      </c>
      <c r="U4378" s="24" t="s">
        <v>394</v>
      </c>
      <c r="V4378" s="27">
        <v>46254.451388888891</v>
      </c>
      <c r="W4378" s="27">
        <v>46254.524305555555</v>
      </c>
      <c r="Z4378" s="24">
        <v>1</v>
      </c>
      <c r="AA4378" s="24" t="s">
        <v>60</v>
      </c>
      <c r="AB4378" s="24" t="b">
        <v>0</v>
      </c>
      <c r="AC4378" s="61"/>
    </row>
    <row r="4379" spans="2:29" ht="13.7">
      <c r="B4379" s="24" t="s">
        <v>82</v>
      </c>
      <c r="C4379" s="24" t="s">
        <v>92</v>
      </c>
      <c r="D4379" s="24" t="s">
        <v>93</v>
      </c>
      <c r="E4379" s="24">
        <v>540</v>
      </c>
      <c r="F4379" s="26">
        <v>46235</v>
      </c>
      <c r="G4379" s="24" t="s">
        <v>52</v>
      </c>
      <c r="H4379" s="24" t="s">
        <v>53</v>
      </c>
      <c r="I4379" s="24" t="s">
        <v>94</v>
      </c>
      <c r="J4379" s="24" t="s">
        <v>126</v>
      </c>
      <c r="K4379" s="24">
        <v>1</v>
      </c>
      <c r="L4379" s="24" t="s">
        <v>84</v>
      </c>
      <c r="M4379" s="26">
        <v>46254</v>
      </c>
      <c r="N4379" s="27">
        <v>46254.354166666664</v>
      </c>
      <c r="O4379" s="27">
        <v>46254.729166666664</v>
      </c>
      <c r="P4379" s="24" t="s">
        <v>7199</v>
      </c>
      <c r="Q4379" s="24" t="s">
        <v>7200</v>
      </c>
      <c r="R4379" s="24" t="s">
        <v>6825</v>
      </c>
      <c r="T4379" s="24" t="s">
        <v>94</v>
      </c>
      <c r="U4379" s="24" t="s">
        <v>394</v>
      </c>
      <c r="V4379" s="27">
        <v>46254.546527777777</v>
      </c>
      <c r="W4379" s="27">
        <v>46254.622916666667</v>
      </c>
      <c r="Z4379" s="24">
        <v>1</v>
      </c>
      <c r="AA4379" s="24" t="s">
        <v>60</v>
      </c>
      <c r="AB4379" s="24" t="b">
        <v>0</v>
      </c>
      <c r="AC4379" s="61"/>
    </row>
    <row r="4380" spans="2:29" ht="13.7">
      <c r="B4380" s="24" t="s">
        <v>82</v>
      </c>
      <c r="C4380" s="24" t="s">
        <v>92</v>
      </c>
      <c r="D4380" s="24" t="s">
        <v>93</v>
      </c>
      <c r="E4380" s="24">
        <v>540</v>
      </c>
      <c r="F4380" s="26">
        <v>46235</v>
      </c>
      <c r="G4380" s="24" t="s">
        <v>52</v>
      </c>
      <c r="H4380" s="24" t="s">
        <v>53</v>
      </c>
      <c r="I4380" s="24" t="s">
        <v>94</v>
      </c>
      <c r="J4380" s="24" t="s">
        <v>126</v>
      </c>
      <c r="K4380" s="24">
        <v>1</v>
      </c>
      <c r="L4380" s="24" t="s">
        <v>84</v>
      </c>
      <c r="M4380" s="26">
        <v>46254</v>
      </c>
      <c r="N4380" s="27">
        <v>46254.354166666664</v>
      </c>
      <c r="O4380" s="27">
        <v>46254.729166666664</v>
      </c>
      <c r="P4380" s="24" t="s">
        <v>7201</v>
      </c>
      <c r="Q4380" s="24" t="s">
        <v>7202</v>
      </c>
      <c r="R4380" s="24" t="s">
        <v>6848</v>
      </c>
      <c r="T4380" s="24" t="s">
        <v>94</v>
      </c>
      <c r="U4380" s="24" t="s">
        <v>394</v>
      </c>
      <c r="V4380" s="27">
        <v>46254.357638888891</v>
      </c>
      <c r="W4380" s="27">
        <v>46254.429861111108</v>
      </c>
      <c r="Z4380" s="24">
        <v>1</v>
      </c>
      <c r="AA4380" s="24" t="s">
        <v>60</v>
      </c>
      <c r="AB4380" s="24" t="b">
        <v>0</v>
      </c>
      <c r="AC4380" s="61"/>
    </row>
    <row r="4381" spans="2:29" ht="13.7">
      <c r="B4381" s="24" t="s">
        <v>82</v>
      </c>
      <c r="C4381" s="24" t="s">
        <v>92</v>
      </c>
      <c r="D4381" s="24" t="s">
        <v>93</v>
      </c>
      <c r="E4381" s="24">
        <v>540</v>
      </c>
      <c r="F4381" s="26">
        <v>46235</v>
      </c>
      <c r="G4381" s="24" t="s">
        <v>52</v>
      </c>
      <c r="H4381" s="24" t="s">
        <v>53</v>
      </c>
      <c r="I4381" s="24" t="s">
        <v>94</v>
      </c>
      <c r="J4381" s="24" t="s">
        <v>125</v>
      </c>
      <c r="K4381" s="24">
        <v>1</v>
      </c>
      <c r="L4381" s="24" t="s">
        <v>84</v>
      </c>
      <c r="M4381" s="26">
        <v>46257</v>
      </c>
      <c r="N4381" s="27">
        <v>46257.375</v>
      </c>
      <c r="O4381" s="27">
        <v>46257.75</v>
      </c>
      <c r="V4381" s="27"/>
      <c r="W4381" s="27"/>
      <c r="X4381" s="24">
        <v>4</v>
      </c>
      <c r="Y4381" s="24">
        <v>0</v>
      </c>
      <c r="Z4381" s="24">
        <v>4</v>
      </c>
      <c r="AA4381" s="24" t="s">
        <v>60</v>
      </c>
      <c r="AB4381" s="24" t="b">
        <v>0</v>
      </c>
      <c r="AC4381" s="61">
        <v>0</v>
      </c>
    </row>
    <row r="4382" spans="2:29" ht="13.7">
      <c r="B4382" s="24" t="s">
        <v>82</v>
      </c>
      <c r="C4382" s="24" t="s">
        <v>92</v>
      </c>
      <c r="D4382" s="24" t="s">
        <v>93</v>
      </c>
      <c r="E4382" s="24">
        <v>540</v>
      </c>
      <c r="F4382" s="26">
        <v>46235</v>
      </c>
      <c r="G4382" s="24" t="s">
        <v>52</v>
      </c>
      <c r="H4382" s="24" t="s">
        <v>53</v>
      </c>
      <c r="I4382" s="24" t="s">
        <v>94</v>
      </c>
      <c r="J4382" s="24" t="s">
        <v>126</v>
      </c>
      <c r="K4382" s="24">
        <v>1</v>
      </c>
      <c r="L4382" s="24" t="s">
        <v>84</v>
      </c>
      <c r="M4382" s="26">
        <v>46257</v>
      </c>
      <c r="N4382" s="27">
        <v>46257.375</v>
      </c>
      <c r="O4382" s="27">
        <v>46257.75</v>
      </c>
      <c r="P4382" s="24" t="s">
        <v>7203</v>
      </c>
      <c r="Q4382" s="24" t="s">
        <v>7204</v>
      </c>
      <c r="R4382" s="24" t="s">
        <v>6825</v>
      </c>
      <c r="T4382" s="24" t="s">
        <v>94</v>
      </c>
      <c r="U4382" s="24" t="s">
        <v>547</v>
      </c>
      <c r="V4382" s="27">
        <v>46257.566666666666</v>
      </c>
      <c r="W4382" s="27">
        <v>46257.642361111109</v>
      </c>
      <c r="Z4382" s="24">
        <v>1</v>
      </c>
      <c r="AA4382" s="24" t="s">
        <v>60</v>
      </c>
      <c r="AB4382" s="24" t="b">
        <v>0</v>
      </c>
      <c r="AC4382" s="61"/>
    </row>
    <row r="4383" spans="2:29" ht="13.7">
      <c r="B4383" s="24" t="s">
        <v>82</v>
      </c>
      <c r="C4383" s="24" t="s">
        <v>92</v>
      </c>
      <c r="D4383" s="24" t="s">
        <v>93</v>
      </c>
      <c r="E4383" s="24">
        <v>540</v>
      </c>
      <c r="F4383" s="26">
        <v>46235</v>
      </c>
      <c r="G4383" s="24" t="s">
        <v>52</v>
      </c>
      <c r="H4383" s="24" t="s">
        <v>53</v>
      </c>
      <c r="I4383" s="24" t="s">
        <v>94</v>
      </c>
      <c r="J4383" s="24" t="s">
        <v>126</v>
      </c>
      <c r="K4383" s="24">
        <v>1</v>
      </c>
      <c r="L4383" s="24" t="s">
        <v>84</v>
      </c>
      <c r="M4383" s="26">
        <v>46257</v>
      </c>
      <c r="N4383" s="27">
        <v>46257.375</v>
      </c>
      <c r="O4383" s="27">
        <v>46257.75</v>
      </c>
      <c r="P4383" s="24" t="s">
        <v>7205</v>
      </c>
      <c r="Q4383" s="24" t="s">
        <v>7206</v>
      </c>
      <c r="R4383" s="24" t="s">
        <v>6828</v>
      </c>
      <c r="T4383" s="24" t="s">
        <v>94</v>
      </c>
      <c r="U4383" s="24" t="s">
        <v>547</v>
      </c>
      <c r="V4383" s="27">
        <v>46257.663194444445</v>
      </c>
      <c r="W4383" s="27">
        <v>46257.731944444444</v>
      </c>
      <c r="Z4383" s="24">
        <v>1</v>
      </c>
      <c r="AA4383" s="24" t="s">
        <v>60</v>
      </c>
      <c r="AB4383" s="24" t="b">
        <v>0</v>
      </c>
      <c r="AC4383" s="61"/>
    </row>
    <row r="4384" spans="2:29" ht="13.7">
      <c r="B4384" s="24" t="s">
        <v>82</v>
      </c>
      <c r="C4384" s="24" t="s">
        <v>92</v>
      </c>
      <c r="D4384" s="24" t="s">
        <v>93</v>
      </c>
      <c r="E4384" s="24">
        <v>540</v>
      </c>
      <c r="F4384" s="26">
        <v>46235</v>
      </c>
      <c r="G4384" s="24" t="s">
        <v>52</v>
      </c>
      <c r="H4384" s="24" t="s">
        <v>53</v>
      </c>
      <c r="I4384" s="24" t="s">
        <v>94</v>
      </c>
      <c r="J4384" s="24" t="s">
        <v>126</v>
      </c>
      <c r="K4384" s="24">
        <v>1</v>
      </c>
      <c r="L4384" s="24" t="s">
        <v>84</v>
      </c>
      <c r="M4384" s="26">
        <v>46257</v>
      </c>
      <c r="N4384" s="27">
        <v>46257.375</v>
      </c>
      <c r="O4384" s="27">
        <v>46257.75</v>
      </c>
      <c r="P4384" s="24" t="s">
        <v>7207</v>
      </c>
      <c r="Q4384" s="24" t="s">
        <v>7208</v>
      </c>
      <c r="R4384" s="24" t="s">
        <v>6828</v>
      </c>
      <c r="T4384" s="24" t="s">
        <v>94</v>
      </c>
      <c r="U4384" s="24" t="s">
        <v>547</v>
      </c>
      <c r="V4384" s="27">
        <v>46257.477083333331</v>
      </c>
      <c r="W4384" s="27">
        <v>46257.551388888889</v>
      </c>
      <c r="Z4384" s="24">
        <v>1</v>
      </c>
      <c r="AA4384" s="24" t="s">
        <v>60</v>
      </c>
      <c r="AB4384" s="24" t="b">
        <v>0</v>
      </c>
      <c r="AC4384" s="61"/>
    </row>
    <row r="4385" spans="2:29" ht="13.7">
      <c r="B4385" s="24" t="s">
        <v>82</v>
      </c>
      <c r="C4385" s="24" t="s">
        <v>92</v>
      </c>
      <c r="D4385" s="24" t="s">
        <v>93</v>
      </c>
      <c r="E4385" s="24">
        <v>540</v>
      </c>
      <c r="F4385" s="26">
        <v>46235</v>
      </c>
      <c r="G4385" s="24" t="s">
        <v>52</v>
      </c>
      <c r="H4385" s="24" t="s">
        <v>53</v>
      </c>
      <c r="I4385" s="24" t="s">
        <v>94</v>
      </c>
      <c r="J4385" s="24" t="s">
        <v>126</v>
      </c>
      <c r="K4385" s="24">
        <v>1</v>
      </c>
      <c r="L4385" s="24" t="s">
        <v>84</v>
      </c>
      <c r="M4385" s="26">
        <v>46257</v>
      </c>
      <c r="N4385" s="27">
        <v>46257.375</v>
      </c>
      <c r="O4385" s="27">
        <v>46257.75</v>
      </c>
      <c r="P4385" s="24" t="s">
        <v>7209</v>
      </c>
      <c r="Q4385" s="24" t="s">
        <v>7210</v>
      </c>
      <c r="R4385" s="24" t="s">
        <v>6828</v>
      </c>
      <c r="T4385" s="24" t="s">
        <v>94</v>
      </c>
      <c r="U4385" s="24" t="s">
        <v>547</v>
      </c>
      <c r="V4385" s="27">
        <v>46257.380555555559</v>
      </c>
      <c r="W4385" s="27">
        <v>46257.456250000003</v>
      </c>
      <c r="Z4385" s="24">
        <v>1</v>
      </c>
      <c r="AA4385" s="24" t="s">
        <v>60</v>
      </c>
      <c r="AB4385" s="24" t="b">
        <v>0</v>
      </c>
      <c r="AC4385" s="61"/>
    </row>
    <row r="4386" spans="2:29" ht="13.7">
      <c r="B4386" s="24" t="s">
        <v>95</v>
      </c>
      <c r="C4386" s="24" t="s">
        <v>50</v>
      </c>
      <c r="D4386" s="24" t="s">
        <v>96</v>
      </c>
      <c r="E4386" s="24">
        <v>180</v>
      </c>
      <c r="F4386" s="26">
        <v>46204</v>
      </c>
      <c r="G4386" s="24" t="s">
        <v>52</v>
      </c>
      <c r="H4386" s="24" t="s">
        <v>53</v>
      </c>
      <c r="I4386" s="24" t="s">
        <v>54</v>
      </c>
      <c r="J4386" s="24" t="s">
        <v>125</v>
      </c>
      <c r="K4386" s="24">
        <v>1</v>
      </c>
      <c r="L4386" s="24" t="s">
        <v>97</v>
      </c>
      <c r="M4386" s="26">
        <v>46210</v>
      </c>
      <c r="N4386" s="27">
        <v>46210.5625</v>
      </c>
      <c r="O4386" s="27">
        <v>46210.6875</v>
      </c>
      <c r="V4386" s="27"/>
      <c r="W4386" s="27"/>
      <c r="X4386" s="24">
        <v>4</v>
      </c>
      <c r="Y4386" s="24">
        <v>0</v>
      </c>
      <c r="Z4386" s="24">
        <v>4</v>
      </c>
      <c r="AA4386" s="24" t="s">
        <v>58</v>
      </c>
      <c r="AB4386" s="24" t="b">
        <v>0</v>
      </c>
      <c r="AC4386" s="61">
        <v>0</v>
      </c>
    </row>
    <row r="4387" spans="2:29" ht="13.7">
      <c r="B4387" s="24" t="s">
        <v>95</v>
      </c>
      <c r="C4387" s="24" t="s">
        <v>50</v>
      </c>
      <c r="D4387" s="24" t="s">
        <v>96</v>
      </c>
      <c r="E4387" s="24">
        <v>180</v>
      </c>
      <c r="F4387" s="26">
        <v>46204</v>
      </c>
      <c r="G4387" s="24" t="s">
        <v>52</v>
      </c>
      <c r="H4387" s="24" t="s">
        <v>53</v>
      </c>
      <c r="I4387" s="24" t="s">
        <v>54</v>
      </c>
      <c r="J4387" s="24" t="s">
        <v>126</v>
      </c>
      <c r="K4387" s="24">
        <v>1</v>
      </c>
      <c r="L4387" s="24" t="s">
        <v>97</v>
      </c>
      <c r="M4387" s="26">
        <v>46210</v>
      </c>
      <c r="N4387" s="27">
        <v>46210.5625</v>
      </c>
      <c r="O4387" s="27">
        <v>46210.6875</v>
      </c>
      <c r="P4387" s="24" t="s">
        <v>7211</v>
      </c>
      <c r="Q4387" s="24" t="s">
        <v>7212</v>
      </c>
      <c r="R4387" s="24" t="s">
        <v>149</v>
      </c>
      <c r="S4387" s="24" t="s">
        <v>152</v>
      </c>
      <c r="T4387" s="24" t="s">
        <v>54</v>
      </c>
      <c r="U4387" s="24" t="s">
        <v>143</v>
      </c>
      <c r="V4387" s="27">
        <v>46210.598611111112</v>
      </c>
      <c r="W4387" s="27">
        <v>46210.609027777777</v>
      </c>
      <c r="Z4387" s="24">
        <v>1</v>
      </c>
      <c r="AA4387" s="24" t="s">
        <v>58</v>
      </c>
      <c r="AB4387" s="24" t="b">
        <v>0</v>
      </c>
      <c r="AC4387" s="61"/>
    </row>
    <row r="4388" spans="2:29" ht="13.7">
      <c r="B4388" s="24" t="s">
        <v>95</v>
      </c>
      <c r="C4388" s="24" t="s">
        <v>50</v>
      </c>
      <c r="D4388" s="24" t="s">
        <v>96</v>
      </c>
      <c r="E4388" s="24">
        <v>180</v>
      </c>
      <c r="F4388" s="26">
        <v>46204</v>
      </c>
      <c r="G4388" s="24" t="s">
        <v>52</v>
      </c>
      <c r="H4388" s="24" t="s">
        <v>53</v>
      </c>
      <c r="I4388" s="24" t="s">
        <v>54</v>
      </c>
      <c r="J4388" s="24" t="s">
        <v>126</v>
      </c>
      <c r="K4388" s="24">
        <v>1</v>
      </c>
      <c r="L4388" s="24" t="s">
        <v>97</v>
      </c>
      <c r="M4388" s="26">
        <v>46210</v>
      </c>
      <c r="N4388" s="27">
        <v>46210.5625</v>
      </c>
      <c r="O4388" s="27">
        <v>46210.6875</v>
      </c>
      <c r="P4388" s="24" t="s">
        <v>7213</v>
      </c>
      <c r="Q4388" s="24" t="s">
        <v>7214</v>
      </c>
      <c r="R4388" s="24" t="s">
        <v>142</v>
      </c>
      <c r="S4388" s="24" t="s">
        <v>152</v>
      </c>
      <c r="T4388" s="24" t="s">
        <v>54</v>
      </c>
      <c r="U4388" s="24" t="s">
        <v>143</v>
      </c>
      <c r="V4388" s="27">
        <v>46210.632638888892</v>
      </c>
      <c r="W4388" s="27">
        <v>46210.640972222223</v>
      </c>
      <c r="Z4388" s="24">
        <v>1</v>
      </c>
      <c r="AA4388" s="24" t="s">
        <v>58</v>
      </c>
      <c r="AB4388" s="24" t="b">
        <v>0</v>
      </c>
      <c r="AC4388" s="61"/>
    </row>
    <row r="4389" spans="2:29" ht="13.7">
      <c r="B4389" s="24" t="s">
        <v>95</v>
      </c>
      <c r="C4389" s="24" t="s">
        <v>50</v>
      </c>
      <c r="D4389" s="24" t="s">
        <v>96</v>
      </c>
      <c r="E4389" s="24">
        <v>180</v>
      </c>
      <c r="F4389" s="26">
        <v>46204</v>
      </c>
      <c r="G4389" s="24" t="s">
        <v>52</v>
      </c>
      <c r="H4389" s="24" t="s">
        <v>53</v>
      </c>
      <c r="I4389" s="24" t="s">
        <v>54</v>
      </c>
      <c r="J4389" s="24" t="s">
        <v>126</v>
      </c>
      <c r="K4389" s="24">
        <v>1</v>
      </c>
      <c r="L4389" s="24" t="s">
        <v>97</v>
      </c>
      <c r="M4389" s="26">
        <v>46210</v>
      </c>
      <c r="N4389" s="27">
        <v>46210.5625</v>
      </c>
      <c r="O4389" s="27">
        <v>46210.6875</v>
      </c>
      <c r="P4389" s="24" t="s">
        <v>7215</v>
      </c>
      <c r="Q4389" s="24" t="s">
        <v>7216</v>
      </c>
      <c r="R4389" s="24" t="s">
        <v>146</v>
      </c>
      <c r="T4389" s="24" t="s">
        <v>54</v>
      </c>
      <c r="U4389" s="24" t="s">
        <v>143</v>
      </c>
      <c r="V4389" s="27">
        <v>46210.570833333331</v>
      </c>
      <c r="W4389" s="27">
        <v>46210.587500000001</v>
      </c>
      <c r="Z4389" s="24">
        <v>1</v>
      </c>
      <c r="AA4389" s="24" t="s">
        <v>58</v>
      </c>
      <c r="AB4389" s="24" t="b">
        <v>0</v>
      </c>
      <c r="AC4389" s="61"/>
    </row>
    <row r="4390" spans="2:29" ht="13.7">
      <c r="B4390" s="24" t="s">
        <v>95</v>
      </c>
      <c r="C4390" s="24" t="s">
        <v>50</v>
      </c>
      <c r="D4390" s="24" t="s">
        <v>96</v>
      </c>
      <c r="E4390" s="24">
        <v>180</v>
      </c>
      <c r="F4390" s="26">
        <v>46204</v>
      </c>
      <c r="G4390" s="24" t="s">
        <v>52</v>
      </c>
      <c r="H4390" s="24" t="s">
        <v>53</v>
      </c>
      <c r="I4390" s="24" t="s">
        <v>54</v>
      </c>
      <c r="J4390" s="24" t="s">
        <v>126</v>
      </c>
      <c r="K4390" s="24">
        <v>1</v>
      </c>
      <c r="L4390" s="24" t="s">
        <v>97</v>
      </c>
      <c r="M4390" s="26">
        <v>46210</v>
      </c>
      <c r="N4390" s="27">
        <v>46210.5625</v>
      </c>
      <c r="O4390" s="27">
        <v>46210.6875</v>
      </c>
      <c r="P4390" s="24" t="s">
        <v>7217</v>
      </c>
      <c r="Q4390" s="24" t="s">
        <v>7218</v>
      </c>
      <c r="R4390" s="24" t="s">
        <v>146</v>
      </c>
      <c r="T4390" s="24" t="s">
        <v>54</v>
      </c>
      <c r="U4390" s="24" t="s">
        <v>143</v>
      </c>
      <c r="V4390" s="27">
        <v>46210.661805555559</v>
      </c>
      <c r="W4390" s="27">
        <v>46210.67083333333</v>
      </c>
      <c r="Z4390" s="24">
        <v>1</v>
      </c>
      <c r="AA4390" s="24" t="s">
        <v>58</v>
      </c>
      <c r="AB4390" s="24" t="b">
        <v>0</v>
      </c>
      <c r="AC4390" s="61"/>
    </row>
    <row r="4391" spans="2:29" ht="13.7">
      <c r="B4391" s="24" t="s">
        <v>95</v>
      </c>
      <c r="C4391" s="24" t="s">
        <v>50</v>
      </c>
      <c r="D4391" s="24" t="s">
        <v>96</v>
      </c>
      <c r="E4391" s="24">
        <v>180</v>
      </c>
      <c r="F4391" s="26">
        <v>46235</v>
      </c>
      <c r="G4391" s="24" t="s">
        <v>52</v>
      </c>
      <c r="H4391" s="24" t="s">
        <v>53</v>
      </c>
      <c r="I4391" s="24" t="s">
        <v>62</v>
      </c>
      <c r="J4391" s="24" t="s">
        <v>125</v>
      </c>
      <c r="K4391" s="24">
        <v>1</v>
      </c>
      <c r="L4391" s="24" t="s">
        <v>97</v>
      </c>
      <c r="M4391" s="26">
        <v>46260</v>
      </c>
      <c r="N4391" s="27">
        <v>46260.333333333336</v>
      </c>
      <c r="O4391" s="27">
        <v>46260.458333333336</v>
      </c>
      <c r="V4391" s="27"/>
      <c r="W4391" s="27"/>
      <c r="X4391" s="24">
        <v>4</v>
      </c>
      <c r="Y4391" s="24">
        <v>0</v>
      </c>
      <c r="Z4391" s="24">
        <v>4</v>
      </c>
      <c r="AA4391" s="24" t="s">
        <v>60</v>
      </c>
      <c r="AB4391" s="24" t="b">
        <v>0</v>
      </c>
      <c r="AC4391" s="61">
        <v>0</v>
      </c>
    </row>
    <row r="4392" spans="2:29" ht="13.7">
      <c r="B4392" s="24" t="s">
        <v>95</v>
      </c>
      <c r="C4392" s="24" t="s">
        <v>50</v>
      </c>
      <c r="D4392" s="24" t="s">
        <v>96</v>
      </c>
      <c r="E4392" s="24">
        <v>180</v>
      </c>
      <c r="F4392" s="26">
        <v>46235</v>
      </c>
      <c r="G4392" s="24" t="s">
        <v>52</v>
      </c>
      <c r="H4392" s="24" t="s">
        <v>53</v>
      </c>
      <c r="I4392" s="24" t="s">
        <v>62</v>
      </c>
      <c r="J4392" s="24" t="s">
        <v>126</v>
      </c>
      <c r="K4392" s="24">
        <v>1</v>
      </c>
      <c r="L4392" s="24" t="s">
        <v>97</v>
      </c>
      <c r="M4392" s="26">
        <v>46260</v>
      </c>
      <c r="N4392" s="27">
        <v>46260.333333333336</v>
      </c>
      <c r="O4392" s="27">
        <v>46260.458333333336</v>
      </c>
      <c r="P4392" s="24" t="s">
        <v>7219</v>
      </c>
      <c r="Q4392" s="24" t="s">
        <v>7220</v>
      </c>
      <c r="R4392" s="24" t="s">
        <v>323</v>
      </c>
      <c r="T4392" s="24" t="s">
        <v>62</v>
      </c>
      <c r="U4392" s="24" t="s">
        <v>143</v>
      </c>
      <c r="V4392" s="27">
        <v>46260.400694444441</v>
      </c>
      <c r="W4392" s="27">
        <v>46260.415972222225</v>
      </c>
      <c r="Z4392" s="24">
        <v>1</v>
      </c>
      <c r="AA4392" s="24" t="s">
        <v>60</v>
      </c>
      <c r="AB4392" s="24" t="b">
        <v>0</v>
      </c>
      <c r="AC4392" s="61"/>
    </row>
    <row r="4393" spans="2:29" ht="13.7">
      <c r="B4393" s="24" t="s">
        <v>95</v>
      </c>
      <c r="C4393" s="24" t="s">
        <v>50</v>
      </c>
      <c r="D4393" s="24" t="s">
        <v>96</v>
      </c>
      <c r="E4393" s="24">
        <v>180</v>
      </c>
      <c r="F4393" s="26">
        <v>46235</v>
      </c>
      <c r="G4393" s="24" t="s">
        <v>52</v>
      </c>
      <c r="H4393" s="24" t="s">
        <v>53</v>
      </c>
      <c r="I4393" s="24" t="s">
        <v>62</v>
      </c>
      <c r="J4393" s="24" t="s">
        <v>126</v>
      </c>
      <c r="K4393" s="24">
        <v>1</v>
      </c>
      <c r="L4393" s="24" t="s">
        <v>97</v>
      </c>
      <c r="M4393" s="26">
        <v>46260</v>
      </c>
      <c r="N4393" s="27">
        <v>46260.333333333336</v>
      </c>
      <c r="O4393" s="27">
        <v>46260.458333333336</v>
      </c>
      <c r="P4393" s="24" t="s">
        <v>7221</v>
      </c>
      <c r="Q4393" s="24" t="s">
        <v>7222</v>
      </c>
      <c r="R4393" s="24" t="s">
        <v>256</v>
      </c>
      <c r="S4393" s="24" t="s">
        <v>156</v>
      </c>
      <c r="T4393" s="24" t="s">
        <v>62</v>
      </c>
      <c r="U4393" s="24" t="s">
        <v>143</v>
      </c>
      <c r="V4393" s="27">
        <v>46260.432638888888</v>
      </c>
      <c r="W4393" s="27">
        <v>46260.445833333331</v>
      </c>
      <c r="Z4393" s="24">
        <v>1</v>
      </c>
      <c r="AA4393" s="24" t="s">
        <v>60</v>
      </c>
      <c r="AB4393" s="24" t="b">
        <v>0</v>
      </c>
      <c r="AC4393" s="61"/>
    </row>
    <row r="4394" spans="2:29" ht="13.7">
      <c r="B4394" s="24" t="s">
        <v>95</v>
      </c>
      <c r="C4394" s="24" t="s">
        <v>50</v>
      </c>
      <c r="D4394" s="24" t="s">
        <v>96</v>
      </c>
      <c r="E4394" s="24">
        <v>180</v>
      </c>
      <c r="F4394" s="26">
        <v>46235</v>
      </c>
      <c r="G4394" s="24" t="s">
        <v>52</v>
      </c>
      <c r="H4394" s="24" t="s">
        <v>53</v>
      </c>
      <c r="I4394" s="24" t="s">
        <v>62</v>
      </c>
      <c r="J4394" s="24" t="s">
        <v>126</v>
      </c>
      <c r="K4394" s="24">
        <v>1</v>
      </c>
      <c r="L4394" s="24" t="s">
        <v>97</v>
      </c>
      <c r="M4394" s="26">
        <v>46260</v>
      </c>
      <c r="N4394" s="27">
        <v>46260.333333333336</v>
      </c>
      <c r="O4394" s="27">
        <v>46260.458333333336</v>
      </c>
      <c r="P4394" s="24" t="s">
        <v>7223</v>
      </c>
      <c r="Q4394" s="24" t="s">
        <v>7224</v>
      </c>
      <c r="R4394" s="24" t="s">
        <v>256</v>
      </c>
      <c r="T4394" s="24" t="s">
        <v>62</v>
      </c>
      <c r="U4394" s="24" t="s">
        <v>143</v>
      </c>
      <c r="V4394" s="27">
        <v>46260.367361111108</v>
      </c>
      <c r="W4394" s="27">
        <v>46260.380555555559</v>
      </c>
      <c r="Z4394" s="24">
        <v>1</v>
      </c>
      <c r="AA4394" s="24" t="s">
        <v>60</v>
      </c>
      <c r="AB4394" s="24" t="b">
        <v>0</v>
      </c>
      <c r="AC4394" s="61"/>
    </row>
    <row r="4395" spans="2:29" ht="13.7">
      <c r="B4395" s="24" t="s">
        <v>95</v>
      </c>
      <c r="C4395" s="24" t="s">
        <v>50</v>
      </c>
      <c r="D4395" s="24" t="s">
        <v>96</v>
      </c>
      <c r="E4395" s="24">
        <v>180</v>
      </c>
      <c r="F4395" s="26">
        <v>46235</v>
      </c>
      <c r="G4395" s="24" t="s">
        <v>52</v>
      </c>
      <c r="H4395" s="24" t="s">
        <v>53</v>
      </c>
      <c r="I4395" s="24" t="s">
        <v>62</v>
      </c>
      <c r="J4395" s="24" t="s">
        <v>126</v>
      </c>
      <c r="K4395" s="24">
        <v>1</v>
      </c>
      <c r="L4395" s="24" t="s">
        <v>97</v>
      </c>
      <c r="M4395" s="26">
        <v>46260</v>
      </c>
      <c r="N4395" s="27">
        <v>46260.333333333336</v>
      </c>
      <c r="O4395" s="27">
        <v>46260.458333333336</v>
      </c>
      <c r="P4395" s="24" t="s">
        <v>7225</v>
      </c>
      <c r="Q4395" s="24" t="s">
        <v>7226</v>
      </c>
      <c r="R4395" s="24" t="s">
        <v>249</v>
      </c>
      <c r="S4395" s="24" t="s">
        <v>152</v>
      </c>
      <c r="T4395" s="24" t="s">
        <v>62</v>
      </c>
      <c r="U4395" s="24" t="s">
        <v>143</v>
      </c>
      <c r="V4395" s="27">
        <v>46260.335416666669</v>
      </c>
      <c r="W4395" s="27">
        <v>46260.352777777778</v>
      </c>
      <c r="Z4395" s="24">
        <v>1</v>
      </c>
      <c r="AA4395" s="24" t="s">
        <v>60</v>
      </c>
      <c r="AB4395" s="24" t="b">
        <v>0</v>
      </c>
      <c r="AC4395" s="61"/>
    </row>
    <row r="4396" spans="2:29" ht="13.7">
      <c r="B4396" s="24" t="s">
        <v>95</v>
      </c>
      <c r="C4396" s="24" t="s">
        <v>50</v>
      </c>
      <c r="D4396" s="24" t="s">
        <v>96</v>
      </c>
      <c r="E4396" s="24">
        <v>210</v>
      </c>
      <c r="F4396" s="26">
        <v>46174</v>
      </c>
      <c r="G4396" s="24" t="s">
        <v>52</v>
      </c>
      <c r="H4396" s="24" t="s">
        <v>53</v>
      </c>
      <c r="I4396" s="24" t="s">
        <v>61</v>
      </c>
      <c r="J4396" s="24" t="s">
        <v>125</v>
      </c>
      <c r="K4396" s="24">
        <v>1</v>
      </c>
      <c r="L4396" s="24" t="s">
        <v>97</v>
      </c>
      <c r="M4396" s="26">
        <v>46194</v>
      </c>
      <c r="N4396" s="27">
        <v>46194.333333333336</v>
      </c>
      <c r="O4396" s="27">
        <v>46194.479166666664</v>
      </c>
      <c r="V4396" s="27"/>
      <c r="W4396" s="27"/>
      <c r="X4396" s="24">
        <v>4</v>
      </c>
      <c r="Y4396" s="24">
        <v>0</v>
      </c>
      <c r="Z4396" s="24">
        <v>4</v>
      </c>
      <c r="AA4396" s="24" t="s">
        <v>56</v>
      </c>
      <c r="AB4396" s="24" t="b">
        <v>0</v>
      </c>
      <c r="AC4396" s="61">
        <v>0</v>
      </c>
    </row>
    <row r="4397" spans="2:29" ht="13.7">
      <c r="B4397" s="24" t="s">
        <v>95</v>
      </c>
      <c r="C4397" s="24" t="s">
        <v>50</v>
      </c>
      <c r="D4397" s="24" t="s">
        <v>96</v>
      </c>
      <c r="E4397" s="24">
        <v>210</v>
      </c>
      <c r="F4397" s="26">
        <v>46174</v>
      </c>
      <c r="G4397" s="24" t="s">
        <v>52</v>
      </c>
      <c r="H4397" s="24" t="s">
        <v>53</v>
      </c>
      <c r="I4397" s="24" t="s">
        <v>61</v>
      </c>
      <c r="J4397" s="24" t="s">
        <v>126</v>
      </c>
      <c r="K4397" s="24">
        <v>1</v>
      </c>
      <c r="L4397" s="24" t="s">
        <v>97</v>
      </c>
      <c r="M4397" s="26">
        <v>46194</v>
      </c>
      <c r="N4397" s="27">
        <v>46194.333333333336</v>
      </c>
      <c r="O4397" s="27">
        <v>46194.479166666664</v>
      </c>
      <c r="P4397" s="24" t="s">
        <v>7227</v>
      </c>
      <c r="Q4397" s="24" t="s">
        <v>7228</v>
      </c>
      <c r="R4397" s="24" t="s">
        <v>208</v>
      </c>
      <c r="T4397" s="24" t="s">
        <v>61</v>
      </c>
      <c r="U4397" s="24" t="s">
        <v>616</v>
      </c>
      <c r="V4397" s="27">
        <v>46194.335416666669</v>
      </c>
      <c r="W4397" s="27">
        <v>46194.353472222225</v>
      </c>
      <c r="Z4397" s="24">
        <v>1</v>
      </c>
      <c r="AA4397" s="24" t="s">
        <v>56</v>
      </c>
      <c r="AB4397" s="24" t="b">
        <v>0</v>
      </c>
      <c r="AC4397" s="61"/>
    </row>
    <row r="4398" spans="2:29" ht="13.7">
      <c r="B4398" s="24" t="s">
        <v>95</v>
      </c>
      <c r="C4398" s="24" t="s">
        <v>50</v>
      </c>
      <c r="D4398" s="24" t="s">
        <v>96</v>
      </c>
      <c r="E4398" s="24">
        <v>210</v>
      </c>
      <c r="F4398" s="26">
        <v>46174</v>
      </c>
      <c r="G4398" s="24" t="s">
        <v>52</v>
      </c>
      <c r="H4398" s="24" t="s">
        <v>53</v>
      </c>
      <c r="I4398" s="24" t="s">
        <v>61</v>
      </c>
      <c r="J4398" s="24" t="s">
        <v>126</v>
      </c>
      <c r="K4398" s="24">
        <v>1</v>
      </c>
      <c r="L4398" s="24" t="s">
        <v>97</v>
      </c>
      <c r="M4398" s="26">
        <v>46194</v>
      </c>
      <c r="N4398" s="27">
        <v>46194.333333333336</v>
      </c>
      <c r="O4398" s="27">
        <v>46194.479166666664</v>
      </c>
      <c r="P4398" s="24" t="s">
        <v>7229</v>
      </c>
      <c r="Q4398" s="24" t="s">
        <v>7230</v>
      </c>
      <c r="R4398" s="24" t="s">
        <v>205</v>
      </c>
      <c r="S4398" s="24" t="s">
        <v>160</v>
      </c>
      <c r="T4398" s="24" t="s">
        <v>61</v>
      </c>
      <c r="U4398" s="24" t="s">
        <v>616</v>
      </c>
      <c r="V4398" s="27">
        <v>46194.413888888892</v>
      </c>
      <c r="W4398" s="27">
        <v>46194.434027777781</v>
      </c>
      <c r="Z4398" s="24">
        <v>1</v>
      </c>
      <c r="AA4398" s="24" t="s">
        <v>56</v>
      </c>
      <c r="AB4398" s="24" t="b">
        <v>0</v>
      </c>
      <c r="AC4398" s="61"/>
    </row>
    <row r="4399" spans="2:29" ht="13.7">
      <c r="B4399" s="24" t="s">
        <v>95</v>
      </c>
      <c r="C4399" s="24" t="s">
        <v>50</v>
      </c>
      <c r="D4399" s="24" t="s">
        <v>96</v>
      </c>
      <c r="E4399" s="24">
        <v>210</v>
      </c>
      <c r="F4399" s="26">
        <v>46174</v>
      </c>
      <c r="G4399" s="24" t="s">
        <v>52</v>
      </c>
      <c r="H4399" s="24" t="s">
        <v>53</v>
      </c>
      <c r="I4399" s="24" t="s">
        <v>61</v>
      </c>
      <c r="J4399" s="24" t="s">
        <v>126</v>
      </c>
      <c r="K4399" s="24">
        <v>1</v>
      </c>
      <c r="L4399" s="24" t="s">
        <v>97</v>
      </c>
      <c r="M4399" s="26">
        <v>46194</v>
      </c>
      <c r="N4399" s="27">
        <v>46194.333333333336</v>
      </c>
      <c r="O4399" s="27">
        <v>46194.479166666664</v>
      </c>
      <c r="P4399" s="24" t="s">
        <v>7231</v>
      </c>
      <c r="Q4399" s="24" t="s">
        <v>7232</v>
      </c>
      <c r="R4399" s="24" t="s">
        <v>201</v>
      </c>
      <c r="S4399" s="24" t="s">
        <v>152</v>
      </c>
      <c r="T4399" s="24" t="s">
        <v>61</v>
      </c>
      <c r="U4399" s="24" t="s">
        <v>616</v>
      </c>
      <c r="V4399" s="27">
        <v>46194.445138888892</v>
      </c>
      <c r="W4399" s="27">
        <v>46194.459027777775</v>
      </c>
      <c r="Z4399" s="24">
        <v>1</v>
      </c>
      <c r="AA4399" s="24" t="s">
        <v>56</v>
      </c>
      <c r="AB4399" s="24" t="b">
        <v>0</v>
      </c>
      <c r="AC4399" s="61"/>
    </row>
    <row r="4400" spans="2:29" ht="13.7">
      <c r="B4400" s="24" t="s">
        <v>95</v>
      </c>
      <c r="C4400" s="24" t="s">
        <v>50</v>
      </c>
      <c r="D4400" s="24" t="s">
        <v>96</v>
      </c>
      <c r="E4400" s="24">
        <v>210</v>
      </c>
      <c r="F4400" s="26">
        <v>46174</v>
      </c>
      <c r="G4400" s="24" t="s">
        <v>52</v>
      </c>
      <c r="H4400" s="24" t="s">
        <v>53</v>
      </c>
      <c r="I4400" s="24" t="s">
        <v>61</v>
      </c>
      <c r="J4400" s="24" t="s">
        <v>126</v>
      </c>
      <c r="K4400" s="24">
        <v>1</v>
      </c>
      <c r="L4400" s="24" t="s">
        <v>97</v>
      </c>
      <c r="M4400" s="26">
        <v>46194</v>
      </c>
      <c r="N4400" s="27">
        <v>46194.333333333336</v>
      </c>
      <c r="O4400" s="27">
        <v>46194.479166666664</v>
      </c>
      <c r="P4400" s="24" t="s">
        <v>7233</v>
      </c>
      <c r="Q4400" s="24" t="s">
        <v>7234</v>
      </c>
      <c r="R4400" s="24" t="s">
        <v>208</v>
      </c>
      <c r="T4400" s="24" t="s">
        <v>61</v>
      </c>
      <c r="U4400" s="24" t="s">
        <v>616</v>
      </c>
      <c r="V4400" s="27">
        <v>46194.37777777778</v>
      </c>
      <c r="W4400" s="27">
        <v>46194.39166666667</v>
      </c>
      <c r="Z4400" s="24">
        <v>1</v>
      </c>
      <c r="AA4400" s="24" t="s">
        <v>56</v>
      </c>
      <c r="AB4400" s="24" t="b">
        <v>0</v>
      </c>
      <c r="AC4400" s="61"/>
    </row>
    <row r="4401" spans="2:29" ht="13.7">
      <c r="B4401" s="24" t="s">
        <v>95</v>
      </c>
      <c r="C4401" s="24" t="s">
        <v>50</v>
      </c>
      <c r="D4401" s="24" t="s">
        <v>96</v>
      </c>
      <c r="E4401" s="24">
        <v>210</v>
      </c>
      <c r="F4401" s="26">
        <v>46235</v>
      </c>
      <c r="G4401" s="24" t="s">
        <v>52</v>
      </c>
      <c r="H4401" s="24" t="s">
        <v>53</v>
      </c>
      <c r="I4401" s="24" t="s">
        <v>54</v>
      </c>
      <c r="J4401" s="24" t="s">
        <v>125</v>
      </c>
      <c r="K4401" s="24">
        <v>1</v>
      </c>
      <c r="L4401" s="24" t="s">
        <v>97</v>
      </c>
      <c r="M4401" s="26">
        <v>46237</v>
      </c>
      <c r="N4401" s="27">
        <v>46237.354166666664</v>
      </c>
      <c r="O4401" s="27">
        <v>46237.5</v>
      </c>
      <c r="V4401" s="27"/>
      <c r="W4401" s="27"/>
      <c r="X4401" s="24">
        <v>4</v>
      </c>
      <c r="Y4401" s="24">
        <v>0</v>
      </c>
      <c r="Z4401" s="24">
        <v>4</v>
      </c>
      <c r="AA4401" s="24" t="s">
        <v>60</v>
      </c>
      <c r="AB4401" s="24" t="b">
        <v>0</v>
      </c>
      <c r="AC4401" s="61">
        <v>0</v>
      </c>
    </row>
    <row r="4402" spans="2:29" ht="13.7">
      <c r="B4402" s="24" t="s">
        <v>95</v>
      </c>
      <c r="C4402" s="24" t="s">
        <v>50</v>
      </c>
      <c r="D4402" s="24" t="s">
        <v>96</v>
      </c>
      <c r="E4402" s="24">
        <v>210</v>
      </c>
      <c r="F4402" s="26">
        <v>46235</v>
      </c>
      <c r="G4402" s="24" t="s">
        <v>52</v>
      </c>
      <c r="H4402" s="24" t="s">
        <v>53</v>
      </c>
      <c r="I4402" s="24" t="s">
        <v>54</v>
      </c>
      <c r="J4402" s="24" t="s">
        <v>126</v>
      </c>
      <c r="K4402" s="24">
        <v>1</v>
      </c>
      <c r="L4402" s="24" t="s">
        <v>97</v>
      </c>
      <c r="M4402" s="26">
        <v>46237</v>
      </c>
      <c r="N4402" s="27">
        <v>46237.354166666664</v>
      </c>
      <c r="O4402" s="27">
        <v>46237.5</v>
      </c>
      <c r="P4402" s="24" t="s">
        <v>7235</v>
      </c>
      <c r="Q4402" s="24" t="s">
        <v>7236</v>
      </c>
      <c r="R4402" s="24" t="s">
        <v>146</v>
      </c>
      <c r="T4402" s="24" t="s">
        <v>54</v>
      </c>
      <c r="U4402" s="24" t="s">
        <v>1021</v>
      </c>
      <c r="V4402" s="27">
        <v>46237.396527777775</v>
      </c>
      <c r="W4402" s="27">
        <v>46237.411111111112</v>
      </c>
      <c r="Z4402" s="24">
        <v>1</v>
      </c>
      <c r="AA4402" s="24" t="s">
        <v>60</v>
      </c>
      <c r="AB4402" s="24" t="b">
        <v>0</v>
      </c>
      <c r="AC4402" s="61"/>
    </row>
    <row r="4403" spans="2:29" ht="13.7">
      <c r="B4403" s="24" t="s">
        <v>95</v>
      </c>
      <c r="C4403" s="24" t="s">
        <v>50</v>
      </c>
      <c r="D4403" s="24" t="s">
        <v>96</v>
      </c>
      <c r="E4403" s="24">
        <v>210</v>
      </c>
      <c r="F4403" s="26">
        <v>46235</v>
      </c>
      <c r="G4403" s="24" t="s">
        <v>52</v>
      </c>
      <c r="H4403" s="24" t="s">
        <v>53</v>
      </c>
      <c r="I4403" s="24" t="s">
        <v>54</v>
      </c>
      <c r="J4403" s="24" t="s">
        <v>126</v>
      </c>
      <c r="K4403" s="24">
        <v>1</v>
      </c>
      <c r="L4403" s="24" t="s">
        <v>97</v>
      </c>
      <c r="M4403" s="26">
        <v>46237</v>
      </c>
      <c r="N4403" s="27">
        <v>46237.354166666664</v>
      </c>
      <c r="O4403" s="27">
        <v>46237.5</v>
      </c>
      <c r="P4403" s="24" t="s">
        <v>7237</v>
      </c>
      <c r="Q4403" s="24" t="s">
        <v>7238</v>
      </c>
      <c r="R4403" s="24" t="s">
        <v>190</v>
      </c>
      <c r="T4403" s="24" t="s">
        <v>54</v>
      </c>
      <c r="U4403" s="24" t="s">
        <v>1021</v>
      </c>
      <c r="V4403" s="27">
        <v>46237.355555555558</v>
      </c>
      <c r="W4403" s="27">
        <v>46237.373611111114</v>
      </c>
      <c r="Z4403" s="24">
        <v>1</v>
      </c>
      <c r="AA4403" s="24" t="s">
        <v>60</v>
      </c>
      <c r="AB4403" s="24" t="b">
        <v>0</v>
      </c>
      <c r="AC4403" s="61"/>
    </row>
    <row r="4404" spans="2:29" ht="13.7">
      <c r="B4404" s="24" t="s">
        <v>95</v>
      </c>
      <c r="C4404" s="24" t="s">
        <v>50</v>
      </c>
      <c r="D4404" s="24" t="s">
        <v>96</v>
      </c>
      <c r="E4404" s="24">
        <v>210</v>
      </c>
      <c r="F4404" s="26">
        <v>46235</v>
      </c>
      <c r="G4404" s="24" t="s">
        <v>52</v>
      </c>
      <c r="H4404" s="24" t="s">
        <v>53</v>
      </c>
      <c r="I4404" s="24" t="s">
        <v>54</v>
      </c>
      <c r="J4404" s="24" t="s">
        <v>126</v>
      </c>
      <c r="K4404" s="24">
        <v>1</v>
      </c>
      <c r="L4404" s="24" t="s">
        <v>97</v>
      </c>
      <c r="M4404" s="26">
        <v>46237</v>
      </c>
      <c r="N4404" s="27">
        <v>46237.354166666664</v>
      </c>
      <c r="O4404" s="27">
        <v>46237.5</v>
      </c>
      <c r="P4404" s="24" t="s">
        <v>7239</v>
      </c>
      <c r="Q4404" s="24" t="s">
        <v>7240</v>
      </c>
      <c r="R4404" s="24" t="s">
        <v>190</v>
      </c>
      <c r="T4404" s="24" t="s">
        <v>54</v>
      </c>
      <c r="U4404" s="24" t="s">
        <v>1021</v>
      </c>
      <c r="V4404" s="27">
        <v>46237.468055555553</v>
      </c>
      <c r="W4404" s="27">
        <v>46237.488194444442</v>
      </c>
      <c r="Z4404" s="24">
        <v>1</v>
      </c>
      <c r="AA4404" s="24" t="s">
        <v>60</v>
      </c>
      <c r="AB4404" s="24" t="b">
        <v>0</v>
      </c>
      <c r="AC4404" s="61"/>
    </row>
    <row r="4405" spans="2:29" ht="13.7">
      <c r="B4405" s="24" t="s">
        <v>95</v>
      </c>
      <c r="C4405" s="24" t="s">
        <v>50</v>
      </c>
      <c r="D4405" s="24" t="s">
        <v>96</v>
      </c>
      <c r="E4405" s="24">
        <v>210</v>
      </c>
      <c r="F4405" s="26">
        <v>46235</v>
      </c>
      <c r="G4405" s="24" t="s">
        <v>52</v>
      </c>
      <c r="H4405" s="24" t="s">
        <v>53</v>
      </c>
      <c r="I4405" s="24" t="s">
        <v>54</v>
      </c>
      <c r="J4405" s="24" t="s">
        <v>126</v>
      </c>
      <c r="K4405" s="24">
        <v>1</v>
      </c>
      <c r="L4405" s="24" t="s">
        <v>97</v>
      </c>
      <c r="M4405" s="26">
        <v>46237</v>
      </c>
      <c r="N4405" s="27">
        <v>46237.354166666664</v>
      </c>
      <c r="O4405" s="27">
        <v>46237.5</v>
      </c>
      <c r="P4405" s="24" t="s">
        <v>7241</v>
      </c>
      <c r="Q4405" s="24" t="s">
        <v>7242</v>
      </c>
      <c r="R4405" s="24" t="s">
        <v>190</v>
      </c>
      <c r="S4405" s="24" t="s">
        <v>213</v>
      </c>
      <c r="T4405" s="24" t="s">
        <v>54</v>
      </c>
      <c r="U4405" s="24" t="s">
        <v>1021</v>
      </c>
      <c r="V4405" s="27">
        <v>46237.433333333334</v>
      </c>
      <c r="W4405" s="27">
        <v>46237.449305555558</v>
      </c>
      <c r="Z4405" s="24">
        <v>1</v>
      </c>
      <c r="AA4405" s="24" t="s">
        <v>60</v>
      </c>
      <c r="AB4405" s="24" t="b">
        <v>0</v>
      </c>
      <c r="AC4405" s="61"/>
    </row>
    <row r="4406" spans="2:29" ht="13.7">
      <c r="B4406" s="24" t="s">
        <v>95</v>
      </c>
      <c r="C4406" s="24" t="s">
        <v>50</v>
      </c>
      <c r="D4406" s="24" t="s">
        <v>96</v>
      </c>
      <c r="E4406" s="24">
        <v>210</v>
      </c>
      <c r="F4406" s="26">
        <v>46235</v>
      </c>
      <c r="G4406" s="24" t="s">
        <v>52</v>
      </c>
      <c r="H4406" s="24" t="s">
        <v>53</v>
      </c>
      <c r="I4406" s="24" t="s">
        <v>61</v>
      </c>
      <c r="J4406" s="24" t="s">
        <v>125</v>
      </c>
      <c r="K4406" s="24">
        <v>1</v>
      </c>
      <c r="L4406" s="24" t="s">
        <v>97</v>
      </c>
      <c r="M4406" s="26">
        <v>46258</v>
      </c>
      <c r="N4406" s="27">
        <v>46258.375</v>
      </c>
      <c r="O4406" s="27">
        <v>46258.520833333336</v>
      </c>
      <c r="V4406" s="27"/>
      <c r="W4406" s="27"/>
      <c r="X4406" s="24">
        <v>4</v>
      </c>
      <c r="Y4406" s="24">
        <v>0</v>
      </c>
      <c r="Z4406" s="24">
        <v>4</v>
      </c>
      <c r="AA4406" s="24" t="s">
        <v>60</v>
      </c>
      <c r="AB4406" s="24" t="b">
        <v>0</v>
      </c>
      <c r="AC4406" s="61">
        <v>0</v>
      </c>
    </row>
    <row r="4407" spans="2:29" ht="13.7">
      <c r="B4407" s="24" t="s">
        <v>95</v>
      </c>
      <c r="C4407" s="24" t="s">
        <v>50</v>
      </c>
      <c r="D4407" s="24" t="s">
        <v>96</v>
      </c>
      <c r="E4407" s="24">
        <v>210</v>
      </c>
      <c r="F4407" s="26">
        <v>46235</v>
      </c>
      <c r="G4407" s="24" t="s">
        <v>52</v>
      </c>
      <c r="H4407" s="24" t="s">
        <v>53</v>
      </c>
      <c r="I4407" s="24" t="s">
        <v>61</v>
      </c>
      <c r="J4407" s="24" t="s">
        <v>126</v>
      </c>
      <c r="K4407" s="24">
        <v>1</v>
      </c>
      <c r="L4407" s="24" t="s">
        <v>97</v>
      </c>
      <c r="M4407" s="26">
        <v>46258</v>
      </c>
      <c r="N4407" s="27">
        <v>46258.375</v>
      </c>
      <c r="O4407" s="27">
        <v>46258.520833333336</v>
      </c>
      <c r="P4407" s="24" t="s">
        <v>7243</v>
      </c>
      <c r="Q4407" s="24" t="s">
        <v>7244</v>
      </c>
      <c r="R4407" s="24" t="s">
        <v>205</v>
      </c>
      <c r="T4407" s="24" t="s">
        <v>61</v>
      </c>
      <c r="U4407" s="24" t="s">
        <v>202</v>
      </c>
      <c r="V4407" s="27">
        <v>46258.455555555556</v>
      </c>
      <c r="W4407" s="27">
        <v>46258.473611111112</v>
      </c>
      <c r="Z4407" s="24">
        <v>1</v>
      </c>
      <c r="AA4407" s="24" t="s">
        <v>60</v>
      </c>
      <c r="AB4407" s="24" t="b">
        <v>0</v>
      </c>
      <c r="AC4407" s="61"/>
    </row>
    <row r="4408" spans="2:29" ht="13.7">
      <c r="B4408" s="24" t="s">
        <v>95</v>
      </c>
      <c r="C4408" s="24" t="s">
        <v>50</v>
      </c>
      <c r="D4408" s="24" t="s">
        <v>96</v>
      </c>
      <c r="E4408" s="24">
        <v>210</v>
      </c>
      <c r="F4408" s="26">
        <v>46235</v>
      </c>
      <c r="G4408" s="24" t="s">
        <v>52</v>
      </c>
      <c r="H4408" s="24" t="s">
        <v>53</v>
      </c>
      <c r="I4408" s="24" t="s">
        <v>61</v>
      </c>
      <c r="J4408" s="24" t="s">
        <v>126</v>
      </c>
      <c r="K4408" s="24">
        <v>1</v>
      </c>
      <c r="L4408" s="24" t="s">
        <v>97</v>
      </c>
      <c r="M4408" s="26">
        <v>46258</v>
      </c>
      <c r="N4408" s="27">
        <v>46258.375</v>
      </c>
      <c r="O4408" s="27">
        <v>46258.520833333336</v>
      </c>
      <c r="P4408" s="24" t="s">
        <v>7245</v>
      </c>
      <c r="Q4408" s="24" t="s">
        <v>7246</v>
      </c>
      <c r="R4408" s="24" t="s">
        <v>205</v>
      </c>
      <c r="T4408" s="24" t="s">
        <v>61</v>
      </c>
      <c r="U4408" s="24" t="s">
        <v>202</v>
      </c>
      <c r="V4408" s="27">
        <v>46258.48541666667</v>
      </c>
      <c r="W4408" s="27">
        <v>46258.505555555559</v>
      </c>
      <c r="Z4408" s="24">
        <v>1</v>
      </c>
      <c r="AA4408" s="24" t="s">
        <v>60</v>
      </c>
      <c r="AB4408" s="24" t="b">
        <v>0</v>
      </c>
      <c r="AC4408" s="61"/>
    </row>
    <row r="4409" spans="2:29" ht="13.7">
      <c r="B4409" s="24" t="s">
        <v>95</v>
      </c>
      <c r="C4409" s="24" t="s">
        <v>50</v>
      </c>
      <c r="D4409" s="24" t="s">
        <v>96</v>
      </c>
      <c r="E4409" s="24">
        <v>210</v>
      </c>
      <c r="F4409" s="26">
        <v>46235</v>
      </c>
      <c r="G4409" s="24" t="s">
        <v>52</v>
      </c>
      <c r="H4409" s="24" t="s">
        <v>53</v>
      </c>
      <c r="I4409" s="24" t="s">
        <v>61</v>
      </c>
      <c r="J4409" s="24" t="s">
        <v>126</v>
      </c>
      <c r="K4409" s="24">
        <v>1</v>
      </c>
      <c r="L4409" s="24" t="s">
        <v>97</v>
      </c>
      <c r="M4409" s="26">
        <v>46258</v>
      </c>
      <c r="N4409" s="27">
        <v>46258.375</v>
      </c>
      <c r="O4409" s="27">
        <v>46258.520833333336</v>
      </c>
      <c r="P4409" s="24" t="s">
        <v>7247</v>
      </c>
      <c r="Q4409" s="24" t="s">
        <v>7248</v>
      </c>
      <c r="R4409" s="24" t="s">
        <v>208</v>
      </c>
      <c r="S4409" s="24" t="s">
        <v>160</v>
      </c>
      <c r="T4409" s="24" t="s">
        <v>61</v>
      </c>
      <c r="U4409" s="24" t="s">
        <v>202</v>
      </c>
      <c r="V4409" s="27">
        <v>46258.418749999997</v>
      </c>
      <c r="W4409" s="27">
        <v>46258.4375</v>
      </c>
      <c r="Z4409" s="24">
        <v>1</v>
      </c>
      <c r="AA4409" s="24" t="s">
        <v>60</v>
      </c>
      <c r="AB4409" s="24" t="b">
        <v>0</v>
      </c>
      <c r="AC4409" s="61"/>
    </row>
    <row r="4410" spans="2:29" ht="13.7">
      <c r="B4410" s="24" t="s">
        <v>95</v>
      </c>
      <c r="C4410" s="24" t="s">
        <v>50</v>
      </c>
      <c r="D4410" s="24" t="s">
        <v>96</v>
      </c>
      <c r="E4410" s="24">
        <v>210</v>
      </c>
      <c r="F4410" s="26">
        <v>46235</v>
      </c>
      <c r="G4410" s="24" t="s">
        <v>52</v>
      </c>
      <c r="H4410" s="24" t="s">
        <v>53</v>
      </c>
      <c r="I4410" s="24" t="s">
        <v>61</v>
      </c>
      <c r="J4410" s="24" t="s">
        <v>126</v>
      </c>
      <c r="K4410" s="24">
        <v>1</v>
      </c>
      <c r="L4410" s="24" t="s">
        <v>97</v>
      </c>
      <c r="M4410" s="26">
        <v>46258</v>
      </c>
      <c r="N4410" s="27">
        <v>46258.375</v>
      </c>
      <c r="O4410" s="27">
        <v>46258.520833333336</v>
      </c>
      <c r="P4410" s="24" t="s">
        <v>7249</v>
      </c>
      <c r="Q4410" s="24" t="s">
        <v>7250</v>
      </c>
      <c r="R4410" s="24" t="s">
        <v>201</v>
      </c>
      <c r="T4410" s="24" t="s">
        <v>61</v>
      </c>
      <c r="U4410" s="24" t="s">
        <v>202</v>
      </c>
      <c r="V4410" s="27">
        <v>46258.379861111112</v>
      </c>
      <c r="W4410" s="27">
        <v>46258.397916666669</v>
      </c>
      <c r="Z4410" s="24">
        <v>1</v>
      </c>
      <c r="AA4410" s="24" t="s">
        <v>60</v>
      </c>
      <c r="AB4410" s="24" t="b">
        <v>0</v>
      </c>
      <c r="AC4410" s="61"/>
    </row>
    <row r="4411" spans="2:29" ht="13.7">
      <c r="B4411" s="24" t="s">
        <v>95</v>
      </c>
      <c r="C4411" s="24" t="s">
        <v>50</v>
      </c>
      <c r="D4411" s="24" t="s">
        <v>96</v>
      </c>
      <c r="E4411" s="24">
        <v>240</v>
      </c>
      <c r="F4411" s="26">
        <v>46174</v>
      </c>
      <c r="G4411" s="24" t="s">
        <v>52</v>
      </c>
      <c r="H4411" s="24" t="s">
        <v>53</v>
      </c>
      <c r="I4411" s="24" t="s">
        <v>61</v>
      </c>
      <c r="J4411" s="24" t="s">
        <v>125</v>
      </c>
      <c r="K4411" s="24">
        <v>1</v>
      </c>
      <c r="L4411" s="24" t="s">
        <v>97</v>
      </c>
      <c r="M4411" s="26">
        <v>46181</v>
      </c>
      <c r="N4411" s="27">
        <v>46181.333333333336</v>
      </c>
      <c r="O4411" s="27">
        <v>46181.5</v>
      </c>
      <c r="V4411" s="27"/>
      <c r="W4411" s="27"/>
      <c r="X4411" s="24">
        <v>4</v>
      </c>
      <c r="Y4411" s="24">
        <v>0</v>
      </c>
      <c r="Z4411" s="24">
        <v>4</v>
      </c>
      <c r="AA4411" s="24" t="s">
        <v>56</v>
      </c>
      <c r="AB4411" s="24" t="b">
        <v>0</v>
      </c>
      <c r="AC4411" s="61">
        <v>0</v>
      </c>
    </row>
    <row r="4412" spans="2:29" ht="13.7">
      <c r="B4412" s="24" t="s">
        <v>95</v>
      </c>
      <c r="C4412" s="24" t="s">
        <v>50</v>
      </c>
      <c r="D4412" s="24" t="s">
        <v>96</v>
      </c>
      <c r="E4412" s="24">
        <v>240</v>
      </c>
      <c r="F4412" s="26">
        <v>46174</v>
      </c>
      <c r="G4412" s="24" t="s">
        <v>52</v>
      </c>
      <c r="H4412" s="24" t="s">
        <v>53</v>
      </c>
      <c r="I4412" s="24" t="s">
        <v>61</v>
      </c>
      <c r="J4412" s="24" t="s">
        <v>126</v>
      </c>
      <c r="K4412" s="24">
        <v>1</v>
      </c>
      <c r="L4412" s="24" t="s">
        <v>97</v>
      </c>
      <c r="M4412" s="26">
        <v>46181</v>
      </c>
      <c r="N4412" s="27">
        <v>46181.333333333336</v>
      </c>
      <c r="O4412" s="27">
        <v>46181.5</v>
      </c>
      <c r="P4412" s="24" t="s">
        <v>7251</v>
      </c>
      <c r="Q4412" s="24" t="s">
        <v>7252</v>
      </c>
      <c r="R4412" s="24" t="s">
        <v>205</v>
      </c>
      <c r="S4412" s="24" t="s">
        <v>198</v>
      </c>
      <c r="T4412" s="24" t="s">
        <v>61</v>
      </c>
      <c r="U4412" s="24" t="s">
        <v>394</v>
      </c>
      <c r="V4412" s="27">
        <v>46181.466666666667</v>
      </c>
      <c r="W4412" s="27">
        <v>46181.490972222222</v>
      </c>
      <c r="Z4412" s="24">
        <v>1</v>
      </c>
      <c r="AA4412" s="24" t="s">
        <v>56</v>
      </c>
      <c r="AB4412" s="24" t="b">
        <v>0</v>
      </c>
      <c r="AC4412" s="61"/>
    </row>
    <row r="4413" spans="2:29" ht="13.7">
      <c r="B4413" s="24" t="s">
        <v>95</v>
      </c>
      <c r="C4413" s="24" t="s">
        <v>50</v>
      </c>
      <c r="D4413" s="24" t="s">
        <v>96</v>
      </c>
      <c r="E4413" s="24">
        <v>240</v>
      </c>
      <c r="F4413" s="26">
        <v>46174</v>
      </c>
      <c r="G4413" s="24" t="s">
        <v>52</v>
      </c>
      <c r="H4413" s="24" t="s">
        <v>53</v>
      </c>
      <c r="I4413" s="24" t="s">
        <v>61</v>
      </c>
      <c r="J4413" s="24" t="s">
        <v>126</v>
      </c>
      <c r="K4413" s="24">
        <v>1</v>
      </c>
      <c r="L4413" s="24" t="s">
        <v>97</v>
      </c>
      <c r="M4413" s="26">
        <v>46181</v>
      </c>
      <c r="N4413" s="27">
        <v>46181.333333333336</v>
      </c>
      <c r="O4413" s="27">
        <v>46181.5</v>
      </c>
      <c r="P4413" s="24" t="s">
        <v>7253</v>
      </c>
      <c r="Q4413" s="24" t="s">
        <v>7254</v>
      </c>
      <c r="R4413" s="24" t="s">
        <v>201</v>
      </c>
      <c r="T4413" s="24" t="s">
        <v>61</v>
      </c>
      <c r="U4413" s="24" t="s">
        <v>394</v>
      </c>
      <c r="V4413" s="27">
        <v>46181.418749999997</v>
      </c>
      <c r="W4413" s="27">
        <v>46181.443055555559</v>
      </c>
      <c r="Z4413" s="24">
        <v>1</v>
      </c>
      <c r="AA4413" s="24" t="s">
        <v>56</v>
      </c>
      <c r="AB4413" s="24" t="b">
        <v>0</v>
      </c>
      <c r="AC4413" s="61"/>
    </row>
    <row r="4414" spans="2:29" ht="13.7">
      <c r="B4414" s="24" t="s">
        <v>95</v>
      </c>
      <c r="C4414" s="24" t="s">
        <v>50</v>
      </c>
      <c r="D4414" s="24" t="s">
        <v>96</v>
      </c>
      <c r="E4414" s="24">
        <v>240</v>
      </c>
      <c r="F4414" s="26">
        <v>46174</v>
      </c>
      <c r="G4414" s="24" t="s">
        <v>52</v>
      </c>
      <c r="H4414" s="24" t="s">
        <v>53</v>
      </c>
      <c r="I4414" s="24" t="s">
        <v>61</v>
      </c>
      <c r="J4414" s="24" t="s">
        <v>126</v>
      </c>
      <c r="K4414" s="24">
        <v>1</v>
      </c>
      <c r="L4414" s="24" t="s">
        <v>97</v>
      </c>
      <c r="M4414" s="26">
        <v>46181</v>
      </c>
      <c r="N4414" s="27">
        <v>46181.333333333336</v>
      </c>
      <c r="O4414" s="27">
        <v>46181.5</v>
      </c>
      <c r="P4414" s="24" t="s">
        <v>7255</v>
      </c>
      <c r="Q4414" s="24" t="s">
        <v>7256</v>
      </c>
      <c r="R4414" s="24" t="s">
        <v>208</v>
      </c>
      <c r="T4414" s="24" t="s">
        <v>61</v>
      </c>
      <c r="U4414" s="24" t="s">
        <v>394</v>
      </c>
      <c r="V4414" s="27">
        <v>46181.37777777778</v>
      </c>
      <c r="W4414" s="27">
        <v>46181.401388888888</v>
      </c>
      <c r="Z4414" s="24">
        <v>1</v>
      </c>
      <c r="AA4414" s="24" t="s">
        <v>56</v>
      </c>
      <c r="AB4414" s="24" t="b">
        <v>0</v>
      </c>
      <c r="AC4414" s="61"/>
    </row>
    <row r="4415" spans="2:29" ht="13.7">
      <c r="B4415" s="24" t="s">
        <v>95</v>
      </c>
      <c r="C4415" s="24" t="s">
        <v>50</v>
      </c>
      <c r="D4415" s="24" t="s">
        <v>96</v>
      </c>
      <c r="E4415" s="24">
        <v>240</v>
      </c>
      <c r="F4415" s="26">
        <v>46174</v>
      </c>
      <c r="G4415" s="24" t="s">
        <v>52</v>
      </c>
      <c r="H4415" s="24" t="s">
        <v>53</v>
      </c>
      <c r="I4415" s="24" t="s">
        <v>61</v>
      </c>
      <c r="J4415" s="24" t="s">
        <v>126</v>
      </c>
      <c r="K4415" s="24">
        <v>1</v>
      </c>
      <c r="L4415" s="24" t="s">
        <v>97</v>
      </c>
      <c r="M4415" s="26">
        <v>46181</v>
      </c>
      <c r="N4415" s="27">
        <v>46181.333333333336</v>
      </c>
      <c r="O4415" s="27">
        <v>46181.5</v>
      </c>
      <c r="P4415" s="24" t="s">
        <v>7257</v>
      </c>
      <c r="Q4415" s="24" t="s">
        <v>7258</v>
      </c>
      <c r="R4415" s="24" t="s">
        <v>205</v>
      </c>
      <c r="T4415" s="24" t="s">
        <v>61</v>
      </c>
      <c r="U4415" s="24" t="s">
        <v>394</v>
      </c>
      <c r="V4415" s="27">
        <v>46181.339583333334</v>
      </c>
      <c r="W4415" s="27">
        <v>46181.363194444442</v>
      </c>
      <c r="Z4415" s="24">
        <v>1</v>
      </c>
      <c r="AA4415" s="24" t="s">
        <v>56</v>
      </c>
      <c r="AB4415" s="24" t="b">
        <v>0</v>
      </c>
      <c r="AC4415" s="61"/>
    </row>
    <row r="4416" spans="2:29" ht="13.7">
      <c r="B4416" s="24" t="s">
        <v>95</v>
      </c>
      <c r="C4416" s="24" t="s">
        <v>50</v>
      </c>
      <c r="D4416" s="24" t="s">
        <v>96</v>
      </c>
      <c r="E4416" s="24">
        <v>240</v>
      </c>
      <c r="F4416" s="26">
        <v>46174</v>
      </c>
      <c r="G4416" s="24" t="s">
        <v>52</v>
      </c>
      <c r="H4416" s="24" t="s">
        <v>53</v>
      </c>
      <c r="I4416" s="24" t="s">
        <v>59</v>
      </c>
      <c r="J4416" s="24" t="s">
        <v>125</v>
      </c>
      <c r="K4416" s="24">
        <v>1</v>
      </c>
      <c r="L4416" s="24" t="s">
        <v>97</v>
      </c>
      <c r="M4416" s="26">
        <v>46190</v>
      </c>
      <c r="N4416" s="27">
        <v>46190.541666666664</v>
      </c>
      <c r="O4416" s="27">
        <v>46190.708333333336</v>
      </c>
      <c r="V4416" s="27"/>
      <c r="W4416" s="27"/>
      <c r="X4416" s="24">
        <v>4</v>
      </c>
      <c r="Y4416" s="24">
        <v>0</v>
      </c>
      <c r="Z4416" s="24">
        <v>4</v>
      </c>
      <c r="AA4416" s="24" t="s">
        <v>56</v>
      </c>
      <c r="AB4416" s="24" t="b">
        <v>0</v>
      </c>
      <c r="AC4416" s="61">
        <v>0</v>
      </c>
    </row>
    <row r="4417" spans="2:29" ht="13.7">
      <c r="B4417" s="24" t="s">
        <v>95</v>
      </c>
      <c r="C4417" s="24" t="s">
        <v>50</v>
      </c>
      <c r="D4417" s="24" t="s">
        <v>96</v>
      </c>
      <c r="E4417" s="24">
        <v>240</v>
      </c>
      <c r="F4417" s="26">
        <v>46174</v>
      </c>
      <c r="G4417" s="24" t="s">
        <v>52</v>
      </c>
      <c r="H4417" s="24" t="s">
        <v>53</v>
      </c>
      <c r="I4417" s="24" t="s">
        <v>59</v>
      </c>
      <c r="J4417" s="24" t="s">
        <v>126</v>
      </c>
      <c r="K4417" s="24">
        <v>1</v>
      </c>
      <c r="L4417" s="24" t="s">
        <v>97</v>
      </c>
      <c r="M4417" s="26">
        <v>46190</v>
      </c>
      <c r="N4417" s="27">
        <v>46190.541666666664</v>
      </c>
      <c r="O4417" s="27">
        <v>46190.708333333336</v>
      </c>
      <c r="P4417" s="24" t="s">
        <v>7259</v>
      </c>
      <c r="Q4417" s="24" t="s">
        <v>7260</v>
      </c>
      <c r="R4417" s="24" t="s">
        <v>281</v>
      </c>
      <c r="T4417" s="24" t="s">
        <v>59</v>
      </c>
      <c r="U4417" s="24" t="s">
        <v>430</v>
      </c>
      <c r="V4417" s="27">
        <v>46190.67291666667</v>
      </c>
      <c r="W4417" s="27">
        <v>46190.694444444445</v>
      </c>
      <c r="Z4417" s="24">
        <v>1</v>
      </c>
      <c r="AA4417" s="24" t="s">
        <v>56</v>
      </c>
      <c r="AB4417" s="24" t="b">
        <v>0</v>
      </c>
      <c r="AC4417" s="61"/>
    </row>
    <row r="4418" spans="2:29" ht="13.7">
      <c r="B4418" s="24" t="s">
        <v>95</v>
      </c>
      <c r="C4418" s="24" t="s">
        <v>50</v>
      </c>
      <c r="D4418" s="24" t="s">
        <v>96</v>
      </c>
      <c r="E4418" s="24">
        <v>240</v>
      </c>
      <c r="F4418" s="26">
        <v>46174</v>
      </c>
      <c r="G4418" s="24" t="s">
        <v>52</v>
      </c>
      <c r="H4418" s="24" t="s">
        <v>53</v>
      </c>
      <c r="I4418" s="24" t="s">
        <v>59</v>
      </c>
      <c r="J4418" s="24" t="s">
        <v>126</v>
      </c>
      <c r="K4418" s="24">
        <v>1</v>
      </c>
      <c r="L4418" s="24" t="s">
        <v>97</v>
      </c>
      <c r="M4418" s="26">
        <v>46190</v>
      </c>
      <c r="N4418" s="27">
        <v>46190.541666666664</v>
      </c>
      <c r="O4418" s="27">
        <v>46190.708333333336</v>
      </c>
      <c r="P4418" s="24" t="s">
        <v>7261</v>
      </c>
      <c r="Q4418" s="24" t="s">
        <v>7262</v>
      </c>
      <c r="R4418" s="24" t="s">
        <v>174</v>
      </c>
      <c r="T4418" s="24" t="s">
        <v>59</v>
      </c>
      <c r="U4418" s="24" t="s">
        <v>430</v>
      </c>
      <c r="V4418" s="27">
        <v>46190.591666666667</v>
      </c>
      <c r="W4418" s="27">
        <v>46190.613888888889</v>
      </c>
      <c r="Z4418" s="24">
        <v>1</v>
      </c>
      <c r="AA4418" s="24" t="s">
        <v>56</v>
      </c>
      <c r="AB4418" s="24" t="b">
        <v>0</v>
      </c>
      <c r="AC4418" s="61"/>
    </row>
    <row r="4419" spans="2:29" ht="13.7">
      <c r="B4419" s="24" t="s">
        <v>95</v>
      </c>
      <c r="C4419" s="24" t="s">
        <v>50</v>
      </c>
      <c r="D4419" s="24" t="s">
        <v>96</v>
      </c>
      <c r="E4419" s="24">
        <v>240</v>
      </c>
      <c r="F4419" s="26">
        <v>46174</v>
      </c>
      <c r="G4419" s="24" t="s">
        <v>52</v>
      </c>
      <c r="H4419" s="24" t="s">
        <v>53</v>
      </c>
      <c r="I4419" s="24" t="s">
        <v>59</v>
      </c>
      <c r="J4419" s="24" t="s">
        <v>126</v>
      </c>
      <c r="K4419" s="24">
        <v>1</v>
      </c>
      <c r="L4419" s="24" t="s">
        <v>97</v>
      </c>
      <c r="M4419" s="26">
        <v>46190</v>
      </c>
      <c r="N4419" s="27">
        <v>46190.541666666664</v>
      </c>
      <c r="O4419" s="27">
        <v>46190.708333333336</v>
      </c>
      <c r="P4419" s="24" t="s">
        <v>7263</v>
      </c>
      <c r="Q4419" s="24" t="s">
        <v>7264</v>
      </c>
      <c r="R4419" s="24" t="s">
        <v>284</v>
      </c>
      <c r="T4419" s="24" t="s">
        <v>59</v>
      </c>
      <c r="U4419" s="24" t="s">
        <v>430</v>
      </c>
      <c r="V4419" s="27">
        <v>46190.545138888891</v>
      </c>
      <c r="W4419" s="27">
        <v>46190.570833333331</v>
      </c>
      <c r="Z4419" s="24">
        <v>1</v>
      </c>
      <c r="AA4419" s="24" t="s">
        <v>56</v>
      </c>
      <c r="AB4419" s="24" t="b">
        <v>0</v>
      </c>
      <c r="AC4419" s="61"/>
    </row>
    <row r="4420" spans="2:29" ht="13.7">
      <c r="B4420" s="24" t="s">
        <v>95</v>
      </c>
      <c r="C4420" s="24" t="s">
        <v>50</v>
      </c>
      <c r="D4420" s="24" t="s">
        <v>96</v>
      </c>
      <c r="E4420" s="24">
        <v>240</v>
      </c>
      <c r="F4420" s="26">
        <v>46174</v>
      </c>
      <c r="G4420" s="24" t="s">
        <v>52</v>
      </c>
      <c r="H4420" s="24" t="s">
        <v>53</v>
      </c>
      <c r="I4420" s="24" t="s">
        <v>59</v>
      </c>
      <c r="J4420" s="24" t="s">
        <v>126</v>
      </c>
      <c r="K4420" s="24">
        <v>1</v>
      </c>
      <c r="L4420" s="24" t="s">
        <v>97</v>
      </c>
      <c r="M4420" s="26">
        <v>46190</v>
      </c>
      <c r="N4420" s="27">
        <v>46190.541666666664</v>
      </c>
      <c r="O4420" s="27">
        <v>46190.708333333336</v>
      </c>
      <c r="P4420" s="24" t="s">
        <v>7265</v>
      </c>
      <c r="Q4420" s="24" t="s">
        <v>7266</v>
      </c>
      <c r="R4420" s="24" t="s">
        <v>281</v>
      </c>
      <c r="T4420" s="24" t="s">
        <v>59</v>
      </c>
      <c r="U4420" s="24" t="s">
        <v>430</v>
      </c>
      <c r="V4420" s="27">
        <v>46190.630555555559</v>
      </c>
      <c r="W4420" s="27">
        <v>46190.654861111114</v>
      </c>
      <c r="Z4420" s="24">
        <v>1</v>
      </c>
      <c r="AA4420" s="24" t="s">
        <v>56</v>
      </c>
      <c r="AB4420" s="24" t="b">
        <v>0</v>
      </c>
      <c r="AC4420" s="61"/>
    </row>
    <row r="4421" spans="2:29" ht="13.7">
      <c r="B4421" s="24" t="s">
        <v>95</v>
      </c>
      <c r="C4421" s="24" t="s">
        <v>50</v>
      </c>
      <c r="D4421" s="24" t="s">
        <v>96</v>
      </c>
      <c r="E4421" s="24">
        <v>240</v>
      </c>
      <c r="F4421" s="26">
        <v>46204</v>
      </c>
      <c r="G4421" s="24" t="s">
        <v>52</v>
      </c>
      <c r="H4421" s="24" t="s">
        <v>53</v>
      </c>
      <c r="I4421" s="24" t="s">
        <v>59</v>
      </c>
      <c r="J4421" s="24" t="s">
        <v>125</v>
      </c>
      <c r="K4421" s="24">
        <v>1</v>
      </c>
      <c r="L4421" s="24" t="s">
        <v>97</v>
      </c>
      <c r="M4421" s="26">
        <v>46218</v>
      </c>
      <c r="N4421" s="27">
        <v>46218.375</v>
      </c>
      <c r="O4421" s="27">
        <v>46218.541666666664</v>
      </c>
      <c r="V4421" s="27"/>
      <c r="W4421" s="27"/>
      <c r="X4421" s="24">
        <v>4</v>
      </c>
      <c r="Y4421" s="24">
        <v>0</v>
      </c>
      <c r="Z4421" s="24">
        <v>4</v>
      </c>
      <c r="AA4421" s="24" t="s">
        <v>58</v>
      </c>
      <c r="AB4421" s="24" t="b">
        <v>0</v>
      </c>
      <c r="AC4421" s="61">
        <v>0</v>
      </c>
    </row>
    <row r="4422" spans="2:29" ht="13.7">
      <c r="B4422" s="24" t="s">
        <v>95</v>
      </c>
      <c r="C4422" s="24" t="s">
        <v>50</v>
      </c>
      <c r="D4422" s="24" t="s">
        <v>96</v>
      </c>
      <c r="E4422" s="24">
        <v>240</v>
      </c>
      <c r="F4422" s="26">
        <v>46204</v>
      </c>
      <c r="G4422" s="24" t="s">
        <v>52</v>
      </c>
      <c r="H4422" s="24" t="s">
        <v>53</v>
      </c>
      <c r="I4422" s="24" t="s">
        <v>59</v>
      </c>
      <c r="J4422" s="24" t="s">
        <v>126</v>
      </c>
      <c r="K4422" s="24">
        <v>1</v>
      </c>
      <c r="L4422" s="24" t="s">
        <v>97</v>
      </c>
      <c r="M4422" s="26">
        <v>46218</v>
      </c>
      <c r="N4422" s="27">
        <v>46218.375</v>
      </c>
      <c r="O4422" s="27">
        <v>46218.541666666664</v>
      </c>
      <c r="P4422" s="24" t="s">
        <v>7267</v>
      </c>
      <c r="Q4422" s="24" t="s">
        <v>7268</v>
      </c>
      <c r="R4422" s="24" t="s">
        <v>168</v>
      </c>
      <c r="T4422" s="24" t="s">
        <v>59</v>
      </c>
      <c r="U4422" s="24" t="s">
        <v>1021</v>
      </c>
      <c r="V4422" s="27">
        <v>46218.504861111112</v>
      </c>
      <c r="W4422" s="27">
        <v>46218.532638888886</v>
      </c>
      <c r="Z4422" s="24">
        <v>1</v>
      </c>
      <c r="AA4422" s="24" t="s">
        <v>58</v>
      </c>
      <c r="AB4422" s="24" t="b">
        <v>0</v>
      </c>
      <c r="AC4422" s="61"/>
    </row>
    <row r="4423" spans="2:29" ht="13.7">
      <c r="B4423" s="24" t="s">
        <v>95</v>
      </c>
      <c r="C4423" s="24" t="s">
        <v>50</v>
      </c>
      <c r="D4423" s="24" t="s">
        <v>96</v>
      </c>
      <c r="E4423" s="24">
        <v>240</v>
      </c>
      <c r="F4423" s="26">
        <v>46204</v>
      </c>
      <c r="G4423" s="24" t="s">
        <v>52</v>
      </c>
      <c r="H4423" s="24" t="s">
        <v>53</v>
      </c>
      <c r="I4423" s="24" t="s">
        <v>59</v>
      </c>
      <c r="J4423" s="24" t="s">
        <v>126</v>
      </c>
      <c r="K4423" s="24">
        <v>1</v>
      </c>
      <c r="L4423" s="24" t="s">
        <v>97</v>
      </c>
      <c r="M4423" s="26">
        <v>46218</v>
      </c>
      <c r="N4423" s="27">
        <v>46218.375</v>
      </c>
      <c r="O4423" s="27">
        <v>46218.541666666664</v>
      </c>
      <c r="P4423" s="24" t="s">
        <v>7269</v>
      </c>
      <c r="Q4423" s="24" t="s">
        <v>7270</v>
      </c>
      <c r="R4423" s="24" t="s">
        <v>284</v>
      </c>
      <c r="T4423" s="24" t="s">
        <v>59</v>
      </c>
      <c r="U4423" s="24" t="s">
        <v>1021</v>
      </c>
      <c r="V4423" s="27">
        <v>46218.464583333334</v>
      </c>
      <c r="W4423" s="27">
        <v>46218.481249999997</v>
      </c>
      <c r="Z4423" s="24">
        <v>1</v>
      </c>
      <c r="AA4423" s="24" t="s">
        <v>58</v>
      </c>
      <c r="AB4423" s="24" t="b">
        <v>0</v>
      </c>
      <c r="AC4423" s="61"/>
    </row>
    <row r="4424" spans="2:29" ht="13.7">
      <c r="B4424" s="24" t="s">
        <v>95</v>
      </c>
      <c r="C4424" s="24" t="s">
        <v>50</v>
      </c>
      <c r="D4424" s="24" t="s">
        <v>96</v>
      </c>
      <c r="E4424" s="24">
        <v>240</v>
      </c>
      <c r="F4424" s="26">
        <v>46204</v>
      </c>
      <c r="G4424" s="24" t="s">
        <v>52</v>
      </c>
      <c r="H4424" s="24" t="s">
        <v>53</v>
      </c>
      <c r="I4424" s="24" t="s">
        <v>59</v>
      </c>
      <c r="J4424" s="24" t="s">
        <v>126</v>
      </c>
      <c r="K4424" s="24">
        <v>1</v>
      </c>
      <c r="L4424" s="24" t="s">
        <v>97</v>
      </c>
      <c r="M4424" s="26">
        <v>46218</v>
      </c>
      <c r="N4424" s="27">
        <v>46218.375</v>
      </c>
      <c r="O4424" s="27">
        <v>46218.541666666664</v>
      </c>
      <c r="P4424" s="24" t="s">
        <v>7271</v>
      </c>
      <c r="Q4424" s="24" t="s">
        <v>7272</v>
      </c>
      <c r="R4424" s="24" t="s">
        <v>281</v>
      </c>
      <c r="T4424" s="24" t="s">
        <v>59</v>
      </c>
      <c r="U4424" s="24" t="s">
        <v>1021</v>
      </c>
      <c r="V4424" s="27">
        <v>46218.382638888892</v>
      </c>
      <c r="W4424" s="27">
        <v>46218.409722222219</v>
      </c>
      <c r="Z4424" s="24">
        <v>1</v>
      </c>
      <c r="AA4424" s="24" t="s">
        <v>58</v>
      </c>
      <c r="AB4424" s="24" t="b">
        <v>0</v>
      </c>
      <c r="AC4424" s="61"/>
    </row>
    <row r="4425" spans="2:29" ht="13.7">
      <c r="B4425" s="24" t="s">
        <v>95</v>
      </c>
      <c r="C4425" s="24" t="s">
        <v>50</v>
      </c>
      <c r="D4425" s="24" t="s">
        <v>96</v>
      </c>
      <c r="E4425" s="24">
        <v>240</v>
      </c>
      <c r="F4425" s="26">
        <v>46204</v>
      </c>
      <c r="G4425" s="24" t="s">
        <v>52</v>
      </c>
      <c r="H4425" s="24" t="s">
        <v>53</v>
      </c>
      <c r="I4425" s="24" t="s">
        <v>59</v>
      </c>
      <c r="J4425" s="24" t="s">
        <v>126</v>
      </c>
      <c r="K4425" s="24">
        <v>1</v>
      </c>
      <c r="L4425" s="24" t="s">
        <v>97</v>
      </c>
      <c r="M4425" s="26">
        <v>46218</v>
      </c>
      <c r="N4425" s="27">
        <v>46218.375</v>
      </c>
      <c r="O4425" s="27">
        <v>46218.541666666664</v>
      </c>
      <c r="P4425" s="24" t="s">
        <v>7273</v>
      </c>
      <c r="Q4425" s="24" t="s">
        <v>7274</v>
      </c>
      <c r="R4425" s="24" t="s">
        <v>217</v>
      </c>
      <c r="T4425" s="24" t="s">
        <v>59</v>
      </c>
      <c r="U4425" s="24" t="s">
        <v>1021</v>
      </c>
      <c r="V4425" s="27">
        <v>46218.420138888891</v>
      </c>
      <c r="W4425" s="27">
        <v>46218.438194444447</v>
      </c>
      <c r="Z4425" s="24">
        <v>1</v>
      </c>
      <c r="AA4425" s="24" t="s">
        <v>58</v>
      </c>
      <c r="AB4425" s="24" t="b">
        <v>0</v>
      </c>
      <c r="AC4425" s="61"/>
    </row>
    <row r="4426" spans="2:29" ht="13.7">
      <c r="B4426" s="24" t="s">
        <v>95</v>
      </c>
      <c r="C4426" s="24" t="s">
        <v>50</v>
      </c>
      <c r="D4426" s="24" t="s">
        <v>96</v>
      </c>
      <c r="E4426" s="24">
        <v>240</v>
      </c>
      <c r="F4426" s="26">
        <v>46204</v>
      </c>
      <c r="G4426" s="24" t="s">
        <v>52</v>
      </c>
      <c r="H4426" s="24" t="s">
        <v>53</v>
      </c>
      <c r="I4426" s="24" t="s">
        <v>62</v>
      </c>
      <c r="J4426" s="24" t="s">
        <v>125</v>
      </c>
      <c r="K4426" s="24">
        <v>1</v>
      </c>
      <c r="L4426" s="24" t="s">
        <v>97</v>
      </c>
      <c r="M4426" s="26">
        <v>46223</v>
      </c>
      <c r="N4426" s="27">
        <v>46223.5625</v>
      </c>
      <c r="O4426" s="27">
        <v>46223.729166666664</v>
      </c>
      <c r="V4426" s="27"/>
      <c r="W4426" s="27"/>
      <c r="X4426" s="24">
        <v>4</v>
      </c>
      <c r="Y4426" s="24">
        <v>0</v>
      </c>
      <c r="Z4426" s="24">
        <v>4</v>
      </c>
      <c r="AA4426" s="24" t="s">
        <v>58</v>
      </c>
      <c r="AB4426" s="24" t="b">
        <v>0</v>
      </c>
      <c r="AC4426" s="61">
        <v>0</v>
      </c>
    </row>
    <row r="4427" spans="2:29" ht="13.7">
      <c r="B4427" s="24" t="s">
        <v>95</v>
      </c>
      <c r="C4427" s="24" t="s">
        <v>50</v>
      </c>
      <c r="D4427" s="24" t="s">
        <v>96</v>
      </c>
      <c r="E4427" s="24">
        <v>240</v>
      </c>
      <c r="F4427" s="26">
        <v>46204</v>
      </c>
      <c r="G4427" s="24" t="s">
        <v>52</v>
      </c>
      <c r="H4427" s="24" t="s">
        <v>53</v>
      </c>
      <c r="I4427" s="24" t="s">
        <v>62</v>
      </c>
      <c r="J4427" s="24" t="s">
        <v>126</v>
      </c>
      <c r="K4427" s="24">
        <v>1</v>
      </c>
      <c r="L4427" s="24" t="s">
        <v>97</v>
      </c>
      <c r="M4427" s="26">
        <v>46223</v>
      </c>
      <c r="N4427" s="27">
        <v>46223.5625</v>
      </c>
      <c r="O4427" s="27">
        <v>46223.729166666664</v>
      </c>
      <c r="P4427" s="24" t="s">
        <v>7275</v>
      </c>
      <c r="Q4427" s="24" t="s">
        <v>7276</v>
      </c>
      <c r="R4427" s="24" t="s">
        <v>256</v>
      </c>
      <c r="T4427" s="24" t="s">
        <v>62</v>
      </c>
      <c r="U4427" s="24" t="s">
        <v>143</v>
      </c>
      <c r="V4427" s="27">
        <v>46223.611805555556</v>
      </c>
      <c r="W4427" s="27">
        <v>46223.635416666664</v>
      </c>
      <c r="Z4427" s="24">
        <v>1</v>
      </c>
      <c r="AA4427" s="24" t="s">
        <v>58</v>
      </c>
      <c r="AB4427" s="24" t="b">
        <v>0</v>
      </c>
      <c r="AC4427" s="61"/>
    </row>
    <row r="4428" spans="2:29" ht="13.7">
      <c r="B4428" s="24" t="s">
        <v>95</v>
      </c>
      <c r="C4428" s="24" t="s">
        <v>50</v>
      </c>
      <c r="D4428" s="24" t="s">
        <v>96</v>
      </c>
      <c r="E4428" s="24">
        <v>240</v>
      </c>
      <c r="F4428" s="26">
        <v>46204</v>
      </c>
      <c r="G4428" s="24" t="s">
        <v>52</v>
      </c>
      <c r="H4428" s="24" t="s">
        <v>53</v>
      </c>
      <c r="I4428" s="24" t="s">
        <v>62</v>
      </c>
      <c r="J4428" s="24" t="s">
        <v>126</v>
      </c>
      <c r="K4428" s="24">
        <v>1</v>
      </c>
      <c r="L4428" s="24" t="s">
        <v>97</v>
      </c>
      <c r="M4428" s="26">
        <v>46223</v>
      </c>
      <c r="N4428" s="27">
        <v>46223.5625</v>
      </c>
      <c r="O4428" s="27">
        <v>46223.729166666664</v>
      </c>
      <c r="P4428" s="24" t="s">
        <v>7277</v>
      </c>
      <c r="Q4428" s="24" t="s">
        <v>7278</v>
      </c>
      <c r="R4428" s="24" t="s">
        <v>256</v>
      </c>
      <c r="T4428" s="24" t="s">
        <v>62</v>
      </c>
      <c r="U4428" s="24" t="s">
        <v>143</v>
      </c>
      <c r="V4428" s="27">
        <v>46223.568749999999</v>
      </c>
      <c r="W4428" s="27">
        <v>46223.588888888888</v>
      </c>
      <c r="Z4428" s="24">
        <v>1</v>
      </c>
      <c r="AA4428" s="24" t="s">
        <v>58</v>
      </c>
      <c r="AB4428" s="24" t="b">
        <v>0</v>
      </c>
      <c r="AC4428" s="61"/>
    </row>
    <row r="4429" spans="2:29" ht="13.7">
      <c r="B4429" s="24" t="s">
        <v>95</v>
      </c>
      <c r="C4429" s="24" t="s">
        <v>50</v>
      </c>
      <c r="D4429" s="24" t="s">
        <v>96</v>
      </c>
      <c r="E4429" s="24">
        <v>240</v>
      </c>
      <c r="F4429" s="26">
        <v>46204</v>
      </c>
      <c r="G4429" s="24" t="s">
        <v>52</v>
      </c>
      <c r="H4429" s="24" t="s">
        <v>53</v>
      </c>
      <c r="I4429" s="24" t="s">
        <v>62</v>
      </c>
      <c r="J4429" s="24" t="s">
        <v>126</v>
      </c>
      <c r="K4429" s="24">
        <v>1</v>
      </c>
      <c r="L4429" s="24" t="s">
        <v>97</v>
      </c>
      <c r="M4429" s="26">
        <v>46223</v>
      </c>
      <c r="N4429" s="27">
        <v>46223.5625</v>
      </c>
      <c r="O4429" s="27">
        <v>46223.729166666664</v>
      </c>
      <c r="P4429" s="24" t="s">
        <v>7279</v>
      </c>
      <c r="Q4429" s="24" t="s">
        <v>7280</v>
      </c>
      <c r="R4429" s="24" t="s">
        <v>323</v>
      </c>
      <c r="T4429" s="24" t="s">
        <v>62</v>
      </c>
      <c r="U4429" s="24" t="s">
        <v>143</v>
      </c>
      <c r="V4429" s="27">
        <v>46223.647222222222</v>
      </c>
      <c r="W4429" s="27">
        <v>46223.665277777778</v>
      </c>
      <c r="Z4429" s="24">
        <v>1</v>
      </c>
      <c r="AA4429" s="24" t="s">
        <v>58</v>
      </c>
      <c r="AB4429" s="24" t="b">
        <v>0</v>
      </c>
      <c r="AC4429" s="61"/>
    </row>
    <row r="4430" spans="2:29" ht="13.7">
      <c r="B4430" s="24" t="s">
        <v>95</v>
      </c>
      <c r="C4430" s="24" t="s">
        <v>50</v>
      </c>
      <c r="D4430" s="24" t="s">
        <v>96</v>
      </c>
      <c r="E4430" s="24">
        <v>240</v>
      </c>
      <c r="F4430" s="26">
        <v>46204</v>
      </c>
      <c r="G4430" s="24" t="s">
        <v>52</v>
      </c>
      <c r="H4430" s="24" t="s">
        <v>53</v>
      </c>
      <c r="I4430" s="24" t="s">
        <v>62</v>
      </c>
      <c r="J4430" s="24" t="s">
        <v>126</v>
      </c>
      <c r="K4430" s="24">
        <v>1</v>
      </c>
      <c r="L4430" s="24" t="s">
        <v>97</v>
      </c>
      <c r="M4430" s="26">
        <v>46223</v>
      </c>
      <c r="N4430" s="27">
        <v>46223.5625</v>
      </c>
      <c r="O4430" s="27">
        <v>46223.729166666664</v>
      </c>
      <c r="P4430" s="24" t="s">
        <v>7281</v>
      </c>
      <c r="Q4430" s="24" t="s">
        <v>7282</v>
      </c>
      <c r="R4430" s="24" t="s">
        <v>253</v>
      </c>
      <c r="T4430" s="24" t="s">
        <v>62</v>
      </c>
      <c r="U4430" s="24" t="s">
        <v>143</v>
      </c>
      <c r="V4430" s="27">
        <v>46223.69027777778</v>
      </c>
      <c r="W4430" s="27">
        <v>46223.713194444441</v>
      </c>
      <c r="Z4430" s="24">
        <v>1</v>
      </c>
      <c r="AA4430" s="24" t="s">
        <v>58</v>
      </c>
      <c r="AB4430" s="24" t="b">
        <v>0</v>
      </c>
      <c r="AC4430" s="61"/>
    </row>
    <row r="4431" spans="2:29" ht="13.7">
      <c r="B4431" s="24" t="s">
        <v>95</v>
      </c>
      <c r="C4431" s="24" t="s">
        <v>50</v>
      </c>
      <c r="D4431" s="24" t="s">
        <v>96</v>
      </c>
      <c r="E4431" s="24">
        <v>240</v>
      </c>
      <c r="F4431" s="26">
        <v>46204</v>
      </c>
      <c r="G4431" s="24" t="s">
        <v>52</v>
      </c>
      <c r="H4431" s="24" t="s">
        <v>53</v>
      </c>
      <c r="I4431" s="24" t="s">
        <v>61</v>
      </c>
      <c r="J4431" s="24" t="s">
        <v>125</v>
      </c>
      <c r="K4431" s="24">
        <v>1</v>
      </c>
      <c r="L4431" s="24" t="s">
        <v>97</v>
      </c>
      <c r="M4431" s="26">
        <v>46229</v>
      </c>
      <c r="N4431" s="27">
        <v>46229.541666666664</v>
      </c>
      <c r="O4431" s="27">
        <v>46229.708333333336</v>
      </c>
      <c r="V4431" s="27"/>
      <c r="W4431" s="27"/>
      <c r="X4431" s="24">
        <v>4</v>
      </c>
      <c r="Y4431" s="24">
        <v>0</v>
      </c>
      <c r="Z4431" s="24">
        <v>4</v>
      </c>
      <c r="AA4431" s="24" t="s">
        <v>58</v>
      </c>
      <c r="AB4431" s="24" t="b">
        <v>0</v>
      </c>
      <c r="AC4431" s="61">
        <v>0</v>
      </c>
    </row>
    <row r="4432" spans="2:29" ht="13.7">
      <c r="B4432" s="24" t="s">
        <v>95</v>
      </c>
      <c r="C4432" s="24" t="s">
        <v>50</v>
      </c>
      <c r="D4432" s="24" t="s">
        <v>96</v>
      </c>
      <c r="E4432" s="24">
        <v>240</v>
      </c>
      <c r="F4432" s="26">
        <v>46204</v>
      </c>
      <c r="G4432" s="24" t="s">
        <v>52</v>
      </c>
      <c r="H4432" s="24" t="s">
        <v>53</v>
      </c>
      <c r="I4432" s="24" t="s">
        <v>61</v>
      </c>
      <c r="J4432" s="24" t="s">
        <v>126</v>
      </c>
      <c r="K4432" s="24">
        <v>1</v>
      </c>
      <c r="L4432" s="24" t="s">
        <v>97</v>
      </c>
      <c r="M4432" s="26">
        <v>46229</v>
      </c>
      <c r="N4432" s="27">
        <v>46229.541666666664</v>
      </c>
      <c r="O4432" s="27">
        <v>46229.708333333336</v>
      </c>
      <c r="P4432" s="24" t="s">
        <v>7283</v>
      </c>
      <c r="Q4432" s="24" t="s">
        <v>7284</v>
      </c>
      <c r="R4432" s="24" t="s">
        <v>205</v>
      </c>
      <c r="T4432" s="24" t="s">
        <v>61</v>
      </c>
      <c r="U4432" s="24" t="s">
        <v>430</v>
      </c>
      <c r="V4432" s="27">
        <v>46229.590277777781</v>
      </c>
      <c r="W4432" s="27">
        <v>46229.611805555556</v>
      </c>
      <c r="Z4432" s="24">
        <v>1</v>
      </c>
      <c r="AA4432" s="24" t="s">
        <v>58</v>
      </c>
      <c r="AB4432" s="24" t="b">
        <v>0</v>
      </c>
      <c r="AC4432" s="61"/>
    </row>
    <row r="4433" spans="2:29" ht="13.7">
      <c r="B4433" s="24" t="s">
        <v>95</v>
      </c>
      <c r="C4433" s="24" t="s">
        <v>50</v>
      </c>
      <c r="D4433" s="24" t="s">
        <v>96</v>
      </c>
      <c r="E4433" s="24">
        <v>240</v>
      </c>
      <c r="F4433" s="26">
        <v>46204</v>
      </c>
      <c r="G4433" s="24" t="s">
        <v>52</v>
      </c>
      <c r="H4433" s="24" t="s">
        <v>53</v>
      </c>
      <c r="I4433" s="24" t="s">
        <v>61</v>
      </c>
      <c r="J4433" s="24" t="s">
        <v>126</v>
      </c>
      <c r="K4433" s="24">
        <v>1</v>
      </c>
      <c r="L4433" s="24" t="s">
        <v>97</v>
      </c>
      <c r="M4433" s="26">
        <v>46229</v>
      </c>
      <c r="N4433" s="27">
        <v>46229.541666666664</v>
      </c>
      <c r="O4433" s="27">
        <v>46229.708333333336</v>
      </c>
      <c r="P4433" s="24" t="s">
        <v>7285</v>
      </c>
      <c r="Q4433" s="24" t="s">
        <v>7286</v>
      </c>
      <c r="R4433" s="24" t="s">
        <v>208</v>
      </c>
      <c r="T4433" s="24" t="s">
        <v>61</v>
      </c>
      <c r="U4433" s="24" t="s">
        <v>430</v>
      </c>
      <c r="V4433" s="27">
        <v>46229.673611111109</v>
      </c>
      <c r="W4433" s="27">
        <v>46229.695833333331</v>
      </c>
      <c r="Z4433" s="24">
        <v>1</v>
      </c>
      <c r="AA4433" s="24" t="s">
        <v>58</v>
      </c>
      <c r="AB4433" s="24" t="b">
        <v>0</v>
      </c>
      <c r="AC4433" s="61"/>
    </row>
    <row r="4434" spans="2:29" ht="13.7">
      <c r="B4434" s="24" t="s">
        <v>95</v>
      </c>
      <c r="C4434" s="24" t="s">
        <v>50</v>
      </c>
      <c r="D4434" s="24" t="s">
        <v>96</v>
      </c>
      <c r="E4434" s="24">
        <v>240</v>
      </c>
      <c r="F4434" s="26">
        <v>46204</v>
      </c>
      <c r="G4434" s="24" t="s">
        <v>52</v>
      </c>
      <c r="H4434" s="24" t="s">
        <v>53</v>
      </c>
      <c r="I4434" s="24" t="s">
        <v>61</v>
      </c>
      <c r="J4434" s="24" t="s">
        <v>126</v>
      </c>
      <c r="K4434" s="24">
        <v>1</v>
      </c>
      <c r="L4434" s="24" t="s">
        <v>97</v>
      </c>
      <c r="M4434" s="26">
        <v>46229</v>
      </c>
      <c r="N4434" s="27">
        <v>46229.541666666664</v>
      </c>
      <c r="O4434" s="27">
        <v>46229.708333333336</v>
      </c>
      <c r="P4434" s="24" t="s">
        <v>7287</v>
      </c>
      <c r="Q4434" s="24" t="s">
        <v>7288</v>
      </c>
      <c r="R4434" s="24" t="s">
        <v>205</v>
      </c>
      <c r="T4434" s="24" t="s">
        <v>61</v>
      </c>
      <c r="U4434" s="24" t="s">
        <v>430</v>
      </c>
      <c r="V4434" s="27">
        <v>46229.544444444444</v>
      </c>
      <c r="W4434" s="27">
        <v>46229.567361111112</v>
      </c>
      <c r="Z4434" s="24">
        <v>1</v>
      </c>
      <c r="AA4434" s="24" t="s">
        <v>58</v>
      </c>
      <c r="AB4434" s="24" t="b">
        <v>0</v>
      </c>
      <c r="AC4434" s="61"/>
    </row>
    <row r="4435" spans="2:29" ht="13.7">
      <c r="B4435" s="24" t="s">
        <v>95</v>
      </c>
      <c r="C4435" s="24" t="s">
        <v>50</v>
      </c>
      <c r="D4435" s="24" t="s">
        <v>96</v>
      </c>
      <c r="E4435" s="24">
        <v>240</v>
      </c>
      <c r="F4435" s="26">
        <v>46204</v>
      </c>
      <c r="G4435" s="24" t="s">
        <v>52</v>
      </c>
      <c r="H4435" s="24" t="s">
        <v>53</v>
      </c>
      <c r="I4435" s="24" t="s">
        <v>61</v>
      </c>
      <c r="J4435" s="24" t="s">
        <v>126</v>
      </c>
      <c r="K4435" s="24">
        <v>1</v>
      </c>
      <c r="L4435" s="24" t="s">
        <v>97</v>
      </c>
      <c r="M4435" s="26">
        <v>46229</v>
      </c>
      <c r="N4435" s="27">
        <v>46229.541666666664</v>
      </c>
      <c r="O4435" s="27">
        <v>46229.708333333336</v>
      </c>
      <c r="P4435" s="24" t="s">
        <v>7289</v>
      </c>
      <c r="Q4435" s="24" t="s">
        <v>7290</v>
      </c>
      <c r="R4435" s="24" t="s">
        <v>201</v>
      </c>
      <c r="T4435" s="24" t="s">
        <v>61</v>
      </c>
      <c r="U4435" s="24" t="s">
        <v>430</v>
      </c>
      <c r="V4435" s="27">
        <v>46229.627083333333</v>
      </c>
      <c r="W4435" s="27">
        <v>46229.649305555555</v>
      </c>
      <c r="Z4435" s="24">
        <v>1</v>
      </c>
      <c r="AA4435" s="24" t="s">
        <v>58</v>
      </c>
      <c r="AB4435" s="24" t="b">
        <v>0</v>
      </c>
      <c r="AC4435" s="61"/>
    </row>
    <row r="4436" spans="2:29" ht="13.7">
      <c r="B4436" s="24" t="s">
        <v>95</v>
      </c>
      <c r="C4436" s="24" t="s">
        <v>50</v>
      </c>
      <c r="D4436" s="24" t="s">
        <v>96</v>
      </c>
      <c r="E4436" s="24">
        <v>240</v>
      </c>
      <c r="F4436" s="26">
        <v>46204</v>
      </c>
      <c r="G4436" s="24" t="s">
        <v>52</v>
      </c>
      <c r="H4436" s="24" t="s">
        <v>53</v>
      </c>
      <c r="I4436" s="24" t="s">
        <v>57</v>
      </c>
      <c r="J4436" s="24" t="s">
        <v>125</v>
      </c>
      <c r="K4436" s="24">
        <v>1</v>
      </c>
      <c r="L4436" s="24" t="s">
        <v>97</v>
      </c>
      <c r="M4436" s="26">
        <v>46232</v>
      </c>
      <c r="N4436" s="27">
        <v>46232.354166666664</v>
      </c>
      <c r="O4436" s="27">
        <v>46232.520833333336</v>
      </c>
      <c r="V4436" s="27"/>
      <c r="W4436" s="27"/>
      <c r="X4436" s="24">
        <v>4</v>
      </c>
      <c r="Y4436" s="24">
        <v>0</v>
      </c>
      <c r="Z4436" s="24">
        <v>4</v>
      </c>
      <c r="AA4436" s="24" t="s">
        <v>58</v>
      </c>
      <c r="AB4436" s="24" t="b">
        <v>0</v>
      </c>
      <c r="AC4436" s="61">
        <v>0</v>
      </c>
    </row>
    <row r="4437" spans="2:29" ht="13.7">
      <c r="B4437" s="24" t="s">
        <v>95</v>
      </c>
      <c r="C4437" s="24" t="s">
        <v>50</v>
      </c>
      <c r="D4437" s="24" t="s">
        <v>96</v>
      </c>
      <c r="E4437" s="24">
        <v>240</v>
      </c>
      <c r="F4437" s="26">
        <v>46204</v>
      </c>
      <c r="G4437" s="24" t="s">
        <v>52</v>
      </c>
      <c r="H4437" s="24" t="s">
        <v>53</v>
      </c>
      <c r="I4437" s="24" t="s">
        <v>57</v>
      </c>
      <c r="J4437" s="24" t="s">
        <v>126</v>
      </c>
      <c r="K4437" s="24">
        <v>1</v>
      </c>
      <c r="L4437" s="24" t="s">
        <v>97</v>
      </c>
      <c r="M4437" s="26">
        <v>46232</v>
      </c>
      <c r="N4437" s="27">
        <v>46232.354166666664</v>
      </c>
      <c r="O4437" s="27">
        <v>46232.520833333336</v>
      </c>
      <c r="P4437" s="24" t="s">
        <v>7291</v>
      </c>
      <c r="Q4437" s="24" t="s">
        <v>7292</v>
      </c>
      <c r="R4437" s="24" t="s">
        <v>182</v>
      </c>
      <c r="T4437" s="24" t="s">
        <v>57</v>
      </c>
      <c r="U4437" s="24" t="s">
        <v>394</v>
      </c>
      <c r="V4437" s="27">
        <v>46232.40347222222</v>
      </c>
      <c r="W4437" s="27">
        <v>46232.423611111109</v>
      </c>
      <c r="Z4437" s="24">
        <v>1</v>
      </c>
      <c r="AA4437" s="24" t="s">
        <v>58</v>
      </c>
      <c r="AB4437" s="24" t="b">
        <v>0</v>
      </c>
      <c r="AC4437" s="61"/>
    </row>
    <row r="4438" spans="2:29" ht="13.7">
      <c r="B4438" s="24" t="s">
        <v>95</v>
      </c>
      <c r="C4438" s="24" t="s">
        <v>50</v>
      </c>
      <c r="D4438" s="24" t="s">
        <v>96</v>
      </c>
      <c r="E4438" s="24">
        <v>240</v>
      </c>
      <c r="F4438" s="26">
        <v>46204</v>
      </c>
      <c r="G4438" s="24" t="s">
        <v>52</v>
      </c>
      <c r="H4438" s="24" t="s">
        <v>53</v>
      </c>
      <c r="I4438" s="24" t="s">
        <v>57</v>
      </c>
      <c r="J4438" s="24" t="s">
        <v>126</v>
      </c>
      <c r="K4438" s="24">
        <v>1</v>
      </c>
      <c r="L4438" s="24" t="s">
        <v>97</v>
      </c>
      <c r="M4438" s="26">
        <v>46232</v>
      </c>
      <c r="N4438" s="27">
        <v>46232.354166666664</v>
      </c>
      <c r="O4438" s="27">
        <v>46232.520833333336</v>
      </c>
      <c r="P4438" s="24" t="s">
        <v>7293</v>
      </c>
      <c r="Q4438" s="24" t="s">
        <v>7294</v>
      </c>
      <c r="R4438" s="24" t="s">
        <v>165</v>
      </c>
      <c r="T4438" s="24" t="s">
        <v>57</v>
      </c>
      <c r="U4438" s="24" t="s">
        <v>394</v>
      </c>
      <c r="V4438" s="27">
        <v>46232.481944444444</v>
      </c>
      <c r="W4438" s="27">
        <v>46232.504166666666</v>
      </c>
      <c r="Z4438" s="24">
        <v>1</v>
      </c>
      <c r="AA4438" s="24" t="s">
        <v>58</v>
      </c>
      <c r="AB4438" s="24" t="b">
        <v>0</v>
      </c>
      <c r="AC4438" s="61"/>
    </row>
    <row r="4439" spans="2:29" ht="13.7">
      <c r="B4439" s="24" t="s">
        <v>95</v>
      </c>
      <c r="C4439" s="24" t="s">
        <v>50</v>
      </c>
      <c r="D4439" s="24" t="s">
        <v>96</v>
      </c>
      <c r="E4439" s="24">
        <v>240</v>
      </c>
      <c r="F4439" s="26">
        <v>46204</v>
      </c>
      <c r="G4439" s="24" t="s">
        <v>52</v>
      </c>
      <c r="H4439" s="24" t="s">
        <v>53</v>
      </c>
      <c r="I4439" s="24" t="s">
        <v>57</v>
      </c>
      <c r="J4439" s="24" t="s">
        <v>126</v>
      </c>
      <c r="K4439" s="24">
        <v>1</v>
      </c>
      <c r="L4439" s="24" t="s">
        <v>97</v>
      </c>
      <c r="M4439" s="26">
        <v>46232</v>
      </c>
      <c r="N4439" s="27">
        <v>46232.354166666664</v>
      </c>
      <c r="O4439" s="27">
        <v>46232.520833333336</v>
      </c>
      <c r="P4439" s="24" t="s">
        <v>7295</v>
      </c>
      <c r="Q4439" s="24" t="s">
        <v>7296</v>
      </c>
      <c r="R4439" s="24" t="s">
        <v>155</v>
      </c>
      <c r="S4439" s="24" t="s">
        <v>213</v>
      </c>
      <c r="T4439" s="24" t="s">
        <v>57</v>
      </c>
      <c r="U4439" s="24" t="s">
        <v>394</v>
      </c>
      <c r="V4439" s="27">
        <v>46232.359027777777</v>
      </c>
      <c r="W4439" s="27">
        <v>46232.381249999999</v>
      </c>
      <c r="Z4439" s="24">
        <v>1</v>
      </c>
      <c r="AA4439" s="24" t="s">
        <v>58</v>
      </c>
      <c r="AB4439" s="24" t="b">
        <v>0</v>
      </c>
      <c r="AC4439" s="61"/>
    </row>
    <row r="4440" spans="2:29" ht="13.7">
      <c r="B4440" s="24" t="s">
        <v>95</v>
      </c>
      <c r="C4440" s="24" t="s">
        <v>50</v>
      </c>
      <c r="D4440" s="24" t="s">
        <v>96</v>
      </c>
      <c r="E4440" s="24">
        <v>240</v>
      </c>
      <c r="F4440" s="26">
        <v>46204</v>
      </c>
      <c r="G4440" s="24" t="s">
        <v>52</v>
      </c>
      <c r="H4440" s="24" t="s">
        <v>53</v>
      </c>
      <c r="I4440" s="24" t="s">
        <v>57</v>
      </c>
      <c r="J4440" s="24" t="s">
        <v>126</v>
      </c>
      <c r="K4440" s="24">
        <v>1</v>
      </c>
      <c r="L4440" s="24" t="s">
        <v>97</v>
      </c>
      <c r="M4440" s="26">
        <v>46232</v>
      </c>
      <c r="N4440" s="27">
        <v>46232.354166666664</v>
      </c>
      <c r="O4440" s="27">
        <v>46232.520833333336</v>
      </c>
      <c r="P4440" s="24" t="s">
        <v>7297</v>
      </c>
      <c r="Q4440" s="24" t="s">
        <v>7298</v>
      </c>
      <c r="R4440" s="24" t="s">
        <v>155</v>
      </c>
      <c r="T4440" s="24" t="s">
        <v>57</v>
      </c>
      <c r="U4440" s="24" t="s">
        <v>394</v>
      </c>
      <c r="V4440" s="27">
        <v>46232.439583333333</v>
      </c>
      <c r="W4440" s="27">
        <v>46232.458333333336</v>
      </c>
      <c r="Z4440" s="24">
        <v>1</v>
      </c>
      <c r="AA4440" s="24" t="s">
        <v>58</v>
      </c>
      <c r="AB4440" s="24" t="b">
        <v>0</v>
      </c>
      <c r="AC4440" s="61"/>
    </row>
    <row r="4441" spans="2:29" ht="13.7">
      <c r="B4441" s="24" t="s">
        <v>95</v>
      </c>
      <c r="C4441" s="24" t="s">
        <v>50</v>
      </c>
      <c r="D4441" s="24" t="s">
        <v>96</v>
      </c>
      <c r="E4441" s="24">
        <v>240</v>
      </c>
      <c r="F4441" s="26">
        <v>46204</v>
      </c>
      <c r="G4441" s="24" t="s">
        <v>52</v>
      </c>
      <c r="H4441" s="24" t="s">
        <v>53</v>
      </c>
      <c r="I4441" s="24" t="s">
        <v>61</v>
      </c>
      <c r="J4441" s="24" t="s">
        <v>125</v>
      </c>
      <c r="K4441" s="24">
        <v>1</v>
      </c>
      <c r="L4441" s="24" t="s">
        <v>97</v>
      </c>
      <c r="M4441" s="26">
        <v>46233</v>
      </c>
      <c r="N4441" s="27">
        <v>46233.375</v>
      </c>
      <c r="O4441" s="27">
        <v>46233.541666666664</v>
      </c>
      <c r="V4441" s="27"/>
      <c r="W4441" s="27"/>
      <c r="X4441" s="24">
        <v>4</v>
      </c>
      <c r="Y4441" s="24">
        <v>0</v>
      </c>
      <c r="Z4441" s="24">
        <v>4</v>
      </c>
      <c r="AA4441" s="24" t="s">
        <v>58</v>
      </c>
      <c r="AB4441" s="24" t="b">
        <v>0</v>
      </c>
      <c r="AC4441" s="61">
        <v>0</v>
      </c>
    </row>
    <row r="4442" spans="2:29" ht="13.7">
      <c r="B4442" s="24" t="s">
        <v>95</v>
      </c>
      <c r="C4442" s="24" t="s">
        <v>50</v>
      </c>
      <c r="D4442" s="24" t="s">
        <v>96</v>
      </c>
      <c r="E4442" s="24">
        <v>240</v>
      </c>
      <c r="F4442" s="26">
        <v>46204</v>
      </c>
      <c r="G4442" s="24" t="s">
        <v>52</v>
      </c>
      <c r="H4442" s="24" t="s">
        <v>53</v>
      </c>
      <c r="I4442" s="24" t="s">
        <v>61</v>
      </c>
      <c r="J4442" s="24" t="s">
        <v>126</v>
      </c>
      <c r="K4442" s="24">
        <v>1</v>
      </c>
      <c r="L4442" s="24" t="s">
        <v>97</v>
      </c>
      <c r="M4442" s="26">
        <v>46233</v>
      </c>
      <c r="N4442" s="27">
        <v>46233.375</v>
      </c>
      <c r="O4442" s="27">
        <v>46233.541666666664</v>
      </c>
      <c r="P4442" s="24" t="s">
        <v>7299</v>
      </c>
      <c r="Q4442" s="24" t="s">
        <v>7300</v>
      </c>
      <c r="R4442" s="24" t="s">
        <v>205</v>
      </c>
      <c r="S4442" s="24" t="s">
        <v>213</v>
      </c>
      <c r="T4442" s="24" t="s">
        <v>61</v>
      </c>
      <c r="U4442" s="24" t="s">
        <v>480</v>
      </c>
      <c r="V4442" s="27">
        <v>46233.42083333333</v>
      </c>
      <c r="W4442" s="27">
        <v>46233.45</v>
      </c>
      <c r="Z4442" s="24">
        <v>1</v>
      </c>
      <c r="AA4442" s="24" t="s">
        <v>58</v>
      </c>
      <c r="AB4442" s="24" t="b">
        <v>0</v>
      </c>
      <c r="AC4442" s="61"/>
    </row>
    <row r="4443" spans="2:29" ht="13.7">
      <c r="B4443" s="24" t="s">
        <v>95</v>
      </c>
      <c r="C4443" s="24" t="s">
        <v>50</v>
      </c>
      <c r="D4443" s="24" t="s">
        <v>96</v>
      </c>
      <c r="E4443" s="24">
        <v>240</v>
      </c>
      <c r="F4443" s="26">
        <v>46204</v>
      </c>
      <c r="G4443" s="24" t="s">
        <v>52</v>
      </c>
      <c r="H4443" s="24" t="s">
        <v>53</v>
      </c>
      <c r="I4443" s="24" t="s">
        <v>61</v>
      </c>
      <c r="J4443" s="24" t="s">
        <v>126</v>
      </c>
      <c r="K4443" s="24">
        <v>1</v>
      </c>
      <c r="L4443" s="24" t="s">
        <v>97</v>
      </c>
      <c r="M4443" s="26">
        <v>46233</v>
      </c>
      <c r="N4443" s="27">
        <v>46233.375</v>
      </c>
      <c r="O4443" s="27">
        <v>46233.541666666664</v>
      </c>
      <c r="P4443" s="24" t="s">
        <v>7301</v>
      </c>
      <c r="Q4443" s="24" t="s">
        <v>7302</v>
      </c>
      <c r="R4443" s="24" t="s">
        <v>208</v>
      </c>
      <c r="T4443" s="24" t="s">
        <v>61</v>
      </c>
      <c r="U4443" s="24" t="s">
        <v>480</v>
      </c>
      <c r="V4443" s="27">
        <v>46233.381249999999</v>
      </c>
      <c r="W4443" s="27">
        <v>46233.398611111108</v>
      </c>
      <c r="Z4443" s="24">
        <v>1</v>
      </c>
      <c r="AA4443" s="24" t="s">
        <v>58</v>
      </c>
      <c r="AB4443" s="24" t="b">
        <v>0</v>
      </c>
      <c r="AC4443" s="61"/>
    </row>
    <row r="4444" spans="2:29" ht="13.7">
      <c r="B4444" s="24" t="s">
        <v>95</v>
      </c>
      <c r="C4444" s="24" t="s">
        <v>50</v>
      </c>
      <c r="D4444" s="24" t="s">
        <v>96</v>
      </c>
      <c r="E4444" s="24">
        <v>240</v>
      </c>
      <c r="F4444" s="26">
        <v>46204</v>
      </c>
      <c r="G4444" s="24" t="s">
        <v>52</v>
      </c>
      <c r="H4444" s="24" t="s">
        <v>53</v>
      </c>
      <c r="I4444" s="24" t="s">
        <v>61</v>
      </c>
      <c r="J4444" s="24" t="s">
        <v>126</v>
      </c>
      <c r="K4444" s="24">
        <v>1</v>
      </c>
      <c r="L4444" s="24" t="s">
        <v>97</v>
      </c>
      <c r="M4444" s="26">
        <v>46233</v>
      </c>
      <c r="N4444" s="27">
        <v>46233.375</v>
      </c>
      <c r="O4444" s="27">
        <v>46233.541666666664</v>
      </c>
      <c r="P4444" s="24" t="s">
        <v>7303</v>
      </c>
      <c r="Q4444" s="24" t="s">
        <v>7304</v>
      </c>
      <c r="R4444" s="24" t="s">
        <v>201</v>
      </c>
      <c r="S4444" s="24" t="s">
        <v>152</v>
      </c>
      <c r="T4444" s="24" t="s">
        <v>61</v>
      </c>
      <c r="U4444" s="24" t="s">
        <v>480</v>
      </c>
      <c r="V4444" s="27">
        <v>46233.461805555555</v>
      </c>
      <c r="W4444" s="27">
        <v>46233.491666666669</v>
      </c>
      <c r="Z4444" s="24">
        <v>1</v>
      </c>
      <c r="AA4444" s="24" t="s">
        <v>58</v>
      </c>
      <c r="AB4444" s="24" t="b">
        <v>0</v>
      </c>
      <c r="AC4444" s="61"/>
    </row>
    <row r="4445" spans="2:29" ht="13.7">
      <c r="B4445" s="24" t="s">
        <v>95</v>
      </c>
      <c r="C4445" s="24" t="s">
        <v>50</v>
      </c>
      <c r="D4445" s="24" t="s">
        <v>96</v>
      </c>
      <c r="E4445" s="24">
        <v>240</v>
      </c>
      <c r="F4445" s="26">
        <v>46204</v>
      </c>
      <c r="G4445" s="24" t="s">
        <v>52</v>
      </c>
      <c r="H4445" s="24" t="s">
        <v>53</v>
      </c>
      <c r="I4445" s="24" t="s">
        <v>61</v>
      </c>
      <c r="J4445" s="24" t="s">
        <v>126</v>
      </c>
      <c r="K4445" s="24">
        <v>1</v>
      </c>
      <c r="L4445" s="24" t="s">
        <v>97</v>
      </c>
      <c r="M4445" s="26">
        <v>46233</v>
      </c>
      <c r="N4445" s="27">
        <v>46233.375</v>
      </c>
      <c r="O4445" s="27">
        <v>46233.541666666664</v>
      </c>
      <c r="P4445" s="24" t="s">
        <v>7305</v>
      </c>
      <c r="Q4445" s="24" t="s">
        <v>7306</v>
      </c>
      <c r="R4445" s="24" t="s">
        <v>208</v>
      </c>
      <c r="S4445" s="24" t="s">
        <v>198</v>
      </c>
      <c r="T4445" s="24" t="s">
        <v>61</v>
      </c>
      <c r="U4445" s="24" t="s">
        <v>480</v>
      </c>
      <c r="V4445" s="27">
        <v>46233.504166666666</v>
      </c>
      <c r="W4445" s="27">
        <v>46233.52847222222</v>
      </c>
      <c r="Z4445" s="24">
        <v>1</v>
      </c>
      <c r="AA4445" s="24" t="s">
        <v>58</v>
      </c>
      <c r="AB4445" s="24" t="b">
        <v>0</v>
      </c>
      <c r="AC4445" s="61"/>
    </row>
    <row r="4446" spans="2:29" ht="13.7">
      <c r="B4446" s="24" t="s">
        <v>95</v>
      </c>
      <c r="C4446" s="24" t="s">
        <v>50</v>
      </c>
      <c r="D4446" s="24" t="s">
        <v>96</v>
      </c>
      <c r="E4446" s="24">
        <v>270</v>
      </c>
      <c r="F4446" s="26">
        <v>46174</v>
      </c>
      <c r="G4446" s="24" t="s">
        <v>52</v>
      </c>
      <c r="H4446" s="24" t="s">
        <v>53</v>
      </c>
      <c r="I4446" s="24" t="s">
        <v>61</v>
      </c>
      <c r="J4446" s="24" t="s">
        <v>125</v>
      </c>
      <c r="K4446" s="24">
        <v>1</v>
      </c>
      <c r="L4446" s="24" t="s">
        <v>97</v>
      </c>
      <c r="M4446" s="26">
        <v>46193</v>
      </c>
      <c r="N4446" s="27">
        <v>46193.375</v>
      </c>
      <c r="O4446" s="27">
        <v>46193.5625</v>
      </c>
      <c r="V4446" s="27"/>
      <c r="W4446" s="27"/>
      <c r="X4446" s="24">
        <v>4</v>
      </c>
      <c r="Y4446" s="24">
        <v>0</v>
      </c>
      <c r="Z4446" s="24">
        <v>4</v>
      </c>
      <c r="AA4446" s="24" t="s">
        <v>56</v>
      </c>
      <c r="AB4446" s="24" t="b">
        <v>0</v>
      </c>
      <c r="AC4446" s="61">
        <v>0</v>
      </c>
    </row>
    <row r="4447" spans="2:29" ht="13.7">
      <c r="B4447" s="24" t="s">
        <v>95</v>
      </c>
      <c r="C4447" s="24" t="s">
        <v>50</v>
      </c>
      <c r="D4447" s="24" t="s">
        <v>96</v>
      </c>
      <c r="E4447" s="24">
        <v>270</v>
      </c>
      <c r="F4447" s="26">
        <v>46174</v>
      </c>
      <c r="G4447" s="24" t="s">
        <v>52</v>
      </c>
      <c r="H4447" s="24" t="s">
        <v>53</v>
      </c>
      <c r="I4447" s="24" t="s">
        <v>61</v>
      </c>
      <c r="J4447" s="24" t="s">
        <v>126</v>
      </c>
      <c r="K4447" s="24">
        <v>1</v>
      </c>
      <c r="L4447" s="24" t="s">
        <v>97</v>
      </c>
      <c r="M4447" s="26">
        <v>46193</v>
      </c>
      <c r="N4447" s="27">
        <v>46193.375</v>
      </c>
      <c r="O4447" s="27">
        <v>46193.5625</v>
      </c>
      <c r="P4447" s="24" t="s">
        <v>7307</v>
      </c>
      <c r="Q4447" s="24" t="s">
        <v>7308</v>
      </c>
      <c r="R4447" s="24" t="s">
        <v>201</v>
      </c>
      <c r="T4447" s="24" t="s">
        <v>61</v>
      </c>
      <c r="U4447" s="24" t="s">
        <v>297</v>
      </c>
      <c r="V4447" s="27">
        <v>46193.429166666669</v>
      </c>
      <c r="W4447" s="27">
        <v>46193.460416666669</v>
      </c>
      <c r="Z4447" s="24">
        <v>1</v>
      </c>
      <c r="AA4447" s="24" t="s">
        <v>56</v>
      </c>
      <c r="AB4447" s="24" t="b">
        <v>0</v>
      </c>
      <c r="AC4447" s="61"/>
    </row>
    <row r="4448" spans="2:29" ht="13.7">
      <c r="B4448" s="24" t="s">
        <v>95</v>
      </c>
      <c r="C4448" s="24" t="s">
        <v>50</v>
      </c>
      <c r="D4448" s="24" t="s">
        <v>96</v>
      </c>
      <c r="E4448" s="24">
        <v>270</v>
      </c>
      <c r="F4448" s="26">
        <v>46174</v>
      </c>
      <c r="G4448" s="24" t="s">
        <v>52</v>
      </c>
      <c r="H4448" s="24" t="s">
        <v>53</v>
      </c>
      <c r="I4448" s="24" t="s">
        <v>61</v>
      </c>
      <c r="J4448" s="24" t="s">
        <v>126</v>
      </c>
      <c r="K4448" s="24">
        <v>1</v>
      </c>
      <c r="L4448" s="24" t="s">
        <v>97</v>
      </c>
      <c r="M4448" s="26">
        <v>46193</v>
      </c>
      <c r="N4448" s="27">
        <v>46193.375</v>
      </c>
      <c r="O4448" s="27">
        <v>46193.5625</v>
      </c>
      <c r="P4448" s="24" t="s">
        <v>7309</v>
      </c>
      <c r="Q4448" s="24" t="s">
        <v>7310</v>
      </c>
      <c r="R4448" s="24" t="s">
        <v>201</v>
      </c>
      <c r="T4448" s="24" t="s">
        <v>61</v>
      </c>
      <c r="U4448" s="24" t="s">
        <v>297</v>
      </c>
      <c r="V4448" s="27">
        <v>46193.378472222219</v>
      </c>
      <c r="W4448" s="27">
        <v>46193.4</v>
      </c>
      <c r="Z4448" s="24">
        <v>1</v>
      </c>
      <c r="AA4448" s="24" t="s">
        <v>56</v>
      </c>
      <c r="AB4448" s="24" t="b">
        <v>0</v>
      </c>
      <c r="AC4448" s="61"/>
    </row>
    <row r="4449" spans="2:29" ht="13.7">
      <c r="B4449" s="24" t="s">
        <v>95</v>
      </c>
      <c r="C4449" s="24" t="s">
        <v>50</v>
      </c>
      <c r="D4449" s="24" t="s">
        <v>96</v>
      </c>
      <c r="E4449" s="24">
        <v>270</v>
      </c>
      <c r="F4449" s="26">
        <v>46174</v>
      </c>
      <c r="G4449" s="24" t="s">
        <v>52</v>
      </c>
      <c r="H4449" s="24" t="s">
        <v>53</v>
      </c>
      <c r="I4449" s="24" t="s">
        <v>61</v>
      </c>
      <c r="J4449" s="24" t="s">
        <v>126</v>
      </c>
      <c r="K4449" s="24">
        <v>1</v>
      </c>
      <c r="L4449" s="24" t="s">
        <v>97</v>
      </c>
      <c r="M4449" s="26">
        <v>46193</v>
      </c>
      <c r="N4449" s="27">
        <v>46193.375</v>
      </c>
      <c r="O4449" s="27">
        <v>46193.5625</v>
      </c>
      <c r="P4449" s="24" t="s">
        <v>7311</v>
      </c>
      <c r="Q4449" s="24" t="s">
        <v>7312</v>
      </c>
      <c r="R4449" s="24" t="s">
        <v>208</v>
      </c>
      <c r="T4449" s="24" t="s">
        <v>61</v>
      </c>
      <c r="U4449" s="24" t="s">
        <v>297</v>
      </c>
      <c r="V4449" s="27">
        <v>46193.520138888889</v>
      </c>
      <c r="W4449" s="27">
        <v>46193.548611111109</v>
      </c>
      <c r="Z4449" s="24">
        <v>1</v>
      </c>
      <c r="AA4449" s="24" t="s">
        <v>56</v>
      </c>
      <c r="AB4449" s="24" t="b">
        <v>0</v>
      </c>
      <c r="AC4449" s="61"/>
    </row>
    <row r="4450" spans="2:29" ht="13.7">
      <c r="B4450" s="24" t="s">
        <v>95</v>
      </c>
      <c r="C4450" s="24" t="s">
        <v>50</v>
      </c>
      <c r="D4450" s="24" t="s">
        <v>96</v>
      </c>
      <c r="E4450" s="24">
        <v>270</v>
      </c>
      <c r="F4450" s="26">
        <v>46174</v>
      </c>
      <c r="G4450" s="24" t="s">
        <v>52</v>
      </c>
      <c r="H4450" s="24" t="s">
        <v>53</v>
      </c>
      <c r="I4450" s="24" t="s">
        <v>61</v>
      </c>
      <c r="J4450" s="24" t="s">
        <v>126</v>
      </c>
      <c r="K4450" s="24">
        <v>1</v>
      </c>
      <c r="L4450" s="24" t="s">
        <v>97</v>
      </c>
      <c r="M4450" s="26">
        <v>46193</v>
      </c>
      <c r="N4450" s="27">
        <v>46193.375</v>
      </c>
      <c r="O4450" s="27">
        <v>46193.5625</v>
      </c>
      <c r="P4450" s="24" t="s">
        <v>7313</v>
      </c>
      <c r="Q4450" s="24" t="s">
        <v>7314</v>
      </c>
      <c r="R4450" s="24" t="s">
        <v>205</v>
      </c>
      <c r="T4450" s="24" t="s">
        <v>61</v>
      </c>
      <c r="U4450" s="24" t="s">
        <v>297</v>
      </c>
      <c r="V4450" s="27">
        <v>46193.470138888886</v>
      </c>
      <c r="W4450" s="27">
        <v>46193.500694444447</v>
      </c>
      <c r="Z4450" s="24">
        <v>1</v>
      </c>
      <c r="AA4450" s="24" t="s">
        <v>56</v>
      </c>
      <c r="AB4450" s="24" t="b">
        <v>0</v>
      </c>
      <c r="AC4450" s="61"/>
    </row>
    <row r="4451" spans="2:29" ht="13.7">
      <c r="B4451" s="24" t="s">
        <v>95</v>
      </c>
      <c r="C4451" s="24" t="s">
        <v>50</v>
      </c>
      <c r="D4451" s="24" t="s">
        <v>96</v>
      </c>
      <c r="E4451" s="24">
        <v>270</v>
      </c>
      <c r="F4451" s="26">
        <v>46174</v>
      </c>
      <c r="G4451" s="24" t="s">
        <v>52</v>
      </c>
      <c r="H4451" s="24" t="s">
        <v>53</v>
      </c>
      <c r="I4451" s="24" t="s">
        <v>61</v>
      </c>
      <c r="J4451" s="24" t="s">
        <v>125</v>
      </c>
      <c r="K4451" s="24">
        <v>1</v>
      </c>
      <c r="L4451" s="24" t="s">
        <v>97</v>
      </c>
      <c r="M4451" s="26">
        <v>46199</v>
      </c>
      <c r="N4451" s="27">
        <v>46199.375</v>
      </c>
      <c r="O4451" s="27">
        <v>46199.5625</v>
      </c>
      <c r="V4451" s="27"/>
      <c r="W4451" s="27"/>
      <c r="X4451" s="24">
        <v>4</v>
      </c>
      <c r="Y4451" s="24">
        <v>0</v>
      </c>
      <c r="Z4451" s="24">
        <v>4</v>
      </c>
      <c r="AA4451" s="24" t="s">
        <v>56</v>
      </c>
      <c r="AB4451" s="24" t="b">
        <v>0</v>
      </c>
      <c r="AC4451" s="61">
        <v>0</v>
      </c>
    </row>
    <row r="4452" spans="2:29" ht="13.7">
      <c r="B4452" s="24" t="s">
        <v>95</v>
      </c>
      <c r="C4452" s="24" t="s">
        <v>50</v>
      </c>
      <c r="D4452" s="24" t="s">
        <v>96</v>
      </c>
      <c r="E4452" s="24">
        <v>270</v>
      </c>
      <c r="F4452" s="26">
        <v>46174</v>
      </c>
      <c r="G4452" s="24" t="s">
        <v>52</v>
      </c>
      <c r="H4452" s="24" t="s">
        <v>53</v>
      </c>
      <c r="I4452" s="24" t="s">
        <v>61</v>
      </c>
      <c r="J4452" s="24" t="s">
        <v>126</v>
      </c>
      <c r="K4452" s="24">
        <v>1</v>
      </c>
      <c r="L4452" s="24" t="s">
        <v>97</v>
      </c>
      <c r="M4452" s="26">
        <v>46199</v>
      </c>
      <c r="N4452" s="27">
        <v>46199.375</v>
      </c>
      <c r="O4452" s="27">
        <v>46199.5625</v>
      </c>
      <c r="P4452" s="24" t="s">
        <v>7315</v>
      </c>
      <c r="Q4452" s="24" t="s">
        <v>7316</v>
      </c>
      <c r="R4452" s="24" t="s">
        <v>201</v>
      </c>
      <c r="T4452" s="24" t="s">
        <v>61</v>
      </c>
      <c r="U4452" s="24" t="s">
        <v>411</v>
      </c>
      <c r="V4452" s="27">
        <v>46199.427777777775</v>
      </c>
      <c r="W4452" s="27">
        <v>46199.458333333336</v>
      </c>
      <c r="Z4452" s="24">
        <v>1</v>
      </c>
      <c r="AA4452" s="24" t="s">
        <v>56</v>
      </c>
      <c r="AB4452" s="24" t="b">
        <v>0</v>
      </c>
      <c r="AC4452" s="61"/>
    </row>
    <row r="4453" spans="2:29" ht="13.7">
      <c r="B4453" s="24" t="s">
        <v>95</v>
      </c>
      <c r="C4453" s="24" t="s">
        <v>50</v>
      </c>
      <c r="D4453" s="24" t="s">
        <v>96</v>
      </c>
      <c r="E4453" s="24">
        <v>270</v>
      </c>
      <c r="F4453" s="26">
        <v>46174</v>
      </c>
      <c r="G4453" s="24" t="s">
        <v>52</v>
      </c>
      <c r="H4453" s="24" t="s">
        <v>53</v>
      </c>
      <c r="I4453" s="24" t="s">
        <v>61</v>
      </c>
      <c r="J4453" s="24" t="s">
        <v>126</v>
      </c>
      <c r="K4453" s="24">
        <v>1</v>
      </c>
      <c r="L4453" s="24" t="s">
        <v>97</v>
      </c>
      <c r="M4453" s="26">
        <v>46199</v>
      </c>
      <c r="N4453" s="27">
        <v>46199.375</v>
      </c>
      <c r="O4453" s="27">
        <v>46199.5625</v>
      </c>
      <c r="P4453" s="24" t="s">
        <v>7317</v>
      </c>
      <c r="Q4453" s="24" t="s">
        <v>7318</v>
      </c>
      <c r="R4453" s="24" t="s">
        <v>201</v>
      </c>
      <c r="T4453" s="24" t="s">
        <v>61</v>
      </c>
      <c r="U4453" s="24" t="s">
        <v>411</v>
      </c>
      <c r="V4453" s="27">
        <v>46199.517361111109</v>
      </c>
      <c r="W4453" s="27">
        <v>46199.543749999997</v>
      </c>
      <c r="Z4453" s="24">
        <v>1</v>
      </c>
      <c r="AA4453" s="24" t="s">
        <v>56</v>
      </c>
      <c r="AB4453" s="24" t="b">
        <v>0</v>
      </c>
      <c r="AC4453" s="61"/>
    </row>
    <row r="4454" spans="2:29" ht="13.7">
      <c r="B4454" s="24" t="s">
        <v>95</v>
      </c>
      <c r="C4454" s="24" t="s">
        <v>50</v>
      </c>
      <c r="D4454" s="24" t="s">
        <v>96</v>
      </c>
      <c r="E4454" s="24">
        <v>270</v>
      </c>
      <c r="F4454" s="26">
        <v>46174</v>
      </c>
      <c r="G4454" s="24" t="s">
        <v>52</v>
      </c>
      <c r="H4454" s="24" t="s">
        <v>53</v>
      </c>
      <c r="I4454" s="24" t="s">
        <v>61</v>
      </c>
      <c r="J4454" s="24" t="s">
        <v>126</v>
      </c>
      <c r="K4454" s="24">
        <v>1</v>
      </c>
      <c r="L4454" s="24" t="s">
        <v>97</v>
      </c>
      <c r="M4454" s="26">
        <v>46199</v>
      </c>
      <c r="N4454" s="27">
        <v>46199.375</v>
      </c>
      <c r="O4454" s="27">
        <v>46199.5625</v>
      </c>
      <c r="P4454" s="24" t="s">
        <v>7319</v>
      </c>
      <c r="Q4454" s="24" t="s">
        <v>7320</v>
      </c>
      <c r="R4454" s="24" t="s">
        <v>208</v>
      </c>
      <c r="T4454" s="24" t="s">
        <v>61</v>
      </c>
      <c r="U4454" s="24" t="s">
        <v>411</v>
      </c>
      <c r="V4454" s="27">
        <v>46199.474999999999</v>
      </c>
      <c r="W4454" s="27">
        <v>46199.506944444445</v>
      </c>
      <c r="Z4454" s="24">
        <v>1</v>
      </c>
      <c r="AA4454" s="24" t="s">
        <v>56</v>
      </c>
      <c r="AB4454" s="24" t="b">
        <v>0</v>
      </c>
      <c r="AC4454" s="61"/>
    </row>
    <row r="4455" spans="2:29" ht="13.7">
      <c r="B4455" s="24" t="s">
        <v>95</v>
      </c>
      <c r="C4455" s="24" t="s">
        <v>50</v>
      </c>
      <c r="D4455" s="24" t="s">
        <v>96</v>
      </c>
      <c r="E4455" s="24">
        <v>270</v>
      </c>
      <c r="F4455" s="26">
        <v>46174</v>
      </c>
      <c r="G4455" s="24" t="s">
        <v>52</v>
      </c>
      <c r="H4455" s="24" t="s">
        <v>53</v>
      </c>
      <c r="I4455" s="24" t="s">
        <v>61</v>
      </c>
      <c r="J4455" s="24" t="s">
        <v>126</v>
      </c>
      <c r="K4455" s="24">
        <v>1</v>
      </c>
      <c r="L4455" s="24" t="s">
        <v>97</v>
      </c>
      <c r="M4455" s="26">
        <v>46199</v>
      </c>
      <c r="N4455" s="27">
        <v>46199.375</v>
      </c>
      <c r="O4455" s="27">
        <v>46199.5625</v>
      </c>
      <c r="P4455" s="24" t="s">
        <v>7321</v>
      </c>
      <c r="Q4455" s="24" t="s">
        <v>7322</v>
      </c>
      <c r="R4455" s="24" t="s">
        <v>205</v>
      </c>
      <c r="T4455" s="24" t="s">
        <v>61</v>
      </c>
      <c r="U4455" s="24" t="s">
        <v>411</v>
      </c>
      <c r="V4455" s="27">
        <v>46199.378472222219</v>
      </c>
      <c r="W4455" s="27">
        <v>46199.404861111114</v>
      </c>
      <c r="Z4455" s="24">
        <v>1</v>
      </c>
      <c r="AA4455" s="24" t="s">
        <v>56</v>
      </c>
      <c r="AB4455" s="24" t="b">
        <v>0</v>
      </c>
      <c r="AC4455" s="61"/>
    </row>
    <row r="4456" spans="2:29" ht="13.7">
      <c r="B4456" s="24" t="s">
        <v>95</v>
      </c>
      <c r="C4456" s="24" t="s">
        <v>50</v>
      </c>
      <c r="D4456" s="24" t="s">
        <v>96</v>
      </c>
      <c r="E4456" s="24">
        <v>270</v>
      </c>
      <c r="F4456" s="26">
        <v>46174</v>
      </c>
      <c r="G4456" s="24" t="s">
        <v>52</v>
      </c>
      <c r="H4456" s="24" t="s">
        <v>53</v>
      </c>
      <c r="I4456" s="24" t="s">
        <v>63</v>
      </c>
      <c r="J4456" s="24" t="s">
        <v>125</v>
      </c>
      <c r="K4456" s="24">
        <v>1</v>
      </c>
      <c r="L4456" s="24" t="s">
        <v>97</v>
      </c>
      <c r="M4456" s="26">
        <v>46200</v>
      </c>
      <c r="N4456" s="27">
        <v>46200.375</v>
      </c>
      <c r="O4456" s="27">
        <v>46200.5625</v>
      </c>
      <c r="V4456" s="27"/>
      <c r="W4456" s="27"/>
      <c r="X4456" s="24">
        <v>4</v>
      </c>
      <c r="Y4456" s="24">
        <v>0</v>
      </c>
      <c r="Z4456" s="24">
        <v>4</v>
      </c>
      <c r="AA4456" s="24" t="s">
        <v>56</v>
      </c>
      <c r="AB4456" s="24" t="b">
        <v>0</v>
      </c>
      <c r="AC4456" s="61">
        <v>0</v>
      </c>
    </row>
    <row r="4457" spans="2:29" ht="13.7">
      <c r="B4457" s="24" t="s">
        <v>95</v>
      </c>
      <c r="C4457" s="24" t="s">
        <v>50</v>
      </c>
      <c r="D4457" s="24" t="s">
        <v>96</v>
      </c>
      <c r="E4457" s="24">
        <v>270</v>
      </c>
      <c r="F4457" s="26">
        <v>46174</v>
      </c>
      <c r="G4457" s="24" t="s">
        <v>52</v>
      </c>
      <c r="H4457" s="24" t="s">
        <v>53</v>
      </c>
      <c r="I4457" s="24" t="s">
        <v>63</v>
      </c>
      <c r="J4457" s="24" t="s">
        <v>126</v>
      </c>
      <c r="K4457" s="24">
        <v>1</v>
      </c>
      <c r="L4457" s="24" t="s">
        <v>97</v>
      </c>
      <c r="M4457" s="26">
        <v>46200</v>
      </c>
      <c r="N4457" s="27">
        <v>46200.375</v>
      </c>
      <c r="O4457" s="27">
        <v>46200.5625</v>
      </c>
      <c r="P4457" s="24" t="s">
        <v>7323</v>
      </c>
      <c r="Q4457" s="24" t="s">
        <v>7324</v>
      </c>
      <c r="R4457" s="24" t="s">
        <v>7325</v>
      </c>
      <c r="T4457" s="24" t="s">
        <v>63</v>
      </c>
      <c r="U4457" s="24" t="s">
        <v>169</v>
      </c>
      <c r="V4457" s="27">
        <v>46200.521527777775</v>
      </c>
      <c r="W4457" s="27">
        <v>46200.546527777777</v>
      </c>
      <c r="Z4457" s="24">
        <v>1</v>
      </c>
      <c r="AA4457" s="24" t="s">
        <v>56</v>
      </c>
      <c r="AB4457" s="24" t="b">
        <v>0</v>
      </c>
      <c r="AC4457" s="61"/>
    </row>
    <row r="4458" spans="2:29" ht="13.7">
      <c r="B4458" s="24" t="s">
        <v>95</v>
      </c>
      <c r="C4458" s="24" t="s">
        <v>50</v>
      </c>
      <c r="D4458" s="24" t="s">
        <v>96</v>
      </c>
      <c r="E4458" s="24">
        <v>270</v>
      </c>
      <c r="F4458" s="26">
        <v>46174</v>
      </c>
      <c r="G4458" s="24" t="s">
        <v>52</v>
      </c>
      <c r="H4458" s="24" t="s">
        <v>53</v>
      </c>
      <c r="I4458" s="24" t="s">
        <v>63</v>
      </c>
      <c r="J4458" s="24" t="s">
        <v>126</v>
      </c>
      <c r="K4458" s="24">
        <v>1</v>
      </c>
      <c r="L4458" s="24" t="s">
        <v>97</v>
      </c>
      <c r="M4458" s="26">
        <v>46200</v>
      </c>
      <c r="N4458" s="27">
        <v>46200.375</v>
      </c>
      <c r="O4458" s="27">
        <v>46200.5625</v>
      </c>
      <c r="P4458" s="24" t="s">
        <v>7326</v>
      </c>
      <c r="Q4458" s="24" t="s">
        <v>7327</v>
      </c>
      <c r="R4458" s="24" t="s">
        <v>433</v>
      </c>
      <c r="T4458" s="24" t="s">
        <v>63</v>
      </c>
      <c r="U4458" s="24" t="s">
        <v>169</v>
      </c>
      <c r="V4458" s="27">
        <v>46200.378472222219</v>
      </c>
      <c r="W4458" s="27">
        <v>46200.404166666667</v>
      </c>
      <c r="Z4458" s="24">
        <v>1</v>
      </c>
      <c r="AA4458" s="24" t="s">
        <v>56</v>
      </c>
      <c r="AB4458" s="24" t="b">
        <v>0</v>
      </c>
      <c r="AC4458" s="61"/>
    </row>
    <row r="4459" spans="2:29" ht="13.7">
      <c r="B4459" s="24" t="s">
        <v>95</v>
      </c>
      <c r="C4459" s="24" t="s">
        <v>50</v>
      </c>
      <c r="D4459" s="24" t="s">
        <v>96</v>
      </c>
      <c r="E4459" s="24">
        <v>270</v>
      </c>
      <c r="F4459" s="26">
        <v>46174</v>
      </c>
      <c r="G4459" s="24" t="s">
        <v>52</v>
      </c>
      <c r="H4459" s="24" t="s">
        <v>53</v>
      </c>
      <c r="I4459" s="24" t="s">
        <v>63</v>
      </c>
      <c r="J4459" s="24" t="s">
        <v>126</v>
      </c>
      <c r="K4459" s="24">
        <v>1</v>
      </c>
      <c r="L4459" s="24" t="s">
        <v>97</v>
      </c>
      <c r="M4459" s="26">
        <v>46200</v>
      </c>
      <c r="N4459" s="27">
        <v>46200.375</v>
      </c>
      <c r="O4459" s="27">
        <v>46200.5625</v>
      </c>
      <c r="P4459" s="24" t="s">
        <v>7328</v>
      </c>
      <c r="Q4459" s="24" t="s">
        <v>7329</v>
      </c>
      <c r="R4459" s="24" t="s">
        <v>429</v>
      </c>
      <c r="S4459" s="24" t="s">
        <v>198</v>
      </c>
      <c r="T4459" s="24" t="s">
        <v>63</v>
      </c>
      <c r="U4459" s="24" t="s">
        <v>169</v>
      </c>
      <c r="V4459" s="27">
        <v>46200.472222222219</v>
      </c>
      <c r="W4459" s="27">
        <v>46200.501388888886</v>
      </c>
      <c r="Z4459" s="24">
        <v>1</v>
      </c>
      <c r="AA4459" s="24" t="s">
        <v>56</v>
      </c>
      <c r="AB4459" s="24" t="b">
        <v>0</v>
      </c>
      <c r="AC4459" s="61"/>
    </row>
    <row r="4460" spans="2:29" ht="13.7">
      <c r="B4460" s="24" t="s">
        <v>95</v>
      </c>
      <c r="C4460" s="24" t="s">
        <v>50</v>
      </c>
      <c r="D4460" s="24" t="s">
        <v>96</v>
      </c>
      <c r="E4460" s="24">
        <v>270</v>
      </c>
      <c r="F4460" s="26">
        <v>46174</v>
      </c>
      <c r="G4460" s="24" t="s">
        <v>52</v>
      </c>
      <c r="H4460" s="24" t="s">
        <v>53</v>
      </c>
      <c r="I4460" s="24" t="s">
        <v>63</v>
      </c>
      <c r="J4460" s="24" t="s">
        <v>126</v>
      </c>
      <c r="K4460" s="24">
        <v>1</v>
      </c>
      <c r="L4460" s="24" t="s">
        <v>97</v>
      </c>
      <c r="M4460" s="26">
        <v>46200</v>
      </c>
      <c r="N4460" s="27">
        <v>46200.375</v>
      </c>
      <c r="O4460" s="27">
        <v>46200.5625</v>
      </c>
      <c r="P4460" s="24" t="s">
        <v>7330</v>
      </c>
      <c r="Q4460" s="24" t="s">
        <v>7331</v>
      </c>
      <c r="R4460" s="24" t="s">
        <v>433</v>
      </c>
      <c r="T4460" s="24" t="s">
        <v>63</v>
      </c>
      <c r="U4460" s="24" t="s">
        <v>169</v>
      </c>
      <c r="V4460" s="27">
        <v>46200.42291666667</v>
      </c>
      <c r="W4460" s="27">
        <v>46200.449305555558</v>
      </c>
      <c r="Z4460" s="24">
        <v>1</v>
      </c>
      <c r="AA4460" s="24" t="s">
        <v>56</v>
      </c>
      <c r="AB4460" s="24" t="b">
        <v>0</v>
      </c>
      <c r="AC4460" s="61"/>
    </row>
    <row r="4461" spans="2:29" ht="13.7">
      <c r="B4461" s="24" t="s">
        <v>95</v>
      </c>
      <c r="C4461" s="24" t="s">
        <v>50</v>
      </c>
      <c r="D4461" s="24" t="s">
        <v>96</v>
      </c>
      <c r="E4461" s="24">
        <v>270</v>
      </c>
      <c r="F4461" s="26">
        <v>46204</v>
      </c>
      <c r="G4461" s="24" t="s">
        <v>52</v>
      </c>
      <c r="H4461" s="24" t="s">
        <v>53</v>
      </c>
      <c r="I4461" s="24" t="s">
        <v>54</v>
      </c>
      <c r="J4461" s="24" t="s">
        <v>125</v>
      </c>
      <c r="K4461" s="24">
        <v>1</v>
      </c>
      <c r="L4461" s="24" t="s">
        <v>97</v>
      </c>
      <c r="M4461" s="26">
        <v>46226</v>
      </c>
      <c r="N4461" s="27">
        <v>46226.541666666664</v>
      </c>
      <c r="O4461" s="27">
        <v>46226.729166666664</v>
      </c>
      <c r="V4461" s="27"/>
      <c r="W4461" s="27"/>
      <c r="X4461" s="24">
        <v>4</v>
      </c>
      <c r="Y4461" s="24">
        <v>0</v>
      </c>
      <c r="Z4461" s="24">
        <v>4</v>
      </c>
      <c r="AA4461" s="24" t="s">
        <v>58</v>
      </c>
      <c r="AB4461" s="24" t="b">
        <v>0</v>
      </c>
      <c r="AC4461" s="61">
        <v>0</v>
      </c>
    </row>
    <row r="4462" spans="2:29" ht="13.7">
      <c r="B4462" s="24" t="s">
        <v>95</v>
      </c>
      <c r="C4462" s="24" t="s">
        <v>50</v>
      </c>
      <c r="D4462" s="24" t="s">
        <v>96</v>
      </c>
      <c r="E4462" s="24">
        <v>270</v>
      </c>
      <c r="F4462" s="26">
        <v>46204</v>
      </c>
      <c r="G4462" s="24" t="s">
        <v>52</v>
      </c>
      <c r="H4462" s="24" t="s">
        <v>53</v>
      </c>
      <c r="I4462" s="24" t="s">
        <v>54</v>
      </c>
      <c r="J4462" s="24" t="s">
        <v>126</v>
      </c>
      <c r="K4462" s="24">
        <v>1</v>
      </c>
      <c r="L4462" s="24" t="s">
        <v>97</v>
      </c>
      <c r="M4462" s="26">
        <v>46226</v>
      </c>
      <c r="N4462" s="27">
        <v>46226.541666666664</v>
      </c>
      <c r="O4462" s="27">
        <v>46226.729166666664</v>
      </c>
      <c r="P4462" s="24" t="s">
        <v>7332</v>
      </c>
      <c r="Q4462" s="24" t="s">
        <v>7333</v>
      </c>
      <c r="R4462" s="24" t="s">
        <v>149</v>
      </c>
      <c r="T4462" s="24" t="s">
        <v>54</v>
      </c>
      <c r="U4462" s="24" t="s">
        <v>341</v>
      </c>
      <c r="V4462" s="27">
        <v>46226.546527777777</v>
      </c>
      <c r="W4462" s="27">
        <v>46226.568749999999</v>
      </c>
      <c r="Z4462" s="24">
        <v>1</v>
      </c>
      <c r="AA4462" s="24" t="s">
        <v>58</v>
      </c>
      <c r="AB4462" s="24" t="b">
        <v>0</v>
      </c>
      <c r="AC4462" s="61"/>
    </row>
    <row r="4463" spans="2:29" ht="13.7">
      <c r="B4463" s="24" t="s">
        <v>95</v>
      </c>
      <c r="C4463" s="24" t="s">
        <v>50</v>
      </c>
      <c r="D4463" s="24" t="s">
        <v>96</v>
      </c>
      <c r="E4463" s="24">
        <v>270</v>
      </c>
      <c r="F4463" s="26">
        <v>46204</v>
      </c>
      <c r="G4463" s="24" t="s">
        <v>52</v>
      </c>
      <c r="H4463" s="24" t="s">
        <v>53</v>
      </c>
      <c r="I4463" s="24" t="s">
        <v>54</v>
      </c>
      <c r="J4463" s="24" t="s">
        <v>126</v>
      </c>
      <c r="K4463" s="24">
        <v>1</v>
      </c>
      <c r="L4463" s="24" t="s">
        <v>97</v>
      </c>
      <c r="M4463" s="26">
        <v>46226</v>
      </c>
      <c r="N4463" s="27">
        <v>46226.541666666664</v>
      </c>
      <c r="O4463" s="27">
        <v>46226.729166666664</v>
      </c>
      <c r="P4463" s="24" t="s">
        <v>7334</v>
      </c>
      <c r="Q4463" s="24" t="s">
        <v>7335</v>
      </c>
      <c r="R4463" s="24" t="s">
        <v>142</v>
      </c>
      <c r="T4463" s="24" t="s">
        <v>54</v>
      </c>
      <c r="U4463" s="24" t="s">
        <v>341</v>
      </c>
      <c r="V4463" s="27">
        <v>46226.592361111114</v>
      </c>
      <c r="W4463" s="27">
        <v>46226.621527777781</v>
      </c>
      <c r="Z4463" s="24">
        <v>1</v>
      </c>
      <c r="AA4463" s="24" t="s">
        <v>58</v>
      </c>
      <c r="AB4463" s="24" t="b">
        <v>0</v>
      </c>
      <c r="AC4463" s="61"/>
    </row>
    <row r="4464" spans="2:29" ht="13.7">
      <c r="B4464" s="24" t="s">
        <v>95</v>
      </c>
      <c r="C4464" s="24" t="s">
        <v>50</v>
      </c>
      <c r="D4464" s="24" t="s">
        <v>96</v>
      </c>
      <c r="E4464" s="24">
        <v>270</v>
      </c>
      <c r="F4464" s="26">
        <v>46204</v>
      </c>
      <c r="G4464" s="24" t="s">
        <v>52</v>
      </c>
      <c r="H4464" s="24" t="s">
        <v>53</v>
      </c>
      <c r="I4464" s="24" t="s">
        <v>54</v>
      </c>
      <c r="J4464" s="24" t="s">
        <v>126</v>
      </c>
      <c r="K4464" s="24">
        <v>1</v>
      </c>
      <c r="L4464" s="24" t="s">
        <v>97</v>
      </c>
      <c r="M4464" s="26">
        <v>46226</v>
      </c>
      <c r="N4464" s="27">
        <v>46226.541666666664</v>
      </c>
      <c r="O4464" s="27">
        <v>46226.729166666664</v>
      </c>
      <c r="P4464" s="24" t="s">
        <v>7336</v>
      </c>
      <c r="Q4464" s="24" t="s">
        <v>7337</v>
      </c>
      <c r="R4464" s="24" t="s">
        <v>142</v>
      </c>
      <c r="T4464" s="24" t="s">
        <v>54</v>
      </c>
      <c r="U4464" s="24" t="s">
        <v>341</v>
      </c>
      <c r="V4464" s="27">
        <v>46226.684027777781</v>
      </c>
      <c r="W4464" s="27">
        <v>46226.709722222222</v>
      </c>
      <c r="Z4464" s="24">
        <v>1</v>
      </c>
      <c r="AA4464" s="24" t="s">
        <v>58</v>
      </c>
      <c r="AB4464" s="24" t="b">
        <v>0</v>
      </c>
      <c r="AC4464" s="61"/>
    </row>
    <row r="4465" spans="2:29" ht="13.7">
      <c r="B4465" s="24" t="s">
        <v>95</v>
      </c>
      <c r="C4465" s="24" t="s">
        <v>50</v>
      </c>
      <c r="D4465" s="24" t="s">
        <v>96</v>
      </c>
      <c r="E4465" s="24">
        <v>270</v>
      </c>
      <c r="F4465" s="26">
        <v>46204</v>
      </c>
      <c r="G4465" s="24" t="s">
        <v>52</v>
      </c>
      <c r="H4465" s="24" t="s">
        <v>53</v>
      </c>
      <c r="I4465" s="24" t="s">
        <v>54</v>
      </c>
      <c r="J4465" s="24" t="s">
        <v>126</v>
      </c>
      <c r="K4465" s="24">
        <v>1</v>
      </c>
      <c r="L4465" s="24" t="s">
        <v>97</v>
      </c>
      <c r="M4465" s="26">
        <v>46226</v>
      </c>
      <c r="N4465" s="27">
        <v>46226.541666666664</v>
      </c>
      <c r="O4465" s="27">
        <v>46226.729166666664</v>
      </c>
      <c r="P4465" s="24" t="s">
        <v>7338</v>
      </c>
      <c r="Q4465" s="24" t="s">
        <v>7339</v>
      </c>
      <c r="R4465" s="24" t="s">
        <v>149</v>
      </c>
      <c r="S4465" s="24" t="s">
        <v>152</v>
      </c>
      <c r="T4465" s="24" t="s">
        <v>54</v>
      </c>
      <c r="U4465" s="24" t="s">
        <v>341</v>
      </c>
      <c r="V4465" s="27">
        <v>46226.640277777777</v>
      </c>
      <c r="W4465" s="27">
        <v>46226.664583333331</v>
      </c>
      <c r="Z4465" s="24">
        <v>1</v>
      </c>
      <c r="AA4465" s="24" t="s">
        <v>58</v>
      </c>
      <c r="AB4465" s="24" t="b">
        <v>0</v>
      </c>
      <c r="AC4465" s="61"/>
    </row>
    <row r="4466" spans="2:29" ht="13.7">
      <c r="B4466" s="24" t="s">
        <v>95</v>
      </c>
      <c r="C4466" s="24" t="s">
        <v>50</v>
      </c>
      <c r="D4466" s="24" t="s">
        <v>96</v>
      </c>
      <c r="E4466" s="24">
        <v>270</v>
      </c>
      <c r="F4466" s="26">
        <v>46204</v>
      </c>
      <c r="G4466" s="24" t="s">
        <v>52</v>
      </c>
      <c r="H4466" s="24" t="s">
        <v>53</v>
      </c>
      <c r="I4466" s="24" t="s">
        <v>57</v>
      </c>
      <c r="J4466" s="24" t="s">
        <v>125</v>
      </c>
      <c r="K4466" s="24">
        <v>1</v>
      </c>
      <c r="L4466" s="24" t="s">
        <v>97</v>
      </c>
      <c r="M4466" s="26">
        <v>46230</v>
      </c>
      <c r="N4466" s="27">
        <v>46230.541666666664</v>
      </c>
      <c r="O4466" s="27">
        <v>46230.729166666664</v>
      </c>
      <c r="V4466" s="27"/>
      <c r="W4466" s="27"/>
      <c r="X4466" s="24">
        <v>4</v>
      </c>
      <c r="Y4466" s="24">
        <v>0</v>
      </c>
      <c r="Z4466" s="24">
        <v>4</v>
      </c>
      <c r="AA4466" s="24" t="s">
        <v>58</v>
      </c>
      <c r="AB4466" s="24" t="b">
        <v>0</v>
      </c>
      <c r="AC4466" s="61">
        <v>0</v>
      </c>
    </row>
    <row r="4467" spans="2:29" ht="13.7">
      <c r="B4467" s="24" t="s">
        <v>95</v>
      </c>
      <c r="C4467" s="24" t="s">
        <v>50</v>
      </c>
      <c r="D4467" s="24" t="s">
        <v>96</v>
      </c>
      <c r="E4467" s="24">
        <v>270</v>
      </c>
      <c r="F4467" s="26">
        <v>46204</v>
      </c>
      <c r="G4467" s="24" t="s">
        <v>52</v>
      </c>
      <c r="H4467" s="24" t="s">
        <v>53</v>
      </c>
      <c r="I4467" s="24" t="s">
        <v>57</v>
      </c>
      <c r="J4467" s="24" t="s">
        <v>126</v>
      </c>
      <c r="K4467" s="24">
        <v>1</v>
      </c>
      <c r="L4467" s="24" t="s">
        <v>97</v>
      </c>
      <c r="M4467" s="26">
        <v>46230</v>
      </c>
      <c r="N4467" s="27">
        <v>46230.541666666664</v>
      </c>
      <c r="O4467" s="27">
        <v>46230.729166666664</v>
      </c>
      <c r="P4467" s="24" t="s">
        <v>7340</v>
      </c>
      <c r="Q4467" s="24" t="s">
        <v>7341</v>
      </c>
      <c r="R4467" s="24" t="s">
        <v>159</v>
      </c>
      <c r="T4467" s="24" t="s">
        <v>57</v>
      </c>
      <c r="U4467" s="24" t="s">
        <v>169</v>
      </c>
      <c r="V4467" s="27">
        <v>46230.685416666667</v>
      </c>
      <c r="W4467" s="27">
        <v>46230.706944444442</v>
      </c>
      <c r="Z4467" s="24">
        <v>1</v>
      </c>
      <c r="AA4467" s="24" t="s">
        <v>58</v>
      </c>
      <c r="AB4467" s="24" t="b">
        <v>0</v>
      </c>
      <c r="AC4467" s="61"/>
    </row>
    <row r="4468" spans="2:29" ht="13.7">
      <c r="B4468" s="24" t="s">
        <v>95</v>
      </c>
      <c r="C4468" s="24" t="s">
        <v>50</v>
      </c>
      <c r="D4468" s="24" t="s">
        <v>96</v>
      </c>
      <c r="E4468" s="24">
        <v>270</v>
      </c>
      <c r="F4468" s="26">
        <v>46204</v>
      </c>
      <c r="G4468" s="24" t="s">
        <v>52</v>
      </c>
      <c r="H4468" s="24" t="s">
        <v>53</v>
      </c>
      <c r="I4468" s="24" t="s">
        <v>57</v>
      </c>
      <c r="J4468" s="24" t="s">
        <v>126</v>
      </c>
      <c r="K4468" s="24">
        <v>1</v>
      </c>
      <c r="L4468" s="24" t="s">
        <v>97</v>
      </c>
      <c r="M4468" s="26">
        <v>46230</v>
      </c>
      <c r="N4468" s="27">
        <v>46230.541666666664</v>
      </c>
      <c r="O4468" s="27">
        <v>46230.729166666664</v>
      </c>
      <c r="P4468" s="24" t="s">
        <v>7342</v>
      </c>
      <c r="Q4468" s="24" t="s">
        <v>7343</v>
      </c>
      <c r="R4468" s="24" t="s">
        <v>165</v>
      </c>
      <c r="S4468" s="24" t="s">
        <v>156</v>
      </c>
      <c r="T4468" s="24" t="s">
        <v>57</v>
      </c>
      <c r="U4468" s="24" t="s">
        <v>169</v>
      </c>
      <c r="V4468" s="27">
        <v>46230.64166666667</v>
      </c>
      <c r="W4468" s="27">
        <v>46230.661805555559</v>
      </c>
      <c r="Z4468" s="24">
        <v>1</v>
      </c>
      <c r="AA4468" s="24" t="s">
        <v>58</v>
      </c>
      <c r="AB4468" s="24" t="b">
        <v>0</v>
      </c>
      <c r="AC4468" s="61"/>
    </row>
    <row r="4469" spans="2:29" ht="13.7">
      <c r="B4469" s="24" t="s">
        <v>95</v>
      </c>
      <c r="C4469" s="24" t="s">
        <v>50</v>
      </c>
      <c r="D4469" s="24" t="s">
        <v>96</v>
      </c>
      <c r="E4469" s="24">
        <v>270</v>
      </c>
      <c r="F4469" s="26">
        <v>46204</v>
      </c>
      <c r="G4469" s="24" t="s">
        <v>52</v>
      </c>
      <c r="H4469" s="24" t="s">
        <v>53</v>
      </c>
      <c r="I4469" s="24" t="s">
        <v>57</v>
      </c>
      <c r="J4469" s="24" t="s">
        <v>126</v>
      </c>
      <c r="K4469" s="24">
        <v>1</v>
      </c>
      <c r="L4469" s="24" t="s">
        <v>97</v>
      </c>
      <c r="M4469" s="26">
        <v>46230</v>
      </c>
      <c r="N4469" s="27">
        <v>46230.541666666664</v>
      </c>
      <c r="O4469" s="27">
        <v>46230.729166666664</v>
      </c>
      <c r="P4469" s="24" t="s">
        <v>7344</v>
      </c>
      <c r="Q4469" s="24" t="s">
        <v>7345</v>
      </c>
      <c r="R4469" s="24" t="s">
        <v>185</v>
      </c>
      <c r="S4469" s="24" t="s">
        <v>156</v>
      </c>
      <c r="T4469" s="24" t="s">
        <v>57</v>
      </c>
      <c r="U4469" s="24" t="s">
        <v>169</v>
      </c>
      <c r="V4469" s="27">
        <v>46230.59375</v>
      </c>
      <c r="W4469" s="27">
        <v>46230.620833333334</v>
      </c>
      <c r="Z4469" s="24">
        <v>1</v>
      </c>
      <c r="AA4469" s="24" t="s">
        <v>58</v>
      </c>
      <c r="AB4469" s="24" t="b">
        <v>0</v>
      </c>
      <c r="AC4469" s="61"/>
    </row>
    <row r="4470" spans="2:29" ht="13.7">
      <c r="B4470" s="24" t="s">
        <v>95</v>
      </c>
      <c r="C4470" s="24" t="s">
        <v>50</v>
      </c>
      <c r="D4470" s="24" t="s">
        <v>96</v>
      </c>
      <c r="E4470" s="24">
        <v>270</v>
      </c>
      <c r="F4470" s="26">
        <v>46204</v>
      </c>
      <c r="G4470" s="24" t="s">
        <v>52</v>
      </c>
      <c r="H4470" s="24" t="s">
        <v>53</v>
      </c>
      <c r="I4470" s="24" t="s">
        <v>57</v>
      </c>
      <c r="J4470" s="24" t="s">
        <v>126</v>
      </c>
      <c r="K4470" s="24">
        <v>1</v>
      </c>
      <c r="L4470" s="24" t="s">
        <v>97</v>
      </c>
      <c r="M4470" s="26">
        <v>46230</v>
      </c>
      <c r="N4470" s="27">
        <v>46230.541666666664</v>
      </c>
      <c r="O4470" s="27">
        <v>46230.729166666664</v>
      </c>
      <c r="P4470" s="24" t="s">
        <v>7346</v>
      </c>
      <c r="Q4470" s="24" t="s">
        <v>7347</v>
      </c>
      <c r="R4470" s="24" t="s">
        <v>165</v>
      </c>
      <c r="T4470" s="24" t="s">
        <v>57</v>
      </c>
      <c r="U4470" s="24" t="s">
        <v>169</v>
      </c>
      <c r="V4470" s="27">
        <v>46230.54583333333</v>
      </c>
      <c r="W4470" s="27">
        <v>46230.568749999999</v>
      </c>
      <c r="Z4470" s="24">
        <v>1</v>
      </c>
      <c r="AA4470" s="24" t="s">
        <v>58</v>
      </c>
      <c r="AB4470" s="24" t="b">
        <v>0</v>
      </c>
      <c r="AC4470" s="61"/>
    </row>
    <row r="4471" spans="2:29" ht="13.7">
      <c r="B4471" s="24" t="s">
        <v>95</v>
      </c>
      <c r="C4471" s="24" t="s">
        <v>50</v>
      </c>
      <c r="D4471" s="24" t="s">
        <v>96</v>
      </c>
      <c r="E4471" s="24">
        <v>270</v>
      </c>
      <c r="F4471" s="26">
        <v>46235</v>
      </c>
      <c r="G4471" s="24" t="s">
        <v>52</v>
      </c>
      <c r="H4471" s="24" t="s">
        <v>53</v>
      </c>
      <c r="I4471" s="24" t="s">
        <v>59</v>
      </c>
      <c r="J4471" s="24" t="s">
        <v>125</v>
      </c>
      <c r="K4471" s="24">
        <v>1</v>
      </c>
      <c r="L4471" s="24" t="s">
        <v>97</v>
      </c>
      <c r="M4471" s="26">
        <v>46235</v>
      </c>
      <c r="N4471" s="27">
        <v>46235.541666666664</v>
      </c>
      <c r="O4471" s="27">
        <v>46235.729166666664</v>
      </c>
      <c r="V4471" s="27"/>
      <c r="W4471" s="27"/>
      <c r="X4471" s="24">
        <v>4</v>
      </c>
      <c r="Y4471" s="24">
        <v>0</v>
      </c>
      <c r="Z4471" s="24">
        <v>4</v>
      </c>
      <c r="AA4471" s="24" t="s">
        <v>60</v>
      </c>
      <c r="AB4471" s="24" t="b">
        <v>0</v>
      </c>
      <c r="AC4471" s="61">
        <v>0</v>
      </c>
    </row>
    <row r="4472" spans="2:29" ht="13.7">
      <c r="B4472" s="24" t="s">
        <v>95</v>
      </c>
      <c r="C4472" s="24" t="s">
        <v>50</v>
      </c>
      <c r="D4472" s="24" t="s">
        <v>96</v>
      </c>
      <c r="E4472" s="24">
        <v>270</v>
      </c>
      <c r="F4472" s="26">
        <v>46235</v>
      </c>
      <c r="G4472" s="24" t="s">
        <v>52</v>
      </c>
      <c r="H4472" s="24" t="s">
        <v>53</v>
      </c>
      <c r="I4472" s="24" t="s">
        <v>59</v>
      </c>
      <c r="J4472" s="24" t="s">
        <v>126</v>
      </c>
      <c r="K4472" s="24">
        <v>1</v>
      </c>
      <c r="L4472" s="24" t="s">
        <v>97</v>
      </c>
      <c r="M4472" s="26">
        <v>46235</v>
      </c>
      <c r="N4472" s="27">
        <v>46235.541666666664</v>
      </c>
      <c r="O4472" s="27">
        <v>46235.729166666664</v>
      </c>
      <c r="P4472" s="24" t="s">
        <v>7348</v>
      </c>
      <c r="Q4472" s="24" t="s">
        <v>7349</v>
      </c>
      <c r="R4472" s="24" t="s">
        <v>217</v>
      </c>
      <c r="T4472" s="24" t="s">
        <v>59</v>
      </c>
      <c r="U4472" s="24" t="s">
        <v>514</v>
      </c>
      <c r="V4472" s="27">
        <v>46235.59375</v>
      </c>
      <c r="W4472" s="27">
        <v>46235.626388888886</v>
      </c>
      <c r="Z4472" s="24">
        <v>1</v>
      </c>
      <c r="AA4472" s="24" t="s">
        <v>60</v>
      </c>
      <c r="AB4472" s="24" t="b">
        <v>0</v>
      </c>
      <c r="AC4472" s="61"/>
    </row>
    <row r="4473" spans="2:29" ht="13.7">
      <c r="B4473" s="24" t="s">
        <v>95</v>
      </c>
      <c r="C4473" s="24" t="s">
        <v>50</v>
      </c>
      <c r="D4473" s="24" t="s">
        <v>96</v>
      </c>
      <c r="E4473" s="24">
        <v>270</v>
      </c>
      <c r="F4473" s="26">
        <v>46235</v>
      </c>
      <c r="G4473" s="24" t="s">
        <v>52</v>
      </c>
      <c r="H4473" s="24" t="s">
        <v>53</v>
      </c>
      <c r="I4473" s="24" t="s">
        <v>59</v>
      </c>
      <c r="J4473" s="24" t="s">
        <v>126</v>
      </c>
      <c r="K4473" s="24">
        <v>1</v>
      </c>
      <c r="L4473" s="24" t="s">
        <v>97</v>
      </c>
      <c r="M4473" s="26">
        <v>46235</v>
      </c>
      <c r="N4473" s="27">
        <v>46235.541666666664</v>
      </c>
      <c r="O4473" s="27">
        <v>46235.729166666664</v>
      </c>
      <c r="P4473" s="24" t="s">
        <v>7350</v>
      </c>
      <c r="Q4473" s="24" t="s">
        <v>7351</v>
      </c>
      <c r="R4473" s="24" t="s">
        <v>217</v>
      </c>
      <c r="T4473" s="24" t="s">
        <v>59</v>
      </c>
      <c r="U4473" s="24" t="s">
        <v>514</v>
      </c>
      <c r="V4473" s="27">
        <v>46235.682638888888</v>
      </c>
      <c r="W4473" s="27">
        <v>46235.711111111108</v>
      </c>
      <c r="Z4473" s="24">
        <v>1</v>
      </c>
      <c r="AA4473" s="24" t="s">
        <v>60</v>
      </c>
      <c r="AB4473" s="24" t="b">
        <v>0</v>
      </c>
      <c r="AC4473" s="61"/>
    </row>
    <row r="4474" spans="2:29" ht="13.7">
      <c r="B4474" s="24" t="s">
        <v>95</v>
      </c>
      <c r="C4474" s="24" t="s">
        <v>50</v>
      </c>
      <c r="D4474" s="24" t="s">
        <v>96</v>
      </c>
      <c r="E4474" s="24">
        <v>270</v>
      </c>
      <c r="F4474" s="26">
        <v>46235</v>
      </c>
      <c r="G4474" s="24" t="s">
        <v>52</v>
      </c>
      <c r="H4474" s="24" t="s">
        <v>53</v>
      </c>
      <c r="I4474" s="24" t="s">
        <v>59</v>
      </c>
      <c r="J4474" s="24" t="s">
        <v>126</v>
      </c>
      <c r="K4474" s="24">
        <v>1</v>
      </c>
      <c r="L4474" s="24" t="s">
        <v>97</v>
      </c>
      <c r="M4474" s="26">
        <v>46235</v>
      </c>
      <c r="N4474" s="27">
        <v>46235.541666666664</v>
      </c>
      <c r="O4474" s="27">
        <v>46235.729166666664</v>
      </c>
      <c r="P4474" s="24" t="s">
        <v>7352</v>
      </c>
      <c r="Q4474" s="24" t="s">
        <v>7353</v>
      </c>
      <c r="R4474" s="24" t="s">
        <v>168</v>
      </c>
      <c r="T4474" s="24" t="s">
        <v>59</v>
      </c>
      <c r="U4474" s="24" t="s">
        <v>514</v>
      </c>
      <c r="V4474" s="27">
        <v>46235.546527777777</v>
      </c>
      <c r="W4474" s="27">
        <v>46235.577777777777</v>
      </c>
      <c r="Z4474" s="24">
        <v>1</v>
      </c>
      <c r="AA4474" s="24" t="s">
        <v>60</v>
      </c>
      <c r="AB4474" s="24" t="b">
        <v>0</v>
      </c>
      <c r="AC4474" s="61"/>
    </row>
    <row r="4475" spans="2:29" ht="13.7">
      <c r="B4475" s="24" t="s">
        <v>95</v>
      </c>
      <c r="C4475" s="24" t="s">
        <v>50</v>
      </c>
      <c r="D4475" s="24" t="s">
        <v>96</v>
      </c>
      <c r="E4475" s="24">
        <v>270</v>
      </c>
      <c r="F4475" s="26">
        <v>46235</v>
      </c>
      <c r="G4475" s="24" t="s">
        <v>52</v>
      </c>
      <c r="H4475" s="24" t="s">
        <v>53</v>
      </c>
      <c r="I4475" s="24" t="s">
        <v>59</v>
      </c>
      <c r="J4475" s="24" t="s">
        <v>126</v>
      </c>
      <c r="K4475" s="24">
        <v>1</v>
      </c>
      <c r="L4475" s="24" t="s">
        <v>97</v>
      </c>
      <c r="M4475" s="26">
        <v>46235</v>
      </c>
      <c r="N4475" s="27">
        <v>46235.541666666664</v>
      </c>
      <c r="O4475" s="27">
        <v>46235.729166666664</v>
      </c>
      <c r="P4475" s="24" t="s">
        <v>7354</v>
      </c>
      <c r="Q4475" s="24" t="s">
        <v>7355</v>
      </c>
      <c r="R4475" s="24" t="s">
        <v>168</v>
      </c>
      <c r="S4475" s="24" t="s">
        <v>213</v>
      </c>
      <c r="T4475" s="24" t="s">
        <v>59</v>
      </c>
      <c r="U4475" s="24" t="s">
        <v>514</v>
      </c>
      <c r="V4475" s="27">
        <v>46235.636111111111</v>
      </c>
      <c r="W4475" s="27">
        <v>46235.667361111111</v>
      </c>
      <c r="Z4475" s="24">
        <v>1</v>
      </c>
      <c r="AA4475" s="24" t="s">
        <v>60</v>
      </c>
      <c r="AB4475" s="24" t="b">
        <v>0</v>
      </c>
      <c r="AC4475" s="61"/>
    </row>
    <row r="4476" spans="2:29" ht="13.7">
      <c r="B4476" s="24" t="s">
        <v>95</v>
      </c>
      <c r="C4476" s="24" t="s">
        <v>50</v>
      </c>
      <c r="D4476" s="24" t="s">
        <v>96</v>
      </c>
      <c r="E4476" s="24">
        <v>300</v>
      </c>
      <c r="F4476" s="26">
        <v>46204</v>
      </c>
      <c r="G4476" s="24" t="s">
        <v>52</v>
      </c>
      <c r="H4476" s="24" t="s">
        <v>53</v>
      </c>
      <c r="I4476" s="24" t="s">
        <v>59</v>
      </c>
      <c r="J4476" s="24" t="s">
        <v>125</v>
      </c>
      <c r="K4476" s="24">
        <v>1</v>
      </c>
      <c r="L4476" s="24" t="s">
        <v>97</v>
      </c>
      <c r="M4476" s="26">
        <v>46225</v>
      </c>
      <c r="N4476" s="27">
        <v>46225.541666666664</v>
      </c>
      <c r="O4476" s="27">
        <v>46225.75</v>
      </c>
      <c r="V4476" s="27"/>
      <c r="W4476" s="27"/>
      <c r="X4476" s="24">
        <v>4</v>
      </c>
      <c r="Y4476" s="24">
        <v>0</v>
      </c>
      <c r="Z4476" s="24">
        <v>4</v>
      </c>
      <c r="AA4476" s="24" t="s">
        <v>58</v>
      </c>
      <c r="AB4476" s="24" t="b">
        <v>0</v>
      </c>
      <c r="AC4476" s="61">
        <v>0</v>
      </c>
    </row>
    <row r="4477" spans="2:29" ht="13.7">
      <c r="B4477" s="24" t="s">
        <v>95</v>
      </c>
      <c r="C4477" s="24" t="s">
        <v>50</v>
      </c>
      <c r="D4477" s="24" t="s">
        <v>96</v>
      </c>
      <c r="E4477" s="24">
        <v>300</v>
      </c>
      <c r="F4477" s="26">
        <v>46204</v>
      </c>
      <c r="G4477" s="24" t="s">
        <v>52</v>
      </c>
      <c r="H4477" s="24" t="s">
        <v>53</v>
      </c>
      <c r="I4477" s="24" t="s">
        <v>59</v>
      </c>
      <c r="J4477" s="24" t="s">
        <v>126</v>
      </c>
      <c r="K4477" s="24">
        <v>1</v>
      </c>
      <c r="L4477" s="24" t="s">
        <v>97</v>
      </c>
      <c r="M4477" s="26">
        <v>46225</v>
      </c>
      <c r="N4477" s="27">
        <v>46225.541666666664</v>
      </c>
      <c r="O4477" s="27">
        <v>46225.75</v>
      </c>
      <c r="P4477" s="24" t="s">
        <v>7356</v>
      </c>
      <c r="Q4477" s="24" t="s">
        <v>7357</v>
      </c>
      <c r="R4477" s="24" t="s">
        <v>174</v>
      </c>
      <c r="T4477" s="24" t="s">
        <v>59</v>
      </c>
      <c r="U4477" s="24" t="s">
        <v>341</v>
      </c>
      <c r="V4477" s="27">
        <v>46225.55</v>
      </c>
      <c r="W4477" s="27">
        <v>46225.580555555556</v>
      </c>
      <c r="Z4477" s="24">
        <v>1</v>
      </c>
      <c r="AA4477" s="24" t="s">
        <v>58</v>
      </c>
      <c r="AB4477" s="24" t="b">
        <v>0</v>
      </c>
      <c r="AC4477" s="61"/>
    </row>
    <row r="4478" spans="2:29" ht="13.7">
      <c r="B4478" s="24" t="s">
        <v>95</v>
      </c>
      <c r="C4478" s="24" t="s">
        <v>50</v>
      </c>
      <c r="D4478" s="24" t="s">
        <v>96</v>
      </c>
      <c r="E4478" s="24">
        <v>300</v>
      </c>
      <c r="F4478" s="26">
        <v>46204</v>
      </c>
      <c r="G4478" s="24" t="s">
        <v>52</v>
      </c>
      <c r="H4478" s="24" t="s">
        <v>53</v>
      </c>
      <c r="I4478" s="24" t="s">
        <v>59</v>
      </c>
      <c r="J4478" s="24" t="s">
        <v>126</v>
      </c>
      <c r="K4478" s="24">
        <v>1</v>
      </c>
      <c r="L4478" s="24" t="s">
        <v>97</v>
      </c>
      <c r="M4478" s="26">
        <v>46225</v>
      </c>
      <c r="N4478" s="27">
        <v>46225.541666666664</v>
      </c>
      <c r="O4478" s="27">
        <v>46225.75</v>
      </c>
      <c r="P4478" s="24" t="s">
        <v>7358</v>
      </c>
      <c r="Q4478" s="24" t="s">
        <v>7359</v>
      </c>
      <c r="R4478" s="24" t="s">
        <v>281</v>
      </c>
      <c r="S4478" s="24" t="s">
        <v>213</v>
      </c>
      <c r="T4478" s="24" t="s">
        <v>59</v>
      </c>
      <c r="U4478" s="24" t="s">
        <v>341</v>
      </c>
      <c r="V4478" s="27">
        <v>46225.65</v>
      </c>
      <c r="W4478" s="27">
        <v>46225.683333333334</v>
      </c>
      <c r="Z4478" s="24">
        <v>1</v>
      </c>
      <c r="AA4478" s="24" t="s">
        <v>58</v>
      </c>
      <c r="AB4478" s="24" t="b">
        <v>0</v>
      </c>
      <c r="AC4478" s="61"/>
    </row>
    <row r="4479" spans="2:29" ht="13.7">
      <c r="B4479" s="24" t="s">
        <v>95</v>
      </c>
      <c r="C4479" s="24" t="s">
        <v>50</v>
      </c>
      <c r="D4479" s="24" t="s">
        <v>96</v>
      </c>
      <c r="E4479" s="24">
        <v>300</v>
      </c>
      <c r="F4479" s="26">
        <v>46204</v>
      </c>
      <c r="G4479" s="24" t="s">
        <v>52</v>
      </c>
      <c r="H4479" s="24" t="s">
        <v>53</v>
      </c>
      <c r="I4479" s="24" t="s">
        <v>59</v>
      </c>
      <c r="J4479" s="24" t="s">
        <v>126</v>
      </c>
      <c r="K4479" s="24">
        <v>1</v>
      </c>
      <c r="L4479" s="24" t="s">
        <v>97</v>
      </c>
      <c r="M4479" s="26">
        <v>46225</v>
      </c>
      <c r="N4479" s="27">
        <v>46225.541666666664</v>
      </c>
      <c r="O4479" s="27">
        <v>46225.75</v>
      </c>
      <c r="P4479" s="24" t="s">
        <v>7360</v>
      </c>
      <c r="Q4479" s="24" t="s">
        <v>7361</v>
      </c>
      <c r="R4479" s="24" t="s">
        <v>284</v>
      </c>
      <c r="T4479" s="24" t="s">
        <v>59</v>
      </c>
      <c r="U4479" s="24" t="s">
        <v>341</v>
      </c>
      <c r="V4479" s="27">
        <v>46225.70416666667</v>
      </c>
      <c r="W4479" s="27">
        <v>46225.738888888889</v>
      </c>
      <c r="Z4479" s="24">
        <v>1</v>
      </c>
      <c r="AA4479" s="24" t="s">
        <v>58</v>
      </c>
      <c r="AB4479" s="24" t="b">
        <v>0</v>
      </c>
      <c r="AC4479" s="61"/>
    </row>
    <row r="4480" spans="2:29" ht="13.7">
      <c r="B4480" s="24" t="s">
        <v>95</v>
      </c>
      <c r="C4480" s="24" t="s">
        <v>50</v>
      </c>
      <c r="D4480" s="24" t="s">
        <v>96</v>
      </c>
      <c r="E4480" s="24">
        <v>300</v>
      </c>
      <c r="F4480" s="26">
        <v>46204</v>
      </c>
      <c r="G4480" s="24" t="s">
        <v>52</v>
      </c>
      <c r="H4480" s="24" t="s">
        <v>53</v>
      </c>
      <c r="I4480" s="24" t="s">
        <v>59</v>
      </c>
      <c r="J4480" s="24" t="s">
        <v>126</v>
      </c>
      <c r="K4480" s="24">
        <v>1</v>
      </c>
      <c r="L4480" s="24" t="s">
        <v>97</v>
      </c>
      <c r="M4480" s="26">
        <v>46225</v>
      </c>
      <c r="N4480" s="27">
        <v>46225.541666666664</v>
      </c>
      <c r="O4480" s="27">
        <v>46225.75</v>
      </c>
      <c r="P4480" s="24" t="s">
        <v>7362</v>
      </c>
      <c r="Q4480" s="24" t="s">
        <v>7363</v>
      </c>
      <c r="R4480" s="24" t="s">
        <v>284</v>
      </c>
      <c r="S4480" s="24" t="s">
        <v>213</v>
      </c>
      <c r="T4480" s="24" t="s">
        <v>59</v>
      </c>
      <c r="U4480" s="24" t="s">
        <v>341</v>
      </c>
      <c r="V4480" s="27">
        <v>46225.600694444445</v>
      </c>
      <c r="W4480" s="27">
        <v>46225.631944444445</v>
      </c>
      <c r="Z4480" s="24">
        <v>1</v>
      </c>
      <c r="AA4480" s="24" t="s">
        <v>58</v>
      </c>
      <c r="AB4480" s="24" t="b">
        <v>0</v>
      </c>
      <c r="AC4480" s="61"/>
    </row>
    <row r="4481" spans="2:29" ht="13.7">
      <c r="B4481" s="24" t="s">
        <v>95</v>
      </c>
      <c r="C4481" s="24" t="s">
        <v>50</v>
      </c>
      <c r="D4481" s="24" t="s">
        <v>96</v>
      </c>
      <c r="E4481" s="24">
        <v>360</v>
      </c>
      <c r="F4481" s="26">
        <v>46174</v>
      </c>
      <c r="G4481" s="24" t="s">
        <v>52</v>
      </c>
      <c r="H4481" s="24" t="s">
        <v>53</v>
      </c>
      <c r="I4481" s="24" t="s">
        <v>57</v>
      </c>
      <c r="J4481" s="24" t="s">
        <v>125</v>
      </c>
      <c r="K4481" s="24">
        <v>1</v>
      </c>
      <c r="L4481" s="24" t="s">
        <v>97</v>
      </c>
      <c r="M4481" s="26">
        <v>46178</v>
      </c>
      <c r="N4481" s="27">
        <v>46178.3125</v>
      </c>
      <c r="O4481" s="27">
        <v>46178.5625</v>
      </c>
      <c r="V4481" s="27"/>
      <c r="W4481" s="27"/>
      <c r="X4481" s="24">
        <v>4</v>
      </c>
      <c r="Y4481" s="24">
        <v>0</v>
      </c>
      <c r="Z4481" s="24">
        <v>4</v>
      </c>
      <c r="AA4481" s="24" t="s">
        <v>56</v>
      </c>
      <c r="AB4481" s="24" t="b">
        <v>0</v>
      </c>
      <c r="AC4481" s="61">
        <v>0</v>
      </c>
    </row>
    <row r="4482" spans="2:29" ht="13.7">
      <c r="B4482" s="24" t="s">
        <v>95</v>
      </c>
      <c r="C4482" s="24" t="s">
        <v>50</v>
      </c>
      <c r="D4482" s="24" t="s">
        <v>96</v>
      </c>
      <c r="E4482" s="24">
        <v>360</v>
      </c>
      <c r="F4482" s="26">
        <v>46174</v>
      </c>
      <c r="G4482" s="24" t="s">
        <v>52</v>
      </c>
      <c r="H4482" s="24" t="s">
        <v>53</v>
      </c>
      <c r="I4482" s="24" t="s">
        <v>57</v>
      </c>
      <c r="J4482" s="24" t="s">
        <v>126</v>
      </c>
      <c r="K4482" s="24">
        <v>1</v>
      </c>
      <c r="L4482" s="24" t="s">
        <v>97</v>
      </c>
      <c r="M4482" s="26">
        <v>46178</v>
      </c>
      <c r="N4482" s="27">
        <v>46178.3125</v>
      </c>
      <c r="O4482" s="27">
        <v>46178.5625</v>
      </c>
      <c r="P4482" s="24" t="s">
        <v>7364</v>
      </c>
      <c r="Q4482" s="24" t="s">
        <v>7365</v>
      </c>
      <c r="R4482" s="24" t="s">
        <v>182</v>
      </c>
      <c r="S4482" s="24" t="s">
        <v>156</v>
      </c>
      <c r="T4482" s="24" t="s">
        <v>57</v>
      </c>
      <c r="U4482" s="24" t="s">
        <v>191</v>
      </c>
      <c r="V4482" s="27">
        <v>46178.504861111112</v>
      </c>
      <c r="W4482" s="27">
        <v>46178.538194444445</v>
      </c>
      <c r="Z4482" s="24">
        <v>1</v>
      </c>
      <c r="AA4482" s="24" t="s">
        <v>56</v>
      </c>
      <c r="AB4482" s="24" t="b">
        <v>0</v>
      </c>
      <c r="AC4482" s="61"/>
    </row>
    <row r="4483" spans="2:29" ht="13.7">
      <c r="B4483" s="24" t="s">
        <v>95</v>
      </c>
      <c r="C4483" s="24" t="s">
        <v>50</v>
      </c>
      <c r="D4483" s="24" t="s">
        <v>96</v>
      </c>
      <c r="E4483" s="24">
        <v>360</v>
      </c>
      <c r="F4483" s="26">
        <v>46174</v>
      </c>
      <c r="G4483" s="24" t="s">
        <v>52</v>
      </c>
      <c r="H4483" s="24" t="s">
        <v>53</v>
      </c>
      <c r="I4483" s="24" t="s">
        <v>57</v>
      </c>
      <c r="J4483" s="24" t="s">
        <v>126</v>
      </c>
      <c r="K4483" s="24">
        <v>1</v>
      </c>
      <c r="L4483" s="24" t="s">
        <v>97</v>
      </c>
      <c r="M4483" s="26">
        <v>46178</v>
      </c>
      <c r="N4483" s="27">
        <v>46178.3125</v>
      </c>
      <c r="O4483" s="27">
        <v>46178.5625</v>
      </c>
      <c r="P4483" s="24" t="s">
        <v>7366</v>
      </c>
      <c r="Q4483" s="24" t="s">
        <v>7367</v>
      </c>
      <c r="R4483" s="24" t="s">
        <v>185</v>
      </c>
      <c r="S4483" s="24" t="s">
        <v>160</v>
      </c>
      <c r="T4483" s="24" t="s">
        <v>57</v>
      </c>
      <c r="U4483" s="24" t="s">
        <v>191</v>
      </c>
      <c r="V4483" s="27">
        <v>46178.440972222219</v>
      </c>
      <c r="W4483" s="27">
        <v>46178.484027777777</v>
      </c>
      <c r="Z4483" s="24">
        <v>1</v>
      </c>
      <c r="AA4483" s="24" t="s">
        <v>56</v>
      </c>
      <c r="AB4483" s="24" t="b">
        <v>0</v>
      </c>
      <c r="AC4483" s="61"/>
    </row>
    <row r="4484" spans="2:29" ht="13.7">
      <c r="B4484" s="24" t="s">
        <v>95</v>
      </c>
      <c r="C4484" s="24" t="s">
        <v>50</v>
      </c>
      <c r="D4484" s="24" t="s">
        <v>96</v>
      </c>
      <c r="E4484" s="24">
        <v>360</v>
      </c>
      <c r="F4484" s="26">
        <v>46174</v>
      </c>
      <c r="G4484" s="24" t="s">
        <v>52</v>
      </c>
      <c r="H4484" s="24" t="s">
        <v>53</v>
      </c>
      <c r="I4484" s="24" t="s">
        <v>57</v>
      </c>
      <c r="J4484" s="24" t="s">
        <v>126</v>
      </c>
      <c r="K4484" s="24">
        <v>1</v>
      </c>
      <c r="L4484" s="24" t="s">
        <v>97</v>
      </c>
      <c r="M4484" s="26">
        <v>46178</v>
      </c>
      <c r="N4484" s="27">
        <v>46178.3125</v>
      </c>
      <c r="O4484" s="27">
        <v>46178.5625</v>
      </c>
      <c r="P4484" s="24" t="s">
        <v>7368</v>
      </c>
      <c r="Q4484" s="24" t="s">
        <v>7369</v>
      </c>
      <c r="R4484" s="24" t="s">
        <v>165</v>
      </c>
      <c r="S4484" s="24" t="s">
        <v>213</v>
      </c>
      <c r="T4484" s="24" t="s">
        <v>57</v>
      </c>
      <c r="U4484" s="24" t="s">
        <v>191</v>
      </c>
      <c r="V4484" s="27">
        <v>46178.379861111112</v>
      </c>
      <c r="W4484" s="27">
        <v>46178.424305555556</v>
      </c>
      <c r="Z4484" s="24">
        <v>1</v>
      </c>
      <c r="AA4484" s="24" t="s">
        <v>56</v>
      </c>
      <c r="AB4484" s="24" t="b">
        <v>0</v>
      </c>
      <c r="AC4484" s="61"/>
    </row>
    <row r="4485" spans="2:29" ht="13.7">
      <c r="B4485" s="24" t="s">
        <v>95</v>
      </c>
      <c r="C4485" s="24" t="s">
        <v>50</v>
      </c>
      <c r="D4485" s="24" t="s">
        <v>96</v>
      </c>
      <c r="E4485" s="24">
        <v>360</v>
      </c>
      <c r="F4485" s="26">
        <v>46174</v>
      </c>
      <c r="G4485" s="24" t="s">
        <v>52</v>
      </c>
      <c r="H4485" s="24" t="s">
        <v>53</v>
      </c>
      <c r="I4485" s="24" t="s">
        <v>57</v>
      </c>
      <c r="J4485" s="24" t="s">
        <v>126</v>
      </c>
      <c r="K4485" s="24">
        <v>1</v>
      </c>
      <c r="L4485" s="24" t="s">
        <v>97</v>
      </c>
      <c r="M4485" s="26">
        <v>46178</v>
      </c>
      <c r="N4485" s="27">
        <v>46178.3125</v>
      </c>
      <c r="O4485" s="27">
        <v>46178.5625</v>
      </c>
      <c r="P4485" s="24" t="s">
        <v>7370</v>
      </c>
      <c r="Q4485" s="24" t="s">
        <v>7371</v>
      </c>
      <c r="R4485" s="24" t="s">
        <v>159</v>
      </c>
      <c r="T4485" s="24" t="s">
        <v>57</v>
      </c>
      <c r="U4485" s="24" t="s">
        <v>191</v>
      </c>
      <c r="V4485" s="27">
        <v>46178.313888888886</v>
      </c>
      <c r="W4485" s="27">
        <v>46178.349305555559</v>
      </c>
      <c r="Z4485" s="24">
        <v>1</v>
      </c>
      <c r="AA4485" s="24" t="s">
        <v>56</v>
      </c>
      <c r="AB4485" s="24" t="b">
        <v>0</v>
      </c>
      <c r="AC4485" s="61"/>
    </row>
    <row r="4486" spans="2:29" ht="13.7">
      <c r="B4486" s="24" t="s">
        <v>95</v>
      </c>
      <c r="C4486" s="24" t="s">
        <v>50</v>
      </c>
      <c r="D4486" s="24" t="s">
        <v>96</v>
      </c>
      <c r="E4486" s="24">
        <v>360</v>
      </c>
      <c r="F4486" s="26">
        <v>46174</v>
      </c>
      <c r="G4486" s="24" t="s">
        <v>52</v>
      </c>
      <c r="H4486" s="24" t="s">
        <v>53</v>
      </c>
      <c r="I4486" s="24" t="s">
        <v>63</v>
      </c>
      <c r="J4486" s="24" t="s">
        <v>125</v>
      </c>
      <c r="K4486" s="24">
        <v>1</v>
      </c>
      <c r="L4486" s="24" t="s">
        <v>97</v>
      </c>
      <c r="M4486" s="26">
        <v>46184</v>
      </c>
      <c r="N4486" s="27">
        <v>46184.3125</v>
      </c>
      <c r="O4486" s="27">
        <v>46184.5625</v>
      </c>
      <c r="V4486" s="27"/>
      <c r="W4486" s="27"/>
      <c r="X4486" s="24">
        <v>4</v>
      </c>
      <c r="Y4486" s="24">
        <v>0</v>
      </c>
      <c r="Z4486" s="24">
        <v>4</v>
      </c>
      <c r="AA4486" s="24" t="s">
        <v>56</v>
      </c>
      <c r="AB4486" s="24" t="b">
        <v>0</v>
      </c>
      <c r="AC4486" s="61">
        <v>0</v>
      </c>
    </row>
    <row r="4487" spans="2:29" ht="13.7">
      <c r="B4487" s="24" t="s">
        <v>95</v>
      </c>
      <c r="C4487" s="24" t="s">
        <v>50</v>
      </c>
      <c r="D4487" s="24" t="s">
        <v>96</v>
      </c>
      <c r="E4487" s="24">
        <v>360</v>
      </c>
      <c r="F4487" s="26">
        <v>46174</v>
      </c>
      <c r="G4487" s="24" t="s">
        <v>52</v>
      </c>
      <c r="H4487" s="24" t="s">
        <v>53</v>
      </c>
      <c r="I4487" s="24" t="s">
        <v>63</v>
      </c>
      <c r="J4487" s="24" t="s">
        <v>126</v>
      </c>
      <c r="K4487" s="24">
        <v>1</v>
      </c>
      <c r="L4487" s="24" t="s">
        <v>97</v>
      </c>
      <c r="M4487" s="26">
        <v>46184</v>
      </c>
      <c r="N4487" s="27">
        <v>46184.3125</v>
      </c>
      <c r="O4487" s="27">
        <v>46184.5625</v>
      </c>
      <c r="P4487" s="24" t="s">
        <v>7372</v>
      </c>
      <c r="Q4487" s="24" t="s">
        <v>7373</v>
      </c>
      <c r="R4487" s="24" t="s">
        <v>433</v>
      </c>
      <c r="T4487" s="24" t="s">
        <v>63</v>
      </c>
      <c r="U4487" s="24" t="s">
        <v>202</v>
      </c>
      <c r="V4487" s="27">
        <v>46184.440972222219</v>
      </c>
      <c r="W4487" s="27">
        <v>46184.475694444445</v>
      </c>
      <c r="Z4487" s="24">
        <v>1</v>
      </c>
      <c r="AA4487" s="24" t="s">
        <v>56</v>
      </c>
      <c r="AB4487" s="24" t="b">
        <v>0</v>
      </c>
      <c r="AC4487" s="61"/>
    </row>
    <row r="4488" spans="2:29" ht="13.7">
      <c r="B4488" s="24" t="s">
        <v>95</v>
      </c>
      <c r="C4488" s="24" t="s">
        <v>50</v>
      </c>
      <c r="D4488" s="24" t="s">
        <v>96</v>
      </c>
      <c r="E4488" s="24">
        <v>360</v>
      </c>
      <c r="F4488" s="26">
        <v>46174</v>
      </c>
      <c r="G4488" s="24" t="s">
        <v>52</v>
      </c>
      <c r="H4488" s="24" t="s">
        <v>53</v>
      </c>
      <c r="I4488" s="24" t="s">
        <v>63</v>
      </c>
      <c r="J4488" s="24" t="s">
        <v>126</v>
      </c>
      <c r="K4488" s="24">
        <v>1</v>
      </c>
      <c r="L4488" s="24" t="s">
        <v>97</v>
      </c>
      <c r="M4488" s="26">
        <v>46184</v>
      </c>
      <c r="N4488" s="27">
        <v>46184.3125</v>
      </c>
      <c r="O4488" s="27">
        <v>46184.5625</v>
      </c>
      <c r="P4488" s="24" t="s">
        <v>7374</v>
      </c>
      <c r="Q4488" s="24" t="s">
        <v>7375</v>
      </c>
      <c r="R4488" s="24" t="s">
        <v>429</v>
      </c>
      <c r="T4488" s="24" t="s">
        <v>63</v>
      </c>
      <c r="U4488" s="24" t="s">
        <v>202</v>
      </c>
      <c r="V4488" s="27">
        <v>46184.506944444445</v>
      </c>
      <c r="W4488" s="27">
        <v>46184.544444444444</v>
      </c>
      <c r="Z4488" s="24">
        <v>1</v>
      </c>
      <c r="AA4488" s="24" t="s">
        <v>56</v>
      </c>
      <c r="AB4488" s="24" t="b">
        <v>0</v>
      </c>
      <c r="AC4488" s="61"/>
    </row>
    <row r="4489" spans="2:29" ht="13.7">
      <c r="B4489" s="24" t="s">
        <v>95</v>
      </c>
      <c r="C4489" s="24" t="s">
        <v>50</v>
      </c>
      <c r="D4489" s="24" t="s">
        <v>96</v>
      </c>
      <c r="E4489" s="24">
        <v>360</v>
      </c>
      <c r="F4489" s="26">
        <v>46174</v>
      </c>
      <c r="G4489" s="24" t="s">
        <v>52</v>
      </c>
      <c r="H4489" s="24" t="s">
        <v>53</v>
      </c>
      <c r="I4489" s="24" t="s">
        <v>63</v>
      </c>
      <c r="J4489" s="24" t="s">
        <v>126</v>
      </c>
      <c r="K4489" s="24">
        <v>1</v>
      </c>
      <c r="L4489" s="24" t="s">
        <v>97</v>
      </c>
      <c r="M4489" s="26">
        <v>46184</v>
      </c>
      <c r="N4489" s="27">
        <v>46184.3125</v>
      </c>
      <c r="O4489" s="27">
        <v>46184.5625</v>
      </c>
      <c r="P4489" s="24" t="s">
        <v>7376</v>
      </c>
      <c r="Q4489" s="24" t="s">
        <v>7377</v>
      </c>
      <c r="R4489" s="24" t="s">
        <v>7325</v>
      </c>
      <c r="T4489" s="24" t="s">
        <v>63</v>
      </c>
      <c r="U4489" s="24" t="s">
        <v>202</v>
      </c>
      <c r="V4489" s="27">
        <v>46184.379166666666</v>
      </c>
      <c r="W4489" s="27">
        <v>46184.418055555558</v>
      </c>
      <c r="Z4489" s="24">
        <v>1</v>
      </c>
      <c r="AA4489" s="24" t="s">
        <v>56</v>
      </c>
      <c r="AB4489" s="24" t="b">
        <v>0</v>
      </c>
      <c r="AC4489" s="61"/>
    </row>
    <row r="4490" spans="2:29" ht="13.7">
      <c r="B4490" s="24" t="s">
        <v>95</v>
      </c>
      <c r="C4490" s="24" t="s">
        <v>50</v>
      </c>
      <c r="D4490" s="24" t="s">
        <v>96</v>
      </c>
      <c r="E4490" s="24">
        <v>360</v>
      </c>
      <c r="F4490" s="26">
        <v>46174</v>
      </c>
      <c r="G4490" s="24" t="s">
        <v>52</v>
      </c>
      <c r="H4490" s="24" t="s">
        <v>53</v>
      </c>
      <c r="I4490" s="24" t="s">
        <v>63</v>
      </c>
      <c r="J4490" s="24" t="s">
        <v>126</v>
      </c>
      <c r="K4490" s="24">
        <v>1</v>
      </c>
      <c r="L4490" s="24" t="s">
        <v>97</v>
      </c>
      <c r="M4490" s="26">
        <v>46184</v>
      </c>
      <c r="N4490" s="27">
        <v>46184.3125</v>
      </c>
      <c r="O4490" s="27">
        <v>46184.5625</v>
      </c>
      <c r="P4490" s="24" t="s">
        <v>7378</v>
      </c>
      <c r="Q4490" s="24" t="s">
        <v>7379</v>
      </c>
      <c r="R4490" s="24" t="s">
        <v>429</v>
      </c>
      <c r="S4490" s="24" t="s">
        <v>152</v>
      </c>
      <c r="T4490" s="24" t="s">
        <v>63</v>
      </c>
      <c r="U4490" s="24" t="s">
        <v>202</v>
      </c>
      <c r="V4490" s="27">
        <v>46184.320138888892</v>
      </c>
      <c r="W4490" s="27">
        <v>46184.363194444442</v>
      </c>
      <c r="Z4490" s="24">
        <v>1</v>
      </c>
      <c r="AA4490" s="24" t="s">
        <v>56</v>
      </c>
      <c r="AB4490" s="24" t="b">
        <v>0</v>
      </c>
      <c r="AC4490" s="61"/>
    </row>
    <row r="4491" spans="2:29" ht="13.7">
      <c r="B4491" s="24" t="s">
        <v>95</v>
      </c>
      <c r="C4491" s="24" t="s">
        <v>50</v>
      </c>
      <c r="D4491" s="24" t="s">
        <v>96</v>
      </c>
      <c r="E4491" s="24">
        <v>360</v>
      </c>
      <c r="F4491" s="26">
        <v>46174</v>
      </c>
      <c r="G4491" s="24" t="s">
        <v>52</v>
      </c>
      <c r="H4491" s="24" t="s">
        <v>53</v>
      </c>
      <c r="I4491" s="24" t="s">
        <v>57</v>
      </c>
      <c r="J4491" s="24" t="s">
        <v>125</v>
      </c>
      <c r="K4491" s="24">
        <v>1</v>
      </c>
      <c r="L4491" s="24" t="s">
        <v>97</v>
      </c>
      <c r="M4491" s="26">
        <v>46203</v>
      </c>
      <c r="N4491" s="27">
        <v>46203.354166666664</v>
      </c>
      <c r="O4491" s="27">
        <v>46203.604166666664</v>
      </c>
      <c r="V4491" s="27"/>
      <c r="W4491" s="27"/>
      <c r="X4491" s="24">
        <v>4</v>
      </c>
      <c r="Y4491" s="24">
        <v>0</v>
      </c>
      <c r="Z4491" s="24">
        <v>4</v>
      </c>
      <c r="AA4491" s="24" t="s">
        <v>56</v>
      </c>
      <c r="AB4491" s="24" t="b">
        <v>0</v>
      </c>
      <c r="AC4491" s="61">
        <v>0</v>
      </c>
    </row>
    <row r="4492" spans="2:29" ht="13.7">
      <c r="B4492" s="24" t="s">
        <v>95</v>
      </c>
      <c r="C4492" s="24" t="s">
        <v>50</v>
      </c>
      <c r="D4492" s="24" t="s">
        <v>96</v>
      </c>
      <c r="E4492" s="24">
        <v>360</v>
      </c>
      <c r="F4492" s="26">
        <v>46174</v>
      </c>
      <c r="G4492" s="24" t="s">
        <v>52</v>
      </c>
      <c r="H4492" s="24" t="s">
        <v>53</v>
      </c>
      <c r="I4492" s="24" t="s">
        <v>57</v>
      </c>
      <c r="J4492" s="24" t="s">
        <v>126</v>
      </c>
      <c r="K4492" s="24">
        <v>1</v>
      </c>
      <c r="L4492" s="24" t="s">
        <v>97</v>
      </c>
      <c r="M4492" s="26">
        <v>46203</v>
      </c>
      <c r="N4492" s="27">
        <v>46203.354166666664</v>
      </c>
      <c r="O4492" s="27">
        <v>46203.604166666664</v>
      </c>
      <c r="P4492" s="24" t="s">
        <v>7380</v>
      </c>
      <c r="Q4492" s="24" t="s">
        <v>7381</v>
      </c>
      <c r="R4492" s="24" t="s">
        <v>165</v>
      </c>
      <c r="T4492" s="24" t="s">
        <v>57</v>
      </c>
      <c r="U4492" s="24" t="s">
        <v>394</v>
      </c>
      <c r="V4492" s="27">
        <v>46203.486805555556</v>
      </c>
      <c r="W4492" s="27">
        <v>46203.522916666669</v>
      </c>
      <c r="Z4492" s="24">
        <v>1</v>
      </c>
      <c r="AA4492" s="24" t="s">
        <v>56</v>
      </c>
      <c r="AB4492" s="24" t="b">
        <v>0</v>
      </c>
      <c r="AC4492" s="61"/>
    </row>
    <row r="4493" spans="2:29" ht="13.7">
      <c r="B4493" s="24" t="s">
        <v>95</v>
      </c>
      <c r="C4493" s="24" t="s">
        <v>50</v>
      </c>
      <c r="D4493" s="24" t="s">
        <v>96</v>
      </c>
      <c r="E4493" s="24">
        <v>360</v>
      </c>
      <c r="F4493" s="26">
        <v>46174</v>
      </c>
      <c r="G4493" s="24" t="s">
        <v>52</v>
      </c>
      <c r="H4493" s="24" t="s">
        <v>53</v>
      </c>
      <c r="I4493" s="24" t="s">
        <v>57</v>
      </c>
      <c r="J4493" s="24" t="s">
        <v>126</v>
      </c>
      <c r="K4493" s="24">
        <v>1</v>
      </c>
      <c r="L4493" s="24" t="s">
        <v>97</v>
      </c>
      <c r="M4493" s="26">
        <v>46203</v>
      </c>
      <c r="N4493" s="27">
        <v>46203.354166666664</v>
      </c>
      <c r="O4493" s="27">
        <v>46203.604166666664</v>
      </c>
      <c r="P4493" s="24" t="s">
        <v>7382</v>
      </c>
      <c r="Q4493" s="24" t="s">
        <v>7383</v>
      </c>
      <c r="R4493" s="24" t="s">
        <v>182</v>
      </c>
      <c r="S4493" s="24" t="s">
        <v>198</v>
      </c>
      <c r="T4493" s="24" t="s">
        <v>57</v>
      </c>
      <c r="U4493" s="24" t="s">
        <v>394</v>
      </c>
      <c r="V4493" s="27">
        <v>46203.359722222223</v>
      </c>
      <c r="W4493" s="27">
        <v>46203.40347222222</v>
      </c>
      <c r="Z4493" s="24">
        <v>1</v>
      </c>
      <c r="AA4493" s="24" t="s">
        <v>56</v>
      </c>
      <c r="AB4493" s="24" t="b">
        <v>0</v>
      </c>
      <c r="AC4493" s="61"/>
    </row>
    <row r="4494" spans="2:29" ht="13.7">
      <c r="B4494" s="24" t="s">
        <v>95</v>
      </c>
      <c r="C4494" s="24" t="s">
        <v>50</v>
      </c>
      <c r="D4494" s="24" t="s">
        <v>96</v>
      </c>
      <c r="E4494" s="24">
        <v>360</v>
      </c>
      <c r="F4494" s="26">
        <v>46174</v>
      </c>
      <c r="G4494" s="24" t="s">
        <v>52</v>
      </c>
      <c r="H4494" s="24" t="s">
        <v>53</v>
      </c>
      <c r="I4494" s="24" t="s">
        <v>57</v>
      </c>
      <c r="J4494" s="24" t="s">
        <v>126</v>
      </c>
      <c r="K4494" s="24">
        <v>1</v>
      </c>
      <c r="L4494" s="24" t="s">
        <v>97</v>
      </c>
      <c r="M4494" s="26">
        <v>46203</v>
      </c>
      <c r="N4494" s="27">
        <v>46203.354166666664</v>
      </c>
      <c r="O4494" s="27">
        <v>46203.604166666664</v>
      </c>
      <c r="P4494" s="24" t="s">
        <v>7384</v>
      </c>
      <c r="Q4494" s="24" t="s">
        <v>7385</v>
      </c>
      <c r="R4494" s="24" t="s">
        <v>185</v>
      </c>
      <c r="S4494" s="24" t="s">
        <v>198</v>
      </c>
      <c r="T4494" s="24" t="s">
        <v>57</v>
      </c>
      <c r="U4494" s="24" t="s">
        <v>394</v>
      </c>
      <c r="V4494" s="27">
        <v>46203.548611111109</v>
      </c>
      <c r="W4494" s="27">
        <v>46203.586805555555</v>
      </c>
      <c r="Z4494" s="24">
        <v>1</v>
      </c>
      <c r="AA4494" s="24" t="s">
        <v>56</v>
      </c>
      <c r="AB4494" s="24" t="b">
        <v>0</v>
      </c>
      <c r="AC4494" s="61"/>
    </row>
    <row r="4495" spans="2:29" ht="13.7">
      <c r="B4495" s="24" t="s">
        <v>95</v>
      </c>
      <c r="C4495" s="24" t="s">
        <v>50</v>
      </c>
      <c r="D4495" s="24" t="s">
        <v>96</v>
      </c>
      <c r="E4495" s="24">
        <v>360</v>
      </c>
      <c r="F4495" s="26">
        <v>46174</v>
      </c>
      <c r="G4495" s="24" t="s">
        <v>52</v>
      </c>
      <c r="H4495" s="24" t="s">
        <v>53</v>
      </c>
      <c r="I4495" s="24" t="s">
        <v>57</v>
      </c>
      <c r="J4495" s="24" t="s">
        <v>126</v>
      </c>
      <c r="K4495" s="24">
        <v>1</v>
      </c>
      <c r="L4495" s="24" t="s">
        <v>97</v>
      </c>
      <c r="M4495" s="26">
        <v>46203</v>
      </c>
      <c r="N4495" s="27">
        <v>46203.354166666664</v>
      </c>
      <c r="O4495" s="27">
        <v>46203.604166666664</v>
      </c>
      <c r="P4495" s="24" t="s">
        <v>7386</v>
      </c>
      <c r="Q4495" s="24" t="s">
        <v>7387</v>
      </c>
      <c r="R4495" s="24" t="s">
        <v>185</v>
      </c>
      <c r="S4495" s="24" t="s">
        <v>156</v>
      </c>
      <c r="T4495" s="24" t="s">
        <v>57</v>
      </c>
      <c r="U4495" s="24" t="s">
        <v>394</v>
      </c>
      <c r="V4495" s="27">
        <v>46203.418055555558</v>
      </c>
      <c r="W4495" s="27">
        <v>46203.457638888889</v>
      </c>
      <c r="Z4495" s="24">
        <v>1</v>
      </c>
      <c r="AA4495" s="24" t="s">
        <v>56</v>
      </c>
      <c r="AB4495" s="24" t="b">
        <v>0</v>
      </c>
      <c r="AC4495" s="61"/>
    </row>
    <row r="4496" spans="2:29" ht="13.7">
      <c r="B4496" s="24" t="s">
        <v>95</v>
      </c>
      <c r="C4496" s="24" t="s">
        <v>50</v>
      </c>
      <c r="D4496" s="24" t="s">
        <v>96</v>
      </c>
      <c r="E4496" s="24">
        <v>360</v>
      </c>
      <c r="F4496" s="26">
        <v>46235</v>
      </c>
      <c r="G4496" s="24" t="s">
        <v>52</v>
      </c>
      <c r="H4496" s="24" t="s">
        <v>53</v>
      </c>
      <c r="I4496" s="24" t="s">
        <v>61</v>
      </c>
      <c r="J4496" s="24" t="s">
        <v>125</v>
      </c>
      <c r="K4496" s="24">
        <v>1</v>
      </c>
      <c r="L4496" s="24" t="s">
        <v>97</v>
      </c>
      <c r="M4496" s="26">
        <v>46236</v>
      </c>
      <c r="N4496" s="27">
        <v>46236.333333333336</v>
      </c>
      <c r="O4496" s="27">
        <v>46236.583333333336</v>
      </c>
      <c r="V4496" s="27"/>
      <c r="W4496" s="27"/>
      <c r="X4496" s="24">
        <v>4</v>
      </c>
      <c r="Y4496" s="24">
        <v>0</v>
      </c>
      <c r="Z4496" s="24">
        <v>4</v>
      </c>
      <c r="AA4496" s="24" t="s">
        <v>60</v>
      </c>
      <c r="AB4496" s="24" t="b">
        <v>0</v>
      </c>
      <c r="AC4496" s="61">
        <v>0</v>
      </c>
    </row>
    <row r="4497" spans="2:29" ht="13.7">
      <c r="B4497" s="24" t="s">
        <v>95</v>
      </c>
      <c r="C4497" s="24" t="s">
        <v>50</v>
      </c>
      <c r="D4497" s="24" t="s">
        <v>96</v>
      </c>
      <c r="E4497" s="24">
        <v>360</v>
      </c>
      <c r="F4497" s="26">
        <v>46235</v>
      </c>
      <c r="G4497" s="24" t="s">
        <v>52</v>
      </c>
      <c r="H4497" s="24" t="s">
        <v>53</v>
      </c>
      <c r="I4497" s="24" t="s">
        <v>61</v>
      </c>
      <c r="J4497" s="24" t="s">
        <v>126</v>
      </c>
      <c r="K4497" s="24">
        <v>1</v>
      </c>
      <c r="L4497" s="24" t="s">
        <v>97</v>
      </c>
      <c r="M4497" s="26">
        <v>46236</v>
      </c>
      <c r="N4497" s="27">
        <v>46236.333333333336</v>
      </c>
      <c r="O4497" s="27">
        <v>46236.583333333336</v>
      </c>
      <c r="P4497" s="24" t="s">
        <v>7388</v>
      </c>
      <c r="Q4497" s="24" t="s">
        <v>7389</v>
      </c>
      <c r="R4497" s="24" t="s">
        <v>205</v>
      </c>
      <c r="T4497" s="24" t="s">
        <v>61</v>
      </c>
      <c r="U4497" s="24" t="s">
        <v>430</v>
      </c>
      <c r="V4497" s="27">
        <v>46236.52847222222</v>
      </c>
      <c r="W4497" s="27">
        <v>46236.564583333333</v>
      </c>
      <c r="Z4497" s="24">
        <v>1</v>
      </c>
      <c r="AA4497" s="24" t="s">
        <v>60</v>
      </c>
      <c r="AB4497" s="24" t="b">
        <v>0</v>
      </c>
      <c r="AC4497" s="61"/>
    </row>
    <row r="4498" spans="2:29" ht="13.7">
      <c r="B4498" s="24" t="s">
        <v>95</v>
      </c>
      <c r="C4498" s="24" t="s">
        <v>50</v>
      </c>
      <c r="D4498" s="24" t="s">
        <v>96</v>
      </c>
      <c r="E4498" s="24">
        <v>360</v>
      </c>
      <c r="F4498" s="26">
        <v>46235</v>
      </c>
      <c r="G4498" s="24" t="s">
        <v>52</v>
      </c>
      <c r="H4498" s="24" t="s">
        <v>53</v>
      </c>
      <c r="I4498" s="24" t="s">
        <v>61</v>
      </c>
      <c r="J4498" s="24" t="s">
        <v>126</v>
      </c>
      <c r="K4498" s="24">
        <v>1</v>
      </c>
      <c r="L4498" s="24" t="s">
        <v>97</v>
      </c>
      <c r="M4498" s="26">
        <v>46236</v>
      </c>
      <c r="N4498" s="27">
        <v>46236.333333333336</v>
      </c>
      <c r="O4498" s="27">
        <v>46236.583333333336</v>
      </c>
      <c r="P4498" s="24" t="s">
        <v>7390</v>
      </c>
      <c r="Q4498" s="24" t="s">
        <v>7391</v>
      </c>
      <c r="R4498" s="24" t="s">
        <v>201</v>
      </c>
      <c r="S4498" s="24" t="s">
        <v>156</v>
      </c>
      <c r="T4498" s="24" t="s">
        <v>61</v>
      </c>
      <c r="U4498" s="24" t="s">
        <v>430</v>
      </c>
      <c r="V4498" s="27">
        <v>46236.466666666667</v>
      </c>
      <c r="W4498" s="27">
        <v>46236.503472222219</v>
      </c>
      <c r="Z4498" s="24">
        <v>1</v>
      </c>
      <c r="AA4498" s="24" t="s">
        <v>60</v>
      </c>
      <c r="AB4498" s="24" t="b">
        <v>0</v>
      </c>
      <c r="AC4498" s="61"/>
    </row>
    <row r="4499" spans="2:29" ht="13.7">
      <c r="B4499" s="24" t="s">
        <v>95</v>
      </c>
      <c r="C4499" s="24" t="s">
        <v>50</v>
      </c>
      <c r="D4499" s="24" t="s">
        <v>96</v>
      </c>
      <c r="E4499" s="24">
        <v>360</v>
      </c>
      <c r="F4499" s="26">
        <v>46235</v>
      </c>
      <c r="G4499" s="24" t="s">
        <v>52</v>
      </c>
      <c r="H4499" s="24" t="s">
        <v>53</v>
      </c>
      <c r="I4499" s="24" t="s">
        <v>61</v>
      </c>
      <c r="J4499" s="24" t="s">
        <v>126</v>
      </c>
      <c r="K4499" s="24">
        <v>1</v>
      </c>
      <c r="L4499" s="24" t="s">
        <v>97</v>
      </c>
      <c r="M4499" s="26">
        <v>46236</v>
      </c>
      <c r="N4499" s="27">
        <v>46236.333333333336</v>
      </c>
      <c r="O4499" s="27">
        <v>46236.583333333336</v>
      </c>
      <c r="P4499" s="24" t="s">
        <v>7392</v>
      </c>
      <c r="Q4499" s="24" t="s">
        <v>7393</v>
      </c>
      <c r="R4499" s="24" t="s">
        <v>205</v>
      </c>
      <c r="T4499" s="24" t="s">
        <v>61</v>
      </c>
      <c r="U4499" s="24" t="s">
        <v>430</v>
      </c>
      <c r="V4499" s="27">
        <v>46236.404166666667</v>
      </c>
      <c r="W4499" s="27">
        <v>46236.45416666667</v>
      </c>
      <c r="Z4499" s="24">
        <v>1</v>
      </c>
      <c r="AA4499" s="24" t="s">
        <v>60</v>
      </c>
      <c r="AB4499" s="24" t="b">
        <v>0</v>
      </c>
      <c r="AC4499" s="61"/>
    </row>
    <row r="4500" spans="2:29" ht="13.7">
      <c r="B4500" s="24" t="s">
        <v>95</v>
      </c>
      <c r="C4500" s="24" t="s">
        <v>50</v>
      </c>
      <c r="D4500" s="24" t="s">
        <v>96</v>
      </c>
      <c r="E4500" s="24">
        <v>360</v>
      </c>
      <c r="F4500" s="26">
        <v>46235</v>
      </c>
      <c r="G4500" s="24" t="s">
        <v>52</v>
      </c>
      <c r="H4500" s="24" t="s">
        <v>53</v>
      </c>
      <c r="I4500" s="24" t="s">
        <v>61</v>
      </c>
      <c r="J4500" s="24" t="s">
        <v>126</v>
      </c>
      <c r="K4500" s="24">
        <v>1</v>
      </c>
      <c r="L4500" s="24" t="s">
        <v>97</v>
      </c>
      <c r="M4500" s="26">
        <v>46236</v>
      </c>
      <c r="N4500" s="27">
        <v>46236.333333333336</v>
      </c>
      <c r="O4500" s="27">
        <v>46236.583333333336</v>
      </c>
      <c r="P4500" s="24" t="s">
        <v>7394</v>
      </c>
      <c r="Q4500" s="24" t="s">
        <v>7395</v>
      </c>
      <c r="R4500" s="24" t="s">
        <v>201</v>
      </c>
      <c r="T4500" s="24" t="s">
        <v>61</v>
      </c>
      <c r="U4500" s="24" t="s">
        <v>430</v>
      </c>
      <c r="V4500" s="27">
        <v>46236.336111111108</v>
      </c>
      <c r="W4500" s="27">
        <v>46236.380555555559</v>
      </c>
      <c r="Z4500" s="24">
        <v>1</v>
      </c>
      <c r="AA4500" s="24" t="s">
        <v>60</v>
      </c>
      <c r="AB4500" s="24" t="b">
        <v>0</v>
      </c>
      <c r="AC4500" s="61"/>
    </row>
    <row r="4501" spans="2:29" ht="13.7">
      <c r="B4501" s="24" t="s">
        <v>95</v>
      </c>
      <c r="C4501" s="24" t="s">
        <v>50</v>
      </c>
      <c r="D4501" s="24" t="s">
        <v>96</v>
      </c>
      <c r="E4501" s="24">
        <v>360</v>
      </c>
      <c r="F4501" s="26">
        <v>46235</v>
      </c>
      <c r="G4501" s="24" t="s">
        <v>52</v>
      </c>
      <c r="H4501" s="24" t="s">
        <v>53</v>
      </c>
      <c r="I4501" s="24" t="s">
        <v>57</v>
      </c>
      <c r="J4501" s="24" t="s">
        <v>125</v>
      </c>
      <c r="K4501" s="24">
        <v>1</v>
      </c>
      <c r="L4501" s="24" t="s">
        <v>97</v>
      </c>
      <c r="M4501" s="26">
        <v>46247</v>
      </c>
      <c r="N4501" s="27">
        <v>46247.3125</v>
      </c>
      <c r="O4501" s="27">
        <v>46247.5625</v>
      </c>
      <c r="V4501" s="27"/>
      <c r="W4501" s="27"/>
      <c r="X4501" s="24">
        <v>4</v>
      </c>
      <c r="Y4501" s="24">
        <v>0</v>
      </c>
      <c r="Z4501" s="24">
        <v>4</v>
      </c>
      <c r="AA4501" s="24" t="s">
        <v>60</v>
      </c>
      <c r="AB4501" s="24" t="b">
        <v>0</v>
      </c>
      <c r="AC4501" s="61">
        <v>0</v>
      </c>
    </row>
    <row r="4502" spans="2:29" ht="13.7">
      <c r="B4502" s="24" t="s">
        <v>95</v>
      </c>
      <c r="C4502" s="24" t="s">
        <v>50</v>
      </c>
      <c r="D4502" s="24" t="s">
        <v>96</v>
      </c>
      <c r="E4502" s="24">
        <v>360</v>
      </c>
      <c r="F4502" s="26">
        <v>46235</v>
      </c>
      <c r="G4502" s="24" t="s">
        <v>52</v>
      </c>
      <c r="H4502" s="24" t="s">
        <v>53</v>
      </c>
      <c r="I4502" s="24" t="s">
        <v>57</v>
      </c>
      <c r="J4502" s="24" t="s">
        <v>126</v>
      </c>
      <c r="K4502" s="24">
        <v>1</v>
      </c>
      <c r="L4502" s="24" t="s">
        <v>97</v>
      </c>
      <c r="M4502" s="26">
        <v>46247</v>
      </c>
      <c r="N4502" s="27">
        <v>46247.3125</v>
      </c>
      <c r="O4502" s="27">
        <v>46247.5625</v>
      </c>
      <c r="P4502" s="24" t="s">
        <v>7396</v>
      </c>
      <c r="Q4502" s="24" t="s">
        <v>7397</v>
      </c>
      <c r="R4502" s="24" t="s">
        <v>185</v>
      </c>
      <c r="S4502" s="24" t="s">
        <v>156</v>
      </c>
      <c r="T4502" s="24" t="s">
        <v>57</v>
      </c>
      <c r="U4502" s="24" t="s">
        <v>394</v>
      </c>
      <c r="V4502" s="27">
        <v>46247.314583333333</v>
      </c>
      <c r="W4502" s="27">
        <v>46247.345833333333</v>
      </c>
      <c r="Z4502" s="24">
        <v>1</v>
      </c>
      <c r="AA4502" s="24" t="s">
        <v>60</v>
      </c>
      <c r="AB4502" s="24" t="b">
        <v>0</v>
      </c>
      <c r="AC4502" s="61"/>
    </row>
    <row r="4503" spans="2:29" ht="13.7">
      <c r="B4503" s="24" t="s">
        <v>95</v>
      </c>
      <c r="C4503" s="24" t="s">
        <v>50</v>
      </c>
      <c r="D4503" s="24" t="s">
        <v>96</v>
      </c>
      <c r="E4503" s="24">
        <v>360</v>
      </c>
      <c r="F4503" s="26">
        <v>46235</v>
      </c>
      <c r="G4503" s="24" t="s">
        <v>52</v>
      </c>
      <c r="H4503" s="24" t="s">
        <v>53</v>
      </c>
      <c r="I4503" s="24" t="s">
        <v>57</v>
      </c>
      <c r="J4503" s="24" t="s">
        <v>126</v>
      </c>
      <c r="K4503" s="24">
        <v>1</v>
      </c>
      <c r="L4503" s="24" t="s">
        <v>97</v>
      </c>
      <c r="M4503" s="26">
        <v>46247</v>
      </c>
      <c r="N4503" s="27">
        <v>46247.3125</v>
      </c>
      <c r="O4503" s="27">
        <v>46247.5625</v>
      </c>
      <c r="P4503" s="24" t="s">
        <v>7398</v>
      </c>
      <c r="Q4503" s="24" t="s">
        <v>7399</v>
      </c>
      <c r="R4503" s="24" t="s">
        <v>159</v>
      </c>
      <c r="T4503" s="24" t="s">
        <v>57</v>
      </c>
      <c r="U4503" s="24" t="s">
        <v>394</v>
      </c>
      <c r="V4503" s="27">
        <v>46247.443749999999</v>
      </c>
      <c r="W4503" s="27">
        <v>46247.477083333331</v>
      </c>
      <c r="Z4503" s="24">
        <v>1</v>
      </c>
      <c r="AA4503" s="24" t="s">
        <v>60</v>
      </c>
      <c r="AB4503" s="24" t="b">
        <v>0</v>
      </c>
      <c r="AC4503" s="61"/>
    </row>
    <row r="4504" spans="2:29" ht="13.7">
      <c r="B4504" s="24" t="s">
        <v>95</v>
      </c>
      <c r="C4504" s="24" t="s">
        <v>50</v>
      </c>
      <c r="D4504" s="24" t="s">
        <v>96</v>
      </c>
      <c r="E4504" s="24">
        <v>360</v>
      </c>
      <c r="F4504" s="26">
        <v>46235</v>
      </c>
      <c r="G4504" s="24" t="s">
        <v>52</v>
      </c>
      <c r="H4504" s="24" t="s">
        <v>53</v>
      </c>
      <c r="I4504" s="24" t="s">
        <v>57</v>
      </c>
      <c r="J4504" s="24" t="s">
        <v>126</v>
      </c>
      <c r="K4504" s="24">
        <v>1</v>
      </c>
      <c r="L4504" s="24" t="s">
        <v>97</v>
      </c>
      <c r="M4504" s="26">
        <v>46247</v>
      </c>
      <c r="N4504" s="27">
        <v>46247.3125</v>
      </c>
      <c r="O4504" s="27">
        <v>46247.5625</v>
      </c>
      <c r="P4504" s="24" t="s">
        <v>7400</v>
      </c>
      <c r="Q4504" s="24" t="s">
        <v>7401</v>
      </c>
      <c r="R4504" s="24" t="s">
        <v>159</v>
      </c>
      <c r="T4504" s="24" t="s">
        <v>57</v>
      </c>
      <c r="U4504" s="24" t="s">
        <v>394</v>
      </c>
      <c r="V4504" s="27">
        <v>46247.505555555559</v>
      </c>
      <c r="W4504" s="27">
        <v>46247.543055555558</v>
      </c>
      <c r="Z4504" s="24">
        <v>1</v>
      </c>
      <c r="AA4504" s="24" t="s">
        <v>60</v>
      </c>
      <c r="AB4504" s="24" t="b">
        <v>0</v>
      </c>
      <c r="AC4504" s="61"/>
    </row>
    <row r="4505" spans="2:29" ht="13.7">
      <c r="B4505" s="24" t="s">
        <v>95</v>
      </c>
      <c r="C4505" s="24" t="s">
        <v>50</v>
      </c>
      <c r="D4505" s="24" t="s">
        <v>96</v>
      </c>
      <c r="E4505" s="24">
        <v>360</v>
      </c>
      <c r="F4505" s="26">
        <v>46235</v>
      </c>
      <c r="G4505" s="24" t="s">
        <v>52</v>
      </c>
      <c r="H4505" s="24" t="s">
        <v>53</v>
      </c>
      <c r="I4505" s="24" t="s">
        <v>57</v>
      </c>
      <c r="J4505" s="24" t="s">
        <v>126</v>
      </c>
      <c r="K4505" s="24">
        <v>1</v>
      </c>
      <c r="L4505" s="24" t="s">
        <v>97</v>
      </c>
      <c r="M4505" s="26">
        <v>46247</v>
      </c>
      <c r="N4505" s="27">
        <v>46247.3125</v>
      </c>
      <c r="O4505" s="27">
        <v>46247.5625</v>
      </c>
      <c r="P4505" s="24" t="s">
        <v>7402</v>
      </c>
      <c r="Q4505" s="24" t="s">
        <v>7403</v>
      </c>
      <c r="R4505" s="24" t="s">
        <v>159</v>
      </c>
      <c r="S4505" s="24" t="s">
        <v>213</v>
      </c>
      <c r="T4505" s="24" t="s">
        <v>57</v>
      </c>
      <c r="U4505" s="24" t="s">
        <v>394</v>
      </c>
      <c r="V4505" s="27">
        <v>46247.381249999999</v>
      </c>
      <c r="W4505" s="27">
        <v>46247.427083333336</v>
      </c>
      <c r="Z4505" s="24">
        <v>1</v>
      </c>
      <c r="AA4505" s="24" t="s">
        <v>60</v>
      </c>
      <c r="AB4505" s="24" t="b">
        <v>0</v>
      </c>
      <c r="AC4505" s="61"/>
    </row>
    <row r="4506" spans="2:29" ht="13.7">
      <c r="B4506" s="24" t="s">
        <v>95</v>
      </c>
      <c r="C4506" s="24" t="s">
        <v>50</v>
      </c>
      <c r="D4506" s="24" t="s">
        <v>96</v>
      </c>
      <c r="E4506" s="24">
        <v>360</v>
      </c>
      <c r="F4506" s="26">
        <v>46235</v>
      </c>
      <c r="G4506" s="24" t="s">
        <v>52</v>
      </c>
      <c r="H4506" s="24" t="s">
        <v>53</v>
      </c>
      <c r="I4506" s="24" t="s">
        <v>63</v>
      </c>
      <c r="J4506" s="24" t="s">
        <v>125</v>
      </c>
      <c r="K4506" s="24">
        <v>1</v>
      </c>
      <c r="L4506" s="24" t="s">
        <v>97</v>
      </c>
      <c r="M4506" s="26">
        <v>46256</v>
      </c>
      <c r="N4506" s="27">
        <v>46256.333333333336</v>
      </c>
      <c r="O4506" s="27">
        <v>46256.583333333336</v>
      </c>
      <c r="V4506" s="27"/>
      <c r="W4506" s="27"/>
      <c r="X4506" s="24">
        <v>4</v>
      </c>
      <c r="Y4506" s="24">
        <v>0</v>
      </c>
      <c r="Z4506" s="24">
        <v>4</v>
      </c>
      <c r="AA4506" s="24" t="s">
        <v>60</v>
      </c>
      <c r="AB4506" s="24" t="b">
        <v>0</v>
      </c>
      <c r="AC4506" s="61">
        <v>0</v>
      </c>
    </row>
    <row r="4507" spans="2:29" ht="13.7">
      <c r="B4507" s="24" t="s">
        <v>95</v>
      </c>
      <c r="C4507" s="24" t="s">
        <v>50</v>
      </c>
      <c r="D4507" s="24" t="s">
        <v>96</v>
      </c>
      <c r="E4507" s="24">
        <v>360</v>
      </c>
      <c r="F4507" s="26">
        <v>46235</v>
      </c>
      <c r="G4507" s="24" t="s">
        <v>52</v>
      </c>
      <c r="H4507" s="24" t="s">
        <v>53</v>
      </c>
      <c r="I4507" s="24" t="s">
        <v>63</v>
      </c>
      <c r="J4507" s="24" t="s">
        <v>126</v>
      </c>
      <c r="K4507" s="24">
        <v>1</v>
      </c>
      <c r="L4507" s="24" t="s">
        <v>97</v>
      </c>
      <c r="M4507" s="26">
        <v>46256</v>
      </c>
      <c r="N4507" s="27">
        <v>46256.333333333336</v>
      </c>
      <c r="O4507" s="27">
        <v>46256.583333333336</v>
      </c>
      <c r="P4507" s="24" t="s">
        <v>7404</v>
      </c>
      <c r="Q4507" s="24" t="s">
        <v>7405</v>
      </c>
      <c r="R4507" s="24" t="s">
        <v>433</v>
      </c>
      <c r="T4507" s="24" t="s">
        <v>63</v>
      </c>
      <c r="U4507" s="24" t="s">
        <v>202</v>
      </c>
      <c r="V4507" s="27">
        <v>46256.461111111108</v>
      </c>
      <c r="W4507" s="27">
        <v>46256.499305555553</v>
      </c>
      <c r="Z4507" s="24">
        <v>1</v>
      </c>
      <c r="AA4507" s="24" t="s">
        <v>60</v>
      </c>
      <c r="AB4507" s="24" t="b">
        <v>0</v>
      </c>
      <c r="AC4507" s="61"/>
    </row>
    <row r="4508" spans="2:29" ht="13.7">
      <c r="B4508" s="24" t="s">
        <v>95</v>
      </c>
      <c r="C4508" s="24" t="s">
        <v>50</v>
      </c>
      <c r="D4508" s="24" t="s">
        <v>96</v>
      </c>
      <c r="E4508" s="24">
        <v>360</v>
      </c>
      <c r="F4508" s="26">
        <v>46235</v>
      </c>
      <c r="G4508" s="24" t="s">
        <v>52</v>
      </c>
      <c r="H4508" s="24" t="s">
        <v>53</v>
      </c>
      <c r="I4508" s="24" t="s">
        <v>63</v>
      </c>
      <c r="J4508" s="24" t="s">
        <v>126</v>
      </c>
      <c r="K4508" s="24">
        <v>1</v>
      </c>
      <c r="L4508" s="24" t="s">
        <v>97</v>
      </c>
      <c r="M4508" s="26">
        <v>46256</v>
      </c>
      <c r="N4508" s="27">
        <v>46256.333333333336</v>
      </c>
      <c r="O4508" s="27">
        <v>46256.583333333336</v>
      </c>
      <c r="P4508" s="24" t="s">
        <v>7406</v>
      </c>
      <c r="Q4508" s="24" t="s">
        <v>7407</v>
      </c>
      <c r="R4508" s="24" t="s">
        <v>429</v>
      </c>
      <c r="T4508" s="24" t="s">
        <v>63</v>
      </c>
      <c r="U4508" s="24" t="s">
        <v>202</v>
      </c>
      <c r="V4508" s="27">
        <v>46256.34097222222</v>
      </c>
      <c r="W4508" s="27">
        <v>46256.382638888892</v>
      </c>
      <c r="Z4508" s="24">
        <v>1</v>
      </c>
      <c r="AA4508" s="24" t="s">
        <v>60</v>
      </c>
      <c r="AB4508" s="24" t="b">
        <v>0</v>
      </c>
      <c r="AC4508" s="61"/>
    </row>
    <row r="4509" spans="2:29" ht="13.7">
      <c r="B4509" s="24" t="s">
        <v>95</v>
      </c>
      <c r="C4509" s="24" t="s">
        <v>50</v>
      </c>
      <c r="D4509" s="24" t="s">
        <v>96</v>
      </c>
      <c r="E4509" s="24">
        <v>360</v>
      </c>
      <c r="F4509" s="26">
        <v>46235</v>
      </c>
      <c r="G4509" s="24" t="s">
        <v>52</v>
      </c>
      <c r="H4509" s="24" t="s">
        <v>53</v>
      </c>
      <c r="I4509" s="24" t="s">
        <v>63</v>
      </c>
      <c r="J4509" s="24" t="s">
        <v>126</v>
      </c>
      <c r="K4509" s="24">
        <v>1</v>
      </c>
      <c r="L4509" s="24" t="s">
        <v>97</v>
      </c>
      <c r="M4509" s="26">
        <v>46256</v>
      </c>
      <c r="N4509" s="27">
        <v>46256.333333333336</v>
      </c>
      <c r="O4509" s="27">
        <v>46256.583333333336</v>
      </c>
      <c r="P4509" s="24" t="s">
        <v>7408</v>
      </c>
      <c r="Q4509" s="24" t="s">
        <v>7409</v>
      </c>
      <c r="R4509" s="24" t="s">
        <v>433</v>
      </c>
      <c r="S4509" s="24" t="s">
        <v>152</v>
      </c>
      <c r="T4509" s="24" t="s">
        <v>63</v>
      </c>
      <c r="U4509" s="24" t="s">
        <v>202</v>
      </c>
      <c r="V4509" s="27">
        <v>46256.529166666667</v>
      </c>
      <c r="W4509" s="27">
        <v>46256.574999999997</v>
      </c>
      <c r="Z4509" s="24">
        <v>1</v>
      </c>
      <c r="AA4509" s="24" t="s">
        <v>60</v>
      </c>
      <c r="AB4509" s="24" t="b">
        <v>0</v>
      </c>
      <c r="AC4509" s="61"/>
    </row>
    <row r="4510" spans="2:29" ht="13.7">
      <c r="B4510" s="24" t="s">
        <v>95</v>
      </c>
      <c r="C4510" s="24" t="s">
        <v>50</v>
      </c>
      <c r="D4510" s="24" t="s">
        <v>96</v>
      </c>
      <c r="E4510" s="24">
        <v>360</v>
      </c>
      <c r="F4510" s="26">
        <v>46235</v>
      </c>
      <c r="G4510" s="24" t="s">
        <v>52</v>
      </c>
      <c r="H4510" s="24" t="s">
        <v>53</v>
      </c>
      <c r="I4510" s="24" t="s">
        <v>63</v>
      </c>
      <c r="J4510" s="24" t="s">
        <v>126</v>
      </c>
      <c r="K4510" s="24">
        <v>1</v>
      </c>
      <c r="L4510" s="24" t="s">
        <v>97</v>
      </c>
      <c r="M4510" s="26">
        <v>46256</v>
      </c>
      <c r="N4510" s="27">
        <v>46256.333333333336</v>
      </c>
      <c r="O4510" s="27">
        <v>46256.583333333336</v>
      </c>
      <c r="P4510" s="24" t="s">
        <v>7410</v>
      </c>
      <c r="Q4510" s="24" t="s">
        <v>7411</v>
      </c>
      <c r="R4510" s="24" t="s">
        <v>433</v>
      </c>
      <c r="S4510" s="24" t="s">
        <v>198</v>
      </c>
      <c r="T4510" s="24" t="s">
        <v>63</v>
      </c>
      <c r="U4510" s="24" t="s">
        <v>202</v>
      </c>
      <c r="V4510" s="27">
        <v>46256.4</v>
      </c>
      <c r="W4510" s="27">
        <v>46256.431944444441</v>
      </c>
      <c r="Z4510" s="24">
        <v>1</v>
      </c>
      <c r="AA4510" s="24" t="s">
        <v>60</v>
      </c>
      <c r="AB4510" s="24" t="b">
        <v>0</v>
      </c>
      <c r="AC4510" s="61"/>
    </row>
    <row r="4511" spans="2:29" ht="13.7">
      <c r="B4511" s="24" t="s">
        <v>95</v>
      </c>
      <c r="C4511" s="24" t="s">
        <v>50</v>
      </c>
      <c r="D4511" s="24" t="s">
        <v>96</v>
      </c>
      <c r="E4511" s="24">
        <v>420</v>
      </c>
      <c r="F4511" s="26">
        <v>46204</v>
      </c>
      <c r="G4511" s="24" t="s">
        <v>52</v>
      </c>
      <c r="H4511" s="24" t="s">
        <v>53</v>
      </c>
      <c r="I4511" s="24" t="s">
        <v>57</v>
      </c>
      <c r="J4511" s="24" t="s">
        <v>125</v>
      </c>
      <c r="K4511" s="24">
        <v>1</v>
      </c>
      <c r="L4511" s="24" t="s">
        <v>97</v>
      </c>
      <c r="M4511" s="26">
        <v>46222</v>
      </c>
      <c r="N4511" s="27">
        <v>46222.354166666664</v>
      </c>
      <c r="O4511" s="27">
        <v>46222.645833333336</v>
      </c>
      <c r="V4511" s="27"/>
      <c r="W4511" s="27"/>
      <c r="X4511" s="24">
        <v>4</v>
      </c>
      <c r="Y4511" s="24">
        <v>0</v>
      </c>
      <c r="Z4511" s="24">
        <v>4</v>
      </c>
      <c r="AA4511" s="24" t="s">
        <v>58</v>
      </c>
      <c r="AB4511" s="24" t="b">
        <v>0</v>
      </c>
      <c r="AC4511" s="61">
        <v>0</v>
      </c>
    </row>
    <row r="4512" spans="2:29" ht="13.7">
      <c r="B4512" s="24" t="s">
        <v>95</v>
      </c>
      <c r="C4512" s="24" t="s">
        <v>50</v>
      </c>
      <c r="D4512" s="24" t="s">
        <v>96</v>
      </c>
      <c r="E4512" s="24">
        <v>420</v>
      </c>
      <c r="F4512" s="26">
        <v>46204</v>
      </c>
      <c r="G4512" s="24" t="s">
        <v>52</v>
      </c>
      <c r="H4512" s="24" t="s">
        <v>53</v>
      </c>
      <c r="I4512" s="24" t="s">
        <v>57</v>
      </c>
      <c r="J4512" s="24" t="s">
        <v>126</v>
      </c>
      <c r="K4512" s="24">
        <v>1</v>
      </c>
      <c r="L4512" s="24" t="s">
        <v>97</v>
      </c>
      <c r="M4512" s="26">
        <v>46222</v>
      </c>
      <c r="N4512" s="27">
        <v>46222.354166666664</v>
      </c>
      <c r="O4512" s="27">
        <v>46222.645833333336</v>
      </c>
      <c r="P4512" s="24" t="s">
        <v>7412</v>
      </c>
      <c r="Q4512" s="24" t="s">
        <v>7413</v>
      </c>
      <c r="R4512" s="24" t="s">
        <v>165</v>
      </c>
      <c r="T4512" s="24" t="s">
        <v>57</v>
      </c>
      <c r="U4512" s="24" t="s">
        <v>547</v>
      </c>
      <c r="V4512" s="27">
        <v>46222.501388888886</v>
      </c>
      <c r="W4512" s="27">
        <v>46222.55</v>
      </c>
      <c r="Z4512" s="24">
        <v>1</v>
      </c>
      <c r="AA4512" s="24" t="s">
        <v>58</v>
      </c>
      <c r="AB4512" s="24" t="b">
        <v>0</v>
      </c>
      <c r="AC4512" s="61"/>
    </row>
    <row r="4513" spans="2:29" ht="13.7">
      <c r="B4513" s="24" t="s">
        <v>95</v>
      </c>
      <c r="C4513" s="24" t="s">
        <v>50</v>
      </c>
      <c r="D4513" s="24" t="s">
        <v>96</v>
      </c>
      <c r="E4513" s="24">
        <v>420</v>
      </c>
      <c r="F4513" s="26">
        <v>46204</v>
      </c>
      <c r="G4513" s="24" t="s">
        <v>52</v>
      </c>
      <c r="H4513" s="24" t="s">
        <v>53</v>
      </c>
      <c r="I4513" s="24" t="s">
        <v>57</v>
      </c>
      <c r="J4513" s="24" t="s">
        <v>126</v>
      </c>
      <c r="K4513" s="24">
        <v>1</v>
      </c>
      <c r="L4513" s="24" t="s">
        <v>97</v>
      </c>
      <c r="M4513" s="26">
        <v>46222</v>
      </c>
      <c r="N4513" s="27">
        <v>46222.354166666664</v>
      </c>
      <c r="O4513" s="27">
        <v>46222.645833333336</v>
      </c>
      <c r="P4513" s="24" t="s">
        <v>7414</v>
      </c>
      <c r="Q4513" s="24" t="s">
        <v>7415</v>
      </c>
      <c r="R4513" s="24" t="s">
        <v>185</v>
      </c>
      <c r="S4513" s="24" t="s">
        <v>160</v>
      </c>
      <c r="T4513" s="24" t="s">
        <v>57</v>
      </c>
      <c r="U4513" s="24" t="s">
        <v>547</v>
      </c>
      <c r="V4513" s="27">
        <v>46222.580555555556</v>
      </c>
      <c r="W4513" s="27">
        <v>46222.625694444447</v>
      </c>
      <c r="Z4513" s="24">
        <v>1</v>
      </c>
      <c r="AA4513" s="24" t="s">
        <v>58</v>
      </c>
      <c r="AB4513" s="24" t="b">
        <v>0</v>
      </c>
      <c r="AC4513" s="61"/>
    </row>
    <row r="4514" spans="2:29" ht="13.7">
      <c r="B4514" s="24" t="s">
        <v>95</v>
      </c>
      <c r="C4514" s="24" t="s">
        <v>50</v>
      </c>
      <c r="D4514" s="24" t="s">
        <v>96</v>
      </c>
      <c r="E4514" s="24">
        <v>420</v>
      </c>
      <c r="F4514" s="26">
        <v>46204</v>
      </c>
      <c r="G4514" s="24" t="s">
        <v>52</v>
      </c>
      <c r="H4514" s="24" t="s">
        <v>53</v>
      </c>
      <c r="I4514" s="24" t="s">
        <v>57</v>
      </c>
      <c r="J4514" s="24" t="s">
        <v>126</v>
      </c>
      <c r="K4514" s="24">
        <v>1</v>
      </c>
      <c r="L4514" s="24" t="s">
        <v>97</v>
      </c>
      <c r="M4514" s="26">
        <v>46222</v>
      </c>
      <c r="N4514" s="27">
        <v>46222.354166666664</v>
      </c>
      <c r="O4514" s="27">
        <v>46222.645833333336</v>
      </c>
      <c r="P4514" s="24" t="s">
        <v>7416</v>
      </c>
      <c r="Q4514" s="24" t="s">
        <v>7417</v>
      </c>
      <c r="R4514" s="24" t="s">
        <v>159</v>
      </c>
      <c r="T4514" s="24" t="s">
        <v>57</v>
      </c>
      <c r="U4514" s="24" t="s">
        <v>547</v>
      </c>
      <c r="V4514" s="27">
        <v>46222.431250000001</v>
      </c>
      <c r="W4514" s="27">
        <v>46222.480555555558</v>
      </c>
      <c r="Z4514" s="24">
        <v>1</v>
      </c>
      <c r="AA4514" s="24" t="s">
        <v>58</v>
      </c>
      <c r="AB4514" s="24" t="b">
        <v>0</v>
      </c>
      <c r="AC4514" s="61"/>
    </row>
    <row r="4515" spans="2:29" ht="13.7">
      <c r="B4515" s="24" t="s">
        <v>95</v>
      </c>
      <c r="C4515" s="24" t="s">
        <v>50</v>
      </c>
      <c r="D4515" s="24" t="s">
        <v>96</v>
      </c>
      <c r="E4515" s="24">
        <v>420</v>
      </c>
      <c r="F4515" s="26">
        <v>46204</v>
      </c>
      <c r="G4515" s="24" t="s">
        <v>52</v>
      </c>
      <c r="H4515" s="24" t="s">
        <v>53</v>
      </c>
      <c r="I4515" s="24" t="s">
        <v>57</v>
      </c>
      <c r="J4515" s="24" t="s">
        <v>126</v>
      </c>
      <c r="K4515" s="24">
        <v>1</v>
      </c>
      <c r="L4515" s="24" t="s">
        <v>97</v>
      </c>
      <c r="M4515" s="26">
        <v>46222</v>
      </c>
      <c r="N4515" s="27">
        <v>46222.354166666664</v>
      </c>
      <c r="O4515" s="27">
        <v>46222.645833333336</v>
      </c>
      <c r="P4515" s="24" t="s">
        <v>7418</v>
      </c>
      <c r="Q4515" s="24" t="s">
        <v>7419</v>
      </c>
      <c r="R4515" s="24" t="s">
        <v>185</v>
      </c>
      <c r="T4515" s="24" t="s">
        <v>57</v>
      </c>
      <c r="U4515" s="24" t="s">
        <v>547</v>
      </c>
      <c r="V4515" s="27">
        <v>46222.362500000003</v>
      </c>
      <c r="W4515" s="27">
        <v>46222.410416666666</v>
      </c>
      <c r="Z4515" s="24">
        <v>1</v>
      </c>
      <c r="AA4515" s="24" t="s">
        <v>58</v>
      </c>
      <c r="AB4515" s="24" t="b">
        <v>0</v>
      </c>
      <c r="AC4515" s="61"/>
    </row>
    <row r="4516" spans="2:29" ht="13.7">
      <c r="B4516" s="24" t="s">
        <v>95</v>
      </c>
      <c r="C4516" s="24" t="s">
        <v>50</v>
      </c>
      <c r="D4516" s="24" t="s">
        <v>96</v>
      </c>
      <c r="E4516" s="24">
        <v>480</v>
      </c>
      <c r="F4516" s="26">
        <v>46174</v>
      </c>
      <c r="G4516" s="24" t="s">
        <v>52</v>
      </c>
      <c r="H4516" s="24" t="s">
        <v>53</v>
      </c>
      <c r="I4516" s="24" t="s">
        <v>54</v>
      </c>
      <c r="J4516" s="24" t="s">
        <v>125</v>
      </c>
      <c r="K4516" s="24">
        <v>1</v>
      </c>
      <c r="L4516" s="24" t="s">
        <v>97</v>
      </c>
      <c r="M4516" s="26">
        <v>46176</v>
      </c>
      <c r="N4516" s="27">
        <v>46176.354166666664</v>
      </c>
      <c r="O4516" s="27">
        <v>46176.6875</v>
      </c>
      <c r="V4516" s="27"/>
      <c r="W4516" s="27"/>
      <c r="X4516" s="24">
        <v>4</v>
      </c>
      <c r="Y4516" s="24">
        <v>0</v>
      </c>
      <c r="Z4516" s="24">
        <v>4</v>
      </c>
      <c r="AA4516" s="24" t="s">
        <v>56</v>
      </c>
      <c r="AB4516" s="24" t="b">
        <v>0</v>
      </c>
      <c r="AC4516" s="61">
        <v>0</v>
      </c>
    </row>
    <row r="4517" spans="2:29" ht="13.7">
      <c r="B4517" s="24" t="s">
        <v>95</v>
      </c>
      <c r="C4517" s="24" t="s">
        <v>50</v>
      </c>
      <c r="D4517" s="24" t="s">
        <v>96</v>
      </c>
      <c r="E4517" s="24">
        <v>480</v>
      </c>
      <c r="F4517" s="26">
        <v>46174</v>
      </c>
      <c r="G4517" s="24" t="s">
        <v>52</v>
      </c>
      <c r="H4517" s="24" t="s">
        <v>53</v>
      </c>
      <c r="I4517" s="24" t="s">
        <v>54</v>
      </c>
      <c r="J4517" s="24" t="s">
        <v>126</v>
      </c>
      <c r="K4517" s="24">
        <v>1</v>
      </c>
      <c r="L4517" s="24" t="s">
        <v>97</v>
      </c>
      <c r="M4517" s="26">
        <v>46176</v>
      </c>
      <c r="N4517" s="27">
        <v>46176.354166666664</v>
      </c>
      <c r="O4517" s="27">
        <v>46176.6875</v>
      </c>
      <c r="P4517" s="24" t="s">
        <v>7420</v>
      </c>
      <c r="Q4517" s="24" t="s">
        <v>7421</v>
      </c>
      <c r="R4517" s="24" t="s">
        <v>142</v>
      </c>
      <c r="S4517" s="24" t="s">
        <v>213</v>
      </c>
      <c r="T4517" s="24" t="s">
        <v>54</v>
      </c>
      <c r="U4517" s="24" t="s">
        <v>314</v>
      </c>
      <c r="V4517" s="27">
        <v>46176.524305555555</v>
      </c>
      <c r="W4517" s="27">
        <v>46176.581944444442</v>
      </c>
      <c r="Z4517" s="24">
        <v>1</v>
      </c>
      <c r="AA4517" s="24" t="s">
        <v>56</v>
      </c>
      <c r="AB4517" s="24" t="b">
        <v>0</v>
      </c>
      <c r="AC4517" s="61"/>
    </row>
    <row r="4518" spans="2:29" ht="13.7">
      <c r="B4518" s="24" t="s">
        <v>95</v>
      </c>
      <c r="C4518" s="24" t="s">
        <v>50</v>
      </c>
      <c r="D4518" s="24" t="s">
        <v>96</v>
      </c>
      <c r="E4518" s="24">
        <v>480</v>
      </c>
      <c r="F4518" s="26">
        <v>46174</v>
      </c>
      <c r="G4518" s="24" t="s">
        <v>52</v>
      </c>
      <c r="H4518" s="24" t="s">
        <v>53</v>
      </c>
      <c r="I4518" s="24" t="s">
        <v>54</v>
      </c>
      <c r="J4518" s="24" t="s">
        <v>126</v>
      </c>
      <c r="K4518" s="24">
        <v>1</v>
      </c>
      <c r="L4518" s="24" t="s">
        <v>97</v>
      </c>
      <c r="M4518" s="26">
        <v>46176</v>
      </c>
      <c r="N4518" s="27">
        <v>46176.354166666664</v>
      </c>
      <c r="O4518" s="27">
        <v>46176.6875</v>
      </c>
      <c r="P4518" s="24" t="s">
        <v>7422</v>
      </c>
      <c r="Q4518" s="24" t="s">
        <v>7423</v>
      </c>
      <c r="R4518" s="24" t="s">
        <v>149</v>
      </c>
      <c r="S4518" s="24" t="s">
        <v>156</v>
      </c>
      <c r="T4518" s="24" t="s">
        <v>54</v>
      </c>
      <c r="U4518" s="24" t="s">
        <v>314</v>
      </c>
      <c r="V4518" s="27">
        <v>46176.445138888892</v>
      </c>
      <c r="W4518" s="27">
        <v>46176.49722222222</v>
      </c>
      <c r="Z4518" s="24">
        <v>1</v>
      </c>
      <c r="AA4518" s="24" t="s">
        <v>56</v>
      </c>
      <c r="AB4518" s="24" t="b">
        <v>0</v>
      </c>
      <c r="AC4518" s="61"/>
    </row>
    <row r="4519" spans="2:29" ht="13.7">
      <c r="B4519" s="24" t="s">
        <v>95</v>
      </c>
      <c r="C4519" s="24" t="s">
        <v>50</v>
      </c>
      <c r="D4519" s="24" t="s">
        <v>96</v>
      </c>
      <c r="E4519" s="24">
        <v>480</v>
      </c>
      <c r="F4519" s="26">
        <v>46174</v>
      </c>
      <c r="G4519" s="24" t="s">
        <v>52</v>
      </c>
      <c r="H4519" s="24" t="s">
        <v>53</v>
      </c>
      <c r="I4519" s="24" t="s">
        <v>54</v>
      </c>
      <c r="J4519" s="24" t="s">
        <v>126</v>
      </c>
      <c r="K4519" s="24">
        <v>1</v>
      </c>
      <c r="L4519" s="24" t="s">
        <v>97</v>
      </c>
      <c r="M4519" s="26">
        <v>46176</v>
      </c>
      <c r="N4519" s="27">
        <v>46176.354166666664</v>
      </c>
      <c r="O4519" s="27">
        <v>46176.6875</v>
      </c>
      <c r="P4519" s="24" t="s">
        <v>7424</v>
      </c>
      <c r="Q4519" s="24" t="s">
        <v>7425</v>
      </c>
      <c r="R4519" s="24" t="s">
        <v>149</v>
      </c>
      <c r="T4519" s="24" t="s">
        <v>54</v>
      </c>
      <c r="U4519" s="24" t="s">
        <v>314</v>
      </c>
      <c r="V4519" s="27">
        <v>46176.36041666667</v>
      </c>
      <c r="W4519" s="27">
        <v>46176.415277777778</v>
      </c>
      <c r="Z4519" s="24">
        <v>1</v>
      </c>
      <c r="AA4519" s="24" t="s">
        <v>56</v>
      </c>
      <c r="AB4519" s="24" t="b">
        <v>0</v>
      </c>
      <c r="AC4519" s="61"/>
    </row>
    <row r="4520" spans="2:29" ht="13.7">
      <c r="B4520" s="24" t="s">
        <v>95</v>
      </c>
      <c r="C4520" s="24" t="s">
        <v>50</v>
      </c>
      <c r="D4520" s="24" t="s">
        <v>96</v>
      </c>
      <c r="E4520" s="24">
        <v>480</v>
      </c>
      <c r="F4520" s="26">
        <v>46174</v>
      </c>
      <c r="G4520" s="24" t="s">
        <v>52</v>
      </c>
      <c r="H4520" s="24" t="s">
        <v>53</v>
      </c>
      <c r="I4520" s="24" t="s">
        <v>54</v>
      </c>
      <c r="J4520" s="24" t="s">
        <v>126</v>
      </c>
      <c r="K4520" s="24">
        <v>1</v>
      </c>
      <c r="L4520" s="24" t="s">
        <v>97</v>
      </c>
      <c r="M4520" s="26">
        <v>46176</v>
      </c>
      <c r="N4520" s="27">
        <v>46176.354166666664</v>
      </c>
      <c r="O4520" s="27">
        <v>46176.6875</v>
      </c>
      <c r="P4520" s="24" t="s">
        <v>7426</v>
      </c>
      <c r="Q4520" s="24" t="s">
        <v>7427</v>
      </c>
      <c r="R4520" s="24" t="s">
        <v>146</v>
      </c>
      <c r="T4520" s="24" t="s">
        <v>54</v>
      </c>
      <c r="U4520" s="24" t="s">
        <v>314</v>
      </c>
      <c r="V4520" s="27">
        <v>46176.61041666667</v>
      </c>
      <c r="W4520" s="27">
        <v>46176.67083333333</v>
      </c>
      <c r="Z4520" s="24">
        <v>1</v>
      </c>
      <c r="AA4520" s="24" t="s">
        <v>56</v>
      </c>
      <c r="AB4520" s="24" t="b">
        <v>0</v>
      </c>
      <c r="AC4520" s="61"/>
    </row>
    <row r="4521" spans="2:29" ht="13.7">
      <c r="B4521" s="24" t="s">
        <v>95</v>
      </c>
      <c r="C4521" s="24" t="s">
        <v>50</v>
      </c>
      <c r="D4521" s="24" t="s">
        <v>96</v>
      </c>
      <c r="E4521" s="24">
        <v>480</v>
      </c>
      <c r="F4521" s="26">
        <v>46174</v>
      </c>
      <c r="G4521" s="24" t="s">
        <v>52</v>
      </c>
      <c r="H4521" s="24" t="s">
        <v>53</v>
      </c>
      <c r="I4521" s="24" t="s">
        <v>57</v>
      </c>
      <c r="J4521" s="24" t="s">
        <v>125</v>
      </c>
      <c r="K4521" s="24">
        <v>1</v>
      </c>
      <c r="L4521" s="24" t="s">
        <v>97</v>
      </c>
      <c r="M4521" s="26">
        <v>46186</v>
      </c>
      <c r="N4521" s="27">
        <v>46186.375</v>
      </c>
      <c r="O4521" s="27">
        <v>46186.708333333336</v>
      </c>
      <c r="V4521" s="27"/>
      <c r="W4521" s="27"/>
      <c r="X4521" s="24">
        <v>4</v>
      </c>
      <c r="Y4521" s="24">
        <v>0</v>
      </c>
      <c r="Z4521" s="24">
        <v>4</v>
      </c>
      <c r="AA4521" s="24" t="s">
        <v>56</v>
      </c>
      <c r="AB4521" s="24" t="b">
        <v>0</v>
      </c>
      <c r="AC4521" s="61">
        <v>0</v>
      </c>
    </row>
    <row r="4522" spans="2:29" ht="13.7">
      <c r="B4522" s="24" t="s">
        <v>95</v>
      </c>
      <c r="C4522" s="24" t="s">
        <v>50</v>
      </c>
      <c r="D4522" s="24" t="s">
        <v>96</v>
      </c>
      <c r="E4522" s="24">
        <v>480</v>
      </c>
      <c r="F4522" s="26">
        <v>46174</v>
      </c>
      <c r="G4522" s="24" t="s">
        <v>52</v>
      </c>
      <c r="H4522" s="24" t="s">
        <v>53</v>
      </c>
      <c r="I4522" s="24" t="s">
        <v>57</v>
      </c>
      <c r="J4522" s="24" t="s">
        <v>126</v>
      </c>
      <c r="K4522" s="24">
        <v>1</v>
      </c>
      <c r="L4522" s="24" t="s">
        <v>97</v>
      </c>
      <c r="M4522" s="26">
        <v>46186</v>
      </c>
      <c r="N4522" s="27">
        <v>46186.375</v>
      </c>
      <c r="O4522" s="27">
        <v>46186.708333333336</v>
      </c>
      <c r="P4522" s="24" t="s">
        <v>7428</v>
      </c>
      <c r="Q4522" s="24" t="s">
        <v>7429</v>
      </c>
      <c r="R4522" s="24" t="s">
        <v>182</v>
      </c>
      <c r="T4522" s="24" t="s">
        <v>57</v>
      </c>
      <c r="U4522" s="24" t="s">
        <v>269</v>
      </c>
      <c r="V4522" s="27">
        <v>46186.543749999997</v>
      </c>
      <c r="W4522" s="27">
        <v>46186.601388888892</v>
      </c>
      <c r="Z4522" s="24">
        <v>1</v>
      </c>
      <c r="AA4522" s="24" t="s">
        <v>56</v>
      </c>
      <c r="AB4522" s="24" t="b">
        <v>0</v>
      </c>
      <c r="AC4522" s="61"/>
    </row>
    <row r="4523" spans="2:29" ht="13.7">
      <c r="B4523" s="24" t="s">
        <v>95</v>
      </c>
      <c r="C4523" s="24" t="s">
        <v>50</v>
      </c>
      <c r="D4523" s="24" t="s">
        <v>96</v>
      </c>
      <c r="E4523" s="24">
        <v>480</v>
      </c>
      <c r="F4523" s="26">
        <v>46174</v>
      </c>
      <c r="G4523" s="24" t="s">
        <v>52</v>
      </c>
      <c r="H4523" s="24" t="s">
        <v>53</v>
      </c>
      <c r="I4523" s="24" t="s">
        <v>57</v>
      </c>
      <c r="J4523" s="24" t="s">
        <v>126</v>
      </c>
      <c r="K4523" s="24">
        <v>1</v>
      </c>
      <c r="L4523" s="24" t="s">
        <v>97</v>
      </c>
      <c r="M4523" s="26">
        <v>46186</v>
      </c>
      <c r="N4523" s="27">
        <v>46186.375</v>
      </c>
      <c r="O4523" s="27">
        <v>46186.708333333336</v>
      </c>
      <c r="P4523" s="24" t="s">
        <v>7430</v>
      </c>
      <c r="Q4523" s="24" t="s">
        <v>7431</v>
      </c>
      <c r="R4523" s="24" t="s">
        <v>185</v>
      </c>
      <c r="S4523" s="24" t="s">
        <v>160</v>
      </c>
      <c r="T4523" s="24" t="s">
        <v>57</v>
      </c>
      <c r="U4523" s="24" t="s">
        <v>269</v>
      </c>
      <c r="V4523" s="27">
        <v>46186.629166666666</v>
      </c>
      <c r="W4523" s="27">
        <v>46186.6875</v>
      </c>
      <c r="Z4523" s="24">
        <v>1</v>
      </c>
      <c r="AA4523" s="24" t="s">
        <v>56</v>
      </c>
      <c r="AB4523" s="24" t="b">
        <v>0</v>
      </c>
      <c r="AC4523" s="61"/>
    </row>
    <row r="4524" spans="2:29" ht="13.7">
      <c r="B4524" s="24" t="s">
        <v>95</v>
      </c>
      <c r="C4524" s="24" t="s">
        <v>50</v>
      </c>
      <c r="D4524" s="24" t="s">
        <v>96</v>
      </c>
      <c r="E4524" s="24">
        <v>480</v>
      </c>
      <c r="F4524" s="26">
        <v>46174</v>
      </c>
      <c r="G4524" s="24" t="s">
        <v>52</v>
      </c>
      <c r="H4524" s="24" t="s">
        <v>53</v>
      </c>
      <c r="I4524" s="24" t="s">
        <v>57</v>
      </c>
      <c r="J4524" s="24" t="s">
        <v>126</v>
      </c>
      <c r="K4524" s="24">
        <v>1</v>
      </c>
      <c r="L4524" s="24" t="s">
        <v>97</v>
      </c>
      <c r="M4524" s="26">
        <v>46186</v>
      </c>
      <c r="N4524" s="27">
        <v>46186.375</v>
      </c>
      <c r="O4524" s="27">
        <v>46186.708333333336</v>
      </c>
      <c r="P4524" s="24" t="s">
        <v>7432</v>
      </c>
      <c r="Q4524" s="24" t="s">
        <v>7433</v>
      </c>
      <c r="R4524" s="24" t="s">
        <v>155</v>
      </c>
      <c r="S4524" s="24" t="s">
        <v>156</v>
      </c>
      <c r="T4524" s="24" t="s">
        <v>57</v>
      </c>
      <c r="U4524" s="24" t="s">
        <v>269</v>
      </c>
      <c r="V4524" s="27">
        <v>46186.461111111108</v>
      </c>
      <c r="W4524" s="27">
        <v>46186.515277777777</v>
      </c>
      <c r="Z4524" s="24">
        <v>1</v>
      </c>
      <c r="AA4524" s="24" t="s">
        <v>56</v>
      </c>
      <c r="AB4524" s="24" t="b">
        <v>0</v>
      </c>
      <c r="AC4524" s="61"/>
    </row>
    <row r="4525" spans="2:29" ht="13.7">
      <c r="B4525" s="24" t="s">
        <v>95</v>
      </c>
      <c r="C4525" s="24" t="s">
        <v>50</v>
      </c>
      <c r="D4525" s="24" t="s">
        <v>96</v>
      </c>
      <c r="E4525" s="24">
        <v>480</v>
      </c>
      <c r="F4525" s="26">
        <v>46174</v>
      </c>
      <c r="G4525" s="24" t="s">
        <v>52</v>
      </c>
      <c r="H4525" s="24" t="s">
        <v>53</v>
      </c>
      <c r="I4525" s="24" t="s">
        <v>57</v>
      </c>
      <c r="J4525" s="24" t="s">
        <v>126</v>
      </c>
      <c r="K4525" s="24">
        <v>1</v>
      </c>
      <c r="L4525" s="24" t="s">
        <v>97</v>
      </c>
      <c r="M4525" s="26">
        <v>46186</v>
      </c>
      <c r="N4525" s="27">
        <v>46186.375</v>
      </c>
      <c r="O4525" s="27">
        <v>46186.708333333336</v>
      </c>
      <c r="P4525" s="24" t="s">
        <v>7434</v>
      </c>
      <c r="Q4525" s="24" t="s">
        <v>7435</v>
      </c>
      <c r="R4525" s="24" t="s">
        <v>182</v>
      </c>
      <c r="S4525" s="24" t="s">
        <v>156</v>
      </c>
      <c r="T4525" s="24" t="s">
        <v>57</v>
      </c>
      <c r="U4525" s="24" t="s">
        <v>269</v>
      </c>
      <c r="V4525" s="27">
        <v>46186.379861111112</v>
      </c>
      <c r="W4525" s="27">
        <v>46186.442361111112</v>
      </c>
      <c r="Z4525" s="24">
        <v>1</v>
      </c>
      <c r="AA4525" s="24" t="s">
        <v>56</v>
      </c>
      <c r="AB4525" s="24" t="b">
        <v>0</v>
      </c>
      <c r="AC4525" s="61"/>
    </row>
    <row r="4526" spans="2:29" ht="13.7">
      <c r="B4526" s="24" t="s">
        <v>95</v>
      </c>
      <c r="C4526" s="24" t="s">
        <v>50</v>
      </c>
      <c r="D4526" s="24" t="s">
        <v>96</v>
      </c>
      <c r="E4526" s="24">
        <v>480</v>
      </c>
      <c r="F4526" s="26">
        <v>46174</v>
      </c>
      <c r="G4526" s="24" t="s">
        <v>52</v>
      </c>
      <c r="H4526" s="24" t="s">
        <v>53</v>
      </c>
      <c r="I4526" s="24" t="s">
        <v>59</v>
      </c>
      <c r="J4526" s="24" t="s">
        <v>125</v>
      </c>
      <c r="K4526" s="24">
        <v>1</v>
      </c>
      <c r="L4526" s="24" t="s">
        <v>97</v>
      </c>
      <c r="M4526" s="26">
        <v>46187</v>
      </c>
      <c r="N4526" s="27">
        <v>46187.333333333336</v>
      </c>
      <c r="O4526" s="27">
        <v>46187.666666666664</v>
      </c>
      <c r="V4526" s="27"/>
      <c r="W4526" s="27"/>
      <c r="X4526" s="24">
        <v>4</v>
      </c>
      <c r="Y4526" s="24">
        <v>0</v>
      </c>
      <c r="Z4526" s="24">
        <v>4</v>
      </c>
      <c r="AA4526" s="24" t="s">
        <v>56</v>
      </c>
      <c r="AB4526" s="24" t="b">
        <v>0</v>
      </c>
      <c r="AC4526" s="61">
        <v>0</v>
      </c>
    </row>
    <row r="4527" spans="2:29" ht="13.7">
      <c r="B4527" s="24" t="s">
        <v>95</v>
      </c>
      <c r="C4527" s="24" t="s">
        <v>50</v>
      </c>
      <c r="D4527" s="24" t="s">
        <v>96</v>
      </c>
      <c r="E4527" s="24">
        <v>480</v>
      </c>
      <c r="F4527" s="26">
        <v>46174</v>
      </c>
      <c r="G4527" s="24" t="s">
        <v>52</v>
      </c>
      <c r="H4527" s="24" t="s">
        <v>53</v>
      </c>
      <c r="I4527" s="24" t="s">
        <v>59</v>
      </c>
      <c r="J4527" s="24" t="s">
        <v>126</v>
      </c>
      <c r="K4527" s="24">
        <v>1</v>
      </c>
      <c r="L4527" s="24" t="s">
        <v>97</v>
      </c>
      <c r="M4527" s="26">
        <v>46187</v>
      </c>
      <c r="N4527" s="27">
        <v>46187.333333333336</v>
      </c>
      <c r="O4527" s="27">
        <v>46187.666666666664</v>
      </c>
      <c r="P4527" s="24" t="s">
        <v>7436</v>
      </c>
      <c r="Q4527" s="24" t="s">
        <v>7437</v>
      </c>
      <c r="R4527" s="24" t="s">
        <v>284</v>
      </c>
      <c r="T4527" s="24" t="s">
        <v>59</v>
      </c>
      <c r="U4527" s="24" t="s">
        <v>224</v>
      </c>
      <c r="V4527" s="27">
        <v>46187.336805555555</v>
      </c>
      <c r="W4527" s="27">
        <v>46187.398611111108</v>
      </c>
      <c r="Z4527" s="24">
        <v>1</v>
      </c>
      <c r="AA4527" s="24" t="s">
        <v>56</v>
      </c>
      <c r="AB4527" s="24" t="b">
        <v>0</v>
      </c>
      <c r="AC4527" s="61"/>
    </row>
    <row r="4528" spans="2:29" ht="13.7">
      <c r="B4528" s="24" t="s">
        <v>95</v>
      </c>
      <c r="C4528" s="24" t="s">
        <v>50</v>
      </c>
      <c r="D4528" s="24" t="s">
        <v>96</v>
      </c>
      <c r="E4528" s="24">
        <v>480</v>
      </c>
      <c r="F4528" s="26">
        <v>46174</v>
      </c>
      <c r="G4528" s="24" t="s">
        <v>52</v>
      </c>
      <c r="H4528" s="24" t="s">
        <v>53</v>
      </c>
      <c r="I4528" s="24" t="s">
        <v>59</v>
      </c>
      <c r="J4528" s="24" t="s">
        <v>126</v>
      </c>
      <c r="K4528" s="24">
        <v>1</v>
      </c>
      <c r="L4528" s="24" t="s">
        <v>97</v>
      </c>
      <c r="M4528" s="26">
        <v>46187</v>
      </c>
      <c r="N4528" s="27">
        <v>46187.333333333336</v>
      </c>
      <c r="O4528" s="27">
        <v>46187.666666666664</v>
      </c>
      <c r="P4528" s="24" t="s">
        <v>7438</v>
      </c>
      <c r="Q4528" s="24" t="s">
        <v>7439</v>
      </c>
      <c r="R4528" s="24" t="s">
        <v>174</v>
      </c>
      <c r="T4528" s="24" t="s">
        <v>59</v>
      </c>
      <c r="U4528" s="24" t="s">
        <v>224</v>
      </c>
      <c r="V4528" s="27">
        <v>46187.503472222219</v>
      </c>
      <c r="W4528" s="27">
        <v>46187.545138888891</v>
      </c>
      <c r="Z4528" s="24">
        <v>1</v>
      </c>
      <c r="AA4528" s="24" t="s">
        <v>56</v>
      </c>
      <c r="AB4528" s="24" t="b">
        <v>0</v>
      </c>
      <c r="AC4528" s="61"/>
    </row>
    <row r="4529" spans="2:29" ht="13.7">
      <c r="B4529" s="24" t="s">
        <v>95</v>
      </c>
      <c r="C4529" s="24" t="s">
        <v>50</v>
      </c>
      <c r="D4529" s="24" t="s">
        <v>96</v>
      </c>
      <c r="E4529" s="24">
        <v>480</v>
      </c>
      <c r="F4529" s="26">
        <v>46174</v>
      </c>
      <c r="G4529" s="24" t="s">
        <v>52</v>
      </c>
      <c r="H4529" s="24" t="s">
        <v>53</v>
      </c>
      <c r="I4529" s="24" t="s">
        <v>59</v>
      </c>
      <c r="J4529" s="24" t="s">
        <v>126</v>
      </c>
      <c r="K4529" s="24">
        <v>1</v>
      </c>
      <c r="L4529" s="24" t="s">
        <v>97</v>
      </c>
      <c r="M4529" s="26">
        <v>46187</v>
      </c>
      <c r="N4529" s="27">
        <v>46187.333333333336</v>
      </c>
      <c r="O4529" s="27">
        <v>46187.666666666664</v>
      </c>
      <c r="P4529" s="24" t="s">
        <v>7440</v>
      </c>
      <c r="Q4529" s="24" t="s">
        <v>7441</v>
      </c>
      <c r="R4529" s="24" t="s">
        <v>217</v>
      </c>
      <c r="T4529" s="24" t="s">
        <v>59</v>
      </c>
      <c r="U4529" s="24" t="s">
        <v>224</v>
      </c>
      <c r="V4529" s="27">
        <v>46187.422222222223</v>
      </c>
      <c r="W4529" s="27">
        <v>46187.481249999997</v>
      </c>
      <c r="Z4529" s="24">
        <v>1</v>
      </c>
      <c r="AA4529" s="24" t="s">
        <v>56</v>
      </c>
      <c r="AB4529" s="24" t="b">
        <v>0</v>
      </c>
      <c r="AC4529" s="61"/>
    </row>
    <row r="4530" spans="2:29" ht="13.7">
      <c r="B4530" s="24" t="s">
        <v>95</v>
      </c>
      <c r="C4530" s="24" t="s">
        <v>50</v>
      </c>
      <c r="D4530" s="24" t="s">
        <v>96</v>
      </c>
      <c r="E4530" s="24">
        <v>480</v>
      </c>
      <c r="F4530" s="26">
        <v>46174</v>
      </c>
      <c r="G4530" s="24" t="s">
        <v>52</v>
      </c>
      <c r="H4530" s="24" t="s">
        <v>53</v>
      </c>
      <c r="I4530" s="24" t="s">
        <v>59</v>
      </c>
      <c r="J4530" s="24" t="s">
        <v>126</v>
      </c>
      <c r="K4530" s="24">
        <v>1</v>
      </c>
      <c r="L4530" s="24" t="s">
        <v>97</v>
      </c>
      <c r="M4530" s="26">
        <v>46187</v>
      </c>
      <c r="N4530" s="27">
        <v>46187.333333333336</v>
      </c>
      <c r="O4530" s="27">
        <v>46187.666666666664</v>
      </c>
      <c r="P4530" s="24" t="s">
        <v>7442</v>
      </c>
      <c r="Q4530" s="24" t="s">
        <v>7443</v>
      </c>
      <c r="R4530" s="24" t="s">
        <v>217</v>
      </c>
      <c r="T4530" s="24" t="s">
        <v>59</v>
      </c>
      <c r="U4530" s="24" t="s">
        <v>224</v>
      </c>
      <c r="V4530" s="27">
        <v>46187.586111111108</v>
      </c>
      <c r="W4530" s="27">
        <v>46187.643055555556</v>
      </c>
      <c r="Z4530" s="24">
        <v>1</v>
      </c>
      <c r="AA4530" s="24" t="s">
        <v>56</v>
      </c>
      <c r="AB4530" s="24" t="b">
        <v>0</v>
      </c>
      <c r="AC4530" s="61"/>
    </row>
    <row r="4531" spans="2:29" ht="13.7">
      <c r="B4531" s="24" t="s">
        <v>95</v>
      </c>
      <c r="C4531" s="24" t="s">
        <v>50</v>
      </c>
      <c r="D4531" s="24" t="s">
        <v>96</v>
      </c>
      <c r="E4531" s="24">
        <v>480</v>
      </c>
      <c r="F4531" s="26">
        <v>46174</v>
      </c>
      <c r="G4531" s="24" t="s">
        <v>52</v>
      </c>
      <c r="H4531" s="24" t="s">
        <v>53</v>
      </c>
      <c r="I4531" s="24" t="s">
        <v>59</v>
      </c>
      <c r="J4531" s="24" t="s">
        <v>125</v>
      </c>
      <c r="K4531" s="24">
        <v>1</v>
      </c>
      <c r="L4531" s="24" t="s">
        <v>97</v>
      </c>
      <c r="M4531" s="26">
        <v>46188</v>
      </c>
      <c r="N4531" s="27">
        <v>46188.3125</v>
      </c>
      <c r="O4531" s="27">
        <v>46188.645833333336</v>
      </c>
      <c r="V4531" s="27"/>
      <c r="W4531" s="27"/>
      <c r="X4531" s="24">
        <v>4</v>
      </c>
      <c r="Y4531" s="24">
        <v>0</v>
      </c>
      <c r="Z4531" s="24">
        <v>4</v>
      </c>
      <c r="AA4531" s="24" t="s">
        <v>56</v>
      </c>
      <c r="AB4531" s="24" t="b">
        <v>0</v>
      </c>
      <c r="AC4531" s="61">
        <v>0</v>
      </c>
    </row>
    <row r="4532" spans="2:29" ht="13.7">
      <c r="B4532" s="24" t="s">
        <v>95</v>
      </c>
      <c r="C4532" s="24" t="s">
        <v>50</v>
      </c>
      <c r="D4532" s="24" t="s">
        <v>96</v>
      </c>
      <c r="E4532" s="24">
        <v>480</v>
      </c>
      <c r="F4532" s="26">
        <v>46174</v>
      </c>
      <c r="G4532" s="24" t="s">
        <v>52</v>
      </c>
      <c r="H4532" s="24" t="s">
        <v>53</v>
      </c>
      <c r="I4532" s="24" t="s">
        <v>59</v>
      </c>
      <c r="J4532" s="24" t="s">
        <v>126</v>
      </c>
      <c r="K4532" s="24">
        <v>1</v>
      </c>
      <c r="L4532" s="24" t="s">
        <v>97</v>
      </c>
      <c r="M4532" s="26">
        <v>46188</v>
      </c>
      <c r="N4532" s="27">
        <v>46188.3125</v>
      </c>
      <c r="O4532" s="27">
        <v>46188.645833333336</v>
      </c>
      <c r="P4532" s="24" t="s">
        <v>7444</v>
      </c>
      <c r="Q4532" s="24" t="s">
        <v>7445</v>
      </c>
      <c r="R4532" s="24" t="s">
        <v>168</v>
      </c>
      <c r="T4532" s="24" t="s">
        <v>59</v>
      </c>
      <c r="U4532" s="24" t="s">
        <v>420</v>
      </c>
      <c r="V4532" s="27">
        <v>46188.487500000003</v>
      </c>
      <c r="W4532" s="27">
        <v>46188.545138888891</v>
      </c>
      <c r="Z4532" s="24">
        <v>1</v>
      </c>
      <c r="AA4532" s="24" t="s">
        <v>56</v>
      </c>
      <c r="AB4532" s="24" t="b">
        <v>0</v>
      </c>
      <c r="AC4532" s="61"/>
    </row>
    <row r="4533" spans="2:29" ht="13.7">
      <c r="B4533" s="24" t="s">
        <v>95</v>
      </c>
      <c r="C4533" s="24" t="s">
        <v>50</v>
      </c>
      <c r="D4533" s="24" t="s">
        <v>96</v>
      </c>
      <c r="E4533" s="24">
        <v>480</v>
      </c>
      <c r="F4533" s="26">
        <v>46174</v>
      </c>
      <c r="G4533" s="24" t="s">
        <v>52</v>
      </c>
      <c r="H4533" s="24" t="s">
        <v>53</v>
      </c>
      <c r="I4533" s="24" t="s">
        <v>59</v>
      </c>
      <c r="J4533" s="24" t="s">
        <v>126</v>
      </c>
      <c r="K4533" s="24">
        <v>1</v>
      </c>
      <c r="L4533" s="24" t="s">
        <v>97</v>
      </c>
      <c r="M4533" s="26">
        <v>46188</v>
      </c>
      <c r="N4533" s="27">
        <v>46188.3125</v>
      </c>
      <c r="O4533" s="27">
        <v>46188.645833333336</v>
      </c>
      <c r="P4533" s="24" t="s">
        <v>7446</v>
      </c>
      <c r="Q4533" s="24" t="s">
        <v>7447</v>
      </c>
      <c r="R4533" s="24" t="s">
        <v>281</v>
      </c>
      <c r="T4533" s="24" t="s">
        <v>59</v>
      </c>
      <c r="U4533" s="24" t="s">
        <v>420</v>
      </c>
      <c r="V4533" s="27">
        <v>46188.399305555555</v>
      </c>
      <c r="W4533" s="27">
        <v>46188.459722222222</v>
      </c>
      <c r="Z4533" s="24">
        <v>1</v>
      </c>
      <c r="AA4533" s="24" t="s">
        <v>56</v>
      </c>
      <c r="AB4533" s="24" t="b">
        <v>0</v>
      </c>
      <c r="AC4533" s="61"/>
    </row>
    <row r="4534" spans="2:29" ht="13.7">
      <c r="B4534" s="24" t="s">
        <v>95</v>
      </c>
      <c r="C4534" s="24" t="s">
        <v>50</v>
      </c>
      <c r="D4534" s="24" t="s">
        <v>96</v>
      </c>
      <c r="E4534" s="24">
        <v>480</v>
      </c>
      <c r="F4534" s="26">
        <v>46174</v>
      </c>
      <c r="G4534" s="24" t="s">
        <v>52</v>
      </c>
      <c r="H4534" s="24" t="s">
        <v>53</v>
      </c>
      <c r="I4534" s="24" t="s">
        <v>59</v>
      </c>
      <c r="J4534" s="24" t="s">
        <v>126</v>
      </c>
      <c r="K4534" s="24">
        <v>1</v>
      </c>
      <c r="L4534" s="24" t="s">
        <v>97</v>
      </c>
      <c r="M4534" s="26">
        <v>46188</v>
      </c>
      <c r="N4534" s="27">
        <v>46188.3125</v>
      </c>
      <c r="O4534" s="27">
        <v>46188.645833333336</v>
      </c>
      <c r="P4534" s="24" t="s">
        <v>7448</v>
      </c>
      <c r="Q4534" s="24" t="s">
        <v>7449</v>
      </c>
      <c r="R4534" s="24" t="s">
        <v>217</v>
      </c>
      <c r="S4534" s="24" t="s">
        <v>152</v>
      </c>
      <c r="T4534" s="24" t="s">
        <v>59</v>
      </c>
      <c r="U4534" s="24" t="s">
        <v>420</v>
      </c>
      <c r="V4534" s="27">
        <v>46188.56527777778</v>
      </c>
      <c r="W4534" s="27">
        <v>46188.607638888891</v>
      </c>
      <c r="Z4534" s="24">
        <v>1</v>
      </c>
      <c r="AA4534" s="24" t="s">
        <v>56</v>
      </c>
      <c r="AB4534" s="24" t="b">
        <v>0</v>
      </c>
      <c r="AC4534" s="61"/>
    </row>
    <row r="4535" spans="2:29" ht="13.7">
      <c r="B4535" s="24" t="s">
        <v>95</v>
      </c>
      <c r="C4535" s="24" t="s">
        <v>50</v>
      </c>
      <c r="D4535" s="24" t="s">
        <v>96</v>
      </c>
      <c r="E4535" s="24">
        <v>480</v>
      </c>
      <c r="F4535" s="26">
        <v>46174</v>
      </c>
      <c r="G4535" s="24" t="s">
        <v>52</v>
      </c>
      <c r="H4535" s="24" t="s">
        <v>53</v>
      </c>
      <c r="I4535" s="24" t="s">
        <v>59</v>
      </c>
      <c r="J4535" s="24" t="s">
        <v>126</v>
      </c>
      <c r="K4535" s="24">
        <v>1</v>
      </c>
      <c r="L4535" s="24" t="s">
        <v>97</v>
      </c>
      <c r="M4535" s="26">
        <v>46188</v>
      </c>
      <c r="N4535" s="27">
        <v>46188.3125</v>
      </c>
      <c r="O4535" s="27">
        <v>46188.645833333336</v>
      </c>
      <c r="P4535" s="24" t="s">
        <v>7450</v>
      </c>
      <c r="Q4535" s="24" t="s">
        <v>7451</v>
      </c>
      <c r="R4535" s="24" t="s">
        <v>281</v>
      </c>
      <c r="T4535" s="24" t="s">
        <v>59</v>
      </c>
      <c r="U4535" s="24" t="s">
        <v>420</v>
      </c>
      <c r="V4535" s="27">
        <v>46188.316666666666</v>
      </c>
      <c r="W4535" s="27">
        <v>46188.375</v>
      </c>
      <c r="Z4535" s="24">
        <v>1</v>
      </c>
      <c r="AA4535" s="24" t="s">
        <v>56</v>
      </c>
      <c r="AB4535" s="24" t="b">
        <v>0</v>
      </c>
      <c r="AC4535" s="61"/>
    </row>
    <row r="4536" spans="2:29" ht="13.7">
      <c r="B4536" s="24" t="s">
        <v>95</v>
      </c>
      <c r="C4536" s="24" t="s">
        <v>50</v>
      </c>
      <c r="D4536" s="24" t="s">
        <v>96</v>
      </c>
      <c r="E4536" s="24">
        <v>480</v>
      </c>
      <c r="F4536" s="26">
        <v>46174</v>
      </c>
      <c r="G4536" s="24" t="s">
        <v>52</v>
      </c>
      <c r="H4536" s="24" t="s">
        <v>53</v>
      </c>
      <c r="I4536" s="24" t="s">
        <v>61</v>
      </c>
      <c r="J4536" s="24" t="s">
        <v>125</v>
      </c>
      <c r="K4536" s="24">
        <v>1</v>
      </c>
      <c r="L4536" s="24" t="s">
        <v>97</v>
      </c>
      <c r="M4536" s="26">
        <v>46195</v>
      </c>
      <c r="N4536" s="27">
        <v>46195.333333333336</v>
      </c>
      <c r="O4536" s="27">
        <v>46195.666666666664</v>
      </c>
      <c r="V4536" s="27"/>
      <c r="W4536" s="27"/>
      <c r="X4536" s="24">
        <v>4</v>
      </c>
      <c r="Y4536" s="24">
        <v>0</v>
      </c>
      <c r="Z4536" s="24">
        <v>4</v>
      </c>
      <c r="AA4536" s="24" t="s">
        <v>56</v>
      </c>
      <c r="AB4536" s="24" t="b">
        <v>0</v>
      </c>
      <c r="AC4536" s="61">
        <v>0</v>
      </c>
    </row>
    <row r="4537" spans="2:29" ht="13.7">
      <c r="B4537" s="24" t="s">
        <v>95</v>
      </c>
      <c r="C4537" s="24" t="s">
        <v>50</v>
      </c>
      <c r="D4537" s="24" t="s">
        <v>96</v>
      </c>
      <c r="E4537" s="24">
        <v>480</v>
      </c>
      <c r="F4537" s="26">
        <v>46174</v>
      </c>
      <c r="G4537" s="24" t="s">
        <v>52</v>
      </c>
      <c r="H4537" s="24" t="s">
        <v>53</v>
      </c>
      <c r="I4537" s="24" t="s">
        <v>61</v>
      </c>
      <c r="J4537" s="24" t="s">
        <v>126</v>
      </c>
      <c r="K4537" s="24">
        <v>1</v>
      </c>
      <c r="L4537" s="24" t="s">
        <v>97</v>
      </c>
      <c r="M4537" s="26">
        <v>46195</v>
      </c>
      <c r="N4537" s="27">
        <v>46195.333333333336</v>
      </c>
      <c r="O4537" s="27">
        <v>46195.666666666664</v>
      </c>
      <c r="P4537" s="24" t="s">
        <v>7452</v>
      </c>
      <c r="Q4537" s="24" t="s">
        <v>7453</v>
      </c>
      <c r="R4537" s="24" t="s">
        <v>208</v>
      </c>
      <c r="T4537" s="24" t="s">
        <v>61</v>
      </c>
      <c r="U4537" s="24" t="s">
        <v>616</v>
      </c>
      <c r="V4537" s="27">
        <v>46195.588888888888</v>
      </c>
      <c r="W4537" s="27">
        <v>46195.647916666669</v>
      </c>
      <c r="Z4537" s="24">
        <v>1</v>
      </c>
      <c r="AA4537" s="24" t="s">
        <v>56</v>
      </c>
      <c r="AB4537" s="24" t="b">
        <v>0</v>
      </c>
      <c r="AC4537" s="61"/>
    </row>
    <row r="4538" spans="2:29" ht="13.7">
      <c r="B4538" s="24" t="s">
        <v>95</v>
      </c>
      <c r="C4538" s="24" t="s">
        <v>50</v>
      </c>
      <c r="D4538" s="24" t="s">
        <v>96</v>
      </c>
      <c r="E4538" s="24">
        <v>480</v>
      </c>
      <c r="F4538" s="26">
        <v>46174</v>
      </c>
      <c r="G4538" s="24" t="s">
        <v>52</v>
      </c>
      <c r="H4538" s="24" t="s">
        <v>53</v>
      </c>
      <c r="I4538" s="24" t="s">
        <v>61</v>
      </c>
      <c r="J4538" s="24" t="s">
        <v>126</v>
      </c>
      <c r="K4538" s="24">
        <v>1</v>
      </c>
      <c r="L4538" s="24" t="s">
        <v>97</v>
      </c>
      <c r="M4538" s="26">
        <v>46195</v>
      </c>
      <c r="N4538" s="27">
        <v>46195.333333333336</v>
      </c>
      <c r="O4538" s="27">
        <v>46195.666666666664</v>
      </c>
      <c r="P4538" s="24" t="s">
        <v>7454</v>
      </c>
      <c r="Q4538" s="24" t="s">
        <v>7455</v>
      </c>
      <c r="R4538" s="24" t="s">
        <v>205</v>
      </c>
      <c r="T4538" s="24" t="s">
        <v>61</v>
      </c>
      <c r="U4538" s="24" t="s">
        <v>616</v>
      </c>
      <c r="V4538" s="27">
        <v>46195.339583333334</v>
      </c>
      <c r="W4538" s="27">
        <v>46195.398611111108</v>
      </c>
      <c r="Z4538" s="24">
        <v>1</v>
      </c>
      <c r="AA4538" s="24" t="s">
        <v>56</v>
      </c>
      <c r="AB4538" s="24" t="b">
        <v>0</v>
      </c>
      <c r="AC4538" s="61"/>
    </row>
    <row r="4539" spans="2:29" ht="13.7">
      <c r="B4539" s="24" t="s">
        <v>95</v>
      </c>
      <c r="C4539" s="24" t="s">
        <v>50</v>
      </c>
      <c r="D4539" s="24" t="s">
        <v>96</v>
      </c>
      <c r="E4539" s="24">
        <v>480</v>
      </c>
      <c r="F4539" s="26">
        <v>46174</v>
      </c>
      <c r="G4539" s="24" t="s">
        <v>52</v>
      </c>
      <c r="H4539" s="24" t="s">
        <v>53</v>
      </c>
      <c r="I4539" s="24" t="s">
        <v>61</v>
      </c>
      <c r="J4539" s="24" t="s">
        <v>126</v>
      </c>
      <c r="K4539" s="24">
        <v>1</v>
      </c>
      <c r="L4539" s="24" t="s">
        <v>97</v>
      </c>
      <c r="M4539" s="26">
        <v>46195</v>
      </c>
      <c r="N4539" s="27">
        <v>46195.333333333336</v>
      </c>
      <c r="O4539" s="27">
        <v>46195.666666666664</v>
      </c>
      <c r="P4539" s="24" t="s">
        <v>7456</v>
      </c>
      <c r="Q4539" s="24" t="s">
        <v>7457</v>
      </c>
      <c r="R4539" s="24" t="s">
        <v>205</v>
      </c>
      <c r="T4539" s="24" t="s">
        <v>61</v>
      </c>
      <c r="U4539" s="24" t="s">
        <v>616</v>
      </c>
      <c r="V4539" s="27">
        <v>46195.507638888892</v>
      </c>
      <c r="W4539" s="27">
        <v>46195.574305555558</v>
      </c>
      <c r="Z4539" s="24">
        <v>1</v>
      </c>
      <c r="AA4539" s="24" t="s">
        <v>56</v>
      </c>
      <c r="AB4539" s="24" t="b">
        <v>0</v>
      </c>
      <c r="AC4539" s="61"/>
    </row>
    <row r="4540" spans="2:29" ht="13.7">
      <c r="B4540" s="24" t="s">
        <v>95</v>
      </c>
      <c r="C4540" s="24" t="s">
        <v>50</v>
      </c>
      <c r="D4540" s="24" t="s">
        <v>96</v>
      </c>
      <c r="E4540" s="24">
        <v>480</v>
      </c>
      <c r="F4540" s="26">
        <v>46174</v>
      </c>
      <c r="G4540" s="24" t="s">
        <v>52</v>
      </c>
      <c r="H4540" s="24" t="s">
        <v>53</v>
      </c>
      <c r="I4540" s="24" t="s">
        <v>61</v>
      </c>
      <c r="J4540" s="24" t="s">
        <v>126</v>
      </c>
      <c r="K4540" s="24">
        <v>1</v>
      </c>
      <c r="L4540" s="24" t="s">
        <v>97</v>
      </c>
      <c r="M4540" s="26">
        <v>46195</v>
      </c>
      <c r="N4540" s="27">
        <v>46195.333333333336</v>
      </c>
      <c r="O4540" s="27">
        <v>46195.666666666664</v>
      </c>
      <c r="P4540" s="24" t="s">
        <v>7458</v>
      </c>
      <c r="Q4540" s="24" t="s">
        <v>7459</v>
      </c>
      <c r="R4540" s="24" t="s">
        <v>208</v>
      </c>
      <c r="T4540" s="24" t="s">
        <v>61</v>
      </c>
      <c r="U4540" s="24" t="s">
        <v>616</v>
      </c>
      <c r="V4540" s="27">
        <v>46195.422222222223</v>
      </c>
      <c r="W4540" s="27">
        <v>46195.490972222222</v>
      </c>
      <c r="Z4540" s="24">
        <v>1</v>
      </c>
      <c r="AA4540" s="24" t="s">
        <v>56</v>
      </c>
      <c r="AB4540" s="24" t="b">
        <v>0</v>
      </c>
      <c r="AC4540" s="61"/>
    </row>
    <row r="4541" spans="2:29" ht="13.7">
      <c r="B4541" s="24" t="s">
        <v>95</v>
      </c>
      <c r="C4541" s="24" t="s">
        <v>50</v>
      </c>
      <c r="D4541" s="24" t="s">
        <v>96</v>
      </c>
      <c r="E4541" s="24">
        <v>480</v>
      </c>
      <c r="F4541" s="26">
        <v>46174</v>
      </c>
      <c r="G4541" s="24" t="s">
        <v>52</v>
      </c>
      <c r="H4541" s="24" t="s">
        <v>53</v>
      </c>
      <c r="I4541" s="24" t="s">
        <v>54</v>
      </c>
      <c r="J4541" s="24" t="s">
        <v>125</v>
      </c>
      <c r="K4541" s="24">
        <v>1</v>
      </c>
      <c r="L4541" s="24" t="s">
        <v>97</v>
      </c>
      <c r="M4541" s="26">
        <v>46198</v>
      </c>
      <c r="N4541" s="27">
        <v>46198.375</v>
      </c>
      <c r="O4541" s="27">
        <v>46198.708333333336</v>
      </c>
      <c r="V4541" s="27"/>
      <c r="W4541" s="27"/>
      <c r="X4541" s="24">
        <v>4</v>
      </c>
      <c r="Y4541" s="24">
        <v>0</v>
      </c>
      <c r="Z4541" s="24">
        <v>4</v>
      </c>
      <c r="AA4541" s="24" t="s">
        <v>56</v>
      </c>
      <c r="AB4541" s="24" t="b">
        <v>0</v>
      </c>
      <c r="AC4541" s="61">
        <v>0</v>
      </c>
    </row>
    <row r="4542" spans="2:29" ht="13.7">
      <c r="B4542" s="24" t="s">
        <v>95</v>
      </c>
      <c r="C4542" s="24" t="s">
        <v>50</v>
      </c>
      <c r="D4542" s="24" t="s">
        <v>96</v>
      </c>
      <c r="E4542" s="24">
        <v>480</v>
      </c>
      <c r="F4542" s="26">
        <v>46174</v>
      </c>
      <c r="G4542" s="24" t="s">
        <v>52</v>
      </c>
      <c r="H4542" s="24" t="s">
        <v>53</v>
      </c>
      <c r="I4542" s="24" t="s">
        <v>54</v>
      </c>
      <c r="J4542" s="24" t="s">
        <v>126</v>
      </c>
      <c r="K4542" s="24">
        <v>1</v>
      </c>
      <c r="L4542" s="24" t="s">
        <v>97</v>
      </c>
      <c r="M4542" s="26">
        <v>46198</v>
      </c>
      <c r="N4542" s="27">
        <v>46198.375</v>
      </c>
      <c r="O4542" s="27">
        <v>46198.708333333336</v>
      </c>
      <c r="P4542" s="24" t="s">
        <v>7460</v>
      </c>
      <c r="Q4542" s="24" t="s">
        <v>7461</v>
      </c>
      <c r="R4542" s="24" t="s">
        <v>142</v>
      </c>
      <c r="S4542" s="24" t="s">
        <v>160</v>
      </c>
      <c r="T4542" s="24" t="s">
        <v>54</v>
      </c>
      <c r="U4542" s="24" t="s">
        <v>430</v>
      </c>
      <c r="V4542" s="27">
        <v>46198.381944444445</v>
      </c>
      <c r="W4542" s="27">
        <v>46198.445833333331</v>
      </c>
      <c r="Z4542" s="24">
        <v>1</v>
      </c>
      <c r="AA4542" s="24" t="s">
        <v>56</v>
      </c>
      <c r="AB4542" s="24" t="b">
        <v>0</v>
      </c>
      <c r="AC4542" s="61"/>
    </row>
    <row r="4543" spans="2:29" ht="13.7">
      <c r="B4543" s="24" t="s">
        <v>95</v>
      </c>
      <c r="C4543" s="24" t="s">
        <v>50</v>
      </c>
      <c r="D4543" s="24" t="s">
        <v>96</v>
      </c>
      <c r="E4543" s="24">
        <v>480</v>
      </c>
      <c r="F4543" s="26">
        <v>46174</v>
      </c>
      <c r="G4543" s="24" t="s">
        <v>52</v>
      </c>
      <c r="H4543" s="24" t="s">
        <v>53</v>
      </c>
      <c r="I4543" s="24" t="s">
        <v>54</v>
      </c>
      <c r="J4543" s="24" t="s">
        <v>126</v>
      </c>
      <c r="K4543" s="24">
        <v>1</v>
      </c>
      <c r="L4543" s="24" t="s">
        <v>97</v>
      </c>
      <c r="M4543" s="26">
        <v>46198</v>
      </c>
      <c r="N4543" s="27">
        <v>46198.375</v>
      </c>
      <c r="O4543" s="27">
        <v>46198.708333333336</v>
      </c>
      <c r="P4543" s="24" t="s">
        <v>7462</v>
      </c>
      <c r="Q4543" s="24" t="s">
        <v>7463</v>
      </c>
      <c r="R4543" s="24" t="s">
        <v>146</v>
      </c>
      <c r="S4543" s="24" t="s">
        <v>198</v>
      </c>
      <c r="T4543" s="24" t="s">
        <v>54</v>
      </c>
      <c r="U4543" s="24" t="s">
        <v>430</v>
      </c>
      <c r="V4543" s="27">
        <v>46198.547222222223</v>
      </c>
      <c r="W4543" s="27">
        <v>46198.612500000003</v>
      </c>
      <c r="Z4543" s="24">
        <v>1</v>
      </c>
      <c r="AA4543" s="24" t="s">
        <v>56</v>
      </c>
      <c r="AB4543" s="24" t="b">
        <v>0</v>
      </c>
      <c r="AC4543" s="61"/>
    </row>
    <row r="4544" spans="2:29" ht="13.7">
      <c r="B4544" s="24" t="s">
        <v>95</v>
      </c>
      <c r="C4544" s="24" t="s">
        <v>50</v>
      </c>
      <c r="D4544" s="24" t="s">
        <v>96</v>
      </c>
      <c r="E4544" s="24">
        <v>480</v>
      </c>
      <c r="F4544" s="26">
        <v>46174</v>
      </c>
      <c r="G4544" s="24" t="s">
        <v>52</v>
      </c>
      <c r="H4544" s="24" t="s">
        <v>53</v>
      </c>
      <c r="I4544" s="24" t="s">
        <v>54</v>
      </c>
      <c r="J4544" s="24" t="s">
        <v>126</v>
      </c>
      <c r="K4544" s="24">
        <v>1</v>
      </c>
      <c r="L4544" s="24" t="s">
        <v>97</v>
      </c>
      <c r="M4544" s="26">
        <v>46198</v>
      </c>
      <c r="N4544" s="27">
        <v>46198.375</v>
      </c>
      <c r="O4544" s="27">
        <v>46198.708333333336</v>
      </c>
      <c r="P4544" s="24" t="s">
        <v>7464</v>
      </c>
      <c r="Q4544" s="24" t="s">
        <v>7465</v>
      </c>
      <c r="R4544" s="24" t="s">
        <v>190</v>
      </c>
      <c r="T4544" s="24" t="s">
        <v>54</v>
      </c>
      <c r="U4544" s="24" t="s">
        <v>430</v>
      </c>
      <c r="V4544" s="27">
        <v>46198.630555555559</v>
      </c>
      <c r="W4544" s="27">
        <v>46198.690972222219</v>
      </c>
      <c r="Z4544" s="24">
        <v>1</v>
      </c>
      <c r="AA4544" s="24" t="s">
        <v>56</v>
      </c>
      <c r="AB4544" s="24" t="b">
        <v>0</v>
      </c>
      <c r="AC4544" s="61"/>
    </row>
    <row r="4545" spans="2:29" ht="13.7">
      <c r="B4545" s="24" t="s">
        <v>95</v>
      </c>
      <c r="C4545" s="24" t="s">
        <v>50</v>
      </c>
      <c r="D4545" s="24" t="s">
        <v>96</v>
      </c>
      <c r="E4545" s="24">
        <v>480</v>
      </c>
      <c r="F4545" s="26">
        <v>46174</v>
      </c>
      <c r="G4545" s="24" t="s">
        <v>52</v>
      </c>
      <c r="H4545" s="24" t="s">
        <v>53</v>
      </c>
      <c r="I4545" s="24" t="s">
        <v>54</v>
      </c>
      <c r="J4545" s="24" t="s">
        <v>126</v>
      </c>
      <c r="K4545" s="24">
        <v>1</v>
      </c>
      <c r="L4545" s="24" t="s">
        <v>97</v>
      </c>
      <c r="M4545" s="26">
        <v>46198</v>
      </c>
      <c r="N4545" s="27">
        <v>46198.375</v>
      </c>
      <c r="O4545" s="27">
        <v>46198.708333333336</v>
      </c>
      <c r="P4545" s="24" t="s">
        <v>7466</v>
      </c>
      <c r="Q4545" s="24" t="s">
        <v>7467</v>
      </c>
      <c r="R4545" s="24" t="s">
        <v>146</v>
      </c>
      <c r="T4545" s="24" t="s">
        <v>54</v>
      </c>
      <c r="U4545" s="24" t="s">
        <v>430</v>
      </c>
      <c r="V4545" s="27">
        <v>46198.459722222222</v>
      </c>
      <c r="W4545" s="27">
        <v>46198.515972222223</v>
      </c>
      <c r="Z4545" s="24">
        <v>1</v>
      </c>
      <c r="AA4545" s="24" t="s">
        <v>56</v>
      </c>
      <c r="AB4545" s="24" t="b">
        <v>0</v>
      </c>
      <c r="AC4545" s="61"/>
    </row>
    <row r="4546" spans="2:29" ht="13.7">
      <c r="B4546" s="24" t="s">
        <v>95</v>
      </c>
      <c r="C4546" s="24" t="s">
        <v>50</v>
      </c>
      <c r="D4546" s="24" t="s">
        <v>96</v>
      </c>
      <c r="E4546" s="24">
        <v>480</v>
      </c>
      <c r="F4546" s="26">
        <v>46204</v>
      </c>
      <c r="G4546" s="24" t="s">
        <v>52</v>
      </c>
      <c r="H4546" s="24" t="s">
        <v>53</v>
      </c>
      <c r="I4546" s="24" t="s">
        <v>54</v>
      </c>
      <c r="J4546" s="24" t="s">
        <v>125</v>
      </c>
      <c r="K4546" s="24">
        <v>1</v>
      </c>
      <c r="L4546" s="24" t="s">
        <v>97</v>
      </c>
      <c r="M4546" s="26">
        <v>46205</v>
      </c>
      <c r="N4546" s="27">
        <v>46205.333333333336</v>
      </c>
      <c r="O4546" s="27">
        <v>46205.666666666664</v>
      </c>
      <c r="V4546" s="27"/>
      <c r="W4546" s="27"/>
      <c r="X4546" s="24">
        <v>4</v>
      </c>
      <c r="Y4546" s="24">
        <v>0</v>
      </c>
      <c r="Z4546" s="24">
        <v>4</v>
      </c>
      <c r="AA4546" s="24" t="s">
        <v>58</v>
      </c>
      <c r="AB4546" s="24" t="b">
        <v>0</v>
      </c>
      <c r="AC4546" s="61">
        <v>0</v>
      </c>
    </row>
    <row r="4547" spans="2:29" ht="13.7">
      <c r="B4547" s="24" t="s">
        <v>95</v>
      </c>
      <c r="C4547" s="24" t="s">
        <v>50</v>
      </c>
      <c r="D4547" s="24" t="s">
        <v>96</v>
      </c>
      <c r="E4547" s="24">
        <v>480</v>
      </c>
      <c r="F4547" s="26">
        <v>46204</v>
      </c>
      <c r="G4547" s="24" t="s">
        <v>52</v>
      </c>
      <c r="H4547" s="24" t="s">
        <v>53</v>
      </c>
      <c r="I4547" s="24" t="s">
        <v>54</v>
      </c>
      <c r="J4547" s="24" t="s">
        <v>126</v>
      </c>
      <c r="K4547" s="24">
        <v>1</v>
      </c>
      <c r="L4547" s="24" t="s">
        <v>97</v>
      </c>
      <c r="M4547" s="26">
        <v>46205</v>
      </c>
      <c r="N4547" s="27">
        <v>46205.333333333336</v>
      </c>
      <c r="O4547" s="27">
        <v>46205.666666666664</v>
      </c>
      <c r="P4547" s="24" t="s">
        <v>7468</v>
      </c>
      <c r="Q4547" s="24" t="s">
        <v>7469</v>
      </c>
      <c r="R4547" s="24" t="s">
        <v>142</v>
      </c>
      <c r="S4547" s="24" t="s">
        <v>152</v>
      </c>
      <c r="T4547" s="24" t="s">
        <v>54</v>
      </c>
      <c r="U4547" s="24" t="s">
        <v>143</v>
      </c>
      <c r="V4547" s="27">
        <v>46205.418749999997</v>
      </c>
      <c r="W4547" s="27">
        <v>46205.48333333333</v>
      </c>
      <c r="Z4547" s="24">
        <v>1</v>
      </c>
      <c r="AA4547" s="24" t="s">
        <v>58</v>
      </c>
      <c r="AB4547" s="24" t="b">
        <v>0</v>
      </c>
      <c r="AC4547" s="61"/>
    </row>
    <row r="4548" spans="2:29" ht="13.7">
      <c r="B4548" s="24" t="s">
        <v>95</v>
      </c>
      <c r="C4548" s="24" t="s">
        <v>50</v>
      </c>
      <c r="D4548" s="24" t="s">
        <v>96</v>
      </c>
      <c r="E4548" s="24">
        <v>480</v>
      </c>
      <c r="F4548" s="26">
        <v>46204</v>
      </c>
      <c r="G4548" s="24" t="s">
        <v>52</v>
      </c>
      <c r="H4548" s="24" t="s">
        <v>53</v>
      </c>
      <c r="I4548" s="24" t="s">
        <v>54</v>
      </c>
      <c r="J4548" s="24" t="s">
        <v>126</v>
      </c>
      <c r="K4548" s="24">
        <v>1</v>
      </c>
      <c r="L4548" s="24" t="s">
        <v>97</v>
      </c>
      <c r="M4548" s="26">
        <v>46205</v>
      </c>
      <c r="N4548" s="27">
        <v>46205.333333333336</v>
      </c>
      <c r="O4548" s="27">
        <v>46205.666666666664</v>
      </c>
      <c r="P4548" s="24" t="s">
        <v>7470</v>
      </c>
      <c r="Q4548" s="24" t="s">
        <v>7471</v>
      </c>
      <c r="R4548" s="24" t="s">
        <v>149</v>
      </c>
      <c r="T4548" s="24" t="s">
        <v>54</v>
      </c>
      <c r="U4548" s="24" t="s">
        <v>143</v>
      </c>
      <c r="V4548" s="27">
        <v>46205.59097222222</v>
      </c>
      <c r="W4548" s="27">
        <v>46205.648611111108</v>
      </c>
      <c r="Z4548" s="24">
        <v>1</v>
      </c>
      <c r="AA4548" s="24" t="s">
        <v>58</v>
      </c>
      <c r="AB4548" s="24" t="b">
        <v>0</v>
      </c>
      <c r="AC4548" s="61"/>
    </row>
    <row r="4549" spans="2:29" ht="13.7">
      <c r="B4549" s="24" t="s">
        <v>95</v>
      </c>
      <c r="C4549" s="24" t="s">
        <v>50</v>
      </c>
      <c r="D4549" s="24" t="s">
        <v>96</v>
      </c>
      <c r="E4549" s="24">
        <v>480</v>
      </c>
      <c r="F4549" s="26">
        <v>46204</v>
      </c>
      <c r="G4549" s="24" t="s">
        <v>52</v>
      </c>
      <c r="H4549" s="24" t="s">
        <v>53</v>
      </c>
      <c r="I4549" s="24" t="s">
        <v>54</v>
      </c>
      <c r="J4549" s="24" t="s">
        <v>126</v>
      </c>
      <c r="K4549" s="24">
        <v>1</v>
      </c>
      <c r="L4549" s="24" t="s">
        <v>97</v>
      </c>
      <c r="M4549" s="26">
        <v>46205</v>
      </c>
      <c r="N4549" s="27">
        <v>46205.333333333336</v>
      </c>
      <c r="O4549" s="27">
        <v>46205.666666666664</v>
      </c>
      <c r="P4549" s="24" t="s">
        <v>7472</v>
      </c>
      <c r="Q4549" s="24" t="s">
        <v>7473</v>
      </c>
      <c r="R4549" s="24" t="s">
        <v>146</v>
      </c>
      <c r="T4549" s="24" t="s">
        <v>54</v>
      </c>
      <c r="U4549" s="24" t="s">
        <v>143</v>
      </c>
      <c r="V4549" s="27">
        <v>46205.502083333333</v>
      </c>
      <c r="W4549" s="27">
        <v>46205.561111111114</v>
      </c>
      <c r="Z4549" s="24">
        <v>1</v>
      </c>
      <c r="AA4549" s="24" t="s">
        <v>58</v>
      </c>
      <c r="AB4549" s="24" t="b">
        <v>0</v>
      </c>
      <c r="AC4549" s="61"/>
    </row>
    <row r="4550" spans="2:29" ht="13.7">
      <c r="B4550" s="24" t="s">
        <v>95</v>
      </c>
      <c r="C4550" s="24" t="s">
        <v>50</v>
      </c>
      <c r="D4550" s="24" t="s">
        <v>96</v>
      </c>
      <c r="E4550" s="24">
        <v>480</v>
      </c>
      <c r="F4550" s="26">
        <v>46204</v>
      </c>
      <c r="G4550" s="24" t="s">
        <v>52</v>
      </c>
      <c r="H4550" s="24" t="s">
        <v>53</v>
      </c>
      <c r="I4550" s="24" t="s">
        <v>54</v>
      </c>
      <c r="J4550" s="24" t="s">
        <v>126</v>
      </c>
      <c r="K4550" s="24">
        <v>1</v>
      </c>
      <c r="L4550" s="24" t="s">
        <v>97</v>
      </c>
      <c r="M4550" s="26">
        <v>46205</v>
      </c>
      <c r="N4550" s="27">
        <v>46205.333333333336</v>
      </c>
      <c r="O4550" s="27">
        <v>46205.666666666664</v>
      </c>
      <c r="P4550" s="24" t="s">
        <v>7474</v>
      </c>
      <c r="Q4550" s="24" t="s">
        <v>7475</v>
      </c>
      <c r="R4550" s="24" t="s">
        <v>142</v>
      </c>
      <c r="T4550" s="24" t="s">
        <v>54</v>
      </c>
      <c r="U4550" s="24" t="s">
        <v>143</v>
      </c>
      <c r="V4550" s="27">
        <v>46205.34097222222</v>
      </c>
      <c r="W4550" s="27">
        <v>46205.396527777775</v>
      </c>
      <c r="Z4550" s="24">
        <v>1</v>
      </c>
      <c r="AA4550" s="24" t="s">
        <v>58</v>
      </c>
      <c r="AB4550" s="24" t="b">
        <v>0</v>
      </c>
      <c r="AC4550" s="61"/>
    </row>
    <row r="4551" spans="2:29" ht="13.7">
      <c r="B4551" s="24" t="s">
        <v>95</v>
      </c>
      <c r="C4551" s="24" t="s">
        <v>50</v>
      </c>
      <c r="D4551" s="24" t="s">
        <v>96</v>
      </c>
      <c r="E4551" s="24">
        <v>480</v>
      </c>
      <c r="F4551" s="26">
        <v>46204</v>
      </c>
      <c r="G4551" s="24" t="s">
        <v>52</v>
      </c>
      <c r="H4551" s="24" t="s">
        <v>53</v>
      </c>
      <c r="I4551" s="24" t="s">
        <v>57</v>
      </c>
      <c r="J4551" s="24" t="s">
        <v>125</v>
      </c>
      <c r="K4551" s="24">
        <v>1</v>
      </c>
      <c r="L4551" s="24" t="s">
        <v>97</v>
      </c>
      <c r="M4551" s="26">
        <v>46211</v>
      </c>
      <c r="N4551" s="27">
        <v>46211.3125</v>
      </c>
      <c r="O4551" s="27">
        <v>46211.645833333336</v>
      </c>
      <c r="V4551" s="27"/>
      <c r="W4551" s="27"/>
      <c r="X4551" s="24">
        <v>4</v>
      </c>
      <c r="Y4551" s="24">
        <v>0</v>
      </c>
      <c r="Z4551" s="24">
        <v>4</v>
      </c>
      <c r="AA4551" s="24" t="s">
        <v>58</v>
      </c>
      <c r="AB4551" s="24" t="b">
        <v>0</v>
      </c>
      <c r="AC4551" s="61">
        <v>0</v>
      </c>
    </row>
    <row r="4552" spans="2:29" ht="13.7">
      <c r="B4552" s="24" t="s">
        <v>95</v>
      </c>
      <c r="C4552" s="24" t="s">
        <v>50</v>
      </c>
      <c r="D4552" s="24" t="s">
        <v>96</v>
      </c>
      <c r="E4552" s="24">
        <v>480</v>
      </c>
      <c r="F4552" s="26">
        <v>46204</v>
      </c>
      <c r="G4552" s="24" t="s">
        <v>52</v>
      </c>
      <c r="H4552" s="24" t="s">
        <v>53</v>
      </c>
      <c r="I4552" s="24" t="s">
        <v>57</v>
      </c>
      <c r="J4552" s="24" t="s">
        <v>126</v>
      </c>
      <c r="K4552" s="24">
        <v>1</v>
      </c>
      <c r="L4552" s="24" t="s">
        <v>97</v>
      </c>
      <c r="M4552" s="26">
        <v>46211</v>
      </c>
      <c r="N4552" s="27">
        <v>46211.3125</v>
      </c>
      <c r="O4552" s="27">
        <v>46211.645833333336</v>
      </c>
      <c r="P4552" s="24" t="s">
        <v>7476</v>
      </c>
      <c r="Q4552" s="24" t="s">
        <v>7477</v>
      </c>
      <c r="R4552" s="24" t="s">
        <v>182</v>
      </c>
      <c r="T4552" s="24" t="s">
        <v>57</v>
      </c>
      <c r="U4552" s="24" t="s">
        <v>514</v>
      </c>
      <c r="V4552" s="27">
        <v>46211.399305555555</v>
      </c>
      <c r="W4552" s="27">
        <v>46211.457638888889</v>
      </c>
      <c r="Z4552" s="24">
        <v>1</v>
      </c>
      <c r="AA4552" s="24" t="s">
        <v>58</v>
      </c>
      <c r="AB4552" s="24" t="b">
        <v>0</v>
      </c>
      <c r="AC4552" s="61"/>
    </row>
    <row r="4553" spans="2:29" ht="13.7">
      <c r="B4553" s="24" t="s">
        <v>95</v>
      </c>
      <c r="C4553" s="24" t="s">
        <v>50</v>
      </c>
      <c r="D4553" s="24" t="s">
        <v>96</v>
      </c>
      <c r="E4553" s="24">
        <v>480</v>
      </c>
      <c r="F4553" s="26">
        <v>46204</v>
      </c>
      <c r="G4553" s="24" t="s">
        <v>52</v>
      </c>
      <c r="H4553" s="24" t="s">
        <v>53</v>
      </c>
      <c r="I4553" s="24" t="s">
        <v>57</v>
      </c>
      <c r="J4553" s="24" t="s">
        <v>126</v>
      </c>
      <c r="K4553" s="24">
        <v>1</v>
      </c>
      <c r="L4553" s="24" t="s">
        <v>97</v>
      </c>
      <c r="M4553" s="26">
        <v>46211</v>
      </c>
      <c r="N4553" s="27">
        <v>46211.3125</v>
      </c>
      <c r="O4553" s="27">
        <v>46211.645833333336</v>
      </c>
      <c r="P4553" s="24" t="s">
        <v>7478</v>
      </c>
      <c r="Q4553" s="24" t="s">
        <v>7479</v>
      </c>
      <c r="R4553" s="24" t="s">
        <v>155</v>
      </c>
      <c r="T4553" s="24" t="s">
        <v>57</v>
      </c>
      <c r="U4553" s="24" t="s">
        <v>514</v>
      </c>
      <c r="V4553" s="27">
        <v>46211.569444444445</v>
      </c>
      <c r="W4553" s="27">
        <v>46211.625</v>
      </c>
      <c r="Z4553" s="24">
        <v>1</v>
      </c>
      <c r="AA4553" s="24" t="s">
        <v>58</v>
      </c>
      <c r="AB4553" s="24" t="b">
        <v>0</v>
      </c>
      <c r="AC4553" s="61"/>
    </row>
    <row r="4554" spans="2:29" ht="13.7">
      <c r="B4554" s="24" t="s">
        <v>95</v>
      </c>
      <c r="C4554" s="24" t="s">
        <v>50</v>
      </c>
      <c r="D4554" s="24" t="s">
        <v>96</v>
      </c>
      <c r="E4554" s="24">
        <v>480</v>
      </c>
      <c r="F4554" s="26">
        <v>46204</v>
      </c>
      <c r="G4554" s="24" t="s">
        <v>52</v>
      </c>
      <c r="H4554" s="24" t="s">
        <v>53</v>
      </c>
      <c r="I4554" s="24" t="s">
        <v>57</v>
      </c>
      <c r="J4554" s="24" t="s">
        <v>126</v>
      </c>
      <c r="K4554" s="24">
        <v>1</v>
      </c>
      <c r="L4554" s="24" t="s">
        <v>97</v>
      </c>
      <c r="M4554" s="26">
        <v>46211</v>
      </c>
      <c r="N4554" s="27">
        <v>46211.3125</v>
      </c>
      <c r="O4554" s="27">
        <v>46211.645833333336</v>
      </c>
      <c r="P4554" s="24" t="s">
        <v>7480</v>
      </c>
      <c r="Q4554" s="24" t="s">
        <v>7481</v>
      </c>
      <c r="R4554" s="24" t="s">
        <v>182</v>
      </c>
      <c r="T4554" s="24" t="s">
        <v>57</v>
      </c>
      <c r="U4554" s="24" t="s">
        <v>514</v>
      </c>
      <c r="V4554" s="27">
        <v>46211.480555555558</v>
      </c>
      <c r="W4554" s="27">
        <v>46211.529861111114</v>
      </c>
      <c r="Z4554" s="24">
        <v>1</v>
      </c>
      <c r="AA4554" s="24" t="s">
        <v>58</v>
      </c>
      <c r="AB4554" s="24" t="b">
        <v>0</v>
      </c>
      <c r="AC4554" s="61"/>
    </row>
    <row r="4555" spans="2:29" ht="13.7">
      <c r="B4555" s="24" t="s">
        <v>95</v>
      </c>
      <c r="C4555" s="24" t="s">
        <v>50</v>
      </c>
      <c r="D4555" s="24" t="s">
        <v>96</v>
      </c>
      <c r="E4555" s="24">
        <v>480</v>
      </c>
      <c r="F4555" s="26">
        <v>46204</v>
      </c>
      <c r="G4555" s="24" t="s">
        <v>52</v>
      </c>
      <c r="H4555" s="24" t="s">
        <v>53</v>
      </c>
      <c r="I4555" s="24" t="s">
        <v>57</v>
      </c>
      <c r="J4555" s="24" t="s">
        <v>126</v>
      </c>
      <c r="K4555" s="24">
        <v>1</v>
      </c>
      <c r="L4555" s="24" t="s">
        <v>97</v>
      </c>
      <c r="M4555" s="26">
        <v>46211</v>
      </c>
      <c r="N4555" s="27">
        <v>46211.3125</v>
      </c>
      <c r="O4555" s="27">
        <v>46211.645833333336</v>
      </c>
      <c r="P4555" s="24" t="s">
        <v>7482</v>
      </c>
      <c r="Q4555" s="24" t="s">
        <v>7483</v>
      </c>
      <c r="R4555" s="24" t="s">
        <v>182</v>
      </c>
      <c r="S4555" s="24" t="s">
        <v>156</v>
      </c>
      <c r="T4555" s="24" t="s">
        <v>57</v>
      </c>
      <c r="U4555" s="24" t="s">
        <v>514</v>
      </c>
      <c r="V4555" s="27">
        <v>46211.313888888886</v>
      </c>
      <c r="W4555" s="27">
        <v>46211.375694444447</v>
      </c>
      <c r="Z4555" s="24">
        <v>1</v>
      </c>
      <c r="AA4555" s="24" t="s">
        <v>58</v>
      </c>
      <c r="AB4555" s="24" t="b">
        <v>0</v>
      </c>
      <c r="AC4555" s="61"/>
    </row>
    <row r="4556" spans="2:29" ht="13.7">
      <c r="B4556" s="24" t="s">
        <v>95</v>
      </c>
      <c r="C4556" s="24" t="s">
        <v>50</v>
      </c>
      <c r="D4556" s="24" t="s">
        <v>96</v>
      </c>
      <c r="E4556" s="24">
        <v>480</v>
      </c>
      <c r="F4556" s="26">
        <v>46204</v>
      </c>
      <c r="G4556" s="24" t="s">
        <v>52</v>
      </c>
      <c r="H4556" s="24" t="s">
        <v>53</v>
      </c>
      <c r="I4556" s="24" t="s">
        <v>54</v>
      </c>
      <c r="J4556" s="24" t="s">
        <v>125</v>
      </c>
      <c r="K4556" s="24">
        <v>1</v>
      </c>
      <c r="L4556" s="24" t="s">
        <v>97</v>
      </c>
      <c r="M4556" s="26">
        <v>46220</v>
      </c>
      <c r="N4556" s="27">
        <v>46220.333333333336</v>
      </c>
      <c r="O4556" s="27">
        <v>46220.666666666664</v>
      </c>
      <c r="V4556" s="27"/>
      <c r="W4556" s="27"/>
      <c r="X4556" s="24">
        <v>4</v>
      </c>
      <c r="Y4556" s="24">
        <v>0</v>
      </c>
      <c r="Z4556" s="24">
        <v>4</v>
      </c>
      <c r="AA4556" s="24" t="s">
        <v>58</v>
      </c>
      <c r="AB4556" s="24" t="b">
        <v>0</v>
      </c>
      <c r="AC4556" s="61">
        <v>0</v>
      </c>
    </row>
    <row r="4557" spans="2:29" ht="13.7">
      <c r="B4557" s="24" t="s">
        <v>95</v>
      </c>
      <c r="C4557" s="24" t="s">
        <v>50</v>
      </c>
      <c r="D4557" s="24" t="s">
        <v>96</v>
      </c>
      <c r="E4557" s="24">
        <v>480</v>
      </c>
      <c r="F4557" s="26">
        <v>46204</v>
      </c>
      <c r="G4557" s="24" t="s">
        <v>52</v>
      </c>
      <c r="H4557" s="24" t="s">
        <v>53</v>
      </c>
      <c r="I4557" s="24" t="s">
        <v>54</v>
      </c>
      <c r="J4557" s="24" t="s">
        <v>126</v>
      </c>
      <c r="K4557" s="24">
        <v>1</v>
      </c>
      <c r="L4557" s="24" t="s">
        <v>97</v>
      </c>
      <c r="M4557" s="26">
        <v>46220</v>
      </c>
      <c r="N4557" s="27">
        <v>46220.333333333336</v>
      </c>
      <c r="O4557" s="27">
        <v>46220.666666666664</v>
      </c>
      <c r="P4557" s="24" t="s">
        <v>7484</v>
      </c>
      <c r="Q4557" s="24" t="s">
        <v>7485</v>
      </c>
      <c r="R4557" s="24" t="s">
        <v>190</v>
      </c>
      <c r="S4557" s="24" t="s">
        <v>213</v>
      </c>
      <c r="T4557" s="24" t="s">
        <v>54</v>
      </c>
      <c r="U4557" s="24" t="s">
        <v>278</v>
      </c>
      <c r="V4557" s="27">
        <v>46220.421527777777</v>
      </c>
      <c r="W4557" s="27">
        <v>46220.480555555558</v>
      </c>
      <c r="Z4557" s="24">
        <v>1</v>
      </c>
      <c r="AA4557" s="24" t="s">
        <v>58</v>
      </c>
      <c r="AB4557" s="24" t="b">
        <v>0</v>
      </c>
      <c r="AC4557" s="61"/>
    </row>
    <row r="4558" spans="2:29" ht="13.7">
      <c r="B4558" s="24" t="s">
        <v>95</v>
      </c>
      <c r="C4558" s="24" t="s">
        <v>50</v>
      </c>
      <c r="D4558" s="24" t="s">
        <v>96</v>
      </c>
      <c r="E4558" s="24">
        <v>480</v>
      </c>
      <c r="F4558" s="26">
        <v>46204</v>
      </c>
      <c r="G4558" s="24" t="s">
        <v>52</v>
      </c>
      <c r="H4558" s="24" t="s">
        <v>53</v>
      </c>
      <c r="I4558" s="24" t="s">
        <v>54</v>
      </c>
      <c r="J4558" s="24" t="s">
        <v>126</v>
      </c>
      <c r="K4558" s="24">
        <v>1</v>
      </c>
      <c r="L4558" s="24" t="s">
        <v>97</v>
      </c>
      <c r="M4558" s="26">
        <v>46220</v>
      </c>
      <c r="N4558" s="27">
        <v>46220.333333333336</v>
      </c>
      <c r="O4558" s="27">
        <v>46220.666666666664</v>
      </c>
      <c r="P4558" s="24" t="s">
        <v>7486</v>
      </c>
      <c r="Q4558" s="24" t="s">
        <v>7487</v>
      </c>
      <c r="R4558" s="24" t="s">
        <v>149</v>
      </c>
      <c r="S4558" s="24" t="s">
        <v>152</v>
      </c>
      <c r="T4558" s="24" t="s">
        <v>54</v>
      </c>
      <c r="U4558" s="24" t="s">
        <v>278</v>
      </c>
      <c r="V4558" s="27">
        <v>46220.585416666669</v>
      </c>
      <c r="W4558" s="27">
        <v>46220.634027777778</v>
      </c>
      <c r="Z4558" s="24">
        <v>1</v>
      </c>
      <c r="AA4558" s="24" t="s">
        <v>58</v>
      </c>
      <c r="AB4558" s="24" t="b">
        <v>0</v>
      </c>
      <c r="AC4558" s="61"/>
    </row>
    <row r="4559" spans="2:29" ht="13.7">
      <c r="B4559" s="24" t="s">
        <v>95</v>
      </c>
      <c r="C4559" s="24" t="s">
        <v>50</v>
      </c>
      <c r="D4559" s="24" t="s">
        <v>96</v>
      </c>
      <c r="E4559" s="24">
        <v>480</v>
      </c>
      <c r="F4559" s="26">
        <v>46204</v>
      </c>
      <c r="G4559" s="24" t="s">
        <v>52</v>
      </c>
      <c r="H4559" s="24" t="s">
        <v>53</v>
      </c>
      <c r="I4559" s="24" t="s">
        <v>54</v>
      </c>
      <c r="J4559" s="24" t="s">
        <v>126</v>
      </c>
      <c r="K4559" s="24">
        <v>1</v>
      </c>
      <c r="L4559" s="24" t="s">
        <v>97</v>
      </c>
      <c r="M4559" s="26">
        <v>46220</v>
      </c>
      <c r="N4559" s="27">
        <v>46220.333333333336</v>
      </c>
      <c r="O4559" s="27">
        <v>46220.666666666664</v>
      </c>
      <c r="P4559" s="24" t="s">
        <v>7488</v>
      </c>
      <c r="Q4559" s="24" t="s">
        <v>7489</v>
      </c>
      <c r="R4559" s="24" t="s">
        <v>149</v>
      </c>
      <c r="T4559" s="24" t="s">
        <v>54</v>
      </c>
      <c r="U4559" s="24" t="s">
        <v>278</v>
      </c>
      <c r="V4559" s="27">
        <v>46220.335416666669</v>
      </c>
      <c r="W4559" s="27">
        <v>46220.393750000003</v>
      </c>
      <c r="Z4559" s="24">
        <v>1</v>
      </c>
      <c r="AA4559" s="24" t="s">
        <v>58</v>
      </c>
      <c r="AB4559" s="24" t="b">
        <v>0</v>
      </c>
      <c r="AC4559" s="61"/>
    </row>
    <row r="4560" spans="2:29" ht="13.7">
      <c r="B4560" s="24" t="s">
        <v>95</v>
      </c>
      <c r="C4560" s="24" t="s">
        <v>50</v>
      </c>
      <c r="D4560" s="24" t="s">
        <v>96</v>
      </c>
      <c r="E4560" s="24">
        <v>480</v>
      </c>
      <c r="F4560" s="26">
        <v>46204</v>
      </c>
      <c r="G4560" s="24" t="s">
        <v>52</v>
      </c>
      <c r="H4560" s="24" t="s">
        <v>53</v>
      </c>
      <c r="I4560" s="24" t="s">
        <v>54</v>
      </c>
      <c r="J4560" s="24" t="s">
        <v>126</v>
      </c>
      <c r="K4560" s="24">
        <v>1</v>
      </c>
      <c r="L4560" s="24" t="s">
        <v>97</v>
      </c>
      <c r="M4560" s="26">
        <v>46220</v>
      </c>
      <c r="N4560" s="27">
        <v>46220.333333333336</v>
      </c>
      <c r="O4560" s="27">
        <v>46220.666666666664</v>
      </c>
      <c r="P4560" s="24" t="s">
        <v>7490</v>
      </c>
      <c r="Q4560" s="24" t="s">
        <v>7491</v>
      </c>
      <c r="R4560" s="24" t="s">
        <v>190</v>
      </c>
      <c r="S4560" s="24" t="s">
        <v>156</v>
      </c>
      <c r="T4560" s="24" t="s">
        <v>54</v>
      </c>
      <c r="U4560" s="24" t="s">
        <v>278</v>
      </c>
      <c r="V4560" s="27">
        <v>46220.508333333331</v>
      </c>
      <c r="W4560" s="27">
        <v>46220.5625</v>
      </c>
      <c r="Z4560" s="24">
        <v>1</v>
      </c>
      <c r="AA4560" s="24" t="s">
        <v>58</v>
      </c>
      <c r="AB4560" s="24" t="b">
        <v>0</v>
      </c>
      <c r="AC4560" s="61"/>
    </row>
    <row r="4561" spans="2:29" ht="13.7">
      <c r="B4561" s="24" t="s">
        <v>95</v>
      </c>
      <c r="C4561" s="24" t="s">
        <v>50</v>
      </c>
      <c r="D4561" s="24" t="s">
        <v>96</v>
      </c>
      <c r="E4561" s="24">
        <v>480</v>
      </c>
      <c r="F4561" s="26">
        <v>46204</v>
      </c>
      <c r="G4561" s="24" t="s">
        <v>52</v>
      </c>
      <c r="H4561" s="24" t="s">
        <v>53</v>
      </c>
      <c r="I4561" s="24" t="s">
        <v>59</v>
      </c>
      <c r="J4561" s="24" t="s">
        <v>125</v>
      </c>
      <c r="K4561" s="24">
        <v>1</v>
      </c>
      <c r="L4561" s="24" t="s">
        <v>97</v>
      </c>
      <c r="M4561" s="26">
        <v>46221</v>
      </c>
      <c r="N4561" s="27">
        <v>46221.354166666664</v>
      </c>
      <c r="O4561" s="27">
        <v>46221.6875</v>
      </c>
      <c r="V4561" s="27"/>
      <c r="W4561" s="27"/>
      <c r="X4561" s="24">
        <v>4</v>
      </c>
      <c r="Y4561" s="24">
        <v>0</v>
      </c>
      <c r="Z4561" s="24">
        <v>4</v>
      </c>
      <c r="AA4561" s="24" t="s">
        <v>58</v>
      </c>
      <c r="AB4561" s="24" t="b">
        <v>0</v>
      </c>
      <c r="AC4561" s="61">
        <v>0</v>
      </c>
    </row>
    <row r="4562" spans="2:29" ht="13.7">
      <c r="B4562" s="24" t="s">
        <v>95</v>
      </c>
      <c r="C4562" s="24" t="s">
        <v>50</v>
      </c>
      <c r="D4562" s="24" t="s">
        <v>96</v>
      </c>
      <c r="E4562" s="24">
        <v>480</v>
      </c>
      <c r="F4562" s="26">
        <v>46204</v>
      </c>
      <c r="G4562" s="24" t="s">
        <v>52</v>
      </c>
      <c r="H4562" s="24" t="s">
        <v>53</v>
      </c>
      <c r="I4562" s="24" t="s">
        <v>59</v>
      </c>
      <c r="J4562" s="24" t="s">
        <v>126</v>
      </c>
      <c r="K4562" s="24">
        <v>1</v>
      </c>
      <c r="L4562" s="24" t="s">
        <v>97</v>
      </c>
      <c r="M4562" s="26">
        <v>46221</v>
      </c>
      <c r="N4562" s="27">
        <v>46221.354166666664</v>
      </c>
      <c r="O4562" s="27">
        <v>46221.6875</v>
      </c>
      <c r="P4562" s="24" t="s">
        <v>7492</v>
      </c>
      <c r="Q4562" s="24" t="s">
        <v>7493</v>
      </c>
      <c r="R4562" s="24" t="s">
        <v>168</v>
      </c>
      <c r="T4562" s="24" t="s">
        <v>59</v>
      </c>
      <c r="U4562" s="24" t="s">
        <v>430</v>
      </c>
      <c r="V4562" s="27">
        <v>46221.60833333333</v>
      </c>
      <c r="W4562" s="27">
        <v>46221.673611111109</v>
      </c>
      <c r="Z4562" s="24">
        <v>1</v>
      </c>
      <c r="AA4562" s="24" t="s">
        <v>58</v>
      </c>
      <c r="AB4562" s="24" t="b">
        <v>0</v>
      </c>
      <c r="AC4562" s="61"/>
    </row>
    <row r="4563" spans="2:29" ht="13.7">
      <c r="B4563" s="24" t="s">
        <v>95</v>
      </c>
      <c r="C4563" s="24" t="s">
        <v>50</v>
      </c>
      <c r="D4563" s="24" t="s">
        <v>96</v>
      </c>
      <c r="E4563" s="24">
        <v>480</v>
      </c>
      <c r="F4563" s="26">
        <v>46204</v>
      </c>
      <c r="G4563" s="24" t="s">
        <v>52</v>
      </c>
      <c r="H4563" s="24" t="s">
        <v>53</v>
      </c>
      <c r="I4563" s="24" t="s">
        <v>59</v>
      </c>
      <c r="J4563" s="24" t="s">
        <v>126</v>
      </c>
      <c r="K4563" s="24">
        <v>1</v>
      </c>
      <c r="L4563" s="24" t="s">
        <v>97</v>
      </c>
      <c r="M4563" s="26">
        <v>46221</v>
      </c>
      <c r="N4563" s="27">
        <v>46221.354166666664</v>
      </c>
      <c r="O4563" s="27">
        <v>46221.6875</v>
      </c>
      <c r="P4563" s="24" t="s">
        <v>7494</v>
      </c>
      <c r="Q4563" s="24" t="s">
        <v>7495</v>
      </c>
      <c r="R4563" s="24" t="s">
        <v>281</v>
      </c>
      <c r="T4563" s="24" t="s">
        <v>59</v>
      </c>
      <c r="U4563" s="24" t="s">
        <v>430</v>
      </c>
      <c r="V4563" s="27">
        <v>46221.522222222222</v>
      </c>
      <c r="W4563" s="27">
        <v>46221.569444444445</v>
      </c>
      <c r="Z4563" s="24">
        <v>1</v>
      </c>
      <c r="AA4563" s="24" t="s">
        <v>58</v>
      </c>
      <c r="AB4563" s="24" t="b">
        <v>0</v>
      </c>
      <c r="AC4563" s="61"/>
    </row>
    <row r="4564" spans="2:29" ht="13.7">
      <c r="B4564" s="24" t="s">
        <v>95</v>
      </c>
      <c r="C4564" s="24" t="s">
        <v>50</v>
      </c>
      <c r="D4564" s="24" t="s">
        <v>96</v>
      </c>
      <c r="E4564" s="24">
        <v>480</v>
      </c>
      <c r="F4564" s="26">
        <v>46204</v>
      </c>
      <c r="G4564" s="24" t="s">
        <v>52</v>
      </c>
      <c r="H4564" s="24" t="s">
        <v>53</v>
      </c>
      <c r="I4564" s="24" t="s">
        <v>59</v>
      </c>
      <c r="J4564" s="24" t="s">
        <v>126</v>
      </c>
      <c r="K4564" s="24">
        <v>1</v>
      </c>
      <c r="L4564" s="24" t="s">
        <v>97</v>
      </c>
      <c r="M4564" s="26">
        <v>46221</v>
      </c>
      <c r="N4564" s="27">
        <v>46221.354166666664</v>
      </c>
      <c r="O4564" s="27">
        <v>46221.6875</v>
      </c>
      <c r="P4564" s="24" t="s">
        <v>7496</v>
      </c>
      <c r="Q4564" s="24" t="s">
        <v>7497</v>
      </c>
      <c r="R4564" s="24" t="s">
        <v>281</v>
      </c>
      <c r="T4564" s="24" t="s">
        <v>59</v>
      </c>
      <c r="U4564" s="24" t="s">
        <v>430</v>
      </c>
      <c r="V4564" s="27">
        <v>46221.356249999997</v>
      </c>
      <c r="W4564" s="27">
        <v>46221.417361111111</v>
      </c>
      <c r="Z4564" s="24">
        <v>1</v>
      </c>
      <c r="AA4564" s="24" t="s">
        <v>58</v>
      </c>
      <c r="AB4564" s="24" t="b">
        <v>0</v>
      </c>
      <c r="AC4564" s="61"/>
    </row>
    <row r="4565" spans="2:29" ht="13.7">
      <c r="B4565" s="24" t="s">
        <v>95</v>
      </c>
      <c r="C4565" s="24" t="s">
        <v>50</v>
      </c>
      <c r="D4565" s="24" t="s">
        <v>96</v>
      </c>
      <c r="E4565" s="24">
        <v>480</v>
      </c>
      <c r="F4565" s="26">
        <v>46204</v>
      </c>
      <c r="G4565" s="24" t="s">
        <v>52</v>
      </c>
      <c r="H4565" s="24" t="s">
        <v>53</v>
      </c>
      <c r="I4565" s="24" t="s">
        <v>59</v>
      </c>
      <c r="J4565" s="24" t="s">
        <v>126</v>
      </c>
      <c r="K4565" s="24">
        <v>1</v>
      </c>
      <c r="L4565" s="24" t="s">
        <v>97</v>
      </c>
      <c r="M4565" s="26">
        <v>46221</v>
      </c>
      <c r="N4565" s="27">
        <v>46221.354166666664</v>
      </c>
      <c r="O4565" s="27">
        <v>46221.6875</v>
      </c>
      <c r="P4565" s="24" t="s">
        <v>7498</v>
      </c>
      <c r="Q4565" s="24" t="s">
        <v>7499</v>
      </c>
      <c r="R4565" s="24" t="s">
        <v>281</v>
      </c>
      <c r="T4565" s="24" t="s">
        <v>59</v>
      </c>
      <c r="U4565" s="24" t="s">
        <v>430</v>
      </c>
      <c r="V4565" s="27">
        <v>46221.445138888892</v>
      </c>
      <c r="W4565" s="27">
        <v>46221.495833333334</v>
      </c>
      <c r="Z4565" s="24">
        <v>1</v>
      </c>
      <c r="AA4565" s="24" t="s">
        <v>58</v>
      </c>
      <c r="AB4565" s="24" t="b">
        <v>0</v>
      </c>
      <c r="AC4565" s="61"/>
    </row>
    <row r="4566" spans="2:29" ht="13.7">
      <c r="B4566" s="24" t="s">
        <v>95</v>
      </c>
      <c r="C4566" s="24" t="s">
        <v>50</v>
      </c>
      <c r="D4566" s="24" t="s">
        <v>96</v>
      </c>
      <c r="E4566" s="24">
        <v>480</v>
      </c>
      <c r="F4566" s="26">
        <v>46204</v>
      </c>
      <c r="G4566" s="24" t="s">
        <v>52</v>
      </c>
      <c r="H4566" s="24" t="s">
        <v>53</v>
      </c>
      <c r="I4566" s="24" t="s">
        <v>57</v>
      </c>
      <c r="J4566" s="24" t="s">
        <v>125</v>
      </c>
      <c r="K4566" s="24">
        <v>1</v>
      </c>
      <c r="L4566" s="24" t="s">
        <v>97</v>
      </c>
      <c r="M4566" s="26">
        <v>46227</v>
      </c>
      <c r="N4566" s="27">
        <v>46227.333333333336</v>
      </c>
      <c r="O4566" s="27">
        <v>46227.666666666664</v>
      </c>
      <c r="V4566" s="27"/>
      <c r="W4566" s="27"/>
      <c r="X4566" s="24">
        <v>4</v>
      </c>
      <c r="Y4566" s="24">
        <v>0</v>
      </c>
      <c r="Z4566" s="24">
        <v>4</v>
      </c>
      <c r="AA4566" s="24" t="s">
        <v>58</v>
      </c>
      <c r="AB4566" s="24" t="b">
        <v>0</v>
      </c>
      <c r="AC4566" s="61">
        <v>0</v>
      </c>
    </row>
    <row r="4567" spans="2:29" ht="13.7">
      <c r="B4567" s="24" t="s">
        <v>95</v>
      </c>
      <c r="C4567" s="24" t="s">
        <v>50</v>
      </c>
      <c r="D4567" s="24" t="s">
        <v>96</v>
      </c>
      <c r="E4567" s="24">
        <v>480</v>
      </c>
      <c r="F4567" s="26">
        <v>46204</v>
      </c>
      <c r="G4567" s="24" t="s">
        <v>52</v>
      </c>
      <c r="H4567" s="24" t="s">
        <v>53</v>
      </c>
      <c r="I4567" s="24" t="s">
        <v>57</v>
      </c>
      <c r="J4567" s="24" t="s">
        <v>126</v>
      </c>
      <c r="K4567" s="24">
        <v>1</v>
      </c>
      <c r="L4567" s="24" t="s">
        <v>97</v>
      </c>
      <c r="M4567" s="26">
        <v>46227</v>
      </c>
      <c r="N4567" s="27">
        <v>46227.333333333336</v>
      </c>
      <c r="O4567" s="27">
        <v>46227.666666666664</v>
      </c>
      <c r="P4567" s="24" t="s">
        <v>7500</v>
      </c>
      <c r="Q4567" s="24" t="s">
        <v>7501</v>
      </c>
      <c r="R4567" s="24" t="s">
        <v>185</v>
      </c>
      <c r="S4567" s="24" t="s">
        <v>160</v>
      </c>
      <c r="T4567" s="24" t="s">
        <v>57</v>
      </c>
      <c r="U4567" s="24" t="s">
        <v>202</v>
      </c>
      <c r="V4567" s="27">
        <v>46227.59097222222</v>
      </c>
      <c r="W4567" s="27">
        <v>46227.640277777777</v>
      </c>
      <c r="Z4567" s="24">
        <v>1</v>
      </c>
      <c r="AA4567" s="24" t="s">
        <v>58</v>
      </c>
      <c r="AB4567" s="24" t="b">
        <v>0</v>
      </c>
      <c r="AC4567" s="61"/>
    </row>
    <row r="4568" spans="2:29" ht="13.7">
      <c r="B4568" s="24" t="s">
        <v>95</v>
      </c>
      <c r="C4568" s="24" t="s">
        <v>50</v>
      </c>
      <c r="D4568" s="24" t="s">
        <v>96</v>
      </c>
      <c r="E4568" s="24">
        <v>480</v>
      </c>
      <c r="F4568" s="26">
        <v>46204</v>
      </c>
      <c r="G4568" s="24" t="s">
        <v>52</v>
      </c>
      <c r="H4568" s="24" t="s">
        <v>53</v>
      </c>
      <c r="I4568" s="24" t="s">
        <v>57</v>
      </c>
      <c r="J4568" s="24" t="s">
        <v>126</v>
      </c>
      <c r="K4568" s="24">
        <v>1</v>
      </c>
      <c r="L4568" s="24" t="s">
        <v>97</v>
      </c>
      <c r="M4568" s="26">
        <v>46227</v>
      </c>
      <c r="N4568" s="27">
        <v>46227.333333333336</v>
      </c>
      <c r="O4568" s="27">
        <v>46227.666666666664</v>
      </c>
      <c r="P4568" s="24" t="s">
        <v>7502</v>
      </c>
      <c r="Q4568" s="24" t="s">
        <v>7503</v>
      </c>
      <c r="R4568" s="24" t="s">
        <v>165</v>
      </c>
      <c r="S4568" s="24" t="s">
        <v>152</v>
      </c>
      <c r="T4568" s="24" t="s">
        <v>57</v>
      </c>
      <c r="U4568" s="24" t="s">
        <v>202</v>
      </c>
      <c r="V4568" s="27">
        <v>46227.503472222219</v>
      </c>
      <c r="W4568" s="27">
        <v>46227.553472222222</v>
      </c>
      <c r="Z4568" s="24">
        <v>1</v>
      </c>
      <c r="AA4568" s="24" t="s">
        <v>58</v>
      </c>
      <c r="AB4568" s="24" t="b">
        <v>0</v>
      </c>
      <c r="AC4568" s="61"/>
    </row>
    <row r="4569" spans="2:29" ht="13.7">
      <c r="B4569" s="24" t="s">
        <v>95</v>
      </c>
      <c r="C4569" s="24" t="s">
        <v>50</v>
      </c>
      <c r="D4569" s="24" t="s">
        <v>96</v>
      </c>
      <c r="E4569" s="24">
        <v>480</v>
      </c>
      <c r="F4569" s="26">
        <v>46204</v>
      </c>
      <c r="G4569" s="24" t="s">
        <v>52</v>
      </c>
      <c r="H4569" s="24" t="s">
        <v>53</v>
      </c>
      <c r="I4569" s="24" t="s">
        <v>57</v>
      </c>
      <c r="J4569" s="24" t="s">
        <v>126</v>
      </c>
      <c r="K4569" s="24">
        <v>1</v>
      </c>
      <c r="L4569" s="24" t="s">
        <v>97</v>
      </c>
      <c r="M4569" s="26">
        <v>46227</v>
      </c>
      <c r="N4569" s="27">
        <v>46227.333333333336</v>
      </c>
      <c r="O4569" s="27">
        <v>46227.666666666664</v>
      </c>
      <c r="P4569" s="24" t="s">
        <v>7504</v>
      </c>
      <c r="Q4569" s="24" t="s">
        <v>7505</v>
      </c>
      <c r="R4569" s="24" t="s">
        <v>182</v>
      </c>
      <c r="T4569" s="24" t="s">
        <v>57</v>
      </c>
      <c r="U4569" s="24" t="s">
        <v>202</v>
      </c>
      <c r="V4569" s="27">
        <v>46227.339583333334</v>
      </c>
      <c r="W4569" s="27">
        <v>46227.404861111114</v>
      </c>
      <c r="Z4569" s="24">
        <v>1</v>
      </c>
      <c r="AA4569" s="24" t="s">
        <v>58</v>
      </c>
      <c r="AB4569" s="24" t="b">
        <v>0</v>
      </c>
      <c r="AC4569" s="61"/>
    </row>
    <row r="4570" spans="2:29" ht="13.7">
      <c r="B4570" s="24" t="s">
        <v>95</v>
      </c>
      <c r="C4570" s="24" t="s">
        <v>50</v>
      </c>
      <c r="D4570" s="24" t="s">
        <v>96</v>
      </c>
      <c r="E4570" s="24">
        <v>480</v>
      </c>
      <c r="F4570" s="26">
        <v>46204</v>
      </c>
      <c r="G4570" s="24" t="s">
        <v>52</v>
      </c>
      <c r="H4570" s="24" t="s">
        <v>53</v>
      </c>
      <c r="I4570" s="24" t="s">
        <v>57</v>
      </c>
      <c r="J4570" s="24" t="s">
        <v>126</v>
      </c>
      <c r="K4570" s="24">
        <v>1</v>
      </c>
      <c r="L4570" s="24" t="s">
        <v>97</v>
      </c>
      <c r="M4570" s="26">
        <v>46227</v>
      </c>
      <c r="N4570" s="27">
        <v>46227.333333333336</v>
      </c>
      <c r="O4570" s="27">
        <v>46227.666666666664</v>
      </c>
      <c r="P4570" s="24" t="s">
        <v>7506</v>
      </c>
      <c r="Q4570" s="24" t="s">
        <v>7507</v>
      </c>
      <c r="R4570" s="24" t="s">
        <v>155</v>
      </c>
      <c r="T4570" s="24" t="s">
        <v>57</v>
      </c>
      <c r="U4570" s="24" t="s">
        <v>202</v>
      </c>
      <c r="V4570" s="27">
        <v>46227.418055555558</v>
      </c>
      <c r="W4570" s="27">
        <v>46227.467361111114</v>
      </c>
      <c r="Z4570" s="24">
        <v>1</v>
      </c>
      <c r="AA4570" s="24" t="s">
        <v>58</v>
      </c>
      <c r="AB4570" s="24" t="b">
        <v>0</v>
      </c>
      <c r="AC4570" s="61"/>
    </row>
    <row r="4571" spans="2:29" ht="13.7">
      <c r="B4571" s="24" t="s">
        <v>95</v>
      </c>
      <c r="C4571" s="24" t="s">
        <v>50</v>
      </c>
      <c r="D4571" s="24" t="s">
        <v>96</v>
      </c>
      <c r="E4571" s="24">
        <v>480</v>
      </c>
      <c r="F4571" s="26">
        <v>46204</v>
      </c>
      <c r="G4571" s="24" t="s">
        <v>52</v>
      </c>
      <c r="H4571" s="24" t="s">
        <v>53</v>
      </c>
      <c r="I4571" s="24" t="s">
        <v>57</v>
      </c>
      <c r="J4571" s="24" t="s">
        <v>125</v>
      </c>
      <c r="K4571" s="24">
        <v>1</v>
      </c>
      <c r="L4571" s="24" t="s">
        <v>97</v>
      </c>
      <c r="M4571" s="26">
        <v>46234</v>
      </c>
      <c r="N4571" s="27">
        <v>46234.333333333336</v>
      </c>
      <c r="O4571" s="27">
        <v>46234.666666666664</v>
      </c>
      <c r="V4571" s="27"/>
      <c r="W4571" s="27"/>
      <c r="X4571" s="24">
        <v>4</v>
      </c>
      <c r="Y4571" s="24">
        <v>0</v>
      </c>
      <c r="Z4571" s="24">
        <v>4</v>
      </c>
      <c r="AA4571" s="24" t="s">
        <v>58</v>
      </c>
      <c r="AB4571" s="24" t="b">
        <v>0</v>
      </c>
      <c r="AC4571" s="61">
        <v>0</v>
      </c>
    </row>
    <row r="4572" spans="2:29" ht="13.7">
      <c r="B4572" s="24" t="s">
        <v>95</v>
      </c>
      <c r="C4572" s="24" t="s">
        <v>50</v>
      </c>
      <c r="D4572" s="24" t="s">
        <v>96</v>
      </c>
      <c r="E4572" s="24">
        <v>480</v>
      </c>
      <c r="F4572" s="26">
        <v>46204</v>
      </c>
      <c r="G4572" s="24" t="s">
        <v>52</v>
      </c>
      <c r="H4572" s="24" t="s">
        <v>53</v>
      </c>
      <c r="I4572" s="24" t="s">
        <v>57</v>
      </c>
      <c r="J4572" s="24" t="s">
        <v>126</v>
      </c>
      <c r="K4572" s="24">
        <v>1</v>
      </c>
      <c r="L4572" s="24" t="s">
        <v>97</v>
      </c>
      <c r="M4572" s="26">
        <v>46234</v>
      </c>
      <c r="N4572" s="27">
        <v>46234.333333333336</v>
      </c>
      <c r="O4572" s="27">
        <v>46234.666666666664</v>
      </c>
      <c r="P4572" s="24" t="s">
        <v>7508</v>
      </c>
      <c r="Q4572" s="24" t="s">
        <v>7509</v>
      </c>
      <c r="R4572" s="24" t="s">
        <v>155</v>
      </c>
      <c r="T4572" s="24" t="s">
        <v>57</v>
      </c>
      <c r="U4572" s="24" t="s">
        <v>179</v>
      </c>
      <c r="V4572" s="27">
        <v>46234.419444444444</v>
      </c>
      <c r="W4572" s="27">
        <v>46234.469444444447</v>
      </c>
      <c r="Z4572" s="24">
        <v>1</v>
      </c>
      <c r="AA4572" s="24" t="s">
        <v>58</v>
      </c>
      <c r="AB4572" s="24" t="b">
        <v>0</v>
      </c>
      <c r="AC4572" s="61"/>
    </row>
    <row r="4573" spans="2:29" ht="13.7">
      <c r="B4573" s="24" t="s">
        <v>95</v>
      </c>
      <c r="C4573" s="24" t="s">
        <v>50</v>
      </c>
      <c r="D4573" s="24" t="s">
        <v>96</v>
      </c>
      <c r="E4573" s="24">
        <v>480</v>
      </c>
      <c r="F4573" s="26">
        <v>46204</v>
      </c>
      <c r="G4573" s="24" t="s">
        <v>52</v>
      </c>
      <c r="H4573" s="24" t="s">
        <v>53</v>
      </c>
      <c r="I4573" s="24" t="s">
        <v>57</v>
      </c>
      <c r="J4573" s="24" t="s">
        <v>126</v>
      </c>
      <c r="K4573" s="24">
        <v>1</v>
      </c>
      <c r="L4573" s="24" t="s">
        <v>97</v>
      </c>
      <c r="M4573" s="26">
        <v>46234</v>
      </c>
      <c r="N4573" s="27">
        <v>46234.333333333336</v>
      </c>
      <c r="O4573" s="27">
        <v>46234.666666666664</v>
      </c>
      <c r="P4573" s="24" t="s">
        <v>7510</v>
      </c>
      <c r="Q4573" s="24" t="s">
        <v>7511</v>
      </c>
      <c r="R4573" s="24" t="s">
        <v>159</v>
      </c>
      <c r="T4573" s="24" t="s">
        <v>57</v>
      </c>
      <c r="U4573" s="24" t="s">
        <v>179</v>
      </c>
      <c r="V4573" s="27">
        <v>46234.589583333334</v>
      </c>
      <c r="W4573" s="27">
        <v>46234.651388888888</v>
      </c>
      <c r="Z4573" s="24">
        <v>1</v>
      </c>
      <c r="AA4573" s="24" t="s">
        <v>58</v>
      </c>
      <c r="AB4573" s="24" t="b">
        <v>0</v>
      </c>
      <c r="AC4573" s="61"/>
    </row>
    <row r="4574" spans="2:29" ht="13.7">
      <c r="B4574" s="24" t="s">
        <v>95</v>
      </c>
      <c r="C4574" s="24" t="s">
        <v>50</v>
      </c>
      <c r="D4574" s="24" t="s">
        <v>96</v>
      </c>
      <c r="E4574" s="24">
        <v>480</v>
      </c>
      <c r="F4574" s="26">
        <v>46204</v>
      </c>
      <c r="G4574" s="24" t="s">
        <v>52</v>
      </c>
      <c r="H4574" s="24" t="s">
        <v>53</v>
      </c>
      <c r="I4574" s="24" t="s">
        <v>57</v>
      </c>
      <c r="J4574" s="24" t="s">
        <v>126</v>
      </c>
      <c r="K4574" s="24">
        <v>1</v>
      </c>
      <c r="L4574" s="24" t="s">
        <v>97</v>
      </c>
      <c r="M4574" s="26">
        <v>46234</v>
      </c>
      <c r="N4574" s="27">
        <v>46234.333333333336</v>
      </c>
      <c r="O4574" s="27">
        <v>46234.666666666664</v>
      </c>
      <c r="P4574" s="24" t="s">
        <v>7512</v>
      </c>
      <c r="Q4574" s="24" t="s">
        <v>7513</v>
      </c>
      <c r="R4574" s="24" t="s">
        <v>155</v>
      </c>
      <c r="T4574" s="24" t="s">
        <v>57</v>
      </c>
      <c r="U4574" s="24" t="s">
        <v>179</v>
      </c>
      <c r="V4574" s="27">
        <v>46234.504166666666</v>
      </c>
      <c r="W4574" s="27">
        <v>46234.569444444445</v>
      </c>
      <c r="Z4574" s="24">
        <v>1</v>
      </c>
      <c r="AA4574" s="24" t="s">
        <v>58</v>
      </c>
      <c r="AB4574" s="24" t="b">
        <v>0</v>
      </c>
      <c r="AC4574" s="61"/>
    </row>
    <row r="4575" spans="2:29" ht="13.7">
      <c r="B4575" s="24" t="s">
        <v>95</v>
      </c>
      <c r="C4575" s="24" t="s">
        <v>50</v>
      </c>
      <c r="D4575" s="24" t="s">
        <v>96</v>
      </c>
      <c r="E4575" s="24">
        <v>480</v>
      </c>
      <c r="F4575" s="26">
        <v>46204</v>
      </c>
      <c r="G4575" s="24" t="s">
        <v>52</v>
      </c>
      <c r="H4575" s="24" t="s">
        <v>53</v>
      </c>
      <c r="I4575" s="24" t="s">
        <v>57</v>
      </c>
      <c r="J4575" s="24" t="s">
        <v>126</v>
      </c>
      <c r="K4575" s="24">
        <v>1</v>
      </c>
      <c r="L4575" s="24" t="s">
        <v>97</v>
      </c>
      <c r="M4575" s="26">
        <v>46234</v>
      </c>
      <c r="N4575" s="27">
        <v>46234.333333333336</v>
      </c>
      <c r="O4575" s="27">
        <v>46234.666666666664</v>
      </c>
      <c r="P4575" s="24" t="s">
        <v>7514</v>
      </c>
      <c r="Q4575" s="24" t="s">
        <v>7515</v>
      </c>
      <c r="R4575" s="24" t="s">
        <v>185</v>
      </c>
      <c r="T4575" s="24" t="s">
        <v>57</v>
      </c>
      <c r="U4575" s="24" t="s">
        <v>179</v>
      </c>
      <c r="V4575" s="27">
        <v>46234.334722222222</v>
      </c>
      <c r="W4575" s="27">
        <v>46234.390277777777</v>
      </c>
      <c r="Z4575" s="24">
        <v>1</v>
      </c>
      <c r="AA4575" s="24" t="s">
        <v>58</v>
      </c>
      <c r="AB4575" s="24" t="b">
        <v>0</v>
      </c>
      <c r="AC4575" s="61"/>
    </row>
    <row r="4576" spans="2:29" ht="13.7">
      <c r="B4576" s="24" t="s">
        <v>95</v>
      </c>
      <c r="C4576" s="24" t="s">
        <v>50</v>
      </c>
      <c r="D4576" s="24" t="s">
        <v>96</v>
      </c>
      <c r="E4576" s="24">
        <v>480</v>
      </c>
      <c r="F4576" s="26">
        <v>46235</v>
      </c>
      <c r="G4576" s="24" t="s">
        <v>52</v>
      </c>
      <c r="H4576" s="24" t="s">
        <v>53</v>
      </c>
      <c r="I4576" s="24" t="s">
        <v>59</v>
      </c>
      <c r="J4576" s="24" t="s">
        <v>125</v>
      </c>
      <c r="K4576" s="24">
        <v>1</v>
      </c>
      <c r="L4576" s="24" t="s">
        <v>97</v>
      </c>
      <c r="M4576" s="26">
        <v>46252</v>
      </c>
      <c r="N4576" s="27">
        <v>46252.333333333336</v>
      </c>
      <c r="O4576" s="27">
        <v>46252.666666666664</v>
      </c>
      <c r="V4576" s="27"/>
      <c r="W4576" s="27"/>
      <c r="X4576" s="24">
        <v>4</v>
      </c>
      <c r="Y4576" s="24">
        <v>0</v>
      </c>
      <c r="Z4576" s="24">
        <v>4</v>
      </c>
      <c r="AA4576" s="24" t="s">
        <v>60</v>
      </c>
      <c r="AB4576" s="24" t="b">
        <v>0</v>
      </c>
      <c r="AC4576" s="61">
        <v>0</v>
      </c>
    </row>
    <row r="4577" spans="2:29" ht="13.7">
      <c r="B4577" s="24" t="s">
        <v>95</v>
      </c>
      <c r="C4577" s="24" t="s">
        <v>50</v>
      </c>
      <c r="D4577" s="24" t="s">
        <v>96</v>
      </c>
      <c r="E4577" s="24">
        <v>480</v>
      </c>
      <c r="F4577" s="26">
        <v>46235</v>
      </c>
      <c r="G4577" s="24" t="s">
        <v>52</v>
      </c>
      <c r="H4577" s="24" t="s">
        <v>53</v>
      </c>
      <c r="I4577" s="24" t="s">
        <v>59</v>
      </c>
      <c r="J4577" s="24" t="s">
        <v>126</v>
      </c>
      <c r="K4577" s="24">
        <v>1</v>
      </c>
      <c r="L4577" s="24" t="s">
        <v>97</v>
      </c>
      <c r="M4577" s="26">
        <v>46252</v>
      </c>
      <c r="N4577" s="27">
        <v>46252.333333333336</v>
      </c>
      <c r="O4577" s="27">
        <v>46252.666666666664</v>
      </c>
      <c r="P4577" s="24" t="s">
        <v>7516</v>
      </c>
      <c r="Q4577" s="24" t="s">
        <v>7517</v>
      </c>
      <c r="R4577" s="24" t="s">
        <v>217</v>
      </c>
      <c r="S4577" s="24" t="s">
        <v>213</v>
      </c>
      <c r="T4577" s="24" t="s">
        <v>59</v>
      </c>
      <c r="U4577" s="24" t="s">
        <v>497</v>
      </c>
      <c r="V4577" s="27">
        <v>46252.423611111109</v>
      </c>
      <c r="W4577" s="27">
        <v>46252.479166666664</v>
      </c>
      <c r="Z4577" s="24">
        <v>1</v>
      </c>
      <c r="AA4577" s="24" t="s">
        <v>60</v>
      </c>
      <c r="AB4577" s="24" t="b">
        <v>0</v>
      </c>
      <c r="AC4577" s="61"/>
    </row>
    <row r="4578" spans="2:29" ht="13.7">
      <c r="B4578" s="24" t="s">
        <v>95</v>
      </c>
      <c r="C4578" s="24" t="s">
        <v>50</v>
      </c>
      <c r="D4578" s="24" t="s">
        <v>96</v>
      </c>
      <c r="E4578" s="24">
        <v>480</v>
      </c>
      <c r="F4578" s="26">
        <v>46235</v>
      </c>
      <c r="G4578" s="24" t="s">
        <v>52</v>
      </c>
      <c r="H4578" s="24" t="s">
        <v>53</v>
      </c>
      <c r="I4578" s="24" t="s">
        <v>59</v>
      </c>
      <c r="J4578" s="24" t="s">
        <v>126</v>
      </c>
      <c r="K4578" s="24">
        <v>1</v>
      </c>
      <c r="L4578" s="24" t="s">
        <v>97</v>
      </c>
      <c r="M4578" s="26">
        <v>46252</v>
      </c>
      <c r="N4578" s="27">
        <v>46252.333333333336</v>
      </c>
      <c r="O4578" s="27">
        <v>46252.666666666664</v>
      </c>
      <c r="P4578" s="24" t="s">
        <v>7518</v>
      </c>
      <c r="Q4578" s="24" t="s">
        <v>7519</v>
      </c>
      <c r="R4578" s="24" t="s">
        <v>174</v>
      </c>
      <c r="T4578" s="24" t="s">
        <v>59</v>
      </c>
      <c r="U4578" s="24" t="s">
        <v>497</v>
      </c>
      <c r="V4578" s="27">
        <v>46252.504166666666</v>
      </c>
      <c r="W4578" s="27">
        <v>46252.554861111108</v>
      </c>
      <c r="Z4578" s="24">
        <v>1</v>
      </c>
      <c r="AA4578" s="24" t="s">
        <v>60</v>
      </c>
      <c r="AB4578" s="24" t="b">
        <v>0</v>
      </c>
      <c r="AC4578" s="61"/>
    </row>
    <row r="4579" spans="2:29" ht="13.7">
      <c r="B4579" s="24" t="s">
        <v>95</v>
      </c>
      <c r="C4579" s="24" t="s">
        <v>50</v>
      </c>
      <c r="D4579" s="24" t="s">
        <v>96</v>
      </c>
      <c r="E4579" s="24">
        <v>480</v>
      </c>
      <c r="F4579" s="26">
        <v>46235</v>
      </c>
      <c r="G4579" s="24" t="s">
        <v>52</v>
      </c>
      <c r="H4579" s="24" t="s">
        <v>53</v>
      </c>
      <c r="I4579" s="24" t="s">
        <v>59</v>
      </c>
      <c r="J4579" s="24" t="s">
        <v>126</v>
      </c>
      <c r="K4579" s="24">
        <v>1</v>
      </c>
      <c r="L4579" s="24" t="s">
        <v>97</v>
      </c>
      <c r="M4579" s="26">
        <v>46252</v>
      </c>
      <c r="N4579" s="27">
        <v>46252.333333333336</v>
      </c>
      <c r="O4579" s="27">
        <v>46252.666666666664</v>
      </c>
      <c r="P4579" s="24" t="s">
        <v>7520</v>
      </c>
      <c r="Q4579" s="24" t="s">
        <v>7521</v>
      </c>
      <c r="R4579" s="24" t="s">
        <v>217</v>
      </c>
      <c r="T4579" s="24" t="s">
        <v>59</v>
      </c>
      <c r="U4579" s="24" t="s">
        <v>497</v>
      </c>
      <c r="V4579" s="27">
        <v>46252.339583333334</v>
      </c>
      <c r="W4579" s="27">
        <v>46252.404861111114</v>
      </c>
      <c r="Z4579" s="24">
        <v>1</v>
      </c>
      <c r="AA4579" s="24" t="s">
        <v>60</v>
      </c>
      <c r="AB4579" s="24" t="b">
        <v>0</v>
      </c>
      <c r="AC4579" s="61"/>
    </row>
    <row r="4580" spans="2:29" ht="13.7">
      <c r="B4580" s="24" t="s">
        <v>95</v>
      </c>
      <c r="C4580" s="24" t="s">
        <v>50</v>
      </c>
      <c r="D4580" s="24" t="s">
        <v>96</v>
      </c>
      <c r="E4580" s="24">
        <v>480</v>
      </c>
      <c r="F4580" s="26">
        <v>46235</v>
      </c>
      <c r="G4580" s="24" t="s">
        <v>52</v>
      </c>
      <c r="H4580" s="24" t="s">
        <v>53</v>
      </c>
      <c r="I4580" s="24" t="s">
        <v>59</v>
      </c>
      <c r="J4580" s="24" t="s">
        <v>126</v>
      </c>
      <c r="K4580" s="24">
        <v>1</v>
      </c>
      <c r="L4580" s="24" t="s">
        <v>97</v>
      </c>
      <c r="M4580" s="26">
        <v>46252</v>
      </c>
      <c r="N4580" s="27">
        <v>46252.333333333336</v>
      </c>
      <c r="O4580" s="27">
        <v>46252.666666666664</v>
      </c>
      <c r="P4580" s="24" t="s">
        <v>7522</v>
      </c>
      <c r="Q4580" s="24" t="s">
        <v>7523</v>
      </c>
      <c r="R4580" s="24" t="s">
        <v>284</v>
      </c>
      <c r="S4580" s="24" t="s">
        <v>152</v>
      </c>
      <c r="T4580" s="24" t="s">
        <v>59</v>
      </c>
      <c r="U4580" s="24" t="s">
        <v>497</v>
      </c>
      <c r="V4580" s="27">
        <v>46252.584722222222</v>
      </c>
      <c r="W4580" s="27">
        <v>46252.647916666669</v>
      </c>
      <c r="Z4580" s="24">
        <v>1</v>
      </c>
      <c r="AA4580" s="24" t="s">
        <v>60</v>
      </c>
      <c r="AB4580" s="24" t="b">
        <v>0</v>
      </c>
      <c r="AC4580" s="61"/>
    </row>
    <row r="4581" spans="2:29" ht="13.7">
      <c r="B4581" s="24" t="s">
        <v>95</v>
      </c>
      <c r="C4581" s="24" t="s">
        <v>50</v>
      </c>
      <c r="D4581" s="24" t="s">
        <v>96</v>
      </c>
      <c r="E4581" s="24">
        <v>480</v>
      </c>
      <c r="F4581" s="26">
        <v>46235</v>
      </c>
      <c r="G4581" s="24" t="s">
        <v>52</v>
      </c>
      <c r="H4581" s="24" t="s">
        <v>53</v>
      </c>
      <c r="I4581" s="24" t="s">
        <v>54</v>
      </c>
      <c r="J4581" s="24" t="s">
        <v>125</v>
      </c>
      <c r="K4581" s="24">
        <v>1</v>
      </c>
      <c r="L4581" s="24" t="s">
        <v>97</v>
      </c>
      <c r="M4581" s="26">
        <v>46259</v>
      </c>
      <c r="N4581" s="27">
        <v>46259.354166666664</v>
      </c>
      <c r="O4581" s="27">
        <v>46259.6875</v>
      </c>
      <c r="V4581" s="27"/>
      <c r="W4581" s="27"/>
      <c r="X4581" s="24">
        <v>4</v>
      </c>
      <c r="Y4581" s="24">
        <v>0</v>
      </c>
      <c r="Z4581" s="24">
        <v>4</v>
      </c>
      <c r="AA4581" s="24" t="s">
        <v>60</v>
      </c>
      <c r="AB4581" s="24" t="b">
        <v>0</v>
      </c>
      <c r="AC4581" s="61">
        <v>0</v>
      </c>
    </row>
    <row r="4582" spans="2:29" ht="13.7">
      <c r="B4582" s="24" t="s">
        <v>95</v>
      </c>
      <c r="C4582" s="24" t="s">
        <v>50</v>
      </c>
      <c r="D4582" s="24" t="s">
        <v>96</v>
      </c>
      <c r="E4582" s="24">
        <v>480</v>
      </c>
      <c r="F4582" s="26">
        <v>46235</v>
      </c>
      <c r="G4582" s="24" t="s">
        <v>52</v>
      </c>
      <c r="H4582" s="24" t="s">
        <v>53</v>
      </c>
      <c r="I4582" s="24" t="s">
        <v>54</v>
      </c>
      <c r="J4582" s="24" t="s">
        <v>126</v>
      </c>
      <c r="K4582" s="24">
        <v>1</v>
      </c>
      <c r="L4582" s="24" t="s">
        <v>97</v>
      </c>
      <c r="M4582" s="26">
        <v>46259</v>
      </c>
      <c r="N4582" s="27">
        <v>46259.354166666664</v>
      </c>
      <c r="O4582" s="27">
        <v>46259.6875</v>
      </c>
      <c r="P4582" s="24" t="s">
        <v>7524</v>
      </c>
      <c r="Q4582" s="24" t="s">
        <v>7525</v>
      </c>
      <c r="R4582" s="24" t="s">
        <v>142</v>
      </c>
      <c r="T4582" s="24" t="s">
        <v>54</v>
      </c>
      <c r="U4582" s="24" t="s">
        <v>278</v>
      </c>
      <c r="V4582" s="27">
        <v>46259.526388888888</v>
      </c>
      <c r="W4582" s="27">
        <v>46259.57708333333</v>
      </c>
      <c r="Z4582" s="24">
        <v>1</v>
      </c>
      <c r="AA4582" s="24" t="s">
        <v>60</v>
      </c>
      <c r="AB4582" s="24" t="b">
        <v>0</v>
      </c>
      <c r="AC4582" s="61"/>
    </row>
    <row r="4583" spans="2:29" ht="13.7">
      <c r="B4583" s="24" t="s">
        <v>95</v>
      </c>
      <c r="C4583" s="24" t="s">
        <v>50</v>
      </c>
      <c r="D4583" s="24" t="s">
        <v>96</v>
      </c>
      <c r="E4583" s="24">
        <v>480</v>
      </c>
      <c r="F4583" s="26">
        <v>46235</v>
      </c>
      <c r="G4583" s="24" t="s">
        <v>52</v>
      </c>
      <c r="H4583" s="24" t="s">
        <v>53</v>
      </c>
      <c r="I4583" s="24" t="s">
        <v>54</v>
      </c>
      <c r="J4583" s="24" t="s">
        <v>126</v>
      </c>
      <c r="K4583" s="24">
        <v>1</v>
      </c>
      <c r="L4583" s="24" t="s">
        <v>97</v>
      </c>
      <c r="M4583" s="26">
        <v>46259</v>
      </c>
      <c r="N4583" s="27">
        <v>46259.354166666664</v>
      </c>
      <c r="O4583" s="27">
        <v>46259.6875</v>
      </c>
      <c r="P4583" s="24" t="s">
        <v>7526</v>
      </c>
      <c r="Q4583" s="24" t="s">
        <v>7527</v>
      </c>
      <c r="R4583" s="24" t="s">
        <v>142</v>
      </c>
      <c r="T4583" s="24" t="s">
        <v>54</v>
      </c>
      <c r="U4583" s="24" t="s">
        <v>278</v>
      </c>
      <c r="V4583" s="27">
        <v>46259.444444444445</v>
      </c>
      <c r="W4583" s="27">
        <v>46259.503472222219</v>
      </c>
      <c r="Z4583" s="24">
        <v>1</v>
      </c>
      <c r="AA4583" s="24" t="s">
        <v>60</v>
      </c>
      <c r="AB4583" s="24" t="b">
        <v>0</v>
      </c>
      <c r="AC4583" s="61"/>
    </row>
    <row r="4584" spans="2:29" ht="13.7">
      <c r="B4584" s="24" t="s">
        <v>95</v>
      </c>
      <c r="C4584" s="24" t="s">
        <v>50</v>
      </c>
      <c r="D4584" s="24" t="s">
        <v>96</v>
      </c>
      <c r="E4584" s="24">
        <v>480</v>
      </c>
      <c r="F4584" s="26">
        <v>46235</v>
      </c>
      <c r="G4584" s="24" t="s">
        <v>52</v>
      </c>
      <c r="H4584" s="24" t="s">
        <v>53</v>
      </c>
      <c r="I4584" s="24" t="s">
        <v>54</v>
      </c>
      <c r="J4584" s="24" t="s">
        <v>126</v>
      </c>
      <c r="K4584" s="24">
        <v>1</v>
      </c>
      <c r="L4584" s="24" t="s">
        <v>97</v>
      </c>
      <c r="M4584" s="26">
        <v>46259</v>
      </c>
      <c r="N4584" s="27">
        <v>46259.354166666664</v>
      </c>
      <c r="O4584" s="27">
        <v>46259.6875</v>
      </c>
      <c r="P4584" s="24" t="s">
        <v>7528</v>
      </c>
      <c r="Q4584" s="24" t="s">
        <v>7529</v>
      </c>
      <c r="R4584" s="24" t="s">
        <v>190</v>
      </c>
      <c r="S4584" s="24" t="s">
        <v>160</v>
      </c>
      <c r="T4584" s="24" t="s">
        <v>54</v>
      </c>
      <c r="U4584" s="24" t="s">
        <v>278</v>
      </c>
      <c r="V4584" s="27">
        <v>46259.606944444444</v>
      </c>
      <c r="W4584" s="27">
        <v>46259.669444444444</v>
      </c>
      <c r="Z4584" s="24">
        <v>1</v>
      </c>
      <c r="AA4584" s="24" t="s">
        <v>60</v>
      </c>
      <c r="AB4584" s="24" t="b">
        <v>0</v>
      </c>
      <c r="AC4584" s="61"/>
    </row>
    <row r="4585" spans="2:29" ht="13.7">
      <c r="B4585" s="24" t="s">
        <v>95</v>
      </c>
      <c r="C4585" s="24" t="s">
        <v>50</v>
      </c>
      <c r="D4585" s="24" t="s">
        <v>96</v>
      </c>
      <c r="E4585" s="24">
        <v>480</v>
      </c>
      <c r="F4585" s="26">
        <v>46235</v>
      </c>
      <c r="G4585" s="24" t="s">
        <v>52</v>
      </c>
      <c r="H4585" s="24" t="s">
        <v>53</v>
      </c>
      <c r="I4585" s="24" t="s">
        <v>54</v>
      </c>
      <c r="J4585" s="24" t="s">
        <v>126</v>
      </c>
      <c r="K4585" s="24">
        <v>1</v>
      </c>
      <c r="L4585" s="24" t="s">
        <v>97</v>
      </c>
      <c r="M4585" s="26">
        <v>46259</v>
      </c>
      <c r="N4585" s="27">
        <v>46259.354166666664</v>
      </c>
      <c r="O4585" s="27">
        <v>46259.6875</v>
      </c>
      <c r="P4585" s="24" t="s">
        <v>7530</v>
      </c>
      <c r="Q4585" s="24" t="s">
        <v>7531</v>
      </c>
      <c r="R4585" s="24" t="s">
        <v>190</v>
      </c>
      <c r="T4585" s="24" t="s">
        <v>54</v>
      </c>
      <c r="U4585" s="24" t="s">
        <v>278</v>
      </c>
      <c r="V4585" s="27">
        <v>46259.359722222223</v>
      </c>
      <c r="W4585" s="27">
        <v>46259.406944444447</v>
      </c>
      <c r="Z4585" s="24">
        <v>1</v>
      </c>
      <c r="AA4585" s="24" t="s">
        <v>60</v>
      </c>
      <c r="AB4585" s="24" t="b">
        <v>0</v>
      </c>
      <c r="AC4585" s="61"/>
    </row>
    <row r="4586" spans="2:29" ht="13.7">
      <c r="B4586" s="24" t="s">
        <v>95</v>
      </c>
      <c r="C4586" s="24" t="s">
        <v>50</v>
      </c>
      <c r="D4586" s="24" t="s">
        <v>96</v>
      </c>
      <c r="E4586" s="24">
        <v>540</v>
      </c>
      <c r="F4586" s="26">
        <v>46174</v>
      </c>
      <c r="G4586" s="24" t="s">
        <v>52</v>
      </c>
      <c r="H4586" s="24" t="s">
        <v>53</v>
      </c>
      <c r="I4586" s="24" t="s">
        <v>54</v>
      </c>
      <c r="J4586" s="24" t="s">
        <v>125</v>
      </c>
      <c r="K4586" s="24">
        <v>1</v>
      </c>
      <c r="L4586" s="24" t="s">
        <v>97</v>
      </c>
      <c r="M4586" s="26">
        <v>46177</v>
      </c>
      <c r="N4586" s="27">
        <v>46177.333333333336</v>
      </c>
      <c r="O4586" s="27">
        <v>46177.708333333336</v>
      </c>
      <c r="V4586" s="27"/>
      <c r="W4586" s="27"/>
      <c r="X4586" s="24">
        <v>4</v>
      </c>
      <c r="Y4586" s="24">
        <v>0</v>
      </c>
      <c r="Z4586" s="24">
        <v>4</v>
      </c>
      <c r="AA4586" s="24" t="s">
        <v>56</v>
      </c>
      <c r="AB4586" s="24" t="b">
        <v>0</v>
      </c>
      <c r="AC4586" s="61">
        <v>0</v>
      </c>
    </row>
    <row r="4587" spans="2:29" ht="13.7">
      <c r="B4587" s="24" t="s">
        <v>95</v>
      </c>
      <c r="C4587" s="24" t="s">
        <v>50</v>
      </c>
      <c r="D4587" s="24" t="s">
        <v>96</v>
      </c>
      <c r="E4587" s="24">
        <v>540</v>
      </c>
      <c r="F4587" s="26">
        <v>46174</v>
      </c>
      <c r="G4587" s="24" t="s">
        <v>52</v>
      </c>
      <c r="H4587" s="24" t="s">
        <v>53</v>
      </c>
      <c r="I4587" s="24" t="s">
        <v>54</v>
      </c>
      <c r="J4587" s="24" t="s">
        <v>126</v>
      </c>
      <c r="K4587" s="24">
        <v>1</v>
      </c>
      <c r="L4587" s="24" t="s">
        <v>97</v>
      </c>
      <c r="M4587" s="26">
        <v>46177</v>
      </c>
      <c r="N4587" s="27">
        <v>46177.333333333336</v>
      </c>
      <c r="O4587" s="27">
        <v>46177.708333333336</v>
      </c>
      <c r="P4587" s="24" t="s">
        <v>7532</v>
      </c>
      <c r="Q4587" s="24" t="s">
        <v>7533</v>
      </c>
      <c r="R4587" s="24" t="s">
        <v>142</v>
      </c>
      <c r="S4587" s="24" t="s">
        <v>160</v>
      </c>
      <c r="T4587" s="24" t="s">
        <v>54</v>
      </c>
      <c r="U4587" s="24" t="s">
        <v>250</v>
      </c>
      <c r="V4587" s="27">
        <v>46177.616666666669</v>
      </c>
      <c r="W4587" s="27">
        <v>46177.681250000001</v>
      </c>
      <c r="Z4587" s="24">
        <v>1</v>
      </c>
      <c r="AA4587" s="24" t="s">
        <v>56</v>
      </c>
      <c r="AB4587" s="24" t="b">
        <v>0</v>
      </c>
      <c r="AC4587" s="61"/>
    </row>
    <row r="4588" spans="2:29" ht="13.7">
      <c r="B4588" s="24" t="s">
        <v>95</v>
      </c>
      <c r="C4588" s="24" t="s">
        <v>50</v>
      </c>
      <c r="D4588" s="24" t="s">
        <v>96</v>
      </c>
      <c r="E4588" s="24">
        <v>540</v>
      </c>
      <c r="F4588" s="26">
        <v>46174</v>
      </c>
      <c r="G4588" s="24" t="s">
        <v>52</v>
      </c>
      <c r="H4588" s="24" t="s">
        <v>53</v>
      </c>
      <c r="I4588" s="24" t="s">
        <v>54</v>
      </c>
      <c r="J4588" s="24" t="s">
        <v>126</v>
      </c>
      <c r="K4588" s="24">
        <v>1</v>
      </c>
      <c r="L4588" s="24" t="s">
        <v>97</v>
      </c>
      <c r="M4588" s="26">
        <v>46177</v>
      </c>
      <c r="N4588" s="27">
        <v>46177.333333333336</v>
      </c>
      <c r="O4588" s="27">
        <v>46177.708333333336</v>
      </c>
      <c r="P4588" s="24" t="s">
        <v>7534</v>
      </c>
      <c r="Q4588" s="24" t="s">
        <v>7535</v>
      </c>
      <c r="R4588" s="24" t="s">
        <v>190</v>
      </c>
      <c r="T4588" s="24" t="s">
        <v>54</v>
      </c>
      <c r="U4588" s="24" t="s">
        <v>250</v>
      </c>
      <c r="V4588" s="27">
        <v>46177.338888888888</v>
      </c>
      <c r="W4588" s="27">
        <v>46177.402777777781</v>
      </c>
      <c r="Z4588" s="24">
        <v>1</v>
      </c>
      <c r="AA4588" s="24" t="s">
        <v>56</v>
      </c>
      <c r="AB4588" s="24" t="b">
        <v>0</v>
      </c>
      <c r="AC4588" s="61"/>
    </row>
    <row r="4589" spans="2:29" ht="13.7">
      <c r="B4589" s="24" t="s">
        <v>95</v>
      </c>
      <c r="C4589" s="24" t="s">
        <v>50</v>
      </c>
      <c r="D4589" s="24" t="s">
        <v>96</v>
      </c>
      <c r="E4589" s="24">
        <v>540</v>
      </c>
      <c r="F4589" s="26">
        <v>46174</v>
      </c>
      <c r="G4589" s="24" t="s">
        <v>52</v>
      </c>
      <c r="H4589" s="24" t="s">
        <v>53</v>
      </c>
      <c r="I4589" s="24" t="s">
        <v>54</v>
      </c>
      <c r="J4589" s="24" t="s">
        <v>126</v>
      </c>
      <c r="K4589" s="24">
        <v>1</v>
      </c>
      <c r="L4589" s="24" t="s">
        <v>97</v>
      </c>
      <c r="M4589" s="26">
        <v>46177</v>
      </c>
      <c r="N4589" s="27">
        <v>46177.333333333336</v>
      </c>
      <c r="O4589" s="27">
        <v>46177.708333333336</v>
      </c>
      <c r="P4589" s="24" t="s">
        <v>7536</v>
      </c>
      <c r="Q4589" s="24" t="s">
        <v>7537</v>
      </c>
      <c r="R4589" s="24" t="s">
        <v>146</v>
      </c>
      <c r="S4589" s="24" t="s">
        <v>213</v>
      </c>
      <c r="T4589" s="24" t="s">
        <v>54</v>
      </c>
      <c r="U4589" s="24" t="s">
        <v>250</v>
      </c>
      <c r="V4589" s="27">
        <v>46177.525000000001</v>
      </c>
      <c r="W4589" s="27">
        <v>46177.59652777778</v>
      </c>
      <c r="Z4589" s="24">
        <v>1</v>
      </c>
      <c r="AA4589" s="24" t="s">
        <v>56</v>
      </c>
      <c r="AB4589" s="24" t="b">
        <v>0</v>
      </c>
      <c r="AC4589" s="61"/>
    </row>
    <row r="4590" spans="2:29" ht="13.7">
      <c r="B4590" s="24" t="s">
        <v>95</v>
      </c>
      <c r="C4590" s="24" t="s">
        <v>50</v>
      </c>
      <c r="D4590" s="24" t="s">
        <v>96</v>
      </c>
      <c r="E4590" s="24">
        <v>540</v>
      </c>
      <c r="F4590" s="26">
        <v>46174</v>
      </c>
      <c r="G4590" s="24" t="s">
        <v>52</v>
      </c>
      <c r="H4590" s="24" t="s">
        <v>53</v>
      </c>
      <c r="I4590" s="24" t="s">
        <v>54</v>
      </c>
      <c r="J4590" s="24" t="s">
        <v>126</v>
      </c>
      <c r="K4590" s="24">
        <v>1</v>
      </c>
      <c r="L4590" s="24" t="s">
        <v>97</v>
      </c>
      <c r="M4590" s="26">
        <v>46177</v>
      </c>
      <c r="N4590" s="27">
        <v>46177.333333333336</v>
      </c>
      <c r="O4590" s="27">
        <v>46177.708333333336</v>
      </c>
      <c r="P4590" s="24" t="s">
        <v>7538</v>
      </c>
      <c r="Q4590" s="24" t="s">
        <v>7539</v>
      </c>
      <c r="R4590" s="24" t="s">
        <v>146</v>
      </c>
      <c r="T4590" s="24" t="s">
        <v>54</v>
      </c>
      <c r="U4590" s="24" t="s">
        <v>250</v>
      </c>
      <c r="V4590" s="27">
        <v>46177.430555555555</v>
      </c>
      <c r="W4590" s="27">
        <v>46177.493055555555</v>
      </c>
      <c r="Z4590" s="24">
        <v>1</v>
      </c>
      <c r="AA4590" s="24" t="s">
        <v>56</v>
      </c>
      <c r="AB4590" s="24" t="b">
        <v>0</v>
      </c>
      <c r="AC4590" s="61"/>
    </row>
    <row r="4591" spans="2:29" ht="13.7">
      <c r="B4591" s="24" t="s">
        <v>95</v>
      </c>
      <c r="C4591" s="24" t="s">
        <v>50</v>
      </c>
      <c r="D4591" s="24" t="s">
        <v>96</v>
      </c>
      <c r="E4591" s="24">
        <v>540</v>
      </c>
      <c r="F4591" s="26">
        <v>46174</v>
      </c>
      <c r="G4591" s="24" t="s">
        <v>52</v>
      </c>
      <c r="H4591" s="24" t="s">
        <v>53</v>
      </c>
      <c r="I4591" s="24" t="s">
        <v>54</v>
      </c>
      <c r="J4591" s="24" t="s">
        <v>125</v>
      </c>
      <c r="K4591" s="24">
        <v>1</v>
      </c>
      <c r="L4591" s="24" t="s">
        <v>97</v>
      </c>
      <c r="M4591" s="26">
        <v>46189</v>
      </c>
      <c r="N4591" s="27">
        <v>46189.354166666664</v>
      </c>
      <c r="O4591" s="27">
        <v>46189.729166666664</v>
      </c>
      <c r="V4591" s="27"/>
      <c r="W4591" s="27"/>
      <c r="X4591" s="24">
        <v>4</v>
      </c>
      <c r="Y4591" s="24">
        <v>0</v>
      </c>
      <c r="Z4591" s="24">
        <v>4</v>
      </c>
      <c r="AA4591" s="24" t="s">
        <v>56</v>
      </c>
      <c r="AB4591" s="24" t="b">
        <v>0</v>
      </c>
      <c r="AC4591" s="61">
        <v>0</v>
      </c>
    </row>
    <row r="4592" spans="2:29" ht="13.7">
      <c r="B4592" s="24" t="s">
        <v>95</v>
      </c>
      <c r="C4592" s="24" t="s">
        <v>50</v>
      </c>
      <c r="D4592" s="24" t="s">
        <v>96</v>
      </c>
      <c r="E4592" s="24">
        <v>540</v>
      </c>
      <c r="F4592" s="26">
        <v>46174</v>
      </c>
      <c r="G4592" s="24" t="s">
        <v>52</v>
      </c>
      <c r="H4592" s="24" t="s">
        <v>53</v>
      </c>
      <c r="I4592" s="24" t="s">
        <v>54</v>
      </c>
      <c r="J4592" s="24" t="s">
        <v>126</v>
      </c>
      <c r="K4592" s="24">
        <v>1</v>
      </c>
      <c r="L4592" s="24" t="s">
        <v>97</v>
      </c>
      <c r="M4592" s="26">
        <v>46189</v>
      </c>
      <c r="N4592" s="27">
        <v>46189.354166666664</v>
      </c>
      <c r="O4592" s="27">
        <v>46189.729166666664</v>
      </c>
      <c r="P4592" s="24" t="s">
        <v>7540</v>
      </c>
      <c r="Q4592" s="24" t="s">
        <v>7541</v>
      </c>
      <c r="R4592" s="24" t="s">
        <v>146</v>
      </c>
      <c r="T4592" s="24" t="s">
        <v>54</v>
      </c>
      <c r="U4592" s="24" t="s">
        <v>250</v>
      </c>
      <c r="V4592" s="27">
        <v>46189.549305555556</v>
      </c>
      <c r="W4592" s="27">
        <v>46189.619444444441</v>
      </c>
      <c r="Z4592" s="24">
        <v>1</v>
      </c>
      <c r="AA4592" s="24" t="s">
        <v>56</v>
      </c>
      <c r="AB4592" s="24" t="b">
        <v>0</v>
      </c>
      <c r="AC4592" s="61"/>
    </row>
    <row r="4593" spans="2:29" ht="13.7">
      <c r="B4593" s="24" t="s">
        <v>95</v>
      </c>
      <c r="C4593" s="24" t="s">
        <v>50</v>
      </c>
      <c r="D4593" s="24" t="s">
        <v>96</v>
      </c>
      <c r="E4593" s="24">
        <v>540</v>
      </c>
      <c r="F4593" s="26">
        <v>46174</v>
      </c>
      <c r="G4593" s="24" t="s">
        <v>52</v>
      </c>
      <c r="H4593" s="24" t="s">
        <v>53</v>
      </c>
      <c r="I4593" s="24" t="s">
        <v>54</v>
      </c>
      <c r="J4593" s="24" t="s">
        <v>126</v>
      </c>
      <c r="K4593" s="24">
        <v>1</v>
      </c>
      <c r="L4593" s="24" t="s">
        <v>97</v>
      </c>
      <c r="M4593" s="26">
        <v>46189</v>
      </c>
      <c r="N4593" s="27">
        <v>46189.354166666664</v>
      </c>
      <c r="O4593" s="27">
        <v>46189.729166666664</v>
      </c>
      <c r="P4593" s="24" t="s">
        <v>7542</v>
      </c>
      <c r="Q4593" s="24" t="s">
        <v>7543</v>
      </c>
      <c r="R4593" s="24" t="s">
        <v>149</v>
      </c>
      <c r="T4593" s="24" t="s">
        <v>54</v>
      </c>
      <c r="U4593" s="24" t="s">
        <v>250</v>
      </c>
      <c r="V4593" s="27">
        <v>46189.642361111109</v>
      </c>
      <c r="W4593" s="27">
        <v>46189.691666666666</v>
      </c>
      <c r="Z4593" s="24">
        <v>1</v>
      </c>
      <c r="AA4593" s="24" t="s">
        <v>56</v>
      </c>
      <c r="AB4593" s="24" t="b">
        <v>0</v>
      </c>
      <c r="AC4593" s="61"/>
    </row>
    <row r="4594" spans="2:29" ht="13.7">
      <c r="B4594" s="24" t="s">
        <v>95</v>
      </c>
      <c r="C4594" s="24" t="s">
        <v>50</v>
      </c>
      <c r="D4594" s="24" t="s">
        <v>96</v>
      </c>
      <c r="E4594" s="24">
        <v>540</v>
      </c>
      <c r="F4594" s="26">
        <v>46174</v>
      </c>
      <c r="G4594" s="24" t="s">
        <v>52</v>
      </c>
      <c r="H4594" s="24" t="s">
        <v>53</v>
      </c>
      <c r="I4594" s="24" t="s">
        <v>54</v>
      </c>
      <c r="J4594" s="24" t="s">
        <v>126</v>
      </c>
      <c r="K4594" s="24">
        <v>1</v>
      </c>
      <c r="L4594" s="24" t="s">
        <v>97</v>
      </c>
      <c r="M4594" s="26">
        <v>46189</v>
      </c>
      <c r="N4594" s="27">
        <v>46189.354166666664</v>
      </c>
      <c r="O4594" s="27">
        <v>46189.729166666664</v>
      </c>
      <c r="P4594" s="24" t="s">
        <v>7544</v>
      </c>
      <c r="Q4594" s="24" t="s">
        <v>7545</v>
      </c>
      <c r="R4594" s="24" t="s">
        <v>149</v>
      </c>
      <c r="T4594" s="24" t="s">
        <v>54</v>
      </c>
      <c r="U4594" s="24" t="s">
        <v>250</v>
      </c>
      <c r="V4594" s="27">
        <v>46189.355555555558</v>
      </c>
      <c r="W4594" s="27">
        <v>46189.412499999999</v>
      </c>
      <c r="Z4594" s="24">
        <v>1</v>
      </c>
      <c r="AA4594" s="24" t="s">
        <v>56</v>
      </c>
      <c r="AB4594" s="24" t="b">
        <v>0</v>
      </c>
      <c r="AC4594" s="61"/>
    </row>
    <row r="4595" spans="2:29" ht="13.7">
      <c r="B4595" s="24" t="s">
        <v>95</v>
      </c>
      <c r="C4595" s="24" t="s">
        <v>50</v>
      </c>
      <c r="D4595" s="24" t="s">
        <v>96</v>
      </c>
      <c r="E4595" s="24">
        <v>540</v>
      </c>
      <c r="F4595" s="26">
        <v>46174</v>
      </c>
      <c r="G4595" s="24" t="s">
        <v>52</v>
      </c>
      <c r="H4595" s="24" t="s">
        <v>53</v>
      </c>
      <c r="I4595" s="24" t="s">
        <v>54</v>
      </c>
      <c r="J4595" s="24" t="s">
        <v>126</v>
      </c>
      <c r="K4595" s="24">
        <v>1</v>
      </c>
      <c r="L4595" s="24" t="s">
        <v>97</v>
      </c>
      <c r="M4595" s="26">
        <v>46189</v>
      </c>
      <c r="N4595" s="27">
        <v>46189.354166666664</v>
      </c>
      <c r="O4595" s="27">
        <v>46189.729166666664</v>
      </c>
      <c r="P4595" s="24" t="s">
        <v>7546</v>
      </c>
      <c r="Q4595" s="24" t="s">
        <v>7547</v>
      </c>
      <c r="R4595" s="24" t="s">
        <v>142</v>
      </c>
      <c r="S4595" s="24" t="s">
        <v>198</v>
      </c>
      <c r="T4595" s="24" t="s">
        <v>54</v>
      </c>
      <c r="U4595" s="24" t="s">
        <v>250</v>
      </c>
      <c r="V4595" s="27">
        <v>46189.45416666667</v>
      </c>
      <c r="W4595" s="27">
        <v>46189.522916666669</v>
      </c>
      <c r="Z4595" s="24">
        <v>1</v>
      </c>
      <c r="AA4595" s="24" t="s">
        <v>56</v>
      </c>
      <c r="AB4595" s="24" t="b">
        <v>0</v>
      </c>
      <c r="AC4595" s="61"/>
    </row>
    <row r="4596" spans="2:29" ht="13.7">
      <c r="B4596" s="24" t="s">
        <v>95</v>
      </c>
      <c r="C4596" s="24" t="s">
        <v>50</v>
      </c>
      <c r="D4596" s="24" t="s">
        <v>96</v>
      </c>
      <c r="E4596" s="24">
        <v>540</v>
      </c>
      <c r="F4596" s="26">
        <v>46174</v>
      </c>
      <c r="G4596" s="24" t="s">
        <v>52</v>
      </c>
      <c r="H4596" s="24" t="s">
        <v>53</v>
      </c>
      <c r="I4596" s="24" t="s">
        <v>59</v>
      </c>
      <c r="J4596" s="24" t="s">
        <v>125</v>
      </c>
      <c r="K4596" s="24">
        <v>1</v>
      </c>
      <c r="L4596" s="24" t="s">
        <v>97</v>
      </c>
      <c r="M4596" s="26">
        <v>46192</v>
      </c>
      <c r="N4596" s="27">
        <v>46192.333333333336</v>
      </c>
      <c r="O4596" s="27">
        <v>46192.708333333336</v>
      </c>
      <c r="V4596" s="27"/>
      <c r="W4596" s="27"/>
      <c r="X4596" s="24">
        <v>4</v>
      </c>
      <c r="Y4596" s="24">
        <v>0</v>
      </c>
      <c r="Z4596" s="24">
        <v>4</v>
      </c>
      <c r="AA4596" s="24" t="s">
        <v>56</v>
      </c>
      <c r="AB4596" s="24" t="b">
        <v>0</v>
      </c>
      <c r="AC4596" s="61">
        <v>0</v>
      </c>
    </row>
    <row r="4597" spans="2:29" ht="13.7">
      <c r="B4597" s="24" t="s">
        <v>95</v>
      </c>
      <c r="C4597" s="24" t="s">
        <v>50</v>
      </c>
      <c r="D4597" s="24" t="s">
        <v>96</v>
      </c>
      <c r="E4597" s="24">
        <v>540</v>
      </c>
      <c r="F4597" s="26">
        <v>46174</v>
      </c>
      <c r="G4597" s="24" t="s">
        <v>52</v>
      </c>
      <c r="H4597" s="24" t="s">
        <v>53</v>
      </c>
      <c r="I4597" s="24" t="s">
        <v>59</v>
      </c>
      <c r="J4597" s="24" t="s">
        <v>126</v>
      </c>
      <c r="K4597" s="24">
        <v>1</v>
      </c>
      <c r="L4597" s="24" t="s">
        <v>97</v>
      </c>
      <c r="M4597" s="26">
        <v>46192</v>
      </c>
      <c r="N4597" s="27">
        <v>46192.333333333336</v>
      </c>
      <c r="O4597" s="27">
        <v>46192.708333333336</v>
      </c>
      <c r="P4597" s="24" t="s">
        <v>7548</v>
      </c>
      <c r="Q4597" s="24" t="s">
        <v>7549</v>
      </c>
      <c r="R4597" s="24" t="s">
        <v>168</v>
      </c>
      <c r="S4597" s="24" t="s">
        <v>152</v>
      </c>
      <c r="T4597" s="24" t="s">
        <v>59</v>
      </c>
      <c r="U4597" s="24" t="s">
        <v>580</v>
      </c>
      <c r="V4597" s="27">
        <v>46192.525694444441</v>
      </c>
      <c r="W4597" s="27">
        <v>46192.587500000001</v>
      </c>
      <c r="Z4597" s="24">
        <v>1</v>
      </c>
      <c r="AA4597" s="24" t="s">
        <v>56</v>
      </c>
      <c r="AB4597" s="24" t="b">
        <v>0</v>
      </c>
      <c r="AC4597" s="61"/>
    </row>
    <row r="4598" spans="2:29" ht="13.7">
      <c r="B4598" s="24" t="s">
        <v>95</v>
      </c>
      <c r="C4598" s="24" t="s">
        <v>50</v>
      </c>
      <c r="D4598" s="24" t="s">
        <v>96</v>
      </c>
      <c r="E4598" s="24">
        <v>540</v>
      </c>
      <c r="F4598" s="26">
        <v>46174</v>
      </c>
      <c r="G4598" s="24" t="s">
        <v>52</v>
      </c>
      <c r="H4598" s="24" t="s">
        <v>53</v>
      </c>
      <c r="I4598" s="24" t="s">
        <v>59</v>
      </c>
      <c r="J4598" s="24" t="s">
        <v>126</v>
      </c>
      <c r="K4598" s="24">
        <v>1</v>
      </c>
      <c r="L4598" s="24" t="s">
        <v>97</v>
      </c>
      <c r="M4598" s="26">
        <v>46192</v>
      </c>
      <c r="N4598" s="27">
        <v>46192.333333333336</v>
      </c>
      <c r="O4598" s="27">
        <v>46192.708333333336</v>
      </c>
      <c r="P4598" s="24" t="s">
        <v>7550</v>
      </c>
      <c r="Q4598" s="24" t="s">
        <v>7551</v>
      </c>
      <c r="R4598" s="24" t="s">
        <v>168</v>
      </c>
      <c r="T4598" s="24" t="s">
        <v>59</v>
      </c>
      <c r="U4598" s="24" t="s">
        <v>580</v>
      </c>
      <c r="V4598" s="27">
        <v>46192.34097222222</v>
      </c>
      <c r="W4598" s="27">
        <v>46192.399305555555</v>
      </c>
      <c r="Z4598" s="24">
        <v>1</v>
      </c>
      <c r="AA4598" s="24" t="s">
        <v>56</v>
      </c>
      <c r="AB4598" s="24" t="b">
        <v>0</v>
      </c>
      <c r="AC4598" s="61"/>
    </row>
    <row r="4599" spans="2:29" ht="13.7">
      <c r="B4599" s="24" t="s">
        <v>95</v>
      </c>
      <c r="C4599" s="24" t="s">
        <v>50</v>
      </c>
      <c r="D4599" s="24" t="s">
        <v>96</v>
      </c>
      <c r="E4599" s="24">
        <v>540</v>
      </c>
      <c r="F4599" s="26">
        <v>46174</v>
      </c>
      <c r="G4599" s="24" t="s">
        <v>52</v>
      </c>
      <c r="H4599" s="24" t="s">
        <v>53</v>
      </c>
      <c r="I4599" s="24" t="s">
        <v>59</v>
      </c>
      <c r="J4599" s="24" t="s">
        <v>126</v>
      </c>
      <c r="K4599" s="24">
        <v>1</v>
      </c>
      <c r="L4599" s="24" t="s">
        <v>97</v>
      </c>
      <c r="M4599" s="26">
        <v>46192</v>
      </c>
      <c r="N4599" s="27">
        <v>46192.333333333336</v>
      </c>
      <c r="O4599" s="27">
        <v>46192.708333333336</v>
      </c>
      <c r="P4599" s="24" t="s">
        <v>7552</v>
      </c>
      <c r="Q4599" s="24" t="s">
        <v>7553</v>
      </c>
      <c r="R4599" s="24" t="s">
        <v>174</v>
      </c>
      <c r="S4599" s="24" t="s">
        <v>160</v>
      </c>
      <c r="T4599" s="24" t="s">
        <v>59</v>
      </c>
      <c r="U4599" s="24" t="s">
        <v>580</v>
      </c>
      <c r="V4599" s="27">
        <v>46192.43472222222</v>
      </c>
      <c r="W4599" s="27">
        <v>46192.497916666667</v>
      </c>
      <c r="Z4599" s="24">
        <v>1</v>
      </c>
      <c r="AA4599" s="24" t="s">
        <v>56</v>
      </c>
      <c r="AB4599" s="24" t="b">
        <v>0</v>
      </c>
      <c r="AC4599" s="61"/>
    </row>
    <row r="4600" spans="2:29" ht="13.7">
      <c r="B4600" s="24" t="s">
        <v>95</v>
      </c>
      <c r="C4600" s="24" t="s">
        <v>50</v>
      </c>
      <c r="D4600" s="24" t="s">
        <v>96</v>
      </c>
      <c r="E4600" s="24">
        <v>540</v>
      </c>
      <c r="F4600" s="26">
        <v>46174</v>
      </c>
      <c r="G4600" s="24" t="s">
        <v>52</v>
      </c>
      <c r="H4600" s="24" t="s">
        <v>53</v>
      </c>
      <c r="I4600" s="24" t="s">
        <v>59</v>
      </c>
      <c r="J4600" s="24" t="s">
        <v>126</v>
      </c>
      <c r="K4600" s="24">
        <v>1</v>
      </c>
      <c r="L4600" s="24" t="s">
        <v>97</v>
      </c>
      <c r="M4600" s="26">
        <v>46192</v>
      </c>
      <c r="N4600" s="27">
        <v>46192.333333333336</v>
      </c>
      <c r="O4600" s="27">
        <v>46192.708333333336</v>
      </c>
      <c r="P4600" s="24" t="s">
        <v>7554</v>
      </c>
      <c r="Q4600" s="24" t="s">
        <v>7555</v>
      </c>
      <c r="R4600" s="24" t="s">
        <v>284</v>
      </c>
      <c r="S4600" s="24" t="s">
        <v>156</v>
      </c>
      <c r="T4600" s="24" t="s">
        <v>59</v>
      </c>
      <c r="U4600" s="24" t="s">
        <v>580</v>
      </c>
      <c r="V4600" s="27">
        <v>46192.617361111108</v>
      </c>
      <c r="W4600" s="27">
        <v>46192.67083333333</v>
      </c>
      <c r="Z4600" s="24">
        <v>1</v>
      </c>
      <c r="AA4600" s="24" t="s">
        <v>56</v>
      </c>
      <c r="AB4600" s="24" t="b">
        <v>0</v>
      </c>
      <c r="AC4600" s="61"/>
    </row>
    <row r="4601" spans="2:29" ht="13.7">
      <c r="B4601" s="24" t="s">
        <v>95</v>
      </c>
      <c r="C4601" s="24" t="s">
        <v>50</v>
      </c>
      <c r="D4601" s="24" t="s">
        <v>96</v>
      </c>
      <c r="E4601" s="24">
        <v>540</v>
      </c>
      <c r="F4601" s="26">
        <v>46204</v>
      </c>
      <c r="G4601" s="24" t="s">
        <v>52</v>
      </c>
      <c r="H4601" s="24" t="s">
        <v>53</v>
      </c>
      <c r="I4601" s="24" t="s">
        <v>59</v>
      </c>
      <c r="J4601" s="24" t="s">
        <v>125</v>
      </c>
      <c r="K4601" s="24">
        <v>1</v>
      </c>
      <c r="L4601" s="24" t="s">
        <v>97</v>
      </c>
      <c r="M4601" s="26">
        <v>46207</v>
      </c>
      <c r="N4601" s="27">
        <v>46207.3125</v>
      </c>
      <c r="O4601" s="27">
        <v>46207.6875</v>
      </c>
      <c r="V4601" s="27"/>
      <c r="W4601" s="27"/>
      <c r="X4601" s="24">
        <v>4</v>
      </c>
      <c r="Y4601" s="24">
        <v>0</v>
      </c>
      <c r="Z4601" s="24">
        <v>4</v>
      </c>
      <c r="AA4601" s="24" t="s">
        <v>58</v>
      </c>
      <c r="AB4601" s="24" t="b">
        <v>0</v>
      </c>
      <c r="AC4601" s="61">
        <v>0</v>
      </c>
    </row>
    <row r="4602" spans="2:29" ht="13.7">
      <c r="B4602" s="24" t="s">
        <v>95</v>
      </c>
      <c r="C4602" s="24" t="s">
        <v>50</v>
      </c>
      <c r="D4602" s="24" t="s">
        <v>96</v>
      </c>
      <c r="E4602" s="24">
        <v>540</v>
      </c>
      <c r="F4602" s="26">
        <v>46204</v>
      </c>
      <c r="G4602" s="24" t="s">
        <v>52</v>
      </c>
      <c r="H4602" s="24" t="s">
        <v>53</v>
      </c>
      <c r="I4602" s="24" t="s">
        <v>59</v>
      </c>
      <c r="J4602" s="24" t="s">
        <v>126</v>
      </c>
      <c r="K4602" s="24">
        <v>1</v>
      </c>
      <c r="L4602" s="24" t="s">
        <v>97</v>
      </c>
      <c r="M4602" s="26">
        <v>46207</v>
      </c>
      <c r="N4602" s="27">
        <v>46207.3125</v>
      </c>
      <c r="O4602" s="27">
        <v>46207.6875</v>
      </c>
      <c r="P4602" s="24" t="s">
        <v>7556</v>
      </c>
      <c r="Q4602" s="24" t="s">
        <v>7557</v>
      </c>
      <c r="R4602" s="24" t="s">
        <v>174</v>
      </c>
      <c r="T4602" s="24" t="s">
        <v>59</v>
      </c>
      <c r="U4602" s="24" t="s">
        <v>169</v>
      </c>
      <c r="V4602" s="27">
        <v>46207.31527777778</v>
      </c>
      <c r="W4602" s="27">
        <v>46207.385416666664</v>
      </c>
      <c r="Z4602" s="24">
        <v>1</v>
      </c>
      <c r="AA4602" s="24" t="s">
        <v>58</v>
      </c>
      <c r="AB4602" s="24" t="b">
        <v>0</v>
      </c>
      <c r="AC4602" s="61"/>
    </row>
    <row r="4603" spans="2:29" ht="13.7">
      <c r="B4603" s="24" t="s">
        <v>95</v>
      </c>
      <c r="C4603" s="24" t="s">
        <v>50</v>
      </c>
      <c r="D4603" s="24" t="s">
        <v>96</v>
      </c>
      <c r="E4603" s="24">
        <v>540</v>
      </c>
      <c r="F4603" s="26">
        <v>46204</v>
      </c>
      <c r="G4603" s="24" t="s">
        <v>52</v>
      </c>
      <c r="H4603" s="24" t="s">
        <v>53</v>
      </c>
      <c r="I4603" s="24" t="s">
        <v>59</v>
      </c>
      <c r="J4603" s="24" t="s">
        <v>126</v>
      </c>
      <c r="K4603" s="24">
        <v>1</v>
      </c>
      <c r="L4603" s="24" t="s">
        <v>97</v>
      </c>
      <c r="M4603" s="26">
        <v>46207</v>
      </c>
      <c r="N4603" s="27">
        <v>46207.3125</v>
      </c>
      <c r="O4603" s="27">
        <v>46207.6875</v>
      </c>
      <c r="P4603" s="24" t="s">
        <v>7558</v>
      </c>
      <c r="Q4603" s="24" t="s">
        <v>7559</v>
      </c>
      <c r="R4603" s="24" t="s">
        <v>217</v>
      </c>
      <c r="T4603" s="24" t="s">
        <v>59</v>
      </c>
      <c r="U4603" s="24" t="s">
        <v>169</v>
      </c>
      <c r="V4603" s="27">
        <v>46207.407638888886</v>
      </c>
      <c r="W4603" s="27">
        <v>46207.481944444444</v>
      </c>
      <c r="Z4603" s="24">
        <v>1</v>
      </c>
      <c r="AA4603" s="24" t="s">
        <v>58</v>
      </c>
      <c r="AB4603" s="24" t="b">
        <v>0</v>
      </c>
      <c r="AC4603" s="61"/>
    </row>
    <row r="4604" spans="2:29" ht="13.7">
      <c r="B4604" s="24" t="s">
        <v>95</v>
      </c>
      <c r="C4604" s="24" t="s">
        <v>50</v>
      </c>
      <c r="D4604" s="24" t="s">
        <v>96</v>
      </c>
      <c r="E4604" s="24">
        <v>540</v>
      </c>
      <c r="F4604" s="26">
        <v>46204</v>
      </c>
      <c r="G4604" s="24" t="s">
        <v>52</v>
      </c>
      <c r="H4604" s="24" t="s">
        <v>53</v>
      </c>
      <c r="I4604" s="24" t="s">
        <v>59</v>
      </c>
      <c r="J4604" s="24" t="s">
        <v>126</v>
      </c>
      <c r="K4604" s="24">
        <v>1</v>
      </c>
      <c r="L4604" s="24" t="s">
        <v>97</v>
      </c>
      <c r="M4604" s="26">
        <v>46207</v>
      </c>
      <c r="N4604" s="27">
        <v>46207.3125</v>
      </c>
      <c r="O4604" s="27">
        <v>46207.6875</v>
      </c>
      <c r="P4604" s="24" t="s">
        <v>7560</v>
      </c>
      <c r="Q4604" s="24" t="s">
        <v>7561</v>
      </c>
      <c r="R4604" s="24" t="s">
        <v>217</v>
      </c>
      <c r="T4604" s="24" t="s">
        <v>59</v>
      </c>
      <c r="U4604" s="24" t="s">
        <v>169</v>
      </c>
      <c r="V4604" s="27">
        <v>46207.59652777778</v>
      </c>
      <c r="W4604" s="27">
        <v>46207.67083333333</v>
      </c>
      <c r="Z4604" s="24">
        <v>1</v>
      </c>
      <c r="AA4604" s="24" t="s">
        <v>58</v>
      </c>
      <c r="AB4604" s="24" t="b">
        <v>0</v>
      </c>
      <c r="AC4604" s="61"/>
    </row>
    <row r="4605" spans="2:29" ht="13.7">
      <c r="B4605" s="24" t="s">
        <v>95</v>
      </c>
      <c r="C4605" s="24" t="s">
        <v>50</v>
      </c>
      <c r="D4605" s="24" t="s">
        <v>96</v>
      </c>
      <c r="E4605" s="24">
        <v>540</v>
      </c>
      <c r="F4605" s="26">
        <v>46204</v>
      </c>
      <c r="G4605" s="24" t="s">
        <v>52</v>
      </c>
      <c r="H4605" s="24" t="s">
        <v>53</v>
      </c>
      <c r="I4605" s="24" t="s">
        <v>59</v>
      </c>
      <c r="J4605" s="24" t="s">
        <v>126</v>
      </c>
      <c r="K4605" s="24">
        <v>1</v>
      </c>
      <c r="L4605" s="24" t="s">
        <v>97</v>
      </c>
      <c r="M4605" s="26">
        <v>46207</v>
      </c>
      <c r="N4605" s="27">
        <v>46207.3125</v>
      </c>
      <c r="O4605" s="27">
        <v>46207.6875</v>
      </c>
      <c r="P4605" s="24" t="s">
        <v>7562</v>
      </c>
      <c r="Q4605" s="24" t="s">
        <v>7563</v>
      </c>
      <c r="R4605" s="24" t="s">
        <v>217</v>
      </c>
      <c r="T4605" s="24" t="s">
        <v>59</v>
      </c>
      <c r="U4605" s="24" t="s">
        <v>169</v>
      </c>
      <c r="V4605" s="27">
        <v>46207.507638888892</v>
      </c>
      <c r="W4605" s="27">
        <v>46207.569444444445</v>
      </c>
      <c r="Z4605" s="24">
        <v>1</v>
      </c>
      <c r="AA4605" s="24" t="s">
        <v>58</v>
      </c>
      <c r="AB4605" s="24" t="b">
        <v>0</v>
      </c>
      <c r="AC4605" s="61"/>
    </row>
    <row r="4606" spans="2:29" ht="13.7">
      <c r="B4606" s="24" t="s">
        <v>95</v>
      </c>
      <c r="C4606" s="24" t="s">
        <v>50</v>
      </c>
      <c r="D4606" s="24" t="s">
        <v>96</v>
      </c>
      <c r="E4606" s="24">
        <v>540</v>
      </c>
      <c r="F4606" s="26">
        <v>46204</v>
      </c>
      <c r="G4606" s="24" t="s">
        <v>52</v>
      </c>
      <c r="H4606" s="24" t="s">
        <v>53</v>
      </c>
      <c r="I4606" s="24" t="s">
        <v>54</v>
      </c>
      <c r="J4606" s="24" t="s">
        <v>125</v>
      </c>
      <c r="K4606" s="24">
        <v>1</v>
      </c>
      <c r="L4606" s="24" t="s">
        <v>97</v>
      </c>
      <c r="M4606" s="26">
        <v>46208</v>
      </c>
      <c r="N4606" s="27">
        <v>46208.333333333336</v>
      </c>
      <c r="O4606" s="27">
        <v>46208.708333333336</v>
      </c>
      <c r="V4606" s="27"/>
      <c r="W4606" s="27"/>
      <c r="X4606" s="24">
        <v>4</v>
      </c>
      <c r="Y4606" s="24">
        <v>0</v>
      </c>
      <c r="Z4606" s="24">
        <v>4</v>
      </c>
      <c r="AA4606" s="24" t="s">
        <v>58</v>
      </c>
      <c r="AB4606" s="24" t="b">
        <v>0</v>
      </c>
      <c r="AC4606" s="61">
        <v>0</v>
      </c>
    </row>
    <row r="4607" spans="2:29" ht="13.7">
      <c r="B4607" s="24" t="s">
        <v>95</v>
      </c>
      <c r="C4607" s="24" t="s">
        <v>50</v>
      </c>
      <c r="D4607" s="24" t="s">
        <v>96</v>
      </c>
      <c r="E4607" s="24">
        <v>540</v>
      </c>
      <c r="F4607" s="26">
        <v>46204</v>
      </c>
      <c r="G4607" s="24" t="s">
        <v>52</v>
      </c>
      <c r="H4607" s="24" t="s">
        <v>53</v>
      </c>
      <c r="I4607" s="24" t="s">
        <v>54</v>
      </c>
      <c r="J4607" s="24" t="s">
        <v>126</v>
      </c>
      <c r="K4607" s="24">
        <v>1</v>
      </c>
      <c r="L4607" s="24" t="s">
        <v>97</v>
      </c>
      <c r="M4607" s="26">
        <v>46208</v>
      </c>
      <c r="N4607" s="27">
        <v>46208.333333333336</v>
      </c>
      <c r="O4607" s="27">
        <v>46208.708333333336</v>
      </c>
      <c r="P4607" s="24" t="s">
        <v>7564</v>
      </c>
      <c r="Q4607" s="24" t="s">
        <v>7565</v>
      </c>
      <c r="R4607" s="24" t="s">
        <v>149</v>
      </c>
      <c r="T4607" s="24" t="s">
        <v>54</v>
      </c>
      <c r="U4607" s="24" t="s">
        <v>202</v>
      </c>
      <c r="V4607" s="27">
        <v>46208.338194444441</v>
      </c>
      <c r="W4607" s="27">
        <v>46208.395138888889</v>
      </c>
      <c r="Z4607" s="24">
        <v>1</v>
      </c>
      <c r="AA4607" s="24" t="s">
        <v>58</v>
      </c>
      <c r="AB4607" s="24" t="b">
        <v>0</v>
      </c>
      <c r="AC4607" s="61"/>
    </row>
    <row r="4608" spans="2:29" ht="13.7">
      <c r="B4608" s="24" t="s">
        <v>95</v>
      </c>
      <c r="C4608" s="24" t="s">
        <v>50</v>
      </c>
      <c r="D4608" s="24" t="s">
        <v>96</v>
      </c>
      <c r="E4608" s="24">
        <v>540</v>
      </c>
      <c r="F4608" s="26">
        <v>46204</v>
      </c>
      <c r="G4608" s="24" t="s">
        <v>52</v>
      </c>
      <c r="H4608" s="24" t="s">
        <v>53</v>
      </c>
      <c r="I4608" s="24" t="s">
        <v>54</v>
      </c>
      <c r="J4608" s="24" t="s">
        <v>126</v>
      </c>
      <c r="K4608" s="24">
        <v>1</v>
      </c>
      <c r="L4608" s="24" t="s">
        <v>97</v>
      </c>
      <c r="M4608" s="26">
        <v>46208</v>
      </c>
      <c r="N4608" s="27">
        <v>46208.333333333336</v>
      </c>
      <c r="O4608" s="27">
        <v>46208.708333333336</v>
      </c>
      <c r="P4608" s="24" t="s">
        <v>7566</v>
      </c>
      <c r="Q4608" s="24" t="s">
        <v>7567</v>
      </c>
      <c r="R4608" s="24" t="s">
        <v>190</v>
      </c>
      <c r="S4608" s="24" t="s">
        <v>156</v>
      </c>
      <c r="T4608" s="24" t="s">
        <v>54</v>
      </c>
      <c r="U4608" s="24" t="s">
        <v>202</v>
      </c>
      <c r="V4608" s="27">
        <v>46208.527777777781</v>
      </c>
      <c r="W4608" s="27">
        <v>46208.6</v>
      </c>
      <c r="Z4608" s="24">
        <v>1</v>
      </c>
      <c r="AA4608" s="24" t="s">
        <v>58</v>
      </c>
      <c r="AB4608" s="24" t="b">
        <v>0</v>
      </c>
      <c r="AC4608" s="61"/>
    </row>
    <row r="4609" spans="2:29" ht="13.7">
      <c r="B4609" s="24" t="s">
        <v>95</v>
      </c>
      <c r="C4609" s="24" t="s">
        <v>50</v>
      </c>
      <c r="D4609" s="24" t="s">
        <v>96</v>
      </c>
      <c r="E4609" s="24">
        <v>540</v>
      </c>
      <c r="F4609" s="26">
        <v>46204</v>
      </c>
      <c r="G4609" s="24" t="s">
        <v>52</v>
      </c>
      <c r="H4609" s="24" t="s">
        <v>53</v>
      </c>
      <c r="I4609" s="24" t="s">
        <v>54</v>
      </c>
      <c r="J4609" s="24" t="s">
        <v>126</v>
      </c>
      <c r="K4609" s="24">
        <v>1</v>
      </c>
      <c r="L4609" s="24" t="s">
        <v>97</v>
      </c>
      <c r="M4609" s="26">
        <v>46208</v>
      </c>
      <c r="N4609" s="27">
        <v>46208.333333333336</v>
      </c>
      <c r="O4609" s="27">
        <v>46208.708333333336</v>
      </c>
      <c r="P4609" s="24" t="s">
        <v>7568</v>
      </c>
      <c r="Q4609" s="24" t="s">
        <v>7569</v>
      </c>
      <c r="R4609" s="24" t="s">
        <v>142</v>
      </c>
      <c r="S4609" s="24" t="s">
        <v>160</v>
      </c>
      <c r="T4609" s="24" t="s">
        <v>54</v>
      </c>
      <c r="U4609" s="24" t="s">
        <v>202</v>
      </c>
      <c r="V4609" s="27">
        <v>46208.615972222222</v>
      </c>
      <c r="W4609" s="27">
        <v>46208.683333333334</v>
      </c>
      <c r="Z4609" s="24">
        <v>1</v>
      </c>
      <c r="AA4609" s="24" t="s">
        <v>58</v>
      </c>
      <c r="AB4609" s="24" t="b">
        <v>0</v>
      </c>
      <c r="AC4609" s="61"/>
    </row>
    <row r="4610" spans="2:29" ht="13.7">
      <c r="B4610" s="24" t="s">
        <v>95</v>
      </c>
      <c r="C4610" s="24" t="s">
        <v>50</v>
      </c>
      <c r="D4610" s="24" t="s">
        <v>96</v>
      </c>
      <c r="E4610" s="24">
        <v>540</v>
      </c>
      <c r="F4610" s="26">
        <v>46204</v>
      </c>
      <c r="G4610" s="24" t="s">
        <v>52</v>
      </c>
      <c r="H4610" s="24" t="s">
        <v>53</v>
      </c>
      <c r="I4610" s="24" t="s">
        <v>54</v>
      </c>
      <c r="J4610" s="24" t="s">
        <v>126</v>
      </c>
      <c r="K4610" s="24">
        <v>1</v>
      </c>
      <c r="L4610" s="24" t="s">
        <v>97</v>
      </c>
      <c r="M4610" s="26">
        <v>46208</v>
      </c>
      <c r="N4610" s="27">
        <v>46208.333333333336</v>
      </c>
      <c r="O4610" s="27">
        <v>46208.708333333336</v>
      </c>
      <c r="P4610" s="24" t="s">
        <v>7570</v>
      </c>
      <c r="Q4610" s="24" t="s">
        <v>7571</v>
      </c>
      <c r="R4610" s="24" t="s">
        <v>190</v>
      </c>
      <c r="T4610" s="24" t="s">
        <v>54</v>
      </c>
      <c r="U4610" s="24" t="s">
        <v>202</v>
      </c>
      <c r="V4610" s="27">
        <v>46208.429166666669</v>
      </c>
      <c r="W4610" s="27">
        <v>46208.491666666669</v>
      </c>
      <c r="Z4610" s="24">
        <v>1</v>
      </c>
      <c r="AA4610" s="24" t="s">
        <v>58</v>
      </c>
      <c r="AB4610" s="24" t="b">
        <v>0</v>
      </c>
      <c r="AC4610" s="61"/>
    </row>
    <row r="4611" spans="2:29" ht="13.7">
      <c r="B4611" s="24" t="s">
        <v>95</v>
      </c>
      <c r="C4611" s="24" t="s">
        <v>50</v>
      </c>
      <c r="D4611" s="24" t="s">
        <v>96</v>
      </c>
      <c r="E4611" s="24">
        <v>540</v>
      </c>
      <c r="F4611" s="26">
        <v>46204</v>
      </c>
      <c r="G4611" s="24" t="s">
        <v>52</v>
      </c>
      <c r="H4611" s="24" t="s">
        <v>53</v>
      </c>
      <c r="I4611" s="24" t="s">
        <v>62</v>
      </c>
      <c r="J4611" s="24" t="s">
        <v>125</v>
      </c>
      <c r="K4611" s="24">
        <v>1</v>
      </c>
      <c r="L4611" s="24" t="s">
        <v>97</v>
      </c>
      <c r="M4611" s="26">
        <v>46214</v>
      </c>
      <c r="N4611" s="27">
        <v>46214.354166666664</v>
      </c>
      <c r="O4611" s="27">
        <v>46214.729166666664</v>
      </c>
      <c r="V4611" s="27"/>
      <c r="W4611" s="27"/>
      <c r="X4611" s="24">
        <v>4</v>
      </c>
      <c r="Y4611" s="24">
        <v>0</v>
      </c>
      <c r="Z4611" s="24">
        <v>4</v>
      </c>
      <c r="AA4611" s="24" t="s">
        <v>58</v>
      </c>
      <c r="AB4611" s="24" t="b">
        <v>0</v>
      </c>
      <c r="AC4611" s="61">
        <v>0</v>
      </c>
    </row>
    <row r="4612" spans="2:29" ht="13.7">
      <c r="B4612" s="24" t="s">
        <v>95</v>
      </c>
      <c r="C4612" s="24" t="s">
        <v>50</v>
      </c>
      <c r="D4612" s="24" t="s">
        <v>96</v>
      </c>
      <c r="E4612" s="24">
        <v>540</v>
      </c>
      <c r="F4612" s="26">
        <v>46204</v>
      </c>
      <c r="G4612" s="24" t="s">
        <v>52</v>
      </c>
      <c r="H4612" s="24" t="s">
        <v>53</v>
      </c>
      <c r="I4612" s="24" t="s">
        <v>62</v>
      </c>
      <c r="J4612" s="24" t="s">
        <v>126</v>
      </c>
      <c r="K4612" s="24">
        <v>1</v>
      </c>
      <c r="L4612" s="24" t="s">
        <v>97</v>
      </c>
      <c r="M4612" s="26">
        <v>46214</v>
      </c>
      <c r="N4612" s="27">
        <v>46214.354166666664</v>
      </c>
      <c r="O4612" s="27">
        <v>46214.729166666664</v>
      </c>
      <c r="P4612" s="24" t="s">
        <v>7572</v>
      </c>
      <c r="Q4612" s="24" t="s">
        <v>7573</v>
      </c>
      <c r="R4612" s="24" t="s">
        <v>253</v>
      </c>
      <c r="T4612" s="24" t="s">
        <v>62</v>
      </c>
      <c r="U4612" s="24" t="s">
        <v>250</v>
      </c>
      <c r="V4612" s="27">
        <v>46214.45</v>
      </c>
      <c r="W4612" s="27">
        <v>46214.522916666669</v>
      </c>
      <c r="Z4612" s="24">
        <v>1</v>
      </c>
      <c r="AA4612" s="24" t="s">
        <v>58</v>
      </c>
      <c r="AB4612" s="24" t="b">
        <v>0</v>
      </c>
      <c r="AC4612" s="61"/>
    </row>
    <row r="4613" spans="2:29" ht="13.7">
      <c r="B4613" s="24" t="s">
        <v>95</v>
      </c>
      <c r="C4613" s="24" t="s">
        <v>50</v>
      </c>
      <c r="D4613" s="24" t="s">
        <v>96</v>
      </c>
      <c r="E4613" s="24">
        <v>540</v>
      </c>
      <c r="F4613" s="26">
        <v>46204</v>
      </c>
      <c r="G4613" s="24" t="s">
        <v>52</v>
      </c>
      <c r="H4613" s="24" t="s">
        <v>53</v>
      </c>
      <c r="I4613" s="24" t="s">
        <v>62</v>
      </c>
      <c r="J4613" s="24" t="s">
        <v>126</v>
      </c>
      <c r="K4613" s="24">
        <v>1</v>
      </c>
      <c r="L4613" s="24" t="s">
        <v>97</v>
      </c>
      <c r="M4613" s="26">
        <v>46214</v>
      </c>
      <c r="N4613" s="27">
        <v>46214.354166666664</v>
      </c>
      <c r="O4613" s="27">
        <v>46214.729166666664</v>
      </c>
      <c r="P4613" s="24" t="s">
        <v>7574</v>
      </c>
      <c r="Q4613" s="24" t="s">
        <v>7575</v>
      </c>
      <c r="R4613" s="24" t="s">
        <v>253</v>
      </c>
      <c r="T4613" s="24" t="s">
        <v>62</v>
      </c>
      <c r="U4613" s="24" t="s">
        <v>250</v>
      </c>
      <c r="V4613" s="27">
        <v>46214.355555555558</v>
      </c>
      <c r="W4613" s="27">
        <v>46214.412499999999</v>
      </c>
      <c r="Z4613" s="24">
        <v>1</v>
      </c>
      <c r="AA4613" s="24" t="s">
        <v>58</v>
      </c>
      <c r="AB4613" s="24" t="b">
        <v>0</v>
      </c>
      <c r="AC4613" s="61"/>
    </row>
    <row r="4614" spans="2:29" ht="13.7">
      <c r="B4614" s="24" t="s">
        <v>95</v>
      </c>
      <c r="C4614" s="24" t="s">
        <v>50</v>
      </c>
      <c r="D4614" s="24" t="s">
        <v>96</v>
      </c>
      <c r="E4614" s="24">
        <v>540</v>
      </c>
      <c r="F4614" s="26">
        <v>46204</v>
      </c>
      <c r="G4614" s="24" t="s">
        <v>52</v>
      </c>
      <c r="H4614" s="24" t="s">
        <v>53</v>
      </c>
      <c r="I4614" s="24" t="s">
        <v>62</v>
      </c>
      <c r="J4614" s="24" t="s">
        <v>126</v>
      </c>
      <c r="K4614" s="24">
        <v>1</v>
      </c>
      <c r="L4614" s="24" t="s">
        <v>97</v>
      </c>
      <c r="M4614" s="26">
        <v>46214</v>
      </c>
      <c r="N4614" s="27">
        <v>46214.354166666664</v>
      </c>
      <c r="O4614" s="27">
        <v>46214.729166666664</v>
      </c>
      <c r="P4614" s="24" t="s">
        <v>7576</v>
      </c>
      <c r="Q4614" s="24" t="s">
        <v>7577</v>
      </c>
      <c r="R4614" s="24" t="s">
        <v>249</v>
      </c>
      <c r="S4614" s="24" t="s">
        <v>152</v>
      </c>
      <c r="T4614" s="24" t="s">
        <v>62</v>
      </c>
      <c r="U4614" s="24" t="s">
        <v>250</v>
      </c>
      <c r="V4614" s="27">
        <v>46214.55</v>
      </c>
      <c r="W4614" s="27">
        <v>46214.603472222225</v>
      </c>
      <c r="Z4614" s="24">
        <v>1</v>
      </c>
      <c r="AA4614" s="24" t="s">
        <v>58</v>
      </c>
      <c r="AB4614" s="24" t="b">
        <v>0</v>
      </c>
      <c r="AC4614" s="61"/>
    </row>
    <row r="4615" spans="2:29" ht="13.7">
      <c r="B4615" s="24" t="s">
        <v>95</v>
      </c>
      <c r="C4615" s="24" t="s">
        <v>50</v>
      </c>
      <c r="D4615" s="24" t="s">
        <v>96</v>
      </c>
      <c r="E4615" s="24">
        <v>540</v>
      </c>
      <c r="F4615" s="26">
        <v>46204</v>
      </c>
      <c r="G4615" s="24" t="s">
        <v>52</v>
      </c>
      <c r="H4615" s="24" t="s">
        <v>53</v>
      </c>
      <c r="I4615" s="24" t="s">
        <v>62</v>
      </c>
      <c r="J4615" s="24" t="s">
        <v>126</v>
      </c>
      <c r="K4615" s="24">
        <v>1</v>
      </c>
      <c r="L4615" s="24" t="s">
        <v>97</v>
      </c>
      <c r="M4615" s="26">
        <v>46214</v>
      </c>
      <c r="N4615" s="27">
        <v>46214.354166666664</v>
      </c>
      <c r="O4615" s="27">
        <v>46214.729166666664</v>
      </c>
      <c r="P4615" s="24" t="s">
        <v>7578</v>
      </c>
      <c r="Q4615" s="24" t="s">
        <v>7579</v>
      </c>
      <c r="R4615" s="24" t="s">
        <v>256</v>
      </c>
      <c r="S4615" s="24" t="s">
        <v>152</v>
      </c>
      <c r="T4615" s="24" t="s">
        <v>62</v>
      </c>
      <c r="U4615" s="24" t="s">
        <v>250</v>
      </c>
      <c r="V4615" s="27">
        <v>46214.63958333333</v>
      </c>
      <c r="W4615" s="27">
        <v>46214.712500000001</v>
      </c>
      <c r="Z4615" s="24">
        <v>1</v>
      </c>
      <c r="AA4615" s="24" t="s">
        <v>58</v>
      </c>
      <c r="AB4615" s="24" t="b">
        <v>0</v>
      </c>
      <c r="AC4615" s="61"/>
    </row>
    <row r="4616" spans="2:29" ht="13.7">
      <c r="B4616" s="24" t="s">
        <v>95</v>
      </c>
      <c r="C4616" s="24" t="s">
        <v>50</v>
      </c>
      <c r="D4616" s="24" t="s">
        <v>96</v>
      </c>
      <c r="E4616" s="24">
        <v>540</v>
      </c>
      <c r="F4616" s="26">
        <v>46235</v>
      </c>
      <c r="G4616" s="24" t="s">
        <v>52</v>
      </c>
      <c r="H4616" s="24" t="s">
        <v>53</v>
      </c>
      <c r="I4616" s="24" t="s">
        <v>62</v>
      </c>
      <c r="J4616" s="24" t="s">
        <v>125</v>
      </c>
      <c r="K4616" s="24">
        <v>1</v>
      </c>
      <c r="L4616" s="24" t="s">
        <v>97</v>
      </c>
      <c r="M4616" s="26">
        <v>46239</v>
      </c>
      <c r="N4616" s="27">
        <v>46239.354166666664</v>
      </c>
      <c r="O4616" s="27">
        <v>46239.729166666664</v>
      </c>
      <c r="V4616" s="27"/>
      <c r="W4616" s="27"/>
      <c r="X4616" s="24">
        <v>4</v>
      </c>
      <c r="Y4616" s="24">
        <v>0</v>
      </c>
      <c r="Z4616" s="24">
        <v>4</v>
      </c>
      <c r="AA4616" s="24" t="s">
        <v>60</v>
      </c>
      <c r="AB4616" s="24" t="b">
        <v>0</v>
      </c>
      <c r="AC4616" s="61">
        <v>0</v>
      </c>
    </row>
    <row r="4617" spans="2:29" ht="13.7">
      <c r="B4617" s="24" t="s">
        <v>95</v>
      </c>
      <c r="C4617" s="24" t="s">
        <v>50</v>
      </c>
      <c r="D4617" s="24" t="s">
        <v>96</v>
      </c>
      <c r="E4617" s="24">
        <v>540</v>
      </c>
      <c r="F4617" s="26">
        <v>46235</v>
      </c>
      <c r="G4617" s="24" t="s">
        <v>52</v>
      </c>
      <c r="H4617" s="24" t="s">
        <v>53</v>
      </c>
      <c r="I4617" s="24" t="s">
        <v>62</v>
      </c>
      <c r="J4617" s="24" t="s">
        <v>126</v>
      </c>
      <c r="K4617" s="24">
        <v>1</v>
      </c>
      <c r="L4617" s="24" t="s">
        <v>97</v>
      </c>
      <c r="M4617" s="26">
        <v>46239</v>
      </c>
      <c r="N4617" s="27">
        <v>46239.354166666664</v>
      </c>
      <c r="O4617" s="27">
        <v>46239.729166666664</v>
      </c>
      <c r="P4617" s="24" t="s">
        <v>7580</v>
      </c>
      <c r="Q4617" s="24" t="s">
        <v>7581</v>
      </c>
      <c r="R4617" s="24" t="s">
        <v>328</v>
      </c>
      <c r="S4617" s="24" t="s">
        <v>213</v>
      </c>
      <c r="T4617" s="24" t="s">
        <v>62</v>
      </c>
      <c r="U4617" s="24" t="s">
        <v>169</v>
      </c>
      <c r="V4617" s="27">
        <v>46239.449305555558</v>
      </c>
      <c r="W4617" s="27">
        <v>46239.513888888891</v>
      </c>
      <c r="Z4617" s="24">
        <v>1</v>
      </c>
      <c r="AA4617" s="24" t="s">
        <v>60</v>
      </c>
      <c r="AB4617" s="24" t="b">
        <v>0</v>
      </c>
      <c r="AC4617" s="61"/>
    </row>
    <row r="4618" spans="2:29" ht="13.7">
      <c r="B4618" s="24" t="s">
        <v>95</v>
      </c>
      <c r="C4618" s="24" t="s">
        <v>50</v>
      </c>
      <c r="D4618" s="24" t="s">
        <v>96</v>
      </c>
      <c r="E4618" s="24">
        <v>540</v>
      </c>
      <c r="F4618" s="26">
        <v>46235</v>
      </c>
      <c r="G4618" s="24" t="s">
        <v>52</v>
      </c>
      <c r="H4618" s="24" t="s">
        <v>53</v>
      </c>
      <c r="I4618" s="24" t="s">
        <v>62</v>
      </c>
      <c r="J4618" s="24" t="s">
        <v>126</v>
      </c>
      <c r="K4618" s="24">
        <v>1</v>
      </c>
      <c r="L4618" s="24" t="s">
        <v>97</v>
      </c>
      <c r="M4618" s="26">
        <v>46239</v>
      </c>
      <c r="N4618" s="27">
        <v>46239.354166666664</v>
      </c>
      <c r="O4618" s="27">
        <v>46239.729166666664</v>
      </c>
      <c r="P4618" s="24" t="s">
        <v>7582</v>
      </c>
      <c r="Q4618" s="24" t="s">
        <v>7583</v>
      </c>
      <c r="R4618" s="24" t="s">
        <v>328</v>
      </c>
      <c r="T4618" s="24" t="s">
        <v>62</v>
      </c>
      <c r="U4618" s="24" t="s">
        <v>169</v>
      </c>
      <c r="V4618" s="27">
        <v>46239.357638888891</v>
      </c>
      <c r="W4618" s="27">
        <v>46239.430555555555</v>
      </c>
      <c r="Z4618" s="24">
        <v>1</v>
      </c>
      <c r="AA4618" s="24" t="s">
        <v>60</v>
      </c>
      <c r="AB4618" s="24" t="b">
        <v>0</v>
      </c>
      <c r="AC4618" s="61"/>
    </row>
    <row r="4619" spans="2:29" ht="13.7">
      <c r="B4619" s="24" t="s">
        <v>95</v>
      </c>
      <c r="C4619" s="24" t="s">
        <v>50</v>
      </c>
      <c r="D4619" s="24" t="s">
        <v>96</v>
      </c>
      <c r="E4619" s="24">
        <v>540</v>
      </c>
      <c r="F4619" s="26">
        <v>46235</v>
      </c>
      <c r="G4619" s="24" t="s">
        <v>52</v>
      </c>
      <c r="H4619" s="24" t="s">
        <v>53</v>
      </c>
      <c r="I4619" s="24" t="s">
        <v>62</v>
      </c>
      <c r="J4619" s="24" t="s">
        <v>126</v>
      </c>
      <c r="K4619" s="24">
        <v>1</v>
      </c>
      <c r="L4619" s="24" t="s">
        <v>97</v>
      </c>
      <c r="M4619" s="26">
        <v>46239</v>
      </c>
      <c r="N4619" s="27">
        <v>46239.354166666664</v>
      </c>
      <c r="O4619" s="27">
        <v>46239.729166666664</v>
      </c>
      <c r="P4619" s="24" t="s">
        <v>7584</v>
      </c>
      <c r="Q4619" s="24" t="s">
        <v>7585</v>
      </c>
      <c r="R4619" s="24" t="s">
        <v>323</v>
      </c>
      <c r="S4619" s="24" t="s">
        <v>160</v>
      </c>
      <c r="T4619" s="24" t="s">
        <v>62</v>
      </c>
      <c r="U4619" s="24" t="s">
        <v>169</v>
      </c>
      <c r="V4619" s="27">
        <v>46239.637499999997</v>
      </c>
      <c r="W4619" s="27">
        <v>46239.712500000001</v>
      </c>
      <c r="Z4619" s="24">
        <v>1</v>
      </c>
      <c r="AA4619" s="24" t="s">
        <v>60</v>
      </c>
      <c r="AB4619" s="24" t="b">
        <v>0</v>
      </c>
      <c r="AC4619" s="61"/>
    </row>
    <row r="4620" spans="2:29" ht="13.7">
      <c r="B4620" s="24" t="s">
        <v>95</v>
      </c>
      <c r="C4620" s="24" t="s">
        <v>50</v>
      </c>
      <c r="D4620" s="24" t="s">
        <v>96</v>
      </c>
      <c r="E4620" s="24">
        <v>540</v>
      </c>
      <c r="F4620" s="26">
        <v>46235</v>
      </c>
      <c r="G4620" s="24" t="s">
        <v>52</v>
      </c>
      <c r="H4620" s="24" t="s">
        <v>53</v>
      </c>
      <c r="I4620" s="24" t="s">
        <v>62</v>
      </c>
      <c r="J4620" s="24" t="s">
        <v>126</v>
      </c>
      <c r="K4620" s="24">
        <v>1</v>
      </c>
      <c r="L4620" s="24" t="s">
        <v>97</v>
      </c>
      <c r="M4620" s="26">
        <v>46239</v>
      </c>
      <c r="N4620" s="27">
        <v>46239.354166666664</v>
      </c>
      <c r="O4620" s="27">
        <v>46239.729166666664</v>
      </c>
      <c r="P4620" s="24" t="s">
        <v>7586</v>
      </c>
      <c r="Q4620" s="24" t="s">
        <v>7587</v>
      </c>
      <c r="R4620" s="24" t="s">
        <v>328</v>
      </c>
      <c r="S4620" s="24" t="s">
        <v>152</v>
      </c>
      <c r="T4620" s="24" t="s">
        <v>62</v>
      </c>
      <c r="U4620" s="24" t="s">
        <v>169</v>
      </c>
      <c r="V4620" s="27">
        <v>46239.548611111109</v>
      </c>
      <c r="W4620" s="27">
        <v>46239.606944444444</v>
      </c>
      <c r="Z4620" s="24">
        <v>1</v>
      </c>
      <c r="AA4620" s="24" t="s">
        <v>60</v>
      </c>
      <c r="AB4620" s="24" t="b">
        <v>0</v>
      </c>
      <c r="AC4620" s="61"/>
    </row>
    <row r="4621" spans="2:29" ht="13.7">
      <c r="B4621" s="24" t="s">
        <v>95</v>
      </c>
      <c r="C4621" s="24" t="s">
        <v>50</v>
      </c>
      <c r="D4621" s="24" t="s">
        <v>96</v>
      </c>
      <c r="E4621" s="24">
        <v>540</v>
      </c>
      <c r="F4621" s="26">
        <v>46235</v>
      </c>
      <c r="G4621" s="24" t="s">
        <v>52</v>
      </c>
      <c r="H4621" s="24" t="s">
        <v>53</v>
      </c>
      <c r="I4621" s="24" t="s">
        <v>57</v>
      </c>
      <c r="J4621" s="24" t="s">
        <v>125</v>
      </c>
      <c r="K4621" s="24">
        <v>1</v>
      </c>
      <c r="L4621" s="24" t="s">
        <v>97</v>
      </c>
      <c r="M4621" s="26">
        <v>46241</v>
      </c>
      <c r="N4621" s="27">
        <v>46241.3125</v>
      </c>
      <c r="O4621" s="27">
        <v>46241.6875</v>
      </c>
      <c r="V4621" s="27"/>
      <c r="W4621" s="27"/>
      <c r="X4621" s="24">
        <v>4</v>
      </c>
      <c r="Y4621" s="24">
        <v>0</v>
      </c>
      <c r="Z4621" s="24">
        <v>4</v>
      </c>
      <c r="AA4621" s="24" t="s">
        <v>60</v>
      </c>
      <c r="AB4621" s="24" t="b">
        <v>0</v>
      </c>
      <c r="AC4621" s="61">
        <v>0</v>
      </c>
    </row>
    <row r="4622" spans="2:29" ht="13.7">
      <c r="B4622" s="24" t="s">
        <v>95</v>
      </c>
      <c r="C4622" s="24" t="s">
        <v>50</v>
      </c>
      <c r="D4622" s="24" t="s">
        <v>96</v>
      </c>
      <c r="E4622" s="24">
        <v>540</v>
      </c>
      <c r="F4622" s="26">
        <v>46235</v>
      </c>
      <c r="G4622" s="24" t="s">
        <v>52</v>
      </c>
      <c r="H4622" s="24" t="s">
        <v>53</v>
      </c>
      <c r="I4622" s="24" t="s">
        <v>57</v>
      </c>
      <c r="J4622" s="24" t="s">
        <v>126</v>
      </c>
      <c r="K4622" s="24">
        <v>1</v>
      </c>
      <c r="L4622" s="24" t="s">
        <v>97</v>
      </c>
      <c r="M4622" s="26">
        <v>46241</v>
      </c>
      <c r="N4622" s="27">
        <v>46241.3125</v>
      </c>
      <c r="O4622" s="27">
        <v>46241.6875</v>
      </c>
      <c r="P4622" s="24" t="s">
        <v>7588</v>
      </c>
      <c r="Q4622" s="24" t="s">
        <v>7589</v>
      </c>
      <c r="R4622" s="24" t="s">
        <v>185</v>
      </c>
      <c r="T4622" s="24" t="s">
        <v>57</v>
      </c>
      <c r="U4622" s="24" t="s">
        <v>250</v>
      </c>
      <c r="V4622" s="27">
        <v>46241.413888888892</v>
      </c>
      <c r="W4622" s="27">
        <v>46241.470138888886</v>
      </c>
      <c r="Z4622" s="24">
        <v>1</v>
      </c>
      <c r="AA4622" s="24" t="s">
        <v>60</v>
      </c>
      <c r="AB4622" s="24" t="b">
        <v>0</v>
      </c>
      <c r="AC4622" s="61"/>
    </row>
    <row r="4623" spans="2:29" ht="13.7">
      <c r="B4623" s="24" t="s">
        <v>95</v>
      </c>
      <c r="C4623" s="24" t="s">
        <v>50</v>
      </c>
      <c r="D4623" s="24" t="s">
        <v>96</v>
      </c>
      <c r="E4623" s="24">
        <v>540</v>
      </c>
      <c r="F4623" s="26">
        <v>46235</v>
      </c>
      <c r="G4623" s="24" t="s">
        <v>52</v>
      </c>
      <c r="H4623" s="24" t="s">
        <v>53</v>
      </c>
      <c r="I4623" s="24" t="s">
        <v>57</v>
      </c>
      <c r="J4623" s="24" t="s">
        <v>126</v>
      </c>
      <c r="K4623" s="24">
        <v>1</v>
      </c>
      <c r="L4623" s="24" t="s">
        <v>97</v>
      </c>
      <c r="M4623" s="26">
        <v>46241</v>
      </c>
      <c r="N4623" s="27">
        <v>46241.3125</v>
      </c>
      <c r="O4623" s="27">
        <v>46241.6875</v>
      </c>
      <c r="P4623" s="24" t="s">
        <v>7590</v>
      </c>
      <c r="Q4623" s="24" t="s">
        <v>7591</v>
      </c>
      <c r="R4623" s="24" t="s">
        <v>155</v>
      </c>
      <c r="S4623" s="24" t="s">
        <v>160</v>
      </c>
      <c r="T4623" s="24" t="s">
        <v>57</v>
      </c>
      <c r="U4623" s="24" t="s">
        <v>250</v>
      </c>
      <c r="V4623" s="27">
        <v>46241.316666666666</v>
      </c>
      <c r="W4623" s="27">
        <v>46241.373611111114</v>
      </c>
      <c r="Z4623" s="24">
        <v>1</v>
      </c>
      <c r="AA4623" s="24" t="s">
        <v>60</v>
      </c>
      <c r="AB4623" s="24" t="b">
        <v>0</v>
      </c>
      <c r="AC4623" s="61"/>
    </row>
    <row r="4624" spans="2:29" ht="13.7">
      <c r="B4624" s="24" t="s">
        <v>95</v>
      </c>
      <c r="C4624" s="24" t="s">
        <v>50</v>
      </c>
      <c r="D4624" s="24" t="s">
        <v>96</v>
      </c>
      <c r="E4624" s="24">
        <v>540</v>
      </c>
      <c r="F4624" s="26">
        <v>46235</v>
      </c>
      <c r="G4624" s="24" t="s">
        <v>52</v>
      </c>
      <c r="H4624" s="24" t="s">
        <v>53</v>
      </c>
      <c r="I4624" s="24" t="s">
        <v>57</v>
      </c>
      <c r="J4624" s="24" t="s">
        <v>126</v>
      </c>
      <c r="K4624" s="24">
        <v>1</v>
      </c>
      <c r="L4624" s="24" t="s">
        <v>97</v>
      </c>
      <c r="M4624" s="26">
        <v>46241</v>
      </c>
      <c r="N4624" s="27">
        <v>46241.3125</v>
      </c>
      <c r="O4624" s="27">
        <v>46241.6875</v>
      </c>
      <c r="P4624" s="24" t="s">
        <v>7592</v>
      </c>
      <c r="Q4624" s="24" t="s">
        <v>7593</v>
      </c>
      <c r="R4624" s="24" t="s">
        <v>155</v>
      </c>
      <c r="T4624" s="24" t="s">
        <v>57</v>
      </c>
      <c r="U4624" s="24" t="s">
        <v>250</v>
      </c>
      <c r="V4624" s="27">
        <v>46241.601388888892</v>
      </c>
      <c r="W4624" s="27">
        <v>46241.663194444445</v>
      </c>
      <c r="Z4624" s="24">
        <v>1</v>
      </c>
      <c r="AA4624" s="24" t="s">
        <v>60</v>
      </c>
      <c r="AB4624" s="24" t="b">
        <v>0</v>
      </c>
      <c r="AC4624" s="61"/>
    </row>
    <row r="4625" spans="2:29" ht="13.7">
      <c r="B4625" s="24" t="s">
        <v>95</v>
      </c>
      <c r="C4625" s="24" t="s">
        <v>50</v>
      </c>
      <c r="D4625" s="24" t="s">
        <v>96</v>
      </c>
      <c r="E4625" s="24">
        <v>540</v>
      </c>
      <c r="F4625" s="26">
        <v>46235</v>
      </c>
      <c r="G4625" s="24" t="s">
        <v>52</v>
      </c>
      <c r="H4625" s="24" t="s">
        <v>53</v>
      </c>
      <c r="I4625" s="24" t="s">
        <v>57</v>
      </c>
      <c r="J4625" s="24" t="s">
        <v>126</v>
      </c>
      <c r="K4625" s="24">
        <v>1</v>
      </c>
      <c r="L4625" s="24" t="s">
        <v>97</v>
      </c>
      <c r="M4625" s="26">
        <v>46241</v>
      </c>
      <c r="N4625" s="27">
        <v>46241.3125</v>
      </c>
      <c r="O4625" s="27">
        <v>46241.6875</v>
      </c>
      <c r="P4625" s="24" t="s">
        <v>7594</v>
      </c>
      <c r="Q4625" s="24" t="s">
        <v>7595</v>
      </c>
      <c r="R4625" s="24" t="s">
        <v>185</v>
      </c>
      <c r="S4625" s="24" t="s">
        <v>160</v>
      </c>
      <c r="T4625" s="24" t="s">
        <v>57</v>
      </c>
      <c r="U4625" s="24" t="s">
        <v>250</v>
      </c>
      <c r="V4625" s="27">
        <v>46241.50277777778</v>
      </c>
      <c r="W4625" s="27">
        <v>46241.574999999997</v>
      </c>
      <c r="Z4625" s="24">
        <v>1</v>
      </c>
      <c r="AA4625" s="24" t="s">
        <v>60</v>
      </c>
      <c r="AB4625" s="24" t="b">
        <v>0</v>
      </c>
      <c r="AC4625" s="61"/>
    </row>
    <row r="4626" spans="2:29" ht="13.7">
      <c r="B4626" s="24" t="s">
        <v>95</v>
      </c>
      <c r="C4626" s="24" t="s">
        <v>50</v>
      </c>
      <c r="D4626" s="24" t="s">
        <v>96</v>
      </c>
      <c r="E4626" s="24">
        <v>540</v>
      </c>
      <c r="F4626" s="26">
        <v>46235</v>
      </c>
      <c r="G4626" s="24" t="s">
        <v>52</v>
      </c>
      <c r="H4626" s="24" t="s">
        <v>53</v>
      </c>
      <c r="I4626" s="24" t="s">
        <v>54</v>
      </c>
      <c r="J4626" s="24" t="s">
        <v>125</v>
      </c>
      <c r="K4626" s="24">
        <v>1</v>
      </c>
      <c r="L4626" s="24" t="s">
        <v>97</v>
      </c>
      <c r="M4626" s="26">
        <v>46246</v>
      </c>
      <c r="N4626" s="27">
        <v>46246.3125</v>
      </c>
      <c r="O4626" s="27">
        <v>46246.6875</v>
      </c>
      <c r="V4626" s="27"/>
      <c r="W4626" s="27"/>
      <c r="X4626" s="24">
        <v>4</v>
      </c>
      <c r="Y4626" s="24">
        <v>0</v>
      </c>
      <c r="Z4626" s="24">
        <v>4</v>
      </c>
      <c r="AA4626" s="24" t="s">
        <v>60</v>
      </c>
      <c r="AB4626" s="24" t="b">
        <v>0</v>
      </c>
      <c r="AC4626" s="61">
        <v>0</v>
      </c>
    </row>
    <row r="4627" spans="2:29" ht="13.7">
      <c r="B4627" s="24" t="s">
        <v>95</v>
      </c>
      <c r="C4627" s="24" t="s">
        <v>50</v>
      </c>
      <c r="D4627" s="24" t="s">
        <v>96</v>
      </c>
      <c r="E4627" s="24">
        <v>540</v>
      </c>
      <c r="F4627" s="26">
        <v>46235</v>
      </c>
      <c r="G4627" s="24" t="s">
        <v>52</v>
      </c>
      <c r="H4627" s="24" t="s">
        <v>53</v>
      </c>
      <c r="I4627" s="24" t="s">
        <v>54</v>
      </c>
      <c r="J4627" s="24" t="s">
        <v>126</v>
      </c>
      <c r="K4627" s="24">
        <v>1</v>
      </c>
      <c r="L4627" s="24" t="s">
        <v>97</v>
      </c>
      <c r="M4627" s="26">
        <v>46246</v>
      </c>
      <c r="N4627" s="27">
        <v>46246.3125</v>
      </c>
      <c r="O4627" s="27">
        <v>46246.6875</v>
      </c>
      <c r="P4627" s="24" t="s">
        <v>7596</v>
      </c>
      <c r="Q4627" s="24" t="s">
        <v>7597</v>
      </c>
      <c r="R4627" s="24" t="s">
        <v>142</v>
      </c>
      <c r="T4627" s="24" t="s">
        <v>54</v>
      </c>
      <c r="U4627" s="24" t="s">
        <v>430</v>
      </c>
      <c r="V4627" s="27">
        <v>46246.600694444445</v>
      </c>
      <c r="W4627" s="27">
        <v>46246.668749999997</v>
      </c>
      <c r="Z4627" s="24">
        <v>1</v>
      </c>
      <c r="AA4627" s="24" t="s">
        <v>60</v>
      </c>
      <c r="AB4627" s="24" t="b">
        <v>0</v>
      </c>
      <c r="AC4627" s="61"/>
    </row>
    <row r="4628" spans="2:29" ht="13.7">
      <c r="B4628" s="24" t="s">
        <v>95</v>
      </c>
      <c r="C4628" s="24" t="s">
        <v>50</v>
      </c>
      <c r="D4628" s="24" t="s">
        <v>96</v>
      </c>
      <c r="E4628" s="24">
        <v>540</v>
      </c>
      <c r="F4628" s="26">
        <v>46235</v>
      </c>
      <c r="G4628" s="24" t="s">
        <v>52</v>
      </c>
      <c r="H4628" s="24" t="s">
        <v>53</v>
      </c>
      <c r="I4628" s="24" t="s">
        <v>54</v>
      </c>
      <c r="J4628" s="24" t="s">
        <v>126</v>
      </c>
      <c r="K4628" s="24">
        <v>1</v>
      </c>
      <c r="L4628" s="24" t="s">
        <v>97</v>
      </c>
      <c r="M4628" s="26">
        <v>46246</v>
      </c>
      <c r="N4628" s="27">
        <v>46246.3125</v>
      </c>
      <c r="O4628" s="27">
        <v>46246.6875</v>
      </c>
      <c r="P4628" s="24" t="s">
        <v>7598</v>
      </c>
      <c r="Q4628" s="24" t="s">
        <v>7599</v>
      </c>
      <c r="R4628" s="24" t="s">
        <v>149</v>
      </c>
      <c r="T4628" s="24" t="s">
        <v>54</v>
      </c>
      <c r="U4628" s="24" t="s">
        <v>430</v>
      </c>
      <c r="V4628" s="27">
        <v>46246.504166666666</v>
      </c>
      <c r="W4628" s="27">
        <v>46246.569444444445</v>
      </c>
      <c r="Z4628" s="24">
        <v>1</v>
      </c>
      <c r="AA4628" s="24" t="s">
        <v>60</v>
      </c>
      <c r="AB4628" s="24" t="b">
        <v>0</v>
      </c>
      <c r="AC4628" s="61"/>
    </row>
    <row r="4629" spans="2:29" ht="13.7">
      <c r="B4629" s="24" t="s">
        <v>95</v>
      </c>
      <c r="C4629" s="24" t="s">
        <v>50</v>
      </c>
      <c r="D4629" s="24" t="s">
        <v>96</v>
      </c>
      <c r="E4629" s="24">
        <v>540</v>
      </c>
      <c r="F4629" s="26">
        <v>46235</v>
      </c>
      <c r="G4629" s="24" t="s">
        <v>52</v>
      </c>
      <c r="H4629" s="24" t="s">
        <v>53</v>
      </c>
      <c r="I4629" s="24" t="s">
        <v>54</v>
      </c>
      <c r="J4629" s="24" t="s">
        <v>126</v>
      </c>
      <c r="K4629" s="24">
        <v>1</v>
      </c>
      <c r="L4629" s="24" t="s">
        <v>97</v>
      </c>
      <c r="M4629" s="26">
        <v>46246</v>
      </c>
      <c r="N4629" s="27">
        <v>46246.3125</v>
      </c>
      <c r="O4629" s="27">
        <v>46246.6875</v>
      </c>
      <c r="P4629" s="24" t="s">
        <v>7600</v>
      </c>
      <c r="Q4629" s="24" t="s">
        <v>7601</v>
      </c>
      <c r="R4629" s="24" t="s">
        <v>149</v>
      </c>
      <c r="T4629" s="24" t="s">
        <v>54</v>
      </c>
      <c r="U4629" s="24" t="s">
        <v>430</v>
      </c>
      <c r="V4629" s="27">
        <v>46246.31527777778</v>
      </c>
      <c r="W4629" s="27">
        <v>46246.388194444444</v>
      </c>
      <c r="Z4629" s="24">
        <v>1</v>
      </c>
      <c r="AA4629" s="24" t="s">
        <v>60</v>
      </c>
      <c r="AB4629" s="24" t="b">
        <v>0</v>
      </c>
      <c r="AC4629" s="61"/>
    </row>
    <row r="4630" spans="2:29" ht="13.7">
      <c r="B4630" s="24" t="s">
        <v>95</v>
      </c>
      <c r="C4630" s="24" t="s">
        <v>50</v>
      </c>
      <c r="D4630" s="24" t="s">
        <v>96</v>
      </c>
      <c r="E4630" s="24">
        <v>540</v>
      </c>
      <c r="F4630" s="26">
        <v>46235</v>
      </c>
      <c r="G4630" s="24" t="s">
        <v>52</v>
      </c>
      <c r="H4630" s="24" t="s">
        <v>53</v>
      </c>
      <c r="I4630" s="24" t="s">
        <v>54</v>
      </c>
      <c r="J4630" s="24" t="s">
        <v>126</v>
      </c>
      <c r="K4630" s="24">
        <v>1</v>
      </c>
      <c r="L4630" s="24" t="s">
        <v>97</v>
      </c>
      <c r="M4630" s="26">
        <v>46246</v>
      </c>
      <c r="N4630" s="27">
        <v>46246.3125</v>
      </c>
      <c r="O4630" s="27">
        <v>46246.6875</v>
      </c>
      <c r="P4630" s="24" t="s">
        <v>7602</v>
      </c>
      <c r="Q4630" s="24" t="s">
        <v>7603</v>
      </c>
      <c r="R4630" s="24" t="s">
        <v>190</v>
      </c>
      <c r="T4630" s="24" t="s">
        <v>54</v>
      </c>
      <c r="U4630" s="24" t="s">
        <v>430</v>
      </c>
      <c r="V4630" s="27">
        <v>46246.407638888886</v>
      </c>
      <c r="W4630" s="27">
        <v>46246.47152777778</v>
      </c>
      <c r="Z4630" s="24">
        <v>1</v>
      </c>
      <c r="AA4630" s="24" t="s">
        <v>60</v>
      </c>
      <c r="AB4630" s="24" t="b">
        <v>0</v>
      </c>
      <c r="AC4630" s="61"/>
    </row>
    <row r="4631" spans="2:29" ht="13.7">
      <c r="B4631" s="24" t="s">
        <v>95</v>
      </c>
      <c r="C4631" s="24" t="s">
        <v>50</v>
      </c>
      <c r="D4631" s="24" t="s">
        <v>98</v>
      </c>
      <c r="E4631" s="24">
        <v>180</v>
      </c>
      <c r="F4631" s="26">
        <v>46174</v>
      </c>
      <c r="G4631" s="24" t="s">
        <v>52</v>
      </c>
      <c r="H4631" s="24" t="s">
        <v>53</v>
      </c>
      <c r="I4631" s="24" t="s">
        <v>59</v>
      </c>
      <c r="J4631" s="24" t="s">
        <v>125</v>
      </c>
      <c r="K4631" s="24">
        <v>1</v>
      </c>
      <c r="L4631" s="24" t="s">
        <v>97</v>
      </c>
      <c r="M4631" s="26">
        <v>46182</v>
      </c>
      <c r="N4631" s="27">
        <v>46182.333333333336</v>
      </c>
      <c r="O4631" s="27">
        <v>46182.458333333336</v>
      </c>
      <c r="V4631" s="27"/>
      <c r="W4631" s="27"/>
      <c r="X4631" s="24">
        <v>4</v>
      </c>
      <c r="Y4631" s="24">
        <v>0</v>
      </c>
      <c r="Z4631" s="24">
        <v>4</v>
      </c>
      <c r="AA4631" s="24" t="s">
        <v>56</v>
      </c>
      <c r="AB4631" s="24" t="b">
        <v>0</v>
      </c>
      <c r="AC4631" s="61">
        <v>0</v>
      </c>
    </row>
    <row r="4632" spans="2:29" ht="13.7">
      <c r="B4632" s="24" t="s">
        <v>95</v>
      </c>
      <c r="C4632" s="24" t="s">
        <v>50</v>
      </c>
      <c r="D4632" s="24" t="s">
        <v>98</v>
      </c>
      <c r="E4632" s="24">
        <v>180</v>
      </c>
      <c r="F4632" s="26">
        <v>46174</v>
      </c>
      <c r="G4632" s="24" t="s">
        <v>52</v>
      </c>
      <c r="H4632" s="24" t="s">
        <v>53</v>
      </c>
      <c r="I4632" s="24" t="s">
        <v>59</v>
      </c>
      <c r="J4632" s="24" t="s">
        <v>126</v>
      </c>
      <c r="K4632" s="24">
        <v>1</v>
      </c>
      <c r="L4632" s="24" t="s">
        <v>97</v>
      </c>
      <c r="M4632" s="26">
        <v>46182</v>
      </c>
      <c r="N4632" s="27">
        <v>46182.333333333336</v>
      </c>
      <c r="O4632" s="27">
        <v>46182.458333333336</v>
      </c>
      <c r="P4632" s="24" t="s">
        <v>7604</v>
      </c>
      <c r="Q4632" s="24" t="s">
        <v>7605</v>
      </c>
      <c r="R4632" s="24" t="s">
        <v>168</v>
      </c>
      <c r="T4632" s="24" t="s">
        <v>59</v>
      </c>
      <c r="U4632" s="24" t="s">
        <v>143</v>
      </c>
      <c r="V4632" s="27">
        <v>46182.369444444441</v>
      </c>
      <c r="W4632" s="27">
        <v>46182.384027777778</v>
      </c>
      <c r="Z4632" s="24">
        <v>1</v>
      </c>
      <c r="AA4632" s="24" t="s">
        <v>56</v>
      </c>
      <c r="AB4632" s="24" t="b">
        <v>0</v>
      </c>
      <c r="AC4632" s="61"/>
    </row>
    <row r="4633" spans="2:29" ht="13.7">
      <c r="B4633" s="24" t="s">
        <v>95</v>
      </c>
      <c r="C4633" s="24" t="s">
        <v>50</v>
      </c>
      <c r="D4633" s="24" t="s">
        <v>98</v>
      </c>
      <c r="E4633" s="24">
        <v>180</v>
      </c>
      <c r="F4633" s="26">
        <v>46174</v>
      </c>
      <c r="G4633" s="24" t="s">
        <v>52</v>
      </c>
      <c r="H4633" s="24" t="s">
        <v>53</v>
      </c>
      <c r="I4633" s="24" t="s">
        <v>59</v>
      </c>
      <c r="J4633" s="24" t="s">
        <v>126</v>
      </c>
      <c r="K4633" s="24">
        <v>1</v>
      </c>
      <c r="L4633" s="24" t="s">
        <v>97</v>
      </c>
      <c r="M4633" s="26">
        <v>46182</v>
      </c>
      <c r="N4633" s="27">
        <v>46182.333333333336</v>
      </c>
      <c r="O4633" s="27">
        <v>46182.458333333336</v>
      </c>
      <c r="P4633" s="24" t="s">
        <v>7606</v>
      </c>
      <c r="Q4633" s="24" t="s">
        <v>7607</v>
      </c>
      <c r="R4633" s="24" t="s">
        <v>168</v>
      </c>
      <c r="T4633" s="24" t="s">
        <v>59</v>
      </c>
      <c r="U4633" s="24" t="s">
        <v>143</v>
      </c>
      <c r="V4633" s="27">
        <v>46182.337500000001</v>
      </c>
      <c r="W4633" s="27">
        <v>46182.353472222225</v>
      </c>
      <c r="Z4633" s="24">
        <v>1</v>
      </c>
      <c r="AA4633" s="24" t="s">
        <v>56</v>
      </c>
      <c r="AB4633" s="24" t="b">
        <v>0</v>
      </c>
      <c r="AC4633" s="61"/>
    </row>
    <row r="4634" spans="2:29" ht="13.7">
      <c r="B4634" s="24" t="s">
        <v>95</v>
      </c>
      <c r="C4634" s="24" t="s">
        <v>50</v>
      </c>
      <c r="D4634" s="24" t="s">
        <v>98</v>
      </c>
      <c r="E4634" s="24">
        <v>180</v>
      </c>
      <c r="F4634" s="26">
        <v>46174</v>
      </c>
      <c r="G4634" s="24" t="s">
        <v>52</v>
      </c>
      <c r="H4634" s="24" t="s">
        <v>53</v>
      </c>
      <c r="I4634" s="24" t="s">
        <v>59</v>
      </c>
      <c r="J4634" s="24" t="s">
        <v>126</v>
      </c>
      <c r="K4634" s="24">
        <v>1</v>
      </c>
      <c r="L4634" s="24" t="s">
        <v>97</v>
      </c>
      <c r="M4634" s="26">
        <v>46182</v>
      </c>
      <c r="N4634" s="27">
        <v>46182.333333333336</v>
      </c>
      <c r="O4634" s="27">
        <v>46182.458333333336</v>
      </c>
      <c r="P4634" s="24" t="s">
        <v>7608</v>
      </c>
      <c r="Q4634" s="24" t="s">
        <v>7609</v>
      </c>
      <c r="R4634" s="24" t="s">
        <v>168</v>
      </c>
      <c r="S4634" s="24" t="s">
        <v>156</v>
      </c>
      <c r="T4634" s="24" t="s">
        <v>59</v>
      </c>
      <c r="U4634" s="24" t="s">
        <v>143</v>
      </c>
      <c r="V4634" s="27">
        <v>46182.397916666669</v>
      </c>
      <c r="W4634" s="27">
        <v>46182.411805555559</v>
      </c>
      <c r="Z4634" s="24">
        <v>1</v>
      </c>
      <c r="AA4634" s="24" t="s">
        <v>56</v>
      </c>
      <c r="AB4634" s="24" t="b">
        <v>0</v>
      </c>
      <c r="AC4634" s="61"/>
    </row>
    <row r="4635" spans="2:29" ht="13.7">
      <c r="B4635" s="24" t="s">
        <v>95</v>
      </c>
      <c r="C4635" s="24" t="s">
        <v>50</v>
      </c>
      <c r="D4635" s="24" t="s">
        <v>98</v>
      </c>
      <c r="E4635" s="24">
        <v>180</v>
      </c>
      <c r="F4635" s="26">
        <v>46174</v>
      </c>
      <c r="G4635" s="24" t="s">
        <v>52</v>
      </c>
      <c r="H4635" s="24" t="s">
        <v>53</v>
      </c>
      <c r="I4635" s="24" t="s">
        <v>59</v>
      </c>
      <c r="J4635" s="24" t="s">
        <v>126</v>
      </c>
      <c r="K4635" s="24">
        <v>1</v>
      </c>
      <c r="L4635" s="24" t="s">
        <v>97</v>
      </c>
      <c r="M4635" s="26">
        <v>46182</v>
      </c>
      <c r="N4635" s="27">
        <v>46182.333333333336</v>
      </c>
      <c r="O4635" s="27">
        <v>46182.458333333336</v>
      </c>
      <c r="P4635" s="24" t="s">
        <v>7610</v>
      </c>
      <c r="Q4635" s="24" t="s">
        <v>7611</v>
      </c>
      <c r="R4635" s="24" t="s">
        <v>284</v>
      </c>
      <c r="T4635" s="24" t="s">
        <v>59</v>
      </c>
      <c r="U4635" s="24" t="s">
        <v>143</v>
      </c>
      <c r="V4635" s="27">
        <v>46182.431250000001</v>
      </c>
      <c r="W4635" s="27">
        <v>46182.446527777778</v>
      </c>
      <c r="Z4635" s="24">
        <v>1</v>
      </c>
      <c r="AA4635" s="24" t="s">
        <v>56</v>
      </c>
      <c r="AB4635" s="24" t="b">
        <v>0</v>
      </c>
      <c r="AC4635" s="61"/>
    </row>
    <row r="4636" spans="2:29" ht="13.7">
      <c r="B4636" s="24" t="s">
        <v>95</v>
      </c>
      <c r="C4636" s="24" t="s">
        <v>50</v>
      </c>
      <c r="D4636" s="24" t="s">
        <v>98</v>
      </c>
      <c r="E4636" s="24">
        <v>180</v>
      </c>
      <c r="F4636" s="26">
        <v>46235</v>
      </c>
      <c r="G4636" s="24" t="s">
        <v>52</v>
      </c>
      <c r="H4636" s="24" t="s">
        <v>53</v>
      </c>
      <c r="I4636" s="24" t="s">
        <v>61</v>
      </c>
      <c r="J4636" s="24" t="s">
        <v>125</v>
      </c>
      <c r="K4636" s="24">
        <v>1</v>
      </c>
      <c r="L4636" s="24" t="s">
        <v>97</v>
      </c>
      <c r="M4636" s="26">
        <v>46251</v>
      </c>
      <c r="N4636" s="27">
        <v>46251.5625</v>
      </c>
      <c r="O4636" s="27">
        <v>46251.6875</v>
      </c>
      <c r="V4636" s="27"/>
      <c r="W4636" s="27"/>
      <c r="X4636" s="24">
        <v>4</v>
      </c>
      <c r="Y4636" s="24">
        <v>0</v>
      </c>
      <c r="Z4636" s="24">
        <v>4</v>
      </c>
      <c r="AA4636" s="24" t="s">
        <v>60</v>
      </c>
      <c r="AB4636" s="24" t="b">
        <v>0</v>
      </c>
      <c r="AC4636" s="61">
        <v>0</v>
      </c>
    </row>
    <row r="4637" spans="2:29" ht="13.7">
      <c r="B4637" s="24" t="s">
        <v>95</v>
      </c>
      <c r="C4637" s="24" t="s">
        <v>50</v>
      </c>
      <c r="D4637" s="24" t="s">
        <v>98</v>
      </c>
      <c r="E4637" s="24">
        <v>180</v>
      </c>
      <c r="F4637" s="26">
        <v>46235</v>
      </c>
      <c r="G4637" s="24" t="s">
        <v>52</v>
      </c>
      <c r="H4637" s="24" t="s">
        <v>53</v>
      </c>
      <c r="I4637" s="24" t="s">
        <v>61</v>
      </c>
      <c r="J4637" s="24" t="s">
        <v>126</v>
      </c>
      <c r="K4637" s="24">
        <v>1</v>
      </c>
      <c r="L4637" s="24" t="s">
        <v>97</v>
      </c>
      <c r="M4637" s="26">
        <v>46251</v>
      </c>
      <c r="N4637" s="27">
        <v>46251.5625</v>
      </c>
      <c r="O4637" s="27">
        <v>46251.6875</v>
      </c>
      <c r="P4637" s="24" t="s">
        <v>7612</v>
      </c>
      <c r="Q4637" s="24" t="s">
        <v>7613</v>
      </c>
      <c r="R4637" s="24" t="s">
        <v>205</v>
      </c>
      <c r="T4637" s="24" t="s">
        <v>61</v>
      </c>
      <c r="U4637" s="24" t="s">
        <v>480</v>
      </c>
      <c r="V4637" s="27">
        <v>46251.568055555559</v>
      </c>
      <c r="W4637" s="27">
        <v>46251.582638888889</v>
      </c>
      <c r="Z4637" s="24">
        <v>1</v>
      </c>
      <c r="AA4637" s="24" t="s">
        <v>60</v>
      </c>
      <c r="AB4637" s="24" t="b">
        <v>0</v>
      </c>
      <c r="AC4637" s="61"/>
    </row>
    <row r="4638" spans="2:29" ht="13.7">
      <c r="B4638" s="24" t="s">
        <v>95</v>
      </c>
      <c r="C4638" s="24" t="s">
        <v>50</v>
      </c>
      <c r="D4638" s="24" t="s">
        <v>98</v>
      </c>
      <c r="E4638" s="24">
        <v>180</v>
      </c>
      <c r="F4638" s="26">
        <v>46235</v>
      </c>
      <c r="G4638" s="24" t="s">
        <v>52</v>
      </c>
      <c r="H4638" s="24" t="s">
        <v>53</v>
      </c>
      <c r="I4638" s="24" t="s">
        <v>61</v>
      </c>
      <c r="J4638" s="24" t="s">
        <v>126</v>
      </c>
      <c r="K4638" s="24">
        <v>1</v>
      </c>
      <c r="L4638" s="24" t="s">
        <v>97</v>
      </c>
      <c r="M4638" s="26">
        <v>46251</v>
      </c>
      <c r="N4638" s="27">
        <v>46251.5625</v>
      </c>
      <c r="O4638" s="27">
        <v>46251.6875</v>
      </c>
      <c r="P4638" s="24" t="s">
        <v>7614</v>
      </c>
      <c r="Q4638" s="24" t="s">
        <v>7615</v>
      </c>
      <c r="R4638" s="24" t="s">
        <v>201</v>
      </c>
      <c r="S4638" s="24" t="s">
        <v>198</v>
      </c>
      <c r="T4638" s="24" t="s">
        <v>61</v>
      </c>
      <c r="U4638" s="24" t="s">
        <v>480</v>
      </c>
      <c r="V4638" s="27">
        <v>46251.599305555559</v>
      </c>
      <c r="W4638" s="27">
        <v>46251.613888888889</v>
      </c>
      <c r="Z4638" s="24">
        <v>1</v>
      </c>
      <c r="AA4638" s="24" t="s">
        <v>60</v>
      </c>
      <c r="AB4638" s="24" t="b">
        <v>0</v>
      </c>
      <c r="AC4638" s="61"/>
    </row>
    <row r="4639" spans="2:29" ht="13.7">
      <c r="B4639" s="24" t="s">
        <v>95</v>
      </c>
      <c r="C4639" s="24" t="s">
        <v>50</v>
      </c>
      <c r="D4639" s="24" t="s">
        <v>98</v>
      </c>
      <c r="E4639" s="24">
        <v>180</v>
      </c>
      <c r="F4639" s="26">
        <v>46235</v>
      </c>
      <c r="G4639" s="24" t="s">
        <v>52</v>
      </c>
      <c r="H4639" s="24" t="s">
        <v>53</v>
      </c>
      <c r="I4639" s="24" t="s">
        <v>61</v>
      </c>
      <c r="J4639" s="24" t="s">
        <v>126</v>
      </c>
      <c r="K4639" s="24">
        <v>1</v>
      </c>
      <c r="L4639" s="24" t="s">
        <v>97</v>
      </c>
      <c r="M4639" s="26">
        <v>46251</v>
      </c>
      <c r="N4639" s="27">
        <v>46251.5625</v>
      </c>
      <c r="O4639" s="27">
        <v>46251.6875</v>
      </c>
      <c r="P4639" s="24" t="s">
        <v>7616</v>
      </c>
      <c r="Q4639" s="24" t="s">
        <v>7617</v>
      </c>
      <c r="R4639" s="24" t="s">
        <v>205</v>
      </c>
      <c r="T4639" s="24" t="s">
        <v>61</v>
      </c>
      <c r="U4639" s="24" t="s">
        <v>480</v>
      </c>
      <c r="V4639" s="27">
        <v>46251.630555555559</v>
      </c>
      <c r="W4639" s="27">
        <v>46251.645833333336</v>
      </c>
      <c r="Z4639" s="24">
        <v>1</v>
      </c>
      <c r="AA4639" s="24" t="s">
        <v>60</v>
      </c>
      <c r="AB4639" s="24" t="b">
        <v>0</v>
      </c>
      <c r="AC4639" s="61"/>
    </row>
    <row r="4640" spans="2:29" ht="13.7">
      <c r="B4640" s="24" t="s">
        <v>95</v>
      </c>
      <c r="C4640" s="24" t="s">
        <v>50</v>
      </c>
      <c r="D4640" s="24" t="s">
        <v>98</v>
      </c>
      <c r="E4640" s="24">
        <v>180</v>
      </c>
      <c r="F4640" s="26">
        <v>46235</v>
      </c>
      <c r="G4640" s="24" t="s">
        <v>52</v>
      </c>
      <c r="H4640" s="24" t="s">
        <v>53</v>
      </c>
      <c r="I4640" s="24" t="s">
        <v>61</v>
      </c>
      <c r="J4640" s="24" t="s">
        <v>126</v>
      </c>
      <c r="K4640" s="24">
        <v>1</v>
      </c>
      <c r="L4640" s="24" t="s">
        <v>97</v>
      </c>
      <c r="M4640" s="26">
        <v>46251</v>
      </c>
      <c r="N4640" s="27">
        <v>46251.5625</v>
      </c>
      <c r="O4640" s="27">
        <v>46251.6875</v>
      </c>
      <c r="P4640" s="24" t="s">
        <v>7618</v>
      </c>
      <c r="Q4640" s="24" t="s">
        <v>7619</v>
      </c>
      <c r="R4640" s="24" t="s">
        <v>208</v>
      </c>
      <c r="S4640" s="24" t="s">
        <v>152</v>
      </c>
      <c r="T4640" s="24" t="s">
        <v>61</v>
      </c>
      <c r="U4640" s="24" t="s">
        <v>480</v>
      </c>
      <c r="V4640" s="27">
        <v>46251.663194444445</v>
      </c>
      <c r="W4640" s="27">
        <v>46251.681944444441</v>
      </c>
      <c r="Z4640" s="24">
        <v>1</v>
      </c>
      <c r="AA4640" s="24" t="s">
        <v>60</v>
      </c>
      <c r="AB4640" s="24" t="b">
        <v>0</v>
      </c>
      <c r="AC4640" s="61"/>
    </row>
    <row r="4641" spans="2:29" ht="13.7">
      <c r="B4641" s="24" t="s">
        <v>95</v>
      </c>
      <c r="C4641" s="24" t="s">
        <v>50</v>
      </c>
      <c r="D4641" s="24" t="s">
        <v>98</v>
      </c>
      <c r="E4641" s="24">
        <v>210</v>
      </c>
      <c r="F4641" s="26">
        <v>46174</v>
      </c>
      <c r="G4641" s="24" t="s">
        <v>52</v>
      </c>
      <c r="H4641" s="24" t="s">
        <v>53</v>
      </c>
      <c r="I4641" s="24" t="s">
        <v>61</v>
      </c>
      <c r="J4641" s="24" t="s">
        <v>125</v>
      </c>
      <c r="K4641" s="24">
        <v>1</v>
      </c>
      <c r="L4641" s="24" t="s">
        <v>97</v>
      </c>
      <c r="M4641" s="26">
        <v>46179</v>
      </c>
      <c r="N4641" s="27">
        <v>46179.354166666664</v>
      </c>
      <c r="O4641" s="27">
        <v>46179.5</v>
      </c>
      <c r="V4641" s="27"/>
      <c r="W4641" s="27"/>
      <c r="X4641" s="24">
        <v>4</v>
      </c>
      <c r="Y4641" s="24">
        <v>0</v>
      </c>
      <c r="Z4641" s="24">
        <v>4</v>
      </c>
      <c r="AA4641" s="24" t="s">
        <v>56</v>
      </c>
      <c r="AB4641" s="24" t="b">
        <v>0</v>
      </c>
      <c r="AC4641" s="61">
        <v>0</v>
      </c>
    </row>
    <row r="4642" spans="2:29" ht="13.7">
      <c r="B4642" s="24" t="s">
        <v>95</v>
      </c>
      <c r="C4642" s="24" t="s">
        <v>50</v>
      </c>
      <c r="D4642" s="24" t="s">
        <v>98</v>
      </c>
      <c r="E4642" s="24">
        <v>210</v>
      </c>
      <c r="F4642" s="26">
        <v>46174</v>
      </c>
      <c r="G4642" s="24" t="s">
        <v>52</v>
      </c>
      <c r="H4642" s="24" t="s">
        <v>53</v>
      </c>
      <c r="I4642" s="24" t="s">
        <v>61</v>
      </c>
      <c r="J4642" s="24" t="s">
        <v>126</v>
      </c>
      <c r="K4642" s="24">
        <v>1</v>
      </c>
      <c r="L4642" s="24" t="s">
        <v>97</v>
      </c>
      <c r="M4642" s="26">
        <v>46179</v>
      </c>
      <c r="N4642" s="27">
        <v>46179.354166666664</v>
      </c>
      <c r="O4642" s="27">
        <v>46179.5</v>
      </c>
      <c r="P4642" s="24" t="s">
        <v>7620</v>
      </c>
      <c r="Q4642" s="24" t="s">
        <v>7621</v>
      </c>
      <c r="R4642" s="24" t="s">
        <v>201</v>
      </c>
      <c r="T4642" s="24" t="s">
        <v>61</v>
      </c>
      <c r="U4642" s="24" t="s">
        <v>497</v>
      </c>
      <c r="V4642" s="27">
        <v>46179.355555555558</v>
      </c>
      <c r="W4642" s="27">
        <v>46179.372916666667</v>
      </c>
      <c r="Z4642" s="24">
        <v>1</v>
      </c>
      <c r="AA4642" s="24" t="s">
        <v>56</v>
      </c>
      <c r="AB4642" s="24" t="b">
        <v>0</v>
      </c>
      <c r="AC4642" s="61"/>
    </row>
    <row r="4643" spans="2:29" ht="13.7">
      <c r="B4643" s="24" t="s">
        <v>95</v>
      </c>
      <c r="C4643" s="24" t="s">
        <v>50</v>
      </c>
      <c r="D4643" s="24" t="s">
        <v>98</v>
      </c>
      <c r="E4643" s="24">
        <v>210</v>
      </c>
      <c r="F4643" s="26">
        <v>46174</v>
      </c>
      <c r="G4643" s="24" t="s">
        <v>52</v>
      </c>
      <c r="H4643" s="24" t="s">
        <v>53</v>
      </c>
      <c r="I4643" s="24" t="s">
        <v>61</v>
      </c>
      <c r="J4643" s="24" t="s">
        <v>126</v>
      </c>
      <c r="K4643" s="24">
        <v>1</v>
      </c>
      <c r="L4643" s="24" t="s">
        <v>97</v>
      </c>
      <c r="M4643" s="26">
        <v>46179</v>
      </c>
      <c r="N4643" s="27">
        <v>46179.354166666664</v>
      </c>
      <c r="O4643" s="27">
        <v>46179.5</v>
      </c>
      <c r="P4643" s="24" t="s">
        <v>7622</v>
      </c>
      <c r="Q4643" s="24" t="s">
        <v>7623</v>
      </c>
      <c r="R4643" s="24" t="s">
        <v>208</v>
      </c>
      <c r="T4643" s="24" t="s">
        <v>61</v>
      </c>
      <c r="U4643" s="24" t="s">
        <v>497</v>
      </c>
      <c r="V4643" s="27">
        <v>46179.398611111108</v>
      </c>
      <c r="W4643" s="27">
        <v>46179.42083333333</v>
      </c>
      <c r="Z4643" s="24">
        <v>1</v>
      </c>
      <c r="AA4643" s="24" t="s">
        <v>56</v>
      </c>
      <c r="AB4643" s="24" t="b">
        <v>0</v>
      </c>
      <c r="AC4643" s="61"/>
    </row>
    <row r="4644" spans="2:29" ht="13.7">
      <c r="B4644" s="24" t="s">
        <v>95</v>
      </c>
      <c r="C4644" s="24" t="s">
        <v>50</v>
      </c>
      <c r="D4644" s="24" t="s">
        <v>98</v>
      </c>
      <c r="E4644" s="24">
        <v>210</v>
      </c>
      <c r="F4644" s="26">
        <v>46174</v>
      </c>
      <c r="G4644" s="24" t="s">
        <v>52</v>
      </c>
      <c r="H4644" s="24" t="s">
        <v>53</v>
      </c>
      <c r="I4644" s="24" t="s">
        <v>61</v>
      </c>
      <c r="J4644" s="24" t="s">
        <v>126</v>
      </c>
      <c r="K4644" s="24">
        <v>1</v>
      </c>
      <c r="L4644" s="24" t="s">
        <v>97</v>
      </c>
      <c r="M4644" s="26">
        <v>46179</v>
      </c>
      <c r="N4644" s="27">
        <v>46179.354166666664</v>
      </c>
      <c r="O4644" s="27">
        <v>46179.5</v>
      </c>
      <c r="P4644" s="24" t="s">
        <v>7624</v>
      </c>
      <c r="Q4644" s="24" t="s">
        <v>7625</v>
      </c>
      <c r="R4644" s="24" t="s">
        <v>201</v>
      </c>
      <c r="T4644" s="24" t="s">
        <v>61</v>
      </c>
      <c r="U4644" s="24" t="s">
        <v>497</v>
      </c>
      <c r="V4644" s="27">
        <v>46179.434027777781</v>
      </c>
      <c r="W4644" s="27">
        <v>46179.452777777777</v>
      </c>
      <c r="Z4644" s="24">
        <v>1</v>
      </c>
      <c r="AA4644" s="24" t="s">
        <v>56</v>
      </c>
      <c r="AB4644" s="24" t="b">
        <v>0</v>
      </c>
      <c r="AC4644" s="61"/>
    </row>
    <row r="4645" spans="2:29" ht="13.7">
      <c r="B4645" s="24" t="s">
        <v>95</v>
      </c>
      <c r="C4645" s="24" t="s">
        <v>50</v>
      </c>
      <c r="D4645" s="24" t="s">
        <v>98</v>
      </c>
      <c r="E4645" s="24">
        <v>210</v>
      </c>
      <c r="F4645" s="26">
        <v>46174</v>
      </c>
      <c r="G4645" s="24" t="s">
        <v>52</v>
      </c>
      <c r="H4645" s="24" t="s">
        <v>53</v>
      </c>
      <c r="I4645" s="24" t="s">
        <v>61</v>
      </c>
      <c r="J4645" s="24" t="s">
        <v>126</v>
      </c>
      <c r="K4645" s="24">
        <v>1</v>
      </c>
      <c r="L4645" s="24" t="s">
        <v>97</v>
      </c>
      <c r="M4645" s="26">
        <v>46179</v>
      </c>
      <c r="N4645" s="27">
        <v>46179.354166666664</v>
      </c>
      <c r="O4645" s="27">
        <v>46179.5</v>
      </c>
      <c r="P4645" s="24" t="s">
        <v>7626</v>
      </c>
      <c r="Q4645" s="24" t="s">
        <v>7627</v>
      </c>
      <c r="R4645" s="24" t="s">
        <v>208</v>
      </c>
      <c r="T4645" s="24" t="s">
        <v>61</v>
      </c>
      <c r="U4645" s="24" t="s">
        <v>497</v>
      </c>
      <c r="V4645" s="27">
        <v>46179.470138888886</v>
      </c>
      <c r="W4645" s="27">
        <v>46179.489583333336</v>
      </c>
      <c r="Z4645" s="24">
        <v>1</v>
      </c>
      <c r="AA4645" s="24" t="s">
        <v>56</v>
      </c>
      <c r="AB4645" s="24" t="b">
        <v>0</v>
      </c>
      <c r="AC4645" s="61"/>
    </row>
    <row r="4646" spans="2:29" ht="13.7">
      <c r="B4646" s="24" t="s">
        <v>95</v>
      </c>
      <c r="C4646" s="24" t="s">
        <v>50</v>
      </c>
      <c r="D4646" s="24" t="s">
        <v>98</v>
      </c>
      <c r="E4646" s="24">
        <v>210</v>
      </c>
      <c r="F4646" s="26">
        <v>46204</v>
      </c>
      <c r="G4646" s="24" t="s">
        <v>52</v>
      </c>
      <c r="H4646" s="24" t="s">
        <v>53</v>
      </c>
      <c r="I4646" s="24" t="s">
        <v>57</v>
      </c>
      <c r="J4646" s="24" t="s">
        <v>125</v>
      </c>
      <c r="K4646" s="24">
        <v>1</v>
      </c>
      <c r="L4646" s="24" t="s">
        <v>97</v>
      </c>
      <c r="M4646" s="26">
        <v>46206</v>
      </c>
      <c r="N4646" s="27">
        <v>46206.541666666664</v>
      </c>
      <c r="O4646" s="27">
        <v>46206.6875</v>
      </c>
      <c r="V4646" s="27"/>
      <c r="W4646" s="27"/>
      <c r="X4646" s="24">
        <v>4</v>
      </c>
      <c r="Y4646" s="24">
        <v>0</v>
      </c>
      <c r="Z4646" s="24">
        <v>4</v>
      </c>
      <c r="AA4646" s="24" t="s">
        <v>58</v>
      </c>
      <c r="AB4646" s="24" t="b">
        <v>0</v>
      </c>
      <c r="AC4646" s="61">
        <v>0</v>
      </c>
    </row>
    <row r="4647" spans="2:29" ht="13.7">
      <c r="B4647" s="24" t="s">
        <v>95</v>
      </c>
      <c r="C4647" s="24" t="s">
        <v>50</v>
      </c>
      <c r="D4647" s="24" t="s">
        <v>98</v>
      </c>
      <c r="E4647" s="24">
        <v>210</v>
      </c>
      <c r="F4647" s="26">
        <v>46204</v>
      </c>
      <c r="G4647" s="24" t="s">
        <v>52</v>
      </c>
      <c r="H4647" s="24" t="s">
        <v>53</v>
      </c>
      <c r="I4647" s="24" t="s">
        <v>57</v>
      </c>
      <c r="J4647" s="24" t="s">
        <v>126</v>
      </c>
      <c r="K4647" s="24">
        <v>1</v>
      </c>
      <c r="L4647" s="24" t="s">
        <v>97</v>
      </c>
      <c r="M4647" s="26">
        <v>46206</v>
      </c>
      <c r="N4647" s="27">
        <v>46206.541666666664</v>
      </c>
      <c r="O4647" s="27">
        <v>46206.6875</v>
      </c>
      <c r="P4647" s="24" t="s">
        <v>7628</v>
      </c>
      <c r="Q4647" s="24" t="s">
        <v>7629</v>
      </c>
      <c r="R4647" s="24" t="s">
        <v>155</v>
      </c>
      <c r="T4647" s="24" t="s">
        <v>57</v>
      </c>
      <c r="U4647" s="24" t="s">
        <v>394</v>
      </c>
      <c r="V4647" s="27">
        <v>46206.543749999997</v>
      </c>
      <c r="W4647" s="27">
        <v>46206.568055555559</v>
      </c>
      <c r="Z4647" s="24">
        <v>1</v>
      </c>
      <c r="AA4647" s="24" t="s">
        <v>58</v>
      </c>
      <c r="AB4647" s="24" t="b">
        <v>0</v>
      </c>
      <c r="AC4647" s="61"/>
    </row>
    <row r="4648" spans="2:29" ht="13.7">
      <c r="B4648" s="24" t="s">
        <v>95</v>
      </c>
      <c r="C4648" s="24" t="s">
        <v>50</v>
      </c>
      <c r="D4648" s="24" t="s">
        <v>98</v>
      </c>
      <c r="E4648" s="24">
        <v>210</v>
      </c>
      <c r="F4648" s="26">
        <v>46204</v>
      </c>
      <c r="G4648" s="24" t="s">
        <v>52</v>
      </c>
      <c r="H4648" s="24" t="s">
        <v>53</v>
      </c>
      <c r="I4648" s="24" t="s">
        <v>57</v>
      </c>
      <c r="J4648" s="24" t="s">
        <v>126</v>
      </c>
      <c r="K4648" s="24">
        <v>1</v>
      </c>
      <c r="L4648" s="24" t="s">
        <v>97</v>
      </c>
      <c r="M4648" s="26">
        <v>46206</v>
      </c>
      <c r="N4648" s="27">
        <v>46206.541666666664</v>
      </c>
      <c r="O4648" s="27">
        <v>46206.6875</v>
      </c>
      <c r="P4648" s="24" t="s">
        <v>7630</v>
      </c>
      <c r="Q4648" s="24" t="s">
        <v>7631</v>
      </c>
      <c r="R4648" s="24" t="s">
        <v>159</v>
      </c>
      <c r="T4648" s="24" t="s">
        <v>57</v>
      </c>
      <c r="U4648" s="24" t="s">
        <v>394</v>
      </c>
      <c r="V4648" s="27">
        <v>46206.65625</v>
      </c>
      <c r="W4648" s="27">
        <v>46206.677777777775</v>
      </c>
      <c r="Z4648" s="24">
        <v>1</v>
      </c>
      <c r="AA4648" s="24" t="s">
        <v>58</v>
      </c>
      <c r="AB4648" s="24" t="b">
        <v>0</v>
      </c>
      <c r="AC4648" s="61"/>
    </row>
    <row r="4649" spans="2:29" ht="13.7">
      <c r="B4649" s="24" t="s">
        <v>95</v>
      </c>
      <c r="C4649" s="24" t="s">
        <v>50</v>
      </c>
      <c r="D4649" s="24" t="s">
        <v>98</v>
      </c>
      <c r="E4649" s="24">
        <v>210</v>
      </c>
      <c r="F4649" s="26">
        <v>46204</v>
      </c>
      <c r="G4649" s="24" t="s">
        <v>52</v>
      </c>
      <c r="H4649" s="24" t="s">
        <v>53</v>
      </c>
      <c r="I4649" s="24" t="s">
        <v>57</v>
      </c>
      <c r="J4649" s="24" t="s">
        <v>126</v>
      </c>
      <c r="K4649" s="24">
        <v>1</v>
      </c>
      <c r="L4649" s="24" t="s">
        <v>97</v>
      </c>
      <c r="M4649" s="26">
        <v>46206</v>
      </c>
      <c r="N4649" s="27">
        <v>46206.541666666664</v>
      </c>
      <c r="O4649" s="27">
        <v>46206.6875</v>
      </c>
      <c r="P4649" s="24" t="s">
        <v>7632</v>
      </c>
      <c r="Q4649" s="24" t="s">
        <v>7633</v>
      </c>
      <c r="R4649" s="24" t="s">
        <v>159</v>
      </c>
      <c r="T4649" s="24" t="s">
        <v>57</v>
      </c>
      <c r="U4649" s="24" t="s">
        <v>394</v>
      </c>
      <c r="V4649" s="27">
        <v>46206.62222222222</v>
      </c>
      <c r="W4649" s="27">
        <v>46206.643750000003</v>
      </c>
      <c r="Z4649" s="24">
        <v>1</v>
      </c>
      <c r="AA4649" s="24" t="s">
        <v>58</v>
      </c>
      <c r="AB4649" s="24" t="b">
        <v>0</v>
      </c>
      <c r="AC4649" s="61"/>
    </row>
    <row r="4650" spans="2:29" ht="13.7">
      <c r="B4650" s="24" t="s">
        <v>95</v>
      </c>
      <c r="C4650" s="24" t="s">
        <v>50</v>
      </c>
      <c r="D4650" s="24" t="s">
        <v>98</v>
      </c>
      <c r="E4650" s="24">
        <v>210</v>
      </c>
      <c r="F4650" s="26">
        <v>46204</v>
      </c>
      <c r="G4650" s="24" t="s">
        <v>52</v>
      </c>
      <c r="H4650" s="24" t="s">
        <v>53</v>
      </c>
      <c r="I4650" s="24" t="s">
        <v>57</v>
      </c>
      <c r="J4650" s="24" t="s">
        <v>126</v>
      </c>
      <c r="K4650" s="24">
        <v>1</v>
      </c>
      <c r="L4650" s="24" t="s">
        <v>97</v>
      </c>
      <c r="M4650" s="26">
        <v>46206</v>
      </c>
      <c r="N4650" s="27">
        <v>46206.541666666664</v>
      </c>
      <c r="O4650" s="27">
        <v>46206.6875</v>
      </c>
      <c r="P4650" s="24" t="s">
        <v>7634</v>
      </c>
      <c r="Q4650" s="24" t="s">
        <v>7635</v>
      </c>
      <c r="R4650" s="24" t="s">
        <v>185</v>
      </c>
      <c r="S4650" s="24" t="s">
        <v>160</v>
      </c>
      <c r="T4650" s="24" t="s">
        <v>57</v>
      </c>
      <c r="U4650" s="24" t="s">
        <v>394</v>
      </c>
      <c r="V4650" s="27">
        <v>46206.585416666669</v>
      </c>
      <c r="W4650" s="27">
        <v>46206.59652777778</v>
      </c>
      <c r="Z4650" s="24">
        <v>1</v>
      </c>
      <c r="AA4650" s="24" t="s">
        <v>58</v>
      </c>
      <c r="AB4650" s="24" t="b">
        <v>0</v>
      </c>
      <c r="AC4650" s="61"/>
    </row>
    <row r="4651" spans="2:29" ht="13.7">
      <c r="B4651" s="24" t="s">
        <v>95</v>
      </c>
      <c r="C4651" s="24" t="s">
        <v>50</v>
      </c>
      <c r="D4651" s="24" t="s">
        <v>98</v>
      </c>
      <c r="E4651" s="24">
        <v>210</v>
      </c>
      <c r="F4651" s="26">
        <v>46204</v>
      </c>
      <c r="G4651" s="24" t="s">
        <v>52</v>
      </c>
      <c r="H4651" s="24" t="s">
        <v>53</v>
      </c>
      <c r="I4651" s="24" t="s">
        <v>62</v>
      </c>
      <c r="J4651" s="24" t="s">
        <v>125</v>
      </c>
      <c r="K4651" s="24">
        <v>1</v>
      </c>
      <c r="L4651" s="24" t="s">
        <v>97</v>
      </c>
      <c r="M4651" s="26">
        <v>46210</v>
      </c>
      <c r="N4651" s="27">
        <v>46210.354166666664</v>
      </c>
      <c r="O4651" s="27">
        <v>46210.5</v>
      </c>
      <c r="V4651" s="27"/>
      <c r="W4651" s="27"/>
      <c r="X4651" s="24">
        <v>4</v>
      </c>
      <c r="Y4651" s="24">
        <v>0</v>
      </c>
      <c r="Z4651" s="24">
        <v>4</v>
      </c>
      <c r="AA4651" s="24" t="s">
        <v>58</v>
      </c>
      <c r="AB4651" s="24" t="b">
        <v>0</v>
      </c>
      <c r="AC4651" s="61">
        <v>0</v>
      </c>
    </row>
    <row r="4652" spans="2:29" ht="13.7">
      <c r="B4652" s="24" t="s">
        <v>95</v>
      </c>
      <c r="C4652" s="24" t="s">
        <v>50</v>
      </c>
      <c r="D4652" s="24" t="s">
        <v>98</v>
      </c>
      <c r="E4652" s="24">
        <v>210</v>
      </c>
      <c r="F4652" s="26">
        <v>46204</v>
      </c>
      <c r="G4652" s="24" t="s">
        <v>52</v>
      </c>
      <c r="H4652" s="24" t="s">
        <v>53</v>
      </c>
      <c r="I4652" s="24" t="s">
        <v>62</v>
      </c>
      <c r="J4652" s="24" t="s">
        <v>126</v>
      </c>
      <c r="K4652" s="24">
        <v>1</v>
      </c>
      <c r="L4652" s="24" t="s">
        <v>97</v>
      </c>
      <c r="M4652" s="26">
        <v>46210</v>
      </c>
      <c r="N4652" s="27">
        <v>46210.354166666664</v>
      </c>
      <c r="O4652" s="27">
        <v>46210.5</v>
      </c>
      <c r="P4652" s="24" t="s">
        <v>7636</v>
      </c>
      <c r="Q4652" s="24" t="s">
        <v>7637</v>
      </c>
      <c r="R4652" s="24" t="s">
        <v>253</v>
      </c>
      <c r="T4652" s="24" t="s">
        <v>62</v>
      </c>
      <c r="U4652" s="24" t="s">
        <v>430</v>
      </c>
      <c r="V4652" s="27">
        <v>46210.357638888891</v>
      </c>
      <c r="W4652" s="27">
        <v>46210.371527777781</v>
      </c>
      <c r="Z4652" s="24">
        <v>1</v>
      </c>
      <c r="AA4652" s="24" t="s">
        <v>58</v>
      </c>
      <c r="AB4652" s="24" t="b">
        <v>0</v>
      </c>
      <c r="AC4652" s="61"/>
    </row>
    <row r="4653" spans="2:29" ht="13.7">
      <c r="B4653" s="24" t="s">
        <v>95</v>
      </c>
      <c r="C4653" s="24" t="s">
        <v>50</v>
      </c>
      <c r="D4653" s="24" t="s">
        <v>98</v>
      </c>
      <c r="E4653" s="24">
        <v>210</v>
      </c>
      <c r="F4653" s="26">
        <v>46204</v>
      </c>
      <c r="G4653" s="24" t="s">
        <v>52</v>
      </c>
      <c r="H4653" s="24" t="s">
        <v>53</v>
      </c>
      <c r="I4653" s="24" t="s">
        <v>62</v>
      </c>
      <c r="J4653" s="24" t="s">
        <v>126</v>
      </c>
      <c r="K4653" s="24">
        <v>1</v>
      </c>
      <c r="L4653" s="24" t="s">
        <v>97</v>
      </c>
      <c r="M4653" s="26">
        <v>46210</v>
      </c>
      <c r="N4653" s="27">
        <v>46210.354166666664</v>
      </c>
      <c r="O4653" s="27">
        <v>46210.5</v>
      </c>
      <c r="P4653" s="24" t="s">
        <v>7638</v>
      </c>
      <c r="Q4653" s="24" t="s">
        <v>7639</v>
      </c>
      <c r="R4653" s="24" t="s">
        <v>323</v>
      </c>
      <c r="T4653" s="24" t="s">
        <v>62</v>
      </c>
      <c r="U4653" s="24" t="s">
        <v>430</v>
      </c>
      <c r="V4653" s="27">
        <v>46210.466666666667</v>
      </c>
      <c r="W4653" s="27">
        <v>46210.484722222223</v>
      </c>
      <c r="Z4653" s="24">
        <v>1</v>
      </c>
      <c r="AA4653" s="24" t="s">
        <v>58</v>
      </c>
      <c r="AB4653" s="24" t="b">
        <v>0</v>
      </c>
      <c r="AC4653" s="61"/>
    </row>
    <row r="4654" spans="2:29" ht="13.7">
      <c r="B4654" s="24" t="s">
        <v>95</v>
      </c>
      <c r="C4654" s="24" t="s">
        <v>50</v>
      </c>
      <c r="D4654" s="24" t="s">
        <v>98</v>
      </c>
      <c r="E4654" s="24">
        <v>210</v>
      </c>
      <c r="F4654" s="26">
        <v>46204</v>
      </c>
      <c r="G4654" s="24" t="s">
        <v>52</v>
      </c>
      <c r="H4654" s="24" t="s">
        <v>53</v>
      </c>
      <c r="I4654" s="24" t="s">
        <v>62</v>
      </c>
      <c r="J4654" s="24" t="s">
        <v>126</v>
      </c>
      <c r="K4654" s="24">
        <v>1</v>
      </c>
      <c r="L4654" s="24" t="s">
        <v>97</v>
      </c>
      <c r="M4654" s="26">
        <v>46210</v>
      </c>
      <c r="N4654" s="27">
        <v>46210.354166666664</v>
      </c>
      <c r="O4654" s="27">
        <v>46210.5</v>
      </c>
      <c r="P4654" s="24" t="s">
        <v>7640</v>
      </c>
      <c r="Q4654" s="24" t="s">
        <v>7641</v>
      </c>
      <c r="R4654" s="24" t="s">
        <v>323</v>
      </c>
      <c r="T4654" s="24" t="s">
        <v>62</v>
      </c>
      <c r="U4654" s="24" t="s">
        <v>430</v>
      </c>
      <c r="V4654" s="27">
        <v>46210.428472222222</v>
      </c>
      <c r="W4654" s="27">
        <v>46210.447222222225</v>
      </c>
      <c r="Z4654" s="24">
        <v>1</v>
      </c>
      <c r="AA4654" s="24" t="s">
        <v>58</v>
      </c>
      <c r="AB4654" s="24" t="b">
        <v>0</v>
      </c>
      <c r="AC4654" s="61"/>
    </row>
    <row r="4655" spans="2:29" ht="13.7">
      <c r="B4655" s="24" t="s">
        <v>95</v>
      </c>
      <c r="C4655" s="24" t="s">
        <v>50</v>
      </c>
      <c r="D4655" s="24" t="s">
        <v>98</v>
      </c>
      <c r="E4655" s="24">
        <v>210</v>
      </c>
      <c r="F4655" s="26">
        <v>46204</v>
      </c>
      <c r="G4655" s="24" t="s">
        <v>52</v>
      </c>
      <c r="H4655" s="24" t="s">
        <v>53</v>
      </c>
      <c r="I4655" s="24" t="s">
        <v>62</v>
      </c>
      <c r="J4655" s="24" t="s">
        <v>126</v>
      </c>
      <c r="K4655" s="24">
        <v>1</v>
      </c>
      <c r="L4655" s="24" t="s">
        <v>97</v>
      </c>
      <c r="M4655" s="26">
        <v>46210</v>
      </c>
      <c r="N4655" s="27">
        <v>46210.354166666664</v>
      </c>
      <c r="O4655" s="27">
        <v>46210.5</v>
      </c>
      <c r="P4655" s="24" t="s">
        <v>7642</v>
      </c>
      <c r="Q4655" s="24" t="s">
        <v>7643</v>
      </c>
      <c r="R4655" s="24" t="s">
        <v>249</v>
      </c>
      <c r="T4655" s="24" t="s">
        <v>62</v>
      </c>
      <c r="U4655" s="24" t="s">
        <v>430</v>
      </c>
      <c r="V4655" s="27">
        <v>46210.396527777775</v>
      </c>
      <c r="W4655" s="27">
        <v>46210.42083333333</v>
      </c>
      <c r="Z4655" s="24">
        <v>1</v>
      </c>
      <c r="AA4655" s="24" t="s">
        <v>58</v>
      </c>
      <c r="AB4655" s="24" t="b">
        <v>0</v>
      </c>
      <c r="AC4655" s="61"/>
    </row>
    <row r="4656" spans="2:29" ht="13.7">
      <c r="B4656" s="24" t="s">
        <v>95</v>
      </c>
      <c r="C4656" s="24" t="s">
        <v>50</v>
      </c>
      <c r="D4656" s="24" t="s">
        <v>98</v>
      </c>
      <c r="E4656" s="24">
        <v>210</v>
      </c>
      <c r="F4656" s="26">
        <v>46204</v>
      </c>
      <c r="G4656" s="24" t="s">
        <v>52</v>
      </c>
      <c r="H4656" s="24" t="s">
        <v>53</v>
      </c>
      <c r="I4656" s="24" t="s">
        <v>54</v>
      </c>
      <c r="J4656" s="24" t="s">
        <v>125</v>
      </c>
      <c r="K4656" s="24">
        <v>1</v>
      </c>
      <c r="L4656" s="24" t="s">
        <v>97</v>
      </c>
      <c r="M4656" s="26">
        <v>46221</v>
      </c>
      <c r="N4656" s="27">
        <v>46221.5625</v>
      </c>
      <c r="O4656" s="27">
        <v>46221.708333333336</v>
      </c>
      <c r="V4656" s="27"/>
      <c r="W4656" s="27"/>
      <c r="X4656" s="24">
        <v>4</v>
      </c>
      <c r="Y4656" s="24">
        <v>0</v>
      </c>
      <c r="Z4656" s="24">
        <v>4</v>
      </c>
      <c r="AA4656" s="24" t="s">
        <v>58</v>
      </c>
      <c r="AB4656" s="24" t="b">
        <v>0</v>
      </c>
      <c r="AC4656" s="61">
        <v>0</v>
      </c>
    </row>
    <row r="4657" spans="2:29" ht="13.7">
      <c r="B4657" s="24" t="s">
        <v>95</v>
      </c>
      <c r="C4657" s="24" t="s">
        <v>50</v>
      </c>
      <c r="D4657" s="24" t="s">
        <v>98</v>
      </c>
      <c r="E4657" s="24">
        <v>210</v>
      </c>
      <c r="F4657" s="26">
        <v>46204</v>
      </c>
      <c r="G4657" s="24" t="s">
        <v>52</v>
      </c>
      <c r="H4657" s="24" t="s">
        <v>53</v>
      </c>
      <c r="I4657" s="24" t="s">
        <v>54</v>
      </c>
      <c r="J4657" s="24" t="s">
        <v>126</v>
      </c>
      <c r="K4657" s="24">
        <v>1</v>
      </c>
      <c r="L4657" s="24" t="s">
        <v>97</v>
      </c>
      <c r="M4657" s="26">
        <v>46221</v>
      </c>
      <c r="N4657" s="27">
        <v>46221.5625</v>
      </c>
      <c r="O4657" s="27">
        <v>46221.708333333336</v>
      </c>
      <c r="P4657" s="24" t="s">
        <v>7644</v>
      </c>
      <c r="Q4657" s="24" t="s">
        <v>7645</v>
      </c>
      <c r="R4657" s="24" t="s">
        <v>149</v>
      </c>
      <c r="T4657" s="24" t="s">
        <v>54</v>
      </c>
      <c r="U4657" s="24" t="s">
        <v>411</v>
      </c>
      <c r="V4657" s="27">
        <v>46221.640972222223</v>
      </c>
      <c r="W4657" s="27">
        <v>46221.65902777778</v>
      </c>
      <c r="Z4657" s="24">
        <v>1</v>
      </c>
      <c r="AA4657" s="24" t="s">
        <v>58</v>
      </c>
      <c r="AB4657" s="24" t="b">
        <v>0</v>
      </c>
      <c r="AC4657" s="61"/>
    </row>
    <row r="4658" spans="2:29" ht="13.7">
      <c r="B4658" s="24" t="s">
        <v>95</v>
      </c>
      <c r="C4658" s="24" t="s">
        <v>50</v>
      </c>
      <c r="D4658" s="24" t="s">
        <v>98</v>
      </c>
      <c r="E4658" s="24">
        <v>210</v>
      </c>
      <c r="F4658" s="26">
        <v>46204</v>
      </c>
      <c r="G4658" s="24" t="s">
        <v>52</v>
      </c>
      <c r="H4658" s="24" t="s">
        <v>53</v>
      </c>
      <c r="I4658" s="24" t="s">
        <v>54</v>
      </c>
      <c r="J4658" s="24" t="s">
        <v>126</v>
      </c>
      <c r="K4658" s="24">
        <v>1</v>
      </c>
      <c r="L4658" s="24" t="s">
        <v>97</v>
      </c>
      <c r="M4658" s="26">
        <v>46221</v>
      </c>
      <c r="N4658" s="27">
        <v>46221.5625</v>
      </c>
      <c r="O4658" s="27">
        <v>46221.708333333336</v>
      </c>
      <c r="P4658" s="24" t="s">
        <v>7646</v>
      </c>
      <c r="Q4658" s="24" t="s">
        <v>7647</v>
      </c>
      <c r="R4658" s="24" t="s">
        <v>146</v>
      </c>
      <c r="S4658" s="24" t="s">
        <v>152</v>
      </c>
      <c r="T4658" s="24" t="s">
        <v>54</v>
      </c>
      <c r="U4658" s="24" t="s">
        <v>411</v>
      </c>
      <c r="V4658" s="27">
        <v>46221.676388888889</v>
      </c>
      <c r="W4658" s="27">
        <v>46221.697222222225</v>
      </c>
      <c r="Z4658" s="24">
        <v>1</v>
      </c>
      <c r="AA4658" s="24" t="s">
        <v>58</v>
      </c>
      <c r="AB4658" s="24" t="b">
        <v>0</v>
      </c>
      <c r="AC4658" s="61"/>
    </row>
    <row r="4659" spans="2:29" ht="13.7">
      <c r="B4659" s="24" t="s">
        <v>95</v>
      </c>
      <c r="C4659" s="24" t="s">
        <v>50</v>
      </c>
      <c r="D4659" s="24" t="s">
        <v>98</v>
      </c>
      <c r="E4659" s="24">
        <v>210</v>
      </c>
      <c r="F4659" s="26">
        <v>46204</v>
      </c>
      <c r="G4659" s="24" t="s">
        <v>52</v>
      </c>
      <c r="H4659" s="24" t="s">
        <v>53</v>
      </c>
      <c r="I4659" s="24" t="s">
        <v>54</v>
      </c>
      <c r="J4659" s="24" t="s">
        <v>126</v>
      </c>
      <c r="K4659" s="24">
        <v>1</v>
      </c>
      <c r="L4659" s="24" t="s">
        <v>97</v>
      </c>
      <c r="M4659" s="26">
        <v>46221</v>
      </c>
      <c r="N4659" s="27">
        <v>46221.5625</v>
      </c>
      <c r="O4659" s="27">
        <v>46221.708333333336</v>
      </c>
      <c r="P4659" s="24" t="s">
        <v>7648</v>
      </c>
      <c r="Q4659" s="24" t="s">
        <v>7649</v>
      </c>
      <c r="R4659" s="24" t="s">
        <v>190</v>
      </c>
      <c r="S4659" s="24" t="s">
        <v>213</v>
      </c>
      <c r="T4659" s="24" t="s">
        <v>54</v>
      </c>
      <c r="U4659" s="24" t="s">
        <v>411</v>
      </c>
      <c r="V4659" s="27">
        <v>46221.602083333331</v>
      </c>
      <c r="W4659" s="27">
        <v>46221.624305555553</v>
      </c>
      <c r="Z4659" s="24">
        <v>1</v>
      </c>
      <c r="AA4659" s="24" t="s">
        <v>58</v>
      </c>
      <c r="AB4659" s="24" t="b">
        <v>0</v>
      </c>
      <c r="AC4659" s="61"/>
    </row>
    <row r="4660" spans="2:29" ht="13.7">
      <c r="B4660" s="24" t="s">
        <v>95</v>
      </c>
      <c r="C4660" s="24" t="s">
        <v>50</v>
      </c>
      <c r="D4660" s="24" t="s">
        <v>98</v>
      </c>
      <c r="E4660" s="24">
        <v>210</v>
      </c>
      <c r="F4660" s="26">
        <v>46204</v>
      </c>
      <c r="G4660" s="24" t="s">
        <v>52</v>
      </c>
      <c r="H4660" s="24" t="s">
        <v>53</v>
      </c>
      <c r="I4660" s="24" t="s">
        <v>54</v>
      </c>
      <c r="J4660" s="24" t="s">
        <v>126</v>
      </c>
      <c r="K4660" s="24">
        <v>1</v>
      </c>
      <c r="L4660" s="24" t="s">
        <v>97</v>
      </c>
      <c r="M4660" s="26">
        <v>46221</v>
      </c>
      <c r="N4660" s="27">
        <v>46221.5625</v>
      </c>
      <c r="O4660" s="27">
        <v>46221.708333333336</v>
      </c>
      <c r="P4660" s="24" t="s">
        <v>7650</v>
      </c>
      <c r="Q4660" s="24" t="s">
        <v>7651</v>
      </c>
      <c r="R4660" s="24" t="s">
        <v>146</v>
      </c>
      <c r="S4660" s="24" t="s">
        <v>198</v>
      </c>
      <c r="T4660" s="24" t="s">
        <v>54</v>
      </c>
      <c r="U4660" s="24" t="s">
        <v>411</v>
      </c>
      <c r="V4660" s="27">
        <v>46221.566666666666</v>
      </c>
      <c r="W4660" s="27">
        <v>46221.584722222222</v>
      </c>
      <c r="Z4660" s="24">
        <v>1</v>
      </c>
      <c r="AA4660" s="24" t="s">
        <v>58</v>
      </c>
      <c r="AB4660" s="24" t="b">
        <v>0</v>
      </c>
      <c r="AC4660" s="61"/>
    </row>
    <row r="4661" spans="2:29" ht="13.7">
      <c r="B4661" s="24" t="s">
        <v>95</v>
      </c>
      <c r="C4661" s="24" t="s">
        <v>50</v>
      </c>
      <c r="D4661" s="24" t="s">
        <v>98</v>
      </c>
      <c r="E4661" s="24">
        <v>210</v>
      </c>
      <c r="F4661" s="26">
        <v>46204</v>
      </c>
      <c r="G4661" s="24" t="s">
        <v>52</v>
      </c>
      <c r="H4661" s="24" t="s">
        <v>53</v>
      </c>
      <c r="I4661" s="24" t="s">
        <v>59</v>
      </c>
      <c r="J4661" s="24" t="s">
        <v>125</v>
      </c>
      <c r="K4661" s="24">
        <v>1</v>
      </c>
      <c r="L4661" s="24" t="s">
        <v>97</v>
      </c>
      <c r="M4661" s="26">
        <v>46222</v>
      </c>
      <c r="N4661" s="27">
        <v>46222.354166666664</v>
      </c>
      <c r="O4661" s="27">
        <v>46222.5</v>
      </c>
      <c r="V4661" s="27"/>
      <c r="W4661" s="27"/>
      <c r="X4661" s="24">
        <v>4</v>
      </c>
      <c r="Y4661" s="24">
        <v>0</v>
      </c>
      <c r="Z4661" s="24">
        <v>4</v>
      </c>
      <c r="AA4661" s="24" t="s">
        <v>58</v>
      </c>
      <c r="AB4661" s="24" t="b">
        <v>0</v>
      </c>
      <c r="AC4661" s="61">
        <v>0</v>
      </c>
    </row>
    <row r="4662" spans="2:29" ht="13.7">
      <c r="B4662" s="24" t="s">
        <v>95</v>
      </c>
      <c r="C4662" s="24" t="s">
        <v>50</v>
      </c>
      <c r="D4662" s="24" t="s">
        <v>98</v>
      </c>
      <c r="E4662" s="24">
        <v>210</v>
      </c>
      <c r="F4662" s="26">
        <v>46204</v>
      </c>
      <c r="G4662" s="24" t="s">
        <v>52</v>
      </c>
      <c r="H4662" s="24" t="s">
        <v>53</v>
      </c>
      <c r="I4662" s="24" t="s">
        <v>59</v>
      </c>
      <c r="J4662" s="24" t="s">
        <v>126</v>
      </c>
      <c r="K4662" s="24">
        <v>1</v>
      </c>
      <c r="L4662" s="24" t="s">
        <v>97</v>
      </c>
      <c r="M4662" s="26">
        <v>46222</v>
      </c>
      <c r="N4662" s="27">
        <v>46222.354166666664</v>
      </c>
      <c r="O4662" s="27">
        <v>46222.5</v>
      </c>
      <c r="P4662" s="24" t="s">
        <v>7652</v>
      </c>
      <c r="Q4662" s="24" t="s">
        <v>7653</v>
      </c>
      <c r="R4662" s="24" t="s">
        <v>217</v>
      </c>
      <c r="T4662" s="24" t="s">
        <v>59</v>
      </c>
      <c r="U4662" s="24" t="s">
        <v>547</v>
      </c>
      <c r="V4662" s="27">
        <v>46222.46875</v>
      </c>
      <c r="W4662" s="27">
        <v>46222.486111111109</v>
      </c>
      <c r="Z4662" s="24">
        <v>1</v>
      </c>
      <c r="AA4662" s="24" t="s">
        <v>58</v>
      </c>
      <c r="AB4662" s="24" t="b">
        <v>0</v>
      </c>
      <c r="AC4662" s="61"/>
    </row>
    <row r="4663" spans="2:29" ht="13.7">
      <c r="B4663" s="24" t="s">
        <v>95</v>
      </c>
      <c r="C4663" s="24" t="s">
        <v>50</v>
      </c>
      <c r="D4663" s="24" t="s">
        <v>98</v>
      </c>
      <c r="E4663" s="24">
        <v>210</v>
      </c>
      <c r="F4663" s="26">
        <v>46204</v>
      </c>
      <c r="G4663" s="24" t="s">
        <v>52</v>
      </c>
      <c r="H4663" s="24" t="s">
        <v>53</v>
      </c>
      <c r="I4663" s="24" t="s">
        <v>59</v>
      </c>
      <c r="J4663" s="24" t="s">
        <v>126</v>
      </c>
      <c r="K4663" s="24">
        <v>1</v>
      </c>
      <c r="L4663" s="24" t="s">
        <v>97</v>
      </c>
      <c r="M4663" s="26">
        <v>46222</v>
      </c>
      <c r="N4663" s="27">
        <v>46222.354166666664</v>
      </c>
      <c r="O4663" s="27">
        <v>46222.5</v>
      </c>
      <c r="P4663" s="24" t="s">
        <v>7654</v>
      </c>
      <c r="Q4663" s="24" t="s">
        <v>7655</v>
      </c>
      <c r="R4663" s="24" t="s">
        <v>168</v>
      </c>
      <c r="T4663" s="24" t="s">
        <v>59</v>
      </c>
      <c r="U4663" s="24" t="s">
        <v>547</v>
      </c>
      <c r="V4663" s="27">
        <v>46222.398611111108</v>
      </c>
      <c r="W4663" s="27">
        <v>46222.42291666667</v>
      </c>
      <c r="Z4663" s="24">
        <v>1</v>
      </c>
      <c r="AA4663" s="24" t="s">
        <v>58</v>
      </c>
      <c r="AB4663" s="24" t="b">
        <v>0</v>
      </c>
      <c r="AC4663" s="61"/>
    </row>
    <row r="4664" spans="2:29" ht="13.7">
      <c r="B4664" s="24" t="s">
        <v>95</v>
      </c>
      <c r="C4664" s="24" t="s">
        <v>50</v>
      </c>
      <c r="D4664" s="24" t="s">
        <v>98</v>
      </c>
      <c r="E4664" s="24">
        <v>210</v>
      </c>
      <c r="F4664" s="26">
        <v>46204</v>
      </c>
      <c r="G4664" s="24" t="s">
        <v>52</v>
      </c>
      <c r="H4664" s="24" t="s">
        <v>53</v>
      </c>
      <c r="I4664" s="24" t="s">
        <v>59</v>
      </c>
      <c r="J4664" s="24" t="s">
        <v>126</v>
      </c>
      <c r="K4664" s="24">
        <v>1</v>
      </c>
      <c r="L4664" s="24" t="s">
        <v>97</v>
      </c>
      <c r="M4664" s="26">
        <v>46222</v>
      </c>
      <c r="N4664" s="27">
        <v>46222.354166666664</v>
      </c>
      <c r="O4664" s="27">
        <v>46222.5</v>
      </c>
      <c r="P4664" s="24" t="s">
        <v>7656</v>
      </c>
      <c r="Q4664" s="24" t="s">
        <v>7657</v>
      </c>
      <c r="R4664" s="24" t="s">
        <v>168</v>
      </c>
      <c r="S4664" s="24" t="s">
        <v>198</v>
      </c>
      <c r="T4664" s="24" t="s">
        <v>59</v>
      </c>
      <c r="U4664" s="24" t="s">
        <v>547</v>
      </c>
      <c r="V4664" s="27">
        <v>46222.36041666667</v>
      </c>
      <c r="W4664" s="27">
        <v>46222.37777777778</v>
      </c>
      <c r="Z4664" s="24">
        <v>1</v>
      </c>
      <c r="AA4664" s="24" t="s">
        <v>58</v>
      </c>
      <c r="AB4664" s="24" t="b">
        <v>0</v>
      </c>
      <c r="AC4664" s="61"/>
    </row>
    <row r="4665" spans="2:29" ht="13.7">
      <c r="B4665" s="24" t="s">
        <v>95</v>
      </c>
      <c r="C4665" s="24" t="s">
        <v>50</v>
      </c>
      <c r="D4665" s="24" t="s">
        <v>98</v>
      </c>
      <c r="E4665" s="24">
        <v>210</v>
      </c>
      <c r="F4665" s="26">
        <v>46204</v>
      </c>
      <c r="G4665" s="24" t="s">
        <v>52</v>
      </c>
      <c r="H4665" s="24" t="s">
        <v>53</v>
      </c>
      <c r="I4665" s="24" t="s">
        <v>59</v>
      </c>
      <c r="J4665" s="24" t="s">
        <v>126</v>
      </c>
      <c r="K4665" s="24">
        <v>1</v>
      </c>
      <c r="L4665" s="24" t="s">
        <v>97</v>
      </c>
      <c r="M4665" s="26">
        <v>46222</v>
      </c>
      <c r="N4665" s="27">
        <v>46222.354166666664</v>
      </c>
      <c r="O4665" s="27">
        <v>46222.5</v>
      </c>
      <c r="P4665" s="24" t="s">
        <v>7658</v>
      </c>
      <c r="Q4665" s="24" t="s">
        <v>7659</v>
      </c>
      <c r="R4665" s="24" t="s">
        <v>217</v>
      </c>
      <c r="T4665" s="24" t="s">
        <v>59</v>
      </c>
      <c r="U4665" s="24" t="s">
        <v>547</v>
      </c>
      <c r="V4665" s="27">
        <v>46222.429861111108</v>
      </c>
      <c r="W4665" s="27">
        <v>46222.447222222225</v>
      </c>
      <c r="Z4665" s="24">
        <v>1</v>
      </c>
      <c r="AA4665" s="24" t="s">
        <v>58</v>
      </c>
      <c r="AB4665" s="24" t="b">
        <v>0</v>
      </c>
      <c r="AC4665" s="61"/>
    </row>
    <row r="4666" spans="2:29" ht="13.7">
      <c r="B4666" s="24" t="s">
        <v>95</v>
      </c>
      <c r="C4666" s="24" t="s">
        <v>50</v>
      </c>
      <c r="D4666" s="24" t="s">
        <v>98</v>
      </c>
      <c r="E4666" s="24">
        <v>210</v>
      </c>
      <c r="F4666" s="26">
        <v>46204</v>
      </c>
      <c r="G4666" s="24" t="s">
        <v>52</v>
      </c>
      <c r="H4666" s="24" t="s">
        <v>53</v>
      </c>
      <c r="I4666" s="24" t="s">
        <v>54</v>
      </c>
      <c r="J4666" s="24" t="s">
        <v>125</v>
      </c>
      <c r="K4666" s="24">
        <v>1</v>
      </c>
      <c r="L4666" s="24" t="s">
        <v>97</v>
      </c>
      <c r="M4666" s="26">
        <v>46224</v>
      </c>
      <c r="N4666" s="27">
        <v>46224.354166666664</v>
      </c>
      <c r="O4666" s="27">
        <v>46224.5</v>
      </c>
      <c r="V4666" s="27"/>
      <c r="W4666" s="27"/>
      <c r="X4666" s="24">
        <v>4</v>
      </c>
      <c r="Y4666" s="24">
        <v>0</v>
      </c>
      <c r="Z4666" s="24">
        <v>4</v>
      </c>
      <c r="AA4666" s="24" t="s">
        <v>58</v>
      </c>
      <c r="AB4666" s="24" t="b">
        <v>0</v>
      </c>
      <c r="AC4666" s="61">
        <v>0</v>
      </c>
    </row>
    <row r="4667" spans="2:29" ht="13.7">
      <c r="B4667" s="24" t="s">
        <v>95</v>
      </c>
      <c r="C4667" s="24" t="s">
        <v>50</v>
      </c>
      <c r="D4667" s="24" t="s">
        <v>98</v>
      </c>
      <c r="E4667" s="24">
        <v>210</v>
      </c>
      <c r="F4667" s="26">
        <v>46204</v>
      </c>
      <c r="G4667" s="24" t="s">
        <v>52</v>
      </c>
      <c r="H4667" s="24" t="s">
        <v>53</v>
      </c>
      <c r="I4667" s="24" t="s">
        <v>54</v>
      </c>
      <c r="J4667" s="24" t="s">
        <v>126</v>
      </c>
      <c r="K4667" s="24">
        <v>1</v>
      </c>
      <c r="L4667" s="24" t="s">
        <v>97</v>
      </c>
      <c r="M4667" s="26">
        <v>46224</v>
      </c>
      <c r="N4667" s="27">
        <v>46224.354166666664</v>
      </c>
      <c r="O4667" s="27">
        <v>46224.5</v>
      </c>
      <c r="P4667" s="24" t="s">
        <v>7660</v>
      </c>
      <c r="Q4667" s="24" t="s">
        <v>7661</v>
      </c>
      <c r="R4667" s="24" t="s">
        <v>190</v>
      </c>
      <c r="T4667" s="24" t="s">
        <v>54</v>
      </c>
      <c r="U4667" s="24" t="s">
        <v>1021</v>
      </c>
      <c r="V4667" s="27">
        <v>46224.431944444441</v>
      </c>
      <c r="W4667" s="27">
        <v>46224.454861111109</v>
      </c>
      <c r="Z4667" s="24">
        <v>1</v>
      </c>
      <c r="AA4667" s="24" t="s">
        <v>58</v>
      </c>
      <c r="AB4667" s="24" t="b">
        <v>0</v>
      </c>
      <c r="AC4667" s="61"/>
    </row>
    <row r="4668" spans="2:29" ht="13.7">
      <c r="B4668" s="24" t="s">
        <v>95</v>
      </c>
      <c r="C4668" s="24" t="s">
        <v>50</v>
      </c>
      <c r="D4668" s="24" t="s">
        <v>98</v>
      </c>
      <c r="E4668" s="24">
        <v>210</v>
      </c>
      <c r="F4668" s="26">
        <v>46204</v>
      </c>
      <c r="G4668" s="24" t="s">
        <v>52</v>
      </c>
      <c r="H4668" s="24" t="s">
        <v>53</v>
      </c>
      <c r="I4668" s="24" t="s">
        <v>54</v>
      </c>
      <c r="J4668" s="24" t="s">
        <v>126</v>
      </c>
      <c r="K4668" s="24">
        <v>1</v>
      </c>
      <c r="L4668" s="24" t="s">
        <v>97</v>
      </c>
      <c r="M4668" s="26">
        <v>46224</v>
      </c>
      <c r="N4668" s="27">
        <v>46224.354166666664</v>
      </c>
      <c r="O4668" s="27">
        <v>46224.5</v>
      </c>
      <c r="P4668" s="24" t="s">
        <v>7662</v>
      </c>
      <c r="Q4668" s="24" t="s">
        <v>7663</v>
      </c>
      <c r="R4668" s="24" t="s">
        <v>190</v>
      </c>
      <c r="T4668" s="24" t="s">
        <v>54</v>
      </c>
      <c r="U4668" s="24" t="s">
        <v>1021</v>
      </c>
      <c r="V4668" s="27">
        <v>46224.397222222222</v>
      </c>
      <c r="W4668" s="27">
        <v>46224.414583333331</v>
      </c>
      <c r="Z4668" s="24">
        <v>1</v>
      </c>
      <c r="AA4668" s="24" t="s">
        <v>58</v>
      </c>
      <c r="AB4668" s="24" t="b">
        <v>0</v>
      </c>
      <c r="AC4668" s="61"/>
    </row>
    <row r="4669" spans="2:29" ht="13.7">
      <c r="B4669" s="24" t="s">
        <v>95</v>
      </c>
      <c r="C4669" s="24" t="s">
        <v>50</v>
      </c>
      <c r="D4669" s="24" t="s">
        <v>98</v>
      </c>
      <c r="E4669" s="24">
        <v>210</v>
      </c>
      <c r="F4669" s="26">
        <v>46204</v>
      </c>
      <c r="G4669" s="24" t="s">
        <v>52</v>
      </c>
      <c r="H4669" s="24" t="s">
        <v>53</v>
      </c>
      <c r="I4669" s="24" t="s">
        <v>54</v>
      </c>
      <c r="J4669" s="24" t="s">
        <v>126</v>
      </c>
      <c r="K4669" s="24">
        <v>1</v>
      </c>
      <c r="L4669" s="24" t="s">
        <v>97</v>
      </c>
      <c r="M4669" s="26">
        <v>46224</v>
      </c>
      <c r="N4669" s="27">
        <v>46224.354166666664</v>
      </c>
      <c r="O4669" s="27">
        <v>46224.5</v>
      </c>
      <c r="P4669" s="24" t="s">
        <v>7664</v>
      </c>
      <c r="Q4669" s="24" t="s">
        <v>7665</v>
      </c>
      <c r="R4669" s="24" t="s">
        <v>190</v>
      </c>
      <c r="S4669" s="24" t="s">
        <v>198</v>
      </c>
      <c r="T4669" s="24" t="s">
        <v>54</v>
      </c>
      <c r="U4669" s="24" t="s">
        <v>1021</v>
      </c>
      <c r="V4669" s="27">
        <v>46224.361111111109</v>
      </c>
      <c r="W4669" s="27">
        <v>46224.376388888886</v>
      </c>
      <c r="Z4669" s="24">
        <v>1</v>
      </c>
      <c r="AA4669" s="24" t="s">
        <v>58</v>
      </c>
      <c r="AB4669" s="24" t="b">
        <v>0</v>
      </c>
      <c r="AC4669" s="61"/>
    </row>
    <row r="4670" spans="2:29" ht="13.7">
      <c r="B4670" s="24" t="s">
        <v>95</v>
      </c>
      <c r="C4670" s="24" t="s">
        <v>50</v>
      </c>
      <c r="D4670" s="24" t="s">
        <v>98</v>
      </c>
      <c r="E4670" s="24">
        <v>210</v>
      </c>
      <c r="F4670" s="26">
        <v>46204</v>
      </c>
      <c r="G4670" s="24" t="s">
        <v>52</v>
      </c>
      <c r="H4670" s="24" t="s">
        <v>53</v>
      </c>
      <c r="I4670" s="24" t="s">
        <v>54</v>
      </c>
      <c r="J4670" s="24" t="s">
        <v>126</v>
      </c>
      <c r="K4670" s="24">
        <v>1</v>
      </c>
      <c r="L4670" s="24" t="s">
        <v>97</v>
      </c>
      <c r="M4670" s="26">
        <v>46224</v>
      </c>
      <c r="N4670" s="27">
        <v>46224.354166666664</v>
      </c>
      <c r="O4670" s="27">
        <v>46224.5</v>
      </c>
      <c r="P4670" s="24" t="s">
        <v>7666</v>
      </c>
      <c r="Q4670" s="24" t="s">
        <v>7667</v>
      </c>
      <c r="R4670" s="24" t="s">
        <v>190</v>
      </c>
      <c r="T4670" s="24" t="s">
        <v>54</v>
      </c>
      <c r="U4670" s="24" t="s">
        <v>1021</v>
      </c>
      <c r="V4670" s="27">
        <v>46224.470833333333</v>
      </c>
      <c r="W4670" s="27">
        <v>46224.495138888888</v>
      </c>
      <c r="Z4670" s="24">
        <v>1</v>
      </c>
      <c r="AA4670" s="24" t="s">
        <v>58</v>
      </c>
      <c r="AB4670" s="24" t="b">
        <v>0</v>
      </c>
      <c r="AC4670" s="61"/>
    </row>
    <row r="4671" spans="2:29" ht="13.7">
      <c r="B4671" s="24" t="s">
        <v>95</v>
      </c>
      <c r="C4671" s="24" t="s">
        <v>50</v>
      </c>
      <c r="D4671" s="24" t="s">
        <v>98</v>
      </c>
      <c r="E4671" s="24">
        <v>210</v>
      </c>
      <c r="F4671" s="26">
        <v>46235</v>
      </c>
      <c r="G4671" s="24" t="s">
        <v>52</v>
      </c>
      <c r="H4671" s="24" t="s">
        <v>53</v>
      </c>
      <c r="I4671" s="24" t="s">
        <v>57</v>
      </c>
      <c r="J4671" s="24" t="s">
        <v>125</v>
      </c>
      <c r="K4671" s="24">
        <v>1</v>
      </c>
      <c r="L4671" s="24" t="s">
        <v>97</v>
      </c>
      <c r="M4671" s="26">
        <v>46243</v>
      </c>
      <c r="N4671" s="27">
        <v>46243.333333333336</v>
      </c>
      <c r="O4671" s="27">
        <v>46243.479166666664</v>
      </c>
      <c r="V4671" s="27"/>
      <c r="W4671" s="27"/>
      <c r="X4671" s="24">
        <v>4</v>
      </c>
      <c r="Y4671" s="24">
        <v>0</v>
      </c>
      <c r="Z4671" s="24">
        <v>4</v>
      </c>
      <c r="AA4671" s="24" t="s">
        <v>60</v>
      </c>
      <c r="AB4671" s="24" t="b">
        <v>0</v>
      </c>
      <c r="AC4671" s="61">
        <v>0</v>
      </c>
    </row>
    <row r="4672" spans="2:29" ht="13.7">
      <c r="B4672" s="24" t="s">
        <v>95</v>
      </c>
      <c r="C4672" s="24" t="s">
        <v>50</v>
      </c>
      <c r="D4672" s="24" t="s">
        <v>98</v>
      </c>
      <c r="E4672" s="24">
        <v>210</v>
      </c>
      <c r="F4672" s="26">
        <v>46235</v>
      </c>
      <c r="G4672" s="24" t="s">
        <v>52</v>
      </c>
      <c r="H4672" s="24" t="s">
        <v>53</v>
      </c>
      <c r="I4672" s="24" t="s">
        <v>57</v>
      </c>
      <c r="J4672" s="24" t="s">
        <v>126</v>
      </c>
      <c r="K4672" s="24">
        <v>1</v>
      </c>
      <c r="L4672" s="24" t="s">
        <v>97</v>
      </c>
      <c r="M4672" s="26">
        <v>46243</v>
      </c>
      <c r="N4672" s="27">
        <v>46243.333333333336</v>
      </c>
      <c r="O4672" s="27">
        <v>46243.479166666664</v>
      </c>
      <c r="P4672" s="24" t="s">
        <v>7668</v>
      </c>
      <c r="Q4672" s="24" t="s">
        <v>7669</v>
      </c>
      <c r="R4672" s="24" t="s">
        <v>165</v>
      </c>
      <c r="T4672" s="24" t="s">
        <v>57</v>
      </c>
      <c r="U4672" s="24" t="s">
        <v>420</v>
      </c>
      <c r="V4672" s="27">
        <v>46243.336111111108</v>
      </c>
      <c r="W4672" s="27">
        <v>46243.354166666664</v>
      </c>
      <c r="Z4672" s="24">
        <v>1</v>
      </c>
      <c r="AA4672" s="24" t="s">
        <v>60</v>
      </c>
      <c r="AB4672" s="24" t="b">
        <v>0</v>
      </c>
      <c r="AC4672" s="61"/>
    </row>
    <row r="4673" spans="2:29" ht="13.7">
      <c r="B4673" s="24" t="s">
        <v>95</v>
      </c>
      <c r="C4673" s="24" t="s">
        <v>50</v>
      </c>
      <c r="D4673" s="24" t="s">
        <v>98</v>
      </c>
      <c r="E4673" s="24">
        <v>210</v>
      </c>
      <c r="F4673" s="26">
        <v>46235</v>
      </c>
      <c r="G4673" s="24" t="s">
        <v>52</v>
      </c>
      <c r="H4673" s="24" t="s">
        <v>53</v>
      </c>
      <c r="I4673" s="24" t="s">
        <v>57</v>
      </c>
      <c r="J4673" s="24" t="s">
        <v>126</v>
      </c>
      <c r="K4673" s="24">
        <v>1</v>
      </c>
      <c r="L4673" s="24" t="s">
        <v>97</v>
      </c>
      <c r="M4673" s="26">
        <v>46243</v>
      </c>
      <c r="N4673" s="27">
        <v>46243.333333333336</v>
      </c>
      <c r="O4673" s="27">
        <v>46243.479166666664</v>
      </c>
      <c r="P4673" s="24" t="s">
        <v>7670</v>
      </c>
      <c r="Q4673" s="24" t="s">
        <v>7671</v>
      </c>
      <c r="R4673" s="24" t="s">
        <v>185</v>
      </c>
      <c r="T4673" s="24" t="s">
        <v>57</v>
      </c>
      <c r="U4673" s="24" t="s">
        <v>420</v>
      </c>
      <c r="V4673" s="27">
        <v>46243.373611111114</v>
      </c>
      <c r="W4673" s="27">
        <v>46243.39166666667</v>
      </c>
      <c r="Z4673" s="24">
        <v>1</v>
      </c>
      <c r="AA4673" s="24" t="s">
        <v>60</v>
      </c>
      <c r="AB4673" s="24" t="b">
        <v>0</v>
      </c>
      <c r="AC4673" s="61"/>
    </row>
    <row r="4674" spans="2:29" ht="13.7">
      <c r="B4674" s="24" t="s">
        <v>95</v>
      </c>
      <c r="C4674" s="24" t="s">
        <v>50</v>
      </c>
      <c r="D4674" s="24" t="s">
        <v>98</v>
      </c>
      <c r="E4674" s="24">
        <v>210</v>
      </c>
      <c r="F4674" s="26">
        <v>46235</v>
      </c>
      <c r="G4674" s="24" t="s">
        <v>52</v>
      </c>
      <c r="H4674" s="24" t="s">
        <v>53</v>
      </c>
      <c r="I4674" s="24" t="s">
        <v>57</v>
      </c>
      <c r="J4674" s="24" t="s">
        <v>126</v>
      </c>
      <c r="K4674" s="24">
        <v>1</v>
      </c>
      <c r="L4674" s="24" t="s">
        <v>97</v>
      </c>
      <c r="M4674" s="26">
        <v>46243</v>
      </c>
      <c r="N4674" s="27">
        <v>46243.333333333336</v>
      </c>
      <c r="O4674" s="27">
        <v>46243.479166666664</v>
      </c>
      <c r="P4674" s="24" t="s">
        <v>7672</v>
      </c>
      <c r="Q4674" s="24" t="s">
        <v>7673</v>
      </c>
      <c r="R4674" s="24" t="s">
        <v>155</v>
      </c>
      <c r="T4674" s="24" t="s">
        <v>57</v>
      </c>
      <c r="U4674" s="24" t="s">
        <v>420</v>
      </c>
      <c r="V4674" s="27">
        <v>46243.447916666664</v>
      </c>
      <c r="W4674" s="27">
        <v>46243.463888888888</v>
      </c>
      <c r="Z4674" s="24">
        <v>1</v>
      </c>
      <c r="AA4674" s="24" t="s">
        <v>60</v>
      </c>
      <c r="AB4674" s="24" t="b">
        <v>0</v>
      </c>
      <c r="AC4674" s="61"/>
    </row>
    <row r="4675" spans="2:29" ht="13.7">
      <c r="B4675" s="24" t="s">
        <v>95</v>
      </c>
      <c r="C4675" s="24" t="s">
        <v>50</v>
      </c>
      <c r="D4675" s="24" t="s">
        <v>98</v>
      </c>
      <c r="E4675" s="24">
        <v>210</v>
      </c>
      <c r="F4675" s="26">
        <v>46235</v>
      </c>
      <c r="G4675" s="24" t="s">
        <v>52</v>
      </c>
      <c r="H4675" s="24" t="s">
        <v>53</v>
      </c>
      <c r="I4675" s="24" t="s">
        <v>57</v>
      </c>
      <c r="J4675" s="24" t="s">
        <v>126</v>
      </c>
      <c r="K4675" s="24">
        <v>1</v>
      </c>
      <c r="L4675" s="24" t="s">
        <v>97</v>
      </c>
      <c r="M4675" s="26">
        <v>46243</v>
      </c>
      <c r="N4675" s="27">
        <v>46243.333333333336</v>
      </c>
      <c r="O4675" s="27">
        <v>46243.479166666664</v>
      </c>
      <c r="P4675" s="24" t="s">
        <v>7674</v>
      </c>
      <c r="Q4675" s="24" t="s">
        <v>7675</v>
      </c>
      <c r="R4675" s="24" t="s">
        <v>182</v>
      </c>
      <c r="S4675" s="24" t="s">
        <v>198</v>
      </c>
      <c r="T4675" s="24" t="s">
        <v>57</v>
      </c>
      <c r="U4675" s="24" t="s">
        <v>420</v>
      </c>
      <c r="V4675" s="27">
        <v>46243.408333333333</v>
      </c>
      <c r="W4675" s="27">
        <v>46243.429166666669</v>
      </c>
      <c r="Z4675" s="24">
        <v>1</v>
      </c>
      <c r="AA4675" s="24" t="s">
        <v>60</v>
      </c>
      <c r="AB4675" s="24" t="b">
        <v>0</v>
      </c>
      <c r="AC4675" s="61"/>
    </row>
    <row r="4676" spans="2:29" ht="13.7">
      <c r="B4676" s="24" t="s">
        <v>95</v>
      </c>
      <c r="C4676" s="24" t="s">
        <v>50</v>
      </c>
      <c r="D4676" s="24" t="s">
        <v>98</v>
      </c>
      <c r="E4676" s="24">
        <v>240</v>
      </c>
      <c r="F4676" s="26">
        <v>46174</v>
      </c>
      <c r="G4676" s="24" t="s">
        <v>52</v>
      </c>
      <c r="H4676" s="24" t="s">
        <v>53</v>
      </c>
      <c r="I4676" s="24" t="s">
        <v>61</v>
      </c>
      <c r="J4676" s="24" t="s">
        <v>125</v>
      </c>
      <c r="K4676" s="24">
        <v>1</v>
      </c>
      <c r="L4676" s="24" t="s">
        <v>97</v>
      </c>
      <c r="M4676" s="26">
        <v>46186</v>
      </c>
      <c r="N4676" s="27">
        <v>46186.375</v>
      </c>
      <c r="O4676" s="27">
        <v>46186.541666666664</v>
      </c>
      <c r="V4676" s="27"/>
      <c r="W4676" s="27"/>
      <c r="X4676" s="24">
        <v>4</v>
      </c>
      <c r="Y4676" s="24">
        <v>0</v>
      </c>
      <c r="Z4676" s="24">
        <v>4</v>
      </c>
      <c r="AA4676" s="24" t="s">
        <v>56</v>
      </c>
      <c r="AB4676" s="24" t="b">
        <v>0</v>
      </c>
      <c r="AC4676" s="61">
        <v>0</v>
      </c>
    </row>
    <row r="4677" spans="2:29" ht="13.7">
      <c r="B4677" s="24" t="s">
        <v>95</v>
      </c>
      <c r="C4677" s="24" t="s">
        <v>50</v>
      </c>
      <c r="D4677" s="24" t="s">
        <v>98</v>
      </c>
      <c r="E4677" s="24">
        <v>240</v>
      </c>
      <c r="F4677" s="26">
        <v>46174</v>
      </c>
      <c r="G4677" s="24" t="s">
        <v>52</v>
      </c>
      <c r="H4677" s="24" t="s">
        <v>53</v>
      </c>
      <c r="I4677" s="24" t="s">
        <v>61</v>
      </c>
      <c r="J4677" s="24" t="s">
        <v>126</v>
      </c>
      <c r="K4677" s="24">
        <v>1</v>
      </c>
      <c r="L4677" s="24" t="s">
        <v>97</v>
      </c>
      <c r="M4677" s="26">
        <v>46186</v>
      </c>
      <c r="N4677" s="27">
        <v>46186.375</v>
      </c>
      <c r="O4677" s="27">
        <v>46186.541666666664</v>
      </c>
      <c r="P4677" s="24" t="s">
        <v>7676</v>
      </c>
      <c r="Q4677" s="24" t="s">
        <v>7677</v>
      </c>
      <c r="R4677" s="24" t="s">
        <v>201</v>
      </c>
      <c r="T4677" s="24" t="s">
        <v>61</v>
      </c>
      <c r="U4677" s="24" t="s">
        <v>480</v>
      </c>
      <c r="V4677" s="27">
        <v>46186.423611111109</v>
      </c>
      <c r="W4677" s="27">
        <v>46186.445138888892</v>
      </c>
      <c r="Z4677" s="24">
        <v>1</v>
      </c>
      <c r="AA4677" s="24" t="s">
        <v>56</v>
      </c>
      <c r="AB4677" s="24" t="b">
        <v>0</v>
      </c>
      <c r="AC4677" s="61"/>
    </row>
    <row r="4678" spans="2:29" ht="13.7">
      <c r="B4678" s="24" t="s">
        <v>95</v>
      </c>
      <c r="C4678" s="24" t="s">
        <v>50</v>
      </c>
      <c r="D4678" s="24" t="s">
        <v>98</v>
      </c>
      <c r="E4678" s="24">
        <v>240</v>
      </c>
      <c r="F4678" s="26">
        <v>46174</v>
      </c>
      <c r="G4678" s="24" t="s">
        <v>52</v>
      </c>
      <c r="H4678" s="24" t="s">
        <v>53</v>
      </c>
      <c r="I4678" s="24" t="s">
        <v>61</v>
      </c>
      <c r="J4678" s="24" t="s">
        <v>126</v>
      </c>
      <c r="K4678" s="24">
        <v>1</v>
      </c>
      <c r="L4678" s="24" t="s">
        <v>97</v>
      </c>
      <c r="M4678" s="26">
        <v>46186</v>
      </c>
      <c r="N4678" s="27">
        <v>46186.375</v>
      </c>
      <c r="O4678" s="27">
        <v>46186.541666666664</v>
      </c>
      <c r="P4678" s="24" t="s">
        <v>7678</v>
      </c>
      <c r="Q4678" s="24" t="s">
        <v>7679</v>
      </c>
      <c r="R4678" s="24" t="s">
        <v>205</v>
      </c>
      <c r="S4678" s="24" t="s">
        <v>156</v>
      </c>
      <c r="T4678" s="24" t="s">
        <v>61</v>
      </c>
      <c r="U4678" s="24" t="s">
        <v>480</v>
      </c>
      <c r="V4678" s="27">
        <v>46186.460416666669</v>
      </c>
      <c r="W4678" s="27">
        <v>46186.487500000003</v>
      </c>
      <c r="Z4678" s="24">
        <v>1</v>
      </c>
      <c r="AA4678" s="24" t="s">
        <v>56</v>
      </c>
      <c r="AB4678" s="24" t="b">
        <v>0</v>
      </c>
      <c r="AC4678" s="61"/>
    </row>
    <row r="4679" spans="2:29" ht="13.7">
      <c r="B4679" s="24" t="s">
        <v>95</v>
      </c>
      <c r="C4679" s="24" t="s">
        <v>50</v>
      </c>
      <c r="D4679" s="24" t="s">
        <v>98</v>
      </c>
      <c r="E4679" s="24">
        <v>240</v>
      </c>
      <c r="F4679" s="26">
        <v>46174</v>
      </c>
      <c r="G4679" s="24" t="s">
        <v>52</v>
      </c>
      <c r="H4679" s="24" t="s">
        <v>53</v>
      </c>
      <c r="I4679" s="24" t="s">
        <v>61</v>
      </c>
      <c r="J4679" s="24" t="s">
        <v>126</v>
      </c>
      <c r="K4679" s="24">
        <v>1</v>
      </c>
      <c r="L4679" s="24" t="s">
        <v>97</v>
      </c>
      <c r="M4679" s="26">
        <v>46186</v>
      </c>
      <c r="N4679" s="27">
        <v>46186.375</v>
      </c>
      <c r="O4679" s="27">
        <v>46186.541666666664</v>
      </c>
      <c r="P4679" s="24" t="s">
        <v>7680</v>
      </c>
      <c r="Q4679" s="24" t="s">
        <v>7681</v>
      </c>
      <c r="R4679" s="24" t="s">
        <v>201</v>
      </c>
      <c r="T4679" s="24" t="s">
        <v>61</v>
      </c>
      <c r="U4679" s="24" t="s">
        <v>480</v>
      </c>
      <c r="V4679" s="27">
        <v>46186.377083333333</v>
      </c>
      <c r="W4679" s="27">
        <v>46186.402777777781</v>
      </c>
      <c r="Z4679" s="24">
        <v>1</v>
      </c>
      <c r="AA4679" s="24" t="s">
        <v>56</v>
      </c>
      <c r="AB4679" s="24" t="b">
        <v>0</v>
      </c>
      <c r="AC4679" s="61"/>
    </row>
    <row r="4680" spans="2:29" ht="13.7">
      <c r="B4680" s="24" t="s">
        <v>95</v>
      </c>
      <c r="C4680" s="24" t="s">
        <v>50</v>
      </c>
      <c r="D4680" s="24" t="s">
        <v>98</v>
      </c>
      <c r="E4680" s="24">
        <v>240</v>
      </c>
      <c r="F4680" s="26">
        <v>46174</v>
      </c>
      <c r="G4680" s="24" t="s">
        <v>52</v>
      </c>
      <c r="H4680" s="24" t="s">
        <v>53</v>
      </c>
      <c r="I4680" s="24" t="s">
        <v>61</v>
      </c>
      <c r="J4680" s="24" t="s">
        <v>126</v>
      </c>
      <c r="K4680" s="24">
        <v>1</v>
      </c>
      <c r="L4680" s="24" t="s">
        <v>97</v>
      </c>
      <c r="M4680" s="26">
        <v>46186</v>
      </c>
      <c r="N4680" s="27">
        <v>46186.375</v>
      </c>
      <c r="O4680" s="27">
        <v>46186.541666666664</v>
      </c>
      <c r="P4680" s="24" t="s">
        <v>7682</v>
      </c>
      <c r="Q4680" s="24" t="s">
        <v>7683</v>
      </c>
      <c r="R4680" s="24" t="s">
        <v>208</v>
      </c>
      <c r="S4680" s="24" t="s">
        <v>213</v>
      </c>
      <c r="T4680" s="24" t="s">
        <v>61</v>
      </c>
      <c r="U4680" s="24" t="s">
        <v>480</v>
      </c>
      <c r="V4680" s="27">
        <v>46186.502083333333</v>
      </c>
      <c r="W4680" s="27">
        <v>46186.522222222222</v>
      </c>
      <c r="Z4680" s="24">
        <v>1</v>
      </c>
      <c r="AA4680" s="24" t="s">
        <v>56</v>
      </c>
      <c r="AB4680" s="24" t="b">
        <v>0</v>
      </c>
      <c r="AC4680" s="61"/>
    </row>
    <row r="4681" spans="2:29" ht="13.7">
      <c r="B4681" s="24" t="s">
        <v>95</v>
      </c>
      <c r="C4681" s="24" t="s">
        <v>50</v>
      </c>
      <c r="D4681" s="24" t="s">
        <v>98</v>
      </c>
      <c r="E4681" s="24">
        <v>240</v>
      </c>
      <c r="F4681" s="26">
        <v>46174</v>
      </c>
      <c r="G4681" s="24" t="s">
        <v>52</v>
      </c>
      <c r="H4681" s="24" t="s">
        <v>53</v>
      </c>
      <c r="I4681" s="24" t="s">
        <v>63</v>
      </c>
      <c r="J4681" s="24" t="s">
        <v>125</v>
      </c>
      <c r="K4681" s="24">
        <v>1</v>
      </c>
      <c r="L4681" s="24" t="s">
        <v>97</v>
      </c>
      <c r="M4681" s="26">
        <v>46189</v>
      </c>
      <c r="N4681" s="27">
        <v>46189.333333333336</v>
      </c>
      <c r="O4681" s="27">
        <v>46189.5</v>
      </c>
      <c r="V4681" s="27"/>
      <c r="W4681" s="27"/>
      <c r="X4681" s="24">
        <v>4</v>
      </c>
      <c r="Y4681" s="24">
        <v>0</v>
      </c>
      <c r="Z4681" s="24">
        <v>4</v>
      </c>
      <c r="AA4681" s="24" t="s">
        <v>56</v>
      </c>
      <c r="AB4681" s="24" t="b">
        <v>0</v>
      </c>
      <c r="AC4681" s="61">
        <v>0</v>
      </c>
    </row>
    <row r="4682" spans="2:29" ht="13.7">
      <c r="B4682" s="24" t="s">
        <v>95</v>
      </c>
      <c r="C4682" s="24" t="s">
        <v>50</v>
      </c>
      <c r="D4682" s="24" t="s">
        <v>98</v>
      </c>
      <c r="E4682" s="24">
        <v>240</v>
      </c>
      <c r="F4682" s="26">
        <v>46174</v>
      </c>
      <c r="G4682" s="24" t="s">
        <v>52</v>
      </c>
      <c r="H4682" s="24" t="s">
        <v>53</v>
      </c>
      <c r="I4682" s="24" t="s">
        <v>63</v>
      </c>
      <c r="J4682" s="24" t="s">
        <v>126</v>
      </c>
      <c r="K4682" s="24">
        <v>1</v>
      </c>
      <c r="L4682" s="24" t="s">
        <v>97</v>
      </c>
      <c r="M4682" s="26">
        <v>46189</v>
      </c>
      <c r="N4682" s="27">
        <v>46189.333333333336</v>
      </c>
      <c r="O4682" s="27">
        <v>46189.5</v>
      </c>
      <c r="P4682" s="24" t="s">
        <v>7684</v>
      </c>
      <c r="Q4682" s="24" t="s">
        <v>7685</v>
      </c>
      <c r="R4682" s="24" t="s">
        <v>433</v>
      </c>
      <c r="T4682" s="24" t="s">
        <v>63</v>
      </c>
      <c r="U4682" s="24" t="s">
        <v>224</v>
      </c>
      <c r="V4682" s="27">
        <v>46189.419444444444</v>
      </c>
      <c r="W4682" s="27">
        <v>46189.447222222225</v>
      </c>
      <c r="Z4682" s="24">
        <v>1</v>
      </c>
      <c r="AA4682" s="24" t="s">
        <v>56</v>
      </c>
      <c r="AB4682" s="24" t="b">
        <v>0</v>
      </c>
      <c r="AC4682" s="61"/>
    </row>
    <row r="4683" spans="2:29" ht="13.7">
      <c r="B4683" s="24" t="s">
        <v>95</v>
      </c>
      <c r="C4683" s="24" t="s">
        <v>50</v>
      </c>
      <c r="D4683" s="24" t="s">
        <v>98</v>
      </c>
      <c r="E4683" s="24">
        <v>240</v>
      </c>
      <c r="F4683" s="26">
        <v>46174</v>
      </c>
      <c r="G4683" s="24" t="s">
        <v>52</v>
      </c>
      <c r="H4683" s="24" t="s">
        <v>53</v>
      </c>
      <c r="I4683" s="24" t="s">
        <v>63</v>
      </c>
      <c r="J4683" s="24" t="s">
        <v>126</v>
      </c>
      <c r="K4683" s="24">
        <v>1</v>
      </c>
      <c r="L4683" s="24" t="s">
        <v>97</v>
      </c>
      <c r="M4683" s="26">
        <v>46189</v>
      </c>
      <c r="N4683" s="27">
        <v>46189.333333333336</v>
      </c>
      <c r="O4683" s="27">
        <v>46189.5</v>
      </c>
      <c r="P4683" s="24" t="s">
        <v>7686</v>
      </c>
      <c r="Q4683" s="24" t="s">
        <v>7687</v>
      </c>
      <c r="R4683" s="24" t="s">
        <v>433</v>
      </c>
      <c r="S4683" s="24" t="s">
        <v>160</v>
      </c>
      <c r="T4683" s="24" t="s">
        <v>63</v>
      </c>
      <c r="U4683" s="24" t="s">
        <v>224</v>
      </c>
      <c r="V4683" s="27">
        <v>46189.462500000001</v>
      </c>
      <c r="W4683" s="27">
        <v>46189.490277777775</v>
      </c>
      <c r="Z4683" s="24">
        <v>1</v>
      </c>
      <c r="AA4683" s="24" t="s">
        <v>56</v>
      </c>
      <c r="AB4683" s="24" t="b">
        <v>0</v>
      </c>
      <c r="AC4683" s="61"/>
    </row>
    <row r="4684" spans="2:29" ht="13.7">
      <c r="B4684" s="24" t="s">
        <v>95</v>
      </c>
      <c r="C4684" s="24" t="s">
        <v>50</v>
      </c>
      <c r="D4684" s="24" t="s">
        <v>98</v>
      </c>
      <c r="E4684" s="24">
        <v>240</v>
      </c>
      <c r="F4684" s="26">
        <v>46174</v>
      </c>
      <c r="G4684" s="24" t="s">
        <v>52</v>
      </c>
      <c r="H4684" s="24" t="s">
        <v>53</v>
      </c>
      <c r="I4684" s="24" t="s">
        <v>63</v>
      </c>
      <c r="J4684" s="24" t="s">
        <v>126</v>
      </c>
      <c r="K4684" s="24">
        <v>1</v>
      </c>
      <c r="L4684" s="24" t="s">
        <v>97</v>
      </c>
      <c r="M4684" s="26">
        <v>46189</v>
      </c>
      <c r="N4684" s="27">
        <v>46189.333333333336</v>
      </c>
      <c r="O4684" s="27">
        <v>46189.5</v>
      </c>
      <c r="P4684" s="24" t="s">
        <v>7688</v>
      </c>
      <c r="Q4684" s="24" t="s">
        <v>7689</v>
      </c>
      <c r="R4684" s="24" t="s">
        <v>433</v>
      </c>
      <c r="T4684" s="24" t="s">
        <v>63</v>
      </c>
      <c r="U4684" s="24" t="s">
        <v>224</v>
      </c>
      <c r="V4684" s="27">
        <v>46189.37777777778</v>
      </c>
      <c r="W4684" s="27">
        <v>46189.404861111114</v>
      </c>
      <c r="Z4684" s="24">
        <v>1</v>
      </c>
      <c r="AA4684" s="24" t="s">
        <v>56</v>
      </c>
      <c r="AB4684" s="24" t="b">
        <v>0</v>
      </c>
      <c r="AC4684" s="61"/>
    </row>
    <row r="4685" spans="2:29" ht="13.7">
      <c r="B4685" s="24" t="s">
        <v>95</v>
      </c>
      <c r="C4685" s="24" t="s">
        <v>50</v>
      </c>
      <c r="D4685" s="24" t="s">
        <v>98</v>
      </c>
      <c r="E4685" s="24">
        <v>240</v>
      </c>
      <c r="F4685" s="26">
        <v>46174</v>
      </c>
      <c r="G4685" s="24" t="s">
        <v>52</v>
      </c>
      <c r="H4685" s="24" t="s">
        <v>53</v>
      </c>
      <c r="I4685" s="24" t="s">
        <v>63</v>
      </c>
      <c r="J4685" s="24" t="s">
        <v>126</v>
      </c>
      <c r="K4685" s="24">
        <v>1</v>
      </c>
      <c r="L4685" s="24" t="s">
        <v>97</v>
      </c>
      <c r="M4685" s="26">
        <v>46189</v>
      </c>
      <c r="N4685" s="27">
        <v>46189.333333333336</v>
      </c>
      <c r="O4685" s="27">
        <v>46189.5</v>
      </c>
      <c r="P4685" s="24" t="s">
        <v>7690</v>
      </c>
      <c r="Q4685" s="24" t="s">
        <v>7691</v>
      </c>
      <c r="R4685" s="24" t="s">
        <v>429</v>
      </c>
      <c r="S4685" s="24" t="s">
        <v>156</v>
      </c>
      <c r="T4685" s="24" t="s">
        <v>63</v>
      </c>
      <c r="U4685" s="24" t="s">
        <v>224</v>
      </c>
      <c r="V4685" s="27">
        <v>46189.339583333334</v>
      </c>
      <c r="W4685" s="27">
        <v>46189.356944444444</v>
      </c>
      <c r="Z4685" s="24">
        <v>1</v>
      </c>
      <c r="AA4685" s="24" t="s">
        <v>56</v>
      </c>
      <c r="AB4685" s="24" t="b">
        <v>0</v>
      </c>
      <c r="AC4685" s="61"/>
    </row>
    <row r="4686" spans="2:29" ht="13.7">
      <c r="B4686" s="24" t="s">
        <v>95</v>
      </c>
      <c r="C4686" s="24" t="s">
        <v>50</v>
      </c>
      <c r="D4686" s="24" t="s">
        <v>98</v>
      </c>
      <c r="E4686" s="24">
        <v>240</v>
      </c>
      <c r="F4686" s="26">
        <v>46174</v>
      </c>
      <c r="G4686" s="24" t="s">
        <v>52</v>
      </c>
      <c r="H4686" s="24" t="s">
        <v>53</v>
      </c>
      <c r="I4686" s="24" t="s">
        <v>54</v>
      </c>
      <c r="J4686" s="24" t="s">
        <v>125</v>
      </c>
      <c r="K4686" s="24">
        <v>1</v>
      </c>
      <c r="L4686" s="24" t="s">
        <v>97</v>
      </c>
      <c r="M4686" s="26">
        <v>46202</v>
      </c>
      <c r="N4686" s="27">
        <v>46202.354166666664</v>
      </c>
      <c r="O4686" s="27">
        <v>46202.520833333336</v>
      </c>
      <c r="V4686" s="27"/>
      <c r="W4686" s="27"/>
      <c r="X4686" s="24">
        <v>4</v>
      </c>
      <c r="Y4686" s="24">
        <v>0</v>
      </c>
      <c r="Z4686" s="24">
        <v>4</v>
      </c>
      <c r="AA4686" s="24" t="s">
        <v>56</v>
      </c>
      <c r="AB4686" s="24" t="b">
        <v>0</v>
      </c>
      <c r="AC4686" s="61">
        <v>0</v>
      </c>
    </row>
    <row r="4687" spans="2:29" ht="13.7">
      <c r="B4687" s="24" t="s">
        <v>95</v>
      </c>
      <c r="C4687" s="24" t="s">
        <v>50</v>
      </c>
      <c r="D4687" s="24" t="s">
        <v>98</v>
      </c>
      <c r="E4687" s="24">
        <v>240</v>
      </c>
      <c r="F4687" s="26">
        <v>46174</v>
      </c>
      <c r="G4687" s="24" t="s">
        <v>52</v>
      </c>
      <c r="H4687" s="24" t="s">
        <v>53</v>
      </c>
      <c r="I4687" s="24" t="s">
        <v>54</v>
      </c>
      <c r="J4687" s="24" t="s">
        <v>126</v>
      </c>
      <c r="K4687" s="24">
        <v>1</v>
      </c>
      <c r="L4687" s="24" t="s">
        <v>97</v>
      </c>
      <c r="M4687" s="26">
        <v>46202</v>
      </c>
      <c r="N4687" s="27">
        <v>46202.354166666664</v>
      </c>
      <c r="O4687" s="27">
        <v>46202.520833333336</v>
      </c>
      <c r="P4687" s="24" t="s">
        <v>7692</v>
      </c>
      <c r="Q4687" s="24" t="s">
        <v>7693</v>
      </c>
      <c r="R4687" s="24" t="s">
        <v>142</v>
      </c>
      <c r="T4687" s="24" t="s">
        <v>54</v>
      </c>
      <c r="U4687" s="24" t="s">
        <v>179</v>
      </c>
      <c r="V4687" s="27">
        <v>46202.441666666666</v>
      </c>
      <c r="W4687" s="27">
        <v>46202.467361111114</v>
      </c>
      <c r="Z4687" s="24">
        <v>1</v>
      </c>
      <c r="AA4687" s="24" t="s">
        <v>56</v>
      </c>
      <c r="AB4687" s="24" t="b">
        <v>0</v>
      </c>
      <c r="AC4687" s="61"/>
    </row>
    <row r="4688" spans="2:29" ht="13.7">
      <c r="B4688" s="24" t="s">
        <v>95</v>
      </c>
      <c r="C4688" s="24" t="s">
        <v>50</v>
      </c>
      <c r="D4688" s="24" t="s">
        <v>98</v>
      </c>
      <c r="E4688" s="24">
        <v>240</v>
      </c>
      <c r="F4688" s="26">
        <v>46174</v>
      </c>
      <c r="G4688" s="24" t="s">
        <v>52</v>
      </c>
      <c r="H4688" s="24" t="s">
        <v>53</v>
      </c>
      <c r="I4688" s="24" t="s">
        <v>54</v>
      </c>
      <c r="J4688" s="24" t="s">
        <v>126</v>
      </c>
      <c r="K4688" s="24">
        <v>1</v>
      </c>
      <c r="L4688" s="24" t="s">
        <v>97</v>
      </c>
      <c r="M4688" s="26">
        <v>46202</v>
      </c>
      <c r="N4688" s="27">
        <v>46202.354166666664</v>
      </c>
      <c r="O4688" s="27">
        <v>46202.520833333336</v>
      </c>
      <c r="P4688" s="24" t="s">
        <v>7694</v>
      </c>
      <c r="Q4688" s="24" t="s">
        <v>7695</v>
      </c>
      <c r="R4688" s="24" t="s">
        <v>149</v>
      </c>
      <c r="T4688" s="24" t="s">
        <v>54</v>
      </c>
      <c r="U4688" s="24" t="s">
        <v>179</v>
      </c>
      <c r="V4688" s="27">
        <v>46202.404166666667</v>
      </c>
      <c r="W4688" s="27">
        <v>46202.43472222222</v>
      </c>
      <c r="Z4688" s="24">
        <v>1</v>
      </c>
      <c r="AA4688" s="24" t="s">
        <v>56</v>
      </c>
      <c r="AB4688" s="24" t="b">
        <v>0</v>
      </c>
      <c r="AC4688" s="61"/>
    </row>
    <row r="4689" spans="2:29" ht="13.7">
      <c r="B4689" s="24" t="s">
        <v>95</v>
      </c>
      <c r="C4689" s="24" t="s">
        <v>50</v>
      </c>
      <c r="D4689" s="24" t="s">
        <v>98</v>
      </c>
      <c r="E4689" s="24">
        <v>240</v>
      </c>
      <c r="F4689" s="26">
        <v>46174</v>
      </c>
      <c r="G4689" s="24" t="s">
        <v>52</v>
      </c>
      <c r="H4689" s="24" t="s">
        <v>53</v>
      </c>
      <c r="I4689" s="24" t="s">
        <v>54</v>
      </c>
      <c r="J4689" s="24" t="s">
        <v>126</v>
      </c>
      <c r="K4689" s="24">
        <v>1</v>
      </c>
      <c r="L4689" s="24" t="s">
        <v>97</v>
      </c>
      <c r="M4689" s="26">
        <v>46202</v>
      </c>
      <c r="N4689" s="27">
        <v>46202.354166666664</v>
      </c>
      <c r="O4689" s="27">
        <v>46202.520833333336</v>
      </c>
      <c r="P4689" s="24" t="s">
        <v>7696</v>
      </c>
      <c r="Q4689" s="24" t="s">
        <v>7697</v>
      </c>
      <c r="R4689" s="24" t="s">
        <v>190</v>
      </c>
      <c r="S4689" s="24" t="s">
        <v>152</v>
      </c>
      <c r="T4689" s="24" t="s">
        <v>54</v>
      </c>
      <c r="U4689" s="24" t="s">
        <v>179</v>
      </c>
      <c r="V4689" s="27">
        <v>46202.48541666667</v>
      </c>
      <c r="W4689" s="27">
        <v>46202.506944444445</v>
      </c>
      <c r="Z4689" s="24">
        <v>1</v>
      </c>
      <c r="AA4689" s="24" t="s">
        <v>56</v>
      </c>
      <c r="AB4689" s="24" t="b">
        <v>0</v>
      </c>
      <c r="AC4689" s="61"/>
    </row>
    <row r="4690" spans="2:29" ht="13.7">
      <c r="B4690" s="24" t="s">
        <v>95</v>
      </c>
      <c r="C4690" s="24" t="s">
        <v>50</v>
      </c>
      <c r="D4690" s="24" t="s">
        <v>98</v>
      </c>
      <c r="E4690" s="24">
        <v>240</v>
      </c>
      <c r="F4690" s="26">
        <v>46174</v>
      </c>
      <c r="G4690" s="24" t="s">
        <v>52</v>
      </c>
      <c r="H4690" s="24" t="s">
        <v>53</v>
      </c>
      <c r="I4690" s="24" t="s">
        <v>54</v>
      </c>
      <c r="J4690" s="24" t="s">
        <v>126</v>
      </c>
      <c r="K4690" s="24">
        <v>1</v>
      </c>
      <c r="L4690" s="24" t="s">
        <v>97</v>
      </c>
      <c r="M4690" s="26">
        <v>46202</v>
      </c>
      <c r="N4690" s="27">
        <v>46202.354166666664</v>
      </c>
      <c r="O4690" s="27">
        <v>46202.520833333336</v>
      </c>
      <c r="P4690" s="24" t="s">
        <v>7698</v>
      </c>
      <c r="Q4690" s="24" t="s">
        <v>7699</v>
      </c>
      <c r="R4690" s="24" t="s">
        <v>149</v>
      </c>
      <c r="T4690" s="24" t="s">
        <v>54</v>
      </c>
      <c r="U4690" s="24" t="s">
        <v>179</v>
      </c>
      <c r="V4690" s="27">
        <v>46202.361111111109</v>
      </c>
      <c r="W4690" s="27">
        <v>46202.381249999999</v>
      </c>
      <c r="Z4690" s="24">
        <v>1</v>
      </c>
      <c r="AA4690" s="24" t="s">
        <v>56</v>
      </c>
      <c r="AB4690" s="24" t="b">
        <v>0</v>
      </c>
      <c r="AC4690" s="61"/>
    </row>
    <row r="4691" spans="2:29" ht="13.7">
      <c r="B4691" s="24" t="s">
        <v>95</v>
      </c>
      <c r="C4691" s="24" t="s">
        <v>50</v>
      </c>
      <c r="D4691" s="24" t="s">
        <v>98</v>
      </c>
      <c r="E4691" s="24">
        <v>240</v>
      </c>
      <c r="F4691" s="26">
        <v>46174</v>
      </c>
      <c r="G4691" s="24" t="s">
        <v>52</v>
      </c>
      <c r="H4691" s="24" t="s">
        <v>53</v>
      </c>
      <c r="I4691" s="24" t="s">
        <v>62</v>
      </c>
      <c r="J4691" s="24" t="s">
        <v>125</v>
      </c>
      <c r="K4691" s="24">
        <v>1</v>
      </c>
      <c r="L4691" s="24" t="s">
        <v>97</v>
      </c>
      <c r="M4691" s="26">
        <v>46203</v>
      </c>
      <c r="N4691" s="27">
        <v>46203.375</v>
      </c>
      <c r="O4691" s="27">
        <v>46203.541666666664</v>
      </c>
      <c r="V4691" s="27"/>
      <c r="W4691" s="27"/>
      <c r="X4691" s="24">
        <v>4</v>
      </c>
      <c r="Y4691" s="24">
        <v>0</v>
      </c>
      <c r="Z4691" s="24">
        <v>4</v>
      </c>
      <c r="AA4691" s="24" t="s">
        <v>56</v>
      </c>
      <c r="AB4691" s="24" t="b">
        <v>0</v>
      </c>
      <c r="AC4691" s="61">
        <v>0</v>
      </c>
    </row>
    <row r="4692" spans="2:29" ht="13.7">
      <c r="B4692" s="24" t="s">
        <v>95</v>
      </c>
      <c r="C4692" s="24" t="s">
        <v>50</v>
      </c>
      <c r="D4692" s="24" t="s">
        <v>98</v>
      </c>
      <c r="E4692" s="24">
        <v>240</v>
      </c>
      <c r="F4692" s="26">
        <v>46174</v>
      </c>
      <c r="G4692" s="24" t="s">
        <v>52</v>
      </c>
      <c r="H4692" s="24" t="s">
        <v>53</v>
      </c>
      <c r="I4692" s="24" t="s">
        <v>62</v>
      </c>
      <c r="J4692" s="24" t="s">
        <v>126</v>
      </c>
      <c r="K4692" s="24">
        <v>1</v>
      </c>
      <c r="L4692" s="24" t="s">
        <v>97</v>
      </c>
      <c r="M4692" s="26">
        <v>46203</v>
      </c>
      <c r="N4692" s="27">
        <v>46203.375</v>
      </c>
      <c r="O4692" s="27">
        <v>46203.541666666664</v>
      </c>
      <c r="P4692" s="24" t="s">
        <v>7700</v>
      </c>
      <c r="Q4692" s="24" t="s">
        <v>7701</v>
      </c>
      <c r="R4692" s="24" t="s">
        <v>253</v>
      </c>
      <c r="S4692" s="24" t="s">
        <v>152</v>
      </c>
      <c r="T4692" s="24" t="s">
        <v>62</v>
      </c>
      <c r="U4692" s="24" t="s">
        <v>214</v>
      </c>
      <c r="V4692" s="27">
        <v>46203.420138888891</v>
      </c>
      <c r="W4692" s="27">
        <v>46203.446527777778</v>
      </c>
      <c r="Z4692" s="24">
        <v>1</v>
      </c>
      <c r="AA4692" s="24" t="s">
        <v>56</v>
      </c>
      <c r="AB4692" s="24" t="b">
        <v>0</v>
      </c>
      <c r="AC4692" s="61"/>
    </row>
    <row r="4693" spans="2:29" ht="13.7">
      <c r="B4693" s="24" t="s">
        <v>95</v>
      </c>
      <c r="C4693" s="24" t="s">
        <v>50</v>
      </c>
      <c r="D4693" s="24" t="s">
        <v>98</v>
      </c>
      <c r="E4693" s="24">
        <v>240</v>
      </c>
      <c r="F4693" s="26">
        <v>46174</v>
      </c>
      <c r="G4693" s="24" t="s">
        <v>52</v>
      </c>
      <c r="H4693" s="24" t="s">
        <v>53</v>
      </c>
      <c r="I4693" s="24" t="s">
        <v>62</v>
      </c>
      <c r="J4693" s="24" t="s">
        <v>126</v>
      </c>
      <c r="K4693" s="24">
        <v>1</v>
      </c>
      <c r="L4693" s="24" t="s">
        <v>97</v>
      </c>
      <c r="M4693" s="26">
        <v>46203</v>
      </c>
      <c r="N4693" s="27">
        <v>46203.375</v>
      </c>
      <c r="O4693" s="27">
        <v>46203.541666666664</v>
      </c>
      <c r="P4693" s="24" t="s">
        <v>7702</v>
      </c>
      <c r="Q4693" s="24" t="s">
        <v>7703</v>
      </c>
      <c r="R4693" s="24" t="s">
        <v>249</v>
      </c>
      <c r="T4693" s="24" t="s">
        <v>62</v>
      </c>
      <c r="U4693" s="24" t="s">
        <v>214</v>
      </c>
      <c r="V4693" s="27">
        <v>46203.505555555559</v>
      </c>
      <c r="W4693" s="27">
        <v>46203.532638888886</v>
      </c>
      <c r="Z4693" s="24">
        <v>1</v>
      </c>
      <c r="AA4693" s="24" t="s">
        <v>56</v>
      </c>
      <c r="AB4693" s="24" t="b">
        <v>0</v>
      </c>
      <c r="AC4693" s="61"/>
    </row>
    <row r="4694" spans="2:29" ht="13.7">
      <c r="B4694" s="24" t="s">
        <v>95</v>
      </c>
      <c r="C4694" s="24" t="s">
        <v>50</v>
      </c>
      <c r="D4694" s="24" t="s">
        <v>98</v>
      </c>
      <c r="E4694" s="24">
        <v>240</v>
      </c>
      <c r="F4694" s="26">
        <v>46174</v>
      </c>
      <c r="G4694" s="24" t="s">
        <v>52</v>
      </c>
      <c r="H4694" s="24" t="s">
        <v>53</v>
      </c>
      <c r="I4694" s="24" t="s">
        <v>62</v>
      </c>
      <c r="J4694" s="24" t="s">
        <v>126</v>
      </c>
      <c r="K4694" s="24">
        <v>1</v>
      </c>
      <c r="L4694" s="24" t="s">
        <v>97</v>
      </c>
      <c r="M4694" s="26">
        <v>46203</v>
      </c>
      <c r="N4694" s="27">
        <v>46203.375</v>
      </c>
      <c r="O4694" s="27">
        <v>46203.541666666664</v>
      </c>
      <c r="P4694" s="24" t="s">
        <v>7704</v>
      </c>
      <c r="Q4694" s="24" t="s">
        <v>7705</v>
      </c>
      <c r="R4694" s="24" t="s">
        <v>249</v>
      </c>
      <c r="S4694" s="24" t="s">
        <v>198</v>
      </c>
      <c r="T4694" s="24" t="s">
        <v>62</v>
      </c>
      <c r="U4694" s="24" t="s">
        <v>214</v>
      </c>
      <c r="V4694" s="27">
        <v>46203.466666666667</v>
      </c>
      <c r="W4694" s="27">
        <v>46203.488888888889</v>
      </c>
      <c r="Z4694" s="24">
        <v>1</v>
      </c>
      <c r="AA4694" s="24" t="s">
        <v>56</v>
      </c>
      <c r="AB4694" s="24" t="b">
        <v>0</v>
      </c>
      <c r="AC4694" s="61"/>
    </row>
    <row r="4695" spans="2:29" ht="13.7">
      <c r="B4695" s="24" t="s">
        <v>95</v>
      </c>
      <c r="C4695" s="24" t="s">
        <v>50</v>
      </c>
      <c r="D4695" s="24" t="s">
        <v>98</v>
      </c>
      <c r="E4695" s="24">
        <v>240</v>
      </c>
      <c r="F4695" s="26">
        <v>46174</v>
      </c>
      <c r="G4695" s="24" t="s">
        <v>52</v>
      </c>
      <c r="H4695" s="24" t="s">
        <v>53</v>
      </c>
      <c r="I4695" s="24" t="s">
        <v>62</v>
      </c>
      <c r="J4695" s="24" t="s">
        <v>126</v>
      </c>
      <c r="K4695" s="24">
        <v>1</v>
      </c>
      <c r="L4695" s="24" t="s">
        <v>97</v>
      </c>
      <c r="M4695" s="26">
        <v>46203</v>
      </c>
      <c r="N4695" s="27">
        <v>46203.375</v>
      </c>
      <c r="O4695" s="27">
        <v>46203.541666666664</v>
      </c>
      <c r="P4695" s="24" t="s">
        <v>7706</v>
      </c>
      <c r="Q4695" s="24" t="s">
        <v>7707</v>
      </c>
      <c r="R4695" s="24" t="s">
        <v>253</v>
      </c>
      <c r="T4695" s="24" t="s">
        <v>62</v>
      </c>
      <c r="U4695" s="24" t="s">
        <v>214</v>
      </c>
      <c r="V4695" s="27">
        <v>46203.376388888886</v>
      </c>
      <c r="W4695" s="27">
        <v>46203.4</v>
      </c>
      <c r="Z4695" s="24">
        <v>1</v>
      </c>
      <c r="AA4695" s="24" t="s">
        <v>56</v>
      </c>
      <c r="AB4695" s="24" t="b">
        <v>0</v>
      </c>
      <c r="AC4695" s="61"/>
    </row>
    <row r="4696" spans="2:29" ht="13.7">
      <c r="B4696" s="24" t="s">
        <v>95</v>
      </c>
      <c r="C4696" s="24" t="s">
        <v>50</v>
      </c>
      <c r="D4696" s="24" t="s">
        <v>98</v>
      </c>
      <c r="E4696" s="24">
        <v>240</v>
      </c>
      <c r="F4696" s="26">
        <v>46204</v>
      </c>
      <c r="G4696" s="24" t="s">
        <v>52</v>
      </c>
      <c r="H4696" s="24" t="s">
        <v>53</v>
      </c>
      <c r="I4696" s="24" t="s">
        <v>57</v>
      </c>
      <c r="J4696" s="24" t="s">
        <v>125</v>
      </c>
      <c r="K4696" s="24">
        <v>1</v>
      </c>
      <c r="L4696" s="24" t="s">
        <v>97</v>
      </c>
      <c r="M4696" s="26">
        <v>46230</v>
      </c>
      <c r="N4696" s="27">
        <v>46230.354166666664</v>
      </c>
      <c r="O4696" s="27">
        <v>46230.520833333336</v>
      </c>
      <c r="V4696" s="27"/>
      <c r="W4696" s="27"/>
      <c r="X4696" s="24">
        <v>4</v>
      </c>
      <c r="Y4696" s="24">
        <v>0</v>
      </c>
      <c r="Z4696" s="24">
        <v>4</v>
      </c>
      <c r="AA4696" s="24" t="s">
        <v>58</v>
      </c>
      <c r="AB4696" s="24" t="b">
        <v>0</v>
      </c>
      <c r="AC4696" s="61">
        <v>0</v>
      </c>
    </row>
    <row r="4697" spans="2:29" ht="13.7">
      <c r="B4697" s="24" t="s">
        <v>95</v>
      </c>
      <c r="C4697" s="24" t="s">
        <v>50</v>
      </c>
      <c r="D4697" s="24" t="s">
        <v>98</v>
      </c>
      <c r="E4697" s="24">
        <v>240</v>
      </c>
      <c r="F4697" s="26">
        <v>46204</v>
      </c>
      <c r="G4697" s="24" t="s">
        <v>52</v>
      </c>
      <c r="H4697" s="24" t="s">
        <v>53</v>
      </c>
      <c r="I4697" s="24" t="s">
        <v>57</v>
      </c>
      <c r="J4697" s="24" t="s">
        <v>126</v>
      </c>
      <c r="K4697" s="24">
        <v>1</v>
      </c>
      <c r="L4697" s="24" t="s">
        <v>97</v>
      </c>
      <c r="M4697" s="26">
        <v>46230</v>
      </c>
      <c r="N4697" s="27">
        <v>46230.354166666664</v>
      </c>
      <c r="O4697" s="27">
        <v>46230.520833333336</v>
      </c>
      <c r="P4697" s="24" t="s">
        <v>7708</v>
      </c>
      <c r="Q4697" s="24" t="s">
        <v>7709</v>
      </c>
      <c r="R4697" s="24" t="s">
        <v>159</v>
      </c>
      <c r="S4697" s="24" t="s">
        <v>152</v>
      </c>
      <c r="T4697" s="24" t="s">
        <v>57</v>
      </c>
      <c r="U4697" s="24" t="s">
        <v>250</v>
      </c>
      <c r="V4697" s="27">
        <v>46230.397916666669</v>
      </c>
      <c r="W4697" s="27">
        <v>46230.418055555558</v>
      </c>
      <c r="Z4697" s="24">
        <v>1</v>
      </c>
      <c r="AA4697" s="24" t="s">
        <v>58</v>
      </c>
      <c r="AB4697" s="24" t="b">
        <v>0</v>
      </c>
      <c r="AC4697" s="61"/>
    </row>
    <row r="4698" spans="2:29" ht="13.7">
      <c r="B4698" s="24" t="s">
        <v>95</v>
      </c>
      <c r="C4698" s="24" t="s">
        <v>50</v>
      </c>
      <c r="D4698" s="24" t="s">
        <v>98</v>
      </c>
      <c r="E4698" s="24">
        <v>240</v>
      </c>
      <c r="F4698" s="26">
        <v>46204</v>
      </c>
      <c r="G4698" s="24" t="s">
        <v>52</v>
      </c>
      <c r="H4698" s="24" t="s">
        <v>53</v>
      </c>
      <c r="I4698" s="24" t="s">
        <v>57</v>
      </c>
      <c r="J4698" s="24" t="s">
        <v>126</v>
      </c>
      <c r="K4698" s="24">
        <v>1</v>
      </c>
      <c r="L4698" s="24" t="s">
        <v>97</v>
      </c>
      <c r="M4698" s="26">
        <v>46230</v>
      </c>
      <c r="N4698" s="27">
        <v>46230.354166666664</v>
      </c>
      <c r="O4698" s="27">
        <v>46230.520833333336</v>
      </c>
      <c r="P4698" s="24" t="s">
        <v>7710</v>
      </c>
      <c r="Q4698" s="24" t="s">
        <v>7711</v>
      </c>
      <c r="R4698" s="24" t="s">
        <v>185</v>
      </c>
      <c r="T4698" s="24" t="s">
        <v>57</v>
      </c>
      <c r="U4698" s="24" t="s">
        <v>250</v>
      </c>
      <c r="V4698" s="27">
        <v>46230.439583333333</v>
      </c>
      <c r="W4698" s="27">
        <v>46230.464583333334</v>
      </c>
      <c r="Z4698" s="24">
        <v>1</v>
      </c>
      <c r="AA4698" s="24" t="s">
        <v>58</v>
      </c>
      <c r="AB4698" s="24" t="b">
        <v>0</v>
      </c>
      <c r="AC4698" s="61"/>
    </row>
    <row r="4699" spans="2:29" ht="13.7">
      <c r="B4699" s="24" t="s">
        <v>95</v>
      </c>
      <c r="C4699" s="24" t="s">
        <v>50</v>
      </c>
      <c r="D4699" s="24" t="s">
        <v>98</v>
      </c>
      <c r="E4699" s="24">
        <v>240</v>
      </c>
      <c r="F4699" s="26">
        <v>46204</v>
      </c>
      <c r="G4699" s="24" t="s">
        <v>52</v>
      </c>
      <c r="H4699" s="24" t="s">
        <v>53</v>
      </c>
      <c r="I4699" s="24" t="s">
        <v>57</v>
      </c>
      <c r="J4699" s="24" t="s">
        <v>126</v>
      </c>
      <c r="K4699" s="24">
        <v>1</v>
      </c>
      <c r="L4699" s="24" t="s">
        <v>97</v>
      </c>
      <c r="M4699" s="26">
        <v>46230</v>
      </c>
      <c r="N4699" s="27">
        <v>46230.354166666664</v>
      </c>
      <c r="O4699" s="27">
        <v>46230.520833333336</v>
      </c>
      <c r="P4699" s="24" t="s">
        <v>7712</v>
      </c>
      <c r="Q4699" s="24" t="s">
        <v>7713</v>
      </c>
      <c r="R4699" s="24" t="s">
        <v>155</v>
      </c>
      <c r="T4699" s="24" t="s">
        <v>57</v>
      </c>
      <c r="U4699" s="24" t="s">
        <v>250</v>
      </c>
      <c r="V4699" s="27">
        <v>46230.48333333333</v>
      </c>
      <c r="W4699" s="27">
        <v>46230.507638888892</v>
      </c>
      <c r="Z4699" s="24">
        <v>1</v>
      </c>
      <c r="AA4699" s="24" t="s">
        <v>58</v>
      </c>
      <c r="AB4699" s="24" t="b">
        <v>0</v>
      </c>
      <c r="AC4699" s="61"/>
    </row>
    <row r="4700" spans="2:29" ht="13.7">
      <c r="B4700" s="24" t="s">
        <v>95</v>
      </c>
      <c r="C4700" s="24" t="s">
        <v>50</v>
      </c>
      <c r="D4700" s="24" t="s">
        <v>98</v>
      </c>
      <c r="E4700" s="24">
        <v>240</v>
      </c>
      <c r="F4700" s="26">
        <v>46204</v>
      </c>
      <c r="G4700" s="24" t="s">
        <v>52</v>
      </c>
      <c r="H4700" s="24" t="s">
        <v>53</v>
      </c>
      <c r="I4700" s="24" t="s">
        <v>57</v>
      </c>
      <c r="J4700" s="24" t="s">
        <v>126</v>
      </c>
      <c r="K4700" s="24">
        <v>1</v>
      </c>
      <c r="L4700" s="24" t="s">
        <v>97</v>
      </c>
      <c r="M4700" s="26">
        <v>46230</v>
      </c>
      <c r="N4700" s="27">
        <v>46230.354166666664</v>
      </c>
      <c r="O4700" s="27">
        <v>46230.520833333336</v>
      </c>
      <c r="P4700" s="24" t="s">
        <v>7714</v>
      </c>
      <c r="Q4700" s="24" t="s">
        <v>7715</v>
      </c>
      <c r="R4700" s="24" t="s">
        <v>182</v>
      </c>
      <c r="T4700" s="24" t="s">
        <v>57</v>
      </c>
      <c r="U4700" s="24" t="s">
        <v>250</v>
      </c>
      <c r="V4700" s="27">
        <v>46230.357638888891</v>
      </c>
      <c r="W4700" s="27">
        <v>46230.385416666664</v>
      </c>
      <c r="Z4700" s="24">
        <v>1</v>
      </c>
      <c r="AA4700" s="24" t="s">
        <v>58</v>
      </c>
      <c r="AB4700" s="24" t="b">
        <v>0</v>
      </c>
      <c r="AC4700" s="61"/>
    </row>
    <row r="4701" spans="2:29" ht="13.7">
      <c r="B4701" s="24" t="s">
        <v>95</v>
      </c>
      <c r="C4701" s="24" t="s">
        <v>50</v>
      </c>
      <c r="D4701" s="24" t="s">
        <v>98</v>
      </c>
      <c r="E4701" s="24">
        <v>240</v>
      </c>
      <c r="F4701" s="26">
        <v>46235</v>
      </c>
      <c r="G4701" s="24" t="s">
        <v>52</v>
      </c>
      <c r="H4701" s="24" t="s">
        <v>53</v>
      </c>
      <c r="I4701" s="24" t="s">
        <v>61</v>
      </c>
      <c r="J4701" s="24" t="s">
        <v>125</v>
      </c>
      <c r="K4701" s="24">
        <v>1</v>
      </c>
      <c r="L4701" s="24" t="s">
        <v>97</v>
      </c>
      <c r="M4701" s="26">
        <v>46250</v>
      </c>
      <c r="N4701" s="27">
        <v>46250.5625</v>
      </c>
      <c r="O4701" s="27">
        <v>46250.729166666664</v>
      </c>
      <c r="V4701" s="27"/>
      <c r="W4701" s="27"/>
      <c r="X4701" s="24">
        <v>4</v>
      </c>
      <c r="Y4701" s="24">
        <v>0</v>
      </c>
      <c r="Z4701" s="24">
        <v>4</v>
      </c>
      <c r="AA4701" s="24" t="s">
        <v>60</v>
      </c>
      <c r="AB4701" s="24" t="b">
        <v>0</v>
      </c>
      <c r="AC4701" s="61">
        <v>0</v>
      </c>
    </row>
    <row r="4702" spans="2:29" ht="13.7">
      <c r="B4702" s="24" t="s">
        <v>95</v>
      </c>
      <c r="C4702" s="24" t="s">
        <v>50</v>
      </c>
      <c r="D4702" s="24" t="s">
        <v>98</v>
      </c>
      <c r="E4702" s="24">
        <v>240</v>
      </c>
      <c r="F4702" s="26">
        <v>46235</v>
      </c>
      <c r="G4702" s="24" t="s">
        <v>52</v>
      </c>
      <c r="H4702" s="24" t="s">
        <v>53</v>
      </c>
      <c r="I4702" s="24" t="s">
        <v>61</v>
      </c>
      <c r="J4702" s="24" t="s">
        <v>126</v>
      </c>
      <c r="K4702" s="24">
        <v>1</v>
      </c>
      <c r="L4702" s="24" t="s">
        <v>97</v>
      </c>
      <c r="M4702" s="26">
        <v>46250</v>
      </c>
      <c r="N4702" s="27">
        <v>46250.5625</v>
      </c>
      <c r="O4702" s="27">
        <v>46250.729166666664</v>
      </c>
      <c r="P4702" s="24" t="s">
        <v>7716</v>
      </c>
      <c r="Q4702" s="24" t="s">
        <v>7717</v>
      </c>
      <c r="R4702" s="24" t="s">
        <v>205</v>
      </c>
      <c r="S4702" s="24" t="s">
        <v>198</v>
      </c>
      <c r="T4702" s="24" t="s">
        <v>61</v>
      </c>
      <c r="U4702" s="24" t="s">
        <v>191</v>
      </c>
      <c r="V4702" s="27">
        <v>46250.650694444441</v>
      </c>
      <c r="W4702" s="27">
        <v>46250.67291666667</v>
      </c>
      <c r="Z4702" s="24">
        <v>1</v>
      </c>
      <c r="AA4702" s="24" t="s">
        <v>60</v>
      </c>
      <c r="AB4702" s="24" t="b">
        <v>0</v>
      </c>
      <c r="AC4702" s="61"/>
    </row>
    <row r="4703" spans="2:29" ht="13.7">
      <c r="B4703" s="24" t="s">
        <v>95</v>
      </c>
      <c r="C4703" s="24" t="s">
        <v>50</v>
      </c>
      <c r="D4703" s="24" t="s">
        <v>98</v>
      </c>
      <c r="E4703" s="24">
        <v>240</v>
      </c>
      <c r="F4703" s="26">
        <v>46235</v>
      </c>
      <c r="G4703" s="24" t="s">
        <v>52</v>
      </c>
      <c r="H4703" s="24" t="s">
        <v>53</v>
      </c>
      <c r="I4703" s="24" t="s">
        <v>61</v>
      </c>
      <c r="J4703" s="24" t="s">
        <v>126</v>
      </c>
      <c r="K4703" s="24">
        <v>1</v>
      </c>
      <c r="L4703" s="24" t="s">
        <v>97</v>
      </c>
      <c r="M4703" s="26">
        <v>46250</v>
      </c>
      <c r="N4703" s="27">
        <v>46250.5625</v>
      </c>
      <c r="O4703" s="27">
        <v>46250.729166666664</v>
      </c>
      <c r="P4703" s="24" t="s">
        <v>7718</v>
      </c>
      <c r="Q4703" s="24" t="s">
        <v>7719</v>
      </c>
      <c r="R4703" s="24" t="s">
        <v>201</v>
      </c>
      <c r="T4703" s="24" t="s">
        <v>61</v>
      </c>
      <c r="U4703" s="24" t="s">
        <v>191</v>
      </c>
      <c r="V4703" s="27">
        <v>46250.606944444444</v>
      </c>
      <c r="W4703" s="27">
        <v>46250.634027777778</v>
      </c>
      <c r="Z4703" s="24">
        <v>1</v>
      </c>
      <c r="AA4703" s="24" t="s">
        <v>60</v>
      </c>
      <c r="AB4703" s="24" t="b">
        <v>0</v>
      </c>
      <c r="AC4703" s="61"/>
    </row>
    <row r="4704" spans="2:29" ht="13.7">
      <c r="B4704" s="24" t="s">
        <v>95</v>
      </c>
      <c r="C4704" s="24" t="s">
        <v>50</v>
      </c>
      <c r="D4704" s="24" t="s">
        <v>98</v>
      </c>
      <c r="E4704" s="24">
        <v>240</v>
      </c>
      <c r="F4704" s="26">
        <v>46235</v>
      </c>
      <c r="G4704" s="24" t="s">
        <v>52</v>
      </c>
      <c r="H4704" s="24" t="s">
        <v>53</v>
      </c>
      <c r="I4704" s="24" t="s">
        <v>61</v>
      </c>
      <c r="J4704" s="24" t="s">
        <v>126</v>
      </c>
      <c r="K4704" s="24">
        <v>1</v>
      </c>
      <c r="L4704" s="24" t="s">
        <v>97</v>
      </c>
      <c r="M4704" s="26">
        <v>46250</v>
      </c>
      <c r="N4704" s="27">
        <v>46250.5625</v>
      </c>
      <c r="O4704" s="27">
        <v>46250.729166666664</v>
      </c>
      <c r="P4704" s="24" t="s">
        <v>7720</v>
      </c>
      <c r="Q4704" s="24" t="s">
        <v>7721</v>
      </c>
      <c r="R4704" s="24" t="s">
        <v>201</v>
      </c>
      <c r="S4704" s="24" t="s">
        <v>152</v>
      </c>
      <c r="T4704" s="24" t="s">
        <v>61</v>
      </c>
      <c r="U4704" s="24" t="s">
        <v>191</v>
      </c>
      <c r="V4704" s="27">
        <v>46250.566666666666</v>
      </c>
      <c r="W4704" s="27">
        <v>46250.584722222222</v>
      </c>
      <c r="Z4704" s="24">
        <v>1</v>
      </c>
      <c r="AA4704" s="24" t="s">
        <v>60</v>
      </c>
      <c r="AB4704" s="24" t="b">
        <v>0</v>
      </c>
      <c r="AC4704" s="61"/>
    </row>
    <row r="4705" spans="2:29" ht="13.7">
      <c r="B4705" s="24" t="s">
        <v>95</v>
      </c>
      <c r="C4705" s="24" t="s">
        <v>50</v>
      </c>
      <c r="D4705" s="24" t="s">
        <v>98</v>
      </c>
      <c r="E4705" s="24">
        <v>240</v>
      </c>
      <c r="F4705" s="26">
        <v>46235</v>
      </c>
      <c r="G4705" s="24" t="s">
        <v>52</v>
      </c>
      <c r="H4705" s="24" t="s">
        <v>53</v>
      </c>
      <c r="I4705" s="24" t="s">
        <v>61</v>
      </c>
      <c r="J4705" s="24" t="s">
        <v>126</v>
      </c>
      <c r="K4705" s="24">
        <v>1</v>
      </c>
      <c r="L4705" s="24" t="s">
        <v>97</v>
      </c>
      <c r="M4705" s="26">
        <v>46250</v>
      </c>
      <c r="N4705" s="27">
        <v>46250.5625</v>
      </c>
      <c r="O4705" s="27">
        <v>46250.729166666664</v>
      </c>
      <c r="P4705" s="24" t="s">
        <v>7722</v>
      </c>
      <c r="Q4705" s="24" t="s">
        <v>7723</v>
      </c>
      <c r="R4705" s="24" t="s">
        <v>208</v>
      </c>
      <c r="S4705" s="24" t="s">
        <v>156</v>
      </c>
      <c r="T4705" s="24" t="s">
        <v>61</v>
      </c>
      <c r="U4705" s="24" t="s">
        <v>191</v>
      </c>
      <c r="V4705" s="27">
        <v>46250.689583333333</v>
      </c>
      <c r="W4705" s="27">
        <v>46250.710416666669</v>
      </c>
      <c r="Z4705" s="24">
        <v>1</v>
      </c>
      <c r="AA4705" s="24" t="s">
        <v>60</v>
      </c>
      <c r="AB4705" s="24" t="b">
        <v>0</v>
      </c>
      <c r="AC4705" s="61"/>
    </row>
    <row r="4706" spans="2:29" ht="13.7">
      <c r="B4706" s="24" t="s">
        <v>95</v>
      </c>
      <c r="C4706" s="24" t="s">
        <v>50</v>
      </c>
      <c r="D4706" s="24" t="s">
        <v>98</v>
      </c>
      <c r="E4706" s="24">
        <v>270</v>
      </c>
      <c r="F4706" s="26">
        <v>46174</v>
      </c>
      <c r="G4706" s="24" t="s">
        <v>52</v>
      </c>
      <c r="H4706" s="24" t="s">
        <v>53</v>
      </c>
      <c r="I4706" s="24" t="s">
        <v>62</v>
      </c>
      <c r="J4706" s="24" t="s">
        <v>125</v>
      </c>
      <c r="K4706" s="24">
        <v>1</v>
      </c>
      <c r="L4706" s="24" t="s">
        <v>97</v>
      </c>
      <c r="M4706" s="26">
        <v>46177</v>
      </c>
      <c r="N4706" s="27">
        <v>46177.354166666664</v>
      </c>
      <c r="O4706" s="27">
        <v>46177.541666666664</v>
      </c>
      <c r="V4706" s="27"/>
      <c r="W4706" s="27"/>
      <c r="X4706" s="24">
        <v>4</v>
      </c>
      <c r="Y4706" s="24">
        <v>0</v>
      </c>
      <c r="Z4706" s="24">
        <v>4</v>
      </c>
      <c r="AA4706" s="24" t="s">
        <v>56</v>
      </c>
      <c r="AB4706" s="24" t="b">
        <v>0</v>
      </c>
      <c r="AC4706" s="61">
        <v>0</v>
      </c>
    </row>
    <row r="4707" spans="2:29" ht="13.7">
      <c r="B4707" s="24" t="s">
        <v>95</v>
      </c>
      <c r="C4707" s="24" t="s">
        <v>50</v>
      </c>
      <c r="D4707" s="24" t="s">
        <v>98</v>
      </c>
      <c r="E4707" s="24">
        <v>270</v>
      </c>
      <c r="F4707" s="26">
        <v>46174</v>
      </c>
      <c r="G4707" s="24" t="s">
        <v>52</v>
      </c>
      <c r="H4707" s="24" t="s">
        <v>53</v>
      </c>
      <c r="I4707" s="24" t="s">
        <v>62</v>
      </c>
      <c r="J4707" s="24" t="s">
        <v>126</v>
      </c>
      <c r="K4707" s="24">
        <v>1</v>
      </c>
      <c r="L4707" s="24" t="s">
        <v>97</v>
      </c>
      <c r="M4707" s="26">
        <v>46177</v>
      </c>
      <c r="N4707" s="27">
        <v>46177.354166666664</v>
      </c>
      <c r="O4707" s="27">
        <v>46177.541666666664</v>
      </c>
      <c r="P4707" s="24" t="s">
        <v>7724</v>
      </c>
      <c r="Q4707" s="24" t="s">
        <v>7725</v>
      </c>
      <c r="R4707" s="24" t="s">
        <v>253</v>
      </c>
      <c r="S4707" s="24" t="s">
        <v>160</v>
      </c>
      <c r="T4707" s="24" t="s">
        <v>62</v>
      </c>
      <c r="U4707" s="24" t="s">
        <v>547</v>
      </c>
      <c r="V4707" s="27">
        <v>46177.498611111114</v>
      </c>
      <c r="W4707" s="27">
        <v>46177.519444444442</v>
      </c>
      <c r="Z4707" s="24">
        <v>1</v>
      </c>
      <c r="AA4707" s="24" t="s">
        <v>56</v>
      </c>
      <c r="AB4707" s="24" t="b">
        <v>0</v>
      </c>
      <c r="AC4707" s="61"/>
    </row>
    <row r="4708" spans="2:29" ht="13.7">
      <c r="B4708" s="24" t="s">
        <v>95</v>
      </c>
      <c r="C4708" s="24" t="s">
        <v>50</v>
      </c>
      <c r="D4708" s="24" t="s">
        <v>98</v>
      </c>
      <c r="E4708" s="24">
        <v>270</v>
      </c>
      <c r="F4708" s="26">
        <v>46174</v>
      </c>
      <c r="G4708" s="24" t="s">
        <v>52</v>
      </c>
      <c r="H4708" s="24" t="s">
        <v>53</v>
      </c>
      <c r="I4708" s="24" t="s">
        <v>62</v>
      </c>
      <c r="J4708" s="24" t="s">
        <v>126</v>
      </c>
      <c r="K4708" s="24">
        <v>1</v>
      </c>
      <c r="L4708" s="24" t="s">
        <v>97</v>
      </c>
      <c r="M4708" s="26">
        <v>46177</v>
      </c>
      <c r="N4708" s="27">
        <v>46177.354166666664</v>
      </c>
      <c r="O4708" s="27">
        <v>46177.541666666664</v>
      </c>
      <c r="P4708" s="24" t="s">
        <v>7726</v>
      </c>
      <c r="Q4708" s="24" t="s">
        <v>7727</v>
      </c>
      <c r="R4708" s="24" t="s">
        <v>249</v>
      </c>
      <c r="T4708" s="24" t="s">
        <v>62</v>
      </c>
      <c r="U4708" s="24" t="s">
        <v>547</v>
      </c>
      <c r="V4708" s="27">
        <v>46177.40902777778</v>
      </c>
      <c r="W4708" s="27">
        <v>46177.439583333333</v>
      </c>
      <c r="Z4708" s="24">
        <v>1</v>
      </c>
      <c r="AA4708" s="24" t="s">
        <v>56</v>
      </c>
      <c r="AB4708" s="24" t="b">
        <v>0</v>
      </c>
      <c r="AC4708" s="61"/>
    </row>
    <row r="4709" spans="2:29" ht="13.7">
      <c r="B4709" s="24" t="s">
        <v>95</v>
      </c>
      <c r="C4709" s="24" t="s">
        <v>50</v>
      </c>
      <c r="D4709" s="24" t="s">
        <v>98</v>
      </c>
      <c r="E4709" s="24">
        <v>270</v>
      </c>
      <c r="F4709" s="26">
        <v>46174</v>
      </c>
      <c r="G4709" s="24" t="s">
        <v>52</v>
      </c>
      <c r="H4709" s="24" t="s">
        <v>53</v>
      </c>
      <c r="I4709" s="24" t="s">
        <v>62</v>
      </c>
      <c r="J4709" s="24" t="s">
        <v>126</v>
      </c>
      <c r="K4709" s="24">
        <v>1</v>
      </c>
      <c r="L4709" s="24" t="s">
        <v>97</v>
      </c>
      <c r="M4709" s="26">
        <v>46177</v>
      </c>
      <c r="N4709" s="27">
        <v>46177.354166666664</v>
      </c>
      <c r="O4709" s="27">
        <v>46177.541666666664</v>
      </c>
      <c r="P4709" s="24" t="s">
        <v>7728</v>
      </c>
      <c r="Q4709" s="24" t="s">
        <v>7729</v>
      </c>
      <c r="R4709" s="24" t="s">
        <v>256</v>
      </c>
      <c r="T4709" s="24" t="s">
        <v>62</v>
      </c>
      <c r="U4709" s="24" t="s">
        <v>547</v>
      </c>
      <c r="V4709" s="27">
        <v>46177.455555555556</v>
      </c>
      <c r="W4709" s="27">
        <v>46177.480555555558</v>
      </c>
      <c r="Z4709" s="24">
        <v>1</v>
      </c>
      <c r="AA4709" s="24" t="s">
        <v>56</v>
      </c>
      <c r="AB4709" s="24" t="b">
        <v>0</v>
      </c>
      <c r="AC4709" s="61"/>
    </row>
    <row r="4710" spans="2:29" ht="13.7">
      <c r="B4710" s="24" t="s">
        <v>95</v>
      </c>
      <c r="C4710" s="24" t="s">
        <v>50</v>
      </c>
      <c r="D4710" s="24" t="s">
        <v>98</v>
      </c>
      <c r="E4710" s="24">
        <v>270</v>
      </c>
      <c r="F4710" s="26">
        <v>46174</v>
      </c>
      <c r="G4710" s="24" t="s">
        <v>52</v>
      </c>
      <c r="H4710" s="24" t="s">
        <v>53</v>
      </c>
      <c r="I4710" s="24" t="s">
        <v>62</v>
      </c>
      <c r="J4710" s="24" t="s">
        <v>126</v>
      </c>
      <c r="K4710" s="24">
        <v>1</v>
      </c>
      <c r="L4710" s="24" t="s">
        <v>97</v>
      </c>
      <c r="M4710" s="26">
        <v>46177</v>
      </c>
      <c r="N4710" s="27">
        <v>46177.354166666664</v>
      </c>
      <c r="O4710" s="27">
        <v>46177.541666666664</v>
      </c>
      <c r="P4710" s="24" t="s">
        <v>7730</v>
      </c>
      <c r="Q4710" s="24" t="s">
        <v>7731</v>
      </c>
      <c r="R4710" s="24" t="s">
        <v>328</v>
      </c>
      <c r="S4710" s="24" t="s">
        <v>156</v>
      </c>
      <c r="T4710" s="24" t="s">
        <v>62</v>
      </c>
      <c r="U4710" s="24" t="s">
        <v>547</v>
      </c>
      <c r="V4710" s="27">
        <v>46177.361111111109</v>
      </c>
      <c r="W4710" s="27">
        <v>46177.386111111111</v>
      </c>
      <c r="Z4710" s="24">
        <v>1</v>
      </c>
      <c r="AA4710" s="24" t="s">
        <v>56</v>
      </c>
      <c r="AB4710" s="24" t="b">
        <v>0</v>
      </c>
      <c r="AC4710" s="61"/>
    </row>
    <row r="4711" spans="2:29" ht="13.7">
      <c r="B4711" s="24" t="s">
        <v>95</v>
      </c>
      <c r="C4711" s="24" t="s">
        <v>50</v>
      </c>
      <c r="D4711" s="24" t="s">
        <v>98</v>
      </c>
      <c r="E4711" s="24">
        <v>270</v>
      </c>
      <c r="F4711" s="26">
        <v>46174</v>
      </c>
      <c r="G4711" s="24" t="s">
        <v>52</v>
      </c>
      <c r="H4711" s="24" t="s">
        <v>53</v>
      </c>
      <c r="I4711" s="24" t="s">
        <v>62</v>
      </c>
      <c r="J4711" s="24" t="s">
        <v>125</v>
      </c>
      <c r="K4711" s="24">
        <v>1</v>
      </c>
      <c r="L4711" s="24" t="s">
        <v>97</v>
      </c>
      <c r="M4711" s="26">
        <v>46184</v>
      </c>
      <c r="N4711" s="27">
        <v>46184.541666666664</v>
      </c>
      <c r="O4711" s="27">
        <v>46184.729166666664</v>
      </c>
      <c r="V4711" s="27"/>
      <c r="W4711" s="27"/>
      <c r="X4711" s="24">
        <v>4</v>
      </c>
      <c r="Y4711" s="24">
        <v>0</v>
      </c>
      <c r="Z4711" s="24">
        <v>4</v>
      </c>
      <c r="AA4711" s="24" t="s">
        <v>56</v>
      </c>
      <c r="AB4711" s="24" t="b">
        <v>0</v>
      </c>
      <c r="AC4711" s="61">
        <v>0</v>
      </c>
    </row>
    <row r="4712" spans="2:29" ht="13.7">
      <c r="B4712" s="24" t="s">
        <v>95</v>
      </c>
      <c r="C4712" s="24" t="s">
        <v>50</v>
      </c>
      <c r="D4712" s="24" t="s">
        <v>98</v>
      </c>
      <c r="E4712" s="24">
        <v>270</v>
      </c>
      <c r="F4712" s="26">
        <v>46174</v>
      </c>
      <c r="G4712" s="24" t="s">
        <v>52</v>
      </c>
      <c r="H4712" s="24" t="s">
        <v>53</v>
      </c>
      <c r="I4712" s="24" t="s">
        <v>62</v>
      </c>
      <c r="J4712" s="24" t="s">
        <v>126</v>
      </c>
      <c r="K4712" s="24">
        <v>1</v>
      </c>
      <c r="L4712" s="24" t="s">
        <v>97</v>
      </c>
      <c r="M4712" s="26">
        <v>46184</v>
      </c>
      <c r="N4712" s="27">
        <v>46184.541666666664</v>
      </c>
      <c r="O4712" s="27">
        <v>46184.729166666664</v>
      </c>
      <c r="P4712" s="24" t="s">
        <v>7732</v>
      </c>
      <c r="Q4712" s="24" t="s">
        <v>7733</v>
      </c>
      <c r="R4712" s="24" t="s">
        <v>249</v>
      </c>
      <c r="S4712" s="24" t="s">
        <v>156</v>
      </c>
      <c r="T4712" s="24" t="s">
        <v>62</v>
      </c>
      <c r="U4712" s="24" t="s">
        <v>297</v>
      </c>
      <c r="V4712" s="27">
        <v>46184.549305555556</v>
      </c>
      <c r="W4712" s="27">
        <v>46184.57708333333</v>
      </c>
      <c r="Z4712" s="24">
        <v>1</v>
      </c>
      <c r="AA4712" s="24" t="s">
        <v>56</v>
      </c>
      <c r="AB4712" s="24" t="b">
        <v>0</v>
      </c>
      <c r="AC4712" s="61"/>
    </row>
    <row r="4713" spans="2:29" ht="13.7">
      <c r="B4713" s="24" t="s">
        <v>95</v>
      </c>
      <c r="C4713" s="24" t="s">
        <v>50</v>
      </c>
      <c r="D4713" s="24" t="s">
        <v>98</v>
      </c>
      <c r="E4713" s="24">
        <v>270</v>
      </c>
      <c r="F4713" s="26">
        <v>46174</v>
      </c>
      <c r="G4713" s="24" t="s">
        <v>52</v>
      </c>
      <c r="H4713" s="24" t="s">
        <v>53</v>
      </c>
      <c r="I4713" s="24" t="s">
        <v>62</v>
      </c>
      <c r="J4713" s="24" t="s">
        <v>126</v>
      </c>
      <c r="K4713" s="24">
        <v>1</v>
      </c>
      <c r="L4713" s="24" t="s">
        <v>97</v>
      </c>
      <c r="M4713" s="26">
        <v>46184</v>
      </c>
      <c r="N4713" s="27">
        <v>46184.541666666664</v>
      </c>
      <c r="O4713" s="27">
        <v>46184.729166666664</v>
      </c>
      <c r="P4713" s="24" t="s">
        <v>7734</v>
      </c>
      <c r="Q4713" s="24" t="s">
        <v>7735</v>
      </c>
      <c r="R4713" s="24" t="s">
        <v>328</v>
      </c>
      <c r="T4713" s="24" t="s">
        <v>62</v>
      </c>
      <c r="U4713" s="24" t="s">
        <v>297</v>
      </c>
      <c r="V4713" s="27">
        <v>46184.642361111109</v>
      </c>
      <c r="W4713" s="27">
        <v>46184.675694444442</v>
      </c>
      <c r="Z4713" s="24">
        <v>1</v>
      </c>
      <c r="AA4713" s="24" t="s">
        <v>56</v>
      </c>
      <c r="AB4713" s="24" t="b">
        <v>0</v>
      </c>
      <c r="AC4713" s="61"/>
    </row>
    <row r="4714" spans="2:29" ht="13.7">
      <c r="B4714" s="24" t="s">
        <v>95</v>
      </c>
      <c r="C4714" s="24" t="s">
        <v>50</v>
      </c>
      <c r="D4714" s="24" t="s">
        <v>98</v>
      </c>
      <c r="E4714" s="24">
        <v>270</v>
      </c>
      <c r="F4714" s="26">
        <v>46174</v>
      </c>
      <c r="G4714" s="24" t="s">
        <v>52</v>
      </c>
      <c r="H4714" s="24" t="s">
        <v>53</v>
      </c>
      <c r="I4714" s="24" t="s">
        <v>62</v>
      </c>
      <c r="J4714" s="24" t="s">
        <v>126</v>
      </c>
      <c r="K4714" s="24">
        <v>1</v>
      </c>
      <c r="L4714" s="24" t="s">
        <v>97</v>
      </c>
      <c r="M4714" s="26">
        <v>46184</v>
      </c>
      <c r="N4714" s="27">
        <v>46184.541666666664</v>
      </c>
      <c r="O4714" s="27">
        <v>46184.729166666664</v>
      </c>
      <c r="P4714" s="24" t="s">
        <v>7736</v>
      </c>
      <c r="Q4714" s="24" t="s">
        <v>7737</v>
      </c>
      <c r="R4714" s="24" t="s">
        <v>328</v>
      </c>
      <c r="S4714" s="24" t="s">
        <v>152</v>
      </c>
      <c r="T4714" s="24" t="s">
        <v>62</v>
      </c>
      <c r="U4714" s="24" t="s">
        <v>297</v>
      </c>
      <c r="V4714" s="27">
        <v>46184.688194444447</v>
      </c>
      <c r="W4714" s="27">
        <v>46184.719444444447</v>
      </c>
      <c r="Z4714" s="24">
        <v>1</v>
      </c>
      <c r="AA4714" s="24" t="s">
        <v>56</v>
      </c>
      <c r="AB4714" s="24" t="b">
        <v>0</v>
      </c>
      <c r="AC4714" s="61"/>
    </row>
    <row r="4715" spans="2:29" ht="13.7">
      <c r="B4715" s="24" t="s">
        <v>95</v>
      </c>
      <c r="C4715" s="24" t="s">
        <v>50</v>
      </c>
      <c r="D4715" s="24" t="s">
        <v>98</v>
      </c>
      <c r="E4715" s="24">
        <v>270</v>
      </c>
      <c r="F4715" s="26">
        <v>46174</v>
      </c>
      <c r="G4715" s="24" t="s">
        <v>52</v>
      </c>
      <c r="H4715" s="24" t="s">
        <v>53</v>
      </c>
      <c r="I4715" s="24" t="s">
        <v>62</v>
      </c>
      <c r="J4715" s="24" t="s">
        <v>126</v>
      </c>
      <c r="K4715" s="24">
        <v>1</v>
      </c>
      <c r="L4715" s="24" t="s">
        <v>97</v>
      </c>
      <c r="M4715" s="26">
        <v>46184</v>
      </c>
      <c r="N4715" s="27">
        <v>46184.541666666664</v>
      </c>
      <c r="O4715" s="27">
        <v>46184.729166666664</v>
      </c>
      <c r="P4715" s="24" t="s">
        <v>7738</v>
      </c>
      <c r="Q4715" s="24" t="s">
        <v>7739</v>
      </c>
      <c r="R4715" s="24" t="s">
        <v>253</v>
      </c>
      <c r="T4715" s="24" t="s">
        <v>62</v>
      </c>
      <c r="U4715" s="24" t="s">
        <v>297</v>
      </c>
      <c r="V4715" s="27">
        <v>46184.59097222222</v>
      </c>
      <c r="W4715" s="27">
        <v>46184.624305555553</v>
      </c>
      <c r="Z4715" s="24">
        <v>1</v>
      </c>
      <c r="AA4715" s="24" t="s">
        <v>56</v>
      </c>
      <c r="AB4715" s="24" t="b">
        <v>0</v>
      </c>
      <c r="AC4715" s="61"/>
    </row>
    <row r="4716" spans="2:29" ht="13.7">
      <c r="B4716" s="24" t="s">
        <v>95</v>
      </c>
      <c r="C4716" s="24" t="s">
        <v>50</v>
      </c>
      <c r="D4716" s="24" t="s">
        <v>98</v>
      </c>
      <c r="E4716" s="24">
        <v>270</v>
      </c>
      <c r="F4716" s="26">
        <v>46204</v>
      </c>
      <c r="G4716" s="24" t="s">
        <v>52</v>
      </c>
      <c r="H4716" s="24" t="s">
        <v>53</v>
      </c>
      <c r="I4716" s="24" t="s">
        <v>63</v>
      </c>
      <c r="J4716" s="24" t="s">
        <v>125</v>
      </c>
      <c r="K4716" s="24">
        <v>1</v>
      </c>
      <c r="L4716" s="24" t="s">
        <v>97</v>
      </c>
      <c r="M4716" s="26">
        <v>46227</v>
      </c>
      <c r="N4716" s="27">
        <v>46227.5625</v>
      </c>
      <c r="O4716" s="27">
        <v>46227.75</v>
      </c>
      <c r="V4716" s="27"/>
      <c r="W4716" s="27"/>
      <c r="X4716" s="24">
        <v>4</v>
      </c>
      <c r="Y4716" s="24">
        <v>0</v>
      </c>
      <c r="Z4716" s="24">
        <v>4</v>
      </c>
      <c r="AA4716" s="24" t="s">
        <v>58</v>
      </c>
      <c r="AB4716" s="24" t="b">
        <v>0</v>
      </c>
      <c r="AC4716" s="61">
        <v>0</v>
      </c>
    </row>
    <row r="4717" spans="2:29" ht="13.7">
      <c r="B4717" s="24" t="s">
        <v>95</v>
      </c>
      <c r="C4717" s="24" t="s">
        <v>50</v>
      </c>
      <c r="D4717" s="24" t="s">
        <v>98</v>
      </c>
      <c r="E4717" s="24">
        <v>270</v>
      </c>
      <c r="F4717" s="26">
        <v>46204</v>
      </c>
      <c r="G4717" s="24" t="s">
        <v>52</v>
      </c>
      <c r="H4717" s="24" t="s">
        <v>53</v>
      </c>
      <c r="I4717" s="24" t="s">
        <v>63</v>
      </c>
      <c r="J4717" s="24" t="s">
        <v>126</v>
      </c>
      <c r="K4717" s="24">
        <v>1</v>
      </c>
      <c r="L4717" s="24" t="s">
        <v>97</v>
      </c>
      <c r="M4717" s="26">
        <v>46227</v>
      </c>
      <c r="N4717" s="27">
        <v>46227.5625</v>
      </c>
      <c r="O4717" s="27">
        <v>46227.75</v>
      </c>
      <c r="P4717" s="24" t="s">
        <v>7740</v>
      </c>
      <c r="Q4717" s="24" t="s">
        <v>7741</v>
      </c>
      <c r="R4717" s="24" t="s">
        <v>7325</v>
      </c>
      <c r="S4717" s="24" t="s">
        <v>156</v>
      </c>
      <c r="T4717" s="24" t="s">
        <v>63</v>
      </c>
      <c r="U4717" s="24" t="s">
        <v>143</v>
      </c>
      <c r="V4717" s="27">
        <v>46227.565972222219</v>
      </c>
      <c r="W4717" s="27">
        <v>46227.590277777781</v>
      </c>
      <c r="Z4717" s="24">
        <v>1</v>
      </c>
      <c r="AA4717" s="24" t="s">
        <v>58</v>
      </c>
      <c r="AB4717" s="24" t="b">
        <v>0</v>
      </c>
      <c r="AC4717" s="61"/>
    </row>
    <row r="4718" spans="2:29" ht="13.7">
      <c r="B4718" s="24" t="s">
        <v>95</v>
      </c>
      <c r="C4718" s="24" t="s">
        <v>50</v>
      </c>
      <c r="D4718" s="24" t="s">
        <v>98</v>
      </c>
      <c r="E4718" s="24">
        <v>270</v>
      </c>
      <c r="F4718" s="26">
        <v>46204</v>
      </c>
      <c r="G4718" s="24" t="s">
        <v>52</v>
      </c>
      <c r="H4718" s="24" t="s">
        <v>53</v>
      </c>
      <c r="I4718" s="24" t="s">
        <v>63</v>
      </c>
      <c r="J4718" s="24" t="s">
        <v>126</v>
      </c>
      <c r="K4718" s="24">
        <v>1</v>
      </c>
      <c r="L4718" s="24" t="s">
        <v>97</v>
      </c>
      <c r="M4718" s="26">
        <v>46227</v>
      </c>
      <c r="N4718" s="27">
        <v>46227.5625</v>
      </c>
      <c r="O4718" s="27">
        <v>46227.75</v>
      </c>
      <c r="P4718" s="24" t="s">
        <v>7742</v>
      </c>
      <c r="Q4718" s="24" t="s">
        <v>7743</v>
      </c>
      <c r="R4718" s="24" t="s">
        <v>429</v>
      </c>
      <c r="T4718" s="24" t="s">
        <v>63</v>
      </c>
      <c r="U4718" s="24" t="s">
        <v>143</v>
      </c>
      <c r="V4718" s="27">
        <v>46227.656944444447</v>
      </c>
      <c r="W4718" s="27">
        <v>46227.686111111114</v>
      </c>
      <c r="Z4718" s="24">
        <v>1</v>
      </c>
      <c r="AA4718" s="24" t="s">
        <v>58</v>
      </c>
      <c r="AB4718" s="24" t="b">
        <v>0</v>
      </c>
      <c r="AC4718" s="61"/>
    </row>
    <row r="4719" spans="2:29" ht="13.7">
      <c r="B4719" s="24" t="s">
        <v>95</v>
      </c>
      <c r="C4719" s="24" t="s">
        <v>50</v>
      </c>
      <c r="D4719" s="24" t="s">
        <v>98</v>
      </c>
      <c r="E4719" s="24">
        <v>270</v>
      </c>
      <c r="F4719" s="26">
        <v>46204</v>
      </c>
      <c r="G4719" s="24" t="s">
        <v>52</v>
      </c>
      <c r="H4719" s="24" t="s">
        <v>53</v>
      </c>
      <c r="I4719" s="24" t="s">
        <v>63</v>
      </c>
      <c r="J4719" s="24" t="s">
        <v>126</v>
      </c>
      <c r="K4719" s="24">
        <v>1</v>
      </c>
      <c r="L4719" s="24" t="s">
        <v>97</v>
      </c>
      <c r="M4719" s="26">
        <v>46227</v>
      </c>
      <c r="N4719" s="27">
        <v>46227.5625</v>
      </c>
      <c r="O4719" s="27">
        <v>46227.75</v>
      </c>
      <c r="P4719" s="24" t="s">
        <v>7744</v>
      </c>
      <c r="Q4719" s="24" t="s">
        <v>7745</v>
      </c>
      <c r="R4719" s="24" t="s">
        <v>429</v>
      </c>
      <c r="T4719" s="24" t="s">
        <v>63</v>
      </c>
      <c r="U4719" s="24" t="s">
        <v>143</v>
      </c>
      <c r="V4719" s="27">
        <v>46227.611805555556</v>
      </c>
      <c r="W4719" s="27">
        <v>46227.635416666664</v>
      </c>
      <c r="Z4719" s="24">
        <v>1</v>
      </c>
      <c r="AA4719" s="24" t="s">
        <v>58</v>
      </c>
      <c r="AB4719" s="24" t="b">
        <v>0</v>
      </c>
      <c r="AC4719" s="61"/>
    </row>
    <row r="4720" spans="2:29" ht="13.7">
      <c r="B4720" s="24" t="s">
        <v>95</v>
      </c>
      <c r="C4720" s="24" t="s">
        <v>50</v>
      </c>
      <c r="D4720" s="24" t="s">
        <v>98</v>
      </c>
      <c r="E4720" s="24">
        <v>270</v>
      </c>
      <c r="F4720" s="26">
        <v>46204</v>
      </c>
      <c r="G4720" s="24" t="s">
        <v>52</v>
      </c>
      <c r="H4720" s="24" t="s">
        <v>53</v>
      </c>
      <c r="I4720" s="24" t="s">
        <v>63</v>
      </c>
      <c r="J4720" s="24" t="s">
        <v>126</v>
      </c>
      <c r="K4720" s="24">
        <v>1</v>
      </c>
      <c r="L4720" s="24" t="s">
        <v>97</v>
      </c>
      <c r="M4720" s="26">
        <v>46227</v>
      </c>
      <c r="N4720" s="27">
        <v>46227.5625</v>
      </c>
      <c r="O4720" s="27">
        <v>46227.75</v>
      </c>
      <c r="P4720" s="24" t="s">
        <v>7746</v>
      </c>
      <c r="Q4720" s="24" t="s">
        <v>7747</v>
      </c>
      <c r="R4720" s="24" t="s">
        <v>433</v>
      </c>
      <c r="T4720" s="24" t="s">
        <v>63</v>
      </c>
      <c r="U4720" s="24" t="s">
        <v>143</v>
      </c>
      <c r="V4720" s="27">
        <v>46227.709722222222</v>
      </c>
      <c r="W4720" s="27">
        <v>46227.736805555556</v>
      </c>
      <c r="Z4720" s="24">
        <v>1</v>
      </c>
      <c r="AA4720" s="24" t="s">
        <v>58</v>
      </c>
      <c r="AB4720" s="24" t="b">
        <v>0</v>
      </c>
      <c r="AC4720" s="61"/>
    </row>
    <row r="4721" spans="2:29" ht="13.7">
      <c r="B4721" s="24" t="s">
        <v>95</v>
      </c>
      <c r="C4721" s="24" t="s">
        <v>50</v>
      </c>
      <c r="D4721" s="24" t="s">
        <v>98</v>
      </c>
      <c r="E4721" s="24">
        <v>270</v>
      </c>
      <c r="F4721" s="26">
        <v>46235</v>
      </c>
      <c r="G4721" s="24" t="s">
        <v>52</v>
      </c>
      <c r="H4721" s="24" t="s">
        <v>53</v>
      </c>
      <c r="I4721" s="24" t="s">
        <v>59</v>
      </c>
      <c r="J4721" s="24" t="s">
        <v>125</v>
      </c>
      <c r="K4721" s="24">
        <v>1</v>
      </c>
      <c r="L4721" s="24" t="s">
        <v>97</v>
      </c>
      <c r="M4721" s="26">
        <v>46239</v>
      </c>
      <c r="N4721" s="27">
        <v>46239.541666666664</v>
      </c>
      <c r="O4721" s="27">
        <v>46239.729166666664</v>
      </c>
      <c r="V4721" s="27"/>
      <c r="W4721" s="27"/>
      <c r="X4721" s="24">
        <v>4</v>
      </c>
      <c r="Y4721" s="24">
        <v>0</v>
      </c>
      <c r="Z4721" s="24">
        <v>4</v>
      </c>
      <c r="AA4721" s="24" t="s">
        <v>60</v>
      </c>
      <c r="AB4721" s="24" t="b">
        <v>0</v>
      </c>
      <c r="AC4721" s="61">
        <v>0</v>
      </c>
    </row>
    <row r="4722" spans="2:29" ht="13.7">
      <c r="B4722" s="24" t="s">
        <v>95</v>
      </c>
      <c r="C4722" s="24" t="s">
        <v>50</v>
      </c>
      <c r="D4722" s="24" t="s">
        <v>98</v>
      </c>
      <c r="E4722" s="24">
        <v>270</v>
      </c>
      <c r="F4722" s="26">
        <v>46235</v>
      </c>
      <c r="G4722" s="24" t="s">
        <v>52</v>
      </c>
      <c r="H4722" s="24" t="s">
        <v>53</v>
      </c>
      <c r="I4722" s="24" t="s">
        <v>59</v>
      </c>
      <c r="J4722" s="24" t="s">
        <v>126</v>
      </c>
      <c r="K4722" s="24">
        <v>1</v>
      </c>
      <c r="L4722" s="24" t="s">
        <v>97</v>
      </c>
      <c r="M4722" s="26">
        <v>46239</v>
      </c>
      <c r="N4722" s="27">
        <v>46239.541666666664</v>
      </c>
      <c r="O4722" s="27">
        <v>46239.729166666664</v>
      </c>
      <c r="P4722" s="24" t="s">
        <v>7748</v>
      </c>
      <c r="Q4722" s="24" t="s">
        <v>7749</v>
      </c>
      <c r="R4722" s="24" t="s">
        <v>217</v>
      </c>
      <c r="S4722" s="24" t="s">
        <v>152</v>
      </c>
      <c r="T4722" s="24" t="s">
        <v>59</v>
      </c>
      <c r="U4722" s="24" t="s">
        <v>411</v>
      </c>
      <c r="V4722" s="27">
        <v>46239.638194444444</v>
      </c>
      <c r="W4722" s="27">
        <v>46239.668749999997</v>
      </c>
      <c r="Z4722" s="24">
        <v>1</v>
      </c>
      <c r="AA4722" s="24" t="s">
        <v>60</v>
      </c>
      <c r="AB4722" s="24" t="b">
        <v>0</v>
      </c>
      <c r="AC4722" s="61"/>
    </row>
    <row r="4723" spans="2:29" ht="13.7">
      <c r="B4723" s="24" t="s">
        <v>95</v>
      </c>
      <c r="C4723" s="24" t="s">
        <v>50</v>
      </c>
      <c r="D4723" s="24" t="s">
        <v>98</v>
      </c>
      <c r="E4723" s="24">
        <v>270</v>
      </c>
      <c r="F4723" s="26">
        <v>46235</v>
      </c>
      <c r="G4723" s="24" t="s">
        <v>52</v>
      </c>
      <c r="H4723" s="24" t="s">
        <v>53</v>
      </c>
      <c r="I4723" s="24" t="s">
        <v>59</v>
      </c>
      <c r="J4723" s="24" t="s">
        <v>126</v>
      </c>
      <c r="K4723" s="24">
        <v>1</v>
      </c>
      <c r="L4723" s="24" t="s">
        <v>97</v>
      </c>
      <c r="M4723" s="26">
        <v>46239</v>
      </c>
      <c r="N4723" s="27">
        <v>46239.541666666664</v>
      </c>
      <c r="O4723" s="27">
        <v>46239.729166666664</v>
      </c>
      <c r="P4723" s="24" t="s">
        <v>7750</v>
      </c>
      <c r="Q4723" s="24" t="s">
        <v>7751</v>
      </c>
      <c r="R4723" s="24" t="s">
        <v>174</v>
      </c>
      <c r="T4723" s="24" t="s">
        <v>59</v>
      </c>
      <c r="U4723" s="24" t="s">
        <v>411</v>
      </c>
      <c r="V4723" s="27">
        <v>46239.546527777777</v>
      </c>
      <c r="W4723" s="27">
        <v>46239.568749999999</v>
      </c>
      <c r="Z4723" s="24">
        <v>1</v>
      </c>
      <c r="AA4723" s="24" t="s">
        <v>60</v>
      </c>
      <c r="AB4723" s="24" t="b">
        <v>0</v>
      </c>
      <c r="AC4723" s="61"/>
    </row>
    <row r="4724" spans="2:29" ht="13.7">
      <c r="B4724" s="24" t="s">
        <v>95</v>
      </c>
      <c r="C4724" s="24" t="s">
        <v>50</v>
      </c>
      <c r="D4724" s="24" t="s">
        <v>98</v>
      </c>
      <c r="E4724" s="24">
        <v>270</v>
      </c>
      <c r="F4724" s="26">
        <v>46235</v>
      </c>
      <c r="G4724" s="24" t="s">
        <v>52</v>
      </c>
      <c r="H4724" s="24" t="s">
        <v>53</v>
      </c>
      <c r="I4724" s="24" t="s">
        <v>59</v>
      </c>
      <c r="J4724" s="24" t="s">
        <v>126</v>
      </c>
      <c r="K4724" s="24">
        <v>1</v>
      </c>
      <c r="L4724" s="24" t="s">
        <v>97</v>
      </c>
      <c r="M4724" s="26">
        <v>46239</v>
      </c>
      <c r="N4724" s="27">
        <v>46239.541666666664</v>
      </c>
      <c r="O4724" s="27">
        <v>46239.729166666664</v>
      </c>
      <c r="P4724" s="24" t="s">
        <v>7752</v>
      </c>
      <c r="Q4724" s="24" t="s">
        <v>7753</v>
      </c>
      <c r="R4724" s="24" t="s">
        <v>217</v>
      </c>
      <c r="T4724" s="24" t="s">
        <v>59</v>
      </c>
      <c r="U4724" s="24" t="s">
        <v>411</v>
      </c>
      <c r="V4724" s="27">
        <v>46239.589583333334</v>
      </c>
      <c r="W4724" s="27">
        <v>46239.615972222222</v>
      </c>
      <c r="Z4724" s="24">
        <v>1</v>
      </c>
      <c r="AA4724" s="24" t="s">
        <v>60</v>
      </c>
      <c r="AB4724" s="24" t="b">
        <v>0</v>
      </c>
      <c r="AC4724" s="61"/>
    </row>
    <row r="4725" spans="2:29" ht="13.7">
      <c r="B4725" s="24" t="s">
        <v>95</v>
      </c>
      <c r="C4725" s="24" t="s">
        <v>50</v>
      </c>
      <c r="D4725" s="24" t="s">
        <v>98</v>
      </c>
      <c r="E4725" s="24">
        <v>270</v>
      </c>
      <c r="F4725" s="26">
        <v>46235</v>
      </c>
      <c r="G4725" s="24" t="s">
        <v>52</v>
      </c>
      <c r="H4725" s="24" t="s">
        <v>53</v>
      </c>
      <c r="I4725" s="24" t="s">
        <v>59</v>
      </c>
      <c r="J4725" s="24" t="s">
        <v>126</v>
      </c>
      <c r="K4725" s="24">
        <v>1</v>
      </c>
      <c r="L4725" s="24" t="s">
        <v>97</v>
      </c>
      <c r="M4725" s="26">
        <v>46239</v>
      </c>
      <c r="N4725" s="27">
        <v>46239.541666666664</v>
      </c>
      <c r="O4725" s="27">
        <v>46239.729166666664</v>
      </c>
      <c r="P4725" s="24" t="s">
        <v>7754</v>
      </c>
      <c r="Q4725" s="24" t="s">
        <v>7755</v>
      </c>
      <c r="R4725" s="24" t="s">
        <v>174</v>
      </c>
      <c r="T4725" s="24" t="s">
        <v>59</v>
      </c>
      <c r="U4725" s="24" t="s">
        <v>411</v>
      </c>
      <c r="V4725" s="27">
        <v>46239.688194444447</v>
      </c>
      <c r="W4725" s="27">
        <v>46239.715277777781</v>
      </c>
      <c r="Z4725" s="24">
        <v>1</v>
      </c>
      <c r="AA4725" s="24" t="s">
        <v>60</v>
      </c>
      <c r="AB4725" s="24" t="b">
        <v>0</v>
      </c>
      <c r="AC4725" s="61"/>
    </row>
    <row r="4726" spans="2:29" ht="13.7">
      <c r="B4726" s="24" t="s">
        <v>95</v>
      </c>
      <c r="C4726" s="24" t="s">
        <v>50</v>
      </c>
      <c r="D4726" s="24" t="s">
        <v>98</v>
      </c>
      <c r="E4726" s="24">
        <v>270</v>
      </c>
      <c r="F4726" s="26">
        <v>46235</v>
      </c>
      <c r="G4726" s="24" t="s">
        <v>52</v>
      </c>
      <c r="H4726" s="24" t="s">
        <v>53</v>
      </c>
      <c r="I4726" s="24" t="s">
        <v>63</v>
      </c>
      <c r="J4726" s="24" t="s">
        <v>125</v>
      </c>
      <c r="K4726" s="24">
        <v>1</v>
      </c>
      <c r="L4726" s="24" t="s">
        <v>97</v>
      </c>
      <c r="M4726" s="26">
        <v>46245</v>
      </c>
      <c r="N4726" s="27">
        <v>46245.333333333336</v>
      </c>
      <c r="O4726" s="27">
        <v>46245.520833333336</v>
      </c>
      <c r="V4726" s="27"/>
      <c r="W4726" s="27"/>
      <c r="X4726" s="24">
        <v>4</v>
      </c>
      <c r="Y4726" s="24">
        <v>0</v>
      </c>
      <c r="Z4726" s="24">
        <v>4</v>
      </c>
      <c r="AA4726" s="24" t="s">
        <v>60</v>
      </c>
      <c r="AB4726" s="24" t="b">
        <v>0</v>
      </c>
      <c r="AC4726" s="61">
        <v>0</v>
      </c>
    </row>
    <row r="4727" spans="2:29" ht="13.7">
      <c r="B4727" s="24" t="s">
        <v>95</v>
      </c>
      <c r="C4727" s="24" t="s">
        <v>50</v>
      </c>
      <c r="D4727" s="24" t="s">
        <v>98</v>
      </c>
      <c r="E4727" s="24">
        <v>270</v>
      </c>
      <c r="F4727" s="26">
        <v>46235</v>
      </c>
      <c r="G4727" s="24" t="s">
        <v>52</v>
      </c>
      <c r="H4727" s="24" t="s">
        <v>53</v>
      </c>
      <c r="I4727" s="24" t="s">
        <v>63</v>
      </c>
      <c r="J4727" s="24" t="s">
        <v>126</v>
      </c>
      <c r="K4727" s="24">
        <v>1</v>
      </c>
      <c r="L4727" s="24" t="s">
        <v>97</v>
      </c>
      <c r="M4727" s="26">
        <v>46245</v>
      </c>
      <c r="N4727" s="27">
        <v>46245.333333333336</v>
      </c>
      <c r="O4727" s="27">
        <v>46245.520833333336</v>
      </c>
      <c r="P4727" s="24" t="s">
        <v>7756</v>
      </c>
      <c r="Q4727" s="24" t="s">
        <v>7757</v>
      </c>
      <c r="R4727" s="24" t="s">
        <v>7325</v>
      </c>
      <c r="T4727" s="24" t="s">
        <v>63</v>
      </c>
      <c r="U4727" s="24" t="s">
        <v>420</v>
      </c>
      <c r="V4727" s="27">
        <v>46245.43472222222</v>
      </c>
      <c r="W4727" s="27">
        <v>46245.468055555553</v>
      </c>
      <c r="Z4727" s="24">
        <v>1</v>
      </c>
      <c r="AA4727" s="24" t="s">
        <v>60</v>
      </c>
      <c r="AB4727" s="24" t="b">
        <v>0</v>
      </c>
      <c r="AC4727" s="61"/>
    </row>
    <row r="4728" spans="2:29" ht="13.7">
      <c r="B4728" s="24" t="s">
        <v>95</v>
      </c>
      <c r="C4728" s="24" t="s">
        <v>50</v>
      </c>
      <c r="D4728" s="24" t="s">
        <v>98</v>
      </c>
      <c r="E4728" s="24">
        <v>270</v>
      </c>
      <c r="F4728" s="26">
        <v>46235</v>
      </c>
      <c r="G4728" s="24" t="s">
        <v>52</v>
      </c>
      <c r="H4728" s="24" t="s">
        <v>53</v>
      </c>
      <c r="I4728" s="24" t="s">
        <v>63</v>
      </c>
      <c r="J4728" s="24" t="s">
        <v>126</v>
      </c>
      <c r="K4728" s="24">
        <v>1</v>
      </c>
      <c r="L4728" s="24" t="s">
        <v>97</v>
      </c>
      <c r="M4728" s="26">
        <v>46245</v>
      </c>
      <c r="N4728" s="27">
        <v>46245.333333333336</v>
      </c>
      <c r="O4728" s="27">
        <v>46245.520833333336</v>
      </c>
      <c r="P4728" s="24" t="s">
        <v>7758</v>
      </c>
      <c r="Q4728" s="24" t="s">
        <v>7759</v>
      </c>
      <c r="R4728" s="24" t="s">
        <v>7325</v>
      </c>
      <c r="T4728" s="24" t="s">
        <v>63</v>
      </c>
      <c r="U4728" s="24" t="s">
        <v>420</v>
      </c>
      <c r="V4728" s="27">
        <v>46245.478472222225</v>
      </c>
      <c r="W4728" s="27">
        <v>46245.510416666664</v>
      </c>
      <c r="Z4728" s="24">
        <v>1</v>
      </c>
      <c r="AA4728" s="24" t="s">
        <v>60</v>
      </c>
      <c r="AB4728" s="24" t="b">
        <v>0</v>
      </c>
      <c r="AC4728" s="61"/>
    </row>
    <row r="4729" spans="2:29" ht="13.7">
      <c r="B4729" s="24" t="s">
        <v>95</v>
      </c>
      <c r="C4729" s="24" t="s">
        <v>50</v>
      </c>
      <c r="D4729" s="24" t="s">
        <v>98</v>
      </c>
      <c r="E4729" s="24">
        <v>270</v>
      </c>
      <c r="F4729" s="26">
        <v>46235</v>
      </c>
      <c r="G4729" s="24" t="s">
        <v>52</v>
      </c>
      <c r="H4729" s="24" t="s">
        <v>53</v>
      </c>
      <c r="I4729" s="24" t="s">
        <v>63</v>
      </c>
      <c r="J4729" s="24" t="s">
        <v>126</v>
      </c>
      <c r="K4729" s="24">
        <v>1</v>
      </c>
      <c r="L4729" s="24" t="s">
        <v>97</v>
      </c>
      <c r="M4729" s="26">
        <v>46245</v>
      </c>
      <c r="N4729" s="27">
        <v>46245.333333333336</v>
      </c>
      <c r="O4729" s="27">
        <v>46245.520833333336</v>
      </c>
      <c r="P4729" s="24" t="s">
        <v>7760</v>
      </c>
      <c r="Q4729" s="24" t="s">
        <v>7761</v>
      </c>
      <c r="R4729" s="24" t="s">
        <v>433</v>
      </c>
      <c r="T4729" s="24" t="s">
        <v>63</v>
      </c>
      <c r="U4729" s="24" t="s">
        <v>420</v>
      </c>
      <c r="V4729" s="27">
        <v>46245.34097222222</v>
      </c>
      <c r="W4729" s="27">
        <v>46245.365277777775</v>
      </c>
      <c r="Z4729" s="24">
        <v>1</v>
      </c>
      <c r="AA4729" s="24" t="s">
        <v>60</v>
      </c>
      <c r="AB4729" s="24" t="b">
        <v>0</v>
      </c>
      <c r="AC4729" s="61"/>
    </row>
    <row r="4730" spans="2:29" ht="13.7">
      <c r="B4730" s="24" t="s">
        <v>95</v>
      </c>
      <c r="C4730" s="24" t="s">
        <v>50</v>
      </c>
      <c r="D4730" s="24" t="s">
        <v>98</v>
      </c>
      <c r="E4730" s="24">
        <v>270</v>
      </c>
      <c r="F4730" s="26">
        <v>46235</v>
      </c>
      <c r="G4730" s="24" t="s">
        <v>52</v>
      </c>
      <c r="H4730" s="24" t="s">
        <v>53</v>
      </c>
      <c r="I4730" s="24" t="s">
        <v>63</v>
      </c>
      <c r="J4730" s="24" t="s">
        <v>126</v>
      </c>
      <c r="K4730" s="24">
        <v>1</v>
      </c>
      <c r="L4730" s="24" t="s">
        <v>97</v>
      </c>
      <c r="M4730" s="26">
        <v>46245</v>
      </c>
      <c r="N4730" s="27">
        <v>46245.333333333336</v>
      </c>
      <c r="O4730" s="27">
        <v>46245.520833333336</v>
      </c>
      <c r="P4730" s="24" t="s">
        <v>7762</v>
      </c>
      <c r="Q4730" s="24" t="s">
        <v>7763</v>
      </c>
      <c r="R4730" s="24" t="s">
        <v>433</v>
      </c>
      <c r="T4730" s="24" t="s">
        <v>63</v>
      </c>
      <c r="U4730" s="24" t="s">
        <v>420</v>
      </c>
      <c r="V4730" s="27">
        <v>46245.388194444444</v>
      </c>
      <c r="W4730" s="27">
        <v>46245.418749999997</v>
      </c>
      <c r="Z4730" s="24">
        <v>1</v>
      </c>
      <c r="AA4730" s="24" t="s">
        <v>60</v>
      </c>
      <c r="AB4730" s="24" t="b">
        <v>0</v>
      </c>
      <c r="AC4730" s="61"/>
    </row>
    <row r="4731" spans="2:29" ht="13.7">
      <c r="B4731" s="24" t="s">
        <v>95</v>
      </c>
      <c r="C4731" s="24" t="s">
        <v>50</v>
      </c>
      <c r="D4731" s="24" t="s">
        <v>98</v>
      </c>
      <c r="E4731" s="24">
        <v>300</v>
      </c>
      <c r="F4731" s="26">
        <v>46235</v>
      </c>
      <c r="G4731" s="24" t="s">
        <v>52</v>
      </c>
      <c r="H4731" s="24" t="s">
        <v>53</v>
      </c>
      <c r="I4731" s="24" t="s">
        <v>61</v>
      </c>
      <c r="J4731" s="24" t="s">
        <v>125</v>
      </c>
      <c r="K4731" s="24">
        <v>1</v>
      </c>
      <c r="L4731" s="24" t="s">
        <v>97</v>
      </c>
      <c r="M4731" s="26">
        <v>46260</v>
      </c>
      <c r="N4731" s="27">
        <v>46260.375</v>
      </c>
      <c r="O4731" s="27">
        <v>46260.583333333336</v>
      </c>
      <c r="V4731" s="27"/>
      <c r="W4731" s="27"/>
      <c r="X4731" s="24">
        <v>4</v>
      </c>
      <c r="Y4731" s="24">
        <v>0</v>
      </c>
      <c r="Z4731" s="24">
        <v>4</v>
      </c>
      <c r="AA4731" s="24" t="s">
        <v>60</v>
      </c>
      <c r="AB4731" s="24" t="b">
        <v>0</v>
      </c>
      <c r="AC4731" s="61">
        <v>0</v>
      </c>
    </row>
    <row r="4732" spans="2:29" ht="13.7">
      <c r="B4732" s="24" t="s">
        <v>95</v>
      </c>
      <c r="C4732" s="24" t="s">
        <v>50</v>
      </c>
      <c r="D4732" s="24" t="s">
        <v>98</v>
      </c>
      <c r="E4732" s="24">
        <v>300</v>
      </c>
      <c r="F4732" s="26">
        <v>46235</v>
      </c>
      <c r="G4732" s="24" t="s">
        <v>52</v>
      </c>
      <c r="H4732" s="24" t="s">
        <v>53</v>
      </c>
      <c r="I4732" s="24" t="s">
        <v>61</v>
      </c>
      <c r="J4732" s="24" t="s">
        <v>126</v>
      </c>
      <c r="K4732" s="24">
        <v>1</v>
      </c>
      <c r="L4732" s="24" t="s">
        <v>97</v>
      </c>
      <c r="M4732" s="26">
        <v>46260</v>
      </c>
      <c r="N4732" s="27">
        <v>46260.375</v>
      </c>
      <c r="O4732" s="27">
        <v>46260.583333333336</v>
      </c>
      <c r="P4732" s="24" t="s">
        <v>7764</v>
      </c>
      <c r="Q4732" s="24" t="s">
        <v>7765</v>
      </c>
      <c r="R4732" s="24" t="s">
        <v>205</v>
      </c>
      <c r="S4732" s="24" t="s">
        <v>160</v>
      </c>
      <c r="T4732" s="24" t="s">
        <v>61</v>
      </c>
      <c r="U4732" s="24" t="s">
        <v>420</v>
      </c>
      <c r="V4732" s="27">
        <v>46260.378472222219</v>
      </c>
      <c r="W4732" s="27">
        <v>46260.404861111114</v>
      </c>
      <c r="Z4732" s="24">
        <v>1</v>
      </c>
      <c r="AA4732" s="24" t="s">
        <v>60</v>
      </c>
      <c r="AB4732" s="24" t="b">
        <v>0</v>
      </c>
      <c r="AC4732" s="61"/>
    </row>
    <row r="4733" spans="2:29" ht="13.7">
      <c r="B4733" s="24" t="s">
        <v>95</v>
      </c>
      <c r="C4733" s="24" t="s">
        <v>50</v>
      </c>
      <c r="D4733" s="24" t="s">
        <v>98</v>
      </c>
      <c r="E4733" s="24">
        <v>300</v>
      </c>
      <c r="F4733" s="26">
        <v>46235</v>
      </c>
      <c r="G4733" s="24" t="s">
        <v>52</v>
      </c>
      <c r="H4733" s="24" t="s">
        <v>53</v>
      </c>
      <c r="I4733" s="24" t="s">
        <v>61</v>
      </c>
      <c r="J4733" s="24" t="s">
        <v>126</v>
      </c>
      <c r="K4733" s="24">
        <v>1</v>
      </c>
      <c r="L4733" s="24" t="s">
        <v>97</v>
      </c>
      <c r="M4733" s="26">
        <v>46260</v>
      </c>
      <c r="N4733" s="27">
        <v>46260.375</v>
      </c>
      <c r="O4733" s="27">
        <v>46260.583333333336</v>
      </c>
      <c r="P4733" s="24" t="s">
        <v>7766</v>
      </c>
      <c r="Q4733" s="24" t="s">
        <v>7767</v>
      </c>
      <c r="R4733" s="24" t="s">
        <v>205</v>
      </c>
      <c r="T4733" s="24" t="s">
        <v>61</v>
      </c>
      <c r="U4733" s="24" t="s">
        <v>420</v>
      </c>
      <c r="V4733" s="27">
        <v>46260.432638888888</v>
      </c>
      <c r="W4733" s="27">
        <v>46260.457638888889</v>
      </c>
      <c r="Z4733" s="24">
        <v>1</v>
      </c>
      <c r="AA4733" s="24" t="s">
        <v>60</v>
      </c>
      <c r="AB4733" s="24" t="b">
        <v>0</v>
      </c>
      <c r="AC4733" s="61"/>
    </row>
    <row r="4734" spans="2:29" ht="13.7">
      <c r="B4734" s="24" t="s">
        <v>95</v>
      </c>
      <c r="C4734" s="24" t="s">
        <v>50</v>
      </c>
      <c r="D4734" s="24" t="s">
        <v>98</v>
      </c>
      <c r="E4734" s="24">
        <v>300</v>
      </c>
      <c r="F4734" s="26">
        <v>46235</v>
      </c>
      <c r="G4734" s="24" t="s">
        <v>52</v>
      </c>
      <c r="H4734" s="24" t="s">
        <v>53</v>
      </c>
      <c r="I4734" s="24" t="s">
        <v>61</v>
      </c>
      <c r="J4734" s="24" t="s">
        <v>126</v>
      </c>
      <c r="K4734" s="24">
        <v>1</v>
      </c>
      <c r="L4734" s="24" t="s">
        <v>97</v>
      </c>
      <c r="M4734" s="26">
        <v>46260</v>
      </c>
      <c r="N4734" s="27">
        <v>46260.375</v>
      </c>
      <c r="O4734" s="27">
        <v>46260.583333333336</v>
      </c>
      <c r="P4734" s="24" t="s">
        <v>7768</v>
      </c>
      <c r="Q4734" s="24" t="s">
        <v>7769</v>
      </c>
      <c r="R4734" s="24" t="s">
        <v>205</v>
      </c>
      <c r="S4734" s="24" t="s">
        <v>160</v>
      </c>
      <c r="T4734" s="24" t="s">
        <v>61</v>
      </c>
      <c r="U4734" s="24" t="s">
        <v>420</v>
      </c>
      <c r="V4734" s="27">
        <v>46260.487500000003</v>
      </c>
      <c r="W4734" s="27">
        <v>46260.512499999997</v>
      </c>
      <c r="Z4734" s="24">
        <v>1</v>
      </c>
      <c r="AA4734" s="24" t="s">
        <v>60</v>
      </c>
      <c r="AB4734" s="24" t="b">
        <v>0</v>
      </c>
      <c r="AC4734" s="61"/>
    </row>
    <row r="4735" spans="2:29" ht="13.7">
      <c r="B4735" s="24" t="s">
        <v>95</v>
      </c>
      <c r="C4735" s="24" t="s">
        <v>50</v>
      </c>
      <c r="D4735" s="24" t="s">
        <v>98</v>
      </c>
      <c r="E4735" s="24">
        <v>300</v>
      </c>
      <c r="F4735" s="26">
        <v>46235</v>
      </c>
      <c r="G4735" s="24" t="s">
        <v>52</v>
      </c>
      <c r="H4735" s="24" t="s">
        <v>53</v>
      </c>
      <c r="I4735" s="24" t="s">
        <v>61</v>
      </c>
      <c r="J4735" s="24" t="s">
        <v>126</v>
      </c>
      <c r="K4735" s="24">
        <v>1</v>
      </c>
      <c r="L4735" s="24" t="s">
        <v>97</v>
      </c>
      <c r="M4735" s="26">
        <v>46260</v>
      </c>
      <c r="N4735" s="27">
        <v>46260.375</v>
      </c>
      <c r="O4735" s="27">
        <v>46260.583333333336</v>
      </c>
      <c r="P4735" s="24" t="s">
        <v>7770</v>
      </c>
      <c r="Q4735" s="24" t="s">
        <v>7771</v>
      </c>
      <c r="R4735" s="24" t="s">
        <v>201</v>
      </c>
      <c r="T4735" s="24" t="s">
        <v>61</v>
      </c>
      <c r="U4735" s="24" t="s">
        <v>420</v>
      </c>
      <c r="V4735" s="27">
        <v>46260.533333333333</v>
      </c>
      <c r="W4735" s="27">
        <v>46260.565972222219</v>
      </c>
      <c r="Z4735" s="24">
        <v>1</v>
      </c>
      <c r="AA4735" s="24" t="s">
        <v>60</v>
      </c>
      <c r="AB4735" s="24" t="b">
        <v>0</v>
      </c>
      <c r="AC4735" s="61"/>
    </row>
    <row r="4736" spans="2:29" ht="13.7">
      <c r="B4736" s="24" t="s">
        <v>95</v>
      </c>
      <c r="C4736" s="24" t="s">
        <v>50</v>
      </c>
      <c r="D4736" s="24" t="s">
        <v>98</v>
      </c>
      <c r="E4736" s="24">
        <v>360</v>
      </c>
      <c r="F4736" s="26">
        <v>46174</v>
      </c>
      <c r="G4736" s="24" t="s">
        <v>52</v>
      </c>
      <c r="H4736" s="24" t="s">
        <v>53</v>
      </c>
      <c r="I4736" s="24" t="s">
        <v>63</v>
      </c>
      <c r="J4736" s="24" t="s">
        <v>125</v>
      </c>
      <c r="K4736" s="24">
        <v>1</v>
      </c>
      <c r="L4736" s="24" t="s">
        <v>97</v>
      </c>
      <c r="M4736" s="26">
        <v>46185</v>
      </c>
      <c r="N4736" s="27">
        <v>46185.333333333336</v>
      </c>
      <c r="O4736" s="27">
        <v>46185.583333333336</v>
      </c>
      <c r="V4736" s="27"/>
      <c r="W4736" s="27"/>
      <c r="X4736" s="24">
        <v>4</v>
      </c>
      <c r="Y4736" s="24">
        <v>0</v>
      </c>
      <c r="Z4736" s="24">
        <v>4</v>
      </c>
      <c r="AA4736" s="24" t="s">
        <v>56</v>
      </c>
      <c r="AB4736" s="24" t="b">
        <v>0</v>
      </c>
      <c r="AC4736" s="61">
        <v>0</v>
      </c>
    </row>
    <row r="4737" spans="2:29" ht="13.7">
      <c r="B4737" s="24" t="s">
        <v>95</v>
      </c>
      <c r="C4737" s="24" t="s">
        <v>50</v>
      </c>
      <c r="D4737" s="24" t="s">
        <v>98</v>
      </c>
      <c r="E4737" s="24">
        <v>360</v>
      </c>
      <c r="F4737" s="26">
        <v>46174</v>
      </c>
      <c r="G4737" s="24" t="s">
        <v>52</v>
      </c>
      <c r="H4737" s="24" t="s">
        <v>53</v>
      </c>
      <c r="I4737" s="24" t="s">
        <v>63</v>
      </c>
      <c r="J4737" s="24" t="s">
        <v>126</v>
      </c>
      <c r="K4737" s="24">
        <v>1</v>
      </c>
      <c r="L4737" s="24" t="s">
        <v>97</v>
      </c>
      <c r="M4737" s="26">
        <v>46185</v>
      </c>
      <c r="N4737" s="27">
        <v>46185.333333333336</v>
      </c>
      <c r="O4737" s="27">
        <v>46185.583333333336</v>
      </c>
      <c r="P4737" s="24" t="s">
        <v>7772</v>
      </c>
      <c r="Q4737" s="24" t="s">
        <v>7773</v>
      </c>
      <c r="R4737" s="24" t="s">
        <v>7325</v>
      </c>
      <c r="T4737" s="24" t="s">
        <v>63</v>
      </c>
      <c r="U4737" s="24" t="s">
        <v>497</v>
      </c>
      <c r="V4737" s="27">
        <v>46185.461111111108</v>
      </c>
      <c r="W4737" s="27">
        <v>46185.5</v>
      </c>
      <c r="Z4737" s="24">
        <v>1</v>
      </c>
      <c r="AA4737" s="24" t="s">
        <v>56</v>
      </c>
      <c r="AB4737" s="24" t="b">
        <v>0</v>
      </c>
      <c r="AC4737" s="61"/>
    </row>
    <row r="4738" spans="2:29" ht="13.7">
      <c r="B4738" s="24" t="s">
        <v>95</v>
      </c>
      <c r="C4738" s="24" t="s">
        <v>50</v>
      </c>
      <c r="D4738" s="24" t="s">
        <v>98</v>
      </c>
      <c r="E4738" s="24">
        <v>360</v>
      </c>
      <c r="F4738" s="26">
        <v>46174</v>
      </c>
      <c r="G4738" s="24" t="s">
        <v>52</v>
      </c>
      <c r="H4738" s="24" t="s">
        <v>53</v>
      </c>
      <c r="I4738" s="24" t="s">
        <v>63</v>
      </c>
      <c r="J4738" s="24" t="s">
        <v>126</v>
      </c>
      <c r="K4738" s="24">
        <v>1</v>
      </c>
      <c r="L4738" s="24" t="s">
        <v>97</v>
      </c>
      <c r="M4738" s="26">
        <v>46185</v>
      </c>
      <c r="N4738" s="27">
        <v>46185.333333333336</v>
      </c>
      <c r="O4738" s="27">
        <v>46185.583333333336</v>
      </c>
      <c r="P4738" s="24" t="s">
        <v>7774</v>
      </c>
      <c r="Q4738" s="24" t="s">
        <v>7775</v>
      </c>
      <c r="R4738" s="24" t="s">
        <v>7325</v>
      </c>
      <c r="T4738" s="24" t="s">
        <v>63</v>
      </c>
      <c r="U4738" s="24" t="s">
        <v>497</v>
      </c>
      <c r="V4738" s="27">
        <v>46185.337500000001</v>
      </c>
      <c r="W4738" s="27">
        <v>46185.384722222225</v>
      </c>
      <c r="Z4738" s="24">
        <v>1</v>
      </c>
      <c r="AA4738" s="24" t="s">
        <v>56</v>
      </c>
      <c r="AB4738" s="24" t="b">
        <v>0</v>
      </c>
      <c r="AC4738" s="61"/>
    </row>
    <row r="4739" spans="2:29" ht="13.7">
      <c r="B4739" s="24" t="s">
        <v>95</v>
      </c>
      <c r="C4739" s="24" t="s">
        <v>50</v>
      </c>
      <c r="D4739" s="24" t="s">
        <v>98</v>
      </c>
      <c r="E4739" s="24">
        <v>360</v>
      </c>
      <c r="F4739" s="26">
        <v>46174</v>
      </c>
      <c r="G4739" s="24" t="s">
        <v>52</v>
      </c>
      <c r="H4739" s="24" t="s">
        <v>53</v>
      </c>
      <c r="I4739" s="24" t="s">
        <v>63</v>
      </c>
      <c r="J4739" s="24" t="s">
        <v>126</v>
      </c>
      <c r="K4739" s="24">
        <v>1</v>
      </c>
      <c r="L4739" s="24" t="s">
        <v>97</v>
      </c>
      <c r="M4739" s="26">
        <v>46185</v>
      </c>
      <c r="N4739" s="27">
        <v>46185.333333333336</v>
      </c>
      <c r="O4739" s="27">
        <v>46185.583333333336</v>
      </c>
      <c r="P4739" s="24" t="s">
        <v>7776</v>
      </c>
      <c r="Q4739" s="24" t="s">
        <v>7777</v>
      </c>
      <c r="R4739" s="24" t="s">
        <v>429</v>
      </c>
      <c r="T4739" s="24" t="s">
        <v>63</v>
      </c>
      <c r="U4739" s="24" t="s">
        <v>497</v>
      </c>
      <c r="V4739" s="27">
        <v>46185.397916666669</v>
      </c>
      <c r="W4739" s="27">
        <v>46185.432638888888</v>
      </c>
      <c r="Z4739" s="24">
        <v>1</v>
      </c>
      <c r="AA4739" s="24" t="s">
        <v>56</v>
      </c>
      <c r="AB4739" s="24" t="b">
        <v>0</v>
      </c>
      <c r="AC4739" s="61"/>
    </row>
    <row r="4740" spans="2:29" ht="13.7">
      <c r="B4740" s="24" t="s">
        <v>95</v>
      </c>
      <c r="C4740" s="24" t="s">
        <v>50</v>
      </c>
      <c r="D4740" s="24" t="s">
        <v>98</v>
      </c>
      <c r="E4740" s="24">
        <v>360</v>
      </c>
      <c r="F4740" s="26">
        <v>46174</v>
      </c>
      <c r="G4740" s="24" t="s">
        <v>52</v>
      </c>
      <c r="H4740" s="24" t="s">
        <v>53</v>
      </c>
      <c r="I4740" s="24" t="s">
        <v>63</v>
      </c>
      <c r="J4740" s="24" t="s">
        <v>126</v>
      </c>
      <c r="K4740" s="24">
        <v>1</v>
      </c>
      <c r="L4740" s="24" t="s">
        <v>97</v>
      </c>
      <c r="M4740" s="26">
        <v>46185</v>
      </c>
      <c r="N4740" s="27">
        <v>46185.333333333336</v>
      </c>
      <c r="O4740" s="27">
        <v>46185.583333333336</v>
      </c>
      <c r="P4740" s="24" t="s">
        <v>7778</v>
      </c>
      <c r="Q4740" s="24" t="s">
        <v>7779</v>
      </c>
      <c r="R4740" s="24" t="s">
        <v>429</v>
      </c>
      <c r="T4740" s="24" t="s">
        <v>63</v>
      </c>
      <c r="U4740" s="24" t="s">
        <v>497</v>
      </c>
      <c r="V4740" s="27">
        <v>46185.524305555555</v>
      </c>
      <c r="W4740" s="27">
        <v>46185.568055555559</v>
      </c>
      <c r="Z4740" s="24">
        <v>1</v>
      </c>
      <c r="AA4740" s="24" t="s">
        <v>56</v>
      </c>
      <c r="AB4740" s="24" t="b">
        <v>0</v>
      </c>
      <c r="AC4740" s="61"/>
    </row>
    <row r="4741" spans="2:29" ht="13.7">
      <c r="B4741" s="24" t="s">
        <v>95</v>
      </c>
      <c r="C4741" s="24" t="s">
        <v>50</v>
      </c>
      <c r="D4741" s="24" t="s">
        <v>98</v>
      </c>
      <c r="E4741" s="24">
        <v>360</v>
      </c>
      <c r="F4741" s="26">
        <v>46174</v>
      </c>
      <c r="G4741" s="24" t="s">
        <v>52</v>
      </c>
      <c r="H4741" s="24" t="s">
        <v>53</v>
      </c>
      <c r="I4741" s="24" t="s">
        <v>54</v>
      </c>
      <c r="J4741" s="24" t="s">
        <v>125</v>
      </c>
      <c r="K4741" s="24">
        <v>1</v>
      </c>
      <c r="L4741" s="24" t="s">
        <v>97</v>
      </c>
      <c r="M4741" s="26">
        <v>46192</v>
      </c>
      <c r="N4741" s="27">
        <v>46192.333333333336</v>
      </c>
      <c r="O4741" s="27">
        <v>46192.583333333336</v>
      </c>
      <c r="V4741" s="27"/>
      <c r="W4741" s="27"/>
      <c r="X4741" s="24">
        <v>4</v>
      </c>
      <c r="Y4741" s="24">
        <v>0</v>
      </c>
      <c r="Z4741" s="24">
        <v>4</v>
      </c>
      <c r="AA4741" s="24" t="s">
        <v>56</v>
      </c>
      <c r="AB4741" s="24" t="b">
        <v>0</v>
      </c>
      <c r="AC4741" s="61">
        <v>0</v>
      </c>
    </row>
    <row r="4742" spans="2:29" ht="13.7">
      <c r="B4742" s="24" t="s">
        <v>95</v>
      </c>
      <c r="C4742" s="24" t="s">
        <v>50</v>
      </c>
      <c r="D4742" s="24" t="s">
        <v>98</v>
      </c>
      <c r="E4742" s="24">
        <v>360</v>
      </c>
      <c r="F4742" s="26">
        <v>46174</v>
      </c>
      <c r="G4742" s="24" t="s">
        <v>52</v>
      </c>
      <c r="H4742" s="24" t="s">
        <v>53</v>
      </c>
      <c r="I4742" s="24" t="s">
        <v>54</v>
      </c>
      <c r="J4742" s="24" t="s">
        <v>126</v>
      </c>
      <c r="K4742" s="24">
        <v>1</v>
      </c>
      <c r="L4742" s="24" t="s">
        <v>97</v>
      </c>
      <c r="M4742" s="26">
        <v>46192</v>
      </c>
      <c r="N4742" s="27">
        <v>46192.333333333336</v>
      </c>
      <c r="O4742" s="27">
        <v>46192.583333333336</v>
      </c>
      <c r="P4742" s="24" t="s">
        <v>7780</v>
      </c>
      <c r="Q4742" s="24" t="s">
        <v>7781</v>
      </c>
      <c r="R4742" s="24" t="s">
        <v>190</v>
      </c>
      <c r="T4742" s="24" t="s">
        <v>54</v>
      </c>
      <c r="U4742" s="24" t="s">
        <v>202</v>
      </c>
      <c r="V4742" s="27">
        <v>46192.404166666667</v>
      </c>
      <c r="W4742" s="27">
        <v>46192.441666666666</v>
      </c>
      <c r="Z4742" s="24">
        <v>1</v>
      </c>
      <c r="AA4742" s="24" t="s">
        <v>56</v>
      </c>
      <c r="AB4742" s="24" t="b">
        <v>0</v>
      </c>
      <c r="AC4742" s="61"/>
    </row>
    <row r="4743" spans="2:29" ht="13.7">
      <c r="B4743" s="24" t="s">
        <v>95</v>
      </c>
      <c r="C4743" s="24" t="s">
        <v>50</v>
      </c>
      <c r="D4743" s="24" t="s">
        <v>98</v>
      </c>
      <c r="E4743" s="24">
        <v>360</v>
      </c>
      <c r="F4743" s="26">
        <v>46174</v>
      </c>
      <c r="G4743" s="24" t="s">
        <v>52</v>
      </c>
      <c r="H4743" s="24" t="s">
        <v>53</v>
      </c>
      <c r="I4743" s="24" t="s">
        <v>54</v>
      </c>
      <c r="J4743" s="24" t="s">
        <v>126</v>
      </c>
      <c r="K4743" s="24">
        <v>1</v>
      </c>
      <c r="L4743" s="24" t="s">
        <v>97</v>
      </c>
      <c r="M4743" s="26">
        <v>46192</v>
      </c>
      <c r="N4743" s="27">
        <v>46192.333333333336</v>
      </c>
      <c r="O4743" s="27">
        <v>46192.583333333336</v>
      </c>
      <c r="P4743" s="24" t="s">
        <v>7782</v>
      </c>
      <c r="Q4743" s="24" t="s">
        <v>7783</v>
      </c>
      <c r="R4743" s="24" t="s">
        <v>149</v>
      </c>
      <c r="S4743" s="24" t="s">
        <v>152</v>
      </c>
      <c r="T4743" s="24" t="s">
        <v>54</v>
      </c>
      <c r="U4743" s="24" t="s">
        <v>202</v>
      </c>
      <c r="V4743" s="27">
        <v>46192.463888888888</v>
      </c>
      <c r="W4743" s="27">
        <v>46192.505555555559</v>
      </c>
      <c r="Z4743" s="24">
        <v>1</v>
      </c>
      <c r="AA4743" s="24" t="s">
        <v>56</v>
      </c>
      <c r="AB4743" s="24" t="b">
        <v>0</v>
      </c>
      <c r="AC4743" s="61"/>
    </row>
    <row r="4744" spans="2:29" ht="13.7">
      <c r="B4744" s="24" t="s">
        <v>95</v>
      </c>
      <c r="C4744" s="24" t="s">
        <v>50</v>
      </c>
      <c r="D4744" s="24" t="s">
        <v>98</v>
      </c>
      <c r="E4744" s="24">
        <v>360</v>
      </c>
      <c r="F4744" s="26">
        <v>46174</v>
      </c>
      <c r="G4744" s="24" t="s">
        <v>52</v>
      </c>
      <c r="H4744" s="24" t="s">
        <v>53</v>
      </c>
      <c r="I4744" s="24" t="s">
        <v>54</v>
      </c>
      <c r="J4744" s="24" t="s">
        <v>126</v>
      </c>
      <c r="K4744" s="24">
        <v>1</v>
      </c>
      <c r="L4744" s="24" t="s">
        <v>97</v>
      </c>
      <c r="M4744" s="26">
        <v>46192</v>
      </c>
      <c r="N4744" s="27">
        <v>46192.333333333336</v>
      </c>
      <c r="O4744" s="27">
        <v>46192.583333333336</v>
      </c>
      <c r="P4744" s="24" t="s">
        <v>7784</v>
      </c>
      <c r="Q4744" s="24" t="s">
        <v>7785</v>
      </c>
      <c r="R4744" s="24" t="s">
        <v>149</v>
      </c>
      <c r="T4744" s="24" t="s">
        <v>54</v>
      </c>
      <c r="U4744" s="24" t="s">
        <v>202</v>
      </c>
      <c r="V4744" s="27">
        <v>46192.338194444441</v>
      </c>
      <c r="W4744" s="27">
        <v>46192.376388888886</v>
      </c>
      <c r="Z4744" s="24">
        <v>1</v>
      </c>
      <c r="AA4744" s="24" t="s">
        <v>56</v>
      </c>
      <c r="AB4744" s="24" t="b">
        <v>0</v>
      </c>
      <c r="AC4744" s="61"/>
    </row>
    <row r="4745" spans="2:29" ht="13.7">
      <c r="B4745" s="24" t="s">
        <v>95</v>
      </c>
      <c r="C4745" s="24" t="s">
        <v>50</v>
      </c>
      <c r="D4745" s="24" t="s">
        <v>98</v>
      </c>
      <c r="E4745" s="24">
        <v>360</v>
      </c>
      <c r="F4745" s="26">
        <v>46174</v>
      </c>
      <c r="G4745" s="24" t="s">
        <v>52</v>
      </c>
      <c r="H4745" s="24" t="s">
        <v>53</v>
      </c>
      <c r="I4745" s="24" t="s">
        <v>54</v>
      </c>
      <c r="J4745" s="24" t="s">
        <v>126</v>
      </c>
      <c r="K4745" s="24">
        <v>1</v>
      </c>
      <c r="L4745" s="24" t="s">
        <v>97</v>
      </c>
      <c r="M4745" s="26">
        <v>46192</v>
      </c>
      <c r="N4745" s="27">
        <v>46192.333333333336</v>
      </c>
      <c r="O4745" s="27">
        <v>46192.583333333336</v>
      </c>
      <c r="P4745" s="24" t="s">
        <v>7786</v>
      </c>
      <c r="Q4745" s="24" t="s">
        <v>7787</v>
      </c>
      <c r="R4745" s="24" t="s">
        <v>142</v>
      </c>
      <c r="T4745" s="24" t="s">
        <v>54</v>
      </c>
      <c r="U4745" s="24" t="s">
        <v>202</v>
      </c>
      <c r="V4745" s="27">
        <v>46192.526388888888</v>
      </c>
      <c r="W4745" s="27">
        <v>46192.556250000001</v>
      </c>
      <c r="Z4745" s="24">
        <v>1</v>
      </c>
      <c r="AA4745" s="24" t="s">
        <v>56</v>
      </c>
      <c r="AB4745" s="24" t="b">
        <v>0</v>
      </c>
      <c r="AC4745" s="61"/>
    </row>
    <row r="4746" spans="2:29" ht="13.7">
      <c r="B4746" s="24" t="s">
        <v>95</v>
      </c>
      <c r="C4746" s="24" t="s">
        <v>50</v>
      </c>
      <c r="D4746" s="24" t="s">
        <v>98</v>
      </c>
      <c r="E4746" s="24">
        <v>360</v>
      </c>
      <c r="F4746" s="26">
        <v>46235</v>
      </c>
      <c r="G4746" s="24" t="s">
        <v>52</v>
      </c>
      <c r="H4746" s="24" t="s">
        <v>53</v>
      </c>
      <c r="I4746" s="24" t="s">
        <v>61</v>
      </c>
      <c r="J4746" s="24" t="s">
        <v>125</v>
      </c>
      <c r="K4746" s="24">
        <v>1</v>
      </c>
      <c r="L4746" s="24" t="s">
        <v>97</v>
      </c>
      <c r="M4746" s="26">
        <v>46247</v>
      </c>
      <c r="N4746" s="27">
        <v>46247.354166666664</v>
      </c>
      <c r="O4746" s="27">
        <v>46247.604166666664</v>
      </c>
      <c r="V4746" s="27"/>
      <c r="W4746" s="27"/>
      <c r="X4746" s="24">
        <v>4</v>
      </c>
      <c r="Y4746" s="24">
        <v>0</v>
      </c>
      <c r="Z4746" s="24">
        <v>4</v>
      </c>
      <c r="AA4746" s="24" t="s">
        <v>60</v>
      </c>
      <c r="AB4746" s="24" t="b">
        <v>0</v>
      </c>
      <c r="AC4746" s="61">
        <v>0</v>
      </c>
    </row>
    <row r="4747" spans="2:29" ht="13.7">
      <c r="B4747" s="24" t="s">
        <v>95</v>
      </c>
      <c r="C4747" s="24" t="s">
        <v>50</v>
      </c>
      <c r="D4747" s="24" t="s">
        <v>98</v>
      </c>
      <c r="E4747" s="24">
        <v>360</v>
      </c>
      <c r="F4747" s="26">
        <v>46235</v>
      </c>
      <c r="G4747" s="24" t="s">
        <v>52</v>
      </c>
      <c r="H4747" s="24" t="s">
        <v>53</v>
      </c>
      <c r="I4747" s="24" t="s">
        <v>61</v>
      </c>
      <c r="J4747" s="24" t="s">
        <v>126</v>
      </c>
      <c r="K4747" s="24">
        <v>1</v>
      </c>
      <c r="L4747" s="24" t="s">
        <v>97</v>
      </c>
      <c r="M4747" s="26">
        <v>46247</v>
      </c>
      <c r="N4747" s="27">
        <v>46247.354166666664</v>
      </c>
      <c r="O4747" s="27">
        <v>46247.604166666664</v>
      </c>
      <c r="P4747" s="24" t="s">
        <v>7788</v>
      </c>
      <c r="Q4747" s="24" t="s">
        <v>7789</v>
      </c>
      <c r="R4747" s="24" t="s">
        <v>205</v>
      </c>
      <c r="S4747" s="24" t="s">
        <v>152</v>
      </c>
      <c r="T4747" s="24" t="s">
        <v>61</v>
      </c>
      <c r="U4747" s="24" t="s">
        <v>430</v>
      </c>
      <c r="V4747" s="27">
        <v>46247.418055555558</v>
      </c>
      <c r="W4747" s="27">
        <v>46247.460416666669</v>
      </c>
      <c r="Z4747" s="24">
        <v>1</v>
      </c>
      <c r="AA4747" s="24" t="s">
        <v>60</v>
      </c>
      <c r="AB4747" s="24" t="b">
        <v>0</v>
      </c>
      <c r="AC4747" s="61"/>
    </row>
    <row r="4748" spans="2:29" ht="13.7">
      <c r="B4748" s="24" t="s">
        <v>95</v>
      </c>
      <c r="C4748" s="24" t="s">
        <v>50</v>
      </c>
      <c r="D4748" s="24" t="s">
        <v>98</v>
      </c>
      <c r="E4748" s="24">
        <v>360</v>
      </c>
      <c r="F4748" s="26">
        <v>46235</v>
      </c>
      <c r="G4748" s="24" t="s">
        <v>52</v>
      </c>
      <c r="H4748" s="24" t="s">
        <v>53</v>
      </c>
      <c r="I4748" s="24" t="s">
        <v>61</v>
      </c>
      <c r="J4748" s="24" t="s">
        <v>126</v>
      </c>
      <c r="K4748" s="24">
        <v>1</v>
      </c>
      <c r="L4748" s="24" t="s">
        <v>97</v>
      </c>
      <c r="M4748" s="26">
        <v>46247</v>
      </c>
      <c r="N4748" s="27">
        <v>46247.354166666664</v>
      </c>
      <c r="O4748" s="27">
        <v>46247.604166666664</v>
      </c>
      <c r="P4748" s="24" t="s">
        <v>7790</v>
      </c>
      <c r="Q4748" s="24" t="s">
        <v>7791</v>
      </c>
      <c r="R4748" s="24" t="s">
        <v>208</v>
      </c>
      <c r="T4748" s="24" t="s">
        <v>61</v>
      </c>
      <c r="U4748" s="24" t="s">
        <v>430</v>
      </c>
      <c r="V4748" s="27">
        <v>46247.480555555558</v>
      </c>
      <c r="W4748" s="27">
        <v>46247.518750000003</v>
      </c>
      <c r="Z4748" s="24">
        <v>1</v>
      </c>
      <c r="AA4748" s="24" t="s">
        <v>60</v>
      </c>
      <c r="AB4748" s="24" t="b">
        <v>0</v>
      </c>
      <c r="AC4748" s="61"/>
    </row>
    <row r="4749" spans="2:29" ht="13.7">
      <c r="B4749" s="24" t="s">
        <v>95</v>
      </c>
      <c r="C4749" s="24" t="s">
        <v>50</v>
      </c>
      <c r="D4749" s="24" t="s">
        <v>98</v>
      </c>
      <c r="E4749" s="24">
        <v>360</v>
      </c>
      <c r="F4749" s="26">
        <v>46235</v>
      </c>
      <c r="G4749" s="24" t="s">
        <v>52</v>
      </c>
      <c r="H4749" s="24" t="s">
        <v>53</v>
      </c>
      <c r="I4749" s="24" t="s">
        <v>61</v>
      </c>
      <c r="J4749" s="24" t="s">
        <v>126</v>
      </c>
      <c r="K4749" s="24">
        <v>1</v>
      </c>
      <c r="L4749" s="24" t="s">
        <v>97</v>
      </c>
      <c r="M4749" s="26">
        <v>46247</v>
      </c>
      <c r="N4749" s="27">
        <v>46247.354166666664</v>
      </c>
      <c r="O4749" s="27">
        <v>46247.604166666664</v>
      </c>
      <c r="P4749" s="24" t="s">
        <v>7792</v>
      </c>
      <c r="Q4749" s="24" t="s">
        <v>7793</v>
      </c>
      <c r="R4749" s="24" t="s">
        <v>201</v>
      </c>
      <c r="T4749" s="24" t="s">
        <v>61</v>
      </c>
      <c r="U4749" s="24" t="s">
        <v>430</v>
      </c>
      <c r="V4749" s="27">
        <v>46247.359722222223</v>
      </c>
      <c r="W4749" s="27">
        <v>46247.402777777781</v>
      </c>
      <c r="Z4749" s="24">
        <v>1</v>
      </c>
      <c r="AA4749" s="24" t="s">
        <v>60</v>
      </c>
      <c r="AB4749" s="24" t="b">
        <v>0</v>
      </c>
      <c r="AC4749" s="61"/>
    </row>
    <row r="4750" spans="2:29" ht="13.7">
      <c r="B4750" s="24" t="s">
        <v>95</v>
      </c>
      <c r="C4750" s="24" t="s">
        <v>50</v>
      </c>
      <c r="D4750" s="24" t="s">
        <v>98</v>
      </c>
      <c r="E4750" s="24">
        <v>360</v>
      </c>
      <c r="F4750" s="26">
        <v>46235</v>
      </c>
      <c r="G4750" s="24" t="s">
        <v>52</v>
      </c>
      <c r="H4750" s="24" t="s">
        <v>53</v>
      </c>
      <c r="I4750" s="24" t="s">
        <v>61</v>
      </c>
      <c r="J4750" s="24" t="s">
        <v>126</v>
      </c>
      <c r="K4750" s="24">
        <v>1</v>
      </c>
      <c r="L4750" s="24" t="s">
        <v>97</v>
      </c>
      <c r="M4750" s="26">
        <v>46247</v>
      </c>
      <c r="N4750" s="27">
        <v>46247.354166666664</v>
      </c>
      <c r="O4750" s="27">
        <v>46247.604166666664</v>
      </c>
      <c r="P4750" s="24" t="s">
        <v>7794</v>
      </c>
      <c r="Q4750" s="24" t="s">
        <v>7795</v>
      </c>
      <c r="R4750" s="24" t="s">
        <v>205</v>
      </c>
      <c r="S4750" s="24" t="s">
        <v>198</v>
      </c>
      <c r="T4750" s="24" t="s">
        <v>61</v>
      </c>
      <c r="U4750" s="24" t="s">
        <v>430</v>
      </c>
      <c r="V4750" s="27">
        <v>46247.54791666667</v>
      </c>
      <c r="W4750" s="27">
        <v>46247.586805555555</v>
      </c>
      <c r="Z4750" s="24">
        <v>1</v>
      </c>
      <c r="AA4750" s="24" t="s">
        <v>60</v>
      </c>
      <c r="AB4750" s="24" t="b">
        <v>0</v>
      </c>
      <c r="AC4750" s="61"/>
    </row>
    <row r="4751" spans="2:29" ht="13.7">
      <c r="B4751" s="24" t="s">
        <v>95</v>
      </c>
      <c r="C4751" s="24" t="s">
        <v>50</v>
      </c>
      <c r="D4751" s="24" t="s">
        <v>98</v>
      </c>
      <c r="E4751" s="24">
        <v>360</v>
      </c>
      <c r="F4751" s="26">
        <v>46235</v>
      </c>
      <c r="G4751" s="24" t="s">
        <v>52</v>
      </c>
      <c r="H4751" s="24" t="s">
        <v>53</v>
      </c>
      <c r="I4751" s="24" t="s">
        <v>59</v>
      </c>
      <c r="J4751" s="24" t="s">
        <v>125</v>
      </c>
      <c r="K4751" s="24">
        <v>1</v>
      </c>
      <c r="L4751" s="24" t="s">
        <v>97</v>
      </c>
      <c r="M4751" s="26">
        <v>46254</v>
      </c>
      <c r="N4751" s="27">
        <v>46254.375</v>
      </c>
      <c r="O4751" s="27">
        <v>46254.625</v>
      </c>
      <c r="V4751" s="27"/>
      <c r="W4751" s="27"/>
      <c r="X4751" s="24">
        <v>4</v>
      </c>
      <c r="Y4751" s="24">
        <v>0</v>
      </c>
      <c r="Z4751" s="24">
        <v>4</v>
      </c>
      <c r="AA4751" s="24" t="s">
        <v>60</v>
      </c>
      <c r="AB4751" s="24" t="b">
        <v>0</v>
      </c>
      <c r="AC4751" s="61">
        <v>0</v>
      </c>
    </row>
    <row r="4752" spans="2:29" ht="13.7">
      <c r="B4752" s="24" t="s">
        <v>95</v>
      </c>
      <c r="C4752" s="24" t="s">
        <v>50</v>
      </c>
      <c r="D4752" s="24" t="s">
        <v>98</v>
      </c>
      <c r="E4752" s="24">
        <v>360</v>
      </c>
      <c r="F4752" s="26">
        <v>46235</v>
      </c>
      <c r="G4752" s="24" t="s">
        <v>52</v>
      </c>
      <c r="H4752" s="24" t="s">
        <v>53</v>
      </c>
      <c r="I4752" s="24" t="s">
        <v>59</v>
      </c>
      <c r="J4752" s="24" t="s">
        <v>126</v>
      </c>
      <c r="K4752" s="24">
        <v>1</v>
      </c>
      <c r="L4752" s="24" t="s">
        <v>97</v>
      </c>
      <c r="M4752" s="26">
        <v>46254</v>
      </c>
      <c r="N4752" s="27">
        <v>46254.375</v>
      </c>
      <c r="O4752" s="27">
        <v>46254.625</v>
      </c>
      <c r="P4752" s="24" t="s">
        <v>7796</v>
      </c>
      <c r="Q4752" s="24" t="s">
        <v>7797</v>
      </c>
      <c r="R4752" s="24" t="s">
        <v>217</v>
      </c>
      <c r="S4752" s="24" t="s">
        <v>160</v>
      </c>
      <c r="T4752" s="24" t="s">
        <v>59</v>
      </c>
      <c r="U4752" s="24" t="s">
        <v>1021</v>
      </c>
      <c r="V4752" s="27">
        <v>46254.438888888886</v>
      </c>
      <c r="W4752" s="27">
        <v>46254.481249999997</v>
      </c>
      <c r="Z4752" s="24">
        <v>1</v>
      </c>
      <c r="AA4752" s="24" t="s">
        <v>60</v>
      </c>
      <c r="AB4752" s="24" t="b">
        <v>0</v>
      </c>
      <c r="AC4752" s="61"/>
    </row>
    <row r="4753" spans="2:29" ht="13.7">
      <c r="B4753" s="24" t="s">
        <v>95</v>
      </c>
      <c r="C4753" s="24" t="s">
        <v>50</v>
      </c>
      <c r="D4753" s="24" t="s">
        <v>98</v>
      </c>
      <c r="E4753" s="24">
        <v>360</v>
      </c>
      <c r="F4753" s="26">
        <v>46235</v>
      </c>
      <c r="G4753" s="24" t="s">
        <v>52</v>
      </c>
      <c r="H4753" s="24" t="s">
        <v>53</v>
      </c>
      <c r="I4753" s="24" t="s">
        <v>59</v>
      </c>
      <c r="J4753" s="24" t="s">
        <v>126</v>
      </c>
      <c r="K4753" s="24">
        <v>1</v>
      </c>
      <c r="L4753" s="24" t="s">
        <v>97</v>
      </c>
      <c r="M4753" s="26">
        <v>46254</v>
      </c>
      <c r="N4753" s="27">
        <v>46254.375</v>
      </c>
      <c r="O4753" s="27">
        <v>46254.625</v>
      </c>
      <c r="P4753" s="24" t="s">
        <v>7798</v>
      </c>
      <c r="Q4753" s="24" t="s">
        <v>7799</v>
      </c>
      <c r="R4753" s="24" t="s">
        <v>281</v>
      </c>
      <c r="T4753" s="24" t="s">
        <v>59</v>
      </c>
      <c r="U4753" s="24" t="s">
        <v>1021</v>
      </c>
      <c r="V4753" s="27">
        <v>46254.380555555559</v>
      </c>
      <c r="W4753" s="27">
        <v>46254.425000000003</v>
      </c>
      <c r="Z4753" s="24">
        <v>1</v>
      </c>
      <c r="AA4753" s="24" t="s">
        <v>60</v>
      </c>
      <c r="AB4753" s="24" t="b">
        <v>0</v>
      </c>
      <c r="AC4753" s="61"/>
    </row>
    <row r="4754" spans="2:29" ht="13.7">
      <c r="B4754" s="24" t="s">
        <v>95</v>
      </c>
      <c r="C4754" s="24" t="s">
        <v>50</v>
      </c>
      <c r="D4754" s="24" t="s">
        <v>98</v>
      </c>
      <c r="E4754" s="24">
        <v>360</v>
      </c>
      <c r="F4754" s="26">
        <v>46235</v>
      </c>
      <c r="G4754" s="24" t="s">
        <v>52</v>
      </c>
      <c r="H4754" s="24" t="s">
        <v>53</v>
      </c>
      <c r="I4754" s="24" t="s">
        <v>59</v>
      </c>
      <c r="J4754" s="24" t="s">
        <v>126</v>
      </c>
      <c r="K4754" s="24">
        <v>1</v>
      </c>
      <c r="L4754" s="24" t="s">
        <v>97</v>
      </c>
      <c r="M4754" s="26">
        <v>46254</v>
      </c>
      <c r="N4754" s="27">
        <v>46254.375</v>
      </c>
      <c r="O4754" s="27">
        <v>46254.625</v>
      </c>
      <c r="P4754" s="24" t="s">
        <v>7800</v>
      </c>
      <c r="Q4754" s="24" t="s">
        <v>7801</v>
      </c>
      <c r="R4754" s="24" t="s">
        <v>174</v>
      </c>
      <c r="T4754" s="24" t="s">
        <v>59</v>
      </c>
      <c r="U4754" s="24" t="s">
        <v>1021</v>
      </c>
      <c r="V4754" s="27">
        <v>46254.504861111112</v>
      </c>
      <c r="W4754" s="27">
        <v>46254.543055555558</v>
      </c>
      <c r="Z4754" s="24">
        <v>1</v>
      </c>
      <c r="AA4754" s="24" t="s">
        <v>60</v>
      </c>
      <c r="AB4754" s="24" t="b">
        <v>0</v>
      </c>
      <c r="AC4754" s="61"/>
    </row>
    <row r="4755" spans="2:29" ht="13.7">
      <c r="B4755" s="24" t="s">
        <v>95</v>
      </c>
      <c r="C4755" s="24" t="s">
        <v>50</v>
      </c>
      <c r="D4755" s="24" t="s">
        <v>98</v>
      </c>
      <c r="E4755" s="24">
        <v>360</v>
      </c>
      <c r="F4755" s="26">
        <v>46235</v>
      </c>
      <c r="G4755" s="24" t="s">
        <v>52</v>
      </c>
      <c r="H4755" s="24" t="s">
        <v>53</v>
      </c>
      <c r="I4755" s="24" t="s">
        <v>59</v>
      </c>
      <c r="J4755" s="24" t="s">
        <v>126</v>
      </c>
      <c r="K4755" s="24">
        <v>1</v>
      </c>
      <c r="L4755" s="24" t="s">
        <v>97</v>
      </c>
      <c r="M4755" s="26">
        <v>46254</v>
      </c>
      <c r="N4755" s="27">
        <v>46254.375</v>
      </c>
      <c r="O4755" s="27">
        <v>46254.625</v>
      </c>
      <c r="P4755" s="24" t="s">
        <v>7802</v>
      </c>
      <c r="Q4755" s="24" t="s">
        <v>7803</v>
      </c>
      <c r="R4755" s="24" t="s">
        <v>168</v>
      </c>
      <c r="T4755" s="24" t="s">
        <v>59</v>
      </c>
      <c r="U4755" s="24" t="s">
        <v>1021</v>
      </c>
      <c r="V4755" s="27">
        <v>46254.565972222219</v>
      </c>
      <c r="W4755" s="27">
        <v>46254.614583333336</v>
      </c>
      <c r="Z4755" s="24">
        <v>1</v>
      </c>
      <c r="AA4755" s="24" t="s">
        <v>60</v>
      </c>
      <c r="AB4755" s="24" t="b">
        <v>0</v>
      </c>
      <c r="AC4755" s="61"/>
    </row>
    <row r="4756" spans="2:29" ht="13.7">
      <c r="B4756" s="24" t="s">
        <v>95</v>
      </c>
      <c r="C4756" s="24" t="s">
        <v>50</v>
      </c>
      <c r="D4756" s="24" t="s">
        <v>98</v>
      </c>
      <c r="E4756" s="24">
        <v>360</v>
      </c>
      <c r="F4756" s="26">
        <v>46235</v>
      </c>
      <c r="G4756" s="24" t="s">
        <v>52</v>
      </c>
      <c r="H4756" s="24" t="s">
        <v>53</v>
      </c>
      <c r="I4756" s="24" t="s">
        <v>54</v>
      </c>
      <c r="J4756" s="24" t="s">
        <v>125</v>
      </c>
      <c r="K4756" s="24">
        <v>1</v>
      </c>
      <c r="L4756" s="24" t="s">
        <v>97</v>
      </c>
      <c r="M4756" s="26">
        <v>46256</v>
      </c>
      <c r="N4756" s="27">
        <v>46256.375</v>
      </c>
      <c r="O4756" s="27">
        <v>46256.625</v>
      </c>
      <c r="V4756" s="27"/>
      <c r="W4756" s="27"/>
      <c r="X4756" s="24">
        <v>4</v>
      </c>
      <c r="Y4756" s="24">
        <v>0</v>
      </c>
      <c r="Z4756" s="24">
        <v>4</v>
      </c>
      <c r="AA4756" s="24" t="s">
        <v>60</v>
      </c>
      <c r="AB4756" s="24" t="b">
        <v>0</v>
      </c>
      <c r="AC4756" s="61">
        <v>0</v>
      </c>
    </row>
    <row r="4757" spans="2:29" ht="13.7">
      <c r="B4757" s="24" t="s">
        <v>95</v>
      </c>
      <c r="C4757" s="24" t="s">
        <v>50</v>
      </c>
      <c r="D4757" s="24" t="s">
        <v>98</v>
      </c>
      <c r="E4757" s="24">
        <v>360</v>
      </c>
      <c r="F4757" s="26">
        <v>46235</v>
      </c>
      <c r="G4757" s="24" t="s">
        <v>52</v>
      </c>
      <c r="H4757" s="24" t="s">
        <v>53</v>
      </c>
      <c r="I4757" s="24" t="s">
        <v>54</v>
      </c>
      <c r="J4757" s="24" t="s">
        <v>126</v>
      </c>
      <c r="K4757" s="24">
        <v>1</v>
      </c>
      <c r="L4757" s="24" t="s">
        <v>97</v>
      </c>
      <c r="M4757" s="26">
        <v>46256</v>
      </c>
      <c r="N4757" s="27">
        <v>46256.375</v>
      </c>
      <c r="O4757" s="27">
        <v>46256.625</v>
      </c>
      <c r="P4757" s="24" t="s">
        <v>7804</v>
      </c>
      <c r="Q4757" s="24" t="s">
        <v>7805</v>
      </c>
      <c r="R4757" s="24" t="s">
        <v>190</v>
      </c>
      <c r="S4757" s="24" t="s">
        <v>156</v>
      </c>
      <c r="T4757" s="24" t="s">
        <v>54</v>
      </c>
      <c r="U4757" s="24" t="s">
        <v>497</v>
      </c>
      <c r="V4757" s="27">
        <v>46256.442361111112</v>
      </c>
      <c r="W4757" s="27">
        <v>46256.484027777777</v>
      </c>
      <c r="Z4757" s="24">
        <v>1</v>
      </c>
      <c r="AA4757" s="24" t="s">
        <v>60</v>
      </c>
      <c r="AB4757" s="24" t="b">
        <v>0</v>
      </c>
      <c r="AC4757" s="61"/>
    </row>
    <row r="4758" spans="2:29" ht="13.7">
      <c r="B4758" s="24" t="s">
        <v>95</v>
      </c>
      <c r="C4758" s="24" t="s">
        <v>50</v>
      </c>
      <c r="D4758" s="24" t="s">
        <v>98</v>
      </c>
      <c r="E4758" s="24">
        <v>360</v>
      </c>
      <c r="F4758" s="26">
        <v>46235</v>
      </c>
      <c r="G4758" s="24" t="s">
        <v>52</v>
      </c>
      <c r="H4758" s="24" t="s">
        <v>53</v>
      </c>
      <c r="I4758" s="24" t="s">
        <v>54</v>
      </c>
      <c r="J4758" s="24" t="s">
        <v>126</v>
      </c>
      <c r="K4758" s="24">
        <v>1</v>
      </c>
      <c r="L4758" s="24" t="s">
        <v>97</v>
      </c>
      <c r="M4758" s="26">
        <v>46256</v>
      </c>
      <c r="N4758" s="27">
        <v>46256.375</v>
      </c>
      <c r="O4758" s="27">
        <v>46256.625</v>
      </c>
      <c r="P4758" s="24" t="s">
        <v>7806</v>
      </c>
      <c r="Q4758" s="24" t="s">
        <v>7807</v>
      </c>
      <c r="R4758" s="24" t="s">
        <v>142</v>
      </c>
      <c r="T4758" s="24" t="s">
        <v>54</v>
      </c>
      <c r="U4758" s="24" t="s">
        <v>497</v>
      </c>
      <c r="V4758" s="27">
        <v>46256.502083333333</v>
      </c>
      <c r="W4758" s="27">
        <v>46256.543055555558</v>
      </c>
      <c r="Z4758" s="24">
        <v>1</v>
      </c>
      <c r="AA4758" s="24" t="s">
        <v>60</v>
      </c>
      <c r="AB4758" s="24" t="b">
        <v>0</v>
      </c>
      <c r="AC4758" s="61"/>
    </row>
    <row r="4759" spans="2:29" ht="13.7">
      <c r="B4759" s="24" t="s">
        <v>95</v>
      </c>
      <c r="C4759" s="24" t="s">
        <v>50</v>
      </c>
      <c r="D4759" s="24" t="s">
        <v>98</v>
      </c>
      <c r="E4759" s="24">
        <v>360</v>
      </c>
      <c r="F4759" s="26">
        <v>46235</v>
      </c>
      <c r="G4759" s="24" t="s">
        <v>52</v>
      </c>
      <c r="H4759" s="24" t="s">
        <v>53</v>
      </c>
      <c r="I4759" s="24" t="s">
        <v>54</v>
      </c>
      <c r="J4759" s="24" t="s">
        <v>126</v>
      </c>
      <c r="K4759" s="24">
        <v>1</v>
      </c>
      <c r="L4759" s="24" t="s">
        <v>97</v>
      </c>
      <c r="M4759" s="26">
        <v>46256</v>
      </c>
      <c r="N4759" s="27">
        <v>46256.375</v>
      </c>
      <c r="O4759" s="27">
        <v>46256.625</v>
      </c>
      <c r="P4759" s="24" t="s">
        <v>7808</v>
      </c>
      <c r="Q4759" s="24" t="s">
        <v>7809</v>
      </c>
      <c r="R4759" s="24" t="s">
        <v>142</v>
      </c>
      <c r="S4759" s="24" t="s">
        <v>156</v>
      </c>
      <c r="T4759" s="24" t="s">
        <v>54</v>
      </c>
      <c r="U4759" s="24" t="s">
        <v>497</v>
      </c>
      <c r="V4759" s="27">
        <v>46256.37777777778</v>
      </c>
      <c r="W4759" s="27">
        <v>46256.418055555558</v>
      </c>
      <c r="Z4759" s="24">
        <v>1</v>
      </c>
      <c r="AA4759" s="24" t="s">
        <v>60</v>
      </c>
      <c r="AB4759" s="24" t="b">
        <v>0</v>
      </c>
      <c r="AC4759" s="61"/>
    </row>
    <row r="4760" spans="2:29" ht="13.7">
      <c r="B4760" s="24" t="s">
        <v>95</v>
      </c>
      <c r="C4760" s="24" t="s">
        <v>50</v>
      </c>
      <c r="D4760" s="24" t="s">
        <v>98</v>
      </c>
      <c r="E4760" s="24">
        <v>360</v>
      </c>
      <c r="F4760" s="26">
        <v>46235</v>
      </c>
      <c r="G4760" s="24" t="s">
        <v>52</v>
      </c>
      <c r="H4760" s="24" t="s">
        <v>53</v>
      </c>
      <c r="I4760" s="24" t="s">
        <v>54</v>
      </c>
      <c r="J4760" s="24" t="s">
        <v>126</v>
      </c>
      <c r="K4760" s="24">
        <v>1</v>
      </c>
      <c r="L4760" s="24" t="s">
        <v>97</v>
      </c>
      <c r="M4760" s="26">
        <v>46256</v>
      </c>
      <c r="N4760" s="27">
        <v>46256.375</v>
      </c>
      <c r="O4760" s="27">
        <v>46256.625</v>
      </c>
      <c r="P4760" s="24" t="s">
        <v>7810</v>
      </c>
      <c r="Q4760" s="24" t="s">
        <v>7811</v>
      </c>
      <c r="R4760" s="24" t="s">
        <v>190</v>
      </c>
      <c r="T4760" s="24" t="s">
        <v>54</v>
      </c>
      <c r="U4760" s="24" t="s">
        <v>497</v>
      </c>
      <c r="V4760" s="27">
        <v>46256.56527777778</v>
      </c>
      <c r="W4760" s="27">
        <v>46256.60833333333</v>
      </c>
      <c r="Z4760" s="24">
        <v>1</v>
      </c>
      <c r="AA4760" s="24" t="s">
        <v>60</v>
      </c>
      <c r="AB4760" s="24" t="b">
        <v>0</v>
      </c>
      <c r="AC4760" s="61"/>
    </row>
    <row r="4761" spans="2:29" ht="13.7">
      <c r="B4761" s="24" t="s">
        <v>95</v>
      </c>
      <c r="C4761" s="24" t="s">
        <v>50</v>
      </c>
      <c r="D4761" s="24" t="s">
        <v>98</v>
      </c>
      <c r="E4761" s="24">
        <v>420</v>
      </c>
      <c r="F4761" s="26">
        <v>46204</v>
      </c>
      <c r="G4761" s="24" t="s">
        <v>52</v>
      </c>
      <c r="H4761" s="24" t="s">
        <v>53</v>
      </c>
      <c r="I4761" s="24" t="s">
        <v>57</v>
      </c>
      <c r="J4761" s="24" t="s">
        <v>125</v>
      </c>
      <c r="K4761" s="24">
        <v>1</v>
      </c>
      <c r="L4761" s="24" t="s">
        <v>97</v>
      </c>
      <c r="M4761" s="26">
        <v>46215</v>
      </c>
      <c r="N4761" s="27">
        <v>46215.354166666664</v>
      </c>
      <c r="O4761" s="27">
        <v>46215.645833333336</v>
      </c>
      <c r="V4761" s="27"/>
      <c r="W4761" s="27"/>
      <c r="X4761" s="24">
        <v>4</v>
      </c>
      <c r="Y4761" s="24">
        <v>0</v>
      </c>
      <c r="Z4761" s="24">
        <v>4</v>
      </c>
      <c r="AA4761" s="24" t="s">
        <v>58</v>
      </c>
      <c r="AB4761" s="24" t="b">
        <v>0</v>
      </c>
      <c r="AC4761" s="61">
        <v>0</v>
      </c>
    </row>
    <row r="4762" spans="2:29" ht="13.7">
      <c r="B4762" s="24" t="s">
        <v>95</v>
      </c>
      <c r="C4762" s="24" t="s">
        <v>50</v>
      </c>
      <c r="D4762" s="24" t="s">
        <v>98</v>
      </c>
      <c r="E4762" s="24">
        <v>420</v>
      </c>
      <c r="F4762" s="26">
        <v>46204</v>
      </c>
      <c r="G4762" s="24" t="s">
        <v>52</v>
      </c>
      <c r="H4762" s="24" t="s">
        <v>53</v>
      </c>
      <c r="I4762" s="24" t="s">
        <v>57</v>
      </c>
      <c r="J4762" s="24" t="s">
        <v>126</v>
      </c>
      <c r="K4762" s="24">
        <v>1</v>
      </c>
      <c r="L4762" s="24" t="s">
        <v>97</v>
      </c>
      <c r="M4762" s="26">
        <v>46215</v>
      </c>
      <c r="N4762" s="27">
        <v>46215.354166666664</v>
      </c>
      <c r="O4762" s="27">
        <v>46215.645833333336</v>
      </c>
      <c r="P4762" s="24" t="s">
        <v>7812</v>
      </c>
      <c r="Q4762" s="24" t="s">
        <v>7813</v>
      </c>
      <c r="R4762" s="24" t="s">
        <v>182</v>
      </c>
      <c r="T4762" s="24" t="s">
        <v>57</v>
      </c>
      <c r="U4762" s="24" t="s">
        <v>314</v>
      </c>
      <c r="V4762" s="27">
        <v>46215.432638888888</v>
      </c>
      <c r="W4762" s="27">
        <v>46215.488194444442</v>
      </c>
      <c r="Z4762" s="24">
        <v>1</v>
      </c>
      <c r="AA4762" s="24" t="s">
        <v>58</v>
      </c>
      <c r="AB4762" s="24" t="b">
        <v>0</v>
      </c>
      <c r="AC4762" s="61"/>
    </row>
    <row r="4763" spans="2:29" ht="13.7">
      <c r="B4763" s="24" t="s">
        <v>95</v>
      </c>
      <c r="C4763" s="24" t="s">
        <v>50</v>
      </c>
      <c r="D4763" s="24" t="s">
        <v>98</v>
      </c>
      <c r="E4763" s="24">
        <v>420</v>
      </c>
      <c r="F4763" s="26">
        <v>46204</v>
      </c>
      <c r="G4763" s="24" t="s">
        <v>52</v>
      </c>
      <c r="H4763" s="24" t="s">
        <v>53</v>
      </c>
      <c r="I4763" s="24" t="s">
        <v>57</v>
      </c>
      <c r="J4763" s="24" t="s">
        <v>126</v>
      </c>
      <c r="K4763" s="24">
        <v>1</v>
      </c>
      <c r="L4763" s="24" t="s">
        <v>97</v>
      </c>
      <c r="M4763" s="26">
        <v>46215</v>
      </c>
      <c r="N4763" s="27">
        <v>46215.354166666664</v>
      </c>
      <c r="O4763" s="27">
        <v>46215.645833333336</v>
      </c>
      <c r="P4763" s="24" t="s">
        <v>7814</v>
      </c>
      <c r="Q4763" s="24" t="s">
        <v>7815</v>
      </c>
      <c r="R4763" s="24" t="s">
        <v>182</v>
      </c>
      <c r="T4763" s="24" t="s">
        <v>57</v>
      </c>
      <c r="U4763" s="24" t="s">
        <v>314</v>
      </c>
      <c r="V4763" s="27">
        <v>46215.359722222223</v>
      </c>
      <c r="W4763" s="27">
        <v>46215.408333333333</v>
      </c>
      <c r="Z4763" s="24">
        <v>1</v>
      </c>
      <c r="AA4763" s="24" t="s">
        <v>58</v>
      </c>
      <c r="AB4763" s="24" t="b">
        <v>0</v>
      </c>
      <c r="AC4763" s="61"/>
    </row>
    <row r="4764" spans="2:29" ht="13.7">
      <c r="B4764" s="24" t="s">
        <v>95</v>
      </c>
      <c r="C4764" s="24" t="s">
        <v>50</v>
      </c>
      <c r="D4764" s="24" t="s">
        <v>98</v>
      </c>
      <c r="E4764" s="24">
        <v>420</v>
      </c>
      <c r="F4764" s="26">
        <v>46204</v>
      </c>
      <c r="G4764" s="24" t="s">
        <v>52</v>
      </c>
      <c r="H4764" s="24" t="s">
        <v>53</v>
      </c>
      <c r="I4764" s="24" t="s">
        <v>57</v>
      </c>
      <c r="J4764" s="24" t="s">
        <v>126</v>
      </c>
      <c r="K4764" s="24">
        <v>1</v>
      </c>
      <c r="L4764" s="24" t="s">
        <v>97</v>
      </c>
      <c r="M4764" s="26">
        <v>46215</v>
      </c>
      <c r="N4764" s="27">
        <v>46215.354166666664</v>
      </c>
      <c r="O4764" s="27">
        <v>46215.645833333336</v>
      </c>
      <c r="P4764" s="24" t="s">
        <v>7816</v>
      </c>
      <c r="Q4764" s="24" t="s">
        <v>7817</v>
      </c>
      <c r="R4764" s="24" t="s">
        <v>182</v>
      </c>
      <c r="T4764" s="24" t="s">
        <v>57</v>
      </c>
      <c r="U4764" s="24" t="s">
        <v>314</v>
      </c>
      <c r="V4764" s="27">
        <v>46215.504166666666</v>
      </c>
      <c r="W4764" s="27">
        <v>46215.556250000001</v>
      </c>
      <c r="Z4764" s="24">
        <v>1</v>
      </c>
      <c r="AA4764" s="24" t="s">
        <v>58</v>
      </c>
      <c r="AB4764" s="24" t="b">
        <v>0</v>
      </c>
      <c r="AC4764" s="61"/>
    </row>
    <row r="4765" spans="2:29" ht="13.7">
      <c r="B4765" s="24" t="s">
        <v>95</v>
      </c>
      <c r="C4765" s="24" t="s">
        <v>50</v>
      </c>
      <c r="D4765" s="24" t="s">
        <v>98</v>
      </c>
      <c r="E4765" s="24">
        <v>420</v>
      </c>
      <c r="F4765" s="26">
        <v>46204</v>
      </c>
      <c r="G4765" s="24" t="s">
        <v>52</v>
      </c>
      <c r="H4765" s="24" t="s">
        <v>53</v>
      </c>
      <c r="I4765" s="24" t="s">
        <v>57</v>
      </c>
      <c r="J4765" s="24" t="s">
        <v>126</v>
      </c>
      <c r="K4765" s="24">
        <v>1</v>
      </c>
      <c r="L4765" s="24" t="s">
        <v>97</v>
      </c>
      <c r="M4765" s="26">
        <v>46215</v>
      </c>
      <c r="N4765" s="27">
        <v>46215.354166666664</v>
      </c>
      <c r="O4765" s="27">
        <v>46215.645833333336</v>
      </c>
      <c r="P4765" s="24" t="s">
        <v>7818</v>
      </c>
      <c r="Q4765" s="24" t="s">
        <v>7819</v>
      </c>
      <c r="R4765" s="24" t="s">
        <v>165</v>
      </c>
      <c r="T4765" s="24" t="s">
        <v>57</v>
      </c>
      <c r="U4765" s="24" t="s">
        <v>314</v>
      </c>
      <c r="V4765" s="27">
        <v>46215.576388888891</v>
      </c>
      <c r="W4765" s="27">
        <v>46215.630555555559</v>
      </c>
      <c r="Z4765" s="24">
        <v>1</v>
      </c>
      <c r="AA4765" s="24" t="s">
        <v>58</v>
      </c>
      <c r="AB4765" s="24" t="b">
        <v>0</v>
      </c>
      <c r="AC4765" s="61"/>
    </row>
    <row r="4766" spans="2:29" ht="13.7">
      <c r="B4766" s="24" t="s">
        <v>95</v>
      </c>
      <c r="C4766" s="24" t="s">
        <v>50</v>
      </c>
      <c r="D4766" s="24" t="s">
        <v>98</v>
      </c>
      <c r="E4766" s="24">
        <v>420</v>
      </c>
      <c r="F4766" s="26">
        <v>46235</v>
      </c>
      <c r="G4766" s="24" t="s">
        <v>52</v>
      </c>
      <c r="H4766" s="24" t="s">
        <v>53</v>
      </c>
      <c r="I4766" s="24" t="s">
        <v>61</v>
      </c>
      <c r="J4766" s="24" t="s">
        <v>125</v>
      </c>
      <c r="K4766" s="24">
        <v>1</v>
      </c>
      <c r="L4766" s="24" t="s">
        <v>97</v>
      </c>
      <c r="M4766" s="26">
        <v>46259</v>
      </c>
      <c r="N4766" s="27">
        <v>46259.333333333336</v>
      </c>
      <c r="O4766" s="27">
        <v>46259.625</v>
      </c>
      <c r="V4766" s="27"/>
      <c r="W4766" s="27"/>
      <c r="X4766" s="24">
        <v>4</v>
      </c>
      <c r="Y4766" s="24">
        <v>0</v>
      </c>
      <c r="Z4766" s="24">
        <v>4</v>
      </c>
      <c r="AA4766" s="24" t="s">
        <v>60</v>
      </c>
      <c r="AB4766" s="24" t="b">
        <v>0</v>
      </c>
      <c r="AC4766" s="61">
        <v>0</v>
      </c>
    </row>
    <row r="4767" spans="2:29" ht="13.7">
      <c r="B4767" s="24" t="s">
        <v>95</v>
      </c>
      <c r="C4767" s="24" t="s">
        <v>50</v>
      </c>
      <c r="D4767" s="24" t="s">
        <v>98</v>
      </c>
      <c r="E4767" s="24">
        <v>420</v>
      </c>
      <c r="F4767" s="26">
        <v>46235</v>
      </c>
      <c r="G4767" s="24" t="s">
        <v>52</v>
      </c>
      <c r="H4767" s="24" t="s">
        <v>53</v>
      </c>
      <c r="I4767" s="24" t="s">
        <v>61</v>
      </c>
      <c r="J4767" s="24" t="s">
        <v>126</v>
      </c>
      <c r="K4767" s="24">
        <v>1</v>
      </c>
      <c r="L4767" s="24" t="s">
        <v>97</v>
      </c>
      <c r="M4767" s="26">
        <v>46259</v>
      </c>
      <c r="N4767" s="27">
        <v>46259.333333333336</v>
      </c>
      <c r="O4767" s="27">
        <v>46259.625</v>
      </c>
      <c r="P4767" s="24" t="s">
        <v>7820</v>
      </c>
      <c r="Q4767" s="24" t="s">
        <v>7821</v>
      </c>
      <c r="R4767" s="24" t="s">
        <v>201</v>
      </c>
      <c r="S4767" s="24" t="s">
        <v>160</v>
      </c>
      <c r="T4767" s="24" t="s">
        <v>61</v>
      </c>
      <c r="U4767" s="24" t="s">
        <v>314</v>
      </c>
      <c r="V4767" s="27">
        <v>46259.413194444445</v>
      </c>
      <c r="W4767" s="27">
        <v>46259.454861111109</v>
      </c>
      <c r="Z4767" s="24">
        <v>1</v>
      </c>
      <c r="AA4767" s="24" t="s">
        <v>60</v>
      </c>
      <c r="AB4767" s="24" t="b">
        <v>0</v>
      </c>
      <c r="AC4767" s="61"/>
    </row>
    <row r="4768" spans="2:29" ht="13.7">
      <c r="B4768" s="24" t="s">
        <v>95</v>
      </c>
      <c r="C4768" s="24" t="s">
        <v>50</v>
      </c>
      <c r="D4768" s="24" t="s">
        <v>98</v>
      </c>
      <c r="E4768" s="24">
        <v>420</v>
      </c>
      <c r="F4768" s="26">
        <v>46235</v>
      </c>
      <c r="G4768" s="24" t="s">
        <v>52</v>
      </c>
      <c r="H4768" s="24" t="s">
        <v>53</v>
      </c>
      <c r="I4768" s="24" t="s">
        <v>61</v>
      </c>
      <c r="J4768" s="24" t="s">
        <v>126</v>
      </c>
      <c r="K4768" s="24">
        <v>1</v>
      </c>
      <c r="L4768" s="24" t="s">
        <v>97</v>
      </c>
      <c r="M4768" s="26">
        <v>46259</v>
      </c>
      <c r="N4768" s="27">
        <v>46259.333333333336</v>
      </c>
      <c r="O4768" s="27">
        <v>46259.625</v>
      </c>
      <c r="P4768" s="24" t="s">
        <v>7822</v>
      </c>
      <c r="Q4768" s="24" t="s">
        <v>7823</v>
      </c>
      <c r="R4768" s="24" t="s">
        <v>208</v>
      </c>
      <c r="S4768" s="24" t="s">
        <v>156</v>
      </c>
      <c r="T4768" s="24" t="s">
        <v>61</v>
      </c>
      <c r="U4768" s="24" t="s">
        <v>314</v>
      </c>
      <c r="V4768" s="27">
        <v>46259.338888888888</v>
      </c>
      <c r="W4768" s="27">
        <v>46259.380555555559</v>
      </c>
      <c r="Z4768" s="24">
        <v>1</v>
      </c>
      <c r="AA4768" s="24" t="s">
        <v>60</v>
      </c>
      <c r="AB4768" s="24" t="b">
        <v>0</v>
      </c>
      <c r="AC4768" s="61"/>
    </row>
    <row r="4769" spans="2:29" ht="13.7">
      <c r="B4769" s="24" t="s">
        <v>95</v>
      </c>
      <c r="C4769" s="24" t="s">
        <v>50</v>
      </c>
      <c r="D4769" s="24" t="s">
        <v>98</v>
      </c>
      <c r="E4769" s="24">
        <v>420</v>
      </c>
      <c r="F4769" s="26">
        <v>46235</v>
      </c>
      <c r="G4769" s="24" t="s">
        <v>52</v>
      </c>
      <c r="H4769" s="24" t="s">
        <v>53</v>
      </c>
      <c r="I4769" s="24" t="s">
        <v>61</v>
      </c>
      <c r="J4769" s="24" t="s">
        <v>126</v>
      </c>
      <c r="K4769" s="24">
        <v>1</v>
      </c>
      <c r="L4769" s="24" t="s">
        <v>97</v>
      </c>
      <c r="M4769" s="26">
        <v>46259</v>
      </c>
      <c r="N4769" s="27">
        <v>46259.333333333336</v>
      </c>
      <c r="O4769" s="27">
        <v>46259.625</v>
      </c>
      <c r="P4769" s="24" t="s">
        <v>7824</v>
      </c>
      <c r="Q4769" s="24" t="s">
        <v>7825</v>
      </c>
      <c r="R4769" s="24" t="s">
        <v>205</v>
      </c>
      <c r="T4769" s="24" t="s">
        <v>61</v>
      </c>
      <c r="U4769" s="24" t="s">
        <v>314</v>
      </c>
      <c r="V4769" s="27">
        <v>46259.480555555558</v>
      </c>
      <c r="W4769" s="27">
        <v>46259.522916666669</v>
      </c>
      <c r="Z4769" s="24">
        <v>1</v>
      </c>
      <c r="AA4769" s="24" t="s">
        <v>60</v>
      </c>
      <c r="AB4769" s="24" t="b">
        <v>0</v>
      </c>
      <c r="AC4769" s="61"/>
    </row>
    <row r="4770" spans="2:29" ht="13.7">
      <c r="B4770" s="24" t="s">
        <v>95</v>
      </c>
      <c r="C4770" s="24" t="s">
        <v>50</v>
      </c>
      <c r="D4770" s="24" t="s">
        <v>98</v>
      </c>
      <c r="E4770" s="24">
        <v>420</v>
      </c>
      <c r="F4770" s="26">
        <v>46235</v>
      </c>
      <c r="G4770" s="24" t="s">
        <v>52</v>
      </c>
      <c r="H4770" s="24" t="s">
        <v>53</v>
      </c>
      <c r="I4770" s="24" t="s">
        <v>61</v>
      </c>
      <c r="J4770" s="24" t="s">
        <v>126</v>
      </c>
      <c r="K4770" s="24">
        <v>1</v>
      </c>
      <c r="L4770" s="24" t="s">
        <v>97</v>
      </c>
      <c r="M4770" s="26">
        <v>46259</v>
      </c>
      <c r="N4770" s="27">
        <v>46259.333333333336</v>
      </c>
      <c r="O4770" s="27">
        <v>46259.625</v>
      </c>
      <c r="P4770" s="24" t="s">
        <v>7826</v>
      </c>
      <c r="Q4770" s="24" t="s">
        <v>7827</v>
      </c>
      <c r="R4770" s="24" t="s">
        <v>201</v>
      </c>
      <c r="S4770" s="24" t="s">
        <v>152</v>
      </c>
      <c r="T4770" s="24" t="s">
        <v>61</v>
      </c>
      <c r="U4770" s="24" t="s">
        <v>314</v>
      </c>
      <c r="V4770" s="27">
        <v>46259.554166666669</v>
      </c>
      <c r="W4770" s="27">
        <v>46259.609722222223</v>
      </c>
      <c r="Z4770" s="24">
        <v>1</v>
      </c>
      <c r="AA4770" s="24" t="s">
        <v>60</v>
      </c>
      <c r="AB4770" s="24" t="b">
        <v>0</v>
      </c>
      <c r="AC4770" s="61"/>
    </row>
    <row r="4771" spans="2:29" ht="13.7">
      <c r="B4771" s="24" t="s">
        <v>95</v>
      </c>
      <c r="C4771" s="24" t="s">
        <v>50</v>
      </c>
      <c r="D4771" s="24" t="s">
        <v>98</v>
      </c>
      <c r="E4771" s="24">
        <v>480</v>
      </c>
      <c r="F4771" s="26">
        <v>46174</v>
      </c>
      <c r="G4771" s="24" t="s">
        <v>52</v>
      </c>
      <c r="H4771" s="24" t="s">
        <v>53</v>
      </c>
      <c r="I4771" s="24" t="s">
        <v>54</v>
      </c>
      <c r="J4771" s="24" t="s">
        <v>125</v>
      </c>
      <c r="K4771" s="24">
        <v>1</v>
      </c>
      <c r="L4771" s="24" t="s">
        <v>97</v>
      </c>
      <c r="M4771" s="26">
        <v>46174</v>
      </c>
      <c r="N4771" s="27">
        <v>46174.333333333336</v>
      </c>
      <c r="O4771" s="27">
        <v>46174.666666666664</v>
      </c>
      <c r="V4771" s="27"/>
      <c r="W4771" s="27"/>
      <c r="X4771" s="24">
        <v>4</v>
      </c>
      <c r="Y4771" s="24">
        <v>0</v>
      </c>
      <c r="Z4771" s="24">
        <v>4</v>
      </c>
      <c r="AA4771" s="24" t="s">
        <v>56</v>
      </c>
      <c r="AB4771" s="24" t="b">
        <v>0</v>
      </c>
      <c r="AC4771" s="61">
        <v>0</v>
      </c>
    </row>
    <row r="4772" spans="2:29" ht="13.7">
      <c r="B4772" s="24" t="s">
        <v>95</v>
      </c>
      <c r="C4772" s="24" t="s">
        <v>50</v>
      </c>
      <c r="D4772" s="24" t="s">
        <v>98</v>
      </c>
      <c r="E4772" s="24">
        <v>480</v>
      </c>
      <c r="F4772" s="26">
        <v>46174</v>
      </c>
      <c r="G4772" s="24" t="s">
        <v>52</v>
      </c>
      <c r="H4772" s="24" t="s">
        <v>53</v>
      </c>
      <c r="I4772" s="24" t="s">
        <v>54</v>
      </c>
      <c r="J4772" s="24" t="s">
        <v>126</v>
      </c>
      <c r="K4772" s="24">
        <v>1</v>
      </c>
      <c r="L4772" s="24" t="s">
        <v>97</v>
      </c>
      <c r="M4772" s="26">
        <v>46174</v>
      </c>
      <c r="N4772" s="27">
        <v>46174.333333333336</v>
      </c>
      <c r="O4772" s="27">
        <v>46174.666666666664</v>
      </c>
      <c r="P4772" s="24" t="s">
        <v>7828</v>
      </c>
      <c r="Q4772" s="24" t="s">
        <v>7829</v>
      </c>
      <c r="R4772" s="24" t="s">
        <v>149</v>
      </c>
      <c r="T4772" s="24" t="s">
        <v>54</v>
      </c>
      <c r="U4772" s="24" t="s">
        <v>1021</v>
      </c>
      <c r="V4772" s="27">
        <v>46174.501388888886</v>
      </c>
      <c r="W4772" s="27">
        <v>46174.568749999999</v>
      </c>
      <c r="Z4772" s="24">
        <v>1</v>
      </c>
      <c r="AA4772" s="24" t="s">
        <v>56</v>
      </c>
      <c r="AB4772" s="24" t="b">
        <v>0</v>
      </c>
      <c r="AC4772" s="61"/>
    </row>
    <row r="4773" spans="2:29" ht="13.7">
      <c r="B4773" s="24" t="s">
        <v>95</v>
      </c>
      <c r="C4773" s="24" t="s">
        <v>50</v>
      </c>
      <c r="D4773" s="24" t="s">
        <v>98</v>
      </c>
      <c r="E4773" s="24">
        <v>480</v>
      </c>
      <c r="F4773" s="26">
        <v>46174</v>
      </c>
      <c r="G4773" s="24" t="s">
        <v>52</v>
      </c>
      <c r="H4773" s="24" t="s">
        <v>53</v>
      </c>
      <c r="I4773" s="24" t="s">
        <v>54</v>
      </c>
      <c r="J4773" s="24" t="s">
        <v>126</v>
      </c>
      <c r="K4773" s="24">
        <v>1</v>
      </c>
      <c r="L4773" s="24" t="s">
        <v>97</v>
      </c>
      <c r="M4773" s="26">
        <v>46174</v>
      </c>
      <c r="N4773" s="27">
        <v>46174.333333333336</v>
      </c>
      <c r="O4773" s="27">
        <v>46174.666666666664</v>
      </c>
      <c r="P4773" s="24" t="s">
        <v>7830</v>
      </c>
      <c r="Q4773" s="24" t="s">
        <v>7831</v>
      </c>
      <c r="R4773" s="24" t="s">
        <v>149</v>
      </c>
      <c r="T4773" s="24" t="s">
        <v>54</v>
      </c>
      <c r="U4773" s="24" t="s">
        <v>1021</v>
      </c>
      <c r="V4773" s="27">
        <v>46174.424305555556</v>
      </c>
      <c r="W4773" s="27">
        <v>46174.479861111111</v>
      </c>
      <c r="Z4773" s="24">
        <v>1</v>
      </c>
      <c r="AA4773" s="24" t="s">
        <v>56</v>
      </c>
      <c r="AB4773" s="24" t="b">
        <v>0</v>
      </c>
      <c r="AC4773" s="61"/>
    </row>
    <row r="4774" spans="2:29" ht="13.7">
      <c r="B4774" s="24" t="s">
        <v>95</v>
      </c>
      <c r="C4774" s="24" t="s">
        <v>50</v>
      </c>
      <c r="D4774" s="24" t="s">
        <v>98</v>
      </c>
      <c r="E4774" s="24">
        <v>480</v>
      </c>
      <c r="F4774" s="26">
        <v>46174</v>
      </c>
      <c r="G4774" s="24" t="s">
        <v>52</v>
      </c>
      <c r="H4774" s="24" t="s">
        <v>53</v>
      </c>
      <c r="I4774" s="24" t="s">
        <v>54</v>
      </c>
      <c r="J4774" s="24" t="s">
        <v>126</v>
      </c>
      <c r="K4774" s="24">
        <v>1</v>
      </c>
      <c r="L4774" s="24" t="s">
        <v>97</v>
      </c>
      <c r="M4774" s="26">
        <v>46174</v>
      </c>
      <c r="N4774" s="27">
        <v>46174.333333333336</v>
      </c>
      <c r="O4774" s="27">
        <v>46174.666666666664</v>
      </c>
      <c r="P4774" s="24" t="s">
        <v>7832</v>
      </c>
      <c r="Q4774" s="24" t="s">
        <v>7833</v>
      </c>
      <c r="R4774" s="24" t="s">
        <v>142</v>
      </c>
      <c r="T4774" s="24" t="s">
        <v>54</v>
      </c>
      <c r="U4774" s="24" t="s">
        <v>1021</v>
      </c>
      <c r="V4774" s="27">
        <v>46174.589583333334</v>
      </c>
      <c r="W4774" s="27">
        <v>46174.650694444441</v>
      </c>
      <c r="Z4774" s="24">
        <v>1</v>
      </c>
      <c r="AA4774" s="24" t="s">
        <v>56</v>
      </c>
      <c r="AB4774" s="24" t="b">
        <v>0</v>
      </c>
      <c r="AC4774" s="61"/>
    </row>
    <row r="4775" spans="2:29" ht="13.7">
      <c r="B4775" s="24" t="s">
        <v>95</v>
      </c>
      <c r="C4775" s="24" t="s">
        <v>50</v>
      </c>
      <c r="D4775" s="24" t="s">
        <v>98</v>
      </c>
      <c r="E4775" s="24">
        <v>480</v>
      </c>
      <c r="F4775" s="26">
        <v>46174</v>
      </c>
      <c r="G4775" s="24" t="s">
        <v>52</v>
      </c>
      <c r="H4775" s="24" t="s">
        <v>53</v>
      </c>
      <c r="I4775" s="24" t="s">
        <v>54</v>
      </c>
      <c r="J4775" s="24" t="s">
        <v>126</v>
      </c>
      <c r="K4775" s="24">
        <v>1</v>
      </c>
      <c r="L4775" s="24" t="s">
        <v>97</v>
      </c>
      <c r="M4775" s="26">
        <v>46174</v>
      </c>
      <c r="N4775" s="27">
        <v>46174.333333333336</v>
      </c>
      <c r="O4775" s="27">
        <v>46174.666666666664</v>
      </c>
      <c r="P4775" s="24" t="s">
        <v>7834</v>
      </c>
      <c r="Q4775" s="24" t="s">
        <v>7835</v>
      </c>
      <c r="R4775" s="24" t="s">
        <v>142</v>
      </c>
      <c r="T4775" s="24" t="s">
        <v>54</v>
      </c>
      <c r="U4775" s="24" t="s">
        <v>1021</v>
      </c>
      <c r="V4775" s="27">
        <v>46174.336111111108</v>
      </c>
      <c r="W4775" s="27">
        <v>46174.395138888889</v>
      </c>
      <c r="Z4775" s="24">
        <v>1</v>
      </c>
      <c r="AA4775" s="24" t="s">
        <v>56</v>
      </c>
      <c r="AB4775" s="24" t="b">
        <v>0</v>
      </c>
      <c r="AC4775" s="61"/>
    </row>
    <row r="4776" spans="2:29" ht="13.7">
      <c r="B4776" s="24" t="s">
        <v>95</v>
      </c>
      <c r="C4776" s="24" t="s">
        <v>50</v>
      </c>
      <c r="D4776" s="24" t="s">
        <v>98</v>
      </c>
      <c r="E4776" s="24">
        <v>480</v>
      </c>
      <c r="F4776" s="26">
        <v>46174</v>
      </c>
      <c r="G4776" s="24" t="s">
        <v>52</v>
      </c>
      <c r="H4776" s="24" t="s">
        <v>53</v>
      </c>
      <c r="I4776" s="24" t="s">
        <v>57</v>
      </c>
      <c r="J4776" s="24" t="s">
        <v>125</v>
      </c>
      <c r="K4776" s="24">
        <v>1</v>
      </c>
      <c r="L4776" s="24" t="s">
        <v>97</v>
      </c>
      <c r="M4776" s="26">
        <v>46175</v>
      </c>
      <c r="N4776" s="27">
        <v>46175.354166666664</v>
      </c>
      <c r="O4776" s="27">
        <v>46175.6875</v>
      </c>
      <c r="V4776" s="27"/>
      <c r="W4776" s="27"/>
      <c r="X4776" s="24">
        <v>4</v>
      </c>
      <c r="Y4776" s="24">
        <v>0</v>
      </c>
      <c r="Z4776" s="24">
        <v>4</v>
      </c>
      <c r="AA4776" s="24" t="s">
        <v>56</v>
      </c>
      <c r="AB4776" s="24" t="b">
        <v>0</v>
      </c>
      <c r="AC4776" s="61">
        <v>0</v>
      </c>
    </row>
    <row r="4777" spans="2:29" ht="13.7">
      <c r="B4777" s="24" t="s">
        <v>95</v>
      </c>
      <c r="C4777" s="24" t="s">
        <v>50</v>
      </c>
      <c r="D4777" s="24" t="s">
        <v>98</v>
      </c>
      <c r="E4777" s="24">
        <v>480</v>
      </c>
      <c r="F4777" s="26">
        <v>46174</v>
      </c>
      <c r="G4777" s="24" t="s">
        <v>52</v>
      </c>
      <c r="H4777" s="24" t="s">
        <v>53</v>
      </c>
      <c r="I4777" s="24" t="s">
        <v>57</v>
      </c>
      <c r="J4777" s="24" t="s">
        <v>126</v>
      </c>
      <c r="K4777" s="24">
        <v>1</v>
      </c>
      <c r="L4777" s="24" t="s">
        <v>97</v>
      </c>
      <c r="M4777" s="26">
        <v>46175</v>
      </c>
      <c r="N4777" s="27">
        <v>46175.354166666664</v>
      </c>
      <c r="O4777" s="27">
        <v>46175.6875</v>
      </c>
      <c r="P4777" s="24" t="s">
        <v>7836</v>
      </c>
      <c r="Q4777" s="24" t="s">
        <v>7837</v>
      </c>
      <c r="R4777" s="24" t="s">
        <v>182</v>
      </c>
      <c r="T4777" s="24" t="s">
        <v>57</v>
      </c>
      <c r="U4777" s="24" t="s">
        <v>269</v>
      </c>
      <c r="V4777" s="27">
        <v>46175.356249999997</v>
      </c>
      <c r="W4777" s="27">
        <v>46175.416666666664</v>
      </c>
      <c r="Z4777" s="24">
        <v>1</v>
      </c>
      <c r="AA4777" s="24" t="s">
        <v>56</v>
      </c>
      <c r="AB4777" s="24" t="b">
        <v>0</v>
      </c>
      <c r="AC4777" s="61"/>
    </row>
    <row r="4778" spans="2:29" ht="13.7">
      <c r="B4778" s="24" t="s">
        <v>95</v>
      </c>
      <c r="C4778" s="24" t="s">
        <v>50</v>
      </c>
      <c r="D4778" s="24" t="s">
        <v>98</v>
      </c>
      <c r="E4778" s="24">
        <v>480</v>
      </c>
      <c r="F4778" s="26">
        <v>46174</v>
      </c>
      <c r="G4778" s="24" t="s">
        <v>52</v>
      </c>
      <c r="H4778" s="24" t="s">
        <v>53</v>
      </c>
      <c r="I4778" s="24" t="s">
        <v>57</v>
      </c>
      <c r="J4778" s="24" t="s">
        <v>126</v>
      </c>
      <c r="K4778" s="24">
        <v>1</v>
      </c>
      <c r="L4778" s="24" t="s">
        <v>97</v>
      </c>
      <c r="M4778" s="26">
        <v>46175</v>
      </c>
      <c r="N4778" s="27">
        <v>46175.354166666664</v>
      </c>
      <c r="O4778" s="27">
        <v>46175.6875</v>
      </c>
      <c r="P4778" s="24" t="s">
        <v>7838</v>
      </c>
      <c r="Q4778" s="24" t="s">
        <v>7839</v>
      </c>
      <c r="R4778" s="24" t="s">
        <v>185</v>
      </c>
      <c r="S4778" s="24" t="s">
        <v>198</v>
      </c>
      <c r="T4778" s="24" t="s">
        <v>57</v>
      </c>
      <c r="U4778" s="24" t="s">
        <v>269</v>
      </c>
      <c r="V4778" s="27">
        <v>46175.445833333331</v>
      </c>
      <c r="W4778" s="27">
        <v>46175.513194444444</v>
      </c>
      <c r="Z4778" s="24">
        <v>1</v>
      </c>
      <c r="AA4778" s="24" t="s">
        <v>56</v>
      </c>
      <c r="AB4778" s="24" t="b">
        <v>0</v>
      </c>
      <c r="AC4778" s="61"/>
    </row>
    <row r="4779" spans="2:29" ht="13.7">
      <c r="B4779" s="24" t="s">
        <v>95</v>
      </c>
      <c r="C4779" s="24" t="s">
        <v>50</v>
      </c>
      <c r="D4779" s="24" t="s">
        <v>98</v>
      </c>
      <c r="E4779" s="24">
        <v>480</v>
      </c>
      <c r="F4779" s="26">
        <v>46174</v>
      </c>
      <c r="G4779" s="24" t="s">
        <v>52</v>
      </c>
      <c r="H4779" s="24" t="s">
        <v>53</v>
      </c>
      <c r="I4779" s="24" t="s">
        <v>57</v>
      </c>
      <c r="J4779" s="24" t="s">
        <v>126</v>
      </c>
      <c r="K4779" s="24">
        <v>1</v>
      </c>
      <c r="L4779" s="24" t="s">
        <v>97</v>
      </c>
      <c r="M4779" s="26">
        <v>46175</v>
      </c>
      <c r="N4779" s="27">
        <v>46175.354166666664</v>
      </c>
      <c r="O4779" s="27">
        <v>46175.6875</v>
      </c>
      <c r="P4779" s="24" t="s">
        <v>7840</v>
      </c>
      <c r="Q4779" s="24" t="s">
        <v>7841</v>
      </c>
      <c r="R4779" s="24" t="s">
        <v>182</v>
      </c>
      <c r="T4779" s="24" t="s">
        <v>57</v>
      </c>
      <c r="U4779" s="24" t="s">
        <v>269</v>
      </c>
      <c r="V4779" s="27">
        <v>46175.527777777781</v>
      </c>
      <c r="W4779" s="27">
        <v>46175.577777777777</v>
      </c>
      <c r="Z4779" s="24">
        <v>1</v>
      </c>
      <c r="AA4779" s="24" t="s">
        <v>56</v>
      </c>
      <c r="AB4779" s="24" t="b">
        <v>0</v>
      </c>
      <c r="AC4779" s="61"/>
    </row>
    <row r="4780" spans="2:29" ht="13.7">
      <c r="B4780" s="24" t="s">
        <v>95</v>
      </c>
      <c r="C4780" s="24" t="s">
        <v>50</v>
      </c>
      <c r="D4780" s="24" t="s">
        <v>98</v>
      </c>
      <c r="E4780" s="24">
        <v>480</v>
      </c>
      <c r="F4780" s="26">
        <v>46174</v>
      </c>
      <c r="G4780" s="24" t="s">
        <v>52</v>
      </c>
      <c r="H4780" s="24" t="s">
        <v>53</v>
      </c>
      <c r="I4780" s="24" t="s">
        <v>57</v>
      </c>
      <c r="J4780" s="24" t="s">
        <v>126</v>
      </c>
      <c r="K4780" s="24">
        <v>1</v>
      </c>
      <c r="L4780" s="24" t="s">
        <v>97</v>
      </c>
      <c r="M4780" s="26">
        <v>46175</v>
      </c>
      <c r="N4780" s="27">
        <v>46175.354166666664</v>
      </c>
      <c r="O4780" s="27">
        <v>46175.6875</v>
      </c>
      <c r="P4780" s="24" t="s">
        <v>7842</v>
      </c>
      <c r="Q4780" s="24" t="s">
        <v>7843</v>
      </c>
      <c r="R4780" s="24" t="s">
        <v>159</v>
      </c>
      <c r="T4780" s="24" t="s">
        <v>57</v>
      </c>
      <c r="U4780" s="24" t="s">
        <v>269</v>
      </c>
      <c r="V4780" s="27">
        <v>46175.606944444444</v>
      </c>
      <c r="W4780" s="27">
        <v>46175.670138888891</v>
      </c>
      <c r="Z4780" s="24">
        <v>1</v>
      </c>
      <c r="AA4780" s="24" t="s">
        <v>56</v>
      </c>
      <c r="AB4780" s="24" t="b">
        <v>0</v>
      </c>
      <c r="AC4780" s="61"/>
    </row>
    <row r="4781" spans="2:29" ht="13.7">
      <c r="B4781" s="24" t="s">
        <v>95</v>
      </c>
      <c r="C4781" s="24" t="s">
        <v>50</v>
      </c>
      <c r="D4781" s="24" t="s">
        <v>98</v>
      </c>
      <c r="E4781" s="24">
        <v>480</v>
      </c>
      <c r="F4781" s="26">
        <v>46174</v>
      </c>
      <c r="G4781" s="24" t="s">
        <v>52</v>
      </c>
      <c r="H4781" s="24" t="s">
        <v>53</v>
      </c>
      <c r="I4781" s="24" t="s">
        <v>57</v>
      </c>
      <c r="J4781" s="24" t="s">
        <v>125</v>
      </c>
      <c r="K4781" s="24">
        <v>1</v>
      </c>
      <c r="L4781" s="24" t="s">
        <v>97</v>
      </c>
      <c r="M4781" s="26">
        <v>46181</v>
      </c>
      <c r="N4781" s="27">
        <v>46181.3125</v>
      </c>
      <c r="O4781" s="27">
        <v>46181.645833333336</v>
      </c>
      <c r="V4781" s="27"/>
      <c r="W4781" s="27"/>
      <c r="X4781" s="24">
        <v>4</v>
      </c>
      <c r="Y4781" s="24">
        <v>0</v>
      </c>
      <c r="Z4781" s="24">
        <v>4</v>
      </c>
      <c r="AA4781" s="24" t="s">
        <v>56</v>
      </c>
      <c r="AB4781" s="24" t="b">
        <v>0</v>
      </c>
      <c r="AC4781" s="61">
        <v>0</v>
      </c>
    </row>
    <row r="4782" spans="2:29" ht="13.7">
      <c r="B4782" s="24" t="s">
        <v>95</v>
      </c>
      <c r="C4782" s="24" t="s">
        <v>50</v>
      </c>
      <c r="D4782" s="24" t="s">
        <v>98</v>
      </c>
      <c r="E4782" s="24">
        <v>480</v>
      </c>
      <c r="F4782" s="26">
        <v>46174</v>
      </c>
      <c r="G4782" s="24" t="s">
        <v>52</v>
      </c>
      <c r="H4782" s="24" t="s">
        <v>53</v>
      </c>
      <c r="I4782" s="24" t="s">
        <v>57</v>
      </c>
      <c r="J4782" s="24" t="s">
        <v>126</v>
      </c>
      <c r="K4782" s="24">
        <v>1</v>
      </c>
      <c r="L4782" s="24" t="s">
        <v>97</v>
      </c>
      <c r="M4782" s="26">
        <v>46181</v>
      </c>
      <c r="N4782" s="27">
        <v>46181.3125</v>
      </c>
      <c r="O4782" s="27">
        <v>46181.645833333336</v>
      </c>
      <c r="P4782" s="24" t="s">
        <v>7844</v>
      </c>
      <c r="Q4782" s="24" t="s">
        <v>7845</v>
      </c>
      <c r="R4782" s="24" t="s">
        <v>159</v>
      </c>
      <c r="S4782" s="24" t="s">
        <v>152</v>
      </c>
      <c r="T4782" s="24" t="s">
        <v>57</v>
      </c>
      <c r="U4782" s="24" t="s">
        <v>297</v>
      </c>
      <c r="V4782" s="27">
        <v>46181.317361111112</v>
      </c>
      <c r="W4782" s="27">
        <v>46181.381249999999</v>
      </c>
      <c r="Z4782" s="24">
        <v>1</v>
      </c>
      <c r="AA4782" s="24" t="s">
        <v>56</v>
      </c>
      <c r="AB4782" s="24" t="b">
        <v>0</v>
      </c>
      <c r="AC4782" s="61"/>
    </row>
    <row r="4783" spans="2:29" ht="13.7">
      <c r="B4783" s="24" t="s">
        <v>95</v>
      </c>
      <c r="C4783" s="24" t="s">
        <v>50</v>
      </c>
      <c r="D4783" s="24" t="s">
        <v>98</v>
      </c>
      <c r="E4783" s="24">
        <v>480</v>
      </c>
      <c r="F4783" s="26">
        <v>46174</v>
      </c>
      <c r="G4783" s="24" t="s">
        <v>52</v>
      </c>
      <c r="H4783" s="24" t="s">
        <v>53</v>
      </c>
      <c r="I4783" s="24" t="s">
        <v>57</v>
      </c>
      <c r="J4783" s="24" t="s">
        <v>126</v>
      </c>
      <c r="K4783" s="24">
        <v>1</v>
      </c>
      <c r="L4783" s="24" t="s">
        <v>97</v>
      </c>
      <c r="M4783" s="26">
        <v>46181</v>
      </c>
      <c r="N4783" s="27">
        <v>46181.3125</v>
      </c>
      <c r="O4783" s="27">
        <v>46181.645833333336</v>
      </c>
      <c r="P4783" s="24" t="s">
        <v>7846</v>
      </c>
      <c r="Q4783" s="24" t="s">
        <v>7847</v>
      </c>
      <c r="R4783" s="24" t="s">
        <v>182</v>
      </c>
      <c r="T4783" s="24" t="s">
        <v>57</v>
      </c>
      <c r="U4783" s="24" t="s">
        <v>297</v>
      </c>
      <c r="V4783" s="27">
        <v>46181.397916666669</v>
      </c>
      <c r="W4783" s="27">
        <v>46181.467361111114</v>
      </c>
      <c r="Z4783" s="24">
        <v>1</v>
      </c>
      <c r="AA4783" s="24" t="s">
        <v>56</v>
      </c>
      <c r="AB4783" s="24" t="b">
        <v>0</v>
      </c>
      <c r="AC4783" s="61"/>
    </row>
    <row r="4784" spans="2:29" ht="13.7">
      <c r="B4784" s="24" t="s">
        <v>95</v>
      </c>
      <c r="C4784" s="24" t="s">
        <v>50</v>
      </c>
      <c r="D4784" s="24" t="s">
        <v>98</v>
      </c>
      <c r="E4784" s="24">
        <v>480</v>
      </c>
      <c r="F4784" s="26">
        <v>46174</v>
      </c>
      <c r="G4784" s="24" t="s">
        <v>52</v>
      </c>
      <c r="H4784" s="24" t="s">
        <v>53</v>
      </c>
      <c r="I4784" s="24" t="s">
        <v>57</v>
      </c>
      <c r="J4784" s="24" t="s">
        <v>126</v>
      </c>
      <c r="K4784" s="24">
        <v>1</v>
      </c>
      <c r="L4784" s="24" t="s">
        <v>97</v>
      </c>
      <c r="M4784" s="26">
        <v>46181</v>
      </c>
      <c r="N4784" s="27">
        <v>46181.3125</v>
      </c>
      <c r="O4784" s="27">
        <v>46181.645833333336</v>
      </c>
      <c r="P4784" s="24" t="s">
        <v>7848</v>
      </c>
      <c r="Q4784" s="24" t="s">
        <v>7849</v>
      </c>
      <c r="R4784" s="24" t="s">
        <v>155</v>
      </c>
      <c r="T4784" s="24" t="s">
        <v>57</v>
      </c>
      <c r="U4784" s="24" t="s">
        <v>297</v>
      </c>
      <c r="V4784" s="27">
        <v>46181.564583333333</v>
      </c>
      <c r="W4784" s="27">
        <v>46181.615972222222</v>
      </c>
      <c r="Z4784" s="24">
        <v>1</v>
      </c>
      <c r="AA4784" s="24" t="s">
        <v>56</v>
      </c>
      <c r="AB4784" s="24" t="b">
        <v>0</v>
      </c>
      <c r="AC4784" s="61"/>
    </row>
    <row r="4785" spans="2:29" ht="13.7">
      <c r="B4785" s="24" t="s">
        <v>95</v>
      </c>
      <c r="C4785" s="24" t="s">
        <v>50</v>
      </c>
      <c r="D4785" s="24" t="s">
        <v>98</v>
      </c>
      <c r="E4785" s="24">
        <v>480</v>
      </c>
      <c r="F4785" s="26">
        <v>46174</v>
      </c>
      <c r="G4785" s="24" t="s">
        <v>52</v>
      </c>
      <c r="H4785" s="24" t="s">
        <v>53</v>
      </c>
      <c r="I4785" s="24" t="s">
        <v>57</v>
      </c>
      <c r="J4785" s="24" t="s">
        <v>126</v>
      </c>
      <c r="K4785" s="24">
        <v>1</v>
      </c>
      <c r="L4785" s="24" t="s">
        <v>97</v>
      </c>
      <c r="M4785" s="26">
        <v>46181</v>
      </c>
      <c r="N4785" s="27">
        <v>46181.3125</v>
      </c>
      <c r="O4785" s="27">
        <v>46181.645833333336</v>
      </c>
      <c r="P4785" s="24" t="s">
        <v>7850</v>
      </c>
      <c r="Q4785" s="24" t="s">
        <v>7851</v>
      </c>
      <c r="R4785" s="24" t="s">
        <v>155</v>
      </c>
      <c r="T4785" s="24" t="s">
        <v>57</v>
      </c>
      <c r="U4785" s="24" t="s">
        <v>297</v>
      </c>
      <c r="V4785" s="27">
        <v>46181.48333333333</v>
      </c>
      <c r="W4785" s="27">
        <v>46181.544444444444</v>
      </c>
      <c r="Z4785" s="24">
        <v>1</v>
      </c>
      <c r="AA4785" s="24" t="s">
        <v>56</v>
      </c>
      <c r="AB4785" s="24" t="b">
        <v>0</v>
      </c>
      <c r="AC4785" s="61"/>
    </row>
    <row r="4786" spans="2:29" ht="13.7">
      <c r="B4786" s="24" t="s">
        <v>95</v>
      </c>
      <c r="C4786" s="24" t="s">
        <v>50</v>
      </c>
      <c r="D4786" s="24" t="s">
        <v>98</v>
      </c>
      <c r="E4786" s="24">
        <v>480</v>
      </c>
      <c r="F4786" s="26">
        <v>46174</v>
      </c>
      <c r="G4786" s="24" t="s">
        <v>52</v>
      </c>
      <c r="H4786" s="24" t="s">
        <v>53</v>
      </c>
      <c r="I4786" s="24" t="s">
        <v>57</v>
      </c>
      <c r="J4786" s="24" t="s">
        <v>125</v>
      </c>
      <c r="K4786" s="24">
        <v>1</v>
      </c>
      <c r="L4786" s="24" t="s">
        <v>97</v>
      </c>
      <c r="M4786" s="26">
        <v>46187</v>
      </c>
      <c r="N4786" s="27">
        <v>46187.354166666664</v>
      </c>
      <c r="O4786" s="27">
        <v>46187.6875</v>
      </c>
      <c r="V4786" s="27"/>
      <c r="W4786" s="27"/>
      <c r="X4786" s="24">
        <v>4</v>
      </c>
      <c r="Y4786" s="24">
        <v>0</v>
      </c>
      <c r="Z4786" s="24">
        <v>4</v>
      </c>
      <c r="AA4786" s="24" t="s">
        <v>56</v>
      </c>
      <c r="AB4786" s="24" t="b">
        <v>0</v>
      </c>
      <c r="AC4786" s="61">
        <v>0</v>
      </c>
    </row>
    <row r="4787" spans="2:29" ht="13.7">
      <c r="B4787" s="24" t="s">
        <v>95</v>
      </c>
      <c r="C4787" s="24" t="s">
        <v>50</v>
      </c>
      <c r="D4787" s="24" t="s">
        <v>98</v>
      </c>
      <c r="E4787" s="24">
        <v>480</v>
      </c>
      <c r="F4787" s="26">
        <v>46174</v>
      </c>
      <c r="G4787" s="24" t="s">
        <v>52</v>
      </c>
      <c r="H4787" s="24" t="s">
        <v>53</v>
      </c>
      <c r="I4787" s="24" t="s">
        <v>57</v>
      </c>
      <c r="J4787" s="24" t="s">
        <v>126</v>
      </c>
      <c r="K4787" s="24">
        <v>1</v>
      </c>
      <c r="L4787" s="24" t="s">
        <v>97</v>
      </c>
      <c r="M4787" s="26">
        <v>46187</v>
      </c>
      <c r="N4787" s="27">
        <v>46187.354166666664</v>
      </c>
      <c r="O4787" s="27">
        <v>46187.6875</v>
      </c>
      <c r="P4787" s="24" t="s">
        <v>7852</v>
      </c>
      <c r="Q4787" s="24" t="s">
        <v>7853</v>
      </c>
      <c r="R4787" s="24" t="s">
        <v>165</v>
      </c>
      <c r="T4787" s="24" t="s">
        <v>57</v>
      </c>
      <c r="U4787" s="24" t="s">
        <v>580</v>
      </c>
      <c r="V4787" s="27">
        <v>46187.443055555559</v>
      </c>
      <c r="W4787" s="27">
        <v>46187.491666666669</v>
      </c>
      <c r="Z4787" s="24">
        <v>1</v>
      </c>
      <c r="AA4787" s="24" t="s">
        <v>56</v>
      </c>
      <c r="AB4787" s="24" t="b">
        <v>0</v>
      </c>
      <c r="AC4787" s="61"/>
    </row>
    <row r="4788" spans="2:29" ht="13.7">
      <c r="B4788" s="24" t="s">
        <v>95</v>
      </c>
      <c r="C4788" s="24" t="s">
        <v>50</v>
      </c>
      <c r="D4788" s="24" t="s">
        <v>98</v>
      </c>
      <c r="E4788" s="24">
        <v>480</v>
      </c>
      <c r="F4788" s="26">
        <v>46174</v>
      </c>
      <c r="G4788" s="24" t="s">
        <v>52</v>
      </c>
      <c r="H4788" s="24" t="s">
        <v>53</v>
      </c>
      <c r="I4788" s="24" t="s">
        <v>57</v>
      </c>
      <c r="J4788" s="24" t="s">
        <v>126</v>
      </c>
      <c r="K4788" s="24">
        <v>1</v>
      </c>
      <c r="L4788" s="24" t="s">
        <v>97</v>
      </c>
      <c r="M4788" s="26">
        <v>46187</v>
      </c>
      <c r="N4788" s="27">
        <v>46187.354166666664</v>
      </c>
      <c r="O4788" s="27">
        <v>46187.6875</v>
      </c>
      <c r="P4788" s="24" t="s">
        <v>7854</v>
      </c>
      <c r="Q4788" s="24" t="s">
        <v>7855</v>
      </c>
      <c r="R4788" s="24" t="s">
        <v>159</v>
      </c>
      <c r="T4788" s="24" t="s">
        <v>57</v>
      </c>
      <c r="U4788" s="24" t="s">
        <v>580</v>
      </c>
      <c r="V4788" s="27">
        <v>46187.612500000003</v>
      </c>
      <c r="W4788" s="27">
        <v>46187.663888888892</v>
      </c>
      <c r="Z4788" s="24">
        <v>1</v>
      </c>
      <c r="AA4788" s="24" t="s">
        <v>56</v>
      </c>
      <c r="AB4788" s="24" t="b">
        <v>0</v>
      </c>
      <c r="AC4788" s="61"/>
    </row>
    <row r="4789" spans="2:29" ht="13.7">
      <c r="B4789" s="24" t="s">
        <v>95</v>
      </c>
      <c r="C4789" s="24" t="s">
        <v>50</v>
      </c>
      <c r="D4789" s="24" t="s">
        <v>98</v>
      </c>
      <c r="E4789" s="24">
        <v>480</v>
      </c>
      <c r="F4789" s="26">
        <v>46174</v>
      </c>
      <c r="G4789" s="24" t="s">
        <v>52</v>
      </c>
      <c r="H4789" s="24" t="s">
        <v>53</v>
      </c>
      <c r="I4789" s="24" t="s">
        <v>57</v>
      </c>
      <c r="J4789" s="24" t="s">
        <v>126</v>
      </c>
      <c r="K4789" s="24">
        <v>1</v>
      </c>
      <c r="L4789" s="24" t="s">
        <v>97</v>
      </c>
      <c r="M4789" s="26">
        <v>46187</v>
      </c>
      <c r="N4789" s="27">
        <v>46187.354166666664</v>
      </c>
      <c r="O4789" s="27">
        <v>46187.6875</v>
      </c>
      <c r="P4789" s="24" t="s">
        <v>7856</v>
      </c>
      <c r="Q4789" s="24" t="s">
        <v>7857</v>
      </c>
      <c r="R4789" s="24" t="s">
        <v>165</v>
      </c>
      <c r="S4789" s="24" t="s">
        <v>156</v>
      </c>
      <c r="T4789" s="24" t="s">
        <v>57</v>
      </c>
      <c r="U4789" s="24" t="s">
        <v>580</v>
      </c>
      <c r="V4789" s="27">
        <v>46187.525000000001</v>
      </c>
      <c r="W4789" s="27">
        <v>46187.579861111109</v>
      </c>
      <c r="Z4789" s="24">
        <v>1</v>
      </c>
      <c r="AA4789" s="24" t="s">
        <v>56</v>
      </c>
      <c r="AB4789" s="24" t="b">
        <v>0</v>
      </c>
      <c r="AC4789" s="61"/>
    </row>
    <row r="4790" spans="2:29" ht="13.7">
      <c r="B4790" s="24" t="s">
        <v>95</v>
      </c>
      <c r="C4790" s="24" t="s">
        <v>50</v>
      </c>
      <c r="D4790" s="24" t="s">
        <v>98</v>
      </c>
      <c r="E4790" s="24">
        <v>480</v>
      </c>
      <c r="F4790" s="26">
        <v>46174</v>
      </c>
      <c r="G4790" s="24" t="s">
        <v>52</v>
      </c>
      <c r="H4790" s="24" t="s">
        <v>53</v>
      </c>
      <c r="I4790" s="24" t="s">
        <v>57</v>
      </c>
      <c r="J4790" s="24" t="s">
        <v>126</v>
      </c>
      <c r="K4790" s="24">
        <v>1</v>
      </c>
      <c r="L4790" s="24" t="s">
        <v>97</v>
      </c>
      <c r="M4790" s="26">
        <v>46187</v>
      </c>
      <c r="N4790" s="27">
        <v>46187.354166666664</v>
      </c>
      <c r="O4790" s="27">
        <v>46187.6875</v>
      </c>
      <c r="P4790" s="24" t="s">
        <v>7858</v>
      </c>
      <c r="Q4790" s="24" t="s">
        <v>7859</v>
      </c>
      <c r="R4790" s="24" t="s">
        <v>155</v>
      </c>
      <c r="T4790" s="24" t="s">
        <v>57</v>
      </c>
      <c r="U4790" s="24" t="s">
        <v>580</v>
      </c>
      <c r="V4790" s="27">
        <v>46187.35833333333</v>
      </c>
      <c r="W4790" s="27">
        <v>46187.42083333333</v>
      </c>
      <c r="Z4790" s="24">
        <v>1</v>
      </c>
      <c r="AA4790" s="24" t="s">
        <v>56</v>
      </c>
      <c r="AB4790" s="24" t="b">
        <v>0</v>
      </c>
      <c r="AC4790" s="61"/>
    </row>
    <row r="4791" spans="2:29" ht="13.7">
      <c r="B4791" s="24" t="s">
        <v>95</v>
      </c>
      <c r="C4791" s="24" t="s">
        <v>50</v>
      </c>
      <c r="D4791" s="24" t="s">
        <v>98</v>
      </c>
      <c r="E4791" s="24">
        <v>480</v>
      </c>
      <c r="F4791" s="26">
        <v>46174</v>
      </c>
      <c r="G4791" s="24" t="s">
        <v>52</v>
      </c>
      <c r="H4791" s="24" t="s">
        <v>53</v>
      </c>
      <c r="I4791" s="24" t="s">
        <v>59</v>
      </c>
      <c r="J4791" s="24" t="s">
        <v>125</v>
      </c>
      <c r="K4791" s="24">
        <v>1</v>
      </c>
      <c r="L4791" s="24" t="s">
        <v>97</v>
      </c>
      <c r="M4791" s="26">
        <v>46190</v>
      </c>
      <c r="N4791" s="27">
        <v>46190.375</v>
      </c>
      <c r="O4791" s="27">
        <v>46190.708333333336</v>
      </c>
      <c r="V4791" s="27"/>
      <c r="W4791" s="27"/>
      <c r="X4791" s="24">
        <v>4</v>
      </c>
      <c r="Y4791" s="24">
        <v>0</v>
      </c>
      <c r="Z4791" s="24">
        <v>4</v>
      </c>
      <c r="AA4791" s="24" t="s">
        <v>56</v>
      </c>
      <c r="AB4791" s="24" t="b">
        <v>0</v>
      </c>
      <c r="AC4791" s="61">
        <v>0</v>
      </c>
    </row>
    <row r="4792" spans="2:29" ht="13.7">
      <c r="B4792" s="24" t="s">
        <v>95</v>
      </c>
      <c r="C4792" s="24" t="s">
        <v>50</v>
      </c>
      <c r="D4792" s="24" t="s">
        <v>98</v>
      </c>
      <c r="E4792" s="24">
        <v>480</v>
      </c>
      <c r="F4792" s="26">
        <v>46174</v>
      </c>
      <c r="G4792" s="24" t="s">
        <v>52</v>
      </c>
      <c r="H4792" s="24" t="s">
        <v>53</v>
      </c>
      <c r="I4792" s="24" t="s">
        <v>59</v>
      </c>
      <c r="J4792" s="24" t="s">
        <v>126</v>
      </c>
      <c r="K4792" s="24">
        <v>1</v>
      </c>
      <c r="L4792" s="24" t="s">
        <v>97</v>
      </c>
      <c r="M4792" s="26">
        <v>46190</v>
      </c>
      <c r="N4792" s="27">
        <v>46190.375</v>
      </c>
      <c r="O4792" s="27">
        <v>46190.708333333336</v>
      </c>
      <c r="P4792" s="24" t="s">
        <v>7860</v>
      </c>
      <c r="Q4792" s="24" t="s">
        <v>7861</v>
      </c>
      <c r="R4792" s="24" t="s">
        <v>217</v>
      </c>
      <c r="T4792" s="24" t="s">
        <v>59</v>
      </c>
      <c r="U4792" s="24" t="s">
        <v>480</v>
      </c>
      <c r="V4792" s="27">
        <v>46190.46597222222</v>
      </c>
      <c r="W4792" s="27">
        <v>46190.533333333333</v>
      </c>
      <c r="Z4792" s="24">
        <v>1</v>
      </c>
      <c r="AA4792" s="24" t="s">
        <v>56</v>
      </c>
      <c r="AB4792" s="24" t="b">
        <v>0</v>
      </c>
      <c r="AC4792" s="61"/>
    </row>
    <row r="4793" spans="2:29" ht="13.7">
      <c r="B4793" s="24" t="s">
        <v>95</v>
      </c>
      <c r="C4793" s="24" t="s">
        <v>50</v>
      </c>
      <c r="D4793" s="24" t="s">
        <v>98</v>
      </c>
      <c r="E4793" s="24">
        <v>480</v>
      </c>
      <c r="F4793" s="26">
        <v>46174</v>
      </c>
      <c r="G4793" s="24" t="s">
        <v>52</v>
      </c>
      <c r="H4793" s="24" t="s">
        <v>53</v>
      </c>
      <c r="I4793" s="24" t="s">
        <v>59</v>
      </c>
      <c r="J4793" s="24" t="s">
        <v>126</v>
      </c>
      <c r="K4793" s="24">
        <v>1</v>
      </c>
      <c r="L4793" s="24" t="s">
        <v>97</v>
      </c>
      <c r="M4793" s="26">
        <v>46190</v>
      </c>
      <c r="N4793" s="27">
        <v>46190.375</v>
      </c>
      <c r="O4793" s="27">
        <v>46190.708333333336</v>
      </c>
      <c r="P4793" s="24" t="s">
        <v>7862</v>
      </c>
      <c r="Q4793" s="24" t="s">
        <v>7863</v>
      </c>
      <c r="R4793" s="24" t="s">
        <v>168</v>
      </c>
      <c r="T4793" s="24" t="s">
        <v>59</v>
      </c>
      <c r="U4793" s="24" t="s">
        <v>480</v>
      </c>
      <c r="V4793" s="27">
        <v>46190.630555555559</v>
      </c>
      <c r="W4793" s="27">
        <v>46190.675694444442</v>
      </c>
      <c r="Z4793" s="24">
        <v>1</v>
      </c>
      <c r="AA4793" s="24" t="s">
        <v>56</v>
      </c>
      <c r="AB4793" s="24" t="b">
        <v>0</v>
      </c>
      <c r="AC4793" s="61"/>
    </row>
    <row r="4794" spans="2:29" ht="13.7">
      <c r="B4794" s="24" t="s">
        <v>95</v>
      </c>
      <c r="C4794" s="24" t="s">
        <v>50</v>
      </c>
      <c r="D4794" s="24" t="s">
        <v>98</v>
      </c>
      <c r="E4794" s="24">
        <v>480</v>
      </c>
      <c r="F4794" s="26">
        <v>46174</v>
      </c>
      <c r="G4794" s="24" t="s">
        <v>52</v>
      </c>
      <c r="H4794" s="24" t="s">
        <v>53</v>
      </c>
      <c r="I4794" s="24" t="s">
        <v>59</v>
      </c>
      <c r="J4794" s="24" t="s">
        <v>126</v>
      </c>
      <c r="K4794" s="24">
        <v>1</v>
      </c>
      <c r="L4794" s="24" t="s">
        <v>97</v>
      </c>
      <c r="M4794" s="26">
        <v>46190</v>
      </c>
      <c r="N4794" s="27">
        <v>46190.375</v>
      </c>
      <c r="O4794" s="27">
        <v>46190.708333333336</v>
      </c>
      <c r="P4794" s="24" t="s">
        <v>7864</v>
      </c>
      <c r="Q4794" s="24" t="s">
        <v>7865</v>
      </c>
      <c r="R4794" s="24" t="s">
        <v>217</v>
      </c>
      <c r="S4794" s="24" t="s">
        <v>198</v>
      </c>
      <c r="T4794" s="24" t="s">
        <v>59</v>
      </c>
      <c r="U4794" s="24" t="s">
        <v>480</v>
      </c>
      <c r="V4794" s="27">
        <v>46190.381944444445</v>
      </c>
      <c r="W4794" s="27">
        <v>46190.430555555555</v>
      </c>
      <c r="Z4794" s="24">
        <v>1</v>
      </c>
      <c r="AA4794" s="24" t="s">
        <v>56</v>
      </c>
      <c r="AB4794" s="24" t="b">
        <v>0</v>
      </c>
      <c r="AC4794" s="61"/>
    </row>
    <row r="4795" spans="2:29" ht="13.7">
      <c r="B4795" s="24" t="s">
        <v>95</v>
      </c>
      <c r="C4795" s="24" t="s">
        <v>50</v>
      </c>
      <c r="D4795" s="24" t="s">
        <v>98</v>
      </c>
      <c r="E4795" s="24">
        <v>480</v>
      </c>
      <c r="F4795" s="26">
        <v>46174</v>
      </c>
      <c r="G4795" s="24" t="s">
        <v>52</v>
      </c>
      <c r="H4795" s="24" t="s">
        <v>53</v>
      </c>
      <c r="I4795" s="24" t="s">
        <v>59</v>
      </c>
      <c r="J4795" s="24" t="s">
        <v>126</v>
      </c>
      <c r="K4795" s="24">
        <v>1</v>
      </c>
      <c r="L4795" s="24" t="s">
        <v>97</v>
      </c>
      <c r="M4795" s="26">
        <v>46190</v>
      </c>
      <c r="N4795" s="27">
        <v>46190.375</v>
      </c>
      <c r="O4795" s="27">
        <v>46190.708333333336</v>
      </c>
      <c r="P4795" s="24" t="s">
        <v>7866</v>
      </c>
      <c r="Q4795" s="24" t="s">
        <v>7867</v>
      </c>
      <c r="R4795" s="24" t="s">
        <v>168</v>
      </c>
      <c r="S4795" s="24" t="s">
        <v>156</v>
      </c>
      <c r="T4795" s="24" t="s">
        <v>59</v>
      </c>
      <c r="U4795" s="24" t="s">
        <v>480</v>
      </c>
      <c r="V4795" s="27">
        <v>46190.544444444444</v>
      </c>
      <c r="W4795" s="27">
        <v>46190.59652777778</v>
      </c>
      <c r="Z4795" s="24">
        <v>1</v>
      </c>
      <c r="AA4795" s="24" t="s">
        <v>56</v>
      </c>
      <c r="AB4795" s="24" t="b">
        <v>0</v>
      </c>
      <c r="AC4795" s="61"/>
    </row>
    <row r="4796" spans="2:29" ht="13.7">
      <c r="B4796" s="24" t="s">
        <v>95</v>
      </c>
      <c r="C4796" s="24" t="s">
        <v>50</v>
      </c>
      <c r="D4796" s="24" t="s">
        <v>98</v>
      </c>
      <c r="E4796" s="24">
        <v>480</v>
      </c>
      <c r="F4796" s="26">
        <v>46174</v>
      </c>
      <c r="G4796" s="24" t="s">
        <v>52</v>
      </c>
      <c r="H4796" s="24" t="s">
        <v>53</v>
      </c>
      <c r="I4796" s="24" t="s">
        <v>54</v>
      </c>
      <c r="J4796" s="24" t="s">
        <v>125</v>
      </c>
      <c r="K4796" s="24">
        <v>1</v>
      </c>
      <c r="L4796" s="24" t="s">
        <v>97</v>
      </c>
      <c r="M4796" s="26">
        <v>46191</v>
      </c>
      <c r="N4796" s="27">
        <v>46191.3125</v>
      </c>
      <c r="O4796" s="27">
        <v>46191.645833333336</v>
      </c>
      <c r="V4796" s="27"/>
      <c r="W4796" s="27"/>
      <c r="X4796" s="24">
        <v>4</v>
      </c>
      <c r="Y4796" s="24">
        <v>0</v>
      </c>
      <c r="Z4796" s="24">
        <v>4</v>
      </c>
      <c r="AA4796" s="24" t="s">
        <v>56</v>
      </c>
      <c r="AB4796" s="24" t="b">
        <v>0</v>
      </c>
      <c r="AC4796" s="61">
        <v>0</v>
      </c>
    </row>
    <row r="4797" spans="2:29" ht="13.7">
      <c r="B4797" s="24" t="s">
        <v>95</v>
      </c>
      <c r="C4797" s="24" t="s">
        <v>50</v>
      </c>
      <c r="D4797" s="24" t="s">
        <v>98</v>
      </c>
      <c r="E4797" s="24">
        <v>480</v>
      </c>
      <c r="F4797" s="26">
        <v>46174</v>
      </c>
      <c r="G4797" s="24" t="s">
        <v>52</v>
      </c>
      <c r="H4797" s="24" t="s">
        <v>53</v>
      </c>
      <c r="I4797" s="24" t="s">
        <v>54</v>
      </c>
      <c r="J4797" s="24" t="s">
        <v>126</v>
      </c>
      <c r="K4797" s="24">
        <v>1</v>
      </c>
      <c r="L4797" s="24" t="s">
        <v>97</v>
      </c>
      <c r="M4797" s="26">
        <v>46191</v>
      </c>
      <c r="N4797" s="27">
        <v>46191.3125</v>
      </c>
      <c r="O4797" s="27">
        <v>46191.645833333336</v>
      </c>
      <c r="P4797" s="24" t="s">
        <v>7868</v>
      </c>
      <c r="Q4797" s="24" t="s">
        <v>7869</v>
      </c>
      <c r="R4797" s="24" t="s">
        <v>142</v>
      </c>
      <c r="T4797" s="24" t="s">
        <v>54</v>
      </c>
      <c r="U4797" s="24" t="s">
        <v>179</v>
      </c>
      <c r="V4797" s="27">
        <v>46191.565972222219</v>
      </c>
      <c r="W4797" s="27">
        <v>46191.62777777778</v>
      </c>
      <c r="Z4797" s="24">
        <v>1</v>
      </c>
      <c r="AA4797" s="24" t="s">
        <v>56</v>
      </c>
      <c r="AB4797" s="24" t="b">
        <v>0</v>
      </c>
      <c r="AC4797" s="61"/>
    </row>
    <row r="4798" spans="2:29" ht="13.7">
      <c r="B4798" s="24" t="s">
        <v>95</v>
      </c>
      <c r="C4798" s="24" t="s">
        <v>50</v>
      </c>
      <c r="D4798" s="24" t="s">
        <v>98</v>
      </c>
      <c r="E4798" s="24">
        <v>480</v>
      </c>
      <c r="F4798" s="26">
        <v>46174</v>
      </c>
      <c r="G4798" s="24" t="s">
        <v>52</v>
      </c>
      <c r="H4798" s="24" t="s">
        <v>53</v>
      </c>
      <c r="I4798" s="24" t="s">
        <v>54</v>
      </c>
      <c r="J4798" s="24" t="s">
        <v>126</v>
      </c>
      <c r="K4798" s="24">
        <v>1</v>
      </c>
      <c r="L4798" s="24" t="s">
        <v>97</v>
      </c>
      <c r="M4798" s="26">
        <v>46191</v>
      </c>
      <c r="N4798" s="27">
        <v>46191.3125</v>
      </c>
      <c r="O4798" s="27">
        <v>46191.645833333336</v>
      </c>
      <c r="P4798" s="24" t="s">
        <v>7870</v>
      </c>
      <c r="Q4798" s="24" t="s">
        <v>7871</v>
      </c>
      <c r="R4798" s="24" t="s">
        <v>142</v>
      </c>
      <c r="T4798" s="24" t="s">
        <v>54</v>
      </c>
      <c r="U4798" s="24" t="s">
        <v>179</v>
      </c>
      <c r="V4798" s="27">
        <v>46191.40347222222</v>
      </c>
      <c r="W4798" s="27">
        <v>46191.45416666667</v>
      </c>
      <c r="Z4798" s="24">
        <v>1</v>
      </c>
      <c r="AA4798" s="24" t="s">
        <v>56</v>
      </c>
      <c r="AB4798" s="24" t="b">
        <v>0</v>
      </c>
      <c r="AC4798" s="61"/>
    </row>
    <row r="4799" spans="2:29" ht="13.7">
      <c r="B4799" s="24" t="s">
        <v>95</v>
      </c>
      <c r="C4799" s="24" t="s">
        <v>50</v>
      </c>
      <c r="D4799" s="24" t="s">
        <v>98</v>
      </c>
      <c r="E4799" s="24">
        <v>480</v>
      </c>
      <c r="F4799" s="26">
        <v>46174</v>
      </c>
      <c r="G4799" s="24" t="s">
        <v>52</v>
      </c>
      <c r="H4799" s="24" t="s">
        <v>53</v>
      </c>
      <c r="I4799" s="24" t="s">
        <v>54</v>
      </c>
      <c r="J4799" s="24" t="s">
        <v>126</v>
      </c>
      <c r="K4799" s="24">
        <v>1</v>
      </c>
      <c r="L4799" s="24" t="s">
        <v>97</v>
      </c>
      <c r="M4799" s="26">
        <v>46191</v>
      </c>
      <c r="N4799" s="27">
        <v>46191.3125</v>
      </c>
      <c r="O4799" s="27">
        <v>46191.645833333336</v>
      </c>
      <c r="P4799" s="24" t="s">
        <v>7872</v>
      </c>
      <c r="Q4799" s="24" t="s">
        <v>7873</v>
      </c>
      <c r="R4799" s="24" t="s">
        <v>190</v>
      </c>
      <c r="S4799" s="24" t="s">
        <v>198</v>
      </c>
      <c r="T4799" s="24" t="s">
        <v>54</v>
      </c>
      <c r="U4799" s="24" t="s">
        <v>179</v>
      </c>
      <c r="V4799" s="27">
        <v>46191.320833333331</v>
      </c>
      <c r="W4799" s="27">
        <v>46191.384722222225</v>
      </c>
      <c r="Z4799" s="24">
        <v>1</v>
      </c>
      <c r="AA4799" s="24" t="s">
        <v>56</v>
      </c>
      <c r="AB4799" s="24" t="b">
        <v>0</v>
      </c>
      <c r="AC4799" s="61"/>
    </row>
    <row r="4800" spans="2:29" ht="13.7">
      <c r="B4800" s="24" t="s">
        <v>95</v>
      </c>
      <c r="C4800" s="24" t="s">
        <v>50</v>
      </c>
      <c r="D4800" s="24" t="s">
        <v>98</v>
      </c>
      <c r="E4800" s="24">
        <v>480</v>
      </c>
      <c r="F4800" s="26">
        <v>46174</v>
      </c>
      <c r="G4800" s="24" t="s">
        <v>52</v>
      </c>
      <c r="H4800" s="24" t="s">
        <v>53</v>
      </c>
      <c r="I4800" s="24" t="s">
        <v>54</v>
      </c>
      <c r="J4800" s="24" t="s">
        <v>126</v>
      </c>
      <c r="K4800" s="24">
        <v>1</v>
      </c>
      <c r="L4800" s="24" t="s">
        <v>97</v>
      </c>
      <c r="M4800" s="26">
        <v>46191</v>
      </c>
      <c r="N4800" s="27">
        <v>46191.3125</v>
      </c>
      <c r="O4800" s="27">
        <v>46191.645833333336</v>
      </c>
      <c r="P4800" s="24" t="s">
        <v>7874</v>
      </c>
      <c r="Q4800" s="24" t="s">
        <v>7875</v>
      </c>
      <c r="R4800" s="24" t="s">
        <v>146</v>
      </c>
      <c r="S4800" s="24" t="s">
        <v>213</v>
      </c>
      <c r="T4800" s="24" t="s">
        <v>54</v>
      </c>
      <c r="U4800" s="24" t="s">
        <v>179</v>
      </c>
      <c r="V4800" s="27">
        <v>46191.484027777777</v>
      </c>
      <c r="W4800" s="27">
        <v>46191.548611111109</v>
      </c>
      <c r="Z4800" s="24">
        <v>1</v>
      </c>
      <c r="AA4800" s="24" t="s">
        <v>56</v>
      </c>
      <c r="AB4800" s="24" t="b">
        <v>0</v>
      </c>
      <c r="AC4800" s="61"/>
    </row>
    <row r="4801" spans="2:29" ht="13.7">
      <c r="B4801" s="24" t="s">
        <v>95</v>
      </c>
      <c r="C4801" s="24" t="s">
        <v>50</v>
      </c>
      <c r="D4801" s="24" t="s">
        <v>98</v>
      </c>
      <c r="E4801" s="24">
        <v>480</v>
      </c>
      <c r="F4801" s="26">
        <v>46174</v>
      </c>
      <c r="G4801" s="24" t="s">
        <v>52</v>
      </c>
      <c r="H4801" s="24" t="s">
        <v>53</v>
      </c>
      <c r="I4801" s="24" t="s">
        <v>63</v>
      </c>
      <c r="J4801" s="24" t="s">
        <v>125</v>
      </c>
      <c r="K4801" s="24">
        <v>1</v>
      </c>
      <c r="L4801" s="24" t="s">
        <v>97</v>
      </c>
      <c r="M4801" s="26">
        <v>46193</v>
      </c>
      <c r="N4801" s="27">
        <v>46193.375</v>
      </c>
      <c r="O4801" s="27">
        <v>46193.708333333336</v>
      </c>
      <c r="V4801" s="27"/>
      <c r="W4801" s="27"/>
      <c r="X4801" s="24">
        <v>4</v>
      </c>
      <c r="Y4801" s="24">
        <v>0</v>
      </c>
      <c r="Z4801" s="24">
        <v>4</v>
      </c>
      <c r="AA4801" s="24" t="s">
        <v>56</v>
      </c>
      <c r="AB4801" s="24" t="b">
        <v>0</v>
      </c>
      <c r="AC4801" s="61">
        <v>0</v>
      </c>
    </row>
    <row r="4802" spans="2:29" ht="13.7">
      <c r="B4802" s="24" t="s">
        <v>95</v>
      </c>
      <c r="C4802" s="24" t="s">
        <v>50</v>
      </c>
      <c r="D4802" s="24" t="s">
        <v>98</v>
      </c>
      <c r="E4802" s="24">
        <v>480</v>
      </c>
      <c r="F4802" s="26">
        <v>46174</v>
      </c>
      <c r="G4802" s="24" t="s">
        <v>52</v>
      </c>
      <c r="H4802" s="24" t="s">
        <v>53</v>
      </c>
      <c r="I4802" s="24" t="s">
        <v>63</v>
      </c>
      <c r="J4802" s="24" t="s">
        <v>126</v>
      </c>
      <c r="K4802" s="24">
        <v>1</v>
      </c>
      <c r="L4802" s="24" t="s">
        <v>97</v>
      </c>
      <c r="M4802" s="26">
        <v>46193</v>
      </c>
      <c r="N4802" s="27">
        <v>46193.375</v>
      </c>
      <c r="O4802" s="27">
        <v>46193.708333333336</v>
      </c>
      <c r="P4802" s="24" t="s">
        <v>7876</v>
      </c>
      <c r="Q4802" s="24" t="s">
        <v>7877</v>
      </c>
      <c r="R4802" s="24" t="s">
        <v>429</v>
      </c>
      <c r="S4802" s="24" t="s">
        <v>198</v>
      </c>
      <c r="T4802" s="24" t="s">
        <v>63</v>
      </c>
      <c r="U4802" s="24" t="s">
        <v>297</v>
      </c>
      <c r="V4802" s="27">
        <v>46193.460416666669</v>
      </c>
      <c r="W4802" s="27">
        <v>46193.513194444444</v>
      </c>
      <c r="Z4802" s="24">
        <v>1</v>
      </c>
      <c r="AA4802" s="24" t="s">
        <v>56</v>
      </c>
      <c r="AB4802" s="24" t="b">
        <v>0</v>
      </c>
      <c r="AC4802" s="61"/>
    </row>
    <row r="4803" spans="2:29" ht="13.7">
      <c r="B4803" s="24" t="s">
        <v>95</v>
      </c>
      <c r="C4803" s="24" t="s">
        <v>50</v>
      </c>
      <c r="D4803" s="24" t="s">
        <v>98</v>
      </c>
      <c r="E4803" s="24">
        <v>480</v>
      </c>
      <c r="F4803" s="26">
        <v>46174</v>
      </c>
      <c r="G4803" s="24" t="s">
        <v>52</v>
      </c>
      <c r="H4803" s="24" t="s">
        <v>53</v>
      </c>
      <c r="I4803" s="24" t="s">
        <v>63</v>
      </c>
      <c r="J4803" s="24" t="s">
        <v>126</v>
      </c>
      <c r="K4803" s="24">
        <v>1</v>
      </c>
      <c r="L4803" s="24" t="s">
        <v>97</v>
      </c>
      <c r="M4803" s="26">
        <v>46193</v>
      </c>
      <c r="N4803" s="27">
        <v>46193.375</v>
      </c>
      <c r="O4803" s="27">
        <v>46193.708333333336</v>
      </c>
      <c r="P4803" s="24" t="s">
        <v>7878</v>
      </c>
      <c r="Q4803" s="24" t="s">
        <v>7879</v>
      </c>
      <c r="R4803" s="24" t="s">
        <v>429</v>
      </c>
      <c r="T4803" s="24" t="s">
        <v>63</v>
      </c>
      <c r="U4803" s="24" t="s">
        <v>297</v>
      </c>
      <c r="V4803" s="27">
        <v>46193.379166666666</v>
      </c>
      <c r="W4803" s="27">
        <v>46193.424305555556</v>
      </c>
      <c r="Z4803" s="24">
        <v>1</v>
      </c>
      <c r="AA4803" s="24" t="s">
        <v>56</v>
      </c>
      <c r="AB4803" s="24" t="b">
        <v>0</v>
      </c>
      <c r="AC4803" s="61"/>
    </row>
    <row r="4804" spans="2:29" ht="13.7">
      <c r="B4804" s="24" t="s">
        <v>95</v>
      </c>
      <c r="C4804" s="24" t="s">
        <v>50</v>
      </c>
      <c r="D4804" s="24" t="s">
        <v>98</v>
      </c>
      <c r="E4804" s="24">
        <v>480</v>
      </c>
      <c r="F4804" s="26">
        <v>46174</v>
      </c>
      <c r="G4804" s="24" t="s">
        <v>52</v>
      </c>
      <c r="H4804" s="24" t="s">
        <v>53</v>
      </c>
      <c r="I4804" s="24" t="s">
        <v>63</v>
      </c>
      <c r="J4804" s="24" t="s">
        <v>126</v>
      </c>
      <c r="K4804" s="24">
        <v>1</v>
      </c>
      <c r="L4804" s="24" t="s">
        <v>97</v>
      </c>
      <c r="M4804" s="26">
        <v>46193</v>
      </c>
      <c r="N4804" s="27">
        <v>46193.375</v>
      </c>
      <c r="O4804" s="27">
        <v>46193.708333333336</v>
      </c>
      <c r="P4804" s="24" t="s">
        <v>7880</v>
      </c>
      <c r="Q4804" s="24" t="s">
        <v>7881</v>
      </c>
      <c r="R4804" s="24" t="s">
        <v>429</v>
      </c>
      <c r="T4804" s="24" t="s">
        <v>63</v>
      </c>
      <c r="U4804" s="24" t="s">
        <v>297</v>
      </c>
      <c r="V4804" s="27">
        <v>46193.548611111109</v>
      </c>
      <c r="W4804" s="27">
        <v>46193.61041666667</v>
      </c>
      <c r="Z4804" s="24">
        <v>1</v>
      </c>
      <c r="AA4804" s="24" t="s">
        <v>56</v>
      </c>
      <c r="AB4804" s="24" t="b">
        <v>0</v>
      </c>
      <c r="AC4804" s="61"/>
    </row>
    <row r="4805" spans="2:29" ht="13.7">
      <c r="B4805" s="24" t="s">
        <v>95</v>
      </c>
      <c r="C4805" s="24" t="s">
        <v>50</v>
      </c>
      <c r="D4805" s="24" t="s">
        <v>98</v>
      </c>
      <c r="E4805" s="24">
        <v>480</v>
      </c>
      <c r="F4805" s="26">
        <v>46174</v>
      </c>
      <c r="G4805" s="24" t="s">
        <v>52</v>
      </c>
      <c r="H4805" s="24" t="s">
        <v>53</v>
      </c>
      <c r="I4805" s="24" t="s">
        <v>63</v>
      </c>
      <c r="J4805" s="24" t="s">
        <v>126</v>
      </c>
      <c r="K4805" s="24">
        <v>1</v>
      </c>
      <c r="L4805" s="24" t="s">
        <v>97</v>
      </c>
      <c r="M4805" s="26">
        <v>46193</v>
      </c>
      <c r="N4805" s="27">
        <v>46193.375</v>
      </c>
      <c r="O4805" s="27">
        <v>46193.708333333336</v>
      </c>
      <c r="P4805" s="24" t="s">
        <v>7882</v>
      </c>
      <c r="Q4805" s="24" t="s">
        <v>7883</v>
      </c>
      <c r="R4805" s="24" t="s">
        <v>429</v>
      </c>
      <c r="T4805" s="24" t="s">
        <v>63</v>
      </c>
      <c r="U4805" s="24" t="s">
        <v>297</v>
      </c>
      <c r="V4805" s="27">
        <v>46193.62777777778</v>
      </c>
      <c r="W4805" s="27">
        <v>46193.686111111114</v>
      </c>
      <c r="Z4805" s="24">
        <v>1</v>
      </c>
      <c r="AA4805" s="24" t="s">
        <v>56</v>
      </c>
      <c r="AB4805" s="24" t="b">
        <v>0</v>
      </c>
      <c r="AC4805" s="61"/>
    </row>
    <row r="4806" spans="2:29" ht="13.7">
      <c r="B4806" s="24" t="s">
        <v>95</v>
      </c>
      <c r="C4806" s="24" t="s">
        <v>50</v>
      </c>
      <c r="D4806" s="24" t="s">
        <v>98</v>
      </c>
      <c r="E4806" s="24">
        <v>480</v>
      </c>
      <c r="F4806" s="26">
        <v>46174</v>
      </c>
      <c r="G4806" s="24" t="s">
        <v>52</v>
      </c>
      <c r="H4806" s="24" t="s">
        <v>53</v>
      </c>
      <c r="I4806" s="24" t="s">
        <v>63</v>
      </c>
      <c r="J4806" s="24" t="s">
        <v>125</v>
      </c>
      <c r="K4806" s="24">
        <v>1</v>
      </c>
      <c r="L4806" s="24" t="s">
        <v>97</v>
      </c>
      <c r="M4806" s="26">
        <v>46195</v>
      </c>
      <c r="N4806" s="27">
        <v>46195.375</v>
      </c>
      <c r="O4806" s="27">
        <v>46195.708333333336</v>
      </c>
      <c r="V4806" s="27"/>
      <c r="W4806" s="27"/>
      <c r="X4806" s="24">
        <v>4</v>
      </c>
      <c r="Y4806" s="24">
        <v>0</v>
      </c>
      <c r="Z4806" s="24">
        <v>4</v>
      </c>
      <c r="AA4806" s="24" t="s">
        <v>56</v>
      </c>
      <c r="AB4806" s="24" t="b">
        <v>0</v>
      </c>
      <c r="AC4806" s="61">
        <v>0</v>
      </c>
    </row>
    <row r="4807" spans="2:29" ht="13.7">
      <c r="B4807" s="24" t="s">
        <v>95</v>
      </c>
      <c r="C4807" s="24" t="s">
        <v>50</v>
      </c>
      <c r="D4807" s="24" t="s">
        <v>98</v>
      </c>
      <c r="E4807" s="24">
        <v>480</v>
      </c>
      <c r="F4807" s="26">
        <v>46174</v>
      </c>
      <c r="G4807" s="24" t="s">
        <v>52</v>
      </c>
      <c r="H4807" s="24" t="s">
        <v>53</v>
      </c>
      <c r="I4807" s="24" t="s">
        <v>63</v>
      </c>
      <c r="J4807" s="24" t="s">
        <v>126</v>
      </c>
      <c r="K4807" s="24">
        <v>1</v>
      </c>
      <c r="L4807" s="24" t="s">
        <v>97</v>
      </c>
      <c r="M4807" s="26">
        <v>46195</v>
      </c>
      <c r="N4807" s="27">
        <v>46195.375</v>
      </c>
      <c r="O4807" s="27">
        <v>46195.708333333336</v>
      </c>
      <c r="P4807" s="24" t="s">
        <v>7884</v>
      </c>
      <c r="Q4807" s="24" t="s">
        <v>7885</v>
      </c>
      <c r="R4807" s="24" t="s">
        <v>429</v>
      </c>
      <c r="T4807" s="24" t="s">
        <v>63</v>
      </c>
      <c r="U4807" s="24" t="s">
        <v>430</v>
      </c>
      <c r="V4807" s="27">
        <v>46195.630555555559</v>
      </c>
      <c r="W4807" s="27">
        <v>46195.686805555553</v>
      </c>
      <c r="Z4807" s="24">
        <v>1</v>
      </c>
      <c r="AA4807" s="24" t="s">
        <v>56</v>
      </c>
      <c r="AB4807" s="24" t="b">
        <v>0</v>
      </c>
      <c r="AC4807" s="61"/>
    </row>
    <row r="4808" spans="2:29" ht="13.7">
      <c r="B4808" s="24" t="s">
        <v>95</v>
      </c>
      <c r="C4808" s="24" t="s">
        <v>50</v>
      </c>
      <c r="D4808" s="24" t="s">
        <v>98</v>
      </c>
      <c r="E4808" s="24">
        <v>480</v>
      </c>
      <c r="F4808" s="26">
        <v>46174</v>
      </c>
      <c r="G4808" s="24" t="s">
        <v>52</v>
      </c>
      <c r="H4808" s="24" t="s">
        <v>53</v>
      </c>
      <c r="I4808" s="24" t="s">
        <v>63</v>
      </c>
      <c r="J4808" s="24" t="s">
        <v>126</v>
      </c>
      <c r="K4808" s="24">
        <v>1</v>
      </c>
      <c r="L4808" s="24" t="s">
        <v>97</v>
      </c>
      <c r="M4808" s="26">
        <v>46195</v>
      </c>
      <c r="N4808" s="27">
        <v>46195.375</v>
      </c>
      <c r="O4808" s="27">
        <v>46195.708333333336</v>
      </c>
      <c r="P4808" s="24" t="s">
        <v>7886</v>
      </c>
      <c r="Q4808" s="24" t="s">
        <v>7887</v>
      </c>
      <c r="R4808" s="24" t="s">
        <v>433</v>
      </c>
      <c r="T4808" s="24" t="s">
        <v>63</v>
      </c>
      <c r="U4808" s="24" t="s">
        <v>430</v>
      </c>
      <c r="V4808" s="27">
        <v>46195.464583333334</v>
      </c>
      <c r="W4808" s="27">
        <v>46195.518750000003</v>
      </c>
      <c r="Z4808" s="24">
        <v>1</v>
      </c>
      <c r="AA4808" s="24" t="s">
        <v>56</v>
      </c>
      <c r="AB4808" s="24" t="b">
        <v>0</v>
      </c>
      <c r="AC4808" s="61"/>
    </row>
    <row r="4809" spans="2:29" ht="13.7">
      <c r="B4809" s="24" t="s">
        <v>95</v>
      </c>
      <c r="C4809" s="24" t="s">
        <v>50</v>
      </c>
      <c r="D4809" s="24" t="s">
        <v>98</v>
      </c>
      <c r="E4809" s="24">
        <v>480</v>
      </c>
      <c r="F4809" s="26">
        <v>46174</v>
      </c>
      <c r="G4809" s="24" t="s">
        <v>52</v>
      </c>
      <c r="H4809" s="24" t="s">
        <v>53</v>
      </c>
      <c r="I4809" s="24" t="s">
        <v>63</v>
      </c>
      <c r="J4809" s="24" t="s">
        <v>126</v>
      </c>
      <c r="K4809" s="24">
        <v>1</v>
      </c>
      <c r="L4809" s="24" t="s">
        <v>97</v>
      </c>
      <c r="M4809" s="26">
        <v>46195</v>
      </c>
      <c r="N4809" s="27">
        <v>46195.375</v>
      </c>
      <c r="O4809" s="27">
        <v>46195.708333333336</v>
      </c>
      <c r="P4809" s="24" t="s">
        <v>7888</v>
      </c>
      <c r="Q4809" s="24" t="s">
        <v>7889</v>
      </c>
      <c r="R4809" s="24" t="s">
        <v>429</v>
      </c>
      <c r="T4809" s="24" t="s">
        <v>63</v>
      </c>
      <c r="U4809" s="24" t="s">
        <v>430</v>
      </c>
      <c r="V4809" s="27">
        <v>46195.381944444445</v>
      </c>
      <c r="W4809" s="27">
        <v>46195.442361111112</v>
      </c>
      <c r="Z4809" s="24">
        <v>1</v>
      </c>
      <c r="AA4809" s="24" t="s">
        <v>56</v>
      </c>
      <c r="AB4809" s="24" t="b">
        <v>0</v>
      </c>
      <c r="AC4809" s="61"/>
    </row>
    <row r="4810" spans="2:29" ht="13.7">
      <c r="B4810" s="24" t="s">
        <v>95</v>
      </c>
      <c r="C4810" s="24" t="s">
        <v>50</v>
      </c>
      <c r="D4810" s="24" t="s">
        <v>98</v>
      </c>
      <c r="E4810" s="24">
        <v>480</v>
      </c>
      <c r="F4810" s="26">
        <v>46174</v>
      </c>
      <c r="G4810" s="24" t="s">
        <v>52</v>
      </c>
      <c r="H4810" s="24" t="s">
        <v>53</v>
      </c>
      <c r="I4810" s="24" t="s">
        <v>63</v>
      </c>
      <c r="J4810" s="24" t="s">
        <v>126</v>
      </c>
      <c r="K4810" s="24">
        <v>1</v>
      </c>
      <c r="L4810" s="24" t="s">
        <v>97</v>
      </c>
      <c r="M4810" s="26">
        <v>46195</v>
      </c>
      <c r="N4810" s="27">
        <v>46195.375</v>
      </c>
      <c r="O4810" s="27">
        <v>46195.708333333336</v>
      </c>
      <c r="P4810" s="24" t="s">
        <v>7890</v>
      </c>
      <c r="Q4810" s="24" t="s">
        <v>7891</v>
      </c>
      <c r="R4810" s="24" t="s">
        <v>429</v>
      </c>
      <c r="T4810" s="24" t="s">
        <v>63</v>
      </c>
      <c r="U4810" s="24" t="s">
        <v>430</v>
      </c>
      <c r="V4810" s="27">
        <v>46195.546527777777</v>
      </c>
      <c r="W4810" s="27">
        <v>46195.615277777775</v>
      </c>
      <c r="Z4810" s="24">
        <v>1</v>
      </c>
      <c r="AA4810" s="24" t="s">
        <v>56</v>
      </c>
      <c r="AB4810" s="24" t="b">
        <v>0</v>
      </c>
      <c r="AC4810" s="61"/>
    </row>
    <row r="4811" spans="2:29" ht="13.7">
      <c r="B4811" s="24" t="s">
        <v>95</v>
      </c>
      <c r="C4811" s="24" t="s">
        <v>50</v>
      </c>
      <c r="D4811" s="24" t="s">
        <v>98</v>
      </c>
      <c r="E4811" s="24">
        <v>480</v>
      </c>
      <c r="F4811" s="26">
        <v>46204</v>
      </c>
      <c r="G4811" s="24" t="s">
        <v>52</v>
      </c>
      <c r="H4811" s="24" t="s">
        <v>53</v>
      </c>
      <c r="I4811" s="24" t="s">
        <v>62</v>
      </c>
      <c r="J4811" s="24" t="s">
        <v>125</v>
      </c>
      <c r="K4811" s="24">
        <v>1</v>
      </c>
      <c r="L4811" s="24" t="s">
        <v>97</v>
      </c>
      <c r="M4811" s="26">
        <v>46223</v>
      </c>
      <c r="N4811" s="27">
        <v>46223.3125</v>
      </c>
      <c r="O4811" s="27">
        <v>46223.645833333336</v>
      </c>
      <c r="V4811" s="27"/>
      <c r="W4811" s="27"/>
      <c r="X4811" s="24">
        <v>4</v>
      </c>
      <c r="Y4811" s="24">
        <v>0</v>
      </c>
      <c r="Z4811" s="24">
        <v>4</v>
      </c>
      <c r="AA4811" s="24" t="s">
        <v>58</v>
      </c>
      <c r="AB4811" s="24" t="b">
        <v>0</v>
      </c>
      <c r="AC4811" s="61">
        <v>0</v>
      </c>
    </row>
    <row r="4812" spans="2:29" ht="13.7">
      <c r="B4812" s="24" t="s">
        <v>95</v>
      </c>
      <c r="C4812" s="24" t="s">
        <v>50</v>
      </c>
      <c r="D4812" s="24" t="s">
        <v>98</v>
      </c>
      <c r="E4812" s="24">
        <v>480</v>
      </c>
      <c r="F4812" s="26">
        <v>46204</v>
      </c>
      <c r="G4812" s="24" t="s">
        <v>52</v>
      </c>
      <c r="H4812" s="24" t="s">
        <v>53</v>
      </c>
      <c r="I4812" s="24" t="s">
        <v>62</v>
      </c>
      <c r="J4812" s="24" t="s">
        <v>126</v>
      </c>
      <c r="K4812" s="24">
        <v>1</v>
      </c>
      <c r="L4812" s="24" t="s">
        <v>97</v>
      </c>
      <c r="M4812" s="26">
        <v>46223</v>
      </c>
      <c r="N4812" s="27">
        <v>46223.3125</v>
      </c>
      <c r="O4812" s="27">
        <v>46223.645833333336</v>
      </c>
      <c r="P4812" s="24" t="s">
        <v>7892</v>
      </c>
      <c r="Q4812" s="24" t="s">
        <v>7893</v>
      </c>
      <c r="R4812" s="24" t="s">
        <v>328</v>
      </c>
      <c r="T4812" s="24" t="s">
        <v>62</v>
      </c>
      <c r="U4812" s="24" t="s">
        <v>250</v>
      </c>
      <c r="V4812" s="27">
        <v>46223.484027777777</v>
      </c>
      <c r="W4812" s="27">
        <v>46223.536805555559</v>
      </c>
      <c r="Z4812" s="24">
        <v>1</v>
      </c>
      <c r="AA4812" s="24" t="s">
        <v>58</v>
      </c>
      <c r="AB4812" s="24" t="b">
        <v>0</v>
      </c>
      <c r="AC4812" s="61"/>
    </row>
    <row r="4813" spans="2:29" ht="13.7">
      <c r="B4813" s="24" t="s">
        <v>95</v>
      </c>
      <c r="C4813" s="24" t="s">
        <v>50</v>
      </c>
      <c r="D4813" s="24" t="s">
        <v>98</v>
      </c>
      <c r="E4813" s="24">
        <v>480</v>
      </c>
      <c r="F4813" s="26">
        <v>46204</v>
      </c>
      <c r="G4813" s="24" t="s">
        <v>52</v>
      </c>
      <c r="H4813" s="24" t="s">
        <v>53</v>
      </c>
      <c r="I4813" s="24" t="s">
        <v>62</v>
      </c>
      <c r="J4813" s="24" t="s">
        <v>126</v>
      </c>
      <c r="K4813" s="24">
        <v>1</v>
      </c>
      <c r="L4813" s="24" t="s">
        <v>97</v>
      </c>
      <c r="M4813" s="26">
        <v>46223</v>
      </c>
      <c r="N4813" s="27">
        <v>46223.3125</v>
      </c>
      <c r="O4813" s="27">
        <v>46223.645833333336</v>
      </c>
      <c r="P4813" s="24" t="s">
        <v>7894</v>
      </c>
      <c r="Q4813" s="24" t="s">
        <v>7895</v>
      </c>
      <c r="R4813" s="24" t="s">
        <v>323</v>
      </c>
      <c r="S4813" s="24" t="s">
        <v>213</v>
      </c>
      <c r="T4813" s="24" t="s">
        <v>62</v>
      </c>
      <c r="U4813" s="24" t="s">
        <v>250</v>
      </c>
      <c r="V4813" s="27">
        <v>46223.563888888886</v>
      </c>
      <c r="W4813" s="27">
        <v>46223.624305555553</v>
      </c>
      <c r="Z4813" s="24">
        <v>1</v>
      </c>
      <c r="AA4813" s="24" t="s">
        <v>58</v>
      </c>
      <c r="AB4813" s="24" t="b">
        <v>0</v>
      </c>
      <c r="AC4813" s="61"/>
    </row>
    <row r="4814" spans="2:29" ht="13.7">
      <c r="B4814" s="24" t="s">
        <v>95</v>
      </c>
      <c r="C4814" s="24" t="s">
        <v>50</v>
      </c>
      <c r="D4814" s="24" t="s">
        <v>98</v>
      </c>
      <c r="E4814" s="24">
        <v>480</v>
      </c>
      <c r="F4814" s="26">
        <v>46204</v>
      </c>
      <c r="G4814" s="24" t="s">
        <v>52</v>
      </c>
      <c r="H4814" s="24" t="s">
        <v>53</v>
      </c>
      <c r="I4814" s="24" t="s">
        <v>62</v>
      </c>
      <c r="J4814" s="24" t="s">
        <v>126</v>
      </c>
      <c r="K4814" s="24">
        <v>1</v>
      </c>
      <c r="L4814" s="24" t="s">
        <v>97</v>
      </c>
      <c r="M4814" s="26">
        <v>46223</v>
      </c>
      <c r="N4814" s="27">
        <v>46223.3125</v>
      </c>
      <c r="O4814" s="27">
        <v>46223.645833333336</v>
      </c>
      <c r="P4814" s="24" t="s">
        <v>7896</v>
      </c>
      <c r="Q4814" s="24" t="s">
        <v>7897</v>
      </c>
      <c r="R4814" s="24" t="s">
        <v>328</v>
      </c>
      <c r="T4814" s="24" t="s">
        <v>62</v>
      </c>
      <c r="U4814" s="24" t="s">
        <v>250</v>
      </c>
      <c r="V4814" s="27">
        <v>46223.397916666669</v>
      </c>
      <c r="W4814" s="27">
        <v>46223.460416666669</v>
      </c>
      <c r="Z4814" s="24">
        <v>1</v>
      </c>
      <c r="AA4814" s="24" t="s">
        <v>58</v>
      </c>
      <c r="AB4814" s="24" t="b">
        <v>0</v>
      </c>
      <c r="AC4814" s="61"/>
    </row>
    <row r="4815" spans="2:29" ht="13.7">
      <c r="B4815" s="24" t="s">
        <v>95</v>
      </c>
      <c r="C4815" s="24" t="s">
        <v>50</v>
      </c>
      <c r="D4815" s="24" t="s">
        <v>98</v>
      </c>
      <c r="E4815" s="24">
        <v>480</v>
      </c>
      <c r="F4815" s="26">
        <v>46204</v>
      </c>
      <c r="G4815" s="24" t="s">
        <v>52</v>
      </c>
      <c r="H4815" s="24" t="s">
        <v>53</v>
      </c>
      <c r="I4815" s="24" t="s">
        <v>62</v>
      </c>
      <c r="J4815" s="24" t="s">
        <v>126</v>
      </c>
      <c r="K4815" s="24">
        <v>1</v>
      </c>
      <c r="L4815" s="24" t="s">
        <v>97</v>
      </c>
      <c r="M4815" s="26">
        <v>46223</v>
      </c>
      <c r="N4815" s="27">
        <v>46223.3125</v>
      </c>
      <c r="O4815" s="27">
        <v>46223.645833333336</v>
      </c>
      <c r="P4815" s="24" t="s">
        <v>7898</v>
      </c>
      <c r="Q4815" s="24" t="s">
        <v>7899</v>
      </c>
      <c r="R4815" s="24" t="s">
        <v>253</v>
      </c>
      <c r="T4815" s="24" t="s">
        <v>62</v>
      </c>
      <c r="U4815" s="24" t="s">
        <v>250</v>
      </c>
      <c r="V4815" s="27">
        <v>46223.313888888886</v>
      </c>
      <c r="W4815" s="27">
        <v>46223.373611111114</v>
      </c>
      <c r="Z4815" s="24">
        <v>1</v>
      </c>
      <c r="AA4815" s="24" t="s">
        <v>58</v>
      </c>
      <c r="AB4815" s="24" t="b">
        <v>0</v>
      </c>
      <c r="AC4815" s="61"/>
    </row>
    <row r="4816" spans="2:29" ht="13.7">
      <c r="B4816" s="24" t="s">
        <v>95</v>
      </c>
      <c r="C4816" s="24" t="s">
        <v>50</v>
      </c>
      <c r="D4816" s="24" t="s">
        <v>98</v>
      </c>
      <c r="E4816" s="24">
        <v>480</v>
      </c>
      <c r="F4816" s="26">
        <v>46235</v>
      </c>
      <c r="G4816" s="24" t="s">
        <v>52</v>
      </c>
      <c r="H4816" s="24" t="s">
        <v>53</v>
      </c>
      <c r="I4816" s="24" t="s">
        <v>62</v>
      </c>
      <c r="J4816" s="24" t="s">
        <v>125</v>
      </c>
      <c r="K4816" s="24">
        <v>1</v>
      </c>
      <c r="L4816" s="24" t="s">
        <v>97</v>
      </c>
      <c r="M4816" s="26">
        <v>46244</v>
      </c>
      <c r="N4816" s="27">
        <v>46244.375</v>
      </c>
      <c r="O4816" s="27">
        <v>46244.708333333336</v>
      </c>
      <c r="V4816" s="27"/>
      <c r="W4816" s="27"/>
      <c r="X4816" s="24">
        <v>4</v>
      </c>
      <c r="Y4816" s="24">
        <v>0</v>
      </c>
      <c r="Z4816" s="24">
        <v>4</v>
      </c>
      <c r="AA4816" s="24" t="s">
        <v>60</v>
      </c>
      <c r="AB4816" s="24" t="b">
        <v>0</v>
      </c>
      <c r="AC4816" s="61">
        <v>0</v>
      </c>
    </row>
    <row r="4817" spans="2:29" ht="13.7">
      <c r="B4817" s="24" t="s">
        <v>95</v>
      </c>
      <c r="C4817" s="24" t="s">
        <v>50</v>
      </c>
      <c r="D4817" s="24" t="s">
        <v>98</v>
      </c>
      <c r="E4817" s="24">
        <v>480</v>
      </c>
      <c r="F4817" s="26">
        <v>46235</v>
      </c>
      <c r="G4817" s="24" t="s">
        <v>52</v>
      </c>
      <c r="H4817" s="24" t="s">
        <v>53</v>
      </c>
      <c r="I4817" s="24" t="s">
        <v>62</v>
      </c>
      <c r="J4817" s="24" t="s">
        <v>126</v>
      </c>
      <c r="K4817" s="24">
        <v>1</v>
      </c>
      <c r="L4817" s="24" t="s">
        <v>97</v>
      </c>
      <c r="M4817" s="26">
        <v>46244</v>
      </c>
      <c r="N4817" s="27">
        <v>46244.375</v>
      </c>
      <c r="O4817" s="27">
        <v>46244.708333333336</v>
      </c>
      <c r="P4817" s="24" t="s">
        <v>7900</v>
      </c>
      <c r="Q4817" s="24" t="s">
        <v>7901</v>
      </c>
      <c r="R4817" s="24" t="s">
        <v>328</v>
      </c>
      <c r="T4817" s="24" t="s">
        <v>62</v>
      </c>
      <c r="U4817" s="24" t="s">
        <v>411</v>
      </c>
      <c r="V4817" s="27">
        <v>46244.378472222219</v>
      </c>
      <c r="W4817" s="27">
        <v>46244.435416666667</v>
      </c>
      <c r="Z4817" s="24">
        <v>1</v>
      </c>
      <c r="AA4817" s="24" t="s">
        <v>60</v>
      </c>
      <c r="AB4817" s="24" t="b">
        <v>0</v>
      </c>
      <c r="AC4817" s="61"/>
    </row>
    <row r="4818" spans="2:29" ht="13.7">
      <c r="B4818" s="24" t="s">
        <v>95</v>
      </c>
      <c r="C4818" s="24" t="s">
        <v>50</v>
      </c>
      <c r="D4818" s="24" t="s">
        <v>98</v>
      </c>
      <c r="E4818" s="24">
        <v>480</v>
      </c>
      <c r="F4818" s="26">
        <v>46235</v>
      </c>
      <c r="G4818" s="24" t="s">
        <v>52</v>
      </c>
      <c r="H4818" s="24" t="s">
        <v>53</v>
      </c>
      <c r="I4818" s="24" t="s">
        <v>62</v>
      </c>
      <c r="J4818" s="24" t="s">
        <v>126</v>
      </c>
      <c r="K4818" s="24">
        <v>1</v>
      </c>
      <c r="L4818" s="24" t="s">
        <v>97</v>
      </c>
      <c r="M4818" s="26">
        <v>46244</v>
      </c>
      <c r="N4818" s="27">
        <v>46244.375</v>
      </c>
      <c r="O4818" s="27">
        <v>46244.708333333336</v>
      </c>
      <c r="P4818" s="24" t="s">
        <v>7902</v>
      </c>
      <c r="Q4818" s="24" t="s">
        <v>7903</v>
      </c>
      <c r="R4818" s="24" t="s">
        <v>253</v>
      </c>
      <c r="S4818" s="24" t="s">
        <v>213</v>
      </c>
      <c r="T4818" s="24" t="s">
        <v>62</v>
      </c>
      <c r="U4818" s="24" t="s">
        <v>411</v>
      </c>
      <c r="V4818" s="27">
        <v>46244.629861111112</v>
      </c>
      <c r="W4818" s="27">
        <v>46244.688194444447</v>
      </c>
      <c r="Z4818" s="24">
        <v>1</v>
      </c>
      <c r="AA4818" s="24" t="s">
        <v>60</v>
      </c>
      <c r="AB4818" s="24" t="b">
        <v>0</v>
      </c>
      <c r="AC4818" s="61"/>
    </row>
    <row r="4819" spans="2:29" ht="13.7">
      <c r="B4819" s="24" t="s">
        <v>95</v>
      </c>
      <c r="C4819" s="24" t="s">
        <v>50</v>
      </c>
      <c r="D4819" s="24" t="s">
        <v>98</v>
      </c>
      <c r="E4819" s="24">
        <v>480</v>
      </c>
      <c r="F4819" s="26">
        <v>46235</v>
      </c>
      <c r="G4819" s="24" t="s">
        <v>52</v>
      </c>
      <c r="H4819" s="24" t="s">
        <v>53</v>
      </c>
      <c r="I4819" s="24" t="s">
        <v>62</v>
      </c>
      <c r="J4819" s="24" t="s">
        <v>126</v>
      </c>
      <c r="K4819" s="24">
        <v>1</v>
      </c>
      <c r="L4819" s="24" t="s">
        <v>97</v>
      </c>
      <c r="M4819" s="26">
        <v>46244</v>
      </c>
      <c r="N4819" s="27">
        <v>46244.375</v>
      </c>
      <c r="O4819" s="27">
        <v>46244.708333333336</v>
      </c>
      <c r="P4819" s="24" t="s">
        <v>7904</v>
      </c>
      <c r="Q4819" s="24" t="s">
        <v>7905</v>
      </c>
      <c r="R4819" s="24" t="s">
        <v>323</v>
      </c>
      <c r="T4819" s="24" t="s">
        <v>62</v>
      </c>
      <c r="U4819" s="24" t="s">
        <v>411</v>
      </c>
      <c r="V4819" s="27">
        <v>46244.54583333333</v>
      </c>
      <c r="W4819" s="27">
        <v>46244.59375</v>
      </c>
      <c r="Z4819" s="24">
        <v>1</v>
      </c>
      <c r="AA4819" s="24" t="s">
        <v>60</v>
      </c>
      <c r="AB4819" s="24" t="b">
        <v>0</v>
      </c>
      <c r="AC4819" s="61"/>
    </row>
    <row r="4820" spans="2:29" ht="13.7">
      <c r="B4820" s="24" t="s">
        <v>95</v>
      </c>
      <c r="C4820" s="24" t="s">
        <v>50</v>
      </c>
      <c r="D4820" s="24" t="s">
        <v>98</v>
      </c>
      <c r="E4820" s="24">
        <v>480</v>
      </c>
      <c r="F4820" s="26">
        <v>46235</v>
      </c>
      <c r="G4820" s="24" t="s">
        <v>52</v>
      </c>
      <c r="H4820" s="24" t="s">
        <v>53</v>
      </c>
      <c r="I4820" s="24" t="s">
        <v>62</v>
      </c>
      <c r="J4820" s="24" t="s">
        <v>126</v>
      </c>
      <c r="K4820" s="24">
        <v>1</v>
      </c>
      <c r="L4820" s="24" t="s">
        <v>97</v>
      </c>
      <c r="M4820" s="26">
        <v>46244</v>
      </c>
      <c r="N4820" s="27">
        <v>46244.375</v>
      </c>
      <c r="O4820" s="27">
        <v>46244.708333333336</v>
      </c>
      <c r="P4820" s="24" t="s">
        <v>7906</v>
      </c>
      <c r="Q4820" s="24" t="s">
        <v>7907</v>
      </c>
      <c r="R4820" s="24" t="s">
        <v>249</v>
      </c>
      <c r="T4820" s="24" t="s">
        <v>62</v>
      </c>
      <c r="U4820" s="24" t="s">
        <v>411</v>
      </c>
      <c r="V4820" s="27">
        <v>46244.463194444441</v>
      </c>
      <c r="W4820" s="27">
        <v>46244.527777777781</v>
      </c>
      <c r="Z4820" s="24">
        <v>1</v>
      </c>
      <c r="AA4820" s="24" t="s">
        <v>60</v>
      </c>
      <c r="AB4820" s="24" t="b">
        <v>0</v>
      </c>
      <c r="AC4820" s="61"/>
    </row>
    <row r="4821" spans="2:29" ht="13.7">
      <c r="B4821" s="24" t="s">
        <v>95</v>
      </c>
      <c r="C4821" s="24" t="s">
        <v>50</v>
      </c>
      <c r="D4821" s="24" t="s">
        <v>98</v>
      </c>
      <c r="E4821" s="24">
        <v>480</v>
      </c>
      <c r="F4821" s="26">
        <v>46235</v>
      </c>
      <c r="G4821" s="24" t="s">
        <v>52</v>
      </c>
      <c r="H4821" s="24" t="s">
        <v>53</v>
      </c>
      <c r="I4821" s="24" t="s">
        <v>61</v>
      </c>
      <c r="J4821" s="24" t="s">
        <v>125</v>
      </c>
      <c r="K4821" s="24">
        <v>1</v>
      </c>
      <c r="L4821" s="24" t="s">
        <v>97</v>
      </c>
      <c r="M4821" s="26">
        <v>46263</v>
      </c>
      <c r="N4821" s="27">
        <v>46263.375</v>
      </c>
      <c r="O4821" s="27">
        <v>46263.708333333336</v>
      </c>
      <c r="V4821" s="27"/>
      <c r="W4821" s="27"/>
      <c r="X4821" s="24">
        <v>4</v>
      </c>
      <c r="Y4821" s="24">
        <v>0</v>
      </c>
      <c r="Z4821" s="24">
        <v>4</v>
      </c>
      <c r="AA4821" s="24" t="s">
        <v>60</v>
      </c>
      <c r="AB4821" s="24" t="b">
        <v>0</v>
      </c>
      <c r="AC4821" s="61">
        <v>0</v>
      </c>
    </row>
    <row r="4822" spans="2:29" ht="13.7">
      <c r="B4822" s="24" t="s">
        <v>95</v>
      </c>
      <c r="C4822" s="24" t="s">
        <v>50</v>
      </c>
      <c r="D4822" s="24" t="s">
        <v>98</v>
      </c>
      <c r="E4822" s="24">
        <v>480</v>
      </c>
      <c r="F4822" s="26">
        <v>46235</v>
      </c>
      <c r="G4822" s="24" t="s">
        <v>52</v>
      </c>
      <c r="H4822" s="24" t="s">
        <v>53</v>
      </c>
      <c r="I4822" s="24" t="s">
        <v>61</v>
      </c>
      <c r="J4822" s="24" t="s">
        <v>126</v>
      </c>
      <c r="K4822" s="24">
        <v>1</v>
      </c>
      <c r="L4822" s="24" t="s">
        <v>97</v>
      </c>
      <c r="M4822" s="26">
        <v>46263</v>
      </c>
      <c r="N4822" s="27">
        <v>46263.375</v>
      </c>
      <c r="O4822" s="27">
        <v>46263.708333333336</v>
      </c>
      <c r="P4822" s="24" t="s">
        <v>7908</v>
      </c>
      <c r="Q4822" s="24" t="s">
        <v>7909</v>
      </c>
      <c r="R4822" s="24" t="s">
        <v>208</v>
      </c>
      <c r="T4822" s="24" t="s">
        <v>61</v>
      </c>
      <c r="U4822" s="24" t="s">
        <v>411</v>
      </c>
      <c r="V4822" s="27">
        <v>46263.55</v>
      </c>
      <c r="W4822" s="27">
        <v>46263.598611111112</v>
      </c>
      <c r="Z4822" s="24">
        <v>1</v>
      </c>
      <c r="AA4822" s="24" t="s">
        <v>60</v>
      </c>
      <c r="AB4822" s="24" t="b">
        <v>0</v>
      </c>
      <c r="AC4822" s="61"/>
    </row>
    <row r="4823" spans="2:29" ht="13.7">
      <c r="B4823" s="24" t="s">
        <v>95</v>
      </c>
      <c r="C4823" s="24" t="s">
        <v>50</v>
      </c>
      <c r="D4823" s="24" t="s">
        <v>98</v>
      </c>
      <c r="E4823" s="24">
        <v>480</v>
      </c>
      <c r="F4823" s="26">
        <v>46235</v>
      </c>
      <c r="G4823" s="24" t="s">
        <v>52</v>
      </c>
      <c r="H4823" s="24" t="s">
        <v>53</v>
      </c>
      <c r="I4823" s="24" t="s">
        <v>61</v>
      </c>
      <c r="J4823" s="24" t="s">
        <v>126</v>
      </c>
      <c r="K4823" s="24">
        <v>1</v>
      </c>
      <c r="L4823" s="24" t="s">
        <v>97</v>
      </c>
      <c r="M4823" s="26">
        <v>46263</v>
      </c>
      <c r="N4823" s="27">
        <v>46263.375</v>
      </c>
      <c r="O4823" s="27">
        <v>46263.708333333336</v>
      </c>
      <c r="P4823" s="24" t="s">
        <v>7910</v>
      </c>
      <c r="Q4823" s="24" t="s">
        <v>7911</v>
      </c>
      <c r="R4823" s="24" t="s">
        <v>201</v>
      </c>
      <c r="T4823" s="24" t="s">
        <v>61</v>
      </c>
      <c r="U4823" s="24" t="s">
        <v>411</v>
      </c>
      <c r="V4823" s="27">
        <v>46263.628472222219</v>
      </c>
      <c r="W4823" s="27">
        <v>46263.685416666667</v>
      </c>
      <c r="Z4823" s="24">
        <v>1</v>
      </c>
      <c r="AA4823" s="24" t="s">
        <v>60</v>
      </c>
      <c r="AB4823" s="24" t="b">
        <v>0</v>
      </c>
      <c r="AC4823" s="61"/>
    </row>
    <row r="4824" spans="2:29" ht="13.7">
      <c r="B4824" s="24" t="s">
        <v>95</v>
      </c>
      <c r="C4824" s="24" t="s">
        <v>50</v>
      </c>
      <c r="D4824" s="24" t="s">
        <v>98</v>
      </c>
      <c r="E4824" s="24">
        <v>480</v>
      </c>
      <c r="F4824" s="26">
        <v>46235</v>
      </c>
      <c r="G4824" s="24" t="s">
        <v>52</v>
      </c>
      <c r="H4824" s="24" t="s">
        <v>53</v>
      </c>
      <c r="I4824" s="24" t="s">
        <v>61</v>
      </c>
      <c r="J4824" s="24" t="s">
        <v>126</v>
      </c>
      <c r="K4824" s="24">
        <v>1</v>
      </c>
      <c r="L4824" s="24" t="s">
        <v>97</v>
      </c>
      <c r="M4824" s="26">
        <v>46263</v>
      </c>
      <c r="N4824" s="27">
        <v>46263.375</v>
      </c>
      <c r="O4824" s="27">
        <v>46263.708333333336</v>
      </c>
      <c r="P4824" s="24" t="s">
        <v>7912</v>
      </c>
      <c r="Q4824" s="24" t="s">
        <v>7913</v>
      </c>
      <c r="R4824" s="24" t="s">
        <v>205</v>
      </c>
      <c r="S4824" s="24" t="s">
        <v>152</v>
      </c>
      <c r="T4824" s="24" t="s">
        <v>61</v>
      </c>
      <c r="U4824" s="24" t="s">
        <v>411</v>
      </c>
      <c r="V4824" s="27">
        <v>46263.465277777781</v>
      </c>
      <c r="W4824" s="27">
        <v>46263.512499999997</v>
      </c>
      <c r="Z4824" s="24">
        <v>1</v>
      </c>
      <c r="AA4824" s="24" t="s">
        <v>60</v>
      </c>
      <c r="AB4824" s="24" t="b">
        <v>0</v>
      </c>
      <c r="AC4824" s="61"/>
    </row>
    <row r="4825" spans="2:29" ht="13.7">
      <c r="B4825" s="24" t="s">
        <v>95</v>
      </c>
      <c r="C4825" s="24" t="s">
        <v>50</v>
      </c>
      <c r="D4825" s="24" t="s">
        <v>98</v>
      </c>
      <c r="E4825" s="24">
        <v>480</v>
      </c>
      <c r="F4825" s="26">
        <v>46235</v>
      </c>
      <c r="G4825" s="24" t="s">
        <v>52</v>
      </c>
      <c r="H4825" s="24" t="s">
        <v>53</v>
      </c>
      <c r="I4825" s="24" t="s">
        <v>61</v>
      </c>
      <c r="J4825" s="24" t="s">
        <v>126</v>
      </c>
      <c r="K4825" s="24">
        <v>1</v>
      </c>
      <c r="L4825" s="24" t="s">
        <v>97</v>
      </c>
      <c r="M4825" s="26">
        <v>46263</v>
      </c>
      <c r="N4825" s="27">
        <v>46263.375</v>
      </c>
      <c r="O4825" s="27">
        <v>46263.708333333336</v>
      </c>
      <c r="P4825" s="24" t="s">
        <v>7914</v>
      </c>
      <c r="Q4825" s="24" t="s">
        <v>7915</v>
      </c>
      <c r="R4825" s="24" t="s">
        <v>201</v>
      </c>
      <c r="T4825" s="24" t="s">
        <v>61</v>
      </c>
      <c r="U4825" s="24" t="s">
        <v>411</v>
      </c>
      <c r="V4825" s="27">
        <v>46263.382638888892</v>
      </c>
      <c r="W4825" s="27">
        <v>46263.425694444442</v>
      </c>
      <c r="Z4825" s="24">
        <v>1</v>
      </c>
      <c r="AA4825" s="24" t="s">
        <v>60</v>
      </c>
      <c r="AB4825" s="24" t="b">
        <v>0</v>
      </c>
      <c r="AC4825" s="61"/>
    </row>
    <row r="4826" spans="2:29" ht="13.7">
      <c r="B4826" s="24" t="s">
        <v>95</v>
      </c>
      <c r="C4826" s="24" t="s">
        <v>50</v>
      </c>
      <c r="D4826" s="24" t="s">
        <v>98</v>
      </c>
      <c r="E4826" s="24">
        <v>480</v>
      </c>
      <c r="F4826" s="26">
        <v>46235</v>
      </c>
      <c r="G4826" s="24" t="s">
        <v>52</v>
      </c>
      <c r="H4826" s="24" t="s">
        <v>53</v>
      </c>
      <c r="I4826" s="24" t="s">
        <v>62</v>
      </c>
      <c r="J4826" s="24" t="s">
        <v>125</v>
      </c>
      <c r="K4826" s="24">
        <v>1</v>
      </c>
      <c r="L4826" s="24" t="s">
        <v>97</v>
      </c>
      <c r="M4826" s="26">
        <v>46265</v>
      </c>
      <c r="N4826" s="27">
        <v>46265.354166666664</v>
      </c>
      <c r="O4826" s="27">
        <v>46265.6875</v>
      </c>
      <c r="V4826" s="27"/>
      <c r="W4826" s="27"/>
      <c r="X4826" s="24">
        <v>4</v>
      </c>
      <c r="Y4826" s="24">
        <v>0</v>
      </c>
      <c r="Z4826" s="24">
        <v>4</v>
      </c>
      <c r="AA4826" s="24" t="s">
        <v>60</v>
      </c>
      <c r="AB4826" s="24" t="b">
        <v>0</v>
      </c>
      <c r="AC4826" s="61">
        <v>0</v>
      </c>
    </row>
    <row r="4827" spans="2:29" ht="13.7">
      <c r="B4827" s="24" t="s">
        <v>95</v>
      </c>
      <c r="C4827" s="24" t="s">
        <v>50</v>
      </c>
      <c r="D4827" s="24" t="s">
        <v>98</v>
      </c>
      <c r="E4827" s="24">
        <v>480</v>
      </c>
      <c r="F4827" s="26">
        <v>46235</v>
      </c>
      <c r="G4827" s="24" t="s">
        <v>52</v>
      </c>
      <c r="H4827" s="24" t="s">
        <v>53</v>
      </c>
      <c r="I4827" s="24" t="s">
        <v>62</v>
      </c>
      <c r="J4827" s="24" t="s">
        <v>126</v>
      </c>
      <c r="K4827" s="24">
        <v>1</v>
      </c>
      <c r="L4827" s="24" t="s">
        <v>97</v>
      </c>
      <c r="M4827" s="26">
        <v>46265</v>
      </c>
      <c r="N4827" s="27">
        <v>46265.354166666664</v>
      </c>
      <c r="O4827" s="27">
        <v>46265.6875</v>
      </c>
      <c r="P4827" s="24" t="s">
        <v>7916</v>
      </c>
      <c r="Q4827" s="24" t="s">
        <v>7917</v>
      </c>
      <c r="R4827" s="24" t="s">
        <v>256</v>
      </c>
      <c r="T4827" s="24" t="s">
        <v>62</v>
      </c>
      <c r="U4827" s="24" t="s">
        <v>616</v>
      </c>
      <c r="V4827" s="27">
        <v>46265.522222222222</v>
      </c>
      <c r="W4827" s="27">
        <v>46265.570138888892</v>
      </c>
      <c r="Z4827" s="24">
        <v>1</v>
      </c>
      <c r="AA4827" s="24" t="s">
        <v>60</v>
      </c>
      <c r="AB4827" s="24" t="b">
        <v>0</v>
      </c>
      <c r="AC4827" s="61"/>
    </row>
    <row r="4828" spans="2:29" ht="13.7">
      <c r="B4828" s="24" t="s">
        <v>95</v>
      </c>
      <c r="C4828" s="24" t="s">
        <v>50</v>
      </c>
      <c r="D4828" s="24" t="s">
        <v>98</v>
      </c>
      <c r="E4828" s="24">
        <v>480</v>
      </c>
      <c r="F4828" s="26">
        <v>46235</v>
      </c>
      <c r="G4828" s="24" t="s">
        <v>52</v>
      </c>
      <c r="H4828" s="24" t="s">
        <v>53</v>
      </c>
      <c r="I4828" s="24" t="s">
        <v>62</v>
      </c>
      <c r="J4828" s="24" t="s">
        <v>126</v>
      </c>
      <c r="K4828" s="24">
        <v>1</v>
      </c>
      <c r="L4828" s="24" t="s">
        <v>97</v>
      </c>
      <c r="M4828" s="26">
        <v>46265</v>
      </c>
      <c r="N4828" s="27">
        <v>46265.354166666664</v>
      </c>
      <c r="O4828" s="27">
        <v>46265.6875</v>
      </c>
      <c r="P4828" s="24" t="s">
        <v>7918</v>
      </c>
      <c r="Q4828" s="24" t="s">
        <v>7919</v>
      </c>
      <c r="R4828" s="24" t="s">
        <v>323</v>
      </c>
      <c r="T4828" s="24" t="s">
        <v>62</v>
      </c>
      <c r="U4828" s="24" t="s">
        <v>616</v>
      </c>
      <c r="V4828" s="27">
        <v>46265.607638888891</v>
      </c>
      <c r="W4828" s="27">
        <v>46265.668055555558</v>
      </c>
      <c r="Z4828" s="24">
        <v>1</v>
      </c>
      <c r="AA4828" s="24" t="s">
        <v>60</v>
      </c>
      <c r="AB4828" s="24" t="b">
        <v>0</v>
      </c>
      <c r="AC4828" s="61"/>
    </row>
    <row r="4829" spans="2:29" ht="13.7">
      <c r="B4829" s="24" t="s">
        <v>95</v>
      </c>
      <c r="C4829" s="24" t="s">
        <v>50</v>
      </c>
      <c r="D4829" s="24" t="s">
        <v>98</v>
      </c>
      <c r="E4829" s="24">
        <v>480</v>
      </c>
      <c r="F4829" s="26">
        <v>46235</v>
      </c>
      <c r="G4829" s="24" t="s">
        <v>52</v>
      </c>
      <c r="H4829" s="24" t="s">
        <v>53</v>
      </c>
      <c r="I4829" s="24" t="s">
        <v>62</v>
      </c>
      <c r="J4829" s="24" t="s">
        <v>126</v>
      </c>
      <c r="K4829" s="24">
        <v>1</v>
      </c>
      <c r="L4829" s="24" t="s">
        <v>97</v>
      </c>
      <c r="M4829" s="26">
        <v>46265</v>
      </c>
      <c r="N4829" s="27">
        <v>46265.354166666664</v>
      </c>
      <c r="O4829" s="27">
        <v>46265.6875</v>
      </c>
      <c r="P4829" s="24" t="s">
        <v>7920</v>
      </c>
      <c r="Q4829" s="24" t="s">
        <v>7921</v>
      </c>
      <c r="R4829" s="24" t="s">
        <v>323</v>
      </c>
      <c r="T4829" s="24" t="s">
        <v>62</v>
      </c>
      <c r="U4829" s="24" t="s">
        <v>616</v>
      </c>
      <c r="V4829" s="27">
        <v>46265.439583333333</v>
      </c>
      <c r="W4829" s="27">
        <v>46265.487500000003</v>
      </c>
      <c r="Z4829" s="24">
        <v>1</v>
      </c>
      <c r="AA4829" s="24" t="s">
        <v>60</v>
      </c>
      <c r="AB4829" s="24" t="b">
        <v>0</v>
      </c>
      <c r="AC4829" s="61"/>
    </row>
    <row r="4830" spans="2:29" ht="13.7">
      <c r="B4830" s="24" t="s">
        <v>95</v>
      </c>
      <c r="C4830" s="24" t="s">
        <v>50</v>
      </c>
      <c r="D4830" s="24" t="s">
        <v>98</v>
      </c>
      <c r="E4830" s="24">
        <v>480</v>
      </c>
      <c r="F4830" s="26">
        <v>46235</v>
      </c>
      <c r="G4830" s="24" t="s">
        <v>52</v>
      </c>
      <c r="H4830" s="24" t="s">
        <v>53</v>
      </c>
      <c r="I4830" s="24" t="s">
        <v>62</v>
      </c>
      <c r="J4830" s="24" t="s">
        <v>126</v>
      </c>
      <c r="K4830" s="24">
        <v>1</v>
      </c>
      <c r="L4830" s="24" t="s">
        <v>97</v>
      </c>
      <c r="M4830" s="26">
        <v>46265</v>
      </c>
      <c r="N4830" s="27">
        <v>46265.354166666664</v>
      </c>
      <c r="O4830" s="27">
        <v>46265.6875</v>
      </c>
      <c r="P4830" s="24" t="s">
        <v>7922</v>
      </c>
      <c r="Q4830" s="24" t="s">
        <v>7923</v>
      </c>
      <c r="R4830" s="24" t="s">
        <v>256</v>
      </c>
      <c r="T4830" s="24" t="s">
        <v>62</v>
      </c>
      <c r="U4830" s="24" t="s">
        <v>616</v>
      </c>
      <c r="V4830" s="27">
        <v>46265.36041666667</v>
      </c>
      <c r="W4830" s="27">
        <v>46265.418749999997</v>
      </c>
      <c r="Z4830" s="24">
        <v>1</v>
      </c>
      <c r="AA4830" s="24" t="s">
        <v>60</v>
      </c>
      <c r="AB4830" s="24" t="b">
        <v>0</v>
      </c>
      <c r="AC4830" s="61"/>
    </row>
    <row r="4831" spans="2:29" ht="13.7">
      <c r="B4831" s="24" t="s">
        <v>95</v>
      </c>
      <c r="C4831" s="24" t="s">
        <v>50</v>
      </c>
      <c r="D4831" s="24" t="s">
        <v>98</v>
      </c>
      <c r="E4831" s="24">
        <v>540</v>
      </c>
      <c r="F4831" s="26">
        <v>46204</v>
      </c>
      <c r="G4831" s="24" t="s">
        <v>52</v>
      </c>
      <c r="H4831" s="24" t="s">
        <v>53</v>
      </c>
      <c r="I4831" s="24" t="s">
        <v>57</v>
      </c>
      <c r="J4831" s="24" t="s">
        <v>125</v>
      </c>
      <c r="K4831" s="24">
        <v>1</v>
      </c>
      <c r="L4831" s="24" t="s">
        <v>97</v>
      </c>
      <c r="M4831" s="26">
        <v>46233</v>
      </c>
      <c r="N4831" s="27">
        <v>46233.333333333336</v>
      </c>
      <c r="O4831" s="27">
        <v>46233.708333333336</v>
      </c>
      <c r="V4831" s="27"/>
      <c r="W4831" s="27"/>
      <c r="X4831" s="24">
        <v>4</v>
      </c>
      <c r="Y4831" s="24">
        <v>0</v>
      </c>
      <c r="Z4831" s="24">
        <v>4</v>
      </c>
      <c r="AA4831" s="24" t="s">
        <v>58</v>
      </c>
      <c r="AB4831" s="24" t="b">
        <v>0</v>
      </c>
      <c r="AC4831" s="61">
        <v>0</v>
      </c>
    </row>
    <row r="4832" spans="2:29" ht="13.7">
      <c r="B4832" s="24" t="s">
        <v>95</v>
      </c>
      <c r="C4832" s="24" t="s">
        <v>50</v>
      </c>
      <c r="D4832" s="24" t="s">
        <v>98</v>
      </c>
      <c r="E4832" s="24">
        <v>540</v>
      </c>
      <c r="F4832" s="26">
        <v>46204</v>
      </c>
      <c r="G4832" s="24" t="s">
        <v>52</v>
      </c>
      <c r="H4832" s="24" t="s">
        <v>53</v>
      </c>
      <c r="I4832" s="24" t="s">
        <v>57</v>
      </c>
      <c r="J4832" s="24" t="s">
        <v>126</v>
      </c>
      <c r="K4832" s="24">
        <v>1</v>
      </c>
      <c r="L4832" s="24" t="s">
        <v>97</v>
      </c>
      <c r="M4832" s="26">
        <v>46233</v>
      </c>
      <c r="N4832" s="27">
        <v>46233.333333333336</v>
      </c>
      <c r="O4832" s="27">
        <v>46233.708333333336</v>
      </c>
      <c r="P4832" s="24" t="s">
        <v>7924</v>
      </c>
      <c r="Q4832" s="24" t="s">
        <v>7925</v>
      </c>
      <c r="R4832" s="24" t="s">
        <v>165</v>
      </c>
      <c r="T4832" s="24" t="s">
        <v>57</v>
      </c>
      <c r="U4832" s="24" t="s">
        <v>430</v>
      </c>
      <c r="V4832" s="27">
        <v>46233.62222222222</v>
      </c>
      <c r="W4832" s="27">
        <v>46233.685416666667</v>
      </c>
      <c r="Z4832" s="24">
        <v>1</v>
      </c>
      <c r="AA4832" s="24" t="s">
        <v>58</v>
      </c>
      <c r="AB4832" s="24" t="b">
        <v>0</v>
      </c>
      <c r="AC4832" s="61"/>
    </row>
    <row r="4833" spans="2:29" ht="13.7">
      <c r="B4833" s="24" t="s">
        <v>95</v>
      </c>
      <c r="C4833" s="24" t="s">
        <v>50</v>
      </c>
      <c r="D4833" s="24" t="s">
        <v>98</v>
      </c>
      <c r="E4833" s="24">
        <v>540</v>
      </c>
      <c r="F4833" s="26">
        <v>46204</v>
      </c>
      <c r="G4833" s="24" t="s">
        <v>52</v>
      </c>
      <c r="H4833" s="24" t="s">
        <v>53</v>
      </c>
      <c r="I4833" s="24" t="s">
        <v>57</v>
      </c>
      <c r="J4833" s="24" t="s">
        <v>126</v>
      </c>
      <c r="K4833" s="24">
        <v>1</v>
      </c>
      <c r="L4833" s="24" t="s">
        <v>97</v>
      </c>
      <c r="M4833" s="26">
        <v>46233</v>
      </c>
      <c r="N4833" s="27">
        <v>46233.333333333336</v>
      </c>
      <c r="O4833" s="27">
        <v>46233.708333333336</v>
      </c>
      <c r="P4833" s="24" t="s">
        <v>7926</v>
      </c>
      <c r="Q4833" s="24" t="s">
        <v>7927</v>
      </c>
      <c r="R4833" s="24" t="s">
        <v>155</v>
      </c>
      <c r="T4833" s="24" t="s">
        <v>57</v>
      </c>
      <c r="U4833" s="24" t="s">
        <v>430</v>
      </c>
      <c r="V4833" s="27">
        <v>46233.522222222222</v>
      </c>
      <c r="W4833" s="27">
        <v>46233.588888888888</v>
      </c>
      <c r="Z4833" s="24">
        <v>1</v>
      </c>
      <c r="AA4833" s="24" t="s">
        <v>58</v>
      </c>
      <c r="AB4833" s="24" t="b">
        <v>0</v>
      </c>
      <c r="AC4833" s="61"/>
    </row>
    <row r="4834" spans="2:29" ht="13.7">
      <c r="B4834" s="24" t="s">
        <v>95</v>
      </c>
      <c r="C4834" s="24" t="s">
        <v>50</v>
      </c>
      <c r="D4834" s="24" t="s">
        <v>98</v>
      </c>
      <c r="E4834" s="24">
        <v>540</v>
      </c>
      <c r="F4834" s="26">
        <v>46204</v>
      </c>
      <c r="G4834" s="24" t="s">
        <v>52</v>
      </c>
      <c r="H4834" s="24" t="s">
        <v>53</v>
      </c>
      <c r="I4834" s="24" t="s">
        <v>57</v>
      </c>
      <c r="J4834" s="24" t="s">
        <v>126</v>
      </c>
      <c r="K4834" s="24">
        <v>1</v>
      </c>
      <c r="L4834" s="24" t="s">
        <v>97</v>
      </c>
      <c r="M4834" s="26">
        <v>46233</v>
      </c>
      <c r="N4834" s="27">
        <v>46233.333333333336</v>
      </c>
      <c r="O4834" s="27">
        <v>46233.708333333336</v>
      </c>
      <c r="P4834" s="24" t="s">
        <v>7928</v>
      </c>
      <c r="Q4834" s="24" t="s">
        <v>7929</v>
      </c>
      <c r="R4834" s="24" t="s">
        <v>155</v>
      </c>
      <c r="T4834" s="24" t="s">
        <v>57</v>
      </c>
      <c r="U4834" s="24" t="s">
        <v>430</v>
      </c>
      <c r="V4834" s="27">
        <v>46233.429861111108</v>
      </c>
      <c r="W4834" s="27">
        <v>46233.509722222225</v>
      </c>
      <c r="Z4834" s="24">
        <v>1</v>
      </c>
      <c r="AA4834" s="24" t="s">
        <v>58</v>
      </c>
      <c r="AB4834" s="24" t="b">
        <v>0</v>
      </c>
      <c r="AC4834" s="61"/>
    </row>
    <row r="4835" spans="2:29" ht="13.7">
      <c r="B4835" s="24" t="s">
        <v>95</v>
      </c>
      <c r="C4835" s="24" t="s">
        <v>50</v>
      </c>
      <c r="D4835" s="24" t="s">
        <v>98</v>
      </c>
      <c r="E4835" s="24">
        <v>540</v>
      </c>
      <c r="F4835" s="26">
        <v>46204</v>
      </c>
      <c r="G4835" s="24" t="s">
        <v>52</v>
      </c>
      <c r="H4835" s="24" t="s">
        <v>53</v>
      </c>
      <c r="I4835" s="24" t="s">
        <v>57</v>
      </c>
      <c r="J4835" s="24" t="s">
        <v>126</v>
      </c>
      <c r="K4835" s="24">
        <v>1</v>
      </c>
      <c r="L4835" s="24" t="s">
        <v>97</v>
      </c>
      <c r="M4835" s="26">
        <v>46233</v>
      </c>
      <c r="N4835" s="27">
        <v>46233.333333333336</v>
      </c>
      <c r="O4835" s="27">
        <v>46233.708333333336</v>
      </c>
      <c r="P4835" s="24" t="s">
        <v>7930</v>
      </c>
      <c r="Q4835" s="24" t="s">
        <v>7931</v>
      </c>
      <c r="R4835" s="24" t="s">
        <v>182</v>
      </c>
      <c r="T4835" s="24" t="s">
        <v>57</v>
      </c>
      <c r="U4835" s="24" t="s">
        <v>430</v>
      </c>
      <c r="V4835" s="27">
        <v>46233.338888888888</v>
      </c>
      <c r="W4835" s="27">
        <v>46233.406944444447</v>
      </c>
      <c r="Z4835" s="24">
        <v>1</v>
      </c>
      <c r="AA4835" s="24" t="s">
        <v>58</v>
      </c>
      <c r="AB4835" s="24" t="b">
        <v>0</v>
      </c>
      <c r="AC4835" s="61"/>
    </row>
    <row r="4836" spans="2:29" ht="13.7">
      <c r="B4836" s="24" t="s">
        <v>95</v>
      </c>
      <c r="C4836" s="24" t="s">
        <v>50</v>
      </c>
      <c r="D4836" s="24" t="s">
        <v>98</v>
      </c>
      <c r="E4836" s="24">
        <v>540</v>
      </c>
      <c r="F4836" s="26">
        <v>46235</v>
      </c>
      <c r="G4836" s="24" t="s">
        <v>52</v>
      </c>
      <c r="H4836" s="24" t="s">
        <v>53</v>
      </c>
      <c r="I4836" s="24" t="s">
        <v>61</v>
      </c>
      <c r="J4836" s="24" t="s">
        <v>125</v>
      </c>
      <c r="K4836" s="24">
        <v>1</v>
      </c>
      <c r="L4836" s="24" t="s">
        <v>97</v>
      </c>
      <c r="M4836" s="26">
        <v>46237</v>
      </c>
      <c r="N4836" s="27">
        <v>46237.354166666664</v>
      </c>
      <c r="O4836" s="27">
        <v>46237.729166666664</v>
      </c>
      <c r="V4836" s="27"/>
      <c r="W4836" s="27"/>
      <c r="X4836" s="24">
        <v>4</v>
      </c>
      <c r="Y4836" s="24">
        <v>0</v>
      </c>
      <c r="Z4836" s="24">
        <v>4</v>
      </c>
      <c r="AA4836" s="24" t="s">
        <v>60</v>
      </c>
      <c r="AB4836" s="24" t="b">
        <v>0</v>
      </c>
      <c r="AC4836" s="61">
        <v>0</v>
      </c>
    </row>
    <row r="4837" spans="2:29" ht="13.7">
      <c r="B4837" s="24" t="s">
        <v>95</v>
      </c>
      <c r="C4837" s="24" t="s">
        <v>50</v>
      </c>
      <c r="D4837" s="24" t="s">
        <v>98</v>
      </c>
      <c r="E4837" s="24">
        <v>540</v>
      </c>
      <c r="F4837" s="26">
        <v>46235</v>
      </c>
      <c r="G4837" s="24" t="s">
        <v>52</v>
      </c>
      <c r="H4837" s="24" t="s">
        <v>53</v>
      </c>
      <c r="I4837" s="24" t="s">
        <v>61</v>
      </c>
      <c r="J4837" s="24" t="s">
        <v>126</v>
      </c>
      <c r="K4837" s="24">
        <v>1</v>
      </c>
      <c r="L4837" s="24" t="s">
        <v>97</v>
      </c>
      <c r="M4837" s="26">
        <v>46237</v>
      </c>
      <c r="N4837" s="27">
        <v>46237.354166666664</v>
      </c>
      <c r="O4837" s="27">
        <v>46237.729166666664</v>
      </c>
      <c r="P4837" s="24" t="s">
        <v>7932</v>
      </c>
      <c r="Q4837" s="24" t="s">
        <v>7933</v>
      </c>
      <c r="R4837" s="24" t="s">
        <v>208</v>
      </c>
      <c r="T4837" s="24" t="s">
        <v>61</v>
      </c>
      <c r="U4837" s="24" t="s">
        <v>278</v>
      </c>
      <c r="V4837" s="27">
        <v>46237.543055555558</v>
      </c>
      <c r="W4837" s="27">
        <v>46237.599999999999</v>
      </c>
      <c r="Z4837" s="24">
        <v>1</v>
      </c>
      <c r="AA4837" s="24" t="s">
        <v>60</v>
      </c>
      <c r="AB4837" s="24" t="b">
        <v>0</v>
      </c>
      <c r="AC4837" s="61"/>
    </row>
    <row r="4838" spans="2:29" ht="13.7">
      <c r="B4838" s="24" t="s">
        <v>95</v>
      </c>
      <c r="C4838" s="24" t="s">
        <v>50</v>
      </c>
      <c r="D4838" s="24" t="s">
        <v>98</v>
      </c>
      <c r="E4838" s="24">
        <v>540</v>
      </c>
      <c r="F4838" s="26">
        <v>46235</v>
      </c>
      <c r="G4838" s="24" t="s">
        <v>52</v>
      </c>
      <c r="H4838" s="24" t="s">
        <v>53</v>
      </c>
      <c r="I4838" s="24" t="s">
        <v>61</v>
      </c>
      <c r="J4838" s="24" t="s">
        <v>126</v>
      </c>
      <c r="K4838" s="24">
        <v>1</v>
      </c>
      <c r="L4838" s="24" t="s">
        <v>97</v>
      </c>
      <c r="M4838" s="26">
        <v>46237</v>
      </c>
      <c r="N4838" s="27">
        <v>46237.354166666664</v>
      </c>
      <c r="O4838" s="27">
        <v>46237.729166666664</v>
      </c>
      <c r="P4838" s="24" t="s">
        <v>7934</v>
      </c>
      <c r="Q4838" s="24" t="s">
        <v>7935</v>
      </c>
      <c r="R4838" s="24" t="s">
        <v>205</v>
      </c>
      <c r="S4838" s="24" t="s">
        <v>198</v>
      </c>
      <c r="T4838" s="24" t="s">
        <v>61</v>
      </c>
      <c r="U4838" s="24" t="s">
        <v>278</v>
      </c>
      <c r="V4838" s="27">
        <v>46237.452777777777</v>
      </c>
      <c r="W4838" s="27">
        <v>46237.512499999997</v>
      </c>
      <c r="Z4838" s="24">
        <v>1</v>
      </c>
      <c r="AA4838" s="24" t="s">
        <v>60</v>
      </c>
      <c r="AB4838" s="24" t="b">
        <v>0</v>
      </c>
      <c r="AC4838" s="61"/>
    </row>
    <row r="4839" spans="2:29" ht="13.7">
      <c r="B4839" s="24" t="s">
        <v>95</v>
      </c>
      <c r="C4839" s="24" t="s">
        <v>50</v>
      </c>
      <c r="D4839" s="24" t="s">
        <v>98</v>
      </c>
      <c r="E4839" s="24">
        <v>540</v>
      </c>
      <c r="F4839" s="26">
        <v>46235</v>
      </c>
      <c r="G4839" s="24" t="s">
        <v>52</v>
      </c>
      <c r="H4839" s="24" t="s">
        <v>53</v>
      </c>
      <c r="I4839" s="24" t="s">
        <v>61</v>
      </c>
      <c r="J4839" s="24" t="s">
        <v>126</v>
      </c>
      <c r="K4839" s="24">
        <v>1</v>
      </c>
      <c r="L4839" s="24" t="s">
        <v>97</v>
      </c>
      <c r="M4839" s="26">
        <v>46237</v>
      </c>
      <c r="N4839" s="27">
        <v>46237.354166666664</v>
      </c>
      <c r="O4839" s="27">
        <v>46237.729166666664</v>
      </c>
      <c r="P4839" s="24" t="s">
        <v>7936</v>
      </c>
      <c r="Q4839" s="24" t="s">
        <v>7937</v>
      </c>
      <c r="R4839" s="24" t="s">
        <v>201</v>
      </c>
      <c r="T4839" s="24" t="s">
        <v>61</v>
      </c>
      <c r="U4839" s="24" t="s">
        <v>278</v>
      </c>
      <c r="V4839" s="27">
        <v>46237.637499999997</v>
      </c>
      <c r="W4839" s="27">
        <v>46237.692361111112</v>
      </c>
      <c r="Z4839" s="24">
        <v>1</v>
      </c>
      <c r="AA4839" s="24" t="s">
        <v>60</v>
      </c>
      <c r="AB4839" s="24" t="b">
        <v>0</v>
      </c>
      <c r="AC4839" s="61"/>
    </row>
    <row r="4840" spans="2:29" ht="13.7">
      <c r="B4840" s="24" t="s">
        <v>95</v>
      </c>
      <c r="C4840" s="24" t="s">
        <v>50</v>
      </c>
      <c r="D4840" s="24" t="s">
        <v>98</v>
      </c>
      <c r="E4840" s="24">
        <v>540</v>
      </c>
      <c r="F4840" s="26">
        <v>46235</v>
      </c>
      <c r="G4840" s="24" t="s">
        <v>52</v>
      </c>
      <c r="H4840" s="24" t="s">
        <v>53</v>
      </c>
      <c r="I4840" s="24" t="s">
        <v>61</v>
      </c>
      <c r="J4840" s="24" t="s">
        <v>126</v>
      </c>
      <c r="K4840" s="24">
        <v>1</v>
      </c>
      <c r="L4840" s="24" t="s">
        <v>97</v>
      </c>
      <c r="M4840" s="26">
        <v>46237</v>
      </c>
      <c r="N4840" s="27">
        <v>46237.354166666664</v>
      </c>
      <c r="O4840" s="27">
        <v>46237.729166666664</v>
      </c>
      <c r="P4840" s="24" t="s">
        <v>7938</v>
      </c>
      <c r="Q4840" s="24" t="s">
        <v>7939</v>
      </c>
      <c r="R4840" s="24" t="s">
        <v>205</v>
      </c>
      <c r="T4840" s="24" t="s">
        <v>61</v>
      </c>
      <c r="U4840" s="24" t="s">
        <v>278</v>
      </c>
      <c r="V4840" s="27">
        <v>46237.359722222223</v>
      </c>
      <c r="W4840" s="27">
        <v>46237.425694444442</v>
      </c>
      <c r="Z4840" s="24">
        <v>1</v>
      </c>
      <c r="AA4840" s="24" t="s">
        <v>60</v>
      </c>
      <c r="AB4840" s="24" t="b">
        <v>0</v>
      </c>
      <c r="AC4840" s="61"/>
    </row>
    <row r="4841" spans="2:29" ht="13.7">
      <c r="B4841" s="24" t="s">
        <v>95</v>
      </c>
      <c r="C4841" s="24" t="s">
        <v>50</v>
      </c>
      <c r="D4841" s="24" t="s">
        <v>98</v>
      </c>
      <c r="E4841" s="24">
        <v>540</v>
      </c>
      <c r="F4841" s="26">
        <v>46235</v>
      </c>
      <c r="G4841" s="24" t="s">
        <v>52</v>
      </c>
      <c r="H4841" s="24" t="s">
        <v>53</v>
      </c>
      <c r="I4841" s="24" t="s">
        <v>54</v>
      </c>
      <c r="J4841" s="24" t="s">
        <v>125</v>
      </c>
      <c r="K4841" s="24">
        <v>1</v>
      </c>
      <c r="L4841" s="24" t="s">
        <v>97</v>
      </c>
      <c r="M4841" s="26">
        <v>46262</v>
      </c>
      <c r="N4841" s="27">
        <v>46262.3125</v>
      </c>
      <c r="O4841" s="27">
        <v>46262.6875</v>
      </c>
      <c r="V4841" s="27"/>
      <c r="W4841" s="27"/>
      <c r="X4841" s="24">
        <v>4</v>
      </c>
      <c r="Y4841" s="24">
        <v>0</v>
      </c>
      <c r="Z4841" s="24">
        <v>4</v>
      </c>
      <c r="AA4841" s="24" t="s">
        <v>60</v>
      </c>
      <c r="AB4841" s="24" t="b">
        <v>0</v>
      </c>
      <c r="AC4841" s="61">
        <v>0</v>
      </c>
    </row>
    <row r="4842" spans="2:29" ht="13.7">
      <c r="B4842" s="24" t="s">
        <v>95</v>
      </c>
      <c r="C4842" s="24" t="s">
        <v>50</v>
      </c>
      <c r="D4842" s="24" t="s">
        <v>98</v>
      </c>
      <c r="E4842" s="24">
        <v>540</v>
      </c>
      <c r="F4842" s="26">
        <v>46235</v>
      </c>
      <c r="G4842" s="24" t="s">
        <v>52</v>
      </c>
      <c r="H4842" s="24" t="s">
        <v>53</v>
      </c>
      <c r="I4842" s="24" t="s">
        <v>54</v>
      </c>
      <c r="J4842" s="24" t="s">
        <v>126</v>
      </c>
      <c r="K4842" s="24">
        <v>1</v>
      </c>
      <c r="L4842" s="24" t="s">
        <v>97</v>
      </c>
      <c r="M4842" s="26">
        <v>46262</v>
      </c>
      <c r="N4842" s="27">
        <v>46262.3125</v>
      </c>
      <c r="O4842" s="27">
        <v>46262.6875</v>
      </c>
      <c r="P4842" s="24" t="s">
        <v>7940</v>
      </c>
      <c r="Q4842" s="24" t="s">
        <v>7941</v>
      </c>
      <c r="R4842" s="24" t="s">
        <v>149</v>
      </c>
      <c r="T4842" s="24" t="s">
        <v>54</v>
      </c>
      <c r="U4842" s="24" t="s">
        <v>202</v>
      </c>
      <c r="V4842" s="27">
        <v>46262.595138888886</v>
      </c>
      <c r="W4842" s="27">
        <v>46262.661111111112</v>
      </c>
      <c r="Z4842" s="24">
        <v>1</v>
      </c>
      <c r="AA4842" s="24" t="s">
        <v>60</v>
      </c>
      <c r="AB4842" s="24" t="b">
        <v>0</v>
      </c>
      <c r="AC4842" s="61"/>
    </row>
    <row r="4843" spans="2:29" ht="13.7">
      <c r="B4843" s="24" t="s">
        <v>95</v>
      </c>
      <c r="C4843" s="24" t="s">
        <v>50</v>
      </c>
      <c r="D4843" s="24" t="s">
        <v>98</v>
      </c>
      <c r="E4843" s="24">
        <v>540</v>
      </c>
      <c r="F4843" s="26">
        <v>46235</v>
      </c>
      <c r="G4843" s="24" t="s">
        <v>52</v>
      </c>
      <c r="H4843" s="24" t="s">
        <v>53</v>
      </c>
      <c r="I4843" s="24" t="s">
        <v>54</v>
      </c>
      <c r="J4843" s="24" t="s">
        <v>126</v>
      </c>
      <c r="K4843" s="24">
        <v>1</v>
      </c>
      <c r="L4843" s="24" t="s">
        <v>97</v>
      </c>
      <c r="M4843" s="26">
        <v>46262</v>
      </c>
      <c r="N4843" s="27">
        <v>46262.3125</v>
      </c>
      <c r="O4843" s="27">
        <v>46262.6875</v>
      </c>
      <c r="P4843" s="24" t="s">
        <v>7942</v>
      </c>
      <c r="Q4843" s="24" t="s">
        <v>7943</v>
      </c>
      <c r="R4843" s="24" t="s">
        <v>146</v>
      </c>
      <c r="S4843" s="24" t="s">
        <v>213</v>
      </c>
      <c r="T4843" s="24" t="s">
        <v>54</v>
      </c>
      <c r="U4843" s="24" t="s">
        <v>202</v>
      </c>
      <c r="V4843" s="27">
        <v>46262.411805555559</v>
      </c>
      <c r="W4843" s="27">
        <v>46262.464583333334</v>
      </c>
      <c r="Z4843" s="24">
        <v>1</v>
      </c>
      <c r="AA4843" s="24" t="s">
        <v>60</v>
      </c>
      <c r="AB4843" s="24" t="b">
        <v>0</v>
      </c>
      <c r="AC4843" s="61"/>
    </row>
    <row r="4844" spans="2:29" ht="13.7">
      <c r="B4844" s="24" t="s">
        <v>95</v>
      </c>
      <c r="C4844" s="24" t="s">
        <v>50</v>
      </c>
      <c r="D4844" s="24" t="s">
        <v>98</v>
      </c>
      <c r="E4844" s="24">
        <v>540</v>
      </c>
      <c r="F4844" s="26">
        <v>46235</v>
      </c>
      <c r="G4844" s="24" t="s">
        <v>52</v>
      </c>
      <c r="H4844" s="24" t="s">
        <v>53</v>
      </c>
      <c r="I4844" s="24" t="s">
        <v>54</v>
      </c>
      <c r="J4844" s="24" t="s">
        <v>126</v>
      </c>
      <c r="K4844" s="24">
        <v>1</v>
      </c>
      <c r="L4844" s="24" t="s">
        <v>97</v>
      </c>
      <c r="M4844" s="26">
        <v>46262</v>
      </c>
      <c r="N4844" s="27">
        <v>46262.3125</v>
      </c>
      <c r="O4844" s="27">
        <v>46262.6875</v>
      </c>
      <c r="P4844" s="24" t="s">
        <v>7944</v>
      </c>
      <c r="Q4844" s="24" t="s">
        <v>7945</v>
      </c>
      <c r="R4844" s="24" t="s">
        <v>146</v>
      </c>
      <c r="T4844" s="24" t="s">
        <v>54</v>
      </c>
      <c r="U4844" s="24" t="s">
        <v>202</v>
      </c>
      <c r="V4844" s="27">
        <v>46262.318055555559</v>
      </c>
      <c r="W4844" s="27">
        <v>46262.396527777775</v>
      </c>
      <c r="Z4844" s="24">
        <v>1</v>
      </c>
      <c r="AA4844" s="24" t="s">
        <v>60</v>
      </c>
      <c r="AB4844" s="24" t="b">
        <v>0</v>
      </c>
      <c r="AC4844" s="61"/>
    </row>
    <row r="4845" spans="2:29" ht="13.7">
      <c r="B4845" s="24" t="s">
        <v>95</v>
      </c>
      <c r="C4845" s="24" t="s">
        <v>50</v>
      </c>
      <c r="D4845" s="24" t="s">
        <v>98</v>
      </c>
      <c r="E4845" s="24">
        <v>540</v>
      </c>
      <c r="F4845" s="26">
        <v>46235</v>
      </c>
      <c r="G4845" s="24" t="s">
        <v>52</v>
      </c>
      <c r="H4845" s="24" t="s">
        <v>53</v>
      </c>
      <c r="I4845" s="24" t="s">
        <v>54</v>
      </c>
      <c r="J4845" s="24" t="s">
        <v>126</v>
      </c>
      <c r="K4845" s="24">
        <v>1</v>
      </c>
      <c r="L4845" s="24" t="s">
        <v>97</v>
      </c>
      <c r="M4845" s="26">
        <v>46262</v>
      </c>
      <c r="N4845" s="27">
        <v>46262.3125</v>
      </c>
      <c r="O4845" s="27">
        <v>46262.6875</v>
      </c>
      <c r="P4845" s="24" t="s">
        <v>7946</v>
      </c>
      <c r="Q4845" s="24" t="s">
        <v>7947</v>
      </c>
      <c r="R4845" s="24" t="s">
        <v>142</v>
      </c>
      <c r="T4845" s="24" t="s">
        <v>54</v>
      </c>
      <c r="U4845" s="24" t="s">
        <v>202</v>
      </c>
      <c r="V4845" s="27">
        <v>46262.505555555559</v>
      </c>
      <c r="W4845" s="27">
        <v>46262.55972222222</v>
      </c>
      <c r="Z4845" s="24">
        <v>1</v>
      </c>
      <c r="AA4845" s="24" t="s">
        <v>60</v>
      </c>
      <c r="AB4845" s="24" t="b">
        <v>0</v>
      </c>
      <c r="AC4845" s="61"/>
    </row>
    <row r="4846" spans="2:29" ht="13.7">
      <c r="B4846" s="24" t="s">
        <v>95</v>
      </c>
      <c r="C4846" s="24" t="s">
        <v>50</v>
      </c>
      <c r="D4846" s="24" t="s">
        <v>99</v>
      </c>
      <c r="E4846" s="24">
        <v>180</v>
      </c>
      <c r="F4846" s="26">
        <v>46174</v>
      </c>
      <c r="G4846" s="24" t="s">
        <v>52</v>
      </c>
      <c r="H4846" s="24" t="s">
        <v>53</v>
      </c>
      <c r="I4846" s="24" t="s">
        <v>59</v>
      </c>
      <c r="J4846" s="24" t="s">
        <v>125</v>
      </c>
      <c r="K4846" s="24">
        <v>1</v>
      </c>
      <c r="L4846" s="24" t="s">
        <v>97</v>
      </c>
      <c r="M4846" s="26">
        <v>46186</v>
      </c>
      <c r="N4846" s="27">
        <v>46186.375</v>
      </c>
      <c r="O4846" s="27">
        <v>46186.5</v>
      </c>
      <c r="V4846" s="27"/>
      <c r="W4846" s="27"/>
      <c r="X4846" s="24">
        <v>4</v>
      </c>
      <c r="Y4846" s="24">
        <v>0</v>
      </c>
      <c r="Z4846" s="24">
        <v>4</v>
      </c>
      <c r="AA4846" s="24" t="s">
        <v>56</v>
      </c>
      <c r="AB4846" s="24" t="b">
        <v>0</v>
      </c>
      <c r="AC4846" s="61">
        <v>0</v>
      </c>
    </row>
    <row r="4847" spans="2:29" ht="13.7">
      <c r="B4847" s="24" t="s">
        <v>95</v>
      </c>
      <c r="C4847" s="24" t="s">
        <v>50</v>
      </c>
      <c r="D4847" s="24" t="s">
        <v>99</v>
      </c>
      <c r="E4847" s="24">
        <v>180</v>
      </c>
      <c r="F4847" s="26">
        <v>46174</v>
      </c>
      <c r="G4847" s="24" t="s">
        <v>52</v>
      </c>
      <c r="H4847" s="24" t="s">
        <v>53</v>
      </c>
      <c r="I4847" s="24" t="s">
        <v>59</v>
      </c>
      <c r="J4847" s="24" t="s">
        <v>126</v>
      </c>
      <c r="K4847" s="24">
        <v>1</v>
      </c>
      <c r="L4847" s="24" t="s">
        <v>97</v>
      </c>
      <c r="M4847" s="26">
        <v>46186</v>
      </c>
      <c r="N4847" s="27">
        <v>46186.375</v>
      </c>
      <c r="O4847" s="27">
        <v>46186.5</v>
      </c>
      <c r="P4847" s="24" t="s">
        <v>7948</v>
      </c>
      <c r="Q4847" s="24" t="s">
        <v>7949</v>
      </c>
      <c r="R4847" s="24" t="s">
        <v>217</v>
      </c>
      <c r="S4847" s="24" t="s">
        <v>213</v>
      </c>
      <c r="T4847" s="24" t="s">
        <v>59</v>
      </c>
      <c r="U4847" s="24" t="s">
        <v>514</v>
      </c>
      <c r="V4847" s="27">
        <v>46186.473611111112</v>
      </c>
      <c r="W4847" s="27">
        <v>46186.489583333336</v>
      </c>
      <c r="Z4847" s="24">
        <v>1</v>
      </c>
      <c r="AA4847" s="24" t="s">
        <v>56</v>
      </c>
      <c r="AB4847" s="24" t="b">
        <v>0</v>
      </c>
      <c r="AC4847" s="61"/>
    </row>
    <row r="4848" spans="2:29" ht="13.7">
      <c r="B4848" s="24" t="s">
        <v>95</v>
      </c>
      <c r="C4848" s="24" t="s">
        <v>50</v>
      </c>
      <c r="D4848" s="24" t="s">
        <v>99</v>
      </c>
      <c r="E4848" s="24">
        <v>180</v>
      </c>
      <c r="F4848" s="26">
        <v>46174</v>
      </c>
      <c r="G4848" s="24" t="s">
        <v>52</v>
      </c>
      <c r="H4848" s="24" t="s">
        <v>53</v>
      </c>
      <c r="I4848" s="24" t="s">
        <v>59</v>
      </c>
      <c r="J4848" s="24" t="s">
        <v>126</v>
      </c>
      <c r="K4848" s="24">
        <v>1</v>
      </c>
      <c r="L4848" s="24" t="s">
        <v>97</v>
      </c>
      <c r="M4848" s="26">
        <v>46186</v>
      </c>
      <c r="N4848" s="27">
        <v>46186.375</v>
      </c>
      <c r="O4848" s="27">
        <v>46186.5</v>
      </c>
      <c r="P4848" s="24" t="s">
        <v>7950</v>
      </c>
      <c r="Q4848" s="24" t="s">
        <v>7951</v>
      </c>
      <c r="R4848" s="24" t="s">
        <v>217</v>
      </c>
      <c r="T4848" s="24" t="s">
        <v>59</v>
      </c>
      <c r="U4848" s="24" t="s">
        <v>514</v>
      </c>
      <c r="V4848" s="27">
        <v>46186.37777777778</v>
      </c>
      <c r="W4848" s="27">
        <v>46186.384722222225</v>
      </c>
      <c r="Z4848" s="24">
        <v>1</v>
      </c>
      <c r="AA4848" s="24" t="s">
        <v>56</v>
      </c>
      <c r="AB4848" s="24" t="b">
        <v>0</v>
      </c>
      <c r="AC4848" s="61"/>
    </row>
    <row r="4849" spans="2:29" ht="13.7">
      <c r="B4849" s="24" t="s">
        <v>95</v>
      </c>
      <c r="C4849" s="24" t="s">
        <v>50</v>
      </c>
      <c r="D4849" s="24" t="s">
        <v>99</v>
      </c>
      <c r="E4849" s="24">
        <v>180</v>
      </c>
      <c r="F4849" s="26">
        <v>46174</v>
      </c>
      <c r="G4849" s="24" t="s">
        <v>52</v>
      </c>
      <c r="H4849" s="24" t="s">
        <v>53</v>
      </c>
      <c r="I4849" s="24" t="s">
        <v>59</v>
      </c>
      <c r="J4849" s="24" t="s">
        <v>126</v>
      </c>
      <c r="K4849" s="24">
        <v>1</v>
      </c>
      <c r="L4849" s="24" t="s">
        <v>97</v>
      </c>
      <c r="M4849" s="26">
        <v>46186</v>
      </c>
      <c r="N4849" s="27">
        <v>46186.375</v>
      </c>
      <c r="O4849" s="27">
        <v>46186.5</v>
      </c>
      <c r="P4849" s="24" t="s">
        <v>7952</v>
      </c>
      <c r="Q4849" s="24" t="s">
        <v>7953</v>
      </c>
      <c r="R4849" s="24" t="s">
        <v>217</v>
      </c>
      <c r="T4849" s="24" t="s">
        <v>59</v>
      </c>
      <c r="U4849" s="24" t="s">
        <v>514</v>
      </c>
      <c r="V4849" s="27">
        <v>46186.44027777778</v>
      </c>
      <c r="W4849" s="27">
        <v>46186.455555555556</v>
      </c>
      <c r="Z4849" s="24">
        <v>1</v>
      </c>
      <c r="AA4849" s="24" t="s">
        <v>56</v>
      </c>
      <c r="AB4849" s="24" t="b">
        <v>0</v>
      </c>
      <c r="AC4849" s="61"/>
    </row>
    <row r="4850" spans="2:29" ht="13.7">
      <c r="B4850" s="24" t="s">
        <v>95</v>
      </c>
      <c r="C4850" s="24" t="s">
        <v>50</v>
      </c>
      <c r="D4850" s="24" t="s">
        <v>99</v>
      </c>
      <c r="E4850" s="24">
        <v>180</v>
      </c>
      <c r="F4850" s="26">
        <v>46174</v>
      </c>
      <c r="G4850" s="24" t="s">
        <v>52</v>
      </c>
      <c r="H4850" s="24" t="s">
        <v>53</v>
      </c>
      <c r="I4850" s="24" t="s">
        <v>59</v>
      </c>
      <c r="J4850" s="24" t="s">
        <v>126</v>
      </c>
      <c r="K4850" s="24">
        <v>1</v>
      </c>
      <c r="L4850" s="24" t="s">
        <v>97</v>
      </c>
      <c r="M4850" s="26">
        <v>46186</v>
      </c>
      <c r="N4850" s="27">
        <v>46186.375</v>
      </c>
      <c r="O4850" s="27">
        <v>46186.5</v>
      </c>
      <c r="P4850" s="24" t="s">
        <v>7954</v>
      </c>
      <c r="Q4850" s="24" t="s">
        <v>7955</v>
      </c>
      <c r="R4850" s="24" t="s">
        <v>284</v>
      </c>
      <c r="S4850" s="24" t="s">
        <v>198</v>
      </c>
      <c r="T4850" s="24" t="s">
        <v>59</v>
      </c>
      <c r="U4850" s="24" t="s">
        <v>514</v>
      </c>
      <c r="V4850" s="27">
        <v>46186.411805555559</v>
      </c>
      <c r="W4850" s="27">
        <v>46186.426388888889</v>
      </c>
      <c r="Z4850" s="24">
        <v>1</v>
      </c>
      <c r="AA4850" s="24" t="s">
        <v>56</v>
      </c>
      <c r="AB4850" s="24" t="b">
        <v>0</v>
      </c>
      <c r="AC4850" s="61"/>
    </row>
    <row r="4851" spans="2:29" ht="13.7">
      <c r="B4851" s="24" t="s">
        <v>95</v>
      </c>
      <c r="C4851" s="24" t="s">
        <v>50</v>
      </c>
      <c r="D4851" s="24" t="s">
        <v>99</v>
      </c>
      <c r="E4851" s="24">
        <v>180</v>
      </c>
      <c r="F4851" s="26">
        <v>46235</v>
      </c>
      <c r="G4851" s="24" t="s">
        <v>52</v>
      </c>
      <c r="H4851" s="24" t="s">
        <v>53</v>
      </c>
      <c r="I4851" s="24" t="s">
        <v>57</v>
      </c>
      <c r="J4851" s="24" t="s">
        <v>125</v>
      </c>
      <c r="K4851" s="24">
        <v>1</v>
      </c>
      <c r="L4851" s="24" t="s">
        <v>97</v>
      </c>
      <c r="M4851" s="26">
        <v>46235</v>
      </c>
      <c r="N4851" s="27">
        <v>46235.354166666664</v>
      </c>
      <c r="O4851" s="27">
        <v>46235.479166666664</v>
      </c>
      <c r="V4851" s="27"/>
      <c r="W4851" s="27"/>
      <c r="X4851" s="24">
        <v>4</v>
      </c>
      <c r="Y4851" s="24">
        <v>0</v>
      </c>
      <c r="Z4851" s="24">
        <v>4</v>
      </c>
      <c r="AA4851" s="24" t="s">
        <v>60</v>
      </c>
      <c r="AB4851" s="24" t="b">
        <v>0</v>
      </c>
      <c r="AC4851" s="61">
        <v>0</v>
      </c>
    </row>
    <row r="4852" spans="2:29" ht="13.7">
      <c r="B4852" s="24" t="s">
        <v>95</v>
      </c>
      <c r="C4852" s="24" t="s">
        <v>50</v>
      </c>
      <c r="D4852" s="24" t="s">
        <v>99</v>
      </c>
      <c r="E4852" s="24">
        <v>180</v>
      </c>
      <c r="F4852" s="26">
        <v>46235</v>
      </c>
      <c r="G4852" s="24" t="s">
        <v>52</v>
      </c>
      <c r="H4852" s="24" t="s">
        <v>53</v>
      </c>
      <c r="I4852" s="24" t="s">
        <v>57</v>
      </c>
      <c r="J4852" s="24" t="s">
        <v>126</v>
      </c>
      <c r="K4852" s="24">
        <v>1</v>
      </c>
      <c r="L4852" s="24" t="s">
        <v>97</v>
      </c>
      <c r="M4852" s="26">
        <v>46235</v>
      </c>
      <c r="N4852" s="27">
        <v>46235.354166666664</v>
      </c>
      <c r="O4852" s="27">
        <v>46235.479166666664</v>
      </c>
      <c r="P4852" s="24" t="s">
        <v>7956</v>
      </c>
      <c r="Q4852" s="24" t="s">
        <v>7957</v>
      </c>
      <c r="R4852" s="24" t="s">
        <v>185</v>
      </c>
      <c r="T4852" s="24" t="s">
        <v>57</v>
      </c>
      <c r="U4852" s="24" t="s">
        <v>514</v>
      </c>
      <c r="V4852" s="27">
        <v>46235.388194444444</v>
      </c>
      <c r="W4852" s="27">
        <v>46235.400694444441</v>
      </c>
      <c r="Z4852" s="24">
        <v>1</v>
      </c>
      <c r="AA4852" s="24" t="s">
        <v>60</v>
      </c>
      <c r="AB4852" s="24" t="b">
        <v>0</v>
      </c>
      <c r="AC4852" s="61"/>
    </row>
    <row r="4853" spans="2:29" ht="13.7">
      <c r="B4853" s="24" t="s">
        <v>95</v>
      </c>
      <c r="C4853" s="24" t="s">
        <v>50</v>
      </c>
      <c r="D4853" s="24" t="s">
        <v>99</v>
      </c>
      <c r="E4853" s="24">
        <v>180</v>
      </c>
      <c r="F4853" s="26">
        <v>46235</v>
      </c>
      <c r="G4853" s="24" t="s">
        <v>52</v>
      </c>
      <c r="H4853" s="24" t="s">
        <v>53</v>
      </c>
      <c r="I4853" s="24" t="s">
        <v>57</v>
      </c>
      <c r="J4853" s="24" t="s">
        <v>126</v>
      </c>
      <c r="K4853" s="24">
        <v>1</v>
      </c>
      <c r="L4853" s="24" t="s">
        <v>97</v>
      </c>
      <c r="M4853" s="26">
        <v>46235</v>
      </c>
      <c r="N4853" s="27">
        <v>46235.354166666664</v>
      </c>
      <c r="O4853" s="27">
        <v>46235.479166666664</v>
      </c>
      <c r="P4853" s="24" t="s">
        <v>7958</v>
      </c>
      <c r="Q4853" s="24" t="s">
        <v>7959</v>
      </c>
      <c r="R4853" s="24" t="s">
        <v>182</v>
      </c>
      <c r="T4853" s="24" t="s">
        <v>57</v>
      </c>
      <c r="U4853" s="24" t="s">
        <v>514</v>
      </c>
      <c r="V4853" s="27">
        <v>46235.454861111109</v>
      </c>
      <c r="W4853" s="27">
        <v>46235.470833333333</v>
      </c>
      <c r="Z4853" s="24">
        <v>1</v>
      </c>
      <c r="AA4853" s="24" t="s">
        <v>60</v>
      </c>
      <c r="AB4853" s="24" t="b">
        <v>0</v>
      </c>
      <c r="AC4853" s="61"/>
    </row>
    <row r="4854" spans="2:29" ht="13.7">
      <c r="B4854" s="24" t="s">
        <v>95</v>
      </c>
      <c r="C4854" s="24" t="s">
        <v>50</v>
      </c>
      <c r="D4854" s="24" t="s">
        <v>99</v>
      </c>
      <c r="E4854" s="24">
        <v>180</v>
      </c>
      <c r="F4854" s="26">
        <v>46235</v>
      </c>
      <c r="G4854" s="24" t="s">
        <v>52</v>
      </c>
      <c r="H4854" s="24" t="s">
        <v>53</v>
      </c>
      <c r="I4854" s="24" t="s">
        <v>57</v>
      </c>
      <c r="J4854" s="24" t="s">
        <v>126</v>
      </c>
      <c r="K4854" s="24">
        <v>1</v>
      </c>
      <c r="L4854" s="24" t="s">
        <v>97</v>
      </c>
      <c r="M4854" s="26">
        <v>46235</v>
      </c>
      <c r="N4854" s="27">
        <v>46235.354166666664</v>
      </c>
      <c r="O4854" s="27">
        <v>46235.479166666664</v>
      </c>
      <c r="P4854" s="24" t="s">
        <v>7960</v>
      </c>
      <c r="Q4854" s="24" t="s">
        <v>7961</v>
      </c>
      <c r="R4854" s="24" t="s">
        <v>159</v>
      </c>
      <c r="T4854" s="24" t="s">
        <v>57</v>
      </c>
      <c r="U4854" s="24" t="s">
        <v>514</v>
      </c>
      <c r="V4854" s="27">
        <v>46235.362500000003</v>
      </c>
      <c r="W4854" s="27">
        <v>46235.376388888886</v>
      </c>
      <c r="Z4854" s="24">
        <v>1</v>
      </c>
      <c r="AA4854" s="24" t="s">
        <v>60</v>
      </c>
      <c r="AB4854" s="24" t="b">
        <v>0</v>
      </c>
      <c r="AC4854" s="61"/>
    </row>
    <row r="4855" spans="2:29" ht="13.7">
      <c r="B4855" s="24" t="s">
        <v>95</v>
      </c>
      <c r="C4855" s="24" t="s">
        <v>50</v>
      </c>
      <c r="D4855" s="24" t="s">
        <v>99</v>
      </c>
      <c r="E4855" s="24">
        <v>180</v>
      </c>
      <c r="F4855" s="26">
        <v>46235</v>
      </c>
      <c r="G4855" s="24" t="s">
        <v>52</v>
      </c>
      <c r="H4855" s="24" t="s">
        <v>53</v>
      </c>
      <c r="I4855" s="24" t="s">
        <v>57</v>
      </c>
      <c r="J4855" s="24" t="s">
        <v>126</v>
      </c>
      <c r="K4855" s="24">
        <v>1</v>
      </c>
      <c r="L4855" s="24" t="s">
        <v>97</v>
      </c>
      <c r="M4855" s="26">
        <v>46235</v>
      </c>
      <c r="N4855" s="27">
        <v>46235.354166666664</v>
      </c>
      <c r="O4855" s="27">
        <v>46235.479166666664</v>
      </c>
      <c r="P4855" s="24" t="s">
        <v>7962</v>
      </c>
      <c r="Q4855" s="24" t="s">
        <v>7963</v>
      </c>
      <c r="R4855" s="24" t="s">
        <v>185</v>
      </c>
      <c r="S4855" s="24" t="s">
        <v>152</v>
      </c>
      <c r="T4855" s="24" t="s">
        <v>57</v>
      </c>
      <c r="U4855" s="24" t="s">
        <v>514</v>
      </c>
      <c r="V4855" s="27">
        <v>46235.42083333333</v>
      </c>
      <c r="W4855" s="27">
        <v>46235.434027777781</v>
      </c>
      <c r="Z4855" s="24">
        <v>1</v>
      </c>
      <c r="AA4855" s="24" t="s">
        <v>60</v>
      </c>
      <c r="AB4855" s="24" t="b">
        <v>0</v>
      </c>
      <c r="AC4855" s="61"/>
    </row>
    <row r="4856" spans="2:29" ht="13.7">
      <c r="B4856" s="24" t="s">
        <v>95</v>
      </c>
      <c r="C4856" s="24" t="s">
        <v>50</v>
      </c>
      <c r="D4856" s="24" t="s">
        <v>99</v>
      </c>
      <c r="E4856" s="24">
        <v>180</v>
      </c>
      <c r="F4856" s="26">
        <v>46235</v>
      </c>
      <c r="G4856" s="24" t="s">
        <v>52</v>
      </c>
      <c r="H4856" s="24" t="s">
        <v>53</v>
      </c>
      <c r="I4856" s="24" t="s">
        <v>59</v>
      </c>
      <c r="J4856" s="24" t="s">
        <v>125</v>
      </c>
      <c r="K4856" s="24">
        <v>1</v>
      </c>
      <c r="L4856" s="24" t="s">
        <v>97</v>
      </c>
      <c r="M4856" s="26">
        <v>46259</v>
      </c>
      <c r="N4856" s="27">
        <v>46259.354166666664</v>
      </c>
      <c r="O4856" s="27">
        <v>46259.479166666664</v>
      </c>
      <c r="V4856" s="27"/>
      <c r="W4856" s="27"/>
      <c r="X4856" s="24">
        <v>4</v>
      </c>
      <c r="Y4856" s="24">
        <v>0</v>
      </c>
      <c r="Z4856" s="24">
        <v>4</v>
      </c>
      <c r="AA4856" s="24" t="s">
        <v>60</v>
      </c>
      <c r="AB4856" s="24" t="b">
        <v>0</v>
      </c>
      <c r="AC4856" s="61">
        <v>0</v>
      </c>
    </row>
    <row r="4857" spans="2:29" ht="13.7">
      <c r="B4857" s="24" t="s">
        <v>95</v>
      </c>
      <c r="C4857" s="24" t="s">
        <v>50</v>
      </c>
      <c r="D4857" s="24" t="s">
        <v>99</v>
      </c>
      <c r="E4857" s="24">
        <v>180</v>
      </c>
      <c r="F4857" s="26">
        <v>46235</v>
      </c>
      <c r="G4857" s="24" t="s">
        <v>52</v>
      </c>
      <c r="H4857" s="24" t="s">
        <v>53</v>
      </c>
      <c r="I4857" s="24" t="s">
        <v>59</v>
      </c>
      <c r="J4857" s="24" t="s">
        <v>126</v>
      </c>
      <c r="K4857" s="24">
        <v>1</v>
      </c>
      <c r="L4857" s="24" t="s">
        <v>97</v>
      </c>
      <c r="M4857" s="26">
        <v>46259</v>
      </c>
      <c r="N4857" s="27">
        <v>46259.354166666664</v>
      </c>
      <c r="O4857" s="27">
        <v>46259.479166666664</v>
      </c>
      <c r="P4857" s="24" t="s">
        <v>7964</v>
      </c>
      <c r="Q4857" s="24" t="s">
        <v>7965</v>
      </c>
      <c r="R4857" s="24" t="s">
        <v>284</v>
      </c>
      <c r="T4857" s="24" t="s">
        <v>59</v>
      </c>
      <c r="U4857" s="24" t="s">
        <v>214</v>
      </c>
      <c r="V4857" s="27">
        <v>46259.361805555556</v>
      </c>
      <c r="W4857" s="27">
        <v>46259.377083333333</v>
      </c>
      <c r="Z4857" s="24">
        <v>1</v>
      </c>
      <c r="AA4857" s="24" t="s">
        <v>60</v>
      </c>
      <c r="AB4857" s="24" t="b">
        <v>0</v>
      </c>
      <c r="AC4857" s="61"/>
    </row>
    <row r="4858" spans="2:29" ht="13.7">
      <c r="B4858" s="24" t="s">
        <v>95</v>
      </c>
      <c r="C4858" s="24" t="s">
        <v>50</v>
      </c>
      <c r="D4858" s="24" t="s">
        <v>99</v>
      </c>
      <c r="E4858" s="24">
        <v>180</v>
      </c>
      <c r="F4858" s="26">
        <v>46235</v>
      </c>
      <c r="G4858" s="24" t="s">
        <v>52</v>
      </c>
      <c r="H4858" s="24" t="s">
        <v>53</v>
      </c>
      <c r="I4858" s="24" t="s">
        <v>59</v>
      </c>
      <c r="J4858" s="24" t="s">
        <v>126</v>
      </c>
      <c r="K4858" s="24">
        <v>1</v>
      </c>
      <c r="L4858" s="24" t="s">
        <v>97</v>
      </c>
      <c r="M4858" s="26">
        <v>46259</v>
      </c>
      <c r="N4858" s="27">
        <v>46259.354166666664</v>
      </c>
      <c r="O4858" s="27">
        <v>46259.479166666664</v>
      </c>
      <c r="P4858" s="24" t="s">
        <v>7966</v>
      </c>
      <c r="Q4858" s="24" t="s">
        <v>7967</v>
      </c>
      <c r="R4858" s="24" t="s">
        <v>168</v>
      </c>
      <c r="S4858" s="24" t="s">
        <v>156</v>
      </c>
      <c r="T4858" s="24" t="s">
        <v>59</v>
      </c>
      <c r="U4858" s="24" t="s">
        <v>214</v>
      </c>
      <c r="V4858" s="27">
        <v>46259.452777777777</v>
      </c>
      <c r="W4858" s="27">
        <v>46259.470833333333</v>
      </c>
      <c r="Z4858" s="24">
        <v>1</v>
      </c>
      <c r="AA4858" s="24" t="s">
        <v>60</v>
      </c>
      <c r="AB4858" s="24" t="b">
        <v>0</v>
      </c>
      <c r="AC4858" s="61"/>
    </row>
    <row r="4859" spans="2:29" ht="13.7">
      <c r="B4859" s="24" t="s">
        <v>95</v>
      </c>
      <c r="C4859" s="24" t="s">
        <v>50</v>
      </c>
      <c r="D4859" s="24" t="s">
        <v>99</v>
      </c>
      <c r="E4859" s="24">
        <v>180</v>
      </c>
      <c r="F4859" s="26">
        <v>46235</v>
      </c>
      <c r="G4859" s="24" t="s">
        <v>52</v>
      </c>
      <c r="H4859" s="24" t="s">
        <v>53</v>
      </c>
      <c r="I4859" s="24" t="s">
        <v>59</v>
      </c>
      <c r="J4859" s="24" t="s">
        <v>126</v>
      </c>
      <c r="K4859" s="24">
        <v>1</v>
      </c>
      <c r="L4859" s="24" t="s">
        <v>97</v>
      </c>
      <c r="M4859" s="26">
        <v>46259</v>
      </c>
      <c r="N4859" s="27">
        <v>46259.354166666664</v>
      </c>
      <c r="O4859" s="27">
        <v>46259.479166666664</v>
      </c>
      <c r="P4859" s="24" t="s">
        <v>7968</v>
      </c>
      <c r="Q4859" s="24" t="s">
        <v>7969</v>
      </c>
      <c r="R4859" s="24" t="s">
        <v>284</v>
      </c>
      <c r="T4859" s="24" t="s">
        <v>59</v>
      </c>
      <c r="U4859" s="24" t="s">
        <v>214</v>
      </c>
      <c r="V4859" s="27">
        <v>46259.418055555558</v>
      </c>
      <c r="W4859" s="27">
        <v>46259.432638888888</v>
      </c>
      <c r="Z4859" s="24">
        <v>1</v>
      </c>
      <c r="AA4859" s="24" t="s">
        <v>60</v>
      </c>
      <c r="AB4859" s="24" t="b">
        <v>0</v>
      </c>
      <c r="AC4859" s="61"/>
    </row>
    <row r="4860" spans="2:29" ht="13.7">
      <c r="B4860" s="24" t="s">
        <v>95</v>
      </c>
      <c r="C4860" s="24" t="s">
        <v>50</v>
      </c>
      <c r="D4860" s="24" t="s">
        <v>99</v>
      </c>
      <c r="E4860" s="24">
        <v>180</v>
      </c>
      <c r="F4860" s="26">
        <v>46235</v>
      </c>
      <c r="G4860" s="24" t="s">
        <v>52</v>
      </c>
      <c r="H4860" s="24" t="s">
        <v>53</v>
      </c>
      <c r="I4860" s="24" t="s">
        <v>59</v>
      </c>
      <c r="J4860" s="24" t="s">
        <v>126</v>
      </c>
      <c r="K4860" s="24">
        <v>1</v>
      </c>
      <c r="L4860" s="24" t="s">
        <v>97</v>
      </c>
      <c r="M4860" s="26">
        <v>46259</v>
      </c>
      <c r="N4860" s="27">
        <v>46259.354166666664</v>
      </c>
      <c r="O4860" s="27">
        <v>46259.479166666664</v>
      </c>
      <c r="P4860" s="24" t="s">
        <v>7970</v>
      </c>
      <c r="Q4860" s="24" t="s">
        <v>7971</v>
      </c>
      <c r="R4860" s="24" t="s">
        <v>174</v>
      </c>
      <c r="T4860" s="24" t="s">
        <v>59</v>
      </c>
      <c r="U4860" s="24" t="s">
        <v>214</v>
      </c>
      <c r="V4860" s="27">
        <v>46259.388888888891</v>
      </c>
      <c r="W4860" s="27">
        <v>46259.4</v>
      </c>
      <c r="Z4860" s="24">
        <v>1</v>
      </c>
      <c r="AA4860" s="24" t="s">
        <v>60</v>
      </c>
      <c r="AB4860" s="24" t="b">
        <v>0</v>
      </c>
      <c r="AC4860" s="61"/>
    </row>
    <row r="4861" spans="2:29" ht="13.7">
      <c r="B4861" s="24" t="s">
        <v>95</v>
      </c>
      <c r="C4861" s="24" t="s">
        <v>50</v>
      </c>
      <c r="D4861" s="24" t="s">
        <v>99</v>
      </c>
      <c r="E4861" s="24">
        <v>210</v>
      </c>
      <c r="F4861" s="26">
        <v>46174</v>
      </c>
      <c r="G4861" s="24" t="s">
        <v>52</v>
      </c>
      <c r="H4861" s="24" t="s">
        <v>53</v>
      </c>
      <c r="I4861" s="24" t="s">
        <v>61</v>
      </c>
      <c r="J4861" s="24" t="s">
        <v>125</v>
      </c>
      <c r="K4861" s="24">
        <v>1</v>
      </c>
      <c r="L4861" s="24" t="s">
        <v>97</v>
      </c>
      <c r="M4861" s="26">
        <v>46178</v>
      </c>
      <c r="N4861" s="27">
        <v>46178.354166666664</v>
      </c>
      <c r="O4861" s="27">
        <v>46178.5</v>
      </c>
      <c r="V4861" s="27"/>
      <c r="W4861" s="27"/>
      <c r="X4861" s="24">
        <v>4</v>
      </c>
      <c r="Y4861" s="24">
        <v>0</v>
      </c>
      <c r="Z4861" s="24">
        <v>4</v>
      </c>
      <c r="AA4861" s="24" t="s">
        <v>56</v>
      </c>
      <c r="AB4861" s="24" t="b">
        <v>0</v>
      </c>
      <c r="AC4861" s="61">
        <v>0</v>
      </c>
    </row>
    <row r="4862" spans="2:29" ht="13.7">
      <c r="B4862" s="24" t="s">
        <v>95</v>
      </c>
      <c r="C4862" s="24" t="s">
        <v>50</v>
      </c>
      <c r="D4862" s="24" t="s">
        <v>99</v>
      </c>
      <c r="E4862" s="24">
        <v>210</v>
      </c>
      <c r="F4862" s="26">
        <v>46174</v>
      </c>
      <c r="G4862" s="24" t="s">
        <v>52</v>
      </c>
      <c r="H4862" s="24" t="s">
        <v>53</v>
      </c>
      <c r="I4862" s="24" t="s">
        <v>61</v>
      </c>
      <c r="J4862" s="24" t="s">
        <v>126</v>
      </c>
      <c r="K4862" s="24">
        <v>1</v>
      </c>
      <c r="L4862" s="24" t="s">
        <v>97</v>
      </c>
      <c r="M4862" s="26">
        <v>46178</v>
      </c>
      <c r="N4862" s="27">
        <v>46178.354166666664</v>
      </c>
      <c r="O4862" s="27">
        <v>46178.5</v>
      </c>
      <c r="P4862" s="24" t="s">
        <v>7972</v>
      </c>
      <c r="Q4862" s="24" t="s">
        <v>7973</v>
      </c>
      <c r="R4862" s="24" t="s">
        <v>208</v>
      </c>
      <c r="T4862" s="24" t="s">
        <v>61</v>
      </c>
      <c r="U4862" s="24" t="s">
        <v>278</v>
      </c>
      <c r="V4862" s="27">
        <v>46178.393055555556</v>
      </c>
      <c r="W4862" s="27">
        <v>46178.40902777778</v>
      </c>
      <c r="Z4862" s="24">
        <v>1</v>
      </c>
      <c r="AA4862" s="24" t="s">
        <v>56</v>
      </c>
      <c r="AB4862" s="24" t="b">
        <v>0</v>
      </c>
      <c r="AC4862" s="61"/>
    </row>
    <row r="4863" spans="2:29" ht="13.7">
      <c r="B4863" s="24" t="s">
        <v>95</v>
      </c>
      <c r="C4863" s="24" t="s">
        <v>50</v>
      </c>
      <c r="D4863" s="24" t="s">
        <v>99</v>
      </c>
      <c r="E4863" s="24">
        <v>210</v>
      </c>
      <c r="F4863" s="26">
        <v>46174</v>
      </c>
      <c r="G4863" s="24" t="s">
        <v>52</v>
      </c>
      <c r="H4863" s="24" t="s">
        <v>53</v>
      </c>
      <c r="I4863" s="24" t="s">
        <v>61</v>
      </c>
      <c r="J4863" s="24" t="s">
        <v>126</v>
      </c>
      <c r="K4863" s="24">
        <v>1</v>
      </c>
      <c r="L4863" s="24" t="s">
        <v>97</v>
      </c>
      <c r="M4863" s="26">
        <v>46178</v>
      </c>
      <c r="N4863" s="27">
        <v>46178.354166666664</v>
      </c>
      <c r="O4863" s="27">
        <v>46178.5</v>
      </c>
      <c r="P4863" s="24" t="s">
        <v>7974</v>
      </c>
      <c r="Q4863" s="24" t="s">
        <v>7975</v>
      </c>
      <c r="R4863" s="24" t="s">
        <v>201</v>
      </c>
      <c r="T4863" s="24" t="s">
        <v>61</v>
      </c>
      <c r="U4863" s="24" t="s">
        <v>278</v>
      </c>
      <c r="V4863" s="27">
        <v>46178.429861111108</v>
      </c>
      <c r="W4863" s="27">
        <v>46178.447222222225</v>
      </c>
      <c r="Z4863" s="24">
        <v>1</v>
      </c>
      <c r="AA4863" s="24" t="s">
        <v>56</v>
      </c>
      <c r="AB4863" s="24" t="b">
        <v>0</v>
      </c>
      <c r="AC4863" s="61"/>
    </row>
    <row r="4864" spans="2:29" ht="13.7">
      <c r="B4864" s="24" t="s">
        <v>95</v>
      </c>
      <c r="C4864" s="24" t="s">
        <v>50</v>
      </c>
      <c r="D4864" s="24" t="s">
        <v>99</v>
      </c>
      <c r="E4864" s="24">
        <v>210</v>
      </c>
      <c r="F4864" s="26">
        <v>46174</v>
      </c>
      <c r="G4864" s="24" t="s">
        <v>52</v>
      </c>
      <c r="H4864" s="24" t="s">
        <v>53</v>
      </c>
      <c r="I4864" s="24" t="s">
        <v>61</v>
      </c>
      <c r="J4864" s="24" t="s">
        <v>126</v>
      </c>
      <c r="K4864" s="24">
        <v>1</v>
      </c>
      <c r="L4864" s="24" t="s">
        <v>97</v>
      </c>
      <c r="M4864" s="26">
        <v>46178</v>
      </c>
      <c r="N4864" s="27">
        <v>46178.354166666664</v>
      </c>
      <c r="O4864" s="27">
        <v>46178.5</v>
      </c>
      <c r="P4864" s="24" t="s">
        <v>7976</v>
      </c>
      <c r="Q4864" s="24" t="s">
        <v>7977</v>
      </c>
      <c r="R4864" s="24" t="s">
        <v>208</v>
      </c>
      <c r="T4864" s="24" t="s">
        <v>61</v>
      </c>
      <c r="U4864" s="24" t="s">
        <v>278</v>
      </c>
      <c r="V4864" s="27">
        <v>46178.356944444444</v>
      </c>
      <c r="W4864" s="27">
        <v>46178.374305555553</v>
      </c>
      <c r="Z4864" s="24">
        <v>1</v>
      </c>
      <c r="AA4864" s="24" t="s">
        <v>56</v>
      </c>
      <c r="AB4864" s="24" t="b">
        <v>0</v>
      </c>
      <c r="AC4864" s="61"/>
    </row>
    <row r="4865" spans="2:29" ht="13.7">
      <c r="B4865" s="24" t="s">
        <v>95</v>
      </c>
      <c r="C4865" s="24" t="s">
        <v>50</v>
      </c>
      <c r="D4865" s="24" t="s">
        <v>99</v>
      </c>
      <c r="E4865" s="24">
        <v>210</v>
      </c>
      <c r="F4865" s="26">
        <v>46174</v>
      </c>
      <c r="G4865" s="24" t="s">
        <v>52</v>
      </c>
      <c r="H4865" s="24" t="s">
        <v>53</v>
      </c>
      <c r="I4865" s="24" t="s">
        <v>61</v>
      </c>
      <c r="J4865" s="24" t="s">
        <v>126</v>
      </c>
      <c r="K4865" s="24">
        <v>1</v>
      </c>
      <c r="L4865" s="24" t="s">
        <v>97</v>
      </c>
      <c r="M4865" s="26">
        <v>46178</v>
      </c>
      <c r="N4865" s="27">
        <v>46178.354166666664</v>
      </c>
      <c r="O4865" s="27">
        <v>46178.5</v>
      </c>
      <c r="P4865" s="24" t="s">
        <v>7978</v>
      </c>
      <c r="Q4865" s="24" t="s">
        <v>7979</v>
      </c>
      <c r="R4865" s="24" t="s">
        <v>208</v>
      </c>
      <c r="T4865" s="24" t="s">
        <v>61</v>
      </c>
      <c r="U4865" s="24" t="s">
        <v>278</v>
      </c>
      <c r="V4865" s="27">
        <v>46178.46597222222</v>
      </c>
      <c r="W4865" s="27">
        <v>46178.482638888891</v>
      </c>
      <c r="Z4865" s="24">
        <v>1</v>
      </c>
      <c r="AA4865" s="24" t="s">
        <v>56</v>
      </c>
      <c r="AB4865" s="24" t="b">
        <v>0</v>
      </c>
      <c r="AC4865" s="61"/>
    </row>
    <row r="4866" spans="2:29" ht="13.7">
      <c r="B4866" s="24" t="s">
        <v>95</v>
      </c>
      <c r="C4866" s="24" t="s">
        <v>50</v>
      </c>
      <c r="D4866" s="24" t="s">
        <v>99</v>
      </c>
      <c r="E4866" s="24">
        <v>210</v>
      </c>
      <c r="F4866" s="26">
        <v>46204</v>
      </c>
      <c r="G4866" s="24" t="s">
        <v>52</v>
      </c>
      <c r="H4866" s="24" t="s">
        <v>53</v>
      </c>
      <c r="I4866" s="24" t="s">
        <v>59</v>
      </c>
      <c r="J4866" s="24" t="s">
        <v>125</v>
      </c>
      <c r="K4866" s="24">
        <v>1</v>
      </c>
      <c r="L4866" s="24" t="s">
        <v>97</v>
      </c>
      <c r="M4866" s="26">
        <v>46225</v>
      </c>
      <c r="N4866" s="27">
        <v>46225.541666666664</v>
      </c>
      <c r="O4866" s="27">
        <v>46225.6875</v>
      </c>
      <c r="V4866" s="27"/>
      <c r="W4866" s="27"/>
      <c r="X4866" s="24">
        <v>4</v>
      </c>
      <c r="Y4866" s="24">
        <v>0</v>
      </c>
      <c r="Z4866" s="24">
        <v>4</v>
      </c>
      <c r="AA4866" s="24" t="s">
        <v>58</v>
      </c>
      <c r="AB4866" s="24" t="b">
        <v>0</v>
      </c>
      <c r="AC4866" s="61">
        <v>0</v>
      </c>
    </row>
    <row r="4867" spans="2:29" ht="13.7">
      <c r="B4867" s="24" t="s">
        <v>95</v>
      </c>
      <c r="C4867" s="24" t="s">
        <v>50</v>
      </c>
      <c r="D4867" s="24" t="s">
        <v>99</v>
      </c>
      <c r="E4867" s="24">
        <v>210</v>
      </c>
      <c r="F4867" s="26">
        <v>46204</v>
      </c>
      <c r="G4867" s="24" t="s">
        <v>52</v>
      </c>
      <c r="H4867" s="24" t="s">
        <v>53</v>
      </c>
      <c r="I4867" s="24" t="s">
        <v>59</v>
      </c>
      <c r="J4867" s="24" t="s">
        <v>126</v>
      </c>
      <c r="K4867" s="24">
        <v>1</v>
      </c>
      <c r="L4867" s="24" t="s">
        <v>97</v>
      </c>
      <c r="M4867" s="26">
        <v>46225</v>
      </c>
      <c r="N4867" s="27">
        <v>46225.541666666664</v>
      </c>
      <c r="O4867" s="27">
        <v>46225.6875</v>
      </c>
      <c r="P4867" s="24" t="s">
        <v>7980</v>
      </c>
      <c r="Q4867" s="24" t="s">
        <v>7981</v>
      </c>
      <c r="R4867" s="24" t="s">
        <v>168</v>
      </c>
      <c r="S4867" s="24" t="s">
        <v>198</v>
      </c>
      <c r="T4867" s="24" t="s">
        <v>59</v>
      </c>
      <c r="U4867" s="24" t="s">
        <v>314</v>
      </c>
      <c r="V4867" s="27">
        <v>46225.546527777777</v>
      </c>
      <c r="W4867" s="27">
        <v>46225.566666666666</v>
      </c>
      <c r="Z4867" s="24">
        <v>1</v>
      </c>
      <c r="AA4867" s="24" t="s">
        <v>58</v>
      </c>
      <c r="AB4867" s="24" t="b">
        <v>0</v>
      </c>
      <c r="AC4867" s="61"/>
    </row>
    <row r="4868" spans="2:29" ht="13.7">
      <c r="B4868" s="24" t="s">
        <v>95</v>
      </c>
      <c r="C4868" s="24" t="s">
        <v>50</v>
      </c>
      <c r="D4868" s="24" t="s">
        <v>99</v>
      </c>
      <c r="E4868" s="24">
        <v>210</v>
      </c>
      <c r="F4868" s="26">
        <v>46204</v>
      </c>
      <c r="G4868" s="24" t="s">
        <v>52</v>
      </c>
      <c r="H4868" s="24" t="s">
        <v>53</v>
      </c>
      <c r="I4868" s="24" t="s">
        <v>59</v>
      </c>
      <c r="J4868" s="24" t="s">
        <v>126</v>
      </c>
      <c r="K4868" s="24">
        <v>1</v>
      </c>
      <c r="L4868" s="24" t="s">
        <v>97</v>
      </c>
      <c r="M4868" s="26">
        <v>46225</v>
      </c>
      <c r="N4868" s="27">
        <v>46225.541666666664</v>
      </c>
      <c r="O4868" s="27">
        <v>46225.6875</v>
      </c>
      <c r="P4868" s="24" t="s">
        <v>7982</v>
      </c>
      <c r="Q4868" s="24" t="s">
        <v>7983</v>
      </c>
      <c r="R4868" s="24" t="s">
        <v>168</v>
      </c>
      <c r="T4868" s="24" t="s">
        <v>59</v>
      </c>
      <c r="U4868" s="24" t="s">
        <v>314</v>
      </c>
      <c r="V4868" s="27">
        <v>46225.651388888888</v>
      </c>
      <c r="W4868" s="27">
        <v>46225.675000000003</v>
      </c>
      <c r="Z4868" s="24">
        <v>1</v>
      </c>
      <c r="AA4868" s="24" t="s">
        <v>58</v>
      </c>
      <c r="AB4868" s="24" t="b">
        <v>0</v>
      </c>
      <c r="AC4868" s="61"/>
    </row>
    <row r="4869" spans="2:29" ht="13.7">
      <c r="B4869" s="24" t="s">
        <v>95</v>
      </c>
      <c r="C4869" s="24" t="s">
        <v>50</v>
      </c>
      <c r="D4869" s="24" t="s">
        <v>99</v>
      </c>
      <c r="E4869" s="24">
        <v>210</v>
      </c>
      <c r="F4869" s="26">
        <v>46204</v>
      </c>
      <c r="G4869" s="24" t="s">
        <v>52</v>
      </c>
      <c r="H4869" s="24" t="s">
        <v>53</v>
      </c>
      <c r="I4869" s="24" t="s">
        <v>59</v>
      </c>
      <c r="J4869" s="24" t="s">
        <v>126</v>
      </c>
      <c r="K4869" s="24">
        <v>1</v>
      </c>
      <c r="L4869" s="24" t="s">
        <v>97</v>
      </c>
      <c r="M4869" s="26">
        <v>46225</v>
      </c>
      <c r="N4869" s="27">
        <v>46225.541666666664</v>
      </c>
      <c r="O4869" s="27">
        <v>46225.6875</v>
      </c>
      <c r="P4869" s="24" t="s">
        <v>7984</v>
      </c>
      <c r="Q4869" s="24" t="s">
        <v>7985</v>
      </c>
      <c r="R4869" s="24" t="s">
        <v>281</v>
      </c>
      <c r="S4869" s="24" t="s">
        <v>160</v>
      </c>
      <c r="T4869" s="24" t="s">
        <v>59</v>
      </c>
      <c r="U4869" s="24" t="s">
        <v>314</v>
      </c>
      <c r="V4869" s="27">
        <v>46225.619444444441</v>
      </c>
      <c r="W4869" s="27">
        <v>46225.637499999997</v>
      </c>
      <c r="Z4869" s="24">
        <v>1</v>
      </c>
      <c r="AA4869" s="24" t="s">
        <v>58</v>
      </c>
      <c r="AB4869" s="24" t="b">
        <v>0</v>
      </c>
      <c r="AC4869" s="61"/>
    </row>
    <row r="4870" spans="2:29" ht="13.7">
      <c r="B4870" s="24" t="s">
        <v>95</v>
      </c>
      <c r="C4870" s="24" t="s">
        <v>50</v>
      </c>
      <c r="D4870" s="24" t="s">
        <v>99</v>
      </c>
      <c r="E4870" s="24">
        <v>210</v>
      </c>
      <c r="F4870" s="26">
        <v>46204</v>
      </c>
      <c r="G4870" s="24" t="s">
        <v>52</v>
      </c>
      <c r="H4870" s="24" t="s">
        <v>53</v>
      </c>
      <c r="I4870" s="24" t="s">
        <v>59</v>
      </c>
      <c r="J4870" s="24" t="s">
        <v>126</v>
      </c>
      <c r="K4870" s="24">
        <v>1</v>
      </c>
      <c r="L4870" s="24" t="s">
        <v>97</v>
      </c>
      <c r="M4870" s="26">
        <v>46225</v>
      </c>
      <c r="N4870" s="27">
        <v>46225.541666666664</v>
      </c>
      <c r="O4870" s="27">
        <v>46225.6875</v>
      </c>
      <c r="P4870" s="24" t="s">
        <v>7986</v>
      </c>
      <c r="Q4870" s="24" t="s">
        <v>7987</v>
      </c>
      <c r="R4870" s="24" t="s">
        <v>168</v>
      </c>
      <c r="T4870" s="24" t="s">
        <v>59</v>
      </c>
      <c r="U4870" s="24" t="s">
        <v>314</v>
      </c>
      <c r="V4870" s="27">
        <v>46225.581250000003</v>
      </c>
      <c r="W4870" s="27">
        <v>46225.604861111111</v>
      </c>
      <c r="Z4870" s="24">
        <v>1</v>
      </c>
      <c r="AA4870" s="24" t="s">
        <v>58</v>
      </c>
      <c r="AB4870" s="24" t="b">
        <v>0</v>
      </c>
      <c r="AC4870" s="61"/>
    </row>
    <row r="4871" spans="2:29" ht="13.7">
      <c r="B4871" s="24" t="s">
        <v>95</v>
      </c>
      <c r="C4871" s="24" t="s">
        <v>50</v>
      </c>
      <c r="D4871" s="24" t="s">
        <v>99</v>
      </c>
      <c r="E4871" s="24">
        <v>240</v>
      </c>
      <c r="F4871" s="26">
        <v>46174</v>
      </c>
      <c r="G4871" s="24" t="s">
        <v>52</v>
      </c>
      <c r="H4871" s="24" t="s">
        <v>53</v>
      </c>
      <c r="I4871" s="24" t="s">
        <v>59</v>
      </c>
      <c r="J4871" s="24" t="s">
        <v>125</v>
      </c>
      <c r="K4871" s="24">
        <v>1</v>
      </c>
      <c r="L4871" s="24" t="s">
        <v>97</v>
      </c>
      <c r="M4871" s="26">
        <v>46203</v>
      </c>
      <c r="N4871" s="27">
        <v>46203.5625</v>
      </c>
      <c r="O4871" s="27">
        <v>46203.729166666664</v>
      </c>
      <c r="V4871" s="27"/>
      <c r="W4871" s="27"/>
      <c r="X4871" s="24">
        <v>4</v>
      </c>
      <c r="Y4871" s="24">
        <v>0</v>
      </c>
      <c r="Z4871" s="24">
        <v>4</v>
      </c>
      <c r="AA4871" s="24" t="s">
        <v>56</v>
      </c>
      <c r="AB4871" s="24" t="b">
        <v>0</v>
      </c>
      <c r="AC4871" s="61">
        <v>0</v>
      </c>
    </row>
    <row r="4872" spans="2:29" ht="13.7">
      <c r="B4872" s="24" t="s">
        <v>95</v>
      </c>
      <c r="C4872" s="24" t="s">
        <v>50</v>
      </c>
      <c r="D4872" s="24" t="s">
        <v>99</v>
      </c>
      <c r="E4872" s="24">
        <v>240</v>
      </c>
      <c r="F4872" s="26">
        <v>46174</v>
      </c>
      <c r="G4872" s="24" t="s">
        <v>52</v>
      </c>
      <c r="H4872" s="24" t="s">
        <v>53</v>
      </c>
      <c r="I4872" s="24" t="s">
        <v>59</v>
      </c>
      <c r="J4872" s="24" t="s">
        <v>126</v>
      </c>
      <c r="K4872" s="24">
        <v>1</v>
      </c>
      <c r="L4872" s="24" t="s">
        <v>97</v>
      </c>
      <c r="M4872" s="26">
        <v>46203</v>
      </c>
      <c r="N4872" s="27">
        <v>46203.5625</v>
      </c>
      <c r="O4872" s="27">
        <v>46203.729166666664</v>
      </c>
      <c r="P4872" s="24" t="s">
        <v>7988</v>
      </c>
      <c r="Q4872" s="24" t="s">
        <v>7989</v>
      </c>
      <c r="R4872" s="24" t="s">
        <v>168</v>
      </c>
      <c r="T4872" s="24" t="s">
        <v>59</v>
      </c>
      <c r="U4872" s="24" t="s">
        <v>514</v>
      </c>
      <c r="V4872" s="27">
        <v>46203.564583333333</v>
      </c>
      <c r="W4872" s="27">
        <v>46203.592361111114</v>
      </c>
      <c r="Z4872" s="24">
        <v>1</v>
      </c>
      <c r="AA4872" s="24" t="s">
        <v>56</v>
      </c>
      <c r="AB4872" s="24" t="b">
        <v>0</v>
      </c>
      <c r="AC4872" s="61"/>
    </row>
    <row r="4873" spans="2:29" ht="13.7">
      <c r="B4873" s="24" t="s">
        <v>95</v>
      </c>
      <c r="C4873" s="24" t="s">
        <v>50</v>
      </c>
      <c r="D4873" s="24" t="s">
        <v>99</v>
      </c>
      <c r="E4873" s="24">
        <v>240</v>
      </c>
      <c r="F4873" s="26">
        <v>46174</v>
      </c>
      <c r="G4873" s="24" t="s">
        <v>52</v>
      </c>
      <c r="H4873" s="24" t="s">
        <v>53</v>
      </c>
      <c r="I4873" s="24" t="s">
        <v>59</v>
      </c>
      <c r="J4873" s="24" t="s">
        <v>126</v>
      </c>
      <c r="K4873" s="24">
        <v>1</v>
      </c>
      <c r="L4873" s="24" t="s">
        <v>97</v>
      </c>
      <c r="M4873" s="26">
        <v>46203</v>
      </c>
      <c r="N4873" s="27">
        <v>46203.5625</v>
      </c>
      <c r="O4873" s="27">
        <v>46203.729166666664</v>
      </c>
      <c r="P4873" s="24" t="s">
        <v>7990</v>
      </c>
      <c r="Q4873" s="24" t="s">
        <v>7991</v>
      </c>
      <c r="R4873" s="24" t="s">
        <v>217</v>
      </c>
      <c r="T4873" s="24" t="s">
        <v>59</v>
      </c>
      <c r="U4873" s="24" t="s">
        <v>514</v>
      </c>
      <c r="V4873" s="27">
        <v>46203.65</v>
      </c>
      <c r="W4873" s="27">
        <v>46203.669444444444</v>
      </c>
      <c r="Z4873" s="24">
        <v>1</v>
      </c>
      <c r="AA4873" s="24" t="s">
        <v>56</v>
      </c>
      <c r="AB4873" s="24" t="b">
        <v>0</v>
      </c>
      <c r="AC4873" s="61"/>
    </row>
    <row r="4874" spans="2:29" ht="13.7">
      <c r="B4874" s="24" t="s">
        <v>95</v>
      </c>
      <c r="C4874" s="24" t="s">
        <v>50</v>
      </c>
      <c r="D4874" s="24" t="s">
        <v>99</v>
      </c>
      <c r="E4874" s="24">
        <v>240</v>
      </c>
      <c r="F4874" s="26">
        <v>46174</v>
      </c>
      <c r="G4874" s="24" t="s">
        <v>52</v>
      </c>
      <c r="H4874" s="24" t="s">
        <v>53</v>
      </c>
      <c r="I4874" s="24" t="s">
        <v>59</v>
      </c>
      <c r="J4874" s="24" t="s">
        <v>126</v>
      </c>
      <c r="K4874" s="24">
        <v>1</v>
      </c>
      <c r="L4874" s="24" t="s">
        <v>97</v>
      </c>
      <c r="M4874" s="26">
        <v>46203</v>
      </c>
      <c r="N4874" s="27">
        <v>46203.5625</v>
      </c>
      <c r="O4874" s="27">
        <v>46203.729166666664</v>
      </c>
      <c r="P4874" s="24" t="s">
        <v>7992</v>
      </c>
      <c r="Q4874" s="24" t="s">
        <v>7993</v>
      </c>
      <c r="R4874" s="24" t="s">
        <v>174</v>
      </c>
      <c r="T4874" s="24" t="s">
        <v>59</v>
      </c>
      <c r="U4874" s="24" t="s">
        <v>514</v>
      </c>
      <c r="V4874" s="27">
        <v>46203.611805555556</v>
      </c>
      <c r="W4874" s="27">
        <v>46203.633333333331</v>
      </c>
      <c r="Z4874" s="24">
        <v>1</v>
      </c>
      <c r="AA4874" s="24" t="s">
        <v>56</v>
      </c>
      <c r="AB4874" s="24" t="b">
        <v>0</v>
      </c>
      <c r="AC4874" s="61"/>
    </row>
    <row r="4875" spans="2:29" ht="13.7">
      <c r="B4875" s="24" t="s">
        <v>95</v>
      </c>
      <c r="C4875" s="24" t="s">
        <v>50</v>
      </c>
      <c r="D4875" s="24" t="s">
        <v>99</v>
      </c>
      <c r="E4875" s="24">
        <v>240</v>
      </c>
      <c r="F4875" s="26">
        <v>46174</v>
      </c>
      <c r="G4875" s="24" t="s">
        <v>52</v>
      </c>
      <c r="H4875" s="24" t="s">
        <v>53</v>
      </c>
      <c r="I4875" s="24" t="s">
        <v>59</v>
      </c>
      <c r="J4875" s="24" t="s">
        <v>126</v>
      </c>
      <c r="K4875" s="24">
        <v>1</v>
      </c>
      <c r="L4875" s="24" t="s">
        <v>97</v>
      </c>
      <c r="M4875" s="26">
        <v>46203</v>
      </c>
      <c r="N4875" s="27">
        <v>46203.5625</v>
      </c>
      <c r="O4875" s="27">
        <v>46203.729166666664</v>
      </c>
      <c r="P4875" s="24" t="s">
        <v>7994</v>
      </c>
      <c r="Q4875" s="24" t="s">
        <v>7995</v>
      </c>
      <c r="R4875" s="24" t="s">
        <v>168</v>
      </c>
      <c r="T4875" s="24" t="s">
        <v>59</v>
      </c>
      <c r="U4875" s="24" t="s">
        <v>514</v>
      </c>
      <c r="V4875" s="27">
        <v>46203.691666666666</v>
      </c>
      <c r="W4875" s="27">
        <v>46203.722222222219</v>
      </c>
      <c r="Z4875" s="24">
        <v>1</v>
      </c>
      <c r="AA4875" s="24" t="s">
        <v>56</v>
      </c>
      <c r="AB4875" s="24" t="b">
        <v>0</v>
      </c>
      <c r="AC4875" s="61"/>
    </row>
    <row r="4876" spans="2:29" ht="13.7">
      <c r="B4876" s="24" t="s">
        <v>95</v>
      </c>
      <c r="C4876" s="24" t="s">
        <v>50</v>
      </c>
      <c r="D4876" s="24" t="s">
        <v>99</v>
      </c>
      <c r="E4876" s="24">
        <v>240</v>
      </c>
      <c r="F4876" s="26">
        <v>46204</v>
      </c>
      <c r="G4876" s="24" t="s">
        <v>52</v>
      </c>
      <c r="H4876" s="24" t="s">
        <v>53</v>
      </c>
      <c r="I4876" s="24" t="s">
        <v>61</v>
      </c>
      <c r="J4876" s="24" t="s">
        <v>125</v>
      </c>
      <c r="K4876" s="24">
        <v>1</v>
      </c>
      <c r="L4876" s="24" t="s">
        <v>97</v>
      </c>
      <c r="M4876" s="26">
        <v>46213</v>
      </c>
      <c r="N4876" s="27">
        <v>46213.375</v>
      </c>
      <c r="O4876" s="27">
        <v>46213.541666666664</v>
      </c>
      <c r="V4876" s="27"/>
      <c r="W4876" s="27"/>
      <c r="X4876" s="24">
        <v>4</v>
      </c>
      <c r="Y4876" s="24">
        <v>0</v>
      </c>
      <c r="Z4876" s="24">
        <v>4</v>
      </c>
      <c r="AA4876" s="24" t="s">
        <v>58</v>
      </c>
      <c r="AB4876" s="24" t="b">
        <v>0</v>
      </c>
      <c r="AC4876" s="61">
        <v>0</v>
      </c>
    </row>
    <row r="4877" spans="2:29" ht="13.7">
      <c r="B4877" s="24" t="s">
        <v>95</v>
      </c>
      <c r="C4877" s="24" t="s">
        <v>50</v>
      </c>
      <c r="D4877" s="24" t="s">
        <v>99</v>
      </c>
      <c r="E4877" s="24">
        <v>240</v>
      </c>
      <c r="F4877" s="26">
        <v>46204</v>
      </c>
      <c r="G4877" s="24" t="s">
        <v>52</v>
      </c>
      <c r="H4877" s="24" t="s">
        <v>53</v>
      </c>
      <c r="I4877" s="24" t="s">
        <v>61</v>
      </c>
      <c r="J4877" s="24" t="s">
        <v>126</v>
      </c>
      <c r="K4877" s="24">
        <v>1</v>
      </c>
      <c r="L4877" s="24" t="s">
        <v>97</v>
      </c>
      <c r="M4877" s="26">
        <v>46213</v>
      </c>
      <c r="N4877" s="27">
        <v>46213.375</v>
      </c>
      <c r="O4877" s="27">
        <v>46213.541666666664</v>
      </c>
      <c r="P4877" s="24" t="s">
        <v>7996</v>
      </c>
      <c r="Q4877" s="24" t="s">
        <v>7997</v>
      </c>
      <c r="R4877" s="24" t="s">
        <v>208</v>
      </c>
      <c r="T4877" s="24" t="s">
        <v>61</v>
      </c>
      <c r="U4877" s="24" t="s">
        <v>514</v>
      </c>
      <c r="V4877" s="27">
        <v>46213.425000000003</v>
      </c>
      <c r="W4877" s="27">
        <v>46213.445833333331</v>
      </c>
      <c r="Z4877" s="24">
        <v>1</v>
      </c>
      <c r="AA4877" s="24" t="s">
        <v>58</v>
      </c>
      <c r="AB4877" s="24" t="b">
        <v>0</v>
      </c>
      <c r="AC4877" s="61"/>
    </row>
    <row r="4878" spans="2:29" ht="13.7">
      <c r="B4878" s="24" t="s">
        <v>95</v>
      </c>
      <c r="C4878" s="24" t="s">
        <v>50</v>
      </c>
      <c r="D4878" s="24" t="s">
        <v>99</v>
      </c>
      <c r="E4878" s="24">
        <v>240</v>
      </c>
      <c r="F4878" s="26">
        <v>46204</v>
      </c>
      <c r="G4878" s="24" t="s">
        <v>52</v>
      </c>
      <c r="H4878" s="24" t="s">
        <v>53</v>
      </c>
      <c r="I4878" s="24" t="s">
        <v>61</v>
      </c>
      <c r="J4878" s="24" t="s">
        <v>126</v>
      </c>
      <c r="K4878" s="24">
        <v>1</v>
      </c>
      <c r="L4878" s="24" t="s">
        <v>97</v>
      </c>
      <c r="M4878" s="26">
        <v>46213</v>
      </c>
      <c r="N4878" s="27">
        <v>46213.375</v>
      </c>
      <c r="O4878" s="27">
        <v>46213.541666666664</v>
      </c>
      <c r="P4878" s="24" t="s">
        <v>7998</v>
      </c>
      <c r="Q4878" s="24" t="s">
        <v>7999</v>
      </c>
      <c r="R4878" s="24" t="s">
        <v>208</v>
      </c>
      <c r="T4878" s="24" t="s">
        <v>61</v>
      </c>
      <c r="U4878" s="24" t="s">
        <v>514</v>
      </c>
      <c r="V4878" s="27">
        <v>46213.464583333334</v>
      </c>
      <c r="W4878" s="27">
        <v>46213.486805555556</v>
      </c>
      <c r="Z4878" s="24">
        <v>1</v>
      </c>
      <c r="AA4878" s="24" t="s">
        <v>58</v>
      </c>
      <c r="AB4878" s="24" t="b">
        <v>0</v>
      </c>
      <c r="AC4878" s="61"/>
    </row>
    <row r="4879" spans="2:29" ht="13.7">
      <c r="B4879" s="24" t="s">
        <v>95</v>
      </c>
      <c r="C4879" s="24" t="s">
        <v>50</v>
      </c>
      <c r="D4879" s="24" t="s">
        <v>99</v>
      </c>
      <c r="E4879" s="24">
        <v>240</v>
      </c>
      <c r="F4879" s="26">
        <v>46204</v>
      </c>
      <c r="G4879" s="24" t="s">
        <v>52</v>
      </c>
      <c r="H4879" s="24" t="s">
        <v>53</v>
      </c>
      <c r="I4879" s="24" t="s">
        <v>61</v>
      </c>
      <c r="J4879" s="24" t="s">
        <v>126</v>
      </c>
      <c r="K4879" s="24">
        <v>1</v>
      </c>
      <c r="L4879" s="24" t="s">
        <v>97</v>
      </c>
      <c r="M4879" s="26">
        <v>46213</v>
      </c>
      <c r="N4879" s="27">
        <v>46213.375</v>
      </c>
      <c r="O4879" s="27">
        <v>46213.541666666664</v>
      </c>
      <c r="P4879" s="24" t="s">
        <v>8000</v>
      </c>
      <c r="Q4879" s="24" t="s">
        <v>8001</v>
      </c>
      <c r="R4879" s="24" t="s">
        <v>208</v>
      </c>
      <c r="T4879" s="24" t="s">
        <v>61</v>
      </c>
      <c r="U4879" s="24" t="s">
        <v>514</v>
      </c>
      <c r="V4879" s="27">
        <v>46213.503472222219</v>
      </c>
      <c r="W4879" s="27">
        <v>46213.53125</v>
      </c>
      <c r="Z4879" s="24">
        <v>1</v>
      </c>
      <c r="AA4879" s="24" t="s">
        <v>58</v>
      </c>
      <c r="AB4879" s="24" t="b">
        <v>0</v>
      </c>
      <c r="AC4879" s="61"/>
    </row>
    <row r="4880" spans="2:29" ht="13.7">
      <c r="B4880" s="24" t="s">
        <v>95</v>
      </c>
      <c r="C4880" s="24" t="s">
        <v>50</v>
      </c>
      <c r="D4880" s="24" t="s">
        <v>99</v>
      </c>
      <c r="E4880" s="24">
        <v>240</v>
      </c>
      <c r="F4880" s="26">
        <v>46204</v>
      </c>
      <c r="G4880" s="24" t="s">
        <v>52</v>
      </c>
      <c r="H4880" s="24" t="s">
        <v>53</v>
      </c>
      <c r="I4880" s="24" t="s">
        <v>61</v>
      </c>
      <c r="J4880" s="24" t="s">
        <v>126</v>
      </c>
      <c r="K4880" s="24">
        <v>1</v>
      </c>
      <c r="L4880" s="24" t="s">
        <v>97</v>
      </c>
      <c r="M4880" s="26">
        <v>46213</v>
      </c>
      <c r="N4880" s="27">
        <v>46213.375</v>
      </c>
      <c r="O4880" s="27">
        <v>46213.541666666664</v>
      </c>
      <c r="P4880" s="24" t="s">
        <v>8002</v>
      </c>
      <c r="Q4880" s="24" t="s">
        <v>8003</v>
      </c>
      <c r="R4880" s="24" t="s">
        <v>201</v>
      </c>
      <c r="T4880" s="24" t="s">
        <v>61</v>
      </c>
      <c r="U4880" s="24" t="s">
        <v>514</v>
      </c>
      <c r="V4880" s="27">
        <v>46213.381249999999</v>
      </c>
      <c r="W4880" s="27">
        <v>46213.406944444447</v>
      </c>
      <c r="Z4880" s="24">
        <v>1</v>
      </c>
      <c r="AA4880" s="24" t="s">
        <v>58</v>
      </c>
      <c r="AB4880" s="24" t="b">
        <v>0</v>
      </c>
      <c r="AC4880" s="61"/>
    </row>
    <row r="4881" spans="2:29" ht="13.7">
      <c r="B4881" s="24" t="s">
        <v>95</v>
      </c>
      <c r="C4881" s="24" t="s">
        <v>50</v>
      </c>
      <c r="D4881" s="24" t="s">
        <v>99</v>
      </c>
      <c r="E4881" s="24">
        <v>240</v>
      </c>
      <c r="F4881" s="26">
        <v>46204</v>
      </c>
      <c r="G4881" s="24" t="s">
        <v>52</v>
      </c>
      <c r="H4881" s="24" t="s">
        <v>53</v>
      </c>
      <c r="I4881" s="24" t="s">
        <v>63</v>
      </c>
      <c r="J4881" s="24" t="s">
        <v>125</v>
      </c>
      <c r="K4881" s="24">
        <v>1</v>
      </c>
      <c r="L4881" s="24" t="s">
        <v>97</v>
      </c>
      <c r="M4881" s="26">
        <v>46230</v>
      </c>
      <c r="N4881" s="27">
        <v>46230.5625</v>
      </c>
      <c r="O4881" s="27">
        <v>46230.729166666664</v>
      </c>
      <c r="V4881" s="27"/>
      <c r="W4881" s="27"/>
      <c r="X4881" s="24">
        <v>4</v>
      </c>
      <c r="Y4881" s="24">
        <v>0</v>
      </c>
      <c r="Z4881" s="24">
        <v>4</v>
      </c>
      <c r="AA4881" s="24" t="s">
        <v>58</v>
      </c>
      <c r="AB4881" s="24" t="b">
        <v>0</v>
      </c>
      <c r="AC4881" s="61">
        <v>0</v>
      </c>
    </row>
    <row r="4882" spans="2:29" ht="13.7">
      <c r="B4882" s="24" t="s">
        <v>95</v>
      </c>
      <c r="C4882" s="24" t="s">
        <v>50</v>
      </c>
      <c r="D4882" s="24" t="s">
        <v>99</v>
      </c>
      <c r="E4882" s="24">
        <v>240</v>
      </c>
      <c r="F4882" s="26">
        <v>46204</v>
      </c>
      <c r="G4882" s="24" t="s">
        <v>52</v>
      </c>
      <c r="H4882" s="24" t="s">
        <v>53</v>
      </c>
      <c r="I4882" s="24" t="s">
        <v>63</v>
      </c>
      <c r="J4882" s="24" t="s">
        <v>126</v>
      </c>
      <c r="K4882" s="24">
        <v>1</v>
      </c>
      <c r="L4882" s="24" t="s">
        <v>97</v>
      </c>
      <c r="M4882" s="26">
        <v>46230</v>
      </c>
      <c r="N4882" s="27">
        <v>46230.5625</v>
      </c>
      <c r="O4882" s="27">
        <v>46230.729166666664</v>
      </c>
      <c r="P4882" s="24" t="s">
        <v>8004</v>
      </c>
      <c r="Q4882" s="24" t="s">
        <v>8005</v>
      </c>
      <c r="R4882" s="24" t="s">
        <v>433</v>
      </c>
      <c r="S4882" s="24" t="s">
        <v>213</v>
      </c>
      <c r="T4882" s="24" t="s">
        <v>63</v>
      </c>
      <c r="U4882" s="24" t="s">
        <v>497</v>
      </c>
      <c r="V4882" s="27">
        <v>46230.69027777778</v>
      </c>
      <c r="W4882" s="27">
        <v>46230.711111111108</v>
      </c>
      <c r="Z4882" s="24">
        <v>1</v>
      </c>
      <c r="AA4882" s="24" t="s">
        <v>58</v>
      </c>
      <c r="AB4882" s="24" t="b">
        <v>0</v>
      </c>
      <c r="AC4882" s="61"/>
    </row>
    <row r="4883" spans="2:29" ht="13.7">
      <c r="B4883" s="24" t="s">
        <v>95</v>
      </c>
      <c r="C4883" s="24" t="s">
        <v>50</v>
      </c>
      <c r="D4883" s="24" t="s">
        <v>99</v>
      </c>
      <c r="E4883" s="24">
        <v>240</v>
      </c>
      <c r="F4883" s="26">
        <v>46204</v>
      </c>
      <c r="G4883" s="24" t="s">
        <v>52</v>
      </c>
      <c r="H4883" s="24" t="s">
        <v>53</v>
      </c>
      <c r="I4883" s="24" t="s">
        <v>63</v>
      </c>
      <c r="J4883" s="24" t="s">
        <v>126</v>
      </c>
      <c r="K4883" s="24">
        <v>1</v>
      </c>
      <c r="L4883" s="24" t="s">
        <v>97</v>
      </c>
      <c r="M4883" s="26">
        <v>46230</v>
      </c>
      <c r="N4883" s="27">
        <v>46230.5625</v>
      </c>
      <c r="O4883" s="27">
        <v>46230.729166666664</v>
      </c>
      <c r="P4883" s="24" t="s">
        <v>8006</v>
      </c>
      <c r="Q4883" s="24" t="s">
        <v>8007</v>
      </c>
      <c r="R4883" s="24" t="s">
        <v>433</v>
      </c>
      <c r="T4883" s="24" t="s">
        <v>63</v>
      </c>
      <c r="U4883" s="24" t="s">
        <v>497</v>
      </c>
      <c r="V4883" s="27">
        <v>46230.647916666669</v>
      </c>
      <c r="W4883" s="27">
        <v>46230.668749999997</v>
      </c>
      <c r="Z4883" s="24">
        <v>1</v>
      </c>
      <c r="AA4883" s="24" t="s">
        <v>58</v>
      </c>
      <c r="AB4883" s="24" t="b">
        <v>0</v>
      </c>
      <c r="AC4883" s="61"/>
    </row>
    <row r="4884" spans="2:29" ht="13.7">
      <c r="B4884" s="24" t="s">
        <v>95</v>
      </c>
      <c r="C4884" s="24" t="s">
        <v>50</v>
      </c>
      <c r="D4884" s="24" t="s">
        <v>99</v>
      </c>
      <c r="E4884" s="24">
        <v>240</v>
      </c>
      <c r="F4884" s="26">
        <v>46204</v>
      </c>
      <c r="G4884" s="24" t="s">
        <v>52</v>
      </c>
      <c r="H4884" s="24" t="s">
        <v>53</v>
      </c>
      <c r="I4884" s="24" t="s">
        <v>63</v>
      </c>
      <c r="J4884" s="24" t="s">
        <v>126</v>
      </c>
      <c r="K4884" s="24">
        <v>1</v>
      </c>
      <c r="L4884" s="24" t="s">
        <v>97</v>
      </c>
      <c r="M4884" s="26">
        <v>46230</v>
      </c>
      <c r="N4884" s="27">
        <v>46230.5625</v>
      </c>
      <c r="O4884" s="27">
        <v>46230.729166666664</v>
      </c>
      <c r="P4884" s="24" t="s">
        <v>8008</v>
      </c>
      <c r="Q4884" s="24" t="s">
        <v>8009</v>
      </c>
      <c r="R4884" s="24" t="s">
        <v>433</v>
      </c>
      <c r="T4884" s="24" t="s">
        <v>63</v>
      </c>
      <c r="U4884" s="24" t="s">
        <v>497</v>
      </c>
      <c r="V4884" s="27">
        <v>46230.612500000003</v>
      </c>
      <c r="W4884" s="27">
        <v>46230.635416666664</v>
      </c>
      <c r="Z4884" s="24">
        <v>1</v>
      </c>
      <c r="AA4884" s="24" t="s">
        <v>58</v>
      </c>
      <c r="AB4884" s="24" t="b">
        <v>0</v>
      </c>
      <c r="AC4884" s="61"/>
    </row>
    <row r="4885" spans="2:29" ht="13.7">
      <c r="B4885" s="24" t="s">
        <v>95</v>
      </c>
      <c r="C4885" s="24" t="s">
        <v>50</v>
      </c>
      <c r="D4885" s="24" t="s">
        <v>99</v>
      </c>
      <c r="E4885" s="24">
        <v>240</v>
      </c>
      <c r="F4885" s="26">
        <v>46204</v>
      </c>
      <c r="G4885" s="24" t="s">
        <v>52</v>
      </c>
      <c r="H4885" s="24" t="s">
        <v>53</v>
      </c>
      <c r="I4885" s="24" t="s">
        <v>63</v>
      </c>
      <c r="J4885" s="24" t="s">
        <v>126</v>
      </c>
      <c r="K4885" s="24">
        <v>1</v>
      </c>
      <c r="L4885" s="24" t="s">
        <v>97</v>
      </c>
      <c r="M4885" s="26">
        <v>46230</v>
      </c>
      <c r="N4885" s="27">
        <v>46230.5625</v>
      </c>
      <c r="O4885" s="27">
        <v>46230.729166666664</v>
      </c>
      <c r="P4885" s="24" t="s">
        <v>8010</v>
      </c>
      <c r="Q4885" s="24" t="s">
        <v>8011</v>
      </c>
      <c r="R4885" s="24" t="s">
        <v>433</v>
      </c>
      <c r="S4885" s="24" t="s">
        <v>160</v>
      </c>
      <c r="T4885" s="24" t="s">
        <v>63</v>
      </c>
      <c r="U4885" s="24" t="s">
        <v>497</v>
      </c>
      <c r="V4885" s="27">
        <v>46230.568055555559</v>
      </c>
      <c r="W4885" s="27">
        <v>46230.587500000001</v>
      </c>
      <c r="Z4885" s="24">
        <v>1</v>
      </c>
      <c r="AA4885" s="24" t="s">
        <v>58</v>
      </c>
      <c r="AB4885" s="24" t="b">
        <v>0</v>
      </c>
      <c r="AC4885" s="61"/>
    </row>
    <row r="4886" spans="2:29" ht="13.7">
      <c r="B4886" s="24" t="s">
        <v>95</v>
      </c>
      <c r="C4886" s="24" t="s">
        <v>50</v>
      </c>
      <c r="D4886" s="24" t="s">
        <v>99</v>
      </c>
      <c r="E4886" s="24">
        <v>240</v>
      </c>
      <c r="F4886" s="26">
        <v>46235</v>
      </c>
      <c r="G4886" s="24" t="s">
        <v>52</v>
      </c>
      <c r="H4886" s="24" t="s">
        <v>53</v>
      </c>
      <c r="I4886" s="24" t="s">
        <v>54</v>
      </c>
      <c r="J4886" s="24" t="s">
        <v>125</v>
      </c>
      <c r="K4886" s="24">
        <v>1</v>
      </c>
      <c r="L4886" s="24" t="s">
        <v>97</v>
      </c>
      <c r="M4886" s="26">
        <v>46246</v>
      </c>
      <c r="N4886" s="27">
        <v>46246.333333333336</v>
      </c>
      <c r="O4886" s="27">
        <v>46246.5</v>
      </c>
      <c r="V4886" s="27"/>
      <c r="W4886" s="27"/>
      <c r="X4886" s="24">
        <v>4</v>
      </c>
      <c r="Y4886" s="24">
        <v>0</v>
      </c>
      <c r="Z4886" s="24">
        <v>4</v>
      </c>
      <c r="AA4886" s="24" t="s">
        <v>60</v>
      </c>
      <c r="AB4886" s="24" t="b">
        <v>0</v>
      </c>
      <c r="AC4886" s="61">
        <v>0</v>
      </c>
    </row>
    <row r="4887" spans="2:29" ht="13.7">
      <c r="B4887" s="24" t="s">
        <v>95</v>
      </c>
      <c r="C4887" s="24" t="s">
        <v>50</v>
      </c>
      <c r="D4887" s="24" t="s">
        <v>99</v>
      </c>
      <c r="E4887" s="24">
        <v>240</v>
      </c>
      <c r="F4887" s="26">
        <v>46235</v>
      </c>
      <c r="G4887" s="24" t="s">
        <v>52</v>
      </c>
      <c r="H4887" s="24" t="s">
        <v>53</v>
      </c>
      <c r="I4887" s="24" t="s">
        <v>54</v>
      </c>
      <c r="J4887" s="24" t="s">
        <v>126</v>
      </c>
      <c r="K4887" s="24">
        <v>1</v>
      </c>
      <c r="L4887" s="24" t="s">
        <v>97</v>
      </c>
      <c r="M4887" s="26">
        <v>46246</v>
      </c>
      <c r="N4887" s="27">
        <v>46246.333333333336</v>
      </c>
      <c r="O4887" s="27">
        <v>46246.5</v>
      </c>
      <c r="P4887" s="24" t="s">
        <v>8012</v>
      </c>
      <c r="Q4887" s="24" t="s">
        <v>8013</v>
      </c>
      <c r="R4887" s="24" t="s">
        <v>142</v>
      </c>
      <c r="S4887" s="24" t="s">
        <v>198</v>
      </c>
      <c r="T4887" s="24" t="s">
        <v>54</v>
      </c>
      <c r="U4887" s="24" t="s">
        <v>269</v>
      </c>
      <c r="V4887" s="27">
        <v>46246.465277777781</v>
      </c>
      <c r="W4887" s="27">
        <v>46246.490277777775</v>
      </c>
      <c r="Z4887" s="24">
        <v>1</v>
      </c>
      <c r="AA4887" s="24" t="s">
        <v>60</v>
      </c>
      <c r="AB4887" s="24" t="b">
        <v>0</v>
      </c>
      <c r="AC4887" s="61"/>
    </row>
    <row r="4888" spans="2:29" ht="13.7">
      <c r="B4888" s="24" t="s">
        <v>95</v>
      </c>
      <c r="C4888" s="24" t="s">
        <v>50</v>
      </c>
      <c r="D4888" s="24" t="s">
        <v>99</v>
      </c>
      <c r="E4888" s="24">
        <v>240</v>
      </c>
      <c r="F4888" s="26">
        <v>46235</v>
      </c>
      <c r="G4888" s="24" t="s">
        <v>52</v>
      </c>
      <c r="H4888" s="24" t="s">
        <v>53</v>
      </c>
      <c r="I4888" s="24" t="s">
        <v>54</v>
      </c>
      <c r="J4888" s="24" t="s">
        <v>126</v>
      </c>
      <c r="K4888" s="24">
        <v>1</v>
      </c>
      <c r="L4888" s="24" t="s">
        <v>97</v>
      </c>
      <c r="M4888" s="26">
        <v>46246</v>
      </c>
      <c r="N4888" s="27">
        <v>46246.333333333336</v>
      </c>
      <c r="O4888" s="27">
        <v>46246.5</v>
      </c>
      <c r="P4888" s="24" t="s">
        <v>8014</v>
      </c>
      <c r="Q4888" s="24" t="s">
        <v>8015</v>
      </c>
      <c r="R4888" s="24" t="s">
        <v>190</v>
      </c>
      <c r="S4888" s="24" t="s">
        <v>152</v>
      </c>
      <c r="T4888" s="24" t="s">
        <v>54</v>
      </c>
      <c r="U4888" s="24" t="s">
        <v>269</v>
      </c>
      <c r="V4888" s="27">
        <v>46246.419444444444</v>
      </c>
      <c r="W4888" s="27">
        <v>46246.445138888892</v>
      </c>
      <c r="Z4888" s="24">
        <v>1</v>
      </c>
      <c r="AA4888" s="24" t="s">
        <v>60</v>
      </c>
      <c r="AB4888" s="24" t="b">
        <v>0</v>
      </c>
      <c r="AC4888" s="61"/>
    </row>
    <row r="4889" spans="2:29" ht="13.7">
      <c r="B4889" s="24" t="s">
        <v>95</v>
      </c>
      <c r="C4889" s="24" t="s">
        <v>50</v>
      </c>
      <c r="D4889" s="24" t="s">
        <v>99</v>
      </c>
      <c r="E4889" s="24">
        <v>240</v>
      </c>
      <c r="F4889" s="26">
        <v>46235</v>
      </c>
      <c r="G4889" s="24" t="s">
        <v>52</v>
      </c>
      <c r="H4889" s="24" t="s">
        <v>53</v>
      </c>
      <c r="I4889" s="24" t="s">
        <v>54</v>
      </c>
      <c r="J4889" s="24" t="s">
        <v>126</v>
      </c>
      <c r="K4889" s="24">
        <v>1</v>
      </c>
      <c r="L4889" s="24" t="s">
        <v>97</v>
      </c>
      <c r="M4889" s="26">
        <v>46246</v>
      </c>
      <c r="N4889" s="27">
        <v>46246.333333333336</v>
      </c>
      <c r="O4889" s="27">
        <v>46246.5</v>
      </c>
      <c r="P4889" s="24" t="s">
        <v>8016</v>
      </c>
      <c r="Q4889" s="24" t="s">
        <v>8017</v>
      </c>
      <c r="R4889" s="24" t="s">
        <v>146</v>
      </c>
      <c r="T4889" s="24" t="s">
        <v>54</v>
      </c>
      <c r="U4889" s="24" t="s">
        <v>269</v>
      </c>
      <c r="V4889" s="27">
        <v>46246.37777777778</v>
      </c>
      <c r="W4889" s="27">
        <v>46246.401388888888</v>
      </c>
      <c r="Z4889" s="24">
        <v>1</v>
      </c>
      <c r="AA4889" s="24" t="s">
        <v>60</v>
      </c>
      <c r="AB4889" s="24" t="b">
        <v>0</v>
      </c>
      <c r="AC4889" s="61"/>
    </row>
    <row r="4890" spans="2:29" ht="13.7">
      <c r="B4890" s="24" t="s">
        <v>95</v>
      </c>
      <c r="C4890" s="24" t="s">
        <v>50</v>
      </c>
      <c r="D4890" s="24" t="s">
        <v>99</v>
      </c>
      <c r="E4890" s="24">
        <v>240</v>
      </c>
      <c r="F4890" s="26">
        <v>46235</v>
      </c>
      <c r="G4890" s="24" t="s">
        <v>52</v>
      </c>
      <c r="H4890" s="24" t="s">
        <v>53</v>
      </c>
      <c r="I4890" s="24" t="s">
        <v>54</v>
      </c>
      <c r="J4890" s="24" t="s">
        <v>126</v>
      </c>
      <c r="K4890" s="24">
        <v>1</v>
      </c>
      <c r="L4890" s="24" t="s">
        <v>97</v>
      </c>
      <c r="M4890" s="26">
        <v>46246</v>
      </c>
      <c r="N4890" s="27">
        <v>46246.333333333336</v>
      </c>
      <c r="O4890" s="27">
        <v>46246.5</v>
      </c>
      <c r="P4890" s="24" t="s">
        <v>8018</v>
      </c>
      <c r="Q4890" s="24" t="s">
        <v>8019</v>
      </c>
      <c r="R4890" s="24" t="s">
        <v>149</v>
      </c>
      <c r="T4890" s="24" t="s">
        <v>54</v>
      </c>
      <c r="U4890" s="24" t="s">
        <v>269</v>
      </c>
      <c r="V4890" s="27">
        <v>46246.341666666667</v>
      </c>
      <c r="W4890" s="27">
        <v>46246.364583333336</v>
      </c>
      <c r="Z4890" s="24">
        <v>1</v>
      </c>
      <c r="AA4890" s="24" t="s">
        <v>60</v>
      </c>
      <c r="AB4890" s="24" t="b">
        <v>0</v>
      </c>
      <c r="AC4890" s="61"/>
    </row>
    <row r="4891" spans="2:29" ht="13.7">
      <c r="B4891" s="24" t="s">
        <v>95</v>
      </c>
      <c r="C4891" s="24" t="s">
        <v>50</v>
      </c>
      <c r="D4891" s="24" t="s">
        <v>99</v>
      </c>
      <c r="E4891" s="24">
        <v>240</v>
      </c>
      <c r="F4891" s="26">
        <v>46235</v>
      </c>
      <c r="G4891" s="24" t="s">
        <v>52</v>
      </c>
      <c r="H4891" s="24" t="s">
        <v>53</v>
      </c>
      <c r="I4891" s="24" t="s">
        <v>61</v>
      </c>
      <c r="J4891" s="24" t="s">
        <v>125</v>
      </c>
      <c r="K4891" s="24">
        <v>1</v>
      </c>
      <c r="L4891" s="24" t="s">
        <v>97</v>
      </c>
      <c r="M4891" s="26">
        <v>46263</v>
      </c>
      <c r="N4891" s="27">
        <v>46263.375</v>
      </c>
      <c r="O4891" s="27">
        <v>46263.541666666664</v>
      </c>
      <c r="V4891" s="27"/>
      <c r="W4891" s="27"/>
      <c r="X4891" s="24">
        <v>4</v>
      </c>
      <c r="Y4891" s="24">
        <v>0</v>
      </c>
      <c r="Z4891" s="24">
        <v>4</v>
      </c>
      <c r="AA4891" s="24" t="s">
        <v>60</v>
      </c>
      <c r="AB4891" s="24" t="b">
        <v>0</v>
      </c>
      <c r="AC4891" s="61">
        <v>0</v>
      </c>
    </row>
    <row r="4892" spans="2:29" ht="13.7">
      <c r="B4892" s="24" t="s">
        <v>95</v>
      </c>
      <c r="C4892" s="24" t="s">
        <v>50</v>
      </c>
      <c r="D4892" s="24" t="s">
        <v>99</v>
      </c>
      <c r="E4892" s="24">
        <v>240</v>
      </c>
      <c r="F4892" s="26">
        <v>46235</v>
      </c>
      <c r="G4892" s="24" t="s">
        <v>52</v>
      </c>
      <c r="H4892" s="24" t="s">
        <v>53</v>
      </c>
      <c r="I4892" s="24" t="s">
        <v>61</v>
      </c>
      <c r="J4892" s="24" t="s">
        <v>126</v>
      </c>
      <c r="K4892" s="24">
        <v>1</v>
      </c>
      <c r="L4892" s="24" t="s">
        <v>97</v>
      </c>
      <c r="M4892" s="26">
        <v>46263</v>
      </c>
      <c r="N4892" s="27">
        <v>46263.375</v>
      </c>
      <c r="O4892" s="27">
        <v>46263.541666666664</v>
      </c>
      <c r="P4892" s="24" t="s">
        <v>8020</v>
      </c>
      <c r="Q4892" s="24" t="s">
        <v>8021</v>
      </c>
      <c r="R4892" s="24" t="s">
        <v>205</v>
      </c>
      <c r="T4892" s="24" t="s">
        <v>61</v>
      </c>
      <c r="U4892" s="24" t="s">
        <v>143</v>
      </c>
      <c r="V4892" s="27">
        <v>46263.501388888886</v>
      </c>
      <c r="W4892" s="27">
        <v>46263.526388888888</v>
      </c>
      <c r="Z4892" s="24">
        <v>1</v>
      </c>
      <c r="AA4892" s="24" t="s">
        <v>60</v>
      </c>
      <c r="AB4892" s="24" t="b">
        <v>0</v>
      </c>
      <c r="AC4892" s="61"/>
    </row>
    <row r="4893" spans="2:29" ht="13.7">
      <c r="B4893" s="24" t="s">
        <v>95</v>
      </c>
      <c r="C4893" s="24" t="s">
        <v>50</v>
      </c>
      <c r="D4893" s="24" t="s">
        <v>99</v>
      </c>
      <c r="E4893" s="24">
        <v>240</v>
      </c>
      <c r="F4893" s="26">
        <v>46235</v>
      </c>
      <c r="G4893" s="24" t="s">
        <v>52</v>
      </c>
      <c r="H4893" s="24" t="s">
        <v>53</v>
      </c>
      <c r="I4893" s="24" t="s">
        <v>61</v>
      </c>
      <c r="J4893" s="24" t="s">
        <v>126</v>
      </c>
      <c r="K4893" s="24">
        <v>1</v>
      </c>
      <c r="L4893" s="24" t="s">
        <v>97</v>
      </c>
      <c r="M4893" s="26">
        <v>46263</v>
      </c>
      <c r="N4893" s="27">
        <v>46263.375</v>
      </c>
      <c r="O4893" s="27">
        <v>46263.541666666664</v>
      </c>
      <c r="P4893" s="24" t="s">
        <v>8022</v>
      </c>
      <c r="Q4893" s="24" t="s">
        <v>8023</v>
      </c>
      <c r="R4893" s="24" t="s">
        <v>205</v>
      </c>
      <c r="T4893" s="24" t="s">
        <v>61</v>
      </c>
      <c r="U4893" s="24" t="s">
        <v>143</v>
      </c>
      <c r="V4893" s="27">
        <v>46263.461111111108</v>
      </c>
      <c r="W4893" s="27">
        <v>46263.48333333333</v>
      </c>
      <c r="Z4893" s="24">
        <v>1</v>
      </c>
      <c r="AA4893" s="24" t="s">
        <v>60</v>
      </c>
      <c r="AB4893" s="24" t="b">
        <v>0</v>
      </c>
      <c r="AC4893" s="61"/>
    </row>
    <row r="4894" spans="2:29" ht="13.7">
      <c r="B4894" s="24" t="s">
        <v>95</v>
      </c>
      <c r="C4894" s="24" t="s">
        <v>50</v>
      </c>
      <c r="D4894" s="24" t="s">
        <v>99</v>
      </c>
      <c r="E4894" s="24">
        <v>240</v>
      </c>
      <c r="F4894" s="26">
        <v>46235</v>
      </c>
      <c r="G4894" s="24" t="s">
        <v>52</v>
      </c>
      <c r="H4894" s="24" t="s">
        <v>53</v>
      </c>
      <c r="I4894" s="24" t="s">
        <v>61</v>
      </c>
      <c r="J4894" s="24" t="s">
        <v>126</v>
      </c>
      <c r="K4894" s="24">
        <v>1</v>
      </c>
      <c r="L4894" s="24" t="s">
        <v>97</v>
      </c>
      <c r="M4894" s="26">
        <v>46263</v>
      </c>
      <c r="N4894" s="27">
        <v>46263.375</v>
      </c>
      <c r="O4894" s="27">
        <v>46263.541666666664</v>
      </c>
      <c r="P4894" s="24" t="s">
        <v>8024</v>
      </c>
      <c r="Q4894" s="24" t="s">
        <v>8025</v>
      </c>
      <c r="R4894" s="24" t="s">
        <v>208</v>
      </c>
      <c r="S4894" s="24" t="s">
        <v>198</v>
      </c>
      <c r="T4894" s="24" t="s">
        <v>61</v>
      </c>
      <c r="U4894" s="24" t="s">
        <v>143</v>
      </c>
      <c r="V4894" s="27">
        <v>46263.382638888892</v>
      </c>
      <c r="W4894" s="27">
        <v>46263.397916666669</v>
      </c>
      <c r="Z4894" s="24">
        <v>1</v>
      </c>
      <c r="AA4894" s="24" t="s">
        <v>60</v>
      </c>
      <c r="AB4894" s="24" t="b">
        <v>0</v>
      </c>
      <c r="AC4894" s="61"/>
    </row>
    <row r="4895" spans="2:29" ht="13.7">
      <c r="B4895" s="24" t="s">
        <v>95</v>
      </c>
      <c r="C4895" s="24" t="s">
        <v>50</v>
      </c>
      <c r="D4895" s="24" t="s">
        <v>99</v>
      </c>
      <c r="E4895" s="24">
        <v>240</v>
      </c>
      <c r="F4895" s="26">
        <v>46235</v>
      </c>
      <c r="G4895" s="24" t="s">
        <v>52</v>
      </c>
      <c r="H4895" s="24" t="s">
        <v>53</v>
      </c>
      <c r="I4895" s="24" t="s">
        <v>61</v>
      </c>
      <c r="J4895" s="24" t="s">
        <v>126</v>
      </c>
      <c r="K4895" s="24">
        <v>1</v>
      </c>
      <c r="L4895" s="24" t="s">
        <v>97</v>
      </c>
      <c r="M4895" s="26">
        <v>46263</v>
      </c>
      <c r="N4895" s="27">
        <v>46263.375</v>
      </c>
      <c r="O4895" s="27">
        <v>46263.541666666664</v>
      </c>
      <c r="P4895" s="24" t="s">
        <v>8026</v>
      </c>
      <c r="Q4895" s="24" t="s">
        <v>8027</v>
      </c>
      <c r="R4895" s="24" t="s">
        <v>205</v>
      </c>
      <c r="T4895" s="24" t="s">
        <v>61</v>
      </c>
      <c r="U4895" s="24" t="s">
        <v>143</v>
      </c>
      <c r="V4895" s="27">
        <v>46263.42291666667</v>
      </c>
      <c r="W4895" s="27">
        <v>46263.447222222225</v>
      </c>
      <c r="Z4895" s="24">
        <v>1</v>
      </c>
      <c r="AA4895" s="24" t="s">
        <v>60</v>
      </c>
      <c r="AB4895" s="24" t="b">
        <v>0</v>
      </c>
      <c r="AC4895" s="61"/>
    </row>
    <row r="4896" spans="2:29" ht="13.7">
      <c r="B4896" s="24" t="s">
        <v>95</v>
      </c>
      <c r="C4896" s="24" t="s">
        <v>50</v>
      </c>
      <c r="D4896" s="24" t="s">
        <v>99</v>
      </c>
      <c r="E4896" s="24">
        <v>270</v>
      </c>
      <c r="F4896" s="26">
        <v>46174</v>
      </c>
      <c r="G4896" s="24" t="s">
        <v>52</v>
      </c>
      <c r="H4896" s="24" t="s">
        <v>53</v>
      </c>
      <c r="I4896" s="24" t="s">
        <v>62</v>
      </c>
      <c r="J4896" s="24" t="s">
        <v>125</v>
      </c>
      <c r="K4896" s="24">
        <v>1</v>
      </c>
      <c r="L4896" s="24" t="s">
        <v>97</v>
      </c>
      <c r="M4896" s="26">
        <v>46179</v>
      </c>
      <c r="N4896" s="27">
        <v>46179.333333333336</v>
      </c>
      <c r="O4896" s="27">
        <v>46179.520833333336</v>
      </c>
      <c r="V4896" s="27"/>
      <c r="W4896" s="27"/>
      <c r="X4896" s="24">
        <v>4</v>
      </c>
      <c r="Y4896" s="24">
        <v>0</v>
      </c>
      <c r="Z4896" s="24">
        <v>4</v>
      </c>
      <c r="AA4896" s="24" t="s">
        <v>56</v>
      </c>
      <c r="AB4896" s="24" t="b">
        <v>0</v>
      </c>
      <c r="AC4896" s="61">
        <v>0</v>
      </c>
    </row>
    <row r="4897" spans="2:29" ht="13.7">
      <c r="B4897" s="24" t="s">
        <v>95</v>
      </c>
      <c r="C4897" s="24" t="s">
        <v>50</v>
      </c>
      <c r="D4897" s="24" t="s">
        <v>99</v>
      </c>
      <c r="E4897" s="24">
        <v>270</v>
      </c>
      <c r="F4897" s="26">
        <v>46174</v>
      </c>
      <c r="G4897" s="24" t="s">
        <v>52</v>
      </c>
      <c r="H4897" s="24" t="s">
        <v>53</v>
      </c>
      <c r="I4897" s="24" t="s">
        <v>62</v>
      </c>
      <c r="J4897" s="24" t="s">
        <v>126</v>
      </c>
      <c r="K4897" s="24">
        <v>1</v>
      </c>
      <c r="L4897" s="24" t="s">
        <v>97</v>
      </c>
      <c r="M4897" s="26">
        <v>46179</v>
      </c>
      <c r="N4897" s="27">
        <v>46179.333333333336</v>
      </c>
      <c r="O4897" s="27">
        <v>46179.520833333336</v>
      </c>
      <c r="P4897" s="24" t="s">
        <v>8028</v>
      </c>
      <c r="Q4897" s="24" t="s">
        <v>8029</v>
      </c>
      <c r="R4897" s="24" t="s">
        <v>323</v>
      </c>
      <c r="S4897" s="24" t="s">
        <v>160</v>
      </c>
      <c r="T4897" s="24" t="s">
        <v>62</v>
      </c>
      <c r="U4897" s="24" t="s">
        <v>514</v>
      </c>
      <c r="V4897" s="27">
        <v>46179.433333333334</v>
      </c>
      <c r="W4897" s="27">
        <v>46179.45416666667</v>
      </c>
      <c r="Z4897" s="24">
        <v>1</v>
      </c>
      <c r="AA4897" s="24" t="s">
        <v>56</v>
      </c>
      <c r="AB4897" s="24" t="b">
        <v>0</v>
      </c>
      <c r="AC4897" s="61"/>
    </row>
    <row r="4898" spans="2:29" ht="13.7">
      <c r="B4898" s="24" t="s">
        <v>95</v>
      </c>
      <c r="C4898" s="24" t="s">
        <v>50</v>
      </c>
      <c r="D4898" s="24" t="s">
        <v>99</v>
      </c>
      <c r="E4898" s="24">
        <v>270</v>
      </c>
      <c r="F4898" s="26">
        <v>46174</v>
      </c>
      <c r="G4898" s="24" t="s">
        <v>52</v>
      </c>
      <c r="H4898" s="24" t="s">
        <v>53</v>
      </c>
      <c r="I4898" s="24" t="s">
        <v>62</v>
      </c>
      <c r="J4898" s="24" t="s">
        <v>126</v>
      </c>
      <c r="K4898" s="24">
        <v>1</v>
      </c>
      <c r="L4898" s="24" t="s">
        <v>97</v>
      </c>
      <c r="M4898" s="26">
        <v>46179</v>
      </c>
      <c r="N4898" s="27">
        <v>46179.333333333336</v>
      </c>
      <c r="O4898" s="27">
        <v>46179.520833333336</v>
      </c>
      <c r="P4898" s="24" t="s">
        <v>8030</v>
      </c>
      <c r="Q4898" s="24" t="s">
        <v>8031</v>
      </c>
      <c r="R4898" s="24" t="s">
        <v>256</v>
      </c>
      <c r="T4898" s="24" t="s">
        <v>62</v>
      </c>
      <c r="U4898" s="24" t="s">
        <v>514</v>
      </c>
      <c r="V4898" s="27">
        <v>46179.478472222225</v>
      </c>
      <c r="W4898" s="27">
        <v>46179.498611111114</v>
      </c>
      <c r="Z4898" s="24">
        <v>1</v>
      </c>
      <c r="AA4898" s="24" t="s">
        <v>56</v>
      </c>
      <c r="AB4898" s="24" t="b">
        <v>0</v>
      </c>
      <c r="AC4898" s="61"/>
    </row>
    <row r="4899" spans="2:29" ht="13.7">
      <c r="B4899" s="24" t="s">
        <v>95</v>
      </c>
      <c r="C4899" s="24" t="s">
        <v>50</v>
      </c>
      <c r="D4899" s="24" t="s">
        <v>99</v>
      </c>
      <c r="E4899" s="24">
        <v>270</v>
      </c>
      <c r="F4899" s="26">
        <v>46174</v>
      </c>
      <c r="G4899" s="24" t="s">
        <v>52</v>
      </c>
      <c r="H4899" s="24" t="s">
        <v>53</v>
      </c>
      <c r="I4899" s="24" t="s">
        <v>62</v>
      </c>
      <c r="J4899" s="24" t="s">
        <v>126</v>
      </c>
      <c r="K4899" s="24">
        <v>1</v>
      </c>
      <c r="L4899" s="24" t="s">
        <v>97</v>
      </c>
      <c r="M4899" s="26">
        <v>46179</v>
      </c>
      <c r="N4899" s="27">
        <v>46179.333333333336</v>
      </c>
      <c r="O4899" s="27">
        <v>46179.520833333336</v>
      </c>
      <c r="P4899" s="24" t="s">
        <v>8032</v>
      </c>
      <c r="Q4899" s="24" t="s">
        <v>8033</v>
      </c>
      <c r="R4899" s="24" t="s">
        <v>328</v>
      </c>
      <c r="S4899" s="24" t="s">
        <v>152</v>
      </c>
      <c r="T4899" s="24" t="s">
        <v>62</v>
      </c>
      <c r="U4899" s="24" t="s">
        <v>514</v>
      </c>
      <c r="V4899" s="27">
        <v>46179.337500000001</v>
      </c>
      <c r="W4899" s="27">
        <v>46179.362500000003</v>
      </c>
      <c r="Z4899" s="24">
        <v>1</v>
      </c>
      <c r="AA4899" s="24" t="s">
        <v>56</v>
      </c>
      <c r="AB4899" s="24" t="b">
        <v>0</v>
      </c>
      <c r="AC4899" s="61"/>
    </row>
    <row r="4900" spans="2:29" ht="13.7">
      <c r="B4900" s="24" t="s">
        <v>95</v>
      </c>
      <c r="C4900" s="24" t="s">
        <v>50</v>
      </c>
      <c r="D4900" s="24" t="s">
        <v>99</v>
      </c>
      <c r="E4900" s="24">
        <v>270</v>
      </c>
      <c r="F4900" s="26">
        <v>46174</v>
      </c>
      <c r="G4900" s="24" t="s">
        <v>52</v>
      </c>
      <c r="H4900" s="24" t="s">
        <v>53</v>
      </c>
      <c r="I4900" s="24" t="s">
        <v>62</v>
      </c>
      <c r="J4900" s="24" t="s">
        <v>126</v>
      </c>
      <c r="K4900" s="24">
        <v>1</v>
      </c>
      <c r="L4900" s="24" t="s">
        <v>97</v>
      </c>
      <c r="M4900" s="26">
        <v>46179</v>
      </c>
      <c r="N4900" s="27">
        <v>46179.333333333336</v>
      </c>
      <c r="O4900" s="27">
        <v>46179.520833333336</v>
      </c>
      <c r="P4900" s="24" t="s">
        <v>8034</v>
      </c>
      <c r="Q4900" s="24" t="s">
        <v>8035</v>
      </c>
      <c r="R4900" s="24" t="s">
        <v>253</v>
      </c>
      <c r="S4900" s="24" t="s">
        <v>152</v>
      </c>
      <c r="T4900" s="24" t="s">
        <v>62</v>
      </c>
      <c r="U4900" s="24" t="s">
        <v>514</v>
      </c>
      <c r="V4900" s="27">
        <v>46179.386111111111</v>
      </c>
      <c r="W4900" s="27">
        <v>46179.412499999999</v>
      </c>
      <c r="Z4900" s="24">
        <v>1</v>
      </c>
      <c r="AA4900" s="24" t="s">
        <v>56</v>
      </c>
      <c r="AB4900" s="24" t="b">
        <v>0</v>
      </c>
      <c r="AC4900" s="61"/>
    </row>
    <row r="4901" spans="2:29" ht="13.7">
      <c r="B4901" s="24" t="s">
        <v>95</v>
      </c>
      <c r="C4901" s="24" t="s">
        <v>50</v>
      </c>
      <c r="D4901" s="24" t="s">
        <v>99</v>
      </c>
      <c r="E4901" s="24">
        <v>270</v>
      </c>
      <c r="F4901" s="26">
        <v>46174</v>
      </c>
      <c r="G4901" s="24" t="s">
        <v>52</v>
      </c>
      <c r="H4901" s="24" t="s">
        <v>53</v>
      </c>
      <c r="I4901" s="24" t="s">
        <v>54</v>
      </c>
      <c r="J4901" s="24" t="s">
        <v>125</v>
      </c>
      <c r="K4901" s="24">
        <v>1</v>
      </c>
      <c r="L4901" s="24" t="s">
        <v>97</v>
      </c>
      <c r="M4901" s="26">
        <v>46181</v>
      </c>
      <c r="N4901" s="27">
        <v>46181.354166666664</v>
      </c>
      <c r="O4901" s="27">
        <v>46181.541666666664</v>
      </c>
      <c r="V4901" s="27"/>
      <c r="W4901" s="27"/>
      <c r="X4901" s="24">
        <v>4</v>
      </c>
      <c r="Y4901" s="24">
        <v>0</v>
      </c>
      <c r="Z4901" s="24">
        <v>4</v>
      </c>
      <c r="AA4901" s="24" t="s">
        <v>56</v>
      </c>
      <c r="AB4901" s="24" t="b">
        <v>0</v>
      </c>
      <c r="AC4901" s="61">
        <v>0</v>
      </c>
    </row>
    <row r="4902" spans="2:29" ht="13.7">
      <c r="B4902" s="24" t="s">
        <v>95</v>
      </c>
      <c r="C4902" s="24" t="s">
        <v>50</v>
      </c>
      <c r="D4902" s="24" t="s">
        <v>99</v>
      </c>
      <c r="E4902" s="24">
        <v>270</v>
      </c>
      <c r="F4902" s="26">
        <v>46174</v>
      </c>
      <c r="G4902" s="24" t="s">
        <v>52</v>
      </c>
      <c r="H4902" s="24" t="s">
        <v>53</v>
      </c>
      <c r="I4902" s="24" t="s">
        <v>54</v>
      </c>
      <c r="J4902" s="24" t="s">
        <v>126</v>
      </c>
      <c r="K4902" s="24">
        <v>1</v>
      </c>
      <c r="L4902" s="24" t="s">
        <v>97</v>
      </c>
      <c r="M4902" s="26">
        <v>46181</v>
      </c>
      <c r="N4902" s="27">
        <v>46181.354166666664</v>
      </c>
      <c r="O4902" s="27">
        <v>46181.541666666664</v>
      </c>
      <c r="P4902" s="24" t="s">
        <v>8036</v>
      </c>
      <c r="Q4902" s="24" t="s">
        <v>8037</v>
      </c>
      <c r="R4902" s="24" t="s">
        <v>146</v>
      </c>
      <c r="T4902" s="24" t="s">
        <v>54</v>
      </c>
      <c r="U4902" s="24" t="s">
        <v>341</v>
      </c>
      <c r="V4902" s="27">
        <v>46181.496527777781</v>
      </c>
      <c r="W4902" s="27">
        <v>46181.518750000003</v>
      </c>
      <c r="Z4902" s="24">
        <v>1</v>
      </c>
      <c r="AA4902" s="24" t="s">
        <v>56</v>
      </c>
      <c r="AB4902" s="24" t="b">
        <v>0</v>
      </c>
      <c r="AC4902" s="61"/>
    </row>
    <row r="4903" spans="2:29" ht="13.7">
      <c r="B4903" s="24" t="s">
        <v>95</v>
      </c>
      <c r="C4903" s="24" t="s">
        <v>50</v>
      </c>
      <c r="D4903" s="24" t="s">
        <v>99</v>
      </c>
      <c r="E4903" s="24">
        <v>270</v>
      </c>
      <c r="F4903" s="26">
        <v>46174</v>
      </c>
      <c r="G4903" s="24" t="s">
        <v>52</v>
      </c>
      <c r="H4903" s="24" t="s">
        <v>53</v>
      </c>
      <c r="I4903" s="24" t="s">
        <v>54</v>
      </c>
      <c r="J4903" s="24" t="s">
        <v>126</v>
      </c>
      <c r="K4903" s="24">
        <v>1</v>
      </c>
      <c r="L4903" s="24" t="s">
        <v>97</v>
      </c>
      <c r="M4903" s="26">
        <v>46181</v>
      </c>
      <c r="N4903" s="27">
        <v>46181.354166666664</v>
      </c>
      <c r="O4903" s="27">
        <v>46181.541666666664</v>
      </c>
      <c r="P4903" s="24" t="s">
        <v>8038</v>
      </c>
      <c r="Q4903" s="24" t="s">
        <v>8039</v>
      </c>
      <c r="R4903" s="24" t="s">
        <v>142</v>
      </c>
      <c r="S4903" s="24" t="s">
        <v>198</v>
      </c>
      <c r="T4903" s="24" t="s">
        <v>54</v>
      </c>
      <c r="U4903" s="24" t="s">
        <v>341</v>
      </c>
      <c r="V4903" s="27">
        <v>46181.404861111114</v>
      </c>
      <c r="W4903" s="27">
        <v>46181.438888888886</v>
      </c>
      <c r="Z4903" s="24">
        <v>1</v>
      </c>
      <c r="AA4903" s="24" t="s">
        <v>56</v>
      </c>
      <c r="AB4903" s="24" t="b">
        <v>0</v>
      </c>
      <c r="AC4903" s="61"/>
    </row>
    <row r="4904" spans="2:29" ht="13.7">
      <c r="B4904" s="24" t="s">
        <v>95</v>
      </c>
      <c r="C4904" s="24" t="s">
        <v>50</v>
      </c>
      <c r="D4904" s="24" t="s">
        <v>99</v>
      </c>
      <c r="E4904" s="24">
        <v>270</v>
      </c>
      <c r="F4904" s="26">
        <v>46174</v>
      </c>
      <c r="G4904" s="24" t="s">
        <v>52</v>
      </c>
      <c r="H4904" s="24" t="s">
        <v>53</v>
      </c>
      <c r="I4904" s="24" t="s">
        <v>54</v>
      </c>
      <c r="J4904" s="24" t="s">
        <v>126</v>
      </c>
      <c r="K4904" s="24">
        <v>1</v>
      </c>
      <c r="L4904" s="24" t="s">
        <v>97</v>
      </c>
      <c r="M4904" s="26">
        <v>46181</v>
      </c>
      <c r="N4904" s="27">
        <v>46181.354166666664</v>
      </c>
      <c r="O4904" s="27">
        <v>46181.541666666664</v>
      </c>
      <c r="P4904" s="24" t="s">
        <v>8040</v>
      </c>
      <c r="Q4904" s="24" t="s">
        <v>8041</v>
      </c>
      <c r="R4904" s="24" t="s">
        <v>146</v>
      </c>
      <c r="T4904" s="24" t="s">
        <v>54</v>
      </c>
      <c r="U4904" s="24" t="s">
        <v>341</v>
      </c>
      <c r="V4904" s="27">
        <v>46181.450694444444</v>
      </c>
      <c r="W4904" s="27">
        <v>46181.475694444445</v>
      </c>
      <c r="Z4904" s="24">
        <v>1</v>
      </c>
      <c r="AA4904" s="24" t="s">
        <v>56</v>
      </c>
      <c r="AB4904" s="24" t="b">
        <v>0</v>
      </c>
      <c r="AC4904" s="61"/>
    </row>
    <row r="4905" spans="2:29" ht="13.7">
      <c r="B4905" s="24" t="s">
        <v>95</v>
      </c>
      <c r="C4905" s="24" t="s">
        <v>50</v>
      </c>
      <c r="D4905" s="24" t="s">
        <v>99</v>
      </c>
      <c r="E4905" s="24">
        <v>270</v>
      </c>
      <c r="F4905" s="26">
        <v>46174</v>
      </c>
      <c r="G4905" s="24" t="s">
        <v>52</v>
      </c>
      <c r="H4905" s="24" t="s">
        <v>53</v>
      </c>
      <c r="I4905" s="24" t="s">
        <v>54</v>
      </c>
      <c r="J4905" s="24" t="s">
        <v>126</v>
      </c>
      <c r="K4905" s="24">
        <v>1</v>
      </c>
      <c r="L4905" s="24" t="s">
        <v>97</v>
      </c>
      <c r="M4905" s="26">
        <v>46181</v>
      </c>
      <c r="N4905" s="27">
        <v>46181.354166666664</v>
      </c>
      <c r="O4905" s="27">
        <v>46181.541666666664</v>
      </c>
      <c r="P4905" s="24" t="s">
        <v>8042</v>
      </c>
      <c r="Q4905" s="24" t="s">
        <v>8043</v>
      </c>
      <c r="R4905" s="24" t="s">
        <v>142</v>
      </c>
      <c r="T4905" s="24" t="s">
        <v>54</v>
      </c>
      <c r="U4905" s="24" t="s">
        <v>341</v>
      </c>
      <c r="V4905" s="27">
        <v>46181.361111111109</v>
      </c>
      <c r="W4905" s="27">
        <v>46181.385416666664</v>
      </c>
      <c r="Z4905" s="24">
        <v>1</v>
      </c>
      <c r="AA4905" s="24" t="s">
        <v>56</v>
      </c>
      <c r="AB4905" s="24" t="b">
        <v>0</v>
      </c>
      <c r="AC4905" s="61"/>
    </row>
    <row r="4906" spans="2:29" ht="13.7">
      <c r="B4906" s="24" t="s">
        <v>95</v>
      </c>
      <c r="C4906" s="24" t="s">
        <v>50</v>
      </c>
      <c r="D4906" s="24" t="s">
        <v>99</v>
      </c>
      <c r="E4906" s="24">
        <v>270</v>
      </c>
      <c r="F4906" s="26">
        <v>46174</v>
      </c>
      <c r="G4906" s="24" t="s">
        <v>52</v>
      </c>
      <c r="H4906" s="24" t="s">
        <v>53</v>
      </c>
      <c r="I4906" s="24" t="s">
        <v>59</v>
      </c>
      <c r="J4906" s="24" t="s">
        <v>125</v>
      </c>
      <c r="K4906" s="24">
        <v>1</v>
      </c>
      <c r="L4906" s="24" t="s">
        <v>97</v>
      </c>
      <c r="M4906" s="26">
        <v>46194</v>
      </c>
      <c r="N4906" s="27">
        <v>46194.541666666664</v>
      </c>
      <c r="O4906" s="27">
        <v>46194.729166666664</v>
      </c>
      <c r="V4906" s="27"/>
      <c r="W4906" s="27"/>
      <c r="X4906" s="24">
        <v>4</v>
      </c>
      <c r="Y4906" s="24">
        <v>0</v>
      </c>
      <c r="Z4906" s="24">
        <v>4</v>
      </c>
      <c r="AA4906" s="24" t="s">
        <v>56</v>
      </c>
      <c r="AB4906" s="24" t="b">
        <v>0</v>
      </c>
      <c r="AC4906" s="61">
        <v>0</v>
      </c>
    </row>
    <row r="4907" spans="2:29" ht="13.7">
      <c r="B4907" s="24" t="s">
        <v>95</v>
      </c>
      <c r="C4907" s="24" t="s">
        <v>50</v>
      </c>
      <c r="D4907" s="24" t="s">
        <v>99</v>
      </c>
      <c r="E4907" s="24">
        <v>270</v>
      </c>
      <c r="F4907" s="26">
        <v>46174</v>
      </c>
      <c r="G4907" s="24" t="s">
        <v>52</v>
      </c>
      <c r="H4907" s="24" t="s">
        <v>53</v>
      </c>
      <c r="I4907" s="24" t="s">
        <v>59</v>
      </c>
      <c r="J4907" s="24" t="s">
        <v>126</v>
      </c>
      <c r="K4907" s="24">
        <v>1</v>
      </c>
      <c r="L4907" s="24" t="s">
        <v>97</v>
      </c>
      <c r="M4907" s="26">
        <v>46194</v>
      </c>
      <c r="N4907" s="27">
        <v>46194.541666666664</v>
      </c>
      <c r="O4907" s="27">
        <v>46194.729166666664</v>
      </c>
      <c r="P4907" s="24" t="s">
        <v>8044</v>
      </c>
      <c r="Q4907" s="24" t="s">
        <v>8045</v>
      </c>
      <c r="R4907" s="24" t="s">
        <v>284</v>
      </c>
      <c r="T4907" s="24" t="s">
        <v>59</v>
      </c>
      <c r="U4907" s="24" t="s">
        <v>179</v>
      </c>
      <c r="V4907" s="27">
        <v>46194.59375</v>
      </c>
      <c r="W4907" s="27">
        <v>46194.620138888888</v>
      </c>
      <c r="Z4907" s="24">
        <v>1</v>
      </c>
      <c r="AA4907" s="24" t="s">
        <v>56</v>
      </c>
      <c r="AB4907" s="24" t="b">
        <v>0</v>
      </c>
      <c r="AC4907" s="61"/>
    </row>
    <row r="4908" spans="2:29" ht="13.7">
      <c r="B4908" s="24" t="s">
        <v>95</v>
      </c>
      <c r="C4908" s="24" t="s">
        <v>50</v>
      </c>
      <c r="D4908" s="24" t="s">
        <v>99</v>
      </c>
      <c r="E4908" s="24">
        <v>270</v>
      </c>
      <c r="F4908" s="26">
        <v>46174</v>
      </c>
      <c r="G4908" s="24" t="s">
        <v>52</v>
      </c>
      <c r="H4908" s="24" t="s">
        <v>53</v>
      </c>
      <c r="I4908" s="24" t="s">
        <v>59</v>
      </c>
      <c r="J4908" s="24" t="s">
        <v>126</v>
      </c>
      <c r="K4908" s="24">
        <v>1</v>
      </c>
      <c r="L4908" s="24" t="s">
        <v>97</v>
      </c>
      <c r="M4908" s="26">
        <v>46194</v>
      </c>
      <c r="N4908" s="27">
        <v>46194.541666666664</v>
      </c>
      <c r="O4908" s="27">
        <v>46194.729166666664</v>
      </c>
      <c r="P4908" s="24" t="s">
        <v>8046</v>
      </c>
      <c r="Q4908" s="24" t="s">
        <v>8047</v>
      </c>
      <c r="R4908" s="24" t="s">
        <v>174</v>
      </c>
      <c r="S4908" s="24" t="s">
        <v>156</v>
      </c>
      <c r="T4908" s="24" t="s">
        <v>59</v>
      </c>
      <c r="U4908" s="24" t="s">
        <v>179</v>
      </c>
      <c r="V4908" s="27">
        <v>46194.55</v>
      </c>
      <c r="W4908" s="27">
        <v>46194.584027777775</v>
      </c>
      <c r="Z4908" s="24">
        <v>1</v>
      </c>
      <c r="AA4908" s="24" t="s">
        <v>56</v>
      </c>
      <c r="AB4908" s="24" t="b">
        <v>0</v>
      </c>
      <c r="AC4908" s="61"/>
    </row>
    <row r="4909" spans="2:29" ht="13.7">
      <c r="B4909" s="24" t="s">
        <v>95</v>
      </c>
      <c r="C4909" s="24" t="s">
        <v>50</v>
      </c>
      <c r="D4909" s="24" t="s">
        <v>99</v>
      </c>
      <c r="E4909" s="24">
        <v>270</v>
      </c>
      <c r="F4909" s="26">
        <v>46174</v>
      </c>
      <c r="G4909" s="24" t="s">
        <v>52</v>
      </c>
      <c r="H4909" s="24" t="s">
        <v>53</v>
      </c>
      <c r="I4909" s="24" t="s">
        <v>59</v>
      </c>
      <c r="J4909" s="24" t="s">
        <v>126</v>
      </c>
      <c r="K4909" s="24">
        <v>1</v>
      </c>
      <c r="L4909" s="24" t="s">
        <v>97</v>
      </c>
      <c r="M4909" s="26">
        <v>46194</v>
      </c>
      <c r="N4909" s="27">
        <v>46194.541666666664</v>
      </c>
      <c r="O4909" s="27">
        <v>46194.729166666664</v>
      </c>
      <c r="P4909" s="24" t="s">
        <v>8048</v>
      </c>
      <c r="Q4909" s="24" t="s">
        <v>8049</v>
      </c>
      <c r="R4909" s="24" t="s">
        <v>174</v>
      </c>
      <c r="T4909" s="24" t="s">
        <v>59</v>
      </c>
      <c r="U4909" s="24" t="s">
        <v>179</v>
      </c>
      <c r="V4909" s="27">
        <v>46194.643055555556</v>
      </c>
      <c r="W4909" s="27">
        <v>46194.667361111111</v>
      </c>
      <c r="Z4909" s="24">
        <v>1</v>
      </c>
      <c r="AA4909" s="24" t="s">
        <v>56</v>
      </c>
      <c r="AB4909" s="24" t="b">
        <v>0</v>
      </c>
      <c r="AC4909" s="61"/>
    </row>
    <row r="4910" spans="2:29" ht="13.7">
      <c r="B4910" s="24" t="s">
        <v>95</v>
      </c>
      <c r="C4910" s="24" t="s">
        <v>50</v>
      </c>
      <c r="D4910" s="24" t="s">
        <v>99</v>
      </c>
      <c r="E4910" s="24">
        <v>270</v>
      </c>
      <c r="F4910" s="26">
        <v>46174</v>
      </c>
      <c r="G4910" s="24" t="s">
        <v>52</v>
      </c>
      <c r="H4910" s="24" t="s">
        <v>53</v>
      </c>
      <c r="I4910" s="24" t="s">
        <v>59</v>
      </c>
      <c r="J4910" s="24" t="s">
        <v>126</v>
      </c>
      <c r="K4910" s="24">
        <v>1</v>
      </c>
      <c r="L4910" s="24" t="s">
        <v>97</v>
      </c>
      <c r="M4910" s="26">
        <v>46194</v>
      </c>
      <c r="N4910" s="27">
        <v>46194.541666666664</v>
      </c>
      <c r="O4910" s="27">
        <v>46194.729166666664</v>
      </c>
      <c r="P4910" s="24" t="s">
        <v>8050</v>
      </c>
      <c r="Q4910" s="24" t="s">
        <v>8051</v>
      </c>
      <c r="R4910" s="24" t="s">
        <v>281</v>
      </c>
      <c r="S4910" s="24" t="s">
        <v>213</v>
      </c>
      <c r="T4910" s="24" t="s">
        <v>59</v>
      </c>
      <c r="U4910" s="24" t="s">
        <v>179</v>
      </c>
      <c r="V4910" s="27">
        <v>46194.686805555553</v>
      </c>
      <c r="W4910" s="27">
        <v>46194.713194444441</v>
      </c>
      <c r="Z4910" s="24">
        <v>1</v>
      </c>
      <c r="AA4910" s="24" t="s">
        <v>56</v>
      </c>
      <c r="AB4910" s="24" t="b">
        <v>0</v>
      </c>
      <c r="AC4910" s="61"/>
    </row>
    <row r="4911" spans="2:29" ht="13.7">
      <c r="B4911" s="24" t="s">
        <v>95</v>
      </c>
      <c r="C4911" s="24" t="s">
        <v>50</v>
      </c>
      <c r="D4911" s="24" t="s">
        <v>99</v>
      </c>
      <c r="E4911" s="24">
        <v>270</v>
      </c>
      <c r="F4911" s="26">
        <v>46204</v>
      </c>
      <c r="G4911" s="24" t="s">
        <v>52</v>
      </c>
      <c r="H4911" s="24" t="s">
        <v>53</v>
      </c>
      <c r="I4911" s="24" t="s">
        <v>57</v>
      </c>
      <c r="J4911" s="24" t="s">
        <v>125</v>
      </c>
      <c r="K4911" s="24">
        <v>1</v>
      </c>
      <c r="L4911" s="24" t="s">
        <v>97</v>
      </c>
      <c r="M4911" s="26">
        <v>46204</v>
      </c>
      <c r="N4911" s="27">
        <v>46204.375</v>
      </c>
      <c r="O4911" s="27">
        <v>46204.5625</v>
      </c>
      <c r="V4911" s="27"/>
      <c r="W4911" s="27"/>
      <c r="X4911" s="24">
        <v>4</v>
      </c>
      <c r="Y4911" s="24">
        <v>0</v>
      </c>
      <c r="Z4911" s="24">
        <v>4</v>
      </c>
      <c r="AA4911" s="24" t="s">
        <v>58</v>
      </c>
      <c r="AB4911" s="24" t="b">
        <v>0</v>
      </c>
      <c r="AC4911" s="61">
        <v>0</v>
      </c>
    </row>
    <row r="4912" spans="2:29" ht="13.7">
      <c r="B4912" s="24" t="s">
        <v>95</v>
      </c>
      <c r="C4912" s="24" t="s">
        <v>50</v>
      </c>
      <c r="D4912" s="24" t="s">
        <v>99</v>
      </c>
      <c r="E4912" s="24">
        <v>270</v>
      </c>
      <c r="F4912" s="26">
        <v>46204</v>
      </c>
      <c r="G4912" s="24" t="s">
        <v>52</v>
      </c>
      <c r="H4912" s="24" t="s">
        <v>53</v>
      </c>
      <c r="I4912" s="24" t="s">
        <v>57</v>
      </c>
      <c r="J4912" s="24" t="s">
        <v>126</v>
      </c>
      <c r="K4912" s="24">
        <v>1</v>
      </c>
      <c r="L4912" s="24" t="s">
        <v>97</v>
      </c>
      <c r="M4912" s="26">
        <v>46204</v>
      </c>
      <c r="N4912" s="27">
        <v>46204.375</v>
      </c>
      <c r="O4912" s="27">
        <v>46204.5625</v>
      </c>
      <c r="P4912" s="24" t="s">
        <v>8052</v>
      </c>
      <c r="Q4912" s="24" t="s">
        <v>8053</v>
      </c>
      <c r="R4912" s="24" t="s">
        <v>155</v>
      </c>
      <c r="T4912" s="24" t="s">
        <v>57</v>
      </c>
      <c r="U4912" s="24" t="s">
        <v>297</v>
      </c>
      <c r="V4912" s="27">
        <v>46204.424305555556</v>
      </c>
      <c r="W4912" s="27">
        <v>46204.447916666664</v>
      </c>
      <c r="Z4912" s="24">
        <v>1</v>
      </c>
      <c r="AA4912" s="24" t="s">
        <v>58</v>
      </c>
      <c r="AB4912" s="24" t="b">
        <v>0</v>
      </c>
      <c r="AC4912" s="61"/>
    </row>
    <row r="4913" spans="2:29" ht="13.7">
      <c r="B4913" s="24" t="s">
        <v>95</v>
      </c>
      <c r="C4913" s="24" t="s">
        <v>50</v>
      </c>
      <c r="D4913" s="24" t="s">
        <v>99</v>
      </c>
      <c r="E4913" s="24">
        <v>270</v>
      </c>
      <c r="F4913" s="26">
        <v>46204</v>
      </c>
      <c r="G4913" s="24" t="s">
        <v>52</v>
      </c>
      <c r="H4913" s="24" t="s">
        <v>53</v>
      </c>
      <c r="I4913" s="24" t="s">
        <v>57</v>
      </c>
      <c r="J4913" s="24" t="s">
        <v>126</v>
      </c>
      <c r="K4913" s="24">
        <v>1</v>
      </c>
      <c r="L4913" s="24" t="s">
        <v>97</v>
      </c>
      <c r="M4913" s="26">
        <v>46204</v>
      </c>
      <c r="N4913" s="27">
        <v>46204.375</v>
      </c>
      <c r="O4913" s="27">
        <v>46204.5625</v>
      </c>
      <c r="P4913" s="24" t="s">
        <v>8054</v>
      </c>
      <c r="Q4913" s="24" t="s">
        <v>8055</v>
      </c>
      <c r="R4913" s="24" t="s">
        <v>182</v>
      </c>
      <c r="T4913" s="24" t="s">
        <v>57</v>
      </c>
      <c r="U4913" s="24" t="s">
        <v>297</v>
      </c>
      <c r="V4913" s="27">
        <v>46204.383333333331</v>
      </c>
      <c r="W4913" s="27">
        <v>46204.411111111112</v>
      </c>
      <c r="Z4913" s="24">
        <v>1</v>
      </c>
      <c r="AA4913" s="24" t="s">
        <v>58</v>
      </c>
      <c r="AB4913" s="24" t="b">
        <v>0</v>
      </c>
      <c r="AC4913" s="61"/>
    </row>
    <row r="4914" spans="2:29" ht="13.7">
      <c r="B4914" s="24" t="s">
        <v>95</v>
      </c>
      <c r="C4914" s="24" t="s">
        <v>50</v>
      </c>
      <c r="D4914" s="24" t="s">
        <v>99</v>
      </c>
      <c r="E4914" s="24">
        <v>270</v>
      </c>
      <c r="F4914" s="26">
        <v>46204</v>
      </c>
      <c r="G4914" s="24" t="s">
        <v>52</v>
      </c>
      <c r="H4914" s="24" t="s">
        <v>53</v>
      </c>
      <c r="I4914" s="24" t="s">
        <v>57</v>
      </c>
      <c r="J4914" s="24" t="s">
        <v>126</v>
      </c>
      <c r="K4914" s="24">
        <v>1</v>
      </c>
      <c r="L4914" s="24" t="s">
        <v>97</v>
      </c>
      <c r="M4914" s="26">
        <v>46204</v>
      </c>
      <c r="N4914" s="27">
        <v>46204.375</v>
      </c>
      <c r="O4914" s="27">
        <v>46204.5625</v>
      </c>
      <c r="P4914" s="24" t="s">
        <v>8056</v>
      </c>
      <c r="Q4914" s="24" t="s">
        <v>8057</v>
      </c>
      <c r="R4914" s="24" t="s">
        <v>165</v>
      </c>
      <c r="T4914" s="24" t="s">
        <v>57</v>
      </c>
      <c r="U4914" s="24" t="s">
        <v>297</v>
      </c>
      <c r="V4914" s="27">
        <v>46204.520138888889</v>
      </c>
      <c r="W4914" s="27">
        <v>46204.546527777777</v>
      </c>
      <c r="Z4914" s="24">
        <v>1</v>
      </c>
      <c r="AA4914" s="24" t="s">
        <v>58</v>
      </c>
      <c r="AB4914" s="24" t="b">
        <v>0</v>
      </c>
      <c r="AC4914" s="61"/>
    </row>
    <row r="4915" spans="2:29" ht="13.7">
      <c r="B4915" s="24" t="s">
        <v>95</v>
      </c>
      <c r="C4915" s="24" t="s">
        <v>50</v>
      </c>
      <c r="D4915" s="24" t="s">
        <v>99</v>
      </c>
      <c r="E4915" s="24">
        <v>270</v>
      </c>
      <c r="F4915" s="26">
        <v>46204</v>
      </c>
      <c r="G4915" s="24" t="s">
        <v>52</v>
      </c>
      <c r="H4915" s="24" t="s">
        <v>53</v>
      </c>
      <c r="I4915" s="24" t="s">
        <v>57</v>
      </c>
      <c r="J4915" s="24" t="s">
        <v>126</v>
      </c>
      <c r="K4915" s="24">
        <v>1</v>
      </c>
      <c r="L4915" s="24" t="s">
        <v>97</v>
      </c>
      <c r="M4915" s="26">
        <v>46204</v>
      </c>
      <c r="N4915" s="27">
        <v>46204.375</v>
      </c>
      <c r="O4915" s="27">
        <v>46204.5625</v>
      </c>
      <c r="P4915" s="24" t="s">
        <v>8058</v>
      </c>
      <c r="Q4915" s="24" t="s">
        <v>8059</v>
      </c>
      <c r="R4915" s="24" t="s">
        <v>159</v>
      </c>
      <c r="T4915" s="24" t="s">
        <v>57</v>
      </c>
      <c r="U4915" s="24" t="s">
        <v>297</v>
      </c>
      <c r="V4915" s="27">
        <v>46204.475694444445</v>
      </c>
      <c r="W4915" s="27">
        <v>46204.50277777778</v>
      </c>
      <c r="Z4915" s="24">
        <v>1</v>
      </c>
      <c r="AA4915" s="24" t="s">
        <v>58</v>
      </c>
      <c r="AB4915" s="24" t="b">
        <v>0</v>
      </c>
      <c r="AC4915" s="61"/>
    </row>
    <row r="4916" spans="2:29" ht="13.7">
      <c r="B4916" s="24" t="s">
        <v>95</v>
      </c>
      <c r="C4916" s="24" t="s">
        <v>50</v>
      </c>
      <c r="D4916" s="24" t="s">
        <v>99</v>
      </c>
      <c r="E4916" s="24">
        <v>270</v>
      </c>
      <c r="F4916" s="26">
        <v>46204</v>
      </c>
      <c r="G4916" s="24" t="s">
        <v>52</v>
      </c>
      <c r="H4916" s="24" t="s">
        <v>53</v>
      </c>
      <c r="I4916" s="24" t="s">
        <v>61</v>
      </c>
      <c r="J4916" s="24" t="s">
        <v>125</v>
      </c>
      <c r="K4916" s="24">
        <v>1</v>
      </c>
      <c r="L4916" s="24" t="s">
        <v>97</v>
      </c>
      <c r="M4916" s="26">
        <v>46216</v>
      </c>
      <c r="N4916" s="27">
        <v>46216.5625</v>
      </c>
      <c r="O4916" s="27">
        <v>46216.75</v>
      </c>
      <c r="V4916" s="27"/>
      <c r="W4916" s="27"/>
      <c r="X4916" s="24">
        <v>4</v>
      </c>
      <c r="Y4916" s="24">
        <v>0</v>
      </c>
      <c r="Z4916" s="24">
        <v>4</v>
      </c>
      <c r="AA4916" s="24" t="s">
        <v>58</v>
      </c>
      <c r="AB4916" s="24" t="b">
        <v>0</v>
      </c>
      <c r="AC4916" s="61">
        <v>0</v>
      </c>
    </row>
    <row r="4917" spans="2:29" ht="13.7">
      <c r="B4917" s="24" t="s">
        <v>95</v>
      </c>
      <c r="C4917" s="24" t="s">
        <v>50</v>
      </c>
      <c r="D4917" s="24" t="s">
        <v>99</v>
      </c>
      <c r="E4917" s="24">
        <v>270</v>
      </c>
      <c r="F4917" s="26">
        <v>46204</v>
      </c>
      <c r="G4917" s="24" t="s">
        <v>52</v>
      </c>
      <c r="H4917" s="24" t="s">
        <v>53</v>
      </c>
      <c r="I4917" s="24" t="s">
        <v>61</v>
      </c>
      <c r="J4917" s="24" t="s">
        <v>126</v>
      </c>
      <c r="K4917" s="24">
        <v>1</v>
      </c>
      <c r="L4917" s="24" t="s">
        <v>97</v>
      </c>
      <c r="M4917" s="26">
        <v>46216</v>
      </c>
      <c r="N4917" s="27">
        <v>46216.5625</v>
      </c>
      <c r="O4917" s="27">
        <v>46216.75</v>
      </c>
      <c r="P4917" s="24" t="s">
        <v>8060</v>
      </c>
      <c r="Q4917" s="24" t="s">
        <v>8061</v>
      </c>
      <c r="R4917" s="24" t="s">
        <v>208</v>
      </c>
      <c r="T4917" s="24" t="s">
        <v>61</v>
      </c>
      <c r="U4917" s="24" t="s">
        <v>169</v>
      </c>
      <c r="V4917" s="27">
        <v>46216.661111111112</v>
      </c>
      <c r="W4917" s="27">
        <v>46216.6875</v>
      </c>
      <c r="Z4917" s="24">
        <v>1</v>
      </c>
      <c r="AA4917" s="24" t="s">
        <v>58</v>
      </c>
      <c r="AB4917" s="24" t="b">
        <v>0</v>
      </c>
      <c r="AC4917" s="61"/>
    </row>
    <row r="4918" spans="2:29" ht="13.7">
      <c r="B4918" s="24" t="s">
        <v>95</v>
      </c>
      <c r="C4918" s="24" t="s">
        <v>50</v>
      </c>
      <c r="D4918" s="24" t="s">
        <v>99</v>
      </c>
      <c r="E4918" s="24">
        <v>270</v>
      </c>
      <c r="F4918" s="26">
        <v>46204</v>
      </c>
      <c r="G4918" s="24" t="s">
        <v>52</v>
      </c>
      <c r="H4918" s="24" t="s">
        <v>53</v>
      </c>
      <c r="I4918" s="24" t="s">
        <v>61</v>
      </c>
      <c r="J4918" s="24" t="s">
        <v>126</v>
      </c>
      <c r="K4918" s="24">
        <v>1</v>
      </c>
      <c r="L4918" s="24" t="s">
        <v>97</v>
      </c>
      <c r="M4918" s="26">
        <v>46216</v>
      </c>
      <c r="N4918" s="27">
        <v>46216.5625</v>
      </c>
      <c r="O4918" s="27">
        <v>46216.75</v>
      </c>
      <c r="P4918" s="24" t="s">
        <v>8062</v>
      </c>
      <c r="Q4918" s="24" t="s">
        <v>8063</v>
      </c>
      <c r="R4918" s="24" t="s">
        <v>205</v>
      </c>
      <c r="S4918" s="24" t="s">
        <v>160</v>
      </c>
      <c r="T4918" s="24" t="s">
        <v>61</v>
      </c>
      <c r="U4918" s="24" t="s">
        <v>169</v>
      </c>
      <c r="V4918" s="27">
        <v>46216.611805555556</v>
      </c>
      <c r="W4918" s="27">
        <v>46216.634027777778</v>
      </c>
      <c r="Z4918" s="24">
        <v>1</v>
      </c>
      <c r="AA4918" s="24" t="s">
        <v>58</v>
      </c>
      <c r="AB4918" s="24" t="b">
        <v>0</v>
      </c>
      <c r="AC4918" s="61"/>
    </row>
    <row r="4919" spans="2:29" ht="13.7">
      <c r="B4919" s="24" t="s">
        <v>95</v>
      </c>
      <c r="C4919" s="24" t="s">
        <v>50</v>
      </c>
      <c r="D4919" s="24" t="s">
        <v>99</v>
      </c>
      <c r="E4919" s="24">
        <v>270</v>
      </c>
      <c r="F4919" s="26">
        <v>46204</v>
      </c>
      <c r="G4919" s="24" t="s">
        <v>52</v>
      </c>
      <c r="H4919" s="24" t="s">
        <v>53</v>
      </c>
      <c r="I4919" s="24" t="s">
        <v>61</v>
      </c>
      <c r="J4919" s="24" t="s">
        <v>126</v>
      </c>
      <c r="K4919" s="24">
        <v>1</v>
      </c>
      <c r="L4919" s="24" t="s">
        <v>97</v>
      </c>
      <c r="M4919" s="26">
        <v>46216</v>
      </c>
      <c r="N4919" s="27">
        <v>46216.5625</v>
      </c>
      <c r="O4919" s="27">
        <v>46216.75</v>
      </c>
      <c r="P4919" s="24" t="s">
        <v>8064</v>
      </c>
      <c r="Q4919" s="24" t="s">
        <v>8065</v>
      </c>
      <c r="R4919" s="24" t="s">
        <v>205</v>
      </c>
      <c r="S4919" s="24" t="s">
        <v>198</v>
      </c>
      <c r="T4919" s="24" t="s">
        <v>61</v>
      </c>
      <c r="U4919" s="24" t="s">
        <v>169</v>
      </c>
      <c r="V4919" s="27">
        <v>46216.570833333331</v>
      </c>
      <c r="W4919" s="27">
        <v>46216.603472222225</v>
      </c>
      <c r="Z4919" s="24">
        <v>1</v>
      </c>
      <c r="AA4919" s="24" t="s">
        <v>58</v>
      </c>
      <c r="AB4919" s="24" t="b">
        <v>0</v>
      </c>
      <c r="AC4919" s="61"/>
    </row>
    <row r="4920" spans="2:29" ht="13.7">
      <c r="B4920" s="24" t="s">
        <v>95</v>
      </c>
      <c r="C4920" s="24" t="s">
        <v>50</v>
      </c>
      <c r="D4920" s="24" t="s">
        <v>99</v>
      </c>
      <c r="E4920" s="24">
        <v>270</v>
      </c>
      <c r="F4920" s="26">
        <v>46204</v>
      </c>
      <c r="G4920" s="24" t="s">
        <v>52</v>
      </c>
      <c r="H4920" s="24" t="s">
        <v>53</v>
      </c>
      <c r="I4920" s="24" t="s">
        <v>61</v>
      </c>
      <c r="J4920" s="24" t="s">
        <v>126</v>
      </c>
      <c r="K4920" s="24">
        <v>1</v>
      </c>
      <c r="L4920" s="24" t="s">
        <v>97</v>
      </c>
      <c r="M4920" s="26">
        <v>46216</v>
      </c>
      <c r="N4920" s="27">
        <v>46216.5625</v>
      </c>
      <c r="O4920" s="27">
        <v>46216.75</v>
      </c>
      <c r="P4920" s="24" t="s">
        <v>8066</v>
      </c>
      <c r="Q4920" s="24" t="s">
        <v>8067</v>
      </c>
      <c r="R4920" s="24" t="s">
        <v>208</v>
      </c>
      <c r="T4920" s="24" t="s">
        <v>61</v>
      </c>
      <c r="U4920" s="24" t="s">
        <v>169</v>
      </c>
      <c r="V4920" s="27">
        <v>46216.710416666669</v>
      </c>
      <c r="W4920" s="27">
        <v>46216.737500000003</v>
      </c>
      <c r="Z4920" s="24">
        <v>1</v>
      </c>
      <c r="AA4920" s="24" t="s">
        <v>58</v>
      </c>
      <c r="AB4920" s="24" t="b">
        <v>0</v>
      </c>
      <c r="AC4920" s="61"/>
    </row>
    <row r="4921" spans="2:29" ht="13.7">
      <c r="B4921" s="24" t="s">
        <v>95</v>
      </c>
      <c r="C4921" s="24" t="s">
        <v>50</v>
      </c>
      <c r="D4921" s="24" t="s">
        <v>99</v>
      </c>
      <c r="E4921" s="24">
        <v>270</v>
      </c>
      <c r="F4921" s="26">
        <v>46204</v>
      </c>
      <c r="G4921" s="24" t="s">
        <v>52</v>
      </c>
      <c r="H4921" s="24" t="s">
        <v>53</v>
      </c>
      <c r="I4921" s="24" t="s">
        <v>54</v>
      </c>
      <c r="J4921" s="24" t="s">
        <v>125</v>
      </c>
      <c r="K4921" s="24">
        <v>1</v>
      </c>
      <c r="L4921" s="24" t="s">
        <v>97</v>
      </c>
      <c r="M4921" s="26">
        <v>46219</v>
      </c>
      <c r="N4921" s="27">
        <v>46219.375</v>
      </c>
      <c r="O4921" s="27">
        <v>46219.5625</v>
      </c>
      <c r="V4921" s="27"/>
      <c r="W4921" s="27"/>
      <c r="X4921" s="24">
        <v>4</v>
      </c>
      <c r="Y4921" s="24">
        <v>0</v>
      </c>
      <c r="Z4921" s="24">
        <v>4</v>
      </c>
      <c r="AA4921" s="24" t="s">
        <v>58</v>
      </c>
      <c r="AB4921" s="24" t="b">
        <v>0</v>
      </c>
      <c r="AC4921" s="61">
        <v>0</v>
      </c>
    </row>
    <row r="4922" spans="2:29" ht="13.7">
      <c r="B4922" s="24" t="s">
        <v>95</v>
      </c>
      <c r="C4922" s="24" t="s">
        <v>50</v>
      </c>
      <c r="D4922" s="24" t="s">
        <v>99</v>
      </c>
      <c r="E4922" s="24">
        <v>270</v>
      </c>
      <c r="F4922" s="26">
        <v>46204</v>
      </c>
      <c r="G4922" s="24" t="s">
        <v>52</v>
      </c>
      <c r="H4922" s="24" t="s">
        <v>53</v>
      </c>
      <c r="I4922" s="24" t="s">
        <v>54</v>
      </c>
      <c r="J4922" s="24" t="s">
        <v>126</v>
      </c>
      <c r="K4922" s="24">
        <v>1</v>
      </c>
      <c r="L4922" s="24" t="s">
        <v>97</v>
      </c>
      <c r="M4922" s="26">
        <v>46219</v>
      </c>
      <c r="N4922" s="27">
        <v>46219.375</v>
      </c>
      <c r="O4922" s="27">
        <v>46219.5625</v>
      </c>
      <c r="P4922" s="24" t="s">
        <v>8068</v>
      </c>
      <c r="Q4922" s="24" t="s">
        <v>8069</v>
      </c>
      <c r="R4922" s="24" t="s">
        <v>190</v>
      </c>
      <c r="T4922" s="24" t="s">
        <v>54</v>
      </c>
      <c r="U4922" s="24" t="s">
        <v>269</v>
      </c>
      <c r="V4922" s="27">
        <v>46219.469444444447</v>
      </c>
      <c r="W4922" s="27">
        <v>46219.502083333333</v>
      </c>
      <c r="Z4922" s="24">
        <v>1</v>
      </c>
      <c r="AA4922" s="24" t="s">
        <v>58</v>
      </c>
      <c r="AB4922" s="24" t="b">
        <v>0</v>
      </c>
      <c r="AC4922" s="61"/>
    </row>
    <row r="4923" spans="2:29" ht="13.7">
      <c r="B4923" s="24" t="s">
        <v>95</v>
      </c>
      <c r="C4923" s="24" t="s">
        <v>50</v>
      </c>
      <c r="D4923" s="24" t="s">
        <v>99</v>
      </c>
      <c r="E4923" s="24">
        <v>270</v>
      </c>
      <c r="F4923" s="26">
        <v>46204</v>
      </c>
      <c r="G4923" s="24" t="s">
        <v>52</v>
      </c>
      <c r="H4923" s="24" t="s">
        <v>53</v>
      </c>
      <c r="I4923" s="24" t="s">
        <v>54</v>
      </c>
      <c r="J4923" s="24" t="s">
        <v>126</v>
      </c>
      <c r="K4923" s="24">
        <v>1</v>
      </c>
      <c r="L4923" s="24" t="s">
        <v>97</v>
      </c>
      <c r="M4923" s="26">
        <v>46219</v>
      </c>
      <c r="N4923" s="27">
        <v>46219.375</v>
      </c>
      <c r="O4923" s="27">
        <v>46219.5625</v>
      </c>
      <c r="P4923" s="24" t="s">
        <v>8070</v>
      </c>
      <c r="Q4923" s="24" t="s">
        <v>8071</v>
      </c>
      <c r="R4923" s="24" t="s">
        <v>142</v>
      </c>
      <c r="T4923" s="24" t="s">
        <v>54</v>
      </c>
      <c r="U4923" s="24" t="s">
        <v>269</v>
      </c>
      <c r="V4923" s="27">
        <v>46219.520138888889</v>
      </c>
      <c r="W4923" s="27">
        <v>46219.544444444444</v>
      </c>
      <c r="Z4923" s="24">
        <v>1</v>
      </c>
      <c r="AA4923" s="24" t="s">
        <v>58</v>
      </c>
      <c r="AB4923" s="24" t="b">
        <v>0</v>
      </c>
      <c r="AC4923" s="61"/>
    </row>
    <row r="4924" spans="2:29" ht="13.7">
      <c r="B4924" s="24" t="s">
        <v>95</v>
      </c>
      <c r="C4924" s="24" t="s">
        <v>50</v>
      </c>
      <c r="D4924" s="24" t="s">
        <v>99</v>
      </c>
      <c r="E4924" s="24">
        <v>270</v>
      </c>
      <c r="F4924" s="26">
        <v>46204</v>
      </c>
      <c r="G4924" s="24" t="s">
        <v>52</v>
      </c>
      <c r="H4924" s="24" t="s">
        <v>53</v>
      </c>
      <c r="I4924" s="24" t="s">
        <v>54</v>
      </c>
      <c r="J4924" s="24" t="s">
        <v>126</v>
      </c>
      <c r="K4924" s="24">
        <v>1</v>
      </c>
      <c r="L4924" s="24" t="s">
        <v>97</v>
      </c>
      <c r="M4924" s="26">
        <v>46219</v>
      </c>
      <c r="N4924" s="27">
        <v>46219.375</v>
      </c>
      <c r="O4924" s="27">
        <v>46219.5625</v>
      </c>
      <c r="P4924" s="24" t="s">
        <v>8072</v>
      </c>
      <c r="Q4924" s="24" t="s">
        <v>8073</v>
      </c>
      <c r="R4924" s="24" t="s">
        <v>190</v>
      </c>
      <c r="S4924" s="24" t="s">
        <v>152</v>
      </c>
      <c r="T4924" s="24" t="s">
        <v>54</v>
      </c>
      <c r="U4924" s="24" t="s">
        <v>269</v>
      </c>
      <c r="V4924" s="27">
        <v>46219.424305555556</v>
      </c>
      <c r="W4924" s="27">
        <v>46219.45</v>
      </c>
      <c r="Z4924" s="24">
        <v>1</v>
      </c>
      <c r="AA4924" s="24" t="s">
        <v>58</v>
      </c>
      <c r="AB4924" s="24" t="b">
        <v>0</v>
      </c>
      <c r="AC4924" s="61"/>
    </row>
    <row r="4925" spans="2:29" ht="13.7">
      <c r="B4925" s="24" t="s">
        <v>95</v>
      </c>
      <c r="C4925" s="24" t="s">
        <v>50</v>
      </c>
      <c r="D4925" s="24" t="s">
        <v>99</v>
      </c>
      <c r="E4925" s="24">
        <v>270</v>
      </c>
      <c r="F4925" s="26">
        <v>46204</v>
      </c>
      <c r="G4925" s="24" t="s">
        <v>52</v>
      </c>
      <c r="H4925" s="24" t="s">
        <v>53</v>
      </c>
      <c r="I4925" s="24" t="s">
        <v>54</v>
      </c>
      <c r="J4925" s="24" t="s">
        <v>126</v>
      </c>
      <c r="K4925" s="24">
        <v>1</v>
      </c>
      <c r="L4925" s="24" t="s">
        <v>97</v>
      </c>
      <c r="M4925" s="26">
        <v>46219</v>
      </c>
      <c r="N4925" s="27">
        <v>46219.375</v>
      </c>
      <c r="O4925" s="27">
        <v>46219.5625</v>
      </c>
      <c r="P4925" s="24" t="s">
        <v>8074</v>
      </c>
      <c r="Q4925" s="24" t="s">
        <v>8075</v>
      </c>
      <c r="R4925" s="24" t="s">
        <v>190</v>
      </c>
      <c r="S4925" s="24" t="s">
        <v>213</v>
      </c>
      <c r="T4925" s="24" t="s">
        <v>54</v>
      </c>
      <c r="U4925" s="24" t="s">
        <v>269</v>
      </c>
      <c r="V4925" s="27">
        <v>46219.380555555559</v>
      </c>
      <c r="W4925" s="27">
        <v>46219.404861111114</v>
      </c>
      <c r="Z4925" s="24">
        <v>1</v>
      </c>
      <c r="AA4925" s="24" t="s">
        <v>58</v>
      </c>
      <c r="AB4925" s="24" t="b">
        <v>0</v>
      </c>
      <c r="AC4925" s="61"/>
    </row>
    <row r="4926" spans="2:29" ht="13.7">
      <c r="B4926" s="24" t="s">
        <v>95</v>
      </c>
      <c r="C4926" s="24" t="s">
        <v>50</v>
      </c>
      <c r="D4926" s="24" t="s">
        <v>99</v>
      </c>
      <c r="E4926" s="24">
        <v>270</v>
      </c>
      <c r="F4926" s="26">
        <v>46204</v>
      </c>
      <c r="G4926" s="24" t="s">
        <v>52</v>
      </c>
      <c r="H4926" s="24" t="s">
        <v>53</v>
      </c>
      <c r="I4926" s="24" t="s">
        <v>63</v>
      </c>
      <c r="J4926" s="24" t="s">
        <v>125</v>
      </c>
      <c r="K4926" s="24">
        <v>1</v>
      </c>
      <c r="L4926" s="24" t="s">
        <v>97</v>
      </c>
      <c r="M4926" s="26">
        <v>46222</v>
      </c>
      <c r="N4926" s="27">
        <v>46222.333333333336</v>
      </c>
      <c r="O4926" s="27">
        <v>46222.520833333336</v>
      </c>
      <c r="V4926" s="27"/>
      <c r="W4926" s="27"/>
      <c r="X4926" s="24">
        <v>4</v>
      </c>
      <c r="Y4926" s="24">
        <v>0</v>
      </c>
      <c r="Z4926" s="24">
        <v>4</v>
      </c>
      <c r="AA4926" s="24" t="s">
        <v>58</v>
      </c>
      <c r="AB4926" s="24" t="b">
        <v>0</v>
      </c>
      <c r="AC4926" s="61">
        <v>0</v>
      </c>
    </row>
    <row r="4927" spans="2:29" ht="13.7">
      <c r="B4927" s="24" t="s">
        <v>95</v>
      </c>
      <c r="C4927" s="24" t="s">
        <v>50</v>
      </c>
      <c r="D4927" s="24" t="s">
        <v>99</v>
      </c>
      <c r="E4927" s="24">
        <v>270</v>
      </c>
      <c r="F4927" s="26">
        <v>46204</v>
      </c>
      <c r="G4927" s="24" t="s">
        <v>52</v>
      </c>
      <c r="H4927" s="24" t="s">
        <v>53</v>
      </c>
      <c r="I4927" s="24" t="s">
        <v>63</v>
      </c>
      <c r="J4927" s="24" t="s">
        <v>126</v>
      </c>
      <c r="K4927" s="24">
        <v>1</v>
      </c>
      <c r="L4927" s="24" t="s">
        <v>97</v>
      </c>
      <c r="M4927" s="26">
        <v>46222</v>
      </c>
      <c r="N4927" s="27">
        <v>46222.333333333336</v>
      </c>
      <c r="O4927" s="27">
        <v>46222.520833333336</v>
      </c>
      <c r="P4927" s="24" t="s">
        <v>8076</v>
      </c>
      <c r="Q4927" s="24" t="s">
        <v>8077</v>
      </c>
      <c r="R4927" s="24" t="s">
        <v>433</v>
      </c>
      <c r="T4927" s="24" t="s">
        <v>63</v>
      </c>
      <c r="U4927" s="24" t="s">
        <v>278</v>
      </c>
      <c r="V4927" s="27">
        <v>46222.334722222222</v>
      </c>
      <c r="W4927" s="27">
        <v>46222.366666666669</v>
      </c>
      <c r="Z4927" s="24">
        <v>1</v>
      </c>
      <c r="AA4927" s="24" t="s">
        <v>58</v>
      </c>
      <c r="AB4927" s="24" t="b">
        <v>0</v>
      </c>
      <c r="AC4927" s="61"/>
    </row>
    <row r="4928" spans="2:29" ht="13.7">
      <c r="B4928" s="24" t="s">
        <v>95</v>
      </c>
      <c r="C4928" s="24" t="s">
        <v>50</v>
      </c>
      <c r="D4928" s="24" t="s">
        <v>99</v>
      </c>
      <c r="E4928" s="24">
        <v>270</v>
      </c>
      <c r="F4928" s="26">
        <v>46204</v>
      </c>
      <c r="G4928" s="24" t="s">
        <v>52</v>
      </c>
      <c r="H4928" s="24" t="s">
        <v>53</v>
      </c>
      <c r="I4928" s="24" t="s">
        <v>63</v>
      </c>
      <c r="J4928" s="24" t="s">
        <v>126</v>
      </c>
      <c r="K4928" s="24">
        <v>1</v>
      </c>
      <c r="L4928" s="24" t="s">
        <v>97</v>
      </c>
      <c r="M4928" s="26">
        <v>46222</v>
      </c>
      <c r="N4928" s="27">
        <v>46222.333333333336</v>
      </c>
      <c r="O4928" s="27">
        <v>46222.520833333336</v>
      </c>
      <c r="P4928" s="24" t="s">
        <v>8078</v>
      </c>
      <c r="Q4928" s="24" t="s">
        <v>8079</v>
      </c>
      <c r="R4928" s="24" t="s">
        <v>429</v>
      </c>
      <c r="S4928" s="24" t="s">
        <v>160</v>
      </c>
      <c r="T4928" s="24" t="s">
        <v>63</v>
      </c>
      <c r="U4928" s="24" t="s">
        <v>278</v>
      </c>
      <c r="V4928" s="27">
        <v>46222.432638888888</v>
      </c>
      <c r="W4928" s="27">
        <v>46222.452777777777</v>
      </c>
      <c r="Z4928" s="24">
        <v>1</v>
      </c>
      <c r="AA4928" s="24" t="s">
        <v>58</v>
      </c>
      <c r="AB4928" s="24" t="b">
        <v>0</v>
      </c>
      <c r="AC4928" s="61"/>
    </row>
    <row r="4929" spans="2:29" ht="13.7">
      <c r="B4929" s="24" t="s">
        <v>95</v>
      </c>
      <c r="C4929" s="24" t="s">
        <v>50</v>
      </c>
      <c r="D4929" s="24" t="s">
        <v>99</v>
      </c>
      <c r="E4929" s="24">
        <v>270</v>
      </c>
      <c r="F4929" s="26">
        <v>46204</v>
      </c>
      <c r="G4929" s="24" t="s">
        <v>52</v>
      </c>
      <c r="H4929" s="24" t="s">
        <v>53</v>
      </c>
      <c r="I4929" s="24" t="s">
        <v>63</v>
      </c>
      <c r="J4929" s="24" t="s">
        <v>126</v>
      </c>
      <c r="K4929" s="24">
        <v>1</v>
      </c>
      <c r="L4929" s="24" t="s">
        <v>97</v>
      </c>
      <c r="M4929" s="26">
        <v>46222</v>
      </c>
      <c r="N4929" s="27">
        <v>46222.333333333336</v>
      </c>
      <c r="O4929" s="27">
        <v>46222.520833333336</v>
      </c>
      <c r="P4929" s="24" t="s">
        <v>8080</v>
      </c>
      <c r="Q4929" s="24" t="s">
        <v>8081</v>
      </c>
      <c r="R4929" s="24" t="s">
        <v>429</v>
      </c>
      <c r="T4929" s="24" t="s">
        <v>63</v>
      </c>
      <c r="U4929" s="24" t="s">
        <v>278</v>
      </c>
      <c r="V4929" s="27">
        <v>46222.384722222225</v>
      </c>
      <c r="W4929" s="27">
        <v>46222.415972222225</v>
      </c>
      <c r="Z4929" s="24">
        <v>1</v>
      </c>
      <c r="AA4929" s="24" t="s">
        <v>58</v>
      </c>
      <c r="AB4929" s="24" t="b">
        <v>0</v>
      </c>
      <c r="AC4929" s="61"/>
    </row>
    <row r="4930" spans="2:29" ht="13.7">
      <c r="B4930" s="24" t="s">
        <v>95</v>
      </c>
      <c r="C4930" s="24" t="s">
        <v>50</v>
      </c>
      <c r="D4930" s="24" t="s">
        <v>99</v>
      </c>
      <c r="E4930" s="24">
        <v>270</v>
      </c>
      <c r="F4930" s="26">
        <v>46204</v>
      </c>
      <c r="G4930" s="24" t="s">
        <v>52</v>
      </c>
      <c r="H4930" s="24" t="s">
        <v>53</v>
      </c>
      <c r="I4930" s="24" t="s">
        <v>63</v>
      </c>
      <c r="J4930" s="24" t="s">
        <v>126</v>
      </c>
      <c r="K4930" s="24">
        <v>1</v>
      </c>
      <c r="L4930" s="24" t="s">
        <v>97</v>
      </c>
      <c r="M4930" s="26">
        <v>46222</v>
      </c>
      <c r="N4930" s="27">
        <v>46222.333333333336</v>
      </c>
      <c r="O4930" s="27">
        <v>46222.520833333336</v>
      </c>
      <c r="P4930" s="24" t="s">
        <v>8082</v>
      </c>
      <c r="Q4930" s="24" t="s">
        <v>8083</v>
      </c>
      <c r="R4930" s="24" t="s">
        <v>7325</v>
      </c>
      <c r="T4930" s="24" t="s">
        <v>63</v>
      </c>
      <c r="U4930" s="24" t="s">
        <v>278</v>
      </c>
      <c r="V4930" s="27">
        <v>46222.477083333331</v>
      </c>
      <c r="W4930" s="27">
        <v>46222.501388888886</v>
      </c>
      <c r="Z4930" s="24">
        <v>1</v>
      </c>
      <c r="AA4930" s="24" t="s">
        <v>58</v>
      </c>
      <c r="AB4930" s="24" t="b">
        <v>0</v>
      </c>
      <c r="AC4930" s="61"/>
    </row>
    <row r="4931" spans="2:29" ht="13.7">
      <c r="B4931" s="24" t="s">
        <v>95</v>
      </c>
      <c r="C4931" s="24" t="s">
        <v>50</v>
      </c>
      <c r="D4931" s="24" t="s">
        <v>99</v>
      </c>
      <c r="E4931" s="24">
        <v>270</v>
      </c>
      <c r="F4931" s="26">
        <v>46204</v>
      </c>
      <c r="G4931" s="24" t="s">
        <v>52</v>
      </c>
      <c r="H4931" s="24" t="s">
        <v>53</v>
      </c>
      <c r="I4931" s="24" t="s">
        <v>61</v>
      </c>
      <c r="J4931" s="24" t="s">
        <v>125</v>
      </c>
      <c r="K4931" s="24">
        <v>1</v>
      </c>
      <c r="L4931" s="24" t="s">
        <v>97</v>
      </c>
      <c r="M4931" s="26">
        <v>46228</v>
      </c>
      <c r="N4931" s="27">
        <v>46228.354166666664</v>
      </c>
      <c r="O4931" s="27">
        <v>46228.541666666664</v>
      </c>
      <c r="V4931" s="27"/>
      <c r="W4931" s="27"/>
      <c r="X4931" s="24">
        <v>4</v>
      </c>
      <c r="Y4931" s="24">
        <v>0</v>
      </c>
      <c r="Z4931" s="24">
        <v>4</v>
      </c>
      <c r="AA4931" s="24" t="s">
        <v>58</v>
      </c>
      <c r="AB4931" s="24" t="b">
        <v>0</v>
      </c>
      <c r="AC4931" s="61">
        <v>0</v>
      </c>
    </row>
    <row r="4932" spans="2:29" ht="13.7">
      <c r="B4932" s="24" t="s">
        <v>95</v>
      </c>
      <c r="C4932" s="24" t="s">
        <v>50</v>
      </c>
      <c r="D4932" s="24" t="s">
        <v>99</v>
      </c>
      <c r="E4932" s="24">
        <v>270</v>
      </c>
      <c r="F4932" s="26">
        <v>46204</v>
      </c>
      <c r="G4932" s="24" t="s">
        <v>52</v>
      </c>
      <c r="H4932" s="24" t="s">
        <v>53</v>
      </c>
      <c r="I4932" s="24" t="s">
        <v>61</v>
      </c>
      <c r="J4932" s="24" t="s">
        <v>126</v>
      </c>
      <c r="K4932" s="24">
        <v>1</v>
      </c>
      <c r="L4932" s="24" t="s">
        <v>97</v>
      </c>
      <c r="M4932" s="26">
        <v>46228</v>
      </c>
      <c r="N4932" s="27">
        <v>46228.354166666664</v>
      </c>
      <c r="O4932" s="27">
        <v>46228.541666666664</v>
      </c>
      <c r="P4932" s="24" t="s">
        <v>8084</v>
      </c>
      <c r="Q4932" s="24" t="s">
        <v>8085</v>
      </c>
      <c r="R4932" s="24" t="s">
        <v>205</v>
      </c>
      <c r="T4932" s="24" t="s">
        <v>61</v>
      </c>
      <c r="U4932" s="24" t="s">
        <v>214</v>
      </c>
      <c r="V4932" s="27">
        <v>46228.405555555553</v>
      </c>
      <c r="W4932" s="27">
        <v>46228.429861111108</v>
      </c>
      <c r="Z4932" s="24">
        <v>1</v>
      </c>
      <c r="AA4932" s="24" t="s">
        <v>58</v>
      </c>
      <c r="AB4932" s="24" t="b">
        <v>0</v>
      </c>
      <c r="AC4932" s="61"/>
    </row>
    <row r="4933" spans="2:29" ht="13.7">
      <c r="B4933" s="24" t="s">
        <v>95</v>
      </c>
      <c r="C4933" s="24" t="s">
        <v>50</v>
      </c>
      <c r="D4933" s="24" t="s">
        <v>99</v>
      </c>
      <c r="E4933" s="24">
        <v>270</v>
      </c>
      <c r="F4933" s="26">
        <v>46204</v>
      </c>
      <c r="G4933" s="24" t="s">
        <v>52</v>
      </c>
      <c r="H4933" s="24" t="s">
        <v>53</v>
      </c>
      <c r="I4933" s="24" t="s">
        <v>61</v>
      </c>
      <c r="J4933" s="24" t="s">
        <v>126</v>
      </c>
      <c r="K4933" s="24">
        <v>1</v>
      </c>
      <c r="L4933" s="24" t="s">
        <v>97</v>
      </c>
      <c r="M4933" s="26">
        <v>46228</v>
      </c>
      <c r="N4933" s="27">
        <v>46228.354166666664</v>
      </c>
      <c r="O4933" s="27">
        <v>46228.541666666664</v>
      </c>
      <c r="P4933" s="24" t="s">
        <v>8086</v>
      </c>
      <c r="Q4933" s="24" t="s">
        <v>8087</v>
      </c>
      <c r="R4933" s="24" t="s">
        <v>208</v>
      </c>
      <c r="T4933" s="24" t="s">
        <v>61</v>
      </c>
      <c r="U4933" s="24" t="s">
        <v>214</v>
      </c>
      <c r="V4933" s="27">
        <v>46228.455555555556</v>
      </c>
      <c r="W4933" s="27">
        <v>46228.482638888891</v>
      </c>
      <c r="Z4933" s="24">
        <v>1</v>
      </c>
      <c r="AA4933" s="24" t="s">
        <v>58</v>
      </c>
      <c r="AB4933" s="24" t="b">
        <v>0</v>
      </c>
      <c r="AC4933" s="61"/>
    </row>
    <row r="4934" spans="2:29" ht="13.7">
      <c r="B4934" s="24" t="s">
        <v>95</v>
      </c>
      <c r="C4934" s="24" t="s">
        <v>50</v>
      </c>
      <c r="D4934" s="24" t="s">
        <v>99</v>
      </c>
      <c r="E4934" s="24">
        <v>270</v>
      </c>
      <c r="F4934" s="26">
        <v>46204</v>
      </c>
      <c r="G4934" s="24" t="s">
        <v>52</v>
      </c>
      <c r="H4934" s="24" t="s">
        <v>53</v>
      </c>
      <c r="I4934" s="24" t="s">
        <v>61</v>
      </c>
      <c r="J4934" s="24" t="s">
        <v>126</v>
      </c>
      <c r="K4934" s="24">
        <v>1</v>
      </c>
      <c r="L4934" s="24" t="s">
        <v>97</v>
      </c>
      <c r="M4934" s="26">
        <v>46228</v>
      </c>
      <c r="N4934" s="27">
        <v>46228.354166666664</v>
      </c>
      <c r="O4934" s="27">
        <v>46228.541666666664</v>
      </c>
      <c r="P4934" s="24" t="s">
        <v>8088</v>
      </c>
      <c r="Q4934" s="24" t="s">
        <v>8089</v>
      </c>
      <c r="R4934" s="24" t="s">
        <v>205</v>
      </c>
      <c r="T4934" s="24" t="s">
        <v>61</v>
      </c>
      <c r="U4934" s="24" t="s">
        <v>214</v>
      </c>
      <c r="V4934" s="27">
        <v>46228.502083333333</v>
      </c>
      <c r="W4934" s="27">
        <v>46228.527777777781</v>
      </c>
      <c r="Z4934" s="24">
        <v>1</v>
      </c>
      <c r="AA4934" s="24" t="s">
        <v>58</v>
      </c>
      <c r="AB4934" s="24" t="b">
        <v>0</v>
      </c>
      <c r="AC4934" s="61"/>
    </row>
    <row r="4935" spans="2:29" ht="13.7">
      <c r="B4935" s="24" t="s">
        <v>95</v>
      </c>
      <c r="C4935" s="24" t="s">
        <v>50</v>
      </c>
      <c r="D4935" s="24" t="s">
        <v>99</v>
      </c>
      <c r="E4935" s="24">
        <v>270</v>
      </c>
      <c r="F4935" s="26">
        <v>46204</v>
      </c>
      <c r="G4935" s="24" t="s">
        <v>52</v>
      </c>
      <c r="H4935" s="24" t="s">
        <v>53</v>
      </c>
      <c r="I4935" s="24" t="s">
        <v>61</v>
      </c>
      <c r="J4935" s="24" t="s">
        <v>126</v>
      </c>
      <c r="K4935" s="24">
        <v>1</v>
      </c>
      <c r="L4935" s="24" t="s">
        <v>97</v>
      </c>
      <c r="M4935" s="26">
        <v>46228</v>
      </c>
      <c r="N4935" s="27">
        <v>46228.354166666664</v>
      </c>
      <c r="O4935" s="27">
        <v>46228.541666666664</v>
      </c>
      <c r="P4935" s="24" t="s">
        <v>8090</v>
      </c>
      <c r="Q4935" s="24" t="s">
        <v>8091</v>
      </c>
      <c r="R4935" s="24" t="s">
        <v>208</v>
      </c>
      <c r="T4935" s="24" t="s">
        <v>61</v>
      </c>
      <c r="U4935" s="24" t="s">
        <v>214</v>
      </c>
      <c r="V4935" s="27">
        <v>46228.362500000003</v>
      </c>
      <c r="W4935" s="27">
        <v>46228.381249999999</v>
      </c>
      <c r="Z4935" s="24">
        <v>1</v>
      </c>
      <c r="AA4935" s="24" t="s">
        <v>58</v>
      </c>
      <c r="AB4935" s="24" t="b">
        <v>0</v>
      </c>
      <c r="AC4935" s="61"/>
    </row>
    <row r="4936" spans="2:29" ht="13.7">
      <c r="B4936" s="24" t="s">
        <v>95</v>
      </c>
      <c r="C4936" s="24" t="s">
        <v>50</v>
      </c>
      <c r="D4936" s="24" t="s">
        <v>99</v>
      </c>
      <c r="E4936" s="24">
        <v>270</v>
      </c>
      <c r="F4936" s="26">
        <v>46204</v>
      </c>
      <c r="G4936" s="24" t="s">
        <v>52</v>
      </c>
      <c r="H4936" s="24" t="s">
        <v>53</v>
      </c>
      <c r="I4936" s="24" t="s">
        <v>61</v>
      </c>
      <c r="J4936" s="24" t="s">
        <v>125</v>
      </c>
      <c r="K4936" s="24">
        <v>1</v>
      </c>
      <c r="L4936" s="24" t="s">
        <v>97</v>
      </c>
      <c r="M4936" s="26">
        <v>46231</v>
      </c>
      <c r="N4936" s="27">
        <v>46231.541666666664</v>
      </c>
      <c r="O4936" s="27">
        <v>46231.729166666664</v>
      </c>
      <c r="V4936" s="27"/>
      <c r="W4936" s="27"/>
      <c r="X4936" s="24">
        <v>4</v>
      </c>
      <c r="Y4936" s="24">
        <v>0</v>
      </c>
      <c r="Z4936" s="24">
        <v>4</v>
      </c>
      <c r="AA4936" s="24" t="s">
        <v>58</v>
      </c>
      <c r="AB4936" s="24" t="b">
        <v>0</v>
      </c>
      <c r="AC4936" s="61">
        <v>0</v>
      </c>
    </row>
    <row r="4937" spans="2:29" ht="13.7">
      <c r="B4937" s="24" t="s">
        <v>95</v>
      </c>
      <c r="C4937" s="24" t="s">
        <v>50</v>
      </c>
      <c r="D4937" s="24" t="s">
        <v>99</v>
      </c>
      <c r="E4937" s="24">
        <v>270</v>
      </c>
      <c r="F4937" s="26">
        <v>46204</v>
      </c>
      <c r="G4937" s="24" t="s">
        <v>52</v>
      </c>
      <c r="H4937" s="24" t="s">
        <v>53</v>
      </c>
      <c r="I4937" s="24" t="s">
        <v>61</v>
      </c>
      <c r="J4937" s="24" t="s">
        <v>126</v>
      </c>
      <c r="K4937" s="24">
        <v>1</v>
      </c>
      <c r="L4937" s="24" t="s">
        <v>97</v>
      </c>
      <c r="M4937" s="26">
        <v>46231</v>
      </c>
      <c r="N4937" s="27">
        <v>46231.541666666664</v>
      </c>
      <c r="O4937" s="27">
        <v>46231.729166666664</v>
      </c>
      <c r="P4937" s="24" t="s">
        <v>8092</v>
      </c>
      <c r="Q4937" s="24" t="s">
        <v>8093</v>
      </c>
      <c r="R4937" s="24" t="s">
        <v>205</v>
      </c>
      <c r="T4937" s="24" t="s">
        <v>61</v>
      </c>
      <c r="U4937" s="24" t="s">
        <v>250</v>
      </c>
      <c r="V4937" s="27">
        <v>46231.548611111109</v>
      </c>
      <c r="W4937" s="27">
        <v>46231.577777777777</v>
      </c>
      <c r="Z4937" s="24">
        <v>1</v>
      </c>
      <c r="AA4937" s="24" t="s">
        <v>58</v>
      </c>
      <c r="AB4937" s="24" t="b">
        <v>0</v>
      </c>
      <c r="AC4937" s="61"/>
    </row>
    <row r="4938" spans="2:29" ht="13.7">
      <c r="B4938" s="24" t="s">
        <v>95</v>
      </c>
      <c r="C4938" s="24" t="s">
        <v>50</v>
      </c>
      <c r="D4938" s="24" t="s">
        <v>99</v>
      </c>
      <c r="E4938" s="24">
        <v>270</v>
      </c>
      <c r="F4938" s="26">
        <v>46204</v>
      </c>
      <c r="G4938" s="24" t="s">
        <v>52</v>
      </c>
      <c r="H4938" s="24" t="s">
        <v>53</v>
      </c>
      <c r="I4938" s="24" t="s">
        <v>61</v>
      </c>
      <c r="J4938" s="24" t="s">
        <v>126</v>
      </c>
      <c r="K4938" s="24">
        <v>1</v>
      </c>
      <c r="L4938" s="24" t="s">
        <v>97</v>
      </c>
      <c r="M4938" s="26">
        <v>46231</v>
      </c>
      <c r="N4938" s="27">
        <v>46231.541666666664</v>
      </c>
      <c r="O4938" s="27">
        <v>46231.729166666664</v>
      </c>
      <c r="P4938" s="24" t="s">
        <v>8094</v>
      </c>
      <c r="Q4938" s="24" t="s">
        <v>8095</v>
      </c>
      <c r="R4938" s="24" t="s">
        <v>201</v>
      </c>
      <c r="S4938" s="24" t="s">
        <v>198</v>
      </c>
      <c r="T4938" s="24" t="s">
        <v>61</v>
      </c>
      <c r="U4938" s="24" t="s">
        <v>250</v>
      </c>
      <c r="V4938" s="27">
        <v>46231.6875</v>
      </c>
      <c r="W4938" s="27">
        <v>46231.709722222222</v>
      </c>
      <c r="Z4938" s="24">
        <v>1</v>
      </c>
      <c r="AA4938" s="24" t="s">
        <v>58</v>
      </c>
      <c r="AB4938" s="24" t="b">
        <v>0</v>
      </c>
      <c r="AC4938" s="61"/>
    </row>
    <row r="4939" spans="2:29" ht="13.7">
      <c r="B4939" s="24" t="s">
        <v>95</v>
      </c>
      <c r="C4939" s="24" t="s">
        <v>50</v>
      </c>
      <c r="D4939" s="24" t="s">
        <v>99</v>
      </c>
      <c r="E4939" s="24">
        <v>270</v>
      </c>
      <c r="F4939" s="26">
        <v>46204</v>
      </c>
      <c r="G4939" s="24" t="s">
        <v>52</v>
      </c>
      <c r="H4939" s="24" t="s">
        <v>53</v>
      </c>
      <c r="I4939" s="24" t="s">
        <v>61</v>
      </c>
      <c r="J4939" s="24" t="s">
        <v>126</v>
      </c>
      <c r="K4939" s="24">
        <v>1</v>
      </c>
      <c r="L4939" s="24" t="s">
        <v>97</v>
      </c>
      <c r="M4939" s="26">
        <v>46231</v>
      </c>
      <c r="N4939" s="27">
        <v>46231.541666666664</v>
      </c>
      <c r="O4939" s="27">
        <v>46231.729166666664</v>
      </c>
      <c r="P4939" s="24" t="s">
        <v>8096</v>
      </c>
      <c r="Q4939" s="24" t="s">
        <v>8097</v>
      </c>
      <c r="R4939" s="24" t="s">
        <v>208</v>
      </c>
      <c r="S4939" s="24" t="s">
        <v>198</v>
      </c>
      <c r="T4939" s="24" t="s">
        <v>61</v>
      </c>
      <c r="U4939" s="24" t="s">
        <v>250</v>
      </c>
      <c r="V4939" s="27">
        <v>46231.595833333333</v>
      </c>
      <c r="W4939" s="27">
        <v>46231.622916666667</v>
      </c>
      <c r="Z4939" s="24">
        <v>1</v>
      </c>
      <c r="AA4939" s="24" t="s">
        <v>58</v>
      </c>
      <c r="AB4939" s="24" t="b">
        <v>0</v>
      </c>
      <c r="AC4939" s="61"/>
    </row>
    <row r="4940" spans="2:29" ht="13.7">
      <c r="B4940" s="24" t="s">
        <v>95</v>
      </c>
      <c r="C4940" s="24" t="s">
        <v>50</v>
      </c>
      <c r="D4940" s="24" t="s">
        <v>99</v>
      </c>
      <c r="E4940" s="24">
        <v>270</v>
      </c>
      <c r="F4940" s="26">
        <v>46204</v>
      </c>
      <c r="G4940" s="24" t="s">
        <v>52</v>
      </c>
      <c r="H4940" s="24" t="s">
        <v>53</v>
      </c>
      <c r="I4940" s="24" t="s">
        <v>61</v>
      </c>
      <c r="J4940" s="24" t="s">
        <v>126</v>
      </c>
      <c r="K4940" s="24">
        <v>1</v>
      </c>
      <c r="L4940" s="24" t="s">
        <v>97</v>
      </c>
      <c r="M4940" s="26">
        <v>46231</v>
      </c>
      <c r="N4940" s="27">
        <v>46231.541666666664</v>
      </c>
      <c r="O4940" s="27">
        <v>46231.729166666664</v>
      </c>
      <c r="P4940" s="24" t="s">
        <v>8098</v>
      </c>
      <c r="Q4940" s="24" t="s">
        <v>8099</v>
      </c>
      <c r="R4940" s="24" t="s">
        <v>205</v>
      </c>
      <c r="T4940" s="24" t="s">
        <v>61</v>
      </c>
      <c r="U4940" s="24" t="s">
        <v>250</v>
      </c>
      <c r="V4940" s="27">
        <v>46231.64166666667</v>
      </c>
      <c r="W4940" s="27">
        <v>46231.672222222223</v>
      </c>
      <c r="Z4940" s="24">
        <v>1</v>
      </c>
      <c r="AA4940" s="24" t="s">
        <v>58</v>
      </c>
      <c r="AB4940" s="24" t="b">
        <v>0</v>
      </c>
      <c r="AC4940" s="61"/>
    </row>
    <row r="4941" spans="2:29" ht="13.7">
      <c r="B4941" s="24" t="s">
        <v>95</v>
      </c>
      <c r="C4941" s="24" t="s">
        <v>50</v>
      </c>
      <c r="D4941" s="24" t="s">
        <v>99</v>
      </c>
      <c r="E4941" s="24">
        <v>270</v>
      </c>
      <c r="F4941" s="26">
        <v>46235</v>
      </c>
      <c r="G4941" s="24" t="s">
        <v>52</v>
      </c>
      <c r="H4941" s="24" t="s">
        <v>53</v>
      </c>
      <c r="I4941" s="24" t="s">
        <v>62</v>
      </c>
      <c r="J4941" s="24" t="s">
        <v>125</v>
      </c>
      <c r="K4941" s="24">
        <v>1</v>
      </c>
      <c r="L4941" s="24" t="s">
        <v>97</v>
      </c>
      <c r="M4941" s="26">
        <v>46238</v>
      </c>
      <c r="N4941" s="27">
        <v>46238.333333333336</v>
      </c>
      <c r="O4941" s="27">
        <v>46238.520833333336</v>
      </c>
      <c r="V4941" s="27"/>
      <c r="W4941" s="27"/>
      <c r="X4941" s="24">
        <v>4</v>
      </c>
      <c r="Y4941" s="24">
        <v>0</v>
      </c>
      <c r="Z4941" s="24">
        <v>4</v>
      </c>
      <c r="AA4941" s="24" t="s">
        <v>60</v>
      </c>
      <c r="AB4941" s="24" t="b">
        <v>0</v>
      </c>
      <c r="AC4941" s="61">
        <v>0</v>
      </c>
    </row>
    <row r="4942" spans="2:29" ht="13.7">
      <c r="B4942" s="24" t="s">
        <v>95</v>
      </c>
      <c r="C4942" s="24" t="s">
        <v>50</v>
      </c>
      <c r="D4942" s="24" t="s">
        <v>99</v>
      </c>
      <c r="E4942" s="24">
        <v>270</v>
      </c>
      <c r="F4942" s="26">
        <v>46235</v>
      </c>
      <c r="G4942" s="24" t="s">
        <v>52</v>
      </c>
      <c r="H4942" s="24" t="s">
        <v>53</v>
      </c>
      <c r="I4942" s="24" t="s">
        <v>62</v>
      </c>
      <c r="J4942" s="24" t="s">
        <v>126</v>
      </c>
      <c r="K4942" s="24">
        <v>1</v>
      </c>
      <c r="L4942" s="24" t="s">
        <v>97</v>
      </c>
      <c r="M4942" s="26">
        <v>46238</v>
      </c>
      <c r="N4942" s="27">
        <v>46238.333333333336</v>
      </c>
      <c r="O4942" s="27">
        <v>46238.520833333336</v>
      </c>
      <c r="P4942" s="24" t="s">
        <v>8100</v>
      </c>
      <c r="Q4942" s="24" t="s">
        <v>8101</v>
      </c>
      <c r="R4942" s="24" t="s">
        <v>323</v>
      </c>
      <c r="T4942" s="24" t="s">
        <v>62</v>
      </c>
      <c r="U4942" s="24" t="s">
        <v>480</v>
      </c>
      <c r="V4942" s="27">
        <v>46238.480555555558</v>
      </c>
      <c r="W4942" s="27">
        <v>46238.508333333331</v>
      </c>
      <c r="Z4942" s="24">
        <v>1</v>
      </c>
      <c r="AA4942" s="24" t="s">
        <v>60</v>
      </c>
      <c r="AB4942" s="24" t="b">
        <v>0</v>
      </c>
      <c r="AC4942" s="61"/>
    </row>
    <row r="4943" spans="2:29" ht="13.7">
      <c r="B4943" s="24" t="s">
        <v>95</v>
      </c>
      <c r="C4943" s="24" t="s">
        <v>50</v>
      </c>
      <c r="D4943" s="24" t="s">
        <v>99</v>
      </c>
      <c r="E4943" s="24">
        <v>270</v>
      </c>
      <c r="F4943" s="26">
        <v>46235</v>
      </c>
      <c r="G4943" s="24" t="s">
        <v>52</v>
      </c>
      <c r="H4943" s="24" t="s">
        <v>53</v>
      </c>
      <c r="I4943" s="24" t="s">
        <v>62</v>
      </c>
      <c r="J4943" s="24" t="s">
        <v>126</v>
      </c>
      <c r="K4943" s="24">
        <v>1</v>
      </c>
      <c r="L4943" s="24" t="s">
        <v>97</v>
      </c>
      <c r="M4943" s="26">
        <v>46238</v>
      </c>
      <c r="N4943" s="27">
        <v>46238.333333333336</v>
      </c>
      <c r="O4943" s="27">
        <v>46238.520833333336</v>
      </c>
      <c r="P4943" s="24" t="s">
        <v>8102</v>
      </c>
      <c r="Q4943" s="24" t="s">
        <v>8103</v>
      </c>
      <c r="R4943" s="24" t="s">
        <v>328</v>
      </c>
      <c r="S4943" s="24" t="s">
        <v>198</v>
      </c>
      <c r="T4943" s="24" t="s">
        <v>62</v>
      </c>
      <c r="U4943" s="24" t="s">
        <v>480</v>
      </c>
      <c r="V4943" s="27">
        <v>46238.430555555555</v>
      </c>
      <c r="W4943" s="27">
        <v>46238.454861111109</v>
      </c>
      <c r="Z4943" s="24">
        <v>1</v>
      </c>
      <c r="AA4943" s="24" t="s">
        <v>60</v>
      </c>
      <c r="AB4943" s="24" t="b">
        <v>0</v>
      </c>
      <c r="AC4943" s="61"/>
    </row>
    <row r="4944" spans="2:29" ht="13.7">
      <c r="B4944" s="24" t="s">
        <v>95</v>
      </c>
      <c r="C4944" s="24" t="s">
        <v>50</v>
      </c>
      <c r="D4944" s="24" t="s">
        <v>99</v>
      </c>
      <c r="E4944" s="24">
        <v>270</v>
      </c>
      <c r="F4944" s="26">
        <v>46235</v>
      </c>
      <c r="G4944" s="24" t="s">
        <v>52</v>
      </c>
      <c r="H4944" s="24" t="s">
        <v>53</v>
      </c>
      <c r="I4944" s="24" t="s">
        <v>62</v>
      </c>
      <c r="J4944" s="24" t="s">
        <v>126</v>
      </c>
      <c r="K4944" s="24">
        <v>1</v>
      </c>
      <c r="L4944" s="24" t="s">
        <v>97</v>
      </c>
      <c r="M4944" s="26">
        <v>46238</v>
      </c>
      <c r="N4944" s="27">
        <v>46238.333333333336</v>
      </c>
      <c r="O4944" s="27">
        <v>46238.520833333336</v>
      </c>
      <c r="P4944" s="24" t="s">
        <v>8104</v>
      </c>
      <c r="Q4944" s="24" t="s">
        <v>8105</v>
      </c>
      <c r="R4944" s="24" t="s">
        <v>253</v>
      </c>
      <c r="T4944" s="24" t="s">
        <v>62</v>
      </c>
      <c r="U4944" s="24" t="s">
        <v>480</v>
      </c>
      <c r="V4944" s="27">
        <v>46238.341666666667</v>
      </c>
      <c r="W4944" s="27">
        <v>46238.369444444441</v>
      </c>
      <c r="Z4944" s="24">
        <v>1</v>
      </c>
      <c r="AA4944" s="24" t="s">
        <v>60</v>
      </c>
      <c r="AB4944" s="24" t="b">
        <v>0</v>
      </c>
      <c r="AC4944" s="61"/>
    </row>
    <row r="4945" spans="2:29" ht="13.7">
      <c r="B4945" s="24" t="s">
        <v>95</v>
      </c>
      <c r="C4945" s="24" t="s">
        <v>50</v>
      </c>
      <c r="D4945" s="24" t="s">
        <v>99</v>
      </c>
      <c r="E4945" s="24">
        <v>270</v>
      </c>
      <c r="F4945" s="26">
        <v>46235</v>
      </c>
      <c r="G4945" s="24" t="s">
        <v>52</v>
      </c>
      <c r="H4945" s="24" t="s">
        <v>53</v>
      </c>
      <c r="I4945" s="24" t="s">
        <v>62</v>
      </c>
      <c r="J4945" s="24" t="s">
        <v>126</v>
      </c>
      <c r="K4945" s="24">
        <v>1</v>
      </c>
      <c r="L4945" s="24" t="s">
        <v>97</v>
      </c>
      <c r="M4945" s="26">
        <v>46238</v>
      </c>
      <c r="N4945" s="27">
        <v>46238.333333333336</v>
      </c>
      <c r="O4945" s="27">
        <v>46238.520833333336</v>
      </c>
      <c r="P4945" s="24" t="s">
        <v>8106</v>
      </c>
      <c r="Q4945" s="24" t="s">
        <v>8107</v>
      </c>
      <c r="R4945" s="24" t="s">
        <v>249</v>
      </c>
      <c r="T4945" s="24" t="s">
        <v>62</v>
      </c>
      <c r="U4945" s="24" t="s">
        <v>480</v>
      </c>
      <c r="V4945" s="27">
        <v>46238.388194444444</v>
      </c>
      <c r="W4945" s="27">
        <v>46238.409722222219</v>
      </c>
      <c r="Z4945" s="24">
        <v>1</v>
      </c>
      <c r="AA4945" s="24" t="s">
        <v>60</v>
      </c>
      <c r="AB4945" s="24" t="b">
        <v>0</v>
      </c>
      <c r="AC4945" s="61"/>
    </row>
    <row r="4946" spans="2:29" ht="13.7">
      <c r="B4946" s="24" t="s">
        <v>95</v>
      </c>
      <c r="C4946" s="24" t="s">
        <v>50</v>
      </c>
      <c r="D4946" s="24" t="s">
        <v>99</v>
      </c>
      <c r="E4946" s="24">
        <v>300</v>
      </c>
      <c r="F4946" s="26">
        <v>46174</v>
      </c>
      <c r="G4946" s="24" t="s">
        <v>52</v>
      </c>
      <c r="H4946" s="24" t="s">
        <v>53</v>
      </c>
      <c r="I4946" s="24" t="s">
        <v>54</v>
      </c>
      <c r="J4946" s="24" t="s">
        <v>125</v>
      </c>
      <c r="K4946" s="24">
        <v>1</v>
      </c>
      <c r="L4946" s="24" t="s">
        <v>97</v>
      </c>
      <c r="M4946" s="26">
        <v>46185</v>
      </c>
      <c r="N4946" s="27">
        <v>46185.5625</v>
      </c>
      <c r="O4946" s="27">
        <v>46185.770833333336</v>
      </c>
      <c r="V4946" s="27"/>
      <c r="W4946" s="27"/>
      <c r="X4946" s="24">
        <v>2</v>
      </c>
      <c r="Y4946" s="24">
        <v>0</v>
      </c>
      <c r="Z4946" s="24">
        <v>2</v>
      </c>
      <c r="AA4946" s="24" t="s">
        <v>56</v>
      </c>
      <c r="AB4946" s="24" t="b">
        <v>0</v>
      </c>
      <c r="AC4946" s="61">
        <v>0</v>
      </c>
    </row>
    <row r="4947" spans="2:29" ht="13.7">
      <c r="B4947" s="24" t="s">
        <v>95</v>
      </c>
      <c r="C4947" s="24" t="s">
        <v>50</v>
      </c>
      <c r="D4947" s="24" t="s">
        <v>99</v>
      </c>
      <c r="E4947" s="24">
        <v>300</v>
      </c>
      <c r="F4947" s="26">
        <v>46174</v>
      </c>
      <c r="G4947" s="24" t="s">
        <v>52</v>
      </c>
      <c r="H4947" s="24" t="s">
        <v>53</v>
      </c>
      <c r="I4947" s="24" t="s">
        <v>54</v>
      </c>
      <c r="J4947" s="24" t="s">
        <v>126</v>
      </c>
      <c r="K4947" s="24">
        <v>1</v>
      </c>
      <c r="L4947" s="24" t="s">
        <v>97</v>
      </c>
      <c r="M4947" s="26">
        <v>46185</v>
      </c>
      <c r="N4947" s="27">
        <v>46185.5625</v>
      </c>
      <c r="O4947" s="27">
        <v>46185.770833333336</v>
      </c>
      <c r="P4947" s="24" t="s">
        <v>8108</v>
      </c>
      <c r="Q4947" s="24" t="s">
        <v>8109</v>
      </c>
      <c r="R4947" s="24" t="s">
        <v>146</v>
      </c>
      <c r="T4947" s="24" t="s">
        <v>54</v>
      </c>
      <c r="U4947" s="24" t="s">
        <v>341</v>
      </c>
      <c r="V4947" s="27">
        <v>46185.567361111112</v>
      </c>
      <c r="W4947" s="27">
        <v>46185.599305555559</v>
      </c>
      <c r="Z4947" s="24">
        <v>1</v>
      </c>
      <c r="AA4947" s="24" t="s">
        <v>56</v>
      </c>
      <c r="AB4947" s="24" t="b">
        <v>0</v>
      </c>
      <c r="AC4947" s="61"/>
    </row>
    <row r="4948" spans="2:29" ht="13.7">
      <c r="B4948" s="24" t="s">
        <v>95</v>
      </c>
      <c r="C4948" s="24" t="s">
        <v>50</v>
      </c>
      <c r="D4948" s="24" t="s">
        <v>99</v>
      </c>
      <c r="E4948" s="24">
        <v>300</v>
      </c>
      <c r="F4948" s="26">
        <v>46174</v>
      </c>
      <c r="G4948" s="24" t="s">
        <v>52</v>
      </c>
      <c r="H4948" s="24" t="s">
        <v>53</v>
      </c>
      <c r="I4948" s="24" t="s">
        <v>54</v>
      </c>
      <c r="J4948" s="24" t="s">
        <v>126</v>
      </c>
      <c r="K4948" s="24">
        <v>1</v>
      </c>
      <c r="L4948" s="24" t="s">
        <v>97</v>
      </c>
      <c r="M4948" s="26">
        <v>46185</v>
      </c>
      <c r="N4948" s="27">
        <v>46185.5625</v>
      </c>
      <c r="O4948" s="27">
        <v>46185.770833333336</v>
      </c>
      <c r="P4948" s="24" t="s">
        <v>8110</v>
      </c>
      <c r="Q4948" s="24" t="s">
        <v>8111</v>
      </c>
      <c r="R4948" s="24" t="s">
        <v>142</v>
      </c>
      <c r="T4948" s="24" t="s">
        <v>54</v>
      </c>
      <c r="U4948" s="24" t="s">
        <v>341</v>
      </c>
      <c r="V4948" s="27">
        <v>46185.617361111108</v>
      </c>
      <c r="W4948" s="27">
        <v>46185.652083333334</v>
      </c>
      <c r="Z4948" s="24">
        <v>1</v>
      </c>
      <c r="AA4948" s="24" t="s">
        <v>56</v>
      </c>
      <c r="AB4948" s="24" t="b">
        <v>0</v>
      </c>
      <c r="AC4948" s="61"/>
    </row>
    <row r="4949" spans="2:29" ht="13.7">
      <c r="B4949" s="24" t="s">
        <v>95</v>
      </c>
      <c r="C4949" s="24" t="s">
        <v>50</v>
      </c>
      <c r="D4949" s="24" t="s">
        <v>99</v>
      </c>
      <c r="E4949" s="24">
        <v>360</v>
      </c>
      <c r="F4949" s="26">
        <v>46204</v>
      </c>
      <c r="G4949" s="24" t="s">
        <v>52</v>
      </c>
      <c r="H4949" s="24" t="s">
        <v>53</v>
      </c>
      <c r="I4949" s="24" t="s">
        <v>59</v>
      </c>
      <c r="J4949" s="24" t="s">
        <v>125</v>
      </c>
      <c r="K4949" s="24">
        <v>1</v>
      </c>
      <c r="L4949" s="24" t="s">
        <v>97</v>
      </c>
      <c r="M4949" s="26">
        <v>46211</v>
      </c>
      <c r="N4949" s="27">
        <v>46211.375</v>
      </c>
      <c r="O4949" s="27">
        <v>46211.625</v>
      </c>
      <c r="V4949" s="27"/>
      <c r="W4949" s="27"/>
      <c r="X4949" s="24">
        <v>4</v>
      </c>
      <c r="Y4949" s="24">
        <v>0</v>
      </c>
      <c r="Z4949" s="24">
        <v>4</v>
      </c>
      <c r="AA4949" s="24" t="s">
        <v>58</v>
      </c>
      <c r="AB4949" s="24" t="b">
        <v>0</v>
      </c>
      <c r="AC4949" s="61">
        <v>0</v>
      </c>
    </row>
    <row r="4950" spans="2:29" ht="13.7">
      <c r="B4950" s="24" t="s">
        <v>95</v>
      </c>
      <c r="C4950" s="24" t="s">
        <v>50</v>
      </c>
      <c r="D4950" s="24" t="s">
        <v>99</v>
      </c>
      <c r="E4950" s="24">
        <v>360</v>
      </c>
      <c r="F4950" s="26">
        <v>46204</v>
      </c>
      <c r="G4950" s="24" t="s">
        <v>52</v>
      </c>
      <c r="H4950" s="24" t="s">
        <v>53</v>
      </c>
      <c r="I4950" s="24" t="s">
        <v>59</v>
      </c>
      <c r="J4950" s="24" t="s">
        <v>126</v>
      </c>
      <c r="K4950" s="24">
        <v>1</v>
      </c>
      <c r="L4950" s="24" t="s">
        <v>97</v>
      </c>
      <c r="M4950" s="26">
        <v>46211</v>
      </c>
      <c r="N4950" s="27">
        <v>46211.375</v>
      </c>
      <c r="O4950" s="27">
        <v>46211.625</v>
      </c>
      <c r="P4950" s="24" t="s">
        <v>8112</v>
      </c>
      <c r="Q4950" s="24" t="s">
        <v>8113</v>
      </c>
      <c r="R4950" s="24" t="s">
        <v>217</v>
      </c>
      <c r="S4950" s="24" t="s">
        <v>213</v>
      </c>
      <c r="T4950" s="24" t="s">
        <v>59</v>
      </c>
      <c r="U4950" s="24" t="s">
        <v>430</v>
      </c>
      <c r="V4950" s="27">
        <v>46211.56527777778</v>
      </c>
      <c r="W4950" s="27">
        <v>46211.598611111112</v>
      </c>
      <c r="Z4950" s="24">
        <v>1</v>
      </c>
      <c r="AA4950" s="24" t="s">
        <v>58</v>
      </c>
      <c r="AB4950" s="24" t="b">
        <v>0</v>
      </c>
      <c r="AC4950" s="61"/>
    </row>
    <row r="4951" spans="2:29" ht="13.7">
      <c r="B4951" s="24" t="s">
        <v>95</v>
      </c>
      <c r="C4951" s="24" t="s">
        <v>50</v>
      </c>
      <c r="D4951" s="24" t="s">
        <v>99</v>
      </c>
      <c r="E4951" s="24">
        <v>360</v>
      </c>
      <c r="F4951" s="26">
        <v>46204</v>
      </c>
      <c r="G4951" s="24" t="s">
        <v>52</v>
      </c>
      <c r="H4951" s="24" t="s">
        <v>53</v>
      </c>
      <c r="I4951" s="24" t="s">
        <v>59</v>
      </c>
      <c r="J4951" s="24" t="s">
        <v>126</v>
      </c>
      <c r="K4951" s="24">
        <v>1</v>
      </c>
      <c r="L4951" s="24" t="s">
        <v>97</v>
      </c>
      <c r="M4951" s="26">
        <v>46211</v>
      </c>
      <c r="N4951" s="27">
        <v>46211.375</v>
      </c>
      <c r="O4951" s="27">
        <v>46211.625</v>
      </c>
      <c r="P4951" s="24" t="s">
        <v>8114</v>
      </c>
      <c r="Q4951" s="24" t="s">
        <v>8115</v>
      </c>
      <c r="R4951" s="24" t="s">
        <v>174</v>
      </c>
      <c r="S4951" s="24" t="s">
        <v>152</v>
      </c>
      <c r="T4951" s="24" t="s">
        <v>59</v>
      </c>
      <c r="U4951" s="24" t="s">
        <v>430</v>
      </c>
      <c r="V4951" s="27">
        <v>46211.506944444445</v>
      </c>
      <c r="W4951" s="27">
        <v>46211.54583333333</v>
      </c>
      <c r="Z4951" s="24">
        <v>1</v>
      </c>
      <c r="AA4951" s="24" t="s">
        <v>58</v>
      </c>
      <c r="AB4951" s="24" t="b">
        <v>0</v>
      </c>
      <c r="AC4951" s="61"/>
    </row>
    <row r="4952" spans="2:29" ht="13.7">
      <c r="B4952" s="24" t="s">
        <v>95</v>
      </c>
      <c r="C4952" s="24" t="s">
        <v>50</v>
      </c>
      <c r="D4952" s="24" t="s">
        <v>99</v>
      </c>
      <c r="E4952" s="24">
        <v>360</v>
      </c>
      <c r="F4952" s="26">
        <v>46204</v>
      </c>
      <c r="G4952" s="24" t="s">
        <v>52</v>
      </c>
      <c r="H4952" s="24" t="s">
        <v>53</v>
      </c>
      <c r="I4952" s="24" t="s">
        <v>59</v>
      </c>
      <c r="J4952" s="24" t="s">
        <v>126</v>
      </c>
      <c r="K4952" s="24">
        <v>1</v>
      </c>
      <c r="L4952" s="24" t="s">
        <v>97</v>
      </c>
      <c r="M4952" s="26">
        <v>46211</v>
      </c>
      <c r="N4952" s="27">
        <v>46211.375</v>
      </c>
      <c r="O4952" s="27">
        <v>46211.625</v>
      </c>
      <c r="P4952" s="24" t="s">
        <v>8116</v>
      </c>
      <c r="Q4952" s="24" t="s">
        <v>8117</v>
      </c>
      <c r="R4952" s="24" t="s">
        <v>168</v>
      </c>
      <c r="T4952" s="24" t="s">
        <v>59</v>
      </c>
      <c r="U4952" s="24" t="s">
        <v>430</v>
      </c>
      <c r="V4952" s="27">
        <v>46211.444444444445</v>
      </c>
      <c r="W4952" s="27">
        <v>46211.488888888889</v>
      </c>
      <c r="Z4952" s="24">
        <v>1</v>
      </c>
      <c r="AA4952" s="24" t="s">
        <v>58</v>
      </c>
      <c r="AB4952" s="24" t="b">
        <v>0</v>
      </c>
      <c r="AC4952" s="61"/>
    </row>
    <row r="4953" spans="2:29" ht="13.7">
      <c r="B4953" s="24" t="s">
        <v>95</v>
      </c>
      <c r="C4953" s="24" t="s">
        <v>50</v>
      </c>
      <c r="D4953" s="24" t="s">
        <v>99</v>
      </c>
      <c r="E4953" s="24">
        <v>360</v>
      </c>
      <c r="F4953" s="26">
        <v>46204</v>
      </c>
      <c r="G4953" s="24" t="s">
        <v>52</v>
      </c>
      <c r="H4953" s="24" t="s">
        <v>53</v>
      </c>
      <c r="I4953" s="24" t="s">
        <v>59</v>
      </c>
      <c r="J4953" s="24" t="s">
        <v>126</v>
      </c>
      <c r="K4953" s="24">
        <v>1</v>
      </c>
      <c r="L4953" s="24" t="s">
        <v>97</v>
      </c>
      <c r="M4953" s="26">
        <v>46211</v>
      </c>
      <c r="N4953" s="27">
        <v>46211.375</v>
      </c>
      <c r="O4953" s="27">
        <v>46211.625</v>
      </c>
      <c r="P4953" s="24" t="s">
        <v>8118</v>
      </c>
      <c r="Q4953" s="24" t="s">
        <v>8119</v>
      </c>
      <c r="R4953" s="24" t="s">
        <v>174</v>
      </c>
      <c r="T4953" s="24" t="s">
        <v>59</v>
      </c>
      <c r="U4953" s="24" t="s">
        <v>430</v>
      </c>
      <c r="V4953" s="27">
        <v>46211.378472222219</v>
      </c>
      <c r="W4953" s="27">
        <v>46211.411805555559</v>
      </c>
      <c r="Z4953" s="24">
        <v>1</v>
      </c>
      <c r="AA4953" s="24" t="s">
        <v>58</v>
      </c>
      <c r="AB4953" s="24" t="b">
        <v>0</v>
      </c>
      <c r="AC4953" s="61"/>
    </row>
    <row r="4954" spans="2:29" ht="13.7">
      <c r="B4954" s="24" t="s">
        <v>95</v>
      </c>
      <c r="C4954" s="24" t="s">
        <v>50</v>
      </c>
      <c r="D4954" s="24" t="s">
        <v>99</v>
      </c>
      <c r="E4954" s="24">
        <v>480</v>
      </c>
      <c r="F4954" s="26">
        <v>46174</v>
      </c>
      <c r="G4954" s="24" t="s">
        <v>52</v>
      </c>
      <c r="H4954" s="24" t="s">
        <v>53</v>
      </c>
      <c r="I4954" s="24" t="s">
        <v>62</v>
      </c>
      <c r="J4954" s="24" t="s">
        <v>125</v>
      </c>
      <c r="K4954" s="24">
        <v>1</v>
      </c>
      <c r="L4954" s="24" t="s">
        <v>97</v>
      </c>
      <c r="M4954" s="26">
        <v>46174</v>
      </c>
      <c r="N4954" s="27">
        <v>46174.375</v>
      </c>
      <c r="O4954" s="27">
        <v>46174.708333333336</v>
      </c>
      <c r="V4954" s="27"/>
      <c r="W4954" s="27"/>
      <c r="X4954" s="24">
        <v>4</v>
      </c>
      <c r="Y4954" s="24">
        <v>0</v>
      </c>
      <c r="Z4954" s="24">
        <v>4</v>
      </c>
      <c r="AA4954" s="24" t="s">
        <v>56</v>
      </c>
      <c r="AB4954" s="24" t="b">
        <v>0</v>
      </c>
      <c r="AC4954" s="61">
        <v>0</v>
      </c>
    </row>
    <row r="4955" spans="2:29" ht="13.7">
      <c r="B4955" s="24" t="s">
        <v>95</v>
      </c>
      <c r="C4955" s="24" t="s">
        <v>50</v>
      </c>
      <c r="D4955" s="24" t="s">
        <v>99</v>
      </c>
      <c r="E4955" s="24">
        <v>480</v>
      </c>
      <c r="F4955" s="26">
        <v>46174</v>
      </c>
      <c r="G4955" s="24" t="s">
        <v>52</v>
      </c>
      <c r="H4955" s="24" t="s">
        <v>53</v>
      </c>
      <c r="I4955" s="24" t="s">
        <v>62</v>
      </c>
      <c r="J4955" s="24" t="s">
        <v>126</v>
      </c>
      <c r="K4955" s="24">
        <v>1</v>
      </c>
      <c r="L4955" s="24" t="s">
        <v>97</v>
      </c>
      <c r="M4955" s="26">
        <v>46174</v>
      </c>
      <c r="N4955" s="27">
        <v>46174.375</v>
      </c>
      <c r="O4955" s="27">
        <v>46174.708333333336</v>
      </c>
      <c r="P4955" s="24" t="s">
        <v>8120</v>
      </c>
      <c r="Q4955" s="24" t="s">
        <v>8121</v>
      </c>
      <c r="R4955" s="24" t="s">
        <v>328</v>
      </c>
      <c r="T4955" s="24" t="s">
        <v>62</v>
      </c>
      <c r="U4955" s="24" t="s">
        <v>314</v>
      </c>
      <c r="V4955" s="27">
        <v>46174.461111111108</v>
      </c>
      <c r="W4955" s="27">
        <v>46174.511805555558</v>
      </c>
      <c r="Z4955" s="24">
        <v>1</v>
      </c>
      <c r="AA4955" s="24" t="s">
        <v>56</v>
      </c>
      <c r="AB4955" s="24" t="b">
        <v>0</v>
      </c>
      <c r="AC4955" s="61"/>
    </row>
    <row r="4956" spans="2:29" ht="13.7">
      <c r="B4956" s="24" t="s">
        <v>95</v>
      </c>
      <c r="C4956" s="24" t="s">
        <v>50</v>
      </c>
      <c r="D4956" s="24" t="s">
        <v>99</v>
      </c>
      <c r="E4956" s="24">
        <v>480</v>
      </c>
      <c r="F4956" s="26">
        <v>46174</v>
      </c>
      <c r="G4956" s="24" t="s">
        <v>52</v>
      </c>
      <c r="H4956" s="24" t="s">
        <v>53</v>
      </c>
      <c r="I4956" s="24" t="s">
        <v>62</v>
      </c>
      <c r="J4956" s="24" t="s">
        <v>126</v>
      </c>
      <c r="K4956" s="24">
        <v>1</v>
      </c>
      <c r="L4956" s="24" t="s">
        <v>97</v>
      </c>
      <c r="M4956" s="26">
        <v>46174</v>
      </c>
      <c r="N4956" s="27">
        <v>46174.375</v>
      </c>
      <c r="O4956" s="27">
        <v>46174.708333333336</v>
      </c>
      <c r="P4956" s="24" t="s">
        <v>8122</v>
      </c>
      <c r="Q4956" s="24" t="s">
        <v>8123</v>
      </c>
      <c r="R4956" s="24" t="s">
        <v>253</v>
      </c>
      <c r="T4956" s="24" t="s">
        <v>62</v>
      </c>
      <c r="U4956" s="24" t="s">
        <v>314</v>
      </c>
      <c r="V4956" s="27">
        <v>46174.62777777778</v>
      </c>
      <c r="W4956" s="27">
        <v>46174.695138888892</v>
      </c>
      <c r="Z4956" s="24">
        <v>1</v>
      </c>
      <c r="AA4956" s="24" t="s">
        <v>56</v>
      </c>
      <c r="AB4956" s="24" t="b">
        <v>0</v>
      </c>
      <c r="AC4956" s="61"/>
    </row>
    <row r="4957" spans="2:29" ht="13.7">
      <c r="B4957" s="24" t="s">
        <v>95</v>
      </c>
      <c r="C4957" s="24" t="s">
        <v>50</v>
      </c>
      <c r="D4957" s="24" t="s">
        <v>99</v>
      </c>
      <c r="E4957" s="24">
        <v>480</v>
      </c>
      <c r="F4957" s="26">
        <v>46174</v>
      </c>
      <c r="G4957" s="24" t="s">
        <v>52</v>
      </c>
      <c r="H4957" s="24" t="s">
        <v>53</v>
      </c>
      <c r="I4957" s="24" t="s">
        <v>62</v>
      </c>
      <c r="J4957" s="24" t="s">
        <v>126</v>
      </c>
      <c r="K4957" s="24">
        <v>1</v>
      </c>
      <c r="L4957" s="24" t="s">
        <v>97</v>
      </c>
      <c r="M4957" s="26">
        <v>46174</v>
      </c>
      <c r="N4957" s="27">
        <v>46174.375</v>
      </c>
      <c r="O4957" s="27">
        <v>46174.708333333336</v>
      </c>
      <c r="P4957" s="24" t="s">
        <v>8124</v>
      </c>
      <c r="Q4957" s="24" t="s">
        <v>8125</v>
      </c>
      <c r="R4957" s="24" t="s">
        <v>249</v>
      </c>
      <c r="T4957" s="24" t="s">
        <v>62</v>
      </c>
      <c r="U4957" s="24" t="s">
        <v>314</v>
      </c>
      <c r="V4957" s="27">
        <v>46174.37777777778</v>
      </c>
      <c r="W4957" s="27">
        <v>46174.431944444441</v>
      </c>
      <c r="Z4957" s="24">
        <v>1</v>
      </c>
      <c r="AA4957" s="24" t="s">
        <v>56</v>
      </c>
      <c r="AB4957" s="24" t="b">
        <v>0</v>
      </c>
      <c r="AC4957" s="61"/>
    </row>
    <row r="4958" spans="2:29" ht="13.7">
      <c r="B4958" s="24" t="s">
        <v>95</v>
      </c>
      <c r="C4958" s="24" t="s">
        <v>50</v>
      </c>
      <c r="D4958" s="24" t="s">
        <v>99</v>
      </c>
      <c r="E4958" s="24">
        <v>480</v>
      </c>
      <c r="F4958" s="26">
        <v>46174</v>
      </c>
      <c r="G4958" s="24" t="s">
        <v>52</v>
      </c>
      <c r="H4958" s="24" t="s">
        <v>53</v>
      </c>
      <c r="I4958" s="24" t="s">
        <v>62</v>
      </c>
      <c r="J4958" s="24" t="s">
        <v>126</v>
      </c>
      <c r="K4958" s="24">
        <v>1</v>
      </c>
      <c r="L4958" s="24" t="s">
        <v>97</v>
      </c>
      <c r="M4958" s="26">
        <v>46174</v>
      </c>
      <c r="N4958" s="27">
        <v>46174.375</v>
      </c>
      <c r="O4958" s="27">
        <v>46174.708333333336</v>
      </c>
      <c r="P4958" s="24" t="s">
        <v>8126</v>
      </c>
      <c r="Q4958" s="24" t="s">
        <v>8127</v>
      </c>
      <c r="R4958" s="24" t="s">
        <v>256</v>
      </c>
      <c r="T4958" s="24" t="s">
        <v>62</v>
      </c>
      <c r="U4958" s="24" t="s">
        <v>314</v>
      </c>
      <c r="V4958" s="27">
        <v>46174.549305555556</v>
      </c>
      <c r="W4958" s="27">
        <v>46174.611111111109</v>
      </c>
      <c r="Z4958" s="24">
        <v>1</v>
      </c>
      <c r="AA4958" s="24" t="s">
        <v>56</v>
      </c>
      <c r="AB4958" s="24" t="b">
        <v>0</v>
      </c>
      <c r="AC4958" s="61"/>
    </row>
    <row r="4959" spans="2:29" ht="13.7">
      <c r="B4959" s="24" t="s">
        <v>95</v>
      </c>
      <c r="C4959" s="24" t="s">
        <v>50</v>
      </c>
      <c r="D4959" s="24" t="s">
        <v>99</v>
      </c>
      <c r="E4959" s="24">
        <v>480</v>
      </c>
      <c r="F4959" s="26">
        <v>46174</v>
      </c>
      <c r="G4959" s="24" t="s">
        <v>52</v>
      </c>
      <c r="H4959" s="24" t="s">
        <v>53</v>
      </c>
      <c r="I4959" s="24" t="s">
        <v>57</v>
      </c>
      <c r="J4959" s="24" t="s">
        <v>125</v>
      </c>
      <c r="K4959" s="24">
        <v>1</v>
      </c>
      <c r="L4959" s="24" t="s">
        <v>97</v>
      </c>
      <c r="M4959" s="26">
        <v>46200</v>
      </c>
      <c r="N4959" s="27">
        <v>46200.354166666664</v>
      </c>
      <c r="O4959" s="27">
        <v>46200.6875</v>
      </c>
      <c r="V4959" s="27"/>
      <c r="W4959" s="27"/>
      <c r="X4959" s="24">
        <v>4</v>
      </c>
      <c r="Y4959" s="24">
        <v>0</v>
      </c>
      <c r="Z4959" s="24">
        <v>4</v>
      </c>
      <c r="AA4959" s="24" t="s">
        <v>56</v>
      </c>
      <c r="AB4959" s="24" t="b">
        <v>0</v>
      </c>
      <c r="AC4959" s="61">
        <v>0</v>
      </c>
    </row>
    <row r="4960" spans="2:29" ht="13.7">
      <c r="B4960" s="24" t="s">
        <v>95</v>
      </c>
      <c r="C4960" s="24" t="s">
        <v>50</v>
      </c>
      <c r="D4960" s="24" t="s">
        <v>99</v>
      </c>
      <c r="E4960" s="24">
        <v>480</v>
      </c>
      <c r="F4960" s="26">
        <v>46174</v>
      </c>
      <c r="G4960" s="24" t="s">
        <v>52</v>
      </c>
      <c r="H4960" s="24" t="s">
        <v>53</v>
      </c>
      <c r="I4960" s="24" t="s">
        <v>57</v>
      </c>
      <c r="J4960" s="24" t="s">
        <v>126</v>
      </c>
      <c r="K4960" s="24">
        <v>1</v>
      </c>
      <c r="L4960" s="24" t="s">
        <v>97</v>
      </c>
      <c r="M4960" s="26">
        <v>46200</v>
      </c>
      <c r="N4960" s="27">
        <v>46200.354166666664</v>
      </c>
      <c r="O4960" s="27">
        <v>46200.6875</v>
      </c>
      <c r="P4960" s="24" t="s">
        <v>8128</v>
      </c>
      <c r="Q4960" s="24" t="s">
        <v>8129</v>
      </c>
      <c r="R4960" s="24" t="s">
        <v>185</v>
      </c>
      <c r="T4960" s="24" t="s">
        <v>57</v>
      </c>
      <c r="U4960" s="24" t="s">
        <v>143</v>
      </c>
      <c r="V4960" s="27">
        <v>46200.445833333331</v>
      </c>
      <c r="W4960" s="27">
        <v>46200.504166666666</v>
      </c>
      <c r="Z4960" s="24">
        <v>1</v>
      </c>
      <c r="AA4960" s="24" t="s">
        <v>56</v>
      </c>
      <c r="AB4960" s="24" t="b">
        <v>0</v>
      </c>
      <c r="AC4960" s="61"/>
    </row>
    <row r="4961" spans="2:29" ht="13.7">
      <c r="B4961" s="24" t="s">
        <v>95</v>
      </c>
      <c r="C4961" s="24" t="s">
        <v>50</v>
      </c>
      <c r="D4961" s="24" t="s">
        <v>99</v>
      </c>
      <c r="E4961" s="24">
        <v>480</v>
      </c>
      <c r="F4961" s="26">
        <v>46174</v>
      </c>
      <c r="G4961" s="24" t="s">
        <v>52</v>
      </c>
      <c r="H4961" s="24" t="s">
        <v>53</v>
      </c>
      <c r="I4961" s="24" t="s">
        <v>57</v>
      </c>
      <c r="J4961" s="24" t="s">
        <v>126</v>
      </c>
      <c r="K4961" s="24">
        <v>1</v>
      </c>
      <c r="L4961" s="24" t="s">
        <v>97</v>
      </c>
      <c r="M4961" s="26">
        <v>46200</v>
      </c>
      <c r="N4961" s="27">
        <v>46200.354166666664</v>
      </c>
      <c r="O4961" s="27">
        <v>46200.6875</v>
      </c>
      <c r="P4961" s="24" t="s">
        <v>8130</v>
      </c>
      <c r="Q4961" s="24" t="s">
        <v>8131</v>
      </c>
      <c r="R4961" s="24" t="s">
        <v>182</v>
      </c>
      <c r="T4961" s="24" t="s">
        <v>57</v>
      </c>
      <c r="U4961" s="24" t="s">
        <v>143</v>
      </c>
      <c r="V4961" s="27">
        <v>46200.36041666667</v>
      </c>
      <c r="W4961" s="27">
        <v>46200.40902777778</v>
      </c>
      <c r="Z4961" s="24">
        <v>1</v>
      </c>
      <c r="AA4961" s="24" t="s">
        <v>56</v>
      </c>
      <c r="AB4961" s="24" t="b">
        <v>0</v>
      </c>
      <c r="AC4961" s="61"/>
    </row>
    <row r="4962" spans="2:29" ht="13.7">
      <c r="B4962" s="24" t="s">
        <v>95</v>
      </c>
      <c r="C4962" s="24" t="s">
        <v>50</v>
      </c>
      <c r="D4962" s="24" t="s">
        <v>99</v>
      </c>
      <c r="E4962" s="24">
        <v>480</v>
      </c>
      <c r="F4962" s="26">
        <v>46174</v>
      </c>
      <c r="G4962" s="24" t="s">
        <v>52</v>
      </c>
      <c r="H4962" s="24" t="s">
        <v>53</v>
      </c>
      <c r="I4962" s="24" t="s">
        <v>57</v>
      </c>
      <c r="J4962" s="24" t="s">
        <v>126</v>
      </c>
      <c r="K4962" s="24">
        <v>1</v>
      </c>
      <c r="L4962" s="24" t="s">
        <v>97</v>
      </c>
      <c r="M4962" s="26">
        <v>46200</v>
      </c>
      <c r="N4962" s="27">
        <v>46200.354166666664</v>
      </c>
      <c r="O4962" s="27">
        <v>46200.6875</v>
      </c>
      <c r="P4962" s="24" t="s">
        <v>8132</v>
      </c>
      <c r="Q4962" s="24" t="s">
        <v>8133</v>
      </c>
      <c r="R4962" s="24" t="s">
        <v>155</v>
      </c>
      <c r="T4962" s="24" t="s">
        <v>57</v>
      </c>
      <c r="U4962" s="24" t="s">
        <v>143</v>
      </c>
      <c r="V4962" s="27">
        <v>46200.611805555556</v>
      </c>
      <c r="W4962" s="27">
        <v>46200.673611111109</v>
      </c>
      <c r="Z4962" s="24">
        <v>1</v>
      </c>
      <c r="AA4962" s="24" t="s">
        <v>56</v>
      </c>
      <c r="AB4962" s="24" t="b">
        <v>0</v>
      </c>
      <c r="AC4962" s="61"/>
    </row>
    <row r="4963" spans="2:29" ht="13.7">
      <c r="B4963" s="24" t="s">
        <v>95</v>
      </c>
      <c r="C4963" s="24" t="s">
        <v>50</v>
      </c>
      <c r="D4963" s="24" t="s">
        <v>99</v>
      </c>
      <c r="E4963" s="24">
        <v>480</v>
      </c>
      <c r="F4963" s="26">
        <v>46174</v>
      </c>
      <c r="G4963" s="24" t="s">
        <v>52</v>
      </c>
      <c r="H4963" s="24" t="s">
        <v>53</v>
      </c>
      <c r="I4963" s="24" t="s">
        <v>57</v>
      </c>
      <c r="J4963" s="24" t="s">
        <v>126</v>
      </c>
      <c r="K4963" s="24">
        <v>1</v>
      </c>
      <c r="L4963" s="24" t="s">
        <v>97</v>
      </c>
      <c r="M4963" s="26">
        <v>46200</v>
      </c>
      <c r="N4963" s="27">
        <v>46200.354166666664</v>
      </c>
      <c r="O4963" s="27">
        <v>46200.6875</v>
      </c>
      <c r="P4963" s="24" t="s">
        <v>8134</v>
      </c>
      <c r="Q4963" s="24" t="s">
        <v>8135</v>
      </c>
      <c r="R4963" s="24" t="s">
        <v>185</v>
      </c>
      <c r="T4963" s="24" t="s">
        <v>57</v>
      </c>
      <c r="U4963" s="24" t="s">
        <v>143</v>
      </c>
      <c r="V4963" s="27">
        <v>46200.529166666667</v>
      </c>
      <c r="W4963" s="27">
        <v>46200.575694444444</v>
      </c>
      <c r="Z4963" s="24">
        <v>1</v>
      </c>
      <c r="AA4963" s="24" t="s">
        <v>56</v>
      </c>
      <c r="AB4963" s="24" t="b">
        <v>0</v>
      </c>
      <c r="AC4963" s="61"/>
    </row>
    <row r="4964" spans="2:29" ht="13.7">
      <c r="B4964" s="24" t="s">
        <v>95</v>
      </c>
      <c r="C4964" s="24" t="s">
        <v>50</v>
      </c>
      <c r="D4964" s="24" t="s">
        <v>99</v>
      </c>
      <c r="E4964" s="24">
        <v>480</v>
      </c>
      <c r="F4964" s="26">
        <v>46204</v>
      </c>
      <c r="G4964" s="24" t="s">
        <v>52</v>
      </c>
      <c r="H4964" s="24" t="s">
        <v>53</v>
      </c>
      <c r="I4964" s="24" t="s">
        <v>63</v>
      </c>
      <c r="J4964" s="24" t="s">
        <v>125</v>
      </c>
      <c r="K4964" s="24">
        <v>1</v>
      </c>
      <c r="L4964" s="24" t="s">
        <v>97</v>
      </c>
      <c r="M4964" s="26">
        <v>46214</v>
      </c>
      <c r="N4964" s="27">
        <v>46214.333333333336</v>
      </c>
      <c r="O4964" s="27">
        <v>46214.666666666664</v>
      </c>
      <c r="V4964" s="27"/>
      <c r="W4964" s="27"/>
      <c r="X4964" s="24">
        <v>4</v>
      </c>
      <c r="Y4964" s="24">
        <v>0</v>
      </c>
      <c r="Z4964" s="24">
        <v>4</v>
      </c>
      <c r="AA4964" s="24" t="s">
        <v>58</v>
      </c>
      <c r="AB4964" s="24" t="b">
        <v>0</v>
      </c>
      <c r="AC4964" s="61">
        <v>0</v>
      </c>
    </row>
    <row r="4965" spans="2:29" ht="13.7">
      <c r="B4965" s="24" t="s">
        <v>95</v>
      </c>
      <c r="C4965" s="24" t="s">
        <v>50</v>
      </c>
      <c r="D4965" s="24" t="s">
        <v>99</v>
      </c>
      <c r="E4965" s="24">
        <v>480</v>
      </c>
      <c r="F4965" s="26">
        <v>46204</v>
      </c>
      <c r="G4965" s="24" t="s">
        <v>52</v>
      </c>
      <c r="H4965" s="24" t="s">
        <v>53</v>
      </c>
      <c r="I4965" s="24" t="s">
        <v>63</v>
      </c>
      <c r="J4965" s="24" t="s">
        <v>126</v>
      </c>
      <c r="K4965" s="24">
        <v>1</v>
      </c>
      <c r="L4965" s="24" t="s">
        <v>97</v>
      </c>
      <c r="M4965" s="26">
        <v>46214</v>
      </c>
      <c r="N4965" s="27">
        <v>46214.333333333336</v>
      </c>
      <c r="O4965" s="27">
        <v>46214.666666666664</v>
      </c>
      <c r="P4965" s="24" t="s">
        <v>8136</v>
      </c>
      <c r="Q4965" s="24" t="s">
        <v>8137</v>
      </c>
      <c r="R4965" s="24" t="s">
        <v>429</v>
      </c>
      <c r="T4965" s="24" t="s">
        <v>63</v>
      </c>
      <c r="U4965" s="24" t="s">
        <v>547</v>
      </c>
      <c r="V4965" s="27">
        <v>46214.503472222219</v>
      </c>
      <c r="W4965" s="27">
        <v>46214.561111111114</v>
      </c>
      <c r="Z4965" s="24">
        <v>1</v>
      </c>
      <c r="AA4965" s="24" t="s">
        <v>58</v>
      </c>
      <c r="AB4965" s="24" t="b">
        <v>0</v>
      </c>
      <c r="AC4965" s="61"/>
    </row>
    <row r="4966" spans="2:29" ht="13.7">
      <c r="B4966" s="24" t="s">
        <v>95</v>
      </c>
      <c r="C4966" s="24" t="s">
        <v>50</v>
      </c>
      <c r="D4966" s="24" t="s">
        <v>99</v>
      </c>
      <c r="E4966" s="24">
        <v>480</v>
      </c>
      <c r="F4966" s="26">
        <v>46204</v>
      </c>
      <c r="G4966" s="24" t="s">
        <v>52</v>
      </c>
      <c r="H4966" s="24" t="s">
        <v>53</v>
      </c>
      <c r="I4966" s="24" t="s">
        <v>63</v>
      </c>
      <c r="J4966" s="24" t="s">
        <v>126</v>
      </c>
      <c r="K4966" s="24">
        <v>1</v>
      </c>
      <c r="L4966" s="24" t="s">
        <v>97</v>
      </c>
      <c r="M4966" s="26">
        <v>46214</v>
      </c>
      <c r="N4966" s="27">
        <v>46214.333333333336</v>
      </c>
      <c r="O4966" s="27">
        <v>46214.666666666664</v>
      </c>
      <c r="P4966" s="24" t="s">
        <v>8138</v>
      </c>
      <c r="Q4966" s="24" t="s">
        <v>8139</v>
      </c>
      <c r="R4966" s="24" t="s">
        <v>433</v>
      </c>
      <c r="S4966" s="24" t="s">
        <v>213</v>
      </c>
      <c r="T4966" s="24" t="s">
        <v>63</v>
      </c>
      <c r="U4966" s="24" t="s">
        <v>547</v>
      </c>
      <c r="V4966" s="27">
        <v>46214.337500000001</v>
      </c>
      <c r="W4966" s="27">
        <v>46214.401388888888</v>
      </c>
      <c r="Z4966" s="24">
        <v>1</v>
      </c>
      <c r="AA4966" s="24" t="s">
        <v>58</v>
      </c>
      <c r="AB4966" s="24" t="b">
        <v>0</v>
      </c>
      <c r="AC4966" s="61"/>
    </row>
    <row r="4967" spans="2:29" ht="13.7">
      <c r="B4967" s="24" t="s">
        <v>95</v>
      </c>
      <c r="C4967" s="24" t="s">
        <v>50</v>
      </c>
      <c r="D4967" s="24" t="s">
        <v>99</v>
      </c>
      <c r="E4967" s="24">
        <v>480</v>
      </c>
      <c r="F4967" s="26">
        <v>46204</v>
      </c>
      <c r="G4967" s="24" t="s">
        <v>52</v>
      </c>
      <c r="H4967" s="24" t="s">
        <v>53</v>
      </c>
      <c r="I4967" s="24" t="s">
        <v>63</v>
      </c>
      <c r="J4967" s="24" t="s">
        <v>126</v>
      </c>
      <c r="K4967" s="24">
        <v>1</v>
      </c>
      <c r="L4967" s="24" t="s">
        <v>97</v>
      </c>
      <c r="M4967" s="26">
        <v>46214</v>
      </c>
      <c r="N4967" s="27">
        <v>46214.333333333336</v>
      </c>
      <c r="O4967" s="27">
        <v>46214.666666666664</v>
      </c>
      <c r="P4967" s="24" t="s">
        <v>8140</v>
      </c>
      <c r="Q4967" s="24" t="s">
        <v>8141</v>
      </c>
      <c r="R4967" s="24" t="s">
        <v>433</v>
      </c>
      <c r="T4967" s="24" t="s">
        <v>63</v>
      </c>
      <c r="U4967" s="24" t="s">
        <v>547</v>
      </c>
      <c r="V4967" s="27">
        <v>46214.421527777777</v>
      </c>
      <c r="W4967" s="27">
        <v>46214.489583333336</v>
      </c>
      <c r="Z4967" s="24">
        <v>1</v>
      </c>
      <c r="AA4967" s="24" t="s">
        <v>58</v>
      </c>
      <c r="AB4967" s="24" t="b">
        <v>0</v>
      </c>
      <c r="AC4967" s="61"/>
    </row>
    <row r="4968" spans="2:29" ht="13.7">
      <c r="B4968" s="24" t="s">
        <v>95</v>
      </c>
      <c r="C4968" s="24" t="s">
        <v>50</v>
      </c>
      <c r="D4968" s="24" t="s">
        <v>99</v>
      </c>
      <c r="E4968" s="24">
        <v>480</v>
      </c>
      <c r="F4968" s="26">
        <v>46204</v>
      </c>
      <c r="G4968" s="24" t="s">
        <v>52</v>
      </c>
      <c r="H4968" s="24" t="s">
        <v>53</v>
      </c>
      <c r="I4968" s="24" t="s">
        <v>63</v>
      </c>
      <c r="J4968" s="24" t="s">
        <v>126</v>
      </c>
      <c r="K4968" s="24">
        <v>1</v>
      </c>
      <c r="L4968" s="24" t="s">
        <v>97</v>
      </c>
      <c r="M4968" s="26">
        <v>46214</v>
      </c>
      <c r="N4968" s="27">
        <v>46214.333333333336</v>
      </c>
      <c r="O4968" s="27">
        <v>46214.666666666664</v>
      </c>
      <c r="P4968" s="24" t="s">
        <v>8142</v>
      </c>
      <c r="Q4968" s="24" t="s">
        <v>8143</v>
      </c>
      <c r="R4968" s="24" t="s">
        <v>7325</v>
      </c>
      <c r="T4968" s="24" t="s">
        <v>63</v>
      </c>
      <c r="U4968" s="24" t="s">
        <v>547</v>
      </c>
      <c r="V4968" s="27">
        <v>46214.585416666669</v>
      </c>
      <c r="W4968" s="27">
        <v>46214.643055555556</v>
      </c>
      <c r="Z4968" s="24">
        <v>1</v>
      </c>
      <c r="AA4968" s="24" t="s">
        <v>58</v>
      </c>
      <c r="AB4968" s="24" t="b">
        <v>0</v>
      </c>
      <c r="AC4968" s="61"/>
    </row>
    <row r="4969" spans="2:29" ht="13.7">
      <c r="B4969" s="24" t="s">
        <v>95</v>
      </c>
      <c r="C4969" s="24" t="s">
        <v>50</v>
      </c>
      <c r="D4969" s="24" t="s">
        <v>99</v>
      </c>
      <c r="E4969" s="24">
        <v>480</v>
      </c>
      <c r="F4969" s="26">
        <v>46204</v>
      </c>
      <c r="G4969" s="24" t="s">
        <v>52</v>
      </c>
      <c r="H4969" s="24" t="s">
        <v>53</v>
      </c>
      <c r="I4969" s="24" t="s">
        <v>62</v>
      </c>
      <c r="J4969" s="24" t="s">
        <v>125</v>
      </c>
      <c r="K4969" s="24">
        <v>1</v>
      </c>
      <c r="L4969" s="24" t="s">
        <v>97</v>
      </c>
      <c r="M4969" s="26">
        <v>46217</v>
      </c>
      <c r="N4969" s="27">
        <v>46217.333333333336</v>
      </c>
      <c r="O4969" s="27">
        <v>46217.666666666664</v>
      </c>
      <c r="V4969" s="27"/>
      <c r="W4969" s="27"/>
      <c r="X4969" s="24">
        <v>4</v>
      </c>
      <c r="Y4969" s="24">
        <v>0</v>
      </c>
      <c r="Z4969" s="24">
        <v>4</v>
      </c>
      <c r="AA4969" s="24" t="s">
        <v>58</v>
      </c>
      <c r="AB4969" s="24" t="b">
        <v>0</v>
      </c>
      <c r="AC4969" s="61">
        <v>0</v>
      </c>
    </row>
    <row r="4970" spans="2:29" ht="13.7">
      <c r="B4970" s="24" t="s">
        <v>95</v>
      </c>
      <c r="C4970" s="24" t="s">
        <v>50</v>
      </c>
      <c r="D4970" s="24" t="s">
        <v>99</v>
      </c>
      <c r="E4970" s="24">
        <v>480</v>
      </c>
      <c r="F4970" s="26">
        <v>46204</v>
      </c>
      <c r="G4970" s="24" t="s">
        <v>52</v>
      </c>
      <c r="H4970" s="24" t="s">
        <v>53</v>
      </c>
      <c r="I4970" s="24" t="s">
        <v>62</v>
      </c>
      <c r="J4970" s="24" t="s">
        <v>126</v>
      </c>
      <c r="K4970" s="24">
        <v>1</v>
      </c>
      <c r="L4970" s="24" t="s">
        <v>97</v>
      </c>
      <c r="M4970" s="26">
        <v>46217</v>
      </c>
      <c r="N4970" s="27">
        <v>46217.333333333336</v>
      </c>
      <c r="O4970" s="27">
        <v>46217.666666666664</v>
      </c>
      <c r="P4970" s="24" t="s">
        <v>8144</v>
      </c>
      <c r="Q4970" s="24" t="s">
        <v>8145</v>
      </c>
      <c r="R4970" s="24" t="s">
        <v>256</v>
      </c>
      <c r="S4970" s="24" t="s">
        <v>152</v>
      </c>
      <c r="T4970" s="24" t="s">
        <v>62</v>
      </c>
      <c r="U4970" s="24" t="s">
        <v>191</v>
      </c>
      <c r="V4970" s="27">
        <v>46217.334722222222</v>
      </c>
      <c r="W4970" s="27">
        <v>46217.390277777777</v>
      </c>
      <c r="Z4970" s="24">
        <v>1</v>
      </c>
      <c r="AA4970" s="24" t="s">
        <v>58</v>
      </c>
      <c r="AB4970" s="24" t="b">
        <v>0</v>
      </c>
      <c r="AC4970" s="61"/>
    </row>
    <row r="4971" spans="2:29" ht="13.7">
      <c r="B4971" s="24" t="s">
        <v>95</v>
      </c>
      <c r="C4971" s="24" t="s">
        <v>50</v>
      </c>
      <c r="D4971" s="24" t="s">
        <v>99</v>
      </c>
      <c r="E4971" s="24">
        <v>480</v>
      </c>
      <c r="F4971" s="26">
        <v>46204</v>
      </c>
      <c r="G4971" s="24" t="s">
        <v>52</v>
      </c>
      <c r="H4971" s="24" t="s">
        <v>53</v>
      </c>
      <c r="I4971" s="24" t="s">
        <v>62</v>
      </c>
      <c r="J4971" s="24" t="s">
        <v>126</v>
      </c>
      <c r="K4971" s="24">
        <v>1</v>
      </c>
      <c r="L4971" s="24" t="s">
        <v>97</v>
      </c>
      <c r="M4971" s="26">
        <v>46217</v>
      </c>
      <c r="N4971" s="27">
        <v>46217.333333333336</v>
      </c>
      <c r="O4971" s="27">
        <v>46217.666666666664</v>
      </c>
      <c r="P4971" s="24" t="s">
        <v>8146</v>
      </c>
      <c r="Q4971" s="24" t="s">
        <v>8147</v>
      </c>
      <c r="R4971" s="24" t="s">
        <v>323</v>
      </c>
      <c r="T4971" s="24" t="s">
        <v>62</v>
      </c>
      <c r="U4971" s="24" t="s">
        <v>191</v>
      </c>
      <c r="V4971" s="27">
        <v>46217.588194444441</v>
      </c>
      <c r="W4971" s="27">
        <v>46217.657638888886</v>
      </c>
      <c r="Z4971" s="24">
        <v>1</v>
      </c>
      <c r="AA4971" s="24" t="s">
        <v>58</v>
      </c>
      <c r="AB4971" s="24" t="b">
        <v>0</v>
      </c>
      <c r="AC4971" s="61"/>
    </row>
    <row r="4972" spans="2:29" ht="13.7">
      <c r="B4972" s="24" t="s">
        <v>95</v>
      </c>
      <c r="C4972" s="24" t="s">
        <v>50</v>
      </c>
      <c r="D4972" s="24" t="s">
        <v>99</v>
      </c>
      <c r="E4972" s="24">
        <v>480</v>
      </c>
      <c r="F4972" s="26">
        <v>46204</v>
      </c>
      <c r="G4972" s="24" t="s">
        <v>52</v>
      </c>
      <c r="H4972" s="24" t="s">
        <v>53</v>
      </c>
      <c r="I4972" s="24" t="s">
        <v>62</v>
      </c>
      <c r="J4972" s="24" t="s">
        <v>126</v>
      </c>
      <c r="K4972" s="24">
        <v>1</v>
      </c>
      <c r="L4972" s="24" t="s">
        <v>97</v>
      </c>
      <c r="M4972" s="26">
        <v>46217</v>
      </c>
      <c r="N4972" s="27">
        <v>46217.333333333336</v>
      </c>
      <c r="O4972" s="27">
        <v>46217.666666666664</v>
      </c>
      <c r="P4972" s="24" t="s">
        <v>8148</v>
      </c>
      <c r="Q4972" s="24" t="s">
        <v>8149</v>
      </c>
      <c r="R4972" s="24" t="s">
        <v>323</v>
      </c>
      <c r="S4972" s="24" t="s">
        <v>198</v>
      </c>
      <c r="T4972" s="24" t="s">
        <v>62</v>
      </c>
      <c r="U4972" s="24" t="s">
        <v>191</v>
      </c>
      <c r="V4972" s="27">
        <v>46217.42083333333</v>
      </c>
      <c r="W4972" s="27">
        <v>46217.482638888891</v>
      </c>
      <c r="Z4972" s="24">
        <v>1</v>
      </c>
      <c r="AA4972" s="24" t="s">
        <v>58</v>
      </c>
      <c r="AB4972" s="24" t="b">
        <v>0</v>
      </c>
      <c r="AC4972" s="61"/>
    </row>
    <row r="4973" spans="2:29" ht="13.7">
      <c r="B4973" s="24" t="s">
        <v>95</v>
      </c>
      <c r="C4973" s="24" t="s">
        <v>50</v>
      </c>
      <c r="D4973" s="24" t="s">
        <v>99</v>
      </c>
      <c r="E4973" s="24">
        <v>480</v>
      </c>
      <c r="F4973" s="26">
        <v>46204</v>
      </c>
      <c r="G4973" s="24" t="s">
        <v>52</v>
      </c>
      <c r="H4973" s="24" t="s">
        <v>53</v>
      </c>
      <c r="I4973" s="24" t="s">
        <v>62</v>
      </c>
      <c r="J4973" s="24" t="s">
        <v>126</v>
      </c>
      <c r="K4973" s="24">
        <v>1</v>
      </c>
      <c r="L4973" s="24" t="s">
        <v>97</v>
      </c>
      <c r="M4973" s="26">
        <v>46217</v>
      </c>
      <c r="N4973" s="27">
        <v>46217.333333333336</v>
      </c>
      <c r="O4973" s="27">
        <v>46217.666666666664</v>
      </c>
      <c r="P4973" s="24" t="s">
        <v>8150</v>
      </c>
      <c r="Q4973" s="24" t="s">
        <v>8151</v>
      </c>
      <c r="R4973" s="24" t="s">
        <v>249</v>
      </c>
      <c r="S4973" s="24" t="s">
        <v>198</v>
      </c>
      <c r="T4973" s="24" t="s">
        <v>62</v>
      </c>
      <c r="U4973" s="24" t="s">
        <v>191</v>
      </c>
      <c r="V4973" s="27">
        <v>46217.508333333331</v>
      </c>
      <c r="W4973" s="27">
        <v>46217.565972222219</v>
      </c>
      <c r="Z4973" s="24">
        <v>1</v>
      </c>
      <c r="AA4973" s="24" t="s">
        <v>58</v>
      </c>
      <c r="AB4973" s="24" t="b">
        <v>0</v>
      </c>
      <c r="AC4973" s="61"/>
    </row>
    <row r="4974" spans="2:29" ht="13.7">
      <c r="B4974" s="24" t="s">
        <v>95</v>
      </c>
      <c r="C4974" s="24" t="s">
        <v>50</v>
      </c>
      <c r="D4974" s="24" t="s">
        <v>99</v>
      </c>
      <c r="E4974" s="24">
        <v>480</v>
      </c>
      <c r="F4974" s="26">
        <v>46204</v>
      </c>
      <c r="G4974" s="24" t="s">
        <v>52</v>
      </c>
      <c r="H4974" s="24" t="s">
        <v>53</v>
      </c>
      <c r="I4974" s="24" t="s">
        <v>63</v>
      </c>
      <c r="J4974" s="24" t="s">
        <v>125</v>
      </c>
      <c r="K4974" s="24">
        <v>1</v>
      </c>
      <c r="L4974" s="24" t="s">
        <v>97</v>
      </c>
      <c r="M4974" s="26">
        <v>46223</v>
      </c>
      <c r="N4974" s="27">
        <v>46223.354166666664</v>
      </c>
      <c r="O4974" s="27">
        <v>46223.6875</v>
      </c>
      <c r="V4974" s="27"/>
      <c r="W4974" s="27"/>
      <c r="X4974" s="24">
        <v>4</v>
      </c>
      <c r="Y4974" s="24">
        <v>0</v>
      </c>
      <c r="Z4974" s="24">
        <v>4</v>
      </c>
      <c r="AA4974" s="24" t="s">
        <v>58</v>
      </c>
      <c r="AB4974" s="24" t="b">
        <v>0</v>
      </c>
      <c r="AC4974" s="61">
        <v>0</v>
      </c>
    </row>
    <row r="4975" spans="2:29" ht="13.7">
      <c r="B4975" s="24" t="s">
        <v>95</v>
      </c>
      <c r="C4975" s="24" t="s">
        <v>50</v>
      </c>
      <c r="D4975" s="24" t="s">
        <v>99</v>
      </c>
      <c r="E4975" s="24">
        <v>480</v>
      </c>
      <c r="F4975" s="26">
        <v>46204</v>
      </c>
      <c r="G4975" s="24" t="s">
        <v>52</v>
      </c>
      <c r="H4975" s="24" t="s">
        <v>53</v>
      </c>
      <c r="I4975" s="24" t="s">
        <v>63</v>
      </c>
      <c r="J4975" s="24" t="s">
        <v>126</v>
      </c>
      <c r="K4975" s="24">
        <v>1</v>
      </c>
      <c r="L4975" s="24" t="s">
        <v>97</v>
      </c>
      <c r="M4975" s="26">
        <v>46223</v>
      </c>
      <c r="N4975" s="27">
        <v>46223.354166666664</v>
      </c>
      <c r="O4975" s="27">
        <v>46223.6875</v>
      </c>
      <c r="P4975" s="24" t="s">
        <v>8152</v>
      </c>
      <c r="Q4975" s="24" t="s">
        <v>8153</v>
      </c>
      <c r="R4975" s="24" t="s">
        <v>429</v>
      </c>
      <c r="T4975" s="24" t="s">
        <v>63</v>
      </c>
      <c r="U4975" s="24" t="s">
        <v>420</v>
      </c>
      <c r="V4975" s="27">
        <v>46223.441666666666</v>
      </c>
      <c r="W4975" s="27">
        <v>46223.49722222222</v>
      </c>
      <c r="Z4975" s="24">
        <v>1</v>
      </c>
      <c r="AA4975" s="24" t="s">
        <v>58</v>
      </c>
      <c r="AB4975" s="24" t="b">
        <v>0</v>
      </c>
      <c r="AC4975" s="61"/>
    </row>
    <row r="4976" spans="2:29" ht="13.7">
      <c r="B4976" s="24" t="s">
        <v>95</v>
      </c>
      <c r="C4976" s="24" t="s">
        <v>50</v>
      </c>
      <c r="D4976" s="24" t="s">
        <v>99</v>
      </c>
      <c r="E4976" s="24">
        <v>480</v>
      </c>
      <c r="F4976" s="26">
        <v>46204</v>
      </c>
      <c r="G4976" s="24" t="s">
        <v>52</v>
      </c>
      <c r="H4976" s="24" t="s">
        <v>53</v>
      </c>
      <c r="I4976" s="24" t="s">
        <v>63</v>
      </c>
      <c r="J4976" s="24" t="s">
        <v>126</v>
      </c>
      <c r="K4976" s="24">
        <v>1</v>
      </c>
      <c r="L4976" s="24" t="s">
        <v>97</v>
      </c>
      <c r="M4976" s="26">
        <v>46223</v>
      </c>
      <c r="N4976" s="27">
        <v>46223.354166666664</v>
      </c>
      <c r="O4976" s="27">
        <v>46223.6875</v>
      </c>
      <c r="P4976" s="24" t="s">
        <v>8154</v>
      </c>
      <c r="Q4976" s="24" t="s">
        <v>8155</v>
      </c>
      <c r="R4976" s="24" t="s">
        <v>433</v>
      </c>
      <c r="T4976" s="24" t="s">
        <v>63</v>
      </c>
      <c r="U4976" s="24" t="s">
        <v>420</v>
      </c>
      <c r="V4976" s="27">
        <v>46223.357638888891</v>
      </c>
      <c r="W4976" s="27">
        <v>46223.420138888891</v>
      </c>
      <c r="Z4976" s="24">
        <v>1</v>
      </c>
      <c r="AA4976" s="24" t="s">
        <v>58</v>
      </c>
      <c r="AB4976" s="24" t="b">
        <v>0</v>
      </c>
      <c r="AC4976" s="61"/>
    </row>
    <row r="4977" spans="2:29" ht="13.7">
      <c r="B4977" s="24" t="s">
        <v>95</v>
      </c>
      <c r="C4977" s="24" t="s">
        <v>50</v>
      </c>
      <c r="D4977" s="24" t="s">
        <v>99</v>
      </c>
      <c r="E4977" s="24">
        <v>480</v>
      </c>
      <c r="F4977" s="26">
        <v>46204</v>
      </c>
      <c r="G4977" s="24" t="s">
        <v>52</v>
      </c>
      <c r="H4977" s="24" t="s">
        <v>53</v>
      </c>
      <c r="I4977" s="24" t="s">
        <v>63</v>
      </c>
      <c r="J4977" s="24" t="s">
        <v>126</v>
      </c>
      <c r="K4977" s="24">
        <v>1</v>
      </c>
      <c r="L4977" s="24" t="s">
        <v>97</v>
      </c>
      <c r="M4977" s="26">
        <v>46223</v>
      </c>
      <c r="N4977" s="27">
        <v>46223.354166666664</v>
      </c>
      <c r="O4977" s="27">
        <v>46223.6875</v>
      </c>
      <c r="P4977" s="24" t="s">
        <v>8156</v>
      </c>
      <c r="Q4977" s="24" t="s">
        <v>8157</v>
      </c>
      <c r="R4977" s="24" t="s">
        <v>7325</v>
      </c>
      <c r="T4977" s="24" t="s">
        <v>63</v>
      </c>
      <c r="U4977" s="24" t="s">
        <v>420</v>
      </c>
      <c r="V4977" s="27">
        <v>46223.522916666669</v>
      </c>
      <c r="W4977" s="27">
        <v>46223.578472222223</v>
      </c>
      <c r="Z4977" s="24">
        <v>1</v>
      </c>
      <c r="AA4977" s="24" t="s">
        <v>58</v>
      </c>
      <c r="AB4977" s="24" t="b">
        <v>0</v>
      </c>
      <c r="AC4977" s="61"/>
    </row>
    <row r="4978" spans="2:29" ht="13.7">
      <c r="B4978" s="24" t="s">
        <v>95</v>
      </c>
      <c r="C4978" s="24" t="s">
        <v>50</v>
      </c>
      <c r="D4978" s="24" t="s">
        <v>99</v>
      </c>
      <c r="E4978" s="24">
        <v>480</v>
      </c>
      <c r="F4978" s="26">
        <v>46204</v>
      </c>
      <c r="G4978" s="24" t="s">
        <v>52</v>
      </c>
      <c r="H4978" s="24" t="s">
        <v>53</v>
      </c>
      <c r="I4978" s="24" t="s">
        <v>63</v>
      </c>
      <c r="J4978" s="24" t="s">
        <v>126</v>
      </c>
      <c r="K4978" s="24">
        <v>1</v>
      </c>
      <c r="L4978" s="24" t="s">
        <v>97</v>
      </c>
      <c r="M4978" s="26">
        <v>46223</v>
      </c>
      <c r="N4978" s="27">
        <v>46223.354166666664</v>
      </c>
      <c r="O4978" s="27">
        <v>46223.6875</v>
      </c>
      <c r="P4978" s="24" t="s">
        <v>8158</v>
      </c>
      <c r="Q4978" s="24" t="s">
        <v>8159</v>
      </c>
      <c r="R4978" s="24" t="s">
        <v>433</v>
      </c>
      <c r="T4978" s="24" t="s">
        <v>63</v>
      </c>
      <c r="U4978" s="24" t="s">
        <v>420</v>
      </c>
      <c r="V4978" s="27">
        <v>46223.609027777777</v>
      </c>
      <c r="W4978" s="27">
        <v>46223.659722222219</v>
      </c>
      <c r="Z4978" s="24">
        <v>1</v>
      </c>
      <c r="AA4978" s="24" t="s">
        <v>58</v>
      </c>
      <c r="AB4978" s="24" t="b">
        <v>0</v>
      </c>
      <c r="AC4978" s="61"/>
    </row>
    <row r="4979" spans="2:29" ht="13.7">
      <c r="B4979" s="24" t="s">
        <v>95</v>
      </c>
      <c r="C4979" s="24" t="s">
        <v>50</v>
      </c>
      <c r="D4979" s="24" t="s">
        <v>99</v>
      </c>
      <c r="E4979" s="24">
        <v>480</v>
      </c>
      <c r="F4979" s="26">
        <v>46204</v>
      </c>
      <c r="G4979" s="24" t="s">
        <v>52</v>
      </c>
      <c r="H4979" s="24" t="s">
        <v>53</v>
      </c>
      <c r="I4979" s="24" t="s">
        <v>54</v>
      </c>
      <c r="J4979" s="24" t="s">
        <v>125</v>
      </c>
      <c r="K4979" s="24">
        <v>1</v>
      </c>
      <c r="L4979" s="24" t="s">
        <v>97</v>
      </c>
      <c r="M4979" s="26">
        <v>46224</v>
      </c>
      <c r="N4979" s="27">
        <v>46224.375</v>
      </c>
      <c r="O4979" s="27">
        <v>46224.708333333336</v>
      </c>
      <c r="V4979" s="27"/>
      <c r="W4979" s="27"/>
      <c r="X4979" s="24">
        <v>4</v>
      </c>
      <c r="Y4979" s="24">
        <v>0</v>
      </c>
      <c r="Z4979" s="24">
        <v>4</v>
      </c>
      <c r="AA4979" s="24" t="s">
        <v>58</v>
      </c>
      <c r="AB4979" s="24" t="b">
        <v>0</v>
      </c>
      <c r="AC4979" s="61">
        <v>0</v>
      </c>
    </row>
    <row r="4980" spans="2:29" ht="13.7">
      <c r="B4980" s="24" t="s">
        <v>95</v>
      </c>
      <c r="C4980" s="24" t="s">
        <v>50</v>
      </c>
      <c r="D4980" s="24" t="s">
        <v>99</v>
      </c>
      <c r="E4980" s="24">
        <v>480</v>
      </c>
      <c r="F4980" s="26">
        <v>46204</v>
      </c>
      <c r="G4980" s="24" t="s">
        <v>52</v>
      </c>
      <c r="H4980" s="24" t="s">
        <v>53</v>
      </c>
      <c r="I4980" s="24" t="s">
        <v>54</v>
      </c>
      <c r="J4980" s="24" t="s">
        <v>126</v>
      </c>
      <c r="K4980" s="24">
        <v>1</v>
      </c>
      <c r="L4980" s="24" t="s">
        <v>97</v>
      </c>
      <c r="M4980" s="26">
        <v>46224</v>
      </c>
      <c r="N4980" s="27">
        <v>46224.375</v>
      </c>
      <c r="O4980" s="27">
        <v>46224.708333333336</v>
      </c>
      <c r="P4980" s="24" t="s">
        <v>8160</v>
      </c>
      <c r="Q4980" s="24" t="s">
        <v>8161</v>
      </c>
      <c r="R4980" s="24" t="s">
        <v>142</v>
      </c>
      <c r="T4980" s="24" t="s">
        <v>54</v>
      </c>
      <c r="U4980" s="24" t="s">
        <v>224</v>
      </c>
      <c r="V4980" s="27">
        <v>46224.54583333333</v>
      </c>
      <c r="W4980" s="27">
        <v>46224.615277777775</v>
      </c>
      <c r="Z4980" s="24">
        <v>1</v>
      </c>
      <c r="AA4980" s="24" t="s">
        <v>58</v>
      </c>
      <c r="AB4980" s="24" t="b">
        <v>0</v>
      </c>
      <c r="AC4980" s="61"/>
    </row>
    <row r="4981" spans="2:29" ht="13.7">
      <c r="B4981" s="24" t="s">
        <v>95</v>
      </c>
      <c r="C4981" s="24" t="s">
        <v>50</v>
      </c>
      <c r="D4981" s="24" t="s">
        <v>99</v>
      </c>
      <c r="E4981" s="24">
        <v>480</v>
      </c>
      <c r="F4981" s="26">
        <v>46204</v>
      </c>
      <c r="G4981" s="24" t="s">
        <v>52</v>
      </c>
      <c r="H4981" s="24" t="s">
        <v>53</v>
      </c>
      <c r="I4981" s="24" t="s">
        <v>54</v>
      </c>
      <c r="J4981" s="24" t="s">
        <v>126</v>
      </c>
      <c r="K4981" s="24">
        <v>1</v>
      </c>
      <c r="L4981" s="24" t="s">
        <v>97</v>
      </c>
      <c r="M4981" s="26">
        <v>46224</v>
      </c>
      <c r="N4981" s="27">
        <v>46224.375</v>
      </c>
      <c r="O4981" s="27">
        <v>46224.708333333336</v>
      </c>
      <c r="P4981" s="24" t="s">
        <v>8162</v>
      </c>
      <c r="Q4981" s="24" t="s">
        <v>8163</v>
      </c>
      <c r="R4981" s="24" t="s">
        <v>190</v>
      </c>
      <c r="T4981" s="24" t="s">
        <v>54</v>
      </c>
      <c r="U4981" s="24" t="s">
        <v>224</v>
      </c>
      <c r="V4981" s="27">
        <v>46224.381944444445</v>
      </c>
      <c r="W4981" s="27">
        <v>46224.443749999999</v>
      </c>
      <c r="Z4981" s="24">
        <v>1</v>
      </c>
      <c r="AA4981" s="24" t="s">
        <v>58</v>
      </c>
      <c r="AB4981" s="24" t="b">
        <v>0</v>
      </c>
      <c r="AC4981" s="61"/>
    </row>
    <row r="4982" spans="2:29" ht="13.7">
      <c r="B4982" s="24" t="s">
        <v>95</v>
      </c>
      <c r="C4982" s="24" t="s">
        <v>50</v>
      </c>
      <c r="D4982" s="24" t="s">
        <v>99</v>
      </c>
      <c r="E4982" s="24">
        <v>480</v>
      </c>
      <c r="F4982" s="26">
        <v>46204</v>
      </c>
      <c r="G4982" s="24" t="s">
        <v>52</v>
      </c>
      <c r="H4982" s="24" t="s">
        <v>53</v>
      </c>
      <c r="I4982" s="24" t="s">
        <v>54</v>
      </c>
      <c r="J4982" s="24" t="s">
        <v>126</v>
      </c>
      <c r="K4982" s="24">
        <v>1</v>
      </c>
      <c r="L4982" s="24" t="s">
        <v>97</v>
      </c>
      <c r="M4982" s="26">
        <v>46224</v>
      </c>
      <c r="N4982" s="27">
        <v>46224.375</v>
      </c>
      <c r="O4982" s="27">
        <v>46224.708333333336</v>
      </c>
      <c r="P4982" s="24" t="s">
        <v>8164</v>
      </c>
      <c r="Q4982" s="24" t="s">
        <v>8165</v>
      </c>
      <c r="R4982" s="24" t="s">
        <v>142</v>
      </c>
      <c r="T4982" s="24" t="s">
        <v>54</v>
      </c>
      <c r="U4982" s="24" t="s">
        <v>224</v>
      </c>
      <c r="V4982" s="27">
        <v>46224.463888888888</v>
      </c>
      <c r="W4982" s="27">
        <v>46224.515972222223</v>
      </c>
      <c r="Z4982" s="24">
        <v>1</v>
      </c>
      <c r="AA4982" s="24" t="s">
        <v>58</v>
      </c>
      <c r="AB4982" s="24" t="b">
        <v>0</v>
      </c>
      <c r="AC4982" s="61"/>
    </row>
    <row r="4983" spans="2:29" ht="13.7">
      <c r="B4983" s="24" t="s">
        <v>95</v>
      </c>
      <c r="C4983" s="24" t="s">
        <v>50</v>
      </c>
      <c r="D4983" s="24" t="s">
        <v>99</v>
      </c>
      <c r="E4983" s="24">
        <v>480</v>
      </c>
      <c r="F4983" s="26">
        <v>46204</v>
      </c>
      <c r="G4983" s="24" t="s">
        <v>52</v>
      </c>
      <c r="H4983" s="24" t="s">
        <v>53</v>
      </c>
      <c r="I4983" s="24" t="s">
        <v>54</v>
      </c>
      <c r="J4983" s="24" t="s">
        <v>126</v>
      </c>
      <c r="K4983" s="24">
        <v>1</v>
      </c>
      <c r="L4983" s="24" t="s">
        <v>97</v>
      </c>
      <c r="M4983" s="26">
        <v>46224</v>
      </c>
      <c r="N4983" s="27">
        <v>46224.375</v>
      </c>
      <c r="O4983" s="27">
        <v>46224.708333333336</v>
      </c>
      <c r="P4983" s="24" t="s">
        <v>8166</v>
      </c>
      <c r="Q4983" s="24" t="s">
        <v>8167</v>
      </c>
      <c r="R4983" s="24" t="s">
        <v>146</v>
      </c>
      <c r="T4983" s="24" t="s">
        <v>54</v>
      </c>
      <c r="U4983" s="24" t="s">
        <v>224</v>
      </c>
      <c r="V4983" s="27">
        <v>46224.631249999999</v>
      </c>
      <c r="W4983" s="27">
        <v>46224.685416666667</v>
      </c>
      <c r="Z4983" s="24">
        <v>1</v>
      </c>
      <c r="AA4983" s="24" t="s">
        <v>58</v>
      </c>
      <c r="AB4983" s="24" t="b">
        <v>0</v>
      </c>
      <c r="AC4983" s="61"/>
    </row>
    <row r="4984" spans="2:29" ht="13.7">
      <c r="B4984" s="24" t="s">
        <v>95</v>
      </c>
      <c r="C4984" s="24" t="s">
        <v>50</v>
      </c>
      <c r="D4984" s="24" t="s">
        <v>99</v>
      </c>
      <c r="E4984" s="24">
        <v>480</v>
      </c>
      <c r="F4984" s="26">
        <v>46235</v>
      </c>
      <c r="G4984" s="24" t="s">
        <v>52</v>
      </c>
      <c r="H4984" s="24" t="s">
        <v>53</v>
      </c>
      <c r="I4984" s="24" t="s">
        <v>59</v>
      </c>
      <c r="J4984" s="24" t="s">
        <v>125</v>
      </c>
      <c r="K4984" s="24">
        <v>1</v>
      </c>
      <c r="L4984" s="24" t="s">
        <v>97</v>
      </c>
      <c r="M4984" s="26">
        <v>46239</v>
      </c>
      <c r="N4984" s="27">
        <v>46239.375</v>
      </c>
      <c r="O4984" s="27">
        <v>46239.708333333336</v>
      </c>
      <c r="V4984" s="27"/>
      <c r="W4984" s="27"/>
      <c r="X4984" s="24">
        <v>4</v>
      </c>
      <c r="Y4984" s="24">
        <v>0</v>
      </c>
      <c r="Z4984" s="24">
        <v>4</v>
      </c>
      <c r="AA4984" s="24" t="s">
        <v>60</v>
      </c>
      <c r="AB4984" s="24" t="b">
        <v>0</v>
      </c>
      <c r="AC4984" s="61">
        <v>0</v>
      </c>
    </row>
    <row r="4985" spans="2:29" ht="13.7">
      <c r="B4985" s="24" t="s">
        <v>95</v>
      </c>
      <c r="C4985" s="24" t="s">
        <v>50</v>
      </c>
      <c r="D4985" s="24" t="s">
        <v>99</v>
      </c>
      <c r="E4985" s="24">
        <v>480</v>
      </c>
      <c r="F4985" s="26">
        <v>46235</v>
      </c>
      <c r="G4985" s="24" t="s">
        <v>52</v>
      </c>
      <c r="H4985" s="24" t="s">
        <v>53</v>
      </c>
      <c r="I4985" s="24" t="s">
        <v>59</v>
      </c>
      <c r="J4985" s="24" t="s">
        <v>126</v>
      </c>
      <c r="K4985" s="24">
        <v>1</v>
      </c>
      <c r="L4985" s="24" t="s">
        <v>97</v>
      </c>
      <c r="M4985" s="26">
        <v>46239</v>
      </c>
      <c r="N4985" s="27">
        <v>46239.375</v>
      </c>
      <c r="O4985" s="27">
        <v>46239.708333333336</v>
      </c>
      <c r="P4985" s="24" t="s">
        <v>8168</v>
      </c>
      <c r="Q4985" s="24" t="s">
        <v>8169</v>
      </c>
      <c r="R4985" s="24" t="s">
        <v>217</v>
      </c>
      <c r="T4985" s="24" t="s">
        <v>59</v>
      </c>
      <c r="U4985" s="24" t="s">
        <v>394</v>
      </c>
      <c r="V4985" s="27">
        <v>46239.459722222222</v>
      </c>
      <c r="W4985" s="27">
        <v>46239.522222222222</v>
      </c>
      <c r="Z4985" s="24">
        <v>1</v>
      </c>
      <c r="AA4985" s="24" t="s">
        <v>60</v>
      </c>
      <c r="AB4985" s="24" t="b">
        <v>0</v>
      </c>
      <c r="AC4985" s="61"/>
    </row>
    <row r="4986" spans="2:29" ht="13.7">
      <c r="B4986" s="24" t="s">
        <v>95</v>
      </c>
      <c r="C4986" s="24" t="s">
        <v>50</v>
      </c>
      <c r="D4986" s="24" t="s">
        <v>99</v>
      </c>
      <c r="E4986" s="24">
        <v>480</v>
      </c>
      <c r="F4986" s="26">
        <v>46235</v>
      </c>
      <c r="G4986" s="24" t="s">
        <v>52</v>
      </c>
      <c r="H4986" s="24" t="s">
        <v>53</v>
      </c>
      <c r="I4986" s="24" t="s">
        <v>59</v>
      </c>
      <c r="J4986" s="24" t="s">
        <v>126</v>
      </c>
      <c r="K4986" s="24">
        <v>1</v>
      </c>
      <c r="L4986" s="24" t="s">
        <v>97</v>
      </c>
      <c r="M4986" s="26">
        <v>46239</v>
      </c>
      <c r="N4986" s="27">
        <v>46239.375</v>
      </c>
      <c r="O4986" s="27">
        <v>46239.708333333336</v>
      </c>
      <c r="P4986" s="24" t="s">
        <v>8170</v>
      </c>
      <c r="Q4986" s="24" t="s">
        <v>8171</v>
      </c>
      <c r="R4986" s="24" t="s">
        <v>217</v>
      </c>
      <c r="T4986" s="24" t="s">
        <v>59</v>
      </c>
      <c r="U4986" s="24" t="s">
        <v>394</v>
      </c>
      <c r="V4986" s="27">
        <v>46239.544444444444</v>
      </c>
      <c r="W4986" s="27">
        <v>46239.612500000003</v>
      </c>
      <c r="Z4986" s="24">
        <v>1</v>
      </c>
      <c r="AA4986" s="24" t="s">
        <v>60</v>
      </c>
      <c r="AB4986" s="24" t="b">
        <v>0</v>
      </c>
      <c r="AC4986" s="61"/>
    </row>
    <row r="4987" spans="2:29" ht="13.7">
      <c r="B4987" s="24" t="s">
        <v>95</v>
      </c>
      <c r="C4987" s="24" t="s">
        <v>50</v>
      </c>
      <c r="D4987" s="24" t="s">
        <v>99</v>
      </c>
      <c r="E4987" s="24">
        <v>480</v>
      </c>
      <c r="F4987" s="26">
        <v>46235</v>
      </c>
      <c r="G4987" s="24" t="s">
        <v>52</v>
      </c>
      <c r="H4987" s="24" t="s">
        <v>53</v>
      </c>
      <c r="I4987" s="24" t="s">
        <v>59</v>
      </c>
      <c r="J4987" s="24" t="s">
        <v>126</v>
      </c>
      <c r="K4987" s="24">
        <v>1</v>
      </c>
      <c r="L4987" s="24" t="s">
        <v>97</v>
      </c>
      <c r="M4987" s="26">
        <v>46239</v>
      </c>
      <c r="N4987" s="27">
        <v>46239.375</v>
      </c>
      <c r="O4987" s="27">
        <v>46239.708333333336</v>
      </c>
      <c r="P4987" s="24" t="s">
        <v>8172</v>
      </c>
      <c r="Q4987" s="24" t="s">
        <v>8173</v>
      </c>
      <c r="R4987" s="24" t="s">
        <v>174</v>
      </c>
      <c r="T4987" s="24" t="s">
        <v>59</v>
      </c>
      <c r="U4987" s="24" t="s">
        <v>394</v>
      </c>
      <c r="V4987" s="27">
        <v>46239.633333333331</v>
      </c>
      <c r="W4987" s="27">
        <v>46239.693749999999</v>
      </c>
      <c r="Z4987" s="24">
        <v>1</v>
      </c>
      <c r="AA4987" s="24" t="s">
        <v>60</v>
      </c>
      <c r="AB4987" s="24" t="b">
        <v>0</v>
      </c>
      <c r="AC4987" s="61"/>
    </row>
    <row r="4988" spans="2:29" ht="13.7">
      <c r="B4988" s="24" t="s">
        <v>95</v>
      </c>
      <c r="C4988" s="24" t="s">
        <v>50</v>
      </c>
      <c r="D4988" s="24" t="s">
        <v>99</v>
      </c>
      <c r="E4988" s="24">
        <v>480</v>
      </c>
      <c r="F4988" s="26">
        <v>46235</v>
      </c>
      <c r="G4988" s="24" t="s">
        <v>52</v>
      </c>
      <c r="H4988" s="24" t="s">
        <v>53</v>
      </c>
      <c r="I4988" s="24" t="s">
        <v>59</v>
      </c>
      <c r="J4988" s="24" t="s">
        <v>126</v>
      </c>
      <c r="K4988" s="24">
        <v>1</v>
      </c>
      <c r="L4988" s="24" t="s">
        <v>97</v>
      </c>
      <c r="M4988" s="26">
        <v>46239</v>
      </c>
      <c r="N4988" s="27">
        <v>46239.375</v>
      </c>
      <c r="O4988" s="27">
        <v>46239.708333333336</v>
      </c>
      <c r="P4988" s="24" t="s">
        <v>8174</v>
      </c>
      <c r="Q4988" s="24" t="s">
        <v>8175</v>
      </c>
      <c r="R4988" s="24" t="s">
        <v>174</v>
      </c>
      <c r="T4988" s="24" t="s">
        <v>59</v>
      </c>
      <c r="U4988" s="24" t="s">
        <v>394</v>
      </c>
      <c r="V4988" s="27">
        <v>46239.381249999999</v>
      </c>
      <c r="W4988" s="27">
        <v>46239.44027777778</v>
      </c>
      <c r="Z4988" s="24">
        <v>1</v>
      </c>
      <c r="AA4988" s="24" t="s">
        <v>60</v>
      </c>
      <c r="AB4988" s="24" t="b">
        <v>0</v>
      </c>
      <c r="AC4988" s="61"/>
    </row>
    <row r="4989" spans="2:29" ht="13.7">
      <c r="B4989" s="24" t="s">
        <v>95</v>
      </c>
      <c r="C4989" s="24" t="s">
        <v>50</v>
      </c>
      <c r="D4989" s="24" t="s">
        <v>99</v>
      </c>
      <c r="E4989" s="24">
        <v>480</v>
      </c>
      <c r="F4989" s="26">
        <v>46235</v>
      </c>
      <c r="G4989" s="24" t="s">
        <v>52</v>
      </c>
      <c r="H4989" s="24" t="s">
        <v>53</v>
      </c>
      <c r="I4989" s="24" t="s">
        <v>57</v>
      </c>
      <c r="J4989" s="24" t="s">
        <v>125</v>
      </c>
      <c r="K4989" s="24">
        <v>1</v>
      </c>
      <c r="L4989" s="24" t="s">
        <v>97</v>
      </c>
      <c r="M4989" s="26">
        <v>46244</v>
      </c>
      <c r="N4989" s="27">
        <v>46244.354166666664</v>
      </c>
      <c r="O4989" s="27">
        <v>46244.6875</v>
      </c>
      <c r="V4989" s="27"/>
      <c r="W4989" s="27"/>
      <c r="X4989" s="24">
        <v>4</v>
      </c>
      <c r="Y4989" s="24">
        <v>0</v>
      </c>
      <c r="Z4989" s="24">
        <v>4</v>
      </c>
      <c r="AA4989" s="24" t="s">
        <v>60</v>
      </c>
      <c r="AB4989" s="24" t="b">
        <v>0</v>
      </c>
      <c r="AC4989" s="61">
        <v>0</v>
      </c>
    </row>
    <row r="4990" spans="2:29" ht="13.7">
      <c r="B4990" s="24" t="s">
        <v>95</v>
      </c>
      <c r="C4990" s="24" t="s">
        <v>50</v>
      </c>
      <c r="D4990" s="24" t="s">
        <v>99</v>
      </c>
      <c r="E4990" s="24">
        <v>480</v>
      </c>
      <c r="F4990" s="26">
        <v>46235</v>
      </c>
      <c r="G4990" s="24" t="s">
        <v>52</v>
      </c>
      <c r="H4990" s="24" t="s">
        <v>53</v>
      </c>
      <c r="I4990" s="24" t="s">
        <v>57</v>
      </c>
      <c r="J4990" s="24" t="s">
        <v>126</v>
      </c>
      <c r="K4990" s="24">
        <v>1</v>
      </c>
      <c r="L4990" s="24" t="s">
        <v>97</v>
      </c>
      <c r="M4990" s="26">
        <v>46244</v>
      </c>
      <c r="N4990" s="27">
        <v>46244.354166666664</v>
      </c>
      <c r="O4990" s="27">
        <v>46244.6875</v>
      </c>
      <c r="P4990" s="24" t="s">
        <v>8176</v>
      </c>
      <c r="Q4990" s="24" t="s">
        <v>8177</v>
      </c>
      <c r="R4990" s="24" t="s">
        <v>182</v>
      </c>
      <c r="T4990" s="24" t="s">
        <v>57</v>
      </c>
      <c r="U4990" s="24" t="s">
        <v>214</v>
      </c>
      <c r="V4990" s="27">
        <v>46244.361111111109</v>
      </c>
      <c r="W4990" s="27">
        <v>46244.410416666666</v>
      </c>
      <c r="Z4990" s="24">
        <v>1</v>
      </c>
      <c r="AA4990" s="24" t="s">
        <v>60</v>
      </c>
      <c r="AB4990" s="24" t="b">
        <v>0</v>
      </c>
      <c r="AC4990" s="61"/>
    </row>
    <row r="4991" spans="2:29" ht="13.7">
      <c r="B4991" s="24" t="s">
        <v>95</v>
      </c>
      <c r="C4991" s="24" t="s">
        <v>50</v>
      </c>
      <c r="D4991" s="24" t="s">
        <v>99</v>
      </c>
      <c r="E4991" s="24">
        <v>480</v>
      </c>
      <c r="F4991" s="26">
        <v>46235</v>
      </c>
      <c r="G4991" s="24" t="s">
        <v>52</v>
      </c>
      <c r="H4991" s="24" t="s">
        <v>53</v>
      </c>
      <c r="I4991" s="24" t="s">
        <v>57</v>
      </c>
      <c r="J4991" s="24" t="s">
        <v>126</v>
      </c>
      <c r="K4991" s="24">
        <v>1</v>
      </c>
      <c r="L4991" s="24" t="s">
        <v>97</v>
      </c>
      <c r="M4991" s="26">
        <v>46244</v>
      </c>
      <c r="N4991" s="27">
        <v>46244.354166666664</v>
      </c>
      <c r="O4991" s="27">
        <v>46244.6875</v>
      </c>
      <c r="P4991" s="24" t="s">
        <v>8178</v>
      </c>
      <c r="Q4991" s="24" t="s">
        <v>8179</v>
      </c>
      <c r="R4991" s="24" t="s">
        <v>155</v>
      </c>
      <c r="T4991" s="24" t="s">
        <v>57</v>
      </c>
      <c r="U4991" s="24" t="s">
        <v>214</v>
      </c>
      <c r="V4991" s="27">
        <v>46244.606249999997</v>
      </c>
      <c r="W4991" s="27">
        <v>46244.665277777778</v>
      </c>
      <c r="Z4991" s="24">
        <v>1</v>
      </c>
      <c r="AA4991" s="24" t="s">
        <v>60</v>
      </c>
      <c r="AB4991" s="24" t="b">
        <v>0</v>
      </c>
      <c r="AC4991" s="61"/>
    </row>
    <row r="4992" spans="2:29" ht="13.7">
      <c r="B4992" s="24" t="s">
        <v>95</v>
      </c>
      <c r="C4992" s="24" t="s">
        <v>50</v>
      </c>
      <c r="D4992" s="24" t="s">
        <v>99</v>
      </c>
      <c r="E4992" s="24">
        <v>480</v>
      </c>
      <c r="F4992" s="26">
        <v>46235</v>
      </c>
      <c r="G4992" s="24" t="s">
        <v>52</v>
      </c>
      <c r="H4992" s="24" t="s">
        <v>53</v>
      </c>
      <c r="I4992" s="24" t="s">
        <v>57</v>
      </c>
      <c r="J4992" s="24" t="s">
        <v>126</v>
      </c>
      <c r="K4992" s="24">
        <v>1</v>
      </c>
      <c r="L4992" s="24" t="s">
        <v>97</v>
      </c>
      <c r="M4992" s="26">
        <v>46244</v>
      </c>
      <c r="N4992" s="27">
        <v>46244.354166666664</v>
      </c>
      <c r="O4992" s="27">
        <v>46244.6875</v>
      </c>
      <c r="P4992" s="24" t="s">
        <v>8180</v>
      </c>
      <c r="Q4992" s="24" t="s">
        <v>8181</v>
      </c>
      <c r="R4992" s="24" t="s">
        <v>182</v>
      </c>
      <c r="T4992" s="24" t="s">
        <v>57</v>
      </c>
      <c r="U4992" s="24" t="s">
        <v>214</v>
      </c>
      <c r="V4992" s="27">
        <v>46244.52847222222</v>
      </c>
      <c r="W4992" s="27">
        <v>46244.579861111109</v>
      </c>
      <c r="Z4992" s="24">
        <v>1</v>
      </c>
      <c r="AA4992" s="24" t="s">
        <v>60</v>
      </c>
      <c r="AB4992" s="24" t="b">
        <v>0</v>
      </c>
      <c r="AC4992" s="61"/>
    </row>
    <row r="4993" spans="2:29" ht="13.7">
      <c r="B4993" s="24" t="s">
        <v>95</v>
      </c>
      <c r="C4993" s="24" t="s">
        <v>50</v>
      </c>
      <c r="D4993" s="24" t="s">
        <v>99</v>
      </c>
      <c r="E4993" s="24">
        <v>480</v>
      </c>
      <c r="F4993" s="26">
        <v>46235</v>
      </c>
      <c r="G4993" s="24" t="s">
        <v>52</v>
      </c>
      <c r="H4993" s="24" t="s">
        <v>53</v>
      </c>
      <c r="I4993" s="24" t="s">
        <v>57</v>
      </c>
      <c r="J4993" s="24" t="s">
        <v>126</v>
      </c>
      <c r="K4993" s="24">
        <v>1</v>
      </c>
      <c r="L4993" s="24" t="s">
        <v>97</v>
      </c>
      <c r="M4993" s="26">
        <v>46244</v>
      </c>
      <c r="N4993" s="27">
        <v>46244.354166666664</v>
      </c>
      <c r="O4993" s="27">
        <v>46244.6875</v>
      </c>
      <c r="P4993" s="24" t="s">
        <v>8182</v>
      </c>
      <c r="Q4993" s="24" t="s">
        <v>8183</v>
      </c>
      <c r="R4993" s="24" t="s">
        <v>165</v>
      </c>
      <c r="T4993" s="24" t="s">
        <v>57</v>
      </c>
      <c r="U4993" s="24" t="s">
        <v>214</v>
      </c>
      <c r="V4993" s="27">
        <v>46244.444444444445</v>
      </c>
      <c r="W4993" s="27">
        <v>46244.502083333333</v>
      </c>
      <c r="Z4993" s="24">
        <v>1</v>
      </c>
      <c r="AA4993" s="24" t="s">
        <v>60</v>
      </c>
      <c r="AB4993" s="24" t="b">
        <v>0</v>
      </c>
      <c r="AC4993" s="61"/>
    </row>
    <row r="4994" spans="2:29" ht="13.7">
      <c r="B4994" s="24" t="s">
        <v>95</v>
      </c>
      <c r="C4994" s="24" t="s">
        <v>50</v>
      </c>
      <c r="D4994" s="24" t="s">
        <v>99</v>
      </c>
      <c r="E4994" s="24">
        <v>480</v>
      </c>
      <c r="F4994" s="26">
        <v>46235</v>
      </c>
      <c r="G4994" s="24" t="s">
        <v>52</v>
      </c>
      <c r="H4994" s="24" t="s">
        <v>53</v>
      </c>
      <c r="I4994" s="24" t="s">
        <v>62</v>
      </c>
      <c r="J4994" s="24" t="s">
        <v>125</v>
      </c>
      <c r="K4994" s="24">
        <v>1</v>
      </c>
      <c r="L4994" s="24" t="s">
        <v>97</v>
      </c>
      <c r="M4994" s="26">
        <v>46253</v>
      </c>
      <c r="N4994" s="27">
        <v>46253.333333333336</v>
      </c>
      <c r="O4994" s="27">
        <v>46253.666666666664</v>
      </c>
      <c r="V4994" s="27"/>
      <c r="W4994" s="27"/>
      <c r="X4994" s="24">
        <v>4</v>
      </c>
      <c r="Y4994" s="24">
        <v>0</v>
      </c>
      <c r="Z4994" s="24">
        <v>4</v>
      </c>
      <c r="AA4994" s="24" t="s">
        <v>60</v>
      </c>
      <c r="AB4994" s="24" t="b">
        <v>0</v>
      </c>
      <c r="AC4994" s="61">
        <v>0</v>
      </c>
    </row>
    <row r="4995" spans="2:29" ht="13.7">
      <c r="B4995" s="24" t="s">
        <v>95</v>
      </c>
      <c r="C4995" s="24" t="s">
        <v>50</v>
      </c>
      <c r="D4995" s="24" t="s">
        <v>99</v>
      </c>
      <c r="E4995" s="24">
        <v>480</v>
      </c>
      <c r="F4995" s="26">
        <v>46235</v>
      </c>
      <c r="G4995" s="24" t="s">
        <v>52</v>
      </c>
      <c r="H4995" s="24" t="s">
        <v>53</v>
      </c>
      <c r="I4995" s="24" t="s">
        <v>62</v>
      </c>
      <c r="J4995" s="24" t="s">
        <v>126</v>
      </c>
      <c r="K4995" s="24">
        <v>1</v>
      </c>
      <c r="L4995" s="24" t="s">
        <v>97</v>
      </c>
      <c r="M4995" s="26">
        <v>46253</v>
      </c>
      <c r="N4995" s="27">
        <v>46253.333333333336</v>
      </c>
      <c r="O4995" s="27">
        <v>46253.666666666664</v>
      </c>
      <c r="P4995" s="24" t="s">
        <v>8184</v>
      </c>
      <c r="Q4995" s="24" t="s">
        <v>8185</v>
      </c>
      <c r="R4995" s="24" t="s">
        <v>253</v>
      </c>
      <c r="S4995" s="24" t="s">
        <v>213</v>
      </c>
      <c r="T4995" s="24" t="s">
        <v>62</v>
      </c>
      <c r="U4995" s="24" t="s">
        <v>269</v>
      </c>
      <c r="V4995" s="27">
        <v>46253.506944444445</v>
      </c>
      <c r="W4995" s="27">
        <v>46253.553472222222</v>
      </c>
      <c r="Z4995" s="24">
        <v>1</v>
      </c>
      <c r="AA4995" s="24" t="s">
        <v>60</v>
      </c>
      <c r="AB4995" s="24" t="b">
        <v>0</v>
      </c>
      <c r="AC4995" s="61"/>
    </row>
    <row r="4996" spans="2:29" ht="13.7">
      <c r="B4996" s="24" t="s">
        <v>95</v>
      </c>
      <c r="C4996" s="24" t="s">
        <v>50</v>
      </c>
      <c r="D4996" s="24" t="s">
        <v>99</v>
      </c>
      <c r="E4996" s="24">
        <v>480</v>
      </c>
      <c r="F4996" s="26">
        <v>46235</v>
      </c>
      <c r="G4996" s="24" t="s">
        <v>52</v>
      </c>
      <c r="H4996" s="24" t="s">
        <v>53</v>
      </c>
      <c r="I4996" s="24" t="s">
        <v>62</v>
      </c>
      <c r="J4996" s="24" t="s">
        <v>126</v>
      </c>
      <c r="K4996" s="24">
        <v>1</v>
      </c>
      <c r="L4996" s="24" t="s">
        <v>97</v>
      </c>
      <c r="M4996" s="26">
        <v>46253</v>
      </c>
      <c r="N4996" s="27">
        <v>46253.333333333336</v>
      </c>
      <c r="O4996" s="27">
        <v>46253.666666666664</v>
      </c>
      <c r="P4996" s="24" t="s">
        <v>8186</v>
      </c>
      <c r="Q4996" s="24" t="s">
        <v>8187</v>
      </c>
      <c r="R4996" s="24" t="s">
        <v>253</v>
      </c>
      <c r="T4996" s="24" t="s">
        <v>62</v>
      </c>
      <c r="U4996" s="24" t="s">
        <v>269</v>
      </c>
      <c r="V4996" s="27">
        <v>46253.34097222222</v>
      </c>
      <c r="W4996" s="27">
        <v>46253.402083333334</v>
      </c>
      <c r="Z4996" s="24">
        <v>1</v>
      </c>
      <c r="AA4996" s="24" t="s">
        <v>60</v>
      </c>
      <c r="AB4996" s="24" t="b">
        <v>0</v>
      </c>
      <c r="AC4996" s="61"/>
    </row>
    <row r="4997" spans="2:29" ht="13.7">
      <c r="B4997" s="24" t="s">
        <v>95</v>
      </c>
      <c r="C4997" s="24" t="s">
        <v>50</v>
      </c>
      <c r="D4997" s="24" t="s">
        <v>99</v>
      </c>
      <c r="E4997" s="24">
        <v>480</v>
      </c>
      <c r="F4997" s="26">
        <v>46235</v>
      </c>
      <c r="G4997" s="24" t="s">
        <v>52</v>
      </c>
      <c r="H4997" s="24" t="s">
        <v>53</v>
      </c>
      <c r="I4997" s="24" t="s">
        <v>62</v>
      </c>
      <c r="J4997" s="24" t="s">
        <v>126</v>
      </c>
      <c r="K4997" s="24">
        <v>1</v>
      </c>
      <c r="L4997" s="24" t="s">
        <v>97</v>
      </c>
      <c r="M4997" s="26">
        <v>46253</v>
      </c>
      <c r="N4997" s="27">
        <v>46253.333333333336</v>
      </c>
      <c r="O4997" s="27">
        <v>46253.666666666664</v>
      </c>
      <c r="P4997" s="24" t="s">
        <v>8188</v>
      </c>
      <c r="Q4997" s="24" t="s">
        <v>8189</v>
      </c>
      <c r="R4997" s="24" t="s">
        <v>249</v>
      </c>
      <c r="T4997" s="24" t="s">
        <v>62</v>
      </c>
      <c r="U4997" s="24" t="s">
        <v>269</v>
      </c>
      <c r="V4997" s="27">
        <v>46253.42083333333</v>
      </c>
      <c r="W4997" s="27">
        <v>46253.476388888892</v>
      </c>
      <c r="Z4997" s="24">
        <v>1</v>
      </c>
      <c r="AA4997" s="24" t="s">
        <v>60</v>
      </c>
      <c r="AB4997" s="24" t="b">
        <v>0</v>
      </c>
      <c r="AC4997" s="61"/>
    </row>
    <row r="4998" spans="2:29" ht="13.7">
      <c r="B4998" s="24" t="s">
        <v>95</v>
      </c>
      <c r="C4998" s="24" t="s">
        <v>50</v>
      </c>
      <c r="D4998" s="24" t="s">
        <v>99</v>
      </c>
      <c r="E4998" s="24">
        <v>480</v>
      </c>
      <c r="F4998" s="26">
        <v>46235</v>
      </c>
      <c r="G4998" s="24" t="s">
        <v>52</v>
      </c>
      <c r="H4998" s="24" t="s">
        <v>53</v>
      </c>
      <c r="I4998" s="24" t="s">
        <v>62</v>
      </c>
      <c r="J4998" s="24" t="s">
        <v>126</v>
      </c>
      <c r="K4998" s="24">
        <v>1</v>
      </c>
      <c r="L4998" s="24" t="s">
        <v>97</v>
      </c>
      <c r="M4998" s="26">
        <v>46253</v>
      </c>
      <c r="N4998" s="27">
        <v>46253.333333333336</v>
      </c>
      <c r="O4998" s="27">
        <v>46253.666666666664</v>
      </c>
      <c r="P4998" s="24" t="s">
        <v>8190</v>
      </c>
      <c r="Q4998" s="24" t="s">
        <v>8191</v>
      </c>
      <c r="R4998" s="24" t="s">
        <v>328</v>
      </c>
      <c r="S4998" s="24" t="s">
        <v>160</v>
      </c>
      <c r="T4998" s="24" t="s">
        <v>62</v>
      </c>
      <c r="U4998" s="24" t="s">
        <v>269</v>
      </c>
      <c r="V4998" s="27">
        <v>46253.586111111108</v>
      </c>
      <c r="W4998" s="27">
        <v>46253.647222222222</v>
      </c>
      <c r="Z4998" s="24">
        <v>1</v>
      </c>
      <c r="AA4998" s="24" t="s">
        <v>60</v>
      </c>
      <c r="AB4998" s="24" t="b">
        <v>0</v>
      </c>
      <c r="AC4998" s="61"/>
    </row>
    <row r="4999" spans="2:29" ht="13.7">
      <c r="B4999" s="24" t="s">
        <v>95</v>
      </c>
      <c r="C4999" s="24" t="s">
        <v>50</v>
      </c>
      <c r="D4999" s="24" t="s">
        <v>99</v>
      </c>
      <c r="E4999" s="24">
        <v>480</v>
      </c>
      <c r="F4999" s="26">
        <v>46235</v>
      </c>
      <c r="G4999" s="24" t="s">
        <v>52</v>
      </c>
      <c r="H4999" s="24" t="s">
        <v>53</v>
      </c>
      <c r="I4999" s="24" t="s">
        <v>57</v>
      </c>
      <c r="J4999" s="24" t="s">
        <v>125</v>
      </c>
      <c r="K4999" s="24">
        <v>1</v>
      </c>
      <c r="L4999" s="24" t="s">
        <v>97</v>
      </c>
      <c r="M4999" s="26">
        <v>46254</v>
      </c>
      <c r="N4999" s="27">
        <v>46254.333333333336</v>
      </c>
      <c r="O4999" s="27">
        <v>46254.666666666664</v>
      </c>
      <c r="V4999" s="27"/>
      <c r="W4999" s="27"/>
      <c r="X4999" s="24">
        <v>4</v>
      </c>
      <c r="Y4999" s="24">
        <v>0</v>
      </c>
      <c r="Z4999" s="24">
        <v>4</v>
      </c>
      <c r="AA4999" s="24" t="s">
        <v>60</v>
      </c>
      <c r="AB4999" s="24" t="b">
        <v>0</v>
      </c>
      <c r="AC4999" s="61">
        <v>0</v>
      </c>
    </row>
    <row r="5000" spans="2:29" ht="13.7">
      <c r="B5000" s="24" t="s">
        <v>95</v>
      </c>
      <c r="C5000" s="24" t="s">
        <v>50</v>
      </c>
      <c r="D5000" s="24" t="s">
        <v>99</v>
      </c>
      <c r="E5000" s="24">
        <v>480</v>
      </c>
      <c r="F5000" s="26">
        <v>46235</v>
      </c>
      <c r="G5000" s="24" t="s">
        <v>52</v>
      </c>
      <c r="H5000" s="24" t="s">
        <v>53</v>
      </c>
      <c r="I5000" s="24" t="s">
        <v>57</v>
      </c>
      <c r="J5000" s="24" t="s">
        <v>126</v>
      </c>
      <c r="K5000" s="24">
        <v>1</v>
      </c>
      <c r="L5000" s="24" t="s">
        <v>97</v>
      </c>
      <c r="M5000" s="26">
        <v>46254</v>
      </c>
      <c r="N5000" s="27">
        <v>46254.333333333336</v>
      </c>
      <c r="O5000" s="27">
        <v>46254.666666666664</v>
      </c>
      <c r="P5000" s="24" t="s">
        <v>8192</v>
      </c>
      <c r="Q5000" s="24" t="s">
        <v>8193</v>
      </c>
      <c r="R5000" s="24" t="s">
        <v>159</v>
      </c>
      <c r="T5000" s="24" t="s">
        <v>57</v>
      </c>
      <c r="U5000" s="24" t="s">
        <v>1021</v>
      </c>
      <c r="V5000" s="27">
        <v>46254.587500000001</v>
      </c>
      <c r="W5000" s="27">
        <v>46254.65625</v>
      </c>
      <c r="Z5000" s="24">
        <v>1</v>
      </c>
      <c r="AA5000" s="24" t="s">
        <v>60</v>
      </c>
      <c r="AB5000" s="24" t="b">
        <v>0</v>
      </c>
      <c r="AC5000" s="61"/>
    </row>
    <row r="5001" spans="2:29" ht="13.7">
      <c r="B5001" s="24" t="s">
        <v>95</v>
      </c>
      <c r="C5001" s="24" t="s">
        <v>50</v>
      </c>
      <c r="D5001" s="24" t="s">
        <v>99</v>
      </c>
      <c r="E5001" s="24">
        <v>480</v>
      </c>
      <c r="F5001" s="26">
        <v>46235</v>
      </c>
      <c r="G5001" s="24" t="s">
        <v>52</v>
      </c>
      <c r="H5001" s="24" t="s">
        <v>53</v>
      </c>
      <c r="I5001" s="24" t="s">
        <v>57</v>
      </c>
      <c r="J5001" s="24" t="s">
        <v>126</v>
      </c>
      <c r="K5001" s="24">
        <v>1</v>
      </c>
      <c r="L5001" s="24" t="s">
        <v>97</v>
      </c>
      <c r="M5001" s="26">
        <v>46254</v>
      </c>
      <c r="N5001" s="27">
        <v>46254.333333333336</v>
      </c>
      <c r="O5001" s="27">
        <v>46254.666666666664</v>
      </c>
      <c r="P5001" s="24" t="s">
        <v>8194</v>
      </c>
      <c r="Q5001" s="24" t="s">
        <v>8195</v>
      </c>
      <c r="R5001" s="24" t="s">
        <v>182</v>
      </c>
      <c r="T5001" s="24" t="s">
        <v>57</v>
      </c>
      <c r="U5001" s="24" t="s">
        <v>1021</v>
      </c>
      <c r="V5001" s="27">
        <v>46254.418055555558</v>
      </c>
      <c r="W5001" s="27">
        <v>46254.484027777777</v>
      </c>
      <c r="Z5001" s="24">
        <v>1</v>
      </c>
      <c r="AA5001" s="24" t="s">
        <v>60</v>
      </c>
      <c r="AB5001" s="24" t="b">
        <v>0</v>
      </c>
      <c r="AC5001" s="61"/>
    </row>
    <row r="5002" spans="2:29" ht="13.7">
      <c r="B5002" s="24" t="s">
        <v>95</v>
      </c>
      <c r="C5002" s="24" t="s">
        <v>50</v>
      </c>
      <c r="D5002" s="24" t="s">
        <v>99</v>
      </c>
      <c r="E5002" s="24">
        <v>480</v>
      </c>
      <c r="F5002" s="26">
        <v>46235</v>
      </c>
      <c r="G5002" s="24" t="s">
        <v>52</v>
      </c>
      <c r="H5002" s="24" t="s">
        <v>53</v>
      </c>
      <c r="I5002" s="24" t="s">
        <v>57</v>
      </c>
      <c r="J5002" s="24" t="s">
        <v>126</v>
      </c>
      <c r="K5002" s="24">
        <v>1</v>
      </c>
      <c r="L5002" s="24" t="s">
        <v>97</v>
      </c>
      <c r="M5002" s="26">
        <v>46254</v>
      </c>
      <c r="N5002" s="27">
        <v>46254.333333333336</v>
      </c>
      <c r="O5002" s="27">
        <v>46254.666666666664</v>
      </c>
      <c r="P5002" s="24" t="s">
        <v>8196</v>
      </c>
      <c r="Q5002" s="24" t="s">
        <v>8197</v>
      </c>
      <c r="R5002" s="24" t="s">
        <v>182</v>
      </c>
      <c r="S5002" s="24" t="s">
        <v>198</v>
      </c>
      <c r="T5002" s="24" t="s">
        <v>57</v>
      </c>
      <c r="U5002" s="24" t="s">
        <v>1021</v>
      </c>
      <c r="V5002" s="27">
        <v>46254.50277777778</v>
      </c>
      <c r="W5002" s="27">
        <v>46254.559027777781</v>
      </c>
      <c r="Z5002" s="24">
        <v>1</v>
      </c>
      <c r="AA5002" s="24" t="s">
        <v>60</v>
      </c>
      <c r="AB5002" s="24" t="b">
        <v>0</v>
      </c>
      <c r="AC5002" s="61"/>
    </row>
    <row r="5003" spans="2:29" ht="13.7">
      <c r="B5003" s="24" t="s">
        <v>95</v>
      </c>
      <c r="C5003" s="24" t="s">
        <v>50</v>
      </c>
      <c r="D5003" s="24" t="s">
        <v>99</v>
      </c>
      <c r="E5003" s="24">
        <v>480</v>
      </c>
      <c r="F5003" s="26">
        <v>46235</v>
      </c>
      <c r="G5003" s="24" t="s">
        <v>52</v>
      </c>
      <c r="H5003" s="24" t="s">
        <v>53</v>
      </c>
      <c r="I5003" s="24" t="s">
        <v>57</v>
      </c>
      <c r="J5003" s="24" t="s">
        <v>126</v>
      </c>
      <c r="K5003" s="24">
        <v>1</v>
      </c>
      <c r="L5003" s="24" t="s">
        <v>97</v>
      </c>
      <c r="M5003" s="26">
        <v>46254</v>
      </c>
      <c r="N5003" s="27">
        <v>46254.333333333336</v>
      </c>
      <c r="O5003" s="27">
        <v>46254.666666666664</v>
      </c>
      <c r="P5003" s="24" t="s">
        <v>8198</v>
      </c>
      <c r="Q5003" s="24" t="s">
        <v>8199</v>
      </c>
      <c r="R5003" s="24" t="s">
        <v>159</v>
      </c>
      <c r="S5003" s="24" t="s">
        <v>198</v>
      </c>
      <c r="T5003" s="24" t="s">
        <v>57</v>
      </c>
      <c r="U5003" s="24" t="s">
        <v>1021</v>
      </c>
      <c r="V5003" s="27">
        <v>46254.337500000001</v>
      </c>
      <c r="W5003" s="27">
        <v>46254.393750000003</v>
      </c>
      <c r="Z5003" s="24">
        <v>1</v>
      </c>
      <c r="AA5003" s="24" t="s">
        <v>60</v>
      </c>
      <c r="AB5003" s="24" t="b">
        <v>0</v>
      </c>
      <c r="AC5003" s="61"/>
    </row>
    <row r="5004" spans="2:29" ht="13.7">
      <c r="B5004" s="24" t="s">
        <v>95</v>
      </c>
      <c r="C5004" s="24" t="s">
        <v>50</v>
      </c>
      <c r="D5004" s="24" t="s">
        <v>99</v>
      </c>
      <c r="E5004" s="24">
        <v>480</v>
      </c>
      <c r="F5004" s="26">
        <v>46235</v>
      </c>
      <c r="G5004" s="24" t="s">
        <v>52</v>
      </c>
      <c r="H5004" s="24" t="s">
        <v>53</v>
      </c>
      <c r="I5004" s="24" t="s">
        <v>59</v>
      </c>
      <c r="J5004" s="24" t="s">
        <v>125</v>
      </c>
      <c r="K5004" s="24">
        <v>1</v>
      </c>
      <c r="L5004" s="24" t="s">
        <v>97</v>
      </c>
      <c r="M5004" s="26">
        <v>46256</v>
      </c>
      <c r="N5004" s="27">
        <v>46256.3125</v>
      </c>
      <c r="O5004" s="27">
        <v>46256.645833333336</v>
      </c>
      <c r="V5004" s="27"/>
      <c r="W5004" s="27"/>
      <c r="X5004" s="24">
        <v>4</v>
      </c>
      <c r="Y5004" s="24">
        <v>0</v>
      </c>
      <c r="Z5004" s="24">
        <v>4</v>
      </c>
      <c r="AA5004" s="24" t="s">
        <v>60</v>
      </c>
      <c r="AB5004" s="24" t="b">
        <v>0</v>
      </c>
      <c r="AC5004" s="61">
        <v>0</v>
      </c>
    </row>
    <row r="5005" spans="2:29" ht="13.7">
      <c r="B5005" s="24" t="s">
        <v>95</v>
      </c>
      <c r="C5005" s="24" t="s">
        <v>50</v>
      </c>
      <c r="D5005" s="24" t="s">
        <v>99</v>
      </c>
      <c r="E5005" s="24">
        <v>480</v>
      </c>
      <c r="F5005" s="26">
        <v>46235</v>
      </c>
      <c r="G5005" s="24" t="s">
        <v>52</v>
      </c>
      <c r="H5005" s="24" t="s">
        <v>53</v>
      </c>
      <c r="I5005" s="24" t="s">
        <v>59</v>
      </c>
      <c r="J5005" s="24" t="s">
        <v>126</v>
      </c>
      <c r="K5005" s="24">
        <v>1</v>
      </c>
      <c r="L5005" s="24" t="s">
        <v>97</v>
      </c>
      <c r="M5005" s="26">
        <v>46256</v>
      </c>
      <c r="N5005" s="27">
        <v>46256.3125</v>
      </c>
      <c r="O5005" s="27">
        <v>46256.645833333336</v>
      </c>
      <c r="P5005" s="24" t="s">
        <v>8200</v>
      </c>
      <c r="Q5005" s="24" t="s">
        <v>8201</v>
      </c>
      <c r="R5005" s="24" t="s">
        <v>217</v>
      </c>
      <c r="T5005" s="24" t="s">
        <v>59</v>
      </c>
      <c r="U5005" s="24" t="s">
        <v>191</v>
      </c>
      <c r="V5005" s="27">
        <v>46256.484722222223</v>
      </c>
      <c r="W5005" s="27">
        <v>46256.534722222219</v>
      </c>
      <c r="Z5005" s="24">
        <v>1</v>
      </c>
      <c r="AA5005" s="24" t="s">
        <v>60</v>
      </c>
      <c r="AB5005" s="24" t="b">
        <v>0</v>
      </c>
      <c r="AC5005" s="61"/>
    </row>
    <row r="5006" spans="2:29" ht="13.7">
      <c r="B5006" s="24" t="s">
        <v>95</v>
      </c>
      <c r="C5006" s="24" t="s">
        <v>50</v>
      </c>
      <c r="D5006" s="24" t="s">
        <v>99</v>
      </c>
      <c r="E5006" s="24">
        <v>480</v>
      </c>
      <c r="F5006" s="26">
        <v>46235</v>
      </c>
      <c r="G5006" s="24" t="s">
        <v>52</v>
      </c>
      <c r="H5006" s="24" t="s">
        <v>53</v>
      </c>
      <c r="I5006" s="24" t="s">
        <v>59</v>
      </c>
      <c r="J5006" s="24" t="s">
        <v>126</v>
      </c>
      <c r="K5006" s="24">
        <v>1</v>
      </c>
      <c r="L5006" s="24" t="s">
        <v>97</v>
      </c>
      <c r="M5006" s="26">
        <v>46256</v>
      </c>
      <c r="N5006" s="27">
        <v>46256.3125</v>
      </c>
      <c r="O5006" s="27">
        <v>46256.645833333336</v>
      </c>
      <c r="P5006" s="24" t="s">
        <v>8202</v>
      </c>
      <c r="Q5006" s="24" t="s">
        <v>8203</v>
      </c>
      <c r="R5006" s="24" t="s">
        <v>284</v>
      </c>
      <c r="T5006" s="24" t="s">
        <v>59</v>
      </c>
      <c r="U5006" s="24" t="s">
        <v>191</v>
      </c>
      <c r="V5006" s="27">
        <v>46256.56527777778</v>
      </c>
      <c r="W5006" s="27">
        <v>46256.621527777781</v>
      </c>
      <c r="Z5006" s="24">
        <v>1</v>
      </c>
      <c r="AA5006" s="24" t="s">
        <v>60</v>
      </c>
      <c r="AB5006" s="24" t="b">
        <v>0</v>
      </c>
      <c r="AC5006" s="61"/>
    </row>
    <row r="5007" spans="2:29" ht="13.7">
      <c r="B5007" s="24" t="s">
        <v>95</v>
      </c>
      <c r="C5007" s="24" t="s">
        <v>50</v>
      </c>
      <c r="D5007" s="24" t="s">
        <v>99</v>
      </c>
      <c r="E5007" s="24">
        <v>480</v>
      </c>
      <c r="F5007" s="26">
        <v>46235</v>
      </c>
      <c r="G5007" s="24" t="s">
        <v>52</v>
      </c>
      <c r="H5007" s="24" t="s">
        <v>53</v>
      </c>
      <c r="I5007" s="24" t="s">
        <v>59</v>
      </c>
      <c r="J5007" s="24" t="s">
        <v>126</v>
      </c>
      <c r="K5007" s="24">
        <v>1</v>
      </c>
      <c r="L5007" s="24" t="s">
        <v>97</v>
      </c>
      <c r="M5007" s="26">
        <v>46256</v>
      </c>
      <c r="N5007" s="27">
        <v>46256.3125</v>
      </c>
      <c r="O5007" s="27">
        <v>46256.645833333336</v>
      </c>
      <c r="P5007" s="24" t="s">
        <v>8204</v>
      </c>
      <c r="Q5007" s="24" t="s">
        <v>8205</v>
      </c>
      <c r="R5007" s="24" t="s">
        <v>168</v>
      </c>
      <c r="T5007" s="24" t="s">
        <v>59</v>
      </c>
      <c r="U5007" s="24" t="s">
        <v>191</v>
      </c>
      <c r="V5007" s="27">
        <v>46256.399305555555</v>
      </c>
      <c r="W5007" s="27">
        <v>46256.451388888891</v>
      </c>
      <c r="Z5007" s="24">
        <v>1</v>
      </c>
      <c r="AA5007" s="24" t="s">
        <v>60</v>
      </c>
      <c r="AB5007" s="24" t="b">
        <v>0</v>
      </c>
      <c r="AC5007" s="61"/>
    </row>
    <row r="5008" spans="2:29" ht="13.7">
      <c r="B5008" s="24" t="s">
        <v>95</v>
      </c>
      <c r="C5008" s="24" t="s">
        <v>50</v>
      </c>
      <c r="D5008" s="24" t="s">
        <v>99</v>
      </c>
      <c r="E5008" s="24">
        <v>480</v>
      </c>
      <c r="F5008" s="26">
        <v>46235</v>
      </c>
      <c r="G5008" s="24" t="s">
        <v>52</v>
      </c>
      <c r="H5008" s="24" t="s">
        <v>53</v>
      </c>
      <c r="I5008" s="24" t="s">
        <v>59</v>
      </c>
      <c r="J5008" s="24" t="s">
        <v>126</v>
      </c>
      <c r="K5008" s="24">
        <v>1</v>
      </c>
      <c r="L5008" s="24" t="s">
        <v>97</v>
      </c>
      <c r="M5008" s="26">
        <v>46256</v>
      </c>
      <c r="N5008" s="27">
        <v>46256.3125</v>
      </c>
      <c r="O5008" s="27">
        <v>46256.645833333336</v>
      </c>
      <c r="P5008" s="24" t="s">
        <v>8206</v>
      </c>
      <c r="Q5008" s="24" t="s">
        <v>8207</v>
      </c>
      <c r="R5008" s="24" t="s">
        <v>281</v>
      </c>
      <c r="T5008" s="24" t="s">
        <v>59</v>
      </c>
      <c r="U5008" s="24" t="s">
        <v>191</v>
      </c>
      <c r="V5008" s="27">
        <v>46256.320833333331</v>
      </c>
      <c r="W5008" s="27">
        <v>46256.376388888886</v>
      </c>
      <c r="Z5008" s="24">
        <v>1</v>
      </c>
      <c r="AA5008" s="24" t="s">
        <v>60</v>
      </c>
      <c r="AB5008" s="24" t="b">
        <v>0</v>
      </c>
      <c r="AC5008" s="61"/>
    </row>
    <row r="5009" spans="2:29" ht="13.7">
      <c r="B5009" s="24" t="s">
        <v>95</v>
      </c>
      <c r="C5009" s="24" t="s">
        <v>50</v>
      </c>
      <c r="D5009" s="24" t="s">
        <v>99</v>
      </c>
      <c r="E5009" s="24">
        <v>540</v>
      </c>
      <c r="F5009" s="26">
        <v>46174</v>
      </c>
      <c r="G5009" s="24" t="s">
        <v>52</v>
      </c>
      <c r="H5009" s="24" t="s">
        <v>53</v>
      </c>
      <c r="I5009" s="24" t="s">
        <v>62</v>
      </c>
      <c r="J5009" s="24" t="s">
        <v>125</v>
      </c>
      <c r="K5009" s="24">
        <v>1</v>
      </c>
      <c r="L5009" s="24" t="s">
        <v>97</v>
      </c>
      <c r="M5009" s="26">
        <v>46176</v>
      </c>
      <c r="N5009" s="27">
        <v>46176.333333333336</v>
      </c>
      <c r="O5009" s="27">
        <v>46176.708333333336</v>
      </c>
      <c r="V5009" s="27"/>
      <c r="W5009" s="27"/>
      <c r="X5009" s="24">
        <v>4</v>
      </c>
      <c r="Y5009" s="24">
        <v>0</v>
      </c>
      <c r="Z5009" s="24">
        <v>4</v>
      </c>
      <c r="AA5009" s="24" t="s">
        <v>56</v>
      </c>
      <c r="AB5009" s="24" t="b">
        <v>0</v>
      </c>
      <c r="AC5009" s="61">
        <v>0</v>
      </c>
    </row>
    <row r="5010" spans="2:29" ht="13.7">
      <c r="B5010" s="24" t="s">
        <v>95</v>
      </c>
      <c r="C5010" s="24" t="s">
        <v>50</v>
      </c>
      <c r="D5010" s="24" t="s">
        <v>99</v>
      </c>
      <c r="E5010" s="24">
        <v>540</v>
      </c>
      <c r="F5010" s="26">
        <v>46174</v>
      </c>
      <c r="G5010" s="24" t="s">
        <v>52</v>
      </c>
      <c r="H5010" s="24" t="s">
        <v>53</v>
      </c>
      <c r="I5010" s="24" t="s">
        <v>62</v>
      </c>
      <c r="J5010" s="24" t="s">
        <v>126</v>
      </c>
      <c r="K5010" s="24">
        <v>1</v>
      </c>
      <c r="L5010" s="24" t="s">
        <v>97</v>
      </c>
      <c r="M5010" s="26">
        <v>46176</v>
      </c>
      <c r="N5010" s="27">
        <v>46176.333333333336</v>
      </c>
      <c r="O5010" s="27">
        <v>46176.708333333336</v>
      </c>
      <c r="P5010" s="24" t="s">
        <v>8208</v>
      </c>
      <c r="Q5010" s="24" t="s">
        <v>8209</v>
      </c>
      <c r="R5010" s="24" t="s">
        <v>249</v>
      </c>
      <c r="T5010" s="24" t="s">
        <v>62</v>
      </c>
      <c r="U5010" s="24" t="s">
        <v>169</v>
      </c>
      <c r="V5010" s="27">
        <v>46176.336805555555</v>
      </c>
      <c r="W5010" s="27">
        <v>46176.402083333334</v>
      </c>
      <c r="Z5010" s="24">
        <v>1</v>
      </c>
      <c r="AA5010" s="24" t="s">
        <v>56</v>
      </c>
      <c r="AB5010" s="24" t="b">
        <v>0</v>
      </c>
      <c r="AC5010" s="61"/>
    </row>
    <row r="5011" spans="2:29" ht="13.7">
      <c r="B5011" s="24" t="s">
        <v>95</v>
      </c>
      <c r="C5011" s="24" t="s">
        <v>50</v>
      </c>
      <c r="D5011" s="24" t="s">
        <v>99</v>
      </c>
      <c r="E5011" s="24">
        <v>540</v>
      </c>
      <c r="F5011" s="26">
        <v>46174</v>
      </c>
      <c r="G5011" s="24" t="s">
        <v>52</v>
      </c>
      <c r="H5011" s="24" t="s">
        <v>53</v>
      </c>
      <c r="I5011" s="24" t="s">
        <v>62</v>
      </c>
      <c r="J5011" s="24" t="s">
        <v>126</v>
      </c>
      <c r="K5011" s="24">
        <v>1</v>
      </c>
      <c r="L5011" s="24" t="s">
        <v>97</v>
      </c>
      <c r="M5011" s="26">
        <v>46176</v>
      </c>
      <c r="N5011" s="27">
        <v>46176.333333333336</v>
      </c>
      <c r="O5011" s="27">
        <v>46176.708333333336</v>
      </c>
      <c r="P5011" s="24" t="s">
        <v>8210</v>
      </c>
      <c r="Q5011" s="24" t="s">
        <v>8211</v>
      </c>
      <c r="R5011" s="24" t="s">
        <v>253</v>
      </c>
      <c r="S5011" s="24" t="s">
        <v>156</v>
      </c>
      <c r="T5011" s="24" t="s">
        <v>62</v>
      </c>
      <c r="U5011" s="24" t="s">
        <v>169</v>
      </c>
      <c r="V5011" s="27">
        <v>46176.522222222222</v>
      </c>
      <c r="W5011" s="27">
        <v>46176.595138888886</v>
      </c>
      <c r="Z5011" s="24">
        <v>1</v>
      </c>
      <c r="AA5011" s="24" t="s">
        <v>56</v>
      </c>
      <c r="AB5011" s="24" t="b">
        <v>0</v>
      </c>
      <c r="AC5011" s="61"/>
    </row>
    <row r="5012" spans="2:29" ht="13.7">
      <c r="B5012" s="24" t="s">
        <v>95</v>
      </c>
      <c r="C5012" s="24" t="s">
        <v>50</v>
      </c>
      <c r="D5012" s="24" t="s">
        <v>99</v>
      </c>
      <c r="E5012" s="24">
        <v>540</v>
      </c>
      <c r="F5012" s="26">
        <v>46174</v>
      </c>
      <c r="G5012" s="24" t="s">
        <v>52</v>
      </c>
      <c r="H5012" s="24" t="s">
        <v>53</v>
      </c>
      <c r="I5012" s="24" t="s">
        <v>62</v>
      </c>
      <c r="J5012" s="24" t="s">
        <v>126</v>
      </c>
      <c r="K5012" s="24">
        <v>1</v>
      </c>
      <c r="L5012" s="24" t="s">
        <v>97</v>
      </c>
      <c r="M5012" s="26">
        <v>46176</v>
      </c>
      <c r="N5012" s="27">
        <v>46176.333333333336</v>
      </c>
      <c r="O5012" s="27">
        <v>46176.708333333336</v>
      </c>
      <c r="P5012" s="24" t="s">
        <v>8212</v>
      </c>
      <c r="Q5012" s="24" t="s">
        <v>8213</v>
      </c>
      <c r="R5012" s="24" t="s">
        <v>328</v>
      </c>
      <c r="S5012" s="24" t="s">
        <v>156</v>
      </c>
      <c r="T5012" s="24" t="s">
        <v>62</v>
      </c>
      <c r="U5012" s="24" t="s">
        <v>169</v>
      </c>
      <c r="V5012" s="27">
        <v>46176.430555555555</v>
      </c>
      <c r="W5012" s="27">
        <v>46176.489583333336</v>
      </c>
      <c r="Z5012" s="24">
        <v>1</v>
      </c>
      <c r="AA5012" s="24" t="s">
        <v>56</v>
      </c>
      <c r="AB5012" s="24" t="b">
        <v>0</v>
      </c>
      <c r="AC5012" s="61"/>
    </row>
    <row r="5013" spans="2:29" ht="13.7">
      <c r="B5013" s="24" t="s">
        <v>95</v>
      </c>
      <c r="C5013" s="24" t="s">
        <v>50</v>
      </c>
      <c r="D5013" s="24" t="s">
        <v>99</v>
      </c>
      <c r="E5013" s="24">
        <v>540</v>
      </c>
      <c r="F5013" s="26">
        <v>46174</v>
      </c>
      <c r="G5013" s="24" t="s">
        <v>52</v>
      </c>
      <c r="H5013" s="24" t="s">
        <v>53</v>
      </c>
      <c r="I5013" s="24" t="s">
        <v>62</v>
      </c>
      <c r="J5013" s="24" t="s">
        <v>126</v>
      </c>
      <c r="K5013" s="24">
        <v>1</v>
      </c>
      <c r="L5013" s="24" t="s">
        <v>97</v>
      </c>
      <c r="M5013" s="26">
        <v>46176</v>
      </c>
      <c r="N5013" s="27">
        <v>46176.333333333336</v>
      </c>
      <c r="O5013" s="27">
        <v>46176.708333333336</v>
      </c>
      <c r="P5013" s="24" t="s">
        <v>8214</v>
      </c>
      <c r="Q5013" s="24" t="s">
        <v>8215</v>
      </c>
      <c r="R5013" s="24" t="s">
        <v>253</v>
      </c>
      <c r="T5013" s="24" t="s">
        <v>62</v>
      </c>
      <c r="U5013" s="24" t="s">
        <v>169</v>
      </c>
      <c r="V5013" s="27">
        <v>46176.622916666667</v>
      </c>
      <c r="W5013" s="27">
        <v>46176.680555555555</v>
      </c>
      <c r="Z5013" s="24">
        <v>1</v>
      </c>
      <c r="AA5013" s="24" t="s">
        <v>56</v>
      </c>
      <c r="AB5013" s="24" t="b">
        <v>0</v>
      </c>
      <c r="AC5013" s="61"/>
    </row>
    <row r="5014" spans="2:29" ht="13.7">
      <c r="B5014" s="24" t="s">
        <v>95</v>
      </c>
      <c r="C5014" s="24" t="s">
        <v>50</v>
      </c>
      <c r="D5014" s="24" t="s">
        <v>99</v>
      </c>
      <c r="E5014" s="24">
        <v>540</v>
      </c>
      <c r="F5014" s="26">
        <v>46174</v>
      </c>
      <c r="G5014" s="24" t="s">
        <v>52</v>
      </c>
      <c r="H5014" s="24" t="s">
        <v>53</v>
      </c>
      <c r="I5014" s="24" t="s">
        <v>63</v>
      </c>
      <c r="J5014" s="24" t="s">
        <v>125</v>
      </c>
      <c r="K5014" s="24">
        <v>1</v>
      </c>
      <c r="L5014" s="24" t="s">
        <v>97</v>
      </c>
      <c r="M5014" s="26">
        <v>46183</v>
      </c>
      <c r="N5014" s="27">
        <v>46183.375</v>
      </c>
      <c r="O5014" s="27">
        <v>46183.75</v>
      </c>
      <c r="V5014" s="27"/>
      <c r="W5014" s="27"/>
      <c r="X5014" s="24">
        <v>4</v>
      </c>
      <c r="Y5014" s="24">
        <v>0</v>
      </c>
      <c r="Z5014" s="24">
        <v>4</v>
      </c>
      <c r="AA5014" s="24" t="s">
        <v>56</v>
      </c>
      <c r="AB5014" s="24" t="b">
        <v>0</v>
      </c>
      <c r="AC5014" s="61">
        <v>0</v>
      </c>
    </row>
    <row r="5015" spans="2:29" ht="13.7">
      <c r="B5015" s="24" t="s">
        <v>95</v>
      </c>
      <c r="C5015" s="24" t="s">
        <v>50</v>
      </c>
      <c r="D5015" s="24" t="s">
        <v>99</v>
      </c>
      <c r="E5015" s="24">
        <v>540</v>
      </c>
      <c r="F5015" s="26">
        <v>46174</v>
      </c>
      <c r="G5015" s="24" t="s">
        <v>52</v>
      </c>
      <c r="H5015" s="24" t="s">
        <v>53</v>
      </c>
      <c r="I5015" s="24" t="s">
        <v>63</v>
      </c>
      <c r="J5015" s="24" t="s">
        <v>126</v>
      </c>
      <c r="K5015" s="24">
        <v>1</v>
      </c>
      <c r="L5015" s="24" t="s">
        <v>97</v>
      </c>
      <c r="M5015" s="26">
        <v>46183</v>
      </c>
      <c r="N5015" s="27">
        <v>46183.375</v>
      </c>
      <c r="O5015" s="27">
        <v>46183.75</v>
      </c>
      <c r="P5015" s="24" t="s">
        <v>8216</v>
      </c>
      <c r="Q5015" s="24" t="s">
        <v>8217</v>
      </c>
      <c r="R5015" s="24" t="s">
        <v>7325</v>
      </c>
      <c r="T5015" s="24" t="s">
        <v>63</v>
      </c>
      <c r="U5015" s="24" t="s">
        <v>497</v>
      </c>
      <c r="V5015" s="27">
        <v>46183.383333333331</v>
      </c>
      <c r="W5015" s="27">
        <v>46183.462500000001</v>
      </c>
      <c r="Z5015" s="24">
        <v>1</v>
      </c>
      <c r="AA5015" s="24" t="s">
        <v>56</v>
      </c>
      <c r="AB5015" s="24" t="b">
        <v>0</v>
      </c>
      <c r="AC5015" s="61"/>
    </row>
    <row r="5016" spans="2:29" ht="13.7">
      <c r="B5016" s="24" t="s">
        <v>95</v>
      </c>
      <c r="C5016" s="24" t="s">
        <v>50</v>
      </c>
      <c r="D5016" s="24" t="s">
        <v>99</v>
      </c>
      <c r="E5016" s="24">
        <v>540</v>
      </c>
      <c r="F5016" s="26">
        <v>46174</v>
      </c>
      <c r="G5016" s="24" t="s">
        <v>52</v>
      </c>
      <c r="H5016" s="24" t="s">
        <v>53</v>
      </c>
      <c r="I5016" s="24" t="s">
        <v>63</v>
      </c>
      <c r="J5016" s="24" t="s">
        <v>126</v>
      </c>
      <c r="K5016" s="24">
        <v>1</v>
      </c>
      <c r="L5016" s="24" t="s">
        <v>97</v>
      </c>
      <c r="M5016" s="26">
        <v>46183</v>
      </c>
      <c r="N5016" s="27">
        <v>46183.375</v>
      </c>
      <c r="O5016" s="27">
        <v>46183.75</v>
      </c>
      <c r="P5016" s="24" t="s">
        <v>8218</v>
      </c>
      <c r="Q5016" s="24" t="s">
        <v>8219</v>
      </c>
      <c r="R5016" s="24" t="s">
        <v>429</v>
      </c>
      <c r="S5016" s="24" t="s">
        <v>156</v>
      </c>
      <c r="T5016" s="24" t="s">
        <v>63</v>
      </c>
      <c r="U5016" s="24" t="s">
        <v>497</v>
      </c>
      <c r="V5016" s="27">
        <v>46183.662499999999</v>
      </c>
      <c r="W5016" s="27">
        <v>46183.724999999999</v>
      </c>
      <c r="Z5016" s="24">
        <v>1</v>
      </c>
      <c r="AA5016" s="24" t="s">
        <v>56</v>
      </c>
      <c r="AB5016" s="24" t="b">
        <v>0</v>
      </c>
      <c r="AC5016" s="61"/>
    </row>
    <row r="5017" spans="2:29" ht="13.7">
      <c r="B5017" s="24" t="s">
        <v>95</v>
      </c>
      <c r="C5017" s="24" t="s">
        <v>50</v>
      </c>
      <c r="D5017" s="24" t="s">
        <v>99</v>
      </c>
      <c r="E5017" s="24">
        <v>540</v>
      </c>
      <c r="F5017" s="26">
        <v>46174</v>
      </c>
      <c r="G5017" s="24" t="s">
        <v>52</v>
      </c>
      <c r="H5017" s="24" t="s">
        <v>53</v>
      </c>
      <c r="I5017" s="24" t="s">
        <v>63</v>
      </c>
      <c r="J5017" s="24" t="s">
        <v>126</v>
      </c>
      <c r="K5017" s="24">
        <v>1</v>
      </c>
      <c r="L5017" s="24" t="s">
        <v>97</v>
      </c>
      <c r="M5017" s="26">
        <v>46183</v>
      </c>
      <c r="N5017" s="27">
        <v>46183.375</v>
      </c>
      <c r="O5017" s="27">
        <v>46183.75</v>
      </c>
      <c r="P5017" s="24" t="s">
        <v>8220</v>
      </c>
      <c r="Q5017" s="24" t="s">
        <v>8221</v>
      </c>
      <c r="R5017" s="24" t="s">
        <v>7325</v>
      </c>
      <c r="S5017" s="24" t="s">
        <v>160</v>
      </c>
      <c r="T5017" s="24" t="s">
        <v>63</v>
      </c>
      <c r="U5017" s="24" t="s">
        <v>497</v>
      </c>
      <c r="V5017" s="27">
        <v>46183.570138888892</v>
      </c>
      <c r="W5017" s="27">
        <v>46183.632638888892</v>
      </c>
      <c r="Z5017" s="24">
        <v>1</v>
      </c>
      <c r="AA5017" s="24" t="s">
        <v>56</v>
      </c>
      <c r="AB5017" s="24" t="b">
        <v>0</v>
      </c>
      <c r="AC5017" s="61"/>
    </row>
    <row r="5018" spans="2:29" ht="13.7">
      <c r="B5018" s="24" t="s">
        <v>95</v>
      </c>
      <c r="C5018" s="24" t="s">
        <v>50</v>
      </c>
      <c r="D5018" s="24" t="s">
        <v>99</v>
      </c>
      <c r="E5018" s="24">
        <v>540</v>
      </c>
      <c r="F5018" s="26">
        <v>46174</v>
      </c>
      <c r="G5018" s="24" t="s">
        <v>52</v>
      </c>
      <c r="H5018" s="24" t="s">
        <v>53</v>
      </c>
      <c r="I5018" s="24" t="s">
        <v>63</v>
      </c>
      <c r="J5018" s="24" t="s">
        <v>126</v>
      </c>
      <c r="K5018" s="24">
        <v>1</v>
      </c>
      <c r="L5018" s="24" t="s">
        <v>97</v>
      </c>
      <c r="M5018" s="26">
        <v>46183</v>
      </c>
      <c r="N5018" s="27">
        <v>46183.375</v>
      </c>
      <c r="O5018" s="27">
        <v>46183.75</v>
      </c>
      <c r="P5018" s="24" t="s">
        <v>8222</v>
      </c>
      <c r="Q5018" s="24" t="s">
        <v>8223</v>
      </c>
      <c r="R5018" s="24" t="s">
        <v>429</v>
      </c>
      <c r="T5018" s="24" t="s">
        <v>63</v>
      </c>
      <c r="U5018" s="24" t="s">
        <v>497</v>
      </c>
      <c r="V5018" s="27">
        <v>46183.472222222219</v>
      </c>
      <c r="W5018" s="27">
        <v>46183.532638888886</v>
      </c>
      <c r="Z5018" s="24">
        <v>1</v>
      </c>
      <c r="AA5018" s="24" t="s">
        <v>56</v>
      </c>
      <c r="AB5018" s="24" t="b">
        <v>0</v>
      </c>
      <c r="AC5018" s="61"/>
    </row>
    <row r="5019" spans="2:29" ht="13.7">
      <c r="B5019" s="24" t="s">
        <v>95</v>
      </c>
      <c r="C5019" s="24" t="s">
        <v>50</v>
      </c>
      <c r="D5019" s="24" t="s">
        <v>99</v>
      </c>
      <c r="E5019" s="24">
        <v>540</v>
      </c>
      <c r="F5019" s="26">
        <v>46174</v>
      </c>
      <c r="G5019" s="24" t="s">
        <v>52</v>
      </c>
      <c r="H5019" s="24" t="s">
        <v>53</v>
      </c>
      <c r="I5019" s="24" t="s">
        <v>62</v>
      </c>
      <c r="J5019" s="24" t="s">
        <v>125</v>
      </c>
      <c r="K5019" s="24">
        <v>1</v>
      </c>
      <c r="L5019" s="24" t="s">
        <v>97</v>
      </c>
      <c r="M5019" s="26">
        <v>46198</v>
      </c>
      <c r="N5019" s="27">
        <v>46198.354166666664</v>
      </c>
      <c r="O5019" s="27">
        <v>46198.729166666664</v>
      </c>
      <c r="V5019" s="27"/>
      <c r="W5019" s="27"/>
      <c r="X5019" s="24">
        <v>4</v>
      </c>
      <c r="Y5019" s="24">
        <v>0</v>
      </c>
      <c r="Z5019" s="24">
        <v>4</v>
      </c>
      <c r="AA5019" s="24" t="s">
        <v>56</v>
      </c>
      <c r="AB5019" s="24" t="b">
        <v>0</v>
      </c>
      <c r="AC5019" s="61">
        <v>0</v>
      </c>
    </row>
    <row r="5020" spans="2:29" ht="13.7">
      <c r="B5020" s="24" t="s">
        <v>95</v>
      </c>
      <c r="C5020" s="24" t="s">
        <v>50</v>
      </c>
      <c r="D5020" s="24" t="s">
        <v>99</v>
      </c>
      <c r="E5020" s="24">
        <v>540</v>
      </c>
      <c r="F5020" s="26">
        <v>46174</v>
      </c>
      <c r="G5020" s="24" t="s">
        <v>52</v>
      </c>
      <c r="H5020" s="24" t="s">
        <v>53</v>
      </c>
      <c r="I5020" s="24" t="s">
        <v>62</v>
      </c>
      <c r="J5020" s="24" t="s">
        <v>126</v>
      </c>
      <c r="K5020" s="24">
        <v>1</v>
      </c>
      <c r="L5020" s="24" t="s">
        <v>97</v>
      </c>
      <c r="M5020" s="26">
        <v>46198</v>
      </c>
      <c r="N5020" s="27">
        <v>46198.354166666664</v>
      </c>
      <c r="O5020" s="27">
        <v>46198.729166666664</v>
      </c>
      <c r="P5020" s="24" t="s">
        <v>8224</v>
      </c>
      <c r="Q5020" s="24" t="s">
        <v>8225</v>
      </c>
      <c r="R5020" s="24" t="s">
        <v>323</v>
      </c>
      <c r="T5020" s="24" t="s">
        <v>62</v>
      </c>
      <c r="U5020" s="24" t="s">
        <v>394</v>
      </c>
      <c r="V5020" s="27">
        <v>46198.54791666667</v>
      </c>
      <c r="W5020" s="27">
        <v>46198.613194444442</v>
      </c>
      <c r="Z5020" s="24">
        <v>1</v>
      </c>
      <c r="AA5020" s="24" t="s">
        <v>56</v>
      </c>
      <c r="AB5020" s="24" t="b">
        <v>0</v>
      </c>
      <c r="AC5020" s="61"/>
    </row>
    <row r="5021" spans="2:29" ht="13.7">
      <c r="B5021" s="24" t="s">
        <v>95</v>
      </c>
      <c r="C5021" s="24" t="s">
        <v>50</v>
      </c>
      <c r="D5021" s="24" t="s">
        <v>99</v>
      </c>
      <c r="E5021" s="24">
        <v>540</v>
      </c>
      <c r="F5021" s="26">
        <v>46174</v>
      </c>
      <c r="G5021" s="24" t="s">
        <v>52</v>
      </c>
      <c r="H5021" s="24" t="s">
        <v>53</v>
      </c>
      <c r="I5021" s="24" t="s">
        <v>62</v>
      </c>
      <c r="J5021" s="24" t="s">
        <v>126</v>
      </c>
      <c r="K5021" s="24">
        <v>1</v>
      </c>
      <c r="L5021" s="24" t="s">
        <v>97</v>
      </c>
      <c r="M5021" s="26">
        <v>46198</v>
      </c>
      <c r="N5021" s="27">
        <v>46198.354166666664</v>
      </c>
      <c r="O5021" s="27">
        <v>46198.729166666664</v>
      </c>
      <c r="P5021" s="24" t="s">
        <v>8226</v>
      </c>
      <c r="Q5021" s="24" t="s">
        <v>8227</v>
      </c>
      <c r="R5021" s="24" t="s">
        <v>249</v>
      </c>
      <c r="T5021" s="24" t="s">
        <v>62</v>
      </c>
      <c r="U5021" s="24" t="s">
        <v>394</v>
      </c>
      <c r="V5021" s="27">
        <v>46198.450694444444</v>
      </c>
      <c r="W5021" s="27">
        <v>46198.51666666667</v>
      </c>
      <c r="Z5021" s="24">
        <v>1</v>
      </c>
      <c r="AA5021" s="24" t="s">
        <v>56</v>
      </c>
      <c r="AB5021" s="24" t="b">
        <v>0</v>
      </c>
      <c r="AC5021" s="61"/>
    </row>
    <row r="5022" spans="2:29" ht="13.7">
      <c r="B5022" s="24" t="s">
        <v>95</v>
      </c>
      <c r="C5022" s="24" t="s">
        <v>50</v>
      </c>
      <c r="D5022" s="24" t="s">
        <v>99</v>
      </c>
      <c r="E5022" s="24">
        <v>540</v>
      </c>
      <c r="F5022" s="26">
        <v>46174</v>
      </c>
      <c r="G5022" s="24" t="s">
        <v>52</v>
      </c>
      <c r="H5022" s="24" t="s">
        <v>53</v>
      </c>
      <c r="I5022" s="24" t="s">
        <v>62</v>
      </c>
      <c r="J5022" s="24" t="s">
        <v>126</v>
      </c>
      <c r="K5022" s="24">
        <v>1</v>
      </c>
      <c r="L5022" s="24" t="s">
        <v>97</v>
      </c>
      <c r="M5022" s="26">
        <v>46198</v>
      </c>
      <c r="N5022" s="27">
        <v>46198.354166666664</v>
      </c>
      <c r="O5022" s="27">
        <v>46198.729166666664</v>
      </c>
      <c r="P5022" s="24" t="s">
        <v>8228</v>
      </c>
      <c r="Q5022" s="24" t="s">
        <v>8229</v>
      </c>
      <c r="R5022" s="24" t="s">
        <v>328</v>
      </c>
      <c r="T5022" s="24" t="s">
        <v>62</v>
      </c>
      <c r="U5022" s="24" t="s">
        <v>394</v>
      </c>
      <c r="V5022" s="27">
        <v>46198.638194444444</v>
      </c>
      <c r="W5022" s="27">
        <v>46198.7</v>
      </c>
      <c r="Z5022" s="24">
        <v>1</v>
      </c>
      <c r="AA5022" s="24" t="s">
        <v>56</v>
      </c>
      <c r="AB5022" s="24" t="b">
        <v>0</v>
      </c>
      <c r="AC5022" s="61"/>
    </row>
    <row r="5023" spans="2:29" ht="13.7">
      <c r="B5023" s="24" t="s">
        <v>95</v>
      </c>
      <c r="C5023" s="24" t="s">
        <v>50</v>
      </c>
      <c r="D5023" s="24" t="s">
        <v>99</v>
      </c>
      <c r="E5023" s="24">
        <v>540</v>
      </c>
      <c r="F5023" s="26">
        <v>46174</v>
      </c>
      <c r="G5023" s="24" t="s">
        <v>52</v>
      </c>
      <c r="H5023" s="24" t="s">
        <v>53</v>
      </c>
      <c r="I5023" s="24" t="s">
        <v>62</v>
      </c>
      <c r="J5023" s="24" t="s">
        <v>126</v>
      </c>
      <c r="K5023" s="24">
        <v>1</v>
      </c>
      <c r="L5023" s="24" t="s">
        <v>97</v>
      </c>
      <c r="M5023" s="26">
        <v>46198</v>
      </c>
      <c r="N5023" s="27">
        <v>46198.354166666664</v>
      </c>
      <c r="O5023" s="27">
        <v>46198.729166666664</v>
      </c>
      <c r="P5023" s="24" t="s">
        <v>8230</v>
      </c>
      <c r="Q5023" s="24" t="s">
        <v>8231</v>
      </c>
      <c r="R5023" s="24" t="s">
        <v>256</v>
      </c>
      <c r="S5023" s="24" t="s">
        <v>213</v>
      </c>
      <c r="T5023" s="24" t="s">
        <v>62</v>
      </c>
      <c r="U5023" s="24" t="s">
        <v>394</v>
      </c>
      <c r="V5023" s="27">
        <v>46198.361111111109</v>
      </c>
      <c r="W5023" s="27">
        <v>46198.415972222225</v>
      </c>
      <c r="Z5023" s="24">
        <v>1</v>
      </c>
      <c r="AA5023" s="24" t="s">
        <v>56</v>
      </c>
      <c r="AB5023" s="24" t="b">
        <v>0</v>
      </c>
      <c r="AC5023" s="61"/>
    </row>
    <row r="5024" spans="2:29" ht="13.7">
      <c r="B5024" s="24" t="s">
        <v>95</v>
      </c>
      <c r="C5024" s="24" t="s">
        <v>50</v>
      </c>
      <c r="D5024" s="24" t="s">
        <v>99</v>
      </c>
      <c r="E5024" s="24">
        <v>540</v>
      </c>
      <c r="F5024" s="26">
        <v>46174</v>
      </c>
      <c r="G5024" s="24" t="s">
        <v>52</v>
      </c>
      <c r="H5024" s="24" t="s">
        <v>53</v>
      </c>
      <c r="I5024" s="24" t="s">
        <v>59</v>
      </c>
      <c r="J5024" s="24" t="s">
        <v>125</v>
      </c>
      <c r="K5024" s="24">
        <v>1</v>
      </c>
      <c r="L5024" s="24" t="s">
        <v>97</v>
      </c>
      <c r="M5024" s="26">
        <v>46201</v>
      </c>
      <c r="N5024" s="27">
        <v>46201.333333333336</v>
      </c>
      <c r="O5024" s="27">
        <v>46201.708333333336</v>
      </c>
      <c r="V5024" s="27"/>
      <c r="W5024" s="27"/>
      <c r="X5024" s="24">
        <v>4</v>
      </c>
      <c r="Y5024" s="24">
        <v>0</v>
      </c>
      <c r="Z5024" s="24">
        <v>4</v>
      </c>
      <c r="AA5024" s="24" t="s">
        <v>56</v>
      </c>
      <c r="AB5024" s="24" t="b">
        <v>0</v>
      </c>
      <c r="AC5024" s="61">
        <v>0</v>
      </c>
    </row>
    <row r="5025" spans="2:29" ht="13.7">
      <c r="B5025" s="24" t="s">
        <v>95</v>
      </c>
      <c r="C5025" s="24" t="s">
        <v>50</v>
      </c>
      <c r="D5025" s="24" t="s">
        <v>99</v>
      </c>
      <c r="E5025" s="24">
        <v>540</v>
      </c>
      <c r="F5025" s="26">
        <v>46174</v>
      </c>
      <c r="G5025" s="24" t="s">
        <v>52</v>
      </c>
      <c r="H5025" s="24" t="s">
        <v>53</v>
      </c>
      <c r="I5025" s="24" t="s">
        <v>59</v>
      </c>
      <c r="J5025" s="24" t="s">
        <v>126</v>
      </c>
      <c r="K5025" s="24">
        <v>1</v>
      </c>
      <c r="L5025" s="24" t="s">
        <v>97</v>
      </c>
      <c r="M5025" s="26">
        <v>46201</v>
      </c>
      <c r="N5025" s="27">
        <v>46201.333333333336</v>
      </c>
      <c r="O5025" s="27">
        <v>46201.708333333336</v>
      </c>
      <c r="P5025" s="24" t="s">
        <v>8232</v>
      </c>
      <c r="Q5025" s="24" t="s">
        <v>8233</v>
      </c>
      <c r="R5025" s="24" t="s">
        <v>284</v>
      </c>
      <c r="S5025" s="24" t="s">
        <v>152</v>
      </c>
      <c r="T5025" s="24" t="s">
        <v>59</v>
      </c>
      <c r="U5025" s="24" t="s">
        <v>224</v>
      </c>
      <c r="V5025" s="27">
        <v>46201.336111111108</v>
      </c>
      <c r="W5025" s="27">
        <v>46201.4</v>
      </c>
      <c r="Z5025" s="24">
        <v>1</v>
      </c>
      <c r="AA5025" s="24" t="s">
        <v>56</v>
      </c>
      <c r="AB5025" s="24" t="b">
        <v>0</v>
      </c>
      <c r="AC5025" s="61"/>
    </row>
    <row r="5026" spans="2:29" ht="13.7">
      <c r="B5026" s="24" t="s">
        <v>95</v>
      </c>
      <c r="C5026" s="24" t="s">
        <v>50</v>
      </c>
      <c r="D5026" s="24" t="s">
        <v>99</v>
      </c>
      <c r="E5026" s="24">
        <v>540</v>
      </c>
      <c r="F5026" s="26">
        <v>46174</v>
      </c>
      <c r="G5026" s="24" t="s">
        <v>52</v>
      </c>
      <c r="H5026" s="24" t="s">
        <v>53</v>
      </c>
      <c r="I5026" s="24" t="s">
        <v>59</v>
      </c>
      <c r="J5026" s="24" t="s">
        <v>126</v>
      </c>
      <c r="K5026" s="24">
        <v>1</v>
      </c>
      <c r="L5026" s="24" t="s">
        <v>97</v>
      </c>
      <c r="M5026" s="26">
        <v>46201</v>
      </c>
      <c r="N5026" s="27">
        <v>46201.333333333336</v>
      </c>
      <c r="O5026" s="27">
        <v>46201.708333333336</v>
      </c>
      <c r="P5026" s="24" t="s">
        <v>8234</v>
      </c>
      <c r="Q5026" s="24" t="s">
        <v>8235</v>
      </c>
      <c r="R5026" s="24" t="s">
        <v>174</v>
      </c>
      <c r="T5026" s="24" t="s">
        <v>59</v>
      </c>
      <c r="U5026" s="24" t="s">
        <v>224</v>
      </c>
      <c r="V5026" s="27">
        <v>46201.522222222222</v>
      </c>
      <c r="W5026" s="27">
        <v>46201.570833333331</v>
      </c>
      <c r="Z5026" s="24">
        <v>1</v>
      </c>
      <c r="AA5026" s="24" t="s">
        <v>56</v>
      </c>
      <c r="AB5026" s="24" t="b">
        <v>0</v>
      </c>
      <c r="AC5026" s="61"/>
    </row>
    <row r="5027" spans="2:29" ht="13.7">
      <c r="B5027" s="24" t="s">
        <v>95</v>
      </c>
      <c r="C5027" s="24" t="s">
        <v>50</v>
      </c>
      <c r="D5027" s="24" t="s">
        <v>99</v>
      </c>
      <c r="E5027" s="24">
        <v>540</v>
      </c>
      <c r="F5027" s="26">
        <v>46174</v>
      </c>
      <c r="G5027" s="24" t="s">
        <v>52</v>
      </c>
      <c r="H5027" s="24" t="s">
        <v>53</v>
      </c>
      <c r="I5027" s="24" t="s">
        <v>59</v>
      </c>
      <c r="J5027" s="24" t="s">
        <v>126</v>
      </c>
      <c r="K5027" s="24">
        <v>1</v>
      </c>
      <c r="L5027" s="24" t="s">
        <v>97</v>
      </c>
      <c r="M5027" s="26">
        <v>46201</v>
      </c>
      <c r="N5027" s="27">
        <v>46201.333333333336</v>
      </c>
      <c r="O5027" s="27">
        <v>46201.708333333336</v>
      </c>
      <c r="P5027" s="24" t="s">
        <v>8236</v>
      </c>
      <c r="Q5027" s="24" t="s">
        <v>8237</v>
      </c>
      <c r="R5027" s="24" t="s">
        <v>284</v>
      </c>
      <c r="T5027" s="24" t="s">
        <v>59</v>
      </c>
      <c r="U5027" s="24" t="s">
        <v>224</v>
      </c>
      <c r="V5027" s="27">
        <v>46201.619444444441</v>
      </c>
      <c r="W5027" s="27">
        <v>46201.672222222223</v>
      </c>
      <c r="Z5027" s="24">
        <v>1</v>
      </c>
      <c r="AA5027" s="24" t="s">
        <v>56</v>
      </c>
      <c r="AB5027" s="24" t="b">
        <v>0</v>
      </c>
      <c r="AC5027" s="61"/>
    </row>
    <row r="5028" spans="2:29" ht="13.7">
      <c r="B5028" s="24" t="s">
        <v>95</v>
      </c>
      <c r="C5028" s="24" t="s">
        <v>50</v>
      </c>
      <c r="D5028" s="24" t="s">
        <v>99</v>
      </c>
      <c r="E5028" s="24">
        <v>540</v>
      </c>
      <c r="F5028" s="26">
        <v>46174</v>
      </c>
      <c r="G5028" s="24" t="s">
        <v>52</v>
      </c>
      <c r="H5028" s="24" t="s">
        <v>53</v>
      </c>
      <c r="I5028" s="24" t="s">
        <v>59</v>
      </c>
      <c r="J5028" s="24" t="s">
        <v>126</v>
      </c>
      <c r="K5028" s="24">
        <v>1</v>
      </c>
      <c r="L5028" s="24" t="s">
        <v>97</v>
      </c>
      <c r="M5028" s="26">
        <v>46201</v>
      </c>
      <c r="N5028" s="27">
        <v>46201.333333333336</v>
      </c>
      <c r="O5028" s="27">
        <v>46201.708333333336</v>
      </c>
      <c r="P5028" s="24" t="s">
        <v>8238</v>
      </c>
      <c r="Q5028" s="24" t="s">
        <v>8239</v>
      </c>
      <c r="R5028" s="24" t="s">
        <v>217</v>
      </c>
      <c r="T5028" s="24" t="s">
        <v>59</v>
      </c>
      <c r="U5028" s="24" t="s">
        <v>224</v>
      </c>
      <c r="V5028" s="27">
        <v>46201.43472222222</v>
      </c>
      <c r="W5028" s="27">
        <v>46201.495138888888</v>
      </c>
      <c r="Z5028" s="24">
        <v>1</v>
      </c>
      <c r="AA5028" s="24" t="s">
        <v>56</v>
      </c>
      <c r="AB5028" s="24" t="b">
        <v>0</v>
      </c>
      <c r="AC5028" s="61"/>
    </row>
    <row r="5029" spans="2:29" ht="13.7">
      <c r="B5029" s="24" t="s">
        <v>95</v>
      </c>
      <c r="C5029" s="24" t="s">
        <v>50</v>
      </c>
      <c r="D5029" s="24" t="s">
        <v>99</v>
      </c>
      <c r="E5029" s="24">
        <v>540</v>
      </c>
      <c r="F5029" s="26">
        <v>46204</v>
      </c>
      <c r="G5029" s="24" t="s">
        <v>52</v>
      </c>
      <c r="H5029" s="24" t="s">
        <v>53</v>
      </c>
      <c r="I5029" s="24" t="s">
        <v>63</v>
      </c>
      <c r="J5029" s="24" t="s">
        <v>125</v>
      </c>
      <c r="K5029" s="24">
        <v>1</v>
      </c>
      <c r="L5029" s="24" t="s">
        <v>97</v>
      </c>
      <c r="M5029" s="26">
        <v>46207</v>
      </c>
      <c r="N5029" s="27">
        <v>46207.375</v>
      </c>
      <c r="O5029" s="27">
        <v>46207.75</v>
      </c>
      <c r="V5029" s="27"/>
      <c r="W5029" s="27"/>
      <c r="X5029" s="24">
        <v>4</v>
      </c>
      <c r="Y5029" s="24">
        <v>0</v>
      </c>
      <c r="Z5029" s="24">
        <v>4</v>
      </c>
      <c r="AA5029" s="24" t="s">
        <v>58</v>
      </c>
      <c r="AB5029" s="24" t="b">
        <v>0</v>
      </c>
      <c r="AC5029" s="61">
        <v>0</v>
      </c>
    </row>
    <row r="5030" spans="2:29" ht="13.7">
      <c r="B5030" s="24" t="s">
        <v>95</v>
      </c>
      <c r="C5030" s="24" t="s">
        <v>50</v>
      </c>
      <c r="D5030" s="24" t="s">
        <v>99</v>
      </c>
      <c r="E5030" s="24">
        <v>540</v>
      </c>
      <c r="F5030" s="26">
        <v>46204</v>
      </c>
      <c r="G5030" s="24" t="s">
        <v>52</v>
      </c>
      <c r="H5030" s="24" t="s">
        <v>53</v>
      </c>
      <c r="I5030" s="24" t="s">
        <v>63</v>
      </c>
      <c r="J5030" s="24" t="s">
        <v>126</v>
      </c>
      <c r="K5030" s="24">
        <v>1</v>
      </c>
      <c r="L5030" s="24" t="s">
        <v>97</v>
      </c>
      <c r="M5030" s="26">
        <v>46207</v>
      </c>
      <c r="N5030" s="27">
        <v>46207.375</v>
      </c>
      <c r="O5030" s="27">
        <v>46207.75</v>
      </c>
      <c r="P5030" s="24" t="s">
        <v>8240</v>
      </c>
      <c r="Q5030" s="24" t="s">
        <v>8241</v>
      </c>
      <c r="R5030" s="24" t="s">
        <v>433</v>
      </c>
      <c r="T5030" s="24" t="s">
        <v>63</v>
      </c>
      <c r="U5030" s="24" t="s">
        <v>297</v>
      </c>
      <c r="V5030" s="27">
        <v>46207.570138888892</v>
      </c>
      <c r="W5030" s="27">
        <v>46207.636805555558</v>
      </c>
      <c r="Z5030" s="24">
        <v>1</v>
      </c>
      <c r="AA5030" s="24" t="s">
        <v>58</v>
      </c>
      <c r="AB5030" s="24" t="b">
        <v>0</v>
      </c>
      <c r="AC5030" s="61"/>
    </row>
    <row r="5031" spans="2:29" ht="13.7">
      <c r="B5031" s="24" t="s">
        <v>95</v>
      </c>
      <c r="C5031" s="24" t="s">
        <v>50</v>
      </c>
      <c r="D5031" s="24" t="s">
        <v>99</v>
      </c>
      <c r="E5031" s="24">
        <v>540</v>
      </c>
      <c r="F5031" s="26">
        <v>46204</v>
      </c>
      <c r="G5031" s="24" t="s">
        <v>52</v>
      </c>
      <c r="H5031" s="24" t="s">
        <v>53</v>
      </c>
      <c r="I5031" s="24" t="s">
        <v>63</v>
      </c>
      <c r="J5031" s="24" t="s">
        <v>126</v>
      </c>
      <c r="K5031" s="24">
        <v>1</v>
      </c>
      <c r="L5031" s="24" t="s">
        <v>97</v>
      </c>
      <c r="M5031" s="26">
        <v>46207</v>
      </c>
      <c r="N5031" s="27">
        <v>46207.375</v>
      </c>
      <c r="O5031" s="27">
        <v>46207.75</v>
      </c>
      <c r="P5031" s="24" t="s">
        <v>8242</v>
      </c>
      <c r="Q5031" s="24" t="s">
        <v>8243</v>
      </c>
      <c r="R5031" s="24" t="s">
        <v>433</v>
      </c>
      <c r="T5031" s="24" t="s">
        <v>63</v>
      </c>
      <c r="U5031" s="24" t="s">
        <v>297</v>
      </c>
      <c r="V5031" s="27">
        <v>46207.661805555559</v>
      </c>
      <c r="W5031" s="27">
        <v>46207.732638888891</v>
      </c>
      <c r="Z5031" s="24">
        <v>1</v>
      </c>
      <c r="AA5031" s="24" t="s">
        <v>58</v>
      </c>
      <c r="AB5031" s="24" t="b">
        <v>0</v>
      </c>
      <c r="AC5031" s="61"/>
    </row>
    <row r="5032" spans="2:29" ht="13.7">
      <c r="B5032" s="24" t="s">
        <v>95</v>
      </c>
      <c r="C5032" s="24" t="s">
        <v>50</v>
      </c>
      <c r="D5032" s="24" t="s">
        <v>99</v>
      </c>
      <c r="E5032" s="24">
        <v>540</v>
      </c>
      <c r="F5032" s="26">
        <v>46204</v>
      </c>
      <c r="G5032" s="24" t="s">
        <v>52</v>
      </c>
      <c r="H5032" s="24" t="s">
        <v>53</v>
      </c>
      <c r="I5032" s="24" t="s">
        <v>63</v>
      </c>
      <c r="J5032" s="24" t="s">
        <v>126</v>
      </c>
      <c r="K5032" s="24">
        <v>1</v>
      </c>
      <c r="L5032" s="24" t="s">
        <v>97</v>
      </c>
      <c r="M5032" s="26">
        <v>46207</v>
      </c>
      <c r="N5032" s="27">
        <v>46207.375</v>
      </c>
      <c r="O5032" s="27">
        <v>46207.75</v>
      </c>
      <c r="P5032" s="24" t="s">
        <v>8244</v>
      </c>
      <c r="Q5032" s="24" t="s">
        <v>8245</v>
      </c>
      <c r="R5032" s="24" t="s">
        <v>429</v>
      </c>
      <c r="T5032" s="24" t="s">
        <v>63</v>
      </c>
      <c r="U5032" s="24" t="s">
        <v>297</v>
      </c>
      <c r="V5032" s="27">
        <v>46207.477083333331</v>
      </c>
      <c r="W5032" s="27">
        <v>46207.54791666667</v>
      </c>
      <c r="Z5032" s="24">
        <v>1</v>
      </c>
      <c r="AA5032" s="24" t="s">
        <v>58</v>
      </c>
      <c r="AB5032" s="24" t="b">
        <v>0</v>
      </c>
      <c r="AC5032" s="61"/>
    </row>
    <row r="5033" spans="2:29" ht="13.7">
      <c r="B5033" s="24" t="s">
        <v>95</v>
      </c>
      <c r="C5033" s="24" t="s">
        <v>50</v>
      </c>
      <c r="D5033" s="24" t="s">
        <v>99</v>
      </c>
      <c r="E5033" s="24">
        <v>540</v>
      </c>
      <c r="F5033" s="26">
        <v>46204</v>
      </c>
      <c r="G5033" s="24" t="s">
        <v>52</v>
      </c>
      <c r="H5033" s="24" t="s">
        <v>53</v>
      </c>
      <c r="I5033" s="24" t="s">
        <v>63</v>
      </c>
      <c r="J5033" s="24" t="s">
        <v>126</v>
      </c>
      <c r="K5033" s="24">
        <v>1</v>
      </c>
      <c r="L5033" s="24" t="s">
        <v>97</v>
      </c>
      <c r="M5033" s="26">
        <v>46207</v>
      </c>
      <c r="N5033" s="27">
        <v>46207.375</v>
      </c>
      <c r="O5033" s="27">
        <v>46207.75</v>
      </c>
      <c r="P5033" s="24" t="s">
        <v>8246</v>
      </c>
      <c r="Q5033" s="24" t="s">
        <v>8247</v>
      </c>
      <c r="R5033" s="24" t="s">
        <v>429</v>
      </c>
      <c r="T5033" s="24" t="s">
        <v>63</v>
      </c>
      <c r="U5033" s="24" t="s">
        <v>297</v>
      </c>
      <c r="V5033" s="27">
        <v>46207.37777777778</v>
      </c>
      <c r="W5033" s="27">
        <v>46207.436111111114</v>
      </c>
      <c r="Z5033" s="24">
        <v>1</v>
      </c>
      <c r="AA5033" s="24" t="s">
        <v>58</v>
      </c>
      <c r="AB5033" s="24" t="b">
        <v>0</v>
      </c>
      <c r="AC5033" s="61"/>
    </row>
    <row r="5034" spans="2:29" ht="13.7">
      <c r="B5034" s="24" t="s">
        <v>95</v>
      </c>
      <c r="C5034" s="24" t="s">
        <v>50</v>
      </c>
      <c r="D5034" s="24" t="s">
        <v>99</v>
      </c>
      <c r="E5034" s="24">
        <v>540</v>
      </c>
      <c r="F5034" s="26">
        <v>46204</v>
      </c>
      <c r="G5034" s="24" t="s">
        <v>52</v>
      </c>
      <c r="H5034" s="24" t="s">
        <v>53</v>
      </c>
      <c r="I5034" s="24" t="s">
        <v>61</v>
      </c>
      <c r="J5034" s="24" t="s">
        <v>125</v>
      </c>
      <c r="K5034" s="24">
        <v>1</v>
      </c>
      <c r="L5034" s="24" t="s">
        <v>97</v>
      </c>
      <c r="M5034" s="26">
        <v>46210</v>
      </c>
      <c r="N5034" s="27">
        <v>46210.354166666664</v>
      </c>
      <c r="O5034" s="27">
        <v>46210.729166666664</v>
      </c>
      <c r="V5034" s="27"/>
      <c r="W5034" s="27"/>
      <c r="X5034" s="24">
        <v>4</v>
      </c>
      <c r="Y5034" s="24">
        <v>0</v>
      </c>
      <c r="Z5034" s="24">
        <v>4</v>
      </c>
      <c r="AA5034" s="24" t="s">
        <v>58</v>
      </c>
      <c r="AB5034" s="24" t="b">
        <v>0</v>
      </c>
      <c r="AC5034" s="61">
        <v>0</v>
      </c>
    </row>
    <row r="5035" spans="2:29" ht="13.7">
      <c r="B5035" s="24" t="s">
        <v>95</v>
      </c>
      <c r="C5035" s="24" t="s">
        <v>50</v>
      </c>
      <c r="D5035" s="24" t="s">
        <v>99</v>
      </c>
      <c r="E5035" s="24">
        <v>540</v>
      </c>
      <c r="F5035" s="26">
        <v>46204</v>
      </c>
      <c r="G5035" s="24" t="s">
        <v>52</v>
      </c>
      <c r="H5035" s="24" t="s">
        <v>53</v>
      </c>
      <c r="I5035" s="24" t="s">
        <v>61</v>
      </c>
      <c r="J5035" s="24" t="s">
        <v>126</v>
      </c>
      <c r="K5035" s="24">
        <v>1</v>
      </c>
      <c r="L5035" s="24" t="s">
        <v>97</v>
      </c>
      <c r="M5035" s="26">
        <v>46210</v>
      </c>
      <c r="N5035" s="27">
        <v>46210.354166666664</v>
      </c>
      <c r="O5035" s="27">
        <v>46210.729166666664</v>
      </c>
      <c r="P5035" s="24" t="s">
        <v>8248</v>
      </c>
      <c r="Q5035" s="24" t="s">
        <v>8249</v>
      </c>
      <c r="R5035" s="24" t="s">
        <v>205</v>
      </c>
      <c r="S5035" s="24" t="s">
        <v>213</v>
      </c>
      <c r="T5035" s="24" t="s">
        <v>61</v>
      </c>
      <c r="U5035" s="24" t="s">
        <v>214</v>
      </c>
      <c r="V5035" s="27">
        <v>46210.638888888891</v>
      </c>
      <c r="W5035" s="27">
        <v>46210.709722222222</v>
      </c>
      <c r="Z5035" s="24">
        <v>1</v>
      </c>
      <c r="AA5035" s="24" t="s">
        <v>58</v>
      </c>
      <c r="AB5035" s="24" t="b">
        <v>0</v>
      </c>
      <c r="AC5035" s="61"/>
    </row>
    <row r="5036" spans="2:29" ht="13.7">
      <c r="B5036" s="24" t="s">
        <v>95</v>
      </c>
      <c r="C5036" s="24" t="s">
        <v>50</v>
      </c>
      <c r="D5036" s="24" t="s">
        <v>99</v>
      </c>
      <c r="E5036" s="24">
        <v>540</v>
      </c>
      <c r="F5036" s="26">
        <v>46204</v>
      </c>
      <c r="G5036" s="24" t="s">
        <v>52</v>
      </c>
      <c r="H5036" s="24" t="s">
        <v>53</v>
      </c>
      <c r="I5036" s="24" t="s">
        <v>61</v>
      </c>
      <c r="J5036" s="24" t="s">
        <v>126</v>
      </c>
      <c r="K5036" s="24">
        <v>1</v>
      </c>
      <c r="L5036" s="24" t="s">
        <v>97</v>
      </c>
      <c r="M5036" s="26">
        <v>46210</v>
      </c>
      <c r="N5036" s="27">
        <v>46210.354166666664</v>
      </c>
      <c r="O5036" s="27">
        <v>46210.729166666664</v>
      </c>
      <c r="P5036" s="24" t="s">
        <v>8250</v>
      </c>
      <c r="Q5036" s="24" t="s">
        <v>8251</v>
      </c>
      <c r="R5036" s="24" t="s">
        <v>201</v>
      </c>
      <c r="S5036" s="24" t="s">
        <v>198</v>
      </c>
      <c r="T5036" s="24" t="s">
        <v>61</v>
      </c>
      <c r="U5036" s="24" t="s">
        <v>214</v>
      </c>
      <c r="V5036" s="27">
        <v>46210.55</v>
      </c>
      <c r="W5036" s="27">
        <v>46210.625694444447</v>
      </c>
      <c r="Z5036" s="24">
        <v>1</v>
      </c>
      <c r="AA5036" s="24" t="s">
        <v>58</v>
      </c>
      <c r="AB5036" s="24" t="b">
        <v>0</v>
      </c>
      <c r="AC5036" s="61"/>
    </row>
    <row r="5037" spans="2:29" ht="13.7">
      <c r="B5037" s="24" t="s">
        <v>95</v>
      </c>
      <c r="C5037" s="24" t="s">
        <v>50</v>
      </c>
      <c r="D5037" s="24" t="s">
        <v>99</v>
      </c>
      <c r="E5037" s="24">
        <v>540</v>
      </c>
      <c r="F5037" s="26">
        <v>46204</v>
      </c>
      <c r="G5037" s="24" t="s">
        <v>52</v>
      </c>
      <c r="H5037" s="24" t="s">
        <v>53</v>
      </c>
      <c r="I5037" s="24" t="s">
        <v>61</v>
      </c>
      <c r="J5037" s="24" t="s">
        <v>126</v>
      </c>
      <c r="K5037" s="24">
        <v>1</v>
      </c>
      <c r="L5037" s="24" t="s">
        <v>97</v>
      </c>
      <c r="M5037" s="26">
        <v>46210</v>
      </c>
      <c r="N5037" s="27">
        <v>46210.354166666664</v>
      </c>
      <c r="O5037" s="27">
        <v>46210.729166666664</v>
      </c>
      <c r="P5037" s="24" t="s">
        <v>8252</v>
      </c>
      <c r="Q5037" s="24" t="s">
        <v>8253</v>
      </c>
      <c r="R5037" s="24" t="s">
        <v>201</v>
      </c>
      <c r="S5037" s="24" t="s">
        <v>152</v>
      </c>
      <c r="T5037" s="24" t="s">
        <v>61</v>
      </c>
      <c r="U5037" s="24" t="s">
        <v>214</v>
      </c>
      <c r="V5037" s="27">
        <v>46210.45416666667</v>
      </c>
      <c r="W5037" s="27">
        <v>46210.512499999997</v>
      </c>
      <c r="Z5037" s="24">
        <v>1</v>
      </c>
      <c r="AA5037" s="24" t="s">
        <v>58</v>
      </c>
      <c r="AB5037" s="24" t="b">
        <v>0</v>
      </c>
      <c r="AC5037" s="61"/>
    </row>
    <row r="5038" spans="2:29" ht="13.7">
      <c r="B5038" s="24" t="s">
        <v>95</v>
      </c>
      <c r="C5038" s="24" t="s">
        <v>50</v>
      </c>
      <c r="D5038" s="24" t="s">
        <v>99</v>
      </c>
      <c r="E5038" s="24">
        <v>540</v>
      </c>
      <c r="F5038" s="26">
        <v>46204</v>
      </c>
      <c r="G5038" s="24" t="s">
        <v>52</v>
      </c>
      <c r="H5038" s="24" t="s">
        <v>53</v>
      </c>
      <c r="I5038" s="24" t="s">
        <v>61</v>
      </c>
      <c r="J5038" s="24" t="s">
        <v>126</v>
      </c>
      <c r="K5038" s="24">
        <v>1</v>
      </c>
      <c r="L5038" s="24" t="s">
        <v>97</v>
      </c>
      <c r="M5038" s="26">
        <v>46210</v>
      </c>
      <c r="N5038" s="27">
        <v>46210.354166666664</v>
      </c>
      <c r="O5038" s="27">
        <v>46210.729166666664</v>
      </c>
      <c r="P5038" s="24" t="s">
        <v>8254</v>
      </c>
      <c r="Q5038" s="24" t="s">
        <v>8255</v>
      </c>
      <c r="R5038" s="24" t="s">
        <v>201</v>
      </c>
      <c r="S5038" s="24" t="s">
        <v>198</v>
      </c>
      <c r="T5038" s="24" t="s">
        <v>61</v>
      </c>
      <c r="U5038" s="24" t="s">
        <v>214</v>
      </c>
      <c r="V5038" s="27">
        <v>46210.35833333333</v>
      </c>
      <c r="W5038" s="27">
        <v>46210.417361111111</v>
      </c>
      <c r="Z5038" s="24">
        <v>1</v>
      </c>
      <c r="AA5038" s="24" t="s">
        <v>58</v>
      </c>
      <c r="AB5038" s="24" t="b">
        <v>0</v>
      </c>
      <c r="AC5038" s="61"/>
    </row>
    <row r="5039" spans="2:29" ht="13.7">
      <c r="B5039" s="24" t="s">
        <v>95</v>
      </c>
      <c r="C5039" s="24" t="s">
        <v>50</v>
      </c>
      <c r="D5039" s="24" t="s">
        <v>99</v>
      </c>
      <c r="E5039" s="24">
        <v>540</v>
      </c>
      <c r="F5039" s="26">
        <v>46204</v>
      </c>
      <c r="G5039" s="24" t="s">
        <v>52</v>
      </c>
      <c r="H5039" s="24" t="s">
        <v>53</v>
      </c>
      <c r="I5039" s="24" t="s">
        <v>54</v>
      </c>
      <c r="J5039" s="24" t="s">
        <v>125</v>
      </c>
      <c r="K5039" s="24">
        <v>1</v>
      </c>
      <c r="L5039" s="24" t="s">
        <v>97</v>
      </c>
      <c r="M5039" s="26">
        <v>46212</v>
      </c>
      <c r="N5039" s="27">
        <v>46212.333333333336</v>
      </c>
      <c r="O5039" s="27">
        <v>46212.708333333336</v>
      </c>
      <c r="V5039" s="27"/>
      <c r="W5039" s="27"/>
      <c r="X5039" s="24">
        <v>4</v>
      </c>
      <c r="Y5039" s="24">
        <v>0</v>
      </c>
      <c r="Z5039" s="24">
        <v>4</v>
      </c>
      <c r="AA5039" s="24" t="s">
        <v>58</v>
      </c>
      <c r="AB5039" s="24" t="b">
        <v>0</v>
      </c>
      <c r="AC5039" s="61">
        <v>0</v>
      </c>
    </row>
    <row r="5040" spans="2:29" ht="13.7">
      <c r="B5040" s="24" t="s">
        <v>95</v>
      </c>
      <c r="C5040" s="24" t="s">
        <v>50</v>
      </c>
      <c r="D5040" s="24" t="s">
        <v>99</v>
      </c>
      <c r="E5040" s="24">
        <v>540</v>
      </c>
      <c r="F5040" s="26">
        <v>46204</v>
      </c>
      <c r="G5040" s="24" t="s">
        <v>52</v>
      </c>
      <c r="H5040" s="24" t="s">
        <v>53</v>
      </c>
      <c r="I5040" s="24" t="s">
        <v>54</v>
      </c>
      <c r="J5040" s="24" t="s">
        <v>126</v>
      </c>
      <c r="K5040" s="24">
        <v>1</v>
      </c>
      <c r="L5040" s="24" t="s">
        <v>97</v>
      </c>
      <c r="M5040" s="26">
        <v>46212</v>
      </c>
      <c r="N5040" s="27">
        <v>46212.333333333336</v>
      </c>
      <c r="O5040" s="27">
        <v>46212.708333333336</v>
      </c>
      <c r="P5040" s="24" t="s">
        <v>8256</v>
      </c>
      <c r="Q5040" s="24" t="s">
        <v>8257</v>
      </c>
      <c r="R5040" s="24" t="s">
        <v>190</v>
      </c>
      <c r="T5040" s="24" t="s">
        <v>54</v>
      </c>
      <c r="U5040" s="24" t="s">
        <v>169</v>
      </c>
      <c r="V5040" s="27">
        <v>46212.433333333334</v>
      </c>
      <c r="W5040" s="27">
        <v>46212.504861111112</v>
      </c>
      <c r="Z5040" s="24">
        <v>1</v>
      </c>
      <c r="AA5040" s="24" t="s">
        <v>58</v>
      </c>
      <c r="AB5040" s="24" t="b">
        <v>0</v>
      </c>
      <c r="AC5040" s="61"/>
    </row>
    <row r="5041" spans="2:29" ht="13.7">
      <c r="B5041" s="24" t="s">
        <v>95</v>
      </c>
      <c r="C5041" s="24" t="s">
        <v>50</v>
      </c>
      <c r="D5041" s="24" t="s">
        <v>99</v>
      </c>
      <c r="E5041" s="24">
        <v>540</v>
      </c>
      <c r="F5041" s="26">
        <v>46204</v>
      </c>
      <c r="G5041" s="24" t="s">
        <v>52</v>
      </c>
      <c r="H5041" s="24" t="s">
        <v>53</v>
      </c>
      <c r="I5041" s="24" t="s">
        <v>54</v>
      </c>
      <c r="J5041" s="24" t="s">
        <v>126</v>
      </c>
      <c r="K5041" s="24">
        <v>1</v>
      </c>
      <c r="L5041" s="24" t="s">
        <v>97</v>
      </c>
      <c r="M5041" s="26">
        <v>46212</v>
      </c>
      <c r="N5041" s="27">
        <v>46212.333333333336</v>
      </c>
      <c r="O5041" s="27">
        <v>46212.708333333336</v>
      </c>
      <c r="P5041" s="24" t="s">
        <v>8258</v>
      </c>
      <c r="Q5041" s="24" t="s">
        <v>8259</v>
      </c>
      <c r="R5041" s="24" t="s">
        <v>190</v>
      </c>
      <c r="S5041" s="24" t="s">
        <v>152</v>
      </c>
      <c r="T5041" s="24" t="s">
        <v>54</v>
      </c>
      <c r="U5041" s="24" t="s">
        <v>169</v>
      </c>
      <c r="V5041" s="27">
        <v>46212.62222222222</v>
      </c>
      <c r="W5041" s="27">
        <v>46212.680555555555</v>
      </c>
      <c r="Z5041" s="24">
        <v>1</v>
      </c>
      <c r="AA5041" s="24" t="s">
        <v>58</v>
      </c>
      <c r="AB5041" s="24" t="b">
        <v>0</v>
      </c>
      <c r="AC5041" s="61"/>
    </row>
    <row r="5042" spans="2:29" ht="13.7">
      <c r="B5042" s="24" t="s">
        <v>95</v>
      </c>
      <c r="C5042" s="24" t="s">
        <v>50</v>
      </c>
      <c r="D5042" s="24" t="s">
        <v>99</v>
      </c>
      <c r="E5042" s="24">
        <v>540</v>
      </c>
      <c r="F5042" s="26">
        <v>46204</v>
      </c>
      <c r="G5042" s="24" t="s">
        <v>52</v>
      </c>
      <c r="H5042" s="24" t="s">
        <v>53</v>
      </c>
      <c r="I5042" s="24" t="s">
        <v>54</v>
      </c>
      <c r="J5042" s="24" t="s">
        <v>126</v>
      </c>
      <c r="K5042" s="24">
        <v>1</v>
      </c>
      <c r="L5042" s="24" t="s">
        <v>97</v>
      </c>
      <c r="M5042" s="26">
        <v>46212</v>
      </c>
      <c r="N5042" s="27">
        <v>46212.333333333336</v>
      </c>
      <c r="O5042" s="27">
        <v>46212.708333333336</v>
      </c>
      <c r="P5042" s="24" t="s">
        <v>8260</v>
      </c>
      <c r="Q5042" s="24" t="s">
        <v>8261</v>
      </c>
      <c r="R5042" s="24" t="s">
        <v>190</v>
      </c>
      <c r="T5042" s="24" t="s">
        <v>54</v>
      </c>
      <c r="U5042" s="24" t="s">
        <v>169</v>
      </c>
      <c r="V5042" s="27">
        <v>46212.522916666669</v>
      </c>
      <c r="W5042" s="27">
        <v>46212.575694444444</v>
      </c>
      <c r="Z5042" s="24">
        <v>1</v>
      </c>
      <c r="AA5042" s="24" t="s">
        <v>58</v>
      </c>
      <c r="AB5042" s="24" t="b">
        <v>0</v>
      </c>
      <c r="AC5042" s="61"/>
    </row>
    <row r="5043" spans="2:29" ht="13.7">
      <c r="B5043" s="24" t="s">
        <v>95</v>
      </c>
      <c r="C5043" s="24" t="s">
        <v>50</v>
      </c>
      <c r="D5043" s="24" t="s">
        <v>99</v>
      </c>
      <c r="E5043" s="24">
        <v>540</v>
      </c>
      <c r="F5043" s="26">
        <v>46204</v>
      </c>
      <c r="G5043" s="24" t="s">
        <v>52</v>
      </c>
      <c r="H5043" s="24" t="s">
        <v>53</v>
      </c>
      <c r="I5043" s="24" t="s">
        <v>54</v>
      </c>
      <c r="J5043" s="24" t="s">
        <v>126</v>
      </c>
      <c r="K5043" s="24">
        <v>1</v>
      </c>
      <c r="L5043" s="24" t="s">
        <v>97</v>
      </c>
      <c r="M5043" s="26">
        <v>46212</v>
      </c>
      <c r="N5043" s="27">
        <v>46212.333333333336</v>
      </c>
      <c r="O5043" s="27">
        <v>46212.708333333336</v>
      </c>
      <c r="P5043" s="24" t="s">
        <v>8262</v>
      </c>
      <c r="Q5043" s="24" t="s">
        <v>8263</v>
      </c>
      <c r="R5043" s="24" t="s">
        <v>146</v>
      </c>
      <c r="T5043" s="24" t="s">
        <v>54</v>
      </c>
      <c r="U5043" s="24" t="s">
        <v>169</v>
      </c>
      <c r="V5043" s="27">
        <v>46212.338194444441</v>
      </c>
      <c r="W5043" s="27">
        <v>46212.411111111112</v>
      </c>
      <c r="Z5043" s="24">
        <v>1</v>
      </c>
      <c r="AA5043" s="24" t="s">
        <v>58</v>
      </c>
      <c r="AB5043" s="24" t="b">
        <v>0</v>
      </c>
      <c r="AC5043" s="61"/>
    </row>
    <row r="5044" spans="2:29" ht="13.7">
      <c r="B5044" s="24" t="s">
        <v>95</v>
      </c>
      <c r="C5044" s="24" t="s">
        <v>50</v>
      </c>
      <c r="D5044" s="24" t="s">
        <v>99</v>
      </c>
      <c r="E5044" s="24">
        <v>540</v>
      </c>
      <c r="F5044" s="26">
        <v>46204</v>
      </c>
      <c r="G5044" s="24" t="s">
        <v>52</v>
      </c>
      <c r="H5044" s="24" t="s">
        <v>53</v>
      </c>
      <c r="I5044" s="24" t="s">
        <v>61</v>
      </c>
      <c r="J5044" s="24" t="s">
        <v>125</v>
      </c>
      <c r="K5044" s="24">
        <v>1</v>
      </c>
      <c r="L5044" s="24" t="s">
        <v>97</v>
      </c>
      <c r="M5044" s="26">
        <v>46218</v>
      </c>
      <c r="N5044" s="27">
        <v>46218.354166666664</v>
      </c>
      <c r="O5044" s="27">
        <v>46218.729166666664</v>
      </c>
      <c r="V5044" s="27"/>
      <c r="W5044" s="27"/>
      <c r="X5044" s="24">
        <v>4</v>
      </c>
      <c r="Y5044" s="24">
        <v>0</v>
      </c>
      <c r="Z5044" s="24">
        <v>4</v>
      </c>
      <c r="AA5044" s="24" t="s">
        <v>58</v>
      </c>
      <c r="AB5044" s="24" t="b">
        <v>0</v>
      </c>
      <c r="AC5044" s="61">
        <v>0</v>
      </c>
    </row>
    <row r="5045" spans="2:29" ht="13.7">
      <c r="B5045" s="24" t="s">
        <v>95</v>
      </c>
      <c r="C5045" s="24" t="s">
        <v>50</v>
      </c>
      <c r="D5045" s="24" t="s">
        <v>99</v>
      </c>
      <c r="E5045" s="24">
        <v>540</v>
      </c>
      <c r="F5045" s="26">
        <v>46204</v>
      </c>
      <c r="G5045" s="24" t="s">
        <v>52</v>
      </c>
      <c r="H5045" s="24" t="s">
        <v>53</v>
      </c>
      <c r="I5045" s="24" t="s">
        <v>61</v>
      </c>
      <c r="J5045" s="24" t="s">
        <v>126</v>
      </c>
      <c r="K5045" s="24">
        <v>1</v>
      </c>
      <c r="L5045" s="24" t="s">
        <v>97</v>
      </c>
      <c r="M5045" s="26">
        <v>46218</v>
      </c>
      <c r="N5045" s="27">
        <v>46218.354166666664</v>
      </c>
      <c r="O5045" s="27">
        <v>46218.729166666664</v>
      </c>
      <c r="P5045" s="24" t="s">
        <v>8264</v>
      </c>
      <c r="Q5045" s="24" t="s">
        <v>8265</v>
      </c>
      <c r="R5045" s="24" t="s">
        <v>205</v>
      </c>
      <c r="T5045" s="24" t="s">
        <v>61</v>
      </c>
      <c r="U5045" s="24" t="s">
        <v>497</v>
      </c>
      <c r="V5045" s="27">
        <v>46218.547222222223</v>
      </c>
      <c r="W5045" s="27">
        <v>46218.613194444442</v>
      </c>
      <c r="Z5045" s="24">
        <v>1</v>
      </c>
      <c r="AA5045" s="24" t="s">
        <v>58</v>
      </c>
      <c r="AB5045" s="24" t="b">
        <v>0</v>
      </c>
      <c r="AC5045" s="61"/>
    </row>
    <row r="5046" spans="2:29" ht="13.7">
      <c r="B5046" s="24" t="s">
        <v>95</v>
      </c>
      <c r="C5046" s="24" t="s">
        <v>50</v>
      </c>
      <c r="D5046" s="24" t="s">
        <v>99</v>
      </c>
      <c r="E5046" s="24">
        <v>540</v>
      </c>
      <c r="F5046" s="26">
        <v>46204</v>
      </c>
      <c r="G5046" s="24" t="s">
        <v>52</v>
      </c>
      <c r="H5046" s="24" t="s">
        <v>53</v>
      </c>
      <c r="I5046" s="24" t="s">
        <v>61</v>
      </c>
      <c r="J5046" s="24" t="s">
        <v>126</v>
      </c>
      <c r="K5046" s="24">
        <v>1</v>
      </c>
      <c r="L5046" s="24" t="s">
        <v>97</v>
      </c>
      <c r="M5046" s="26">
        <v>46218</v>
      </c>
      <c r="N5046" s="27">
        <v>46218.354166666664</v>
      </c>
      <c r="O5046" s="27">
        <v>46218.729166666664</v>
      </c>
      <c r="P5046" s="24" t="s">
        <v>8266</v>
      </c>
      <c r="Q5046" s="24" t="s">
        <v>8267</v>
      </c>
      <c r="R5046" s="24" t="s">
        <v>208</v>
      </c>
      <c r="T5046" s="24" t="s">
        <v>61</v>
      </c>
      <c r="U5046" s="24" t="s">
        <v>497</v>
      </c>
      <c r="V5046" s="27">
        <v>46218.362500000003</v>
      </c>
      <c r="W5046" s="27">
        <v>46218.428472222222</v>
      </c>
      <c r="Z5046" s="24">
        <v>1</v>
      </c>
      <c r="AA5046" s="24" t="s">
        <v>58</v>
      </c>
      <c r="AB5046" s="24" t="b">
        <v>0</v>
      </c>
      <c r="AC5046" s="61"/>
    </row>
    <row r="5047" spans="2:29" ht="13.7">
      <c r="B5047" s="24" t="s">
        <v>95</v>
      </c>
      <c r="C5047" s="24" t="s">
        <v>50</v>
      </c>
      <c r="D5047" s="24" t="s">
        <v>99</v>
      </c>
      <c r="E5047" s="24">
        <v>540</v>
      </c>
      <c r="F5047" s="26">
        <v>46204</v>
      </c>
      <c r="G5047" s="24" t="s">
        <v>52</v>
      </c>
      <c r="H5047" s="24" t="s">
        <v>53</v>
      </c>
      <c r="I5047" s="24" t="s">
        <v>61</v>
      </c>
      <c r="J5047" s="24" t="s">
        <v>126</v>
      </c>
      <c r="K5047" s="24">
        <v>1</v>
      </c>
      <c r="L5047" s="24" t="s">
        <v>97</v>
      </c>
      <c r="M5047" s="26">
        <v>46218</v>
      </c>
      <c r="N5047" s="27">
        <v>46218.354166666664</v>
      </c>
      <c r="O5047" s="27">
        <v>46218.729166666664</v>
      </c>
      <c r="P5047" s="24" t="s">
        <v>8268</v>
      </c>
      <c r="Q5047" s="24" t="s">
        <v>8269</v>
      </c>
      <c r="R5047" s="24" t="s">
        <v>205</v>
      </c>
      <c r="T5047" s="24" t="s">
        <v>61</v>
      </c>
      <c r="U5047" s="24" t="s">
        <v>497</v>
      </c>
      <c r="V5047" s="27">
        <v>46218.453472222223</v>
      </c>
      <c r="W5047" s="27">
        <v>46218.517361111109</v>
      </c>
      <c r="Z5047" s="24">
        <v>1</v>
      </c>
      <c r="AA5047" s="24" t="s">
        <v>58</v>
      </c>
      <c r="AB5047" s="24" t="b">
        <v>0</v>
      </c>
      <c r="AC5047" s="61"/>
    </row>
    <row r="5048" spans="2:29" ht="13.7">
      <c r="B5048" s="24" t="s">
        <v>95</v>
      </c>
      <c r="C5048" s="24" t="s">
        <v>50</v>
      </c>
      <c r="D5048" s="24" t="s">
        <v>99</v>
      </c>
      <c r="E5048" s="24">
        <v>540</v>
      </c>
      <c r="F5048" s="26">
        <v>46204</v>
      </c>
      <c r="G5048" s="24" t="s">
        <v>52</v>
      </c>
      <c r="H5048" s="24" t="s">
        <v>53</v>
      </c>
      <c r="I5048" s="24" t="s">
        <v>61</v>
      </c>
      <c r="J5048" s="24" t="s">
        <v>126</v>
      </c>
      <c r="K5048" s="24">
        <v>1</v>
      </c>
      <c r="L5048" s="24" t="s">
        <v>97</v>
      </c>
      <c r="M5048" s="26">
        <v>46218</v>
      </c>
      <c r="N5048" s="27">
        <v>46218.354166666664</v>
      </c>
      <c r="O5048" s="27">
        <v>46218.729166666664</v>
      </c>
      <c r="P5048" s="24" t="s">
        <v>8270</v>
      </c>
      <c r="Q5048" s="24" t="s">
        <v>8271</v>
      </c>
      <c r="R5048" s="24" t="s">
        <v>201</v>
      </c>
      <c r="S5048" s="24" t="s">
        <v>213</v>
      </c>
      <c r="T5048" s="24" t="s">
        <v>61</v>
      </c>
      <c r="U5048" s="24" t="s">
        <v>497</v>
      </c>
      <c r="V5048" s="27">
        <v>46218.640972222223</v>
      </c>
      <c r="W5048" s="27">
        <v>46218.700694444444</v>
      </c>
      <c r="Z5048" s="24">
        <v>1</v>
      </c>
      <c r="AA5048" s="24" t="s">
        <v>58</v>
      </c>
      <c r="AB5048" s="24" t="b">
        <v>0</v>
      </c>
      <c r="AC5048" s="61"/>
    </row>
    <row r="5049" spans="2:29" ht="13.7">
      <c r="B5049" s="24" t="s">
        <v>95</v>
      </c>
      <c r="C5049" s="24" t="s">
        <v>50</v>
      </c>
      <c r="D5049" s="24" t="s">
        <v>99</v>
      </c>
      <c r="E5049" s="24">
        <v>540</v>
      </c>
      <c r="F5049" s="26">
        <v>46204</v>
      </c>
      <c r="G5049" s="24" t="s">
        <v>52</v>
      </c>
      <c r="H5049" s="24" t="s">
        <v>53</v>
      </c>
      <c r="I5049" s="24" t="s">
        <v>61</v>
      </c>
      <c r="J5049" s="24" t="s">
        <v>125</v>
      </c>
      <c r="K5049" s="24">
        <v>1</v>
      </c>
      <c r="L5049" s="24" t="s">
        <v>97</v>
      </c>
      <c r="M5049" s="26">
        <v>46221</v>
      </c>
      <c r="N5049" s="27">
        <v>46221.375</v>
      </c>
      <c r="O5049" s="27">
        <v>46221.75</v>
      </c>
      <c r="V5049" s="27"/>
      <c r="W5049" s="27"/>
      <c r="X5049" s="24">
        <v>4</v>
      </c>
      <c r="Y5049" s="24">
        <v>0</v>
      </c>
      <c r="Z5049" s="24">
        <v>4</v>
      </c>
      <c r="AA5049" s="24" t="s">
        <v>58</v>
      </c>
      <c r="AB5049" s="24" t="b">
        <v>0</v>
      </c>
      <c r="AC5049" s="61">
        <v>0</v>
      </c>
    </row>
    <row r="5050" spans="2:29" ht="13.7">
      <c r="B5050" s="24" t="s">
        <v>95</v>
      </c>
      <c r="C5050" s="24" t="s">
        <v>50</v>
      </c>
      <c r="D5050" s="24" t="s">
        <v>99</v>
      </c>
      <c r="E5050" s="24">
        <v>540</v>
      </c>
      <c r="F5050" s="26">
        <v>46204</v>
      </c>
      <c r="G5050" s="24" t="s">
        <v>52</v>
      </c>
      <c r="H5050" s="24" t="s">
        <v>53</v>
      </c>
      <c r="I5050" s="24" t="s">
        <v>61</v>
      </c>
      <c r="J5050" s="24" t="s">
        <v>126</v>
      </c>
      <c r="K5050" s="24">
        <v>1</v>
      </c>
      <c r="L5050" s="24" t="s">
        <v>97</v>
      </c>
      <c r="M5050" s="26">
        <v>46221</v>
      </c>
      <c r="N5050" s="27">
        <v>46221.375</v>
      </c>
      <c r="O5050" s="27">
        <v>46221.75</v>
      </c>
      <c r="P5050" s="24" t="s">
        <v>8272</v>
      </c>
      <c r="Q5050" s="24" t="s">
        <v>8273</v>
      </c>
      <c r="R5050" s="24" t="s">
        <v>208</v>
      </c>
      <c r="S5050" s="24" t="s">
        <v>198</v>
      </c>
      <c r="T5050" s="24" t="s">
        <v>61</v>
      </c>
      <c r="U5050" s="24" t="s">
        <v>250</v>
      </c>
      <c r="V5050" s="27">
        <v>46221.568749999999</v>
      </c>
      <c r="W5050" s="27">
        <v>46221.633333333331</v>
      </c>
      <c r="Z5050" s="24">
        <v>1</v>
      </c>
      <c r="AA5050" s="24" t="s">
        <v>58</v>
      </c>
      <c r="AB5050" s="24" t="b">
        <v>0</v>
      </c>
      <c r="AC5050" s="61"/>
    </row>
    <row r="5051" spans="2:29" ht="13.7">
      <c r="B5051" s="24" t="s">
        <v>95</v>
      </c>
      <c r="C5051" s="24" t="s">
        <v>50</v>
      </c>
      <c r="D5051" s="24" t="s">
        <v>99</v>
      </c>
      <c r="E5051" s="24">
        <v>540</v>
      </c>
      <c r="F5051" s="26">
        <v>46204</v>
      </c>
      <c r="G5051" s="24" t="s">
        <v>52</v>
      </c>
      <c r="H5051" s="24" t="s">
        <v>53</v>
      </c>
      <c r="I5051" s="24" t="s">
        <v>61</v>
      </c>
      <c r="J5051" s="24" t="s">
        <v>126</v>
      </c>
      <c r="K5051" s="24">
        <v>1</v>
      </c>
      <c r="L5051" s="24" t="s">
        <v>97</v>
      </c>
      <c r="M5051" s="26">
        <v>46221</v>
      </c>
      <c r="N5051" s="27">
        <v>46221.375</v>
      </c>
      <c r="O5051" s="27">
        <v>46221.75</v>
      </c>
      <c r="P5051" s="24" t="s">
        <v>8274</v>
      </c>
      <c r="Q5051" s="24" t="s">
        <v>8275</v>
      </c>
      <c r="R5051" s="24" t="s">
        <v>208</v>
      </c>
      <c r="S5051" s="24" t="s">
        <v>152</v>
      </c>
      <c r="T5051" s="24" t="s">
        <v>61</v>
      </c>
      <c r="U5051" s="24" t="s">
        <v>250</v>
      </c>
      <c r="V5051" s="27">
        <v>46221.663888888892</v>
      </c>
      <c r="W5051" s="27">
        <v>46221.729166666664</v>
      </c>
      <c r="Z5051" s="24">
        <v>1</v>
      </c>
      <c r="AA5051" s="24" t="s">
        <v>58</v>
      </c>
      <c r="AB5051" s="24" t="b">
        <v>0</v>
      </c>
      <c r="AC5051" s="61"/>
    </row>
    <row r="5052" spans="2:29" ht="13.7">
      <c r="B5052" s="24" t="s">
        <v>95</v>
      </c>
      <c r="C5052" s="24" t="s">
        <v>50</v>
      </c>
      <c r="D5052" s="24" t="s">
        <v>99</v>
      </c>
      <c r="E5052" s="24">
        <v>540</v>
      </c>
      <c r="F5052" s="26">
        <v>46204</v>
      </c>
      <c r="G5052" s="24" t="s">
        <v>52</v>
      </c>
      <c r="H5052" s="24" t="s">
        <v>53</v>
      </c>
      <c r="I5052" s="24" t="s">
        <v>61</v>
      </c>
      <c r="J5052" s="24" t="s">
        <v>126</v>
      </c>
      <c r="K5052" s="24">
        <v>1</v>
      </c>
      <c r="L5052" s="24" t="s">
        <v>97</v>
      </c>
      <c r="M5052" s="26">
        <v>46221</v>
      </c>
      <c r="N5052" s="27">
        <v>46221.375</v>
      </c>
      <c r="O5052" s="27">
        <v>46221.75</v>
      </c>
      <c r="P5052" s="24" t="s">
        <v>8276</v>
      </c>
      <c r="Q5052" s="24" t="s">
        <v>8277</v>
      </c>
      <c r="R5052" s="24" t="s">
        <v>205</v>
      </c>
      <c r="T5052" s="24" t="s">
        <v>61</v>
      </c>
      <c r="U5052" s="24" t="s">
        <v>250</v>
      </c>
      <c r="V5052" s="27">
        <v>46221.474999999999</v>
      </c>
      <c r="W5052" s="27">
        <v>46221.540277777778</v>
      </c>
      <c r="Z5052" s="24">
        <v>1</v>
      </c>
      <c r="AA5052" s="24" t="s">
        <v>58</v>
      </c>
      <c r="AB5052" s="24" t="b">
        <v>0</v>
      </c>
      <c r="AC5052" s="61"/>
    </row>
    <row r="5053" spans="2:29" ht="13.7">
      <c r="B5053" s="24" t="s">
        <v>95</v>
      </c>
      <c r="C5053" s="24" t="s">
        <v>50</v>
      </c>
      <c r="D5053" s="24" t="s">
        <v>99</v>
      </c>
      <c r="E5053" s="24">
        <v>540</v>
      </c>
      <c r="F5053" s="26">
        <v>46204</v>
      </c>
      <c r="G5053" s="24" t="s">
        <v>52</v>
      </c>
      <c r="H5053" s="24" t="s">
        <v>53</v>
      </c>
      <c r="I5053" s="24" t="s">
        <v>61</v>
      </c>
      <c r="J5053" s="24" t="s">
        <v>126</v>
      </c>
      <c r="K5053" s="24">
        <v>1</v>
      </c>
      <c r="L5053" s="24" t="s">
        <v>97</v>
      </c>
      <c r="M5053" s="26">
        <v>46221</v>
      </c>
      <c r="N5053" s="27">
        <v>46221.375</v>
      </c>
      <c r="O5053" s="27">
        <v>46221.75</v>
      </c>
      <c r="P5053" s="24" t="s">
        <v>8278</v>
      </c>
      <c r="Q5053" s="24" t="s">
        <v>8279</v>
      </c>
      <c r="R5053" s="24" t="s">
        <v>201</v>
      </c>
      <c r="S5053" s="24" t="s">
        <v>213</v>
      </c>
      <c r="T5053" s="24" t="s">
        <v>61</v>
      </c>
      <c r="U5053" s="24" t="s">
        <v>250</v>
      </c>
      <c r="V5053" s="27">
        <v>46221.381249999999</v>
      </c>
      <c r="W5053" s="27">
        <v>46221.443055555559</v>
      </c>
      <c r="Z5053" s="24">
        <v>1</v>
      </c>
      <c r="AA5053" s="24" t="s">
        <v>58</v>
      </c>
      <c r="AB5053" s="24" t="b">
        <v>0</v>
      </c>
      <c r="AC5053" s="61"/>
    </row>
    <row r="5054" spans="2:29" ht="13.7">
      <c r="B5054" s="24" t="s">
        <v>95</v>
      </c>
      <c r="C5054" s="24" t="s">
        <v>50</v>
      </c>
      <c r="D5054" s="24" t="s">
        <v>99</v>
      </c>
      <c r="E5054" s="24">
        <v>540</v>
      </c>
      <c r="F5054" s="26">
        <v>46235</v>
      </c>
      <c r="G5054" s="24" t="s">
        <v>52</v>
      </c>
      <c r="H5054" s="24" t="s">
        <v>53</v>
      </c>
      <c r="I5054" s="24" t="s">
        <v>57</v>
      </c>
      <c r="J5054" s="24" t="s">
        <v>125</v>
      </c>
      <c r="K5054" s="24">
        <v>1</v>
      </c>
      <c r="L5054" s="24" t="s">
        <v>97</v>
      </c>
      <c r="M5054" s="26">
        <v>46245</v>
      </c>
      <c r="N5054" s="27">
        <v>46245.3125</v>
      </c>
      <c r="O5054" s="27">
        <v>46245.6875</v>
      </c>
      <c r="V5054" s="27"/>
      <c r="W5054" s="27"/>
      <c r="X5054" s="24">
        <v>4</v>
      </c>
      <c r="Y5054" s="24">
        <v>0</v>
      </c>
      <c r="Z5054" s="24">
        <v>4</v>
      </c>
      <c r="AA5054" s="24" t="s">
        <v>60</v>
      </c>
      <c r="AB5054" s="24" t="b">
        <v>0</v>
      </c>
      <c r="AC5054" s="61">
        <v>0</v>
      </c>
    </row>
    <row r="5055" spans="2:29" ht="13.7">
      <c r="B5055" s="24" t="s">
        <v>95</v>
      </c>
      <c r="C5055" s="24" t="s">
        <v>50</v>
      </c>
      <c r="D5055" s="24" t="s">
        <v>99</v>
      </c>
      <c r="E5055" s="24">
        <v>540</v>
      </c>
      <c r="F5055" s="26">
        <v>46235</v>
      </c>
      <c r="G5055" s="24" t="s">
        <v>52</v>
      </c>
      <c r="H5055" s="24" t="s">
        <v>53</v>
      </c>
      <c r="I5055" s="24" t="s">
        <v>57</v>
      </c>
      <c r="J5055" s="24" t="s">
        <v>126</v>
      </c>
      <c r="K5055" s="24">
        <v>1</v>
      </c>
      <c r="L5055" s="24" t="s">
        <v>97</v>
      </c>
      <c r="M5055" s="26">
        <v>46245</v>
      </c>
      <c r="N5055" s="27">
        <v>46245.3125</v>
      </c>
      <c r="O5055" s="27">
        <v>46245.6875</v>
      </c>
      <c r="P5055" s="24" t="s">
        <v>8280</v>
      </c>
      <c r="Q5055" s="24" t="s">
        <v>8281</v>
      </c>
      <c r="R5055" s="24" t="s">
        <v>182</v>
      </c>
      <c r="T5055" s="24" t="s">
        <v>57</v>
      </c>
      <c r="U5055" s="24" t="s">
        <v>143</v>
      </c>
      <c r="V5055" s="27">
        <v>46245.314583333333</v>
      </c>
      <c r="W5055" s="27">
        <v>46245.377083333333</v>
      </c>
      <c r="Z5055" s="24">
        <v>1</v>
      </c>
      <c r="AA5055" s="24" t="s">
        <v>60</v>
      </c>
      <c r="AB5055" s="24" t="b">
        <v>0</v>
      </c>
      <c r="AC5055" s="61"/>
    </row>
    <row r="5056" spans="2:29" ht="13.7">
      <c r="B5056" s="24" t="s">
        <v>95</v>
      </c>
      <c r="C5056" s="24" t="s">
        <v>50</v>
      </c>
      <c r="D5056" s="24" t="s">
        <v>99</v>
      </c>
      <c r="E5056" s="24">
        <v>540</v>
      </c>
      <c r="F5056" s="26">
        <v>46235</v>
      </c>
      <c r="G5056" s="24" t="s">
        <v>52</v>
      </c>
      <c r="H5056" s="24" t="s">
        <v>53</v>
      </c>
      <c r="I5056" s="24" t="s">
        <v>57</v>
      </c>
      <c r="J5056" s="24" t="s">
        <v>126</v>
      </c>
      <c r="K5056" s="24">
        <v>1</v>
      </c>
      <c r="L5056" s="24" t="s">
        <v>97</v>
      </c>
      <c r="M5056" s="26">
        <v>46245</v>
      </c>
      <c r="N5056" s="27">
        <v>46245.3125</v>
      </c>
      <c r="O5056" s="27">
        <v>46245.6875</v>
      </c>
      <c r="P5056" s="24" t="s">
        <v>8282</v>
      </c>
      <c r="Q5056" s="24" t="s">
        <v>8283</v>
      </c>
      <c r="R5056" s="24" t="s">
        <v>165</v>
      </c>
      <c r="T5056" s="24" t="s">
        <v>57</v>
      </c>
      <c r="U5056" s="24" t="s">
        <v>143</v>
      </c>
      <c r="V5056" s="27">
        <v>46245.40902777778</v>
      </c>
      <c r="W5056" s="27">
        <v>46245.462500000001</v>
      </c>
      <c r="Z5056" s="24">
        <v>1</v>
      </c>
      <c r="AA5056" s="24" t="s">
        <v>60</v>
      </c>
      <c r="AB5056" s="24" t="b">
        <v>0</v>
      </c>
      <c r="AC5056" s="61"/>
    </row>
    <row r="5057" spans="2:29" ht="13.7">
      <c r="B5057" s="24" t="s">
        <v>95</v>
      </c>
      <c r="C5057" s="24" t="s">
        <v>50</v>
      </c>
      <c r="D5057" s="24" t="s">
        <v>99</v>
      </c>
      <c r="E5057" s="24">
        <v>540</v>
      </c>
      <c r="F5057" s="26">
        <v>46235</v>
      </c>
      <c r="G5057" s="24" t="s">
        <v>52</v>
      </c>
      <c r="H5057" s="24" t="s">
        <v>53</v>
      </c>
      <c r="I5057" s="24" t="s">
        <v>57</v>
      </c>
      <c r="J5057" s="24" t="s">
        <v>126</v>
      </c>
      <c r="K5057" s="24">
        <v>1</v>
      </c>
      <c r="L5057" s="24" t="s">
        <v>97</v>
      </c>
      <c r="M5057" s="26">
        <v>46245</v>
      </c>
      <c r="N5057" s="27">
        <v>46245.3125</v>
      </c>
      <c r="O5057" s="27">
        <v>46245.6875</v>
      </c>
      <c r="P5057" s="24" t="s">
        <v>8284</v>
      </c>
      <c r="Q5057" s="24" t="s">
        <v>8285</v>
      </c>
      <c r="R5057" s="24" t="s">
        <v>155</v>
      </c>
      <c r="T5057" s="24" t="s">
        <v>57</v>
      </c>
      <c r="U5057" s="24" t="s">
        <v>143</v>
      </c>
      <c r="V5057" s="27">
        <v>46245.601388888892</v>
      </c>
      <c r="W5057" s="27">
        <v>46245.679166666669</v>
      </c>
      <c r="Z5057" s="24">
        <v>1</v>
      </c>
      <c r="AA5057" s="24" t="s">
        <v>60</v>
      </c>
      <c r="AB5057" s="24" t="b">
        <v>0</v>
      </c>
      <c r="AC5057" s="61"/>
    </row>
    <row r="5058" spans="2:29" ht="13.7">
      <c r="B5058" s="24" t="s">
        <v>95</v>
      </c>
      <c r="C5058" s="24" t="s">
        <v>50</v>
      </c>
      <c r="D5058" s="24" t="s">
        <v>99</v>
      </c>
      <c r="E5058" s="24">
        <v>540</v>
      </c>
      <c r="F5058" s="26">
        <v>46235</v>
      </c>
      <c r="G5058" s="24" t="s">
        <v>52</v>
      </c>
      <c r="H5058" s="24" t="s">
        <v>53</v>
      </c>
      <c r="I5058" s="24" t="s">
        <v>57</v>
      </c>
      <c r="J5058" s="24" t="s">
        <v>126</v>
      </c>
      <c r="K5058" s="24">
        <v>1</v>
      </c>
      <c r="L5058" s="24" t="s">
        <v>97</v>
      </c>
      <c r="M5058" s="26">
        <v>46245</v>
      </c>
      <c r="N5058" s="27">
        <v>46245.3125</v>
      </c>
      <c r="O5058" s="27">
        <v>46245.6875</v>
      </c>
      <c r="P5058" s="24" t="s">
        <v>8286</v>
      </c>
      <c r="Q5058" s="24" t="s">
        <v>8287</v>
      </c>
      <c r="R5058" s="24" t="s">
        <v>165</v>
      </c>
      <c r="T5058" s="24" t="s">
        <v>57</v>
      </c>
      <c r="U5058" s="24" t="s">
        <v>143</v>
      </c>
      <c r="V5058" s="27">
        <v>46245.502083333333</v>
      </c>
      <c r="W5058" s="27">
        <v>46245.564583333333</v>
      </c>
      <c r="Z5058" s="24">
        <v>1</v>
      </c>
      <c r="AA5058" s="24" t="s">
        <v>60</v>
      </c>
      <c r="AB5058" s="24" t="b">
        <v>0</v>
      </c>
      <c r="AC5058" s="61"/>
    </row>
    <row r="5059" spans="2:29" ht="13.7">
      <c r="B5059" s="24" t="s">
        <v>95</v>
      </c>
      <c r="C5059" s="24" t="s">
        <v>50</v>
      </c>
      <c r="D5059" s="24" t="s">
        <v>99</v>
      </c>
      <c r="E5059" s="24">
        <v>540</v>
      </c>
      <c r="F5059" s="26">
        <v>46235</v>
      </c>
      <c r="G5059" s="24" t="s">
        <v>52</v>
      </c>
      <c r="H5059" s="24" t="s">
        <v>53</v>
      </c>
      <c r="I5059" s="24" t="s">
        <v>57</v>
      </c>
      <c r="J5059" s="24" t="s">
        <v>125</v>
      </c>
      <c r="K5059" s="24">
        <v>1</v>
      </c>
      <c r="L5059" s="24" t="s">
        <v>97</v>
      </c>
      <c r="M5059" s="26">
        <v>46252</v>
      </c>
      <c r="N5059" s="27">
        <v>46252.354166666664</v>
      </c>
      <c r="O5059" s="27">
        <v>46252.729166666664</v>
      </c>
      <c r="V5059" s="27"/>
      <c r="W5059" s="27"/>
      <c r="X5059" s="24">
        <v>4</v>
      </c>
      <c r="Y5059" s="24">
        <v>0</v>
      </c>
      <c r="Z5059" s="24">
        <v>4</v>
      </c>
      <c r="AA5059" s="24" t="s">
        <v>60</v>
      </c>
      <c r="AB5059" s="24" t="b">
        <v>0</v>
      </c>
      <c r="AC5059" s="61">
        <v>0</v>
      </c>
    </row>
    <row r="5060" spans="2:29" ht="13.7">
      <c r="B5060" s="24" t="s">
        <v>95</v>
      </c>
      <c r="C5060" s="24" t="s">
        <v>50</v>
      </c>
      <c r="D5060" s="24" t="s">
        <v>99</v>
      </c>
      <c r="E5060" s="24">
        <v>540</v>
      </c>
      <c r="F5060" s="26">
        <v>46235</v>
      </c>
      <c r="G5060" s="24" t="s">
        <v>52</v>
      </c>
      <c r="H5060" s="24" t="s">
        <v>53</v>
      </c>
      <c r="I5060" s="24" t="s">
        <v>57</v>
      </c>
      <c r="J5060" s="24" t="s">
        <v>126</v>
      </c>
      <c r="K5060" s="24">
        <v>1</v>
      </c>
      <c r="L5060" s="24" t="s">
        <v>97</v>
      </c>
      <c r="M5060" s="26">
        <v>46252</v>
      </c>
      <c r="N5060" s="27">
        <v>46252.354166666664</v>
      </c>
      <c r="O5060" s="27">
        <v>46252.729166666664</v>
      </c>
      <c r="P5060" s="24" t="s">
        <v>8288</v>
      </c>
      <c r="Q5060" s="24" t="s">
        <v>8289</v>
      </c>
      <c r="R5060" s="24" t="s">
        <v>159</v>
      </c>
      <c r="T5060" s="24" t="s">
        <v>57</v>
      </c>
      <c r="U5060" s="24" t="s">
        <v>214</v>
      </c>
      <c r="V5060" s="27">
        <v>46252.636805555558</v>
      </c>
      <c r="W5060" s="27">
        <v>46252.692361111112</v>
      </c>
      <c r="Z5060" s="24">
        <v>1</v>
      </c>
      <c r="AA5060" s="24" t="s">
        <v>60</v>
      </c>
      <c r="AB5060" s="24" t="b">
        <v>0</v>
      </c>
      <c r="AC5060" s="61"/>
    </row>
    <row r="5061" spans="2:29" ht="13.7">
      <c r="B5061" s="24" t="s">
        <v>95</v>
      </c>
      <c r="C5061" s="24" t="s">
        <v>50</v>
      </c>
      <c r="D5061" s="24" t="s">
        <v>99</v>
      </c>
      <c r="E5061" s="24">
        <v>540</v>
      </c>
      <c r="F5061" s="26">
        <v>46235</v>
      </c>
      <c r="G5061" s="24" t="s">
        <v>52</v>
      </c>
      <c r="H5061" s="24" t="s">
        <v>53</v>
      </c>
      <c r="I5061" s="24" t="s">
        <v>57</v>
      </c>
      <c r="J5061" s="24" t="s">
        <v>126</v>
      </c>
      <c r="K5061" s="24">
        <v>1</v>
      </c>
      <c r="L5061" s="24" t="s">
        <v>97</v>
      </c>
      <c r="M5061" s="26">
        <v>46252</v>
      </c>
      <c r="N5061" s="27">
        <v>46252.354166666664</v>
      </c>
      <c r="O5061" s="27">
        <v>46252.729166666664</v>
      </c>
      <c r="P5061" s="24" t="s">
        <v>8290</v>
      </c>
      <c r="Q5061" s="24" t="s">
        <v>8291</v>
      </c>
      <c r="R5061" s="24" t="s">
        <v>165</v>
      </c>
      <c r="T5061" s="24" t="s">
        <v>57</v>
      </c>
      <c r="U5061" s="24" t="s">
        <v>214</v>
      </c>
      <c r="V5061" s="27">
        <v>46252.452777777777</v>
      </c>
      <c r="W5061" s="27">
        <v>46252.524305555555</v>
      </c>
      <c r="Z5061" s="24">
        <v>1</v>
      </c>
      <c r="AA5061" s="24" t="s">
        <v>60</v>
      </c>
      <c r="AB5061" s="24" t="b">
        <v>0</v>
      </c>
      <c r="AC5061" s="61"/>
    </row>
    <row r="5062" spans="2:29" ht="13.7">
      <c r="B5062" s="24" t="s">
        <v>95</v>
      </c>
      <c r="C5062" s="24" t="s">
        <v>50</v>
      </c>
      <c r="D5062" s="24" t="s">
        <v>99</v>
      </c>
      <c r="E5062" s="24">
        <v>540</v>
      </c>
      <c r="F5062" s="26">
        <v>46235</v>
      </c>
      <c r="G5062" s="24" t="s">
        <v>52</v>
      </c>
      <c r="H5062" s="24" t="s">
        <v>53</v>
      </c>
      <c r="I5062" s="24" t="s">
        <v>57</v>
      </c>
      <c r="J5062" s="24" t="s">
        <v>126</v>
      </c>
      <c r="K5062" s="24">
        <v>1</v>
      </c>
      <c r="L5062" s="24" t="s">
        <v>97</v>
      </c>
      <c r="M5062" s="26">
        <v>46252</v>
      </c>
      <c r="N5062" s="27">
        <v>46252.354166666664</v>
      </c>
      <c r="O5062" s="27">
        <v>46252.729166666664</v>
      </c>
      <c r="P5062" s="24" t="s">
        <v>8292</v>
      </c>
      <c r="Q5062" s="24" t="s">
        <v>8293</v>
      </c>
      <c r="R5062" s="24" t="s">
        <v>165</v>
      </c>
      <c r="S5062" s="24" t="s">
        <v>160</v>
      </c>
      <c r="T5062" s="24" t="s">
        <v>57</v>
      </c>
      <c r="U5062" s="24" t="s">
        <v>214</v>
      </c>
      <c r="V5062" s="27">
        <v>46252.356249999997</v>
      </c>
      <c r="W5062" s="27">
        <v>46252.420138888891</v>
      </c>
      <c r="Z5062" s="24">
        <v>1</v>
      </c>
      <c r="AA5062" s="24" t="s">
        <v>60</v>
      </c>
      <c r="AB5062" s="24" t="b">
        <v>0</v>
      </c>
      <c r="AC5062" s="61"/>
    </row>
    <row r="5063" spans="2:29" ht="13.7">
      <c r="B5063" s="24" t="s">
        <v>95</v>
      </c>
      <c r="C5063" s="24" t="s">
        <v>50</v>
      </c>
      <c r="D5063" s="24" t="s">
        <v>99</v>
      </c>
      <c r="E5063" s="24">
        <v>540</v>
      </c>
      <c r="F5063" s="26">
        <v>46235</v>
      </c>
      <c r="G5063" s="24" t="s">
        <v>52</v>
      </c>
      <c r="H5063" s="24" t="s">
        <v>53</v>
      </c>
      <c r="I5063" s="24" t="s">
        <v>57</v>
      </c>
      <c r="J5063" s="24" t="s">
        <v>126</v>
      </c>
      <c r="K5063" s="24">
        <v>1</v>
      </c>
      <c r="L5063" s="24" t="s">
        <v>97</v>
      </c>
      <c r="M5063" s="26">
        <v>46252</v>
      </c>
      <c r="N5063" s="27">
        <v>46252.354166666664</v>
      </c>
      <c r="O5063" s="27">
        <v>46252.729166666664</v>
      </c>
      <c r="P5063" s="24" t="s">
        <v>8294</v>
      </c>
      <c r="Q5063" s="24" t="s">
        <v>8295</v>
      </c>
      <c r="R5063" s="24" t="s">
        <v>185</v>
      </c>
      <c r="T5063" s="24" t="s">
        <v>57</v>
      </c>
      <c r="U5063" s="24" t="s">
        <v>214</v>
      </c>
      <c r="V5063" s="27">
        <v>46252.549305555556</v>
      </c>
      <c r="W5063" s="27">
        <v>46252.604166666664</v>
      </c>
      <c r="Z5063" s="24">
        <v>1</v>
      </c>
      <c r="AA5063" s="24" t="s">
        <v>60</v>
      </c>
      <c r="AB5063" s="24" t="b">
        <v>0</v>
      </c>
      <c r="AC5063" s="61"/>
    </row>
    <row r="5064" spans="2:29" ht="13.7">
      <c r="B5064" s="24" t="s">
        <v>95</v>
      </c>
      <c r="C5064" s="24" t="s">
        <v>50</v>
      </c>
      <c r="D5064" s="24" t="s">
        <v>99</v>
      </c>
      <c r="E5064" s="24">
        <v>540</v>
      </c>
      <c r="F5064" s="26">
        <v>46235</v>
      </c>
      <c r="G5064" s="24" t="s">
        <v>52</v>
      </c>
      <c r="H5064" s="24" t="s">
        <v>53</v>
      </c>
      <c r="I5064" s="24" t="s">
        <v>57</v>
      </c>
      <c r="J5064" s="24" t="s">
        <v>125</v>
      </c>
      <c r="K5064" s="24">
        <v>1</v>
      </c>
      <c r="L5064" s="24" t="s">
        <v>97</v>
      </c>
      <c r="M5064" s="26">
        <v>46255</v>
      </c>
      <c r="N5064" s="27">
        <v>46255.375</v>
      </c>
      <c r="O5064" s="27">
        <v>46255.75</v>
      </c>
      <c r="V5064" s="27"/>
      <c r="W5064" s="27"/>
      <c r="X5064" s="24">
        <v>4</v>
      </c>
      <c r="Y5064" s="24">
        <v>0</v>
      </c>
      <c r="Z5064" s="24">
        <v>4</v>
      </c>
      <c r="AA5064" s="24" t="s">
        <v>60</v>
      </c>
      <c r="AB5064" s="24" t="b">
        <v>0</v>
      </c>
      <c r="AC5064" s="61">
        <v>0</v>
      </c>
    </row>
    <row r="5065" spans="2:29" ht="13.7">
      <c r="B5065" s="24" t="s">
        <v>95</v>
      </c>
      <c r="C5065" s="24" t="s">
        <v>50</v>
      </c>
      <c r="D5065" s="24" t="s">
        <v>99</v>
      </c>
      <c r="E5065" s="24">
        <v>540</v>
      </c>
      <c r="F5065" s="26">
        <v>46235</v>
      </c>
      <c r="G5065" s="24" t="s">
        <v>52</v>
      </c>
      <c r="H5065" s="24" t="s">
        <v>53</v>
      </c>
      <c r="I5065" s="24" t="s">
        <v>57</v>
      </c>
      <c r="J5065" s="24" t="s">
        <v>126</v>
      </c>
      <c r="K5065" s="24">
        <v>1</v>
      </c>
      <c r="L5065" s="24" t="s">
        <v>97</v>
      </c>
      <c r="M5065" s="26">
        <v>46255</v>
      </c>
      <c r="N5065" s="27">
        <v>46255.375</v>
      </c>
      <c r="O5065" s="27">
        <v>46255.75</v>
      </c>
      <c r="P5065" s="24" t="s">
        <v>8296</v>
      </c>
      <c r="Q5065" s="24" t="s">
        <v>8297</v>
      </c>
      <c r="R5065" s="24" t="s">
        <v>165</v>
      </c>
      <c r="T5065" s="24" t="s">
        <v>57</v>
      </c>
      <c r="U5065" s="24" t="s">
        <v>580</v>
      </c>
      <c r="V5065" s="27">
        <v>46255.661111111112</v>
      </c>
      <c r="W5065" s="27">
        <v>46255.719444444447</v>
      </c>
      <c r="Z5065" s="24">
        <v>1</v>
      </c>
      <c r="AA5065" s="24" t="s">
        <v>60</v>
      </c>
      <c r="AB5065" s="24" t="b">
        <v>0</v>
      </c>
      <c r="AC5065" s="61"/>
    </row>
    <row r="5066" spans="2:29" ht="13.7">
      <c r="B5066" s="24" t="s">
        <v>95</v>
      </c>
      <c r="C5066" s="24" t="s">
        <v>50</v>
      </c>
      <c r="D5066" s="24" t="s">
        <v>99</v>
      </c>
      <c r="E5066" s="24">
        <v>540</v>
      </c>
      <c r="F5066" s="26">
        <v>46235</v>
      </c>
      <c r="G5066" s="24" t="s">
        <v>52</v>
      </c>
      <c r="H5066" s="24" t="s">
        <v>53</v>
      </c>
      <c r="I5066" s="24" t="s">
        <v>57</v>
      </c>
      <c r="J5066" s="24" t="s">
        <v>126</v>
      </c>
      <c r="K5066" s="24">
        <v>1</v>
      </c>
      <c r="L5066" s="24" t="s">
        <v>97</v>
      </c>
      <c r="M5066" s="26">
        <v>46255</v>
      </c>
      <c r="N5066" s="27">
        <v>46255.375</v>
      </c>
      <c r="O5066" s="27">
        <v>46255.75</v>
      </c>
      <c r="P5066" s="24" t="s">
        <v>8298</v>
      </c>
      <c r="Q5066" s="24" t="s">
        <v>8299</v>
      </c>
      <c r="R5066" s="24" t="s">
        <v>165</v>
      </c>
      <c r="T5066" s="24" t="s">
        <v>57</v>
      </c>
      <c r="U5066" s="24" t="s">
        <v>580</v>
      </c>
      <c r="V5066" s="27">
        <v>46255.379861111112</v>
      </c>
      <c r="W5066" s="27">
        <v>46255.454861111109</v>
      </c>
      <c r="Z5066" s="24">
        <v>1</v>
      </c>
      <c r="AA5066" s="24" t="s">
        <v>60</v>
      </c>
      <c r="AB5066" s="24" t="b">
        <v>0</v>
      </c>
      <c r="AC5066" s="61"/>
    </row>
    <row r="5067" spans="2:29" ht="13.7">
      <c r="B5067" s="24" t="s">
        <v>95</v>
      </c>
      <c r="C5067" s="24" t="s">
        <v>50</v>
      </c>
      <c r="D5067" s="24" t="s">
        <v>99</v>
      </c>
      <c r="E5067" s="24">
        <v>540</v>
      </c>
      <c r="F5067" s="26">
        <v>46235</v>
      </c>
      <c r="G5067" s="24" t="s">
        <v>52</v>
      </c>
      <c r="H5067" s="24" t="s">
        <v>53</v>
      </c>
      <c r="I5067" s="24" t="s">
        <v>57</v>
      </c>
      <c r="J5067" s="24" t="s">
        <v>126</v>
      </c>
      <c r="K5067" s="24">
        <v>1</v>
      </c>
      <c r="L5067" s="24" t="s">
        <v>97</v>
      </c>
      <c r="M5067" s="26">
        <v>46255</v>
      </c>
      <c r="N5067" s="27">
        <v>46255.375</v>
      </c>
      <c r="O5067" s="27">
        <v>46255.75</v>
      </c>
      <c r="P5067" s="24" t="s">
        <v>8300</v>
      </c>
      <c r="Q5067" s="24" t="s">
        <v>8301</v>
      </c>
      <c r="R5067" s="24" t="s">
        <v>155</v>
      </c>
      <c r="T5067" s="24" t="s">
        <v>57</v>
      </c>
      <c r="U5067" s="24" t="s">
        <v>580</v>
      </c>
      <c r="V5067" s="27">
        <v>46255.563888888886</v>
      </c>
      <c r="W5067" s="27">
        <v>46255.620833333334</v>
      </c>
      <c r="Z5067" s="24">
        <v>1</v>
      </c>
      <c r="AA5067" s="24" t="s">
        <v>60</v>
      </c>
      <c r="AB5067" s="24" t="b">
        <v>0</v>
      </c>
      <c r="AC5067" s="61"/>
    </row>
    <row r="5068" spans="2:29" ht="13.7">
      <c r="B5068" s="24" t="s">
        <v>95</v>
      </c>
      <c r="C5068" s="24" t="s">
        <v>50</v>
      </c>
      <c r="D5068" s="24" t="s">
        <v>99</v>
      </c>
      <c r="E5068" s="24">
        <v>540</v>
      </c>
      <c r="F5068" s="26">
        <v>46235</v>
      </c>
      <c r="G5068" s="24" t="s">
        <v>52</v>
      </c>
      <c r="H5068" s="24" t="s">
        <v>53</v>
      </c>
      <c r="I5068" s="24" t="s">
        <v>57</v>
      </c>
      <c r="J5068" s="24" t="s">
        <v>126</v>
      </c>
      <c r="K5068" s="24">
        <v>1</v>
      </c>
      <c r="L5068" s="24" t="s">
        <v>97</v>
      </c>
      <c r="M5068" s="26">
        <v>46255</v>
      </c>
      <c r="N5068" s="27">
        <v>46255.375</v>
      </c>
      <c r="O5068" s="27">
        <v>46255.75</v>
      </c>
      <c r="P5068" s="24" t="s">
        <v>8302</v>
      </c>
      <c r="Q5068" s="24" t="s">
        <v>8303</v>
      </c>
      <c r="R5068" s="24" t="s">
        <v>165</v>
      </c>
      <c r="T5068" s="24" t="s">
        <v>57</v>
      </c>
      <c r="U5068" s="24" t="s">
        <v>580</v>
      </c>
      <c r="V5068" s="27">
        <v>46255.474305555559</v>
      </c>
      <c r="W5068" s="27">
        <v>46255.549305555556</v>
      </c>
      <c r="Z5068" s="24">
        <v>1</v>
      </c>
      <c r="AA5068" s="24" t="s">
        <v>60</v>
      </c>
      <c r="AB5068" s="24" t="b">
        <v>0</v>
      </c>
      <c r="AC5068" s="61"/>
    </row>
    <row r="5069" spans="2:29" ht="13.7">
      <c r="B5069" s="24" t="s">
        <v>95</v>
      </c>
      <c r="C5069" s="24" t="s">
        <v>50</v>
      </c>
      <c r="D5069" s="24" t="s">
        <v>99</v>
      </c>
      <c r="E5069" s="24">
        <v>540</v>
      </c>
      <c r="F5069" s="26">
        <v>46235</v>
      </c>
      <c r="G5069" s="24" t="s">
        <v>52</v>
      </c>
      <c r="H5069" s="24" t="s">
        <v>53</v>
      </c>
      <c r="I5069" s="24" t="s">
        <v>54</v>
      </c>
      <c r="J5069" s="24" t="s">
        <v>125</v>
      </c>
      <c r="K5069" s="24">
        <v>1</v>
      </c>
      <c r="L5069" s="24" t="s">
        <v>97</v>
      </c>
      <c r="M5069" s="26">
        <v>46258</v>
      </c>
      <c r="N5069" s="27">
        <v>46258.333333333336</v>
      </c>
      <c r="O5069" s="27">
        <v>46258.708333333336</v>
      </c>
      <c r="V5069" s="27"/>
      <c r="W5069" s="27"/>
      <c r="X5069" s="24">
        <v>4</v>
      </c>
      <c r="Y5069" s="24">
        <v>0</v>
      </c>
      <c r="Z5069" s="24">
        <v>4</v>
      </c>
      <c r="AA5069" s="24" t="s">
        <v>60</v>
      </c>
      <c r="AB5069" s="24" t="b">
        <v>0</v>
      </c>
      <c r="AC5069" s="61">
        <v>0</v>
      </c>
    </row>
    <row r="5070" spans="2:29" ht="13.7">
      <c r="B5070" s="24" t="s">
        <v>95</v>
      </c>
      <c r="C5070" s="24" t="s">
        <v>50</v>
      </c>
      <c r="D5070" s="24" t="s">
        <v>99</v>
      </c>
      <c r="E5070" s="24">
        <v>540</v>
      </c>
      <c r="F5070" s="26">
        <v>46235</v>
      </c>
      <c r="G5070" s="24" t="s">
        <v>52</v>
      </c>
      <c r="H5070" s="24" t="s">
        <v>53</v>
      </c>
      <c r="I5070" s="24" t="s">
        <v>54</v>
      </c>
      <c r="J5070" s="24" t="s">
        <v>126</v>
      </c>
      <c r="K5070" s="24">
        <v>1</v>
      </c>
      <c r="L5070" s="24" t="s">
        <v>97</v>
      </c>
      <c r="M5070" s="26">
        <v>46258</v>
      </c>
      <c r="N5070" s="27">
        <v>46258.333333333336</v>
      </c>
      <c r="O5070" s="27">
        <v>46258.708333333336</v>
      </c>
      <c r="P5070" s="24" t="s">
        <v>8304</v>
      </c>
      <c r="Q5070" s="24" t="s">
        <v>8305</v>
      </c>
      <c r="R5070" s="24" t="s">
        <v>149</v>
      </c>
      <c r="T5070" s="24" t="s">
        <v>54</v>
      </c>
      <c r="U5070" s="24" t="s">
        <v>430</v>
      </c>
      <c r="V5070" s="27">
        <v>46258.617361111108</v>
      </c>
      <c r="W5070" s="27">
        <v>46258.681944444441</v>
      </c>
      <c r="Z5070" s="24">
        <v>1</v>
      </c>
      <c r="AA5070" s="24" t="s">
        <v>60</v>
      </c>
      <c r="AB5070" s="24" t="b">
        <v>0</v>
      </c>
      <c r="AC5070" s="61"/>
    </row>
    <row r="5071" spans="2:29" ht="13.7">
      <c r="B5071" s="24" t="s">
        <v>95</v>
      </c>
      <c r="C5071" s="24" t="s">
        <v>50</v>
      </c>
      <c r="D5071" s="24" t="s">
        <v>99</v>
      </c>
      <c r="E5071" s="24">
        <v>540</v>
      </c>
      <c r="F5071" s="26">
        <v>46235</v>
      </c>
      <c r="G5071" s="24" t="s">
        <v>52</v>
      </c>
      <c r="H5071" s="24" t="s">
        <v>53</v>
      </c>
      <c r="I5071" s="24" t="s">
        <v>54</v>
      </c>
      <c r="J5071" s="24" t="s">
        <v>126</v>
      </c>
      <c r="K5071" s="24">
        <v>1</v>
      </c>
      <c r="L5071" s="24" t="s">
        <v>97</v>
      </c>
      <c r="M5071" s="26">
        <v>46258</v>
      </c>
      <c r="N5071" s="27">
        <v>46258.333333333336</v>
      </c>
      <c r="O5071" s="27">
        <v>46258.708333333336</v>
      </c>
      <c r="P5071" s="24" t="s">
        <v>8306</v>
      </c>
      <c r="Q5071" s="24" t="s">
        <v>8307</v>
      </c>
      <c r="R5071" s="24" t="s">
        <v>146</v>
      </c>
      <c r="T5071" s="24" t="s">
        <v>54</v>
      </c>
      <c r="U5071" s="24" t="s">
        <v>430</v>
      </c>
      <c r="V5071" s="27">
        <v>46258.428472222222</v>
      </c>
      <c r="W5071" s="27">
        <v>46258.486111111109</v>
      </c>
      <c r="Z5071" s="24">
        <v>1</v>
      </c>
      <c r="AA5071" s="24" t="s">
        <v>60</v>
      </c>
      <c r="AB5071" s="24" t="b">
        <v>0</v>
      </c>
      <c r="AC5071" s="61"/>
    </row>
    <row r="5072" spans="2:29" ht="13.7">
      <c r="B5072" s="24" t="s">
        <v>95</v>
      </c>
      <c r="C5072" s="24" t="s">
        <v>50</v>
      </c>
      <c r="D5072" s="24" t="s">
        <v>99</v>
      </c>
      <c r="E5072" s="24">
        <v>540</v>
      </c>
      <c r="F5072" s="26">
        <v>46235</v>
      </c>
      <c r="G5072" s="24" t="s">
        <v>52</v>
      </c>
      <c r="H5072" s="24" t="s">
        <v>53</v>
      </c>
      <c r="I5072" s="24" t="s">
        <v>54</v>
      </c>
      <c r="J5072" s="24" t="s">
        <v>126</v>
      </c>
      <c r="K5072" s="24">
        <v>1</v>
      </c>
      <c r="L5072" s="24" t="s">
        <v>97</v>
      </c>
      <c r="M5072" s="26">
        <v>46258</v>
      </c>
      <c r="N5072" s="27">
        <v>46258.333333333336</v>
      </c>
      <c r="O5072" s="27">
        <v>46258.708333333336</v>
      </c>
      <c r="P5072" s="24" t="s">
        <v>8308</v>
      </c>
      <c r="Q5072" s="24" t="s">
        <v>8309</v>
      </c>
      <c r="R5072" s="24" t="s">
        <v>142</v>
      </c>
      <c r="T5072" s="24" t="s">
        <v>54</v>
      </c>
      <c r="U5072" s="24" t="s">
        <v>430</v>
      </c>
      <c r="V5072" s="27">
        <v>46258.340277777781</v>
      </c>
      <c r="W5072" s="27">
        <v>46258.402083333334</v>
      </c>
      <c r="Z5072" s="24">
        <v>1</v>
      </c>
      <c r="AA5072" s="24" t="s">
        <v>60</v>
      </c>
      <c r="AB5072" s="24" t="b">
        <v>0</v>
      </c>
      <c r="AC5072" s="61"/>
    </row>
    <row r="5073" spans="2:29" ht="13.7">
      <c r="B5073" s="24" t="s">
        <v>95</v>
      </c>
      <c r="C5073" s="24" t="s">
        <v>50</v>
      </c>
      <c r="D5073" s="24" t="s">
        <v>99</v>
      </c>
      <c r="E5073" s="24">
        <v>540</v>
      </c>
      <c r="F5073" s="26">
        <v>46235</v>
      </c>
      <c r="G5073" s="24" t="s">
        <v>52</v>
      </c>
      <c r="H5073" s="24" t="s">
        <v>53</v>
      </c>
      <c r="I5073" s="24" t="s">
        <v>54</v>
      </c>
      <c r="J5073" s="24" t="s">
        <v>126</v>
      </c>
      <c r="K5073" s="24">
        <v>1</v>
      </c>
      <c r="L5073" s="24" t="s">
        <v>97</v>
      </c>
      <c r="M5073" s="26">
        <v>46258</v>
      </c>
      <c r="N5073" s="27">
        <v>46258.333333333336</v>
      </c>
      <c r="O5073" s="27">
        <v>46258.708333333336</v>
      </c>
      <c r="P5073" s="24" t="s">
        <v>8310</v>
      </c>
      <c r="Q5073" s="24" t="s">
        <v>8311</v>
      </c>
      <c r="R5073" s="24" t="s">
        <v>190</v>
      </c>
      <c r="S5073" s="24" t="s">
        <v>156</v>
      </c>
      <c r="T5073" s="24" t="s">
        <v>54</v>
      </c>
      <c r="U5073" s="24" t="s">
        <v>430</v>
      </c>
      <c r="V5073" s="27">
        <v>46258.525694444441</v>
      </c>
      <c r="W5073" s="27">
        <v>46258.592361111114</v>
      </c>
      <c r="Z5073" s="24">
        <v>1</v>
      </c>
      <c r="AA5073" s="24" t="s">
        <v>60</v>
      </c>
      <c r="AB5073" s="24" t="b">
        <v>0</v>
      </c>
      <c r="AC5073" s="61"/>
    </row>
  </sheetData>
  <phoneticPr fontId="6" type="noConversion"/>
  <pageMargins left="0.7" right="0.7" top="0.75" bottom="0.75" header="0.3" footer="0.3"/>
  <pageSetup paperSize="9" scale="38" fitToHeight="0" orientation="landscape"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2CF46-244C-45C5-ADE1-C5B497BB127B}">
  <sheetPr>
    <tabColor rgb="FFCDD9C6"/>
  </sheetPr>
  <dimension ref="A1:AK1019"/>
  <sheetViews>
    <sheetView showGridLines="0" workbookViewId="0">
      <pane xSplit="3" ySplit="5" topLeftCell="D6" activePane="bottomRight" state="frozenSplit"/>
      <selection pane="topRight" activeCell="D1" sqref="D1"/>
      <selection pane="bottomLeft" activeCell="A6" sqref="A6"/>
      <selection pane="bottomRight" activeCell="D6" sqref="D6"/>
    </sheetView>
  </sheetViews>
  <sheetFormatPr defaultRowHeight="13.7"/>
  <cols>
    <col min="1" max="1" width="3" customWidth="1"/>
    <col min="2" max="9" width="22.609375" customWidth="1"/>
    <col min="10" max="10" width="25.609375" customWidth="1"/>
    <col min="11" max="28" width="22.609375" customWidth="1"/>
    <col min="29" max="29" width="62.609375" customWidth="1"/>
    <col min="30" max="31" width="22.609375" customWidth="1"/>
    <col min="32" max="32" width="24.609375" customWidth="1"/>
    <col min="33" max="35" width="22" customWidth="1"/>
    <col min="37" max="37" width="18.609375" bestFit="1" customWidth="1"/>
    <col min="38" max="38" width="6.83203125" bestFit="1" customWidth="1"/>
    <col min="39" max="39" width="17.109375" bestFit="1" customWidth="1"/>
    <col min="40" max="40" width="18" bestFit="1" customWidth="1"/>
    <col min="41" max="41" width="21.71875" bestFit="1" customWidth="1"/>
  </cols>
  <sheetData>
    <row r="1" spans="1:37" ht="21" customHeight="1">
      <c r="A1" s="1"/>
      <c r="B1" s="1"/>
      <c r="C1" s="1"/>
      <c r="D1" s="1"/>
      <c r="E1" s="1"/>
      <c r="F1" s="1"/>
      <c r="G1" s="1"/>
      <c r="H1" s="1"/>
      <c r="I1" s="1"/>
      <c r="J1" s="1"/>
      <c r="K1" s="1"/>
      <c r="L1" s="1"/>
      <c r="M1" s="1"/>
      <c r="N1" s="1"/>
      <c r="O1" s="1"/>
      <c r="P1" s="1"/>
      <c r="Q1" s="1"/>
      <c r="AK1" s="43" t="s">
        <v>8361</v>
      </c>
    </row>
    <row r="2" spans="1:37" ht="21" customHeight="1">
      <c r="A2" s="1"/>
      <c r="B2" s="31" t="s">
        <v>8315</v>
      </c>
      <c r="C2" s="1"/>
      <c r="D2" s="1"/>
      <c r="E2" s="1"/>
      <c r="F2" s="1"/>
      <c r="G2" s="1"/>
      <c r="H2" s="1"/>
      <c r="I2" s="1"/>
      <c r="J2" s="1"/>
      <c r="K2" s="1"/>
      <c r="L2" s="1"/>
      <c r="M2" s="1"/>
      <c r="N2" s="1"/>
      <c r="O2" s="1"/>
      <c r="P2" s="1"/>
      <c r="Q2" s="1"/>
    </row>
    <row r="3" spans="1:37" ht="21" customHeight="1">
      <c r="A3" s="1"/>
      <c r="B3" s="1" t="s">
        <v>8367</v>
      </c>
      <c r="C3" s="1"/>
      <c r="D3" s="1"/>
      <c r="E3" s="1"/>
      <c r="F3" s="1"/>
      <c r="G3" s="1"/>
      <c r="H3" s="1"/>
      <c r="I3" s="1"/>
      <c r="J3" s="1"/>
      <c r="K3" s="1"/>
      <c r="L3" s="1"/>
      <c r="M3" s="1"/>
      <c r="N3" s="1"/>
      <c r="O3" s="1"/>
      <c r="P3" s="1"/>
      <c r="Q3" s="1"/>
    </row>
    <row r="4" spans="1:37" ht="21" customHeight="1">
      <c r="A4" s="1"/>
      <c r="B4" s="1"/>
      <c r="C4" s="1"/>
      <c r="D4" s="1"/>
      <c r="E4" s="1"/>
      <c r="F4" s="1"/>
      <c r="G4" s="1"/>
      <c r="H4" s="1"/>
      <c r="I4" s="1"/>
      <c r="J4" s="1"/>
      <c r="K4" s="1"/>
      <c r="L4" s="1"/>
      <c r="M4" s="1"/>
      <c r="N4" s="1"/>
      <c r="O4" s="1"/>
      <c r="P4" s="1"/>
      <c r="Q4" s="1"/>
    </row>
    <row r="5" spans="1:37" ht="45" customHeight="1">
      <c r="A5" s="1"/>
      <c r="B5" s="33" t="s">
        <v>8316</v>
      </c>
      <c r="C5" s="33" t="s">
        <v>31</v>
      </c>
      <c r="D5" s="33" t="s">
        <v>33</v>
      </c>
      <c r="E5" s="33" t="s">
        <v>35</v>
      </c>
      <c r="F5" s="33" t="s">
        <v>36</v>
      </c>
      <c r="G5" s="33" t="s">
        <v>32</v>
      </c>
      <c r="H5" s="33" t="s">
        <v>37</v>
      </c>
      <c r="I5" s="33" t="s">
        <v>38</v>
      </c>
      <c r="J5" s="45" t="s">
        <v>8528</v>
      </c>
      <c r="K5" s="33" t="s">
        <v>39</v>
      </c>
      <c r="L5" s="33" t="s">
        <v>40</v>
      </c>
      <c r="M5" s="33" t="s">
        <v>41</v>
      </c>
      <c r="N5" s="33" t="s">
        <v>42</v>
      </c>
      <c r="O5" s="33" t="s">
        <v>43</v>
      </c>
      <c r="P5" s="33" t="s">
        <v>44</v>
      </c>
      <c r="Q5" s="33" t="s">
        <v>45</v>
      </c>
      <c r="R5" s="33" t="s">
        <v>46</v>
      </c>
      <c r="S5" s="33" t="s">
        <v>47</v>
      </c>
      <c r="T5" s="33" t="s">
        <v>48</v>
      </c>
      <c r="U5" s="33" t="s">
        <v>34</v>
      </c>
      <c r="V5" s="33" t="s">
        <v>8317</v>
      </c>
      <c r="W5" s="33" t="s">
        <v>8318</v>
      </c>
      <c r="X5" s="33" t="s">
        <v>8319</v>
      </c>
      <c r="Y5" s="33" t="s">
        <v>8320</v>
      </c>
      <c r="Z5" s="33" t="s">
        <v>8321</v>
      </c>
      <c r="AA5" s="33" t="s">
        <v>8322</v>
      </c>
      <c r="AB5" s="33" t="s">
        <v>8323</v>
      </c>
      <c r="AC5" s="33" t="s">
        <v>8324</v>
      </c>
      <c r="AD5" s="33" t="s">
        <v>8325</v>
      </c>
      <c r="AE5" s="45" t="s">
        <v>8353</v>
      </c>
      <c r="AF5" s="45" t="s">
        <v>8354</v>
      </c>
      <c r="AG5" s="45" t="s">
        <v>8355</v>
      </c>
    </row>
    <row r="6" spans="1:37">
      <c r="A6" s="1"/>
      <c r="B6" s="8" t="s">
        <v>8326</v>
      </c>
      <c r="C6" s="8" t="s">
        <v>49</v>
      </c>
      <c r="D6" s="8" t="s">
        <v>51</v>
      </c>
      <c r="E6" s="9">
        <v>46174</v>
      </c>
      <c r="F6" s="8" t="s">
        <v>52</v>
      </c>
      <c r="G6" s="8" t="s">
        <v>50</v>
      </c>
      <c r="H6" s="8" t="s">
        <v>53</v>
      </c>
      <c r="I6" s="8" t="s">
        <v>54</v>
      </c>
      <c r="J6" s="61">
        <v>0</v>
      </c>
      <c r="K6" s="8">
        <v>1</v>
      </c>
      <c r="L6" s="8">
        <v>4</v>
      </c>
      <c r="M6" s="8" t="s">
        <v>55</v>
      </c>
      <c r="N6" s="9">
        <v>46174</v>
      </c>
      <c r="O6" s="10">
        <v>46174.541666666664</v>
      </c>
      <c r="P6" s="10">
        <v>46174.666666666664</v>
      </c>
      <c r="Q6" s="8" t="s">
        <v>56</v>
      </c>
      <c r="R6" s="8">
        <v>4</v>
      </c>
      <c r="S6" s="8">
        <v>0</v>
      </c>
      <c r="T6" s="8" t="b">
        <v>0</v>
      </c>
      <c r="U6" s="34">
        <v>180</v>
      </c>
      <c r="V6" s="34">
        <v>156</v>
      </c>
      <c r="W6" s="34">
        <v>86</v>
      </c>
      <c r="X6" s="8">
        <v>0</v>
      </c>
      <c r="Y6" s="8">
        <v>0</v>
      </c>
      <c r="Z6" s="10">
        <v>46174.546527777777</v>
      </c>
      <c r="AA6" s="10">
        <v>46174.654861111114</v>
      </c>
      <c r="AB6" s="8">
        <v>4</v>
      </c>
      <c r="AC6" s="8">
        <v>0</v>
      </c>
      <c r="AD6" s="8"/>
      <c r="AE6" s="46">
        <v>1</v>
      </c>
      <c r="AF6" s="46">
        <v>0</v>
      </c>
      <c r="AG6" s="41">
        <v>180</v>
      </c>
    </row>
    <row r="7" spans="1:37" ht="21" customHeight="1">
      <c r="A7" s="1"/>
      <c r="B7" s="8" t="s">
        <v>8326</v>
      </c>
      <c r="C7" s="8" t="s">
        <v>49</v>
      </c>
      <c r="D7" s="8" t="s">
        <v>51</v>
      </c>
      <c r="E7" s="9">
        <v>46174</v>
      </c>
      <c r="F7" s="8" t="s">
        <v>52</v>
      </c>
      <c r="G7" s="8" t="s">
        <v>50</v>
      </c>
      <c r="H7" s="8" t="s">
        <v>53</v>
      </c>
      <c r="I7" s="8" t="s">
        <v>61</v>
      </c>
      <c r="J7" s="61">
        <v>0</v>
      </c>
      <c r="K7" s="8">
        <v>1</v>
      </c>
      <c r="L7" s="8">
        <v>4</v>
      </c>
      <c r="M7" s="8" t="s">
        <v>55</v>
      </c>
      <c r="N7" s="9">
        <v>46175</v>
      </c>
      <c r="O7" s="10">
        <v>46175.375</v>
      </c>
      <c r="P7" s="10">
        <v>46175.541666666664</v>
      </c>
      <c r="Q7" s="8" t="s">
        <v>56</v>
      </c>
      <c r="R7" s="8">
        <v>4</v>
      </c>
      <c r="S7" s="8">
        <v>0</v>
      </c>
      <c r="T7" s="8" t="b">
        <v>0</v>
      </c>
      <c r="U7" s="34">
        <v>240</v>
      </c>
      <c r="V7" s="34">
        <v>216</v>
      </c>
      <c r="W7" s="34">
        <v>134</v>
      </c>
      <c r="X7" s="8">
        <v>0</v>
      </c>
      <c r="Y7" s="8">
        <v>0</v>
      </c>
      <c r="Z7" s="10">
        <v>46175.381249999999</v>
      </c>
      <c r="AA7" s="10">
        <v>46175.53125</v>
      </c>
      <c r="AB7" s="8">
        <v>4</v>
      </c>
      <c r="AC7" s="8">
        <v>0</v>
      </c>
      <c r="AD7" s="8"/>
      <c r="AE7" s="46">
        <v>1</v>
      </c>
      <c r="AF7" s="46">
        <v>0</v>
      </c>
      <c r="AG7" s="41">
        <v>240</v>
      </c>
    </row>
    <row r="8" spans="1:37" ht="21" customHeight="1">
      <c r="A8" s="1"/>
      <c r="B8" s="8" t="s">
        <v>8326</v>
      </c>
      <c r="C8" s="8" t="s">
        <v>49</v>
      </c>
      <c r="D8" s="8" t="s">
        <v>51</v>
      </c>
      <c r="E8" s="9">
        <v>46174</v>
      </c>
      <c r="F8" s="8" t="s">
        <v>52</v>
      </c>
      <c r="G8" s="8" t="s">
        <v>50</v>
      </c>
      <c r="H8" s="8" t="s">
        <v>53</v>
      </c>
      <c r="I8" s="8" t="s">
        <v>59</v>
      </c>
      <c r="J8" s="61">
        <v>0</v>
      </c>
      <c r="K8" s="8">
        <v>1</v>
      </c>
      <c r="L8" s="8">
        <v>4</v>
      </c>
      <c r="M8" s="8" t="s">
        <v>55</v>
      </c>
      <c r="N8" s="9">
        <v>46176</v>
      </c>
      <c r="O8" s="10">
        <v>46176.375</v>
      </c>
      <c r="P8" s="10">
        <v>46176.541666666664</v>
      </c>
      <c r="Q8" s="8" t="s">
        <v>56</v>
      </c>
      <c r="R8" s="8">
        <v>4</v>
      </c>
      <c r="S8" s="8">
        <v>0</v>
      </c>
      <c r="T8" s="8" t="b">
        <v>0</v>
      </c>
      <c r="U8" s="34">
        <v>240</v>
      </c>
      <c r="V8" s="34">
        <v>207</v>
      </c>
      <c r="W8" s="34">
        <v>132</v>
      </c>
      <c r="X8" s="8">
        <v>0</v>
      </c>
      <c r="Y8" s="8">
        <v>0</v>
      </c>
      <c r="Z8" s="10">
        <v>46176.383333333331</v>
      </c>
      <c r="AA8" s="10">
        <v>46176.527083333334</v>
      </c>
      <c r="AB8" s="8">
        <v>4</v>
      </c>
      <c r="AC8" s="8">
        <v>0</v>
      </c>
      <c r="AD8" s="8"/>
      <c r="AE8" s="46">
        <v>1</v>
      </c>
      <c r="AF8" s="46">
        <v>0</v>
      </c>
      <c r="AG8" s="41">
        <v>240</v>
      </c>
    </row>
    <row r="9" spans="1:37" ht="21" customHeight="1">
      <c r="A9" s="1"/>
      <c r="B9" s="8" t="s">
        <v>8326</v>
      </c>
      <c r="C9" s="8" t="s">
        <v>49</v>
      </c>
      <c r="D9" s="8" t="s">
        <v>51</v>
      </c>
      <c r="E9" s="9">
        <v>46174</v>
      </c>
      <c r="F9" s="8" t="s">
        <v>52</v>
      </c>
      <c r="G9" s="8" t="s">
        <v>50</v>
      </c>
      <c r="H9" s="8" t="s">
        <v>53</v>
      </c>
      <c r="I9" s="8" t="s">
        <v>57</v>
      </c>
      <c r="J9" s="61">
        <v>0</v>
      </c>
      <c r="K9" s="8">
        <v>1</v>
      </c>
      <c r="L9" s="8">
        <v>4</v>
      </c>
      <c r="M9" s="8" t="s">
        <v>55</v>
      </c>
      <c r="N9" s="9">
        <v>46177</v>
      </c>
      <c r="O9" s="10">
        <v>46177.354166666664</v>
      </c>
      <c r="P9" s="10">
        <v>46177.541666666664</v>
      </c>
      <c r="Q9" s="8" t="s">
        <v>56</v>
      </c>
      <c r="R9" s="8">
        <v>4</v>
      </c>
      <c r="S9" s="8">
        <v>0</v>
      </c>
      <c r="T9" s="8" t="b">
        <v>0</v>
      </c>
      <c r="U9" s="34">
        <v>270</v>
      </c>
      <c r="V9" s="34">
        <v>240</v>
      </c>
      <c r="W9" s="34">
        <v>167</v>
      </c>
      <c r="X9" s="8">
        <v>0</v>
      </c>
      <c r="Y9" s="8">
        <v>0</v>
      </c>
      <c r="Z9" s="10">
        <v>46177.361805555556</v>
      </c>
      <c r="AA9" s="10">
        <v>46177.52847222222</v>
      </c>
      <c r="AB9" s="8">
        <v>4</v>
      </c>
      <c r="AC9" s="8">
        <v>0</v>
      </c>
      <c r="AD9" s="8"/>
      <c r="AE9" s="46">
        <v>1</v>
      </c>
      <c r="AF9" s="46">
        <v>0</v>
      </c>
      <c r="AG9" s="41">
        <v>270</v>
      </c>
    </row>
    <row r="10" spans="1:37" ht="21" customHeight="1">
      <c r="A10" s="1"/>
      <c r="B10" s="8" t="s">
        <v>8326</v>
      </c>
      <c r="C10" s="8" t="s">
        <v>49</v>
      </c>
      <c r="D10" s="8" t="s">
        <v>51</v>
      </c>
      <c r="E10" s="9">
        <v>46174</v>
      </c>
      <c r="F10" s="8" t="s">
        <v>52</v>
      </c>
      <c r="G10" s="8" t="s">
        <v>50</v>
      </c>
      <c r="H10" s="8" t="s">
        <v>53</v>
      </c>
      <c r="I10" s="8" t="s">
        <v>61</v>
      </c>
      <c r="J10" s="61">
        <v>0</v>
      </c>
      <c r="K10" s="8">
        <v>1</v>
      </c>
      <c r="L10" s="8">
        <v>4</v>
      </c>
      <c r="M10" s="8" t="s">
        <v>55</v>
      </c>
      <c r="N10" s="9">
        <v>46186</v>
      </c>
      <c r="O10" s="10">
        <v>46186.375</v>
      </c>
      <c r="P10" s="10">
        <v>46186.75</v>
      </c>
      <c r="Q10" s="8" t="s">
        <v>56</v>
      </c>
      <c r="R10" s="8">
        <v>4</v>
      </c>
      <c r="S10" s="8">
        <v>0</v>
      </c>
      <c r="T10" s="8" t="b">
        <v>0</v>
      </c>
      <c r="U10" s="34">
        <v>540</v>
      </c>
      <c r="V10" s="34">
        <v>473</v>
      </c>
      <c r="W10" s="34">
        <v>334</v>
      </c>
      <c r="X10" s="8">
        <v>0</v>
      </c>
      <c r="Y10" s="8">
        <v>0</v>
      </c>
      <c r="Z10" s="10">
        <v>46186.383333333331</v>
      </c>
      <c r="AA10" s="10">
        <v>46186.711805555555</v>
      </c>
      <c r="AB10" s="8">
        <v>4</v>
      </c>
      <c r="AC10" s="8">
        <v>0</v>
      </c>
      <c r="AD10" s="8"/>
      <c r="AE10" s="46">
        <v>1</v>
      </c>
      <c r="AF10" s="46">
        <v>0</v>
      </c>
      <c r="AG10" s="41">
        <v>540</v>
      </c>
    </row>
    <row r="11" spans="1:37" ht="21" customHeight="1">
      <c r="A11" s="1"/>
      <c r="B11" s="8" t="s">
        <v>8326</v>
      </c>
      <c r="C11" s="8" t="s">
        <v>49</v>
      </c>
      <c r="D11" s="8" t="s">
        <v>51</v>
      </c>
      <c r="E11" s="9">
        <v>46174</v>
      </c>
      <c r="F11" s="8" t="s">
        <v>52</v>
      </c>
      <c r="G11" s="8" t="s">
        <v>50</v>
      </c>
      <c r="H11" s="8" t="s">
        <v>53</v>
      </c>
      <c r="I11" s="8" t="s">
        <v>61</v>
      </c>
      <c r="J11" s="61">
        <v>0</v>
      </c>
      <c r="K11" s="8">
        <v>1</v>
      </c>
      <c r="L11" s="8">
        <v>4</v>
      </c>
      <c r="M11" s="8" t="s">
        <v>55</v>
      </c>
      <c r="N11" s="9">
        <v>46188</v>
      </c>
      <c r="O11" s="10">
        <v>46188.354166666664</v>
      </c>
      <c r="P11" s="10">
        <v>46188.645833333336</v>
      </c>
      <c r="Q11" s="8" t="s">
        <v>56</v>
      </c>
      <c r="R11" s="8">
        <v>4</v>
      </c>
      <c r="S11" s="8">
        <v>0</v>
      </c>
      <c r="T11" s="8" t="b">
        <v>0</v>
      </c>
      <c r="U11" s="34">
        <v>420</v>
      </c>
      <c r="V11" s="34">
        <v>391</v>
      </c>
      <c r="W11" s="34">
        <v>301</v>
      </c>
      <c r="X11" s="8">
        <v>0</v>
      </c>
      <c r="Y11" s="8">
        <v>0</v>
      </c>
      <c r="Z11" s="10">
        <v>46188.356249999997</v>
      </c>
      <c r="AA11" s="10">
        <v>46188.62777777778</v>
      </c>
      <c r="AB11" s="8">
        <v>4</v>
      </c>
      <c r="AC11" s="8">
        <v>0</v>
      </c>
      <c r="AD11" s="8"/>
      <c r="AE11" s="46">
        <v>1</v>
      </c>
      <c r="AF11" s="46">
        <v>0</v>
      </c>
      <c r="AG11" s="41">
        <v>420</v>
      </c>
    </row>
    <row r="12" spans="1:37" ht="21" customHeight="1">
      <c r="A12" s="1"/>
      <c r="B12" s="8" t="s">
        <v>8326</v>
      </c>
      <c r="C12" s="8" t="s">
        <v>49</v>
      </c>
      <c r="D12" s="8" t="s">
        <v>51</v>
      </c>
      <c r="E12" s="9">
        <v>46174</v>
      </c>
      <c r="F12" s="8" t="s">
        <v>52</v>
      </c>
      <c r="G12" s="8" t="s">
        <v>50</v>
      </c>
      <c r="H12" s="8" t="s">
        <v>53</v>
      </c>
      <c r="I12" s="8" t="s">
        <v>61</v>
      </c>
      <c r="J12" s="61">
        <v>0</v>
      </c>
      <c r="K12" s="8">
        <v>1</v>
      </c>
      <c r="L12" s="8">
        <v>4</v>
      </c>
      <c r="M12" s="8" t="s">
        <v>55</v>
      </c>
      <c r="N12" s="9">
        <v>46192</v>
      </c>
      <c r="O12" s="10">
        <v>46192.354166666664</v>
      </c>
      <c r="P12" s="10">
        <v>46192.6875</v>
      </c>
      <c r="Q12" s="8" t="s">
        <v>56</v>
      </c>
      <c r="R12" s="8">
        <v>4</v>
      </c>
      <c r="S12" s="8">
        <v>0</v>
      </c>
      <c r="T12" s="8" t="b">
        <v>0</v>
      </c>
      <c r="U12" s="34">
        <v>480</v>
      </c>
      <c r="V12" s="34">
        <v>460</v>
      </c>
      <c r="W12" s="34">
        <v>361</v>
      </c>
      <c r="X12" s="8">
        <v>0</v>
      </c>
      <c r="Y12" s="8">
        <v>0</v>
      </c>
      <c r="Z12" s="10">
        <v>46192.35833333333</v>
      </c>
      <c r="AA12" s="10">
        <v>46192.677777777775</v>
      </c>
      <c r="AB12" s="8">
        <v>4</v>
      </c>
      <c r="AC12" s="8">
        <v>0</v>
      </c>
      <c r="AD12" s="8"/>
      <c r="AE12" s="46">
        <v>1</v>
      </c>
      <c r="AF12" s="46">
        <v>0</v>
      </c>
      <c r="AG12" s="41">
        <v>480</v>
      </c>
    </row>
    <row r="13" spans="1:37" ht="21" customHeight="1">
      <c r="A13" s="1"/>
      <c r="B13" s="8" t="s">
        <v>8326</v>
      </c>
      <c r="C13" s="8" t="s">
        <v>49</v>
      </c>
      <c r="D13" s="8" t="s">
        <v>51</v>
      </c>
      <c r="E13" s="9">
        <v>46174</v>
      </c>
      <c r="F13" s="8" t="s">
        <v>52</v>
      </c>
      <c r="G13" s="8" t="s">
        <v>50</v>
      </c>
      <c r="H13" s="8" t="s">
        <v>53</v>
      </c>
      <c r="I13" s="8" t="s">
        <v>59</v>
      </c>
      <c r="J13" s="61">
        <v>0</v>
      </c>
      <c r="K13" s="8">
        <v>1</v>
      </c>
      <c r="L13" s="8">
        <v>4</v>
      </c>
      <c r="M13" s="8" t="s">
        <v>55</v>
      </c>
      <c r="N13" s="9">
        <v>46199</v>
      </c>
      <c r="O13" s="10">
        <v>46199.354166666664</v>
      </c>
      <c r="P13" s="10">
        <v>46199.729166666664</v>
      </c>
      <c r="Q13" s="8" t="s">
        <v>56</v>
      </c>
      <c r="R13" s="8">
        <v>4</v>
      </c>
      <c r="S13" s="8">
        <v>0</v>
      </c>
      <c r="T13" s="8" t="b">
        <v>0</v>
      </c>
      <c r="U13" s="34">
        <v>540</v>
      </c>
      <c r="V13" s="34">
        <v>507</v>
      </c>
      <c r="W13" s="34">
        <v>403</v>
      </c>
      <c r="X13" s="8">
        <v>0</v>
      </c>
      <c r="Y13" s="8">
        <v>0</v>
      </c>
      <c r="Z13" s="10">
        <v>46199.355555555558</v>
      </c>
      <c r="AA13" s="10">
        <v>46199.707638888889</v>
      </c>
      <c r="AB13" s="8">
        <v>4</v>
      </c>
      <c r="AC13" s="8">
        <v>0</v>
      </c>
      <c r="AD13" s="8"/>
      <c r="AE13" s="46">
        <v>1</v>
      </c>
      <c r="AF13" s="46">
        <v>0</v>
      </c>
      <c r="AG13" s="41">
        <v>540</v>
      </c>
    </row>
    <row r="14" spans="1:37" ht="21" customHeight="1">
      <c r="A14" s="1"/>
      <c r="B14" s="8" t="s">
        <v>8326</v>
      </c>
      <c r="C14" s="8" t="s">
        <v>49</v>
      </c>
      <c r="D14" s="8" t="s">
        <v>65</v>
      </c>
      <c r="E14" s="9">
        <v>46174</v>
      </c>
      <c r="F14" s="8" t="s">
        <v>52</v>
      </c>
      <c r="G14" s="8" t="s">
        <v>64</v>
      </c>
      <c r="H14" s="8" t="s">
        <v>53</v>
      </c>
      <c r="I14" s="8" t="s">
        <v>62</v>
      </c>
      <c r="J14" s="61">
        <v>0</v>
      </c>
      <c r="K14" s="8">
        <v>1</v>
      </c>
      <c r="L14" s="8">
        <v>4</v>
      </c>
      <c r="M14" s="8" t="s">
        <v>66</v>
      </c>
      <c r="N14" s="9">
        <v>46174</v>
      </c>
      <c r="O14" s="10">
        <v>46174.333333333336</v>
      </c>
      <c r="P14" s="10">
        <v>46174.520833333336</v>
      </c>
      <c r="Q14" s="8" t="s">
        <v>56</v>
      </c>
      <c r="R14" s="8">
        <v>4</v>
      </c>
      <c r="S14" s="8">
        <v>0</v>
      </c>
      <c r="T14" s="8" t="b">
        <v>0</v>
      </c>
      <c r="U14" s="34">
        <v>270</v>
      </c>
      <c r="V14" s="34">
        <v>242</v>
      </c>
      <c r="W14" s="34">
        <v>156</v>
      </c>
      <c r="X14" s="8">
        <v>0</v>
      </c>
      <c r="Y14" s="8">
        <v>0</v>
      </c>
      <c r="Z14" s="10">
        <v>46174.337500000001</v>
      </c>
      <c r="AA14" s="10">
        <v>46174.505555555559</v>
      </c>
      <c r="AB14" s="8">
        <v>4</v>
      </c>
      <c r="AC14" s="8">
        <v>0</v>
      </c>
      <c r="AD14" s="8"/>
      <c r="AE14" s="46">
        <v>1</v>
      </c>
      <c r="AF14" s="46">
        <v>0</v>
      </c>
      <c r="AG14" s="41">
        <v>270</v>
      </c>
    </row>
    <row r="15" spans="1:37" ht="21" customHeight="1">
      <c r="A15" s="1"/>
      <c r="B15" s="8" t="s">
        <v>8326</v>
      </c>
      <c r="C15" s="8" t="s">
        <v>49</v>
      </c>
      <c r="D15" s="8" t="s">
        <v>65</v>
      </c>
      <c r="E15" s="9">
        <v>46174</v>
      </c>
      <c r="F15" s="8" t="s">
        <v>52</v>
      </c>
      <c r="G15" s="8" t="s">
        <v>64</v>
      </c>
      <c r="H15" s="8" t="s">
        <v>53</v>
      </c>
      <c r="I15" s="8" t="s">
        <v>59</v>
      </c>
      <c r="J15" s="61">
        <v>0</v>
      </c>
      <c r="K15" s="8">
        <v>1</v>
      </c>
      <c r="L15" s="8">
        <v>4</v>
      </c>
      <c r="M15" s="8" t="s">
        <v>66</v>
      </c>
      <c r="N15" s="9">
        <v>46175</v>
      </c>
      <c r="O15" s="10">
        <v>46175.333333333336</v>
      </c>
      <c r="P15" s="10">
        <v>46175.708333333336</v>
      </c>
      <c r="Q15" s="8" t="s">
        <v>56</v>
      </c>
      <c r="R15" s="8">
        <v>4</v>
      </c>
      <c r="S15" s="8">
        <v>0</v>
      </c>
      <c r="T15" s="8" t="b">
        <v>0</v>
      </c>
      <c r="U15" s="34">
        <v>540</v>
      </c>
      <c r="V15" s="34">
        <v>498</v>
      </c>
      <c r="W15" s="34">
        <v>354</v>
      </c>
      <c r="X15" s="8">
        <v>0</v>
      </c>
      <c r="Y15" s="8">
        <v>0</v>
      </c>
      <c r="Z15" s="10">
        <v>46175.336111111108</v>
      </c>
      <c r="AA15" s="10">
        <v>46175.681944444441</v>
      </c>
      <c r="AB15" s="8">
        <v>4</v>
      </c>
      <c r="AC15" s="8">
        <v>0</v>
      </c>
      <c r="AD15" s="8"/>
      <c r="AE15" s="46">
        <v>1</v>
      </c>
      <c r="AF15" s="46">
        <v>0</v>
      </c>
      <c r="AG15" s="41">
        <v>540</v>
      </c>
    </row>
    <row r="16" spans="1:37" ht="21" customHeight="1">
      <c r="A16" s="1"/>
      <c r="B16" s="8" t="s">
        <v>8326</v>
      </c>
      <c r="C16" s="8" t="s">
        <v>49</v>
      </c>
      <c r="D16" s="8" t="s">
        <v>65</v>
      </c>
      <c r="E16" s="9">
        <v>46174</v>
      </c>
      <c r="F16" s="8" t="s">
        <v>52</v>
      </c>
      <c r="G16" s="8" t="s">
        <v>64</v>
      </c>
      <c r="H16" s="8" t="s">
        <v>53</v>
      </c>
      <c r="I16" s="8" t="s">
        <v>67</v>
      </c>
      <c r="J16" s="61">
        <v>0</v>
      </c>
      <c r="K16" s="8">
        <v>1</v>
      </c>
      <c r="L16" s="8">
        <v>4</v>
      </c>
      <c r="M16" s="8" t="s">
        <v>66</v>
      </c>
      <c r="N16" s="9">
        <v>46177</v>
      </c>
      <c r="O16" s="10">
        <v>46177.354166666664</v>
      </c>
      <c r="P16" s="10">
        <v>46177.604166666664</v>
      </c>
      <c r="Q16" s="8" t="s">
        <v>56</v>
      </c>
      <c r="R16" s="8">
        <v>4</v>
      </c>
      <c r="S16" s="8">
        <v>0</v>
      </c>
      <c r="T16" s="8" t="b">
        <v>0</v>
      </c>
      <c r="U16" s="34">
        <v>360</v>
      </c>
      <c r="V16" s="34">
        <v>324</v>
      </c>
      <c r="W16" s="34">
        <v>249</v>
      </c>
      <c r="X16" s="8">
        <v>0</v>
      </c>
      <c r="Y16" s="8">
        <v>0</v>
      </c>
      <c r="Z16" s="10">
        <v>46177.359027777777</v>
      </c>
      <c r="AA16" s="10">
        <v>46177.584027777775</v>
      </c>
      <c r="AB16" s="8">
        <v>4</v>
      </c>
      <c r="AC16" s="8">
        <v>0</v>
      </c>
      <c r="AD16" s="8"/>
      <c r="AE16" s="46">
        <v>1</v>
      </c>
      <c r="AF16" s="46">
        <v>0</v>
      </c>
      <c r="AG16" s="41">
        <v>360</v>
      </c>
    </row>
    <row r="17" spans="1:33" ht="21" customHeight="1">
      <c r="A17" s="1"/>
      <c r="B17" s="8" t="s">
        <v>8326</v>
      </c>
      <c r="C17" s="8" t="s">
        <v>49</v>
      </c>
      <c r="D17" s="8" t="s">
        <v>65</v>
      </c>
      <c r="E17" s="9">
        <v>46174</v>
      </c>
      <c r="F17" s="8" t="s">
        <v>52</v>
      </c>
      <c r="G17" s="8" t="s">
        <v>64</v>
      </c>
      <c r="H17" s="8" t="s">
        <v>53</v>
      </c>
      <c r="I17" s="8" t="s">
        <v>62</v>
      </c>
      <c r="J17" s="61">
        <v>0</v>
      </c>
      <c r="K17" s="8">
        <v>1</v>
      </c>
      <c r="L17" s="8">
        <v>4</v>
      </c>
      <c r="M17" s="8" t="s">
        <v>66</v>
      </c>
      <c r="N17" s="9">
        <v>46178</v>
      </c>
      <c r="O17" s="10">
        <v>46178.333333333336</v>
      </c>
      <c r="P17" s="10">
        <v>46178.625</v>
      </c>
      <c r="Q17" s="8" t="s">
        <v>56</v>
      </c>
      <c r="R17" s="8">
        <v>4</v>
      </c>
      <c r="S17" s="8">
        <v>0</v>
      </c>
      <c r="T17" s="8" t="b">
        <v>0</v>
      </c>
      <c r="U17" s="34">
        <v>420</v>
      </c>
      <c r="V17" s="34">
        <v>364</v>
      </c>
      <c r="W17" s="34">
        <v>273</v>
      </c>
      <c r="X17" s="8">
        <v>0</v>
      </c>
      <c r="Y17" s="8">
        <v>0</v>
      </c>
      <c r="Z17" s="10">
        <v>46178.338888888888</v>
      </c>
      <c r="AA17" s="10">
        <v>46178.591666666667</v>
      </c>
      <c r="AB17" s="8">
        <v>4</v>
      </c>
      <c r="AC17" s="8">
        <v>0</v>
      </c>
      <c r="AD17" s="8"/>
      <c r="AE17" s="46">
        <v>1</v>
      </c>
      <c r="AF17" s="46">
        <v>0</v>
      </c>
      <c r="AG17" s="41">
        <v>420</v>
      </c>
    </row>
    <row r="18" spans="1:33" ht="21" customHeight="1">
      <c r="A18" s="1"/>
      <c r="B18" s="8" t="s">
        <v>8326</v>
      </c>
      <c r="C18" s="8" t="s">
        <v>49</v>
      </c>
      <c r="D18" s="8" t="s">
        <v>65</v>
      </c>
      <c r="E18" s="9">
        <v>46174</v>
      </c>
      <c r="F18" s="8" t="s">
        <v>52</v>
      </c>
      <c r="G18" s="8" t="s">
        <v>64</v>
      </c>
      <c r="H18" s="8" t="s">
        <v>53</v>
      </c>
      <c r="I18" s="8" t="s">
        <v>68</v>
      </c>
      <c r="J18" s="61">
        <v>0</v>
      </c>
      <c r="K18" s="8">
        <v>1</v>
      </c>
      <c r="L18" s="8">
        <v>4</v>
      </c>
      <c r="M18" s="8" t="s">
        <v>66</v>
      </c>
      <c r="N18" s="9">
        <v>46179</v>
      </c>
      <c r="O18" s="10">
        <v>46179.333333333336</v>
      </c>
      <c r="P18" s="10">
        <v>46179.666666666664</v>
      </c>
      <c r="Q18" s="8" t="s">
        <v>56</v>
      </c>
      <c r="R18" s="8">
        <v>4</v>
      </c>
      <c r="S18" s="8">
        <v>0</v>
      </c>
      <c r="T18" s="8" t="b">
        <v>0</v>
      </c>
      <c r="U18" s="34">
        <v>480</v>
      </c>
      <c r="V18" s="34">
        <v>450</v>
      </c>
      <c r="W18" s="34">
        <v>331</v>
      </c>
      <c r="X18" s="8">
        <v>0</v>
      </c>
      <c r="Y18" s="8">
        <v>0</v>
      </c>
      <c r="Z18" s="10">
        <v>46179.338194444441</v>
      </c>
      <c r="AA18" s="10">
        <v>46179.650694444441</v>
      </c>
      <c r="AB18" s="8">
        <v>4</v>
      </c>
      <c r="AC18" s="8">
        <v>0</v>
      </c>
      <c r="AD18" s="8"/>
      <c r="AE18" s="46">
        <v>1</v>
      </c>
      <c r="AF18" s="46">
        <v>0</v>
      </c>
      <c r="AG18" s="41">
        <v>480</v>
      </c>
    </row>
    <row r="19" spans="1:33" ht="21" customHeight="1">
      <c r="A19" s="1"/>
      <c r="B19" s="8" t="s">
        <v>8326</v>
      </c>
      <c r="C19" s="8" t="s">
        <v>49</v>
      </c>
      <c r="D19" s="8" t="s">
        <v>65</v>
      </c>
      <c r="E19" s="9">
        <v>46174</v>
      </c>
      <c r="F19" s="8" t="s">
        <v>52</v>
      </c>
      <c r="G19" s="8" t="s">
        <v>64</v>
      </c>
      <c r="H19" s="8" t="s">
        <v>53</v>
      </c>
      <c r="I19" s="8" t="s">
        <v>68</v>
      </c>
      <c r="J19" s="61">
        <v>0</v>
      </c>
      <c r="K19" s="8">
        <v>1</v>
      </c>
      <c r="L19" s="8">
        <v>4</v>
      </c>
      <c r="M19" s="8" t="s">
        <v>66</v>
      </c>
      <c r="N19" s="9">
        <v>46184</v>
      </c>
      <c r="O19" s="10">
        <v>46184.333333333336</v>
      </c>
      <c r="P19" s="10">
        <v>46184.708333333336</v>
      </c>
      <c r="Q19" s="8" t="s">
        <v>56</v>
      </c>
      <c r="R19" s="8">
        <v>4</v>
      </c>
      <c r="S19" s="8">
        <v>0</v>
      </c>
      <c r="T19" s="8" t="b">
        <v>0</v>
      </c>
      <c r="U19" s="34">
        <v>540</v>
      </c>
      <c r="V19" s="34">
        <v>495</v>
      </c>
      <c r="W19" s="34">
        <v>368</v>
      </c>
      <c r="X19" s="8">
        <v>0</v>
      </c>
      <c r="Y19" s="8">
        <v>0</v>
      </c>
      <c r="Z19" s="10">
        <v>46184.337500000001</v>
      </c>
      <c r="AA19" s="10">
        <v>46184.681250000001</v>
      </c>
      <c r="AB19" s="8">
        <v>4</v>
      </c>
      <c r="AC19" s="8">
        <v>0</v>
      </c>
      <c r="AD19" s="8"/>
      <c r="AE19" s="46">
        <v>1</v>
      </c>
      <c r="AF19" s="46">
        <v>0</v>
      </c>
      <c r="AG19" s="41">
        <v>540</v>
      </c>
    </row>
    <row r="20" spans="1:33" ht="21" customHeight="1">
      <c r="A20" s="1"/>
      <c r="B20" s="8" t="s">
        <v>8326</v>
      </c>
      <c r="C20" s="8" t="s">
        <v>49</v>
      </c>
      <c r="D20" s="8" t="s">
        <v>65</v>
      </c>
      <c r="E20" s="9">
        <v>46174</v>
      </c>
      <c r="F20" s="8" t="s">
        <v>52</v>
      </c>
      <c r="G20" s="8" t="s">
        <v>64</v>
      </c>
      <c r="H20" s="8" t="s">
        <v>53</v>
      </c>
      <c r="I20" s="8" t="s">
        <v>67</v>
      </c>
      <c r="J20" s="61">
        <v>0</v>
      </c>
      <c r="K20" s="8">
        <v>1</v>
      </c>
      <c r="L20" s="8">
        <v>4</v>
      </c>
      <c r="M20" s="8" t="s">
        <v>66</v>
      </c>
      <c r="N20" s="9">
        <v>46187</v>
      </c>
      <c r="O20" s="10">
        <v>46187.375</v>
      </c>
      <c r="P20" s="10">
        <v>46187.75</v>
      </c>
      <c r="Q20" s="8" t="s">
        <v>56</v>
      </c>
      <c r="R20" s="8">
        <v>4</v>
      </c>
      <c r="S20" s="8">
        <v>0</v>
      </c>
      <c r="T20" s="8" t="b">
        <v>0</v>
      </c>
      <c r="U20" s="34">
        <v>540</v>
      </c>
      <c r="V20" s="34">
        <v>503</v>
      </c>
      <c r="W20" s="34">
        <v>383</v>
      </c>
      <c r="X20" s="8">
        <v>0</v>
      </c>
      <c r="Y20" s="8">
        <v>0</v>
      </c>
      <c r="Z20" s="10">
        <v>46187.376388888886</v>
      </c>
      <c r="AA20" s="10">
        <v>46187.725694444445</v>
      </c>
      <c r="AB20" s="8">
        <v>4</v>
      </c>
      <c r="AC20" s="8">
        <v>0</v>
      </c>
      <c r="AD20" s="8"/>
      <c r="AE20" s="46">
        <v>1</v>
      </c>
      <c r="AF20" s="46">
        <v>0</v>
      </c>
      <c r="AG20" s="41">
        <v>540</v>
      </c>
    </row>
    <row r="21" spans="1:33" ht="21" customHeight="1">
      <c r="A21" s="1"/>
      <c r="B21" s="8" t="s">
        <v>8326</v>
      </c>
      <c r="C21" s="8" t="s">
        <v>49</v>
      </c>
      <c r="D21" s="8" t="s">
        <v>65</v>
      </c>
      <c r="E21" s="9">
        <v>46174</v>
      </c>
      <c r="F21" s="8" t="s">
        <v>52</v>
      </c>
      <c r="G21" s="8" t="s">
        <v>64</v>
      </c>
      <c r="H21" s="8" t="s">
        <v>53</v>
      </c>
      <c r="I21" s="8" t="s">
        <v>62</v>
      </c>
      <c r="J21" s="61">
        <v>0</v>
      </c>
      <c r="K21" s="8">
        <v>1</v>
      </c>
      <c r="L21" s="8">
        <v>4</v>
      </c>
      <c r="M21" s="8" t="s">
        <v>66</v>
      </c>
      <c r="N21" s="9">
        <v>46188</v>
      </c>
      <c r="O21" s="10">
        <v>46188.5625</v>
      </c>
      <c r="P21" s="10">
        <v>46188.708333333336</v>
      </c>
      <c r="Q21" s="8" t="s">
        <v>56</v>
      </c>
      <c r="R21" s="8">
        <v>4</v>
      </c>
      <c r="S21" s="8">
        <v>0</v>
      </c>
      <c r="T21" s="8" t="b">
        <v>0</v>
      </c>
      <c r="U21" s="34">
        <v>210</v>
      </c>
      <c r="V21" s="34">
        <v>190</v>
      </c>
      <c r="W21" s="34">
        <v>114</v>
      </c>
      <c r="X21" s="8">
        <v>0</v>
      </c>
      <c r="Y21" s="8">
        <v>0</v>
      </c>
      <c r="Z21" s="10">
        <v>46188.566666666666</v>
      </c>
      <c r="AA21" s="10">
        <v>46188.698611111111</v>
      </c>
      <c r="AB21" s="8">
        <v>4</v>
      </c>
      <c r="AC21" s="8">
        <v>0</v>
      </c>
      <c r="AD21" s="8"/>
      <c r="AE21" s="46">
        <v>1</v>
      </c>
      <c r="AF21" s="46">
        <v>0</v>
      </c>
      <c r="AG21" s="41">
        <v>210</v>
      </c>
    </row>
    <row r="22" spans="1:33" ht="21" customHeight="1">
      <c r="A22" s="1"/>
      <c r="B22" s="8" t="s">
        <v>8326</v>
      </c>
      <c r="C22" s="8" t="s">
        <v>49</v>
      </c>
      <c r="D22" s="8" t="s">
        <v>65</v>
      </c>
      <c r="E22" s="9">
        <v>46174</v>
      </c>
      <c r="F22" s="8" t="s">
        <v>52</v>
      </c>
      <c r="G22" s="8" t="s">
        <v>64</v>
      </c>
      <c r="H22" s="8" t="s">
        <v>53</v>
      </c>
      <c r="I22" s="8" t="s">
        <v>57</v>
      </c>
      <c r="J22" s="61">
        <v>0</v>
      </c>
      <c r="K22" s="8">
        <v>1</v>
      </c>
      <c r="L22" s="8">
        <v>4</v>
      </c>
      <c r="M22" s="8" t="s">
        <v>66</v>
      </c>
      <c r="N22" s="9">
        <v>46189</v>
      </c>
      <c r="O22" s="10">
        <v>46189.333333333336</v>
      </c>
      <c r="P22" s="10">
        <v>46189.479166666664</v>
      </c>
      <c r="Q22" s="8" t="s">
        <v>56</v>
      </c>
      <c r="R22" s="8">
        <v>4</v>
      </c>
      <c r="S22" s="8">
        <v>0</v>
      </c>
      <c r="T22" s="8" t="b">
        <v>0</v>
      </c>
      <c r="U22" s="34">
        <v>210</v>
      </c>
      <c r="V22" s="34">
        <v>188</v>
      </c>
      <c r="W22" s="34">
        <v>123</v>
      </c>
      <c r="X22" s="8">
        <v>0</v>
      </c>
      <c r="Y22" s="8">
        <v>0</v>
      </c>
      <c r="Z22" s="10">
        <v>46189.335416666669</v>
      </c>
      <c r="AA22" s="10">
        <v>46189.46597222222</v>
      </c>
      <c r="AB22" s="8">
        <v>4</v>
      </c>
      <c r="AC22" s="8">
        <v>0</v>
      </c>
      <c r="AD22" s="8"/>
      <c r="AE22" s="46">
        <v>1</v>
      </c>
      <c r="AF22" s="46">
        <v>0</v>
      </c>
      <c r="AG22" s="41">
        <v>210</v>
      </c>
    </row>
    <row r="23" spans="1:33" ht="21" customHeight="1">
      <c r="A23" s="1"/>
      <c r="B23" s="8" t="s">
        <v>8326</v>
      </c>
      <c r="C23" s="8" t="s">
        <v>49</v>
      </c>
      <c r="D23" s="8" t="s">
        <v>65</v>
      </c>
      <c r="E23" s="9">
        <v>46174</v>
      </c>
      <c r="F23" s="8" t="s">
        <v>52</v>
      </c>
      <c r="G23" s="8" t="s">
        <v>64</v>
      </c>
      <c r="H23" s="8" t="s">
        <v>53</v>
      </c>
      <c r="I23" s="8" t="s">
        <v>57</v>
      </c>
      <c r="J23" s="61">
        <v>0</v>
      </c>
      <c r="K23" s="8">
        <v>1</v>
      </c>
      <c r="L23" s="8">
        <v>4</v>
      </c>
      <c r="M23" s="8" t="s">
        <v>66</v>
      </c>
      <c r="N23" s="9">
        <v>46191</v>
      </c>
      <c r="O23" s="10">
        <v>46191.375</v>
      </c>
      <c r="P23" s="10">
        <v>46191.708333333336</v>
      </c>
      <c r="Q23" s="8" t="s">
        <v>56</v>
      </c>
      <c r="R23" s="8">
        <v>4</v>
      </c>
      <c r="S23" s="8">
        <v>0</v>
      </c>
      <c r="T23" s="8" t="b">
        <v>0</v>
      </c>
      <c r="U23" s="34">
        <v>480</v>
      </c>
      <c r="V23" s="34">
        <v>436</v>
      </c>
      <c r="W23" s="34">
        <v>298</v>
      </c>
      <c r="X23" s="8">
        <v>0</v>
      </c>
      <c r="Y23" s="8">
        <v>0</v>
      </c>
      <c r="Z23" s="10">
        <v>46191.379861111112</v>
      </c>
      <c r="AA23" s="10">
        <v>46191.682638888888</v>
      </c>
      <c r="AB23" s="8">
        <v>4</v>
      </c>
      <c r="AC23" s="8">
        <v>0</v>
      </c>
      <c r="AD23" s="8"/>
      <c r="AE23" s="46">
        <v>1</v>
      </c>
      <c r="AF23" s="46">
        <v>0</v>
      </c>
      <c r="AG23" s="41">
        <v>480</v>
      </c>
    </row>
    <row r="24" spans="1:33" ht="21" customHeight="1">
      <c r="A24" s="1"/>
      <c r="B24" s="8" t="s">
        <v>8326</v>
      </c>
      <c r="C24" s="8" t="s">
        <v>49</v>
      </c>
      <c r="D24" s="8" t="s">
        <v>65</v>
      </c>
      <c r="E24" s="9">
        <v>46174</v>
      </c>
      <c r="F24" s="8" t="s">
        <v>52</v>
      </c>
      <c r="G24" s="8" t="s">
        <v>64</v>
      </c>
      <c r="H24" s="8" t="s">
        <v>53</v>
      </c>
      <c r="I24" s="8" t="s">
        <v>54</v>
      </c>
      <c r="J24" s="61">
        <v>0</v>
      </c>
      <c r="K24" s="8">
        <v>1</v>
      </c>
      <c r="L24" s="8">
        <v>4</v>
      </c>
      <c r="M24" s="8" t="s">
        <v>66</v>
      </c>
      <c r="N24" s="9">
        <v>46192</v>
      </c>
      <c r="O24" s="10">
        <v>46192.333333333336</v>
      </c>
      <c r="P24" s="10">
        <v>46192.520833333336</v>
      </c>
      <c r="Q24" s="8" t="s">
        <v>56</v>
      </c>
      <c r="R24" s="8">
        <v>4</v>
      </c>
      <c r="S24" s="8">
        <v>0</v>
      </c>
      <c r="T24" s="8" t="b">
        <v>0</v>
      </c>
      <c r="U24" s="34">
        <v>270</v>
      </c>
      <c r="V24" s="34">
        <v>243</v>
      </c>
      <c r="W24" s="34">
        <v>150</v>
      </c>
      <c r="X24" s="8">
        <v>0</v>
      </c>
      <c r="Y24" s="8">
        <v>0</v>
      </c>
      <c r="Z24" s="10">
        <v>46192.335416666669</v>
      </c>
      <c r="AA24" s="10">
        <v>46192.504166666666</v>
      </c>
      <c r="AB24" s="8">
        <v>4</v>
      </c>
      <c r="AC24" s="8">
        <v>0</v>
      </c>
      <c r="AD24" s="8"/>
      <c r="AE24" s="46">
        <v>1</v>
      </c>
      <c r="AF24" s="46">
        <v>0</v>
      </c>
      <c r="AG24" s="41">
        <v>270</v>
      </c>
    </row>
    <row r="25" spans="1:33" ht="21" customHeight="1">
      <c r="A25" s="1"/>
      <c r="B25" s="8" t="s">
        <v>8326</v>
      </c>
      <c r="C25" s="8" t="s">
        <v>49</v>
      </c>
      <c r="D25" s="8" t="s">
        <v>65</v>
      </c>
      <c r="E25" s="9">
        <v>46174</v>
      </c>
      <c r="F25" s="8" t="s">
        <v>52</v>
      </c>
      <c r="G25" s="8" t="s">
        <v>64</v>
      </c>
      <c r="H25" s="8" t="s">
        <v>53</v>
      </c>
      <c r="I25" s="8" t="s">
        <v>57</v>
      </c>
      <c r="J25" s="61">
        <v>0</v>
      </c>
      <c r="K25" s="8">
        <v>1</v>
      </c>
      <c r="L25" s="8">
        <v>4</v>
      </c>
      <c r="M25" s="8" t="s">
        <v>66</v>
      </c>
      <c r="N25" s="9">
        <v>46193</v>
      </c>
      <c r="O25" s="10">
        <v>46193.5625</v>
      </c>
      <c r="P25" s="10">
        <v>46193.770833333336</v>
      </c>
      <c r="Q25" s="8" t="s">
        <v>56</v>
      </c>
      <c r="R25" s="8">
        <v>4</v>
      </c>
      <c r="S25" s="8">
        <v>0</v>
      </c>
      <c r="T25" s="8" t="b">
        <v>0</v>
      </c>
      <c r="U25" s="34">
        <v>300</v>
      </c>
      <c r="V25" s="34">
        <v>269</v>
      </c>
      <c r="W25" s="34">
        <v>189</v>
      </c>
      <c r="X25" s="8">
        <v>0</v>
      </c>
      <c r="Y25" s="8">
        <v>0</v>
      </c>
      <c r="Z25" s="10">
        <v>46193.569444444445</v>
      </c>
      <c r="AA25" s="10">
        <v>46193.756249999999</v>
      </c>
      <c r="AB25" s="8">
        <v>4</v>
      </c>
      <c r="AC25" s="8">
        <v>0</v>
      </c>
      <c r="AD25" s="8"/>
      <c r="AE25" s="46">
        <v>1</v>
      </c>
      <c r="AF25" s="46">
        <v>0</v>
      </c>
      <c r="AG25" s="41">
        <v>300</v>
      </c>
    </row>
    <row r="26" spans="1:33" ht="21" customHeight="1">
      <c r="A26" s="1"/>
      <c r="B26" s="8" t="s">
        <v>8326</v>
      </c>
      <c r="C26" s="8" t="s">
        <v>49</v>
      </c>
      <c r="D26" s="8" t="s">
        <v>65</v>
      </c>
      <c r="E26" s="9">
        <v>46174</v>
      </c>
      <c r="F26" s="8" t="s">
        <v>52</v>
      </c>
      <c r="G26" s="8" t="s">
        <v>64</v>
      </c>
      <c r="H26" s="8" t="s">
        <v>53</v>
      </c>
      <c r="I26" s="8" t="s">
        <v>57</v>
      </c>
      <c r="J26" s="61">
        <v>0</v>
      </c>
      <c r="K26" s="8">
        <v>1</v>
      </c>
      <c r="L26" s="8">
        <v>4</v>
      </c>
      <c r="M26" s="8" t="s">
        <v>66</v>
      </c>
      <c r="N26" s="9">
        <v>46198</v>
      </c>
      <c r="O26" s="10">
        <v>46198.354166666664</v>
      </c>
      <c r="P26" s="10">
        <v>46198.6875</v>
      </c>
      <c r="Q26" s="8" t="s">
        <v>56</v>
      </c>
      <c r="R26" s="8">
        <v>4</v>
      </c>
      <c r="S26" s="8">
        <v>0</v>
      </c>
      <c r="T26" s="8" t="b">
        <v>0</v>
      </c>
      <c r="U26" s="34">
        <v>480</v>
      </c>
      <c r="V26" s="34">
        <v>454</v>
      </c>
      <c r="W26" s="34">
        <v>334</v>
      </c>
      <c r="X26" s="8">
        <v>0</v>
      </c>
      <c r="Y26" s="8">
        <v>0</v>
      </c>
      <c r="Z26" s="10">
        <v>46198.35833333333</v>
      </c>
      <c r="AA26" s="10">
        <v>46198.673611111109</v>
      </c>
      <c r="AB26" s="8">
        <v>4</v>
      </c>
      <c r="AC26" s="8">
        <v>0</v>
      </c>
      <c r="AD26" s="8"/>
      <c r="AE26" s="46">
        <v>1</v>
      </c>
      <c r="AF26" s="46">
        <v>0</v>
      </c>
      <c r="AG26" s="41">
        <v>480</v>
      </c>
    </row>
    <row r="27" spans="1:33" ht="21" customHeight="1">
      <c r="A27" s="1"/>
      <c r="B27" s="8" t="s">
        <v>8326</v>
      </c>
      <c r="C27" s="8" t="s">
        <v>49</v>
      </c>
      <c r="D27" s="8" t="s">
        <v>65</v>
      </c>
      <c r="E27" s="9">
        <v>46174</v>
      </c>
      <c r="F27" s="8" t="s">
        <v>52</v>
      </c>
      <c r="G27" s="8" t="s">
        <v>64</v>
      </c>
      <c r="H27" s="8" t="s">
        <v>53</v>
      </c>
      <c r="I27" s="8" t="s">
        <v>57</v>
      </c>
      <c r="J27" s="61">
        <v>0</v>
      </c>
      <c r="K27" s="8">
        <v>1</v>
      </c>
      <c r="L27" s="8">
        <v>4</v>
      </c>
      <c r="M27" s="8" t="s">
        <v>66</v>
      </c>
      <c r="N27" s="9">
        <v>46202</v>
      </c>
      <c r="O27" s="10">
        <v>46202.541666666664</v>
      </c>
      <c r="P27" s="10">
        <v>46202.6875</v>
      </c>
      <c r="Q27" s="8" t="s">
        <v>56</v>
      </c>
      <c r="R27" s="8">
        <v>4</v>
      </c>
      <c r="S27" s="8">
        <v>0</v>
      </c>
      <c r="T27" s="8" t="b">
        <v>0</v>
      </c>
      <c r="U27" s="34">
        <v>210</v>
      </c>
      <c r="V27" s="34">
        <v>183</v>
      </c>
      <c r="W27" s="34">
        <v>121</v>
      </c>
      <c r="X27" s="8">
        <v>0</v>
      </c>
      <c r="Y27" s="8">
        <v>0</v>
      </c>
      <c r="Z27" s="10">
        <v>46202.545138888891</v>
      </c>
      <c r="AA27" s="10">
        <v>46202.672222222223</v>
      </c>
      <c r="AB27" s="8">
        <v>4</v>
      </c>
      <c r="AC27" s="8">
        <v>0</v>
      </c>
      <c r="AD27" s="8"/>
      <c r="AE27" s="46">
        <v>1</v>
      </c>
      <c r="AF27" s="46">
        <v>0</v>
      </c>
      <c r="AG27" s="41">
        <v>210</v>
      </c>
    </row>
    <row r="28" spans="1:33" ht="21" customHeight="1">
      <c r="A28" s="1"/>
      <c r="B28" s="8" t="s">
        <v>8326</v>
      </c>
      <c r="C28" s="8" t="s">
        <v>49</v>
      </c>
      <c r="D28" s="8" t="s">
        <v>65</v>
      </c>
      <c r="E28" s="9">
        <v>46174</v>
      </c>
      <c r="F28" s="8" t="s">
        <v>52</v>
      </c>
      <c r="G28" s="8" t="s">
        <v>64</v>
      </c>
      <c r="H28" s="8" t="s">
        <v>53</v>
      </c>
      <c r="I28" s="8" t="s">
        <v>57</v>
      </c>
      <c r="J28" s="61">
        <v>0</v>
      </c>
      <c r="K28" s="8">
        <v>1</v>
      </c>
      <c r="L28" s="8">
        <v>4</v>
      </c>
      <c r="M28" s="8" t="s">
        <v>66</v>
      </c>
      <c r="N28" s="9">
        <v>46203</v>
      </c>
      <c r="O28" s="10">
        <v>46203.375</v>
      </c>
      <c r="P28" s="10">
        <v>46203.520833333336</v>
      </c>
      <c r="Q28" s="8" t="s">
        <v>56</v>
      </c>
      <c r="R28" s="8">
        <v>4</v>
      </c>
      <c r="S28" s="8">
        <v>0</v>
      </c>
      <c r="T28" s="8" t="b">
        <v>0</v>
      </c>
      <c r="U28" s="34">
        <v>210</v>
      </c>
      <c r="V28" s="34">
        <v>178</v>
      </c>
      <c r="W28" s="34">
        <v>110</v>
      </c>
      <c r="X28" s="8">
        <v>0</v>
      </c>
      <c r="Y28" s="8">
        <v>0</v>
      </c>
      <c r="Z28" s="10">
        <v>46203.378472222219</v>
      </c>
      <c r="AA28" s="10">
        <v>46203.502083333333</v>
      </c>
      <c r="AB28" s="8">
        <v>4</v>
      </c>
      <c r="AC28" s="8">
        <v>0</v>
      </c>
      <c r="AD28" s="8"/>
      <c r="AE28" s="46">
        <v>1</v>
      </c>
      <c r="AF28" s="46">
        <v>0</v>
      </c>
      <c r="AG28" s="41">
        <v>210</v>
      </c>
    </row>
    <row r="29" spans="1:33" ht="21" customHeight="1">
      <c r="A29" s="1"/>
      <c r="B29" s="8" t="s">
        <v>8326</v>
      </c>
      <c r="C29" s="8" t="s">
        <v>49</v>
      </c>
      <c r="D29" s="8" t="s">
        <v>70</v>
      </c>
      <c r="E29" s="9">
        <v>46174</v>
      </c>
      <c r="F29" s="8" t="s">
        <v>52</v>
      </c>
      <c r="G29" s="8" t="s">
        <v>64</v>
      </c>
      <c r="H29" s="8" t="s">
        <v>53</v>
      </c>
      <c r="I29" s="8" t="s">
        <v>67</v>
      </c>
      <c r="J29" s="61">
        <v>0</v>
      </c>
      <c r="K29" s="8">
        <v>1</v>
      </c>
      <c r="L29" s="8">
        <v>4</v>
      </c>
      <c r="M29" s="8" t="s">
        <v>66</v>
      </c>
      <c r="N29" s="9">
        <v>46174</v>
      </c>
      <c r="O29" s="10">
        <v>46174.541666666664</v>
      </c>
      <c r="P29" s="10">
        <v>46174.6875</v>
      </c>
      <c r="Q29" s="8" t="s">
        <v>56</v>
      </c>
      <c r="R29" s="8">
        <v>4</v>
      </c>
      <c r="S29" s="8">
        <v>0</v>
      </c>
      <c r="T29" s="8" t="b">
        <v>0</v>
      </c>
      <c r="U29" s="34">
        <v>210</v>
      </c>
      <c r="V29" s="34">
        <v>183</v>
      </c>
      <c r="W29" s="34">
        <v>115</v>
      </c>
      <c r="X29" s="8">
        <v>0</v>
      </c>
      <c r="Y29" s="8">
        <v>0</v>
      </c>
      <c r="Z29" s="10">
        <v>46174.545138888891</v>
      </c>
      <c r="AA29" s="10">
        <v>46174.672222222223</v>
      </c>
      <c r="AB29" s="8">
        <v>4</v>
      </c>
      <c r="AC29" s="8">
        <v>0</v>
      </c>
      <c r="AD29" s="8"/>
      <c r="AE29" s="46">
        <v>1</v>
      </c>
      <c r="AF29" s="46">
        <v>0</v>
      </c>
      <c r="AG29" s="41">
        <v>210</v>
      </c>
    </row>
    <row r="30" spans="1:33" ht="21" customHeight="1">
      <c r="A30" s="1"/>
      <c r="B30" s="8" t="s">
        <v>8326</v>
      </c>
      <c r="C30" s="8" t="s">
        <v>49</v>
      </c>
      <c r="D30" s="8" t="s">
        <v>70</v>
      </c>
      <c r="E30" s="9">
        <v>46174</v>
      </c>
      <c r="F30" s="8" t="s">
        <v>52</v>
      </c>
      <c r="G30" s="8" t="s">
        <v>64</v>
      </c>
      <c r="H30" s="8" t="s">
        <v>53</v>
      </c>
      <c r="I30" s="8" t="s">
        <v>59</v>
      </c>
      <c r="J30" s="61">
        <v>0</v>
      </c>
      <c r="K30" s="8">
        <v>1</v>
      </c>
      <c r="L30" s="8">
        <v>4</v>
      </c>
      <c r="M30" s="8" t="s">
        <v>66</v>
      </c>
      <c r="N30" s="9">
        <v>46175</v>
      </c>
      <c r="O30" s="10">
        <v>46175.541666666664</v>
      </c>
      <c r="P30" s="10">
        <v>46175.6875</v>
      </c>
      <c r="Q30" s="8" t="s">
        <v>56</v>
      </c>
      <c r="R30" s="8">
        <v>4</v>
      </c>
      <c r="S30" s="8">
        <v>0</v>
      </c>
      <c r="T30" s="8" t="b">
        <v>0</v>
      </c>
      <c r="U30" s="34">
        <v>210</v>
      </c>
      <c r="V30" s="34">
        <v>187</v>
      </c>
      <c r="W30" s="34">
        <v>110</v>
      </c>
      <c r="X30" s="8">
        <v>0</v>
      </c>
      <c r="Y30" s="8">
        <v>0</v>
      </c>
      <c r="Z30" s="10">
        <v>46175.548611111109</v>
      </c>
      <c r="AA30" s="10">
        <v>46175.678472222222</v>
      </c>
      <c r="AB30" s="8">
        <v>4</v>
      </c>
      <c r="AC30" s="8">
        <v>0</v>
      </c>
      <c r="AD30" s="8"/>
      <c r="AE30" s="46">
        <v>1</v>
      </c>
      <c r="AF30" s="46">
        <v>0</v>
      </c>
      <c r="AG30" s="41">
        <v>210</v>
      </c>
    </row>
    <row r="31" spans="1:33" ht="21" customHeight="1">
      <c r="A31" s="1"/>
      <c r="B31" s="8" t="s">
        <v>8326</v>
      </c>
      <c r="C31" s="8" t="s">
        <v>49</v>
      </c>
      <c r="D31" s="8" t="s">
        <v>70</v>
      </c>
      <c r="E31" s="9">
        <v>46174</v>
      </c>
      <c r="F31" s="8" t="s">
        <v>52</v>
      </c>
      <c r="G31" s="8" t="s">
        <v>64</v>
      </c>
      <c r="H31" s="8" t="s">
        <v>53</v>
      </c>
      <c r="I31" s="8" t="s">
        <v>68</v>
      </c>
      <c r="J31" s="61">
        <v>0</v>
      </c>
      <c r="K31" s="8">
        <v>1</v>
      </c>
      <c r="L31" s="8">
        <v>4</v>
      </c>
      <c r="M31" s="8" t="s">
        <v>66</v>
      </c>
      <c r="N31" s="9">
        <v>46180</v>
      </c>
      <c r="O31" s="10">
        <v>46180.375</v>
      </c>
      <c r="P31" s="10">
        <v>46180.75</v>
      </c>
      <c r="Q31" s="8" t="s">
        <v>56</v>
      </c>
      <c r="R31" s="8">
        <v>4</v>
      </c>
      <c r="S31" s="8">
        <v>0</v>
      </c>
      <c r="T31" s="8" t="b">
        <v>0</v>
      </c>
      <c r="U31" s="34">
        <v>540</v>
      </c>
      <c r="V31" s="34">
        <v>497</v>
      </c>
      <c r="W31" s="34">
        <v>375</v>
      </c>
      <c r="X31" s="8">
        <v>0</v>
      </c>
      <c r="Y31" s="8">
        <v>0</v>
      </c>
      <c r="Z31" s="10">
        <v>46180.37777777778</v>
      </c>
      <c r="AA31" s="10">
        <v>46180.722916666666</v>
      </c>
      <c r="AB31" s="8">
        <v>4</v>
      </c>
      <c r="AC31" s="8">
        <v>0</v>
      </c>
      <c r="AD31" s="8"/>
      <c r="AE31" s="46">
        <v>1</v>
      </c>
      <c r="AF31" s="46">
        <v>0</v>
      </c>
      <c r="AG31" s="41">
        <v>540</v>
      </c>
    </row>
    <row r="32" spans="1:33" ht="21" customHeight="1">
      <c r="A32" s="1"/>
      <c r="B32" s="8" t="s">
        <v>8326</v>
      </c>
      <c r="C32" s="8" t="s">
        <v>49</v>
      </c>
      <c r="D32" s="8" t="s">
        <v>70</v>
      </c>
      <c r="E32" s="9">
        <v>46174</v>
      </c>
      <c r="F32" s="8" t="s">
        <v>52</v>
      </c>
      <c r="G32" s="8" t="s">
        <v>64</v>
      </c>
      <c r="H32" s="8" t="s">
        <v>53</v>
      </c>
      <c r="I32" s="8" t="s">
        <v>68</v>
      </c>
      <c r="J32" s="61">
        <v>0</v>
      </c>
      <c r="K32" s="8">
        <v>1</v>
      </c>
      <c r="L32" s="8">
        <v>4</v>
      </c>
      <c r="M32" s="8" t="s">
        <v>66</v>
      </c>
      <c r="N32" s="9">
        <v>46181</v>
      </c>
      <c r="O32" s="10">
        <v>46181.333333333336</v>
      </c>
      <c r="P32" s="10">
        <v>46181.520833333336</v>
      </c>
      <c r="Q32" s="8" t="s">
        <v>56</v>
      </c>
      <c r="R32" s="8">
        <v>4</v>
      </c>
      <c r="S32" s="8">
        <v>0</v>
      </c>
      <c r="T32" s="8" t="b">
        <v>0</v>
      </c>
      <c r="U32" s="34">
        <v>270</v>
      </c>
      <c r="V32" s="34">
        <v>233</v>
      </c>
      <c r="W32" s="34">
        <v>145</v>
      </c>
      <c r="X32" s="8">
        <v>0</v>
      </c>
      <c r="Y32" s="8">
        <v>0</v>
      </c>
      <c r="Z32" s="10">
        <v>46181.339583333334</v>
      </c>
      <c r="AA32" s="10">
        <v>46181.501388888886</v>
      </c>
      <c r="AB32" s="8">
        <v>4</v>
      </c>
      <c r="AC32" s="8">
        <v>0</v>
      </c>
      <c r="AD32" s="8"/>
      <c r="AE32" s="46">
        <v>1</v>
      </c>
      <c r="AF32" s="46">
        <v>0</v>
      </c>
      <c r="AG32" s="41">
        <v>270</v>
      </c>
    </row>
    <row r="33" spans="1:33" ht="21" customHeight="1">
      <c r="A33" s="1"/>
      <c r="B33" s="8" t="s">
        <v>8326</v>
      </c>
      <c r="C33" s="8" t="s">
        <v>49</v>
      </c>
      <c r="D33" s="8" t="s">
        <v>70</v>
      </c>
      <c r="E33" s="9">
        <v>46174</v>
      </c>
      <c r="F33" s="8" t="s">
        <v>52</v>
      </c>
      <c r="G33" s="8" t="s">
        <v>64</v>
      </c>
      <c r="H33" s="8" t="s">
        <v>53</v>
      </c>
      <c r="I33" s="8" t="s">
        <v>67</v>
      </c>
      <c r="J33" s="61">
        <v>0</v>
      </c>
      <c r="K33" s="8">
        <v>1</v>
      </c>
      <c r="L33" s="8">
        <v>4</v>
      </c>
      <c r="M33" s="8" t="s">
        <v>66</v>
      </c>
      <c r="N33" s="9">
        <v>46182</v>
      </c>
      <c r="O33" s="10">
        <v>46182.333333333336</v>
      </c>
      <c r="P33" s="10">
        <v>46182.5</v>
      </c>
      <c r="Q33" s="8" t="s">
        <v>56</v>
      </c>
      <c r="R33" s="8">
        <v>4</v>
      </c>
      <c r="S33" s="8">
        <v>0</v>
      </c>
      <c r="T33" s="8" t="b">
        <v>0</v>
      </c>
      <c r="U33" s="34">
        <v>240</v>
      </c>
      <c r="V33" s="34">
        <v>222</v>
      </c>
      <c r="W33" s="34">
        <v>136</v>
      </c>
      <c r="X33" s="8">
        <v>0</v>
      </c>
      <c r="Y33" s="8">
        <v>0</v>
      </c>
      <c r="Z33" s="10">
        <v>46182.334722222222</v>
      </c>
      <c r="AA33" s="10">
        <v>46182.488888888889</v>
      </c>
      <c r="AB33" s="8">
        <v>4</v>
      </c>
      <c r="AC33" s="8">
        <v>0</v>
      </c>
      <c r="AD33" s="8"/>
      <c r="AE33" s="46">
        <v>1</v>
      </c>
      <c r="AF33" s="46">
        <v>0</v>
      </c>
      <c r="AG33" s="41">
        <v>240</v>
      </c>
    </row>
    <row r="34" spans="1:33" ht="21" customHeight="1">
      <c r="A34" s="1"/>
      <c r="B34" s="8" t="s">
        <v>8326</v>
      </c>
      <c r="C34" s="8" t="s">
        <v>49</v>
      </c>
      <c r="D34" s="8" t="s">
        <v>70</v>
      </c>
      <c r="E34" s="9">
        <v>46174</v>
      </c>
      <c r="F34" s="8" t="s">
        <v>52</v>
      </c>
      <c r="G34" s="8" t="s">
        <v>64</v>
      </c>
      <c r="H34" s="8" t="s">
        <v>53</v>
      </c>
      <c r="I34" s="8" t="s">
        <v>57</v>
      </c>
      <c r="J34" s="61">
        <v>0</v>
      </c>
      <c r="K34" s="8">
        <v>1</v>
      </c>
      <c r="L34" s="8">
        <v>4</v>
      </c>
      <c r="M34" s="8" t="s">
        <v>66</v>
      </c>
      <c r="N34" s="9">
        <v>46184</v>
      </c>
      <c r="O34" s="10">
        <v>46184.541666666664</v>
      </c>
      <c r="P34" s="10">
        <v>46184.6875</v>
      </c>
      <c r="Q34" s="8" t="s">
        <v>56</v>
      </c>
      <c r="R34" s="8">
        <v>4</v>
      </c>
      <c r="S34" s="8">
        <v>0</v>
      </c>
      <c r="T34" s="8" t="b">
        <v>0</v>
      </c>
      <c r="U34" s="34">
        <v>210</v>
      </c>
      <c r="V34" s="34">
        <v>188</v>
      </c>
      <c r="W34" s="34">
        <v>114</v>
      </c>
      <c r="X34" s="8">
        <v>0</v>
      </c>
      <c r="Y34" s="8">
        <v>0</v>
      </c>
      <c r="Z34" s="10">
        <v>46184.546527777777</v>
      </c>
      <c r="AA34" s="10">
        <v>46184.677083333336</v>
      </c>
      <c r="AB34" s="8">
        <v>4</v>
      </c>
      <c r="AC34" s="8">
        <v>0</v>
      </c>
      <c r="AD34" s="8"/>
      <c r="AE34" s="46">
        <v>1</v>
      </c>
      <c r="AF34" s="46">
        <v>0</v>
      </c>
      <c r="AG34" s="41">
        <v>210</v>
      </c>
    </row>
    <row r="35" spans="1:33" ht="21" customHeight="1">
      <c r="A35" s="1"/>
      <c r="B35" s="8" t="s">
        <v>8326</v>
      </c>
      <c r="C35" s="8" t="s">
        <v>49</v>
      </c>
      <c r="D35" s="8" t="s">
        <v>70</v>
      </c>
      <c r="E35" s="9">
        <v>46174</v>
      </c>
      <c r="F35" s="8" t="s">
        <v>52</v>
      </c>
      <c r="G35" s="8" t="s">
        <v>64</v>
      </c>
      <c r="H35" s="8" t="s">
        <v>53</v>
      </c>
      <c r="I35" s="8" t="s">
        <v>57</v>
      </c>
      <c r="J35" s="61">
        <v>0</v>
      </c>
      <c r="K35" s="8">
        <v>1</v>
      </c>
      <c r="L35" s="8">
        <v>4</v>
      </c>
      <c r="M35" s="8" t="s">
        <v>66</v>
      </c>
      <c r="N35" s="9">
        <v>46187</v>
      </c>
      <c r="O35" s="10">
        <v>46187.354166666664</v>
      </c>
      <c r="P35" s="10">
        <v>46187.729166666664</v>
      </c>
      <c r="Q35" s="8" t="s">
        <v>56</v>
      </c>
      <c r="R35" s="8">
        <v>4</v>
      </c>
      <c r="S35" s="8">
        <v>0</v>
      </c>
      <c r="T35" s="8" t="b">
        <v>0</v>
      </c>
      <c r="U35" s="34">
        <v>540</v>
      </c>
      <c r="V35" s="34">
        <v>502</v>
      </c>
      <c r="W35" s="34">
        <v>372</v>
      </c>
      <c r="X35" s="8">
        <v>0</v>
      </c>
      <c r="Y35" s="8">
        <v>0</v>
      </c>
      <c r="Z35" s="10">
        <v>46187.35833333333</v>
      </c>
      <c r="AA35" s="10">
        <v>46187.706944444442</v>
      </c>
      <c r="AB35" s="8">
        <v>4</v>
      </c>
      <c r="AC35" s="8">
        <v>0</v>
      </c>
      <c r="AD35" s="8"/>
      <c r="AE35" s="46">
        <v>1</v>
      </c>
      <c r="AF35" s="46">
        <v>0</v>
      </c>
      <c r="AG35" s="41">
        <v>540</v>
      </c>
    </row>
    <row r="36" spans="1:33" ht="21" customHeight="1">
      <c r="A36" s="1"/>
      <c r="B36" s="8" t="s">
        <v>8326</v>
      </c>
      <c r="C36" s="8" t="s">
        <v>49</v>
      </c>
      <c r="D36" s="8" t="s">
        <v>70</v>
      </c>
      <c r="E36" s="9">
        <v>46174</v>
      </c>
      <c r="F36" s="8" t="s">
        <v>52</v>
      </c>
      <c r="G36" s="8" t="s">
        <v>64</v>
      </c>
      <c r="H36" s="8" t="s">
        <v>53</v>
      </c>
      <c r="I36" s="8" t="s">
        <v>57</v>
      </c>
      <c r="J36" s="61">
        <v>0</v>
      </c>
      <c r="K36" s="8">
        <v>1</v>
      </c>
      <c r="L36" s="8">
        <v>4</v>
      </c>
      <c r="M36" s="8" t="s">
        <v>66</v>
      </c>
      <c r="N36" s="9">
        <v>46188</v>
      </c>
      <c r="O36" s="10">
        <v>46188.5625</v>
      </c>
      <c r="P36" s="10">
        <v>46188.75</v>
      </c>
      <c r="Q36" s="8" t="s">
        <v>56</v>
      </c>
      <c r="R36" s="8">
        <v>4</v>
      </c>
      <c r="S36" s="8">
        <v>0</v>
      </c>
      <c r="T36" s="8" t="b">
        <v>0</v>
      </c>
      <c r="U36" s="34">
        <v>270</v>
      </c>
      <c r="V36" s="34">
        <v>242</v>
      </c>
      <c r="W36" s="34">
        <v>167</v>
      </c>
      <c r="X36" s="8">
        <v>0</v>
      </c>
      <c r="Y36" s="8">
        <v>0</v>
      </c>
      <c r="Z36" s="10">
        <v>46188.567361111112</v>
      </c>
      <c r="AA36" s="10">
        <v>46188.73541666667</v>
      </c>
      <c r="AB36" s="8">
        <v>4</v>
      </c>
      <c r="AC36" s="8">
        <v>0</v>
      </c>
      <c r="AD36" s="8"/>
      <c r="AE36" s="46">
        <v>1</v>
      </c>
      <c r="AF36" s="46">
        <v>0</v>
      </c>
      <c r="AG36" s="41">
        <v>270</v>
      </c>
    </row>
    <row r="37" spans="1:33" ht="21" customHeight="1">
      <c r="A37" s="1"/>
      <c r="B37" s="8" t="s">
        <v>8326</v>
      </c>
      <c r="C37" s="8" t="s">
        <v>49</v>
      </c>
      <c r="D37" s="8" t="s">
        <v>70</v>
      </c>
      <c r="E37" s="9">
        <v>46174</v>
      </c>
      <c r="F37" s="8" t="s">
        <v>52</v>
      </c>
      <c r="G37" s="8" t="s">
        <v>64</v>
      </c>
      <c r="H37" s="8" t="s">
        <v>53</v>
      </c>
      <c r="I37" s="8" t="s">
        <v>54</v>
      </c>
      <c r="J37" s="61">
        <v>0</v>
      </c>
      <c r="K37" s="8">
        <v>1</v>
      </c>
      <c r="L37" s="8">
        <v>4</v>
      </c>
      <c r="M37" s="8" t="s">
        <v>66</v>
      </c>
      <c r="N37" s="9">
        <v>46189</v>
      </c>
      <c r="O37" s="10">
        <v>46189.354166666664</v>
      </c>
      <c r="P37" s="10">
        <v>46189.520833333336</v>
      </c>
      <c r="Q37" s="8" t="s">
        <v>56</v>
      </c>
      <c r="R37" s="8">
        <v>4</v>
      </c>
      <c r="S37" s="8">
        <v>0</v>
      </c>
      <c r="T37" s="8" t="b">
        <v>0</v>
      </c>
      <c r="U37" s="34">
        <v>240</v>
      </c>
      <c r="V37" s="34">
        <v>216</v>
      </c>
      <c r="W37" s="34">
        <v>147</v>
      </c>
      <c r="X37" s="8">
        <v>0</v>
      </c>
      <c r="Y37" s="8">
        <v>0</v>
      </c>
      <c r="Z37" s="10">
        <v>46189.35833333333</v>
      </c>
      <c r="AA37" s="10">
        <v>46189.508333333331</v>
      </c>
      <c r="AB37" s="8">
        <v>4</v>
      </c>
      <c r="AC37" s="8">
        <v>0</v>
      </c>
      <c r="AD37" s="8"/>
      <c r="AE37" s="46">
        <v>1</v>
      </c>
      <c r="AF37" s="46">
        <v>0</v>
      </c>
      <c r="AG37" s="41">
        <v>240</v>
      </c>
    </row>
    <row r="38" spans="1:33" ht="21" customHeight="1">
      <c r="A38" s="1"/>
      <c r="B38" s="8" t="s">
        <v>8326</v>
      </c>
      <c r="C38" s="8" t="s">
        <v>49</v>
      </c>
      <c r="D38" s="8" t="s">
        <v>70</v>
      </c>
      <c r="E38" s="9">
        <v>46174</v>
      </c>
      <c r="F38" s="8" t="s">
        <v>52</v>
      </c>
      <c r="G38" s="8" t="s">
        <v>64</v>
      </c>
      <c r="H38" s="8" t="s">
        <v>53</v>
      </c>
      <c r="I38" s="8" t="s">
        <v>67</v>
      </c>
      <c r="J38" s="61">
        <v>0</v>
      </c>
      <c r="K38" s="8">
        <v>1</v>
      </c>
      <c r="L38" s="8">
        <v>4</v>
      </c>
      <c r="M38" s="8" t="s">
        <v>66</v>
      </c>
      <c r="N38" s="9">
        <v>46192</v>
      </c>
      <c r="O38" s="10">
        <v>46192.333333333336</v>
      </c>
      <c r="P38" s="10">
        <v>46192.666666666664</v>
      </c>
      <c r="Q38" s="8" t="s">
        <v>56</v>
      </c>
      <c r="R38" s="8">
        <v>4</v>
      </c>
      <c r="S38" s="8">
        <v>0</v>
      </c>
      <c r="T38" s="8" t="b">
        <v>0</v>
      </c>
      <c r="U38" s="34">
        <v>480</v>
      </c>
      <c r="V38" s="34">
        <v>439</v>
      </c>
      <c r="W38" s="34">
        <v>327</v>
      </c>
      <c r="X38" s="8">
        <v>0</v>
      </c>
      <c r="Y38" s="8">
        <v>0</v>
      </c>
      <c r="Z38" s="10">
        <v>46192.337500000001</v>
      </c>
      <c r="AA38" s="10">
        <v>46192.642361111109</v>
      </c>
      <c r="AB38" s="8">
        <v>4</v>
      </c>
      <c r="AC38" s="8">
        <v>0</v>
      </c>
      <c r="AD38" s="8"/>
      <c r="AE38" s="46">
        <v>1</v>
      </c>
      <c r="AF38" s="46">
        <v>0</v>
      </c>
      <c r="AG38" s="41">
        <v>480</v>
      </c>
    </row>
    <row r="39" spans="1:33" ht="21" customHeight="1">
      <c r="A39" s="1"/>
      <c r="B39" s="8" t="s">
        <v>8326</v>
      </c>
      <c r="C39" s="8" t="s">
        <v>49</v>
      </c>
      <c r="D39" s="8" t="s">
        <v>70</v>
      </c>
      <c r="E39" s="9">
        <v>46174</v>
      </c>
      <c r="F39" s="8" t="s">
        <v>52</v>
      </c>
      <c r="G39" s="8" t="s">
        <v>64</v>
      </c>
      <c r="H39" s="8" t="s">
        <v>53</v>
      </c>
      <c r="I39" s="8" t="s">
        <v>62</v>
      </c>
      <c r="J39" s="61">
        <v>0</v>
      </c>
      <c r="K39" s="8">
        <v>1</v>
      </c>
      <c r="L39" s="8">
        <v>4</v>
      </c>
      <c r="M39" s="8" t="s">
        <v>66</v>
      </c>
      <c r="N39" s="9">
        <v>46193</v>
      </c>
      <c r="O39" s="10">
        <v>46193.354166666664</v>
      </c>
      <c r="P39" s="10">
        <v>46193.645833333336</v>
      </c>
      <c r="Q39" s="8" t="s">
        <v>56</v>
      </c>
      <c r="R39" s="8">
        <v>4</v>
      </c>
      <c r="S39" s="8">
        <v>0</v>
      </c>
      <c r="T39" s="8" t="b">
        <v>0</v>
      </c>
      <c r="U39" s="34">
        <v>420</v>
      </c>
      <c r="V39" s="34">
        <v>372</v>
      </c>
      <c r="W39" s="34">
        <v>287</v>
      </c>
      <c r="X39" s="8">
        <v>0</v>
      </c>
      <c r="Y39" s="8">
        <v>0</v>
      </c>
      <c r="Z39" s="10">
        <v>46193.361805555556</v>
      </c>
      <c r="AA39" s="10">
        <v>46193.620138888888</v>
      </c>
      <c r="AB39" s="8">
        <v>4</v>
      </c>
      <c r="AC39" s="8">
        <v>0</v>
      </c>
      <c r="AD39" s="8"/>
      <c r="AE39" s="46">
        <v>1</v>
      </c>
      <c r="AF39" s="46">
        <v>0</v>
      </c>
      <c r="AG39" s="41">
        <v>420</v>
      </c>
    </row>
    <row r="40" spans="1:33" ht="21" customHeight="1">
      <c r="A40" s="1"/>
      <c r="B40" s="8" t="s">
        <v>8326</v>
      </c>
      <c r="C40" s="8" t="s">
        <v>49</v>
      </c>
      <c r="D40" s="8" t="s">
        <v>70</v>
      </c>
      <c r="E40" s="9">
        <v>46174</v>
      </c>
      <c r="F40" s="8" t="s">
        <v>52</v>
      </c>
      <c r="G40" s="8" t="s">
        <v>64</v>
      </c>
      <c r="H40" s="8" t="s">
        <v>53</v>
      </c>
      <c r="I40" s="8" t="s">
        <v>57</v>
      </c>
      <c r="J40" s="61">
        <v>0</v>
      </c>
      <c r="K40" s="8">
        <v>1</v>
      </c>
      <c r="L40" s="8">
        <v>4</v>
      </c>
      <c r="M40" s="8" t="s">
        <v>66</v>
      </c>
      <c r="N40" s="9">
        <v>46196</v>
      </c>
      <c r="O40" s="10">
        <v>46196.333333333336</v>
      </c>
      <c r="P40" s="10">
        <v>46196.5</v>
      </c>
      <c r="Q40" s="8" t="s">
        <v>56</v>
      </c>
      <c r="R40" s="8">
        <v>4</v>
      </c>
      <c r="S40" s="8">
        <v>0</v>
      </c>
      <c r="T40" s="8" t="b">
        <v>0</v>
      </c>
      <c r="U40" s="34">
        <v>240</v>
      </c>
      <c r="V40" s="34">
        <v>203</v>
      </c>
      <c r="W40" s="34">
        <v>121</v>
      </c>
      <c r="X40" s="8">
        <v>0</v>
      </c>
      <c r="Y40" s="8">
        <v>0</v>
      </c>
      <c r="Z40" s="10">
        <v>46196.337500000001</v>
      </c>
      <c r="AA40" s="10">
        <v>46196.478472222225</v>
      </c>
      <c r="AB40" s="8">
        <v>4</v>
      </c>
      <c r="AC40" s="8">
        <v>0</v>
      </c>
      <c r="AD40" s="8"/>
      <c r="AE40" s="46">
        <v>1</v>
      </c>
      <c r="AF40" s="46">
        <v>0</v>
      </c>
      <c r="AG40" s="41">
        <v>240</v>
      </c>
    </row>
    <row r="41" spans="1:33" ht="21" customHeight="1">
      <c r="A41" s="1"/>
      <c r="B41" s="8" t="s">
        <v>8326</v>
      </c>
      <c r="C41" s="8" t="s">
        <v>49</v>
      </c>
      <c r="D41" s="8" t="s">
        <v>70</v>
      </c>
      <c r="E41" s="9">
        <v>46174</v>
      </c>
      <c r="F41" s="8" t="s">
        <v>52</v>
      </c>
      <c r="G41" s="8" t="s">
        <v>64</v>
      </c>
      <c r="H41" s="8" t="s">
        <v>53</v>
      </c>
      <c r="I41" s="8" t="s">
        <v>67</v>
      </c>
      <c r="J41" s="61">
        <v>0</v>
      </c>
      <c r="K41" s="8">
        <v>1</v>
      </c>
      <c r="L41" s="8">
        <v>4</v>
      </c>
      <c r="M41" s="8" t="s">
        <v>66</v>
      </c>
      <c r="N41" s="9">
        <v>46200</v>
      </c>
      <c r="O41" s="10">
        <v>46200.541666666664</v>
      </c>
      <c r="P41" s="10">
        <v>46200.708333333336</v>
      </c>
      <c r="Q41" s="8" t="s">
        <v>56</v>
      </c>
      <c r="R41" s="8">
        <v>4</v>
      </c>
      <c r="S41" s="8">
        <v>0</v>
      </c>
      <c r="T41" s="8" t="b">
        <v>0</v>
      </c>
      <c r="U41" s="34">
        <v>240</v>
      </c>
      <c r="V41" s="34">
        <v>214</v>
      </c>
      <c r="W41" s="34">
        <v>126</v>
      </c>
      <c r="X41" s="8">
        <v>0</v>
      </c>
      <c r="Y41" s="8">
        <v>0</v>
      </c>
      <c r="Z41" s="10">
        <v>46200.546527777777</v>
      </c>
      <c r="AA41" s="10">
        <v>46200.695138888892</v>
      </c>
      <c r="AB41" s="8">
        <v>4</v>
      </c>
      <c r="AC41" s="8">
        <v>0</v>
      </c>
      <c r="AD41" s="8"/>
      <c r="AE41" s="46">
        <v>1</v>
      </c>
      <c r="AF41" s="46">
        <v>0</v>
      </c>
      <c r="AG41" s="41">
        <v>240</v>
      </c>
    </row>
    <row r="42" spans="1:33" ht="21" customHeight="1">
      <c r="A42" s="1"/>
      <c r="B42" s="8" t="s">
        <v>8326</v>
      </c>
      <c r="C42" s="8" t="s">
        <v>49</v>
      </c>
      <c r="D42" s="8" t="s">
        <v>70</v>
      </c>
      <c r="E42" s="9">
        <v>46174</v>
      </c>
      <c r="F42" s="8" t="s">
        <v>52</v>
      </c>
      <c r="G42" s="8" t="s">
        <v>64</v>
      </c>
      <c r="H42" s="8" t="s">
        <v>53</v>
      </c>
      <c r="I42" s="8" t="s">
        <v>54</v>
      </c>
      <c r="J42" s="61">
        <v>0</v>
      </c>
      <c r="K42" s="8">
        <v>1</v>
      </c>
      <c r="L42" s="8">
        <v>4</v>
      </c>
      <c r="M42" s="8" t="s">
        <v>66</v>
      </c>
      <c r="N42" s="9">
        <v>46202</v>
      </c>
      <c r="O42" s="10">
        <v>46202.333333333336</v>
      </c>
      <c r="P42" s="10">
        <v>46202.520833333336</v>
      </c>
      <c r="Q42" s="8" t="s">
        <v>56</v>
      </c>
      <c r="R42" s="8">
        <v>4</v>
      </c>
      <c r="S42" s="8">
        <v>0</v>
      </c>
      <c r="T42" s="8" t="b">
        <v>0</v>
      </c>
      <c r="U42" s="34">
        <v>270</v>
      </c>
      <c r="V42" s="34">
        <v>237</v>
      </c>
      <c r="W42" s="34">
        <v>142</v>
      </c>
      <c r="X42" s="8">
        <v>0</v>
      </c>
      <c r="Y42" s="8">
        <v>0</v>
      </c>
      <c r="Z42" s="10">
        <v>46202.34097222222</v>
      </c>
      <c r="AA42" s="10">
        <v>46202.505555555559</v>
      </c>
      <c r="AB42" s="8">
        <v>4</v>
      </c>
      <c r="AC42" s="8">
        <v>0</v>
      </c>
      <c r="AD42" s="8"/>
      <c r="AE42" s="46">
        <v>1</v>
      </c>
      <c r="AF42" s="46">
        <v>0</v>
      </c>
      <c r="AG42" s="41">
        <v>270</v>
      </c>
    </row>
    <row r="43" spans="1:33" ht="21" customHeight="1">
      <c r="A43" s="1"/>
      <c r="B43" s="8" t="s">
        <v>8326</v>
      </c>
      <c r="C43" s="8" t="s">
        <v>49</v>
      </c>
      <c r="D43" s="8" t="s">
        <v>70</v>
      </c>
      <c r="E43" s="9">
        <v>46174</v>
      </c>
      <c r="F43" s="8" t="s">
        <v>52</v>
      </c>
      <c r="G43" s="8" t="s">
        <v>64</v>
      </c>
      <c r="H43" s="8" t="s">
        <v>53</v>
      </c>
      <c r="I43" s="8" t="s">
        <v>68</v>
      </c>
      <c r="J43" s="61">
        <v>0</v>
      </c>
      <c r="K43" s="8">
        <v>1</v>
      </c>
      <c r="L43" s="8">
        <v>4</v>
      </c>
      <c r="M43" s="8" t="s">
        <v>66</v>
      </c>
      <c r="N43" s="9">
        <v>46203</v>
      </c>
      <c r="O43" s="10">
        <v>46203.375</v>
      </c>
      <c r="P43" s="10">
        <v>46203.625</v>
      </c>
      <c r="Q43" s="8" t="s">
        <v>56</v>
      </c>
      <c r="R43" s="8">
        <v>4</v>
      </c>
      <c r="S43" s="8">
        <v>0</v>
      </c>
      <c r="T43" s="8" t="b">
        <v>0</v>
      </c>
      <c r="U43" s="34">
        <v>360</v>
      </c>
      <c r="V43" s="34">
        <v>330</v>
      </c>
      <c r="W43" s="34">
        <v>236</v>
      </c>
      <c r="X43" s="8">
        <v>0</v>
      </c>
      <c r="Y43" s="8">
        <v>0</v>
      </c>
      <c r="Z43" s="10">
        <v>46203.378472222219</v>
      </c>
      <c r="AA43" s="10">
        <v>46203.607638888891</v>
      </c>
      <c r="AB43" s="8">
        <v>4</v>
      </c>
      <c r="AC43" s="8">
        <v>0</v>
      </c>
      <c r="AD43" s="8"/>
      <c r="AE43" s="46">
        <v>1</v>
      </c>
      <c r="AF43" s="46">
        <v>0</v>
      </c>
      <c r="AG43" s="41">
        <v>360</v>
      </c>
    </row>
    <row r="44" spans="1:33" ht="21" customHeight="1">
      <c r="A44" s="1"/>
      <c r="B44" s="8" t="s">
        <v>8326</v>
      </c>
      <c r="C44" s="8" t="s">
        <v>49</v>
      </c>
      <c r="D44" s="8" t="s">
        <v>71</v>
      </c>
      <c r="E44" s="9">
        <v>46174</v>
      </c>
      <c r="F44" s="8" t="s">
        <v>52</v>
      </c>
      <c r="G44" s="8" t="s">
        <v>64</v>
      </c>
      <c r="H44" s="8" t="s">
        <v>53</v>
      </c>
      <c r="I44" s="8" t="s">
        <v>67</v>
      </c>
      <c r="J44" s="61">
        <v>0</v>
      </c>
      <c r="K44" s="8">
        <v>1</v>
      </c>
      <c r="L44" s="8">
        <v>4</v>
      </c>
      <c r="M44" s="8" t="s">
        <v>66</v>
      </c>
      <c r="N44" s="9">
        <v>46176</v>
      </c>
      <c r="O44" s="10">
        <v>46176.375</v>
      </c>
      <c r="P44" s="10">
        <v>46176.5625</v>
      </c>
      <c r="Q44" s="8" t="s">
        <v>56</v>
      </c>
      <c r="R44" s="8">
        <v>4</v>
      </c>
      <c r="S44" s="8">
        <v>0</v>
      </c>
      <c r="T44" s="8" t="b">
        <v>0</v>
      </c>
      <c r="U44" s="34">
        <v>270</v>
      </c>
      <c r="V44" s="34">
        <v>229</v>
      </c>
      <c r="W44" s="34">
        <v>166</v>
      </c>
      <c r="X44" s="8">
        <v>0</v>
      </c>
      <c r="Y44" s="8">
        <v>0</v>
      </c>
      <c r="Z44" s="10">
        <v>46176.383333333331</v>
      </c>
      <c r="AA44" s="10">
        <v>46176.542361111111</v>
      </c>
      <c r="AB44" s="8">
        <v>4</v>
      </c>
      <c r="AC44" s="8">
        <v>0</v>
      </c>
      <c r="AD44" s="8"/>
      <c r="AE44" s="46">
        <v>1</v>
      </c>
      <c r="AF44" s="46">
        <v>0</v>
      </c>
      <c r="AG44" s="41">
        <v>270</v>
      </c>
    </row>
    <row r="45" spans="1:33" ht="21" customHeight="1">
      <c r="A45" s="1"/>
      <c r="B45" s="8" t="s">
        <v>8326</v>
      </c>
      <c r="C45" s="8" t="s">
        <v>49</v>
      </c>
      <c r="D45" s="8" t="s">
        <v>71</v>
      </c>
      <c r="E45" s="9">
        <v>46174</v>
      </c>
      <c r="F45" s="8" t="s">
        <v>52</v>
      </c>
      <c r="G45" s="8" t="s">
        <v>64</v>
      </c>
      <c r="H45" s="8" t="s">
        <v>53</v>
      </c>
      <c r="I45" s="8" t="s">
        <v>59</v>
      </c>
      <c r="J45" s="61">
        <v>0</v>
      </c>
      <c r="K45" s="8">
        <v>1</v>
      </c>
      <c r="L45" s="8">
        <v>4</v>
      </c>
      <c r="M45" s="8" t="s">
        <v>66</v>
      </c>
      <c r="N45" s="9">
        <v>46177</v>
      </c>
      <c r="O45" s="10">
        <v>46177.5625</v>
      </c>
      <c r="P45" s="10">
        <v>46177.708333333336</v>
      </c>
      <c r="Q45" s="8" t="s">
        <v>56</v>
      </c>
      <c r="R45" s="8">
        <v>4</v>
      </c>
      <c r="S45" s="8">
        <v>0</v>
      </c>
      <c r="T45" s="8" t="b">
        <v>0</v>
      </c>
      <c r="U45" s="34">
        <v>210</v>
      </c>
      <c r="V45" s="34">
        <v>180</v>
      </c>
      <c r="W45" s="34">
        <v>103</v>
      </c>
      <c r="X45" s="8">
        <v>0</v>
      </c>
      <c r="Y45" s="8">
        <v>0</v>
      </c>
      <c r="Z45" s="10">
        <v>46177.568055555559</v>
      </c>
      <c r="AA45" s="10">
        <v>46177.693055555559</v>
      </c>
      <c r="AB45" s="8">
        <v>4</v>
      </c>
      <c r="AC45" s="8">
        <v>0</v>
      </c>
      <c r="AD45" s="8"/>
      <c r="AE45" s="46">
        <v>1</v>
      </c>
      <c r="AF45" s="46">
        <v>0</v>
      </c>
      <c r="AG45" s="41">
        <v>210</v>
      </c>
    </row>
    <row r="46" spans="1:33" ht="21" customHeight="1">
      <c r="A46" s="1"/>
      <c r="B46" s="8" t="s">
        <v>8326</v>
      </c>
      <c r="C46" s="8" t="s">
        <v>49</v>
      </c>
      <c r="D46" s="8" t="s">
        <v>71</v>
      </c>
      <c r="E46" s="9">
        <v>46174</v>
      </c>
      <c r="F46" s="8" t="s">
        <v>52</v>
      </c>
      <c r="G46" s="8" t="s">
        <v>64</v>
      </c>
      <c r="H46" s="8" t="s">
        <v>53</v>
      </c>
      <c r="I46" s="8" t="s">
        <v>67</v>
      </c>
      <c r="J46" s="61">
        <v>0</v>
      </c>
      <c r="K46" s="8">
        <v>1</v>
      </c>
      <c r="L46" s="8">
        <v>4</v>
      </c>
      <c r="M46" s="8" t="s">
        <v>66</v>
      </c>
      <c r="N46" s="9">
        <v>46178</v>
      </c>
      <c r="O46" s="10">
        <v>46178.354166666664</v>
      </c>
      <c r="P46" s="10">
        <v>46178.645833333336</v>
      </c>
      <c r="Q46" s="8" t="s">
        <v>56</v>
      </c>
      <c r="R46" s="8">
        <v>4</v>
      </c>
      <c r="S46" s="8">
        <v>0</v>
      </c>
      <c r="T46" s="8" t="b">
        <v>0</v>
      </c>
      <c r="U46" s="34">
        <v>420</v>
      </c>
      <c r="V46" s="34">
        <v>363</v>
      </c>
      <c r="W46" s="34">
        <v>260</v>
      </c>
      <c r="X46" s="8">
        <v>0</v>
      </c>
      <c r="Y46" s="8">
        <v>0</v>
      </c>
      <c r="Z46" s="10">
        <v>46178.362500000003</v>
      </c>
      <c r="AA46" s="10">
        <v>46178.614583333336</v>
      </c>
      <c r="AB46" s="8">
        <v>4</v>
      </c>
      <c r="AC46" s="8">
        <v>0</v>
      </c>
      <c r="AD46" s="8"/>
      <c r="AE46" s="46">
        <v>1</v>
      </c>
      <c r="AF46" s="46">
        <v>0</v>
      </c>
      <c r="AG46" s="41">
        <v>420</v>
      </c>
    </row>
    <row r="47" spans="1:33" ht="21" customHeight="1">
      <c r="A47" s="1"/>
      <c r="B47" s="8" t="s">
        <v>8326</v>
      </c>
      <c r="C47" s="8" t="s">
        <v>49</v>
      </c>
      <c r="D47" s="8" t="s">
        <v>71</v>
      </c>
      <c r="E47" s="9">
        <v>46174</v>
      </c>
      <c r="F47" s="8" t="s">
        <v>52</v>
      </c>
      <c r="G47" s="8" t="s">
        <v>64</v>
      </c>
      <c r="H47" s="8" t="s">
        <v>53</v>
      </c>
      <c r="I47" s="8" t="s">
        <v>68</v>
      </c>
      <c r="J47" s="61">
        <v>0</v>
      </c>
      <c r="K47" s="8">
        <v>1</v>
      </c>
      <c r="L47" s="8">
        <v>4</v>
      </c>
      <c r="M47" s="8" t="s">
        <v>66</v>
      </c>
      <c r="N47" s="9">
        <v>46179</v>
      </c>
      <c r="O47" s="10">
        <v>46179.375</v>
      </c>
      <c r="P47" s="10">
        <v>46179.5625</v>
      </c>
      <c r="Q47" s="8" t="s">
        <v>56</v>
      </c>
      <c r="R47" s="8">
        <v>4</v>
      </c>
      <c r="S47" s="8">
        <v>0</v>
      </c>
      <c r="T47" s="8" t="b">
        <v>0</v>
      </c>
      <c r="U47" s="34">
        <v>270</v>
      </c>
      <c r="V47" s="34">
        <v>238</v>
      </c>
      <c r="W47" s="34">
        <v>159</v>
      </c>
      <c r="X47" s="8">
        <v>0</v>
      </c>
      <c r="Y47" s="8">
        <v>0</v>
      </c>
      <c r="Z47" s="10">
        <v>46179.382638888892</v>
      </c>
      <c r="AA47" s="10">
        <v>46179.54791666667</v>
      </c>
      <c r="AB47" s="8">
        <v>4</v>
      </c>
      <c r="AC47" s="8">
        <v>0</v>
      </c>
      <c r="AD47" s="8"/>
      <c r="AE47" s="46">
        <v>1</v>
      </c>
      <c r="AF47" s="46">
        <v>0</v>
      </c>
      <c r="AG47" s="41">
        <v>270</v>
      </c>
    </row>
    <row r="48" spans="1:33" ht="21" customHeight="1">
      <c r="A48" s="1"/>
      <c r="B48" s="8" t="s">
        <v>8326</v>
      </c>
      <c r="C48" s="8" t="s">
        <v>49</v>
      </c>
      <c r="D48" s="8" t="s">
        <v>71</v>
      </c>
      <c r="E48" s="9">
        <v>46174</v>
      </c>
      <c r="F48" s="8" t="s">
        <v>52</v>
      </c>
      <c r="G48" s="8" t="s">
        <v>64</v>
      </c>
      <c r="H48" s="8" t="s">
        <v>53</v>
      </c>
      <c r="I48" s="8" t="s">
        <v>62</v>
      </c>
      <c r="J48" s="61">
        <v>0</v>
      </c>
      <c r="K48" s="8">
        <v>1</v>
      </c>
      <c r="L48" s="8">
        <v>4</v>
      </c>
      <c r="M48" s="8" t="s">
        <v>66</v>
      </c>
      <c r="N48" s="9">
        <v>46180</v>
      </c>
      <c r="O48" s="10">
        <v>46180.375</v>
      </c>
      <c r="P48" s="10">
        <v>46180.583333333336</v>
      </c>
      <c r="Q48" s="8" t="s">
        <v>56</v>
      </c>
      <c r="R48" s="8">
        <v>4</v>
      </c>
      <c r="S48" s="8">
        <v>0</v>
      </c>
      <c r="T48" s="8" t="b">
        <v>0</v>
      </c>
      <c r="U48" s="34">
        <v>300</v>
      </c>
      <c r="V48" s="34">
        <v>272</v>
      </c>
      <c r="W48" s="34">
        <v>189</v>
      </c>
      <c r="X48" s="8">
        <v>0</v>
      </c>
      <c r="Y48" s="8">
        <v>0</v>
      </c>
      <c r="Z48" s="10">
        <v>46180.383333333331</v>
      </c>
      <c r="AA48" s="10">
        <v>46180.572222222225</v>
      </c>
      <c r="AB48" s="8">
        <v>4</v>
      </c>
      <c r="AC48" s="8">
        <v>0</v>
      </c>
      <c r="AD48" s="8"/>
      <c r="AE48" s="46">
        <v>1</v>
      </c>
      <c r="AF48" s="46">
        <v>0</v>
      </c>
      <c r="AG48" s="41">
        <v>300</v>
      </c>
    </row>
    <row r="49" spans="1:33" ht="21" customHeight="1">
      <c r="A49" s="1"/>
      <c r="B49" s="8" t="s">
        <v>8326</v>
      </c>
      <c r="C49" s="8" t="s">
        <v>49</v>
      </c>
      <c r="D49" s="8" t="s">
        <v>71</v>
      </c>
      <c r="E49" s="9">
        <v>46174</v>
      </c>
      <c r="F49" s="8" t="s">
        <v>52</v>
      </c>
      <c r="G49" s="8" t="s">
        <v>64</v>
      </c>
      <c r="H49" s="8" t="s">
        <v>53</v>
      </c>
      <c r="I49" s="8" t="s">
        <v>54</v>
      </c>
      <c r="J49" s="61">
        <v>0</v>
      </c>
      <c r="K49" s="8">
        <v>1</v>
      </c>
      <c r="L49" s="8">
        <v>4</v>
      </c>
      <c r="M49" s="8" t="s">
        <v>66</v>
      </c>
      <c r="N49" s="9">
        <v>46181</v>
      </c>
      <c r="O49" s="10">
        <v>46181.5625</v>
      </c>
      <c r="P49" s="10">
        <v>46181.6875</v>
      </c>
      <c r="Q49" s="8" t="s">
        <v>56</v>
      </c>
      <c r="R49" s="8">
        <v>4</v>
      </c>
      <c r="S49" s="8">
        <v>0</v>
      </c>
      <c r="T49" s="8" t="b">
        <v>0</v>
      </c>
      <c r="U49" s="34">
        <v>180</v>
      </c>
      <c r="V49" s="34">
        <v>153</v>
      </c>
      <c r="W49" s="34">
        <v>80</v>
      </c>
      <c r="X49" s="8">
        <v>0</v>
      </c>
      <c r="Y49" s="8">
        <v>0</v>
      </c>
      <c r="Z49" s="10">
        <v>46181.569444444445</v>
      </c>
      <c r="AA49" s="10">
        <v>46181.675694444442</v>
      </c>
      <c r="AB49" s="8">
        <v>4</v>
      </c>
      <c r="AC49" s="8">
        <v>0</v>
      </c>
      <c r="AD49" s="8"/>
      <c r="AE49" s="46">
        <v>1</v>
      </c>
      <c r="AF49" s="46">
        <v>0</v>
      </c>
      <c r="AG49" s="41">
        <v>180</v>
      </c>
    </row>
    <row r="50" spans="1:33" ht="21" customHeight="1">
      <c r="A50" s="1"/>
      <c r="B50" s="8" t="s">
        <v>8326</v>
      </c>
      <c r="C50" s="8" t="s">
        <v>49</v>
      </c>
      <c r="D50" s="8" t="s">
        <v>71</v>
      </c>
      <c r="E50" s="9">
        <v>46174</v>
      </c>
      <c r="F50" s="8" t="s">
        <v>52</v>
      </c>
      <c r="G50" s="8" t="s">
        <v>64</v>
      </c>
      <c r="H50" s="8" t="s">
        <v>53</v>
      </c>
      <c r="I50" s="8" t="s">
        <v>62</v>
      </c>
      <c r="J50" s="61">
        <v>0</v>
      </c>
      <c r="K50" s="8">
        <v>1</v>
      </c>
      <c r="L50" s="8">
        <v>4</v>
      </c>
      <c r="M50" s="8" t="s">
        <v>66</v>
      </c>
      <c r="N50" s="9">
        <v>46183</v>
      </c>
      <c r="O50" s="10">
        <v>46183.333333333336</v>
      </c>
      <c r="P50" s="10">
        <v>46183.666666666664</v>
      </c>
      <c r="Q50" s="8" t="s">
        <v>56</v>
      </c>
      <c r="R50" s="8">
        <v>4</v>
      </c>
      <c r="S50" s="8">
        <v>0</v>
      </c>
      <c r="T50" s="8" t="b">
        <v>0</v>
      </c>
      <c r="U50" s="34">
        <v>480</v>
      </c>
      <c r="V50" s="34">
        <v>427</v>
      </c>
      <c r="W50" s="34">
        <v>330</v>
      </c>
      <c r="X50" s="8">
        <v>0</v>
      </c>
      <c r="Y50" s="8">
        <v>0</v>
      </c>
      <c r="Z50" s="10">
        <v>46183.340277777781</v>
      </c>
      <c r="AA50" s="10">
        <v>46183.636805555558</v>
      </c>
      <c r="AB50" s="8">
        <v>4</v>
      </c>
      <c r="AC50" s="8">
        <v>0</v>
      </c>
      <c r="AD50" s="8"/>
      <c r="AE50" s="46">
        <v>1</v>
      </c>
      <c r="AF50" s="46">
        <v>0</v>
      </c>
      <c r="AG50" s="41">
        <v>480</v>
      </c>
    </row>
    <row r="51" spans="1:33" ht="21" customHeight="1">
      <c r="A51" s="1"/>
      <c r="B51" s="8" t="s">
        <v>8326</v>
      </c>
      <c r="C51" s="8" t="s">
        <v>49</v>
      </c>
      <c r="D51" s="8" t="s">
        <v>71</v>
      </c>
      <c r="E51" s="9">
        <v>46174</v>
      </c>
      <c r="F51" s="8" t="s">
        <v>52</v>
      </c>
      <c r="G51" s="8" t="s">
        <v>64</v>
      </c>
      <c r="H51" s="8" t="s">
        <v>53</v>
      </c>
      <c r="I51" s="8" t="s">
        <v>67</v>
      </c>
      <c r="J51" s="61">
        <v>0</v>
      </c>
      <c r="K51" s="8">
        <v>1</v>
      </c>
      <c r="L51" s="8">
        <v>4</v>
      </c>
      <c r="M51" s="8" t="s">
        <v>66</v>
      </c>
      <c r="N51" s="9">
        <v>46191</v>
      </c>
      <c r="O51" s="10">
        <v>46191.541666666664</v>
      </c>
      <c r="P51" s="10">
        <v>46191.708333333336</v>
      </c>
      <c r="Q51" s="8" t="s">
        <v>56</v>
      </c>
      <c r="R51" s="8">
        <v>4</v>
      </c>
      <c r="S51" s="8">
        <v>0</v>
      </c>
      <c r="T51" s="8" t="b">
        <v>0</v>
      </c>
      <c r="U51" s="34">
        <v>240</v>
      </c>
      <c r="V51" s="34">
        <v>210</v>
      </c>
      <c r="W51" s="34">
        <v>144</v>
      </c>
      <c r="X51" s="8">
        <v>0</v>
      </c>
      <c r="Y51" s="8">
        <v>0</v>
      </c>
      <c r="Z51" s="10">
        <v>46191.54791666667</v>
      </c>
      <c r="AA51" s="10">
        <v>46191.693749999999</v>
      </c>
      <c r="AB51" s="8">
        <v>4</v>
      </c>
      <c r="AC51" s="8">
        <v>0</v>
      </c>
      <c r="AD51" s="8"/>
      <c r="AE51" s="46">
        <v>1</v>
      </c>
      <c r="AF51" s="46">
        <v>0</v>
      </c>
      <c r="AG51" s="41">
        <v>240</v>
      </c>
    </row>
    <row r="52" spans="1:33" ht="21" customHeight="1">
      <c r="A52" s="1"/>
      <c r="B52" s="8" t="s">
        <v>8326</v>
      </c>
      <c r="C52" s="8" t="s">
        <v>49</v>
      </c>
      <c r="D52" s="8" t="s">
        <v>71</v>
      </c>
      <c r="E52" s="9">
        <v>46174</v>
      </c>
      <c r="F52" s="8" t="s">
        <v>52</v>
      </c>
      <c r="G52" s="8" t="s">
        <v>64</v>
      </c>
      <c r="H52" s="8" t="s">
        <v>53</v>
      </c>
      <c r="I52" s="8" t="s">
        <v>54</v>
      </c>
      <c r="J52" s="61">
        <v>0</v>
      </c>
      <c r="K52" s="8">
        <v>1</v>
      </c>
      <c r="L52" s="8">
        <v>4</v>
      </c>
      <c r="M52" s="8" t="s">
        <v>66</v>
      </c>
      <c r="N52" s="9">
        <v>46193</v>
      </c>
      <c r="O52" s="10">
        <v>46193.375</v>
      </c>
      <c r="P52" s="10">
        <v>46193.708333333336</v>
      </c>
      <c r="Q52" s="8" t="s">
        <v>56</v>
      </c>
      <c r="R52" s="8">
        <v>4</v>
      </c>
      <c r="S52" s="8">
        <v>0</v>
      </c>
      <c r="T52" s="8" t="b">
        <v>0</v>
      </c>
      <c r="U52" s="34">
        <v>480</v>
      </c>
      <c r="V52" s="34">
        <v>447</v>
      </c>
      <c r="W52" s="34">
        <v>322</v>
      </c>
      <c r="X52" s="8">
        <v>0</v>
      </c>
      <c r="Y52" s="8">
        <v>0</v>
      </c>
      <c r="Z52" s="10">
        <v>46193.376388888886</v>
      </c>
      <c r="AA52" s="10">
        <v>46193.686805555553</v>
      </c>
      <c r="AB52" s="8">
        <v>4</v>
      </c>
      <c r="AC52" s="8">
        <v>0</v>
      </c>
      <c r="AD52" s="8"/>
      <c r="AE52" s="46">
        <v>1</v>
      </c>
      <c r="AF52" s="46">
        <v>0</v>
      </c>
      <c r="AG52" s="41">
        <v>480</v>
      </c>
    </row>
    <row r="53" spans="1:33">
      <c r="B53" s="8" t="s">
        <v>8326</v>
      </c>
      <c r="C53" s="8" t="s">
        <v>49</v>
      </c>
      <c r="D53" s="8" t="s">
        <v>71</v>
      </c>
      <c r="E53" s="9">
        <v>46174</v>
      </c>
      <c r="F53" s="8" t="s">
        <v>52</v>
      </c>
      <c r="G53" s="8" t="s">
        <v>64</v>
      </c>
      <c r="H53" s="8" t="s">
        <v>53</v>
      </c>
      <c r="I53" s="8" t="s">
        <v>57</v>
      </c>
      <c r="J53" s="61">
        <v>0</v>
      </c>
      <c r="K53" s="8">
        <v>1</v>
      </c>
      <c r="L53" s="8">
        <v>4</v>
      </c>
      <c r="M53" s="8" t="s">
        <v>66</v>
      </c>
      <c r="N53" s="9">
        <v>46194</v>
      </c>
      <c r="O53" s="10">
        <v>46194.354166666664</v>
      </c>
      <c r="P53" s="10">
        <v>46194.541666666664</v>
      </c>
      <c r="Q53" s="8" t="s">
        <v>56</v>
      </c>
      <c r="R53" s="8">
        <v>4</v>
      </c>
      <c r="S53" s="8">
        <v>0</v>
      </c>
      <c r="T53" s="8" t="b">
        <v>0</v>
      </c>
      <c r="U53" s="34">
        <v>270</v>
      </c>
      <c r="V53" s="34">
        <v>228</v>
      </c>
      <c r="W53" s="34">
        <v>159</v>
      </c>
      <c r="X53" s="8">
        <v>0</v>
      </c>
      <c r="Y53" s="8">
        <v>0</v>
      </c>
      <c r="Z53" s="10">
        <v>46194.36041666667</v>
      </c>
      <c r="AA53" s="10">
        <v>46194.518750000003</v>
      </c>
      <c r="AB53" s="8">
        <v>4</v>
      </c>
      <c r="AC53" s="8">
        <v>0</v>
      </c>
      <c r="AD53" s="8"/>
      <c r="AE53" s="46">
        <v>1</v>
      </c>
      <c r="AF53" s="46">
        <v>0</v>
      </c>
      <c r="AG53" s="41">
        <v>270</v>
      </c>
    </row>
    <row r="54" spans="1:33">
      <c r="B54" s="8" t="s">
        <v>8326</v>
      </c>
      <c r="C54" s="8" t="s">
        <v>49</v>
      </c>
      <c r="D54" s="8" t="s">
        <v>71</v>
      </c>
      <c r="E54" s="9">
        <v>46174</v>
      </c>
      <c r="F54" s="8" t="s">
        <v>52</v>
      </c>
      <c r="G54" s="8" t="s">
        <v>64</v>
      </c>
      <c r="H54" s="8" t="s">
        <v>53</v>
      </c>
      <c r="I54" s="8" t="s">
        <v>68</v>
      </c>
      <c r="J54" s="61">
        <v>0</v>
      </c>
      <c r="K54" s="8">
        <v>1</v>
      </c>
      <c r="L54" s="8">
        <v>4</v>
      </c>
      <c r="M54" s="8" t="s">
        <v>66</v>
      </c>
      <c r="N54" s="9">
        <v>46195</v>
      </c>
      <c r="O54" s="10">
        <v>46195.541666666664</v>
      </c>
      <c r="P54" s="10">
        <v>46195.708333333336</v>
      </c>
      <c r="Q54" s="8" t="s">
        <v>56</v>
      </c>
      <c r="R54" s="8">
        <v>4</v>
      </c>
      <c r="S54" s="8">
        <v>0</v>
      </c>
      <c r="T54" s="8" t="b">
        <v>0</v>
      </c>
      <c r="U54" s="34">
        <v>240</v>
      </c>
      <c r="V54" s="34">
        <v>206</v>
      </c>
      <c r="W54" s="34">
        <v>139</v>
      </c>
      <c r="X54" s="8">
        <v>0</v>
      </c>
      <c r="Y54" s="8">
        <v>0</v>
      </c>
      <c r="Z54" s="10">
        <v>46195.55</v>
      </c>
      <c r="AA54" s="10">
        <v>46195.693055555559</v>
      </c>
      <c r="AB54" s="8">
        <v>4</v>
      </c>
      <c r="AC54" s="8">
        <v>0</v>
      </c>
      <c r="AD54" s="8"/>
      <c r="AE54" s="46">
        <v>1</v>
      </c>
      <c r="AF54" s="46">
        <v>0</v>
      </c>
      <c r="AG54" s="41">
        <v>240</v>
      </c>
    </row>
    <row r="55" spans="1:33">
      <c r="B55" s="8" t="s">
        <v>8326</v>
      </c>
      <c r="C55" s="8" t="s">
        <v>49</v>
      </c>
      <c r="D55" s="8" t="s">
        <v>71</v>
      </c>
      <c r="E55" s="9">
        <v>46174</v>
      </c>
      <c r="F55" s="8" t="s">
        <v>52</v>
      </c>
      <c r="G55" s="8" t="s">
        <v>64</v>
      </c>
      <c r="H55" s="8" t="s">
        <v>53</v>
      </c>
      <c r="I55" s="8" t="s">
        <v>62</v>
      </c>
      <c r="J55" s="61">
        <v>0</v>
      </c>
      <c r="K55" s="8">
        <v>1</v>
      </c>
      <c r="L55" s="8">
        <v>4</v>
      </c>
      <c r="M55" s="8" t="s">
        <v>66</v>
      </c>
      <c r="N55" s="9">
        <v>46197</v>
      </c>
      <c r="O55" s="10">
        <v>46197.3125</v>
      </c>
      <c r="P55" s="10">
        <v>46197.604166666664</v>
      </c>
      <c r="Q55" s="8" t="s">
        <v>56</v>
      </c>
      <c r="R55" s="8">
        <v>4</v>
      </c>
      <c r="S55" s="8">
        <v>0</v>
      </c>
      <c r="T55" s="8" t="b">
        <v>0</v>
      </c>
      <c r="U55" s="34">
        <v>420</v>
      </c>
      <c r="V55" s="34">
        <v>387</v>
      </c>
      <c r="W55" s="34">
        <v>269</v>
      </c>
      <c r="X55" s="8">
        <v>0</v>
      </c>
      <c r="Y55" s="8">
        <v>0</v>
      </c>
      <c r="Z55" s="10">
        <v>46197.316666666666</v>
      </c>
      <c r="AA55" s="10">
        <v>46197.585416666669</v>
      </c>
      <c r="AB55" s="8">
        <v>4</v>
      </c>
      <c r="AC55" s="8">
        <v>0</v>
      </c>
      <c r="AD55" s="8"/>
      <c r="AE55" s="46">
        <v>1</v>
      </c>
      <c r="AF55" s="46">
        <v>0</v>
      </c>
      <c r="AG55" s="41">
        <v>420</v>
      </c>
    </row>
    <row r="56" spans="1:33">
      <c r="B56" s="8" t="s">
        <v>8326</v>
      </c>
      <c r="C56" s="8" t="s">
        <v>49</v>
      </c>
      <c r="D56" s="8" t="s">
        <v>71</v>
      </c>
      <c r="E56" s="9">
        <v>46174</v>
      </c>
      <c r="F56" s="8" t="s">
        <v>52</v>
      </c>
      <c r="G56" s="8" t="s">
        <v>64</v>
      </c>
      <c r="H56" s="8" t="s">
        <v>53</v>
      </c>
      <c r="I56" s="8" t="s">
        <v>62</v>
      </c>
      <c r="J56" s="61">
        <v>0</v>
      </c>
      <c r="K56" s="8">
        <v>1</v>
      </c>
      <c r="L56" s="8">
        <v>4</v>
      </c>
      <c r="M56" s="8" t="s">
        <v>66</v>
      </c>
      <c r="N56" s="9">
        <v>46198</v>
      </c>
      <c r="O56" s="10">
        <v>46198.5625</v>
      </c>
      <c r="P56" s="10">
        <v>46198.770833333336</v>
      </c>
      <c r="Q56" s="8" t="s">
        <v>56</v>
      </c>
      <c r="R56" s="8">
        <v>4</v>
      </c>
      <c r="S56" s="8">
        <v>0</v>
      </c>
      <c r="T56" s="8" t="b">
        <v>0</v>
      </c>
      <c r="U56" s="34">
        <v>300</v>
      </c>
      <c r="V56" s="34">
        <v>267</v>
      </c>
      <c r="W56" s="34">
        <v>173</v>
      </c>
      <c r="X56" s="8">
        <v>0</v>
      </c>
      <c r="Y56" s="8">
        <v>0</v>
      </c>
      <c r="Z56" s="10">
        <v>46198.570138888892</v>
      </c>
      <c r="AA56" s="10">
        <v>46198.755555555559</v>
      </c>
      <c r="AB56" s="8">
        <v>4</v>
      </c>
      <c r="AC56" s="8">
        <v>0</v>
      </c>
      <c r="AD56" s="8"/>
      <c r="AE56" s="46">
        <v>1</v>
      </c>
      <c r="AF56" s="46">
        <v>0</v>
      </c>
      <c r="AG56" s="41">
        <v>300</v>
      </c>
    </row>
    <row r="57" spans="1:33">
      <c r="B57" s="8" t="s">
        <v>8326</v>
      </c>
      <c r="C57" s="8" t="s">
        <v>49</v>
      </c>
      <c r="D57" s="8" t="s">
        <v>71</v>
      </c>
      <c r="E57" s="9">
        <v>46174</v>
      </c>
      <c r="F57" s="8" t="s">
        <v>52</v>
      </c>
      <c r="G57" s="8" t="s">
        <v>64</v>
      </c>
      <c r="H57" s="8" t="s">
        <v>53</v>
      </c>
      <c r="I57" s="8" t="s">
        <v>54</v>
      </c>
      <c r="J57" s="61">
        <v>0</v>
      </c>
      <c r="K57" s="8">
        <v>1</v>
      </c>
      <c r="L57" s="8">
        <v>4</v>
      </c>
      <c r="M57" s="8" t="s">
        <v>66</v>
      </c>
      <c r="N57" s="9">
        <v>46201</v>
      </c>
      <c r="O57" s="10">
        <v>46201.375</v>
      </c>
      <c r="P57" s="10">
        <v>46201.625</v>
      </c>
      <c r="Q57" s="8" t="s">
        <v>56</v>
      </c>
      <c r="R57" s="8">
        <v>4</v>
      </c>
      <c r="S57" s="8">
        <v>0</v>
      </c>
      <c r="T57" s="8" t="b">
        <v>0</v>
      </c>
      <c r="U57" s="34">
        <v>360</v>
      </c>
      <c r="V57" s="34">
        <v>322</v>
      </c>
      <c r="W57" s="34">
        <v>251</v>
      </c>
      <c r="X57" s="8">
        <v>0</v>
      </c>
      <c r="Y57" s="8">
        <v>0</v>
      </c>
      <c r="Z57" s="10">
        <v>46201.381944444445</v>
      </c>
      <c r="AA57" s="10">
        <v>46201.605555555558</v>
      </c>
      <c r="AB57" s="8">
        <v>4</v>
      </c>
      <c r="AC57" s="8">
        <v>0</v>
      </c>
      <c r="AD57" s="8"/>
      <c r="AE57" s="46">
        <v>1</v>
      </c>
      <c r="AF57" s="46">
        <v>0</v>
      </c>
      <c r="AG57" s="41">
        <v>360</v>
      </c>
    </row>
    <row r="58" spans="1:33">
      <c r="B58" s="8" t="s">
        <v>8326</v>
      </c>
      <c r="C58" s="8" t="s">
        <v>49</v>
      </c>
      <c r="D58" s="8" t="s">
        <v>71</v>
      </c>
      <c r="E58" s="9">
        <v>46174</v>
      </c>
      <c r="F58" s="8" t="s">
        <v>52</v>
      </c>
      <c r="G58" s="8" t="s">
        <v>64</v>
      </c>
      <c r="H58" s="8" t="s">
        <v>53</v>
      </c>
      <c r="I58" s="8" t="s">
        <v>62</v>
      </c>
      <c r="J58" s="61">
        <v>0</v>
      </c>
      <c r="K58" s="8">
        <v>1</v>
      </c>
      <c r="L58" s="8">
        <v>4</v>
      </c>
      <c r="M58" s="8" t="s">
        <v>66</v>
      </c>
      <c r="N58" s="9">
        <v>46202</v>
      </c>
      <c r="O58" s="10">
        <v>46202.541666666664</v>
      </c>
      <c r="P58" s="10">
        <v>46202.6875</v>
      </c>
      <c r="Q58" s="8" t="s">
        <v>56</v>
      </c>
      <c r="R58" s="8">
        <v>4</v>
      </c>
      <c r="S58" s="8">
        <v>0</v>
      </c>
      <c r="T58" s="8" t="b">
        <v>0</v>
      </c>
      <c r="U58" s="34">
        <v>210</v>
      </c>
      <c r="V58" s="34">
        <v>174</v>
      </c>
      <c r="W58" s="34">
        <v>109</v>
      </c>
      <c r="X58" s="8">
        <v>0</v>
      </c>
      <c r="Y58" s="8">
        <v>0</v>
      </c>
      <c r="Z58" s="10">
        <v>46202.549305555556</v>
      </c>
      <c r="AA58" s="10">
        <v>46202.670138888891</v>
      </c>
      <c r="AB58" s="8">
        <v>4</v>
      </c>
      <c r="AC58" s="8">
        <v>0</v>
      </c>
      <c r="AD58" s="8"/>
      <c r="AE58" s="46">
        <v>1</v>
      </c>
      <c r="AF58" s="46">
        <v>0</v>
      </c>
      <c r="AG58" s="41">
        <v>210</v>
      </c>
    </row>
    <row r="59" spans="1:33">
      <c r="B59" s="8" t="s">
        <v>8326</v>
      </c>
      <c r="C59" s="8" t="s">
        <v>49</v>
      </c>
      <c r="D59" s="8" t="s">
        <v>71</v>
      </c>
      <c r="E59" s="9">
        <v>46174</v>
      </c>
      <c r="F59" s="8" t="s">
        <v>52</v>
      </c>
      <c r="G59" s="8" t="s">
        <v>64</v>
      </c>
      <c r="H59" s="8" t="s">
        <v>53</v>
      </c>
      <c r="I59" s="8" t="s">
        <v>59</v>
      </c>
      <c r="J59" s="61">
        <v>0</v>
      </c>
      <c r="K59" s="8">
        <v>1</v>
      </c>
      <c r="L59" s="8">
        <v>4</v>
      </c>
      <c r="M59" s="8" t="s">
        <v>66</v>
      </c>
      <c r="N59" s="9">
        <v>46203</v>
      </c>
      <c r="O59" s="10">
        <v>46203.541666666664</v>
      </c>
      <c r="P59" s="10">
        <v>46203.666666666664</v>
      </c>
      <c r="Q59" s="8" t="s">
        <v>56</v>
      </c>
      <c r="R59" s="8">
        <v>4</v>
      </c>
      <c r="S59" s="8">
        <v>0</v>
      </c>
      <c r="T59" s="8" t="b">
        <v>0</v>
      </c>
      <c r="U59" s="34">
        <v>180</v>
      </c>
      <c r="V59" s="34">
        <v>168</v>
      </c>
      <c r="W59" s="34">
        <v>90</v>
      </c>
      <c r="X59" s="8">
        <v>0</v>
      </c>
      <c r="Y59" s="8">
        <v>0</v>
      </c>
      <c r="Z59" s="10">
        <v>46203.543055555558</v>
      </c>
      <c r="AA59" s="10">
        <v>46203.659722222219</v>
      </c>
      <c r="AB59" s="8">
        <v>4</v>
      </c>
      <c r="AC59" s="8">
        <v>0</v>
      </c>
      <c r="AD59" s="8"/>
      <c r="AE59" s="46">
        <v>1</v>
      </c>
      <c r="AF59" s="46">
        <v>0</v>
      </c>
      <c r="AG59" s="41">
        <v>180</v>
      </c>
    </row>
    <row r="60" spans="1:33">
      <c r="B60" s="8" t="s">
        <v>8326</v>
      </c>
      <c r="C60" s="8" t="s">
        <v>49</v>
      </c>
      <c r="D60" s="8" t="s">
        <v>72</v>
      </c>
      <c r="E60" s="9">
        <v>46174</v>
      </c>
      <c r="F60" s="8" t="s">
        <v>52</v>
      </c>
      <c r="G60" s="8" t="s">
        <v>64</v>
      </c>
      <c r="H60" s="8" t="s">
        <v>53</v>
      </c>
      <c r="I60" s="8" t="s">
        <v>67</v>
      </c>
      <c r="J60" s="61">
        <v>0</v>
      </c>
      <c r="K60" s="8">
        <v>1</v>
      </c>
      <c r="L60" s="8">
        <v>4</v>
      </c>
      <c r="M60" s="8" t="s">
        <v>66</v>
      </c>
      <c r="N60" s="9">
        <v>46175</v>
      </c>
      <c r="O60" s="10">
        <v>46175.354166666664</v>
      </c>
      <c r="P60" s="10">
        <v>46175.6875</v>
      </c>
      <c r="Q60" s="8" t="s">
        <v>56</v>
      </c>
      <c r="R60" s="8">
        <v>4</v>
      </c>
      <c r="S60" s="8">
        <v>0</v>
      </c>
      <c r="T60" s="8" t="b">
        <v>0</v>
      </c>
      <c r="U60" s="34">
        <v>480</v>
      </c>
      <c r="V60" s="34">
        <v>422</v>
      </c>
      <c r="W60" s="34">
        <v>321</v>
      </c>
      <c r="X60" s="8">
        <v>0</v>
      </c>
      <c r="Y60" s="8">
        <v>0</v>
      </c>
      <c r="Z60" s="10">
        <v>46175.361111111109</v>
      </c>
      <c r="AA60" s="10">
        <v>46175.654166666667</v>
      </c>
      <c r="AB60" s="8">
        <v>4</v>
      </c>
      <c r="AC60" s="8">
        <v>0</v>
      </c>
      <c r="AD60" s="8"/>
      <c r="AE60" s="46">
        <v>1</v>
      </c>
      <c r="AF60" s="46">
        <v>0</v>
      </c>
      <c r="AG60" s="41">
        <v>480</v>
      </c>
    </row>
    <row r="61" spans="1:33">
      <c r="B61" s="8" t="s">
        <v>8326</v>
      </c>
      <c r="C61" s="8" t="s">
        <v>49</v>
      </c>
      <c r="D61" s="8" t="s">
        <v>72</v>
      </c>
      <c r="E61" s="9">
        <v>46174</v>
      </c>
      <c r="F61" s="8" t="s">
        <v>52</v>
      </c>
      <c r="G61" s="8" t="s">
        <v>64</v>
      </c>
      <c r="H61" s="8" t="s">
        <v>53</v>
      </c>
      <c r="I61" s="8" t="s">
        <v>67</v>
      </c>
      <c r="J61" s="61">
        <v>0</v>
      </c>
      <c r="K61" s="8">
        <v>1</v>
      </c>
      <c r="L61" s="8">
        <v>4</v>
      </c>
      <c r="M61" s="8" t="s">
        <v>66</v>
      </c>
      <c r="N61" s="9">
        <v>46176</v>
      </c>
      <c r="O61" s="10">
        <v>46176.333333333336</v>
      </c>
      <c r="P61" s="10">
        <v>46176.708333333336</v>
      </c>
      <c r="Q61" s="8" t="s">
        <v>56</v>
      </c>
      <c r="R61" s="8">
        <v>4</v>
      </c>
      <c r="S61" s="8">
        <v>0</v>
      </c>
      <c r="T61" s="8" t="b">
        <v>0</v>
      </c>
      <c r="U61" s="34">
        <v>540</v>
      </c>
      <c r="V61" s="34">
        <v>487</v>
      </c>
      <c r="W61" s="34">
        <v>383</v>
      </c>
      <c r="X61" s="8">
        <v>0</v>
      </c>
      <c r="Y61" s="8">
        <v>0</v>
      </c>
      <c r="Z61" s="10">
        <v>46176.34097222222</v>
      </c>
      <c r="AA61" s="10">
        <v>46176.679166666669</v>
      </c>
      <c r="AB61" s="8">
        <v>4</v>
      </c>
      <c r="AC61" s="8">
        <v>0</v>
      </c>
      <c r="AD61" s="8"/>
      <c r="AE61" s="46">
        <v>1</v>
      </c>
      <c r="AF61" s="46">
        <v>0</v>
      </c>
      <c r="AG61" s="41">
        <v>540</v>
      </c>
    </row>
    <row r="62" spans="1:33">
      <c r="B62" s="8" t="s">
        <v>8326</v>
      </c>
      <c r="C62" s="8" t="s">
        <v>49</v>
      </c>
      <c r="D62" s="8" t="s">
        <v>72</v>
      </c>
      <c r="E62" s="9">
        <v>46174</v>
      </c>
      <c r="F62" s="8" t="s">
        <v>52</v>
      </c>
      <c r="G62" s="8" t="s">
        <v>64</v>
      </c>
      <c r="H62" s="8" t="s">
        <v>53</v>
      </c>
      <c r="I62" s="8" t="s">
        <v>67</v>
      </c>
      <c r="J62" s="61">
        <v>0</v>
      </c>
      <c r="K62" s="8">
        <v>1</v>
      </c>
      <c r="L62" s="8">
        <v>4</v>
      </c>
      <c r="M62" s="8" t="s">
        <v>66</v>
      </c>
      <c r="N62" s="9">
        <v>46177</v>
      </c>
      <c r="O62" s="10">
        <v>46177.354166666664</v>
      </c>
      <c r="P62" s="10">
        <v>46177.5</v>
      </c>
      <c r="Q62" s="8" t="s">
        <v>56</v>
      </c>
      <c r="R62" s="8">
        <v>4</v>
      </c>
      <c r="S62" s="8">
        <v>0</v>
      </c>
      <c r="T62" s="8" t="b">
        <v>0</v>
      </c>
      <c r="U62" s="34">
        <v>210</v>
      </c>
      <c r="V62" s="34">
        <v>181</v>
      </c>
      <c r="W62" s="34">
        <v>97</v>
      </c>
      <c r="X62" s="8">
        <v>0</v>
      </c>
      <c r="Y62" s="8">
        <v>0</v>
      </c>
      <c r="Z62" s="10">
        <v>46177.356944444444</v>
      </c>
      <c r="AA62" s="10">
        <v>46177.482638888891</v>
      </c>
      <c r="AB62" s="8">
        <v>4</v>
      </c>
      <c r="AC62" s="8">
        <v>0</v>
      </c>
      <c r="AD62" s="8"/>
      <c r="AE62" s="46">
        <v>1</v>
      </c>
      <c r="AF62" s="46">
        <v>0</v>
      </c>
      <c r="AG62" s="41">
        <v>210</v>
      </c>
    </row>
    <row r="63" spans="1:33">
      <c r="B63" s="8" t="s">
        <v>8326</v>
      </c>
      <c r="C63" s="8" t="s">
        <v>49</v>
      </c>
      <c r="D63" s="8" t="s">
        <v>72</v>
      </c>
      <c r="E63" s="9">
        <v>46174</v>
      </c>
      <c r="F63" s="8" t="s">
        <v>52</v>
      </c>
      <c r="G63" s="8" t="s">
        <v>64</v>
      </c>
      <c r="H63" s="8" t="s">
        <v>53</v>
      </c>
      <c r="I63" s="8" t="s">
        <v>67</v>
      </c>
      <c r="J63" s="61">
        <v>0</v>
      </c>
      <c r="K63" s="8">
        <v>1</v>
      </c>
      <c r="L63" s="8">
        <v>4</v>
      </c>
      <c r="M63" s="8" t="s">
        <v>66</v>
      </c>
      <c r="N63" s="9">
        <v>46178</v>
      </c>
      <c r="O63" s="10">
        <v>46178.3125</v>
      </c>
      <c r="P63" s="10">
        <v>46178.6875</v>
      </c>
      <c r="Q63" s="8" t="s">
        <v>56</v>
      </c>
      <c r="R63" s="8">
        <v>4</v>
      </c>
      <c r="S63" s="8">
        <v>0</v>
      </c>
      <c r="T63" s="8" t="b">
        <v>0</v>
      </c>
      <c r="U63" s="34">
        <v>540</v>
      </c>
      <c r="V63" s="34">
        <v>503</v>
      </c>
      <c r="W63" s="34">
        <v>381</v>
      </c>
      <c r="X63" s="8">
        <v>0</v>
      </c>
      <c r="Y63" s="8">
        <v>0</v>
      </c>
      <c r="Z63" s="10">
        <v>46178.318749999999</v>
      </c>
      <c r="AA63" s="10">
        <v>46178.668055555558</v>
      </c>
      <c r="AB63" s="8">
        <v>4</v>
      </c>
      <c r="AC63" s="8">
        <v>0</v>
      </c>
      <c r="AD63" s="8"/>
      <c r="AE63" s="46">
        <v>1</v>
      </c>
      <c r="AF63" s="46">
        <v>0</v>
      </c>
      <c r="AG63" s="41">
        <v>540</v>
      </c>
    </row>
    <row r="64" spans="1:33">
      <c r="B64" s="8" t="s">
        <v>8326</v>
      </c>
      <c r="C64" s="8" t="s">
        <v>49</v>
      </c>
      <c r="D64" s="8" t="s">
        <v>72</v>
      </c>
      <c r="E64" s="9">
        <v>46174</v>
      </c>
      <c r="F64" s="8" t="s">
        <v>52</v>
      </c>
      <c r="G64" s="8" t="s">
        <v>64</v>
      </c>
      <c r="H64" s="8" t="s">
        <v>53</v>
      </c>
      <c r="I64" s="8" t="s">
        <v>57</v>
      </c>
      <c r="J64" s="61">
        <v>0</v>
      </c>
      <c r="K64" s="8">
        <v>1</v>
      </c>
      <c r="L64" s="8">
        <v>4</v>
      </c>
      <c r="M64" s="8" t="s">
        <v>66</v>
      </c>
      <c r="N64" s="9">
        <v>46179</v>
      </c>
      <c r="O64" s="10">
        <v>46179.354166666664</v>
      </c>
      <c r="P64" s="10">
        <v>46179.520833333336</v>
      </c>
      <c r="Q64" s="8" t="s">
        <v>56</v>
      </c>
      <c r="R64" s="8">
        <v>4</v>
      </c>
      <c r="S64" s="8">
        <v>0</v>
      </c>
      <c r="T64" s="8" t="b">
        <v>0</v>
      </c>
      <c r="U64" s="34">
        <v>240</v>
      </c>
      <c r="V64" s="34">
        <v>216</v>
      </c>
      <c r="W64" s="34">
        <v>121</v>
      </c>
      <c r="X64" s="8">
        <v>0</v>
      </c>
      <c r="Y64" s="8">
        <v>0</v>
      </c>
      <c r="Z64" s="10">
        <v>46179.355555555558</v>
      </c>
      <c r="AA64" s="10">
        <v>46179.505555555559</v>
      </c>
      <c r="AB64" s="8">
        <v>4</v>
      </c>
      <c r="AC64" s="8">
        <v>0</v>
      </c>
      <c r="AD64" s="8"/>
      <c r="AE64" s="46">
        <v>1</v>
      </c>
      <c r="AF64" s="46">
        <v>0</v>
      </c>
      <c r="AG64" s="41">
        <v>240</v>
      </c>
    </row>
    <row r="65" spans="2:33">
      <c r="B65" s="8" t="s">
        <v>8326</v>
      </c>
      <c r="C65" s="8" t="s">
        <v>49</v>
      </c>
      <c r="D65" s="8" t="s">
        <v>72</v>
      </c>
      <c r="E65" s="9">
        <v>46174</v>
      </c>
      <c r="F65" s="8" t="s">
        <v>52</v>
      </c>
      <c r="G65" s="8" t="s">
        <v>64</v>
      </c>
      <c r="H65" s="8" t="s">
        <v>53</v>
      </c>
      <c r="I65" s="8" t="s">
        <v>57</v>
      </c>
      <c r="J65" s="61">
        <v>0</v>
      </c>
      <c r="K65" s="8">
        <v>1</v>
      </c>
      <c r="L65" s="8">
        <v>4</v>
      </c>
      <c r="M65" s="8" t="s">
        <v>66</v>
      </c>
      <c r="N65" s="9">
        <v>46181</v>
      </c>
      <c r="O65" s="10">
        <v>46181.5625</v>
      </c>
      <c r="P65" s="10">
        <v>46181.75</v>
      </c>
      <c r="Q65" s="8" t="s">
        <v>56</v>
      </c>
      <c r="R65" s="8">
        <v>4</v>
      </c>
      <c r="S65" s="8">
        <v>0</v>
      </c>
      <c r="T65" s="8" t="b">
        <v>0</v>
      </c>
      <c r="U65" s="34">
        <v>270</v>
      </c>
      <c r="V65" s="34">
        <v>238</v>
      </c>
      <c r="W65" s="34">
        <v>155</v>
      </c>
      <c r="X65" s="8">
        <v>0</v>
      </c>
      <c r="Y65" s="8">
        <v>0</v>
      </c>
      <c r="Z65" s="10">
        <v>46181.570138888892</v>
      </c>
      <c r="AA65" s="10">
        <v>46181.73541666667</v>
      </c>
      <c r="AB65" s="8">
        <v>4</v>
      </c>
      <c r="AC65" s="8">
        <v>0</v>
      </c>
      <c r="AD65" s="8"/>
      <c r="AE65" s="46">
        <v>1</v>
      </c>
      <c r="AF65" s="46">
        <v>0</v>
      </c>
      <c r="AG65" s="41">
        <v>270</v>
      </c>
    </row>
    <row r="66" spans="2:33">
      <c r="B66" s="8" t="s">
        <v>8326</v>
      </c>
      <c r="C66" s="8" t="s">
        <v>49</v>
      </c>
      <c r="D66" s="8" t="s">
        <v>72</v>
      </c>
      <c r="E66" s="9">
        <v>46174</v>
      </c>
      <c r="F66" s="8" t="s">
        <v>52</v>
      </c>
      <c r="G66" s="8" t="s">
        <v>64</v>
      </c>
      <c r="H66" s="8" t="s">
        <v>53</v>
      </c>
      <c r="I66" s="8" t="s">
        <v>54</v>
      </c>
      <c r="J66" s="61">
        <v>0</v>
      </c>
      <c r="K66" s="8">
        <v>1</v>
      </c>
      <c r="L66" s="8">
        <v>4</v>
      </c>
      <c r="M66" s="8" t="s">
        <v>66</v>
      </c>
      <c r="N66" s="9">
        <v>46182</v>
      </c>
      <c r="O66" s="10">
        <v>46182.354166666664</v>
      </c>
      <c r="P66" s="10">
        <v>46182.6875</v>
      </c>
      <c r="Q66" s="8" t="s">
        <v>56</v>
      </c>
      <c r="R66" s="8">
        <v>4</v>
      </c>
      <c r="S66" s="8">
        <v>0</v>
      </c>
      <c r="T66" s="8" t="b">
        <v>0</v>
      </c>
      <c r="U66" s="34">
        <v>480</v>
      </c>
      <c r="V66" s="34">
        <v>460</v>
      </c>
      <c r="W66" s="34">
        <v>341</v>
      </c>
      <c r="X66" s="8">
        <v>0</v>
      </c>
      <c r="Y66" s="8">
        <v>0</v>
      </c>
      <c r="Z66" s="10">
        <v>46182.362500000003</v>
      </c>
      <c r="AA66" s="10">
        <v>46182.681944444441</v>
      </c>
      <c r="AB66" s="8">
        <v>4</v>
      </c>
      <c r="AC66" s="8">
        <v>0</v>
      </c>
      <c r="AD66" s="8"/>
      <c r="AE66" s="46">
        <v>1</v>
      </c>
      <c r="AF66" s="46">
        <v>0</v>
      </c>
      <c r="AG66" s="41">
        <v>480</v>
      </c>
    </row>
    <row r="67" spans="2:33">
      <c r="B67" s="8" t="s">
        <v>8326</v>
      </c>
      <c r="C67" s="8" t="s">
        <v>49</v>
      </c>
      <c r="D67" s="8" t="s">
        <v>72</v>
      </c>
      <c r="E67" s="9">
        <v>46174</v>
      </c>
      <c r="F67" s="8" t="s">
        <v>52</v>
      </c>
      <c r="G67" s="8" t="s">
        <v>64</v>
      </c>
      <c r="H67" s="8" t="s">
        <v>53</v>
      </c>
      <c r="I67" s="8" t="s">
        <v>67</v>
      </c>
      <c r="J67" s="61">
        <v>0</v>
      </c>
      <c r="K67" s="8">
        <v>1</v>
      </c>
      <c r="L67" s="8">
        <v>4</v>
      </c>
      <c r="M67" s="8" t="s">
        <v>66</v>
      </c>
      <c r="N67" s="9">
        <v>46183</v>
      </c>
      <c r="O67" s="10">
        <v>46183.541666666664</v>
      </c>
      <c r="P67" s="10">
        <v>46183.729166666664</v>
      </c>
      <c r="Q67" s="8" t="s">
        <v>56</v>
      </c>
      <c r="R67" s="8">
        <v>4</v>
      </c>
      <c r="S67" s="8">
        <v>0</v>
      </c>
      <c r="T67" s="8" t="b">
        <v>0</v>
      </c>
      <c r="U67" s="34">
        <v>270</v>
      </c>
      <c r="V67" s="34">
        <v>248</v>
      </c>
      <c r="W67" s="34">
        <v>151</v>
      </c>
      <c r="X67" s="8">
        <v>0</v>
      </c>
      <c r="Y67" s="8">
        <v>0</v>
      </c>
      <c r="Z67" s="10">
        <v>46183.54583333333</v>
      </c>
      <c r="AA67" s="10">
        <v>46183.718055555553</v>
      </c>
      <c r="AB67" s="8">
        <v>4</v>
      </c>
      <c r="AC67" s="8">
        <v>0</v>
      </c>
      <c r="AD67" s="8"/>
      <c r="AE67" s="46">
        <v>1</v>
      </c>
      <c r="AF67" s="46">
        <v>0</v>
      </c>
      <c r="AG67" s="41">
        <v>270</v>
      </c>
    </row>
    <row r="68" spans="2:33">
      <c r="B68" s="8" t="s">
        <v>8326</v>
      </c>
      <c r="C68" s="8" t="s">
        <v>49</v>
      </c>
      <c r="D68" s="8" t="s">
        <v>72</v>
      </c>
      <c r="E68" s="9">
        <v>46174</v>
      </c>
      <c r="F68" s="8" t="s">
        <v>52</v>
      </c>
      <c r="G68" s="8" t="s">
        <v>64</v>
      </c>
      <c r="H68" s="8" t="s">
        <v>53</v>
      </c>
      <c r="I68" s="8" t="s">
        <v>68</v>
      </c>
      <c r="J68" s="61">
        <v>0</v>
      </c>
      <c r="K68" s="8">
        <v>1</v>
      </c>
      <c r="L68" s="8">
        <v>4</v>
      </c>
      <c r="M68" s="8" t="s">
        <v>66</v>
      </c>
      <c r="N68" s="9">
        <v>46184</v>
      </c>
      <c r="O68" s="10">
        <v>46184.3125</v>
      </c>
      <c r="P68" s="10">
        <v>46184.5625</v>
      </c>
      <c r="Q68" s="8" t="s">
        <v>56</v>
      </c>
      <c r="R68" s="8">
        <v>4</v>
      </c>
      <c r="S68" s="8">
        <v>0</v>
      </c>
      <c r="T68" s="8" t="b">
        <v>0</v>
      </c>
      <c r="U68" s="34">
        <v>360</v>
      </c>
      <c r="V68" s="34">
        <v>332</v>
      </c>
      <c r="W68" s="34">
        <v>250</v>
      </c>
      <c r="X68" s="8">
        <v>0</v>
      </c>
      <c r="Y68" s="8">
        <v>0</v>
      </c>
      <c r="Z68" s="10">
        <v>46184.314583333333</v>
      </c>
      <c r="AA68" s="10">
        <v>46184.545138888891</v>
      </c>
      <c r="AB68" s="8">
        <v>4</v>
      </c>
      <c r="AC68" s="8">
        <v>0</v>
      </c>
      <c r="AD68" s="8"/>
      <c r="AE68" s="46">
        <v>1</v>
      </c>
      <c r="AF68" s="46">
        <v>0</v>
      </c>
      <c r="AG68" s="41">
        <v>360</v>
      </c>
    </row>
    <row r="69" spans="2:33">
      <c r="B69" s="8" t="s">
        <v>8326</v>
      </c>
      <c r="C69" s="8" t="s">
        <v>49</v>
      </c>
      <c r="D69" s="8" t="s">
        <v>72</v>
      </c>
      <c r="E69" s="9">
        <v>46174</v>
      </c>
      <c r="F69" s="8" t="s">
        <v>52</v>
      </c>
      <c r="G69" s="8" t="s">
        <v>64</v>
      </c>
      <c r="H69" s="8" t="s">
        <v>53</v>
      </c>
      <c r="I69" s="8" t="s">
        <v>54</v>
      </c>
      <c r="J69" s="61">
        <v>0</v>
      </c>
      <c r="K69" s="8">
        <v>1</v>
      </c>
      <c r="L69" s="8">
        <v>4</v>
      </c>
      <c r="M69" s="8" t="s">
        <v>66</v>
      </c>
      <c r="N69" s="9">
        <v>46188</v>
      </c>
      <c r="O69" s="10">
        <v>46188.3125</v>
      </c>
      <c r="P69" s="10">
        <v>46188.604166666664</v>
      </c>
      <c r="Q69" s="8" t="s">
        <v>56</v>
      </c>
      <c r="R69" s="8">
        <v>4</v>
      </c>
      <c r="S69" s="8">
        <v>0</v>
      </c>
      <c r="T69" s="8" t="b">
        <v>0</v>
      </c>
      <c r="U69" s="34">
        <v>420</v>
      </c>
      <c r="V69" s="34">
        <v>393</v>
      </c>
      <c r="W69" s="34">
        <v>270</v>
      </c>
      <c r="X69" s="8">
        <v>0</v>
      </c>
      <c r="Y69" s="8">
        <v>0</v>
      </c>
      <c r="Z69" s="10">
        <v>46188.318749999999</v>
      </c>
      <c r="AA69" s="10">
        <v>46188.591666666667</v>
      </c>
      <c r="AB69" s="8">
        <v>4</v>
      </c>
      <c r="AC69" s="8">
        <v>0</v>
      </c>
      <c r="AD69" s="8"/>
      <c r="AE69" s="46">
        <v>1</v>
      </c>
      <c r="AF69" s="46">
        <v>0</v>
      </c>
      <c r="AG69" s="41">
        <v>420</v>
      </c>
    </row>
    <row r="70" spans="2:33">
      <c r="B70" s="8" t="s">
        <v>8326</v>
      </c>
      <c r="C70" s="8" t="s">
        <v>49</v>
      </c>
      <c r="D70" s="8" t="s">
        <v>72</v>
      </c>
      <c r="E70" s="9">
        <v>46174</v>
      </c>
      <c r="F70" s="8" t="s">
        <v>52</v>
      </c>
      <c r="G70" s="8" t="s">
        <v>64</v>
      </c>
      <c r="H70" s="8" t="s">
        <v>53</v>
      </c>
      <c r="I70" s="8" t="s">
        <v>57</v>
      </c>
      <c r="J70" s="61">
        <v>0</v>
      </c>
      <c r="K70" s="8">
        <v>1</v>
      </c>
      <c r="L70" s="8">
        <v>4</v>
      </c>
      <c r="M70" s="8" t="s">
        <v>66</v>
      </c>
      <c r="N70" s="9">
        <v>46189</v>
      </c>
      <c r="O70" s="10">
        <v>46189.3125</v>
      </c>
      <c r="P70" s="10">
        <v>46189.645833333336</v>
      </c>
      <c r="Q70" s="8" t="s">
        <v>56</v>
      </c>
      <c r="R70" s="8">
        <v>4</v>
      </c>
      <c r="S70" s="8">
        <v>0</v>
      </c>
      <c r="T70" s="8" t="b">
        <v>0</v>
      </c>
      <c r="U70" s="34">
        <v>480</v>
      </c>
      <c r="V70" s="34">
        <v>450</v>
      </c>
      <c r="W70" s="34">
        <v>310</v>
      </c>
      <c r="X70" s="8">
        <v>0</v>
      </c>
      <c r="Y70" s="8">
        <v>0</v>
      </c>
      <c r="Z70" s="10">
        <v>46189.313888888886</v>
      </c>
      <c r="AA70" s="10">
        <v>46189.626388888886</v>
      </c>
      <c r="AB70" s="8">
        <v>4</v>
      </c>
      <c r="AC70" s="8">
        <v>0</v>
      </c>
      <c r="AD70" s="8"/>
      <c r="AE70" s="46">
        <v>1</v>
      </c>
      <c r="AF70" s="46">
        <v>0</v>
      </c>
      <c r="AG70" s="41">
        <v>480</v>
      </c>
    </row>
    <row r="71" spans="2:33">
      <c r="B71" s="8" t="s">
        <v>8326</v>
      </c>
      <c r="C71" s="8" t="s">
        <v>49</v>
      </c>
      <c r="D71" s="8" t="s">
        <v>72</v>
      </c>
      <c r="E71" s="9">
        <v>46174</v>
      </c>
      <c r="F71" s="8" t="s">
        <v>52</v>
      </c>
      <c r="G71" s="8" t="s">
        <v>64</v>
      </c>
      <c r="H71" s="8" t="s">
        <v>53</v>
      </c>
      <c r="I71" s="8" t="s">
        <v>59</v>
      </c>
      <c r="J71" s="61">
        <v>0</v>
      </c>
      <c r="K71" s="8">
        <v>1</v>
      </c>
      <c r="L71" s="8">
        <v>4</v>
      </c>
      <c r="M71" s="8" t="s">
        <v>66</v>
      </c>
      <c r="N71" s="9">
        <v>46192</v>
      </c>
      <c r="O71" s="10">
        <v>46192.541666666664</v>
      </c>
      <c r="P71" s="10">
        <v>46192.666666666664</v>
      </c>
      <c r="Q71" s="8" t="s">
        <v>56</v>
      </c>
      <c r="R71" s="8">
        <v>4</v>
      </c>
      <c r="S71" s="8">
        <v>0</v>
      </c>
      <c r="T71" s="8" t="b">
        <v>0</v>
      </c>
      <c r="U71" s="34">
        <v>180</v>
      </c>
      <c r="V71" s="34">
        <v>156</v>
      </c>
      <c r="W71" s="34">
        <v>93</v>
      </c>
      <c r="X71" s="8">
        <v>0</v>
      </c>
      <c r="Y71" s="8">
        <v>0</v>
      </c>
      <c r="Z71" s="10">
        <v>46192.548611111109</v>
      </c>
      <c r="AA71" s="10">
        <v>46192.656944444447</v>
      </c>
      <c r="AB71" s="8">
        <v>4</v>
      </c>
      <c r="AC71" s="8">
        <v>0</v>
      </c>
      <c r="AD71" s="8"/>
      <c r="AE71" s="46">
        <v>1</v>
      </c>
      <c r="AF71" s="46">
        <v>0</v>
      </c>
      <c r="AG71" s="41">
        <v>180</v>
      </c>
    </row>
    <row r="72" spans="2:33">
      <c r="B72" s="8" t="s">
        <v>8326</v>
      </c>
      <c r="C72" s="8" t="s">
        <v>49</v>
      </c>
      <c r="D72" s="8" t="s">
        <v>72</v>
      </c>
      <c r="E72" s="9">
        <v>46174</v>
      </c>
      <c r="F72" s="8" t="s">
        <v>52</v>
      </c>
      <c r="G72" s="8" t="s">
        <v>64</v>
      </c>
      <c r="H72" s="8" t="s">
        <v>53</v>
      </c>
      <c r="I72" s="8" t="s">
        <v>57</v>
      </c>
      <c r="J72" s="61">
        <v>0</v>
      </c>
      <c r="K72" s="8">
        <v>1</v>
      </c>
      <c r="L72" s="8">
        <v>4</v>
      </c>
      <c r="M72" s="8" t="s">
        <v>66</v>
      </c>
      <c r="N72" s="9">
        <v>46195</v>
      </c>
      <c r="O72" s="10">
        <v>46195.354166666664</v>
      </c>
      <c r="P72" s="10">
        <v>46195.541666666664</v>
      </c>
      <c r="Q72" s="8" t="s">
        <v>56</v>
      </c>
      <c r="R72" s="8">
        <v>4</v>
      </c>
      <c r="S72" s="8">
        <v>0</v>
      </c>
      <c r="T72" s="8" t="b">
        <v>0</v>
      </c>
      <c r="U72" s="34">
        <v>270</v>
      </c>
      <c r="V72" s="34">
        <v>248</v>
      </c>
      <c r="W72" s="34">
        <v>169</v>
      </c>
      <c r="X72" s="8">
        <v>0</v>
      </c>
      <c r="Y72" s="8">
        <v>0</v>
      </c>
      <c r="Z72" s="10">
        <v>46195.356944444444</v>
      </c>
      <c r="AA72" s="10">
        <v>46195.529166666667</v>
      </c>
      <c r="AB72" s="8">
        <v>4</v>
      </c>
      <c r="AC72" s="8">
        <v>0</v>
      </c>
      <c r="AD72" s="8"/>
      <c r="AE72" s="46">
        <v>1</v>
      </c>
      <c r="AF72" s="46">
        <v>0</v>
      </c>
      <c r="AG72" s="41">
        <v>270</v>
      </c>
    </row>
    <row r="73" spans="2:33">
      <c r="B73" s="8" t="s">
        <v>8326</v>
      </c>
      <c r="C73" s="8" t="s">
        <v>49</v>
      </c>
      <c r="D73" s="8" t="s">
        <v>72</v>
      </c>
      <c r="E73" s="9">
        <v>46174</v>
      </c>
      <c r="F73" s="8" t="s">
        <v>52</v>
      </c>
      <c r="G73" s="8" t="s">
        <v>64</v>
      </c>
      <c r="H73" s="8" t="s">
        <v>53</v>
      </c>
      <c r="I73" s="8" t="s">
        <v>54</v>
      </c>
      <c r="J73" s="61">
        <v>0</v>
      </c>
      <c r="K73" s="8">
        <v>1</v>
      </c>
      <c r="L73" s="8">
        <v>4</v>
      </c>
      <c r="M73" s="8" t="s">
        <v>66</v>
      </c>
      <c r="N73" s="9">
        <v>46197</v>
      </c>
      <c r="O73" s="10">
        <v>46197.375</v>
      </c>
      <c r="P73" s="10">
        <v>46197.520833333336</v>
      </c>
      <c r="Q73" s="8" t="s">
        <v>56</v>
      </c>
      <c r="R73" s="8">
        <v>4</v>
      </c>
      <c r="S73" s="8">
        <v>0</v>
      </c>
      <c r="T73" s="8" t="b">
        <v>0</v>
      </c>
      <c r="U73" s="34">
        <v>210</v>
      </c>
      <c r="V73" s="34">
        <v>180</v>
      </c>
      <c r="W73" s="34">
        <v>114</v>
      </c>
      <c r="X73" s="8">
        <v>0</v>
      </c>
      <c r="Y73" s="8">
        <v>0</v>
      </c>
      <c r="Z73" s="10">
        <v>46197.380555555559</v>
      </c>
      <c r="AA73" s="10">
        <v>46197.505555555559</v>
      </c>
      <c r="AB73" s="8">
        <v>4</v>
      </c>
      <c r="AC73" s="8">
        <v>0</v>
      </c>
      <c r="AD73" s="8"/>
      <c r="AE73" s="46">
        <v>1</v>
      </c>
      <c r="AF73" s="46">
        <v>0</v>
      </c>
      <c r="AG73" s="41">
        <v>210</v>
      </c>
    </row>
    <row r="74" spans="2:33">
      <c r="B74" s="8" t="s">
        <v>8326</v>
      </c>
      <c r="C74" s="8" t="s">
        <v>49</v>
      </c>
      <c r="D74" s="8" t="s">
        <v>72</v>
      </c>
      <c r="E74" s="9">
        <v>46174</v>
      </c>
      <c r="F74" s="8" t="s">
        <v>52</v>
      </c>
      <c r="G74" s="8" t="s">
        <v>64</v>
      </c>
      <c r="H74" s="8" t="s">
        <v>53</v>
      </c>
      <c r="I74" s="8" t="s">
        <v>68</v>
      </c>
      <c r="J74" s="61">
        <v>0</v>
      </c>
      <c r="K74" s="8">
        <v>1</v>
      </c>
      <c r="L74" s="8">
        <v>4</v>
      </c>
      <c r="M74" s="8" t="s">
        <v>66</v>
      </c>
      <c r="N74" s="9">
        <v>46198</v>
      </c>
      <c r="O74" s="10">
        <v>46198.375</v>
      </c>
      <c r="P74" s="10">
        <v>46198.5625</v>
      </c>
      <c r="Q74" s="8" t="s">
        <v>56</v>
      </c>
      <c r="R74" s="8">
        <v>4</v>
      </c>
      <c r="S74" s="8">
        <v>0</v>
      </c>
      <c r="T74" s="8" t="b">
        <v>0</v>
      </c>
      <c r="U74" s="34">
        <v>270</v>
      </c>
      <c r="V74" s="34">
        <v>234</v>
      </c>
      <c r="W74" s="34">
        <v>172</v>
      </c>
      <c r="X74" s="8">
        <v>0</v>
      </c>
      <c r="Y74" s="8">
        <v>0</v>
      </c>
      <c r="Z74" s="10">
        <v>46198.381944444445</v>
      </c>
      <c r="AA74" s="10">
        <v>46198.544444444444</v>
      </c>
      <c r="AB74" s="8">
        <v>4</v>
      </c>
      <c r="AC74" s="8">
        <v>0</v>
      </c>
      <c r="AD74" s="8"/>
      <c r="AE74" s="46">
        <v>1</v>
      </c>
      <c r="AF74" s="46">
        <v>0</v>
      </c>
      <c r="AG74" s="41">
        <v>270</v>
      </c>
    </row>
    <row r="75" spans="2:33">
      <c r="B75" s="8" t="s">
        <v>8326</v>
      </c>
      <c r="C75" s="8" t="s">
        <v>49</v>
      </c>
      <c r="D75" s="8" t="s">
        <v>72</v>
      </c>
      <c r="E75" s="9">
        <v>46174</v>
      </c>
      <c r="F75" s="8" t="s">
        <v>52</v>
      </c>
      <c r="G75" s="8" t="s">
        <v>64</v>
      </c>
      <c r="H75" s="8" t="s">
        <v>53</v>
      </c>
      <c r="I75" s="8" t="s">
        <v>67</v>
      </c>
      <c r="J75" s="61">
        <v>0</v>
      </c>
      <c r="K75" s="8">
        <v>1</v>
      </c>
      <c r="L75" s="8">
        <v>4</v>
      </c>
      <c r="M75" s="8" t="s">
        <v>66</v>
      </c>
      <c r="N75" s="9">
        <v>46201</v>
      </c>
      <c r="O75" s="10">
        <v>46201.354166666664</v>
      </c>
      <c r="P75" s="10">
        <v>46201.604166666664</v>
      </c>
      <c r="Q75" s="8" t="s">
        <v>56</v>
      </c>
      <c r="R75" s="8">
        <v>4</v>
      </c>
      <c r="S75" s="8">
        <v>0</v>
      </c>
      <c r="T75" s="8" t="b">
        <v>0</v>
      </c>
      <c r="U75" s="34">
        <v>360</v>
      </c>
      <c r="V75" s="34">
        <v>339</v>
      </c>
      <c r="W75" s="34">
        <v>266</v>
      </c>
      <c r="X75" s="8">
        <v>0</v>
      </c>
      <c r="Y75" s="8">
        <v>0</v>
      </c>
      <c r="Z75" s="10">
        <v>46201.355555555558</v>
      </c>
      <c r="AA75" s="10">
        <v>46201.59097222222</v>
      </c>
      <c r="AB75" s="8">
        <v>4</v>
      </c>
      <c r="AC75" s="8">
        <v>0</v>
      </c>
      <c r="AD75" s="8"/>
      <c r="AE75" s="46">
        <v>1</v>
      </c>
      <c r="AF75" s="46">
        <v>0</v>
      </c>
      <c r="AG75" s="41">
        <v>360</v>
      </c>
    </row>
    <row r="76" spans="2:33">
      <c r="B76" s="8" t="s">
        <v>8326</v>
      </c>
      <c r="C76" s="8" t="s">
        <v>49</v>
      </c>
      <c r="D76" s="8" t="s">
        <v>73</v>
      </c>
      <c r="E76" s="9">
        <v>46174</v>
      </c>
      <c r="F76" s="8" t="s">
        <v>52</v>
      </c>
      <c r="G76" s="8" t="s">
        <v>64</v>
      </c>
      <c r="H76" s="8" t="s">
        <v>53</v>
      </c>
      <c r="I76" s="8" t="s">
        <v>67</v>
      </c>
      <c r="J76" s="61">
        <v>0</v>
      </c>
      <c r="K76" s="8">
        <v>1</v>
      </c>
      <c r="L76" s="8">
        <v>4</v>
      </c>
      <c r="M76" s="8" t="s">
        <v>66</v>
      </c>
      <c r="N76" s="9">
        <v>46174</v>
      </c>
      <c r="O76" s="10">
        <v>46174.333333333336</v>
      </c>
      <c r="P76" s="10">
        <v>46174.479166666664</v>
      </c>
      <c r="Q76" s="8" t="s">
        <v>56</v>
      </c>
      <c r="R76" s="8">
        <v>4</v>
      </c>
      <c r="S76" s="8">
        <v>0</v>
      </c>
      <c r="T76" s="8" t="b">
        <v>0</v>
      </c>
      <c r="U76" s="34">
        <v>210</v>
      </c>
      <c r="V76" s="34">
        <v>175</v>
      </c>
      <c r="W76" s="34">
        <v>88</v>
      </c>
      <c r="X76" s="8">
        <v>0</v>
      </c>
      <c r="Y76" s="8">
        <v>0</v>
      </c>
      <c r="Z76" s="10">
        <v>46174.338194444441</v>
      </c>
      <c r="AA76" s="10">
        <v>46174.459722222222</v>
      </c>
      <c r="AB76" s="8">
        <v>4</v>
      </c>
      <c r="AC76" s="8">
        <v>0</v>
      </c>
      <c r="AD76" s="8"/>
      <c r="AE76" s="46">
        <v>1</v>
      </c>
      <c r="AF76" s="46">
        <v>0</v>
      </c>
      <c r="AG76" s="41">
        <v>210</v>
      </c>
    </row>
    <row r="77" spans="2:33">
      <c r="B77" s="8" t="s">
        <v>8326</v>
      </c>
      <c r="C77" s="8" t="s">
        <v>49</v>
      </c>
      <c r="D77" s="8" t="s">
        <v>73</v>
      </c>
      <c r="E77" s="9">
        <v>46174</v>
      </c>
      <c r="F77" s="8" t="s">
        <v>52</v>
      </c>
      <c r="G77" s="8" t="s">
        <v>64</v>
      </c>
      <c r="H77" s="8" t="s">
        <v>53</v>
      </c>
      <c r="I77" s="8" t="s">
        <v>62</v>
      </c>
      <c r="J77" s="61">
        <v>0</v>
      </c>
      <c r="K77" s="8">
        <v>1</v>
      </c>
      <c r="L77" s="8">
        <v>4</v>
      </c>
      <c r="M77" s="8" t="s">
        <v>66</v>
      </c>
      <c r="N77" s="9">
        <v>46176</v>
      </c>
      <c r="O77" s="10">
        <v>46176.3125</v>
      </c>
      <c r="P77" s="10">
        <v>46176.645833333336</v>
      </c>
      <c r="Q77" s="8" t="s">
        <v>56</v>
      </c>
      <c r="R77" s="8">
        <v>4</v>
      </c>
      <c r="S77" s="8">
        <v>0</v>
      </c>
      <c r="T77" s="8" t="b">
        <v>0</v>
      </c>
      <c r="U77" s="34">
        <v>480</v>
      </c>
      <c r="V77" s="34">
        <v>447</v>
      </c>
      <c r="W77" s="34">
        <v>308</v>
      </c>
      <c r="X77" s="8">
        <v>0</v>
      </c>
      <c r="Y77" s="8">
        <v>0</v>
      </c>
      <c r="Z77" s="10">
        <v>46176.320138888892</v>
      </c>
      <c r="AA77" s="10">
        <v>46176.630555555559</v>
      </c>
      <c r="AB77" s="8">
        <v>4</v>
      </c>
      <c r="AC77" s="8">
        <v>0</v>
      </c>
      <c r="AD77" s="8"/>
      <c r="AE77" s="46">
        <v>1</v>
      </c>
      <c r="AF77" s="46">
        <v>0</v>
      </c>
      <c r="AG77" s="41">
        <v>480</v>
      </c>
    </row>
    <row r="78" spans="2:33">
      <c r="B78" s="8" t="s">
        <v>8326</v>
      </c>
      <c r="C78" s="8" t="s">
        <v>49</v>
      </c>
      <c r="D78" s="8" t="s">
        <v>73</v>
      </c>
      <c r="E78" s="9">
        <v>46174</v>
      </c>
      <c r="F78" s="8" t="s">
        <v>52</v>
      </c>
      <c r="G78" s="8" t="s">
        <v>64</v>
      </c>
      <c r="H78" s="8" t="s">
        <v>53</v>
      </c>
      <c r="I78" s="8" t="s">
        <v>62</v>
      </c>
      <c r="J78" s="61">
        <v>0</v>
      </c>
      <c r="K78" s="8">
        <v>1</v>
      </c>
      <c r="L78" s="8">
        <v>4</v>
      </c>
      <c r="M78" s="8" t="s">
        <v>66</v>
      </c>
      <c r="N78" s="9">
        <v>46185</v>
      </c>
      <c r="O78" s="10">
        <v>46185.333333333336</v>
      </c>
      <c r="P78" s="10">
        <v>46185.458333333336</v>
      </c>
      <c r="Q78" s="8" t="s">
        <v>56</v>
      </c>
      <c r="R78" s="8">
        <v>4</v>
      </c>
      <c r="S78" s="8">
        <v>0</v>
      </c>
      <c r="T78" s="8" t="b">
        <v>0</v>
      </c>
      <c r="U78" s="34">
        <v>180</v>
      </c>
      <c r="V78" s="34">
        <v>150</v>
      </c>
      <c r="W78" s="34">
        <v>83</v>
      </c>
      <c r="X78" s="8">
        <v>0</v>
      </c>
      <c r="Y78" s="8">
        <v>0</v>
      </c>
      <c r="Z78" s="10">
        <v>46185.341666666667</v>
      </c>
      <c r="AA78" s="10">
        <v>46185.445833333331</v>
      </c>
      <c r="AB78" s="8">
        <v>4</v>
      </c>
      <c r="AC78" s="8">
        <v>0</v>
      </c>
      <c r="AD78" s="8"/>
      <c r="AE78" s="46">
        <v>1</v>
      </c>
      <c r="AF78" s="46">
        <v>0</v>
      </c>
      <c r="AG78" s="41">
        <v>180</v>
      </c>
    </row>
    <row r="79" spans="2:33">
      <c r="B79" s="8" t="s">
        <v>8326</v>
      </c>
      <c r="C79" s="8" t="s">
        <v>49</v>
      </c>
      <c r="D79" s="8" t="s">
        <v>73</v>
      </c>
      <c r="E79" s="9">
        <v>46174</v>
      </c>
      <c r="F79" s="8" t="s">
        <v>52</v>
      </c>
      <c r="G79" s="8" t="s">
        <v>64</v>
      </c>
      <c r="H79" s="8" t="s">
        <v>53</v>
      </c>
      <c r="I79" s="8" t="s">
        <v>57</v>
      </c>
      <c r="J79" s="61">
        <v>0</v>
      </c>
      <c r="K79" s="8">
        <v>1</v>
      </c>
      <c r="L79" s="8">
        <v>4</v>
      </c>
      <c r="M79" s="8" t="s">
        <v>66</v>
      </c>
      <c r="N79" s="9">
        <v>46186</v>
      </c>
      <c r="O79" s="10">
        <v>46186.354166666664</v>
      </c>
      <c r="P79" s="10">
        <v>46186.5625</v>
      </c>
      <c r="Q79" s="8" t="s">
        <v>56</v>
      </c>
      <c r="R79" s="8">
        <v>4</v>
      </c>
      <c r="S79" s="8">
        <v>0</v>
      </c>
      <c r="T79" s="8" t="b">
        <v>0</v>
      </c>
      <c r="U79" s="34">
        <v>300</v>
      </c>
      <c r="V79" s="34">
        <v>278</v>
      </c>
      <c r="W79" s="34">
        <v>188</v>
      </c>
      <c r="X79" s="8">
        <v>0</v>
      </c>
      <c r="Y79" s="8">
        <v>0</v>
      </c>
      <c r="Z79" s="10">
        <v>46186.356944444444</v>
      </c>
      <c r="AA79" s="10">
        <v>46186.55</v>
      </c>
      <c r="AB79" s="8">
        <v>4</v>
      </c>
      <c r="AC79" s="8">
        <v>0</v>
      </c>
      <c r="AD79" s="8"/>
      <c r="AE79" s="46">
        <v>1</v>
      </c>
      <c r="AF79" s="46">
        <v>0</v>
      </c>
      <c r="AG79" s="41">
        <v>300</v>
      </c>
    </row>
    <row r="80" spans="2:33">
      <c r="B80" s="8" t="s">
        <v>8326</v>
      </c>
      <c r="C80" s="8" t="s">
        <v>49</v>
      </c>
      <c r="D80" s="8" t="s">
        <v>73</v>
      </c>
      <c r="E80" s="9">
        <v>46174</v>
      </c>
      <c r="F80" s="8" t="s">
        <v>52</v>
      </c>
      <c r="G80" s="8" t="s">
        <v>64</v>
      </c>
      <c r="H80" s="8" t="s">
        <v>53</v>
      </c>
      <c r="I80" s="8" t="s">
        <v>67</v>
      </c>
      <c r="J80" s="61">
        <v>0</v>
      </c>
      <c r="K80" s="8">
        <v>1</v>
      </c>
      <c r="L80" s="8">
        <v>4</v>
      </c>
      <c r="M80" s="8" t="s">
        <v>66</v>
      </c>
      <c r="N80" s="9">
        <v>46188</v>
      </c>
      <c r="O80" s="10">
        <v>46188.5625</v>
      </c>
      <c r="P80" s="10">
        <v>46188.708333333336</v>
      </c>
      <c r="Q80" s="8" t="s">
        <v>56</v>
      </c>
      <c r="R80" s="8">
        <v>4</v>
      </c>
      <c r="S80" s="8">
        <v>0</v>
      </c>
      <c r="T80" s="8" t="b">
        <v>0</v>
      </c>
      <c r="U80" s="34">
        <v>210</v>
      </c>
      <c r="V80" s="34">
        <v>187</v>
      </c>
      <c r="W80" s="34">
        <v>96</v>
      </c>
      <c r="X80" s="8">
        <v>0</v>
      </c>
      <c r="Y80" s="8">
        <v>0</v>
      </c>
      <c r="Z80" s="10">
        <v>46188.564583333333</v>
      </c>
      <c r="AA80" s="10">
        <v>46188.694444444445</v>
      </c>
      <c r="AB80" s="8">
        <v>4</v>
      </c>
      <c r="AC80" s="8">
        <v>0</v>
      </c>
      <c r="AD80" s="8"/>
      <c r="AE80" s="46">
        <v>1</v>
      </c>
      <c r="AF80" s="46">
        <v>0</v>
      </c>
      <c r="AG80" s="41">
        <v>210</v>
      </c>
    </row>
    <row r="81" spans="2:33">
      <c r="B81" s="8" t="s">
        <v>8326</v>
      </c>
      <c r="C81" s="8" t="s">
        <v>49</v>
      </c>
      <c r="D81" s="8" t="s">
        <v>73</v>
      </c>
      <c r="E81" s="9">
        <v>46174</v>
      </c>
      <c r="F81" s="8" t="s">
        <v>52</v>
      </c>
      <c r="G81" s="8" t="s">
        <v>64</v>
      </c>
      <c r="H81" s="8" t="s">
        <v>53</v>
      </c>
      <c r="I81" s="8" t="s">
        <v>57</v>
      </c>
      <c r="J81" s="61">
        <v>0</v>
      </c>
      <c r="K81" s="8">
        <v>1</v>
      </c>
      <c r="L81" s="8">
        <v>4</v>
      </c>
      <c r="M81" s="8" t="s">
        <v>66</v>
      </c>
      <c r="N81" s="9">
        <v>46189</v>
      </c>
      <c r="O81" s="10">
        <v>46189.5625</v>
      </c>
      <c r="P81" s="10">
        <v>46189.708333333336</v>
      </c>
      <c r="Q81" s="8" t="s">
        <v>56</v>
      </c>
      <c r="R81" s="8">
        <v>4</v>
      </c>
      <c r="S81" s="8">
        <v>0</v>
      </c>
      <c r="T81" s="8" t="b">
        <v>0</v>
      </c>
      <c r="U81" s="34">
        <v>210</v>
      </c>
      <c r="V81" s="34">
        <v>174</v>
      </c>
      <c r="W81" s="34">
        <v>99</v>
      </c>
      <c r="X81" s="8">
        <v>0</v>
      </c>
      <c r="Y81" s="8">
        <v>0</v>
      </c>
      <c r="Z81" s="10">
        <v>46189.570138888892</v>
      </c>
      <c r="AA81" s="10">
        <v>46189.690972222219</v>
      </c>
      <c r="AB81" s="8">
        <v>4</v>
      </c>
      <c r="AC81" s="8">
        <v>0</v>
      </c>
      <c r="AD81" s="8"/>
      <c r="AE81" s="46">
        <v>1</v>
      </c>
      <c r="AF81" s="46">
        <v>0</v>
      </c>
      <c r="AG81" s="41">
        <v>210</v>
      </c>
    </row>
    <row r="82" spans="2:33">
      <c r="B82" s="8" t="s">
        <v>8326</v>
      </c>
      <c r="C82" s="8" t="s">
        <v>49</v>
      </c>
      <c r="D82" s="8" t="s">
        <v>73</v>
      </c>
      <c r="E82" s="9">
        <v>46174</v>
      </c>
      <c r="F82" s="8" t="s">
        <v>52</v>
      </c>
      <c r="G82" s="8" t="s">
        <v>64</v>
      </c>
      <c r="H82" s="8" t="s">
        <v>53</v>
      </c>
      <c r="I82" s="8" t="s">
        <v>62</v>
      </c>
      <c r="J82" s="61">
        <v>0</v>
      </c>
      <c r="K82" s="8">
        <v>1</v>
      </c>
      <c r="L82" s="8">
        <v>4</v>
      </c>
      <c r="M82" s="8" t="s">
        <v>66</v>
      </c>
      <c r="N82" s="9">
        <v>46191</v>
      </c>
      <c r="O82" s="10">
        <v>46191.5625</v>
      </c>
      <c r="P82" s="10">
        <v>46191.729166666664</v>
      </c>
      <c r="Q82" s="8" t="s">
        <v>56</v>
      </c>
      <c r="R82" s="8">
        <v>4</v>
      </c>
      <c r="S82" s="8">
        <v>0</v>
      </c>
      <c r="T82" s="8" t="b">
        <v>0</v>
      </c>
      <c r="U82" s="34">
        <v>240</v>
      </c>
      <c r="V82" s="34">
        <v>208</v>
      </c>
      <c r="W82" s="34">
        <v>118</v>
      </c>
      <c r="X82" s="8">
        <v>0</v>
      </c>
      <c r="Y82" s="8">
        <v>0</v>
      </c>
      <c r="Z82" s="10">
        <v>46191.567361111112</v>
      </c>
      <c r="AA82" s="10">
        <v>46191.711805555555</v>
      </c>
      <c r="AB82" s="8">
        <v>4</v>
      </c>
      <c r="AC82" s="8">
        <v>0</v>
      </c>
      <c r="AD82" s="8"/>
      <c r="AE82" s="46">
        <v>1</v>
      </c>
      <c r="AF82" s="46">
        <v>0</v>
      </c>
      <c r="AG82" s="41">
        <v>240</v>
      </c>
    </row>
    <row r="83" spans="2:33">
      <c r="B83" s="8" t="s">
        <v>8326</v>
      </c>
      <c r="C83" s="8" t="s">
        <v>49</v>
      </c>
      <c r="D83" s="8" t="s">
        <v>73</v>
      </c>
      <c r="E83" s="9">
        <v>46174</v>
      </c>
      <c r="F83" s="8" t="s">
        <v>52</v>
      </c>
      <c r="G83" s="8" t="s">
        <v>64</v>
      </c>
      <c r="H83" s="8" t="s">
        <v>53</v>
      </c>
      <c r="I83" s="8" t="s">
        <v>68</v>
      </c>
      <c r="J83" s="61">
        <v>0</v>
      </c>
      <c r="K83" s="8">
        <v>1</v>
      </c>
      <c r="L83" s="8">
        <v>4</v>
      </c>
      <c r="M83" s="8" t="s">
        <v>66</v>
      </c>
      <c r="N83" s="9">
        <v>46194</v>
      </c>
      <c r="O83" s="10">
        <v>46194.354166666664</v>
      </c>
      <c r="P83" s="10">
        <v>46194.5</v>
      </c>
      <c r="Q83" s="8" t="s">
        <v>56</v>
      </c>
      <c r="R83" s="8">
        <v>4</v>
      </c>
      <c r="S83" s="8">
        <v>0</v>
      </c>
      <c r="T83" s="8" t="b">
        <v>0</v>
      </c>
      <c r="U83" s="34">
        <v>210</v>
      </c>
      <c r="V83" s="34">
        <v>189</v>
      </c>
      <c r="W83" s="34">
        <v>108</v>
      </c>
      <c r="X83" s="8">
        <v>0</v>
      </c>
      <c r="Y83" s="8">
        <v>0</v>
      </c>
      <c r="Z83" s="10">
        <v>46194.355555555558</v>
      </c>
      <c r="AA83" s="10">
        <v>46194.486805555556</v>
      </c>
      <c r="AB83" s="8">
        <v>4</v>
      </c>
      <c r="AC83" s="8">
        <v>0</v>
      </c>
      <c r="AD83" s="8"/>
      <c r="AE83" s="46">
        <v>1</v>
      </c>
      <c r="AF83" s="46">
        <v>0</v>
      </c>
      <c r="AG83" s="41">
        <v>210</v>
      </c>
    </row>
    <row r="84" spans="2:33">
      <c r="B84" s="8" t="s">
        <v>8326</v>
      </c>
      <c r="C84" s="8" t="s">
        <v>49</v>
      </c>
      <c r="D84" s="8" t="s">
        <v>73</v>
      </c>
      <c r="E84" s="9">
        <v>46174</v>
      </c>
      <c r="F84" s="8" t="s">
        <v>52</v>
      </c>
      <c r="G84" s="8" t="s">
        <v>64</v>
      </c>
      <c r="H84" s="8" t="s">
        <v>53</v>
      </c>
      <c r="I84" s="8" t="s">
        <v>67</v>
      </c>
      <c r="J84" s="61">
        <v>0</v>
      </c>
      <c r="K84" s="8">
        <v>1</v>
      </c>
      <c r="L84" s="8">
        <v>4</v>
      </c>
      <c r="M84" s="8" t="s">
        <v>66</v>
      </c>
      <c r="N84" s="9">
        <v>46196</v>
      </c>
      <c r="O84" s="10">
        <v>46196.354166666664</v>
      </c>
      <c r="P84" s="10">
        <v>46196.520833333336</v>
      </c>
      <c r="Q84" s="8" t="s">
        <v>56</v>
      </c>
      <c r="R84" s="8">
        <v>4</v>
      </c>
      <c r="S84" s="8">
        <v>0</v>
      </c>
      <c r="T84" s="8" t="b">
        <v>0</v>
      </c>
      <c r="U84" s="34">
        <v>240</v>
      </c>
      <c r="V84" s="34">
        <v>206</v>
      </c>
      <c r="W84" s="34">
        <v>151</v>
      </c>
      <c r="X84" s="8">
        <v>0</v>
      </c>
      <c r="Y84" s="8">
        <v>0</v>
      </c>
      <c r="Z84" s="10">
        <v>46196.359027777777</v>
      </c>
      <c r="AA84" s="10">
        <v>46196.502083333333</v>
      </c>
      <c r="AB84" s="8">
        <v>4</v>
      </c>
      <c r="AC84" s="8">
        <v>0</v>
      </c>
      <c r="AD84" s="8"/>
      <c r="AE84" s="46">
        <v>1</v>
      </c>
      <c r="AF84" s="46">
        <v>0</v>
      </c>
      <c r="AG84" s="41">
        <v>240</v>
      </c>
    </row>
    <row r="85" spans="2:33">
      <c r="B85" s="8" t="s">
        <v>8326</v>
      </c>
      <c r="C85" s="8" t="s">
        <v>49</v>
      </c>
      <c r="D85" s="8" t="s">
        <v>73</v>
      </c>
      <c r="E85" s="9">
        <v>46174</v>
      </c>
      <c r="F85" s="8" t="s">
        <v>52</v>
      </c>
      <c r="G85" s="8" t="s">
        <v>64</v>
      </c>
      <c r="H85" s="8" t="s">
        <v>53</v>
      </c>
      <c r="I85" s="8" t="s">
        <v>54</v>
      </c>
      <c r="J85" s="61">
        <v>0</v>
      </c>
      <c r="K85" s="8">
        <v>1</v>
      </c>
      <c r="L85" s="8">
        <v>4</v>
      </c>
      <c r="M85" s="8" t="s">
        <v>66</v>
      </c>
      <c r="N85" s="9">
        <v>46197</v>
      </c>
      <c r="O85" s="10">
        <v>46197.354166666664</v>
      </c>
      <c r="P85" s="10">
        <v>46197.541666666664</v>
      </c>
      <c r="Q85" s="8" t="s">
        <v>56</v>
      </c>
      <c r="R85" s="8">
        <v>4</v>
      </c>
      <c r="S85" s="8">
        <v>0</v>
      </c>
      <c r="T85" s="8" t="b">
        <v>0</v>
      </c>
      <c r="U85" s="34">
        <v>270</v>
      </c>
      <c r="V85" s="34">
        <v>233</v>
      </c>
      <c r="W85" s="34">
        <v>153</v>
      </c>
      <c r="X85" s="8">
        <v>0</v>
      </c>
      <c r="Y85" s="8">
        <v>0</v>
      </c>
      <c r="Z85" s="10">
        <v>46197.36041666667</v>
      </c>
      <c r="AA85" s="10">
        <v>46197.522222222222</v>
      </c>
      <c r="AB85" s="8">
        <v>4</v>
      </c>
      <c r="AC85" s="8">
        <v>0</v>
      </c>
      <c r="AD85" s="8"/>
      <c r="AE85" s="46">
        <v>1</v>
      </c>
      <c r="AF85" s="46">
        <v>0</v>
      </c>
      <c r="AG85" s="41">
        <v>270</v>
      </c>
    </row>
    <row r="86" spans="2:33">
      <c r="B86" s="8" t="s">
        <v>8326</v>
      </c>
      <c r="C86" s="8" t="s">
        <v>49</v>
      </c>
      <c r="D86" s="8" t="s">
        <v>73</v>
      </c>
      <c r="E86" s="9">
        <v>46174</v>
      </c>
      <c r="F86" s="8" t="s">
        <v>52</v>
      </c>
      <c r="G86" s="8" t="s">
        <v>64</v>
      </c>
      <c r="H86" s="8" t="s">
        <v>53</v>
      </c>
      <c r="I86" s="8" t="s">
        <v>57</v>
      </c>
      <c r="J86" s="61">
        <v>0</v>
      </c>
      <c r="K86" s="8">
        <v>1</v>
      </c>
      <c r="L86" s="8">
        <v>4</v>
      </c>
      <c r="M86" s="8" t="s">
        <v>66</v>
      </c>
      <c r="N86" s="9">
        <v>46198</v>
      </c>
      <c r="O86" s="10">
        <v>46198.375</v>
      </c>
      <c r="P86" s="10">
        <v>46198.520833333336</v>
      </c>
      <c r="Q86" s="8" t="s">
        <v>56</v>
      </c>
      <c r="R86" s="8">
        <v>4</v>
      </c>
      <c r="S86" s="8">
        <v>0</v>
      </c>
      <c r="T86" s="8" t="b">
        <v>0</v>
      </c>
      <c r="U86" s="34">
        <v>210</v>
      </c>
      <c r="V86" s="34">
        <v>180</v>
      </c>
      <c r="W86" s="34">
        <v>125</v>
      </c>
      <c r="X86" s="8">
        <v>0</v>
      </c>
      <c r="Y86" s="8">
        <v>0</v>
      </c>
      <c r="Z86" s="10">
        <v>46198.381249999999</v>
      </c>
      <c r="AA86" s="10">
        <v>46198.506249999999</v>
      </c>
      <c r="AB86" s="8">
        <v>4</v>
      </c>
      <c r="AC86" s="8">
        <v>0</v>
      </c>
      <c r="AD86" s="8"/>
      <c r="AE86" s="46">
        <v>1</v>
      </c>
      <c r="AF86" s="46">
        <v>0</v>
      </c>
      <c r="AG86" s="41">
        <v>210</v>
      </c>
    </row>
    <row r="87" spans="2:33">
      <c r="B87" s="8" t="s">
        <v>8326</v>
      </c>
      <c r="C87" s="8" t="s">
        <v>49</v>
      </c>
      <c r="D87" s="8" t="s">
        <v>73</v>
      </c>
      <c r="E87" s="9">
        <v>46174</v>
      </c>
      <c r="F87" s="8" t="s">
        <v>52</v>
      </c>
      <c r="G87" s="8" t="s">
        <v>64</v>
      </c>
      <c r="H87" s="8" t="s">
        <v>53</v>
      </c>
      <c r="I87" s="8" t="s">
        <v>59</v>
      </c>
      <c r="J87" s="61">
        <v>0</v>
      </c>
      <c r="K87" s="8">
        <v>1</v>
      </c>
      <c r="L87" s="8">
        <v>4</v>
      </c>
      <c r="M87" s="8" t="s">
        <v>66</v>
      </c>
      <c r="N87" s="9">
        <v>46200</v>
      </c>
      <c r="O87" s="10">
        <v>46200.5625</v>
      </c>
      <c r="P87" s="10">
        <v>46200.770833333336</v>
      </c>
      <c r="Q87" s="8" t="s">
        <v>56</v>
      </c>
      <c r="R87" s="8">
        <v>4</v>
      </c>
      <c r="S87" s="8">
        <v>0</v>
      </c>
      <c r="T87" s="8" t="b">
        <v>0</v>
      </c>
      <c r="U87" s="34">
        <v>300</v>
      </c>
      <c r="V87" s="34">
        <v>261</v>
      </c>
      <c r="W87" s="34">
        <v>172</v>
      </c>
      <c r="X87" s="8">
        <v>0</v>
      </c>
      <c r="Y87" s="8">
        <v>0</v>
      </c>
      <c r="Z87" s="10">
        <v>46200.56527777778</v>
      </c>
      <c r="AA87" s="10">
        <v>46200.746527777781</v>
      </c>
      <c r="AB87" s="8">
        <v>4</v>
      </c>
      <c r="AC87" s="8">
        <v>0</v>
      </c>
      <c r="AD87" s="8"/>
      <c r="AE87" s="46">
        <v>1</v>
      </c>
      <c r="AF87" s="46">
        <v>0</v>
      </c>
      <c r="AG87" s="41">
        <v>300</v>
      </c>
    </row>
    <row r="88" spans="2:33">
      <c r="B88" s="8" t="s">
        <v>8326</v>
      </c>
      <c r="C88" s="8" t="s">
        <v>49</v>
      </c>
      <c r="D88" s="8" t="s">
        <v>74</v>
      </c>
      <c r="E88" s="9">
        <v>46174</v>
      </c>
      <c r="F88" s="8" t="s">
        <v>52</v>
      </c>
      <c r="G88" s="8" t="s">
        <v>64</v>
      </c>
      <c r="H88" s="8" t="s">
        <v>53</v>
      </c>
      <c r="I88" s="8" t="s">
        <v>68</v>
      </c>
      <c r="J88" s="61">
        <v>0</v>
      </c>
      <c r="K88" s="8">
        <v>1</v>
      </c>
      <c r="L88" s="8">
        <v>4</v>
      </c>
      <c r="M88" s="8" t="s">
        <v>66</v>
      </c>
      <c r="N88" s="9">
        <v>46174</v>
      </c>
      <c r="O88" s="10">
        <v>46174.5625</v>
      </c>
      <c r="P88" s="10">
        <v>46174.75</v>
      </c>
      <c r="Q88" s="8" t="s">
        <v>56</v>
      </c>
      <c r="R88" s="8">
        <v>4</v>
      </c>
      <c r="S88" s="8">
        <v>0</v>
      </c>
      <c r="T88" s="8" t="b">
        <v>0</v>
      </c>
      <c r="U88" s="34">
        <v>270</v>
      </c>
      <c r="V88" s="34">
        <v>239</v>
      </c>
      <c r="W88" s="34">
        <v>158</v>
      </c>
      <c r="X88" s="8">
        <v>0</v>
      </c>
      <c r="Y88" s="8">
        <v>0</v>
      </c>
      <c r="Z88" s="10">
        <v>46174.565972222219</v>
      </c>
      <c r="AA88" s="10">
        <v>46174.731944444444</v>
      </c>
      <c r="AB88" s="8">
        <v>4</v>
      </c>
      <c r="AC88" s="8">
        <v>0</v>
      </c>
      <c r="AD88" s="8"/>
      <c r="AE88" s="46">
        <v>1</v>
      </c>
      <c r="AF88" s="46">
        <v>0</v>
      </c>
      <c r="AG88" s="41">
        <v>270</v>
      </c>
    </row>
    <row r="89" spans="2:33">
      <c r="B89" s="8" t="s">
        <v>8326</v>
      </c>
      <c r="C89" s="8" t="s">
        <v>49</v>
      </c>
      <c r="D89" s="8" t="s">
        <v>74</v>
      </c>
      <c r="E89" s="9">
        <v>46174</v>
      </c>
      <c r="F89" s="8" t="s">
        <v>52</v>
      </c>
      <c r="G89" s="8" t="s">
        <v>64</v>
      </c>
      <c r="H89" s="8" t="s">
        <v>53</v>
      </c>
      <c r="I89" s="8" t="s">
        <v>57</v>
      </c>
      <c r="J89" s="61">
        <v>0</v>
      </c>
      <c r="K89" s="8">
        <v>1</v>
      </c>
      <c r="L89" s="8">
        <v>4</v>
      </c>
      <c r="M89" s="8" t="s">
        <v>66</v>
      </c>
      <c r="N89" s="9">
        <v>46175</v>
      </c>
      <c r="O89" s="10">
        <v>46175.333333333336</v>
      </c>
      <c r="P89" s="10">
        <v>46175.520833333336</v>
      </c>
      <c r="Q89" s="8" t="s">
        <v>56</v>
      </c>
      <c r="R89" s="8">
        <v>4</v>
      </c>
      <c r="S89" s="8">
        <v>0</v>
      </c>
      <c r="T89" s="8" t="b">
        <v>0</v>
      </c>
      <c r="U89" s="34">
        <v>270</v>
      </c>
      <c r="V89" s="34">
        <v>247</v>
      </c>
      <c r="W89" s="34">
        <v>141</v>
      </c>
      <c r="X89" s="8">
        <v>0</v>
      </c>
      <c r="Y89" s="8">
        <v>0</v>
      </c>
      <c r="Z89" s="10">
        <v>46175.334722222222</v>
      </c>
      <c r="AA89" s="10">
        <v>46175.506249999999</v>
      </c>
      <c r="AB89" s="8">
        <v>4</v>
      </c>
      <c r="AC89" s="8">
        <v>0</v>
      </c>
      <c r="AD89" s="8"/>
      <c r="AE89" s="46">
        <v>1</v>
      </c>
      <c r="AF89" s="46">
        <v>0</v>
      </c>
      <c r="AG89" s="41">
        <v>270</v>
      </c>
    </row>
    <row r="90" spans="2:33">
      <c r="B90" s="8" t="s">
        <v>8326</v>
      </c>
      <c r="C90" s="8" t="s">
        <v>49</v>
      </c>
      <c r="D90" s="8" t="s">
        <v>74</v>
      </c>
      <c r="E90" s="9">
        <v>46174</v>
      </c>
      <c r="F90" s="8" t="s">
        <v>52</v>
      </c>
      <c r="G90" s="8" t="s">
        <v>64</v>
      </c>
      <c r="H90" s="8" t="s">
        <v>53</v>
      </c>
      <c r="I90" s="8" t="s">
        <v>67</v>
      </c>
      <c r="J90" s="61">
        <v>0</v>
      </c>
      <c r="K90" s="8">
        <v>1</v>
      </c>
      <c r="L90" s="8">
        <v>4</v>
      </c>
      <c r="M90" s="8" t="s">
        <v>66</v>
      </c>
      <c r="N90" s="9">
        <v>46177</v>
      </c>
      <c r="O90" s="10">
        <v>46177.333333333336</v>
      </c>
      <c r="P90" s="10">
        <v>46177.708333333336</v>
      </c>
      <c r="Q90" s="8" t="s">
        <v>56</v>
      </c>
      <c r="R90" s="8">
        <v>4</v>
      </c>
      <c r="S90" s="8">
        <v>0</v>
      </c>
      <c r="T90" s="8" t="b">
        <v>0</v>
      </c>
      <c r="U90" s="34">
        <v>540</v>
      </c>
      <c r="V90" s="34">
        <v>513</v>
      </c>
      <c r="W90" s="34">
        <v>408</v>
      </c>
      <c r="X90" s="8">
        <v>0</v>
      </c>
      <c r="Y90" s="8">
        <v>0</v>
      </c>
      <c r="Z90" s="10">
        <v>46177.338888888888</v>
      </c>
      <c r="AA90" s="10">
        <v>46177.695138888892</v>
      </c>
      <c r="AB90" s="8">
        <v>4</v>
      </c>
      <c r="AC90" s="8">
        <v>0</v>
      </c>
      <c r="AD90" s="8"/>
      <c r="AE90" s="46">
        <v>1</v>
      </c>
      <c r="AF90" s="46">
        <v>0</v>
      </c>
      <c r="AG90" s="41">
        <v>540</v>
      </c>
    </row>
    <row r="91" spans="2:33">
      <c r="B91" s="8" t="s">
        <v>8326</v>
      </c>
      <c r="C91" s="8" t="s">
        <v>49</v>
      </c>
      <c r="D91" s="8" t="s">
        <v>74</v>
      </c>
      <c r="E91" s="9">
        <v>46174</v>
      </c>
      <c r="F91" s="8" t="s">
        <v>52</v>
      </c>
      <c r="G91" s="8" t="s">
        <v>64</v>
      </c>
      <c r="H91" s="8" t="s">
        <v>53</v>
      </c>
      <c r="I91" s="8" t="s">
        <v>57</v>
      </c>
      <c r="J91" s="61">
        <v>0</v>
      </c>
      <c r="K91" s="8">
        <v>1</v>
      </c>
      <c r="L91" s="8">
        <v>4</v>
      </c>
      <c r="M91" s="8" t="s">
        <v>66</v>
      </c>
      <c r="N91" s="9">
        <v>46179</v>
      </c>
      <c r="O91" s="10">
        <v>46179.333333333336</v>
      </c>
      <c r="P91" s="10">
        <v>46179.5</v>
      </c>
      <c r="Q91" s="8" t="s">
        <v>56</v>
      </c>
      <c r="R91" s="8">
        <v>4</v>
      </c>
      <c r="S91" s="8">
        <v>0</v>
      </c>
      <c r="T91" s="8" t="b">
        <v>0</v>
      </c>
      <c r="U91" s="34">
        <v>240</v>
      </c>
      <c r="V91" s="34">
        <v>213</v>
      </c>
      <c r="W91" s="34">
        <v>132</v>
      </c>
      <c r="X91" s="8">
        <v>0</v>
      </c>
      <c r="Y91" s="8">
        <v>0</v>
      </c>
      <c r="Z91" s="10">
        <v>46179.336111111108</v>
      </c>
      <c r="AA91" s="10">
        <v>46179.484027777777</v>
      </c>
      <c r="AB91" s="8">
        <v>4</v>
      </c>
      <c r="AC91" s="8">
        <v>0</v>
      </c>
      <c r="AD91" s="8"/>
      <c r="AE91" s="46">
        <v>1</v>
      </c>
      <c r="AF91" s="46">
        <v>0</v>
      </c>
      <c r="AG91" s="41">
        <v>240</v>
      </c>
    </row>
    <row r="92" spans="2:33">
      <c r="B92" s="8" t="s">
        <v>8326</v>
      </c>
      <c r="C92" s="8" t="s">
        <v>49</v>
      </c>
      <c r="D92" s="8" t="s">
        <v>74</v>
      </c>
      <c r="E92" s="9">
        <v>46174</v>
      </c>
      <c r="F92" s="8" t="s">
        <v>52</v>
      </c>
      <c r="G92" s="8" t="s">
        <v>64</v>
      </c>
      <c r="H92" s="8" t="s">
        <v>53</v>
      </c>
      <c r="I92" s="8" t="s">
        <v>59</v>
      </c>
      <c r="J92" s="61">
        <v>0</v>
      </c>
      <c r="K92" s="8">
        <v>1</v>
      </c>
      <c r="L92" s="8">
        <v>4</v>
      </c>
      <c r="M92" s="8" t="s">
        <v>66</v>
      </c>
      <c r="N92" s="9">
        <v>46181</v>
      </c>
      <c r="O92" s="10">
        <v>46181.541666666664</v>
      </c>
      <c r="P92" s="10">
        <v>46181.708333333336</v>
      </c>
      <c r="Q92" s="8" t="s">
        <v>56</v>
      </c>
      <c r="R92" s="8">
        <v>4</v>
      </c>
      <c r="S92" s="8">
        <v>0</v>
      </c>
      <c r="T92" s="8" t="b">
        <v>0</v>
      </c>
      <c r="U92" s="34">
        <v>240</v>
      </c>
      <c r="V92" s="34">
        <v>198</v>
      </c>
      <c r="W92" s="34">
        <v>131</v>
      </c>
      <c r="X92" s="8">
        <v>0</v>
      </c>
      <c r="Y92" s="8">
        <v>0</v>
      </c>
      <c r="Z92" s="10">
        <v>46181.55</v>
      </c>
      <c r="AA92" s="10">
        <v>46181.6875</v>
      </c>
      <c r="AB92" s="8">
        <v>4</v>
      </c>
      <c r="AC92" s="8">
        <v>0</v>
      </c>
      <c r="AD92" s="8"/>
      <c r="AE92" s="46">
        <v>1</v>
      </c>
      <c r="AF92" s="46">
        <v>0</v>
      </c>
      <c r="AG92" s="41">
        <v>240</v>
      </c>
    </row>
    <row r="93" spans="2:33">
      <c r="B93" s="8" t="s">
        <v>8326</v>
      </c>
      <c r="C93" s="8" t="s">
        <v>49</v>
      </c>
      <c r="D93" s="8" t="s">
        <v>74</v>
      </c>
      <c r="E93" s="9">
        <v>46174</v>
      </c>
      <c r="F93" s="8" t="s">
        <v>52</v>
      </c>
      <c r="G93" s="8" t="s">
        <v>64</v>
      </c>
      <c r="H93" s="8" t="s">
        <v>53</v>
      </c>
      <c r="I93" s="8" t="s">
        <v>62</v>
      </c>
      <c r="J93" s="61">
        <v>0</v>
      </c>
      <c r="K93" s="8">
        <v>1</v>
      </c>
      <c r="L93" s="8">
        <v>4</v>
      </c>
      <c r="M93" s="8" t="s">
        <v>66</v>
      </c>
      <c r="N93" s="9">
        <v>46182</v>
      </c>
      <c r="O93" s="10">
        <v>46182.354166666664</v>
      </c>
      <c r="P93" s="10">
        <v>46182.729166666664</v>
      </c>
      <c r="Q93" s="8" t="s">
        <v>56</v>
      </c>
      <c r="R93" s="8">
        <v>4</v>
      </c>
      <c r="S93" s="8">
        <v>0</v>
      </c>
      <c r="T93" s="8" t="b">
        <v>0</v>
      </c>
      <c r="U93" s="34">
        <v>540</v>
      </c>
      <c r="V93" s="34">
        <v>493</v>
      </c>
      <c r="W93" s="34">
        <v>350</v>
      </c>
      <c r="X93" s="8">
        <v>0</v>
      </c>
      <c r="Y93" s="8">
        <v>0</v>
      </c>
      <c r="Z93" s="10">
        <v>46182.361111111109</v>
      </c>
      <c r="AA93" s="10">
        <v>46182.703472222223</v>
      </c>
      <c r="AB93" s="8">
        <v>4</v>
      </c>
      <c r="AC93" s="8">
        <v>0</v>
      </c>
      <c r="AD93" s="8"/>
      <c r="AE93" s="46">
        <v>1</v>
      </c>
      <c r="AF93" s="46">
        <v>0</v>
      </c>
      <c r="AG93" s="41">
        <v>540</v>
      </c>
    </row>
    <row r="94" spans="2:33">
      <c r="B94" s="8" t="s">
        <v>8326</v>
      </c>
      <c r="C94" s="8" t="s">
        <v>49</v>
      </c>
      <c r="D94" s="8" t="s">
        <v>74</v>
      </c>
      <c r="E94" s="9">
        <v>46174</v>
      </c>
      <c r="F94" s="8" t="s">
        <v>52</v>
      </c>
      <c r="G94" s="8" t="s">
        <v>64</v>
      </c>
      <c r="H94" s="8" t="s">
        <v>53</v>
      </c>
      <c r="I94" s="8" t="s">
        <v>67</v>
      </c>
      <c r="J94" s="61">
        <v>0</v>
      </c>
      <c r="K94" s="8">
        <v>1</v>
      </c>
      <c r="L94" s="8">
        <v>4</v>
      </c>
      <c r="M94" s="8" t="s">
        <v>66</v>
      </c>
      <c r="N94" s="9">
        <v>46185</v>
      </c>
      <c r="O94" s="10">
        <v>46185.5625</v>
      </c>
      <c r="P94" s="10">
        <v>46185.708333333336</v>
      </c>
      <c r="Q94" s="8" t="s">
        <v>56</v>
      </c>
      <c r="R94" s="8">
        <v>4</v>
      </c>
      <c r="S94" s="8">
        <v>0</v>
      </c>
      <c r="T94" s="8" t="b">
        <v>0</v>
      </c>
      <c r="U94" s="34">
        <v>210</v>
      </c>
      <c r="V94" s="34">
        <v>176</v>
      </c>
      <c r="W94" s="34">
        <v>104</v>
      </c>
      <c r="X94" s="8">
        <v>0</v>
      </c>
      <c r="Y94" s="8">
        <v>0</v>
      </c>
      <c r="Z94" s="10">
        <v>46185.56527777778</v>
      </c>
      <c r="AA94" s="10">
        <v>46185.6875</v>
      </c>
      <c r="AB94" s="8">
        <v>4</v>
      </c>
      <c r="AC94" s="8">
        <v>0</v>
      </c>
      <c r="AD94" s="8"/>
      <c r="AE94" s="46">
        <v>1</v>
      </c>
      <c r="AF94" s="46">
        <v>0</v>
      </c>
      <c r="AG94" s="41">
        <v>210</v>
      </c>
    </row>
    <row r="95" spans="2:33">
      <c r="B95" s="8" t="s">
        <v>8326</v>
      </c>
      <c r="C95" s="8" t="s">
        <v>49</v>
      </c>
      <c r="D95" s="8" t="s">
        <v>74</v>
      </c>
      <c r="E95" s="9">
        <v>46174</v>
      </c>
      <c r="F95" s="8" t="s">
        <v>52</v>
      </c>
      <c r="G95" s="8" t="s">
        <v>64</v>
      </c>
      <c r="H95" s="8" t="s">
        <v>53</v>
      </c>
      <c r="I95" s="8" t="s">
        <v>59</v>
      </c>
      <c r="J95" s="61">
        <v>0</v>
      </c>
      <c r="K95" s="8">
        <v>1</v>
      </c>
      <c r="L95" s="8">
        <v>4</v>
      </c>
      <c r="M95" s="8" t="s">
        <v>66</v>
      </c>
      <c r="N95" s="9">
        <v>46186</v>
      </c>
      <c r="O95" s="10">
        <v>46186.5625</v>
      </c>
      <c r="P95" s="10">
        <v>46186.770833333336</v>
      </c>
      <c r="Q95" s="8" t="s">
        <v>56</v>
      </c>
      <c r="R95" s="8">
        <v>4</v>
      </c>
      <c r="S95" s="8">
        <v>0</v>
      </c>
      <c r="T95" s="8" t="b">
        <v>0</v>
      </c>
      <c r="U95" s="34">
        <v>300</v>
      </c>
      <c r="V95" s="34">
        <v>275</v>
      </c>
      <c r="W95" s="34">
        <v>198</v>
      </c>
      <c r="X95" s="8">
        <v>0</v>
      </c>
      <c r="Y95" s="8">
        <v>0</v>
      </c>
      <c r="Z95" s="10">
        <v>46186.568749999999</v>
      </c>
      <c r="AA95" s="10">
        <v>46186.759722222225</v>
      </c>
      <c r="AB95" s="8">
        <v>4</v>
      </c>
      <c r="AC95" s="8">
        <v>0</v>
      </c>
      <c r="AD95" s="8"/>
      <c r="AE95" s="46">
        <v>1</v>
      </c>
      <c r="AF95" s="46">
        <v>0</v>
      </c>
      <c r="AG95" s="41">
        <v>300</v>
      </c>
    </row>
    <row r="96" spans="2:33">
      <c r="B96" s="8" t="s">
        <v>8326</v>
      </c>
      <c r="C96" s="8" t="s">
        <v>49</v>
      </c>
      <c r="D96" s="8" t="s">
        <v>74</v>
      </c>
      <c r="E96" s="9">
        <v>46174</v>
      </c>
      <c r="F96" s="8" t="s">
        <v>52</v>
      </c>
      <c r="G96" s="8" t="s">
        <v>64</v>
      </c>
      <c r="H96" s="8" t="s">
        <v>53</v>
      </c>
      <c r="I96" s="8" t="s">
        <v>54</v>
      </c>
      <c r="J96" s="61">
        <v>0</v>
      </c>
      <c r="K96" s="8">
        <v>1</v>
      </c>
      <c r="L96" s="8">
        <v>4</v>
      </c>
      <c r="M96" s="8" t="s">
        <v>66</v>
      </c>
      <c r="N96" s="9">
        <v>46187</v>
      </c>
      <c r="O96" s="10">
        <v>46187.354166666664</v>
      </c>
      <c r="P96" s="10">
        <v>46187.729166666664</v>
      </c>
      <c r="Q96" s="8" t="s">
        <v>56</v>
      </c>
      <c r="R96" s="8">
        <v>4</v>
      </c>
      <c r="S96" s="8">
        <v>0</v>
      </c>
      <c r="T96" s="8" t="b">
        <v>0</v>
      </c>
      <c r="U96" s="34">
        <v>540</v>
      </c>
      <c r="V96" s="34">
        <v>482</v>
      </c>
      <c r="W96" s="34">
        <v>340</v>
      </c>
      <c r="X96" s="8">
        <v>0</v>
      </c>
      <c r="Y96" s="8">
        <v>0</v>
      </c>
      <c r="Z96" s="10">
        <v>46187.359027777777</v>
      </c>
      <c r="AA96" s="10">
        <v>46187.693749999999</v>
      </c>
      <c r="AB96" s="8">
        <v>4</v>
      </c>
      <c r="AC96" s="8">
        <v>0</v>
      </c>
      <c r="AD96" s="8"/>
      <c r="AE96" s="46">
        <v>1</v>
      </c>
      <c r="AF96" s="46">
        <v>0</v>
      </c>
      <c r="AG96" s="41">
        <v>540</v>
      </c>
    </row>
    <row r="97" spans="2:33">
      <c r="B97" s="8" t="s">
        <v>8326</v>
      </c>
      <c r="C97" s="8" t="s">
        <v>49</v>
      </c>
      <c r="D97" s="8" t="s">
        <v>74</v>
      </c>
      <c r="E97" s="9">
        <v>46174</v>
      </c>
      <c r="F97" s="8" t="s">
        <v>52</v>
      </c>
      <c r="G97" s="8" t="s">
        <v>64</v>
      </c>
      <c r="H97" s="8" t="s">
        <v>53</v>
      </c>
      <c r="I97" s="8" t="s">
        <v>59</v>
      </c>
      <c r="J97" s="61">
        <v>0</v>
      </c>
      <c r="K97" s="8">
        <v>1</v>
      </c>
      <c r="L97" s="8">
        <v>4</v>
      </c>
      <c r="M97" s="8" t="s">
        <v>66</v>
      </c>
      <c r="N97" s="9">
        <v>46188</v>
      </c>
      <c r="O97" s="10">
        <v>46188.541666666664</v>
      </c>
      <c r="P97" s="10">
        <v>46188.729166666664</v>
      </c>
      <c r="Q97" s="8" t="s">
        <v>56</v>
      </c>
      <c r="R97" s="8">
        <v>4</v>
      </c>
      <c r="S97" s="8">
        <v>0</v>
      </c>
      <c r="T97" s="8" t="b">
        <v>0</v>
      </c>
      <c r="U97" s="34">
        <v>270</v>
      </c>
      <c r="V97" s="34">
        <v>236</v>
      </c>
      <c r="W97" s="34">
        <v>154</v>
      </c>
      <c r="X97" s="8">
        <v>0</v>
      </c>
      <c r="Y97" s="8">
        <v>0</v>
      </c>
      <c r="Z97" s="10">
        <v>46188.54583333333</v>
      </c>
      <c r="AA97" s="10">
        <v>46188.709722222222</v>
      </c>
      <c r="AB97" s="8">
        <v>4</v>
      </c>
      <c r="AC97" s="8">
        <v>0</v>
      </c>
      <c r="AD97" s="8"/>
      <c r="AE97" s="46">
        <v>1</v>
      </c>
      <c r="AF97" s="46">
        <v>0</v>
      </c>
      <c r="AG97" s="41">
        <v>270</v>
      </c>
    </row>
    <row r="98" spans="2:33">
      <c r="B98" s="8" t="s">
        <v>8326</v>
      </c>
      <c r="C98" s="8" t="s">
        <v>49</v>
      </c>
      <c r="D98" s="8" t="s">
        <v>74</v>
      </c>
      <c r="E98" s="9">
        <v>46174</v>
      </c>
      <c r="F98" s="8" t="s">
        <v>52</v>
      </c>
      <c r="G98" s="8" t="s">
        <v>64</v>
      </c>
      <c r="H98" s="8" t="s">
        <v>53</v>
      </c>
      <c r="I98" s="8" t="s">
        <v>67</v>
      </c>
      <c r="J98" s="61">
        <v>0</v>
      </c>
      <c r="K98" s="8">
        <v>1</v>
      </c>
      <c r="L98" s="8">
        <v>4</v>
      </c>
      <c r="M98" s="8" t="s">
        <v>66</v>
      </c>
      <c r="N98" s="9">
        <v>46189</v>
      </c>
      <c r="O98" s="10">
        <v>46189.333333333336</v>
      </c>
      <c r="P98" s="10">
        <v>46189.708333333336</v>
      </c>
      <c r="Q98" s="8" t="s">
        <v>56</v>
      </c>
      <c r="R98" s="8">
        <v>4</v>
      </c>
      <c r="S98" s="8">
        <v>0</v>
      </c>
      <c r="T98" s="8" t="b">
        <v>0</v>
      </c>
      <c r="U98" s="34">
        <v>540</v>
      </c>
      <c r="V98" s="34">
        <v>511</v>
      </c>
      <c r="W98" s="34">
        <v>407</v>
      </c>
      <c r="X98" s="8">
        <v>0</v>
      </c>
      <c r="Y98" s="8">
        <v>0</v>
      </c>
      <c r="Z98" s="10">
        <v>46189.341666666667</v>
      </c>
      <c r="AA98" s="10">
        <v>46189.696527777778</v>
      </c>
      <c r="AB98" s="8">
        <v>4</v>
      </c>
      <c r="AC98" s="8">
        <v>0</v>
      </c>
      <c r="AD98" s="8"/>
      <c r="AE98" s="46">
        <v>1</v>
      </c>
      <c r="AF98" s="46">
        <v>0</v>
      </c>
      <c r="AG98" s="41">
        <v>540</v>
      </c>
    </row>
    <row r="99" spans="2:33">
      <c r="B99" s="8" t="s">
        <v>8326</v>
      </c>
      <c r="C99" s="8" t="s">
        <v>49</v>
      </c>
      <c r="D99" s="8" t="s">
        <v>74</v>
      </c>
      <c r="E99" s="9">
        <v>46174</v>
      </c>
      <c r="F99" s="8" t="s">
        <v>52</v>
      </c>
      <c r="G99" s="8" t="s">
        <v>64</v>
      </c>
      <c r="H99" s="8" t="s">
        <v>53</v>
      </c>
      <c r="I99" s="8" t="s">
        <v>57</v>
      </c>
      <c r="J99" s="61">
        <v>0</v>
      </c>
      <c r="K99" s="8">
        <v>1</v>
      </c>
      <c r="L99" s="8">
        <v>4</v>
      </c>
      <c r="M99" s="8" t="s">
        <v>66</v>
      </c>
      <c r="N99" s="9">
        <v>46191</v>
      </c>
      <c r="O99" s="10">
        <v>46191.375</v>
      </c>
      <c r="P99" s="10">
        <v>46191.666666666664</v>
      </c>
      <c r="Q99" s="8" t="s">
        <v>56</v>
      </c>
      <c r="R99" s="8">
        <v>4</v>
      </c>
      <c r="S99" s="8">
        <v>0</v>
      </c>
      <c r="T99" s="8" t="b">
        <v>0</v>
      </c>
      <c r="U99" s="34">
        <v>420</v>
      </c>
      <c r="V99" s="34">
        <v>396</v>
      </c>
      <c r="W99" s="34">
        <v>299</v>
      </c>
      <c r="X99" s="8">
        <v>0</v>
      </c>
      <c r="Y99" s="8">
        <v>0</v>
      </c>
      <c r="Z99" s="10">
        <v>46191.379166666666</v>
      </c>
      <c r="AA99" s="10">
        <v>46191.654166666667</v>
      </c>
      <c r="AB99" s="8">
        <v>4</v>
      </c>
      <c r="AC99" s="8">
        <v>0</v>
      </c>
      <c r="AD99" s="8"/>
      <c r="AE99" s="46">
        <v>1</v>
      </c>
      <c r="AF99" s="46">
        <v>0</v>
      </c>
      <c r="AG99" s="41">
        <v>420</v>
      </c>
    </row>
    <row r="100" spans="2:33">
      <c r="B100" s="8" t="s">
        <v>8326</v>
      </c>
      <c r="C100" s="8" t="s">
        <v>49</v>
      </c>
      <c r="D100" s="8" t="s">
        <v>74</v>
      </c>
      <c r="E100" s="9">
        <v>46174</v>
      </c>
      <c r="F100" s="8" t="s">
        <v>52</v>
      </c>
      <c r="G100" s="8" t="s">
        <v>64</v>
      </c>
      <c r="H100" s="8" t="s">
        <v>53</v>
      </c>
      <c r="I100" s="8" t="s">
        <v>54</v>
      </c>
      <c r="J100" s="61">
        <v>0</v>
      </c>
      <c r="K100" s="8">
        <v>1</v>
      </c>
      <c r="L100" s="8">
        <v>4</v>
      </c>
      <c r="M100" s="8" t="s">
        <v>66</v>
      </c>
      <c r="N100" s="9">
        <v>46192</v>
      </c>
      <c r="O100" s="10">
        <v>46192.333333333336</v>
      </c>
      <c r="P100" s="10">
        <v>46192.708333333336</v>
      </c>
      <c r="Q100" s="8" t="s">
        <v>56</v>
      </c>
      <c r="R100" s="8">
        <v>4</v>
      </c>
      <c r="S100" s="8">
        <v>0</v>
      </c>
      <c r="T100" s="8" t="b">
        <v>0</v>
      </c>
      <c r="U100" s="34">
        <v>540</v>
      </c>
      <c r="V100" s="34">
        <v>491</v>
      </c>
      <c r="W100" s="34">
        <v>391</v>
      </c>
      <c r="X100" s="8">
        <v>0</v>
      </c>
      <c r="Y100" s="8">
        <v>0</v>
      </c>
      <c r="Z100" s="10">
        <v>46192.340277777781</v>
      </c>
      <c r="AA100" s="10">
        <v>46192.681250000001</v>
      </c>
      <c r="AB100" s="8">
        <v>4</v>
      </c>
      <c r="AC100" s="8">
        <v>0</v>
      </c>
      <c r="AD100" s="8"/>
      <c r="AE100" s="46">
        <v>1</v>
      </c>
      <c r="AF100" s="46">
        <v>0</v>
      </c>
      <c r="AG100" s="41">
        <v>540</v>
      </c>
    </row>
    <row r="101" spans="2:33">
      <c r="B101" s="8" t="s">
        <v>8326</v>
      </c>
      <c r="C101" s="8" t="s">
        <v>49</v>
      </c>
      <c r="D101" s="8" t="s">
        <v>74</v>
      </c>
      <c r="E101" s="9">
        <v>46174</v>
      </c>
      <c r="F101" s="8" t="s">
        <v>52</v>
      </c>
      <c r="G101" s="8" t="s">
        <v>64</v>
      </c>
      <c r="H101" s="8" t="s">
        <v>53</v>
      </c>
      <c r="I101" s="8" t="s">
        <v>54</v>
      </c>
      <c r="J101" s="61">
        <v>0</v>
      </c>
      <c r="K101" s="8">
        <v>1</v>
      </c>
      <c r="L101" s="8">
        <v>4</v>
      </c>
      <c r="M101" s="8" t="s">
        <v>66</v>
      </c>
      <c r="N101" s="9">
        <v>46193</v>
      </c>
      <c r="O101" s="10">
        <v>46193.375</v>
      </c>
      <c r="P101" s="10">
        <v>46193.708333333336</v>
      </c>
      <c r="Q101" s="8" t="s">
        <v>56</v>
      </c>
      <c r="R101" s="8">
        <v>4</v>
      </c>
      <c r="S101" s="8">
        <v>0</v>
      </c>
      <c r="T101" s="8" t="b">
        <v>0</v>
      </c>
      <c r="U101" s="34">
        <v>480</v>
      </c>
      <c r="V101" s="34">
        <v>443</v>
      </c>
      <c r="W101" s="34">
        <v>314</v>
      </c>
      <c r="X101" s="8">
        <v>0</v>
      </c>
      <c r="Y101" s="8">
        <v>0</v>
      </c>
      <c r="Z101" s="10">
        <v>46193.37777777778</v>
      </c>
      <c r="AA101" s="10">
        <v>46193.685416666667</v>
      </c>
      <c r="AB101" s="8">
        <v>4</v>
      </c>
      <c r="AC101" s="8">
        <v>0</v>
      </c>
      <c r="AD101" s="8"/>
      <c r="AE101" s="46">
        <v>1</v>
      </c>
      <c r="AF101" s="46">
        <v>0</v>
      </c>
      <c r="AG101" s="41">
        <v>480</v>
      </c>
    </row>
    <row r="102" spans="2:33">
      <c r="B102" s="8" t="s">
        <v>8326</v>
      </c>
      <c r="C102" s="8" t="s">
        <v>49</v>
      </c>
      <c r="D102" s="8" t="s">
        <v>74</v>
      </c>
      <c r="E102" s="9">
        <v>46174</v>
      </c>
      <c r="F102" s="8" t="s">
        <v>52</v>
      </c>
      <c r="G102" s="8" t="s">
        <v>64</v>
      </c>
      <c r="H102" s="8" t="s">
        <v>53</v>
      </c>
      <c r="I102" s="8" t="s">
        <v>57</v>
      </c>
      <c r="J102" s="61">
        <v>0</v>
      </c>
      <c r="K102" s="8">
        <v>1</v>
      </c>
      <c r="L102" s="8">
        <v>4</v>
      </c>
      <c r="M102" s="8" t="s">
        <v>66</v>
      </c>
      <c r="N102" s="9">
        <v>46196</v>
      </c>
      <c r="O102" s="10">
        <v>46196.375</v>
      </c>
      <c r="P102" s="10">
        <v>46196.541666666664</v>
      </c>
      <c r="Q102" s="8" t="s">
        <v>56</v>
      </c>
      <c r="R102" s="8">
        <v>4</v>
      </c>
      <c r="S102" s="8">
        <v>0</v>
      </c>
      <c r="T102" s="8" t="b">
        <v>0</v>
      </c>
      <c r="U102" s="34">
        <v>240</v>
      </c>
      <c r="V102" s="34">
        <v>201</v>
      </c>
      <c r="W102" s="34">
        <v>127</v>
      </c>
      <c r="X102" s="8">
        <v>0</v>
      </c>
      <c r="Y102" s="8">
        <v>0</v>
      </c>
      <c r="Z102" s="10">
        <v>46196.381944444445</v>
      </c>
      <c r="AA102" s="10">
        <v>46196.521527777775</v>
      </c>
      <c r="AB102" s="8">
        <v>4</v>
      </c>
      <c r="AC102" s="8">
        <v>0</v>
      </c>
      <c r="AD102" s="8"/>
      <c r="AE102" s="46">
        <v>1</v>
      </c>
      <c r="AF102" s="46">
        <v>0</v>
      </c>
      <c r="AG102" s="41">
        <v>240</v>
      </c>
    </row>
    <row r="103" spans="2:33">
      <c r="B103" s="8" t="s">
        <v>8326</v>
      </c>
      <c r="C103" s="8" t="s">
        <v>49</v>
      </c>
      <c r="D103" s="8" t="s">
        <v>74</v>
      </c>
      <c r="E103" s="9">
        <v>46174</v>
      </c>
      <c r="F103" s="8" t="s">
        <v>52</v>
      </c>
      <c r="G103" s="8" t="s">
        <v>64</v>
      </c>
      <c r="H103" s="8" t="s">
        <v>53</v>
      </c>
      <c r="I103" s="8" t="s">
        <v>67</v>
      </c>
      <c r="J103" s="61">
        <v>0</v>
      </c>
      <c r="K103" s="8">
        <v>1</v>
      </c>
      <c r="L103" s="8">
        <v>4</v>
      </c>
      <c r="M103" s="8" t="s">
        <v>66</v>
      </c>
      <c r="N103" s="9">
        <v>46200</v>
      </c>
      <c r="O103" s="10">
        <v>46200.354166666664</v>
      </c>
      <c r="P103" s="10">
        <v>46200.645833333336</v>
      </c>
      <c r="Q103" s="8" t="s">
        <v>56</v>
      </c>
      <c r="R103" s="8">
        <v>4</v>
      </c>
      <c r="S103" s="8">
        <v>0</v>
      </c>
      <c r="T103" s="8" t="b">
        <v>0</v>
      </c>
      <c r="U103" s="34">
        <v>420</v>
      </c>
      <c r="V103" s="34">
        <v>392</v>
      </c>
      <c r="W103" s="34">
        <v>294</v>
      </c>
      <c r="X103" s="8">
        <v>0</v>
      </c>
      <c r="Y103" s="8">
        <v>0</v>
      </c>
      <c r="Z103" s="10">
        <v>46200.361111111109</v>
      </c>
      <c r="AA103" s="10">
        <v>46200.633333333331</v>
      </c>
      <c r="AB103" s="8">
        <v>4</v>
      </c>
      <c r="AC103" s="8">
        <v>0</v>
      </c>
      <c r="AD103" s="8"/>
      <c r="AE103" s="46">
        <v>1</v>
      </c>
      <c r="AF103" s="46">
        <v>0</v>
      </c>
      <c r="AG103" s="41">
        <v>420</v>
      </c>
    </row>
    <row r="104" spans="2:33">
      <c r="B104" s="8" t="s">
        <v>8326</v>
      </c>
      <c r="C104" s="8" t="s">
        <v>49</v>
      </c>
      <c r="D104" s="8" t="s">
        <v>75</v>
      </c>
      <c r="E104" s="9">
        <v>46174</v>
      </c>
      <c r="F104" s="8" t="s">
        <v>52</v>
      </c>
      <c r="G104" s="8" t="s">
        <v>64</v>
      </c>
      <c r="H104" s="8" t="s">
        <v>53</v>
      </c>
      <c r="I104" s="8" t="s">
        <v>59</v>
      </c>
      <c r="J104" s="61">
        <v>0</v>
      </c>
      <c r="K104" s="8">
        <v>1</v>
      </c>
      <c r="L104" s="8">
        <v>4</v>
      </c>
      <c r="M104" s="8" t="s">
        <v>66</v>
      </c>
      <c r="N104" s="9">
        <v>46178</v>
      </c>
      <c r="O104" s="10">
        <v>46178.3125</v>
      </c>
      <c r="P104" s="10">
        <v>46178.645833333336</v>
      </c>
      <c r="Q104" s="8" t="s">
        <v>56</v>
      </c>
      <c r="R104" s="8">
        <v>4</v>
      </c>
      <c r="S104" s="8">
        <v>0</v>
      </c>
      <c r="T104" s="8" t="b">
        <v>0</v>
      </c>
      <c r="U104" s="34">
        <v>480</v>
      </c>
      <c r="V104" s="34">
        <v>445</v>
      </c>
      <c r="W104" s="34">
        <v>314</v>
      </c>
      <c r="X104" s="8">
        <v>0</v>
      </c>
      <c r="Y104" s="8">
        <v>0</v>
      </c>
      <c r="Z104" s="10">
        <v>46178.317361111112</v>
      </c>
      <c r="AA104" s="10">
        <v>46178.626388888886</v>
      </c>
      <c r="AB104" s="8">
        <v>4</v>
      </c>
      <c r="AC104" s="8">
        <v>0</v>
      </c>
      <c r="AD104" s="8"/>
      <c r="AE104" s="46">
        <v>1</v>
      </c>
      <c r="AF104" s="46">
        <v>0</v>
      </c>
      <c r="AG104" s="41">
        <v>480</v>
      </c>
    </row>
    <row r="105" spans="2:33">
      <c r="B105" s="8" t="s">
        <v>8326</v>
      </c>
      <c r="C105" s="8" t="s">
        <v>49</v>
      </c>
      <c r="D105" s="8" t="s">
        <v>75</v>
      </c>
      <c r="E105" s="9">
        <v>46174</v>
      </c>
      <c r="F105" s="8" t="s">
        <v>52</v>
      </c>
      <c r="G105" s="8" t="s">
        <v>64</v>
      </c>
      <c r="H105" s="8" t="s">
        <v>53</v>
      </c>
      <c r="I105" s="8" t="s">
        <v>59</v>
      </c>
      <c r="J105" s="61">
        <v>0</v>
      </c>
      <c r="K105" s="8">
        <v>1</v>
      </c>
      <c r="L105" s="8">
        <v>4</v>
      </c>
      <c r="M105" s="8" t="s">
        <v>66</v>
      </c>
      <c r="N105" s="9">
        <v>46179</v>
      </c>
      <c r="O105" s="10">
        <v>46179.5625</v>
      </c>
      <c r="P105" s="10">
        <v>46179.708333333336</v>
      </c>
      <c r="Q105" s="8" t="s">
        <v>56</v>
      </c>
      <c r="R105" s="8">
        <v>4</v>
      </c>
      <c r="S105" s="8">
        <v>0</v>
      </c>
      <c r="T105" s="8" t="b">
        <v>0</v>
      </c>
      <c r="U105" s="34">
        <v>210</v>
      </c>
      <c r="V105" s="34">
        <v>187</v>
      </c>
      <c r="W105" s="34">
        <v>112</v>
      </c>
      <c r="X105" s="8">
        <v>0</v>
      </c>
      <c r="Y105" s="8">
        <v>0</v>
      </c>
      <c r="Z105" s="10">
        <v>46179.566666666666</v>
      </c>
      <c r="AA105" s="10">
        <v>46179.696527777778</v>
      </c>
      <c r="AB105" s="8">
        <v>4</v>
      </c>
      <c r="AC105" s="8">
        <v>0</v>
      </c>
      <c r="AD105" s="8"/>
      <c r="AE105" s="46">
        <v>1</v>
      </c>
      <c r="AF105" s="46">
        <v>0</v>
      </c>
      <c r="AG105" s="41">
        <v>210</v>
      </c>
    </row>
    <row r="106" spans="2:33">
      <c r="B106" s="8" t="s">
        <v>8326</v>
      </c>
      <c r="C106" s="8" t="s">
        <v>49</v>
      </c>
      <c r="D106" s="8" t="s">
        <v>75</v>
      </c>
      <c r="E106" s="9">
        <v>46174</v>
      </c>
      <c r="F106" s="8" t="s">
        <v>52</v>
      </c>
      <c r="G106" s="8" t="s">
        <v>64</v>
      </c>
      <c r="H106" s="8" t="s">
        <v>53</v>
      </c>
      <c r="I106" s="8" t="s">
        <v>54</v>
      </c>
      <c r="J106" s="61">
        <v>0</v>
      </c>
      <c r="K106" s="8">
        <v>1</v>
      </c>
      <c r="L106" s="8">
        <v>4</v>
      </c>
      <c r="M106" s="8" t="s">
        <v>66</v>
      </c>
      <c r="N106" s="9">
        <v>46181</v>
      </c>
      <c r="O106" s="10">
        <v>46181.3125</v>
      </c>
      <c r="P106" s="10">
        <v>46181.645833333336</v>
      </c>
      <c r="Q106" s="8" t="s">
        <v>56</v>
      </c>
      <c r="R106" s="8">
        <v>4</v>
      </c>
      <c r="S106" s="8">
        <v>0</v>
      </c>
      <c r="T106" s="8" t="b">
        <v>0</v>
      </c>
      <c r="U106" s="34">
        <v>480</v>
      </c>
      <c r="V106" s="34">
        <v>433</v>
      </c>
      <c r="W106" s="34">
        <v>329</v>
      </c>
      <c r="X106" s="8">
        <v>0</v>
      </c>
      <c r="Y106" s="8">
        <v>0</v>
      </c>
      <c r="Z106" s="10">
        <v>46181.319444444445</v>
      </c>
      <c r="AA106" s="10">
        <v>46181.620138888888</v>
      </c>
      <c r="AB106" s="8">
        <v>4</v>
      </c>
      <c r="AC106" s="8">
        <v>0</v>
      </c>
      <c r="AD106" s="8"/>
      <c r="AE106" s="46">
        <v>1</v>
      </c>
      <c r="AF106" s="46">
        <v>0</v>
      </c>
      <c r="AG106" s="41">
        <v>480</v>
      </c>
    </row>
    <row r="107" spans="2:33">
      <c r="B107" s="8" t="s">
        <v>8326</v>
      </c>
      <c r="C107" s="8" t="s">
        <v>49</v>
      </c>
      <c r="D107" s="8" t="s">
        <v>75</v>
      </c>
      <c r="E107" s="9">
        <v>46174</v>
      </c>
      <c r="F107" s="8" t="s">
        <v>52</v>
      </c>
      <c r="G107" s="8" t="s">
        <v>64</v>
      </c>
      <c r="H107" s="8" t="s">
        <v>53</v>
      </c>
      <c r="I107" s="8" t="s">
        <v>54</v>
      </c>
      <c r="J107" s="61">
        <v>0</v>
      </c>
      <c r="K107" s="8">
        <v>1</v>
      </c>
      <c r="L107" s="8">
        <v>4</v>
      </c>
      <c r="M107" s="8" t="s">
        <v>66</v>
      </c>
      <c r="N107" s="9">
        <v>46182</v>
      </c>
      <c r="O107" s="10">
        <v>46182.375</v>
      </c>
      <c r="P107" s="10">
        <v>46182.583333333336</v>
      </c>
      <c r="Q107" s="8" t="s">
        <v>56</v>
      </c>
      <c r="R107" s="8">
        <v>4</v>
      </c>
      <c r="S107" s="8">
        <v>0</v>
      </c>
      <c r="T107" s="8" t="b">
        <v>0</v>
      </c>
      <c r="U107" s="34">
        <v>300</v>
      </c>
      <c r="V107" s="34">
        <v>274</v>
      </c>
      <c r="W107" s="34">
        <v>181</v>
      </c>
      <c r="X107" s="8">
        <v>0</v>
      </c>
      <c r="Y107" s="8">
        <v>0</v>
      </c>
      <c r="Z107" s="10">
        <v>46182.376388888886</v>
      </c>
      <c r="AA107" s="10">
        <v>46182.566666666666</v>
      </c>
      <c r="AB107" s="8">
        <v>4</v>
      </c>
      <c r="AC107" s="8">
        <v>0</v>
      </c>
      <c r="AD107" s="8"/>
      <c r="AE107" s="46">
        <v>1</v>
      </c>
      <c r="AF107" s="46">
        <v>0</v>
      </c>
      <c r="AG107" s="41">
        <v>300</v>
      </c>
    </row>
    <row r="108" spans="2:33">
      <c r="B108" s="8" t="s">
        <v>8326</v>
      </c>
      <c r="C108" s="8" t="s">
        <v>49</v>
      </c>
      <c r="D108" s="8" t="s">
        <v>75</v>
      </c>
      <c r="E108" s="9">
        <v>46174</v>
      </c>
      <c r="F108" s="8" t="s">
        <v>52</v>
      </c>
      <c r="G108" s="8" t="s">
        <v>64</v>
      </c>
      <c r="H108" s="8" t="s">
        <v>53</v>
      </c>
      <c r="I108" s="8" t="s">
        <v>57</v>
      </c>
      <c r="J108" s="61">
        <v>0</v>
      </c>
      <c r="K108" s="8">
        <v>1</v>
      </c>
      <c r="L108" s="8">
        <v>4</v>
      </c>
      <c r="M108" s="8" t="s">
        <v>66</v>
      </c>
      <c r="N108" s="9">
        <v>46183</v>
      </c>
      <c r="O108" s="10">
        <v>46183.5625</v>
      </c>
      <c r="P108" s="10">
        <v>46183.75</v>
      </c>
      <c r="Q108" s="8" t="s">
        <v>56</v>
      </c>
      <c r="R108" s="8">
        <v>4</v>
      </c>
      <c r="S108" s="8">
        <v>0</v>
      </c>
      <c r="T108" s="8" t="b">
        <v>0</v>
      </c>
      <c r="U108" s="34">
        <v>270</v>
      </c>
      <c r="V108" s="34">
        <v>236</v>
      </c>
      <c r="W108" s="34">
        <v>141</v>
      </c>
      <c r="X108" s="8">
        <v>0</v>
      </c>
      <c r="Y108" s="8">
        <v>0</v>
      </c>
      <c r="Z108" s="10">
        <v>46183.567361111112</v>
      </c>
      <c r="AA108" s="10">
        <v>46183.731249999997</v>
      </c>
      <c r="AB108" s="8">
        <v>4</v>
      </c>
      <c r="AC108" s="8">
        <v>0</v>
      </c>
      <c r="AD108" s="8"/>
      <c r="AE108" s="46">
        <v>1</v>
      </c>
      <c r="AF108" s="46">
        <v>0</v>
      </c>
      <c r="AG108" s="41">
        <v>270</v>
      </c>
    </row>
    <row r="109" spans="2:33">
      <c r="B109" s="8" t="s">
        <v>8326</v>
      </c>
      <c r="C109" s="8" t="s">
        <v>49</v>
      </c>
      <c r="D109" s="8" t="s">
        <v>75</v>
      </c>
      <c r="E109" s="9">
        <v>46174</v>
      </c>
      <c r="F109" s="8" t="s">
        <v>52</v>
      </c>
      <c r="G109" s="8" t="s">
        <v>64</v>
      </c>
      <c r="H109" s="8" t="s">
        <v>53</v>
      </c>
      <c r="I109" s="8" t="s">
        <v>59</v>
      </c>
      <c r="J109" s="61">
        <v>0</v>
      </c>
      <c r="K109" s="8">
        <v>1</v>
      </c>
      <c r="L109" s="8">
        <v>4</v>
      </c>
      <c r="M109" s="8" t="s">
        <v>66</v>
      </c>
      <c r="N109" s="9">
        <v>46184</v>
      </c>
      <c r="O109" s="10">
        <v>46184.333333333336</v>
      </c>
      <c r="P109" s="10">
        <v>46184.5</v>
      </c>
      <c r="Q109" s="8" t="s">
        <v>56</v>
      </c>
      <c r="R109" s="8">
        <v>4</v>
      </c>
      <c r="S109" s="8">
        <v>0</v>
      </c>
      <c r="T109" s="8" t="b">
        <v>0</v>
      </c>
      <c r="U109" s="34">
        <v>240</v>
      </c>
      <c r="V109" s="34">
        <v>215</v>
      </c>
      <c r="W109" s="34">
        <v>132</v>
      </c>
      <c r="X109" s="8">
        <v>0</v>
      </c>
      <c r="Y109" s="8">
        <v>0</v>
      </c>
      <c r="Z109" s="10">
        <v>46184.335416666669</v>
      </c>
      <c r="AA109" s="10">
        <v>46184.484722222223</v>
      </c>
      <c r="AB109" s="8">
        <v>4</v>
      </c>
      <c r="AC109" s="8">
        <v>0</v>
      </c>
      <c r="AD109" s="8"/>
      <c r="AE109" s="46">
        <v>1</v>
      </c>
      <c r="AF109" s="46">
        <v>0</v>
      </c>
      <c r="AG109" s="41">
        <v>240</v>
      </c>
    </row>
    <row r="110" spans="2:33">
      <c r="B110" s="8" t="s">
        <v>8326</v>
      </c>
      <c r="C110" s="8" t="s">
        <v>49</v>
      </c>
      <c r="D110" s="8" t="s">
        <v>75</v>
      </c>
      <c r="E110" s="9">
        <v>46174</v>
      </c>
      <c r="F110" s="8" t="s">
        <v>52</v>
      </c>
      <c r="G110" s="8" t="s">
        <v>64</v>
      </c>
      <c r="H110" s="8" t="s">
        <v>53</v>
      </c>
      <c r="I110" s="8" t="s">
        <v>57</v>
      </c>
      <c r="J110" s="61">
        <v>0</v>
      </c>
      <c r="K110" s="8">
        <v>1</v>
      </c>
      <c r="L110" s="8">
        <v>4</v>
      </c>
      <c r="M110" s="8" t="s">
        <v>66</v>
      </c>
      <c r="N110" s="9">
        <v>46186</v>
      </c>
      <c r="O110" s="10">
        <v>46186.354166666664</v>
      </c>
      <c r="P110" s="10">
        <v>46186.645833333336</v>
      </c>
      <c r="Q110" s="8" t="s">
        <v>56</v>
      </c>
      <c r="R110" s="8">
        <v>4</v>
      </c>
      <c r="S110" s="8">
        <v>0</v>
      </c>
      <c r="T110" s="8" t="b">
        <v>0</v>
      </c>
      <c r="U110" s="34">
        <v>420</v>
      </c>
      <c r="V110" s="34">
        <v>381</v>
      </c>
      <c r="W110" s="34">
        <v>262</v>
      </c>
      <c r="X110" s="8">
        <v>0</v>
      </c>
      <c r="Y110" s="8">
        <v>0</v>
      </c>
      <c r="Z110" s="10">
        <v>46186.359722222223</v>
      </c>
      <c r="AA110" s="10">
        <v>46186.624305555553</v>
      </c>
      <c r="AB110" s="8">
        <v>4</v>
      </c>
      <c r="AC110" s="8">
        <v>0</v>
      </c>
      <c r="AD110" s="8"/>
      <c r="AE110" s="46">
        <v>1</v>
      </c>
      <c r="AF110" s="46">
        <v>0</v>
      </c>
      <c r="AG110" s="41">
        <v>420</v>
      </c>
    </row>
    <row r="111" spans="2:33">
      <c r="B111" s="8" t="s">
        <v>8326</v>
      </c>
      <c r="C111" s="8" t="s">
        <v>49</v>
      </c>
      <c r="D111" s="8" t="s">
        <v>75</v>
      </c>
      <c r="E111" s="9">
        <v>46174</v>
      </c>
      <c r="F111" s="8" t="s">
        <v>52</v>
      </c>
      <c r="G111" s="8" t="s">
        <v>64</v>
      </c>
      <c r="H111" s="8" t="s">
        <v>53</v>
      </c>
      <c r="I111" s="8" t="s">
        <v>67</v>
      </c>
      <c r="J111" s="61">
        <v>0</v>
      </c>
      <c r="K111" s="8">
        <v>1</v>
      </c>
      <c r="L111" s="8">
        <v>4</v>
      </c>
      <c r="M111" s="8" t="s">
        <v>66</v>
      </c>
      <c r="N111" s="9">
        <v>46187</v>
      </c>
      <c r="O111" s="10">
        <v>46187.354166666664</v>
      </c>
      <c r="P111" s="10">
        <v>46187.5</v>
      </c>
      <c r="Q111" s="8" t="s">
        <v>56</v>
      </c>
      <c r="R111" s="8">
        <v>4</v>
      </c>
      <c r="S111" s="8">
        <v>0</v>
      </c>
      <c r="T111" s="8" t="b">
        <v>0</v>
      </c>
      <c r="U111" s="34">
        <v>210</v>
      </c>
      <c r="V111" s="34">
        <v>189</v>
      </c>
      <c r="W111" s="34">
        <v>99</v>
      </c>
      <c r="X111" s="8">
        <v>0</v>
      </c>
      <c r="Y111" s="8">
        <v>0</v>
      </c>
      <c r="Z111" s="10">
        <v>46187.355555555558</v>
      </c>
      <c r="AA111" s="10">
        <v>46187.486805555556</v>
      </c>
      <c r="AB111" s="8">
        <v>4</v>
      </c>
      <c r="AC111" s="8">
        <v>0</v>
      </c>
      <c r="AD111" s="8"/>
      <c r="AE111" s="46">
        <v>1</v>
      </c>
      <c r="AF111" s="46">
        <v>0</v>
      </c>
      <c r="AG111" s="41">
        <v>210</v>
      </c>
    </row>
    <row r="112" spans="2:33">
      <c r="B112" s="8" t="s">
        <v>8326</v>
      </c>
      <c r="C112" s="8" t="s">
        <v>49</v>
      </c>
      <c r="D112" s="8" t="s">
        <v>75</v>
      </c>
      <c r="E112" s="9">
        <v>46174</v>
      </c>
      <c r="F112" s="8" t="s">
        <v>52</v>
      </c>
      <c r="G112" s="8" t="s">
        <v>64</v>
      </c>
      <c r="H112" s="8" t="s">
        <v>53</v>
      </c>
      <c r="I112" s="8" t="s">
        <v>59</v>
      </c>
      <c r="J112" s="61">
        <v>0</v>
      </c>
      <c r="K112" s="8">
        <v>1</v>
      </c>
      <c r="L112" s="8">
        <v>4</v>
      </c>
      <c r="M112" s="8" t="s">
        <v>66</v>
      </c>
      <c r="N112" s="9">
        <v>46189</v>
      </c>
      <c r="O112" s="10">
        <v>46189.375</v>
      </c>
      <c r="P112" s="10">
        <v>46189.541666666664</v>
      </c>
      <c r="Q112" s="8" t="s">
        <v>56</v>
      </c>
      <c r="R112" s="8">
        <v>4</v>
      </c>
      <c r="S112" s="8">
        <v>0</v>
      </c>
      <c r="T112" s="8" t="b">
        <v>0</v>
      </c>
      <c r="U112" s="34">
        <v>240</v>
      </c>
      <c r="V112" s="34">
        <v>214</v>
      </c>
      <c r="W112" s="34">
        <v>141</v>
      </c>
      <c r="X112" s="8">
        <v>0</v>
      </c>
      <c r="Y112" s="8">
        <v>0</v>
      </c>
      <c r="Z112" s="10">
        <v>46189.379861111112</v>
      </c>
      <c r="AA112" s="10">
        <v>46189.52847222222</v>
      </c>
      <c r="AB112" s="8">
        <v>4</v>
      </c>
      <c r="AC112" s="8">
        <v>0</v>
      </c>
      <c r="AD112" s="8"/>
      <c r="AE112" s="46">
        <v>1</v>
      </c>
      <c r="AF112" s="46">
        <v>0</v>
      </c>
      <c r="AG112" s="41">
        <v>240</v>
      </c>
    </row>
    <row r="113" spans="2:33">
      <c r="B113" s="8" t="s">
        <v>8326</v>
      </c>
      <c r="C113" s="8" t="s">
        <v>49</v>
      </c>
      <c r="D113" s="8" t="s">
        <v>75</v>
      </c>
      <c r="E113" s="9">
        <v>46174</v>
      </c>
      <c r="F113" s="8" t="s">
        <v>52</v>
      </c>
      <c r="G113" s="8" t="s">
        <v>64</v>
      </c>
      <c r="H113" s="8" t="s">
        <v>53</v>
      </c>
      <c r="I113" s="8" t="s">
        <v>59</v>
      </c>
      <c r="J113" s="61">
        <v>0</v>
      </c>
      <c r="K113" s="8">
        <v>1</v>
      </c>
      <c r="L113" s="8">
        <v>4</v>
      </c>
      <c r="M113" s="8" t="s">
        <v>66</v>
      </c>
      <c r="N113" s="9">
        <v>46190</v>
      </c>
      <c r="O113" s="10">
        <v>46190.333333333336</v>
      </c>
      <c r="P113" s="10">
        <v>46190.541666666664</v>
      </c>
      <c r="Q113" s="8" t="s">
        <v>56</v>
      </c>
      <c r="R113" s="8">
        <v>4</v>
      </c>
      <c r="S113" s="8">
        <v>0</v>
      </c>
      <c r="T113" s="8" t="b">
        <v>0</v>
      </c>
      <c r="U113" s="34">
        <v>300</v>
      </c>
      <c r="V113" s="34">
        <v>267</v>
      </c>
      <c r="W113" s="34">
        <v>186</v>
      </c>
      <c r="X113" s="8">
        <v>0</v>
      </c>
      <c r="Y113" s="8">
        <v>0</v>
      </c>
      <c r="Z113" s="10">
        <v>46190.338888888888</v>
      </c>
      <c r="AA113" s="10">
        <v>46190.524305555555</v>
      </c>
      <c r="AB113" s="8">
        <v>4</v>
      </c>
      <c r="AC113" s="8">
        <v>0</v>
      </c>
      <c r="AD113" s="8"/>
      <c r="AE113" s="46">
        <v>1</v>
      </c>
      <c r="AF113" s="46">
        <v>0</v>
      </c>
      <c r="AG113" s="41">
        <v>300</v>
      </c>
    </row>
    <row r="114" spans="2:33">
      <c r="B114" s="8" t="s">
        <v>8326</v>
      </c>
      <c r="C114" s="8" t="s">
        <v>49</v>
      </c>
      <c r="D114" s="8" t="s">
        <v>75</v>
      </c>
      <c r="E114" s="9">
        <v>46174</v>
      </c>
      <c r="F114" s="8" t="s">
        <v>52</v>
      </c>
      <c r="G114" s="8" t="s">
        <v>64</v>
      </c>
      <c r="H114" s="8" t="s">
        <v>53</v>
      </c>
      <c r="I114" s="8" t="s">
        <v>68</v>
      </c>
      <c r="J114" s="61">
        <v>0</v>
      </c>
      <c r="K114" s="8">
        <v>1</v>
      </c>
      <c r="L114" s="8">
        <v>4</v>
      </c>
      <c r="M114" s="8" t="s">
        <v>66</v>
      </c>
      <c r="N114" s="9">
        <v>46191</v>
      </c>
      <c r="O114" s="10">
        <v>46191.354166666664</v>
      </c>
      <c r="P114" s="10">
        <v>46191.729166666664</v>
      </c>
      <c r="Q114" s="8" t="s">
        <v>56</v>
      </c>
      <c r="R114" s="8">
        <v>4</v>
      </c>
      <c r="S114" s="8">
        <v>0</v>
      </c>
      <c r="T114" s="8" t="b">
        <v>0</v>
      </c>
      <c r="U114" s="34">
        <v>540</v>
      </c>
      <c r="V114" s="34">
        <v>510</v>
      </c>
      <c r="W114" s="34">
        <v>384</v>
      </c>
      <c r="X114" s="8">
        <v>0</v>
      </c>
      <c r="Y114" s="8">
        <v>0</v>
      </c>
      <c r="Z114" s="10">
        <v>46191.356249999997</v>
      </c>
      <c r="AA114" s="10">
        <v>46191.710416666669</v>
      </c>
      <c r="AB114" s="8">
        <v>4</v>
      </c>
      <c r="AC114" s="8">
        <v>0</v>
      </c>
      <c r="AD114" s="8"/>
      <c r="AE114" s="46">
        <v>1</v>
      </c>
      <c r="AF114" s="46">
        <v>0</v>
      </c>
      <c r="AG114" s="41">
        <v>540</v>
      </c>
    </row>
    <row r="115" spans="2:33">
      <c r="B115" s="8" t="s">
        <v>8326</v>
      </c>
      <c r="C115" s="8" t="s">
        <v>49</v>
      </c>
      <c r="D115" s="8" t="s">
        <v>75</v>
      </c>
      <c r="E115" s="9">
        <v>46174</v>
      </c>
      <c r="F115" s="8" t="s">
        <v>52</v>
      </c>
      <c r="G115" s="8" t="s">
        <v>64</v>
      </c>
      <c r="H115" s="8" t="s">
        <v>53</v>
      </c>
      <c r="I115" s="8" t="s">
        <v>62</v>
      </c>
      <c r="J115" s="61">
        <v>0</v>
      </c>
      <c r="K115" s="8">
        <v>1</v>
      </c>
      <c r="L115" s="8">
        <v>4</v>
      </c>
      <c r="M115" s="8" t="s">
        <v>66</v>
      </c>
      <c r="N115" s="9">
        <v>46199</v>
      </c>
      <c r="O115" s="10">
        <v>46199.375</v>
      </c>
      <c r="P115" s="10">
        <v>46199.708333333336</v>
      </c>
      <c r="Q115" s="8" t="s">
        <v>56</v>
      </c>
      <c r="R115" s="8">
        <v>4</v>
      </c>
      <c r="S115" s="8">
        <v>0</v>
      </c>
      <c r="T115" s="8" t="b">
        <v>0</v>
      </c>
      <c r="U115" s="34">
        <v>480</v>
      </c>
      <c r="V115" s="34">
        <v>446</v>
      </c>
      <c r="W115" s="34">
        <v>337</v>
      </c>
      <c r="X115" s="8">
        <v>0</v>
      </c>
      <c r="Y115" s="8">
        <v>0</v>
      </c>
      <c r="Z115" s="10">
        <v>46199.378472222219</v>
      </c>
      <c r="AA115" s="10">
        <v>46199.688194444447</v>
      </c>
      <c r="AB115" s="8">
        <v>4</v>
      </c>
      <c r="AC115" s="8">
        <v>0</v>
      </c>
      <c r="AD115" s="8"/>
      <c r="AE115" s="46">
        <v>1</v>
      </c>
      <c r="AF115" s="46">
        <v>0</v>
      </c>
      <c r="AG115" s="41">
        <v>480</v>
      </c>
    </row>
    <row r="116" spans="2:33">
      <c r="B116" s="8" t="s">
        <v>8326</v>
      </c>
      <c r="C116" s="8" t="s">
        <v>49</v>
      </c>
      <c r="D116" s="8" t="s">
        <v>75</v>
      </c>
      <c r="E116" s="9">
        <v>46174</v>
      </c>
      <c r="F116" s="8" t="s">
        <v>52</v>
      </c>
      <c r="G116" s="8" t="s">
        <v>64</v>
      </c>
      <c r="H116" s="8" t="s">
        <v>53</v>
      </c>
      <c r="I116" s="8" t="s">
        <v>68</v>
      </c>
      <c r="J116" s="61">
        <v>0</v>
      </c>
      <c r="K116" s="8">
        <v>1</v>
      </c>
      <c r="L116" s="8">
        <v>4</v>
      </c>
      <c r="M116" s="8" t="s">
        <v>66</v>
      </c>
      <c r="N116" s="9">
        <v>46202</v>
      </c>
      <c r="O116" s="10">
        <v>46202.375</v>
      </c>
      <c r="P116" s="10">
        <v>46202.520833333336</v>
      </c>
      <c r="Q116" s="8" t="s">
        <v>56</v>
      </c>
      <c r="R116" s="8">
        <v>4</v>
      </c>
      <c r="S116" s="8">
        <v>0</v>
      </c>
      <c r="T116" s="8" t="b">
        <v>0</v>
      </c>
      <c r="U116" s="34">
        <v>210</v>
      </c>
      <c r="V116" s="34">
        <v>184</v>
      </c>
      <c r="W116" s="34">
        <v>109</v>
      </c>
      <c r="X116" s="8">
        <v>0</v>
      </c>
      <c r="Y116" s="8">
        <v>0</v>
      </c>
      <c r="Z116" s="10">
        <v>46202.382638888892</v>
      </c>
      <c r="AA116" s="10">
        <v>46202.510416666664</v>
      </c>
      <c r="AB116" s="8">
        <v>4</v>
      </c>
      <c r="AC116" s="8">
        <v>0</v>
      </c>
      <c r="AD116" s="8"/>
      <c r="AE116" s="46">
        <v>1</v>
      </c>
      <c r="AF116" s="46">
        <v>0</v>
      </c>
      <c r="AG116" s="41">
        <v>210</v>
      </c>
    </row>
    <row r="117" spans="2:33">
      <c r="B117" s="8" t="s">
        <v>8326</v>
      </c>
      <c r="C117" s="8" t="s">
        <v>49</v>
      </c>
      <c r="D117" s="8" t="s">
        <v>75</v>
      </c>
      <c r="E117" s="9">
        <v>46174</v>
      </c>
      <c r="F117" s="8" t="s">
        <v>52</v>
      </c>
      <c r="G117" s="8" t="s">
        <v>64</v>
      </c>
      <c r="H117" s="8" t="s">
        <v>53</v>
      </c>
      <c r="I117" s="8" t="s">
        <v>54</v>
      </c>
      <c r="J117" s="61">
        <v>0</v>
      </c>
      <c r="K117" s="8">
        <v>1</v>
      </c>
      <c r="L117" s="8">
        <v>4</v>
      </c>
      <c r="M117" s="8" t="s">
        <v>66</v>
      </c>
      <c r="N117" s="9">
        <v>46203</v>
      </c>
      <c r="O117" s="10">
        <v>46203.333333333336</v>
      </c>
      <c r="P117" s="10">
        <v>46203.666666666664</v>
      </c>
      <c r="Q117" s="8" t="s">
        <v>56</v>
      </c>
      <c r="R117" s="8">
        <v>4</v>
      </c>
      <c r="S117" s="8">
        <v>0</v>
      </c>
      <c r="T117" s="8" t="b">
        <v>0</v>
      </c>
      <c r="U117" s="34">
        <v>480</v>
      </c>
      <c r="V117" s="34">
        <v>428</v>
      </c>
      <c r="W117" s="34">
        <v>303</v>
      </c>
      <c r="X117" s="8">
        <v>0</v>
      </c>
      <c r="Y117" s="8">
        <v>0</v>
      </c>
      <c r="Z117" s="10">
        <v>46203.341666666667</v>
      </c>
      <c r="AA117" s="10">
        <v>46203.638888888891</v>
      </c>
      <c r="AB117" s="8">
        <v>4</v>
      </c>
      <c r="AC117" s="8">
        <v>0</v>
      </c>
      <c r="AD117" s="8"/>
      <c r="AE117" s="46">
        <v>1</v>
      </c>
      <c r="AF117" s="46">
        <v>0</v>
      </c>
      <c r="AG117" s="41">
        <v>480</v>
      </c>
    </row>
    <row r="118" spans="2:33">
      <c r="B118" s="8" t="s">
        <v>8326</v>
      </c>
      <c r="C118" s="8" t="s">
        <v>49</v>
      </c>
      <c r="D118" s="8" t="s">
        <v>76</v>
      </c>
      <c r="E118" s="9">
        <v>46174</v>
      </c>
      <c r="F118" s="8" t="s">
        <v>52</v>
      </c>
      <c r="G118" s="8" t="s">
        <v>64</v>
      </c>
      <c r="H118" s="8" t="s">
        <v>53</v>
      </c>
      <c r="I118" s="8" t="s">
        <v>62</v>
      </c>
      <c r="J118" s="61">
        <v>0</v>
      </c>
      <c r="K118" s="8">
        <v>1</v>
      </c>
      <c r="L118" s="8">
        <v>4</v>
      </c>
      <c r="M118" s="8" t="s">
        <v>66</v>
      </c>
      <c r="N118" s="9">
        <v>46174</v>
      </c>
      <c r="O118" s="10">
        <v>46174.333333333336</v>
      </c>
      <c r="P118" s="10">
        <v>46174.583333333336</v>
      </c>
      <c r="Q118" s="8" t="s">
        <v>56</v>
      </c>
      <c r="R118" s="8">
        <v>4</v>
      </c>
      <c r="S118" s="8">
        <v>0</v>
      </c>
      <c r="T118" s="8" t="b">
        <v>0</v>
      </c>
      <c r="U118" s="34">
        <v>360</v>
      </c>
      <c r="V118" s="34">
        <v>332</v>
      </c>
      <c r="W118" s="34">
        <v>212</v>
      </c>
      <c r="X118" s="8">
        <v>0</v>
      </c>
      <c r="Y118" s="8">
        <v>0</v>
      </c>
      <c r="Z118" s="10">
        <v>46174.336111111108</v>
      </c>
      <c r="AA118" s="10">
        <v>46174.566666666666</v>
      </c>
      <c r="AB118" s="8">
        <v>4</v>
      </c>
      <c r="AC118" s="8">
        <v>0</v>
      </c>
      <c r="AD118" s="8"/>
      <c r="AE118" s="46">
        <v>1</v>
      </c>
      <c r="AF118" s="46">
        <v>0</v>
      </c>
      <c r="AG118" s="41">
        <v>360</v>
      </c>
    </row>
    <row r="119" spans="2:33">
      <c r="B119" s="8" t="s">
        <v>8326</v>
      </c>
      <c r="C119" s="8" t="s">
        <v>49</v>
      </c>
      <c r="D119" s="8" t="s">
        <v>76</v>
      </c>
      <c r="E119" s="9">
        <v>46174</v>
      </c>
      <c r="F119" s="8" t="s">
        <v>52</v>
      </c>
      <c r="G119" s="8" t="s">
        <v>64</v>
      </c>
      <c r="H119" s="8" t="s">
        <v>53</v>
      </c>
      <c r="I119" s="8" t="s">
        <v>59</v>
      </c>
      <c r="J119" s="61">
        <v>0</v>
      </c>
      <c r="K119" s="8">
        <v>1</v>
      </c>
      <c r="L119" s="8">
        <v>4</v>
      </c>
      <c r="M119" s="8" t="s">
        <v>66</v>
      </c>
      <c r="N119" s="9">
        <v>46176</v>
      </c>
      <c r="O119" s="10">
        <v>46176.5625</v>
      </c>
      <c r="P119" s="10">
        <v>46176.729166666664</v>
      </c>
      <c r="Q119" s="8" t="s">
        <v>56</v>
      </c>
      <c r="R119" s="8">
        <v>4</v>
      </c>
      <c r="S119" s="8">
        <v>0</v>
      </c>
      <c r="T119" s="8" t="b">
        <v>0</v>
      </c>
      <c r="U119" s="34">
        <v>240</v>
      </c>
      <c r="V119" s="34">
        <v>216</v>
      </c>
      <c r="W119" s="34">
        <v>124</v>
      </c>
      <c r="X119" s="8">
        <v>0</v>
      </c>
      <c r="Y119" s="8">
        <v>0</v>
      </c>
      <c r="Z119" s="10">
        <v>46176.56527777778</v>
      </c>
      <c r="AA119" s="10">
        <v>46176.715277777781</v>
      </c>
      <c r="AB119" s="8">
        <v>4</v>
      </c>
      <c r="AC119" s="8">
        <v>0</v>
      </c>
      <c r="AD119" s="8"/>
      <c r="AE119" s="46">
        <v>1</v>
      </c>
      <c r="AF119" s="46">
        <v>0</v>
      </c>
      <c r="AG119" s="41">
        <v>240</v>
      </c>
    </row>
    <row r="120" spans="2:33">
      <c r="B120" s="8" t="s">
        <v>8326</v>
      </c>
      <c r="C120" s="8" t="s">
        <v>49</v>
      </c>
      <c r="D120" s="8" t="s">
        <v>76</v>
      </c>
      <c r="E120" s="9">
        <v>46174</v>
      </c>
      <c r="F120" s="8" t="s">
        <v>52</v>
      </c>
      <c r="G120" s="8" t="s">
        <v>64</v>
      </c>
      <c r="H120" s="8" t="s">
        <v>53</v>
      </c>
      <c r="I120" s="8" t="s">
        <v>67</v>
      </c>
      <c r="J120" s="61">
        <v>0</v>
      </c>
      <c r="K120" s="8">
        <v>1</v>
      </c>
      <c r="L120" s="8">
        <v>4</v>
      </c>
      <c r="M120" s="8" t="s">
        <v>66</v>
      </c>
      <c r="N120" s="9">
        <v>46177</v>
      </c>
      <c r="O120" s="10">
        <v>46177.333333333336</v>
      </c>
      <c r="P120" s="10">
        <v>46177.479166666664</v>
      </c>
      <c r="Q120" s="8" t="s">
        <v>56</v>
      </c>
      <c r="R120" s="8">
        <v>4</v>
      </c>
      <c r="S120" s="8">
        <v>0</v>
      </c>
      <c r="T120" s="8" t="b">
        <v>0</v>
      </c>
      <c r="U120" s="34">
        <v>210</v>
      </c>
      <c r="V120" s="34">
        <v>185</v>
      </c>
      <c r="W120" s="34">
        <v>112</v>
      </c>
      <c r="X120" s="8">
        <v>0</v>
      </c>
      <c r="Y120" s="8">
        <v>0</v>
      </c>
      <c r="Z120" s="10">
        <v>46177.340277777781</v>
      </c>
      <c r="AA120" s="10">
        <v>46177.46875</v>
      </c>
      <c r="AB120" s="8">
        <v>4</v>
      </c>
      <c r="AC120" s="8">
        <v>0</v>
      </c>
      <c r="AD120" s="8"/>
      <c r="AE120" s="46">
        <v>1</v>
      </c>
      <c r="AF120" s="46">
        <v>0</v>
      </c>
      <c r="AG120" s="41">
        <v>210</v>
      </c>
    </row>
    <row r="121" spans="2:33">
      <c r="B121" s="8" t="s">
        <v>8326</v>
      </c>
      <c r="C121" s="8" t="s">
        <v>49</v>
      </c>
      <c r="D121" s="8" t="s">
        <v>76</v>
      </c>
      <c r="E121" s="9">
        <v>46174</v>
      </c>
      <c r="F121" s="8" t="s">
        <v>52</v>
      </c>
      <c r="G121" s="8" t="s">
        <v>64</v>
      </c>
      <c r="H121" s="8" t="s">
        <v>53</v>
      </c>
      <c r="I121" s="8" t="s">
        <v>54</v>
      </c>
      <c r="J121" s="61">
        <v>0</v>
      </c>
      <c r="K121" s="8">
        <v>1</v>
      </c>
      <c r="L121" s="8">
        <v>4</v>
      </c>
      <c r="M121" s="8" t="s">
        <v>66</v>
      </c>
      <c r="N121" s="9">
        <v>46178</v>
      </c>
      <c r="O121" s="10">
        <v>46178.5625</v>
      </c>
      <c r="P121" s="10">
        <v>46178.770833333336</v>
      </c>
      <c r="Q121" s="8" t="s">
        <v>56</v>
      </c>
      <c r="R121" s="8">
        <v>4</v>
      </c>
      <c r="S121" s="8">
        <v>0</v>
      </c>
      <c r="T121" s="8" t="b">
        <v>0</v>
      </c>
      <c r="U121" s="34">
        <v>300</v>
      </c>
      <c r="V121" s="34">
        <v>278</v>
      </c>
      <c r="W121" s="34">
        <v>186</v>
      </c>
      <c r="X121" s="8">
        <v>0</v>
      </c>
      <c r="Y121" s="8">
        <v>0</v>
      </c>
      <c r="Z121" s="10">
        <v>46178.567361111112</v>
      </c>
      <c r="AA121" s="10">
        <v>46178.760416666664</v>
      </c>
      <c r="AB121" s="8">
        <v>4</v>
      </c>
      <c r="AC121" s="8">
        <v>0</v>
      </c>
      <c r="AD121" s="8"/>
      <c r="AE121" s="46">
        <v>1</v>
      </c>
      <c r="AF121" s="46">
        <v>0</v>
      </c>
      <c r="AG121" s="41">
        <v>300</v>
      </c>
    </row>
    <row r="122" spans="2:33">
      <c r="B122" s="8" t="s">
        <v>8326</v>
      </c>
      <c r="C122" s="8" t="s">
        <v>49</v>
      </c>
      <c r="D122" s="8" t="s">
        <v>76</v>
      </c>
      <c r="E122" s="9">
        <v>46174</v>
      </c>
      <c r="F122" s="8" t="s">
        <v>52</v>
      </c>
      <c r="G122" s="8" t="s">
        <v>64</v>
      </c>
      <c r="H122" s="8" t="s">
        <v>53</v>
      </c>
      <c r="I122" s="8" t="s">
        <v>68</v>
      </c>
      <c r="J122" s="61">
        <v>0</v>
      </c>
      <c r="K122" s="8">
        <v>1</v>
      </c>
      <c r="L122" s="8">
        <v>4</v>
      </c>
      <c r="M122" s="8" t="s">
        <v>66</v>
      </c>
      <c r="N122" s="9">
        <v>46179</v>
      </c>
      <c r="O122" s="10">
        <v>46179.333333333336</v>
      </c>
      <c r="P122" s="10">
        <v>46179.666666666664</v>
      </c>
      <c r="Q122" s="8" t="s">
        <v>56</v>
      </c>
      <c r="R122" s="8">
        <v>4</v>
      </c>
      <c r="S122" s="8">
        <v>0</v>
      </c>
      <c r="T122" s="8" t="b">
        <v>0</v>
      </c>
      <c r="U122" s="34">
        <v>480</v>
      </c>
      <c r="V122" s="34">
        <v>454</v>
      </c>
      <c r="W122" s="34">
        <v>334</v>
      </c>
      <c r="X122" s="8">
        <v>0</v>
      </c>
      <c r="Y122" s="8">
        <v>0</v>
      </c>
      <c r="Z122" s="10">
        <v>46179.336111111108</v>
      </c>
      <c r="AA122" s="10">
        <v>46179.651388888888</v>
      </c>
      <c r="AB122" s="8">
        <v>4</v>
      </c>
      <c r="AC122" s="8">
        <v>0</v>
      </c>
      <c r="AD122" s="8"/>
      <c r="AE122" s="46">
        <v>1</v>
      </c>
      <c r="AF122" s="46">
        <v>0</v>
      </c>
      <c r="AG122" s="41">
        <v>480</v>
      </c>
    </row>
    <row r="123" spans="2:33">
      <c r="B123" s="8" t="s">
        <v>8326</v>
      </c>
      <c r="C123" s="8" t="s">
        <v>49</v>
      </c>
      <c r="D123" s="8" t="s">
        <v>76</v>
      </c>
      <c r="E123" s="9">
        <v>46174</v>
      </c>
      <c r="F123" s="8" t="s">
        <v>52</v>
      </c>
      <c r="G123" s="8" t="s">
        <v>64</v>
      </c>
      <c r="H123" s="8" t="s">
        <v>53</v>
      </c>
      <c r="I123" s="8" t="s">
        <v>67</v>
      </c>
      <c r="J123" s="61">
        <v>0</v>
      </c>
      <c r="K123" s="8">
        <v>1</v>
      </c>
      <c r="L123" s="8">
        <v>4</v>
      </c>
      <c r="M123" s="8" t="s">
        <v>66</v>
      </c>
      <c r="N123" s="9">
        <v>46180</v>
      </c>
      <c r="O123" s="10">
        <v>46180.375</v>
      </c>
      <c r="P123" s="10">
        <v>46180.708333333336</v>
      </c>
      <c r="Q123" s="8" t="s">
        <v>56</v>
      </c>
      <c r="R123" s="8">
        <v>4</v>
      </c>
      <c r="S123" s="8">
        <v>0</v>
      </c>
      <c r="T123" s="8" t="b">
        <v>0</v>
      </c>
      <c r="U123" s="34">
        <v>480</v>
      </c>
      <c r="V123" s="34">
        <v>433</v>
      </c>
      <c r="W123" s="34">
        <v>327</v>
      </c>
      <c r="X123" s="8">
        <v>0</v>
      </c>
      <c r="Y123" s="8">
        <v>0</v>
      </c>
      <c r="Z123" s="10">
        <v>46180.376388888886</v>
      </c>
      <c r="AA123" s="10">
        <v>46180.677083333336</v>
      </c>
      <c r="AB123" s="8">
        <v>4</v>
      </c>
      <c r="AC123" s="8">
        <v>0</v>
      </c>
      <c r="AD123" s="8"/>
      <c r="AE123" s="46">
        <v>1</v>
      </c>
      <c r="AF123" s="46">
        <v>0</v>
      </c>
      <c r="AG123" s="41">
        <v>480</v>
      </c>
    </row>
    <row r="124" spans="2:33">
      <c r="B124" s="8" t="s">
        <v>8326</v>
      </c>
      <c r="C124" s="8" t="s">
        <v>49</v>
      </c>
      <c r="D124" s="8" t="s">
        <v>76</v>
      </c>
      <c r="E124" s="9">
        <v>46174</v>
      </c>
      <c r="F124" s="8" t="s">
        <v>52</v>
      </c>
      <c r="G124" s="8" t="s">
        <v>64</v>
      </c>
      <c r="H124" s="8" t="s">
        <v>53</v>
      </c>
      <c r="I124" s="8" t="s">
        <v>57</v>
      </c>
      <c r="J124" s="61">
        <v>0</v>
      </c>
      <c r="K124" s="8">
        <v>1</v>
      </c>
      <c r="L124" s="8">
        <v>4</v>
      </c>
      <c r="M124" s="8" t="s">
        <v>66</v>
      </c>
      <c r="N124" s="9">
        <v>46184</v>
      </c>
      <c r="O124" s="10">
        <v>46184.333333333336</v>
      </c>
      <c r="P124" s="10">
        <v>46184.666666666664</v>
      </c>
      <c r="Q124" s="8" t="s">
        <v>56</v>
      </c>
      <c r="R124" s="8">
        <v>4</v>
      </c>
      <c r="S124" s="8">
        <v>0</v>
      </c>
      <c r="T124" s="8" t="b">
        <v>0</v>
      </c>
      <c r="U124" s="34">
        <v>480</v>
      </c>
      <c r="V124" s="34">
        <v>442</v>
      </c>
      <c r="W124" s="34">
        <v>308</v>
      </c>
      <c r="X124" s="8">
        <v>0</v>
      </c>
      <c r="Y124" s="8">
        <v>0</v>
      </c>
      <c r="Z124" s="10">
        <v>46184.335416666669</v>
      </c>
      <c r="AA124" s="10">
        <v>46184.642361111109</v>
      </c>
      <c r="AB124" s="8">
        <v>4</v>
      </c>
      <c r="AC124" s="8">
        <v>0</v>
      </c>
      <c r="AD124" s="8"/>
      <c r="AE124" s="46">
        <v>1</v>
      </c>
      <c r="AF124" s="46">
        <v>0</v>
      </c>
      <c r="AG124" s="41">
        <v>480</v>
      </c>
    </row>
    <row r="125" spans="2:33">
      <c r="B125" s="8" t="s">
        <v>8326</v>
      </c>
      <c r="C125" s="8" t="s">
        <v>49</v>
      </c>
      <c r="D125" s="8" t="s">
        <v>76</v>
      </c>
      <c r="E125" s="9">
        <v>46174</v>
      </c>
      <c r="F125" s="8" t="s">
        <v>52</v>
      </c>
      <c r="G125" s="8" t="s">
        <v>64</v>
      </c>
      <c r="H125" s="8" t="s">
        <v>53</v>
      </c>
      <c r="I125" s="8" t="s">
        <v>68</v>
      </c>
      <c r="J125" s="61">
        <v>0</v>
      </c>
      <c r="K125" s="8">
        <v>1</v>
      </c>
      <c r="L125" s="8">
        <v>4</v>
      </c>
      <c r="M125" s="8" t="s">
        <v>66</v>
      </c>
      <c r="N125" s="9">
        <v>46187</v>
      </c>
      <c r="O125" s="10">
        <v>46187.354166666664</v>
      </c>
      <c r="P125" s="10">
        <v>46187.541666666664</v>
      </c>
      <c r="Q125" s="8" t="s">
        <v>56</v>
      </c>
      <c r="R125" s="8">
        <v>4</v>
      </c>
      <c r="S125" s="8">
        <v>0</v>
      </c>
      <c r="T125" s="8" t="b">
        <v>0</v>
      </c>
      <c r="U125" s="34">
        <v>270</v>
      </c>
      <c r="V125" s="34">
        <v>235</v>
      </c>
      <c r="W125" s="34">
        <v>161</v>
      </c>
      <c r="X125" s="8">
        <v>0</v>
      </c>
      <c r="Y125" s="8">
        <v>0</v>
      </c>
      <c r="Z125" s="10">
        <v>46187.35833333333</v>
      </c>
      <c r="AA125" s="10">
        <v>46187.521527777775</v>
      </c>
      <c r="AB125" s="8">
        <v>4</v>
      </c>
      <c r="AC125" s="8">
        <v>0</v>
      </c>
      <c r="AD125" s="8"/>
      <c r="AE125" s="46">
        <v>1</v>
      </c>
      <c r="AF125" s="46">
        <v>0</v>
      </c>
      <c r="AG125" s="41">
        <v>270</v>
      </c>
    </row>
    <row r="126" spans="2:33">
      <c r="B126" s="8" t="s">
        <v>8326</v>
      </c>
      <c r="C126" s="8" t="s">
        <v>49</v>
      </c>
      <c r="D126" s="8" t="s">
        <v>76</v>
      </c>
      <c r="E126" s="9">
        <v>46174</v>
      </c>
      <c r="F126" s="8" t="s">
        <v>52</v>
      </c>
      <c r="G126" s="8" t="s">
        <v>64</v>
      </c>
      <c r="H126" s="8" t="s">
        <v>53</v>
      </c>
      <c r="I126" s="8" t="s">
        <v>62</v>
      </c>
      <c r="J126" s="61">
        <v>0</v>
      </c>
      <c r="K126" s="8">
        <v>1</v>
      </c>
      <c r="L126" s="8">
        <v>4</v>
      </c>
      <c r="M126" s="8" t="s">
        <v>66</v>
      </c>
      <c r="N126" s="9">
        <v>46189</v>
      </c>
      <c r="O126" s="10">
        <v>46189.333333333336</v>
      </c>
      <c r="P126" s="10">
        <v>46189.708333333336</v>
      </c>
      <c r="Q126" s="8" t="s">
        <v>56</v>
      </c>
      <c r="R126" s="8">
        <v>4</v>
      </c>
      <c r="S126" s="8">
        <v>0</v>
      </c>
      <c r="T126" s="8" t="b">
        <v>0</v>
      </c>
      <c r="U126" s="34">
        <v>540</v>
      </c>
      <c r="V126" s="34">
        <v>527</v>
      </c>
      <c r="W126" s="34">
        <v>415</v>
      </c>
      <c r="X126" s="8">
        <v>0</v>
      </c>
      <c r="Y126" s="8">
        <v>0</v>
      </c>
      <c r="Z126" s="10">
        <v>46189.334722222222</v>
      </c>
      <c r="AA126" s="10">
        <v>46189.700694444444</v>
      </c>
      <c r="AB126" s="8">
        <v>4</v>
      </c>
      <c r="AC126" s="8">
        <v>0</v>
      </c>
      <c r="AD126" s="8"/>
      <c r="AE126" s="46">
        <v>1</v>
      </c>
      <c r="AF126" s="46">
        <v>0</v>
      </c>
      <c r="AG126" s="41">
        <v>540</v>
      </c>
    </row>
    <row r="127" spans="2:33">
      <c r="B127" s="8" t="s">
        <v>8326</v>
      </c>
      <c r="C127" s="8" t="s">
        <v>49</v>
      </c>
      <c r="D127" s="8" t="s">
        <v>76</v>
      </c>
      <c r="E127" s="9">
        <v>46174</v>
      </c>
      <c r="F127" s="8" t="s">
        <v>52</v>
      </c>
      <c r="G127" s="8" t="s">
        <v>64</v>
      </c>
      <c r="H127" s="8" t="s">
        <v>53</v>
      </c>
      <c r="I127" s="8" t="s">
        <v>68</v>
      </c>
      <c r="J127" s="61">
        <v>0</v>
      </c>
      <c r="K127" s="8">
        <v>1</v>
      </c>
      <c r="L127" s="8">
        <v>4</v>
      </c>
      <c r="M127" s="8" t="s">
        <v>66</v>
      </c>
      <c r="N127" s="9">
        <v>46190</v>
      </c>
      <c r="O127" s="10">
        <v>46190.375</v>
      </c>
      <c r="P127" s="10">
        <v>46190.708333333336</v>
      </c>
      <c r="Q127" s="8" t="s">
        <v>56</v>
      </c>
      <c r="R127" s="8">
        <v>4</v>
      </c>
      <c r="S127" s="8">
        <v>0</v>
      </c>
      <c r="T127" s="8" t="b">
        <v>0</v>
      </c>
      <c r="U127" s="34">
        <v>480</v>
      </c>
      <c r="V127" s="34">
        <v>441</v>
      </c>
      <c r="W127" s="34">
        <v>336</v>
      </c>
      <c r="X127" s="8">
        <v>0</v>
      </c>
      <c r="Y127" s="8">
        <v>0</v>
      </c>
      <c r="Z127" s="10">
        <v>46190.380555555559</v>
      </c>
      <c r="AA127" s="10">
        <v>46190.686805555553</v>
      </c>
      <c r="AB127" s="8">
        <v>4</v>
      </c>
      <c r="AC127" s="8">
        <v>0</v>
      </c>
      <c r="AD127" s="8"/>
      <c r="AE127" s="46">
        <v>1</v>
      </c>
      <c r="AF127" s="46">
        <v>0</v>
      </c>
      <c r="AG127" s="41">
        <v>480</v>
      </c>
    </row>
    <row r="128" spans="2:33">
      <c r="B128" s="8" t="s">
        <v>8326</v>
      </c>
      <c r="C128" s="8" t="s">
        <v>49</v>
      </c>
      <c r="D128" s="8" t="s">
        <v>76</v>
      </c>
      <c r="E128" s="9">
        <v>46174</v>
      </c>
      <c r="F128" s="8" t="s">
        <v>52</v>
      </c>
      <c r="G128" s="8" t="s">
        <v>64</v>
      </c>
      <c r="H128" s="8" t="s">
        <v>53</v>
      </c>
      <c r="I128" s="8" t="s">
        <v>62</v>
      </c>
      <c r="J128" s="61">
        <v>0</v>
      </c>
      <c r="K128" s="8">
        <v>1</v>
      </c>
      <c r="L128" s="8">
        <v>4</v>
      </c>
      <c r="M128" s="8" t="s">
        <v>66</v>
      </c>
      <c r="N128" s="9">
        <v>46192</v>
      </c>
      <c r="O128" s="10">
        <v>46192.375</v>
      </c>
      <c r="P128" s="10">
        <v>46192.666666666664</v>
      </c>
      <c r="Q128" s="8" t="s">
        <v>56</v>
      </c>
      <c r="R128" s="8">
        <v>4</v>
      </c>
      <c r="S128" s="8">
        <v>0</v>
      </c>
      <c r="T128" s="8" t="b">
        <v>0</v>
      </c>
      <c r="U128" s="34">
        <v>420</v>
      </c>
      <c r="V128" s="34">
        <v>397</v>
      </c>
      <c r="W128" s="34">
        <v>312</v>
      </c>
      <c r="X128" s="8">
        <v>0</v>
      </c>
      <c r="Y128" s="8">
        <v>0</v>
      </c>
      <c r="Z128" s="10">
        <v>46192.379166666666</v>
      </c>
      <c r="AA128" s="10">
        <v>46192.654861111114</v>
      </c>
      <c r="AB128" s="8">
        <v>4</v>
      </c>
      <c r="AC128" s="8">
        <v>0</v>
      </c>
      <c r="AD128" s="8"/>
      <c r="AE128" s="46">
        <v>1</v>
      </c>
      <c r="AF128" s="46">
        <v>0</v>
      </c>
      <c r="AG128" s="41">
        <v>420</v>
      </c>
    </row>
    <row r="129" spans="2:33">
      <c r="B129" s="8" t="s">
        <v>8326</v>
      </c>
      <c r="C129" s="8" t="s">
        <v>49</v>
      </c>
      <c r="D129" s="8" t="s">
        <v>76</v>
      </c>
      <c r="E129" s="9">
        <v>46174</v>
      </c>
      <c r="F129" s="8" t="s">
        <v>52</v>
      </c>
      <c r="G129" s="8" t="s">
        <v>64</v>
      </c>
      <c r="H129" s="8" t="s">
        <v>53</v>
      </c>
      <c r="I129" s="8" t="s">
        <v>62</v>
      </c>
      <c r="J129" s="61">
        <v>0</v>
      </c>
      <c r="K129" s="8">
        <v>1</v>
      </c>
      <c r="L129" s="8">
        <v>4</v>
      </c>
      <c r="M129" s="8" t="s">
        <v>66</v>
      </c>
      <c r="N129" s="9">
        <v>46196</v>
      </c>
      <c r="O129" s="10">
        <v>46196.375</v>
      </c>
      <c r="P129" s="10">
        <v>46196.583333333336</v>
      </c>
      <c r="Q129" s="8" t="s">
        <v>56</v>
      </c>
      <c r="R129" s="8">
        <v>4</v>
      </c>
      <c r="S129" s="8">
        <v>0</v>
      </c>
      <c r="T129" s="8" t="b">
        <v>0</v>
      </c>
      <c r="U129" s="34">
        <v>300</v>
      </c>
      <c r="V129" s="34">
        <v>274</v>
      </c>
      <c r="W129" s="34">
        <v>184</v>
      </c>
      <c r="X129" s="8">
        <v>0</v>
      </c>
      <c r="Y129" s="8">
        <v>0</v>
      </c>
      <c r="Z129" s="10">
        <v>46196.381944444445</v>
      </c>
      <c r="AA129" s="10">
        <v>46196.572222222225</v>
      </c>
      <c r="AB129" s="8">
        <v>4</v>
      </c>
      <c r="AC129" s="8">
        <v>0</v>
      </c>
      <c r="AD129" s="8"/>
      <c r="AE129" s="46">
        <v>1</v>
      </c>
      <c r="AF129" s="46">
        <v>0</v>
      </c>
      <c r="AG129" s="41">
        <v>300</v>
      </c>
    </row>
    <row r="130" spans="2:33">
      <c r="B130" s="8" t="s">
        <v>8326</v>
      </c>
      <c r="C130" s="8" t="s">
        <v>49</v>
      </c>
      <c r="D130" s="8" t="s">
        <v>76</v>
      </c>
      <c r="E130" s="9">
        <v>46174</v>
      </c>
      <c r="F130" s="8" t="s">
        <v>52</v>
      </c>
      <c r="G130" s="8" t="s">
        <v>64</v>
      </c>
      <c r="H130" s="8" t="s">
        <v>53</v>
      </c>
      <c r="I130" s="8" t="s">
        <v>68</v>
      </c>
      <c r="J130" s="61">
        <v>0</v>
      </c>
      <c r="K130" s="8">
        <v>1</v>
      </c>
      <c r="L130" s="8">
        <v>4</v>
      </c>
      <c r="M130" s="8" t="s">
        <v>66</v>
      </c>
      <c r="N130" s="9">
        <v>46197</v>
      </c>
      <c r="O130" s="10">
        <v>46197.375</v>
      </c>
      <c r="P130" s="10">
        <v>46197.541666666664</v>
      </c>
      <c r="Q130" s="8" t="s">
        <v>56</v>
      </c>
      <c r="R130" s="8">
        <v>4</v>
      </c>
      <c r="S130" s="8">
        <v>0</v>
      </c>
      <c r="T130" s="8" t="b">
        <v>0</v>
      </c>
      <c r="U130" s="34">
        <v>240</v>
      </c>
      <c r="V130" s="34">
        <v>206</v>
      </c>
      <c r="W130" s="34">
        <v>120</v>
      </c>
      <c r="X130" s="8">
        <v>0</v>
      </c>
      <c r="Y130" s="8">
        <v>0</v>
      </c>
      <c r="Z130" s="10">
        <v>46197.380555555559</v>
      </c>
      <c r="AA130" s="10">
        <v>46197.523611111108</v>
      </c>
      <c r="AB130" s="8">
        <v>4</v>
      </c>
      <c r="AC130" s="8">
        <v>0</v>
      </c>
      <c r="AD130" s="8"/>
      <c r="AE130" s="46">
        <v>1</v>
      </c>
      <c r="AF130" s="46">
        <v>0</v>
      </c>
      <c r="AG130" s="41">
        <v>240</v>
      </c>
    </row>
    <row r="131" spans="2:33">
      <c r="B131" s="8" t="s">
        <v>8326</v>
      </c>
      <c r="C131" s="8" t="s">
        <v>49</v>
      </c>
      <c r="D131" s="8" t="s">
        <v>76</v>
      </c>
      <c r="E131" s="9">
        <v>46174</v>
      </c>
      <c r="F131" s="8" t="s">
        <v>52</v>
      </c>
      <c r="G131" s="8" t="s">
        <v>64</v>
      </c>
      <c r="H131" s="8" t="s">
        <v>53</v>
      </c>
      <c r="I131" s="8" t="s">
        <v>62</v>
      </c>
      <c r="J131" s="61">
        <v>0</v>
      </c>
      <c r="K131" s="8">
        <v>1</v>
      </c>
      <c r="L131" s="8">
        <v>4</v>
      </c>
      <c r="M131" s="8" t="s">
        <v>66</v>
      </c>
      <c r="N131" s="9">
        <v>46199</v>
      </c>
      <c r="O131" s="10">
        <v>46199.354166666664</v>
      </c>
      <c r="P131" s="10">
        <v>46199.5</v>
      </c>
      <c r="Q131" s="8" t="s">
        <v>56</v>
      </c>
      <c r="R131" s="8">
        <v>4</v>
      </c>
      <c r="S131" s="8">
        <v>0</v>
      </c>
      <c r="T131" s="8" t="b">
        <v>0</v>
      </c>
      <c r="U131" s="34">
        <v>210</v>
      </c>
      <c r="V131" s="34">
        <v>169</v>
      </c>
      <c r="W131" s="34">
        <v>113</v>
      </c>
      <c r="X131" s="8">
        <v>0</v>
      </c>
      <c r="Y131" s="8">
        <v>0</v>
      </c>
      <c r="Z131" s="10">
        <v>46199.362500000003</v>
      </c>
      <c r="AA131" s="10">
        <v>46199.479861111111</v>
      </c>
      <c r="AB131" s="8">
        <v>4</v>
      </c>
      <c r="AC131" s="8">
        <v>0</v>
      </c>
      <c r="AD131" s="8"/>
      <c r="AE131" s="46">
        <v>1</v>
      </c>
      <c r="AF131" s="46">
        <v>0</v>
      </c>
      <c r="AG131" s="41">
        <v>210</v>
      </c>
    </row>
    <row r="132" spans="2:33">
      <c r="B132" s="8" t="s">
        <v>8326</v>
      </c>
      <c r="C132" s="8" t="s">
        <v>49</v>
      </c>
      <c r="D132" s="8" t="s">
        <v>76</v>
      </c>
      <c r="E132" s="9">
        <v>46174</v>
      </c>
      <c r="F132" s="8" t="s">
        <v>52</v>
      </c>
      <c r="G132" s="8" t="s">
        <v>64</v>
      </c>
      <c r="H132" s="8" t="s">
        <v>53</v>
      </c>
      <c r="I132" s="8" t="s">
        <v>54</v>
      </c>
      <c r="J132" s="61">
        <v>0</v>
      </c>
      <c r="K132" s="8">
        <v>1</v>
      </c>
      <c r="L132" s="8">
        <v>4</v>
      </c>
      <c r="M132" s="8" t="s">
        <v>66</v>
      </c>
      <c r="N132" s="9">
        <v>46200</v>
      </c>
      <c r="O132" s="10">
        <v>46200.541666666664</v>
      </c>
      <c r="P132" s="10">
        <v>46200.708333333336</v>
      </c>
      <c r="Q132" s="8" t="s">
        <v>56</v>
      </c>
      <c r="R132" s="8">
        <v>4</v>
      </c>
      <c r="S132" s="8">
        <v>0</v>
      </c>
      <c r="T132" s="8" t="b">
        <v>0</v>
      </c>
      <c r="U132" s="34">
        <v>240</v>
      </c>
      <c r="V132" s="34">
        <v>221</v>
      </c>
      <c r="W132" s="34">
        <v>138</v>
      </c>
      <c r="X132" s="8">
        <v>0</v>
      </c>
      <c r="Y132" s="8">
        <v>0</v>
      </c>
      <c r="Z132" s="10">
        <v>46200.54583333333</v>
      </c>
      <c r="AA132" s="10">
        <v>46200.699305555558</v>
      </c>
      <c r="AB132" s="8">
        <v>4</v>
      </c>
      <c r="AC132" s="8">
        <v>0</v>
      </c>
      <c r="AD132" s="8"/>
      <c r="AE132" s="46">
        <v>1</v>
      </c>
      <c r="AF132" s="46">
        <v>0</v>
      </c>
      <c r="AG132" s="41">
        <v>240</v>
      </c>
    </row>
    <row r="133" spans="2:33">
      <c r="B133" s="8" t="s">
        <v>8326</v>
      </c>
      <c r="C133" s="8" t="s">
        <v>49</v>
      </c>
      <c r="D133" s="8" t="s">
        <v>78</v>
      </c>
      <c r="E133" s="9">
        <v>46174</v>
      </c>
      <c r="F133" s="8" t="s">
        <v>52</v>
      </c>
      <c r="G133" s="8" t="s">
        <v>77</v>
      </c>
      <c r="H133" s="8" t="s">
        <v>53</v>
      </c>
      <c r="I133" s="8" t="s">
        <v>79</v>
      </c>
      <c r="J133" s="61">
        <v>0</v>
      </c>
      <c r="K133" s="8">
        <v>1</v>
      </c>
      <c r="L133" s="8">
        <v>4</v>
      </c>
      <c r="M133" s="8" t="s">
        <v>80</v>
      </c>
      <c r="N133" s="9">
        <v>46174</v>
      </c>
      <c r="O133" s="10">
        <v>46174.333333333336</v>
      </c>
      <c r="P133" s="10">
        <v>46174.520833333336</v>
      </c>
      <c r="Q133" s="8" t="s">
        <v>56</v>
      </c>
      <c r="R133" s="8">
        <v>4</v>
      </c>
      <c r="S133" s="8">
        <v>0</v>
      </c>
      <c r="T133" s="8" t="b">
        <v>0</v>
      </c>
      <c r="U133" s="34">
        <v>270</v>
      </c>
      <c r="V133" s="34">
        <v>245</v>
      </c>
      <c r="W133" s="34">
        <v>159</v>
      </c>
      <c r="X133" s="8">
        <v>0</v>
      </c>
      <c r="Y133" s="8">
        <v>0</v>
      </c>
      <c r="Z133" s="10">
        <v>46174.335416666669</v>
      </c>
      <c r="AA133" s="10">
        <v>46174.505555555559</v>
      </c>
      <c r="AB133" s="8">
        <v>4</v>
      </c>
      <c r="AC133" s="8">
        <v>0</v>
      </c>
      <c r="AD133" s="8"/>
      <c r="AE133" s="46">
        <v>1</v>
      </c>
      <c r="AF133" s="46">
        <v>0</v>
      </c>
      <c r="AG133" s="41">
        <v>270</v>
      </c>
    </row>
    <row r="134" spans="2:33">
      <c r="B134" s="8" t="s">
        <v>8326</v>
      </c>
      <c r="C134" s="8" t="s">
        <v>49</v>
      </c>
      <c r="D134" s="8" t="s">
        <v>78</v>
      </c>
      <c r="E134" s="9">
        <v>46174</v>
      </c>
      <c r="F134" s="8" t="s">
        <v>52</v>
      </c>
      <c r="G134" s="8" t="s">
        <v>77</v>
      </c>
      <c r="H134" s="8" t="s">
        <v>53</v>
      </c>
      <c r="I134" s="8" t="s">
        <v>79</v>
      </c>
      <c r="J134" s="61">
        <v>0</v>
      </c>
      <c r="K134" s="8">
        <v>1</v>
      </c>
      <c r="L134" s="8">
        <v>4</v>
      </c>
      <c r="M134" s="8" t="s">
        <v>80</v>
      </c>
      <c r="N134" s="9">
        <v>46177</v>
      </c>
      <c r="O134" s="10">
        <v>46177.541666666664</v>
      </c>
      <c r="P134" s="10">
        <v>46177.708333333336</v>
      </c>
      <c r="Q134" s="8" t="s">
        <v>56</v>
      </c>
      <c r="R134" s="8">
        <v>4</v>
      </c>
      <c r="S134" s="8">
        <v>0</v>
      </c>
      <c r="T134" s="8" t="b">
        <v>0</v>
      </c>
      <c r="U134" s="34">
        <v>240</v>
      </c>
      <c r="V134" s="34">
        <v>221</v>
      </c>
      <c r="W134" s="34">
        <v>142</v>
      </c>
      <c r="X134" s="8">
        <v>0</v>
      </c>
      <c r="Y134" s="8">
        <v>0</v>
      </c>
      <c r="Z134" s="10">
        <v>46177.54791666667</v>
      </c>
      <c r="AA134" s="10">
        <v>46177.701388888891</v>
      </c>
      <c r="AB134" s="8">
        <v>4</v>
      </c>
      <c r="AC134" s="8">
        <v>0</v>
      </c>
      <c r="AD134" s="8"/>
      <c r="AE134" s="46">
        <v>1</v>
      </c>
      <c r="AF134" s="46">
        <v>0</v>
      </c>
      <c r="AG134" s="41">
        <v>240</v>
      </c>
    </row>
    <row r="135" spans="2:33">
      <c r="B135" s="8" t="s">
        <v>8326</v>
      </c>
      <c r="C135" s="8" t="s">
        <v>49</v>
      </c>
      <c r="D135" s="8" t="s">
        <v>78</v>
      </c>
      <c r="E135" s="9">
        <v>46174</v>
      </c>
      <c r="F135" s="8" t="s">
        <v>52</v>
      </c>
      <c r="G135" s="8" t="s">
        <v>77</v>
      </c>
      <c r="H135" s="8" t="s">
        <v>53</v>
      </c>
      <c r="I135" s="8" t="s">
        <v>79</v>
      </c>
      <c r="J135" s="61">
        <v>0</v>
      </c>
      <c r="K135" s="8">
        <v>1</v>
      </c>
      <c r="L135" s="8">
        <v>4</v>
      </c>
      <c r="M135" s="8" t="s">
        <v>80</v>
      </c>
      <c r="N135" s="9">
        <v>46178</v>
      </c>
      <c r="O135" s="10">
        <v>46178.375</v>
      </c>
      <c r="P135" s="10">
        <v>46178.5625</v>
      </c>
      <c r="Q135" s="8" t="s">
        <v>56</v>
      </c>
      <c r="R135" s="8">
        <v>4</v>
      </c>
      <c r="S135" s="8">
        <v>0</v>
      </c>
      <c r="T135" s="8" t="b">
        <v>0</v>
      </c>
      <c r="U135" s="34">
        <v>270</v>
      </c>
      <c r="V135" s="34">
        <v>235</v>
      </c>
      <c r="W135" s="34">
        <v>142</v>
      </c>
      <c r="X135" s="8">
        <v>0</v>
      </c>
      <c r="Y135" s="8">
        <v>0</v>
      </c>
      <c r="Z135" s="10">
        <v>46178.383333333331</v>
      </c>
      <c r="AA135" s="10">
        <v>46178.546527777777</v>
      </c>
      <c r="AB135" s="8">
        <v>4</v>
      </c>
      <c r="AC135" s="8">
        <v>0</v>
      </c>
      <c r="AD135" s="8"/>
      <c r="AE135" s="46">
        <v>1</v>
      </c>
      <c r="AF135" s="46">
        <v>0</v>
      </c>
      <c r="AG135" s="41">
        <v>270</v>
      </c>
    </row>
    <row r="136" spans="2:33">
      <c r="B136" s="8" t="s">
        <v>8326</v>
      </c>
      <c r="C136" s="8" t="s">
        <v>49</v>
      </c>
      <c r="D136" s="8" t="s">
        <v>78</v>
      </c>
      <c r="E136" s="9">
        <v>46174</v>
      </c>
      <c r="F136" s="8" t="s">
        <v>52</v>
      </c>
      <c r="G136" s="8" t="s">
        <v>77</v>
      </c>
      <c r="H136" s="8" t="s">
        <v>53</v>
      </c>
      <c r="I136" s="8" t="s">
        <v>79</v>
      </c>
      <c r="J136" s="61">
        <v>0</v>
      </c>
      <c r="K136" s="8">
        <v>1</v>
      </c>
      <c r="L136" s="8">
        <v>4</v>
      </c>
      <c r="M136" s="8" t="s">
        <v>80</v>
      </c>
      <c r="N136" s="9">
        <v>46179</v>
      </c>
      <c r="O136" s="10">
        <v>46179.354166666664</v>
      </c>
      <c r="P136" s="10">
        <v>46179.520833333336</v>
      </c>
      <c r="Q136" s="8" t="s">
        <v>56</v>
      </c>
      <c r="R136" s="8">
        <v>4</v>
      </c>
      <c r="S136" s="8">
        <v>0</v>
      </c>
      <c r="T136" s="8" t="b">
        <v>0</v>
      </c>
      <c r="U136" s="34">
        <v>240</v>
      </c>
      <c r="V136" s="34">
        <v>209</v>
      </c>
      <c r="W136" s="34">
        <v>123</v>
      </c>
      <c r="X136" s="8">
        <v>0</v>
      </c>
      <c r="Y136" s="8">
        <v>0</v>
      </c>
      <c r="Z136" s="10">
        <v>46179.355555555558</v>
      </c>
      <c r="AA136" s="10">
        <v>46179.500694444447</v>
      </c>
      <c r="AB136" s="8">
        <v>4</v>
      </c>
      <c r="AC136" s="8">
        <v>0</v>
      </c>
      <c r="AD136" s="8"/>
      <c r="AE136" s="46">
        <v>1</v>
      </c>
      <c r="AF136" s="46">
        <v>0</v>
      </c>
      <c r="AG136" s="41">
        <v>240</v>
      </c>
    </row>
    <row r="137" spans="2:33">
      <c r="B137" s="8" t="s">
        <v>8326</v>
      </c>
      <c r="C137" s="8" t="s">
        <v>49</v>
      </c>
      <c r="D137" s="8" t="s">
        <v>78</v>
      </c>
      <c r="E137" s="9">
        <v>46174</v>
      </c>
      <c r="F137" s="8" t="s">
        <v>52</v>
      </c>
      <c r="G137" s="8" t="s">
        <v>77</v>
      </c>
      <c r="H137" s="8" t="s">
        <v>53</v>
      </c>
      <c r="I137" s="8" t="s">
        <v>79</v>
      </c>
      <c r="J137" s="61">
        <v>0</v>
      </c>
      <c r="K137" s="8">
        <v>1</v>
      </c>
      <c r="L137" s="8">
        <v>4</v>
      </c>
      <c r="M137" s="8" t="s">
        <v>80</v>
      </c>
      <c r="N137" s="9">
        <v>46180</v>
      </c>
      <c r="O137" s="10">
        <v>46180.3125</v>
      </c>
      <c r="P137" s="10">
        <v>46180.6875</v>
      </c>
      <c r="Q137" s="8" t="s">
        <v>56</v>
      </c>
      <c r="R137" s="8">
        <v>4</v>
      </c>
      <c r="S137" s="8">
        <v>0</v>
      </c>
      <c r="T137" s="8" t="b">
        <v>0</v>
      </c>
      <c r="U137" s="34">
        <v>540</v>
      </c>
      <c r="V137" s="34">
        <v>510</v>
      </c>
      <c r="W137" s="34">
        <v>385</v>
      </c>
      <c r="X137" s="8">
        <v>0</v>
      </c>
      <c r="Y137" s="8">
        <v>0</v>
      </c>
      <c r="Z137" s="10">
        <v>46180.318749999999</v>
      </c>
      <c r="AA137" s="10">
        <v>46180.67291666667</v>
      </c>
      <c r="AB137" s="8">
        <v>4</v>
      </c>
      <c r="AC137" s="8">
        <v>0</v>
      </c>
      <c r="AD137" s="8"/>
      <c r="AE137" s="46">
        <v>1</v>
      </c>
      <c r="AF137" s="46">
        <v>0</v>
      </c>
      <c r="AG137" s="41">
        <v>540</v>
      </c>
    </row>
    <row r="138" spans="2:33">
      <c r="B138" s="8" t="s">
        <v>8326</v>
      </c>
      <c r="C138" s="8" t="s">
        <v>49</v>
      </c>
      <c r="D138" s="8" t="s">
        <v>78</v>
      </c>
      <c r="E138" s="9">
        <v>46174</v>
      </c>
      <c r="F138" s="8" t="s">
        <v>52</v>
      </c>
      <c r="G138" s="8" t="s">
        <v>77</v>
      </c>
      <c r="H138" s="8" t="s">
        <v>53</v>
      </c>
      <c r="I138" s="8" t="s">
        <v>79</v>
      </c>
      <c r="J138" s="61">
        <v>0</v>
      </c>
      <c r="K138" s="8">
        <v>1</v>
      </c>
      <c r="L138" s="8">
        <v>4</v>
      </c>
      <c r="M138" s="8" t="s">
        <v>80</v>
      </c>
      <c r="N138" s="9">
        <v>46182</v>
      </c>
      <c r="O138" s="10">
        <v>46182.354166666664</v>
      </c>
      <c r="P138" s="10">
        <v>46182.479166666664</v>
      </c>
      <c r="Q138" s="8" t="s">
        <v>56</v>
      </c>
      <c r="R138" s="8">
        <v>4</v>
      </c>
      <c r="S138" s="8">
        <v>0</v>
      </c>
      <c r="T138" s="8" t="b">
        <v>0</v>
      </c>
      <c r="U138" s="34">
        <v>180</v>
      </c>
      <c r="V138" s="34">
        <v>167</v>
      </c>
      <c r="W138" s="34">
        <v>95</v>
      </c>
      <c r="X138" s="8">
        <v>0</v>
      </c>
      <c r="Y138" s="8">
        <v>0</v>
      </c>
      <c r="Z138" s="10">
        <v>46182.35833333333</v>
      </c>
      <c r="AA138" s="10">
        <v>46182.474305555559</v>
      </c>
      <c r="AB138" s="8">
        <v>4</v>
      </c>
      <c r="AC138" s="8">
        <v>0</v>
      </c>
      <c r="AD138" s="8"/>
      <c r="AE138" s="46">
        <v>1</v>
      </c>
      <c r="AF138" s="46">
        <v>0</v>
      </c>
      <c r="AG138" s="41">
        <v>180</v>
      </c>
    </row>
    <row r="139" spans="2:33">
      <c r="B139" s="8" t="s">
        <v>8326</v>
      </c>
      <c r="C139" s="8" t="s">
        <v>49</v>
      </c>
      <c r="D139" s="8" t="s">
        <v>78</v>
      </c>
      <c r="E139" s="9">
        <v>46174</v>
      </c>
      <c r="F139" s="8" t="s">
        <v>52</v>
      </c>
      <c r="G139" s="8" t="s">
        <v>77</v>
      </c>
      <c r="H139" s="8" t="s">
        <v>53</v>
      </c>
      <c r="I139" s="8" t="s">
        <v>79</v>
      </c>
      <c r="J139" s="61">
        <v>0</v>
      </c>
      <c r="K139" s="8">
        <v>1</v>
      </c>
      <c r="L139" s="8">
        <v>4</v>
      </c>
      <c r="M139" s="8" t="s">
        <v>80</v>
      </c>
      <c r="N139" s="9">
        <v>46184</v>
      </c>
      <c r="O139" s="10">
        <v>46184.375</v>
      </c>
      <c r="P139" s="10">
        <v>46184.75</v>
      </c>
      <c r="Q139" s="8" t="s">
        <v>56</v>
      </c>
      <c r="R139" s="8">
        <v>4</v>
      </c>
      <c r="S139" s="8">
        <v>0</v>
      </c>
      <c r="T139" s="8" t="b">
        <v>0</v>
      </c>
      <c r="U139" s="34">
        <v>540</v>
      </c>
      <c r="V139" s="34">
        <v>506</v>
      </c>
      <c r="W139" s="34">
        <v>368</v>
      </c>
      <c r="X139" s="8">
        <v>0</v>
      </c>
      <c r="Y139" s="8">
        <v>0</v>
      </c>
      <c r="Z139" s="10">
        <v>46184.378472222219</v>
      </c>
      <c r="AA139" s="10">
        <v>46184.729861111111</v>
      </c>
      <c r="AB139" s="8">
        <v>4</v>
      </c>
      <c r="AC139" s="8">
        <v>0</v>
      </c>
      <c r="AD139" s="8"/>
      <c r="AE139" s="46">
        <v>1</v>
      </c>
      <c r="AF139" s="46">
        <v>0</v>
      </c>
      <c r="AG139" s="41">
        <v>540</v>
      </c>
    </row>
    <row r="140" spans="2:33">
      <c r="B140" s="8" t="s">
        <v>8326</v>
      </c>
      <c r="C140" s="8" t="s">
        <v>49</v>
      </c>
      <c r="D140" s="8" t="s">
        <v>78</v>
      </c>
      <c r="E140" s="9">
        <v>46174</v>
      </c>
      <c r="F140" s="8" t="s">
        <v>52</v>
      </c>
      <c r="G140" s="8" t="s">
        <v>77</v>
      </c>
      <c r="H140" s="8" t="s">
        <v>53</v>
      </c>
      <c r="I140" s="8" t="s">
        <v>79</v>
      </c>
      <c r="J140" s="61">
        <v>0</v>
      </c>
      <c r="K140" s="8">
        <v>1</v>
      </c>
      <c r="L140" s="8">
        <v>4</v>
      </c>
      <c r="M140" s="8" t="s">
        <v>80</v>
      </c>
      <c r="N140" s="9">
        <v>46185</v>
      </c>
      <c r="O140" s="10">
        <v>46185.354166666664</v>
      </c>
      <c r="P140" s="10">
        <v>46185.541666666664</v>
      </c>
      <c r="Q140" s="8" t="s">
        <v>56</v>
      </c>
      <c r="R140" s="8">
        <v>4</v>
      </c>
      <c r="S140" s="8">
        <v>0</v>
      </c>
      <c r="T140" s="8" t="b">
        <v>0</v>
      </c>
      <c r="U140" s="34">
        <v>270</v>
      </c>
      <c r="V140" s="34">
        <v>254</v>
      </c>
      <c r="W140" s="34">
        <v>163</v>
      </c>
      <c r="X140" s="8">
        <v>0</v>
      </c>
      <c r="Y140" s="8">
        <v>0</v>
      </c>
      <c r="Z140" s="10">
        <v>46185.357638888891</v>
      </c>
      <c r="AA140" s="10">
        <v>46185.53402777778</v>
      </c>
      <c r="AB140" s="8">
        <v>4</v>
      </c>
      <c r="AC140" s="8">
        <v>0</v>
      </c>
      <c r="AD140" s="8"/>
      <c r="AE140" s="46">
        <v>1</v>
      </c>
      <c r="AF140" s="46">
        <v>0</v>
      </c>
      <c r="AG140" s="41">
        <v>270</v>
      </c>
    </row>
    <row r="141" spans="2:33">
      <c r="B141" s="8" t="s">
        <v>8326</v>
      </c>
      <c r="C141" s="8" t="s">
        <v>49</v>
      </c>
      <c r="D141" s="8" t="s">
        <v>78</v>
      </c>
      <c r="E141" s="9">
        <v>46174</v>
      </c>
      <c r="F141" s="8" t="s">
        <v>52</v>
      </c>
      <c r="G141" s="8" t="s">
        <v>77</v>
      </c>
      <c r="H141" s="8" t="s">
        <v>53</v>
      </c>
      <c r="I141" s="8" t="s">
        <v>79</v>
      </c>
      <c r="J141" s="61">
        <v>0</v>
      </c>
      <c r="K141" s="8">
        <v>1</v>
      </c>
      <c r="L141" s="8">
        <v>4</v>
      </c>
      <c r="M141" s="8" t="s">
        <v>80</v>
      </c>
      <c r="N141" s="9">
        <v>46186</v>
      </c>
      <c r="O141" s="10">
        <v>46186.354166666664</v>
      </c>
      <c r="P141" s="10">
        <v>46186.5</v>
      </c>
      <c r="Q141" s="8" t="s">
        <v>56</v>
      </c>
      <c r="R141" s="8">
        <v>4</v>
      </c>
      <c r="S141" s="8">
        <v>0</v>
      </c>
      <c r="T141" s="8" t="b">
        <v>0</v>
      </c>
      <c r="U141" s="34">
        <v>210</v>
      </c>
      <c r="V141" s="34">
        <v>192</v>
      </c>
      <c r="W141" s="34">
        <v>107</v>
      </c>
      <c r="X141" s="8">
        <v>0</v>
      </c>
      <c r="Y141" s="8">
        <v>0</v>
      </c>
      <c r="Z141" s="10">
        <v>46186.359722222223</v>
      </c>
      <c r="AA141" s="10">
        <v>46186.493055555555</v>
      </c>
      <c r="AB141" s="8">
        <v>4</v>
      </c>
      <c r="AC141" s="8">
        <v>0</v>
      </c>
      <c r="AD141" s="8"/>
      <c r="AE141" s="46">
        <v>1</v>
      </c>
      <c r="AF141" s="46">
        <v>0</v>
      </c>
      <c r="AG141" s="41">
        <v>210</v>
      </c>
    </row>
    <row r="142" spans="2:33">
      <c r="B142" s="8" t="s">
        <v>8326</v>
      </c>
      <c r="C142" s="8" t="s">
        <v>49</v>
      </c>
      <c r="D142" s="8" t="s">
        <v>78</v>
      </c>
      <c r="E142" s="9">
        <v>46174</v>
      </c>
      <c r="F142" s="8" t="s">
        <v>52</v>
      </c>
      <c r="G142" s="8" t="s">
        <v>77</v>
      </c>
      <c r="H142" s="8" t="s">
        <v>53</v>
      </c>
      <c r="I142" s="8" t="s">
        <v>79</v>
      </c>
      <c r="J142" s="61">
        <v>0</v>
      </c>
      <c r="K142" s="8">
        <v>1</v>
      </c>
      <c r="L142" s="8">
        <v>4</v>
      </c>
      <c r="M142" s="8" t="s">
        <v>80</v>
      </c>
      <c r="N142" s="9">
        <v>46189</v>
      </c>
      <c r="O142" s="10">
        <v>46189.354166666664</v>
      </c>
      <c r="P142" s="10">
        <v>46189.729166666664</v>
      </c>
      <c r="Q142" s="8" t="s">
        <v>56</v>
      </c>
      <c r="R142" s="8">
        <v>4</v>
      </c>
      <c r="S142" s="8">
        <v>0</v>
      </c>
      <c r="T142" s="8" t="b">
        <v>0</v>
      </c>
      <c r="U142" s="34">
        <v>540</v>
      </c>
      <c r="V142" s="34">
        <v>501</v>
      </c>
      <c r="W142" s="34">
        <v>352</v>
      </c>
      <c r="X142" s="8">
        <v>0</v>
      </c>
      <c r="Y142" s="8">
        <v>0</v>
      </c>
      <c r="Z142" s="10">
        <v>46189.359722222223</v>
      </c>
      <c r="AA142" s="10">
        <v>46189.707638888889</v>
      </c>
      <c r="AB142" s="8">
        <v>4</v>
      </c>
      <c r="AC142" s="8">
        <v>0</v>
      </c>
      <c r="AD142" s="8"/>
      <c r="AE142" s="46">
        <v>1</v>
      </c>
      <c r="AF142" s="46">
        <v>0</v>
      </c>
      <c r="AG142" s="41">
        <v>540</v>
      </c>
    </row>
    <row r="143" spans="2:33">
      <c r="B143" s="8" t="s">
        <v>8326</v>
      </c>
      <c r="C143" s="8" t="s">
        <v>49</v>
      </c>
      <c r="D143" s="8" t="s">
        <v>78</v>
      </c>
      <c r="E143" s="9">
        <v>46174</v>
      </c>
      <c r="F143" s="8" t="s">
        <v>52</v>
      </c>
      <c r="G143" s="8" t="s">
        <v>77</v>
      </c>
      <c r="H143" s="8" t="s">
        <v>53</v>
      </c>
      <c r="I143" s="8" t="s">
        <v>79</v>
      </c>
      <c r="J143" s="61">
        <v>0</v>
      </c>
      <c r="K143" s="8">
        <v>1</v>
      </c>
      <c r="L143" s="8">
        <v>4</v>
      </c>
      <c r="M143" s="8" t="s">
        <v>80</v>
      </c>
      <c r="N143" s="9">
        <v>46192</v>
      </c>
      <c r="O143" s="10">
        <v>46192.333333333336</v>
      </c>
      <c r="P143" s="10">
        <v>46192.666666666664</v>
      </c>
      <c r="Q143" s="8" t="s">
        <v>56</v>
      </c>
      <c r="R143" s="8">
        <v>4</v>
      </c>
      <c r="S143" s="8">
        <v>0</v>
      </c>
      <c r="T143" s="8" t="b">
        <v>0</v>
      </c>
      <c r="U143" s="34">
        <v>480</v>
      </c>
      <c r="V143" s="34">
        <v>446</v>
      </c>
      <c r="W143" s="34">
        <v>326</v>
      </c>
      <c r="X143" s="8">
        <v>0</v>
      </c>
      <c r="Y143" s="8">
        <v>0</v>
      </c>
      <c r="Z143" s="10">
        <v>46192.341666666667</v>
      </c>
      <c r="AA143" s="10">
        <v>46192.651388888888</v>
      </c>
      <c r="AB143" s="8">
        <v>4</v>
      </c>
      <c r="AC143" s="8">
        <v>0</v>
      </c>
      <c r="AD143" s="8"/>
      <c r="AE143" s="46">
        <v>1</v>
      </c>
      <c r="AF143" s="46">
        <v>0</v>
      </c>
      <c r="AG143" s="41">
        <v>480</v>
      </c>
    </row>
    <row r="144" spans="2:33">
      <c r="B144" s="8" t="s">
        <v>8326</v>
      </c>
      <c r="C144" s="8" t="s">
        <v>49</v>
      </c>
      <c r="D144" s="8" t="s">
        <v>78</v>
      </c>
      <c r="E144" s="9">
        <v>46174</v>
      </c>
      <c r="F144" s="8" t="s">
        <v>52</v>
      </c>
      <c r="G144" s="8" t="s">
        <v>77</v>
      </c>
      <c r="H144" s="8" t="s">
        <v>53</v>
      </c>
      <c r="I144" s="8" t="s">
        <v>79</v>
      </c>
      <c r="J144" s="61">
        <v>0</v>
      </c>
      <c r="K144" s="8">
        <v>1</v>
      </c>
      <c r="L144" s="8">
        <v>4</v>
      </c>
      <c r="M144" s="8" t="s">
        <v>80</v>
      </c>
      <c r="N144" s="9">
        <v>46193</v>
      </c>
      <c r="O144" s="10">
        <v>46193.333333333336</v>
      </c>
      <c r="P144" s="10">
        <v>46193.5</v>
      </c>
      <c r="Q144" s="8" t="s">
        <v>56</v>
      </c>
      <c r="R144" s="8">
        <v>4</v>
      </c>
      <c r="S144" s="8">
        <v>0</v>
      </c>
      <c r="T144" s="8" t="b">
        <v>0</v>
      </c>
      <c r="U144" s="34">
        <v>240</v>
      </c>
      <c r="V144" s="34">
        <v>222</v>
      </c>
      <c r="W144" s="34">
        <v>132</v>
      </c>
      <c r="X144" s="8">
        <v>0</v>
      </c>
      <c r="Y144" s="8">
        <v>0</v>
      </c>
      <c r="Z144" s="10">
        <v>46193.338194444441</v>
      </c>
      <c r="AA144" s="10">
        <v>46193.492361111108</v>
      </c>
      <c r="AB144" s="8">
        <v>4</v>
      </c>
      <c r="AC144" s="8">
        <v>0</v>
      </c>
      <c r="AD144" s="8"/>
      <c r="AE144" s="46">
        <v>1</v>
      </c>
      <c r="AF144" s="46">
        <v>0</v>
      </c>
      <c r="AG144" s="41">
        <v>240</v>
      </c>
    </row>
    <row r="145" spans="2:33">
      <c r="B145" s="8" t="s">
        <v>8326</v>
      </c>
      <c r="C145" s="8" t="s">
        <v>49</v>
      </c>
      <c r="D145" s="8" t="s">
        <v>78</v>
      </c>
      <c r="E145" s="9">
        <v>46174</v>
      </c>
      <c r="F145" s="8" t="s">
        <v>52</v>
      </c>
      <c r="G145" s="8" t="s">
        <v>77</v>
      </c>
      <c r="H145" s="8" t="s">
        <v>53</v>
      </c>
      <c r="I145" s="8" t="s">
        <v>79</v>
      </c>
      <c r="J145" s="61">
        <v>0</v>
      </c>
      <c r="K145" s="8">
        <v>1</v>
      </c>
      <c r="L145" s="8">
        <v>4</v>
      </c>
      <c r="M145" s="8" t="s">
        <v>80</v>
      </c>
      <c r="N145" s="9">
        <v>46196</v>
      </c>
      <c r="O145" s="10">
        <v>46196.5625</v>
      </c>
      <c r="P145" s="10">
        <v>46196.75</v>
      </c>
      <c r="Q145" s="8" t="s">
        <v>56</v>
      </c>
      <c r="R145" s="8">
        <v>4</v>
      </c>
      <c r="S145" s="8">
        <v>0</v>
      </c>
      <c r="T145" s="8" t="b">
        <v>0</v>
      </c>
      <c r="U145" s="34">
        <v>270</v>
      </c>
      <c r="V145" s="34">
        <v>229</v>
      </c>
      <c r="W145" s="34">
        <v>130</v>
      </c>
      <c r="X145" s="8">
        <v>0</v>
      </c>
      <c r="Y145" s="8">
        <v>0</v>
      </c>
      <c r="Z145" s="10">
        <v>46196.567361111112</v>
      </c>
      <c r="AA145" s="10">
        <v>46196.726388888892</v>
      </c>
      <c r="AB145" s="8">
        <v>4</v>
      </c>
      <c r="AC145" s="8">
        <v>0</v>
      </c>
      <c r="AD145" s="8"/>
      <c r="AE145" s="46">
        <v>1</v>
      </c>
      <c r="AF145" s="46">
        <v>0</v>
      </c>
      <c r="AG145" s="41">
        <v>270</v>
      </c>
    </row>
    <row r="146" spans="2:33">
      <c r="B146" s="8" t="s">
        <v>8326</v>
      </c>
      <c r="C146" s="8" t="s">
        <v>49</v>
      </c>
      <c r="D146" s="8" t="s">
        <v>78</v>
      </c>
      <c r="E146" s="9">
        <v>46174</v>
      </c>
      <c r="F146" s="8" t="s">
        <v>52</v>
      </c>
      <c r="G146" s="8" t="s">
        <v>77</v>
      </c>
      <c r="H146" s="8" t="s">
        <v>53</v>
      </c>
      <c r="I146" s="8" t="s">
        <v>79</v>
      </c>
      <c r="J146" s="61">
        <v>0</v>
      </c>
      <c r="K146" s="8">
        <v>1</v>
      </c>
      <c r="L146" s="8">
        <v>4</v>
      </c>
      <c r="M146" s="8" t="s">
        <v>80</v>
      </c>
      <c r="N146" s="9">
        <v>46197</v>
      </c>
      <c r="O146" s="10">
        <v>46197.333333333336</v>
      </c>
      <c r="P146" s="10">
        <v>46197.666666666664</v>
      </c>
      <c r="Q146" s="8" t="s">
        <v>56</v>
      </c>
      <c r="R146" s="8">
        <v>4</v>
      </c>
      <c r="S146" s="8">
        <v>0</v>
      </c>
      <c r="T146" s="8" t="b">
        <v>0</v>
      </c>
      <c r="U146" s="34">
        <v>480</v>
      </c>
      <c r="V146" s="34">
        <v>437</v>
      </c>
      <c r="W146" s="34">
        <v>331</v>
      </c>
      <c r="X146" s="8">
        <v>0</v>
      </c>
      <c r="Y146" s="8">
        <v>0</v>
      </c>
      <c r="Z146" s="10">
        <v>46197.336805555555</v>
      </c>
      <c r="AA146" s="10">
        <v>46197.640277777777</v>
      </c>
      <c r="AB146" s="8">
        <v>4</v>
      </c>
      <c r="AC146" s="8">
        <v>0</v>
      </c>
      <c r="AD146" s="8"/>
      <c r="AE146" s="46">
        <v>1</v>
      </c>
      <c r="AF146" s="46">
        <v>0</v>
      </c>
      <c r="AG146" s="41">
        <v>480</v>
      </c>
    </row>
    <row r="147" spans="2:33">
      <c r="B147" s="8" t="s">
        <v>8326</v>
      </c>
      <c r="C147" s="8" t="s">
        <v>49</v>
      </c>
      <c r="D147" s="8" t="s">
        <v>78</v>
      </c>
      <c r="E147" s="9">
        <v>46174</v>
      </c>
      <c r="F147" s="8" t="s">
        <v>52</v>
      </c>
      <c r="G147" s="8" t="s">
        <v>77</v>
      </c>
      <c r="H147" s="8" t="s">
        <v>53</v>
      </c>
      <c r="I147" s="8" t="s">
        <v>79</v>
      </c>
      <c r="J147" s="61">
        <v>0</v>
      </c>
      <c r="K147" s="8">
        <v>1</v>
      </c>
      <c r="L147" s="8">
        <v>4</v>
      </c>
      <c r="M147" s="8" t="s">
        <v>80</v>
      </c>
      <c r="N147" s="9">
        <v>46198</v>
      </c>
      <c r="O147" s="10">
        <v>46198.354166666664</v>
      </c>
      <c r="P147" s="10">
        <v>46198.6875</v>
      </c>
      <c r="Q147" s="8" t="s">
        <v>56</v>
      </c>
      <c r="R147" s="8">
        <v>4</v>
      </c>
      <c r="S147" s="8">
        <v>0</v>
      </c>
      <c r="T147" s="8" t="b">
        <v>0</v>
      </c>
      <c r="U147" s="34">
        <v>480</v>
      </c>
      <c r="V147" s="34">
        <v>451</v>
      </c>
      <c r="W147" s="34">
        <v>325</v>
      </c>
      <c r="X147" s="8">
        <v>0</v>
      </c>
      <c r="Y147" s="8">
        <v>0</v>
      </c>
      <c r="Z147" s="10">
        <v>46198.355555555558</v>
      </c>
      <c r="AA147" s="10">
        <v>46198.668749999997</v>
      </c>
      <c r="AB147" s="8">
        <v>4</v>
      </c>
      <c r="AC147" s="8">
        <v>0</v>
      </c>
      <c r="AD147" s="8"/>
      <c r="AE147" s="46">
        <v>1</v>
      </c>
      <c r="AF147" s="46">
        <v>0</v>
      </c>
      <c r="AG147" s="41">
        <v>480</v>
      </c>
    </row>
    <row r="148" spans="2:33">
      <c r="B148" s="8" t="s">
        <v>8326</v>
      </c>
      <c r="C148" s="8" t="s">
        <v>49</v>
      </c>
      <c r="D148" s="8" t="s">
        <v>78</v>
      </c>
      <c r="E148" s="9">
        <v>46174</v>
      </c>
      <c r="F148" s="8" t="s">
        <v>52</v>
      </c>
      <c r="G148" s="8" t="s">
        <v>77</v>
      </c>
      <c r="H148" s="8" t="s">
        <v>53</v>
      </c>
      <c r="I148" s="8" t="s">
        <v>79</v>
      </c>
      <c r="J148" s="61">
        <v>0</v>
      </c>
      <c r="K148" s="8">
        <v>1</v>
      </c>
      <c r="L148" s="8">
        <v>4</v>
      </c>
      <c r="M148" s="8" t="s">
        <v>80</v>
      </c>
      <c r="N148" s="9">
        <v>46203</v>
      </c>
      <c r="O148" s="10">
        <v>46203.354166666664</v>
      </c>
      <c r="P148" s="10">
        <v>46203.5</v>
      </c>
      <c r="Q148" s="8" t="s">
        <v>56</v>
      </c>
      <c r="R148" s="8">
        <v>4</v>
      </c>
      <c r="S148" s="8">
        <v>0</v>
      </c>
      <c r="T148" s="8" t="b">
        <v>0</v>
      </c>
      <c r="U148" s="34">
        <v>210</v>
      </c>
      <c r="V148" s="34">
        <v>187</v>
      </c>
      <c r="W148" s="34">
        <v>113</v>
      </c>
      <c r="X148" s="8">
        <v>0</v>
      </c>
      <c r="Y148" s="8">
        <v>0</v>
      </c>
      <c r="Z148" s="10">
        <v>46203.35833333333</v>
      </c>
      <c r="AA148" s="10">
        <v>46203.488194444442</v>
      </c>
      <c r="AB148" s="8">
        <v>4</v>
      </c>
      <c r="AC148" s="8">
        <v>0</v>
      </c>
      <c r="AD148" s="8"/>
      <c r="AE148" s="46">
        <v>1</v>
      </c>
      <c r="AF148" s="46">
        <v>0</v>
      </c>
      <c r="AG148" s="41">
        <v>210</v>
      </c>
    </row>
    <row r="149" spans="2:33">
      <c r="B149" s="8" t="s">
        <v>8326</v>
      </c>
      <c r="C149" s="8" t="s">
        <v>49</v>
      </c>
      <c r="D149" s="8" t="s">
        <v>81</v>
      </c>
      <c r="E149" s="9">
        <v>46174</v>
      </c>
      <c r="F149" s="8" t="s">
        <v>52</v>
      </c>
      <c r="G149" s="8" t="s">
        <v>77</v>
      </c>
      <c r="H149" s="8" t="s">
        <v>53</v>
      </c>
      <c r="I149" s="8" t="s">
        <v>79</v>
      </c>
      <c r="J149" s="61">
        <v>0</v>
      </c>
      <c r="K149" s="8">
        <v>1</v>
      </c>
      <c r="L149" s="8">
        <v>4</v>
      </c>
      <c r="M149" s="8" t="s">
        <v>80</v>
      </c>
      <c r="N149" s="9">
        <v>46176</v>
      </c>
      <c r="O149" s="10">
        <v>46176.5625</v>
      </c>
      <c r="P149" s="10">
        <v>46176.708333333336</v>
      </c>
      <c r="Q149" s="8" t="s">
        <v>56</v>
      </c>
      <c r="R149" s="8">
        <v>4</v>
      </c>
      <c r="S149" s="8">
        <v>0</v>
      </c>
      <c r="T149" s="8" t="b">
        <v>0</v>
      </c>
      <c r="U149" s="34">
        <v>210</v>
      </c>
      <c r="V149" s="34">
        <v>185</v>
      </c>
      <c r="W149" s="34">
        <v>124</v>
      </c>
      <c r="X149" s="8">
        <v>0</v>
      </c>
      <c r="Y149" s="8">
        <v>0</v>
      </c>
      <c r="Z149" s="10">
        <v>46176.566666666666</v>
      </c>
      <c r="AA149" s="10">
        <v>46176.695138888892</v>
      </c>
      <c r="AB149" s="8">
        <v>4</v>
      </c>
      <c r="AC149" s="8">
        <v>0</v>
      </c>
      <c r="AD149" s="8"/>
      <c r="AE149" s="46">
        <v>1</v>
      </c>
      <c r="AF149" s="46">
        <v>0</v>
      </c>
      <c r="AG149" s="41">
        <v>210</v>
      </c>
    </row>
    <row r="150" spans="2:33">
      <c r="B150" s="8" t="s">
        <v>8326</v>
      </c>
      <c r="C150" s="8" t="s">
        <v>49</v>
      </c>
      <c r="D150" s="8" t="s">
        <v>81</v>
      </c>
      <c r="E150" s="9">
        <v>46174</v>
      </c>
      <c r="F150" s="8" t="s">
        <v>52</v>
      </c>
      <c r="G150" s="8" t="s">
        <v>77</v>
      </c>
      <c r="H150" s="8" t="s">
        <v>53</v>
      </c>
      <c r="I150" s="8" t="s">
        <v>79</v>
      </c>
      <c r="J150" s="61">
        <v>0</v>
      </c>
      <c r="K150" s="8">
        <v>1</v>
      </c>
      <c r="L150" s="8">
        <v>4</v>
      </c>
      <c r="M150" s="8" t="s">
        <v>80</v>
      </c>
      <c r="N150" s="9">
        <v>46177</v>
      </c>
      <c r="O150" s="10">
        <v>46177.375</v>
      </c>
      <c r="P150" s="10">
        <v>46177.541666666664</v>
      </c>
      <c r="Q150" s="8" t="s">
        <v>56</v>
      </c>
      <c r="R150" s="8">
        <v>4</v>
      </c>
      <c r="S150" s="8">
        <v>0</v>
      </c>
      <c r="T150" s="8" t="b">
        <v>0</v>
      </c>
      <c r="U150" s="34">
        <v>240</v>
      </c>
      <c r="V150" s="34">
        <v>223</v>
      </c>
      <c r="W150" s="34">
        <v>125</v>
      </c>
      <c r="X150" s="8">
        <v>0</v>
      </c>
      <c r="Y150" s="8">
        <v>0</v>
      </c>
      <c r="Z150" s="10">
        <v>46177.379861111112</v>
      </c>
      <c r="AA150" s="10">
        <v>46177.534722222219</v>
      </c>
      <c r="AB150" s="8">
        <v>4</v>
      </c>
      <c r="AC150" s="8">
        <v>0</v>
      </c>
      <c r="AD150" s="8"/>
      <c r="AE150" s="46">
        <v>1</v>
      </c>
      <c r="AF150" s="46">
        <v>0</v>
      </c>
      <c r="AG150" s="41">
        <v>240</v>
      </c>
    </row>
    <row r="151" spans="2:33">
      <c r="B151" s="8" t="s">
        <v>8326</v>
      </c>
      <c r="C151" s="8" t="s">
        <v>49</v>
      </c>
      <c r="D151" s="8" t="s">
        <v>81</v>
      </c>
      <c r="E151" s="9">
        <v>46174</v>
      </c>
      <c r="F151" s="8" t="s">
        <v>52</v>
      </c>
      <c r="G151" s="8" t="s">
        <v>77</v>
      </c>
      <c r="H151" s="8" t="s">
        <v>53</v>
      </c>
      <c r="I151" s="8" t="s">
        <v>79</v>
      </c>
      <c r="J151" s="61">
        <v>0</v>
      </c>
      <c r="K151" s="8">
        <v>1</v>
      </c>
      <c r="L151" s="8">
        <v>4</v>
      </c>
      <c r="M151" s="8" t="s">
        <v>80</v>
      </c>
      <c r="N151" s="9">
        <v>46178</v>
      </c>
      <c r="O151" s="10">
        <v>46178.375</v>
      </c>
      <c r="P151" s="10">
        <v>46178.666666666664</v>
      </c>
      <c r="Q151" s="8" t="s">
        <v>56</v>
      </c>
      <c r="R151" s="8">
        <v>4</v>
      </c>
      <c r="S151" s="8">
        <v>0</v>
      </c>
      <c r="T151" s="8" t="b">
        <v>0</v>
      </c>
      <c r="U151" s="34">
        <v>420</v>
      </c>
      <c r="V151" s="34">
        <v>393</v>
      </c>
      <c r="W151" s="34">
        <v>275</v>
      </c>
      <c r="X151" s="8">
        <v>0</v>
      </c>
      <c r="Y151" s="8">
        <v>0</v>
      </c>
      <c r="Z151" s="10">
        <v>46178.378472222219</v>
      </c>
      <c r="AA151" s="10">
        <v>46178.651388888888</v>
      </c>
      <c r="AB151" s="8">
        <v>4</v>
      </c>
      <c r="AC151" s="8">
        <v>0</v>
      </c>
      <c r="AD151" s="8"/>
      <c r="AE151" s="46">
        <v>1</v>
      </c>
      <c r="AF151" s="46">
        <v>0</v>
      </c>
      <c r="AG151" s="41">
        <v>420</v>
      </c>
    </row>
    <row r="152" spans="2:33">
      <c r="B152" s="8" t="s">
        <v>8326</v>
      </c>
      <c r="C152" s="8" t="s">
        <v>49</v>
      </c>
      <c r="D152" s="8" t="s">
        <v>81</v>
      </c>
      <c r="E152" s="9">
        <v>46174</v>
      </c>
      <c r="F152" s="8" t="s">
        <v>52</v>
      </c>
      <c r="G152" s="8" t="s">
        <v>77</v>
      </c>
      <c r="H152" s="8" t="s">
        <v>53</v>
      </c>
      <c r="I152" s="8" t="s">
        <v>79</v>
      </c>
      <c r="J152" s="61">
        <v>0</v>
      </c>
      <c r="K152" s="8">
        <v>1</v>
      </c>
      <c r="L152" s="8">
        <v>4</v>
      </c>
      <c r="M152" s="8" t="s">
        <v>80</v>
      </c>
      <c r="N152" s="9">
        <v>46179</v>
      </c>
      <c r="O152" s="10">
        <v>46179.5625</v>
      </c>
      <c r="P152" s="10">
        <v>46179.729166666664</v>
      </c>
      <c r="Q152" s="8" t="s">
        <v>56</v>
      </c>
      <c r="R152" s="8">
        <v>4</v>
      </c>
      <c r="S152" s="8">
        <v>0</v>
      </c>
      <c r="T152" s="8" t="b">
        <v>0</v>
      </c>
      <c r="U152" s="34">
        <v>240</v>
      </c>
      <c r="V152" s="34">
        <v>204</v>
      </c>
      <c r="W152" s="34">
        <v>123</v>
      </c>
      <c r="X152" s="8">
        <v>0</v>
      </c>
      <c r="Y152" s="8">
        <v>0</v>
      </c>
      <c r="Z152" s="10">
        <v>46179.568749999999</v>
      </c>
      <c r="AA152" s="10">
        <v>46179.710416666669</v>
      </c>
      <c r="AB152" s="8">
        <v>4</v>
      </c>
      <c r="AC152" s="8">
        <v>0</v>
      </c>
      <c r="AD152" s="8"/>
      <c r="AE152" s="46">
        <v>1</v>
      </c>
      <c r="AF152" s="46">
        <v>0</v>
      </c>
      <c r="AG152" s="41">
        <v>240</v>
      </c>
    </row>
    <row r="153" spans="2:33">
      <c r="B153" s="8" t="s">
        <v>8326</v>
      </c>
      <c r="C153" s="8" t="s">
        <v>49</v>
      </c>
      <c r="D153" s="8" t="s">
        <v>81</v>
      </c>
      <c r="E153" s="9">
        <v>46174</v>
      </c>
      <c r="F153" s="8" t="s">
        <v>52</v>
      </c>
      <c r="G153" s="8" t="s">
        <v>77</v>
      </c>
      <c r="H153" s="8" t="s">
        <v>53</v>
      </c>
      <c r="I153" s="8" t="s">
        <v>79</v>
      </c>
      <c r="J153" s="61">
        <v>0</v>
      </c>
      <c r="K153" s="8">
        <v>1</v>
      </c>
      <c r="L153" s="8">
        <v>4</v>
      </c>
      <c r="M153" s="8" t="s">
        <v>80</v>
      </c>
      <c r="N153" s="9">
        <v>46180</v>
      </c>
      <c r="O153" s="10">
        <v>46180.5625</v>
      </c>
      <c r="P153" s="10">
        <v>46180.729166666664</v>
      </c>
      <c r="Q153" s="8" t="s">
        <v>56</v>
      </c>
      <c r="R153" s="8">
        <v>4</v>
      </c>
      <c r="S153" s="8">
        <v>0</v>
      </c>
      <c r="T153" s="8" t="b">
        <v>0</v>
      </c>
      <c r="U153" s="34">
        <v>240</v>
      </c>
      <c r="V153" s="34">
        <v>212</v>
      </c>
      <c r="W153" s="34">
        <v>141</v>
      </c>
      <c r="X153" s="8">
        <v>0</v>
      </c>
      <c r="Y153" s="8">
        <v>0</v>
      </c>
      <c r="Z153" s="10">
        <v>46180.568749999999</v>
      </c>
      <c r="AA153" s="10">
        <v>46180.71597222222</v>
      </c>
      <c r="AB153" s="8">
        <v>4</v>
      </c>
      <c r="AC153" s="8">
        <v>0</v>
      </c>
      <c r="AD153" s="8"/>
      <c r="AE153" s="46">
        <v>1</v>
      </c>
      <c r="AF153" s="46">
        <v>0</v>
      </c>
      <c r="AG153" s="41">
        <v>240</v>
      </c>
    </row>
    <row r="154" spans="2:33">
      <c r="B154" s="8" t="s">
        <v>8326</v>
      </c>
      <c r="C154" s="8" t="s">
        <v>49</v>
      </c>
      <c r="D154" s="8" t="s">
        <v>81</v>
      </c>
      <c r="E154" s="9">
        <v>46174</v>
      </c>
      <c r="F154" s="8" t="s">
        <v>52</v>
      </c>
      <c r="G154" s="8" t="s">
        <v>77</v>
      </c>
      <c r="H154" s="8" t="s">
        <v>53</v>
      </c>
      <c r="I154" s="8" t="s">
        <v>79</v>
      </c>
      <c r="J154" s="61">
        <v>0</v>
      </c>
      <c r="K154" s="8">
        <v>1</v>
      </c>
      <c r="L154" s="8">
        <v>4</v>
      </c>
      <c r="M154" s="8" t="s">
        <v>80</v>
      </c>
      <c r="N154" s="9">
        <v>46185</v>
      </c>
      <c r="O154" s="10">
        <v>46185.354166666664</v>
      </c>
      <c r="P154" s="10">
        <v>46185.541666666664</v>
      </c>
      <c r="Q154" s="8" t="s">
        <v>56</v>
      </c>
      <c r="R154" s="8">
        <v>4</v>
      </c>
      <c r="S154" s="8">
        <v>0</v>
      </c>
      <c r="T154" s="8" t="b">
        <v>0</v>
      </c>
      <c r="U154" s="34">
        <v>270</v>
      </c>
      <c r="V154" s="34">
        <v>243</v>
      </c>
      <c r="W154" s="34">
        <v>159</v>
      </c>
      <c r="X154" s="8">
        <v>0</v>
      </c>
      <c r="Y154" s="8">
        <v>0</v>
      </c>
      <c r="Z154" s="10">
        <v>46185.359722222223</v>
      </c>
      <c r="AA154" s="10">
        <v>46185.52847222222</v>
      </c>
      <c r="AB154" s="8">
        <v>4</v>
      </c>
      <c r="AC154" s="8">
        <v>0</v>
      </c>
      <c r="AD154" s="8"/>
      <c r="AE154" s="46">
        <v>1</v>
      </c>
      <c r="AF154" s="46">
        <v>0</v>
      </c>
      <c r="AG154" s="41">
        <v>270</v>
      </c>
    </row>
    <row r="155" spans="2:33">
      <c r="B155" s="8" t="s">
        <v>8326</v>
      </c>
      <c r="C155" s="8" t="s">
        <v>49</v>
      </c>
      <c r="D155" s="8" t="s">
        <v>81</v>
      </c>
      <c r="E155" s="9">
        <v>46174</v>
      </c>
      <c r="F155" s="8" t="s">
        <v>52</v>
      </c>
      <c r="G155" s="8" t="s">
        <v>77</v>
      </c>
      <c r="H155" s="8" t="s">
        <v>53</v>
      </c>
      <c r="I155" s="8" t="s">
        <v>79</v>
      </c>
      <c r="J155" s="61">
        <v>0</v>
      </c>
      <c r="K155" s="8">
        <v>1</v>
      </c>
      <c r="L155" s="8">
        <v>4</v>
      </c>
      <c r="M155" s="8" t="s">
        <v>80</v>
      </c>
      <c r="N155" s="9">
        <v>46186</v>
      </c>
      <c r="O155" s="10">
        <v>46186.333333333336</v>
      </c>
      <c r="P155" s="10">
        <v>46186.666666666664</v>
      </c>
      <c r="Q155" s="8" t="s">
        <v>56</v>
      </c>
      <c r="R155" s="8">
        <v>4</v>
      </c>
      <c r="S155" s="8">
        <v>0</v>
      </c>
      <c r="T155" s="8" t="b">
        <v>0</v>
      </c>
      <c r="U155" s="34">
        <v>480</v>
      </c>
      <c r="V155" s="34">
        <v>423</v>
      </c>
      <c r="W155" s="34">
        <v>292</v>
      </c>
      <c r="X155" s="8">
        <v>0</v>
      </c>
      <c r="Y155" s="8">
        <v>0</v>
      </c>
      <c r="Z155" s="10">
        <v>46186.338888888888</v>
      </c>
      <c r="AA155" s="10">
        <v>46186.632638888892</v>
      </c>
      <c r="AB155" s="8">
        <v>4</v>
      </c>
      <c r="AC155" s="8">
        <v>0</v>
      </c>
      <c r="AD155" s="8"/>
      <c r="AE155" s="46">
        <v>1</v>
      </c>
      <c r="AF155" s="46">
        <v>0</v>
      </c>
      <c r="AG155" s="41">
        <v>480</v>
      </c>
    </row>
    <row r="156" spans="2:33">
      <c r="B156" s="8" t="s">
        <v>8326</v>
      </c>
      <c r="C156" s="8" t="s">
        <v>49</v>
      </c>
      <c r="D156" s="8" t="s">
        <v>81</v>
      </c>
      <c r="E156" s="9">
        <v>46174</v>
      </c>
      <c r="F156" s="8" t="s">
        <v>52</v>
      </c>
      <c r="G156" s="8" t="s">
        <v>77</v>
      </c>
      <c r="H156" s="8" t="s">
        <v>53</v>
      </c>
      <c r="I156" s="8" t="s">
        <v>79</v>
      </c>
      <c r="J156" s="61">
        <v>0</v>
      </c>
      <c r="K156" s="8">
        <v>1</v>
      </c>
      <c r="L156" s="8">
        <v>4</v>
      </c>
      <c r="M156" s="8" t="s">
        <v>80</v>
      </c>
      <c r="N156" s="9">
        <v>46189</v>
      </c>
      <c r="O156" s="10">
        <v>46189.5625</v>
      </c>
      <c r="P156" s="10">
        <v>46189.729166666664</v>
      </c>
      <c r="Q156" s="8" t="s">
        <v>56</v>
      </c>
      <c r="R156" s="8">
        <v>4</v>
      </c>
      <c r="S156" s="8">
        <v>0</v>
      </c>
      <c r="T156" s="8" t="b">
        <v>0</v>
      </c>
      <c r="U156" s="34">
        <v>240</v>
      </c>
      <c r="V156" s="34">
        <v>219</v>
      </c>
      <c r="W156" s="34">
        <v>140</v>
      </c>
      <c r="X156" s="8">
        <v>0</v>
      </c>
      <c r="Y156" s="8">
        <v>0</v>
      </c>
      <c r="Z156" s="10">
        <v>46189.569444444445</v>
      </c>
      <c r="AA156" s="10">
        <v>46189.72152777778</v>
      </c>
      <c r="AB156" s="8">
        <v>4</v>
      </c>
      <c r="AC156" s="8">
        <v>0</v>
      </c>
      <c r="AD156" s="8"/>
      <c r="AE156" s="46">
        <v>1</v>
      </c>
      <c r="AF156" s="46">
        <v>0</v>
      </c>
      <c r="AG156" s="41">
        <v>240</v>
      </c>
    </row>
    <row r="157" spans="2:33">
      <c r="B157" s="8" t="s">
        <v>8326</v>
      </c>
      <c r="C157" s="8" t="s">
        <v>49</v>
      </c>
      <c r="D157" s="8" t="s">
        <v>81</v>
      </c>
      <c r="E157" s="9">
        <v>46174</v>
      </c>
      <c r="F157" s="8" t="s">
        <v>52</v>
      </c>
      <c r="G157" s="8" t="s">
        <v>77</v>
      </c>
      <c r="H157" s="8" t="s">
        <v>53</v>
      </c>
      <c r="I157" s="8" t="s">
        <v>79</v>
      </c>
      <c r="J157" s="61">
        <v>0</v>
      </c>
      <c r="K157" s="8">
        <v>1</v>
      </c>
      <c r="L157" s="8">
        <v>4</v>
      </c>
      <c r="M157" s="8" t="s">
        <v>80</v>
      </c>
      <c r="N157" s="9">
        <v>46190</v>
      </c>
      <c r="O157" s="10">
        <v>46190.333333333336</v>
      </c>
      <c r="P157" s="10">
        <v>46190.5</v>
      </c>
      <c r="Q157" s="8" t="s">
        <v>56</v>
      </c>
      <c r="R157" s="8">
        <v>4</v>
      </c>
      <c r="S157" s="8">
        <v>0</v>
      </c>
      <c r="T157" s="8" t="b">
        <v>0</v>
      </c>
      <c r="U157" s="34">
        <v>240</v>
      </c>
      <c r="V157" s="34">
        <v>219</v>
      </c>
      <c r="W157" s="34">
        <v>129</v>
      </c>
      <c r="X157" s="8">
        <v>0</v>
      </c>
      <c r="Y157" s="8">
        <v>0</v>
      </c>
      <c r="Z157" s="10">
        <v>46190.34097222222</v>
      </c>
      <c r="AA157" s="10">
        <v>46190.493055555555</v>
      </c>
      <c r="AB157" s="8">
        <v>4</v>
      </c>
      <c r="AC157" s="8">
        <v>0</v>
      </c>
      <c r="AD157" s="8"/>
      <c r="AE157" s="46">
        <v>1</v>
      </c>
      <c r="AF157" s="46">
        <v>0</v>
      </c>
      <c r="AG157" s="41">
        <v>240</v>
      </c>
    </row>
    <row r="158" spans="2:33">
      <c r="B158" s="8" t="s">
        <v>8326</v>
      </c>
      <c r="C158" s="8" t="s">
        <v>49</v>
      </c>
      <c r="D158" s="8" t="s">
        <v>81</v>
      </c>
      <c r="E158" s="9">
        <v>46174</v>
      </c>
      <c r="F158" s="8" t="s">
        <v>52</v>
      </c>
      <c r="G158" s="8" t="s">
        <v>77</v>
      </c>
      <c r="H158" s="8" t="s">
        <v>53</v>
      </c>
      <c r="I158" s="8" t="s">
        <v>79</v>
      </c>
      <c r="J158" s="61">
        <v>0</v>
      </c>
      <c r="K158" s="8">
        <v>1</v>
      </c>
      <c r="L158" s="8">
        <v>4</v>
      </c>
      <c r="M158" s="8" t="s">
        <v>80</v>
      </c>
      <c r="N158" s="9">
        <v>46191</v>
      </c>
      <c r="O158" s="10">
        <v>46191.375</v>
      </c>
      <c r="P158" s="10">
        <v>46191.5625</v>
      </c>
      <c r="Q158" s="8" t="s">
        <v>56</v>
      </c>
      <c r="R158" s="8">
        <v>4</v>
      </c>
      <c r="S158" s="8">
        <v>0</v>
      </c>
      <c r="T158" s="8" t="b">
        <v>0</v>
      </c>
      <c r="U158" s="34">
        <v>270</v>
      </c>
      <c r="V158" s="34">
        <v>238</v>
      </c>
      <c r="W158" s="34">
        <v>169</v>
      </c>
      <c r="X158" s="8">
        <v>0</v>
      </c>
      <c r="Y158" s="8">
        <v>0</v>
      </c>
      <c r="Z158" s="10">
        <v>46191.383333333331</v>
      </c>
      <c r="AA158" s="10">
        <v>46191.548611111109</v>
      </c>
      <c r="AB158" s="8">
        <v>4</v>
      </c>
      <c r="AC158" s="8">
        <v>0</v>
      </c>
      <c r="AD158" s="8"/>
      <c r="AE158" s="46">
        <v>1</v>
      </c>
      <c r="AF158" s="46">
        <v>0</v>
      </c>
      <c r="AG158" s="41">
        <v>270</v>
      </c>
    </row>
    <row r="159" spans="2:33">
      <c r="B159" s="8" t="s">
        <v>8326</v>
      </c>
      <c r="C159" s="8" t="s">
        <v>49</v>
      </c>
      <c r="D159" s="8" t="s">
        <v>81</v>
      </c>
      <c r="E159" s="9">
        <v>46174</v>
      </c>
      <c r="F159" s="8" t="s">
        <v>52</v>
      </c>
      <c r="G159" s="8" t="s">
        <v>77</v>
      </c>
      <c r="H159" s="8" t="s">
        <v>53</v>
      </c>
      <c r="I159" s="8" t="s">
        <v>79</v>
      </c>
      <c r="J159" s="61">
        <v>0</v>
      </c>
      <c r="K159" s="8">
        <v>1</v>
      </c>
      <c r="L159" s="8">
        <v>4</v>
      </c>
      <c r="M159" s="8" t="s">
        <v>80</v>
      </c>
      <c r="N159" s="9">
        <v>46192</v>
      </c>
      <c r="O159" s="10">
        <v>46192.333333333336</v>
      </c>
      <c r="P159" s="10">
        <v>46192.583333333336</v>
      </c>
      <c r="Q159" s="8" t="s">
        <v>56</v>
      </c>
      <c r="R159" s="8">
        <v>4</v>
      </c>
      <c r="S159" s="8">
        <v>0</v>
      </c>
      <c r="T159" s="8" t="b">
        <v>0</v>
      </c>
      <c r="U159" s="34">
        <v>360</v>
      </c>
      <c r="V159" s="34">
        <v>334</v>
      </c>
      <c r="W159" s="34">
        <v>255</v>
      </c>
      <c r="X159" s="8">
        <v>0</v>
      </c>
      <c r="Y159" s="8">
        <v>0</v>
      </c>
      <c r="Z159" s="10">
        <v>46192.339583333334</v>
      </c>
      <c r="AA159" s="10">
        <v>46192.571527777778</v>
      </c>
      <c r="AB159" s="8">
        <v>4</v>
      </c>
      <c r="AC159" s="8">
        <v>0</v>
      </c>
      <c r="AD159" s="8"/>
      <c r="AE159" s="46">
        <v>1</v>
      </c>
      <c r="AF159" s="46">
        <v>0</v>
      </c>
      <c r="AG159" s="41">
        <v>360</v>
      </c>
    </row>
    <row r="160" spans="2:33">
      <c r="B160" s="8" t="s">
        <v>8326</v>
      </c>
      <c r="C160" s="8" t="s">
        <v>49</v>
      </c>
      <c r="D160" s="8" t="s">
        <v>81</v>
      </c>
      <c r="E160" s="9">
        <v>46174</v>
      </c>
      <c r="F160" s="8" t="s">
        <v>52</v>
      </c>
      <c r="G160" s="8" t="s">
        <v>77</v>
      </c>
      <c r="H160" s="8" t="s">
        <v>53</v>
      </c>
      <c r="I160" s="8" t="s">
        <v>79</v>
      </c>
      <c r="J160" s="61">
        <v>0</v>
      </c>
      <c r="K160" s="8">
        <v>1</v>
      </c>
      <c r="L160" s="8">
        <v>4</v>
      </c>
      <c r="M160" s="8" t="s">
        <v>80</v>
      </c>
      <c r="N160" s="9">
        <v>46193</v>
      </c>
      <c r="O160" s="10">
        <v>46193.354166666664</v>
      </c>
      <c r="P160" s="10">
        <v>46193.5</v>
      </c>
      <c r="Q160" s="8" t="s">
        <v>56</v>
      </c>
      <c r="R160" s="8">
        <v>4</v>
      </c>
      <c r="S160" s="8">
        <v>0</v>
      </c>
      <c r="T160" s="8" t="b">
        <v>0</v>
      </c>
      <c r="U160" s="34">
        <v>210</v>
      </c>
      <c r="V160" s="34">
        <v>183</v>
      </c>
      <c r="W160" s="34">
        <v>117</v>
      </c>
      <c r="X160" s="8">
        <v>0</v>
      </c>
      <c r="Y160" s="8">
        <v>0</v>
      </c>
      <c r="Z160" s="10">
        <v>46193.361111111109</v>
      </c>
      <c r="AA160" s="10">
        <v>46193.488194444442</v>
      </c>
      <c r="AB160" s="8">
        <v>4</v>
      </c>
      <c r="AC160" s="8">
        <v>0</v>
      </c>
      <c r="AD160" s="8"/>
      <c r="AE160" s="46">
        <v>1</v>
      </c>
      <c r="AF160" s="46">
        <v>0</v>
      </c>
      <c r="AG160" s="41">
        <v>210</v>
      </c>
    </row>
    <row r="161" spans="2:33">
      <c r="B161" s="8" t="s">
        <v>8326</v>
      </c>
      <c r="C161" s="8" t="s">
        <v>49</v>
      </c>
      <c r="D161" s="8" t="s">
        <v>81</v>
      </c>
      <c r="E161" s="9">
        <v>46174</v>
      </c>
      <c r="F161" s="8" t="s">
        <v>52</v>
      </c>
      <c r="G161" s="8" t="s">
        <v>77</v>
      </c>
      <c r="H161" s="8" t="s">
        <v>53</v>
      </c>
      <c r="I161" s="8" t="s">
        <v>79</v>
      </c>
      <c r="J161" s="61">
        <v>0</v>
      </c>
      <c r="K161" s="8">
        <v>1</v>
      </c>
      <c r="L161" s="8">
        <v>4</v>
      </c>
      <c r="M161" s="8" t="s">
        <v>80</v>
      </c>
      <c r="N161" s="9">
        <v>46195</v>
      </c>
      <c r="O161" s="10">
        <v>46195.5625</v>
      </c>
      <c r="P161" s="10">
        <v>46195.708333333336</v>
      </c>
      <c r="Q161" s="8" t="s">
        <v>56</v>
      </c>
      <c r="R161" s="8">
        <v>4</v>
      </c>
      <c r="S161" s="8">
        <v>0</v>
      </c>
      <c r="T161" s="8" t="b">
        <v>0</v>
      </c>
      <c r="U161" s="34">
        <v>210</v>
      </c>
      <c r="V161" s="34">
        <v>187</v>
      </c>
      <c r="W161" s="34">
        <v>105</v>
      </c>
      <c r="X161" s="8">
        <v>0</v>
      </c>
      <c r="Y161" s="8">
        <v>0</v>
      </c>
      <c r="Z161" s="10">
        <v>46195.569444444445</v>
      </c>
      <c r="AA161" s="10">
        <v>46195.699305555558</v>
      </c>
      <c r="AB161" s="8">
        <v>4</v>
      </c>
      <c r="AC161" s="8">
        <v>0</v>
      </c>
      <c r="AD161" s="8"/>
      <c r="AE161" s="46">
        <v>1</v>
      </c>
      <c r="AF161" s="46">
        <v>0</v>
      </c>
      <c r="AG161" s="41">
        <v>210</v>
      </c>
    </row>
    <row r="162" spans="2:33">
      <c r="B162" s="8" t="s">
        <v>8326</v>
      </c>
      <c r="C162" s="8" t="s">
        <v>49</v>
      </c>
      <c r="D162" s="8" t="s">
        <v>81</v>
      </c>
      <c r="E162" s="9">
        <v>46174</v>
      </c>
      <c r="F162" s="8" t="s">
        <v>52</v>
      </c>
      <c r="G162" s="8" t="s">
        <v>77</v>
      </c>
      <c r="H162" s="8" t="s">
        <v>53</v>
      </c>
      <c r="I162" s="8" t="s">
        <v>79</v>
      </c>
      <c r="J162" s="61">
        <v>0</v>
      </c>
      <c r="K162" s="8">
        <v>1</v>
      </c>
      <c r="L162" s="8">
        <v>4</v>
      </c>
      <c r="M162" s="8" t="s">
        <v>80</v>
      </c>
      <c r="N162" s="9">
        <v>46196</v>
      </c>
      <c r="O162" s="10">
        <v>46196.541666666664</v>
      </c>
      <c r="P162" s="10">
        <v>46196.729166666664</v>
      </c>
      <c r="Q162" s="8" t="s">
        <v>56</v>
      </c>
      <c r="R162" s="8">
        <v>4</v>
      </c>
      <c r="S162" s="8">
        <v>0</v>
      </c>
      <c r="T162" s="8" t="b">
        <v>0</v>
      </c>
      <c r="U162" s="34">
        <v>270</v>
      </c>
      <c r="V162" s="34">
        <v>237</v>
      </c>
      <c r="W162" s="34">
        <v>138</v>
      </c>
      <c r="X162" s="8">
        <v>0</v>
      </c>
      <c r="Y162" s="8">
        <v>0</v>
      </c>
      <c r="Z162" s="10">
        <v>46196.547222222223</v>
      </c>
      <c r="AA162" s="10">
        <v>46196.711805555555</v>
      </c>
      <c r="AB162" s="8">
        <v>4</v>
      </c>
      <c r="AC162" s="8">
        <v>0</v>
      </c>
      <c r="AD162" s="8"/>
      <c r="AE162" s="46">
        <v>1</v>
      </c>
      <c r="AF162" s="46">
        <v>0</v>
      </c>
      <c r="AG162" s="41">
        <v>270</v>
      </c>
    </row>
    <row r="163" spans="2:33">
      <c r="B163" s="8" t="s">
        <v>8326</v>
      </c>
      <c r="C163" s="8" t="s">
        <v>49</v>
      </c>
      <c r="D163" s="8" t="s">
        <v>81</v>
      </c>
      <c r="E163" s="9">
        <v>46174</v>
      </c>
      <c r="F163" s="8" t="s">
        <v>52</v>
      </c>
      <c r="G163" s="8" t="s">
        <v>77</v>
      </c>
      <c r="H163" s="8" t="s">
        <v>53</v>
      </c>
      <c r="I163" s="8" t="s">
        <v>79</v>
      </c>
      <c r="J163" s="61">
        <v>0</v>
      </c>
      <c r="K163" s="8">
        <v>1</v>
      </c>
      <c r="L163" s="8">
        <v>4</v>
      </c>
      <c r="M163" s="8" t="s">
        <v>80</v>
      </c>
      <c r="N163" s="9">
        <v>46197</v>
      </c>
      <c r="O163" s="10">
        <v>46197.375</v>
      </c>
      <c r="P163" s="10">
        <v>46197.520833333336</v>
      </c>
      <c r="Q163" s="8" t="s">
        <v>56</v>
      </c>
      <c r="R163" s="8">
        <v>4</v>
      </c>
      <c r="S163" s="8">
        <v>0</v>
      </c>
      <c r="T163" s="8" t="b">
        <v>0</v>
      </c>
      <c r="U163" s="34">
        <v>210</v>
      </c>
      <c r="V163" s="34">
        <v>182</v>
      </c>
      <c r="W163" s="34">
        <v>100</v>
      </c>
      <c r="X163" s="8">
        <v>0</v>
      </c>
      <c r="Y163" s="8">
        <v>0</v>
      </c>
      <c r="Z163" s="10">
        <v>46197.376388888886</v>
      </c>
      <c r="AA163" s="10">
        <v>46197.50277777778</v>
      </c>
      <c r="AB163" s="8">
        <v>4</v>
      </c>
      <c r="AC163" s="8">
        <v>0</v>
      </c>
      <c r="AD163" s="8"/>
      <c r="AE163" s="46">
        <v>1</v>
      </c>
      <c r="AF163" s="46">
        <v>0</v>
      </c>
      <c r="AG163" s="41">
        <v>210</v>
      </c>
    </row>
    <row r="164" spans="2:33">
      <c r="B164" s="8" t="s">
        <v>8326</v>
      </c>
      <c r="C164" s="8" t="s">
        <v>49</v>
      </c>
      <c r="D164" s="8" t="s">
        <v>81</v>
      </c>
      <c r="E164" s="9">
        <v>46174</v>
      </c>
      <c r="F164" s="8" t="s">
        <v>52</v>
      </c>
      <c r="G164" s="8" t="s">
        <v>77</v>
      </c>
      <c r="H164" s="8" t="s">
        <v>53</v>
      </c>
      <c r="I164" s="8" t="s">
        <v>79</v>
      </c>
      <c r="J164" s="61">
        <v>0</v>
      </c>
      <c r="K164" s="8">
        <v>1</v>
      </c>
      <c r="L164" s="8">
        <v>4</v>
      </c>
      <c r="M164" s="8" t="s">
        <v>80</v>
      </c>
      <c r="N164" s="9">
        <v>46202</v>
      </c>
      <c r="O164" s="10">
        <v>46202.333333333336</v>
      </c>
      <c r="P164" s="10">
        <v>46202.520833333336</v>
      </c>
      <c r="Q164" s="8" t="s">
        <v>56</v>
      </c>
      <c r="R164" s="8">
        <v>4</v>
      </c>
      <c r="S164" s="8">
        <v>0</v>
      </c>
      <c r="T164" s="8" t="b">
        <v>0</v>
      </c>
      <c r="U164" s="34">
        <v>270</v>
      </c>
      <c r="V164" s="34">
        <v>235</v>
      </c>
      <c r="W164" s="34">
        <v>163</v>
      </c>
      <c r="X164" s="8">
        <v>0</v>
      </c>
      <c r="Y164" s="8">
        <v>0</v>
      </c>
      <c r="Z164" s="10">
        <v>46202.34097222222</v>
      </c>
      <c r="AA164" s="10">
        <v>46202.504166666666</v>
      </c>
      <c r="AB164" s="8">
        <v>4</v>
      </c>
      <c r="AC164" s="8">
        <v>0</v>
      </c>
      <c r="AD164" s="8"/>
      <c r="AE164" s="46">
        <v>1</v>
      </c>
      <c r="AF164" s="46">
        <v>0</v>
      </c>
      <c r="AG164" s="41">
        <v>270</v>
      </c>
    </row>
    <row r="165" spans="2:33">
      <c r="B165" s="8" t="s">
        <v>8326</v>
      </c>
      <c r="C165" s="8" t="s">
        <v>49</v>
      </c>
      <c r="D165" s="8" t="s">
        <v>81</v>
      </c>
      <c r="E165" s="9">
        <v>46174</v>
      </c>
      <c r="F165" s="8" t="s">
        <v>52</v>
      </c>
      <c r="G165" s="8" t="s">
        <v>77</v>
      </c>
      <c r="H165" s="8" t="s">
        <v>53</v>
      </c>
      <c r="I165" s="8" t="s">
        <v>79</v>
      </c>
      <c r="J165" s="61">
        <v>0</v>
      </c>
      <c r="K165" s="8">
        <v>1</v>
      </c>
      <c r="L165" s="8">
        <v>4</v>
      </c>
      <c r="M165" s="8" t="s">
        <v>80</v>
      </c>
      <c r="N165" s="9">
        <v>46203</v>
      </c>
      <c r="O165" s="10">
        <v>46203.3125</v>
      </c>
      <c r="P165" s="10">
        <v>46203.645833333336</v>
      </c>
      <c r="Q165" s="8" t="s">
        <v>56</v>
      </c>
      <c r="R165" s="8">
        <v>4</v>
      </c>
      <c r="S165" s="8">
        <v>0</v>
      </c>
      <c r="T165" s="8" t="b">
        <v>0</v>
      </c>
      <c r="U165" s="34">
        <v>480</v>
      </c>
      <c r="V165" s="34">
        <v>439</v>
      </c>
      <c r="W165" s="34">
        <v>357</v>
      </c>
      <c r="X165" s="8">
        <v>0</v>
      </c>
      <c r="Y165" s="8">
        <v>0</v>
      </c>
      <c r="Z165" s="10">
        <v>46203.314583333333</v>
      </c>
      <c r="AA165" s="10">
        <v>46203.619444444441</v>
      </c>
      <c r="AB165" s="8">
        <v>4</v>
      </c>
      <c r="AC165" s="8">
        <v>0</v>
      </c>
      <c r="AD165" s="8"/>
      <c r="AE165" s="46">
        <v>1</v>
      </c>
      <c r="AF165" s="46">
        <v>0</v>
      </c>
      <c r="AG165" s="41">
        <v>480</v>
      </c>
    </row>
    <row r="166" spans="2:33">
      <c r="B166" s="8" t="s">
        <v>8326</v>
      </c>
      <c r="C166" s="8" t="s">
        <v>49</v>
      </c>
      <c r="D166" s="8" t="s">
        <v>51</v>
      </c>
      <c r="E166" s="9">
        <v>46204</v>
      </c>
      <c r="F166" s="8" t="s">
        <v>52</v>
      </c>
      <c r="G166" s="8" t="s">
        <v>50</v>
      </c>
      <c r="H166" s="8" t="s">
        <v>53</v>
      </c>
      <c r="I166" s="8" t="s">
        <v>57</v>
      </c>
      <c r="J166" s="61">
        <v>0</v>
      </c>
      <c r="K166" s="8">
        <v>1</v>
      </c>
      <c r="L166" s="8">
        <v>4</v>
      </c>
      <c r="M166" s="8" t="s">
        <v>55</v>
      </c>
      <c r="N166" s="9">
        <v>46204</v>
      </c>
      <c r="O166" s="10">
        <v>46204.541666666664</v>
      </c>
      <c r="P166" s="10">
        <v>46204.666666666664</v>
      </c>
      <c r="Q166" s="8" t="s">
        <v>58</v>
      </c>
      <c r="R166" s="8">
        <v>4</v>
      </c>
      <c r="S166" s="8">
        <v>0</v>
      </c>
      <c r="T166" s="8" t="b">
        <v>0</v>
      </c>
      <c r="U166" s="34">
        <v>180</v>
      </c>
      <c r="V166" s="34">
        <v>154</v>
      </c>
      <c r="W166" s="34">
        <v>93</v>
      </c>
      <c r="X166" s="8">
        <v>0</v>
      </c>
      <c r="Y166" s="8">
        <v>0</v>
      </c>
      <c r="Z166" s="10">
        <v>46204.55</v>
      </c>
      <c r="AA166" s="10">
        <v>46204.656944444447</v>
      </c>
      <c r="AB166" s="8">
        <v>4</v>
      </c>
      <c r="AC166" s="8">
        <v>0</v>
      </c>
      <c r="AD166" s="8"/>
      <c r="AE166" s="46">
        <v>1</v>
      </c>
      <c r="AF166" s="46">
        <v>0</v>
      </c>
      <c r="AG166" s="41">
        <v>180</v>
      </c>
    </row>
    <row r="167" spans="2:33">
      <c r="B167" s="8" t="s">
        <v>8326</v>
      </c>
      <c r="C167" s="8" t="s">
        <v>49</v>
      </c>
      <c r="D167" s="8" t="s">
        <v>51</v>
      </c>
      <c r="E167" s="9">
        <v>46204</v>
      </c>
      <c r="F167" s="8" t="s">
        <v>52</v>
      </c>
      <c r="G167" s="8" t="s">
        <v>50</v>
      </c>
      <c r="H167" s="8" t="s">
        <v>53</v>
      </c>
      <c r="I167" s="8" t="s">
        <v>57</v>
      </c>
      <c r="J167" s="61">
        <v>0</v>
      </c>
      <c r="K167" s="8">
        <v>1</v>
      </c>
      <c r="L167" s="8">
        <v>4</v>
      </c>
      <c r="M167" s="8" t="s">
        <v>55</v>
      </c>
      <c r="N167" s="9">
        <v>46205</v>
      </c>
      <c r="O167" s="10">
        <v>46205.354166666664</v>
      </c>
      <c r="P167" s="10">
        <v>46205.729166666664</v>
      </c>
      <c r="Q167" s="8" t="s">
        <v>58</v>
      </c>
      <c r="R167" s="8">
        <v>4</v>
      </c>
      <c r="S167" s="8">
        <v>0</v>
      </c>
      <c r="T167" s="8" t="b">
        <v>0</v>
      </c>
      <c r="U167" s="34">
        <v>540</v>
      </c>
      <c r="V167" s="34">
        <v>504</v>
      </c>
      <c r="W167" s="34">
        <v>380</v>
      </c>
      <c r="X167" s="8">
        <v>0</v>
      </c>
      <c r="Y167" s="8">
        <v>0</v>
      </c>
      <c r="Z167" s="10">
        <v>46205.359027777777</v>
      </c>
      <c r="AA167" s="10">
        <v>46205.709027777775</v>
      </c>
      <c r="AB167" s="8">
        <v>4</v>
      </c>
      <c r="AC167" s="8">
        <v>0</v>
      </c>
      <c r="AD167" s="8"/>
      <c r="AE167" s="46">
        <v>1</v>
      </c>
      <c r="AF167" s="46">
        <v>0</v>
      </c>
      <c r="AG167" s="41">
        <v>540</v>
      </c>
    </row>
    <row r="168" spans="2:33">
      <c r="B168" s="8" t="s">
        <v>8326</v>
      </c>
      <c r="C168" s="8" t="s">
        <v>49</v>
      </c>
      <c r="D168" s="8" t="s">
        <v>51</v>
      </c>
      <c r="E168" s="9">
        <v>46204</v>
      </c>
      <c r="F168" s="8" t="s">
        <v>52</v>
      </c>
      <c r="G168" s="8" t="s">
        <v>50</v>
      </c>
      <c r="H168" s="8" t="s">
        <v>53</v>
      </c>
      <c r="I168" s="8" t="s">
        <v>54</v>
      </c>
      <c r="J168" s="61">
        <v>0</v>
      </c>
      <c r="K168" s="8">
        <v>1</v>
      </c>
      <c r="L168" s="8">
        <v>4</v>
      </c>
      <c r="M168" s="8" t="s">
        <v>55</v>
      </c>
      <c r="N168" s="9">
        <v>46210</v>
      </c>
      <c r="O168" s="10">
        <v>46210.354166666664</v>
      </c>
      <c r="P168" s="10">
        <v>46210.6875</v>
      </c>
      <c r="Q168" s="8" t="s">
        <v>58</v>
      </c>
      <c r="R168" s="8">
        <v>4</v>
      </c>
      <c r="S168" s="8">
        <v>0</v>
      </c>
      <c r="T168" s="8" t="b">
        <v>0</v>
      </c>
      <c r="U168" s="34">
        <v>480</v>
      </c>
      <c r="V168" s="34">
        <v>441</v>
      </c>
      <c r="W168" s="34">
        <v>337</v>
      </c>
      <c r="X168" s="8">
        <v>0</v>
      </c>
      <c r="Y168" s="8">
        <v>0</v>
      </c>
      <c r="Z168" s="10">
        <v>46210.357638888891</v>
      </c>
      <c r="AA168" s="10">
        <v>46210.663888888892</v>
      </c>
      <c r="AB168" s="8">
        <v>4</v>
      </c>
      <c r="AC168" s="8">
        <v>0</v>
      </c>
      <c r="AD168" s="8"/>
      <c r="AE168" s="46">
        <v>1</v>
      </c>
      <c r="AF168" s="46">
        <v>0</v>
      </c>
      <c r="AG168" s="41">
        <v>480</v>
      </c>
    </row>
    <row r="169" spans="2:33">
      <c r="B169" s="8" t="s">
        <v>8326</v>
      </c>
      <c r="C169" s="8" t="s">
        <v>49</v>
      </c>
      <c r="D169" s="8" t="s">
        <v>51</v>
      </c>
      <c r="E169" s="9">
        <v>46204</v>
      </c>
      <c r="F169" s="8" t="s">
        <v>52</v>
      </c>
      <c r="G169" s="8" t="s">
        <v>50</v>
      </c>
      <c r="H169" s="8" t="s">
        <v>53</v>
      </c>
      <c r="I169" s="8" t="s">
        <v>59</v>
      </c>
      <c r="J169" s="61">
        <v>0</v>
      </c>
      <c r="K169" s="8">
        <v>1</v>
      </c>
      <c r="L169" s="8">
        <v>4</v>
      </c>
      <c r="M169" s="8" t="s">
        <v>55</v>
      </c>
      <c r="N169" s="9">
        <v>46212</v>
      </c>
      <c r="O169" s="10">
        <v>46212.375</v>
      </c>
      <c r="P169" s="10">
        <v>46212.5625</v>
      </c>
      <c r="Q169" s="8" t="s">
        <v>58</v>
      </c>
      <c r="R169" s="8">
        <v>4</v>
      </c>
      <c r="S169" s="8">
        <v>0</v>
      </c>
      <c r="T169" s="8" t="b">
        <v>0</v>
      </c>
      <c r="U169" s="34">
        <v>270</v>
      </c>
      <c r="V169" s="34">
        <v>249</v>
      </c>
      <c r="W169" s="34">
        <v>171</v>
      </c>
      <c r="X169" s="8">
        <v>0</v>
      </c>
      <c r="Y169" s="8">
        <v>0</v>
      </c>
      <c r="Z169" s="10">
        <v>46212.382638888892</v>
      </c>
      <c r="AA169" s="10">
        <v>46212.555555555555</v>
      </c>
      <c r="AB169" s="8">
        <v>4</v>
      </c>
      <c r="AC169" s="8">
        <v>0</v>
      </c>
      <c r="AD169" s="8"/>
      <c r="AE169" s="46">
        <v>1</v>
      </c>
      <c r="AF169" s="46">
        <v>0</v>
      </c>
      <c r="AG169" s="41">
        <v>270</v>
      </c>
    </row>
    <row r="170" spans="2:33">
      <c r="B170" s="8" t="s">
        <v>8326</v>
      </c>
      <c r="C170" s="8" t="s">
        <v>49</v>
      </c>
      <c r="D170" s="8" t="s">
        <v>51</v>
      </c>
      <c r="E170" s="9">
        <v>46204</v>
      </c>
      <c r="F170" s="8" t="s">
        <v>52</v>
      </c>
      <c r="G170" s="8" t="s">
        <v>50</v>
      </c>
      <c r="H170" s="8" t="s">
        <v>53</v>
      </c>
      <c r="I170" s="8" t="s">
        <v>54</v>
      </c>
      <c r="J170" s="61">
        <v>0</v>
      </c>
      <c r="K170" s="8">
        <v>1</v>
      </c>
      <c r="L170" s="8">
        <v>4</v>
      </c>
      <c r="M170" s="8" t="s">
        <v>55</v>
      </c>
      <c r="N170" s="9">
        <v>46213</v>
      </c>
      <c r="O170" s="10">
        <v>46213.354166666664</v>
      </c>
      <c r="P170" s="10">
        <v>46213.6875</v>
      </c>
      <c r="Q170" s="8" t="s">
        <v>58</v>
      </c>
      <c r="R170" s="8">
        <v>4</v>
      </c>
      <c r="S170" s="8">
        <v>0</v>
      </c>
      <c r="T170" s="8" t="b">
        <v>0</v>
      </c>
      <c r="U170" s="34">
        <v>480</v>
      </c>
      <c r="V170" s="34">
        <v>447</v>
      </c>
      <c r="W170" s="34">
        <v>359</v>
      </c>
      <c r="X170" s="8">
        <v>0</v>
      </c>
      <c r="Y170" s="8">
        <v>0</v>
      </c>
      <c r="Z170" s="10">
        <v>46213.36041666667</v>
      </c>
      <c r="AA170" s="10">
        <v>46213.67083333333</v>
      </c>
      <c r="AB170" s="8">
        <v>4</v>
      </c>
      <c r="AC170" s="8">
        <v>0</v>
      </c>
      <c r="AD170" s="8"/>
      <c r="AE170" s="46">
        <v>1</v>
      </c>
      <c r="AF170" s="46">
        <v>0</v>
      </c>
      <c r="AG170" s="41">
        <v>480</v>
      </c>
    </row>
    <row r="171" spans="2:33">
      <c r="B171" s="8" t="s">
        <v>8326</v>
      </c>
      <c r="C171" s="8" t="s">
        <v>49</v>
      </c>
      <c r="D171" s="8" t="s">
        <v>51</v>
      </c>
      <c r="E171" s="9">
        <v>46204</v>
      </c>
      <c r="F171" s="8" t="s">
        <v>52</v>
      </c>
      <c r="G171" s="8" t="s">
        <v>50</v>
      </c>
      <c r="H171" s="8" t="s">
        <v>53</v>
      </c>
      <c r="I171" s="8" t="s">
        <v>57</v>
      </c>
      <c r="J171" s="61">
        <v>0</v>
      </c>
      <c r="K171" s="8">
        <v>1</v>
      </c>
      <c r="L171" s="8">
        <v>4</v>
      </c>
      <c r="M171" s="8" t="s">
        <v>55</v>
      </c>
      <c r="N171" s="9">
        <v>46214</v>
      </c>
      <c r="O171" s="10">
        <v>46214.333333333336</v>
      </c>
      <c r="P171" s="10">
        <v>46214.5</v>
      </c>
      <c r="Q171" s="8" t="s">
        <v>58</v>
      </c>
      <c r="R171" s="8">
        <v>4</v>
      </c>
      <c r="S171" s="8">
        <v>0</v>
      </c>
      <c r="T171" s="8" t="b">
        <v>0</v>
      </c>
      <c r="U171" s="34">
        <v>240</v>
      </c>
      <c r="V171" s="34">
        <v>224</v>
      </c>
      <c r="W171" s="34">
        <v>153</v>
      </c>
      <c r="X171" s="8">
        <v>0</v>
      </c>
      <c r="Y171" s="8">
        <v>0</v>
      </c>
      <c r="Z171" s="10">
        <v>46214.337500000001</v>
      </c>
      <c r="AA171" s="10">
        <v>46214.493055555555</v>
      </c>
      <c r="AB171" s="8">
        <v>4</v>
      </c>
      <c r="AC171" s="8">
        <v>0</v>
      </c>
      <c r="AD171" s="8"/>
      <c r="AE171" s="46">
        <v>1</v>
      </c>
      <c r="AF171" s="46">
        <v>0</v>
      </c>
      <c r="AG171" s="41">
        <v>240</v>
      </c>
    </row>
    <row r="172" spans="2:33">
      <c r="B172" s="8" t="s">
        <v>8326</v>
      </c>
      <c r="C172" s="8" t="s">
        <v>49</v>
      </c>
      <c r="D172" s="8" t="s">
        <v>51</v>
      </c>
      <c r="E172" s="9">
        <v>46204</v>
      </c>
      <c r="F172" s="8" t="s">
        <v>52</v>
      </c>
      <c r="G172" s="8" t="s">
        <v>50</v>
      </c>
      <c r="H172" s="8" t="s">
        <v>53</v>
      </c>
      <c r="I172" s="8" t="s">
        <v>57</v>
      </c>
      <c r="J172" s="61">
        <v>0</v>
      </c>
      <c r="K172" s="8">
        <v>1</v>
      </c>
      <c r="L172" s="8">
        <v>4</v>
      </c>
      <c r="M172" s="8" t="s">
        <v>55</v>
      </c>
      <c r="N172" s="9">
        <v>46216</v>
      </c>
      <c r="O172" s="10">
        <v>46216.375</v>
      </c>
      <c r="P172" s="10">
        <v>46216.5625</v>
      </c>
      <c r="Q172" s="8" t="s">
        <v>58</v>
      </c>
      <c r="R172" s="8">
        <v>4</v>
      </c>
      <c r="S172" s="8">
        <v>0</v>
      </c>
      <c r="T172" s="8" t="b">
        <v>0</v>
      </c>
      <c r="U172" s="34">
        <v>270</v>
      </c>
      <c r="V172" s="34">
        <v>242</v>
      </c>
      <c r="W172" s="34">
        <v>166</v>
      </c>
      <c r="X172" s="8">
        <v>0</v>
      </c>
      <c r="Y172" s="8">
        <v>0</v>
      </c>
      <c r="Z172" s="10">
        <v>46216.381249999999</v>
      </c>
      <c r="AA172" s="10">
        <v>46216.549305555556</v>
      </c>
      <c r="AB172" s="8">
        <v>4</v>
      </c>
      <c r="AC172" s="8">
        <v>0</v>
      </c>
      <c r="AD172" s="8"/>
      <c r="AE172" s="46">
        <v>1</v>
      </c>
      <c r="AF172" s="46">
        <v>0</v>
      </c>
      <c r="AG172" s="41">
        <v>270</v>
      </c>
    </row>
    <row r="173" spans="2:33">
      <c r="B173" s="8" t="s">
        <v>8326</v>
      </c>
      <c r="C173" s="8" t="s">
        <v>49</v>
      </c>
      <c r="D173" s="8" t="s">
        <v>51</v>
      </c>
      <c r="E173" s="9">
        <v>46204</v>
      </c>
      <c r="F173" s="8" t="s">
        <v>52</v>
      </c>
      <c r="G173" s="8" t="s">
        <v>50</v>
      </c>
      <c r="H173" s="8" t="s">
        <v>53</v>
      </c>
      <c r="I173" s="8" t="s">
        <v>59</v>
      </c>
      <c r="J173" s="61">
        <v>0</v>
      </c>
      <c r="K173" s="8">
        <v>1</v>
      </c>
      <c r="L173" s="8">
        <v>4</v>
      </c>
      <c r="M173" s="8" t="s">
        <v>55</v>
      </c>
      <c r="N173" s="9">
        <v>46217</v>
      </c>
      <c r="O173" s="10">
        <v>46217.5625</v>
      </c>
      <c r="P173" s="10">
        <v>46217.708333333336</v>
      </c>
      <c r="Q173" s="8" t="s">
        <v>58</v>
      </c>
      <c r="R173" s="8">
        <v>4</v>
      </c>
      <c r="S173" s="8">
        <v>0</v>
      </c>
      <c r="T173" s="8" t="b">
        <v>0</v>
      </c>
      <c r="U173" s="34">
        <v>210</v>
      </c>
      <c r="V173" s="34">
        <v>186</v>
      </c>
      <c r="W173" s="34">
        <v>103</v>
      </c>
      <c r="X173" s="8">
        <v>0</v>
      </c>
      <c r="Y173" s="8">
        <v>0</v>
      </c>
      <c r="Z173" s="10">
        <v>46217.56527777778</v>
      </c>
      <c r="AA173" s="10">
        <v>46217.694444444445</v>
      </c>
      <c r="AB173" s="8">
        <v>4</v>
      </c>
      <c r="AC173" s="8">
        <v>0</v>
      </c>
      <c r="AD173" s="8"/>
      <c r="AE173" s="46">
        <v>1</v>
      </c>
      <c r="AF173" s="46">
        <v>0</v>
      </c>
      <c r="AG173" s="41">
        <v>210</v>
      </c>
    </row>
    <row r="174" spans="2:33">
      <c r="B174" s="8" t="s">
        <v>8326</v>
      </c>
      <c r="C174" s="8" t="s">
        <v>49</v>
      </c>
      <c r="D174" s="8" t="s">
        <v>51</v>
      </c>
      <c r="E174" s="9">
        <v>46204</v>
      </c>
      <c r="F174" s="8" t="s">
        <v>52</v>
      </c>
      <c r="G174" s="8" t="s">
        <v>50</v>
      </c>
      <c r="H174" s="8" t="s">
        <v>53</v>
      </c>
      <c r="I174" s="8" t="s">
        <v>54</v>
      </c>
      <c r="J174" s="61">
        <v>0</v>
      </c>
      <c r="K174" s="8">
        <v>1</v>
      </c>
      <c r="L174" s="8">
        <v>4</v>
      </c>
      <c r="M174" s="8" t="s">
        <v>55</v>
      </c>
      <c r="N174" s="9">
        <v>46220</v>
      </c>
      <c r="O174" s="10">
        <v>46220.333333333336</v>
      </c>
      <c r="P174" s="10">
        <v>46220.5</v>
      </c>
      <c r="Q174" s="8" t="s">
        <v>58</v>
      </c>
      <c r="R174" s="8">
        <v>4</v>
      </c>
      <c r="S174" s="8">
        <v>0</v>
      </c>
      <c r="T174" s="8" t="b">
        <v>0</v>
      </c>
      <c r="U174" s="34">
        <v>240</v>
      </c>
      <c r="V174" s="34">
        <v>209</v>
      </c>
      <c r="W174" s="34">
        <v>125</v>
      </c>
      <c r="X174" s="8">
        <v>0</v>
      </c>
      <c r="Y174" s="8">
        <v>0</v>
      </c>
      <c r="Z174" s="10">
        <v>46220.341666666667</v>
      </c>
      <c r="AA174" s="10">
        <v>46220.486805555556</v>
      </c>
      <c r="AB174" s="8">
        <v>4</v>
      </c>
      <c r="AC174" s="8">
        <v>0</v>
      </c>
      <c r="AD174" s="8"/>
      <c r="AE174" s="46">
        <v>1</v>
      </c>
      <c r="AF174" s="46">
        <v>0</v>
      </c>
      <c r="AG174" s="41">
        <v>240</v>
      </c>
    </row>
    <row r="175" spans="2:33">
      <c r="B175" s="8" t="s">
        <v>8326</v>
      </c>
      <c r="C175" s="8" t="s">
        <v>49</v>
      </c>
      <c r="D175" s="8" t="s">
        <v>51</v>
      </c>
      <c r="E175" s="9">
        <v>46204</v>
      </c>
      <c r="F175" s="8" t="s">
        <v>52</v>
      </c>
      <c r="G175" s="8" t="s">
        <v>50</v>
      </c>
      <c r="H175" s="8" t="s">
        <v>53</v>
      </c>
      <c r="I175" s="8" t="s">
        <v>54</v>
      </c>
      <c r="J175" s="61">
        <v>0</v>
      </c>
      <c r="K175" s="8">
        <v>1</v>
      </c>
      <c r="L175" s="8">
        <v>4</v>
      </c>
      <c r="M175" s="8" t="s">
        <v>55</v>
      </c>
      <c r="N175" s="9">
        <v>46221</v>
      </c>
      <c r="O175" s="10">
        <v>46221.3125</v>
      </c>
      <c r="P175" s="10">
        <v>46221.645833333336</v>
      </c>
      <c r="Q175" s="8" t="s">
        <v>58</v>
      </c>
      <c r="R175" s="8">
        <v>4</v>
      </c>
      <c r="S175" s="8">
        <v>0</v>
      </c>
      <c r="T175" s="8" t="b">
        <v>0</v>
      </c>
      <c r="U175" s="34">
        <v>480</v>
      </c>
      <c r="V175" s="34">
        <v>455</v>
      </c>
      <c r="W175" s="34">
        <v>319</v>
      </c>
      <c r="X175" s="8">
        <v>0</v>
      </c>
      <c r="Y175" s="8">
        <v>0</v>
      </c>
      <c r="Z175" s="10">
        <v>46221.314583333333</v>
      </c>
      <c r="AA175" s="10">
        <v>46221.630555555559</v>
      </c>
      <c r="AB175" s="8">
        <v>4</v>
      </c>
      <c r="AC175" s="8">
        <v>0</v>
      </c>
      <c r="AD175" s="8"/>
      <c r="AE175" s="46">
        <v>1</v>
      </c>
      <c r="AF175" s="46">
        <v>0</v>
      </c>
      <c r="AG175" s="41">
        <v>480</v>
      </c>
    </row>
    <row r="176" spans="2:33">
      <c r="B176" s="8" t="s">
        <v>8326</v>
      </c>
      <c r="C176" s="8" t="s">
        <v>49</v>
      </c>
      <c r="D176" s="8" t="s">
        <v>51</v>
      </c>
      <c r="E176" s="9">
        <v>46204</v>
      </c>
      <c r="F176" s="8" t="s">
        <v>52</v>
      </c>
      <c r="G176" s="8" t="s">
        <v>50</v>
      </c>
      <c r="H176" s="8" t="s">
        <v>53</v>
      </c>
      <c r="I176" s="8" t="s">
        <v>54</v>
      </c>
      <c r="J176" s="61">
        <v>0</v>
      </c>
      <c r="K176" s="8">
        <v>1</v>
      </c>
      <c r="L176" s="8">
        <v>4</v>
      </c>
      <c r="M176" s="8" t="s">
        <v>55</v>
      </c>
      <c r="N176" s="9">
        <v>46222</v>
      </c>
      <c r="O176" s="10">
        <v>46222.5625</v>
      </c>
      <c r="P176" s="10">
        <v>46222.75</v>
      </c>
      <c r="Q176" s="8" t="s">
        <v>58</v>
      </c>
      <c r="R176" s="8">
        <v>4</v>
      </c>
      <c r="S176" s="8">
        <v>0</v>
      </c>
      <c r="T176" s="8" t="b">
        <v>0</v>
      </c>
      <c r="U176" s="34">
        <v>270</v>
      </c>
      <c r="V176" s="34">
        <v>245</v>
      </c>
      <c r="W176" s="34">
        <v>176</v>
      </c>
      <c r="X176" s="8">
        <v>0</v>
      </c>
      <c r="Y176" s="8">
        <v>0</v>
      </c>
      <c r="Z176" s="10">
        <v>46222.564583333333</v>
      </c>
      <c r="AA176" s="10">
        <v>46222.734722222223</v>
      </c>
      <c r="AB176" s="8">
        <v>4</v>
      </c>
      <c r="AC176" s="8">
        <v>0</v>
      </c>
      <c r="AD176" s="8"/>
      <c r="AE176" s="46">
        <v>1</v>
      </c>
      <c r="AF176" s="46">
        <v>0</v>
      </c>
      <c r="AG176" s="41">
        <v>270</v>
      </c>
    </row>
    <row r="177" spans="2:33">
      <c r="B177" s="8" t="s">
        <v>8326</v>
      </c>
      <c r="C177" s="8" t="s">
        <v>49</v>
      </c>
      <c r="D177" s="8" t="s">
        <v>51</v>
      </c>
      <c r="E177" s="9">
        <v>46204</v>
      </c>
      <c r="F177" s="8" t="s">
        <v>52</v>
      </c>
      <c r="G177" s="8" t="s">
        <v>50</v>
      </c>
      <c r="H177" s="8" t="s">
        <v>53</v>
      </c>
      <c r="I177" s="8" t="s">
        <v>61</v>
      </c>
      <c r="J177" s="61">
        <v>0</v>
      </c>
      <c r="K177" s="8">
        <v>1</v>
      </c>
      <c r="L177" s="8">
        <v>4</v>
      </c>
      <c r="M177" s="8" t="s">
        <v>55</v>
      </c>
      <c r="N177" s="9">
        <v>46224</v>
      </c>
      <c r="O177" s="10">
        <v>46224.333333333336</v>
      </c>
      <c r="P177" s="10">
        <v>46224.666666666664</v>
      </c>
      <c r="Q177" s="8" t="s">
        <v>58</v>
      </c>
      <c r="R177" s="8">
        <v>4</v>
      </c>
      <c r="S177" s="8">
        <v>0</v>
      </c>
      <c r="T177" s="8" t="b">
        <v>0</v>
      </c>
      <c r="U177" s="34">
        <v>480</v>
      </c>
      <c r="V177" s="34">
        <v>428</v>
      </c>
      <c r="W177" s="34">
        <v>299</v>
      </c>
      <c r="X177" s="8">
        <v>0</v>
      </c>
      <c r="Y177" s="8">
        <v>0</v>
      </c>
      <c r="Z177" s="10">
        <v>46224.336805555555</v>
      </c>
      <c r="AA177" s="10">
        <v>46224.634027777778</v>
      </c>
      <c r="AB177" s="8">
        <v>4</v>
      </c>
      <c r="AC177" s="8">
        <v>0</v>
      </c>
      <c r="AD177" s="8"/>
      <c r="AE177" s="46">
        <v>1</v>
      </c>
      <c r="AF177" s="46">
        <v>0</v>
      </c>
      <c r="AG177" s="41">
        <v>480</v>
      </c>
    </row>
    <row r="178" spans="2:33">
      <c r="B178" s="8" t="s">
        <v>8326</v>
      </c>
      <c r="C178" s="8" t="s">
        <v>49</v>
      </c>
      <c r="D178" s="8" t="s">
        <v>51</v>
      </c>
      <c r="E178" s="9">
        <v>46204</v>
      </c>
      <c r="F178" s="8" t="s">
        <v>52</v>
      </c>
      <c r="G178" s="8" t="s">
        <v>50</v>
      </c>
      <c r="H178" s="8" t="s">
        <v>53</v>
      </c>
      <c r="I178" s="8" t="s">
        <v>57</v>
      </c>
      <c r="J178" s="61">
        <v>0</v>
      </c>
      <c r="K178" s="8">
        <v>1</v>
      </c>
      <c r="L178" s="8">
        <v>2</v>
      </c>
      <c r="M178" s="8" t="s">
        <v>55</v>
      </c>
      <c r="N178" s="9">
        <v>46226</v>
      </c>
      <c r="O178" s="10">
        <v>46226.354166666664</v>
      </c>
      <c r="P178" s="10">
        <v>46226.5625</v>
      </c>
      <c r="Q178" s="8" t="s">
        <v>58</v>
      </c>
      <c r="R178" s="8">
        <v>2</v>
      </c>
      <c r="S178" s="8">
        <v>0</v>
      </c>
      <c r="T178" s="8" t="b">
        <v>0</v>
      </c>
      <c r="U178" s="34">
        <v>300</v>
      </c>
      <c r="V178" s="34">
        <v>113</v>
      </c>
      <c r="W178" s="34">
        <v>98</v>
      </c>
      <c r="X178" s="8">
        <v>0</v>
      </c>
      <c r="Y178" s="8">
        <v>0</v>
      </c>
      <c r="Z178" s="10">
        <v>46226.361111111109</v>
      </c>
      <c r="AA178" s="10">
        <v>46226.439583333333</v>
      </c>
      <c r="AB178" s="8">
        <v>2</v>
      </c>
      <c r="AC178" s="8">
        <v>0</v>
      </c>
      <c r="AD178" s="8"/>
      <c r="AE178" s="46">
        <v>1</v>
      </c>
      <c r="AF178" s="46">
        <v>0</v>
      </c>
      <c r="AG178" s="41">
        <v>300</v>
      </c>
    </row>
    <row r="179" spans="2:33">
      <c r="B179" s="8" t="s">
        <v>8326</v>
      </c>
      <c r="C179" s="8" t="s">
        <v>49</v>
      </c>
      <c r="D179" s="8" t="s">
        <v>51</v>
      </c>
      <c r="E179" s="9">
        <v>46204</v>
      </c>
      <c r="F179" s="8" t="s">
        <v>52</v>
      </c>
      <c r="G179" s="8" t="s">
        <v>50</v>
      </c>
      <c r="H179" s="8" t="s">
        <v>53</v>
      </c>
      <c r="I179" s="8" t="s">
        <v>63</v>
      </c>
      <c r="J179" s="61">
        <v>0</v>
      </c>
      <c r="K179" s="8">
        <v>1</v>
      </c>
      <c r="L179" s="8">
        <v>4</v>
      </c>
      <c r="M179" s="8" t="s">
        <v>55</v>
      </c>
      <c r="N179" s="9">
        <v>46229</v>
      </c>
      <c r="O179" s="10">
        <v>46229.375</v>
      </c>
      <c r="P179" s="10">
        <v>46229.708333333336</v>
      </c>
      <c r="Q179" s="8" t="s">
        <v>58</v>
      </c>
      <c r="R179" s="8">
        <v>4</v>
      </c>
      <c r="S179" s="8">
        <v>0</v>
      </c>
      <c r="T179" s="8" t="b">
        <v>0</v>
      </c>
      <c r="U179" s="34">
        <v>480</v>
      </c>
      <c r="V179" s="34">
        <v>432</v>
      </c>
      <c r="W179" s="34">
        <v>336</v>
      </c>
      <c r="X179" s="8">
        <v>0</v>
      </c>
      <c r="Y179" s="8">
        <v>0</v>
      </c>
      <c r="Z179" s="10">
        <v>46229.380555555559</v>
      </c>
      <c r="AA179" s="10">
        <v>46229.680555555555</v>
      </c>
      <c r="AB179" s="8">
        <v>4</v>
      </c>
      <c r="AC179" s="8">
        <v>0</v>
      </c>
      <c r="AD179" s="8"/>
      <c r="AE179" s="46">
        <v>1</v>
      </c>
      <c r="AF179" s="46">
        <v>0</v>
      </c>
      <c r="AG179" s="41">
        <v>480</v>
      </c>
    </row>
    <row r="180" spans="2:33">
      <c r="B180" s="8" t="s">
        <v>8326</v>
      </c>
      <c r="C180" s="8" t="s">
        <v>49</v>
      </c>
      <c r="D180" s="8" t="s">
        <v>51</v>
      </c>
      <c r="E180" s="9">
        <v>46204</v>
      </c>
      <c r="F180" s="8" t="s">
        <v>52</v>
      </c>
      <c r="G180" s="8" t="s">
        <v>50</v>
      </c>
      <c r="H180" s="8" t="s">
        <v>53</v>
      </c>
      <c r="I180" s="8" t="s">
        <v>57</v>
      </c>
      <c r="J180" s="61">
        <v>0</v>
      </c>
      <c r="K180" s="8">
        <v>1</v>
      </c>
      <c r="L180" s="8">
        <v>4</v>
      </c>
      <c r="M180" s="8" t="s">
        <v>55</v>
      </c>
      <c r="N180" s="9">
        <v>46233</v>
      </c>
      <c r="O180" s="10">
        <v>46233.5625</v>
      </c>
      <c r="P180" s="10">
        <v>46233.708333333336</v>
      </c>
      <c r="Q180" s="8" t="s">
        <v>58</v>
      </c>
      <c r="R180" s="8">
        <v>4</v>
      </c>
      <c r="S180" s="8">
        <v>0</v>
      </c>
      <c r="T180" s="8" t="b">
        <v>0</v>
      </c>
      <c r="U180" s="34">
        <v>210</v>
      </c>
      <c r="V180" s="34">
        <v>181</v>
      </c>
      <c r="W180" s="34">
        <v>117</v>
      </c>
      <c r="X180" s="8">
        <v>0</v>
      </c>
      <c r="Y180" s="8">
        <v>0</v>
      </c>
      <c r="Z180" s="10">
        <v>46233.570138888892</v>
      </c>
      <c r="AA180" s="10">
        <v>46233.695833333331</v>
      </c>
      <c r="AB180" s="8">
        <v>4</v>
      </c>
      <c r="AC180" s="8">
        <v>0</v>
      </c>
      <c r="AD180" s="8"/>
      <c r="AE180" s="46">
        <v>1</v>
      </c>
      <c r="AF180" s="46">
        <v>0</v>
      </c>
      <c r="AG180" s="41">
        <v>210</v>
      </c>
    </row>
    <row r="181" spans="2:33">
      <c r="B181" s="8" t="s">
        <v>8326</v>
      </c>
      <c r="C181" s="8" t="s">
        <v>49</v>
      </c>
      <c r="D181" s="8" t="s">
        <v>65</v>
      </c>
      <c r="E181" s="9">
        <v>46204</v>
      </c>
      <c r="F181" s="8" t="s">
        <v>52</v>
      </c>
      <c r="G181" s="8" t="s">
        <v>64</v>
      </c>
      <c r="H181" s="8" t="s">
        <v>53</v>
      </c>
      <c r="I181" s="8" t="s">
        <v>54</v>
      </c>
      <c r="J181" s="61">
        <v>0</v>
      </c>
      <c r="K181" s="8">
        <v>1</v>
      </c>
      <c r="L181" s="8">
        <v>4</v>
      </c>
      <c r="M181" s="8" t="s">
        <v>66</v>
      </c>
      <c r="N181" s="9">
        <v>46206</v>
      </c>
      <c r="O181" s="10">
        <v>46206.375</v>
      </c>
      <c r="P181" s="10">
        <v>46206.666666666664</v>
      </c>
      <c r="Q181" s="8" t="s">
        <v>58</v>
      </c>
      <c r="R181" s="8">
        <v>4</v>
      </c>
      <c r="S181" s="8">
        <v>0</v>
      </c>
      <c r="T181" s="8" t="b">
        <v>0</v>
      </c>
      <c r="U181" s="34">
        <v>420</v>
      </c>
      <c r="V181" s="34">
        <v>376</v>
      </c>
      <c r="W181" s="34">
        <v>259</v>
      </c>
      <c r="X181" s="8">
        <v>0</v>
      </c>
      <c r="Y181" s="8">
        <v>0</v>
      </c>
      <c r="Z181" s="10">
        <v>46206.380555555559</v>
      </c>
      <c r="AA181" s="10">
        <v>46206.64166666667</v>
      </c>
      <c r="AB181" s="8">
        <v>4</v>
      </c>
      <c r="AC181" s="8">
        <v>0</v>
      </c>
      <c r="AD181" s="8"/>
      <c r="AE181" s="46">
        <v>1</v>
      </c>
      <c r="AF181" s="46">
        <v>0</v>
      </c>
      <c r="AG181" s="41">
        <v>420</v>
      </c>
    </row>
    <row r="182" spans="2:33">
      <c r="B182" s="8" t="s">
        <v>8326</v>
      </c>
      <c r="C182" s="8" t="s">
        <v>49</v>
      </c>
      <c r="D182" s="8" t="s">
        <v>65</v>
      </c>
      <c r="E182" s="9">
        <v>46204</v>
      </c>
      <c r="F182" s="8" t="s">
        <v>52</v>
      </c>
      <c r="G182" s="8" t="s">
        <v>64</v>
      </c>
      <c r="H182" s="8" t="s">
        <v>53</v>
      </c>
      <c r="I182" s="8" t="s">
        <v>54</v>
      </c>
      <c r="J182" s="61">
        <v>0</v>
      </c>
      <c r="K182" s="8">
        <v>1</v>
      </c>
      <c r="L182" s="8">
        <v>4</v>
      </c>
      <c r="M182" s="8" t="s">
        <v>66</v>
      </c>
      <c r="N182" s="9">
        <v>46209</v>
      </c>
      <c r="O182" s="10">
        <v>46209.541666666664</v>
      </c>
      <c r="P182" s="10">
        <v>46209.6875</v>
      </c>
      <c r="Q182" s="8" t="s">
        <v>58</v>
      </c>
      <c r="R182" s="8">
        <v>4</v>
      </c>
      <c r="S182" s="8">
        <v>0</v>
      </c>
      <c r="T182" s="8" t="b">
        <v>0</v>
      </c>
      <c r="U182" s="34">
        <v>210</v>
      </c>
      <c r="V182" s="34">
        <v>191</v>
      </c>
      <c r="W182" s="34">
        <v>102</v>
      </c>
      <c r="X182" s="8">
        <v>0</v>
      </c>
      <c r="Y182" s="8">
        <v>0</v>
      </c>
      <c r="Z182" s="10">
        <v>46209.543749999997</v>
      </c>
      <c r="AA182" s="10">
        <v>46209.676388888889</v>
      </c>
      <c r="AB182" s="8">
        <v>4</v>
      </c>
      <c r="AC182" s="8">
        <v>0</v>
      </c>
      <c r="AD182" s="8"/>
      <c r="AE182" s="46">
        <v>1</v>
      </c>
      <c r="AF182" s="46">
        <v>0</v>
      </c>
      <c r="AG182" s="41">
        <v>210</v>
      </c>
    </row>
    <row r="183" spans="2:33">
      <c r="B183" s="8" t="s">
        <v>8326</v>
      </c>
      <c r="C183" s="8" t="s">
        <v>49</v>
      </c>
      <c r="D183" s="8" t="s">
        <v>65</v>
      </c>
      <c r="E183" s="9">
        <v>46204</v>
      </c>
      <c r="F183" s="8" t="s">
        <v>52</v>
      </c>
      <c r="G183" s="8" t="s">
        <v>64</v>
      </c>
      <c r="H183" s="8" t="s">
        <v>53</v>
      </c>
      <c r="I183" s="8" t="s">
        <v>68</v>
      </c>
      <c r="J183" s="61">
        <v>0</v>
      </c>
      <c r="K183" s="8">
        <v>1</v>
      </c>
      <c r="L183" s="8">
        <v>4</v>
      </c>
      <c r="M183" s="8" t="s">
        <v>66</v>
      </c>
      <c r="N183" s="9">
        <v>46213</v>
      </c>
      <c r="O183" s="10">
        <v>46213.354166666664</v>
      </c>
      <c r="P183" s="10">
        <v>46213.6875</v>
      </c>
      <c r="Q183" s="8" t="s">
        <v>58</v>
      </c>
      <c r="R183" s="8">
        <v>4</v>
      </c>
      <c r="S183" s="8">
        <v>0</v>
      </c>
      <c r="T183" s="8" t="b">
        <v>0</v>
      </c>
      <c r="U183" s="34">
        <v>480</v>
      </c>
      <c r="V183" s="34">
        <v>438</v>
      </c>
      <c r="W183" s="34">
        <v>300</v>
      </c>
      <c r="X183" s="8">
        <v>0</v>
      </c>
      <c r="Y183" s="8">
        <v>0</v>
      </c>
      <c r="Z183" s="10">
        <v>46213.355555555558</v>
      </c>
      <c r="AA183" s="10">
        <v>46213.659722222219</v>
      </c>
      <c r="AB183" s="8">
        <v>4</v>
      </c>
      <c r="AC183" s="8">
        <v>0</v>
      </c>
      <c r="AD183" s="8"/>
      <c r="AE183" s="46">
        <v>1</v>
      </c>
      <c r="AF183" s="46">
        <v>0</v>
      </c>
      <c r="AG183" s="41">
        <v>480</v>
      </c>
    </row>
    <row r="184" spans="2:33">
      <c r="B184" s="8" t="s">
        <v>8326</v>
      </c>
      <c r="C184" s="8" t="s">
        <v>49</v>
      </c>
      <c r="D184" s="8" t="s">
        <v>65</v>
      </c>
      <c r="E184" s="9">
        <v>46204</v>
      </c>
      <c r="F184" s="8" t="s">
        <v>52</v>
      </c>
      <c r="G184" s="8" t="s">
        <v>64</v>
      </c>
      <c r="H184" s="8" t="s">
        <v>53</v>
      </c>
      <c r="I184" s="8" t="s">
        <v>57</v>
      </c>
      <c r="J184" s="61">
        <v>0</v>
      </c>
      <c r="K184" s="8">
        <v>1</v>
      </c>
      <c r="L184" s="8">
        <v>4</v>
      </c>
      <c r="M184" s="8" t="s">
        <v>66</v>
      </c>
      <c r="N184" s="9">
        <v>46214</v>
      </c>
      <c r="O184" s="10">
        <v>46214.354166666664</v>
      </c>
      <c r="P184" s="10">
        <v>46214.5</v>
      </c>
      <c r="Q184" s="8" t="s">
        <v>58</v>
      </c>
      <c r="R184" s="8">
        <v>4</v>
      </c>
      <c r="S184" s="8">
        <v>0</v>
      </c>
      <c r="T184" s="8" t="b">
        <v>0</v>
      </c>
      <c r="U184" s="34">
        <v>210</v>
      </c>
      <c r="V184" s="34">
        <v>186</v>
      </c>
      <c r="W184" s="34">
        <v>118</v>
      </c>
      <c r="X184" s="8">
        <v>0</v>
      </c>
      <c r="Y184" s="8">
        <v>0</v>
      </c>
      <c r="Z184" s="10">
        <v>46214.357638888891</v>
      </c>
      <c r="AA184" s="10">
        <v>46214.486805555556</v>
      </c>
      <c r="AB184" s="8">
        <v>4</v>
      </c>
      <c r="AC184" s="8">
        <v>0</v>
      </c>
      <c r="AD184" s="8"/>
      <c r="AE184" s="46">
        <v>1</v>
      </c>
      <c r="AF184" s="46">
        <v>0</v>
      </c>
      <c r="AG184" s="41">
        <v>210</v>
      </c>
    </row>
    <row r="185" spans="2:33">
      <c r="B185" s="8" t="s">
        <v>8326</v>
      </c>
      <c r="C185" s="8" t="s">
        <v>49</v>
      </c>
      <c r="D185" s="8" t="s">
        <v>65</v>
      </c>
      <c r="E185" s="9">
        <v>46204</v>
      </c>
      <c r="F185" s="8" t="s">
        <v>52</v>
      </c>
      <c r="G185" s="8" t="s">
        <v>64</v>
      </c>
      <c r="H185" s="8" t="s">
        <v>53</v>
      </c>
      <c r="I185" s="8" t="s">
        <v>57</v>
      </c>
      <c r="J185" s="61">
        <v>0</v>
      </c>
      <c r="K185" s="8">
        <v>1</v>
      </c>
      <c r="L185" s="8">
        <v>4</v>
      </c>
      <c r="M185" s="8" t="s">
        <v>66</v>
      </c>
      <c r="N185" s="9">
        <v>46217</v>
      </c>
      <c r="O185" s="10">
        <v>46217.354166666664</v>
      </c>
      <c r="P185" s="10">
        <v>46217.520833333336</v>
      </c>
      <c r="Q185" s="8" t="s">
        <v>58</v>
      </c>
      <c r="R185" s="8">
        <v>4</v>
      </c>
      <c r="S185" s="8">
        <v>0</v>
      </c>
      <c r="T185" s="8" t="b">
        <v>0</v>
      </c>
      <c r="U185" s="34">
        <v>240</v>
      </c>
      <c r="V185" s="34">
        <v>213</v>
      </c>
      <c r="W185" s="34">
        <v>140</v>
      </c>
      <c r="X185" s="8">
        <v>0</v>
      </c>
      <c r="Y185" s="8">
        <v>0</v>
      </c>
      <c r="Z185" s="10">
        <v>46217.362500000003</v>
      </c>
      <c r="AA185" s="10">
        <v>46217.510416666664</v>
      </c>
      <c r="AB185" s="8">
        <v>4</v>
      </c>
      <c r="AC185" s="8">
        <v>0</v>
      </c>
      <c r="AD185" s="8"/>
      <c r="AE185" s="46">
        <v>1</v>
      </c>
      <c r="AF185" s="46">
        <v>0</v>
      </c>
      <c r="AG185" s="41">
        <v>240</v>
      </c>
    </row>
    <row r="186" spans="2:33">
      <c r="B186" s="8" t="s">
        <v>8326</v>
      </c>
      <c r="C186" s="8" t="s">
        <v>49</v>
      </c>
      <c r="D186" s="8" t="s">
        <v>65</v>
      </c>
      <c r="E186" s="9">
        <v>46204</v>
      </c>
      <c r="F186" s="8" t="s">
        <v>52</v>
      </c>
      <c r="G186" s="8" t="s">
        <v>64</v>
      </c>
      <c r="H186" s="8" t="s">
        <v>53</v>
      </c>
      <c r="I186" s="8" t="s">
        <v>62</v>
      </c>
      <c r="J186" s="61">
        <v>0</v>
      </c>
      <c r="K186" s="8">
        <v>1</v>
      </c>
      <c r="L186" s="8">
        <v>4</v>
      </c>
      <c r="M186" s="8" t="s">
        <v>66</v>
      </c>
      <c r="N186" s="9">
        <v>46218</v>
      </c>
      <c r="O186" s="10">
        <v>46218.541666666664</v>
      </c>
      <c r="P186" s="10">
        <v>46218.729166666664</v>
      </c>
      <c r="Q186" s="8" t="s">
        <v>58</v>
      </c>
      <c r="R186" s="8">
        <v>4</v>
      </c>
      <c r="S186" s="8">
        <v>0</v>
      </c>
      <c r="T186" s="8" t="b">
        <v>0</v>
      </c>
      <c r="U186" s="34">
        <v>270</v>
      </c>
      <c r="V186" s="34">
        <v>247</v>
      </c>
      <c r="W186" s="34">
        <v>165</v>
      </c>
      <c r="X186" s="8">
        <v>0</v>
      </c>
      <c r="Y186" s="8">
        <v>0</v>
      </c>
      <c r="Z186" s="10">
        <v>46218.544444444444</v>
      </c>
      <c r="AA186" s="10">
        <v>46218.71597222222</v>
      </c>
      <c r="AB186" s="8">
        <v>4</v>
      </c>
      <c r="AC186" s="8">
        <v>0</v>
      </c>
      <c r="AD186" s="8"/>
      <c r="AE186" s="46">
        <v>1</v>
      </c>
      <c r="AF186" s="46">
        <v>0</v>
      </c>
      <c r="AG186" s="41">
        <v>270</v>
      </c>
    </row>
    <row r="187" spans="2:33">
      <c r="B187" s="8" t="s">
        <v>8326</v>
      </c>
      <c r="C187" s="8" t="s">
        <v>49</v>
      </c>
      <c r="D187" s="8" t="s">
        <v>65</v>
      </c>
      <c r="E187" s="9">
        <v>46204</v>
      </c>
      <c r="F187" s="8" t="s">
        <v>52</v>
      </c>
      <c r="G187" s="8" t="s">
        <v>64</v>
      </c>
      <c r="H187" s="8" t="s">
        <v>53</v>
      </c>
      <c r="I187" s="8" t="s">
        <v>54</v>
      </c>
      <c r="J187" s="61">
        <v>0</v>
      </c>
      <c r="K187" s="8">
        <v>1</v>
      </c>
      <c r="L187" s="8">
        <v>4</v>
      </c>
      <c r="M187" s="8" t="s">
        <v>66</v>
      </c>
      <c r="N187" s="9">
        <v>46219</v>
      </c>
      <c r="O187" s="10">
        <v>46219.5625</v>
      </c>
      <c r="P187" s="10">
        <v>46219.708333333336</v>
      </c>
      <c r="Q187" s="8" t="s">
        <v>58</v>
      </c>
      <c r="R187" s="8">
        <v>4</v>
      </c>
      <c r="S187" s="8">
        <v>0</v>
      </c>
      <c r="T187" s="8" t="b">
        <v>0</v>
      </c>
      <c r="U187" s="34">
        <v>210</v>
      </c>
      <c r="V187" s="34">
        <v>181</v>
      </c>
      <c r="W187" s="34">
        <v>108</v>
      </c>
      <c r="X187" s="8">
        <v>0</v>
      </c>
      <c r="Y187" s="8">
        <v>0</v>
      </c>
      <c r="Z187" s="10">
        <v>46219.570833333331</v>
      </c>
      <c r="AA187" s="10">
        <v>46219.696527777778</v>
      </c>
      <c r="AB187" s="8">
        <v>4</v>
      </c>
      <c r="AC187" s="8">
        <v>0</v>
      </c>
      <c r="AD187" s="8"/>
      <c r="AE187" s="46">
        <v>1</v>
      </c>
      <c r="AF187" s="46">
        <v>0</v>
      </c>
      <c r="AG187" s="41">
        <v>210</v>
      </c>
    </row>
    <row r="188" spans="2:33">
      <c r="B188" s="8" t="s">
        <v>8326</v>
      </c>
      <c r="C188" s="8" t="s">
        <v>49</v>
      </c>
      <c r="D188" s="8" t="s">
        <v>65</v>
      </c>
      <c r="E188" s="9">
        <v>46204</v>
      </c>
      <c r="F188" s="8" t="s">
        <v>52</v>
      </c>
      <c r="G188" s="8" t="s">
        <v>64</v>
      </c>
      <c r="H188" s="8" t="s">
        <v>53</v>
      </c>
      <c r="I188" s="8" t="s">
        <v>62</v>
      </c>
      <c r="J188" s="61">
        <v>0</v>
      </c>
      <c r="K188" s="8">
        <v>1</v>
      </c>
      <c r="L188" s="8">
        <v>4</v>
      </c>
      <c r="M188" s="8" t="s">
        <v>66</v>
      </c>
      <c r="N188" s="9">
        <v>46220</v>
      </c>
      <c r="O188" s="10">
        <v>46220.333333333336</v>
      </c>
      <c r="P188" s="10">
        <v>46220.520833333336</v>
      </c>
      <c r="Q188" s="8" t="s">
        <v>58</v>
      </c>
      <c r="R188" s="8">
        <v>4</v>
      </c>
      <c r="S188" s="8">
        <v>0</v>
      </c>
      <c r="T188" s="8" t="b">
        <v>0</v>
      </c>
      <c r="U188" s="34">
        <v>270</v>
      </c>
      <c r="V188" s="34">
        <v>245</v>
      </c>
      <c r="W188" s="34">
        <v>161</v>
      </c>
      <c r="X188" s="8">
        <v>0</v>
      </c>
      <c r="Y188" s="8">
        <v>0</v>
      </c>
      <c r="Z188" s="10">
        <v>46220.341666666667</v>
      </c>
      <c r="AA188" s="10">
        <v>46220.511805555558</v>
      </c>
      <c r="AB188" s="8">
        <v>4</v>
      </c>
      <c r="AC188" s="8">
        <v>0</v>
      </c>
      <c r="AD188" s="8"/>
      <c r="AE188" s="46">
        <v>1</v>
      </c>
      <c r="AF188" s="46">
        <v>0</v>
      </c>
      <c r="AG188" s="41">
        <v>270</v>
      </c>
    </row>
    <row r="189" spans="2:33">
      <c r="B189" s="8" t="s">
        <v>8326</v>
      </c>
      <c r="C189" s="8" t="s">
        <v>49</v>
      </c>
      <c r="D189" s="8" t="s">
        <v>65</v>
      </c>
      <c r="E189" s="9">
        <v>46204</v>
      </c>
      <c r="F189" s="8" t="s">
        <v>52</v>
      </c>
      <c r="G189" s="8" t="s">
        <v>64</v>
      </c>
      <c r="H189" s="8" t="s">
        <v>53</v>
      </c>
      <c r="I189" s="8" t="s">
        <v>67</v>
      </c>
      <c r="J189" s="61">
        <v>0</v>
      </c>
      <c r="K189" s="8">
        <v>1</v>
      </c>
      <c r="L189" s="8">
        <v>4</v>
      </c>
      <c r="M189" s="8" t="s">
        <v>66</v>
      </c>
      <c r="N189" s="9">
        <v>46224</v>
      </c>
      <c r="O189" s="10">
        <v>46224.354166666664</v>
      </c>
      <c r="P189" s="10">
        <v>46224.520833333336</v>
      </c>
      <c r="Q189" s="8" t="s">
        <v>58</v>
      </c>
      <c r="R189" s="8">
        <v>4</v>
      </c>
      <c r="S189" s="8">
        <v>0</v>
      </c>
      <c r="T189" s="8" t="b">
        <v>0</v>
      </c>
      <c r="U189" s="34">
        <v>240</v>
      </c>
      <c r="V189" s="34">
        <v>209</v>
      </c>
      <c r="W189" s="34">
        <v>149</v>
      </c>
      <c r="X189" s="8">
        <v>0</v>
      </c>
      <c r="Y189" s="8">
        <v>0</v>
      </c>
      <c r="Z189" s="10">
        <v>46224.357638888891</v>
      </c>
      <c r="AA189" s="10">
        <v>46224.50277777778</v>
      </c>
      <c r="AB189" s="8">
        <v>4</v>
      </c>
      <c r="AC189" s="8">
        <v>0</v>
      </c>
      <c r="AD189" s="8"/>
      <c r="AE189" s="46">
        <v>1</v>
      </c>
      <c r="AF189" s="46">
        <v>0</v>
      </c>
      <c r="AG189" s="41">
        <v>240</v>
      </c>
    </row>
    <row r="190" spans="2:33">
      <c r="B190" s="8" t="s">
        <v>8326</v>
      </c>
      <c r="C190" s="8" t="s">
        <v>49</v>
      </c>
      <c r="D190" s="8" t="s">
        <v>65</v>
      </c>
      <c r="E190" s="9">
        <v>46204</v>
      </c>
      <c r="F190" s="8" t="s">
        <v>52</v>
      </c>
      <c r="G190" s="8" t="s">
        <v>64</v>
      </c>
      <c r="H190" s="8" t="s">
        <v>53</v>
      </c>
      <c r="I190" s="8" t="s">
        <v>67</v>
      </c>
      <c r="J190" s="61">
        <v>0</v>
      </c>
      <c r="K190" s="8">
        <v>1</v>
      </c>
      <c r="L190" s="8">
        <v>4</v>
      </c>
      <c r="M190" s="8" t="s">
        <v>66</v>
      </c>
      <c r="N190" s="9">
        <v>46225</v>
      </c>
      <c r="O190" s="10">
        <v>46225.354166666664</v>
      </c>
      <c r="P190" s="10">
        <v>46225.541666666664</v>
      </c>
      <c r="Q190" s="8" t="s">
        <v>58</v>
      </c>
      <c r="R190" s="8">
        <v>4</v>
      </c>
      <c r="S190" s="8">
        <v>0</v>
      </c>
      <c r="T190" s="8" t="b">
        <v>0</v>
      </c>
      <c r="U190" s="34">
        <v>270</v>
      </c>
      <c r="V190" s="34">
        <v>238</v>
      </c>
      <c r="W190" s="34">
        <v>136</v>
      </c>
      <c r="X190" s="8">
        <v>0</v>
      </c>
      <c r="Y190" s="8">
        <v>0</v>
      </c>
      <c r="Z190" s="10">
        <v>46225.356944444444</v>
      </c>
      <c r="AA190" s="10">
        <v>46225.522222222222</v>
      </c>
      <c r="AB190" s="8">
        <v>4</v>
      </c>
      <c r="AC190" s="8">
        <v>0</v>
      </c>
      <c r="AD190" s="8"/>
      <c r="AE190" s="46">
        <v>1</v>
      </c>
      <c r="AF190" s="46">
        <v>0</v>
      </c>
      <c r="AG190" s="41">
        <v>270</v>
      </c>
    </row>
    <row r="191" spans="2:33">
      <c r="B191" s="8" t="s">
        <v>8326</v>
      </c>
      <c r="C191" s="8" t="s">
        <v>49</v>
      </c>
      <c r="D191" s="8" t="s">
        <v>65</v>
      </c>
      <c r="E191" s="9">
        <v>46204</v>
      </c>
      <c r="F191" s="8" t="s">
        <v>52</v>
      </c>
      <c r="G191" s="8" t="s">
        <v>64</v>
      </c>
      <c r="H191" s="8" t="s">
        <v>53</v>
      </c>
      <c r="I191" s="8" t="s">
        <v>57</v>
      </c>
      <c r="J191" s="61">
        <v>0</v>
      </c>
      <c r="K191" s="8">
        <v>1</v>
      </c>
      <c r="L191" s="8">
        <v>4</v>
      </c>
      <c r="M191" s="8" t="s">
        <v>66</v>
      </c>
      <c r="N191" s="9">
        <v>46226</v>
      </c>
      <c r="O191" s="10">
        <v>46226.333333333336</v>
      </c>
      <c r="P191" s="10">
        <v>46226.666666666664</v>
      </c>
      <c r="Q191" s="8" t="s">
        <v>58</v>
      </c>
      <c r="R191" s="8">
        <v>4</v>
      </c>
      <c r="S191" s="8">
        <v>0</v>
      </c>
      <c r="T191" s="8" t="b">
        <v>0</v>
      </c>
      <c r="U191" s="34">
        <v>480</v>
      </c>
      <c r="V191" s="34">
        <v>433</v>
      </c>
      <c r="W191" s="34">
        <v>298</v>
      </c>
      <c r="X191" s="8">
        <v>0</v>
      </c>
      <c r="Y191" s="8">
        <v>0</v>
      </c>
      <c r="Z191" s="10">
        <v>46226.338194444441</v>
      </c>
      <c r="AA191" s="10">
        <v>46226.638888888891</v>
      </c>
      <c r="AB191" s="8">
        <v>4</v>
      </c>
      <c r="AC191" s="8">
        <v>0</v>
      </c>
      <c r="AD191" s="8"/>
      <c r="AE191" s="46">
        <v>1</v>
      </c>
      <c r="AF191" s="46">
        <v>0</v>
      </c>
      <c r="AG191" s="41">
        <v>480</v>
      </c>
    </row>
    <row r="192" spans="2:33">
      <c r="B192" s="8" t="s">
        <v>8326</v>
      </c>
      <c r="C192" s="8" t="s">
        <v>49</v>
      </c>
      <c r="D192" s="8" t="s">
        <v>65</v>
      </c>
      <c r="E192" s="9">
        <v>46204</v>
      </c>
      <c r="F192" s="8" t="s">
        <v>52</v>
      </c>
      <c r="G192" s="8" t="s">
        <v>64</v>
      </c>
      <c r="H192" s="8" t="s">
        <v>53</v>
      </c>
      <c r="I192" s="8" t="s">
        <v>57</v>
      </c>
      <c r="J192" s="61">
        <v>0</v>
      </c>
      <c r="K192" s="8">
        <v>1</v>
      </c>
      <c r="L192" s="8">
        <v>4</v>
      </c>
      <c r="M192" s="8" t="s">
        <v>66</v>
      </c>
      <c r="N192" s="9">
        <v>46229</v>
      </c>
      <c r="O192" s="10">
        <v>46229.541666666664</v>
      </c>
      <c r="P192" s="10">
        <v>46229.708333333336</v>
      </c>
      <c r="Q192" s="8" t="s">
        <v>58</v>
      </c>
      <c r="R192" s="8">
        <v>4</v>
      </c>
      <c r="S192" s="8">
        <v>0</v>
      </c>
      <c r="T192" s="8" t="b">
        <v>0</v>
      </c>
      <c r="U192" s="34">
        <v>240</v>
      </c>
      <c r="V192" s="34">
        <v>227</v>
      </c>
      <c r="W192" s="34">
        <v>151</v>
      </c>
      <c r="X192" s="8">
        <v>0</v>
      </c>
      <c r="Y192" s="8">
        <v>0</v>
      </c>
      <c r="Z192" s="10">
        <v>46229.544444444444</v>
      </c>
      <c r="AA192" s="10">
        <v>46229.70208333333</v>
      </c>
      <c r="AB192" s="8">
        <v>4</v>
      </c>
      <c r="AC192" s="8">
        <v>0</v>
      </c>
      <c r="AD192" s="8"/>
      <c r="AE192" s="46">
        <v>1</v>
      </c>
      <c r="AF192" s="46">
        <v>0</v>
      </c>
      <c r="AG192" s="41">
        <v>240</v>
      </c>
    </row>
    <row r="193" spans="2:33">
      <c r="B193" s="8" t="s">
        <v>8326</v>
      </c>
      <c r="C193" s="8" t="s">
        <v>49</v>
      </c>
      <c r="D193" s="8" t="s">
        <v>65</v>
      </c>
      <c r="E193" s="9">
        <v>46204</v>
      </c>
      <c r="F193" s="8" t="s">
        <v>52</v>
      </c>
      <c r="G193" s="8" t="s">
        <v>64</v>
      </c>
      <c r="H193" s="8" t="s">
        <v>53</v>
      </c>
      <c r="I193" s="8" t="s">
        <v>62</v>
      </c>
      <c r="J193" s="61">
        <v>0</v>
      </c>
      <c r="K193" s="8">
        <v>1</v>
      </c>
      <c r="L193" s="8">
        <v>4</v>
      </c>
      <c r="M193" s="8" t="s">
        <v>66</v>
      </c>
      <c r="N193" s="9">
        <v>46230</v>
      </c>
      <c r="O193" s="10">
        <v>46230.5625</v>
      </c>
      <c r="P193" s="10">
        <v>46230.708333333336</v>
      </c>
      <c r="Q193" s="8" t="s">
        <v>58</v>
      </c>
      <c r="R193" s="8">
        <v>4</v>
      </c>
      <c r="S193" s="8">
        <v>0</v>
      </c>
      <c r="T193" s="8" t="b">
        <v>0</v>
      </c>
      <c r="U193" s="34">
        <v>210</v>
      </c>
      <c r="V193" s="34">
        <v>190</v>
      </c>
      <c r="W193" s="34">
        <v>110</v>
      </c>
      <c r="X193" s="8">
        <v>0</v>
      </c>
      <c r="Y193" s="8">
        <v>0</v>
      </c>
      <c r="Z193" s="10">
        <v>46230.568749999999</v>
      </c>
      <c r="AA193" s="10">
        <v>46230.700694444444</v>
      </c>
      <c r="AB193" s="8">
        <v>4</v>
      </c>
      <c r="AC193" s="8">
        <v>0</v>
      </c>
      <c r="AD193" s="8"/>
      <c r="AE193" s="46">
        <v>1</v>
      </c>
      <c r="AF193" s="46">
        <v>0</v>
      </c>
      <c r="AG193" s="41">
        <v>210</v>
      </c>
    </row>
    <row r="194" spans="2:33">
      <c r="B194" s="8" t="s">
        <v>8326</v>
      </c>
      <c r="C194" s="8" t="s">
        <v>49</v>
      </c>
      <c r="D194" s="8" t="s">
        <v>65</v>
      </c>
      <c r="E194" s="9">
        <v>46204</v>
      </c>
      <c r="F194" s="8" t="s">
        <v>52</v>
      </c>
      <c r="G194" s="8" t="s">
        <v>64</v>
      </c>
      <c r="H194" s="8" t="s">
        <v>53</v>
      </c>
      <c r="I194" s="8" t="s">
        <v>62</v>
      </c>
      <c r="J194" s="61">
        <v>0</v>
      </c>
      <c r="K194" s="8">
        <v>1</v>
      </c>
      <c r="L194" s="8">
        <v>4</v>
      </c>
      <c r="M194" s="8" t="s">
        <v>66</v>
      </c>
      <c r="N194" s="9">
        <v>46231</v>
      </c>
      <c r="O194" s="10">
        <v>46231.354166666664</v>
      </c>
      <c r="P194" s="10">
        <v>46231.6875</v>
      </c>
      <c r="Q194" s="8" t="s">
        <v>58</v>
      </c>
      <c r="R194" s="8">
        <v>4</v>
      </c>
      <c r="S194" s="8">
        <v>0</v>
      </c>
      <c r="T194" s="8" t="b">
        <v>0</v>
      </c>
      <c r="U194" s="34">
        <v>480</v>
      </c>
      <c r="V194" s="34">
        <v>433</v>
      </c>
      <c r="W194" s="34">
        <v>311</v>
      </c>
      <c r="X194" s="8">
        <v>0</v>
      </c>
      <c r="Y194" s="8">
        <v>0</v>
      </c>
      <c r="Z194" s="10">
        <v>46231.359722222223</v>
      </c>
      <c r="AA194" s="10">
        <v>46231.660416666666</v>
      </c>
      <c r="AB194" s="8">
        <v>4</v>
      </c>
      <c r="AC194" s="8">
        <v>0</v>
      </c>
      <c r="AD194" s="8"/>
      <c r="AE194" s="46">
        <v>1</v>
      </c>
      <c r="AF194" s="46">
        <v>0</v>
      </c>
      <c r="AG194" s="41">
        <v>480</v>
      </c>
    </row>
    <row r="195" spans="2:33">
      <c r="B195" s="8" t="s">
        <v>8326</v>
      </c>
      <c r="C195" s="8" t="s">
        <v>49</v>
      </c>
      <c r="D195" s="8" t="s">
        <v>65</v>
      </c>
      <c r="E195" s="9">
        <v>46204</v>
      </c>
      <c r="F195" s="8" t="s">
        <v>52</v>
      </c>
      <c r="G195" s="8" t="s">
        <v>64</v>
      </c>
      <c r="H195" s="8" t="s">
        <v>53</v>
      </c>
      <c r="I195" s="8" t="s">
        <v>57</v>
      </c>
      <c r="J195" s="61">
        <v>0</v>
      </c>
      <c r="K195" s="8">
        <v>1</v>
      </c>
      <c r="L195" s="8">
        <v>4</v>
      </c>
      <c r="M195" s="8" t="s">
        <v>66</v>
      </c>
      <c r="N195" s="9">
        <v>46234</v>
      </c>
      <c r="O195" s="10">
        <v>46234.3125</v>
      </c>
      <c r="P195" s="10">
        <v>46234.6875</v>
      </c>
      <c r="Q195" s="8" t="s">
        <v>58</v>
      </c>
      <c r="R195" s="8">
        <v>4</v>
      </c>
      <c r="S195" s="8">
        <v>0</v>
      </c>
      <c r="T195" s="8" t="b">
        <v>0</v>
      </c>
      <c r="U195" s="34">
        <v>540</v>
      </c>
      <c r="V195" s="34">
        <v>506</v>
      </c>
      <c r="W195" s="34">
        <v>415</v>
      </c>
      <c r="X195" s="8">
        <v>0</v>
      </c>
      <c r="Y195" s="8">
        <v>0</v>
      </c>
      <c r="Z195" s="10">
        <v>46234.317361111112</v>
      </c>
      <c r="AA195" s="10">
        <v>46234.668749999997</v>
      </c>
      <c r="AB195" s="8">
        <v>4</v>
      </c>
      <c r="AC195" s="8">
        <v>0</v>
      </c>
      <c r="AD195" s="8"/>
      <c r="AE195" s="46">
        <v>1</v>
      </c>
      <c r="AF195" s="46">
        <v>0</v>
      </c>
      <c r="AG195" s="41">
        <v>540</v>
      </c>
    </row>
    <row r="196" spans="2:33">
      <c r="B196" s="8" t="s">
        <v>8326</v>
      </c>
      <c r="C196" s="8" t="s">
        <v>49</v>
      </c>
      <c r="D196" s="8" t="s">
        <v>70</v>
      </c>
      <c r="E196" s="9">
        <v>46204</v>
      </c>
      <c r="F196" s="8" t="s">
        <v>52</v>
      </c>
      <c r="G196" s="8" t="s">
        <v>64</v>
      </c>
      <c r="H196" s="8" t="s">
        <v>53</v>
      </c>
      <c r="I196" s="8" t="s">
        <v>67</v>
      </c>
      <c r="J196" s="61">
        <v>0</v>
      </c>
      <c r="K196" s="8">
        <v>1</v>
      </c>
      <c r="L196" s="8">
        <v>4</v>
      </c>
      <c r="M196" s="8" t="s">
        <v>66</v>
      </c>
      <c r="N196" s="9">
        <v>46206</v>
      </c>
      <c r="O196" s="10">
        <v>46206.333333333336</v>
      </c>
      <c r="P196" s="10">
        <v>46206.520833333336</v>
      </c>
      <c r="Q196" s="8" t="s">
        <v>58</v>
      </c>
      <c r="R196" s="8">
        <v>4</v>
      </c>
      <c r="S196" s="8">
        <v>0</v>
      </c>
      <c r="T196" s="8" t="b">
        <v>0</v>
      </c>
      <c r="U196" s="34">
        <v>270</v>
      </c>
      <c r="V196" s="34">
        <v>246</v>
      </c>
      <c r="W196" s="34">
        <v>161</v>
      </c>
      <c r="X196" s="8">
        <v>0</v>
      </c>
      <c r="Y196" s="8">
        <v>0</v>
      </c>
      <c r="Z196" s="10">
        <v>46206.337500000001</v>
      </c>
      <c r="AA196" s="10">
        <v>46206.508333333331</v>
      </c>
      <c r="AB196" s="8">
        <v>4</v>
      </c>
      <c r="AC196" s="8">
        <v>0</v>
      </c>
      <c r="AD196" s="8"/>
      <c r="AE196" s="46">
        <v>1</v>
      </c>
      <c r="AF196" s="46">
        <v>0</v>
      </c>
      <c r="AG196" s="41">
        <v>270</v>
      </c>
    </row>
    <row r="197" spans="2:33">
      <c r="B197" s="8" t="s">
        <v>8326</v>
      </c>
      <c r="C197" s="8" t="s">
        <v>49</v>
      </c>
      <c r="D197" s="8" t="s">
        <v>70</v>
      </c>
      <c r="E197" s="9">
        <v>46204</v>
      </c>
      <c r="F197" s="8" t="s">
        <v>52</v>
      </c>
      <c r="G197" s="8" t="s">
        <v>64</v>
      </c>
      <c r="H197" s="8" t="s">
        <v>53</v>
      </c>
      <c r="I197" s="8" t="s">
        <v>67</v>
      </c>
      <c r="J197" s="61">
        <v>0</v>
      </c>
      <c r="K197" s="8">
        <v>1</v>
      </c>
      <c r="L197" s="8">
        <v>4</v>
      </c>
      <c r="M197" s="8" t="s">
        <v>66</v>
      </c>
      <c r="N197" s="9">
        <v>46210</v>
      </c>
      <c r="O197" s="10">
        <v>46210.333333333336</v>
      </c>
      <c r="P197" s="10">
        <v>46210.520833333336</v>
      </c>
      <c r="Q197" s="8" t="s">
        <v>58</v>
      </c>
      <c r="R197" s="8">
        <v>4</v>
      </c>
      <c r="S197" s="8">
        <v>0</v>
      </c>
      <c r="T197" s="8" t="b">
        <v>0</v>
      </c>
      <c r="U197" s="34">
        <v>270</v>
      </c>
      <c r="V197" s="34">
        <v>232</v>
      </c>
      <c r="W197" s="34">
        <v>156</v>
      </c>
      <c r="X197" s="8">
        <v>0</v>
      </c>
      <c r="Y197" s="8">
        <v>0</v>
      </c>
      <c r="Z197" s="10">
        <v>46210.34097222222</v>
      </c>
      <c r="AA197" s="10">
        <v>46210.502083333333</v>
      </c>
      <c r="AB197" s="8">
        <v>4</v>
      </c>
      <c r="AC197" s="8">
        <v>0</v>
      </c>
      <c r="AD197" s="8"/>
      <c r="AE197" s="46">
        <v>1</v>
      </c>
      <c r="AF197" s="46">
        <v>0</v>
      </c>
      <c r="AG197" s="41">
        <v>270</v>
      </c>
    </row>
    <row r="198" spans="2:33">
      <c r="B198" s="8" t="s">
        <v>8326</v>
      </c>
      <c r="C198" s="8" t="s">
        <v>49</v>
      </c>
      <c r="D198" s="8" t="s">
        <v>70</v>
      </c>
      <c r="E198" s="9">
        <v>46204</v>
      </c>
      <c r="F198" s="8" t="s">
        <v>52</v>
      </c>
      <c r="G198" s="8" t="s">
        <v>64</v>
      </c>
      <c r="H198" s="8" t="s">
        <v>53</v>
      </c>
      <c r="I198" s="8" t="s">
        <v>54</v>
      </c>
      <c r="J198" s="61">
        <v>0</v>
      </c>
      <c r="K198" s="8">
        <v>1</v>
      </c>
      <c r="L198" s="8">
        <v>4</v>
      </c>
      <c r="M198" s="8" t="s">
        <v>66</v>
      </c>
      <c r="N198" s="9">
        <v>46212</v>
      </c>
      <c r="O198" s="10">
        <v>46212.5625</v>
      </c>
      <c r="P198" s="10">
        <v>46212.770833333336</v>
      </c>
      <c r="Q198" s="8" t="s">
        <v>58</v>
      </c>
      <c r="R198" s="8">
        <v>4</v>
      </c>
      <c r="S198" s="8">
        <v>0</v>
      </c>
      <c r="T198" s="8" t="b">
        <v>0</v>
      </c>
      <c r="U198" s="34">
        <v>300</v>
      </c>
      <c r="V198" s="34">
        <v>266</v>
      </c>
      <c r="W198" s="34">
        <v>175</v>
      </c>
      <c r="X198" s="8">
        <v>0</v>
      </c>
      <c r="Y198" s="8">
        <v>0</v>
      </c>
      <c r="Z198" s="10">
        <v>46212.570138888892</v>
      </c>
      <c r="AA198" s="10">
        <v>46212.754861111112</v>
      </c>
      <c r="AB198" s="8">
        <v>4</v>
      </c>
      <c r="AC198" s="8">
        <v>0</v>
      </c>
      <c r="AD198" s="8"/>
      <c r="AE198" s="46">
        <v>1</v>
      </c>
      <c r="AF198" s="46">
        <v>0</v>
      </c>
      <c r="AG198" s="41">
        <v>300</v>
      </c>
    </row>
    <row r="199" spans="2:33">
      <c r="B199" s="8" t="s">
        <v>8326</v>
      </c>
      <c r="C199" s="8" t="s">
        <v>49</v>
      </c>
      <c r="D199" s="8" t="s">
        <v>70</v>
      </c>
      <c r="E199" s="9">
        <v>46204</v>
      </c>
      <c r="F199" s="8" t="s">
        <v>52</v>
      </c>
      <c r="G199" s="8" t="s">
        <v>64</v>
      </c>
      <c r="H199" s="8" t="s">
        <v>53</v>
      </c>
      <c r="I199" s="8" t="s">
        <v>67</v>
      </c>
      <c r="J199" s="61">
        <v>0</v>
      </c>
      <c r="K199" s="8">
        <v>1</v>
      </c>
      <c r="L199" s="8">
        <v>4</v>
      </c>
      <c r="M199" s="8" t="s">
        <v>66</v>
      </c>
      <c r="N199" s="9">
        <v>46213</v>
      </c>
      <c r="O199" s="10">
        <v>46213.5625</v>
      </c>
      <c r="P199" s="10">
        <v>46213.708333333336</v>
      </c>
      <c r="Q199" s="8" t="s">
        <v>58</v>
      </c>
      <c r="R199" s="8">
        <v>4</v>
      </c>
      <c r="S199" s="8">
        <v>0</v>
      </c>
      <c r="T199" s="8" t="b">
        <v>0</v>
      </c>
      <c r="U199" s="34">
        <v>210</v>
      </c>
      <c r="V199" s="34">
        <v>191</v>
      </c>
      <c r="W199" s="34">
        <v>115</v>
      </c>
      <c r="X199" s="8">
        <v>0</v>
      </c>
      <c r="Y199" s="8">
        <v>0</v>
      </c>
      <c r="Z199" s="10">
        <v>46213.566666666666</v>
      </c>
      <c r="AA199" s="10">
        <v>46213.699305555558</v>
      </c>
      <c r="AB199" s="8">
        <v>4</v>
      </c>
      <c r="AC199" s="8">
        <v>0</v>
      </c>
      <c r="AD199" s="8"/>
      <c r="AE199" s="46">
        <v>1</v>
      </c>
      <c r="AF199" s="46">
        <v>0</v>
      </c>
      <c r="AG199" s="41">
        <v>210</v>
      </c>
    </row>
    <row r="200" spans="2:33">
      <c r="B200" s="8" t="s">
        <v>8326</v>
      </c>
      <c r="C200" s="8" t="s">
        <v>49</v>
      </c>
      <c r="D200" s="8" t="s">
        <v>70</v>
      </c>
      <c r="E200" s="9">
        <v>46204</v>
      </c>
      <c r="F200" s="8" t="s">
        <v>52</v>
      </c>
      <c r="G200" s="8" t="s">
        <v>64</v>
      </c>
      <c r="H200" s="8" t="s">
        <v>53</v>
      </c>
      <c r="I200" s="8" t="s">
        <v>54</v>
      </c>
      <c r="J200" s="61">
        <v>0</v>
      </c>
      <c r="K200" s="8">
        <v>1</v>
      </c>
      <c r="L200" s="8">
        <v>4</v>
      </c>
      <c r="M200" s="8" t="s">
        <v>66</v>
      </c>
      <c r="N200" s="9">
        <v>46215</v>
      </c>
      <c r="O200" s="10">
        <v>46215.333333333336</v>
      </c>
      <c r="P200" s="10">
        <v>46215.5</v>
      </c>
      <c r="Q200" s="8" t="s">
        <v>58</v>
      </c>
      <c r="R200" s="8">
        <v>4</v>
      </c>
      <c r="S200" s="8">
        <v>0</v>
      </c>
      <c r="T200" s="8" t="b">
        <v>0</v>
      </c>
      <c r="U200" s="34">
        <v>240</v>
      </c>
      <c r="V200" s="34">
        <v>207</v>
      </c>
      <c r="W200" s="34">
        <v>140</v>
      </c>
      <c r="X200" s="8">
        <v>0</v>
      </c>
      <c r="Y200" s="8">
        <v>0</v>
      </c>
      <c r="Z200" s="10">
        <v>46215.339583333334</v>
      </c>
      <c r="AA200" s="10">
        <v>46215.48333333333</v>
      </c>
      <c r="AB200" s="8">
        <v>4</v>
      </c>
      <c r="AC200" s="8">
        <v>0</v>
      </c>
      <c r="AD200" s="8"/>
      <c r="AE200" s="46">
        <v>1</v>
      </c>
      <c r="AF200" s="46">
        <v>0</v>
      </c>
      <c r="AG200" s="41">
        <v>240</v>
      </c>
    </row>
    <row r="201" spans="2:33">
      <c r="B201" s="8" t="s">
        <v>8326</v>
      </c>
      <c r="C201" s="8" t="s">
        <v>49</v>
      </c>
      <c r="D201" s="8" t="s">
        <v>70</v>
      </c>
      <c r="E201" s="9">
        <v>46204</v>
      </c>
      <c r="F201" s="8" t="s">
        <v>52</v>
      </c>
      <c r="G201" s="8" t="s">
        <v>64</v>
      </c>
      <c r="H201" s="8" t="s">
        <v>53</v>
      </c>
      <c r="I201" s="8" t="s">
        <v>54</v>
      </c>
      <c r="J201" s="61">
        <v>0</v>
      </c>
      <c r="K201" s="8">
        <v>1</v>
      </c>
      <c r="L201" s="8">
        <v>4</v>
      </c>
      <c r="M201" s="8" t="s">
        <v>66</v>
      </c>
      <c r="N201" s="9">
        <v>46219</v>
      </c>
      <c r="O201" s="10">
        <v>46219.375</v>
      </c>
      <c r="P201" s="10">
        <v>46219.666666666664</v>
      </c>
      <c r="Q201" s="8" t="s">
        <v>58</v>
      </c>
      <c r="R201" s="8">
        <v>4</v>
      </c>
      <c r="S201" s="8">
        <v>0</v>
      </c>
      <c r="T201" s="8" t="b">
        <v>0</v>
      </c>
      <c r="U201" s="34">
        <v>420</v>
      </c>
      <c r="V201" s="34">
        <v>394</v>
      </c>
      <c r="W201" s="34">
        <v>281</v>
      </c>
      <c r="X201" s="8">
        <v>0</v>
      </c>
      <c r="Y201" s="8">
        <v>0</v>
      </c>
      <c r="Z201" s="10">
        <v>46219.377083333333</v>
      </c>
      <c r="AA201" s="10">
        <v>46219.650694444441</v>
      </c>
      <c r="AB201" s="8">
        <v>4</v>
      </c>
      <c r="AC201" s="8">
        <v>0</v>
      </c>
      <c r="AD201" s="8"/>
      <c r="AE201" s="46">
        <v>1</v>
      </c>
      <c r="AF201" s="46">
        <v>0</v>
      </c>
      <c r="AG201" s="41">
        <v>420</v>
      </c>
    </row>
    <row r="202" spans="2:33">
      <c r="B202" s="8" t="s">
        <v>8326</v>
      </c>
      <c r="C202" s="8" t="s">
        <v>49</v>
      </c>
      <c r="D202" s="8" t="s">
        <v>70</v>
      </c>
      <c r="E202" s="9">
        <v>46204</v>
      </c>
      <c r="F202" s="8" t="s">
        <v>52</v>
      </c>
      <c r="G202" s="8" t="s">
        <v>64</v>
      </c>
      <c r="H202" s="8" t="s">
        <v>53</v>
      </c>
      <c r="I202" s="8" t="s">
        <v>68</v>
      </c>
      <c r="J202" s="61">
        <v>0</v>
      </c>
      <c r="K202" s="8">
        <v>1</v>
      </c>
      <c r="L202" s="8">
        <v>4</v>
      </c>
      <c r="M202" s="8" t="s">
        <v>66</v>
      </c>
      <c r="N202" s="9">
        <v>46220</v>
      </c>
      <c r="O202" s="10">
        <v>46220.3125</v>
      </c>
      <c r="P202" s="10">
        <v>46220.645833333336</v>
      </c>
      <c r="Q202" s="8" t="s">
        <v>58</v>
      </c>
      <c r="R202" s="8">
        <v>4</v>
      </c>
      <c r="S202" s="8">
        <v>0</v>
      </c>
      <c r="T202" s="8" t="b">
        <v>0</v>
      </c>
      <c r="U202" s="34">
        <v>480</v>
      </c>
      <c r="V202" s="34">
        <v>434</v>
      </c>
      <c r="W202" s="34">
        <v>312</v>
      </c>
      <c r="X202" s="8">
        <v>0</v>
      </c>
      <c r="Y202" s="8">
        <v>0</v>
      </c>
      <c r="Z202" s="10">
        <v>46220.317361111112</v>
      </c>
      <c r="AA202" s="10">
        <v>46220.618750000001</v>
      </c>
      <c r="AB202" s="8">
        <v>4</v>
      </c>
      <c r="AC202" s="8">
        <v>0</v>
      </c>
      <c r="AD202" s="8"/>
      <c r="AE202" s="46">
        <v>1</v>
      </c>
      <c r="AF202" s="46">
        <v>0</v>
      </c>
      <c r="AG202" s="41">
        <v>480</v>
      </c>
    </row>
    <row r="203" spans="2:33">
      <c r="B203" s="8" t="s">
        <v>8326</v>
      </c>
      <c r="C203" s="8" t="s">
        <v>49</v>
      </c>
      <c r="D203" s="8" t="s">
        <v>70</v>
      </c>
      <c r="E203" s="9">
        <v>46204</v>
      </c>
      <c r="F203" s="8" t="s">
        <v>52</v>
      </c>
      <c r="G203" s="8" t="s">
        <v>64</v>
      </c>
      <c r="H203" s="8" t="s">
        <v>53</v>
      </c>
      <c r="I203" s="8" t="s">
        <v>68</v>
      </c>
      <c r="J203" s="61">
        <v>0</v>
      </c>
      <c r="K203" s="8">
        <v>1</v>
      </c>
      <c r="L203" s="8">
        <v>4</v>
      </c>
      <c r="M203" s="8" t="s">
        <v>66</v>
      </c>
      <c r="N203" s="9">
        <v>46223</v>
      </c>
      <c r="O203" s="10">
        <v>46223.3125</v>
      </c>
      <c r="P203" s="10">
        <v>46223.6875</v>
      </c>
      <c r="Q203" s="8" t="s">
        <v>58</v>
      </c>
      <c r="R203" s="8">
        <v>4</v>
      </c>
      <c r="S203" s="8">
        <v>0</v>
      </c>
      <c r="T203" s="8" t="b">
        <v>0</v>
      </c>
      <c r="U203" s="34">
        <v>540</v>
      </c>
      <c r="V203" s="34">
        <v>499</v>
      </c>
      <c r="W203" s="34">
        <v>344</v>
      </c>
      <c r="X203" s="8">
        <v>0</v>
      </c>
      <c r="Y203" s="8">
        <v>0</v>
      </c>
      <c r="Z203" s="10">
        <v>46223.318749999999</v>
      </c>
      <c r="AA203" s="10">
        <v>46223.665277777778</v>
      </c>
      <c r="AB203" s="8">
        <v>4</v>
      </c>
      <c r="AC203" s="8">
        <v>0</v>
      </c>
      <c r="AD203" s="8"/>
      <c r="AE203" s="46">
        <v>1</v>
      </c>
      <c r="AF203" s="46">
        <v>0</v>
      </c>
      <c r="AG203" s="41">
        <v>540</v>
      </c>
    </row>
    <row r="204" spans="2:33">
      <c r="B204" s="8" t="s">
        <v>8326</v>
      </c>
      <c r="C204" s="8" t="s">
        <v>49</v>
      </c>
      <c r="D204" s="8" t="s">
        <v>70</v>
      </c>
      <c r="E204" s="9">
        <v>46204</v>
      </c>
      <c r="F204" s="8" t="s">
        <v>52</v>
      </c>
      <c r="G204" s="8" t="s">
        <v>64</v>
      </c>
      <c r="H204" s="8" t="s">
        <v>53</v>
      </c>
      <c r="I204" s="8" t="s">
        <v>57</v>
      </c>
      <c r="J204" s="61">
        <v>0</v>
      </c>
      <c r="K204" s="8">
        <v>1</v>
      </c>
      <c r="L204" s="8">
        <v>4</v>
      </c>
      <c r="M204" s="8" t="s">
        <v>66</v>
      </c>
      <c r="N204" s="9">
        <v>46226</v>
      </c>
      <c r="O204" s="10">
        <v>46226.3125</v>
      </c>
      <c r="P204" s="10">
        <v>46226.645833333336</v>
      </c>
      <c r="Q204" s="8" t="s">
        <v>58</v>
      </c>
      <c r="R204" s="8">
        <v>4</v>
      </c>
      <c r="S204" s="8">
        <v>0</v>
      </c>
      <c r="T204" s="8" t="b">
        <v>0</v>
      </c>
      <c r="U204" s="34">
        <v>480</v>
      </c>
      <c r="V204" s="34">
        <v>452</v>
      </c>
      <c r="W204" s="34">
        <v>341</v>
      </c>
      <c r="X204" s="8">
        <v>0</v>
      </c>
      <c r="Y204" s="8">
        <v>0</v>
      </c>
      <c r="Z204" s="10">
        <v>46226.317361111112</v>
      </c>
      <c r="AA204" s="10">
        <v>46226.631249999999</v>
      </c>
      <c r="AB204" s="8">
        <v>4</v>
      </c>
      <c r="AC204" s="8">
        <v>0</v>
      </c>
      <c r="AD204" s="8"/>
      <c r="AE204" s="46">
        <v>1</v>
      </c>
      <c r="AF204" s="46">
        <v>0</v>
      </c>
      <c r="AG204" s="41">
        <v>480</v>
      </c>
    </row>
    <row r="205" spans="2:33">
      <c r="B205" s="8" t="s">
        <v>8326</v>
      </c>
      <c r="C205" s="8" t="s">
        <v>49</v>
      </c>
      <c r="D205" s="8" t="s">
        <v>70</v>
      </c>
      <c r="E205" s="9">
        <v>46204</v>
      </c>
      <c r="F205" s="8" t="s">
        <v>52</v>
      </c>
      <c r="G205" s="8" t="s">
        <v>64</v>
      </c>
      <c r="H205" s="8" t="s">
        <v>53</v>
      </c>
      <c r="I205" s="8" t="s">
        <v>57</v>
      </c>
      <c r="J205" s="61">
        <v>0</v>
      </c>
      <c r="K205" s="8">
        <v>1</v>
      </c>
      <c r="L205" s="8">
        <v>4</v>
      </c>
      <c r="M205" s="8" t="s">
        <v>66</v>
      </c>
      <c r="N205" s="9">
        <v>46227</v>
      </c>
      <c r="O205" s="10">
        <v>46227.5625</v>
      </c>
      <c r="P205" s="10">
        <v>46227.729166666664</v>
      </c>
      <c r="Q205" s="8" t="s">
        <v>58</v>
      </c>
      <c r="R205" s="8">
        <v>4</v>
      </c>
      <c r="S205" s="8">
        <v>0</v>
      </c>
      <c r="T205" s="8" t="b">
        <v>0</v>
      </c>
      <c r="U205" s="34">
        <v>240</v>
      </c>
      <c r="V205" s="34">
        <v>205</v>
      </c>
      <c r="W205" s="34">
        <v>118</v>
      </c>
      <c r="X205" s="8">
        <v>0</v>
      </c>
      <c r="Y205" s="8">
        <v>0</v>
      </c>
      <c r="Z205" s="10">
        <v>46227.568749999999</v>
      </c>
      <c r="AA205" s="10">
        <v>46227.711111111108</v>
      </c>
      <c r="AB205" s="8">
        <v>4</v>
      </c>
      <c r="AC205" s="8">
        <v>0</v>
      </c>
      <c r="AD205" s="8"/>
      <c r="AE205" s="46">
        <v>1</v>
      </c>
      <c r="AF205" s="46">
        <v>0</v>
      </c>
      <c r="AG205" s="41">
        <v>240</v>
      </c>
    </row>
    <row r="206" spans="2:33">
      <c r="B206" s="8" t="s">
        <v>8326</v>
      </c>
      <c r="C206" s="8" t="s">
        <v>49</v>
      </c>
      <c r="D206" s="8" t="s">
        <v>70</v>
      </c>
      <c r="E206" s="9">
        <v>46204</v>
      </c>
      <c r="F206" s="8" t="s">
        <v>52</v>
      </c>
      <c r="G206" s="8" t="s">
        <v>64</v>
      </c>
      <c r="H206" s="8" t="s">
        <v>53</v>
      </c>
      <c r="I206" s="8" t="s">
        <v>54</v>
      </c>
      <c r="J206" s="61">
        <v>0</v>
      </c>
      <c r="K206" s="8">
        <v>1</v>
      </c>
      <c r="L206" s="8">
        <v>4</v>
      </c>
      <c r="M206" s="8" t="s">
        <v>66</v>
      </c>
      <c r="N206" s="9">
        <v>46229</v>
      </c>
      <c r="O206" s="10">
        <v>46229.5625</v>
      </c>
      <c r="P206" s="10">
        <v>46229.708333333336</v>
      </c>
      <c r="Q206" s="8" t="s">
        <v>58</v>
      </c>
      <c r="R206" s="8">
        <v>4</v>
      </c>
      <c r="S206" s="8">
        <v>0</v>
      </c>
      <c r="T206" s="8" t="b">
        <v>0</v>
      </c>
      <c r="U206" s="34">
        <v>210</v>
      </c>
      <c r="V206" s="34">
        <v>186</v>
      </c>
      <c r="W206" s="34">
        <v>121</v>
      </c>
      <c r="X206" s="8">
        <v>0</v>
      </c>
      <c r="Y206" s="8">
        <v>0</v>
      </c>
      <c r="Z206" s="10">
        <v>46229.567361111112</v>
      </c>
      <c r="AA206" s="10">
        <v>46229.696527777778</v>
      </c>
      <c r="AB206" s="8">
        <v>4</v>
      </c>
      <c r="AC206" s="8">
        <v>0</v>
      </c>
      <c r="AD206" s="8"/>
      <c r="AE206" s="46">
        <v>1</v>
      </c>
      <c r="AF206" s="46">
        <v>0</v>
      </c>
      <c r="AG206" s="41">
        <v>210</v>
      </c>
    </row>
    <row r="207" spans="2:33">
      <c r="B207" s="8" t="s">
        <v>8326</v>
      </c>
      <c r="C207" s="8" t="s">
        <v>49</v>
      </c>
      <c r="D207" s="8" t="s">
        <v>70</v>
      </c>
      <c r="E207" s="9">
        <v>46204</v>
      </c>
      <c r="F207" s="8" t="s">
        <v>52</v>
      </c>
      <c r="G207" s="8" t="s">
        <v>64</v>
      </c>
      <c r="H207" s="8" t="s">
        <v>53</v>
      </c>
      <c r="I207" s="8" t="s">
        <v>68</v>
      </c>
      <c r="J207" s="61">
        <v>0</v>
      </c>
      <c r="K207" s="8">
        <v>1</v>
      </c>
      <c r="L207" s="8">
        <v>4</v>
      </c>
      <c r="M207" s="8" t="s">
        <v>66</v>
      </c>
      <c r="N207" s="9">
        <v>46230</v>
      </c>
      <c r="O207" s="10">
        <v>46230.333333333336</v>
      </c>
      <c r="P207" s="10">
        <v>46230.583333333336</v>
      </c>
      <c r="Q207" s="8" t="s">
        <v>58</v>
      </c>
      <c r="R207" s="8">
        <v>4</v>
      </c>
      <c r="S207" s="8">
        <v>0</v>
      </c>
      <c r="T207" s="8" t="b">
        <v>0</v>
      </c>
      <c r="U207" s="34">
        <v>360</v>
      </c>
      <c r="V207" s="34">
        <v>328</v>
      </c>
      <c r="W207" s="34">
        <v>240</v>
      </c>
      <c r="X207" s="8">
        <v>0</v>
      </c>
      <c r="Y207" s="8">
        <v>0</v>
      </c>
      <c r="Z207" s="10">
        <v>46230.339583333334</v>
      </c>
      <c r="AA207" s="10">
        <v>46230.567361111112</v>
      </c>
      <c r="AB207" s="8">
        <v>4</v>
      </c>
      <c r="AC207" s="8">
        <v>0</v>
      </c>
      <c r="AD207" s="8"/>
      <c r="AE207" s="46">
        <v>1</v>
      </c>
      <c r="AF207" s="46">
        <v>0</v>
      </c>
      <c r="AG207" s="41">
        <v>360</v>
      </c>
    </row>
    <row r="208" spans="2:33">
      <c r="B208" s="8" t="s">
        <v>8326</v>
      </c>
      <c r="C208" s="8" t="s">
        <v>49</v>
      </c>
      <c r="D208" s="8" t="s">
        <v>70</v>
      </c>
      <c r="E208" s="9">
        <v>46204</v>
      </c>
      <c r="F208" s="8" t="s">
        <v>52</v>
      </c>
      <c r="G208" s="8" t="s">
        <v>64</v>
      </c>
      <c r="H208" s="8" t="s">
        <v>53</v>
      </c>
      <c r="I208" s="8" t="s">
        <v>68</v>
      </c>
      <c r="J208" s="61">
        <v>0</v>
      </c>
      <c r="K208" s="8">
        <v>1</v>
      </c>
      <c r="L208" s="8">
        <v>4</v>
      </c>
      <c r="M208" s="8" t="s">
        <v>66</v>
      </c>
      <c r="N208" s="9">
        <v>46231</v>
      </c>
      <c r="O208" s="10">
        <v>46231.375</v>
      </c>
      <c r="P208" s="10">
        <v>46231.666666666664</v>
      </c>
      <c r="Q208" s="8" t="s">
        <v>58</v>
      </c>
      <c r="R208" s="8">
        <v>4</v>
      </c>
      <c r="S208" s="8">
        <v>0</v>
      </c>
      <c r="T208" s="8" t="b">
        <v>0</v>
      </c>
      <c r="U208" s="34">
        <v>420</v>
      </c>
      <c r="V208" s="34">
        <v>371</v>
      </c>
      <c r="W208" s="34">
        <v>279</v>
      </c>
      <c r="X208" s="8">
        <v>0</v>
      </c>
      <c r="Y208" s="8">
        <v>0</v>
      </c>
      <c r="Z208" s="10">
        <v>46231.379861111112</v>
      </c>
      <c r="AA208" s="10">
        <v>46231.637499999997</v>
      </c>
      <c r="AB208" s="8">
        <v>4</v>
      </c>
      <c r="AC208" s="8">
        <v>0</v>
      </c>
      <c r="AD208" s="8"/>
      <c r="AE208" s="46">
        <v>1</v>
      </c>
      <c r="AF208" s="46">
        <v>0</v>
      </c>
      <c r="AG208" s="41">
        <v>420</v>
      </c>
    </row>
    <row r="209" spans="2:33">
      <c r="B209" s="8" t="s">
        <v>8326</v>
      </c>
      <c r="C209" s="8" t="s">
        <v>49</v>
      </c>
      <c r="D209" s="8" t="s">
        <v>70</v>
      </c>
      <c r="E209" s="9">
        <v>46204</v>
      </c>
      <c r="F209" s="8" t="s">
        <v>52</v>
      </c>
      <c r="G209" s="8" t="s">
        <v>64</v>
      </c>
      <c r="H209" s="8" t="s">
        <v>53</v>
      </c>
      <c r="I209" s="8" t="s">
        <v>68</v>
      </c>
      <c r="J209" s="61">
        <v>0</v>
      </c>
      <c r="K209" s="8">
        <v>1</v>
      </c>
      <c r="L209" s="8">
        <v>4</v>
      </c>
      <c r="M209" s="8" t="s">
        <v>66</v>
      </c>
      <c r="N209" s="9">
        <v>46234</v>
      </c>
      <c r="O209" s="10">
        <v>46234.541666666664</v>
      </c>
      <c r="P209" s="10">
        <v>46234.708333333336</v>
      </c>
      <c r="Q209" s="8" t="s">
        <v>58</v>
      </c>
      <c r="R209" s="8">
        <v>4</v>
      </c>
      <c r="S209" s="8">
        <v>0</v>
      </c>
      <c r="T209" s="8" t="b">
        <v>0</v>
      </c>
      <c r="U209" s="34">
        <v>240</v>
      </c>
      <c r="V209" s="34">
        <v>205</v>
      </c>
      <c r="W209" s="34">
        <v>132</v>
      </c>
      <c r="X209" s="8">
        <v>0</v>
      </c>
      <c r="Y209" s="8">
        <v>0</v>
      </c>
      <c r="Z209" s="10">
        <v>46234.54583333333</v>
      </c>
      <c r="AA209" s="10">
        <v>46234.688194444447</v>
      </c>
      <c r="AB209" s="8">
        <v>4</v>
      </c>
      <c r="AC209" s="8">
        <v>0</v>
      </c>
      <c r="AD209" s="8"/>
      <c r="AE209" s="46">
        <v>1</v>
      </c>
      <c r="AF209" s="46">
        <v>0</v>
      </c>
      <c r="AG209" s="41">
        <v>240</v>
      </c>
    </row>
    <row r="210" spans="2:33">
      <c r="B210" s="8" t="s">
        <v>8326</v>
      </c>
      <c r="C210" s="8" t="s">
        <v>49</v>
      </c>
      <c r="D210" s="8" t="s">
        <v>71</v>
      </c>
      <c r="E210" s="9">
        <v>46204</v>
      </c>
      <c r="F210" s="8" t="s">
        <v>52</v>
      </c>
      <c r="G210" s="8" t="s">
        <v>64</v>
      </c>
      <c r="H210" s="8" t="s">
        <v>53</v>
      </c>
      <c r="I210" s="8" t="s">
        <v>62</v>
      </c>
      <c r="J210" s="61">
        <v>0</v>
      </c>
      <c r="K210" s="8">
        <v>1</v>
      </c>
      <c r="L210" s="8">
        <v>4</v>
      </c>
      <c r="M210" s="8" t="s">
        <v>66</v>
      </c>
      <c r="N210" s="9">
        <v>46205</v>
      </c>
      <c r="O210" s="10">
        <v>46205.354166666664</v>
      </c>
      <c r="P210" s="10">
        <v>46205.541666666664</v>
      </c>
      <c r="Q210" s="8" t="s">
        <v>58</v>
      </c>
      <c r="R210" s="8">
        <v>4</v>
      </c>
      <c r="S210" s="8">
        <v>0</v>
      </c>
      <c r="T210" s="8" t="b">
        <v>0</v>
      </c>
      <c r="U210" s="34">
        <v>270</v>
      </c>
      <c r="V210" s="34">
        <v>230</v>
      </c>
      <c r="W210" s="34">
        <v>133</v>
      </c>
      <c r="X210" s="8">
        <v>0</v>
      </c>
      <c r="Y210" s="8">
        <v>0</v>
      </c>
      <c r="Z210" s="10">
        <v>46205.356944444444</v>
      </c>
      <c r="AA210" s="10">
        <v>46205.51666666667</v>
      </c>
      <c r="AB210" s="8">
        <v>4</v>
      </c>
      <c r="AC210" s="8">
        <v>0</v>
      </c>
      <c r="AD210" s="8"/>
      <c r="AE210" s="46">
        <v>1</v>
      </c>
      <c r="AF210" s="46">
        <v>0</v>
      </c>
      <c r="AG210" s="41">
        <v>270</v>
      </c>
    </row>
    <row r="211" spans="2:33">
      <c r="B211" s="8" t="s">
        <v>8326</v>
      </c>
      <c r="C211" s="8" t="s">
        <v>49</v>
      </c>
      <c r="D211" s="8" t="s">
        <v>71</v>
      </c>
      <c r="E211" s="9">
        <v>46204</v>
      </c>
      <c r="F211" s="8" t="s">
        <v>52</v>
      </c>
      <c r="G211" s="8" t="s">
        <v>64</v>
      </c>
      <c r="H211" s="8" t="s">
        <v>53</v>
      </c>
      <c r="I211" s="8" t="s">
        <v>59</v>
      </c>
      <c r="J211" s="61">
        <v>0</v>
      </c>
      <c r="K211" s="8">
        <v>1</v>
      </c>
      <c r="L211" s="8">
        <v>4</v>
      </c>
      <c r="M211" s="8" t="s">
        <v>66</v>
      </c>
      <c r="N211" s="9">
        <v>46206</v>
      </c>
      <c r="O211" s="10">
        <v>46206.375</v>
      </c>
      <c r="P211" s="10">
        <v>46206.708333333336</v>
      </c>
      <c r="Q211" s="8" t="s">
        <v>58</v>
      </c>
      <c r="R211" s="8">
        <v>4</v>
      </c>
      <c r="S211" s="8">
        <v>0</v>
      </c>
      <c r="T211" s="8" t="b">
        <v>0</v>
      </c>
      <c r="U211" s="34">
        <v>480</v>
      </c>
      <c r="V211" s="34">
        <v>457</v>
      </c>
      <c r="W211" s="34">
        <v>330</v>
      </c>
      <c r="X211" s="8">
        <v>0</v>
      </c>
      <c r="Y211" s="8">
        <v>0</v>
      </c>
      <c r="Z211" s="10">
        <v>46206.380555555559</v>
      </c>
      <c r="AA211" s="10">
        <v>46206.697916666664</v>
      </c>
      <c r="AB211" s="8">
        <v>4</v>
      </c>
      <c r="AC211" s="8">
        <v>0</v>
      </c>
      <c r="AD211" s="8"/>
      <c r="AE211" s="46">
        <v>1</v>
      </c>
      <c r="AF211" s="46">
        <v>0</v>
      </c>
      <c r="AG211" s="41">
        <v>480</v>
      </c>
    </row>
    <row r="212" spans="2:33">
      <c r="B212" s="8" t="s">
        <v>8326</v>
      </c>
      <c r="C212" s="8" t="s">
        <v>49</v>
      </c>
      <c r="D212" s="8" t="s">
        <v>71</v>
      </c>
      <c r="E212" s="9">
        <v>46204</v>
      </c>
      <c r="F212" s="8" t="s">
        <v>52</v>
      </c>
      <c r="G212" s="8" t="s">
        <v>64</v>
      </c>
      <c r="H212" s="8" t="s">
        <v>53</v>
      </c>
      <c r="I212" s="8" t="s">
        <v>68</v>
      </c>
      <c r="J212" s="61">
        <v>0</v>
      </c>
      <c r="K212" s="8">
        <v>1</v>
      </c>
      <c r="L212" s="8">
        <v>4</v>
      </c>
      <c r="M212" s="8" t="s">
        <v>66</v>
      </c>
      <c r="N212" s="9">
        <v>46208</v>
      </c>
      <c r="O212" s="10">
        <v>46208.5625</v>
      </c>
      <c r="P212" s="10">
        <v>46208.708333333336</v>
      </c>
      <c r="Q212" s="8" t="s">
        <v>58</v>
      </c>
      <c r="R212" s="8">
        <v>4</v>
      </c>
      <c r="S212" s="8">
        <v>0</v>
      </c>
      <c r="T212" s="8" t="b">
        <v>0</v>
      </c>
      <c r="U212" s="34">
        <v>210</v>
      </c>
      <c r="V212" s="34">
        <v>179</v>
      </c>
      <c r="W212" s="34">
        <v>117</v>
      </c>
      <c r="X212" s="8">
        <v>0</v>
      </c>
      <c r="Y212" s="8">
        <v>0</v>
      </c>
      <c r="Z212" s="10">
        <v>46208.570138888892</v>
      </c>
      <c r="AA212" s="10">
        <v>46208.694444444445</v>
      </c>
      <c r="AB212" s="8">
        <v>4</v>
      </c>
      <c r="AC212" s="8">
        <v>0</v>
      </c>
      <c r="AD212" s="8"/>
      <c r="AE212" s="46">
        <v>1</v>
      </c>
      <c r="AF212" s="46">
        <v>0</v>
      </c>
      <c r="AG212" s="41">
        <v>210</v>
      </c>
    </row>
    <row r="213" spans="2:33">
      <c r="B213" s="8" t="s">
        <v>8326</v>
      </c>
      <c r="C213" s="8" t="s">
        <v>49</v>
      </c>
      <c r="D213" s="8" t="s">
        <v>71</v>
      </c>
      <c r="E213" s="9">
        <v>46204</v>
      </c>
      <c r="F213" s="8" t="s">
        <v>52</v>
      </c>
      <c r="G213" s="8" t="s">
        <v>64</v>
      </c>
      <c r="H213" s="8" t="s">
        <v>53</v>
      </c>
      <c r="I213" s="8" t="s">
        <v>59</v>
      </c>
      <c r="J213" s="61">
        <v>0</v>
      </c>
      <c r="K213" s="8">
        <v>1</v>
      </c>
      <c r="L213" s="8">
        <v>4</v>
      </c>
      <c r="M213" s="8" t="s">
        <v>66</v>
      </c>
      <c r="N213" s="9">
        <v>46209</v>
      </c>
      <c r="O213" s="10">
        <v>46209.375</v>
      </c>
      <c r="P213" s="10">
        <v>46209.625</v>
      </c>
      <c r="Q213" s="8" t="s">
        <v>58</v>
      </c>
      <c r="R213" s="8">
        <v>4</v>
      </c>
      <c r="S213" s="8">
        <v>0</v>
      </c>
      <c r="T213" s="8" t="b">
        <v>0</v>
      </c>
      <c r="U213" s="34">
        <v>360</v>
      </c>
      <c r="V213" s="34">
        <v>330</v>
      </c>
      <c r="W213" s="34">
        <v>225</v>
      </c>
      <c r="X213" s="8">
        <v>0</v>
      </c>
      <c r="Y213" s="8">
        <v>0</v>
      </c>
      <c r="Z213" s="10">
        <v>46209.376388888886</v>
      </c>
      <c r="AA213" s="10">
        <v>46209.605555555558</v>
      </c>
      <c r="AB213" s="8">
        <v>4</v>
      </c>
      <c r="AC213" s="8">
        <v>0</v>
      </c>
      <c r="AD213" s="8"/>
      <c r="AE213" s="46">
        <v>1</v>
      </c>
      <c r="AF213" s="46">
        <v>0</v>
      </c>
      <c r="AG213" s="41">
        <v>360</v>
      </c>
    </row>
    <row r="214" spans="2:33">
      <c r="B214" s="8" t="s">
        <v>8326</v>
      </c>
      <c r="C214" s="8" t="s">
        <v>49</v>
      </c>
      <c r="D214" s="8" t="s">
        <v>71</v>
      </c>
      <c r="E214" s="9">
        <v>46204</v>
      </c>
      <c r="F214" s="8" t="s">
        <v>52</v>
      </c>
      <c r="G214" s="8" t="s">
        <v>64</v>
      </c>
      <c r="H214" s="8" t="s">
        <v>53</v>
      </c>
      <c r="I214" s="8" t="s">
        <v>62</v>
      </c>
      <c r="J214" s="61">
        <v>0</v>
      </c>
      <c r="K214" s="8">
        <v>1</v>
      </c>
      <c r="L214" s="8">
        <v>4</v>
      </c>
      <c r="M214" s="8" t="s">
        <v>66</v>
      </c>
      <c r="N214" s="9">
        <v>46211</v>
      </c>
      <c r="O214" s="10">
        <v>46211.541666666664</v>
      </c>
      <c r="P214" s="10">
        <v>46211.729166666664</v>
      </c>
      <c r="Q214" s="8" t="s">
        <v>58</v>
      </c>
      <c r="R214" s="8">
        <v>4</v>
      </c>
      <c r="S214" s="8">
        <v>0</v>
      </c>
      <c r="T214" s="8" t="b">
        <v>0</v>
      </c>
      <c r="U214" s="34">
        <v>270</v>
      </c>
      <c r="V214" s="34">
        <v>253</v>
      </c>
      <c r="W214" s="34">
        <v>184</v>
      </c>
      <c r="X214" s="8">
        <v>0</v>
      </c>
      <c r="Y214" s="8">
        <v>0</v>
      </c>
      <c r="Z214" s="10">
        <v>46211.543055555558</v>
      </c>
      <c r="AA214" s="10">
        <v>46211.71875</v>
      </c>
      <c r="AB214" s="8">
        <v>4</v>
      </c>
      <c r="AC214" s="8">
        <v>0</v>
      </c>
      <c r="AD214" s="8"/>
      <c r="AE214" s="46">
        <v>1</v>
      </c>
      <c r="AF214" s="46">
        <v>0</v>
      </c>
      <c r="AG214" s="41">
        <v>270</v>
      </c>
    </row>
    <row r="215" spans="2:33">
      <c r="B215" s="8" t="s">
        <v>8326</v>
      </c>
      <c r="C215" s="8" t="s">
        <v>49</v>
      </c>
      <c r="D215" s="8" t="s">
        <v>71</v>
      </c>
      <c r="E215" s="9">
        <v>46204</v>
      </c>
      <c r="F215" s="8" t="s">
        <v>52</v>
      </c>
      <c r="G215" s="8" t="s">
        <v>64</v>
      </c>
      <c r="H215" s="8" t="s">
        <v>53</v>
      </c>
      <c r="I215" s="8" t="s">
        <v>67</v>
      </c>
      <c r="J215" s="61">
        <v>0</v>
      </c>
      <c r="K215" s="8">
        <v>1</v>
      </c>
      <c r="L215" s="8">
        <v>4</v>
      </c>
      <c r="M215" s="8" t="s">
        <v>66</v>
      </c>
      <c r="N215" s="9">
        <v>46212</v>
      </c>
      <c r="O215" s="10">
        <v>46212.333333333336</v>
      </c>
      <c r="P215" s="10">
        <v>46212.479166666664</v>
      </c>
      <c r="Q215" s="8" t="s">
        <v>58</v>
      </c>
      <c r="R215" s="8">
        <v>4</v>
      </c>
      <c r="S215" s="8">
        <v>0</v>
      </c>
      <c r="T215" s="8" t="b">
        <v>0</v>
      </c>
      <c r="U215" s="34">
        <v>210</v>
      </c>
      <c r="V215" s="34">
        <v>193</v>
      </c>
      <c r="W215" s="34">
        <v>119</v>
      </c>
      <c r="X215" s="8">
        <v>0</v>
      </c>
      <c r="Y215" s="8">
        <v>0</v>
      </c>
      <c r="Z215" s="10">
        <v>46212.334722222222</v>
      </c>
      <c r="AA215" s="10">
        <v>46212.46875</v>
      </c>
      <c r="AB215" s="8">
        <v>4</v>
      </c>
      <c r="AC215" s="8">
        <v>0</v>
      </c>
      <c r="AD215" s="8"/>
      <c r="AE215" s="46">
        <v>1</v>
      </c>
      <c r="AF215" s="46">
        <v>0</v>
      </c>
      <c r="AG215" s="41">
        <v>210</v>
      </c>
    </row>
    <row r="216" spans="2:33">
      <c r="B216" s="8" t="s">
        <v>8326</v>
      </c>
      <c r="C216" s="8" t="s">
        <v>49</v>
      </c>
      <c r="D216" s="8" t="s">
        <v>71</v>
      </c>
      <c r="E216" s="9">
        <v>46204</v>
      </c>
      <c r="F216" s="8" t="s">
        <v>52</v>
      </c>
      <c r="G216" s="8" t="s">
        <v>64</v>
      </c>
      <c r="H216" s="8" t="s">
        <v>53</v>
      </c>
      <c r="I216" s="8" t="s">
        <v>62</v>
      </c>
      <c r="J216" s="61">
        <v>0</v>
      </c>
      <c r="K216" s="8">
        <v>1</v>
      </c>
      <c r="L216" s="8">
        <v>4</v>
      </c>
      <c r="M216" s="8" t="s">
        <v>66</v>
      </c>
      <c r="N216" s="9">
        <v>46213</v>
      </c>
      <c r="O216" s="10">
        <v>46213.375</v>
      </c>
      <c r="P216" s="10">
        <v>46213.520833333336</v>
      </c>
      <c r="Q216" s="8" t="s">
        <v>58</v>
      </c>
      <c r="R216" s="8">
        <v>4</v>
      </c>
      <c r="S216" s="8">
        <v>0</v>
      </c>
      <c r="T216" s="8" t="b">
        <v>0</v>
      </c>
      <c r="U216" s="34">
        <v>210</v>
      </c>
      <c r="V216" s="34">
        <v>183</v>
      </c>
      <c r="W216" s="34">
        <v>107</v>
      </c>
      <c r="X216" s="8">
        <v>0</v>
      </c>
      <c r="Y216" s="8">
        <v>0</v>
      </c>
      <c r="Z216" s="10">
        <v>46213.381944444445</v>
      </c>
      <c r="AA216" s="10">
        <v>46213.509027777778</v>
      </c>
      <c r="AB216" s="8">
        <v>4</v>
      </c>
      <c r="AC216" s="8">
        <v>0</v>
      </c>
      <c r="AD216" s="8"/>
      <c r="AE216" s="46">
        <v>1</v>
      </c>
      <c r="AF216" s="46">
        <v>0</v>
      </c>
      <c r="AG216" s="41">
        <v>210</v>
      </c>
    </row>
    <row r="217" spans="2:33">
      <c r="B217" s="8" t="s">
        <v>8326</v>
      </c>
      <c r="C217" s="8" t="s">
        <v>49</v>
      </c>
      <c r="D217" s="8" t="s">
        <v>71</v>
      </c>
      <c r="E217" s="9">
        <v>46204</v>
      </c>
      <c r="F217" s="8" t="s">
        <v>52</v>
      </c>
      <c r="G217" s="8" t="s">
        <v>64</v>
      </c>
      <c r="H217" s="8" t="s">
        <v>53</v>
      </c>
      <c r="I217" s="8" t="s">
        <v>68</v>
      </c>
      <c r="J217" s="61">
        <v>0</v>
      </c>
      <c r="K217" s="8">
        <v>1</v>
      </c>
      <c r="L217" s="8">
        <v>4</v>
      </c>
      <c r="M217" s="8" t="s">
        <v>66</v>
      </c>
      <c r="N217" s="9">
        <v>46215</v>
      </c>
      <c r="O217" s="10">
        <v>46215.3125</v>
      </c>
      <c r="P217" s="10">
        <v>46215.604166666664</v>
      </c>
      <c r="Q217" s="8" t="s">
        <v>58</v>
      </c>
      <c r="R217" s="8">
        <v>4</v>
      </c>
      <c r="S217" s="8">
        <v>0</v>
      </c>
      <c r="T217" s="8" t="b">
        <v>0</v>
      </c>
      <c r="U217" s="34">
        <v>420</v>
      </c>
      <c r="V217" s="34">
        <v>383</v>
      </c>
      <c r="W217" s="34">
        <v>254</v>
      </c>
      <c r="X217" s="8">
        <v>0</v>
      </c>
      <c r="Y217" s="8">
        <v>0</v>
      </c>
      <c r="Z217" s="10">
        <v>46215.320833333331</v>
      </c>
      <c r="AA217" s="10">
        <v>46215.586805555555</v>
      </c>
      <c r="AB217" s="8">
        <v>4</v>
      </c>
      <c r="AC217" s="8">
        <v>0</v>
      </c>
      <c r="AD217" s="8"/>
      <c r="AE217" s="46">
        <v>1</v>
      </c>
      <c r="AF217" s="46">
        <v>0</v>
      </c>
      <c r="AG217" s="41">
        <v>420</v>
      </c>
    </row>
    <row r="218" spans="2:33">
      <c r="B218" s="8" t="s">
        <v>8326</v>
      </c>
      <c r="C218" s="8" t="s">
        <v>49</v>
      </c>
      <c r="D218" s="8" t="s">
        <v>71</v>
      </c>
      <c r="E218" s="9">
        <v>46204</v>
      </c>
      <c r="F218" s="8" t="s">
        <v>52</v>
      </c>
      <c r="G218" s="8" t="s">
        <v>64</v>
      </c>
      <c r="H218" s="8" t="s">
        <v>53</v>
      </c>
      <c r="I218" s="8" t="s">
        <v>67</v>
      </c>
      <c r="J218" s="61">
        <v>0</v>
      </c>
      <c r="K218" s="8">
        <v>1</v>
      </c>
      <c r="L218" s="8">
        <v>4</v>
      </c>
      <c r="M218" s="8" t="s">
        <v>66</v>
      </c>
      <c r="N218" s="9">
        <v>46216</v>
      </c>
      <c r="O218" s="10">
        <v>46216.354166666664</v>
      </c>
      <c r="P218" s="10">
        <v>46216.604166666664</v>
      </c>
      <c r="Q218" s="8" t="s">
        <v>58</v>
      </c>
      <c r="R218" s="8">
        <v>4</v>
      </c>
      <c r="S218" s="8">
        <v>0</v>
      </c>
      <c r="T218" s="8" t="b">
        <v>0</v>
      </c>
      <c r="U218" s="34">
        <v>360</v>
      </c>
      <c r="V218" s="34">
        <v>325</v>
      </c>
      <c r="W218" s="34">
        <v>229</v>
      </c>
      <c r="X218" s="8">
        <v>0</v>
      </c>
      <c r="Y218" s="8">
        <v>0</v>
      </c>
      <c r="Z218" s="10">
        <v>46216.35833333333</v>
      </c>
      <c r="AA218" s="10">
        <v>46216.584027777775</v>
      </c>
      <c r="AB218" s="8">
        <v>4</v>
      </c>
      <c r="AC218" s="8">
        <v>0</v>
      </c>
      <c r="AD218" s="8"/>
      <c r="AE218" s="46">
        <v>1</v>
      </c>
      <c r="AF218" s="46">
        <v>0</v>
      </c>
      <c r="AG218" s="41">
        <v>360</v>
      </c>
    </row>
    <row r="219" spans="2:33">
      <c r="B219" s="8" t="s">
        <v>8326</v>
      </c>
      <c r="C219" s="8" t="s">
        <v>49</v>
      </c>
      <c r="D219" s="8" t="s">
        <v>71</v>
      </c>
      <c r="E219" s="9">
        <v>46204</v>
      </c>
      <c r="F219" s="8" t="s">
        <v>52</v>
      </c>
      <c r="G219" s="8" t="s">
        <v>64</v>
      </c>
      <c r="H219" s="8" t="s">
        <v>53</v>
      </c>
      <c r="I219" s="8" t="s">
        <v>68</v>
      </c>
      <c r="J219" s="61">
        <v>0</v>
      </c>
      <c r="K219" s="8">
        <v>1</v>
      </c>
      <c r="L219" s="8">
        <v>4</v>
      </c>
      <c r="M219" s="8" t="s">
        <v>66</v>
      </c>
      <c r="N219" s="9">
        <v>46217</v>
      </c>
      <c r="O219" s="10">
        <v>46217.375</v>
      </c>
      <c r="P219" s="10">
        <v>46217.666666666664</v>
      </c>
      <c r="Q219" s="8" t="s">
        <v>58</v>
      </c>
      <c r="R219" s="8">
        <v>4</v>
      </c>
      <c r="S219" s="8">
        <v>0</v>
      </c>
      <c r="T219" s="8" t="b">
        <v>0</v>
      </c>
      <c r="U219" s="34">
        <v>420</v>
      </c>
      <c r="V219" s="34">
        <v>376</v>
      </c>
      <c r="W219" s="34">
        <v>272</v>
      </c>
      <c r="X219" s="8">
        <v>0</v>
      </c>
      <c r="Y219" s="8">
        <v>0</v>
      </c>
      <c r="Z219" s="10">
        <v>46217.378472222219</v>
      </c>
      <c r="AA219" s="10">
        <v>46217.63958333333</v>
      </c>
      <c r="AB219" s="8">
        <v>4</v>
      </c>
      <c r="AC219" s="8">
        <v>0</v>
      </c>
      <c r="AD219" s="8"/>
      <c r="AE219" s="46">
        <v>1</v>
      </c>
      <c r="AF219" s="46">
        <v>0</v>
      </c>
      <c r="AG219" s="41">
        <v>420</v>
      </c>
    </row>
    <row r="220" spans="2:33">
      <c r="B220" s="8" t="s">
        <v>8326</v>
      </c>
      <c r="C220" s="8" t="s">
        <v>49</v>
      </c>
      <c r="D220" s="8" t="s">
        <v>71</v>
      </c>
      <c r="E220" s="9">
        <v>46204</v>
      </c>
      <c r="F220" s="8" t="s">
        <v>52</v>
      </c>
      <c r="G220" s="8" t="s">
        <v>64</v>
      </c>
      <c r="H220" s="8" t="s">
        <v>53</v>
      </c>
      <c r="I220" s="8" t="s">
        <v>59</v>
      </c>
      <c r="J220" s="61">
        <v>0</v>
      </c>
      <c r="K220" s="8">
        <v>1</v>
      </c>
      <c r="L220" s="8">
        <v>4</v>
      </c>
      <c r="M220" s="8" t="s">
        <v>66</v>
      </c>
      <c r="N220" s="9">
        <v>46220</v>
      </c>
      <c r="O220" s="10">
        <v>46220.541666666664</v>
      </c>
      <c r="P220" s="10">
        <v>46220.729166666664</v>
      </c>
      <c r="Q220" s="8" t="s">
        <v>58</v>
      </c>
      <c r="R220" s="8">
        <v>4</v>
      </c>
      <c r="S220" s="8">
        <v>0</v>
      </c>
      <c r="T220" s="8" t="b">
        <v>0</v>
      </c>
      <c r="U220" s="34">
        <v>270</v>
      </c>
      <c r="V220" s="34">
        <v>231</v>
      </c>
      <c r="W220" s="34">
        <v>147</v>
      </c>
      <c r="X220" s="8">
        <v>0</v>
      </c>
      <c r="Y220" s="8">
        <v>0</v>
      </c>
      <c r="Z220" s="10">
        <v>46220.547222222223</v>
      </c>
      <c r="AA220" s="10">
        <v>46220.707638888889</v>
      </c>
      <c r="AB220" s="8">
        <v>4</v>
      </c>
      <c r="AC220" s="8">
        <v>0</v>
      </c>
      <c r="AD220" s="8"/>
      <c r="AE220" s="46">
        <v>1</v>
      </c>
      <c r="AF220" s="46">
        <v>0</v>
      </c>
      <c r="AG220" s="41">
        <v>270</v>
      </c>
    </row>
    <row r="221" spans="2:33">
      <c r="B221" s="8" t="s">
        <v>8326</v>
      </c>
      <c r="C221" s="8" t="s">
        <v>49</v>
      </c>
      <c r="D221" s="8" t="s">
        <v>71</v>
      </c>
      <c r="E221" s="9">
        <v>46204</v>
      </c>
      <c r="F221" s="8" t="s">
        <v>52</v>
      </c>
      <c r="G221" s="8" t="s">
        <v>64</v>
      </c>
      <c r="H221" s="8" t="s">
        <v>53</v>
      </c>
      <c r="I221" s="8" t="s">
        <v>62</v>
      </c>
      <c r="J221" s="61">
        <v>0</v>
      </c>
      <c r="K221" s="8">
        <v>1</v>
      </c>
      <c r="L221" s="8">
        <v>4</v>
      </c>
      <c r="M221" s="8" t="s">
        <v>66</v>
      </c>
      <c r="N221" s="9">
        <v>46222</v>
      </c>
      <c r="O221" s="10">
        <v>46222.333333333336</v>
      </c>
      <c r="P221" s="10">
        <v>46222.666666666664</v>
      </c>
      <c r="Q221" s="8" t="s">
        <v>58</v>
      </c>
      <c r="R221" s="8">
        <v>4</v>
      </c>
      <c r="S221" s="8">
        <v>0</v>
      </c>
      <c r="T221" s="8" t="b">
        <v>0</v>
      </c>
      <c r="U221" s="34">
        <v>480</v>
      </c>
      <c r="V221" s="34">
        <v>448</v>
      </c>
      <c r="W221" s="34">
        <v>351</v>
      </c>
      <c r="X221" s="8">
        <v>0</v>
      </c>
      <c r="Y221" s="8">
        <v>0</v>
      </c>
      <c r="Z221" s="10">
        <v>46222.334722222222</v>
      </c>
      <c r="AA221" s="10">
        <v>46222.645833333336</v>
      </c>
      <c r="AB221" s="8">
        <v>4</v>
      </c>
      <c r="AC221" s="8">
        <v>0</v>
      </c>
      <c r="AD221" s="8"/>
      <c r="AE221" s="46">
        <v>1</v>
      </c>
      <c r="AF221" s="46">
        <v>0</v>
      </c>
      <c r="AG221" s="41">
        <v>480</v>
      </c>
    </row>
    <row r="222" spans="2:33">
      <c r="B222" s="8" t="s">
        <v>8326</v>
      </c>
      <c r="C222" s="8" t="s">
        <v>49</v>
      </c>
      <c r="D222" s="8" t="s">
        <v>71</v>
      </c>
      <c r="E222" s="9">
        <v>46204</v>
      </c>
      <c r="F222" s="8" t="s">
        <v>52</v>
      </c>
      <c r="G222" s="8" t="s">
        <v>64</v>
      </c>
      <c r="H222" s="8" t="s">
        <v>53</v>
      </c>
      <c r="I222" s="8" t="s">
        <v>54</v>
      </c>
      <c r="J222" s="61">
        <v>0</v>
      </c>
      <c r="K222" s="8">
        <v>1</v>
      </c>
      <c r="L222" s="8">
        <v>4</v>
      </c>
      <c r="M222" s="8" t="s">
        <v>66</v>
      </c>
      <c r="N222" s="9">
        <v>46223</v>
      </c>
      <c r="O222" s="10">
        <v>46223.333333333336</v>
      </c>
      <c r="P222" s="10">
        <v>46223.708333333336</v>
      </c>
      <c r="Q222" s="8" t="s">
        <v>58</v>
      </c>
      <c r="R222" s="8">
        <v>4</v>
      </c>
      <c r="S222" s="8">
        <v>0</v>
      </c>
      <c r="T222" s="8" t="b">
        <v>0</v>
      </c>
      <c r="U222" s="34">
        <v>540</v>
      </c>
      <c r="V222" s="34">
        <v>488</v>
      </c>
      <c r="W222" s="34">
        <v>358</v>
      </c>
      <c r="X222" s="8">
        <v>0</v>
      </c>
      <c r="Y222" s="8">
        <v>0</v>
      </c>
      <c r="Z222" s="10">
        <v>46223.34097222222</v>
      </c>
      <c r="AA222" s="10">
        <v>46223.679861111108</v>
      </c>
      <c r="AB222" s="8">
        <v>4</v>
      </c>
      <c r="AC222" s="8">
        <v>0</v>
      </c>
      <c r="AD222" s="8"/>
      <c r="AE222" s="46">
        <v>1</v>
      </c>
      <c r="AF222" s="46">
        <v>0</v>
      </c>
      <c r="AG222" s="41">
        <v>540</v>
      </c>
    </row>
    <row r="223" spans="2:33">
      <c r="B223" s="8" t="s">
        <v>8326</v>
      </c>
      <c r="C223" s="8" t="s">
        <v>49</v>
      </c>
      <c r="D223" s="8" t="s">
        <v>71</v>
      </c>
      <c r="E223" s="9">
        <v>46204</v>
      </c>
      <c r="F223" s="8" t="s">
        <v>52</v>
      </c>
      <c r="G223" s="8" t="s">
        <v>64</v>
      </c>
      <c r="H223" s="8" t="s">
        <v>53</v>
      </c>
      <c r="I223" s="8" t="s">
        <v>62</v>
      </c>
      <c r="J223" s="61">
        <v>0</v>
      </c>
      <c r="K223" s="8">
        <v>1</v>
      </c>
      <c r="L223" s="8">
        <v>4</v>
      </c>
      <c r="M223" s="8" t="s">
        <v>66</v>
      </c>
      <c r="N223" s="9">
        <v>46224</v>
      </c>
      <c r="O223" s="10">
        <v>46224.3125</v>
      </c>
      <c r="P223" s="10">
        <v>46224.6875</v>
      </c>
      <c r="Q223" s="8" t="s">
        <v>58</v>
      </c>
      <c r="R223" s="8">
        <v>4</v>
      </c>
      <c r="S223" s="8">
        <v>0</v>
      </c>
      <c r="T223" s="8" t="b">
        <v>0</v>
      </c>
      <c r="U223" s="34">
        <v>540</v>
      </c>
      <c r="V223" s="34">
        <v>500</v>
      </c>
      <c r="W223" s="34">
        <v>400</v>
      </c>
      <c r="X223" s="8">
        <v>0</v>
      </c>
      <c r="Y223" s="8">
        <v>0</v>
      </c>
      <c r="Z223" s="10">
        <v>46224.317361111112</v>
      </c>
      <c r="AA223" s="10">
        <v>46224.664583333331</v>
      </c>
      <c r="AB223" s="8">
        <v>4</v>
      </c>
      <c r="AC223" s="8">
        <v>0</v>
      </c>
      <c r="AD223" s="8"/>
      <c r="AE223" s="46">
        <v>1</v>
      </c>
      <c r="AF223" s="46">
        <v>0</v>
      </c>
      <c r="AG223" s="41">
        <v>540</v>
      </c>
    </row>
    <row r="224" spans="2:33">
      <c r="B224" s="8" t="s">
        <v>8326</v>
      </c>
      <c r="C224" s="8" t="s">
        <v>49</v>
      </c>
      <c r="D224" s="8" t="s">
        <v>71</v>
      </c>
      <c r="E224" s="9">
        <v>46204</v>
      </c>
      <c r="F224" s="8" t="s">
        <v>52</v>
      </c>
      <c r="G224" s="8" t="s">
        <v>64</v>
      </c>
      <c r="H224" s="8" t="s">
        <v>53</v>
      </c>
      <c r="I224" s="8" t="s">
        <v>62</v>
      </c>
      <c r="J224" s="61">
        <v>0</v>
      </c>
      <c r="K224" s="8">
        <v>1</v>
      </c>
      <c r="L224" s="8">
        <v>4</v>
      </c>
      <c r="M224" s="8" t="s">
        <v>66</v>
      </c>
      <c r="N224" s="9">
        <v>46227</v>
      </c>
      <c r="O224" s="10">
        <v>46227.5625</v>
      </c>
      <c r="P224" s="10">
        <v>46227.708333333336</v>
      </c>
      <c r="Q224" s="8" t="s">
        <v>58</v>
      </c>
      <c r="R224" s="8">
        <v>4</v>
      </c>
      <c r="S224" s="8">
        <v>0</v>
      </c>
      <c r="T224" s="8" t="b">
        <v>0</v>
      </c>
      <c r="U224" s="34">
        <v>210</v>
      </c>
      <c r="V224" s="34">
        <v>179</v>
      </c>
      <c r="W224" s="34">
        <v>106</v>
      </c>
      <c r="X224" s="8">
        <v>0</v>
      </c>
      <c r="Y224" s="8">
        <v>0</v>
      </c>
      <c r="Z224" s="10">
        <v>46227.567361111112</v>
      </c>
      <c r="AA224" s="10">
        <v>46227.691666666666</v>
      </c>
      <c r="AB224" s="8">
        <v>4</v>
      </c>
      <c r="AC224" s="8">
        <v>0</v>
      </c>
      <c r="AD224" s="8"/>
      <c r="AE224" s="46">
        <v>1</v>
      </c>
      <c r="AF224" s="46">
        <v>0</v>
      </c>
      <c r="AG224" s="41">
        <v>210</v>
      </c>
    </row>
    <row r="225" spans="2:33">
      <c r="B225" s="8" t="s">
        <v>8326</v>
      </c>
      <c r="C225" s="8" t="s">
        <v>49</v>
      </c>
      <c r="D225" s="8" t="s">
        <v>71</v>
      </c>
      <c r="E225" s="9">
        <v>46204</v>
      </c>
      <c r="F225" s="8" t="s">
        <v>52</v>
      </c>
      <c r="G225" s="8" t="s">
        <v>64</v>
      </c>
      <c r="H225" s="8" t="s">
        <v>53</v>
      </c>
      <c r="I225" s="8" t="s">
        <v>67</v>
      </c>
      <c r="J225" s="61">
        <v>0</v>
      </c>
      <c r="K225" s="8">
        <v>1</v>
      </c>
      <c r="L225" s="8">
        <v>4</v>
      </c>
      <c r="M225" s="8" t="s">
        <v>66</v>
      </c>
      <c r="N225" s="9">
        <v>46229</v>
      </c>
      <c r="O225" s="10">
        <v>46229.354166666664</v>
      </c>
      <c r="P225" s="10">
        <v>46229.6875</v>
      </c>
      <c r="Q225" s="8" t="s">
        <v>58</v>
      </c>
      <c r="R225" s="8">
        <v>4</v>
      </c>
      <c r="S225" s="8">
        <v>0</v>
      </c>
      <c r="T225" s="8" t="b">
        <v>0</v>
      </c>
      <c r="U225" s="34">
        <v>480</v>
      </c>
      <c r="V225" s="34">
        <v>461</v>
      </c>
      <c r="W225" s="34">
        <v>318</v>
      </c>
      <c r="X225" s="8">
        <v>0</v>
      </c>
      <c r="Y225" s="8">
        <v>0</v>
      </c>
      <c r="Z225" s="10">
        <v>46229.355555555558</v>
      </c>
      <c r="AA225" s="10">
        <v>46229.675694444442</v>
      </c>
      <c r="AB225" s="8">
        <v>4</v>
      </c>
      <c r="AC225" s="8">
        <v>0</v>
      </c>
      <c r="AD225" s="8"/>
      <c r="AE225" s="46">
        <v>1</v>
      </c>
      <c r="AF225" s="46">
        <v>0</v>
      </c>
      <c r="AG225" s="41">
        <v>480</v>
      </c>
    </row>
    <row r="226" spans="2:33">
      <c r="B226" s="8" t="s">
        <v>8326</v>
      </c>
      <c r="C226" s="8" t="s">
        <v>49</v>
      </c>
      <c r="D226" s="8" t="s">
        <v>71</v>
      </c>
      <c r="E226" s="9">
        <v>46204</v>
      </c>
      <c r="F226" s="8" t="s">
        <v>52</v>
      </c>
      <c r="G226" s="8" t="s">
        <v>64</v>
      </c>
      <c r="H226" s="8" t="s">
        <v>53</v>
      </c>
      <c r="I226" s="8" t="s">
        <v>62</v>
      </c>
      <c r="J226" s="61">
        <v>0</v>
      </c>
      <c r="K226" s="8">
        <v>1</v>
      </c>
      <c r="L226" s="8">
        <v>4</v>
      </c>
      <c r="M226" s="8" t="s">
        <v>66</v>
      </c>
      <c r="N226" s="9">
        <v>46231</v>
      </c>
      <c r="O226" s="10">
        <v>46231.354166666664</v>
      </c>
      <c r="P226" s="10">
        <v>46231.5</v>
      </c>
      <c r="Q226" s="8" t="s">
        <v>58</v>
      </c>
      <c r="R226" s="8">
        <v>4</v>
      </c>
      <c r="S226" s="8">
        <v>0</v>
      </c>
      <c r="T226" s="8" t="b">
        <v>0</v>
      </c>
      <c r="U226" s="34">
        <v>210</v>
      </c>
      <c r="V226" s="34">
        <v>195</v>
      </c>
      <c r="W226" s="34">
        <v>124</v>
      </c>
      <c r="X226" s="8">
        <v>0</v>
      </c>
      <c r="Y226" s="8">
        <v>0</v>
      </c>
      <c r="Z226" s="10">
        <v>46231.355555555558</v>
      </c>
      <c r="AA226" s="10">
        <v>46231.490972222222</v>
      </c>
      <c r="AB226" s="8">
        <v>4</v>
      </c>
      <c r="AC226" s="8">
        <v>0</v>
      </c>
      <c r="AD226" s="8"/>
      <c r="AE226" s="46">
        <v>1</v>
      </c>
      <c r="AF226" s="46">
        <v>0</v>
      </c>
      <c r="AG226" s="41">
        <v>210</v>
      </c>
    </row>
    <row r="227" spans="2:33">
      <c r="B227" s="8" t="s">
        <v>8326</v>
      </c>
      <c r="C227" s="8" t="s">
        <v>49</v>
      </c>
      <c r="D227" s="8" t="s">
        <v>71</v>
      </c>
      <c r="E227" s="9">
        <v>46204</v>
      </c>
      <c r="F227" s="8" t="s">
        <v>52</v>
      </c>
      <c r="G227" s="8" t="s">
        <v>64</v>
      </c>
      <c r="H227" s="8" t="s">
        <v>53</v>
      </c>
      <c r="I227" s="8" t="s">
        <v>57</v>
      </c>
      <c r="J227" s="61">
        <v>0</v>
      </c>
      <c r="K227" s="8">
        <v>1</v>
      </c>
      <c r="L227" s="8">
        <v>4</v>
      </c>
      <c r="M227" s="8" t="s">
        <v>66</v>
      </c>
      <c r="N227" s="9">
        <v>46232</v>
      </c>
      <c r="O227" s="10">
        <v>46232.354166666664</v>
      </c>
      <c r="P227" s="10">
        <v>46232.729166666664</v>
      </c>
      <c r="Q227" s="8" t="s">
        <v>58</v>
      </c>
      <c r="R227" s="8">
        <v>4</v>
      </c>
      <c r="S227" s="8">
        <v>0</v>
      </c>
      <c r="T227" s="8" t="b">
        <v>0</v>
      </c>
      <c r="U227" s="34">
        <v>540</v>
      </c>
      <c r="V227" s="34">
        <v>488</v>
      </c>
      <c r="W227" s="34">
        <v>396</v>
      </c>
      <c r="X227" s="8">
        <v>0</v>
      </c>
      <c r="Y227" s="8">
        <v>0</v>
      </c>
      <c r="Z227" s="10">
        <v>46232.362500000003</v>
      </c>
      <c r="AA227" s="10">
        <v>46232.701388888891</v>
      </c>
      <c r="AB227" s="8">
        <v>4</v>
      </c>
      <c r="AC227" s="8">
        <v>0</v>
      </c>
      <c r="AD227" s="8"/>
      <c r="AE227" s="46">
        <v>1</v>
      </c>
      <c r="AF227" s="46">
        <v>0</v>
      </c>
      <c r="AG227" s="41">
        <v>540</v>
      </c>
    </row>
    <row r="228" spans="2:33">
      <c r="B228" s="8" t="s">
        <v>8326</v>
      </c>
      <c r="C228" s="8" t="s">
        <v>49</v>
      </c>
      <c r="D228" s="8" t="s">
        <v>71</v>
      </c>
      <c r="E228" s="9">
        <v>46204</v>
      </c>
      <c r="F228" s="8" t="s">
        <v>52</v>
      </c>
      <c r="G228" s="8" t="s">
        <v>64</v>
      </c>
      <c r="H228" s="8" t="s">
        <v>53</v>
      </c>
      <c r="I228" s="8" t="s">
        <v>59</v>
      </c>
      <c r="J228" s="61">
        <v>0</v>
      </c>
      <c r="K228" s="8">
        <v>1</v>
      </c>
      <c r="L228" s="8">
        <v>4</v>
      </c>
      <c r="M228" s="8" t="s">
        <v>66</v>
      </c>
      <c r="N228" s="9">
        <v>46233</v>
      </c>
      <c r="O228" s="10">
        <v>46233.333333333336</v>
      </c>
      <c r="P228" s="10">
        <v>46233.625</v>
      </c>
      <c r="Q228" s="8" t="s">
        <v>58</v>
      </c>
      <c r="R228" s="8">
        <v>4</v>
      </c>
      <c r="S228" s="8">
        <v>0</v>
      </c>
      <c r="T228" s="8" t="b">
        <v>0</v>
      </c>
      <c r="U228" s="34">
        <v>420</v>
      </c>
      <c r="V228" s="34">
        <v>374</v>
      </c>
      <c r="W228" s="34">
        <v>256</v>
      </c>
      <c r="X228" s="8">
        <v>0</v>
      </c>
      <c r="Y228" s="8">
        <v>0</v>
      </c>
      <c r="Z228" s="10">
        <v>46233.339583333334</v>
      </c>
      <c r="AA228" s="10">
        <v>46233.599305555559</v>
      </c>
      <c r="AB228" s="8">
        <v>4</v>
      </c>
      <c r="AC228" s="8">
        <v>0</v>
      </c>
      <c r="AD228" s="8"/>
      <c r="AE228" s="46">
        <v>1</v>
      </c>
      <c r="AF228" s="46">
        <v>0</v>
      </c>
      <c r="AG228" s="41">
        <v>420</v>
      </c>
    </row>
    <row r="229" spans="2:33">
      <c r="B229" s="8" t="s">
        <v>8326</v>
      </c>
      <c r="C229" s="8" t="s">
        <v>49</v>
      </c>
      <c r="D229" s="8" t="s">
        <v>71</v>
      </c>
      <c r="E229" s="9">
        <v>46204</v>
      </c>
      <c r="F229" s="8" t="s">
        <v>52</v>
      </c>
      <c r="G229" s="8" t="s">
        <v>64</v>
      </c>
      <c r="H229" s="8" t="s">
        <v>53</v>
      </c>
      <c r="I229" s="8" t="s">
        <v>68</v>
      </c>
      <c r="J229" s="61">
        <v>0</v>
      </c>
      <c r="K229" s="8">
        <v>1</v>
      </c>
      <c r="L229" s="8">
        <v>4</v>
      </c>
      <c r="M229" s="8" t="s">
        <v>66</v>
      </c>
      <c r="N229" s="9">
        <v>46234</v>
      </c>
      <c r="O229" s="10">
        <v>46234.541666666664</v>
      </c>
      <c r="P229" s="10">
        <v>46234.666666666664</v>
      </c>
      <c r="Q229" s="8" t="s">
        <v>58</v>
      </c>
      <c r="R229" s="8">
        <v>4</v>
      </c>
      <c r="S229" s="8">
        <v>0</v>
      </c>
      <c r="T229" s="8" t="b">
        <v>0</v>
      </c>
      <c r="U229" s="34">
        <v>180</v>
      </c>
      <c r="V229" s="34">
        <v>155</v>
      </c>
      <c r="W229" s="34">
        <v>86</v>
      </c>
      <c r="X229" s="8">
        <v>0</v>
      </c>
      <c r="Y229" s="8">
        <v>0</v>
      </c>
      <c r="Z229" s="10">
        <v>46234.55</v>
      </c>
      <c r="AA229" s="10">
        <v>46234.657638888886</v>
      </c>
      <c r="AB229" s="8">
        <v>4</v>
      </c>
      <c r="AC229" s="8">
        <v>0</v>
      </c>
      <c r="AD229" s="8"/>
      <c r="AE229" s="46">
        <v>1</v>
      </c>
      <c r="AF229" s="46">
        <v>0</v>
      </c>
      <c r="AG229" s="41">
        <v>180</v>
      </c>
    </row>
    <row r="230" spans="2:33">
      <c r="B230" s="8" t="s">
        <v>8326</v>
      </c>
      <c r="C230" s="8" t="s">
        <v>49</v>
      </c>
      <c r="D230" s="8" t="s">
        <v>72</v>
      </c>
      <c r="E230" s="9">
        <v>46204</v>
      </c>
      <c r="F230" s="8" t="s">
        <v>52</v>
      </c>
      <c r="G230" s="8" t="s">
        <v>64</v>
      </c>
      <c r="H230" s="8" t="s">
        <v>53</v>
      </c>
      <c r="I230" s="8" t="s">
        <v>59</v>
      </c>
      <c r="J230" s="61">
        <v>0</v>
      </c>
      <c r="K230" s="8">
        <v>1</v>
      </c>
      <c r="L230" s="8">
        <v>4</v>
      </c>
      <c r="M230" s="8" t="s">
        <v>66</v>
      </c>
      <c r="N230" s="9">
        <v>46205</v>
      </c>
      <c r="O230" s="10">
        <v>46205.541666666664</v>
      </c>
      <c r="P230" s="10">
        <v>46205.729166666664</v>
      </c>
      <c r="Q230" s="8" t="s">
        <v>58</v>
      </c>
      <c r="R230" s="8">
        <v>4</v>
      </c>
      <c r="S230" s="8">
        <v>0</v>
      </c>
      <c r="T230" s="8" t="b">
        <v>0</v>
      </c>
      <c r="U230" s="34">
        <v>270</v>
      </c>
      <c r="V230" s="34">
        <v>229</v>
      </c>
      <c r="W230" s="34">
        <v>157</v>
      </c>
      <c r="X230" s="8">
        <v>0</v>
      </c>
      <c r="Y230" s="8">
        <v>0</v>
      </c>
      <c r="Z230" s="10">
        <v>46205.547222222223</v>
      </c>
      <c r="AA230" s="10">
        <v>46205.706250000003</v>
      </c>
      <c r="AB230" s="8">
        <v>4</v>
      </c>
      <c r="AC230" s="8">
        <v>0</v>
      </c>
      <c r="AD230" s="8"/>
      <c r="AE230" s="46">
        <v>1</v>
      </c>
      <c r="AF230" s="46">
        <v>0</v>
      </c>
      <c r="AG230" s="41">
        <v>270</v>
      </c>
    </row>
    <row r="231" spans="2:33">
      <c r="B231" s="8" t="s">
        <v>8326</v>
      </c>
      <c r="C231" s="8" t="s">
        <v>49</v>
      </c>
      <c r="D231" s="8" t="s">
        <v>72</v>
      </c>
      <c r="E231" s="9">
        <v>46204</v>
      </c>
      <c r="F231" s="8" t="s">
        <v>52</v>
      </c>
      <c r="G231" s="8" t="s">
        <v>64</v>
      </c>
      <c r="H231" s="8" t="s">
        <v>53</v>
      </c>
      <c r="I231" s="8" t="s">
        <v>68</v>
      </c>
      <c r="J231" s="61">
        <v>0</v>
      </c>
      <c r="K231" s="8">
        <v>1</v>
      </c>
      <c r="L231" s="8">
        <v>4</v>
      </c>
      <c r="M231" s="8" t="s">
        <v>66</v>
      </c>
      <c r="N231" s="9">
        <v>46206</v>
      </c>
      <c r="O231" s="10">
        <v>46206.333333333336</v>
      </c>
      <c r="P231" s="10">
        <v>46206.708333333336</v>
      </c>
      <c r="Q231" s="8" t="s">
        <v>58</v>
      </c>
      <c r="R231" s="8">
        <v>4</v>
      </c>
      <c r="S231" s="8">
        <v>0</v>
      </c>
      <c r="T231" s="8" t="b">
        <v>0</v>
      </c>
      <c r="U231" s="34">
        <v>540</v>
      </c>
      <c r="V231" s="34">
        <v>496</v>
      </c>
      <c r="W231" s="34">
        <v>338</v>
      </c>
      <c r="X231" s="8">
        <v>0</v>
      </c>
      <c r="Y231" s="8">
        <v>0</v>
      </c>
      <c r="Z231" s="10">
        <v>46206.339583333334</v>
      </c>
      <c r="AA231" s="10">
        <v>46206.684027777781</v>
      </c>
      <c r="AB231" s="8">
        <v>4</v>
      </c>
      <c r="AC231" s="8">
        <v>0</v>
      </c>
      <c r="AD231" s="8"/>
      <c r="AE231" s="46">
        <v>1</v>
      </c>
      <c r="AF231" s="46">
        <v>0</v>
      </c>
      <c r="AG231" s="41">
        <v>540</v>
      </c>
    </row>
    <row r="232" spans="2:33">
      <c r="B232" s="8" t="s">
        <v>8326</v>
      </c>
      <c r="C232" s="8" t="s">
        <v>49</v>
      </c>
      <c r="D232" s="8" t="s">
        <v>72</v>
      </c>
      <c r="E232" s="9">
        <v>46204</v>
      </c>
      <c r="F232" s="8" t="s">
        <v>52</v>
      </c>
      <c r="G232" s="8" t="s">
        <v>64</v>
      </c>
      <c r="H232" s="8" t="s">
        <v>53</v>
      </c>
      <c r="I232" s="8" t="s">
        <v>62</v>
      </c>
      <c r="J232" s="61">
        <v>0</v>
      </c>
      <c r="K232" s="8">
        <v>1</v>
      </c>
      <c r="L232" s="8">
        <v>4</v>
      </c>
      <c r="M232" s="8" t="s">
        <v>66</v>
      </c>
      <c r="N232" s="9">
        <v>46207</v>
      </c>
      <c r="O232" s="10">
        <v>46207.541666666664</v>
      </c>
      <c r="P232" s="10">
        <v>46207.708333333336</v>
      </c>
      <c r="Q232" s="8" t="s">
        <v>58</v>
      </c>
      <c r="R232" s="8">
        <v>4</v>
      </c>
      <c r="S232" s="8">
        <v>0</v>
      </c>
      <c r="T232" s="8" t="b">
        <v>0</v>
      </c>
      <c r="U232" s="34">
        <v>240</v>
      </c>
      <c r="V232" s="34">
        <v>222</v>
      </c>
      <c r="W232" s="34">
        <v>139</v>
      </c>
      <c r="X232" s="8">
        <v>0</v>
      </c>
      <c r="Y232" s="8">
        <v>0</v>
      </c>
      <c r="Z232" s="10">
        <v>46207.54791666667</v>
      </c>
      <c r="AA232" s="10">
        <v>46207.70208333333</v>
      </c>
      <c r="AB232" s="8">
        <v>4</v>
      </c>
      <c r="AC232" s="8">
        <v>0</v>
      </c>
      <c r="AD232" s="8"/>
      <c r="AE232" s="46">
        <v>1</v>
      </c>
      <c r="AF232" s="46">
        <v>0</v>
      </c>
      <c r="AG232" s="41">
        <v>240</v>
      </c>
    </row>
    <row r="233" spans="2:33">
      <c r="B233" s="8" t="s">
        <v>8326</v>
      </c>
      <c r="C233" s="8" t="s">
        <v>49</v>
      </c>
      <c r="D233" s="8" t="s">
        <v>72</v>
      </c>
      <c r="E233" s="9">
        <v>46204</v>
      </c>
      <c r="F233" s="8" t="s">
        <v>52</v>
      </c>
      <c r="G233" s="8" t="s">
        <v>64</v>
      </c>
      <c r="H233" s="8" t="s">
        <v>53</v>
      </c>
      <c r="I233" s="8" t="s">
        <v>62</v>
      </c>
      <c r="J233" s="61">
        <v>0</v>
      </c>
      <c r="K233" s="8">
        <v>1</v>
      </c>
      <c r="L233" s="8">
        <v>4</v>
      </c>
      <c r="M233" s="8" t="s">
        <v>66</v>
      </c>
      <c r="N233" s="9">
        <v>46209</v>
      </c>
      <c r="O233" s="10">
        <v>46209.354166666664</v>
      </c>
      <c r="P233" s="10">
        <v>46209.5</v>
      </c>
      <c r="Q233" s="8" t="s">
        <v>58</v>
      </c>
      <c r="R233" s="8">
        <v>4</v>
      </c>
      <c r="S233" s="8">
        <v>0</v>
      </c>
      <c r="T233" s="8" t="b">
        <v>0</v>
      </c>
      <c r="U233" s="34">
        <v>210</v>
      </c>
      <c r="V233" s="34">
        <v>182</v>
      </c>
      <c r="W233" s="34">
        <v>110</v>
      </c>
      <c r="X233" s="8">
        <v>0</v>
      </c>
      <c r="Y233" s="8">
        <v>0</v>
      </c>
      <c r="Z233" s="10">
        <v>46209.359027777777</v>
      </c>
      <c r="AA233" s="10">
        <v>46209.48541666667</v>
      </c>
      <c r="AB233" s="8">
        <v>4</v>
      </c>
      <c r="AC233" s="8">
        <v>0</v>
      </c>
      <c r="AD233" s="8"/>
      <c r="AE233" s="46">
        <v>1</v>
      </c>
      <c r="AF233" s="46">
        <v>0</v>
      </c>
      <c r="AG233" s="41">
        <v>210</v>
      </c>
    </row>
    <row r="234" spans="2:33">
      <c r="B234" s="8" t="s">
        <v>8326</v>
      </c>
      <c r="C234" s="8" t="s">
        <v>49</v>
      </c>
      <c r="D234" s="8" t="s">
        <v>72</v>
      </c>
      <c r="E234" s="9">
        <v>46204</v>
      </c>
      <c r="F234" s="8" t="s">
        <v>52</v>
      </c>
      <c r="G234" s="8" t="s">
        <v>64</v>
      </c>
      <c r="H234" s="8" t="s">
        <v>53</v>
      </c>
      <c r="I234" s="8" t="s">
        <v>62</v>
      </c>
      <c r="J234" s="61">
        <v>0</v>
      </c>
      <c r="K234" s="8">
        <v>1</v>
      </c>
      <c r="L234" s="8">
        <v>4</v>
      </c>
      <c r="M234" s="8" t="s">
        <v>66</v>
      </c>
      <c r="N234" s="9">
        <v>46213</v>
      </c>
      <c r="O234" s="10">
        <v>46213.354166666664</v>
      </c>
      <c r="P234" s="10">
        <v>46213.520833333336</v>
      </c>
      <c r="Q234" s="8" t="s">
        <v>58</v>
      </c>
      <c r="R234" s="8">
        <v>4</v>
      </c>
      <c r="S234" s="8">
        <v>0</v>
      </c>
      <c r="T234" s="8" t="b">
        <v>0</v>
      </c>
      <c r="U234" s="34">
        <v>240</v>
      </c>
      <c r="V234" s="34">
        <v>217</v>
      </c>
      <c r="W234" s="34">
        <v>146</v>
      </c>
      <c r="X234" s="8">
        <v>0</v>
      </c>
      <c r="Y234" s="8">
        <v>0</v>
      </c>
      <c r="Z234" s="10">
        <v>46213.356944444444</v>
      </c>
      <c r="AA234" s="10">
        <v>46213.507638888892</v>
      </c>
      <c r="AB234" s="8">
        <v>4</v>
      </c>
      <c r="AC234" s="8">
        <v>0</v>
      </c>
      <c r="AD234" s="8"/>
      <c r="AE234" s="46">
        <v>1</v>
      </c>
      <c r="AF234" s="46">
        <v>0</v>
      </c>
      <c r="AG234" s="41">
        <v>240</v>
      </c>
    </row>
    <row r="235" spans="2:33">
      <c r="B235" s="8" t="s">
        <v>8326</v>
      </c>
      <c r="C235" s="8" t="s">
        <v>49</v>
      </c>
      <c r="D235" s="8" t="s">
        <v>72</v>
      </c>
      <c r="E235" s="9">
        <v>46204</v>
      </c>
      <c r="F235" s="8" t="s">
        <v>52</v>
      </c>
      <c r="G235" s="8" t="s">
        <v>64</v>
      </c>
      <c r="H235" s="8" t="s">
        <v>53</v>
      </c>
      <c r="I235" s="8" t="s">
        <v>54</v>
      </c>
      <c r="J235" s="61">
        <v>0</v>
      </c>
      <c r="K235" s="8">
        <v>1</v>
      </c>
      <c r="L235" s="8">
        <v>4</v>
      </c>
      <c r="M235" s="8" t="s">
        <v>66</v>
      </c>
      <c r="N235" s="9">
        <v>46215</v>
      </c>
      <c r="O235" s="10">
        <v>46215.354166666664</v>
      </c>
      <c r="P235" s="10">
        <v>46215.729166666664</v>
      </c>
      <c r="Q235" s="8" t="s">
        <v>58</v>
      </c>
      <c r="R235" s="8">
        <v>4</v>
      </c>
      <c r="S235" s="8">
        <v>0</v>
      </c>
      <c r="T235" s="8" t="b">
        <v>0</v>
      </c>
      <c r="U235" s="34">
        <v>540</v>
      </c>
      <c r="V235" s="34">
        <v>485</v>
      </c>
      <c r="W235" s="34">
        <v>391</v>
      </c>
      <c r="X235" s="8">
        <v>0</v>
      </c>
      <c r="Y235" s="8">
        <v>0</v>
      </c>
      <c r="Z235" s="10">
        <v>46215.36041666667</v>
      </c>
      <c r="AA235" s="10">
        <v>46215.697222222225</v>
      </c>
      <c r="AB235" s="8">
        <v>4</v>
      </c>
      <c r="AC235" s="8">
        <v>0</v>
      </c>
      <c r="AD235" s="8"/>
      <c r="AE235" s="46">
        <v>1</v>
      </c>
      <c r="AF235" s="46">
        <v>0</v>
      </c>
      <c r="AG235" s="41">
        <v>540</v>
      </c>
    </row>
    <row r="236" spans="2:33">
      <c r="B236" s="8" t="s">
        <v>8326</v>
      </c>
      <c r="C236" s="8" t="s">
        <v>49</v>
      </c>
      <c r="D236" s="8" t="s">
        <v>72</v>
      </c>
      <c r="E236" s="9">
        <v>46204</v>
      </c>
      <c r="F236" s="8" t="s">
        <v>52</v>
      </c>
      <c r="G236" s="8" t="s">
        <v>64</v>
      </c>
      <c r="H236" s="8" t="s">
        <v>53</v>
      </c>
      <c r="I236" s="8" t="s">
        <v>59</v>
      </c>
      <c r="J236" s="61">
        <v>0</v>
      </c>
      <c r="K236" s="8">
        <v>1</v>
      </c>
      <c r="L236" s="8">
        <v>4</v>
      </c>
      <c r="M236" s="8" t="s">
        <v>66</v>
      </c>
      <c r="N236" s="9">
        <v>46220</v>
      </c>
      <c r="O236" s="10">
        <v>46220.3125</v>
      </c>
      <c r="P236" s="10">
        <v>46220.645833333336</v>
      </c>
      <c r="Q236" s="8" t="s">
        <v>58</v>
      </c>
      <c r="R236" s="8">
        <v>4</v>
      </c>
      <c r="S236" s="8">
        <v>0</v>
      </c>
      <c r="T236" s="8" t="b">
        <v>0</v>
      </c>
      <c r="U236" s="34">
        <v>480</v>
      </c>
      <c r="V236" s="34">
        <v>435</v>
      </c>
      <c r="W236" s="34">
        <v>305</v>
      </c>
      <c r="X236" s="8">
        <v>0</v>
      </c>
      <c r="Y236" s="8">
        <v>0</v>
      </c>
      <c r="Z236" s="10">
        <v>46220.31527777778</v>
      </c>
      <c r="AA236" s="10">
        <v>46220.617361111108</v>
      </c>
      <c r="AB236" s="8">
        <v>4</v>
      </c>
      <c r="AC236" s="8">
        <v>0</v>
      </c>
      <c r="AD236" s="8"/>
      <c r="AE236" s="46">
        <v>1</v>
      </c>
      <c r="AF236" s="46">
        <v>0</v>
      </c>
      <c r="AG236" s="41">
        <v>480</v>
      </c>
    </row>
    <row r="237" spans="2:33">
      <c r="B237" s="8" t="s">
        <v>8326</v>
      </c>
      <c r="C237" s="8" t="s">
        <v>49</v>
      </c>
      <c r="D237" s="8" t="s">
        <v>72</v>
      </c>
      <c r="E237" s="9">
        <v>46204</v>
      </c>
      <c r="F237" s="8" t="s">
        <v>52</v>
      </c>
      <c r="G237" s="8" t="s">
        <v>64</v>
      </c>
      <c r="H237" s="8" t="s">
        <v>53</v>
      </c>
      <c r="I237" s="8" t="s">
        <v>62</v>
      </c>
      <c r="J237" s="61">
        <v>0</v>
      </c>
      <c r="K237" s="8">
        <v>1</v>
      </c>
      <c r="L237" s="8">
        <v>4</v>
      </c>
      <c r="M237" s="8" t="s">
        <v>66</v>
      </c>
      <c r="N237" s="9">
        <v>46222</v>
      </c>
      <c r="O237" s="10">
        <v>46222.3125</v>
      </c>
      <c r="P237" s="10">
        <v>46222.6875</v>
      </c>
      <c r="Q237" s="8" t="s">
        <v>58</v>
      </c>
      <c r="R237" s="8">
        <v>4</v>
      </c>
      <c r="S237" s="8">
        <v>0</v>
      </c>
      <c r="T237" s="8" t="b">
        <v>0</v>
      </c>
      <c r="U237" s="34">
        <v>540</v>
      </c>
      <c r="V237" s="34">
        <v>510</v>
      </c>
      <c r="W237" s="34">
        <v>410</v>
      </c>
      <c r="X237" s="8">
        <v>0</v>
      </c>
      <c r="Y237" s="8">
        <v>0</v>
      </c>
      <c r="Z237" s="10">
        <v>46222.318749999999</v>
      </c>
      <c r="AA237" s="10">
        <v>46222.67291666667</v>
      </c>
      <c r="AB237" s="8">
        <v>4</v>
      </c>
      <c r="AC237" s="8">
        <v>0</v>
      </c>
      <c r="AD237" s="8"/>
      <c r="AE237" s="46">
        <v>1</v>
      </c>
      <c r="AF237" s="46">
        <v>0</v>
      </c>
      <c r="AG237" s="41">
        <v>540</v>
      </c>
    </row>
    <row r="238" spans="2:33">
      <c r="B238" s="8" t="s">
        <v>8326</v>
      </c>
      <c r="C238" s="8" t="s">
        <v>49</v>
      </c>
      <c r="D238" s="8" t="s">
        <v>72</v>
      </c>
      <c r="E238" s="9">
        <v>46204</v>
      </c>
      <c r="F238" s="8" t="s">
        <v>52</v>
      </c>
      <c r="G238" s="8" t="s">
        <v>64</v>
      </c>
      <c r="H238" s="8" t="s">
        <v>53</v>
      </c>
      <c r="I238" s="8" t="s">
        <v>68</v>
      </c>
      <c r="J238" s="61">
        <v>0</v>
      </c>
      <c r="K238" s="8">
        <v>1</v>
      </c>
      <c r="L238" s="8">
        <v>4</v>
      </c>
      <c r="M238" s="8" t="s">
        <v>66</v>
      </c>
      <c r="N238" s="9">
        <v>46223</v>
      </c>
      <c r="O238" s="10">
        <v>46223.354166666664</v>
      </c>
      <c r="P238" s="10">
        <v>46223.604166666664</v>
      </c>
      <c r="Q238" s="8" t="s">
        <v>58</v>
      </c>
      <c r="R238" s="8">
        <v>4</v>
      </c>
      <c r="S238" s="8">
        <v>0</v>
      </c>
      <c r="T238" s="8" t="b">
        <v>0</v>
      </c>
      <c r="U238" s="34">
        <v>360</v>
      </c>
      <c r="V238" s="34">
        <v>326</v>
      </c>
      <c r="W238" s="34">
        <v>220</v>
      </c>
      <c r="X238" s="8">
        <v>0</v>
      </c>
      <c r="Y238" s="8">
        <v>0</v>
      </c>
      <c r="Z238" s="10">
        <v>46223.361805555556</v>
      </c>
      <c r="AA238" s="10">
        <v>46223.588194444441</v>
      </c>
      <c r="AB238" s="8">
        <v>4</v>
      </c>
      <c r="AC238" s="8">
        <v>0</v>
      </c>
      <c r="AD238" s="8"/>
      <c r="AE238" s="46">
        <v>1</v>
      </c>
      <c r="AF238" s="46">
        <v>0</v>
      </c>
      <c r="AG238" s="41">
        <v>360</v>
      </c>
    </row>
    <row r="239" spans="2:33">
      <c r="B239" s="8" t="s">
        <v>8326</v>
      </c>
      <c r="C239" s="8" t="s">
        <v>49</v>
      </c>
      <c r="D239" s="8" t="s">
        <v>72</v>
      </c>
      <c r="E239" s="9">
        <v>46204</v>
      </c>
      <c r="F239" s="8" t="s">
        <v>52</v>
      </c>
      <c r="G239" s="8" t="s">
        <v>64</v>
      </c>
      <c r="H239" s="8" t="s">
        <v>53</v>
      </c>
      <c r="I239" s="8" t="s">
        <v>67</v>
      </c>
      <c r="J239" s="61">
        <v>0</v>
      </c>
      <c r="K239" s="8">
        <v>1</v>
      </c>
      <c r="L239" s="8">
        <v>4</v>
      </c>
      <c r="M239" s="8" t="s">
        <v>66</v>
      </c>
      <c r="N239" s="9">
        <v>46224</v>
      </c>
      <c r="O239" s="10">
        <v>46224.3125</v>
      </c>
      <c r="P239" s="10">
        <v>46224.645833333336</v>
      </c>
      <c r="Q239" s="8" t="s">
        <v>58</v>
      </c>
      <c r="R239" s="8">
        <v>4</v>
      </c>
      <c r="S239" s="8">
        <v>0</v>
      </c>
      <c r="T239" s="8" t="b">
        <v>0</v>
      </c>
      <c r="U239" s="34">
        <v>480</v>
      </c>
      <c r="V239" s="34">
        <v>456</v>
      </c>
      <c r="W239" s="34">
        <v>333</v>
      </c>
      <c r="X239" s="8">
        <v>0</v>
      </c>
      <c r="Y239" s="8">
        <v>0</v>
      </c>
      <c r="Z239" s="10">
        <v>46224.318749999999</v>
      </c>
      <c r="AA239" s="10">
        <v>46224.635416666664</v>
      </c>
      <c r="AB239" s="8">
        <v>4</v>
      </c>
      <c r="AC239" s="8">
        <v>0</v>
      </c>
      <c r="AD239" s="8"/>
      <c r="AE239" s="46">
        <v>1</v>
      </c>
      <c r="AF239" s="46">
        <v>0</v>
      </c>
      <c r="AG239" s="41">
        <v>480</v>
      </c>
    </row>
    <row r="240" spans="2:33">
      <c r="B240" s="8" t="s">
        <v>8326</v>
      </c>
      <c r="C240" s="8" t="s">
        <v>49</v>
      </c>
      <c r="D240" s="8" t="s">
        <v>72</v>
      </c>
      <c r="E240" s="9">
        <v>46204</v>
      </c>
      <c r="F240" s="8" t="s">
        <v>52</v>
      </c>
      <c r="G240" s="8" t="s">
        <v>64</v>
      </c>
      <c r="H240" s="8" t="s">
        <v>53</v>
      </c>
      <c r="I240" s="8" t="s">
        <v>62</v>
      </c>
      <c r="J240" s="61">
        <v>0</v>
      </c>
      <c r="K240" s="8">
        <v>1</v>
      </c>
      <c r="L240" s="8">
        <v>4</v>
      </c>
      <c r="M240" s="8" t="s">
        <v>66</v>
      </c>
      <c r="N240" s="9">
        <v>46225</v>
      </c>
      <c r="O240" s="10">
        <v>46225.354166666664</v>
      </c>
      <c r="P240" s="10">
        <v>46225.479166666664</v>
      </c>
      <c r="Q240" s="8" t="s">
        <v>58</v>
      </c>
      <c r="R240" s="8">
        <v>4</v>
      </c>
      <c r="S240" s="8">
        <v>0</v>
      </c>
      <c r="T240" s="8" t="b">
        <v>0</v>
      </c>
      <c r="U240" s="34">
        <v>180</v>
      </c>
      <c r="V240" s="34">
        <v>165</v>
      </c>
      <c r="W240" s="34">
        <v>94</v>
      </c>
      <c r="X240" s="8">
        <v>0</v>
      </c>
      <c r="Y240" s="8">
        <v>0</v>
      </c>
      <c r="Z240" s="10">
        <v>46225.356249999997</v>
      </c>
      <c r="AA240" s="10">
        <v>46225.470833333333</v>
      </c>
      <c r="AB240" s="8">
        <v>4</v>
      </c>
      <c r="AC240" s="8">
        <v>0</v>
      </c>
      <c r="AD240" s="8"/>
      <c r="AE240" s="46">
        <v>1</v>
      </c>
      <c r="AF240" s="46">
        <v>0</v>
      </c>
      <c r="AG240" s="41">
        <v>180</v>
      </c>
    </row>
    <row r="241" spans="2:33">
      <c r="B241" s="8" t="s">
        <v>8326</v>
      </c>
      <c r="C241" s="8" t="s">
        <v>49</v>
      </c>
      <c r="D241" s="8" t="s">
        <v>72</v>
      </c>
      <c r="E241" s="9">
        <v>46204</v>
      </c>
      <c r="F241" s="8" t="s">
        <v>52</v>
      </c>
      <c r="G241" s="8" t="s">
        <v>64</v>
      </c>
      <c r="H241" s="8" t="s">
        <v>53</v>
      </c>
      <c r="I241" s="8" t="s">
        <v>68</v>
      </c>
      <c r="J241" s="61">
        <v>0</v>
      </c>
      <c r="K241" s="8">
        <v>1</v>
      </c>
      <c r="L241" s="8">
        <v>4</v>
      </c>
      <c r="M241" s="8" t="s">
        <v>66</v>
      </c>
      <c r="N241" s="9">
        <v>46227</v>
      </c>
      <c r="O241" s="10">
        <v>46227.375</v>
      </c>
      <c r="P241" s="10">
        <v>46227.5625</v>
      </c>
      <c r="Q241" s="8" t="s">
        <v>58</v>
      </c>
      <c r="R241" s="8">
        <v>4</v>
      </c>
      <c r="S241" s="8">
        <v>0</v>
      </c>
      <c r="T241" s="8" t="b">
        <v>0</v>
      </c>
      <c r="U241" s="34">
        <v>270</v>
      </c>
      <c r="V241" s="34">
        <v>227</v>
      </c>
      <c r="W241" s="34">
        <v>141</v>
      </c>
      <c r="X241" s="8">
        <v>0</v>
      </c>
      <c r="Y241" s="8">
        <v>0</v>
      </c>
      <c r="Z241" s="10">
        <v>46227.381944444445</v>
      </c>
      <c r="AA241" s="10">
        <v>46227.539583333331</v>
      </c>
      <c r="AB241" s="8">
        <v>4</v>
      </c>
      <c r="AC241" s="8">
        <v>0</v>
      </c>
      <c r="AD241" s="8"/>
      <c r="AE241" s="46">
        <v>1</v>
      </c>
      <c r="AF241" s="46">
        <v>0</v>
      </c>
      <c r="AG241" s="41">
        <v>270</v>
      </c>
    </row>
    <row r="242" spans="2:33">
      <c r="B242" s="8" t="s">
        <v>8326</v>
      </c>
      <c r="C242" s="8" t="s">
        <v>49</v>
      </c>
      <c r="D242" s="8" t="s">
        <v>72</v>
      </c>
      <c r="E242" s="9">
        <v>46204</v>
      </c>
      <c r="F242" s="8" t="s">
        <v>52</v>
      </c>
      <c r="G242" s="8" t="s">
        <v>64</v>
      </c>
      <c r="H242" s="8" t="s">
        <v>53</v>
      </c>
      <c r="I242" s="8" t="s">
        <v>57</v>
      </c>
      <c r="J242" s="61">
        <v>0</v>
      </c>
      <c r="K242" s="8">
        <v>1</v>
      </c>
      <c r="L242" s="8">
        <v>4</v>
      </c>
      <c r="M242" s="8" t="s">
        <v>66</v>
      </c>
      <c r="N242" s="9">
        <v>46230</v>
      </c>
      <c r="O242" s="10">
        <v>46230.375</v>
      </c>
      <c r="P242" s="10">
        <v>46230.75</v>
      </c>
      <c r="Q242" s="8" t="s">
        <v>58</v>
      </c>
      <c r="R242" s="8">
        <v>4</v>
      </c>
      <c r="S242" s="8">
        <v>0</v>
      </c>
      <c r="T242" s="8" t="b">
        <v>0</v>
      </c>
      <c r="U242" s="34">
        <v>540</v>
      </c>
      <c r="V242" s="34">
        <v>511</v>
      </c>
      <c r="W242" s="34">
        <v>378</v>
      </c>
      <c r="X242" s="8">
        <v>0</v>
      </c>
      <c r="Y242" s="8">
        <v>0</v>
      </c>
      <c r="Z242" s="10">
        <v>46230.383333333331</v>
      </c>
      <c r="AA242" s="10">
        <v>46230.738194444442</v>
      </c>
      <c r="AB242" s="8">
        <v>4</v>
      </c>
      <c r="AC242" s="8">
        <v>0</v>
      </c>
      <c r="AD242" s="8"/>
      <c r="AE242" s="46">
        <v>1</v>
      </c>
      <c r="AF242" s="46">
        <v>0</v>
      </c>
      <c r="AG242" s="41">
        <v>540</v>
      </c>
    </row>
    <row r="243" spans="2:33">
      <c r="B243" s="8" t="s">
        <v>8326</v>
      </c>
      <c r="C243" s="8" t="s">
        <v>49</v>
      </c>
      <c r="D243" s="8" t="s">
        <v>72</v>
      </c>
      <c r="E243" s="9">
        <v>46204</v>
      </c>
      <c r="F243" s="8" t="s">
        <v>52</v>
      </c>
      <c r="G243" s="8" t="s">
        <v>64</v>
      </c>
      <c r="H243" s="8" t="s">
        <v>53</v>
      </c>
      <c r="I243" s="8" t="s">
        <v>57</v>
      </c>
      <c r="J243" s="61">
        <v>0</v>
      </c>
      <c r="K243" s="8">
        <v>1</v>
      </c>
      <c r="L243" s="8">
        <v>4</v>
      </c>
      <c r="M243" s="8" t="s">
        <v>66</v>
      </c>
      <c r="N243" s="9">
        <v>46231</v>
      </c>
      <c r="O243" s="10">
        <v>46231.354166666664</v>
      </c>
      <c r="P243" s="10">
        <v>46231.5625</v>
      </c>
      <c r="Q243" s="8" t="s">
        <v>58</v>
      </c>
      <c r="R243" s="8">
        <v>4</v>
      </c>
      <c r="S243" s="8">
        <v>0</v>
      </c>
      <c r="T243" s="8" t="b">
        <v>0</v>
      </c>
      <c r="U243" s="34">
        <v>300</v>
      </c>
      <c r="V243" s="34">
        <v>264</v>
      </c>
      <c r="W243" s="34">
        <v>178</v>
      </c>
      <c r="X243" s="8">
        <v>0</v>
      </c>
      <c r="Y243" s="8">
        <v>0</v>
      </c>
      <c r="Z243" s="10">
        <v>46231.361805555556</v>
      </c>
      <c r="AA243" s="10">
        <v>46231.545138888891</v>
      </c>
      <c r="AB243" s="8">
        <v>4</v>
      </c>
      <c r="AC243" s="8">
        <v>0</v>
      </c>
      <c r="AD243" s="8"/>
      <c r="AE243" s="46">
        <v>1</v>
      </c>
      <c r="AF243" s="46">
        <v>0</v>
      </c>
      <c r="AG243" s="41">
        <v>300</v>
      </c>
    </row>
    <row r="244" spans="2:33">
      <c r="B244" s="8" t="s">
        <v>8326</v>
      </c>
      <c r="C244" s="8" t="s">
        <v>49</v>
      </c>
      <c r="D244" s="8" t="s">
        <v>73</v>
      </c>
      <c r="E244" s="9">
        <v>46204</v>
      </c>
      <c r="F244" s="8" t="s">
        <v>52</v>
      </c>
      <c r="G244" s="8" t="s">
        <v>64</v>
      </c>
      <c r="H244" s="8" t="s">
        <v>53</v>
      </c>
      <c r="I244" s="8" t="s">
        <v>54</v>
      </c>
      <c r="J244" s="61">
        <v>0</v>
      </c>
      <c r="K244" s="8">
        <v>1</v>
      </c>
      <c r="L244" s="8">
        <v>4</v>
      </c>
      <c r="M244" s="8" t="s">
        <v>66</v>
      </c>
      <c r="N244" s="9">
        <v>46204</v>
      </c>
      <c r="O244" s="10">
        <v>46204.375</v>
      </c>
      <c r="P244" s="10">
        <v>46204.625</v>
      </c>
      <c r="Q244" s="8" t="s">
        <v>58</v>
      </c>
      <c r="R244" s="8">
        <v>4</v>
      </c>
      <c r="S244" s="8">
        <v>0</v>
      </c>
      <c r="T244" s="8" t="b">
        <v>0</v>
      </c>
      <c r="U244" s="34">
        <v>360</v>
      </c>
      <c r="V244" s="34">
        <v>328</v>
      </c>
      <c r="W244" s="34">
        <v>238</v>
      </c>
      <c r="X244" s="8">
        <v>0</v>
      </c>
      <c r="Y244" s="8">
        <v>0</v>
      </c>
      <c r="Z244" s="10">
        <v>46204.37777777778</v>
      </c>
      <c r="AA244" s="10">
        <v>46204.605555555558</v>
      </c>
      <c r="AB244" s="8">
        <v>4</v>
      </c>
      <c r="AC244" s="8">
        <v>0</v>
      </c>
      <c r="AD244" s="8"/>
      <c r="AE244" s="46">
        <v>1</v>
      </c>
      <c r="AF244" s="46">
        <v>0</v>
      </c>
      <c r="AG244" s="41">
        <v>360</v>
      </c>
    </row>
    <row r="245" spans="2:33">
      <c r="B245" s="8" t="s">
        <v>8326</v>
      </c>
      <c r="C245" s="8" t="s">
        <v>49</v>
      </c>
      <c r="D245" s="8" t="s">
        <v>73</v>
      </c>
      <c r="E245" s="9">
        <v>46204</v>
      </c>
      <c r="F245" s="8" t="s">
        <v>52</v>
      </c>
      <c r="G245" s="8" t="s">
        <v>64</v>
      </c>
      <c r="H245" s="8" t="s">
        <v>53</v>
      </c>
      <c r="I245" s="8" t="s">
        <v>68</v>
      </c>
      <c r="J245" s="61">
        <v>0</v>
      </c>
      <c r="K245" s="8">
        <v>1</v>
      </c>
      <c r="L245" s="8">
        <v>4</v>
      </c>
      <c r="M245" s="8" t="s">
        <v>66</v>
      </c>
      <c r="N245" s="9">
        <v>46206</v>
      </c>
      <c r="O245" s="10">
        <v>46206.354166666664</v>
      </c>
      <c r="P245" s="10">
        <v>46206.541666666664</v>
      </c>
      <c r="Q245" s="8" t="s">
        <v>58</v>
      </c>
      <c r="R245" s="8">
        <v>4</v>
      </c>
      <c r="S245" s="8">
        <v>0</v>
      </c>
      <c r="T245" s="8" t="b">
        <v>0</v>
      </c>
      <c r="U245" s="34">
        <v>270</v>
      </c>
      <c r="V245" s="34">
        <v>236</v>
      </c>
      <c r="W245" s="34">
        <v>148</v>
      </c>
      <c r="X245" s="8">
        <v>0</v>
      </c>
      <c r="Y245" s="8">
        <v>0</v>
      </c>
      <c r="Z245" s="10">
        <v>46206.359027777777</v>
      </c>
      <c r="AA245" s="10">
        <v>46206.522916666669</v>
      </c>
      <c r="AB245" s="8">
        <v>4</v>
      </c>
      <c r="AC245" s="8">
        <v>0</v>
      </c>
      <c r="AD245" s="8"/>
      <c r="AE245" s="46">
        <v>1</v>
      </c>
      <c r="AF245" s="46">
        <v>0</v>
      </c>
      <c r="AG245" s="41">
        <v>270</v>
      </c>
    </row>
    <row r="246" spans="2:33">
      <c r="B246" s="8" t="s">
        <v>8326</v>
      </c>
      <c r="C246" s="8" t="s">
        <v>49</v>
      </c>
      <c r="D246" s="8" t="s">
        <v>73</v>
      </c>
      <c r="E246" s="9">
        <v>46204</v>
      </c>
      <c r="F246" s="8" t="s">
        <v>52</v>
      </c>
      <c r="G246" s="8" t="s">
        <v>64</v>
      </c>
      <c r="H246" s="8" t="s">
        <v>53</v>
      </c>
      <c r="I246" s="8" t="s">
        <v>62</v>
      </c>
      <c r="J246" s="61">
        <v>0</v>
      </c>
      <c r="K246" s="8">
        <v>1</v>
      </c>
      <c r="L246" s="8">
        <v>4</v>
      </c>
      <c r="M246" s="8" t="s">
        <v>66</v>
      </c>
      <c r="N246" s="9">
        <v>46208</v>
      </c>
      <c r="O246" s="10">
        <v>46208.541666666664</v>
      </c>
      <c r="P246" s="10">
        <v>46208.6875</v>
      </c>
      <c r="Q246" s="8" t="s">
        <v>58</v>
      </c>
      <c r="R246" s="8">
        <v>4</v>
      </c>
      <c r="S246" s="8">
        <v>0</v>
      </c>
      <c r="T246" s="8" t="b">
        <v>0</v>
      </c>
      <c r="U246" s="34">
        <v>210</v>
      </c>
      <c r="V246" s="34">
        <v>177</v>
      </c>
      <c r="W246" s="34">
        <v>115</v>
      </c>
      <c r="X246" s="8">
        <v>0</v>
      </c>
      <c r="Y246" s="8">
        <v>0</v>
      </c>
      <c r="Z246" s="10">
        <v>46208.547222222223</v>
      </c>
      <c r="AA246" s="10">
        <v>46208.670138888891</v>
      </c>
      <c r="AB246" s="8">
        <v>4</v>
      </c>
      <c r="AC246" s="8">
        <v>0</v>
      </c>
      <c r="AD246" s="8"/>
      <c r="AE246" s="46">
        <v>1</v>
      </c>
      <c r="AF246" s="46">
        <v>0</v>
      </c>
      <c r="AG246" s="41">
        <v>210</v>
      </c>
    </row>
    <row r="247" spans="2:33">
      <c r="B247" s="8" t="s">
        <v>8326</v>
      </c>
      <c r="C247" s="8" t="s">
        <v>49</v>
      </c>
      <c r="D247" s="8" t="s">
        <v>73</v>
      </c>
      <c r="E247" s="9">
        <v>46204</v>
      </c>
      <c r="F247" s="8" t="s">
        <v>52</v>
      </c>
      <c r="G247" s="8" t="s">
        <v>64</v>
      </c>
      <c r="H247" s="8" t="s">
        <v>53</v>
      </c>
      <c r="I247" s="8" t="s">
        <v>62</v>
      </c>
      <c r="J247" s="61">
        <v>0</v>
      </c>
      <c r="K247" s="8">
        <v>1</v>
      </c>
      <c r="L247" s="8">
        <v>4</v>
      </c>
      <c r="M247" s="8" t="s">
        <v>66</v>
      </c>
      <c r="N247" s="9">
        <v>46209</v>
      </c>
      <c r="O247" s="10">
        <v>46209.375</v>
      </c>
      <c r="P247" s="10">
        <v>46209.75</v>
      </c>
      <c r="Q247" s="8" t="s">
        <v>58</v>
      </c>
      <c r="R247" s="8">
        <v>4</v>
      </c>
      <c r="S247" s="8">
        <v>0</v>
      </c>
      <c r="T247" s="8" t="b">
        <v>0</v>
      </c>
      <c r="U247" s="34">
        <v>540</v>
      </c>
      <c r="V247" s="34">
        <v>513</v>
      </c>
      <c r="W247" s="34">
        <v>363</v>
      </c>
      <c r="X247" s="8">
        <v>0</v>
      </c>
      <c r="Y247" s="8">
        <v>0</v>
      </c>
      <c r="Z247" s="10">
        <v>46209.383333333331</v>
      </c>
      <c r="AA247" s="10">
        <v>46209.739583333336</v>
      </c>
      <c r="AB247" s="8">
        <v>4</v>
      </c>
      <c r="AC247" s="8">
        <v>0</v>
      </c>
      <c r="AD247" s="8"/>
      <c r="AE247" s="46">
        <v>1</v>
      </c>
      <c r="AF247" s="46">
        <v>0</v>
      </c>
      <c r="AG247" s="41">
        <v>540</v>
      </c>
    </row>
    <row r="248" spans="2:33">
      <c r="B248" s="8" t="s">
        <v>8326</v>
      </c>
      <c r="C248" s="8" t="s">
        <v>49</v>
      </c>
      <c r="D248" s="8" t="s">
        <v>73</v>
      </c>
      <c r="E248" s="9">
        <v>46204</v>
      </c>
      <c r="F248" s="8" t="s">
        <v>52</v>
      </c>
      <c r="G248" s="8" t="s">
        <v>64</v>
      </c>
      <c r="H248" s="8" t="s">
        <v>53</v>
      </c>
      <c r="I248" s="8" t="s">
        <v>54</v>
      </c>
      <c r="J248" s="61">
        <v>0</v>
      </c>
      <c r="K248" s="8">
        <v>1</v>
      </c>
      <c r="L248" s="8">
        <v>4</v>
      </c>
      <c r="M248" s="8" t="s">
        <v>66</v>
      </c>
      <c r="N248" s="9">
        <v>46210</v>
      </c>
      <c r="O248" s="10">
        <v>46210.354166666664</v>
      </c>
      <c r="P248" s="10">
        <v>46210.5625</v>
      </c>
      <c r="Q248" s="8" t="s">
        <v>58</v>
      </c>
      <c r="R248" s="8">
        <v>4</v>
      </c>
      <c r="S248" s="8">
        <v>0</v>
      </c>
      <c r="T248" s="8" t="b">
        <v>0</v>
      </c>
      <c r="U248" s="34">
        <v>300</v>
      </c>
      <c r="V248" s="34">
        <v>270</v>
      </c>
      <c r="W248" s="34">
        <v>189</v>
      </c>
      <c r="X248" s="8">
        <v>0</v>
      </c>
      <c r="Y248" s="8">
        <v>0</v>
      </c>
      <c r="Z248" s="10">
        <v>46210.359722222223</v>
      </c>
      <c r="AA248" s="10">
        <v>46210.547222222223</v>
      </c>
      <c r="AB248" s="8">
        <v>4</v>
      </c>
      <c r="AC248" s="8">
        <v>0</v>
      </c>
      <c r="AD248" s="8"/>
      <c r="AE248" s="46">
        <v>1</v>
      </c>
      <c r="AF248" s="46">
        <v>0</v>
      </c>
      <c r="AG248" s="41">
        <v>300</v>
      </c>
    </row>
    <row r="249" spans="2:33">
      <c r="B249" s="8" t="s">
        <v>8326</v>
      </c>
      <c r="C249" s="8" t="s">
        <v>49</v>
      </c>
      <c r="D249" s="8" t="s">
        <v>73</v>
      </c>
      <c r="E249" s="9">
        <v>46204</v>
      </c>
      <c r="F249" s="8" t="s">
        <v>52</v>
      </c>
      <c r="G249" s="8" t="s">
        <v>64</v>
      </c>
      <c r="H249" s="8" t="s">
        <v>53</v>
      </c>
      <c r="I249" s="8" t="s">
        <v>57</v>
      </c>
      <c r="J249" s="61">
        <v>0</v>
      </c>
      <c r="K249" s="8">
        <v>1</v>
      </c>
      <c r="L249" s="8">
        <v>4</v>
      </c>
      <c r="M249" s="8" t="s">
        <v>66</v>
      </c>
      <c r="N249" s="9">
        <v>46211</v>
      </c>
      <c r="O249" s="10">
        <v>46211.3125</v>
      </c>
      <c r="P249" s="10">
        <v>46211.645833333336</v>
      </c>
      <c r="Q249" s="8" t="s">
        <v>58</v>
      </c>
      <c r="R249" s="8">
        <v>4</v>
      </c>
      <c r="S249" s="8">
        <v>0</v>
      </c>
      <c r="T249" s="8" t="b">
        <v>0</v>
      </c>
      <c r="U249" s="34">
        <v>480</v>
      </c>
      <c r="V249" s="34">
        <v>462</v>
      </c>
      <c r="W249" s="34">
        <v>344</v>
      </c>
      <c r="X249" s="8">
        <v>0</v>
      </c>
      <c r="Y249" s="8">
        <v>0</v>
      </c>
      <c r="Z249" s="10">
        <v>46211.314583333333</v>
      </c>
      <c r="AA249" s="10">
        <v>46211.635416666664</v>
      </c>
      <c r="AB249" s="8">
        <v>4</v>
      </c>
      <c r="AC249" s="8">
        <v>0</v>
      </c>
      <c r="AD249" s="8"/>
      <c r="AE249" s="46">
        <v>1</v>
      </c>
      <c r="AF249" s="46">
        <v>0</v>
      </c>
      <c r="AG249" s="41">
        <v>480</v>
      </c>
    </row>
    <row r="250" spans="2:33">
      <c r="B250" s="8" t="s">
        <v>8326</v>
      </c>
      <c r="C250" s="8" t="s">
        <v>49</v>
      </c>
      <c r="D250" s="8" t="s">
        <v>73</v>
      </c>
      <c r="E250" s="9">
        <v>46204</v>
      </c>
      <c r="F250" s="8" t="s">
        <v>52</v>
      </c>
      <c r="G250" s="8" t="s">
        <v>64</v>
      </c>
      <c r="H250" s="8" t="s">
        <v>53</v>
      </c>
      <c r="I250" s="8" t="s">
        <v>59</v>
      </c>
      <c r="J250" s="61">
        <v>0</v>
      </c>
      <c r="K250" s="8">
        <v>1</v>
      </c>
      <c r="L250" s="8">
        <v>4</v>
      </c>
      <c r="M250" s="8" t="s">
        <v>66</v>
      </c>
      <c r="N250" s="9">
        <v>46212</v>
      </c>
      <c r="O250" s="10">
        <v>46212.541666666664</v>
      </c>
      <c r="P250" s="10">
        <v>46212.729166666664</v>
      </c>
      <c r="Q250" s="8" t="s">
        <v>58</v>
      </c>
      <c r="R250" s="8">
        <v>4</v>
      </c>
      <c r="S250" s="8">
        <v>0</v>
      </c>
      <c r="T250" s="8" t="b">
        <v>0</v>
      </c>
      <c r="U250" s="34">
        <v>270</v>
      </c>
      <c r="V250" s="34">
        <v>237</v>
      </c>
      <c r="W250" s="34">
        <v>158</v>
      </c>
      <c r="X250" s="8">
        <v>0</v>
      </c>
      <c r="Y250" s="8">
        <v>0</v>
      </c>
      <c r="Z250" s="10">
        <v>46212.545138888891</v>
      </c>
      <c r="AA250" s="10">
        <v>46212.709722222222</v>
      </c>
      <c r="AB250" s="8">
        <v>4</v>
      </c>
      <c r="AC250" s="8">
        <v>0</v>
      </c>
      <c r="AD250" s="8"/>
      <c r="AE250" s="46">
        <v>1</v>
      </c>
      <c r="AF250" s="46">
        <v>0</v>
      </c>
      <c r="AG250" s="41">
        <v>270</v>
      </c>
    </row>
    <row r="251" spans="2:33">
      <c r="B251" s="8" t="s">
        <v>8326</v>
      </c>
      <c r="C251" s="8" t="s">
        <v>49</v>
      </c>
      <c r="D251" s="8" t="s">
        <v>73</v>
      </c>
      <c r="E251" s="9">
        <v>46204</v>
      </c>
      <c r="F251" s="8" t="s">
        <v>52</v>
      </c>
      <c r="G251" s="8" t="s">
        <v>64</v>
      </c>
      <c r="H251" s="8" t="s">
        <v>53</v>
      </c>
      <c r="I251" s="8" t="s">
        <v>57</v>
      </c>
      <c r="J251" s="61">
        <v>0</v>
      </c>
      <c r="K251" s="8">
        <v>1</v>
      </c>
      <c r="L251" s="8">
        <v>4</v>
      </c>
      <c r="M251" s="8" t="s">
        <v>66</v>
      </c>
      <c r="N251" s="9">
        <v>46213</v>
      </c>
      <c r="O251" s="10">
        <v>46213.375</v>
      </c>
      <c r="P251" s="10">
        <v>46213.708333333336</v>
      </c>
      <c r="Q251" s="8" t="s">
        <v>58</v>
      </c>
      <c r="R251" s="8">
        <v>4</v>
      </c>
      <c r="S251" s="8">
        <v>0</v>
      </c>
      <c r="T251" s="8" t="b">
        <v>0</v>
      </c>
      <c r="U251" s="34">
        <v>480</v>
      </c>
      <c r="V251" s="34">
        <v>447</v>
      </c>
      <c r="W251" s="34">
        <v>327</v>
      </c>
      <c r="X251" s="8">
        <v>0</v>
      </c>
      <c r="Y251" s="8">
        <v>0</v>
      </c>
      <c r="Z251" s="10">
        <v>46213.379861111112</v>
      </c>
      <c r="AA251" s="10">
        <v>46213.69027777778</v>
      </c>
      <c r="AB251" s="8">
        <v>4</v>
      </c>
      <c r="AC251" s="8">
        <v>0</v>
      </c>
      <c r="AD251" s="8"/>
      <c r="AE251" s="46">
        <v>1</v>
      </c>
      <c r="AF251" s="46">
        <v>0</v>
      </c>
      <c r="AG251" s="41">
        <v>480</v>
      </c>
    </row>
    <row r="252" spans="2:33">
      <c r="B252" s="8" t="s">
        <v>8326</v>
      </c>
      <c r="C252" s="8" t="s">
        <v>49</v>
      </c>
      <c r="D252" s="8" t="s">
        <v>73</v>
      </c>
      <c r="E252" s="9">
        <v>46204</v>
      </c>
      <c r="F252" s="8" t="s">
        <v>52</v>
      </c>
      <c r="G252" s="8" t="s">
        <v>64</v>
      </c>
      <c r="H252" s="8" t="s">
        <v>53</v>
      </c>
      <c r="I252" s="8" t="s">
        <v>57</v>
      </c>
      <c r="J252" s="61">
        <v>0</v>
      </c>
      <c r="K252" s="8">
        <v>1</v>
      </c>
      <c r="L252" s="8">
        <v>4</v>
      </c>
      <c r="M252" s="8" t="s">
        <v>66</v>
      </c>
      <c r="N252" s="9">
        <v>46214</v>
      </c>
      <c r="O252" s="10">
        <v>46214.375</v>
      </c>
      <c r="P252" s="10">
        <v>46214.75</v>
      </c>
      <c r="Q252" s="8" t="s">
        <v>58</v>
      </c>
      <c r="R252" s="8">
        <v>4</v>
      </c>
      <c r="S252" s="8">
        <v>0</v>
      </c>
      <c r="T252" s="8" t="b">
        <v>0</v>
      </c>
      <c r="U252" s="34">
        <v>540</v>
      </c>
      <c r="V252" s="34">
        <v>489</v>
      </c>
      <c r="W252" s="34">
        <v>383</v>
      </c>
      <c r="X252" s="8">
        <v>0</v>
      </c>
      <c r="Y252" s="8">
        <v>0</v>
      </c>
      <c r="Z252" s="10">
        <v>46214.381944444445</v>
      </c>
      <c r="AA252" s="10">
        <v>46214.72152777778</v>
      </c>
      <c r="AB252" s="8">
        <v>4</v>
      </c>
      <c r="AC252" s="8">
        <v>0</v>
      </c>
      <c r="AD252" s="8"/>
      <c r="AE252" s="46">
        <v>1</v>
      </c>
      <c r="AF252" s="46">
        <v>0</v>
      </c>
      <c r="AG252" s="41">
        <v>540</v>
      </c>
    </row>
    <row r="253" spans="2:33">
      <c r="B253" s="8" t="s">
        <v>8326</v>
      </c>
      <c r="C253" s="8" t="s">
        <v>49</v>
      </c>
      <c r="D253" s="8" t="s">
        <v>73</v>
      </c>
      <c r="E253" s="9">
        <v>46204</v>
      </c>
      <c r="F253" s="8" t="s">
        <v>52</v>
      </c>
      <c r="G253" s="8" t="s">
        <v>64</v>
      </c>
      <c r="H253" s="8" t="s">
        <v>53</v>
      </c>
      <c r="I253" s="8" t="s">
        <v>54</v>
      </c>
      <c r="J253" s="61">
        <v>0</v>
      </c>
      <c r="K253" s="8">
        <v>1</v>
      </c>
      <c r="L253" s="8">
        <v>4</v>
      </c>
      <c r="M253" s="8" t="s">
        <v>66</v>
      </c>
      <c r="N253" s="9">
        <v>46215</v>
      </c>
      <c r="O253" s="10">
        <v>46215.354166666664</v>
      </c>
      <c r="P253" s="10">
        <v>46215.6875</v>
      </c>
      <c r="Q253" s="8" t="s">
        <v>58</v>
      </c>
      <c r="R253" s="8">
        <v>4</v>
      </c>
      <c r="S253" s="8">
        <v>0</v>
      </c>
      <c r="T253" s="8" t="b">
        <v>0</v>
      </c>
      <c r="U253" s="34">
        <v>480</v>
      </c>
      <c r="V253" s="34">
        <v>449</v>
      </c>
      <c r="W253" s="34">
        <v>342</v>
      </c>
      <c r="X253" s="8">
        <v>0</v>
      </c>
      <c r="Y253" s="8">
        <v>0</v>
      </c>
      <c r="Z253" s="10">
        <v>46215.359027777777</v>
      </c>
      <c r="AA253" s="10">
        <v>46215.67083333333</v>
      </c>
      <c r="AB253" s="8">
        <v>4</v>
      </c>
      <c r="AC253" s="8">
        <v>0</v>
      </c>
      <c r="AD253" s="8"/>
      <c r="AE253" s="46">
        <v>1</v>
      </c>
      <c r="AF253" s="46">
        <v>0</v>
      </c>
      <c r="AG253" s="41">
        <v>480</v>
      </c>
    </row>
    <row r="254" spans="2:33">
      <c r="B254" s="8" t="s">
        <v>8326</v>
      </c>
      <c r="C254" s="8" t="s">
        <v>49</v>
      </c>
      <c r="D254" s="8" t="s">
        <v>73</v>
      </c>
      <c r="E254" s="9">
        <v>46204</v>
      </c>
      <c r="F254" s="8" t="s">
        <v>52</v>
      </c>
      <c r="G254" s="8" t="s">
        <v>64</v>
      </c>
      <c r="H254" s="8" t="s">
        <v>53</v>
      </c>
      <c r="I254" s="8" t="s">
        <v>67</v>
      </c>
      <c r="J254" s="61">
        <v>0</v>
      </c>
      <c r="K254" s="8">
        <v>1</v>
      </c>
      <c r="L254" s="8">
        <v>4</v>
      </c>
      <c r="M254" s="8" t="s">
        <v>66</v>
      </c>
      <c r="N254" s="9">
        <v>46221</v>
      </c>
      <c r="O254" s="10">
        <v>46221.354166666664</v>
      </c>
      <c r="P254" s="10">
        <v>46221.520833333336</v>
      </c>
      <c r="Q254" s="8" t="s">
        <v>58</v>
      </c>
      <c r="R254" s="8">
        <v>4</v>
      </c>
      <c r="S254" s="8">
        <v>0</v>
      </c>
      <c r="T254" s="8" t="b">
        <v>0</v>
      </c>
      <c r="U254" s="34">
        <v>240</v>
      </c>
      <c r="V254" s="34">
        <v>215</v>
      </c>
      <c r="W254" s="34">
        <v>142</v>
      </c>
      <c r="X254" s="8">
        <v>0</v>
      </c>
      <c r="Y254" s="8">
        <v>0</v>
      </c>
      <c r="Z254" s="10">
        <v>46221.356249999997</v>
      </c>
      <c r="AA254" s="10">
        <v>46221.505555555559</v>
      </c>
      <c r="AB254" s="8">
        <v>4</v>
      </c>
      <c r="AC254" s="8">
        <v>0</v>
      </c>
      <c r="AD254" s="8"/>
      <c r="AE254" s="46">
        <v>1</v>
      </c>
      <c r="AF254" s="46">
        <v>0</v>
      </c>
      <c r="AG254" s="41">
        <v>240</v>
      </c>
    </row>
    <row r="255" spans="2:33">
      <c r="B255" s="8" t="s">
        <v>8326</v>
      </c>
      <c r="C255" s="8" t="s">
        <v>49</v>
      </c>
      <c r="D255" s="8" t="s">
        <v>73</v>
      </c>
      <c r="E255" s="9">
        <v>46204</v>
      </c>
      <c r="F255" s="8" t="s">
        <v>52</v>
      </c>
      <c r="G255" s="8" t="s">
        <v>64</v>
      </c>
      <c r="H255" s="8" t="s">
        <v>53</v>
      </c>
      <c r="I255" s="8" t="s">
        <v>57</v>
      </c>
      <c r="J255" s="61">
        <v>0</v>
      </c>
      <c r="K255" s="8">
        <v>1</v>
      </c>
      <c r="L255" s="8">
        <v>4</v>
      </c>
      <c r="M255" s="8" t="s">
        <v>66</v>
      </c>
      <c r="N255" s="9">
        <v>46222</v>
      </c>
      <c r="O255" s="10">
        <v>46222.354166666664</v>
      </c>
      <c r="P255" s="10">
        <v>46222.5</v>
      </c>
      <c r="Q255" s="8" t="s">
        <v>58</v>
      </c>
      <c r="R255" s="8">
        <v>4</v>
      </c>
      <c r="S255" s="8">
        <v>0</v>
      </c>
      <c r="T255" s="8" t="b">
        <v>0</v>
      </c>
      <c r="U255" s="34">
        <v>210</v>
      </c>
      <c r="V255" s="34">
        <v>167</v>
      </c>
      <c r="W255" s="34">
        <v>92</v>
      </c>
      <c r="X255" s="8">
        <v>0</v>
      </c>
      <c r="Y255" s="8">
        <v>0</v>
      </c>
      <c r="Z255" s="10">
        <v>46222.361111111109</v>
      </c>
      <c r="AA255" s="10">
        <v>46222.477083333331</v>
      </c>
      <c r="AB255" s="8">
        <v>4</v>
      </c>
      <c r="AC255" s="8">
        <v>0</v>
      </c>
      <c r="AD255" s="8"/>
      <c r="AE255" s="46">
        <v>1</v>
      </c>
      <c r="AF255" s="46">
        <v>0</v>
      </c>
      <c r="AG255" s="41">
        <v>210</v>
      </c>
    </row>
    <row r="256" spans="2:33">
      <c r="B256" s="8" t="s">
        <v>8326</v>
      </c>
      <c r="C256" s="8" t="s">
        <v>49</v>
      </c>
      <c r="D256" s="8" t="s">
        <v>73</v>
      </c>
      <c r="E256" s="9">
        <v>46204</v>
      </c>
      <c r="F256" s="8" t="s">
        <v>52</v>
      </c>
      <c r="G256" s="8" t="s">
        <v>64</v>
      </c>
      <c r="H256" s="8" t="s">
        <v>53</v>
      </c>
      <c r="I256" s="8" t="s">
        <v>54</v>
      </c>
      <c r="J256" s="61">
        <v>0</v>
      </c>
      <c r="K256" s="8">
        <v>1</v>
      </c>
      <c r="L256" s="8">
        <v>4</v>
      </c>
      <c r="M256" s="8" t="s">
        <v>66</v>
      </c>
      <c r="N256" s="9">
        <v>46227</v>
      </c>
      <c r="O256" s="10">
        <v>46227.354166666664</v>
      </c>
      <c r="P256" s="10">
        <v>46227.5</v>
      </c>
      <c r="Q256" s="8" t="s">
        <v>58</v>
      </c>
      <c r="R256" s="8">
        <v>4</v>
      </c>
      <c r="S256" s="8">
        <v>0</v>
      </c>
      <c r="T256" s="8" t="b">
        <v>0</v>
      </c>
      <c r="U256" s="34">
        <v>210</v>
      </c>
      <c r="V256" s="34">
        <v>183</v>
      </c>
      <c r="W256" s="34">
        <v>95</v>
      </c>
      <c r="X256" s="8">
        <v>0</v>
      </c>
      <c r="Y256" s="8">
        <v>0</v>
      </c>
      <c r="Z256" s="10">
        <v>46227.357638888891</v>
      </c>
      <c r="AA256" s="10">
        <v>46227.484722222223</v>
      </c>
      <c r="AB256" s="8">
        <v>4</v>
      </c>
      <c r="AC256" s="8">
        <v>0</v>
      </c>
      <c r="AD256" s="8"/>
      <c r="AE256" s="46">
        <v>1</v>
      </c>
      <c r="AF256" s="46">
        <v>0</v>
      </c>
      <c r="AG256" s="41">
        <v>210</v>
      </c>
    </row>
    <row r="257" spans="2:33">
      <c r="B257" s="8" t="s">
        <v>8326</v>
      </c>
      <c r="C257" s="8" t="s">
        <v>49</v>
      </c>
      <c r="D257" s="8" t="s">
        <v>73</v>
      </c>
      <c r="E257" s="9">
        <v>46204</v>
      </c>
      <c r="F257" s="8" t="s">
        <v>52</v>
      </c>
      <c r="G257" s="8" t="s">
        <v>64</v>
      </c>
      <c r="H257" s="8" t="s">
        <v>53</v>
      </c>
      <c r="I257" s="8" t="s">
        <v>59</v>
      </c>
      <c r="J257" s="61">
        <v>0</v>
      </c>
      <c r="K257" s="8">
        <v>1</v>
      </c>
      <c r="L257" s="8">
        <v>4</v>
      </c>
      <c r="M257" s="8" t="s">
        <v>66</v>
      </c>
      <c r="N257" s="9">
        <v>46234</v>
      </c>
      <c r="O257" s="10">
        <v>46234.333333333336</v>
      </c>
      <c r="P257" s="10">
        <v>46234.479166666664</v>
      </c>
      <c r="Q257" s="8" t="s">
        <v>58</v>
      </c>
      <c r="R257" s="8">
        <v>4</v>
      </c>
      <c r="S257" s="8">
        <v>0</v>
      </c>
      <c r="T257" s="8" t="b">
        <v>0</v>
      </c>
      <c r="U257" s="34">
        <v>210</v>
      </c>
      <c r="V257" s="34">
        <v>192</v>
      </c>
      <c r="W257" s="34">
        <v>105</v>
      </c>
      <c r="X257" s="8">
        <v>0</v>
      </c>
      <c r="Y257" s="8">
        <v>0</v>
      </c>
      <c r="Z257" s="10">
        <v>46234.336805555555</v>
      </c>
      <c r="AA257" s="10">
        <v>46234.470138888886</v>
      </c>
      <c r="AB257" s="8">
        <v>4</v>
      </c>
      <c r="AC257" s="8">
        <v>0</v>
      </c>
      <c r="AD257" s="8"/>
      <c r="AE257" s="46">
        <v>1</v>
      </c>
      <c r="AF257" s="46">
        <v>0</v>
      </c>
      <c r="AG257" s="41">
        <v>210</v>
      </c>
    </row>
    <row r="258" spans="2:33">
      <c r="B258" s="8" t="s">
        <v>8326</v>
      </c>
      <c r="C258" s="8" t="s">
        <v>49</v>
      </c>
      <c r="D258" s="8" t="s">
        <v>74</v>
      </c>
      <c r="E258" s="9">
        <v>46204</v>
      </c>
      <c r="F258" s="8" t="s">
        <v>52</v>
      </c>
      <c r="G258" s="8" t="s">
        <v>64</v>
      </c>
      <c r="H258" s="8" t="s">
        <v>53</v>
      </c>
      <c r="I258" s="8" t="s">
        <v>57</v>
      </c>
      <c r="J258" s="61">
        <v>0</v>
      </c>
      <c r="K258" s="8">
        <v>1</v>
      </c>
      <c r="L258" s="8">
        <v>4</v>
      </c>
      <c r="M258" s="8" t="s">
        <v>66</v>
      </c>
      <c r="N258" s="9">
        <v>46205</v>
      </c>
      <c r="O258" s="10">
        <v>46205.375</v>
      </c>
      <c r="P258" s="10">
        <v>46205.625</v>
      </c>
      <c r="Q258" s="8" t="s">
        <v>58</v>
      </c>
      <c r="R258" s="8">
        <v>4</v>
      </c>
      <c r="S258" s="8">
        <v>0</v>
      </c>
      <c r="T258" s="8" t="b">
        <v>0</v>
      </c>
      <c r="U258" s="34">
        <v>360</v>
      </c>
      <c r="V258" s="34">
        <v>325</v>
      </c>
      <c r="W258" s="34">
        <v>213</v>
      </c>
      <c r="X258" s="8">
        <v>0</v>
      </c>
      <c r="Y258" s="8">
        <v>0</v>
      </c>
      <c r="Z258" s="10">
        <v>46205.379166666666</v>
      </c>
      <c r="AA258" s="10">
        <v>46205.604861111111</v>
      </c>
      <c r="AB258" s="8">
        <v>4</v>
      </c>
      <c r="AC258" s="8">
        <v>0</v>
      </c>
      <c r="AD258" s="8"/>
      <c r="AE258" s="46">
        <v>1</v>
      </c>
      <c r="AF258" s="46">
        <v>0</v>
      </c>
      <c r="AG258" s="41">
        <v>360</v>
      </c>
    </row>
    <row r="259" spans="2:33">
      <c r="B259" s="8" t="s">
        <v>8326</v>
      </c>
      <c r="C259" s="8" t="s">
        <v>49</v>
      </c>
      <c r="D259" s="8" t="s">
        <v>74</v>
      </c>
      <c r="E259" s="9">
        <v>46204</v>
      </c>
      <c r="F259" s="8" t="s">
        <v>52</v>
      </c>
      <c r="G259" s="8" t="s">
        <v>64</v>
      </c>
      <c r="H259" s="8" t="s">
        <v>53</v>
      </c>
      <c r="I259" s="8" t="s">
        <v>57</v>
      </c>
      <c r="J259" s="61">
        <v>0</v>
      </c>
      <c r="K259" s="8">
        <v>1</v>
      </c>
      <c r="L259" s="8">
        <v>4</v>
      </c>
      <c r="M259" s="8" t="s">
        <v>66</v>
      </c>
      <c r="N259" s="9">
        <v>46206</v>
      </c>
      <c r="O259" s="10">
        <v>46206.333333333336</v>
      </c>
      <c r="P259" s="10">
        <v>46206.666666666664</v>
      </c>
      <c r="Q259" s="8" t="s">
        <v>58</v>
      </c>
      <c r="R259" s="8">
        <v>4</v>
      </c>
      <c r="S259" s="8">
        <v>0</v>
      </c>
      <c r="T259" s="8" t="b">
        <v>0</v>
      </c>
      <c r="U259" s="34">
        <v>480</v>
      </c>
      <c r="V259" s="34">
        <v>436</v>
      </c>
      <c r="W259" s="34">
        <v>345</v>
      </c>
      <c r="X259" s="8">
        <v>0</v>
      </c>
      <c r="Y259" s="8">
        <v>0</v>
      </c>
      <c r="Z259" s="10">
        <v>46206.336111111108</v>
      </c>
      <c r="AA259" s="10">
        <v>46206.638888888891</v>
      </c>
      <c r="AB259" s="8">
        <v>4</v>
      </c>
      <c r="AC259" s="8">
        <v>0</v>
      </c>
      <c r="AD259" s="8"/>
      <c r="AE259" s="46">
        <v>1</v>
      </c>
      <c r="AF259" s="46">
        <v>0</v>
      </c>
      <c r="AG259" s="41">
        <v>480</v>
      </c>
    </row>
    <row r="260" spans="2:33">
      <c r="B260" s="8" t="s">
        <v>8326</v>
      </c>
      <c r="C260" s="8" t="s">
        <v>49</v>
      </c>
      <c r="D260" s="8" t="s">
        <v>74</v>
      </c>
      <c r="E260" s="9">
        <v>46204</v>
      </c>
      <c r="F260" s="8" t="s">
        <v>52</v>
      </c>
      <c r="G260" s="8" t="s">
        <v>64</v>
      </c>
      <c r="H260" s="8" t="s">
        <v>53</v>
      </c>
      <c r="I260" s="8" t="s">
        <v>57</v>
      </c>
      <c r="J260" s="61">
        <v>0</v>
      </c>
      <c r="K260" s="8">
        <v>1</v>
      </c>
      <c r="L260" s="8">
        <v>4</v>
      </c>
      <c r="M260" s="8" t="s">
        <v>66</v>
      </c>
      <c r="N260" s="9">
        <v>46208</v>
      </c>
      <c r="O260" s="10">
        <v>46208.354166666664</v>
      </c>
      <c r="P260" s="10">
        <v>46208.541666666664</v>
      </c>
      <c r="Q260" s="8" t="s">
        <v>58</v>
      </c>
      <c r="R260" s="8">
        <v>4</v>
      </c>
      <c r="S260" s="8">
        <v>0</v>
      </c>
      <c r="T260" s="8" t="b">
        <v>0</v>
      </c>
      <c r="U260" s="34">
        <v>270</v>
      </c>
      <c r="V260" s="34">
        <v>240</v>
      </c>
      <c r="W260" s="34">
        <v>173</v>
      </c>
      <c r="X260" s="8">
        <v>0</v>
      </c>
      <c r="Y260" s="8">
        <v>0</v>
      </c>
      <c r="Z260" s="10">
        <v>46208.35833333333</v>
      </c>
      <c r="AA260" s="10">
        <v>46208.525000000001</v>
      </c>
      <c r="AB260" s="8">
        <v>4</v>
      </c>
      <c r="AC260" s="8">
        <v>0</v>
      </c>
      <c r="AD260" s="8"/>
      <c r="AE260" s="46">
        <v>1</v>
      </c>
      <c r="AF260" s="46">
        <v>0</v>
      </c>
      <c r="AG260" s="41">
        <v>270</v>
      </c>
    </row>
    <row r="261" spans="2:33">
      <c r="B261" s="8" t="s">
        <v>8326</v>
      </c>
      <c r="C261" s="8" t="s">
        <v>49</v>
      </c>
      <c r="D261" s="8" t="s">
        <v>74</v>
      </c>
      <c r="E261" s="9">
        <v>46204</v>
      </c>
      <c r="F261" s="8" t="s">
        <v>52</v>
      </c>
      <c r="G261" s="8" t="s">
        <v>64</v>
      </c>
      <c r="H261" s="8" t="s">
        <v>53</v>
      </c>
      <c r="I261" s="8" t="s">
        <v>68</v>
      </c>
      <c r="J261" s="61">
        <v>0</v>
      </c>
      <c r="K261" s="8">
        <v>1</v>
      </c>
      <c r="L261" s="8">
        <v>4</v>
      </c>
      <c r="M261" s="8" t="s">
        <v>66</v>
      </c>
      <c r="N261" s="9">
        <v>46212</v>
      </c>
      <c r="O261" s="10">
        <v>46212.333333333336</v>
      </c>
      <c r="P261" s="10">
        <v>46212.520833333336</v>
      </c>
      <c r="Q261" s="8" t="s">
        <v>58</v>
      </c>
      <c r="R261" s="8">
        <v>4</v>
      </c>
      <c r="S261" s="8">
        <v>0</v>
      </c>
      <c r="T261" s="8" t="b">
        <v>0</v>
      </c>
      <c r="U261" s="34">
        <v>270</v>
      </c>
      <c r="V261" s="34">
        <v>245</v>
      </c>
      <c r="W261" s="34">
        <v>168</v>
      </c>
      <c r="X261" s="8">
        <v>0</v>
      </c>
      <c r="Y261" s="8">
        <v>0</v>
      </c>
      <c r="Z261" s="10">
        <v>46212.337500000001</v>
      </c>
      <c r="AA261" s="10">
        <v>46212.507638888892</v>
      </c>
      <c r="AB261" s="8">
        <v>4</v>
      </c>
      <c r="AC261" s="8">
        <v>0</v>
      </c>
      <c r="AD261" s="8"/>
      <c r="AE261" s="46">
        <v>1</v>
      </c>
      <c r="AF261" s="46">
        <v>0</v>
      </c>
      <c r="AG261" s="41">
        <v>270</v>
      </c>
    </row>
    <row r="262" spans="2:33">
      <c r="B262" s="8" t="s">
        <v>8326</v>
      </c>
      <c r="C262" s="8" t="s">
        <v>49</v>
      </c>
      <c r="D262" s="8" t="s">
        <v>74</v>
      </c>
      <c r="E262" s="9">
        <v>46204</v>
      </c>
      <c r="F262" s="8" t="s">
        <v>52</v>
      </c>
      <c r="G262" s="8" t="s">
        <v>64</v>
      </c>
      <c r="H262" s="8" t="s">
        <v>53</v>
      </c>
      <c r="I262" s="8" t="s">
        <v>68</v>
      </c>
      <c r="J262" s="61">
        <v>0</v>
      </c>
      <c r="K262" s="8">
        <v>1</v>
      </c>
      <c r="L262" s="8">
        <v>4</v>
      </c>
      <c r="M262" s="8" t="s">
        <v>66</v>
      </c>
      <c r="N262" s="9">
        <v>46213</v>
      </c>
      <c r="O262" s="10">
        <v>46213.5625</v>
      </c>
      <c r="P262" s="10">
        <v>46213.708333333336</v>
      </c>
      <c r="Q262" s="8" t="s">
        <v>58</v>
      </c>
      <c r="R262" s="8">
        <v>4</v>
      </c>
      <c r="S262" s="8">
        <v>0</v>
      </c>
      <c r="T262" s="8" t="b">
        <v>0</v>
      </c>
      <c r="U262" s="34">
        <v>210</v>
      </c>
      <c r="V262" s="34">
        <v>185</v>
      </c>
      <c r="W262" s="34">
        <v>100</v>
      </c>
      <c r="X262" s="8">
        <v>0</v>
      </c>
      <c r="Y262" s="8">
        <v>0</v>
      </c>
      <c r="Z262" s="10">
        <v>46213.564583333333</v>
      </c>
      <c r="AA262" s="10">
        <v>46213.693055555559</v>
      </c>
      <c r="AB262" s="8">
        <v>4</v>
      </c>
      <c r="AC262" s="8">
        <v>0</v>
      </c>
      <c r="AD262" s="8"/>
      <c r="AE262" s="46">
        <v>1</v>
      </c>
      <c r="AF262" s="46">
        <v>0</v>
      </c>
      <c r="AG262" s="41">
        <v>210</v>
      </c>
    </row>
    <row r="263" spans="2:33">
      <c r="B263" s="8" t="s">
        <v>8326</v>
      </c>
      <c r="C263" s="8" t="s">
        <v>49</v>
      </c>
      <c r="D263" s="8" t="s">
        <v>74</v>
      </c>
      <c r="E263" s="9">
        <v>46204</v>
      </c>
      <c r="F263" s="8" t="s">
        <v>52</v>
      </c>
      <c r="G263" s="8" t="s">
        <v>64</v>
      </c>
      <c r="H263" s="8" t="s">
        <v>53</v>
      </c>
      <c r="I263" s="8" t="s">
        <v>59</v>
      </c>
      <c r="J263" s="61">
        <v>0</v>
      </c>
      <c r="K263" s="8">
        <v>1</v>
      </c>
      <c r="L263" s="8">
        <v>4</v>
      </c>
      <c r="M263" s="8" t="s">
        <v>66</v>
      </c>
      <c r="N263" s="9">
        <v>46219</v>
      </c>
      <c r="O263" s="10">
        <v>46219.3125</v>
      </c>
      <c r="P263" s="10">
        <v>46219.6875</v>
      </c>
      <c r="Q263" s="8" t="s">
        <v>58</v>
      </c>
      <c r="R263" s="8">
        <v>4</v>
      </c>
      <c r="S263" s="8">
        <v>0</v>
      </c>
      <c r="T263" s="8" t="b">
        <v>0</v>
      </c>
      <c r="U263" s="34">
        <v>540</v>
      </c>
      <c r="V263" s="34">
        <v>500</v>
      </c>
      <c r="W263" s="34">
        <v>351</v>
      </c>
      <c r="X263" s="8">
        <v>0</v>
      </c>
      <c r="Y263" s="8">
        <v>0</v>
      </c>
      <c r="Z263" s="10">
        <v>46219.316666666666</v>
      </c>
      <c r="AA263" s="10">
        <v>46219.663888888892</v>
      </c>
      <c r="AB263" s="8">
        <v>4</v>
      </c>
      <c r="AC263" s="8">
        <v>0</v>
      </c>
      <c r="AD263" s="8"/>
      <c r="AE263" s="46">
        <v>1</v>
      </c>
      <c r="AF263" s="46">
        <v>0</v>
      </c>
      <c r="AG263" s="41">
        <v>540</v>
      </c>
    </row>
    <row r="264" spans="2:33">
      <c r="B264" s="8" t="s">
        <v>8326</v>
      </c>
      <c r="C264" s="8" t="s">
        <v>49</v>
      </c>
      <c r="D264" s="8" t="s">
        <v>74</v>
      </c>
      <c r="E264" s="9">
        <v>46204</v>
      </c>
      <c r="F264" s="8" t="s">
        <v>52</v>
      </c>
      <c r="G264" s="8" t="s">
        <v>64</v>
      </c>
      <c r="H264" s="8" t="s">
        <v>53</v>
      </c>
      <c r="I264" s="8" t="s">
        <v>67</v>
      </c>
      <c r="J264" s="61">
        <v>0</v>
      </c>
      <c r="K264" s="8">
        <v>1</v>
      </c>
      <c r="L264" s="8">
        <v>4</v>
      </c>
      <c r="M264" s="8" t="s">
        <v>66</v>
      </c>
      <c r="N264" s="9">
        <v>46222</v>
      </c>
      <c r="O264" s="10">
        <v>46222.3125</v>
      </c>
      <c r="P264" s="10">
        <v>46222.6875</v>
      </c>
      <c r="Q264" s="8" t="s">
        <v>58</v>
      </c>
      <c r="R264" s="8">
        <v>4</v>
      </c>
      <c r="S264" s="8">
        <v>0</v>
      </c>
      <c r="T264" s="8" t="b">
        <v>0</v>
      </c>
      <c r="U264" s="34">
        <v>540</v>
      </c>
      <c r="V264" s="34">
        <v>516</v>
      </c>
      <c r="W264" s="34">
        <v>376</v>
      </c>
      <c r="X264" s="8">
        <v>0</v>
      </c>
      <c r="Y264" s="8">
        <v>0</v>
      </c>
      <c r="Z264" s="10">
        <v>46222.320138888892</v>
      </c>
      <c r="AA264" s="10">
        <v>46222.678472222222</v>
      </c>
      <c r="AB264" s="8">
        <v>4</v>
      </c>
      <c r="AC264" s="8">
        <v>0</v>
      </c>
      <c r="AD264" s="8"/>
      <c r="AE264" s="46">
        <v>1</v>
      </c>
      <c r="AF264" s="46">
        <v>0</v>
      </c>
      <c r="AG264" s="41">
        <v>540</v>
      </c>
    </row>
    <row r="265" spans="2:33">
      <c r="B265" s="8" t="s">
        <v>8326</v>
      </c>
      <c r="C265" s="8" t="s">
        <v>49</v>
      </c>
      <c r="D265" s="8" t="s">
        <v>74</v>
      </c>
      <c r="E265" s="9">
        <v>46204</v>
      </c>
      <c r="F265" s="8" t="s">
        <v>52</v>
      </c>
      <c r="G265" s="8" t="s">
        <v>64</v>
      </c>
      <c r="H265" s="8" t="s">
        <v>53</v>
      </c>
      <c r="I265" s="8" t="s">
        <v>67</v>
      </c>
      <c r="J265" s="61">
        <v>0</v>
      </c>
      <c r="K265" s="8">
        <v>1</v>
      </c>
      <c r="L265" s="8">
        <v>4</v>
      </c>
      <c r="M265" s="8" t="s">
        <v>66</v>
      </c>
      <c r="N265" s="9">
        <v>46223</v>
      </c>
      <c r="O265" s="10">
        <v>46223.3125</v>
      </c>
      <c r="P265" s="10">
        <v>46223.6875</v>
      </c>
      <c r="Q265" s="8" t="s">
        <v>58</v>
      </c>
      <c r="R265" s="8">
        <v>4</v>
      </c>
      <c r="S265" s="8">
        <v>0</v>
      </c>
      <c r="T265" s="8" t="b">
        <v>0</v>
      </c>
      <c r="U265" s="34">
        <v>540</v>
      </c>
      <c r="V265" s="34">
        <v>492</v>
      </c>
      <c r="W265" s="34">
        <v>376</v>
      </c>
      <c r="X265" s="8">
        <v>0</v>
      </c>
      <c r="Y265" s="8">
        <v>0</v>
      </c>
      <c r="Z265" s="10">
        <v>46223.318749999999</v>
      </c>
      <c r="AA265" s="10">
        <v>46223.660416666666</v>
      </c>
      <c r="AB265" s="8">
        <v>4</v>
      </c>
      <c r="AC265" s="8">
        <v>0</v>
      </c>
      <c r="AD265" s="8"/>
      <c r="AE265" s="46">
        <v>1</v>
      </c>
      <c r="AF265" s="46">
        <v>0</v>
      </c>
      <c r="AG265" s="41">
        <v>540</v>
      </c>
    </row>
    <row r="266" spans="2:33">
      <c r="B266" s="8" t="s">
        <v>8326</v>
      </c>
      <c r="C266" s="8" t="s">
        <v>49</v>
      </c>
      <c r="D266" s="8" t="s">
        <v>74</v>
      </c>
      <c r="E266" s="9">
        <v>46204</v>
      </c>
      <c r="F266" s="8" t="s">
        <v>52</v>
      </c>
      <c r="G266" s="8" t="s">
        <v>64</v>
      </c>
      <c r="H266" s="8" t="s">
        <v>53</v>
      </c>
      <c r="I266" s="8" t="s">
        <v>59</v>
      </c>
      <c r="J266" s="61">
        <v>0</v>
      </c>
      <c r="K266" s="8">
        <v>1</v>
      </c>
      <c r="L266" s="8">
        <v>4</v>
      </c>
      <c r="M266" s="8" t="s">
        <v>66</v>
      </c>
      <c r="N266" s="9">
        <v>46224</v>
      </c>
      <c r="O266" s="10">
        <v>46224.354166666664</v>
      </c>
      <c r="P266" s="10">
        <v>46224.5</v>
      </c>
      <c r="Q266" s="8" t="s">
        <v>58</v>
      </c>
      <c r="R266" s="8">
        <v>4</v>
      </c>
      <c r="S266" s="8">
        <v>0</v>
      </c>
      <c r="T266" s="8" t="b">
        <v>0</v>
      </c>
      <c r="U266" s="34">
        <v>210</v>
      </c>
      <c r="V266" s="34">
        <v>174</v>
      </c>
      <c r="W266" s="34">
        <v>96</v>
      </c>
      <c r="X266" s="8">
        <v>0</v>
      </c>
      <c r="Y266" s="8">
        <v>0</v>
      </c>
      <c r="Z266" s="10">
        <v>46224.359027777777</v>
      </c>
      <c r="AA266" s="10">
        <v>46224.479861111111</v>
      </c>
      <c r="AB266" s="8">
        <v>4</v>
      </c>
      <c r="AC266" s="8">
        <v>0</v>
      </c>
      <c r="AD266" s="8"/>
      <c r="AE266" s="46">
        <v>1</v>
      </c>
      <c r="AF266" s="46">
        <v>0</v>
      </c>
      <c r="AG266" s="41">
        <v>210</v>
      </c>
    </row>
    <row r="267" spans="2:33">
      <c r="B267" s="8" t="s">
        <v>8326</v>
      </c>
      <c r="C267" s="8" t="s">
        <v>49</v>
      </c>
      <c r="D267" s="8" t="s">
        <v>74</v>
      </c>
      <c r="E267" s="9">
        <v>46204</v>
      </c>
      <c r="F267" s="8" t="s">
        <v>52</v>
      </c>
      <c r="G267" s="8" t="s">
        <v>64</v>
      </c>
      <c r="H267" s="8" t="s">
        <v>53</v>
      </c>
      <c r="I267" s="8" t="s">
        <v>67</v>
      </c>
      <c r="J267" s="61">
        <v>0</v>
      </c>
      <c r="K267" s="8">
        <v>1</v>
      </c>
      <c r="L267" s="8">
        <v>4</v>
      </c>
      <c r="M267" s="8" t="s">
        <v>66</v>
      </c>
      <c r="N267" s="9">
        <v>46227</v>
      </c>
      <c r="O267" s="10">
        <v>46227.333333333336</v>
      </c>
      <c r="P267" s="10">
        <v>46227.708333333336</v>
      </c>
      <c r="Q267" s="8" t="s">
        <v>58</v>
      </c>
      <c r="R267" s="8">
        <v>4</v>
      </c>
      <c r="S267" s="8">
        <v>0</v>
      </c>
      <c r="T267" s="8" t="b">
        <v>0</v>
      </c>
      <c r="U267" s="34">
        <v>540</v>
      </c>
      <c r="V267" s="34">
        <v>510</v>
      </c>
      <c r="W267" s="34">
        <v>385</v>
      </c>
      <c r="X267" s="8">
        <v>0</v>
      </c>
      <c r="Y267" s="8">
        <v>0</v>
      </c>
      <c r="Z267" s="10">
        <v>46227.335416666669</v>
      </c>
      <c r="AA267" s="10">
        <v>46227.689583333333</v>
      </c>
      <c r="AB267" s="8">
        <v>4</v>
      </c>
      <c r="AC267" s="8">
        <v>0</v>
      </c>
      <c r="AD267" s="8"/>
      <c r="AE267" s="46">
        <v>1</v>
      </c>
      <c r="AF267" s="46">
        <v>0</v>
      </c>
      <c r="AG267" s="41">
        <v>540</v>
      </c>
    </row>
    <row r="268" spans="2:33">
      <c r="B268" s="8" t="s">
        <v>8326</v>
      </c>
      <c r="C268" s="8" t="s">
        <v>49</v>
      </c>
      <c r="D268" s="8" t="s">
        <v>74</v>
      </c>
      <c r="E268" s="9">
        <v>46204</v>
      </c>
      <c r="F268" s="8" t="s">
        <v>52</v>
      </c>
      <c r="G268" s="8" t="s">
        <v>64</v>
      </c>
      <c r="H268" s="8" t="s">
        <v>53</v>
      </c>
      <c r="I268" s="8" t="s">
        <v>67</v>
      </c>
      <c r="J268" s="61">
        <v>0</v>
      </c>
      <c r="K268" s="8">
        <v>1</v>
      </c>
      <c r="L268" s="8">
        <v>4</v>
      </c>
      <c r="M268" s="8" t="s">
        <v>66</v>
      </c>
      <c r="N268" s="9">
        <v>46232</v>
      </c>
      <c r="O268" s="10">
        <v>46232.5625</v>
      </c>
      <c r="P268" s="10">
        <v>46232.770833333336</v>
      </c>
      <c r="Q268" s="8" t="s">
        <v>58</v>
      </c>
      <c r="R268" s="8">
        <v>4</v>
      </c>
      <c r="S268" s="8">
        <v>0</v>
      </c>
      <c r="T268" s="8" t="b">
        <v>0</v>
      </c>
      <c r="U268" s="34">
        <v>300</v>
      </c>
      <c r="V268" s="34">
        <v>270</v>
      </c>
      <c r="W268" s="34">
        <v>167</v>
      </c>
      <c r="X268" s="8">
        <v>0</v>
      </c>
      <c r="Y268" s="8">
        <v>0</v>
      </c>
      <c r="Z268" s="10">
        <v>46232.568749999999</v>
      </c>
      <c r="AA268" s="10">
        <v>46232.756249999999</v>
      </c>
      <c r="AB268" s="8">
        <v>4</v>
      </c>
      <c r="AC268" s="8">
        <v>0</v>
      </c>
      <c r="AD268" s="8"/>
      <c r="AE268" s="46">
        <v>1</v>
      </c>
      <c r="AF268" s="46">
        <v>0</v>
      </c>
      <c r="AG268" s="41">
        <v>300</v>
      </c>
    </row>
    <row r="269" spans="2:33">
      <c r="B269" s="8" t="s">
        <v>8326</v>
      </c>
      <c r="C269" s="8" t="s">
        <v>49</v>
      </c>
      <c r="D269" s="8" t="s">
        <v>74</v>
      </c>
      <c r="E269" s="9">
        <v>46204</v>
      </c>
      <c r="F269" s="8" t="s">
        <v>52</v>
      </c>
      <c r="G269" s="8" t="s">
        <v>64</v>
      </c>
      <c r="H269" s="8" t="s">
        <v>53</v>
      </c>
      <c r="I269" s="8" t="s">
        <v>59</v>
      </c>
      <c r="J269" s="61">
        <v>0</v>
      </c>
      <c r="K269" s="8">
        <v>1</v>
      </c>
      <c r="L269" s="8">
        <v>4</v>
      </c>
      <c r="M269" s="8" t="s">
        <v>66</v>
      </c>
      <c r="N269" s="9">
        <v>46234</v>
      </c>
      <c r="O269" s="10">
        <v>46234.541666666664</v>
      </c>
      <c r="P269" s="10">
        <v>46234.729166666664</v>
      </c>
      <c r="Q269" s="8" t="s">
        <v>58</v>
      </c>
      <c r="R269" s="8">
        <v>4</v>
      </c>
      <c r="S269" s="8">
        <v>0</v>
      </c>
      <c r="T269" s="8" t="b">
        <v>0</v>
      </c>
      <c r="U269" s="34">
        <v>270</v>
      </c>
      <c r="V269" s="34">
        <v>228</v>
      </c>
      <c r="W269" s="34">
        <v>137</v>
      </c>
      <c r="X269" s="8">
        <v>0</v>
      </c>
      <c r="Y269" s="8">
        <v>0</v>
      </c>
      <c r="Z269" s="10">
        <v>46234.547222222223</v>
      </c>
      <c r="AA269" s="10">
        <v>46234.705555555556</v>
      </c>
      <c r="AB269" s="8">
        <v>4</v>
      </c>
      <c r="AC269" s="8">
        <v>0</v>
      </c>
      <c r="AD269" s="8"/>
      <c r="AE269" s="46">
        <v>1</v>
      </c>
      <c r="AF269" s="46">
        <v>0</v>
      </c>
      <c r="AG269" s="41">
        <v>270</v>
      </c>
    </row>
    <row r="270" spans="2:33">
      <c r="B270" s="8" t="s">
        <v>8326</v>
      </c>
      <c r="C270" s="8" t="s">
        <v>49</v>
      </c>
      <c r="D270" s="8" t="s">
        <v>75</v>
      </c>
      <c r="E270" s="9">
        <v>46204</v>
      </c>
      <c r="F270" s="8" t="s">
        <v>52</v>
      </c>
      <c r="G270" s="8" t="s">
        <v>64</v>
      </c>
      <c r="H270" s="8" t="s">
        <v>53</v>
      </c>
      <c r="I270" s="8" t="s">
        <v>59</v>
      </c>
      <c r="J270" s="61">
        <v>0</v>
      </c>
      <c r="K270" s="8">
        <v>1</v>
      </c>
      <c r="L270" s="8">
        <v>4</v>
      </c>
      <c r="M270" s="8" t="s">
        <v>66</v>
      </c>
      <c r="N270" s="9">
        <v>46206</v>
      </c>
      <c r="O270" s="10">
        <v>46206.333333333336</v>
      </c>
      <c r="P270" s="10">
        <v>46206.583333333336</v>
      </c>
      <c r="Q270" s="8" t="s">
        <v>58</v>
      </c>
      <c r="R270" s="8">
        <v>4</v>
      </c>
      <c r="S270" s="8">
        <v>0</v>
      </c>
      <c r="T270" s="8" t="b">
        <v>0</v>
      </c>
      <c r="U270" s="34">
        <v>360</v>
      </c>
      <c r="V270" s="34">
        <v>333</v>
      </c>
      <c r="W270" s="34">
        <v>228</v>
      </c>
      <c r="X270" s="8">
        <v>0</v>
      </c>
      <c r="Y270" s="8">
        <v>0</v>
      </c>
      <c r="Z270" s="10">
        <v>46206.338194444441</v>
      </c>
      <c r="AA270" s="10">
        <v>46206.569444444445</v>
      </c>
      <c r="AB270" s="8">
        <v>4</v>
      </c>
      <c r="AC270" s="8">
        <v>0</v>
      </c>
      <c r="AD270" s="8"/>
      <c r="AE270" s="46">
        <v>1</v>
      </c>
      <c r="AF270" s="46">
        <v>0</v>
      </c>
      <c r="AG270" s="41">
        <v>360</v>
      </c>
    </row>
    <row r="271" spans="2:33">
      <c r="B271" s="8" t="s">
        <v>8326</v>
      </c>
      <c r="C271" s="8" t="s">
        <v>49</v>
      </c>
      <c r="D271" s="8" t="s">
        <v>75</v>
      </c>
      <c r="E271" s="9">
        <v>46204</v>
      </c>
      <c r="F271" s="8" t="s">
        <v>52</v>
      </c>
      <c r="G271" s="8" t="s">
        <v>64</v>
      </c>
      <c r="H271" s="8" t="s">
        <v>53</v>
      </c>
      <c r="I271" s="8" t="s">
        <v>57</v>
      </c>
      <c r="J271" s="61">
        <v>0</v>
      </c>
      <c r="K271" s="8">
        <v>1</v>
      </c>
      <c r="L271" s="8">
        <v>4</v>
      </c>
      <c r="M271" s="8" t="s">
        <v>66</v>
      </c>
      <c r="N271" s="9">
        <v>46208</v>
      </c>
      <c r="O271" s="10">
        <v>46208.541666666664</v>
      </c>
      <c r="P271" s="10">
        <v>46208.729166666664</v>
      </c>
      <c r="Q271" s="8" t="s">
        <v>58</v>
      </c>
      <c r="R271" s="8">
        <v>4</v>
      </c>
      <c r="S271" s="8">
        <v>0</v>
      </c>
      <c r="T271" s="8" t="b">
        <v>0</v>
      </c>
      <c r="U271" s="34">
        <v>270</v>
      </c>
      <c r="V271" s="34">
        <v>237</v>
      </c>
      <c r="W271" s="34">
        <v>160</v>
      </c>
      <c r="X271" s="8">
        <v>0</v>
      </c>
      <c r="Y271" s="8">
        <v>0</v>
      </c>
      <c r="Z271" s="10">
        <v>46208.546527777777</v>
      </c>
      <c r="AA271" s="10">
        <v>46208.711111111108</v>
      </c>
      <c r="AB271" s="8">
        <v>4</v>
      </c>
      <c r="AC271" s="8">
        <v>0</v>
      </c>
      <c r="AD271" s="8"/>
      <c r="AE271" s="46">
        <v>1</v>
      </c>
      <c r="AF271" s="46">
        <v>0</v>
      </c>
      <c r="AG271" s="41">
        <v>270</v>
      </c>
    </row>
    <row r="272" spans="2:33">
      <c r="B272" s="8" t="s">
        <v>8326</v>
      </c>
      <c r="C272" s="8" t="s">
        <v>49</v>
      </c>
      <c r="D272" s="8" t="s">
        <v>75</v>
      </c>
      <c r="E272" s="9">
        <v>46204</v>
      </c>
      <c r="F272" s="8" t="s">
        <v>52</v>
      </c>
      <c r="G272" s="8" t="s">
        <v>64</v>
      </c>
      <c r="H272" s="8" t="s">
        <v>53</v>
      </c>
      <c r="I272" s="8" t="s">
        <v>62</v>
      </c>
      <c r="J272" s="61">
        <v>0</v>
      </c>
      <c r="K272" s="8">
        <v>1</v>
      </c>
      <c r="L272" s="8">
        <v>4</v>
      </c>
      <c r="M272" s="8" t="s">
        <v>66</v>
      </c>
      <c r="N272" s="9">
        <v>46209</v>
      </c>
      <c r="O272" s="10">
        <v>46209.354166666664</v>
      </c>
      <c r="P272" s="10">
        <v>46209.5</v>
      </c>
      <c r="Q272" s="8" t="s">
        <v>58</v>
      </c>
      <c r="R272" s="8">
        <v>4</v>
      </c>
      <c r="S272" s="8">
        <v>0</v>
      </c>
      <c r="T272" s="8" t="b">
        <v>0</v>
      </c>
      <c r="U272" s="34">
        <v>210</v>
      </c>
      <c r="V272" s="34">
        <v>180</v>
      </c>
      <c r="W272" s="34">
        <v>116</v>
      </c>
      <c r="X272" s="8">
        <v>0</v>
      </c>
      <c r="Y272" s="8">
        <v>0</v>
      </c>
      <c r="Z272" s="10">
        <v>46209.359027777777</v>
      </c>
      <c r="AA272" s="10">
        <v>46209.484027777777</v>
      </c>
      <c r="AB272" s="8">
        <v>4</v>
      </c>
      <c r="AC272" s="8">
        <v>0</v>
      </c>
      <c r="AD272" s="8"/>
      <c r="AE272" s="46">
        <v>1</v>
      </c>
      <c r="AF272" s="46">
        <v>0</v>
      </c>
      <c r="AG272" s="41">
        <v>210</v>
      </c>
    </row>
    <row r="273" spans="2:33">
      <c r="B273" s="8" t="s">
        <v>8326</v>
      </c>
      <c r="C273" s="8" t="s">
        <v>49</v>
      </c>
      <c r="D273" s="8" t="s">
        <v>75</v>
      </c>
      <c r="E273" s="9">
        <v>46204</v>
      </c>
      <c r="F273" s="8" t="s">
        <v>52</v>
      </c>
      <c r="G273" s="8" t="s">
        <v>64</v>
      </c>
      <c r="H273" s="8" t="s">
        <v>53</v>
      </c>
      <c r="I273" s="8" t="s">
        <v>54</v>
      </c>
      <c r="J273" s="61">
        <v>0</v>
      </c>
      <c r="K273" s="8">
        <v>1</v>
      </c>
      <c r="L273" s="8">
        <v>4</v>
      </c>
      <c r="M273" s="8" t="s">
        <v>66</v>
      </c>
      <c r="N273" s="9">
        <v>46210</v>
      </c>
      <c r="O273" s="10">
        <v>46210.354166666664</v>
      </c>
      <c r="P273" s="10">
        <v>46210.5625</v>
      </c>
      <c r="Q273" s="8" t="s">
        <v>58</v>
      </c>
      <c r="R273" s="8">
        <v>4</v>
      </c>
      <c r="S273" s="8">
        <v>0</v>
      </c>
      <c r="T273" s="8" t="b">
        <v>0</v>
      </c>
      <c r="U273" s="34">
        <v>300</v>
      </c>
      <c r="V273" s="34">
        <v>282</v>
      </c>
      <c r="W273" s="34">
        <v>212</v>
      </c>
      <c r="X273" s="8">
        <v>0</v>
      </c>
      <c r="Y273" s="8">
        <v>0</v>
      </c>
      <c r="Z273" s="10">
        <v>46210.362500000003</v>
      </c>
      <c r="AA273" s="10">
        <v>46210.558333333334</v>
      </c>
      <c r="AB273" s="8">
        <v>4</v>
      </c>
      <c r="AC273" s="8">
        <v>0</v>
      </c>
      <c r="AD273" s="8"/>
      <c r="AE273" s="46">
        <v>1</v>
      </c>
      <c r="AF273" s="46">
        <v>0</v>
      </c>
      <c r="AG273" s="41">
        <v>300</v>
      </c>
    </row>
    <row r="274" spans="2:33">
      <c r="B274" s="8" t="s">
        <v>8326</v>
      </c>
      <c r="C274" s="8" t="s">
        <v>49</v>
      </c>
      <c r="D274" s="8" t="s">
        <v>75</v>
      </c>
      <c r="E274" s="9">
        <v>46204</v>
      </c>
      <c r="F274" s="8" t="s">
        <v>52</v>
      </c>
      <c r="G274" s="8" t="s">
        <v>64</v>
      </c>
      <c r="H274" s="8" t="s">
        <v>53</v>
      </c>
      <c r="I274" s="8" t="s">
        <v>68</v>
      </c>
      <c r="J274" s="61">
        <v>0</v>
      </c>
      <c r="K274" s="8">
        <v>1</v>
      </c>
      <c r="L274" s="8">
        <v>4</v>
      </c>
      <c r="M274" s="8" t="s">
        <v>66</v>
      </c>
      <c r="N274" s="9">
        <v>46213</v>
      </c>
      <c r="O274" s="10">
        <v>46213.375</v>
      </c>
      <c r="P274" s="10">
        <v>46213.75</v>
      </c>
      <c r="Q274" s="8" t="s">
        <v>58</v>
      </c>
      <c r="R274" s="8">
        <v>4</v>
      </c>
      <c r="S274" s="8">
        <v>0</v>
      </c>
      <c r="T274" s="8" t="b">
        <v>0</v>
      </c>
      <c r="U274" s="34">
        <v>540</v>
      </c>
      <c r="V274" s="34">
        <v>513</v>
      </c>
      <c r="W274" s="34">
        <v>363</v>
      </c>
      <c r="X274" s="8">
        <v>0</v>
      </c>
      <c r="Y274" s="8">
        <v>0</v>
      </c>
      <c r="Z274" s="10">
        <v>46213.37777777778</v>
      </c>
      <c r="AA274" s="10">
        <v>46213.734027777777</v>
      </c>
      <c r="AB274" s="8">
        <v>4</v>
      </c>
      <c r="AC274" s="8">
        <v>0</v>
      </c>
      <c r="AD274" s="8"/>
      <c r="AE274" s="46">
        <v>1</v>
      </c>
      <c r="AF274" s="46">
        <v>0</v>
      </c>
      <c r="AG274" s="41">
        <v>540</v>
      </c>
    </row>
    <row r="275" spans="2:33">
      <c r="B275" s="8" t="s">
        <v>8326</v>
      </c>
      <c r="C275" s="8" t="s">
        <v>49</v>
      </c>
      <c r="D275" s="8" t="s">
        <v>75</v>
      </c>
      <c r="E275" s="9">
        <v>46204</v>
      </c>
      <c r="F275" s="8" t="s">
        <v>52</v>
      </c>
      <c r="G275" s="8" t="s">
        <v>64</v>
      </c>
      <c r="H275" s="8" t="s">
        <v>53</v>
      </c>
      <c r="I275" s="8" t="s">
        <v>59</v>
      </c>
      <c r="J275" s="61">
        <v>0</v>
      </c>
      <c r="K275" s="8">
        <v>1</v>
      </c>
      <c r="L275" s="8">
        <v>4</v>
      </c>
      <c r="M275" s="8" t="s">
        <v>66</v>
      </c>
      <c r="N275" s="9">
        <v>46214</v>
      </c>
      <c r="O275" s="10">
        <v>46214.354166666664</v>
      </c>
      <c r="P275" s="10">
        <v>46214.5</v>
      </c>
      <c r="Q275" s="8" t="s">
        <v>58</v>
      </c>
      <c r="R275" s="8">
        <v>4</v>
      </c>
      <c r="S275" s="8">
        <v>0</v>
      </c>
      <c r="T275" s="8" t="b">
        <v>0</v>
      </c>
      <c r="U275" s="34">
        <v>210</v>
      </c>
      <c r="V275" s="34">
        <v>182</v>
      </c>
      <c r="W275" s="34">
        <v>79</v>
      </c>
      <c r="X275" s="8">
        <v>0</v>
      </c>
      <c r="Y275" s="8">
        <v>0</v>
      </c>
      <c r="Z275" s="10">
        <v>46214.356944444444</v>
      </c>
      <c r="AA275" s="10">
        <v>46214.48333333333</v>
      </c>
      <c r="AB275" s="8">
        <v>4</v>
      </c>
      <c r="AC275" s="8">
        <v>0</v>
      </c>
      <c r="AD275" s="8"/>
      <c r="AE275" s="46">
        <v>1</v>
      </c>
      <c r="AF275" s="46">
        <v>0</v>
      </c>
      <c r="AG275" s="41">
        <v>210</v>
      </c>
    </row>
    <row r="276" spans="2:33">
      <c r="B276" s="8" t="s">
        <v>8326</v>
      </c>
      <c r="C276" s="8" t="s">
        <v>49</v>
      </c>
      <c r="D276" s="8" t="s">
        <v>75</v>
      </c>
      <c r="E276" s="9">
        <v>46204</v>
      </c>
      <c r="F276" s="8" t="s">
        <v>52</v>
      </c>
      <c r="G276" s="8" t="s">
        <v>64</v>
      </c>
      <c r="H276" s="8" t="s">
        <v>53</v>
      </c>
      <c r="I276" s="8" t="s">
        <v>54</v>
      </c>
      <c r="J276" s="61">
        <v>0</v>
      </c>
      <c r="K276" s="8">
        <v>1</v>
      </c>
      <c r="L276" s="8">
        <v>4</v>
      </c>
      <c r="M276" s="8" t="s">
        <v>66</v>
      </c>
      <c r="N276" s="9">
        <v>46216</v>
      </c>
      <c r="O276" s="10">
        <v>46216.3125</v>
      </c>
      <c r="P276" s="10">
        <v>46216.6875</v>
      </c>
      <c r="Q276" s="8" t="s">
        <v>58</v>
      </c>
      <c r="R276" s="8">
        <v>4</v>
      </c>
      <c r="S276" s="8">
        <v>0</v>
      </c>
      <c r="T276" s="8" t="b">
        <v>0</v>
      </c>
      <c r="U276" s="34">
        <v>540</v>
      </c>
      <c r="V276" s="34">
        <v>508</v>
      </c>
      <c r="W276" s="34">
        <v>401</v>
      </c>
      <c r="X276" s="8">
        <v>0</v>
      </c>
      <c r="Y276" s="8">
        <v>0</v>
      </c>
      <c r="Z276" s="10">
        <v>46216.319444444445</v>
      </c>
      <c r="AA276" s="10">
        <v>46216.672222222223</v>
      </c>
      <c r="AB276" s="8">
        <v>4</v>
      </c>
      <c r="AC276" s="8">
        <v>0</v>
      </c>
      <c r="AD276" s="8"/>
      <c r="AE276" s="46">
        <v>1</v>
      </c>
      <c r="AF276" s="46">
        <v>0</v>
      </c>
      <c r="AG276" s="41">
        <v>540</v>
      </c>
    </row>
    <row r="277" spans="2:33">
      <c r="B277" s="8" t="s">
        <v>8326</v>
      </c>
      <c r="C277" s="8" t="s">
        <v>49</v>
      </c>
      <c r="D277" s="8" t="s">
        <v>75</v>
      </c>
      <c r="E277" s="9">
        <v>46204</v>
      </c>
      <c r="F277" s="8" t="s">
        <v>52</v>
      </c>
      <c r="G277" s="8" t="s">
        <v>64</v>
      </c>
      <c r="H277" s="8" t="s">
        <v>53</v>
      </c>
      <c r="I277" s="8" t="s">
        <v>57</v>
      </c>
      <c r="J277" s="61">
        <v>0</v>
      </c>
      <c r="K277" s="8">
        <v>1</v>
      </c>
      <c r="L277" s="8">
        <v>4</v>
      </c>
      <c r="M277" s="8" t="s">
        <v>66</v>
      </c>
      <c r="N277" s="9">
        <v>46217</v>
      </c>
      <c r="O277" s="10">
        <v>46217.375</v>
      </c>
      <c r="P277" s="10">
        <v>46217.708333333336</v>
      </c>
      <c r="Q277" s="8" t="s">
        <v>58</v>
      </c>
      <c r="R277" s="8">
        <v>4</v>
      </c>
      <c r="S277" s="8">
        <v>0</v>
      </c>
      <c r="T277" s="8" t="b">
        <v>0</v>
      </c>
      <c r="U277" s="34">
        <v>480</v>
      </c>
      <c r="V277" s="34">
        <v>445</v>
      </c>
      <c r="W277" s="34">
        <v>369</v>
      </c>
      <c r="X277" s="8">
        <v>0</v>
      </c>
      <c r="Y277" s="8">
        <v>0</v>
      </c>
      <c r="Z277" s="10">
        <v>46217.382638888892</v>
      </c>
      <c r="AA277" s="10">
        <v>46217.691666666666</v>
      </c>
      <c r="AB277" s="8">
        <v>4</v>
      </c>
      <c r="AC277" s="8">
        <v>0</v>
      </c>
      <c r="AD277" s="8"/>
      <c r="AE277" s="46">
        <v>1</v>
      </c>
      <c r="AF277" s="46">
        <v>0</v>
      </c>
      <c r="AG277" s="41">
        <v>480</v>
      </c>
    </row>
    <row r="278" spans="2:33">
      <c r="B278" s="8" t="s">
        <v>8326</v>
      </c>
      <c r="C278" s="8" t="s">
        <v>49</v>
      </c>
      <c r="D278" s="8" t="s">
        <v>75</v>
      </c>
      <c r="E278" s="9">
        <v>46204</v>
      </c>
      <c r="F278" s="8" t="s">
        <v>52</v>
      </c>
      <c r="G278" s="8" t="s">
        <v>64</v>
      </c>
      <c r="H278" s="8" t="s">
        <v>53</v>
      </c>
      <c r="I278" s="8" t="s">
        <v>68</v>
      </c>
      <c r="J278" s="61">
        <v>0</v>
      </c>
      <c r="K278" s="8">
        <v>1</v>
      </c>
      <c r="L278" s="8">
        <v>4</v>
      </c>
      <c r="M278" s="8" t="s">
        <v>66</v>
      </c>
      <c r="N278" s="9">
        <v>46218</v>
      </c>
      <c r="O278" s="10">
        <v>46218.354166666664</v>
      </c>
      <c r="P278" s="10">
        <v>46218.541666666664</v>
      </c>
      <c r="Q278" s="8" t="s">
        <v>58</v>
      </c>
      <c r="R278" s="8">
        <v>4</v>
      </c>
      <c r="S278" s="8">
        <v>0</v>
      </c>
      <c r="T278" s="8" t="b">
        <v>0</v>
      </c>
      <c r="U278" s="34">
        <v>270</v>
      </c>
      <c r="V278" s="34">
        <v>238</v>
      </c>
      <c r="W278" s="34">
        <v>167</v>
      </c>
      <c r="X278" s="8">
        <v>0</v>
      </c>
      <c r="Y278" s="8">
        <v>0</v>
      </c>
      <c r="Z278" s="10">
        <v>46218.36041666667</v>
      </c>
      <c r="AA278" s="10">
        <v>46218.525694444441</v>
      </c>
      <c r="AB278" s="8">
        <v>4</v>
      </c>
      <c r="AC278" s="8">
        <v>0</v>
      </c>
      <c r="AD278" s="8"/>
      <c r="AE278" s="46">
        <v>1</v>
      </c>
      <c r="AF278" s="46">
        <v>0</v>
      </c>
      <c r="AG278" s="41">
        <v>270</v>
      </c>
    </row>
    <row r="279" spans="2:33">
      <c r="B279" s="8" t="s">
        <v>8326</v>
      </c>
      <c r="C279" s="8" t="s">
        <v>49</v>
      </c>
      <c r="D279" s="8" t="s">
        <v>75</v>
      </c>
      <c r="E279" s="9">
        <v>46204</v>
      </c>
      <c r="F279" s="8" t="s">
        <v>52</v>
      </c>
      <c r="G279" s="8" t="s">
        <v>64</v>
      </c>
      <c r="H279" s="8" t="s">
        <v>53</v>
      </c>
      <c r="I279" s="8" t="s">
        <v>67</v>
      </c>
      <c r="J279" s="61">
        <v>0</v>
      </c>
      <c r="K279" s="8">
        <v>1</v>
      </c>
      <c r="L279" s="8">
        <v>4</v>
      </c>
      <c r="M279" s="8" t="s">
        <v>66</v>
      </c>
      <c r="N279" s="9">
        <v>46219</v>
      </c>
      <c r="O279" s="10">
        <v>46219.541666666664</v>
      </c>
      <c r="P279" s="10">
        <v>46219.666666666664</v>
      </c>
      <c r="Q279" s="8" t="s">
        <v>58</v>
      </c>
      <c r="R279" s="8">
        <v>4</v>
      </c>
      <c r="S279" s="8">
        <v>0</v>
      </c>
      <c r="T279" s="8" t="b">
        <v>0</v>
      </c>
      <c r="U279" s="34">
        <v>180</v>
      </c>
      <c r="V279" s="34">
        <v>159</v>
      </c>
      <c r="W279" s="34">
        <v>98</v>
      </c>
      <c r="X279" s="8">
        <v>0</v>
      </c>
      <c r="Y279" s="8">
        <v>0</v>
      </c>
      <c r="Z279" s="10">
        <v>46219.543749999997</v>
      </c>
      <c r="AA279" s="10">
        <v>46219.654166666667</v>
      </c>
      <c r="AB279" s="8">
        <v>4</v>
      </c>
      <c r="AC279" s="8">
        <v>0</v>
      </c>
      <c r="AD279" s="8"/>
      <c r="AE279" s="46">
        <v>1</v>
      </c>
      <c r="AF279" s="46">
        <v>0</v>
      </c>
      <c r="AG279" s="41">
        <v>180</v>
      </c>
    </row>
    <row r="280" spans="2:33">
      <c r="B280" s="8" t="s">
        <v>8326</v>
      </c>
      <c r="C280" s="8" t="s">
        <v>49</v>
      </c>
      <c r="D280" s="8" t="s">
        <v>75</v>
      </c>
      <c r="E280" s="9">
        <v>46204</v>
      </c>
      <c r="F280" s="8" t="s">
        <v>52</v>
      </c>
      <c r="G280" s="8" t="s">
        <v>64</v>
      </c>
      <c r="H280" s="8" t="s">
        <v>53</v>
      </c>
      <c r="I280" s="8" t="s">
        <v>54</v>
      </c>
      <c r="J280" s="61">
        <v>0</v>
      </c>
      <c r="K280" s="8">
        <v>1</v>
      </c>
      <c r="L280" s="8">
        <v>4</v>
      </c>
      <c r="M280" s="8" t="s">
        <v>66</v>
      </c>
      <c r="N280" s="9">
        <v>46221</v>
      </c>
      <c r="O280" s="10">
        <v>46221.375</v>
      </c>
      <c r="P280" s="10">
        <v>46221.541666666664</v>
      </c>
      <c r="Q280" s="8" t="s">
        <v>58</v>
      </c>
      <c r="R280" s="8">
        <v>4</v>
      </c>
      <c r="S280" s="8">
        <v>0</v>
      </c>
      <c r="T280" s="8" t="b">
        <v>0</v>
      </c>
      <c r="U280" s="34">
        <v>240</v>
      </c>
      <c r="V280" s="34">
        <v>225</v>
      </c>
      <c r="W280" s="34">
        <v>152</v>
      </c>
      <c r="X280" s="8">
        <v>0</v>
      </c>
      <c r="Y280" s="8">
        <v>0</v>
      </c>
      <c r="Z280" s="10">
        <v>46221.378472222219</v>
      </c>
      <c r="AA280" s="10">
        <v>46221.534722222219</v>
      </c>
      <c r="AB280" s="8">
        <v>4</v>
      </c>
      <c r="AC280" s="8">
        <v>0</v>
      </c>
      <c r="AD280" s="8"/>
      <c r="AE280" s="46">
        <v>1</v>
      </c>
      <c r="AF280" s="46">
        <v>0</v>
      </c>
      <c r="AG280" s="41">
        <v>240</v>
      </c>
    </row>
    <row r="281" spans="2:33">
      <c r="B281" s="8" t="s">
        <v>8326</v>
      </c>
      <c r="C281" s="8" t="s">
        <v>49</v>
      </c>
      <c r="D281" s="8" t="s">
        <v>75</v>
      </c>
      <c r="E281" s="9">
        <v>46204</v>
      </c>
      <c r="F281" s="8" t="s">
        <v>52</v>
      </c>
      <c r="G281" s="8" t="s">
        <v>64</v>
      </c>
      <c r="H281" s="8" t="s">
        <v>53</v>
      </c>
      <c r="I281" s="8" t="s">
        <v>62</v>
      </c>
      <c r="J281" s="61">
        <v>0</v>
      </c>
      <c r="K281" s="8">
        <v>1</v>
      </c>
      <c r="L281" s="8">
        <v>4</v>
      </c>
      <c r="M281" s="8" t="s">
        <v>66</v>
      </c>
      <c r="N281" s="9">
        <v>46222</v>
      </c>
      <c r="O281" s="10">
        <v>46222.333333333336</v>
      </c>
      <c r="P281" s="10">
        <v>46222.708333333336</v>
      </c>
      <c r="Q281" s="8" t="s">
        <v>58</v>
      </c>
      <c r="R281" s="8">
        <v>4</v>
      </c>
      <c r="S281" s="8">
        <v>0</v>
      </c>
      <c r="T281" s="8" t="b">
        <v>0</v>
      </c>
      <c r="U281" s="34">
        <v>540</v>
      </c>
      <c r="V281" s="34">
        <v>498</v>
      </c>
      <c r="W281" s="34">
        <v>383</v>
      </c>
      <c r="X281" s="8">
        <v>0</v>
      </c>
      <c r="Y281" s="8">
        <v>0</v>
      </c>
      <c r="Z281" s="10">
        <v>46222.340277777781</v>
      </c>
      <c r="AA281" s="10">
        <v>46222.686111111114</v>
      </c>
      <c r="AB281" s="8">
        <v>4</v>
      </c>
      <c r="AC281" s="8">
        <v>0</v>
      </c>
      <c r="AD281" s="8"/>
      <c r="AE281" s="46">
        <v>1</v>
      </c>
      <c r="AF281" s="46">
        <v>0</v>
      </c>
      <c r="AG281" s="41">
        <v>540</v>
      </c>
    </row>
    <row r="282" spans="2:33">
      <c r="B282" s="8" t="s">
        <v>8326</v>
      </c>
      <c r="C282" s="8" t="s">
        <v>49</v>
      </c>
      <c r="D282" s="8" t="s">
        <v>75</v>
      </c>
      <c r="E282" s="9">
        <v>46204</v>
      </c>
      <c r="F282" s="8" t="s">
        <v>52</v>
      </c>
      <c r="G282" s="8" t="s">
        <v>64</v>
      </c>
      <c r="H282" s="8" t="s">
        <v>53</v>
      </c>
      <c r="I282" s="8" t="s">
        <v>59</v>
      </c>
      <c r="J282" s="61">
        <v>0</v>
      </c>
      <c r="K282" s="8">
        <v>1</v>
      </c>
      <c r="L282" s="8">
        <v>4</v>
      </c>
      <c r="M282" s="8" t="s">
        <v>66</v>
      </c>
      <c r="N282" s="9">
        <v>46226</v>
      </c>
      <c r="O282" s="10">
        <v>46226.333333333336</v>
      </c>
      <c r="P282" s="10">
        <v>46226.541666666664</v>
      </c>
      <c r="Q282" s="8" t="s">
        <v>58</v>
      </c>
      <c r="R282" s="8">
        <v>4</v>
      </c>
      <c r="S282" s="8">
        <v>0</v>
      </c>
      <c r="T282" s="8" t="b">
        <v>0</v>
      </c>
      <c r="U282" s="34">
        <v>300</v>
      </c>
      <c r="V282" s="34">
        <v>275</v>
      </c>
      <c r="W282" s="34">
        <v>186</v>
      </c>
      <c r="X282" s="8">
        <v>0</v>
      </c>
      <c r="Y282" s="8">
        <v>0</v>
      </c>
      <c r="Z282" s="10">
        <v>46226.335416666669</v>
      </c>
      <c r="AA282" s="10">
        <v>46226.526388888888</v>
      </c>
      <c r="AB282" s="8">
        <v>4</v>
      </c>
      <c r="AC282" s="8">
        <v>0</v>
      </c>
      <c r="AD282" s="8"/>
      <c r="AE282" s="46">
        <v>1</v>
      </c>
      <c r="AF282" s="46">
        <v>0</v>
      </c>
      <c r="AG282" s="41">
        <v>300</v>
      </c>
    </row>
    <row r="283" spans="2:33">
      <c r="B283" s="8" t="s">
        <v>8326</v>
      </c>
      <c r="C283" s="8" t="s">
        <v>49</v>
      </c>
      <c r="D283" s="8" t="s">
        <v>75</v>
      </c>
      <c r="E283" s="9">
        <v>46204</v>
      </c>
      <c r="F283" s="8" t="s">
        <v>52</v>
      </c>
      <c r="G283" s="8" t="s">
        <v>64</v>
      </c>
      <c r="H283" s="8" t="s">
        <v>53</v>
      </c>
      <c r="I283" s="8" t="s">
        <v>68</v>
      </c>
      <c r="J283" s="61">
        <v>0</v>
      </c>
      <c r="K283" s="8">
        <v>1</v>
      </c>
      <c r="L283" s="8">
        <v>4</v>
      </c>
      <c r="M283" s="8" t="s">
        <v>66</v>
      </c>
      <c r="N283" s="9">
        <v>46227</v>
      </c>
      <c r="O283" s="10">
        <v>46227.354166666664</v>
      </c>
      <c r="P283" s="10">
        <v>46227.520833333336</v>
      </c>
      <c r="Q283" s="8" t="s">
        <v>58</v>
      </c>
      <c r="R283" s="8">
        <v>4</v>
      </c>
      <c r="S283" s="8">
        <v>0</v>
      </c>
      <c r="T283" s="8" t="b">
        <v>0</v>
      </c>
      <c r="U283" s="34">
        <v>240</v>
      </c>
      <c r="V283" s="34">
        <v>210</v>
      </c>
      <c r="W283" s="34">
        <v>132</v>
      </c>
      <c r="X283" s="8">
        <v>0</v>
      </c>
      <c r="Y283" s="8">
        <v>0</v>
      </c>
      <c r="Z283" s="10">
        <v>46227.357638888891</v>
      </c>
      <c r="AA283" s="10">
        <v>46227.503472222219</v>
      </c>
      <c r="AB283" s="8">
        <v>4</v>
      </c>
      <c r="AC283" s="8">
        <v>0</v>
      </c>
      <c r="AD283" s="8"/>
      <c r="AE283" s="46">
        <v>1</v>
      </c>
      <c r="AF283" s="46">
        <v>0</v>
      </c>
      <c r="AG283" s="41">
        <v>240</v>
      </c>
    </row>
    <row r="284" spans="2:33">
      <c r="B284" s="8" t="s">
        <v>8326</v>
      </c>
      <c r="C284" s="8" t="s">
        <v>49</v>
      </c>
      <c r="D284" s="8" t="s">
        <v>75</v>
      </c>
      <c r="E284" s="9">
        <v>46204</v>
      </c>
      <c r="F284" s="8" t="s">
        <v>52</v>
      </c>
      <c r="G284" s="8" t="s">
        <v>64</v>
      </c>
      <c r="H284" s="8" t="s">
        <v>53</v>
      </c>
      <c r="I284" s="8" t="s">
        <v>67</v>
      </c>
      <c r="J284" s="61">
        <v>0</v>
      </c>
      <c r="K284" s="8">
        <v>1</v>
      </c>
      <c r="L284" s="8">
        <v>4</v>
      </c>
      <c r="M284" s="8" t="s">
        <v>66</v>
      </c>
      <c r="N284" s="9">
        <v>46233</v>
      </c>
      <c r="O284" s="10">
        <v>46233.5625</v>
      </c>
      <c r="P284" s="10">
        <v>46233.75</v>
      </c>
      <c r="Q284" s="8" t="s">
        <v>58</v>
      </c>
      <c r="R284" s="8">
        <v>4</v>
      </c>
      <c r="S284" s="8">
        <v>0</v>
      </c>
      <c r="T284" s="8" t="b">
        <v>0</v>
      </c>
      <c r="U284" s="34">
        <v>270</v>
      </c>
      <c r="V284" s="34">
        <v>240</v>
      </c>
      <c r="W284" s="34">
        <v>157</v>
      </c>
      <c r="X284" s="8">
        <v>0</v>
      </c>
      <c r="Y284" s="8">
        <v>0</v>
      </c>
      <c r="Z284" s="10">
        <v>46233.568749999999</v>
      </c>
      <c r="AA284" s="10">
        <v>46233.73541666667</v>
      </c>
      <c r="AB284" s="8">
        <v>4</v>
      </c>
      <c r="AC284" s="8">
        <v>0</v>
      </c>
      <c r="AD284" s="8"/>
      <c r="AE284" s="46">
        <v>1</v>
      </c>
      <c r="AF284" s="46">
        <v>0</v>
      </c>
      <c r="AG284" s="41">
        <v>270</v>
      </c>
    </row>
    <row r="285" spans="2:33">
      <c r="B285" s="8" t="s">
        <v>8326</v>
      </c>
      <c r="C285" s="8" t="s">
        <v>49</v>
      </c>
      <c r="D285" s="8" t="s">
        <v>75</v>
      </c>
      <c r="E285" s="9">
        <v>46204</v>
      </c>
      <c r="F285" s="8" t="s">
        <v>52</v>
      </c>
      <c r="G285" s="8" t="s">
        <v>64</v>
      </c>
      <c r="H285" s="8" t="s">
        <v>53</v>
      </c>
      <c r="I285" s="8" t="s">
        <v>59</v>
      </c>
      <c r="J285" s="61">
        <v>0</v>
      </c>
      <c r="K285" s="8">
        <v>1</v>
      </c>
      <c r="L285" s="8">
        <v>4</v>
      </c>
      <c r="M285" s="8" t="s">
        <v>66</v>
      </c>
      <c r="N285" s="9">
        <v>46234</v>
      </c>
      <c r="O285" s="10">
        <v>46234.354166666664</v>
      </c>
      <c r="P285" s="10">
        <v>46234.5625</v>
      </c>
      <c r="Q285" s="8" t="s">
        <v>58</v>
      </c>
      <c r="R285" s="8">
        <v>4</v>
      </c>
      <c r="S285" s="8">
        <v>0</v>
      </c>
      <c r="T285" s="8" t="b">
        <v>0</v>
      </c>
      <c r="U285" s="34">
        <v>300</v>
      </c>
      <c r="V285" s="34">
        <v>271</v>
      </c>
      <c r="W285" s="34">
        <v>186</v>
      </c>
      <c r="X285" s="8">
        <v>0</v>
      </c>
      <c r="Y285" s="8">
        <v>0</v>
      </c>
      <c r="Z285" s="10">
        <v>46234.36041666667</v>
      </c>
      <c r="AA285" s="10">
        <v>46234.548611111109</v>
      </c>
      <c r="AB285" s="8">
        <v>4</v>
      </c>
      <c r="AC285" s="8">
        <v>0</v>
      </c>
      <c r="AD285" s="8"/>
      <c r="AE285" s="46">
        <v>1</v>
      </c>
      <c r="AF285" s="46">
        <v>0</v>
      </c>
      <c r="AG285" s="41">
        <v>300</v>
      </c>
    </row>
    <row r="286" spans="2:33">
      <c r="B286" s="8" t="s">
        <v>8326</v>
      </c>
      <c r="C286" s="8" t="s">
        <v>49</v>
      </c>
      <c r="D286" s="8" t="s">
        <v>76</v>
      </c>
      <c r="E286" s="9">
        <v>46204</v>
      </c>
      <c r="F286" s="8" t="s">
        <v>52</v>
      </c>
      <c r="G286" s="8" t="s">
        <v>64</v>
      </c>
      <c r="H286" s="8" t="s">
        <v>53</v>
      </c>
      <c r="I286" s="8" t="s">
        <v>59</v>
      </c>
      <c r="J286" s="61">
        <v>0</v>
      </c>
      <c r="K286" s="8">
        <v>1</v>
      </c>
      <c r="L286" s="8">
        <v>4</v>
      </c>
      <c r="M286" s="8" t="s">
        <v>66</v>
      </c>
      <c r="N286" s="9">
        <v>46204</v>
      </c>
      <c r="O286" s="10">
        <v>46204.375</v>
      </c>
      <c r="P286" s="10">
        <v>46204.520833333336</v>
      </c>
      <c r="Q286" s="8" t="s">
        <v>58</v>
      </c>
      <c r="R286" s="8">
        <v>4</v>
      </c>
      <c r="S286" s="8">
        <v>0</v>
      </c>
      <c r="T286" s="8" t="b">
        <v>0</v>
      </c>
      <c r="U286" s="34">
        <v>210</v>
      </c>
      <c r="V286" s="34">
        <v>190</v>
      </c>
      <c r="W286" s="34">
        <v>108</v>
      </c>
      <c r="X286" s="8">
        <v>0</v>
      </c>
      <c r="Y286" s="8">
        <v>0</v>
      </c>
      <c r="Z286" s="10">
        <v>46204.377083333333</v>
      </c>
      <c r="AA286" s="10">
        <v>46204.509027777778</v>
      </c>
      <c r="AB286" s="8">
        <v>4</v>
      </c>
      <c r="AC286" s="8">
        <v>0</v>
      </c>
      <c r="AD286" s="8"/>
      <c r="AE286" s="46">
        <v>1</v>
      </c>
      <c r="AF286" s="46">
        <v>0</v>
      </c>
      <c r="AG286" s="41">
        <v>210</v>
      </c>
    </row>
    <row r="287" spans="2:33">
      <c r="B287" s="8" t="s">
        <v>8326</v>
      </c>
      <c r="C287" s="8" t="s">
        <v>49</v>
      </c>
      <c r="D287" s="8" t="s">
        <v>76</v>
      </c>
      <c r="E287" s="9">
        <v>46204</v>
      </c>
      <c r="F287" s="8" t="s">
        <v>52</v>
      </c>
      <c r="G287" s="8" t="s">
        <v>64</v>
      </c>
      <c r="H287" s="8" t="s">
        <v>53</v>
      </c>
      <c r="I287" s="8" t="s">
        <v>62</v>
      </c>
      <c r="J287" s="61">
        <v>0</v>
      </c>
      <c r="K287" s="8">
        <v>1</v>
      </c>
      <c r="L287" s="8">
        <v>4</v>
      </c>
      <c r="M287" s="8" t="s">
        <v>66</v>
      </c>
      <c r="N287" s="9">
        <v>46206</v>
      </c>
      <c r="O287" s="10">
        <v>46206.333333333336</v>
      </c>
      <c r="P287" s="10">
        <v>46206.520833333336</v>
      </c>
      <c r="Q287" s="8" t="s">
        <v>58</v>
      </c>
      <c r="R287" s="8">
        <v>4</v>
      </c>
      <c r="S287" s="8">
        <v>0</v>
      </c>
      <c r="T287" s="8" t="b">
        <v>0</v>
      </c>
      <c r="U287" s="34">
        <v>270</v>
      </c>
      <c r="V287" s="34">
        <v>230</v>
      </c>
      <c r="W287" s="34">
        <v>148</v>
      </c>
      <c r="X287" s="8">
        <v>0</v>
      </c>
      <c r="Y287" s="8">
        <v>0</v>
      </c>
      <c r="Z287" s="10">
        <v>46206.34097222222</v>
      </c>
      <c r="AA287" s="10">
        <v>46206.500694444447</v>
      </c>
      <c r="AB287" s="8">
        <v>4</v>
      </c>
      <c r="AC287" s="8">
        <v>0</v>
      </c>
      <c r="AD287" s="8"/>
      <c r="AE287" s="46">
        <v>1</v>
      </c>
      <c r="AF287" s="46">
        <v>0</v>
      </c>
      <c r="AG287" s="41">
        <v>270</v>
      </c>
    </row>
    <row r="288" spans="2:33">
      <c r="B288" s="8" t="s">
        <v>8326</v>
      </c>
      <c r="C288" s="8" t="s">
        <v>49</v>
      </c>
      <c r="D288" s="8" t="s">
        <v>76</v>
      </c>
      <c r="E288" s="9">
        <v>46204</v>
      </c>
      <c r="F288" s="8" t="s">
        <v>52</v>
      </c>
      <c r="G288" s="8" t="s">
        <v>64</v>
      </c>
      <c r="H288" s="8" t="s">
        <v>53</v>
      </c>
      <c r="I288" s="8" t="s">
        <v>54</v>
      </c>
      <c r="J288" s="61">
        <v>0</v>
      </c>
      <c r="K288" s="8">
        <v>1</v>
      </c>
      <c r="L288" s="8">
        <v>4</v>
      </c>
      <c r="M288" s="8" t="s">
        <v>66</v>
      </c>
      <c r="N288" s="9">
        <v>46212</v>
      </c>
      <c r="O288" s="10">
        <v>46212.541666666664</v>
      </c>
      <c r="P288" s="10">
        <v>46212.708333333336</v>
      </c>
      <c r="Q288" s="8" t="s">
        <v>58</v>
      </c>
      <c r="R288" s="8">
        <v>4</v>
      </c>
      <c r="S288" s="8">
        <v>0</v>
      </c>
      <c r="T288" s="8" t="b">
        <v>0</v>
      </c>
      <c r="U288" s="34">
        <v>240</v>
      </c>
      <c r="V288" s="34">
        <v>209</v>
      </c>
      <c r="W288" s="34">
        <v>134</v>
      </c>
      <c r="X288" s="8">
        <v>0</v>
      </c>
      <c r="Y288" s="8">
        <v>0</v>
      </c>
      <c r="Z288" s="10">
        <v>46212.547222222223</v>
      </c>
      <c r="AA288" s="10">
        <v>46212.692361111112</v>
      </c>
      <c r="AB288" s="8">
        <v>4</v>
      </c>
      <c r="AC288" s="8">
        <v>0</v>
      </c>
      <c r="AD288" s="8"/>
      <c r="AE288" s="46">
        <v>1</v>
      </c>
      <c r="AF288" s="46">
        <v>0</v>
      </c>
      <c r="AG288" s="41">
        <v>240</v>
      </c>
    </row>
    <row r="289" spans="2:33">
      <c r="B289" s="8" t="s">
        <v>8326</v>
      </c>
      <c r="C289" s="8" t="s">
        <v>49</v>
      </c>
      <c r="D289" s="8" t="s">
        <v>76</v>
      </c>
      <c r="E289" s="9">
        <v>46204</v>
      </c>
      <c r="F289" s="8" t="s">
        <v>52</v>
      </c>
      <c r="G289" s="8" t="s">
        <v>64</v>
      </c>
      <c r="H289" s="8" t="s">
        <v>53</v>
      </c>
      <c r="I289" s="8" t="s">
        <v>62</v>
      </c>
      <c r="J289" s="61">
        <v>0</v>
      </c>
      <c r="K289" s="8">
        <v>1</v>
      </c>
      <c r="L289" s="8">
        <v>4</v>
      </c>
      <c r="M289" s="8" t="s">
        <v>66</v>
      </c>
      <c r="N289" s="9">
        <v>46214</v>
      </c>
      <c r="O289" s="10">
        <v>46214.375</v>
      </c>
      <c r="P289" s="10">
        <v>46214.75</v>
      </c>
      <c r="Q289" s="8" t="s">
        <v>58</v>
      </c>
      <c r="R289" s="8">
        <v>4</v>
      </c>
      <c r="S289" s="8">
        <v>0</v>
      </c>
      <c r="T289" s="8" t="b">
        <v>0</v>
      </c>
      <c r="U289" s="34">
        <v>540</v>
      </c>
      <c r="V289" s="34">
        <v>501</v>
      </c>
      <c r="W289" s="34">
        <v>390</v>
      </c>
      <c r="X289" s="8">
        <v>0</v>
      </c>
      <c r="Y289" s="8">
        <v>0</v>
      </c>
      <c r="Z289" s="10">
        <v>46214.382638888892</v>
      </c>
      <c r="AA289" s="10">
        <v>46214.730555555558</v>
      </c>
      <c r="AB289" s="8">
        <v>4</v>
      </c>
      <c r="AC289" s="8">
        <v>0</v>
      </c>
      <c r="AD289" s="8"/>
      <c r="AE289" s="46">
        <v>1</v>
      </c>
      <c r="AF289" s="46">
        <v>0</v>
      </c>
      <c r="AG289" s="41">
        <v>540</v>
      </c>
    </row>
    <row r="290" spans="2:33">
      <c r="B290" s="8" t="s">
        <v>8326</v>
      </c>
      <c r="C290" s="8" t="s">
        <v>49</v>
      </c>
      <c r="D290" s="8" t="s">
        <v>76</v>
      </c>
      <c r="E290" s="9">
        <v>46204</v>
      </c>
      <c r="F290" s="8" t="s">
        <v>52</v>
      </c>
      <c r="G290" s="8" t="s">
        <v>64</v>
      </c>
      <c r="H290" s="8" t="s">
        <v>53</v>
      </c>
      <c r="I290" s="8" t="s">
        <v>62</v>
      </c>
      <c r="J290" s="61">
        <v>0</v>
      </c>
      <c r="K290" s="8">
        <v>1</v>
      </c>
      <c r="L290" s="8">
        <v>4</v>
      </c>
      <c r="M290" s="8" t="s">
        <v>66</v>
      </c>
      <c r="N290" s="9">
        <v>46215</v>
      </c>
      <c r="O290" s="10">
        <v>46215.375</v>
      </c>
      <c r="P290" s="10">
        <v>46215.708333333336</v>
      </c>
      <c r="Q290" s="8" t="s">
        <v>58</v>
      </c>
      <c r="R290" s="8">
        <v>4</v>
      </c>
      <c r="S290" s="8">
        <v>0</v>
      </c>
      <c r="T290" s="8" t="b">
        <v>0</v>
      </c>
      <c r="U290" s="34">
        <v>480</v>
      </c>
      <c r="V290" s="34">
        <v>434</v>
      </c>
      <c r="W290" s="34">
        <v>340</v>
      </c>
      <c r="X290" s="8">
        <v>0</v>
      </c>
      <c r="Y290" s="8">
        <v>0</v>
      </c>
      <c r="Z290" s="10">
        <v>46215.377083333333</v>
      </c>
      <c r="AA290" s="10">
        <v>46215.678472222222</v>
      </c>
      <c r="AB290" s="8">
        <v>4</v>
      </c>
      <c r="AC290" s="8">
        <v>0</v>
      </c>
      <c r="AD290" s="8"/>
      <c r="AE290" s="46">
        <v>1</v>
      </c>
      <c r="AF290" s="46">
        <v>0</v>
      </c>
      <c r="AG290" s="41">
        <v>480</v>
      </c>
    </row>
    <row r="291" spans="2:33">
      <c r="B291" s="8" t="s">
        <v>8326</v>
      </c>
      <c r="C291" s="8" t="s">
        <v>49</v>
      </c>
      <c r="D291" s="8" t="s">
        <v>76</v>
      </c>
      <c r="E291" s="9">
        <v>46204</v>
      </c>
      <c r="F291" s="8" t="s">
        <v>52</v>
      </c>
      <c r="G291" s="8" t="s">
        <v>64</v>
      </c>
      <c r="H291" s="8" t="s">
        <v>53</v>
      </c>
      <c r="I291" s="8" t="s">
        <v>59</v>
      </c>
      <c r="J291" s="61">
        <v>0</v>
      </c>
      <c r="K291" s="8">
        <v>1</v>
      </c>
      <c r="L291" s="8">
        <v>4</v>
      </c>
      <c r="M291" s="8" t="s">
        <v>66</v>
      </c>
      <c r="N291" s="9">
        <v>46222</v>
      </c>
      <c r="O291" s="10">
        <v>46222.333333333336</v>
      </c>
      <c r="P291" s="10">
        <v>46222.479166666664</v>
      </c>
      <c r="Q291" s="8" t="s">
        <v>58</v>
      </c>
      <c r="R291" s="8">
        <v>4</v>
      </c>
      <c r="S291" s="8">
        <v>0</v>
      </c>
      <c r="T291" s="8" t="b">
        <v>0</v>
      </c>
      <c r="U291" s="34">
        <v>210</v>
      </c>
      <c r="V291" s="34">
        <v>187</v>
      </c>
      <c r="W291" s="34">
        <v>109</v>
      </c>
      <c r="X291" s="8">
        <v>0</v>
      </c>
      <c r="Y291" s="8">
        <v>0</v>
      </c>
      <c r="Z291" s="10">
        <v>46222.340277777781</v>
      </c>
      <c r="AA291" s="10">
        <v>46222.470138888886</v>
      </c>
      <c r="AB291" s="8">
        <v>4</v>
      </c>
      <c r="AC291" s="8">
        <v>0</v>
      </c>
      <c r="AD291" s="8"/>
      <c r="AE291" s="46">
        <v>1</v>
      </c>
      <c r="AF291" s="46">
        <v>0</v>
      </c>
      <c r="AG291" s="41">
        <v>210</v>
      </c>
    </row>
    <row r="292" spans="2:33">
      <c r="B292" s="8" t="s">
        <v>8326</v>
      </c>
      <c r="C292" s="8" t="s">
        <v>49</v>
      </c>
      <c r="D292" s="8" t="s">
        <v>76</v>
      </c>
      <c r="E292" s="9">
        <v>46204</v>
      </c>
      <c r="F292" s="8" t="s">
        <v>52</v>
      </c>
      <c r="G292" s="8" t="s">
        <v>64</v>
      </c>
      <c r="H292" s="8" t="s">
        <v>53</v>
      </c>
      <c r="I292" s="8" t="s">
        <v>68</v>
      </c>
      <c r="J292" s="61">
        <v>0</v>
      </c>
      <c r="K292" s="8">
        <v>1</v>
      </c>
      <c r="L292" s="8">
        <v>4</v>
      </c>
      <c r="M292" s="8" t="s">
        <v>66</v>
      </c>
      <c r="N292" s="9">
        <v>46223</v>
      </c>
      <c r="O292" s="10">
        <v>46223.375</v>
      </c>
      <c r="P292" s="10">
        <v>46223.541666666664</v>
      </c>
      <c r="Q292" s="8" t="s">
        <v>58</v>
      </c>
      <c r="R292" s="8">
        <v>4</v>
      </c>
      <c r="S292" s="8">
        <v>0</v>
      </c>
      <c r="T292" s="8" t="b">
        <v>0</v>
      </c>
      <c r="U292" s="34">
        <v>240</v>
      </c>
      <c r="V292" s="34">
        <v>209</v>
      </c>
      <c r="W292" s="34">
        <v>129</v>
      </c>
      <c r="X292" s="8">
        <v>0</v>
      </c>
      <c r="Y292" s="8">
        <v>0</v>
      </c>
      <c r="Z292" s="10">
        <v>46223.379166666666</v>
      </c>
      <c r="AA292" s="10">
        <v>46223.524305555555</v>
      </c>
      <c r="AB292" s="8">
        <v>4</v>
      </c>
      <c r="AC292" s="8">
        <v>0</v>
      </c>
      <c r="AD292" s="8"/>
      <c r="AE292" s="46">
        <v>1</v>
      </c>
      <c r="AF292" s="46">
        <v>0</v>
      </c>
      <c r="AG292" s="41">
        <v>240</v>
      </c>
    </row>
    <row r="293" spans="2:33">
      <c r="B293" s="8" t="s">
        <v>8326</v>
      </c>
      <c r="C293" s="8" t="s">
        <v>49</v>
      </c>
      <c r="D293" s="8" t="s">
        <v>76</v>
      </c>
      <c r="E293" s="9">
        <v>46204</v>
      </c>
      <c r="F293" s="8" t="s">
        <v>52</v>
      </c>
      <c r="G293" s="8" t="s">
        <v>64</v>
      </c>
      <c r="H293" s="8" t="s">
        <v>53</v>
      </c>
      <c r="I293" s="8" t="s">
        <v>54</v>
      </c>
      <c r="J293" s="61">
        <v>0</v>
      </c>
      <c r="K293" s="8">
        <v>1</v>
      </c>
      <c r="L293" s="8">
        <v>4</v>
      </c>
      <c r="M293" s="8" t="s">
        <v>66</v>
      </c>
      <c r="N293" s="9">
        <v>46226</v>
      </c>
      <c r="O293" s="10">
        <v>46226.333333333336</v>
      </c>
      <c r="P293" s="10">
        <v>46226.666666666664</v>
      </c>
      <c r="Q293" s="8" t="s">
        <v>58</v>
      </c>
      <c r="R293" s="8">
        <v>4</v>
      </c>
      <c r="S293" s="8">
        <v>0</v>
      </c>
      <c r="T293" s="8" t="b">
        <v>0</v>
      </c>
      <c r="U293" s="34">
        <v>480</v>
      </c>
      <c r="V293" s="34">
        <v>425</v>
      </c>
      <c r="W293" s="34">
        <v>277</v>
      </c>
      <c r="X293" s="8">
        <v>0</v>
      </c>
      <c r="Y293" s="8">
        <v>0</v>
      </c>
      <c r="Z293" s="10">
        <v>46226.336805555555</v>
      </c>
      <c r="AA293" s="10">
        <v>46226.631944444445</v>
      </c>
      <c r="AB293" s="8">
        <v>4</v>
      </c>
      <c r="AC293" s="8">
        <v>0</v>
      </c>
      <c r="AD293" s="8"/>
      <c r="AE293" s="46">
        <v>1</v>
      </c>
      <c r="AF293" s="46">
        <v>0</v>
      </c>
      <c r="AG293" s="41">
        <v>480</v>
      </c>
    </row>
    <row r="294" spans="2:33">
      <c r="B294" s="8" t="s">
        <v>8326</v>
      </c>
      <c r="C294" s="8" t="s">
        <v>49</v>
      </c>
      <c r="D294" s="8" t="s">
        <v>76</v>
      </c>
      <c r="E294" s="9">
        <v>46204</v>
      </c>
      <c r="F294" s="8" t="s">
        <v>52</v>
      </c>
      <c r="G294" s="8" t="s">
        <v>64</v>
      </c>
      <c r="H294" s="8" t="s">
        <v>53</v>
      </c>
      <c r="I294" s="8" t="s">
        <v>62</v>
      </c>
      <c r="J294" s="61">
        <v>0</v>
      </c>
      <c r="K294" s="8">
        <v>1</v>
      </c>
      <c r="L294" s="8">
        <v>4</v>
      </c>
      <c r="M294" s="8" t="s">
        <v>66</v>
      </c>
      <c r="N294" s="9">
        <v>46228</v>
      </c>
      <c r="O294" s="10">
        <v>46228.354166666664</v>
      </c>
      <c r="P294" s="10">
        <v>46228.729166666664</v>
      </c>
      <c r="Q294" s="8" t="s">
        <v>58</v>
      </c>
      <c r="R294" s="8">
        <v>4</v>
      </c>
      <c r="S294" s="8">
        <v>0</v>
      </c>
      <c r="T294" s="8" t="b">
        <v>0</v>
      </c>
      <c r="U294" s="34">
        <v>540</v>
      </c>
      <c r="V294" s="34">
        <v>507</v>
      </c>
      <c r="W294" s="34">
        <v>425</v>
      </c>
      <c r="X294" s="8">
        <v>0</v>
      </c>
      <c r="Y294" s="8">
        <v>0</v>
      </c>
      <c r="Z294" s="10">
        <v>46228.36041666667</v>
      </c>
      <c r="AA294" s="10">
        <v>46228.712500000001</v>
      </c>
      <c r="AB294" s="8">
        <v>4</v>
      </c>
      <c r="AC294" s="8">
        <v>0</v>
      </c>
      <c r="AD294" s="8"/>
      <c r="AE294" s="46">
        <v>1</v>
      </c>
      <c r="AF294" s="46">
        <v>0</v>
      </c>
      <c r="AG294" s="41">
        <v>540</v>
      </c>
    </row>
    <row r="295" spans="2:33">
      <c r="B295" s="8" t="s">
        <v>8326</v>
      </c>
      <c r="C295" s="8" t="s">
        <v>49</v>
      </c>
      <c r="D295" s="8" t="s">
        <v>76</v>
      </c>
      <c r="E295" s="9">
        <v>46204</v>
      </c>
      <c r="F295" s="8" t="s">
        <v>52</v>
      </c>
      <c r="G295" s="8" t="s">
        <v>64</v>
      </c>
      <c r="H295" s="8" t="s">
        <v>53</v>
      </c>
      <c r="I295" s="8" t="s">
        <v>59</v>
      </c>
      <c r="J295" s="61">
        <v>0</v>
      </c>
      <c r="K295" s="8">
        <v>1</v>
      </c>
      <c r="L295" s="8">
        <v>4</v>
      </c>
      <c r="M295" s="8" t="s">
        <v>66</v>
      </c>
      <c r="N295" s="9">
        <v>46230</v>
      </c>
      <c r="O295" s="10">
        <v>46230.333333333336</v>
      </c>
      <c r="P295" s="10">
        <v>46230.479166666664</v>
      </c>
      <c r="Q295" s="8" t="s">
        <v>58</v>
      </c>
      <c r="R295" s="8">
        <v>4</v>
      </c>
      <c r="S295" s="8">
        <v>0</v>
      </c>
      <c r="T295" s="8" t="b">
        <v>0</v>
      </c>
      <c r="U295" s="34">
        <v>210</v>
      </c>
      <c r="V295" s="34">
        <v>175</v>
      </c>
      <c r="W295" s="34">
        <v>87</v>
      </c>
      <c r="X295" s="8">
        <v>0</v>
      </c>
      <c r="Y295" s="8">
        <v>0</v>
      </c>
      <c r="Z295" s="10">
        <v>46230.340277777781</v>
      </c>
      <c r="AA295" s="10">
        <v>46230.461805555555</v>
      </c>
      <c r="AB295" s="8">
        <v>4</v>
      </c>
      <c r="AC295" s="8">
        <v>0</v>
      </c>
      <c r="AD295" s="8"/>
      <c r="AE295" s="46">
        <v>1</v>
      </c>
      <c r="AF295" s="46">
        <v>0</v>
      </c>
      <c r="AG295" s="41">
        <v>210</v>
      </c>
    </row>
    <row r="296" spans="2:33">
      <c r="B296" s="8" t="s">
        <v>8326</v>
      </c>
      <c r="C296" s="8" t="s">
        <v>49</v>
      </c>
      <c r="D296" s="8" t="s">
        <v>76</v>
      </c>
      <c r="E296" s="9">
        <v>46204</v>
      </c>
      <c r="F296" s="8" t="s">
        <v>52</v>
      </c>
      <c r="G296" s="8" t="s">
        <v>64</v>
      </c>
      <c r="H296" s="8" t="s">
        <v>53</v>
      </c>
      <c r="I296" s="8" t="s">
        <v>62</v>
      </c>
      <c r="J296" s="61">
        <v>0</v>
      </c>
      <c r="K296" s="8">
        <v>1</v>
      </c>
      <c r="L296" s="8">
        <v>4</v>
      </c>
      <c r="M296" s="8" t="s">
        <v>66</v>
      </c>
      <c r="N296" s="9">
        <v>46231</v>
      </c>
      <c r="O296" s="10">
        <v>46231.375</v>
      </c>
      <c r="P296" s="10">
        <v>46231.666666666664</v>
      </c>
      <c r="Q296" s="8" t="s">
        <v>58</v>
      </c>
      <c r="R296" s="8">
        <v>4</v>
      </c>
      <c r="S296" s="8">
        <v>0</v>
      </c>
      <c r="T296" s="8" t="b">
        <v>0</v>
      </c>
      <c r="U296" s="34">
        <v>420</v>
      </c>
      <c r="V296" s="34">
        <v>395</v>
      </c>
      <c r="W296" s="34">
        <v>293</v>
      </c>
      <c r="X296" s="8">
        <v>0</v>
      </c>
      <c r="Y296" s="8">
        <v>0</v>
      </c>
      <c r="Z296" s="10">
        <v>46231.376388888886</v>
      </c>
      <c r="AA296" s="10">
        <v>46231.650694444441</v>
      </c>
      <c r="AB296" s="8">
        <v>4</v>
      </c>
      <c r="AC296" s="8">
        <v>0</v>
      </c>
      <c r="AD296" s="8"/>
      <c r="AE296" s="46">
        <v>1</v>
      </c>
      <c r="AF296" s="46">
        <v>0</v>
      </c>
      <c r="AG296" s="41">
        <v>420</v>
      </c>
    </row>
    <row r="297" spans="2:33">
      <c r="B297" s="8" t="s">
        <v>8326</v>
      </c>
      <c r="C297" s="8" t="s">
        <v>49</v>
      </c>
      <c r="D297" s="8" t="s">
        <v>76</v>
      </c>
      <c r="E297" s="9">
        <v>46204</v>
      </c>
      <c r="F297" s="8" t="s">
        <v>52</v>
      </c>
      <c r="G297" s="8" t="s">
        <v>64</v>
      </c>
      <c r="H297" s="8" t="s">
        <v>53</v>
      </c>
      <c r="I297" s="8" t="s">
        <v>67</v>
      </c>
      <c r="J297" s="61">
        <v>0</v>
      </c>
      <c r="K297" s="8">
        <v>1</v>
      </c>
      <c r="L297" s="8">
        <v>4</v>
      </c>
      <c r="M297" s="8" t="s">
        <v>66</v>
      </c>
      <c r="N297" s="9">
        <v>46234</v>
      </c>
      <c r="O297" s="10">
        <v>46234.541666666664</v>
      </c>
      <c r="P297" s="10">
        <v>46234.666666666664</v>
      </c>
      <c r="Q297" s="8" t="s">
        <v>58</v>
      </c>
      <c r="R297" s="8">
        <v>4</v>
      </c>
      <c r="S297" s="8">
        <v>0</v>
      </c>
      <c r="T297" s="8" t="b">
        <v>0</v>
      </c>
      <c r="U297" s="34">
        <v>180</v>
      </c>
      <c r="V297" s="34">
        <v>158</v>
      </c>
      <c r="W297" s="34">
        <v>80</v>
      </c>
      <c r="X297" s="8">
        <v>0</v>
      </c>
      <c r="Y297" s="8">
        <v>0</v>
      </c>
      <c r="Z297" s="10">
        <v>46234.549305555556</v>
      </c>
      <c r="AA297" s="10">
        <v>46234.65902777778</v>
      </c>
      <c r="AB297" s="8">
        <v>4</v>
      </c>
      <c r="AC297" s="8">
        <v>0</v>
      </c>
      <c r="AD297" s="8"/>
      <c r="AE297" s="46">
        <v>1</v>
      </c>
      <c r="AF297" s="46">
        <v>0</v>
      </c>
      <c r="AG297" s="41">
        <v>180</v>
      </c>
    </row>
    <row r="298" spans="2:33">
      <c r="B298" s="8" t="s">
        <v>8326</v>
      </c>
      <c r="C298" s="8" t="s">
        <v>49</v>
      </c>
      <c r="D298" s="8" t="s">
        <v>78</v>
      </c>
      <c r="E298" s="9">
        <v>46204</v>
      </c>
      <c r="F298" s="8" t="s">
        <v>52</v>
      </c>
      <c r="G298" s="8" t="s">
        <v>77</v>
      </c>
      <c r="H298" s="8" t="s">
        <v>53</v>
      </c>
      <c r="I298" s="8" t="s">
        <v>79</v>
      </c>
      <c r="J298" s="61">
        <v>0</v>
      </c>
      <c r="K298" s="8">
        <v>1</v>
      </c>
      <c r="L298" s="8">
        <v>4</v>
      </c>
      <c r="M298" s="8" t="s">
        <v>80</v>
      </c>
      <c r="N298" s="9">
        <v>46204</v>
      </c>
      <c r="O298" s="10">
        <v>46204.375</v>
      </c>
      <c r="P298" s="10">
        <v>46204.708333333336</v>
      </c>
      <c r="Q298" s="8" t="s">
        <v>58</v>
      </c>
      <c r="R298" s="8">
        <v>4</v>
      </c>
      <c r="S298" s="8">
        <v>0</v>
      </c>
      <c r="T298" s="8" t="b">
        <v>0</v>
      </c>
      <c r="U298" s="34">
        <v>480</v>
      </c>
      <c r="V298" s="34">
        <v>449</v>
      </c>
      <c r="W298" s="34">
        <v>316</v>
      </c>
      <c r="X298" s="8">
        <v>0</v>
      </c>
      <c r="Y298" s="8">
        <v>0</v>
      </c>
      <c r="Z298" s="10">
        <v>46204.383333333331</v>
      </c>
      <c r="AA298" s="10">
        <v>46204.695138888892</v>
      </c>
      <c r="AB298" s="8">
        <v>4</v>
      </c>
      <c r="AC298" s="8">
        <v>0</v>
      </c>
      <c r="AD298" s="8"/>
      <c r="AE298" s="46">
        <v>1</v>
      </c>
      <c r="AF298" s="46">
        <v>0</v>
      </c>
      <c r="AG298" s="41">
        <v>480</v>
      </c>
    </row>
    <row r="299" spans="2:33">
      <c r="B299" s="8" t="s">
        <v>8326</v>
      </c>
      <c r="C299" s="8" t="s">
        <v>49</v>
      </c>
      <c r="D299" s="8" t="s">
        <v>78</v>
      </c>
      <c r="E299" s="9">
        <v>46204</v>
      </c>
      <c r="F299" s="8" t="s">
        <v>52</v>
      </c>
      <c r="G299" s="8" t="s">
        <v>77</v>
      </c>
      <c r="H299" s="8" t="s">
        <v>53</v>
      </c>
      <c r="I299" s="8" t="s">
        <v>79</v>
      </c>
      <c r="J299" s="61">
        <v>0</v>
      </c>
      <c r="K299" s="8">
        <v>1</v>
      </c>
      <c r="L299" s="8">
        <v>4</v>
      </c>
      <c r="M299" s="8" t="s">
        <v>80</v>
      </c>
      <c r="N299" s="9">
        <v>46206</v>
      </c>
      <c r="O299" s="10">
        <v>46206.333333333336</v>
      </c>
      <c r="P299" s="10">
        <v>46206.583333333336</v>
      </c>
      <c r="Q299" s="8" t="s">
        <v>58</v>
      </c>
      <c r="R299" s="8">
        <v>4</v>
      </c>
      <c r="S299" s="8">
        <v>0</v>
      </c>
      <c r="T299" s="8" t="b">
        <v>0</v>
      </c>
      <c r="U299" s="34">
        <v>360</v>
      </c>
      <c r="V299" s="34">
        <v>320</v>
      </c>
      <c r="W299" s="34">
        <v>238</v>
      </c>
      <c r="X299" s="8">
        <v>0</v>
      </c>
      <c r="Y299" s="8">
        <v>0</v>
      </c>
      <c r="Z299" s="10">
        <v>46206.341666666667</v>
      </c>
      <c r="AA299" s="10">
        <v>46206.563888888886</v>
      </c>
      <c r="AB299" s="8">
        <v>4</v>
      </c>
      <c r="AC299" s="8">
        <v>0</v>
      </c>
      <c r="AD299" s="8"/>
      <c r="AE299" s="46">
        <v>1</v>
      </c>
      <c r="AF299" s="46">
        <v>0</v>
      </c>
      <c r="AG299" s="41">
        <v>360</v>
      </c>
    </row>
    <row r="300" spans="2:33">
      <c r="B300" s="8" t="s">
        <v>8326</v>
      </c>
      <c r="C300" s="8" t="s">
        <v>49</v>
      </c>
      <c r="D300" s="8" t="s">
        <v>78</v>
      </c>
      <c r="E300" s="9">
        <v>46204</v>
      </c>
      <c r="F300" s="8" t="s">
        <v>52</v>
      </c>
      <c r="G300" s="8" t="s">
        <v>77</v>
      </c>
      <c r="H300" s="8" t="s">
        <v>53</v>
      </c>
      <c r="I300" s="8" t="s">
        <v>79</v>
      </c>
      <c r="J300" s="61">
        <v>0</v>
      </c>
      <c r="K300" s="8">
        <v>1</v>
      </c>
      <c r="L300" s="8">
        <v>4</v>
      </c>
      <c r="M300" s="8" t="s">
        <v>80</v>
      </c>
      <c r="N300" s="9">
        <v>46212</v>
      </c>
      <c r="O300" s="10">
        <v>46212.354166666664</v>
      </c>
      <c r="P300" s="10">
        <v>46212.5625</v>
      </c>
      <c r="Q300" s="8" t="s">
        <v>58</v>
      </c>
      <c r="R300" s="8">
        <v>4</v>
      </c>
      <c r="S300" s="8">
        <v>0</v>
      </c>
      <c r="T300" s="8" t="b">
        <v>0</v>
      </c>
      <c r="U300" s="34">
        <v>300</v>
      </c>
      <c r="V300" s="34">
        <v>273</v>
      </c>
      <c r="W300" s="34">
        <v>180</v>
      </c>
      <c r="X300" s="8">
        <v>0</v>
      </c>
      <c r="Y300" s="8">
        <v>0</v>
      </c>
      <c r="Z300" s="10">
        <v>46212.356944444444</v>
      </c>
      <c r="AA300" s="10">
        <v>46212.546527777777</v>
      </c>
      <c r="AB300" s="8">
        <v>4</v>
      </c>
      <c r="AC300" s="8">
        <v>0</v>
      </c>
      <c r="AD300" s="8"/>
      <c r="AE300" s="46">
        <v>1</v>
      </c>
      <c r="AF300" s="46">
        <v>0</v>
      </c>
      <c r="AG300" s="41">
        <v>300</v>
      </c>
    </row>
    <row r="301" spans="2:33">
      <c r="B301" s="8" t="s">
        <v>8326</v>
      </c>
      <c r="C301" s="8" t="s">
        <v>49</v>
      </c>
      <c r="D301" s="8" t="s">
        <v>78</v>
      </c>
      <c r="E301" s="9">
        <v>46204</v>
      </c>
      <c r="F301" s="8" t="s">
        <v>52</v>
      </c>
      <c r="G301" s="8" t="s">
        <v>77</v>
      </c>
      <c r="H301" s="8" t="s">
        <v>53</v>
      </c>
      <c r="I301" s="8" t="s">
        <v>79</v>
      </c>
      <c r="J301" s="61">
        <v>0</v>
      </c>
      <c r="K301" s="8">
        <v>1</v>
      </c>
      <c r="L301" s="8">
        <v>4</v>
      </c>
      <c r="M301" s="8" t="s">
        <v>80</v>
      </c>
      <c r="N301" s="9">
        <v>46213</v>
      </c>
      <c r="O301" s="10">
        <v>46213.333333333336</v>
      </c>
      <c r="P301" s="10">
        <v>46213.583333333336</v>
      </c>
      <c r="Q301" s="8" t="s">
        <v>58</v>
      </c>
      <c r="R301" s="8">
        <v>4</v>
      </c>
      <c r="S301" s="8">
        <v>0</v>
      </c>
      <c r="T301" s="8" t="b">
        <v>0</v>
      </c>
      <c r="U301" s="34">
        <v>360</v>
      </c>
      <c r="V301" s="34">
        <v>339</v>
      </c>
      <c r="W301" s="34">
        <v>243</v>
      </c>
      <c r="X301" s="8">
        <v>0</v>
      </c>
      <c r="Y301" s="8">
        <v>0</v>
      </c>
      <c r="Z301" s="10">
        <v>46213.337500000001</v>
      </c>
      <c r="AA301" s="10">
        <v>46213.572916666664</v>
      </c>
      <c r="AB301" s="8">
        <v>4</v>
      </c>
      <c r="AC301" s="8">
        <v>0</v>
      </c>
      <c r="AD301" s="8"/>
      <c r="AE301" s="46">
        <v>1</v>
      </c>
      <c r="AF301" s="46">
        <v>0</v>
      </c>
      <c r="AG301" s="41">
        <v>360</v>
      </c>
    </row>
    <row r="302" spans="2:33">
      <c r="B302" s="8" t="s">
        <v>8326</v>
      </c>
      <c r="C302" s="8" t="s">
        <v>49</v>
      </c>
      <c r="D302" s="8" t="s">
        <v>78</v>
      </c>
      <c r="E302" s="9">
        <v>46204</v>
      </c>
      <c r="F302" s="8" t="s">
        <v>52</v>
      </c>
      <c r="G302" s="8" t="s">
        <v>77</v>
      </c>
      <c r="H302" s="8" t="s">
        <v>53</v>
      </c>
      <c r="I302" s="8" t="s">
        <v>79</v>
      </c>
      <c r="J302" s="61">
        <v>0</v>
      </c>
      <c r="K302" s="8">
        <v>1</v>
      </c>
      <c r="L302" s="8">
        <v>4</v>
      </c>
      <c r="M302" s="8" t="s">
        <v>80</v>
      </c>
      <c r="N302" s="9">
        <v>46217</v>
      </c>
      <c r="O302" s="10">
        <v>46217.333333333336</v>
      </c>
      <c r="P302" s="10">
        <v>46217.458333333336</v>
      </c>
      <c r="Q302" s="8" t="s">
        <v>58</v>
      </c>
      <c r="R302" s="8">
        <v>4</v>
      </c>
      <c r="S302" s="8">
        <v>0</v>
      </c>
      <c r="T302" s="8" t="b">
        <v>0</v>
      </c>
      <c r="U302" s="34">
        <v>180</v>
      </c>
      <c r="V302" s="34">
        <v>155</v>
      </c>
      <c r="W302" s="34">
        <v>75</v>
      </c>
      <c r="X302" s="8">
        <v>0</v>
      </c>
      <c r="Y302" s="8">
        <v>0</v>
      </c>
      <c r="Z302" s="10">
        <v>46217.334722222222</v>
      </c>
      <c r="AA302" s="10">
        <v>46217.442361111112</v>
      </c>
      <c r="AB302" s="8">
        <v>4</v>
      </c>
      <c r="AC302" s="8">
        <v>0</v>
      </c>
      <c r="AD302" s="8"/>
      <c r="AE302" s="46">
        <v>1</v>
      </c>
      <c r="AF302" s="46">
        <v>0</v>
      </c>
      <c r="AG302" s="41">
        <v>180</v>
      </c>
    </row>
    <row r="303" spans="2:33">
      <c r="B303" s="8" t="s">
        <v>8326</v>
      </c>
      <c r="C303" s="8" t="s">
        <v>49</v>
      </c>
      <c r="D303" s="8" t="s">
        <v>78</v>
      </c>
      <c r="E303" s="9">
        <v>46204</v>
      </c>
      <c r="F303" s="8" t="s">
        <v>52</v>
      </c>
      <c r="G303" s="8" t="s">
        <v>77</v>
      </c>
      <c r="H303" s="8" t="s">
        <v>53</v>
      </c>
      <c r="I303" s="8" t="s">
        <v>79</v>
      </c>
      <c r="J303" s="61">
        <v>0</v>
      </c>
      <c r="K303" s="8">
        <v>1</v>
      </c>
      <c r="L303" s="8">
        <v>4</v>
      </c>
      <c r="M303" s="8" t="s">
        <v>80</v>
      </c>
      <c r="N303" s="9">
        <v>46218</v>
      </c>
      <c r="O303" s="10">
        <v>46218.354166666664</v>
      </c>
      <c r="P303" s="10">
        <v>46218.6875</v>
      </c>
      <c r="Q303" s="8" t="s">
        <v>58</v>
      </c>
      <c r="R303" s="8">
        <v>4</v>
      </c>
      <c r="S303" s="8">
        <v>0</v>
      </c>
      <c r="T303" s="8" t="b">
        <v>0</v>
      </c>
      <c r="U303" s="34">
        <v>480</v>
      </c>
      <c r="V303" s="34">
        <v>446</v>
      </c>
      <c r="W303" s="34">
        <v>323</v>
      </c>
      <c r="X303" s="8">
        <v>0</v>
      </c>
      <c r="Y303" s="8">
        <v>0</v>
      </c>
      <c r="Z303" s="10">
        <v>46218.36041666667</v>
      </c>
      <c r="AA303" s="10">
        <v>46218.670138888891</v>
      </c>
      <c r="AB303" s="8">
        <v>4</v>
      </c>
      <c r="AC303" s="8">
        <v>0</v>
      </c>
      <c r="AD303" s="8"/>
      <c r="AE303" s="46">
        <v>1</v>
      </c>
      <c r="AF303" s="46">
        <v>0</v>
      </c>
      <c r="AG303" s="41">
        <v>480</v>
      </c>
    </row>
    <row r="304" spans="2:33">
      <c r="B304" s="8" t="s">
        <v>8326</v>
      </c>
      <c r="C304" s="8" t="s">
        <v>49</v>
      </c>
      <c r="D304" s="8" t="s">
        <v>78</v>
      </c>
      <c r="E304" s="9">
        <v>46204</v>
      </c>
      <c r="F304" s="8" t="s">
        <v>52</v>
      </c>
      <c r="G304" s="8" t="s">
        <v>77</v>
      </c>
      <c r="H304" s="8" t="s">
        <v>53</v>
      </c>
      <c r="I304" s="8" t="s">
        <v>79</v>
      </c>
      <c r="J304" s="61">
        <v>0</v>
      </c>
      <c r="K304" s="8">
        <v>1</v>
      </c>
      <c r="L304" s="8">
        <v>4</v>
      </c>
      <c r="M304" s="8" t="s">
        <v>80</v>
      </c>
      <c r="N304" s="9">
        <v>46220</v>
      </c>
      <c r="O304" s="10">
        <v>46220.333333333336</v>
      </c>
      <c r="P304" s="10">
        <v>46220.479166666664</v>
      </c>
      <c r="Q304" s="8" t="s">
        <v>58</v>
      </c>
      <c r="R304" s="8">
        <v>4</v>
      </c>
      <c r="S304" s="8">
        <v>0</v>
      </c>
      <c r="T304" s="8" t="b">
        <v>0</v>
      </c>
      <c r="U304" s="34">
        <v>210</v>
      </c>
      <c r="V304" s="34">
        <v>186</v>
      </c>
      <c r="W304" s="34">
        <v>124</v>
      </c>
      <c r="X304" s="8">
        <v>0</v>
      </c>
      <c r="Y304" s="8">
        <v>0</v>
      </c>
      <c r="Z304" s="10">
        <v>46220.339583333334</v>
      </c>
      <c r="AA304" s="10">
        <v>46220.46875</v>
      </c>
      <c r="AB304" s="8">
        <v>4</v>
      </c>
      <c r="AC304" s="8">
        <v>0</v>
      </c>
      <c r="AD304" s="8"/>
      <c r="AE304" s="46">
        <v>1</v>
      </c>
      <c r="AF304" s="46">
        <v>0</v>
      </c>
      <c r="AG304" s="41">
        <v>210</v>
      </c>
    </row>
    <row r="305" spans="2:33">
      <c r="B305" s="8" t="s">
        <v>8326</v>
      </c>
      <c r="C305" s="8" t="s">
        <v>49</v>
      </c>
      <c r="D305" s="8" t="s">
        <v>78</v>
      </c>
      <c r="E305" s="9">
        <v>46204</v>
      </c>
      <c r="F305" s="8" t="s">
        <v>52</v>
      </c>
      <c r="G305" s="8" t="s">
        <v>77</v>
      </c>
      <c r="H305" s="8" t="s">
        <v>53</v>
      </c>
      <c r="I305" s="8" t="s">
        <v>79</v>
      </c>
      <c r="J305" s="61">
        <v>0</v>
      </c>
      <c r="K305" s="8">
        <v>1</v>
      </c>
      <c r="L305" s="8">
        <v>4</v>
      </c>
      <c r="M305" s="8" t="s">
        <v>80</v>
      </c>
      <c r="N305" s="9">
        <v>46222</v>
      </c>
      <c r="O305" s="10">
        <v>46222.333333333336</v>
      </c>
      <c r="P305" s="10">
        <v>46222.479166666664</v>
      </c>
      <c r="Q305" s="8" t="s">
        <v>58</v>
      </c>
      <c r="R305" s="8">
        <v>4</v>
      </c>
      <c r="S305" s="8">
        <v>0</v>
      </c>
      <c r="T305" s="8" t="b">
        <v>0</v>
      </c>
      <c r="U305" s="34">
        <v>210</v>
      </c>
      <c r="V305" s="34">
        <v>183</v>
      </c>
      <c r="W305" s="34">
        <v>118</v>
      </c>
      <c r="X305" s="8">
        <v>0</v>
      </c>
      <c r="Y305" s="8">
        <v>0</v>
      </c>
      <c r="Z305" s="10">
        <v>46222.335416666669</v>
      </c>
      <c r="AA305" s="10">
        <v>46222.462500000001</v>
      </c>
      <c r="AB305" s="8">
        <v>4</v>
      </c>
      <c r="AC305" s="8">
        <v>0</v>
      </c>
      <c r="AD305" s="8"/>
      <c r="AE305" s="46">
        <v>1</v>
      </c>
      <c r="AF305" s="46">
        <v>0</v>
      </c>
      <c r="AG305" s="41">
        <v>210</v>
      </c>
    </row>
    <row r="306" spans="2:33">
      <c r="B306" s="8" t="s">
        <v>8326</v>
      </c>
      <c r="C306" s="8" t="s">
        <v>49</v>
      </c>
      <c r="D306" s="8" t="s">
        <v>78</v>
      </c>
      <c r="E306" s="9">
        <v>46204</v>
      </c>
      <c r="F306" s="8" t="s">
        <v>52</v>
      </c>
      <c r="G306" s="8" t="s">
        <v>77</v>
      </c>
      <c r="H306" s="8" t="s">
        <v>53</v>
      </c>
      <c r="I306" s="8" t="s">
        <v>79</v>
      </c>
      <c r="J306" s="61">
        <v>0</v>
      </c>
      <c r="K306" s="8">
        <v>1</v>
      </c>
      <c r="L306" s="8">
        <v>4</v>
      </c>
      <c r="M306" s="8" t="s">
        <v>80</v>
      </c>
      <c r="N306" s="9">
        <v>46224</v>
      </c>
      <c r="O306" s="10">
        <v>46224.5625</v>
      </c>
      <c r="P306" s="10">
        <v>46224.770833333336</v>
      </c>
      <c r="Q306" s="8" t="s">
        <v>58</v>
      </c>
      <c r="R306" s="8">
        <v>4</v>
      </c>
      <c r="S306" s="8">
        <v>0</v>
      </c>
      <c r="T306" s="8" t="b">
        <v>0</v>
      </c>
      <c r="U306" s="34">
        <v>300</v>
      </c>
      <c r="V306" s="34">
        <v>276</v>
      </c>
      <c r="W306" s="34">
        <v>180</v>
      </c>
      <c r="X306" s="8">
        <v>0</v>
      </c>
      <c r="Y306" s="8">
        <v>0</v>
      </c>
      <c r="Z306" s="10">
        <v>46224.568749999999</v>
      </c>
      <c r="AA306" s="10">
        <v>46224.760416666664</v>
      </c>
      <c r="AB306" s="8">
        <v>4</v>
      </c>
      <c r="AC306" s="8">
        <v>0</v>
      </c>
      <c r="AD306" s="8"/>
      <c r="AE306" s="46">
        <v>1</v>
      </c>
      <c r="AF306" s="46">
        <v>0</v>
      </c>
      <c r="AG306" s="41">
        <v>300</v>
      </c>
    </row>
    <row r="307" spans="2:33">
      <c r="B307" s="8" t="s">
        <v>8326</v>
      </c>
      <c r="C307" s="8" t="s">
        <v>49</v>
      </c>
      <c r="D307" s="8" t="s">
        <v>78</v>
      </c>
      <c r="E307" s="9">
        <v>46204</v>
      </c>
      <c r="F307" s="8" t="s">
        <v>52</v>
      </c>
      <c r="G307" s="8" t="s">
        <v>77</v>
      </c>
      <c r="H307" s="8" t="s">
        <v>53</v>
      </c>
      <c r="I307" s="8" t="s">
        <v>79</v>
      </c>
      <c r="J307" s="61">
        <v>0</v>
      </c>
      <c r="K307" s="8">
        <v>1</v>
      </c>
      <c r="L307" s="8">
        <v>4</v>
      </c>
      <c r="M307" s="8" t="s">
        <v>80</v>
      </c>
      <c r="N307" s="9">
        <v>46225</v>
      </c>
      <c r="O307" s="10">
        <v>46225.5625</v>
      </c>
      <c r="P307" s="10">
        <v>46225.6875</v>
      </c>
      <c r="Q307" s="8" t="s">
        <v>58</v>
      </c>
      <c r="R307" s="8">
        <v>4</v>
      </c>
      <c r="S307" s="8">
        <v>0</v>
      </c>
      <c r="T307" s="8" t="b">
        <v>0</v>
      </c>
      <c r="U307" s="34">
        <v>180</v>
      </c>
      <c r="V307" s="34">
        <v>150</v>
      </c>
      <c r="W307" s="34">
        <v>94</v>
      </c>
      <c r="X307" s="8">
        <v>0</v>
      </c>
      <c r="Y307" s="8">
        <v>0</v>
      </c>
      <c r="Z307" s="10">
        <v>46225.566666666666</v>
      </c>
      <c r="AA307" s="10">
        <v>46225.67083333333</v>
      </c>
      <c r="AB307" s="8">
        <v>4</v>
      </c>
      <c r="AC307" s="8">
        <v>0</v>
      </c>
      <c r="AD307" s="8"/>
      <c r="AE307" s="46">
        <v>1</v>
      </c>
      <c r="AF307" s="46">
        <v>0</v>
      </c>
      <c r="AG307" s="41">
        <v>180</v>
      </c>
    </row>
    <row r="308" spans="2:33">
      <c r="B308" s="8" t="s">
        <v>8326</v>
      </c>
      <c r="C308" s="8" t="s">
        <v>49</v>
      </c>
      <c r="D308" s="8" t="s">
        <v>78</v>
      </c>
      <c r="E308" s="9">
        <v>46204</v>
      </c>
      <c r="F308" s="8" t="s">
        <v>52</v>
      </c>
      <c r="G308" s="8" t="s">
        <v>77</v>
      </c>
      <c r="H308" s="8" t="s">
        <v>53</v>
      </c>
      <c r="I308" s="8" t="s">
        <v>79</v>
      </c>
      <c r="J308" s="61">
        <v>0</v>
      </c>
      <c r="K308" s="8">
        <v>1</v>
      </c>
      <c r="L308" s="8">
        <v>4</v>
      </c>
      <c r="M308" s="8" t="s">
        <v>80</v>
      </c>
      <c r="N308" s="9">
        <v>46226</v>
      </c>
      <c r="O308" s="10">
        <v>46226.541666666664</v>
      </c>
      <c r="P308" s="10">
        <v>46226.729166666664</v>
      </c>
      <c r="Q308" s="8" t="s">
        <v>58</v>
      </c>
      <c r="R308" s="8">
        <v>4</v>
      </c>
      <c r="S308" s="8">
        <v>0</v>
      </c>
      <c r="T308" s="8" t="b">
        <v>0</v>
      </c>
      <c r="U308" s="34">
        <v>270</v>
      </c>
      <c r="V308" s="34">
        <v>230</v>
      </c>
      <c r="W308" s="34">
        <v>165</v>
      </c>
      <c r="X308" s="8">
        <v>0</v>
      </c>
      <c r="Y308" s="8">
        <v>0</v>
      </c>
      <c r="Z308" s="10">
        <v>46226.548611111109</v>
      </c>
      <c r="AA308" s="10">
        <v>46226.708333333336</v>
      </c>
      <c r="AB308" s="8">
        <v>4</v>
      </c>
      <c r="AC308" s="8">
        <v>0</v>
      </c>
      <c r="AD308" s="8"/>
      <c r="AE308" s="46">
        <v>1</v>
      </c>
      <c r="AF308" s="46">
        <v>0</v>
      </c>
      <c r="AG308" s="41">
        <v>270</v>
      </c>
    </row>
    <row r="309" spans="2:33">
      <c r="B309" s="8" t="s">
        <v>8326</v>
      </c>
      <c r="C309" s="8" t="s">
        <v>49</v>
      </c>
      <c r="D309" s="8" t="s">
        <v>78</v>
      </c>
      <c r="E309" s="9">
        <v>46204</v>
      </c>
      <c r="F309" s="8" t="s">
        <v>52</v>
      </c>
      <c r="G309" s="8" t="s">
        <v>77</v>
      </c>
      <c r="H309" s="8" t="s">
        <v>53</v>
      </c>
      <c r="I309" s="8" t="s">
        <v>79</v>
      </c>
      <c r="J309" s="61">
        <v>0</v>
      </c>
      <c r="K309" s="8">
        <v>1</v>
      </c>
      <c r="L309" s="8">
        <v>4</v>
      </c>
      <c r="M309" s="8" t="s">
        <v>80</v>
      </c>
      <c r="N309" s="9">
        <v>46227</v>
      </c>
      <c r="O309" s="10">
        <v>46227.354166666664</v>
      </c>
      <c r="P309" s="10">
        <v>46227.6875</v>
      </c>
      <c r="Q309" s="8" t="s">
        <v>58</v>
      </c>
      <c r="R309" s="8">
        <v>4</v>
      </c>
      <c r="S309" s="8">
        <v>0</v>
      </c>
      <c r="T309" s="8" t="b">
        <v>0</v>
      </c>
      <c r="U309" s="34">
        <v>480</v>
      </c>
      <c r="V309" s="34">
        <v>433</v>
      </c>
      <c r="W309" s="34">
        <v>323</v>
      </c>
      <c r="X309" s="8">
        <v>0</v>
      </c>
      <c r="Y309" s="8">
        <v>0</v>
      </c>
      <c r="Z309" s="10">
        <v>46227.355555555558</v>
      </c>
      <c r="AA309" s="10">
        <v>46227.65625</v>
      </c>
      <c r="AB309" s="8">
        <v>4</v>
      </c>
      <c r="AC309" s="8">
        <v>0</v>
      </c>
      <c r="AD309" s="8"/>
      <c r="AE309" s="46">
        <v>1</v>
      </c>
      <c r="AF309" s="46">
        <v>0</v>
      </c>
      <c r="AG309" s="41">
        <v>480</v>
      </c>
    </row>
    <row r="310" spans="2:33">
      <c r="B310" s="8" t="s">
        <v>8326</v>
      </c>
      <c r="C310" s="8" t="s">
        <v>49</v>
      </c>
      <c r="D310" s="8" t="s">
        <v>78</v>
      </c>
      <c r="E310" s="9">
        <v>46204</v>
      </c>
      <c r="F310" s="8" t="s">
        <v>52</v>
      </c>
      <c r="G310" s="8" t="s">
        <v>77</v>
      </c>
      <c r="H310" s="8" t="s">
        <v>53</v>
      </c>
      <c r="I310" s="8" t="s">
        <v>79</v>
      </c>
      <c r="J310" s="61">
        <v>0</v>
      </c>
      <c r="K310" s="8">
        <v>1</v>
      </c>
      <c r="L310" s="8">
        <v>4</v>
      </c>
      <c r="M310" s="8" t="s">
        <v>80</v>
      </c>
      <c r="N310" s="9">
        <v>46228</v>
      </c>
      <c r="O310" s="10">
        <v>46228.333333333336</v>
      </c>
      <c r="P310" s="10">
        <v>46228.666666666664</v>
      </c>
      <c r="Q310" s="8" t="s">
        <v>58</v>
      </c>
      <c r="R310" s="8">
        <v>4</v>
      </c>
      <c r="S310" s="8">
        <v>0</v>
      </c>
      <c r="T310" s="8" t="b">
        <v>0</v>
      </c>
      <c r="U310" s="34">
        <v>480</v>
      </c>
      <c r="V310" s="34">
        <v>447</v>
      </c>
      <c r="W310" s="34">
        <v>326</v>
      </c>
      <c r="X310" s="8">
        <v>0</v>
      </c>
      <c r="Y310" s="8">
        <v>0</v>
      </c>
      <c r="Z310" s="10">
        <v>46228.340277777781</v>
      </c>
      <c r="AA310" s="10">
        <v>46228.650694444441</v>
      </c>
      <c r="AB310" s="8">
        <v>4</v>
      </c>
      <c r="AC310" s="8">
        <v>0</v>
      </c>
      <c r="AD310" s="8"/>
      <c r="AE310" s="46">
        <v>1</v>
      </c>
      <c r="AF310" s="46">
        <v>0</v>
      </c>
      <c r="AG310" s="41">
        <v>480</v>
      </c>
    </row>
    <row r="311" spans="2:33">
      <c r="B311" s="8" t="s">
        <v>8326</v>
      </c>
      <c r="C311" s="8" t="s">
        <v>49</v>
      </c>
      <c r="D311" s="8" t="s">
        <v>78</v>
      </c>
      <c r="E311" s="9">
        <v>46204</v>
      </c>
      <c r="F311" s="8" t="s">
        <v>52</v>
      </c>
      <c r="G311" s="8" t="s">
        <v>77</v>
      </c>
      <c r="H311" s="8" t="s">
        <v>53</v>
      </c>
      <c r="I311" s="8" t="s">
        <v>79</v>
      </c>
      <c r="J311" s="61">
        <v>0</v>
      </c>
      <c r="K311" s="8">
        <v>1</v>
      </c>
      <c r="L311" s="8">
        <v>4</v>
      </c>
      <c r="M311" s="8" t="s">
        <v>80</v>
      </c>
      <c r="N311" s="9">
        <v>46230</v>
      </c>
      <c r="O311" s="10">
        <v>46230.375</v>
      </c>
      <c r="P311" s="10">
        <v>46230.75</v>
      </c>
      <c r="Q311" s="8" t="s">
        <v>58</v>
      </c>
      <c r="R311" s="8">
        <v>4</v>
      </c>
      <c r="S311" s="8">
        <v>0</v>
      </c>
      <c r="T311" s="8" t="b">
        <v>0</v>
      </c>
      <c r="U311" s="34">
        <v>540</v>
      </c>
      <c r="V311" s="34">
        <v>507</v>
      </c>
      <c r="W311" s="34">
        <v>415</v>
      </c>
      <c r="X311" s="8">
        <v>0</v>
      </c>
      <c r="Y311" s="8">
        <v>0</v>
      </c>
      <c r="Z311" s="10">
        <v>46230.383333333331</v>
      </c>
      <c r="AA311" s="10">
        <v>46230.73541666667</v>
      </c>
      <c r="AB311" s="8">
        <v>4</v>
      </c>
      <c r="AC311" s="8">
        <v>0</v>
      </c>
      <c r="AD311" s="8"/>
      <c r="AE311" s="46">
        <v>1</v>
      </c>
      <c r="AF311" s="46">
        <v>0</v>
      </c>
      <c r="AG311" s="41">
        <v>540</v>
      </c>
    </row>
    <row r="312" spans="2:33">
      <c r="B312" s="8" t="s">
        <v>8326</v>
      </c>
      <c r="C312" s="8" t="s">
        <v>49</v>
      </c>
      <c r="D312" s="8" t="s">
        <v>78</v>
      </c>
      <c r="E312" s="9">
        <v>46204</v>
      </c>
      <c r="F312" s="8" t="s">
        <v>52</v>
      </c>
      <c r="G312" s="8" t="s">
        <v>77</v>
      </c>
      <c r="H312" s="8" t="s">
        <v>53</v>
      </c>
      <c r="I312" s="8" t="s">
        <v>79</v>
      </c>
      <c r="J312" s="61">
        <v>0</v>
      </c>
      <c r="K312" s="8">
        <v>1</v>
      </c>
      <c r="L312" s="8">
        <v>4</v>
      </c>
      <c r="M312" s="8" t="s">
        <v>80</v>
      </c>
      <c r="N312" s="9">
        <v>46231</v>
      </c>
      <c r="O312" s="10">
        <v>46231.5625</v>
      </c>
      <c r="P312" s="10">
        <v>46231.6875</v>
      </c>
      <c r="Q312" s="8" t="s">
        <v>58</v>
      </c>
      <c r="R312" s="8">
        <v>4</v>
      </c>
      <c r="S312" s="8">
        <v>0</v>
      </c>
      <c r="T312" s="8" t="b">
        <v>0</v>
      </c>
      <c r="U312" s="34">
        <v>180</v>
      </c>
      <c r="V312" s="34">
        <v>164</v>
      </c>
      <c r="W312" s="34">
        <v>92</v>
      </c>
      <c r="X312" s="8">
        <v>0</v>
      </c>
      <c r="Y312" s="8">
        <v>0</v>
      </c>
      <c r="Z312" s="10">
        <v>46231.56527777778</v>
      </c>
      <c r="AA312" s="10">
        <v>46231.679166666669</v>
      </c>
      <c r="AB312" s="8">
        <v>4</v>
      </c>
      <c r="AC312" s="8">
        <v>0</v>
      </c>
      <c r="AD312" s="8"/>
      <c r="AE312" s="46">
        <v>1</v>
      </c>
      <c r="AF312" s="46">
        <v>0</v>
      </c>
      <c r="AG312" s="41">
        <v>180</v>
      </c>
    </row>
    <row r="313" spans="2:33">
      <c r="B313" s="8" t="s">
        <v>8326</v>
      </c>
      <c r="C313" s="8" t="s">
        <v>49</v>
      </c>
      <c r="D313" s="8" t="s">
        <v>78</v>
      </c>
      <c r="E313" s="9">
        <v>46204</v>
      </c>
      <c r="F313" s="8" t="s">
        <v>52</v>
      </c>
      <c r="G313" s="8" t="s">
        <v>77</v>
      </c>
      <c r="H313" s="8" t="s">
        <v>53</v>
      </c>
      <c r="I313" s="8" t="s">
        <v>79</v>
      </c>
      <c r="J313" s="61">
        <v>0</v>
      </c>
      <c r="K313" s="8">
        <v>1</v>
      </c>
      <c r="L313" s="8">
        <v>4</v>
      </c>
      <c r="M313" s="8" t="s">
        <v>80</v>
      </c>
      <c r="N313" s="9">
        <v>46232</v>
      </c>
      <c r="O313" s="10">
        <v>46232.541666666664</v>
      </c>
      <c r="P313" s="10">
        <v>46232.708333333336</v>
      </c>
      <c r="Q313" s="8" t="s">
        <v>58</v>
      </c>
      <c r="R313" s="8">
        <v>4</v>
      </c>
      <c r="S313" s="8">
        <v>0</v>
      </c>
      <c r="T313" s="8" t="b">
        <v>0</v>
      </c>
      <c r="U313" s="34">
        <v>240</v>
      </c>
      <c r="V313" s="34">
        <v>212</v>
      </c>
      <c r="W313" s="34">
        <v>130</v>
      </c>
      <c r="X313" s="8">
        <v>0</v>
      </c>
      <c r="Y313" s="8">
        <v>0</v>
      </c>
      <c r="Z313" s="10">
        <v>46232.544444444444</v>
      </c>
      <c r="AA313" s="10">
        <v>46232.691666666666</v>
      </c>
      <c r="AB313" s="8">
        <v>4</v>
      </c>
      <c r="AC313" s="8">
        <v>0</v>
      </c>
      <c r="AD313" s="8"/>
      <c r="AE313" s="46">
        <v>1</v>
      </c>
      <c r="AF313" s="46">
        <v>0</v>
      </c>
      <c r="AG313" s="41">
        <v>240</v>
      </c>
    </row>
    <row r="314" spans="2:33">
      <c r="B314" s="8" t="s">
        <v>8326</v>
      </c>
      <c r="C314" s="8" t="s">
        <v>49</v>
      </c>
      <c r="D314" s="8" t="s">
        <v>78</v>
      </c>
      <c r="E314" s="9">
        <v>46204</v>
      </c>
      <c r="F314" s="8" t="s">
        <v>52</v>
      </c>
      <c r="G314" s="8" t="s">
        <v>77</v>
      </c>
      <c r="H314" s="8" t="s">
        <v>53</v>
      </c>
      <c r="I314" s="8" t="s">
        <v>79</v>
      </c>
      <c r="J314" s="61">
        <v>0</v>
      </c>
      <c r="K314" s="8">
        <v>1</v>
      </c>
      <c r="L314" s="8">
        <v>4</v>
      </c>
      <c r="M314" s="8" t="s">
        <v>80</v>
      </c>
      <c r="N314" s="9">
        <v>46233</v>
      </c>
      <c r="O314" s="10">
        <v>46233.541666666664</v>
      </c>
      <c r="P314" s="10">
        <v>46233.6875</v>
      </c>
      <c r="Q314" s="8" t="s">
        <v>58</v>
      </c>
      <c r="R314" s="8">
        <v>4</v>
      </c>
      <c r="S314" s="8">
        <v>0</v>
      </c>
      <c r="T314" s="8" t="b">
        <v>0</v>
      </c>
      <c r="U314" s="34">
        <v>210</v>
      </c>
      <c r="V314" s="34">
        <v>178</v>
      </c>
      <c r="W314" s="34">
        <v>79</v>
      </c>
      <c r="X314" s="8">
        <v>0</v>
      </c>
      <c r="Y314" s="8">
        <v>0</v>
      </c>
      <c r="Z314" s="10">
        <v>46233.548611111109</v>
      </c>
      <c r="AA314" s="10">
        <v>46233.672222222223</v>
      </c>
      <c r="AB314" s="8">
        <v>4</v>
      </c>
      <c r="AC314" s="8">
        <v>0</v>
      </c>
      <c r="AD314" s="8"/>
      <c r="AE314" s="46">
        <v>1</v>
      </c>
      <c r="AF314" s="46">
        <v>0</v>
      </c>
      <c r="AG314" s="41">
        <v>210</v>
      </c>
    </row>
    <row r="315" spans="2:33">
      <c r="B315" s="8" t="s">
        <v>8326</v>
      </c>
      <c r="C315" s="8" t="s">
        <v>49</v>
      </c>
      <c r="D315" s="8" t="s">
        <v>81</v>
      </c>
      <c r="E315" s="9">
        <v>46204</v>
      </c>
      <c r="F315" s="8" t="s">
        <v>52</v>
      </c>
      <c r="G315" s="8" t="s">
        <v>77</v>
      </c>
      <c r="H315" s="8" t="s">
        <v>53</v>
      </c>
      <c r="I315" s="8" t="s">
        <v>79</v>
      </c>
      <c r="J315" s="61">
        <v>0</v>
      </c>
      <c r="K315" s="8">
        <v>1</v>
      </c>
      <c r="L315" s="8">
        <v>4</v>
      </c>
      <c r="M315" s="8" t="s">
        <v>80</v>
      </c>
      <c r="N315" s="9">
        <v>46204</v>
      </c>
      <c r="O315" s="10">
        <v>46204.375</v>
      </c>
      <c r="P315" s="10">
        <v>46204.5625</v>
      </c>
      <c r="Q315" s="8" t="s">
        <v>58</v>
      </c>
      <c r="R315" s="8">
        <v>4</v>
      </c>
      <c r="S315" s="8">
        <v>0</v>
      </c>
      <c r="T315" s="8" t="b">
        <v>0</v>
      </c>
      <c r="U315" s="34">
        <v>270</v>
      </c>
      <c r="V315" s="34">
        <v>233</v>
      </c>
      <c r="W315" s="34">
        <v>143</v>
      </c>
      <c r="X315" s="8">
        <v>0</v>
      </c>
      <c r="Y315" s="8">
        <v>0</v>
      </c>
      <c r="Z315" s="10">
        <v>46204.376388888886</v>
      </c>
      <c r="AA315" s="10">
        <v>46204.538194444445</v>
      </c>
      <c r="AB315" s="8">
        <v>4</v>
      </c>
      <c r="AC315" s="8">
        <v>0</v>
      </c>
      <c r="AD315" s="8"/>
      <c r="AE315" s="46">
        <v>1</v>
      </c>
      <c r="AF315" s="46">
        <v>0</v>
      </c>
      <c r="AG315" s="41">
        <v>270</v>
      </c>
    </row>
    <row r="316" spans="2:33">
      <c r="B316" s="8" t="s">
        <v>8326</v>
      </c>
      <c r="C316" s="8" t="s">
        <v>49</v>
      </c>
      <c r="D316" s="8" t="s">
        <v>81</v>
      </c>
      <c r="E316" s="9">
        <v>46204</v>
      </c>
      <c r="F316" s="8" t="s">
        <v>52</v>
      </c>
      <c r="G316" s="8" t="s">
        <v>77</v>
      </c>
      <c r="H316" s="8" t="s">
        <v>53</v>
      </c>
      <c r="I316" s="8" t="s">
        <v>79</v>
      </c>
      <c r="J316" s="61">
        <v>0</v>
      </c>
      <c r="K316" s="8">
        <v>1</v>
      </c>
      <c r="L316" s="8">
        <v>4</v>
      </c>
      <c r="M316" s="8" t="s">
        <v>80</v>
      </c>
      <c r="N316" s="9">
        <v>46205</v>
      </c>
      <c r="O316" s="10">
        <v>46205.333333333336</v>
      </c>
      <c r="P316" s="10">
        <v>46205.479166666664</v>
      </c>
      <c r="Q316" s="8" t="s">
        <v>58</v>
      </c>
      <c r="R316" s="8">
        <v>4</v>
      </c>
      <c r="S316" s="8">
        <v>0</v>
      </c>
      <c r="T316" s="8" t="b">
        <v>0</v>
      </c>
      <c r="U316" s="34">
        <v>210</v>
      </c>
      <c r="V316" s="34">
        <v>181</v>
      </c>
      <c r="W316" s="34">
        <v>104</v>
      </c>
      <c r="X316" s="8">
        <v>0</v>
      </c>
      <c r="Y316" s="8">
        <v>0</v>
      </c>
      <c r="Z316" s="10">
        <v>46205.338888888888</v>
      </c>
      <c r="AA316" s="10">
        <v>46205.464583333334</v>
      </c>
      <c r="AB316" s="8">
        <v>4</v>
      </c>
      <c r="AC316" s="8">
        <v>0</v>
      </c>
      <c r="AD316" s="8"/>
      <c r="AE316" s="46">
        <v>1</v>
      </c>
      <c r="AF316" s="46">
        <v>0</v>
      </c>
      <c r="AG316" s="41">
        <v>210</v>
      </c>
    </row>
    <row r="317" spans="2:33">
      <c r="B317" s="8" t="s">
        <v>8326</v>
      </c>
      <c r="C317" s="8" t="s">
        <v>49</v>
      </c>
      <c r="D317" s="8" t="s">
        <v>81</v>
      </c>
      <c r="E317" s="9">
        <v>46204</v>
      </c>
      <c r="F317" s="8" t="s">
        <v>52</v>
      </c>
      <c r="G317" s="8" t="s">
        <v>77</v>
      </c>
      <c r="H317" s="8" t="s">
        <v>53</v>
      </c>
      <c r="I317" s="8" t="s">
        <v>79</v>
      </c>
      <c r="J317" s="61">
        <v>0</v>
      </c>
      <c r="K317" s="8">
        <v>1</v>
      </c>
      <c r="L317" s="8">
        <v>4</v>
      </c>
      <c r="M317" s="8" t="s">
        <v>80</v>
      </c>
      <c r="N317" s="9">
        <v>46206</v>
      </c>
      <c r="O317" s="10">
        <v>46206.354166666664</v>
      </c>
      <c r="P317" s="10">
        <v>46206.520833333336</v>
      </c>
      <c r="Q317" s="8" t="s">
        <v>58</v>
      </c>
      <c r="R317" s="8">
        <v>4</v>
      </c>
      <c r="S317" s="8">
        <v>0</v>
      </c>
      <c r="T317" s="8" t="b">
        <v>0</v>
      </c>
      <c r="U317" s="34">
        <v>240</v>
      </c>
      <c r="V317" s="34">
        <v>218</v>
      </c>
      <c r="W317" s="34">
        <v>136</v>
      </c>
      <c r="X317" s="8">
        <v>0</v>
      </c>
      <c r="Y317" s="8">
        <v>0</v>
      </c>
      <c r="Z317" s="10">
        <v>46206.357638888891</v>
      </c>
      <c r="AA317" s="10">
        <v>46206.509027777778</v>
      </c>
      <c r="AB317" s="8">
        <v>4</v>
      </c>
      <c r="AC317" s="8">
        <v>0</v>
      </c>
      <c r="AD317" s="8"/>
      <c r="AE317" s="46">
        <v>1</v>
      </c>
      <c r="AF317" s="46">
        <v>0</v>
      </c>
      <c r="AG317" s="41">
        <v>240</v>
      </c>
    </row>
    <row r="318" spans="2:33">
      <c r="B318" s="8" t="s">
        <v>8326</v>
      </c>
      <c r="C318" s="8" t="s">
        <v>49</v>
      </c>
      <c r="D318" s="8" t="s">
        <v>81</v>
      </c>
      <c r="E318" s="9">
        <v>46204</v>
      </c>
      <c r="F318" s="8" t="s">
        <v>52</v>
      </c>
      <c r="G318" s="8" t="s">
        <v>77</v>
      </c>
      <c r="H318" s="8" t="s">
        <v>53</v>
      </c>
      <c r="I318" s="8" t="s">
        <v>79</v>
      </c>
      <c r="J318" s="61">
        <v>0</v>
      </c>
      <c r="K318" s="8">
        <v>1</v>
      </c>
      <c r="L318" s="8">
        <v>4</v>
      </c>
      <c r="M318" s="8" t="s">
        <v>80</v>
      </c>
      <c r="N318" s="9">
        <v>46208</v>
      </c>
      <c r="O318" s="10">
        <v>46208.5625</v>
      </c>
      <c r="P318" s="10">
        <v>46208.75</v>
      </c>
      <c r="Q318" s="8" t="s">
        <v>58</v>
      </c>
      <c r="R318" s="8">
        <v>4</v>
      </c>
      <c r="S318" s="8">
        <v>0</v>
      </c>
      <c r="T318" s="8" t="b">
        <v>0</v>
      </c>
      <c r="U318" s="34">
        <v>270</v>
      </c>
      <c r="V318" s="34">
        <v>245</v>
      </c>
      <c r="W318" s="34">
        <v>173</v>
      </c>
      <c r="X318" s="8">
        <v>0</v>
      </c>
      <c r="Y318" s="8">
        <v>0</v>
      </c>
      <c r="Z318" s="10">
        <v>46208.565972222219</v>
      </c>
      <c r="AA318" s="10">
        <v>46208.736111111109</v>
      </c>
      <c r="AB318" s="8">
        <v>4</v>
      </c>
      <c r="AC318" s="8">
        <v>0</v>
      </c>
      <c r="AD318" s="8"/>
      <c r="AE318" s="46">
        <v>1</v>
      </c>
      <c r="AF318" s="46">
        <v>0</v>
      </c>
      <c r="AG318" s="41">
        <v>270</v>
      </c>
    </row>
    <row r="319" spans="2:33">
      <c r="B319" s="8" t="s">
        <v>8326</v>
      </c>
      <c r="C319" s="8" t="s">
        <v>49</v>
      </c>
      <c r="D319" s="8" t="s">
        <v>81</v>
      </c>
      <c r="E319" s="9">
        <v>46204</v>
      </c>
      <c r="F319" s="8" t="s">
        <v>52</v>
      </c>
      <c r="G319" s="8" t="s">
        <v>77</v>
      </c>
      <c r="H319" s="8" t="s">
        <v>53</v>
      </c>
      <c r="I319" s="8" t="s">
        <v>79</v>
      </c>
      <c r="J319" s="61">
        <v>0</v>
      </c>
      <c r="K319" s="8">
        <v>1</v>
      </c>
      <c r="L319" s="8">
        <v>4</v>
      </c>
      <c r="M319" s="8" t="s">
        <v>80</v>
      </c>
      <c r="N319" s="9">
        <v>46210</v>
      </c>
      <c r="O319" s="10">
        <v>46210.333333333336</v>
      </c>
      <c r="P319" s="10">
        <v>46210.520833333336</v>
      </c>
      <c r="Q319" s="8" t="s">
        <v>58</v>
      </c>
      <c r="R319" s="8">
        <v>4</v>
      </c>
      <c r="S319" s="8">
        <v>0</v>
      </c>
      <c r="T319" s="8" t="b">
        <v>0</v>
      </c>
      <c r="U319" s="34">
        <v>270</v>
      </c>
      <c r="V319" s="34">
        <v>250</v>
      </c>
      <c r="W319" s="34">
        <v>165</v>
      </c>
      <c r="X319" s="8">
        <v>0</v>
      </c>
      <c r="Y319" s="8">
        <v>0</v>
      </c>
      <c r="Z319" s="10">
        <v>46210.338194444441</v>
      </c>
      <c r="AA319" s="10">
        <v>46210.511805555558</v>
      </c>
      <c r="AB319" s="8">
        <v>4</v>
      </c>
      <c r="AC319" s="8">
        <v>0</v>
      </c>
      <c r="AD319" s="8"/>
      <c r="AE319" s="46">
        <v>1</v>
      </c>
      <c r="AF319" s="46">
        <v>0</v>
      </c>
      <c r="AG319" s="41">
        <v>270</v>
      </c>
    </row>
    <row r="320" spans="2:33">
      <c r="B320" s="8" t="s">
        <v>8326</v>
      </c>
      <c r="C320" s="8" t="s">
        <v>49</v>
      </c>
      <c r="D320" s="8" t="s">
        <v>81</v>
      </c>
      <c r="E320" s="9">
        <v>46204</v>
      </c>
      <c r="F320" s="8" t="s">
        <v>52</v>
      </c>
      <c r="G320" s="8" t="s">
        <v>77</v>
      </c>
      <c r="H320" s="8" t="s">
        <v>53</v>
      </c>
      <c r="I320" s="8" t="s">
        <v>79</v>
      </c>
      <c r="J320" s="61">
        <v>0</v>
      </c>
      <c r="K320" s="8">
        <v>1</v>
      </c>
      <c r="L320" s="8">
        <v>4</v>
      </c>
      <c r="M320" s="8" t="s">
        <v>80</v>
      </c>
      <c r="N320" s="9">
        <v>46212</v>
      </c>
      <c r="O320" s="10">
        <v>46212.375</v>
      </c>
      <c r="P320" s="10">
        <v>46212.708333333336</v>
      </c>
      <c r="Q320" s="8" t="s">
        <v>58</v>
      </c>
      <c r="R320" s="8">
        <v>4</v>
      </c>
      <c r="S320" s="8">
        <v>0</v>
      </c>
      <c r="T320" s="8" t="b">
        <v>0</v>
      </c>
      <c r="U320" s="34">
        <v>480</v>
      </c>
      <c r="V320" s="34">
        <v>444</v>
      </c>
      <c r="W320" s="34">
        <v>312</v>
      </c>
      <c r="X320" s="8">
        <v>0</v>
      </c>
      <c r="Y320" s="8">
        <v>0</v>
      </c>
      <c r="Z320" s="10">
        <v>46212.379861111112</v>
      </c>
      <c r="AA320" s="10">
        <v>46212.688194444447</v>
      </c>
      <c r="AB320" s="8">
        <v>4</v>
      </c>
      <c r="AC320" s="8">
        <v>0</v>
      </c>
      <c r="AD320" s="8"/>
      <c r="AE320" s="46">
        <v>1</v>
      </c>
      <c r="AF320" s="46">
        <v>0</v>
      </c>
      <c r="AG320" s="41">
        <v>480</v>
      </c>
    </row>
    <row r="321" spans="2:33">
      <c r="B321" s="8" t="s">
        <v>8326</v>
      </c>
      <c r="C321" s="8" t="s">
        <v>49</v>
      </c>
      <c r="D321" s="8" t="s">
        <v>81</v>
      </c>
      <c r="E321" s="9">
        <v>46204</v>
      </c>
      <c r="F321" s="8" t="s">
        <v>52</v>
      </c>
      <c r="G321" s="8" t="s">
        <v>77</v>
      </c>
      <c r="H321" s="8" t="s">
        <v>53</v>
      </c>
      <c r="I321" s="8" t="s">
        <v>79</v>
      </c>
      <c r="J321" s="61">
        <v>0</v>
      </c>
      <c r="K321" s="8">
        <v>1</v>
      </c>
      <c r="L321" s="8">
        <v>4</v>
      </c>
      <c r="M321" s="8" t="s">
        <v>80</v>
      </c>
      <c r="N321" s="9">
        <v>46214</v>
      </c>
      <c r="O321" s="10">
        <v>46214.375</v>
      </c>
      <c r="P321" s="10">
        <v>46214.708333333336</v>
      </c>
      <c r="Q321" s="8" t="s">
        <v>58</v>
      </c>
      <c r="R321" s="8">
        <v>4</v>
      </c>
      <c r="S321" s="8">
        <v>0</v>
      </c>
      <c r="T321" s="8" t="b">
        <v>0</v>
      </c>
      <c r="U321" s="34">
        <v>480</v>
      </c>
      <c r="V321" s="34">
        <v>440</v>
      </c>
      <c r="W321" s="34">
        <v>358</v>
      </c>
      <c r="X321" s="8">
        <v>0</v>
      </c>
      <c r="Y321" s="8">
        <v>0</v>
      </c>
      <c r="Z321" s="10">
        <v>46214.379166666666</v>
      </c>
      <c r="AA321" s="10">
        <v>46214.68472222222</v>
      </c>
      <c r="AB321" s="8">
        <v>4</v>
      </c>
      <c r="AC321" s="8">
        <v>0</v>
      </c>
      <c r="AD321" s="8"/>
      <c r="AE321" s="46">
        <v>1</v>
      </c>
      <c r="AF321" s="46">
        <v>0</v>
      </c>
      <c r="AG321" s="41">
        <v>480</v>
      </c>
    </row>
    <row r="322" spans="2:33">
      <c r="B322" s="8" t="s">
        <v>8326</v>
      </c>
      <c r="C322" s="8" t="s">
        <v>49</v>
      </c>
      <c r="D322" s="8" t="s">
        <v>81</v>
      </c>
      <c r="E322" s="9">
        <v>46204</v>
      </c>
      <c r="F322" s="8" t="s">
        <v>52</v>
      </c>
      <c r="G322" s="8" t="s">
        <v>77</v>
      </c>
      <c r="H322" s="8" t="s">
        <v>53</v>
      </c>
      <c r="I322" s="8" t="s">
        <v>79</v>
      </c>
      <c r="J322" s="61">
        <v>0</v>
      </c>
      <c r="K322" s="8">
        <v>1</v>
      </c>
      <c r="L322" s="8">
        <v>4</v>
      </c>
      <c r="M322" s="8" t="s">
        <v>80</v>
      </c>
      <c r="N322" s="9">
        <v>46218</v>
      </c>
      <c r="O322" s="10">
        <v>46218.375</v>
      </c>
      <c r="P322" s="10">
        <v>46218.708333333336</v>
      </c>
      <c r="Q322" s="8" t="s">
        <v>58</v>
      </c>
      <c r="R322" s="8">
        <v>4</v>
      </c>
      <c r="S322" s="8">
        <v>0</v>
      </c>
      <c r="T322" s="8" t="b">
        <v>0</v>
      </c>
      <c r="U322" s="34">
        <v>480</v>
      </c>
      <c r="V322" s="34">
        <v>445</v>
      </c>
      <c r="W322" s="34">
        <v>327</v>
      </c>
      <c r="X322" s="8">
        <v>0</v>
      </c>
      <c r="Y322" s="8">
        <v>0</v>
      </c>
      <c r="Z322" s="10">
        <v>46218.383333333331</v>
      </c>
      <c r="AA322" s="10">
        <v>46218.692361111112</v>
      </c>
      <c r="AB322" s="8">
        <v>4</v>
      </c>
      <c r="AC322" s="8">
        <v>0</v>
      </c>
      <c r="AD322" s="8"/>
      <c r="AE322" s="46">
        <v>1</v>
      </c>
      <c r="AF322" s="46">
        <v>0</v>
      </c>
      <c r="AG322" s="41">
        <v>480</v>
      </c>
    </row>
    <row r="323" spans="2:33">
      <c r="B323" s="8" t="s">
        <v>8326</v>
      </c>
      <c r="C323" s="8" t="s">
        <v>49</v>
      </c>
      <c r="D323" s="8" t="s">
        <v>81</v>
      </c>
      <c r="E323" s="9">
        <v>46204</v>
      </c>
      <c r="F323" s="8" t="s">
        <v>52</v>
      </c>
      <c r="G323" s="8" t="s">
        <v>77</v>
      </c>
      <c r="H323" s="8" t="s">
        <v>53</v>
      </c>
      <c r="I323" s="8" t="s">
        <v>79</v>
      </c>
      <c r="J323" s="61">
        <v>0</v>
      </c>
      <c r="K323" s="8">
        <v>1</v>
      </c>
      <c r="L323" s="8">
        <v>4</v>
      </c>
      <c r="M323" s="8" t="s">
        <v>80</v>
      </c>
      <c r="N323" s="9">
        <v>46219</v>
      </c>
      <c r="O323" s="10">
        <v>46219.5625</v>
      </c>
      <c r="P323" s="10">
        <v>46219.6875</v>
      </c>
      <c r="Q323" s="8" t="s">
        <v>58</v>
      </c>
      <c r="R323" s="8">
        <v>4</v>
      </c>
      <c r="S323" s="8">
        <v>0</v>
      </c>
      <c r="T323" s="8" t="b">
        <v>0</v>
      </c>
      <c r="U323" s="34">
        <v>180</v>
      </c>
      <c r="V323" s="34">
        <v>169</v>
      </c>
      <c r="W323" s="34">
        <v>78</v>
      </c>
      <c r="X323" s="8">
        <v>0</v>
      </c>
      <c r="Y323" s="8">
        <v>0</v>
      </c>
      <c r="Z323" s="10">
        <v>46219.563888888886</v>
      </c>
      <c r="AA323" s="10">
        <v>46219.681250000001</v>
      </c>
      <c r="AB323" s="8">
        <v>4</v>
      </c>
      <c r="AC323" s="8">
        <v>0</v>
      </c>
      <c r="AD323" s="8"/>
      <c r="AE323" s="46">
        <v>1</v>
      </c>
      <c r="AF323" s="46">
        <v>0</v>
      </c>
      <c r="AG323" s="41">
        <v>180</v>
      </c>
    </row>
    <row r="324" spans="2:33">
      <c r="B324" s="8" t="s">
        <v>8326</v>
      </c>
      <c r="C324" s="8" t="s">
        <v>49</v>
      </c>
      <c r="D324" s="8" t="s">
        <v>81</v>
      </c>
      <c r="E324" s="9">
        <v>46204</v>
      </c>
      <c r="F324" s="8" t="s">
        <v>52</v>
      </c>
      <c r="G324" s="8" t="s">
        <v>77</v>
      </c>
      <c r="H324" s="8" t="s">
        <v>53</v>
      </c>
      <c r="I324" s="8" t="s">
        <v>79</v>
      </c>
      <c r="J324" s="61">
        <v>0</v>
      </c>
      <c r="K324" s="8">
        <v>1</v>
      </c>
      <c r="L324" s="8">
        <v>4</v>
      </c>
      <c r="M324" s="8" t="s">
        <v>80</v>
      </c>
      <c r="N324" s="9">
        <v>46221</v>
      </c>
      <c r="O324" s="10">
        <v>46221.541666666664</v>
      </c>
      <c r="P324" s="10">
        <v>46221.6875</v>
      </c>
      <c r="Q324" s="8" t="s">
        <v>58</v>
      </c>
      <c r="R324" s="8">
        <v>4</v>
      </c>
      <c r="S324" s="8">
        <v>0</v>
      </c>
      <c r="T324" s="8" t="b">
        <v>0</v>
      </c>
      <c r="U324" s="34">
        <v>210</v>
      </c>
      <c r="V324" s="34">
        <v>188</v>
      </c>
      <c r="W324" s="34">
        <v>107</v>
      </c>
      <c r="X324" s="8">
        <v>0</v>
      </c>
      <c r="Y324" s="8">
        <v>0</v>
      </c>
      <c r="Z324" s="10">
        <v>46221.545138888891</v>
      </c>
      <c r="AA324" s="10">
        <v>46221.675694444442</v>
      </c>
      <c r="AB324" s="8">
        <v>4</v>
      </c>
      <c r="AC324" s="8">
        <v>0</v>
      </c>
      <c r="AD324" s="8"/>
      <c r="AE324" s="46">
        <v>1</v>
      </c>
      <c r="AF324" s="46">
        <v>0</v>
      </c>
      <c r="AG324" s="41">
        <v>210</v>
      </c>
    </row>
    <row r="325" spans="2:33">
      <c r="B325" s="8" t="s">
        <v>8326</v>
      </c>
      <c r="C325" s="8" t="s">
        <v>49</v>
      </c>
      <c r="D325" s="8" t="s">
        <v>81</v>
      </c>
      <c r="E325" s="9">
        <v>46204</v>
      </c>
      <c r="F325" s="8" t="s">
        <v>52</v>
      </c>
      <c r="G325" s="8" t="s">
        <v>77</v>
      </c>
      <c r="H325" s="8" t="s">
        <v>53</v>
      </c>
      <c r="I325" s="8" t="s">
        <v>79</v>
      </c>
      <c r="J325" s="61">
        <v>0</v>
      </c>
      <c r="K325" s="8">
        <v>1</v>
      </c>
      <c r="L325" s="8">
        <v>4</v>
      </c>
      <c r="M325" s="8" t="s">
        <v>80</v>
      </c>
      <c r="N325" s="9">
        <v>46222</v>
      </c>
      <c r="O325" s="10">
        <v>46222.375</v>
      </c>
      <c r="P325" s="10">
        <v>46222.5625</v>
      </c>
      <c r="Q325" s="8" t="s">
        <v>58</v>
      </c>
      <c r="R325" s="8">
        <v>4</v>
      </c>
      <c r="S325" s="8">
        <v>0</v>
      </c>
      <c r="T325" s="8" t="b">
        <v>0</v>
      </c>
      <c r="U325" s="34">
        <v>270</v>
      </c>
      <c r="V325" s="34">
        <v>248</v>
      </c>
      <c r="W325" s="34">
        <v>176</v>
      </c>
      <c r="X325" s="8">
        <v>0</v>
      </c>
      <c r="Y325" s="8">
        <v>0</v>
      </c>
      <c r="Z325" s="10">
        <v>46222.381944444445</v>
      </c>
      <c r="AA325" s="10">
        <v>46222.554166666669</v>
      </c>
      <c r="AB325" s="8">
        <v>4</v>
      </c>
      <c r="AC325" s="8">
        <v>0</v>
      </c>
      <c r="AD325" s="8"/>
      <c r="AE325" s="46">
        <v>1</v>
      </c>
      <c r="AF325" s="46">
        <v>0</v>
      </c>
      <c r="AG325" s="41">
        <v>270</v>
      </c>
    </row>
    <row r="326" spans="2:33">
      <c r="B326" s="8" t="s">
        <v>8326</v>
      </c>
      <c r="C326" s="8" t="s">
        <v>49</v>
      </c>
      <c r="D326" s="8" t="s">
        <v>81</v>
      </c>
      <c r="E326" s="9">
        <v>46204</v>
      </c>
      <c r="F326" s="8" t="s">
        <v>52</v>
      </c>
      <c r="G326" s="8" t="s">
        <v>77</v>
      </c>
      <c r="H326" s="8" t="s">
        <v>53</v>
      </c>
      <c r="I326" s="8" t="s">
        <v>79</v>
      </c>
      <c r="J326" s="61">
        <v>0</v>
      </c>
      <c r="K326" s="8">
        <v>1</v>
      </c>
      <c r="L326" s="8">
        <v>4</v>
      </c>
      <c r="M326" s="8" t="s">
        <v>80</v>
      </c>
      <c r="N326" s="9">
        <v>46223</v>
      </c>
      <c r="O326" s="10">
        <v>46223.375</v>
      </c>
      <c r="P326" s="10">
        <v>46223.541666666664</v>
      </c>
      <c r="Q326" s="8" t="s">
        <v>58</v>
      </c>
      <c r="R326" s="8">
        <v>4</v>
      </c>
      <c r="S326" s="8">
        <v>0</v>
      </c>
      <c r="T326" s="8" t="b">
        <v>0</v>
      </c>
      <c r="U326" s="34">
        <v>240</v>
      </c>
      <c r="V326" s="34">
        <v>215</v>
      </c>
      <c r="W326" s="34">
        <v>135</v>
      </c>
      <c r="X326" s="8">
        <v>0</v>
      </c>
      <c r="Y326" s="8">
        <v>0</v>
      </c>
      <c r="Z326" s="10">
        <v>46223.379166666666</v>
      </c>
      <c r="AA326" s="10">
        <v>46223.52847222222</v>
      </c>
      <c r="AB326" s="8">
        <v>4</v>
      </c>
      <c r="AC326" s="8">
        <v>0</v>
      </c>
      <c r="AD326" s="8"/>
      <c r="AE326" s="46">
        <v>1</v>
      </c>
      <c r="AF326" s="46">
        <v>0</v>
      </c>
      <c r="AG326" s="41">
        <v>240</v>
      </c>
    </row>
    <row r="327" spans="2:33">
      <c r="B327" s="8" t="s">
        <v>8326</v>
      </c>
      <c r="C327" s="8" t="s">
        <v>49</v>
      </c>
      <c r="D327" s="8" t="s">
        <v>81</v>
      </c>
      <c r="E327" s="9">
        <v>46204</v>
      </c>
      <c r="F327" s="8" t="s">
        <v>52</v>
      </c>
      <c r="G327" s="8" t="s">
        <v>77</v>
      </c>
      <c r="H327" s="8" t="s">
        <v>53</v>
      </c>
      <c r="I327" s="8" t="s">
        <v>79</v>
      </c>
      <c r="J327" s="61">
        <v>0</v>
      </c>
      <c r="K327" s="8">
        <v>1</v>
      </c>
      <c r="L327" s="8">
        <v>4</v>
      </c>
      <c r="M327" s="8" t="s">
        <v>80</v>
      </c>
      <c r="N327" s="9">
        <v>46224</v>
      </c>
      <c r="O327" s="10">
        <v>46224.3125</v>
      </c>
      <c r="P327" s="10">
        <v>46224.6875</v>
      </c>
      <c r="Q327" s="8" t="s">
        <v>58</v>
      </c>
      <c r="R327" s="8">
        <v>4</v>
      </c>
      <c r="S327" s="8">
        <v>0</v>
      </c>
      <c r="T327" s="8" t="b">
        <v>0</v>
      </c>
      <c r="U327" s="34">
        <v>540</v>
      </c>
      <c r="V327" s="34">
        <v>492</v>
      </c>
      <c r="W327" s="34">
        <v>332</v>
      </c>
      <c r="X327" s="8">
        <v>0</v>
      </c>
      <c r="Y327" s="8">
        <v>0</v>
      </c>
      <c r="Z327" s="10">
        <v>46224.316666666666</v>
      </c>
      <c r="AA327" s="10">
        <v>46224.658333333333</v>
      </c>
      <c r="AB327" s="8">
        <v>4</v>
      </c>
      <c r="AC327" s="8">
        <v>0</v>
      </c>
      <c r="AD327" s="8"/>
      <c r="AE327" s="46">
        <v>1</v>
      </c>
      <c r="AF327" s="46">
        <v>0</v>
      </c>
      <c r="AG327" s="41">
        <v>540</v>
      </c>
    </row>
    <row r="328" spans="2:33">
      <c r="B328" s="8" t="s">
        <v>8326</v>
      </c>
      <c r="C328" s="8" t="s">
        <v>49</v>
      </c>
      <c r="D328" s="8" t="s">
        <v>81</v>
      </c>
      <c r="E328" s="9">
        <v>46204</v>
      </c>
      <c r="F328" s="8" t="s">
        <v>52</v>
      </c>
      <c r="G328" s="8" t="s">
        <v>77</v>
      </c>
      <c r="H328" s="8" t="s">
        <v>53</v>
      </c>
      <c r="I328" s="8" t="s">
        <v>79</v>
      </c>
      <c r="J328" s="61">
        <v>0</v>
      </c>
      <c r="K328" s="8">
        <v>1</v>
      </c>
      <c r="L328" s="8">
        <v>4</v>
      </c>
      <c r="M328" s="8" t="s">
        <v>80</v>
      </c>
      <c r="N328" s="9">
        <v>46226</v>
      </c>
      <c r="O328" s="10">
        <v>46226.5625</v>
      </c>
      <c r="P328" s="10">
        <v>46226.729166666664</v>
      </c>
      <c r="Q328" s="8" t="s">
        <v>58</v>
      </c>
      <c r="R328" s="8">
        <v>4</v>
      </c>
      <c r="S328" s="8">
        <v>0</v>
      </c>
      <c r="T328" s="8" t="b">
        <v>0</v>
      </c>
      <c r="U328" s="34">
        <v>240</v>
      </c>
      <c r="V328" s="34">
        <v>208</v>
      </c>
      <c r="W328" s="34">
        <v>134</v>
      </c>
      <c r="X328" s="8">
        <v>0</v>
      </c>
      <c r="Y328" s="8">
        <v>0</v>
      </c>
      <c r="Z328" s="10">
        <v>46226.569444444445</v>
      </c>
      <c r="AA328" s="10">
        <v>46226.713888888888</v>
      </c>
      <c r="AB328" s="8">
        <v>4</v>
      </c>
      <c r="AC328" s="8">
        <v>0</v>
      </c>
      <c r="AD328" s="8"/>
      <c r="AE328" s="46">
        <v>1</v>
      </c>
      <c r="AF328" s="46">
        <v>0</v>
      </c>
      <c r="AG328" s="41">
        <v>240</v>
      </c>
    </row>
    <row r="329" spans="2:33">
      <c r="B329" s="8" t="s">
        <v>8326</v>
      </c>
      <c r="C329" s="8" t="s">
        <v>49</v>
      </c>
      <c r="D329" s="8" t="s">
        <v>81</v>
      </c>
      <c r="E329" s="9">
        <v>46204</v>
      </c>
      <c r="F329" s="8" t="s">
        <v>52</v>
      </c>
      <c r="G329" s="8" t="s">
        <v>77</v>
      </c>
      <c r="H329" s="8" t="s">
        <v>53</v>
      </c>
      <c r="I329" s="8" t="s">
        <v>79</v>
      </c>
      <c r="J329" s="61">
        <v>0</v>
      </c>
      <c r="K329" s="8">
        <v>1</v>
      </c>
      <c r="L329" s="8">
        <v>4</v>
      </c>
      <c r="M329" s="8" t="s">
        <v>80</v>
      </c>
      <c r="N329" s="9">
        <v>46228</v>
      </c>
      <c r="O329" s="10">
        <v>46228.375</v>
      </c>
      <c r="P329" s="10">
        <v>46228.666666666664</v>
      </c>
      <c r="Q329" s="8" t="s">
        <v>58</v>
      </c>
      <c r="R329" s="8">
        <v>4</v>
      </c>
      <c r="S329" s="8">
        <v>0</v>
      </c>
      <c r="T329" s="8" t="b">
        <v>0</v>
      </c>
      <c r="U329" s="34">
        <v>420</v>
      </c>
      <c r="V329" s="34">
        <v>390</v>
      </c>
      <c r="W329" s="34">
        <v>251</v>
      </c>
      <c r="X329" s="8">
        <v>0</v>
      </c>
      <c r="Y329" s="8">
        <v>0</v>
      </c>
      <c r="Z329" s="10">
        <v>46228.381944444445</v>
      </c>
      <c r="AA329" s="10">
        <v>46228.652777777781</v>
      </c>
      <c r="AB329" s="8">
        <v>4</v>
      </c>
      <c r="AC329" s="8">
        <v>0</v>
      </c>
      <c r="AD329" s="8"/>
      <c r="AE329" s="46">
        <v>1</v>
      </c>
      <c r="AF329" s="46">
        <v>0</v>
      </c>
      <c r="AG329" s="41">
        <v>420</v>
      </c>
    </row>
    <row r="330" spans="2:33">
      <c r="B330" s="8" t="s">
        <v>8326</v>
      </c>
      <c r="C330" s="8" t="s">
        <v>49</v>
      </c>
      <c r="D330" s="8" t="s">
        <v>81</v>
      </c>
      <c r="E330" s="9">
        <v>46204</v>
      </c>
      <c r="F330" s="8" t="s">
        <v>52</v>
      </c>
      <c r="G330" s="8" t="s">
        <v>77</v>
      </c>
      <c r="H330" s="8" t="s">
        <v>53</v>
      </c>
      <c r="I330" s="8" t="s">
        <v>79</v>
      </c>
      <c r="J330" s="61">
        <v>0</v>
      </c>
      <c r="K330" s="8">
        <v>1</v>
      </c>
      <c r="L330" s="8">
        <v>4</v>
      </c>
      <c r="M330" s="8" t="s">
        <v>80</v>
      </c>
      <c r="N330" s="9">
        <v>46229</v>
      </c>
      <c r="O330" s="10">
        <v>46229.3125</v>
      </c>
      <c r="P330" s="10">
        <v>46229.645833333336</v>
      </c>
      <c r="Q330" s="8" t="s">
        <v>58</v>
      </c>
      <c r="R330" s="8">
        <v>4</v>
      </c>
      <c r="S330" s="8">
        <v>0</v>
      </c>
      <c r="T330" s="8" t="b">
        <v>0</v>
      </c>
      <c r="U330" s="34">
        <v>480</v>
      </c>
      <c r="V330" s="34">
        <v>448</v>
      </c>
      <c r="W330" s="34">
        <v>328</v>
      </c>
      <c r="X330" s="8">
        <v>0</v>
      </c>
      <c r="Y330" s="8">
        <v>0</v>
      </c>
      <c r="Z330" s="10">
        <v>46229.320833333331</v>
      </c>
      <c r="AA330" s="10">
        <v>46229.631944444445</v>
      </c>
      <c r="AB330" s="8">
        <v>4</v>
      </c>
      <c r="AC330" s="8">
        <v>0</v>
      </c>
      <c r="AD330" s="8"/>
      <c r="AE330" s="46">
        <v>1</v>
      </c>
      <c r="AF330" s="46">
        <v>0</v>
      </c>
      <c r="AG330" s="41">
        <v>480</v>
      </c>
    </row>
    <row r="331" spans="2:33">
      <c r="B331" s="8" t="s">
        <v>8326</v>
      </c>
      <c r="C331" s="8" t="s">
        <v>49</v>
      </c>
      <c r="D331" s="8" t="s">
        <v>81</v>
      </c>
      <c r="E331" s="9">
        <v>46204</v>
      </c>
      <c r="F331" s="8" t="s">
        <v>52</v>
      </c>
      <c r="G331" s="8" t="s">
        <v>77</v>
      </c>
      <c r="H331" s="8" t="s">
        <v>53</v>
      </c>
      <c r="I331" s="8" t="s">
        <v>79</v>
      </c>
      <c r="J331" s="61">
        <v>0</v>
      </c>
      <c r="K331" s="8">
        <v>1</v>
      </c>
      <c r="L331" s="8">
        <v>4</v>
      </c>
      <c r="M331" s="8" t="s">
        <v>80</v>
      </c>
      <c r="N331" s="9">
        <v>46233</v>
      </c>
      <c r="O331" s="10">
        <v>46233.354166666664</v>
      </c>
      <c r="P331" s="10">
        <v>46233.6875</v>
      </c>
      <c r="Q331" s="8" t="s">
        <v>58</v>
      </c>
      <c r="R331" s="8">
        <v>4</v>
      </c>
      <c r="S331" s="8">
        <v>0</v>
      </c>
      <c r="T331" s="8" t="b">
        <v>0</v>
      </c>
      <c r="U331" s="34">
        <v>480</v>
      </c>
      <c r="V331" s="34">
        <v>430</v>
      </c>
      <c r="W331" s="34">
        <v>325</v>
      </c>
      <c r="X331" s="8">
        <v>0</v>
      </c>
      <c r="Y331" s="8">
        <v>0</v>
      </c>
      <c r="Z331" s="10">
        <v>46233.362500000003</v>
      </c>
      <c r="AA331" s="10">
        <v>46233.661111111112</v>
      </c>
      <c r="AB331" s="8">
        <v>4</v>
      </c>
      <c r="AC331" s="8">
        <v>0</v>
      </c>
      <c r="AD331" s="8"/>
      <c r="AE331" s="46">
        <v>1</v>
      </c>
      <c r="AF331" s="46">
        <v>0</v>
      </c>
      <c r="AG331" s="41">
        <v>480</v>
      </c>
    </row>
    <row r="332" spans="2:33">
      <c r="B332" s="8" t="s">
        <v>8326</v>
      </c>
      <c r="C332" s="8" t="s">
        <v>49</v>
      </c>
      <c r="D332" s="8" t="s">
        <v>81</v>
      </c>
      <c r="E332" s="9">
        <v>46204</v>
      </c>
      <c r="F332" s="8" t="s">
        <v>52</v>
      </c>
      <c r="G332" s="8" t="s">
        <v>77</v>
      </c>
      <c r="H332" s="8" t="s">
        <v>53</v>
      </c>
      <c r="I332" s="8" t="s">
        <v>79</v>
      </c>
      <c r="J332" s="61">
        <v>0</v>
      </c>
      <c r="K332" s="8">
        <v>1</v>
      </c>
      <c r="L332" s="8">
        <v>4</v>
      </c>
      <c r="M332" s="8" t="s">
        <v>80</v>
      </c>
      <c r="N332" s="9">
        <v>46234</v>
      </c>
      <c r="O332" s="10">
        <v>46234.333333333336</v>
      </c>
      <c r="P332" s="10">
        <v>46234.5</v>
      </c>
      <c r="Q332" s="8" t="s">
        <v>58</v>
      </c>
      <c r="R332" s="8">
        <v>4</v>
      </c>
      <c r="S332" s="8">
        <v>0</v>
      </c>
      <c r="T332" s="8" t="b">
        <v>0</v>
      </c>
      <c r="U332" s="34">
        <v>240</v>
      </c>
      <c r="V332" s="34">
        <v>212</v>
      </c>
      <c r="W332" s="34">
        <v>140</v>
      </c>
      <c r="X332" s="8">
        <v>0</v>
      </c>
      <c r="Y332" s="8">
        <v>0</v>
      </c>
      <c r="Z332" s="10">
        <v>46234.339583333334</v>
      </c>
      <c r="AA332" s="10">
        <v>46234.486805555556</v>
      </c>
      <c r="AB332" s="8">
        <v>4</v>
      </c>
      <c r="AC332" s="8">
        <v>0</v>
      </c>
      <c r="AD332" s="8"/>
      <c r="AE332" s="46">
        <v>1</v>
      </c>
      <c r="AF332" s="46">
        <v>0</v>
      </c>
      <c r="AG332" s="41">
        <v>240</v>
      </c>
    </row>
    <row r="333" spans="2:33">
      <c r="B333" s="8" t="s">
        <v>8326</v>
      </c>
      <c r="C333" s="8" t="s">
        <v>49</v>
      </c>
      <c r="D333" s="8" t="s">
        <v>51</v>
      </c>
      <c r="E333" s="9">
        <v>46235</v>
      </c>
      <c r="F333" s="8" t="s">
        <v>52</v>
      </c>
      <c r="G333" s="8" t="s">
        <v>50</v>
      </c>
      <c r="H333" s="8" t="s">
        <v>53</v>
      </c>
      <c r="I333" s="8" t="s">
        <v>61</v>
      </c>
      <c r="J333" s="61">
        <v>0</v>
      </c>
      <c r="K333" s="8">
        <v>1</v>
      </c>
      <c r="L333" s="8">
        <v>4</v>
      </c>
      <c r="M333" s="8" t="s">
        <v>55</v>
      </c>
      <c r="N333" s="9">
        <v>46236</v>
      </c>
      <c r="O333" s="10">
        <v>46236.354166666664</v>
      </c>
      <c r="P333" s="10">
        <v>46236.729166666664</v>
      </c>
      <c r="Q333" s="8" t="s">
        <v>60</v>
      </c>
      <c r="R333" s="8">
        <v>4</v>
      </c>
      <c r="S333" s="8">
        <v>0</v>
      </c>
      <c r="T333" s="8" t="b">
        <v>0</v>
      </c>
      <c r="U333" s="34">
        <v>540</v>
      </c>
      <c r="V333" s="34">
        <v>511</v>
      </c>
      <c r="W333" s="34">
        <v>405</v>
      </c>
      <c r="X333" s="8">
        <v>0</v>
      </c>
      <c r="Y333" s="8">
        <v>0</v>
      </c>
      <c r="Z333" s="10">
        <v>46236.361111111109</v>
      </c>
      <c r="AA333" s="10">
        <v>46236.71597222222</v>
      </c>
      <c r="AB333" s="8">
        <v>4</v>
      </c>
      <c r="AC333" s="8">
        <v>0</v>
      </c>
      <c r="AD333" s="8"/>
      <c r="AE333" s="46">
        <v>1</v>
      </c>
      <c r="AF333" s="46">
        <v>0</v>
      </c>
      <c r="AG333" s="41">
        <v>540</v>
      </c>
    </row>
    <row r="334" spans="2:33">
      <c r="B334" s="8" t="s">
        <v>8326</v>
      </c>
      <c r="C334" s="8" t="s">
        <v>49</v>
      </c>
      <c r="D334" s="8" t="s">
        <v>51</v>
      </c>
      <c r="E334" s="9">
        <v>46235</v>
      </c>
      <c r="F334" s="8" t="s">
        <v>52</v>
      </c>
      <c r="G334" s="8" t="s">
        <v>50</v>
      </c>
      <c r="H334" s="8" t="s">
        <v>53</v>
      </c>
      <c r="I334" s="8" t="s">
        <v>62</v>
      </c>
      <c r="J334" s="61">
        <v>0</v>
      </c>
      <c r="K334" s="8">
        <v>1</v>
      </c>
      <c r="L334" s="8">
        <v>4</v>
      </c>
      <c r="M334" s="8" t="s">
        <v>55</v>
      </c>
      <c r="N334" s="9">
        <v>46238</v>
      </c>
      <c r="O334" s="10">
        <v>46238.3125</v>
      </c>
      <c r="P334" s="10">
        <v>46238.6875</v>
      </c>
      <c r="Q334" s="8" t="s">
        <v>60</v>
      </c>
      <c r="R334" s="8">
        <v>4</v>
      </c>
      <c r="S334" s="8">
        <v>0</v>
      </c>
      <c r="T334" s="8" t="b">
        <v>0</v>
      </c>
      <c r="U334" s="34">
        <v>540</v>
      </c>
      <c r="V334" s="34">
        <v>487</v>
      </c>
      <c r="W334" s="34">
        <v>391</v>
      </c>
      <c r="X334" s="8">
        <v>0</v>
      </c>
      <c r="Y334" s="8">
        <v>0</v>
      </c>
      <c r="Z334" s="10">
        <v>46238.317361111112</v>
      </c>
      <c r="AA334" s="10">
        <v>46238.655555555553</v>
      </c>
      <c r="AB334" s="8">
        <v>4</v>
      </c>
      <c r="AC334" s="8">
        <v>0</v>
      </c>
      <c r="AD334" s="8"/>
      <c r="AE334" s="46">
        <v>1</v>
      </c>
      <c r="AF334" s="46">
        <v>0</v>
      </c>
      <c r="AG334" s="41">
        <v>540</v>
      </c>
    </row>
    <row r="335" spans="2:33">
      <c r="B335" s="8" t="s">
        <v>8326</v>
      </c>
      <c r="C335" s="8" t="s">
        <v>49</v>
      </c>
      <c r="D335" s="8" t="s">
        <v>51</v>
      </c>
      <c r="E335" s="9">
        <v>46235</v>
      </c>
      <c r="F335" s="8" t="s">
        <v>52</v>
      </c>
      <c r="G335" s="8" t="s">
        <v>50</v>
      </c>
      <c r="H335" s="8" t="s">
        <v>53</v>
      </c>
      <c r="I335" s="8" t="s">
        <v>54</v>
      </c>
      <c r="J335" s="61">
        <v>0</v>
      </c>
      <c r="K335" s="8">
        <v>1</v>
      </c>
      <c r="L335" s="8">
        <v>4</v>
      </c>
      <c r="M335" s="8" t="s">
        <v>55</v>
      </c>
      <c r="N335" s="9">
        <v>46239</v>
      </c>
      <c r="O335" s="10">
        <v>46239.354166666664</v>
      </c>
      <c r="P335" s="10">
        <v>46239.5</v>
      </c>
      <c r="Q335" s="8" t="s">
        <v>60</v>
      </c>
      <c r="R335" s="8">
        <v>4</v>
      </c>
      <c r="S335" s="8">
        <v>0</v>
      </c>
      <c r="T335" s="8" t="b">
        <v>0</v>
      </c>
      <c r="U335" s="34">
        <v>210</v>
      </c>
      <c r="V335" s="34">
        <v>178</v>
      </c>
      <c r="W335" s="34">
        <v>102</v>
      </c>
      <c r="X335" s="8">
        <v>0</v>
      </c>
      <c r="Y335" s="8">
        <v>0</v>
      </c>
      <c r="Z335" s="10">
        <v>46239.361805555556</v>
      </c>
      <c r="AA335" s="10">
        <v>46239.48541666667</v>
      </c>
      <c r="AB335" s="8">
        <v>4</v>
      </c>
      <c r="AC335" s="8">
        <v>0</v>
      </c>
      <c r="AD335" s="8"/>
      <c r="AE335" s="46">
        <v>1</v>
      </c>
      <c r="AF335" s="46">
        <v>0</v>
      </c>
      <c r="AG335" s="41">
        <v>210</v>
      </c>
    </row>
    <row r="336" spans="2:33">
      <c r="B336" s="8" t="s">
        <v>8326</v>
      </c>
      <c r="C336" s="8" t="s">
        <v>49</v>
      </c>
      <c r="D336" s="8" t="s">
        <v>51</v>
      </c>
      <c r="E336" s="9">
        <v>46235</v>
      </c>
      <c r="F336" s="8" t="s">
        <v>52</v>
      </c>
      <c r="G336" s="8" t="s">
        <v>50</v>
      </c>
      <c r="H336" s="8" t="s">
        <v>53</v>
      </c>
      <c r="I336" s="8" t="s">
        <v>59</v>
      </c>
      <c r="J336" s="61">
        <v>0</v>
      </c>
      <c r="K336" s="8">
        <v>1</v>
      </c>
      <c r="L336" s="8">
        <v>4</v>
      </c>
      <c r="M336" s="8" t="s">
        <v>55</v>
      </c>
      <c r="N336" s="9">
        <v>46240</v>
      </c>
      <c r="O336" s="10">
        <v>46240.5625</v>
      </c>
      <c r="P336" s="10">
        <v>46240.770833333336</v>
      </c>
      <c r="Q336" s="8" t="s">
        <v>60</v>
      </c>
      <c r="R336" s="8">
        <v>4</v>
      </c>
      <c r="S336" s="8">
        <v>0</v>
      </c>
      <c r="T336" s="8" t="b">
        <v>0</v>
      </c>
      <c r="U336" s="34">
        <v>300</v>
      </c>
      <c r="V336" s="34">
        <v>259</v>
      </c>
      <c r="W336" s="34">
        <v>158</v>
      </c>
      <c r="X336" s="8">
        <v>0</v>
      </c>
      <c r="Y336" s="8">
        <v>0</v>
      </c>
      <c r="Z336" s="10">
        <v>46240.570833333331</v>
      </c>
      <c r="AA336" s="10">
        <v>46240.750694444447</v>
      </c>
      <c r="AB336" s="8">
        <v>4</v>
      </c>
      <c r="AC336" s="8">
        <v>0</v>
      </c>
      <c r="AD336" s="8"/>
      <c r="AE336" s="46">
        <v>1</v>
      </c>
      <c r="AF336" s="46">
        <v>0</v>
      </c>
      <c r="AG336" s="41">
        <v>300</v>
      </c>
    </row>
    <row r="337" spans="2:33">
      <c r="B337" s="8" t="s">
        <v>8326</v>
      </c>
      <c r="C337" s="8" t="s">
        <v>49</v>
      </c>
      <c r="D337" s="8" t="s">
        <v>51</v>
      </c>
      <c r="E337" s="9">
        <v>46235</v>
      </c>
      <c r="F337" s="8" t="s">
        <v>52</v>
      </c>
      <c r="G337" s="8" t="s">
        <v>50</v>
      </c>
      <c r="H337" s="8" t="s">
        <v>53</v>
      </c>
      <c r="I337" s="8" t="s">
        <v>54</v>
      </c>
      <c r="J337" s="61">
        <v>0</v>
      </c>
      <c r="K337" s="8">
        <v>1</v>
      </c>
      <c r="L337" s="8">
        <v>4</v>
      </c>
      <c r="M337" s="8" t="s">
        <v>55</v>
      </c>
      <c r="N337" s="9">
        <v>46242</v>
      </c>
      <c r="O337" s="10">
        <v>46242.375</v>
      </c>
      <c r="P337" s="10">
        <v>46242.5625</v>
      </c>
      <c r="Q337" s="8" t="s">
        <v>60</v>
      </c>
      <c r="R337" s="8">
        <v>4</v>
      </c>
      <c r="S337" s="8">
        <v>0</v>
      </c>
      <c r="T337" s="8" t="b">
        <v>0</v>
      </c>
      <c r="U337" s="34">
        <v>270</v>
      </c>
      <c r="V337" s="34">
        <v>242</v>
      </c>
      <c r="W337" s="34">
        <v>141</v>
      </c>
      <c r="X337" s="8">
        <v>0</v>
      </c>
      <c r="Y337" s="8">
        <v>0</v>
      </c>
      <c r="Z337" s="10">
        <v>46242.380555555559</v>
      </c>
      <c r="AA337" s="10">
        <v>46242.548611111109</v>
      </c>
      <c r="AB337" s="8">
        <v>4</v>
      </c>
      <c r="AC337" s="8">
        <v>0</v>
      </c>
      <c r="AD337" s="8"/>
      <c r="AE337" s="46">
        <v>1</v>
      </c>
      <c r="AF337" s="46">
        <v>0</v>
      </c>
      <c r="AG337" s="41">
        <v>270</v>
      </c>
    </row>
    <row r="338" spans="2:33">
      <c r="B338" s="8" t="s">
        <v>8326</v>
      </c>
      <c r="C338" s="8" t="s">
        <v>49</v>
      </c>
      <c r="D338" s="8" t="s">
        <v>51</v>
      </c>
      <c r="E338" s="9">
        <v>46235</v>
      </c>
      <c r="F338" s="8" t="s">
        <v>52</v>
      </c>
      <c r="G338" s="8" t="s">
        <v>50</v>
      </c>
      <c r="H338" s="8" t="s">
        <v>53</v>
      </c>
      <c r="I338" s="8" t="s">
        <v>54</v>
      </c>
      <c r="J338" s="61">
        <v>0</v>
      </c>
      <c r="K338" s="8">
        <v>1</v>
      </c>
      <c r="L338" s="8">
        <v>4</v>
      </c>
      <c r="M338" s="8" t="s">
        <v>55</v>
      </c>
      <c r="N338" s="9">
        <v>46244</v>
      </c>
      <c r="O338" s="10">
        <v>46244.354166666664</v>
      </c>
      <c r="P338" s="10">
        <v>46244.604166666664</v>
      </c>
      <c r="Q338" s="8" t="s">
        <v>60</v>
      </c>
      <c r="R338" s="8">
        <v>4</v>
      </c>
      <c r="S338" s="8">
        <v>0</v>
      </c>
      <c r="T338" s="8" t="b">
        <v>0</v>
      </c>
      <c r="U338" s="34">
        <v>360</v>
      </c>
      <c r="V338" s="34">
        <v>340</v>
      </c>
      <c r="W338" s="34">
        <v>214</v>
      </c>
      <c r="X338" s="8">
        <v>0</v>
      </c>
      <c r="Y338" s="8">
        <v>0</v>
      </c>
      <c r="Z338" s="10">
        <v>46244.356249999997</v>
      </c>
      <c r="AA338" s="10">
        <v>46244.592361111114</v>
      </c>
      <c r="AB338" s="8">
        <v>4</v>
      </c>
      <c r="AC338" s="8">
        <v>0</v>
      </c>
      <c r="AD338" s="8"/>
      <c r="AE338" s="46">
        <v>1</v>
      </c>
      <c r="AF338" s="46">
        <v>0</v>
      </c>
      <c r="AG338" s="41">
        <v>360</v>
      </c>
    </row>
    <row r="339" spans="2:33">
      <c r="B339" s="8" t="s">
        <v>8326</v>
      </c>
      <c r="C339" s="8" t="s">
        <v>49</v>
      </c>
      <c r="D339" s="8" t="s">
        <v>51</v>
      </c>
      <c r="E339" s="9">
        <v>46235</v>
      </c>
      <c r="F339" s="8" t="s">
        <v>52</v>
      </c>
      <c r="G339" s="8" t="s">
        <v>50</v>
      </c>
      <c r="H339" s="8" t="s">
        <v>53</v>
      </c>
      <c r="I339" s="8" t="s">
        <v>62</v>
      </c>
      <c r="J339" s="61">
        <v>0</v>
      </c>
      <c r="K339" s="8">
        <v>1</v>
      </c>
      <c r="L339" s="8">
        <v>4</v>
      </c>
      <c r="M339" s="8" t="s">
        <v>55</v>
      </c>
      <c r="N339" s="9">
        <v>46245</v>
      </c>
      <c r="O339" s="10">
        <v>46245.333333333336</v>
      </c>
      <c r="P339" s="10">
        <v>46245.666666666664</v>
      </c>
      <c r="Q339" s="8" t="s">
        <v>60</v>
      </c>
      <c r="R339" s="8">
        <v>4</v>
      </c>
      <c r="S339" s="8">
        <v>0</v>
      </c>
      <c r="T339" s="8" t="b">
        <v>0</v>
      </c>
      <c r="U339" s="34">
        <v>480</v>
      </c>
      <c r="V339" s="34">
        <v>440</v>
      </c>
      <c r="W339" s="34">
        <v>314</v>
      </c>
      <c r="X339" s="8">
        <v>0</v>
      </c>
      <c r="Y339" s="8">
        <v>0</v>
      </c>
      <c r="Z339" s="10">
        <v>46245.340277777781</v>
      </c>
      <c r="AA339" s="10">
        <v>46245.645833333336</v>
      </c>
      <c r="AB339" s="8">
        <v>4</v>
      </c>
      <c r="AC339" s="8">
        <v>0</v>
      </c>
      <c r="AD339" s="8"/>
      <c r="AE339" s="46">
        <v>1</v>
      </c>
      <c r="AF339" s="46">
        <v>0</v>
      </c>
      <c r="AG339" s="41">
        <v>480</v>
      </c>
    </row>
    <row r="340" spans="2:33">
      <c r="B340" s="8" t="s">
        <v>8326</v>
      </c>
      <c r="C340" s="8" t="s">
        <v>49</v>
      </c>
      <c r="D340" s="8" t="s">
        <v>51</v>
      </c>
      <c r="E340" s="9">
        <v>46235</v>
      </c>
      <c r="F340" s="8" t="s">
        <v>52</v>
      </c>
      <c r="G340" s="8" t="s">
        <v>50</v>
      </c>
      <c r="H340" s="8" t="s">
        <v>53</v>
      </c>
      <c r="I340" s="8" t="s">
        <v>57</v>
      </c>
      <c r="J340" s="61">
        <v>0</v>
      </c>
      <c r="K340" s="8">
        <v>1</v>
      </c>
      <c r="L340" s="8">
        <v>4</v>
      </c>
      <c r="M340" s="8" t="s">
        <v>55</v>
      </c>
      <c r="N340" s="9">
        <v>46246</v>
      </c>
      <c r="O340" s="10">
        <v>46246.333333333336</v>
      </c>
      <c r="P340" s="10">
        <v>46246.541666666664</v>
      </c>
      <c r="Q340" s="8" t="s">
        <v>60</v>
      </c>
      <c r="R340" s="8">
        <v>4</v>
      </c>
      <c r="S340" s="8">
        <v>0</v>
      </c>
      <c r="T340" s="8" t="b">
        <v>0</v>
      </c>
      <c r="U340" s="34">
        <v>300</v>
      </c>
      <c r="V340" s="34">
        <v>278</v>
      </c>
      <c r="W340" s="34">
        <v>192</v>
      </c>
      <c r="X340" s="8">
        <v>0</v>
      </c>
      <c r="Y340" s="8">
        <v>0</v>
      </c>
      <c r="Z340" s="10">
        <v>46246.336805555555</v>
      </c>
      <c r="AA340" s="10">
        <v>46246.529861111114</v>
      </c>
      <c r="AB340" s="8">
        <v>4</v>
      </c>
      <c r="AC340" s="8">
        <v>0</v>
      </c>
      <c r="AD340" s="8"/>
      <c r="AE340" s="46">
        <v>1</v>
      </c>
      <c r="AF340" s="46">
        <v>0</v>
      </c>
      <c r="AG340" s="41">
        <v>300</v>
      </c>
    </row>
    <row r="341" spans="2:33">
      <c r="B341" s="8" t="s">
        <v>8326</v>
      </c>
      <c r="C341" s="8" t="s">
        <v>49</v>
      </c>
      <c r="D341" s="8" t="s">
        <v>51</v>
      </c>
      <c r="E341" s="9">
        <v>46235</v>
      </c>
      <c r="F341" s="8" t="s">
        <v>52</v>
      </c>
      <c r="G341" s="8" t="s">
        <v>50</v>
      </c>
      <c r="H341" s="8" t="s">
        <v>53</v>
      </c>
      <c r="I341" s="8" t="s">
        <v>62</v>
      </c>
      <c r="J341" s="61">
        <v>0</v>
      </c>
      <c r="K341" s="8">
        <v>1</v>
      </c>
      <c r="L341" s="8">
        <v>4</v>
      </c>
      <c r="M341" s="8" t="s">
        <v>55</v>
      </c>
      <c r="N341" s="9">
        <v>46247</v>
      </c>
      <c r="O341" s="10">
        <v>46247.3125</v>
      </c>
      <c r="P341" s="10">
        <v>46247.5625</v>
      </c>
      <c r="Q341" s="8" t="s">
        <v>60</v>
      </c>
      <c r="R341" s="8">
        <v>4</v>
      </c>
      <c r="S341" s="8">
        <v>0</v>
      </c>
      <c r="T341" s="8" t="b">
        <v>0</v>
      </c>
      <c r="U341" s="34">
        <v>360</v>
      </c>
      <c r="V341" s="34">
        <v>325</v>
      </c>
      <c r="W341" s="34">
        <v>228</v>
      </c>
      <c r="X341" s="8">
        <v>0</v>
      </c>
      <c r="Y341" s="8">
        <v>0</v>
      </c>
      <c r="Z341" s="10">
        <v>46247.320138888892</v>
      </c>
      <c r="AA341" s="10">
        <v>46247.54583333333</v>
      </c>
      <c r="AB341" s="8">
        <v>4</v>
      </c>
      <c r="AC341" s="8">
        <v>0</v>
      </c>
      <c r="AD341" s="8"/>
      <c r="AE341" s="46">
        <v>1</v>
      </c>
      <c r="AF341" s="46">
        <v>0</v>
      </c>
      <c r="AG341" s="41">
        <v>360</v>
      </c>
    </row>
    <row r="342" spans="2:33">
      <c r="B342" s="8" t="s">
        <v>8326</v>
      </c>
      <c r="C342" s="8" t="s">
        <v>49</v>
      </c>
      <c r="D342" s="8" t="s">
        <v>51</v>
      </c>
      <c r="E342" s="9">
        <v>46235</v>
      </c>
      <c r="F342" s="8" t="s">
        <v>52</v>
      </c>
      <c r="G342" s="8" t="s">
        <v>50</v>
      </c>
      <c r="H342" s="8" t="s">
        <v>53</v>
      </c>
      <c r="I342" s="8" t="s">
        <v>54</v>
      </c>
      <c r="J342" s="61">
        <v>0</v>
      </c>
      <c r="K342" s="8">
        <v>1</v>
      </c>
      <c r="L342" s="8">
        <v>4</v>
      </c>
      <c r="M342" s="8" t="s">
        <v>55</v>
      </c>
      <c r="N342" s="9">
        <v>46248</v>
      </c>
      <c r="O342" s="10">
        <v>46248.354166666664</v>
      </c>
      <c r="P342" s="10">
        <v>46248.520833333336</v>
      </c>
      <c r="Q342" s="8" t="s">
        <v>60</v>
      </c>
      <c r="R342" s="8">
        <v>4</v>
      </c>
      <c r="S342" s="8">
        <v>0</v>
      </c>
      <c r="T342" s="8" t="b">
        <v>0</v>
      </c>
      <c r="U342" s="34">
        <v>240</v>
      </c>
      <c r="V342" s="34">
        <v>225</v>
      </c>
      <c r="W342" s="34">
        <v>149</v>
      </c>
      <c r="X342" s="8">
        <v>0</v>
      </c>
      <c r="Y342" s="8">
        <v>0</v>
      </c>
      <c r="Z342" s="10">
        <v>46248.359027777777</v>
      </c>
      <c r="AA342" s="10">
        <v>46248.515277777777</v>
      </c>
      <c r="AB342" s="8">
        <v>4</v>
      </c>
      <c r="AC342" s="8">
        <v>0</v>
      </c>
      <c r="AD342" s="8"/>
      <c r="AE342" s="46">
        <v>1</v>
      </c>
      <c r="AF342" s="46">
        <v>0</v>
      </c>
      <c r="AG342" s="41">
        <v>240</v>
      </c>
    </row>
    <row r="343" spans="2:33">
      <c r="B343" s="8" t="s">
        <v>8326</v>
      </c>
      <c r="C343" s="8" t="s">
        <v>49</v>
      </c>
      <c r="D343" s="8" t="s">
        <v>51</v>
      </c>
      <c r="E343" s="9">
        <v>46235</v>
      </c>
      <c r="F343" s="8" t="s">
        <v>52</v>
      </c>
      <c r="G343" s="8" t="s">
        <v>50</v>
      </c>
      <c r="H343" s="8" t="s">
        <v>53</v>
      </c>
      <c r="I343" s="8" t="s">
        <v>62</v>
      </c>
      <c r="J343" s="61">
        <v>0</v>
      </c>
      <c r="K343" s="8">
        <v>1</v>
      </c>
      <c r="L343" s="8">
        <v>4</v>
      </c>
      <c r="M343" s="8" t="s">
        <v>55</v>
      </c>
      <c r="N343" s="9">
        <v>46250</v>
      </c>
      <c r="O343" s="10">
        <v>46250.5625</v>
      </c>
      <c r="P343" s="10">
        <v>46250.729166666664</v>
      </c>
      <c r="Q343" s="8" t="s">
        <v>60</v>
      </c>
      <c r="R343" s="8">
        <v>4</v>
      </c>
      <c r="S343" s="8">
        <v>0</v>
      </c>
      <c r="T343" s="8" t="b">
        <v>0</v>
      </c>
      <c r="U343" s="34">
        <v>240</v>
      </c>
      <c r="V343" s="34">
        <v>214</v>
      </c>
      <c r="W343" s="34">
        <v>136</v>
      </c>
      <c r="X343" s="8">
        <v>0</v>
      </c>
      <c r="Y343" s="8">
        <v>0</v>
      </c>
      <c r="Z343" s="10">
        <v>46250.566666666666</v>
      </c>
      <c r="AA343" s="10">
        <v>46250.715277777781</v>
      </c>
      <c r="AB343" s="8">
        <v>4</v>
      </c>
      <c r="AC343" s="8">
        <v>0</v>
      </c>
      <c r="AD343" s="8"/>
      <c r="AE343" s="46">
        <v>1</v>
      </c>
      <c r="AF343" s="46">
        <v>0</v>
      </c>
      <c r="AG343" s="41">
        <v>240</v>
      </c>
    </row>
    <row r="344" spans="2:33">
      <c r="B344" s="8" t="s">
        <v>8326</v>
      </c>
      <c r="C344" s="8" t="s">
        <v>49</v>
      </c>
      <c r="D344" s="8" t="s">
        <v>51</v>
      </c>
      <c r="E344" s="9">
        <v>46235</v>
      </c>
      <c r="F344" s="8" t="s">
        <v>52</v>
      </c>
      <c r="G344" s="8" t="s">
        <v>50</v>
      </c>
      <c r="H344" s="8" t="s">
        <v>53</v>
      </c>
      <c r="I344" s="8" t="s">
        <v>62</v>
      </c>
      <c r="J344" s="61">
        <v>0</v>
      </c>
      <c r="K344" s="8">
        <v>1</v>
      </c>
      <c r="L344" s="8">
        <v>4</v>
      </c>
      <c r="M344" s="8" t="s">
        <v>55</v>
      </c>
      <c r="N344" s="9">
        <v>46253</v>
      </c>
      <c r="O344" s="10">
        <v>46253.333333333336</v>
      </c>
      <c r="P344" s="10">
        <v>46253.666666666664</v>
      </c>
      <c r="Q344" s="8" t="s">
        <v>60</v>
      </c>
      <c r="R344" s="8">
        <v>4</v>
      </c>
      <c r="S344" s="8">
        <v>0</v>
      </c>
      <c r="T344" s="8" t="b">
        <v>0</v>
      </c>
      <c r="U344" s="34">
        <v>480</v>
      </c>
      <c r="V344" s="34">
        <v>445</v>
      </c>
      <c r="W344" s="34">
        <v>305</v>
      </c>
      <c r="X344" s="8">
        <v>0</v>
      </c>
      <c r="Y344" s="8">
        <v>0</v>
      </c>
      <c r="Z344" s="10">
        <v>46253.337500000001</v>
      </c>
      <c r="AA344" s="10">
        <v>46253.646527777775</v>
      </c>
      <c r="AB344" s="8">
        <v>4</v>
      </c>
      <c r="AC344" s="8">
        <v>0</v>
      </c>
      <c r="AD344" s="8"/>
      <c r="AE344" s="46">
        <v>1</v>
      </c>
      <c r="AF344" s="46">
        <v>0</v>
      </c>
      <c r="AG344" s="41">
        <v>480</v>
      </c>
    </row>
    <row r="345" spans="2:33">
      <c r="B345" s="8" t="s">
        <v>8326</v>
      </c>
      <c r="C345" s="8" t="s">
        <v>49</v>
      </c>
      <c r="D345" s="8" t="s">
        <v>51</v>
      </c>
      <c r="E345" s="9">
        <v>46235</v>
      </c>
      <c r="F345" s="8" t="s">
        <v>52</v>
      </c>
      <c r="G345" s="8" t="s">
        <v>50</v>
      </c>
      <c r="H345" s="8" t="s">
        <v>53</v>
      </c>
      <c r="I345" s="8" t="s">
        <v>59</v>
      </c>
      <c r="J345" s="61">
        <v>0</v>
      </c>
      <c r="K345" s="8">
        <v>1</v>
      </c>
      <c r="L345" s="8">
        <v>4</v>
      </c>
      <c r="M345" s="8" t="s">
        <v>55</v>
      </c>
      <c r="N345" s="9">
        <v>46254</v>
      </c>
      <c r="O345" s="10">
        <v>46254.3125</v>
      </c>
      <c r="P345" s="10">
        <v>46254.6875</v>
      </c>
      <c r="Q345" s="8" t="s">
        <v>60</v>
      </c>
      <c r="R345" s="8">
        <v>4</v>
      </c>
      <c r="S345" s="8">
        <v>0</v>
      </c>
      <c r="T345" s="8" t="b">
        <v>0</v>
      </c>
      <c r="U345" s="34">
        <v>540</v>
      </c>
      <c r="V345" s="34">
        <v>491</v>
      </c>
      <c r="W345" s="34">
        <v>367</v>
      </c>
      <c r="X345" s="8">
        <v>0</v>
      </c>
      <c r="Y345" s="8">
        <v>0</v>
      </c>
      <c r="Z345" s="10">
        <v>46254.320833333331</v>
      </c>
      <c r="AA345" s="10">
        <v>46254.661805555559</v>
      </c>
      <c r="AB345" s="8">
        <v>4</v>
      </c>
      <c r="AC345" s="8">
        <v>0</v>
      </c>
      <c r="AD345" s="8"/>
      <c r="AE345" s="46">
        <v>1</v>
      </c>
      <c r="AF345" s="46">
        <v>0</v>
      </c>
      <c r="AG345" s="41">
        <v>540</v>
      </c>
    </row>
    <row r="346" spans="2:33">
      <c r="B346" s="8" t="s">
        <v>8326</v>
      </c>
      <c r="C346" s="8" t="s">
        <v>49</v>
      </c>
      <c r="D346" s="8" t="s">
        <v>51</v>
      </c>
      <c r="E346" s="9">
        <v>46235</v>
      </c>
      <c r="F346" s="8" t="s">
        <v>52</v>
      </c>
      <c r="G346" s="8" t="s">
        <v>50</v>
      </c>
      <c r="H346" s="8" t="s">
        <v>53</v>
      </c>
      <c r="I346" s="8" t="s">
        <v>59</v>
      </c>
      <c r="J346" s="61">
        <v>0</v>
      </c>
      <c r="K346" s="8">
        <v>1</v>
      </c>
      <c r="L346" s="8">
        <v>4</v>
      </c>
      <c r="M346" s="8" t="s">
        <v>55</v>
      </c>
      <c r="N346" s="9">
        <v>46256</v>
      </c>
      <c r="O346" s="10">
        <v>46256.3125</v>
      </c>
      <c r="P346" s="10">
        <v>46256.645833333336</v>
      </c>
      <c r="Q346" s="8" t="s">
        <v>60</v>
      </c>
      <c r="R346" s="8">
        <v>4</v>
      </c>
      <c r="S346" s="8">
        <v>0</v>
      </c>
      <c r="T346" s="8" t="b">
        <v>0</v>
      </c>
      <c r="U346" s="34">
        <v>480</v>
      </c>
      <c r="V346" s="34">
        <v>430</v>
      </c>
      <c r="W346" s="34">
        <v>351</v>
      </c>
      <c r="X346" s="8">
        <v>0</v>
      </c>
      <c r="Y346" s="8">
        <v>0</v>
      </c>
      <c r="Z346" s="10">
        <v>46256.315972222219</v>
      </c>
      <c r="AA346" s="10">
        <v>46256.614583333336</v>
      </c>
      <c r="AB346" s="8">
        <v>4</v>
      </c>
      <c r="AC346" s="8">
        <v>0</v>
      </c>
      <c r="AD346" s="8"/>
      <c r="AE346" s="46">
        <v>1</v>
      </c>
      <c r="AF346" s="46">
        <v>0</v>
      </c>
      <c r="AG346" s="41">
        <v>480</v>
      </c>
    </row>
    <row r="347" spans="2:33">
      <c r="B347" s="8" t="s">
        <v>8326</v>
      </c>
      <c r="C347" s="8" t="s">
        <v>49</v>
      </c>
      <c r="D347" s="8" t="s">
        <v>51</v>
      </c>
      <c r="E347" s="9">
        <v>46235</v>
      </c>
      <c r="F347" s="8" t="s">
        <v>52</v>
      </c>
      <c r="G347" s="8" t="s">
        <v>50</v>
      </c>
      <c r="H347" s="8" t="s">
        <v>53</v>
      </c>
      <c r="I347" s="8" t="s">
        <v>61</v>
      </c>
      <c r="J347" s="61">
        <v>0</v>
      </c>
      <c r="K347" s="8">
        <v>1</v>
      </c>
      <c r="L347" s="8">
        <v>4</v>
      </c>
      <c r="M347" s="8" t="s">
        <v>55</v>
      </c>
      <c r="N347" s="9">
        <v>46257</v>
      </c>
      <c r="O347" s="10">
        <v>46257.354166666664</v>
      </c>
      <c r="P347" s="10">
        <v>46257.541666666664</v>
      </c>
      <c r="Q347" s="8" t="s">
        <v>60</v>
      </c>
      <c r="R347" s="8">
        <v>4</v>
      </c>
      <c r="S347" s="8">
        <v>0</v>
      </c>
      <c r="T347" s="8" t="b">
        <v>0</v>
      </c>
      <c r="U347" s="34">
        <v>270</v>
      </c>
      <c r="V347" s="34">
        <v>241</v>
      </c>
      <c r="W347" s="34">
        <v>145</v>
      </c>
      <c r="X347" s="8">
        <v>0</v>
      </c>
      <c r="Y347" s="8">
        <v>0</v>
      </c>
      <c r="Z347" s="10">
        <v>46257.356249999997</v>
      </c>
      <c r="AA347" s="10">
        <v>46257.523611111108</v>
      </c>
      <c r="AB347" s="8">
        <v>4</v>
      </c>
      <c r="AC347" s="8">
        <v>0</v>
      </c>
      <c r="AD347" s="8"/>
      <c r="AE347" s="46">
        <v>1</v>
      </c>
      <c r="AF347" s="46">
        <v>0</v>
      </c>
      <c r="AG347" s="41">
        <v>270</v>
      </c>
    </row>
    <row r="348" spans="2:33">
      <c r="B348" s="8" t="s">
        <v>8326</v>
      </c>
      <c r="C348" s="8" t="s">
        <v>49</v>
      </c>
      <c r="D348" s="8" t="s">
        <v>51</v>
      </c>
      <c r="E348" s="9">
        <v>46235</v>
      </c>
      <c r="F348" s="8" t="s">
        <v>52</v>
      </c>
      <c r="G348" s="8" t="s">
        <v>50</v>
      </c>
      <c r="H348" s="8" t="s">
        <v>53</v>
      </c>
      <c r="I348" s="8" t="s">
        <v>54</v>
      </c>
      <c r="J348" s="61">
        <v>0</v>
      </c>
      <c r="K348" s="8">
        <v>1</v>
      </c>
      <c r="L348" s="8">
        <v>4</v>
      </c>
      <c r="M348" s="8" t="s">
        <v>55</v>
      </c>
      <c r="N348" s="9">
        <v>46260</v>
      </c>
      <c r="O348" s="10">
        <v>46260.5625</v>
      </c>
      <c r="P348" s="10">
        <v>46260.729166666664</v>
      </c>
      <c r="Q348" s="8" t="s">
        <v>60</v>
      </c>
      <c r="R348" s="8">
        <v>4</v>
      </c>
      <c r="S348" s="8">
        <v>0</v>
      </c>
      <c r="T348" s="8" t="b">
        <v>0</v>
      </c>
      <c r="U348" s="34">
        <v>240</v>
      </c>
      <c r="V348" s="34">
        <v>217</v>
      </c>
      <c r="W348" s="34">
        <v>129</v>
      </c>
      <c r="X348" s="8">
        <v>0</v>
      </c>
      <c r="Y348" s="8">
        <v>0</v>
      </c>
      <c r="Z348" s="10">
        <v>46260.569444444445</v>
      </c>
      <c r="AA348" s="10">
        <v>46260.720138888886</v>
      </c>
      <c r="AB348" s="8">
        <v>4</v>
      </c>
      <c r="AC348" s="8">
        <v>0</v>
      </c>
      <c r="AD348" s="8"/>
      <c r="AE348" s="46">
        <v>1</v>
      </c>
      <c r="AF348" s="46">
        <v>0</v>
      </c>
      <c r="AG348" s="41">
        <v>240</v>
      </c>
    </row>
    <row r="349" spans="2:33">
      <c r="B349" s="8" t="s">
        <v>8326</v>
      </c>
      <c r="C349" s="8" t="s">
        <v>49</v>
      </c>
      <c r="D349" s="8" t="s">
        <v>51</v>
      </c>
      <c r="E349" s="9">
        <v>46235</v>
      </c>
      <c r="F349" s="8" t="s">
        <v>52</v>
      </c>
      <c r="G349" s="8" t="s">
        <v>50</v>
      </c>
      <c r="H349" s="8" t="s">
        <v>53</v>
      </c>
      <c r="I349" s="8" t="s">
        <v>62</v>
      </c>
      <c r="J349" s="61">
        <v>0</v>
      </c>
      <c r="K349" s="8">
        <v>1</v>
      </c>
      <c r="L349" s="8">
        <v>4</v>
      </c>
      <c r="M349" s="8" t="s">
        <v>55</v>
      </c>
      <c r="N349" s="9">
        <v>46262</v>
      </c>
      <c r="O349" s="10">
        <v>46262.354166666664</v>
      </c>
      <c r="P349" s="10">
        <v>46262.541666666664</v>
      </c>
      <c r="Q349" s="8" t="s">
        <v>60</v>
      </c>
      <c r="R349" s="8">
        <v>4</v>
      </c>
      <c r="S349" s="8">
        <v>0</v>
      </c>
      <c r="T349" s="8" t="b">
        <v>0</v>
      </c>
      <c r="U349" s="34">
        <v>270</v>
      </c>
      <c r="V349" s="34">
        <v>232</v>
      </c>
      <c r="W349" s="34">
        <v>152</v>
      </c>
      <c r="X349" s="8">
        <v>0</v>
      </c>
      <c r="Y349" s="8">
        <v>0</v>
      </c>
      <c r="Z349" s="10">
        <v>46262.361111111109</v>
      </c>
      <c r="AA349" s="10">
        <v>46262.522222222222</v>
      </c>
      <c r="AB349" s="8">
        <v>4</v>
      </c>
      <c r="AC349" s="8">
        <v>0</v>
      </c>
      <c r="AD349" s="8"/>
      <c r="AE349" s="46">
        <v>1</v>
      </c>
      <c r="AF349" s="46">
        <v>0</v>
      </c>
      <c r="AG349" s="41">
        <v>270</v>
      </c>
    </row>
    <row r="350" spans="2:33">
      <c r="B350" s="8" t="s">
        <v>8326</v>
      </c>
      <c r="C350" s="8" t="s">
        <v>49</v>
      </c>
      <c r="D350" s="8" t="s">
        <v>51</v>
      </c>
      <c r="E350" s="9">
        <v>46235</v>
      </c>
      <c r="F350" s="8" t="s">
        <v>52</v>
      </c>
      <c r="G350" s="8" t="s">
        <v>50</v>
      </c>
      <c r="H350" s="8" t="s">
        <v>53</v>
      </c>
      <c r="I350" s="8" t="s">
        <v>61</v>
      </c>
      <c r="J350" s="61">
        <v>0</v>
      </c>
      <c r="K350" s="8">
        <v>1</v>
      </c>
      <c r="L350" s="8">
        <v>4</v>
      </c>
      <c r="M350" s="8" t="s">
        <v>55</v>
      </c>
      <c r="N350" s="9">
        <v>46264</v>
      </c>
      <c r="O350" s="10">
        <v>46264.5625</v>
      </c>
      <c r="P350" s="10">
        <v>46264.75</v>
      </c>
      <c r="Q350" s="8" t="s">
        <v>60</v>
      </c>
      <c r="R350" s="8">
        <v>4</v>
      </c>
      <c r="S350" s="8">
        <v>0</v>
      </c>
      <c r="T350" s="8" t="b">
        <v>0</v>
      </c>
      <c r="U350" s="34">
        <v>270</v>
      </c>
      <c r="V350" s="34">
        <v>248</v>
      </c>
      <c r="W350" s="34">
        <v>147</v>
      </c>
      <c r="X350" s="8">
        <v>0</v>
      </c>
      <c r="Y350" s="8">
        <v>0</v>
      </c>
      <c r="Z350" s="10">
        <v>46264.56527777778</v>
      </c>
      <c r="AA350" s="10">
        <v>46264.737500000003</v>
      </c>
      <c r="AB350" s="8">
        <v>4</v>
      </c>
      <c r="AC350" s="8">
        <v>0</v>
      </c>
      <c r="AD350" s="8"/>
      <c r="AE350" s="46">
        <v>1</v>
      </c>
      <c r="AF350" s="46">
        <v>0</v>
      </c>
      <c r="AG350" s="41">
        <v>270</v>
      </c>
    </row>
    <row r="351" spans="2:33">
      <c r="B351" s="8" t="s">
        <v>8326</v>
      </c>
      <c r="C351" s="8" t="s">
        <v>49</v>
      </c>
      <c r="D351" s="8" t="s">
        <v>65</v>
      </c>
      <c r="E351" s="9">
        <v>46235</v>
      </c>
      <c r="F351" s="8" t="s">
        <v>52</v>
      </c>
      <c r="G351" s="8" t="s">
        <v>64</v>
      </c>
      <c r="H351" s="8" t="s">
        <v>53</v>
      </c>
      <c r="I351" s="8" t="s">
        <v>69</v>
      </c>
      <c r="J351" s="61">
        <v>0</v>
      </c>
      <c r="K351" s="8">
        <v>1</v>
      </c>
      <c r="L351" s="8">
        <v>2</v>
      </c>
      <c r="M351" s="8" t="s">
        <v>66</v>
      </c>
      <c r="N351" s="9">
        <v>46235</v>
      </c>
      <c r="O351" s="10">
        <v>46235</v>
      </c>
      <c r="P351" s="10">
        <v>46236</v>
      </c>
      <c r="Q351" s="8" t="s">
        <v>60</v>
      </c>
      <c r="R351" s="8">
        <v>2</v>
      </c>
      <c r="S351" s="8">
        <v>0</v>
      </c>
      <c r="T351" s="8" t="b">
        <v>0</v>
      </c>
      <c r="U351" s="34">
        <v>1440</v>
      </c>
      <c r="V351" s="34">
        <v>358</v>
      </c>
      <c r="W351" s="34">
        <v>95</v>
      </c>
      <c r="X351" s="8">
        <v>0</v>
      </c>
      <c r="Y351" s="8">
        <v>0</v>
      </c>
      <c r="Z351" s="10">
        <v>46235.396527777775</v>
      </c>
      <c r="AA351" s="10">
        <v>46235.645138888889</v>
      </c>
      <c r="AB351" s="8">
        <v>2</v>
      </c>
      <c r="AC351" s="8">
        <v>0</v>
      </c>
      <c r="AD351" s="8"/>
      <c r="AE351" s="46">
        <v>1</v>
      </c>
      <c r="AF351" s="46">
        <v>0</v>
      </c>
      <c r="AG351" s="41">
        <v>1440</v>
      </c>
    </row>
    <row r="352" spans="2:33">
      <c r="B352" s="8" t="s">
        <v>8326</v>
      </c>
      <c r="C352" s="8" t="s">
        <v>49</v>
      </c>
      <c r="D352" s="8" t="s">
        <v>65</v>
      </c>
      <c r="E352" s="9">
        <v>46235</v>
      </c>
      <c r="F352" s="8" t="s">
        <v>52</v>
      </c>
      <c r="G352" s="8" t="s">
        <v>64</v>
      </c>
      <c r="H352" s="8" t="s">
        <v>53</v>
      </c>
      <c r="I352" s="8" t="s">
        <v>68</v>
      </c>
      <c r="J352" s="61">
        <v>0</v>
      </c>
      <c r="K352" s="8">
        <v>1</v>
      </c>
      <c r="L352" s="8">
        <v>4</v>
      </c>
      <c r="M352" s="8" t="s">
        <v>66</v>
      </c>
      <c r="N352" s="9">
        <v>46237</v>
      </c>
      <c r="O352" s="10">
        <v>46237.3125</v>
      </c>
      <c r="P352" s="10">
        <v>46237.645833333336</v>
      </c>
      <c r="Q352" s="8" t="s">
        <v>60</v>
      </c>
      <c r="R352" s="8">
        <v>4</v>
      </c>
      <c r="S352" s="8">
        <v>0</v>
      </c>
      <c r="T352" s="8" t="b">
        <v>0</v>
      </c>
      <c r="U352" s="34">
        <v>480</v>
      </c>
      <c r="V352" s="34">
        <v>460</v>
      </c>
      <c r="W352" s="34">
        <v>348</v>
      </c>
      <c r="X352" s="8">
        <v>0</v>
      </c>
      <c r="Y352" s="8">
        <v>0</v>
      </c>
      <c r="Z352" s="10">
        <v>46237.31527777778</v>
      </c>
      <c r="AA352" s="10">
        <v>46237.634722222225</v>
      </c>
      <c r="AB352" s="8">
        <v>4</v>
      </c>
      <c r="AC352" s="8">
        <v>0</v>
      </c>
      <c r="AD352" s="8"/>
      <c r="AE352" s="46">
        <v>1</v>
      </c>
      <c r="AF352" s="46">
        <v>0</v>
      </c>
      <c r="AG352" s="41">
        <v>480</v>
      </c>
    </row>
    <row r="353" spans="2:33">
      <c r="B353" s="8" t="s">
        <v>8326</v>
      </c>
      <c r="C353" s="8" t="s">
        <v>49</v>
      </c>
      <c r="D353" s="8" t="s">
        <v>65</v>
      </c>
      <c r="E353" s="9">
        <v>46235</v>
      </c>
      <c r="F353" s="8" t="s">
        <v>52</v>
      </c>
      <c r="G353" s="8" t="s">
        <v>64</v>
      </c>
      <c r="H353" s="8" t="s">
        <v>53</v>
      </c>
      <c r="I353" s="8" t="s">
        <v>57</v>
      </c>
      <c r="J353" s="61">
        <v>0</v>
      </c>
      <c r="K353" s="8">
        <v>1</v>
      </c>
      <c r="L353" s="8">
        <v>4</v>
      </c>
      <c r="M353" s="8" t="s">
        <v>66</v>
      </c>
      <c r="N353" s="9">
        <v>46239</v>
      </c>
      <c r="O353" s="10">
        <v>46239.333333333336</v>
      </c>
      <c r="P353" s="10">
        <v>46239.666666666664</v>
      </c>
      <c r="Q353" s="8" t="s">
        <v>60</v>
      </c>
      <c r="R353" s="8">
        <v>4</v>
      </c>
      <c r="S353" s="8">
        <v>0</v>
      </c>
      <c r="T353" s="8" t="b">
        <v>0</v>
      </c>
      <c r="U353" s="34">
        <v>480</v>
      </c>
      <c r="V353" s="34">
        <v>425</v>
      </c>
      <c r="W353" s="34">
        <v>315</v>
      </c>
      <c r="X353" s="8">
        <v>0</v>
      </c>
      <c r="Y353" s="8">
        <v>0</v>
      </c>
      <c r="Z353" s="10">
        <v>46239.341666666667</v>
      </c>
      <c r="AA353" s="10">
        <v>46239.636805555558</v>
      </c>
      <c r="AB353" s="8">
        <v>4</v>
      </c>
      <c r="AC353" s="8">
        <v>0</v>
      </c>
      <c r="AD353" s="8"/>
      <c r="AE353" s="46">
        <v>1</v>
      </c>
      <c r="AF353" s="46">
        <v>0</v>
      </c>
      <c r="AG353" s="41">
        <v>480</v>
      </c>
    </row>
    <row r="354" spans="2:33">
      <c r="B354" s="8" t="s">
        <v>8326</v>
      </c>
      <c r="C354" s="8" t="s">
        <v>49</v>
      </c>
      <c r="D354" s="8" t="s">
        <v>65</v>
      </c>
      <c r="E354" s="9">
        <v>46235</v>
      </c>
      <c r="F354" s="8" t="s">
        <v>52</v>
      </c>
      <c r="G354" s="8" t="s">
        <v>64</v>
      </c>
      <c r="H354" s="8" t="s">
        <v>53</v>
      </c>
      <c r="I354" s="8" t="s">
        <v>59</v>
      </c>
      <c r="J354" s="61">
        <v>0</v>
      </c>
      <c r="K354" s="8">
        <v>1</v>
      </c>
      <c r="L354" s="8">
        <v>4</v>
      </c>
      <c r="M354" s="8" t="s">
        <v>66</v>
      </c>
      <c r="N354" s="9">
        <v>46240</v>
      </c>
      <c r="O354" s="10">
        <v>46240.375</v>
      </c>
      <c r="P354" s="10">
        <v>46240.75</v>
      </c>
      <c r="Q354" s="8" t="s">
        <v>60</v>
      </c>
      <c r="R354" s="8">
        <v>4</v>
      </c>
      <c r="S354" s="8">
        <v>0</v>
      </c>
      <c r="T354" s="8" t="b">
        <v>0</v>
      </c>
      <c r="U354" s="34">
        <v>540</v>
      </c>
      <c r="V354" s="34">
        <v>486</v>
      </c>
      <c r="W354" s="34">
        <v>356</v>
      </c>
      <c r="X354" s="8">
        <v>0</v>
      </c>
      <c r="Y354" s="8">
        <v>0</v>
      </c>
      <c r="Z354" s="10">
        <v>46240.378472222219</v>
      </c>
      <c r="AA354" s="10">
        <v>46240.71597222222</v>
      </c>
      <c r="AB354" s="8">
        <v>4</v>
      </c>
      <c r="AC354" s="8">
        <v>0</v>
      </c>
      <c r="AD354" s="8"/>
      <c r="AE354" s="46">
        <v>1</v>
      </c>
      <c r="AF354" s="46">
        <v>0</v>
      </c>
      <c r="AG354" s="41">
        <v>540</v>
      </c>
    </row>
    <row r="355" spans="2:33">
      <c r="B355" s="8" t="s">
        <v>8326</v>
      </c>
      <c r="C355" s="8" t="s">
        <v>49</v>
      </c>
      <c r="D355" s="8" t="s">
        <v>65</v>
      </c>
      <c r="E355" s="9">
        <v>46235</v>
      </c>
      <c r="F355" s="8" t="s">
        <v>52</v>
      </c>
      <c r="G355" s="8" t="s">
        <v>64</v>
      </c>
      <c r="H355" s="8" t="s">
        <v>53</v>
      </c>
      <c r="I355" s="8" t="s">
        <v>59</v>
      </c>
      <c r="J355" s="61">
        <v>0</v>
      </c>
      <c r="K355" s="8">
        <v>1</v>
      </c>
      <c r="L355" s="8">
        <v>4</v>
      </c>
      <c r="M355" s="8" t="s">
        <v>66</v>
      </c>
      <c r="N355" s="9">
        <v>46241</v>
      </c>
      <c r="O355" s="10">
        <v>46241.375</v>
      </c>
      <c r="P355" s="10">
        <v>46241.708333333336</v>
      </c>
      <c r="Q355" s="8" t="s">
        <v>60</v>
      </c>
      <c r="R355" s="8">
        <v>4</v>
      </c>
      <c r="S355" s="8">
        <v>0</v>
      </c>
      <c r="T355" s="8" t="b">
        <v>0</v>
      </c>
      <c r="U355" s="34">
        <v>480</v>
      </c>
      <c r="V355" s="34">
        <v>443</v>
      </c>
      <c r="W355" s="34">
        <v>322</v>
      </c>
      <c r="X355" s="8">
        <v>0</v>
      </c>
      <c r="Y355" s="8">
        <v>0</v>
      </c>
      <c r="Z355" s="10">
        <v>46241.381944444445</v>
      </c>
      <c r="AA355" s="10">
        <v>46241.689583333333</v>
      </c>
      <c r="AB355" s="8">
        <v>4</v>
      </c>
      <c r="AC355" s="8">
        <v>0</v>
      </c>
      <c r="AD355" s="8"/>
      <c r="AE355" s="46">
        <v>1</v>
      </c>
      <c r="AF355" s="46">
        <v>0</v>
      </c>
      <c r="AG355" s="41">
        <v>480</v>
      </c>
    </row>
    <row r="356" spans="2:33">
      <c r="B356" s="8" t="s">
        <v>8326</v>
      </c>
      <c r="C356" s="8" t="s">
        <v>49</v>
      </c>
      <c r="D356" s="8" t="s">
        <v>65</v>
      </c>
      <c r="E356" s="9">
        <v>46235</v>
      </c>
      <c r="F356" s="8" t="s">
        <v>52</v>
      </c>
      <c r="G356" s="8" t="s">
        <v>64</v>
      </c>
      <c r="H356" s="8" t="s">
        <v>53</v>
      </c>
      <c r="I356" s="8" t="s">
        <v>54</v>
      </c>
      <c r="J356" s="61">
        <v>0</v>
      </c>
      <c r="K356" s="8">
        <v>1</v>
      </c>
      <c r="L356" s="8">
        <v>4</v>
      </c>
      <c r="M356" s="8" t="s">
        <v>66</v>
      </c>
      <c r="N356" s="9">
        <v>46242</v>
      </c>
      <c r="O356" s="10">
        <v>46242.333333333336</v>
      </c>
      <c r="P356" s="10">
        <v>46242.5</v>
      </c>
      <c r="Q356" s="8" t="s">
        <v>60</v>
      </c>
      <c r="R356" s="8">
        <v>4</v>
      </c>
      <c r="S356" s="8">
        <v>0</v>
      </c>
      <c r="T356" s="8" t="b">
        <v>0</v>
      </c>
      <c r="U356" s="34">
        <v>240</v>
      </c>
      <c r="V356" s="34">
        <v>215</v>
      </c>
      <c r="W356" s="34">
        <v>149</v>
      </c>
      <c r="X356" s="8">
        <v>0</v>
      </c>
      <c r="Y356" s="8">
        <v>0</v>
      </c>
      <c r="Z356" s="10">
        <v>46242.335416666669</v>
      </c>
      <c r="AA356" s="10">
        <v>46242.484722222223</v>
      </c>
      <c r="AB356" s="8">
        <v>4</v>
      </c>
      <c r="AC356" s="8">
        <v>0</v>
      </c>
      <c r="AD356" s="8"/>
      <c r="AE356" s="46">
        <v>1</v>
      </c>
      <c r="AF356" s="46">
        <v>0</v>
      </c>
      <c r="AG356" s="41">
        <v>240</v>
      </c>
    </row>
    <row r="357" spans="2:33">
      <c r="B357" s="8" t="s">
        <v>8326</v>
      </c>
      <c r="C357" s="8" t="s">
        <v>49</v>
      </c>
      <c r="D357" s="8" t="s">
        <v>65</v>
      </c>
      <c r="E357" s="9">
        <v>46235</v>
      </c>
      <c r="F357" s="8" t="s">
        <v>52</v>
      </c>
      <c r="G357" s="8" t="s">
        <v>64</v>
      </c>
      <c r="H357" s="8" t="s">
        <v>53</v>
      </c>
      <c r="I357" s="8" t="s">
        <v>68</v>
      </c>
      <c r="J357" s="61">
        <v>0</v>
      </c>
      <c r="K357" s="8">
        <v>1</v>
      </c>
      <c r="L357" s="8">
        <v>4</v>
      </c>
      <c r="M357" s="8" t="s">
        <v>66</v>
      </c>
      <c r="N357" s="9">
        <v>46243</v>
      </c>
      <c r="O357" s="10">
        <v>46243.354166666664</v>
      </c>
      <c r="P357" s="10">
        <v>46243.6875</v>
      </c>
      <c r="Q357" s="8" t="s">
        <v>60</v>
      </c>
      <c r="R357" s="8">
        <v>4</v>
      </c>
      <c r="S357" s="8">
        <v>0</v>
      </c>
      <c r="T357" s="8" t="b">
        <v>0</v>
      </c>
      <c r="U357" s="34">
        <v>480</v>
      </c>
      <c r="V357" s="34">
        <v>447</v>
      </c>
      <c r="W357" s="34">
        <v>314</v>
      </c>
      <c r="X357" s="8">
        <v>0</v>
      </c>
      <c r="Y357" s="8">
        <v>0</v>
      </c>
      <c r="Z357" s="10">
        <v>46243.35833333333</v>
      </c>
      <c r="AA357" s="10">
        <v>46243.668749999997</v>
      </c>
      <c r="AB357" s="8">
        <v>4</v>
      </c>
      <c r="AC357" s="8">
        <v>0</v>
      </c>
      <c r="AD357" s="8"/>
      <c r="AE357" s="46">
        <v>1</v>
      </c>
      <c r="AF357" s="46">
        <v>0</v>
      </c>
      <c r="AG357" s="41">
        <v>480</v>
      </c>
    </row>
    <row r="358" spans="2:33">
      <c r="B358" s="8" t="s">
        <v>8326</v>
      </c>
      <c r="C358" s="8" t="s">
        <v>49</v>
      </c>
      <c r="D358" s="8" t="s">
        <v>65</v>
      </c>
      <c r="E358" s="9">
        <v>46235</v>
      </c>
      <c r="F358" s="8" t="s">
        <v>52</v>
      </c>
      <c r="G358" s="8" t="s">
        <v>64</v>
      </c>
      <c r="H358" s="8" t="s">
        <v>53</v>
      </c>
      <c r="I358" s="8" t="s">
        <v>54</v>
      </c>
      <c r="J358" s="61">
        <v>0</v>
      </c>
      <c r="K358" s="8">
        <v>1</v>
      </c>
      <c r="L358" s="8">
        <v>4</v>
      </c>
      <c r="M358" s="8" t="s">
        <v>66</v>
      </c>
      <c r="N358" s="9">
        <v>46244</v>
      </c>
      <c r="O358" s="10">
        <v>46244.5625</v>
      </c>
      <c r="P358" s="10">
        <v>46244.75</v>
      </c>
      <c r="Q358" s="8" t="s">
        <v>60</v>
      </c>
      <c r="R358" s="8">
        <v>4</v>
      </c>
      <c r="S358" s="8">
        <v>0</v>
      </c>
      <c r="T358" s="8" t="b">
        <v>0</v>
      </c>
      <c r="U358" s="34">
        <v>270</v>
      </c>
      <c r="V358" s="34">
        <v>241</v>
      </c>
      <c r="W358" s="34">
        <v>152</v>
      </c>
      <c r="X358" s="8">
        <v>0</v>
      </c>
      <c r="Y358" s="8">
        <v>0</v>
      </c>
      <c r="Z358" s="10">
        <v>46244.567361111112</v>
      </c>
      <c r="AA358" s="10">
        <v>46244.734722222223</v>
      </c>
      <c r="AB358" s="8">
        <v>4</v>
      </c>
      <c r="AC358" s="8">
        <v>0</v>
      </c>
      <c r="AD358" s="8"/>
      <c r="AE358" s="46">
        <v>1</v>
      </c>
      <c r="AF358" s="46">
        <v>0</v>
      </c>
      <c r="AG358" s="41">
        <v>270</v>
      </c>
    </row>
    <row r="359" spans="2:33">
      <c r="B359" s="8" t="s">
        <v>8326</v>
      </c>
      <c r="C359" s="8" t="s">
        <v>49</v>
      </c>
      <c r="D359" s="8" t="s">
        <v>65</v>
      </c>
      <c r="E359" s="9">
        <v>46235</v>
      </c>
      <c r="F359" s="8" t="s">
        <v>52</v>
      </c>
      <c r="G359" s="8" t="s">
        <v>64</v>
      </c>
      <c r="H359" s="8" t="s">
        <v>53</v>
      </c>
      <c r="I359" s="8" t="s">
        <v>68</v>
      </c>
      <c r="J359" s="61">
        <v>0</v>
      </c>
      <c r="K359" s="8">
        <v>1</v>
      </c>
      <c r="L359" s="8">
        <v>4</v>
      </c>
      <c r="M359" s="8" t="s">
        <v>66</v>
      </c>
      <c r="N359" s="9">
        <v>46245</v>
      </c>
      <c r="O359" s="10">
        <v>46245.333333333336</v>
      </c>
      <c r="P359" s="10">
        <v>46245.666666666664</v>
      </c>
      <c r="Q359" s="8" t="s">
        <v>60</v>
      </c>
      <c r="R359" s="8">
        <v>4</v>
      </c>
      <c r="S359" s="8">
        <v>0</v>
      </c>
      <c r="T359" s="8" t="b">
        <v>0</v>
      </c>
      <c r="U359" s="34">
        <v>480</v>
      </c>
      <c r="V359" s="34">
        <v>426</v>
      </c>
      <c r="W359" s="34">
        <v>300</v>
      </c>
      <c r="X359" s="8">
        <v>0</v>
      </c>
      <c r="Y359" s="8">
        <v>0</v>
      </c>
      <c r="Z359" s="10">
        <v>46245.341666666667</v>
      </c>
      <c r="AA359" s="10">
        <v>46245.637499999997</v>
      </c>
      <c r="AB359" s="8">
        <v>4</v>
      </c>
      <c r="AC359" s="8">
        <v>0</v>
      </c>
      <c r="AD359" s="8"/>
      <c r="AE359" s="46">
        <v>1</v>
      </c>
      <c r="AF359" s="46">
        <v>0</v>
      </c>
      <c r="AG359" s="41">
        <v>480</v>
      </c>
    </row>
    <row r="360" spans="2:33">
      <c r="B360" s="8" t="s">
        <v>8326</v>
      </c>
      <c r="C360" s="8" t="s">
        <v>49</v>
      </c>
      <c r="D360" s="8" t="s">
        <v>65</v>
      </c>
      <c r="E360" s="9">
        <v>46235</v>
      </c>
      <c r="F360" s="8" t="s">
        <v>52</v>
      </c>
      <c r="G360" s="8" t="s">
        <v>64</v>
      </c>
      <c r="H360" s="8" t="s">
        <v>53</v>
      </c>
      <c r="I360" s="8" t="s">
        <v>59</v>
      </c>
      <c r="J360" s="61">
        <v>0</v>
      </c>
      <c r="K360" s="8">
        <v>1</v>
      </c>
      <c r="L360" s="8">
        <v>4</v>
      </c>
      <c r="M360" s="8" t="s">
        <v>66</v>
      </c>
      <c r="N360" s="9">
        <v>46246</v>
      </c>
      <c r="O360" s="10">
        <v>46246.354166666664</v>
      </c>
      <c r="P360" s="10">
        <v>46246.5</v>
      </c>
      <c r="Q360" s="8" t="s">
        <v>60</v>
      </c>
      <c r="R360" s="8">
        <v>4</v>
      </c>
      <c r="S360" s="8">
        <v>0</v>
      </c>
      <c r="T360" s="8" t="b">
        <v>0</v>
      </c>
      <c r="U360" s="34">
        <v>210</v>
      </c>
      <c r="V360" s="34">
        <v>172</v>
      </c>
      <c r="W360" s="34">
        <v>117</v>
      </c>
      <c r="X360" s="8">
        <v>0</v>
      </c>
      <c r="Y360" s="8">
        <v>0</v>
      </c>
      <c r="Z360" s="10">
        <v>46246.359027777777</v>
      </c>
      <c r="AA360" s="10">
        <v>46246.478472222225</v>
      </c>
      <c r="AB360" s="8">
        <v>4</v>
      </c>
      <c r="AC360" s="8">
        <v>0</v>
      </c>
      <c r="AD360" s="8"/>
      <c r="AE360" s="46">
        <v>1</v>
      </c>
      <c r="AF360" s="46">
        <v>0</v>
      </c>
      <c r="AG360" s="41">
        <v>210</v>
      </c>
    </row>
    <row r="361" spans="2:33">
      <c r="B361" s="8" t="s">
        <v>8326</v>
      </c>
      <c r="C361" s="8" t="s">
        <v>49</v>
      </c>
      <c r="D361" s="8" t="s">
        <v>65</v>
      </c>
      <c r="E361" s="9">
        <v>46235</v>
      </c>
      <c r="F361" s="8" t="s">
        <v>52</v>
      </c>
      <c r="G361" s="8" t="s">
        <v>64</v>
      </c>
      <c r="H361" s="8" t="s">
        <v>53</v>
      </c>
      <c r="I361" s="8" t="s">
        <v>54</v>
      </c>
      <c r="J361" s="61">
        <v>0</v>
      </c>
      <c r="K361" s="8">
        <v>1</v>
      </c>
      <c r="L361" s="8">
        <v>4</v>
      </c>
      <c r="M361" s="8" t="s">
        <v>66</v>
      </c>
      <c r="N361" s="9">
        <v>46249</v>
      </c>
      <c r="O361" s="10">
        <v>46249.354166666664</v>
      </c>
      <c r="P361" s="10">
        <v>46249.6875</v>
      </c>
      <c r="Q361" s="8" t="s">
        <v>60</v>
      </c>
      <c r="R361" s="8">
        <v>4</v>
      </c>
      <c r="S361" s="8">
        <v>0</v>
      </c>
      <c r="T361" s="8" t="b">
        <v>0</v>
      </c>
      <c r="U361" s="34">
        <v>480</v>
      </c>
      <c r="V361" s="34">
        <v>438</v>
      </c>
      <c r="W361" s="34">
        <v>322</v>
      </c>
      <c r="X361" s="8">
        <v>0</v>
      </c>
      <c r="Y361" s="8">
        <v>0</v>
      </c>
      <c r="Z361" s="10">
        <v>46249.36041666667</v>
      </c>
      <c r="AA361" s="10">
        <v>46249.664583333331</v>
      </c>
      <c r="AB361" s="8">
        <v>4</v>
      </c>
      <c r="AC361" s="8">
        <v>0</v>
      </c>
      <c r="AD361" s="8"/>
      <c r="AE361" s="46">
        <v>1</v>
      </c>
      <c r="AF361" s="46">
        <v>0</v>
      </c>
      <c r="AG361" s="41">
        <v>480</v>
      </c>
    </row>
    <row r="362" spans="2:33">
      <c r="B362" s="8" t="s">
        <v>8326</v>
      </c>
      <c r="C362" s="8" t="s">
        <v>49</v>
      </c>
      <c r="D362" s="8" t="s">
        <v>65</v>
      </c>
      <c r="E362" s="9">
        <v>46235</v>
      </c>
      <c r="F362" s="8" t="s">
        <v>52</v>
      </c>
      <c r="G362" s="8" t="s">
        <v>64</v>
      </c>
      <c r="H362" s="8" t="s">
        <v>53</v>
      </c>
      <c r="I362" s="8" t="s">
        <v>68</v>
      </c>
      <c r="J362" s="61">
        <v>0</v>
      </c>
      <c r="K362" s="8">
        <v>1</v>
      </c>
      <c r="L362" s="8">
        <v>4</v>
      </c>
      <c r="M362" s="8" t="s">
        <v>66</v>
      </c>
      <c r="N362" s="9">
        <v>46250</v>
      </c>
      <c r="O362" s="10">
        <v>46250.541666666664</v>
      </c>
      <c r="P362" s="10">
        <v>46250.729166666664</v>
      </c>
      <c r="Q362" s="8" t="s">
        <v>60</v>
      </c>
      <c r="R362" s="8">
        <v>4</v>
      </c>
      <c r="S362" s="8">
        <v>0</v>
      </c>
      <c r="T362" s="8" t="b">
        <v>0</v>
      </c>
      <c r="U362" s="34">
        <v>270</v>
      </c>
      <c r="V362" s="34">
        <v>237</v>
      </c>
      <c r="W362" s="34">
        <v>151</v>
      </c>
      <c r="X362" s="8">
        <v>0</v>
      </c>
      <c r="Y362" s="8">
        <v>0</v>
      </c>
      <c r="Z362" s="10">
        <v>46250.545138888891</v>
      </c>
      <c r="AA362" s="10">
        <v>46250.709722222222</v>
      </c>
      <c r="AB362" s="8">
        <v>4</v>
      </c>
      <c r="AC362" s="8">
        <v>0</v>
      </c>
      <c r="AD362" s="8"/>
      <c r="AE362" s="46">
        <v>1</v>
      </c>
      <c r="AF362" s="46">
        <v>0</v>
      </c>
      <c r="AG362" s="41">
        <v>270</v>
      </c>
    </row>
    <row r="363" spans="2:33">
      <c r="B363" s="8" t="s">
        <v>8326</v>
      </c>
      <c r="C363" s="8" t="s">
        <v>49</v>
      </c>
      <c r="D363" s="8" t="s">
        <v>65</v>
      </c>
      <c r="E363" s="9">
        <v>46235</v>
      </c>
      <c r="F363" s="8" t="s">
        <v>52</v>
      </c>
      <c r="G363" s="8" t="s">
        <v>64</v>
      </c>
      <c r="H363" s="8" t="s">
        <v>53</v>
      </c>
      <c r="I363" s="8" t="s">
        <v>62</v>
      </c>
      <c r="J363" s="61">
        <v>0</v>
      </c>
      <c r="K363" s="8">
        <v>1</v>
      </c>
      <c r="L363" s="8">
        <v>4</v>
      </c>
      <c r="M363" s="8" t="s">
        <v>66</v>
      </c>
      <c r="N363" s="9">
        <v>46252</v>
      </c>
      <c r="O363" s="10">
        <v>46252.354166666664</v>
      </c>
      <c r="P363" s="10">
        <v>46252.6875</v>
      </c>
      <c r="Q363" s="8" t="s">
        <v>60</v>
      </c>
      <c r="R363" s="8">
        <v>4</v>
      </c>
      <c r="S363" s="8">
        <v>0</v>
      </c>
      <c r="T363" s="8" t="b">
        <v>0</v>
      </c>
      <c r="U363" s="34">
        <v>480</v>
      </c>
      <c r="V363" s="34">
        <v>429</v>
      </c>
      <c r="W363" s="34">
        <v>312</v>
      </c>
      <c r="X363" s="8">
        <v>0</v>
      </c>
      <c r="Y363" s="8">
        <v>0</v>
      </c>
      <c r="Z363" s="10">
        <v>46252.359722222223</v>
      </c>
      <c r="AA363" s="10">
        <v>46252.657638888886</v>
      </c>
      <c r="AB363" s="8">
        <v>4</v>
      </c>
      <c r="AC363" s="8">
        <v>0</v>
      </c>
      <c r="AD363" s="8"/>
      <c r="AE363" s="46">
        <v>1</v>
      </c>
      <c r="AF363" s="46">
        <v>0</v>
      </c>
      <c r="AG363" s="41">
        <v>480</v>
      </c>
    </row>
    <row r="364" spans="2:33">
      <c r="B364" s="8" t="s">
        <v>8326</v>
      </c>
      <c r="C364" s="8" t="s">
        <v>49</v>
      </c>
      <c r="D364" s="8" t="s">
        <v>65</v>
      </c>
      <c r="E364" s="9">
        <v>46235</v>
      </c>
      <c r="F364" s="8" t="s">
        <v>52</v>
      </c>
      <c r="G364" s="8" t="s">
        <v>64</v>
      </c>
      <c r="H364" s="8" t="s">
        <v>53</v>
      </c>
      <c r="I364" s="8" t="s">
        <v>54</v>
      </c>
      <c r="J364" s="61">
        <v>0</v>
      </c>
      <c r="K364" s="8">
        <v>1</v>
      </c>
      <c r="L364" s="8">
        <v>4</v>
      </c>
      <c r="M364" s="8" t="s">
        <v>66</v>
      </c>
      <c r="N364" s="9">
        <v>46253</v>
      </c>
      <c r="O364" s="10">
        <v>46253.375</v>
      </c>
      <c r="P364" s="10">
        <v>46253.708333333336</v>
      </c>
      <c r="Q364" s="8" t="s">
        <v>60</v>
      </c>
      <c r="R364" s="8">
        <v>4</v>
      </c>
      <c r="S364" s="8">
        <v>0</v>
      </c>
      <c r="T364" s="8" t="b">
        <v>0</v>
      </c>
      <c r="U364" s="34">
        <v>480</v>
      </c>
      <c r="V364" s="34">
        <v>436</v>
      </c>
      <c r="W364" s="34">
        <v>333</v>
      </c>
      <c r="X364" s="8">
        <v>0</v>
      </c>
      <c r="Y364" s="8">
        <v>0</v>
      </c>
      <c r="Z364" s="10">
        <v>46253.382638888892</v>
      </c>
      <c r="AA364" s="10">
        <v>46253.685416666667</v>
      </c>
      <c r="AB364" s="8">
        <v>4</v>
      </c>
      <c r="AC364" s="8">
        <v>0</v>
      </c>
      <c r="AD364" s="8"/>
      <c r="AE364" s="46">
        <v>1</v>
      </c>
      <c r="AF364" s="46">
        <v>0</v>
      </c>
      <c r="AG364" s="41">
        <v>480</v>
      </c>
    </row>
    <row r="365" spans="2:33">
      <c r="B365" s="8" t="s">
        <v>8326</v>
      </c>
      <c r="C365" s="8" t="s">
        <v>49</v>
      </c>
      <c r="D365" s="8" t="s">
        <v>65</v>
      </c>
      <c r="E365" s="9">
        <v>46235</v>
      </c>
      <c r="F365" s="8" t="s">
        <v>52</v>
      </c>
      <c r="G365" s="8" t="s">
        <v>64</v>
      </c>
      <c r="H365" s="8" t="s">
        <v>53</v>
      </c>
      <c r="I365" s="8" t="s">
        <v>59</v>
      </c>
      <c r="J365" s="61">
        <v>0</v>
      </c>
      <c r="K365" s="8">
        <v>1</v>
      </c>
      <c r="L365" s="8">
        <v>4</v>
      </c>
      <c r="M365" s="8" t="s">
        <v>66</v>
      </c>
      <c r="N365" s="9">
        <v>46256</v>
      </c>
      <c r="O365" s="10">
        <v>46256.5625</v>
      </c>
      <c r="P365" s="10">
        <v>46256.770833333336</v>
      </c>
      <c r="Q365" s="8" t="s">
        <v>60</v>
      </c>
      <c r="R365" s="8">
        <v>4</v>
      </c>
      <c r="S365" s="8">
        <v>0</v>
      </c>
      <c r="T365" s="8" t="b">
        <v>0</v>
      </c>
      <c r="U365" s="34">
        <v>300</v>
      </c>
      <c r="V365" s="34">
        <v>273</v>
      </c>
      <c r="W365" s="34">
        <v>185</v>
      </c>
      <c r="X365" s="8">
        <v>0</v>
      </c>
      <c r="Y365" s="8">
        <v>0</v>
      </c>
      <c r="Z365" s="10">
        <v>46256.56527777778</v>
      </c>
      <c r="AA365" s="10">
        <v>46256.754861111112</v>
      </c>
      <c r="AB365" s="8">
        <v>4</v>
      </c>
      <c r="AC365" s="8">
        <v>0</v>
      </c>
      <c r="AD365" s="8"/>
      <c r="AE365" s="46">
        <v>1</v>
      </c>
      <c r="AF365" s="46">
        <v>0</v>
      </c>
      <c r="AG365" s="41">
        <v>300</v>
      </c>
    </row>
    <row r="366" spans="2:33">
      <c r="B366" s="8" t="s">
        <v>8326</v>
      </c>
      <c r="C366" s="8" t="s">
        <v>49</v>
      </c>
      <c r="D366" s="8" t="s">
        <v>65</v>
      </c>
      <c r="E366" s="9">
        <v>46235</v>
      </c>
      <c r="F366" s="8" t="s">
        <v>52</v>
      </c>
      <c r="G366" s="8" t="s">
        <v>64</v>
      </c>
      <c r="H366" s="8" t="s">
        <v>53</v>
      </c>
      <c r="I366" s="8" t="s">
        <v>57</v>
      </c>
      <c r="J366" s="61">
        <v>0</v>
      </c>
      <c r="K366" s="8">
        <v>1</v>
      </c>
      <c r="L366" s="8">
        <v>4</v>
      </c>
      <c r="M366" s="8" t="s">
        <v>66</v>
      </c>
      <c r="N366" s="9">
        <v>46258</v>
      </c>
      <c r="O366" s="10">
        <v>46258.333333333336</v>
      </c>
      <c r="P366" s="10">
        <v>46258.666666666664</v>
      </c>
      <c r="Q366" s="8" t="s">
        <v>60</v>
      </c>
      <c r="R366" s="8">
        <v>4</v>
      </c>
      <c r="S366" s="8">
        <v>0</v>
      </c>
      <c r="T366" s="8" t="b">
        <v>0</v>
      </c>
      <c r="U366" s="34">
        <v>480</v>
      </c>
      <c r="V366" s="34">
        <v>443</v>
      </c>
      <c r="W366" s="34">
        <v>317</v>
      </c>
      <c r="X366" s="8">
        <v>0</v>
      </c>
      <c r="Y366" s="8">
        <v>0</v>
      </c>
      <c r="Z366" s="10">
        <v>46258.336805555555</v>
      </c>
      <c r="AA366" s="10">
        <v>46258.644444444442</v>
      </c>
      <c r="AB366" s="8">
        <v>4</v>
      </c>
      <c r="AC366" s="8">
        <v>0</v>
      </c>
      <c r="AD366" s="8"/>
      <c r="AE366" s="46">
        <v>1</v>
      </c>
      <c r="AF366" s="46">
        <v>0</v>
      </c>
      <c r="AG366" s="41">
        <v>480</v>
      </c>
    </row>
    <row r="367" spans="2:33">
      <c r="B367" s="8" t="s">
        <v>8326</v>
      </c>
      <c r="C367" s="8" t="s">
        <v>49</v>
      </c>
      <c r="D367" s="8" t="s">
        <v>65</v>
      </c>
      <c r="E367" s="9">
        <v>46235</v>
      </c>
      <c r="F367" s="8" t="s">
        <v>52</v>
      </c>
      <c r="G367" s="8" t="s">
        <v>64</v>
      </c>
      <c r="H367" s="8" t="s">
        <v>53</v>
      </c>
      <c r="I367" s="8" t="s">
        <v>57</v>
      </c>
      <c r="J367" s="61">
        <v>0</v>
      </c>
      <c r="K367" s="8">
        <v>1</v>
      </c>
      <c r="L367" s="8">
        <v>4</v>
      </c>
      <c r="M367" s="8" t="s">
        <v>66</v>
      </c>
      <c r="N367" s="9">
        <v>46259</v>
      </c>
      <c r="O367" s="10">
        <v>46259.354166666664</v>
      </c>
      <c r="P367" s="10">
        <v>46259.729166666664</v>
      </c>
      <c r="Q367" s="8" t="s">
        <v>60</v>
      </c>
      <c r="R367" s="8">
        <v>4</v>
      </c>
      <c r="S367" s="8">
        <v>0</v>
      </c>
      <c r="T367" s="8" t="b">
        <v>0</v>
      </c>
      <c r="U367" s="34">
        <v>540</v>
      </c>
      <c r="V367" s="34">
        <v>515</v>
      </c>
      <c r="W367" s="34">
        <v>400</v>
      </c>
      <c r="X367" s="8">
        <v>0</v>
      </c>
      <c r="Y367" s="8">
        <v>0</v>
      </c>
      <c r="Z367" s="10">
        <v>46259.355555555558</v>
      </c>
      <c r="AA367" s="10">
        <v>46259.713194444441</v>
      </c>
      <c r="AB367" s="8">
        <v>4</v>
      </c>
      <c r="AC367" s="8">
        <v>0</v>
      </c>
      <c r="AD367" s="8"/>
      <c r="AE367" s="46">
        <v>1</v>
      </c>
      <c r="AF367" s="46">
        <v>0</v>
      </c>
      <c r="AG367" s="41">
        <v>540</v>
      </c>
    </row>
    <row r="368" spans="2:33">
      <c r="B368" s="8" t="s">
        <v>8326</v>
      </c>
      <c r="C368" s="8" t="s">
        <v>49</v>
      </c>
      <c r="D368" s="8" t="s">
        <v>65</v>
      </c>
      <c r="E368" s="9">
        <v>46235</v>
      </c>
      <c r="F368" s="8" t="s">
        <v>52</v>
      </c>
      <c r="G368" s="8" t="s">
        <v>64</v>
      </c>
      <c r="H368" s="8" t="s">
        <v>53</v>
      </c>
      <c r="I368" s="8" t="s">
        <v>68</v>
      </c>
      <c r="J368" s="61">
        <v>0</v>
      </c>
      <c r="K368" s="8">
        <v>1</v>
      </c>
      <c r="L368" s="8">
        <v>4</v>
      </c>
      <c r="M368" s="8" t="s">
        <v>66</v>
      </c>
      <c r="N368" s="9">
        <v>46260</v>
      </c>
      <c r="O368" s="10">
        <v>46260.541666666664</v>
      </c>
      <c r="P368" s="10">
        <v>46260.708333333336</v>
      </c>
      <c r="Q368" s="8" t="s">
        <v>60</v>
      </c>
      <c r="R368" s="8">
        <v>4</v>
      </c>
      <c r="S368" s="8">
        <v>0</v>
      </c>
      <c r="T368" s="8" t="b">
        <v>0</v>
      </c>
      <c r="U368" s="34">
        <v>240</v>
      </c>
      <c r="V368" s="34">
        <v>218</v>
      </c>
      <c r="W368" s="34">
        <v>133</v>
      </c>
      <c r="X368" s="8">
        <v>0</v>
      </c>
      <c r="Y368" s="8">
        <v>0</v>
      </c>
      <c r="Z368" s="10">
        <v>46260.54583333333</v>
      </c>
      <c r="AA368" s="10">
        <v>46260.697222222225</v>
      </c>
      <c r="AB368" s="8">
        <v>4</v>
      </c>
      <c r="AC368" s="8">
        <v>0</v>
      </c>
      <c r="AD368" s="8"/>
      <c r="AE368" s="46">
        <v>1</v>
      </c>
      <c r="AF368" s="46">
        <v>0</v>
      </c>
      <c r="AG368" s="41">
        <v>240</v>
      </c>
    </row>
    <row r="369" spans="2:33">
      <c r="B369" s="8" t="s">
        <v>8326</v>
      </c>
      <c r="C369" s="8" t="s">
        <v>49</v>
      </c>
      <c r="D369" s="8" t="s">
        <v>65</v>
      </c>
      <c r="E369" s="9">
        <v>46235</v>
      </c>
      <c r="F369" s="8" t="s">
        <v>52</v>
      </c>
      <c r="G369" s="8" t="s">
        <v>64</v>
      </c>
      <c r="H369" s="8" t="s">
        <v>53</v>
      </c>
      <c r="I369" s="8" t="s">
        <v>59</v>
      </c>
      <c r="J369" s="61">
        <v>0</v>
      </c>
      <c r="K369" s="8">
        <v>1</v>
      </c>
      <c r="L369" s="8">
        <v>4</v>
      </c>
      <c r="M369" s="8" t="s">
        <v>66</v>
      </c>
      <c r="N369" s="9">
        <v>46261</v>
      </c>
      <c r="O369" s="10">
        <v>46261.541666666664</v>
      </c>
      <c r="P369" s="10">
        <v>46261.666666666664</v>
      </c>
      <c r="Q369" s="8" t="s">
        <v>60</v>
      </c>
      <c r="R369" s="8">
        <v>4</v>
      </c>
      <c r="S369" s="8">
        <v>0</v>
      </c>
      <c r="T369" s="8" t="b">
        <v>0</v>
      </c>
      <c r="U369" s="34">
        <v>180</v>
      </c>
      <c r="V369" s="34">
        <v>161</v>
      </c>
      <c r="W369" s="34">
        <v>81</v>
      </c>
      <c r="X369" s="8">
        <v>0</v>
      </c>
      <c r="Y369" s="8">
        <v>0</v>
      </c>
      <c r="Z369" s="10">
        <v>46261.544444444444</v>
      </c>
      <c r="AA369" s="10">
        <v>46261.65625</v>
      </c>
      <c r="AB369" s="8">
        <v>4</v>
      </c>
      <c r="AC369" s="8">
        <v>0</v>
      </c>
      <c r="AD369" s="8"/>
      <c r="AE369" s="46">
        <v>1</v>
      </c>
      <c r="AF369" s="46">
        <v>0</v>
      </c>
      <c r="AG369" s="41">
        <v>180</v>
      </c>
    </row>
    <row r="370" spans="2:33">
      <c r="B370" s="8" t="s">
        <v>8326</v>
      </c>
      <c r="C370" s="8" t="s">
        <v>49</v>
      </c>
      <c r="D370" s="8" t="s">
        <v>65</v>
      </c>
      <c r="E370" s="9">
        <v>46235</v>
      </c>
      <c r="F370" s="8" t="s">
        <v>52</v>
      </c>
      <c r="G370" s="8" t="s">
        <v>64</v>
      </c>
      <c r="H370" s="8" t="s">
        <v>53</v>
      </c>
      <c r="I370" s="8" t="s">
        <v>57</v>
      </c>
      <c r="J370" s="61">
        <v>0</v>
      </c>
      <c r="K370" s="8">
        <v>1</v>
      </c>
      <c r="L370" s="8">
        <v>4</v>
      </c>
      <c r="M370" s="8" t="s">
        <v>66</v>
      </c>
      <c r="N370" s="9">
        <v>46262</v>
      </c>
      <c r="O370" s="10">
        <v>46262.541666666664</v>
      </c>
      <c r="P370" s="10">
        <v>46262.708333333336</v>
      </c>
      <c r="Q370" s="8" t="s">
        <v>60</v>
      </c>
      <c r="R370" s="8">
        <v>4</v>
      </c>
      <c r="S370" s="8">
        <v>0</v>
      </c>
      <c r="T370" s="8" t="b">
        <v>0</v>
      </c>
      <c r="U370" s="34">
        <v>240</v>
      </c>
      <c r="V370" s="34">
        <v>210</v>
      </c>
      <c r="W370" s="34">
        <v>137</v>
      </c>
      <c r="X370" s="8">
        <v>0</v>
      </c>
      <c r="Y370" s="8">
        <v>0</v>
      </c>
      <c r="Z370" s="10">
        <v>46262.549305555556</v>
      </c>
      <c r="AA370" s="10">
        <v>46262.695138888892</v>
      </c>
      <c r="AB370" s="8">
        <v>4</v>
      </c>
      <c r="AC370" s="8">
        <v>0</v>
      </c>
      <c r="AD370" s="8"/>
      <c r="AE370" s="46">
        <v>1</v>
      </c>
      <c r="AF370" s="46">
        <v>0</v>
      </c>
      <c r="AG370" s="41">
        <v>240</v>
      </c>
    </row>
    <row r="371" spans="2:33">
      <c r="B371" s="8" t="s">
        <v>8326</v>
      </c>
      <c r="C371" s="8" t="s">
        <v>49</v>
      </c>
      <c r="D371" s="8" t="s">
        <v>65</v>
      </c>
      <c r="E371" s="9">
        <v>46235</v>
      </c>
      <c r="F371" s="8" t="s">
        <v>52</v>
      </c>
      <c r="G371" s="8" t="s">
        <v>64</v>
      </c>
      <c r="H371" s="8" t="s">
        <v>53</v>
      </c>
      <c r="I371" s="8" t="s">
        <v>59</v>
      </c>
      <c r="J371" s="61">
        <v>0</v>
      </c>
      <c r="K371" s="8">
        <v>1</v>
      </c>
      <c r="L371" s="8">
        <v>4</v>
      </c>
      <c r="M371" s="8" t="s">
        <v>66</v>
      </c>
      <c r="N371" s="9">
        <v>46263</v>
      </c>
      <c r="O371" s="10">
        <v>46263.354166666664</v>
      </c>
      <c r="P371" s="10">
        <v>46263.729166666664</v>
      </c>
      <c r="Q371" s="8" t="s">
        <v>60</v>
      </c>
      <c r="R371" s="8">
        <v>4</v>
      </c>
      <c r="S371" s="8">
        <v>0</v>
      </c>
      <c r="T371" s="8" t="b">
        <v>0</v>
      </c>
      <c r="U371" s="34">
        <v>540</v>
      </c>
      <c r="V371" s="34">
        <v>505</v>
      </c>
      <c r="W371" s="34">
        <v>375</v>
      </c>
      <c r="X371" s="8">
        <v>0</v>
      </c>
      <c r="Y371" s="8">
        <v>0</v>
      </c>
      <c r="Z371" s="10">
        <v>46263.359027777777</v>
      </c>
      <c r="AA371" s="10">
        <v>46263.709722222222</v>
      </c>
      <c r="AB371" s="8">
        <v>4</v>
      </c>
      <c r="AC371" s="8">
        <v>0</v>
      </c>
      <c r="AD371" s="8"/>
      <c r="AE371" s="46">
        <v>1</v>
      </c>
      <c r="AF371" s="46">
        <v>0</v>
      </c>
      <c r="AG371" s="41">
        <v>540</v>
      </c>
    </row>
    <row r="372" spans="2:33">
      <c r="B372" s="8" t="s">
        <v>8326</v>
      </c>
      <c r="C372" s="8" t="s">
        <v>49</v>
      </c>
      <c r="D372" s="8" t="s">
        <v>65</v>
      </c>
      <c r="E372" s="9">
        <v>46235</v>
      </c>
      <c r="F372" s="8" t="s">
        <v>52</v>
      </c>
      <c r="G372" s="8" t="s">
        <v>64</v>
      </c>
      <c r="H372" s="8" t="s">
        <v>53</v>
      </c>
      <c r="I372" s="8" t="s">
        <v>62</v>
      </c>
      <c r="J372" s="61">
        <v>0</v>
      </c>
      <c r="K372" s="8">
        <v>1</v>
      </c>
      <c r="L372" s="8">
        <v>4</v>
      </c>
      <c r="M372" s="8" t="s">
        <v>66</v>
      </c>
      <c r="N372" s="9">
        <v>46265</v>
      </c>
      <c r="O372" s="10">
        <v>46265.375</v>
      </c>
      <c r="P372" s="10">
        <v>46265.75</v>
      </c>
      <c r="Q372" s="8" t="s">
        <v>60</v>
      </c>
      <c r="R372" s="8">
        <v>4</v>
      </c>
      <c r="S372" s="8">
        <v>0</v>
      </c>
      <c r="T372" s="8" t="b">
        <v>0</v>
      </c>
      <c r="U372" s="34">
        <v>540</v>
      </c>
      <c r="V372" s="34">
        <v>517</v>
      </c>
      <c r="W372" s="34">
        <v>382</v>
      </c>
      <c r="X372" s="8">
        <v>0</v>
      </c>
      <c r="Y372" s="8">
        <v>0</v>
      </c>
      <c r="Z372" s="10">
        <v>46265.381944444445</v>
      </c>
      <c r="AA372" s="10">
        <v>46265.740972222222</v>
      </c>
      <c r="AB372" s="8">
        <v>4</v>
      </c>
      <c r="AC372" s="8">
        <v>0</v>
      </c>
      <c r="AD372" s="8"/>
      <c r="AE372" s="46">
        <v>1</v>
      </c>
      <c r="AF372" s="46">
        <v>0</v>
      </c>
      <c r="AG372" s="41">
        <v>540</v>
      </c>
    </row>
    <row r="373" spans="2:33">
      <c r="B373" s="8" t="s">
        <v>8326</v>
      </c>
      <c r="C373" s="8" t="s">
        <v>49</v>
      </c>
      <c r="D373" s="8" t="s">
        <v>70</v>
      </c>
      <c r="E373" s="9">
        <v>46235</v>
      </c>
      <c r="F373" s="8" t="s">
        <v>52</v>
      </c>
      <c r="G373" s="8" t="s">
        <v>64</v>
      </c>
      <c r="H373" s="8" t="s">
        <v>53</v>
      </c>
      <c r="I373" s="8" t="s">
        <v>59</v>
      </c>
      <c r="J373" s="61">
        <v>0</v>
      </c>
      <c r="K373" s="8">
        <v>1</v>
      </c>
      <c r="L373" s="8">
        <v>4</v>
      </c>
      <c r="M373" s="8" t="s">
        <v>66</v>
      </c>
      <c r="N373" s="9">
        <v>46237</v>
      </c>
      <c r="O373" s="10">
        <v>46237.354166666664</v>
      </c>
      <c r="P373" s="10">
        <v>46237.520833333336</v>
      </c>
      <c r="Q373" s="8" t="s">
        <v>60</v>
      </c>
      <c r="R373" s="8">
        <v>4</v>
      </c>
      <c r="S373" s="8">
        <v>0</v>
      </c>
      <c r="T373" s="8" t="b">
        <v>0</v>
      </c>
      <c r="U373" s="34">
        <v>240</v>
      </c>
      <c r="V373" s="34">
        <v>211</v>
      </c>
      <c r="W373" s="34">
        <v>122</v>
      </c>
      <c r="X373" s="8">
        <v>0</v>
      </c>
      <c r="Y373" s="8">
        <v>0</v>
      </c>
      <c r="Z373" s="10">
        <v>46237.357638888891</v>
      </c>
      <c r="AA373" s="10">
        <v>46237.504166666666</v>
      </c>
      <c r="AB373" s="8">
        <v>4</v>
      </c>
      <c r="AC373" s="8">
        <v>0</v>
      </c>
      <c r="AD373" s="8"/>
      <c r="AE373" s="46">
        <v>1</v>
      </c>
      <c r="AF373" s="46">
        <v>0</v>
      </c>
      <c r="AG373" s="41">
        <v>240</v>
      </c>
    </row>
    <row r="374" spans="2:33">
      <c r="B374" s="8" t="s">
        <v>8326</v>
      </c>
      <c r="C374" s="8" t="s">
        <v>49</v>
      </c>
      <c r="D374" s="8" t="s">
        <v>70</v>
      </c>
      <c r="E374" s="9">
        <v>46235</v>
      </c>
      <c r="F374" s="8" t="s">
        <v>52</v>
      </c>
      <c r="G374" s="8" t="s">
        <v>64</v>
      </c>
      <c r="H374" s="8" t="s">
        <v>53</v>
      </c>
      <c r="I374" s="8" t="s">
        <v>67</v>
      </c>
      <c r="J374" s="61">
        <v>0</v>
      </c>
      <c r="K374" s="8">
        <v>1</v>
      </c>
      <c r="L374" s="8">
        <v>4</v>
      </c>
      <c r="M374" s="8" t="s">
        <v>66</v>
      </c>
      <c r="N374" s="9">
        <v>46238</v>
      </c>
      <c r="O374" s="10">
        <v>46238.354166666664</v>
      </c>
      <c r="P374" s="10">
        <v>46238.541666666664</v>
      </c>
      <c r="Q374" s="8" t="s">
        <v>60</v>
      </c>
      <c r="R374" s="8">
        <v>4</v>
      </c>
      <c r="S374" s="8">
        <v>0</v>
      </c>
      <c r="T374" s="8" t="b">
        <v>0</v>
      </c>
      <c r="U374" s="34">
        <v>270</v>
      </c>
      <c r="V374" s="34">
        <v>236</v>
      </c>
      <c r="W374" s="34">
        <v>153</v>
      </c>
      <c r="X374" s="8">
        <v>0</v>
      </c>
      <c r="Y374" s="8">
        <v>0</v>
      </c>
      <c r="Z374" s="10">
        <v>46238.356944444444</v>
      </c>
      <c r="AA374" s="10">
        <v>46238.520833333336</v>
      </c>
      <c r="AB374" s="8">
        <v>4</v>
      </c>
      <c r="AC374" s="8">
        <v>0</v>
      </c>
      <c r="AD374" s="8"/>
      <c r="AE374" s="46">
        <v>1</v>
      </c>
      <c r="AF374" s="46">
        <v>0</v>
      </c>
      <c r="AG374" s="41">
        <v>270</v>
      </c>
    </row>
    <row r="375" spans="2:33">
      <c r="B375" s="8" t="s">
        <v>8326</v>
      </c>
      <c r="C375" s="8" t="s">
        <v>49</v>
      </c>
      <c r="D375" s="8" t="s">
        <v>70</v>
      </c>
      <c r="E375" s="9">
        <v>46235</v>
      </c>
      <c r="F375" s="8" t="s">
        <v>52</v>
      </c>
      <c r="G375" s="8" t="s">
        <v>64</v>
      </c>
      <c r="H375" s="8" t="s">
        <v>53</v>
      </c>
      <c r="I375" s="8" t="s">
        <v>59</v>
      </c>
      <c r="J375" s="61">
        <v>0</v>
      </c>
      <c r="K375" s="8">
        <v>1</v>
      </c>
      <c r="L375" s="8">
        <v>4</v>
      </c>
      <c r="M375" s="8" t="s">
        <v>66</v>
      </c>
      <c r="N375" s="9">
        <v>46240</v>
      </c>
      <c r="O375" s="10">
        <v>46240.541666666664</v>
      </c>
      <c r="P375" s="10">
        <v>46240.729166666664</v>
      </c>
      <c r="Q375" s="8" t="s">
        <v>60</v>
      </c>
      <c r="R375" s="8">
        <v>4</v>
      </c>
      <c r="S375" s="8">
        <v>0</v>
      </c>
      <c r="T375" s="8" t="b">
        <v>0</v>
      </c>
      <c r="U375" s="34">
        <v>270</v>
      </c>
      <c r="V375" s="34">
        <v>249</v>
      </c>
      <c r="W375" s="34">
        <v>173</v>
      </c>
      <c r="X375" s="8">
        <v>0</v>
      </c>
      <c r="Y375" s="8">
        <v>0</v>
      </c>
      <c r="Z375" s="10">
        <v>46240.54583333333</v>
      </c>
      <c r="AA375" s="10">
        <v>46240.71875</v>
      </c>
      <c r="AB375" s="8">
        <v>4</v>
      </c>
      <c r="AC375" s="8">
        <v>0</v>
      </c>
      <c r="AD375" s="8"/>
      <c r="AE375" s="46">
        <v>1</v>
      </c>
      <c r="AF375" s="46">
        <v>0</v>
      </c>
      <c r="AG375" s="41">
        <v>270</v>
      </c>
    </row>
    <row r="376" spans="2:33">
      <c r="B376" s="8" t="s">
        <v>8326</v>
      </c>
      <c r="C376" s="8" t="s">
        <v>49</v>
      </c>
      <c r="D376" s="8" t="s">
        <v>70</v>
      </c>
      <c r="E376" s="9">
        <v>46235</v>
      </c>
      <c r="F376" s="8" t="s">
        <v>52</v>
      </c>
      <c r="G376" s="8" t="s">
        <v>64</v>
      </c>
      <c r="H376" s="8" t="s">
        <v>53</v>
      </c>
      <c r="I376" s="8" t="s">
        <v>68</v>
      </c>
      <c r="J376" s="61">
        <v>0</v>
      </c>
      <c r="K376" s="8">
        <v>1</v>
      </c>
      <c r="L376" s="8">
        <v>4</v>
      </c>
      <c r="M376" s="8" t="s">
        <v>66</v>
      </c>
      <c r="N376" s="9">
        <v>46243</v>
      </c>
      <c r="O376" s="10">
        <v>46243.333333333336</v>
      </c>
      <c r="P376" s="10">
        <v>46243.5</v>
      </c>
      <c r="Q376" s="8" t="s">
        <v>60</v>
      </c>
      <c r="R376" s="8">
        <v>4</v>
      </c>
      <c r="S376" s="8">
        <v>0</v>
      </c>
      <c r="T376" s="8" t="b">
        <v>0</v>
      </c>
      <c r="U376" s="34">
        <v>240</v>
      </c>
      <c r="V376" s="34">
        <v>222</v>
      </c>
      <c r="W376" s="34">
        <v>159</v>
      </c>
      <c r="X376" s="8">
        <v>0</v>
      </c>
      <c r="Y376" s="8">
        <v>0</v>
      </c>
      <c r="Z376" s="10">
        <v>46243.336805555555</v>
      </c>
      <c r="AA376" s="10">
        <v>46243.490972222222</v>
      </c>
      <c r="AB376" s="8">
        <v>4</v>
      </c>
      <c r="AC376" s="8">
        <v>0</v>
      </c>
      <c r="AD376" s="8"/>
      <c r="AE376" s="46">
        <v>1</v>
      </c>
      <c r="AF376" s="46">
        <v>0</v>
      </c>
      <c r="AG376" s="41">
        <v>240</v>
      </c>
    </row>
    <row r="377" spans="2:33">
      <c r="B377" s="8" t="s">
        <v>8326</v>
      </c>
      <c r="C377" s="8" t="s">
        <v>49</v>
      </c>
      <c r="D377" s="8" t="s">
        <v>70</v>
      </c>
      <c r="E377" s="9">
        <v>46235</v>
      </c>
      <c r="F377" s="8" t="s">
        <v>52</v>
      </c>
      <c r="G377" s="8" t="s">
        <v>64</v>
      </c>
      <c r="H377" s="8" t="s">
        <v>53</v>
      </c>
      <c r="I377" s="8" t="s">
        <v>54</v>
      </c>
      <c r="J377" s="61">
        <v>0</v>
      </c>
      <c r="K377" s="8">
        <v>1</v>
      </c>
      <c r="L377" s="8">
        <v>4</v>
      </c>
      <c r="M377" s="8" t="s">
        <v>66</v>
      </c>
      <c r="N377" s="9">
        <v>46244</v>
      </c>
      <c r="O377" s="10">
        <v>46244.541666666664</v>
      </c>
      <c r="P377" s="10">
        <v>46244.729166666664</v>
      </c>
      <c r="Q377" s="8" t="s">
        <v>60</v>
      </c>
      <c r="R377" s="8">
        <v>4</v>
      </c>
      <c r="S377" s="8">
        <v>0</v>
      </c>
      <c r="T377" s="8" t="b">
        <v>0</v>
      </c>
      <c r="U377" s="34">
        <v>270</v>
      </c>
      <c r="V377" s="34">
        <v>237</v>
      </c>
      <c r="W377" s="34">
        <v>160</v>
      </c>
      <c r="X377" s="8">
        <v>0</v>
      </c>
      <c r="Y377" s="8">
        <v>0</v>
      </c>
      <c r="Z377" s="10">
        <v>46244.547222222223</v>
      </c>
      <c r="AA377" s="10">
        <v>46244.711805555555</v>
      </c>
      <c r="AB377" s="8">
        <v>4</v>
      </c>
      <c r="AC377" s="8">
        <v>0</v>
      </c>
      <c r="AD377" s="8"/>
      <c r="AE377" s="46">
        <v>1</v>
      </c>
      <c r="AF377" s="46">
        <v>0</v>
      </c>
      <c r="AG377" s="41">
        <v>270</v>
      </c>
    </row>
    <row r="378" spans="2:33">
      <c r="B378" s="8" t="s">
        <v>8326</v>
      </c>
      <c r="C378" s="8" t="s">
        <v>49</v>
      </c>
      <c r="D378" s="8" t="s">
        <v>70</v>
      </c>
      <c r="E378" s="9">
        <v>46235</v>
      </c>
      <c r="F378" s="8" t="s">
        <v>52</v>
      </c>
      <c r="G378" s="8" t="s">
        <v>64</v>
      </c>
      <c r="H378" s="8" t="s">
        <v>53</v>
      </c>
      <c r="I378" s="8" t="s">
        <v>62</v>
      </c>
      <c r="J378" s="61">
        <v>0</v>
      </c>
      <c r="K378" s="8">
        <v>1</v>
      </c>
      <c r="L378" s="8">
        <v>4</v>
      </c>
      <c r="M378" s="8" t="s">
        <v>66</v>
      </c>
      <c r="N378" s="9">
        <v>46245</v>
      </c>
      <c r="O378" s="10">
        <v>46245.375</v>
      </c>
      <c r="P378" s="10">
        <v>46245.520833333336</v>
      </c>
      <c r="Q378" s="8" t="s">
        <v>60</v>
      </c>
      <c r="R378" s="8">
        <v>4</v>
      </c>
      <c r="S378" s="8">
        <v>0</v>
      </c>
      <c r="T378" s="8" t="b">
        <v>0</v>
      </c>
      <c r="U378" s="34">
        <v>210</v>
      </c>
      <c r="V378" s="34">
        <v>188</v>
      </c>
      <c r="W378" s="34">
        <v>99</v>
      </c>
      <c r="X378" s="8">
        <v>0</v>
      </c>
      <c r="Y378" s="8">
        <v>0</v>
      </c>
      <c r="Z378" s="10">
        <v>46245.379861111112</v>
      </c>
      <c r="AA378" s="10">
        <v>46245.510416666664</v>
      </c>
      <c r="AB378" s="8">
        <v>4</v>
      </c>
      <c r="AC378" s="8">
        <v>0</v>
      </c>
      <c r="AD378" s="8"/>
      <c r="AE378" s="46">
        <v>1</v>
      </c>
      <c r="AF378" s="46">
        <v>0</v>
      </c>
      <c r="AG378" s="41">
        <v>210</v>
      </c>
    </row>
    <row r="379" spans="2:33">
      <c r="B379" s="8" t="s">
        <v>8326</v>
      </c>
      <c r="C379" s="8" t="s">
        <v>49</v>
      </c>
      <c r="D379" s="8" t="s">
        <v>70</v>
      </c>
      <c r="E379" s="9">
        <v>46235</v>
      </c>
      <c r="F379" s="8" t="s">
        <v>52</v>
      </c>
      <c r="G379" s="8" t="s">
        <v>64</v>
      </c>
      <c r="H379" s="8" t="s">
        <v>53</v>
      </c>
      <c r="I379" s="8" t="s">
        <v>68</v>
      </c>
      <c r="J379" s="61">
        <v>0</v>
      </c>
      <c r="K379" s="8">
        <v>1</v>
      </c>
      <c r="L379" s="8">
        <v>4</v>
      </c>
      <c r="M379" s="8" t="s">
        <v>66</v>
      </c>
      <c r="N379" s="9">
        <v>46247</v>
      </c>
      <c r="O379" s="10">
        <v>46247.354166666664</v>
      </c>
      <c r="P379" s="10">
        <v>46247.541666666664</v>
      </c>
      <c r="Q379" s="8" t="s">
        <v>60</v>
      </c>
      <c r="R379" s="8">
        <v>4</v>
      </c>
      <c r="S379" s="8">
        <v>0</v>
      </c>
      <c r="T379" s="8" t="b">
        <v>0</v>
      </c>
      <c r="U379" s="34">
        <v>270</v>
      </c>
      <c r="V379" s="34">
        <v>236</v>
      </c>
      <c r="W379" s="34">
        <v>170</v>
      </c>
      <c r="X379" s="8">
        <v>0</v>
      </c>
      <c r="Y379" s="8">
        <v>0</v>
      </c>
      <c r="Z379" s="10">
        <v>46247.362500000003</v>
      </c>
      <c r="AA379" s="10">
        <v>46247.526388888888</v>
      </c>
      <c r="AB379" s="8">
        <v>4</v>
      </c>
      <c r="AC379" s="8">
        <v>0</v>
      </c>
      <c r="AD379" s="8"/>
      <c r="AE379" s="46">
        <v>1</v>
      </c>
      <c r="AF379" s="46">
        <v>0</v>
      </c>
      <c r="AG379" s="41">
        <v>270</v>
      </c>
    </row>
    <row r="380" spans="2:33">
      <c r="B380" s="8" t="s">
        <v>8326</v>
      </c>
      <c r="C380" s="8" t="s">
        <v>49</v>
      </c>
      <c r="D380" s="8" t="s">
        <v>70</v>
      </c>
      <c r="E380" s="9">
        <v>46235</v>
      </c>
      <c r="F380" s="8" t="s">
        <v>52</v>
      </c>
      <c r="G380" s="8" t="s">
        <v>64</v>
      </c>
      <c r="H380" s="8" t="s">
        <v>53</v>
      </c>
      <c r="I380" s="8" t="s">
        <v>59</v>
      </c>
      <c r="J380" s="61">
        <v>0</v>
      </c>
      <c r="K380" s="8">
        <v>1</v>
      </c>
      <c r="L380" s="8">
        <v>4</v>
      </c>
      <c r="M380" s="8" t="s">
        <v>66</v>
      </c>
      <c r="N380" s="9">
        <v>46249</v>
      </c>
      <c r="O380" s="10">
        <v>46249.375</v>
      </c>
      <c r="P380" s="10">
        <v>46249.5625</v>
      </c>
      <c r="Q380" s="8" t="s">
        <v>60</v>
      </c>
      <c r="R380" s="8">
        <v>4</v>
      </c>
      <c r="S380" s="8">
        <v>0</v>
      </c>
      <c r="T380" s="8" t="b">
        <v>0</v>
      </c>
      <c r="U380" s="34">
        <v>270</v>
      </c>
      <c r="V380" s="34">
        <v>234</v>
      </c>
      <c r="W380" s="34">
        <v>146</v>
      </c>
      <c r="X380" s="8">
        <v>0</v>
      </c>
      <c r="Y380" s="8">
        <v>0</v>
      </c>
      <c r="Z380" s="10">
        <v>46249.381249999999</v>
      </c>
      <c r="AA380" s="10">
        <v>46249.543749999997</v>
      </c>
      <c r="AB380" s="8">
        <v>4</v>
      </c>
      <c r="AC380" s="8">
        <v>0</v>
      </c>
      <c r="AD380" s="8"/>
      <c r="AE380" s="46">
        <v>1</v>
      </c>
      <c r="AF380" s="46">
        <v>0</v>
      </c>
      <c r="AG380" s="41">
        <v>270</v>
      </c>
    </row>
    <row r="381" spans="2:33">
      <c r="B381" s="8" t="s">
        <v>8326</v>
      </c>
      <c r="C381" s="8" t="s">
        <v>49</v>
      </c>
      <c r="D381" s="8" t="s">
        <v>70</v>
      </c>
      <c r="E381" s="9">
        <v>46235</v>
      </c>
      <c r="F381" s="8" t="s">
        <v>52</v>
      </c>
      <c r="G381" s="8" t="s">
        <v>64</v>
      </c>
      <c r="H381" s="8" t="s">
        <v>53</v>
      </c>
      <c r="I381" s="8" t="s">
        <v>68</v>
      </c>
      <c r="J381" s="61">
        <v>0</v>
      </c>
      <c r="K381" s="8">
        <v>1</v>
      </c>
      <c r="L381" s="8">
        <v>4</v>
      </c>
      <c r="M381" s="8" t="s">
        <v>66</v>
      </c>
      <c r="N381" s="9">
        <v>46253</v>
      </c>
      <c r="O381" s="10">
        <v>46253.354166666664</v>
      </c>
      <c r="P381" s="10">
        <v>46253.6875</v>
      </c>
      <c r="Q381" s="8" t="s">
        <v>60</v>
      </c>
      <c r="R381" s="8">
        <v>4</v>
      </c>
      <c r="S381" s="8">
        <v>0</v>
      </c>
      <c r="T381" s="8" t="b">
        <v>0</v>
      </c>
      <c r="U381" s="34">
        <v>480</v>
      </c>
      <c r="V381" s="34">
        <v>430</v>
      </c>
      <c r="W381" s="34">
        <v>281</v>
      </c>
      <c r="X381" s="8">
        <v>0</v>
      </c>
      <c r="Y381" s="8">
        <v>0</v>
      </c>
      <c r="Z381" s="10">
        <v>46253.362500000003</v>
      </c>
      <c r="AA381" s="10">
        <v>46253.661111111112</v>
      </c>
      <c r="AB381" s="8">
        <v>4</v>
      </c>
      <c r="AC381" s="8">
        <v>0</v>
      </c>
      <c r="AD381" s="8"/>
      <c r="AE381" s="46">
        <v>1</v>
      </c>
      <c r="AF381" s="46">
        <v>0</v>
      </c>
      <c r="AG381" s="41">
        <v>480</v>
      </c>
    </row>
    <row r="382" spans="2:33">
      <c r="B382" s="8" t="s">
        <v>8326</v>
      </c>
      <c r="C382" s="8" t="s">
        <v>49</v>
      </c>
      <c r="D382" s="8" t="s">
        <v>70</v>
      </c>
      <c r="E382" s="9">
        <v>46235</v>
      </c>
      <c r="F382" s="8" t="s">
        <v>52</v>
      </c>
      <c r="G382" s="8" t="s">
        <v>64</v>
      </c>
      <c r="H382" s="8" t="s">
        <v>53</v>
      </c>
      <c r="I382" s="8" t="s">
        <v>57</v>
      </c>
      <c r="J382" s="61">
        <v>0</v>
      </c>
      <c r="K382" s="8">
        <v>1</v>
      </c>
      <c r="L382" s="8">
        <v>4</v>
      </c>
      <c r="M382" s="8" t="s">
        <v>66</v>
      </c>
      <c r="N382" s="9">
        <v>46256</v>
      </c>
      <c r="O382" s="10">
        <v>46256.333333333336</v>
      </c>
      <c r="P382" s="10">
        <v>46256.520833333336</v>
      </c>
      <c r="Q382" s="8" t="s">
        <v>60</v>
      </c>
      <c r="R382" s="8">
        <v>4</v>
      </c>
      <c r="S382" s="8">
        <v>0</v>
      </c>
      <c r="T382" s="8" t="b">
        <v>0</v>
      </c>
      <c r="U382" s="34">
        <v>270</v>
      </c>
      <c r="V382" s="34">
        <v>247</v>
      </c>
      <c r="W382" s="34">
        <v>165</v>
      </c>
      <c r="X382" s="8">
        <v>0</v>
      </c>
      <c r="Y382" s="8">
        <v>0</v>
      </c>
      <c r="Z382" s="10">
        <v>46256.340277777781</v>
      </c>
      <c r="AA382" s="10">
        <v>46256.511805555558</v>
      </c>
      <c r="AB382" s="8">
        <v>4</v>
      </c>
      <c r="AC382" s="8">
        <v>0</v>
      </c>
      <c r="AD382" s="8"/>
      <c r="AE382" s="46">
        <v>1</v>
      </c>
      <c r="AF382" s="46">
        <v>0</v>
      </c>
      <c r="AG382" s="41">
        <v>270</v>
      </c>
    </row>
    <row r="383" spans="2:33">
      <c r="B383" s="8" t="s">
        <v>8326</v>
      </c>
      <c r="C383" s="8" t="s">
        <v>49</v>
      </c>
      <c r="D383" s="8" t="s">
        <v>70</v>
      </c>
      <c r="E383" s="9">
        <v>46235</v>
      </c>
      <c r="F383" s="8" t="s">
        <v>52</v>
      </c>
      <c r="G383" s="8" t="s">
        <v>64</v>
      </c>
      <c r="H383" s="8" t="s">
        <v>53</v>
      </c>
      <c r="I383" s="8" t="s">
        <v>54</v>
      </c>
      <c r="J383" s="61">
        <v>0</v>
      </c>
      <c r="K383" s="8">
        <v>1</v>
      </c>
      <c r="L383" s="8">
        <v>4</v>
      </c>
      <c r="M383" s="8" t="s">
        <v>66</v>
      </c>
      <c r="N383" s="9">
        <v>46259</v>
      </c>
      <c r="O383" s="10">
        <v>46259.3125</v>
      </c>
      <c r="P383" s="10">
        <v>46259.604166666664</v>
      </c>
      <c r="Q383" s="8" t="s">
        <v>60</v>
      </c>
      <c r="R383" s="8">
        <v>4</v>
      </c>
      <c r="S383" s="8">
        <v>0</v>
      </c>
      <c r="T383" s="8" t="b">
        <v>0</v>
      </c>
      <c r="U383" s="34">
        <v>420</v>
      </c>
      <c r="V383" s="34">
        <v>392</v>
      </c>
      <c r="W383" s="34">
        <v>292</v>
      </c>
      <c r="X383" s="8">
        <v>0</v>
      </c>
      <c r="Y383" s="8">
        <v>0</v>
      </c>
      <c r="Z383" s="10">
        <v>46259.320833333331</v>
      </c>
      <c r="AA383" s="10">
        <v>46259.593055555553</v>
      </c>
      <c r="AB383" s="8">
        <v>4</v>
      </c>
      <c r="AC383" s="8">
        <v>0</v>
      </c>
      <c r="AD383" s="8"/>
      <c r="AE383" s="46">
        <v>1</v>
      </c>
      <c r="AF383" s="46">
        <v>0</v>
      </c>
      <c r="AG383" s="41">
        <v>420</v>
      </c>
    </row>
    <row r="384" spans="2:33">
      <c r="B384" s="8" t="s">
        <v>8326</v>
      </c>
      <c r="C384" s="8" t="s">
        <v>49</v>
      </c>
      <c r="D384" s="8" t="s">
        <v>70</v>
      </c>
      <c r="E384" s="9">
        <v>46235</v>
      </c>
      <c r="F384" s="8" t="s">
        <v>52</v>
      </c>
      <c r="G384" s="8" t="s">
        <v>64</v>
      </c>
      <c r="H384" s="8" t="s">
        <v>53</v>
      </c>
      <c r="I384" s="8" t="s">
        <v>59</v>
      </c>
      <c r="J384" s="61">
        <v>0</v>
      </c>
      <c r="K384" s="8">
        <v>1</v>
      </c>
      <c r="L384" s="8">
        <v>4</v>
      </c>
      <c r="M384" s="8" t="s">
        <v>66</v>
      </c>
      <c r="N384" s="9">
        <v>46260</v>
      </c>
      <c r="O384" s="10">
        <v>46260.3125</v>
      </c>
      <c r="P384" s="10">
        <v>46260.645833333336</v>
      </c>
      <c r="Q384" s="8" t="s">
        <v>60</v>
      </c>
      <c r="R384" s="8">
        <v>4</v>
      </c>
      <c r="S384" s="8">
        <v>0</v>
      </c>
      <c r="T384" s="8" t="b">
        <v>0</v>
      </c>
      <c r="U384" s="34">
        <v>480</v>
      </c>
      <c r="V384" s="34">
        <v>427</v>
      </c>
      <c r="W384" s="34">
        <v>327</v>
      </c>
      <c r="X384" s="8">
        <v>0</v>
      </c>
      <c r="Y384" s="8">
        <v>0</v>
      </c>
      <c r="Z384" s="10">
        <v>46260.319444444445</v>
      </c>
      <c r="AA384" s="10">
        <v>46260.615972222222</v>
      </c>
      <c r="AB384" s="8">
        <v>4</v>
      </c>
      <c r="AC384" s="8">
        <v>0</v>
      </c>
      <c r="AD384" s="8"/>
      <c r="AE384" s="46">
        <v>1</v>
      </c>
      <c r="AF384" s="46">
        <v>0</v>
      </c>
      <c r="AG384" s="41">
        <v>480</v>
      </c>
    </row>
    <row r="385" spans="2:33">
      <c r="B385" s="8" t="s">
        <v>8326</v>
      </c>
      <c r="C385" s="8" t="s">
        <v>49</v>
      </c>
      <c r="D385" s="8" t="s">
        <v>70</v>
      </c>
      <c r="E385" s="9">
        <v>46235</v>
      </c>
      <c r="F385" s="8" t="s">
        <v>52</v>
      </c>
      <c r="G385" s="8" t="s">
        <v>64</v>
      </c>
      <c r="H385" s="8" t="s">
        <v>53</v>
      </c>
      <c r="I385" s="8" t="s">
        <v>68</v>
      </c>
      <c r="J385" s="61">
        <v>0</v>
      </c>
      <c r="K385" s="8">
        <v>1</v>
      </c>
      <c r="L385" s="8">
        <v>4</v>
      </c>
      <c r="M385" s="8" t="s">
        <v>66</v>
      </c>
      <c r="N385" s="9">
        <v>46262</v>
      </c>
      <c r="O385" s="10">
        <v>46262.354166666664</v>
      </c>
      <c r="P385" s="10">
        <v>46262.541666666664</v>
      </c>
      <c r="Q385" s="8" t="s">
        <v>60</v>
      </c>
      <c r="R385" s="8">
        <v>4</v>
      </c>
      <c r="S385" s="8">
        <v>0</v>
      </c>
      <c r="T385" s="8" t="b">
        <v>0</v>
      </c>
      <c r="U385" s="34">
        <v>270</v>
      </c>
      <c r="V385" s="34">
        <v>240</v>
      </c>
      <c r="W385" s="34">
        <v>163</v>
      </c>
      <c r="X385" s="8">
        <v>0</v>
      </c>
      <c r="Y385" s="8">
        <v>0</v>
      </c>
      <c r="Z385" s="10">
        <v>46262.361805555556</v>
      </c>
      <c r="AA385" s="10">
        <v>46262.52847222222</v>
      </c>
      <c r="AB385" s="8">
        <v>4</v>
      </c>
      <c r="AC385" s="8">
        <v>0</v>
      </c>
      <c r="AD385" s="8"/>
      <c r="AE385" s="46">
        <v>1</v>
      </c>
      <c r="AF385" s="46">
        <v>0</v>
      </c>
      <c r="AG385" s="41">
        <v>270</v>
      </c>
    </row>
    <row r="386" spans="2:33">
      <c r="B386" s="8" t="s">
        <v>8326</v>
      </c>
      <c r="C386" s="8" t="s">
        <v>49</v>
      </c>
      <c r="D386" s="8" t="s">
        <v>71</v>
      </c>
      <c r="E386" s="9">
        <v>46235</v>
      </c>
      <c r="F386" s="8" t="s">
        <v>52</v>
      </c>
      <c r="G386" s="8" t="s">
        <v>64</v>
      </c>
      <c r="H386" s="8" t="s">
        <v>53</v>
      </c>
      <c r="I386" s="8" t="s">
        <v>67</v>
      </c>
      <c r="J386" s="61">
        <v>0</v>
      </c>
      <c r="K386" s="8">
        <v>1</v>
      </c>
      <c r="L386" s="8">
        <v>4</v>
      </c>
      <c r="M386" s="8" t="s">
        <v>66</v>
      </c>
      <c r="N386" s="9">
        <v>46235</v>
      </c>
      <c r="O386" s="10">
        <v>46235.5625</v>
      </c>
      <c r="P386" s="10">
        <v>46235.729166666664</v>
      </c>
      <c r="Q386" s="8" t="s">
        <v>60</v>
      </c>
      <c r="R386" s="8">
        <v>4</v>
      </c>
      <c r="S386" s="8">
        <v>0</v>
      </c>
      <c r="T386" s="8" t="b">
        <v>0</v>
      </c>
      <c r="U386" s="34">
        <v>240</v>
      </c>
      <c r="V386" s="34">
        <v>214</v>
      </c>
      <c r="W386" s="34">
        <v>144</v>
      </c>
      <c r="X386" s="8">
        <v>0</v>
      </c>
      <c r="Y386" s="8">
        <v>0</v>
      </c>
      <c r="Z386" s="10">
        <v>46235.566666666666</v>
      </c>
      <c r="AA386" s="10">
        <v>46235.715277777781</v>
      </c>
      <c r="AB386" s="8">
        <v>4</v>
      </c>
      <c r="AC386" s="8">
        <v>0</v>
      </c>
      <c r="AD386" s="8"/>
      <c r="AE386" s="46">
        <v>1</v>
      </c>
      <c r="AF386" s="46">
        <v>0</v>
      </c>
      <c r="AG386" s="41">
        <v>240</v>
      </c>
    </row>
    <row r="387" spans="2:33">
      <c r="B387" s="8" t="s">
        <v>8326</v>
      </c>
      <c r="C387" s="8" t="s">
        <v>49</v>
      </c>
      <c r="D387" s="8" t="s">
        <v>71</v>
      </c>
      <c r="E387" s="9">
        <v>46235</v>
      </c>
      <c r="F387" s="8" t="s">
        <v>52</v>
      </c>
      <c r="G387" s="8" t="s">
        <v>64</v>
      </c>
      <c r="H387" s="8" t="s">
        <v>53</v>
      </c>
      <c r="I387" s="8" t="s">
        <v>54</v>
      </c>
      <c r="J387" s="61">
        <v>0</v>
      </c>
      <c r="K387" s="8">
        <v>1</v>
      </c>
      <c r="L387" s="8">
        <v>4</v>
      </c>
      <c r="M387" s="8" t="s">
        <v>66</v>
      </c>
      <c r="N387" s="9">
        <v>46236</v>
      </c>
      <c r="O387" s="10">
        <v>46236.375</v>
      </c>
      <c r="P387" s="10">
        <v>46236.708333333336</v>
      </c>
      <c r="Q387" s="8" t="s">
        <v>60</v>
      </c>
      <c r="R387" s="8">
        <v>4</v>
      </c>
      <c r="S387" s="8">
        <v>0</v>
      </c>
      <c r="T387" s="8" t="b">
        <v>0</v>
      </c>
      <c r="U387" s="34">
        <v>480</v>
      </c>
      <c r="V387" s="34">
        <v>448</v>
      </c>
      <c r="W387" s="34">
        <v>346</v>
      </c>
      <c r="X387" s="8">
        <v>0</v>
      </c>
      <c r="Y387" s="8">
        <v>0</v>
      </c>
      <c r="Z387" s="10">
        <v>46236.376388888886</v>
      </c>
      <c r="AA387" s="10">
        <v>46236.6875</v>
      </c>
      <c r="AB387" s="8">
        <v>4</v>
      </c>
      <c r="AC387" s="8">
        <v>0</v>
      </c>
      <c r="AD387" s="8"/>
      <c r="AE387" s="46">
        <v>1</v>
      </c>
      <c r="AF387" s="46">
        <v>0</v>
      </c>
      <c r="AG387" s="41">
        <v>480</v>
      </c>
    </row>
    <row r="388" spans="2:33">
      <c r="B388" s="8" t="s">
        <v>8326</v>
      </c>
      <c r="C388" s="8" t="s">
        <v>49</v>
      </c>
      <c r="D388" s="8" t="s">
        <v>71</v>
      </c>
      <c r="E388" s="9">
        <v>46235</v>
      </c>
      <c r="F388" s="8" t="s">
        <v>52</v>
      </c>
      <c r="G388" s="8" t="s">
        <v>64</v>
      </c>
      <c r="H388" s="8" t="s">
        <v>53</v>
      </c>
      <c r="I388" s="8" t="s">
        <v>62</v>
      </c>
      <c r="J388" s="61">
        <v>0</v>
      </c>
      <c r="K388" s="8">
        <v>1</v>
      </c>
      <c r="L388" s="8">
        <v>4</v>
      </c>
      <c r="M388" s="8" t="s">
        <v>66</v>
      </c>
      <c r="N388" s="9">
        <v>46238</v>
      </c>
      <c r="O388" s="10">
        <v>46238.333333333336</v>
      </c>
      <c r="P388" s="10">
        <v>46238.541666666664</v>
      </c>
      <c r="Q388" s="8" t="s">
        <v>60</v>
      </c>
      <c r="R388" s="8">
        <v>4</v>
      </c>
      <c r="S388" s="8">
        <v>0</v>
      </c>
      <c r="T388" s="8" t="b">
        <v>0</v>
      </c>
      <c r="U388" s="34">
        <v>300</v>
      </c>
      <c r="V388" s="34">
        <v>267</v>
      </c>
      <c r="W388" s="34">
        <v>198</v>
      </c>
      <c r="X388" s="8">
        <v>0</v>
      </c>
      <c r="Y388" s="8">
        <v>0</v>
      </c>
      <c r="Z388" s="10">
        <v>46238.338888888888</v>
      </c>
      <c r="AA388" s="10">
        <v>46238.524305555555</v>
      </c>
      <c r="AB388" s="8">
        <v>4</v>
      </c>
      <c r="AC388" s="8">
        <v>0</v>
      </c>
      <c r="AD388" s="8"/>
      <c r="AE388" s="46">
        <v>1</v>
      </c>
      <c r="AF388" s="46">
        <v>0</v>
      </c>
      <c r="AG388" s="41">
        <v>300</v>
      </c>
    </row>
    <row r="389" spans="2:33">
      <c r="B389" s="8" t="s">
        <v>8326</v>
      </c>
      <c r="C389" s="8" t="s">
        <v>49</v>
      </c>
      <c r="D389" s="8" t="s">
        <v>71</v>
      </c>
      <c r="E389" s="9">
        <v>46235</v>
      </c>
      <c r="F389" s="8" t="s">
        <v>52</v>
      </c>
      <c r="G389" s="8" t="s">
        <v>64</v>
      </c>
      <c r="H389" s="8" t="s">
        <v>53</v>
      </c>
      <c r="I389" s="8" t="s">
        <v>54</v>
      </c>
      <c r="J389" s="61">
        <v>0</v>
      </c>
      <c r="K389" s="8">
        <v>1</v>
      </c>
      <c r="L389" s="8">
        <v>4</v>
      </c>
      <c r="M389" s="8" t="s">
        <v>66</v>
      </c>
      <c r="N389" s="9">
        <v>46240</v>
      </c>
      <c r="O389" s="10">
        <v>46240.333333333336</v>
      </c>
      <c r="P389" s="10">
        <v>46240.666666666664</v>
      </c>
      <c r="Q389" s="8" t="s">
        <v>60</v>
      </c>
      <c r="R389" s="8">
        <v>4</v>
      </c>
      <c r="S389" s="8">
        <v>0</v>
      </c>
      <c r="T389" s="8" t="b">
        <v>0</v>
      </c>
      <c r="U389" s="34">
        <v>480</v>
      </c>
      <c r="V389" s="34">
        <v>434</v>
      </c>
      <c r="W389" s="34">
        <v>290</v>
      </c>
      <c r="X389" s="8">
        <v>0</v>
      </c>
      <c r="Y389" s="8">
        <v>0</v>
      </c>
      <c r="Z389" s="10">
        <v>46240.338888888888</v>
      </c>
      <c r="AA389" s="10">
        <v>46240.640277777777</v>
      </c>
      <c r="AB389" s="8">
        <v>4</v>
      </c>
      <c r="AC389" s="8">
        <v>0</v>
      </c>
      <c r="AD389" s="8"/>
      <c r="AE389" s="46">
        <v>1</v>
      </c>
      <c r="AF389" s="46">
        <v>0</v>
      </c>
      <c r="AG389" s="41">
        <v>480</v>
      </c>
    </row>
    <row r="390" spans="2:33">
      <c r="B390" s="8" t="s">
        <v>8326</v>
      </c>
      <c r="C390" s="8" t="s">
        <v>49</v>
      </c>
      <c r="D390" s="8" t="s">
        <v>71</v>
      </c>
      <c r="E390" s="9">
        <v>46235</v>
      </c>
      <c r="F390" s="8" t="s">
        <v>52</v>
      </c>
      <c r="G390" s="8" t="s">
        <v>64</v>
      </c>
      <c r="H390" s="8" t="s">
        <v>53</v>
      </c>
      <c r="I390" s="8" t="s">
        <v>67</v>
      </c>
      <c r="J390" s="61">
        <v>0</v>
      </c>
      <c r="K390" s="8">
        <v>1</v>
      </c>
      <c r="L390" s="8">
        <v>4</v>
      </c>
      <c r="M390" s="8" t="s">
        <v>66</v>
      </c>
      <c r="N390" s="9">
        <v>46246</v>
      </c>
      <c r="O390" s="10">
        <v>46246.333333333336</v>
      </c>
      <c r="P390" s="10">
        <v>46246.458333333336</v>
      </c>
      <c r="Q390" s="8" t="s">
        <v>60</v>
      </c>
      <c r="R390" s="8">
        <v>4</v>
      </c>
      <c r="S390" s="8">
        <v>0</v>
      </c>
      <c r="T390" s="8" t="b">
        <v>0</v>
      </c>
      <c r="U390" s="34">
        <v>180</v>
      </c>
      <c r="V390" s="34">
        <v>148</v>
      </c>
      <c r="W390" s="34">
        <v>80</v>
      </c>
      <c r="X390" s="8">
        <v>0</v>
      </c>
      <c r="Y390" s="8">
        <v>0</v>
      </c>
      <c r="Z390" s="10">
        <v>46246.336805555555</v>
      </c>
      <c r="AA390" s="10">
        <v>46246.439583333333</v>
      </c>
      <c r="AB390" s="8">
        <v>4</v>
      </c>
      <c r="AC390" s="8">
        <v>0</v>
      </c>
      <c r="AD390" s="8"/>
      <c r="AE390" s="46">
        <v>1</v>
      </c>
      <c r="AF390" s="46">
        <v>0</v>
      </c>
      <c r="AG390" s="41">
        <v>180</v>
      </c>
    </row>
    <row r="391" spans="2:33">
      <c r="B391" s="8" t="s">
        <v>8326</v>
      </c>
      <c r="C391" s="8" t="s">
        <v>49</v>
      </c>
      <c r="D391" s="8" t="s">
        <v>71</v>
      </c>
      <c r="E391" s="9">
        <v>46235</v>
      </c>
      <c r="F391" s="8" t="s">
        <v>52</v>
      </c>
      <c r="G391" s="8" t="s">
        <v>64</v>
      </c>
      <c r="H391" s="8" t="s">
        <v>53</v>
      </c>
      <c r="I391" s="8" t="s">
        <v>57</v>
      </c>
      <c r="J391" s="61">
        <v>0</v>
      </c>
      <c r="K391" s="8">
        <v>1</v>
      </c>
      <c r="L391" s="8">
        <v>4</v>
      </c>
      <c r="M391" s="8" t="s">
        <v>66</v>
      </c>
      <c r="N391" s="9">
        <v>46248</v>
      </c>
      <c r="O391" s="10">
        <v>46248.333333333336</v>
      </c>
      <c r="P391" s="10">
        <v>46248.666666666664</v>
      </c>
      <c r="Q391" s="8" t="s">
        <v>60</v>
      </c>
      <c r="R391" s="8">
        <v>4</v>
      </c>
      <c r="S391" s="8">
        <v>0</v>
      </c>
      <c r="T391" s="8" t="b">
        <v>0</v>
      </c>
      <c r="U391" s="34">
        <v>480</v>
      </c>
      <c r="V391" s="34">
        <v>449</v>
      </c>
      <c r="W391" s="34">
        <v>328</v>
      </c>
      <c r="X391" s="8">
        <v>0</v>
      </c>
      <c r="Y391" s="8">
        <v>0</v>
      </c>
      <c r="Z391" s="10">
        <v>46248.336111111108</v>
      </c>
      <c r="AA391" s="10">
        <v>46248.647916666669</v>
      </c>
      <c r="AB391" s="8">
        <v>4</v>
      </c>
      <c r="AC391" s="8">
        <v>0</v>
      </c>
      <c r="AD391" s="8"/>
      <c r="AE391" s="46">
        <v>1</v>
      </c>
      <c r="AF391" s="46">
        <v>0</v>
      </c>
      <c r="AG391" s="41">
        <v>480</v>
      </c>
    </row>
    <row r="392" spans="2:33">
      <c r="B392" s="8" t="s">
        <v>8326</v>
      </c>
      <c r="C392" s="8" t="s">
        <v>49</v>
      </c>
      <c r="D392" s="8" t="s">
        <v>71</v>
      </c>
      <c r="E392" s="9">
        <v>46235</v>
      </c>
      <c r="F392" s="8" t="s">
        <v>52</v>
      </c>
      <c r="G392" s="8" t="s">
        <v>64</v>
      </c>
      <c r="H392" s="8" t="s">
        <v>53</v>
      </c>
      <c r="I392" s="8" t="s">
        <v>68</v>
      </c>
      <c r="J392" s="61">
        <v>0</v>
      </c>
      <c r="K392" s="8">
        <v>1</v>
      </c>
      <c r="L392" s="8">
        <v>4</v>
      </c>
      <c r="M392" s="8" t="s">
        <v>66</v>
      </c>
      <c r="N392" s="9">
        <v>46249</v>
      </c>
      <c r="O392" s="10">
        <v>46249.333333333336</v>
      </c>
      <c r="P392" s="10">
        <v>46249.458333333336</v>
      </c>
      <c r="Q392" s="8" t="s">
        <v>60</v>
      </c>
      <c r="R392" s="8">
        <v>4</v>
      </c>
      <c r="S392" s="8">
        <v>0</v>
      </c>
      <c r="T392" s="8" t="b">
        <v>0</v>
      </c>
      <c r="U392" s="34">
        <v>180</v>
      </c>
      <c r="V392" s="34">
        <v>160</v>
      </c>
      <c r="W392" s="34">
        <v>98</v>
      </c>
      <c r="X392" s="8">
        <v>0</v>
      </c>
      <c r="Y392" s="8">
        <v>0</v>
      </c>
      <c r="Z392" s="10">
        <v>46249.338888888888</v>
      </c>
      <c r="AA392" s="10">
        <v>46249.45</v>
      </c>
      <c r="AB392" s="8">
        <v>4</v>
      </c>
      <c r="AC392" s="8">
        <v>0</v>
      </c>
      <c r="AD392" s="8"/>
      <c r="AE392" s="46">
        <v>1</v>
      </c>
      <c r="AF392" s="46">
        <v>0</v>
      </c>
      <c r="AG392" s="41">
        <v>180</v>
      </c>
    </row>
    <row r="393" spans="2:33">
      <c r="B393" s="8" t="s">
        <v>8326</v>
      </c>
      <c r="C393" s="8" t="s">
        <v>49</v>
      </c>
      <c r="D393" s="8" t="s">
        <v>71</v>
      </c>
      <c r="E393" s="9">
        <v>46235</v>
      </c>
      <c r="F393" s="8" t="s">
        <v>52</v>
      </c>
      <c r="G393" s="8" t="s">
        <v>64</v>
      </c>
      <c r="H393" s="8" t="s">
        <v>53</v>
      </c>
      <c r="I393" s="8" t="s">
        <v>67</v>
      </c>
      <c r="J393" s="61">
        <v>0</v>
      </c>
      <c r="K393" s="8">
        <v>1</v>
      </c>
      <c r="L393" s="8">
        <v>4</v>
      </c>
      <c r="M393" s="8" t="s">
        <v>66</v>
      </c>
      <c r="N393" s="9">
        <v>46250</v>
      </c>
      <c r="O393" s="10">
        <v>46250.333333333336</v>
      </c>
      <c r="P393" s="10">
        <v>46250.708333333336</v>
      </c>
      <c r="Q393" s="8" t="s">
        <v>60</v>
      </c>
      <c r="R393" s="8">
        <v>4</v>
      </c>
      <c r="S393" s="8">
        <v>0</v>
      </c>
      <c r="T393" s="8" t="b">
        <v>0</v>
      </c>
      <c r="U393" s="34">
        <v>540</v>
      </c>
      <c r="V393" s="34">
        <v>513</v>
      </c>
      <c r="W393" s="34">
        <v>364</v>
      </c>
      <c r="X393" s="8">
        <v>0</v>
      </c>
      <c r="Y393" s="8">
        <v>0</v>
      </c>
      <c r="Z393" s="10">
        <v>46250.336805555555</v>
      </c>
      <c r="AA393" s="10">
        <v>46250.693055555559</v>
      </c>
      <c r="AB393" s="8">
        <v>4</v>
      </c>
      <c r="AC393" s="8">
        <v>0</v>
      </c>
      <c r="AD393" s="8"/>
      <c r="AE393" s="46">
        <v>1</v>
      </c>
      <c r="AF393" s="46">
        <v>0</v>
      </c>
      <c r="AG393" s="41">
        <v>540</v>
      </c>
    </row>
    <row r="394" spans="2:33">
      <c r="B394" s="8" t="s">
        <v>8326</v>
      </c>
      <c r="C394" s="8" t="s">
        <v>49</v>
      </c>
      <c r="D394" s="8" t="s">
        <v>71</v>
      </c>
      <c r="E394" s="9">
        <v>46235</v>
      </c>
      <c r="F394" s="8" t="s">
        <v>52</v>
      </c>
      <c r="G394" s="8" t="s">
        <v>64</v>
      </c>
      <c r="H394" s="8" t="s">
        <v>53</v>
      </c>
      <c r="I394" s="8" t="s">
        <v>59</v>
      </c>
      <c r="J394" s="61">
        <v>0</v>
      </c>
      <c r="K394" s="8">
        <v>1</v>
      </c>
      <c r="L394" s="8">
        <v>4</v>
      </c>
      <c r="M394" s="8" t="s">
        <v>66</v>
      </c>
      <c r="N394" s="9">
        <v>46251</v>
      </c>
      <c r="O394" s="10">
        <v>46251.5625</v>
      </c>
      <c r="P394" s="10">
        <v>46251.708333333336</v>
      </c>
      <c r="Q394" s="8" t="s">
        <v>60</v>
      </c>
      <c r="R394" s="8">
        <v>4</v>
      </c>
      <c r="S394" s="8">
        <v>0</v>
      </c>
      <c r="T394" s="8" t="b">
        <v>0</v>
      </c>
      <c r="U394" s="34">
        <v>210</v>
      </c>
      <c r="V394" s="34">
        <v>178</v>
      </c>
      <c r="W394" s="34">
        <v>110</v>
      </c>
      <c r="X394" s="8">
        <v>0</v>
      </c>
      <c r="Y394" s="8">
        <v>0</v>
      </c>
      <c r="Z394" s="10">
        <v>46251.565972222219</v>
      </c>
      <c r="AA394" s="10">
        <v>46251.689583333333</v>
      </c>
      <c r="AB394" s="8">
        <v>4</v>
      </c>
      <c r="AC394" s="8">
        <v>0</v>
      </c>
      <c r="AD394" s="8"/>
      <c r="AE394" s="46">
        <v>1</v>
      </c>
      <c r="AF394" s="46">
        <v>0</v>
      </c>
      <c r="AG394" s="41">
        <v>210</v>
      </c>
    </row>
    <row r="395" spans="2:33">
      <c r="B395" s="8" t="s">
        <v>8326</v>
      </c>
      <c r="C395" s="8" t="s">
        <v>49</v>
      </c>
      <c r="D395" s="8" t="s">
        <v>71</v>
      </c>
      <c r="E395" s="9">
        <v>46235</v>
      </c>
      <c r="F395" s="8" t="s">
        <v>52</v>
      </c>
      <c r="G395" s="8" t="s">
        <v>64</v>
      </c>
      <c r="H395" s="8" t="s">
        <v>53</v>
      </c>
      <c r="I395" s="8" t="s">
        <v>68</v>
      </c>
      <c r="J395" s="61">
        <v>0</v>
      </c>
      <c r="K395" s="8">
        <v>1</v>
      </c>
      <c r="L395" s="8">
        <v>4</v>
      </c>
      <c r="M395" s="8" t="s">
        <v>66</v>
      </c>
      <c r="N395" s="9">
        <v>46252</v>
      </c>
      <c r="O395" s="10">
        <v>46252.354166666664</v>
      </c>
      <c r="P395" s="10">
        <v>46252.541666666664</v>
      </c>
      <c r="Q395" s="8" t="s">
        <v>60</v>
      </c>
      <c r="R395" s="8">
        <v>4</v>
      </c>
      <c r="S395" s="8">
        <v>0</v>
      </c>
      <c r="T395" s="8" t="b">
        <v>0</v>
      </c>
      <c r="U395" s="34">
        <v>270</v>
      </c>
      <c r="V395" s="34">
        <v>236</v>
      </c>
      <c r="W395" s="34">
        <v>179</v>
      </c>
      <c r="X395" s="8">
        <v>0</v>
      </c>
      <c r="Y395" s="8">
        <v>0</v>
      </c>
      <c r="Z395" s="10">
        <v>46252.35833333333</v>
      </c>
      <c r="AA395" s="10">
        <v>46252.522222222222</v>
      </c>
      <c r="AB395" s="8">
        <v>4</v>
      </c>
      <c r="AC395" s="8">
        <v>0</v>
      </c>
      <c r="AD395" s="8"/>
      <c r="AE395" s="46">
        <v>1</v>
      </c>
      <c r="AF395" s="46">
        <v>0</v>
      </c>
      <c r="AG395" s="41">
        <v>270</v>
      </c>
    </row>
    <row r="396" spans="2:33">
      <c r="B396" s="8" t="s">
        <v>8326</v>
      </c>
      <c r="C396" s="8" t="s">
        <v>49</v>
      </c>
      <c r="D396" s="8" t="s">
        <v>71</v>
      </c>
      <c r="E396" s="9">
        <v>46235</v>
      </c>
      <c r="F396" s="8" t="s">
        <v>52</v>
      </c>
      <c r="G396" s="8" t="s">
        <v>64</v>
      </c>
      <c r="H396" s="8" t="s">
        <v>53</v>
      </c>
      <c r="I396" s="8" t="s">
        <v>68</v>
      </c>
      <c r="J396" s="61">
        <v>0</v>
      </c>
      <c r="K396" s="8">
        <v>1</v>
      </c>
      <c r="L396" s="8">
        <v>4</v>
      </c>
      <c r="M396" s="8" t="s">
        <v>66</v>
      </c>
      <c r="N396" s="9">
        <v>46254</v>
      </c>
      <c r="O396" s="10">
        <v>46254.333333333336</v>
      </c>
      <c r="P396" s="10">
        <v>46254.666666666664</v>
      </c>
      <c r="Q396" s="8" t="s">
        <v>60</v>
      </c>
      <c r="R396" s="8">
        <v>4</v>
      </c>
      <c r="S396" s="8">
        <v>0</v>
      </c>
      <c r="T396" s="8" t="b">
        <v>0</v>
      </c>
      <c r="U396" s="34">
        <v>480</v>
      </c>
      <c r="V396" s="34">
        <v>455</v>
      </c>
      <c r="W396" s="34">
        <v>330</v>
      </c>
      <c r="X396" s="8">
        <v>0</v>
      </c>
      <c r="Y396" s="8">
        <v>0</v>
      </c>
      <c r="Z396" s="10">
        <v>46254.337500000001</v>
      </c>
      <c r="AA396" s="10">
        <v>46254.65347222222</v>
      </c>
      <c r="AB396" s="8">
        <v>4</v>
      </c>
      <c r="AC396" s="8">
        <v>0</v>
      </c>
      <c r="AD396" s="8"/>
      <c r="AE396" s="46">
        <v>1</v>
      </c>
      <c r="AF396" s="46">
        <v>0</v>
      </c>
      <c r="AG396" s="41">
        <v>480</v>
      </c>
    </row>
    <row r="397" spans="2:33">
      <c r="B397" s="8" t="s">
        <v>8326</v>
      </c>
      <c r="C397" s="8" t="s">
        <v>49</v>
      </c>
      <c r="D397" s="8" t="s">
        <v>71</v>
      </c>
      <c r="E397" s="9">
        <v>46235</v>
      </c>
      <c r="F397" s="8" t="s">
        <v>52</v>
      </c>
      <c r="G397" s="8" t="s">
        <v>64</v>
      </c>
      <c r="H397" s="8" t="s">
        <v>53</v>
      </c>
      <c r="I397" s="8" t="s">
        <v>59</v>
      </c>
      <c r="J397" s="61">
        <v>0</v>
      </c>
      <c r="K397" s="8">
        <v>1</v>
      </c>
      <c r="L397" s="8">
        <v>4</v>
      </c>
      <c r="M397" s="8" t="s">
        <v>66</v>
      </c>
      <c r="N397" s="9">
        <v>46256</v>
      </c>
      <c r="O397" s="10">
        <v>46256.333333333336</v>
      </c>
      <c r="P397" s="10">
        <v>46256.708333333336</v>
      </c>
      <c r="Q397" s="8" t="s">
        <v>60</v>
      </c>
      <c r="R397" s="8">
        <v>4</v>
      </c>
      <c r="S397" s="8">
        <v>0</v>
      </c>
      <c r="T397" s="8" t="b">
        <v>0</v>
      </c>
      <c r="U397" s="34">
        <v>540</v>
      </c>
      <c r="V397" s="34">
        <v>487</v>
      </c>
      <c r="W397" s="34">
        <v>363</v>
      </c>
      <c r="X397" s="8">
        <v>0</v>
      </c>
      <c r="Y397" s="8">
        <v>0</v>
      </c>
      <c r="Z397" s="10">
        <v>46256.34097222222</v>
      </c>
      <c r="AA397" s="10">
        <v>46256.679166666669</v>
      </c>
      <c r="AB397" s="8">
        <v>4</v>
      </c>
      <c r="AC397" s="8">
        <v>0</v>
      </c>
      <c r="AD397" s="8"/>
      <c r="AE397" s="46">
        <v>1</v>
      </c>
      <c r="AF397" s="46">
        <v>0</v>
      </c>
      <c r="AG397" s="41">
        <v>540</v>
      </c>
    </row>
    <row r="398" spans="2:33">
      <c r="B398" s="8" t="s">
        <v>8326</v>
      </c>
      <c r="C398" s="8" t="s">
        <v>49</v>
      </c>
      <c r="D398" s="8" t="s">
        <v>71</v>
      </c>
      <c r="E398" s="9">
        <v>46235</v>
      </c>
      <c r="F398" s="8" t="s">
        <v>52</v>
      </c>
      <c r="G398" s="8" t="s">
        <v>64</v>
      </c>
      <c r="H398" s="8" t="s">
        <v>53</v>
      </c>
      <c r="I398" s="8" t="s">
        <v>62</v>
      </c>
      <c r="J398" s="61">
        <v>0</v>
      </c>
      <c r="K398" s="8">
        <v>1</v>
      </c>
      <c r="L398" s="8">
        <v>4</v>
      </c>
      <c r="M398" s="8" t="s">
        <v>66</v>
      </c>
      <c r="N398" s="9">
        <v>46257</v>
      </c>
      <c r="O398" s="10">
        <v>46257.354166666664</v>
      </c>
      <c r="P398" s="10">
        <v>46257.604166666664</v>
      </c>
      <c r="Q398" s="8" t="s">
        <v>60</v>
      </c>
      <c r="R398" s="8">
        <v>4</v>
      </c>
      <c r="S398" s="8">
        <v>0</v>
      </c>
      <c r="T398" s="8" t="b">
        <v>0</v>
      </c>
      <c r="U398" s="34">
        <v>360</v>
      </c>
      <c r="V398" s="34">
        <v>318</v>
      </c>
      <c r="W398" s="34">
        <v>208</v>
      </c>
      <c r="X398" s="8">
        <v>0</v>
      </c>
      <c r="Y398" s="8">
        <v>0</v>
      </c>
      <c r="Z398" s="10">
        <v>46257.361111111109</v>
      </c>
      <c r="AA398" s="10">
        <v>46257.581944444442</v>
      </c>
      <c r="AB398" s="8">
        <v>4</v>
      </c>
      <c r="AC398" s="8">
        <v>0</v>
      </c>
      <c r="AD398" s="8"/>
      <c r="AE398" s="46">
        <v>1</v>
      </c>
      <c r="AF398" s="46">
        <v>0</v>
      </c>
      <c r="AG398" s="41">
        <v>360</v>
      </c>
    </row>
    <row r="399" spans="2:33">
      <c r="B399" s="8" t="s">
        <v>8326</v>
      </c>
      <c r="C399" s="8" t="s">
        <v>49</v>
      </c>
      <c r="D399" s="8" t="s">
        <v>71</v>
      </c>
      <c r="E399" s="9">
        <v>46235</v>
      </c>
      <c r="F399" s="8" t="s">
        <v>52</v>
      </c>
      <c r="G399" s="8" t="s">
        <v>64</v>
      </c>
      <c r="H399" s="8" t="s">
        <v>53</v>
      </c>
      <c r="I399" s="8" t="s">
        <v>57</v>
      </c>
      <c r="J399" s="61">
        <v>0</v>
      </c>
      <c r="K399" s="8">
        <v>1</v>
      </c>
      <c r="L399" s="8">
        <v>4</v>
      </c>
      <c r="M399" s="8" t="s">
        <v>66</v>
      </c>
      <c r="N399" s="9">
        <v>46258</v>
      </c>
      <c r="O399" s="10">
        <v>46258.354166666664</v>
      </c>
      <c r="P399" s="10">
        <v>46258.520833333336</v>
      </c>
      <c r="Q399" s="8" t="s">
        <v>60</v>
      </c>
      <c r="R399" s="8">
        <v>4</v>
      </c>
      <c r="S399" s="8">
        <v>0</v>
      </c>
      <c r="T399" s="8" t="b">
        <v>0</v>
      </c>
      <c r="U399" s="34">
        <v>240</v>
      </c>
      <c r="V399" s="34">
        <v>197</v>
      </c>
      <c r="W399" s="34">
        <v>122</v>
      </c>
      <c r="X399" s="8">
        <v>0</v>
      </c>
      <c r="Y399" s="8">
        <v>0</v>
      </c>
      <c r="Z399" s="10">
        <v>46258.361111111109</v>
      </c>
      <c r="AA399" s="10">
        <v>46258.497916666667</v>
      </c>
      <c r="AB399" s="8">
        <v>4</v>
      </c>
      <c r="AC399" s="8">
        <v>0</v>
      </c>
      <c r="AD399" s="8"/>
      <c r="AE399" s="46">
        <v>1</v>
      </c>
      <c r="AF399" s="46">
        <v>0</v>
      </c>
      <c r="AG399" s="41">
        <v>240</v>
      </c>
    </row>
    <row r="400" spans="2:33">
      <c r="B400" s="8" t="s">
        <v>8326</v>
      </c>
      <c r="C400" s="8" t="s">
        <v>49</v>
      </c>
      <c r="D400" s="8" t="s">
        <v>71</v>
      </c>
      <c r="E400" s="9">
        <v>46235</v>
      </c>
      <c r="F400" s="8" t="s">
        <v>52</v>
      </c>
      <c r="G400" s="8" t="s">
        <v>64</v>
      </c>
      <c r="H400" s="8" t="s">
        <v>53</v>
      </c>
      <c r="I400" s="8" t="s">
        <v>54</v>
      </c>
      <c r="J400" s="61">
        <v>0</v>
      </c>
      <c r="K400" s="8">
        <v>1</v>
      </c>
      <c r="L400" s="8">
        <v>4</v>
      </c>
      <c r="M400" s="8" t="s">
        <v>66</v>
      </c>
      <c r="N400" s="9">
        <v>46259</v>
      </c>
      <c r="O400" s="10">
        <v>46259.3125</v>
      </c>
      <c r="P400" s="10">
        <v>46259.645833333336</v>
      </c>
      <c r="Q400" s="8" t="s">
        <v>60</v>
      </c>
      <c r="R400" s="8">
        <v>4</v>
      </c>
      <c r="S400" s="8">
        <v>0</v>
      </c>
      <c r="T400" s="8" t="b">
        <v>0</v>
      </c>
      <c r="U400" s="34">
        <v>480</v>
      </c>
      <c r="V400" s="34">
        <v>435</v>
      </c>
      <c r="W400" s="34">
        <v>317</v>
      </c>
      <c r="X400" s="8">
        <v>0</v>
      </c>
      <c r="Y400" s="8">
        <v>0</v>
      </c>
      <c r="Z400" s="10">
        <v>46259.320833333331</v>
      </c>
      <c r="AA400" s="10">
        <v>46259.622916666667</v>
      </c>
      <c r="AB400" s="8">
        <v>4</v>
      </c>
      <c r="AC400" s="8">
        <v>0</v>
      </c>
      <c r="AD400" s="8"/>
      <c r="AE400" s="46">
        <v>1</v>
      </c>
      <c r="AF400" s="46">
        <v>0</v>
      </c>
      <c r="AG400" s="41">
        <v>480</v>
      </c>
    </row>
    <row r="401" spans="2:33">
      <c r="B401" s="8" t="s">
        <v>8326</v>
      </c>
      <c r="C401" s="8" t="s">
        <v>49</v>
      </c>
      <c r="D401" s="8" t="s">
        <v>71</v>
      </c>
      <c r="E401" s="9">
        <v>46235</v>
      </c>
      <c r="F401" s="8" t="s">
        <v>52</v>
      </c>
      <c r="G401" s="8" t="s">
        <v>64</v>
      </c>
      <c r="H401" s="8" t="s">
        <v>53</v>
      </c>
      <c r="I401" s="8" t="s">
        <v>59</v>
      </c>
      <c r="J401" s="61">
        <v>0</v>
      </c>
      <c r="K401" s="8">
        <v>1</v>
      </c>
      <c r="L401" s="8">
        <v>4</v>
      </c>
      <c r="M401" s="8" t="s">
        <v>66</v>
      </c>
      <c r="N401" s="9">
        <v>46264</v>
      </c>
      <c r="O401" s="10">
        <v>46264.375</v>
      </c>
      <c r="P401" s="10">
        <v>46264.520833333336</v>
      </c>
      <c r="Q401" s="8" t="s">
        <v>60</v>
      </c>
      <c r="R401" s="8">
        <v>4</v>
      </c>
      <c r="S401" s="8">
        <v>0</v>
      </c>
      <c r="T401" s="8" t="b">
        <v>0</v>
      </c>
      <c r="U401" s="34">
        <v>210</v>
      </c>
      <c r="V401" s="34">
        <v>180</v>
      </c>
      <c r="W401" s="34">
        <v>95</v>
      </c>
      <c r="X401" s="8">
        <v>0</v>
      </c>
      <c r="Y401" s="8">
        <v>0</v>
      </c>
      <c r="Z401" s="10">
        <v>46264.37777777778</v>
      </c>
      <c r="AA401" s="10">
        <v>46264.50277777778</v>
      </c>
      <c r="AB401" s="8">
        <v>4</v>
      </c>
      <c r="AC401" s="8">
        <v>0</v>
      </c>
      <c r="AD401" s="8"/>
      <c r="AE401" s="46">
        <v>1</v>
      </c>
      <c r="AF401" s="46">
        <v>0</v>
      </c>
      <c r="AG401" s="41">
        <v>210</v>
      </c>
    </row>
    <row r="402" spans="2:33">
      <c r="B402" s="8" t="s">
        <v>8326</v>
      </c>
      <c r="C402" s="8" t="s">
        <v>49</v>
      </c>
      <c r="D402" s="8" t="s">
        <v>71</v>
      </c>
      <c r="E402" s="9">
        <v>46235</v>
      </c>
      <c r="F402" s="8" t="s">
        <v>52</v>
      </c>
      <c r="G402" s="8" t="s">
        <v>64</v>
      </c>
      <c r="H402" s="8" t="s">
        <v>53</v>
      </c>
      <c r="I402" s="8" t="s">
        <v>59</v>
      </c>
      <c r="J402" s="61">
        <v>0</v>
      </c>
      <c r="K402" s="8">
        <v>1</v>
      </c>
      <c r="L402" s="8">
        <v>4</v>
      </c>
      <c r="M402" s="8" t="s">
        <v>66</v>
      </c>
      <c r="N402" s="9">
        <v>46265</v>
      </c>
      <c r="O402" s="10">
        <v>46265.354166666664</v>
      </c>
      <c r="P402" s="10">
        <v>46265.645833333336</v>
      </c>
      <c r="Q402" s="8" t="s">
        <v>60</v>
      </c>
      <c r="R402" s="8">
        <v>4</v>
      </c>
      <c r="S402" s="8">
        <v>0</v>
      </c>
      <c r="T402" s="8" t="b">
        <v>0</v>
      </c>
      <c r="U402" s="34">
        <v>420</v>
      </c>
      <c r="V402" s="34">
        <v>400</v>
      </c>
      <c r="W402" s="34">
        <v>280</v>
      </c>
      <c r="X402" s="8">
        <v>0</v>
      </c>
      <c r="Y402" s="8">
        <v>0</v>
      </c>
      <c r="Z402" s="10">
        <v>46265.359722222223</v>
      </c>
      <c r="AA402" s="10">
        <v>46265.637499999997</v>
      </c>
      <c r="AB402" s="8">
        <v>4</v>
      </c>
      <c r="AC402" s="8">
        <v>0</v>
      </c>
      <c r="AD402" s="8"/>
      <c r="AE402" s="46">
        <v>1</v>
      </c>
      <c r="AF402" s="46">
        <v>0</v>
      </c>
      <c r="AG402" s="41">
        <v>420</v>
      </c>
    </row>
    <row r="403" spans="2:33">
      <c r="B403" s="8" t="s">
        <v>8326</v>
      </c>
      <c r="C403" s="8" t="s">
        <v>49</v>
      </c>
      <c r="D403" s="8" t="s">
        <v>72</v>
      </c>
      <c r="E403" s="9">
        <v>46235</v>
      </c>
      <c r="F403" s="8" t="s">
        <v>52</v>
      </c>
      <c r="G403" s="8" t="s">
        <v>64</v>
      </c>
      <c r="H403" s="8" t="s">
        <v>53</v>
      </c>
      <c r="I403" s="8" t="s">
        <v>59</v>
      </c>
      <c r="J403" s="61">
        <v>0</v>
      </c>
      <c r="K403" s="8">
        <v>1</v>
      </c>
      <c r="L403" s="8">
        <v>4</v>
      </c>
      <c r="M403" s="8" t="s">
        <v>66</v>
      </c>
      <c r="N403" s="9">
        <v>46235</v>
      </c>
      <c r="O403" s="10">
        <v>46235.375</v>
      </c>
      <c r="P403" s="10">
        <v>46235.666666666664</v>
      </c>
      <c r="Q403" s="8" t="s">
        <v>60</v>
      </c>
      <c r="R403" s="8">
        <v>4</v>
      </c>
      <c r="S403" s="8">
        <v>0</v>
      </c>
      <c r="T403" s="8" t="b">
        <v>0</v>
      </c>
      <c r="U403" s="34">
        <v>420</v>
      </c>
      <c r="V403" s="34">
        <v>368</v>
      </c>
      <c r="W403" s="34">
        <v>263</v>
      </c>
      <c r="X403" s="8">
        <v>0</v>
      </c>
      <c r="Y403" s="8">
        <v>0</v>
      </c>
      <c r="Z403" s="10">
        <v>46235.381249999999</v>
      </c>
      <c r="AA403" s="10">
        <v>46235.636805555558</v>
      </c>
      <c r="AB403" s="8">
        <v>4</v>
      </c>
      <c r="AC403" s="8">
        <v>0</v>
      </c>
      <c r="AD403" s="8"/>
      <c r="AE403" s="46">
        <v>1</v>
      </c>
      <c r="AF403" s="46">
        <v>0</v>
      </c>
      <c r="AG403" s="41">
        <v>420</v>
      </c>
    </row>
    <row r="404" spans="2:33">
      <c r="B404" s="8" t="s">
        <v>8326</v>
      </c>
      <c r="C404" s="8" t="s">
        <v>49</v>
      </c>
      <c r="D404" s="8" t="s">
        <v>72</v>
      </c>
      <c r="E404" s="9">
        <v>46235</v>
      </c>
      <c r="F404" s="8" t="s">
        <v>52</v>
      </c>
      <c r="G404" s="8" t="s">
        <v>64</v>
      </c>
      <c r="H404" s="8" t="s">
        <v>53</v>
      </c>
      <c r="I404" s="8" t="s">
        <v>62</v>
      </c>
      <c r="J404" s="61">
        <v>0</v>
      </c>
      <c r="K404" s="8">
        <v>1</v>
      </c>
      <c r="L404" s="8">
        <v>4</v>
      </c>
      <c r="M404" s="8" t="s">
        <v>66</v>
      </c>
      <c r="N404" s="9">
        <v>46236</v>
      </c>
      <c r="O404" s="10">
        <v>46236.354166666664</v>
      </c>
      <c r="P404" s="10">
        <v>46236.5625</v>
      </c>
      <c r="Q404" s="8" t="s">
        <v>60</v>
      </c>
      <c r="R404" s="8">
        <v>4</v>
      </c>
      <c r="S404" s="8">
        <v>0</v>
      </c>
      <c r="T404" s="8" t="b">
        <v>0</v>
      </c>
      <c r="U404" s="34">
        <v>300</v>
      </c>
      <c r="V404" s="34">
        <v>270</v>
      </c>
      <c r="W404" s="34">
        <v>193</v>
      </c>
      <c r="X404" s="8">
        <v>0</v>
      </c>
      <c r="Y404" s="8">
        <v>0</v>
      </c>
      <c r="Z404" s="10">
        <v>46236.361805555556</v>
      </c>
      <c r="AA404" s="10">
        <v>46236.549305555556</v>
      </c>
      <c r="AB404" s="8">
        <v>4</v>
      </c>
      <c r="AC404" s="8">
        <v>0</v>
      </c>
      <c r="AD404" s="8"/>
      <c r="AE404" s="46">
        <v>1</v>
      </c>
      <c r="AF404" s="46">
        <v>0</v>
      </c>
      <c r="AG404" s="41">
        <v>300</v>
      </c>
    </row>
    <row r="405" spans="2:33">
      <c r="B405" s="8" t="s">
        <v>8326</v>
      </c>
      <c r="C405" s="8" t="s">
        <v>49</v>
      </c>
      <c r="D405" s="8" t="s">
        <v>72</v>
      </c>
      <c r="E405" s="9">
        <v>46235</v>
      </c>
      <c r="F405" s="8" t="s">
        <v>52</v>
      </c>
      <c r="G405" s="8" t="s">
        <v>64</v>
      </c>
      <c r="H405" s="8" t="s">
        <v>53</v>
      </c>
      <c r="I405" s="8" t="s">
        <v>57</v>
      </c>
      <c r="J405" s="61">
        <v>0</v>
      </c>
      <c r="K405" s="8">
        <v>1</v>
      </c>
      <c r="L405" s="8">
        <v>4</v>
      </c>
      <c r="M405" s="8" t="s">
        <v>66</v>
      </c>
      <c r="N405" s="9">
        <v>46238</v>
      </c>
      <c r="O405" s="10">
        <v>46238.333333333336</v>
      </c>
      <c r="P405" s="10">
        <v>46238.583333333336</v>
      </c>
      <c r="Q405" s="8" t="s">
        <v>60</v>
      </c>
      <c r="R405" s="8">
        <v>4</v>
      </c>
      <c r="S405" s="8">
        <v>0</v>
      </c>
      <c r="T405" s="8" t="b">
        <v>0</v>
      </c>
      <c r="U405" s="34">
        <v>360</v>
      </c>
      <c r="V405" s="34">
        <v>328</v>
      </c>
      <c r="W405" s="34">
        <v>218</v>
      </c>
      <c r="X405" s="8">
        <v>0</v>
      </c>
      <c r="Y405" s="8">
        <v>0</v>
      </c>
      <c r="Z405" s="10">
        <v>46238.340277777781</v>
      </c>
      <c r="AA405" s="10">
        <v>46238.568055555559</v>
      </c>
      <c r="AB405" s="8">
        <v>4</v>
      </c>
      <c r="AC405" s="8">
        <v>0</v>
      </c>
      <c r="AD405" s="8"/>
      <c r="AE405" s="46">
        <v>1</v>
      </c>
      <c r="AF405" s="46">
        <v>0</v>
      </c>
      <c r="AG405" s="41">
        <v>360</v>
      </c>
    </row>
    <row r="406" spans="2:33">
      <c r="B406" s="8" t="s">
        <v>8326</v>
      </c>
      <c r="C406" s="8" t="s">
        <v>49</v>
      </c>
      <c r="D406" s="8" t="s">
        <v>72</v>
      </c>
      <c r="E406" s="9">
        <v>46235</v>
      </c>
      <c r="F406" s="8" t="s">
        <v>52</v>
      </c>
      <c r="G406" s="8" t="s">
        <v>64</v>
      </c>
      <c r="H406" s="8" t="s">
        <v>53</v>
      </c>
      <c r="I406" s="8" t="s">
        <v>54</v>
      </c>
      <c r="J406" s="61">
        <v>0</v>
      </c>
      <c r="K406" s="8">
        <v>1</v>
      </c>
      <c r="L406" s="8">
        <v>4</v>
      </c>
      <c r="M406" s="8" t="s">
        <v>66</v>
      </c>
      <c r="N406" s="9">
        <v>46241</v>
      </c>
      <c r="O406" s="10">
        <v>46241.5625</v>
      </c>
      <c r="P406" s="10">
        <v>46241.708333333336</v>
      </c>
      <c r="Q406" s="8" t="s">
        <v>60</v>
      </c>
      <c r="R406" s="8">
        <v>4</v>
      </c>
      <c r="S406" s="8">
        <v>0</v>
      </c>
      <c r="T406" s="8" t="b">
        <v>0</v>
      </c>
      <c r="U406" s="34">
        <v>210</v>
      </c>
      <c r="V406" s="34">
        <v>183</v>
      </c>
      <c r="W406" s="34">
        <v>113</v>
      </c>
      <c r="X406" s="8">
        <v>0</v>
      </c>
      <c r="Y406" s="8">
        <v>0</v>
      </c>
      <c r="Z406" s="10">
        <v>46241.56527777778</v>
      </c>
      <c r="AA406" s="10">
        <v>46241.692361111112</v>
      </c>
      <c r="AB406" s="8">
        <v>4</v>
      </c>
      <c r="AC406" s="8">
        <v>0</v>
      </c>
      <c r="AD406" s="8"/>
      <c r="AE406" s="46">
        <v>1</v>
      </c>
      <c r="AF406" s="46">
        <v>0</v>
      </c>
      <c r="AG406" s="41">
        <v>210</v>
      </c>
    </row>
    <row r="407" spans="2:33">
      <c r="B407" s="8" t="s">
        <v>8326</v>
      </c>
      <c r="C407" s="8" t="s">
        <v>49</v>
      </c>
      <c r="D407" s="8" t="s">
        <v>72</v>
      </c>
      <c r="E407" s="9">
        <v>46235</v>
      </c>
      <c r="F407" s="8" t="s">
        <v>52</v>
      </c>
      <c r="G407" s="8" t="s">
        <v>64</v>
      </c>
      <c r="H407" s="8" t="s">
        <v>53</v>
      </c>
      <c r="I407" s="8" t="s">
        <v>57</v>
      </c>
      <c r="J407" s="61">
        <v>0</v>
      </c>
      <c r="K407" s="8">
        <v>1</v>
      </c>
      <c r="L407" s="8">
        <v>4</v>
      </c>
      <c r="M407" s="8" t="s">
        <v>66</v>
      </c>
      <c r="N407" s="9">
        <v>46244</v>
      </c>
      <c r="O407" s="10">
        <v>46244.333333333336</v>
      </c>
      <c r="P407" s="10">
        <v>46244.479166666664</v>
      </c>
      <c r="Q407" s="8" t="s">
        <v>60</v>
      </c>
      <c r="R407" s="8">
        <v>4</v>
      </c>
      <c r="S407" s="8">
        <v>0</v>
      </c>
      <c r="T407" s="8" t="b">
        <v>0</v>
      </c>
      <c r="U407" s="34">
        <v>210</v>
      </c>
      <c r="V407" s="34">
        <v>178</v>
      </c>
      <c r="W407" s="34">
        <v>97</v>
      </c>
      <c r="X407" s="8">
        <v>0</v>
      </c>
      <c r="Y407" s="8">
        <v>0</v>
      </c>
      <c r="Z407" s="10">
        <v>46244.339583333334</v>
      </c>
      <c r="AA407" s="10">
        <v>46244.463194444441</v>
      </c>
      <c r="AB407" s="8">
        <v>4</v>
      </c>
      <c r="AC407" s="8">
        <v>0</v>
      </c>
      <c r="AD407" s="8"/>
      <c r="AE407" s="46">
        <v>1</v>
      </c>
      <c r="AF407" s="46">
        <v>0</v>
      </c>
      <c r="AG407" s="41">
        <v>210</v>
      </c>
    </row>
    <row r="408" spans="2:33">
      <c r="B408" s="8" t="s">
        <v>8326</v>
      </c>
      <c r="C408" s="8" t="s">
        <v>49</v>
      </c>
      <c r="D408" s="8" t="s">
        <v>72</v>
      </c>
      <c r="E408" s="9">
        <v>46235</v>
      </c>
      <c r="F408" s="8" t="s">
        <v>52</v>
      </c>
      <c r="G408" s="8" t="s">
        <v>64</v>
      </c>
      <c r="H408" s="8" t="s">
        <v>53</v>
      </c>
      <c r="I408" s="8" t="s">
        <v>68</v>
      </c>
      <c r="J408" s="61">
        <v>0</v>
      </c>
      <c r="K408" s="8">
        <v>1</v>
      </c>
      <c r="L408" s="8">
        <v>4</v>
      </c>
      <c r="M408" s="8" t="s">
        <v>66</v>
      </c>
      <c r="N408" s="9">
        <v>46245</v>
      </c>
      <c r="O408" s="10">
        <v>46245.333333333336</v>
      </c>
      <c r="P408" s="10">
        <v>46245.520833333336</v>
      </c>
      <c r="Q408" s="8" t="s">
        <v>60</v>
      </c>
      <c r="R408" s="8">
        <v>4</v>
      </c>
      <c r="S408" s="8">
        <v>0</v>
      </c>
      <c r="T408" s="8" t="b">
        <v>0</v>
      </c>
      <c r="U408" s="34">
        <v>270</v>
      </c>
      <c r="V408" s="34">
        <v>228</v>
      </c>
      <c r="W408" s="34">
        <v>134</v>
      </c>
      <c r="X408" s="8">
        <v>0</v>
      </c>
      <c r="Y408" s="8">
        <v>0</v>
      </c>
      <c r="Z408" s="10">
        <v>46245.338194444441</v>
      </c>
      <c r="AA408" s="10">
        <v>46245.496527777781</v>
      </c>
      <c r="AB408" s="8">
        <v>4</v>
      </c>
      <c r="AC408" s="8">
        <v>0</v>
      </c>
      <c r="AD408" s="8"/>
      <c r="AE408" s="46">
        <v>1</v>
      </c>
      <c r="AF408" s="46">
        <v>0</v>
      </c>
      <c r="AG408" s="41">
        <v>270</v>
      </c>
    </row>
    <row r="409" spans="2:33">
      <c r="B409" s="8" t="s">
        <v>8326</v>
      </c>
      <c r="C409" s="8" t="s">
        <v>49</v>
      </c>
      <c r="D409" s="8" t="s">
        <v>72</v>
      </c>
      <c r="E409" s="9">
        <v>46235</v>
      </c>
      <c r="F409" s="8" t="s">
        <v>52</v>
      </c>
      <c r="G409" s="8" t="s">
        <v>64</v>
      </c>
      <c r="H409" s="8" t="s">
        <v>53</v>
      </c>
      <c r="I409" s="8" t="s">
        <v>62</v>
      </c>
      <c r="J409" s="61">
        <v>0</v>
      </c>
      <c r="K409" s="8">
        <v>1</v>
      </c>
      <c r="L409" s="8">
        <v>4</v>
      </c>
      <c r="M409" s="8" t="s">
        <v>66</v>
      </c>
      <c r="N409" s="9">
        <v>46247</v>
      </c>
      <c r="O409" s="10">
        <v>46247.5625</v>
      </c>
      <c r="P409" s="10">
        <v>46247.729166666664</v>
      </c>
      <c r="Q409" s="8" t="s">
        <v>60</v>
      </c>
      <c r="R409" s="8">
        <v>4</v>
      </c>
      <c r="S409" s="8">
        <v>0</v>
      </c>
      <c r="T409" s="8" t="b">
        <v>0</v>
      </c>
      <c r="U409" s="34">
        <v>240</v>
      </c>
      <c r="V409" s="34">
        <v>212</v>
      </c>
      <c r="W409" s="34">
        <v>126</v>
      </c>
      <c r="X409" s="8">
        <v>0</v>
      </c>
      <c r="Y409" s="8">
        <v>0</v>
      </c>
      <c r="Z409" s="10">
        <v>46247.565972222219</v>
      </c>
      <c r="AA409" s="10">
        <v>46247.713194444441</v>
      </c>
      <c r="AB409" s="8">
        <v>4</v>
      </c>
      <c r="AC409" s="8">
        <v>0</v>
      </c>
      <c r="AD409" s="8"/>
      <c r="AE409" s="46">
        <v>1</v>
      </c>
      <c r="AF409" s="46">
        <v>0</v>
      </c>
      <c r="AG409" s="41">
        <v>240</v>
      </c>
    </row>
    <row r="410" spans="2:33">
      <c r="B410" s="8" t="s">
        <v>8326</v>
      </c>
      <c r="C410" s="8" t="s">
        <v>49</v>
      </c>
      <c r="D410" s="8" t="s">
        <v>72</v>
      </c>
      <c r="E410" s="9">
        <v>46235</v>
      </c>
      <c r="F410" s="8" t="s">
        <v>52</v>
      </c>
      <c r="G410" s="8" t="s">
        <v>64</v>
      </c>
      <c r="H410" s="8" t="s">
        <v>53</v>
      </c>
      <c r="I410" s="8" t="s">
        <v>68</v>
      </c>
      <c r="J410" s="61">
        <v>0</v>
      </c>
      <c r="K410" s="8">
        <v>1</v>
      </c>
      <c r="L410" s="8">
        <v>4</v>
      </c>
      <c r="M410" s="8" t="s">
        <v>66</v>
      </c>
      <c r="N410" s="9">
        <v>46248</v>
      </c>
      <c r="O410" s="10">
        <v>46248.333333333336</v>
      </c>
      <c r="P410" s="10">
        <v>46248.708333333336</v>
      </c>
      <c r="Q410" s="8" t="s">
        <v>60</v>
      </c>
      <c r="R410" s="8">
        <v>4</v>
      </c>
      <c r="S410" s="8">
        <v>0</v>
      </c>
      <c r="T410" s="8" t="b">
        <v>0</v>
      </c>
      <c r="U410" s="34">
        <v>540</v>
      </c>
      <c r="V410" s="34">
        <v>484</v>
      </c>
      <c r="W410" s="34">
        <v>408</v>
      </c>
      <c r="X410" s="8">
        <v>0</v>
      </c>
      <c r="Y410" s="8">
        <v>0</v>
      </c>
      <c r="Z410" s="10">
        <v>46248.341666666667</v>
      </c>
      <c r="AA410" s="10">
        <v>46248.677777777775</v>
      </c>
      <c r="AB410" s="8">
        <v>4</v>
      </c>
      <c r="AC410" s="8">
        <v>0</v>
      </c>
      <c r="AD410" s="8"/>
      <c r="AE410" s="46">
        <v>1</v>
      </c>
      <c r="AF410" s="46">
        <v>0</v>
      </c>
      <c r="AG410" s="41">
        <v>540</v>
      </c>
    </row>
    <row r="411" spans="2:33">
      <c r="B411" s="8" t="s">
        <v>8326</v>
      </c>
      <c r="C411" s="8" t="s">
        <v>49</v>
      </c>
      <c r="D411" s="8" t="s">
        <v>72</v>
      </c>
      <c r="E411" s="9">
        <v>46235</v>
      </c>
      <c r="F411" s="8" t="s">
        <v>52</v>
      </c>
      <c r="G411" s="8" t="s">
        <v>64</v>
      </c>
      <c r="H411" s="8" t="s">
        <v>53</v>
      </c>
      <c r="I411" s="8" t="s">
        <v>59</v>
      </c>
      <c r="J411" s="61">
        <v>0</v>
      </c>
      <c r="K411" s="8">
        <v>1</v>
      </c>
      <c r="L411" s="8">
        <v>4</v>
      </c>
      <c r="M411" s="8" t="s">
        <v>66</v>
      </c>
      <c r="N411" s="9">
        <v>46251</v>
      </c>
      <c r="O411" s="10">
        <v>46251.354166666664</v>
      </c>
      <c r="P411" s="10">
        <v>46251.6875</v>
      </c>
      <c r="Q411" s="8" t="s">
        <v>60</v>
      </c>
      <c r="R411" s="8">
        <v>4</v>
      </c>
      <c r="S411" s="8">
        <v>0</v>
      </c>
      <c r="T411" s="8" t="b">
        <v>0</v>
      </c>
      <c r="U411" s="34">
        <v>480</v>
      </c>
      <c r="V411" s="34">
        <v>449</v>
      </c>
      <c r="W411" s="34">
        <v>353</v>
      </c>
      <c r="X411" s="8">
        <v>0</v>
      </c>
      <c r="Y411" s="8">
        <v>0</v>
      </c>
      <c r="Z411" s="10">
        <v>46251.362500000003</v>
      </c>
      <c r="AA411" s="10">
        <v>46251.674305555556</v>
      </c>
      <c r="AB411" s="8">
        <v>4</v>
      </c>
      <c r="AC411" s="8">
        <v>0</v>
      </c>
      <c r="AD411" s="8"/>
      <c r="AE411" s="46">
        <v>1</v>
      </c>
      <c r="AF411" s="46">
        <v>0</v>
      </c>
      <c r="AG411" s="41">
        <v>480</v>
      </c>
    </row>
    <row r="412" spans="2:33">
      <c r="B412" s="8" t="s">
        <v>8326</v>
      </c>
      <c r="C412" s="8" t="s">
        <v>49</v>
      </c>
      <c r="D412" s="8" t="s">
        <v>72</v>
      </c>
      <c r="E412" s="9">
        <v>46235</v>
      </c>
      <c r="F412" s="8" t="s">
        <v>52</v>
      </c>
      <c r="G412" s="8" t="s">
        <v>64</v>
      </c>
      <c r="H412" s="8" t="s">
        <v>53</v>
      </c>
      <c r="I412" s="8" t="s">
        <v>68</v>
      </c>
      <c r="J412" s="61">
        <v>0</v>
      </c>
      <c r="K412" s="8">
        <v>1</v>
      </c>
      <c r="L412" s="8">
        <v>4</v>
      </c>
      <c r="M412" s="8" t="s">
        <v>66</v>
      </c>
      <c r="N412" s="9">
        <v>46252</v>
      </c>
      <c r="O412" s="10">
        <v>46252.5625</v>
      </c>
      <c r="P412" s="10">
        <v>46252.708333333336</v>
      </c>
      <c r="Q412" s="8" t="s">
        <v>60</v>
      </c>
      <c r="R412" s="8">
        <v>4</v>
      </c>
      <c r="S412" s="8">
        <v>0</v>
      </c>
      <c r="T412" s="8" t="b">
        <v>0</v>
      </c>
      <c r="U412" s="34">
        <v>210</v>
      </c>
      <c r="V412" s="34">
        <v>180</v>
      </c>
      <c r="W412" s="34">
        <v>114</v>
      </c>
      <c r="X412" s="8">
        <v>0</v>
      </c>
      <c r="Y412" s="8">
        <v>0</v>
      </c>
      <c r="Z412" s="10">
        <v>46252.570138888892</v>
      </c>
      <c r="AA412" s="10">
        <v>46252.695138888892</v>
      </c>
      <c r="AB412" s="8">
        <v>4</v>
      </c>
      <c r="AC412" s="8">
        <v>0</v>
      </c>
      <c r="AD412" s="8"/>
      <c r="AE412" s="46">
        <v>1</v>
      </c>
      <c r="AF412" s="46">
        <v>0</v>
      </c>
      <c r="AG412" s="41">
        <v>210</v>
      </c>
    </row>
    <row r="413" spans="2:33">
      <c r="B413" s="8" t="s">
        <v>8326</v>
      </c>
      <c r="C413" s="8" t="s">
        <v>49</v>
      </c>
      <c r="D413" s="8" t="s">
        <v>72</v>
      </c>
      <c r="E413" s="9">
        <v>46235</v>
      </c>
      <c r="F413" s="8" t="s">
        <v>52</v>
      </c>
      <c r="G413" s="8" t="s">
        <v>64</v>
      </c>
      <c r="H413" s="8" t="s">
        <v>53</v>
      </c>
      <c r="I413" s="8" t="s">
        <v>62</v>
      </c>
      <c r="J413" s="61">
        <v>0</v>
      </c>
      <c r="K413" s="8">
        <v>1</v>
      </c>
      <c r="L413" s="8">
        <v>4</v>
      </c>
      <c r="M413" s="8" t="s">
        <v>66</v>
      </c>
      <c r="N413" s="9">
        <v>46253</v>
      </c>
      <c r="O413" s="10">
        <v>46253.5625</v>
      </c>
      <c r="P413" s="10">
        <v>46253.6875</v>
      </c>
      <c r="Q413" s="8" t="s">
        <v>60</v>
      </c>
      <c r="R413" s="8">
        <v>4</v>
      </c>
      <c r="S413" s="8">
        <v>0</v>
      </c>
      <c r="T413" s="8" t="b">
        <v>0</v>
      </c>
      <c r="U413" s="34">
        <v>180</v>
      </c>
      <c r="V413" s="34">
        <v>160</v>
      </c>
      <c r="W413" s="34">
        <v>104</v>
      </c>
      <c r="X413" s="8">
        <v>0</v>
      </c>
      <c r="Y413" s="8">
        <v>0</v>
      </c>
      <c r="Z413" s="10">
        <v>46253.565972222219</v>
      </c>
      <c r="AA413" s="10">
        <v>46253.677083333336</v>
      </c>
      <c r="AB413" s="8">
        <v>4</v>
      </c>
      <c r="AC413" s="8">
        <v>0</v>
      </c>
      <c r="AD413" s="8"/>
      <c r="AE413" s="46">
        <v>1</v>
      </c>
      <c r="AF413" s="46">
        <v>0</v>
      </c>
      <c r="AG413" s="41">
        <v>180</v>
      </c>
    </row>
    <row r="414" spans="2:33">
      <c r="B414" s="8" t="s">
        <v>8326</v>
      </c>
      <c r="C414" s="8" t="s">
        <v>49</v>
      </c>
      <c r="D414" s="8" t="s">
        <v>72</v>
      </c>
      <c r="E414" s="9">
        <v>46235</v>
      </c>
      <c r="F414" s="8" t="s">
        <v>52</v>
      </c>
      <c r="G414" s="8" t="s">
        <v>64</v>
      </c>
      <c r="H414" s="8" t="s">
        <v>53</v>
      </c>
      <c r="I414" s="8" t="s">
        <v>59</v>
      </c>
      <c r="J414" s="61">
        <v>0</v>
      </c>
      <c r="K414" s="8">
        <v>1</v>
      </c>
      <c r="L414" s="8">
        <v>4</v>
      </c>
      <c r="M414" s="8" t="s">
        <v>66</v>
      </c>
      <c r="N414" s="9">
        <v>46254</v>
      </c>
      <c r="O414" s="10">
        <v>46254.375</v>
      </c>
      <c r="P414" s="10">
        <v>46254.75</v>
      </c>
      <c r="Q414" s="8" t="s">
        <v>60</v>
      </c>
      <c r="R414" s="8">
        <v>4</v>
      </c>
      <c r="S414" s="8">
        <v>0</v>
      </c>
      <c r="T414" s="8" t="b">
        <v>0</v>
      </c>
      <c r="U414" s="34">
        <v>540</v>
      </c>
      <c r="V414" s="34">
        <v>509</v>
      </c>
      <c r="W414" s="34">
        <v>386</v>
      </c>
      <c r="X414" s="8">
        <v>0</v>
      </c>
      <c r="Y414" s="8">
        <v>0</v>
      </c>
      <c r="Z414" s="10">
        <v>46254.380555555559</v>
      </c>
      <c r="AA414" s="10">
        <v>46254.734027777777</v>
      </c>
      <c r="AB414" s="8">
        <v>4</v>
      </c>
      <c r="AC414" s="8">
        <v>0</v>
      </c>
      <c r="AD414" s="8"/>
      <c r="AE414" s="46">
        <v>1</v>
      </c>
      <c r="AF414" s="46">
        <v>0</v>
      </c>
      <c r="AG414" s="41">
        <v>540</v>
      </c>
    </row>
    <row r="415" spans="2:33">
      <c r="B415" s="8" t="s">
        <v>8326</v>
      </c>
      <c r="C415" s="8" t="s">
        <v>49</v>
      </c>
      <c r="D415" s="8" t="s">
        <v>72</v>
      </c>
      <c r="E415" s="9">
        <v>46235</v>
      </c>
      <c r="F415" s="8" t="s">
        <v>52</v>
      </c>
      <c r="G415" s="8" t="s">
        <v>64</v>
      </c>
      <c r="H415" s="8" t="s">
        <v>53</v>
      </c>
      <c r="I415" s="8" t="s">
        <v>57</v>
      </c>
      <c r="J415" s="61">
        <v>0</v>
      </c>
      <c r="K415" s="8">
        <v>1</v>
      </c>
      <c r="L415" s="8">
        <v>4</v>
      </c>
      <c r="M415" s="8" t="s">
        <v>66</v>
      </c>
      <c r="N415" s="9">
        <v>46255</v>
      </c>
      <c r="O415" s="10">
        <v>46255.354166666664</v>
      </c>
      <c r="P415" s="10">
        <v>46255.729166666664</v>
      </c>
      <c r="Q415" s="8" t="s">
        <v>60</v>
      </c>
      <c r="R415" s="8">
        <v>4</v>
      </c>
      <c r="S415" s="8">
        <v>0</v>
      </c>
      <c r="T415" s="8" t="b">
        <v>0</v>
      </c>
      <c r="U415" s="34">
        <v>540</v>
      </c>
      <c r="V415" s="34">
        <v>516</v>
      </c>
      <c r="W415" s="34">
        <v>370</v>
      </c>
      <c r="X415" s="8">
        <v>0</v>
      </c>
      <c r="Y415" s="8">
        <v>0</v>
      </c>
      <c r="Z415" s="10">
        <v>46255.359027777777</v>
      </c>
      <c r="AA415" s="10">
        <v>46255.717361111114</v>
      </c>
      <c r="AB415" s="8">
        <v>4</v>
      </c>
      <c r="AC415" s="8">
        <v>0</v>
      </c>
      <c r="AD415" s="8"/>
      <c r="AE415" s="46">
        <v>1</v>
      </c>
      <c r="AF415" s="46">
        <v>0</v>
      </c>
      <c r="AG415" s="41">
        <v>540</v>
      </c>
    </row>
    <row r="416" spans="2:33">
      <c r="B416" s="8" t="s">
        <v>8326</v>
      </c>
      <c r="C416" s="8" t="s">
        <v>49</v>
      </c>
      <c r="D416" s="8" t="s">
        <v>72</v>
      </c>
      <c r="E416" s="9">
        <v>46235</v>
      </c>
      <c r="F416" s="8" t="s">
        <v>52</v>
      </c>
      <c r="G416" s="8" t="s">
        <v>64</v>
      </c>
      <c r="H416" s="8" t="s">
        <v>53</v>
      </c>
      <c r="I416" s="8" t="s">
        <v>62</v>
      </c>
      <c r="J416" s="61">
        <v>0</v>
      </c>
      <c r="K416" s="8">
        <v>1</v>
      </c>
      <c r="L416" s="8">
        <v>4</v>
      </c>
      <c r="M416" s="8" t="s">
        <v>66</v>
      </c>
      <c r="N416" s="9">
        <v>46257</v>
      </c>
      <c r="O416" s="10">
        <v>46257.333333333336</v>
      </c>
      <c r="P416" s="10">
        <v>46257.708333333336</v>
      </c>
      <c r="Q416" s="8" t="s">
        <v>60</v>
      </c>
      <c r="R416" s="8">
        <v>4</v>
      </c>
      <c r="S416" s="8">
        <v>0</v>
      </c>
      <c r="T416" s="8" t="b">
        <v>0</v>
      </c>
      <c r="U416" s="34">
        <v>540</v>
      </c>
      <c r="V416" s="34">
        <v>500</v>
      </c>
      <c r="W416" s="34">
        <v>383</v>
      </c>
      <c r="X416" s="8">
        <v>0</v>
      </c>
      <c r="Y416" s="8">
        <v>0</v>
      </c>
      <c r="Z416" s="10">
        <v>46257.336111111108</v>
      </c>
      <c r="AA416" s="10">
        <v>46257.683333333334</v>
      </c>
      <c r="AB416" s="8">
        <v>4</v>
      </c>
      <c r="AC416" s="8">
        <v>0</v>
      </c>
      <c r="AD416" s="8"/>
      <c r="AE416" s="46">
        <v>1</v>
      </c>
      <c r="AF416" s="46">
        <v>0</v>
      </c>
      <c r="AG416" s="41">
        <v>540</v>
      </c>
    </row>
    <row r="417" spans="2:33">
      <c r="B417" s="8" t="s">
        <v>8326</v>
      </c>
      <c r="C417" s="8" t="s">
        <v>49</v>
      </c>
      <c r="D417" s="8" t="s">
        <v>72</v>
      </c>
      <c r="E417" s="9">
        <v>46235</v>
      </c>
      <c r="F417" s="8" t="s">
        <v>52</v>
      </c>
      <c r="G417" s="8" t="s">
        <v>64</v>
      </c>
      <c r="H417" s="8" t="s">
        <v>53</v>
      </c>
      <c r="I417" s="8" t="s">
        <v>67</v>
      </c>
      <c r="J417" s="61">
        <v>0</v>
      </c>
      <c r="K417" s="8">
        <v>1</v>
      </c>
      <c r="L417" s="8">
        <v>4</v>
      </c>
      <c r="M417" s="8" t="s">
        <v>66</v>
      </c>
      <c r="N417" s="9">
        <v>46260</v>
      </c>
      <c r="O417" s="10">
        <v>46260.375</v>
      </c>
      <c r="P417" s="10">
        <v>46260.5625</v>
      </c>
      <c r="Q417" s="8" t="s">
        <v>60</v>
      </c>
      <c r="R417" s="8">
        <v>4</v>
      </c>
      <c r="S417" s="8">
        <v>0</v>
      </c>
      <c r="T417" s="8" t="b">
        <v>0</v>
      </c>
      <c r="U417" s="34">
        <v>270</v>
      </c>
      <c r="V417" s="34">
        <v>244</v>
      </c>
      <c r="W417" s="34">
        <v>154</v>
      </c>
      <c r="X417" s="8">
        <v>0</v>
      </c>
      <c r="Y417" s="8">
        <v>0</v>
      </c>
      <c r="Z417" s="10">
        <v>46260.381249999999</v>
      </c>
      <c r="AA417" s="10">
        <v>46260.550694444442</v>
      </c>
      <c r="AB417" s="8">
        <v>4</v>
      </c>
      <c r="AC417" s="8">
        <v>0</v>
      </c>
      <c r="AD417" s="8"/>
      <c r="AE417" s="46">
        <v>1</v>
      </c>
      <c r="AF417" s="46">
        <v>0</v>
      </c>
      <c r="AG417" s="41">
        <v>270</v>
      </c>
    </row>
    <row r="418" spans="2:33">
      <c r="B418" s="8" t="s">
        <v>8326</v>
      </c>
      <c r="C418" s="8" t="s">
        <v>49</v>
      </c>
      <c r="D418" s="8" t="s">
        <v>72</v>
      </c>
      <c r="E418" s="9">
        <v>46235</v>
      </c>
      <c r="F418" s="8" t="s">
        <v>52</v>
      </c>
      <c r="G418" s="8" t="s">
        <v>64</v>
      </c>
      <c r="H418" s="8" t="s">
        <v>53</v>
      </c>
      <c r="I418" s="8" t="s">
        <v>68</v>
      </c>
      <c r="J418" s="61">
        <v>0</v>
      </c>
      <c r="K418" s="8">
        <v>1</v>
      </c>
      <c r="L418" s="8">
        <v>4</v>
      </c>
      <c r="M418" s="8" t="s">
        <v>66</v>
      </c>
      <c r="N418" s="9">
        <v>46262</v>
      </c>
      <c r="O418" s="10">
        <v>46262.354166666664</v>
      </c>
      <c r="P418" s="10">
        <v>46262.541666666664</v>
      </c>
      <c r="Q418" s="8" t="s">
        <v>60</v>
      </c>
      <c r="R418" s="8">
        <v>4</v>
      </c>
      <c r="S418" s="8">
        <v>0</v>
      </c>
      <c r="T418" s="8" t="b">
        <v>0</v>
      </c>
      <c r="U418" s="34">
        <v>270</v>
      </c>
      <c r="V418" s="34">
        <v>248</v>
      </c>
      <c r="W418" s="34">
        <v>177</v>
      </c>
      <c r="X418" s="8">
        <v>0</v>
      </c>
      <c r="Y418" s="8">
        <v>0</v>
      </c>
      <c r="Z418" s="10">
        <v>46262.356249999997</v>
      </c>
      <c r="AA418" s="10">
        <v>46262.52847222222</v>
      </c>
      <c r="AB418" s="8">
        <v>4</v>
      </c>
      <c r="AC418" s="8">
        <v>0</v>
      </c>
      <c r="AD418" s="8"/>
      <c r="AE418" s="46">
        <v>1</v>
      </c>
      <c r="AF418" s="46">
        <v>0</v>
      </c>
      <c r="AG418" s="41">
        <v>270</v>
      </c>
    </row>
    <row r="419" spans="2:33">
      <c r="B419" s="8" t="s">
        <v>8326</v>
      </c>
      <c r="C419" s="8" t="s">
        <v>49</v>
      </c>
      <c r="D419" s="8" t="s">
        <v>72</v>
      </c>
      <c r="E419" s="9">
        <v>46235</v>
      </c>
      <c r="F419" s="8" t="s">
        <v>52</v>
      </c>
      <c r="G419" s="8" t="s">
        <v>64</v>
      </c>
      <c r="H419" s="8" t="s">
        <v>53</v>
      </c>
      <c r="I419" s="8" t="s">
        <v>59</v>
      </c>
      <c r="J419" s="61">
        <v>0</v>
      </c>
      <c r="K419" s="8">
        <v>1</v>
      </c>
      <c r="L419" s="8">
        <v>4</v>
      </c>
      <c r="M419" s="8" t="s">
        <v>66</v>
      </c>
      <c r="N419" s="9">
        <v>46265</v>
      </c>
      <c r="O419" s="10">
        <v>46265.375</v>
      </c>
      <c r="P419" s="10">
        <v>46265.708333333336</v>
      </c>
      <c r="Q419" s="8" t="s">
        <v>60</v>
      </c>
      <c r="R419" s="8">
        <v>4</v>
      </c>
      <c r="S419" s="8">
        <v>0</v>
      </c>
      <c r="T419" s="8" t="b">
        <v>0</v>
      </c>
      <c r="U419" s="34">
        <v>480</v>
      </c>
      <c r="V419" s="34">
        <v>418</v>
      </c>
      <c r="W419" s="34">
        <v>314</v>
      </c>
      <c r="X419" s="8">
        <v>0</v>
      </c>
      <c r="Y419" s="8">
        <v>0</v>
      </c>
      <c r="Z419" s="10">
        <v>46265.381944444445</v>
      </c>
      <c r="AA419" s="10">
        <v>46265.672222222223</v>
      </c>
      <c r="AB419" s="8">
        <v>4</v>
      </c>
      <c r="AC419" s="8">
        <v>0</v>
      </c>
      <c r="AD419" s="8"/>
      <c r="AE419" s="46">
        <v>1</v>
      </c>
      <c r="AF419" s="46">
        <v>0</v>
      </c>
      <c r="AG419" s="41">
        <v>480</v>
      </c>
    </row>
    <row r="420" spans="2:33">
      <c r="B420" s="8" t="s">
        <v>8326</v>
      </c>
      <c r="C420" s="8" t="s">
        <v>49</v>
      </c>
      <c r="D420" s="8" t="s">
        <v>73</v>
      </c>
      <c r="E420" s="9">
        <v>46235</v>
      </c>
      <c r="F420" s="8" t="s">
        <v>52</v>
      </c>
      <c r="G420" s="8" t="s">
        <v>64</v>
      </c>
      <c r="H420" s="8" t="s">
        <v>53</v>
      </c>
      <c r="I420" s="8" t="s">
        <v>54</v>
      </c>
      <c r="J420" s="61">
        <v>0</v>
      </c>
      <c r="K420" s="8">
        <v>1</v>
      </c>
      <c r="L420" s="8">
        <v>4</v>
      </c>
      <c r="M420" s="8" t="s">
        <v>66</v>
      </c>
      <c r="N420" s="9">
        <v>46236</v>
      </c>
      <c r="O420" s="10">
        <v>46236.354166666664</v>
      </c>
      <c r="P420" s="10">
        <v>46236.520833333336</v>
      </c>
      <c r="Q420" s="8" t="s">
        <v>60</v>
      </c>
      <c r="R420" s="8">
        <v>4</v>
      </c>
      <c r="S420" s="8">
        <v>0</v>
      </c>
      <c r="T420" s="8" t="b">
        <v>0</v>
      </c>
      <c r="U420" s="34">
        <v>240</v>
      </c>
      <c r="V420" s="34">
        <v>216</v>
      </c>
      <c r="W420" s="34">
        <v>132</v>
      </c>
      <c r="X420" s="8">
        <v>0</v>
      </c>
      <c r="Y420" s="8">
        <v>0</v>
      </c>
      <c r="Z420" s="10">
        <v>46236.356249999997</v>
      </c>
      <c r="AA420" s="10">
        <v>46236.506249999999</v>
      </c>
      <c r="AB420" s="8">
        <v>4</v>
      </c>
      <c r="AC420" s="8">
        <v>0</v>
      </c>
      <c r="AD420" s="8"/>
      <c r="AE420" s="46">
        <v>1</v>
      </c>
      <c r="AF420" s="46">
        <v>0</v>
      </c>
      <c r="AG420" s="41">
        <v>240</v>
      </c>
    </row>
    <row r="421" spans="2:33">
      <c r="B421" s="8" t="s">
        <v>8326</v>
      </c>
      <c r="C421" s="8" t="s">
        <v>49</v>
      </c>
      <c r="D421" s="8" t="s">
        <v>73</v>
      </c>
      <c r="E421" s="9">
        <v>46235</v>
      </c>
      <c r="F421" s="8" t="s">
        <v>52</v>
      </c>
      <c r="G421" s="8" t="s">
        <v>64</v>
      </c>
      <c r="H421" s="8" t="s">
        <v>53</v>
      </c>
      <c r="I421" s="8" t="s">
        <v>68</v>
      </c>
      <c r="J421" s="61">
        <v>0</v>
      </c>
      <c r="K421" s="8">
        <v>1</v>
      </c>
      <c r="L421" s="8">
        <v>4</v>
      </c>
      <c r="M421" s="8" t="s">
        <v>66</v>
      </c>
      <c r="N421" s="9">
        <v>46237</v>
      </c>
      <c r="O421" s="10">
        <v>46237.5625</v>
      </c>
      <c r="P421" s="10">
        <v>46237.708333333336</v>
      </c>
      <c r="Q421" s="8" t="s">
        <v>60</v>
      </c>
      <c r="R421" s="8">
        <v>4</v>
      </c>
      <c r="S421" s="8">
        <v>0</v>
      </c>
      <c r="T421" s="8" t="b">
        <v>0</v>
      </c>
      <c r="U421" s="34">
        <v>210</v>
      </c>
      <c r="V421" s="34">
        <v>182</v>
      </c>
      <c r="W421" s="34">
        <v>99</v>
      </c>
      <c r="X421" s="8">
        <v>0</v>
      </c>
      <c r="Y421" s="8">
        <v>0</v>
      </c>
      <c r="Z421" s="10">
        <v>46237.563888888886</v>
      </c>
      <c r="AA421" s="10">
        <v>46237.69027777778</v>
      </c>
      <c r="AB421" s="8">
        <v>4</v>
      </c>
      <c r="AC421" s="8">
        <v>0</v>
      </c>
      <c r="AD421" s="8"/>
      <c r="AE421" s="46">
        <v>1</v>
      </c>
      <c r="AF421" s="46">
        <v>0</v>
      </c>
      <c r="AG421" s="41">
        <v>210</v>
      </c>
    </row>
    <row r="422" spans="2:33">
      <c r="B422" s="8" t="s">
        <v>8326</v>
      </c>
      <c r="C422" s="8" t="s">
        <v>49</v>
      </c>
      <c r="D422" s="8" t="s">
        <v>73</v>
      </c>
      <c r="E422" s="9">
        <v>46235</v>
      </c>
      <c r="F422" s="8" t="s">
        <v>52</v>
      </c>
      <c r="G422" s="8" t="s">
        <v>64</v>
      </c>
      <c r="H422" s="8" t="s">
        <v>53</v>
      </c>
      <c r="I422" s="8" t="s">
        <v>57</v>
      </c>
      <c r="J422" s="61">
        <v>0</v>
      </c>
      <c r="K422" s="8">
        <v>1</v>
      </c>
      <c r="L422" s="8">
        <v>4</v>
      </c>
      <c r="M422" s="8" t="s">
        <v>66</v>
      </c>
      <c r="N422" s="9">
        <v>46238</v>
      </c>
      <c r="O422" s="10">
        <v>46238.333333333336</v>
      </c>
      <c r="P422" s="10">
        <v>46238.520833333336</v>
      </c>
      <c r="Q422" s="8" t="s">
        <v>60</v>
      </c>
      <c r="R422" s="8">
        <v>4</v>
      </c>
      <c r="S422" s="8">
        <v>0</v>
      </c>
      <c r="T422" s="8" t="b">
        <v>0</v>
      </c>
      <c r="U422" s="34">
        <v>270</v>
      </c>
      <c r="V422" s="34">
        <v>244</v>
      </c>
      <c r="W422" s="34">
        <v>155</v>
      </c>
      <c r="X422" s="8">
        <v>0</v>
      </c>
      <c r="Y422" s="8">
        <v>0</v>
      </c>
      <c r="Z422" s="10">
        <v>46238.336111111108</v>
      </c>
      <c r="AA422" s="10">
        <v>46238.505555555559</v>
      </c>
      <c r="AB422" s="8">
        <v>4</v>
      </c>
      <c r="AC422" s="8">
        <v>0</v>
      </c>
      <c r="AD422" s="8"/>
      <c r="AE422" s="46">
        <v>1</v>
      </c>
      <c r="AF422" s="46">
        <v>0</v>
      </c>
      <c r="AG422" s="41">
        <v>270</v>
      </c>
    </row>
    <row r="423" spans="2:33">
      <c r="B423" s="8" t="s">
        <v>8326</v>
      </c>
      <c r="C423" s="8" t="s">
        <v>49</v>
      </c>
      <c r="D423" s="8" t="s">
        <v>73</v>
      </c>
      <c r="E423" s="9">
        <v>46235</v>
      </c>
      <c r="F423" s="8" t="s">
        <v>52</v>
      </c>
      <c r="G423" s="8" t="s">
        <v>64</v>
      </c>
      <c r="H423" s="8" t="s">
        <v>53</v>
      </c>
      <c r="I423" s="8" t="s">
        <v>59</v>
      </c>
      <c r="J423" s="61">
        <v>0</v>
      </c>
      <c r="K423" s="8">
        <v>1</v>
      </c>
      <c r="L423" s="8">
        <v>4</v>
      </c>
      <c r="M423" s="8" t="s">
        <v>66</v>
      </c>
      <c r="N423" s="9">
        <v>46239</v>
      </c>
      <c r="O423" s="10">
        <v>46239.354166666664</v>
      </c>
      <c r="P423" s="10">
        <v>46239.5</v>
      </c>
      <c r="Q423" s="8" t="s">
        <v>60</v>
      </c>
      <c r="R423" s="8">
        <v>4</v>
      </c>
      <c r="S423" s="8">
        <v>0</v>
      </c>
      <c r="T423" s="8" t="b">
        <v>0</v>
      </c>
      <c r="U423" s="34">
        <v>210</v>
      </c>
      <c r="V423" s="34">
        <v>186</v>
      </c>
      <c r="W423" s="34">
        <v>112</v>
      </c>
      <c r="X423" s="8">
        <v>0</v>
      </c>
      <c r="Y423" s="8">
        <v>0</v>
      </c>
      <c r="Z423" s="10">
        <v>46239.355555555558</v>
      </c>
      <c r="AA423" s="10">
        <v>46239.484722222223</v>
      </c>
      <c r="AB423" s="8">
        <v>4</v>
      </c>
      <c r="AC423" s="8">
        <v>0</v>
      </c>
      <c r="AD423" s="8"/>
      <c r="AE423" s="46">
        <v>1</v>
      </c>
      <c r="AF423" s="46">
        <v>0</v>
      </c>
      <c r="AG423" s="41">
        <v>210</v>
      </c>
    </row>
    <row r="424" spans="2:33">
      <c r="B424" s="8" t="s">
        <v>8326</v>
      </c>
      <c r="C424" s="8" t="s">
        <v>49</v>
      </c>
      <c r="D424" s="8" t="s">
        <v>73</v>
      </c>
      <c r="E424" s="9">
        <v>46235</v>
      </c>
      <c r="F424" s="8" t="s">
        <v>52</v>
      </c>
      <c r="G424" s="8" t="s">
        <v>64</v>
      </c>
      <c r="H424" s="8" t="s">
        <v>53</v>
      </c>
      <c r="I424" s="8" t="s">
        <v>59</v>
      </c>
      <c r="J424" s="61">
        <v>0</v>
      </c>
      <c r="K424" s="8">
        <v>1</v>
      </c>
      <c r="L424" s="8">
        <v>4</v>
      </c>
      <c r="M424" s="8" t="s">
        <v>66</v>
      </c>
      <c r="N424" s="9">
        <v>46243</v>
      </c>
      <c r="O424" s="10">
        <v>46243.354166666664</v>
      </c>
      <c r="P424" s="10">
        <v>46243.6875</v>
      </c>
      <c r="Q424" s="8" t="s">
        <v>60</v>
      </c>
      <c r="R424" s="8">
        <v>4</v>
      </c>
      <c r="S424" s="8">
        <v>0</v>
      </c>
      <c r="T424" s="8" t="b">
        <v>0</v>
      </c>
      <c r="U424" s="34">
        <v>480</v>
      </c>
      <c r="V424" s="34">
        <v>449</v>
      </c>
      <c r="W424" s="34">
        <v>369</v>
      </c>
      <c r="X424" s="8">
        <v>0</v>
      </c>
      <c r="Y424" s="8">
        <v>0</v>
      </c>
      <c r="Z424" s="10">
        <v>46243.361111111109</v>
      </c>
      <c r="AA424" s="10">
        <v>46243.67291666667</v>
      </c>
      <c r="AB424" s="8">
        <v>4</v>
      </c>
      <c r="AC424" s="8">
        <v>0</v>
      </c>
      <c r="AD424" s="8"/>
      <c r="AE424" s="46">
        <v>1</v>
      </c>
      <c r="AF424" s="46">
        <v>0</v>
      </c>
      <c r="AG424" s="41">
        <v>480</v>
      </c>
    </row>
    <row r="425" spans="2:33">
      <c r="B425" s="8" t="s">
        <v>8326</v>
      </c>
      <c r="C425" s="8" t="s">
        <v>49</v>
      </c>
      <c r="D425" s="8" t="s">
        <v>73</v>
      </c>
      <c r="E425" s="9">
        <v>46235</v>
      </c>
      <c r="F425" s="8" t="s">
        <v>52</v>
      </c>
      <c r="G425" s="8" t="s">
        <v>64</v>
      </c>
      <c r="H425" s="8" t="s">
        <v>53</v>
      </c>
      <c r="I425" s="8" t="s">
        <v>59</v>
      </c>
      <c r="J425" s="61">
        <v>0</v>
      </c>
      <c r="K425" s="8">
        <v>1</v>
      </c>
      <c r="L425" s="8">
        <v>4</v>
      </c>
      <c r="M425" s="8" t="s">
        <v>66</v>
      </c>
      <c r="N425" s="9">
        <v>46250</v>
      </c>
      <c r="O425" s="10">
        <v>46250.354166666664</v>
      </c>
      <c r="P425" s="10">
        <v>46250.541666666664</v>
      </c>
      <c r="Q425" s="8" t="s">
        <v>60</v>
      </c>
      <c r="R425" s="8">
        <v>4</v>
      </c>
      <c r="S425" s="8">
        <v>0</v>
      </c>
      <c r="T425" s="8" t="b">
        <v>0</v>
      </c>
      <c r="U425" s="34">
        <v>270</v>
      </c>
      <c r="V425" s="34">
        <v>251</v>
      </c>
      <c r="W425" s="34">
        <v>180</v>
      </c>
      <c r="X425" s="8">
        <v>0</v>
      </c>
      <c r="Y425" s="8">
        <v>0</v>
      </c>
      <c r="Z425" s="10">
        <v>46250.357638888891</v>
      </c>
      <c r="AA425" s="10">
        <v>46250.531944444447</v>
      </c>
      <c r="AB425" s="8">
        <v>4</v>
      </c>
      <c r="AC425" s="8">
        <v>0</v>
      </c>
      <c r="AD425" s="8"/>
      <c r="AE425" s="46">
        <v>1</v>
      </c>
      <c r="AF425" s="46">
        <v>0</v>
      </c>
      <c r="AG425" s="41">
        <v>270</v>
      </c>
    </row>
    <row r="426" spans="2:33">
      <c r="B426" s="8" t="s">
        <v>8326</v>
      </c>
      <c r="C426" s="8" t="s">
        <v>49</v>
      </c>
      <c r="D426" s="8" t="s">
        <v>73</v>
      </c>
      <c r="E426" s="9">
        <v>46235</v>
      </c>
      <c r="F426" s="8" t="s">
        <v>52</v>
      </c>
      <c r="G426" s="8" t="s">
        <v>64</v>
      </c>
      <c r="H426" s="8" t="s">
        <v>53</v>
      </c>
      <c r="I426" s="8" t="s">
        <v>59</v>
      </c>
      <c r="J426" s="61">
        <v>0</v>
      </c>
      <c r="K426" s="8">
        <v>1</v>
      </c>
      <c r="L426" s="8">
        <v>4</v>
      </c>
      <c r="M426" s="8" t="s">
        <v>66</v>
      </c>
      <c r="N426" s="9">
        <v>46252</v>
      </c>
      <c r="O426" s="10">
        <v>46252.333333333336</v>
      </c>
      <c r="P426" s="10">
        <v>46252.708333333336</v>
      </c>
      <c r="Q426" s="8" t="s">
        <v>60</v>
      </c>
      <c r="R426" s="8">
        <v>4</v>
      </c>
      <c r="S426" s="8">
        <v>0</v>
      </c>
      <c r="T426" s="8" t="b">
        <v>0</v>
      </c>
      <c r="U426" s="34">
        <v>540</v>
      </c>
      <c r="V426" s="34">
        <v>513</v>
      </c>
      <c r="W426" s="34">
        <v>393</v>
      </c>
      <c r="X426" s="8">
        <v>0</v>
      </c>
      <c r="Y426" s="8">
        <v>0</v>
      </c>
      <c r="Z426" s="10">
        <v>46252.336805555555</v>
      </c>
      <c r="AA426" s="10">
        <v>46252.693055555559</v>
      </c>
      <c r="AB426" s="8">
        <v>4</v>
      </c>
      <c r="AC426" s="8">
        <v>0</v>
      </c>
      <c r="AD426" s="8"/>
      <c r="AE426" s="46">
        <v>1</v>
      </c>
      <c r="AF426" s="46">
        <v>0</v>
      </c>
      <c r="AG426" s="41">
        <v>540</v>
      </c>
    </row>
    <row r="427" spans="2:33">
      <c r="B427" s="8" t="s">
        <v>8326</v>
      </c>
      <c r="C427" s="8" t="s">
        <v>49</v>
      </c>
      <c r="D427" s="8" t="s">
        <v>73</v>
      </c>
      <c r="E427" s="9">
        <v>46235</v>
      </c>
      <c r="F427" s="8" t="s">
        <v>52</v>
      </c>
      <c r="G427" s="8" t="s">
        <v>64</v>
      </c>
      <c r="H427" s="8" t="s">
        <v>53</v>
      </c>
      <c r="I427" s="8" t="s">
        <v>54</v>
      </c>
      <c r="J427" s="61">
        <v>0</v>
      </c>
      <c r="K427" s="8">
        <v>1</v>
      </c>
      <c r="L427" s="8">
        <v>4</v>
      </c>
      <c r="M427" s="8" t="s">
        <v>66</v>
      </c>
      <c r="N427" s="9">
        <v>46253</v>
      </c>
      <c r="O427" s="10">
        <v>46253.333333333336</v>
      </c>
      <c r="P427" s="10">
        <v>46253.666666666664</v>
      </c>
      <c r="Q427" s="8" t="s">
        <v>60</v>
      </c>
      <c r="R427" s="8">
        <v>4</v>
      </c>
      <c r="S427" s="8">
        <v>0</v>
      </c>
      <c r="T427" s="8" t="b">
        <v>0</v>
      </c>
      <c r="U427" s="34">
        <v>480</v>
      </c>
      <c r="V427" s="34">
        <v>435</v>
      </c>
      <c r="W427" s="34">
        <v>300</v>
      </c>
      <c r="X427" s="8">
        <v>0</v>
      </c>
      <c r="Y427" s="8">
        <v>0</v>
      </c>
      <c r="Z427" s="10">
        <v>46253.335416666669</v>
      </c>
      <c r="AA427" s="10">
        <v>46253.637499999997</v>
      </c>
      <c r="AB427" s="8">
        <v>4</v>
      </c>
      <c r="AC427" s="8">
        <v>0</v>
      </c>
      <c r="AD427" s="8"/>
      <c r="AE427" s="46">
        <v>1</v>
      </c>
      <c r="AF427" s="46">
        <v>0</v>
      </c>
      <c r="AG427" s="41">
        <v>480</v>
      </c>
    </row>
    <row r="428" spans="2:33">
      <c r="B428" s="8" t="s">
        <v>8326</v>
      </c>
      <c r="C428" s="8" t="s">
        <v>49</v>
      </c>
      <c r="D428" s="8" t="s">
        <v>73</v>
      </c>
      <c r="E428" s="9">
        <v>46235</v>
      </c>
      <c r="F428" s="8" t="s">
        <v>52</v>
      </c>
      <c r="G428" s="8" t="s">
        <v>64</v>
      </c>
      <c r="H428" s="8" t="s">
        <v>53</v>
      </c>
      <c r="I428" s="8" t="s">
        <v>57</v>
      </c>
      <c r="J428" s="61">
        <v>0</v>
      </c>
      <c r="K428" s="8">
        <v>1</v>
      </c>
      <c r="L428" s="8">
        <v>4</v>
      </c>
      <c r="M428" s="8" t="s">
        <v>66</v>
      </c>
      <c r="N428" s="9">
        <v>46254</v>
      </c>
      <c r="O428" s="10">
        <v>46254.333333333336</v>
      </c>
      <c r="P428" s="10">
        <v>46254.666666666664</v>
      </c>
      <c r="Q428" s="8" t="s">
        <v>60</v>
      </c>
      <c r="R428" s="8">
        <v>4</v>
      </c>
      <c r="S428" s="8">
        <v>0</v>
      </c>
      <c r="T428" s="8" t="b">
        <v>0</v>
      </c>
      <c r="U428" s="34">
        <v>480</v>
      </c>
      <c r="V428" s="34">
        <v>454</v>
      </c>
      <c r="W428" s="34">
        <v>335</v>
      </c>
      <c r="X428" s="8">
        <v>0</v>
      </c>
      <c r="Y428" s="8">
        <v>0</v>
      </c>
      <c r="Z428" s="10">
        <v>46254.338194444441</v>
      </c>
      <c r="AA428" s="10">
        <v>46254.65347222222</v>
      </c>
      <c r="AB428" s="8">
        <v>4</v>
      </c>
      <c r="AC428" s="8">
        <v>0</v>
      </c>
      <c r="AD428" s="8"/>
      <c r="AE428" s="46">
        <v>1</v>
      </c>
      <c r="AF428" s="46">
        <v>0</v>
      </c>
      <c r="AG428" s="41">
        <v>480</v>
      </c>
    </row>
    <row r="429" spans="2:33">
      <c r="B429" s="8" t="s">
        <v>8326</v>
      </c>
      <c r="C429" s="8" t="s">
        <v>49</v>
      </c>
      <c r="D429" s="8" t="s">
        <v>73</v>
      </c>
      <c r="E429" s="9">
        <v>46235</v>
      </c>
      <c r="F429" s="8" t="s">
        <v>52</v>
      </c>
      <c r="G429" s="8" t="s">
        <v>64</v>
      </c>
      <c r="H429" s="8" t="s">
        <v>53</v>
      </c>
      <c r="I429" s="8" t="s">
        <v>54</v>
      </c>
      <c r="J429" s="61">
        <v>0</v>
      </c>
      <c r="K429" s="8">
        <v>1</v>
      </c>
      <c r="L429" s="8">
        <v>4</v>
      </c>
      <c r="M429" s="8" t="s">
        <v>66</v>
      </c>
      <c r="N429" s="9">
        <v>46257</v>
      </c>
      <c r="O429" s="10">
        <v>46257.375</v>
      </c>
      <c r="P429" s="10">
        <v>46257.666666666664</v>
      </c>
      <c r="Q429" s="8" t="s">
        <v>60</v>
      </c>
      <c r="R429" s="8">
        <v>4</v>
      </c>
      <c r="S429" s="8">
        <v>0</v>
      </c>
      <c r="T429" s="8" t="b">
        <v>0</v>
      </c>
      <c r="U429" s="34">
        <v>420</v>
      </c>
      <c r="V429" s="34">
        <v>392</v>
      </c>
      <c r="W429" s="34">
        <v>289</v>
      </c>
      <c r="X429" s="8">
        <v>0</v>
      </c>
      <c r="Y429" s="8">
        <v>0</v>
      </c>
      <c r="Z429" s="10">
        <v>46257.378472222219</v>
      </c>
      <c r="AA429" s="10">
        <v>46257.650694444441</v>
      </c>
      <c r="AB429" s="8">
        <v>4</v>
      </c>
      <c r="AC429" s="8">
        <v>0</v>
      </c>
      <c r="AD429" s="8"/>
      <c r="AE429" s="46">
        <v>1</v>
      </c>
      <c r="AF429" s="46">
        <v>0</v>
      </c>
      <c r="AG429" s="41">
        <v>420</v>
      </c>
    </row>
    <row r="430" spans="2:33">
      <c r="B430" s="8" t="s">
        <v>8326</v>
      </c>
      <c r="C430" s="8" t="s">
        <v>49</v>
      </c>
      <c r="D430" s="8" t="s">
        <v>73</v>
      </c>
      <c r="E430" s="9">
        <v>46235</v>
      </c>
      <c r="F430" s="8" t="s">
        <v>52</v>
      </c>
      <c r="G430" s="8" t="s">
        <v>64</v>
      </c>
      <c r="H430" s="8" t="s">
        <v>53</v>
      </c>
      <c r="I430" s="8" t="s">
        <v>67</v>
      </c>
      <c r="J430" s="61">
        <v>0</v>
      </c>
      <c r="K430" s="8">
        <v>1</v>
      </c>
      <c r="L430" s="8">
        <v>4</v>
      </c>
      <c r="M430" s="8" t="s">
        <v>66</v>
      </c>
      <c r="N430" s="9">
        <v>46258</v>
      </c>
      <c r="O430" s="10">
        <v>46258.375</v>
      </c>
      <c r="P430" s="10">
        <v>46258.5625</v>
      </c>
      <c r="Q430" s="8" t="s">
        <v>60</v>
      </c>
      <c r="R430" s="8">
        <v>4</v>
      </c>
      <c r="S430" s="8">
        <v>0</v>
      </c>
      <c r="T430" s="8" t="b">
        <v>0</v>
      </c>
      <c r="U430" s="34">
        <v>270</v>
      </c>
      <c r="V430" s="34">
        <v>245</v>
      </c>
      <c r="W430" s="34">
        <v>164</v>
      </c>
      <c r="X430" s="8">
        <v>0</v>
      </c>
      <c r="Y430" s="8">
        <v>0</v>
      </c>
      <c r="Z430" s="10">
        <v>46258.378472222219</v>
      </c>
      <c r="AA430" s="10">
        <v>46258.548611111109</v>
      </c>
      <c r="AB430" s="8">
        <v>4</v>
      </c>
      <c r="AC430" s="8">
        <v>0</v>
      </c>
      <c r="AD430" s="8"/>
      <c r="AE430" s="46">
        <v>1</v>
      </c>
      <c r="AF430" s="46">
        <v>0</v>
      </c>
      <c r="AG430" s="41">
        <v>270</v>
      </c>
    </row>
    <row r="431" spans="2:33">
      <c r="B431" s="8" t="s">
        <v>8326</v>
      </c>
      <c r="C431" s="8" t="s">
        <v>49</v>
      </c>
      <c r="D431" s="8" t="s">
        <v>73</v>
      </c>
      <c r="E431" s="9">
        <v>46235</v>
      </c>
      <c r="F431" s="8" t="s">
        <v>52</v>
      </c>
      <c r="G431" s="8" t="s">
        <v>64</v>
      </c>
      <c r="H431" s="8" t="s">
        <v>53</v>
      </c>
      <c r="I431" s="8" t="s">
        <v>54</v>
      </c>
      <c r="J431" s="61">
        <v>0</v>
      </c>
      <c r="K431" s="8">
        <v>1</v>
      </c>
      <c r="L431" s="8">
        <v>4</v>
      </c>
      <c r="M431" s="8" t="s">
        <v>66</v>
      </c>
      <c r="N431" s="9">
        <v>46260</v>
      </c>
      <c r="O431" s="10">
        <v>46260.354166666664</v>
      </c>
      <c r="P431" s="10">
        <v>46260.645833333336</v>
      </c>
      <c r="Q431" s="8" t="s">
        <v>60</v>
      </c>
      <c r="R431" s="8">
        <v>4</v>
      </c>
      <c r="S431" s="8">
        <v>0</v>
      </c>
      <c r="T431" s="8" t="b">
        <v>0</v>
      </c>
      <c r="U431" s="34">
        <v>420</v>
      </c>
      <c r="V431" s="34">
        <v>369</v>
      </c>
      <c r="W431" s="34">
        <v>248</v>
      </c>
      <c r="X431" s="8">
        <v>0</v>
      </c>
      <c r="Y431" s="8">
        <v>0</v>
      </c>
      <c r="Z431" s="10">
        <v>46260.359027777777</v>
      </c>
      <c r="AA431" s="10">
        <v>46260.615277777775</v>
      </c>
      <c r="AB431" s="8">
        <v>4</v>
      </c>
      <c r="AC431" s="8">
        <v>0</v>
      </c>
      <c r="AD431" s="8"/>
      <c r="AE431" s="46">
        <v>1</v>
      </c>
      <c r="AF431" s="46">
        <v>0</v>
      </c>
      <c r="AG431" s="41">
        <v>420</v>
      </c>
    </row>
    <row r="432" spans="2:33">
      <c r="B432" s="8" t="s">
        <v>8326</v>
      </c>
      <c r="C432" s="8" t="s">
        <v>49</v>
      </c>
      <c r="D432" s="8" t="s">
        <v>73</v>
      </c>
      <c r="E432" s="9">
        <v>46235</v>
      </c>
      <c r="F432" s="8" t="s">
        <v>52</v>
      </c>
      <c r="G432" s="8" t="s">
        <v>64</v>
      </c>
      <c r="H432" s="8" t="s">
        <v>53</v>
      </c>
      <c r="I432" s="8" t="s">
        <v>57</v>
      </c>
      <c r="J432" s="61">
        <v>0</v>
      </c>
      <c r="K432" s="8">
        <v>1</v>
      </c>
      <c r="L432" s="8">
        <v>4</v>
      </c>
      <c r="M432" s="8" t="s">
        <v>66</v>
      </c>
      <c r="N432" s="9">
        <v>46261</v>
      </c>
      <c r="O432" s="10">
        <v>46261.5625</v>
      </c>
      <c r="P432" s="10">
        <v>46261.770833333336</v>
      </c>
      <c r="Q432" s="8" t="s">
        <v>60</v>
      </c>
      <c r="R432" s="8">
        <v>4</v>
      </c>
      <c r="S432" s="8">
        <v>0</v>
      </c>
      <c r="T432" s="8" t="b">
        <v>0</v>
      </c>
      <c r="U432" s="34">
        <v>300</v>
      </c>
      <c r="V432" s="34">
        <v>270</v>
      </c>
      <c r="W432" s="34">
        <v>186</v>
      </c>
      <c r="X432" s="8">
        <v>0</v>
      </c>
      <c r="Y432" s="8">
        <v>0</v>
      </c>
      <c r="Z432" s="10">
        <v>46261.568749999999</v>
      </c>
      <c r="AA432" s="10">
        <v>46261.756249999999</v>
      </c>
      <c r="AB432" s="8">
        <v>4</v>
      </c>
      <c r="AC432" s="8">
        <v>0</v>
      </c>
      <c r="AD432" s="8"/>
      <c r="AE432" s="46">
        <v>1</v>
      </c>
      <c r="AF432" s="46">
        <v>0</v>
      </c>
      <c r="AG432" s="41">
        <v>300</v>
      </c>
    </row>
    <row r="433" spans="2:33">
      <c r="B433" s="8" t="s">
        <v>8326</v>
      </c>
      <c r="C433" s="8" t="s">
        <v>49</v>
      </c>
      <c r="D433" s="8" t="s">
        <v>73</v>
      </c>
      <c r="E433" s="9">
        <v>46235</v>
      </c>
      <c r="F433" s="8" t="s">
        <v>52</v>
      </c>
      <c r="G433" s="8" t="s">
        <v>64</v>
      </c>
      <c r="H433" s="8" t="s">
        <v>53</v>
      </c>
      <c r="I433" s="8" t="s">
        <v>68</v>
      </c>
      <c r="J433" s="61">
        <v>0</v>
      </c>
      <c r="K433" s="8">
        <v>1</v>
      </c>
      <c r="L433" s="8">
        <v>4</v>
      </c>
      <c r="M433" s="8" t="s">
        <v>66</v>
      </c>
      <c r="N433" s="9">
        <v>46263</v>
      </c>
      <c r="O433" s="10">
        <v>46263.3125</v>
      </c>
      <c r="P433" s="10">
        <v>46263.5625</v>
      </c>
      <c r="Q433" s="8" t="s">
        <v>60</v>
      </c>
      <c r="R433" s="8">
        <v>4</v>
      </c>
      <c r="S433" s="8">
        <v>0</v>
      </c>
      <c r="T433" s="8" t="b">
        <v>0</v>
      </c>
      <c r="U433" s="34">
        <v>360</v>
      </c>
      <c r="V433" s="34">
        <v>318</v>
      </c>
      <c r="W433" s="34">
        <v>222</v>
      </c>
      <c r="X433" s="8">
        <v>0</v>
      </c>
      <c r="Y433" s="8">
        <v>0</v>
      </c>
      <c r="Z433" s="10">
        <v>46263.319444444445</v>
      </c>
      <c r="AA433" s="10">
        <v>46263.540277777778</v>
      </c>
      <c r="AB433" s="8">
        <v>4</v>
      </c>
      <c r="AC433" s="8">
        <v>0</v>
      </c>
      <c r="AD433" s="8"/>
      <c r="AE433" s="46">
        <v>1</v>
      </c>
      <c r="AF433" s="46">
        <v>0</v>
      </c>
      <c r="AG433" s="41">
        <v>360</v>
      </c>
    </row>
    <row r="434" spans="2:33">
      <c r="B434" s="8" t="s">
        <v>8326</v>
      </c>
      <c r="C434" s="8" t="s">
        <v>49</v>
      </c>
      <c r="D434" s="8" t="s">
        <v>73</v>
      </c>
      <c r="E434" s="9">
        <v>46235</v>
      </c>
      <c r="F434" s="8" t="s">
        <v>52</v>
      </c>
      <c r="G434" s="8" t="s">
        <v>64</v>
      </c>
      <c r="H434" s="8" t="s">
        <v>53</v>
      </c>
      <c r="I434" s="8" t="s">
        <v>62</v>
      </c>
      <c r="J434" s="61">
        <v>0</v>
      </c>
      <c r="K434" s="8">
        <v>1</v>
      </c>
      <c r="L434" s="8">
        <v>4</v>
      </c>
      <c r="M434" s="8" t="s">
        <v>66</v>
      </c>
      <c r="N434" s="9">
        <v>46264</v>
      </c>
      <c r="O434" s="10">
        <v>46264.3125</v>
      </c>
      <c r="P434" s="10">
        <v>46264.6875</v>
      </c>
      <c r="Q434" s="8" t="s">
        <v>60</v>
      </c>
      <c r="R434" s="8">
        <v>4</v>
      </c>
      <c r="S434" s="8">
        <v>0</v>
      </c>
      <c r="T434" s="8" t="b">
        <v>0</v>
      </c>
      <c r="U434" s="34">
        <v>540</v>
      </c>
      <c r="V434" s="34">
        <v>489</v>
      </c>
      <c r="W434" s="34">
        <v>332</v>
      </c>
      <c r="X434" s="8">
        <v>0</v>
      </c>
      <c r="Y434" s="8">
        <v>0</v>
      </c>
      <c r="Z434" s="10">
        <v>46264.314583333333</v>
      </c>
      <c r="AA434" s="10">
        <v>46264.654166666667</v>
      </c>
      <c r="AB434" s="8">
        <v>4</v>
      </c>
      <c r="AC434" s="8">
        <v>0</v>
      </c>
      <c r="AD434" s="8"/>
      <c r="AE434" s="46">
        <v>1</v>
      </c>
      <c r="AF434" s="46">
        <v>0</v>
      </c>
      <c r="AG434" s="41">
        <v>540</v>
      </c>
    </row>
    <row r="435" spans="2:33">
      <c r="B435" s="8" t="s">
        <v>8326</v>
      </c>
      <c r="C435" s="8" t="s">
        <v>49</v>
      </c>
      <c r="D435" s="8" t="s">
        <v>73</v>
      </c>
      <c r="E435" s="9">
        <v>46235</v>
      </c>
      <c r="F435" s="8" t="s">
        <v>52</v>
      </c>
      <c r="G435" s="8" t="s">
        <v>64</v>
      </c>
      <c r="H435" s="8" t="s">
        <v>53</v>
      </c>
      <c r="I435" s="8" t="s">
        <v>54</v>
      </c>
      <c r="J435" s="61">
        <v>0</v>
      </c>
      <c r="K435" s="8">
        <v>1</v>
      </c>
      <c r="L435" s="8">
        <v>4</v>
      </c>
      <c r="M435" s="8" t="s">
        <v>66</v>
      </c>
      <c r="N435" s="9">
        <v>46265</v>
      </c>
      <c r="O435" s="10">
        <v>46265.375</v>
      </c>
      <c r="P435" s="10">
        <v>46265.5625</v>
      </c>
      <c r="Q435" s="8" t="s">
        <v>60</v>
      </c>
      <c r="R435" s="8">
        <v>4</v>
      </c>
      <c r="S435" s="8">
        <v>0</v>
      </c>
      <c r="T435" s="8" t="b">
        <v>0</v>
      </c>
      <c r="U435" s="34">
        <v>270</v>
      </c>
      <c r="V435" s="34">
        <v>237</v>
      </c>
      <c r="W435" s="34">
        <v>165</v>
      </c>
      <c r="X435" s="8">
        <v>0</v>
      </c>
      <c r="Y435" s="8">
        <v>0</v>
      </c>
      <c r="Z435" s="10">
        <v>46265.383333333331</v>
      </c>
      <c r="AA435" s="10">
        <v>46265.54791666667</v>
      </c>
      <c r="AB435" s="8">
        <v>4</v>
      </c>
      <c r="AC435" s="8">
        <v>0</v>
      </c>
      <c r="AD435" s="8"/>
      <c r="AE435" s="46">
        <v>1</v>
      </c>
      <c r="AF435" s="46">
        <v>0</v>
      </c>
      <c r="AG435" s="41">
        <v>270</v>
      </c>
    </row>
    <row r="436" spans="2:33">
      <c r="B436" s="8" t="s">
        <v>8326</v>
      </c>
      <c r="C436" s="8" t="s">
        <v>49</v>
      </c>
      <c r="D436" s="8" t="s">
        <v>74</v>
      </c>
      <c r="E436" s="9">
        <v>46235</v>
      </c>
      <c r="F436" s="8" t="s">
        <v>52</v>
      </c>
      <c r="G436" s="8" t="s">
        <v>64</v>
      </c>
      <c r="H436" s="8" t="s">
        <v>53</v>
      </c>
      <c r="I436" s="8" t="s">
        <v>54</v>
      </c>
      <c r="J436" s="61">
        <v>0</v>
      </c>
      <c r="K436" s="8">
        <v>1</v>
      </c>
      <c r="L436" s="8">
        <v>4</v>
      </c>
      <c r="M436" s="8" t="s">
        <v>66</v>
      </c>
      <c r="N436" s="9">
        <v>46237</v>
      </c>
      <c r="O436" s="10">
        <v>46237.375</v>
      </c>
      <c r="P436" s="10">
        <v>46237.541666666664</v>
      </c>
      <c r="Q436" s="8" t="s">
        <v>60</v>
      </c>
      <c r="R436" s="8">
        <v>4</v>
      </c>
      <c r="S436" s="8">
        <v>0</v>
      </c>
      <c r="T436" s="8" t="b">
        <v>0</v>
      </c>
      <c r="U436" s="34">
        <v>240</v>
      </c>
      <c r="V436" s="34">
        <v>214</v>
      </c>
      <c r="W436" s="34">
        <v>133</v>
      </c>
      <c r="X436" s="8">
        <v>0</v>
      </c>
      <c r="Y436" s="8">
        <v>0</v>
      </c>
      <c r="Z436" s="10">
        <v>46237.379166666666</v>
      </c>
      <c r="AA436" s="10">
        <v>46237.527777777781</v>
      </c>
      <c r="AB436" s="8">
        <v>4</v>
      </c>
      <c r="AC436" s="8">
        <v>0</v>
      </c>
      <c r="AD436" s="8"/>
      <c r="AE436" s="46">
        <v>1</v>
      </c>
      <c r="AF436" s="46">
        <v>0</v>
      </c>
      <c r="AG436" s="41">
        <v>240</v>
      </c>
    </row>
    <row r="437" spans="2:33">
      <c r="B437" s="8" t="s">
        <v>8326</v>
      </c>
      <c r="C437" s="8" t="s">
        <v>49</v>
      </c>
      <c r="D437" s="8" t="s">
        <v>74</v>
      </c>
      <c r="E437" s="9">
        <v>46235</v>
      </c>
      <c r="F437" s="8" t="s">
        <v>52</v>
      </c>
      <c r="G437" s="8" t="s">
        <v>64</v>
      </c>
      <c r="H437" s="8" t="s">
        <v>53</v>
      </c>
      <c r="I437" s="8" t="s">
        <v>57</v>
      </c>
      <c r="J437" s="61">
        <v>0</v>
      </c>
      <c r="K437" s="8">
        <v>1</v>
      </c>
      <c r="L437" s="8">
        <v>4</v>
      </c>
      <c r="M437" s="8" t="s">
        <v>66</v>
      </c>
      <c r="N437" s="9">
        <v>46239</v>
      </c>
      <c r="O437" s="10">
        <v>46239.375</v>
      </c>
      <c r="P437" s="10">
        <v>46239.75</v>
      </c>
      <c r="Q437" s="8" t="s">
        <v>60</v>
      </c>
      <c r="R437" s="8">
        <v>4</v>
      </c>
      <c r="S437" s="8">
        <v>0</v>
      </c>
      <c r="T437" s="8" t="b">
        <v>0</v>
      </c>
      <c r="U437" s="34">
        <v>540</v>
      </c>
      <c r="V437" s="34">
        <v>484</v>
      </c>
      <c r="W437" s="34">
        <v>335</v>
      </c>
      <c r="X437" s="8">
        <v>0</v>
      </c>
      <c r="Y437" s="8">
        <v>0</v>
      </c>
      <c r="Z437" s="10">
        <v>46239.37777777778</v>
      </c>
      <c r="AA437" s="10">
        <v>46239.713888888888</v>
      </c>
      <c r="AB437" s="8">
        <v>4</v>
      </c>
      <c r="AC437" s="8">
        <v>0</v>
      </c>
      <c r="AD437" s="8"/>
      <c r="AE437" s="46">
        <v>1</v>
      </c>
      <c r="AF437" s="46">
        <v>0</v>
      </c>
      <c r="AG437" s="41">
        <v>540</v>
      </c>
    </row>
    <row r="438" spans="2:33">
      <c r="B438" s="8" t="s">
        <v>8326</v>
      </c>
      <c r="C438" s="8" t="s">
        <v>49</v>
      </c>
      <c r="D438" s="8" t="s">
        <v>74</v>
      </c>
      <c r="E438" s="9">
        <v>46235</v>
      </c>
      <c r="F438" s="8" t="s">
        <v>52</v>
      </c>
      <c r="G438" s="8" t="s">
        <v>64</v>
      </c>
      <c r="H438" s="8" t="s">
        <v>53</v>
      </c>
      <c r="I438" s="8" t="s">
        <v>62</v>
      </c>
      <c r="J438" s="61">
        <v>0</v>
      </c>
      <c r="K438" s="8">
        <v>1</v>
      </c>
      <c r="L438" s="8">
        <v>4</v>
      </c>
      <c r="M438" s="8" t="s">
        <v>66</v>
      </c>
      <c r="N438" s="9">
        <v>46241</v>
      </c>
      <c r="O438" s="10">
        <v>46241.541666666664</v>
      </c>
      <c r="P438" s="10">
        <v>46241.708333333336</v>
      </c>
      <c r="Q438" s="8" t="s">
        <v>60</v>
      </c>
      <c r="R438" s="8">
        <v>4</v>
      </c>
      <c r="S438" s="8">
        <v>0</v>
      </c>
      <c r="T438" s="8" t="b">
        <v>0</v>
      </c>
      <c r="U438" s="34">
        <v>240</v>
      </c>
      <c r="V438" s="34">
        <v>229</v>
      </c>
      <c r="W438" s="34">
        <v>146</v>
      </c>
      <c r="X438" s="8">
        <v>0</v>
      </c>
      <c r="Y438" s="8">
        <v>0</v>
      </c>
      <c r="Z438" s="10">
        <v>46241.543749999997</v>
      </c>
      <c r="AA438" s="10">
        <v>46241.702777777777</v>
      </c>
      <c r="AB438" s="8">
        <v>4</v>
      </c>
      <c r="AC438" s="8">
        <v>0</v>
      </c>
      <c r="AD438" s="8"/>
      <c r="AE438" s="46">
        <v>1</v>
      </c>
      <c r="AF438" s="46">
        <v>0</v>
      </c>
      <c r="AG438" s="41">
        <v>240</v>
      </c>
    </row>
    <row r="439" spans="2:33">
      <c r="B439" s="8" t="s">
        <v>8326</v>
      </c>
      <c r="C439" s="8" t="s">
        <v>49</v>
      </c>
      <c r="D439" s="8" t="s">
        <v>74</v>
      </c>
      <c r="E439" s="9">
        <v>46235</v>
      </c>
      <c r="F439" s="8" t="s">
        <v>52</v>
      </c>
      <c r="G439" s="8" t="s">
        <v>64</v>
      </c>
      <c r="H439" s="8" t="s">
        <v>53</v>
      </c>
      <c r="I439" s="8" t="s">
        <v>62</v>
      </c>
      <c r="J439" s="61">
        <v>0</v>
      </c>
      <c r="K439" s="8">
        <v>1</v>
      </c>
      <c r="L439" s="8">
        <v>4</v>
      </c>
      <c r="M439" s="8" t="s">
        <v>66</v>
      </c>
      <c r="N439" s="9">
        <v>46242</v>
      </c>
      <c r="O439" s="10">
        <v>46242.375</v>
      </c>
      <c r="P439" s="10">
        <v>46242.5625</v>
      </c>
      <c r="Q439" s="8" t="s">
        <v>60</v>
      </c>
      <c r="R439" s="8">
        <v>4</v>
      </c>
      <c r="S439" s="8">
        <v>0</v>
      </c>
      <c r="T439" s="8" t="b">
        <v>0</v>
      </c>
      <c r="U439" s="34">
        <v>270</v>
      </c>
      <c r="V439" s="34">
        <v>246</v>
      </c>
      <c r="W439" s="34">
        <v>167</v>
      </c>
      <c r="X439" s="8">
        <v>0</v>
      </c>
      <c r="Y439" s="8">
        <v>0</v>
      </c>
      <c r="Z439" s="10">
        <v>46242.379861111112</v>
      </c>
      <c r="AA439" s="10">
        <v>46242.550694444442</v>
      </c>
      <c r="AB439" s="8">
        <v>4</v>
      </c>
      <c r="AC439" s="8">
        <v>0</v>
      </c>
      <c r="AD439" s="8"/>
      <c r="AE439" s="46">
        <v>1</v>
      </c>
      <c r="AF439" s="46">
        <v>0</v>
      </c>
      <c r="AG439" s="41">
        <v>270</v>
      </c>
    </row>
    <row r="440" spans="2:33">
      <c r="B440" s="8" t="s">
        <v>8326</v>
      </c>
      <c r="C440" s="8" t="s">
        <v>49</v>
      </c>
      <c r="D440" s="8" t="s">
        <v>74</v>
      </c>
      <c r="E440" s="9">
        <v>46235</v>
      </c>
      <c r="F440" s="8" t="s">
        <v>52</v>
      </c>
      <c r="G440" s="8" t="s">
        <v>64</v>
      </c>
      <c r="H440" s="8" t="s">
        <v>53</v>
      </c>
      <c r="I440" s="8" t="s">
        <v>67</v>
      </c>
      <c r="J440" s="61">
        <v>0</v>
      </c>
      <c r="K440" s="8">
        <v>1</v>
      </c>
      <c r="L440" s="8">
        <v>4</v>
      </c>
      <c r="M440" s="8" t="s">
        <v>66</v>
      </c>
      <c r="N440" s="9">
        <v>46244</v>
      </c>
      <c r="O440" s="10">
        <v>46244.333333333336</v>
      </c>
      <c r="P440" s="10">
        <v>46244.5</v>
      </c>
      <c r="Q440" s="8" t="s">
        <v>60</v>
      </c>
      <c r="R440" s="8">
        <v>4</v>
      </c>
      <c r="S440" s="8">
        <v>0</v>
      </c>
      <c r="T440" s="8" t="b">
        <v>0</v>
      </c>
      <c r="U440" s="34">
        <v>240</v>
      </c>
      <c r="V440" s="34">
        <v>213</v>
      </c>
      <c r="W440" s="34">
        <v>129</v>
      </c>
      <c r="X440" s="8">
        <v>0</v>
      </c>
      <c r="Y440" s="8">
        <v>0</v>
      </c>
      <c r="Z440" s="10">
        <v>46244.334722222222</v>
      </c>
      <c r="AA440" s="10">
        <v>46244.482638888891</v>
      </c>
      <c r="AB440" s="8">
        <v>4</v>
      </c>
      <c r="AC440" s="8">
        <v>0</v>
      </c>
      <c r="AD440" s="8"/>
      <c r="AE440" s="46">
        <v>1</v>
      </c>
      <c r="AF440" s="46">
        <v>0</v>
      </c>
      <c r="AG440" s="41">
        <v>240</v>
      </c>
    </row>
    <row r="441" spans="2:33">
      <c r="B441" s="8" t="s">
        <v>8326</v>
      </c>
      <c r="C441" s="8" t="s">
        <v>49</v>
      </c>
      <c r="D441" s="8" t="s">
        <v>74</v>
      </c>
      <c r="E441" s="9">
        <v>46235</v>
      </c>
      <c r="F441" s="8" t="s">
        <v>52</v>
      </c>
      <c r="G441" s="8" t="s">
        <v>64</v>
      </c>
      <c r="H441" s="8" t="s">
        <v>53</v>
      </c>
      <c r="I441" s="8" t="s">
        <v>57</v>
      </c>
      <c r="J441" s="61">
        <v>0</v>
      </c>
      <c r="K441" s="8">
        <v>1</v>
      </c>
      <c r="L441" s="8">
        <v>4</v>
      </c>
      <c r="M441" s="8" t="s">
        <v>66</v>
      </c>
      <c r="N441" s="9">
        <v>46245</v>
      </c>
      <c r="O441" s="10">
        <v>46245.5625</v>
      </c>
      <c r="P441" s="10">
        <v>46245.708333333336</v>
      </c>
      <c r="Q441" s="8" t="s">
        <v>60</v>
      </c>
      <c r="R441" s="8">
        <v>4</v>
      </c>
      <c r="S441" s="8">
        <v>0</v>
      </c>
      <c r="T441" s="8" t="b">
        <v>0</v>
      </c>
      <c r="U441" s="34">
        <v>210</v>
      </c>
      <c r="V441" s="34">
        <v>177</v>
      </c>
      <c r="W441" s="34">
        <v>107</v>
      </c>
      <c r="X441" s="8">
        <v>0</v>
      </c>
      <c r="Y441" s="8">
        <v>0</v>
      </c>
      <c r="Z441" s="10">
        <v>46245.565972222219</v>
      </c>
      <c r="AA441" s="10">
        <v>46245.688888888886</v>
      </c>
      <c r="AB441" s="8">
        <v>4</v>
      </c>
      <c r="AC441" s="8">
        <v>0</v>
      </c>
      <c r="AD441" s="8"/>
      <c r="AE441" s="46">
        <v>1</v>
      </c>
      <c r="AF441" s="46">
        <v>0</v>
      </c>
      <c r="AG441" s="41">
        <v>210</v>
      </c>
    </row>
    <row r="442" spans="2:33">
      <c r="B442" s="8" t="s">
        <v>8326</v>
      </c>
      <c r="C442" s="8" t="s">
        <v>49</v>
      </c>
      <c r="D442" s="8" t="s">
        <v>74</v>
      </c>
      <c r="E442" s="9">
        <v>46235</v>
      </c>
      <c r="F442" s="8" t="s">
        <v>52</v>
      </c>
      <c r="G442" s="8" t="s">
        <v>64</v>
      </c>
      <c r="H442" s="8" t="s">
        <v>53</v>
      </c>
      <c r="I442" s="8" t="s">
        <v>54</v>
      </c>
      <c r="J442" s="61">
        <v>0</v>
      </c>
      <c r="K442" s="8">
        <v>1</v>
      </c>
      <c r="L442" s="8">
        <v>4</v>
      </c>
      <c r="M442" s="8" t="s">
        <v>66</v>
      </c>
      <c r="N442" s="9">
        <v>46246</v>
      </c>
      <c r="O442" s="10">
        <v>46246.354166666664</v>
      </c>
      <c r="P442" s="10">
        <v>46246.541666666664</v>
      </c>
      <c r="Q442" s="8" t="s">
        <v>60</v>
      </c>
      <c r="R442" s="8">
        <v>4</v>
      </c>
      <c r="S442" s="8">
        <v>0</v>
      </c>
      <c r="T442" s="8" t="b">
        <v>0</v>
      </c>
      <c r="U442" s="34">
        <v>270</v>
      </c>
      <c r="V442" s="34">
        <v>252</v>
      </c>
      <c r="W442" s="34">
        <v>176</v>
      </c>
      <c r="X442" s="8">
        <v>0</v>
      </c>
      <c r="Y442" s="8">
        <v>0</v>
      </c>
      <c r="Z442" s="10">
        <v>46246.357638888891</v>
      </c>
      <c r="AA442" s="10">
        <v>46246.532638888886</v>
      </c>
      <c r="AB442" s="8">
        <v>4</v>
      </c>
      <c r="AC442" s="8">
        <v>0</v>
      </c>
      <c r="AD442" s="8"/>
      <c r="AE442" s="46">
        <v>1</v>
      </c>
      <c r="AF442" s="46">
        <v>0</v>
      </c>
      <c r="AG442" s="41">
        <v>270</v>
      </c>
    </row>
    <row r="443" spans="2:33">
      <c r="B443" s="8" t="s">
        <v>8326</v>
      </c>
      <c r="C443" s="8" t="s">
        <v>49</v>
      </c>
      <c r="D443" s="8" t="s">
        <v>74</v>
      </c>
      <c r="E443" s="9">
        <v>46235</v>
      </c>
      <c r="F443" s="8" t="s">
        <v>52</v>
      </c>
      <c r="G443" s="8" t="s">
        <v>64</v>
      </c>
      <c r="H443" s="8" t="s">
        <v>53</v>
      </c>
      <c r="I443" s="8" t="s">
        <v>59</v>
      </c>
      <c r="J443" s="61">
        <v>0</v>
      </c>
      <c r="K443" s="8">
        <v>1</v>
      </c>
      <c r="L443" s="8">
        <v>4</v>
      </c>
      <c r="M443" s="8" t="s">
        <v>66</v>
      </c>
      <c r="N443" s="9">
        <v>46247</v>
      </c>
      <c r="O443" s="10">
        <v>46247.375</v>
      </c>
      <c r="P443" s="10">
        <v>46247.5</v>
      </c>
      <c r="Q443" s="8" t="s">
        <v>60</v>
      </c>
      <c r="R443" s="8">
        <v>4</v>
      </c>
      <c r="S443" s="8">
        <v>0</v>
      </c>
      <c r="T443" s="8" t="b">
        <v>0</v>
      </c>
      <c r="U443" s="34">
        <v>180</v>
      </c>
      <c r="V443" s="34">
        <v>160</v>
      </c>
      <c r="W443" s="34">
        <v>79</v>
      </c>
      <c r="X443" s="8">
        <v>0</v>
      </c>
      <c r="Y443" s="8">
        <v>0</v>
      </c>
      <c r="Z443" s="10">
        <v>46247.379166666666</v>
      </c>
      <c r="AA443" s="10">
        <v>46247.490277777775</v>
      </c>
      <c r="AB443" s="8">
        <v>4</v>
      </c>
      <c r="AC443" s="8">
        <v>0</v>
      </c>
      <c r="AD443" s="8"/>
      <c r="AE443" s="46">
        <v>1</v>
      </c>
      <c r="AF443" s="46">
        <v>0</v>
      </c>
      <c r="AG443" s="41">
        <v>180</v>
      </c>
    </row>
    <row r="444" spans="2:33">
      <c r="B444" s="8" t="s">
        <v>8326</v>
      </c>
      <c r="C444" s="8" t="s">
        <v>49</v>
      </c>
      <c r="D444" s="8" t="s">
        <v>74</v>
      </c>
      <c r="E444" s="9">
        <v>46235</v>
      </c>
      <c r="F444" s="8" t="s">
        <v>52</v>
      </c>
      <c r="G444" s="8" t="s">
        <v>64</v>
      </c>
      <c r="H444" s="8" t="s">
        <v>53</v>
      </c>
      <c r="I444" s="8" t="s">
        <v>59</v>
      </c>
      <c r="J444" s="61">
        <v>0</v>
      </c>
      <c r="K444" s="8">
        <v>1</v>
      </c>
      <c r="L444" s="8">
        <v>4</v>
      </c>
      <c r="M444" s="8" t="s">
        <v>66</v>
      </c>
      <c r="N444" s="9">
        <v>46248</v>
      </c>
      <c r="O444" s="10">
        <v>46248.354166666664</v>
      </c>
      <c r="P444" s="10">
        <v>46248.6875</v>
      </c>
      <c r="Q444" s="8" t="s">
        <v>60</v>
      </c>
      <c r="R444" s="8">
        <v>4</v>
      </c>
      <c r="S444" s="8">
        <v>0</v>
      </c>
      <c r="T444" s="8" t="b">
        <v>0</v>
      </c>
      <c r="U444" s="34">
        <v>480</v>
      </c>
      <c r="V444" s="34">
        <v>433</v>
      </c>
      <c r="W444" s="34">
        <v>346</v>
      </c>
      <c r="X444" s="8">
        <v>0</v>
      </c>
      <c r="Y444" s="8">
        <v>0</v>
      </c>
      <c r="Z444" s="10">
        <v>46248.361805555556</v>
      </c>
      <c r="AA444" s="10">
        <v>46248.662499999999</v>
      </c>
      <c r="AB444" s="8">
        <v>4</v>
      </c>
      <c r="AC444" s="8">
        <v>0</v>
      </c>
      <c r="AD444" s="8"/>
      <c r="AE444" s="46">
        <v>1</v>
      </c>
      <c r="AF444" s="46">
        <v>0</v>
      </c>
      <c r="AG444" s="41">
        <v>480</v>
      </c>
    </row>
    <row r="445" spans="2:33">
      <c r="B445" s="8" t="s">
        <v>8326</v>
      </c>
      <c r="C445" s="8" t="s">
        <v>49</v>
      </c>
      <c r="D445" s="8" t="s">
        <v>74</v>
      </c>
      <c r="E445" s="9">
        <v>46235</v>
      </c>
      <c r="F445" s="8" t="s">
        <v>52</v>
      </c>
      <c r="G445" s="8" t="s">
        <v>64</v>
      </c>
      <c r="H445" s="8" t="s">
        <v>53</v>
      </c>
      <c r="I445" s="8" t="s">
        <v>67</v>
      </c>
      <c r="J445" s="61">
        <v>0</v>
      </c>
      <c r="K445" s="8">
        <v>1</v>
      </c>
      <c r="L445" s="8">
        <v>4</v>
      </c>
      <c r="M445" s="8" t="s">
        <v>66</v>
      </c>
      <c r="N445" s="9">
        <v>46250</v>
      </c>
      <c r="O445" s="10">
        <v>46250.541666666664</v>
      </c>
      <c r="P445" s="10">
        <v>46250.729166666664</v>
      </c>
      <c r="Q445" s="8" t="s">
        <v>60</v>
      </c>
      <c r="R445" s="8">
        <v>4</v>
      </c>
      <c r="S445" s="8">
        <v>0</v>
      </c>
      <c r="T445" s="8" t="b">
        <v>0</v>
      </c>
      <c r="U445" s="34">
        <v>270</v>
      </c>
      <c r="V445" s="34">
        <v>239</v>
      </c>
      <c r="W445" s="34">
        <v>168</v>
      </c>
      <c r="X445" s="8">
        <v>0</v>
      </c>
      <c r="Y445" s="8">
        <v>0</v>
      </c>
      <c r="Z445" s="10">
        <v>46250.545138888891</v>
      </c>
      <c r="AA445" s="10">
        <v>46250.711111111108</v>
      </c>
      <c r="AB445" s="8">
        <v>4</v>
      </c>
      <c r="AC445" s="8">
        <v>0</v>
      </c>
      <c r="AD445" s="8"/>
      <c r="AE445" s="46">
        <v>1</v>
      </c>
      <c r="AF445" s="46">
        <v>0</v>
      </c>
      <c r="AG445" s="41">
        <v>270</v>
      </c>
    </row>
    <row r="446" spans="2:33">
      <c r="B446" s="8" t="s">
        <v>8326</v>
      </c>
      <c r="C446" s="8" t="s">
        <v>49</v>
      </c>
      <c r="D446" s="8" t="s">
        <v>74</v>
      </c>
      <c r="E446" s="9">
        <v>46235</v>
      </c>
      <c r="F446" s="8" t="s">
        <v>52</v>
      </c>
      <c r="G446" s="8" t="s">
        <v>64</v>
      </c>
      <c r="H446" s="8" t="s">
        <v>53</v>
      </c>
      <c r="I446" s="8" t="s">
        <v>67</v>
      </c>
      <c r="J446" s="61">
        <v>0</v>
      </c>
      <c r="K446" s="8">
        <v>1</v>
      </c>
      <c r="L446" s="8">
        <v>4</v>
      </c>
      <c r="M446" s="8" t="s">
        <v>66</v>
      </c>
      <c r="N446" s="9">
        <v>46251</v>
      </c>
      <c r="O446" s="10">
        <v>46251.541666666664</v>
      </c>
      <c r="P446" s="10">
        <v>46251.6875</v>
      </c>
      <c r="Q446" s="8" t="s">
        <v>60</v>
      </c>
      <c r="R446" s="8">
        <v>4</v>
      </c>
      <c r="S446" s="8">
        <v>0</v>
      </c>
      <c r="T446" s="8" t="b">
        <v>0</v>
      </c>
      <c r="U446" s="34">
        <v>210</v>
      </c>
      <c r="V446" s="34">
        <v>185</v>
      </c>
      <c r="W446" s="34">
        <v>104</v>
      </c>
      <c r="X446" s="8">
        <v>0</v>
      </c>
      <c r="Y446" s="8">
        <v>0</v>
      </c>
      <c r="Z446" s="10">
        <v>46251.543055555558</v>
      </c>
      <c r="AA446" s="10">
        <v>46251.671527777777</v>
      </c>
      <c r="AB446" s="8">
        <v>4</v>
      </c>
      <c r="AC446" s="8">
        <v>0</v>
      </c>
      <c r="AD446" s="8"/>
      <c r="AE446" s="46">
        <v>1</v>
      </c>
      <c r="AF446" s="46">
        <v>0</v>
      </c>
      <c r="AG446" s="41">
        <v>210</v>
      </c>
    </row>
    <row r="447" spans="2:33">
      <c r="B447" s="8" t="s">
        <v>8326</v>
      </c>
      <c r="C447" s="8" t="s">
        <v>49</v>
      </c>
      <c r="D447" s="8" t="s">
        <v>74</v>
      </c>
      <c r="E447" s="9">
        <v>46235</v>
      </c>
      <c r="F447" s="8" t="s">
        <v>52</v>
      </c>
      <c r="G447" s="8" t="s">
        <v>64</v>
      </c>
      <c r="H447" s="8" t="s">
        <v>53</v>
      </c>
      <c r="I447" s="8" t="s">
        <v>59</v>
      </c>
      <c r="J447" s="61">
        <v>0</v>
      </c>
      <c r="K447" s="8">
        <v>1</v>
      </c>
      <c r="L447" s="8">
        <v>4</v>
      </c>
      <c r="M447" s="8" t="s">
        <v>66</v>
      </c>
      <c r="N447" s="9">
        <v>46255</v>
      </c>
      <c r="O447" s="10">
        <v>46255.354166666664</v>
      </c>
      <c r="P447" s="10">
        <v>46255.520833333336</v>
      </c>
      <c r="Q447" s="8" t="s">
        <v>60</v>
      </c>
      <c r="R447" s="8">
        <v>4</v>
      </c>
      <c r="S447" s="8">
        <v>0</v>
      </c>
      <c r="T447" s="8" t="b">
        <v>0</v>
      </c>
      <c r="U447" s="34">
        <v>240</v>
      </c>
      <c r="V447" s="34">
        <v>217</v>
      </c>
      <c r="W447" s="34">
        <v>126</v>
      </c>
      <c r="X447" s="8">
        <v>0</v>
      </c>
      <c r="Y447" s="8">
        <v>0</v>
      </c>
      <c r="Z447" s="10">
        <v>46255.357638888891</v>
      </c>
      <c r="AA447" s="10">
        <v>46255.508333333331</v>
      </c>
      <c r="AB447" s="8">
        <v>4</v>
      </c>
      <c r="AC447" s="8">
        <v>0</v>
      </c>
      <c r="AD447" s="8"/>
      <c r="AE447" s="46">
        <v>1</v>
      </c>
      <c r="AF447" s="46">
        <v>0</v>
      </c>
      <c r="AG447" s="41">
        <v>240</v>
      </c>
    </row>
    <row r="448" spans="2:33">
      <c r="B448" s="8" t="s">
        <v>8326</v>
      </c>
      <c r="C448" s="8" t="s">
        <v>49</v>
      </c>
      <c r="D448" s="8" t="s">
        <v>74</v>
      </c>
      <c r="E448" s="9">
        <v>46235</v>
      </c>
      <c r="F448" s="8" t="s">
        <v>52</v>
      </c>
      <c r="G448" s="8" t="s">
        <v>64</v>
      </c>
      <c r="H448" s="8" t="s">
        <v>53</v>
      </c>
      <c r="I448" s="8" t="s">
        <v>57</v>
      </c>
      <c r="J448" s="61">
        <v>0</v>
      </c>
      <c r="K448" s="8">
        <v>1</v>
      </c>
      <c r="L448" s="8">
        <v>4</v>
      </c>
      <c r="M448" s="8" t="s">
        <v>66</v>
      </c>
      <c r="N448" s="9">
        <v>46257</v>
      </c>
      <c r="O448" s="10">
        <v>46257.375</v>
      </c>
      <c r="P448" s="10">
        <v>46257.5</v>
      </c>
      <c r="Q448" s="8" t="s">
        <v>60</v>
      </c>
      <c r="R448" s="8">
        <v>4</v>
      </c>
      <c r="S448" s="8">
        <v>0</v>
      </c>
      <c r="T448" s="8" t="b">
        <v>0</v>
      </c>
      <c r="U448" s="34">
        <v>180</v>
      </c>
      <c r="V448" s="34">
        <v>156</v>
      </c>
      <c r="W448" s="34">
        <v>86</v>
      </c>
      <c r="X448" s="8">
        <v>0</v>
      </c>
      <c r="Y448" s="8">
        <v>0</v>
      </c>
      <c r="Z448" s="10">
        <v>46257.381249999999</v>
      </c>
      <c r="AA448" s="10">
        <v>46257.489583333336</v>
      </c>
      <c r="AB448" s="8">
        <v>4</v>
      </c>
      <c r="AC448" s="8">
        <v>0</v>
      </c>
      <c r="AD448" s="8"/>
      <c r="AE448" s="46">
        <v>1</v>
      </c>
      <c r="AF448" s="46">
        <v>0</v>
      </c>
      <c r="AG448" s="41">
        <v>180</v>
      </c>
    </row>
    <row r="449" spans="2:33">
      <c r="B449" s="8" t="s">
        <v>8326</v>
      </c>
      <c r="C449" s="8" t="s">
        <v>49</v>
      </c>
      <c r="D449" s="8" t="s">
        <v>74</v>
      </c>
      <c r="E449" s="9">
        <v>46235</v>
      </c>
      <c r="F449" s="8" t="s">
        <v>52</v>
      </c>
      <c r="G449" s="8" t="s">
        <v>64</v>
      </c>
      <c r="H449" s="8" t="s">
        <v>53</v>
      </c>
      <c r="I449" s="8" t="s">
        <v>67</v>
      </c>
      <c r="J449" s="61">
        <v>0</v>
      </c>
      <c r="K449" s="8">
        <v>1</v>
      </c>
      <c r="L449" s="8">
        <v>4</v>
      </c>
      <c r="M449" s="8" t="s">
        <v>66</v>
      </c>
      <c r="N449" s="9">
        <v>46261</v>
      </c>
      <c r="O449" s="10">
        <v>46261.375</v>
      </c>
      <c r="P449" s="10">
        <v>46261.541666666664</v>
      </c>
      <c r="Q449" s="8" t="s">
        <v>60</v>
      </c>
      <c r="R449" s="8">
        <v>4</v>
      </c>
      <c r="S449" s="8">
        <v>0</v>
      </c>
      <c r="T449" s="8" t="b">
        <v>0</v>
      </c>
      <c r="U449" s="34">
        <v>240</v>
      </c>
      <c r="V449" s="34">
        <v>216</v>
      </c>
      <c r="W449" s="34">
        <v>149</v>
      </c>
      <c r="X449" s="8">
        <v>0</v>
      </c>
      <c r="Y449" s="8">
        <v>0</v>
      </c>
      <c r="Z449" s="10">
        <v>46261.377083333333</v>
      </c>
      <c r="AA449" s="10">
        <v>46261.527083333334</v>
      </c>
      <c r="AB449" s="8">
        <v>4</v>
      </c>
      <c r="AC449" s="8">
        <v>0</v>
      </c>
      <c r="AD449" s="8"/>
      <c r="AE449" s="46">
        <v>1</v>
      </c>
      <c r="AF449" s="46">
        <v>0</v>
      </c>
      <c r="AG449" s="41">
        <v>240</v>
      </c>
    </row>
    <row r="450" spans="2:33">
      <c r="B450" s="8" t="s">
        <v>8326</v>
      </c>
      <c r="C450" s="8" t="s">
        <v>49</v>
      </c>
      <c r="D450" s="8" t="s">
        <v>74</v>
      </c>
      <c r="E450" s="9">
        <v>46235</v>
      </c>
      <c r="F450" s="8" t="s">
        <v>52</v>
      </c>
      <c r="G450" s="8" t="s">
        <v>64</v>
      </c>
      <c r="H450" s="8" t="s">
        <v>53</v>
      </c>
      <c r="I450" s="8" t="s">
        <v>57</v>
      </c>
      <c r="J450" s="61">
        <v>0</v>
      </c>
      <c r="K450" s="8">
        <v>1</v>
      </c>
      <c r="L450" s="8">
        <v>4</v>
      </c>
      <c r="M450" s="8" t="s">
        <v>66</v>
      </c>
      <c r="N450" s="9">
        <v>46263</v>
      </c>
      <c r="O450" s="10">
        <v>46263.333333333336</v>
      </c>
      <c r="P450" s="10">
        <v>46263.625</v>
      </c>
      <c r="Q450" s="8" t="s">
        <v>60</v>
      </c>
      <c r="R450" s="8">
        <v>4</v>
      </c>
      <c r="S450" s="8">
        <v>0</v>
      </c>
      <c r="T450" s="8" t="b">
        <v>0</v>
      </c>
      <c r="U450" s="34">
        <v>420</v>
      </c>
      <c r="V450" s="34">
        <v>390</v>
      </c>
      <c r="W450" s="34">
        <v>310</v>
      </c>
      <c r="X450" s="8">
        <v>0</v>
      </c>
      <c r="Y450" s="8">
        <v>0</v>
      </c>
      <c r="Z450" s="10">
        <v>46263.334722222222</v>
      </c>
      <c r="AA450" s="10">
        <v>46263.605555555558</v>
      </c>
      <c r="AB450" s="8">
        <v>4</v>
      </c>
      <c r="AC450" s="8">
        <v>0</v>
      </c>
      <c r="AD450" s="8"/>
      <c r="AE450" s="46">
        <v>1</v>
      </c>
      <c r="AF450" s="46">
        <v>0</v>
      </c>
      <c r="AG450" s="41">
        <v>420</v>
      </c>
    </row>
    <row r="451" spans="2:33">
      <c r="B451" s="8" t="s">
        <v>8326</v>
      </c>
      <c r="C451" s="8" t="s">
        <v>49</v>
      </c>
      <c r="D451" s="8" t="s">
        <v>75</v>
      </c>
      <c r="E451" s="9">
        <v>46235</v>
      </c>
      <c r="F451" s="8" t="s">
        <v>52</v>
      </c>
      <c r="G451" s="8" t="s">
        <v>64</v>
      </c>
      <c r="H451" s="8" t="s">
        <v>53</v>
      </c>
      <c r="I451" s="8" t="s">
        <v>54</v>
      </c>
      <c r="J451" s="61">
        <v>0</v>
      </c>
      <c r="K451" s="8">
        <v>1</v>
      </c>
      <c r="L451" s="8">
        <v>4</v>
      </c>
      <c r="M451" s="8" t="s">
        <v>66</v>
      </c>
      <c r="N451" s="9">
        <v>46235</v>
      </c>
      <c r="O451" s="10">
        <v>46235.333333333336</v>
      </c>
      <c r="P451" s="10">
        <v>46235.520833333336</v>
      </c>
      <c r="Q451" s="8" t="s">
        <v>60</v>
      </c>
      <c r="R451" s="8">
        <v>4</v>
      </c>
      <c r="S451" s="8">
        <v>0</v>
      </c>
      <c r="T451" s="8" t="b">
        <v>0</v>
      </c>
      <c r="U451" s="34">
        <v>270</v>
      </c>
      <c r="V451" s="34">
        <v>248</v>
      </c>
      <c r="W451" s="34">
        <v>188</v>
      </c>
      <c r="X451" s="8">
        <v>0</v>
      </c>
      <c r="Y451" s="8">
        <v>0</v>
      </c>
      <c r="Z451" s="10">
        <v>46235.338194444441</v>
      </c>
      <c r="AA451" s="10">
        <v>46235.510416666664</v>
      </c>
      <c r="AB451" s="8">
        <v>4</v>
      </c>
      <c r="AC451" s="8">
        <v>0</v>
      </c>
      <c r="AD451" s="8"/>
      <c r="AE451" s="46">
        <v>1</v>
      </c>
      <c r="AF451" s="46">
        <v>0</v>
      </c>
      <c r="AG451" s="41">
        <v>270</v>
      </c>
    </row>
    <row r="452" spans="2:33">
      <c r="B452" s="8" t="s">
        <v>8326</v>
      </c>
      <c r="C452" s="8" t="s">
        <v>49</v>
      </c>
      <c r="D452" s="8" t="s">
        <v>75</v>
      </c>
      <c r="E452" s="9">
        <v>46235</v>
      </c>
      <c r="F452" s="8" t="s">
        <v>52</v>
      </c>
      <c r="G452" s="8" t="s">
        <v>64</v>
      </c>
      <c r="H452" s="8" t="s">
        <v>53</v>
      </c>
      <c r="I452" s="8" t="s">
        <v>68</v>
      </c>
      <c r="J452" s="61">
        <v>0</v>
      </c>
      <c r="K452" s="8">
        <v>1</v>
      </c>
      <c r="L452" s="8">
        <v>4</v>
      </c>
      <c r="M452" s="8" t="s">
        <v>66</v>
      </c>
      <c r="N452" s="9">
        <v>46236</v>
      </c>
      <c r="O452" s="10">
        <v>46236.333333333336</v>
      </c>
      <c r="P452" s="10">
        <v>46236.479166666664</v>
      </c>
      <c r="Q452" s="8" t="s">
        <v>60</v>
      </c>
      <c r="R452" s="8">
        <v>4</v>
      </c>
      <c r="S452" s="8">
        <v>0</v>
      </c>
      <c r="T452" s="8" t="b">
        <v>0</v>
      </c>
      <c r="U452" s="34">
        <v>210</v>
      </c>
      <c r="V452" s="34">
        <v>176</v>
      </c>
      <c r="W452" s="34">
        <v>87</v>
      </c>
      <c r="X452" s="8">
        <v>0</v>
      </c>
      <c r="Y452" s="8">
        <v>0</v>
      </c>
      <c r="Z452" s="10">
        <v>46236.340277777781</v>
      </c>
      <c r="AA452" s="10">
        <v>46236.462500000001</v>
      </c>
      <c r="AB452" s="8">
        <v>4</v>
      </c>
      <c r="AC452" s="8">
        <v>0</v>
      </c>
      <c r="AD452" s="8"/>
      <c r="AE452" s="46">
        <v>1</v>
      </c>
      <c r="AF452" s="46">
        <v>0</v>
      </c>
      <c r="AG452" s="41">
        <v>210</v>
      </c>
    </row>
    <row r="453" spans="2:33">
      <c r="B453" s="8" t="s">
        <v>8326</v>
      </c>
      <c r="C453" s="8" t="s">
        <v>49</v>
      </c>
      <c r="D453" s="8" t="s">
        <v>75</v>
      </c>
      <c r="E453" s="9">
        <v>46235</v>
      </c>
      <c r="F453" s="8" t="s">
        <v>52</v>
      </c>
      <c r="G453" s="8" t="s">
        <v>64</v>
      </c>
      <c r="H453" s="8" t="s">
        <v>53</v>
      </c>
      <c r="I453" s="8" t="s">
        <v>54</v>
      </c>
      <c r="J453" s="61">
        <v>0</v>
      </c>
      <c r="K453" s="8">
        <v>1</v>
      </c>
      <c r="L453" s="8">
        <v>4</v>
      </c>
      <c r="M453" s="8" t="s">
        <v>66</v>
      </c>
      <c r="N453" s="9">
        <v>46240</v>
      </c>
      <c r="O453" s="10">
        <v>46240.375</v>
      </c>
      <c r="P453" s="10">
        <v>46240.520833333336</v>
      </c>
      <c r="Q453" s="8" t="s">
        <v>60</v>
      </c>
      <c r="R453" s="8">
        <v>4</v>
      </c>
      <c r="S453" s="8">
        <v>0</v>
      </c>
      <c r="T453" s="8" t="b">
        <v>0</v>
      </c>
      <c r="U453" s="34">
        <v>210</v>
      </c>
      <c r="V453" s="34">
        <v>172</v>
      </c>
      <c r="W453" s="34">
        <v>88</v>
      </c>
      <c r="X453" s="8">
        <v>0</v>
      </c>
      <c r="Y453" s="8">
        <v>0</v>
      </c>
      <c r="Z453" s="10">
        <v>46240.379861111112</v>
      </c>
      <c r="AA453" s="10">
        <v>46240.499305555553</v>
      </c>
      <c r="AB453" s="8">
        <v>4</v>
      </c>
      <c r="AC453" s="8">
        <v>0</v>
      </c>
      <c r="AD453" s="8"/>
      <c r="AE453" s="46">
        <v>1</v>
      </c>
      <c r="AF453" s="46">
        <v>0</v>
      </c>
      <c r="AG453" s="41">
        <v>210</v>
      </c>
    </row>
    <row r="454" spans="2:33">
      <c r="B454" s="8" t="s">
        <v>8326</v>
      </c>
      <c r="C454" s="8" t="s">
        <v>49</v>
      </c>
      <c r="D454" s="8" t="s">
        <v>75</v>
      </c>
      <c r="E454" s="9">
        <v>46235</v>
      </c>
      <c r="F454" s="8" t="s">
        <v>52</v>
      </c>
      <c r="G454" s="8" t="s">
        <v>64</v>
      </c>
      <c r="H454" s="8" t="s">
        <v>53</v>
      </c>
      <c r="I454" s="8" t="s">
        <v>59</v>
      </c>
      <c r="J454" s="61">
        <v>0</v>
      </c>
      <c r="K454" s="8">
        <v>1</v>
      </c>
      <c r="L454" s="8">
        <v>4</v>
      </c>
      <c r="M454" s="8" t="s">
        <v>66</v>
      </c>
      <c r="N454" s="9">
        <v>46241</v>
      </c>
      <c r="O454" s="10">
        <v>46241.375</v>
      </c>
      <c r="P454" s="10">
        <v>46241.541666666664</v>
      </c>
      <c r="Q454" s="8" t="s">
        <v>60</v>
      </c>
      <c r="R454" s="8">
        <v>4</v>
      </c>
      <c r="S454" s="8">
        <v>0</v>
      </c>
      <c r="T454" s="8" t="b">
        <v>0</v>
      </c>
      <c r="U454" s="34">
        <v>240</v>
      </c>
      <c r="V454" s="34">
        <v>212</v>
      </c>
      <c r="W454" s="34">
        <v>142</v>
      </c>
      <c r="X454" s="8">
        <v>0</v>
      </c>
      <c r="Y454" s="8">
        <v>0</v>
      </c>
      <c r="Z454" s="10">
        <v>46241.376388888886</v>
      </c>
      <c r="AA454" s="10">
        <v>46241.523611111108</v>
      </c>
      <c r="AB454" s="8">
        <v>4</v>
      </c>
      <c r="AC454" s="8">
        <v>0</v>
      </c>
      <c r="AD454" s="8"/>
      <c r="AE454" s="46">
        <v>1</v>
      </c>
      <c r="AF454" s="46">
        <v>0</v>
      </c>
      <c r="AG454" s="41">
        <v>240</v>
      </c>
    </row>
    <row r="455" spans="2:33">
      <c r="B455" s="8" t="s">
        <v>8326</v>
      </c>
      <c r="C455" s="8" t="s">
        <v>49</v>
      </c>
      <c r="D455" s="8" t="s">
        <v>75</v>
      </c>
      <c r="E455" s="9">
        <v>46235</v>
      </c>
      <c r="F455" s="8" t="s">
        <v>52</v>
      </c>
      <c r="G455" s="8" t="s">
        <v>64</v>
      </c>
      <c r="H455" s="8" t="s">
        <v>53</v>
      </c>
      <c r="I455" s="8" t="s">
        <v>54</v>
      </c>
      <c r="J455" s="61">
        <v>0</v>
      </c>
      <c r="K455" s="8">
        <v>1</v>
      </c>
      <c r="L455" s="8">
        <v>4</v>
      </c>
      <c r="M455" s="8" t="s">
        <v>66</v>
      </c>
      <c r="N455" s="9">
        <v>46244</v>
      </c>
      <c r="O455" s="10">
        <v>46244.354166666664</v>
      </c>
      <c r="P455" s="10">
        <v>46244.729166666664</v>
      </c>
      <c r="Q455" s="8" t="s">
        <v>60</v>
      </c>
      <c r="R455" s="8">
        <v>4</v>
      </c>
      <c r="S455" s="8">
        <v>0</v>
      </c>
      <c r="T455" s="8" t="b">
        <v>0</v>
      </c>
      <c r="U455" s="34">
        <v>540</v>
      </c>
      <c r="V455" s="34">
        <v>505</v>
      </c>
      <c r="W455" s="34">
        <v>410</v>
      </c>
      <c r="X455" s="8">
        <v>0</v>
      </c>
      <c r="Y455" s="8">
        <v>0</v>
      </c>
      <c r="Z455" s="10">
        <v>46244.355555555558</v>
      </c>
      <c r="AA455" s="10">
        <v>46244.706250000003</v>
      </c>
      <c r="AB455" s="8">
        <v>4</v>
      </c>
      <c r="AC455" s="8">
        <v>0</v>
      </c>
      <c r="AD455" s="8"/>
      <c r="AE455" s="46">
        <v>1</v>
      </c>
      <c r="AF455" s="46">
        <v>0</v>
      </c>
      <c r="AG455" s="41">
        <v>540</v>
      </c>
    </row>
    <row r="456" spans="2:33">
      <c r="B456" s="8" t="s">
        <v>8326</v>
      </c>
      <c r="C456" s="8" t="s">
        <v>49</v>
      </c>
      <c r="D456" s="8" t="s">
        <v>75</v>
      </c>
      <c r="E456" s="9">
        <v>46235</v>
      </c>
      <c r="F456" s="8" t="s">
        <v>52</v>
      </c>
      <c r="G456" s="8" t="s">
        <v>64</v>
      </c>
      <c r="H456" s="8" t="s">
        <v>53</v>
      </c>
      <c r="I456" s="8" t="s">
        <v>67</v>
      </c>
      <c r="J456" s="61">
        <v>0</v>
      </c>
      <c r="K456" s="8">
        <v>1</v>
      </c>
      <c r="L456" s="8">
        <v>4</v>
      </c>
      <c r="M456" s="8" t="s">
        <v>66</v>
      </c>
      <c r="N456" s="9">
        <v>46250</v>
      </c>
      <c r="O456" s="10">
        <v>46250.333333333336</v>
      </c>
      <c r="P456" s="10">
        <v>46250.708333333336</v>
      </c>
      <c r="Q456" s="8" t="s">
        <v>60</v>
      </c>
      <c r="R456" s="8">
        <v>4</v>
      </c>
      <c r="S456" s="8">
        <v>0</v>
      </c>
      <c r="T456" s="8" t="b">
        <v>0</v>
      </c>
      <c r="U456" s="34">
        <v>540</v>
      </c>
      <c r="V456" s="34">
        <v>515</v>
      </c>
      <c r="W456" s="34">
        <v>369</v>
      </c>
      <c r="X456" s="8">
        <v>0</v>
      </c>
      <c r="Y456" s="8">
        <v>0</v>
      </c>
      <c r="Z456" s="10">
        <v>46250.336111111108</v>
      </c>
      <c r="AA456" s="10">
        <v>46250.693749999999</v>
      </c>
      <c r="AB456" s="8">
        <v>4</v>
      </c>
      <c r="AC456" s="8">
        <v>0</v>
      </c>
      <c r="AD456" s="8"/>
      <c r="AE456" s="46">
        <v>1</v>
      </c>
      <c r="AF456" s="46">
        <v>0</v>
      </c>
      <c r="AG456" s="41">
        <v>540</v>
      </c>
    </row>
    <row r="457" spans="2:33">
      <c r="B457" s="8" t="s">
        <v>8326</v>
      </c>
      <c r="C457" s="8" t="s">
        <v>49</v>
      </c>
      <c r="D457" s="8" t="s">
        <v>75</v>
      </c>
      <c r="E457" s="9">
        <v>46235</v>
      </c>
      <c r="F457" s="8" t="s">
        <v>52</v>
      </c>
      <c r="G457" s="8" t="s">
        <v>64</v>
      </c>
      <c r="H457" s="8" t="s">
        <v>53</v>
      </c>
      <c r="I457" s="8" t="s">
        <v>57</v>
      </c>
      <c r="J457" s="61">
        <v>0</v>
      </c>
      <c r="K457" s="8">
        <v>1</v>
      </c>
      <c r="L457" s="8">
        <v>4</v>
      </c>
      <c r="M457" s="8" t="s">
        <v>66</v>
      </c>
      <c r="N457" s="9">
        <v>46252</v>
      </c>
      <c r="O457" s="10">
        <v>46252.5625</v>
      </c>
      <c r="P457" s="10">
        <v>46252.6875</v>
      </c>
      <c r="Q457" s="8" t="s">
        <v>60</v>
      </c>
      <c r="R457" s="8">
        <v>4</v>
      </c>
      <c r="S457" s="8">
        <v>0</v>
      </c>
      <c r="T457" s="8" t="b">
        <v>0</v>
      </c>
      <c r="U457" s="34">
        <v>180</v>
      </c>
      <c r="V457" s="34">
        <v>156</v>
      </c>
      <c r="W457" s="34">
        <v>88</v>
      </c>
      <c r="X457" s="8">
        <v>0</v>
      </c>
      <c r="Y457" s="8">
        <v>0</v>
      </c>
      <c r="Z457" s="10">
        <v>46252.565972222219</v>
      </c>
      <c r="AA457" s="10">
        <v>46252.674305555556</v>
      </c>
      <c r="AB457" s="8">
        <v>4</v>
      </c>
      <c r="AC457" s="8">
        <v>0</v>
      </c>
      <c r="AD457" s="8"/>
      <c r="AE457" s="46">
        <v>1</v>
      </c>
      <c r="AF457" s="46">
        <v>0</v>
      </c>
      <c r="AG457" s="41">
        <v>180</v>
      </c>
    </row>
    <row r="458" spans="2:33">
      <c r="B458" s="8" t="s">
        <v>8326</v>
      </c>
      <c r="C458" s="8" t="s">
        <v>49</v>
      </c>
      <c r="D458" s="8" t="s">
        <v>75</v>
      </c>
      <c r="E458" s="9">
        <v>46235</v>
      </c>
      <c r="F458" s="8" t="s">
        <v>52</v>
      </c>
      <c r="G458" s="8" t="s">
        <v>64</v>
      </c>
      <c r="H458" s="8" t="s">
        <v>53</v>
      </c>
      <c r="I458" s="8" t="s">
        <v>67</v>
      </c>
      <c r="J458" s="61">
        <v>0</v>
      </c>
      <c r="K458" s="8">
        <v>1</v>
      </c>
      <c r="L458" s="8">
        <v>4</v>
      </c>
      <c r="M458" s="8" t="s">
        <v>66</v>
      </c>
      <c r="N458" s="9">
        <v>46253</v>
      </c>
      <c r="O458" s="10">
        <v>46253.354166666664</v>
      </c>
      <c r="P458" s="10">
        <v>46253.479166666664</v>
      </c>
      <c r="Q458" s="8" t="s">
        <v>60</v>
      </c>
      <c r="R458" s="8">
        <v>4</v>
      </c>
      <c r="S458" s="8">
        <v>0</v>
      </c>
      <c r="T458" s="8" t="b">
        <v>0</v>
      </c>
      <c r="U458" s="34">
        <v>180</v>
      </c>
      <c r="V458" s="34">
        <v>150</v>
      </c>
      <c r="W458" s="34">
        <v>74</v>
      </c>
      <c r="X458" s="8">
        <v>0</v>
      </c>
      <c r="Y458" s="8">
        <v>0</v>
      </c>
      <c r="Z458" s="10">
        <v>46253.355555555558</v>
      </c>
      <c r="AA458" s="10">
        <v>46253.459722222222</v>
      </c>
      <c r="AB458" s="8">
        <v>4</v>
      </c>
      <c r="AC458" s="8">
        <v>0</v>
      </c>
      <c r="AD458" s="8"/>
      <c r="AE458" s="46">
        <v>1</v>
      </c>
      <c r="AF458" s="46">
        <v>0</v>
      </c>
      <c r="AG458" s="41">
        <v>180</v>
      </c>
    </row>
    <row r="459" spans="2:33">
      <c r="B459" s="8" t="s">
        <v>8326</v>
      </c>
      <c r="C459" s="8" t="s">
        <v>49</v>
      </c>
      <c r="D459" s="8" t="s">
        <v>75</v>
      </c>
      <c r="E459" s="9">
        <v>46235</v>
      </c>
      <c r="F459" s="8" t="s">
        <v>52</v>
      </c>
      <c r="G459" s="8" t="s">
        <v>64</v>
      </c>
      <c r="H459" s="8" t="s">
        <v>53</v>
      </c>
      <c r="I459" s="8" t="s">
        <v>59</v>
      </c>
      <c r="J459" s="61">
        <v>0</v>
      </c>
      <c r="K459" s="8">
        <v>1</v>
      </c>
      <c r="L459" s="8">
        <v>4</v>
      </c>
      <c r="M459" s="8" t="s">
        <v>66</v>
      </c>
      <c r="N459" s="9">
        <v>46255</v>
      </c>
      <c r="O459" s="10">
        <v>46255.333333333336</v>
      </c>
      <c r="P459" s="10">
        <v>46255.625</v>
      </c>
      <c r="Q459" s="8" t="s">
        <v>60</v>
      </c>
      <c r="R459" s="8">
        <v>4</v>
      </c>
      <c r="S459" s="8">
        <v>0</v>
      </c>
      <c r="T459" s="8" t="b">
        <v>0</v>
      </c>
      <c r="U459" s="34">
        <v>420</v>
      </c>
      <c r="V459" s="34">
        <v>383</v>
      </c>
      <c r="W459" s="34">
        <v>265</v>
      </c>
      <c r="X459" s="8">
        <v>0</v>
      </c>
      <c r="Y459" s="8">
        <v>0</v>
      </c>
      <c r="Z459" s="10">
        <v>46255.335416666669</v>
      </c>
      <c r="AA459" s="10">
        <v>46255.601388888892</v>
      </c>
      <c r="AB459" s="8">
        <v>4</v>
      </c>
      <c r="AC459" s="8">
        <v>0</v>
      </c>
      <c r="AD459" s="8"/>
      <c r="AE459" s="46">
        <v>1</v>
      </c>
      <c r="AF459" s="46">
        <v>0</v>
      </c>
      <c r="AG459" s="41">
        <v>420</v>
      </c>
    </row>
    <row r="460" spans="2:33">
      <c r="B460" s="8" t="s">
        <v>8326</v>
      </c>
      <c r="C460" s="8" t="s">
        <v>49</v>
      </c>
      <c r="D460" s="8" t="s">
        <v>75</v>
      </c>
      <c r="E460" s="9">
        <v>46235</v>
      </c>
      <c r="F460" s="8" t="s">
        <v>52</v>
      </c>
      <c r="G460" s="8" t="s">
        <v>64</v>
      </c>
      <c r="H460" s="8" t="s">
        <v>53</v>
      </c>
      <c r="I460" s="8" t="s">
        <v>67</v>
      </c>
      <c r="J460" s="61">
        <v>0</v>
      </c>
      <c r="K460" s="8">
        <v>1</v>
      </c>
      <c r="L460" s="8">
        <v>4</v>
      </c>
      <c r="M460" s="8" t="s">
        <v>66</v>
      </c>
      <c r="N460" s="9">
        <v>46256</v>
      </c>
      <c r="O460" s="10">
        <v>46256.5625</v>
      </c>
      <c r="P460" s="10">
        <v>46256.729166666664</v>
      </c>
      <c r="Q460" s="8" t="s">
        <v>60</v>
      </c>
      <c r="R460" s="8">
        <v>4</v>
      </c>
      <c r="S460" s="8">
        <v>0</v>
      </c>
      <c r="T460" s="8" t="b">
        <v>0</v>
      </c>
      <c r="U460" s="34">
        <v>240</v>
      </c>
      <c r="V460" s="34">
        <v>207</v>
      </c>
      <c r="W460" s="34">
        <v>121</v>
      </c>
      <c r="X460" s="8">
        <v>0</v>
      </c>
      <c r="Y460" s="8">
        <v>0</v>
      </c>
      <c r="Z460" s="10">
        <v>46256.566666666666</v>
      </c>
      <c r="AA460" s="10">
        <v>46256.710416666669</v>
      </c>
      <c r="AB460" s="8">
        <v>4</v>
      </c>
      <c r="AC460" s="8">
        <v>0</v>
      </c>
      <c r="AD460" s="8"/>
      <c r="AE460" s="46">
        <v>1</v>
      </c>
      <c r="AF460" s="46">
        <v>0</v>
      </c>
      <c r="AG460" s="41">
        <v>240</v>
      </c>
    </row>
    <row r="461" spans="2:33">
      <c r="B461" s="8" t="s">
        <v>8326</v>
      </c>
      <c r="C461" s="8" t="s">
        <v>49</v>
      </c>
      <c r="D461" s="8" t="s">
        <v>75</v>
      </c>
      <c r="E461" s="9">
        <v>46235</v>
      </c>
      <c r="F461" s="8" t="s">
        <v>52</v>
      </c>
      <c r="G461" s="8" t="s">
        <v>64</v>
      </c>
      <c r="H461" s="8" t="s">
        <v>53</v>
      </c>
      <c r="I461" s="8" t="s">
        <v>62</v>
      </c>
      <c r="J461" s="61">
        <v>0</v>
      </c>
      <c r="K461" s="8">
        <v>1</v>
      </c>
      <c r="L461" s="8">
        <v>4</v>
      </c>
      <c r="M461" s="8" t="s">
        <v>66</v>
      </c>
      <c r="N461" s="9">
        <v>46259</v>
      </c>
      <c r="O461" s="10">
        <v>46259.3125</v>
      </c>
      <c r="P461" s="10">
        <v>46259.6875</v>
      </c>
      <c r="Q461" s="8" t="s">
        <v>60</v>
      </c>
      <c r="R461" s="8">
        <v>4</v>
      </c>
      <c r="S461" s="8">
        <v>0</v>
      </c>
      <c r="T461" s="8" t="b">
        <v>0</v>
      </c>
      <c r="U461" s="34">
        <v>540</v>
      </c>
      <c r="V461" s="34">
        <v>497</v>
      </c>
      <c r="W461" s="34">
        <v>375</v>
      </c>
      <c r="X461" s="8">
        <v>0</v>
      </c>
      <c r="Y461" s="8">
        <v>0</v>
      </c>
      <c r="Z461" s="10">
        <v>46259.315972222219</v>
      </c>
      <c r="AA461" s="10">
        <v>46259.661111111112</v>
      </c>
      <c r="AB461" s="8">
        <v>4</v>
      </c>
      <c r="AC461" s="8">
        <v>0</v>
      </c>
      <c r="AD461" s="8"/>
      <c r="AE461" s="46">
        <v>1</v>
      </c>
      <c r="AF461" s="46">
        <v>0</v>
      </c>
      <c r="AG461" s="41">
        <v>540</v>
      </c>
    </row>
    <row r="462" spans="2:33">
      <c r="B462" s="8" t="s">
        <v>8326</v>
      </c>
      <c r="C462" s="8" t="s">
        <v>49</v>
      </c>
      <c r="D462" s="8" t="s">
        <v>75</v>
      </c>
      <c r="E462" s="9">
        <v>46235</v>
      </c>
      <c r="F462" s="8" t="s">
        <v>52</v>
      </c>
      <c r="G462" s="8" t="s">
        <v>64</v>
      </c>
      <c r="H462" s="8" t="s">
        <v>53</v>
      </c>
      <c r="I462" s="8" t="s">
        <v>59</v>
      </c>
      <c r="J462" s="61">
        <v>0</v>
      </c>
      <c r="K462" s="8">
        <v>1</v>
      </c>
      <c r="L462" s="8">
        <v>4</v>
      </c>
      <c r="M462" s="8" t="s">
        <v>66</v>
      </c>
      <c r="N462" s="9">
        <v>46260</v>
      </c>
      <c r="O462" s="10">
        <v>46260.333333333336</v>
      </c>
      <c r="P462" s="10">
        <v>46260.479166666664</v>
      </c>
      <c r="Q462" s="8" t="s">
        <v>60</v>
      </c>
      <c r="R462" s="8">
        <v>4</v>
      </c>
      <c r="S462" s="8">
        <v>0</v>
      </c>
      <c r="T462" s="8" t="b">
        <v>0</v>
      </c>
      <c r="U462" s="34">
        <v>210</v>
      </c>
      <c r="V462" s="34">
        <v>178</v>
      </c>
      <c r="W462" s="34">
        <v>105</v>
      </c>
      <c r="X462" s="8">
        <v>0</v>
      </c>
      <c r="Y462" s="8">
        <v>0</v>
      </c>
      <c r="Z462" s="10">
        <v>46260.336805555555</v>
      </c>
      <c r="AA462" s="10">
        <v>46260.460416666669</v>
      </c>
      <c r="AB462" s="8">
        <v>4</v>
      </c>
      <c r="AC462" s="8">
        <v>0</v>
      </c>
      <c r="AD462" s="8"/>
      <c r="AE462" s="46">
        <v>1</v>
      </c>
      <c r="AF462" s="46">
        <v>0</v>
      </c>
      <c r="AG462" s="41">
        <v>210</v>
      </c>
    </row>
    <row r="463" spans="2:33">
      <c r="B463" s="8" t="s">
        <v>8326</v>
      </c>
      <c r="C463" s="8" t="s">
        <v>49</v>
      </c>
      <c r="D463" s="8" t="s">
        <v>75</v>
      </c>
      <c r="E463" s="9">
        <v>46235</v>
      </c>
      <c r="F463" s="8" t="s">
        <v>52</v>
      </c>
      <c r="G463" s="8" t="s">
        <v>64</v>
      </c>
      <c r="H463" s="8" t="s">
        <v>53</v>
      </c>
      <c r="I463" s="8" t="s">
        <v>67</v>
      </c>
      <c r="J463" s="61">
        <v>0</v>
      </c>
      <c r="K463" s="8">
        <v>1</v>
      </c>
      <c r="L463" s="8">
        <v>4</v>
      </c>
      <c r="M463" s="8" t="s">
        <v>66</v>
      </c>
      <c r="N463" s="9">
        <v>46261</v>
      </c>
      <c r="O463" s="10">
        <v>46261.333333333336</v>
      </c>
      <c r="P463" s="10">
        <v>46261.5</v>
      </c>
      <c r="Q463" s="8" t="s">
        <v>60</v>
      </c>
      <c r="R463" s="8">
        <v>4</v>
      </c>
      <c r="S463" s="8">
        <v>0</v>
      </c>
      <c r="T463" s="8" t="b">
        <v>0</v>
      </c>
      <c r="U463" s="34">
        <v>240</v>
      </c>
      <c r="V463" s="34">
        <v>231</v>
      </c>
      <c r="W463" s="34">
        <v>144</v>
      </c>
      <c r="X463" s="8">
        <v>0</v>
      </c>
      <c r="Y463" s="8">
        <v>0</v>
      </c>
      <c r="Z463" s="10">
        <v>46261.335416666669</v>
      </c>
      <c r="AA463" s="10">
        <v>46261.495833333334</v>
      </c>
      <c r="AB463" s="8">
        <v>4</v>
      </c>
      <c r="AC463" s="8">
        <v>0</v>
      </c>
      <c r="AD463" s="8"/>
      <c r="AE463" s="46">
        <v>1</v>
      </c>
      <c r="AF463" s="46">
        <v>0</v>
      </c>
      <c r="AG463" s="41">
        <v>240</v>
      </c>
    </row>
    <row r="464" spans="2:33">
      <c r="B464" s="8" t="s">
        <v>8326</v>
      </c>
      <c r="C464" s="8" t="s">
        <v>49</v>
      </c>
      <c r="D464" s="8" t="s">
        <v>75</v>
      </c>
      <c r="E464" s="9">
        <v>46235</v>
      </c>
      <c r="F464" s="8" t="s">
        <v>52</v>
      </c>
      <c r="G464" s="8" t="s">
        <v>64</v>
      </c>
      <c r="H464" s="8" t="s">
        <v>53</v>
      </c>
      <c r="I464" s="8" t="s">
        <v>62</v>
      </c>
      <c r="J464" s="61">
        <v>0</v>
      </c>
      <c r="K464" s="8">
        <v>1</v>
      </c>
      <c r="L464" s="8">
        <v>4</v>
      </c>
      <c r="M464" s="8" t="s">
        <v>66</v>
      </c>
      <c r="N464" s="9">
        <v>46262</v>
      </c>
      <c r="O464" s="10">
        <v>46262.333333333336</v>
      </c>
      <c r="P464" s="10">
        <v>46262.708333333336</v>
      </c>
      <c r="Q464" s="8" t="s">
        <v>60</v>
      </c>
      <c r="R464" s="8">
        <v>4</v>
      </c>
      <c r="S464" s="8">
        <v>0</v>
      </c>
      <c r="T464" s="8" t="b">
        <v>0</v>
      </c>
      <c r="U464" s="34">
        <v>540</v>
      </c>
      <c r="V464" s="34">
        <v>520</v>
      </c>
      <c r="W464" s="34">
        <v>406</v>
      </c>
      <c r="X464" s="8">
        <v>0</v>
      </c>
      <c r="Y464" s="8">
        <v>0</v>
      </c>
      <c r="Z464" s="10">
        <v>46262.336805555555</v>
      </c>
      <c r="AA464" s="10">
        <v>46262.697916666664</v>
      </c>
      <c r="AB464" s="8">
        <v>4</v>
      </c>
      <c r="AC464" s="8">
        <v>0</v>
      </c>
      <c r="AD464" s="8"/>
      <c r="AE464" s="46">
        <v>1</v>
      </c>
      <c r="AF464" s="46">
        <v>0</v>
      </c>
      <c r="AG464" s="41">
        <v>540</v>
      </c>
    </row>
    <row r="465" spans="2:33">
      <c r="B465" s="8" t="s">
        <v>8326</v>
      </c>
      <c r="C465" s="8" t="s">
        <v>49</v>
      </c>
      <c r="D465" s="8" t="s">
        <v>75</v>
      </c>
      <c r="E465" s="9">
        <v>46235</v>
      </c>
      <c r="F465" s="8" t="s">
        <v>52</v>
      </c>
      <c r="G465" s="8" t="s">
        <v>64</v>
      </c>
      <c r="H465" s="8" t="s">
        <v>53</v>
      </c>
      <c r="I465" s="8" t="s">
        <v>62</v>
      </c>
      <c r="J465" s="61">
        <v>0</v>
      </c>
      <c r="K465" s="8">
        <v>1</v>
      </c>
      <c r="L465" s="8">
        <v>4</v>
      </c>
      <c r="M465" s="8" t="s">
        <v>66</v>
      </c>
      <c r="N465" s="9">
        <v>46265</v>
      </c>
      <c r="O465" s="10">
        <v>46265.541666666664</v>
      </c>
      <c r="P465" s="10">
        <v>46265.729166666664</v>
      </c>
      <c r="Q465" s="8" t="s">
        <v>60</v>
      </c>
      <c r="R465" s="8">
        <v>4</v>
      </c>
      <c r="S465" s="8">
        <v>0</v>
      </c>
      <c r="T465" s="8" t="b">
        <v>0</v>
      </c>
      <c r="U465" s="34">
        <v>270</v>
      </c>
      <c r="V465" s="34">
        <v>236</v>
      </c>
      <c r="W465" s="34">
        <v>159</v>
      </c>
      <c r="X465" s="8">
        <v>0</v>
      </c>
      <c r="Y465" s="8">
        <v>0</v>
      </c>
      <c r="Z465" s="10">
        <v>46265.545138888891</v>
      </c>
      <c r="AA465" s="10">
        <v>46265.709027777775</v>
      </c>
      <c r="AB465" s="8">
        <v>4</v>
      </c>
      <c r="AC465" s="8">
        <v>0</v>
      </c>
      <c r="AD465" s="8"/>
      <c r="AE465" s="46">
        <v>1</v>
      </c>
      <c r="AF465" s="46">
        <v>0</v>
      </c>
      <c r="AG465" s="41">
        <v>270</v>
      </c>
    </row>
    <row r="466" spans="2:33">
      <c r="B466" s="8" t="s">
        <v>8326</v>
      </c>
      <c r="C466" s="8" t="s">
        <v>49</v>
      </c>
      <c r="D466" s="8" t="s">
        <v>76</v>
      </c>
      <c r="E466" s="9">
        <v>46235</v>
      </c>
      <c r="F466" s="8" t="s">
        <v>52</v>
      </c>
      <c r="G466" s="8" t="s">
        <v>64</v>
      </c>
      <c r="H466" s="8" t="s">
        <v>53</v>
      </c>
      <c r="I466" s="8" t="s">
        <v>54</v>
      </c>
      <c r="J466" s="61">
        <v>0</v>
      </c>
      <c r="K466" s="8">
        <v>1</v>
      </c>
      <c r="L466" s="8">
        <v>4</v>
      </c>
      <c r="M466" s="8" t="s">
        <v>66</v>
      </c>
      <c r="N466" s="9">
        <v>46236</v>
      </c>
      <c r="O466" s="10">
        <v>46236.541666666664</v>
      </c>
      <c r="P466" s="10">
        <v>46236.729166666664</v>
      </c>
      <c r="Q466" s="8" t="s">
        <v>60</v>
      </c>
      <c r="R466" s="8">
        <v>4</v>
      </c>
      <c r="S466" s="8">
        <v>0</v>
      </c>
      <c r="T466" s="8" t="b">
        <v>0</v>
      </c>
      <c r="U466" s="34">
        <v>270</v>
      </c>
      <c r="V466" s="34">
        <v>246</v>
      </c>
      <c r="W466" s="34">
        <v>150</v>
      </c>
      <c r="X466" s="8">
        <v>0</v>
      </c>
      <c r="Y466" s="8">
        <v>0</v>
      </c>
      <c r="Z466" s="10">
        <v>46236.548611111109</v>
      </c>
      <c r="AA466" s="10">
        <v>46236.719444444447</v>
      </c>
      <c r="AB466" s="8">
        <v>4</v>
      </c>
      <c r="AC466" s="8">
        <v>0</v>
      </c>
      <c r="AD466" s="8"/>
      <c r="AE466" s="46">
        <v>1</v>
      </c>
      <c r="AF466" s="46">
        <v>0</v>
      </c>
      <c r="AG466" s="41">
        <v>270</v>
      </c>
    </row>
    <row r="467" spans="2:33">
      <c r="B467" s="8" t="s">
        <v>8326</v>
      </c>
      <c r="C467" s="8" t="s">
        <v>49</v>
      </c>
      <c r="D467" s="8" t="s">
        <v>76</v>
      </c>
      <c r="E467" s="9">
        <v>46235</v>
      </c>
      <c r="F467" s="8" t="s">
        <v>52</v>
      </c>
      <c r="G467" s="8" t="s">
        <v>64</v>
      </c>
      <c r="H467" s="8" t="s">
        <v>53</v>
      </c>
      <c r="I467" s="8" t="s">
        <v>57</v>
      </c>
      <c r="J467" s="61">
        <v>0</v>
      </c>
      <c r="K467" s="8">
        <v>1</v>
      </c>
      <c r="L467" s="8">
        <v>4</v>
      </c>
      <c r="M467" s="8" t="s">
        <v>66</v>
      </c>
      <c r="N467" s="9">
        <v>46239</v>
      </c>
      <c r="O467" s="10">
        <v>46239.3125</v>
      </c>
      <c r="P467" s="10">
        <v>46239.645833333336</v>
      </c>
      <c r="Q467" s="8" t="s">
        <v>60</v>
      </c>
      <c r="R467" s="8">
        <v>4</v>
      </c>
      <c r="S467" s="8">
        <v>0</v>
      </c>
      <c r="T467" s="8" t="b">
        <v>0</v>
      </c>
      <c r="U467" s="34">
        <v>480</v>
      </c>
      <c r="V467" s="34">
        <v>453</v>
      </c>
      <c r="W467" s="34">
        <v>343</v>
      </c>
      <c r="X467" s="8">
        <v>0</v>
      </c>
      <c r="Y467" s="8">
        <v>0</v>
      </c>
      <c r="Z467" s="10">
        <v>46239.318055555559</v>
      </c>
      <c r="AA467" s="10">
        <v>46239.632638888892</v>
      </c>
      <c r="AB467" s="8">
        <v>4</v>
      </c>
      <c r="AC467" s="8">
        <v>0</v>
      </c>
      <c r="AD467" s="8"/>
      <c r="AE467" s="46">
        <v>1</v>
      </c>
      <c r="AF467" s="46">
        <v>0</v>
      </c>
      <c r="AG467" s="41">
        <v>480</v>
      </c>
    </row>
    <row r="468" spans="2:33">
      <c r="B468" s="8" t="s">
        <v>8326</v>
      </c>
      <c r="C468" s="8" t="s">
        <v>49</v>
      </c>
      <c r="D468" s="8" t="s">
        <v>76</v>
      </c>
      <c r="E468" s="9">
        <v>46235</v>
      </c>
      <c r="F468" s="8" t="s">
        <v>52</v>
      </c>
      <c r="G468" s="8" t="s">
        <v>64</v>
      </c>
      <c r="H468" s="8" t="s">
        <v>53</v>
      </c>
      <c r="I468" s="8" t="s">
        <v>59</v>
      </c>
      <c r="J468" s="61">
        <v>0</v>
      </c>
      <c r="K468" s="8">
        <v>1</v>
      </c>
      <c r="L468" s="8">
        <v>4</v>
      </c>
      <c r="M468" s="8" t="s">
        <v>66</v>
      </c>
      <c r="N468" s="9">
        <v>46240</v>
      </c>
      <c r="O468" s="10">
        <v>46240.375</v>
      </c>
      <c r="P468" s="10">
        <v>46240.75</v>
      </c>
      <c r="Q468" s="8" t="s">
        <v>60</v>
      </c>
      <c r="R468" s="8">
        <v>4</v>
      </c>
      <c r="S468" s="8">
        <v>0</v>
      </c>
      <c r="T468" s="8" t="b">
        <v>0</v>
      </c>
      <c r="U468" s="34">
        <v>540</v>
      </c>
      <c r="V468" s="34">
        <v>509</v>
      </c>
      <c r="W468" s="34">
        <v>391</v>
      </c>
      <c r="X468" s="8">
        <v>0</v>
      </c>
      <c r="Y468" s="8">
        <v>0</v>
      </c>
      <c r="Z468" s="10">
        <v>46240.377083333333</v>
      </c>
      <c r="AA468" s="10">
        <v>46240.730555555558</v>
      </c>
      <c r="AB468" s="8">
        <v>4</v>
      </c>
      <c r="AC468" s="8">
        <v>0</v>
      </c>
      <c r="AD468" s="8"/>
      <c r="AE468" s="46">
        <v>1</v>
      </c>
      <c r="AF468" s="46">
        <v>0</v>
      </c>
      <c r="AG468" s="41">
        <v>540</v>
      </c>
    </row>
    <row r="469" spans="2:33">
      <c r="B469" s="8" t="s">
        <v>8326</v>
      </c>
      <c r="C469" s="8" t="s">
        <v>49</v>
      </c>
      <c r="D469" s="8" t="s">
        <v>76</v>
      </c>
      <c r="E469" s="9">
        <v>46235</v>
      </c>
      <c r="F469" s="8" t="s">
        <v>52</v>
      </c>
      <c r="G469" s="8" t="s">
        <v>64</v>
      </c>
      <c r="H469" s="8" t="s">
        <v>53</v>
      </c>
      <c r="I469" s="8" t="s">
        <v>54</v>
      </c>
      <c r="J469" s="61">
        <v>0</v>
      </c>
      <c r="K469" s="8">
        <v>1</v>
      </c>
      <c r="L469" s="8">
        <v>4</v>
      </c>
      <c r="M469" s="8" t="s">
        <v>66</v>
      </c>
      <c r="N469" s="9">
        <v>46241</v>
      </c>
      <c r="O469" s="10">
        <v>46241.5625</v>
      </c>
      <c r="P469" s="10">
        <v>46241.708333333336</v>
      </c>
      <c r="Q469" s="8" t="s">
        <v>60</v>
      </c>
      <c r="R469" s="8">
        <v>4</v>
      </c>
      <c r="S469" s="8">
        <v>0</v>
      </c>
      <c r="T469" s="8" t="b">
        <v>0</v>
      </c>
      <c r="U469" s="34">
        <v>210</v>
      </c>
      <c r="V469" s="34">
        <v>186</v>
      </c>
      <c r="W469" s="34">
        <v>110</v>
      </c>
      <c r="X469" s="8">
        <v>0</v>
      </c>
      <c r="Y469" s="8">
        <v>0</v>
      </c>
      <c r="Z469" s="10">
        <v>46241.563888888886</v>
      </c>
      <c r="AA469" s="10">
        <v>46241.693055555559</v>
      </c>
      <c r="AB469" s="8">
        <v>4</v>
      </c>
      <c r="AC469" s="8">
        <v>0</v>
      </c>
      <c r="AD469" s="8"/>
      <c r="AE469" s="46">
        <v>1</v>
      </c>
      <c r="AF469" s="46">
        <v>0</v>
      </c>
      <c r="AG469" s="41">
        <v>210</v>
      </c>
    </row>
    <row r="470" spans="2:33">
      <c r="B470" s="8" t="s">
        <v>8326</v>
      </c>
      <c r="C470" s="8" t="s">
        <v>49</v>
      </c>
      <c r="D470" s="8" t="s">
        <v>76</v>
      </c>
      <c r="E470" s="9">
        <v>46235</v>
      </c>
      <c r="F470" s="8" t="s">
        <v>52</v>
      </c>
      <c r="G470" s="8" t="s">
        <v>64</v>
      </c>
      <c r="H470" s="8" t="s">
        <v>53</v>
      </c>
      <c r="I470" s="8" t="s">
        <v>62</v>
      </c>
      <c r="J470" s="61">
        <v>0</v>
      </c>
      <c r="K470" s="8">
        <v>1</v>
      </c>
      <c r="L470" s="8">
        <v>4</v>
      </c>
      <c r="M470" s="8" t="s">
        <v>66</v>
      </c>
      <c r="N470" s="9">
        <v>46243</v>
      </c>
      <c r="O470" s="10">
        <v>46243.5625</v>
      </c>
      <c r="P470" s="10">
        <v>46243.75</v>
      </c>
      <c r="Q470" s="8" t="s">
        <v>60</v>
      </c>
      <c r="R470" s="8">
        <v>4</v>
      </c>
      <c r="S470" s="8">
        <v>0</v>
      </c>
      <c r="T470" s="8" t="b">
        <v>0</v>
      </c>
      <c r="U470" s="34">
        <v>270</v>
      </c>
      <c r="V470" s="34">
        <v>240</v>
      </c>
      <c r="W470" s="34">
        <v>143</v>
      </c>
      <c r="X470" s="8">
        <v>0</v>
      </c>
      <c r="Y470" s="8">
        <v>0</v>
      </c>
      <c r="Z470" s="10">
        <v>46243.568055555559</v>
      </c>
      <c r="AA470" s="10">
        <v>46243.734722222223</v>
      </c>
      <c r="AB470" s="8">
        <v>4</v>
      </c>
      <c r="AC470" s="8">
        <v>0</v>
      </c>
      <c r="AD470" s="8"/>
      <c r="AE470" s="46">
        <v>1</v>
      </c>
      <c r="AF470" s="46">
        <v>0</v>
      </c>
      <c r="AG470" s="41">
        <v>270</v>
      </c>
    </row>
    <row r="471" spans="2:33">
      <c r="B471" s="8" t="s">
        <v>8326</v>
      </c>
      <c r="C471" s="8" t="s">
        <v>49</v>
      </c>
      <c r="D471" s="8" t="s">
        <v>76</v>
      </c>
      <c r="E471" s="9">
        <v>46235</v>
      </c>
      <c r="F471" s="8" t="s">
        <v>52</v>
      </c>
      <c r="G471" s="8" t="s">
        <v>64</v>
      </c>
      <c r="H471" s="8" t="s">
        <v>53</v>
      </c>
      <c r="I471" s="8" t="s">
        <v>62</v>
      </c>
      <c r="J471" s="61">
        <v>0</v>
      </c>
      <c r="K471" s="8">
        <v>1</v>
      </c>
      <c r="L471" s="8">
        <v>4</v>
      </c>
      <c r="M471" s="8" t="s">
        <v>66</v>
      </c>
      <c r="N471" s="9">
        <v>46248</v>
      </c>
      <c r="O471" s="10">
        <v>46248.541666666664</v>
      </c>
      <c r="P471" s="10">
        <v>46248.708333333336</v>
      </c>
      <c r="Q471" s="8" t="s">
        <v>60</v>
      </c>
      <c r="R471" s="8">
        <v>4</v>
      </c>
      <c r="S471" s="8">
        <v>0</v>
      </c>
      <c r="T471" s="8" t="b">
        <v>0</v>
      </c>
      <c r="U471" s="34">
        <v>240</v>
      </c>
      <c r="V471" s="34">
        <v>222</v>
      </c>
      <c r="W471" s="34">
        <v>141</v>
      </c>
      <c r="X471" s="8">
        <v>0</v>
      </c>
      <c r="Y471" s="8">
        <v>0</v>
      </c>
      <c r="Z471" s="10">
        <v>46248.54583333333</v>
      </c>
      <c r="AA471" s="10">
        <v>46248.7</v>
      </c>
      <c r="AB471" s="8">
        <v>4</v>
      </c>
      <c r="AC471" s="8">
        <v>0</v>
      </c>
      <c r="AD471" s="8"/>
      <c r="AE471" s="46">
        <v>1</v>
      </c>
      <c r="AF471" s="46">
        <v>0</v>
      </c>
      <c r="AG471" s="41">
        <v>240</v>
      </c>
    </row>
    <row r="472" spans="2:33">
      <c r="B472" s="8" t="s">
        <v>8326</v>
      </c>
      <c r="C472" s="8" t="s">
        <v>49</v>
      </c>
      <c r="D472" s="8" t="s">
        <v>76</v>
      </c>
      <c r="E472" s="9">
        <v>46235</v>
      </c>
      <c r="F472" s="8" t="s">
        <v>52</v>
      </c>
      <c r="G472" s="8" t="s">
        <v>64</v>
      </c>
      <c r="H472" s="8" t="s">
        <v>53</v>
      </c>
      <c r="I472" s="8" t="s">
        <v>54</v>
      </c>
      <c r="J472" s="61">
        <v>0</v>
      </c>
      <c r="K472" s="8">
        <v>1</v>
      </c>
      <c r="L472" s="8">
        <v>4</v>
      </c>
      <c r="M472" s="8" t="s">
        <v>66</v>
      </c>
      <c r="N472" s="9">
        <v>46249</v>
      </c>
      <c r="O472" s="10">
        <v>46249.333333333336</v>
      </c>
      <c r="P472" s="10">
        <v>46249.666666666664</v>
      </c>
      <c r="Q472" s="8" t="s">
        <v>60</v>
      </c>
      <c r="R472" s="8">
        <v>4</v>
      </c>
      <c r="S472" s="8">
        <v>0</v>
      </c>
      <c r="T472" s="8" t="b">
        <v>0</v>
      </c>
      <c r="U472" s="34">
        <v>480</v>
      </c>
      <c r="V472" s="34">
        <v>454</v>
      </c>
      <c r="W472" s="34">
        <v>367</v>
      </c>
      <c r="X472" s="8">
        <v>0</v>
      </c>
      <c r="Y472" s="8">
        <v>0</v>
      </c>
      <c r="Z472" s="10">
        <v>46249.338888888888</v>
      </c>
      <c r="AA472" s="10">
        <v>46249.654166666667</v>
      </c>
      <c r="AB472" s="8">
        <v>4</v>
      </c>
      <c r="AC472" s="8">
        <v>0</v>
      </c>
      <c r="AD472" s="8"/>
      <c r="AE472" s="46">
        <v>1</v>
      </c>
      <c r="AF472" s="46">
        <v>0</v>
      </c>
      <c r="AG472" s="41">
        <v>480</v>
      </c>
    </row>
    <row r="473" spans="2:33">
      <c r="B473" s="8" t="s">
        <v>8326</v>
      </c>
      <c r="C473" s="8" t="s">
        <v>49</v>
      </c>
      <c r="D473" s="8" t="s">
        <v>76</v>
      </c>
      <c r="E473" s="9">
        <v>46235</v>
      </c>
      <c r="F473" s="8" t="s">
        <v>52</v>
      </c>
      <c r="G473" s="8" t="s">
        <v>64</v>
      </c>
      <c r="H473" s="8" t="s">
        <v>53</v>
      </c>
      <c r="I473" s="8" t="s">
        <v>57</v>
      </c>
      <c r="J473" s="61">
        <v>0</v>
      </c>
      <c r="K473" s="8">
        <v>1</v>
      </c>
      <c r="L473" s="8">
        <v>4</v>
      </c>
      <c r="M473" s="8" t="s">
        <v>66</v>
      </c>
      <c r="N473" s="9">
        <v>46250</v>
      </c>
      <c r="O473" s="10">
        <v>46250.3125</v>
      </c>
      <c r="P473" s="10">
        <v>46250.6875</v>
      </c>
      <c r="Q473" s="8" t="s">
        <v>60</v>
      </c>
      <c r="R473" s="8">
        <v>4</v>
      </c>
      <c r="S473" s="8">
        <v>0</v>
      </c>
      <c r="T473" s="8" t="b">
        <v>0</v>
      </c>
      <c r="U473" s="34">
        <v>540</v>
      </c>
      <c r="V473" s="34">
        <v>502</v>
      </c>
      <c r="W473" s="34">
        <v>368</v>
      </c>
      <c r="X473" s="8">
        <v>0</v>
      </c>
      <c r="Y473" s="8">
        <v>0</v>
      </c>
      <c r="Z473" s="10">
        <v>46250.317361111112</v>
      </c>
      <c r="AA473" s="10">
        <v>46250.665972222225</v>
      </c>
      <c r="AB473" s="8">
        <v>4</v>
      </c>
      <c r="AC473" s="8">
        <v>0</v>
      </c>
      <c r="AD473" s="8"/>
      <c r="AE473" s="46">
        <v>1</v>
      </c>
      <c r="AF473" s="46">
        <v>0</v>
      </c>
      <c r="AG473" s="41">
        <v>540</v>
      </c>
    </row>
    <row r="474" spans="2:33">
      <c r="B474" s="8" t="s">
        <v>8326</v>
      </c>
      <c r="C474" s="8" t="s">
        <v>49</v>
      </c>
      <c r="D474" s="8" t="s">
        <v>76</v>
      </c>
      <c r="E474" s="9">
        <v>46235</v>
      </c>
      <c r="F474" s="8" t="s">
        <v>52</v>
      </c>
      <c r="G474" s="8" t="s">
        <v>64</v>
      </c>
      <c r="H474" s="8" t="s">
        <v>53</v>
      </c>
      <c r="I474" s="8" t="s">
        <v>62</v>
      </c>
      <c r="J474" s="61">
        <v>0</v>
      </c>
      <c r="K474" s="8">
        <v>1</v>
      </c>
      <c r="L474" s="8">
        <v>4</v>
      </c>
      <c r="M474" s="8" t="s">
        <v>66</v>
      </c>
      <c r="N474" s="9">
        <v>46251</v>
      </c>
      <c r="O474" s="10">
        <v>46251.333333333336</v>
      </c>
      <c r="P474" s="10">
        <v>46251.541666666664</v>
      </c>
      <c r="Q474" s="8" t="s">
        <v>60</v>
      </c>
      <c r="R474" s="8">
        <v>4</v>
      </c>
      <c r="S474" s="8">
        <v>0</v>
      </c>
      <c r="T474" s="8" t="b">
        <v>0</v>
      </c>
      <c r="U474" s="34">
        <v>300</v>
      </c>
      <c r="V474" s="34">
        <v>269</v>
      </c>
      <c r="W474" s="34">
        <v>177</v>
      </c>
      <c r="X474" s="8">
        <v>0</v>
      </c>
      <c r="Y474" s="8">
        <v>0</v>
      </c>
      <c r="Z474" s="10">
        <v>46251.338888888888</v>
      </c>
      <c r="AA474" s="10">
        <v>46251.525694444441</v>
      </c>
      <c r="AB474" s="8">
        <v>4</v>
      </c>
      <c r="AC474" s="8">
        <v>0</v>
      </c>
      <c r="AD474" s="8"/>
      <c r="AE474" s="46">
        <v>1</v>
      </c>
      <c r="AF474" s="46">
        <v>0</v>
      </c>
      <c r="AG474" s="41">
        <v>300</v>
      </c>
    </row>
    <row r="475" spans="2:33">
      <c r="B475" s="8" t="s">
        <v>8326</v>
      </c>
      <c r="C475" s="8" t="s">
        <v>49</v>
      </c>
      <c r="D475" s="8" t="s">
        <v>76</v>
      </c>
      <c r="E475" s="9">
        <v>46235</v>
      </c>
      <c r="F475" s="8" t="s">
        <v>52</v>
      </c>
      <c r="G475" s="8" t="s">
        <v>64</v>
      </c>
      <c r="H475" s="8" t="s">
        <v>53</v>
      </c>
      <c r="I475" s="8" t="s">
        <v>54</v>
      </c>
      <c r="J475" s="61">
        <v>0</v>
      </c>
      <c r="K475" s="8">
        <v>1</v>
      </c>
      <c r="L475" s="8">
        <v>4</v>
      </c>
      <c r="M475" s="8" t="s">
        <v>66</v>
      </c>
      <c r="N475" s="9">
        <v>46254</v>
      </c>
      <c r="O475" s="10">
        <v>46254.354166666664</v>
      </c>
      <c r="P475" s="10">
        <v>46254.729166666664</v>
      </c>
      <c r="Q475" s="8" t="s">
        <v>60</v>
      </c>
      <c r="R475" s="8">
        <v>4</v>
      </c>
      <c r="S475" s="8">
        <v>0</v>
      </c>
      <c r="T475" s="8" t="b">
        <v>0</v>
      </c>
      <c r="U475" s="34">
        <v>540</v>
      </c>
      <c r="V475" s="34">
        <v>495</v>
      </c>
      <c r="W475" s="34">
        <v>399</v>
      </c>
      <c r="X475" s="8">
        <v>0</v>
      </c>
      <c r="Y475" s="8">
        <v>0</v>
      </c>
      <c r="Z475" s="10">
        <v>46254.359027777777</v>
      </c>
      <c r="AA475" s="10">
        <v>46254.702777777777</v>
      </c>
      <c r="AB475" s="8">
        <v>4</v>
      </c>
      <c r="AC475" s="8">
        <v>0</v>
      </c>
      <c r="AD475" s="8"/>
      <c r="AE475" s="46">
        <v>1</v>
      </c>
      <c r="AF475" s="46">
        <v>0</v>
      </c>
      <c r="AG475" s="41">
        <v>540</v>
      </c>
    </row>
    <row r="476" spans="2:33">
      <c r="B476" s="8" t="s">
        <v>8326</v>
      </c>
      <c r="C476" s="8" t="s">
        <v>49</v>
      </c>
      <c r="D476" s="8" t="s">
        <v>76</v>
      </c>
      <c r="E476" s="9">
        <v>46235</v>
      </c>
      <c r="F476" s="8" t="s">
        <v>52</v>
      </c>
      <c r="G476" s="8" t="s">
        <v>64</v>
      </c>
      <c r="H476" s="8" t="s">
        <v>53</v>
      </c>
      <c r="I476" s="8" t="s">
        <v>62</v>
      </c>
      <c r="J476" s="61">
        <v>0</v>
      </c>
      <c r="K476" s="8">
        <v>1</v>
      </c>
      <c r="L476" s="8">
        <v>4</v>
      </c>
      <c r="M476" s="8" t="s">
        <v>66</v>
      </c>
      <c r="N476" s="9">
        <v>46255</v>
      </c>
      <c r="O476" s="10">
        <v>46255.354166666664</v>
      </c>
      <c r="P476" s="10">
        <v>46255.5</v>
      </c>
      <c r="Q476" s="8" t="s">
        <v>60</v>
      </c>
      <c r="R476" s="8">
        <v>4</v>
      </c>
      <c r="S476" s="8">
        <v>0</v>
      </c>
      <c r="T476" s="8" t="b">
        <v>0</v>
      </c>
      <c r="U476" s="34">
        <v>210</v>
      </c>
      <c r="V476" s="34">
        <v>194</v>
      </c>
      <c r="W476" s="34">
        <v>128</v>
      </c>
      <c r="X476" s="8">
        <v>0</v>
      </c>
      <c r="Y476" s="8">
        <v>0</v>
      </c>
      <c r="Z476" s="10">
        <v>46255.35833333333</v>
      </c>
      <c r="AA476" s="10">
        <v>46255.493055555555</v>
      </c>
      <c r="AB476" s="8">
        <v>4</v>
      </c>
      <c r="AC476" s="8">
        <v>0</v>
      </c>
      <c r="AD476" s="8"/>
      <c r="AE476" s="46">
        <v>1</v>
      </c>
      <c r="AF476" s="46">
        <v>0</v>
      </c>
      <c r="AG476" s="41">
        <v>210</v>
      </c>
    </row>
    <row r="477" spans="2:33">
      <c r="B477" s="8" t="s">
        <v>8326</v>
      </c>
      <c r="C477" s="8" t="s">
        <v>49</v>
      </c>
      <c r="D477" s="8" t="s">
        <v>76</v>
      </c>
      <c r="E477" s="9">
        <v>46235</v>
      </c>
      <c r="F477" s="8" t="s">
        <v>52</v>
      </c>
      <c r="G477" s="8" t="s">
        <v>64</v>
      </c>
      <c r="H477" s="8" t="s">
        <v>53</v>
      </c>
      <c r="I477" s="8" t="s">
        <v>68</v>
      </c>
      <c r="J477" s="61">
        <v>0</v>
      </c>
      <c r="K477" s="8">
        <v>1</v>
      </c>
      <c r="L477" s="8">
        <v>4</v>
      </c>
      <c r="M477" s="8" t="s">
        <v>66</v>
      </c>
      <c r="N477" s="9">
        <v>46257</v>
      </c>
      <c r="O477" s="10">
        <v>46257.333333333336</v>
      </c>
      <c r="P477" s="10">
        <v>46257.666666666664</v>
      </c>
      <c r="Q477" s="8" t="s">
        <v>60</v>
      </c>
      <c r="R477" s="8">
        <v>4</v>
      </c>
      <c r="S477" s="8">
        <v>0</v>
      </c>
      <c r="T477" s="8" t="b">
        <v>0</v>
      </c>
      <c r="U477" s="34">
        <v>480</v>
      </c>
      <c r="V477" s="34">
        <v>451</v>
      </c>
      <c r="W477" s="34">
        <v>335</v>
      </c>
      <c r="X477" s="8">
        <v>0</v>
      </c>
      <c r="Y477" s="8">
        <v>0</v>
      </c>
      <c r="Z477" s="10">
        <v>46257.337500000001</v>
      </c>
      <c r="AA477" s="10">
        <v>46257.650694444441</v>
      </c>
      <c r="AB477" s="8">
        <v>4</v>
      </c>
      <c r="AC477" s="8">
        <v>0</v>
      </c>
      <c r="AD477" s="8"/>
      <c r="AE477" s="46">
        <v>1</v>
      </c>
      <c r="AF477" s="46">
        <v>0</v>
      </c>
      <c r="AG477" s="41">
        <v>480</v>
      </c>
    </row>
    <row r="478" spans="2:33">
      <c r="B478" s="8" t="s">
        <v>8326</v>
      </c>
      <c r="C478" s="8" t="s">
        <v>49</v>
      </c>
      <c r="D478" s="8" t="s">
        <v>76</v>
      </c>
      <c r="E478" s="9">
        <v>46235</v>
      </c>
      <c r="F478" s="8" t="s">
        <v>52</v>
      </c>
      <c r="G478" s="8" t="s">
        <v>64</v>
      </c>
      <c r="H478" s="8" t="s">
        <v>53</v>
      </c>
      <c r="I478" s="8" t="s">
        <v>68</v>
      </c>
      <c r="J478" s="61">
        <v>0</v>
      </c>
      <c r="K478" s="8">
        <v>1</v>
      </c>
      <c r="L478" s="8">
        <v>4</v>
      </c>
      <c r="M478" s="8" t="s">
        <v>66</v>
      </c>
      <c r="N478" s="9">
        <v>46262</v>
      </c>
      <c r="O478" s="10">
        <v>46262.333333333336</v>
      </c>
      <c r="P478" s="10">
        <v>46262.666666666664</v>
      </c>
      <c r="Q478" s="8" t="s">
        <v>60</v>
      </c>
      <c r="R478" s="8">
        <v>4</v>
      </c>
      <c r="S478" s="8">
        <v>0</v>
      </c>
      <c r="T478" s="8" t="b">
        <v>0</v>
      </c>
      <c r="U478" s="34">
        <v>480</v>
      </c>
      <c r="V478" s="34">
        <v>458</v>
      </c>
      <c r="W478" s="34">
        <v>344</v>
      </c>
      <c r="X478" s="8">
        <v>0</v>
      </c>
      <c r="Y478" s="8">
        <v>0</v>
      </c>
      <c r="Z478" s="10">
        <v>46262.338194444441</v>
      </c>
      <c r="AA478" s="10">
        <v>46262.65625</v>
      </c>
      <c r="AB478" s="8">
        <v>4</v>
      </c>
      <c r="AC478" s="8">
        <v>0</v>
      </c>
      <c r="AD478" s="8"/>
      <c r="AE478" s="46">
        <v>1</v>
      </c>
      <c r="AF478" s="46">
        <v>0</v>
      </c>
      <c r="AG478" s="41">
        <v>480</v>
      </c>
    </row>
    <row r="479" spans="2:33">
      <c r="B479" s="8" t="s">
        <v>8326</v>
      </c>
      <c r="C479" s="8" t="s">
        <v>49</v>
      </c>
      <c r="D479" s="8" t="s">
        <v>76</v>
      </c>
      <c r="E479" s="9">
        <v>46235</v>
      </c>
      <c r="F479" s="8" t="s">
        <v>52</v>
      </c>
      <c r="G479" s="8" t="s">
        <v>64</v>
      </c>
      <c r="H479" s="8" t="s">
        <v>53</v>
      </c>
      <c r="I479" s="8" t="s">
        <v>68</v>
      </c>
      <c r="J479" s="61">
        <v>0</v>
      </c>
      <c r="K479" s="8">
        <v>1</v>
      </c>
      <c r="L479" s="8">
        <v>4</v>
      </c>
      <c r="M479" s="8" t="s">
        <v>66</v>
      </c>
      <c r="N479" s="9">
        <v>46263</v>
      </c>
      <c r="O479" s="10">
        <v>46263.333333333336</v>
      </c>
      <c r="P479" s="10">
        <v>46263.5</v>
      </c>
      <c r="Q479" s="8" t="s">
        <v>60</v>
      </c>
      <c r="R479" s="8">
        <v>4</v>
      </c>
      <c r="S479" s="8">
        <v>0</v>
      </c>
      <c r="T479" s="8" t="b">
        <v>0</v>
      </c>
      <c r="U479" s="34">
        <v>240</v>
      </c>
      <c r="V479" s="34">
        <v>211</v>
      </c>
      <c r="W479" s="34">
        <v>137</v>
      </c>
      <c r="X479" s="8">
        <v>0</v>
      </c>
      <c r="Y479" s="8">
        <v>0</v>
      </c>
      <c r="Z479" s="10">
        <v>46263.336805555555</v>
      </c>
      <c r="AA479" s="10">
        <v>46263.48333333333</v>
      </c>
      <c r="AB479" s="8">
        <v>4</v>
      </c>
      <c r="AC479" s="8">
        <v>0</v>
      </c>
      <c r="AD479" s="8"/>
      <c r="AE479" s="46">
        <v>1</v>
      </c>
      <c r="AF479" s="46">
        <v>0</v>
      </c>
      <c r="AG479" s="41">
        <v>240</v>
      </c>
    </row>
    <row r="480" spans="2:33">
      <c r="B480" s="8" t="s">
        <v>8326</v>
      </c>
      <c r="C480" s="8" t="s">
        <v>49</v>
      </c>
      <c r="D480" s="8" t="s">
        <v>76</v>
      </c>
      <c r="E480" s="9">
        <v>46235</v>
      </c>
      <c r="F480" s="8" t="s">
        <v>52</v>
      </c>
      <c r="G480" s="8" t="s">
        <v>64</v>
      </c>
      <c r="H480" s="8" t="s">
        <v>53</v>
      </c>
      <c r="I480" s="8" t="s">
        <v>67</v>
      </c>
      <c r="J480" s="61">
        <v>0</v>
      </c>
      <c r="K480" s="8">
        <v>1</v>
      </c>
      <c r="L480" s="8">
        <v>4</v>
      </c>
      <c r="M480" s="8" t="s">
        <v>66</v>
      </c>
      <c r="N480" s="9">
        <v>46264</v>
      </c>
      <c r="O480" s="10">
        <v>46264.541666666664</v>
      </c>
      <c r="P480" s="10">
        <v>46264.6875</v>
      </c>
      <c r="Q480" s="8" t="s">
        <v>60</v>
      </c>
      <c r="R480" s="8">
        <v>4</v>
      </c>
      <c r="S480" s="8">
        <v>0</v>
      </c>
      <c r="T480" s="8" t="b">
        <v>0</v>
      </c>
      <c r="U480" s="34">
        <v>210</v>
      </c>
      <c r="V480" s="34">
        <v>178</v>
      </c>
      <c r="W480" s="34">
        <v>85</v>
      </c>
      <c r="X480" s="8">
        <v>0</v>
      </c>
      <c r="Y480" s="8">
        <v>0</v>
      </c>
      <c r="Z480" s="10">
        <v>46264.544444444444</v>
      </c>
      <c r="AA480" s="10">
        <v>46264.668055555558</v>
      </c>
      <c r="AB480" s="8">
        <v>4</v>
      </c>
      <c r="AC480" s="8">
        <v>0</v>
      </c>
      <c r="AD480" s="8"/>
      <c r="AE480" s="46">
        <v>1</v>
      </c>
      <c r="AF480" s="46">
        <v>0</v>
      </c>
      <c r="AG480" s="41">
        <v>210</v>
      </c>
    </row>
    <row r="481" spans="2:33">
      <c r="B481" s="8" t="s">
        <v>8326</v>
      </c>
      <c r="C481" s="8" t="s">
        <v>49</v>
      </c>
      <c r="D481" s="8" t="s">
        <v>78</v>
      </c>
      <c r="E481" s="9">
        <v>46235</v>
      </c>
      <c r="F481" s="8" t="s">
        <v>52</v>
      </c>
      <c r="G481" s="8" t="s">
        <v>77</v>
      </c>
      <c r="H481" s="8" t="s">
        <v>53</v>
      </c>
      <c r="I481" s="8" t="s">
        <v>79</v>
      </c>
      <c r="J481" s="61">
        <v>0</v>
      </c>
      <c r="K481" s="8">
        <v>1</v>
      </c>
      <c r="L481" s="8">
        <v>4</v>
      </c>
      <c r="M481" s="8" t="s">
        <v>80</v>
      </c>
      <c r="N481" s="9">
        <v>46235</v>
      </c>
      <c r="O481" s="10">
        <v>46235.354166666664</v>
      </c>
      <c r="P481" s="10">
        <v>46235.6875</v>
      </c>
      <c r="Q481" s="8" t="s">
        <v>60</v>
      </c>
      <c r="R481" s="8">
        <v>4</v>
      </c>
      <c r="S481" s="8">
        <v>0</v>
      </c>
      <c r="T481" s="8" t="b">
        <v>0</v>
      </c>
      <c r="U481" s="34">
        <v>480</v>
      </c>
      <c r="V481" s="34">
        <v>430</v>
      </c>
      <c r="W481" s="34">
        <v>341</v>
      </c>
      <c r="X481" s="8">
        <v>0</v>
      </c>
      <c r="Y481" s="8">
        <v>0</v>
      </c>
      <c r="Z481" s="10">
        <v>46235.362500000003</v>
      </c>
      <c r="AA481" s="10">
        <v>46235.661111111112</v>
      </c>
      <c r="AB481" s="8">
        <v>4</v>
      </c>
      <c r="AC481" s="8">
        <v>0</v>
      </c>
      <c r="AD481" s="8"/>
      <c r="AE481" s="46">
        <v>1</v>
      </c>
      <c r="AF481" s="46">
        <v>0</v>
      </c>
      <c r="AG481" s="41">
        <v>480</v>
      </c>
    </row>
    <row r="482" spans="2:33">
      <c r="B482" s="8" t="s">
        <v>8326</v>
      </c>
      <c r="C482" s="8" t="s">
        <v>49</v>
      </c>
      <c r="D482" s="8" t="s">
        <v>78</v>
      </c>
      <c r="E482" s="9">
        <v>46235</v>
      </c>
      <c r="F482" s="8" t="s">
        <v>52</v>
      </c>
      <c r="G482" s="8" t="s">
        <v>77</v>
      </c>
      <c r="H482" s="8" t="s">
        <v>53</v>
      </c>
      <c r="I482" s="8" t="s">
        <v>79</v>
      </c>
      <c r="J482" s="61">
        <v>0</v>
      </c>
      <c r="K482" s="8">
        <v>1</v>
      </c>
      <c r="L482" s="8">
        <v>4</v>
      </c>
      <c r="M482" s="8" t="s">
        <v>80</v>
      </c>
      <c r="N482" s="9">
        <v>46236</v>
      </c>
      <c r="O482" s="10">
        <v>46236.333333333336</v>
      </c>
      <c r="P482" s="10">
        <v>46236.520833333336</v>
      </c>
      <c r="Q482" s="8" t="s">
        <v>60</v>
      </c>
      <c r="R482" s="8">
        <v>4</v>
      </c>
      <c r="S482" s="8">
        <v>0</v>
      </c>
      <c r="T482" s="8" t="b">
        <v>0</v>
      </c>
      <c r="U482" s="34">
        <v>270</v>
      </c>
      <c r="V482" s="34">
        <v>240</v>
      </c>
      <c r="W482" s="34">
        <v>161</v>
      </c>
      <c r="X482" s="8">
        <v>0</v>
      </c>
      <c r="Y482" s="8">
        <v>0</v>
      </c>
      <c r="Z482" s="10">
        <v>46236.336111111108</v>
      </c>
      <c r="AA482" s="10">
        <v>46236.50277777778</v>
      </c>
      <c r="AB482" s="8">
        <v>4</v>
      </c>
      <c r="AC482" s="8">
        <v>0</v>
      </c>
      <c r="AD482" s="8"/>
      <c r="AE482" s="46">
        <v>1</v>
      </c>
      <c r="AF482" s="46">
        <v>0</v>
      </c>
      <c r="AG482" s="41">
        <v>270</v>
      </c>
    </row>
    <row r="483" spans="2:33">
      <c r="B483" s="8" t="s">
        <v>8326</v>
      </c>
      <c r="C483" s="8" t="s">
        <v>49</v>
      </c>
      <c r="D483" s="8" t="s">
        <v>78</v>
      </c>
      <c r="E483" s="9">
        <v>46235</v>
      </c>
      <c r="F483" s="8" t="s">
        <v>52</v>
      </c>
      <c r="G483" s="8" t="s">
        <v>77</v>
      </c>
      <c r="H483" s="8" t="s">
        <v>53</v>
      </c>
      <c r="I483" s="8" t="s">
        <v>79</v>
      </c>
      <c r="J483" s="61">
        <v>0</v>
      </c>
      <c r="K483" s="8">
        <v>1</v>
      </c>
      <c r="L483" s="8">
        <v>4</v>
      </c>
      <c r="M483" s="8" t="s">
        <v>80</v>
      </c>
      <c r="N483" s="9">
        <v>46243</v>
      </c>
      <c r="O483" s="10">
        <v>46243.333333333336</v>
      </c>
      <c r="P483" s="10">
        <v>46243.666666666664</v>
      </c>
      <c r="Q483" s="8" t="s">
        <v>60</v>
      </c>
      <c r="R483" s="8">
        <v>4</v>
      </c>
      <c r="S483" s="8">
        <v>0</v>
      </c>
      <c r="T483" s="8" t="b">
        <v>0</v>
      </c>
      <c r="U483" s="34">
        <v>480</v>
      </c>
      <c r="V483" s="34">
        <v>445</v>
      </c>
      <c r="W483" s="34">
        <v>329</v>
      </c>
      <c r="X483" s="8">
        <v>0</v>
      </c>
      <c r="Y483" s="8">
        <v>0</v>
      </c>
      <c r="Z483" s="10">
        <v>46243.334722222222</v>
      </c>
      <c r="AA483" s="10">
        <v>46243.643750000003</v>
      </c>
      <c r="AB483" s="8">
        <v>4</v>
      </c>
      <c r="AC483" s="8">
        <v>0</v>
      </c>
      <c r="AD483" s="8"/>
      <c r="AE483" s="46">
        <v>1</v>
      </c>
      <c r="AF483" s="46">
        <v>0</v>
      </c>
      <c r="AG483" s="41">
        <v>480</v>
      </c>
    </row>
    <row r="484" spans="2:33">
      <c r="B484" s="8" t="s">
        <v>8326</v>
      </c>
      <c r="C484" s="8" t="s">
        <v>49</v>
      </c>
      <c r="D484" s="8" t="s">
        <v>78</v>
      </c>
      <c r="E484" s="9">
        <v>46235</v>
      </c>
      <c r="F484" s="8" t="s">
        <v>52</v>
      </c>
      <c r="G484" s="8" t="s">
        <v>77</v>
      </c>
      <c r="H484" s="8" t="s">
        <v>53</v>
      </c>
      <c r="I484" s="8" t="s">
        <v>79</v>
      </c>
      <c r="J484" s="61">
        <v>0</v>
      </c>
      <c r="K484" s="8">
        <v>1</v>
      </c>
      <c r="L484" s="8">
        <v>4</v>
      </c>
      <c r="M484" s="8" t="s">
        <v>80</v>
      </c>
      <c r="N484" s="9">
        <v>46245</v>
      </c>
      <c r="O484" s="10">
        <v>46245.354166666664</v>
      </c>
      <c r="P484" s="10">
        <v>46245.5</v>
      </c>
      <c r="Q484" s="8" t="s">
        <v>60</v>
      </c>
      <c r="R484" s="8">
        <v>4</v>
      </c>
      <c r="S484" s="8">
        <v>0</v>
      </c>
      <c r="T484" s="8" t="b">
        <v>0</v>
      </c>
      <c r="U484" s="34">
        <v>210</v>
      </c>
      <c r="V484" s="34">
        <v>191</v>
      </c>
      <c r="W484" s="34">
        <v>120</v>
      </c>
      <c r="X484" s="8">
        <v>0</v>
      </c>
      <c r="Y484" s="8">
        <v>0</v>
      </c>
      <c r="Z484" s="10">
        <v>46245.355555555558</v>
      </c>
      <c r="AA484" s="10">
        <v>46245.488194444442</v>
      </c>
      <c r="AB484" s="8">
        <v>4</v>
      </c>
      <c r="AC484" s="8">
        <v>0</v>
      </c>
      <c r="AD484" s="8"/>
      <c r="AE484" s="46">
        <v>1</v>
      </c>
      <c r="AF484" s="46">
        <v>0</v>
      </c>
      <c r="AG484" s="41">
        <v>210</v>
      </c>
    </row>
    <row r="485" spans="2:33">
      <c r="B485" s="8" t="s">
        <v>8326</v>
      </c>
      <c r="C485" s="8" t="s">
        <v>49</v>
      </c>
      <c r="D485" s="8" t="s">
        <v>78</v>
      </c>
      <c r="E485" s="9">
        <v>46235</v>
      </c>
      <c r="F485" s="8" t="s">
        <v>52</v>
      </c>
      <c r="G485" s="8" t="s">
        <v>77</v>
      </c>
      <c r="H485" s="8" t="s">
        <v>53</v>
      </c>
      <c r="I485" s="8" t="s">
        <v>79</v>
      </c>
      <c r="J485" s="61">
        <v>0</v>
      </c>
      <c r="K485" s="8">
        <v>1</v>
      </c>
      <c r="L485" s="8">
        <v>4</v>
      </c>
      <c r="M485" s="8" t="s">
        <v>80</v>
      </c>
      <c r="N485" s="9">
        <v>46246</v>
      </c>
      <c r="O485" s="10">
        <v>46246.375</v>
      </c>
      <c r="P485" s="10">
        <v>46246.708333333336</v>
      </c>
      <c r="Q485" s="8" t="s">
        <v>60</v>
      </c>
      <c r="R485" s="8">
        <v>4</v>
      </c>
      <c r="S485" s="8">
        <v>0</v>
      </c>
      <c r="T485" s="8" t="b">
        <v>0</v>
      </c>
      <c r="U485" s="34">
        <v>480</v>
      </c>
      <c r="V485" s="34">
        <v>438</v>
      </c>
      <c r="W485" s="34">
        <v>305</v>
      </c>
      <c r="X485" s="8">
        <v>0</v>
      </c>
      <c r="Y485" s="8">
        <v>0</v>
      </c>
      <c r="Z485" s="10">
        <v>46246.379861111112</v>
      </c>
      <c r="AA485" s="10">
        <v>46246.684027777781</v>
      </c>
      <c r="AB485" s="8">
        <v>4</v>
      </c>
      <c r="AC485" s="8">
        <v>0</v>
      </c>
      <c r="AD485" s="8"/>
      <c r="AE485" s="46">
        <v>1</v>
      </c>
      <c r="AF485" s="46">
        <v>0</v>
      </c>
      <c r="AG485" s="41">
        <v>480</v>
      </c>
    </row>
    <row r="486" spans="2:33">
      <c r="B486" s="8" t="s">
        <v>8326</v>
      </c>
      <c r="C486" s="8" t="s">
        <v>49</v>
      </c>
      <c r="D486" s="8" t="s">
        <v>78</v>
      </c>
      <c r="E486" s="9">
        <v>46235</v>
      </c>
      <c r="F486" s="8" t="s">
        <v>52</v>
      </c>
      <c r="G486" s="8" t="s">
        <v>77</v>
      </c>
      <c r="H486" s="8" t="s">
        <v>53</v>
      </c>
      <c r="I486" s="8" t="s">
        <v>79</v>
      </c>
      <c r="J486" s="61">
        <v>0</v>
      </c>
      <c r="K486" s="8">
        <v>1</v>
      </c>
      <c r="L486" s="8">
        <v>4</v>
      </c>
      <c r="M486" s="8" t="s">
        <v>80</v>
      </c>
      <c r="N486" s="9">
        <v>46248</v>
      </c>
      <c r="O486" s="10">
        <v>46248.541666666664</v>
      </c>
      <c r="P486" s="10">
        <v>46248.708333333336</v>
      </c>
      <c r="Q486" s="8" t="s">
        <v>60</v>
      </c>
      <c r="R486" s="8">
        <v>4</v>
      </c>
      <c r="S486" s="8">
        <v>0</v>
      </c>
      <c r="T486" s="8" t="b">
        <v>0</v>
      </c>
      <c r="U486" s="34">
        <v>240</v>
      </c>
      <c r="V486" s="34">
        <v>226</v>
      </c>
      <c r="W486" s="34">
        <v>137</v>
      </c>
      <c r="X486" s="8">
        <v>0</v>
      </c>
      <c r="Y486" s="8">
        <v>0</v>
      </c>
      <c r="Z486" s="10">
        <v>46248.543749999997</v>
      </c>
      <c r="AA486" s="10">
        <v>46248.700694444444</v>
      </c>
      <c r="AB486" s="8">
        <v>4</v>
      </c>
      <c r="AC486" s="8">
        <v>0</v>
      </c>
      <c r="AD486" s="8"/>
      <c r="AE486" s="46">
        <v>1</v>
      </c>
      <c r="AF486" s="46">
        <v>0</v>
      </c>
      <c r="AG486" s="41">
        <v>240</v>
      </c>
    </row>
    <row r="487" spans="2:33">
      <c r="B487" s="8" t="s">
        <v>8326</v>
      </c>
      <c r="C487" s="8" t="s">
        <v>49</v>
      </c>
      <c r="D487" s="8" t="s">
        <v>78</v>
      </c>
      <c r="E487" s="9">
        <v>46235</v>
      </c>
      <c r="F487" s="8" t="s">
        <v>52</v>
      </c>
      <c r="G487" s="8" t="s">
        <v>77</v>
      </c>
      <c r="H487" s="8" t="s">
        <v>53</v>
      </c>
      <c r="I487" s="8" t="s">
        <v>79</v>
      </c>
      <c r="J487" s="61">
        <v>0</v>
      </c>
      <c r="K487" s="8">
        <v>1</v>
      </c>
      <c r="L487" s="8">
        <v>4</v>
      </c>
      <c r="M487" s="8" t="s">
        <v>80</v>
      </c>
      <c r="N487" s="9">
        <v>46251</v>
      </c>
      <c r="O487" s="10">
        <v>46251.375</v>
      </c>
      <c r="P487" s="10">
        <v>46251.5625</v>
      </c>
      <c r="Q487" s="8" t="s">
        <v>60</v>
      </c>
      <c r="R487" s="8">
        <v>4</v>
      </c>
      <c r="S487" s="8">
        <v>0</v>
      </c>
      <c r="T487" s="8" t="b">
        <v>0</v>
      </c>
      <c r="U487" s="34">
        <v>270</v>
      </c>
      <c r="V487" s="34">
        <v>235</v>
      </c>
      <c r="W487" s="34">
        <v>155</v>
      </c>
      <c r="X487" s="8">
        <v>0</v>
      </c>
      <c r="Y487" s="8">
        <v>0</v>
      </c>
      <c r="Z487" s="10">
        <v>46251.383333333331</v>
      </c>
      <c r="AA487" s="10">
        <v>46251.546527777777</v>
      </c>
      <c r="AB487" s="8">
        <v>4</v>
      </c>
      <c r="AC487" s="8">
        <v>0</v>
      </c>
      <c r="AD487" s="8"/>
      <c r="AE487" s="46">
        <v>1</v>
      </c>
      <c r="AF487" s="46">
        <v>0</v>
      </c>
      <c r="AG487" s="41">
        <v>270</v>
      </c>
    </row>
    <row r="488" spans="2:33">
      <c r="B488" s="8" t="s">
        <v>8326</v>
      </c>
      <c r="C488" s="8" t="s">
        <v>49</v>
      </c>
      <c r="D488" s="8" t="s">
        <v>78</v>
      </c>
      <c r="E488" s="9">
        <v>46235</v>
      </c>
      <c r="F488" s="8" t="s">
        <v>52</v>
      </c>
      <c r="G488" s="8" t="s">
        <v>77</v>
      </c>
      <c r="H488" s="8" t="s">
        <v>53</v>
      </c>
      <c r="I488" s="8" t="s">
        <v>79</v>
      </c>
      <c r="J488" s="61">
        <v>0</v>
      </c>
      <c r="K488" s="8">
        <v>1</v>
      </c>
      <c r="L488" s="8">
        <v>4</v>
      </c>
      <c r="M488" s="8" t="s">
        <v>80</v>
      </c>
      <c r="N488" s="9">
        <v>46252</v>
      </c>
      <c r="O488" s="10">
        <v>46252.375</v>
      </c>
      <c r="P488" s="10">
        <v>46252.520833333336</v>
      </c>
      <c r="Q488" s="8" t="s">
        <v>60</v>
      </c>
      <c r="R488" s="8">
        <v>4</v>
      </c>
      <c r="S488" s="8">
        <v>0</v>
      </c>
      <c r="T488" s="8" t="b">
        <v>0</v>
      </c>
      <c r="U488" s="34">
        <v>210</v>
      </c>
      <c r="V488" s="34">
        <v>188</v>
      </c>
      <c r="W488" s="34">
        <v>118</v>
      </c>
      <c r="X488" s="8">
        <v>0</v>
      </c>
      <c r="Y488" s="8">
        <v>0</v>
      </c>
      <c r="Z488" s="10">
        <v>46252.383333333331</v>
      </c>
      <c r="AA488" s="10">
        <v>46252.513888888891</v>
      </c>
      <c r="AB488" s="8">
        <v>4</v>
      </c>
      <c r="AC488" s="8">
        <v>0</v>
      </c>
      <c r="AD488" s="8"/>
      <c r="AE488" s="46">
        <v>1</v>
      </c>
      <c r="AF488" s="46">
        <v>0</v>
      </c>
      <c r="AG488" s="41">
        <v>210</v>
      </c>
    </row>
    <row r="489" spans="2:33">
      <c r="B489" s="8" t="s">
        <v>8326</v>
      </c>
      <c r="C489" s="8" t="s">
        <v>49</v>
      </c>
      <c r="D489" s="8" t="s">
        <v>78</v>
      </c>
      <c r="E489" s="9">
        <v>46235</v>
      </c>
      <c r="F489" s="8" t="s">
        <v>52</v>
      </c>
      <c r="G489" s="8" t="s">
        <v>77</v>
      </c>
      <c r="H489" s="8" t="s">
        <v>53</v>
      </c>
      <c r="I489" s="8" t="s">
        <v>79</v>
      </c>
      <c r="J489" s="61">
        <v>0</v>
      </c>
      <c r="K489" s="8">
        <v>1</v>
      </c>
      <c r="L489" s="8">
        <v>4</v>
      </c>
      <c r="M489" s="8" t="s">
        <v>80</v>
      </c>
      <c r="N489" s="9">
        <v>46253</v>
      </c>
      <c r="O489" s="10">
        <v>46253.5625</v>
      </c>
      <c r="P489" s="10">
        <v>46253.75</v>
      </c>
      <c r="Q489" s="8" t="s">
        <v>60</v>
      </c>
      <c r="R489" s="8">
        <v>4</v>
      </c>
      <c r="S489" s="8">
        <v>0</v>
      </c>
      <c r="T489" s="8" t="b">
        <v>0</v>
      </c>
      <c r="U489" s="34">
        <v>270</v>
      </c>
      <c r="V489" s="34">
        <v>248</v>
      </c>
      <c r="W489" s="34">
        <v>171</v>
      </c>
      <c r="X489" s="8">
        <v>0</v>
      </c>
      <c r="Y489" s="8">
        <v>0</v>
      </c>
      <c r="Z489" s="10">
        <v>46253.567361111112</v>
      </c>
      <c r="AA489" s="10">
        <v>46253.739583333336</v>
      </c>
      <c r="AB489" s="8">
        <v>4</v>
      </c>
      <c r="AC489" s="8">
        <v>0</v>
      </c>
      <c r="AD489" s="8"/>
      <c r="AE489" s="46">
        <v>1</v>
      </c>
      <c r="AF489" s="46">
        <v>0</v>
      </c>
      <c r="AG489" s="41">
        <v>270</v>
      </c>
    </row>
    <row r="490" spans="2:33">
      <c r="B490" s="8" t="s">
        <v>8326</v>
      </c>
      <c r="C490" s="8" t="s">
        <v>49</v>
      </c>
      <c r="D490" s="8" t="s">
        <v>78</v>
      </c>
      <c r="E490" s="9">
        <v>46235</v>
      </c>
      <c r="F490" s="8" t="s">
        <v>52</v>
      </c>
      <c r="G490" s="8" t="s">
        <v>77</v>
      </c>
      <c r="H490" s="8" t="s">
        <v>53</v>
      </c>
      <c r="I490" s="8" t="s">
        <v>79</v>
      </c>
      <c r="J490" s="61">
        <v>0</v>
      </c>
      <c r="K490" s="8">
        <v>1</v>
      </c>
      <c r="L490" s="8">
        <v>4</v>
      </c>
      <c r="M490" s="8" t="s">
        <v>80</v>
      </c>
      <c r="N490" s="9">
        <v>46258</v>
      </c>
      <c r="O490" s="10">
        <v>46258.3125</v>
      </c>
      <c r="P490" s="10">
        <v>46258.645833333336</v>
      </c>
      <c r="Q490" s="8" t="s">
        <v>60</v>
      </c>
      <c r="R490" s="8">
        <v>4</v>
      </c>
      <c r="S490" s="8">
        <v>0</v>
      </c>
      <c r="T490" s="8" t="b">
        <v>0</v>
      </c>
      <c r="U490" s="34">
        <v>480</v>
      </c>
      <c r="V490" s="34">
        <v>442</v>
      </c>
      <c r="W490" s="34">
        <v>326</v>
      </c>
      <c r="X490" s="8">
        <v>0</v>
      </c>
      <c r="Y490" s="8">
        <v>0</v>
      </c>
      <c r="Z490" s="10">
        <v>46258.318055555559</v>
      </c>
      <c r="AA490" s="10">
        <v>46258.625</v>
      </c>
      <c r="AB490" s="8">
        <v>4</v>
      </c>
      <c r="AC490" s="8">
        <v>0</v>
      </c>
      <c r="AD490" s="8"/>
      <c r="AE490" s="46">
        <v>1</v>
      </c>
      <c r="AF490" s="46">
        <v>0</v>
      </c>
      <c r="AG490" s="41">
        <v>480</v>
      </c>
    </row>
    <row r="491" spans="2:33">
      <c r="B491" s="8" t="s">
        <v>8326</v>
      </c>
      <c r="C491" s="8" t="s">
        <v>49</v>
      </c>
      <c r="D491" s="8" t="s">
        <v>78</v>
      </c>
      <c r="E491" s="9">
        <v>46235</v>
      </c>
      <c r="F491" s="8" t="s">
        <v>52</v>
      </c>
      <c r="G491" s="8" t="s">
        <v>77</v>
      </c>
      <c r="H491" s="8" t="s">
        <v>53</v>
      </c>
      <c r="I491" s="8" t="s">
        <v>79</v>
      </c>
      <c r="J491" s="61">
        <v>0</v>
      </c>
      <c r="K491" s="8">
        <v>1</v>
      </c>
      <c r="L491" s="8">
        <v>4</v>
      </c>
      <c r="M491" s="8" t="s">
        <v>80</v>
      </c>
      <c r="N491" s="9">
        <v>46260</v>
      </c>
      <c r="O491" s="10">
        <v>46260.5625</v>
      </c>
      <c r="P491" s="10">
        <v>46260.6875</v>
      </c>
      <c r="Q491" s="8" t="s">
        <v>60</v>
      </c>
      <c r="R491" s="8">
        <v>4</v>
      </c>
      <c r="S491" s="8">
        <v>0</v>
      </c>
      <c r="T491" s="8" t="b">
        <v>0</v>
      </c>
      <c r="U491" s="34">
        <v>180</v>
      </c>
      <c r="V491" s="34">
        <v>155</v>
      </c>
      <c r="W491" s="34">
        <v>107</v>
      </c>
      <c r="X491" s="8">
        <v>0</v>
      </c>
      <c r="Y491" s="8">
        <v>0</v>
      </c>
      <c r="Z491" s="10">
        <v>46260.568055555559</v>
      </c>
      <c r="AA491" s="10">
        <v>46260.675694444442</v>
      </c>
      <c r="AB491" s="8">
        <v>4</v>
      </c>
      <c r="AC491" s="8">
        <v>0</v>
      </c>
      <c r="AD491" s="8"/>
      <c r="AE491" s="46">
        <v>1</v>
      </c>
      <c r="AF491" s="46">
        <v>0</v>
      </c>
      <c r="AG491" s="41">
        <v>180</v>
      </c>
    </row>
    <row r="492" spans="2:33">
      <c r="B492" s="8" t="s">
        <v>8326</v>
      </c>
      <c r="C492" s="8" t="s">
        <v>49</v>
      </c>
      <c r="D492" s="8" t="s">
        <v>78</v>
      </c>
      <c r="E492" s="9">
        <v>46235</v>
      </c>
      <c r="F492" s="8" t="s">
        <v>52</v>
      </c>
      <c r="G492" s="8" t="s">
        <v>77</v>
      </c>
      <c r="H492" s="8" t="s">
        <v>53</v>
      </c>
      <c r="I492" s="8" t="s">
        <v>79</v>
      </c>
      <c r="J492" s="61">
        <v>0</v>
      </c>
      <c r="K492" s="8">
        <v>1</v>
      </c>
      <c r="L492" s="8">
        <v>4</v>
      </c>
      <c r="M492" s="8" t="s">
        <v>80</v>
      </c>
      <c r="N492" s="9">
        <v>46261</v>
      </c>
      <c r="O492" s="10">
        <v>46261.541666666664</v>
      </c>
      <c r="P492" s="10">
        <v>46261.708333333336</v>
      </c>
      <c r="Q492" s="8" t="s">
        <v>60</v>
      </c>
      <c r="R492" s="8">
        <v>4</v>
      </c>
      <c r="S492" s="8">
        <v>0</v>
      </c>
      <c r="T492" s="8" t="b">
        <v>0</v>
      </c>
      <c r="U492" s="34">
        <v>240</v>
      </c>
      <c r="V492" s="34">
        <v>202</v>
      </c>
      <c r="W492" s="34">
        <v>131</v>
      </c>
      <c r="X492" s="8">
        <v>0</v>
      </c>
      <c r="Y492" s="8">
        <v>0</v>
      </c>
      <c r="Z492" s="10">
        <v>46261.543055555558</v>
      </c>
      <c r="AA492" s="10">
        <v>46261.683333333334</v>
      </c>
      <c r="AB492" s="8">
        <v>4</v>
      </c>
      <c r="AC492" s="8">
        <v>0</v>
      </c>
      <c r="AD492" s="8"/>
      <c r="AE492" s="46">
        <v>1</v>
      </c>
      <c r="AF492" s="46">
        <v>0</v>
      </c>
      <c r="AG492" s="41">
        <v>240</v>
      </c>
    </row>
    <row r="493" spans="2:33">
      <c r="B493" s="8" t="s">
        <v>8326</v>
      </c>
      <c r="C493" s="8" t="s">
        <v>49</v>
      </c>
      <c r="D493" s="8" t="s">
        <v>78</v>
      </c>
      <c r="E493" s="9">
        <v>46235</v>
      </c>
      <c r="F493" s="8" t="s">
        <v>52</v>
      </c>
      <c r="G493" s="8" t="s">
        <v>77</v>
      </c>
      <c r="H493" s="8" t="s">
        <v>53</v>
      </c>
      <c r="I493" s="8" t="s">
        <v>79</v>
      </c>
      <c r="J493" s="61">
        <v>0</v>
      </c>
      <c r="K493" s="8">
        <v>1</v>
      </c>
      <c r="L493" s="8">
        <v>4</v>
      </c>
      <c r="M493" s="8" t="s">
        <v>80</v>
      </c>
      <c r="N493" s="9">
        <v>46263</v>
      </c>
      <c r="O493" s="10">
        <v>46263.354166666664</v>
      </c>
      <c r="P493" s="10">
        <v>46263.5</v>
      </c>
      <c r="Q493" s="8" t="s">
        <v>60</v>
      </c>
      <c r="R493" s="8">
        <v>4</v>
      </c>
      <c r="S493" s="8">
        <v>0</v>
      </c>
      <c r="T493" s="8" t="b">
        <v>0</v>
      </c>
      <c r="U493" s="34">
        <v>210</v>
      </c>
      <c r="V493" s="34">
        <v>193</v>
      </c>
      <c r="W493" s="34">
        <v>106</v>
      </c>
      <c r="X493" s="8">
        <v>0</v>
      </c>
      <c r="Y493" s="8">
        <v>0</v>
      </c>
      <c r="Z493" s="10">
        <v>46263.361111111109</v>
      </c>
      <c r="AA493" s="10">
        <v>46263.495138888888</v>
      </c>
      <c r="AB493" s="8">
        <v>4</v>
      </c>
      <c r="AC493" s="8">
        <v>0</v>
      </c>
      <c r="AD493" s="8"/>
      <c r="AE493" s="46">
        <v>1</v>
      </c>
      <c r="AF493" s="46">
        <v>0</v>
      </c>
      <c r="AG493" s="41">
        <v>210</v>
      </c>
    </row>
    <row r="494" spans="2:33">
      <c r="B494" s="8" t="s">
        <v>8326</v>
      </c>
      <c r="C494" s="8" t="s">
        <v>49</v>
      </c>
      <c r="D494" s="8" t="s">
        <v>78</v>
      </c>
      <c r="E494" s="9">
        <v>46235</v>
      </c>
      <c r="F494" s="8" t="s">
        <v>52</v>
      </c>
      <c r="G494" s="8" t="s">
        <v>77</v>
      </c>
      <c r="H494" s="8" t="s">
        <v>53</v>
      </c>
      <c r="I494" s="8" t="s">
        <v>79</v>
      </c>
      <c r="J494" s="61">
        <v>0</v>
      </c>
      <c r="K494" s="8">
        <v>1</v>
      </c>
      <c r="L494" s="8">
        <v>4</v>
      </c>
      <c r="M494" s="8" t="s">
        <v>80</v>
      </c>
      <c r="N494" s="9">
        <v>46264</v>
      </c>
      <c r="O494" s="10">
        <v>46264.333333333336</v>
      </c>
      <c r="P494" s="10">
        <v>46264.625</v>
      </c>
      <c r="Q494" s="8" t="s">
        <v>60</v>
      </c>
      <c r="R494" s="8">
        <v>4</v>
      </c>
      <c r="S494" s="8">
        <v>0</v>
      </c>
      <c r="T494" s="8" t="b">
        <v>0</v>
      </c>
      <c r="U494" s="34">
        <v>420</v>
      </c>
      <c r="V494" s="34">
        <v>377</v>
      </c>
      <c r="W494" s="34">
        <v>261</v>
      </c>
      <c r="X494" s="8">
        <v>0</v>
      </c>
      <c r="Y494" s="8">
        <v>0</v>
      </c>
      <c r="Z494" s="10">
        <v>46264.335416666669</v>
      </c>
      <c r="AA494" s="10">
        <v>46264.597222222219</v>
      </c>
      <c r="AB494" s="8">
        <v>4</v>
      </c>
      <c r="AC494" s="8">
        <v>0</v>
      </c>
      <c r="AD494" s="8"/>
      <c r="AE494" s="46">
        <v>1</v>
      </c>
      <c r="AF494" s="46">
        <v>0</v>
      </c>
      <c r="AG494" s="41">
        <v>420</v>
      </c>
    </row>
    <row r="495" spans="2:33">
      <c r="B495" s="8" t="s">
        <v>8326</v>
      </c>
      <c r="C495" s="8" t="s">
        <v>49</v>
      </c>
      <c r="D495" s="8" t="s">
        <v>81</v>
      </c>
      <c r="E495" s="9">
        <v>46235</v>
      </c>
      <c r="F495" s="8" t="s">
        <v>52</v>
      </c>
      <c r="G495" s="8" t="s">
        <v>77</v>
      </c>
      <c r="H495" s="8" t="s">
        <v>53</v>
      </c>
      <c r="I495" s="8" t="s">
        <v>79</v>
      </c>
      <c r="J495" s="61">
        <v>0</v>
      </c>
      <c r="K495" s="8">
        <v>1</v>
      </c>
      <c r="L495" s="8">
        <v>4</v>
      </c>
      <c r="M495" s="8" t="s">
        <v>80</v>
      </c>
      <c r="N495" s="9">
        <v>46236</v>
      </c>
      <c r="O495" s="10">
        <v>46236.375</v>
      </c>
      <c r="P495" s="10">
        <v>46236.75</v>
      </c>
      <c r="Q495" s="8" t="s">
        <v>60</v>
      </c>
      <c r="R495" s="8">
        <v>4</v>
      </c>
      <c r="S495" s="8">
        <v>0</v>
      </c>
      <c r="T495" s="8" t="b">
        <v>0</v>
      </c>
      <c r="U495" s="34">
        <v>540</v>
      </c>
      <c r="V495" s="34">
        <v>498</v>
      </c>
      <c r="W495" s="34">
        <v>375</v>
      </c>
      <c r="X495" s="8">
        <v>0</v>
      </c>
      <c r="Y495" s="8">
        <v>0</v>
      </c>
      <c r="Z495" s="10">
        <v>46236.382638888892</v>
      </c>
      <c r="AA495" s="10">
        <v>46236.728472222225</v>
      </c>
      <c r="AB495" s="8">
        <v>4</v>
      </c>
      <c r="AC495" s="8">
        <v>0</v>
      </c>
      <c r="AD495" s="8"/>
      <c r="AE495" s="46">
        <v>1</v>
      </c>
      <c r="AF495" s="46">
        <v>0</v>
      </c>
      <c r="AG495" s="41">
        <v>540</v>
      </c>
    </row>
    <row r="496" spans="2:33">
      <c r="B496" s="8" t="s">
        <v>8326</v>
      </c>
      <c r="C496" s="8" t="s">
        <v>49</v>
      </c>
      <c r="D496" s="8" t="s">
        <v>81</v>
      </c>
      <c r="E496" s="9">
        <v>46235</v>
      </c>
      <c r="F496" s="8" t="s">
        <v>52</v>
      </c>
      <c r="G496" s="8" t="s">
        <v>77</v>
      </c>
      <c r="H496" s="8" t="s">
        <v>53</v>
      </c>
      <c r="I496" s="8" t="s">
        <v>79</v>
      </c>
      <c r="J496" s="61">
        <v>0</v>
      </c>
      <c r="K496" s="8">
        <v>1</v>
      </c>
      <c r="L496" s="8">
        <v>4</v>
      </c>
      <c r="M496" s="8" t="s">
        <v>80</v>
      </c>
      <c r="N496" s="9">
        <v>46238</v>
      </c>
      <c r="O496" s="10">
        <v>46238.333333333336</v>
      </c>
      <c r="P496" s="10">
        <v>46238.479166666664</v>
      </c>
      <c r="Q496" s="8" t="s">
        <v>60</v>
      </c>
      <c r="R496" s="8">
        <v>4</v>
      </c>
      <c r="S496" s="8">
        <v>0</v>
      </c>
      <c r="T496" s="8" t="b">
        <v>0</v>
      </c>
      <c r="U496" s="34">
        <v>210</v>
      </c>
      <c r="V496" s="34">
        <v>166</v>
      </c>
      <c r="W496" s="34">
        <v>98</v>
      </c>
      <c r="X496" s="8">
        <v>0</v>
      </c>
      <c r="Y496" s="8">
        <v>0</v>
      </c>
      <c r="Z496" s="10">
        <v>46238.339583333334</v>
      </c>
      <c r="AA496" s="10">
        <v>46238.454861111109</v>
      </c>
      <c r="AB496" s="8">
        <v>4</v>
      </c>
      <c r="AC496" s="8">
        <v>0</v>
      </c>
      <c r="AD496" s="8"/>
      <c r="AE496" s="46">
        <v>1</v>
      </c>
      <c r="AF496" s="46">
        <v>0</v>
      </c>
      <c r="AG496" s="41">
        <v>210</v>
      </c>
    </row>
    <row r="497" spans="2:33">
      <c r="B497" s="8" t="s">
        <v>8326</v>
      </c>
      <c r="C497" s="8" t="s">
        <v>49</v>
      </c>
      <c r="D497" s="8" t="s">
        <v>81</v>
      </c>
      <c r="E497" s="9">
        <v>46235</v>
      </c>
      <c r="F497" s="8" t="s">
        <v>52</v>
      </c>
      <c r="G497" s="8" t="s">
        <v>77</v>
      </c>
      <c r="H497" s="8" t="s">
        <v>53</v>
      </c>
      <c r="I497" s="8" t="s">
        <v>79</v>
      </c>
      <c r="J497" s="61">
        <v>0</v>
      </c>
      <c r="K497" s="8">
        <v>1</v>
      </c>
      <c r="L497" s="8">
        <v>4</v>
      </c>
      <c r="M497" s="8" t="s">
        <v>80</v>
      </c>
      <c r="N497" s="9">
        <v>46244</v>
      </c>
      <c r="O497" s="10">
        <v>46244.375</v>
      </c>
      <c r="P497" s="10">
        <v>46244.666666666664</v>
      </c>
      <c r="Q497" s="8" t="s">
        <v>60</v>
      </c>
      <c r="R497" s="8">
        <v>4</v>
      </c>
      <c r="S497" s="8">
        <v>0</v>
      </c>
      <c r="T497" s="8" t="b">
        <v>0</v>
      </c>
      <c r="U497" s="34">
        <v>420</v>
      </c>
      <c r="V497" s="34">
        <v>392</v>
      </c>
      <c r="W497" s="34">
        <v>300</v>
      </c>
      <c r="X497" s="8">
        <v>0</v>
      </c>
      <c r="Y497" s="8">
        <v>0</v>
      </c>
      <c r="Z497" s="10">
        <v>46244.379166666666</v>
      </c>
      <c r="AA497" s="10">
        <v>46244.651388888888</v>
      </c>
      <c r="AB497" s="8">
        <v>4</v>
      </c>
      <c r="AC497" s="8">
        <v>0</v>
      </c>
      <c r="AD497" s="8"/>
      <c r="AE497" s="46">
        <v>1</v>
      </c>
      <c r="AF497" s="46">
        <v>0</v>
      </c>
      <c r="AG497" s="41">
        <v>420</v>
      </c>
    </row>
    <row r="498" spans="2:33">
      <c r="B498" s="8" t="s">
        <v>8326</v>
      </c>
      <c r="C498" s="8" t="s">
        <v>49</v>
      </c>
      <c r="D498" s="8" t="s">
        <v>81</v>
      </c>
      <c r="E498" s="9">
        <v>46235</v>
      </c>
      <c r="F498" s="8" t="s">
        <v>52</v>
      </c>
      <c r="G498" s="8" t="s">
        <v>77</v>
      </c>
      <c r="H498" s="8" t="s">
        <v>53</v>
      </c>
      <c r="I498" s="8" t="s">
        <v>79</v>
      </c>
      <c r="J498" s="61">
        <v>0</v>
      </c>
      <c r="K498" s="8">
        <v>1</v>
      </c>
      <c r="L498" s="8">
        <v>4</v>
      </c>
      <c r="M498" s="8" t="s">
        <v>80</v>
      </c>
      <c r="N498" s="9">
        <v>46245</v>
      </c>
      <c r="O498" s="10">
        <v>46245.541666666664</v>
      </c>
      <c r="P498" s="10">
        <v>46245.729166666664</v>
      </c>
      <c r="Q498" s="8" t="s">
        <v>60</v>
      </c>
      <c r="R498" s="8">
        <v>4</v>
      </c>
      <c r="S498" s="8">
        <v>0</v>
      </c>
      <c r="T498" s="8" t="b">
        <v>0</v>
      </c>
      <c r="U498" s="34">
        <v>270</v>
      </c>
      <c r="V498" s="34">
        <v>236</v>
      </c>
      <c r="W498" s="34">
        <v>145</v>
      </c>
      <c r="X498" s="8">
        <v>0</v>
      </c>
      <c r="Y498" s="8">
        <v>0</v>
      </c>
      <c r="Z498" s="10">
        <v>46245.545138888891</v>
      </c>
      <c r="AA498" s="10">
        <v>46245.709027777775</v>
      </c>
      <c r="AB498" s="8">
        <v>4</v>
      </c>
      <c r="AC498" s="8">
        <v>0</v>
      </c>
      <c r="AD498" s="8"/>
      <c r="AE498" s="46">
        <v>1</v>
      </c>
      <c r="AF498" s="46">
        <v>0</v>
      </c>
      <c r="AG498" s="41">
        <v>270</v>
      </c>
    </row>
    <row r="499" spans="2:33">
      <c r="B499" s="8" t="s">
        <v>8326</v>
      </c>
      <c r="C499" s="8" t="s">
        <v>49</v>
      </c>
      <c r="D499" s="8" t="s">
        <v>81</v>
      </c>
      <c r="E499" s="9">
        <v>46235</v>
      </c>
      <c r="F499" s="8" t="s">
        <v>52</v>
      </c>
      <c r="G499" s="8" t="s">
        <v>77</v>
      </c>
      <c r="H499" s="8" t="s">
        <v>53</v>
      </c>
      <c r="I499" s="8" t="s">
        <v>79</v>
      </c>
      <c r="J499" s="61">
        <v>0</v>
      </c>
      <c r="K499" s="8">
        <v>1</v>
      </c>
      <c r="L499" s="8">
        <v>4</v>
      </c>
      <c r="M499" s="8" t="s">
        <v>80</v>
      </c>
      <c r="N499" s="9">
        <v>46246</v>
      </c>
      <c r="O499" s="10">
        <v>46246.354166666664</v>
      </c>
      <c r="P499" s="10">
        <v>46246.5625</v>
      </c>
      <c r="Q499" s="8" t="s">
        <v>60</v>
      </c>
      <c r="R499" s="8">
        <v>4</v>
      </c>
      <c r="S499" s="8">
        <v>0</v>
      </c>
      <c r="T499" s="8" t="b">
        <v>0</v>
      </c>
      <c r="U499" s="34">
        <v>300</v>
      </c>
      <c r="V499" s="34">
        <v>257</v>
      </c>
      <c r="W499" s="34">
        <v>173</v>
      </c>
      <c r="X499" s="8">
        <v>0</v>
      </c>
      <c r="Y499" s="8">
        <v>0</v>
      </c>
      <c r="Z499" s="10">
        <v>46246.36041666667</v>
      </c>
      <c r="AA499" s="10">
        <v>46246.538888888892</v>
      </c>
      <c r="AB499" s="8">
        <v>4</v>
      </c>
      <c r="AC499" s="8">
        <v>0</v>
      </c>
      <c r="AD499" s="8"/>
      <c r="AE499" s="46">
        <v>1</v>
      </c>
      <c r="AF499" s="46">
        <v>0</v>
      </c>
      <c r="AG499" s="41">
        <v>300</v>
      </c>
    </row>
    <row r="500" spans="2:33">
      <c r="B500" s="8" t="s">
        <v>8326</v>
      </c>
      <c r="C500" s="8" t="s">
        <v>49</v>
      </c>
      <c r="D500" s="8" t="s">
        <v>81</v>
      </c>
      <c r="E500" s="9">
        <v>46235</v>
      </c>
      <c r="F500" s="8" t="s">
        <v>52</v>
      </c>
      <c r="G500" s="8" t="s">
        <v>77</v>
      </c>
      <c r="H500" s="8" t="s">
        <v>53</v>
      </c>
      <c r="I500" s="8" t="s">
        <v>79</v>
      </c>
      <c r="J500" s="61">
        <v>0</v>
      </c>
      <c r="K500" s="8">
        <v>1</v>
      </c>
      <c r="L500" s="8">
        <v>4</v>
      </c>
      <c r="M500" s="8" t="s">
        <v>80</v>
      </c>
      <c r="N500" s="9">
        <v>46247</v>
      </c>
      <c r="O500" s="10">
        <v>46247.354166666664</v>
      </c>
      <c r="P500" s="10">
        <v>46247.729166666664</v>
      </c>
      <c r="Q500" s="8" t="s">
        <v>60</v>
      </c>
      <c r="R500" s="8">
        <v>4</v>
      </c>
      <c r="S500" s="8">
        <v>0</v>
      </c>
      <c r="T500" s="8" t="b">
        <v>0</v>
      </c>
      <c r="U500" s="34">
        <v>540</v>
      </c>
      <c r="V500" s="34">
        <v>494</v>
      </c>
      <c r="W500" s="34">
        <v>371</v>
      </c>
      <c r="X500" s="8">
        <v>0</v>
      </c>
      <c r="Y500" s="8">
        <v>0</v>
      </c>
      <c r="Z500" s="10">
        <v>46247.362500000003</v>
      </c>
      <c r="AA500" s="10">
        <v>46247.705555555556</v>
      </c>
      <c r="AB500" s="8">
        <v>4</v>
      </c>
      <c r="AC500" s="8">
        <v>0</v>
      </c>
      <c r="AD500" s="8"/>
      <c r="AE500" s="46">
        <v>1</v>
      </c>
      <c r="AF500" s="46">
        <v>0</v>
      </c>
      <c r="AG500" s="41">
        <v>540</v>
      </c>
    </row>
    <row r="501" spans="2:33">
      <c r="B501" s="8" t="s">
        <v>8326</v>
      </c>
      <c r="C501" s="8" t="s">
        <v>49</v>
      </c>
      <c r="D501" s="8" t="s">
        <v>81</v>
      </c>
      <c r="E501" s="9">
        <v>46235</v>
      </c>
      <c r="F501" s="8" t="s">
        <v>52</v>
      </c>
      <c r="G501" s="8" t="s">
        <v>77</v>
      </c>
      <c r="H501" s="8" t="s">
        <v>53</v>
      </c>
      <c r="I501" s="8" t="s">
        <v>79</v>
      </c>
      <c r="J501" s="61">
        <v>0</v>
      </c>
      <c r="K501" s="8">
        <v>1</v>
      </c>
      <c r="L501" s="8">
        <v>4</v>
      </c>
      <c r="M501" s="8" t="s">
        <v>80</v>
      </c>
      <c r="N501" s="9">
        <v>46250</v>
      </c>
      <c r="O501" s="10">
        <v>46250.333333333336</v>
      </c>
      <c r="P501" s="10">
        <v>46250.666666666664</v>
      </c>
      <c r="Q501" s="8" t="s">
        <v>60</v>
      </c>
      <c r="R501" s="8">
        <v>4</v>
      </c>
      <c r="S501" s="8">
        <v>0</v>
      </c>
      <c r="T501" s="8" t="b">
        <v>0</v>
      </c>
      <c r="U501" s="34">
        <v>480</v>
      </c>
      <c r="V501" s="34">
        <v>434</v>
      </c>
      <c r="W501" s="34">
        <v>323</v>
      </c>
      <c r="X501" s="8">
        <v>0</v>
      </c>
      <c r="Y501" s="8">
        <v>0</v>
      </c>
      <c r="Z501" s="10">
        <v>46250.340277777781</v>
      </c>
      <c r="AA501" s="10">
        <v>46250.64166666667</v>
      </c>
      <c r="AB501" s="8">
        <v>4</v>
      </c>
      <c r="AC501" s="8">
        <v>0</v>
      </c>
      <c r="AD501" s="8"/>
      <c r="AE501" s="46">
        <v>1</v>
      </c>
      <c r="AF501" s="46">
        <v>0</v>
      </c>
      <c r="AG501" s="41">
        <v>480</v>
      </c>
    </row>
    <row r="502" spans="2:33">
      <c r="B502" s="8" t="s">
        <v>8326</v>
      </c>
      <c r="C502" s="8" t="s">
        <v>49</v>
      </c>
      <c r="D502" s="8" t="s">
        <v>81</v>
      </c>
      <c r="E502" s="9">
        <v>46235</v>
      </c>
      <c r="F502" s="8" t="s">
        <v>52</v>
      </c>
      <c r="G502" s="8" t="s">
        <v>77</v>
      </c>
      <c r="H502" s="8" t="s">
        <v>53</v>
      </c>
      <c r="I502" s="8" t="s">
        <v>79</v>
      </c>
      <c r="J502" s="61">
        <v>0</v>
      </c>
      <c r="K502" s="8">
        <v>1</v>
      </c>
      <c r="L502" s="8">
        <v>4</v>
      </c>
      <c r="M502" s="8" t="s">
        <v>80</v>
      </c>
      <c r="N502" s="9">
        <v>46251</v>
      </c>
      <c r="O502" s="10">
        <v>46251.5625</v>
      </c>
      <c r="P502" s="10">
        <v>46251.708333333336</v>
      </c>
      <c r="Q502" s="8" t="s">
        <v>60</v>
      </c>
      <c r="R502" s="8">
        <v>4</v>
      </c>
      <c r="S502" s="8">
        <v>0</v>
      </c>
      <c r="T502" s="8" t="b">
        <v>0</v>
      </c>
      <c r="U502" s="34">
        <v>210</v>
      </c>
      <c r="V502" s="34">
        <v>180</v>
      </c>
      <c r="W502" s="34">
        <v>107</v>
      </c>
      <c r="X502" s="8">
        <v>0</v>
      </c>
      <c r="Y502" s="8">
        <v>0</v>
      </c>
      <c r="Z502" s="10">
        <v>46251.568749999999</v>
      </c>
      <c r="AA502" s="10">
        <v>46251.693749999999</v>
      </c>
      <c r="AB502" s="8">
        <v>4</v>
      </c>
      <c r="AC502" s="8">
        <v>0</v>
      </c>
      <c r="AD502" s="8"/>
      <c r="AE502" s="46">
        <v>1</v>
      </c>
      <c r="AF502" s="46">
        <v>0</v>
      </c>
      <c r="AG502" s="41">
        <v>210</v>
      </c>
    </row>
    <row r="503" spans="2:33">
      <c r="B503" s="8" t="s">
        <v>8326</v>
      </c>
      <c r="C503" s="8" t="s">
        <v>49</v>
      </c>
      <c r="D503" s="8" t="s">
        <v>81</v>
      </c>
      <c r="E503" s="9">
        <v>46235</v>
      </c>
      <c r="F503" s="8" t="s">
        <v>52</v>
      </c>
      <c r="G503" s="8" t="s">
        <v>77</v>
      </c>
      <c r="H503" s="8" t="s">
        <v>53</v>
      </c>
      <c r="I503" s="8" t="s">
        <v>79</v>
      </c>
      <c r="J503" s="61">
        <v>0</v>
      </c>
      <c r="K503" s="8">
        <v>1</v>
      </c>
      <c r="L503" s="8">
        <v>4</v>
      </c>
      <c r="M503" s="8" t="s">
        <v>80</v>
      </c>
      <c r="N503" s="9">
        <v>46252</v>
      </c>
      <c r="O503" s="10">
        <v>46252.375</v>
      </c>
      <c r="P503" s="10">
        <v>46252.75</v>
      </c>
      <c r="Q503" s="8" t="s">
        <v>60</v>
      </c>
      <c r="R503" s="8">
        <v>4</v>
      </c>
      <c r="S503" s="8">
        <v>0</v>
      </c>
      <c r="T503" s="8" t="b">
        <v>0</v>
      </c>
      <c r="U503" s="34">
        <v>540</v>
      </c>
      <c r="V503" s="34">
        <v>486</v>
      </c>
      <c r="W503" s="34">
        <v>394</v>
      </c>
      <c r="X503" s="8">
        <v>0</v>
      </c>
      <c r="Y503" s="8">
        <v>0</v>
      </c>
      <c r="Z503" s="10">
        <v>46252.379166666666</v>
      </c>
      <c r="AA503" s="10">
        <v>46252.716666666667</v>
      </c>
      <c r="AB503" s="8">
        <v>4</v>
      </c>
      <c r="AC503" s="8">
        <v>0</v>
      </c>
      <c r="AD503" s="8"/>
      <c r="AE503" s="46">
        <v>1</v>
      </c>
      <c r="AF503" s="46">
        <v>0</v>
      </c>
      <c r="AG503" s="41">
        <v>540</v>
      </c>
    </row>
    <row r="504" spans="2:33">
      <c r="B504" s="8" t="s">
        <v>8326</v>
      </c>
      <c r="C504" s="8" t="s">
        <v>49</v>
      </c>
      <c r="D504" s="8" t="s">
        <v>81</v>
      </c>
      <c r="E504" s="9">
        <v>46235</v>
      </c>
      <c r="F504" s="8" t="s">
        <v>52</v>
      </c>
      <c r="G504" s="8" t="s">
        <v>77</v>
      </c>
      <c r="H504" s="8" t="s">
        <v>53</v>
      </c>
      <c r="I504" s="8" t="s">
        <v>79</v>
      </c>
      <c r="J504" s="61">
        <v>0</v>
      </c>
      <c r="K504" s="8">
        <v>1</v>
      </c>
      <c r="L504" s="8">
        <v>4</v>
      </c>
      <c r="M504" s="8" t="s">
        <v>80</v>
      </c>
      <c r="N504" s="9">
        <v>46254</v>
      </c>
      <c r="O504" s="10">
        <v>46254.375</v>
      </c>
      <c r="P504" s="10">
        <v>46254.708333333336</v>
      </c>
      <c r="Q504" s="8" t="s">
        <v>60</v>
      </c>
      <c r="R504" s="8">
        <v>4</v>
      </c>
      <c r="S504" s="8">
        <v>0</v>
      </c>
      <c r="T504" s="8" t="b">
        <v>0</v>
      </c>
      <c r="U504" s="34">
        <v>480</v>
      </c>
      <c r="V504" s="34">
        <v>444</v>
      </c>
      <c r="W504" s="34">
        <v>310</v>
      </c>
      <c r="X504" s="8">
        <v>0</v>
      </c>
      <c r="Y504" s="8">
        <v>0</v>
      </c>
      <c r="Z504" s="10">
        <v>46254.381249999999</v>
      </c>
      <c r="AA504" s="10">
        <v>46254.689583333333</v>
      </c>
      <c r="AB504" s="8">
        <v>4</v>
      </c>
      <c r="AC504" s="8">
        <v>0</v>
      </c>
      <c r="AD504" s="8"/>
      <c r="AE504" s="46">
        <v>1</v>
      </c>
      <c r="AF504" s="46">
        <v>0</v>
      </c>
      <c r="AG504" s="41">
        <v>480</v>
      </c>
    </row>
    <row r="505" spans="2:33">
      <c r="B505" s="8" t="s">
        <v>8326</v>
      </c>
      <c r="C505" s="8" t="s">
        <v>49</v>
      </c>
      <c r="D505" s="8" t="s">
        <v>81</v>
      </c>
      <c r="E505" s="9">
        <v>46235</v>
      </c>
      <c r="F505" s="8" t="s">
        <v>52</v>
      </c>
      <c r="G505" s="8" t="s">
        <v>77</v>
      </c>
      <c r="H505" s="8" t="s">
        <v>53</v>
      </c>
      <c r="I505" s="8" t="s">
        <v>79</v>
      </c>
      <c r="J505" s="61">
        <v>0</v>
      </c>
      <c r="K505" s="8">
        <v>1</v>
      </c>
      <c r="L505" s="8">
        <v>4</v>
      </c>
      <c r="M505" s="8" t="s">
        <v>80</v>
      </c>
      <c r="N505" s="9">
        <v>46256</v>
      </c>
      <c r="O505" s="10">
        <v>46256.375</v>
      </c>
      <c r="P505" s="10">
        <v>46256.708333333336</v>
      </c>
      <c r="Q505" s="8" t="s">
        <v>60</v>
      </c>
      <c r="R505" s="8">
        <v>4</v>
      </c>
      <c r="S505" s="8">
        <v>0</v>
      </c>
      <c r="T505" s="8" t="b">
        <v>0</v>
      </c>
      <c r="U505" s="34">
        <v>480</v>
      </c>
      <c r="V505" s="34">
        <v>450</v>
      </c>
      <c r="W505" s="34">
        <v>359</v>
      </c>
      <c r="X505" s="8">
        <v>0</v>
      </c>
      <c r="Y505" s="8">
        <v>0</v>
      </c>
      <c r="Z505" s="10">
        <v>46256.381944444445</v>
      </c>
      <c r="AA505" s="10">
        <v>46256.694444444445</v>
      </c>
      <c r="AB505" s="8">
        <v>4</v>
      </c>
      <c r="AC505" s="8">
        <v>0</v>
      </c>
      <c r="AD505" s="8"/>
      <c r="AE505" s="46">
        <v>1</v>
      </c>
      <c r="AF505" s="46">
        <v>0</v>
      </c>
      <c r="AG505" s="41">
        <v>480</v>
      </c>
    </row>
    <row r="506" spans="2:33">
      <c r="B506" s="8" t="s">
        <v>8326</v>
      </c>
      <c r="C506" s="8" t="s">
        <v>49</v>
      </c>
      <c r="D506" s="8" t="s">
        <v>81</v>
      </c>
      <c r="E506" s="9">
        <v>46235</v>
      </c>
      <c r="F506" s="8" t="s">
        <v>52</v>
      </c>
      <c r="G506" s="8" t="s">
        <v>77</v>
      </c>
      <c r="H506" s="8" t="s">
        <v>53</v>
      </c>
      <c r="I506" s="8" t="s">
        <v>79</v>
      </c>
      <c r="J506" s="61">
        <v>0</v>
      </c>
      <c r="K506" s="8">
        <v>1</v>
      </c>
      <c r="L506" s="8">
        <v>4</v>
      </c>
      <c r="M506" s="8" t="s">
        <v>80</v>
      </c>
      <c r="N506" s="9">
        <v>46257</v>
      </c>
      <c r="O506" s="10">
        <v>46257.541666666664</v>
      </c>
      <c r="P506" s="10">
        <v>46257.6875</v>
      </c>
      <c r="Q506" s="8" t="s">
        <v>60</v>
      </c>
      <c r="R506" s="8">
        <v>4</v>
      </c>
      <c r="S506" s="8">
        <v>0</v>
      </c>
      <c r="T506" s="8" t="b">
        <v>0</v>
      </c>
      <c r="U506" s="34">
        <v>210</v>
      </c>
      <c r="V506" s="34">
        <v>186</v>
      </c>
      <c r="W506" s="34">
        <v>105</v>
      </c>
      <c r="X506" s="8">
        <v>0</v>
      </c>
      <c r="Y506" s="8">
        <v>0</v>
      </c>
      <c r="Z506" s="10">
        <v>46257.544444444444</v>
      </c>
      <c r="AA506" s="10">
        <v>46257.673611111109</v>
      </c>
      <c r="AB506" s="8">
        <v>4</v>
      </c>
      <c r="AC506" s="8">
        <v>0</v>
      </c>
      <c r="AD506" s="8"/>
      <c r="AE506" s="46">
        <v>1</v>
      </c>
      <c r="AF506" s="46">
        <v>0</v>
      </c>
      <c r="AG506" s="41">
        <v>210</v>
      </c>
    </row>
    <row r="507" spans="2:33">
      <c r="B507" s="8" t="s">
        <v>8326</v>
      </c>
      <c r="C507" s="8" t="s">
        <v>49</v>
      </c>
      <c r="D507" s="8" t="s">
        <v>81</v>
      </c>
      <c r="E507" s="9">
        <v>46235</v>
      </c>
      <c r="F507" s="8" t="s">
        <v>52</v>
      </c>
      <c r="G507" s="8" t="s">
        <v>77</v>
      </c>
      <c r="H507" s="8" t="s">
        <v>53</v>
      </c>
      <c r="I507" s="8" t="s">
        <v>79</v>
      </c>
      <c r="J507" s="61">
        <v>0</v>
      </c>
      <c r="K507" s="8">
        <v>1</v>
      </c>
      <c r="L507" s="8">
        <v>4</v>
      </c>
      <c r="M507" s="8" t="s">
        <v>80</v>
      </c>
      <c r="N507" s="9">
        <v>46258</v>
      </c>
      <c r="O507" s="10">
        <v>46258.354166666664</v>
      </c>
      <c r="P507" s="10">
        <v>46258.520833333336</v>
      </c>
      <c r="Q507" s="8" t="s">
        <v>60</v>
      </c>
      <c r="R507" s="8">
        <v>4</v>
      </c>
      <c r="S507" s="8">
        <v>0</v>
      </c>
      <c r="T507" s="8" t="b">
        <v>0</v>
      </c>
      <c r="U507" s="34">
        <v>240</v>
      </c>
      <c r="V507" s="34">
        <v>209</v>
      </c>
      <c r="W507" s="34">
        <v>136</v>
      </c>
      <c r="X507" s="8">
        <v>0</v>
      </c>
      <c r="Y507" s="8">
        <v>0</v>
      </c>
      <c r="Z507" s="10">
        <v>46258.361805555556</v>
      </c>
      <c r="AA507" s="10">
        <v>46258.506944444445</v>
      </c>
      <c r="AB507" s="8">
        <v>4</v>
      </c>
      <c r="AC507" s="8">
        <v>0</v>
      </c>
      <c r="AD507" s="8"/>
      <c r="AE507" s="46">
        <v>1</v>
      </c>
      <c r="AF507" s="46">
        <v>0</v>
      </c>
      <c r="AG507" s="41">
        <v>240</v>
      </c>
    </row>
    <row r="508" spans="2:33">
      <c r="B508" s="8" t="s">
        <v>8326</v>
      </c>
      <c r="C508" s="8" t="s">
        <v>49</v>
      </c>
      <c r="D508" s="8" t="s">
        <v>81</v>
      </c>
      <c r="E508" s="9">
        <v>46235</v>
      </c>
      <c r="F508" s="8" t="s">
        <v>52</v>
      </c>
      <c r="G508" s="8" t="s">
        <v>77</v>
      </c>
      <c r="H508" s="8" t="s">
        <v>53</v>
      </c>
      <c r="I508" s="8" t="s">
        <v>79</v>
      </c>
      <c r="J508" s="61">
        <v>0</v>
      </c>
      <c r="K508" s="8">
        <v>1</v>
      </c>
      <c r="L508" s="8">
        <v>4</v>
      </c>
      <c r="M508" s="8" t="s">
        <v>80</v>
      </c>
      <c r="N508" s="9">
        <v>46260</v>
      </c>
      <c r="O508" s="10">
        <v>46260.333333333336</v>
      </c>
      <c r="P508" s="10">
        <v>46260.708333333336</v>
      </c>
      <c r="Q508" s="8" t="s">
        <v>60</v>
      </c>
      <c r="R508" s="8">
        <v>4</v>
      </c>
      <c r="S508" s="8">
        <v>0</v>
      </c>
      <c r="T508" s="8" t="b">
        <v>0</v>
      </c>
      <c r="U508" s="34">
        <v>540</v>
      </c>
      <c r="V508" s="34">
        <v>493</v>
      </c>
      <c r="W508" s="34">
        <v>389</v>
      </c>
      <c r="X508" s="8">
        <v>0</v>
      </c>
      <c r="Y508" s="8">
        <v>0</v>
      </c>
      <c r="Z508" s="10">
        <v>46260.339583333334</v>
      </c>
      <c r="AA508" s="10">
        <v>46260.681944444441</v>
      </c>
      <c r="AB508" s="8">
        <v>4</v>
      </c>
      <c r="AC508" s="8">
        <v>0</v>
      </c>
      <c r="AD508" s="8"/>
      <c r="AE508" s="46">
        <v>1</v>
      </c>
      <c r="AF508" s="46">
        <v>0</v>
      </c>
      <c r="AG508" s="41">
        <v>540</v>
      </c>
    </row>
    <row r="509" spans="2:33">
      <c r="B509" s="8" t="s">
        <v>8326</v>
      </c>
      <c r="C509" s="8" t="s">
        <v>49</v>
      </c>
      <c r="D509" s="8" t="s">
        <v>81</v>
      </c>
      <c r="E509" s="9">
        <v>46235</v>
      </c>
      <c r="F509" s="8" t="s">
        <v>52</v>
      </c>
      <c r="G509" s="8" t="s">
        <v>77</v>
      </c>
      <c r="H509" s="8" t="s">
        <v>53</v>
      </c>
      <c r="I509" s="8" t="s">
        <v>79</v>
      </c>
      <c r="J509" s="61">
        <v>0</v>
      </c>
      <c r="K509" s="8">
        <v>1</v>
      </c>
      <c r="L509" s="8">
        <v>4</v>
      </c>
      <c r="M509" s="8" t="s">
        <v>80</v>
      </c>
      <c r="N509" s="9">
        <v>46261</v>
      </c>
      <c r="O509" s="10">
        <v>46261.333333333336</v>
      </c>
      <c r="P509" s="10">
        <v>46261.666666666664</v>
      </c>
      <c r="Q509" s="8" t="s">
        <v>60</v>
      </c>
      <c r="R509" s="8">
        <v>4</v>
      </c>
      <c r="S509" s="8">
        <v>0</v>
      </c>
      <c r="T509" s="8" t="b">
        <v>0</v>
      </c>
      <c r="U509" s="34">
        <v>480</v>
      </c>
      <c r="V509" s="34">
        <v>451</v>
      </c>
      <c r="W509" s="34">
        <v>317</v>
      </c>
      <c r="X509" s="8">
        <v>0</v>
      </c>
      <c r="Y509" s="8">
        <v>0</v>
      </c>
      <c r="Z509" s="10">
        <v>46261.34097222222</v>
      </c>
      <c r="AA509" s="10">
        <v>46261.654166666667</v>
      </c>
      <c r="AB509" s="8">
        <v>4</v>
      </c>
      <c r="AC509" s="8">
        <v>0</v>
      </c>
      <c r="AD509" s="8"/>
      <c r="AE509" s="46">
        <v>1</v>
      </c>
      <c r="AF509" s="46">
        <v>0</v>
      </c>
      <c r="AG509" s="41">
        <v>480</v>
      </c>
    </row>
    <row r="510" spans="2:33">
      <c r="B510" s="8" t="s">
        <v>8326</v>
      </c>
      <c r="C510" s="8" t="s">
        <v>49</v>
      </c>
      <c r="D510" s="8" t="s">
        <v>81</v>
      </c>
      <c r="E510" s="9">
        <v>46235</v>
      </c>
      <c r="F510" s="8" t="s">
        <v>52</v>
      </c>
      <c r="G510" s="8" t="s">
        <v>77</v>
      </c>
      <c r="H510" s="8" t="s">
        <v>53</v>
      </c>
      <c r="I510" s="8" t="s">
        <v>79</v>
      </c>
      <c r="J510" s="61">
        <v>0</v>
      </c>
      <c r="K510" s="8">
        <v>1</v>
      </c>
      <c r="L510" s="8">
        <v>4</v>
      </c>
      <c r="M510" s="8" t="s">
        <v>80</v>
      </c>
      <c r="N510" s="9">
        <v>46264</v>
      </c>
      <c r="O510" s="10">
        <v>46264.375</v>
      </c>
      <c r="P510" s="10">
        <v>46264.666666666664</v>
      </c>
      <c r="Q510" s="8" t="s">
        <v>60</v>
      </c>
      <c r="R510" s="8">
        <v>4</v>
      </c>
      <c r="S510" s="8">
        <v>0</v>
      </c>
      <c r="T510" s="8" t="b">
        <v>0</v>
      </c>
      <c r="U510" s="34">
        <v>420</v>
      </c>
      <c r="V510" s="34">
        <v>394</v>
      </c>
      <c r="W510" s="34">
        <v>292</v>
      </c>
      <c r="X510" s="8">
        <v>0</v>
      </c>
      <c r="Y510" s="8">
        <v>0</v>
      </c>
      <c r="Z510" s="10">
        <v>46264.377083333333</v>
      </c>
      <c r="AA510" s="10">
        <v>46264.650694444441</v>
      </c>
      <c r="AB510" s="8">
        <v>4</v>
      </c>
      <c r="AC510" s="8">
        <v>0</v>
      </c>
      <c r="AD510" s="8"/>
      <c r="AE510" s="46">
        <v>1</v>
      </c>
      <c r="AF510" s="46">
        <v>0</v>
      </c>
      <c r="AG510" s="41">
        <v>420</v>
      </c>
    </row>
    <row r="511" spans="2:33">
      <c r="B511" s="8" t="s">
        <v>8326</v>
      </c>
      <c r="C511" s="8" t="s">
        <v>49</v>
      </c>
      <c r="D511" s="8" t="s">
        <v>81</v>
      </c>
      <c r="E511" s="9">
        <v>46235</v>
      </c>
      <c r="F511" s="8" t="s">
        <v>52</v>
      </c>
      <c r="G511" s="8" t="s">
        <v>77</v>
      </c>
      <c r="H511" s="8" t="s">
        <v>53</v>
      </c>
      <c r="I511" s="8" t="s">
        <v>79</v>
      </c>
      <c r="J511" s="61">
        <v>0</v>
      </c>
      <c r="K511" s="8">
        <v>1</v>
      </c>
      <c r="L511" s="8">
        <v>4</v>
      </c>
      <c r="M511" s="8" t="s">
        <v>80</v>
      </c>
      <c r="N511" s="9">
        <v>46265</v>
      </c>
      <c r="O511" s="10">
        <v>46265.375</v>
      </c>
      <c r="P511" s="10">
        <v>46265.75</v>
      </c>
      <c r="Q511" s="8" t="s">
        <v>60</v>
      </c>
      <c r="R511" s="8">
        <v>4</v>
      </c>
      <c r="S511" s="8">
        <v>0</v>
      </c>
      <c r="T511" s="8" t="b">
        <v>0</v>
      </c>
      <c r="U511" s="34">
        <v>540</v>
      </c>
      <c r="V511" s="34">
        <v>492</v>
      </c>
      <c r="W511" s="34">
        <v>373</v>
      </c>
      <c r="X511" s="8">
        <v>0</v>
      </c>
      <c r="Y511" s="8">
        <v>0</v>
      </c>
      <c r="Z511" s="10">
        <v>46265.37777777778</v>
      </c>
      <c r="AA511" s="10">
        <v>46265.719444444447</v>
      </c>
      <c r="AB511" s="8">
        <v>4</v>
      </c>
      <c r="AC511" s="8">
        <v>0</v>
      </c>
      <c r="AD511" s="8"/>
      <c r="AE511" s="46">
        <v>1</v>
      </c>
      <c r="AF511" s="46">
        <v>0</v>
      </c>
      <c r="AG511" s="41">
        <v>540</v>
      </c>
    </row>
    <row r="512" spans="2:33">
      <c r="B512" s="8" t="s">
        <v>8326</v>
      </c>
      <c r="C512" s="8" t="s">
        <v>82</v>
      </c>
      <c r="D512" s="8" t="s">
        <v>83</v>
      </c>
      <c r="E512" s="9">
        <v>46174</v>
      </c>
      <c r="F512" s="8" t="s">
        <v>52</v>
      </c>
      <c r="G512" s="8" t="s">
        <v>64</v>
      </c>
      <c r="H512" s="8" t="s">
        <v>53</v>
      </c>
      <c r="I512" s="8" t="s">
        <v>57</v>
      </c>
      <c r="J512" s="61">
        <v>0</v>
      </c>
      <c r="K512" s="8">
        <v>1</v>
      </c>
      <c r="L512" s="8">
        <v>4</v>
      </c>
      <c r="M512" s="8" t="s">
        <v>84</v>
      </c>
      <c r="N512" s="9">
        <v>46174</v>
      </c>
      <c r="O512" s="10">
        <v>46174.333333333336</v>
      </c>
      <c r="P512" s="10">
        <v>46174.708333333336</v>
      </c>
      <c r="Q512" s="8" t="s">
        <v>56</v>
      </c>
      <c r="R512" s="8">
        <v>4</v>
      </c>
      <c r="S512" s="8">
        <v>0</v>
      </c>
      <c r="T512" s="8" t="b">
        <v>0</v>
      </c>
      <c r="U512" s="34">
        <v>540</v>
      </c>
      <c r="V512" s="34">
        <v>514</v>
      </c>
      <c r="W512" s="34">
        <v>396</v>
      </c>
      <c r="X512" s="8">
        <v>0</v>
      </c>
      <c r="Y512" s="8">
        <v>0</v>
      </c>
      <c r="Z512" s="10">
        <v>46174.337500000001</v>
      </c>
      <c r="AA512" s="10">
        <v>46174.694444444445</v>
      </c>
      <c r="AB512" s="8">
        <v>4</v>
      </c>
      <c r="AC512" s="8">
        <v>0</v>
      </c>
      <c r="AD512" s="8"/>
      <c r="AE512" s="46">
        <v>1</v>
      </c>
      <c r="AF512" s="46">
        <v>0</v>
      </c>
      <c r="AG512" s="41">
        <v>540</v>
      </c>
    </row>
    <row r="513" spans="2:33">
      <c r="B513" s="8" t="s">
        <v>8326</v>
      </c>
      <c r="C513" s="8" t="s">
        <v>82</v>
      </c>
      <c r="D513" s="8" t="s">
        <v>83</v>
      </c>
      <c r="E513" s="9">
        <v>46174</v>
      </c>
      <c r="F513" s="8" t="s">
        <v>52</v>
      </c>
      <c r="G513" s="8" t="s">
        <v>64</v>
      </c>
      <c r="H513" s="8" t="s">
        <v>53</v>
      </c>
      <c r="I513" s="8" t="s">
        <v>68</v>
      </c>
      <c r="J513" s="61">
        <v>0</v>
      </c>
      <c r="K513" s="8">
        <v>1</v>
      </c>
      <c r="L513" s="8">
        <v>4</v>
      </c>
      <c r="M513" s="8" t="s">
        <v>84</v>
      </c>
      <c r="N513" s="9">
        <v>46179</v>
      </c>
      <c r="O513" s="10">
        <v>46179.333333333336</v>
      </c>
      <c r="P513" s="10">
        <v>46179.520833333336</v>
      </c>
      <c r="Q513" s="8" t="s">
        <v>56</v>
      </c>
      <c r="R513" s="8">
        <v>4</v>
      </c>
      <c r="S513" s="8">
        <v>0</v>
      </c>
      <c r="T513" s="8" t="b">
        <v>0</v>
      </c>
      <c r="U513" s="34">
        <v>270</v>
      </c>
      <c r="V513" s="34">
        <v>240</v>
      </c>
      <c r="W513" s="34">
        <v>151</v>
      </c>
      <c r="X513" s="8">
        <v>0</v>
      </c>
      <c r="Y513" s="8">
        <v>0</v>
      </c>
      <c r="Z513" s="10">
        <v>46179.338888888888</v>
      </c>
      <c r="AA513" s="10">
        <v>46179.505555555559</v>
      </c>
      <c r="AB513" s="8">
        <v>4</v>
      </c>
      <c r="AC513" s="8">
        <v>0</v>
      </c>
      <c r="AD513" s="8"/>
      <c r="AE513" s="46">
        <v>1</v>
      </c>
      <c r="AF513" s="46">
        <v>0</v>
      </c>
      <c r="AG513" s="41">
        <v>270</v>
      </c>
    </row>
    <row r="514" spans="2:33">
      <c r="B514" s="8" t="s">
        <v>8326</v>
      </c>
      <c r="C514" s="8" t="s">
        <v>82</v>
      </c>
      <c r="D514" s="8" t="s">
        <v>83</v>
      </c>
      <c r="E514" s="9">
        <v>46174</v>
      </c>
      <c r="F514" s="8" t="s">
        <v>52</v>
      </c>
      <c r="G514" s="8" t="s">
        <v>64</v>
      </c>
      <c r="H514" s="8" t="s">
        <v>53</v>
      </c>
      <c r="I514" s="8" t="s">
        <v>54</v>
      </c>
      <c r="J514" s="61">
        <v>0</v>
      </c>
      <c r="K514" s="8">
        <v>1</v>
      </c>
      <c r="L514" s="8">
        <v>4</v>
      </c>
      <c r="M514" s="8" t="s">
        <v>84</v>
      </c>
      <c r="N514" s="9">
        <v>46181</v>
      </c>
      <c r="O514" s="10">
        <v>46181.333333333336</v>
      </c>
      <c r="P514" s="10">
        <v>46181.479166666664</v>
      </c>
      <c r="Q514" s="8" t="s">
        <v>56</v>
      </c>
      <c r="R514" s="8">
        <v>4</v>
      </c>
      <c r="S514" s="8">
        <v>0</v>
      </c>
      <c r="T514" s="8" t="b">
        <v>0</v>
      </c>
      <c r="U514" s="34">
        <v>210</v>
      </c>
      <c r="V514" s="34">
        <v>180</v>
      </c>
      <c r="W514" s="34">
        <v>106</v>
      </c>
      <c r="X514" s="8">
        <v>0</v>
      </c>
      <c r="Y514" s="8">
        <v>0</v>
      </c>
      <c r="Z514" s="10">
        <v>46181.340277777781</v>
      </c>
      <c r="AA514" s="10">
        <v>46181.465277777781</v>
      </c>
      <c r="AB514" s="8">
        <v>4</v>
      </c>
      <c r="AC514" s="8">
        <v>0</v>
      </c>
      <c r="AD514" s="8"/>
      <c r="AE514" s="46">
        <v>1</v>
      </c>
      <c r="AF514" s="46">
        <v>0</v>
      </c>
      <c r="AG514" s="41">
        <v>210</v>
      </c>
    </row>
    <row r="515" spans="2:33">
      <c r="B515" s="8" t="s">
        <v>8326</v>
      </c>
      <c r="C515" s="8" t="s">
        <v>82</v>
      </c>
      <c r="D515" s="8" t="s">
        <v>83</v>
      </c>
      <c r="E515" s="9">
        <v>46174</v>
      </c>
      <c r="F515" s="8" t="s">
        <v>52</v>
      </c>
      <c r="G515" s="8" t="s">
        <v>64</v>
      </c>
      <c r="H515" s="8" t="s">
        <v>53</v>
      </c>
      <c r="I515" s="8" t="s">
        <v>57</v>
      </c>
      <c r="J515" s="61">
        <v>0</v>
      </c>
      <c r="K515" s="8">
        <v>1</v>
      </c>
      <c r="L515" s="8">
        <v>4</v>
      </c>
      <c r="M515" s="8" t="s">
        <v>84</v>
      </c>
      <c r="N515" s="9">
        <v>46182</v>
      </c>
      <c r="O515" s="10">
        <v>46182.333333333336</v>
      </c>
      <c r="P515" s="10">
        <v>46182.666666666664</v>
      </c>
      <c r="Q515" s="8" t="s">
        <v>56</v>
      </c>
      <c r="R515" s="8">
        <v>4</v>
      </c>
      <c r="S515" s="8">
        <v>0</v>
      </c>
      <c r="T515" s="8" t="b">
        <v>0</v>
      </c>
      <c r="U515" s="34">
        <v>480</v>
      </c>
      <c r="V515" s="34">
        <v>450</v>
      </c>
      <c r="W515" s="34">
        <v>347</v>
      </c>
      <c r="X515" s="8">
        <v>0</v>
      </c>
      <c r="Y515" s="8">
        <v>0</v>
      </c>
      <c r="Z515" s="10">
        <v>46182.340277777781</v>
      </c>
      <c r="AA515" s="10">
        <v>46182.652777777781</v>
      </c>
      <c r="AB515" s="8">
        <v>4</v>
      </c>
      <c r="AC515" s="8">
        <v>0</v>
      </c>
      <c r="AD515" s="8"/>
      <c r="AE515" s="46">
        <v>1</v>
      </c>
      <c r="AF515" s="46">
        <v>0</v>
      </c>
      <c r="AG515" s="41">
        <v>480</v>
      </c>
    </row>
    <row r="516" spans="2:33">
      <c r="B516" s="8" t="s">
        <v>8326</v>
      </c>
      <c r="C516" s="8" t="s">
        <v>82</v>
      </c>
      <c r="D516" s="8" t="s">
        <v>83</v>
      </c>
      <c r="E516" s="9">
        <v>46174</v>
      </c>
      <c r="F516" s="8" t="s">
        <v>52</v>
      </c>
      <c r="G516" s="8" t="s">
        <v>64</v>
      </c>
      <c r="H516" s="8" t="s">
        <v>53</v>
      </c>
      <c r="I516" s="8" t="s">
        <v>59</v>
      </c>
      <c r="J516" s="61">
        <v>0</v>
      </c>
      <c r="K516" s="8">
        <v>1</v>
      </c>
      <c r="L516" s="8">
        <v>4</v>
      </c>
      <c r="M516" s="8" t="s">
        <v>84</v>
      </c>
      <c r="N516" s="9">
        <v>46184</v>
      </c>
      <c r="O516" s="10">
        <v>46184.541666666664</v>
      </c>
      <c r="P516" s="10">
        <v>46184.729166666664</v>
      </c>
      <c r="Q516" s="8" t="s">
        <v>56</v>
      </c>
      <c r="R516" s="8">
        <v>4</v>
      </c>
      <c r="S516" s="8">
        <v>0</v>
      </c>
      <c r="T516" s="8" t="b">
        <v>0</v>
      </c>
      <c r="U516" s="34">
        <v>270</v>
      </c>
      <c r="V516" s="34">
        <v>232</v>
      </c>
      <c r="W516" s="34">
        <v>148</v>
      </c>
      <c r="X516" s="8">
        <v>0</v>
      </c>
      <c r="Y516" s="8">
        <v>0</v>
      </c>
      <c r="Z516" s="10">
        <v>46184.547222222223</v>
      </c>
      <c r="AA516" s="10">
        <v>46184.708333333336</v>
      </c>
      <c r="AB516" s="8">
        <v>4</v>
      </c>
      <c r="AC516" s="8">
        <v>0</v>
      </c>
      <c r="AD516" s="8"/>
      <c r="AE516" s="46">
        <v>1</v>
      </c>
      <c r="AF516" s="46">
        <v>0</v>
      </c>
      <c r="AG516" s="41">
        <v>270</v>
      </c>
    </row>
    <row r="517" spans="2:33">
      <c r="B517" s="8" t="s">
        <v>8326</v>
      </c>
      <c r="C517" s="8" t="s">
        <v>82</v>
      </c>
      <c r="D517" s="8" t="s">
        <v>83</v>
      </c>
      <c r="E517" s="9">
        <v>46174</v>
      </c>
      <c r="F517" s="8" t="s">
        <v>52</v>
      </c>
      <c r="G517" s="8" t="s">
        <v>64</v>
      </c>
      <c r="H517" s="8" t="s">
        <v>53</v>
      </c>
      <c r="I517" s="8" t="s">
        <v>57</v>
      </c>
      <c r="J517" s="61">
        <v>0</v>
      </c>
      <c r="K517" s="8">
        <v>1</v>
      </c>
      <c r="L517" s="8">
        <v>4</v>
      </c>
      <c r="M517" s="8" t="s">
        <v>84</v>
      </c>
      <c r="N517" s="9">
        <v>46185</v>
      </c>
      <c r="O517" s="10">
        <v>46185.3125</v>
      </c>
      <c r="P517" s="10">
        <v>46185.645833333336</v>
      </c>
      <c r="Q517" s="8" t="s">
        <v>56</v>
      </c>
      <c r="R517" s="8">
        <v>4</v>
      </c>
      <c r="S517" s="8">
        <v>0</v>
      </c>
      <c r="T517" s="8" t="b">
        <v>0</v>
      </c>
      <c r="U517" s="34">
        <v>480</v>
      </c>
      <c r="V517" s="34">
        <v>445</v>
      </c>
      <c r="W517" s="34">
        <v>347</v>
      </c>
      <c r="X517" s="8">
        <v>0</v>
      </c>
      <c r="Y517" s="8">
        <v>0</v>
      </c>
      <c r="Z517" s="10">
        <v>46185.320833333331</v>
      </c>
      <c r="AA517" s="10">
        <v>46185.629861111112</v>
      </c>
      <c r="AB517" s="8">
        <v>4</v>
      </c>
      <c r="AC517" s="8">
        <v>0</v>
      </c>
      <c r="AD517" s="8"/>
      <c r="AE517" s="46">
        <v>1</v>
      </c>
      <c r="AF517" s="46">
        <v>0</v>
      </c>
      <c r="AG517" s="41">
        <v>480</v>
      </c>
    </row>
    <row r="518" spans="2:33">
      <c r="B518" s="8" t="s">
        <v>8326</v>
      </c>
      <c r="C518" s="8" t="s">
        <v>82</v>
      </c>
      <c r="D518" s="8" t="s">
        <v>83</v>
      </c>
      <c r="E518" s="9">
        <v>46174</v>
      </c>
      <c r="F518" s="8" t="s">
        <v>52</v>
      </c>
      <c r="G518" s="8" t="s">
        <v>64</v>
      </c>
      <c r="H518" s="8" t="s">
        <v>53</v>
      </c>
      <c r="I518" s="8" t="s">
        <v>62</v>
      </c>
      <c r="J518" s="61">
        <v>0</v>
      </c>
      <c r="K518" s="8">
        <v>1</v>
      </c>
      <c r="L518" s="8">
        <v>4</v>
      </c>
      <c r="M518" s="8" t="s">
        <v>84</v>
      </c>
      <c r="N518" s="9">
        <v>46186</v>
      </c>
      <c r="O518" s="10">
        <v>46186.3125</v>
      </c>
      <c r="P518" s="10">
        <v>46186.645833333336</v>
      </c>
      <c r="Q518" s="8" t="s">
        <v>56</v>
      </c>
      <c r="R518" s="8">
        <v>4</v>
      </c>
      <c r="S518" s="8">
        <v>0</v>
      </c>
      <c r="T518" s="8" t="b">
        <v>0</v>
      </c>
      <c r="U518" s="34">
        <v>480</v>
      </c>
      <c r="V518" s="34">
        <v>448</v>
      </c>
      <c r="W518" s="34">
        <v>320</v>
      </c>
      <c r="X518" s="8">
        <v>0</v>
      </c>
      <c r="Y518" s="8">
        <v>0</v>
      </c>
      <c r="Z518" s="10">
        <v>46186.313888888886</v>
      </c>
      <c r="AA518" s="10">
        <v>46186.625</v>
      </c>
      <c r="AB518" s="8">
        <v>4</v>
      </c>
      <c r="AC518" s="8">
        <v>0</v>
      </c>
      <c r="AD518" s="8"/>
      <c r="AE518" s="46">
        <v>1</v>
      </c>
      <c r="AF518" s="46">
        <v>0</v>
      </c>
      <c r="AG518" s="41">
        <v>480</v>
      </c>
    </row>
    <row r="519" spans="2:33">
      <c r="B519" s="8" t="s">
        <v>8326</v>
      </c>
      <c r="C519" s="8" t="s">
        <v>82</v>
      </c>
      <c r="D519" s="8" t="s">
        <v>83</v>
      </c>
      <c r="E519" s="9">
        <v>46174</v>
      </c>
      <c r="F519" s="8" t="s">
        <v>52</v>
      </c>
      <c r="G519" s="8" t="s">
        <v>64</v>
      </c>
      <c r="H519" s="8" t="s">
        <v>53</v>
      </c>
      <c r="I519" s="8" t="s">
        <v>57</v>
      </c>
      <c r="J519" s="61">
        <v>0</v>
      </c>
      <c r="K519" s="8">
        <v>1</v>
      </c>
      <c r="L519" s="8">
        <v>4</v>
      </c>
      <c r="M519" s="8" t="s">
        <v>84</v>
      </c>
      <c r="N519" s="9">
        <v>46187</v>
      </c>
      <c r="O519" s="10">
        <v>46187.541666666664</v>
      </c>
      <c r="P519" s="10">
        <v>46187.6875</v>
      </c>
      <c r="Q519" s="8" t="s">
        <v>56</v>
      </c>
      <c r="R519" s="8">
        <v>4</v>
      </c>
      <c r="S519" s="8">
        <v>0</v>
      </c>
      <c r="T519" s="8" t="b">
        <v>0</v>
      </c>
      <c r="U519" s="34">
        <v>210</v>
      </c>
      <c r="V519" s="34">
        <v>183</v>
      </c>
      <c r="W519" s="34">
        <v>105</v>
      </c>
      <c r="X519" s="8">
        <v>0</v>
      </c>
      <c r="Y519" s="8">
        <v>0</v>
      </c>
      <c r="Z519" s="10">
        <v>46187.546527777777</v>
      </c>
      <c r="AA519" s="10">
        <v>46187.673611111109</v>
      </c>
      <c r="AB519" s="8">
        <v>4</v>
      </c>
      <c r="AC519" s="8">
        <v>0</v>
      </c>
      <c r="AD519" s="8"/>
      <c r="AE519" s="46">
        <v>1</v>
      </c>
      <c r="AF519" s="46">
        <v>0</v>
      </c>
      <c r="AG519" s="41">
        <v>210</v>
      </c>
    </row>
    <row r="520" spans="2:33">
      <c r="B520" s="8" t="s">
        <v>8326</v>
      </c>
      <c r="C520" s="8" t="s">
        <v>82</v>
      </c>
      <c r="D520" s="8" t="s">
        <v>83</v>
      </c>
      <c r="E520" s="9">
        <v>46174</v>
      </c>
      <c r="F520" s="8" t="s">
        <v>52</v>
      </c>
      <c r="G520" s="8" t="s">
        <v>64</v>
      </c>
      <c r="H520" s="8" t="s">
        <v>53</v>
      </c>
      <c r="I520" s="8" t="s">
        <v>62</v>
      </c>
      <c r="J520" s="61">
        <v>0</v>
      </c>
      <c r="K520" s="8">
        <v>1</v>
      </c>
      <c r="L520" s="8">
        <v>4</v>
      </c>
      <c r="M520" s="8" t="s">
        <v>84</v>
      </c>
      <c r="N520" s="9">
        <v>46189</v>
      </c>
      <c r="O520" s="10">
        <v>46189.375</v>
      </c>
      <c r="P520" s="10">
        <v>46189.75</v>
      </c>
      <c r="Q520" s="8" t="s">
        <v>56</v>
      </c>
      <c r="R520" s="8">
        <v>4</v>
      </c>
      <c r="S520" s="8">
        <v>0</v>
      </c>
      <c r="T520" s="8" t="b">
        <v>0</v>
      </c>
      <c r="U520" s="34">
        <v>540</v>
      </c>
      <c r="V520" s="34">
        <v>495</v>
      </c>
      <c r="W520" s="34">
        <v>399</v>
      </c>
      <c r="X520" s="8">
        <v>0</v>
      </c>
      <c r="Y520" s="8">
        <v>0</v>
      </c>
      <c r="Z520" s="10">
        <v>46189.379861111112</v>
      </c>
      <c r="AA520" s="10">
        <v>46189.723611111112</v>
      </c>
      <c r="AB520" s="8">
        <v>4</v>
      </c>
      <c r="AC520" s="8">
        <v>0</v>
      </c>
      <c r="AD520" s="8"/>
      <c r="AE520" s="46">
        <v>1</v>
      </c>
      <c r="AF520" s="46">
        <v>0</v>
      </c>
      <c r="AG520" s="41">
        <v>540</v>
      </c>
    </row>
    <row r="521" spans="2:33">
      <c r="B521" s="8" t="s">
        <v>8326</v>
      </c>
      <c r="C521" s="8" t="s">
        <v>82</v>
      </c>
      <c r="D521" s="8" t="s">
        <v>83</v>
      </c>
      <c r="E521" s="9">
        <v>46174</v>
      </c>
      <c r="F521" s="8" t="s">
        <v>52</v>
      </c>
      <c r="G521" s="8" t="s">
        <v>64</v>
      </c>
      <c r="H521" s="8" t="s">
        <v>53</v>
      </c>
      <c r="I521" s="8" t="s">
        <v>59</v>
      </c>
      <c r="J521" s="61">
        <v>0</v>
      </c>
      <c r="K521" s="8">
        <v>1</v>
      </c>
      <c r="L521" s="8">
        <v>4</v>
      </c>
      <c r="M521" s="8" t="s">
        <v>84</v>
      </c>
      <c r="N521" s="9">
        <v>46190</v>
      </c>
      <c r="O521" s="10">
        <v>46190.5625</v>
      </c>
      <c r="P521" s="10">
        <v>46190.729166666664</v>
      </c>
      <c r="Q521" s="8" t="s">
        <v>56</v>
      </c>
      <c r="R521" s="8">
        <v>4</v>
      </c>
      <c r="S521" s="8">
        <v>0</v>
      </c>
      <c r="T521" s="8" t="b">
        <v>0</v>
      </c>
      <c r="U521" s="34">
        <v>240</v>
      </c>
      <c r="V521" s="34">
        <v>214</v>
      </c>
      <c r="W521" s="34">
        <v>118</v>
      </c>
      <c r="X521" s="8">
        <v>0</v>
      </c>
      <c r="Y521" s="8">
        <v>0</v>
      </c>
      <c r="Z521" s="10">
        <v>46190.563888888886</v>
      </c>
      <c r="AA521" s="10">
        <v>46190.712500000001</v>
      </c>
      <c r="AB521" s="8">
        <v>4</v>
      </c>
      <c r="AC521" s="8">
        <v>0</v>
      </c>
      <c r="AD521" s="8"/>
      <c r="AE521" s="46">
        <v>1</v>
      </c>
      <c r="AF521" s="46">
        <v>0</v>
      </c>
      <c r="AG521" s="41">
        <v>240</v>
      </c>
    </row>
    <row r="522" spans="2:33">
      <c r="B522" s="8" t="s">
        <v>8326</v>
      </c>
      <c r="C522" s="8" t="s">
        <v>82</v>
      </c>
      <c r="D522" s="8" t="s">
        <v>83</v>
      </c>
      <c r="E522" s="9">
        <v>46174</v>
      </c>
      <c r="F522" s="8" t="s">
        <v>52</v>
      </c>
      <c r="G522" s="8" t="s">
        <v>64</v>
      </c>
      <c r="H522" s="8" t="s">
        <v>53</v>
      </c>
      <c r="I522" s="8" t="s">
        <v>59</v>
      </c>
      <c r="J522" s="61">
        <v>0</v>
      </c>
      <c r="K522" s="8">
        <v>1</v>
      </c>
      <c r="L522" s="8">
        <v>4</v>
      </c>
      <c r="M522" s="8" t="s">
        <v>84</v>
      </c>
      <c r="N522" s="9">
        <v>46196</v>
      </c>
      <c r="O522" s="10">
        <v>46196.333333333336</v>
      </c>
      <c r="P522" s="10">
        <v>46196.541666666664</v>
      </c>
      <c r="Q522" s="8" t="s">
        <v>56</v>
      </c>
      <c r="R522" s="8">
        <v>4</v>
      </c>
      <c r="S522" s="8">
        <v>0</v>
      </c>
      <c r="T522" s="8" t="b">
        <v>0</v>
      </c>
      <c r="U522" s="34">
        <v>300</v>
      </c>
      <c r="V522" s="34">
        <v>285</v>
      </c>
      <c r="W522" s="34">
        <v>213</v>
      </c>
      <c r="X522" s="8">
        <v>0</v>
      </c>
      <c r="Y522" s="8">
        <v>0</v>
      </c>
      <c r="Z522" s="10">
        <v>46196.337500000001</v>
      </c>
      <c r="AA522" s="10">
        <v>46196.535416666666</v>
      </c>
      <c r="AB522" s="8">
        <v>4</v>
      </c>
      <c r="AC522" s="8">
        <v>0</v>
      </c>
      <c r="AD522" s="8"/>
      <c r="AE522" s="46">
        <v>1</v>
      </c>
      <c r="AF522" s="46">
        <v>0</v>
      </c>
      <c r="AG522" s="41">
        <v>300</v>
      </c>
    </row>
    <row r="523" spans="2:33">
      <c r="B523" s="8" t="s">
        <v>8326</v>
      </c>
      <c r="C523" s="8" t="s">
        <v>82</v>
      </c>
      <c r="D523" s="8" t="s">
        <v>83</v>
      </c>
      <c r="E523" s="9">
        <v>46174</v>
      </c>
      <c r="F523" s="8" t="s">
        <v>52</v>
      </c>
      <c r="G523" s="8" t="s">
        <v>64</v>
      </c>
      <c r="H523" s="8" t="s">
        <v>53</v>
      </c>
      <c r="I523" s="8" t="s">
        <v>57</v>
      </c>
      <c r="J523" s="61">
        <v>0</v>
      </c>
      <c r="K523" s="8">
        <v>1</v>
      </c>
      <c r="L523" s="8">
        <v>4</v>
      </c>
      <c r="M523" s="8" t="s">
        <v>84</v>
      </c>
      <c r="N523" s="9">
        <v>46198</v>
      </c>
      <c r="O523" s="10">
        <v>46198.375</v>
      </c>
      <c r="P523" s="10">
        <v>46198.75</v>
      </c>
      <c r="Q523" s="8" t="s">
        <v>56</v>
      </c>
      <c r="R523" s="8">
        <v>4</v>
      </c>
      <c r="S523" s="8">
        <v>0</v>
      </c>
      <c r="T523" s="8" t="b">
        <v>0</v>
      </c>
      <c r="U523" s="34">
        <v>540</v>
      </c>
      <c r="V523" s="34">
        <v>506</v>
      </c>
      <c r="W523" s="34">
        <v>365</v>
      </c>
      <c r="X523" s="8">
        <v>0</v>
      </c>
      <c r="Y523" s="8">
        <v>0</v>
      </c>
      <c r="Z523" s="10">
        <v>46198.381944444445</v>
      </c>
      <c r="AA523" s="10">
        <v>46198.73333333333</v>
      </c>
      <c r="AB523" s="8">
        <v>4</v>
      </c>
      <c r="AC523" s="8">
        <v>0</v>
      </c>
      <c r="AD523" s="8"/>
      <c r="AE523" s="46">
        <v>1</v>
      </c>
      <c r="AF523" s="46">
        <v>0</v>
      </c>
      <c r="AG523" s="41">
        <v>540</v>
      </c>
    </row>
    <row r="524" spans="2:33">
      <c r="B524" s="8" t="s">
        <v>8326</v>
      </c>
      <c r="C524" s="8" t="s">
        <v>82</v>
      </c>
      <c r="D524" s="8" t="s">
        <v>83</v>
      </c>
      <c r="E524" s="9">
        <v>46174</v>
      </c>
      <c r="F524" s="8" t="s">
        <v>52</v>
      </c>
      <c r="G524" s="8" t="s">
        <v>64</v>
      </c>
      <c r="H524" s="8" t="s">
        <v>53</v>
      </c>
      <c r="I524" s="8" t="s">
        <v>57</v>
      </c>
      <c r="J524" s="61">
        <v>0</v>
      </c>
      <c r="K524" s="8">
        <v>1</v>
      </c>
      <c r="L524" s="8">
        <v>4</v>
      </c>
      <c r="M524" s="8" t="s">
        <v>84</v>
      </c>
      <c r="N524" s="9">
        <v>46200</v>
      </c>
      <c r="O524" s="10">
        <v>46200.541666666664</v>
      </c>
      <c r="P524" s="10">
        <v>46200.666666666664</v>
      </c>
      <c r="Q524" s="8" t="s">
        <v>56</v>
      </c>
      <c r="R524" s="8">
        <v>4</v>
      </c>
      <c r="S524" s="8">
        <v>0</v>
      </c>
      <c r="T524" s="8" t="b">
        <v>0</v>
      </c>
      <c r="U524" s="34">
        <v>180</v>
      </c>
      <c r="V524" s="34">
        <v>160</v>
      </c>
      <c r="W524" s="34">
        <v>99</v>
      </c>
      <c r="X524" s="8">
        <v>0</v>
      </c>
      <c r="Y524" s="8">
        <v>0</v>
      </c>
      <c r="Z524" s="10">
        <v>46200.543749999997</v>
      </c>
      <c r="AA524" s="10">
        <v>46200.654861111114</v>
      </c>
      <c r="AB524" s="8">
        <v>4</v>
      </c>
      <c r="AC524" s="8">
        <v>0</v>
      </c>
      <c r="AD524" s="8"/>
      <c r="AE524" s="46">
        <v>1</v>
      </c>
      <c r="AF524" s="46">
        <v>0</v>
      </c>
      <c r="AG524" s="41">
        <v>180</v>
      </c>
    </row>
    <row r="525" spans="2:33">
      <c r="B525" s="8" t="s">
        <v>8326</v>
      </c>
      <c r="C525" s="8" t="s">
        <v>82</v>
      </c>
      <c r="D525" s="8" t="s">
        <v>83</v>
      </c>
      <c r="E525" s="9">
        <v>46174</v>
      </c>
      <c r="F525" s="8" t="s">
        <v>52</v>
      </c>
      <c r="G525" s="8" t="s">
        <v>64</v>
      </c>
      <c r="H525" s="8" t="s">
        <v>53</v>
      </c>
      <c r="I525" s="8" t="s">
        <v>57</v>
      </c>
      <c r="J525" s="61">
        <v>0</v>
      </c>
      <c r="K525" s="8">
        <v>1</v>
      </c>
      <c r="L525" s="8">
        <v>4</v>
      </c>
      <c r="M525" s="8" t="s">
        <v>84</v>
      </c>
      <c r="N525" s="9">
        <v>46201</v>
      </c>
      <c r="O525" s="10">
        <v>46201.354166666664</v>
      </c>
      <c r="P525" s="10">
        <v>46201.729166666664</v>
      </c>
      <c r="Q525" s="8" t="s">
        <v>56</v>
      </c>
      <c r="R525" s="8">
        <v>4</v>
      </c>
      <c r="S525" s="8">
        <v>0</v>
      </c>
      <c r="T525" s="8" t="b">
        <v>0</v>
      </c>
      <c r="U525" s="34">
        <v>540</v>
      </c>
      <c r="V525" s="34">
        <v>508</v>
      </c>
      <c r="W525" s="34">
        <v>372</v>
      </c>
      <c r="X525" s="8">
        <v>0</v>
      </c>
      <c r="Y525" s="8">
        <v>0</v>
      </c>
      <c r="Z525" s="10">
        <v>46201.359027777777</v>
      </c>
      <c r="AA525" s="10">
        <v>46201.711805555555</v>
      </c>
      <c r="AB525" s="8">
        <v>4</v>
      </c>
      <c r="AC525" s="8">
        <v>0</v>
      </c>
      <c r="AD525" s="8"/>
      <c r="AE525" s="46">
        <v>1</v>
      </c>
      <c r="AF525" s="46">
        <v>0</v>
      </c>
      <c r="AG525" s="41">
        <v>540</v>
      </c>
    </row>
    <row r="526" spans="2:33">
      <c r="B526" s="8" t="s">
        <v>8326</v>
      </c>
      <c r="C526" s="8" t="s">
        <v>82</v>
      </c>
      <c r="D526" s="8" t="s">
        <v>83</v>
      </c>
      <c r="E526" s="9">
        <v>46174</v>
      </c>
      <c r="F526" s="8" t="s">
        <v>52</v>
      </c>
      <c r="G526" s="8" t="s">
        <v>64</v>
      </c>
      <c r="H526" s="8" t="s">
        <v>53</v>
      </c>
      <c r="I526" s="8" t="s">
        <v>62</v>
      </c>
      <c r="J526" s="61">
        <v>0</v>
      </c>
      <c r="K526" s="8">
        <v>1</v>
      </c>
      <c r="L526" s="8">
        <v>4</v>
      </c>
      <c r="M526" s="8" t="s">
        <v>84</v>
      </c>
      <c r="N526" s="9">
        <v>46202</v>
      </c>
      <c r="O526" s="10">
        <v>46202.354166666664</v>
      </c>
      <c r="P526" s="10">
        <v>46202.729166666664</v>
      </c>
      <c r="Q526" s="8" t="s">
        <v>56</v>
      </c>
      <c r="R526" s="8">
        <v>4</v>
      </c>
      <c r="S526" s="8">
        <v>0</v>
      </c>
      <c r="T526" s="8" t="b">
        <v>0</v>
      </c>
      <c r="U526" s="34">
        <v>540</v>
      </c>
      <c r="V526" s="34">
        <v>502</v>
      </c>
      <c r="W526" s="34">
        <v>393</v>
      </c>
      <c r="X526" s="8">
        <v>0</v>
      </c>
      <c r="Y526" s="8">
        <v>0</v>
      </c>
      <c r="Z526" s="10">
        <v>46202.361111111109</v>
      </c>
      <c r="AA526" s="10">
        <v>46202.709722222222</v>
      </c>
      <c r="AB526" s="8">
        <v>4</v>
      </c>
      <c r="AC526" s="8">
        <v>0</v>
      </c>
      <c r="AD526" s="8"/>
      <c r="AE526" s="46">
        <v>1</v>
      </c>
      <c r="AF526" s="46">
        <v>0</v>
      </c>
      <c r="AG526" s="41">
        <v>540</v>
      </c>
    </row>
    <row r="527" spans="2:33">
      <c r="B527" s="8" t="s">
        <v>8326</v>
      </c>
      <c r="C527" s="8" t="s">
        <v>82</v>
      </c>
      <c r="D527" s="8" t="s">
        <v>83</v>
      </c>
      <c r="E527" s="9">
        <v>46174</v>
      </c>
      <c r="F527" s="8" t="s">
        <v>52</v>
      </c>
      <c r="G527" s="8" t="s">
        <v>64</v>
      </c>
      <c r="H527" s="8" t="s">
        <v>53</v>
      </c>
      <c r="I527" s="8" t="s">
        <v>59</v>
      </c>
      <c r="J527" s="61">
        <v>0</v>
      </c>
      <c r="K527" s="8">
        <v>1</v>
      </c>
      <c r="L527" s="8">
        <v>4</v>
      </c>
      <c r="M527" s="8" t="s">
        <v>84</v>
      </c>
      <c r="N527" s="9">
        <v>46203</v>
      </c>
      <c r="O527" s="10">
        <v>46203.354166666664</v>
      </c>
      <c r="P527" s="10">
        <v>46203.6875</v>
      </c>
      <c r="Q527" s="8" t="s">
        <v>56</v>
      </c>
      <c r="R527" s="8">
        <v>4</v>
      </c>
      <c r="S527" s="8">
        <v>0</v>
      </c>
      <c r="T527" s="8" t="b">
        <v>0</v>
      </c>
      <c r="U527" s="34">
        <v>480</v>
      </c>
      <c r="V527" s="34">
        <v>451</v>
      </c>
      <c r="W527" s="34">
        <v>352</v>
      </c>
      <c r="X527" s="8">
        <v>0</v>
      </c>
      <c r="Y527" s="8">
        <v>0</v>
      </c>
      <c r="Z527" s="10">
        <v>46203.356944444444</v>
      </c>
      <c r="AA527" s="10">
        <v>46203.670138888891</v>
      </c>
      <c r="AB527" s="8">
        <v>4</v>
      </c>
      <c r="AC527" s="8">
        <v>0</v>
      </c>
      <c r="AD527" s="8"/>
      <c r="AE527" s="46">
        <v>1</v>
      </c>
      <c r="AF527" s="46">
        <v>0</v>
      </c>
      <c r="AG527" s="41">
        <v>480</v>
      </c>
    </row>
    <row r="528" spans="2:33">
      <c r="B528" s="8" t="s">
        <v>8326</v>
      </c>
      <c r="C528" s="8" t="s">
        <v>82</v>
      </c>
      <c r="D528" s="8" t="s">
        <v>85</v>
      </c>
      <c r="E528" s="9">
        <v>46174</v>
      </c>
      <c r="F528" s="8" t="s">
        <v>52</v>
      </c>
      <c r="G528" s="8" t="s">
        <v>64</v>
      </c>
      <c r="H528" s="8" t="s">
        <v>53</v>
      </c>
      <c r="I528" s="8" t="s">
        <v>62</v>
      </c>
      <c r="J528" s="61">
        <v>0</v>
      </c>
      <c r="K528" s="8">
        <v>1</v>
      </c>
      <c r="L528" s="8">
        <v>4</v>
      </c>
      <c r="M528" s="8" t="s">
        <v>84</v>
      </c>
      <c r="N528" s="9">
        <v>46175</v>
      </c>
      <c r="O528" s="10">
        <v>46175.375</v>
      </c>
      <c r="P528" s="10">
        <v>46175.541666666664</v>
      </c>
      <c r="Q528" s="8" t="s">
        <v>56</v>
      </c>
      <c r="R528" s="8">
        <v>4</v>
      </c>
      <c r="S528" s="8">
        <v>0</v>
      </c>
      <c r="T528" s="8" t="b">
        <v>0</v>
      </c>
      <c r="U528" s="34">
        <v>240</v>
      </c>
      <c r="V528" s="34">
        <v>208</v>
      </c>
      <c r="W528" s="34">
        <v>127</v>
      </c>
      <c r="X528" s="8">
        <v>0</v>
      </c>
      <c r="Y528" s="8">
        <v>0</v>
      </c>
      <c r="Z528" s="10">
        <v>46175.382638888892</v>
      </c>
      <c r="AA528" s="10">
        <v>46175.527083333334</v>
      </c>
      <c r="AB528" s="8">
        <v>4</v>
      </c>
      <c r="AC528" s="8">
        <v>0</v>
      </c>
      <c r="AD528" s="8"/>
      <c r="AE528" s="46">
        <v>1</v>
      </c>
      <c r="AF528" s="46">
        <v>0</v>
      </c>
      <c r="AG528" s="41">
        <v>240</v>
      </c>
    </row>
    <row r="529" spans="2:33">
      <c r="B529" s="8" t="s">
        <v>8326</v>
      </c>
      <c r="C529" s="8" t="s">
        <v>82</v>
      </c>
      <c r="D529" s="8" t="s">
        <v>85</v>
      </c>
      <c r="E529" s="9">
        <v>46174</v>
      </c>
      <c r="F529" s="8" t="s">
        <v>52</v>
      </c>
      <c r="G529" s="8" t="s">
        <v>64</v>
      </c>
      <c r="H529" s="8" t="s">
        <v>53</v>
      </c>
      <c r="I529" s="8" t="s">
        <v>67</v>
      </c>
      <c r="J529" s="61">
        <v>0</v>
      </c>
      <c r="K529" s="8">
        <v>1</v>
      </c>
      <c r="L529" s="8">
        <v>4</v>
      </c>
      <c r="M529" s="8" t="s">
        <v>84</v>
      </c>
      <c r="N529" s="9">
        <v>46176</v>
      </c>
      <c r="O529" s="10">
        <v>46176.541666666664</v>
      </c>
      <c r="P529" s="10">
        <v>46176.75</v>
      </c>
      <c r="Q529" s="8" t="s">
        <v>56</v>
      </c>
      <c r="R529" s="8">
        <v>4</v>
      </c>
      <c r="S529" s="8">
        <v>0</v>
      </c>
      <c r="T529" s="8" t="b">
        <v>0</v>
      </c>
      <c r="U529" s="34">
        <v>300</v>
      </c>
      <c r="V529" s="34">
        <v>259</v>
      </c>
      <c r="W529" s="34">
        <v>162</v>
      </c>
      <c r="X529" s="8">
        <v>0</v>
      </c>
      <c r="Y529" s="8">
        <v>0</v>
      </c>
      <c r="Z529" s="10">
        <v>46176.548611111109</v>
      </c>
      <c r="AA529" s="10">
        <v>46176.728472222225</v>
      </c>
      <c r="AB529" s="8">
        <v>4</v>
      </c>
      <c r="AC529" s="8">
        <v>0</v>
      </c>
      <c r="AD529" s="8"/>
      <c r="AE529" s="46">
        <v>1</v>
      </c>
      <c r="AF529" s="46">
        <v>0</v>
      </c>
      <c r="AG529" s="41">
        <v>300</v>
      </c>
    </row>
    <row r="530" spans="2:33">
      <c r="B530" s="8" t="s">
        <v>8326</v>
      </c>
      <c r="C530" s="8" t="s">
        <v>82</v>
      </c>
      <c r="D530" s="8" t="s">
        <v>85</v>
      </c>
      <c r="E530" s="9">
        <v>46174</v>
      </c>
      <c r="F530" s="8" t="s">
        <v>52</v>
      </c>
      <c r="G530" s="8" t="s">
        <v>64</v>
      </c>
      <c r="H530" s="8" t="s">
        <v>53</v>
      </c>
      <c r="I530" s="8" t="s">
        <v>67</v>
      </c>
      <c r="J530" s="61">
        <v>0</v>
      </c>
      <c r="K530" s="8">
        <v>1</v>
      </c>
      <c r="L530" s="8">
        <v>4</v>
      </c>
      <c r="M530" s="8" t="s">
        <v>84</v>
      </c>
      <c r="N530" s="9">
        <v>46178</v>
      </c>
      <c r="O530" s="10">
        <v>46178.354166666664</v>
      </c>
      <c r="P530" s="10">
        <v>46178.729166666664</v>
      </c>
      <c r="Q530" s="8" t="s">
        <v>56</v>
      </c>
      <c r="R530" s="8">
        <v>4</v>
      </c>
      <c r="S530" s="8">
        <v>0</v>
      </c>
      <c r="T530" s="8" t="b">
        <v>0</v>
      </c>
      <c r="U530" s="34">
        <v>540</v>
      </c>
      <c r="V530" s="34">
        <v>497</v>
      </c>
      <c r="W530" s="34">
        <v>386</v>
      </c>
      <c r="X530" s="8">
        <v>0</v>
      </c>
      <c r="Y530" s="8">
        <v>0</v>
      </c>
      <c r="Z530" s="10">
        <v>46178.359722222223</v>
      </c>
      <c r="AA530" s="10">
        <v>46178.704861111109</v>
      </c>
      <c r="AB530" s="8">
        <v>4</v>
      </c>
      <c r="AC530" s="8">
        <v>0</v>
      </c>
      <c r="AD530" s="8"/>
      <c r="AE530" s="46">
        <v>1</v>
      </c>
      <c r="AF530" s="46">
        <v>0</v>
      </c>
      <c r="AG530" s="41">
        <v>540</v>
      </c>
    </row>
    <row r="531" spans="2:33">
      <c r="B531" s="8" t="s">
        <v>8326</v>
      </c>
      <c r="C531" s="8" t="s">
        <v>82</v>
      </c>
      <c r="D531" s="8" t="s">
        <v>85</v>
      </c>
      <c r="E531" s="9">
        <v>46174</v>
      </c>
      <c r="F531" s="8" t="s">
        <v>52</v>
      </c>
      <c r="G531" s="8" t="s">
        <v>64</v>
      </c>
      <c r="H531" s="8" t="s">
        <v>53</v>
      </c>
      <c r="I531" s="8" t="s">
        <v>68</v>
      </c>
      <c r="J531" s="61">
        <v>0</v>
      </c>
      <c r="K531" s="8">
        <v>1</v>
      </c>
      <c r="L531" s="8">
        <v>4</v>
      </c>
      <c r="M531" s="8" t="s">
        <v>84</v>
      </c>
      <c r="N531" s="9">
        <v>46179</v>
      </c>
      <c r="O531" s="10">
        <v>46179.354166666664</v>
      </c>
      <c r="P531" s="10">
        <v>46179.541666666664</v>
      </c>
      <c r="Q531" s="8" t="s">
        <v>56</v>
      </c>
      <c r="R531" s="8">
        <v>4</v>
      </c>
      <c r="S531" s="8">
        <v>0</v>
      </c>
      <c r="T531" s="8" t="b">
        <v>0</v>
      </c>
      <c r="U531" s="34">
        <v>270</v>
      </c>
      <c r="V531" s="34">
        <v>232</v>
      </c>
      <c r="W531" s="34">
        <v>155</v>
      </c>
      <c r="X531" s="8">
        <v>0</v>
      </c>
      <c r="Y531" s="8">
        <v>0</v>
      </c>
      <c r="Z531" s="10">
        <v>46179.362500000003</v>
      </c>
      <c r="AA531" s="10">
        <v>46179.523611111108</v>
      </c>
      <c r="AB531" s="8">
        <v>4</v>
      </c>
      <c r="AC531" s="8">
        <v>0</v>
      </c>
      <c r="AD531" s="8"/>
      <c r="AE531" s="46">
        <v>1</v>
      </c>
      <c r="AF531" s="46">
        <v>0</v>
      </c>
      <c r="AG531" s="41">
        <v>270</v>
      </c>
    </row>
    <row r="532" spans="2:33">
      <c r="B532" s="8" t="s">
        <v>8326</v>
      </c>
      <c r="C532" s="8" t="s">
        <v>82</v>
      </c>
      <c r="D532" s="8" t="s">
        <v>85</v>
      </c>
      <c r="E532" s="9">
        <v>46174</v>
      </c>
      <c r="F532" s="8" t="s">
        <v>52</v>
      </c>
      <c r="G532" s="8" t="s">
        <v>64</v>
      </c>
      <c r="H532" s="8" t="s">
        <v>53</v>
      </c>
      <c r="I532" s="8" t="s">
        <v>62</v>
      </c>
      <c r="J532" s="61">
        <v>0</v>
      </c>
      <c r="K532" s="8">
        <v>1</v>
      </c>
      <c r="L532" s="8">
        <v>4</v>
      </c>
      <c r="M532" s="8" t="s">
        <v>84</v>
      </c>
      <c r="N532" s="9">
        <v>46180</v>
      </c>
      <c r="O532" s="10">
        <v>46180.354166666664</v>
      </c>
      <c r="P532" s="10">
        <v>46180.6875</v>
      </c>
      <c r="Q532" s="8" t="s">
        <v>56</v>
      </c>
      <c r="R532" s="8">
        <v>4</v>
      </c>
      <c r="S532" s="8">
        <v>0</v>
      </c>
      <c r="T532" s="8" t="b">
        <v>0</v>
      </c>
      <c r="U532" s="34">
        <v>480</v>
      </c>
      <c r="V532" s="34">
        <v>431</v>
      </c>
      <c r="W532" s="34">
        <v>319</v>
      </c>
      <c r="X532" s="8">
        <v>0</v>
      </c>
      <c r="Y532" s="8">
        <v>0</v>
      </c>
      <c r="Z532" s="10">
        <v>46180.356249999997</v>
      </c>
      <c r="AA532" s="10">
        <v>46180.655555555553</v>
      </c>
      <c r="AB532" s="8">
        <v>4</v>
      </c>
      <c r="AC532" s="8">
        <v>0</v>
      </c>
      <c r="AD532" s="8"/>
      <c r="AE532" s="46">
        <v>1</v>
      </c>
      <c r="AF532" s="46">
        <v>0</v>
      </c>
      <c r="AG532" s="41">
        <v>480</v>
      </c>
    </row>
    <row r="533" spans="2:33">
      <c r="B533" s="8" t="s">
        <v>8326</v>
      </c>
      <c r="C533" s="8" t="s">
        <v>82</v>
      </c>
      <c r="D533" s="8" t="s">
        <v>85</v>
      </c>
      <c r="E533" s="9">
        <v>46174</v>
      </c>
      <c r="F533" s="8" t="s">
        <v>52</v>
      </c>
      <c r="G533" s="8" t="s">
        <v>64</v>
      </c>
      <c r="H533" s="8" t="s">
        <v>53</v>
      </c>
      <c r="I533" s="8" t="s">
        <v>67</v>
      </c>
      <c r="J533" s="61">
        <v>0</v>
      </c>
      <c r="K533" s="8">
        <v>1</v>
      </c>
      <c r="L533" s="8">
        <v>4</v>
      </c>
      <c r="M533" s="8" t="s">
        <v>84</v>
      </c>
      <c r="N533" s="9">
        <v>46183</v>
      </c>
      <c r="O533" s="10">
        <v>46183.354166666664</v>
      </c>
      <c r="P533" s="10">
        <v>46183.729166666664</v>
      </c>
      <c r="Q533" s="8" t="s">
        <v>56</v>
      </c>
      <c r="R533" s="8">
        <v>4</v>
      </c>
      <c r="S533" s="8">
        <v>0</v>
      </c>
      <c r="T533" s="8" t="b">
        <v>0</v>
      </c>
      <c r="U533" s="34">
        <v>540</v>
      </c>
      <c r="V533" s="34">
        <v>492</v>
      </c>
      <c r="W533" s="34">
        <v>375</v>
      </c>
      <c r="X533" s="8">
        <v>0</v>
      </c>
      <c r="Y533" s="8">
        <v>0</v>
      </c>
      <c r="Z533" s="10">
        <v>46183.361111111109</v>
      </c>
      <c r="AA533" s="10">
        <v>46183.702777777777</v>
      </c>
      <c r="AB533" s="8">
        <v>4</v>
      </c>
      <c r="AC533" s="8">
        <v>0</v>
      </c>
      <c r="AD533" s="8"/>
      <c r="AE533" s="46">
        <v>1</v>
      </c>
      <c r="AF533" s="46">
        <v>0</v>
      </c>
      <c r="AG533" s="41">
        <v>540</v>
      </c>
    </row>
    <row r="534" spans="2:33">
      <c r="B534" s="8" t="s">
        <v>8326</v>
      </c>
      <c r="C534" s="8" t="s">
        <v>82</v>
      </c>
      <c r="D534" s="8" t="s">
        <v>85</v>
      </c>
      <c r="E534" s="9">
        <v>46174</v>
      </c>
      <c r="F534" s="8" t="s">
        <v>52</v>
      </c>
      <c r="G534" s="8" t="s">
        <v>64</v>
      </c>
      <c r="H534" s="8" t="s">
        <v>53</v>
      </c>
      <c r="I534" s="8" t="s">
        <v>67</v>
      </c>
      <c r="J534" s="61">
        <v>0</v>
      </c>
      <c r="K534" s="8">
        <v>1</v>
      </c>
      <c r="L534" s="8">
        <v>4</v>
      </c>
      <c r="M534" s="8" t="s">
        <v>84</v>
      </c>
      <c r="N534" s="9">
        <v>46186</v>
      </c>
      <c r="O534" s="10">
        <v>46186.541666666664</v>
      </c>
      <c r="P534" s="10">
        <v>46186.6875</v>
      </c>
      <c r="Q534" s="8" t="s">
        <v>56</v>
      </c>
      <c r="R534" s="8">
        <v>4</v>
      </c>
      <c r="S534" s="8">
        <v>0</v>
      </c>
      <c r="T534" s="8" t="b">
        <v>0</v>
      </c>
      <c r="U534" s="34">
        <v>210</v>
      </c>
      <c r="V534" s="34">
        <v>176</v>
      </c>
      <c r="W534" s="34">
        <v>110</v>
      </c>
      <c r="X534" s="8">
        <v>0</v>
      </c>
      <c r="Y534" s="8">
        <v>0</v>
      </c>
      <c r="Z534" s="10">
        <v>46186.547222222223</v>
      </c>
      <c r="AA534" s="10">
        <v>46186.669444444444</v>
      </c>
      <c r="AB534" s="8">
        <v>4</v>
      </c>
      <c r="AC534" s="8">
        <v>0</v>
      </c>
      <c r="AD534" s="8"/>
      <c r="AE534" s="46">
        <v>1</v>
      </c>
      <c r="AF534" s="46">
        <v>0</v>
      </c>
      <c r="AG534" s="41">
        <v>210</v>
      </c>
    </row>
    <row r="535" spans="2:33">
      <c r="B535" s="8" t="s">
        <v>8326</v>
      </c>
      <c r="C535" s="8" t="s">
        <v>82</v>
      </c>
      <c r="D535" s="8" t="s">
        <v>85</v>
      </c>
      <c r="E535" s="9">
        <v>46174</v>
      </c>
      <c r="F535" s="8" t="s">
        <v>52</v>
      </c>
      <c r="G535" s="8" t="s">
        <v>64</v>
      </c>
      <c r="H535" s="8" t="s">
        <v>53</v>
      </c>
      <c r="I535" s="8" t="s">
        <v>62</v>
      </c>
      <c r="J535" s="61">
        <v>0</v>
      </c>
      <c r="K535" s="8">
        <v>1</v>
      </c>
      <c r="L535" s="8">
        <v>4</v>
      </c>
      <c r="M535" s="8" t="s">
        <v>84</v>
      </c>
      <c r="N535" s="9">
        <v>46190</v>
      </c>
      <c r="O535" s="10">
        <v>46190.5625</v>
      </c>
      <c r="P535" s="10">
        <v>46190.708333333336</v>
      </c>
      <c r="Q535" s="8" t="s">
        <v>56</v>
      </c>
      <c r="R535" s="8">
        <v>4</v>
      </c>
      <c r="S535" s="8">
        <v>0</v>
      </c>
      <c r="T535" s="8" t="b">
        <v>0</v>
      </c>
      <c r="U535" s="34">
        <v>210</v>
      </c>
      <c r="V535" s="34">
        <v>184</v>
      </c>
      <c r="W535" s="34">
        <v>109</v>
      </c>
      <c r="X535" s="8">
        <v>0</v>
      </c>
      <c r="Y535" s="8">
        <v>0</v>
      </c>
      <c r="Z535" s="10">
        <v>46190.564583333333</v>
      </c>
      <c r="AA535" s="10">
        <v>46190.692361111112</v>
      </c>
      <c r="AB535" s="8">
        <v>4</v>
      </c>
      <c r="AC535" s="8">
        <v>0</v>
      </c>
      <c r="AD535" s="8"/>
      <c r="AE535" s="46">
        <v>1</v>
      </c>
      <c r="AF535" s="46">
        <v>0</v>
      </c>
      <c r="AG535" s="41">
        <v>210</v>
      </c>
    </row>
    <row r="536" spans="2:33">
      <c r="B536" s="8" t="s">
        <v>8326</v>
      </c>
      <c r="C536" s="8" t="s">
        <v>82</v>
      </c>
      <c r="D536" s="8" t="s">
        <v>85</v>
      </c>
      <c r="E536" s="9">
        <v>46174</v>
      </c>
      <c r="F536" s="8" t="s">
        <v>52</v>
      </c>
      <c r="G536" s="8" t="s">
        <v>64</v>
      </c>
      <c r="H536" s="8" t="s">
        <v>53</v>
      </c>
      <c r="I536" s="8" t="s">
        <v>67</v>
      </c>
      <c r="J536" s="61">
        <v>0</v>
      </c>
      <c r="K536" s="8">
        <v>1</v>
      </c>
      <c r="L536" s="8">
        <v>4</v>
      </c>
      <c r="M536" s="8" t="s">
        <v>84</v>
      </c>
      <c r="N536" s="9">
        <v>46192</v>
      </c>
      <c r="O536" s="10">
        <v>46192.333333333336</v>
      </c>
      <c r="P536" s="10">
        <v>46192.479166666664</v>
      </c>
      <c r="Q536" s="8" t="s">
        <v>56</v>
      </c>
      <c r="R536" s="8">
        <v>4</v>
      </c>
      <c r="S536" s="8">
        <v>0</v>
      </c>
      <c r="T536" s="8" t="b">
        <v>0</v>
      </c>
      <c r="U536" s="34">
        <v>210</v>
      </c>
      <c r="V536" s="34">
        <v>195</v>
      </c>
      <c r="W536" s="34">
        <v>109</v>
      </c>
      <c r="X536" s="8">
        <v>0</v>
      </c>
      <c r="Y536" s="8">
        <v>0</v>
      </c>
      <c r="Z536" s="10">
        <v>46192.334722222222</v>
      </c>
      <c r="AA536" s="10">
        <v>46192.470138888886</v>
      </c>
      <c r="AB536" s="8">
        <v>4</v>
      </c>
      <c r="AC536" s="8">
        <v>0</v>
      </c>
      <c r="AD536" s="8"/>
      <c r="AE536" s="46">
        <v>1</v>
      </c>
      <c r="AF536" s="46">
        <v>0</v>
      </c>
      <c r="AG536" s="41">
        <v>210</v>
      </c>
    </row>
    <row r="537" spans="2:33">
      <c r="B537" s="8" t="s">
        <v>8326</v>
      </c>
      <c r="C537" s="8" t="s">
        <v>82</v>
      </c>
      <c r="D537" s="8" t="s">
        <v>85</v>
      </c>
      <c r="E537" s="9">
        <v>46174</v>
      </c>
      <c r="F537" s="8" t="s">
        <v>52</v>
      </c>
      <c r="G537" s="8" t="s">
        <v>64</v>
      </c>
      <c r="H537" s="8" t="s">
        <v>53</v>
      </c>
      <c r="I537" s="8" t="s">
        <v>67</v>
      </c>
      <c r="J537" s="61">
        <v>0</v>
      </c>
      <c r="K537" s="8">
        <v>1</v>
      </c>
      <c r="L537" s="8">
        <v>4</v>
      </c>
      <c r="M537" s="8" t="s">
        <v>84</v>
      </c>
      <c r="N537" s="9">
        <v>46193</v>
      </c>
      <c r="O537" s="10">
        <v>46193.354166666664</v>
      </c>
      <c r="P537" s="10">
        <v>46193.479166666664</v>
      </c>
      <c r="Q537" s="8" t="s">
        <v>56</v>
      </c>
      <c r="R537" s="8">
        <v>4</v>
      </c>
      <c r="S537" s="8">
        <v>0</v>
      </c>
      <c r="T537" s="8" t="b">
        <v>0</v>
      </c>
      <c r="U537" s="34">
        <v>180</v>
      </c>
      <c r="V537" s="34">
        <v>155</v>
      </c>
      <c r="W537" s="34">
        <v>91</v>
      </c>
      <c r="X537" s="8">
        <v>0</v>
      </c>
      <c r="Y537" s="8">
        <v>0</v>
      </c>
      <c r="Z537" s="10">
        <v>46193.359027777777</v>
      </c>
      <c r="AA537" s="10">
        <v>46193.466666666667</v>
      </c>
      <c r="AB537" s="8">
        <v>4</v>
      </c>
      <c r="AC537" s="8">
        <v>0</v>
      </c>
      <c r="AD537" s="8"/>
      <c r="AE537" s="46">
        <v>1</v>
      </c>
      <c r="AF537" s="46">
        <v>0</v>
      </c>
      <c r="AG537" s="41">
        <v>180</v>
      </c>
    </row>
    <row r="538" spans="2:33">
      <c r="B538" s="8" t="s">
        <v>8326</v>
      </c>
      <c r="C538" s="8" t="s">
        <v>82</v>
      </c>
      <c r="D538" s="8" t="s">
        <v>85</v>
      </c>
      <c r="E538" s="9">
        <v>46174</v>
      </c>
      <c r="F538" s="8" t="s">
        <v>52</v>
      </c>
      <c r="G538" s="8" t="s">
        <v>64</v>
      </c>
      <c r="H538" s="8" t="s">
        <v>53</v>
      </c>
      <c r="I538" s="8" t="s">
        <v>67</v>
      </c>
      <c r="J538" s="61">
        <v>0</v>
      </c>
      <c r="K538" s="8">
        <v>1</v>
      </c>
      <c r="L538" s="8">
        <v>4</v>
      </c>
      <c r="M538" s="8" t="s">
        <v>84</v>
      </c>
      <c r="N538" s="9">
        <v>46195</v>
      </c>
      <c r="O538" s="10">
        <v>46195.354166666664</v>
      </c>
      <c r="P538" s="10">
        <v>46195.5625</v>
      </c>
      <c r="Q538" s="8" t="s">
        <v>56</v>
      </c>
      <c r="R538" s="8">
        <v>4</v>
      </c>
      <c r="S538" s="8">
        <v>0</v>
      </c>
      <c r="T538" s="8" t="b">
        <v>0</v>
      </c>
      <c r="U538" s="34">
        <v>300</v>
      </c>
      <c r="V538" s="34">
        <v>268</v>
      </c>
      <c r="W538" s="34">
        <v>173</v>
      </c>
      <c r="X538" s="8">
        <v>0</v>
      </c>
      <c r="Y538" s="8">
        <v>0</v>
      </c>
      <c r="Z538" s="10">
        <v>46195.362500000003</v>
      </c>
      <c r="AA538" s="10">
        <v>46195.548611111109</v>
      </c>
      <c r="AB538" s="8">
        <v>4</v>
      </c>
      <c r="AC538" s="8">
        <v>0</v>
      </c>
      <c r="AD538" s="8"/>
      <c r="AE538" s="46">
        <v>1</v>
      </c>
      <c r="AF538" s="46">
        <v>0</v>
      </c>
      <c r="AG538" s="41">
        <v>300</v>
      </c>
    </row>
    <row r="539" spans="2:33">
      <c r="B539" s="8" t="s">
        <v>8326</v>
      </c>
      <c r="C539" s="8" t="s">
        <v>82</v>
      </c>
      <c r="D539" s="8" t="s">
        <v>85</v>
      </c>
      <c r="E539" s="9">
        <v>46174</v>
      </c>
      <c r="F539" s="8" t="s">
        <v>52</v>
      </c>
      <c r="G539" s="8" t="s">
        <v>64</v>
      </c>
      <c r="H539" s="8" t="s">
        <v>53</v>
      </c>
      <c r="I539" s="8" t="s">
        <v>67</v>
      </c>
      <c r="J539" s="61">
        <v>0</v>
      </c>
      <c r="K539" s="8">
        <v>1</v>
      </c>
      <c r="L539" s="8">
        <v>4</v>
      </c>
      <c r="M539" s="8" t="s">
        <v>84</v>
      </c>
      <c r="N539" s="9">
        <v>46198</v>
      </c>
      <c r="O539" s="10">
        <v>46198.354166666664</v>
      </c>
      <c r="P539" s="10">
        <v>46198.6875</v>
      </c>
      <c r="Q539" s="8" t="s">
        <v>56</v>
      </c>
      <c r="R539" s="8">
        <v>4</v>
      </c>
      <c r="S539" s="8">
        <v>0</v>
      </c>
      <c r="T539" s="8" t="b">
        <v>0</v>
      </c>
      <c r="U539" s="34">
        <v>480</v>
      </c>
      <c r="V539" s="34">
        <v>433</v>
      </c>
      <c r="W539" s="34">
        <v>315</v>
      </c>
      <c r="X539" s="8">
        <v>0</v>
      </c>
      <c r="Y539" s="8">
        <v>0</v>
      </c>
      <c r="Z539" s="10">
        <v>46198.35833333333</v>
      </c>
      <c r="AA539" s="10">
        <v>46198.65902777778</v>
      </c>
      <c r="AB539" s="8">
        <v>4</v>
      </c>
      <c r="AC539" s="8">
        <v>0</v>
      </c>
      <c r="AD539" s="8"/>
      <c r="AE539" s="46">
        <v>1</v>
      </c>
      <c r="AF539" s="46">
        <v>0</v>
      </c>
      <c r="AG539" s="41">
        <v>480</v>
      </c>
    </row>
    <row r="540" spans="2:33">
      <c r="B540" s="8" t="s">
        <v>8326</v>
      </c>
      <c r="C540" s="8" t="s">
        <v>82</v>
      </c>
      <c r="D540" s="8" t="s">
        <v>85</v>
      </c>
      <c r="E540" s="9">
        <v>46174</v>
      </c>
      <c r="F540" s="8" t="s">
        <v>52</v>
      </c>
      <c r="G540" s="8" t="s">
        <v>64</v>
      </c>
      <c r="H540" s="8" t="s">
        <v>53</v>
      </c>
      <c r="I540" s="8" t="s">
        <v>67</v>
      </c>
      <c r="J540" s="61">
        <v>0</v>
      </c>
      <c r="K540" s="8">
        <v>1</v>
      </c>
      <c r="L540" s="8">
        <v>4</v>
      </c>
      <c r="M540" s="8" t="s">
        <v>84</v>
      </c>
      <c r="N540" s="9">
        <v>46199</v>
      </c>
      <c r="O540" s="10">
        <v>46199.541666666664</v>
      </c>
      <c r="P540" s="10">
        <v>46199.6875</v>
      </c>
      <c r="Q540" s="8" t="s">
        <v>56</v>
      </c>
      <c r="R540" s="8">
        <v>4</v>
      </c>
      <c r="S540" s="8">
        <v>0</v>
      </c>
      <c r="T540" s="8" t="b">
        <v>0</v>
      </c>
      <c r="U540" s="34">
        <v>210</v>
      </c>
      <c r="V540" s="34">
        <v>187</v>
      </c>
      <c r="W540" s="34">
        <v>101</v>
      </c>
      <c r="X540" s="8">
        <v>0</v>
      </c>
      <c r="Y540" s="8">
        <v>0</v>
      </c>
      <c r="Z540" s="10">
        <v>46199.54583333333</v>
      </c>
      <c r="AA540" s="10">
        <v>46199.675694444442</v>
      </c>
      <c r="AB540" s="8">
        <v>4</v>
      </c>
      <c r="AC540" s="8">
        <v>0</v>
      </c>
      <c r="AD540" s="8"/>
      <c r="AE540" s="46">
        <v>1</v>
      </c>
      <c r="AF540" s="46">
        <v>0</v>
      </c>
      <c r="AG540" s="41">
        <v>210</v>
      </c>
    </row>
    <row r="541" spans="2:33">
      <c r="B541" s="8" t="s">
        <v>8326</v>
      </c>
      <c r="C541" s="8" t="s">
        <v>82</v>
      </c>
      <c r="D541" s="8" t="s">
        <v>85</v>
      </c>
      <c r="E541" s="9">
        <v>46174</v>
      </c>
      <c r="F541" s="8" t="s">
        <v>52</v>
      </c>
      <c r="G541" s="8" t="s">
        <v>64</v>
      </c>
      <c r="H541" s="8" t="s">
        <v>53</v>
      </c>
      <c r="I541" s="8" t="s">
        <v>62</v>
      </c>
      <c r="J541" s="61">
        <v>0</v>
      </c>
      <c r="K541" s="8">
        <v>1</v>
      </c>
      <c r="L541" s="8">
        <v>4</v>
      </c>
      <c r="M541" s="8" t="s">
        <v>84</v>
      </c>
      <c r="N541" s="9">
        <v>46200</v>
      </c>
      <c r="O541" s="10">
        <v>46200.333333333336</v>
      </c>
      <c r="P541" s="10">
        <v>46200.666666666664</v>
      </c>
      <c r="Q541" s="8" t="s">
        <v>56</v>
      </c>
      <c r="R541" s="8">
        <v>4</v>
      </c>
      <c r="S541" s="8">
        <v>0</v>
      </c>
      <c r="T541" s="8" t="b">
        <v>0</v>
      </c>
      <c r="U541" s="34">
        <v>480</v>
      </c>
      <c r="V541" s="34">
        <v>445</v>
      </c>
      <c r="W541" s="34">
        <v>315</v>
      </c>
      <c r="X541" s="8">
        <v>0</v>
      </c>
      <c r="Y541" s="8">
        <v>0</v>
      </c>
      <c r="Z541" s="10">
        <v>46200.340277777781</v>
      </c>
      <c r="AA541" s="10">
        <v>46200.649305555555</v>
      </c>
      <c r="AB541" s="8">
        <v>4</v>
      </c>
      <c r="AC541" s="8">
        <v>0</v>
      </c>
      <c r="AD541" s="8"/>
      <c r="AE541" s="46">
        <v>1</v>
      </c>
      <c r="AF541" s="46">
        <v>0</v>
      </c>
      <c r="AG541" s="41">
        <v>480</v>
      </c>
    </row>
    <row r="542" spans="2:33">
      <c r="B542" s="8" t="s">
        <v>8326</v>
      </c>
      <c r="C542" s="8" t="s">
        <v>82</v>
      </c>
      <c r="D542" s="8" t="s">
        <v>85</v>
      </c>
      <c r="E542" s="9">
        <v>46174</v>
      </c>
      <c r="F542" s="8" t="s">
        <v>52</v>
      </c>
      <c r="G542" s="8" t="s">
        <v>64</v>
      </c>
      <c r="H542" s="8" t="s">
        <v>53</v>
      </c>
      <c r="I542" s="8" t="s">
        <v>67</v>
      </c>
      <c r="J542" s="61">
        <v>0</v>
      </c>
      <c r="K542" s="8">
        <v>1</v>
      </c>
      <c r="L542" s="8">
        <v>4</v>
      </c>
      <c r="M542" s="8" t="s">
        <v>84</v>
      </c>
      <c r="N542" s="9">
        <v>46201</v>
      </c>
      <c r="O542" s="10">
        <v>46201.3125</v>
      </c>
      <c r="P542" s="10">
        <v>46201.645833333336</v>
      </c>
      <c r="Q542" s="8" t="s">
        <v>56</v>
      </c>
      <c r="R542" s="8">
        <v>4</v>
      </c>
      <c r="S542" s="8">
        <v>0</v>
      </c>
      <c r="T542" s="8" t="b">
        <v>0</v>
      </c>
      <c r="U542" s="34">
        <v>480</v>
      </c>
      <c r="V542" s="34">
        <v>422</v>
      </c>
      <c r="W542" s="34">
        <v>316</v>
      </c>
      <c r="X542" s="8">
        <v>0</v>
      </c>
      <c r="Y542" s="8">
        <v>0</v>
      </c>
      <c r="Z542" s="10">
        <v>46201.316666666666</v>
      </c>
      <c r="AA542" s="10">
        <v>46201.609722222223</v>
      </c>
      <c r="AB542" s="8">
        <v>4</v>
      </c>
      <c r="AC542" s="8">
        <v>0</v>
      </c>
      <c r="AD542" s="8"/>
      <c r="AE542" s="46">
        <v>1</v>
      </c>
      <c r="AF542" s="46">
        <v>0</v>
      </c>
      <c r="AG542" s="41">
        <v>480</v>
      </c>
    </row>
    <row r="543" spans="2:33">
      <c r="B543" s="8" t="s">
        <v>8326</v>
      </c>
      <c r="C543" s="8" t="s">
        <v>82</v>
      </c>
      <c r="D543" s="8" t="s">
        <v>86</v>
      </c>
      <c r="E543" s="9">
        <v>46174</v>
      </c>
      <c r="F543" s="8" t="s">
        <v>52</v>
      </c>
      <c r="G543" s="8" t="s">
        <v>64</v>
      </c>
      <c r="H543" s="8" t="s">
        <v>53</v>
      </c>
      <c r="I543" s="8" t="s">
        <v>59</v>
      </c>
      <c r="J543" s="61">
        <v>0</v>
      </c>
      <c r="K543" s="8">
        <v>1</v>
      </c>
      <c r="L543" s="8">
        <v>4</v>
      </c>
      <c r="M543" s="8" t="s">
        <v>84</v>
      </c>
      <c r="N543" s="9">
        <v>46174</v>
      </c>
      <c r="O543" s="10">
        <v>46174.5625</v>
      </c>
      <c r="P543" s="10">
        <v>46174.729166666664</v>
      </c>
      <c r="Q543" s="8" t="s">
        <v>56</v>
      </c>
      <c r="R543" s="8">
        <v>4</v>
      </c>
      <c r="S543" s="8">
        <v>0</v>
      </c>
      <c r="T543" s="8" t="b">
        <v>0</v>
      </c>
      <c r="U543" s="34">
        <v>240</v>
      </c>
      <c r="V543" s="34">
        <v>217</v>
      </c>
      <c r="W543" s="34">
        <v>130</v>
      </c>
      <c r="X543" s="8">
        <v>0</v>
      </c>
      <c r="Y543" s="8">
        <v>0</v>
      </c>
      <c r="Z543" s="10">
        <v>46174.565972222219</v>
      </c>
      <c r="AA543" s="10">
        <v>46174.716666666667</v>
      </c>
      <c r="AB543" s="8">
        <v>4</v>
      </c>
      <c r="AC543" s="8">
        <v>0</v>
      </c>
      <c r="AD543" s="8"/>
      <c r="AE543" s="46">
        <v>1</v>
      </c>
      <c r="AF543" s="46">
        <v>0</v>
      </c>
      <c r="AG543" s="41">
        <v>240</v>
      </c>
    </row>
    <row r="544" spans="2:33">
      <c r="B544" s="8" t="s">
        <v>8326</v>
      </c>
      <c r="C544" s="8" t="s">
        <v>82</v>
      </c>
      <c r="D544" s="8" t="s">
        <v>86</v>
      </c>
      <c r="E544" s="9">
        <v>46174</v>
      </c>
      <c r="F544" s="8" t="s">
        <v>52</v>
      </c>
      <c r="G544" s="8" t="s">
        <v>64</v>
      </c>
      <c r="H544" s="8" t="s">
        <v>53</v>
      </c>
      <c r="I544" s="8" t="s">
        <v>62</v>
      </c>
      <c r="J544" s="61">
        <v>0</v>
      </c>
      <c r="K544" s="8">
        <v>1</v>
      </c>
      <c r="L544" s="8">
        <v>4</v>
      </c>
      <c r="M544" s="8" t="s">
        <v>84</v>
      </c>
      <c r="N544" s="9">
        <v>46175</v>
      </c>
      <c r="O544" s="10">
        <v>46175.354166666664</v>
      </c>
      <c r="P544" s="10">
        <v>46175.729166666664</v>
      </c>
      <c r="Q544" s="8" t="s">
        <v>56</v>
      </c>
      <c r="R544" s="8">
        <v>4</v>
      </c>
      <c r="S544" s="8">
        <v>0</v>
      </c>
      <c r="T544" s="8" t="b">
        <v>0</v>
      </c>
      <c r="U544" s="34">
        <v>540</v>
      </c>
      <c r="V544" s="34">
        <v>485</v>
      </c>
      <c r="W544" s="34">
        <v>386</v>
      </c>
      <c r="X544" s="8">
        <v>0</v>
      </c>
      <c r="Y544" s="8">
        <v>0</v>
      </c>
      <c r="Z544" s="10">
        <v>46175.355555555558</v>
      </c>
      <c r="AA544" s="10">
        <v>46175.692361111112</v>
      </c>
      <c r="AB544" s="8">
        <v>4</v>
      </c>
      <c r="AC544" s="8">
        <v>0</v>
      </c>
      <c r="AD544" s="8"/>
      <c r="AE544" s="46">
        <v>1</v>
      </c>
      <c r="AF544" s="46">
        <v>0</v>
      </c>
      <c r="AG544" s="41">
        <v>540</v>
      </c>
    </row>
    <row r="545" spans="2:33">
      <c r="B545" s="8" t="s">
        <v>8326</v>
      </c>
      <c r="C545" s="8" t="s">
        <v>82</v>
      </c>
      <c r="D545" s="8" t="s">
        <v>86</v>
      </c>
      <c r="E545" s="9">
        <v>46174</v>
      </c>
      <c r="F545" s="8" t="s">
        <v>52</v>
      </c>
      <c r="G545" s="8" t="s">
        <v>64</v>
      </c>
      <c r="H545" s="8" t="s">
        <v>53</v>
      </c>
      <c r="I545" s="8" t="s">
        <v>62</v>
      </c>
      <c r="J545" s="61">
        <v>0</v>
      </c>
      <c r="K545" s="8">
        <v>1</v>
      </c>
      <c r="L545" s="8">
        <v>4</v>
      </c>
      <c r="M545" s="8" t="s">
        <v>84</v>
      </c>
      <c r="N545" s="9">
        <v>46177</v>
      </c>
      <c r="O545" s="10">
        <v>46177.333333333336</v>
      </c>
      <c r="P545" s="10">
        <v>46177.5</v>
      </c>
      <c r="Q545" s="8" t="s">
        <v>56</v>
      </c>
      <c r="R545" s="8">
        <v>4</v>
      </c>
      <c r="S545" s="8">
        <v>0</v>
      </c>
      <c r="T545" s="8" t="b">
        <v>0</v>
      </c>
      <c r="U545" s="34">
        <v>240</v>
      </c>
      <c r="V545" s="34">
        <v>217</v>
      </c>
      <c r="W545" s="34">
        <v>140</v>
      </c>
      <c r="X545" s="8">
        <v>0</v>
      </c>
      <c r="Y545" s="8">
        <v>0</v>
      </c>
      <c r="Z545" s="10">
        <v>46177.336805555555</v>
      </c>
      <c r="AA545" s="10">
        <v>46177.487500000003</v>
      </c>
      <c r="AB545" s="8">
        <v>4</v>
      </c>
      <c r="AC545" s="8">
        <v>0</v>
      </c>
      <c r="AD545" s="8"/>
      <c r="AE545" s="46">
        <v>1</v>
      </c>
      <c r="AF545" s="46">
        <v>0</v>
      </c>
      <c r="AG545" s="41">
        <v>240</v>
      </c>
    </row>
    <row r="546" spans="2:33">
      <c r="B546" s="8" t="s">
        <v>8326</v>
      </c>
      <c r="C546" s="8" t="s">
        <v>82</v>
      </c>
      <c r="D546" s="8" t="s">
        <v>86</v>
      </c>
      <c r="E546" s="9">
        <v>46174</v>
      </c>
      <c r="F546" s="8" t="s">
        <v>52</v>
      </c>
      <c r="G546" s="8" t="s">
        <v>64</v>
      </c>
      <c r="H546" s="8" t="s">
        <v>53</v>
      </c>
      <c r="I546" s="8" t="s">
        <v>68</v>
      </c>
      <c r="J546" s="61">
        <v>0</v>
      </c>
      <c r="K546" s="8">
        <v>1</v>
      </c>
      <c r="L546" s="8">
        <v>4</v>
      </c>
      <c r="M546" s="8" t="s">
        <v>84</v>
      </c>
      <c r="N546" s="9">
        <v>46178</v>
      </c>
      <c r="O546" s="10">
        <v>46178.5625</v>
      </c>
      <c r="P546" s="10">
        <v>46178.708333333336</v>
      </c>
      <c r="Q546" s="8" t="s">
        <v>56</v>
      </c>
      <c r="R546" s="8">
        <v>4</v>
      </c>
      <c r="S546" s="8">
        <v>0</v>
      </c>
      <c r="T546" s="8" t="b">
        <v>0</v>
      </c>
      <c r="U546" s="34">
        <v>210</v>
      </c>
      <c r="V546" s="34">
        <v>180</v>
      </c>
      <c r="W546" s="34">
        <v>116</v>
      </c>
      <c r="X546" s="8">
        <v>0</v>
      </c>
      <c r="Y546" s="8">
        <v>0</v>
      </c>
      <c r="Z546" s="10">
        <v>46178.570138888892</v>
      </c>
      <c r="AA546" s="10">
        <v>46178.695138888892</v>
      </c>
      <c r="AB546" s="8">
        <v>4</v>
      </c>
      <c r="AC546" s="8">
        <v>0</v>
      </c>
      <c r="AD546" s="8"/>
      <c r="AE546" s="46">
        <v>1</v>
      </c>
      <c r="AF546" s="46">
        <v>0</v>
      </c>
      <c r="AG546" s="41">
        <v>210</v>
      </c>
    </row>
    <row r="547" spans="2:33">
      <c r="B547" s="8" t="s">
        <v>8326</v>
      </c>
      <c r="C547" s="8" t="s">
        <v>82</v>
      </c>
      <c r="D547" s="8" t="s">
        <v>86</v>
      </c>
      <c r="E547" s="9">
        <v>46174</v>
      </c>
      <c r="F547" s="8" t="s">
        <v>52</v>
      </c>
      <c r="G547" s="8" t="s">
        <v>64</v>
      </c>
      <c r="H547" s="8" t="s">
        <v>53</v>
      </c>
      <c r="I547" s="8" t="s">
        <v>57</v>
      </c>
      <c r="J547" s="61">
        <v>0</v>
      </c>
      <c r="K547" s="8">
        <v>1</v>
      </c>
      <c r="L547" s="8">
        <v>4</v>
      </c>
      <c r="M547" s="8" t="s">
        <v>84</v>
      </c>
      <c r="N547" s="9">
        <v>46179</v>
      </c>
      <c r="O547" s="10">
        <v>46179.3125</v>
      </c>
      <c r="P547" s="10">
        <v>46179.6875</v>
      </c>
      <c r="Q547" s="8" t="s">
        <v>56</v>
      </c>
      <c r="R547" s="8">
        <v>4</v>
      </c>
      <c r="S547" s="8">
        <v>0</v>
      </c>
      <c r="T547" s="8" t="b">
        <v>0</v>
      </c>
      <c r="U547" s="34">
        <v>540</v>
      </c>
      <c r="V547" s="34">
        <v>505</v>
      </c>
      <c r="W547" s="34">
        <v>344</v>
      </c>
      <c r="X547" s="8">
        <v>0</v>
      </c>
      <c r="Y547" s="8">
        <v>0</v>
      </c>
      <c r="Z547" s="10">
        <v>46179.316666666666</v>
      </c>
      <c r="AA547" s="10">
        <v>46179.667361111111</v>
      </c>
      <c r="AB547" s="8">
        <v>4</v>
      </c>
      <c r="AC547" s="8">
        <v>0</v>
      </c>
      <c r="AD547" s="8"/>
      <c r="AE547" s="46">
        <v>1</v>
      </c>
      <c r="AF547" s="46">
        <v>0</v>
      </c>
      <c r="AG547" s="41">
        <v>540</v>
      </c>
    </row>
    <row r="548" spans="2:33">
      <c r="B548" s="8" t="s">
        <v>8326</v>
      </c>
      <c r="C548" s="8" t="s">
        <v>82</v>
      </c>
      <c r="D548" s="8" t="s">
        <v>86</v>
      </c>
      <c r="E548" s="9">
        <v>46174</v>
      </c>
      <c r="F548" s="8" t="s">
        <v>52</v>
      </c>
      <c r="G548" s="8" t="s">
        <v>64</v>
      </c>
      <c r="H548" s="8" t="s">
        <v>53</v>
      </c>
      <c r="I548" s="8" t="s">
        <v>67</v>
      </c>
      <c r="J548" s="61">
        <v>0</v>
      </c>
      <c r="K548" s="8">
        <v>1</v>
      </c>
      <c r="L548" s="8">
        <v>4</v>
      </c>
      <c r="M548" s="8" t="s">
        <v>84</v>
      </c>
      <c r="N548" s="9">
        <v>46180</v>
      </c>
      <c r="O548" s="10">
        <v>46180.3125</v>
      </c>
      <c r="P548" s="10">
        <v>46180.6875</v>
      </c>
      <c r="Q548" s="8" t="s">
        <v>56</v>
      </c>
      <c r="R548" s="8">
        <v>4</v>
      </c>
      <c r="S548" s="8">
        <v>0</v>
      </c>
      <c r="T548" s="8" t="b">
        <v>0</v>
      </c>
      <c r="U548" s="34">
        <v>540</v>
      </c>
      <c r="V548" s="34">
        <v>502</v>
      </c>
      <c r="W548" s="34">
        <v>399</v>
      </c>
      <c r="X548" s="8">
        <v>0</v>
      </c>
      <c r="Y548" s="8">
        <v>0</v>
      </c>
      <c r="Z548" s="10">
        <v>46180.320138888892</v>
      </c>
      <c r="AA548" s="10">
        <v>46180.668749999997</v>
      </c>
      <c r="AB548" s="8">
        <v>4</v>
      </c>
      <c r="AC548" s="8">
        <v>0</v>
      </c>
      <c r="AD548" s="8"/>
      <c r="AE548" s="46">
        <v>1</v>
      </c>
      <c r="AF548" s="46">
        <v>0</v>
      </c>
      <c r="AG548" s="41">
        <v>540</v>
      </c>
    </row>
    <row r="549" spans="2:33">
      <c r="B549" s="8" t="s">
        <v>8326</v>
      </c>
      <c r="C549" s="8" t="s">
        <v>82</v>
      </c>
      <c r="D549" s="8" t="s">
        <v>86</v>
      </c>
      <c r="E549" s="9">
        <v>46174</v>
      </c>
      <c r="F549" s="8" t="s">
        <v>52</v>
      </c>
      <c r="G549" s="8" t="s">
        <v>64</v>
      </c>
      <c r="H549" s="8" t="s">
        <v>53</v>
      </c>
      <c r="I549" s="8" t="s">
        <v>54</v>
      </c>
      <c r="J549" s="61">
        <v>0</v>
      </c>
      <c r="K549" s="8">
        <v>1</v>
      </c>
      <c r="L549" s="8">
        <v>4</v>
      </c>
      <c r="M549" s="8" t="s">
        <v>84</v>
      </c>
      <c r="N549" s="9">
        <v>46181</v>
      </c>
      <c r="O549" s="10">
        <v>46181.541666666664</v>
      </c>
      <c r="P549" s="10">
        <v>46181.708333333336</v>
      </c>
      <c r="Q549" s="8" t="s">
        <v>56</v>
      </c>
      <c r="R549" s="8">
        <v>4</v>
      </c>
      <c r="S549" s="8">
        <v>0</v>
      </c>
      <c r="T549" s="8" t="b">
        <v>0</v>
      </c>
      <c r="U549" s="34">
        <v>240</v>
      </c>
      <c r="V549" s="34">
        <v>219</v>
      </c>
      <c r="W549" s="34">
        <v>132</v>
      </c>
      <c r="X549" s="8">
        <v>0</v>
      </c>
      <c r="Y549" s="8">
        <v>0</v>
      </c>
      <c r="Z549" s="10">
        <v>46181.55</v>
      </c>
      <c r="AA549" s="10">
        <v>46181.70208333333</v>
      </c>
      <c r="AB549" s="8">
        <v>4</v>
      </c>
      <c r="AC549" s="8">
        <v>0</v>
      </c>
      <c r="AD549" s="8"/>
      <c r="AE549" s="46">
        <v>1</v>
      </c>
      <c r="AF549" s="46">
        <v>0</v>
      </c>
      <c r="AG549" s="41">
        <v>240</v>
      </c>
    </row>
    <row r="550" spans="2:33">
      <c r="B550" s="8" t="s">
        <v>8326</v>
      </c>
      <c r="C550" s="8" t="s">
        <v>82</v>
      </c>
      <c r="D550" s="8" t="s">
        <v>86</v>
      </c>
      <c r="E550" s="9">
        <v>46174</v>
      </c>
      <c r="F550" s="8" t="s">
        <v>52</v>
      </c>
      <c r="G550" s="8" t="s">
        <v>64</v>
      </c>
      <c r="H550" s="8" t="s">
        <v>53</v>
      </c>
      <c r="I550" s="8" t="s">
        <v>62</v>
      </c>
      <c r="J550" s="61">
        <v>0</v>
      </c>
      <c r="K550" s="8">
        <v>1</v>
      </c>
      <c r="L550" s="8">
        <v>4</v>
      </c>
      <c r="M550" s="8" t="s">
        <v>84</v>
      </c>
      <c r="N550" s="9">
        <v>46182</v>
      </c>
      <c r="O550" s="10">
        <v>46182.354166666664</v>
      </c>
      <c r="P550" s="10">
        <v>46182.520833333336</v>
      </c>
      <c r="Q550" s="8" t="s">
        <v>56</v>
      </c>
      <c r="R550" s="8">
        <v>4</v>
      </c>
      <c r="S550" s="8">
        <v>0</v>
      </c>
      <c r="T550" s="8" t="b">
        <v>0</v>
      </c>
      <c r="U550" s="34">
        <v>240</v>
      </c>
      <c r="V550" s="34">
        <v>217</v>
      </c>
      <c r="W550" s="34">
        <v>149</v>
      </c>
      <c r="X550" s="8">
        <v>0</v>
      </c>
      <c r="Y550" s="8">
        <v>0</v>
      </c>
      <c r="Z550" s="10">
        <v>46182.359027777777</v>
      </c>
      <c r="AA550" s="10">
        <v>46182.509722222225</v>
      </c>
      <c r="AB550" s="8">
        <v>4</v>
      </c>
      <c r="AC550" s="8">
        <v>0</v>
      </c>
      <c r="AD550" s="8"/>
      <c r="AE550" s="46">
        <v>1</v>
      </c>
      <c r="AF550" s="46">
        <v>0</v>
      </c>
      <c r="AG550" s="41">
        <v>240</v>
      </c>
    </row>
    <row r="551" spans="2:33">
      <c r="B551" s="8" t="s">
        <v>8326</v>
      </c>
      <c r="C551" s="8" t="s">
        <v>82</v>
      </c>
      <c r="D551" s="8" t="s">
        <v>86</v>
      </c>
      <c r="E551" s="9">
        <v>46174</v>
      </c>
      <c r="F551" s="8" t="s">
        <v>52</v>
      </c>
      <c r="G551" s="8" t="s">
        <v>64</v>
      </c>
      <c r="H551" s="8" t="s">
        <v>53</v>
      </c>
      <c r="I551" s="8" t="s">
        <v>67</v>
      </c>
      <c r="J551" s="61">
        <v>0</v>
      </c>
      <c r="K551" s="8">
        <v>1</v>
      </c>
      <c r="L551" s="8">
        <v>4</v>
      </c>
      <c r="M551" s="8" t="s">
        <v>84</v>
      </c>
      <c r="N551" s="9">
        <v>46190</v>
      </c>
      <c r="O551" s="10">
        <v>46190.5625</v>
      </c>
      <c r="P551" s="10">
        <v>46190.729166666664</v>
      </c>
      <c r="Q551" s="8" t="s">
        <v>56</v>
      </c>
      <c r="R551" s="8">
        <v>4</v>
      </c>
      <c r="S551" s="8">
        <v>0</v>
      </c>
      <c r="T551" s="8" t="b">
        <v>0</v>
      </c>
      <c r="U551" s="34">
        <v>240</v>
      </c>
      <c r="V551" s="34">
        <v>212</v>
      </c>
      <c r="W551" s="34">
        <v>117</v>
      </c>
      <c r="X551" s="8">
        <v>0</v>
      </c>
      <c r="Y551" s="8">
        <v>0</v>
      </c>
      <c r="Z551" s="10">
        <v>46190.566666666666</v>
      </c>
      <c r="AA551" s="10">
        <v>46190.713888888888</v>
      </c>
      <c r="AB551" s="8">
        <v>4</v>
      </c>
      <c r="AC551" s="8">
        <v>0</v>
      </c>
      <c r="AD551" s="8"/>
      <c r="AE551" s="46">
        <v>1</v>
      </c>
      <c r="AF551" s="46">
        <v>0</v>
      </c>
      <c r="AG551" s="41">
        <v>240</v>
      </c>
    </row>
    <row r="552" spans="2:33">
      <c r="B552" s="8" t="s">
        <v>8326</v>
      </c>
      <c r="C552" s="8" t="s">
        <v>82</v>
      </c>
      <c r="D552" s="8" t="s">
        <v>86</v>
      </c>
      <c r="E552" s="9">
        <v>46174</v>
      </c>
      <c r="F552" s="8" t="s">
        <v>52</v>
      </c>
      <c r="G552" s="8" t="s">
        <v>64</v>
      </c>
      <c r="H552" s="8" t="s">
        <v>53</v>
      </c>
      <c r="I552" s="8" t="s">
        <v>59</v>
      </c>
      <c r="J552" s="61">
        <v>0</v>
      </c>
      <c r="K552" s="8">
        <v>1</v>
      </c>
      <c r="L552" s="8">
        <v>4</v>
      </c>
      <c r="M552" s="8" t="s">
        <v>84</v>
      </c>
      <c r="N552" s="9">
        <v>46191</v>
      </c>
      <c r="O552" s="10">
        <v>46191.354166666664</v>
      </c>
      <c r="P552" s="10">
        <v>46191.5625</v>
      </c>
      <c r="Q552" s="8" t="s">
        <v>56</v>
      </c>
      <c r="R552" s="8">
        <v>4</v>
      </c>
      <c r="S552" s="8">
        <v>0</v>
      </c>
      <c r="T552" s="8" t="b">
        <v>0</v>
      </c>
      <c r="U552" s="34">
        <v>300</v>
      </c>
      <c r="V552" s="34">
        <v>257</v>
      </c>
      <c r="W552" s="34">
        <v>188</v>
      </c>
      <c r="X552" s="8">
        <v>0</v>
      </c>
      <c r="Y552" s="8">
        <v>0</v>
      </c>
      <c r="Z552" s="10">
        <v>46191.362500000003</v>
      </c>
      <c r="AA552" s="10">
        <v>46191.540972222225</v>
      </c>
      <c r="AB552" s="8">
        <v>4</v>
      </c>
      <c r="AC552" s="8">
        <v>0</v>
      </c>
      <c r="AD552" s="8"/>
      <c r="AE552" s="46">
        <v>1</v>
      </c>
      <c r="AF552" s="46">
        <v>0</v>
      </c>
      <c r="AG552" s="41">
        <v>300</v>
      </c>
    </row>
    <row r="553" spans="2:33">
      <c r="B553" s="8" t="s">
        <v>8326</v>
      </c>
      <c r="C553" s="8" t="s">
        <v>82</v>
      </c>
      <c r="D553" s="8" t="s">
        <v>86</v>
      </c>
      <c r="E553" s="9">
        <v>46174</v>
      </c>
      <c r="F553" s="8" t="s">
        <v>52</v>
      </c>
      <c r="G553" s="8" t="s">
        <v>64</v>
      </c>
      <c r="H553" s="8" t="s">
        <v>53</v>
      </c>
      <c r="I553" s="8" t="s">
        <v>59</v>
      </c>
      <c r="J553" s="61">
        <v>0</v>
      </c>
      <c r="K553" s="8">
        <v>1</v>
      </c>
      <c r="L553" s="8">
        <v>4</v>
      </c>
      <c r="M553" s="8" t="s">
        <v>84</v>
      </c>
      <c r="N553" s="9">
        <v>46193</v>
      </c>
      <c r="O553" s="10">
        <v>46193.333333333336</v>
      </c>
      <c r="P553" s="10">
        <v>46193.666666666664</v>
      </c>
      <c r="Q553" s="8" t="s">
        <v>56</v>
      </c>
      <c r="R553" s="8">
        <v>4</v>
      </c>
      <c r="S553" s="8">
        <v>0</v>
      </c>
      <c r="T553" s="8" t="b">
        <v>0</v>
      </c>
      <c r="U553" s="34">
        <v>480</v>
      </c>
      <c r="V553" s="34">
        <v>445</v>
      </c>
      <c r="W553" s="34">
        <v>336</v>
      </c>
      <c r="X553" s="8">
        <v>0</v>
      </c>
      <c r="Y553" s="8">
        <v>0</v>
      </c>
      <c r="Z553" s="10">
        <v>46193.336805555555</v>
      </c>
      <c r="AA553" s="10">
        <v>46193.645833333336</v>
      </c>
      <c r="AB553" s="8">
        <v>4</v>
      </c>
      <c r="AC553" s="8">
        <v>0</v>
      </c>
      <c r="AD553" s="8"/>
      <c r="AE553" s="46">
        <v>1</v>
      </c>
      <c r="AF553" s="46">
        <v>0</v>
      </c>
      <c r="AG553" s="41">
        <v>480</v>
      </c>
    </row>
    <row r="554" spans="2:33">
      <c r="B554" s="8" t="s">
        <v>8326</v>
      </c>
      <c r="C554" s="8" t="s">
        <v>82</v>
      </c>
      <c r="D554" s="8" t="s">
        <v>86</v>
      </c>
      <c r="E554" s="9">
        <v>46174</v>
      </c>
      <c r="F554" s="8" t="s">
        <v>52</v>
      </c>
      <c r="G554" s="8" t="s">
        <v>64</v>
      </c>
      <c r="H554" s="8" t="s">
        <v>53</v>
      </c>
      <c r="I554" s="8" t="s">
        <v>54</v>
      </c>
      <c r="J554" s="61">
        <v>0</v>
      </c>
      <c r="K554" s="8">
        <v>1</v>
      </c>
      <c r="L554" s="8">
        <v>4</v>
      </c>
      <c r="M554" s="8" t="s">
        <v>84</v>
      </c>
      <c r="N554" s="9">
        <v>46194</v>
      </c>
      <c r="O554" s="10">
        <v>46194.354166666664</v>
      </c>
      <c r="P554" s="10">
        <v>46194.6875</v>
      </c>
      <c r="Q554" s="8" t="s">
        <v>56</v>
      </c>
      <c r="R554" s="8">
        <v>4</v>
      </c>
      <c r="S554" s="8">
        <v>0</v>
      </c>
      <c r="T554" s="8" t="b">
        <v>0</v>
      </c>
      <c r="U554" s="34">
        <v>480</v>
      </c>
      <c r="V554" s="34">
        <v>445</v>
      </c>
      <c r="W554" s="34">
        <v>366</v>
      </c>
      <c r="X554" s="8">
        <v>0</v>
      </c>
      <c r="Y554" s="8">
        <v>0</v>
      </c>
      <c r="Z554" s="10">
        <v>46194.362500000003</v>
      </c>
      <c r="AA554" s="10">
        <v>46194.671527777777</v>
      </c>
      <c r="AB554" s="8">
        <v>4</v>
      </c>
      <c r="AC554" s="8">
        <v>0</v>
      </c>
      <c r="AD554" s="8"/>
      <c r="AE554" s="46">
        <v>1</v>
      </c>
      <c r="AF554" s="46">
        <v>0</v>
      </c>
      <c r="AG554" s="41">
        <v>480</v>
      </c>
    </row>
    <row r="555" spans="2:33">
      <c r="B555" s="8" t="s">
        <v>8326</v>
      </c>
      <c r="C555" s="8" t="s">
        <v>82</v>
      </c>
      <c r="D555" s="8" t="s">
        <v>86</v>
      </c>
      <c r="E555" s="9">
        <v>46174</v>
      </c>
      <c r="F555" s="8" t="s">
        <v>52</v>
      </c>
      <c r="G555" s="8" t="s">
        <v>64</v>
      </c>
      <c r="H555" s="8" t="s">
        <v>53</v>
      </c>
      <c r="I555" s="8" t="s">
        <v>62</v>
      </c>
      <c r="J555" s="61">
        <v>0</v>
      </c>
      <c r="K555" s="8">
        <v>1</v>
      </c>
      <c r="L555" s="8">
        <v>4</v>
      </c>
      <c r="M555" s="8" t="s">
        <v>84</v>
      </c>
      <c r="N555" s="9">
        <v>46196</v>
      </c>
      <c r="O555" s="10">
        <v>46196.333333333336</v>
      </c>
      <c r="P555" s="10">
        <v>46196.666666666664</v>
      </c>
      <c r="Q555" s="8" t="s">
        <v>56</v>
      </c>
      <c r="R555" s="8">
        <v>4</v>
      </c>
      <c r="S555" s="8">
        <v>0</v>
      </c>
      <c r="T555" s="8" t="b">
        <v>0</v>
      </c>
      <c r="U555" s="34">
        <v>480</v>
      </c>
      <c r="V555" s="34">
        <v>444</v>
      </c>
      <c r="W555" s="34">
        <v>311</v>
      </c>
      <c r="X555" s="8">
        <v>0</v>
      </c>
      <c r="Y555" s="8">
        <v>0</v>
      </c>
      <c r="Z555" s="10">
        <v>46196.338194444441</v>
      </c>
      <c r="AA555" s="10">
        <v>46196.646527777775</v>
      </c>
      <c r="AB555" s="8">
        <v>4</v>
      </c>
      <c r="AC555" s="8">
        <v>0</v>
      </c>
      <c r="AD555" s="8"/>
      <c r="AE555" s="46">
        <v>1</v>
      </c>
      <c r="AF555" s="46">
        <v>0</v>
      </c>
      <c r="AG555" s="41">
        <v>480</v>
      </c>
    </row>
    <row r="556" spans="2:33">
      <c r="B556" s="8" t="s">
        <v>8326</v>
      </c>
      <c r="C556" s="8" t="s">
        <v>82</v>
      </c>
      <c r="D556" s="8" t="s">
        <v>86</v>
      </c>
      <c r="E556" s="9">
        <v>46174</v>
      </c>
      <c r="F556" s="8" t="s">
        <v>52</v>
      </c>
      <c r="G556" s="8" t="s">
        <v>64</v>
      </c>
      <c r="H556" s="8" t="s">
        <v>53</v>
      </c>
      <c r="I556" s="8" t="s">
        <v>67</v>
      </c>
      <c r="J556" s="61">
        <v>0</v>
      </c>
      <c r="K556" s="8">
        <v>1</v>
      </c>
      <c r="L556" s="8">
        <v>4</v>
      </c>
      <c r="M556" s="8" t="s">
        <v>84</v>
      </c>
      <c r="N556" s="9">
        <v>46197</v>
      </c>
      <c r="O556" s="10">
        <v>46197.3125</v>
      </c>
      <c r="P556" s="10">
        <v>46197.604166666664</v>
      </c>
      <c r="Q556" s="8" t="s">
        <v>56</v>
      </c>
      <c r="R556" s="8">
        <v>4</v>
      </c>
      <c r="S556" s="8">
        <v>0</v>
      </c>
      <c r="T556" s="8" t="b">
        <v>0</v>
      </c>
      <c r="U556" s="34">
        <v>420</v>
      </c>
      <c r="V556" s="34">
        <v>383</v>
      </c>
      <c r="W556" s="34">
        <v>251</v>
      </c>
      <c r="X556" s="8">
        <v>0</v>
      </c>
      <c r="Y556" s="8">
        <v>0</v>
      </c>
      <c r="Z556" s="10">
        <v>46197.317361111112</v>
      </c>
      <c r="AA556" s="10">
        <v>46197.583333333336</v>
      </c>
      <c r="AB556" s="8">
        <v>4</v>
      </c>
      <c r="AC556" s="8">
        <v>0</v>
      </c>
      <c r="AD556" s="8"/>
      <c r="AE556" s="46">
        <v>1</v>
      </c>
      <c r="AF556" s="46">
        <v>0</v>
      </c>
      <c r="AG556" s="41">
        <v>420</v>
      </c>
    </row>
    <row r="557" spans="2:33">
      <c r="B557" s="8" t="s">
        <v>8326</v>
      </c>
      <c r="C557" s="8" t="s">
        <v>82</v>
      </c>
      <c r="D557" s="8" t="s">
        <v>86</v>
      </c>
      <c r="E557" s="9">
        <v>46174</v>
      </c>
      <c r="F557" s="8" t="s">
        <v>52</v>
      </c>
      <c r="G557" s="8" t="s">
        <v>64</v>
      </c>
      <c r="H557" s="8" t="s">
        <v>53</v>
      </c>
      <c r="I557" s="8" t="s">
        <v>57</v>
      </c>
      <c r="J557" s="61">
        <v>0</v>
      </c>
      <c r="K557" s="8">
        <v>1</v>
      </c>
      <c r="L557" s="8">
        <v>4</v>
      </c>
      <c r="M557" s="8" t="s">
        <v>84</v>
      </c>
      <c r="N557" s="9">
        <v>46199</v>
      </c>
      <c r="O557" s="10">
        <v>46199.354166666664</v>
      </c>
      <c r="P557" s="10">
        <v>46199.5</v>
      </c>
      <c r="Q557" s="8" t="s">
        <v>56</v>
      </c>
      <c r="R557" s="8">
        <v>4</v>
      </c>
      <c r="S557" s="8">
        <v>0</v>
      </c>
      <c r="T557" s="8" t="b">
        <v>0</v>
      </c>
      <c r="U557" s="34">
        <v>210</v>
      </c>
      <c r="V557" s="34">
        <v>179</v>
      </c>
      <c r="W557" s="34">
        <v>97</v>
      </c>
      <c r="X557" s="8">
        <v>0</v>
      </c>
      <c r="Y557" s="8">
        <v>0</v>
      </c>
      <c r="Z557" s="10">
        <v>46199.359722222223</v>
      </c>
      <c r="AA557" s="10">
        <v>46199.484027777777</v>
      </c>
      <c r="AB557" s="8">
        <v>4</v>
      </c>
      <c r="AC557" s="8">
        <v>0</v>
      </c>
      <c r="AD557" s="8"/>
      <c r="AE557" s="46">
        <v>1</v>
      </c>
      <c r="AF557" s="46">
        <v>0</v>
      </c>
      <c r="AG557" s="41">
        <v>210</v>
      </c>
    </row>
    <row r="558" spans="2:33">
      <c r="B558" s="8" t="s">
        <v>8326</v>
      </c>
      <c r="C558" s="8" t="s">
        <v>82</v>
      </c>
      <c r="D558" s="8" t="s">
        <v>86</v>
      </c>
      <c r="E558" s="9">
        <v>46174</v>
      </c>
      <c r="F558" s="8" t="s">
        <v>52</v>
      </c>
      <c r="G558" s="8" t="s">
        <v>64</v>
      </c>
      <c r="H558" s="8" t="s">
        <v>53</v>
      </c>
      <c r="I558" s="8" t="s">
        <v>54</v>
      </c>
      <c r="J558" s="61">
        <v>0</v>
      </c>
      <c r="K558" s="8">
        <v>1</v>
      </c>
      <c r="L558" s="8">
        <v>4</v>
      </c>
      <c r="M558" s="8" t="s">
        <v>84</v>
      </c>
      <c r="N558" s="9">
        <v>46201</v>
      </c>
      <c r="O558" s="10">
        <v>46201.3125</v>
      </c>
      <c r="P558" s="10">
        <v>46201.5625</v>
      </c>
      <c r="Q558" s="8" t="s">
        <v>56</v>
      </c>
      <c r="R558" s="8">
        <v>4</v>
      </c>
      <c r="S558" s="8">
        <v>0</v>
      </c>
      <c r="T558" s="8" t="b">
        <v>0</v>
      </c>
      <c r="U558" s="34">
        <v>360</v>
      </c>
      <c r="V558" s="34">
        <v>329</v>
      </c>
      <c r="W558" s="34">
        <v>207</v>
      </c>
      <c r="X558" s="8">
        <v>0</v>
      </c>
      <c r="Y558" s="8">
        <v>0</v>
      </c>
      <c r="Z558" s="10">
        <v>46201.316666666666</v>
      </c>
      <c r="AA558" s="10">
        <v>46201.545138888891</v>
      </c>
      <c r="AB558" s="8">
        <v>4</v>
      </c>
      <c r="AC558" s="8">
        <v>0</v>
      </c>
      <c r="AD558" s="8"/>
      <c r="AE558" s="46">
        <v>1</v>
      </c>
      <c r="AF558" s="46">
        <v>0</v>
      </c>
      <c r="AG558" s="41">
        <v>360</v>
      </c>
    </row>
    <row r="559" spans="2:33">
      <c r="B559" s="8" t="s">
        <v>8326</v>
      </c>
      <c r="C559" s="8" t="s">
        <v>82</v>
      </c>
      <c r="D559" s="8" t="s">
        <v>86</v>
      </c>
      <c r="E559" s="9">
        <v>46174</v>
      </c>
      <c r="F559" s="8" t="s">
        <v>52</v>
      </c>
      <c r="G559" s="8" t="s">
        <v>64</v>
      </c>
      <c r="H559" s="8" t="s">
        <v>53</v>
      </c>
      <c r="I559" s="8" t="s">
        <v>67</v>
      </c>
      <c r="J559" s="61">
        <v>0</v>
      </c>
      <c r="K559" s="8">
        <v>1</v>
      </c>
      <c r="L559" s="8">
        <v>4</v>
      </c>
      <c r="M559" s="8" t="s">
        <v>84</v>
      </c>
      <c r="N559" s="9">
        <v>46202</v>
      </c>
      <c r="O559" s="10">
        <v>46202.375</v>
      </c>
      <c r="P559" s="10">
        <v>46202.75</v>
      </c>
      <c r="Q559" s="8" t="s">
        <v>56</v>
      </c>
      <c r="R559" s="8">
        <v>4</v>
      </c>
      <c r="S559" s="8">
        <v>0</v>
      </c>
      <c r="T559" s="8" t="b">
        <v>0</v>
      </c>
      <c r="U559" s="34">
        <v>540</v>
      </c>
      <c r="V559" s="34">
        <v>499</v>
      </c>
      <c r="W559" s="34">
        <v>384</v>
      </c>
      <c r="X559" s="8">
        <v>0</v>
      </c>
      <c r="Y559" s="8">
        <v>0</v>
      </c>
      <c r="Z559" s="10">
        <v>46202.379166666666</v>
      </c>
      <c r="AA559" s="10">
        <v>46202.725694444445</v>
      </c>
      <c r="AB559" s="8">
        <v>4</v>
      </c>
      <c r="AC559" s="8">
        <v>0</v>
      </c>
      <c r="AD559" s="8"/>
      <c r="AE559" s="46">
        <v>1</v>
      </c>
      <c r="AF559" s="46">
        <v>0</v>
      </c>
      <c r="AG559" s="41">
        <v>540</v>
      </c>
    </row>
    <row r="560" spans="2:33">
      <c r="B560" s="8" t="s">
        <v>8326</v>
      </c>
      <c r="C560" s="8" t="s">
        <v>82</v>
      </c>
      <c r="D560" s="8" t="s">
        <v>86</v>
      </c>
      <c r="E560" s="9">
        <v>46174</v>
      </c>
      <c r="F560" s="8" t="s">
        <v>52</v>
      </c>
      <c r="G560" s="8" t="s">
        <v>64</v>
      </c>
      <c r="H560" s="8" t="s">
        <v>53</v>
      </c>
      <c r="I560" s="8" t="s">
        <v>67</v>
      </c>
      <c r="J560" s="61">
        <v>0</v>
      </c>
      <c r="K560" s="8">
        <v>1</v>
      </c>
      <c r="L560" s="8">
        <v>4</v>
      </c>
      <c r="M560" s="8" t="s">
        <v>84</v>
      </c>
      <c r="N560" s="9">
        <v>46203</v>
      </c>
      <c r="O560" s="10">
        <v>46203.354166666664</v>
      </c>
      <c r="P560" s="10">
        <v>46203.6875</v>
      </c>
      <c r="Q560" s="8" t="s">
        <v>56</v>
      </c>
      <c r="R560" s="8">
        <v>4</v>
      </c>
      <c r="S560" s="8">
        <v>0</v>
      </c>
      <c r="T560" s="8" t="b">
        <v>0</v>
      </c>
      <c r="U560" s="34">
        <v>480</v>
      </c>
      <c r="V560" s="34">
        <v>445</v>
      </c>
      <c r="W560" s="34">
        <v>342</v>
      </c>
      <c r="X560" s="8">
        <v>0</v>
      </c>
      <c r="Y560" s="8">
        <v>0</v>
      </c>
      <c r="Z560" s="10">
        <v>46203.362500000003</v>
      </c>
      <c r="AA560" s="10">
        <v>46203.671527777777</v>
      </c>
      <c r="AB560" s="8">
        <v>4</v>
      </c>
      <c r="AC560" s="8">
        <v>0</v>
      </c>
      <c r="AD560" s="8"/>
      <c r="AE560" s="46">
        <v>1</v>
      </c>
      <c r="AF560" s="46">
        <v>0</v>
      </c>
      <c r="AG560" s="41">
        <v>480</v>
      </c>
    </row>
    <row r="561" spans="2:33">
      <c r="B561" s="8" t="s">
        <v>8326</v>
      </c>
      <c r="C561" s="8" t="s">
        <v>82</v>
      </c>
      <c r="D561" s="8" t="s">
        <v>87</v>
      </c>
      <c r="E561" s="9">
        <v>46174</v>
      </c>
      <c r="F561" s="8" t="s">
        <v>52</v>
      </c>
      <c r="G561" s="8" t="s">
        <v>64</v>
      </c>
      <c r="H561" s="8" t="s">
        <v>53</v>
      </c>
      <c r="I561" s="8" t="s">
        <v>59</v>
      </c>
      <c r="J561" s="61">
        <v>0</v>
      </c>
      <c r="K561" s="8">
        <v>1</v>
      </c>
      <c r="L561" s="8">
        <v>4</v>
      </c>
      <c r="M561" s="8" t="s">
        <v>84</v>
      </c>
      <c r="N561" s="9">
        <v>46177</v>
      </c>
      <c r="O561" s="10">
        <v>46177.354166666664</v>
      </c>
      <c r="P561" s="10">
        <v>46177.541666666664</v>
      </c>
      <c r="Q561" s="8" t="s">
        <v>56</v>
      </c>
      <c r="R561" s="8">
        <v>4</v>
      </c>
      <c r="S561" s="8">
        <v>0</v>
      </c>
      <c r="T561" s="8" t="b">
        <v>0</v>
      </c>
      <c r="U561" s="34">
        <v>270</v>
      </c>
      <c r="V561" s="34">
        <v>242</v>
      </c>
      <c r="W561" s="34">
        <v>158</v>
      </c>
      <c r="X561" s="8">
        <v>0</v>
      </c>
      <c r="Y561" s="8">
        <v>0</v>
      </c>
      <c r="Z561" s="10">
        <v>46177.356944444444</v>
      </c>
      <c r="AA561" s="10">
        <v>46177.525000000001</v>
      </c>
      <c r="AB561" s="8">
        <v>4</v>
      </c>
      <c r="AC561" s="8">
        <v>0</v>
      </c>
      <c r="AD561" s="8"/>
      <c r="AE561" s="46">
        <v>1</v>
      </c>
      <c r="AF561" s="46">
        <v>0</v>
      </c>
      <c r="AG561" s="41">
        <v>270</v>
      </c>
    </row>
    <row r="562" spans="2:33">
      <c r="B562" s="8" t="s">
        <v>8326</v>
      </c>
      <c r="C562" s="8" t="s">
        <v>82</v>
      </c>
      <c r="D562" s="8" t="s">
        <v>87</v>
      </c>
      <c r="E562" s="9">
        <v>46174</v>
      </c>
      <c r="F562" s="8" t="s">
        <v>52</v>
      </c>
      <c r="G562" s="8" t="s">
        <v>64</v>
      </c>
      <c r="H562" s="8" t="s">
        <v>53</v>
      </c>
      <c r="I562" s="8" t="s">
        <v>67</v>
      </c>
      <c r="J562" s="61">
        <v>0</v>
      </c>
      <c r="K562" s="8">
        <v>1</v>
      </c>
      <c r="L562" s="8">
        <v>4</v>
      </c>
      <c r="M562" s="8" t="s">
        <v>84</v>
      </c>
      <c r="N562" s="9">
        <v>46178</v>
      </c>
      <c r="O562" s="10">
        <v>46178.3125</v>
      </c>
      <c r="P562" s="10">
        <v>46178.604166666664</v>
      </c>
      <c r="Q562" s="8" t="s">
        <v>56</v>
      </c>
      <c r="R562" s="8">
        <v>4</v>
      </c>
      <c r="S562" s="8">
        <v>0</v>
      </c>
      <c r="T562" s="8" t="b">
        <v>0</v>
      </c>
      <c r="U562" s="34">
        <v>420</v>
      </c>
      <c r="V562" s="34">
        <v>389</v>
      </c>
      <c r="W562" s="34">
        <v>273</v>
      </c>
      <c r="X562" s="8">
        <v>0</v>
      </c>
      <c r="Y562" s="8">
        <v>0</v>
      </c>
      <c r="Z562" s="10">
        <v>46178.317361111112</v>
      </c>
      <c r="AA562" s="10">
        <v>46178.587500000001</v>
      </c>
      <c r="AB562" s="8">
        <v>4</v>
      </c>
      <c r="AC562" s="8">
        <v>0</v>
      </c>
      <c r="AD562" s="8"/>
      <c r="AE562" s="46">
        <v>1</v>
      </c>
      <c r="AF562" s="46">
        <v>0</v>
      </c>
      <c r="AG562" s="41">
        <v>420</v>
      </c>
    </row>
    <row r="563" spans="2:33">
      <c r="B563" s="8" t="s">
        <v>8326</v>
      </c>
      <c r="C563" s="8" t="s">
        <v>82</v>
      </c>
      <c r="D563" s="8" t="s">
        <v>87</v>
      </c>
      <c r="E563" s="9">
        <v>46174</v>
      </c>
      <c r="F563" s="8" t="s">
        <v>52</v>
      </c>
      <c r="G563" s="8" t="s">
        <v>64</v>
      </c>
      <c r="H563" s="8" t="s">
        <v>53</v>
      </c>
      <c r="I563" s="8" t="s">
        <v>54</v>
      </c>
      <c r="J563" s="61">
        <v>0</v>
      </c>
      <c r="K563" s="8">
        <v>1</v>
      </c>
      <c r="L563" s="8">
        <v>4</v>
      </c>
      <c r="M563" s="8" t="s">
        <v>84</v>
      </c>
      <c r="N563" s="9">
        <v>46179</v>
      </c>
      <c r="O563" s="10">
        <v>46179.375</v>
      </c>
      <c r="P563" s="10">
        <v>46179.5</v>
      </c>
      <c r="Q563" s="8" t="s">
        <v>56</v>
      </c>
      <c r="R563" s="8">
        <v>4</v>
      </c>
      <c r="S563" s="8">
        <v>0</v>
      </c>
      <c r="T563" s="8" t="b">
        <v>0</v>
      </c>
      <c r="U563" s="34">
        <v>180</v>
      </c>
      <c r="V563" s="34">
        <v>163</v>
      </c>
      <c r="W563" s="34">
        <v>77</v>
      </c>
      <c r="X563" s="8">
        <v>0</v>
      </c>
      <c r="Y563" s="8">
        <v>0</v>
      </c>
      <c r="Z563" s="10">
        <v>46179.37777777778</v>
      </c>
      <c r="AA563" s="10">
        <v>46179.490972222222</v>
      </c>
      <c r="AB563" s="8">
        <v>4</v>
      </c>
      <c r="AC563" s="8">
        <v>0</v>
      </c>
      <c r="AD563" s="8"/>
      <c r="AE563" s="46">
        <v>1</v>
      </c>
      <c r="AF563" s="46">
        <v>0</v>
      </c>
      <c r="AG563" s="41">
        <v>180</v>
      </c>
    </row>
    <row r="564" spans="2:33">
      <c r="B564" s="8" t="s">
        <v>8326</v>
      </c>
      <c r="C564" s="8" t="s">
        <v>82</v>
      </c>
      <c r="D564" s="8" t="s">
        <v>87</v>
      </c>
      <c r="E564" s="9">
        <v>46174</v>
      </c>
      <c r="F564" s="8" t="s">
        <v>52</v>
      </c>
      <c r="G564" s="8" t="s">
        <v>64</v>
      </c>
      <c r="H564" s="8" t="s">
        <v>53</v>
      </c>
      <c r="I564" s="8" t="s">
        <v>67</v>
      </c>
      <c r="J564" s="61">
        <v>0</v>
      </c>
      <c r="K564" s="8">
        <v>1</v>
      </c>
      <c r="L564" s="8">
        <v>4</v>
      </c>
      <c r="M564" s="8" t="s">
        <v>84</v>
      </c>
      <c r="N564" s="9">
        <v>46180</v>
      </c>
      <c r="O564" s="10">
        <v>46180.375</v>
      </c>
      <c r="P564" s="10">
        <v>46180.5625</v>
      </c>
      <c r="Q564" s="8" t="s">
        <v>56</v>
      </c>
      <c r="R564" s="8">
        <v>4</v>
      </c>
      <c r="S564" s="8">
        <v>0</v>
      </c>
      <c r="T564" s="8" t="b">
        <v>0</v>
      </c>
      <c r="U564" s="34">
        <v>270</v>
      </c>
      <c r="V564" s="34">
        <v>243</v>
      </c>
      <c r="W564" s="34">
        <v>157</v>
      </c>
      <c r="X564" s="8">
        <v>0</v>
      </c>
      <c r="Y564" s="8">
        <v>0</v>
      </c>
      <c r="Z564" s="10">
        <v>46180.381249999999</v>
      </c>
      <c r="AA564" s="10">
        <v>46180.55</v>
      </c>
      <c r="AB564" s="8">
        <v>4</v>
      </c>
      <c r="AC564" s="8">
        <v>0</v>
      </c>
      <c r="AD564" s="8"/>
      <c r="AE564" s="46">
        <v>1</v>
      </c>
      <c r="AF564" s="46">
        <v>0</v>
      </c>
      <c r="AG564" s="41">
        <v>270</v>
      </c>
    </row>
    <row r="565" spans="2:33">
      <c r="B565" s="8" t="s">
        <v>8326</v>
      </c>
      <c r="C565" s="8" t="s">
        <v>82</v>
      </c>
      <c r="D565" s="8" t="s">
        <v>87</v>
      </c>
      <c r="E565" s="9">
        <v>46174</v>
      </c>
      <c r="F565" s="8" t="s">
        <v>52</v>
      </c>
      <c r="G565" s="8" t="s">
        <v>64</v>
      </c>
      <c r="H565" s="8" t="s">
        <v>53</v>
      </c>
      <c r="I565" s="8" t="s">
        <v>68</v>
      </c>
      <c r="J565" s="61">
        <v>0</v>
      </c>
      <c r="K565" s="8">
        <v>1</v>
      </c>
      <c r="L565" s="8">
        <v>4</v>
      </c>
      <c r="M565" s="8" t="s">
        <v>84</v>
      </c>
      <c r="N565" s="9">
        <v>46181</v>
      </c>
      <c r="O565" s="10">
        <v>46181.333333333336</v>
      </c>
      <c r="P565" s="10">
        <v>46181.5</v>
      </c>
      <c r="Q565" s="8" t="s">
        <v>56</v>
      </c>
      <c r="R565" s="8">
        <v>4</v>
      </c>
      <c r="S565" s="8">
        <v>0</v>
      </c>
      <c r="T565" s="8" t="b">
        <v>0</v>
      </c>
      <c r="U565" s="34">
        <v>240</v>
      </c>
      <c r="V565" s="34">
        <v>203</v>
      </c>
      <c r="W565" s="34">
        <v>123</v>
      </c>
      <c r="X565" s="8">
        <v>0</v>
      </c>
      <c r="Y565" s="8">
        <v>0</v>
      </c>
      <c r="Z565" s="10">
        <v>46181.340277777781</v>
      </c>
      <c r="AA565" s="10">
        <v>46181.481249999997</v>
      </c>
      <c r="AB565" s="8">
        <v>4</v>
      </c>
      <c r="AC565" s="8">
        <v>0</v>
      </c>
      <c r="AD565" s="8"/>
      <c r="AE565" s="46">
        <v>1</v>
      </c>
      <c r="AF565" s="46">
        <v>0</v>
      </c>
      <c r="AG565" s="41">
        <v>240</v>
      </c>
    </row>
    <row r="566" spans="2:33">
      <c r="B566" s="8" t="s">
        <v>8326</v>
      </c>
      <c r="C566" s="8" t="s">
        <v>82</v>
      </c>
      <c r="D566" s="8" t="s">
        <v>87</v>
      </c>
      <c r="E566" s="9">
        <v>46174</v>
      </c>
      <c r="F566" s="8" t="s">
        <v>52</v>
      </c>
      <c r="G566" s="8" t="s">
        <v>64</v>
      </c>
      <c r="H566" s="8" t="s">
        <v>53</v>
      </c>
      <c r="I566" s="8" t="s">
        <v>57</v>
      </c>
      <c r="J566" s="61">
        <v>0</v>
      </c>
      <c r="K566" s="8">
        <v>1</v>
      </c>
      <c r="L566" s="8">
        <v>4</v>
      </c>
      <c r="M566" s="8" t="s">
        <v>84</v>
      </c>
      <c r="N566" s="9">
        <v>46183</v>
      </c>
      <c r="O566" s="10">
        <v>46183.5625</v>
      </c>
      <c r="P566" s="10">
        <v>46183.6875</v>
      </c>
      <c r="Q566" s="8" t="s">
        <v>56</v>
      </c>
      <c r="R566" s="8">
        <v>4</v>
      </c>
      <c r="S566" s="8">
        <v>0</v>
      </c>
      <c r="T566" s="8" t="b">
        <v>0</v>
      </c>
      <c r="U566" s="34">
        <v>180</v>
      </c>
      <c r="V566" s="34">
        <v>158</v>
      </c>
      <c r="W566" s="34">
        <v>74</v>
      </c>
      <c r="X566" s="8">
        <v>0</v>
      </c>
      <c r="Y566" s="8">
        <v>0</v>
      </c>
      <c r="Z566" s="10">
        <v>46183.56527777778</v>
      </c>
      <c r="AA566" s="10">
        <v>46183.675000000003</v>
      </c>
      <c r="AB566" s="8">
        <v>4</v>
      </c>
      <c r="AC566" s="8">
        <v>0</v>
      </c>
      <c r="AD566" s="8"/>
      <c r="AE566" s="46">
        <v>1</v>
      </c>
      <c r="AF566" s="46">
        <v>0</v>
      </c>
      <c r="AG566" s="41">
        <v>180</v>
      </c>
    </row>
    <row r="567" spans="2:33">
      <c r="B567" s="8" t="s">
        <v>8326</v>
      </c>
      <c r="C567" s="8" t="s">
        <v>82</v>
      </c>
      <c r="D567" s="8" t="s">
        <v>87</v>
      </c>
      <c r="E567" s="9">
        <v>46174</v>
      </c>
      <c r="F567" s="8" t="s">
        <v>52</v>
      </c>
      <c r="G567" s="8" t="s">
        <v>64</v>
      </c>
      <c r="H567" s="8" t="s">
        <v>53</v>
      </c>
      <c r="I567" s="8" t="s">
        <v>67</v>
      </c>
      <c r="J567" s="61">
        <v>0</v>
      </c>
      <c r="K567" s="8">
        <v>1</v>
      </c>
      <c r="L567" s="8">
        <v>4</v>
      </c>
      <c r="M567" s="8" t="s">
        <v>84</v>
      </c>
      <c r="N567" s="9">
        <v>46185</v>
      </c>
      <c r="O567" s="10">
        <v>46185.354166666664</v>
      </c>
      <c r="P567" s="10">
        <v>46185.541666666664</v>
      </c>
      <c r="Q567" s="8" t="s">
        <v>56</v>
      </c>
      <c r="R567" s="8">
        <v>4</v>
      </c>
      <c r="S567" s="8">
        <v>0</v>
      </c>
      <c r="T567" s="8" t="b">
        <v>0</v>
      </c>
      <c r="U567" s="34">
        <v>270</v>
      </c>
      <c r="V567" s="34">
        <v>243</v>
      </c>
      <c r="W567" s="34">
        <v>183</v>
      </c>
      <c r="X567" s="8">
        <v>0</v>
      </c>
      <c r="Y567" s="8">
        <v>0</v>
      </c>
      <c r="Z567" s="10">
        <v>46185.359027777777</v>
      </c>
      <c r="AA567" s="10">
        <v>46185.527777777781</v>
      </c>
      <c r="AB567" s="8">
        <v>4</v>
      </c>
      <c r="AC567" s="8">
        <v>0</v>
      </c>
      <c r="AD567" s="8"/>
      <c r="AE567" s="46">
        <v>1</v>
      </c>
      <c r="AF567" s="46">
        <v>0</v>
      </c>
      <c r="AG567" s="41">
        <v>270</v>
      </c>
    </row>
    <row r="568" spans="2:33">
      <c r="B568" s="8" t="s">
        <v>8326</v>
      </c>
      <c r="C568" s="8" t="s">
        <v>82</v>
      </c>
      <c r="D568" s="8" t="s">
        <v>87</v>
      </c>
      <c r="E568" s="9">
        <v>46174</v>
      </c>
      <c r="F568" s="8" t="s">
        <v>52</v>
      </c>
      <c r="G568" s="8" t="s">
        <v>64</v>
      </c>
      <c r="H568" s="8" t="s">
        <v>53</v>
      </c>
      <c r="I568" s="8" t="s">
        <v>68</v>
      </c>
      <c r="J568" s="61">
        <v>0</v>
      </c>
      <c r="K568" s="8">
        <v>1</v>
      </c>
      <c r="L568" s="8">
        <v>4</v>
      </c>
      <c r="M568" s="8" t="s">
        <v>84</v>
      </c>
      <c r="N568" s="9">
        <v>46186</v>
      </c>
      <c r="O568" s="10">
        <v>46186.333333333336</v>
      </c>
      <c r="P568" s="10">
        <v>46186.479166666664</v>
      </c>
      <c r="Q568" s="8" t="s">
        <v>56</v>
      </c>
      <c r="R568" s="8">
        <v>4</v>
      </c>
      <c r="S568" s="8">
        <v>0</v>
      </c>
      <c r="T568" s="8" t="b">
        <v>0</v>
      </c>
      <c r="U568" s="34">
        <v>210</v>
      </c>
      <c r="V568" s="34">
        <v>173</v>
      </c>
      <c r="W568" s="34">
        <v>96</v>
      </c>
      <c r="X568" s="8">
        <v>0</v>
      </c>
      <c r="Y568" s="8">
        <v>0</v>
      </c>
      <c r="Z568" s="10">
        <v>46186.337500000001</v>
      </c>
      <c r="AA568" s="10">
        <v>46186.457638888889</v>
      </c>
      <c r="AB568" s="8">
        <v>4</v>
      </c>
      <c r="AC568" s="8">
        <v>0</v>
      </c>
      <c r="AD568" s="8"/>
      <c r="AE568" s="46">
        <v>1</v>
      </c>
      <c r="AF568" s="46">
        <v>0</v>
      </c>
      <c r="AG568" s="41">
        <v>210</v>
      </c>
    </row>
    <row r="569" spans="2:33">
      <c r="B569" s="8" t="s">
        <v>8326</v>
      </c>
      <c r="C569" s="8" t="s">
        <v>82</v>
      </c>
      <c r="D569" s="8" t="s">
        <v>87</v>
      </c>
      <c r="E569" s="9">
        <v>46174</v>
      </c>
      <c r="F569" s="8" t="s">
        <v>52</v>
      </c>
      <c r="G569" s="8" t="s">
        <v>64</v>
      </c>
      <c r="H569" s="8" t="s">
        <v>53</v>
      </c>
      <c r="I569" s="8" t="s">
        <v>68</v>
      </c>
      <c r="J569" s="61">
        <v>0</v>
      </c>
      <c r="K569" s="8">
        <v>1</v>
      </c>
      <c r="L569" s="8">
        <v>4</v>
      </c>
      <c r="M569" s="8" t="s">
        <v>84</v>
      </c>
      <c r="N569" s="9">
        <v>46189</v>
      </c>
      <c r="O569" s="10">
        <v>46189.375</v>
      </c>
      <c r="P569" s="10">
        <v>46189.75</v>
      </c>
      <c r="Q569" s="8" t="s">
        <v>56</v>
      </c>
      <c r="R569" s="8">
        <v>4</v>
      </c>
      <c r="S569" s="8">
        <v>0</v>
      </c>
      <c r="T569" s="8" t="b">
        <v>0</v>
      </c>
      <c r="U569" s="34">
        <v>540</v>
      </c>
      <c r="V569" s="34">
        <v>514</v>
      </c>
      <c r="W569" s="34">
        <v>376</v>
      </c>
      <c r="X569" s="8">
        <v>0</v>
      </c>
      <c r="Y569" s="8">
        <v>0</v>
      </c>
      <c r="Z569" s="10">
        <v>46189.382638888892</v>
      </c>
      <c r="AA569" s="10">
        <v>46189.739583333336</v>
      </c>
      <c r="AB569" s="8">
        <v>4</v>
      </c>
      <c r="AC569" s="8">
        <v>0</v>
      </c>
      <c r="AD569" s="8"/>
      <c r="AE569" s="46">
        <v>1</v>
      </c>
      <c r="AF569" s="46">
        <v>0</v>
      </c>
      <c r="AG569" s="41">
        <v>540</v>
      </c>
    </row>
    <row r="570" spans="2:33">
      <c r="B570" s="8" t="s">
        <v>8326</v>
      </c>
      <c r="C570" s="8" t="s">
        <v>82</v>
      </c>
      <c r="D570" s="8" t="s">
        <v>87</v>
      </c>
      <c r="E570" s="9">
        <v>46174</v>
      </c>
      <c r="F570" s="8" t="s">
        <v>52</v>
      </c>
      <c r="G570" s="8" t="s">
        <v>64</v>
      </c>
      <c r="H570" s="8" t="s">
        <v>53</v>
      </c>
      <c r="I570" s="8" t="s">
        <v>54</v>
      </c>
      <c r="J570" s="61">
        <v>0</v>
      </c>
      <c r="K570" s="8">
        <v>1</v>
      </c>
      <c r="L570" s="8">
        <v>4</v>
      </c>
      <c r="M570" s="8" t="s">
        <v>84</v>
      </c>
      <c r="N570" s="9">
        <v>46190</v>
      </c>
      <c r="O570" s="10">
        <v>46190.333333333336</v>
      </c>
      <c r="P570" s="10">
        <v>46190.520833333336</v>
      </c>
      <c r="Q570" s="8" t="s">
        <v>56</v>
      </c>
      <c r="R570" s="8">
        <v>4</v>
      </c>
      <c r="S570" s="8">
        <v>0</v>
      </c>
      <c r="T570" s="8" t="b">
        <v>0</v>
      </c>
      <c r="U570" s="34">
        <v>270</v>
      </c>
      <c r="V570" s="34">
        <v>239</v>
      </c>
      <c r="W570" s="34">
        <v>154</v>
      </c>
      <c r="X570" s="8">
        <v>0</v>
      </c>
      <c r="Y570" s="8">
        <v>0</v>
      </c>
      <c r="Z570" s="10">
        <v>46190.341666666667</v>
      </c>
      <c r="AA570" s="10">
        <v>46190.507638888892</v>
      </c>
      <c r="AB570" s="8">
        <v>4</v>
      </c>
      <c r="AC570" s="8">
        <v>0</v>
      </c>
      <c r="AD570" s="8"/>
      <c r="AE570" s="46">
        <v>1</v>
      </c>
      <c r="AF570" s="46">
        <v>0</v>
      </c>
      <c r="AG570" s="41">
        <v>270</v>
      </c>
    </row>
    <row r="571" spans="2:33">
      <c r="B571" s="8" t="s">
        <v>8326</v>
      </c>
      <c r="C571" s="8" t="s">
        <v>82</v>
      </c>
      <c r="D571" s="8" t="s">
        <v>87</v>
      </c>
      <c r="E571" s="9">
        <v>46174</v>
      </c>
      <c r="F571" s="8" t="s">
        <v>52</v>
      </c>
      <c r="G571" s="8" t="s">
        <v>64</v>
      </c>
      <c r="H571" s="8" t="s">
        <v>53</v>
      </c>
      <c r="I571" s="8" t="s">
        <v>68</v>
      </c>
      <c r="J571" s="61">
        <v>0</v>
      </c>
      <c r="K571" s="8">
        <v>1</v>
      </c>
      <c r="L571" s="8">
        <v>4</v>
      </c>
      <c r="M571" s="8" t="s">
        <v>84</v>
      </c>
      <c r="N571" s="9">
        <v>46193</v>
      </c>
      <c r="O571" s="10">
        <v>46193.375</v>
      </c>
      <c r="P571" s="10">
        <v>46193.541666666664</v>
      </c>
      <c r="Q571" s="8" t="s">
        <v>56</v>
      </c>
      <c r="R571" s="8">
        <v>4</v>
      </c>
      <c r="S571" s="8">
        <v>0</v>
      </c>
      <c r="T571" s="8" t="b">
        <v>0</v>
      </c>
      <c r="U571" s="34">
        <v>240</v>
      </c>
      <c r="V571" s="34">
        <v>209</v>
      </c>
      <c r="W571" s="34">
        <v>122</v>
      </c>
      <c r="X571" s="8">
        <v>0</v>
      </c>
      <c r="Y571" s="8">
        <v>0</v>
      </c>
      <c r="Z571" s="10">
        <v>46193.376388888886</v>
      </c>
      <c r="AA571" s="10">
        <v>46193.521527777775</v>
      </c>
      <c r="AB571" s="8">
        <v>4</v>
      </c>
      <c r="AC571" s="8">
        <v>0</v>
      </c>
      <c r="AD571" s="8"/>
      <c r="AE571" s="46">
        <v>1</v>
      </c>
      <c r="AF571" s="46">
        <v>0</v>
      </c>
      <c r="AG571" s="41">
        <v>240</v>
      </c>
    </row>
    <row r="572" spans="2:33">
      <c r="B572" s="8" t="s">
        <v>8326</v>
      </c>
      <c r="C572" s="8" t="s">
        <v>82</v>
      </c>
      <c r="D572" s="8" t="s">
        <v>87</v>
      </c>
      <c r="E572" s="9">
        <v>46174</v>
      </c>
      <c r="F572" s="8" t="s">
        <v>52</v>
      </c>
      <c r="G572" s="8" t="s">
        <v>64</v>
      </c>
      <c r="H572" s="8" t="s">
        <v>53</v>
      </c>
      <c r="I572" s="8" t="s">
        <v>59</v>
      </c>
      <c r="J572" s="61">
        <v>0</v>
      </c>
      <c r="K572" s="8">
        <v>1</v>
      </c>
      <c r="L572" s="8">
        <v>4</v>
      </c>
      <c r="M572" s="8" t="s">
        <v>84</v>
      </c>
      <c r="N572" s="9">
        <v>46194</v>
      </c>
      <c r="O572" s="10">
        <v>46194.375</v>
      </c>
      <c r="P572" s="10">
        <v>46194.75</v>
      </c>
      <c r="Q572" s="8" t="s">
        <v>56</v>
      </c>
      <c r="R572" s="8">
        <v>4</v>
      </c>
      <c r="S572" s="8">
        <v>0</v>
      </c>
      <c r="T572" s="8" t="b">
        <v>0</v>
      </c>
      <c r="U572" s="34">
        <v>540</v>
      </c>
      <c r="V572" s="34">
        <v>507</v>
      </c>
      <c r="W572" s="34">
        <v>412</v>
      </c>
      <c r="X572" s="8">
        <v>0</v>
      </c>
      <c r="Y572" s="8">
        <v>0</v>
      </c>
      <c r="Z572" s="10">
        <v>46194.376388888886</v>
      </c>
      <c r="AA572" s="10">
        <v>46194.728472222225</v>
      </c>
      <c r="AB572" s="8">
        <v>4</v>
      </c>
      <c r="AC572" s="8">
        <v>0</v>
      </c>
      <c r="AD572" s="8"/>
      <c r="AE572" s="46">
        <v>1</v>
      </c>
      <c r="AF572" s="46">
        <v>0</v>
      </c>
      <c r="AG572" s="41">
        <v>540</v>
      </c>
    </row>
    <row r="573" spans="2:33">
      <c r="B573" s="8" t="s">
        <v>8326</v>
      </c>
      <c r="C573" s="8" t="s">
        <v>82</v>
      </c>
      <c r="D573" s="8" t="s">
        <v>87</v>
      </c>
      <c r="E573" s="9">
        <v>46174</v>
      </c>
      <c r="F573" s="8" t="s">
        <v>52</v>
      </c>
      <c r="G573" s="8" t="s">
        <v>64</v>
      </c>
      <c r="H573" s="8" t="s">
        <v>53</v>
      </c>
      <c r="I573" s="8" t="s">
        <v>57</v>
      </c>
      <c r="J573" s="61">
        <v>0</v>
      </c>
      <c r="K573" s="8">
        <v>1</v>
      </c>
      <c r="L573" s="8">
        <v>4</v>
      </c>
      <c r="M573" s="8" t="s">
        <v>84</v>
      </c>
      <c r="N573" s="9">
        <v>46196</v>
      </c>
      <c r="O573" s="10">
        <v>46196.354166666664</v>
      </c>
      <c r="P573" s="10">
        <v>46196.520833333336</v>
      </c>
      <c r="Q573" s="8" t="s">
        <v>56</v>
      </c>
      <c r="R573" s="8">
        <v>4</v>
      </c>
      <c r="S573" s="8">
        <v>0</v>
      </c>
      <c r="T573" s="8" t="b">
        <v>0</v>
      </c>
      <c r="U573" s="34">
        <v>240</v>
      </c>
      <c r="V573" s="34">
        <v>212</v>
      </c>
      <c r="W573" s="34">
        <v>138</v>
      </c>
      <c r="X573" s="8">
        <v>0</v>
      </c>
      <c r="Y573" s="8">
        <v>0</v>
      </c>
      <c r="Z573" s="10">
        <v>46196.362500000003</v>
      </c>
      <c r="AA573" s="10">
        <v>46196.509722222225</v>
      </c>
      <c r="AB573" s="8">
        <v>4</v>
      </c>
      <c r="AC573" s="8">
        <v>0</v>
      </c>
      <c r="AD573" s="8"/>
      <c r="AE573" s="46">
        <v>1</v>
      </c>
      <c r="AF573" s="46">
        <v>0</v>
      </c>
      <c r="AG573" s="41">
        <v>240</v>
      </c>
    </row>
    <row r="574" spans="2:33">
      <c r="B574" s="8" t="s">
        <v>8326</v>
      </c>
      <c r="C574" s="8" t="s">
        <v>82</v>
      </c>
      <c r="D574" s="8" t="s">
        <v>87</v>
      </c>
      <c r="E574" s="9">
        <v>46174</v>
      </c>
      <c r="F574" s="8" t="s">
        <v>52</v>
      </c>
      <c r="G574" s="8" t="s">
        <v>64</v>
      </c>
      <c r="H574" s="8" t="s">
        <v>53</v>
      </c>
      <c r="I574" s="8" t="s">
        <v>67</v>
      </c>
      <c r="J574" s="61">
        <v>0</v>
      </c>
      <c r="K574" s="8">
        <v>1</v>
      </c>
      <c r="L574" s="8">
        <v>4</v>
      </c>
      <c r="M574" s="8" t="s">
        <v>84</v>
      </c>
      <c r="N574" s="9">
        <v>46197</v>
      </c>
      <c r="O574" s="10">
        <v>46197.354166666664</v>
      </c>
      <c r="P574" s="10">
        <v>46197.5</v>
      </c>
      <c r="Q574" s="8" t="s">
        <v>56</v>
      </c>
      <c r="R574" s="8">
        <v>4</v>
      </c>
      <c r="S574" s="8">
        <v>0</v>
      </c>
      <c r="T574" s="8" t="b">
        <v>0</v>
      </c>
      <c r="U574" s="34">
        <v>210</v>
      </c>
      <c r="V574" s="34">
        <v>181</v>
      </c>
      <c r="W574" s="34">
        <v>117</v>
      </c>
      <c r="X574" s="8">
        <v>0</v>
      </c>
      <c r="Y574" s="8">
        <v>0</v>
      </c>
      <c r="Z574" s="10">
        <v>46197.359722222223</v>
      </c>
      <c r="AA574" s="10">
        <v>46197.48541666667</v>
      </c>
      <c r="AB574" s="8">
        <v>4</v>
      </c>
      <c r="AC574" s="8">
        <v>0</v>
      </c>
      <c r="AD574" s="8"/>
      <c r="AE574" s="46">
        <v>1</v>
      </c>
      <c r="AF574" s="46">
        <v>0</v>
      </c>
      <c r="AG574" s="41">
        <v>210</v>
      </c>
    </row>
    <row r="575" spans="2:33">
      <c r="B575" s="8" t="s">
        <v>8326</v>
      </c>
      <c r="C575" s="8" t="s">
        <v>82</v>
      </c>
      <c r="D575" s="8" t="s">
        <v>87</v>
      </c>
      <c r="E575" s="9">
        <v>46174</v>
      </c>
      <c r="F575" s="8" t="s">
        <v>52</v>
      </c>
      <c r="G575" s="8" t="s">
        <v>64</v>
      </c>
      <c r="H575" s="8" t="s">
        <v>53</v>
      </c>
      <c r="I575" s="8" t="s">
        <v>68</v>
      </c>
      <c r="J575" s="61">
        <v>0</v>
      </c>
      <c r="K575" s="8">
        <v>1</v>
      </c>
      <c r="L575" s="8">
        <v>4</v>
      </c>
      <c r="M575" s="8" t="s">
        <v>84</v>
      </c>
      <c r="N575" s="9">
        <v>46198</v>
      </c>
      <c r="O575" s="10">
        <v>46198.375</v>
      </c>
      <c r="P575" s="10">
        <v>46198.666666666664</v>
      </c>
      <c r="Q575" s="8" t="s">
        <v>56</v>
      </c>
      <c r="R575" s="8">
        <v>4</v>
      </c>
      <c r="S575" s="8">
        <v>0</v>
      </c>
      <c r="T575" s="8" t="b">
        <v>0</v>
      </c>
      <c r="U575" s="34">
        <v>420</v>
      </c>
      <c r="V575" s="34">
        <v>392</v>
      </c>
      <c r="W575" s="34">
        <v>295</v>
      </c>
      <c r="X575" s="8">
        <v>0</v>
      </c>
      <c r="Y575" s="8">
        <v>0</v>
      </c>
      <c r="Z575" s="10">
        <v>46198.37777777778</v>
      </c>
      <c r="AA575" s="10">
        <v>46198.65</v>
      </c>
      <c r="AB575" s="8">
        <v>4</v>
      </c>
      <c r="AC575" s="8">
        <v>0</v>
      </c>
      <c r="AD575" s="8"/>
      <c r="AE575" s="46">
        <v>1</v>
      </c>
      <c r="AF575" s="46">
        <v>0</v>
      </c>
      <c r="AG575" s="41">
        <v>420</v>
      </c>
    </row>
    <row r="576" spans="2:33">
      <c r="B576" s="8" t="s">
        <v>8326</v>
      </c>
      <c r="C576" s="8" t="s">
        <v>82</v>
      </c>
      <c r="D576" s="8" t="s">
        <v>87</v>
      </c>
      <c r="E576" s="9">
        <v>46174</v>
      </c>
      <c r="F576" s="8" t="s">
        <v>52</v>
      </c>
      <c r="G576" s="8" t="s">
        <v>64</v>
      </c>
      <c r="H576" s="8" t="s">
        <v>53</v>
      </c>
      <c r="I576" s="8" t="s">
        <v>54</v>
      </c>
      <c r="J576" s="61">
        <v>0</v>
      </c>
      <c r="K576" s="8">
        <v>1</v>
      </c>
      <c r="L576" s="8">
        <v>4</v>
      </c>
      <c r="M576" s="8" t="s">
        <v>84</v>
      </c>
      <c r="N576" s="9">
        <v>46203</v>
      </c>
      <c r="O576" s="10">
        <v>46203.375</v>
      </c>
      <c r="P576" s="10">
        <v>46203.541666666664</v>
      </c>
      <c r="Q576" s="8" t="s">
        <v>56</v>
      </c>
      <c r="R576" s="8">
        <v>4</v>
      </c>
      <c r="S576" s="8">
        <v>0</v>
      </c>
      <c r="T576" s="8" t="b">
        <v>0</v>
      </c>
      <c r="U576" s="34">
        <v>240</v>
      </c>
      <c r="V576" s="34">
        <v>208</v>
      </c>
      <c r="W576" s="34">
        <v>125</v>
      </c>
      <c r="X576" s="8">
        <v>0</v>
      </c>
      <c r="Y576" s="8">
        <v>0</v>
      </c>
      <c r="Z576" s="10">
        <v>46203.379861111112</v>
      </c>
      <c r="AA576" s="10">
        <v>46203.524305555555</v>
      </c>
      <c r="AB576" s="8">
        <v>4</v>
      </c>
      <c r="AC576" s="8">
        <v>0</v>
      </c>
      <c r="AD576" s="8"/>
      <c r="AE576" s="46">
        <v>1</v>
      </c>
      <c r="AF576" s="46">
        <v>0</v>
      </c>
      <c r="AG576" s="41">
        <v>240</v>
      </c>
    </row>
    <row r="577" spans="2:33">
      <c r="B577" s="8" t="s">
        <v>8326</v>
      </c>
      <c r="C577" s="8" t="s">
        <v>82</v>
      </c>
      <c r="D577" s="8" t="s">
        <v>88</v>
      </c>
      <c r="E577" s="9">
        <v>46174</v>
      </c>
      <c r="F577" s="8" t="s">
        <v>52</v>
      </c>
      <c r="G577" s="8" t="s">
        <v>64</v>
      </c>
      <c r="H577" s="8" t="s">
        <v>53</v>
      </c>
      <c r="I577" s="8" t="s">
        <v>68</v>
      </c>
      <c r="J577" s="61">
        <v>0</v>
      </c>
      <c r="K577" s="8">
        <v>1</v>
      </c>
      <c r="L577" s="8">
        <v>4</v>
      </c>
      <c r="M577" s="8" t="s">
        <v>84</v>
      </c>
      <c r="N577" s="9">
        <v>46176</v>
      </c>
      <c r="O577" s="10">
        <v>46176.333333333336</v>
      </c>
      <c r="P577" s="10">
        <v>46176.458333333336</v>
      </c>
      <c r="Q577" s="8" t="s">
        <v>56</v>
      </c>
      <c r="R577" s="8">
        <v>4</v>
      </c>
      <c r="S577" s="8">
        <v>0</v>
      </c>
      <c r="T577" s="8" t="b">
        <v>0</v>
      </c>
      <c r="U577" s="34">
        <v>180</v>
      </c>
      <c r="V577" s="34">
        <v>153</v>
      </c>
      <c r="W577" s="34">
        <v>87</v>
      </c>
      <c r="X577" s="8">
        <v>0</v>
      </c>
      <c r="Y577" s="8">
        <v>0</v>
      </c>
      <c r="Z577" s="10">
        <v>46176.334722222222</v>
      </c>
      <c r="AA577" s="10">
        <v>46176.440972222219</v>
      </c>
      <c r="AB577" s="8">
        <v>4</v>
      </c>
      <c r="AC577" s="8">
        <v>0</v>
      </c>
      <c r="AD577" s="8"/>
      <c r="AE577" s="46">
        <v>1</v>
      </c>
      <c r="AF577" s="46">
        <v>0</v>
      </c>
      <c r="AG577" s="41">
        <v>180</v>
      </c>
    </row>
    <row r="578" spans="2:33">
      <c r="B578" s="8" t="s">
        <v>8326</v>
      </c>
      <c r="C578" s="8" t="s">
        <v>82</v>
      </c>
      <c r="D578" s="8" t="s">
        <v>88</v>
      </c>
      <c r="E578" s="9">
        <v>46174</v>
      </c>
      <c r="F578" s="8" t="s">
        <v>52</v>
      </c>
      <c r="G578" s="8" t="s">
        <v>64</v>
      </c>
      <c r="H578" s="8" t="s">
        <v>53</v>
      </c>
      <c r="I578" s="8" t="s">
        <v>62</v>
      </c>
      <c r="J578" s="61">
        <v>0</v>
      </c>
      <c r="K578" s="8">
        <v>1</v>
      </c>
      <c r="L578" s="8">
        <v>4</v>
      </c>
      <c r="M578" s="8" t="s">
        <v>84</v>
      </c>
      <c r="N578" s="9">
        <v>46177</v>
      </c>
      <c r="O578" s="10">
        <v>46177.3125</v>
      </c>
      <c r="P578" s="10">
        <v>46177.6875</v>
      </c>
      <c r="Q578" s="8" t="s">
        <v>56</v>
      </c>
      <c r="R578" s="8">
        <v>4</v>
      </c>
      <c r="S578" s="8">
        <v>0</v>
      </c>
      <c r="T578" s="8" t="b">
        <v>0</v>
      </c>
      <c r="U578" s="34">
        <v>540</v>
      </c>
      <c r="V578" s="34">
        <v>488</v>
      </c>
      <c r="W578" s="34">
        <v>363</v>
      </c>
      <c r="X578" s="8">
        <v>0</v>
      </c>
      <c r="Y578" s="8">
        <v>0</v>
      </c>
      <c r="Z578" s="10">
        <v>46177.315972222219</v>
      </c>
      <c r="AA578" s="10">
        <v>46177.654861111114</v>
      </c>
      <c r="AB578" s="8">
        <v>4</v>
      </c>
      <c r="AC578" s="8">
        <v>0</v>
      </c>
      <c r="AD578" s="8"/>
      <c r="AE578" s="46">
        <v>1</v>
      </c>
      <c r="AF578" s="46">
        <v>0</v>
      </c>
      <c r="AG578" s="41">
        <v>540</v>
      </c>
    </row>
    <row r="579" spans="2:33">
      <c r="B579" s="8" t="s">
        <v>8326</v>
      </c>
      <c r="C579" s="8" t="s">
        <v>82</v>
      </c>
      <c r="D579" s="8" t="s">
        <v>88</v>
      </c>
      <c r="E579" s="9">
        <v>46174</v>
      </c>
      <c r="F579" s="8" t="s">
        <v>52</v>
      </c>
      <c r="G579" s="8" t="s">
        <v>64</v>
      </c>
      <c r="H579" s="8" t="s">
        <v>53</v>
      </c>
      <c r="I579" s="8" t="s">
        <v>59</v>
      </c>
      <c r="J579" s="61">
        <v>0</v>
      </c>
      <c r="K579" s="8">
        <v>1</v>
      </c>
      <c r="L579" s="8">
        <v>4</v>
      </c>
      <c r="M579" s="8" t="s">
        <v>84</v>
      </c>
      <c r="N579" s="9">
        <v>46178</v>
      </c>
      <c r="O579" s="10">
        <v>46178.3125</v>
      </c>
      <c r="P579" s="10">
        <v>46178.6875</v>
      </c>
      <c r="Q579" s="8" t="s">
        <v>56</v>
      </c>
      <c r="R579" s="8">
        <v>4</v>
      </c>
      <c r="S579" s="8">
        <v>0</v>
      </c>
      <c r="T579" s="8" t="b">
        <v>0</v>
      </c>
      <c r="U579" s="34">
        <v>540</v>
      </c>
      <c r="V579" s="34">
        <v>473</v>
      </c>
      <c r="W579" s="34">
        <v>378</v>
      </c>
      <c r="X579" s="8">
        <v>0</v>
      </c>
      <c r="Y579" s="8">
        <v>0</v>
      </c>
      <c r="Z579" s="10">
        <v>46178.320138888892</v>
      </c>
      <c r="AA579" s="10">
        <v>46178.648611111108</v>
      </c>
      <c r="AB579" s="8">
        <v>4</v>
      </c>
      <c r="AC579" s="8">
        <v>0</v>
      </c>
      <c r="AD579" s="8"/>
      <c r="AE579" s="46">
        <v>1</v>
      </c>
      <c r="AF579" s="46">
        <v>0</v>
      </c>
      <c r="AG579" s="41">
        <v>540</v>
      </c>
    </row>
    <row r="580" spans="2:33">
      <c r="B580" s="8" t="s">
        <v>8326</v>
      </c>
      <c r="C580" s="8" t="s">
        <v>82</v>
      </c>
      <c r="D580" s="8" t="s">
        <v>88</v>
      </c>
      <c r="E580" s="9">
        <v>46174</v>
      </c>
      <c r="F580" s="8" t="s">
        <v>52</v>
      </c>
      <c r="G580" s="8" t="s">
        <v>64</v>
      </c>
      <c r="H580" s="8" t="s">
        <v>53</v>
      </c>
      <c r="I580" s="8" t="s">
        <v>67</v>
      </c>
      <c r="J580" s="61">
        <v>0</v>
      </c>
      <c r="K580" s="8">
        <v>1</v>
      </c>
      <c r="L580" s="8">
        <v>4</v>
      </c>
      <c r="M580" s="8" t="s">
        <v>84</v>
      </c>
      <c r="N580" s="9">
        <v>46179</v>
      </c>
      <c r="O580" s="10">
        <v>46179.375</v>
      </c>
      <c r="P580" s="10">
        <v>46179.708333333336</v>
      </c>
      <c r="Q580" s="8" t="s">
        <v>56</v>
      </c>
      <c r="R580" s="8">
        <v>4</v>
      </c>
      <c r="S580" s="8">
        <v>0</v>
      </c>
      <c r="T580" s="8" t="b">
        <v>0</v>
      </c>
      <c r="U580" s="34">
        <v>480</v>
      </c>
      <c r="V580" s="34">
        <v>440</v>
      </c>
      <c r="W580" s="34">
        <v>322</v>
      </c>
      <c r="X580" s="8">
        <v>0</v>
      </c>
      <c r="Y580" s="8">
        <v>0</v>
      </c>
      <c r="Z580" s="10">
        <v>46179.379861111112</v>
      </c>
      <c r="AA580" s="10">
        <v>46179.685416666667</v>
      </c>
      <c r="AB580" s="8">
        <v>4</v>
      </c>
      <c r="AC580" s="8">
        <v>0</v>
      </c>
      <c r="AD580" s="8"/>
      <c r="AE580" s="46">
        <v>1</v>
      </c>
      <c r="AF580" s="46">
        <v>0</v>
      </c>
      <c r="AG580" s="41">
        <v>480</v>
      </c>
    </row>
    <row r="581" spans="2:33">
      <c r="B581" s="8" t="s">
        <v>8326</v>
      </c>
      <c r="C581" s="8" t="s">
        <v>82</v>
      </c>
      <c r="D581" s="8" t="s">
        <v>88</v>
      </c>
      <c r="E581" s="9">
        <v>46174</v>
      </c>
      <c r="F581" s="8" t="s">
        <v>52</v>
      </c>
      <c r="G581" s="8" t="s">
        <v>64</v>
      </c>
      <c r="H581" s="8" t="s">
        <v>53</v>
      </c>
      <c r="I581" s="8" t="s">
        <v>62</v>
      </c>
      <c r="J581" s="61">
        <v>0</v>
      </c>
      <c r="K581" s="8">
        <v>1</v>
      </c>
      <c r="L581" s="8">
        <v>4</v>
      </c>
      <c r="M581" s="8" t="s">
        <v>84</v>
      </c>
      <c r="N581" s="9">
        <v>46180</v>
      </c>
      <c r="O581" s="10">
        <v>46180.541666666664</v>
      </c>
      <c r="P581" s="10">
        <v>46180.708333333336</v>
      </c>
      <c r="Q581" s="8" t="s">
        <v>56</v>
      </c>
      <c r="R581" s="8">
        <v>4</v>
      </c>
      <c r="S581" s="8">
        <v>0</v>
      </c>
      <c r="T581" s="8" t="b">
        <v>0</v>
      </c>
      <c r="U581" s="34">
        <v>240</v>
      </c>
      <c r="V581" s="34">
        <v>219</v>
      </c>
      <c r="W581" s="34">
        <v>129</v>
      </c>
      <c r="X581" s="8">
        <v>0</v>
      </c>
      <c r="Y581" s="8">
        <v>0</v>
      </c>
      <c r="Z581" s="10">
        <v>46180.54583333333</v>
      </c>
      <c r="AA581" s="10">
        <v>46180.697916666664</v>
      </c>
      <c r="AB581" s="8">
        <v>4</v>
      </c>
      <c r="AC581" s="8">
        <v>0</v>
      </c>
      <c r="AD581" s="8"/>
      <c r="AE581" s="46">
        <v>1</v>
      </c>
      <c r="AF581" s="46">
        <v>0</v>
      </c>
      <c r="AG581" s="41">
        <v>240</v>
      </c>
    </row>
    <row r="582" spans="2:33">
      <c r="B582" s="8" t="s">
        <v>8326</v>
      </c>
      <c r="C582" s="8" t="s">
        <v>82</v>
      </c>
      <c r="D582" s="8" t="s">
        <v>88</v>
      </c>
      <c r="E582" s="9">
        <v>46174</v>
      </c>
      <c r="F582" s="8" t="s">
        <v>52</v>
      </c>
      <c r="G582" s="8" t="s">
        <v>64</v>
      </c>
      <c r="H582" s="8" t="s">
        <v>53</v>
      </c>
      <c r="I582" s="8" t="s">
        <v>59</v>
      </c>
      <c r="J582" s="61">
        <v>0</v>
      </c>
      <c r="K582" s="8">
        <v>1</v>
      </c>
      <c r="L582" s="8">
        <v>4</v>
      </c>
      <c r="M582" s="8" t="s">
        <v>84</v>
      </c>
      <c r="N582" s="9">
        <v>46182</v>
      </c>
      <c r="O582" s="10">
        <v>46182.541666666664</v>
      </c>
      <c r="P582" s="10">
        <v>46182.666666666664</v>
      </c>
      <c r="Q582" s="8" t="s">
        <v>56</v>
      </c>
      <c r="R582" s="8">
        <v>4</v>
      </c>
      <c r="S582" s="8">
        <v>0</v>
      </c>
      <c r="T582" s="8" t="b">
        <v>0</v>
      </c>
      <c r="U582" s="34">
        <v>180</v>
      </c>
      <c r="V582" s="34">
        <v>159</v>
      </c>
      <c r="W582" s="34">
        <v>80</v>
      </c>
      <c r="X582" s="8">
        <v>0</v>
      </c>
      <c r="Y582" s="8">
        <v>0</v>
      </c>
      <c r="Z582" s="10">
        <v>46182.543055555558</v>
      </c>
      <c r="AA582" s="10">
        <v>46182.65347222222</v>
      </c>
      <c r="AB582" s="8">
        <v>4</v>
      </c>
      <c r="AC582" s="8">
        <v>0</v>
      </c>
      <c r="AD582" s="8"/>
      <c r="AE582" s="46">
        <v>1</v>
      </c>
      <c r="AF582" s="46">
        <v>0</v>
      </c>
      <c r="AG582" s="41">
        <v>180</v>
      </c>
    </row>
    <row r="583" spans="2:33">
      <c r="B583" s="8" t="s">
        <v>8326</v>
      </c>
      <c r="C583" s="8" t="s">
        <v>82</v>
      </c>
      <c r="D583" s="8" t="s">
        <v>88</v>
      </c>
      <c r="E583" s="9">
        <v>46174</v>
      </c>
      <c r="F583" s="8" t="s">
        <v>52</v>
      </c>
      <c r="G583" s="8" t="s">
        <v>64</v>
      </c>
      <c r="H583" s="8" t="s">
        <v>53</v>
      </c>
      <c r="I583" s="8" t="s">
        <v>57</v>
      </c>
      <c r="J583" s="61">
        <v>0</v>
      </c>
      <c r="K583" s="8">
        <v>1</v>
      </c>
      <c r="L583" s="8">
        <v>4</v>
      </c>
      <c r="M583" s="8" t="s">
        <v>84</v>
      </c>
      <c r="N583" s="9">
        <v>46187</v>
      </c>
      <c r="O583" s="10">
        <v>46187.3125</v>
      </c>
      <c r="P583" s="10">
        <v>46187.6875</v>
      </c>
      <c r="Q583" s="8" t="s">
        <v>56</v>
      </c>
      <c r="R583" s="8">
        <v>4</v>
      </c>
      <c r="S583" s="8">
        <v>0</v>
      </c>
      <c r="T583" s="8" t="b">
        <v>0</v>
      </c>
      <c r="U583" s="34">
        <v>540</v>
      </c>
      <c r="V583" s="34">
        <v>488</v>
      </c>
      <c r="W583" s="34">
        <v>393</v>
      </c>
      <c r="X583" s="8">
        <v>0</v>
      </c>
      <c r="Y583" s="8">
        <v>0</v>
      </c>
      <c r="Z583" s="10">
        <v>46187.320138888892</v>
      </c>
      <c r="AA583" s="10">
        <v>46187.65902777778</v>
      </c>
      <c r="AB583" s="8">
        <v>4</v>
      </c>
      <c r="AC583" s="8">
        <v>0</v>
      </c>
      <c r="AD583" s="8"/>
      <c r="AE583" s="46">
        <v>1</v>
      </c>
      <c r="AF583" s="46">
        <v>0</v>
      </c>
      <c r="AG583" s="41">
        <v>540</v>
      </c>
    </row>
    <row r="584" spans="2:33">
      <c r="B584" s="8" t="s">
        <v>8326</v>
      </c>
      <c r="C584" s="8" t="s">
        <v>82</v>
      </c>
      <c r="D584" s="8" t="s">
        <v>88</v>
      </c>
      <c r="E584" s="9">
        <v>46174</v>
      </c>
      <c r="F584" s="8" t="s">
        <v>52</v>
      </c>
      <c r="G584" s="8" t="s">
        <v>64</v>
      </c>
      <c r="H584" s="8" t="s">
        <v>53</v>
      </c>
      <c r="I584" s="8" t="s">
        <v>54</v>
      </c>
      <c r="J584" s="61">
        <v>0</v>
      </c>
      <c r="K584" s="8">
        <v>1</v>
      </c>
      <c r="L584" s="8">
        <v>4</v>
      </c>
      <c r="M584" s="8" t="s">
        <v>84</v>
      </c>
      <c r="N584" s="9">
        <v>46190</v>
      </c>
      <c r="O584" s="10">
        <v>46190.541666666664</v>
      </c>
      <c r="P584" s="10">
        <v>46190.6875</v>
      </c>
      <c r="Q584" s="8" t="s">
        <v>56</v>
      </c>
      <c r="R584" s="8">
        <v>4</v>
      </c>
      <c r="S584" s="8">
        <v>0</v>
      </c>
      <c r="T584" s="8" t="b">
        <v>0</v>
      </c>
      <c r="U584" s="34">
        <v>210</v>
      </c>
      <c r="V584" s="34">
        <v>193</v>
      </c>
      <c r="W584" s="34">
        <v>100</v>
      </c>
      <c r="X584" s="8">
        <v>0</v>
      </c>
      <c r="Y584" s="8">
        <v>0</v>
      </c>
      <c r="Z584" s="10">
        <v>46190.545138888891</v>
      </c>
      <c r="AA584" s="10">
        <v>46190.679166666669</v>
      </c>
      <c r="AB584" s="8">
        <v>4</v>
      </c>
      <c r="AC584" s="8">
        <v>0</v>
      </c>
      <c r="AD584" s="8"/>
      <c r="AE584" s="46">
        <v>1</v>
      </c>
      <c r="AF584" s="46">
        <v>0</v>
      </c>
      <c r="AG584" s="41">
        <v>210</v>
      </c>
    </row>
    <row r="585" spans="2:33">
      <c r="B585" s="8" t="s">
        <v>8326</v>
      </c>
      <c r="C585" s="8" t="s">
        <v>82</v>
      </c>
      <c r="D585" s="8" t="s">
        <v>88</v>
      </c>
      <c r="E585" s="9">
        <v>46174</v>
      </c>
      <c r="F585" s="8" t="s">
        <v>52</v>
      </c>
      <c r="G585" s="8" t="s">
        <v>64</v>
      </c>
      <c r="H585" s="8" t="s">
        <v>53</v>
      </c>
      <c r="I585" s="8" t="s">
        <v>62</v>
      </c>
      <c r="J585" s="61">
        <v>0</v>
      </c>
      <c r="K585" s="8">
        <v>1</v>
      </c>
      <c r="L585" s="8">
        <v>4</v>
      </c>
      <c r="M585" s="8" t="s">
        <v>84</v>
      </c>
      <c r="N585" s="9">
        <v>46191</v>
      </c>
      <c r="O585" s="10">
        <v>46191.5625</v>
      </c>
      <c r="P585" s="10">
        <v>46191.708333333336</v>
      </c>
      <c r="Q585" s="8" t="s">
        <v>56</v>
      </c>
      <c r="R585" s="8">
        <v>4</v>
      </c>
      <c r="S585" s="8">
        <v>0</v>
      </c>
      <c r="T585" s="8" t="b">
        <v>0</v>
      </c>
      <c r="U585" s="34">
        <v>210</v>
      </c>
      <c r="V585" s="34">
        <v>185</v>
      </c>
      <c r="W585" s="34">
        <v>121</v>
      </c>
      <c r="X585" s="8">
        <v>0</v>
      </c>
      <c r="Y585" s="8">
        <v>0</v>
      </c>
      <c r="Z585" s="10">
        <v>46191.566666666666</v>
      </c>
      <c r="AA585" s="10">
        <v>46191.695138888892</v>
      </c>
      <c r="AB585" s="8">
        <v>4</v>
      </c>
      <c r="AC585" s="8">
        <v>0</v>
      </c>
      <c r="AD585" s="8"/>
      <c r="AE585" s="46">
        <v>1</v>
      </c>
      <c r="AF585" s="46">
        <v>0</v>
      </c>
      <c r="AG585" s="41">
        <v>210</v>
      </c>
    </row>
    <row r="586" spans="2:33">
      <c r="B586" s="8" t="s">
        <v>8326</v>
      </c>
      <c r="C586" s="8" t="s">
        <v>82</v>
      </c>
      <c r="D586" s="8" t="s">
        <v>88</v>
      </c>
      <c r="E586" s="9">
        <v>46174</v>
      </c>
      <c r="F586" s="8" t="s">
        <v>52</v>
      </c>
      <c r="G586" s="8" t="s">
        <v>64</v>
      </c>
      <c r="H586" s="8" t="s">
        <v>53</v>
      </c>
      <c r="I586" s="8" t="s">
        <v>57</v>
      </c>
      <c r="J586" s="61">
        <v>0</v>
      </c>
      <c r="K586" s="8">
        <v>1</v>
      </c>
      <c r="L586" s="8">
        <v>4</v>
      </c>
      <c r="M586" s="8" t="s">
        <v>84</v>
      </c>
      <c r="N586" s="9">
        <v>46193</v>
      </c>
      <c r="O586" s="10">
        <v>46193.375</v>
      </c>
      <c r="P586" s="10">
        <v>46193.75</v>
      </c>
      <c r="Q586" s="8" t="s">
        <v>56</v>
      </c>
      <c r="R586" s="8">
        <v>4</v>
      </c>
      <c r="S586" s="8">
        <v>0</v>
      </c>
      <c r="T586" s="8" t="b">
        <v>0</v>
      </c>
      <c r="U586" s="34">
        <v>540</v>
      </c>
      <c r="V586" s="34">
        <v>522</v>
      </c>
      <c r="W586" s="34">
        <v>376</v>
      </c>
      <c r="X586" s="8">
        <v>0</v>
      </c>
      <c r="Y586" s="8">
        <v>0</v>
      </c>
      <c r="Z586" s="10">
        <v>46193.376388888886</v>
      </c>
      <c r="AA586" s="10">
        <v>46193.738888888889</v>
      </c>
      <c r="AB586" s="8">
        <v>4</v>
      </c>
      <c r="AC586" s="8">
        <v>0</v>
      </c>
      <c r="AD586" s="8"/>
      <c r="AE586" s="46">
        <v>1</v>
      </c>
      <c r="AF586" s="46">
        <v>0</v>
      </c>
      <c r="AG586" s="41">
        <v>540</v>
      </c>
    </row>
    <row r="587" spans="2:33">
      <c r="B587" s="8" t="s">
        <v>8326</v>
      </c>
      <c r="C587" s="8" t="s">
        <v>82</v>
      </c>
      <c r="D587" s="8" t="s">
        <v>88</v>
      </c>
      <c r="E587" s="9">
        <v>46174</v>
      </c>
      <c r="F587" s="8" t="s">
        <v>52</v>
      </c>
      <c r="G587" s="8" t="s">
        <v>64</v>
      </c>
      <c r="H587" s="8" t="s">
        <v>53</v>
      </c>
      <c r="I587" s="8" t="s">
        <v>62</v>
      </c>
      <c r="J587" s="61">
        <v>0</v>
      </c>
      <c r="K587" s="8">
        <v>1</v>
      </c>
      <c r="L587" s="8">
        <v>4</v>
      </c>
      <c r="M587" s="8" t="s">
        <v>84</v>
      </c>
      <c r="N587" s="9">
        <v>46194</v>
      </c>
      <c r="O587" s="10">
        <v>46194.3125</v>
      </c>
      <c r="P587" s="10">
        <v>46194.645833333336</v>
      </c>
      <c r="Q587" s="8" t="s">
        <v>56</v>
      </c>
      <c r="R587" s="8">
        <v>4</v>
      </c>
      <c r="S587" s="8">
        <v>0</v>
      </c>
      <c r="T587" s="8" t="b">
        <v>0</v>
      </c>
      <c r="U587" s="34">
        <v>480</v>
      </c>
      <c r="V587" s="34">
        <v>449</v>
      </c>
      <c r="W587" s="34">
        <v>330</v>
      </c>
      <c r="X587" s="8">
        <v>0</v>
      </c>
      <c r="Y587" s="8">
        <v>0</v>
      </c>
      <c r="Z587" s="10">
        <v>46194.313888888886</v>
      </c>
      <c r="AA587" s="10">
        <v>46194.625694444447</v>
      </c>
      <c r="AB587" s="8">
        <v>4</v>
      </c>
      <c r="AC587" s="8">
        <v>0</v>
      </c>
      <c r="AD587" s="8"/>
      <c r="AE587" s="46">
        <v>1</v>
      </c>
      <c r="AF587" s="46">
        <v>0</v>
      </c>
      <c r="AG587" s="41">
        <v>480</v>
      </c>
    </row>
    <row r="588" spans="2:33">
      <c r="B588" s="8" t="s">
        <v>8326</v>
      </c>
      <c r="C588" s="8" t="s">
        <v>82</v>
      </c>
      <c r="D588" s="8" t="s">
        <v>88</v>
      </c>
      <c r="E588" s="9">
        <v>46174</v>
      </c>
      <c r="F588" s="8" t="s">
        <v>52</v>
      </c>
      <c r="G588" s="8" t="s">
        <v>64</v>
      </c>
      <c r="H588" s="8" t="s">
        <v>53</v>
      </c>
      <c r="I588" s="8" t="s">
        <v>62</v>
      </c>
      <c r="J588" s="61">
        <v>0</v>
      </c>
      <c r="K588" s="8">
        <v>1</v>
      </c>
      <c r="L588" s="8">
        <v>4</v>
      </c>
      <c r="M588" s="8" t="s">
        <v>84</v>
      </c>
      <c r="N588" s="9">
        <v>46195</v>
      </c>
      <c r="O588" s="10">
        <v>46195.354166666664</v>
      </c>
      <c r="P588" s="10">
        <v>46195.541666666664</v>
      </c>
      <c r="Q588" s="8" t="s">
        <v>56</v>
      </c>
      <c r="R588" s="8">
        <v>4</v>
      </c>
      <c r="S588" s="8">
        <v>0</v>
      </c>
      <c r="T588" s="8" t="b">
        <v>0</v>
      </c>
      <c r="U588" s="34">
        <v>270</v>
      </c>
      <c r="V588" s="34">
        <v>232</v>
      </c>
      <c r="W588" s="34">
        <v>135</v>
      </c>
      <c r="X588" s="8">
        <v>0</v>
      </c>
      <c r="Y588" s="8">
        <v>0</v>
      </c>
      <c r="Z588" s="10">
        <v>46195.35833333333</v>
      </c>
      <c r="AA588" s="10">
        <v>46195.519444444442</v>
      </c>
      <c r="AB588" s="8">
        <v>4</v>
      </c>
      <c r="AC588" s="8">
        <v>0</v>
      </c>
      <c r="AD588" s="8"/>
      <c r="AE588" s="46">
        <v>1</v>
      </c>
      <c r="AF588" s="46">
        <v>0</v>
      </c>
      <c r="AG588" s="41">
        <v>270</v>
      </c>
    </row>
    <row r="589" spans="2:33">
      <c r="B589" s="8" t="s">
        <v>8326</v>
      </c>
      <c r="C589" s="8" t="s">
        <v>82</v>
      </c>
      <c r="D589" s="8" t="s">
        <v>88</v>
      </c>
      <c r="E589" s="9">
        <v>46174</v>
      </c>
      <c r="F589" s="8" t="s">
        <v>52</v>
      </c>
      <c r="G589" s="8" t="s">
        <v>64</v>
      </c>
      <c r="H589" s="8" t="s">
        <v>53</v>
      </c>
      <c r="I589" s="8" t="s">
        <v>57</v>
      </c>
      <c r="J589" s="61">
        <v>0</v>
      </c>
      <c r="K589" s="8">
        <v>1</v>
      </c>
      <c r="L589" s="8">
        <v>4</v>
      </c>
      <c r="M589" s="8" t="s">
        <v>84</v>
      </c>
      <c r="N589" s="9">
        <v>46197</v>
      </c>
      <c r="O589" s="10">
        <v>46197.354166666664</v>
      </c>
      <c r="P589" s="10">
        <v>46197.729166666664</v>
      </c>
      <c r="Q589" s="8" t="s">
        <v>56</v>
      </c>
      <c r="R589" s="8">
        <v>4</v>
      </c>
      <c r="S589" s="8">
        <v>0</v>
      </c>
      <c r="T589" s="8" t="b">
        <v>0</v>
      </c>
      <c r="U589" s="34">
        <v>540</v>
      </c>
      <c r="V589" s="34">
        <v>482</v>
      </c>
      <c r="W589" s="34">
        <v>396</v>
      </c>
      <c r="X589" s="8">
        <v>0</v>
      </c>
      <c r="Y589" s="8">
        <v>0</v>
      </c>
      <c r="Z589" s="10">
        <v>46197.359722222223</v>
      </c>
      <c r="AA589" s="10">
        <v>46197.694444444445</v>
      </c>
      <c r="AB589" s="8">
        <v>4</v>
      </c>
      <c r="AC589" s="8">
        <v>0</v>
      </c>
      <c r="AD589" s="8"/>
      <c r="AE589" s="46">
        <v>1</v>
      </c>
      <c r="AF589" s="46">
        <v>0</v>
      </c>
      <c r="AG589" s="41">
        <v>540</v>
      </c>
    </row>
    <row r="590" spans="2:33">
      <c r="B590" s="8" t="s">
        <v>8326</v>
      </c>
      <c r="C590" s="8" t="s">
        <v>82</v>
      </c>
      <c r="D590" s="8" t="s">
        <v>88</v>
      </c>
      <c r="E590" s="9">
        <v>46174</v>
      </c>
      <c r="F590" s="8" t="s">
        <v>52</v>
      </c>
      <c r="G590" s="8" t="s">
        <v>64</v>
      </c>
      <c r="H590" s="8" t="s">
        <v>53</v>
      </c>
      <c r="I590" s="8" t="s">
        <v>68</v>
      </c>
      <c r="J590" s="61">
        <v>0</v>
      </c>
      <c r="K590" s="8">
        <v>1</v>
      </c>
      <c r="L590" s="8">
        <v>4</v>
      </c>
      <c r="M590" s="8" t="s">
        <v>84</v>
      </c>
      <c r="N590" s="9">
        <v>46199</v>
      </c>
      <c r="O590" s="10">
        <v>46199.354166666664</v>
      </c>
      <c r="P590" s="10">
        <v>46199.645833333336</v>
      </c>
      <c r="Q590" s="8" t="s">
        <v>56</v>
      </c>
      <c r="R590" s="8">
        <v>4</v>
      </c>
      <c r="S590" s="8">
        <v>0</v>
      </c>
      <c r="T590" s="8" t="b">
        <v>0</v>
      </c>
      <c r="U590" s="34">
        <v>420</v>
      </c>
      <c r="V590" s="34">
        <v>383</v>
      </c>
      <c r="W590" s="34">
        <v>301</v>
      </c>
      <c r="X590" s="8">
        <v>0</v>
      </c>
      <c r="Y590" s="8">
        <v>0</v>
      </c>
      <c r="Z590" s="10">
        <v>46199.361111111109</v>
      </c>
      <c r="AA590" s="10">
        <v>46199.627083333333</v>
      </c>
      <c r="AB590" s="8">
        <v>4</v>
      </c>
      <c r="AC590" s="8">
        <v>0</v>
      </c>
      <c r="AD590" s="8"/>
      <c r="AE590" s="46">
        <v>1</v>
      </c>
      <c r="AF590" s="46">
        <v>0</v>
      </c>
      <c r="AG590" s="41">
        <v>420</v>
      </c>
    </row>
    <row r="591" spans="2:33">
      <c r="B591" s="8" t="s">
        <v>8326</v>
      </c>
      <c r="C591" s="8" t="s">
        <v>82</v>
      </c>
      <c r="D591" s="8" t="s">
        <v>88</v>
      </c>
      <c r="E591" s="9">
        <v>46174</v>
      </c>
      <c r="F591" s="8" t="s">
        <v>52</v>
      </c>
      <c r="G591" s="8" t="s">
        <v>64</v>
      </c>
      <c r="H591" s="8" t="s">
        <v>53</v>
      </c>
      <c r="I591" s="8" t="s">
        <v>57</v>
      </c>
      <c r="J591" s="61">
        <v>0</v>
      </c>
      <c r="K591" s="8">
        <v>1</v>
      </c>
      <c r="L591" s="8">
        <v>4</v>
      </c>
      <c r="M591" s="8" t="s">
        <v>84</v>
      </c>
      <c r="N591" s="9">
        <v>46200</v>
      </c>
      <c r="O591" s="10">
        <v>46200.3125</v>
      </c>
      <c r="P591" s="10">
        <v>46200.6875</v>
      </c>
      <c r="Q591" s="8" t="s">
        <v>56</v>
      </c>
      <c r="R591" s="8">
        <v>4</v>
      </c>
      <c r="S591" s="8">
        <v>0</v>
      </c>
      <c r="T591" s="8" t="b">
        <v>0</v>
      </c>
      <c r="U591" s="34">
        <v>540</v>
      </c>
      <c r="V591" s="34">
        <v>526</v>
      </c>
      <c r="W591" s="34">
        <v>423</v>
      </c>
      <c r="X591" s="8">
        <v>0</v>
      </c>
      <c r="Y591" s="8">
        <v>0</v>
      </c>
      <c r="Z591" s="10">
        <v>46200.31527777778</v>
      </c>
      <c r="AA591" s="10">
        <v>46200.680555555555</v>
      </c>
      <c r="AB591" s="8">
        <v>4</v>
      </c>
      <c r="AC591" s="8">
        <v>0</v>
      </c>
      <c r="AD591" s="8"/>
      <c r="AE591" s="46">
        <v>1</v>
      </c>
      <c r="AF591" s="46">
        <v>0</v>
      </c>
      <c r="AG591" s="41">
        <v>540</v>
      </c>
    </row>
    <row r="592" spans="2:33">
      <c r="B592" s="8" t="s">
        <v>8326</v>
      </c>
      <c r="C592" s="8" t="s">
        <v>82</v>
      </c>
      <c r="D592" s="8" t="s">
        <v>88</v>
      </c>
      <c r="E592" s="9">
        <v>46174</v>
      </c>
      <c r="F592" s="8" t="s">
        <v>52</v>
      </c>
      <c r="G592" s="8" t="s">
        <v>64</v>
      </c>
      <c r="H592" s="8" t="s">
        <v>53</v>
      </c>
      <c r="I592" s="8" t="s">
        <v>62</v>
      </c>
      <c r="J592" s="61">
        <v>0</v>
      </c>
      <c r="K592" s="8">
        <v>1</v>
      </c>
      <c r="L592" s="8">
        <v>4</v>
      </c>
      <c r="M592" s="8" t="s">
        <v>84</v>
      </c>
      <c r="N592" s="9">
        <v>46201</v>
      </c>
      <c r="O592" s="10">
        <v>46201.333333333336</v>
      </c>
      <c r="P592" s="10">
        <v>46201.541666666664</v>
      </c>
      <c r="Q592" s="8" t="s">
        <v>56</v>
      </c>
      <c r="R592" s="8">
        <v>4</v>
      </c>
      <c r="S592" s="8">
        <v>0</v>
      </c>
      <c r="T592" s="8" t="b">
        <v>0</v>
      </c>
      <c r="U592" s="34">
        <v>300</v>
      </c>
      <c r="V592" s="34">
        <v>253</v>
      </c>
      <c r="W592" s="34">
        <v>178</v>
      </c>
      <c r="X592" s="8">
        <v>0</v>
      </c>
      <c r="Y592" s="8">
        <v>0</v>
      </c>
      <c r="Z592" s="10">
        <v>46201.339583333334</v>
      </c>
      <c r="AA592" s="10">
        <v>46201.515277777777</v>
      </c>
      <c r="AB592" s="8">
        <v>4</v>
      </c>
      <c r="AC592" s="8">
        <v>0</v>
      </c>
      <c r="AD592" s="8"/>
      <c r="AE592" s="46">
        <v>1</v>
      </c>
      <c r="AF592" s="46">
        <v>0</v>
      </c>
      <c r="AG592" s="41">
        <v>300</v>
      </c>
    </row>
    <row r="593" spans="2:33">
      <c r="B593" s="8" t="s">
        <v>8326</v>
      </c>
      <c r="C593" s="8" t="s">
        <v>82</v>
      </c>
      <c r="D593" s="8" t="s">
        <v>89</v>
      </c>
      <c r="E593" s="9">
        <v>46174</v>
      </c>
      <c r="F593" s="8" t="s">
        <v>52</v>
      </c>
      <c r="G593" s="8" t="s">
        <v>64</v>
      </c>
      <c r="H593" s="8" t="s">
        <v>53</v>
      </c>
      <c r="I593" s="8" t="s">
        <v>62</v>
      </c>
      <c r="J593" s="61">
        <v>0</v>
      </c>
      <c r="K593" s="8">
        <v>1</v>
      </c>
      <c r="L593" s="8">
        <v>4</v>
      </c>
      <c r="M593" s="8" t="s">
        <v>84</v>
      </c>
      <c r="N593" s="9">
        <v>46174</v>
      </c>
      <c r="O593" s="10">
        <v>46174.333333333336</v>
      </c>
      <c r="P593" s="10">
        <v>46174.666666666664</v>
      </c>
      <c r="Q593" s="8" t="s">
        <v>56</v>
      </c>
      <c r="R593" s="8">
        <v>4</v>
      </c>
      <c r="S593" s="8">
        <v>0</v>
      </c>
      <c r="T593" s="8" t="b">
        <v>0</v>
      </c>
      <c r="U593" s="34">
        <v>480</v>
      </c>
      <c r="V593" s="34">
        <v>447</v>
      </c>
      <c r="W593" s="34">
        <v>297</v>
      </c>
      <c r="X593" s="8">
        <v>0</v>
      </c>
      <c r="Y593" s="8">
        <v>0</v>
      </c>
      <c r="Z593" s="10">
        <v>46174.336111111108</v>
      </c>
      <c r="AA593" s="10">
        <v>46174.646527777775</v>
      </c>
      <c r="AB593" s="8">
        <v>4</v>
      </c>
      <c r="AC593" s="8">
        <v>0</v>
      </c>
      <c r="AD593" s="8"/>
      <c r="AE593" s="46">
        <v>1</v>
      </c>
      <c r="AF593" s="46">
        <v>0</v>
      </c>
      <c r="AG593" s="41">
        <v>480</v>
      </c>
    </row>
    <row r="594" spans="2:33">
      <c r="B594" s="8" t="s">
        <v>8326</v>
      </c>
      <c r="C594" s="8" t="s">
        <v>82</v>
      </c>
      <c r="D594" s="8" t="s">
        <v>89</v>
      </c>
      <c r="E594" s="9">
        <v>46174</v>
      </c>
      <c r="F594" s="8" t="s">
        <v>52</v>
      </c>
      <c r="G594" s="8" t="s">
        <v>64</v>
      </c>
      <c r="H594" s="8" t="s">
        <v>53</v>
      </c>
      <c r="I594" s="8" t="s">
        <v>67</v>
      </c>
      <c r="J594" s="61">
        <v>0</v>
      </c>
      <c r="K594" s="8">
        <v>1</v>
      </c>
      <c r="L594" s="8">
        <v>4</v>
      </c>
      <c r="M594" s="8" t="s">
        <v>84</v>
      </c>
      <c r="N594" s="9">
        <v>46175</v>
      </c>
      <c r="O594" s="10">
        <v>46175.354166666664</v>
      </c>
      <c r="P594" s="10">
        <v>46175.6875</v>
      </c>
      <c r="Q594" s="8" t="s">
        <v>56</v>
      </c>
      <c r="R594" s="8">
        <v>4</v>
      </c>
      <c r="S594" s="8">
        <v>0</v>
      </c>
      <c r="T594" s="8" t="b">
        <v>0</v>
      </c>
      <c r="U594" s="34">
        <v>480</v>
      </c>
      <c r="V594" s="34">
        <v>429</v>
      </c>
      <c r="W594" s="34">
        <v>328</v>
      </c>
      <c r="X594" s="8">
        <v>0</v>
      </c>
      <c r="Y594" s="8">
        <v>0</v>
      </c>
      <c r="Z594" s="10">
        <v>46175.359027777777</v>
      </c>
      <c r="AA594" s="10">
        <v>46175.656944444447</v>
      </c>
      <c r="AB594" s="8">
        <v>4</v>
      </c>
      <c r="AC594" s="8">
        <v>0</v>
      </c>
      <c r="AD594" s="8"/>
      <c r="AE594" s="46">
        <v>1</v>
      </c>
      <c r="AF594" s="46">
        <v>0</v>
      </c>
      <c r="AG594" s="41">
        <v>480</v>
      </c>
    </row>
    <row r="595" spans="2:33">
      <c r="B595" s="8" t="s">
        <v>8326</v>
      </c>
      <c r="C595" s="8" t="s">
        <v>82</v>
      </c>
      <c r="D595" s="8" t="s">
        <v>89</v>
      </c>
      <c r="E595" s="9">
        <v>46174</v>
      </c>
      <c r="F595" s="8" t="s">
        <v>52</v>
      </c>
      <c r="G595" s="8" t="s">
        <v>64</v>
      </c>
      <c r="H595" s="8" t="s">
        <v>53</v>
      </c>
      <c r="I595" s="8" t="s">
        <v>67</v>
      </c>
      <c r="J595" s="61">
        <v>0</v>
      </c>
      <c r="K595" s="8">
        <v>1</v>
      </c>
      <c r="L595" s="8">
        <v>4</v>
      </c>
      <c r="M595" s="8" t="s">
        <v>84</v>
      </c>
      <c r="N595" s="9">
        <v>46176</v>
      </c>
      <c r="O595" s="10">
        <v>46176.3125</v>
      </c>
      <c r="P595" s="10">
        <v>46176.645833333336</v>
      </c>
      <c r="Q595" s="8" t="s">
        <v>56</v>
      </c>
      <c r="R595" s="8">
        <v>4</v>
      </c>
      <c r="S595" s="8">
        <v>0</v>
      </c>
      <c r="T595" s="8" t="b">
        <v>0</v>
      </c>
      <c r="U595" s="34">
        <v>480</v>
      </c>
      <c r="V595" s="34">
        <v>444</v>
      </c>
      <c r="W595" s="34">
        <v>325</v>
      </c>
      <c r="X595" s="8">
        <v>0</v>
      </c>
      <c r="Y595" s="8">
        <v>0</v>
      </c>
      <c r="Z595" s="10">
        <v>46176.319444444445</v>
      </c>
      <c r="AA595" s="10">
        <v>46176.62777777778</v>
      </c>
      <c r="AB595" s="8">
        <v>4</v>
      </c>
      <c r="AC595" s="8">
        <v>0</v>
      </c>
      <c r="AD595" s="8"/>
      <c r="AE595" s="46">
        <v>1</v>
      </c>
      <c r="AF595" s="46">
        <v>0</v>
      </c>
      <c r="AG595" s="41">
        <v>480</v>
      </c>
    </row>
    <row r="596" spans="2:33">
      <c r="B596" s="8" t="s">
        <v>8326</v>
      </c>
      <c r="C596" s="8" t="s">
        <v>82</v>
      </c>
      <c r="D596" s="8" t="s">
        <v>89</v>
      </c>
      <c r="E596" s="9">
        <v>46174</v>
      </c>
      <c r="F596" s="8" t="s">
        <v>52</v>
      </c>
      <c r="G596" s="8" t="s">
        <v>64</v>
      </c>
      <c r="H596" s="8" t="s">
        <v>53</v>
      </c>
      <c r="I596" s="8" t="s">
        <v>57</v>
      </c>
      <c r="J596" s="61">
        <v>0</v>
      </c>
      <c r="K596" s="8">
        <v>1</v>
      </c>
      <c r="L596" s="8">
        <v>4</v>
      </c>
      <c r="M596" s="8" t="s">
        <v>84</v>
      </c>
      <c r="N596" s="9">
        <v>46177</v>
      </c>
      <c r="O596" s="10">
        <v>46177.333333333336</v>
      </c>
      <c r="P596" s="10">
        <v>46177.666666666664</v>
      </c>
      <c r="Q596" s="8" t="s">
        <v>56</v>
      </c>
      <c r="R596" s="8">
        <v>4</v>
      </c>
      <c r="S596" s="8">
        <v>0</v>
      </c>
      <c r="T596" s="8" t="b">
        <v>0</v>
      </c>
      <c r="U596" s="34">
        <v>480</v>
      </c>
      <c r="V596" s="34">
        <v>419</v>
      </c>
      <c r="W596" s="34">
        <v>304</v>
      </c>
      <c r="X596" s="8">
        <v>0</v>
      </c>
      <c r="Y596" s="8">
        <v>0</v>
      </c>
      <c r="Z596" s="10">
        <v>46177.341666666667</v>
      </c>
      <c r="AA596" s="10">
        <v>46177.632638888892</v>
      </c>
      <c r="AB596" s="8">
        <v>4</v>
      </c>
      <c r="AC596" s="8">
        <v>0</v>
      </c>
      <c r="AD596" s="8"/>
      <c r="AE596" s="46">
        <v>1</v>
      </c>
      <c r="AF596" s="46">
        <v>0</v>
      </c>
      <c r="AG596" s="41">
        <v>480</v>
      </c>
    </row>
    <row r="597" spans="2:33">
      <c r="B597" s="8" t="s">
        <v>8326</v>
      </c>
      <c r="C597" s="8" t="s">
        <v>82</v>
      </c>
      <c r="D597" s="8" t="s">
        <v>89</v>
      </c>
      <c r="E597" s="9">
        <v>46174</v>
      </c>
      <c r="F597" s="8" t="s">
        <v>52</v>
      </c>
      <c r="G597" s="8" t="s">
        <v>64</v>
      </c>
      <c r="H597" s="8" t="s">
        <v>53</v>
      </c>
      <c r="I597" s="8" t="s">
        <v>59</v>
      </c>
      <c r="J597" s="61">
        <v>0</v>
      </c>
      <c r="K597" s="8">
        <v>1</v>
      </c>
      <c r="L597" s="8">
        <v>4</v>
      </c>
      <c r="M597" s="8" t="s">
        <v>84</v>
      </c>
      <c r="N597" s="9">
        <v>46178</v>
      </c>
      <c r="O597" s="10">
        <v>46178.354166666664</v>
      </c>
      <c r="P597" s="10">
        <v>46178.729166666664</v>
      </c>
      <c r="Q597" s="8" t="s">
        <v>56</v>
      </c>
      <c r="R597" s="8">
        <v>4</v>
      </c>
      <c r="S597" s="8">
        <v>0</v>
      </c>
      <c r="T597" s="8" t="b">
        <v>0</v>
      </c>
      <c r="U597" s="34">
        <v>540</v>
      </c>
      <c r="V597" s="34">
        <v>488</v>
      </c>
      <c r="W597" s="34">
        <v>382</v>
      </c>
      <c r="X597" s="8">
        <v>0</v>
      </c>
      <c r="Y597" s="8">
        <v>0</v>
      </c>
      <c r="Z597" s="10">
        <v>46178.356944444444</v>
      </c>
      <c r="AA597" s="10">
        <v>46178.695833333331</v>
      </c>
      <c r="AB597" s="8">
        <v>4</v>
      </c>
      <c r="AC597" s="8">
        <v>0</v>
      </c>
      <c r="AD597" s="8"/>
      <c r="AE597" s="46">
        <v>1</v>
      </c>
      <c r="AF597" s="46">
        <v>0</v>
      </c>
      <c r="AG597" s="41">
        <v>540</v>
      </c>
    </row>
    <row r="598" spans="2:33">
      <c r="B598" s="8" t="s">
        <v>8326</v>
      </c>
      <c r="C598" s="8" t="s">
        <v>82</v>
      </c>
      <c r="D598" s="8" t="s">
        <v>89</v>
      </c>
      <c r="E598" s="9">
        <v>46174</v>
      </c>
      <c r="F598" s="8" t="s">
        <v>52</v>
      </c>
      <c r="G598" s="8" t="s">
        <v>64</v>
      </c>
      <c r="H598" s="8" t="s">
        <v>53</v>
      </c>
      <c r="I598" s="8" t="s">
        <v>54</v>
      </c>
      <c r="J598" s="61">
        <v>0</v>
      </c>
      <c r="K598" s="8">
        <v>1</v>
      </c>
      <c r="L598" s="8">
        <v>4</v>
      </c>
      <c r="M598" s="8" t="s">
        <v>84</v>
      </c>
      <c r="N598" s="9">
        <v>46180</v>
      </c>
      <c r="O598" s="10">
        <v>46180.333333333336</v>
      </c>
      <c r="P598" s="10">
        <v>46180.5</v>
      </c>
      <c r="Q598" s="8" t="s">
        <v>56</v>
      </c>
      <c r="R598" s="8">
        <v>4</v>
      </c>
      <c r="S598" s="8">
        <v>0</v>
      </c>
      <c r="T598" s="8" t="b">
        <v>0</v>
      </c>
      <c r="U598" s="34">
        <v>240</v>
      </c>
      <c r="V598" s="34">
        <v>215</v>
      </c>
      <c r="W598" s="34">
        <v>142</v>
      </c>
      <c r="X598" s="8">
        <v>0</v>
      </c>
      <c r="Y598" s="8">
        <v>0</v>
      </c>
      <c r="Z598" s="10">
        <v>46180.340277777781</v>
      </c>
      <c r="AA598" s="10">
        <v>46180.489583333336</v>
      </c>
      <c r="AB598" s="8">
        <v>4</v>
      </c>
      <c r="AC598" s="8">
        <v>0</v>
      </c>
      <c r="AD598" s="8"/>
      <c r="AE598" s="46">
        <v>1</v>
      </c>
      <c r="AF598" s="46">
        <v>0</v>
      </c>
      <c r="AG598" s="41">
        <v>240</v>
      </c>
    </row>
    <row r="599" spans="2:33">
      <c r="B599" s="8" t="s">
        <v>8326</v>
      </c>
      <c r="C599" s="8" t="s">
        <v>82</v>
      </c>
      <c r="D599" s="8" t="s">
        <v>89</v>
      </c>
      <c r="E599" s="9">
        <v>46174</v>
      </c>
      <c r="F599" s="8" t="s">
        <v>52</v>
      </c>
      <c r="G599" s="8" t="s">
        <v>64</v>
      </c>
      <c r="H599" s="8" t="s">
        <v>53</v>
      </c>
      <c r="I599" s="8" t="s">
        <v>57</v>
      </c>
      <c r="J599" s="61">
        <v>0</v>
      </c>
      <c r="K599" s="8">
        <v>1</v>
      </c>
      <c r="L599" s="8">
        <v>4</v>
      </c>
      <c r="M599" s="8" t="s">
        <v>84</v>
      </c>
      <c r="N599" s="9">
        <v>46181</v>
      </c>
      <c r="O599" s="10">
        <v>46181.333333333336</v>
      </c>
      <c r="P599" s="10">
        <v>46181.5</v>
      </c>
      <c r="Q599" s="8" t="s">
        <v>56</v>
      </c>
      <c r="R599" s="8">
        <v>4</v>
      </c>
      <c r="S599" s="8">
        <v>0</v>
      </c>
      <c r="T599" s="8" t="b">
        <v>0</v>
      </c>
      <c r="U599" s="34">
        <v>240</v>
      </c>
      <c r="V599" s="34">
        <v>216</v>
      </c>
      <c r="W599" s="34">
        <v>135</v>
      </c>
      <c r="X599" s="8">
        <v>0</v>
      </c>
      <c r="Y599" s="8">
        <v>0</v>
      </c>
      <c r="Z599" s="10">
        <v>46181.334722222222</v>
      </c>
      <c r="AA599" s="10">
        <v>46181.484722222223</v>
      </c>
      <c r="AB599" s="8">
        <v>4</v>
      </c>
      <c r="AC599" s="8">
        <v>0</v>
      </c>
      <c r="AD599" s="8"/>
      <c r="AE599" s="46">
        <v>1</v>
      </c>
      <c r="AF599" s="46">
        <v>0</v>
      </c>
      <c r="AG599" s="41">
        <v>240</v>
      </c>
    </row>
    <row r="600" spans="2:33">
      <c r="B600" s="8" t="s">
        <v>8326</v>
      </c>
      <c r="C600" s="8" t="s">
        <v>82</v>
      </c>
      <c r="D600" s="8" t="s">
        <v>89</v>
      </c>
      <c r="E600" s="9">
        <v>46174</v>
      </c>
      <c r="F600" s="8" t="s">
        <v>52</v>
      </c>
      <c r="G600" s="8" t="s">
        <v>64</v>
      </c>
      <c r="H600" s="8" t="s">
        <v>53</v>
      </c>
      <c r="I600" s="8" t="s">
        <v>57</v>
      </c>
      <c r="J600" s="61">
        <v>0</v>
      </c>
      <c r="K600" s="8">
        <v>1</v>
      </c>
      <c r="L600" s="8">
        <v>4</v>
      </c>
      <c r="M600" s="8" t="s">
        <v>84</v>
      </c>
      <c r="N600" s="9">
        <v>46183</v>
      </c>
      <c r="O600" s="10">
        <v>46183.3125</v>
      </c>
      <c r="P600" s="10">
        <v>46183.6875</v>
      </c>
      <c r="Q600" s="8" t="s">
        <v>56</v>
      </c>
      <c r="R600" s="8">
        <v>4</v>
      </c>
      <c r="S600" s="8">
        <v>0</v>
      </c>
      <c r="T600" s="8" t="b">
        <v>0</v>
      </c>
      <c r="U600" s="34">
        <v>540</v>
      </c>
      <c r="V600" s="34">
        <v>501</v>
      </c>
      <c r="W600" s="34">
        <v>385</v>
      </c>
      <c r="X600" s="8">
        <v>0</v>
      </c>
      <c r="Y600" s="8">
        <v>0</v>
      </c>
      <c r="Z600" s="10">
        <v>46183.313888888886</v>
      </c>
      <c r="AA600" s="10">
        <v>46183.661805555559</v>
      </c>
      <c r="AB600" s="8">
        <v>4</v>
      </c>
      <c r="AC600" s="8">
        <v>0</v>
      </c>
      <c r="AD600" s="8"/>
      <c r="AE600" s="46">
        <v>1</v>
      </c>
      <c r="AF600" s="46">
        <v>0</v>
      </c>
      <c r="AG600" s="41">
        <v>540</v>
      </c>
    </row>
    <row r="601" spans="2:33">
      <c r="B601" s="8" t="s">
        <v>8326</v>
      </c>
      <c r="C601" s="8" t="s">
        <v>82</v>
      </c>
      <c r="D601" s="8" t="s">
        <v>89</v>
      </c>
      <c r="E601" s="9">
        <v>46174</v>
      </c>
      <c r="F601" s="8" t="s">
        <v>52</v>
      </c>
      <c r="G601" s="8" t="s">
        <v>64</v>
      </c>
      <c r="H601" s="8" t="s">
        <v>53</v>
      </c>
      <c r="I601" s="8" t="s">
        <v>67</v>
      </c>
      <c r="J601" s="61">
        <v>0</v>
      </c>
      <c r="K601" s="8">
        <v>1</v>
      </c>
      <c r="L601" s="8">
        <v>4</v>
      </c>
      <c r="M601" s="8" t="s">
        <v>84</v>
      </c>
      <c r="N601" s="9">
        <v>46185</v>
      </c>
      <c r="O601" s="10">
        <v>46185.333333333336</v>
      </c>
      <c r="P601" s="10">
        <v>46185.583333333336</v>
      </c>
      <c r="Q601" s="8" t="s">
        <v>56</v>
      </c>
      <c r="R601" s="8">
        <v>4</v>
      </c>
      <c r="S601" s="8">
        <v>0</v>
      </c>
      <c r="T601" s="8" t="b">
        <v>0</v>
      </c>
      <c r="U601" s="34">
        <v>360</v>
      </c>
      <c r="V601" s="34">
        <v>335</v>
      </c>
      <c r="W601" s="34">
        <v>225</v>
      </c>
      <c r="X601" s="8">
        <v>0</v>
      </c>
      <c r="Y601" s="8">
        <v>0</v>
      </c>
      <c r="Z601" s="10">
        <v>46185.337500000001</v>
      </c>
      <c r="AA601" s="10">
        <v>46185.570138888892</v>
      </c>
      <c r="AB601" s="8">
        <v>4</v>
      </c>
      <c r="AC601" s="8">
        <v>0</v>
      </c>
      <c r="AD601" s="8"/>
      <c r="AE601" s="46">
        <v>1</v>
      </c>
      <c r="AF601" s="46">
        <v>0</v>
      </c>
      <c r="AG601" s="41">
        <v>360</v>
      </c>
    </row>
    <row r="602" spans="2:33">
      <c r="B602" s="8" t="s">
        <v>8326</v>
      </c>
      <c r="C602" s="8" t="s">
        <v>82</v>
      </c>
      <c r="D602" s="8" t="s">
        <v>89</v>
      </c>
      <c r="E602" s="9">
        <v>46174</v>
      </c>
      <c r="F602" s="8" t="s">
        <v>52</v>
      </c>
      <c r="G602" s="8" t="s">
        <v>64</v>
      </c>
      <c r="H602" s="8" t="s">
        <v>53</v>
      </c>
      <c r="I602" s="8" t="s">
        <v>67</v>
      </c>
      <c r="J602" s="61">
        <v>0</v>
      </c>
      <c r="K602" s="8">
        <v>1</v>
      </c>
      <c r="L602" s="8">
        <v>4</v>
      </c>
      <c r="M602" s="8" t="s">
        <v>84</v>
      </c>
      <c r="N602" s="9">
        <v>46189</v>
      </c>
      <c r="O602" s="10">
        <v>46189.375</v>
      </c>
      <c r="P602" s="10">
        <v>46189.520833333336</v>
      </c>
      <c r="Q602" s="8" t="s">
        <v>56</v>
      </c>
      <c r="R602" s="8">
        <v>4</v>
      </c>
      <c r="S602" s="8">
        <v>0</v>
      </c>
      <c r="T602" s="8" t="b">
        <v>0</v>
      </c>
      <c r="U602" s="34">
        <v>210</v>
      </c>
      <c r="V602" s="34">
        <v>187</v>
      </c>
      <c r="W602" s="34">
        <v>132</v>
      </c>
      <c r="X602" s="8">
        <v>0</v>
      </c>
      <c r="Y602" s="8">
        <v>0</v>
      </c>
      <c r="Z602" s="10">
        <v>46189.379861111112</v>
      </c>
      <c r="AA602" s="10">
        <v>46189.509722222225</v>
      </c>
      <c r="AB602" s="8">
        <v>4</v>
      </c>
      <c r="AC602" s="8">
        <v>0</v>
      </c>
      <c r="AD602" s="8"/>
      <c r="AE602" s="46">
        <v>1</v>
      </c>
      <c r="AF602" s="46">
        <v>0</v>
      </c>
      <c r="AG602" s="41">
        <v>210</v>
      </c>
    </row>
    <row r="603" spans="2:33">
      <c r="B603" s="8" t="s">
        <v>8326</v>
      </c>
      <c r="C603" s="8" t="s">
        <v>82</v>
      </c>
      <c r="D603" s="8" t="s">
        <v>89</v>
      </c>
      <c r="E603" s="9">
        <v>46174</v>
      </c>
      <c r="F603" s="8" t="s">
        <v>52</v>
      </c>
      <c r="G603" s="8" t="s">
        <v>64</v>
      </c>
      <c r="H603" s="8" t="s">
        <v>53</v>
      </c>
      <c r="I603" s="8" t="s">
        <v>68</v>
      </c>
      <c r="J603" s="61">
        <v>0</v>
      </c>
      <c r="K603" s="8">
        <v>1</v>
      </c>
      <c r="L603" s="8">
        <v>4</v>
      </c>
      <c r="M603" s="8" t="s">
        <v>84</v>
      </c>
      <c r="N603" s="9">
        <v>46191</v>
      </c>
      <c r="O603" s="10">
        <v>46191.541666666664</v>
      </c>
      <c r="P603" s="10">
        <v>46191.666666666664</v>
      </c>
      <c r="Q603" s="8" t="s">
        <v>56</v>
      </c>
      <c r="R603" s="8">
        <v>4</v>
      </c>
      <c r="S603" s="8">
        <v>0</v>
      </c>
      <c r="T603" s="8" t="b">
        <v>0</v>
      </c>
      <c r="U603" s="34">
        <v>180</v>
      </c>
      <c r="V603" s="34">
        <v>167</v>
      </c>
      <c r="W603" s="34">
        <v>95</v>
      </c>
      <c r="X603" s="8">
        <v>0</v>
      </c>
      <c r="Y603" s="8">
        <v>0</v>
      </c>
      <c r="Z603" s="10">
        <v>46191.54583333333</v>
      </c>
      <c r="AA603" s="10">
        <v>46191.661805555559</v>
      </c>
      <c r="AB603" s="8">
        <v>4</v>
      </c>
      <c r="AC603" s="8">
        <v>0</v>
      </c>
      <c r="AD603" s="8"/>
      <c r="AE603" s="46">
        <v>1</v>
      </c>
      <c r="AF603" s="46">
        <v>0</v>
      </c>
      <c r="AG603" s="41">
        <v>180</v>
      </c>
    </row>
    <row r="604" spans="2:33">
      <c r="B604" s="8" t="s">
        <v>8326</v>
      </c>
      <c r="C604" s="8" t="s">
        <v>82</v>
      </c>
      <c r="D604" s="8" t="s">
        <v>89</v>
      </c>
      <c r="E604" s="9">
        <v>46174</v>
      </c>
      <c r="F604" s="8" t="s">
        <v>52</v>
      </c>
      <c r="G604" s="8" t="s">
        <v>64</v>
      </c>
      <c r="H604" s="8" t="s">
        <v>53</v>
      </c>
      <c r="I604" s="8" t="s">
        <v>67</v>
      </c>
      <c r="J604" s="61">
        <v>0</v>
      </c>
      <c r="K604" s="8">
        <v>1</v>
      </c>
      <c r="L604" s="8">
        <v>4</v>
      </c>
      <c r="M604" s="8" t="s">
        <v>84</v>
      </c>
      <c r="N604" s="9">
        <v>46192</v>
      </c>
      <c r="O604" s="10">
        <v>46192.375</v>
      </c>
      <c r="P604" s="10">
        <v>46192.708333333336</v>
      </c>
      <c r="Q604" s="8" t="s">
        <v>56</v>
      </c>
      <c r="R604" s="8">
        <v>4</v>
      </c>
      <c r="S604" s="8">
        <v>0</v>
      </c>
      <c r="T604" s="8" t="b">
        <v>0</v>
      </c>
      <c r="U604" s="34">
        <v>480</v>
      </c>
      <c r="V604" s="34">
        <v>419</v>
      </c>
      <c r="W604" s="34">
        <v>303</v>
      </c>
      <c r="X604" s="8">
        <v>0</v>
      </c>
      <c r="Y604" s="8">
        <v>0</v>
      </c>
      <c r="Z604" s="10">
        <v>46192.383333333331</v>
      </c>
      <c r="AA604" s="10">
        <v>46192.674305555556</v>
      </c>
      <c r="AB604" s="8">
        <v>4</v>
      </c>
      <c r="AC604" s="8">
        <v>0</v>
      </c>
      <c r="AD604" s="8"/>
      <c r="AE604" s="46">
        <v>1</v>
      </c>
      <c r="AF604" s="46">
        <v>0</v>
      </c>
      <c r="AG604" s="41">
        <v>480</v>
      </c>
    </row>
    <row r="605" spans="2:33">
      <c r="B605" s="8" t="s">
        <v>8326</v>
      </c>
      <c r="C605" s="8" t="s">
        <v>82</v>
      </c>
      <c r="D605" s="8" t="s">
        <v>89</v>
      </c>
      <c r="E605" s="9">
        <v>46174</v>
      </c>
      <c r="F605" s="8" t="s">
        <v>52</v>
      </c>
      <c r="G605" s="8" t="s">
        <v>64</v>
      </c>
      <c r="H605" s="8" t="s">
        <v>53</v>
      </c>
      <c r="I605" s="8" t="s">
        <v>68</v>
      </c>
      <c r="J605" s="61">
        <v>0</v>
      </c>
      <c r="K605" s="8">
        <v>1</v>
      </c>
      <c r="L605" s="8">
        <v>4</v>
      </c>
      <c r="M605" s="8" t="s">
        <v>84</v>
      </c>
      <c r="N605" s="9">
        <v>46193</v>
      </c>
      <c r="O605" s="10">
        <v>46193.354166666664</v>
      </c>
      <c r="P605" s="10">
        <v>46193.6875</v>
      </c>
      <c r="Q605" s="8" t="s">
        <v>56</v>
      </c>
      <c r="R605" s="8">
        <v>4</v>
      </c>
      <c r="S605" s="8">
        <v>0</v>
      </c>
      <c r="T605" s="8" t="b">
        <v>0</v>
      </c>
      <c r="U605" s="34">
        <v>480</v>
      </c>
      <c r="V605" s="34">
        <v>453</v>
      </c>
      <c r="W605" s="34">
        <v>353</v>
      </c>
      <c r="X605" s="8">
        <v>0</v>
      </c>
      <c r="Y605" s="8">
        <v>0</v>
      </c>
      <c r="Z605" s="10">
        <v>46193.361805555556</v>
      </c>
      <c r="AA605" s="10">
        <v>46193.676388888889</v>
      </c>
      <c r="AB605" s="8">
        <v>4</v>
      </c>
      <c r="AC605" s="8">
        <v>0</v>
      </c>
      <c r="AD605" s="8"/>
      <c r="AE605" s="46">
        <v>1</v>
      </c>
      <c r="AF605" s="46">
        <v>0</v>
      </c>
      <c r="AG605" s="41">
        <v>480</v>
      </c>
    </row>
    <row r="606" spans="2:33">
      <c r="B606" s="8" t="s">
        <v>8326</v>
      </c>
      <c r="C606" s="8" t="s">
        <v>82</v>
      </c>
      <c r="D606" s="8" t="s">
        <v>89</v>
      </c>
      <c r="E606" s="9">
        <v>46174</v>
      </c>
      <c r="F606" s="8" t="s">
        <v>52</v>
      </c>
      <c r="G606" s="8" t="s">
        <v>64</v>
      </c>
      <c r="H606" s="8" t="s">
        <v>53</v>
      </c>
      <c r="I606" s="8" t="s">
        <v>54</v>
      </c>
      <c r="J606" s="61">
        <v>0</v>
      </c>
      <c r="K606" s="8">
        <v>1</v>
      </c>
      <c r="L606" s="8">
        <v>4</v>
      </c>
      <c r="M606" s="8" t="s">
        <v>84</v>
      </c>
      <c r="N606" s="9">
        <v>46195</v>
      </c>
      <c r="O606" s="10">
        <v>46195.375</v>
      </c>
      <c r="P606" s="10">
        <v>46195.520833333336</v>
      </c>
      <c r="Q606" s="8" t="s">
        <v>56</v>
      </c>
      <c r="R606" s="8">
        <v>4</v>
      </c>
      <c r="S606" s="8">
        <v>0</v>
      </c>
      <c r="T606" s="8" t="b">
        <v>0</v>
      </c>
      <c r="U606" s="34">
        <v>210</v>
      </c>
      <c r="V606" s="34">
        <v>185</v>
      </c>
      <c r="W606" s="34">
        <v>123</v>
      </c>
      <c r="X606" s="8">
        <v>0</v>
      </c>
      <c r="Y606" s="8">
        <v>0</v>
      </c>
      <c r="Z606" s="10">
        <v>46195.380555555559</v>
      </c>
      <c r="AA606" s="10">
        <v>46195.509027777778</v>
      </c>
      <c r="AB606" s="8">
        <v>4</v>
      </c>
      <c r="AC606" s="8">
        <v>0</v>
      </c>
      <c r="AD606" s="8"/>
      <c r="AE606" s="46">
        <v>1</v>
      </c>
      <c r="AF606" s="46">
        <v>0</v>
      </c>
      <c r="AG606" s="41">
        <v>210</v>
      </c>
    </row>
    <row r="607" spans="2:33">
      <c r="B607" s="8" t="s">
        <v>8326</v>
      </c>
      <c r="C607" s="8" t="s">
        <v>82</v>
      </c>
      <c r="D607" s="8" t="s">
        <v>89</v>
      </c>
      <c r="E607" s="9">
        <v>46174</v>
      </c>
      <c r="F607" s="8" t="s">
        <v>52</v>
      </c>
      <c r="G607" s="8" t="s">
        <v>64</v>
      </c>
      <c r="H607" s="8" t="s">
        <v>53</v>
      </c>
      <c r="I607" s="8" t="s">
        <v>68</v>
      </c>
      <c r="J607" s="61">
        <v>0</v>
      </c>
      <c r="K607" s="8">
        <v>1</v>
      </c>
      <c r="L607" s="8">
        <v>4</v>
      </c>
      <c r="M607" s="8" t="s">
        <v>84</v>
      </c>
      <c r="N607" s="9">
        <v>46196</v>
      </c>
      <c r="O607" s="10">
        <v>46196.541666666664</v>
      </c>
      <c r="P607" s="10">
        <v>46196.729166666664</v>
      </c>
      <c r="Q607" s="8" t="s">
        <v>56</v>
      </c>
      <c r="R607" s="8">
        <v>4</v>
      </c>
      <c r="S607" s="8">
        <v>0</v>
      </c>
      <c r="T607" s="8" t="b">
        <v>0</v>
      </c>
      <c r="U607" s="34">
        <v>270</v>
      </c>
      <c r="V607" s="34">
        <v>232</v>
      </c>
      <c r="W607" s="34">
        <v>154</v>
      </c>
      <c r="X607" s="8">
        <v>0</v>
      </c>
      <c r="Y607" s="8">
        <v>0</v>
      </c>
      <c r="Z607" s="10">
        <v>46196.548611111109</v>
      </c>
      <c r="AA607" s="10">
        <v>46196.709722222222</v>
      </c>
      <c r="AB607" s="8">
        <v>4</v>
      </c>
      <c r="AC607" s="8">
        <v>0</v>
      </c>
      <c r="AD607" s="8"/>
      <c r="AE607" s="46">
        <v>1</v>
      </c>
      <c r="AF607" s="46">
        <v>0</v>
      </c>
      <c r="AG607" s="41">
        <v>270</v>
      </c>
    </row>
    <row r="608" spans="2:33">
      <c r="B608" s="8" t="s">
        <v>8326</v>
      </c>
      <c r="C608" s="8" t="s">
        <v>82</v>
      </c>
      <c r="D608" s="8" t="s">
        <v>89</v>
      </c>
      <c r="E608" s="9">
        <v>46174</v>
      </c>
      <c r="F608" s="8" t="s">
        <v>52</v>
      </c>
      <c r="G608" s="8" t="s">
        <v>64</v>
      </c>
      <c r="H608" s="8" t="s">
        <v>53</v>
      </c>
      <c r="I608" s="8" t="s">
        <v>57</v>
      </c>
      <c r="J608" s="61">
        <v>0</v>
      </c>
      <c r="K608" s="8">
        <v>1</v>
      </c>
      <c r="L608" s="8">
        <v>4</v>
      </c>
      <c r="M608" s="8" t="s">
        <v>84</v>
      </c>
      <c r="N608" s="9">
        <v>46197</v>
      </c>
      <c r="O608" s="10">
        <v>46197.333333333336</v>
      </c>
      <c r="P608" s="10">
        <v>46197.520833333336</v>
      </c>
      <c r="Q608" s="8" t="s">
        <v>56</v>
      </c>
      <c r="R608" s="8">
        <v>4</v>
      </c>
      <c r="S608" s="8">
        <v>0</v>
      </c>
      <c r="T608" s="8" t="b">
        <v>0</v>
      </c>
      <c r="U608" s="34">
        <v>270</v>
      </c>
      <c r="V608" s="34">
        <v>245</v>
      </c>
      <c r="W608" s="34">
        <v>149</v>
      </c>
      <c r="X608" s="8">
        <v>0</v>
      </c>
      <c r="Y608" s="8">
        <v>0</v>
      </c>
      <c r="Z608" s="10">
        <v>46197.34097222222</v>
      </c>
      <c r="AA608" s="10">
        <v>46197.511111111111</v>
      </c>
      <c r="AB608" s="8">
        <v>4</v>
      </c>
      <c r="AC608" s="8">
        <v>0</v>
      </c>
      <c r="AD608" s="8"/>
      <c r="AE608" s="46">
        <v>1</v>
      </c>
      <c r="AF608" s="46">
        <v>0</v>
      </c>
      <c r="AG608" s="41">
        <v>270</v>
      </c>
    </row>
    <row r="609" spans="2:33">
      <c r="B609" s="8" t="s">
        <v>8326</v>
      </c>
      <c r="C609" s="8" t="s">
        <v>82</v>
      </c>
      <c r="D609" s="8" t="s">
        <v>89</v>
      </c>
      <c r="E609" s="9">
        <v>46174</v>
      </c>
      <c r="F609" s="8" t="s">
        <v>52</v>
      </c>
      <c r="G609" s="8" t="s">
        <v>64</v>
      </c>
      <c r="H609" s="8" t="s">
        <v>53</v>
      </c>
      <c r="I609" s="8" t="s">
        <v>54</v>
      </c>
      <c r="J609" s="61">
        <v>0</v>
      </c>
      <c r="K609" s="8">
        <v>1</v>
      </c>
      <c r="L609" s="8">
        <v>4</v>
      </c>
      <c r="M609" s="8" t="s">
        <v>84</v>
      </c>
      <c r="N609" s="9">
        <v>46198</v>
      </c>
      <c r="O609" s="10">
        <v>46198.333333333336</v>
      </c>
      <c r="P609" s="10">
        <v>46198.479166666664</v>
      </c>
      <c r="Q609" s="8" t="s">
        <v>56</v>
      </c>
      <c r="R609" s="8">
        <v>4</v>
      </c>
      <c r="S609" s="8">
        <v>0</v>
      </c>
      <c r="T609" s="8" t="b">
        <v>0</v>
      </c>
      <c r="U609" s="34">
        <v>210</v>
      </c>
      <c r="V609" s="34">
        <v>189</v>
      </c>
      <c r="W609" s="34">
        <v>111</v>
      </c>
      <c r="X609" s="8">
        <v>0</v>
      </c>
      <c r="Y609" s="8">
        <v>0</v>
      </c>
      <c r="Z609" s="10">
        <v>46198.338888888888</v>
      </c>
      <c r="AA609" s="10">
        <v>46198.470138888886</v>
      </c>
      <c r="AB609" s="8">
        <v>4</v>
      </c>
      <c r="AC609" s="8">
        <v>0</v>
      </c>
      <c r="AD609" s="8"/>
      <c r="AE609" s="46">
        <v>1</v>
      </c>
      <c r="AF609" s="46">
        <v>0</v>
      </c>
      <c r="AG609" s="41">
        <v>210</v>
      </c>
    </row>
    <row r="610" spans="2:33">
      <c r="B610" s="8" t="s">
        <v>8326</v>
      </c>
      <c r="C610" s="8" t="s">
        <v>82</v>
      </c>
      <c r="D610" s="8" t="s">
        <v>89</v>
      </c>
      <c r="E610" s="9">
        <v>46174</v>
      </c>
      <c r="F610" s="8" t="s">
        <v>52</v>
      </c>
      <c r="G610" s="8" t="s">
        <v>64</v>
      </c>
      <c r="H610" s="8" t="s">
        <v>53</v>
      </c>
      <c r="I610" s="8" t="s">
        <v>67</v>
      </c>
      <c r="J610" s="61">
        <v>0</v>
      </c>
      <c r="K610" s="8">
        <v>1</v>
      </c>
      <c r="L610" s="8">
        <v>4</v>
      </c>
      <c r="M610" s="8" t="s">
        <v>84</v>
      </c>
      <c r="N610" s="9">
        <v>46199</v>
      </c>
      <c r="O610" s="10">
        <v>46199.333333333336</v>
      </c>
      <c r="P610" s="10">
        <v>46199.666666666664</v>
      </c>
      <c r="Q610" s="8" t="s">
        <v>56</v>
      </c>
      <c r="R610" s="8">
        <v>4</v>
      </c>
      <c r="S610" s="8">
        <v>0</v>
      </c>
      <c r="T610" s="8" t="b">
        <v>0</v>
      </c>
      <c r="U610" s="34">
        <v>480</v>
      </c>
      <c r="V610" s="34">
        <v>438</v>
      </c>
      <c r="W610" s="34">
        <v>333</v>
      </c>
      <c r="X610" s="8">
        <v>0</v>
      </c>
      <c r="Y610" s="8">
        <v>0</v>
      </c>
      <c r="Z610" s="10">
        <v>46199.335416666669</v>
      </c>
      <c r="AA610" s="10">
        <v>46199.63958333333</v>
      </c>
      <c r="AB610" s="8">
        <v>4</v>
      </c>
      <c r="AC610" s="8">
        <v>0</v>
      </c>
      <c r="AD610" s="8"/>
      <c r="AE610" s="46">
        <v>1</v>
      </c>
      <c r="AF610" s="46">
        <v>0</v>
      </c>
      <c r="AG610" s="41">
        <v>480</v>
      </c>
    </row>
    <row r="611" spans="2:33">
      <c r="B611" s="8" t="s">
        <v>8326</v>
      </c>
      <c r="C611" s="8" t="s">
        <v>82</v>
      </c>
      <c r="D611" s="8" t="s">
        <v>89</v>
      </c>
      <c r="E611" s="9">
        <v>46174</v>
      </c>
      <c r="F611" s="8" t="s">
        <v>52</v>
      </c>
      <c r="G611" s="8" t="s">
        <v>64</v>
      </c>
      <c r="H611" s="8" t="s">
        <v>53</v>
      </c>
      <c r="I611" s="8" t="s">
        <v>62</v>
      </c>
      <c r="J611" s="61">
        <v>0</v>
      </c>
      <c r="K611" s="8">
        <v>1</v>
      </c>
      <c r="L611" s="8">
        <v>4</v>
      </c>
      <c r="M611" s="8" t="s">
        <v>84</v>
      </c>
      <c r="N611" s="9">
        <v>46200</v>
      </c>
      <c r="O611" s="10">
        <v>46200.333333333336</v>
      </c>
      <c r="P611" s="10">
        <v>46200.5</v>
      </c>
      <c r="Q611" s="8" t="s">
        <v>56</v>
      </c>
      <c r="R611" s="8">
        <v>4</v>
      </c>
      <c r="S611" s="8">
        <v>0</v>
      </c>
      <c r="T611" s="8" t="b">
        <v>0</v>
      </c>
      <c r="U611" s="34">
        <v>240</v>
      </c>
      <c r="V611" s="34">
        <v>218</v>
      </c>
      <c r="W611" s="34">
        <v>151</v>
      </c>
      <c r="X611" s="8">
        <v>0</v>
      </c>
      <c r="Y611" s="8">
        <v>0</v>
      </c>
      <c r="Z611" s="10">
        <v>46200.339583333334</v>
      </c>
      <c r="AA611" s="10">
        <v>46200.490972222222</v>
      </c>
      <c r="AB611" s="8">
        <v>4</v>
      </c>
      <c r="AC611" s="8">
        <v>0</v>
      </c>
      <c r="AD611" s="8"/>
      <c r="AE611" s="46">
        <v>1</v>
      </c>
      <c r="AF611" s="46">
        <v>0</v>
      </c>
      <c r="AG611" s="41">
        <v>240</v>
      </c>
    </row>
    <row r="612" spans="2:33">
      <c r="B612" s="8" t="s">
        <v>8326</v>
      </c>
      <c r="C612" s="8" t="s">
        <v>82</v>
      </c>
      <c r="D612" s="8" t="s">
        <v>89</v>
      </c>
      <c r="E612" s="9">
        <v>46174</v>
      </c>
      <c r="F612" s="8" t="s">
        <v>52</v>
      </c>
      <c r="G612" s="8" t="s">
        <v>64</v>
      </c>
      <c r="H612" s="8" t="s">
        <v>53</v>
      </c>
      <c r="I612" s="8" t="s">
        <v>57</v>
      </c>
      <c r="J612" s="61">
        <v>0</v>
      </c>
      <c r="K612" s="8">
        <v>1</v>
      </c>
      <c r="L612" s="8">
        <v>4</v>
      </c>
      <c r="M612" s="8" t="s">
        <v>84</v>
      </c>
      <c r="N612" s="9">
        <v>46201</v>
      </c>
      <c r="O612" s="10">
        <v>46201.5625</v>
      </c>
      <c r="P612" s="10">
        <v>46201.708333333336</v>
      </c>
      <c r="Q612" s="8" t="s">
        <v>56</v>
      </c>
      <c r="R612" s="8">
        <v>4</v>
      </c>
      <c r="S612" s="8">
        <v>0</v>
      </c>
      <c r="T612" s="8" t="b">
        <v>0</v>
      </c>
      <c r="U612" s="34">
        <v>210</v>
      </c>
      <c r="V612" s="34">
        <v>187</v>
      </c>
      <c r="W612" s="34">
        <v>116</v>
      </c>
      <c r="X612" s="8">
        <v>0</v>
      </c>
      <c r="Y612" s="8">
        <v>0</v>
      </c>
      <c r="Z612" s="10">
        <v>46201.566666666666</v>
      </c>
      <c r="AA612" s="10">
        <v>46201.696527777778</v>
      </c>
      <c r="AB612" s="8">
        <v>4</v>
      </c>
      <c r="AC612" s="8">
        <v>0</v>
      </c>
      <c r="AD612" s="8"/>
      <c r="AE612" s="46">
        <v>1</v>
      </c>
      <c r="AF612" s="46">
        <v>0</v>
      </c>
      <c r="AG612" s="41">
        <v>210</v>
      </c>
    </row>
    <row r="613" spans="2:33">
      <c r="B613" s="8" t="s">
        <v>8326</v>
      </c>
      <c r="C613" s="8" t="s">
        <v>82</v>
      </c>
      <c r="D613" s="8" t="s">
        <v>89</v>
      </c>
      <c r="E613" s="9">
        <v>46174</v>
      </c>
      <c r="F613" s="8" t="s">
        <v>52</v>
      </c>
      <c r="G613" s="8" t="s">
        <v>64</v>
      </c>
      <c r="H613" s="8" t="s">
        <v>53</v>
      </c>
      <c r="I613" s="8" t="s">
        <v>68</v>
      </c>
      <c r="J613" s="61">
        <v>0</v>
      </c>
      <c r="K613" s="8">
        <v>1</v>
      </c>
      <c r="L613" s="8">
        <v>4</v>
      </c>
      <c r="M613" s="8" t="s">
        <v>84</v>
      </c>
      <c r="N613" s="9">
        <v>46202</v>
      </c>
      <c r="O613" s="10">
        <v>46202.5625</v>
      </c>
      <c r="P613" s="10">
        <v>46202.708333333336</v>
      </c>
      <c r="Q613" s="8" t="s">
        <v>56</v>
      </c>
      <c r="R613" s="8">
        <v>4</v>
      </c>
      <c r="S613" s="8">
        <v>0</v>
      </c>
      <c r="T613" s="8" t="b">
        <v>0</v>
      </c>
      <c r="U613" s="34">
        <v>210</v>
      </c>
      <c r="V613" s="34">
        <v>187</v>
      </c>
      <c r="W613" s="34">
        <v>108</v>
      </c>
      <c r="X613" s="8">
        <v>0</v>
      </c>
      <c r="Y613" s="8">
        <v>0</v>
      </c>
      <c r="Z613" s="10">
        <v>46202.563888888886</v>
      </c>
      <c r="AA613" s="10">
        <v>46202.693749999999</v>
      </c>
      <c r="AB613" s="8">
        <v>4</v>
      </c>
      <c r="AC613" s="8">
        <v>0</v>
      </c>
      <c r="AD613" s="8"/>
      <c r="AE613" s="46">
        <v>1</v>
      </c>
      <c r="AF613" s="46">
        <v>0</v>
      </c>
      <c r="AG613" s="41">
        <v>210</v>
      </c>
    </row>
    <row r="614" spans="2:33">
      <c r="B614" s="8" t="s">
        <v>8326</v>
      </c>
      <c r="C614" s="8" t="s">
        <v>82</v>
      </c>
      <c r="D614" s="8" t="s">
        <v>89</v>
      </c>
      <c r="E614" s="9">
        <v>46174</v>
      </c>
      <c r="F614" s="8" t="s">
        <v>52</v>
      </c>
      <c r="G614" s="8" t="s">
        <v>64</v>
      </c>
      <c r="H614" s="8" t="s">
        <v>53</v>
      </c>
      <c r="I614" s="8" t="s">
        <v>54</v>
      </c>
      <c r="J614" s="61">
        <v>0</v>
      </c>
      <c r="K614" s="8">
        <v>1</v>
      </c>
      <c r="L614" s="8">
        <v>4</v>
      </c>
      <c r="M614" s="8" t="s">
        <v>84</v>
      </c>
      <c r="N614" s="9">
        <v>46203</v>
      </c>
      <c r="O614" s="10">
        <v>46203.3125</v>
      </c>
      <c r="P614" s="10">
        <v>46203.6875</v>
      </c>
      <c r="Q614" s="8" t="s">
        <v>56</v>
      </c>
      <c r="R614" s="8">
        <v>4</v>
      </c>
      <c r="S614" s="8">
        <v>0</v>
      </c>
      <c r="T614" s="8" t="b">
        <v>0</v>
      </c>
      <c r="U614" s="34">
        <v>540</v>
      </c>
      <c r="V614" s="34">
        <v>500</v>
      </c>
      <c r="W614" s="34">
        <v>350</v>
      </c>
      <c r="X614" s="8">
        <v>0</v>
      </c>
      <c r="Y614" s="8">
        <v>0</v>
      </c>
      <c r="Z614" s="10">
        <v>46203.318749999999</v>
      </c>
      <c r="AA614" s="10">
        <v>46203.665972222225</v>
      </c>
      <c r="AB614" s="8">
        <v>4</v>
      </c>
      <c r="AC614" s="8">
        <v>0</v>
      </c>
      <c r="AD614" s="8"/>
      <c r="AE614" s="46">
        <v>1</v>
      </c>
      <c r="AF614" s="46">
        <v>0</v>
      </c>
      <c r="AG614" s="41">
        <v>540</v>
      </c>
    </row>
    <row r="615" spans="2:33">
      <c r="B615" s="8" t="s">
        <v>8326</v>
      </c>
      <c r="C615" s="8" t="s">
        <v>82</v>
      </c>
      <c r="D615" s="8" t="s">
        <v>90</v>
      </c>
      <c r="E615" s="9">
        <v>46174</v>
      </c>
      <c r="F615" s="8" t="s">
        <v>52</v>
      </c>
      <c r="G615" s="8" t="s">
        <v>77</v>
      </c>
      <c r="H615" s="8" t="s">
        <v>53</v>
      </c>
      <c r="I615" s="8" t="s">
        <v>79</v>
      </c>
      <c r="J615" s="61">
        <v>0</v>
      </c>
      <c r="K615" s="8">
        <v>1</v>
      </c>
      <c r="L615" s="8">
        <v>4</v>
      </c>
      <c r="M615" s="8" t="s">
        <v>91</v>
      </c>
      <c r="N615" s="9">
        <v>46174</v>
      </c>
      <c r="O615" s="10">
        <v>46174.354166666664</v>
      </c>
      <c r="P615" s="10">
        <v>46174.6875</v>
      </c>
      <c r="Q615" s="8" t="s">
        <v>56</v>
      </c>
      <c r="R615" s="8">
        <v>4</v>
      </c>
      <c r="S615" s="8">
        <v>0</v>
      </c>
      <c r="T615" s="8" t="b">
        <v>0</v>
      </c>
      <c r="U615" s="34">
        <v>480</v>
      </c>
      <c r="V615" s="34">
        <v>447</v>
      </c>
      <c r="W615" s="34">
        <v>324</v>
      </c>
      <c r="X615" s="8">
        <v>0</v>
      </c>
      <c r="Y615" s="8">
        <v>0</v>
      </c>
      <c r="Z615" s="10">
        <v>46174.359027777777</v>
      </c>
      <c r="AA615" s="10">
        <v>46174.669444444444</v>
      </c>
      <c r="AB615" s="8">
        <v>4</v>
      </c>
      <c r="AC615" s="8">
        <v>0</v>
      </c>
      <c r="AD615" s="8"/>
      <c r="AE615" s="46">
        <v>1</v>
      </c>
      <c r="AF615" s="46">
        <v>0</v>
      </c>
      <c r="AG615" s="41">
        <v>480</v>
      </c>
    </row>
    <row r="616" spans="2:33">
      <c r="B616" s="8" t="s">
        <v>8326</v>
      </c>
      <c r="C616" s="8" t="s">
        <v>82</v>
      </c>
      <c r="D616" s="8" t="s">
        <v>90</v>
      </c>
      <c r="E616" s="9">
        <v>46174</v>
      </c>
      <c r="F616" s="8" t="s">
        <v>52</v>
      </c>
      <c r="G616" s="8" t="s">
        <v>77</v>
      </c>
      <c r="H616" s="8" t="s">
        <v>53</v>
      </c>
      <c r="I616" s="8" t="s">
        <v>79</v>
      </c>
      <c r="J616" s="61">
        <v>0</v>
      </c>
      <c r="K616" s="8">
        <v>1</v>
      </c>
      <c r="L616" s="8">
        <v>4</v>
      </c>
      <c r="M616" s="8" t="s">
        <v>91</v>
      </c>
      <c r="N616" s="9">
        <v>46175</v>
      </c>
      <c r="O616" s="10">
        <v>46175.541666666664</v>
      </c>
      <c r="P616" s="10">
        <v>46175.666666666664</v>
      </c>
      <c r="Q616" s="8" t="s">
        <v>56</v>
      </c>
      <c r="R616" s="8">
        <v>4</v>
      </c>
      <c r="S616" s="8">
        <v>0</v>
      </c>
      <c r="T616" s="8" t="b">
        <v>0</v>
      </c>
      <c r="U616" s="34">
        <v>180</v>
      </c>
      <c r="V616" s="34">
        <v>152</v>
      </c>
      <c r="W616" s="34">
        <v>75</v>
      </c>
      <c r="X616" s="8">
        <v>0</v>
      </c>
      <c r="Y616" s="8">
        <v>0</v>
      </c>
      <c r="Z616" s="10">
        <v>46175.549305555556</v>
      </c>
      <c r="AA616" s="10">
        <v>46175.654861111114</v>
      </c>
      <c r="AB616" s="8">
        <v>4</v>
      </c>
      <c r="AC616" s="8">
        <v>0</v>
      </c>
      <c r="AD616" s="8"/>
      <c r="AE616" s="46">
        <v>1</v>
      </c>
      <c r="AF616" s="46">
        <v>0</v>
      </c>
      <c r="AG616" s="41">
        <v>180</v>
      </c>
    </row>
    <row r="617" spans="2:33">
      <c r="B617" s="8" t="s">
        <v>8326</v>
      </c>
      <c r="C617" s="8" t="s">
        <v>82</v>
      </c>
      <c r="D617" s="8" t="s">
        <v>90</v>
      </c>
      <c r="E617" s="9">
        <v>46174</v>
      </c>
      <c r="F617" s="8" t="s">
        <v>52</v>
      </c>
      <c r="G617" s="8" t="s">
        <v>77</v>
      </c>
      <c r="H617" s="8" t="s">
        <v>53</v>
      </c>
      <c r="I617" s="8" t="s">
        <v>79</v>
      </c>
      <c r="J617" s="61">
        <v>0</v>
      </c>
      <c r="K617" s="8">
        <v>1</v>
      </c>
      <c r="L617" s="8">
        <v>4</v>
      </c>
      <c r="M617" s="8" t="s">
        <v>91</v>
      </c>
      <c r="N617" s="9">
        <v>46177</v>
      </c>
      <c r="O617" s="10">
        <v>46177.541666666664</v>
      </c>
      <c r="P617" s="10">
        <v>46177.729166666664</v>
      </c>
      <c r="Q617" s="8" t="s">
        <v>56</v>
      </c>
      <c r="R617" s="8">
        <v>4</v>
      </c>
      <c r="S617" s="8">
        <v>0</v>
      </c>
      <c r="T617" s="8" t="b">
        <v>0</v>
      </c>
      <c r="U617" s="34">
        <v>270</v>
      </c>
      <c r="V617" s="34">
        <v>244</v>
      </c>
      <c r="W617" s="34">
        <v>152</v>
      </c>
      <c r="X617" s="8">
        <v>0</v>
      </c>
      <c r="Y617" s="8">
        <v>0</v>
      </c>
      <c r="Z617" s="10">
        <v>46177.54791666667</v>
      </c>
      <c r="AA617" s="10">
        <v>46177.717361111114</v>
      </c>
      <c r="AB617" s="8">
        <v>4</v>
      </c>
      <c r="AC617" s="8">
        <v>0</v>
      </c>
      <c r="AD617" s="8"/>
      <c r="AE617" s="46">
        <v>1</v>
      </c>
      <c r="AF617" s="46">
        <v>0</v>
      </c>
      <c r="AG617" s="41">
        <v>270</v>
      </c>
    </row>
    <row r="618" spans="2:33">
      <c r="B618" s="8" t="s">
        <v>8326</v>
      </c>
      <c r="C618" s="8" t="s">
        <v>82</v>
      </c>
      <c r="D618" s="8" t="s">
        <v>90</v>
      </c>
      <c r="E618" s="9">
        <v>46174</v>
      </c>
      <c r="F618" s="8" t="s">
        <v>52</v>
      </c>
      <c r="G618" s="8" t="s">
        <v>77</v>
      </c>
      <c r="H618" s="8" t="s">
        <v>53</v>
      </c>
      <c r="I618" s="8" t="s">
        <v>79</v>
      </c>
      <c r="J618" s="61">
        <v>0</v>
      </c>
      <c r="K618" s="8">
        <v>1</v>
      </c>
      <c r="L618" s="8">
        <v>4</v>
      </c>
      <c r="M618" s="8" t="s">
        <v>91</v>
      </c>
      <c r="N618" s="9">
        <v>46178</v>
      </c>
      <c r="O618" s="10">
        <v>46178.5625</v>
      </c>
      <c r="P618" s="10">
        <v>46178.729166666664</v>
      </c>
      <c r="Q618" s="8" t="s">
        <v>56</v>
      </c>
      <c r="R618" s="8">
        <v>4</v>
      </c>
      <c r="S618" s="8">
        <v>0</v>
      </c>
      <c r="T618" s="8" t="b">
        <v>0</v>
      </c>
      <c r="U618" s="34">
        <v>240</v>
      </c>
      <c r="V618" s="34">
        <v>213</v>
      </c>
      <c r="W618" s="34">
        <v>149</v>
      </c>
      <c r="X618" s="8">
        <v>0</v>
      </c>
      <c r="Y618" s="8">
        <v>0</v>
      </c>
      <c r="Z618" s="10">
        <v>46178.568055555559</v>
      </c>
      <c r="AA618" s="10">
        <v>46178.71597222222</v>
      </c>
      <c r="AB618" s="8">
        <v>4</v>
      </c>
      <c r="AC618" s="8">
        <v>0</v>
      </c>
      <c r="AD618" s="8"/>
      <c r="AE618" s="46">
        <v>1</v>
      </c>
      <c r="AF618" s="46">
        <v>0</v>
      </c>
      <c r="AG618" s="41">
        <v>240</v>
      </c>
    </row>
    <row r="619" spans="2:33">
      <c r="B619" s="8" t="s">
        <v>8326</v>
      </c>
      <c r="C619" s="8" t="s">
        <v>82</v>
      </c>
      <c r="D619" s="8" t="s">
        <v>90</v>
      </c>
      <c r="E619" s="9">
        <v>46174</v>
      </c>
      <c r="F619" s="8" t="s">
        <v>52</v>
      </c>
      <c r="G619" s="8" t="s">
        <v>77</v>
      </c>
      <c r="H619" s="8" t="s">
        <v>53</v>
      </c>
      <c r="I619" s="8" t="s">
        <v>79</v>
      </c>
      <c r="J619" s="61">
        <v>0</v>
      </c>
      <c r="K619" s="8">
        <v>1</v>
      </c>
      <c r="L619" s="8">
        <v>4</v>
      </c>
      <c r="M619" s="8" t="s">
        <v>91</v>
      </c>
      <c r="N619" s="9">
        <v>46179</v>
      </c>
      <c r="O619" s="10">
        <v>46179.5625</v>
      </c>
      <c r="P619" s="10">
        <v>46179.75</v>
      </c>
      <c r="Q619" s="8" t="s">
        <v>56</v>
      </c>
      <c r="R619" s="8">
        <v>4</v>
      </c>
      <c r="S619" s="8">
        <v>0</v>
      </c>
      <c r="T619" s="8" t="b">
        <v>0</v>
      </c>
      <c r="U619" s="34">
        <v>270</v>
      </c>
      <c r="V619" s="34">
        <v>230</v>
      </c>
      <c r="W619" s="34">
        <v>174</v>
      </c>
      <c r="X619" s="8">
        <v>0</v>
      </c>
      <c r="Y619" s="8">
        <v>0</v>
      </c>
      <c r="Z619" s="10">
        <v>46179.564583333333</v>
      </c>
      <c r="AA619" s="10">
        <v>46179.724305555559</v>
      </c>
      <c r="AB619" s="8">
        <v>4</v>
      </c>
      <c r="AC619" s="8">
        <v>0</v>
      </c>
      <c r="AD619" s="8"/>
      <c r="AE619" s="46">
        <v>1</v>
      </c>
      <c r="AF619" s="46">
        <v>0</v>
      </c>
      <c r="AG619" s="41">
        <v>270</v>
      </c>
    </row>
    <row r="620" spans="2:33">
      <c r="B620" s="8" t="s">
        <v>8326</v>
      </c>
      <c r="C620" s="8" t="s">
        <v>82</v>
      </c>
      <c r="D620" s="8" t="s">
        <v>90</v>
      </c>
      <c r="E620" s="9">
        <v>46174</v>
      </c>
      <c r="F620" s="8" t="s">
        <v>52</v>
      </c>
      <c r="G620" s="8" t="s">
        <v>77</v>
      </c>
      <c r="H620" s="8" t="s">
        <v>53</v>
      </c>
      <c r="I620" s="8" t="s">
        <v>79</v>
      </c>
      <c r="J620" s="61">
        <v>0</v>
      </c>
      <c r="K620" s="8">
        <v>1</v>
      </c>
      <c r="L620" s="8">
        <v>4</v>
      </c>
      <c r="M620" s="8" t="s">
        <v>91</v>
      </c>
      <c r="N620" s="9">
        <v>46180</v>
      </c>
      <c r="O620" s="10">
        <v>46180.3125</v>
      </c>
      <c r="P620" s="10">
        <v>46180.6875</v>
      </c>
      <c r="Q620" s="8" t="s">
        <v>56</v>
      </c>
      <c r="R620" s="8">
        <v>4</v>
      </c>
      <c r="S620" s="8">
        <v>0</v>
      </c>
      <c r="T620" s="8" t="b">
        <v>0</v>
      </c>
      <c r="U620" s="34">
        <v>540</v>
      </c>
      <c r="V620" s="34">
        <v>484</v>
      </c>
      <c r="W620" s="34">
        <v>344</v>
      </c>
      <c r="X620" s="8">
        <v>0</v>
      </c>
      <c r="Y620" s="8">
        <v>0</v>
      </c>
      <c r="Z620" s="10">
        <v>46180.319444444445</v>
      </c>
      <c r="AA620" s="10">
        <v>46180.655555555553</v>
      </c>
      <c r="AB620" s="8">
        <v>4</v>
      </c>
      <c r="AC620" s="8">
        <v>0</v>
      </c>
      <c r="AD620" s="8"/>
      <c r="AE620" s="46">
        <v>1</v>
      </c>
      <c r="AF620" s="46">
        <v>0</v>
      </c>
      <c r="AG620" s="41">
        <v>540</v>
      </c>
    </row>
    <row r="621" spans="2:33">
      <c r="B621" s="8" t="s">
        <v>8326</v>
      </c>
      <c r="C621" s="8" t="s">
        <v>82</v>
      </c>
      <c r="D621" s="8" t="s">
        <v>90</v>
      </c>
      <c r="E621" s="9">
        <v>46174</v>
      </c>
      <c r="F621" s="8" t="s">
        <v>52</v>
      </c>
      <c r="G621" s="8" t="s">
        <v>77</v>
      </c>
      <c r="H621" s="8" t="s">
        <v>53</v>
      </c>
      <c r="I621" s="8" t="s">
        <v>79</v>
      </c>
      <c r="J621" s="61">
        <v>0</v>
      </c>
      <c r="K621" s="8">
        <v>1</v>
      </c>
      <c r="L621" s="8">
        <v>4</v>
      </c>
      <c r="M621" s="8" t="s">
        <v>91</v>
      </c>
      <c r="N621" s="9">
        <v>46182</v>
      </c>
      <c r="O621" s="10">
        <v>46182.375</v>
      </c>
      <c r="P621" s="10">
        <v>46182.5625</v>
      </c>
      <c r="Q621" s="8" t="s">
        <v>56</v>
      </c>
      <c r="R621" s="8">
        <v>4</v>
      </c>
      <c r="S621" s="8">
        <v>0</v>
      </c>
      <c r="T621" s="8" t="b">
        <v>0</v>
      </c>
      <c r="U621" s="34">
        <v>270</v>
      </c>
      <c r="V621" s="34">
        <v>238</v>
      </c>
      <c r="W621" s="34">
        <v>161</v>
      </c>
      <c r="X621" s="8">
        <v>0</v>
      </c>
      <c r="Y621" s="8">
        <v>0</v>
      </c>
      <c r="Z621" s="10">
        <v>46182.379166666666</v>
      </c>
      <c r="AA621" s="10">
        <v>46182.544444444444</v>
      </c>
      <c r="AB621" s="8">
        <v>4</v>
      </c>
      <c r="AC621" s="8">
        <v>0</v>
      </c>
      <c r="AD621" s="8"/>
      <c r="AE621" s="46">
        <v>1</v>
      </c>
      <c r="AF621" s="46">
        <v>0</v>
      </c>
      <c r="AG621" s="41">
        <v>270</v>
      </c>
    </row>
    <row r="622" spans="2:33">
      <c r="B622" s="8" t="s">
        <v>8326</v>
      </c>
      <c r="C622" s="8" t="s">
        <v>82</v>
      </c>
      <c r="D622" s="8" t="s">
        <v>90</v>
      </c>
      <c r="E622" s="9">
        <v>46174</v>
      </c>
      <c r="F622" s="8" t="s">
        <v>52</v>
      </c>
      <c r="G622" s="8" t="s">
        <v>77</v>
      </c>
      <c r="H622" s="8" t="s">
        <v>53</v>
      </c>
      <c r="I622" s="8" t="s">
        <v>79</v>
      </c>
      <c r="J622" s="61">
        <v>0</v>
      </c>
      <c r="K622" s="8">
        <v>1</v>
      </c>
      <c r="L622" s="8">
        <v>4</v>
      </c>
      <c r="M622" s="8" t="s">
        <v>91</v>
      </c>
      <c r="N622" s="9">
        <v>46183</v>
      </c>
      <c r="O622" s="10">
        <v>46183.333333333336</v>
      </c>
      <c r="P622" s="10">
        <v>46183.458333333336</v>
      </c>
      <c r="Q622" s="8" t="s">
        <v>56</v>
      </c>
      <c r="R622" s="8">
        <v>4</v>
      </c>
      <c r="S622" s="8">
        <v>0</v>
      </c>
      <c r="T622" s="8" t="b">
        <v>0</v>
      </c>
      <c r="U622" s="34">
        <v>180</v>
      </c>
      <c r="V622" s="34">
        <v>165</v>
      </c>
      <c r="W622" s="34">
        <v>85</v>
      </c>
      <c r="X622" s="8">
        <v>0</v>
      </c>
      <c r="Y622" s="8">
        <v>0</v>
      </c>
      <c r="Z622" s="10">
        <v>46183.337500000001</v>
      </c>
      <c r="AA622" s="10">
        <v>46183.45208333333</v>
      </c>
      <c r="AB622" s="8">
        <v>4</v>
      </c>
      <c r="AC622" s="8">
        <v>0</v>
      </c>
      <c r="AD622" s="8"/>
      <c r="AE622" s="46">
        <v>1</v>
      </c>
      <c r="AF622" s="46">
        <v>0</v>
      </c>
      <c r="AG622" s="41">
        <v>180</v>
      </c>
    </row>
    <row r="623" spans="2:33">
      <c r="B623" s="8" t="s">
        <v>8326</v>
      </c>
      <c r="C623" s="8" t="s">
        <v>82</v>
      </c>
      <c r="D623" s="8" t="s">
        <v>90</v>
      </c>
      <c r="E623" s="9">
        <v>46174</v>
      </c>
      <c r="F623" s="8" t="s">
        <v>52</v>
      </c>
      <c r="G623" s="8" t="s">
        <v>77</v>
      </c>
      <c r="H623" s="8" t="s">
        <v>53</v>
      </c>
      <c r="I623" s="8" t="s">
        <v>79</v>
      </c>
      <c r="J623" s="61">
        <v>0</v>
      </c>
      <c r="K623" s="8">
        <v>1</v>
      </c>
      <c r="L623" s="8">
        <v>4</v>
      </c>
      <c r="M623" s="8" t="s">
        <v>91</v>
      </c>
      <c r="N623" s="9">
        <v>46184</v>
      </c>
      <c r="O623" s="10">
        <v>46184.354166666664</v>
      </c>
      <c r="P623" s="10">
        <v>46184.541666666664</v>
      </c>
      <c r="Q623" s="8" t="s">
        <v>56</v>
      </c>
      <c r="R623" s="8">
        <v>4</v>
      </c>
      <c r="S623" s="8">
        <v>0</v>
      </c>
      <c r="T623" s="8" t="b">
        <v>0</v>
      </c>
      <c r="U623" s="34">
        <v>270</v>
      </c>
      <c r="V623" s="34">
        <v>242</v>
      </c>
      <c r="W623" s="34">
        <v>165</v>
      </c>
      <c r="X623" s="8">
        <v>0</v>
      </c>
      <c r="Y623" s="8">
        <v>0</v>
      </c>
      <c r="Z623" s="10">
        <v>46184.362500000003</v>
      </c>
      <c r="AA623" s="10">
        <v>46184.530555555553</v>
      </c>
      <c r="AB623" s="8">
        <v>4</v>
      </c>
      <c r="AC623" s="8">
        <v>0</v>
      </c>
      <c r="AD623" s="8"/>
      <c r="AE623" s="46">
        <v>1</v>
      </c>
      <c r="AF623" s="46">
        <v>0</v>
      </c>
      <c r="AG623" s="41">
        <v>270</v>
      </c>
    </row>
    <row r="624" spans="2:33">
      <c r="B624" s="8" t="s">
        <v>8326</v>
      </c>
      <c r="C624" s="8" t="s">
        <v>82</v>
      </c>
      <c r="D624" s="8" t="s">
        <v>90</v>
      </c>
      <c r="E624" s="9">
        <v>46174</v>
      </c>
      <c r="F624" s="8" t="s">
        <v>52</v>
      </c>
      <c r="G624" s="8" t="s">
        <v>77</v>
      </c>
      <c r="H624" s="8" t="s">
        <v>53</v>
      </c>
      <c r="I624" s="8" t="s">
        <v>79</v>
      </c>
      <c r="J624" s="61">
        <v>0</v>
      </c>
      <c r="K624" s="8">
        <v>1</v>
      </c>
      <c r="L624" s="8">
        <v>4</v>
      </c>
      <c r="M624" s="8" t="s">
        <v>91</v>
      </c>
      <c r="N624" s="9">
        <v>46185</v>
      </c>
      <c r="O624" s="10">
        <v>46185.333333333336</v>
      </c>
      <c r="P624" s="10">
        <v>46185.479166666664</v>
      </c>
      <c r="Q624" s="8" t="s">
        <v>56</v>
      </c>
      <c r="R624" s="8">
        <v>4</v>
      </c>
      <c r="S624" s="8">
        <v>0</v>
      </c>
      <c r="T624" s="8" t="b">
        <v>0</v>
      </c>
      <c r="U624" s="34">
        <v>210</v>
      </c>
      <c r="V624" s="34">
        <v>184</v>
      </c>
      <c r="W624" s="34">
        <v>113</v>
      </c>
      <c r="X624" s="8">
        <v>0</v>
      </c>
      <c r="Y624" s="8">
        <v>0</v>
      </c>
      <c r="Z624" s="10">
        <v>46185.339583333334</v>
      </c>
      <c r="AA624" s="10">
        <v>46185.467361111114</v>
      </c>
      <c r="AB624" s="8">
        <v>4</v>
      </c>
      <c r="AC624" s="8">
        <v>0</v>
      </c>
      <c r="AD624" s="8"/>
      <c r="AE624" s="46">
        <v>1</v>
      </c>
      <c r="AF624" s="46">
        <v>0</v>
      </c>
      <c r="AG624" s="41">
        <v>210</v>
      </c>
    </row>
    <row r="625" spans="2:33">
      <c r="B625" s="8" t="s">
        <v>8326</v>
      </c>
      <c r="C625" s="8" t="s">
        <v>82</v>
      </c>
      <c r="D625" s="8" t="s">
        <v>90</v>
      </c>
      <c r="E625" s="9">
        <v>46174</v>
      </c>
      <c r="F625" s="8" t="s">
        <v>52</v>
      </c>
      <c r="G625" s="8" t="s">
        <v>77</v>
      </c>
      <c r="H625" s="8" t="s">
        <v>53</v>
      </c>
      <c r="I625" s="8" t="s">
        <v>79</v>
      </c>
      <c r="J625" s="61">
        <v>0</v>
      </c>
      <c r="K625" s="8">
        <v>1</v>
      </c>
      <c r="L625" s="8">
        <v>4</v>
      </c>
      <c r="M625" s="8" t="s">
        <v>91</v>
      </c>
      <c r="N625" s="9">
        <v>46186</v>
      </c>
      <c r="O625" s="10">
        <v>46186.354166666664</v>
      </c>
      <c r="P625" s="10">
        <v>46186.645833333336</v>
      </c>
      <c r="Q625" s="8" t="s">
        <v>56</v>
      </c>
      <c r="R625" s="8">
        <v>4</v>
      </c>
      <c r="S625" s="8">
        <v>0</v>
      </c>
      <c r="T625" s="8" t="b">
        <v>0</v>
      </c>
      <c r="U625" s="34">
        <v>420</v>
      </c>
      <c r="V625" s="34">
        <v>389</v>
      </c>
      <c r="W625" s="34">
        <v>308</v>
      </c>
      <c r="X625" s="8">
        <v>0</v>
      </c>
      <c r="Y625" s="8">
        <v>0</v>
      </c>
      <c r="Z625" s="10">
        <v>46186.361111111109</v>
      </c>
      <c r="AA625" s="10">
        <v>46186.631249999999</v>
      </c>
      <c r="AB625" s="8">
        <v>4</v>
      </c>
      <c r="AC625" s="8">
        <v>0</v>
      </c>
      <c r="AD625" s="8"/>
      <c r="AE625" s="46">
        <v>1</v>
      </c>
      <c r="AF625" s="46">
        <v>0</v>
      </c>
      <c r="AG625" s="41">
        <v>420</v>
      </c>
    </row>
    <row r="626" spans="2:33">
      <c r="B626" s="8" t="s">
        <v>8326</v>
      </c>
      <c r="C626" s="8" t="s">
        <v>82</v>
      </c>
      <c r="D626" s="8" t="s">
        <v>90</v>
      </c>
      <c r="E626" s="9">
        <v>46174</v>
      </c>
      <c r="F626" s="8" t="s">
        <v>52</v>
      </c>
      <c r="G626" s="8" t="s">
        <v>77</v>
      </c>
      <c r="H626" s="8" t="s">
        <v>53</v>
      </c>
      <c r="I626" s="8" t="s">
        <v>79</v>
      </c>
      <c r="J626" s="61">
        <v>0</v>
      </c>
      <c r="K626" s="8">
        <v>1</v>
      </c>
      <c r="L626" s="8">
        <v>4</v>
      </c>
      <c r="M626" s="8" t="s">
        <v>91</v>
      </c>
      <c r="N626" s="9">
        <v>46189</v>
      </c>
      <c r="O626" s="10">
        <v>46189.354166666664</v>
      </c>
      <c r="P626" s="10">
        <v>46189.6875</v>
      </c>
      <c r="Q626" s="8" t="s">
        <v>56</v>
      </c>
      <c r="R626" s="8">
        <v>4</v>
      </c>
      <c r="S626" s="8">
        <v>0</v>
      </c>
      <c r="T626" s="8" t="b">
        <v>0</v>
      </c>
      <c r="U626" s="34">
        <v>480</v>
      </c>
      <c r="V626" s="34">
        <v>446</v>
      </c>
      <c r="W626" s="34">
        <v>349</v>
      </c>
      <c r="X626" s="8">
        <v>0</v>
      </c>
      <c r="Y626" s="8">
        <v>0</v>
      </c>
      <c r="Z626" s="10">
        <v>46189.35833333333</v>
      </c>
      <c r="AA626" s="10">
        <v>46189.668055555558</v>
      </c>
      <c r="AB626" s="8">
        <v>4</v>
      </c>
      <c r="AC626" s="8">
        <v>0</v>
      </c>
      <c r="AD626" s="8"/>
      <c r="AE626" s="46">
        <v>1</v>
      </c>
      <c r="AF626" s="46">
        <v>0</v>
      </c>
      <c r="AG626" s="41">
        <v>480</v>
      </c>
    </row>
    <row r="627" spans="2:33">
      <c r="B627" s="8" t="s">
        <v>8326</v>
      </c>
      <c r="C627" s="8" t="s">
        <v>82</v>
      </c>
      <c r="D627" s="8" t="s">
        <v>90</v>
      </c>
      <c r="E627" s="9">
        <v>46174</v>
      </c>
      <c r="F627" s="8" t="s">
        <v>52</v>
      </c>
      <c r="G627" s="8" t="s">
        <v>77</v>
      </c>
      <c r="H627" s="8" t="s">
        <v>53</v>
      </c>
      <c r="I627" s="8" t="s">
        <v>79</v>
      </c>
      <c r="J627" s="61">
        <v>0</v>
      </c>
      <c r="K627" s="8">
        <v>1</v>
      </c>
      <c r="L627" s="8">
        <v>4</v>
      </c>
      <c r="M627" s="8" t="s">
        <v>91</v>
      </c>
      <c r="N627" s="9">
        <v>46192</v>
      </c>
      <c r="O627" s="10">
        <v>46192.354166666664</v>
      </c>
      <c r="P627" s="10">
        <v>46192.541666666664</v>
      </c>
      <c r="Q627" s="8" t="s">
        <v>56</v>
      </c>
      <c r="R627" s="8">
        <v>4</v>
      </c>
      <c r="S627" s="8">
        <v>0</v>
      </c>
      <c r="T627" s="8" t="b">
        <v>0</v>
      </c>
      <c r="U627" s="34">
        <v>270</v>
      </c>
      <c r="V627" s="34">
        <v>234</v>
      </c>
      <c r="W627" s="34">
        <v>159</v>
      </c>
      <c r="X627" s="8">
        <v>0</v>
      </c>
      <c r="Y627" s="8">
        <v>0</v>
      </c>
      <c r="Z627" s="10">
        <v>46192.361111111109</v>
      </c>
      <c r="AA627" s="10">
        <v>46192.523611111108</v>
      </c>
      <c r="AB627" s="8">
        <v>4</v>
      </c>
      <c r="AC627" s="8">
        <v>0</v>
      </c>
      <c r="AD627" s="8"/>
      <c r="AE627" s="46">
        <v>1</v>
      </c>
      <c r="AF627" s="46">
        <v>0</v>
      </c>
      <c r="AG627" s="41">
        <v>270</v>
      </c>
    </row>
    <row r="628" spans="2:33">
      <c r="B628" s="8" t="s">
        <v>8326</v>
      </c>
      <c r="C628" s="8" t="s">
        <v>82</v>
      </c>
      <c r="D628" s="8" t="s">
        <v>90</v>
      </c>
      <c r="E628" s="9">
        <v>46174</v>
      </c>
      <c r="F628" s="8" t="s">
        <v>52</v>
      </c>
      <c r="G628" s="8" t="s">
        <v>77</v>
      </c>
      <c r="H628" s="8" t="s">
        <v>53</v>
      </c>
      <c r="I628" s="8" t="s">
        <v>79</v>
      </c>
      <c r="J628" s="61">
        <v>0</v>
      </c>
      <c r="K628" s="8">
        <v>1</v>
      </c>
      <c r="L628" s="8">
        <v>4</v>
      </c>
      <c r="M628" s="8" t="s">
        <v>91</v>
      </c>
      <c r="N628" s="9">
        <v>46193</v>
      </c>
      <c r="O628" s="10">
        <v>46193.333333333336</v>
      </c>
      <c r="P628" s="10">
        <v>46193.708333333336</v>
      </c>
      <c r="Q628" s="8" t="s">
        <v>56</v>
      </c>
      <c r="R628" s="8">
        <v>4</v>
      </c>
      <c r="S628" s="8">
        <v>0</v>
      </c>
      <c r="T628" s="8" t="b">
        <v>0</v>
      </c>
      <c r="U628" s="34">
        <v>540</v>
      </c>
      <c r="V628" s="34">
        <v>523</v>
      </c>
      <c r="W628" s="34">
        <v>389</v>
      </c>
      <c r="X628" s="8">
        <v>0</v>
      </c>
      <c r="Y628" s="8">
        <v>0</v>
      </c>
      <c r="Z628" s="10">
        <v>46193.335416666669</v>
      </c>
      <c r="AA628" s="10">
        <v>46193.698611111111</v>
      </c>
      <c r="AB628" s="8">
        <v>4</v>
      </c>
      <c r="AC628" s="8">
        <v>0</v>
      </c>
      <c r="AD628" s="8"/>
      <c r="AE628" s="46">
        <v>1</v>
      </c>
      <c r="AF628" s="46">
        <v>0</v>
      </c>
      <c r="AG628" s="41">
        <v>540</v>
      </c>
    </row>
    <row r="629" spans="2:33">
      <c r="B629" s="8" t="s">
        <v>8326</v>
      </c>
      <c r="C629" s="8" t="s">
        <v>82</v>
      </c>
      <c r="D629" s="8" t="s">
        <v>90</v>
      </c>
      <c r="E629" s="9">
        <v>46174</v>
      </c>
      <c r="F629" s="8" t="s">
        <v>52</v>
      </c>
      <c r="G629" s="8" t="s">
        <v>77</v>
      </c>
      <c r="H629" s="8" t="s">
        <v>53</v>
      </c>
      <c r="I629" s="8" t="s">
        <v>79</v>
      </c>
      <c r="J629" s="61">
        <v>0</v>
      </c>
      <c r="K629" s="8">
        <v>1</v>
      </c>
      <c r="L629" s="8">
        <v>4</v>
      </c>
      <c r="M629" s="8" t="s">
        <v>91</v>
      </c>
      <c r="N629" s="9">
        <v>46194</v>
      </c>
      <c r="O629" s="10">
        <v>46194.354166666664</v>
      </c>
      <c r="P629" s="10">
        <v>46194.520833333336</v>
      </c>
      <c r="Q629" s="8" t="s">
        <v>56</v>
      </c>
      <c r="R629" s="8">
        <v>4</v>
      </c>
      <c r="S629" s="8">
        <v>0</v>
      </c>
      <c r="T629" s="8" t="b">
        <v>0</v>
      </c>
      <c r="U629" s="34">
        <v>240</v>
      </c>
      <c r="V629" s="34">
        <v>218</v>
      </c>
      <c r="W629" s="34">
        <v>127</v>
      </c>
      <c r="X629" s="8">
        <v>0</v>
      </c>
      <c r="Y629" s="8">
        <v>0</v>
      </c>
      <c r="Z629" s="10">
        <v>46194.359722222223</v>
      </c>
      <c r="AA629" s="10">
        <v>46194.511111111111</v>
      </c>
      <c r="AB629" s="8">
        <v>4</v>
      </c>
      <c r="AC629" s="8">
        <v>0</v>
      </c>
      <c r="AD629" s="8"/>
      <c r="AE629" s="46">
        <v>1</v>
      </c>
      <c r="AF629" s="46">
        <v>0</v>
      </c>
      <c r="AG629" s="41">
        <v>240</v>
      </c>
    </row>
    <row r="630" spans="2:33">
      <c r="B630" s="8" t="s">
        <v>8326</v>
      </c>
      <c r="C630" s="8" t="s">
        <v>82</v>
      </c>
      <c r="D630" s="8" t="s">
        <v>93</v>
      </c>
      <c r="E630" s="9">
        <v>46174</v>
      </c>
      <c r="F630" s="8" t="s">
        <v>52</v>
      </c>
      <c r="G630" s="8" t="s">
        <v>92</v>
      </c>
      <c r="H630" s="8" t="s">
        <v>53</v>
      </c>
      <c r="I630" s="8" t="s">
        <v>94</v>
      </c>
      <c r="J630" s="61">
        <v>0</v>
      </c>
      <c r="K630" s="8">
        <v>1</v>
      </c>
      <c r="L630" s="8">
        <v>4</v>
      </c>
      <c r="M630" s="8" t="s">
        <v>84</v>
      </c>
      <c r="N630" s="9">
        <v>46174</v>
      </c>
      <c r="O630" s="10">
        <v>46174.5625</v>
      </c>
      <c r="P630" s="10">
        <v>46174.75</v>
      </c>
      <c r="Q630" s="8" t="s">
        <v>56</v>
      </c>
      <c r="R630" s="8">
        <v>4</v>
      </c>
      <c r="S630" s="8">
        <v>0</v>
      </c>
      <c r="T630" s="8" t="b">
        <v>0</v>
      </c>
      <c r="U630" s="34">
        <v>270</v>
      </c>
      <c r="V630" s="34">
        <v>247</v>
      </c>
      <c r="W630" s="34">
        <v>164</v>
      </c>
      <c r="X630" s="8">
        <v>0</v>
      </c>
      <c r="Y630" s="8">
        <v>0</v>
      </c>
      <c r="Z630" s="10">
        <v>46174.568055555559</v>
      </c>
      <c r="AA630" s="10">
        <v>46174.739583333336</v>
      </c>
      <c r="AB630" s="8">
        <v>4</v>
      </c>
      <c r="AC630" s="8">
        <v>0</v>
      </c>
      <c r="AD630" s="8"/>
      <c r="AE630" s="46">
        <v>1</v>
      </c>
      <c r="AF630" s="46">
        <v>0</v>
      </c>
      <c r="AG630" s="41">
        <v>270</v>
      </c>
    </row>
    <row r="631" spans="2:33">
      <c r="B631" s="8" t="s">
        <v>8326</v>
      </c>
      <c r="C631" s="8" t="s">
        <v>82</v>
      </c>
      <c r="D631" s="8" t="s">
        <v>93</v>
      </c>
      <c r="E631" s="9">
        <v>46174</v>
      </c>
      <c r="F631" s="8" t="s">
        <v>52</v>
      </c>
      <c r="G631" s="8" t="s">
        <v>92</v>
      </c>
      <c r="H631" s="8" t="s">
        <v>53</v>
      </c>
      <c r="I631" s="8" t="s">
        <v>94</v>
      </c>
      <c r="J631" s="61">
        <v>0</v>
      </c>
      <c r="K631" s="8">
        <v>1</v>
      </c>
      <c r="L631" s="8">
        <v>4</v>
      </c>
      <c r="M631" s="8" t="s">
        <v>84</v>
      </c>
      <c r="N631" s="9">
        <v>46176</v>
      </c>
      <c r="O631" s="10">
        <v>46176.3125</v>
      </c>
      <c r="P631" s="10">
        <v>46176.645833333336</v>
      </c>
      <c r="Q631" s="8" t="s">
        <v>56</v>
      </c>
      <c r="R631" s="8">
        <v>4</v>
      </c>
      <c r="S631" s="8">
        <v>0</v>
      </c>
      <c r="T631" s="8" t="b">
        <v>0</v>
      </c>
      <c r="U631" s="34">
        <v>480</v>
      </c>
      <c r="V631" s="34">
        <v>454</v>
      </c>
      <c r="W631" s="34">
        <v>333</v>
      </c>
      <c r="X631" s="8">
        <v>0</v>
      </c>
      <c r="Y631" s="8">
        <v>0</v>
      </c>
      <c r="Z631" s="10">
        <v>46176.319444444445</v>
      </c>
      <c r="AA631" s="10">
        <v>46176.634722222225</v>
      </c>
      <c r="AB631" s="8">
        <v>4</v>
      </c>
      <c r="AC631" s="8">
        <v>0</v>
      </c>
      <c r="AD631" s="8"/>
      <c r="AE631" s="46">
        <v>1</v>
      </c>
      <c r="AF631" s="46">
        <v>0</v>
      </c>
      <c r="AG631" s="41">
        <v>480</v>
      </c>
    </row>
    <row r="632" spans="2:33">
      <c r="B632" s="8" t="s">
        <v>8326</v>
      </c>
      <c r="C632" s="8" t="s">
        <v>82</v>
      </c>
      <c r="D632" s="8" t="s">
        <v>93</v>
      </c>
      <c r="E632" s="9">
        <v>46174</v>
      </c>
      <c r="F632" s="8" t="s">
        <v>52</v>
      </c>
      <c r="G632" s="8" t="s">
        <v>92</v>
      </c>
      <c r="H632" s="8" t="s">
        <v>53</v>
      </c>
      <c r="I632" s="8" t="s">
        <v>94</v>
      </c>
      <c r="J632" s="61">
        <v>0</v>
      </c>
      <c r="K632" s="8">
        <v>1</v>
      </c>
      <c r="L632" s="8">
        <v>4</v>
      </c>
      <c r="M632" s="8" t="s">
        <v>84</v>
      </c>
      <c r="N632" s="9">
        <v>46177</v>
      </c>
      <c r="O632" s="10">
        <v>46177.333333333336</v>
      </c>
      <c r="P632" s="10">
        <v>46177.479166666664</v>
      </c>
      <c r="Q632" s="8" t="s">
        <v>56</v>
      </c>
      <c r="R632" s="8">
        <v>4</v>
      </c>
      <c r="S632" s="8">
        <v>0</v>
      </c>
      <c r="T632" s="8" t="b">
        <v>0</v>
      </c>
      <c r="U632" s="34">
        <v>210</v>
      </c>
      <c r="V632" s="34">
        <v>182</v>
      </c>
      <c r="W632" s="34">
        <v>117</v>
      </c>
      <c r="X632" s="8">
        <v>0</v>
      </c>
      <c r="Y632" s="8">
        <v>0</v>
      </c>
      <c r="Z632" s="10">
        <v>46177.338888888888</v>
      </c>
      <c r="AA632" s="10">
        <v>46177.465277777781</v>
      </c>
      <c r="AB632" s="8">
        <v>4</v>
      </c>
      <c r="AC632" s="8">
        <v>0</v>
      </c>
      <c r="AD632" s="8"/>
      <c r="AE632" s="46">
        <v>1</v>
      </c>
      <c r="AF632" s="46">
        <v>0</v>
      </c>
      <c r="AG632" s="41">
        <v>210</v>
      </c>
    </row>
    <row r="633" spans="2:33">
      <c r="B633" s="8" t="s">
        <v>8326</v>
      </c>
      <c r="C633" s="8" t="s">
        <v>82</v>
      </c>
      <c r="D633" s="8" t="s">
        <v>93</v>
      </c>
      <c r="E633" s="9">
        <v>46174</v>
      </c>
      <c r="F633" s="8" t="s">
        <v>52</v>
      </c>
      <c r="G633" s="8" t="s">
        <v>92</v>
      </c>
      <c r="H633" s="8" t="s">
        <v>53</v>
      </c>
      <c r="I633" s="8" t="s">
        <v>94</v>
      </c>
      <c r="J633" s="61">
        <v>0</v>
      </c>
      <c r="K633" s="8">
        <v>1</v>
      </c>
      <c r="L633" s="8">
        <v>4</v>
      </c>
      <c r="M633" s="8" t="s">
        <v>84</v>
      </c>
      <c r="N633" s="9">
        <v>46180</v>
      </c>
      <c r="O633" s="10">
        <v>46180.541666666664</v>
      </c>
      <c r="P633" s="10">
        <v>46180.6875</v>
      </c>
      <c r="Q633" s="8" t="s">
        <v>56</v>
      </c>
      <c r="R633" s="8">
        <v>4</v>
      </c>
      <c r="S633" s="8">
        <v>0</v>
      </c>
      <c r="T633" s="8" t="b">
        <v>0</v>
      </c>
      <c r="U633" s="34">
        <v>210</v>
      </c>
      <c r="V633" s="34">
        <v>174</v>
      </c>
      <c r="W633" s="34">
        <v>108</v>
      </c>
      <c r="X633" s="8">
        <v>0</v>
      </c>
      <c r="Y633" s="8">
        <v>0</v>
      </c>
      <c r="Z633" s="10">
        <v>46180.546527777777</v>
      </c>
      <c r="AA633" s="10">
        <v>46180.667361111111</v>
      </c>
      <c r="AB633" s="8">
        <v>4</v>
      </c>
      <c r="AC633" s="8">
        <v>0</v>
      </c>
      <c r="AD633" s="8"/>
      <c r="AE633" s="46">
        <v>1</v>
      </c>
      <c r="AF633" s="46">
        <v>0</v>
      </c>
      <c r="AG633" s="41">
        <v>210</v>
      </c>
    </row>
    <row r="634" spans="2:33">
      <c r="B634" s="8" t="s">
        <v>8326</v>
      </c>
      <c r="C634" s="8" t="s">
        <v>82</v>
      </c>
      <c r="D634" s="8" t="s">
        <v>93</v>
      </c>
      <c r="E634" s="9">
        <v>46174</v>
      </c>
      <c r="F634" s="8" t="s">
        <v>52</v>
      </c>
      <c r="G634" s="8" t="s">
        <v>92</v>
      </c>
      <c r="H634" s="8" t="s">
        <v>53</v>
      </c>
      <c r="I634" s="8" t="s">
        <v>94</v>
      </c>
      <c r="J634" s="61">
        <v>0</v>
      </c>
      <c r="K634" s="8">
        <v>1</v>
      </c>
      <c r="L634" s="8">
        <v>4</v>
      </c>
      <c r="M634" s="8" t="s">
        <v>84</v>
      </c>
      <c r="N634" s="9">
        <v>46182</v>
      </c>
      <c r="O634" s="10">
        <v>46182.375</v>
      </c>
      <c r="P634" s="10">
        <v>46182.708333333336</v>
      </c>
      <c r="Q634" s="8" t="s">
        <v>56</v>
      </c>
      <c r="R634" s="8">
        <v>4</v>
      </c>
      <c r="S634" s="8">
        <v>0</v>
      </c>
      <c r="T634" s="8" t="b">
        <v>0</v>
      </c>
      <c r="U634" s="34">
        <v>480</v>
      </c>
      <c r="V634" s="34">
        <v>431</v>
      </c>
      <c r="W634" s="34">
        <v>295</v>
      </c>
      <c r="X634" s="8">
        <v>0</v>
      </c>
      <c r="Y634" s="8">
        <v>0</v>
      </c>
      <c r="Z634" s="10">
        <v>46182.379166666666</v>
      </c>
      <c r="AA634" s="10">
        <v>46182.678472222222</v>
      </c>
      <c r="AB634" s="8">
        <v>4</v>
      </c>
      <c r="AC634" s="8">
        <v>0</v>
      </c>
      <c r="AD634" s="8"/>
      <c r="AE634" s="46">
        <v>1</v>
      </c>
      <c r="AF634" s="46">
        <v>0</v>
      </c>
      <c r="AG634" s="41">
        <v>480</v>
      </c>
    </row>
    <row r="635" spans="2:33">
      <c r="B635" s="8" t="s">
        <v>8326</v>
      </c>
      <c r="C635" s="8" t="s">
        <v>82</v>
      </c>
      <c r="D635" s="8" t="s">
        <v>93</v>
      </c>
      <c r="E635" s="9">
        <v>46174</v>
      </c>
      <c r="F635" s="8" t="s">
        <v>52</v>
      </c>
      <c r="G635" s="8" t="s">
        <v>92</v>
      </c>
      <c r="H635" s="8" t="s">
        <v>53</v>
      </c>
      <c r="I635" s="8" t="s">
        <v>94</v>
      </c>
      <c r="J635" s="61">
        <v>0</v>
      </c>
      <c r="K635" s="8">
        <v>1</v>
      </c>
      <c r="L635" s="8">
        <v>4</v>
      </c>
      <c r="M635" s="8" t="s">
        <v>84</v>
      </c>
      <c r="N635" s="9">
        <v>46185</v>
      </c>
      <c r="O635" s="10">
        <v>46185.333333333336</v>
      </c>
      <c r="P635" s="10">
        <v>46185.541666666664</v>
      </c>
      <c r="Q635" s="8" t="s">
        <v>56</v>
      </c>
      <c r="R635" s="8">
        <v>4</v>
      </c>
      <c r="S635" s="8">
        <v>0</v>
      </c>
      <c r="T635" s="8" t="b">
        <v>0</v>
      </c>
      <c r="U635" s="34">
        <v>300</v>
      </c>
      <c r="V635" s="34">
        <v>269</v>
      </c>
      <c r="W635" s="34">
        <v>194</v>
      </c>
      <c r="X635" s="8">
        <v>0</v>
      </c>
      <c r="Y635" s="8">
        <v>0</v>
      </c>
      <c r="Z635" s="10">
        <v>46185.34097222222</v>
      </c>
      <c r="AA635" s="10">
        <v>46185.527777777781</v>
      </c>
      <c r="AB635" s="8">
        <v>4</v>
      </c>
      <c r="AC635" s="8">
        <v>0</v>
      </c>
      <c r="AD635" s="8"/>
      <c r="AE635" s="46">
        <v>1</v>
      </c>
      <c r="AF635" s="46">
        <v>0</v>
      </c>
      <c r="AG635" s="41">
        <v>300</v>
      </c>
    </row>
    <row r="636" spans="2:33">
      <c r="B636" s="8" t="s">
        <v>8326</v>
      </c>
      <c r="C636" s="8" t="s">
        <v>82</v>
      </c>
      <c r="D636" s="8" t="s">
        <v>93</v>
      </c>
      <c r="E636" s="9">
        <v>46174</v>
      </c>
      <c r="F636" s="8" t="s">
        <v>52</v>
      </c>
      <c r="G636" s="8" t="s">
        <v>92</v>
      </c>
      <c r="H636" s="8" t="s">
        <v>53</v>
      </c>
      <c r="I636" s="8" t="s">
        <v>94</v>
      </c>
      <c r="J636" s="61">
        <v>0</v>
      </c>
      <c r="K636" s="8">
        <v>1</v>
      </c>
      <c r="L636" s="8">
        <v>4</v>
      </c>
      <c r="M636" s="8" t="s">
        <v>84</v>
      </c>
      <c r="N636" s="9">
        <v>46186</v>
      </c>
      <c r="O636" s="10">
        <v>46186.3125</v>
      </c>
      <c r="P636" s="10">
        <v>46186.5625</v>
      </c>
      <c r="Q636" s="8" t="s">
        <v>56</v>
      </c>
      <c r="R636" s="8">
        <v>4</v>
      </c>
      <c r="S636" s="8">
        <v>0</v>
      </c>
      <c r="T636" s="8" t="b">
        <v>0</v>
      </c>
      <c r="U636" s="34">
        <v>360</v>
      </c>
      <c r="V636" s="34">
        <v>312</v>
      </c>
      <c r="W636" s="34">
        <v>237</v>
      </c>
      <c r="X636" s="8">
        <v>0</v>
      </c>
      <c r="Y636" s="8">
        <v>0</v>
      </c>
      <c r="Z636" s="10">
        <v>46186.318749999999</v>
      </c>
      <c r="AA636" s="10">
        <v>46186.535416666666</v>
      </c>
      <c r="AB636" s="8">
        <v>4</v>
      </c>
      <c r="AC636" s="8">
        <v>0</v>
      </c>
      <c r="AD636" s="8"/>
      <c r="AE636" s="46">
        <v>1</v>
      </c>
      <c r="AF636" s="46">
        <v>0</v>
      </c>
      <c r="AG636" s="41">
        <v>360</v>
      </c>
    </row>
    <row r="637" spans="2:33">
      <c r="B637" s="8" t="s">
        <v>8326</v>
      </c>
      <c r="C637" s="8" t="s">
        <v>82</v>
      </c>
      <c r="D637" s="8" t="s">
        <v>93</v>
      </c>
      <c r="E637" s="9">
        <v>46174</v>
      </c>
      <c r="F637" s="8" t="s">
        <v>52</v>
      </c>
      <c r="G637" s="8" t="s">
        <v>92</v>
      </c>
      <c r="H637" s="8" t="s">
        <v>53</v>
      </c>
      <c r="I637" s="8" t="s">
        <v>94</v>
      </c>
      <c r="J637" s="61">
        <v>0</v>
      </c>
      <c r="K637" s="8">
        <v>1</v>
      </c>
      <c r="L637" s="8">
        <v>4</v>
      </c>
      <c r="M637" s="8" t="s">
        <v>84</v>
      </c>
      <c r="N637" s="9">
        <v>46189</v>
      </c>
      <c r="O637" s="10">
        <v>46189.375</v>
      </c>
      <c r="P637" s="10">
        <v>46189.708333333336</v>
      </c>
      <c r="Q637" s="8" t="s">
        <v>56</v>
      </c>
      <c r="R637" s="8">
        <v>4</v>
      </c>
      <c r="S637" s="8">
        <v>0</v>
      </c>
      <c r="T637" s="8" t="b">
        <v>0</v>
      </c>
      <c r="U637" s="34">
        <v>480</v>
      </c>
      <c r="V637" s="34">
        <v>443</v>
      </c>
      <c r="W637" s="34">
        <v>327</v>
      </c>
      <c r="X637" s="8">
        <v>0</v>
      </c>
      <c r="Y637" s="8">
        <v>0</v>
      </c>
      <c r="Z637" s="10">
        <v>46189.380555555559</v>
      </c>
      <c r="AA637" s="10">
        <v>46189.688194444447</v>
      </c>
      <c r="AB637" s="8">
        <v>4</v>
      </c>
      <c r="AC637" s="8">
        <v>0</v>
      </c>
      <c r="AD637" s="8"/>
      <c r="AE637" s="46">
        <v>1</v>
      </c>
      <c r="AF637" s="46">
        <v>0</v>
      </c>
      <c r="AG637" s="41">
        <v>480</v>
      </c>
    </row>
    <row r="638" spans="2:33">
      <c r="B638" s="8" t="s">
        <v>8326</v>
      </c>
      <c r="C638" s="8" t="s">
        <v>82</v>
      </c>
      <c r="D638" s="8" t="s">
        <v>93</v>
      </c>
      <c r="E638" s="9">
        <v>46174</v>
      </c>
      <c r="F638" s="8" t="s">
        <v>52</v>
      </c>
      <c r="G638" s="8" t="s">
        <v>92</v>
      </c>
      <c r="H638" s="8" t="s">
        <v>53</v>
      </c>
      <c r="I638" s="8" t="s">
        <v>94</v>
      </c>
      <c r="J638" s="61">
        <v>0</v>
      </c>
      <c r="K638" s="8">
        <v>1</v>
      </c>
      <c r="L638" s="8">
        <v>4</v>
      </c>
      <c r="M638" s="8" t="s">
        <v>84</v>
      </c>
      <c r="N638" s="9">
        <v>46193</v>
      </c>
      <c r="O638" s="10">
        <v>46193.375</v>
      </c>
      <c r="P638" s="10">
        <v>46193.708333333336</v>
      </c>
      <c r="Q638" s="8" t="s">
        <v>56</v>
      </c>
      <c r="R638" s="8">
        <v>4</v>
      </c>
      <c r="S638" s="8">
        <v>0</v>
      </c>
      <c r="T638" s="8" t="b">
        <v>0</v>
      </c>
      <c r="U638" s="34">
        <v>480</v>
      </c>
      <c r="V638" s="34">
        <v>428</v>
      </c>
      <c r="W638" s="34">
        <v>319</v>
      </c>
      <c r="X638" s="8">
        <v>0</v>
      </c>
      <c r="Y638" s="8">
        <v>0</v>
      </c>
      <c r="Z638" s="10">
        <v>46193.379166666666</v>
      </c>
      <c r="AA638" s="10">
        <v>46193.676388888889</v>
      </c>
      <c r="AB638" s="8">
        <v>4</v>
      </c>
      <c r="AC638" s="8">
        <v>0</v>
      </c>
      <c r="AD638" s="8"/>
      <c r="AE638" s="46">
        <v>1</v>
      </c>
      <c r="AF638" s="46">
        <v>0</v>
      </c>
      <c r="AG638" s="41">
        <v>480</v>
      </c>
    </row>
    <row r="639" spans="2:33">
      <c r="B639" s="8" t="s">
        <v>8326</v>
      </c>
      <c r="C639" s="8" t="s">
        <v>82</v>
      </c>
      <c r="D639" s="8" t="s">
        <v>93</v>
      </c>
      <c r="E639" s="9">
        <v>46174</v>
      </c>
      <c r="F639" s="8" t="s">
        <v>52</v>
      </c>
      <c r="G639" s="8" t="s">
        <v>92</v>
      </c>
      <c r="H639" s="8" t="s">
        <v>53</v>
      </c>
      <c r="I639" s="8" t="s">
        <v>94</v>
      </c>
      <c r="J639" s="61">
        <v>0</v>
      </c>
      <c r="K639" s="8">
        <v>1</v>
      </c>
      <c r="L639" s="8">
        <v>4</v>
      </c>
      <c r="M639" s="8" t="s">
        <v>84</v>
      </c>
      <c r="N639" s="9">
        <v>46198</v>
      </c>
      <c r="O639" s="10">
        <v>46198.333333333336</v>
      </c>
      <c r="P639" s="10">
        <v>46198.708333333336</v>
      </c>
      <c r="Q639" s="8" t="s">
        <v>56</v>
      </c>
      <c r="R639" s="8">
        <v>4</v>
      </c>
      <c r="S639" s="8">
        <v>0</v>
      </c>
      <c r="T639" s="8" t="b">
        <v>0</v>
      </c>
      <c r="U639" s="34">
        <v>540</v>
      </c>
      <c r="V639" s="34">
        <v>506</v>
      </c>
      <c r="W639" s="34">
        <v>384</v>
      </c>
      <c r="X639" s="8">
        <v>0</v>
      </c>
      <c r="Y639" s="8">
        <v>0</v>
      </c>
      <c r="Z639" s="10">
        <v>46198.338888888888</v>
      </c>
      <c r="AA639" s="10">
        <v>46198.69027777778</v>
      </c>
      <c r="AB639" s="8">
        <v>4</v>
      </c>
      <c r="AC639" s="8">
        <v>0</v>
      </c>
      <c r="AD639" s="8"/>
      <c r="AE639" s="46">
        <v>1</v>
      </c>
      <c r="AF639" s="46">
        <v>0</v>
      </c>
      <c r="AG639" s="41">
        <v>540</v>
      </c>
    </row>
    <row r="640" spans="2:33">
      <c r="B640" s="8" t="s">
        <v>8326</v>
      </c>
      <c r="C640" s="8" t="s">
        <v>82</v>
      </c>
      <c r="D640" s="8" t="s">
        <v>93</v>
      </c>
      <c r="E640" s="9">
        <v>46174</v>
      </c>
      <c r="F640" s="8" t="s">
        <v>52</v>
      </c>
      <c r="G640" s="8" t="s">
        <v>92</v>
      </c>
      <c r="H640" s="8" t="s">
        <v>53</v>
      </c>
      <c r="I640" s="8" t="s">
        <v>94</v>
      </c>
      <c r="J640" s="61">
        <v>0</v>
      </c>
      <c r="K640" s="8">
        <v>1</v>
      </c>
      <c r="L640" s="8">
        <v>4</v>
      </c>
      <c r="M640" s="8" t="s">
        <v>84</v>
      </c>
      <c r="N640" s="9">
        <v>46203</v>
      </c>
      <c r="O640" s="10">
        <v>46203.375</v>
      </c>
      <c r="P640" s="10">
        <v>46203.625</v>
      </c>
      <c r="Q640" s="8" t="s">
        <v>56</v>
      </c>
      <c r="R640" s="8">
        <v>4</v>
      </c>
      <c r="S640" s="8">
        <v>0</v>
      </c>
      <c r="T640" s="8" t="b">
        <v>0</v>
      </c>
      <c r="U640" s="34">
        <v>360</v>
      </c>
      <c r="V640" s="34">
        <v>328</v>
      </c>
      <c r="W640" s="34">
        <v>245</v>
      </c>
      <c r="X640" s="8">
        <v>0</v>
      </c>
      <c r="Y640" s="8">
        <v>0</v>
      </c>
      <c r="Z640" s="10">
        <v>46203.37777777778</v>
      </c>
      <c r="AA640" s="10">
        <v>46203.605555555558</v>
      </c>
      <c r="AB640" s="8">
        <v>4</v>
      </c>
      <c r="AC640" s="8">
        <v>0</v>
      </c>
      <c r="AD640" s="8"/>
      <c r="AE640" s="46">
        <v>1</v>
      </c>
      <c r="AF640" s="46">
        <v>0</v>
      </c>
      <c r="AG640" s="41">
        <v>360</v>
      </c>
    </row>
    <row r="641" spans="2:33">
      <c r="B641" s="8" t="s">
        <v>8326</v>
      </c>
      <c r="C641" s="8" t="s">
        <v>82</v>
      </c>
      <c r="D641" s="8" t="s">
        <v>83</v>
      </c>
      <c r="E641" s="9">
        <v>46204</v>
      </c>
      <c r="F641" s="8" t="s">
        <v>52</v>
      </c>
      <c r="G641" s="8" t="s">
        <v>64</v>
      </c>
      <c r="H641" s="8" t="s">
        <v>53</v>
      </c>
      <c r="I641" s="8" t="s">
        <v>67</v>
      </c>
      <c r="J641" s="61">
        <v>0</v>
      </c>
      <c r="K641" s="8">
        <v>1</v>
      </c>
      <c r="L641" s="8">
        <v>4</v>
      </c>
      <c r="M641" s="8" t="s">
        <v>84</v>
      </c>
      <c r="N641" s="9">
        <v>46204</v>
      </c>
      <c r="O641" s="10">
        <v>46204.333333333336</v>
      </c>
      <c r="P641" s="10">
        <v>46204.666666666664</v>
      </c>
      <c r="Q641" s="8" t="s">
        <v>58</v>
      </c>
      <c r="R641" s="8">
        <v>4</v>
      </c>
      <c r="S641" s="8">
        <v>0</v>
      </c>
      <c r="T641" s="8" t="b">
        <v>0</v>
      </c>
      <c r="U641" s="34">
        <v>480</v>
      </c>
      <c r="V641" s="34">
        <v>443</v>
      </c>
      <c r="W641" s="34">
        <v>303</v>
      </c>
      <c r="X641" s="8">
        <v>0</v>
      </c>
      <c r="Y641" s="8">
        <v>0</v>
      </c>
      <c r="Z641" s="10">
        <v>46204.34097222222</v>
      </c>
      <c r="AA641" s="10">
        <v>46204.648611111108</v>
      </c>
      <c r="AB641" s="8">
        <v>4</v>
      </c>
      <c r="AC641" s="8">
        <v>0</v>
      </c>
      <c r="AD641" s="8"/>
      <c r="AE641" s="46">
        <v>1</v>
      </c>
      <c r="AF641" s="46">
        <v>0</v>
      </c>
      <c r="AG641" s="41">
        <v>480</v>
      </c>
    </row>
    <row r="642" spans="2:33">
      <c r="B642" s="8" t="s">
        <v>8326</v>
      </c>
      <c r="C642" s="8" t="s">
        <v>82</v>
      </c>
      <c r="D642" s="8" t="s">
        <v>83</v>
      </c>
      <c r="E642" s="9">
        <v>46204</v>
      </c>
      <c r="F642" s="8" t="s">
        <v>52</v>
      </c>
      <c r="G642" s="8" t="s">
        <v>64</v>
      </c>
      <c r="H642" s="8" t="s">
        <v>53</v>
      </c>
      <c r="I642" s="8" t="s">
        <v>68</v>
      </c>
      <c r="J642" s="61">
        <v>0</v>
      </c>
      <c r="K642" s="8">
        <v>1</v>
      </c>
      <c r="L642" s="8">
        <v>4</v>
      </c>
      <c r="M642" s="8" t="s">
        <v>84</v>
      </c>
      <c r="N642" s="9">
        <v>46206</v>
      </c>
      <c r="O642" s="10">
        <v>46206.541666666664</v>
      </c>
      <c r="P642" s="10">
        <v>46206.6875</v>
      </c>
      <c r="Q642" s="8" t="s">
        <v>58</v>
      </c>
      <c r="R642" s="8">
        <v>4</v>
      </c>
      <c r="S642" s="8">
        <v>0</v>
      </c>
      <c r="T642" s="8" t="b">
        <v>0</v>
      </c>
      <c r="U642" s="34">
        <v>210</v>
      </c>
      <c r="V642" s="34">
        <v>179</v>
      </c>
      <c r="W642" s="34">
        <v>114</v>
      </c>
      <c r="X642" s="8">
        <v>0</v>
      </c>
      <c r="Y642" s="8">
        <v>0</v>
      </c>
      <c r="Z642" s="10">
        <v>46206.55</v>
      </c>
      <c r="AA642" s="10">
        <v>46206.674305555556</v>
      </c>
      <c r="AB642" s="8">
        <v>4</v>
      </c>
      <c r="AC642" s="8">
        <v>0</v>
      </c>
      <c r="AD642" s="8"/>
      <c r="AE642" s="46">
        <v>1</v>
      </c>
      <c r="AF642" s="46">
        <v>0</v>
      </c>
      <c r="AG642" s="41">
        <v>210</v>
      </c>
    </row>
    <row r="643" spans="2:33">
      <c r="B643" s="8" t="s">
        <v>8326</v>
      </c>
      <c r="C643" s="8" t="s">
        <v>82</v>
      </c>
      <c r="D643" s="8" t="s">
        <v>83</v>
      </c>
      <c r="E643" s="9">
        <v>46204</v>
      </c>
      <c r="F643" s="8" t="s">
        <v>52</v>
      </c>
      <c r="G643" s="8" t="s">
        <v>64</v>
      </c>
      <c r="H643" s="8" t="s">
        <v>53</v>
      </c>
      <c r="I643" s="8" t="s">
        <v>68</v>
      </c>
      <c r="J643" s="61">
        <v>0</v>
      </c>
      <c r="K643" s="8">
        <v>1</v>
      </c>
      <c r="L643" s="8">
        <v>4</v>
      </c>
      <c r="M643" s="8" t="s">
        <v>84</v>
      </c>
      <c r="N643" s="9">
        <v>46207</v>
      </c>
      <c r="O643" s="10">
        <v>46207.354166666664</v>
      </c>
      <c r="P643" s="10">
        <v>46207.6875</v>
      </c>
      <c r="Q643" s="8" t="s">
        <v>58</v>
      </c>
      <c r="R643" s="8">
        <v>4</v>
      </c>
      <c r="S643" s="8">
        <v>0</v>
      </c>
      <c r="T643" s="8" t="b">
        <v>0</v>
      </c>
      <c r="U643" s="34">
        <v>480</v>
      </c>
      <c r="V643" s="34">
        <v>453</v>
      </c>
      <c r="W643" s="34">
        <v>348</v>
      </c>
      <c r="X643" s="8">
        <v>0</v>
      </c>
      <c r="Y643" s="8">
        <v>0</v>
      </c>
      <c r="Z643" s="10">
        <v>46207.36041666667</v>
      </c>
      <c r="AA643" s="10">
        <v>46207.675000000003</v>
      </c>
      <c r="AB643" s="8">
        <v>4</v>
      </c>
      <c r="AC643" s="8">
        <v>0</v>
      </c>
      <c r="AD643" s="8"/>
      <c r="AE643" s="46">
        <v>1</v>
      </c>
      <c r="AF643" s="46">
        <v>0</v>
      </c>
      <c r="AG643" s="41">
        <v>480</v>
      </c>
    </row>
    <row r="644" spans="2:33">
      <c r="B644" s="8" t="s">
        <v>8326</v>
      </c>
      <c r="C644" s="8" t="s">
        <v>82</v>
      </c>
      <c r="D644" s="8" t="s">
        <v>83</v>
      </c>
      <c r="E644" s="9">
        <v>46204</v>
      </c>
      <c r="F644" s="8" t="s">
        <v>52</v>
      </c>
      <c r="G644" s="8" t="s">
        <v>64</v>
      </c>
      <c r="H644" s="8" t="s">
        <v>53</v>
      </c>
      <c r="I644" s="8" t="s">
        <v>62</v>
      </c>
      <c r="J644" s="61">
        <v>0</v>
      </c>
      <c r="K644" s="8">
        <v>1</v>
      </c>
      <c r="L644" s="8">
        <v>4</v>
      </c>
      <c r="M644" s="8" t="s">
        <v>84</v>
      </c>
      <c r="N644" s="9">
        <v>46209</v>
      </c>
      <c r="O644" s="10">
        <v>46209.375</v>
      </c>
      <c r="P644" s="10">
        <v>46209.666666666664</v>
      </c>
      <c r="Q644" s="8" t="s">
        <v>58</v>
      </c>
      <c r="R644" s="8">
        <v>4</v>
      </c>
      <c r="S644" s="8">
        <v>0</v>
      </c>
      <c r="T644" s="8" t="b">
        <v>0</v>
      </c>
      <c r="U644" s="34">
        <v>420</v>
      </c>
      <c r="V644" s="34">
        <v>396</v>
      </c>
      <c r="W644" s="34">
        <v>262</v>
      </c>
      <c r="X644" s="8">
        <v>0</v>
      </c>
      <c r="Y644" s="8">
        <v>0</v>
      </c>
      <c r="Z644" s="10">
        <v>46209.37777777778</v>
      </c>
      <c r="AA644" s="10">
        <v>46209.652777777781</v>
      </c>
      <c r="AB644" s="8">
        <v>4</v>
      </c>
      <c r="AC644" s="8">
        <v>0</v>
      </c>
      <c r="AD644" s="8"/>
      <c r="AE644" s="46">
        <v>1</v>
      </c>
      <c r="AF644" s="46">
        <v>0</v>
      </c>
      <c r="AG644" s="41">
        <v>420</v>
      </c>
    </row>
    <row r="645" spans="2:33">
      <c r="B645" s="8" t="s">
        <v>8326</v>
      </c>
      <c r="C645" s="8" t="s">
        <v>82</v>
      </c>
      <c r="D645" s="8" t="s">
        <v>83</v>
      </c>
      <c r="E645" s="9">
        <v>46204</v>
      </c>
      <c r="F645" s="8" t="s">
        <v>52</v>
      </c>
      <c r="G645" s="8" t="s">
        <v>64</v>
      </c>
      <c r="H645" s="8" t="s">
        <v>53</v>
      </c>
      <c r="I645" s="8" t="s">
        <v>57</v>
      </c>
      <c r="J645" s="61">
        <v>0</v>
      </c>
      <c r="K645" s="8">
        <v>1</v>
      </c>
      <c r="L645" s="8">
        <v>4</v>
      </c>
      <c r="M645" s="8" t="s">
        <v>84</v>
      </c>
      <c r="N645" s="9">
        <v>46210</v>
      </c>
      <c r="O645" s="10">
        <v>46210.333333333336</v>
      </c>
      <c r="P645" s="10">
        <v>46210.666666666664</v>
      </c>
      <c r="Q645" s="8" t="s">
        <v>58</v>
      </c>
      <c r="R645" s="8">
        <v>4</v>
      </c>
      <c r="S645" s="8">
        <v>0</v>
      </c>
      <c r="T645" s="8" t="b">
        <v>0</v>
      </c>
      <c r="U645" s="34">
        <v>480</v>
      </c>
      <c r="V645" s="34">
        <v>431</v>
      </c>
      <c r="W645" s="34">
        <v>310</v>
      </c>
      <c r="X645" s="8">
        <v>0</v>
      </c>
      <c r="Y645" s="8">
        <v>0</v>
      </c>
      <c r="Z645" s="10">
        <v>46210.340277777781</v>
      </c>
      <c r="AA645" s="10">
        <v>46210.63958333333</v>
      </c>
      <c r="AB645" s="8">
        <v>4</v>
      </c>
      <c r="AC645" s="8">
        <v>0</v>
      </c>
      <c r="AD645" s="8"/>
      <c r="AE645" s="46">
        <v>1</v>
      </c>
      <c r="AF645" s="46">
        <v>0</v>
      </c>
      <c r="AG645" s="41">
        <v>480</v>
      </c>
    </row>
    <row r="646" spans="2:33">
      <c r="B646" s="8" t="s">
        <v>8326</v>
      </c>
      <c r="C646" s="8" t="s">
        <v>82</v>
      </c>
      <c r="D646" s="8" t="s">
        <v>83</v>
      </c>
      <c r="E646" s="9">
        <v>46204</v>
      </c>
      <c r="F646" s="8" t="s">
        <v>52</v>
      </c>
      <c r="G646" s="8" t="s">
        <v>64</v>
      </c>
      <c r="H646" s="8" t="s">
        <v>53</v>
      </c>
      <c r="I646" s="8" t="s">
        <v>59</v>
      </c>
      <c r="J646" s="61">
        <v>0</v>
      </c>
      <c r="K646" s="8">
        <v>1</v>
      </c>
      <c r="L646" s="8">
        <v>4</v>
      </c>
      <c r="M646" s="8" t="s">
        <v>84</v>
      </c>
      <c r="N646" s="9">
        <v>46217</v>
      </c>
      <c r="O646" s="10">
        <v>46217.333333333336</v>
      </c>
      <c r="P646" s="10">
        <v>46217.666666666664</v>
      </c>
      <c r="Q646" s="8" t="s">
        <v>58</v>
      </c>
      <c r="R646" s="8">
        <v>4</v>
      </c>
      <c r="S646" s="8">
        <v>0</v>
      </c>
      <c r="T646" s="8" t="b">
        <v>0</v>
      </c>
      <c r="U646" s="34">
        <v>480</v>
      </c>
      <c r="V646" s="34">
        <v>431</v>
      </c>
      <c r="W646" s="34">
        <v>319</v>
      </c>
      <c r="X646" s="8">
        <v>0</v>
      </c>
      <c r="Y646" s="8">
        <v>0</v>
      </c>
      <c r="Z646" s="10">
        <v>46217.339583333334</v>
      </c>
      <c r="AA646" s="10">
        <v>46217.638888888891</v>
      </c>
      <c r="AB646" s="8">
        <v>4</v>
      </c>
      <c r="AC646" s="8">
        <v>0</v>
      </c>
      <c r="AD646" s="8"/>
      <c r="AE646" s="46">
        <v>1</v>
      </c>
      <c r="AF646" s="46">
        <v>0</v>
      </c>
      <c r="AG646" s="41">
        <v>480</v>
      </c>
    </row>
    <row r="647" spans="2:33">
      <c r="B647" s="8" t="s">
        <v>8326</v>
      </c>
      <c r="C647" s="8" t="s">
        <v>82</v>
      </c>
      <c r="D647" s="8" t="s">
        <v>83</v>
      </c>
      <c r="E647" s="9">
        <v>46204</v>
      </c>
      <c r="F647" s="8" t="s">
        <v>52</v>
      </c>
      <c r="G647" s="8" t="s">
        <v>64</v>
      </c>
      <c r="H647" s="8" t="s">
        <v>53</v>
      </c>
      <c r="I647" s="8" t="s">
        <v>68</v>
      </c>
      <c r="J647" s="61">
        <v>0</v>
      </c>
      <c r="K647" s="8">
        <v>1</v>
      </c>
      <c r="L647" s="8">
        <v>4</v>
      </c>
      <c r="M647" s="8" t="s">
        <v>84</v>
      </c>
      <c r="N647" s="9">
        <v>46218</v>
      </c>
      <c r="O647" s="10">
        <v>46218.5625</v>
      </c>
      <c r="P647" s="10">
        <v>46218.6875</v>
      </c>
      <c r="Q647" s="8" t="s">
        <v>58</v>
      </c>
      <c r="R647" s="8">
        <v>4</v>
      </c>
      <c r="S647" s="8">
        <v>0</v>
      </c>
      <c r="T647" s="8" t="b">
        <v>0</v>
      </c>
      <c r="U647" s="34">
        <v>180</v>
      </c>
      <c r="V647" s="34">
        <v>155</v>
      </c>
      <c r="W647" s="34">
        <v>91</v>
      </c>
      <c r="X647" s="8">
        <v>0</v>
      </c>
      <c r="Y647" s="8">
        <v>0</v>
      </c>
      <c r="Z647" s="10">
        <v>46218.570138888892</v>
      </c>
      <c r="AA647" s="10">
        <v>46218.677777777775</v>
      </c>
      <c r="AB647" s="8">
        <v>4</v>
      </c>
      <c r="AC647" s="8">
        <v>0</v>
      </c>
      <c r="AD647" s="8"/>
      <c r="AE647" s="46">
        <v>1</v>
      </c>
      <c r="AF647" s="46">
        <v>0</v>
      </c>
      <c r="AG647" s="41">
        <v>180</v>
      </c>
    </row>
    <row r="648" spans="2:33">
      <c r="B648" s="8" t="s">
        <v>8326</v>
      </c>
      <c r="C648" s="8" t="s">
        <v>82</v>
      </c>
      <c r="D648" s="8" t="s">
        <v>83</v>
      </c>
      <c r="E648" s="9">
        <v>46204</v>
      </c>
      <c r="F648" s="8" t="s">
        <v>52</v>
      </c>
      <c r="G648" s="8" t="s">
        <v>64</v>
      </c>
      <c r="H648" s="8" t="s">
        <v>53</v>
      </c>
      <c r="I648" s="8" t="s">
        <v>57</v>
      </c>
      <c r="J648" s="61">
        <v>0</v>
      </c>
      <c r="K648" s="8">
        <v>1</v>
      </c>
      <c r="L648" s="8">
        <v>4</v>
      </c>
      <c r="M648" s="8" t="s">
        <v>84</v>
      </c>
      <c r="N648" s="9">
        <v>46219</v>
      </c>
      <c r="O648" s="10">
        <v>46219.354166666664</v>
      </c>
      <c r="P648" s="10">
        <v>46219.479166666664</v>
      </c>
      <c r="Q648" s="8" t="s">
        <v>58</v>
      </c>
      <c r="R648" s="8">
        <v>4</v>
      </c>
      <c r="S648" s="8">
        <v>0</v>
      </c>
      <c r="T648" s="8" t="b">
        <v>0</v>
      </c>
      <c r="U648" s="34">
        <v>180</v>
      </c>
      <c r="V648" s="34">
        <v>153</v>
      </c>
      <c r="W648" s="34">
        <v>88</v>
      </c>
      <c r="X648" s="8">
        <v>0</v>
      </c>
      <c r="Y648" s="8">
        <v>0</v>
      </c>
      <c r="Z648" s="10">
        <v>46219.36041666667</v>
      </c>
      <c r="AA648" s="10">
        <v>46219.466666666667</v>
      </c>
      <c r="AB648" s="8">
        <v>4</v>
      </c>
      <c r="AC648" s="8">
        <v>0</v>
      </c>
      <c r="AD648" s="8"/>
      <c r="AE648" s="46">
        <v>1</v>
      </c>
      <c r="AF648" s="46">
        <v>0</v>
      </c>
      <c r="AG648" s="41">
        <v>180</v>
      </c>
    </row>
    <row r="649" spans="2:33">
      <c r="B649" s="8" t="s">
        <v>8326</v>
      </c>
      <c r="C649" s="8" t="s">
        <v>82</v>
      </c>
      <c r="D649" s="8" t="s">
        <v>83</v>
      </c>
      <c r="E649" s="9">
        <v>46204</v>
      </c>
      <c r="F649" s="8" t="s">
        <v>52</v>
      </c>
      <c r="G649" s="8" t="s">
        <v>64</v>
      </c>
      <c r="H649" s="8" t="s">
        <v>53</v>
      </c>
      <c r="I649" s="8" t="s">
        <v>54</v>
      </c>
      <c r="J649" s="61">
        <v>0</v>
      </c>
      <c r="K649" s="8">
        <v>1</v>
      </c>
      <c r="L649" s="8">
        <v>4</v>
      </c>
      <c r="M649" s="8" t="s">
        <v>84</v>
      </c>
      <c r="N649" s="9">
        <v>46221</v>
      </c>
      <c r="O649" s="10">
        <v>46221.3125</v>
      </c>
      <c r="P649" s="10">
        <v>46221.645833333336</v>
      </c>
      <c r="Q649" s="8" t="s">
        <v>58</v>
      </c>
      <c r="R649" s="8">
        <v>4</v>
      </c>
      <c r="S649" s="8">
        <v>0</v>
      </c>
      <c r="T649" s="8" t="b">
        <v>0</v>
      </c>
      <c r="U649" s="34">
        <v>480</v>
      </c>
      <c r="V649" s="34">
        <v>436</v>
      </c>
      <c r="W649" s="34">
        <v>300</v>
      </c>
      <c r="X649" s="8">
        <v>0</v>
      </c>
      <c r="Y649" s="8">
        <v>0</v>
      </c>
      <c r="Z649" s="10">
        <v>46221.320833333331</v>
      </c>
      <c r="AA649" s="10">
        <v>46221.623611111114</v>
      </c>
      <c r="AB649" s="8">
        <v>4</v>
      </c>
      <c r="AC649" s="8">
        <v>0</v>
      </c>
      <c r="AD649" s="8"/>
      <c r="AE649" s="46">
        <v>1</v>
      </c>
      <c r="AF649" s="46">
        <v>0</v>
      </c>
      <c r="AG649" s="41">
        <v>480</v>
      </c>
    </row>
    <row r="650" spans="2:33">
      <c r="B650" s="8" t="s">
        <v>8326</v>
      </c>
      <c r="C650" s="8" t="s">
        <v>82</v>
      </c>
      <c r="D650" s="8" t="s">
        <v>83</v>
      </c>
      <c r="E650" s="9">
        <v>46204</v>
      </c>
      <c r="F650" s="8" t="s">
        <v>52</v>
      </c>
      <c r="G650" s="8" t="s">
        <v>64</v>
      </c>
      <c r="H650" s="8" t="s">
        <v>53</v>
      </c>
      <c r="I650" s="8" t="s">
        <v>54</v>
      </c>
      <c r="J650" s="61">
        <v>0</v>
      </c>
      <c r="K650" s="8">
        <v>1</v>
      </c>
      <c r="L650" s="8">
        <v>4</v>
      </c>
      <c r="M650" s="8" t="s">
        <v>84</v>
      </c>
      <c r="N650" s="9">
        <v>46222</v>
      </c>
      <c r="O650" s="10">
        <v>46222.375</v>
      </c>
      <c r="P650" s="10">
        <v>46222.583333333336</v>
      </c>
      <c r="Q650" s="8" t="s">
        <v>58</v>
      </c>
      <c r="R650" s="8">
        <v>4</v>
      </c>
      <c r="S650" s="8">
        <v>0</v>
      </c>
      <c r="T650" s="8" t="b">
        <v>0</v>
      </c>
      <c r="U650" s="34">
        <v>300</v>
      </c>
      <c r="V650" s="34">
        <v>275</v>
      </c>
      <c r="W650" s="34">
        <v>192</v>
      </c>
      <c r="X650" s="8">
        <v>0</v>
      </c>
      <c r="Y650" s="8">
        <v>0</v>
      </c>
      <c r="Z650" s="10">
        <v>46222.379166666666</v>
      </c>
      <c r="AA650" s="10">
        <v>46222.570138888892</v>
      </c>
      <c r="AB650" s="8">
        <v>4</v>
      </c>
      <c r="AC650" s="8">
        <v>0</v>
      </c>
      <c r="AD650" s="8"/>
      <c r="AE650" s="46">
        <v>1</v>
      </c>
      <c r="AF650" s="46">
        <v>0</v>
      </c>
      <c r="AG650" s="41">
        <v>300</v>
      </c>
    </row>
    <row r="651" spans="2:33">
      <c r="B651" s="8" t="s">
        <v>8326</v>
      </c>
      <c r="C651" s="8" t="s">
        <v>82</v>
      </c>
      <c r="D651" s="8" t="s">
        <v>83</v>
      </c>
      <c r="E651" s="9">
        <v>46204</v>
      </c>
      <c r="F651" s="8" t="s">
        <v>52</v>
      </c>
      <c r="G651" s="8" t="s">
        <v>64</v>
      </c>
      <c r="H651" s="8" t="s">
        <v>53</v>
      </c>
      <c r="I651" s="8" t="s">
        <v>67</v>
      </c>
      <c r="J651" s="61">
        <v>0</v>
      </c>
      <c r="K651" s="8">
        <v>1</v>
      </c>
      <c r="L651" s="8">
        <v>4</v>
      </c>
      <c r="M651" s="8" t="s">
        <v>84</v>
      </c>
      <c r="N651" s="9">
        <v>46224</v>
      </c>
      <c r="O651" s="10">
        <v>46224.333333333336</v>
      </c>
      <c r="P651" s="10">
        <v>46224.666666666664</v>
      </c>
      <c r="Q651" s="8" t="s">
        <v>58</v>
      </c>
      <c r="R651" s="8">
        <v>4</v>
      </c>
      <c r="S651" s="8">
        <v>0</v>
      </c>
      <c r="T651" s="8" t="b">
        <v>0</v>
      </c>
      <c r="U651" s="34">
        <v>480</v>
      </c>
      <c r="V651" s="34">
        <v>456</v>
      </c>
      <c r="W651" s="34">
        <v>337</v>
      </c>
      <c r="X651" s="8">
        <v>0</v>
      </c>
      <c r="Y651" s="8">
        <v>0</v>
      </c>
      <c r="Z651" s="10">
        <v>46224.34097222222</v>
      </c>
      <c r="AA651" s="10">
        <v>46224.657638888886</v>
      </c>
      <c r="AB651" s="8">
        <v>4</v>
      </c>
      <c r="AC651" s="8">
        <v>0</v>
      </c>
      <c r="AD651" s="8"/>
      <c r="AE651" s="46">
        <v>1</v>
      </c>
      <c r="AF651" s="46">
        <v>0</v>
      </c>
      <c r="AG651" s="41">
        <v>480</v>
      </c>
    </row>
    <row r="652" spans="2:33">
      <c r="B652" s="8" t="s">
        <v>8326</v>
      </c>
      <c r="C652" s="8" t="s">
        <v>82</v>
      </c>
      <c r="D652" s="8" t="s">
        <v>83</v>
      </c>
      <c r="E652" s="9">
        <v>46204</v>
      </c>
      <c r="F652" s="8" t="s">
        <v>52</v>
      </c>
      <c r="G652" s="8" t="s">
        <v>64</v>
      </c>
      <c r="H652" s="8" t="s">
        <v>53</v>
      </c>
      <c r="I652" s="8" t="s">
        <v>68</v>
      </c>
      <c r="J652" s="61">
        <v>0</v>
      </c>
      <c r="K652" s="8">
        <v>1</v>
      </c>
      <c r="L652" s="8">
        <v>4</v>
      </c>
      <c r="M652" s="8" t="s">
        <v>84</v>
      </c>
      <c r="N652" s="9">
        <v>46225</v>
      </c>
      <c r="O652" s="10">
        <v>46225.333333333336</v>
      </c>
      <c r="P652" s="10">
        <v>46225.520833333336</v>
      </c>
      <c r="Q652" s="8" t="s">
        <v>58</v>
      </c>
      <c r="R652" s="8">
        <v>4</v>
      </c>
      <c r="S652" s="8">
        <v>0</v>
      </c>
      <c r="T652" s="8" t="b">
        <v>0</v>
      </c>
      <c r="U652" s="34">
        <v>270</v>
      </c>
      <c r="V652" s="34">
        <v>247</v>
      </c>
      <c r="W652" s="34">
        <v>144</v>
      </c>
      <c r="X652" s="8">
        <v>0</v>
      </c>
      <c r="Y652" s="8">
        <v>0</v>
      </c>
      <c r="Z652" s="10">
        <v>46225.335416666669</v>
      </c>
      <c r="AA652" s="10">
        <v>46225.506944444445</v>
      </c>
      <c r="AB652" s="8">
        <v>4</v>
      </c>
      <c r="AC652" s="8">
        <v>0</v>
      </c>
      <c r="AD652" s="8"/>
      <c r="AE652" s="46">
        <v>1</v>
      </c>
      <c r="AF652" s="46">
        <v>0</v>
      </c>
      <c r="AG652" s="41">
        <v>270</v>
      </c>
    </row>
    <row r="653" spans="2:33">
      <c r="B653" s="8" t="s">
        <v>8326</v>
      </c>
      <c r="C653" s="8" t="s">
        <v>82</v>
      </c>
      <c r="D653" s="8" t="s">
        <v>83</v>
      </c>
      <c r="E653" s="9">
        <v>46204</v>
      </c>
      <c r="F653" s="8" t="s">
        <v>52</v>
      </c>
      <c r="G653" s="8" t="s">
        <v>64</v>
      </c>
      <c r="H653" s="8" t="s">
        <v>53</v>
      </c>
      <c r="I653" s="8" t="s">
        <v>54</v>
      </c>
      <c r="J653" s="61">
        <v>0</v>
      </c>
      <c r="K653" s="8">
        <v>1</v>
      </c>
      <c r="L653" s="8">
        <v>4</v>
      </c>
      <c r="M653" s="8" t="s">
        <v>84</v>
      </c>
      <c r="N653" s="9">
        <v>46227</v>
      </c>
      <c r="O653" s="10">
        <v>46227.333333333336</v>
      </c>
      <c r="P653" s="10">
        <v>46227.666666666664</v>
      </c>
      <c r="Q653" s="8" t="s">
        <v>58</v>
      </c>
      <c r="R653" s="8">
        <v>4</v>
      </c>
      <c r="S653" s="8">
        <v>0</v>
      </c>
      <c r="T653" s="8" t="b">
        <v>0</v>
      </c>
      <c r="U653" s="34">
        <v>480</v>
      </c>
      <c r="V653" s="34">
        <v>450</v>
      </c>
      <c r="W653" s="34">
        <v>315</v>
      </c>
      <c r="X653" s="8">
        <v>0</v>
      </c>
      <c r="Y653" s="8">
        <v>0</v>
      </c>
      <c r="Z653" s="10">
        <v>46227.336111111108</v>
      </c>
      <c r="AA653" s="10">
        <v>46227.648611111108</v>
      </c>
      <c r="AB653" s="8">
        <v>4</v>
      </c>
      <c r="AC653" s="8">
        <v>0</v>
      </c>
      <c r="AD653" s="8"/>
      <c r="AE653" s="46">
        <v>1</v>
      </c>
      <c r="AF653" s="46">
        <v>0</v>
      </c>
      <c r="AG653" s="41">
        <v>480</v>
      </c>
    </row>
    <row r="654" spans="2:33">
      <c r="B654" s="8" t="s">
        <v>8326</v>
      </c>
      <c r="C654" s="8" t="s">
        <v>82</v>
      </c>
      <c r="D654" s="8" t="s">
        <v>83</v>
      </c>
      <c r="E654" s="9">
        <v>46204</v>
      </c>
      <c r="F654" s="8" t="s">
        <v>52</v>
      </c>
      <c r="G654" s="8" t="s">
        <v>64</v>
      </c>
      <c r="H654" s="8" t="s">
        <v>53</v>
      </c>
      <c r="I654" s="8" t="s">
        <v>59</v>
      </c>
      <c r="J654" s="61">
        <v>0</v>
      </c>
      <c r="K654" s="8">
        <v>1</v>
      </c>
      <c r="L654" s="8">
        <v>4</v>
      </c>
      <c r="M654" s="8" t="s">
        <v>84</v>
      </c>
      <c r="N654" s="9">
        <v>46228</v>
      </c>
      <c r="O654" s="10">
        <v>46228.375</v>
      </c>
      <c r="P654" s="10">
        <v>46228.708333333336</v>
      </c>
      <c r="Q654" s="8" t="s">
        <v>58</v>
      </c>
      <c r="R654" s="8">
        <v>4</v>
      </c>
      <c r="S654" s="8">
        <v>0</v>
      </c>
      <c r="T654" s="8" t="b">
        <v>0</v>
      </c>
      <c r="U654" s="34">
        <v>480</v>
      </c>
      <c r="V654" s="34">
        <v>421</v>
      </c>
      <c r="W654" s="34">
        <v>320</v>
      </c>
      <c r="X654" s="8">
        <v>0</v>
      </c>
      <c r="Y654" s="8">
        <v>0</v>
      </c>
      <c r="Z654" s="10">
        <v>46228.381944444445</v>
      </c>
      <c r="AA654" s="10">
        <v>46228.674305555556</v>
      </c>
      <c r="AB654" s="8">
        <v>4</v>
      </c>
      <c r="AC654" s="8">
        <v>0</v>
      </c>
      <c r="AD654" s="8"/>
      <c r="AE654" s="46">
        <v>1</v>
      </c>
      <c r="AF654" s="46">
        <v>0</v>
      </c>
      <c r="AG654" s="41">
        <v>480</v>
      </c>
    </row>
    <row r="655" spans="2:33">
      <c r="B655" s="8" t="s">
        <v>8326</v>
      </c>
      <c r="C655" s="8" t="s">
        <v>82</v>
      </c>
      <c r="D655" s="8" t="s">
        <v>83</v>
      </c>
      <c r="E655" s="9">
        <v>46204</v>
      </c>
      <c r="F655" s="8" t="s">
        <v>52</v>
      </c>
      <c r="G655" s="8" t="s">
        <v>64</v>
      </c>
      <c r="H655" s="8" t="s">
        <v>53</v>
      </c>
      <c r="I655" s="8" t="s">
        <v>67</v>
      </c>
      <c r="J655" s="61">
        <v>0</v>
      </c>
      <c r="K655" s="8">
        <v>1</v>
      </c>
      <c r="L655" s="8">
        <v>4</v>
      </c>
      <c r="M655" s="8" t="s">
        <v>84</v>
      </c>
      <c r="N655" s="9">
        <v>46234</v>
      </c>
      <c r="O655" s="10">
        <v>46234.541666666664</v>
      </c>
      <c r="P655" s="10">
        <v>46234.6875</v>
      </c>
      <c r="Q655" s="8" t="s">
        <v>58</v>
      </c>
      <c r="R655" s="8">
        <v>4</v>
      </c>
      <c r="S655" s="8">
        <v>0</v>
      </c>
      <c r="T655" s="8" t="b">
        <v>0</v>
      </c>
      <c r="U655" s="34">
        <v>210</v>
      </c>
      <c r="V655" s="34">
        <v>180</v>
      </c>
      <c r="W655" s="34">
        <v>103</v>
      </c>
      <c r="X655" s="8">
        <v>0</v>
      </c>
      <c r="Y655" s="8">
        <v>0</v>
      </c>
      <c r="Z655" s="10">
        <v>46234.545138888891</v>
      </c>
      <c r="AA655" s="10">
        <v>46234.670138888891</v>
      </c>
      <c r="AB655" s="8">
        <v>4</v>
      </c>
      <c r="AC655" s="8">
        <v>0</v>
      </c>
      <c r="AD655" s="8"/>
      <c r="AE655" s="46">
        <v>1</v>
      </c>
      <c r="AF655" s="46">
        <v>0</v>
      </c>
      <c r="AG655" s="41">
        <v>210</v>
      </c>
    </row>
    <row r="656" spans="2:33">
      <c r="B656" s="8" t="s">
        <v>8326</v>
      </c>
      <c r="C656" s="8" t="s">
        <v>82</v>
      </c>
      <c r="D656" s="8" t="s">
        <v>85</v>
      </c>
      <c r="E656" s="9">
        <v>46204</v>
      </c>
      <c r="F656" s="8" t="s">
        <v>52</v>
      </c>
      <c r="G656" s="8" t="s">
        <v>64</v>
      </c>
      <c r="H656" s="8" t="s">
        <v>53</v>
      </c>
      <c r="I656" s="8" t="s">
        <v>68</v>
      </c>
      <c r="J656" s="61">
        <v>0</v>
      </c>
      <c r="K656" s="8">
        <v>1</v>
      </c>
      <c r="L656" s="8">
        <v>4</v>
      </c>
      <c r="M656" s="8" t="s">
        <v>84</v>
      </c>
      <c r="N656" s="9">
        <v>46205</v>
      </c>
      <c r="O656" s="10">
        <v>46205.3125</v>
      </c>
      <c r="P656" s="10">
        <v>46205.6875</v>
      </c>
      <c r="Q656" s="8" t="s">
        <v>58</v>
      </c>
      <c r="R656" s="8">
        <v>4</v>
      </c>
      <c r="S656" s="8">
        <v>0</v>
      </c>
      <c r="T656" s="8" t="b">
        <v>0</v>
      </c>
      <c r="U656" s="34">
        <v>540</v>
      </c>
      <c r="V656" s="34">
        <v>498</v>
      </c>
      <c r="W656" s="34">
        <v>357</v>
      </c>
      <c r="X656" s="8">
        <v>0</v>
      </c>
      <c r="Y656" s="8">
        <v>0</v>
      </c>
      <c r="Z656" s="10">
        <v>46205.317361111112</v>
      </c>
      <c r="AA656" s="10">
        <v>46205.663194444445</v>
      </c>
      <c r="AB656" s="8">
        <v>4</v>
      </c>
      <c r="AC656" s="8">
        <v>0</v>
      </c>
      <c r="AD656" s="8"/>
      <c r="AE656" s="46">
        <v>1</v>
      </c>
      <c r="AF656" s="46">
        <v>0</v>
      </c>
      <c r="AG656" s="41">
        <v>540</v>
      </c>
    </row>
    <row r="657" spans="2:33">
      <c r="B657" s="8" t="s">
        <v>8326</v>
      </c>
      <c r="C657" s="8" t="s">
        <v>82</v>
      </c>
      <c r="D657" s="8" t="s">
        <v>85</v>
      </c>
      <c r="E657" s="9">
        <v>46204</v>
      </c>
      <c r="F657" s="8" t="s">
        <v>52</v>
      </c>
      <c r="G657" s="8" t="s">
        <v>64</v>
      </c>
      <c r="H657" s="8" t="s">
        <v>53</v>
      </c>
      <c r="I657" s="8" t="s">
        <v>62</v>
      </c>
      <c r="J657" s="61">
        <v>0</v>
      </c>
      <c r="K657" s="8">
        <v>1</v>
      </c>
      <c r="L657" s="8">
        <v>4</v>
      </c>
      <c r="M657" s="8" t="s">
        <v>84</v>
      </c>
      <c r="N657" s="9">
        <v>46207</v>
      </c>
      <c r="O657" s="10">
        <v>46207.375</v>
      </c>
      <c r="P657" s="10">
        <v>46207.708333333336</v>
      </c>
      <c r="Q657" s="8" t="s">
        <v>58</v>
      </c>
      <c r="R657" s="8">
        <v>4</v>
      </c>
      <c r="S657" s="8">
        <v>0</v>
      </c>
      <c r="T657" s="8" t="b">
        <v>0</v>
      </c>
      <c r="U657" s="34">
        <v>480</v>
      </c>
      <c r="V657" s="34">
        <v>437</v>
      </c>
      <c r="W657" s="34">
        <v>311</v>
      </c>
      <c r="X657" s="8">
        <v>0</v>
      </c>
      <c r="Y657" s="8">
        <v>0</v>
      </c>
      <c r="Z657" s="10">
        <v>46207.380555555559</v>
      </c>
      <c r="AA657" s="10">
        <v>46207.684027777781</v>
      </c>
      <c r="AB657" s="8">
        <v>4</v>
      </c>
      <c r="AC657" s="8">
        <v>0</v>
      </c>
      <c r="AD657" s="8"/>
      <c r="AE657" s="46">
        <v>1</v>
      </c>
      <c r="AF657" s="46">
        <v>0</v>
      </c>
      <c r="AG657" s="41">
        <v>480</v>
      </c>
    </row>
    <row r="658" spans="2:33">
      <c r="B658" s="8" t="s">
        <v>8326</v>
      </c>
      <c r="C658" s="8" t="s">
        <v>82</v>
      </c>
      <c r="D658" s="8" t="s">
        <v>85</v>
      </c>
      <c r="E658" s="9">
        <v>46204</v>
      </c>
      <c r="F658" s="8" t="s">
        <v>52</v>
      </c>
      <c r="G658" s="8" t="s">
        <v>64</v>
      </c>
      <c r="H658" s="8" t="s">
        <v>53</v>
      </c>
      <c r="I658" s="8" t="s">
        <v>68</v>
      </c>
      <c r="J658" s="61">
        <v>0</v>
      </c>
      <c r="K658" s="8">
        <v>1</v>
      </c>
      <c r="L658" s="8">
        <v>4</v>
      </c>
      <c r="M658" s="8" t="s">
        <v>84</v>
      </c>
      <c r="N658" s="9">
        <v>46208</v>
      </c>
      <c r="O658" s="10">
        <v>46208.3125</v>
      </c>
      <c r="P658" s="10">
        <v>46208.5625</v>
      </c>
      <c r="Q658" s="8" t="s">
        <v>58</v>
      </c>
      <c r="R658" s="8">
        <v>4</v>
      </c>
      <c r="S658" s="8">
        <v>0</v>
      </c>
      <c r="T658" s="8" t="b">
        <v>0</v>
      </c>
      <c r="U658" s="34">
        <v>360</v>
      </c>
      <c r="V658" s="34">
        <v>334</v>
      </c>
      <c r="W658" s="34">
        <v>245</v>
      </c>
      <c r="X658" s="8">
        <v>0</v>
      </c>
      <c r="Y658" s="8">
        <v>0</v>
      </c>
      <c r="Z658" s="10">
        <v>46208.319444444445</v>
      </c>
      <c r="AA658" s="10">
        <v>46208.551388888889</v>
      </c>
      <c r="AB658" s="8">
        <v>4</v>
      </c>
      <c r="AC658" s="8">
        <v>0</v>
      </c>
      <c r="AD658" s="8"/>
      <c r="AE658" s="46">
        <v>1</v>
      </c>
      <c r="AF658" s="46">
        <v>0</v>
      </c>
      <c r="AG658" s="41">
        <v>360</v>
      </c>
    </row>
    <row r="659" spans="2:33">
      <c r="B659" s="8" t="s">
        <v>8326</v>
      </c>
      <c r="C659" s="8" t="s">
        <v>82</v>
      </c>
      <c r="D659" s="8" t="s">
        <v>85</v>
      </c>
      <c r="E659" s="9">
        <v>46204</v>
      </c>
      <c r="F659" s="8" t="s">
        <v>52</v>
      </c>
      <c r="G659" s="8" t="s">
        <v>64</v>
      </c>
      <c r="H659" s="8" t="s">
        <v>53</v>
      </c>
      <c r="I659" s="8" t="s">
        <v>62</v>
      </c>
      <c r="J659" s="61">
        <v>0</v>
      </c>
      <c r="K659" s="8">
        <v>1</v>
      </c>
      <c r="L659" s="8">
        <v>4</v>
      </c>
      <c r="M659" s="8" t="s">
        <v>84</v>
      </c>
      <c r="N659" s="9">
        <v>46209</v>
      </c>
      <c r="O659" s="10">
        <v>46209.3125</v>
      </c>
      <c r="P659" s="10">
        <v>46209.6875</v>
      </c>
      <c r="Q659" s="8" t="s">
        <v>58</v>
      </c>
      <c r="R659" s="8">
        <v>4</v>
      </c>
      <c r="S659" s="8">
        <v>0</v>
      </c>
      <c r="T659" s="8" t="b">
        <v>0</v>
      </c>
      <c r="U659" s="34">
        <v>540</v>
      </c>
      <c r="V659" s="34">
        <v>473</v>
      </c>
      <c r="W659" s="34">
        <v>371</v>
      </c>
      <c r="X659" s="8">
        <v>0</v>
      </c>
      <c r="Y659" s="8">
        <v>0</v>
      </c>
      <c r="Z659" s="10">
        <v>46209.320138888892</v>
      </c>
      <c r="AA659" s="10">
        <v>46209.648611111108</v>
      </c>
      <c r="AB659" s="8">
        <v>4</v>
      </c>
      <c r="AC659" s="8">
        <v>0</v>
      </c>
      <c r="AD659" s="8"/>
      <c r="AE659" s="46">
        <v>1</v>
      </c>
      <c r="AF659" s="46">
        <v>0</v>
      </c>
      <c r="AG659" s="41">
        <v>540</v>
      </c>
    </row>
    <row r="660" spans="2:33">
      <c r="B660" s="8" t="s">
        <v>8326</v>
      </c>
      <c r="C660" s="8" t="s">
        <v>82</v>
      </c>
      <c r="D660" s="8" t="s">
        <v>85</v>
      </c>
      <c r="E660" s="9">
        <v>46204</v>
      </c>
      <c r="F660" s="8" t="s">
        <v>52</v>
      </c>
      <c r="G660" s="8" t="s">
        <v>64</v>
      </c>
      <c r="H660" s="8" t="s">
        <v>53</v>
      </c>
      <c r="I660" s="8" t="s">
        <v>57</v>
      </c>
      <c r="J660" s="61">
        <v>0</v>
      </c>
      <c r="K660" s="8">
        <v>1</v>
      </c>
      <c r="L660" s="8">
        <v>4</v>
      </c>
      <c r="M660" s="8" t="s">
        <v>84</v>
      </c>
      <c r="N660" s="9">
        <v>46211</v>
      </c>
      <c r="O660" s="10">
        <v>46211.375</v>
      </c>
      <c r="P660" s="10">
        <v>46211.5625</v>
      </c>
      <c r="Q660" s="8" t="s">
        <v>58</v>
      </c>
      <c r="R660" s="8">
        <v>4</v>
      </c>
      <c r="S660" s="8">
        <v>0</v>
      </c>
      <c r="T660" s="8" t="b">
        <v>0</v>
      </c>
      <c r="U660" s="34">
        <v>270</v>
      </c>
      <c r="V660" s="34">
        <v>244</v>
      </c>
      <c r="W660" s="34">
        <v>170</v>
      </c>
      <c r="X660" s="8">
        <v>0</v>
      </c>
      <c r="Y660" s="8">
        <v>0</v>
      </c>
      <c r="Z660" s="10">
        <v>46211.382638888892</v>
      </c>
      <c r="AA660" s="10">
        <v>46211.552083333336</v>
      </c>
      <c r="AB660" s="8">
        <v>4</v>
      </c>
      <c r="AC660" s="8">
        <v>0</v>
      </c>
      <c r="AD660" s="8"/>
      <c r="AE660" s="46">
        <v>1</v>
      </c>
      <c r="AF660" s="46">
        <v>0</v>
      </c>
      <c r="AG660" s="41">
        <v>270</v>
      </c>
    </row>
    <row r="661" spans="2:33">
      <c r="B661" s="8" t="s">
        <v>8326</v>
      </c>
      <c r="C661" s="8" t="s">
        <v>82</v>
      </c>
      <c r="D661" s="8" t="s">
        <v>85</v>
      </c>
      <c r="E661" s="9">
        <v>46204</v>
      </c>
      <c r="F661" s="8" t="s">
        <v>52</v>
      </c>
      <c r="G661" s="8" t="s">
        <v>64</v>
      </c>
      <c r="H661" s="8" t="s">
        <v>53</v>
      </c>
      <c r="I661" s="8" t="s">
        <v>62</v>
      </c>
      <c r="J661" s="61">
        <v>0</v>
      </c>
      <c r="K661" s="8">
        <v>1</v>
      </c>
      <c r="L661" s="8">
        <v>4</v>
      </c>
      <c r="M661" s="8" t="s">
        <v>84</v>
      </c>
      <c r="N661" s="9">
        <v>46215</v>
      </c>
      <c r="O661" s="10">
        <v>46215.5625</v>
      </c>
      <c r="P661" s="10">
        <v>46215.729166666664</v>
      </c>
      <c r="Q661" s="8" t="s">
        <v>58</v>
      </c>
      <c r="R661" s="8">
        <v>4</v>
      </c>
      <c r="S661" s="8">
        <v>0</v>
      </c>
      <c r="T661" s="8" t="b">
        <v>0</v>
      </c>
      <c r="U661" s="34">
        <v>240</v>
      </c>
      <c r="V661" s="34">
        <v>216</v>
      </c>
      <c r="W661" s="34">
        <v>130</v>
      </c>
      <c r="X661" s="8">
        <v>0</v>
      </c>
      <c r="Y661" s="8">
        <v>0</v>
      </c>
      <c r="Z661" s="10">
        <v>46215.565972222219</v>
      </c>
      <c r="AA661" s="10">
        <v>46215.71597222222</v>
      </c>
      <c r="AB661" s="8">
        <v>4</v>
      </c>
      <c r="AC661" s="8">
        <v>0</v>
      </c>
      <c r="AD661" s="8"/>
      <c r="AE661" s="46">
        <v>1</v>
      </c>
      <c r="AF661" s="46">
        <v>0</v>
      </c>
      <c r="AG661" s="41">
        <v>240</v>
      </c>
    </row>
    <row r="662" spans="2:33">
      <c r="B662" s="8" t="s">
        <v>8326</v>
      </c>
      <c r="C662" s="8" t="s">
        <v>82</v>
      </c>
      <c r="D662" s="8" t="s">
        <v>85</v>
      </c>
      <c r="E662" s="9">
        <v>46204</v>
      </c>
      <c r="F662" s="8" t="s">
        <v>52</v>
      </c>
      <c r="G662" s="8" t="s">
        <v>64</v>
      </c>
      <c r="H662" s="8" t="s">
        <v>53</v>
      </c>
      <c r="I662" s="8" t="s">
        <v>68</v>
      </c>
      <c r="J662" s="61">
        <v>0</v>
      </c>
      <c r="K662" s="8">
        <v>1</v>
      </c>
      <c r="L662" s="8">
        <v>4</v>
      </c>
      <c r="M662" s="8" t="s">
        <v>84</v>
      </c>
      <c r="N662" s="9">
        <v>46218</v>
      </c>
      <c r="O662" s="10">
        <v>46218.375</v>
      </c>
      <c r="P662" s="10">
        <v>46218.541666666664</v>
      </c>
      <c r="Q662" s="8" t="s">
        <v>58</v>
      </c>
      <c r="R662" s="8">
        <v>4</v>
      </c>
      <c r="S662" s="8">
        <v>0</v>
      </c>
      <c r="T662" s="8" t="b">
        <v>0</v>
      </c>
      <c r="U662" s="34">
        <v>240</v>
      </c>
      <c r="V662" s="34">
        <v>215</v>
      </c>
      <c r="W662" s="34">
        <v>141</v>
      </c>
      <c r="X662" s="8">
        <v>0</v>
      </c>
      <c r="Y662" s="8">
        <v>0</v>
      </c>
      <c r="Z662" s="10">
        <v>46218.380555555559</v>
      </c>
      <c r="AA662" s="10">
        <v>46218.529861111114</v>
      </c>
      <c r="AB662" s="8">
        <v>4</v>
      </c>
      <c r="AC662" s="8">
        <v>0</v>
      </c>
      <c r="AD662" s="8"/>
      <c r="AE662" s="46">
        <v>1</v>
      </c>
      <c r="AF662" s="46">
        <v>0</v>
      </c>
      <c r="AG662" s="41">
        <v>240</v>
      </c>
    </row>
    <row r="663" spans="2:33">
      <c r="B663" s="8" t="s">
        <v>8326</v>
      </c>
      <c r="C663" s="8" t="s">
        <v>82</v>
      </c>
      <c r="D663" s="8" t="s">
        <v>85</v>
      </c>
      <c r="E663" s="9">
        <v>46204</v>
      </c>
      <c r="F663" s="8" t="s">
        <v>52</v>
      </c>
      <c r="G663" s="8" t="s">
        <v>64</v>
      </c>
      <c r="H663" s="8" t="s">
        <v>53</v>
      </c>
      <c r="I663" s="8" t="s">
        <v>68</v>
      </c>
      <c r="J663" s="61">
        <v>0</v>
      </c>
      <c r="K663" s="8">
        <v>1</v>
      </c>
      <c r="L663" s="8">
        <v>4</v>
      </c>
      <c r="M663" s="8" t="s">
        <v>84</v>
      </c>
      <c r="N663" s="9">
        <v>46220</v>
      </c>
      <c r="O663" s="10">
        <v>46220.333333333336</v>
      </c>
      <c r="P663" s="10">
        <v>46220.5</v>
      </c>
      <c r="Q663" s="8" t="s">
        <v>58</v>
      </c>
      <c r="R663" s="8">
        <v>4</v>
      </c>
      <c r="S663" s="8">
        <v>0</v>
      </c>
      <c r="T663" s="8" t="b">
        <v>0</v>
      </c>
      <c r="U663" s="34">
        <v>240</v>
      </c>
      <c r="V663" s="34">
        <v>223</v>
      </c>
      <c r="W663" s="34">
        <v>136</v>
      </c>
      <c r="X663" s="8">
        <v>0</v>
      </c>
      <c r="Y663" s="8">
        <v>0</v>
      </c>
      <c r="Z663" s="10">
        <v>46220.335416666669</v>
      </c>
      <c r="AA663" s="10">
        <v>46220.490277777775</v>
      </c>
      <c r="AB663" s="8">
        <v>4</v>
      </c>
      <c r="AC663" s="8">
        <v>0</v>
      </c>
      <c r="AD663" s="8"/>
      <c r="AE663" s="46">
        <v>1</v>
      </c>
      <c r="AF663" s="46">
        <v>0</v>
      </c>
      <c r="AG663" s="41">
        <v>240</v>
      </c>
    </row>
    <row r="664" spans="2:33">
      <c r="B664" s="8" t="s">
        <v>8326</v>
      </c>
      <c r="C664" s="8" t="s">
        <v>82</v>
      </c>
      <c r="D664" s="8" t="s">
        <v>85</v>
      </c>
      <c r="E664" s="9">
        <v>46204</v>
      </c>
      <c r="F664" s="8" t="s">
        <v>52</v>
      </c>
      <c r="G664" s="8" t="s">
        <v>64</v>
      </c>
      <c r="H664" s="8" t="s">
        <v>53</v>
      </c>
      <c r="I664" s="8" t="s">
        <v>68</v>
      </c>
      <c r="J664" s="61">
        <v>0</v>
      </c>
      <c r="K664" s="8">
        <v>1</v>
      </c>
      <c r="L664" s="8">
        <v>4</v>
      </c>
      <c r="M664" s="8" t="s">
        <v>84</v>
      </c>
      <c r="N664" s="9">
        <v>46221</v>
      </c>
      <c r="O664" s="10">
        <v>46221.375</v>
      </c>
      <c r="P664" s="10">
        <v>46221.5625</v>
      </c>
      <c r="Q664" s="8" t="s">
        <v>58</v>
      </c>
      <c r="R664" s="8">
        <v>4</v>
      </c>
      <c r="S664" s="8">
        <v>0</v>
      </c>
      <c r="T664" s="8" t="b">
        <v>0</v>
      </c>
      <c r="U664" s="34">
        <v>270</v>
      </c>
      <c r="V664" s="34">
        <v>242</v>
      </c>
      <c r="W664" s="34">
        <v>153</v>
      </c>
      <c r="X664" s="8">
        <v>0</v>
      </c>
      <c r="Y664" s="8">
        <v>0</v>
      </c>
      <c r="Z664" s="10">
        <v>46221.376388888886</v>
      </c>
      <c r="AA664" s="10">
        <v>46221.544444444444</v>
      </c>
      <c r="AB664" s="8">
        <v>4</v>
      </c>
      <c r="AC664" s="8">
        <v>0</v>
      </c>
      <c r="AD664" s="8"/>
      <c r="AE664" s="46">
        <v>1</v>
      </c>
      <c r="AF664" s="46">
        <v>0</v>
      </c>
      <c r="AG664" s="41">
        <v>270</v>
      </c>
    </row>
    <row r="665" spans="2:33">
      <c r="B665" s="8" t="s">
        <v>8326</v>
      </c>
      <c r="C665" s="8" t="s">
        <v>82</v>
      </c>
      <c r="D665" s="8" t="s">
        <v>85</v>
      </c>
      <c r="E665" s="9">
        <v>46204</v>
      </c>
      <c r="F665" s="8" t="s">
        <v>52</v>
      </c>
      <c r="G665" s="8" t="s">
        <v>64</v>
      </c>
      <c r="H665" s="8" t="s">
        <v>53</v>
      </c>
      <c r="I665" s="8" t="s">
        <v>54</v>
      </c>
      <c r="J665" s="61">
        <v>0</v>
      </c>
      <c r="K665" s="8">
        <v>1</v>
      </c>
      <c r="L665" s="8">
        <v>4</v>
      </c>
      <c r="M665" s="8" t="s">
        <v>84</v>
      </c>
      <c r="N665" s="9">
        <v>46222</v>
      </c>
      <c r="O665" s="10">
        <v>46222.333333333336</v>
      </c>
      <c r="P665" s="10">
        <v>46222.666666666664</v>
      </c>
      <c r="Q665" s="8" t="s">
        <v>58</v>
      </c>
      <c r="R665" s="8">
        <v>4</v>
      </c>
      <c r="S665" s="8">
        <v>0</v>
      </c>
      <c r="T665" s="8" t="b">
        <v>0</v>
      </c>
      <c r="U665" s="34">
        <v>480</v>
      </c>
      <c r="V665" s="34">
        <v>429</v>
      </c>
      <c r="W665" s="34">
        <v>340</v>
      </c>
      <c r="X665" s="8">
        <v>0</v>
      </c>
      <c r="Y665" s="8">
        <v>0</v>
      </c>
      <c r="Z665" s="10">
        <v>46222.339583333334</v>
      </c>
      <c r="AA665" s="10">
        <v>46222.637499999997</v>
      </c>
      <c r="AB665" s="8">
        <v>4</v>
      </c>
      <c r="AC665" s="8">
        <v>0</v>
      </c>
      <c r="AD665" s="8"/>
      <c r="AE665" s="46">
        <v>1</v>
      </c>
      <c r="AF665" s="46">
        <v>0</v>
      </c>
      <c r="AG665" s="41">
        <v>480</v>
      </c>
    </row>
    <row r="666" spans="2:33">
      <c r="B666" s="8" t="s">
        <v>8326</v>
      </c>
      <c r="C666" s="8" t="s">
        <v>82</v>
      </c>
      <c r="D666" s="8" t="s">
        <v>85</v>
      </c>
      <c r="E666" s="9">
        <v>46204</v>
      </c>
      <c r="F666" s="8" t="s">
        <v>52</v>
      </c>
      <c r="G666" s="8" t="s">
        <v>64</v>
      </c>
      <c r="H666" s="8" t="s">
        <v>53</v>
      </c>
      <c r="I666" s="8" t="s">
        <v>62</v>
      </c>
      <c r="J666" s="61">
        <v>0</v>
      </c>
      <c r="K666" s="8">
        <v>1</v>
      </c>
      <c r="L666" s="8">
        <v>4</v>
      </c>
      <c r="M666" s="8" t="s">
        <v>84</v>
      </c>
      <c r="N666" s="9">
        <v>46223</v>
      </c>
      <c r="O666" s="10">
        <v>46223.333333333336</v>
      </c>
      <c r="P666" s="10">
        <v>46223.458333333336</v>
      </c>
      <c r="Q666" s="8" t="s">
        <v>58</v>
      </c>
      <c r="R666" s="8">
        <v>4</v>
      </c>
      <c r="S666" s="8">
        <v>0</v>
      </c>
      <c r="T666" s="8" t="b">
        <v>0</v>
      </c>
      <c r="U666" s="34">
        <v>180</v>
      </c>
      <c r="V666" s="34">
        <v>154</v>
      </c>
      <c r="W666" s="34">
        <v>79</v>
      </c>
      <c r="X666" s="8">
        <v>0</v>
      </c>
      <c r="Y666" s="8">
        <v>0</v>
      </c>
      <c r="Z666" s="10">
        <v>46223.340277777781</v>
      </c>
      <c r="AA666" s="10">
        <v>46223.447222222225</v>
      </c>
      <c r="AB666" s="8">
        <v>4</v>
      </c>
      <c r="AC666" s="8">
        <v>0</v>
      </c>
      <c r="AD666" s="8"/>
      <c r="AE666" s="46">
        <v>1</v>
      </c>
      <c r="AF666" s="46">
        <v>0</v>
      </c>
      <c r="AG666" s="41">
        <v>180</v>
      </c>
    </row>
    <row r="667" spans="2:33">
      <c r="B667" s="8" t="s">
        <v>8326</v>
      </c>
      <c r="C667" s="8" t="s">
        <v>82</v>
      </c>
      <c r="D667" s="8" t="s">
        <v>85</v>
      </c>
      <c r="E667" s="9">
        <v>46204</v>
      </c>
      <c r="F667" s="8" t="s">
        <v>52</v>
      </c>
      <c r="G667" s="8" t="s">
        <v>64</v>
      </c>
      <c r="H667" s="8" t="s">
        <v>53</v>
      </c>
      <c r="I667" s="8" t="s">
        <v>54</v>
      </c>
      <c r="J667" s="61">
        <v>0</v>
      </c>
      <c r="K667" s="8">
        <v>1</v>
      </c>
      <c r="L667" s="8">
        <v>4</v>
      </c>
      <c r="M667" s="8" t="s">
        <v>84</v>
      </c>
      <c r="N667" s="9">
        <v>46224</v>
      </c>
      <c r="O667" s="10">
        <v>46224.5625</v>
      </c>
      <c r="P667" s="10">
        <v>46224.770833333336</v>
      </c>
      <c r="Q667" s="8" t="s">
        <v>58</v>
      </c>
      <c r="R667" s="8">
        <v>4</v>
      </c>
      <c r="S667" s="8">
        <v>0</v>
      </c>
      <c r="T667" s="8" t="b">
        <v>0</v>
      </c>
      <c r="U667" s="34">
        <v>300</v>
      </c>
      <c r="V667" s="34">
        <v>268</v>
      </c>
      <c r="W667" s="34">
        <v>198</v>
      </c>
      <c r="X667" s="8">
        <v>0</v>
      </c>
      <c r="Y667" s="8">
        <v>0</v>
      </c>
      <c r="Z667" s="10">
        <v>46224.566666666666</v>
      </c>
      <c r="AA667" s="10">
        <v>46224.75277777778</v>
      </c>
      <c r="AB667" s="8">
        <v>4</v>
      </c>
      <c r="AC667" s="8">
        <v>0</v>
      </c>
      <c r="AD667" s="8"/>
      <c r="AE667" s="46">
        <v>1</v>
      </c>
      <c r="AF667" s="46">
        <v>0</v>
      </c>
      <c r="AG667" s="41">
        <v>300</v>
      </c>
    </row>
    <row r="668" spans="2:33">
      <c r="B668" s="8" t="s">
        <v>8326</v>
      </c>
      <c r="C668" s="8" t="s">
        <v>82</v>
      </c>
      <c r="D668" s="8" t="s">
        <v>85</v>
      </c>
      <c r="E668" s="9">
        <v>46204</v>
      </c>
      <c r="F668" s="8" t="s">
        <v>52</v>
      </c>
      <c r="G668" s="8" t="s">
        <v>64</v>
      </c>
      <c r="H668" s="8" t="s">
        <v>53</v>
      </c>
      <c r="I668" s="8" t="s">
        <v>57</v>
      </c>
      <c r="J668" s="61">
        <v>0</v>
      </c>
      <c r="K668" s="8">
        <v>1</v>
      </c>
      <c r="L668" s="8">
        <v>4</v>
      </c>
      <c r="M668" s="8" t="s">
        <v>84</v>
      </c>
      <c r="N668" s="9">
        <v>46225</v>
      </c>
      <c r="O668" s="10">
        <v>46225.333333333336</v>
      </c>
      <c r="P668" s="10">
        <v>46225.520833333336</v>
      </c>
      <c r="Q668" s="8" t="s">
        <v>58</v>
      </c>
      <c r="R668" s="8">
        <v>4</v>
      </c>
      <c r="S668" s="8">
        <v>0</v>
      </c>
      <c r="T668" s="8" t="b">
        <v>0</v>
      </c>
      <c r="U668" s="34">
        <v>270</v>
      </c>
      <c r="V668" s="34">
        <v>248</v>
      </c>
      <c r="W668" s="34">
        <v>153</v>
      </c>
      <c r="X668" s="8">
        <v>0</v>
      </c>
      <c r="Y668" s="8">
        <v>0</v>
      </c>
      <c r="Z668" s="10">
        <v>46225.337500000001</v>
      </c>
      <c r="AA668" s="10">
        <v>46225.509722222225</v>
      </c>
      <c r="AB668" s="8">
        <v>4</v>
      </c>
      <c r="AC668" s="8">
        <v>0</v>
      </c>
      <c r="AD668" s="8"/>
      <c r="AE668" s="46">
        <v>1</v>
      </c>
      <c r="AF668" s="46">
        <v>0</v>
      </c>
      <c r="AG668" s="41">
        <v>270</v>
      </c>
    </row>
    <row r="669" spans="2:33">
      <c r="B669" s="8" t="s">
        <v>8326</v>
      </c>
      <c r="C669" s="8" t="s">
        <v>82</v>
      </c>
      <c r="D669" s="8" t="s">
        <v>85</v>
      </c>
      <c r="E669" s="9">
        <v>46204</v>
      </c>
      <c r="F669" s="8" t="s">
        <v>52</v>
      </c>
      <c r="G669" s="8" t="s">
        <v>64</v>
      </c>
      <c r="H669" s="8" t="s">
        <v>53</v>
      </c>
      <c r="I669" s="8" t="s">
        <v>62</v>
      </c>
      <c r="J669" s="61">
        <v>0</v>
      </c>
      <c r="K669" s="8">
        <v>1</v>
      </c>
      <c r="L669" s="8">
        <v>4</v>
      </c>
      <c r="M669" s="8" t="s">
        <v>84</v>
      </c>
      <c r="N669" s="9">
        <v>46228</v>
      </c>
      <c r="O669" s="10">
        <v>46228.333333333336</v>
      </c>
      <c r="P669" s="10">
        <v>46228.520833333336</v>
      </c>
      <c r="Q669" s="8" t="s">
        <v>58</v>
      </c>
      <c r="R669" s="8">
        <v>4</v>
      </c>
      <c r="S669" s="8">
        <v>0</v>
      </c>
      <c r="T669" s="8" t="b">
        <v>0</v>
      </c>
      <c r="U669" s="34">
        <v>270</v>
      </c>
      <c r="V669" s="34">
        <v>241</v>
      </c>
      <c r="W669" s="34">
        <v>157</v>
      </c>
      <c r="X669" s="8">
        <v>0</v>
      </c>
      <c r="Y669" s="8">
        <v>0</v>
      </c>
      <c r="Z669" s="10">
        <v>46228.337500000001</v>
      </c>
      <c r="AA669" s="10">
        <v>46228.504861111112</v>
      </c>
      <c r="AB669" s="8">
        <v>4</v>
      </c>
      <c r="AC669" s="8">
        <v>0</v>
      </c>
      <c r="AD669" s="8"/>
      <c r="AE669" s="46">
        <v>1</v>
      </c>
      <c r="AF669" s="46">
        <v>0</v>
      </c>
      <c r="AG669" s="41">
        <v>270</v>
      </c>
    </row>
    <row r="670" spans="2:33">
      <c r="B670" s="8" t="s">
        <v>8326</v>
      </c>
      <c r="C670" s="8" t="s">
        <v>82</v>
      </c>
      <c r="D670" s="8" t="s">
        <v>85</v>
      </c>
      <c r="E670" s="9">
        <v>46204</v>
      </c>
      <c r="F670" s="8" t="s">
        <v>52</v>
      </c>
      <c r="G670" s="8" t="s">
        <v>64</v>
      </c>
      <c r="H670" s="8" t="s">
        <v>53</v>
      </c>
      <c r="I670" s="8" t="s">
        <v>68</v>
      </c>
      <c r="J670" s="61">
        <v>0</v>
      </c>
      <c r="K670" s="8">
        <v>1</v>
      </c>
      <c r="L670" s="8">
        <v>4</v>
      </c>
      <c r="M670" s="8" t="s">
        <v>84</v>
      </c>
      <c r="N670" s="9">
        <v>46231</v>
      </c>
      <c r="O670" s="10">
        <v>46231.541666666664</v>
      </c>
      <c r="P670" s="10">
        <v>46231.729166666664</v>
      </c>
      <c r="Q670" s="8" t="s">
        <v>58</v>
      </c>
      <c r="R670" s="8">
        <v>4</v>
      </c>
      <c r="S670" s="8">
        <v>0</v>
      </c>
      <c r="T670" s="8" t="b">
        <v>0</v>
      </c>
      <c r="U670" s="34">
        <v>270</v>
      </c>
      <c r="V670" s="34">
        <v>237</v>
      </c>
      <c r="W670" s="34">
        <v>143</v>
      </c>
      <c r="X670" s="8">
        <v>0</v>
      </c>
      <c r="Y670" s="8">
        <v>0</v>
      </c>
      <c r="Z670" s="10">
        <v>46231.54583333333</v>
      </c>
      <c r="AA670" s="10">
        <v>46231.710416666669</v>
      </c>
      <c r="AB670" s="8">
        <v>4</v>
      </c>
      <c r="AC670" s="8">
        <v>0</v>
      </c>
      <c r="AD670" s="8"/>
      <c r="AE670" s="46">
        <v>1</v>
      </c>
      <c r="AF670" s="46">
        <v>0</v>
      </c>
      <c r="AG670" s="41">
        <v>270</v>
      </c>
    </row>
    <row r="671" spans="2:33">
      <c r="B671" s="8" t="s">
        <v>8326</v>
      </c>
      <c r="C671" s="8" t="s">
        <v>82</v>
      </c>
      <c r="D671" s="8" t="s">
        <v>85</v>
      </c>
      <c r="E671" s="9">
        <v>46204</v>
      </c>
      <c r="F671" s="8" t="s">
        <v>52</v>
      </c>
      <c r="G671" s="8" t="s">
        <v>64</v>
      </c>
      <c r="H671" s="8" t="s">
        <v>53</v>
      </c>
      <c r="I671" s="8" t="s">
        <v>59</v>
      </c>
      <c r="J671" s="61">
        <v>0</v>
      </c>
      <c r="K671" s="8">
        <v>1</v>
      </c>
      <c r="L671" s="8">
        <v>4</v>
      </c>
      <c r="M671" s="8" t="s">
        <v>84</v>
      </c>
      <c r="N671" s="9">
        <v>46233</v>
      </c>
      <c r="O671" s="10">
        <v>46233.375</v>
      </c>
      <c r="P671" s="10">
        <v>46233.541666666664</v>
      </c>
      <c r="Q671" s="8" t="s">
        <v>58</v>
      </c>
      <c r="R671" s="8">
        <v>4</v>
      </c>
      <c r="S671" s="8">
        <v>0</v>
      </c>
      <c r="T671" s="8" t="b">
        <v>0</v>
      </c>
      <c r="U671" s="34">
        <v>240</v>
      </c>
      <c r="V671" s="34">
        <v>213</v>
      </c>
      <c r="W671" s="34">
        <v>134</v>
      </c>
      <c r="X671" s="8">
        <v>0</v>
      </c>
      <c r="Y671" s="8">
        <v>0</v>
      </c>
      <c r="Z671" s="10">
        <v>46233.377083333333</v>
      </c>
      <c r="AA671" s="10">
        <v>46233.525000000001</v>
      </c>
      <c r="AB671" s="8">
        <v>4</v>
      </c>
      <c r="AC671" s="8">
        <v>0</v>
      </c>
      <c r="AD671" s="8"/>
      <c r="AE671" s="46">
        <v>1</v>
      </c>
      <c r="AF671" s="46">
        <v>0</v>
      </c>
      <c r="AG671" s="41">
        <v>240</v>
      </c>
    </row>
    <row r="672" spans="2:33">
      <c r="B672" s="8" t="s">
        <v>8326</v>
      </c>
      <c r="C672" s="8" t="s">
        <v>82</v>
      </c>
      <c r="D672" s="8" t="s">
        <v>86</v>
      </c>
      <c r="E672" s="9">
        <v>46204</v>
      </c>
      <c r="F672" s="8" t="s">
        <v>52</v>
      </c>
      <c r="G672" s="8" t="s">
        <v>64</v>
      </c>
      <c r="H672" s="8" t="s">
        <v>53</v>
      </c>
      <c r="I672" s="8" t="s">
        <v>54</v>
      </c>
      <c r="J672" s="61">
        <v>0</v>
      </c>
      <c r="K672" s="8">
        <v>1</v>
      </c>
      <c r="L672" s="8">
        <v>4</v>
      </c>
      <c r="M672" s="8" t="s">
        <v>84</v>
      </c>
      <c r="N672" s="9">
        <v>46205</v>
      </c>
      <c r="O672" s="10">
        <v>46205.3125</v>
      </c>
      <c r="P672" s="10">
        <v>46205.645833333336</v>
      </c>
      <c r="Q672" s="8" t="s">
        <v>58</v>
      </c>
      <c r="R672" s="8">
        <v>4</v>
      </c>
      <c r="S672" s="8">
        <v>0</v>
      </c>
      <c r="T672" s="8" t="b">
        <v>0</v>
      </c>
      <c r="U672" s="34">
        <v>480</v>
      </c>
      <c r="V672" s="34">
        <v>448</v>
      </c>
      <c r="W672" s="34">
        <v>336</v>
      </c>
      <c r="X672" s="8">
        <v>0</v>
      </c>
      <c r="Y672" s="8">
        <v>0</v>
      </c>
      <c r="Z672" s="10">
        <v>46205.318055555559</v>
      </c>
      <c r="AA672" s="10">
        <v>46205.629166666666</v>
      </c>
      <c r="AB672" s="8">
        <v>4</v>
      </c>
      <c r="AC672" s="8">
        <v>0</v>
      </c>
      <c r="AD672" s="8"/>
      <c r="AE672" s="46">
        <v>1</v>
      </c>
      <c r="AF672" s="46">
        <v>0</v>
      </c>
      <c r="AG672" s="41">
        <v>480</v>
      </c>
    </row>
    <row r="673" spans="2:33">
      <c r="B673" s="8" t="s">
        <v>8326</v>
      </c>
      <c r="C673" s="8" t="s">
        <v>82</v>
      </c>
      <c r="D673" s="8" t="s">
        <v>86</v>
      </c>
      <c r="E673" s="9">
        <v>46204</v>
      </c>
      <c r="F673" s="8" t="s">
        <v>52</v>
      </c>
      <c r="G673" s="8" t="s">
        <v>64</v>
      </c>
      <c r="H673" s="8" t="s">
        <v>53</v>
      </c>
      <c r="I673" s="8" t="s">
        <v>57</v>
      </c>
      <c r="J673" s="61">
        <v>0</v>
      </c>
      <c r="K673" s="8">
        <v>1</v>
      </c>
      <c r="L673" s="8">
        <v>4</v>
      </c>
      <c r="M673" s="8" t="s">
        <v>84</v>
      </c>
      <c r="N673" s="9">
        <v>46210</v>
      </c>
      <c r="O673" s="10">
        <v>46210.333333333336</v>
      </c>
      <c r="P673" s="10">
        <v>46210.520833333336</v>
      </c>
      <c r="Q673" s="8" t="s">
        <v>58</v>
      </c>
      <c r="R673" s="8">
        <v>4</v>
      </c>
      <c r="S673" s="8">
        <v>0</v>
      </c>
      <c r="T673" s="8" t="b">
        <v>0</v>
      </c>
      <c r="U673" s="34">
        <v>270</v>
      </c>
      <c r="V673" s="34">
        <v>241</v>
      </c>
      <c r="W673" s="34">
        <v>160</v>
      </c>
      <c r="X673" s="8">
        <v>0</v>
      </c>
      <c r="Y673" s="8">
        <v>0</v>
      </c>
      <c r="Z673" s="10">
        <v>46210.338888888888</v>
      </c>
      <c r="AA673" s="10">
        <v>46210.506249999999</v>
      </c>
      <c r="AB673" s="8">
        <v>4</v>
      </c>
      <c r="AC673" s="8">
        <v>0</v>
      </c>
      <c r="AD673" s="8"/>
      <c r="AE673" s="46">
        <v>1</v>
      </c>
      <c r="AF673" s="46">
        <v>0</v>
      </c>
      <c r="AG673" s="41">
        <v>270</v>
      </c>
    </row>
    <row r="674" spans="2:33">
      <c r="B674" s="8" t="s">
        <v>8326</v>
      </c>
      <c r="C674" s="8" t="s">
        <v>82</v>
      </c>
      <c r="D674" s="8" t="s">
        <v>86</v>
      </c>
      <c r="E674" s="9">
        <v>46204</v>
      </c>
      <c r="F674" s="8" t="s">
        <v>52</v>
      </c>
      <c r="G674" s="8" t="s">
        <v>64</v>
      </c>
      <c r="H674" s="8" t="s">
        <v>53</v>
      </c>
      <c r="I674" s="8" t="s">
        <v>54</v>
      </c>
      <c r="J674" s="61">
        <v>0</v>
      </c>
      <c r="K674" s="8">
        <v>1</v>
      </c>
      <c r="L674" s="8">
        <v>4</v>
      </c>
      <c r="M674" s="8" t="s">
        <v>84</v>
      </c>
      <c r="N674" s="9">
        <v>46211</v>
      </c>
      <c r="O674" s="10">
        <v>46211.3125</v>
      </c>
      <c r="P674" s="10">
        <v>46211.6875</v>
      </c>
      <c r="Q674" s="8" t="s">
        <v>58</v>
      </c>
      <c r="R674" s="8">
        <v>4</v>
      </c>
      <c r="S674" s="8">
        <v>0</v>
      </c>
      <c r="T674" s="8" t="b">
        <v>0</v>
      </c>
      <c r="U674" s="34">
        <v>540</v>
      </c>
      <c r="V674" s="34">
        <v>502</v>
      </c>
      <c r="W674" s="34">
        <v>376</v>
      </c>
      <c r="X674" s="8">
        <v>0</v>
      </c>
      <c r="Y674" s="8">
        <v>0</v>
      </c>
      <c r="Z674" s="10">
        <v>46211.319444444445</v>
      </c>
      <c r="AA674" s="10">
        <v>46211.668055555558</v>
      </c>
      <c r="AB674" s="8">
        <v>4</v>
      </c>
      <c r="AC674" s="8">
        <v>0</v>
      </c>
      <c r="AD674" s="8"/>
      <c r="AE674" s="46">
        <v>1</v>
      </c>
      <c r="AF674" s="46">
        <v>0</v>
      </c>
      <c r="AG674" s="41">
        <v>540</v>
      </c>
    </row>
    <row r="675" spans="2:33">
      <c r="B675" s="8" t="s">
        <v>8326</v>
      </c>
      <c r="C675" s="8" t="s">
        <v>82</v>
      </c>
      <c r="D675" s="8" t="s">
        <v>86</v>
      </c>
      <c r="E675" s="9">
        <v>46204</v>
      </c>
      <c r="F675" s="8" t="s">
        <v>52</v>
      </c>
      <c r="G675" s="8" t="s">
        <v>64</v>
      </c>
      <c r="H675" s="8" t="s">
        <v>53</v>
      </c>
      <c r="I675" s="8" t="s">
        <v>59</v>
      </c>
      <c r="J675" s="61">
        <v>0</v>
      </c>
      <c r="K675" s="8">
        <v>1</v>
      </c>
      <c r="L675" s="8">
        <v>4</v>
      </c>
      <c r="M675" s="8" t="s">
        <v>84</v>
      </c>
      <c r="N675" s="9">
        <v>46212</v>
      </c>
      <c r="O675" s="10">
        <v>46212.333333333336</v>
      </c>
      <c r="P675" s="10">
        <v>46212.666666666664</v>
      </c>
      <c r="Q675" s="8" t="s">
        <v>58</v>
      </c>
      <c r="R675" s="8">
        <v>4</v>
      </c>
      <c r="S675" s="8">
        <v>0</v>
      </c>
      <c r="T675" s="8" t="b">
        <v>0</v>
      </c>
      <c r="U675" s="34">
        <v>480</v>
      </c>
      <c r="V675" s="34">
        <v>431</v>
      </c>
      <c r="W675" s="34">
        <v>325</v>
      </c>
      <c r="X675" s="8">
        <v>0</v>
      </c>
      <c r="Y675" s="8">
        <v>0</v>
      </c>
      <c r="Z675" s="10">
        <v>46212.339583333334</v>
      </c>
      <c r="AA675" s="10">
        <v>46212.638888888891</v>
      </c>
      <c r="AB675" s="8">
        <v>4</v>
      </c>
      <c r="AC675" s="8">
        <v>0</v>
      </c>
      <c r="AD675" s="8"/>
      <c r="AE675" s="46">
        <v>1</v>
      </c>
      <c r="AF675" s="46">
        <v>0</v>
      </c>
      <c r="AG675" s="41">
        <v>480</v>
      </c>
    </row>
    <row r="676" spans="2:33">
      <c r="B676" s="8" t="s">
        <v>8326</v>
      </c>
      <c r="C676" s="8" t="s">
        <v>82</v>
      </c>
      <c r="D676" s="8" t="s">
        <v>86</v>
      </c>
      <c r="E676" s="9">
        <v>46204</v>
      </c>
      <c r="F676" s="8" t="s">
        <v>52</v>
      </c>
      <c r="G676" s="8" t="s">
        <v>64</v>
      </c>
      <c r="H676" s="8" t="s">
        <v>53</v>
      </c>
      <c r="I676" s="8" t="s">
        <v>57</v>
      </c>
      <c r="J676" s="61">
        <v>0</v>
      </c>
      <c r="K676" s="8">
        <v>1</v>
      </c>
      <c r="L676" s="8">
        <v>4</v>
      </c>
      <c r="M676" s="8" t="s">
        <v>84</v>
      </c>
      <c r="N676" s="9">
        <v>46213</v>
      </c>
      <c r="O676" s="10">
        <v>46213.354166666664</v>
      </c>
      <c r="P676" s="10">
        <v>46213.5625</v>
      </c>
      <c r="Q676" s="8" t="s">
        <v>58</v>
      </c>
      <c r="R676" s="8">
        <v>4</v>
      </c>
      <c r="S676" s="8">
        <v>0</v>
      </c>
      <c r="T676" s="8" t="b">
        <v>0</v>
      </c>
      <c r="U676" s="34">
        <v>300</v>
      </c>
      <c r="V676" s="34">
        <v>282</v>
      </c>
      <c r="W676" s="34">
        <v>203</v>
      </c>
      <c r="X676" s="8">
        <v>0</v>
      </c>
      <c r="Y676" s="8">
        <v>0</v>
      </c>
      <c r="Z676" s="10">
        <v>46213.35833333333</v>
      </c>
      <c r="AA676" s="10">
        <v>46213.554166666669</v>
      </c>
      <c r="AB676" s="8">
        <v>4</v>
      </c>
      <c r="AC676" s="8">
        <v>0</v>
      </c>
      <c r="AD676" s="8"/>
      <c r="AE676" s="46">
        <v>1</v>
      </c>
      <c r="AF676" s="46">
        <v>0</v>
      </c>
      <c r="AG676" s="41">
        <v>300</v>
      </c>
    </row>
    <row r="677" spans="2:33">
      <c r="B677" s="8" t="s">
        <v>8326</v>
      </c>
      <c r="C677" s="8" t="s">
        <v>82</v>
      </c>
      <c r="D677" s="8" t="s">
        <v>86</v>
      </c>
      <c r="E677" s="9">
        <v>46204</v>
      </c>
      <c r="F677" s="8" t="s">
        <v>52</v>
      </c>
      <c r="G677" s="8" t="s">
        <v>64</v>
      </c>
      <c r="H677" s="8" t="s">
        <v>53</v>
      </c>
      <c r="I677" s="8" t="s">
        <v>59</v>
      </c>
      <c r="J677" s="61">
        <v>0</v>
      </c>
      <c r="K677" s="8">
        <v>1</v>
      </c>
      <c r="L677" s="8">
        <v>4</v>
      </c>
      <c r="M677" s="8" t="s">
        <v>84</v>
      </c>
      <c r="N677" s="9">
        <v>46215</v>
      </c>
      <c r="O677" s="10">
        <v>46215.375</v>
      </c>
      <c r="P677" s="10">
        <v>46215.541666666664</v>
      </c>
      <c r="Q677" s="8" t="s">
        <v>58</v>
      </c>
      <c r="R677" s="8">
        <v>4</v>
      </c>
      <c r="S677" s="8">
        <v>0</v>
      </c>
      <c r="T677" s="8" t="b">
        <v>0</v>
      </c>
      <c r="U677" s="34">
        <v>240</v>
      </c>
      <c r="V677" s="34">
        <v>215</v>
      </c>
      <c r="W677" s="34">
        <v>128</v>
      </c>
      <c r="X677" s="8">
        <v>0</v>
      </c>
      <c r="Y677" s="8">
        <v>0</v>
      </c>
      <c r="Z677" s="10">
        <v>46215.378472222219</v>
      </c>
      <c r="AA677" s="10">
        <v>46215.527777777781</v>
      </c>
      <c r="AB677" s="8">
        <v>4</v>
      </c>
      <c r="AC677" s="8">
        <v>0</v>
      </c>
      <c r="AD677" s="8"/>
      <c r="AE677" s="46">
        <v>1</v>
      </c>
      <c r="AF677" s="46">
        <v>0</v>
      </c>
      <c r="AG677" s="41">
        <v>240</v>
      </c>
    </row>
    <row r="678" spans="2:33">
      <c r="B678" s="8" t="s">
        <v>8326</v>
      </c>
      <c r="C678" s="8" t="s">
        <v>82</v>
      </c>
      <c r="D678" s="8" t="s">
        <v>86</v>
      </c>
      <c r="E678" s="9">
        <v>46204</v>
      </c>
      <c r="F678" s="8" t="s">
        <v>52</v>
      </c>
      <c r="G678" s="8" t="s">
        <v>64</v>
      </c>
      <c r="H678" s="8" t="s">
        <v>53</v>
      </c>
      <c r="I678" s="8" t="s">
        <v>62</v>
      </c>
      <c r="J678" s="61">
        <v>0</v>
      </c>
      <c r="K678" s="8">
        <v>1</v>
      </c>
      <c r="L678" s="8">
        <v>4</v>
      </c>
      <c r="M678" s="8" t="s">
        <v>84</v>
      </c>
      <c r="N678" s="9">
        <v>46216</v>
      </c>
      <c r="O678" s="10">
        <v>46216.333333333336</v>
      </c>
      <c r="P678" s="10">
        <v>46216.583333333336</v>
      </c>
      <c r="Q678" s="8" t="s">
        <v>58</v>
      </c>
      <c r="R678" s="8">
        <v>4</v>
      </c>
      <c r="S678" s="8">
        <v>0</v>
      </c>
      <c r="T678" s="8" t="b">
        <v>0</v>
      </c>
      <c r="U678" s="34">
        <v>360</v>
      </c>
      <c r="V678" s="34">
        <v>321</v>
      </c>
      <c r="W678" s="34">
        <v>211</v>
      </c>
      <c r="X678" s="8">
        <v>0</v>
      </c>
      <c r="Y678" s="8">
        <v>0</v>
      </c>
      <c r="Z678" s="10">
        <v>46216.338194444441</v>
      </c>
      <c r="AA678" s="10">
        <v>46216.561111111114</v>
      </c>
      <c r="AB678" s="8">
        <v>4</v>
      </c>
      <c r="AC678" s="8">
        <v>0</v>
      </c>
      <c r="AD678" s="8"/>
      <c r="AE678" s="46">
        <v>1</v>
      </c>
      <c r="AF678" s="46">
        <v>0</v>
      </c>
      <c r="AG678" s="41">
        <v>360</v>
      </c>
    </row>
    <row r="679" spans="2:33">
      <c r="B679" s="8" t="s">
        <v>8326</v>
      </c>
      <c r="C679" s="8" t="s">
        <v>82</v>
      </c>
      <c r="D679" s="8" t="s">
        <v>86</v>
      </c>
      <c r="E679" s="9">
        <v>46204</v>
      </c>
      <c r="F679" s="8" t="s">
        <v>52</v>
      </c>
      <c r="G679" s="8" t="s">
        <v>64</v>
      </c>
      <c r="H679" s="8" t="s">
        <v>53</v>
      </c>
      <c r="I679" s="8" t="s">
        <v>62</v>
      </c>
      <c r="J679" s="61">
        <v>0</v>
      </c>
      <c r="K679" s="8">
        <v>1</v>
      </c>
      <c r="L679" s="8">
        <v>4</v>
      </c>
      <c r="M679" s="8" t="s">
        <v>84</v>
      </c>
      <c r="N679" s="9">
        <v>46221</v>
      </c>
      <c r="O679" s="10">
        <v>46221.354166666664</v>
      </c>
      <c r="P679" s="10">
        <v>46221.6875</v>
      </c>
      <c r="Q679" s="8" t="s">
        <v>58</v>
      </c>
      <c r="R679" s="8">
        <v>4</v>
      </c>
      <c r="S679" s="8">
        <v>0</v>
      </c>
      <c r="T679" s="8" t="b">
        <v>0</v>
      </c>
      <c r="U679" s="34">
        <v>480</v>
      </c>
      <c r="V679" s="34">
        <v>448</v>
      </c>
      <c r="W679" s="34">
        <v>352</v>
      </c>
      <c r="X679" s="8">
        <v>0</v>
      </c>
      <c r="Y679" s="8">
        <v>0</v>
      </c>
      <c r="Z679" s="10">
        <v>46221.361805555556</v>
      </c>
      <c r="AA679" s="10">
        <v>46221.67291666667</v>
      </c>
      <c r="AB679" s="8">
        <v>4</v>
      </c>
      <c r="AC679" s="8">
        <v>0</v>
      </c>
      <c r="AD679" s="8"/>
      <c r="AE679" s="46">
        <v>1</v>
      </c>
      <c r="AF679" s="46">
        <v>0</v>
      </c>
      <c r="AG679" s="41">
        <v>480</v>
      </c>
    </row>
    <row r="680" spans="2:33">
      <c r="B680" s="8" t="s">
        <v>8326</v>
      </c>
      <c r="C680" s="8" t="s">
        <v>82</v>
      </c>
      <c r="D680" s="8" t="s">
        <v>86</v>
      </c>
      <c r="E680" s="9">
        <v>46204</v>
      </c>
      <c r="F680" s="8" t="s">
        <v>52</v>
      </c>
      <c r="G680" s="8" t="s">
        <v>64</v>
      </c>
      <c r="H680" s="8" t="s">
        <v>53</v>
      </c>
      <c r="I680" s="8" t="s">
        <v>67</v>
      </c>
      <c r="J680" s="61">
        <v>0</v>
      </c>
      <c r="K680" s="8">
        <v>1</v>
      </c>
      <c r="L680" s="8">
        <v>4</v>
      </c>
      <c r="M680" s="8" t="s">
        <v>84</v>
      </c>
      <c r="N680" s="9">
        <v>46222</v>
      </c>
      <c r="O680" s="10">
        <v>46222.333333333336</v>
      </c>
      <c r="P680" s="10">
        <v>46222.708333333336</v>
      </c>
      <c r="Q680" s="8" t="s">
        <v>58</v>
      </c>
      <c r="R680" s="8">
        <v>4</v>
      </c>
      <c r="S680" s="8">
        <v>0</v>
      </c>
      <c r="T680" s="8" t="b">
        <v>0</v>
      </c>
      <c r="U680" s="34">
        <v>540</v>
      </c>
      <c r="V680" s="34">
        <v>514</v>
      </c>
      <c r="W680" s="34">
        <v>387</v>
      </c>
      <c r="X680" s="8">
        <v>0</v>
      </c>
      <c r="Y680" s="8">
        <v>0</v>
      </c>
      <c r="Z680" s="10">
        <v>46222.338888888888</v>
      </c>
      <c r="AA680" s="10">
        <v>46222.695833333331</v>
      </c>
      <c r="AB680" s="8">
        <v>4</v>
      </c>
      <c r="AC680" s="8">
        <v>0</v>
      </c>
      <c r="AD680" s="8"/>
      <c r="AE680" s="46">
        <v>1</v>
      </c>
      <c r="AF680" s="46">
        <v>0</v>
      </c>
      <c r="AG680" s="41">
        <v>540</v>
      </c>
    </row>
    <row r="681" spans="2:33">
      <c r="B681" s="8" t="s">
        <v>8326</v>
      </c>
      <c r="C681" s="8" t="s">
        <v>82</v>
      </c>
      <c r="D681" s="8" t="s">
        <v>86</v>
      </c>
      <c r="E681" s="9">
        <v>46204</v>
      </c>
      <c r="F681" s="8" t="s">
        <v>52</v>
      </c>
      <c r="G681" s="8" t="s">
        <v>64</v>
      </c>
      <c r="H681" s="8" t="s">
        <v>53</v>
      </c>
      <c r="I681" s="8" t="s">
        <v>59</v>
      </c>
      <c r="J681" s="61">
        <v>0</v>
      </c>
      <c r="K681" s="8">
        <v>1</v>
      </c>
      <c r="L681" s="8">
        <v>4</v>
      </c>
      <c r="M681" s="8" t="s">
        <v>84</v>
      </c>
      <c r="N681" s="9">
        <v>46223</v>
      </c>
      <c r="O681" s="10">
        <v>46223.3125</v>
      </c>
      <c r="P681" s="10">
        <v>46223.5625</v>
      </c>
      <c r="Q681" s="8" t="s">
        <v>58</v>
      </c>
      <c r="R681" s="8">
        <v>4</v>
      </c>
      <c r="S681" s="8">
        <v>0</v>
      </c>
      <c r="T681" s="8" t="b">
        <v>0</v>
      </c>
      <c r="U681" s="34">
        <v>360</v>
      </c>
      <c r="V681" s="34">
        <v>315</v>
      </c>
      <c r="W681" s="34">
        <v>212</v>
      </c>
      <c r="X681" s="8">
        <v>0</v>
      </c>
      <c r="Y681" s="8">
        <v>0</v>
      </c>
      <c r="Z681" s="10">
        <v>46223.320833333331</v>
      </c>
      <c r="AA681" s="10">
        <v>46223.539583333331</v>
      </c>
      <c r="AB681" s="8">
        <v>4</v>
      </c>
      <c r="AC681" s="8">
        <v>0</v>
      </c>
      <c r="AD681" s="8"/>
      <c r="AE681" s="46">
        <v>1</v>
      </c>
      <c r="AF681" s="46">
        <v>0</v>
      </c>
      <c r="AG681" s="41">
        <v>360</v>
      </c>
    </row>
    <row r="682" spans="2:33">
      <c r="B682" s="8" t="s">
        <v>8326</v>
      </c>
      <c r="C682" s="8" t="s">
        <v>82</v>
      </c>
      <c r="D682" s="8" t="s">
        <v>86</v>
      </c>
      <c r="E682" s="9">
        <v>46204</v>
      </c>
      <c r="F682" s="8" t="s">
        <v>52</v>
      </c>
      <c r="G682" s="8" t="s">
        <v>64</v>
      </c>
      <c r="H682" s="8" t="s">
        <v>53</v>
      </c>
      <c r="I682" s="8" t="s">
        <v>67</v>
      </c>
      <c r="J682" s="61">
        <v>0</v>
      </c>
      <c r="K682" s="8">
        <v>1</v>
      </c>
      <c r="L682" s="8">
        <v>4</v>
      </c>
      <c r="M682" s="8" t="s">
        <v>84</v>
      </c>
      <c r="N682" s="9">
        <v>46226</v>
      </c>
      <c r="O682" s="10">
        <v>46226.375</v>
      </c>
      <c r="P682" s="10">
        <v>46226.75</v>
      </c>
      <c r="Q682" s="8" t="s">
        <v>58</v>
      </c>
      <c r="R682" s="8">
        <v>4</v>
      </c>
      <c r="S682" s="8">
        <v>0</v>
      </c>
      <c r="T682" s="8" t="b">
        <v>0</v>
      </c>
      <c r="U682" s="34">
        <v>540</v>
      </c>
      <c r="V682" s="34">
        <v>490</v>
      </c>
      <c r="W682" s="34">
        <v>357</v>
      </c>
      <c r="X682" s="8">
        <v>0</v>
      </c>
      <c r="Y682" s="8">
        <v>0</v>
      </c>
      <c r="Z682" s="10">
        <v>46226.383333333331</v>
      </c>
      <c r="AA682" s="10">
        <v>46226.723611111112</v>
      </c>
      <c r="AB682" s="8">
        <v>4</v>
      </c>
      <c r="AC682" s="8">
        <v>0</v>
      </c>
      <c r="AD682" s="8"/>
      <c r="AE682" s="46">
        <v>1</v>
      </c>
      <c r="AF682" s="46">
        <v>0</v>
      </c>
      <c r="AG682" s="41">
        <v>540</v>
      </c>
    </row>
    <row r="683" spans="2:33">
      <c r="B683" s="8" t="s">
        <v>8326</v>
      </c>
      <c r="C683" s="8" t="s">
        <v>82</v>
      </c>
      <c r="D683" s="8" t="s">
        <v>86</v>
      </c>
      <c r="E683" s="9">
        <v>46204</v>
      </c>
      <c r="F683" s="8" t="s">
        <v>52</v>
      </c>
      <c r="G683" s="8" t="s">
        <v>64</v>
      </c>
      <c r="H683" s="8" t="s">
        <v>53</v>
      </c>
      <c r="I683" s="8" t="s">
        <v>57</v>
      </c>
      <c r="J683" s="61">
        <v>0</v>
      </c>
      <c r="K683" s="8">
        <v>1</v>
      </c>
      <c r="L683" s="8">
        <v>4</v>
      </c>
      <c r="M683" s="8" t="s">
        <v>84</v>
      </c>
      <c r="N683" s="9">
        <v>46227</v>
      </c>
      <c r="O683" s="10">
        <v>46227.3125</v>
      </c>
      <c r="P683" s="10">
        <v>46227.6875</v>
      </c>
      <c r="Q683" s="8" t="s">
        <v>58</v>
      </c>
      <c r="R683" s="8">
        <v>4</v>
      </c>
      <c r="S683" s="8">
        <v>0</v>
      </c>
      <c r="T683" s="8" t="b">
        <v>0</v>
      </c>
      <c r="U683" s="34">
        <v>540</v>
      </c>
      <c r="V683" s="34">
        <v>495</v>
      </c>
      <c r="W683" s="34">
        <v>354</v>
      </c>
      <c r="X683" s="8">
        <v>0</v>
      </c>
      <c r="Y683" s="8">
        <v>0</v>
      </c>
      <c r="Z683" s="10">
        <v>46227.320833333331</v>
      </c>
      <c r="AA683" s="10">
        <v>46227.664583333331</v>
      </c>
      <c r="AB683" s="8">
        <v>4</v>
      </c>
      <c r="AC683" s="8">
        <v>0</v>
      </c>
      <c r="AD683" s="8"/>
      <c r="AE683" s="46">
        <v>1</v>
      </c>
      <c r="AF683" s="46">
        <v>0</v>
      </c>
      <c r="AG683" s="41">
        <v>540</v>
      </c>
    </row>
    <row r="684" spans="2:33">
      <c r="B684" s="8" t="s">
        <v>8326</v>
      </c>
      <c r="C684" s="8" t="s">
        <v>82</v>
      </c>
      <c r="D684" s="8" t="s">
        <v>86</v>
      </c>
      <c r="E684" s="9">
        <v>46204</v>
      </c>
      <c r="F684" s="8" t="s">
        <v>52</v>
      </c>
      <c r="G684" s="8" t="s">
        <v>64</v>
      </c>
      <c r="H684" s="8" t="s">
        <v>53</v>
      </c>
      <c r="I684" s="8" t="s">
        <v>54</v>
      </c>
      <c r="J684" s="61">
        <v>0</v>
      </c>
      <c r="K684" s="8">
        <v>1</v>
      </c>
      <c r="L684" s="8">
        <v>4</v>
      </c>
      <c r="M684" s="8" t="s">
        <v>84</v>
      </c>
      <c r="N684" s="9">
        <v>46229</v>
      </c>
      <c r="O684" s="10">
        <v>46229.541666666664</v>
      </c>
      <c r="P684" s="10">
        <v>46229.708333333336</v>
      </c>
      <c r="Q684" s="8" t="s">
        <v>58</v>
      </c>
      <c r="R684" s="8">
        <v>4</v>
      </c>
      <c r="S684" s="8">
        <v>0</v>
      </c>
      <c r="T684" s="8" t="b">
        <v>0</v>
      </c>
      <c r="U684" s="34">
        <v>240</v>
      </c>
      <c r="V684" s="34">
        <v>211</v>
      </c>
      <c r="W684" s="34">
        <v>125</v>
      </c>
      <c r="X684" s="8">
        <v>0</v>
      </c>
      <c r="Y684" s="8">
        <v>0</v>
      </c>
      <c r="Z684" s="10">
        <v>46229.548611111109</v>
      </c>
      <c r="AA684" s="10">
        <v>46229.695138888892</v>
      </c>
      <c r="AB684" s="8">
        <v>4</v>
      </c>
      <c r="AC684" s="8">
        <v>0</v>
      </c>
      <c r="AD684" s="8"/>
      <c r="AE684" s="46">
        <v>1</v>
      </c>
      <c r="AF684" s="46">
        <v>0</v>
      </c>
      <c r="AG684" s="41">
        <v>240</v>
      </c>
    </row>
    <row r="685" spans="2:33">
      <c r="B685" s="8" t="s">
        <v>8326</v>
      </c>
      <c r="C685" s="8" t="s">
        <v>82</v>
      </c>
      <c r="D685" s="8" t="s">
        <v>86</v>
      </c>
      <c r="E685" s="9">
        <v>46204</v>
      </c>
      <c r="F685" s="8" t="s">
        <v>52</v>
      </c>
      <c r="G685" s="8" t="s">
        <v>64</v>
      </c>
      <c r="H685" s="8" t="s">
        <v>53</v>
      </c>
      <c r="I685" s="8" t="s">
        <v>68</v>
      </c>
      <c r="J685" s="61">
        <v>0</v>
      </c>
      <c r="K685" s="8">
        <v>1</v>
      </c>
      <c r="L685" s="8">
        <v>4</v>
      </c>
      <c r="M685" s="8" t="s">
        <v>84</v>
      </c>
      <c r="N685" s="9">
        <v>46230</v>
      </c>
      <c r="O685" s="10">
        <v>46230.333333333336</v>
      </c>
      <c r="P685" s="10">
        <v>46230.479166666664</v>
      </c>
      <c r="Q685" s="8" t="s">
        <v>58</v>
      </c>
      <c r="R685" s="8">
        <v>4</v>
      </c>
      <c r="S685" s="8">
        <v>0</v>
      </c>
      <c r="T685" s="8" t="b">
        <v>0</v>
      </c>
      <c r="U685" s="34">
        <v>210</v>
      </c>
      <c r="V685" s="34">
        <v>187</v>
      </c>
      <c r="W685" s="34">
        <v>108</v>
      </c>
      <c r="X685" s="8">
        <v>0</v>
      </c>
      <c r="Y685" s="8">
        <v>0</v>
      </c>
      <c r="Z685" s="10">
        <v>46230.336805555555</v>
      </c>
      <c r="AA685" s="10">
        <v>46230.466666666667</v>
      </c>
      <c r="AB685" s="8">
        <v>4</v>
      </c>
      <c r="AC685" s="8">
        <v>0</v>
      </c>
      <c r="AD685" s="8"/>
      <c r="AE685" s="46">
        <v>1</v>
      </c>
      <c r="AF685" s="46">
        <v>0</v>
      </c>
      <c r="AG685" s="41">
        <v>210</v>
      </c>
    </row>
    <row r="686" spans="2:33">
      <c r="B686" s="8" t="s">
        <v>8326</v>
      </c>
      <c r="C686" s="8" t="s">
        <v>82</v>
      </c>
      <c r="D686" s="8" t="s">
        <v>86</v>
      </c>
      <c r="E686" s="9">
        <v>46204</v>
      </c>
      <c r="F686" s="8" t="s">
        <v>52</v>
      </c>
      <c r="G686" s="8" t="s">
        <v>64</v>
      </c>
      <c r="H686" s="8" t="s">
        <v>53</v>
      </c>
      <c r="I686" s="8" t="s">
        <v>68</v>
      </c>
      <c r="J686" s="61">
        <v>0</v>
      </c>
      <c r="K686" s="8">
        <v>1</v>
      </c>
      <c r="L686" s="8">
        <v>4</v>
      </c>
      <c r="M686" s="8" t="s">
        <v>84</v>
      </c>
      <c r="N686" s="9">
        <v>46231</v>
      </c>
      <c r="O686" s="10">
        <v>46231.375</v>
      </c>
      <c r="P686" s="10">
        <v>46231.541666666664</v>
      </c>
      <c r="Q686" s="8" t="s">
        <v>58</v>
      </c>
      <c r="R686" s="8">
        <v>4</v>
      </c>
      <c r="S686" s="8">
        <v>0</v>
      </c>
      <c r="T686" s="8" t="b">
        <v>0</v>
      </c>
      <c r="U686" s="34">
        <v>240</v>
      </c>
      <c r="V686" s="34">
        <v>208</v>
      </c>
      <c r="W686" s="34">
        <v>146</v>
      </c>
      <c r="X686" s="8">
        <v>0</v>
      </c>
      <c r="Y686" s="8">
        <v>0</v>
      </c>
      <c r="Z686" s="10">
        <v>46231.381249999999</v>
      </c>
      <c r="AA686" s="10">
        <v>46231.525694444441</v>
      </c>
      <c r="AB686" s="8">
        <v>4</v>
      </c>
      <c r="AC686" s="8">
        <v>0</v>
      </c>
      <c r="AD686" s="8"/>
      <c r="AE686" s="46">
        <v>1</v>
      </c>
      <c r="AF686" s="46">
        <v>0</v>
      </c>
      <c r="AG686" s="41">
        <v>240</v>
      </c>
    </row>
    <row r="687" spans="2:33">
      <c r="B687" s="8" t="s">
        <v>8326</v>
      </c>
      <c r="C687" s="8" t="s">
        <v>82</v>
      </c>
      <c r="D687" s="8" t="s">
        <v>86</v>
      </c>
      <c r="E687" s="9">
        <v>46204</v>
      </c>
      <c r="F687" s="8" t="s">
        <v>52</v>
      </c>
      <c r="G687" s="8" t="s">
        <v>64</v>
      </c>
      <c r="H687" s="8" t="s">
        <v>53</v>
      </c>
      <c r="I687" s="8" t="s">
        <v>54</v>
      </c>
      <c r="J687" s="61">
        <v>0</v>
      </c>
      <c r="K687" s="8">
        <v>1</v>
      </c>
      <c r="L687" s="8">
        <v>4</v>
      </c>
      <c r="M687" s="8" t="s">
        <v>84</v>
      </c>
      <c r="N687" s="9">
        <v>46233</v>
      </c>
      <c r="O687" s="10">
        <v>46233.354166666664</v>
      </c>
      <c r="P687" s="10">
        <v>46233.729166666664</v>
      </c>
      <c r="Q687" s="8" t="s">
        <v>58</v>
      </c>
      <c r="R687" s="8">
        <v>4</v>
      </c>
      <c r="S687" s="8">
        <v>0</v>
      </c>
      <c r="T687" s="8" t="b">
        <v>0</v>
      </c>
      <c r="U687" s="34">
        <v>540</v>
      </c>
      <c r="V687" s="34">
        <v>519</v>
      </c>
      <c r="W687" s="34">
        <v>373</v>
      </c>
      <c r="X687" s="8">
        <v>0</v>
      </c>
      <c r="Y687" s="8">
        <v>0</v>
      </c>
      <c r="Z687" s="10">
        <v>46233.356249999997</v>
      </c>
      <c r="AA687" s="10">
        <v>46233.716666666667</v>
      </c>
      <c r="AB687" s="8">
        <v>4</v>
      </c>
      <c r="AC687" s="8">
        <v>0</v>
      </c>
      <c r="AD687" s="8"/>
      <c r="AE687" s="46">
        <v>1</v>
      </c>
      <c r="AF687" s="46">
        <v>0</v>
      </c>
      <c r="AG687" s="41">
        <v>540</v>
      </c>
    </row>
    <row r="688" spans="2:33">
      <c r="B688" s="8" t="s">
        <v>8326</v>
      </c>
      <c r="C688" s="8" t="s">
        <v>82</v>
      </c>
      <c r="D688" s="8" t="s">
        <v>87</v>
      </c>
      <c r="E688" s="9">
        <v>46204</v>
      </c>
      <c r="F688" s="8" t="s">
        <v>52</v>
      </c>
      <c r="G688" s="8" t="s">
        <v>64</v>
      </c>
      <c r="H688" s="8" t="s">
        <v>53</v>
      </c>
      <c r="I688" s="8" t="s">
        <v>68</v>
      </c>
      <c r="J688" s="61">
        <v>0</v>
      </c>
      <c r="K688" s="8">
        <v>1</v>
      </c>
      <c r="L688" s="8">
        <v>4</v>
      </c>
      <c r="M688" s="8" t="s">
        <v>84</v>
      </c>
      <c r="N688" s="9">
        <v>46204</v>
      </c>
      <c r="O688" s="10">
        <v>46204.375</v>
      </c>
      <c r="P688" s="10">
        <v>46204.625</v>
      </c>
      <c r="Q688" s="8" t="s">
        <v>58</v>
      </c>
      <c r="R688" s="8">
        <v>4</v>
      </c>
      <c r="S688" s="8">
        <v>0</v>
      </c>
      <c r="T688" s="8" t="b">
        <v>0</v>
      </c>
      <c r="U688" s="34">
        <v>360</v>
      </c>
      <c r="V688" s="34">
        <v>313</v>
      </c>
      <c r="W688" s="34">
        <v>226</v>
      </c>
      <c r="X688" s="8">
        <v>0</v>
      </c>
      <c r="Y688" s="8">
        <v>0</v>
      </c>
      <c r="Z688" s="10">
        <v>46204.379166666666</v>
      </c>
      <c r="AA688" s="10">
        <v>46204.59652777778</v>
      </c>
      <c r="AB688" s="8">
        <v>4</v>
      </c>
      <c r="AC688" s="8">
        <v>0</v>
      </c>
      <c r="AD688" s="8"/>
      <c r="AE688" s="46">
        <v>1</v>
      </c>
      <c r="AF688" s="46">
        <v>0</v>
      </c>
      <c r="AG688" s="41">
        <v>360</v>
      </c>
    </row>
    <row r="689" spans="2:33">
      <c r="B689" s="8" t="s">
        <v>8326</v>
      </c>
      <c r="C689" s="8" t="s">
        <v>82</v>
      </c>
      <c r="D689" s="8" t="s">
        <v>87</v>
      </c>
      <c r="E689" s="9">
        <v>46204</v>
      </c>
      <c r="F689" s="8" t="s">
        <v>52</v>
      </c>
      <c r="G689" s="8" t="s">
        <v>64</v>
      </c>
      <c r="H689" s="8" t="s">
        <v>53</v>
      </c>
      <c r="I689" s="8" t="s">
        <v>62</v>
      </c>
      <c r="J689" s="61">
        <v>0</v>
      </c>
      <c r="K689" s="8">
        <v>1</v>
      </c>
      <c r="L689" s="8">
        <v>4</v>
      </c>
      <c r="M689" s="8" t="s">
        <v>84</v>
      </c>
      <c r="N689" s="9">
        <v>46207</v>
      </c>
      <c r="O689" s="10">
        <v>46207.375</v>
      </c>
      <c r="P689" s="10">
        <v>46207.708333333336</v>
      </c>
      <c r="Q689" s="8" t="s">
        <v>58</v>
      </c>
      <c r="R689" s="8">
        <v>4</v>
      </c>
      <c r="S689" s="8">
        <v>0</v>
      </c>
      <c r="T689" s="8" t="b">
        <v>0</v>
      </c>
      <c r="U689" s="34">
        <v>480</v>
      </c>
      <c r="V689" s="34">
        <v>456</v>
      </c>
      <c r="W689" s="34">
        <v>383</v>
      </c>
      <c r="X689" s="8">
        <v>0</v>
      </c>
      <c r="Y689" s="8">
        <v>0</v>
      </c>
      <c r="Z689" s="10">
        <v>46207.381944444445</v>
      </c>
      <c r="AA689" s="10">
        <v>46207.698611111111</v>
      </c>
      <c r="AB689" s="8">
        <v>4</v>
      </c>
      <c r="AC689" s="8">
        <v>0</v>
      </c>
      <c r="AD689" s="8"/>
      <c r="AE689" s="46">
        <v>1</v>
      </c>
      <c r="AF689" s="46">
        <v>0</v>
      </c>
      <c r="AG689" s="41">
        <v>480</v>
      </c>
    </row>
    <row r="690" spans="2:33">
      <c r="B690" s="8" t="s">
        <v>8326</v>
      </c>
      <c r="C690" s="8" t="s">
        <v>82</v>
      </c>
      <c r="D690" s="8" t="s">
        <v>87</v>
      </c>
      <c r="E690" s="9">
        <v>46204</v>
      </c>
      <c r="F690" s="8" t="s">
        <v>52</v>
      </c>
      <c r="G690" s="8" t="s">
        <v>64</v>
      </c>
      <c r="H690" s="8" t="s">
        <v>53</v>
      </c>
      <c r="I690" s="8" t="s">
        <v>54</v>
      </c>
      <c r="J690" s="61">
        <v>0</v>
      </c>
      <c r="K690" s="8">
        <v>1</v>
      </c>
      <c r="L690" s="8">
        <v>4</v>
      </c>
      <c r="M690" s="8" t="s">
        <v>84</v>
      </c>
      <c r="N690" s="9">
        <v>46210</v>
      </c>
      <c r="O690" s="10">
        <v>46210.375</v>
      </c>
      <c r="P690" s="10">
        <v>46210.541666666664</v>
      </c>
      <c r="Q690" s="8" t="s">
        <v>58</v>
      </c>
      <c r="R690" s="8">
        <v>4</v>
      </c>
      <c r="S690" s="8">
        <v>0</v>
      </c>
      <c r="T690" s="8" t="b">
        <v>0</v>
      </c>
      <c r="U690" s="34">
        <v>240</v>
      </c>
      <c r="V690" s="34">
        <v>213</v>
      </c>
      <c r="W690" s="34">
        <v>147</v>
      </c>
      <c r="X690" s="8">
        <v>0</v>
      </c>
      <c r="Y690" s="8">
        <v>0</v>
      </c>
      <c r="Z690" s="10">
        <v>46210.380555555559</v>
      </c>
      <c r="AA690" s="10">
        <v>46210.52847222222</v>
      </c>
      <c r="AB690" s="8">
        <v>4</v>
      </c>
      <c r="AC690" s="8">
        <v>0</v>
      </c>
      <c r="AD690" s="8"/>
      <c r="AE690" s="46">
        <v>1</v>
      </c>
      <c r="AF690" s="46">
        <v>0</v>
      </c>
      <c r="AG690" s="41">
        <v>240</v>
      </c>
    </row>
    <row r="691" spans="2:33">
      <c r="B691" s="8" t="s">
        <v>8326</v>
      </c>
      <c r="C691" s="8" t="s">
        <v>82</v>
      </c>
      <c r="D691" s="8" t="s">
        <v>87</v>
      </c>
      <c r="E691" s="9">
        <v>46204</v>
      </c>
      <c r="F691" s="8" t="s">
        <v>52</v>
      </c>
      <c r="G691" s="8" t="s">
        <v>64</v>
      </c>
      <c r="H691" s="8" t="s">
        <v>53</v>
      </c>
      <c r="I691" s="8" t="s">
        <v>68</v>
      </c>
      <c r="J691" s="61">
        <v>0</v>
      </c>
      <c r="K691" s="8">
        <v>1</v>
      </c>
      <c r="L691" s="8">
        <v>4</v>
      </c>
      <c r="M691" s="8" t="s">
        <v>84</v>
      </c>
      <c r="N691" s="9">
        <v>46211</v>
      </c>
      <c r="O691" s="10">
        <v>46211.375</v>
      </c>
      <c r="P691" s="10">
        <v>46211.708333333336</v>
      </c>
      <c r="Q691" s="8" t="s">
        <v>58</v>
      </c>
      <c r="R691" s="8">
        <v>4</v>
      </c>
      <c r="S691" s="8">
        <v>0</v>
      </c>
      <c r="T691" s="8" t="b">
        <v>0</v>
      </c>
      <c r="U691" s="34">
        <v>480</v>
      </c>
      <c r="V691" s="34">
        <v>443</v>
      </c>
      <c r="W691" s="34">
        <v>369</v>
      </c>
      <c r="X691" s="8">
        <v>0</v>
      </c>
      <c r="Y691" s="8">
        <v>0</v>
      </c>
      <c r="Z691" s="10">
        <v>46211.380555555559</v>
      </c>
      <c r="AA691" s="10">
        <v>46211.688194444447</v>
      </c>
      <c r="AB691" s="8">
        <v>4</v>
      </c>
      <c r="AC691" s="8">
        <v>0</v>
      </c>
      <c r="AD691" s="8"/>
      <c r="AE691" s="46">
        <v>1</v>
      </c>
      <c r="AF691" s="46">
        <v>0</v>
      </c>
      <c r="AG691" s="41">
        <v>480</v>
      </c>
    </row>
    <row r="692" spans="2:33">
      <c r="B692" s="8" t="s">
        <v>8326</v>
      </c>
      <c r="C692" s="8" t="s">
        <v>82</v>
      </c>
      <c r="D692" s="8" t="s">
        <v>87</v>
      </c>
      <c r="E692" s="9">
        <v>46204</v>
      </c>
      <c r="F692" s="8" t="s">
        <v>52</v>
      </c>
      <c r="G692" s="8" t="s">
        <v>64</v>
      </c>
      <c r="H692" s="8" t="s">
        <v>53</v>
      </c>
      <c r="I692" s="8" t="s">
        <v>54</v>
      </c>
      <c r="J692" s="61">
        <v>0</v>
      </c>
      <c r="K692" s="8">
        <v>1</v>
      </c>
      <c r="L692" s="8">
        <v>4</v>
      </c>
      <c r="M692" s="8" t="s">
        <v>84</v>
      </c>
      <c r="N692" s="9">
        <v>46212</v>
      </c>
      <c r="O692" s="10">
        <v>46212.333333333336</v>
      </c>
      <c r="P692" s="10">
        <v>46212.708333333336</v>
      </c>
      <c r="Q692" s="8" t="s">
        <v>58</v>
      </c>
      <c r="R692" s="8">
        <v>4</v>
      </c>
      <c r="S692" s="8">
        <v>0</v>
      </c>
      <c r="T692" s="8" t="b">
        <v>0</v>
      </c>
      <c r="U692" s="34">
        <v>540</v>
      </c>
      <c r="V692" s="34">
        <v>507</v>
      </c>
      <c r="W692" s="34">
        <v>381</v>
      </c>
      <c r="X692" s="8">
        <v>0</v>
      </c>
      <c r="Y692" s="8">
        <v>0</v>
      </c>
      <c r="Z692" s="10">
        <v>46212.34097222222</v>
      </c>
      <c r="AA692" s="10">
        <v>46212.693055555559</v>
      </c>
      <c r="AB692" s="8">
        <v>4</v>
      </c>
      <c r="AC692" s="8">
        <v>0</v>
      </c>
      <c r="AD692" s="8"/>
      <c r="AE692" s="46">
        <v>1</v>
      </c>
      <c r="AF692" s="46">
        <v>0</v>
      </c>
      <c r="AG692" s="41">
        <v>540</v>
      </c>
    </row>
    <row r="693" spans="2:33">
      <c r="B693" s="8" t="s">
        <v>8326</v>
      </c>
      <c r="C693" s="8" t="s">
        <v>82</v>
      </c>
      <c r="D693" s="8" t="s">
        <v>87</v>
      </c>
      <c r="E693" s="9">
        <v>46204</v>
      </c>
      <c r="F693" s="8" t="s">
        <v>52</v>
      </c>
      <c r="G693" s="8" t="s">
        <v>64</v>
      </c>
      <c r="H693" s="8" t="s">
        <v>53</v>
      </c>
      <c r="I693" s="8" t="s">
        <v>62</v>
      </c>
      <c r="J693" s="61">
        <v>0</v>
      </c>
      <c r="K693" s="8">
        <v>1</v>
      </c>
      <c r="L693" s="8">
        <v>4</v>
      </c>
      <c r="M693" s="8" t="s">
        <v>84</v>
      </c>
      <c r="N693" s="9">
        <v>46213</v>
      </c>
      <c r="O693" s="10">
        <v>46213.375</v>
      </c>
      <c r="P693" s="10">
        <v>46213.666666666664</v>
      </c>
      <c r="Q693" s="8" t="s">
        <v>58</v>
      </c>
      <c r="R693" s="8">
        <v>4</v>
      </c>
      <c r="S693" s="8">
        <v>0</v>
      </c>
      <c r="T693" s="8" t="b">
        <v>0</v>
      </c>
      <c r="U693" s="34">
        <v>420</v>
      </c>
      <c r="V693" s="34">
        <v>384</v>
      </c>
      <c r="W693" s="34">
        <v>275</v>
      </c>
      <c r="X693" s="8">
        <v>0</v>
      </c>
      <c r="Y693" s="8">
        <v>0</v>
      </c>
      <c r="Z693" s="10">
        <v>46213.378472222219</v>
      </c>
      <c r="AA693" s="10">
        <v>46213.645138888889</v>
      </c>
      <c r="AB693" s="8">
        <v>4</v>
      </c>
      <c r="AC693" s="8">
        <v>0</v>
      </c>
      <c r="AD693" s="8"/>
      <c r="AE693" s="46">
        <v>1</v>
      </c>
      <c r="AF693" s="46">
        <v>0</v>
      </c>
      <c r="AG693" s="41">
        <v>420</v>
      </c>
    </row>
    <row r="694" spans="2:33">
      <c r="B694" s="8" t="s">
        <v>8326</v>
      </c>
      <c r="C694" s="8" t="s">
        <v>82</v>
      </c>
      <c r="D694" s="8" t="s">
        <v>87</v>
      </c>
      <c r="E694" s="9">
        <v>46204</v>
      </c>
      <c r="F694" s="8" t="s">
        <v>52</v>
      </c>
      <c r="G694" s="8" t="s">
        <v>64</v>
      </c>
      <c r="H694" s="8" t="s">
        <v>53</v>
      </c>
      <c r="I694" s="8" t="s">
        <v>67</v>
      </c>
      <c r="J694" s="61">
        <v>0</v>
      </c>
      <c r="K694" s="8">
        <v>1</v>
      </c>
      <c r="L694" s="8">
        <v>4</v>
      </c>
      <c r="M694" s="8" t="s">
        <v>84</v>
      </c>
      <c r="N694" s="9">
        <v>46214</v>
      </c>
      <c r="O694" s="10">
        <v>46214.541666666664</v>
      </c>
      <c r="P694" s="10">
        <v>46214.6875</v>
      </c>
      <c r="Q694" s="8" t="s">
        <v>58</v>
      </c>
      <c r="R694" s="8">
        <v>4</v>
      </c>
      <c r="S694" s="8">
        <v>0</v>
      </c>
      <c r="T694" s="8" t="b">
        <v>0</v>
      </c>
      <c r="U694" s="34">
        <v>210</v>
      </c>
      <c r="V694" s="34">
        <v>172</v>
      </c>
      <c r="W694" s="34">
        <v>105</v>
      </c>
      <c r="X694" s="8">
        <v>0</v>
      </c>
      <c r="Y694" s="8">
        <v>0</v>
      </c>
      <c r="Z694" s="10">
        <v>46214.54791666667</v>
      </c>
      <c r="AA694" s="10">
        <v>46214.667361111111</v>
      </c>
      <c r="AB694" s="8">
        <v>4</v>
      </c>
      <c r="AC694" s="8">
        <v>0</v>
      </c>
      <c r="AD694" s="8"/>
      <c r="AE694" s="46">
        <v>1</v>
      </c>
      <c r="AF694" s="46">
        <v>0</v>
      </c>
      <c r="AG694" s="41">
        <v>210</v>
      </c>
    </row>
    <row r="695" spans="2:33">
      <c r="B695" s="8" t="s">
        <v>8326</v>
      </c>
      <c r="C695" s="8" t="s">
        <v>82</v>
      </c>
      <c r="D695" s="8" t="s">
        <v>87</v>
      </c>
      <c r="E695" s="9">
        <v>46204</v>
      </c>
      <c r="F695" s="8" t="s">
        <v>52</v>
      </c>
      <c r="G695" s="8" t="s">
        <v>64</v>
      </c>
      <c r="H695" s="8" t="s">
        <v>53</v>
      </c>
      <c r="I695" s="8" t="s">
        <v>54</v>
      </c>
      <c r="J695" s="61">
        <v>0</v>
      </c>
      <c r="K695" s="8">
        <v>1</v>
      </c>
      <c r="L695" s="8">
        <v>4</v>
      </c>
      <c r="M695" s="8" t="s">
        <v>84</v>
      </c>
      <c r="N695" s="9">
        <v>46215</v>
      </c>
      <c r="O695" s="10">
        <v>46215.333333333336</v>
      </c>
      <c r="P695" s="10">
        <v>46215.520833333336</v>
      </c>
      <c r="Q695" s="8" t="s">
        <v>58</v>
      </c>
      <c r="R695" s="8">
        <v>4</v>
      </c>
      <c r="S695" s="8">
        <v>0</v>
      </c>
      <c r="T695" s="8" t="b">
        <v>0</v>
      </c>
      <c r="U695" s="34">
        <v>270</v>
      </c>
      <c r="V695" s="34">
        <v>240</v>
      </c>
      <c r="W695" s="34">
        <v>130</v>
      </c>
      <c r="X695" s="8">
        <v>0</v>
      </c>
      <c r="Y695" s="8">
        <v>0</v>
      </c>
      <c r="Z695" s="10">
        <v>46215.336805555555</v>
      </c>
      <c r="AA695" s="10">
        <v>46215.503472222219</v>
      </c>
      <c r="AB695" s="8">
        <v>4</v>
      </c>
      <c r="AC695" s="8">
        <v>0</v>
      </c>
      <c r="AD695" s="8"/>
      <c r="AE695" s="46">
        <v>1</v>
      </c>
      <c r="AF695" s="46">
        <v>0</v>
      </c>
      <c r="AG695" s="41">
        <v>270</v>
      </c>
    </row>
    <row r="696" spans="2:33">
      <c r="B696" s="8" t="s">
        <v>8326</v>
      </c>
      <c r="C696" s="8" t="s">
        <v>82</v>
      </c>
      <c r="D696" s="8" t="s">
        <v>87</v>
      </c>
      <c r="E696" s="9">
        <v>46204</v>
      </c>
      <c r="F696" s="8" t="s">
        <v>52</v>
      </c>
      <c r="G696" s="8" t="s">
        <v>64</v>
      </c>
      <c r="H696" s="8" t="s">
        <v>53</v>
      </c>
      <c r="I696" s="8" t="s">
        <v>54</v>
      </c>
      <c r="J696" s="61">
        <v>0</v>
      </c>
      <c r="K696" s="8">
        <v>1</v>
      </c>
      <c r="L696" s="8">
        <v>4</v>
      </c>
      <c r="M696" s="8" t="s">
        <v>84</v>
      </c>
      <c r="N696" s="9">
        <v>46216</v>
      </c>
      <c r="O696" s="10">
        <v>46216.3125</v>
      </c>
      <c r="P696" s="10">
        <v>46216.604166666664</v>
      </c>
      <c r="Q696" s="8" t="s">
        <v>58</v>
      </c>
      <c r="R696" s="8">
        <v>4</v>
      </c>
      <c r="S696" s="8">
        <v>0</v>
      </c>
      <c r="T696" s="8" t="b">
        <v>0</v>
      </c>
      <c r="U696" s="34">
        <v>420</v>
      </c>
      <c r="V696" s="34">
        <v>377</v>
      </c>
      <c r="W696" s="34">
        <v>266</v>
      </c>
      <c r="X696" s="8">
        <v>0</v>
      </c>
      <c r="Y696" s="8">
        <v>0</v>
      </c>
      <c r="Z696" s="10">
        <v>46216.320138888892</v>
      </c>
      <c r="AA696" s="10">
        <v>46216.581944444442</v>
      </c>
      <c r="AB696" s="8">
        <v>4</v>
      </c>
      <c r="AC696" s="8">
        <v>0</v>
      </c>
      <c r="AD696" s="8"/>
      <c r="AE696" s="46">
        <v>1</v>
      </c>
      <c r="AF696" s="46">
        <v>0</v>
      </c>
      <c r="AG696" s="41">
        <v>420</v>
      </c>
    </row>
    <row r="697" spans="2:33">
      <c r="B697" s="8" t="s">
        <v>8326</v>
      </c>
      <c r="C697" s="8" t="s">
        <v>82</v>
      </c>
      <c r="D697" s="8" t="s">
        <v>87</v>
      </c>
      <c r="E697" s="9">
        <v>46204</v>
      </c>
      <c r="F697" s="8" t="s">
        <v>52</v>
      </c>
      <c r="G697" s="8" t="s">
        <v>64</v>
      </c>
      <c r="H697" s="8" t="s">
        <v>53</v>
      </c>
      <c r="I697" s="8" t="s">
        <v>68</v>
      </c>
      <c r="J697" s="61">
        <v>0</v>
      </c>
      <c r="K697" s="8">
        <v>1</v>
      </c>
      <c r="L697" s="8">
        <v>4</v>
      </c>
      <c r="M697" s="8" t="s">
        <v>84</v>
      </c>
      <c r="N697" s="9">
        <v>46217</v>
      </c>
      <c r="O697" s="10">
        <v>46217.375</v>
      </c>
      <c r="P697" s="10">
        <v>46217.520833333336</v>
      </c>
      <c r="Q697" s="8" t="s">
        <v>58</v>
      </c>
      <c r="R697" s="8">
        <v>4</v>
      </c>
      <c r="S697" s="8">
        <v>0</v>
      </c>
      <c r="T697" s="8" t="b">
        <v>0</v>
      </c>
      <c r="U697" s="34">
        <v>210</v>
      </c>
      <c r="V697" s="34">
        <v>189</v>
      </c>
      <c r="W697" s="34">
        <v>120</v>
      </c>
      <c r="X697" s="8">
        <v>0</v>
      </c>
      <c r="Y697" s="8">
        <v>0</v>
      </c>
      <c r="Z697" s="10">
        <v>46217.376388888886</v>
      </c>
      <c r="AA697" s="10">
        <v>46217.507638888892</v>
      </c>
      <c r="AB697" s="8">
        <v>4</v>
      </c>
      <c r="AC697" s="8">
        <v>0</v>
      </c>
      <c r="AD697" s="8"/>
      <c r="AE697" s="46">
        <v>1</v>
      </c>
      <c r="AF697" s="46">
        <v>0</v>
      </c>
      <c r="AG697" s="41">
        <v>210</v>
      </c>
    </row>
    <row r="698" spans="2:33">
      <c r="B698" s="8" t="s">
        <v>8326</v>
      </c>
      <c r="C698" s="8" t="s">
        <v>82</v>
      </c>
      <c r="D698" s="8" t="s">
        <v>87</v>
      </c>
      <c r="E698" s="9">
        <v>46204</v>
      </c>
      <c r="F698" s="8" t="s">
        <v>52</v>
      </c>
      <c r="G698" s="8" t="s">
        <v>64</v>
      </c>
      <c r="H698" s="8" t="s">
        <v>53</v>
      </c>
      <c r="I698" s="8" t="s">
        <v>57</v>
      </c>
      <c r="J698" s="61">
        <v>0</v>
      </c>
      <c r="K698" s="8">
        <v>1</v>
      </c>
      <c r="L698" s="8">
        <v>4</v>
      </c>
      <c r="M698" s="8" t="s">
        <v>84</v>
      </c>
      <c r="N698" s="9">
        <v>46219</v>
      </c>
      <c r="O698" s="10">
        <v>46219.354166666664</v>
      </c>
      <c r="P698" s="10">
        <v>46219.5</v>
      </c>
      <c r="Q698" s="8" t="s">
        <v>58</v>
      </c>
      <c r="R698" s="8">
        <v>4</v>
      </c>
      <c r="S698" s="8">
        <v>0</v>
      </c>
      <c r="T698" s="8" t="b">
        <v>0</v>
      </c>
      <c r="U698" s="34">
        <v>210</v>
      </c>
      <c r="V698" s="34">
        <v>177</v>
      </c>
      <c r="W698" s="34">
        <v>103</v>
      </c>
      <c r="X698" s="8">
        <v>0</v>
      </c>
      <c r="Y698" s="8">
        <v>0</v>
      </c>
      <c r="Z698" s="10">
        <v>46219.35833333333</v>
      </c>
      <c r="AA698" s="10">
        <v>46219.481249999997</v>
      </c>
      <c r="AB698" s="8">
        <v>4</v>
      </c>
      <c r="AC698" s="8">
        <v>0</v>
      </c>
      <c r="AD698" s="8"/>
      <c r="AE698" s="46">
        <v>1</v>
      </c>
      <c r="AF698" s="46">
        <v>0</v>
      </c>
      <c r="AG698" s="41">
        <v>210</v>
      </c>
    </row>
    <row r="699" spans="2:33">
      <c r="B699" s="8" t="s">
        <v>8326</v>
      </c>
      <c r="C699" s="8" t="s">
        <v>82</v>
      </c>
      <c r="D699" s="8" t="s">
        <v>87</v>
      </c>
      <c r="E699" s="9">
        <v>46204</v>
      </c>
      <c r="F699" s="8" t="s">
        <v>52</v>
      </c>
      <c r="G699" s="8" t="s">
        <v>64</v>
      </c>
      <c r="H699" s="8" t="s">
        <v>53</v>
      </c>
      <c r="I699" s="8" t="s">
        <v>62</v>
      </c>
      <c r="J699" s="61">
        <v>0</v>
      </c>
      <c r="K699" s="8">
        <v>1</v>
      </c>
      <c r="L699" s="8">
        <v>4</v>
      </c>
      <c r="M699" s="8" t="s">
        <v>84</v>
      </c>
      <c r="N699" s="9">
        <v>46221</v>
      </c>
      <c r="O699" s="10">
        <v>46221.541666666664</v>
      </c>
      <c r="P699" s="10">
        <v>46221.708333333336</v>
      </c>
      <c r="Q699" s="8" t="s">
        <v>58</v>
      </c>
      <c r="R699" s="8">
        <v>4</v>
      </c>
      <c r="S699" s="8">
        <v>0</v>
      </c>
      <c r="T699" s="8" t="b">
        <v>0</v>
      </c>
      <c r="U699" s="34">
        <v>240</v>
      </c>
      <c r="V699" s="34">
        <v>218</v>
      </c>
      <c r="W699" s="34">
        <v>142</v>
      </c>
      <c r="X699" s="8">
        <v>0</v>
      </c>
      <c r="Y699" s="8">
        <v>0</v>
      </c>
      <c r="Z699" s="10">
        <v>46221.544444444444</v>
      </c>
      <c r="AA699" s="10">
        <v>46221.695833333331</v>
      </c>
      <c r="AB699" s="8">
        <v>4</v>
      </c>
      <c r="AC699" s="8">
        <v>0</v>
      </c>
      <c r="AD699" s="8"/>
      <c r="AE699" s="46">
        <v>1</v>
      </c>
      <c r="AF699" s="46">
        <v>0</v>
      </c>
      <c r="AG699" s="41">
        <v>240</v>
      </c>
    </row>
    <row r="700" spans="2:33">
      <c r="B700" s="8" t="s">
        <v>8326</v>
      </c>
      <c r="C700" s="8" t="s">
        <v>82</v>
      </c>
      <c r="D700" s="8" t="s">
        <v>87</v>
      </c>
      <c r="E700" s="9">
        <v>46204</v>
      </c>
      <c r="F700" s="8" t="s">
        <v>52</v>
      </c>
      <c r="G700" s="8" t="s">
        <v>64</v>
      </c>
      <c r="H700" s="8" t="s">
        <v>53</v>
      </c>
      <c r="I700" s="8" t="s">
        <v>67</v>
      </c>
      <c r="J700" s="61">
        <v>0</v>
      </c>
      <c r="K700" s="8">
        <v>1</v>
      </c>
      <c r="L700" s="8">
        <v>4</v>
      </c>
      <c r="M700" s="8" t="s">
        <v>84</v>
      </c>
      <c r="N700" s="9">
        <v>46222</v>
      </c>
      <c r="O700" s="10">
        <v>46222.333333333336</v>
      </c>
      <c r="P700" s="10">
        <v>46222.458333333336</v>
      </c>
      <c r="Q700" s="8" t="s">
        <v>58</v>
      </c>
      <c r="R700" s="8">
        <v>4</v>
      </c>
      <c r="S700" s="8">
        <v>0</v>
      </c>
      <c r="T700" s="8" t="b">
        <v>0</v>
      </c>
      <c r="U700" s="34">
        <v>180</v>
      </c>
      <c r="V700" s="34">
        <v>156</v>
      </c>
      <c r="W700" s="34">
        <v>85</v>
      </c>
      <c r="X700" s="8">
        <v>0</v>
      </c>
      <c r="Y700" s="8">
        <v>0</v>
      </c>
      <c r="Z700" s="10">
        <v>46222.339583333334</v>
      </c>
      <c r="AA700" s="10">
        <v>46222.447916666664</v>
      </c>
      <c r="AB700" s="8">
        <v>4</v>
      </c>
      <c r="AC700" s="8">
        <v>0</v>
      </c>
      <c r="AD700" s="8"/>
      <c r="AE700" s="46">
        <v>1</v>
      </c>
      <c r="AF700" s="46">
        <v>0</v>
      </c>
      <c r="AG700" s="41">
        <v>180</v>
      </c>
    </row>
    <row r="701" spans="2:33">
      <c r="B701" s="8" t="s">
        <v>8326</v>
      </c>
      <c r="C701" s="8" t="s">
        <v>82</v>
      </c>
      <c r="D701" s="8" t="s">
        <v>87</v>
      </c>
      <c r="E701" s="9">
        <v>46204</v>
      </c>
      <c r="F701" s="8" t="s">
        <v>52</v>
      </c>
      <c r="G701" s="8" t="s">
        <v>64</v>
      </c>
      <c r="H701" s="8" t="s">
        <v>53</v>
      </c>
      <c r="I701" s="8" t="s">
        <v>67</v>
      </c>
      <c r="J701" s="61">
        <v>0</v>
      </c>
      <c r="K701" s="8">
        <v>1</v>
      </c>
      <c r="L701" s="8">
        <v>4</v>
      </c>
      <c r="M701" s="8" t="s">
        <v>84</v>
      </c>
      <c r="N701" s="9">
        <v>46224</v>
      </c>
      <c r="O701" s="10">
        <v>46224.541666666664</v>
      </c>
      <c r="P701" s="10">
        <v>46224.708333333336</v>
      </c>
      <c r="Q701" s="8" t="s">
        <v>58</v>
      </c>
      <c r="R701" s="8">
        <v>4</v>
      </c>
      <c r="S701" s="8">
        <v>0</v>
      </c>
      <c r="T701" s="8" t="b">
        <v>0</v>
      </c>
      <c r="U701" s="34">
        <v>240</v>
      </c>
      <c r="V701" s="34">
        <v>221</v>
      </c>
      <c r="W701" s="34">
        <v>132</v>
      </c>
      <c r="X701" s="8">
        <v>0</v>
      </c>
      <c r="Y701" s="8">
        <v>0</v>
      </c>
      <c r="Z701" s="10">
        <v>46224.543749999997</v>
      </c>
      <c r="AA701" s="10">
        <v>46224.697222222225</v>
      </c>
      <c r="AB701" s="8">
        <v>4</v>
      </c>
      <c r="AC701" s="8">
        <v>0</v>
      </c>
      <c r="AD701" s="8"/>
      <c r="AE701" s="46">
        <v>1</v>
      </c>
      <c r="AF701" s="46">
        <v>0</v>
      </c>
      <c r="AG701" s="41">
        <v>240</v>
      </c>
    </row>
    <row r="702" spans="2:33">
      <c r="B702" s="8" t="s">
        <v>8326</v>
      </c>
      <c r="C702" s="8" t="s">
        <v>82</v>
      </c>
      <c r="D702" s="8" t="s">
        <v>87</v>
      </c>
      <c r="E702" s="9">
        <v>46204</v>
      </c>
      <c r="F702" s="8" t="s">
        <v>52</v>
      </c>
      <c r="G702" s="8" t="s">
        <v>64</v>
      </c>
      <c r="H702" s="8" t="s">
        <v>53</v>
      </c>
      <c r="I702" s="8" t="s">
        <v>57</v>
      </c>
      <c r="J702" s="61">
        <v>0</v>
      </c>
      <c r="K702" s="8">
        <v>1</v>
      </c>
      <c r="L702" s="8">
        <v>4</v>
      </c>
      <c r="M702" s="8" t="s">
        <v>84</v>
      </c>
      <c r="N702" s="9">
        <v>46225</v>
      </c>
      <c r="O702" s="10">
        <v>46225.333333333336</v>
      </c>
      <c r="P702" s="10">
        <v>46225.479166666664</v>
      </c>
      <c r="Q702" s="8" t="s">
        <v>58</v>
      </c>
      <c r="R702" s="8">
        <v>4</v>
      </c>
      <c r="S702" s="8">
        <v>0</v>
      </c>
      <c r="T702" s="8" t="b">
        <v>0</v>
      </c>
      <c r="U702" s="34">
        <v>210</v>
      </c>
      <c r="V702" s="34">
        <v>183</v>
      </c>
      <c r="W702" s="34">
        <v>104</v>
      </c>
      <c r="X702" s="8">
        <v>0</v>
      </c>
      <c r="Y702" s="8">
        <v>0</v>
      </c>
      <c r="Z702" s="10">
        <v>46225.335416666669</v>
      </c>
      <c r="AA702" s="10">
        <v>46225.462500000001</v>
      </c>
      <c r="AB702" s="8">
        <v>4</v>
      </c>
      <c r="AC702" s="8">
        <v>0</v>
      </c>
      <c r="AD702" s="8"/>
      <c r="AE702" s="46">
        <v>1</v>
      </c>
      <c r="AF702" s="46">
        <v>0</v>
      </c>
      <c r="AG702" s="41">
        <v>210</v>
      </c>
    </row>
    <row r="703" spans="2:33">
      <c r="B703" s="8" t="s">
        <v>8326</v>
      </c>
      <c r="C703" s="8" t="s">
        <v>82</v>
      </c>
      <c r="D703" s="8" t="s">
        <v>87</v>
      </c>
      <c r="E703" s="9">
        <v>46204</v>
      </c>
      <c r="F703" s="8" t="s">
        <v>52</v>
      </c>
      <c r="G703" s="8" t="s">
        <v>64</v>
      </c>
      <c r="H703" s="8" t="s">
        <v>53</v>
      </c>
      <c r="I703" s="8" t="s">
        <v>67</v>
      </c>
      <c r="J703" s="61">
        <v>0</v>
      </c>
      <c r="K703" s="8">
        <v>1</v>
      </c>
      <c r="L703" s="8">
        <v>4</v>
      </c>
      <c r="M703" s="8" t="s">
        <v>84</v>
      </c>
      <c r="N703" s="9">
        <v>46227</v>
      </c>
      <c r="O703" s="10">
        <v>46227.333333333336</v>
      </c>
      <c r="P703" s="10">
        <v>46227.479166666664</v>
      </c>
      <c r="Q703" s="8" t="s">
        <v>58</v>
      </c>
      <c r="R703" s="8">
        <v>4</v>
      </c>
      <c r="S703" s="8">
        <v>0</v>
      </c>
      <c r="T703" s="8" t="b">
        <v>0</v>
      </c>
      <c r="U703" s="34">
        <v>210</v>
      </c>
      <c r="V703" s="34">
        <v>193</v>
      </c>
      <c r="W703" s="34">
        <v>119</v>
      </c>
      <c r="X703" s="8">
        <v>0</v>
      </c>
      <c r="Y703" s="8">
        <v>0</v>
      </c>
      <c r="Z703" s="10">
        <v>46227.336111111108</v>
      </c>
      <c r="AA703" s="10">
        <v>46227.470138888886</v>
      </c>
      <c r="AB703" s="8">
        <v>4</v>
      </c>
      <c r="AC703" s="8">
        <v>0</v>
      </c>
      <c r="AD703" s="8"/>
      <c r="AE703" s="46">
        <v>1</v>
      </c>
      <c r="AF703" s="46">
        <v>0</v>
      </c>
      <c r="AG703" s="41">
        <v>210</v>
      </c>
    </row>
    <row r="704" spans="2:33">
      <c r="B704" s="8" t="s">
        <v>8326</v>
      </c>
      <c r="C704" s="8" t="s">
        <v>82</v>
      </c>
      <c r="D704" s="8" t="s">
        <v>87</v>
      </c>
      <c r="E704" s="9">
        <v>46204</v>
      </c>
      <c r="F704" s="8" t="s">
        <v>52</v>
      </c>
      <c r="G704" s="8" t="s">
        <v>64</v>
      </c>
      <c r="H704" s="8" t="s">
        <v>53</v>
      </c>
      <c r="I704" s="8" t="s">
        <v>57</v>
      </c>
      <c r="J704" s="61">
        <v>0</v>
      </c>
      <c r="K704" s="8">
        <v>1</v>
      </c>
      <c r="L704" s="8">
        <v>4</v>
      </c>
      <c r="M704" s="8" t="s">
        <v>84</v>
      </c>
      <c r="N704" s="9">
        <v>46228</v>
      </c>
      <c r="O704" s="10">
        <v>46228.541666666664</v>
      </c>
      <c r="P704" s="10">
        <v>46228.708333333336</v>
      </c>
      <c r="Q704" s="8" t="s">
        <v>58</v>
      </c>
      <c r="R704" s="8">
        <v>4</v>
      </c>
      <c r="S704" s="8">
        <v>0</v>
      </c>
      <c r="T704" s="8" t="b">
        <v>0</v>
      </c>
      <c r="U704" s="34">
        <v>240</v>
      </c>
      <c r="V704" s="34">
        <v>214</v>
      </c>
      <c r="W704" s="34">
        <v>131</v>
      </c>
      <c r="X704" s="8">
        <v>0</v>
      </c>
      <c r="Y704" s="8">
        <v>0</v>
      </c>
      <c r="Z704" s="10">
        <v>46228.546527777777</v>
      </c>
      <c r="AA704" s="10">
        <v>46228.695138888892</v>
      </c>
      <c r="AB704" s="8">
        <v>4</v>
      </c>
      <c r="AC704" s="8">
        <v>0</v>
      </c>
      <c r="AD704" s="8"/>
      <c r="AE704" s="46">
        <v>1</v>
      </c>
      <c r="AF704" s="46">
        <v>0</v>
      </c>
      <c r="AG704" s="41">
        <v>240</v>
      </c>
    </row>
    <row r="705" spans="2:33">
      <c r="B705" s="8" t="s">
        <v>8326</v>
      </c>
      <c r="C705" s="8" t="s">
        <v>82</v>
      </c>
      <c r="D705" s="8" t="s">
        <v>87</v>
      </c>
      <c r="E705" s="9">
        <v>46204</v>
      </c>
      <c r="F705" s="8" t="s">
        <v>52</v>
      </c>
      <c r="G705" s="8" t="s">
        <v>64</v>
      </c>
      <c r="H705" s="8" t="s">
        <v>53</v>
      </c>
      <c r="I705" s="8" t="s">
        <v>59</v>
      </c>
      <c r="J705" s="61">
        <v>0</v>
      </c>
      <c r="K705" s="8">
        <v>1</v>
      </c>
      <c r="L705" s="8">
        <v>4</v>
      </c>
      <c r="M705" s="8" t="s">
        <v>84</v>
      </c>
      <c r="N705" s="9">
        <v>46234</v>
      </c>
      <c r="O705" s="10">
        <v>46234.375</v>
      </c>
      <c r="P705" s="10">
        <v>46234.5625</v>
      </c>
      <c r="Q705" s="8" t="s">
        <v>58</v>
      </c>
      <c r="R705" s="8">
        <v>4</v>
      </c>
      <c r="S705" s="8">
        <v>0</v>
      </c>
      <c r="T705" s="8" t="b">
        <v>0</v>
      </c>
      <c r="U705" s="34">
        <v>270</v>
      </c>
      <c r="V705" s="34">
        <v>247</v>
      </c>
      <c r="W705" s="34">
        <v>143</v>
      </c>
      <c r="X705" s="8">
        <v>0</v>
      </c>
      <c r="Y705" s="8">
        <v>0</v>
      </c>
      <c r="Z705" s="10">
        <v>46234.377083333333</v>
      </c>
      <c r="AA705" s="10">
        <v>46234.548611111109</v>
      </c>
      <c r="AB705" s="8">
        <v>4</v>
      </c>
      <c r="AC705" s="8">
        <v>0</v>
      </c>
      <c r="AD705" s="8"/>
      <c r="AE705" s="46">
        <v>1</v>
      </c>
      <c r="AF705" s="46">
        <v>0</v>
      </c>
      <c r="AG705" s="41">
        <v>270</v>
      </c>
    </row>
    <row r="706" spans="2:33">
      <c r="B706" s="8" t="s">
        <v>8326</v>
      </c>
      <c r="C706" s="8" t="s">
        <v>82</v>
      </c>
      <c r="D706" s="8" t="s">
        <v>88</v>
      </c>
      <c r="E706" s="9">
        <v>46204</v>
      </c>
      <c r="F706" s="8" t="s">
        <v>52</v>
      </c>
      <c r="G706" s="8" t="s">
        <v>64</v>
      </c>
      <c r="H706" s="8" t="s">
        <v>53</v>
      </c>
      <c r="I706" s="8" t="s">
        <v>68</v>
      </c>
      <c r="J706" s="61">
        <v>0</v>
      </c>
      <c r="K706" s="8">
        <v>1</v>
      </c>
      <c r="L706" s="8">
        <v>4</v>
      </c>
      <c r="M706" s="8" t="s">
        <v>84</v>
      </c>
      <c r="N706" s="9">
        <v>46204</v>
      </c>
      <c r="O706" s="10">
        <v>46204.5625</v>
      </c>
      <c r="P706" s="10">
        <v>46204.708333333336</v>
      </c>
      <c r="Q706" s="8" t="s">
        <v>58</v>
      </c>
      <c r="R706" s="8">
        <v>4</v>
      </c>
      <c r="S706" s="8">
        <v>0</v>
      </c>
      <c r="T706" s="8" t="b">
        <v>0</v>
      </c>
      <c r="U706" s="34">
        <v>210</v>
      </c>
      <c r="V706" s="34">
        <v>186</v>
      </c>
      <c r="W706" s="34">
        <v>97</v>
      </c>
      <c r="X706" s="8">
        <v>0</v>
      </c>
      <c r="Y706" s="8">
        <v>0</v>
      </c>
      <c r="Z706" s="10">
        <v>46204.566666666666</v>
      </c>
      <c r="AA706" s="10">
        <v>46204.695833333331</v>
      </c>
      <c r="AB706" s="8">
        <v>4</v>
      </c>
      <c r="AC706" s="8">
        <v>0</v>
      </c>
      <c r="AD706" s="8"/>
      <c r="AE706" s="46">
        <v>1</v>
      </c>
      <c r="AF706" s="46">
        <v>0</v>
      </c>
      <c r="AG706" s="41">
        <v>210</v>
      </c>
    </row>
    <row r="707" spans="2:33">
      <c r="B707" s="8" t="s">
        <v>8326</v>
      </c>
      <c r="C707" s="8" t="s">
        <v>82</v>
      </c>
      <c r="D707" s="8" t="s">
        <v>88</v>
      </c>
      <c r="E707" s="9">
        <v>46204</v>
      </c>
      <c r="F707" s="8" t="s">
        <v>52</v>
      </c>
      <c r="G707" s="8" t="s">
        <v>64</v>
      </c>
      <c r="H707" s="8" t="s">
        <v>53</v>
      </c>
      <c r="I707" s="8" t="s">
        <v>57</v>
      </c>
      <c r="J707" s="61">
        <v>0</v>
      </c>
      <c r="K707" s="8">
        <v>1</v>
      </c>
      <c r="L707" s="8">
        <v>4</v>
      </c>
      <c r="M707" s="8" t="s">
        <v>84</v>
      </c>
      <c r="N707" s="9">
        <v>46209</v>
      </c>
      <c r="O707" s="10">
        <v>46209.333333333336</v>
      </c>
      <c r="P707" s="10">
        <v>46209.541666666664</v>
      </c>
      <c r="Q707" s="8" t="s">
        <v>58</v>
      </c>
      <c r="R707" s="8">
        <v>4</v>
      </c>
      <c r="S707" s="8">
        <v>0</v>
      </c>
      <c r="T707" s="8" t="b">
        <v>0</v>
      </c>
      <c r="U707" s="34">
        <v>300</v>
      </c>
      <c r="V707" s="34">
        <v>278</v>
      </c>
      <c r="W707" s="34">
        <v>192</v>
      </c>
      <c r="X707" s="8">
        <v>0</v>
      </c>
      <c r="Y707" s="8">
        <v>0</v>
      </c>
      <c r="Z707" s="10">
        <v>46209.336805555555</v>
      </c>
      <c r="AA707" s="10">
        <v>46209.529861111114</v>
      </c>
      <c r="AB707" s="8">
        <v>4</v>
      </c>
      <c r="AC707" s="8">
        <v>0</v>
      </c>
      <c r="AD707" s="8"/>
      <c r="AE707" s="46">
        <v>1</v>
      </c>
      <c r="AF707" s="46">
        <v>0</v>
      </c>
      <c r="AG707" s="41">
        <v>300</v>
      </c>
    </row>
    <row r="708" spans="2:33">
      <c r="B708" s="8" t="s">
        <v>8326</v>
      </c>
      <c r="C708" s="8" t="s">
        <v>82</v>
      </c>
      <c r="D708" s="8" t="s">
        <v>88</v>
      </c>
      <c r="E708" s="9">
        <v>46204</v>
      </c>
      <c r="F708" s="8" t="s">
        <v>52</v>
      </c>
      <c r="G708" s="8" t="s">
        <v>64</v>
      </c>
      <c r="H708" s="8" t="s">
        <v>53</v>
      </c>
      <c r="I708" s="8" t="s">
        <v>57</v>
      </c>
      <c r="J708" s="61">
        <v>0</v>
      </c>
      <c r="K708" s="8">
        <v>1</v>
      </c>
      <c r="L708" s="8">
        <v>4</v>
      </c>
      <c r="M708" s="8" t="s">
        <v>84</v>
      </c>
      <c r="N708" s="9">
        <v>46212</v>
      </c>
      <c r="O708" s="10">
        <v>46212.354166666664</v>
      </c>
      <c r="P708" s="10">
        <v>46212.541666666664</v>
      </c>
      <c r="Q708" s="8" t="s">
        <v>58</v>
      </c>
      <c r="R708" s="8">
        <v>4</v>
      </c>
      <c r="S708" s="8">
        <v>0</v>
      </c>
      <c r="T708" s="8" t="b">
        <v>0</v>
      </c>
      <c r="U708" s="34">
        <v>270</v>
      </c>
      <c r="V708" s="34">
        <v>234</v>
      </c>
      <c r="W708" s="34">
        <v>138</v>
      </c>
      <c r="X708" s="8">
        <v>0</v>
      </c>
      <c r="Y708" s="8">
        <v>0</v>
      </c>
      <c r="Z708" s="10">
        <v>46212.356249999997</v>
      </c>
      <c r="AA708" s="10">
        <v>46212.518750000003</v>
      </c>
      <c r="AB708" s="8">
        <v>4</v>
      </c>
      <c r="AC708" s="8">
        <v>0</v>
      </c>
      <c r="AD708" s="8"/>
      <c r="AE708" s="46">
        <v>1</v>
      </c>
      <c r="AF708" s="46">
        <v>0</v>
      </c>
      <c r="AG708" s="41">
        <v>270</v>
      </c>
    </row>
    <row r="709" spans="2:33">
      <c r="B709" s="8" t="s">
        <v>8326</v>
      </c>
      <c r="C709" s="8" t="s">
        <v>82</v>
      </c>
      <c r="D709" s="8" t="s">
        <v>88</v>
      </c>
      <c r="E709" s="9">
        <v>46204</v>
      </c>
      <c r="F709" s="8" t="s">
        <v>52</v>
      </c>
      <c r="G709" s="8" t="s">
        <v>64</v>
      </c>
      <c r="H709" s="8" t="s">
        <v>53</v>
      </c>
      <c r="I709" s="8" t="s">
        <v>67</v>
      </c>
      <c r="J709" s="61">
        <v>0</v>
      </c>
      <c r="K709" s="8">
        <v>1</v>
      </c>
      <c r="L709" s="8">
        <v>4</v>
      </c>
      <c r="M709" s="8" t="s">
        <v>84</v>
      </c>
      <c r="N709" s="9">
        <v>46215</v>
      </c>
      <c r="O709" s="10">
        <v>46215.333333333336</v>
      </c>
      <c r="P709" s="10">
        <v>46215.666666666664</v>
      </c>
      <c r="Q709" s="8" t="s">
        <v>58</v>
      </c>
      <c r="R709" s="8">
        <v>4</v>
      </c>
      <c r="S709" s="8">
        <v>0</v>
      </c>
      <c r="T709" s="8" t="b">
        <v>0</v>
      </c>
      <c r="U709" s="34">
        <v>480</v>
      </c>
      <c r="V709" s="34">
        <v>436</v>
      </c>
      <c r="W709" s="34">
        <v>313</v>
      </c>
      <c r="X709" s="8">
        <v>0</v>
      </c>
      <c r="Y709" s="8">
        <v>0</v>
      </c>
      <c r="Z709" s="10">
        <v>46215.334722222222</v>
      </c>
      <c r="AA709" s="10">
        <v>46215.637499999997</v>
      </c>
      <c r="AB709" s="8">
        <v>4</v>
      </c>
      <c r="AC709" s="8">
        <v>0</v>
      </c>
      <c r="AD709" s="8"/>
      <c r="AE709" s="46">
        <v>1</v>
      </c>
      <c r="AF709" s="46">
        <v>0</v>
      </c>
      <c r="AG709" s="41">
        <v>480</v>
      </c>
    </row>
    <row r="710" spans="2:33">
      <c r="B710" s="8" t="s">
        <v>8326</v>
      </c>
      <c r="C710" s="8" t="s">
        <v>82</v>
      </c>
      <c r="D710" s="8" t="s">
        <v>88</v>
      </c>
      <c r="E710" s="9">
        <v>46204</v>
      </c>
      <c r="F710" s="8" t="s">
        <v>52</v>
      </c>
      <c r="G710" s="8" t="s">
        <v>64</v>
      </c>
      <c r="H710" s="8" t="s">
        <v>53</v>
      </c>
      <c r="I710" s="8" t="s">
        <v>57</v>
      </c>
      <c r="J710" s="61">
        <v>0</v>
      </c>
      <c r="K710" s="8">
        <v>1</v>
      </c>
      <c r="L710" s="8">
        <v>4</v>
      </c>
      <c r="M710" s="8" t="s">
        <v>84</v>
      </c>
      <c r="N710" s="9">
        <v>46216</v>
      </c>
      <c r="O710" s="10">
        <v>46216.354166666664</v>
      </c>
      <c r="P710" s="10">
        <v>46216.541666666664</v>
      </c>
      <c r="Q710" s="8" t="s">
        <v>58</v>
      </c>
      <c r="R710" s="8">
        <v>4</v>
      </c>
      <c r="S710" s="8">
        <v>0</v>
      </c>
      <c r="T710" s="8" t="b">
        <v>0</v>
      </c>
      <c r="U710" s="34">
        <v>270</v>
      </c>
      <c r="V710" s="34">
        <v>239</v>
      </c>
      <c r="W710" s="34">
        <v>159</v>
      </c>
      <c r="X710" s="8">
        <v>0</v>
      </c>
      <c r="Y710" s="8">
        <v>0</v>
      </c>
      <c r="Z710" s="10">
        <v>46216.357638888891</v>
      </c>
      <c r="AA710" s="10">
        <v>46216.523611111108</v>
      </c>
      <c r="AB710" s="8">
        <v>4</v>
      </c>
      <c r="AC710" s="8">
        <v>0</v>
      </c>
      <c r="AD710" s="8"/>
      <c r="AE710" s="46">
        <v>1</v>
      </c>
      <c r="AF710" s="46">
        <v>0</v>
      </c>
      <c r="AG710" s="41">
        <v>270</v>
      </c>
    </row>
    <row r="711" spans="2:33">
      <c r="B711" s="8" t="s">
        <v>8326</v>
      </c>
      <c r="C711" s="8" t="s">
        <v>82</v>
      </c>
      <c r="D711" s="8" t="s">
        <v>88</v>
      </c>
      <c r="E711" s="9">
        <v>46204</v>
      </c>
      <c r="F711" s="8" t="s">
        <v>52</v>
      </c>
      <c r="G711" s="8" t="s">
        <v>64</v>
      </c>
      <c r="H711" s="8" t="s">
        <v>53</v>
      </c>
      <c r="I711" s="8" t="s">
        <v>62</v>
      </c>
      <c r="J711" s="61">
        <v>0</v>
      </c>
      <c r="K711" s="8">
        <v>1</v>
      </c>
      <c r="L711" s="8">
        <v>4</v>
      </c>
      <c r="M711" s="8" t="s">
        <v>84</v>
      </c>
      <c r="N711" s="9">
        <v>46217</v>
      </c>
      <c r="O711" s="10">
        <v>46217.375</v>
      </c>
      <c r="P711" s="10">
        <v>46217.541666666664</v>
      </c>
      <c r="Q711" s="8" t="s">
        <v>58</v>
      </c>
      <c r="R711" s="8">
        <v>4</v>
      </c>
      <c r="S711" s="8">
        <v>0</v>
      </c>
      <c r="T711" s="8" t="b">
        <v>0</v>
      </c>
      <c r="U711" s="34">
        <v>240</v>
      </c>
      <c r="V711" s="34">
        <v>211</v>
      </c>
      <c r="W711" s="34">
        <v>157</v>
      </c>
      <c r="X711" s="8">
        <v>0</v>
      </c>
      <c r="Y711" s="8">
        <v>0</v>
      </c>
      <c r="Z711" s="10">
        <v>46217.380555555559</v>
      </c>
      <c r="AA711" s="10">
        <v>46217.527083333334</v>
      </c>
      <c r="AB711" s="8">
        <v>4</v>
      </c>
      <c r="AC711" s="8">
        <v>0</v>
      </c>
      <c r="AD711" s="8"/>
      <c r="AE711" s="46">
        <v>1</v>
      </c>
      <c r="AF711" s="46">
        <v>0</v>
      </c>
      <c r="AG711" s="41">
        <v>240</v>
      </c>
    </row>
    <row r="712" spans="2:33">
      <c r="B712" s="8" t="s">
        <v>8326</v>
      </c>
      <c r="C712" s="8" t="s">
        <v>82</v>
      </c>
      <c r="D712" s="8" t="s">
        <v>88</v>
      </c>
      <c r="E712" s="9">
        <v>46204</v>
      </c>
      <c r="F712" s="8" t="s">
        <v>52</v>
      </c>
      <c r="G712" s="8" t="s">
        <v>64</v>
      </c>
      <c r="H712" s="8" t="s">
        <v>53</v>
      </c>
      <c r="I712" s="8" t="s">
        <v>62</v>
      </c>
      <c r="J712" s="61">
        <v>0</v>
      </c>
      <c r="K712" s="8">
        <v>1</v>
      </c>
      <c r="L712" s="8">
        <v>4</v>
      </c>
      <c r="M712" s="8" t="s">
        <v>84</v>
      </c>
      <c r="N712" s="9">
        <v>46218</v>
      </c>
      <c r="O712" s="10">
        <v>46218.5625</v>
      </c>
      <c r="P712" s="10">
        <v>46218.708333333336</v>
      </c>
      <c r="Q712" s="8" t="s">
        <v>58</v>
      </c>
      <c r="R712" s="8">
        <v>4</v>
      </c>
      <c r="S712" s="8">
        <v>0</v>
      </c>
      <c r="T712" s="8" t="b">
        <v>0</v>
      </c>
      <c r="U712" s="34">
        <v>210</v>
      </c>
      <c r="V712" s="34">
        <v>186</v>
      </c>
      <c r="W712" s="34">
        <v>122</v>
      </c>
      <c r="X712" s="8">
        <v>0</v>
      </c>
      <c r="Y712" s="8">
        <v>0</v>
      </c>
      <c r="Z712" s="10">
        <v>46218.568055555559</v>
      </c>
      <c r="AA712" s="10">
        <v>46218.697222222225</v>
      </c>
      <c r="AB712" s="8">
        <v>4</v>
      </c>
      <c r="AC712" s="8">
        <v>0</v>
      </c>
      <c r="AD712" s="8"/>
      <c r="AE712" s="46">
        <v>1</v>
      </c>
      <c r="AF712" s="46">
        <v>0</v>
      </c>
      <c r="AG712" s="41">
        <v>210</v>
      </c>
    </row>
    <row r="713" spans="2:33">
      <c r="B713" s="8" t="s">
        <v>8326</v>
      </c>
      <c r="C713" s="8" t="s">
        <v>82</v>
      </c>
      <c r="D713" s="8" t="s">
        <v>88</v>
      </c>
      <c r="E713" s="9">
        <v>46204</v>
      </c>
      <c r="F713" s="8" t="s">
        <v>52</v>
      </c>
      <c r="G713" s="8" t="s">
        <v>64</v>
      </c>
      <c r="H713" s="8" t="s">
        <v>53</v>
      </c>
      <c r="I713" s="8" t="s">
        <v>54</v>
      </c>
      <c r="J713" s="61">
        <v>0</v>
      </c>
      <c r="K713" s="8">
        <v>1</v>
      </c>
      <c r="L713" s="8">
        <v>4</v>
      </c>
      <c r="M713" s="8" t="s">
        <v>84</v>
      </c>
      <c r="N713" s="9">
        <v>46221</v>
      </c>
      <c r="O713" s="10">
        <v>46221.5625</v>
      </c>
      <c r="P713" s="10">
        <v>46221.729166666664</v>
      </c>
      <c r="Q713" s="8" t="s">
        <v>58</v>
      </c>
      <c r="R713" s="8">
        <v>4</v>
      </c>
      <c r="S713" s="8">
        <v>0</v>
      </c>
      <c r="T713" s="8" t="b">
        <v>0</v>
      </c>
      <c r="U713" s="34">
        <v>240</v>
      </c>
      <c r="V713" s="34">
        <v>208</v>
      </c>
      <c r="W713" s="34">
        <v>132</v>
      </c>
      <c r="X713" s="8">
        <v>0</v>
      </c>
      <c r="Y713" s="8">
        <v>0</v>
      </c>
      <c r="Z713" s="10">
        <v>46221.570833333331</v>
      </c>
      <c r="AA713" s="10">
        <v>46221.715277777781</v>
      </c>
      <c r="AB713" s="8">
        <v>4</v>
      </c>
      <c r="AC713" s="8">
        <v>0</v>
      </c>
      <c r="AD713" s="8"/>
      <c r="AE713" s="46">
        <v>1</v>
      </c>
      <c r="AF713" s="46">
        <v>0</v>
      </c>
      <c r="AG713" s="41">
        <v>240</v>
      </c>
    </row>
    <row r="714" spans="2:33">
      <c r="B714" s="8" t="s">
        <v>8326</v>
      </c>
      <c r="C714" s="8" t="s">
        <v>82</v>
      </c>
      <c r="D714" s="8" t="s">
        <v>88</v>
      </c>
      <c r="E714" s="9">
        <v>46204</v>
      </c>
      <c r="F714" s="8" t="s">
        <v>52</v>
      </c>
      <c r="G714" s="8" t="s">
        <v>64</v>
      </c>
      <c r="H714" s="8" t="s">
        <v>53</v>
      </c>
      <c r="I714" s="8" t="s">
        <v>59</v>
      </c>
      <c r="J714" s="61">
        <v>0</v>
      </c>
      <c r="K714" s="8">
        <v>1</v>
      </c>
      <c r="L714" s="8">
        <v>4</v>
      </c>
      <c r="M714" s="8" t="s">
        <v>84</v>
      </c>
      <c r="N714" s="9">
        <v>46222</v>
      </c>
      <c r="O714" s="10">
        <v>46222.333333333336</v>
      </c>
      <c r="P714" s="10">
        <v>46222.666666666664</v>
      </c>
      <c r="Q714" s="8" t="s">
        <v>58</v>
      </c>
      <c r="R714" s="8">
        <v>4</v>
      </c>
      <c r="S714" s="8">
        <v>0</v>
      </c>
      <c r="T714" s="8" t="b">
        <v>0</v>
      </c>
      <c r="U714" s="34">
        <v>480</v>
      </c>
      <c r="V714" s="34">
        <v>425</v>
      </c>
      <c r="W714" s="34">
        <v>315</v>
      </c>
      <c r="X714" s="8">
        <v>0</v>
      </c>
      <c r="Y714" s="8">
        <v>0</v>
      </c>
      <c r="Z714" s="10">
        <v>46222.338194444441</v>
      </c>
      <c r="AA714" s="10">
        <v>46222.633333333331</v>
      </c>
      <c r="AB714" s="8">
        <v>4</v>
      </c>
      <c r="AC714" s="8">
        <v>0</v>
      </c>
      <c r="AD714" s="8"/>
      <c r="AE714" s="46">
        <v>1</v>
      </c>
      <c r="AF714" s="46">
        <v>0</v>
      </c>
      <c r="AG714" s="41">
        <v>480</v>
      </c>
    </row>
    <row r="715" spans="2:33">
      <c r="B715" s="8" t="s">
        <v>8326</v>
      </c>
      <c r="C715" s="8" t="s">
        <v>82</v>
      </c>
      <c r="D715" s="8" t="s">
        <v>88</v>
      </c>
      <c r="E715" s="9">
        <v>46204</v>
      </c>
      <c r="F715" s="8" t="s">
        <v>52</v>
      </c>
      <c r="G715" s="8" t="s">
        <v>64</v>
      </c>
      <c r="H715" s="8" t="s">
        <v>53</v>
      </c>
      <c r="I715" s="8" t="s">
        <v>59</v>
      </c>
      <c r="J715" s="61">
        <v>0</v>
      </c>
      <c r="K715" s="8">
        <v>1</v>
      </c>
      <c r="L715" s="8">
        <v>4</v>
      </c>
      <c r="M715" s="8" t="s">
        <v>84</v>
      </c>
      <c r="N715" s="9">
        <v>46223</v>
      </c>
      <c r="O715" s="10">
        <v>46223.375</v>
      </c>
      <c r="P715" s="10">
        <v>46223.541666666664</v>
      </c>
      <c r="Q715" s="8" t="s">
        <v>58</v>
      </c>
      <c r="R715" s="8">
        <v>4</v>
      </c>
      <c r="S715" s="8">
        <v>0</v>
      </c>
      <c r="T715" s="8" t="b">
        <v>0</v>
      </c>
      <c r="U715" s="34">
        <v>240</v>
      </c>
      <c r="V715" s="34">
        <v>214</v>
      </c>
      <c r="W715" s="34">
        <v>112</v>
      </c>
      <c r="X715" s="8">
        <v>0</v>
      </c>
      <c r="Y715" s="8">
        <v>0</v>
      </c>
      <c r="Z715" s="10">
        <v>46223.380555555559</v>
      </c>
      <c r="AA715" s="10">
        <v>46223.529166666667</v>
      </c>
      <c r="AB715" s="8">
        <v>4</v>
      </c>
      <c r="AC715" s="8">
        <v>0</v>
      </c>
      <c r="AD715" s="8"/>
      <c r="AE715" s="46">
        <v>1</v>
      </c>
      <c r="AF715" s="46">
        <v>0</v>
      </c>
      <c r="AG715" s="41">
        <v>240</v>
      </c>
    </row>
    <row r="716" spans="2:33">
      <c r="B716" s="8" t="s">
        <v>8326</v>
      </c>
      <c r="C716" s="8" t="s">
        <v>82</v>
      </c>
      <c r="D716" s="8" t="s">
        <v>88</v>
      </c>
      <c r="E716" s="9">
        <v>46204</v>
      </c>
      <c r="F716" s="8" t="s">
        <v>52</v>
      </c>
      <c r="G716" s="8" t="s">
        <v>64</v>
      </c>
      <c r="H716" s="8" t="s">
        <v>53</v>
      </c>
      <c r="I716" s="8" t="s">
        <v>59</v>
      </c>
      <c r="J716" s="61">
        <v>0</v>
      </c>
      <c r="K716" s="8">
        <v>1</v>
      </c>
      <c r="L716" s="8">
        <v>4</v>
      </c>
      <c r="M716" s="8" t="s">
        <v>84</v>
      </c>
      <c r="N716" s="9">
        <v>46234</v>
      </c>
      <c r="O716" s="10">
        <v>46234.541666666664</v>
      </c>
      <c r="P716" s="10">
        <v>46234.708333333336</v>
      </c>
      <c r="Q716" s="8" t="s">
        <v>58</v>
      </c>
      <c r="R716" s="8">
        <v>4</v>
      </c>
      <c r="S716" s="8">
        <v>0</v>
      </c>
      <c r="T716" s="8" t="b">
        <v>0</v>
      </c>
      <c r="U716" s="34">
        <v>240</v>
      </c>
      <c r="V716" s="34">
        <v>209</v>
      </c>
      <c r="W716" s="34">
        <v>152</v>
      </c>
      <c r="X716" s="8">
        <v>0</v>
      </c>
      <c r="Y716" s="8">
        <v>0</v>
      </c>
      <c r="Z716" s="10">
        <v>46234.547222222223</v>
      </c>
      <c r="AA716" s="10">
        <v>46234.692361111112</v>
      </c>
      <c r="AB716" s="8">
        <v>4</v>
      </c>
      <c r="AC716" s="8">
        <v>0</v>
      </c>
      <c r="AD716" s="8"/>
      <c r="AE716" s="46">
        <v>1</v>
      </c>
      <c r="AF716" s="46">
        <v>0</v>
      </c>
      <c r="AG716" s="41">
        <v>240</v>
      </c>
    </row>
    <row r="717" spans="2:33">
      <c r="B717" s="8" t="s">
        <v>8326</v>
      </c>
      <c r="C717" s="8" t="s">
        <v>82</v>
      </c>
      <c r="D717" s="8" t="s">
        <v>89</v>
      </c>
      <c r="E717" s="9">
        <v>46204</v>
      </c>
      <c r="F717" s="8" t="s">
        <v>52</v>
      </c>
      <c r="G717" s="8" t="s">
        <v>64</v>
      </c>
      <c r="H717" s="8" t="s">
        <v>53</v>
      </c>
      <c r="I717" s="8" t="s">
        <v>62</v>
      </c>
      <c r="J717" s="61">
        <v>0</v>
      </c>
      <c r="K717" s="8">
        <v>1</v>
      </c>
      <c r="L717" s="8">
        <v>4</v>
      </c>
      <c r="M717" s="8" t="s">
        <v>84</v>
      </c>
      <c r="N717" s="9">
        <v>46205</v>
      </c>
      <c r="O717" s="10">
        <v>46205.333333333336</v>
      </c>
      <c r="P717" s="10">
        <v>46205.541666666664</v>
      </c>
      <c r="Q717" s="8" t="s">
        <v>58</v>
      </c>
      <c r="R717" s="8">
        <v>4</v>
      </c>
      <c r="S717" s="8">
        <v>0</v>
      </c>
      <c r="T717" s="8" t="b">
        <v>0</v>
      </c>
      <c r="U717" s="34">
        <v>300</v>
      </c>
      <c r="V717" s="34">
        <v>270</v>
      </c>
      <c r="W717" s="34">
        <v>188</v>
      </c>
      <c r="X717" s="8">
        <v>0</v>
      </c>
      <c r="Y717" s="8">
        <v>0</v>
      </c>
      <c r="Z717" s="10">
        <v>46205.339583333334</v>
      </c>
      <c r="AA717" s="10">
        <v>46205.527083333334</v>
      </c>
      <c r="AB717" s="8">
        <v>4</v>
      </c>
      <c r="AC717" s="8">
        <v>0</v>
      </c>
      <c r="AD717" s="8"/>
      <c r="AE717" s="46">
        <v>1</v>
      </c>
      <c r="AF717" s="46">
        <v>0</v>
      </c>
      <c r="AG717" s="41">
        <v>300</v>
      </c>
    </row>
    <row r="718" spans="2:33">
      <c r="B718" s="8" t="s">
        <v>8326</v>
      </c>
      <c r="C718" s="8" t="s">
        <v>82</v>
      </c>
      <c r="D718" s="8" t="s">
        <v>89</v>
      </c>
      <c r="E718" s="9">
        <v>46204</v>
      </c>
      <c r="F718" s="8" t="s">
        <v>52</v>
      </c>
      <c r="G718" s="8" t="s">
        <v>64</v>
      </c>
      <c r="H718" s="8" t="s">
        <v>53</v>
      </c>
      <c r="I718" s="8" t="s">
        <v>67</v>
      </c>
      <c r="J718" s="61">
        <v>0</v>
      </c>
      <c r="K718" s="8">
        <v>1</v>
      </c>
      <c r="L718" s="8">
        <v>4</v>
      </c>
      <c r="M718" s="8" t="s">
        <v>84</v>
      </c>
      <c r="N718" s="9">
        <v>46208</v>
      </c>
      <c r="O718" s="10">
        <v>46208.375</v>
      </c>
      <c r="P718" s="10">
        <v>46208.708333333336</v>
      </c>
      <c r="Q718" s="8" t="s">
        <v>58</v>
      </c>
      <c r="R718" s="8">
        <v>4</v>
      </c>
      <c r="S718" s="8">
        <v>0</v>
      </c>
      <c r="T718" s="8" t="b">
        <v>0</v>
      </c>
      <c r="U718" s="34">
        <v>480</v>
      </c>
      <c r="V718" s="34">
        <v>436</v>
      </c>
      <c r="W718" s="34">
        <v>289</v>
      </c>
      <c r="X718" s="8">
        <v>0</v>
      </c>
      <c r="Y718" s="8">
        <v>0</v>
      </c>
      <c r="Z718" s="10">
        <v>46208.379861111112</v>
      </c>
      <c r="AA718" s="10">
        <v>46208.682638888888</v>
      </c>
      <c r="AB718" s="8">
        <v>4</v>
      </c>
      <c r="AC718" s="8">
        <v>0</v>
      </c>
      <c r="AD718" s="8"/>
      <c r="AE718" s="46">
        <v>1</v>
      </c>
      <c r="AF718" s="46">
        <v>0</v>
      </c>
      <c r="AG718" s="41">
        <v>480</v>
      </c>
    </row>
    <row r="719" spans="2:33">
      <c r="B719" s="8" t="s">
        <v>8326</v>
      </c>
      <c r="C719" s="8" t="s">
        <v>82</v>
      </c>
      <c r="D719" s="8" t="s">
        <v>89</v>
      </c>
      <c r="E719" s="9">
        <v>46204</v>
      </c>
      <c r="F719" s="8" t="s">
        <v>52</v>
      </c>
      <c r="G719" s="8" t="s">
        <v>64</v>
      </c>
      <c r="H719" s="8" t="s">
        <v>53</v>
      </c>
      <c r="I719" s="8" t="s">
        <v>54</v>
      </c>
      <c r="J719" s="61">
        <v>0</v>
      </c>
      <c r="K719" s="8">
        <v>1</v>
      </c>
      <c r="L719" s="8">
        <v>4</v>
      </c>
      <c r="M719" s="8" t="s">
        <v>84</v>
      </c>
      <c r="N719" s="9">
        <v>46210</v>
      </c>
      <c r="O719" s="10">
        <v>46210.354166666664</v>
      </c>
      <c r="P719" s="10">
        <v>46210.520833333336</v>
      </c>
      <c r="Q719" s="8" t="s">
        <v>58</v>
      </c>
      <c r="R719" s="8">
        <v>4</v>
      </c>
      <c r="S719" s="8">
        <v>0</v>
      </c>
      <c r="T719" s="8" t="b">
        <v>0</v>
      </c>
      <c r="U719" s="34">
        <v>240</v>
      </c>
      <c r="V719" s="34">
        <v>202</v>
      </c>
      <c r="W719" s="34">
        <v>110</v>
      </c>
      <c r="X719" s="8">
        <v>0</v>
      </c>
      <c r="Y719" s="8">
        <v>0</v>
      </c>
      <c r="Z719" s="10">
        <v>46210.361805555556</v>
      </c>
      <c r="AA719" s="10">
        <v>46210.502083333333</v>
      </c>
      <c r="AB719" s="8">
        <v>4</v>
      </c>
      <c r="AC719" s="8">
        <v>0</v>
      </c>
      <c r="AD719" s="8"/>
      <c r="AE719" s="46">
        <v>1</v>
      </c>
      <c r="AF719" s="46">
        <v>0</v>
      </c>
      <c r="AG719" s="41">
        <v>240</v>
      </c>
    </row>
    <row r="720" spans="2:33">
      <c r="B720" s="8" t="s">
        <v>8326</v>
      </c>
      <c r="C720" s="8" t="s">
        <v>82</v>
      </c>
      <c r="D720" s="8" t="s">
        <v>89</v>
      </c>
      <c r="E720" s="9">
        <v>46204</v>
      </c>
      <c r="F720" s="8" t="s">
        <v>52</v>
      </c>
      <c r="G720" s="8" t="s">
        <v>64</v>
      </c>
      <c r="H720" s="8" t="s">
        <v>53</v>
      </c>
      <c r="I720" s="8" t="s">
        <v>59</v>
      </c>
      <c r="J720" s="61">
        <v>0</v>
      </c>
      <c r="K720" s="8">
        <v>1</v>
      </c>
      <c r="L720" s="8">
        <v>4</v>
      </c>
      <c r="M720" s="8" t="s">
        <v>84</v>
      </c>
      <c r="N720" s="9">
        <v>46211</v>
      </c>
      <c r="O720" s="10">
        <v>46211.333333333336</v>
      </c>
      <c r="P720" s="10">
        <v>46211.666666666664</v>
      </c>
      <c r="Q720" s="8" t="s">
        <v>58</v>
      </c>
      <c r="R720" s="8">
        <v>4</v>
      </c>
      <c r="S720" s="8">
        <v>0</v>
      </c>
      <c r="T720" s="8" t="b">
        <v>0</v>
      </c>
      <c r="U720" s="34">
        <v>480</v>
      </c>
      <c r="V720" s="34">
        <v>461</v>
      </c>
      <c r="W720" s="34">
        <v>300</v>
      </c>
      <c r="X720" s="8">
        <v>0</v>
      </c>
      <c r="Y720" s="8">
        <v>0</v>
      </c>
      <c r="Z720" s="10">
        <v>46211.336805555555</v>
      </c>
      <c r="AA720" s="10">
        <v>46211.656944444447</v>
      </c>
      <c r="AB720" s="8">
        <v>4</v>
      </c>
      <c r="AC720" s="8">
        <v>0</v>
      </c>
      <c r="AD720" s="8"/>
      <c r="AE720" s="46">
        <v>1</v>
      </c>
      <c r="AF720" s="46">
        <v>0</v>
      </c>
      <c r="AG720" s="41">
        <v>480</v>
      </c>
    </row>
    <row r="721" spans="2:33">
      <c r="B721" s="8" t="s">
        <v>8326</v>
      </c>
      <c r="C721" s="8" t="s">
        <v>82</v>
      </c>
      <c r="D721" s="8" t="s">
        <v>89</v>
      </c>
      <c r="E721" s="9">
        <v>46204</v>
      </c>
      <c r="F721" s="8" t="s">
        <v>52</v>
      </c>
      <c r="G721" s="8" t="s">
        <v>64</v>
      </c>
      <c r="H721" s="8" t="s">
        <v>53</v>
      </c>
      <c r="I721" s="8" t="s">
        <v>54</v>
      </c>
      <c r="J721" s="61">
        <v>0</v>
      </c>
      <c r="K721" s="8">
        <v>1</v>
      </c>
      <c r="L721" s="8">
        <v>4</v>
      </c>
      <c r="M721" s="8" t="s">
        <v>84</v>
      </c>
      <c r="N721" s="9">
        <v>46215</v>
      </c>
      <c r="O721" s="10">
        <v>46215.541666666664</v>
      </c>
      <c r="P721" s="10">
        <v>46215.6875</v>
      </c>
      <c r="Q721" s="8" t="s">
        <v>58</v>
      </c>
      <c r="R721" s="8">
        <v>4</v>
      </c>
      <c r="S721" s="8">
        <v>0</v>
      </c>
      <c r="T721" s="8" t="b">
        <v>0</v>
      </c>
      <c r="U721" s="34">
        <v>210</v>
      </c>
      <c r="V721" s="34">
        <v>178</v>
      </c>
      <c r="W721" s="34">
        <v>92</v>
      </c>
      <c r="X721" s="8">
        <v>0</v>
      </c>
      <c r="Y721" s="8">
        <v>0</v>
      </c>
      <c r="Z721" s="10">
        <v>46215.54583333333</v>
      </c>
      <c r="AA721" s="10">
        <v>46215.669444444444</v>
      </c>
      <c r="AB721" s="8">
        <v>4</v>
      </c>
      <c r="AC721" s="8">
        <v>0</v>
      </c>
      <c r="AD721" s="8"/>
      <c r="AE721" s="46">
        <v>1</v>
      </c>
      <c r="AF721" s="46">
        <v>0</v>
      </c>
      <c r="AG721" s="41">
        <v>210</v>
      </c>
    </row>
    <row r="722" spans="2:33">
      <c r="B722" s="8" t="s">
        <v>8326</v>
      </c>
      <c r="C722" s="8" t="s">
        <v>82</v>
      </c>
      <c r="D722" s="8" t="s">
        <v>89</v>
      </c>
      <c r="E722" s="9">
        <v>46204</v>
      </c>
      <c r="F722" s="8" t="s">
        <v>52</v>
      </c>
      <c r="G722" s="8" t="s">
        <v>64</v>
      </c>
      <c r="H722" s="8" t="s">
        <v>53</v>
      </c>
      <c r="I722" s="8" t="s">
        <v>68</v>
      </c>
      <c r="J722" s="61">
        <v>0</v>
      </c>
      <c r="K722" s="8">
        <v>1</v>
      </c>
      <c r="L722" s="8">
        <v>4</v>
      </c>
      <c r="M722" s="8" t="s">
        <v>84</v>
      </c>
      <c r="N722" s="9">
        <v>46217</v>
      </c>
      <c r="O722" s="10">
        <v>46217.375</v>
      </c>
      <c r="P722" s="10">
        <v>46217.520833333336</v>
      </c>
      <c r="Q722" s="8" t="s">
        <v>58</v>
      </c>
      <c r="R722" s="8">
        <v>4</v>
      </c>
      <c r="S722" s="8">
        <v>0</v>
      </c>
      <c r="T722" s="8" t="b">
        <v>0</v>
      </c>
      <c r="U722" s="34">
        <v>210</v>
      </c>
      <c r="V722" s="34">
        <v>186</v>
      </c>
      <c r="W722" s="34">
        <v>95</v>
      </c>
      <c r="X722" s="8">
        <v>0</v>
      </c>
      <c r="Y722" s="8">
        <v>0</v>
      </c>
      <c r="Z722" s="10">
        <v>46217.37777777778</v>
      </c>
      <c r="AA722" s="10">
        <v>46217.506944444445</v>
      </c>
      <c r="AB722" s="8">
        <v>4</v>
      </c>
      <c r="AC722" s="8">
        <v>0</v>
      </c>
      <c r="AD722" s="8"/>
      <c r="AE722" s="46">
        <v>1</v>
      </c>
      <c r="AF722" s="46">
        <v>0</v>
      </c>
      <c r="AG722" s="41">
        <v>210</v>
      </c>
    </row>
    <row r="723" spans="2:33">
      <c r="B723" s="8" t="s">
        <v>8326</v>
      </c>
      <c r="C723" s="8" t="s">
        <v>82</v>
      </c>
      <c r="D723" s="8" t="s">
        <v>89</v>
      </c>
      <c r="E723" s="9">
        <v>46204</v>
      </c>
      <c r="F723" s="8" t="s">
        <v>52</v>
      </c>
      <c r="G723" s="8" t="s">
        <v>64</v>
      </c>
      <c r="H723" s="8" t="s">
        <v>53</v>
      </c>
      <c r="I723" s="8" t="s">
        <v>54</v>
      </c>
      <c r="J723" s="61">
        <v>0</v>
      </c>
      <c r="K723" s="8">
        <v>1</v>
      </c>
      <c r="L723" s="8">
        <v>4</v>
      </c>
      <c r="M723" s="8" t="s">
        <v>84</v>
      </c>
      <c r="N723" s="9">
        <v>46222</v>
      </c>
      <c r="O723" s="10">
        <v>46222.3125</v>
      </c>
      <c r="P723" s="10">
        <v>46222.645833333336</v>
      </c>
      <c r="Q723" s="8" t="s">
        <v>58</v>
      </c>
      <c r="R723" s="8">
        <v>4</v>
      </c>
      <c r="S723" s="8">
        <v>0</v>
      </c>
      <c r="T723" s="8" t="b">
        <v>0</v>
      </c>
      <c r="U723" s="34">
        <v>480</v>
      </c>
      <c r="V723" s="34">
        <v>445</v>
      </c>
      <c r="W723" s="34">
        <v>313</v>
      </c>
      <c r="X723" s="8">
        <v>0</v>
      </c>
      <c r="Y723" s="8">
        <v>0</v>
      </c>
      <c r="Z723" s="10">
        <v>46222.316666666666</v>
      </c>
      <c r="AA723" s="10">
        <v>46222.625694444447</v>
      </c>
      <c r="AB723" s="8">
        <v>4</v>
      </c>
      <c r="AC723" s="8">
        <v>0</v>
      </c>
      <c r="AD723" s="8"/>
      <c r="AE723" s="46">
        <v>1</v>
      </c>
      <c r="AF723" s="46">
        <v>0</v>
      </c>
      <c r="AG723" s="41">
        <v>480</v>
      </c>
    </row>
    <row r="724" spans="2:33">
      <c r="B724" s="8" t="s">
        <v>8326</v>
      </c>
      <c r="C724" s="8" t="s">
        <v>82</v>
      </c>
      <c r="D724" s="8" t="s">
        <v>89</v>
      </c>
      <c r="E724" s="9">
        <v>46204</v>
      </c>
      <c r="F724" s="8" t="s">
        <v>52</v>
      </c>
      <c r="G724" s="8" t="s">
        <v>64</v>
      </c>
      <c r="H724" s="8" t="s">
        <v>53</v>
      </c>
      <c r="I724" s="8" t="s">
        <v>57</v>
      </c>
      <c r="J724" s="61">
        <v>0</v>
      </c>
      <c r="K724" s="8">
        <v>1</v>
      </c>
      <c r="L724" s="8">
        <v>4</v>
      </c>
      <c r="M724" s="8" t="s">
        <v>84</v>
      </c>
      <c r="N724" s="9">
        <v>46223</v>
      </c>
      <c r="O724" s="10">
        <v>46223.333333333336</v>
      </c>
      <c r="P724" s="10">
        <v>46223.5</v>
      </c>
      <c r="Q724" s="8" t="s">
        <v>58</v>
      </c>
      <c r="R724" s="8">
        <v>4</v>
      </c>
      <c r="S724" s="8">
        <v>0</v>
      </c>
      <c r="T724" s="8" t="b">
        <v>0</v>
      </c>
      <c r="U724" s="34">
        <v>240</v>
      </c>
      <c r="V724" s="34">
        <v>220</v>
      </c>
      <c r="W724" s="34">
        <v>125</v>
      </c>
      <c r="X724" s="8">
        <v>0</v>
      </c>
      <c r="Y724" s="8">
        <v>0</v>
      </c>
      <c r="Z724" s="10">
        <v>46223.337500000001</v>
      </c>
      <c r="AA724" s="10">
        <v>46223.490277777775</v>
      </c>
      <c r="AB724" s="8">
        <v>4</v>
      </c>
      <c r="AC724" s="8">
        <v>0</v>
      </c>
      <c r="AD724" s="8"/>
      <c r="AE724" s="46">
        <v>1</v>
      </c>
      <c r="AF724" s="46">
        <v>0</v>
      </c>
      <c r="AG724" s="41">
        <v>240</v>
      </c>
    </row>
    <row r="725" spans="2:33">
      <c r="B725" s="8" t="s">
        <v>8326</v>
      </c>
      <c r="C725" s="8" t="s">
        <v>82</v>
      </c>
      <c r="D725" s="8" t="s">
        <v>89</v>
      </c>
      <c r="E725" s="9">
        <v>46204</v>
      </c>
      <c r="F725" s="8" t="s">
        <v>52</v>
      </c>
      <c r="G725" s="8" t="s">
        <v>64</v>
      </c>
      <c r="H725" s="8" t="s">
        <v>53</v>
      </c>
      <c r="I725" s="8" t="s">
        <v>67</v>
      </c>
      <c r="J725" s="61">
        <v>0</v>
      </c>
      <c r="K725" s="8">
        <v>1</v>
      </c>
      <c r="L725" s="8">
        <v>4</v>
      </c>
      <c r="M725" s="8" t="s">
        <v>84</v>
      </c>
      <c r="N725" s="9">
        <v>46226</v>
      </c>
      <c r="O725" s="10">
        <v>46226.5625</v>
      </c>
      <c r="P725" s="10">
        <v>46226.729166666664</v>
      </c>
      <c r="Q725" s="8" t="s">
        <v>58</v>
      </c>
      <c r="R725" s="8">
        <v>4</v>
      </c>
      <c r="S725" s="8">
        <v>0</v>
      </c>
      <c r="T725" s="8" t="b">
        <v>0</v>
      </c>
      <c r="U725" s="34">
        <v>240</v>
      </c>
      <c r="V725" s="34">
        <v>206</v>
      </c>
      <c r="W725" s="34">
        <v>113</v>
      </c>
      <c r="X725" s="8">
        <v>0</v>
      </c>
      <c r="Y725" s="8">
        <v>0</v>
      </c>
      <c r="Z725" s="10">
        <v>46226.569444444445</v>
      </c>
      <c r="AA725" s="10">
        <v>46226.712500000001</v>
      </c>
      <c r="AB725" s="8">
        <v>4</v>
      </c>
      <c r="AC725" s="8">
        <v>0</v>
      </c>
      <c r="AD725" s="8"/>
      <c r="AE725" s="46">
        <v>1</v>
      </c>
      <c r="AF725" s="46">
        <v>0</v>
      </c>
      <c r="AG725" s="41">
        <v>240</v>
      </c>
    </row>
    <row r="726" spans="2:33">
      <c r="B726" s="8" t="s">
        <v>8326</v>
      </c>
      <c r="C726" s="8" t="s">
        <v>82</v>
      </c>
      <c r="D726" s="8" t="s">
        <v>89</v>
      </c>
      <c r="E726" s="9">
        <v>46204</v>
      </c>
      <c r="F726" s="8" t="s">
        <v>52</v>
      </c>
      <c r="G726" s="8" t="s">
        <v>64</v>
      </c>
      <c r="H726" s="8" t="s">
        <v>53</v>
      </c>
      <c r="I726" s="8" t="s">
        <v>54</v>
      </c>
      <c r="J726" s="61">
        <v>0</v>
      </c>
      <c r="K726" s="8">
        <v>1</v>
      </c>
      <c r="L726" s="8">
        <v>4</v>
      </c>
      <c r="M726" s="8" t="s">
        <v>84</v>
      </c>
      <c r="N726" s="9">
        <v>46227</v>
      </c>
      <c r="O726" s="10">
        <v>46227.333333333336</v>
      </c>
      <c r="P726" s="10">
        <v>46227.708333333336</v>
      </c>
      <c r="Q726" s="8" t="s">
        <v>58</v>
      </c>
      <c r="R726" s="8">
        <v>4</v>
      </c>
      <c r="S726" s="8">
        <v>0</v>
      </c>
      <c r="T726" s="8" t="b">
        <v>0</v>
      </c>
      <c r="U726" s="34">
        <v>540</v>
      </c>
      <c r="V726" s="34">
        <v>485</v>
      </c>
      <c r="W726" s="34">
        <v>351</v>
      </c>
      <c r="X726" s="8">
        <v>0</v>
      </c>
      <c r="Y726" s="8">
        <v>0</v>
      </c>
      <c r="Z726" s="10">
        <v>46227.339583333334</v>
      </c>
      <c r="AA726" s="10">
        <v>46227.676388888889</v>
      </c>
      <c r="AB726" s="8">
        <v>4</v>
      </c>
      <c r="AC726" s="8">
        <v>0</v>
      </c>
      <c r="AD726" s="8"/>
      <c r="AE726" s="46">
        <v>1</v>
      </c>
      <c r="AF726" s="46">
        <v>0</v>
      </c>
      <c r="AG726" s="41">
        <v>540</v>
      </c>
    </row>
    <row r="727" spans="2:33">
      <c r="B727" s="8" t="s">
        <v>8326</v>
      </c>
      <c r="C727" s="8" t="s">
        <v>82</v>
      </c>
      <c r="D727" s="8" t="s">
        <v>89</v>
      </c>
      <c r="E727" s="9">
        <v>46204</v>
      </c>
      <c r="F727" s="8" t="s">
        <v>52</v>
      </c>
      <c r="G727" s="8" t="s">
        <v>64</v>
      </c>
      <c r="H727" s="8" t="s">
        <v>53</v>
      </c>
      <c r="I727" s="8" t="s">
        <v>67</v>
      </c>
      <c r="J727" s="61">
        <v>0</v>
      </c>
      <c r="K727" s="8">
        <v>1</v>
      </c>
      <c r="L727" s="8">
        <v>4</v>
      </c>
      <c r="M727" s="8" t="s">
        <v>84</v>
      </c>
      <c r="N727" s="9">
        <v>46228</v>
      </c>
      <c r="O727" s="10">
        <v>46228.375</v>
      </c>
      <c r="P727" s="10">
        <v>46228.5</v>
      </c>
      <c r="Q727" s="8" t="s">
        <v>58</v>
      </c>
      <c r="R727" s="8">
        <v>4</v>
      </c>
      <c r="S727" s="8">
        <v>0</v>
      </c>
      <c r="T727" s="8" t="b">
        <v>0</v>
      </c>
      <c r="U727" s="34">
        <v>180</v>
      </c>
      <c r="V727" s="34">
        <v>153</v>
      </c>
      <c r="W727" s="34">
        <v>83</v>
      </c>
      <c r="X727" s="8">
        <v>0</v>
      </c>
      <c r="Y727" s="8">
        <v>0</v>
      </c>
      <c r="Z727" s="10">
        <v>46228.379861111112</v>
      </c>
      <c r="AA727" s="10">
        <v>46228.486111111109</v>
      </c>
      <c r="AB727" s="8">
        <v>4</v>
      </c>
      <c r="AC727" s="8">
        <v>0</v>
      </c>
      <c r="AD727" s="8"/>
      <c r="AE727" s="46">
        <v>1</v>
      </c>
      <c r="AF727" s="46">
        <v>0</v>
      </c>
      <c r="AG727" s="41">
        <v>180</v>
      </c>
    </row>
    <row r="728" spans="2:33">
      <c r="B728" s="8" t="s">
        <v>8326</v>
      </c>
      <c r="C728" s="8" t="s">
        <v>82</v>
      </c>
      <c r="D728" s="8" t="s">
        <v>89</v>
      </c>
      <c r="E728" s="9">
        <v>46204</v>
      </c>
      <c r="F728" s="8" t="s">
        <v>52</v>
      </c>
      <c r="G728" s="8" t="s">
        <v>64</v>
      </c>
      <c r="H728" s="8" t="s">
        <v>53</v>
      </c>
      <c r="I728" s="8" t="s">
        <v>62</v>
      </c>
      <c r="J728" s="61">
        <v>0</v>
      </c>
      <c r="K728" s="8">
        <v>1</v>
      </c>
      <c r="L728" s="8">
        <v>4</v>
      </c>
      <c r="M728" s="8" t="s">
        <v>84</v>
      </c>
      <c r="N728" s="9">
        <v>46229</v>
      </c>
      <c r="O728" s="10">
        <v>46229.5625</v>
      </c>
      <c r="P728" s="10">
        <v>46229.708333333336</v>
      </c>
      <c r="Q728" s="8" t="s">
        <v>58</v>
      </c>
      <c r="R728" s="8">
        <v>4</v>
      </c>
      <c r="S728" s="8">
        <v>0</v>
      </c>
      <c r="T728" s="8" t="b">
        <v>0</v>
      </c>
      <c r="U728" s="34">
        <v>210</v>
      </c>
      <c r="V728" s="34">
        <v>176</v>
      </c>
      <c r="W728" s="34">
        <v>104</v>
      </c>
      <c r="X728" s="8">
        <v>0</v>
      </c>
      <c r="Y728" s="8">
        <v>0</v>
      </c>
      <c r="Z728" s="10">
        <v>46229.568055555559</v>
      </c>
      <c r="AA728" s="10">
        <v>46229.69027777778</v>
      </c>
      <c r="AB728" s="8">
        <v>4</v>
      </c>
      <c r="AC728" s="8">
        <v>0</v>
      </c>
      <c r="AD728" s="8"/>
      <c r="AE728" s="46">
        <v>1</v>
      </c>
      <c r="AF728" s="46">
        <v>0</v>
      </c>
      <c r="AG728" s="41">
        <v>210</v>
      </c>
    </row>
    <row r="729" spans="2:33">
      <c r="B729" s="8" t="s">
        <v>8326</v>
      </c>
      <c r="C729" s="8" t="s">
        <v>82</v>
      </c>
      <c r="D729" s="8" t="s">
        <v>89</v>
      </c>
      <c r="E729" s="9">
        <v>46204</v>
      </c>
      <c r="F729" s="8" t="s">
        <v>52</v>
      </c>
      <c r="G729" s="8" t="s">
        <v>64</v>
      </c>
      <c r="H729" s="8" t="s">
        <v>53</v>
      </c>
      <c r="I729" s="8" t="s">
        <v>68</v>
      </c>
      <c r="J729" s="61">
        <v>0</v>
      </c>
      <c r="K729" s="8">
        <v>1</v>
      </c>
      <c r="L729" s="8">
        <v>4</v>
      </c>
      <c r="M729" s="8" t="s">
        <v>84</v>
      </c>
      <c r="N729" s="9">
        <v>46231</v>
      </c>
      <c r="O729" s="10">
        <v>46231.3125</v>
      </c>
      <c r="P729" s="10">
        <v>46231.6875</v>
      </c>
      <c r="Q729" s="8" t="s">
        <v>58</v>
      </c>
      <c r="R729" s="8">
        <v>4</v>
      </c>
      <c r="S729" s="8">
        <v>0</v>
      </c>
      <c r="T729" s="8" t="b">
        <v>0</v>
      </c>
      <c r="U729" s="34">
        <v>540</v>
      </c>
      <c r="V729" s="34">
        <v>518</v>
      </c>
      <c r="W729" s="34">
        <v>379</v>
      </c>
      <c r="X729" s="8">
        <v>0</v>
      </c>
      <c r="Y729" s="8">
        <v>0</v>
      </c>
      <c r="Z729" s="10">
        <v>46231.320138888892</v>
      </c>
      <c r="AA729" s="10">
        <v>46231.679861111108</v>
      </c>
      <c r="AB729" s="8">
        <v>4</v>
      </c>
      <c r="AC729" s="8">
        <v>0</v>
      </c>
      <c r="AD729" s="8"/>
      <c r="AE729" s="46">
        <v>1</v>
      </c>
      <c r="AF729" s="46">
        <v>0</v>
      </c>
      <c r="AG729" s="41">
        <v>540</v>
      </c>
    </row>
    <row r="730" spans="2:33">
      <c r="B730" s="8" t="s">
        <v>8326</v>
      </c>
      <c r="C730" s="8" t="s">
        <v>82</v>
      </c>
      <c r="D730" s="8" t="s">
        <v>90</v>
      </c>
      <c r="E730" s="9">
        <v>46204</v>
      </c>
      <c r="F730" s="8" t="s">
        <v>52</v>
      </c>
      <c r="G730" s="8" t="s">
        <v>77</v>
      </c>
      <c r="H730" s="8" t="s">
        <v>53</v>
      </c>
      <c r="I730" s="8" t="s">
        <v>79</v>
      </c>
      <c r="J730" s="61">
        <v>0</v>
      </c>
      <c r="K730" s="8">
        <v>1</v>
      </c>
      <c r="L730" s="8">
        <v>4</v>
      </c>
      <c r="M730" s="8" t="s">
        <v>91</v>
      </c>
      <c r="N730" s="9">
        <v>46204</v>
      </c>
      <c r="O730" s="10">
        <v>46204.375</v>
      </c>
      <c r="P730" s="10">
        <v>46204.708333333336</v>
      </c>
      <c r="Q730" s="8" t="s">
        <v>58</v>
      </c>
      <c r="R730" s="8">
        <v>4</v>
      </c>
      <c r="S730" s="8">
        <v>0</v>
      </c>
      <c r="T730" s="8" t="b">
        <v>0</v>
      </c>
      <c r="U730" s="34">
        <v>480</v>
      </c>
      <c r="V730" s="34">
        <v>436</v>
      </c>
      <c r="W730" s="34">
        <v>340</v>
      </c>
      <c r="X730" s="8">
        <v>0</v>
      </c>
      <c r="Y730" s="8">
        <v>0</v>
      </c>
      <c r="Z730" s="10">
        <v>46204.379166666666</v>
      </c>
      <c r="AA730" s="10">
        <v>46204.681944444441</v>
      </c>
      <c r="AB730" s="8">
        <v>4</v>
      </c>
      <c r="AC730" s="8">
        <v>0</v>
      </c>
      <c r="AD730" s="8"/>
      <c r="AE730" s="46">
        <v>1</v>
      </c>
      <c r="AF730" s="46">
        <v>0</v>
      </c>
      <c r="AG730" s="41">
        <v>480</v>
      </c>
    </row>
    <row r="731" spans="2:33">
      <c r="B731" s="8" t="s">
        <v>8326</v>
      </c>
      <c r="C731" s="8" t="s">
        <v>82</v>
      </c>
      <c r="D731" s="8" t="s">
        <v>90</v>
      </c>
      <c r="E731" s="9">
        <v>46204</v>
      </c>
      <c r="F731" s="8" t="s">
        <v>52</v>
      </c>
      <c r="G731" s="8" t="s">
        <v>77</v>
      </c>
      <c r="H731" s="8" t="s">
        <v>53</v>
      </c>
      <c r="I731" s="8" t="s">
        <v>79</v>
      </c>
      <c r="J731" s="61">
        <v>0</v>
      </c>
      <c r="K731" s="8">
        <v>1</v>
      </c>
      <c r="L731" s="8">
        <v>4</v>
      </c>
      <c r="M731" s="8" t="s">
        <v>91</v>
      </c>
      <c r="N731" s="9">
        <v>46205</v>
      </c>
      <c r="O731" s="10">
        <v>46205.333333333336</v>
      </c>
      <c r="P731" s="10">
        <v>46205.666666666664</v>
      </c>
      <c r="Q731" s="8" t="s">
        <v>58</v>
      </c>
      <c r="R731" s="8">
        <v>4</v>
      </c>
      <c r="S731" s="8">
        <v>0</v>
      </c>
      <c r="T731" s="8" t="b">
        <v>0</v>
      </c>
      <c r="U731" s="34">
        <v>480</v>
      </c>
      <c r="V731" s="34">
        <v>445</v>
      </c>
      <c r="W731" s="34">
        <v>346</v>
      </c>
      <c r="X731" s="8">
        <v>0</v>
      </c>
      <c r="Y731" s="8">
        <v>0</v>
      </c>
      <c r="Z731" s="10">
        <v>46205.338888888888</v>
      </c>
      <c r="AA731" s="10">
        <v>46205.647916666669</v>
      </c>
      <c r="AB731" s="8">
        <v>4</v>
      </c>
      <c r="AC731" s="8">
        <v>0</v>
      </c>
      <c r="AD731" s="8"/>
      <c r="AE731" s="46">
        <v>1</v>
      </c>
      <c r="AF731" s="46">
        <v>0</v>
      </c>
      <c r="AG731" s="41">
        <v>480</v>
      </c>
    </row>
    <row r="732" spans="2:33">
      <c r="B732" s="8" t="s">
        <v>8326</v>
      </c>
      <c r="C732" s="8" t="s">
        <v>82</v>
      </c>
      <c r="D732" s="8" t="s">
        <v>90</v>
      </c>
      <c r="E732" s="9">
        <v>46204</v>
      </c>
      <c r="F732" s="8" t="s">
        <v>52</v>
      </c>
      <c r="G732" s="8" t="s">
        <v>77</v>
      </c>
      <c r="H732" s="8" t="s">
        <v>53</v>
      </c>
      <c r="I732" s="8" t="s">
        <v>79</v>
      </c>
      <c r="J732" s="61">
        <v>0</v>
      </c>
      <c r="K732" s="8">
        <v>1</v>
      </c>
      <c r="L732" s="8">
        <v>4</v>
      </c>
      <c r="M732" s="8" t="s">
        <v>91</v>
      </c>
      <c r="N732" s="9">
        <v>46206</v>
      </c>
      <c r="O732" s="10">
        <v>46206.333333333336</v>
      </c>
      <c r="P732" s="10">
        <v>46206.666666666664</v>
      </c>
      <c r="Q732" s="8" t="s">
        <v>58</v>
      </c>
      <c r="R732" s="8">
        <v>4</v>
      </c>
      <c r="S732" s="8">
        <v>0</v>
      </c>
      <c r="T732" s="8" t="b">
        <v>0</v>
      </c>
      <c r="U732" s="34">
        <v>480</v>
      </c>
      <c r="V732" s="34">
        <v>431</v>
      </c>
      <c r="W732" s="34">
        <v>298</v>
      </c>
      <c r="X732" s="8">
        <v>0</v>
      </c>
      <c r="Y732" s="8">
        <v>0</v>
      </c>
      <c r="Z732" s="10">
        <v>46206.336805555555</v>
      </c>
      <c r="AA732" s="10">
        <v>46206.636111111111</v>
      </c>
      <c r="AB732" s="8">
        <v>4</v>
      </c>
      <c r="AC732" s="8">
        <v>0</v>
      </c>
      <c r="AD732" s="8"/>
      <c r="AE732" s="46">
        <v>1</v>
      </c>
      <c r="AF732" s="46">
        <v>0</v>
      </c>
      <c r="AG732" s="41">
        <v>480</v>
      </c>
    </row>
    <row r="733" spans="2:33">
      <c r="B733" s="8" t="s">
        <v>8326</v>
      </c>
      <c r="C733" s="8" t="s">
        <v>82</v>
      </c>
      <c r="D733" s="8" t="s">
        <v>90</v>
      </c>
      <c r="E733" s="9">
        <v>46204</v>
      </c>
      <c r="F733" s="8" t="s">
        <v>52</v>
      </c>
      <c r="G733" s="8" t="s">
        <v>77</v>
      </c>
      <c r="H733" s="8" t="s">
        <v>53</v>
      </c>
      <c r="I733" s="8" t="s">
        <v>79</v>
      </c>
      <c r="J733" s="61">
        <v>0</v>
      </c>
      <c r="K733" s="8">
        <v>1</v>
      </c>
      <c r="L733" s="8">
        <v>4</v>
      </c>
      <c r="M733" s="8" t="s">
        <v>91</v>
      </c>
      <c r="N733" s="9">
        <v>46207</v>
      </c>
      <c r="O733" s="10">
        <v>46207.541666666664</v>
      </c>
      <c r="P733" s="10">
        <v>46207.729166666664</v>
      </c>
      <c r="Q733" s="8" t="s">
        <v>58</v>
      </c>
      <c r="R733" s="8">
        <v>4</v>
      </c>
      <c r="S733" s="8">
        <v>0</v>
      </c>
      <c r="T733" s="8" t="b">
        <v>0</v>
      </c>
      <c r="U733" s="34">
        <v>270</v>
      </c>
      <c r="V733" s="34">
        <v>242</v>
      </c>
      <c r="W733" s="34">
        <v>153</v>
      </c>
      <c r="X733" s="8">
        <v>0</v>
      </c>
      <c r="Y733" s="8">
        <v>0</v>
      </c>
      <c r="Z733" s="10">
        <v>46207.546527777777</v>
      </c>
      <c r="AA733" s="10">
        <v>46207.714583333334</v>
      </c>
      <c r="AB733" s="8">
        <v>4</v>
      </c>
      <c r="AC733" s="8">
        <v>0</v>
      </c>
      <c r="AD733" s="8"/>
      <c r="AE733" s="46">
        <v>1</v>
      </c>
      <c r="AF733" s="46">
        <v>0</v>
      </c>
      <c r="AG733" s="41">
        <v>270</v>
      </c>
    </row>
    <row r="734" spans="2:33">
      <c r="B734" s="8" t="s">
        <v>8326</v>
      </c>
      <c r="C734" s="8" t="s">
        <v>82</v>
      </c>
      <c r="D734" s="8" t="s">
        <v>90</v>
      </c>
      <c r="E734" s="9">
        <v>46204</v>
      </c>
      <c r="F734" s="8" t="s">
        <v>52</v>
      </c>
      <c r="G734" s="8" t="s">
        <v>77</v>
      </c>
      <c r="H734" s="8" t="s">
        <v>53</v>
      </c>
      <c r="I734" s="8" t="s">
        <v>79</v>
      </c>
      <c r="J734" s="61">
        <v>0</v>
      </c>
      <c r="K734" s="8">
        <v>1</v>
      </c>
      <c r="L734" s="8">
        <v>4</v>
      </c>
      <c r="M734" s="8" t="s">
        <v>91</v>
      </c>
      <c r="N734" s="9">
        <v>46208</v>
      </c>
      <c r="O734" s="10">
        <v>46208.354166666664</v>
      </c>
      <c r="P734" s="10">
        <v>46208.729166666664</v>
      </c>
      <c r="Q734" s="8" t="s">
        <v>58</v>
      </c>
      <c r="R734" s="8">
        <v>4</v>
      </c>
      <c r="S734" s="8">
        <v>0</v>
      </c>
      <c r="T734" s="8" t="b">
        <v>0</v>
      </c>
      <c r="U734" s="34">
        <v>540</v>
      </c>
      <c r="V734" s="34">
        <v>492</v>
      </c>
      <c r="W734" s="34">
        <v>361</v>
      </c>
      <c r="X734" s="8">
        <v>0</v>
      </c>
      <c r="Y734" s="8">
        <v>0</v>
      </c>
      <c r="Z734" s="10">
        <v>46208.361805555556</v>
      </c>
      <c r="AA734" s="10">
        <v>46208.703472222223</v>
      </c>
      <c r="AB734" s="8">
        <v>4</v>
      </c>
      <c r="AC734" s="8">
        <v>0</v>
      </c>
      <c r="AD734" s="8"/>
      <c r="AE734" s="46">
        <v>1</v>
      </c>
      <c r="AF734" s="46">
        <v>0</v>
      </c>
      <c r="AG734" s="41">
        <v>540</v>
      </c>
    </row>
    <row r="735" spans="2:33">
      <c r="B735" s="8" t="s">
        <v>8326</v>
      </c>
      <c r="C735" s="8" t="s">
        <v>82</v>
      </c>
      <c r="D735" s="8" t="s">
        <v>90</v>
      </c>
      <c r="E735" s="9">
        <v>46204</v>
      </c>
      <c r="F735" s="8" t="s">
        <v>52</v>
      </c>
      <c r="G735" s="8" t="s">
        <v>77</v>
      </c>
      <c r="H735" s="8" t="s">
        <v>53</v>
      </c>
      <c r="I735" s="8" t="s">
        <v>79</v>
      </c>
      <c r="J735" s="61">
        <v>0</v>
      </c>
      <c r="K735" s="8">
        <v>1</v>
      </c>
      <c r="L735" s="8">
        <v>4</v>
      </c>
      <c r="M735" s="8" t="s">
        <v>91</v>
      </c>
      <c r="N735" s="9">
        <v>46213</v>
      </c>
      <c r="O735" s="10">
        <v>46213.541666666664</v>
      </c>
      <c r="P735" s="10">
        <v>46213.729166666664</v>
      </c>
      <c r="Q735" s="8" t="s">
        <v>58</v>
      </c>
      <c r="R735" s="8">
        <v>4</v>
      </c>
      <c r="S735" s="8">
        <v>0</v>
      </c>
      <c r="T735" s="8" t="b">
        <v>0</v>
      </c>
      <c r="U735" s="34">
        <v>270</v>
      </c>
      <c r="V735" s="34">
        <v>232</v>
      </c>
      <c r="W735" s="34">
        <v>149</v>
      </c>
      <c r="X735" s="8">
        <v>0</v>
      </c>
      <c r="Y735" s="8">
        <v>0</v>
      </c>
      <c r="Z735" s="10">
        <v>46213.54583333333</v>
      </c>
      <c r="AA735" s="10">
        <v>46213.706944444442</v>
      </c>
      <c r="AB735" s="8">
        <v>4</v>
      </c>
      <c r="AC735" s="8">
        <v>0</v>
      </c>
      <c r="AD735" s="8"/>
      <c r="AE735" s="46">
        <v>1</v>
      </c>
      <c r="AF735" s="46">
        <v>0</v>
      </c>
      <c r="AG735" s="41">
        <v>270</v>
      </c>
    </row>
    <row r="736" spans="2:33">
      <c r="B736" s="8" t="s">
        <v>8326</v>
      </c>
      <c r="C736" s="8" t="s">
        <v>82</v>
      </c>
      <c r="D736" s="8" t="s">
        <v>90</v>
      </c>
      <c r="E736" s="9">
        <v>46204</v>
      </c>
      <c r="F736" s="8" t="s">
        <v>52</v>
      </c>
      <c r="G736" s="8" t="s">
        <v>77</v>
      </c>
      <c r="H736" s="8" t="s">
        <v>53</v>
      </c>
      <c r="I736" s="8" t="s">
        <v>79</v>
      </c>
      <c r="J736" s="61">
        <v>0</v>
      </c>
      <c r="K736" s="8">
        <v>1</v>
      </c>
      <c r="L736" s="8">
        <v>4</v>
      </c>
      <c r="M736" s="8" t="s">
        <v>91</v>
      </c>
      <c r="N736" s="9">
        <v>46215</v>
      </c>
      <c r="O736" s="10">
        <v>46215.333333333336</v>
      </c>
      <c r="P736" s="10">
        <v>46215.708333333336</v>
      </c>
      <c r="Q736" s="8" t="s">
        <v>58</v>
      </c>
      <c r="R736" s="8">
        <v>4</v>
      </c>
      <c r="S736" s="8">
        <v>0</v>
      </c>
      <c r="T736" s="8" t="b">
        <v>0</v>
      </c>
      <c r="U736" s="34">
        <v>540</v>
      </c>
      <c r="V736" s="34">
        <v>511</v>
      </c>
      <c r="W736" s="34">
        <v>402</v>
      </c>
      <c r="X736" s="8">
        <v>0</v>
      </c>
      <c r="Y736" s="8">
        <v>0</v>
      </c>
      <c r="Z736" s="10">
        <v>46215.341666666667</v>
      </c>
      <c r="AA736" s="10">
        <v>46215.696527777778</v>
      </c>
      <c r="AB736" s="8">
        <v>4</v>
      </c>
      <c r="AC736" s="8">
        <v>0</v>
      </c>
      <c r="AD736" s="8"/>
      <c r="AE736" s="46">
        <v>1</v>
      </c>
      <c r="AF736" s="46">
        <v>0</v>
      </c>
      <c r="AG736" s="41">
        <v>540</v>
      </c>
    </row>
    <row r="737" spans="2:33">
      <c r="B737" s="8" t="s">
        <v>8326</v>
      </c>
      <c r="C737" s="8" t="s">
        <v>82</v>
      </c>
      <c r="D737" s="8" t="s">
        <v>90</v>
      </c>
      <c r="E737" s="9">
        <v>46204</v>
      </c>
      <c r="F737" s="8" t="s">
        <v>52</v>
      </c>
      <c r="G737" s="8" t="s">
        <v>77</v>
      </c>
      <c r="H737" s="8" t="s">
        <v>53</v>
      </c>
      <c r="I737" s="8" t="s">
        <v>79</v>
      </c>
      <c r="J737" s="61">
        <v>0</v>
      </c>
      <c r="K737" s="8">
        <v>1</v>
      </c>
      <c r="L737" s="8">
        <v>4</v>
      </c>
      <c r="M737" s="8" t="s">
        <v>91</v>
      </c>
      <c r="N737" s="9">
        <v>46216</v>
      </c>
      <c r="O737" s="10">
        <v>46216.354166666664</v>
      </c>
      <c r="P737" s="10">
        <v>46216.479166666664</v>
      </c>
      <c r="Q737" s="8" t="s">
        <v>58</v>
      </c>
      <c r="R737" s="8">
        <v>4</v>
      </c>
      <c r="S737" s="8">
        <v>0</v>
      </c>
      <c r="T737" s="8" t="b">
        <v>0</v>
      </c>
      <c r="U737" s="34">
        <v>180</v>
      </c>
      <c r="V737" s="34">
        <v>151</v>
      </c>
      <c r="W737" s="34">
        <v>76</v>
      </c>
      <c r="X737" s="8">
        <v>0</v>
      </c>
      <c r="Y737" s="8">
        <v>0</v>
      </c>
      <c r="Z737" s="10">
        <v>46216.356249999997</v>
      </c>
      <c r="AA737" s="10">
        <v>46216.461111111108</v>
      </c>
      <c r="AB737" s="8">
        <v>4</v>
      </c>
      <c r="AC737" s="8">
        <v>0</v>
      </c>
      <c r="AD737" s="8"/>
      <c r="AE737" s="46">
        <v>1</v>
      </c>
      <c r="AF737" s="46">
        <v>0</v>
      </c>
      <c r="AG737" s="41">
        <v>180</v>
      </c>
    </row>
    <row r="738" spans="2:33">
      <c r="B738" s="8" t="s">
        <v>8326</v>
      </c>
      <c r="C738" s="8" t="s">
        <v>82</v>
      </c>
      <c r="D738" s="8" t="s">
        <v>90</v>
      </c>
      <c r="E738" s="9">
        <v>46204</v>
      </c>
      <c r="F738" s="8" t="s">
        <v>52</v>
      </c>
      <c r="G738" s="8" t="s">
        <v>77</v>
      </c>
      <c r="H738" s="8" t="s">
        <v>53</v>
      </c>
      <c r="I738" s="8" t="s">
        <v>79</v>
      </c>
      <c r="J738" s="61">
        <v>0</v>
      </c>
      <c r="K738" s="8">
        <v>1</v>
      </c>
      <c r="L738" s="8">
        <v>4</v>
      </c>
      <c r="M738" s="8" t="s">
        <v>91</v>
      </c>
      <c r="N738" s="9">
        <v>46220</v>
      </c>
      <c r="O738" s="10">
        <v>46220.333333333336</v>
      </c>
      <c r="P738" s="10">
        <v>46220.583333333336</v>
      </c>
      <c r="Q738" s="8" t="s">
        <v>58</v>
      </c>
      <c r="R738" s="8">
        <v>4</v>
      </c>
      <c r="S738" s="8">
        <v>0</v>
      </c>
      <c r="T738" s="8" t="b">
        <v>0</v>
      </c>
      <c r="U738" s="34">
        <v>360</v>
      </c>
      <c r="V738" s="34">
        <v>340</v>
      </c>
      <c r="W738" s="34">
        <v>232</v>
      </c>
      <c r="X738" s="8">
        <v>0</v>
      </c>
      <c r="Y738" s="8">
        <v>0</v>
      </c>
      <c r="Z738" s="10">
        <v>46220.336111111108</v>
      </c>
      <c r="AA738" s="10">
        <v>46220.572222222225</v>
      </c>
      <c r="AB738" s="8">
        <v>4</v>
      </c>
      <c r="AC738" s="8">
        <v>0</v>
      </c>
      <c r="AD738" s="8"/>
      <c r="AE738" s="46">
        <v>1</v>
      </c>
      <c r="AF738" s="46">
        <v>0</v>
      </c>
      <c r="AG738" s="41">
        <v>360</v>
      </c>
    </row>
    <row r="739" spans="2:33">
      <c r="B739" s="8" t="s">
        <v>8326</v>
      </c>
      <c r="C739" s="8" t="s">
        <v>82</v>
      </c>
      <c r="D739" s="8" t="s">
        <v>90</v>
      </c>
      <c r="E739" s="9">
        <v>46204</v>
      </c>
      <c r="F739" s="8" t="s">
        <v>52</v>
      </c>
      <c r="G739" s="8" t="s">
        <v>77</v>
      </c>
      <c r="H739" s="8" t="s">
        <v>53</v>
      </c>
      <c r="I739" s="8" t="s">
        <v>79</v>
      </c>
      <c r="J739" s="61">
        <v>0</v>
      </c>
      <c r="K739" s="8">
        <v>1</v>
      </c>
      <c r="L739" s="8">
        <v>4</v>
      </c>
      <c r="M739" s="8" t="s">
        <v>91</v>
      </c>
      <c r="N739" s="9">
        <v>46221</v>
      </c>
      <c r="O739" s="10">
        <v>46221.333333333336</v>
      </c>
      <c r="P739" s="10">
        <v>46221.708333333336</v>
      </c>
      <c r="Q739" s="8" t="s">
        <v>58</v>
      </c>
      <c r="R739" s="8">
        <v>4</v>
      </c>
      <c r="S739" s="8">
        <v>0</v>
      </c>
      <c r="T739" s="8" t="b">
        <v>0</v>
      </c>
      <c r="U739" s="34">
        <v>540</v>
      </c>
      <c r="V739" s="34">
        <v>485</v>
      </c>
      <c r="W739" s="34">
        <v>357</v>
      </c>
      <c r="X739" s="8">
        <v>0</v>
      </c>
      <c r="Y739" s="8">
        <v>0</v>
      </c>
      <c r="Z739" s="10">
        <v>46221.341666666667</v>
      </c>
      <c r="AA739" s="10">
        <v>46221.678472222222</v>
      </c>
      <c r="AB739" s="8">
        <v>4</v>
      </c>
      <c r="AC739" s="8">
        <v>0</v>
      </c>
      <c r="AD739" s="8"/>
      <c r="AE739" s="46">
        <v>1</v>
      </c>
      <c r="AF739" s="46">
        <v>0</v>
      </c>
      <c r="AG739" s="41">
        <v>540</v>
      </c>
    </row>
    <row r="740" spans="2:33">
      <c r="B740" s="8" t="s">
        <v>8326</v>
      </c>
      <c r="C740" s="8" t="s">
        <v>82</v>
      </c>
      <c r="D740" s="8" t="s">
        <v>90</v>
      </c>
      <c r="E740" s="9">
        <v>46204</v>
      </c>
      <c r="F740" s="8" t="s">
        <v>52</v>
      </c>
      <c r="G740" s="8" t="s">
        <v>77</v>
      </c>
      <c r="H740" s="8" t="s">
        <v>53</v>
      </c>
      <c r="I740" s="8" t="s">
        <v>79</v>
      </c>
      <c r="J740" s="61">
        <v>0</v>
      </c>
      <c r="K740" s="8">
        <v>1</v>
      </c>
      <c r="L740" s="8">
        <v>4</v>
      </c>
      <c r="M740" s="8" t="s">
        <v>91</v>
      </c>
      <c r="N740" s="9">
        <v>46224</v>
      </c>
      <c r="O740" s="10">
        <v>46224.333333333336</v>
      </c>
      <c r="P740" s="10">
        <v>46224.708333333336</v>
      </c>
      <c r="Q740" s="8" t="s">
        <v>58</v>
      </c>
      <c r="R740" s="8">
        <v>4</v>
      </c>
      <c r="S740" s="8">
        <v>0</v>
      </c>
      <c r="T740" s="8" t="b">
        <v>0</v>
      </c>
      <c r="U740" s="34">
        <v>540</v>
      </c>
      <c r="V740" s="34">
        <v>491</v>
      </c>
      <c r="W740" s="34">
        <v>410</v>
      </c>
      <c r="X740" s="8">
        <v>0</v>
      </c>
      <c r="Y740" s="8">
        <v>0</v>
      </c>
      <c r="Z740" s="10">
        <v>46224.341666666667</v>
      </c>
      <c r="AA740" s="10">
        <v>46224.682638888888</v>
      </c>
      <c r="AB740" s="8">
        <v>4</v>
      </c>
      <c r="AC740" s="8">
        <v>0</v>
      </c>
      <c r="AD740" s="8"/>
      <c r="AE740" s="46">
        <v>1</v>
      </c>
      <c r="AF740" s="46">
        <v>0</v>
      </c>
      <c r="AG740" s="41">
        <v>540</v>
      </c>
    </row>
    <row r="741" spans="2:33">
      <c r="B741" s="8" t="s">
        <v>8326</v>
      </c>
      <c r="C741" s="8" t="s">
        <v>82</v>
      </c>
      <c r="D741" s="8" t="s">
        <v>90</v>
      </c>
      <c r="E741" s="9">
        <v>46204</v>
      </c>
      <c r="F741" s="8" t="s">
        <v>52</v>
      </c>
      <c r="G741" s="8" t="s">
        <v>77</v>
      </c>
      <c r="H741" s="8" t="s">
        <v>53</v>
      </c>
      <c r="I741" s="8" t="s">
        <v>79</v>
      </c>
      <c r="J741" s="61">
        <v>0</v>
      </c>
      <c r="K741" s="8">
        <v>1</v>
      </c>
      <c r="L741" s="8">
        <v>4</v>
      </c>
      <c r="M741" s="8" t="s">
        <v>91</v>
      </c>
      <c r="N741" s="9">
        <v>46225</v>
      </c>
      <c r="O741" s="10">
        <v>46225.541666666664</v>
      </c>
      <c r="P741" s="10">
        <v>46225.6875</v>
      </c>
      <c r="Q741" s="8" t="s">
        <v>58</v>
      </c>
      <c r="R741" s="8">
        <v>4</v>
      </c>
      <c r="S741" s="8">
        <v>0</v>
      </c>
      <c r="T741" s="8" t="b">
        <v>0</v>
      </c>
      <c r="U741" s="34">
        <v>210</v>
      </c>
      <c r="V741" s="34">
        <v>182</v>
      </c>
      <c r="W741" s="34">
        <v>119</v>
      </c>
      <c r="X741" s="8">
        <v>0</v>
      </c>
      <c r="Y741" s="8">
        <v>0</v>
      </c>
      <c r="Z741" s="10">
        <v>46225.55</v>
      </c>
      <c r="AA741" s="10">
        <v>46225.676388888889</v>
      </c>
      <c r="AB741" s="8">
        <v>4</v>
      </c>
      <c r="AC741" s="8">
        <v>0</v>
      </c>
      <c r="AD741" s="8"/>
      <c r="AE741" s="46">
        <v>1</v>
      </c>
      <c r="AF741" s="46">
        <v>0</v>
      </c>
      <c r="AG741" s="41">
        <v>210</v>
      </c>
    </row>
    <row r="742" spans="2:33">
      <c r="B742" s="8" t="s">
        <v>8326</v>
      </c>
      <c r="C742" s="8" t="s">
        <v>82</v>
      </c>
      <c r="D742" s="8" t="s">
        <v>90</v>
      </c>
      <c r="E742" s="9">
        <v>46204</v>
      </c>
      <c r="F742" s="8" t="s">
        <v>52</v>
      </c>
      <c r="G742" s="8" t="s">
        <v>77</v>
      </c>
      <c r="H742" s="8" t="s">
        <v>53</v>
      </c>
      <c r="I742" s="8" t="s">
        <v>79</v>
      </c>
      <c r="J742" s="61">
        <v>0</v>
      </c>
      <c r="K742" s="8">
        <v>1</v>
      </c>
      <c r="L742" s="8">
        <v>4</v>
      </c>
      <c r="M742" s="8" t="s">
        <v>91</v>
      </c>
      <c r="N742" s="9">
        <v>46227</v>
      </c>
      <c r="O742" s="10">
        <v>46227.333333333336</v>
      </c>
      <c r="P742" s="10">
        <v>46227.708333333336</v>
      </c>
      <c r="Q742" s="8" t="s">
        <v>58</v>
      </c>
      <c r="R742" s="8">
        <v>4</v>
      </c>
      <c r="S742" s="8">
        <v>0</v>
      </c>
      <c r="T742" s="8" t="b">
        <v>0</v>
      </c>
      <c r="U742" s="34">
        <v>540</v>
      </c>
      <c r="V742" s="34">
        <v>505</v>
      </c>
      <c r="W742" s="34">
        <v>363</v>
      </c>
      <c r="X742" s="8">
        <v>0</v>
      </c>
      <c r="Y742" s="8">
        <v>0</v>
      </c>
      <c r="Z742" s="10">
        <v>46227.340277777781</v>
      </c>
      <c r="AA742" s="10">
        <v>46227.690972222219</v>
      </c>
      <c r="AB742" s="8">
        <v>4</v>
      </c>
      <c r="AC742" s="8">
        <v>0</v>
      </c>
      <c r="AD742" s="8"/>
      <c r="AE742" s="46">
        <v>1</v>
      </c>
      <c r="AF742" s="46">
        <v>0</v>
      </c>
      <c r="AG742" s="41">
        <v>540</v>
      </c>
    </row>
    <row r="743" spans="2:33">
      <c r="B743" s="8" t="s">
        <v>8326</v>
      </c>
      <c r="C743" s="8" t="s">
        <v>82</v>
      </c>
      <c r="D743" s="8" t="s">
        <v>90</v>
      </c>
      <c r="E743" s="9">
        <v>46204</v>
      </c>
      <c r="F743" s="8" t="s">
        <v>52</v>
      </c>
      <c r="G743" s="8" t="s">
        <v>77</v>
      </c>
      <c r="H743" s="8" t="s">
        <v>53</v>
      </c>
      <c r="I743" s="8" t="s">
        <v>79</v>
      </c>
      <c r="J743" s="61">
        <v>0</v>
      </c>
      <c r="K743" s="8">
        <v>1</v>
      </c>
      <c r="L743" s="8">
        <v>4</v>
      </c>
      <c r="M743" s="8" t="s">
        <v>91</v>
      </c>
      <c r="N743" s="9">
        <v>46229</v>
      </c>
      <c r="O743" s="10">
        <v>46229.3125</v>
      </c>
      <c r="P743" s="10">
        <v>46229.6875</v>
      </c>
      <c r="Q743" s="8" t="s">
        <v>58</v>
      </c>
      <c r="R743" s="8">
        <v>4</v>
      </c>
      <c r="S743" s="8">
        <v>0</v>
      </c>
      <c r="T743" s="8" t="b">
        <v>0</v>
      </c>
      <c r="U743" s="34">
        <v>540</v>
      </c>
      <c r="V743" s="34">
        <v>503</v>
      </c>
      <c r="W743" s="34">
        <v>353</v>
      </c>
      <c r="X743" s="8">
        <v>0</v>
      </c>
      <c r="Y743" s="8">
        <v>0</v>
      </c>
      <c r="Z743" s="10">
        <v>46229.317361111112</v>
      </c>
      <c r="AA743" s="10">
        <v>46229.666666666664</v>
      </c>
      <c r="AB743" s="8">
        <v>4</v>
      </c>
      <c r="AC743" s="8">
        <v>0</v>
      </c>
      <c r="AD743" s="8"/>
      <c r="AE743" s="46">
        <v>1</v>
      </c>
      <c r="AF743" s="46">
        <v>0</v>
      </c>
      <c r="AG743" s="41">
        <v>540</v>
      </c>
    </row>
    <row r="744" spans="2:33">
      <c r="B744" s="8" t="s">
        <v>8326</v>
      </c>
      <c r="C744" s="8" t="s">
        <v>82</v>
      </c>
      <c r="D744" s="8" t="s">
        <v>90</v>
      </c>
      <c r="E744" s="9">
        <v>46204</v>
      </c>
      <c r="F744" s="8" t="s">
        <v>52</v>
      </c>
      <c r="G744" s="8" t="s">
        <v>77</v>
      </c>
      <c r="H744" s="8" t="s">
        <v>53</v>
      </c>
      <c r="I744" s="8" t="s">
        <v>79</v>
      </c>
      <c r="J744" s="61">
        <v>0</v>
      </c>
      <c r="K744" s="8">
        <v>1</v>
      </c>
      <c r="L744" s="8">
        <v>4</v>
      </c>
      <c r="M744" s="8" t="s">
        <v>91</v>
      </c>
      <c r="N744" s="9">
        <v>46230</v>
      </c>
      <c r="O744" s="10">
        <v>46230.354166666664</v>
      </c>
      <c r="P744" s="10">
        <v>46230.645833333336</v>
      </c>
      <c r="Q744" s="8" t="s">
        <v>58</v>
      </c>
      <c r="R744" s="8">
        <v>4</v>
      </c>
      <c r="S744" s="8">
        <v>0</v>
      </c>
      <c r="T744" s="8" t="b">
        <v>0</v>
      </c>
      <c r="U744" s="34">
        <v>420</v>
      </c>
      <c r="V744" s="34">
        <v>379</v>
      </c>
      <c r="W744" s="34">
        <v>265</v>
      </c>
      <c r="X744" s="8">
        <v>0</v>
      </c>
      <c r="Y744" s="8">
        <v>0</v>
      </c>
      <c r="Z744" s="10">
        <v>46230.359027777777</v>
      </c>
      <c r="AA744" s="10">
        <v>46230.62222222222</v>
      </c>
      <c r="AB744" s="8">
        <v>4</v>
      </c>
      <c r="AC744" s="8">
        <v>0</v>
      </c>
      <c r="AD744" s="8"/>
      <c r="AE744" s="46">
        <v>1</v>
      </c>
      <c r="AF744" s="46">
        <v>0</v>
      </c>
      <c r="AG744" s="41">
        <v>420</v>
      </c>
    </row>
    <row r="745" spans="2:33">
      <c r="B745" s="8" t="s">
        <v>8326</v>
      </c>
      <c r="C745" s="8" t="s">
        <v>82</v>
      </c>
      <c r="D745" s="8" t="s">
        <v>90</v>
      </c>
      <c r="E745" s="9">
        <v>46204</v>
      </c>
      <c r="F745" s="8" t="s">
        <v>52</v>
      </c>
      <c r="G745" s="8" t="s">
        <v>77</v>
      </c>
      <c r="H745" s="8" t="s">
        <v>53</v>
      </c>
      <c r="I745" s="8" t="s">
        <v>79</v>
      </c>
      <c r="J745" s="61">
        <v>0</v>
      </c>
      <c r="K745" s="8">
        <v>1</v>
      </c>
      <c r="L745" s="8">
        <v>4</v>
      </c>
      <c r="M745" s="8" t="s">
        <v>91</v>
      </c>
      <c r="N745" s="9">
        <v>46231</v>
      </c>
      <c r="O745" s="10">
        <v>46231.333333333336</v>
      </c>
      <c r="P745" s="10">
        <v>46231.5</v>
      </c>
      <c r="Q745" s="8" t="s">
        <v>58</v>
      </c>
      <c r="R745" s="8">
        <v>4</v>
      </c>
      <c r="S745" s="8">
        <v>0</v>
      </c>
      <c r="T745" s="8" t="b">
        <v>0</v>
      </c>
      <c r="U745" s="34">
        <v>240</v>
      </c>
      <c r="V745" s="34">
        <v>221</v>
      </c>
      <c r="W745" s="34">
        <v>149</v>
      </c>
      <c r="X745" s="8">
        <v>0</v>
      </c>
      <c r="Y745" s="8">
        <v>0</v>
      </c>
      <c r="Z745" s="10">
        <v>46231.334722222222</v>
      </c>
      <c r="AA745" s="10">
        <v>46231.488194444442</v>
      </c>
      <c r="AB745" s="8">
        <v>4</v>
      </c>
      <c r="AC745" s="8">
        <v>0</v>
      </c>
      <c r="AD745" s="8"/>
      <c r="AE745" s="46">
        <v>1</v>
      </c>
      <c r="AF745" s="46">
        <v>0</v>
      </c>
      <c r="AG745" s="41">
        <v>240</v>
      </c>
    </row>
    <row r="746" spans="2:33">
      <c r="B746" s="8" t="s">
        <v>8326</v>
      </c>
      <c r="C746" s="8" t="s">
        <v>82</v>
      </c>
      <c r="D746" s="8" t="s">
        <v>93</v>
      </c>
      <c r="E746" s="9">
        <v>46204</v>
      </c>
      <c r="F746" s="8" t="s">
        <v>52</v>
      </c>
      <c r="G746" s="8" t="s">
        <v>92</v>
      </c>
      <c r="H746" s="8" t="s">
        <v>53</v>
      </c>
      <c r="I746" s="8" t="s">
        <v>94</v>
      </c>
      <c r="J746" s="61">
        <v>0</v>
      </c>
      <c r="K746" s="8">
        <v>1</v>
      </c>
      <c r="L746" s="8">
        <v>4</v>
      </c>
      <c r="M746" s="8" t="s">
        <v>84</v>
      </c>
      <c r="N746" s="9">
        <v>46204</v>
      </c>
      <c r="O746" s="10">
        <v>46204.375</v>
      </c>
      <c r="P746" s="10">
        <v>46204.708333333336</v>
      </c>
      <c r="Q746" s="8" t="s">
        <v>58</v>
      </c>
      <c r="R746" s="8">
        <v>4</v>
      </c>
      <c r="S746" s="8">
        <v>0</v>
      </c>
      <c r="T746" s="8" t="b">
        <v>0</v>
      </c>
      <c r="U746" s="34">
        <v>480</v>
      </c>
      <c r="V746" s="34">
        <v>428</v>
      </c>
      <c r="W746" s="34">
        <v>300</v>
      </c>
      <c r="X746" s="8">
        <v>0</v>
      </c>
      <c r="Y746" s="8">
        <v>0</v>
      </c>
      <c r="Z746" s="10">
        <v>46204.37777777778</v>
      </c>
      <c r="AA746" s="10">
        <v>46204.675000000003</v>
      </c>
      <c r="AB746" s="8">
        <v>4</v>
      </c>
      <c r="AC746" s="8">
        <v>0</v>
      </c>
      <c r="AD746" s="8"/>
      <c r="AE746" s="46">
        <v>1</v>
      </c>
      <c r="AF746" s="46">
        <v>0</v>
      </c>
      <c r="AG746" s="41">
        <v>480</v>
      </c>
    </row>
    <row r="747" spans="2:33">
      <c r="B747" s="8" t="s">
        <v>8326</v>
      </c>
      <c r="C747" s="8" t="s">
        <v>82</v>
      </c>
      <c r="D747" s="8" t="s">
        <v>93</v>
      </c>
      <c r="E747" s="9">
        <v>46204</v>
      </c>
      <c r="F747" s="8" t="s">
        <v>52</v>
      </c>
      <c r="G747" s="8" t="s">
        <v>92</v>
      </c>
      <c r="H747" s="8" t="s">
        <v>53</v>
      </c>
      <c r="I747" s="8" t="s">
        <v>94</v>
      </c>
      <c r="J747" s="61">
        <v>0</v>
      </c>
      <c r="K747" s="8">
        <v>1</v>
      </c>
      <c r="L747" s="8">
        <v>4</v>
      </c>
      <c r="M747" s="8" t="s">
        <v>84</v>
      </c>
      <c r="N747" s="9">
        <v>46207</v>
      </c>
      <c r="O747" s="10">
        <v>46207.375</v>
      </c>
      <c r="P747" s="10">
        <v>46207.5</v>
      </c>
      <c r="Q747" s="8" t="s">
        <v>58</v>
      </c>
      <c r="R747" s="8">
        <v>4</v>
      </c>
      <c r="S747" s="8">
        <v>0</v>
      </c>
      <c r="T747" s="8" t="b">
        <v>0</v>
      </c>
      <c r="U747" s="34">
        <v>180</v>
      </c>
      <c r="V747" s="34">
        <v>159</v>
      </c>
      <c r="W747" s="34">
        <v>94</v>
      </c>
      <c r="X747" s="8">
        <v>0</v>
      </c>
      <c r="Y747" s="8">
        <v>0</v>
      </c>
      <c r="Z747" s="10">
        <v>46207.382638888892</v>
      </c>
      <c r="AA747" s="10">
        <v>46207.493055555555</v>
      </c>
      <c r="AB747" s="8">
        <v>4</v>
      </c>
      <c r="AC747" s="8">
        <v>0</v>
      </c>
      <c r="AD747" s="8"/>
      <c r="AE747" s="46">
        <v>1</v>
      </c>
      <c r="AF747" s="46">
        <v>0</v>
      </c>
      <c r="AG747" s="41">
        <v>180</v>
      </c>
    </row>
    <row r="748" spans="2:33">
      <c r="B748" s="8" t="s">
        <v>8326</v>
      </c>
      <c r="C748" s="8" t="s">
        <v>82</v>
      </c>
      <c r="D748" s="8" t="s">
        <v>93</v>
      </c>
      <c r="E748" s="9">
        <v>46204</v>
      </c>
      <c r="F748" s="8" t="s">
        <v>52</v>
      </c>
      <c r="G748" s="8" t="s">
        <v>92</v>
      </c>
      <c r="H748" s="8" t="s">
        <v>53</v>
      </c>
      <c r="I748" s="8" t="s">
        <v>94</v>
      </c>
      <c r="J748" s="61">
        <v>0</v>
      </c>
      <c r="K748" s="8">
        <v>1</v>
      </c>
      <c r="L748" s="8">
        <v>4</v>
      </c>
      <c r="M748" s="8" t="s">
        <v>84</v>
      </c>
      <c r="N748" s="9">
        <v>46208</v>
      </c>
      <c r="O748" s="10">
        <v>46208.354166666664</v>
      </c>
      <c r="P748" s="10">
        <v>46208.520833333336</v>
      </c>
      <c r="Q748" s="8" t="s">
        <v>58</v>
      </c>
      <c r="R748" s="8">
        <v>4</v>
      </c>
      <c r="S748" s="8">
        <v>0</v>
      </c>
      <c r="T748" s="8" t="b">
        <v>0</v>
      </c>
      <c r="U748" s="34">
        <v>240</v>
      </c>
      <c r="V748" s="34">
        <v>216</v>
      </c>
      <c r="W748" s="34">
        <v>126</v>
      </c>
      <c r="X748" s="8">
        <v>0</v>
      </c>
      <c r="Y748" s="8">
        <v>0</v>
      </c>
      <c r="Z748" s="10">
        <v>46208.356249999997</v>
      </c>
      <c r="AA748" s="10">
        <v>46208.506249999999</v>
      </c>
      <c r="AB748" s="8">
        <v>4</v>
      </c>
      <c r="AC748" s="8">
        <v>0</v>
      </c>
      <c r="AD748" s="8"/>
      <c r="AE748" s="46">
        <v>1</v>
      </c>
      <c r="AF748" s="46">
        <v>0</v>
      </c>
      <c r="AG748" s="41">
        <v>240</v>
      </c>
    </row>
    <row r="749" spans="2:33">
      <c r="B749" s="8" t="s">
        <v>8326</v>
      </c>
      <c r="C749" s="8" t="s">
        <v>82</v>
      </c>
      <c r="D749" s="8" t="s">
        <v>93</v>
      </c>
      <c r="E749" s="9">
        <v>46204</v>
      </c>
      <c r="F749" s="8" t="s">
        <v>52</v>
      </c>
      <c r="G749" s="8" t="s">
        <v>92</v>
      </c>
      <c r="H749" s="8" t="s">
        <v>53</v>
      </c>
      <c r="I749" s="8" t="s">
        <v>94</v>
      </c>
      <c r="J749" s="61">
        <v>0</v>
      </c>
      <c r="K749" s="8">
        <v>1</v>
      </c>
      <c r="L749" s="8">
        <v>4</v>
      </c>
      <c r="M749" s="8" t="s">
        <v>84</v>
      </c>
      <c r="N749" s="9">
        <v>46209</v>
      </c>
      <c r="O749" s="10">
        <v>46209.333333333336</v>
      </c>
      <c r="P749" s="10">
        <v>46209.583333333336</v>
      </c>
      <c r="Q749" s="8" t="s">
        <v>58</v>
      </c>
      <c r="R749" s="8">
        <v>4</v>
      </c>
      <c r="S749" s="8">
        <v>0</v>
      </c>
      <c r="T749" s="8" t="b">
        <v>0</v>
      </c>
      <c r="U749" s="34">
        <v>360</v>
      </c>
      <c r="V749" s="34">
        <v>326</v>
      </c>
      <c r="W749" s="34">
        <v>208</v>
      </c>
      <c r="X749" s="8">
        <v>0</v>
      </c>
      <c r="Y749" s="8">
        <v>0</v>
      </c>
      <c r="Z749" s="10">
        <v>46209.338888888888</v>
      </c>
      <c r="AA749" s="10">
        <v>46209.56527777778</v>
      </c>
      <c r="AB749" s="8">
        <v>4</v>
      </c>
      <c r="AC749" s="8">
        <v>0</v>
      </c>
      <c r="AD749" s="8"/>
      <c r="AE749" s="46">
        <v>1</v>
      </c>
      <c r="AF749" s="46">
        <v>0</v>
      </c>
      <c r="AG749" s="41">
        <v>360</v>
      </c>
    </row>
    <row r="750" spans="2:33">
      <c r="B750" s="8" t="s">
        <v>8326</v>
      </c>
      <c r="C750" s="8" t="s">
        <v>82</v>
      </c>
      <c r="D750" s="8" t="s">
        <v>93</v>
      </c>
      <c r="E750" s="9">
        <v>46204</v>
      </c>
      <c r="F750" s="8" t="s">
        <v>52</v>
      </c>
      <c r="G750" s="8" t="s">
        <v>92</v>
      </c>
      <c r="H750" s="8" t="s">
        <v>53</v>
      </c>
      <c r="I750" s="8" t="s">
        <v>94</v>
      </c>
      <c r="J750" s="61">
        <v>0</v>
      </c>
      <c r="K750" s="8">
        <v>1</v>
      </c>
      <c r="L750" s="8">
        <v>4</v>
      </c>
      <c r="M750" s="8" t="s">
        <v>84</v>
      </c>
      <c r="N750" s="9">
        <v>46210</v>
      </c>
      <c r="O750" s="10">
        <v>46210.3125</v>
      </c>
      <c r="P750" s="10">
        <v>46210.604166666664</v>
      </c>
      <c r="Q750" s="8" t="s">
        <v>58</v>
      </c>
      <c r="R750" s="8">
        <v>4</v>
      </c>
      <c r="S750" s="8">
        <v>0</v>
      </c>
      <c r="T750" s="8" t="b">
        <v>0</v>
      </c>
      <c r="U750" s="34">
        <v>420</v>
      </c>
      <c r="V750" s="34">
        <v>393</v>
      </c>
      <c r="W750" s="34">
        <v>286</v>
      </c>
      <c r="X750" s="8">
        <v>0</v>
      </c>
      <c r="Y750" s="8">
        <v>0</v>
      </c>
      <c r="Z750" s="10">
        <v>46210.314583333333</v>
      </c>
      <c r="AA750" s="10">
        <v>46210.587500000001</v>
      </c>
      <c r="AB750" s="8">
        <v>4</v>
      </c>
      <c r="AC750" s="8">
        <v>0</v>
      </c>
      <c r="AD750" s="8"/>
      <c r="AE750" s="46">
        <v>1</v>
      </c>
      <c r="AF750" s="46">
        <v>0</v>
      </c>
      <c r="AG750" s="41">
        <v>420</v>
      </c>
    </row>
    <row r="751" spans="2:33">
      <c r="B751" s="8" t="s">
        <v>8326</v>
      </c>
      <c r="C751" s="8" t="s">
        <v>82</v>
      </c>
      <c r="D751" s="8" t="s">
        <v>93</v>
      </c>
      <c r="E751" s="9">
        <v>46204</v>
      </c>
      <c r="F751" s="8" t="s">
        <v>52</v>
      </c>
      <c r="G751" s="8" t="s">
        <v>92</v>
      </c>
      <c r="H751" s="8" t="s">
        <v>53</v>
      </c>
      <c r="I751" s="8" t="s">
        <v>94</v>
      </c>
      <c r="J751" s="61">
        <v>0</v>
      </c>
      <c r="K751" s="8">
        <v>1</v>
      </c>
      <c r="L751" s="8">
        <v>4</v>
      </c>
      <c r="M751" s="8" t="s">
        <v>84</v>
      </c>
      <c r="N751" s="9">
        <v>46211</v>
      </c>
      <c r="O751" s="10">
        <v>46211.354166666664</v>
      </c>
      <c r="P751" s="10">
        <v>46211.6875</v>
      </c>
      <c r="Q751" s="8" t="s">
        <v>58</v>
      </c>
      <c r="R751" s="8">
        <v>4</v>
      </c>
      <c r="S751" s="8">
        <v>0</v>
      </c>
      <c r="T751" s="8" t="b">
        <v>0</v>
      </c>
      <c r="U751" s="34">
        <v>480</v>
      </c>
      <c r="V751" s="34">
        <v>453</v>
      </c>
      <c r="W751" s="34">
        <v>338</v>
      </c>
      <c r="X751" s="8">
        <v>0</v>
      </c>
      <c r="Y751" s="8">
        <v>0</v>
      </c>
      <c r="Z751" s="10">
        <v>46211.35833333333</v>
      </c>
      <c r="AA751" s="10">
        <v>46211.67291666667</v>
      </c>
      <c r="AB751" s="8">
        <v>4</v>
      </c>
      <c r="AC751" s="8">
        <v>0</v>
      </c>
      <c r="AD751" s="8"/>
      <c r="AE751" s="46">
        <v>1</v>
      </c>
      <c r="AF751" s="46">
        <v>0</v>
      </c>
      <c r="AG751" s="41">
        <v>480</v>
      </c>
    </row>
    <row r="752" spans="2:33">
      <c r="B752" s="8" t="s">
        <v>8326</v>
      </c>
      <c r="C752" s="8" t="s">
        <v>82</v>
      </c>
      <c r="D752" s="8" t="s">
        <v>93</v>
      </c>
      <c r="E752" s="9">
        <v>46204</v>
      </c>
      <c r="F752" s="8" t="s">
        <v>52</v>
      </c>
      <c r="G752" s="8" t="s">
        <v>92</v>
      </c>
      <c r="H752" s="8" t="s">
        <v>53</v>
      </c>
      <c r="I752" s="8" t="s">
        <v>94</v>
      </c>
      <c r="J752" s="61">
        <v>0</v>
      </c>
      <c r="K752" s="8">
        <v>1</v>
      </c>
      <c r="L752" s="8">
        <v>4</v>
      </c>
      <c r="M752" s="8" t="s">
        <v>84</v>
      </c>
      <c r="N752" s="9">
        <v>46212</v>
      </c>
      <c r="O752" s="10">
        <v>46212.3125</v>
      </c>
      <c r="P752" s="10">
        <v>46212.604166666664</v>
      </c>
      <c r="Q752" s="8" t="s">
        <v>58</v>
      </c>
      <c r="R752" s="8">
        <v>4</v>
      </c>
      <c r="S752" s="8">
        <v>0</v>
      </c>
      <c r="T752" s="8" t="b">
        <v>0</v>
      </c>
      <c r="U752" s="34">
        <v>420</v>
      </c>
      <c r="V752" s="34">
        <v>390</v>
      </c>
      <c r="W752" s="34">
        <v>282</v>
      </c>
      <c r="X752" s="8">
        <v>0</v>
      </c>
      <c r="Y752" s="8">
        <v>0</v>
      </c>
      <c r="Z752" s="10">
        <v>46212.315972222219</v>
      </c>
      <c r="AA752" s="10">
        <v>46212.586805555555</v>
      </c>
      <c r="AB752" s="8">
        <v>4</v>
      </c>
      <c r="AC752" s="8">
        <v>0</v>
      </c>
      <c r="AD752" s="8"/>
      <c r="AE752" s="46">
        <v>1</v>
      </c>
      <c r="AF752" s="46">
        <v>0</v>
      </c>
      <c r="AG752" s="41">
        <v>420</v>
      </c>
    </row>
    <row r="753" spans="2:33">
      <c r="B753" s="8" t="s">
        <v>8326</v>
      </c>
      <c r="C753" s="8" t="s">
        <v>82</v>
      </c>
      <c r="D753" s="8" t="s">
        <v>93</v>
      </c>
      <c r="E753" s="9">
        <v>46204</v>
      </c>
      <c r="F753" s="8" t="s">
        <v>52</v>
      </c>
      <c r="G753" s="8" t="s">
        <v>92</v>
      </c>
      <c r="H753" s="8" t="s">
        <v>53</v>
      </c>
      <c r="I753" s="8" t="s">
        <v>94</v>
      </c>
      <c r="J753" s="61">
        <v>0</v>
      </c>
      <c r="K753" s="8">
        <v>1</v>
      </c>
      <c r="L753" s="8">
        <v>4</v>
      </c>
      <c r="M753" s="8" t="s">
        <v>84</v>
      </c>
      <c r="N753" s="9">
        <v>46213</v>
      </c>
      <c r="O753" s="10">
        <v>46213.541666666664</v>
      </c>
      <c r="P753" s="10">
        <v>46213.75</v>
      </c>
      <c r="Q753" s="8" t="s">
        <v>58</v>
      </c>
      <c r="R753" s="8">
        <v>4</v>
      </c>
      <c r="S753" s="8">
        <v>0</v>
      </c>
      <c r="T753" s="8" t="b">
        <v>0</v>
      </c>
      <c r="U753" s="34">
        <v>300</v>
      </c>
      <c r="V753" s="34">
        <v>269</v>
      </c>
      <c r="W753" s="34">
        <v>182</v>
      </c>
      <c r="X753" s="8">
        <v>0</v>
      </c>
      <c r="Y753" s="8">
        <v>0</v>
      </c>
      <c r="Z753" s="10">
        <v>46213.544444444444</v>
      </c>
      <c r="AA753" s="10">
        <v>46213.731249999997</v>
      </c>
      <c r="AB753" s="8">
        <v>4</v>
      </c>
      <c r="AC753" s="8">
        <v>0</v>
      </c>
      <c r="AD753" s="8"/>
      <c r="AE753" s="46">
        <v>1</v>
      </c>
      <c r="AF753" s="46">
        <v>0</v>
      </c>
      <c r="AG753" s="41">
        <v>300</v>
      </c>
    </row>
    <row r="754" spans="2:33">
      <c r="B754" s="8" t="s">
        <v>8326</v>
      </c>
      <c r="C754" s="8" t="s">
        <v>82</v>
      </c>
      <c r="D754" s="8" t="s">
        <v>93</v>
      </c>
      <c r="E754" s="9">
        <v>46204</v>
      </c>
      <c r="F754" s="8" t="s">
        <v>52</v>
      </c>
      <c r="G754" s="8" t="s">
        <v>92</v>
      </c>
      <c r="H754" s="8" t="s">
        <v>53</v>
      </c>
      <c r="I754" s="8" t="s">
        <v>94</v>
      </c>
      <c r="J754" s="61">
        <v>0</v>
      </c>
      <c r="K754" s="8">
        <v>1</v>
      </c>
      <c r="L754" s="8">
        <v>4</v>
      </c>
      <c r="M754" s="8" t="s">
        <v>84</v>
      </c>
      <c r="N754" s="9">
        <v>46215</v>
      </c>
      <c r="O754" s="10">
        <v>46215.333333333336</v>
      </c>
      <c r="P754" s="10">
        <v>46215.5</v>
      </c>
      <c r="Q754" s="8" t="s">
        <v>58</v>
      </c>
      <c r="R754" s="8">
        <v>4</v>
      </c>
      <c r="S754" s="8">
        <v>0</v>
      </c>
      <c r="T754" s="8" t="b">
        <v>0</v>
      </c>
      <c r="U754" s="34">
        <v>240</v>
      </c>
      <c r="V754" s="34">
        <v>210</v>
      </c>
      <c r="W754" s="34">
        <v>136</v>
      </c>
      <c r="X754" s="8">
        <v>0</v>
      </c>
      <c r="Y754" s="8">
        <v>0</v>
      </c>
      <c r="Z754" s="10">
        <v>46215.340277777781</v>
      </c>
      <c r="AA754" s="10">
        <v>46215.486111111109</v>
      </c>
      <c r="AB754" s="8">
        <v>4</v>
      </c>
      <c r="AC754" s="8">
        <v>0</v>
      </c>
      <c r="AD754" s="8"/>
      <c r="AE754" s="46">
        <v>1</v>
      </c>
      <c r="AF754" s="46">
        <v>0</v>
      </c>
      <c r="AG754" s="41">
        <v>240</v>
      </c>
    </row>
    <row r="755" spans="2:33">
      <c r="B755" s="8" t="s">
        <v>8326</v>
      </c>
      <c r="C755" s="8" t="s">
        <v>82</v>
      </c>
      <c r="D755" s="8" t="s">
        <v>93</v>
      </c>
      <c r="E755" s="9">
        <v>46204</v>
      </c>
      <c r="F755" s="8" t="s">
        <v>52</v>
      </c>
      <c r="G755" s="8" t="s">
        <v>92</v>
      </c>
      <c r="H755" s="8" t="s">
        <v>53</v>
      </c>
      <c r="I755" s="8" t="s">
        <v>94</v>
      </c>
      <c r="J755" s="61">
        <v>0</v>
      </c>
      <c r="K755" s="8">
        <v>1</v>
      </c>
      <c r="L755" s="8">
        <v>4</v>
      </c>
      <c r="M755" s="8" t="s">
        <v>84</v>
      </c>
      <c r="N755" s="9">
        <v>46216</v>
      </c>
      <c r="O755" s="10">
        <v>46216.354166666664</v>
      </c>
      <c r="P755" s="10">
        <v>46216.6875</v>
      </c>
      <c r="Q755" s="8" t="s">
        <v>58</v>
      </c>
      <c r="R755" s="8">
        <v>4</v>
      </c>
      <c r="S755" s="8">
        <v>0</v>
      </c>
      <c r="T755" s="8" t="b">
        <v>0</v>
      </c>
      <c r="U755" s="34">
        <v>480</v>
      </c>
      <c r="V755" s="34">
        <v>454</v>
      </c>
      <c r="W755" s="34">
        <v>364</v>
      </c>
      <c r="X755" s="8">
        <v>0</v>
      </c>
      <c r="Y755" s="8">
        <v>0</v>
      </c>
      <c r="Z755" s="10">
        <v>46216.357638888891</v>
      </c>
      <c r="AA755" s="10">
        <v>46216.67291666667</v>
      </c>
      <c r="AB755" s="8">
        <v>4</v>
      </c>
      <c r="AC755" s="8">
        <v>0</v>
      </c>
      <c r="AD755" s="8"/>
      <c r="AE755" s="46">
        <v>1</v>
      </c>
      <c r="AF755" s="46">
        <v>0</v>
      </c>
      <c r="AG755" s="41">
        <v>480</v>
      </c>
    </row>
    <row r="756" spans="2:33">
      <c r="B756" s="8" t="s">
        <v>8326</v>
      </c>
      <c r="C756" s="8" t="s">
        <v>82</v>
      </c>
      <c r="D756" s="8" t="s">
        <v>93</v>
      </c>
      <c r="E756" s="9">
        <v>46204</v>
      </c>
      <c r="F756" s="8" t="s">
        <v>52</v>
      </c>
      <c r="G756" s="8" t="s">
        <v>92</v>
      </c>
      <c r="H756" s="8" t="s">
        <v>53</v>
      </c>
      <c r="I756" s="8" t="s">
        <v>94</v>
      </c>
      <c r="J756" s="61">
        <v>0</v>
      </c>
      <c r="K756" s="8">
        <v>1</v>
      </c>
      <c r="L756" s="8">
        <v>4</v>
      </c>
      <c r="M756" s="8" t="s">
        <v>84</v>
      </c>
      <c r="N756" s="9">
        <v>46217</v>
      </c>
      <c r="O756" s="10">
        <v>46217.354166666664</v>
      </c>
      <c r="P756" s="10">
        <v>46217.5</v>
      </c>
      <c r="Q756" s="8" t="s">
        <v>58</v>
      </c>
      <c r="R756" s="8">
        <v>4</v>
      </c>
      <c r="S756" s="8">
        <v>0</v>
      </c>
      <c r="T756" s="8" t="b">
        <v>0</v>
      </c>
      <c r="U756" s="34">
        <v>210</v>
      </c>
      <c r="V756" s="34">
        <v>185</v>
      </c>
      <c r="W756" s="34">
        <v>111</v>
      </c>
      <c r="X756" s="8">
        <v>0</v>
      </c>
      <c r="Y756" s="8">
        <v>0</v>
      </c>
      <c r="Z756" s="10">
        <v>46217.357638888891</v>
      </c>
      <c r="AA756" s="10">
        <v>46217.486111111109</v>
      </c>
      <c r="AB756" s="8">
        <v>4</v>
      </c>
      <c r="AC756" s="8">
        <v>0</v>
      </c>
      <c r="AD756" s="8"/>
      <c r="AE756" s="46">
        <v>1</v>
      </c>
      <c r="AF756" s="46">
        <v>0</v>
      </c>
      <c r="AG756" s="41">
        <v>210</v>
      </c>
    </row>
    <row r="757" spans="2:33">
      <c r="B757" s="8" t="s">
        <v>8326</v>
      </c>
      <c r="C757" s="8" t="s">
        <v>82</v>
      </c>
      <c r="D757" s="8" t="s">
        <v>93</v>
      </c>
      <c r="E757" s="9">
        <v>46204</v>
      </c>
      <c r="F757" s="8" t="s">
        <v>52</v>
      </c>
      <c r="G757" s="8" t="s">
        <v>92</v>
      </c>
      <c r="H757" s="8" t="s">
        <v>53</v>
      </c>
      <c r="I757" s="8" t="s">
        <v>94</v>
      </c>
      <c r="J757" s="61">
        <v>0</v>
      </c>
      <c r="K757" s="8">
        <v>1</v>
      </c>
      <c r="L757" s="8">
        <v>4</v>
      </c>
      <c r="M757" s="8" t="s">
        <v>84</v>
      </c>
      <c r="N757" s="9">
        <v>46218</v>
      </c>
      <c r="O757" s="10">
        <v>46218.541666666664</v>
      </c>
      <c r="P757" s="10">
        <v>46218.708333333336</v>
      </c>
      <c r="Q757" s="8" t="s">
        <v>58</v>
      </c>
      <c r="R757" s="8">
        <v>4</v>
      </c>
      <c r="S757" s="8">
        <v>0</v>
      </c>
      <c r="T757" s="8" t="b">
        <v>0</v>
      </c>
      <c r="U757" s="34">
        <v>240</v>
      </c>
      <c r="V757" s="34">
        <v>217</v>
      </c>
      <c r="W757" s="34">
        <v>130</v>
      </c>
      <c r="X757" s="8">
        <v>0</v>
      </c>
      <c r="Y757" s="8">
        <v>0</v>
      </c>
      <c r="Z757" s="10">
        <v>46218.544444444444</v>
      </c>
      <c r="AA757" s="10">
        <v>46218.695138888892</v>
      </c>
      <c r="AB757" s="8">
        <v>4</v>
      </c>
      <c r="AC757" s="8">
        <v>0</v>
      </c>
      <c r="AD757" s="8"/>
      <c r="AE757" s="46">
        <v>1</v>
      </c>
      <c r="AF757" s="46">
        <v>0</v>
      </c>
      <c r="AG757" s="41">
        <v>240</v>
      </c>
    </row>
    <row r="758" spans="2:33">
      <c r="B758" s="8" t="s">
        <v>8326</v>
      </c>
      <c r="C758" s="8" t="s">
        <v>82</v>
      </c>
      <c r="D758" s="8" t="s">
        <v>93</v>
      </c>
      <c r="E758" s="9">
        <v>46204</v>
      </c>
      <c r="F758" s="8" t="s">
        <v>52</v>
      </c>
      <c r="G758" s="8" t="s">
        <v>92</v>
      </c>
      <c r="H758" s="8" t="s">
        <v>53</v>
      </c>
      <c r="I758" s="8" t="s">
        <v>94</v>
      </c>
      <c r="J758" s="61">
        <v>0</v>
      </c>
      <c r="K758" s="8">
        <v>1</v>
      </c>
      <c r="L758" s="8">
        <v>4</v>
      </c>
      <c r="M758" s="8" t="s">
        <v>84</v>
      </c>
      <c r="N758" s="9">
        <v>46222</v>
      </c>
      <c r="O758" s="10">
        <v>46222.5625</v>
      </c>
      <c r="P758" s="10">
        <v>46222.75</v>
      </c>
      <c r="Q758" s="8" t="s">
        <v>58</v>
      </c>
      <c r="R758" s="8">
        <v>4</v>
      </c>
      <c r="S758" s="8">
        <v>0</v>
      </c>
      <c r="T758" s="8" t="b">
        <v>0</v>
      </c>
      <c r="U758" s="34">
        <v>270</v>
      </c>
      <c r="V758" s="34">
        <v>239</v>
      </c>
      <c r="W758" s="34">
        <v>170</v>
      </c>
      <c r="X758" s="8">
        <v>0</v>
      </c>
      <c r="Y758" s="8">
        <v>0</v>
      </c>
      <c r="Z758" s="10">
        <v>46222.568749999999</v>
      </c>
      <c r="AA758" s="10">
        <v>46222.734722222223</v>
      </c>
      <c r="AB758" s="8">
        <v>4</v>
      </c>
      <c r="AC758" s="8">
        <v>0</v>
      </c>
      <c r="AD758" s="8"/>
      <c r="AE758" s="46">
        <v>1</v>
      </c>
      <c r="AF758" s="46">
        <v>0</v>
      </c>
      <c r="AG758" s="41">
        <v>270</v>
      </c>
    </row>
    <row r="759" spans="2:33">
      <c r="B759" s="8" t="s">
        <v>8326</v>
      </c>
      <c r="C759" s="8" t="s">
        <v>82</v>
      </c>
      <c r="D759" s="8" t="s">
        <v>93</v>
      </c>
      <c r="E759" s="9">
        <v>46204</v>
      </c>
      <c r="F759" s="8" t="s">
        <v>52</v>
      </c>
      <c r="G759" s="8" t="s">
        <v>92</v>
      </c>
      <c r="H759" s="8" t="s">
        <v>53</v>
      </c>
      <c r="I759" s="8" t="s">
        <v>94</v>
      </c>
      <c r="J759" s="61">
        <v>0</v>
      </c>
      <c r="K759" s="8">
        <v>1</v>
      </c>
      <c r="L759" s="8">
        <v>4</v>
      </c>
      <c r="M759" s="8" t="s">
        <v>84</v>
      </c>
      <c r="N759" s="9">
        <v>46223</v>
      </c>
      <c r="O759" s="10">
        <v>46223.354166666664</v>
      </c>
      <c r="P759" s="10">
        <v>46223.729166666664</v>
      </c>
      <c r="Q759" s="8" t="s">
        <v>58</v>
      </c>
      <c r="R759" s="8">
        <v>4</v>
      </c>
      <c r="S759" s="8">
        <v>0</v>
      </c>
      <c r="T759" s="8" t="b">
        <v>0</v>
      </c>
      <c r="U759" s="34">
        <v>540</v>
      </c>
      <c r="V759" s="34">
        <v>496</v>
      </c>
      <c r="W759" s="34">
        <v>378</v>
      </c>
      <c r="X759" s="8">
        <v>0</v>
      </c>
      <c r="Y759" s="8">
        <v>0</v>
      </c>
      <c r="Z759" s="10">
        <v>46223.36041666667</v>
      </c>
      <c r="AA759" s="10">
        <v>46223.704861111109</v>
      </c>
      <c r="AB759" s="8">
        <v>4</v>
      </c>
      <c r="AC759" s="8">
        <v>0</v>
      </c>
      <c r="AD759" s="8"/>
      <c r="AE759" s="46">
        <v>1</v>
      </c>
      <c r="AF759" s="46">
        <v>0</v>
      </c>
      <c r="AG759" s="41">
        <v>540</v>
      </c>
    </row>
    <row r="760" spans="2:33">
      <c r="B760" s="8" t="s">
        <v>8326</v>
      </c>
      <c r="C760" s="8" t="s">
        <v>82</v>
      </c>
      <c r="D760" s="8" t="s">
        <v>93</v>
      </c>
      <c r="E760" s="9">
        <v>46204</v>
      </c>
      <c r="F760" s="8" t="s">
        <v>52</v>
      </c>
      <c r="G760" s="8" t="s">
        <v>92</v>
      </c>
      <c r="H760" s="8" t="s">
        <v>53</v>
      </c>
      <c r="I760" s="8" t="s">
        <v>94</v>
      </c>
      <c r="J760" s="61">
        <v>0</v>
      </c>
      <c r="K760" s="8">
        <v>1</v>
      </c>
      <c r="L760" s="8">
        <v>4</v>
      </c>
      <c r="M760" s="8" t="s">
        <v>84</v>
      </c>
      <c r="N760" s="9">
        <v>46224</v>
      </c>
      <c r="O760" s="10">
        <v>46224.354166666664</v>
      </c>
      <c r="P760" s="10">
        <v>46224.520833333336</v>
      </c>
      <c r="Q760" s="8" t="s">
        <v>58</v>
      </c>
      <c r="R760" s="8">
        <v>4</v>
      </c>
      <c r="S760" s="8">
        <v>0</v>
      </c>
      <c r="T760" s="8" t="b">
        <v>0</v>
      </c>
      <c r="U760" s="34">
        <v>240</v>
      </c>
      <c r="V760" s="34">
        <v>213</v>
      </c>
      <c r="W760" s="34">
        <v>113</v>
      </c>
      <c r="X760" s="8">
        <v>0</v>
      </c>
      <c r="Y760" s="8">
        <v>0</v>
      </c>
      <c r="Z760" s="10">
        <v>46224.356944444444</v>
      </c>
      <c r="AA760" s="10">
        <v>46224.504861111112</v>
      </c>
      <c r="AB760" s="8">
        <v>4</v>
      </c>
      <c r="AC760" s="8">
        <v>0</v>
      </c>
      <c r="AD760" s="8"/>
      <c r="AE760" s="46">
        <v>1</v>
      </c>
      <c r="AF760" s="46">
        <v>0</v>
      </c>
      <c r="AG760" s="41">
        <v>240</v>
      </c>
    </row>
    <row r="761" spans="2:33">
      <c r="B761" s="8" t="s">
        <v>8326</v>
      </c>
      <c r="C761" s="8" t="s">
        <v>82</v>
      </c>
      <c r="D761" s="8" t="s">
        <v>93</v>
      </c>
      <c r="E761" s="9">
        <v>46204</v>
      </c>
      <c r="F761" s="8" t="s">
        <v>52</v>
      </c>
      <c r="G761" s="8" t="s">
        <v>92</v>
      </c>
      <c r="H761" s="8" t="s">
        <v>53</v>
      </c>
      <c r="I761" s="8" t="s">
        <v>94</v>
      </c>
      <c r="J761" s="61">
        <v>0</v>
      </c>
      <c r="K761" s="8">
        <v>1</v>
      </c>
      <c r="L761" s="8">
        <v>4</v>
      </c>
      <c r="M761" s="8" t="s">
        <v>84</v>
      </c>
      <c r="N761" s="9">
        <v>46230</v>
      </c>
      <c r="O761" s="10">
        <v>46230.333333333336</v>
      </c>
      <c r="P761" s="10">
        <v>46230.520833333336</v>
      </c>
      <c r="Q761" s="8" t="s">
        <v>58</v>
      </c>
      <c r="R761" s="8">
        <v>4</v>
      </c>
      <c r="S761" s="8">
        <v>0</v>
      </c>
      <c r="T761" s="8" t="b">
        <v>0</v>
      </c>
      <c r="U761" s="34">
        <v>270</v>
      </c>
      <c r="V761" s="34">
        <v>242</v>
      </c>
      <c r="W761" s="34">
        <v>168</v>
      </c>
      <c r="X761" s="8">
        <v>0</v>
      </c>
      <c r="Y761" s="8">
        <v>0</v>
      </c>
      <c r="Z761" s="10">
        <v>46230.340277777781</v>
      </c>
      <c r="AA761" s="10">
        <v>46230.508333333331</v>
      </c>
      <c r="AB761" s="8">
        <v>4</v>
      </c>
      <c r="AC761" s="8">
        <v>0</v>
      </c>
      <c r="AD761" s="8"/>
      <c r="AE761" s="46">
        <v>1</v>
      </c>
      <c r="AF761" s="46">
        <v>0</v>
      </c>
      <c r="AG761" s="41">
        <v>270</v>
      </c>
    </row>
    <row r="762" spans="2:33">
      <c r="B762" s="8" t="s">
        <v>8326</v>
      </c>
      <c r="C762" s="8" t="s">
        <v>82</v>
      </c>
      <c r="D762" s="8" t="s">
        <v>93</v>
      </c>
      <c r="E762" s="9">
        <v>46204</v>
      </c>
      <c r="F762" s="8" t="s">
        <v>52</v>
      </c>
      <c r="G762" s="8" t="s">
        <v>92</v>
      </c>
      <c r="H762" s="8" t="s">
        <v>53</v>
      </c>
      <c r="I762" s="8" t="s">
        <v>94</v>
      </c>
      <c r="J762" s="61">
        <v>0</v>
      </c>
      <c r="K762" s="8">
        <v>1</v>
      </c>
      <c r="L762" s="8">
        <v>4</v>
      </c>
      <c r="M762" s="8" t="s">
        <v>84</v>
      </c>
      <c r="N762" s="9">
        <v>46233</v>
      </c>
      <c r="O762" s="10">
        <v>46233.354166666664</v>
      </c>
      <c r="P762" s="10">
        <v>46233.729166666664</v>
      </c>
      <c r="Q762" s="8" t="s">
        <v>58</v>
      </c>
      <c r="R762" s="8">
        <v>4</v>
      </c>
      <c r="S762" s="8">
        <v>0</v>
      </c>
      <c r="T762" s="8" t="b">
        <v>0</v>
      </c>
      <c r="U762" s="34">
        <v>540</v>
      </c>
      <c r="V762" s="34">
        <v>517</v>
      </c>
      <c r="W762" s="34">
        <v>387</v>
      </c>
      <c r="X762" s="8">
        <v>0</v>
      </c>
      <c r="Y762" s="8">
        <v>0</v>
      </c>
      <c r="Z762" s="10">
        <v>46233.356944444444</v>
      </c>
      <c r="AA762" s="10">
        <v>46233.71597222222</v>
      </c>
      <c r="AB762" s="8">
        <v>4</v>
      </c>
      <c r="AC762" s="8">
        <v>0</v>
      </c>
      <c r="AD762" s="8"/>
      <c r="AE762" s="46">
        <v>1</v>
      </c>
      <c r="AF762" s="46">
        <v>0</v>
      </c>
      <c r="AG762" s="41">
        <v>540</v>
      </c>
    </row>
    <row r="763" spans="2:33">
      <c r="B763" s="8" t="s">
        <v>8326</v>
      </c>
      <c r="C763" s="8" t="s">
        <v>82</v>
      </c>
      <c r="D763" s="8" t="s">
        <v>93</v>
      </c>
      <c r="E763" s="9">
        <v>46204</v>
      </c>
      <c r="F763" s="8" t="s">
        <v>52</v>
      </c>
      <c r="G763" s="8" t="s">
        <v>92</v>
      </c>
      <c r="H763" s="8" t="s">
        <v>53</v>
      </c>
      <c r="I763" s="8" t="s">
        <v>94</v>
      </c>
      <c r="J763" s="61">
        <v>0</v>
      </c>
      <c r="K763" s="8">
        <v>1</v>
      </c>
      <c r="L763" s="8">
        <v>4</v>
      </c>
      <c r="M763" s="8" t="s">
        <v>84</v>
      </c>
      <c r="N763" s="9">
        <v>46234</v>
      </c>
      <c r="O763" s="10">
        <v>46234.333333333336</v>
      </c>
      <c r="P763" s="10">
        <v>46234.708333333336</v>
      </c>
      <c r="Q763" s="8" t="s">
        <v>58</v>
      </c>
      <c r="R763" s="8">
        <v>4</v>
      </c>
      <c r="S763" s="8">
        <v>0</v>
      </c>
      <c r="T763" s="8" t="b">
        <v>0</v>
      </c>
      <c r="U763" s="34">
        <v>540</v>
      </c>
      <c r="V763" s="34">
        <v>503</v>
      </c>
      <c r="W763" s="34">
        <v>369</v>
      </c>
      <c r="X763" s="8">
        <v>0</v>
      </c>
      <c r="Y763" s="8">
        <v>0</v>
      </c>
      <c r="Z763" s="10">
        <v>46234.341666666667</v>
      </c>
      <c r="AA763" s="10">
        <v>46234.690972222219</v>
      </c>
      <c r="AB763" s="8">
        <v>4</v>
      </c>
      <c r="AC763" s="8">
        <v>0</v>
      </c>
      <c r="AD763" s="8"/>
      <c r="AE763" s="46">
        <v>1</v>
      </c>
      <c r="AF763" s="46">
        <v>0</v>
      </c>
      <c r="AG763" s="41">
        <v>540</v>
      </c>
    </row>
    <row r="764" spans="2:33">
      <c r="B764" s="8" t="s">
        <v>8326</v>
      </c>
      <c r="C764" s="8" t="s">
        <v>82</v>
      </c>
      <c r="D764" s="8" t="s">
        <v>83</v>
      </c>
      <c r="E764" s="9">
        <v>46235</v>
      </c>
      <c r="F764" s="8" t="s">
        <v>52</v>
      </c>
      <c r="G764" s="8" t="s">
        <v>64</v>
      </c>
      <c r="H764" s="8" t="s">
        <v>53</v>
      </c>
      <c r="I764" s="8" t="s">
        <v>54</v>
      </c>
      <c r="J764" s="61">
        <v>0</v>
      </c>
      <c r="K764" s="8">
        <v>1</v>
      </c>
      <c r="L764" s="8">
        <v>4</v>
      </c>
      <c r="M764" s="8" t="s">
        <v>84</v>
      </c>
      <c r="N764" s="9">
        <v>46242</v>
      </c>
      <c r="O764" s="10">
        <v>46242.541666666664</v>
      </c>
      <c r="P764" s="10">
        <v>46242.6875</v>
      </c>
      <c r="Q764" s="8" t="s">
        <v>60</v>
      </c>
      <c r="R764" s="8">
        <v>4</v>
      </c>
      <c r="S764" s="8">
        <v>0</v>
      </c>
      <c r="T764" s="8" t="b">
        <v>0</v>
      </c>
      <c r="U764" s="34">
        <v>210</v>
      </c>
      <c r="V764" s="34">
        <v>179</v>
      </c>
      <c r="W764" s="34">
        <v>97</v>
      </c>
      <c r="X764" s="8">
        <v>0</v>
      </c>
      <c r="Y764" s="8">
        <v>0</v>
      </c>
      <c r="Z764" s="10">
        <v>46242.54791666667</v>
      </c>
      <c r="AA764" s="10">
        <v>46242.672222222223</v>
      </c>
      <c r="AB764" s="8">
        <v>4</v>
      </c>
      <c r="AC764" s="8">
        <v>0</v>
      </c>
      <c r="AD764" s="8"/>
      <c r="AE764" s="46">
        <v>1</v>
      </c>
      <c r="AF764" s="46">
        <v>0</v>
      </c>
      <c r="AG764" s="41">
        <v>210</v>
      </c>
    </row>
    <row r="765" spans="2:33">
      <c r="B765" s="8" t="s">
        <v>8326</v>
      </c>
      <c r="C765" s="8" t="s">
        <v>82</v>
      </c>
      <c r="D765" s="8" t="s">
        <v>83</v>
      </c>
      <c r="E765" s="9">
        <v>46235</v>
      </c>
      <c r="F765" s="8" t="s">
        <v>52</v>
      </c>
      <c r="G765" s="8" t="s">
        <v>64</v>
      </c>
      <c r="H765" s="8" t="s">
        <v>53</v>
      </c>
      <c r="I765" s="8" t="s">
        <v>68</v>
      </c>
      <c r="J765" s="61">
        <v>0</v>
      </c>
      <c r="K765" s="8">
        <v>1</v>
      </c>
      <c r="L765" s="8">
        <v>4</v>
      </c>
      <c r="M765" s="8" t="s">
        <v>84</v>
      </c>
      <c r="N765" s="9">
        <v>46249</v>
      </c>
      <c r="O765" s="10">
        <v>46249.375</v>
      </c>
      <c r="P765" s="10">
        <v>46249.520833333336</v>
      </c>
      <c r="Q765" s="8" t="s">
        <v>60</v>
      </c>
      <c r="R765" s="8">
        <v>4</v>
      </c>
      <c r="S765" s="8">
        <v>0</v>
      </c>
      <c r="T765" s="8" t="b">
        <v>0</v>
      </c>
      <c r="U765" s="34">
        <v>210</v>
      </c>
      <c r="V765" s="34">
        <v>183</v>
      </c>
      <c r="W765" s="34">
        <v>115</v>
      </c>
      <c r="X765" s="8">
        <v>0</v>
      </c>
      <c r="Y765" s="8">
        <v>0</v>
      </c>
      <c r="Z765" s="10">
        <v>46249.382638888892</v>
      </c>
      <c r="AA765" s="10">
        <v>46249.509722222225</v>
      </c>
      <c r="AB765" s="8">
        <v>4</v>
      </c>
      <c r="AC765" s="8">
        <v>0</v>
      </c>
      <c r="AD765" s="8"/>
      <c r="AE765" s="46">
        <v>1</v>
      </c>
      <c r="AF765" s="46">
        <v>0</v>
      </c>
      <c r="AG765" s="41">
        <v>210</v>
      </c>
    </row>
    <row r="766" spans="2:33">
      <c r="B766" s="8" t="s">
        <v>8326</v>
      </c>
      <c r="C766" s="8" t="s">
        <v>82</v>
      </c>
      <c r="D766" s="8" t="s">
        <v>83</v>
      </c>
      <c r="E766" s="9">
        <v>46235</v>
      </c>
      <c r="F766" s="8" t="s">
        <v>52</v>
      </c>
      <c r="G766" s="8" t="s">
        <v>64</v>
      </c>
      <c r="H766" s="8" t="s">
        <v>53</v>
      </c>
      <c r="I766" s="8" t="s">
        <v>59</v>
      </c>
      <c r="J766" s="61">
        <v>0</v>
      </c>
      <c r="K766" s="8">
        <v>1</v>
      </c>
      <c r="L766" s="8">
        <v>4</v>
      </c>
      <c r="M766" s="8" t="s">
        <v>84</v>
      </c>
      <c r="N766" s="9">
        <v>46251</v>
      </c>
      <c r="O766" s="10">
        <v>46251.354166666664</v>
      </c>
      <c r="P766" s="10">
        <v>46251.604166666664</v>
      </c>
      <c r="Q766" s="8" t="s">
        <v>60</v>
      </c>
      <c r="R766" s="8">
        <v>4</v>
      </c>
      <c r="S766" s="8">
        <v>0</v>
      </c>
      <c r="T766" s="8" t="b">
        <v>0</v>
      </c>
      <c r="U766" s="34">
        <v>360</v>
      </c>
      <c r="V766" s="34">
        <v>328</v>
      </c>
      <c r="W766" s="34">
        <v>250</v>
      </c>
      <c r="X766" s="8">
        <v>0</v>
      </c>
      <c r="Y766" s="8">
        <v>0</v>
      </c>
      <c r="Z766" s="10">
        <v>46251.361805555556</v>
      </c>
      <c r="AA766" s="10">
        <v>46251.589583333334</v>
      </c>
      <c r="AB766" s="8">
        <v>4</v>
      </c>
      <c r="AC766" s="8">
        <v>0</v>
      </c>
      <c r="AD766" s="8"/>
      <c r="AE766" s="46">
        <v>1</v>
      </c>
      <c r="AF766" s="46">
        <v>0</v>
      </c>
      <c r="AG766" s="41">
        <v>360</v>
      </c>
    </row>
    <row r="767" spans="2:33">
      <c r="B767" s="8" t="s">
        <v>8326</v>
      </c>
      <c r="C767" s="8" t="s">
        <v>82</v>
      </c>
      <c r="D767" s="8" t="s">
        <v>83</v>
      </c>
      <c r="E767" s="9">
        <v>46235</v>
      </c>
      <c r="F767" s="8" t="s">
        <v>52</v>
      </c>
      <c r="G767" s="8" t="s">
        <v>64</v>
      </c>
      <c r="H767" s="8" t="s">
        <v>53</v>
      </c>
      <c r="I767" s="8" t="s">
        <v>54</v>
      </c>
      <c r="J767" s="61">
        <v>0</v>
      </c>
      <c r="K767" s="8">
        <v>1</v>
      </c>
      <c r="L767" s="8">
        <v>4</v>
      </c>
      <c r="M767" s="8" t="s">
        <v>84</v>
      </c>
      <c r="N767" s="9">
        <v>46255</v>
      </c>
      <c r="O767" s="10">
        <v>46255.354166666664</v>
      </c>
      <c r="P767" s="10">
        <v>46255.6875</v>
      </c>
      <c r="Q767" s="8" t="s">
        <v>60</v>
      </c>
      <c r="R767" s="8">
        <v>4</v>
      </c>
      <c r="S767" s="8">
        <v>0</v>
      </c>
      <c r="T767" s="8" t="b">
        <v>0</v>
      </c>
      <c r="U767" s="34">
        <v>480</v>
      </c>
      <c r="V767" s="34">
        <v>437</v>
      </c>
      <c r="W767" s="34">
        <v>297</v>
      </c>
      <c r="X767" s="8">
        <v>0</v>
      </c>
      <c r="Y767" s="8">
        <v>0</v>
      </c>
      <c r="Z767" s="10">
        <v>46255.36041666667</v>
      </c>
      <c r="AA767" s="10">
        <v>46255.663888888892</v>
      </c>
      <c r="AB767" s="8">
        <v>4</v>
      </c>
      <c r="AC767" s="8">
        <v>0</v>
      </c>
      <c r="AD767" s="8"/>
      <c r="AE767" s="46">
        <v>1</v>
      </c>
      <c r="AF767" s="46">
        <v>0</v>
      </c>
      <c r="AG767" s="41">
        <v>480</v>
      </c>
    </row>
    <row r="768" spans="2:33">
      <c r="B768" s="8" t="s">
        <v>8326</v>
      </c>
      <c r="C768" s="8" t="s">
        <v>82</v>
      </c>
      <c r="D768" s="8" t="s">
        <v>83</v>
      </c>
      <c r="E768" s="9">
        <v>46235</v>
      </c>
      <c r="F768" s="8" t="s">
        <v>52</v>
      </c>
      <c r="G768" s="8" t="s">
        <v>64</v>
      </c>
      <c r="H768" s="8" t="s">
        <v>53</v>
      </c>
      <c r="I768" s="8" t="s">
        <v>54</v>
      </c>
      <c r="J768" s="61">
        <v>0</v>
      </c>
      <c r="K768" s="8">
        <v>1</v>
      </c>
      <c r="L768" s="8">
        <v>4</v>
      </c>
      <c r="M768" s="8" t="s">
        <v>84</v>
      </c>
      <c r="N768" s="9">
        <v>46256</v>
      </c>
      <c r="O768" s="10">
        <v>46256.354166666664</v>
      </c>
      <c r="P768" s="10">
        <v>46256.6875</v>
      </c>
      <c r="Q768" s="8" t="s">
        <v>60</v>
      </c>
      <c r="R768" s="8">
        <v>4</v>
      </c>
      <c r="S768" s="8">
        <v>0</v>
      </c>
      <c r="T768" s="8" t="b">
        <v>0</v>
      </c>
      <c r="U768" s="34">
        <v>480</v>
      </c>
      <c r="V768" s="34">
        <v>436</v>
      </c>
      <c r="W768" s="34">
        <v>302</v>
      </c>
      <c r="X768" s="8">
        <v>0</v>
      </c>
      <c r="Y768" s="8">
        <v>0</v>
      </c>
      <c r="Z768" s="10">
        <v>46256.356249999997</v>
      </c>
      <c r="AA768" s="10">
        <v>46256.65902777778</v>
      </c>
      <c r="AB768" s="8">
        <v>4</v>
      </c>
      <c r="AC768" s="8">
        <v>0</v>
      </c>
      <c r="AD768" s="8"/>
      <c r="AE768" s="46">
        <v>1</v>
      </c>
      <c r="AF768" s="46">
        <v>0</v>
      </c>
      <c r="AG768" s="41">
        <v>480</v>
      </c>
    </row>
    <row r="769" spans="2:33">
      <c r="B769" s="8" t="s">
        <v>8326</v>
      </c>
      <c r="C769" s="8" t="s">
        <v>82</v>
      </c>
      <c r="D769" s="8" t="s">
        <v>83</v>
      </c>
      <c r="E769" s="9">
        <v>46235</v>
      </c>
      <c r="F769" s="8" t="s">
        <v>52</v>
      </c>
      <c r="G769" s="8" t="s">
        <v>64</v>
      </c>
      <c r="H769" s="8" t="s">
        <v>53</v>
      </c>
      <c r="I769" s="8" t="s">
        <v>57</v>
      </c>
      <c r="J769" s="61">
        <v>0</v>
      </c>
      <c r="K769" s="8">
        <v>1</v>
      </c>
      <c r="L769" s="8">
        <v>4</v>
      </c>
      <c r="M769" s="8" t="s">
        <v>84</v>
      </c>
      <c r="N769" s="9">
        <v>46258</v>
      </c>
      <c r="O769" s="10">
        <v>46258.375</v>
      </c>
      <c r="P769" s="10">
        <v>46258.75</v>
      </c>
      <c r="Q769" s="8" t="s">
        <v>60</v>
      </c>
      <c r="R769" s="8">
        <v>4</v>
      </c>
      <c r="S769" s="8">
        <v>0</v>
      </c>
      <c r="T769" s="8" t="b">
        <v>0</v>
      </c>
      <c r="U769" s="34">
        <v>540</v>
      </c>
      <c r="V769" s="34">
        <v>493</v>
      </c>
      <c r="W769" s="34">
        <v>353</v>
      </c>
      <c r="X769" s="8">
        <v>0</v>
      </c>
      <c r="Y769" s="8">
        <v>0</v>
      </c>
      <c r="Z769" s="10">
        <v>46258.379166666666</v>
      </c>
      <c r="AA769" s="10">
        <v>46258.72152777778</v>
      </c>
      <c r="AB769" s="8">
        <v>4</v>
      </c>
      <c r="AC769" s="8">
        <v>0</v>
      </c>
      <c r="AD769" s="8"/>
      <c r="AE769" s="46">
        <v>1</v>
      </c>
      <c r="AF769" s="46">
        <v>0</v>
      </c>
      <c r="AG769" s="41">
        <v>540</v>
      </c>
    </row>
    <row r="770" spans="2:33">
      <c r="B770" s="8" t="s">
        <v>8326</v>
      </c>
      <c r="C770" s="8" t="s">
        <v>82</v>
      </c>
      <c r="D770" s="8" t="s">
        <v>83</v>
      </c>
      <c r="E770" s="9">
        <v>46235</v>
      </c>
      <c r="F770" s="8" t="s">
        <v>52</v>
      </c>
      <c r="G770" s="8" t="s">
        <v>64</v>
      </c>
      <c r="H770" s="8" t="s">
        <v>53</v>
      </c>
      <c r="I770" s="8" t="s">
        <v>68</v>
      </c>
      <c r="J770" s="61">
        <v>0</v>
      </c>
      <c r="K770" s="8">
        <v>1</v>
      </c>
      <c r="L770" s="8">
        <v>4</v>
      </c>
      <c r="M770" s="8" t="s">
        <v>84</v>
      </c>
      <c r="N770" s="9">
        <v>46262</v>
      </c>
      <c r="O770" s="10">
        <v>46262.3125</v>
      </c>
      <c r="P770" s="10">
        <v>46262.6875</v>
      </c>
      <c r="Q770" s="8" t="s">
        <v>60</v>
      </c>
      <c r="R770" s="8">
        <v>4</v>
      </c>
      <c r="S770" s="8">
        <v>0</v>
      </c>
      <c r="T770" s="8" t="b">
        <v>0</v>
      </c>
      <c r="U770" s="34">
        <v>540</v>
      </c>
      <c r="V770" s="34">
        <v>505</v>
      </c>
      <c r="W770" s="34">
        <v>341</v>
      </c>
      <c r="X770" s="8">
        <v>0</v>
      </c>
      <c r="Y770" s="8">
        <v>0</v>
      </c>
      <c r="Z770" s="10">
        <v>46262.315972222219</v>
      </c>
      <c r="AA770" s="10">
        <v>46262.666666666664</v>
      </c>
      <c r="AB770" s="8">
        <v>4</v>
      </c>
      <c r="AC770" s="8">
        <v>0</v>
      </c>
      <c r="AD770" s="8"/>
      <c r="AE770" s="46">
        <v>1</v>
      </c>
      <c r="AF770" s="46">
        <v>0</v>
      </c>
      <c r="AG770" s="41">
        <v>540</v>
      </c>
    </row>
    <row r="771" spans="2:33">
      <c r="B771" s="8" t="s">
        <v>8326</v>
      </c>
      <c r="C771" s="8" t="s">
        <v>82</v>
      </c>
      <c r="D771" s="8" t="s">
        <v>83</v>
      </c>
      <c r="E771" s="9">
        <v>46235</v>
      </c>
      <c r="F771" s="8" t="s">
        <v>52</v>
      </c>
      <c r="G771" s="8" t="s">
        <v>64</v>
      </c>
      <c r="H771" s="8" t="s">
        <v>53</v>
      </c>
      <c r="I771" s="8" t="s">
        <v>54</v>
      </c>
      <c r="J771" s="61">
        <v>0</v>
      </c>
      <c r="K771" s="8">
        <v>1</v>
      </c>
      <c r="L771" s="8">
        <v>4</v>
      </c>
      <c r="M771" s="8" t="s">
        <v>84</v>
      </c>
      <c r="N771" s="9">
        <v>46264</v>
      </c>
      <c r="O771" s="10">
        <v>46264.354166666664</v>
      </c>
      <c r="P771" s="10">
        <v>46264.5</v>
      </c>
      <c r="Q771" s="8" t="s">
        <v>60</v>
      </c>
      <c r="R771" s="8">
        <v>4</v>
      </c>
      <c r="S771" s="8">
        <v>0</v>
      </c>
      <c r="T771" s="8" t="b">
        <v>0</v>
      </c>
      <c r="U771" s="34">
        <v>210</v>
      </c>
      <c r="V771" s="34">
        <v>190</v>
      </c>
      <c r="W771" s="34">
        <v>112</v>
      </c>
      <c r="X771" s="8">
        <v>0</v>
      </c>
      <c r="Y771" s="8">
        <v>0</v>
      </c>
      <c r="Z771" s="10">
        <v>46264.356944444444</v>
      </c>
      <c r="AA771" s="10">
        <v>46264.488888888889</v>
      </c>
      <c r="AB771" s="8">
        <v>4</v>
      </c>
      <c r="AC771" s="8">
        <v>0</v>
      </c>
      <c r="AD771" s="8"/>
      <c r="AE771" s="46">
        <v>1</v>
      </c>
      <c r="AF771" s="46">
        <v>0</v>
      </c>
      <c r="AG771" s="41">
        <v>210</v>
      </c>
    </row>
    <row r="772" spans="2:33">
      <c r="B772" s="8" t="s">
        <v>8326</v>
      </c>
      <c r="C772" s="8" t="s">
        <v>82</v>
      </c>
      <c r="D772" s="8" t="s">
        <v>85</v>
      </c>
      <c r="E772" s="9">
        <v>46235</v>
      </c>
      <c r="F772" s="8" t="s">
        <v>52</v>
      </c>
      <c r="G772" s="8" t="s">
        <v>64</v>
      </c>
      <c r="H772" s="8" t="s">
        <v>53</v>
      </c>
      <c r="I772" s="8" t="s">
        <v>57</v>
      </c>
      <c r="J772" s="61">
        <v>0</v>
      </c>
      <c r="K772" s="8">
        <v>1</v>
      </c>
      <c r="L772" s="8">
        <v>4</v>
      </c>
      <c r="M772" s="8" t="s">
        <v>84</v>
      </c>
      <c r="N772" s="9">
        <v>46236</v>
      </c>
      <c r="O772" s="10">
        <v>46236.354166666664</v>
      </c>
      <c r="P772" s="10">
        <v>46236.479166666664</v>
      </c>
      <c r="Q772" s="8" t="s">
        <v>60</v>
      </c>
      <c r="R772" s="8">
        <v>4</v>
      </c>
      <c r="S772" s="8">
        <v>0</v>
      </c>
      <c r="T772" s="8" t="b">
        <v>0</v>
      </c>
      <c r="U772" s="34">
        <v>180</v>
      </c>
      <c r="V772" s="34">
        <v>158</v>
      </c>
      <c r="W772" s="34">
        <v>86</v>
      </c>
      <c r="X772" s="8">
        <v>0</v>
      </c>
      <c r="Y772" s="8">
        <v>0</v>
      </c>
      <c r="Z772" s="10">
        <v>46236.36041666667</v>
      </c>
      <c r="AA772" s="10">
        <v>46236.470138888886</v>
      </c>
      <c r="AB772" s="8">
        <v>4</v>
      </c>
      <c r="AC772" s="8">
        <v>0</v>
      </c>
      <c r="AD772" s="8"/>
      <c r="AE772" s="46">
        <v>1</v>
      </c>
      <c r="AF772" s="46">
        <v>0</v>
      </c>
      <c r="AG772" s="41">
        <v>180</v>
      </c>
    </row>
    <row r="773" spans="2:33">
      <c r="B773" s="8" t="s">
        <v>8326</v>
      </c>
      <c r="C773" s="8" t="s">
        <v>82</v>
      </c>
      <c r="D773" s="8" t="s">
        <v>85</v>
      </c>
      <c r="E773" s="9">
        <v>46235</v>
      </c>
      <c r="F773" s="8" t="s">
        <v>52</v>
      </c>
      <c r="G773" s="8" t="s">
        <v>64</v>
      </c>
      <c r="H773" s="8" t="s">
        <v>53</v>
      </c>
      <c r="I773" s="8" t="s">
        <v>68</v>
      </c>
      <c r="J773" s="61">
        <v>0</v>
      </c>
      <c r="K773" s="8">
        <v>1</v>
      </c>
      <c r="L773" s="8">
        <v>4</v>
      </c>
      <c r="M773" s="8" t="s">
        <v>84</v>
      </c>
      <c r="N773" s="9">
        <v>46237</v>
      </c>
      <c r="O773" s="10">
        <v>46237.375</v>
      </c>
      <c r="P773" s="10">
        <v>46237.708333333336</v>
      </c>
      <c r="Q773" s="8" t="s">
        <v>60</v>
      </c>
      <c r="R773" s="8">
        <v>4</v>
      </c>
      <c r="S773" s="8">
        <v>0</v>
      </c>
      <c r="T773" s="8" t="b">
        <v>0</v>
      </c>
      <c r="U773" s="34">
        <v>480</v>
      </c>
      <c r="V773" s="34">
        <v>431</v>
      </c>
      <c r="W773" s="34">
        <v>354</v>
      </c>
      <c r="X773" s="8">
        <v>0</v>
      </c>
      <c r="Y773" s="8">
        <v>0</v>
      </c>
      <c r="Z773" s="10">
        <v>46237.383333333331</v>
      </c>
      <c r="AA773" s="10">
        <v>46237.682638888888</v>
      </c>
      <c r="AB773" s="8">
        <v>4</v>
      </c>
      <c r="AC773" s="8">
        <v>0</v>
      </c>
      <c r="AD773" s="8"/>
      <c r="AE773" s="46">
        <v>1</v>
      </c>
      <c r="AF773" s="46">
        <v>0</v>
      </c>
      <c r="AG773" s="41">
        <v>480</v>
      </c>
    </row>
    <row r="774" spans="2:33">
      <c r="B774" s="8" t="s">
        <v>8326</v>
      </c>
      <c r="C774" s="8" t="s">
        <v>82</v>
      </c>
      <c r="D774" s="8" t="s">
        <v>85</v>
      </c>
      <c r="E774" s="9">
        <v>46235</v>
      </c>
      <c r="F774" s="8" t="s">
        <v>52</v>
      </c>
      <c r="G774" s="8" t="s">
        <v>64</v>
      </c>
      <c r="H774" s="8" t="s">
        <v>53</v>
      </c>
      <c r="I774" s="8" t="s">
        <v>59</v>
      </c>
      <c r="J774" s="61">
        <v>0</v>
      </c>
      <c r="K774" s="8">
        <v>1</v>
      </c>
      <c r="L774" s="8">
        <v>4</v>
      </c>
      <c r="M774" s="8" t="s">
        <v>84</v>
      </c>
      <c r="N774" s="9">
        <v>46239</v>
      </c>
      <c r="O774" s="10">
        <v>46239.541666666664</v>
      </c>
      <c r="P774" s="10">
        <v>46239.708333333336</v>
      </c>
      <c r="Q774" s="8" t="s">
        <v>60</v>
      </c>
      <c r="R774" s="8">
        <v>4</v>
      </c>
      <c r="S774" s="8">
        <v>0</v>
      </c>
      <c r="T774" s="8" t="b">
        <v>0</v>
      </c>
      <c r="U774" s="34">
        <v>240</v>
      </c>
      <c r="V774" s="34">
        <v>219</v>
      </c>
      <c r="W774" s="34">
        <v>148</v>
      </c>
      <c r="X774" s="8">
        <v>0</v>
      </c>
      <c r="Y774" s="8">
        <v>0</v>
      </c>
      <c r="Z774" s="10">
        <v>46239.544444444444</v>
      </c>
      <c r="AA774" s="10">
        <v>46239.696527777778</v>
      </c>
      <c r="AB774" s="8">
        <v>4</v>
      </c>
      <c r="AC774" s="8">
        <v>0</v>
      </c>
      <c r="AD774" s="8"/>
      <c r="AE774" s="46">
        <v>1</v>
      </c>
      <c r="AF774" s="46">
        <v>0</v>
      </c>
      <c r="AG774" s="41">
        <v>240</v>
      </c>
    </row>
    <row r="775" spans="2:33">
      <c r="B775" s="8" t="s">
        <v>8326</v>
      </c>
      <c r="C775" s="8" t="s">
        <v>82</v>
      </c>
      <c r="D775" s="8" t="s">
        <v>85</v>
      </c>
      <c r="E775" s="9">
        <v>46235</v>
      </c>
      <c r="F775" s="8" t="s">
        <v>52</v>
      </c>
      <c r="G775" s="8" t="s">
        <v>64</v>
      </c>
      <c r="H775" s="8" t="s">
        <v>53</v>
      </c>
      <c r="I775" s="8" t="s">
        <v>68</v>
      </c>
      <c r="J775" s="61">
        <v>0</v>
      </c>
      <c r="K775" s="8">
        <v>1</v>
      </c>
      <c r="L775" s="8">
        <v>4</v>
      </c>
      <c r="M775" s="8" t="s">
        <v>84</v>
      </c>
      <c r="N775" s="9">
        <v>46240</v>
      </c>
      <c r="O775" s="10">
        <v>46240.541666666664</v>
      </c>
      <c r="P775" s="10">
        <v>46240.729166666664</v>
      </c>
      <c r="Q775" s="8" t="s">
        <v>60</v>
      </c>
      <c r="R775" s="8">
        <v>4</v>
      </c>
      <c r="S775" s="8">
        <v>0</v>
      </c>
      <c r="T775" s="8" t="b">
        <v>0</v>
      </c>
      <c r="U775" s="34">
        <v>270</v>
      </c>
      <c r="V775" s="34">
        <v>251</v>
      </c>
      <c r="W775" s="34">
        <v>164</v>
      </c>
      <c r="X775" s="8">
        <v>0</v>
      </c>
      <c r="Y775" s="8">
        <v>0</v>
      </c>
      <c r="Z775" s="10">
        <v>46240.549305555556</v>
      </c>
      <c r="AA775" s="10">
        <v>46240.723611111112</v>
      </c>
      <c r="AB775" s="8">
        <v>4</v>
      </c>
      <c r="AC775" s="8">
        <v>0</v>
      </c>
      <c r="AD775" s="8"/>
      <c r="AE775" s="46">
        <v>1</v>
      </c>
      <c r="AF775" s="46">
        <v>0</v>
      </c>
      <c r="AG775" s="41">
        <v>270</v>
      </c>
    </row>
    <row r="776" spans="2:33">
      <c r="B776" s="8" t="s">
        <v>8326</v>
      </c>
      <c r="C776" s="8" t="s">
        <v>82</v>
      </c>
      <c r="D776" s="8" t="s">
        <v>85</v>
      </c>
      <c r="E776" s="9">
        <v>46235</v>
      </c>
      <c r="F776" s="8" t="s">
        <v>52</v>
      </c>
      <c r="G776" s="8" t="s">
        <v>64</v>
      </c>
      <c r="H776" s="8" t="s">
        <v>53</v>
      </c>
      <c r="I776" s="8" t="s">
        <v>59</v>
      </c>
      <c r="J776" s="61">
        <v>0</v>
      </c>
      <c r="K776" s="8">
        <v>1</v>
      </c>
      <c r="L776" s="8">
        <v>4</v>
      </c>
      <c r="M776" s="8" t="s">
        <v>84</v>
      </c>
      <c r="N776" s="9">
        <v>46241</v>
      </c>
      <c r="O776" s="10">
        <v>46241.5625</v>
      </c>
      <c r="P776" s="10">
        <v>46241.729166666664</v>
      </c>
      <c r="Q776" s="8" t="s">
        <v>60</v>
      </c>
      <c r="R776" s="8">
        <v>4</v>
      </c>
      <c r="S776" s="8">
        <v>0</v>
      </c>
      <c r="T776" s="8" t="b">
        <v>0</v>
      </c>
      <c r="U776" s="34">
        <v>240</v>
      </c>
      <c r="V776" s="34">
        <v>214</v>
      </c>
      <c r="W776" s="34">
        <v>135</v>
      </c>
      <c r="X776" s="8">
        <v>0</v>
      </c>
      <c r="Y776" s="8">
        <v>0</v>
      </c>
      <c r="Z776" s="10">
        <v>46241.568749999999</v>
      </c>
      <c r="AA776" s="10">
        <v>46241.717361111114</v>
      </c>
      <c r="AB776" s="8">
        <v>4</v>
      </c>
      <c r="AC776" s="8">
        <v>0</v>
      </c>
      <c r="AD776" s="8"/>
      <c r="AE776" s="46">
        <v>1</v>
      </c>
      <c r="AF776" s="46">
        <v>0</v>
      </c>
      <c r="AG776" s="41">
        <v>240</v>
      </c>
    </row>
    <row r="777" spans="2:33">
      <c r="B777" s="8" t="s">
        <v>8326</v>
      </c>
      <c r="C777" s="8" t="s">
        <v>82</v>
      </c>
      <c r="D777" s="8" t="s">
        <v>85</v>
      </c>
      <c r="E777" s="9">
        <v>46235</v>
      </c>
      <c r="F777" s="8" t="s">
        <v>52</v>
      </c>
      <c r="G777" s="8" t="s">
        <v>64</v>
      </c>
      <c r="H777" s="8" t="s">
        <v>53</v>
      </c>
      <c r="I777" s="8" t="s">
        <v>68</v>
      </c>
      <c r="J777" s="61">
        <v>0</v>
      </c>
      <c r="K777" s="8">
        <v>1</v>
      </c>
      <c r="L777" s="8">
        <v>4</v>
      </c>
      <c r="M777" s="8" t="s">
        <v>84</v>
      </c>
      <c r="N777" s="9">
        <v>46244</v>
      </c>
      <c r="O777" s="10">
        <v>46244.375</v>
      </c>
      <c r="P777" s="10">
        <v>46244.520833333336</v>
      </c>
      <c r="Q777" s="8" t="s">
        <v>60</v>
      </c>
      <c r="R777" s="8">
        <v>4</v>
      </c>
      <c r="S777" s="8">
        <v>0</v>
      </c>
      <c r="T777" s="8" t="b">
        <v>0</v>
      </c>
      <c r="U777" s="34">
        <v>210</v>
      </c>
      <c r="V777" s="34">
        <v>188</v>
      </c>
      <c r="W777" s="34">
        <v>114</v>
      </c>
      <c r="X777" s="8">
        <v>0</v>
      </c>
      <c r="Y777" s="8">
        <v>0</v>
      </c>
      <c r="Z777" s="10">
        <v>46244.383333333331</v>
      </c>
      <c r="AA777" s="10">
        <v>46244.513888888891</v>
      </c>
      <c r="AB777" s="8">
        <v>4</v>
      </c>
      <c r="AC777" s="8">
        <v>0</v>
      </c>
      <c r="AD777" s="8"/>
      <c r="AE777" s="46">
        <v>1</v>
      </c>
      <c r="AF777" s="46">
        <v>0</v>
      </c>
      <c r="AG777" s="41">
        <v>210</v>
      </c>
    </row>
    <row r="778" spans="2:33">
      <c r="B778" s="8" t="s">
        <v>8326</v>
      </c>
      <c r="C778" s="8" t="s">
        <v>82</v>
      </c>
      <c r="D778" s="8" t="s">
        <v>85</v>
      </c>
      <c r="E778" s="9">
        <v>46235</v>
      </c>
      <c r="F778" s="8" t="s">
        <v>52</v>
      </c>
      <c r="G778" s="8" t="s">
        <v>64</v>
      </c>
      <c r="H778" s="8" t="s">
        <v>53</v>
      </c>
      <c r="I778" s="8" t="s">
        <v>67</v>
      </c>
      <c r="J778" s="61">
        <v>0</v>
      </c>
      <c r="K778" s="8">
        <v>1</v>
      </c>
      <c r="L778" s="8">
        <v>4</v>
      </c>
      <c r="M778" s="8" t="s">
        <v>84</v>
      </c>
      <c r="N778" s="9">
        <v>46246</v>
      </c>
      <c r="O778" s="10">
        <v>46246.354166666664</v>
      </c>
      <c r="P778" s="10">
        <v>46246.729166666664</v>
      </c>
      <c r="Q778" s="8" t="s">
        <v>60</v>
      </c>
      <c r="R778" s="8">
        <v>4</v>
      </c>
      <c r="S778" s="8">
        <v>0</v>
      </c>
      <c r="T778" s="8" t="b">
        <v>0</v>
      </c>
      <c r="U778" s="34">
        <v>540</v>
      </c>
      <c r="V778" s="34">
        <v>492</v>
      </c>
      <c r="W778" s="34">
        <v>395</v>
      </c>
      <c r="X778" s="8">
        <v>0</v>
      </c>
      <c r="Y778" s="8">
        <v>0</v>
      </c>
      <c r="Z778" s="10">
        <v>46246.359722222223</v>
      </c>
      <c r="AA778" s="10">
        <v>46246.701388888891</v>
      </c>
      <c r="AB778" s="8">
        <v>4</v>
      </c>
      <c r="AC778" s="8">
        <v>0</v>
      </c>
      <c r="AD778" s="8"/>
      <c r="AE778" s="46">
        <v>1</v>
      </c>
      <c r="AF778" s="46">
        <v>0</v>
      </c>
      <c r="AG778" s="41">
        <v>540</v>
      </c>
    </row>
    <row r="779" spans="2:33">
      <c r="B779" s="8" t="s">
        <v>8326</v>
      </c>
      <c r="C779" s="8" t="s">
        <v>82</v>
      </c>
      <c r="D779" s="8" t="s">
        <v>85</v>
      </c>
      <c r="E779" s="9">
        <v>46235</v>
      </c>
      <c r="F779" s="8" t="s">
        <v>52</v>
      </c>
      <c r="G779" s="8" t="s">
        <v>64</v>
      </c>
      <c r="H779" s="8" t="s">
        <v>53</v>
      </c>
      <c r="I779" s="8" t="s">
        <v>68</v>
      </c>
      <c r="J779" s="61">
        <v>0</v>
      </c>
      <c r="K779" s="8">
        <v>1</v>
      </c>
      <c r="L779" s="8">
        <v>4</v>
      </c>
      <c r="M779" s="8" t="s">
        <v>84</v>
      </c>
      <c r="N779" s="9">
        <v>46252</v>
      </c>
      <c r="O779" s="10">
        <v>46252.333333333336</v>
      </c>
      <c r="P779" s="10">
        <v>46252.458333333336</v>
      </c>
      <c r="Q779" s="8" t="s">
        <v>60</v>
      </c>
      <c r="R779" s="8">
        <v>4</v>
      </c>
      <c r="S779" s="8">
        <v>0</v>
      </c>
      <c r="T779" s="8" t="b">
        <v>0</v>
      </c>
      <c r="U779" s="34">
        <v>180</v>
      </c>
      <c r="V779" s="34">
        <v>145</v>
      </c>
      <c r="W779" s="34">
        <v>75</v>
      </c>
      <c r="X779" s="8">
        <v>0</v>
      </c>
      <c r="Y779" s="8">
        <v>0</v>
      </c>
      <c r="Z779" s="10">
        <v>46252.341666666667</v>
      </c>
      <c r="AA779" s="10">
        <v>46252.442361111112</v>
      </c>
      <c r="AB779" s="8">
        <v>4</v>
      </c>
      <c r="AC779" s="8">
        <v>0</v>
      </c>
      <c r="AD779" s="8"/>
      <c r="AE779" s="46">
        <v>1</v>
      </c>
      <c r="AF779" s="46">
        <v>0</v>
      </c>
      <c r="AG779" s="41">
        <v>180</v>
      </c>
    </row>
    <row r="780" spans="2:33">
      <c r="B780" s="8" t="s">
        <v>8326</v>
      </c>
      <c r="C780" s="8" t="s">
        <v>82</v>
      </c>
      <c r="D780" s="8" t="s">
        <v>85</v>
      </c>
      <c r="E780" s="9">
        <v>46235</v>
      </c>
      <c r="F780" s="8" t="s">
        <v>52</v>
      </c>
      <c r="G780" s="8" t="s">
        <v>64</v>
      </c>
      <c r="H780" s="8" t="s">
        <v>53</v>
      </c>
      <c r="I780" s="8" t="s">
        <v>62</v>
      </c>
      <c r="J780" s="61">
        <v>0</v>
      </c>
      <c r="K780" s="8">
        <v>1</v>
      </c>
      <c r="L780" s="8">
        <v>4</v>
      </c>
      <c r="M780" s="8" t="s">
        <v>84</v>
      </c>
      <c r="N780" s="9">
        <v>46255</v>
      </c>
      <c r="O780" s="10">
        <v>46255.5625</v>
      </c>
      <c r="P780" s="10">
        <v>46255.708333333336</v>
      </c>
      <c r="Q780" s="8" t="s">
        <v>60</v>
      </c>
      <c r="R780" s="8">
        <v>4</v>
      </c>
      <c r="S780" s="8">
        <v>0</v>
      </c>
      <c r="T780" s="8" t="b">
        <v>0</v>
      </c>
      <c r="U780" s="34">
        <v>210</v>
      </c>
      <c r="V780" s="34">
        <v>201</v>
      </c>
      <c r="W780" s="34">
        <v>114</v>
      </c>
      <c r="X780" s="8">
        <v>0</v>
      </c>
      <c r="Y780" s="8">
        <v>0</v>
      </c>
      <c r="Z780" s="10">
        <v>46255.563888888886</v>
      </c>
      <c r="AA780" s="10">
        <v>46255.703472222223</v>
      </c>
      <c r="AB780" s="8">
        <v>4</v>
      </c>
      <c r="AC780" s="8">
        <v>0</v>
      </c>
      <c r="AD780" s="8"/>
      <c r="AE780" s="46">
        <v>1</v>
      </c>
      <c r="AF780" s="46">
        <v>0</v>
      </c>
      <c r="AG780" s="41">
        <v>210</v>
      </c>
    </row>
    <row r="781" spans="2:33">
      <c r="B781" s="8" t="s">
        <v>8326</v>
      </c>
      <c r="C781" s="8" t="s">
        <v>82</v>
      </c>
      <c r="D781" s="8" t="s">
        <v>85</v>
      </c>
      <c r="E781" s="9">
        <v>46235</v>
      </c>
      <c r="F781" s="8" t="s">
        <v>52</v>
      </c>
      <c r="G781" s="8" t="s">
        <v>64</v>
      </c>
      <c r="H781" s="8" t="s">
        <v>53</v>
      </c>
      <c r="I781" s="8" t="s">
        <v>54</v>
      </c>
      <c r="J781" s="61">
        <v>0</v>
      </c>
      <c r="K781" s="8">
        <v>1</v>
      </c>
      <c r="L781" s="8">
        <v>4</v>
      </c>
      <c r="M781" s="8" t="s">
        <v>84</v>
      </c>
      <c r="N781" s="9">
        <v>46256</v>
      </c>
      <c r="O781" s="10">
        <v>46256.5625</v>
      </c>
      <c r="P781" s="10">
        <v>46256.708333333336</v>
      </c>
      <c r="Q781" s="8" t="s">
        <v>60</v>
      </c>
      <c r="R781" s="8">
        <v>4</v>
      </c>
      <c r="S781" s="8">
        <v>0</v>
      </c>
      <c r="T781" s="8" t="b">
        <v>0</v>
      </c>
      <c r="U781" s="34">
        <v>210</v>
      </c>
      <c r="V781" s="34">
        <v>186</v>
      </c>
      <c r="W781" s="34">
        <v>109</v>
      </c>
      <c r="X781" s="8">
        <v>0</v>
      </c>
      <c r="Y781" s="8">
        <v>0</v>
      </c>
      <c r="Z781" s="10">
        <v>46256.56527777778</v>
      </c>
      <c r="AA781" s="10">
        <v>46256.694444444445</v>
      </c>
      <c r="AB781" s="8">
        <v>4</v>
      </c>
      <c r="AC781" s="8">
        <v>0</v>
      </c>
      <c r="AD781" s="8"/>
      <c r="AE781" s="46">
        <v>1</v>
      </c>
      <c r="AF781" s="46">
        <v>0</v>
      </c>
      <c r="AG781" s="41">
        <v>210</v>
      </c>
    </row>
    <row r="782" spans="2:33">
      <c r="B782" s="8" t="s">
        <v>8326</v>
      </c>
      <c r="C782" s="8" t="s">
        <v>82</v>
      </c>
      <c r="D782" s="8" t="s">
        <v>85</v>
      </c>
      <c r="E782" s="9">
        <v>46235</v>
      </c>
      <c r="F782" s="8" t="s">
        <v>52</v>
      </c>
      <c r="G782" s="8" t="s">
        <v>64</v>
      </c>
      <c r="H782" s="8" t="s">
        <v>53</v>
      </c>
      <c r="I782" s="8" t="s">
        <v>68</v>
      </c>
      <c r="J782" s="61">
        <v>0</v>
      </c>
      <c r="K782" s="8">
        <v>1</v>
      </c>
      <c r="L782" s="8">
        <v>4</v>
      </c>
      <c r="M782" s="8" t="s">
        <v>84</v>
      </c>
      <c r="N782" s="9">
        <v>46257</v>
      </c>
      <c r="O782" s="10">
        <v>46257.354166666664</v>
      </c>
      <c r="P782" s="10">
        <v>46257.541666666664</v>
      </c>
      <c r="Q782" s="8" t="s">
        <v>60</v>
      </c>
      <c r="R782" s="8">
        <v>4</v>
      </c>
      <c r="S782" s="8">
        <v>0</v>
      </c>
      <c r="T782" s="8" t="b">
        <v>0</v>
      </c>
      <c r="U782" s="34">
        <v>270</v>
      </c>
      <c r="V782" s="34">
        <v>233</v>
      </c>
      <c r="W782" s="34">
        <v>159</v>
      </c>
      <c r="X782" s="8">
        <v>0</v>
      </c>
      <c r="Y782" s="8">
        <v>0</v>
      </c>
      <c r="Z782" s="10">
        <v>46257.361111111109</v>
      </c>
      <c r="AA782" s="10">
        <v>46257.522916666669</v>
      </c>
      <c r="AB782" s="8">
        <v>4</v>
      </c>
      <c r="AC782" s="8">
        <v>0</v>
      </c>
      <c r="AD782" s="8"/>
      <c r="AE782" s="46">
        <v>1</v>
      </c>
      <c r="AF782" s="46">
        <v>0</v>
      </c>
      <c r="AG782" s="41">
        <v>270</v>
      </c>
    </row>
    <row r="783" spans="2:33">
      <c r="B783" s="8" t="s">
        <v>8326</v>
      </c>
      <c r="C783" s="8" t="s">
        <v>82</v>
      </c>
      <c r="D783" s="8" t="s">
        <v>85</v>
      </c>
      <c r="E783" s="9">
        <v>46235</v>
      </c>
      <c r="F783" s="8" t="s">
        <v>52</v>
      </c>
      <c r="G783" s="8" t="s">
        <v>64</v>
      </c>
      <c r="H783" s="8" t="s">
        <v>53</v>
      </c>
      <c r="I783" s="8" t="s">
        <v>59</v>
      </c>
      <c r="J783" s="61">
        <v>0</v>
      </c>
      <c r="K783" s="8">
        <v>1</v>
      </c>
      <c r="L783" s="8">
        <v>4</v>
      </c>
      <c r="M783" s="8" t="s">
        <v>84</v>
      </c>
      <c r="N783" s="9">
        <v>46258</v>
      </c>
      <c r="O783" s="10">
        <v>46258.541666666664</v>
      </c>
      <c r="P783" s="10">
        <v>46258.6875</v>
      </c>
      <c r="Q783" s="8" t="s">
        <v>60</v>
      </c>
      <c r="R783" s="8">
        <v>4</v>
      </c>
      <c r="S783" s="8">
        <v>0</v>
      </c>
      <c r="T783" s="8" t="b">
        <v>0</v>
      </c>
      <c r="U783" s="34">
        <v>210</v>
      </c>
      <c r="V783" s="34">
        <v>182</v>
      </c>
      <c r="W783" s="34">
        <v>116</v>
      </c>
      <c r="X783" s="8">
        <v>0</v>
      </c>
      <c r="Y783" s="8">
        <v>0</v>
      </c>
      <c r="Z783" s="10">
        <v>46258.549305555556</v>
      </c>
      <c r="AA783" s="10">
        <v>46258.675694444442</v>
      </c>
      <c r="AB783" s="8">
        <v>4</v>
      </c>
      <c r="AC783" s="8">
        <v>0</v>
      </c>
      <c r="AD783" s="8"/>
      <c r="AE783" s="46">
        <v>1</v>
      </c>
      <c r="AF783" s="46">
        <v>0</v>
      </c>
      <c r="AG783" s="41">
        <v>210</v>
      </c>
    </row>
    <row r="784" spans="2:33">
      <c r="B784" s="8" t="s">
        <v>8326</v>
      </c>
      <c r="C784" s="8" t="s">
        <v>82</v>
      </c>
      <c r="D784" s="8" t="s">
        <v>85</v>
      </c>
      <c r="E784" s="9">
        <v>46235</v>
      </c>
      <c r="F784" s="8" t="s">
        <v>52</v>
      </c>
      <c r="G784" s="8" t="s">
        <v>64</v>
      </c>
      <c r="H784" s="8" t="s">
        <v>53</v>
      </c>
      <c r="I784" s="8" t="s">
        <v>59</v>
      </c>
      <c r="J784" s="61">
        <v>0</v>
      </c>
      <c r="K784" s="8">
        <v>1</v>
      </c>
      <c r="L784" s="8">
        <v>4</v>
      </c>
      <c r="M784" s="8" t="s">
        <v>84</v>
      </c>
      <c r="N784" s="9">
        <v>46260</v>
      </c>
      <c r="O784" s="10">
        <v>46260.333333333336</v>
      </c>
      <c r="P784" s="10">
        <v>46260.708333333336</v>
      </c>
      <c r="Q784" s="8" t="s">
        <v>60</v>
      </c>
      <c r="R784" s="8">
        <v>4</v>
      </c>
      <c r="S784" s="8">
        <v>0</v>
      </c>
      <c r="T784" s="8" t="b">
        <v>0</v>
      </c>
      <c r="U784" s="34">
        <v>540</v>
      </c>
      <c r="V784" s="34">
        <v>485</v>
      </c>
      <c r="W784" s="34">
        <v>361</v>
      </c>
      <c r="X784" s="8">
        <v>0</v>
      </c>
      <c r="Y784" s="8">
        <v>0</v>
      </c>
      <c r="Z784" s="10">
        <v>46260.340277777781</v>
      </c>
      <c r="AA784" s="10">
        <v>46260.677083333336</v>
      </c>
      <c r="AB784" s="8">
        <v>4</v>
      </c>
      <c r="AC784" s="8">
        <v>0</v>
      </c>
      <c r="AD784" s="8"/>
      <c r="AE784" s="46">
        <v>1</v>
      </c>
      <c r="AF784" s="46">
        <v>0</v>
      </c>
      <c r="AG784" s="41">
        <v>540</v>
      </c>
    </row>
    <row r="785" spans="2:33">
      <c r="B785" s="8" t="s">
        <v>8326</v>
      </c>
      <c r="C785" s="8" t="s">
        <v>82</v>
      </c>
      <c r="D785" s="8" t="s">
        <v>85</v>
      </c>
      <c r="E785" s="9">
        <v>46235</v>
      </c>
      <c r="F785" s="8" t="s">
        <v>52</v>
      </c>
      <c r="G785" s="8" t="s">
        <v>64</v>
      </c>
      <c r="H785" s="8" t="s">
        <v>53</v>
      </c>
      <c r="I785" s="8" t="s">
        <v>68</v>
      </c>
      <c r="J785" s="61">
        <v>0</v>
      </c>
      <c r="K785" s="8">
        <v>1</v>
      </c>
      <c r="L785" s="8">
        <v>4</v>
      </c>
      <c r="M785" s="8" t="s">
        <v>84</v>
      </c>
      <c r="N785" s="9">
        <v>46261</v>
      </c>
      <c r="O785" s="10">
        <v>46261.354166666664</v>
      </c>
      <c r="P785" s="10">
        <v>46261.520833333336</v>
      </c>
      <c r="Q785" s="8" t="s">
        <v>60</v>
      </c>
      <c r="R785" s="8">
        <v>4</v>
      </c>
      <c r="S785" s="8">
        <v>0</v>
      </c>
      <c r="T785" s="8" t="b">
        <v>0</v>
      </c>
      <c r="U785" s="34">
        <v>240</v>
      </c>
      <c r="V785" s="34">
        <v>224</v>
      </c>
      <c r="W785" s="34">
        <v>149</v>
      </c>
      <c r="X785" s="8">
        <v>0</v>
      </c>
      <c r="Y785" s="8">
        <v>0</v>
      </c>
      <c r="Z785" s="10">
        <v>46261.357638888891</v>
      </c>
      <c r="AA785" s="10">
        <v>46261.513194444444</v>
      </c>
      <c r="AB785" s="8">
        <v>4</v>
      </c>
      <c r="AC785" s="8">
        <v>0</v>
      </c>
      <c r="AD785" s="8"/>
      <c r="AE785" s="46">
        <v>1</v>
      </c>
      <c r="AF785" s="46">
        <v>0</v>
      </c>
      <c r="AG785" s="41">
        <v>240</v>
      </c>
    </row>
    <row r="786" spans="2:33">
      <c r="B786" s="8" t="s">
        <v>8326</v>
      </c>
      <c r="C786" s="8" t="s">
        <v>82</v>
      </c>
      <c r="D786" s="8" t="s">
        <v>85</v>
      </c>
      <c r="E786" s="9">
        <v>46235</v>
      </c>
      <c r="F786" s="8" t="s">
        <v>52</v>
      </c>
      <c r="G786" s="8" t="s">
        <v>64</v>
      </c>
      <c r="H786" s="8" t="s">
        <v>53</v>
      </c>
      <c r="I786" s="8" t="s">
        <v>68</v>
      </c>
      <c r="J786" s="61">
        <v>0</v>
      </c>
      <c r="K786" s="8">
        <v>1</v>
      </c>
      <c r="L786" s="8">
        <v>4</v>
      </c>
      <c r="M786" s="8" t="s">
        <v>84</v>
      </c>
      <c r="N786" s="9">
        <v>46263</v>
      </c>
      <c r="O786" s="10">
        <v>46263.333333333336</v>
      </c>
      <c r="P786" s="10">
        <v>46263.520833333336</v>
      </c>
      <c r="Q786" s="8" t="s">
        <v>60</v>
      </c>
      <c r="R786" s="8">
        <v>4</v>
      </c>
      <c r="S786" s="8">
        <v>0</v>
      </c>
      <c r="T786" s="8" t="b">
        <v>0</v>
      </c>
      <c r="U786" s="34">
        <v>270</v>
      </c>
      <c r="V786" s="34">
        <v>234</v>
      </c>
      <c r="W786" s="34">
        <v>154</v>
      </c>
      <c r="X786" s="8">
        <v>0</v>
      </c>
      <c r="Y786" s="8">
        <v>0</v>
      </c>
      <c r="Z786" s="10">
        <v>46263.337500000001</v>
      </c>
      <c r="AA786" s="10">
        <v>46263.5</v>
      </c>
      <c r="AB786" s="8">
        <v>4</v>
      </c>
      <c r="AC786" s="8">
        <v>0</v>
      </c>
      <c r="AD786" s="8"/>
      <c r="AE786" s="46">
        <v>1</v>
      </c>
      <c r="AF786" s="46">
        <v>0</v>
      </c>
      <c r="AG786" s="41">
        <v>270</v>
      </c>
    </row>
    <row r="787" spans="2:33">
      <c r="B787" s="8" t="s">
        <v>8326</v>
      </c>
      <c r="C787" s="8" t="s">
        <v>82</v>
      </c>
      <c r="D787" s="8" t="s">
        <v>85</v>
      </c>
      <c r="E787" s="9">
        <v>46235</v>
      </c>
      <c r="F787" s="8" t="s">
        <v>52</v>
      </c>
      <c r="G787" s="8" t="s">
        <v>64</v>
      </c>
      <c r="H787" s="8" t="s">
        <v>53</v>
      </c>
      <c r="I787" s="8" t="s">
        <v>67</v>
      </c>
      <c r="J787" s="61">
        <v>0</v>
      </c>
      <c r="K787" s="8">
        <v>1</v>
      </c>
      <c r="L787" s="8">
        <v>4</v>
      </c>
      <c r="M787" s="8" t="s">
        <v>84</v>
      </c>
      <c r="N787" s="9">
        <v>46264</v>
      </c>
      <c r="O787" s="10">
        <v>46264.375</v>
      </c>
      <c r="P787" s="10">
        <v>46264.520833333336</v>
      </c>
      <c r="Q787" s="8" t="s">
        <v>60</v>
      </c>
      <c r="R787" s="8">
        <v>4</v>
      </c>
      <c r="S787" s="8">
        <v>0</v>
      </c>
      <c r="T787" s="8" t="b">
        <v>0</v>
      </c>
      <c r="U787" s="34">
        <v>210</v>
      </c>
      <c r="V787" s="34">
        <v>183</v>
      </c>
      <c r="W787" s="34">
        <v>113</v>
      </c>
      <c r="X787" s="8">
        <v>0</v>
      </c>
      <c r="Y787" s="8">
        <v>0</v>
      </c>
      <c r="Z787" s="10">
        <v>46264.381944444445</v>
      </c>
      <c r="AA787" s="10">
        <v>46264.509027777778</v>
      </c>
      <c r="AB787" s="8">
        <v>4</v>
      </c>
      <c r="AC787" s="8">
        <v>0</v>
      </c>
      <c r="AD787" s="8"/>
      <c r="AE787" s="46">
        <v>1</v>
      </c>
      <c r="AF787" s="46">
        <v>0</v>
      </c>
      <c r="AG787" s="41">
        <v>210</v>
      </c>
    </row>
    <row r="788" spans="2:33">
      <c r="B788" s="8" t="s">
        <v>8326</v>
      </c>
      <c r="C788" s="8" t="s">
        <v>82</v>
      </c>
      <c r="D788" s="8" t="s">
        <v>86</v>
      </c>
      <c r="E788" s="9">
        <v>46235</v>
      </c>
      <c r="F788" s="8" t="s">
        <v>52</v>
      </c>
      <c r="G788" s="8" t="s">
        <v>64</v>
      </c>
      <c r="H788" s="8" t="s">
        <v>53</v>
      </c>
      <c r="I788" s="8" t="s">
        <v>54</v>
      </c>
      <c r="J788" s="61">
        <v>0</v>
      </c>
      <c r="K788" s="8">
        <v>1</v>
      </c>
      <c r="L788" s="8">
        <v>4</v>
      </c>
      <c r="M788" s="8" t="s">
        <v>84</v>
      </c>
      <c r="N788" s="9">
        <v>46235</v>
      </c>
      <c r="O788" s="10">
        <v>46235.5625</v>
      </c>
      <c r="P788" s="10">
        <v>46235.729166666664</v>
      </c>
      <c r="Q788" s="8" t="s">
        <v>60</v>
      </c>
      <c r="R788" s="8">
        <v>4</v>
      </c>
      <c r="S788" s="8">
        <v>0</v>
      </c>
      <c r="T788" s="8" t="b">
        <v>0</v>
      </c>
      <c r="U788" s="34">
        <v>240</v>
      </c>
      <c r="V788" s="34">
        <v>216</v>
      </c>
      <c r="W788" s="34">
        <v>121</v>
      </c>
      <c r="X788" s="8">
        <v>0</v>
      </c>
      <c r="Y788" s="8">
        <v>0</v>
      </c>
      <c r="Z788" s="10">
        <v>46235.568055555559</v>
      </c>
      <c r="AA788" s="10">
        <v>46235.718055555553</v>
      </c>
      <c r="AB788" s="8">
        <v>4</v>
      </c>
      <c r="AC788" s="8">
        <v>0</v>
      </c>
      <c r="AD788" s="8"/>
      <c r="AE788" s="46">
        <v>1</v>
      </c>
      <c r="AF788" s="46">
        <v>0</v>
      </c>
      <c r="AG788" s="41">
        <v>240</v>
      </c>
    </row>
    <row r="789" spans="2:33">
      <c r="B789" s="8" t="s">
        <v>8326</v>
      </c>
      <c r="C789" s="8" t="s">
        <v>82</v>
      </c>
      <c r="D789" s="8" t="s">
        <v>86</v>
      </c>
      <c r="E789" s="9">
        <v>46235</v>
      </c>
      <c r="F789" s="8" t="s">
        <v>52</v>
      </c>
      <c r="G789" s="8" t="s">
        <v>64</v>
      </c>
      <c r="H789" s="8" t="s">
        <v>53</v>
      </c>
      <c r="I789" s="8" t="s">
        <v>67</v>
      </c>
      <c r="J789" s="61">
        <v>0</v>
      </c>
      <c r="K789" s="8">
        <v>1</v>
      </c>
      <c r="L789" s="8">
        <v>4</v>
      </c>
      <c r="M789" s="8" t="s">
        <v>84</v>
      </c>
      <c r="N789" s="9">
        <v>46236</v>
      </c>
      <c r="O789" s="10">
        <v>46236.375</v>
      </c>
      <c r="P789" s="10">
        <v>46236.625</v>
      </c>
      <c r="Q789" s="8" t="s">
        <v>60</v>
      </c>
      <c r="R789" s="8">
        <v>4</v>
      </c>
      <c r="S789" s="8">
        <v>0</v>
      </c>
      <c r="T789" s="8" t="b">
        <v>0</v>
      </c>
      <c r="U789" s="34">
        <v>360</v>
      </c>
      <c r="V789" s="34">
        <v>313</v>
      </c>
      <c r="W789" s="34">
        <v>227</v>
      </c>
      <c r="X789" s="8">
        <v>0</v>
      </c>
      <c r="Y789" s="8">
        <v>0</v>
      </c>
      <c r="Z789" s="10">
        <v>46236.381944444445</v>
      </c>
      <c r="AA789" s="10">
        <v>46236.599305555559</v>
      </c>
      <c r="AB789" s="8">
        <v>4</v>
      </c>
      <c r="AC789" s="8">
        <v>0</v>
      </c>
      <c r="AD789" s="8"/>
      <c r="AE789" s="46">
        <v>1</v>
      </c>
      <c r="AF789" s="46">
        <v>0</v>
      </c>
      <c r="AG789" s="41">
        <v>360</v>
      </c>
    </row>
    <row r="790" spans="2:33">
      <c r="B790" s="8" t="s">
        <v>8326</v>
      </c>
      <c r="C790" s="8" t="s">
        <v>82</v>
      </c>
      <c r="D790" s="8" t="s">
        <v>86</v>
      </c>
      <c r="E790" s="9">
        <v>46235</v>
      </c>
      <c r="F790" s="8" t="s">
        <v>52</v>
      </c>
      <c r="G790" s="8" t="s">
        <v>64</v>
      </c>
      <c r="H790" s="8" t="s">
        <v>53</v>
      </c>
      <c r="I790" s="8" t="s">
        <v>57</v>
      </c>
      <c r="J790" s="61">
        <v>0</v>
      </c>
      <c r="K790" s="8">
        <v>1</v>
      </c>
      <c r="L790" s="8">
        <v>4</v>
      </c>
      <c r="M790" s="8" t="s">
        <v>84</v>
      </c>
      <c r="N790" s="9">
        <v>46237</v>
      </c>
      <c r="O790" s="10">
        <v>46237.333333333336</v>
      </c>
      <c r="P790" s="10">
        <v>46237.666666666664</v>
      </c>
      <c r="Q790" s="8" t="s">
        <v>60</v>
      </c>
      <c r="R790" s="8">
        <v>4</v>
      </c>
      <c r="S790" s="8">
        <v>0</v>
      </c>
      <c r="T790" s="8" t="b">
        <v>0</v>
      </c>
      <c r="U790" s="34">
        <v>480</v>
      </c>
      <c r="V790" s="34">
        <v>445</v>
      </c>
      <c r="W790" s="34">
        <v>306</v>
      </c>
      <c r="X790" s="8">
        <v>0</v>
      </c>
      <c r="Y790" s="8">
        <v>0</v>
      </c>
      <c r="Z790" s="10">
        <v>46237.338194444441</v>
      </c>
      <c r="AA790" s="10">
        <v>46237.647222222222</v>
      </c>
      <c r="AB790" s="8">
        <v>4</v>
      </c>
      <c r="AC790" s="8">
        <v>0</v>
      </c>
      <c r="AD790" s="8"/>
      <c r="AE790" s="46">
        <v>1</v>
      </c>
      <c r="AF790" s="46">
        <v>0</v>
      </c>
      <c r="AG790" s="41">
        <v>480</v>
      </c>
    </row>
    <row r="791" spans="2:33">
      <c r="B791" s="8" t="s">
        <v>8326</v>
      </c>
      <c r="C791" s="8" t="s">
        <v>82</v>
      </c>
      <c r="D791" s="8" t="s">
        <v>86</v>
      </c>
      <c r="E791" s="9">
        <v>46235</v>
      </c>
      <c r="F791" s="8" t="s">
        <v>52</v>
      </c>
      <c r="G791" s="8" t="s">
        <v>64</v>
      </c>
      <c r="H791" s="8" t="s">
        <v>53</v>
      </c>
      <c r="I791" s="8" t="s">
        <v>54</v>
      </c>
      <c r="J791" s="61">
        <v>0</v>
      </c>
      <c r="K791" s="8">
        <v>1</v>
      </c>
      <c r="L791" s="8">
        <v>4</v>
      </c>
      <c r="M791" s="8" t="s">
        <v>84</v>
      </c>
      <c r="N791" s="9">
        <v>46239</v>
      </c>
      <c r="O791" s="10">
        <v>46239.5625</v>
      </c>
      <c r="P791" s="10">
        <v>46239.729166666664</v>
      </c>
      <c r="Q791" s="8" t="s">
        <v>60</v>
      </c>
      <c r="R791" s="8">
        <v>4</v>
      </c>
      <c r="S791" s="8">
        <v>0</v>
      </c>
      <c r="T791" s="8" t="b">
        <v>0</v>
      </c>
      <c r="U791" s="34">
        <v>240</v>
      </c>
      <c r="V791" s="34">
        <v>216</v>
      </c>
      <c r="W791" s="34">
        <v>154</v>
      </c>
      <c r="X791" s="8">
        <v>0</v>
      </c>
      <c r="Y791" s="8">
        <v>0</v>
      </c>
      <c r="Z791" s="10">
        <v>46239.570833333331</v>
      </c>
      <c r="AA791" s="10">
        <v>46239.720833333333</v>
      </c>
      <c r="AB791" s="8">
        <v>4</v>
      </c>
      <c r="AC791" s="8">
        <v>0</v>
      </c>
      <c r="AD791" s="8"/>
      <c r="AE791" s="46">
        <v>1</v>
      </c>
      <c r="AF791" s="46">
        <v>0</v>
      </c>
      <c r="AG791" s="41">
        <v>240</v>
      </c>
    </row>
    <row r="792" spans="2:33">
      <c r="B792" s="8" t="s">
        <v>8326</v>
      </c>
      <c r="C792" s="8" t="s">
        <v>82</v>
      </c>
      <c r="D792" s="8" t="s">
        <v>86</v>
      </c>
      <c r="E792" s="9">
        <v>46235</v>
      </c>
      <c r="F792" s="8" t="s">
        <v>52</v>
      </c>
      <c r="G792" s="8" t="s">
        <v>64</v>
      </c>
      <c r="H792" s="8" t="s">
        <v>53</v>
      </c>
      <c r="I792" s="8" t="s">
        <v>57</v>
      </c>
      <c r="J792" s="61">
        <v>0</v>
      </c>
      <c r="K792" s="8">
        <v>1</v>
      </c>
      <c r="L792" s="8">
        <v>4</v>
      </c>
      <c r="M792" s="8" t="s">
        <v>84</v>
      </c>
      <c r="N792" s="9">
        <v>46242</v>
      </c>
      <c r="O792" s="10">
        <v>46242.5625</v>
      </c>
      <c r="P792" s="10">
        <v>46242.708333333336</v>
      </c>
      <c r="Q792" s="8" t="s">
        <v>60</v>
      </c>
      <c r="R792" s="8">
        <v>4</v>
      </c>
      <c r="S792" s="8">
        <v>0</v>
      </c>
      <c r="T792" s="8" t="b">
        <v>0</v>
      </c>
      <c r="U792" s="34">
        <v>210</v>
      </c>
      <c r="V792" s="34">
        <v>187</v>
      </c>
      <c r="W792" s="34">
        <v>125</v>
      </c>
      <c r="X792" s="8">
        <v>0</v>
      </c>
      <c r="Y792" s="8">
        <v>0</v>
      </c>
      <c r="Z792" s="10">
        <v>46242.568055555559</v>
      </c>
      <c r="AA792" s="10">
        <v>46242.697916666664</v>
      </c>
      <c r="AB792" s="8">
        <v>4</v>
      </c>
      <c r="AC792" s="8">
        <v>0</v>
      </c>
      <c r="AD792" s="8"/>
      <c r="AE792" s="46">
        <v>1</v>
      </c>
      <c r="AF792" s="46">
        <v>0</v>
      </c>
      <c r="AG792" s="41">
        <v>210</v>
      </c>
    </row>
    <row r="793" spans="2:33">
      <c r="B793" s="8" t="s">
        <v>8326</v>
      </c>
      <c r="C793" s="8" t="s">
        <v>82</v>
      </c>
      <c r="D793" s="8" t="s">
        <v>86</v>
      </c>
      <c r="E793" s="9">
        <v>46235</v>
      </c>
      <c r="F793" s="8" t="s">
        <v>52</v>
      </c>
      <c r="G793" s="8" t="s">
        <v>64</v>
      </c>
      <c r="H793" s="8" t="s">
        <v>53</v>
      </c>
      <c r="I793" s="8" t="s">
        <v>62</v>
      </c>
      <c r="J793" s="61">
        <v>0</v>
      </c>
      <c r="K793" s="8">
        <v>1</v>
      </c>
      <c r="L793" s="8">
        <v>4</v>
      </c>
      <c r="M793" s="8" t="s">
        <v>84</v>
      </c>
      <c r="N793" s="9">
        <v>46244</v>
      </c>
      <c r="O793" s="10">
        <v>46244.354166666664</v>
      </c>
      <c r="P793" s="10">
        <v>46244.479166666664</v>
      </c>
      <c r="Q793" s="8" t="s">
        <v>60</v>
      </c>
      <c r="R793" s="8">
        <v>4</v>
      </c>
      <c r="S793" s="8">
        <v>0</v>
      </c>
      <c r="T793" s="8" t="b">
        <v>0</v>
      </c>
      <c r="U793" s="34">
        <v>180</v>
      </c>
      <c r="V793" s="34">
        <v>158</v>
      </c>
      <c r="W793" s="34">
        <v>98</v>
      </c>
      <c r="X793" s="8">
        <v>0</v>
      </c>
      <c r="Y793" s="8">
        <v>0</v>
      </c>
      <c r="Z793" s="10">
        <v>46244.359027777777</v>
      </c>
      <c r="AA793" s="10">
        <v>46244.46875</v>
      </c>
      <c r="AB793" s="8">
        <v>4</v>
      </c>
      <c r="AC793" s="8">
        <v>0</v>
      </c>
      <c r="AD793" s="8"/>
      <c r="AE793" s="46">
        <v>1</v>
      </c>
      <c r="AF793" s="46">
        <v>0</v>
      </c>
      <c r="AG793" s="41">
        <v>180</v>
      </c>
    </row>
    <row r="794" spans="2:33">
      <c r="B794" s="8" t="s">
        <v>8326</v>
      </c>
      <c r="C794" s="8" t="s">
        <v>82</v>
      </c>
      <c r="D794" s="8" t="s">
        <v>86</v>
      </c>
      <c r="E794" s="9">
        <v>46235</v>
      </c>
      <c r="F794" s="8" t="s">
        <v>52</v>
      </c>
      <c r="G794" s="8" t="s">
        <v>64</v>
      </c>
      <c r="H794" s="8" t="s">
        <v>53</v>
      </c>
      <c r="I794" s="8" t="s">
        <v>62</v>
      </c>
      <c r="J794" s="61">
        <v>0</v>
      </c>
      <c r="K794" s="8">
        <v>1</v>
      </c>
      <c r="L794" s="8">
        <v>4</v>
      </c>
      <c r="M794" s="8" t="s">
        <v>84</v>
      </c>
      <c r="N794" s="9">
        <v>46246</v>
      </c>
      <c r="O794" s="10">
        <v>46246.333333333336</v>
      </c>
      <c r="P794" s="10">
        <v>46246.5</v>
      </c>
      <c r="Q794" s="8" t="s">
        <v>60</v>
      </c>
      <c r="R794" s="8">
        <v>4</v>
      </c>
      <c r="S794" s="8">
        <v>0</v>
      </c>
      <c r="T794" s="8" t="b">
        <v>0</v>
      </c>
      <c r="U794" s="34">
        <v>240</v>
      </c>
      <c r="V794" s="34">
        <v>219</v>
      </c>
      <c r="W794" s="34">
        <v>126</v>
      </c>
      <c r="X794" s="8">
        <v>0</v>
      </c>
      <c r="Y794" s="8">
        <v>0</v>
      </c>
      <c r="Z794" s="10">
        <v>46246.336111111108</v>
      </c>
      <c r="AA794" s="10">
        <v>46246.488194444442</v>
      </c>
      <c r="AB794" s="8">
        <v>4</v>
      </c>
      <c r="AC794" s="8">
        <v>0</v>
      </c>
      <c r="AD794" s="8"/>
      <c r="AE794" s="46">
        <v>1</v>
      </c>
      <c r="AF794" s="46">
        <v>0</v>
      </c>
      <c r="AG794" s="41">
        <v>240</v>
      </c>
    </row>
    <row r="795" spans="2:33">
      <c r="B795" s="8" t="s">
        <v>8326</v>
      </c>
      <c r="C795" s="8" t="s">
        <v>82</v>
      </c>
      <c r="D795" s="8" t="s">
        <v>86</v>
      </c>
      <c r="E795" s="9">
        <v>46235</v>
      </c>
      <c r="F795" s="8" t="s">
        <v>52</v>
      </c>
      <c r="G795" s="8" t="s">
        <v>64</v>
      </c>
      <c r="H795" s="8" t="s">
        <v>53</v>
      </c>
      <c r="I795" s="8" t="s">
        <v>68</v>
      </c>
      <c r="J795" s="61">
        <v>0</v>
      </c>
      <c r="K795" s="8">
        <v>1</v>
      </c>
      <c r="L795" s="8">
        <v>4</v>
      </c>
      <c r="M795" s="8" t="s">
        <v>84</v>
      </c>
      <c r="N795" s="9">
        <v>46247</v>
      </c>
      <c r="O795" s="10">
        <v>46247.5625</v>
      </c>
      <c r="P795" s="10">
        <v>46247.75</v>
      </c>
      <c r="Q795" s="8" t="s">
        <v>60</v>
      </c>
      <c r="R795" s="8">
        <v>4</v>
      </c>
      <c r="S795" s="8">
        <v>0</v>
      </c>
      <c r="T795" s="8" t="b">
        <v>0</v>
      </c>
      <c r="U795" s="34">
        <v>270</v>
      </c>
      <c r="V795" s="34">
        <v>255</v>
      </c>
      <c r="W795" s="34">
        <v>172</v>
      </c>
      <c r="X795" s="8">
        <v>0</v>
      </c>
      <c r="Y795" s="8">
        <v>0</v>
      </c>
      <c r="Z795" s="10">
        <v>46247.563888888886</v>
      </c>
      <c r="AA795" s="10">
        <v>46247.740972222222</v>
      </c>
      <c r="AB795" s="8">
        <v>4</v>
      </c>
      <c r="AC795" s="8">
        <v>0</v>
      </c>
      <c r="AD795" s="8"/>
      <c r="AE795" s="46">
        <v>1</v>
      </c>
      <c r="AF795" s="46">
        <v>0</v>
      </c>
      <c r="AG795" s="41">
        <v>270</v>
      </c>
    </row>
    <row r="796" spans="2:33">
      <c r="B796" s="8" t="s">
        <v>8326</v>
      </c>
      <c r="C796" s="8" t="s">
        <v>82</v>
      </c>
      <c r="D796" s="8" t="s">
        <v>86</v>
      </c>
      <c r="E796" s="9">
        <v>46235</v>
      </c>
      <c r="F796" s="8" t="s">
        <v>52</v>
      </c>
      <c r="G796" s="8" t="s">
        <v>64</v>
      </c>
      <c r="H796" s="8" t="s">
        <v>53</v>
      </c>
      <c r="I796" s="8" t="s">
        <v>67</v>
      </c>
      <c r="J796" s="61">
        <v>0</v>
      </c>
      <c r="K796" s="8">
        <v>1</v>
      </c>
      <c r="L796" s="8">
        <v>4</v>
      </c>
      <c r="M796" s="8" t="s">
        <v>84</v>
      </c>
      <c r="N796" s="9">
        <v>46248</v>
      </c>
      <c r="O796" s="10">
        <v>46248.3125</v>
      </c>
      <c r="P796" s="10">
        <v>46248.645833333336</v>
      </c>
      <c r="Q796" s="8" t="s">
        <v>60</v>
      </c>
      <c r="R796" s="8">
        <v>4</v>
      </c>
      <c r="S796" s="8">
        <v>0</v>
      </c>
      <c r="T796" s="8" t="b">
        <v>0</v>
      </c>
      <c r="U796" s="34">
        <v>480</v>
      </c>
      <c r="V796" s="34">
        <v>449</v>
      </c>
      <c r="W796" s="34">
        <v>328</v>
      </c>
      <c r="X796" s="8">
        <v>0</v>
      </c>
      <c r="Y796" s="8">
        <v>0</v>
      </c>
      <c r="Z796" s="10">
        <v>46248.319444444445</v>
      </c>
      <c r="AA796" s="10">
        <v>46248.631249999999</v>
      </c>
      <c r="AB796" s="8">
        <v>4</v>
      </c>
      <c r="AC796" s="8">
        <v>0</v>
      </c>
      <c r="AD796" s="8"/>
      <c r="AE796" s="46">
        <v>1</v>
      </c>
      <c r="AF796" s="46">
        <v>0</v>
      </c>
      <c r="AG796" s="41">
        <v>480</v>
      </c>
    </row>
    <row r="797" spans="2:33">
      <c r="B797" s="8" t="s">
        <v>8326</v>
      </c>
      <c r="C797" s="8" t="s">
        <v>82</v>
      </c>
      <c r="D797" s="8" t="s">
        <v>86</v>
      </c>
      <c r="E797" s="9">
        <v>46235</v>
      </c>
      <c r="F797" s="8" t="s">
        <v>52</v>
      </c>
      <c r="G797" s="8" t="s">
        <v>64</v>
      </c>
      <c r="H797" s="8" t="s">
        <v>53</v>
      </c>
      <c r="I797" s="8" t="s">
        <v>59</v>
      </c>
      <c r="J797" s="61">
        <v>0</v>
      </c>
      <c r="K797" s="8">
        <v>1</v>
      </c>
      <c r="L797" s="8">
        <v>4</v>
      </c>
      <c r="M797" s="8" t="s">
        <v>84</v>
      </c>
      <c r="N797" s="9">
        <v>46250</v>
      </c>
      <c r="O797" s="10">
        <v>46250.333333333336</v>
      </c>
      <c r="P797" s="10">
        <v>46250.479166666664</v>
      </c>
      <c r="Q797" s="8" t="s">
        <v>60</v>
      </c>
      <c r="R797" s="8">
        <v>4</v>
      </c>
      <c r="S797" s="8">
        <v>0</v>
      </c>
      <c r="T797" s="8" t="b">
        <v>0</v>
      </c>
      <c r="U797" s="34">
        <v>210</v>
      </c>
      <c r="V797" s="34">
        <v>185</v>
      </c>
      <c r="W797" s="34">
        <v>112</v>
      </c>
      <c r="X797" s="8">
        <v>0</v>
      </c>
      <c r="Y797" s="8">
        <v>0</v>
      </c>
      <c r="Z797" s="10">
        <v>46250.34097222222</v>
      </c>
      <c r="AA797" s="10">
        <v>46250.469444444447</v>
      </c>
      <c r="AB797" s="8">
        <v>4</v>
      </c>
      <c r="AC797" s="8">
        <v>0</v>
      </c>
      <c r="AD797" s="8"/>
      <c r="AE797" s="46">
        <v>1</v>
      </c>
      <c r="AF797" s="46">
        <v>0</v>
      </c>
      <c r="AG797" s="41">
        <v>210</v>
      </c>
    </row>
    <row r="798" spans="2:33">
      <c r="B798" s="8" t="s">
        <v>8326</v>
      </c>
      <c r="C798" s="8" t="s">
        <v>82</v>
      </c>
      <c r="D798" s="8" t="s">
        <v>86</v>
      </c>
      <c r="E798" s="9">
        <v>46235</v>
      </c>
      <c r="F798" s="8" t="s">
        <v>52</v>
      </c>
      <c r="G798" s="8" t="s">
        <v>64</v>
      </c>
      <c r="H798" s="8" t="s">
        <v>53</v>
      </c>
      <c r="I798" s="8" t="s">
        <v>67</v>
      </c>
      <c r="J798" s="61">
        <v>0</v>
      </c>
      <c r="K798" s="8">
        <v>1</v>
      </c>
      <c r="L798" s="8">
        <v>4</v>
      </c>
      <c r="M798" s="8" t="s">
        <v>84</v>
      </c>
      <c r="N798" s="9">
        <v>46252</v>
      </c>
      <c r="O798" s="10">
        <v>46252.541666666664</v>
      </c>
      <c r="P798" s="10">
        <v>46252.6875</v>
      </c>
      <c r="Q798" s="8" t="s">
        <v>60</v>
      </c>
      <c r="R798" s="8">
        <v>4</v>
      </c>
      <c r="S798" s="8">
        <v>0</v>
      </c>
      <c r="T798" s="8" t="b">
        <v>0</v>
      </c>
      <c r="U798" s="34">
        <v>210</v>
      </c>
      <c r="V798" s="34">
        <v>181</v>
      </c>
      <c r="W798" s="34">
        <v>116</v>
      </c>
      <c r="X798" s="8">
        <v>0</v>
      </c>
      <c r="Y798" s="8">
        <v>0</v>
      </c>
      <c r="Z798" s="10">
        <v>46252.55</v>
      </c>
      <c r="AA798" s="10">
        <v>46252.675694444442</v>
      </c>
      <c r="AB798" s="8">
        <v>4</v>
      </c>
      <c r="AC798" s="8">
        <v>0</v>
      </c>
      <c r="AD798" s="8"/>
      <c r="AE798" s="46">
        <v>1</v>
      </c>
      <c r="AF798" s="46">
        <v>0</v>
      </c>
      <c r="AG798" s="41">
        <v>210</v>
      </c>
    </row>
    <row r="799" spans="2:33">
      <c r="B799" s="8" t="s">
        <v>8326</v>
      </c>
      <c r="C799" s="8" t="s">
        <v>82</v>
      </c>
      <c r="D799" s="8" t="s">
        <v>86</v>
      </c>
      <c r="E799" s="9">
        <v>46235</v>
      </c>
      <c r="F799" s="8" t="s">
        <v>52</v>
      </c>
      <c r="G799" s="8" t="s">
        <v>64</v>
      </c>
      <c r="H799" s="8" t="s">
        <v>53</v>
      </c>
      <c r="I799" s="8" t="s">
        <v>62</v>
      </c>
      <c r="J799" s="61">
        <v>0</v>
      </c>
      <c r="K799" s="8">
        <v>1</v>
      </c>
      <c r="L799" s="8">
        <v>4</v>
      </c>
      <c r="M799" s="8" t="s">
        <v>84</v>
      </c>
      <c r="N799" s="9">
        <v>46253</v>
      </c>
      <c r="O799" s="10">
        <v>46253.375</v>
      </c>
      <c r="P799" s="10">
        <v>46253.520833333336</v>
      </c>
      <c r="Q799" s="8" t="s">
        <v>60</v>
      </c>
      <c r="R799" s="8">
        <v>4</v>
      </c>
      <c r="S799" s="8">
        <v>0</v>
      </c>
      <c r="T799" s="8" t="b">
        <v>0</v>
      </c>
      <c r="U799" s="34">
        <v>210</v>
      </c>
      <c r="V799" s="34">
        <v>199</v>
      </c>
      <c r="W799" s="34">
        <v>105</v>
      </c>
      <c r="X799" s="8">
        <v>0</v>
      </c>
      <c r="Y799" s="8">
        <v>0</v>
      </c>
      <c r="Z799" s="10">
        <v>46253.376388888886</v>
      </c>
      <c r="AA799" s="10">
        <v>46253.51458333333</v>
      </c>
      <c r="AB799" s="8">
        <v>4</v>
      </c>
      <c r="AC799" s="8">
        <v>0</v>
      </c>
      <c r="AD799" s="8"/>
      <c r="AE799" s="46">
        <v>1</v>
      </c>
      <c r="AF799" s="46">
        <v>0</v>
      </c>
      <c r="AG799" s="41">
        <v>210</v>
      </c>
    </row>
    <row r="800" spans="2:33">
      <c r="B800" s="8" t="s">
        <v>8326</v>
      </c>
      <c r="C800" s="8" t="s">
        <v>82</v>
      </c>
      <c r="D800" s="8" t="s">
        <v>86</v>
      </c>
      <c r="E800" s="9">
        <v>46235</v>
      </c>
      <c r="F800" s="8" t="s">
        <v>52</v>
      </c>
      <c r="G800" s="8" t="s">
        <v>64</v>
      </c>
      <c r="H800" s="8" t="s">
        <v>53</v>
      </c>
      <c r="I800" s="8" t="s">
        <v>67</v>
      </c>
      <c r="J800" s="61">
        <v>0</v>
      </c>
      <c r="K800" s="8">
        <v>1</v>
      </c>
      <c r="L800" s="8">
        <v>4</v>
      </c>
      <c r="M800" s="8" t="s">
        <v>84</v>
      </c>
      <c r="N800" s="9">
        <v>46255</v>
      </c>
      <c r="O800" s="10">
        <v>46255.375</v>
      </c>
      <c r="P800" s="10">
        <v>46255.5625</v>
      </c>
      <c r="Q800" s="8" t="s">
        <v>60</v>
      </c>
      <c r="R800" s="8">
        <v>4</v>
      </c>
      <c r="S800" s="8">
        <v>0</v>
      </c>
      <c r="T800" s="8" t="b">
        <v>0</v>
      </c>
      <c r="U800" s="34">
        <v>270</v>
      </c>
      <c r="V800" s="34">
        <v>242</v>
      </c>
      <c r="W800" s="34">
        <v>162</v>
      </c>
      <c r="X800" s="8">
        <v>0</v>
      </c>
      <c r="Y800" s="8">
        <v>0</v>
      </c>
      <c r="Z800" s="10">
        <v>46255.380555555559</v>
      </c>
      <c r="AA800" s="10">
        <v>46255.548611111109</v>
      </c>
      <c r="AB800" s="8">
        <v>4</v>
      </c>
      <c r="AC800" s="8">
        <v>0</v>
      </c>
      <c r="AD800" s="8"/>
      <c r="AE800" s="46">
        <v>1</v>
      </c>
      <c r="AF800" s="46">
        <v>0</v>
      </c>
      <c r="AG800" s="41">
        <v>270</v>
      </c>
    </row>
    <row r="801" spans="2:33">
      <c r="B801" s="8" t="s">
        <v>8326</v>
      </c>
      <c r="C801" s="8" t="s">
        <v>82</v>
      </c>
      <c r="D801" s="8" t="s">
        <v>86</v>
      </c>
      <c r="E801" s="9">
        <v>46235</v>
      </c>
      <c r="F801" s="8" t="s">
        <v>52</v>
      </c>
      <c r="G801" s="8" t="s">
        <v>64</v>
      </c>
      <c r="H801" s="8" t="s">
        <v>53</v>
      </c>
      <c r="I801" s="8" t="s">
        <v>68</v>
      </c>
      <c r="J801" s="61">
        <v>0</v>
      </c>
      <c r="K801" s="8">
        <v>1</v>
      </c>
      <c r="L801" s="8">
        <v>4</v>
      </c>
      <c r="M801" s="8" t="s">
        <v>84</v>
      </c>
      <c r="N801" s="9">
        <v>46256</v>
      </c>
      <c r="O801" s="10">
        <v>46256.354166666664</v>
      </c>
      <c r="P801" s="10">
        <v>46256.5</v>
      </c>
      <c r="Q801" s="8" t="s">
        <v>60</v>
      </c>
      <c r="R801" s="8">
        <v>4</v>
      </c>
      <c r="S801" s="8">
        <v>0</v>
      </c>
      <c r="T801" s="8" t="b">
        <v>0</v>
      </c>
      <c r="U801" s="34">
        <v>210</v>
      </c>
      <c r="V801" s="34">
        <v>188</v>
      </c>
      <c r="W801" s="34">
        <v>90</v>
      </c>
      <c r="X801" s="8">
        <v>0</v>
      </c>
      <c r="Y801" s="8">
        <v>0</v>
      </c>
      <c r="Z801" s="10">
        <v>46256.359027777777</v>
      </c>
      <c r="AA801" s="10">
        <v>46256.489583333336</v>
      </c>
      <c r="AB801" s="8">
        <v>4</v>
      </c>
      <c r="AC801" s="8">
        <v>0</v>
      </c>
      <c r="AD801" s="8"/>
      <c r="AE801" s="46">
        <v>1</v>
      </c>
      <c r="AF801" s="46">
        <v>0</v>
      </c>
      <c r="AG801" s="41">
        <v>210</v>
      </c>
    </row>
    <row r="802" spans="2:33">
      <c r="B802" s="8" t="s">
        <v>8326</v>
      </c>
      <c r="C802" s="8" t="s">
        <v>82</v>
      </c>
      <c r="D802" s="8" t="s">
        <v>86</v>
      </c>
      <c r="E802" s="9">
        <v>46235</v>
      </c>
      <c r="F802" s="8" t="s">
        <v>52</v>
      </c>
      <c r="G802" s="8" t="s">
        <v>64</v>
      </c>
      <c r="H802" s="8" t="s">
        <v>53</v>
      </c>
      <c r="I802" s="8" t="s">
        <v>59</v>
      </c>
      <c r="J802" s="61">
        <v>0</v>
      </c>
      <c r="K802" s="8">
        <v>1</v>
      </c>
      <c r="L802" s="8">
        <v>4</v>
      </c>
      <c r="M802" s="8" t="s">
        <v>84</v>
      </c>
      <c r="N802" s="9">
        <v>46259</v>
      </c>
      <c r="O802" s="10">
        <v>46259.5625</v>
      </c>
      <c r="P802" s="10">
        <v>46259.75</v>
      </c>
      <c r="Q802" s="8" t="s">
        <v>60</v>
      </c>
      <c r="R802" s="8">
        <v>4</v>
      </c>
      <c r="S802" s="8">
        <v>0</v>
      </c>
      <c r="T802" s="8" t="b">
        <v>0</v>
      </c>
      <c r="U802" s="34">
        <v>270</v>
      </c>
      <c r="V802" s="34">
        <v>254</v>
      </c>
      <c r="W802" s="34">
        <v>153</v>
      </c>
      <c r="X802" s="8">
        <v>0</v>
      </c>
      <c r="Y802" s="8">
        <v>0</v>
      </c>
      <c r="Z802" s="10">
        <v>46259.563888888886</v>
      </c>
      <c r="AA802" s="10">
        <v>46259.740277777775</v>
      </c>
      <c r="AB802" s="8">
        <v>4</v>
      </c>
      <c r="AC802" s="8">
        <v>0</v>
      </c>
      <c r="AD802" s="8"/>
      <c r="AE802" s="46">
        <v>1</v>
      </c>
      <c r="AF802" s="46">
        <v>0</v>
      </c>
      <c r="AG802" s="41">
        <v>270</v>
      </c>
    </row>
    <row r="803" spans="2:33">
      <c r="B803" s="8" t="s">
        <v>8326</v>
      </c>
      <c r="C803" s="8" t="s">
        <v>82</v>
      </c>
      <c r="D803" s="8" t="s">
        <v>86</v>
      </c>
      <c r="E803" s="9">
        <v>46235</v>
      </c>
      <c r="F803" s="8" t="s">
        <v>52</v>
      </c>
      <c r="G803" s="8" t="s">
        <v>64</v>
      </c>
      <c r="H803" s="8" t="s">
        <v>53</v>
      </c>
      <c r="I803" s="8" t="s">
        <v>57</v>
      </c>
      <c r="J803" s="61">
        <v>0</v>
      </c>
      <c r="K803" s="8">
        <v>1</v>
      </c>
      <c r="L803" s="8">
        <v>4</v>
      </c>
      <c r="M803" s="8" t="s">
        <v>84</v>
      </c>
      <c r="N803" s="9">
        <v>46261</v>
      </c>
      <c r="O803" s="10">
        <v>46261.375</v>
      </c>
      <c r="P803" s="10">
        <v>46261.625</v>
      </c>
      <c r="Q803" s="8" t="s">
        <v>60</v>
      </c>
      <c r="R803" s="8">
        <v>4</v>
      </c>
      <c r="S803" s="8">
        <v>0</v>
      </c>
      <c r="T803" s="8" t="b">
        <v>0</v>
      </c>
      <c r="U803" s="34">
        <v>360</v>
      </c>
      <c r="V803" s="34">
        <v>332</v>
      </c>
      <c r="W803" s="34">
        <v>244</v>
      </c>
      <c r="X803" s="8">
        <v>0</v>
      </c>
      <c r="Y803" s="8">
        <v>0</v>
      </c>
      <c r="Z803" s="10">
        <v>46261.381944444445</v>
      </c>
      <c r="AA803" s="10">
        <v>46261.612500000003</v>
      </c>
      <c r="AB803" s="8">
        <v>4</v>
      </c>
      <c r="AC803" s="8">
        <v>0</v>
      </c>
      <c r="AD803" s="8"/>
      <c r="AE803" s="46">
        <v>1</v>
      </c>
      <c r="AF803" s="46">
        <v>0</v>
      </c>
      <c r="AG803" s="41">
        <v>360</v>
      </c>
    </row>
    <row r="804" spans="2:33">
      <c r="B804" s="8" t="s">
        <v>8326</v>
      </c>
      <c r="C804" s="8" t="s">
        <v>82</v>
      </c>
      <c r="D804" s="8" t="s">
        <v>86</v>
      </c>
      <c r="E804" s="9">
        <v>46235</v>
      </c>
      <c r="F804" s="8" t="s">
        <v>52</v>
      </c>
      <c r="G804" s="8" t="s">
        <v>64</v>
      </c>
      <c r="H804" s="8" t="s">
        <v>53</v>
      </c>
      <c r="I804" s="8" t="s">
        <v>62</v>
      </c>
      <c r="J804" s="61">
        <v>0</v>
      </c>
      <c r="K804" s="8">
        <v>1</v>
      </c>
      <c r="L804" s="8">
        <v>4</v>
      </c>
      <c r="M804" s="8" t="s">
        <v>84</v>
      </c>
      <c r="N804" s="9">
        <v>46262</v>
      </c>
      <c r="O804" s="10">
        <v>46262.375</v>
      </c>
      <c r="P804" s="10">
        <v>46262.5625</v>
      </c>
      <c r="Q804" s="8" t="s">
        <v>60</v>
      </c>
      <c r="R804" s="8">
        <v>4</v>
      </c>
      <c r="S804" s="8">
        <v>0</v>
      </c>
      <c r="T804" s="8" t="b">
        <v>0</v>
      </c>
      <c r="U804" s="34">
        <v>270</v>
      </c>
      <c r="V804" s="34">
        <v>246</v>
      </c>
      <c r="W804" s="34">
        <v>153</v>
      </c>
      <c r="X804" s="8">
        <v>0</v>
      </c>
      <c r="Y804" s="8">
        <v>0</v>
      </c>
      <c r="Z804" s="10">
        <v>46262.382638888892</v>
      </c>
      <c r="AA804" s="10">
        <v>46262.553472222222</v>
      </c>
      <c r="AB804" s="8">
        <v>4</v>
      </c>
      <c r="AC804" s="8">
        <v>0</v>
      </c>
      <c r="AD804" s="8"/>
      <c r="AE804" s="46">
        <v>1</v>
      </c>
      <c r="AF804" s="46">
        <v>0</v>
      </c>
      <c r="AG804" s="41">
        <v>270</v>
      </c>
    </row>
    <row r="805" spans="2:33">
      <c r="B805" s="8" t="s">
        <v>8326</v>
      </c>
      <c r="C805" s="8" t="s">
        <v>82</v>
      </c>
      <c r="D805" s="8" t="s">
        <v>86</v>
      </c>
      <c r="E805" s="9">
        <v>46235</v>
      </c>
      <c r="F805" s="8" t="s">
        <v>52</v>
      </c>
      <c r="G805" s="8" t="s">
        <v>64</v>
      </c>
      <c r="H805" s="8" t="s">
        <v>53</v>
      </c>
      <c r="I805" s="8" t="s">
        <v>62</v>
      </c>
      <c r="J805" s="61">
        <v>0</v>
      </c>
      <c r="K805" s="8">
        <v>1</v>
      </c>
      <c r="L805" s="8">
        <v>4</v>
      </c>
      <c r="M805" s="8" t="s">
        <v>84</v>
      </c>
      <c r="N805" s="9">
        <v>46264</v>
      </c>
      <c r="O805" s="10">
        <v>46264.354166666664</v>
      </c>
      <c r="P805" s="10">
        <v>46264.729166666664</v>
      </c>
      <c r="Q805" s="8" t="s">
        <v>60</v>
      </c>
      <c r="R805" s="8">
        <v>4</v>
      </c>
      <c r="S805" s="8">
        <v>0</v>
      </c>
      <c r="T805" s="8" t="b">
        <v>0</v>
      </c>
      <c r="U805" s="34">
        <v>540</v>
      </c>
      <c r="V805" s="34">
        <v>498</v>
      </c>
      <c r="W805" s="34">
        <v>377</v>
      </c>
      <c r="X805" s="8">
        <v>0</v>
      </c>
      <c r="Y805" s="8">
        <v>0</v>
      </c>
      <c r="Z805" s="10">
        <v>46264.356944444444</v>
      </c>
      <c r="AA805" s="10">
        <v>46264.702777777777</v>
      </c>
      <c r="AB805" s="8">
        <v>4</v>
      </c>
      <c r="AC805" s="8">
        <v>0</v>
      </c>
      <c r="AD805" s="8"/>
      <c r="AE805" s="46">
        <v>1</v>
      </c>
      <c r="AF805" s="46">
        <v>0</v>
      </c>
      <c r="AG805" s="41">
        <v>540</v>
      </c>
    </row>
    <row r="806" spans="2:33">
      <c r="B806" s="8" t="s">
        <v>8326</v>
      </c>
      <c r="C806" s="8" t="s">
        <v>82</v>
      </c>
      <c r="D806" s="8" t="s">
        <v>87</v>
      </c>
      <c r="E806" s="9">
        <v>46235</v>
      </c>
      <c r="F806" s="8" t="s">
        <v>52</v>
      </c>
      <c r="G806" s="8" t="s">
        <v>64</v>
      </c>
      <c r="H806" s="8" t="s">
        <v>53</v>
      </c>
      <c r="I806" s="8" t="s">
        <v>54</v>
      </c>
      <c r="J806" s="61">
        <v>0</v>
      </c>
      <c r="K806" s="8">
        <v>1</v>
      </c>
      <c r="L806" s="8">
        <v>4</v>
      </c>
      <c r="M806" s="8" t="s">
        <v>84</v>
      </c>
      <c r="N806" s="9">
        <v>46235</v>
      </c>
      <c r="O806" s="10">
        <v>46235.5625</v>
      </c>
      <c r="P806" s="10">
        <v>46235.708333333336</v>
      </c>
      <c r="Q806" s="8" t="s">
        <v>60</v>
      </c>
      <c r="R806" s="8">
        <v>4</v>
      </c>
      <c r="S806" s="8">
        <v>0</v>
      </c>
      <c r="T806" s="8" t="b">
        <v>0</v>
      </c>
      <c r="U806" s="34">
        <v>210</v>
      </c>
      <c r="V806" s="34">
        <v>183</v>
      </c>
      <c r="W806" s="34">
        <v>115</v>
      </c>
      <c r="X806" s="8">
        <v>0</v>
      </c>
      <c r="Y806" s="8">
        <v>0</v>
      </c>
      <c r="Z806" s="10">
        <v>46235.569444444445</v>
      </c>
      <c r="AA806" s="10">
        <v>46235.696527777778</v>
      </c>
      <c r="AB806" s="8">
        <v>4</v>
      </c>
      <c r="AC806" s="8">
        <v>0</v>
      </c>
      <c r="AD806" s="8"/>
      <c r="AE806" s="46">
        <v>1</v>
      </c>
      <c r="AF806" s="46">
        <v>0</v>
      </c>
      <c r="AG806" s="41">
        <v>210</v>
      </c>
    </row>
    <row r="807" spans="2:33">
      <c r="B807" s="8" t="s">
        <v>8326</v>
      </c>
      <c r="C807" s="8" t="s">
        <v>82</v>
      </c>
      <c r="D807" s="8" t="s">
        <v>87</v>
      </c>
      <c r="E807" s="9">
        <v>46235</v>
      </c>
      <c r="F807" s="8" t="s">
        <v>52</v>
      </c>
      <c r="G807" s="8" t="s">
        <v>64</v>
      </c>
      <c r="H807" s="8" t="s">
        <v>53</v>
      </c>
      <c r="I807" s="8" t="s">
        <v>67</v>
      </c>
      <c r="J807" s="61">
        <v>0</v>
      </c>
      <c r="K807" s="8">
        <v>1</v>
      </c>
      <c r="L807" s="8">
        <v>4</v>
      </c>
      <c r="M807" s="8" t="s">
        <v>84</v>
      </c>
      <c r="N807" s="9">
        <v>46236</v>
      </c>
      <c r="O807" s="10">
        <v>46236.333333333336</v>
      </c>
      <c r="P807" s="10">
        <v>46236.520833333336</v>
      </c>
      <c r="Q807" s="8" t="s">
        <v>60</v>
      </c>
      <c r="R807" s="8">
        <v>4</v>
      </c>
      <c r="S807" s="8">
        <v>0</v>
      </c>
      <c r="T807" s="8" t="b">
        <v>0</v>
      </c>
      <c r="U807" s="34">
        <v>270</v>
      </c>
      <c r="V807" s="34">
        <v>237</v>
      </c>
      <c r="W807" s="34">
        <v>155</v>
      </c>
      <c r="X807" s="8">
        <v>0</v>
      </c>
      <c r="Y807" s="8">
        <v>0</v>
      </c>
      <c r="Z807" s="10">
        <v>46236.336111111108</v>
      </c>
      <c r="AA807" s="10">
        <v>46236.500694444447</v>
      </c>
      <c r="AB807" s="8">
        <v>4</v>
      </c>
      <c r="AC807" s="8">
        <v>0</v>
      </c>
      <c r="AD807" s="8"/>
      <c r="AE807" s="46">
        <v>1</v>
      </c>
      <c r="AF807" s="46">
        <v>0</v>
      </c>
      <c r="AG807" s="41">
        <v>270</v>
      </c>
    </row>
    <row r="808" spans="2:33">
      <c r="B808" s="8" t="s">
        <v>8326</v>
      </c>
      <c r="C808" s="8" t="s">
        <v>82</v>
      </c>
      <c r="D808" s="8" t="s">
        <v>87</v>
      </c>
      <c r="E808" s="9">
        <v>46235</v>
      </c>
      <c r="F808" s="8" t="s">
        <v>52</v>
      </c>
      <c r="G808" s="8" t="s">
        <v>64</v>
      </c>
      <c r="H808" s="8" t="s">
        <v>53</v>
      </c>
      <c r="I808" s="8" t="s">
        <v>67</v>
      </c>
      <c r="J808" s="61">
        <v>0</v>
      </c>
      <c r="K808" s="8">
        <v>1</v>
      </c>
      <c r="L808" s="8">
        <v>4</v>
      </c>
      <c r="M808" s="8" t="s">
        <v>84</v>
      </c>
      <c r="N808" s="9">
        <v>46242</v>
      </c>
      <c r="O808" s="10">
        <v>46242.5625</v>
      </c>
      <c r="P808" s="10">
        <v>46242.729166666664</v>
      </c>
      <c r="Q808" s="8" t="s">
        <v>60</v>
      </c>
      <c r="R808" s="8">
        <v>4</v>
      </c>
      <c r="S808" s="8">
        <v>0</v>
      </c>
      <c r="T808" s="8" t="b">
        <v>0</v>
      </c>
      <c r="U808" s="34">
        <v>240</v>
      </c>
      <c r="V808" s="34">
        <v>206</v>
      </c>
      <c r="W808" s="34">
        <v>121</v>
      </c>
      <c r="X808" s="8">
        <v>0</v>
      </c>
      <c r="Y808" s="8">
        <v>0</v>
      </c>
      <c r="Z808" s="10">
        <v>46242.570138888892</v>
      </c>
      <c r="AA808" s="10">
        <v>46242.713194444441</v>
      </c>
      <c r="AB808" s="8">
        <v>4</v>
      </c>
      <c r="AC808" s="8">
        <v>0</v>
      </c>
      <c r="AD808" s="8"/>
      <c r="AE808" s="46">
        <v>1</v>
      </c>
      <c r="AF808" s="46">
        <v>0</v>
      </c>
      <c r="AG808" s="41">
        <v>240</v>
      </c>
    </row>
    <row r="809" spans="2:33">
      <c r="B809" s="8" t="s">
        <v>8326</v>
      </c>
      <c r="C809" s="8" t="s">
        <v>82</v>
      </c>
      <c r="D809" s="8" t="s">
        <v>87</v>
      </c>
      <c r="E809" s="9">
        <v>46235</v>
      </c>
      <c r="F809" s="8" t="s">
        <v>52</v>
      </c>
      <c r="G809" s="8" t="s">
        <v>64</v>
      </c>
      <c r="H809" s="8" t="s">
        <v>53</v>
      </c>
      <c r="I809" s="8" t="s">
        <v>54</v>
      </c>
      <c r="J809" s="61">
        <v>0</v>
      </c>
      <c r="K809" s="8">
        <v>1</v>
      </c>
      <c r="L809" s="8">
        <v>4</v>
      </c>
      <c r="M809" s="8" t="s">
        <v>84</v>
      </c>
      <c r="N809" s="9">
        <v>46243</v>
      </c>
      <c r="O809" s="10">
        <v>46243.375</v>
      </c>
      <c r="P809" s="10">
        <v>46243.541666666664</v>
      </c>
      <c r="Q809" s="8" t="s">
        <v>60</v>
      </c>
      <c r="R809" s="8">
        <v>4</v>
      </c>
      <c r="S809" s="8">
        <v>0</v>
      </c>
      <c r="T809" s="8" t="b">
        <v>0</v>
      </c>
      <c r="U809" s="34">
        <v>240</v>
      </c>
      <c r="V809" s="34">
        <v>224</v>
      </c>
      <c r="W809" s="34">
        <v>143</v>
      </c>
      <c r="X809" s="8">
        <v>0</v>
      </c>
      <c r="Y809" s="8">
        <v>0</v>
      </c>
      <c r="Z809" s="10">
        <v>46243.37777777778</v>
      </c>
      <c r="AA809" s="10">
        <v>46243.533333333333</v>
      </c>
      <c r="AB809" s="8">
        <v>4</v>
      </c>
      <c r="AC809" s="8">
        <v>0</v>
      </c>
      <c r="AD809" s="8"/>
      <c r="AE809" s="46">
        <v>1</v>
      </c>
      <c r="AF809" s="46">
        <v>0</v>
      </c>
      <c r="AG809" s="41">
        <v>240</v>
      </c>
    </row>
    <row r="810" spans="2:33">
      <c r="B810" s="8" t="s">
        <v>8326</v>
      </c>
      <c r="C810" s="8" t="s">
        <v>82</v>
      </c>
      <c r="D810" s="8" t="s">
        <v>87</v>
      </c>
      <c r="E810" s="9">
        <v>46235</v>
      </c>
      <c r="F810" s="8" t="s">
        <v>52</v>
      </c>
      <c r="G810" s="8" t="s">
        <v>64</v>
      </c>
      <c r="H810" s="8" t="s">
        <v>53</v>
      </c>
      <c r="I810" s="8" t="s">
        <v>68</v>
      </c>
      <c r="J810" s="61">
        <v>0</v>
      </c>
      <c r="K810" s="8">
        <v>1</v>
      </c>
      <c r="L810" s="8">
        <v>4</v>
      </c>
      <c r="M810" s="8" t="s">
        <v>84</v>
      </c>
      <c r="N810" s="9">
        <v>46244</v>
      </c>
      <c r="O810" s="10">
        <v>46244.5625</v>
      </c>
      <c r="P810" s="10">
        <v>46244.729166666664</v>
      </c>
      <c r="Q810" s="8" t="s">
        <v>60</v>
      </c>
      <c r="R810" s="8">
        <v>4</v>
      </c>
      <c r="S810" s="8">
        <v>0</v>
      </c>
      <c r="T810" s="8" t="b">
        <v>0</v>
      </c>
      <c r="U810" s="34">
        <v>240</v>
      </c>
      <c r="V810" s="34">
        <v>215</v>
      </c>
      <c r="W810" s="34">
        <v>135</v>
      </c>
      <c r="X810" s="8">
        <v>0</v>
      </c>
      <c r="Y810" s="8">
        <v>0</v>
      </c>
      <c r="Z810" s="10">
        <v>46244.570138888892</v>
      </c>
      <c r="AA810" s="10">
        <v>46244.719444444447</v>
      </c>
      <c r="AB810" s="8">
        <v>4</v>
      </c>
      <c r="AC810" s="8">
        <v>0</v>
      </c>
      <c r="AD810" s="8"/>
      <c r="AE810" s="46">
        <v>1</v>
      </c>
      <c r="AF810" s="46">
        <v>0</v>
      </c>
      <c r="AG810" s="41">
        <v>240</v>
      </c>
    </row>
    <row r="811" spans="2:33">
      <c r="B811" s="8" t="s">
        <v>8326</v>
      </c>
      <c r="C811" s="8" t="s">
        <v>82</v>
      </c>
      <c r="D811" s="8" t="s">
        <v>87</v>
      </c>
      <c r="E811" s="9">
        <v>46235</v>
      </c>
      <c r="F811" s="8" t="s">
        <v>52</v>
      </c>
      <c r="G811" s="8" t="s">
        <v>64</v>
      </c>
      <c r="H811" s="8" t="s">
        <v>53</v>
      </c>
      <c r="I811" s="8" t="s">
        <v>62</v>
      </c>
      <c r="J811" s="61">
        <v>0</v>
      </c>
      <c r="K811" s="8">
        <v>1</v>
      </c>
      <c r="L811" s="8">
        <v>4</v>
      </c>
      <c r="M811" s="8" t="s">
        <v>84</v>
      </c>
      <c r="N811" s="9">
        <v>46250</v>
      </c>
      <c r="O811" s="10">
        <v>46250.5625</v>
      </c>
      <c r="P811" s="10">
        <v>46250.708333333336</v>
      </c>
      <c r="Q811" s="8" t="s">
        <v>60</v>
      </c>
      <c r="R811" s="8">
        <v>4</v>
      </c>
      <c r="S811" s="8">
        <v>0</v>
      </c>
      <c r="T811" s="8" t="b">
        <v>0</v>
      </c>
      <c r="U811" s="34">
        <v>210</v>
      </c>
      <c r="V811" s="34">
        <v>176</v>
      </c>
      <c r="W811" s="34">
        <v>113</v>
      </c>
      <c r="X811" s="8">
        <v>0</v>
      </c>
      <c r="Y811" s="8">
        <v>0</v>
      </c>
      <c r="Z811" s="10">
        <v>46250.566666666666</v>
      </c>
      <c r="AA811" s="10">
        <v>46250.688888888886</v>
      </c>
      <c r="AB811" s="8">
        <v>4</v>
      </c>
      <c r="AC811" s="8">
        <v>0</v>
      </c>
      <c r="AD811" s="8"/>
      <c r="AE811" s="46">
        <v>1</v>
      </c>
      <c r="AF811" s="46">
        <v>0</v>
      </c>
      <c r="AG811" s="41">
        <v>210</v>
      </c>
    </row>
    <row r="812" spans="2:33">
      <c r="B812" s="8" t="s">
        <v>8326</v>
      </c>
      <c r="C812" s="8" t="s">
        <v>82</v>
      </c>
      <c r="D812" s="8" t="s">
        <v>87</v>
      </c>
      <c r="E812" s="9">
        <v>46235</v>
      </c>
      <c r="F812" s="8" t="s">
        <v>52</v>
      </c>
      <c r="G812" s="8" t="s">
        <v>64</v>
      </c>
      <c r="H812" s="8" t="s">
        <v>53</v>
      </c>
      <c r="I812" s="8" t="s">
        <v>57</v>
      </c>
      <c r="J812" s="61">
        <v>0</v>
      </c>
      <c r="K812" s="8">
        <v>1</v>
      </c>
      <c r="L812" s="8">
        <v>4</v>
      </c>
      <c r="M812" s="8" t="s">
        <v>84</v>
      </c>
      <c r="N812" s="9">
        <v>46251</v>
      </c>
      <c r="O812" s="10">
        <v>46251.333333333336</v>
      </c>
      <c r="P812" s="10">
        <v>46251.625</v>
      </c>
      <c r="Q812" s="8" t="s">
        <v>60</v>
      </c>
      <c r="R812" s="8">
        <v>4</v>
      </c>
      <c r="S812" s="8">
        <v>0</v>
      </c>
      <c r="T812" s="8" t="b">
        <v>0</v>
      </c>
      <c r="U812" s="34">
        <v>420</v>
      </c>
      <c r="V812" s="34">
        <v>381</v>
      </c>
      <c r="W812" s="34">
        <v>283</v>
      </c>
      <c r="X812" s="8">
        <v>0</v>
      </c>
      <c r="Y812" s="8">
        <v>0</v>
      </c>
      <c r="Z812" s="10">
        <v>46251.335416666669</v>
      </c>
      <c r="AA812" s="10">
        <v>46251.6</v>
      </c>
      <c r="AB812" s="8">
        <v>4</v>
      </c>
      <c r="AC812" s="8">
        <v>0</v>
      </c>
      <c r="AD812" s="8"/>
      <c r="AE812" s="46">
        <v>1</v>
      </c>
      <c r="AF812" s="46">
        <v>0</v>
      </c>
      <c r="AG812" s="41">
        <v>420</v>
      </c>
    </row>
    <row r="813" spans="2:33">
      <c r="B813" s="8" t="s">
        <v>8326</v>
      </c>
      <c r="C813" s="8" t="s">
        <v>82</v>
      </c>
      <c r="D813" s="8" t="s">
        <v>87</v>
      </c>
      <c r="E813" s="9">
        <v>46235</v>
      </c>
      <c r="F813" s="8" t="s">
        <v>52</v>
      </c>
      <c r="G813" s="8" t="s">
        <v>64</v>
      </c>
      <c r="H813" s="8" t="s">
        <v>53</v>
      </c>
      <c r="I813" s="8" t="s">
        <v>68</v>
      </c>
      <c r="J813" s="61">
        <v>0</v>
      </c>
      <c r="K813" s="8">
        <v>1</v>
      </c>
      <c r="L813" s="8">
        <v>4</v>
      </c>
      <c r="M813" s="8" t="s">
        <v>84</v>
      </c>
      <c r="N813" s="9">
        <v>46252</v>
      </c>
      <c r="O813" s="10">
        <v>46252.375</v>
      </c>
      <c r="P813" s="10">
        <v>46252.541666666664</v>
      </c>
      <c r="Q813" s="8" t="s">
        <v>60</v>
      </c>
      <c r="R813" s="8">
        <v>4</v>
      </c>
      <c r="S813" s="8">
        <v>0</v>
      </c>
      <c r="T813" s="8" t="b">
        <v>0</v>
      </c>
      <c r="U813" s="34">
        <v>240</v>
      </c>
      <c r="V813" s="34">
        <v>214</v>
      </c>
      <c r="W813" s="34">
        <v>133</v>
      </c>
      <c r="X813" s="8">
        <v>0</v>
      </c>
      <c r="Y813" s="8">
        <v>0</v>
      </c>
      <c r="Z813" s="10">
        <v>46252.37777777778</v>
      </c>
      <c r="AA813" s="10">
        <v>46252.526388888888</v>
      </c>
      <c r="AB813" s="8">
        <v>4</v>
      </c>
      <c r="AC813" s="8">
        <v>0</v>
      </c>
      <c r="AD813" s="8"/>
      <c r="AE813" s="46">
        <v>1</v>
      </c>
      <c r="AF813" s="46">
        <v>0</v>
      </c>
      <c r="AG813" s="41">
        <v>240</v>
      </c>
    </row>
    <row r="814" spans="2:33">
      <c r="B814" s="8" t="s">
        <v>8326</v>
      </c>
      <c r="C814" s="8" t="s">
        <v>82</v>
      </c>
      <c r="D814" s="8" t="s">
        <v>87</v>
      </c>
      <c r="E814" s="9">
        <v>46235</v>
      </c>
      <c r="F814" s="8" t="s">
        <v>52</v>
      </c>
      <c r="G814" s="8" t="s">
        <v>64</v>
      </c>
      <c r="H814" s="8" t="s">
        <v>53</v>
      </c>
      <c r="I814" s="8" t="s">
        <v>54</v>
      </c>
      <c r="J814" s="61">
        <v>0</v>
      </c>
      <c r="K814" s="8">
        <v>1</v>
      </c>
      <c r="L814" s="8">
        <v>4</v>
      </c>
      <c r="M814" s="8" t="s">
        <v>84</v>
      </c>
      <c r="N814" s="9">
        <v>46254</v>
      </c>
      <c r="O814" s="10">
        <v>46254.354166666664</v>
      </c>
      <c r="P814" s="10">
        <v>46254.6875</v>
      </c>
      <c r="Q814" s="8" t="s">
        <v>60</v>
      </c>
      <c r="R814" s="8">
        <v>4</v>
      </c>
      <c r="S814" s="8">
        <v>0</v>
      </c>
      <c r="T814" s="8" t="b">
        <v>0</v>
      </c>
      <c r="U814" s="34">
        <v>480</v>
      </c>
      <c r="V814" s="34">
        <v>436</v>
      </c>
      <c r="W814" s="34">
        <v>337</v>
      </c>
      <c r="X814" s="8">
        <v>0</v>
      </c>
      <c r="Y814" s="8">
        <v>0</v>
      </c>
      <c r="Z814" s="10">
        <v>46254.357638888891</v>
      </c>
      <c r="AA814" s="10">
        <v>46254.660416666666</v>
      </c>
      <c r="AB814" s="8">
        <v>4</v>
      </c>
      <c r="AC814" s="8">
        <v>0</v>
      </c>
      <c r="AD814" s="8"/>
      <c r="AE814" s="46">
        <v>1</v>
      </c>
      <c r="AF814" s="46">
        <v>0</v>
      </c>
      <c r="AG814" s="41">
        <v>480</v>
      </c>
    </row>
    <row r="815" spans="2:33">
      <c r="B815" s="8" t="s">
        <v>8326</v>
      </c>
      <c r="C815" s="8" t="s">
        <v>82</v>
      </c>
      <c r="D815" s="8" t="s">
        <v>87</v>
      </c>
      <c r="E815" s="9">
        <v>46235</v>
      </c>
      <c r="F815" s="8" t="s">
        <v>52</v>
      </c>
      <c r="G815" s="8" t="s">
        <v>64</v>
      </c>
      <c r="H815" s="8" t="s">
        <v>53</v>
      </c>
      <c r="I815" s="8" t="s">
        <v>62</v>
      </c>
      <c r="J815" s="61">
        <v>0</v>
      </c>
      <c r="K815" s="8">
        <v>1</v>
      </c>
      <c r="L815" s="8">
        <v>4</v>
      </c>
      <c r="M815" s="8" t="s">
        <v>84</v>
      </c>
      <c r="N815" s="9">
        <v>46255</v>
      </c>
      <c r="O815" s="10">
        <v>46255.541666666664</v>
      </c>
      <c r="P815" s="10">
        <v>46255.729166666664</v>
      </c>
      <c r="Q815" s="8" t="s">
        <v>60</v>
      </c>
      <c r="R815" s="8">
        <v>4</v>
      </c>
      <c r="S815" s="8">
        <v>0</v>
      </c>
      <c r="T815" s="8" t="b">
        <v>0</v>
      </c>
      <c r="U815" s="34">
        <v>270</v>
      </c>
      <c r="V815" s="34">
        <v>244</v>
      </c>
      <c r="W815" s="34">
        <v>163</v>
      </c>
      <c r="X815" s="8">
        <v>0</v>
      </c>
      <c r="Y815" s="8">
        <v>0</v>
      </c>
      <c r="Z815" s="10">
        <v>46255.545138888891</v>
      </c>
      <c r="AA815" s="10">
        <v>46255.714583333334</v>
      </c>
      <c r="AB815" s="8">
        <v>4</v>
      </c>
      <c r="AC815" s="8">
        <v>0</v>
      </c>
      <c r="AD815" s="8"/>
      <c r="AE815" s="46">
        <v>1</v>
      </c>
      <c r="AF815" s="46">
        <v>0</v>
      </c>
      <c r="AG815" s="41">
        <v>270</v>
      </c>
    </row>
    <row r="816" spans="2:33">
      <c r="B816" s="8" t="s">
        <v>8326</v>
      </c>
      <c r="C816" s="8" t="s">
        <v>82</v>
      </c>
      <c r="D816" s="8" t="s">
        <v>87</v>
      </c>
      <c r="E816" s="9">
        <v>46235</v>
      </c>
      <c r="F816" s="8" t="s">
        <v>52</v>
      </c>
      <c r="G816" s="8" t="s">
        <v>64</v>
      </c>
      <c r="H816" s="8" t="s">
        <v>53</v>
      </c>
      <c r="I816" s="8" t="s">
        <v>68</v>
      </c>
      <c r="J816" s="61">
        <v>0</v>
      </c>
      <c r="K816" s="8">
        <v>1</v>
      </c>
      <c r="L816" s="8">
        <v>4</v>
      </c>
      <c r="M816" s="8" t="s">
        <v>84</v>
      </c>
      <c r="N816" s="9">
        <v>46256</v>
      </c>
      <c r="O816" s="10">
        <v>46256.375</v>
      </c>
      <c r="P816" s="10">
        <v>46256.541666666664</v>
      </c>
      <c r="Q816" s="8" t="s">
        <v>60</v>
      </c>
      <c r="R816" s="8">
        <v>4</v>
      </c>
      <c r="S816" s="8">
        <v>0</v>
      </c>
      <c r="T816" s="8" t="b">
        <v>0</v>
      </c>
      <c r="U816" s="34">
        <v>240</v>
      </c>
      <c r="V816" s="34">
        <v>211</v>
      </c>
      <c r="W816" s="34">
        <v>144</v>
      </c>
      <c r="X816" s="8">
        <v>0</v>
      </c>
      <c r="Y816" s="8">
        <v>0</v>
      </c>
      <c r="Z816" s="10">
        <v>46256.382638888892</v>
      </c>
      <c r="AA816" s="10">
        <v>46256.529166666667</v>
      </c>
      <c r="AB816" s="8">
        <v>4</v>
      </c>
      <c r="AC816" s="8">
        <v>0</v>
      </c>
      <c r="AD816" s="8"/>
      <c r="AE816" s="46">
        <v>1</v>
      </c>
      <c r="AF816" s="46">
        <v>0</v>
      </c>
      <c r="AG816" s="41">
        <v>240</v>
      </c>
    </row>
    <row r="817" spans="2:33">
      <c r="B817" s="8" t="s">
        <v>8326</v>
      </c>
      <c r="C817" s="8" t="s">
        <v>82</v>
      </c>
      <c r="D817" s="8" t="s">
        <v>87</v>
      </c>
      <c r="E817" s="9">
        <v>46235</v>
      </c>
      <c r="F817" s="8" t="s">
        <v>52</v>
      </c>
      <c r="G817" s="8" t="s">
        <v>64</v>
      </c>
      <c r="H817" s="8" t="s">
        <v>53</v>
      </c>
      <c r="I817" s="8" t="s">
        <v>59</v>
      </c>
      <c r="J817" s="61">
        <v>0</v>
      </c>
      <c r="K817" s="8">
        <v>1</v>
      </c>
      <c r="L817" s="8">
        <v>4</v>
      </c>
      <c r="M817" s="8" t="s">
        <v>84</v>
      </c>
      <c r="N817" s="9">
        <v>46257</v>
      </c>
      <c r="O817" s="10">
        <v>46257.375</v>
      </c>
      <c r="P817" s="10">
        <v>46257.541666666664</v>
      </c>
      <c r="Q817" s="8" t="s">
        <v>60</v>
      </c>
      <c r="R817" s="8">
        <v>4</v>
      </c>
      <c r="S817" s="8">
        <v>0</v>
      </c>
      <c r="T817" s="8" t="b">
        <v>0</v>
      </c>
      <c r="U817" s="34">
        <v>240</v>
      </c>
      <c r="V817" s="34">
        <v>220</v>
      </c>
      <c r="W817" s="34">
        <v>149</v>
      </c>
      <c r="X817" s="8">
        <v>0</v>
      </c>
      <c r="Y817" s="8">
        <v>0</v>
      </c>
      <c r="Z817" s="10">
        <v>46257.379166666666</v>
      </c>
      <c r="AA817" s="10">
        <v>46257.531944444447</v>
      </c>
      <c r="AB817" s="8">
        <v>4</v>
      </c>
      <c r="AC817" s="8">
        <v>0</v>
      </c>
      <c r="AD817" s="8"/>
      <c r="AE817" s="46">
        <v>1</v>
      </c>
      <c r="AF817" s="46">
        <v>0</v>
      </c>
      <c r="AG817" s="41">
        <v>240</v>
      </c>
    </row>
    <row r="818" spans="2:33">
      <c r="B818" s="8" t="s">
        <v>8326</v>
      </c>
      <c r="C818" s="8" t="s">
        <v>82</v>
      </c>
      <c r="D818" s="8" t="s">
        <v>87</v>
      </c>
      <c r="E818" s="9">
        <v>46235</v>
      </c>
      <c r="F818" s="8" t="s">
        <v>52</v>
      </c>
      <c r="G818" s="8" t="s">
        <v>64</v>
      </c>
      <c r="H818" s="8" t="s">
        <v>53</v>
      </c>
      <c r="I818" s="8" t="s">
        <v>67</v>
      </c>
      <c r="J818" s="61">
        <v>0</v>
      </c>
      <c r="K818" s="8">
        <v>1</v>
      </c>
      <c r="L818" s="8">
        <v>4</v>
      </c>
      <c r="M818" s="8" t="s">
        <v>84</v>
      </c>
      <c r="N818" s="9">
        <v>46260</v>
      </c>
      <c r="O818" s="10">
        <v>46260.375</v>
      </c>
      <c r="P818" s="10">
        <v>46260.541666666664</v>
      </c>
      <c r="Q818" s="8" t="s">
        <v>60</v>
      </c>
      <c r="R818" s="8">
        <v>4</v>
      </c>
      <c r="S818" s="8">
        <v>0</v>
      </c>
      <c r="T818" s="8" t="b">
        <v>0</v>
      </c>
      <c r="U818" s="34">
        <v>240</v>
      </c>
      <c r="V818" s="34">
        <v>222</v>
      </c>
      <c r="W818" s="34">
        <v>141</v>
      </c>
      <c r="X818" s="8">
        <v>0</v>
      </c>
      <c r="Y818" s="8">
        <v>0</v>
      </c>
      <c r="Z818" s="10">
        <v>46260.37777777778</v>
      </c>
      <c r="AA818" s="10">
        <v>46260.531944444447</v>
      </c>
      <c r="AB818" s="8">
        <v>4</v>
      </c>
      <c r="AC818" s="8">
        <v>0</v>
      </c>
      <c r="AD818" s="8"/>
      <c r="AE818" s="46">
        <v>1</v>
      </c>
      <c r="AF818" s="46">
        <v>0</v>
      </c>
      <c r="AG818" s="41">
        <v>240</v>
      </c>
    </row>
    <row r="819" spans="2:33">
      <c r="B819" s="8" t="s">
        <v>8326</v>
      </c>
      <c r="C819" s="8" t="s">
        <v>82</v>
      </c>
      <c r="D819" s="8" t="s">
        <v>87</v>
      </c>
      <c r="E819" s="9">
        <v>46235</v>
      </c>
      <c r="F819" s="8" t="s">
        <v>52</v>
      </c>
      <c r="G819" s="8" t="s">
        <v>64</v>
      </c>
      <c r="H819" s="8" t="s">
        <v>53</v>
      </c>
      <c r="I819" s="8" t="s">
        <v>62</v>
      </c>
      <c r="J819" s="61">
        <v>0</v>
      </c>
      <c r="K819" s="8">
        <v>1</v>
      </c>
      <c r="L819" s="8">
        <v>4</v>
      </c>
      <c r="M819" s="8" t="s">
        <v>84</v>
      </c>
      <c r="N819" s="9">
        <v>46264</v>
      </c>
      <c r="O819" s="10">
        <v>46264.333333333336</v>
      </c>
      <c r="P819" s="10">
        <v>46264.479166666664</v>
      </c>
      <c r="Q819" s="8" t="s">
        <v>60</v>
      </c>
      <c r="R819" s="8">
        <v>4</v>
      </c>
      <c r="S819" s="8">
        <v>0</v>
      </c>
      <c r="T819" s="8" t="b">
        <v>0</v>
      </c>
      <c r="U819" s="34">
        <v>210</v>
      </c>
      <c r="V819" s="34">
        <v>177</v>
      </c>
      <c r="W819" s="34">
        <v>119</v>
      </c>
      <c r="X819" s="8">
        <v>0</v>
      </c>
      <c r="Y819" s="8">
        <v>0</v>
      </c>
      <c r="Z819" s="10">
        <v>46264.341666666667</v>
      </c>
      <c r="AA819" s="10">
        <v>46264.464583333334</v>
      </c>
      <c r="AB819" s="8">
        <v>4</v>
      </c>
      <c r="AC819" s="8">
        <v>0</v>
      </c>
      <c r="AD819" s="8"/>
      <c r="AE819" s="46">
        <v>1</v>
      </c>
      <c r="AF819" s="46">
        <v>0</v>
      </c>
      <c r="AG819" s="41">
        <v>210</v>
      </c>
    </row>
    <row r="820" spans="2:33">
      <c r="B820" s="8" t="s">
        <v>8326</v>
      </c>
      <c r="C820" s="8" t="s">
        <v>82</v>
      </c>
      <c r="D820" s="8" t="s">
        <v>88</v>
      </c>
      <c r="E820" s="9">
        <v>46235</v>
      </c>
      <c r="F820" s="8" t="s">
        <v>52</v>
      </c>
      <c r="G820" s="8" t="s">
        <v>64</v>
      </c>
      <c r="H820" s="8" t="s">
        <v>53</v>
      </c>
      <c r="I820" s="8" t="s">
        <v>54</v>
      </c>
      <c r="J820" s="61">
        <v>0</v>
      </c>
      <c r="K820" s="8">
        <v>1</v>
      </c>
      <c r="L820" s="8">
        <v>4</v>
      </c>
      <c r="M820" s="8" t="s">
        <v>84</v>
      </c>
      <c r="N820" s="9">
        <v>46237</v>
      </c>
      <c r="O820" s="10">
        <v>46237.541666666664</v>
      </c>
      <c r="P820" s="10">
        <v>46237.708333333336</v>
      </c>
      <c r="Q820" s="8" t="s">
        <v>60</v>
      </c>
      <c r="R820" s="8">
        <v>4</v>
      </c>
      <c r="S820" s="8">
        <v>0</v>
      </c>
      <c r="T820" s="8" t="b">
        <v>0</v>
      </c>
      <c r="U820" s="34">
        <v>240</v>
      </c>
      <c r="V820" s="34">
        <v>205</v>
      </c>
      <c r="W820" s="34">
        <v>128</v>
      </c>
      <c r="X820" s="8">
        <v>0</v>
      </c>
      <c r="Y820" s="8">
        <v>0</v>
      </c>
      <c r="Z820" s="10">
        <v>46237.548611111109</v>
      </c>
      <c r="AA820" s="10">
        <v>46237.690972222219</v>
      </c>
      <c r="AB820" s="8">
        <v>4</v>
      </c>
      <c r="AC820" s="8">
        <v>0</v>
      </c>
      <c r="AD820" s="8"/>
      <c r="AE820" s="46">
        <v>1</v>
      </c>
      <c r="AF820" s="46">
        <v>0</v>
      </c>
      <c r="AG820" s="41">
        <v>240</v>
      </c>
    </row>
    <row r="821" spans="2:33">
      <c r="B821" s="8" t="s">
        <v>8326</v>
      </c>
      <c r="C821" s="8" t="s">
        <v>82</v>
      </c>
      <c r="D821" s="8" t="s">
        <v>88</v>
      </c>
      <c r="E821" s="9">
        <v>46235</v>
      </c>
      <c r="F821" s="8" t="s">
        <v>52</v>
      </c>
      <c r="G821" s="8" t="s">
        <v>64</v>
      </c>
      <c r="H821" s="8" t="s">
        <v>53</v>
      </c>
      <c r="I821" s="8" t="s">
        <v>67</v>
      </c>
      <c r="J821" s="61">
        <v>0</v>
      </c>
      <c r="K821" s="8">
        <v>1</v>
      </c>
      <c r="L821" s="8">
        <v>4</v>
      </c>
      <c r="M821" s="8" t="s">
        <v>84</v>
      </c>
      <c r="N821" s="9">
        <v>46239</v>
      </c>
      <c r="O821" s="10">
        <v>46239.333333333336</v>
      </c>
      <c r="P821" s="10">
        <v>46239.666666666664</v>
      </c>
      <c r="Q821" s="8" t="s">
        <v>60</v>
      </c>
      <c r="R821" s="8">
        <v>4</v>
      </c>
      <c r="S821" s="8">
        <v>0</v>
      </c>
      <c r="T821" s="8" t="b">
        <v>0</v>
      </c>
      <c r="U821" s="34">
        <v>480</v>
      </c>
      <c r="V821" s="34">
        <v>436</v>
      </c>
      <c r="W821" s="34">
        <v>317</v>
      </c>
      <c r="X821" s="8">
        <v>0</v>
      </c>
      <c r="Y821" s="8">
        <v>0</v>
      </c>
      <c r="Z821" s="10">
        <v>46239.340277777781</v>
      </c>
      <c r="AA821" s="10">
        <v>46239.643055555556</v>
      </c>
      <c r="AB821" s="8">
        <v>4</v>
      </c>
      <c r="AC821" s="8">
        <v>0</v>
      </c>
      <c r="AD821" s="8"/>
      <c r="AE821" s="46">
        <v>1</v>
      </c>
      <c r="AF821" s="46">
        <v>0</v>
      </c>
      <c r="AG821" s="41">
        <v>480</v>
      </c>
    </row>
    <row r="822" spans="2:33">
      <c r="B822" s="8" t="s">
        <v>8326</v>
      </c>
      <c r="C822" s="8" t="s">
        <v>82</v>
      </c>
      <c r="D822" s="8" t="s">
        <v>88</v>
      </c>
      <c r="E822" s="9">
        <v>46235</v>
      </c>
      <c r="F822" s="8" t="s">
        <v>52</v>
      </c>
      <c r="G822" s="8" t="s">
        <v>64</v>
      </c>
      <c r="H822" s="8" t="s">
        <v>53</v>
      </c>
      <c r="I822" s="8" t="s">
        <v>67</v>
      </c>
      <c r="J822" s="61">
        <v>0</v>
      </c>
      <c r="K822" s="8">
        <v>1</v>
      </c>
      <c r="L822" s="8">
        <v>4</v>
      </c>
      <c r="M822" s="8" t="s">
        <v>84</v>
      </c>
      <c r="N822" s="9">
        <v>46240</v>
      </c>
      <c r="O822" s="10">
        <v>46240.5625</v>
      </c>
      <c r="P822" s="10">
        <v>46240.708333333336</v>
      </c>
      <c r="Q822" s="8" t="s">
        <v>60</v>
      </c>
      <c r="R822" s="8">
        <v>4</v>
      </c>
      <c r="S822" s="8">
        <v>0</v>
      </c>
      <c r="T822" s="8" t="b">
        <v>0</v>
      </c>
      <c r="U822" s="34">
        <v>210</v>
      </c>
      <c r="V822" s="34">
        <v>177</v>
      </c>
      <c r="W822" s="34">
        <v>108</v>
      </c>
      <c r="X822" s="8">
        <v>0</v>
      </c>
      <c r="Y822" s="8">
        <v>0</v>
      </c>
      <c r="Z822" s="10">
        <v>46240.569444444445</v>
      </c>
      <c r="AA822" s="10">
        <v>46240.692361111112</v>
      </c>
      <c r="AB822" s="8">
        <v>4</v>
      </c>
      <c r="AC822" s="8">
        <v>0</v>
      </c>
      <c r="AD822" s="8"/>
      <c r="AE822" s="46">
        <v>1</v>
      </c>
      <c r="AF822" s="46">
        <v>0</v>
      </c>
      <c r="AG822" s="41">
        <v>210</v>
      </c>
    </row>
    <row r="823" spans="2:33">
      <c r="B823" s="8" t="s">
        <v>8326</v>
      </c>
      <c r="C823" s="8" t="s">
        <v>82</v>
      </c>
      <c r="D823" s="8" t="s">
        <v>88</v>
      </c>
      <c r="E823" s="9">
        <v>46235</v>
      </c>
      <c r="F823" s="8" t="s">
        <v>52</v>
      </c>
      <c r="G823" s="8" t="s">
        <v>64</v>
      </c>
      <c r="H823" s="8" t="s">
        <v>53</v>
      </c>
      <c r="I823" s="8" t="s">
        <v>54</v>
      </c>
      <c r="J823" s="61">
        <v>0</v>
      </c>
      <c r="K823" s="8">
        <v>1</v>
      </c>
      <c r="L823" s="8">
        <v>4</v>
      </c>
      <c r="M823" s="8" t="s">
        <v>84</v>
      </c>
      <c r="N823" s="9">
        <v>46241</v>
      </c>
      <c r="O823" s="10">
        <v>46241.3125</v>
      </c>
      <c r="P823" s="10">
        <v>46241.645833333336</v>
      </c>
      <c r="Q823" s="8" t="s">
        <v>60</v>
      </c>
      <c r="R823" s="8">
        <v>4</v>
      </c>
      <c r="S823" s="8">
        <v>0</v>
      </c>
      <c r="T823" s="8" t="b">
        <v>0</v>
      </c>
      <c r="U823" s="34">
        <v>480</v>
      </c>
      <c r="V823" s="34">
        <v>439</v>
      </c>
      <c r="W823" s="34">
        <v>307</v>
      </c>
      <c r="X823" s="8">
        <v>0</v>
      </c>
      <c r="Y823" s="8">
        <v>0</v>
      </c>
      <c r="Z823" s="10">
        <v>46241.318749999999</v>
      </c>
      <c r="AA823" s="10">
        <v>46241.623611111114</v>
      </c>
      <c r="AB823" s="8">
        <v>4</v>
      </c>
      <c r="AC823" s="8">
        <v>0</v>
      </c>
      <c r="AD823" s="8"/>
      <c r="AE823" s="46">
        <v>1</v>
      </c>
      <c r="AF823" s="46">
        <v>0</v>
      </c>
      <c r="AG823" s="41">
        <v>480</v>
      </c>
    </row>
    <row r="824" spans="2:33">
      <c r="B824" s="8" t="s">
        <v>8326</v>
      </c>
      <c r="C824" s="8" t="s">
        <v>82</v>
      </c>
      <c r="D824" s="8" t="s">
        <v>88</v>
      </c>
      <c r="E824" s="9">
        <v>46235</v>
      </c>
      <c r="F824" s="8" t="s">
        <v>52</v>
      </c>
      <c r="G824" s="8" t="s">
        <v>64</v>
      </c>
      <c r="H824" s="8" t="s">
        <v>53</v>
      </c>
      <c r="I824" s="8" t="s">
        <v>68</v>
      </c>
      <c r="J824" s="61">
        <v>0</v>
      </c>
      <c r="K824" s="8">
        <v>1</v>
      </c>
      <c r="L824" s="8">
        <v>4</v>
      </c>
      <c r="M824" s="8" t="s">
        <v>84</v>
      </c>
      <c r="N824" s="9">
        <v>46244</v>
      </c>
      <c r="O824" s="10">
        <v>46244.333333333336</v>
      </c>
      <c r="P824" s="10">
        <v>46244.5</v>
      </c>
      <c r="Q824" s="8" t="s">
        <v>60</v>
      </c>
      <c r="R824" s="8">
        <v>4</v>
      </c>
      <c r="S824" s="8">
        <v>0</v>
      </c>
      <c r="T824" s="8" t="b">
        <v>0</v>
      </c>
      <c r="U824" s="34">
        <v>240</v>
      </c>
      <c r="V824" s="34">
        <v>206</v>
      </c>
      <c r="W824" s="34">
        <v>119</v>
      </c>
      <c r="X824" s="8">
        <v>0</v>
      </c>
      <c r="Y824" s="8">
        <v>0</v>
      </c>
      <c r="Z824" s="10">
        <v>46244.334722222222</v>
      </c>
      <c r="AA824" s="10">
        <v>46244.477777777778</v>
      </c>
      <c r="AB824" s="8">
        <v>4</v>
      </c>
      <c r="AC824" s="8">
        <v>0</v>
      </c>
      <c r="AD824" s="8"/>
      <c r="AE824" s="46">
        <v>1</v>
      </c>
      <c r="AF824" s="46">
        <v>0</v>
      </c>
      <c r="AG824" s="41">
        <v>240</v>
      </c>
    </row>
    <row r="825" spans="2:33">
      <c r="B825" s="8" t="s">
        <v>8326</v>
      </c>
      <c r="C825" s="8" t="s">
        <v>82</v>
      </c>
      <c r="D825" s="8" t="s">
        <v>88</v>
      </c>
      <c r="E825" s="9">
        <v>46235</v>
      </c>
      <c r="F825" s="8" t="s">
        <v>52</v>
      </c>
      <c r="G825" s="8" t="s">
        <v>64</v>
      </c>
      <c r="H825" s="8" t="s">
        <v>53</v>
      </c>
      <c r="I825" s="8" t="s">
        <v>54</v>
      </c>
      <c r="J825" s="61">
        <v>0</v>
      </c>
      <c r="K825" s="8">
        <v>1</v>
      </c>
      <c r="L825" s="8">
        <v>4</v>
      </c>
      <c r="M825" s="8" t="s">
        <v>84</v>
      </c>
      <c r="N825" s="9">
        <v>46245</v>
      </c>
      <c r="O825" s="10">
        <v>46245.354166666664</v>
      </c>
      <c r="P825" s="10">
        <v>46245.6875</v>
      </c>
      <c r="Q825" s="8" t="s">
        <v>60</v>
      </c>
      <c r="R825" s="8">
        <v>4</v>
      </c>
      <c r="S825" s="8">
        <v>0</v>
      </c>
      <c r="T825" s="8" t="b">
        <v>0</v>
      </c>
      <c r="U825" s="34">
        <v>480</v>
      </c>
      <c r="V825" s="34">
        <v>434</v>
      </c>
      <c r="W825" s="34">
        <v>305</v>
      </c>
      <c r="X825" s="8">
        <v>0</v>
      </c>
      <c r="Y825" s="8">
        <v>0</v>
      </c>
      <c r="Z825" s="10">
        <v>46245.356944444444</v>
      </c>
      <c r="AA825" s="10">
        <v>46245.658333333333</v>
      </c>
      <c r="AB825" s="8">
        <v>4</v>
      </c>
      <c r="AC825" s="8">
        <v>0</v>
      </c>
      <c r="AD825" s="8"/>
      <c r="AE825" s="46">
        <v>1</v>
      </c>
      <c r="AF825" s="46">
        <v>0</v>
      </c>
      <c r="AG825" s="41">
        <v>480</v>
      </c>
    </row>
    <row r="826" spans="2:33">
      <c r="B826" s="8" t="s">
        <v>8326</v>
      </c>
      <c r="C826" s="8" t="s">
        <v>82</v>
      </c>
      <c r="D826" s="8" t="s">
        <v>88</v>
      </c>
      <c r="E826" s="9">
        <v>46235</v>
      </c>
      <c r="F826" s="8" t="s">
        <v>52</v>
      </c>
      <c r="G826" s="8" t="s">
        <v>64</v>
      </c>
      <c r="H826" s="8" t="s">
        <v>53</v>
      </c>
      <c r="I826" s="8" t="s">
        <v>59</v>
      </c>
      <c r="J826" s="61">
        <v>0</v>
      </c>
      <c r="K826" s="8">
        <v>1</v>
      </c>
      <c r="L826" s="8">
        <v>4</v>
      </c>
      <c r="M826" s="8" t="s">
        <v>84</v>
      </c>
      <c r="N826" s="9">
        <v>46246</v>
      </c>
      <c r="O826" s="10">
        <v>46246.354166666664</v>
      </c>
      <c r="P826" s="10">
        <v>46246.541666666664</v>
      </c>
      <c r="Q826" s="8" t="s">
        <v>60</v>
      </c>
      <c r="R826" s="8">
        <v>4</v>
      </c>
      <c r="S826" s="8">
        <v>0</v>
      </c>
      <c r="T826" s="8" t="b">
        <v>0</v>
      </c>
      <c r="U826" s="34">
        <v>270</v>
      </c>
      <c r="V826" s="34">
        <v>249</v>
      </c>
      <c r="W826" s="34">
        <v>148</v>
      </c>
      <c r="X826" s="8">
        <v>0</v>
      </c>
      <c r="Y826" s="8">
        <v>0</v>
      </c>
      <c r="Z826" s="10">
        <v>46246.357638888891</v>
      </c>
      <c r="AA826" s="10">
        <v>46246.530555555553</v>
      </c>
      <c r="AB826" s="8">
        <v>4</v>
      </c>
      <c r="AC826" s="8">
        <v>0</v>
      </c>
      <c r="AD826" s="8"/>
      <c r="AE826" s="46">
        <v>1</v>
      </c>
      <c r="AF826" s="46">
        <v>0</v>
      </c>
      <c r="AG826" s="41">
        <v>270</v>
      </c>
    </row>
    <row r="827" spans="2:33">
      <c r="B827" s="8" t="s">
        <v>8326</v>
      </c>
      <c r="C827" s="8" t="s">
        <v>82</v>
      </c>
      <c r="D827" s="8" t="s">
        <v>88</v>
      </c>
      <c r="E827" s="9">
        <v>46235</v>
      </c>
      <c r="F827" s="8" t="s">
        <v>52</v>
      </c>
      <c r="G827" s="8" t="s">
        <v>64</v>
      </c>
      <c r="H827" s="8" t="s">
        <v>53</v>
      </c>
      <c r="I827" s="8" t="s">
        <v>62</v>
      </c>
      <c r="J827" s="61">
        <v>0</v>
      </c>
      <c r="K827" s="8">
        <v>1</v>
      </c>
      <c r="L827" s="8">
        <v>4</v>
      </c>
      <c r="M827" s="8" t="s">
        <v>84</v>
      </c>
      <c r="N827" s="9">
        <v>46248</v>
      </c>
      <c r="O827" s="10">
        <v>46248.354166666664</v>
      </c>
      <c r="P827" s="10">
        <v>46248.6875</v>
      </c>
      <c r="Q827" s="8" t="s">
        <v>60</v>
      </c>
      <c r="R827" s="8">
        <v>4</v>
      </c>
      <c r="S827" s="8">
        <v>0</v>
      </c>
      <c r="T827" s="8" t="b">
        <v>0</v>
      </c>
      <c r="U827" s="34">
        <v>480</v>
      </c>
      <c r="V827" s="34">
        <v>441</v>
      </c>
      <c r="W827" s="34">
        <v>350</v>
      </c>
      <c r="X827" s="8">
        <v>0</v>
      </c>
      <c r="Y827" s="8">
        <v>0</v>
      </c>
      <c r="Z827" s="10">
        <v>46248.359027777777</v>
      </c>
      <c r="AA827" s="10">
        <v>46248.665277777778</v>
      </c>
      <c r="AB827" s="8">
        <v>4</v>
      </c>
      <c r="AC827" s="8">
        <v>0</v>
      </c>
      <c r="AD827" s="8"/>
      <c r="AE827" s="46">
        <v>1</v>
      </c>
      <c r="AF827" s="46">
        <v>0</v>
      </c>
      <c r="AG827" s="41">
        <v>480</v>
      </c>
    </row>
    <row r="828" spans="2:33">
      <c r="B828" s="8" t="s">
        <v>8326</v>
      </c>
      <c r="C828" s="8" t="s">
        <v>82</v>
      </c>
      <c r="D828" s="8" t="s">
        <v>88</v>
      </c>
      <c r="E828" s="9">
        <v>46235</v>
      </c>
      <c r="F828" s="8" t="s">
        <v>52</v>
      </c>
      <c r="G828" s="8" t="s">
        <v>64</v>
      </c>
      <c r="H828" s="8" t="s">
        <v>53</v>
      </c>
      <c r="I828" s="8" t="s">
        <v>68</v>
      </c>
      <c r="J828" s="61">
        <v>0</v>
      </c>
      <c r="K828" s="8">
        <v>1</v>
      </c>
      <c r="L828" s="8">
        <v>4</v>
      </c>
      <c r="M828" s="8" t="s">
        <v>84</v>
      </c>
      <c r="N828" s="9">
        <v>46252</v>
      </c>
      <c r="O828" s="10">
        <v>46252.3125</v>
      </c>
      <c r="P828" s="10">
        <v>46252.6875</v>
      </c>
      <c r="Q828" s="8" t="s">
        <v>60</v>
      </c>
      <c r="R828" s="8">
        <v>4</v>
      </c>
      <c r="S828" s="8">
        <v>0</v>
      </c>
      <c r="T828" s="8" t="b">
        <v>0</v>
      </c>
      <c r="U828" s="34">
        <v>540</v>
      </c>
      <c r="V828" s="34">
        <v>507</v>
      </c>
      <c r="W828" s="34">
        <v>371</v>
      </c>
      <c r="X828" s="8">
        <v>0</v>
      </c>
      <c r="Y828" s="8">
        <v>0</v>
      </c>
      <c r="Z828" s="10">
        <v>46252.315972222219</v>
      </c>
      <c r="AA828" s="10">
        <v>46252.668055555558</v>
      </c>
      <c r="AB828" s="8">
        <v>4</v>
      </c>
      <c r="AC828" s="8">
        <v>0</v>
      </c>
      <c r="AD828" s="8"/>
      <c r="AE828" s="46">
        <v>1</v>
      </c>
      <c r="AF828" s="46">
        <v>0</v>
      </c>
      <c r="AG828" s="41">
        <v>540</v>
      </c>
    </row>
    <row r="829" spans="2:33">
      <c r="B829" s="8" t="s">
        <v>8326</v>
      </c>
      <c r="C829" s="8" t="s">
        <v>82</v>
      </c>
      <c r="D829" s="8" t="s">
        <v>88</v>
      </c>
      <c r="E829" s="9">
        <v>46235</v>
      </c>
      <c r="F829" s="8" t="s">
        <v>52</v>
      </c>
      <c r="G829" s="8" t="s">
        <v>64</v>
      </c>
      <c r="H829" s="8" t="s">
        <v>53</v>
      </c>
      <c r="I829" s="8" t="s">
        <v>67</v>
      </c>
      <c r="J829" s="61">
        <v>0</v>
      </c>
      <c r="K829" s="8">
        <v>1</v>
      </c>
      <c r="L829" s="8">
        <v>4</v>
      </c>
      <c r="M829" s="8" t="s">
        <v>84</v>
      </c>
      <c r="N829" s="9">
        <v>46255</v>
      </c>
      <c r="O829" s="10">
        <v>46255.5625</v>
      </c>
      <c r="P829" s="10">
        <v>46255.708333333336</v>
      </c>
      <c r="Q829" s="8" t="s">
        <v>60</v>
      </c>
      <c r="R829" s="8">
        <v>4</v>
      </c>
      <c r="S829" s="8">
        <v>0</v>
      </c>
      <c r="T829" s="8" t="b">
        <v>0</v>
      </c>
      <c r="U829" s="34">
        <v>210</v>
      </c>
      <c r="V829" s="34">
        <v>179</v>
      </c>
      <c r="W829" s="34">
        <v>104</v>
      </c>
      <c r="X829" s="8">
        <v>0</v>
      </c>
      <c r="Y829" s="8">
        <v>0</v>
      </c>
      <c r="Z829" s="10">
        <v>46255.570833333331</v>
      </c>
      <c r="AA829" s="10">
        <v>46255.695138888892</v>
      </c>
      <c r="AB829" s="8">
        <v>4</v>
      </c>
      <c r="AC829" s="8">
        <v>0</v>
      </c>
      <c r="AD829" s="8"/>
      <c r="AE829" s="46">
        <v>1</v>
      </c>
      <c r="AF829" s="46">
        <v>0</v>
      </c>
      <c r="AG829" s="41">
        <v>210</v>
      </c>
    </row>
    <row r="830" spans="2:33">
      <c r="B830" s="8" t="s">
        <v>8326</v>
      </c>
      <c r="C830" s="8" t="s">
        <v>82</v>
      </c>
      <c r="D830" s="8" t="s">
        <v>88</v>
      </c>
      <c r="E830" s="9">
        <v>46235</v>
      </c>
      <c r="F830" s="8" t="s">
        <v>52</v>
      </c>
      <c r="G830" s="8" t="s">
        <v>64</v>
      </c>
      <c r="H830" s="8" t="s">
        <v>53</v>
      </c>
      <c r="I830" s="8" t="s">
        <v>62</v>
      </c>
      <c r="J830" s="61">
        <v>0</v>
      </c>
      <c r="K830" s="8">
        <v>1</v>
      </c>
      <c r="L830" s="8">
        <v>4</v>
      </c>
      <c r="M830" s="8" t="s">
        <v>84</v>
      </c>
      <c r="N830" s="9">
        <v>46257</v>
      </c>
      <c r="O830" s="10">
        <v>46257.333333333336</v>
      </c>
      <c r="P830" s="10">
        <v>46257.5</v>
      </c>
      <c r="Q830" s="8" t="s">
        <v>60</v>
      </c>
      <c r="R830" s="8">
        <v>4</v>
      </c>
      <c r="S830" s="8">
        <v>0</v>
      </c>
      <c r="T830" s="8" t="b">
        <v>0</v>
      </c>
      <c r="U830" s="34">
        <v>240</v>
      </c>
      <c r="V830" s="34">
        <v>211</v>
      </c>
      <c r="W830" s="34">
        <v>121</v>
      </c>
      <c r="X830" s="8">
        <v>0</v>
      </c>
      <c r="Y830" s="8">
        <v>0</v>
      </c>
      <c r="Z830" s="10">
        <v>46257.335416666669</v>
      </c>
      <c r="AA830" s="10">
        <v>46257.481944444444</v>
      </c>
      <c r="AB830" s="8">
        <v>4</v>
      </c>
      <c r="AC830" s="8">
        <v>0</v>
      </c>
      <c r="AD830" s="8"/>
      <c r="AE830" s="46">
        <v>1</v>
      </c>
      <c r="AF830" s="46">
        <v>0</v>
      </c>
      <c r="AG830" s="41">
        <v>240</v>
      </c>
    </row>
    <row r="831" spans="2:33">
      <c r="B831" s="8" t="s">
        <v>8326</v>
      </c>
      <c r="C831" s="8" t="s">
        <v>82</v>
      </c>
      <c r="D831" s="8" t="s">
        <v>88</v>
      </c>
      <c r="E831" s="9">
        <v>46235</v>
      </c>
      <c r="F831" s="8" t="s">
        <v>52</v>
      </c>
      <c r="G831" s="8" t="s">
        <v>64</v>
      </c>
      <c r="H831" s="8" t="s">
        <v>53</v>
      </c>
      <c r="I831" s="8" t="s">
        <v>57</v>
      </c>
      <c r="J831" s="61">
        <v>0</v>
      </c>
      <c r="K831" s="8">
        <v>1</v>
      </c>
      <c r="L831" s="8">
        <v>4</v>
      </c>
      <c r="M831" s="8" t="s">
        <v>84</v>
      </c>
      <c r="N831" s="9">
        <v>46262</v>
      </c>
      <c r="O831" s="10">
        <v>46262.5625</v>
      </c>
      <c r="P831" s="10">
        <v>46262.708333333336</v>
      </c>
      <c r="Q831" s="8" t="s">
        <v>60</v>
      </c>
      <c r="R831" s="8">
        <v>4</v>
      </c>
      <c r="S831" s="8">
        <v>0</v>
      </c>
      <c r="T831" s="8" t="b">
        <v>0</v>
      </c>
      <c r="U831" s="34">
        <v>210</v>
      </c>
      <c r="V831" s="34">
        <v>187</v>
      </c>
      <c r="W831" s="34">
        <v>134</v>
      </c>
      <c r="X831" s="8">
        <v>0</v>
      </c>
      <c r="Y831" s="8">
        <v>0</v>
      </c>
      <c r="Z831" s="10">
        <v>46262.568055555559</v>
      </c>
      <c r="AA831" s="10">
        <v>46262.697916666664</v>
      </c>
      <c r="AB831" s="8">
        <v>4</v>
      </c>
      <c r="AC831" s="8">
        <v>0</v>
      </c>
      <c r="AD831" s="8"/>
      <c r="AE831" s="46">
        <v>1</v>
      </c>
      <c r="AF831" s="46">
        <v>0</v>
      </c>
      <c r="AG831" s="41">
        <v>210</v>
      </c>
    </row>
    <row r="832" spans="2:33">
      <c r="B832" s="8" t="s">
        <v>8326</v>
      </c>
      <c r="C832" s="8" t="s">
        <v>82</v>
      </c>
      <c r="D832" s="8" t="s">
        <v>88</v>
      </c>
      <c r="E832" s="9">
        <v>46235</v>
      </c>
      <c r="F832" s="8" t="s">
        <v>52</v>
      </c>
      <c r="G832" s="8" t="s">
        <v>64</v>
      </c>
      <c r="H832" s="8" t="s">
        <v>53</v>
      </c>
      <c r="I832" s="8" t="s">
        <v>67</v>
      </c>
      <c r="J832" s="61">
        <v>0</v>
      </c>
      <c r="K832" s="8">
        <v>1</v>
      </c>
      <c r="L832" s="8">
        <v>4</v>
      </c>
      <c r="M832" s="8" t="s">
        <v>84</v>
      </c>
      <c r="N832" s="9">
        <v>46263</v>
      </c>
      <c r="O832" s="10">
        <v>46263.375</v>
      </c>
      <c r="P832" s="10">
        <v>46263.583333333336</v>
      </c>
      <c r="Q832" s="8" t="s">
        <v>60</v>
      </c>
      <c r="R832" s="8">
        <v>4</v>
      </c>
      <c r="S832" s="8">
        <v>0</v>
      </c>
      <c r="T832" s="8" t="b">
        <v>0</v>
      </c>
      <c r="U832" s="34">
        <v>300</v>
      </c>
      <c r="V832" s="34">
        <v>268</v>
      </c>
      <c r="W832" s="34">
        <v>185</v>
      </c>
      <c r="X832" s="8">
        <v>0</v>
      </c>
      <c r="Y832" s="8">
        <v>0</v>
      </c>
      <c r="Z832" s="10">
        <v>46263.382638888892</v>
      </c>
      <c r="AA832" s="10">
        <v>46263.568749999999</v>
      </c>
      <c r="AB832" s="8">
        <v>4</v>
      </c>
      <c r="AC832" s="8">
        <v>0</v>
      </c>
      <c r="AD832" s="8"/>
      <c r="AE832" s="46">
        <v>1</v>
      </c>
      <c r="AF832" s="46">
        <v>0</v>
      </c>
      <c r="AG832" s="41">
        <v>300</v>
      </c>
    </row>
    <row r="833" spans="2:33">
      <c r="B833" s="8" t="s">
        <v>8326</v>
      </c>
      <c r="C833" s="8" t="s">
        <v>82</v>
      </c>
      <c r="D833" s="8" t="s">
        <v>88</v>
      </c>
      <c r="E833" s="9">
        <v>46235</v>
      </c>
      <c r="F833" s="8" t="s">
        <v>52</v>
      </c>
      <c r="G833" s="8" t="s">
        <v>64</v>
      </c>
      <c r="H833" s="8" t="s">
        <v>53</v>
      </c>
      <c r="I833" s="8" t="s">
        <v>54</v>
      </c>
      <c r="J833" s="61">
        <v>0</v>
      </c>
      <c r="K833" s="8">
        <v>1</v>
      </c>
      <c r="L833" s="8">
        <v>4</v>
      </c>
      <c r="M833" s="8" t="s">
        <v>84</v>
      </c>
      <c r="N833" s="9">
        <v>46264</v>
      </c>
      <c r="O833" s="10">
        <v>46264.3125</v>
      </c>
      <c r="P833" s="10">
        <v>46264.5625</v>
      </c>
      <c r="Q833" s="8" t="s">
        <v>60</v>
      </c>
      <c r="R833" s="8">
        <v>4</v>
      </c>
      <c r="S833" s="8">
        <v>0</v>
      </c>
      <c r="T833" s="8" t="b">
        <v>0</v>
      </c>
      <c r="U833" s="34">
        <v>360</v>
      </c>
      <c r="V833" s="34">
        <v>326</v>
      </c>
      <c r="W833" s="34">
        <v>236</v>
      </c>
      <c r="X833" s="8">
        <v>0</v>
      </c>
      <c r="Y833" s="8">
        <v>0</v>
      </c>
      <c r="Z833" s="10">
        <v>46264.320138888892</v>
      </c>
      <c r="AA833" s="10">
        <v>46264.546527777777</v>
      </c>
      <c r="AB833" s="8">
        <v>4</v>
      </c>
      <c r="AC833" s="8">
        <v>0</v>
      </c>
      <c r="AD833" s="8"/>
      <c r="AE833" s="46">
        <v>1</v>
      </c>
      <c r="AF833" s="46">
        <v>0</v>
      </c>
      <c r="AG833" s="41">
        <v>360</v>
      </c>
    </row>
    <row r="834" spans="2:33">
      <c r="B834" s="8" t="s">
        <v>8326</v>
      </c>
      <c r="C834" s="8" t="s">
        <v>82</v>
      </c>
      <c r="D834" s="8" t="s">
        <v>89</v>
      </c>
      <c r="E834" s="9">
        <v>46235</v>
      </c>
      <c r="F834" s="8" t="s">
        <v>52</v>
      </c>
      <c r="G834" s="8" t="s">
        <v>64</v>
      </c>
      <c r="H834" s="8" t="s">
        <v>53</v>
      </c>
      <c r="I834" s="8" t="s">
        <v>67</v>
      </c>
      <c r="J834" s="61">
        <v>0</v>
      </c>
      <c r="K834" s="8">
        <v>1</v>
      </c>
      <c r="L834" s="8">
        <v>4</v>
      </c>
      <c r="M834" s="8" t="s">
        <v>84</v>
      </c>
      <c r="N834" s="9">
        <v>46237</v>
      </c>
      <c r="O834" s="10">
        <v>46237.354166666664</v>
      </c>
      <c r="P834" s="10">
        <v>46237.541666666664</v>
      </c>
      <c r="Q834" s="8" t="s">
        <v>60</v>
      </c>
      <c r="R834" s="8">
        <v>4</v>
      </c>
      <c r="S834" s="8">
        <v>0</v>
      </c>
      <c r="T834" s="8" t="b">
        <v>0</v>
      </c>
      <c r="U834" s="34">
        <v>270</v>
      </c>
      <c r="V834" s="34">
        <v>240</v>
      </c>
      <c r="W834" s="34">
        <v>172</v>
      </c>
      <c r="X834" s="8">
        <v>0</v>
      </c>
      <c r="Y834" s="8">
        <v>0</v>
      </c>
      <c r="Z834" s="10">
        <v>46237.361111111109</v>
      </c>
      <c r="AA834" s="10">
        <v>46237.527777777781</v>
      </c>
      <c r="AB834" s="8">
        <v>4</v>
      </c>
      <c r="AC834" s="8">
        <v>0</v>
      </c>
      <c r="AD834" s="8"/>
      <c r="AE834" s="46">
        <v>1</v>
      </c>
      <c r="AF834" s="46">
        <v>0</v>
      </c>
      <c r="AG834" s="41">
        <v>270</v>
      </c>
    </row>
    <row r="835" spans="2:33">
      <c r="B835" s="8" t="s">
        <v>8326</v>
      </c>
      <c r="C835" s="8" t="s">
        <v>82</v>
      </c>
      <c r="D835" s="8" t="s">
        <v>89</v>
      </c>
      <c r="E835" s="9">
        <v>46235</v>
      </c>
      <c r="F835" s="8" t="s">
        <v>52</v>
      </c>
      <c r="G835" s="8" t="s">
        <v>64</v>
      </c>
      <c r="H835" s="8" t="s">
        <v>53</v>
      </c>
      <c r="I835" s="8" t="s">
        <v>57</v>
      </c>
      <c r="J835" s="61">
        <v>0</v>
      </c>
      <c r="K835" s="8">
        <v>1</v>
      </c>
      <c r="L835" s="8">
        <v>4</v>
      </c>
      <c r="M835" s="8" t="s">
        <v>84</v>
      </c>
      <c r="N835" s="9">
        <v>46239</v>
      </c>
      <c r="O835" s="10">
        <v>46239.5625</v>
      </c>
      <c r="P835" s="10">
        <v>46239.75</v>
      </c>
      <c r="Q835" s="8" t="s">
        <v>60</v>
      </c>
      <c r="R835" s="8">
        <v>4</v>
      </c>
      <c r="S835" s="8">
        <v>0</v>
      </c>
      <c r="T835" s="8" t="b">
        <v>0</v>
      </c>
      <c r="U835" s="34">
        <v>270</v>
      </c>
      <c r="V835" s="34">
        <v>236</v>
      </c>
      <c r="W835" s="34">
        <v>139</v>
      </c>
      <c r="X835" s="8">
        <v>0</v>
      </c>
      <c r="Y835" s="8">
        <v>0</v>
      </c>
      <c r="Z835" s="10">
        <v>46239.565972222219</v>
      </c>
      <c r="AA835" s="10">
        <v>46239.729861111111</v>
      </c>
      <c r="AB835" s="8">
        <v>4</v>
      </c>
      <c r="AC835" s="8">
        <v>0</v>
      </c>
      <c r="AD835" s="8"/>
      <c r="AE835" s="46">
        <v>1</v>
      </c>
      <c r="AF835" s="46">
        <v>0</v>
      </c>
      <c r="AG835" s="41">
        <v>270</v>
      </c>
    </row>
    <row r="836" spans="2:33">
      <c r="B836" s="8" t="s">
        <v>8326</v>
      </c>
      <c r="C836" s="8" t="s">
        <v>82</v>
      </c>
      <c r="D836" s="8" t="s">
        <v>89</v>
      </c>
      <c r="E836" s="9">
        <v>46235</v>
      </c>
      <c r="F836" s="8" t="s">
        <v>52</v>
      </c>
      <c r="G836" s="8" t="s">
        <v>64</v>
      </c>
      <c r="H836" s="8" t="s">
        <v>53</v>
      </c>
      <c r="I836" s="8" t="s">
        <v>62</v>
      </c>
      <c r="J836" s="61">
        <v>0</v>
      </c>
      <c r="K836" s="8">
        <v>1</v>
      </c>
      <c r="L836" s="8">
        <v>4</v>
      </c>
      <c r="M836" s="8" t="s">
        <v>84</v>
      </c>
      <c r="N836" s="9">
        <v>46241</v>
      </c>
      <c r="O836" s="10">
        <v>46241.375</v>
      </c>
      <c r="P836" s="10">
        <v>46241.666666666664</v>
      </c>
      <c r="Q836" s="8" t="s">
        <v>60</v>
      </c>
      <c r="R836" s="8">
        <v>4</v>
      </c>
      <c r="S836" s="8">
        <v>0</v>
      </c>
      <c r="T836" s="8" t="b">
        <v>0</v>
      </c>
      <c r="U836" s="34">
        <v>420</v>
      </c>
      <c r="V836" s="34">
        <v>384</v>
      </c>
      <c r="W836" s="34">
        <v>277</v>
      </c>
      <c r="X836" s="8">
        <v>0</v>
      </c>
      <c r="Y836" s="8">
        <v>0</v>
      </c>
      <c r="Z836" s="10">
        <v>46241.37777777778</v>
      </c>
      <c r="AA836" s="10">
        <v>46241.644444444442</v>
      </c>
      <c r="AB836" s="8">
        <v>4</v>
      </c>
      <c r="AC836" s="8">
        <v>0</v>
      </c>
      <c r="AD836" s="8"/>
      <c r="AE836" s="46">
        <v>1</v>
      </c>
      <c r="AF836" s="46">
        <v>0</v>
      </c>
      <c r="AG836" s="41">
        <v>420</v>
      </c>
    </row>
    <row r="837" spans="2:33">
      <c r="B837" s="8" t="s">
        <v>8326</v>
      </c>
      <c r="C837" s="8" t="s">
        <v>82</v>
      </c>
      <c r="D837" s="8" t="s">
        <v>89</v>
      </c>
      <c r="E837" s="9">
        <v>46235</v>
      </c>
      <c r="F837" s="8" t="s">
        <v>52</v>
      </c>
      <c r="G837" s="8" t="s">
        <v>64</v>
      </c>
      <c r="H837" s="8" t="s">
        <v>53</v>
      </c>
      <c r="I837" s="8" t="s">
        <v>57</v>
      </c>
      <c r="J837" s="61">
        <v>0</v>
      </c>
      <c r="K837" s="8">
        <v>1</v>
      </c>
      <c r="L837" s="8">
        <v>4</v>
      </c>
      <c r="M837" s="8" t="s">
        <v>84</v>
      </c>
      <c r="N837" s="9">
        <v>46242</v>
      </c>
      <c r="O837" s="10">
        <v>46242.375</v>
      </c>
      <c r="P837" s="10">
        <v>46242.541666666664</v>
      </c>
      <c r="Q837" s="8" t="s">
        <v>60</v>
      </c>
      <c r="R837" s="8">
        <v>4</v>
      </c>
      <c r="S837" s="8">
        <v>0</v>
      </c>
      <c r="T837" s="8" t="b">
        <v>0</v>
      </c>
      <c r="U837" s="34">
        <v>240</v>
      </c>
      <c r="V837" s="34">
        <v>198</v>
      </c>
      <c r="W837" s="34">
        <v>114</v>
      </c>
      <c r="X837" s="8">
        <v>0</v>
      </c>
      <c r="Y837" s="8">
        <v>0</v>
      </c>
      <c r="Z837" s="10">
        <v>46242.37777777778</v>
      </c>
      <c r="AA837" s="10">
        <v>46242.515277777777</v>
      </c>
      <c r="AB837" s="8">
        <v>4</v>
      </c>
      <c r="AC837" s="8">
        <v>0</v>
      </c>
      <c r="AD837" s="8"/>
      <c r="AE837" s="46">
        <v>1</v>
      </c>
      <c r="AF837" s="46">
        <v>0</v>
      </c>
      <c r="AG837" s="41">
        <v>240</v>
      </c>
    </row>
    <row r="838" spans="2:33">
      <c r="B838" s="8" t="s">
        <v>8326</v>
      </c>
      <c r="C838" s="8" t="s">
        <v>82</v>
      </c>
      <c r="D838" s="8" t="s">
        <v>89</v>
      </c>
      <c r="E838" s="9">
        <v>46235</v>
      </c>
      <c r="F838" s="8" t="s">
        <v>52</v>
      </c>
      <c r="G838" s="8" t="s">
        <v>64</v>
      </c>
      <c r="H838" s="8" t="s">
        <v>53</v>
      </c>
      <c r="I838" s="8" t="s">
        <v>67</v>
      </c>
      <c r="J838" s="61">
        <v>0</v>
      </c>
      <c r="K838" s="8">
        <v>1</v>
      </c>
      <c r="L838" s="8">
        <v>4</v>
      </c>
      <c r="M838" s="8" t="s">
        <v>84</v>
      </c>
      <c r="N838" s="9">
        <v>46243</v>
      </c>
      <c r="O838" s="10">
        <v>46243.333333333336</v>
      </c>
      <c r="P838" s="10">
        <v>46243.708333333336</v>
      </c>
      <c r="Q838" s="8" t="s">
        <v>60</v>
      </c>
      <c r="R838" s="8">
        <v>4</v>
      </c>
      <c r="S838" s="8">
        <v>0</v>
      </c>
      <c r="T838" s="8" t="b">
        <v>0</v>
      </c>
      <c r="U838" s="34">
        <v>540</v>
      </c>
      <c r="V838" s="34">
        <v>503</v>
      </c>
      <c r="W838" s="34">
        <v>370</v>
      </c>
      <c r="X838" s="8">
        <v>0</v>
      </c>
      <c r="Y838" s="8">
        <v>0</v>
      </c>
      <c r="Z838" s="10">
        <v>46243.34097222222</v>
      </c>
      <c r="AA838" s="10">
        <v>46243.69027777778</v>
      </c>
      <c r="AB838" s="8">
        <v>4</v>
      </c>
      <c r="AC838" s="8">
        <v>0</v>
      </c>
      <c r="AD838" s="8"/>
      <c r="AE838" s="46">
        <v>1</v>
      </c>
      <c r="AF838" s="46">
        <v>0</v>
      </c>
      <c r="AG838" s="41">
        <v>540</v>
      </c>
    </row>
    <row r="839" spans="2:33">
      <c r="B839" s="8" t="s">
        <v>8326</v>
      </c>
      <c r="C839" s="8" t="s">
        <v>82</v>
      </c>
      <c r="D839" s="8" t="s">
        <v>89</v>
      </c>
      <c r="E839" s="9">
        <v>46235</v>
      </c>
      <c r="F839" s="8" t="s">
        <v>52</v>
      </c>
      <c r="G839" s="8" t="s">
        <v>64</v>
      </c>
      <c r="H839" s="8" t="s">
        <v>53</v>
      </c>
      <c r="I839" s="8" t="s">
        <v>54</v>
      </c>
      <c r="J839" s="61">
        <v>0</v>
      </c>
      <c r="K839" s="8">
        <v>1</v>
      </c>
      <c r="L839" s="8">
        <v>4</v>
      </c>
      <c r="M839" s="8" t="s">
        <v>84</v>
      </c>
      <c r="N839" s="9">
        <v>46244</v>
      </c>
      <c r="O839" s="10">
        <v>46244.375</v>
      </c>
      <c r="P839" s="10">
        <v>46244.5625</v>
      </c>
      <c r="Q839" s="8" t="s">
        <v>60</v>
      </c>
      <c r="R839" s="8">
        <v>4</v>
      </c>
      <c r="S839" s="8">
        <v>0</v>
      </c>
      <c r="T839" s="8" t="b">
        <v>0</v>
      </c>
      <c r="U839" s="34">
        <v>270</v>
      </c>
      <c r="V839" s="34">
        <v>239</v>
      </c>
      <c r="W839" s="34">
        <v>163</v>
      </c>
      <c r="X839" s="8">
        <v>0</v>
      </c>
      <c r="Y839" s="8">
        <v>0</v>
      </c>
      <c r="Z839" s="10">
        <v>46244.379166666666</v>
      </c>
      <c r="AA839" s="10">
        <v>46244.545138888891</v>
      </c>
      <c r="AB839" s="8">
        <v>4</v>
      </c>
      <c r="AC839" s="8">
        <v>0</v>
      </c>
      <c r="AD839" s="8"/>
      <c r="AE839" s="46">
        <v>1</v>
      </c>
      <c r="AF839" s="46">
        <v>0</v>
      </c>
      <c r="AG839" s="41">
        <v>270</v>
      </c>
    </row>
    <row r="840" spans="2:33">
      <c r="B840" s="8" t="s">
        <v>8326</v>
      </c>
      <c r="C840" s="8" t="s">
        <v>82</v>
      </c>
      <c r="D840" s="8" t="s">
        <v>89</v>
      </c>
      <c r="E840" s="9">
        <v>46235</v>
      </c>
      <c r="F840" s="8" t="s">
        <v>52</v>
      </c>
      <c r="G840" s="8" t="s">
        <v>64</v>
      </c>
      <c r="H840" s="8" t="s">
        <v>53</v>
      </c>
      <c r="I840" s="8" t="s">
        <v>62</v>
      </c>
      <c r="J840" s="61">
        <v>0</v>
      </c>
      <c r="K840" s="8">
        <v>1</v>
      </c>
      <c r="L840" s="8">
        <v>4</v>
      </c>
      <c r="M840" s="8" t="s">
        <v>84</v>
      </c>
      <c r="N840" s="9">
        <v>46245</v>
      </c>
      <c r="O840" s="10">
        <v>46245.375</v>
      </c>
      <c r="P840" s="10">
        <v>46245.666666666664</v>
      </c>
      <c r="Q840" s="8" t="s">
        <v>60</v>
      </c>
      <c r="R840" s="8">
        <v>4</v>
      </c>
      <c r="S840" s="8">
        <v>0</v>
      </c>
      <c r="T840" s="8" t="b">
        <v>0</v>
      </c>
      <c r="U840" s="34">
        <v>420</v>
      </c>
      <c r="V840" s="34">
        <v>391</v>
      </c>
      <c r="W840" s="34">
        <v>299</v>
      </c>
      <c r="X840" s="8">
        <v>0</v>
      </c>
      <c r="Y840" s="8">
        <v>0</v>
      </c>
      <c r="Z840" s="10">
        <v>46245.383333333331</v>
      </c>
      <c r="AA840" s="10">
        <v>46245.654861111114</v>
      </c>
      <c r="AB840" s="8">
        <v>4</v>
      </c>
      <c r="AC840" s="8">
        <v>0</v>
      </c>
      <c r="AD840" s="8"/>
      <c r="AE840" s="46">
        <v>1</v>
      </c>
      <c r="AF840" s="46">
        <v>0</v>
      </c>
      <c r="AG840" s="41">
        <v>420</v>
      </c>
    </row>
    <row r="841" spans="2:33">
      <c r="B841" s="8" t="s">
        <v>8326</v>
      </c>
      <c r="C841" s="8" t="s">
        <v>82</v>
      </c>
      <c r="D841" s="8" t="s">
        <v>89</v>
      </c>
      <c r="E841" s="9">
        <v>46235</v>
      </c>
      <c r="F841" s="8" t="s">
        <v>52</v>
      </c>
      <c r="G841" s="8" t="s">
        <v>64</v>
      </c>
      <c r="H841" s="8" t="s">
        <v>53</v>
      </c>
      <c r="I841" s="8" t="s">
        <v>59</v>
      </c>
      <c r="J841" s="61">
        <v>0</v>
      </c>
      <c r="K841" s="8">
        <v>1</v>
      </c>
      <c r="L841" s="8">
        <v>4</v>
      </c>
      <c r="M841" s="8" t="s">
        <v>84</v>
      </c>
      <c r="N841" s="9">
        <v>46248</v>
      </c>
      <c r="O841" s="10">
        <v>46248.5625</v>
      </c>
      <c r="P841" s="10">
        <v>46248.708333333336</v>
      </c>
      <c r="Q841" s="8" t="s">
        <v>60</v>
      </c>
      <c r="R841" s="8">
        <v>4</v>
      </c>
      <c r="S841" s="8">
        <v>0</v>
      </c>
      <c r="T841" s="8" t="b">
        <v>0</v>
      </c>
      <c r="U841" s="34">
        <v>210</v>
      </c>
      <c r="V841" s="34">
        <v>180</v>
      </c>
      <c r="W841" s="34">
        <v>109</v>
      </c>
      <c r="X841" s="8">
        <v>0</v>
      </c>
      <c r="Y841" s="8">
        <v>0</v>
      </c>
      <c r="Z841" s="10">
        <v>46248.569444444445</v>
      </c>
      <c r="AA841" s="10">
        <v>46248.694444444445</v>
      </c>
      <c r="AB841" s="8">
        <v>4</v>
      </c>
      <c r="AC841" s="8">
        <v>0</v>
      </c>
      <c r="AD841" s="8"/>
      <c r="AE841" s="46">
        <v>1</v>
      </c>
      <c r="AF841" s="46">
        <v>0</v>
      </c>
      <c r="AG841" s="41">
        <v>210</v>
      </c>
    </row>
    <row r="842" spans="2:33">
      <c r="B842" s="8" t="s">
        <v>8326</v>
      </c>
      <c r="C842" s="8" t="s">
        <v>82</v>
      </c>
      <c r="D842" s="8" t="s">
        <v>89</v>
      </c>
      <c r="E842" s="9">
        <v>46235</v>
      </c>
      <c r="F842" s="8" t="s">
        <v>52</v>
      </c>
      <c r="G842" s="8" t="s">
        <v>64</v>
      </c>
      <c r="H842" s="8" t="s">
        <v>53</v>
      </c>
      <c r="I842" s="8" t="s">
        <v>67</v>
      </c>
      <c r="J842" s="61">
        <v>0</v>
      </c>
      <c r="K842" s="8">
        <v>1</v>
      </c>
      <c r="L842" s="8">
        <v>4</v>
      </c>
      <c r="M842" s="8" t="s">
        <v>84</v>
      </c>
      <c r="N842" s="9">
        <v>46251</v>
      </c>
      <c r="O842" s="10">
        <v>46251.375</v>
      </c>
      <c r="P842" s="10">
        <v>46251.708333333336</v>
      </c>
      <c r="Q842" s="8" t="s">
        <v>60</v>
      </c>
      <c r="R842" s="8">
        <v>4</v>
      </c>
      <c r="S842" s="8">
        <v>0</v>
      </c>
      <c r="T842" s="8" t="b">
        <v>0</v>
      </c>
      <c r="U842" s="34">
        <v>480</v>
      </c>
      <c r="V842" s="34">
        <v>437</v>
      </c>
      <c r="W842" s="34">
        <v>303</v>
      </c>
      <c r="X842" s="8">
        <v>0</v>
      </c>
      <c r="Y842" s="8">
        <v>0</v>
      </c>
      <c r="Z842" s="10">
        <v>46251.382638888892</v>
      </c>
      <c r="AA842" s="10">
        <v>46251.686111111114</v>
      </c>
      <c r="AB842" s="8">
        <v>4</v>
      </c>
      <c r="AC842" s="8">
        <v>0</v>
      </c>
      <c r="AD842" s="8"/>
      <c r="AE842" s="46">
        <v>1</v>
      </c>
      <c r="AF842" s="46">
        <v>0</v>
      </c>
      <c r="AG842" s="41">
        <v>480</v>
      </c>
    </row>
    <row r="843" spans="2:33">
      <c r="B843" s="8" t="s">
        <v>8326</v>
      </c>
      <c r="C843" s="8" t="s">
        <v>82</v>
      </c>
      <c r="D843" s="8" t="s">
        <v>89</v>
      </c>
      <c r="E843" s="9">
        <v>46235</v>
      </c>
      <c r="F843" s="8" t="s">
        <v>52</v>
      </c>
      <c r="G843" s="8" t="s">
        <v>64</v>
      </c>
      <c r="H843" s="8" t="s">
        <v>53</v>
      </c>
      <c r="I843" s="8" t="s">
        <v>54</v>
      </c>
      <c r="J843" s="61">
        <v>0</v>
      </c>
      <c r="K843" s="8">
        <v>1</v>
      </c>
      <c r="L843" s="8">
        <v>4</v>
      </c>
      <c r="M843" s="8" t="s">
        <v>84</v>
      </c>
      <c r="N843" s="9">
        <v>46253</v>
      </c>
      <c r="O843" s="10">
        <v>46253.354166666664</v>
      </c>
      <c r="P843" s="10">
        <v>46253.6875</v>
      </c>
      <c r="Q843" s="8" t="s">
        <v>60</v>
      </c>
      <c r="R843" s="8">
        <v>4</v>
      </c>
      <c r="S843" s="8">
        <v>0</v>
      </c>
      <c r="T843" s="8" t="b">
        <v>0</v>
      </c>
      <c r="U843" s="34">
        <v>480</v>
      </c>
      <c r="V843" s="34">
        <v>435</v>
      </c>
      <c r="W843" s="34">
        <v>320</v>
      </c>
      <c r="X843" s="8">
        <v>0</v>
      </c>
      <c r="Y843" s="8">
        <v>0</v>
      </c>
      <c r="Z843" s="10">
        <v>46253.36041666667</v>
      </c>
      <c r="AA843" s="10">
        <v>46253.662499999999</v>
      </c>
      <c r="AB843" s="8">
        <v>4</v>
      </c>
      <c r="AC843" s="8">
        <v>0</v>
      </c>
      <c r="AD843" s="8"/>
      <c r="AE843" s="46">
        <v>1</v>
      </c>
      <c r="AF843" s="46">
        <v>0</v>
      </c>
      <c r="AG843" s="41">
        <v>480</v>
      </c>
    </row>
    <row r="844" spans="2:33">
      <c r="B844" s="8" t="s">
        <v>8326</v>
      </c>
      <c r="C844" s="8" t="s">
        <v>82</v>
      </c>
      <c r="D844" s="8" t="s">
        <v>89</v>
      </c>
      <c r="E844" s="9">
        <v>46235</v>
      </c>
      <c r="F844" s="8" t="s">
        <v>52</v>
      </c>
      <c r="G844" s="8" t="s">
        <v>64</v>
      </c>
      <c r="H844" s="8" t="s">
        <v>53</v>
      </c>
      <c r="I844" s="8" t="s">
        <v>68</v>
      </c>
      <c r="J844" s="61">
        <v>0</v>
      </c>
      <c r="K844" s="8">
        <v>1</v>
      </c>
      <c r="L844" s="8">
        <v>4</v>
      </c>
      <c r="M844" s="8" t="s">
        <v>84</v>
      </c>
      <c r="N844" s="9">
        <v>46254</v>
      </c>
      <c r="O844" s="10">
        <v>46254.333333333336</v>
      </c>
      <c r="P844" s="10">
        <v>46254.541666666664</v>
      </c>
      <c r="Q844" s="8" t="s">
        <v>60</v>
      </c>
      <c r="R844" s="8">
        <v>4</v>
      </c>
      <c r="S844" s="8">
        <v>0</v>
      </c>
      <c r="T844" s="8" t="b">
        <v>0</v>
      </c>
      <c r="U844" s="34">
        <v>300</v>
      </c>
      <c r="V844" s="34">
        <v>280</v>
      </c>
      <c r="W844" s="34">
        <v>176</v>
      </c>
      <c r="X844" s="8">
        <v>0</v>
      </c>
      <c r="Y844" s="8">
        <v>0</v>
      </c>
      <c r="Z844" s="10">
        <v>46254.341666666667</v>
      </c>
      <c r="AA844" s="10">
        <v>46254.536111111112</v>
      </c>
      <c r="AB844" s="8">
        <v>4</v>
      </c>
      <c r="AC844" s="8">
        <v>0</v>
      </c>
      <c r="AD844" s="8"/>
      <c r="AE844" s="46">
        <v>1</v>
      </c>
      <c r="AF844" s="46">
        <v>0</v>
      </c>
      <c r="AG844" s="41">
        <v>300</v>
      </c>
    </row>
    <row r="845" spans="2:33">
      <c r="B845" s="8" t="s">
        <v>8326</v>
      </c>
      <c r="C845" s="8" t="s">
        <v>82</v>
      </c>
      <c r="D845" s="8" t="s">
        <v>89</v>
      </c>
      <c r="E845" s="9">
        <v>46235</v>
      </c>
      <c r="F845" s="8" t="s">
        <v>52</v>
      </c>
      <c r="G845" s="8" t="s">
        <v>64</v>
      </c>
      <c r="H845" s="8" t="s">
        <v>53</v>
      </c>
      <c r="I845" s="8" t="s">
        <v>68</v>
      </c>
      <c r="J845" s="61">
        <v>0</v>
      </c>
      <c r="K845" s="8">
        <v>1</v>
      </c>
      <c r="L845" s="8">
        <v>4</v>
      </c>
      <c r="M845" s="8" t="s">
        <v>84</v>
      </c>
      <c r="N845" s="9">
        <v>46256</v>
      </c>
      <c r="O845" s="10">
        <v>46256.333333333336</v>
      </c>
      <c r="P845" s="10">
        <v>46256.666666666664</v>
      </c>
      <c r="Q845" s="8" t="s">
        <v>60</v>
      </c>
      <c r="R845" s="8">
        <v>4</v>
      </c>
      <c r="S845" s="8">
        <v>0</v>
      </c>
      <c r="T845" s="8" t="b">
        <v>0</v>
      </c>
      <c r="U845" s="34">
        <v>480</v>
      </c>
      <c r="V845" s="34">
        <v>427</v>
      </c>
      <c r="W845" s="34">
        <v>323</v>
      </c>
      <c r="X845" s="8">
        <v>0</v>
      </c>
      <c r="Y845" s="8">
        <v>0</v>
      </c>
      <c r="Z845" s="10">
        <v>46256.34097222222</v>
      </c>
      <c r="AA845" s="10">
        <v>46256.637499999997</v>
      </c>
      <c r="AB845" s="8">
        <v>4</v>
      </c>
      <c r="AC845" s="8">
        <v>0</v>
      </c>
      <c r="AD845" s="8"/>
      <c r="AE845" s="46">
        <v>1</v>
      </c>
      <c r="AF845" s="46">
        <v>0</v>
      </c>
      <c r="AG845" s="41">
        <v>480</v>
      </c>
    </row>
    <row r="846" spans="2:33">
      <c r="B846" s="8" t="s">
        <v>8326</v>
      </c>
      <c r="C846" s="8" t="s">
        <v>82</v>
      </c>
      <c r="D846" s="8" t="s">
        <v>89</v>
      </c>
      <c r="E846" s="9">
        <v>46235</v>
      </c>
      <c r="F846" s="8" t="s">
        <v>52</v>
      </c>
      <c r="G846" s="8" t="s">
        <v>64</v>
      </c>
      <c r="H846" s="8" t="s">
        <v>53</v>
      </c>
      <c r="I846" s="8" t="s">
        <v>54</v>
      </c>
      <c r="J846" s="61">
        <v>0</v>
      </c>
      <c r="K846" s="8">
        <v>1</v>
      </c>
      <c r="L846" s="8">
        <v>4</v>
      </c>
      <c r="M846" s="8" t="s">
        <v>84</v>
      </c>
      <c r="N846" s="9">
        <v>46257</v>
      </c>
      <c r="O846" s="10">
        <v>46257.333333333336</v>
      </c>
      <c r="P846" s="10">
        <v>46257.625</v>
      </c>
      <c r="Q846" s="8" t="s">
        <v>60</v>
      </c>
      <c r="R846" s="8">
        <v>4</v>
      </c>
      <c r="S846" s="8">
        <v>0</v>
      </c>
      <c r="T846" s="8" t="b">
        <v>0</v>
      </c>
      <c r="U846" s="34">
        <v>420</v>
      </c>
      <c r="V846" s="34">
        <v>394</v>
      </c>
      <c r="W846" s="34">
        <v>297</v>
      </c>
      <c r="X846" s="8">
        <v>0</v>
      </c>
      <c r="Y846" s="8">
        <v>0</v>
      </c>
      <c r="Z846" s="10">
        <v>46257.336805555555</v>
      </c>
      <c r="AA846" s="10">
        <v>46257.61041666667</v>
      </c>
      <c r="AB846" s="8">
        <v>4</v>
      </c>
      <c r="AC846" s="8">
        <v>0</v>
      </c>
      <c r="AD846" s="8"/>
      <c r="AE846" s="46">
        <v>1</v>
      </c>
      <c r="AF846" s="46">
        <v>0</v>
      </c>
      <c r="AG846" s="41">
        <v>420</v>
      </c>
    </row>
    <row r="847" spans="2:33">
      <c r="B847" s="8" t="s">
        <v>8326</v>
      </c>
      <c r="C847" s="8" t="s">
        <v>82</v>
      </c>
      <c r="D847" s="8" t="s">
        <v>89</v>
      </c>
      <c r="E847" s="9">
        <v>46235</v>
      </c>
      <c r="F847" s="8" t="s">
        <v>52</v>
      </c>
      <c r="G847" s="8" t="s">
        <v>64</v>
      </c>
      <c r="H847" s="8" t="s">
        <v>53</v>
      </c>
      <c r="I847" s="8" t="s">
        <v>62</v>
      </c>
      <c r="J847" s="61">
        <v>0</v>
      </c>
      <c r="K847" s="8">
        <v>1</v>
      </c>
      <c r="L847" s="8">
        <v>4</v>
      </c>
      <c r="M847" s="8" t="s">
        <v>84</v>
      </c>
      <c r="N847" s="9">
        <v>46260</v>
      </c>
      <c r="O847" s="10">
        <v>46260.333333333336</v>
      </c>
      <c r="P847" s="10">
        <v>46260.708333333336</v>
      </c>
      <c r="Q847" s="8" t="s">
        <v>60</v>
      </c>
      <c r="R847" s="8">
        <v>4</v>
      </c>
      <c r="S847" s="8">
        <v>0</v>
      </c>
      <c r="T847" s="8" t="b">
        <v>0</v>
      </c>
      <c r="U847" s="34">
        <v>540</v>
      </c>
      <c r="V847" s="34">
        <v>492</v>
      </c>
      <c r="W847" s="34">
        <v>375</v>
      </c>
      <c r="X847" s="8">
        <v>0</v>
      </c>
      <c r="Y847" s="8">
        <v>0</v>
      </c>
      <c r="Z847" s="10">
        <v>46260.338194444441</v>
      </c>
      <c r="AA847" s="10">
        <v>46260.679861111108</v>
      </c>
      <c r="AB847" s="8">
        <v>4</v>
      </c>
      <c r="AC847" s="8">
        <v>0</v>
      </c>
      <c r="AD847" s="8"/>
      <c r="AE847" s="46">
        <v>1</v>
      </c>
      <c r="AF847" s="46">
        <v>0</v>
      </c>
      <c r="AG847" s="41">
        <v>540</v>
      </c>
    </row>
    <row r="848" spans="2:33">
      <c r="B848" s="8" t="s">
        <v>8326</v>
      </c>
      <c r="C848" s="8" t="s">
        <v>82</v>
      </c>
      <c r="D848" s="8" t="s">
        <v>89</v>
      </c>
      <c r="E848" s="9">
        <v>46235</v>
      </c>
      <c r="F848" s="8" t="s">
        <v>52</v>
      </c>
      <c r="G848" s="8" t="s">
        <v>64</v>
      </c>
      <c r="H848" s="8" t="s">
        <v>53</v>
      </c>
      <c r="I848" s="8" t="s">
        <v>59</v>
      </c>
      <c r="J848" s="61">
        <v>0</v>
      </c>
      <c r="K848" s="8">
        <v>1</v>
      </c>
      <c r="L848" s="8">
        <v>4</v>
      </c>
      <c r="M848" s="8" t="s">
        <v>84</v>
      </c>
      <c r="N848" s="9">
        <v>46265</v>
      </c>
      <c r="O848" s="10">
        <v>46265.333333333336</v>
      </c>
      <c r="P848" s="10">
        <v>46265.5</v>
      </c>
      <c r="Q848" s="8" t="s">
        <v>60</v>
      </c>
      <c r="R848" s="8">
        <v>4</v>
      </c>
      <c r="S848" s="8">
        <v>0</v>
      </c>
      <c r="T848" s="8" t="b">
        <v>0</v>
      </c>
      <c r="U848" s="34">
        <v>240</v>
      </c>
      <c r="V848" s="34">
        <v>225</v>
      </c>
      <c r="W848" s="34">
        <v>138</v>
      </c>
      <c r="X848" s="8">
        <v>0</v>
      </c>
      <c r="Y848" s="8">
        <v>0</v>
      </c>
      <c r="Z848" s="10">
        <v>46265.336805555555</v>
      </c>
      <c r="AA848" s="10">
        <v>46265.493055555555</v>
      </c>
      <c r="AB848" s="8">
        <v>4</v>
      </c>
      <c r="AC848" s="8">
        <v>0</v>
      </c>
      <c r="AD848" s="8"/>
      <c r="AE848" s="46">
        <v>1</v>
      </c>
      <c r="AF848" s="46">
        <v>0</v>
      </c>
      <c r="AG848" s="41">
        <v>240</v>
      </c>
    </row>
    <row r="849" spans="2:33">
      <c r="B849" s="8" t="s">
        <v>8326</v>
      </c>
      <c r="C849" s="8" t="s">
        <v>82</v>
      </c>
      <c r="D849" s="8" t="s">
        <v>90</v>
      </c>
      <c r="E849" s="9">
        <v>46235</v>
      </c>
      <c r="F849" s="8" t="s">
        <v>52</v>
      </c>
      <c r="G849" s="8" t="s">
        <v>77</v>
      </c>
      <c r="H849" s="8" t="s">
        <v>53</v>
      </c>
      <c r="I849" s="8" t="s">
        <v>79</v>
      </c>
      <c r="J849" s="61">
        <v>0</v>
      </c>
      <c r="K849" s="8">
        <v>1</v>
      </c>
      <c r="L849" s="8">
        <v>4</v>
      </c>
      <c r="M849" s="8" t="s">
        <v>91</v>
      </c>
      <c r="N849" s="9">
        <v>46236</v>
      </c>
      <c r="O849" s="10">
        <v>46236.541666666664</v>
      </c>
      <c r="P849" s="10">
        <v>46236.6875</v>
      </c>
      <c r="Q849" s="8" t="s">
        <v>60</v>
      </c>
      <c r="R849" s="8">
        <v>4</v>
      </c>
      <c r="S849" s="8">
        <v>0</v>
      </c>
      <c r="T849" s="8" t="b">
        <v>0</v>
      </c>
      <c r="U849" s="34">
        <v>210</v>
      </c>
      <c r="V849" s="34">
        <v>180</v>
      </c>
      <c r="W849" s="34">
        <v>98</v>
      </c>
      <c r="X849" s="8">
        <v>0</v>
      </c>
      <c r="Y849" s="8">
        <v>0</v>
      </c>
      <c r="Z849" s="10">
        <v>46236.543749999997</v>
      </c>
      <c r="AA849" s="10">
        <v>46236.668749999997</v>
      </c>
      <c r="AB849" s="8">
        <v>4</v>
      </c>
      <c r="AC849" s="8">
        <v>0</v>
      </c>
      <c r="AD849" s="8"/>
      <c r="AE849" s="46">
        <v>1</v>
      </c>
      <c r="AF849" s="46">
        <v>0</v>
      </c>
      <c r="AG849" s="41">
        <v>210</v>
      </c>
    </row>
    <row r="850" spans="2:33">
      <c r="B850" s="8" t="s">
        <v>8326</v>
      </c>
      <c r="C850" s="8" t="s">
        <v>82</v>
      </c>
      <c r="D850" s="8" t="s">
        <v>90</v>
      </c>
      <c r="E850" s="9">
        <v>46235</v>
      </c>
      <c r="F850" s="8" t="s">
        <v>52</v>
      </c>
      <c r="G850" s="8" t="s">
        <v>77</v>
      </c>
      <c r="H850" s="8" t="s">
        <v>53</v>
      </c>
      <c r="I850" s="8" t="s">
        <v>79</v>
      </c>
      <c r="J850" s="61">
        <v>0</v>
      </c>
      <c r="K850" s="8">
        <v>1</v>
      </c>
      <c r="L850" s="8">
        <v>4</v>
      </c>
      <c r="M850" s="8" t="s">
        <v>91</v>
      </c>
      <c r="N850" s="9">
        <v>46237</v>
      </c>
      <c r="O850" s="10">
        <v>46237.354166666664</v>
      </c>
      <c r="P850" s="10">
        <v>46237.5625</v>
      </c>
      <c r="Q850" s="8" t="s">
        <v>60</v>
      </c>
      <c r="R850" s="8">
        <v>4</v>
      </c>
      <c r="S850" s="8">
        <v>0</v>
      </c>
      <c r="T850" s="8" t="b">
        <v>0</v>
      </c>
      <c r="U850" s="34">
        <v>300</v>
      </c>
      <c r="V850" s="34">
        <v>264</v>
      </c>
      <c r="W850" s="34">
        <v>164</v>
      </c>
      <c r="X850" s="8">
        <v>0</v>
      </c>
      <c r="Y850" s="8">
        <v>0</v>
      </c>
      <c r="Z850" s="10">
        <v>46237.355555555558</v>
      </c>
      <c r="AA850" s="10">
        <v>46237.538888888892</v>
      </c>
      <c r="AB850" s="8">
        <v>4</v>
      </c>
      <c r="AC850" s="8">
        <v>0</v>
      </c>
      <c r="AD850" s="8"/>
      <c r="AE850" s="46">
        <v>1</v>
      </c>
      <c r="AF850" s="46">
        <v>0</v>
      </c>
      <c r="AG850" s="41">
        <v>300</v>
      </c>
    </row>
    <row r="851" spans="2:33">
      <c r="B851" s="8" t="s">
        <v>8326</v>
      </c>
      <c r="C851" s="8" t="s">
        <v>82</v>
      </c>
      <c r="D851" s="8" t="s">
        <v>90</v>
      </c>
      <c r="E851" s="9">
        <v>46235</v>
      </c>
      <c r="F851" s="8" t="s">
        <v>52</v>
      </c>
      <c r="G851" s="8" t="s">
        <v>77</v>
      </c>
      <c r="H851" s="8" t="s">
        <v>53</v>
      </c>
      <c r="I851" s="8" t="s">
        <v>79</v>
      </c>
      <c r="J851" s="61">
        <v>0</v>
      </c>
      <c r="K851" s="8">
        <v>1</v>
      </c>
      <c r="L851" s="8">
        <v>4</v>
      </c>
      <c r="M851" s="8" t="s">
        <v>91</v>
      </c>
      <c r="N851" s="9">
        <v>46238</v>
      </c>
      <c r="O851" s="10">
        <v>46238.3125</v>
      </c>
      <c r="P851" s="10">
        <v>46238.5625</v>
      </c>
      <c r="Q851" s="8" t="s">
        <v>60</v>
      </c>
      <c r="R851" s="8">
        <v>4</v>
      </c>
      <c r="S851" s="8">
        <v>0</v>
      </c>
      <c r="T851" s="8" t="b">
        <v>0</v>
      </c>
      <c r="U851" s="34">
        <v>360</v>
      </c>
      <c r="V851" s="34">
        <v>328</v>
      </c>
      <c r="W851" s="34">
        <v>247</v>
      </c>
      <c r="X851" s="8">
        <v>0</v>
      </c>
      <c r="Y851" s="8">
        <v>0</v>
      </c>
      <c r="Z851" s="10">
        <v>46238.313888888886</v>
      </c>
      <c r="AA851" s="10">
        <v>46238.541666666664</v>
      </c>
      <c r="AB851" s="8">
        <v>4</v>
      </c>
      <c r="AC851" s="8">
        <v>0</v>
      </c>
      <c r="AD851" s="8"/>
      <c r="AE851" s="46">
        <v>1</v>
      </c>
      <c r="AF851" s="46">
        <v>0</v>
      </c>
      <c r="AG851" s="41">
        <v>360</v>
      </c>
    </row>
    <row r="852" spans="2:33">
      <c r="B852" s="8" t="s">
        <v>8326</v>
      </c>
      <c r="C852" s="8" t="s">
        <v>82</v>
      </c>
      <c r="D852" s="8" t="s">
        <v>90</v>
      </c>
      <c r="E852" s="9">
        <v>46235</v>
      </c>
      <c r="F852" s="8" t="s">
        <v>52</v>
      </c>
      <c r="G852" s="8" t="s">
        <v>77</v>
      </c>
      <c r="H852" s="8" t="s">
        <v>53</v>
      </c>
      <c r="I852" s="8" t="s">
        <v>79</v>
      </c>
      <c r="J852" s="61">
        <v>0</v>
      </c>
      <c r="K852" s="8">
        <v>1</v>
      </c>
      <c r="L852" s="8">
        <v>4</v>
      </c>
      <c r="M852" s="8" t="s">
        <v>91</v>
      </c>
      <c r="N852" s="9">
        <v>46241</v>
      </c>
      <c r="O852" s="10">
        <v>46241.375</v>
      </c>
      <c r="P852" s="10">
        <v>46241.75</v>
      </c>
      <c r="Q852" s="8" t="s">
        <v>60</v>
      </c>
      <c r="R852" s="8">
        <v>4</v>
      </c>
      <c r="S852" s="8">
        <v>0</v>
      </c>
      <c r="T852" s="8" t="b">
        <v>0</v>
      </c>
      <c r="U852" s="34">
        <v>540</v>
      </c>
      <c r="V852" s="34">
        <v>504</v>
      </c>
      <c r="W852" s="34">
        <v>376</v>
      </c>
      <c r="X852" s="8">
        <v>0</v>
      </c>
      <c r="Y852" s="8">
        <v>0</v>
      </c>
      <c r="Z852" s="10">
        <v>46241.381944444445</v>
      </c>
      <c r="AA852" s="10">
        <v>46241.731944444444</v>
      </c>
      <c r="AB852" s="8">
        <v>4</v>
      </c>
      <c r="AC852" s="8">
        <v>0</v>
      </c>
      <c r="AD852" s="8"/>
      <c r="AE852" s="46">
        <v>1</v>
      </c>
      <c r="AF852" s="46">
        <v>0</v>
      </c>
      <c r="AG852" s="41">
        <v>540</v>
      </c>
    </row>
    <row r="853" spans="2:33">
      <c r="B853" s="8" t="s">
        <v>8326</v>
      </c>
      <c r="C853" s="8" t="s">
        <v>82</v>
      </c>
      <c r="D853" s="8" t="s">
        <v>90</v>
      </c>
      <c r="E853" s="9">
        <v>46235</v>
      </c>
      <c r="F853" s="8" t="s">
        <v>52</v>
      </c>
      <c r="G853" s="8" t="s">
        <v>77</v>
      </c>
      <c r="H853" s="8" t="s">
        <v>53</v>
      </c>
      <c r="I853" s="8" t="s">
        <v>79</v>
      </c>
      <c r="J853" s="61">
        <v>0</v>
      </c>
      <c r="K853" s="8">
        <v>1</v>
      </c>
      <c r="L853" s="8">
        <v>4</v>
      </c>
      <c r="M853" s="8" t="s">
        <v>91</v>
      </c>
      <c r="N853" s="9">
        <v>46242</v>
      </c>
      <c r="O853" s="10">
        <v>46242.354166666664</v>
      </c>
      <c r="P853" s="10">
        <v>46242.6875</v>
      </c>
      <c r="Q853" s="8" t="s">
        <v>60</v>
      </c>
      <c r="R853" s="8">
        <v>4</v>
      </c>
      <c r="S853" s="8">
        <v>0</v>
      </c>
      <c r="T853" s="8" t="b">
        <v>0</v>
      </c>
      <c r="U853" s="34">
        <v>480</v>
      </c>
      <c r="V853" s="34">
        <v>453</v>
      </c>
      <c r="W853" s="34">
        <v>344</v>
      </c>
      <c r="X853" s="8">
        <v>0</v>
      </c>
      <c r="Y853" s="8">
        <v>0</v>
      </c>
      <c r="Z853" s="10">
        <v>46242.355555555558</v>
      </c>
      <c r="AA853" s="10">
        <v>46242.670138888891</v>
      </c>
      <c r="AB853" s="8">
        <v>4</v>
      </c>
      <c r="AC853" s="8">
        <v>0</v>
      </c>
      <c r="AD853" s="8"/>
      <c r="AE853" s="46">
        <v>1</v>
      </c>
      <c r="AF853" s="46">
        <v>0</v>
      </c>
      <c r="AG853" s="41">
        <v>480</v>
      </c>
    </row>
    <row r="854" spans="2:33">
      <c r="B854" s="8" t="s">
        <v>8326</v>
      </c>
      <c r="C854" s="8" t="s">
        <v>82</v>
      </c>
      <c r="D854" s="8" t="s">
        <v>90</v>
      </c>
      <c r="E854" s="9">
        <v>46235</v>
      </c>
      <c r="F854" s="8" t="s">
        <v>52</v>
      </c>
      <c r="G854" s="8" t="s">
        <v>77</v>
      </c>
      <c r="H854" s="8" t="s">
        <v>53</v>
      </c>
      <c r="I854" s="8" t="s">
        <v>79</v>
      </c>
      <c r="J854" s="61">
        <v>0</v>
      </c>
      <c r="K854" s="8">
        <v>1</v>
      </c>
      <c r="L854" s="8">
        <v>4</v>
      </c>
      <c r="M854" s="8" t="s">
        <v>91</v>
      </c>
      <c r="N854" s="9">
        <v>46244</v>
      </c>
      <c r="O854" s="10">
        <v>46244.354166666664</v>
      </c>
      <c r="P854" s="10">
        <v>46244.520833333336</v>
      </c>
      <c r="Q854" s="8" t="s">
        <v>60</v>
      </c>
      <c r="R854" s="8">
        <v>4</v>
      </c>
      <c r="S854" s="8">
        <v>0</v>
      </c>
      <c r="T854" s="8" t="b">
        <v>0</v>
      </c>
      <c r="U854" s="34">
        <v>240</v>
      </c>
      <c r="V854" s="34">
        <v>216</v>
      </c>
      <c r="W854" s="34">
        <v>133</v>
      </c>
      <c r="X854" s="8">
        <v>0</v>
      </c>
      <c r="Y854" s="8">
        <v>0</v>
      </c>
      <c r="Z854" s="10">
        <v>46244.36041666667</v>
      </c>
      <c r="AA854" s="10">
        <v>46244.510416666664</v>
      </c>
      <c r="AB854" s="8">
        <v>4</v>
      </c>
      <c r="AC854" s="8">
        <v>0</v>
      </c>
      <c r="AD854" s="8"/>
      <c r="AE854" s="46">
        <v>1</v>
      </c>
      <c r="AF854" s="46">
        <v>0</v>
      </c>
      <c r="AG854" s="41">
        <v>240</v>
      </c>
    </row>
    <row r="855" spans="2:33">
      <c r="B855" s="8" t="s">
        <v>8326</v>
      </c>
      <c r="C855" s="8" t="s">
        <v>82</v>
      </c>
      <c r="D855" s="8" t="s">
        <v>90</v>
      </c>
      <c r="E855" s="9">
        <v>46235</v>
      </c>
      <c r="F855" s="8" t="s">
        <v>52</v>
      </c>
      <c r="G855" s="8" t="s">
        <v>77</v>
      </c>
      <c r="H855" s="8" t="s">
        <v>53</v>
      </c>
      <c r="I855" s="8" t="s">
        <v>79</v>
      </c>
      <c r="J855" s="61">
        <v>0</v>
      </c>
      <c r="K855" s="8">
        <v>1</v>
      </c>
      <c r="L855" s="8">
        <v>4</v>
      </c>
      <c r="M855" s="8" t="s">
        <v>91</v>
      </c>
      <c r="N855" s="9">
        <v>46250</v>
      </c>
      <c r="O855" s="10">
        <v>46250.354166666664</v>
      </c>
      <c r="P855" s="10">
        <v>46250.6875</v>
      </c>
      <c r="Q855" s="8" t="s">
        <v>60</v>
      </c>
      <c r="R855" s="8">
        <v>4</v>
      </c>
      <c r="S855" s="8">
        <v>0</v>
      </c>
      <c r="T855" s="8" t="b">
        <v>0</v>
      </c>
      <c r="U855" s="34">
        <v>480</v>
      </c>
      <c r="V855" s="34">
        <v>450</v>
      </c>
      <c r="W855" s="34">
        <v>312</v>
      </c>
      <c r="X855" s="8">
        <v>0</v>
      </c>
      <c r="Y855" s="8">
        <v>0</v>
      </c>
      <c r="Z855" s="10">
        <v>46250.35833333333</v>
      </c>
      <c r="AA855" s="10">
        <v>46250.67083333333</v>
      </c>
      <c r="AB855" s="8">
        <v>4</v>
      </c>
      <c r="AC855" s="8">
        <v>0</v>
      </c>
      <c r="AD855" s="8"/>
      <c r="AE855" s="46">
        <v>1</v>
      </c>
      <c r="AF855" s="46">
        <v>0</v>
      </c>
      <c r="AG855" s="41">
        <v>480</v>
      </c>
    </row>
    <row r="856" spans="2:33">
      <c r="B856" s="8" t="s">
        <v>8326</v>
      </c>
      <c r="C856" s="8" t="s">
        <v>82</v>
      </c>
      <c r="D856" s="8" t="s">
        <v>90</v>
      </c>
      <c r="E856" s="9">
        <v>46235</v>
      </c>
      <c r="F856" s="8" t="s">
        <v>52</v>
      </c>
      <c r="G856" s="8" t="s">
        <v>77</v>
      </c>
      <c r="H856" s="8" t="s">
        <v>53</v>
      </c>
      <c r="I856" s="8" t="s">
        <v>79</v>
      </c>
      <c r="J856" s="61">
        <v>0</v>
      </c>
      <c r="K856" s="8">
        <v>1</v>
      </c>
      <c r="L856" s="8">
        <v>4</v>
      </c>
      <c r="M856" s="8" t="s">
        <v>91</v>
      </c>
      <c r="N856" s="9">
        <v>46252</v>
      </c>
      <c r="O856" s="10">
        <v>46252.541666666664</v>
      </c>
      <c r="P856" s="10">
        <v>46252.729166666664</v>
      </c>
      <c r="Q856" s="8" t="s">
        <v>60</v>
      </c>
      <c r="R856" s="8">
        <v>4</v>
      </c>
      <c r="S856" s="8">
        <v>0</v>
      </c>
      <c r="T856" s="8" t="b">
        <v>0</v>
      </c>
      <c r="U856" s="34">
        <v>270</v>
      </c>
      <c r="V856" s="34">
        <v>237</v>
      </c>
      <c r="W856" s="34">
        <v>156</v>
      </c>
      <c r="X856" s="8">
        <v>0</v>
      </c>
      <c r="Y856" s="8">
        <v>0</v>
      </c>
      <c r="Z856" s="10">
        <v>46252.54583333333</v>
      </c>
      <c r="AA856" s="10">
        <v>46252.710416666669</v>
      </c>
      <c r="AB856" s="8">
        <v>4</v>
      </c>
      <c r="AC856" s="8">
        <v>0</v>
      </c>
      <c r="AD856" s="8"/>
      <c r="AE856" s="46">
        <v>1</v>
      </c>
      <c r="AF856" s="46">
        <v>0</v>
      </c>
      <c r="AG856" s="41">
        <v>270</v>
      </c>
    </row>
    <row r="857" spans="2:33">
      <c r="B857" s="8" t="s">
        <v>8326</v>
      </c>
      <c r="C857" s="8" t="s">
        <v>82</v>
      </c>
      <c r="D857" s="8" t="s">
        <v>90</v>
      </c>
      <c r="E857" s="9">
        <v>46235</v>
      </c>
      <c r="F857" s="8" t="s">
        <v>52</v>
      </c>
      <c r="G857" s="8" t="s">
        <v>77</v>
      </c>
      <c r="H857" s="8" t="s">
        <v>53</v>
      </c>
      <c r="I857" s="8" t="s">
        <v>79</v>
      </c>
      <c r="J857" s="61">
        <v>0</v>
      </c>
      <c r="K857" s="8">
        <v>1</v>
      </c>
      <c r="L857" s="8">
        <v>4</v>
      </c>
      <c r="M857" s="8" t="s">
        <v>91</v>
      </c>
      <c r="N857" s="9">
        <v>46256</v>
      </c>
      <c r="O857" s="10">
        <v>46256.541666666664</v>
      </c>
      <c r="P857" s="10">
        <v>46256.6875</v>
      </c>
      <c r="Q857" s="8" t="s">
        <v>60</v>
      </c>
      <c r="R857" s="8">
        <v>4</v>
      </c>
      <c r="S857" s="8">
        <v>0</v>
      </c>
      <c r="T857" s="8" t="b">
        <v>0</v>
      </c>
      <c r="U857" s="34">
        <v>210</v>
      </c>
      <c r="V857" s="34">
        <v>188</v>
      </c>
      <c r="W857" s="34">
        <v>112</v>
      </c>
      <c r="X857" s="8">
        <v>0</v>
      </c>
      <c r="Y857" s="8">
        <v>0</v>
      </c>
      <c r="Z857" s="10">
        <v>46256.543749999997</v>
      </c>
      <c r="AA857" s="10">
        <v>46256.674305555556</v>
      </c>
      <c r="AB857" s="8">
        <v>4</v>
      </c>
      <c r="AC857" s="8">
        <v>0</v>
      </c>
      <c r="AD857" s="8"/>
      <c r="AE857" s="46">
        <v>1</v>
      </c>
      <c r="AF857" s="46">
        <v>0</v>
      </c>
      <c r="AG857" s="41">
        <v>210</v>
      </c>
    </row>
    <row r="858" spans="2:33">
      <c r="B858" s="8" t="s">
        <v>8326</v>
      </c>
      <c r="C858" s="8" t="s">
        <v>82</v>
      </c>
      <c r="D858" s="8" t="s">
        <v>90</v>
      </c>
      <c r="E858" s="9">
        <v>46235</v>
      </c>
      <c r="F858" s="8" t="s">
        <v>52</v>
      </c>
      <c r="G858" s="8" t="s">
        <v>77</v>
      </c>
      <c r="H858" s="8" t="s">
        <v>53</v>
      </c>
      <c r="I858" s="8" t="s">
        <v>79</v>
      </c>
      <c r="J858" s="61">
        <v>0</v>
      </c>
      <c r="K858" s="8">
        <v>1</v>
      </c>
      <c r="L858" s="8">
        <v>4</v>
      </c>
      <c r="M858" s="8" t="s">
        <v>91</v>
      </c>
      <c r="N858" s="9">
        <v>46259</v>
      </c>
      <c r="O858" s="10">
        <v>46259.354166666664</v>
      </c>
      <c r="P858" s="10">
        <v>46259.479166666664</v>
      </c>
      <c r="Q858" s="8" t="s">
        <v>60</v>
      </c>
      <c r="R858" s="8">
        <v>4</v>
      </c>
      <c r="S858" s="8">
        <v>0</v>
      </c>
      <c r="T858" s="8" t="b">
        <v>0</v>
      </c>
      <c r="U858" s="34">
        <v>180</v>
      </c>
      <c r="V858" s="34">
        <v>166</v>
      </c>
      <c r="W858" s="34">
        <v>80</v>
      </c>
      <c r="X858" s="8">
        <v>0</v>
      </c>
      <c r="Y858" s="8">
        <v>0</v>
      </c>
      <c r="Z858" s="10">
        <v>46259.35833333333</v>
      </c>
      <c r="AA858" s="10">
        <v>46259.473611111112</v>
      </c>
      <c r="AB858" s="8">
        <v>4</v>
      </c>
      <c r="AC858" s="8">
        <v>0</v>
      </c>
      <c r="AD858" s="8"/>
      <c r="AE858" s="46">
        <v>1</v>
      </c>
      <c r="AF858" s="46">
        <v>0</v>
      </c>
      <c r="AG858" s="41">
        <v>180</v>
      </c>
    </row>
    <row r="859" spans="2:33">
      <c r="B859" s="8" t="s">
        <v>8326</v>
      </c>
      <c r="C859" s="8" t="s">
        <v>82</v>
      </c>
      <c r="D859" s="8" t="s">
        <v>90</v>
      </c>
      <c r="E859" s="9">
        <v>46235</v>
      </c>
      <c r="F859" s="8" t="s">
        <v>52</v>
      </c>
      <c r="G859" s="8" t="s">
        <v>77</v>
      </c>
      <c r="H859" s="8" t="s">
        <v>53</v>
      </c>
      <c r="I859" s="8" t="s">
        <v>79</v>
      </c>
      <c r="J859" s="61">
        <v>0</v>
      </c>
      <c r="K859" s="8">
        <v>1</v>
      </c>
      <c r="L859" s="8">
        <v>4</v>
      </c>
      <c r="M859" s="8" t="s">
        <v>91</v>
      </c>
      <c r="N859" s="9">
        <v>46261</v>
      </c>
      <c r="O859" s="10">
        <v>46261.333333333336</v>
      </c>
      <c r="P859" s="10">
        <v>46261.541666666664</v>
      </c>
      <c r="Q859" s="8" t="s">
        <v>60</v>
      </c>
      <c r="R859" s="8">
        <v>4</v>
      </c>
      <c r="S859" s="8">
        <v>0</v>
      </c>
      <c r="T859" s="8" t="b">
        <v>0</v>
      </c>
      <c r="U859" s="34">
        <v>300</v>
      </c>
      <c r="V859" s="34">
        <v>271</v>
      </c>
      <c r="W859" s="34">
        <v>173</v>
      </c>
      <c r="X859" s="8">
        <v>0</v>
      </c>
      <c r="Y859" s="8">
        <v>0</v>
      </c>
      <c r="Z859" s="10">
        <v>46261.336111111108</v>
      </c>
      <c r="AA859" s="10">
        <v>46261.524305555555</v>
      </c>
      <c r="AB859" s="8">
        <v>4</v>
      </c>
      <c r="AC859" s="8">
        <v>0</v>
      </c>
      <c r="AD859" s="8"/>
      <c r="AE859" s="46">
        <v>1</v>
      </c>
      <c r="AF859" s="46">
        <v>0</v>
      </c>
      <c r="AG859" s="41">
        <v>300</v>
      </c>
    </row>
    <row r="860" spans="2:33">
      <c r="B860" s="8" t="s">
        <v>8326</v>
      </c>
      <c r="C860" s="8" t="s">
        <v>82</v>
      </c>
      <c r="D860" s="8" t="s">
        <v>90</v>
      </c>
      <c r="E860" s="9">
        <v>46235</v>
      </c>
      <c r="F860" s="8" t="s">
        <v>52</v>
      </c>
      <c r="G860" s="8" t="s">
        <v>77</v>
      </c>
      <c r="H860" s="8" t="s">
        <v>53</v>
      </c>
      <c r="I860" s="8" t="s">
        <v>79</v>
      </c>
      <c r="J860" s="61">
        <v>0</v>
      </c>
      <c r="K860" s="8">
        <v>1</v>
      </c>
      <c r="L860" s="8">
        <v>4</v>
      </c>
      <c r="M860" s="8" t="s">
        <v>91</v>
      </c>
      <c r="N860" s="9">
        <v>46262</v>
      </c>
      <c r="O860" s="10">
        <v>46262.333333333336</v>
      </c>
      <c r="P860" s="10">
        <v>46262.520833333336</v>
      </c>
      <c r="Q860" s="8" t="s">
        <v>60</v>
      </c>
      <c r="R860" s="8">
        <v>4</v>
      </c>
      <c r="S860" s="8">
        <v>0</v>
      </c>
      <c r="T860" s="8" t="b">
        <v>0</v>
      </c>
      <c r="U860" s="34">
        <v>270</v>
      </c>
      <c r="V860" s="34">
        <v>231</v>
      </c>
      <c r="W860" s="34">
        <v>148</v>
      </c>
      <c r="X860" s="8">
        <v>0</v>
      </c>
      <c r="Y860" s="8">
        <v>0</v>
      </c>
      <c r="Z860" s="10">
        <v>46262.336805555555</v>
      </c>
      <c r="AA860" s="10">
        <v>46262.49722222222</v>
      </c>
      <c r="AB860" s="8">
        <v>4</v>
      </c>
      <c r="AC860" s="8">
        <v>0</v>
      </c>
      <c r="AD860" s="8"/>
      <c r="AE860" s="46">
        <v>1</v>
      </c>
      <c r="AF860" s="46">
        <v>0</v>
      </c>
      <c r="AG860" s="41">
        <v>270</v>
      </c>
    </row>
    <row r="861" spans="2:33">
      <c r="B861" s="8" t="s">
        <v>8326</v>
      </c>
      <c r="C861" s="8" t="s">
        <v>82</v>
      </c>
      <c r="D861" s="8" t="s">
        <v>90</v>
      </c>
      <c r="E861" s="9">
        <v>46235</v>
      </c>
      <c r="F861" s="8" t="s">
        <v>52</v>
      </c>
      <c r="G861" s="8" t="s">
        <v>77</v>
      </c>
      <c r="H861" s="8" t="s">
        <v>53</v>
      </c>
      <c r="I861" s="8" t="s">
        <v>79</v>
      </c>
      <c r="J861" s="61">
        <v>0</v>
      </c>
      <c r="K861" s="8">
        <v>1</v>
      </c>
      <c r="L861" s="8">
        <v>4</v>
      </c>
      <c r="M861" s="8" t="s">
        <v>91</v>
      </c>
      <c r="N861" s="9">
        <v>46263</v>
      </c>
      <c r="O861" s="10">
        <v>46263.354166666664</v>
      </c>
      <c r="P861" s="10">
        <v>46263.645833333336</v>
      </c>
      <c r="Q861" s="8" t="s">
        <v>60</v>
      </c>
      <c r="R861" s="8">
        <v>4</v>
      </c>
      <c r="S861" s="8">
        <v>0</v>
      </c>
      <c r="T861" s="8" t="b">
        <v>0</v>
      </c>
      <c r="U861" s="34">
        <v>420</v>
      </c>
      <c r="V861" s="34">
        <v>396</v>
      </c>
      <c r="W861" s="34">
        <v>293</v>
      </c>
      <c r="X861" s="8">
        <v>0</v>
      </c>
      <c r="Y861" s="8">
        <v>0</v>
      </c>
      <c r="Z861" s="10">
        <v>46263.359027777777</v>
      </c>
      <c r="AA861" s="10">
        <v>46263.634027777778</v>
      </c>
      <c r="AB861" s="8">
        <v>4</v>
      </c>
      <c r="AC861" s="8">
        <v>0</v>
      </c>
      <c r="AD861" s="8"/>
      <c r="AE861" s="46">
        <v>1</v>
      </c>
      <c r="AF861" s="46">
        <v>0</v>
      </c>
      <c r="AG861" s="41">
        <v>420</v>
      </c>
    </row>
    <row r="862" spans="2:33">
      <c r="B862" s="8" t="s">
        <v>8326</v>
      </c>
      <c r="C862" s="8" t="s">
        <v>82</v>
      </c>
      <c r="D862" s="8" t="s">
        <v>90</v>
      </c>
      <c r="E862" s="9">
        <v>46235</v>
      </c>
      <c r="F862" s="8" t="s">
        <v>52</v>
      </c>
      <c r="G862" s="8" t="s">
        <v>77</v>
      </c>
      <c r="H862" s="8" t="s">
        <v>53</v>
      </c>
      <c r="I862" s="8" t="s">
        <v>79</v>
      </c>
      <c r="J862" s="61">
        <v>0</v>
      </c>
      <c r="K862" s="8">
        <v>1</v>
      </c>
      <c r="L862" s="8">
        <v>4</v>
      </c>
      <c r="M862" s="8" t="s">
        <v>91</v>
      </c>
      <c r="N862" s="9">
        <v>46265</v>
      </c>
      <c r="O862" s="10">
        <v>46265.375</v>
      </c>
      <c r="P862" s="10">
        <v>46265.541666666664</v>
      </c>
      <c r="Q862" s="8" t="s">
        <v>60</v>
      </c>
      <c r="R862" s="8">
        <v>4</v>
      </c>
      <c r="S862" s="8">
        <v>0</v>
      </c>
      <c r="T862" s="8" t="b">
        <v>0</v>
      </c>
      <c r="U862" s="34">
        <v>240</v>
      </c>
      <c r="V862" s="34">
        <v>206</v>
      </c>
      <c r="W862" s="34">
        <v>131</v>
      </c>
      <c r="X862" s="8">
        <v>0</v>
      </c>
      <c r="Y862" s="8">
        <v>0</v>
      </c>
      <c r="Z862" s="10">
        <v>46265.381944444445</v>
      </c>
      <c r="AA862" s="10">
        <v>46265.525000000001</v>
      </c>
      <c r="AB862" s="8">
        <v>4</v>
      </c>
      <c r="AC862" s="8">
        <v>0</v>
      </c>
      <c r="AD862" s="8"/>
      <c r="AE862" s="46">
        <v>1</v>
      </c>
      <c r="AF862" s="46">
        <v>0</v>
      </c>
      <c r="AG862" s="41">
        <v>240</v>
      </c>
    </row>
    <row r="863" spans="2:33">
      <c r="B863" s="8" t="s">
        <v>8326</v>
      </c>
      <c r="C863" s="8" t="s">
        <v>82</v>
      </c>
      <c r="D863" s="8" t="s">
        <v>93</v>
      </c>
      <c r="E863" s="9">
        <v>46235</v>
      </c>
      <c r="F863" s="8" t="s">
        <v>52</v>
      </c>
      <c r="G863" s="8" t="s">
        <v>92</v>
      </c>
      <c r="H863" s="8" t="s">
        <v>53</v>
      </c>
      <c r="I863" s="8" t="s">
        <v>94</v>
      </c>
      <c r="J863" s="61">
        <v>0</v>
      </c>
      <c r="K863" s="8">
        <v>1</v>
      </c>
      <c r="L863" s="8">
        <v>4</v>
      </c>
      <c r="M863" s="8" t="s">
        <v>84</v>
      </c>
      <c r="N863" s="9">
        <v>46235</v>
      </c>
      <c r="O863" s="10">
        <v>46235.354166666664</v>
      </c>
      <c r="P863" s="10">
        <v>46235.729166666664</v>
      </c>
      <c r="Q863" s="8" t="s">
        <v>60</v>
      </c>
      <c r="R863" s="8">
        <v>4</v>
      </c>
      <c r="S863" s="8">
        <v>0</v>
      </c>
      <c r="T863" s="8" t="b">
        <v>0</v>
      </c>
      <c r="U863" s="34">
        <v>540</v>
      </c>
      <c r="V863" s="34">
        <v>495</v>
      </c>
      <c r="W863" s="34">
        <v>357</v>
      </c>
      <c r="X863" s="8">
        <v>0</v>
      </c>
      <c r="Y863" s="8">
        <v>0</v>
      </c>
      <c r="Z863" s="10">
        <v>46235.356944444444</v>
      </c>
      <c r="AA863" s="10">
        <v>46235.700694444444</v>
      </c>
      <c r="AB863" s="8">
        <v>4</v>
      </c>
      <c r="AC863" s="8">
        <v>0</v>
      </c>
      <c r="AD863" s="8"/>
      <c r="AE863" s="46">
        <v>1</v>
      </c>
      <c r="AF863" s="46">
        <v>0</v>
      </c>
      <c r="AG863" s="41">
        <v>540</v>
      </c>
    </row>
    <row r="864" spans="2:33">
      <c r="B864" s="8" t="s">
        <v>8326</v>
      </c>
      <c r="C864" s="8" t="s">
        <v>82</v>
      </c>
      <c r="D864" s="8" t="s">
        <v>93</v>
      </c>
      <c r="E864" s="9">
        <v>46235</v>
      </c>
      <c r="F864" s="8" t="s">
        <v>52</v>
      </c>
      <c r="G864" s="8" t="s">
        <v>92</v>
      </c>
      <c r="H864" s="8" t="s">
        <v>53</v>
      </c>
      <c r="I864" s="8" t="s">
        <v>94</v>
      </c>
      <c r="J864" s="61">
        <v>0</v>
      </c>
      <c r="K864" s="8">
        <v>1</v>
      </c>
      <c r="L864" s="8">
        <v>4</v>
      </c>
      <c r="M864" s="8" t="s">
        <v>84</v>
      </c>
      <c r="N864" s="9">
        <v>46237</v>
      </c>
      <c r="O864" s="10">
        <v>46237.5625</v>
      </c>
      <c r="P864" s="10">
        <v>46237.770833333336</v>
      </c>
      <c r="Q864" s="8" t="s">
        <v>60</v>
      </c>
      <c r="R864" s="8">
        <v>4</v>
      </c>
      <c r="S864" s="8">
        <v>0</v>
      </c>
      <c r="T864" s="8" t="b">
        <v>0</v>
      </c>
      <c r="U864" s="34">
        <v>300</v>
      </c>
      <c r="V864" s="34">
        <v>265</v>
      </c>
      <c r="W864" s="34">
        <v>158</v>
      </c>
      <c r="X864" s="8">
        <v>0</v>
      </c>
      <c r="Y864" s="8">
        <v>0</v>
      </c>
      <c r="Z864" s="10">
        <v>46237.568055555559</v>
      </c>
      <c r="AA864" s="10">
        <v>46237.752083333333</v>
      </c>
      <c r="AB864" s="8">
        <v>4</v>
      </c>
      <c r="AC864" s="8">
        <v>0</v>
      </c>
      <c r="AD864" s="8"/>
      <c r="AE864" s="46">
        <v>1</v>
      </c>
      <c r="AF864" s="46">
        <v>0</v>
      </c>
      <c r="AG864" s="41">
        <v>300</v>
      </c>
    </row>
    <row r="865" spans="2:33">
      <c r="B865" s="8" t="s">
        <v>8326</v>
      </c>
      <c r="C865" s="8" t="s">
        <v>82</v>
      </c>
      <c r="D865" s="8" t="s">
        <v>93</v>
      </c>
      <c r="E865" s="9">
        <v>46235</v>
      </c>
      <c r="F865" s="8" t="s">
        <v>52</v>
      </c>
      <c r="G865" s="8" t="s">
        <v>92</v>
      </c>
      <c r="H865" s="8" t="s">
        <v>53</v>
      </c>
      <c r="I865" s="8" t="s">
        <v>94</v>
      </c>
      <c r="J865" s="61">
        <v>0</v>
      </c>
      <c r="K865" s="8">
        <v>1</v>
      </c>
      <c r="L865" s="8">
        <v>4</v>
      </c>
      <c r="M865" s="8" t="s">
        <v>84</v>
      </c>
      <c r="N865" s="9">
        <v>46238</v>
      </c>
      <c r="O865" s="10">
        <v>46238.333333333336</v>
      </c>
      <c r="P865" s="10">
        <v>46238.666666666664</v>
      </c>
      <c r="Q865" s="8" t="s">
        <v>60</v>
      </c>
      <c r="R865" s="8">
        <v>4</v>
      </c>
      <c r="S865" s="8">
        <v>0</v>
      </c>
      <c r="T865" s="8" t="b">
        <v>0</v>
      </c>
      <c r="U865" s="34">
        <v>480</v>
      </c>
      <c r="V865" s="34">
        <v>454</v>
      </c>
      <c r="W865" s="34">
        <v>359</v>
      </c>
      <c r="X865" s="8">
        <v>0</v>
      </c>
      <c r="Y865" s="8">
        <v>0</v>
      </c>
      <c r="Z865" s="10">
        <v>46238.339583333334</v>
      </c>
      <c r="AA865" s="10">
        <v>46238.654861111114</v>
      </c>
      <c r="AB865" s="8">
        <v>4</v>
      </c>
      <c r="AC865" s="8">
        <v>0</v>
      </c>
      <c r="AD865" s="8"/>
      <c r="AE865" s="46">
        <v>1</v>
      </c>
      <c r="AF865" s="46">
        <v>0</v>
      </c>
      <c r="AG865" s="41">
        <v>480</v>
      </c>
    </row>
    <row r="866" spans="2:33">
      <c r="B866" s="8" t="s">
        <v>8326</v>
      </c>
      <c r="C866" s="8" t="s">
        <v>82</v>
      </c>
      <c r="D866" s="8" t="s">
        <v>93</v>
      </c>
      <c r="E866" s="9">
        <v>46235</v>
      </c>
      <c r="F866" s="8" t="s">
        <v>52</v>
      </c>
      <c r="G866" s="8" t="s">
        <v>92</v>
      </c>
      <c r="H866" s="8" t="s">
        <v>53</v>
      </c>
      <c r="I866" s="8" t="s">
        <v>94</v>
      </c>
      <c r="J866" s="61">
        <v>0</v>
      </c>
      <c r="K866" s="8">
        <v>1</v>
      </c>
      <c r="L866" s="8">
        <v>4</v>
      </c>
      <c r="M866" s="8" t="s">
        <v>84</v>
      </c>
      <c r="N866" s="9">
        <v>46239</v>
      </c>
      <c r="O866" s="10">
        <v>46239.375</v>
      </c>
      <c r="P866" s="10">
        <v>46239.520833333336</v>
      </c>
      <c r="Q866" s="8" t="s">
        <v>60</v>
      </c>
      <c r="R866" s="8">
        <v>4</v>
      </c>
      <c r="S866" s="8">
        <v>0</v>
      </c>
      <c r="T866" s="8" t="b">
        <v>0</v>
      </c>
      <c r="U866" s="34">
        <v>210</v>
      </c>
      <c r="V866" s="34">
        <v>180</v>
      </c>
      <c r="W866" s="34">
        <v>103</v>
      </c>
      <c r="X866" s="8">
        <v>0</v>
      </c>
      <c r="Y866" s="8">
        <v>0</v>
      </c>
      <c r="Z866" s="10">
        <v>46239.381944444445</v>
      </c>
      <c r="AA866" s="10">
        <v>46239.506944444445</v>
      </c>
      <c r="AB866" s="8">
        <v>4</v>
      </c>
      <c r="AC866" s="8">
        <v>0</v>
      </c>
      <c r="AD866" s="8"/>
      <c r="AE866" s="46">
        <v>1</v>
      </c>
      <c r="AF866" s="46">
        <v>0</v>
      </c>
      <c r="AG866" s="41">
        <v>210</v>
      </c>
    </row>
    <row r="867" spans="2:33">
      <c r="B867" s="8" t="s">
        <v>8326</v>
      </c>
      <c r="C867" s="8" t="s">
        <v>82</v>
      </c>
      <c r="D867" s="8" t="s">
        <v>93</v>
      </c>
      <c r="E867" s="9">
        <v>46235</v>
      </c>
      <c r="F867" s="8" t="s">
        <v>52</v>
      </c>
      <c r="G867" s="8" t="s">
        <v>92</v>
      </c>
      <c r="H867" s="8" t="s">
        <v>53</v>
      </c>
      <c r="I867" s="8" t="s">
        <v>94</v>
      </c>
      <c r="J867" s="61">
        <v>0</v>
      </c>
      <c r="K867" s="8">
        <v>1</v>
      </c>
      <c r="L867" s="8">
        <v>4</v>
      </c>
      <c r="M867" s="8" t="s">
        <v>84</v>
      </c>
      <c r="N867" s="9">
        <v>46240</v>
      </c>
      <c r="O867" s="10">
        <v>46240.375</v>
      </c>
      <c r="P867" s="10">
        <v>46240.75</v>
      </c>
      <c r="Q867" s="8" t="s">
        <v>60</v>
      </c>
      <c r="R867" s="8">
        <v>4</v>
      </c>
      <c r="S867" s="8">
        <v>0</v>
      </c>
      <c r="T867" s="8" t="b">
        <v>0</v>
      </c>
      <c r="U867" s="34">
        <v>540</v>
      </c>
      <c r="V867" s="34">
        <v>485</v>
      </c>
      <c r="W867" s="34">
        <v>349</v>
      </c>
      <c r="X867" s="8">
        <v>0</v>
      </c>
      <c r="Y867" s="8">
        <v>0</v>
      </c>
      <c r="Z867" s="10">
        <v>46240.379166666666</v>
      </c>
      <c r="AA867" s="10">
        <v>46240.71597222222</v>
      </c>
      <c r="AB867" s="8">
        <v>4</v>
      </c>
      <c r="AC867" s="8">
        <v>0</v>
      </c>
      <c r="AD867" s="8"/>
      <c r="AE867" s="46">
        <v>1</v>
      </c>
      <c r="AF867" s="46">
        <v>0</v>
      </c>
      <c r="AG867" s="41">
        <v>540</v>
      </c>
    </row>
    <row r="868" spans="2:33">
      <c r="B868" s="8" t="s">
        <v>8326</v>
      </c>
      <c r="C868" s="8" t="s">
        <v>82</v>
      </c>
      <c r="D868" s="8" t="s">
        <v>93</v>
      </c>
      <c r="E868" s="9">
        <v>46235</v>
      </c>
      <c r="F868" s="8" t="s">
        <v>52</v>
      </c>
      <c r="G868" s="8" t="s">
        <v>92</v>
      </c>
      <c r="H868" s="8" t="s">
        <v>53</v>
      </c>
      <c r="I868" s="8" t="s">
        <v>94</v>
      </c>
      <c r="J868" s="61">
        <v>0</v>
      </c>
      <c r="K868" s="8">
        <v>1</v>
      </c>
      <c r="L868" s="8">
        <v>4</v>
      </c>
      <c r="M868" s="8" t="s">
        <v>84</v>
      </c>
      <c r="N868" s="9">
        <v>46241</v>
      </c>
      <c r="O868" s="10">
        <v>46241.375</v>
      </c>
      <c r="P868" s="10">
        <v>46241.583333333336</v>
      </c>
      <c r="Q868" s="8" t="s">
        <v>60</v>
      </c>
      <c r="R868" s="8">
        <v>4</v>
      </c>
      <c r="S868" s="8">
        <v>0</v>
      </c>
      <c r="T868" s="8" t="b">
        <v>0</v>
      </c>
      <c r="U868" s="34">
        <v>300</v>
      </c>
      <c r="V868" s="34">
        <v>274</v>
      </c>
      <c r="W868" s="34">
        <v>177</v>
      </c>
      <c r="X868" s="8">
        <v>0</v>
      </c>
      <c r="Y868" s="8">
        <v>0</v>
      </c>
      <c r="Z868" s="10">
        <v>46241.376388888886</v>
      </c>
      <c r="AA868" s="10">
        <v>46241.566666666666</v>
      </c>
      <c r="AB868" s="8">
        <v>4</v>
      </c>
      <c r="AC868" s="8">
        <v>0</v>
      </c>
      <c r="AD868" s="8"/>
      <c r="AE868" s="46">
        <v>1</v>
      </c>
      <c r="AF868" s="46">
        <v>0</v>
      </c>
      <c r="AG868" s="41">
        <v>300</v>
      </c>
    </row>
    <row r="869" spans="2:33">
      <c r="B869" s="8" t="s">
        <v>8326</v>
      </c>
      <c r="C869" s="8" t="s">
        <v>82</v>
      </c>
      <c r="D869" s="8" t="s">
        <v>93</v>
      </c>
      <c r="E869" s="9">
        <v>46235</v>
      </c>
      <c r="F869" s="8" t="s">
        <v>52</v>
      </c>
      <c r="G869" s="8" t="s">
        <v>92</v>
      </c>
      <c r="H869" s="8" t="s">
        <v>53</v>
      </c>
      <c r="I869" s="8" t="s">
        <v>94</v>
      </c>
      <c r="J869" s="61">
        <v>0</v>
      </c>
      <c r="K869" s="8">
        <v>1</v>
      </c>
      <c r="L869" s="8">
        <v>4</v>
      </c>
      <c r="M869" s="8" t="s">
        <v>84</v>
      </c>
      <c r="N869" s="9">
        <v>46245</v>
      </c>
      <c r="O869" s="10">
        <v>46245.5625</v>
      </c>
      <c r="P869" s="10">
        <v>46245.729166666664</v>
      </c>
      <c r="Q869" s="8" t="s">
        <v>60</v>
      </c>
      <c r="R869" s="8">
        <v>4</v>
      </c>
      <c r="S869" s="8">
        <v>0</v>
      </c>
      <c r="T869" s="8" t="b">
        <v>0</v>
      </c>
      <c r="U869" s="34">
        <v>240</v>
      </c>
      <c r="V869" s="34">
        <v>209</v>
      </c>
      <c r="W869" s="34">
        <v>129</v>
      </c>
      <c r="X869" s="8">
        <v>0</v>
      </c>
      <c r="Y869" s="8">
        <v>0</v>
      </c>
      <c r="Z869" s="10">
        <v>46245.566666666666</v>
      </c>
      <c r="AA869" s="10">
        <v>46245.711805555555</v>
      </c>
      <c r="AB869" s="8">
        <v>4</v>
      </c>
      <c r="AC869" s="8">
        <v>0</v>
      </c>
      <c r="AD869" s="8"/>
      <c r="AE869" s="46">
        <v>1</v>
      </c>
      <c r="AF869" s="46">
        <v>0</v>
      </c>
      <c r="AG869" s="41">
        <v>240</v>
      </c>
    </row>
    <row r="870" spans="2:33">
      <c r="B870" s="8" t="s">
        <v>8326</v>
      </c>
      <c r="C870" s="8" t="s">
        <v>82</v>
      </c>
      <c r="D870" s="8" t="s">
        <v>93</v>
      </c>
      <c r="E870" s="9">
        <v>46235</v>
      </c>
      <c r="F870" s="8" t="s">
        <v>52</v>
      </c>
      <c r="G870" s="8" t="s">
        <v>92</v>
      </c>
      <c r="H870" s="8" t="s">
        <v>53</v>
      </c>
      <c r="I870" s="8" t="s">
        <v>94</v>
      </c>
      <c r="J870" s="61">
        <v>0</v>
      </c>
      <c r="K870" s="8">
        <v>1</v>
      </c>
      <c r="L870" s="8">
        <v>4</v>
      </c>
      <c r="M870" s="8" t="s">
        <v>84</v>
      </c>
      <c r="N870" s="9">
        <v>46247</v>
      </c>
      <c r="O870" s="10">
        <v>46247.375</v>
      </c>
      <c r="P870" s="10">
        <v>46247.708333333336</v>
      </c>
      <c r="Q870" s="8" t="s">
        <v>60</v>
      </c>
      <c r="R870" s="8">
        <v>4</v>
      </c>
      <c r="S870" s="8">
        <v>0</v>
      </c>
      <c r="T870" s="8" t="b">
        <v>0</v>
      </c>
      <c r="U870" s="34">
        <v>480</v>
      </c>
      <c r="V870" s="34">
        <v>442</v>
      </c>
      <c r="W870" s="34">
        <v>345</v>
      </c>
      <c r="X870" s="8">
        <v>0</v>
      </c>
      <c r="Y870" s="8">
        <v>0</v>
      </c>
      <c r="Z870" s="10">
        <v>46247.379166666666</v>
      </c>
      <c r="AA870" s="10">
        <v>46247.686111111114</v>
      </c>
      <c r="AB870" s="8">
        <v>4</v>
      </c>
      <c r="AC870" s="8">
        <v>0</v>
      </c>
      <c r="AD870" s="8"/>
      <c r="AE870" s="46">
        <v>1</v>
      </c>
      <c r="AF870" s="46">
        <v>0</v>
      </c>
      <c r="AG870" s="41">
        <v>480</v>
      </c>
    </row>
    <row r="871" spans="2:33">
      <c r="B871" s="8" t="s">
        <v>8326</v>
      </c>
      <c r="C871" s="8" t="s">
        <v>82</v>
      </c>
      <c r="D871" s="8" t="s">
        <v>93</v>
      </c>
      <c r="E871" s="9">
        <v>46235</v>
      </c>
      <c r="F871" s="8" t="s">
        <v>52</v>
      </c>
      <c r="G871" s="8" t="s">
        <v>92</v>
      </c>
      <c r="H871" s="8" t="s">
        <v>53</v>
      </c>
      <c r="I871" s="8" t="s">
        <v>94</v>
      </c>
      <c r="J871" s="61">
        <v>0</v>
      </c>
      <c r="K871" s="8">
        <v>1</v>
      </c>
      <c r="L871" s="8">
        <v>4</v>
      </c>
      <c r="M871" s="8" t="s">
        <v>84</v>
      </c>
      <c r="N871" s="9">
        <v>46248</v>
      </c>
      <c r="O871" s="10">
        <v>46248.333333333336</v>
      </c>
      <c r="P871" s="10">
        <v>46248.666666666664</v>
      </c>
      <c r="Q871" s="8" t="s">
        <v>60</v>
      </c>
      <c r="R871" s="8">
        <v>4</v>
      </c>
      <c r="S871" s="8">
        <v>0</v>
      </c>
      <c r="T871" s="8" t="b">
        <v>0</v>
      </c>
      <c r="U871" s="34">
        <v>480</v>
      </c>
      <c r="V871" s="34">
        <v>452</v>
      </c>
      <c r="W871" s="34">
        <v>356</v>
      </c>
      <c r="X871" s="8">
        <v>0</v>
      </c>
      <c r="Y871" s="8">
        <v>0</v>
      </c>
      <c r="Z871" s="10">
        <v>46248.335416666669</v>
      </c>
      <c r="AA871" s="10">
        <v>46248.649305555555</v>
      </c>
      <c r="AB871" s="8">
        <v>4</v>
      </c>
      <c r="AC871" s="8">
        <v>0</v>
      </c>
      <c r="AD871" s="8"/>
      <c r="AE871" s="46">
        <v>1</v>
      </c>
      <c r="AF871" s="46">
        <v>0</v>
      </c>
      <c r="AG871" s="41">
        <v>480</v>
      </c>
    </row>
    <row r="872" spans="2:33">
      <c r="B872" s="8" t="s">
        <v>8326</v>
      </c>
      <c r="C872" s="8" t="s">
        <v>82</v>
      </c>
      <c r="D872" s="8" t="s">
        <v>93</v>
      </c>
      <c r="E872" s="9">
        <v>46235</v>
      </c>
      <c r="F872" s="8" t="s">
        <v>52</v>
      </c>
      <c r="G872" s="8" t="s">
        <v>92</v>
      </c>
      <c r="H872" s="8" t="s">
        <v>53</v>
      </c>
      <c r="I872" s="8" t="s">
        <v>94</v>
      </c>
      <c r="J872" s="61">
        <v>0</v>
      </c>
      <c r="K872" s="8">
        <v>1</v>
      </c>
      <c r="L872" s="8">
        <v>4</v>
      </c>
      <c r="M872" s="8" t="s">
        <v>84</v>
      </c>
      <c r="N872" s="9">
        <v>46250</v>
      </c>
      <c r="O872" s="10">
        <v>46250.375</v>
      </c>
      <c r="P872" s="10">
        <v>46250.583333333336</v>
      </c>
      <c r="Q872" s="8" t="s">
        <v>60</v>
      </c>
      <c r="R872" s="8">
        <v>4</v>
      </c>
      <c r="S872" s="8">
        <v>0</v>
      </c>
      <c r="T872" s="8" t="b">
        <v>0</v>
      </c>
      <c r="U872" s="34">
        <v>300</v>
      </c>
      <c r="V872" s="34">
        <v>274</v>
      </c>
      <c r="W872" s="34">
        <v>189</v>
      </c>
      <c r="X872" s="8">
        <v>0</v>
      </c>
      <c r="Y872" s="8">
        <v>0</v>
      </c>
      <c r="Z872" s="10">
        <v>46250.377083333333</v>
      </c>
      <c r="AA872" s="10">
        <v>46250.567361111112</v>
      </c>
      <c r="AB872" s="8">
        <v>4</v>
      </c>
      <c r="AC872" s="8">
        <v>0</v>
      </c>
      <c r="AD872" s="8"/>
      <c r="AE872" s="46">
        <v>1</v>
      </c>
      <c r="AF872" s="46">
        <v>0</v>
      </c>
      <c r="AG872" s="41">
        <v>300</v>
      </c>
    </row>
    <row r="873" spans="2:33">
      <c r="B873" s="8" t="s">
        <v>8326</v>
      </c>
      <c r="C873" s="8" t="s">
        <v>82</v>
      </c>
      <c r="D873" s="8" t="s">
        <v>93</v>
      </c>
      <c r="E873" s="9">
        <v>46235</v>
      </c>
      <c r="F873" s="8" t="s">
        <v>52</v>
      </c>
      <c r="G873" s="8" t="s">
        <v>92</v>
      </c>
      <c r="H873" s="8" t="s">
        <v>53</v>
      </c>
      <c r="I873" s="8" t="s">
        <v>94</v>
      </c>
      <c r="J873" s="61">
        <v>0</v>
      </c>
      <c r="K873" s="8">
        <v>1</v>
      </c>
      <c r="L873" s="8">
        <v>4</v>
      </c>
      <c r="M873" s="8" t="s">
        <v>84</v>
      </c>
      <c r="N873" s="9">
        <v>46251</v>
      </c>
      <c r="O873" s="10">
        <v>46251.354166666664</v>
      </c>
      <c r="P873" s="10">
        <v>46251.729166666664</v>
      </c>
      <c r="Q873" s="8" t="s">
        <v>60</v>
      </c>
      <c r="R873" s="8">
        <v>4</v>
      </c>
      <c r="S873" s="8">
        <v>0</v>
      </c>
      <c r="T873" s="8" t="b">
        <v>0</v>
      </c>
      <c r="U873" s="34">
        <v>540</v>
      </c>
      <c r="V873" s="34">
        <v>500</v>
      </c>
      <c r="W873" s="34">
        <v>384</v>
      </c>
      <c r="X873" s="8">
        <v>0</v>
      </c>
      <c r="Y873" s="8">
        <v>0</v>
      </c>
      <c r="Z873" s="10">
        <v>46251.359722222223</v>
      </c>
      <c r="AA873" s="10">
        <v>46251.706944444442</v>
      </c>
      <c r="AB873" s="8">
        <v>4</v>
      </c>
      <c r="AC873" s="8">
        <v>0</v>
      </c>
      <c r="AD873" s="8"/>
      <c r="AE873" s="46">
        <v>1</v>
      </c>
      <c r="AF873" s="46">
        <v>0</v>
      </c>
      <c r="AG873" s="41">
        <v>540</v>
      </c>
    </row>
    <row r="874" spans="2:33">
      <c r="B874" s="8" t="s">
        <v>8326</v>
      </c>
      <c r="C874" s="8" t="s">
        <v>82</v>
      </c>
      <c r="D874" s="8" t="s">
        <v>93</v>
      </c>
      <c r="E874" s="9">
        <v>46235</v>
      </c>
      <c r="F874" s="8" t="s">
        <v>52</v>
      </c>
      <c r="G874" s="8" t="s">
        <v>92</v>
      </c>
      <c r="H874" s="8" t="s">
        <v>53</v>
      </c>
      <c r="I874" s="8" t="s">
        <v>94</v>
      </c>
      <c r="J874" s="61">
        <v>0</v>
      </c>
      <c r="K874" s="8">
        <v>1</v>
      </c>
      <c r="L874" s="8">
        <v>4</v>
      </c>
      <c r="M874" s="8" t="s">
        <v>84</v>
      </c>
      <c r="N874" s="9">
        <v>46254</v>
      </c>
      <c r="O874" s="10">
        <v>46254.354166666664</v>
      </c>
      <c r="P874" s="10">
        <v>46254.729166666664</v>
      </c>
      <c r="Q874" s="8" t="s">
        <v>60</v>
      </c>
      <c r="R874" s="8">
        <v>4</v>
      </c>
      <c r="S874" s="8">
        <v>0</v>
      </c>
      <c r="T874" s="8" t="b">
        <v>0</v>
      </c>
      <c r="U874" s="34">
        <v>540</v>
      </c>
      <c r="V874" s="34">
        <v>497</v>
      </c>
      <c r="W874" s="34">
        <v>406</v>
      </c>
      <c r="X874" s="8">
        <v>0</v>
      </c>
      <c r="Y874" s="8">
        <v>0</v>
      </c>
      <c r="Z874" s="10">
        <v>46254.357638888891</v>
      </c>
      <c r="AA874" s="10">
        <v>46254.702777777777</v>
      </c>
      <c r="AB874" s="8">
        <v>4</v>
      </c>
      <c r="AC874" s="8">
        <v>0</v>
      </c>
      <c r="AD874" s="8"/>
      <c r="AE874" s="46">
        <v>1</v>
      </c>
      <c r="AF874" s="46">
        <v>0</v>
      </c>
      <c r="AG874" s="41">
        <v>540</v>
      </c>
    </row>
    <row r="875" spans="2:33">
      <c r="B875" s="8" t="s">
        <v>8326</v>
      </c>
      <c r="C875" s="8" t="s">
        <v>82</v>
      </c>
      <c r="D875" s="8" t="s">
        <v>93</v>
      </c>
      <c r="E875" s="9">
        <v>46235</v>
      </c>
      <c r="F875" s="8" t="s">
        <v>52</v>
      </c>
      <c r="G875" s="8" t="s">
        <v>92</v>
      </c>
      <c r="H875" s="8" t="s">
        <v>53</v>
      </c>
      <c r="I875" s="8" t="s">
        <v>94</v>
      </c>
      <c r="J875" s="61">
        <v>0</v>
      </c>
      <c r="K875" s="8">
        <v>1</v>
      </c>
      <c r="L875" s="8">
        <v>4</v>
      </c>
      <c r="M875" s="8" t="s">
        <v>84</v>
      </c>
      <c r="N875" s="9">
        <v>46255</v>
      </c>
      <c r="O875" s="10">
        <v>46255.3125</v>
      </c>
      <c r="P875" s="10">
        <v>46255.645833333336</v>
      </c>
      <c r="Q875" s="8" t="s">
        <v>60</v>
      </c>
      <c r="R875" s="8">
        <v>4</v>
      </c>
      <c r="S875" s="8">
        <v>0</v>
      </c>
      <c r="T875" s="8" t="b">
        <v>0</v>
      </c>
      <c r="U875" s="34">
        <v>480</v>
      </c>
      <c r="V875" s="34">
        <v>428</v>
      </c>
      <c r="W875" s="34">
        <v>315</v>
      </c>
      <c r="X875" s="8">
        <v>0</v>
      </c>
      <c r="Y875" s="8">
        <v>0</v>
      </c>
      <c r="Z875" s="10">
        <v>46255.318749999999</v>
      </c>
      <c r="AA875" s="10">
        <v>46255.615972222222</v>
      </c>
      <c r="AB875" s="8">
        <v>4</v>
      </c>
      <c r="AC875" s="8">
        <v>0</v>
      </c>
      <c r="AD875" s="8"/>
      <c r="AE875" s="46">
        <v>1</v>
      </c>
      <c r="AF875" s="46">
        <v>0</v>
      </c>
      <c r="AG875" s="41">
        <v>480</v>
      </c>
    </row>
    <row r="876" spans="2:33">
      <c r="B876" s="8" t="s">
        <v>8326</v>
      </c>
      <c r="C876" s="8" t="s">
        <v>82</v>
      </c>
      <c r="D876" s="8" t="s">
        <v>93</v>
      </c>
      <c r="E876" s="9">
        <v>46235</v>
      </c>
      <c r="F876" s="8" t="s">
        <v>52</v>
      </c>
      <c r="G876" s="8" t="s">
        <v>92</v>
      </c>
      <c r="H876" s="8" t="s">
        <v>53</v>
      </c>
      <c r="I876" s="8" t="s">
        <v>94</v>
      </c>
      <c r="J876" s="61">
        <v>0</v>
      </c>
      <c r="K876" s="8">
        <v>1</v>
      </c>
      <c r="L876" s="8">
        <v>4</v>
      </c>
      <c r="M876" s="8" t="s">
        <v>84</v>
      </c>
      <c r="N876" s="9">
        <v>46257</v>
      </c>
      <c r="O876" s="10">
        <v>46257.375</v>
      </c>
      <c r="P876" s="10">
        <v>46257.75</v>
      </c>
      <c r="Q876" s="8" t="s">
        <v>60</v>
      </c>
      <c r="R876" s="8">
        <v>4</v>
      </c>
      <c r="S876" s="8">
        <v>0</v>
      </c>
      <c r="T876" s="8" t="b">
        <v>0</v>
      </c>
      <c r="U876" s="34">
        <v>540</v>
      </c>
      <c r="V876" s="34">
        <v>506</v>
      </c>
      <c r="W876" s="34">
        <v>424</v>
      </c>
      <c r="X876" s="8">
        <v>0</v>
      </c>
      <c r="Y876" s="8">
        <v>0</v>
      </c>
      <c r="Z876" s="10">
        <v>46257.380555555559</v>
      </c>
      <c r="AA876" s="10">
        <v>46257.731944444444</v>
      </c>
      <c r="AB876" s="8">
        <v>4</v>
      </c>
      <c r="AC876" s="8">
        <v>0</v>
      </c>
      <c r="AD876" s="8"/>
      <c r="AE876" s="46">
        <v>1</v>
      </c>
      <c r="AF876" s="46">
        <v>0</v>
      </c>
      <c r="AG876" s="41">
        <v>540</v>
      </c>
    </row>
    <row r="877" spans="2:33">
      <c r="B877" s="8" t="s">
        <v>8326</v>
      </c>
      <c r="C877" s="8" t="s">
        <v>82</v>
      </c>
      <c r="D877" s="8" t="s">
        <v>93</v>
      </c>
      <c r="E877" s="9">
        <v>46235</v>
      </c>
      <c r="F877" s="8" t="s">
        <v>52</v>
      </c>
      <c r="G877" s="8" t="s">
        <v>92</v>
      </c>
      <c r="H877" s="8" t="s">
        <v>53</v>
      </c>
      <c r="I877" s="8" t="s">
        <v>94</v>
      </c>
      <c r="J877" s="61">
        <v>0</v>
      </c>
      <c r="K877" s="8">
        <v>1</v>
      </c>
      <c r="L877" s="8">
        <v>4</v>
      </c>
      <c r="M877" s="8" t="s">
        <v>84</v>
      </c>
      <c r="N877" s="9">
        <v>46258</v>
      </c>
      <c r="O877" s="10">
        <v>46258.354166666664</v>
      </c>
      <c r="P877" s="10">
        <v>46258.6875</v>
      </c>
      <c r="Q877" s="8" t="s">
        <v>60</v>
      </c>
      <c r="R877" s="8">
        <v>4</v>
      </c>
      <c r="S877" s="8">
        <v>0</v>
      </c>
      <c r="T877" s="8" t="b">
        <v>0</v>
      </c>
      <c r="U877" s="34">
        <v>480</v>
      </c>
      <c r="V877" s="34">
        <v>438</v>
      </c>
      <c r="W877" s="34">
        <v>323</v>
      </c>
      <c r="X877" s="8">
        <v>0</v>
      </c>
      <c r="Y877" s="8">
        <v>0</v>
      </c>
      <c r="Z877" s="10">
        <v>46258.356249999997</v>
      </c>
      <c r="AA877" s="10">
        <v>46258.660416666666</v>
      </c>
      <c r="AB877" s="8">
        <v>4</v>
      </c>
      <c r="AC877" s="8">
        <v>0</v>
      </c>
      <c r="AD877" s="8"/>
      <c r="AE877" s="46">
        <v>1</v>
      </c>
      <c r="AF877" s="46">
        <v>0</v>
      </c>
      <c r="AG877" s="41">
        <v>480</v>
      </c>
    </row>
    <row r="878" spans="2:33">
      <c r="B878" s="8" t="s">
        <v>8326</v>
      </c>
      <c r="C878" s="8" t="s">
        <v>82</v>
      </c>
      <c r="D878" s="8" t="s">
        <v>93</v>
      </c>
      <c r="E878" s="9">
        <v>46235</v>
      </c>
      <c r="F878" s="8" t="s">
        <v>52</v>
      </c>
      <c r="G878" s="8" t="s">
        <v>92</v>
      </c>
      <c r="H878" s="8" t="s">
        <v>53</v>
      </c>
      <c r="I878" s="8" t="s">
        <v>94</v>
      </c>
      <c r="J878" s="61">
        <v>0</v>
      </c>
      <c r="K878" s="8">
        <v>1</v>
      </c>
      <c r="L878" s="8">
        <v>4</v>
      </c>
      <c r="M878" s="8" t="s">
        <v>84</v>
      </c>
      <c r="N878" s="9">
        <v>46261</v>
      </c>
      <c r="O878" s="10">
        <v>46261.354166666664</v>
      </c>
      <c r="P878" s="10">
        <v>46261.6875</v>
      </c>
      <c r="Q878" s="8" t="s">
        <v>60</v>
      </c>
      <c r="R878" s="8">
        <v>4</v>
      </c>
      <c r="S878" s="8">
        <v>0</v>
      </c>
      <c r="T878" s="8" t="b">
        <v>0</v>
      </c>
      <c r="U878" s="34">
        <v>480</v>
      </c>
      <c r="V878" s="34">
        <v>456</v>
      </c>
      <c r="W878" s="34">
        <v>369</v>
      </c>
      <c r="X878" s="8">
        <v>0</v>
      </c>
      <c r="Y878" s="8">
        <v>0</v>
      </c>
      <c r="Z878" s="10">
        <v>46261.35833333333</v>
      </c>
      <c r="AA878" s="10">
        <v>46261.675000000003</v>
      </c>
      <c r="AB878" s="8">
        <v>4</v>
      </c>
      <c r="AC878" s="8">
        <v>0</v>
      </c>
      <c r="AD878" s="8"/>
      <c r="AE878" s="46">
        <v>1</v>
      </c>
      <c r="AF878" s="46">
        <v>0</v>
      </c>
      <c r="AG878" s="41">
        <v>480</v>
      </c>
    </row>
    <row r="879" spans="2:33">
      <c r="B879" s="8" t="s">
        <v>8326</v>
      </c>
      <c r="C879" s="8" t="s">
        <v>82</v>
      </c>
      <c r="D879" s="8" t="s">
        <v>93</v>
      </c>
      <c r="E879" s="9">
        <v>46235</v>
      </c>
      <c r="F879" s="8" t="s">
        <v>52</v>
      </c>
      <c r="G879" s="8" t="s">
        <v>92</v>
      </c>
      <c r="H879" s="8" t="s">
        <v>53</v>
      </c>
      <c r="I879" s="8" t="s">
        <v>94</v>
      </c>
      <c r="J879" s="61">
        <v>0</v>
      </c>
      <c r="K879" s="8">
        <v>1</v>
      </c>
      <c r="L879" s="8">
        <v>4</v>
      </c>
      <c r="M879" s="8" t="s">
        <v>84</v>
      </c>
      <c r="N879" s="9">
        <v>46262</v>
      </c>
      <c r="O879" s="10">
        <v>46262.354166666664</v>
      </c>
      <c r="P879" s="10">
        <v>46262.5</v>
      </c>
      <c r="Q879" s="8" t="s">
        <v>60</v>
      </c>
      <c r="R879" s="8">
        <v>4</v>
      </c>
      <c r="S879" s="8">
        <v>0</v>
      </c>
      <c r="T879" s="8" t="b">
        <v>0</v>
      </c>
      <c r="U879" s="34">
        <v>210</v>
      </c>
      <c r="V879" s="34">
        <v>177</v>
      </c>
      <c r="W879" s="34">
        <v>102</v>
      </c>
      <c r="X879" s="8">
        <v>0</v>
      </c>
      <c r="Y879" s="8">
        <v>0</v>
      </c>
      <c r="Z879" s="10">
        <v>46262.356249999997</v>
      </c>
      <c r="AA879" s="10">
        <v>46262.479166666664</v>
      </c>
      <c r="AB879" s="8">
        <v>4</v>
      </c>
      <c r="AC879" s="8">
        <v>0</v>
      </c>
      <c r="AD879" s="8"/>
      <c r="AE879" s="46">
        <v>1</v>
      </c>
      <c r="AF879" s="46">
        <v>0</v>
      </c>
      <c r="AG879" s="41">
        <v>210</v>
      </c>
    </row>
    <row r="880" spans="2:33">
      <c r="B880" s="8" t="s">
        <v>8326</v>
      </c>
      <c r="C880" s="8" t="s">
        <v>82</v>
      </c>
      <c r="D880" s="8" t="s">
        <v>93</v>
      </c>
      <c r="E880" s="9">
        <v>46235</v>
      </c>
      <c r="F880" s="8" t="s">
        <v>52</v>
      </c>
      <c r="G880" s="8" t="s">
        <v>92</v>
      </c>
      <c r="H880" s="8" t="s">
        <v>53</v>
      </c>
      <c r="I880" s="8" t="s">
        <v>94</v>
      </c>
      <c r="J880" s="61">
        <v>0</v>
      </c>
      <c r="K880" s="8">
        <v>1</v>
      </c>
      <c r="L880" s="8">
        <v>4</v>
      </c>
      <c r="M880" s="8" t="s">
        <v>84</v>
      </c>
      <c r="N880" s="9">
        <v>46263</v>
      </c>
      <c r="O880" s="10">
        <v>46263.333333333336</v>
      </c>
      <c r="P880" s="10">
        <v>46263.5</v>
      </c>
      <c r="Q880" s="8" t="s">
        <v>60</v>
      </c>
      <c r="R880" s="8">
        <v>4</v>
      </c>
      <c r="S880" s="8">
        <v>0</v>
      </c>
      <c r="T880" s="8" t="b">
        <v>0</v>
      </c>
      <c r="U880" s="34">
        <v>240</v>
      </c>
      <c r="V880" s="34">
        <v>215</v>
      </c>
      <c r="W880" s="34">
        <v>144</v>
      </c>
      <c r="X880" s="8">
        <v>0</v>
      </c>
      <c r="Y880" s="8">
        <v>0</v>
      </c>
      <c r="Z880" s="10">
        <v>46263.338888888888</v>
      </c>
      <c r="AA880" s="10">
        <v>46263.488194444442</v>
      </c>
      <c r="AB880" s="8">
        <v>4</v>
      </c>
      <c r="AC880" s="8">
        <v>0</v>
      </c>
      <c r="AD880" s="8"/>
      <c r="AE880" s="46">
        <v>1</v>
      </c>
      <c r="AF880" s="46">
        <v>0</v>
      </c>
      <c r="AG880" s="41">
        <v>240</v>
      </c>
    </row>
    <row r="881" spans="2:33">
      <c r="B881" s="8" t="s">
        <v>8326</v>
      </c>
      <c r="C881" s="8" t="s">
        <v>82</v>
      </c>
      <c r="D881" s="8" t="s">
        <v>93</v>
      </c>
      <c r="E881" s="9">
        <v>46235</v>
      </c>
      <c r="F881" s="8" t="s">
        <v>52</v>
      </c>
      <c r="G881" s="8" t="s">
        <v>92</v>
      </c>
      <c r="H881" s="8" t="s">
        <v>53</v>
      </c>
      <c r="I881" s="8" t="s">
        <v>94</v>
      </c>
      <c r="J881" s="61">
        <v>0</v>
      </c>
      <c r="K881" s="8">
        <v>1</v>
      </c>
      <c r="L881" s="8">
        <v>4</v>
      </c>
      <c r="M881" s="8" t="s">
        <v>84</v>
      </c>
      <c r="N881" s="9">
        <v>46265</v>
      </c>
      <c r="O881" s="10">
        <v>46265.541666666664</v>
      </c>
      <c r="P881" s="10">
        <v>46265.708333333336</v>
      </c>
      <c r="Q881" s="8" t="s">
        <v>60</v>
      </c>
      <c r="R881" s="8">
        <v>4</v>
      </c>
      <c r="S881" s="8">
        <v>0</v>
      </c>
      <c r="T881" s="8" t="b">
        <v>0</v>
      </c>
      <c r="U881" s="34">
        <v>240</v>
      </c>
      <c r="V881" s="34">
        <v>209</v>
      </c>
      <c r="W881" s="34">
        <v>111</v>
      </c>
      <c r="X881" s="8">
        <v>0</v>
      </c>
      <c r="Y881" s="8">
        <v>0</v>
      </c>
      <c r="Z881" s="10">
        <v>46265.543749999997</v>
      </c>
      <c r="AA881" s="10">
        <v>46265.688888888886</v>
      </c>
      <c r="AB881" s="8">
        <v>4</v>
      </c>
      <c r="AC881" s="8">
        <v>0</v>
      </c>
      <c r="AD881" s="8"/>
      <c r="AE881" s="46">
        <v>1</v>
      </c>
      <c r="AF881" s="46">
        <v>0</v>
      </c>
      <c r="AG881" s="41">
        <v>240</v>
      </c>
    </row>
    <row r="882" spans="2:33">
      <c r="B882" s="8" t="s">
        <v>8326</v>
      </c>
      <c r="C882" s="8" t="s">
        <v>95</v>
      </c>
      <c r="D882" s="8" t="s">
        <v>96</v>
      </c>
      <c r="E882" s="9">
        <v>46174</v>
      </c>
      <c r="F882" s="8" t="s">
        <v>52</v>
      </c>
      <c r="G882" s="8" t="s">
        <v>50</v>
      </c>
      <c r="H882" s="8" t="s">
        <v>53</v>
      </c>
      <c r="I882" s="8" t="s">
        <v>54</v>
      </c>
      <c r="J882" s="61">
        <v>0</v>
      </c>
      <c r="K882" s="8">
        <v>1</v>
      </c>
      <c r="L882" s="8">
        <v>4</v>
      </c>
      <c r="M882" s="8" t="s">
        <v>97</v>
      </c>
      <c r="N882" s="9">
        <v>46176</v>
      </c>
      <c r="O882" s="10">
        <v>46176.354166666664</v>
      </c>
      <c r="P882" s="10">
        <v>46176.6875</v>
      </c>
      <c r="Q882" s="8" t="s">
        <v>56</v>
      </c>
      <c r="R882" s="8">
        <v>4</v>
      </c>
      <c r="S882" s="8">
        <v>0</v>
      </c>
      <c r="T882" s="8" t="b">
        <v>0</v>
      </c>
      <c r="U882" s="34">
        <v>480</v>
      </c>
      <c r="V882" s="34">
        <v>447</v>
      </c>
      <c r="W882" s="34">
        <v>324</v>
      </c>
      <c r="X882" s="8">
        <v>0</v>
      </c>
      <c r="Y882" s="8">
        <v>0</v>
      </c>
      <c r="Z882" s="10">
        <v>46176.36041666667</v>
      </c>
      <c r="AA882" s="10">
        <v>46176.67083333333</v>
      </c>
      <c r="AB882" s="8">
        <v>4</v>
      </c>
      <c r="AC882" s="8">
        <v>0</v>
      </c>
      <c r="AD882" s="8"/>
      <c r="AE882" s="46">
        <v>1</v>
      </c>
      <c r="AF882" s="46">
        <v>0</v>
      </c>
      <c r="AG882" s="41">
        <v>480</v>
      </c>
    </row>
    <row r="883" spans="2:33">
      <c r="B883" s="8" t="s">
        <v>8326</v>
      </c>
      <c r="C883" s="8" t="s">
        <v>95</v>
      </c>
      <c r="D883" s="8" t="s">
        <v>96</v>
      </c>
      <c r="E883" s="9">
        <v>46174</v>
      </c>
      <c r="F883" s="8" t="s">
        <v>52</v>
      </c>
      <c r="G883" s="8" t="s">
        <v>50</v>
      </c>
      <c r="H883" s="8" t="s">
        <v>53</v>
      </c>
      <c r="I883" s="8" t="s">
        <v>54</v>
      </c>
      <c r="J883" s="61">
        <v>0</v>
      </c>
      <c r="K883" s="8">
        <v>1</v>
      </c>
      <c r="L883" s="8">
        <v>4</v>
      </c>
      <c r="M883" s="8" t="s">
        <v>97</v>
      </c>
      <c r="N883" s="9">
        <v>46177</v>
      </c>
      <c r="O883" s="10">
        <v>46177.333333333336</v>
      </c>
      <c r="P883" s="10">
        <v>46177.708333333336</v>
      </c>
      <c r="Q883" s="8" t="s">
        <v>56</v>
      </c>
      <c r="R883" s="8">
        <v>4</v>
      </c>
      <c r="S883" s="8">
        <v>0</v>
      </c>
      <c r="T883" s="8" t="b">
        <v>0</v>
      </c>
      <c r="U883" s="34">
        <v>540</v>
      </c>
      <c r="V883" s="34">
        <v>493</v>
      </c>
      <c r="W883" s="34">
        <v>378</v>
      </c>
      <c r="X883" s="8">
        <v>0</v>
      </c>
      <c r="Y883" s="8">
        <v>0</v>
      </c>
      <c r="Z883" s="10">
        <v>46177.338888888888</v>
      </c>
      <c r="AA883" s="10">
        <v>46177.681250000001</v>
      </c>
      <c r="AB883" s="8">
        <v>4</v>
      </c>
      <c r="AC883" s="8">
        <v>0</v>
      </c>
      <c r="AD883" s="8"/>
      <c r="AE883" s="46">
        <v>1</v>
      </c>
      <c r="AF883" s="46">
        <v>0</v>
      </c>
      <c r="AG883" s="41">
        <v>540</v>
      </c>
    </row>
    <row r="884" spans="2:33">
      <c r="B884" s="8" t="s">
        <v>8326</v>
      </c>
      <c r="C884" s="8" t="s">
        <v>95</v>
      </c>
      <c r="D884" s="8" t="s">
        <v>96</v>
      </c>
      <c r="E884" s="9">
        <v>46174</v>
      </c>
      <c r="F884" s="8" t="s">
        <v>52</v>
      </c>
      <c r="G884" s="8" t="s">
        <v>50</v>
      </c>
      <c r="H884" s="8" t="s">
        <v>53</v>
      </c>
      <c r="I884" s="8" t="s">
        <v>57</v>
      </c>
      <c r="J884" s="61">
        <v>0</v>
      </c>
      <c r="K884" s="8">
        <v>1</v>
      </c>
      <c r="L884" s="8">
        <v>4</v>
      </c>
      <c r="M884" s="8" t="s">
        <v>97</v>
      </c>
      <c r="N884" s="9">
        <v>46178</v>
      </c>
      <c r="O884" s="10">
        <v>46178.3125</v>
      </c>
      <c r="P884" s="10">
        <v>46178.5625</v>
      </c>
      <c r="Q884" s="8" t="s">
        <v>56</v>
      </c>
      <c r="R884" s="8">
        <v>4</v>
      </c>
      <c r="S884" s="8">
        <v>0</v>
      </c>
      <c r="T884" s="8" t="b">
        <v>0</v>
      </c>
      <c r="U884" s="34">
        <v>360</v>
      </c>
      <c r="V884" s="34">
        <v>323</v>
      </c>
      <c r="W884" s="34">
        <v>225</v>
      </c>
      <c r="X884" s="8">
        <v>0</v>
      </c>
      <c r="Y884" s="8">
        <v>0</v>
      </c>
      <c r="Z884" s="10">
        <v>46178.313888888886</v>
      </c>
      <c r="AA884" s="10">
        <v>46178.538194444445</v>
      </c>
      <c r="AB884" s="8">
        <v>4</v>
      </c>
      <c r="AC884" s="8">
        <v>0</v>
      </c>
      <c r="AD884" s="8"/>
      <c r="AE884" s="46">
        <v>1</v>
      </c>
      <c r="AF884" s="46">
        <v>0</v>
      </c>
      <c r="AG884" s="41">
        <v>360</v>
      </c>
    </row>
    <row r="885" spans="2:33">
      <c r="B885" s="8" t="s">
        <v>8326</v>
      </c>
      <c r="C885" s="8" t="s">
        <v>95</v>
      </c>
      <c r="D885" s="8" t="s">
        <v>96</v>
      </c>
      <c r="E885" s="9">
        <v>46174</v>
      </c>
      <c r="F885" s="8" t="s">
        <v>52</v>
      </c>
      <c r="G885" s="8" t="s">
        <v>50</v>
      </c>
      <c r="H885" s="8" t="s">
        <v>53</v>
      </c>
      <c r="I885" s="8" t="s">
        <v>61</v>
      </c>
      <c r="J885" s="61">
        <v>0</v>
      </c>
      <c r="K885" s="8">
        <v>1</v>
      </c>
      <c r="L885" s="8">
        <v>4</v>
      </c>
      <c r="M885" s="8" t="s">
        <v>97</v>
      </c>
      <c r="N885" s="9">
        <v>46181</v>
      </c>
      <c r="O885" s="10">
        <v>46181.333333333336</v>
      </c>
      <c r="P885" s="10">
        <v>46181.5</v>
      </c>
      <c r="Q885" s="8" t="s">
        <v>56</v>
      </c>
      <c r="R885" s="8">
        <v>4</v>
      </c>
      <c r="S885" s="8">
        <v>0</v>
      </c>
      <c r="T885" s="8" t="b">
        <v>0</v>
      </c>
      <c r="U885" s="34">
        <v>240</v>
      </c>
      <c r="V885" s="34">
        <v>218</v>
      </c>
      <c r="W885" s="34">
        <v>138</v>
      </c>
      <c r="X885" s="8">
        <v>0</v>
      </c>
      <c r="Y885" s="8">
        <v>0</v>
      </c>
      <c r="Z885" s="10">
        <v>46181.339583333334</v>
      </c>
      <c r="AA885" s="10">
        <v>46181.490972222222</v>
      </c>
      <c r="AB885" s="8">
        <v>4</v>
      </c>
      <c r="AC885" s="8">
        <v>0</v>
      </c>
      <c r="AD885" s="8"/>
      <c r="AE885" s="46">
        <v>1</v>
      </c>
      <c r="AF885" s="46">
        <v>0</v>
      </c>
      <c r="AG885" s="41">
        <v>240</v>
      </c>
    </row>
    <row r="886" spans="2:33">
      <c r="B886" s="8" t="s">
        <v>8326</v>
      </c>
      <c r="C886" s="8" t="s">
        <v>95</v>
      </c>
      <c r="D886" s="8" t="s">
        <v>96</v>
      </c>
      <c r="E886" s="9">
        <v>46174</v>
      </c>
      <c r="F886" s="8" t="s">
        <v>52</v>
      </c>
      <c r="G886" s="8" t="s">
        <v>50</v>
      </c>
      <c r="H886" s="8" t="s">
        <v>53</v>
      </c>
      <c r="I886" s="8" t="s">
        <v>63</v>
      </c>
      <c r="J886" s="61">
        <v>0</v>
      </c>
      <c r="K886" s="8">
        <v>1</v>
      </c>
      <c r="L886" s="8">
        <v>4</v>
      </c>
      <c r="M886" s="8" t="s">
        <v>97</v>
      </c>
      <c r="N886" s="9">
        <v>46184</v>
      </c>
      <c r="O886" s="10">
        <v>46184.3125</v>
      </c>
      <c r="P886" s="10">
        <v>46184.5625</v>
      </c>
      <c r="Q886" s="8" t="s">
        <v>56</v>
      </c>
      <c r="R886" s="8">
        <v>4</v>
      </c>
      <c r="S886" s="8">
        <v>0</v>
      </c>
      <c r="T886" s="8" t="b">
        <v>0</v>
      </c>
      <c r="U886" s="34">
        <v>360</v>
      </c>
      <c r="V886" s="34">
        <v>323</v>
      </c>
      <c r="W886" s="34">
        <v>222</v>
      </c>
      <c r="X886" s="8">
        <v>0</v>
      </c>
      <c r="Y886" s="8">
        <v>0</v>
      </c>
      <c r="Z886" s="10">
        <v>46184.320138888892</v>
      </c>
      <c r="AA886" s="10">
        <v>46184.544444444444</v>
      </c>
      <c r="AB886" s="8">
        <v>4</v>
      </c>
      <c r="AC886" s="8">
        <v>0</v>
      </c>
      <c r="AD886" s="8"/>
      <c r="AE886" s="46">
        <v>1</v>
      </c>
      <c r="AF886" s="46">
        <v>0</v>
      </c>
      <c r="AG886" s="41">
        <v>360</v>
      </c>
    </row>
    <row r="887" spans="2:33">
      <c r="B887" s="8" t="s">
        <v>8326</v>
      </c>
      <c r="C887" s="8" t="s">
        <v>95</v>
      </c>
      <c r="D887" s="8" t="s">
        <v>96</v>
      </c>
      <c r="E887" s="9">
        <v>46174</v>
      </c>
      <c r="F887" s="8" t="s">
        <v>52</v>
      </c>
      <c r="G887" s="8" t="s">
        <v>50</v>
      </c>
      <c r="H887" s="8" t="s">
        <v>53</v>
      </c>
      <c r="I887" s="8" t="s">
        <v>57</v>
      </c>
      <c r="J887" s="61">
        <v>0</v>
      </c>
      <c r="K887" s="8">
        <v>1</v>
      </c>
      <c r="L887" s="8">
        <v>4</v>
      </c>
      <c r="M887" s="8" t="s">
        <v>97</v>
      </c>
      <c r="N887" s="9">
        <v>46186</v>
      </c>
      <c r="O887" s="10">
        <v>46186.375</v>
      </c>
      <c r="P887" s="10">
        <v>46186.708333333336</v>
      </c>
      <c r="Q887" s="8" t="s">
        <v>56</v>
      </c>
      <c r="R887" s="8">
        <v>4</v>
      </c>
      <c r="S887" s="8">
        <v>0</v>
      </c>
      <c r="T887" s="8" t="b">
        <v>0</v>
      </c>
      <c r="U887" s="34">
        <v>480</v>
      </c>
      <c r="V887" s="34">
        <v>443</v>
      </c>
      <c r="W887" s="34">
        <v>335</v>
      </c>
      <c r="X887" s="8">
        <v>0</v>
      </c>
      <c r="Y887" s="8">
        <v>0</v>
      </c>
      <c r="Z887" s="10">
        <v>46186.379861111112</v>
      </c>
      <c r="AA887" s="10">
        <v>46186.6875</v>
      </c>
      <c r="AB887" s="8">
        <v>4</v>
      </c>
      <c r="AC887" s="8">
        <v>0</v>
      </c>
      <c r="AD887" s="8"/>
      <c r="AE887" s="46">
        <v>1</v>
      </c>
      <c r="AF887" s="46">
        <v>0</v>
      </c>
      <c r="AG887" s="41">
        <v>480</v>
      </c>
    </row>
    <row r="888" spans="2:33">
      <c r="B888" s="8" t="s">
        <v>8326</v>
      </c>
      <c r="C888" s="8" t="s">
        <v>95</v>
      </c>
      <c r="D888" s="8" t="s">
        <v>96</v>
      </c>
      <c r="E888" s="9">
        <v>46174</v>
      </c>
      <c r="F888" s="8" t="s">
        <v>52</v>
      </c>
      <c r="G888" s="8" t="s">
        <v>50</v>
      </c>
      <c r="H888" s="8" t="s">
        <v>53</v>
      </c>
      <c r="I888" s="8" t="s">
        <v>59</v>
      </c>
      <c r="J888" s="61">
        <v>0</v>
      </c>
      <c r="K888" s="8">
        <v>1</v>
      </c>
      <c r="L888" s="8">
        <v>4</v>
      </c>
      <c r="M888" s="8" t="s">
        <v>97</v>
      </c>
      <c r="N888" s="9">
        <v>46187</v>
      </c>
      <c r="O888" s="10">
        <v>46187.333333333336</v>
      </c>
      <c r="P888" s="10">
        <v>46187.666666666664</v>
      </c>
      <c r="Q888" s="8" t="s">
        <v>56</v>
      </c>
      <c r="R888" s="8">
        <v>4</v>
      </c>
      <c r="S888" s="8">
        <v>0</v>
      </c>
      <c r="T888" s="8" t="b">
        <v>0</v>
      </c>
      <c r="U888" s="34">
        <v>480</v>
      </c>
      <c r="V888" s="34">
        <v>441</v>
      </c>
      <c r="W888" s="34">
        <v>316</v>
      </c>
      <c r="X888" s="8">
        <v>0</v>
      </c>
      <c r="Y888" s="8">
        <v>0</v>
      </c>
      <c r="Z888" s="10">
        <v>46187.336805555555</v>
      </c>
      <c r="AA888" s="10">
        <v>46187.643055555556</v>
      </c>
      <c r="AB888" s="8">
        <v>4</v>
      </c>
      <c r="AC888" s="8">
        <v>0</v>
      </c>
      <c r="AD888" s="8"/>
      <c r="AE888" s="46">
        <v>1</v>
      </c>
      <c r="AF888" s="46">
        <v>0</v>
      </c>
      <c r="AG888" s="41">
        <v>480</v>
      </c>
    </row>
    <row r="889" spans="2:33">
      <c r="B889" s="8" t="s">
        <v>8326</v>
      </c>
      <c r="C889" s="8" t="s">
        <v>95</v>
      </c>
      <c r="D889" s="8" t="s">
        <v>96</v>
      </c>
      <c r="E889" s="9">
        <v>46174</v>
      </c>
      <c r="F889" s="8" t="s">
        <v>52</v>
      </c>
      <c r="G889" s="8" t="s">
        <v>50</v>
      </c>
      <c r="H889" s="8" t="s">
        <v>53</v>
      </c>
      <c r="I889" s="8" t="s">
        <v>59</v>
      </c>
      <c r="J889" s="61">
        <v>0</v>
      </c>
      <c r="K889" s="8">
        <v>1</v>
      </c>
      <c r="L889" s="8">
        <v>4</v>
      </c>
      <c r="M889" s="8" t="s">
        <v>97</v>
      </c>
      <c r="N889" s="9">
        <v>46188</v>
      </c>
      <c r="O889" s="10">
        <v>46188.3125</v>
      </c>
      <c r="P889" s="10">
        <v>46188.645833333336</v>
      </c>
      <c r="Q889" s="8" t="s">
        <v>56</v>
      </c>
      <c r="R889" s="8">
        <v>4</v>
      </c>
      <c r="S889" s="8">
        <v>0</v>
      </c>
      <c r="T889" s="8" t="b">
        <v>0</v>
      </c>
      <c r="U889" s="34">
        <v>480</v>
      </c>
      <c r="V889" s="34">
        <v>419</v>
      </c>
      <c r="W889" s="34">
        <v>315</v>
      </c>
      <c r="X889" s="8">
        <v>0</v>
      </c>
      <c r="Y889" s="8">
        <v>0</v>
      </c>
      <c r="Z889" s="10">
        <v>46188.316666666666</v>
      </c>
      <c r="AA889" s="10">
        <v>46188.607638888891</v>
      </c>
      <c r="AB889" s="8">
        <v>4</v>
      </c>
      <c r="AC889" s="8">
        <v>0</v>
      </c>
      <c r="AD889" s="8"/>
      <c r="AE889" s="46">
        <v>1</v>
      </c>
      <c r="AF889" s="46">
        <v>0</v>
      </c>
      <c r="AG889" s="41">
        <v>480</v>
      </c>
    </row>
    <row r="890" spans="2:33">
      <c r="B890" s="8" t="s">
        <v>8326</v>
      </c>
      <c r="C890" s="8" t="s">
        <v>95</v>
      </c>
      <c r="D890" s="8" t="s">
        <v>96</v>
      </c>
      <c r="E890" s="9">
        <v>46174</v>
      </c>
      <c r="F890" s="8" t="s">
        <v>52</v>
      </c>
      <c r="G890" s="8" t="s">
        <v>50</v>
      </c>
      <c r="H890" s="8" t="s">
        <v>53</v>
      </c>
      <c r="I890" s="8" t="s">
        <v>54</v>
      </c>
      <c r="J890" s="61">
        <v>0</v>
      </c>
      <c r="K890" s="8">
        <v>1</v>
      </c>
      <c r="L890" s="8">
        <v>4</v>
      </c>
      <c r="M890" s="8" t="s">
        <v>97</v>
      </c>
      <c r="N890" s="9">
        <v>46189</v>
      </c>
      <c r="O890" s="10">
        <v>46189.354166666664</v>
      </c>
      <c r="P890" s="10">
        <v>46189.729166666664</v>
      </c>
      <c r="Q890" s="8" t="s">
        <v>56</v>
      </c>
      <c r="R890" s="8">
        <v>4</v>
      </c>
      <c r="S890" s="8">
        <v>0</v>
      </c>
      <c r="T890" s="8" t="b">
        <v>0</v>
      </c>
      <c r="U890" s="34">
        <v>540</v>
      </c>
      <c r="V890" s="34">
        <v>484</v>
      </c>
      <c r="W890" s="34">
        <v>353</v>
      </c>
      <c r="X890" s="8">
        <v>0</v>
      </c>
      <c r="Y890" s="8">
        <v>0</v>
      </c>
      <c r="Z890" s="10">
        <v>46189.355555555558</v>
      </c>
      <c r="AA890" s="10">
        <v>46189.691666666666</v>
      </c>
      <c r="AB890" s="8">
        <v>4</v>
      </c>
      <c r="AC890" s="8">
        <v>0</v>
      </c>
      <c r="AD890" s="8"/>
      <c r="AE890" s="46">
        <v>1</v>
      </c>
      <c r="AF890" s="46">
        <v>0</v>
      </c>
      <c r="AG890" s="41">
        <v>540</v>
      </c>
    </row>
    <row r="891" spans="2:33">
      <c r="B891" s="8" t="s">
        <v>8326</v>
      </c>
      <c r="C891" s="8" t="s">
        <v>95</v>
      </c>
      <c r="D891" s="8" t="s">
        <v>96</v>
      </c>
      <c r="E891" s="9">
        <v>46174</v>
      </c>
      <c r="F891" s="8" t="s">
        <v>52</v>
      </c>
      <c r="G891" s="8" t="s">
        <v>50</v>
      </c>
      <c r="H891" s="8" t="s">
        <v>53</v>
      </c>
      <c r="I891" s="8" t="s">
        <v>59</v>
      </c>
      <c r="J891" s="61">
        <v>0</v>
      </c>
      <c r="K891" s="8">
        <v>1</v>
      </c>
      <c r="L891" s="8">
        <v>4</v>
      </c>
      <c r="M891" s="8" t="s">
        <v>97</v>
      </c>
      <c r="N891" s="9">
        <v>46190</v>
      </c>
      <c r="O891" s="10">
        <v>46190.541666666664</v>
      </c>
      <c r="P891" s="10">
        <v>46190.708333333336</v>
      </c>
      <c r="Q891" s="8" t="s">
        <v>56</v>
      </c>
      <c r="R891" s="8">
        <v>4</v>
      </c>
      <c r="S891" s="8">
        <v>0</v>
      </c>
      <c r="T891" s="8" t="b">
        <v>0</v>
      </c>
      <c r="U891" s="34">
        <v>240</v>
      </c>
      <c r="V891" s="34">
        <v>215</v>
      </c>
      <c r="W891" s="34">
        <v>135</v>
      </c>
      <c r="X891" s="8">
        <v>0</v>
      </c>
      <c r="Y891" s="8">
        <v>0</v>
      </c>
      <c r="Z891" s="10">
        <v>46190.545138888891</v>
      </c>
      <c r="AA891" s="10">
        <v>46190.694444444445</v>
      </c>
      <c r="AB891" s="8">
        <v>4</v>
      </c>
      <c r="AC891" s="8">
        <v>0</v>
      </c>
      <c r="AD891" s="8"/>
      <c r="AE891" s="46">
        <v>1</v>
      </c>
      <c r="AF891" s="46">
        <v>0</v>
      </c>
      <c r="AG891" s="41">
        <v>240</v>
      </c>
    </row>
    <row r="892" spans="2:33">
      <c r="B892" s="8" t="s">
        <v>8326</v>
      </c>
      <c r="C892" s="8" t="s">
        <v>95</v>
      </c>
      <c r="D892" s="8" t="s">
        <v>96</v>
      </c>
      <c r="E892" s="9">
        <v>46174</v>
      </c>
      <c r="F892" s="8" t="s">
        <v>52</v>
      </c>
      <c r="G892" s="8" t="s">
        <v>50</v>
      </c>
      <c r="H892" s="8" t="s">
        <v>53</v>
      </c>
      <c r="I892" s="8" t="s">
        <v>59</v>
      </c>
      <c r="J892" s="61">
        <v>0</v>
      </c>
      <c r="K892" s="8">
        <v>1</v>
      </c>
      <c r="L892" s="8">
        <v>4</v>
      </c>
      <c r="M892" s="8" t="s">
        <v>97</v>
      </c>
      <c r="N892" s="9">
        <v>46192</v>
      </c>
      <c r="O892" s="10">
        <v>46192.333333333336</v>
      </c>
      <c r="P892" s="10">
        <v>46192.708333333336</v>
      </c>
      <c r="Q892" s="8" t="s">
        <v>56</v>
      </c>
      <c r="R892" s="8">
        <v>4</v>
      </c>
      <c r="S892" s="8">
        <v>0</v>
      </c>
      <c r="T892" s="8" t="b">
        <v>0</v>
      </c>
      <c r="U892" s="34">
        <v>540</v>
      </c>
      <c r="V892" s="34">
        <v>475</v>
      </c>
      <c r="W892" s="34">
        <v>341</v>
      </c>
      <c r="X892" s="8">
        <v>0</v>
      </c>
      <c r="Y892" s="8">
        <v>0</v>
      </c>
      <c r="Z892" s="10">
        <v>46192.34097222222</v>
      </c>
      <c r="AA892" s="10">
        <v>46192.67083333333</v>
      </c>
      <c r="AB892" s="8">
        <v>4</v>
      </c>
      <c r="AC892" s="8">
        <v>0</v>
      </c>
      <c r="AD892" s="8"/>
      <c r="AE892" s="46">
        <v>1</v>
      </c>
      <c r="AF892" s="46">
        <v>0</v>
      </c>
      <c r="AG892" s="41">
        <v>540</v>
      </c>
    </row>
    <row r="893" spans="2:33">
      <c r="B893" s="8" t="s">
        <v>8326</v>
      </c>
      <c r="C893" s="8" t="s">
        <v>95</v>
      </c>
      <c r="D893" s="8" t="s">
        <v>96</v>
      </c>
      <c r="E893" s="9">
        <v>46174</v>
      </c>
      <c r="F893" s="8" t="s">
        <v>52</v>
      </c>
      <c r="G893" s="8" t="s">
        <v>50</v>
      </c>
      <c r="H893" s="8" t="s">
        <v>53</v>
      </c>
      <c r="I893" s="8" t="s">
        <v>61</v>
      </c>
      <c r="J893" s="61">
        <v>0</v>
      </c>
      <c r="K893" s="8">
        <v>1</v>
      </c>
      <c r="L893" s="8">
        <v>4</v>
      </c>
      <c r="M893" s="8" t="s">
        <v>97</v>
      </c>
      <c r="N893" s="9">
        <v>46193</v>
      </c>
      <c r="O893" s="10">
        <v>46193.375</v>
      </c>
      <c r="P893" s="10">
        <v>46193.5625</v>
      </c>
      <c r="Q893" s="8" t="s">
        <v>56</v>
      </c>
      <c r="R893" s="8">
        <v>4</v>
      </c>
      <c r="S893" s="8">
        <v>0</v>
      </c>
      <c r="T893" s="8" t="b">
        <v>0</v>
      </c>
      <c r="U893" s="34">
        <v>270</v>
      </c>
      <c r="V893" s="34">
        <v>245</v>
      </c>
      <c r="W893" s="34">
        <v>161</v>
      </c>
      <c r="X893" s="8">
        <v>0</v>
      </c>
      <c r="Y893" s="8">
        <v>0</v>
      </c>
      <c r="Z893" s="10">
        <v>46193.378472222219</v>
      </c>
      <c r="AA893" s="10">
        <v>46193.548611111109</v>
      </c>
      <c r="AB893" s="8">
        <v>4</v>
      </c>
      <c r="AC893" s="8">
        <v>0</v>
      </c>
      <c r="AD893" s="8"/>
      <c r="AE893" s="46">
        <v>1</v>
      </c>
      <c r="AF893" s="46">
        <v>0</v>
      </c>
      <c r="AG893" s="41">
        <v>270</v>
      </c>
    </row>
    <row r="894" spans="2:33">
      <c r="B894" s="8" t="s">
        <v>8326</v>
      </c>
      <c r="C894" s="8" t="s">
        <v>95</v>
      </c>
      <c r="D894" s="8" t="s">
        <v>96</v>
      </c>
      <c r="E894" s="9">
        <v>46174</v>
      </c>
      <c r="F894" s="8" t="s">
        <v>52</v>
      </c>
      <c r="G894" s="8" t="s">
        <v>50</v>
      </c>
      <c r="H894" s="8" t="s">
        <v>53</v>
      </c>
      <c r="I894" s="8" t="s">
        <v>61</v>
      </c>
      <c r="J894" s="61">
        <v>0</v>
      </c>
      <c r="K894" s="8">
        <v>1</v>
      </c>
      <c r="L894" s="8">
        <v>4</v>
      </c>
      <c r="M894" s="8" t="s">
        <v>97</v>
      </c>
      <c r="N894" s="9">
        <v>46194</v>
      </c>
      <c r="O894" s="10">
        <v>46194.333333333336</v>
      </c>
      <c r="P894" s="10">
        <v>46194.479166666664</v>
      </c>
      <c r="Q894" s="8" t="s">
        <v>56</v>
      </c>
      <c r="R894" s="8">
        <v>4</v>
      </c>
      <c r="S894" s="8">
        <v>0</v>
      </c>
      <c r="T894" s="8" t="b">
        <v>0</v>
      </c>
      <c r="U894" s="34">
        <v>210</v>
      </c>
      <c r="V894" s="34">
        <v>178</v>
      </c>
      <c r="W894" s="34">
        <v>95</v>
      </c>
      <c r="X894" s="8">
        <v>0</v>
      </c>
      <c r="Y894" s="8">
        <v>0</v>
      </c>
      <c r="Z894" s="10">
        <v>46194.335416666669</v>
      </c>
      <c r="AA894" s="10">
        <v>46194.459027777775</v>
      </c>
      <c r="AB894" s="8">
        <v>4</v>
      </c>
      <c r="AC894" s="8">
        <v>0</v>
      </c>
      <c r="AD894" s="8"/>
      <c r="AE894" s="46">
        <v>1</v>
      </c>
      <c r="AF894" s="46">
        <v>0</v>
      </c>
      <c r="AG894" s="41">
        <v>210</v>
      </c>
    </row>
    <row r="895" spans="2:33">
      <c r="B895" s="8" t="s">
        <v>8326</v>
      </c>
      <c r="C895" s="8" t="s">
        <v>95</v>
      </c>
      <c r="D895" s="8" t="s">
        <v>96</v>
      </c>
      <c r="E895" s="9">
        <v>46174</v>
      </c>
      <c r="F895" s="8" t="s">
        <v>52</v>
      </c>
      <c r="G895" s="8" t="s">
        <v>50</v>
      </c>
      <c r="H895" s="8" t="s">
        <v>53</v>
      </c>
      <c r="I895" s="8" t="s">
        <v>61</v>
      </c>
      <c r="J895" s="61">
        <v>0</v>
      </c>
      <c r="K895" s="8">
        <v>1</v>
      </c>
      <c r="L895" s="8">
        <v>4</v>
      </c>
      <c r="M895" s="8" t="s">
        <v>97</v>
      </c>
      <c r="N895" s="9">
        <v>46195</v>
      </c>
      <c r="O895" s="10">
        <v>46195.333333333336</v>
      </c>
      <c r="P895" s="10">
        <v>46195.666666666664</v>
      </c>
      <c r="Q895" s="8" t="s">
        <v>56</v>
      </c>
      <c r="R895" s="8">
        <v>4</v>
      </c>
      <c r="S895" s="8">
        <v>0</v>
      </c>
      <c r="T895" s="8" t="b">
        <v>0</v>
      </c>
      <c r="U895" s="34">
        <v>480</v>
      </c>
      <c r="V895" s="34">
        <v>444</v>
      </c>
      <c r="W895" s="34">
        <v>365</v>
      </c>
      <c r="X895" s="8">
        <v>0</v>
      </c>
      <c r="Y895" s="8">
        <v>0</v>
      </c>
      <c r="Z895" s="10">
        <v>46195.339583333334</v>
      </c>
      <c r="AA895" s="10">
        <v>46195.647916666669</v>
      </c>
      <c r="AB895" s="8">
        <v>4</v>
      </c>
      <c r="AC895" s="8">
        <v>0</v>
      </c>
      <c r="AD895" s="8"/>
      <c r="AE895" s="46">
        <v>1</v>
      </c>
      <c r="AF895" s="46">
        <v>0</v>
      </c>
      <c r="AG895" s="41">
        <v>480</v>
      </c>
    </row>
    <row r="896" spans="2:33">
      <c r="B896" s="8" t="s">
        <v>8326</v>
      </c>
      <c r="C896" s="8" t="s">
        <v>95</v>
      </c>
      <c r="D896" s="8" t="s">
        <v>96</v>
      </c>
      <c r="E896" s="9">
        <v>46174</v>
      </c>
      <c r="F896" s="8" t="s">
        <v>52</v>
      </c>
      <c r="G896" s="8" t="s">
        <v>50</v>
      </c>
      <c r="H896" s="8" t="s">
        <v>53</v>
      </c>
      <c r="I896" s="8" t="s">
        <v>54</v>
      </c>
      <c r="J896" s="61">
        <v>0</v>
      </c>
      <c r="K896" s="8">
        <v>1</v>
      </c>
      <c r="L896" s="8">
        <v>4</v>
      </c>
      <c r="M896" s="8" t="s">
        <v>97</v>
      </c>
      <c r="N896" s="9">
        <v>46198</v>
      </c>
      <c r="O896" s="10">
        <v>46198.375</v>
      </c>
      <c r="P896" s="10">
        <v>46198.708333333336</v>
      </c>
      <c r="Q896" s="8" t="s">
        <v>56</v>
      </c>
      <c r="R896" s="8">
        <v>4</v>
      </c>
      <c r="S896" s="8">
        <v>0</v>
      </c>
      <c r="T896" s="8" t="b">
        <v>0</v>
      </c>
      <c r="U896" s="34">
        <v>480</v>
      </c>
      <c r="V896" s="34">
        <v>445</v>
      </c>
      <c r="W896" s="34">
        <v>354</v>
      </c>
      <c r="X896" s="8">
        <v>0</v>
      </c>
      <c r="Y896" s="8">
        <v>0</v>
      </c>
      <c r="Z896" s="10">
        <v>46198.381944444445</v>
      </c>
      <c r="AA896" s="10">
        <v>46198.690972222219</v>
      </c>
      <c r="AB896" s="8">
        <v>4</v>
      </c>
      <c r="AC896" s="8">
        <v>0</v>
      </c>
      <c r="AD896" s="8"/>
      <c r="AE896" s="46">
        <v>1</v>
      </c>
      <c r="AF896" s="46">
        <v>0</v>
      </c>
      <c r="AG896" s="41">
        <v>480</v>
      </c>
    </row>
    <row r="897" spans="2:33">
      <c r="B897" s="8" t="s">
        <v>8326</v>
      </c>
      <c r="C897" s="8" t="s">
        <v>95</v>
      </c>
      <c r="D897" s="8" t="s">
        <v>96</v>
      </c>
      <c r="E897" s="9">
        <v>46174</v>
      </c>
      <c r="F897" s="8" t="s">
        <v>52</v>
      </c>
      <c r="G897" s="8" t="s">
        <v>50</v>
      </c>
      <c r="H897" s="8" t="s">
        <v>53</v>
      </c>
      <c r="I897" s="8" t="s">
        <v>61</v>
      </c>
      <c r="J897" s="61">
        <v>0</v>
      </c>
      <c r="K897" s="8">
        <v>1</v>
      </c>
      <c r="L897" s="8">
        <v>4</v>
      </c>
      <c r="M897" s="8" t="s">
        <v>97</v>
      </c>
      <c r="N897" s="9">
        <v>46199</v>
      </c>
      <c r="O897" s="10">
        <v>46199.375</v>
      </c>
      <c r="P897" s="10">
        <v>46199.5625</v>
      </c>
      <c r="Q897" s="8" t="s">
        <v>56</v>
      </c>
      <c r="R897" s="8">
        <v>4</v>
      </c>
      <c r="S897" s="8">
        <v>0</v>
      </c>
      <c r="T897" s="8" t="b">
        <v>0</v>
      </c>
      <c r="U897" s="34">
        <v>270</v>
      </c>
      <c r="V897" s="34">
        <v>238</v>
      </c>
      <c r="W897" s="34">
        <v>166</v>
      </c>
      <c r="X897" s="8">
        <v>0</v>
      </c>
      <c r="Y897" s="8">
        <v>0</v>
      </c>
      <c r="Z897" s="10">
        <v>46199.378472222219</v>
      </c>
      <c r="AA897" s="10">
        <v>46199.543749999997</v>
      </c>
      <c r="AB897" s="8">
        <v>4</v>
      </c>
      <c r="AC897" s="8">
        <v>0</v>
      </c>
      <c r="AD897" s="8"/>
      <c r="AE897" s="46">
        <v>1</v>
      </c>
      <c r="AF897" s="46">
        <v>0</v>
      </c>
      <c r="AG897" s="41">
        <v>270</v>
      </c>
    </row>
    <row r="898" spans="2:33">
      <c r="B898" s="8" t="s">
        <v>8326</v>
      </c>
      <c r="C898" s="8" t="s">
        <v>95</v>
      </c>
      <c r="D898" s="8" t="s">
        <v>96</v>
      </c>
      <c r="E898" s="9">
        <v>46174</v>
      </c>
      <c r="F898" s="8" t="s">
        <v>52</v>
      </c>
      <c r="G898" s="8" t="s">
        <v>50</v>
      </c>
      <c r="H898" s="8" t="s">
        <v>53</v>
      </c>
      <c r="I898" s="8" t="s">
        <v>63</v>
      </c>
      <c r="J898" s="61">
        <v>0</v>
      </c>
      <c r="K898" s="8">
        <v>1</v>
      </c>
      <c r="L898" s="8">
        <v>4</v>
      </c>
      <c r="M898" s="8" t="s">
        <v>97</v>
      </c>
      <c r="N898" s="9">
        <v>46200</v>
      </c>
      <c r="O898" s="10">
        <v>46200.375</v>
      </c>
      <c r="P898" s="10">
        <v>46200.5625</v>
      </c>
      <c r="Q898" s="8" t="s">
        <v>56</v>
      </c>
      <c r="R898" s="8">
        <v>4</v>
      </c>
      <c r="S898" s="8">
        <v>0</v>
      </c>
      <c r="T898" s="8" t="b">
        <v>0</v>
      </c>
      <c r="U898" s="34">
        <v>270</v>
      </c>
      <c r="V898" s="34">
        <v>242</v>
      </c>
      <c r="W898" s="34">
        <v>153</v>
      </c>
      <c r="X898" s="8">
        <v>0</v>
      </c>
      <c r="Y898" s="8">
        <v>0</v>
      </c>
      <c r="Z898" s="10">
        <v>46200.378472222219</v>
      </c>
      <c r="AA898" s="10">
        <v>46200.546527777777</v>
      </c>
      <c r="AB898" s="8">
        <v>4</v>
      </c>
      <c r="AC898" s="8">
        <v>0</v>
      </c>
      <c r="AD898" s="8"/>
      <c r="AE898" s="46">
        <v>1</v>
      </c>
      <c r="AF898" s="46">
        <v>0</v>
      </c>
      <c r="AG898" s="41">
        <v>270</v>
      </c>
    </row>
    <row r="899" spans="2:33">
      <c r="B899" s="8" t="s">
        <v>8326</v>
      </c>
      <c r="C899" s="8" t="s">
        <v>95</v>
      </c>
      <c r="D899" s="8" t="s">
        <v>96</v>
      </c>
      <c r="E899" s="9">
        <v>46174</v>
      </c>
      <c r="F899" s="8" t="s">
        <v>52</v>
      </c>
      <c r="G899" s="8" t="s">
        <v>50</v>
      </c>
      <c r="H899" s="8" t="s">
        <v>53</v>
      </c>
      <c r="I899" s="8" t="s">
        <v>57</v>
      </c>
      <c r="J899" s="61">
        <v>0</v>
      </c>
      <c r="K899" s="8">
        <v>1</v>
      </c>
      <c r="L899" s="8">
        <v>4</v>
      </c>
      <c r="M899" s="8" t="s">
        <v>97</v>
      </c>
      <c r="N899" s="9">
        <v>46203</v>
      </c>
      <c r="O899" s="10">
        <v>46203.354166666664</v>
      </c>
      <c r="P899" s="10">
        <v>46203.604166666664</v>
      </c>
      <c r="Q899" s="8" t="s">
        <v>56</v>
      </c>
      <c r="R899" s="8">
        <v>4</v>
      </c>
      <c r="S899" s="8">
        <v>0</v>
      </c>
      <c r="T899" s="8" t="b">
        <v>0</v>
      </c>
      <c r="U899" s="34">
        <v>360</v>
      </c>
      <c r="V899" s="34">
        <v>327</v>
      </c>
      <c r="W899" s="34">
        <v>227</v>
      </c>
      <c r="X899" s="8">
        <v>0</v>
      </c>
      <c r="Y899" s="8">
        <v>0</v>
      </c>
      <c r="Z899" s="10">
        <v>46203.359722222223</v>
      </c>
      <c r="AA899" s="10">
        <v>46203.586805555555</v>
      </c>
      <c r="AB899" s="8">
        <v>4</v>
      </c>
      <c r="AC899" s="8">
        <v>0</v>
      </c>
      <c r="AD899" s="8"/>
      <c r="AE899" s="46">
        <v>1</v>
      </c>
      <c r="AF899" s="46">
        <v>0</v>
      </c>
      <c r="AG899" s="41">
        <v>360</v>
      </c>
    </row>
    <row r="900" spans="2:33">
      <c r="B900" s="8" t="s">
        <v>8326</v>
      </c>
      <c r="C900" s="8" t="s">
        <v>95</v>
      </c>
      <c r="D900" s="8" t="s">
        <v>98</v>
      </c>
      <c r="E900" s="9">
        <v>46174</v>
      </c>
      <c r="F900" s="8" t="s">
        <v>52</v>
      </c>
      <c r="G900" s="8" t="s">
        <v>50</v>
      </c>
      <c r="H900" s="8" t="s">
        <v>53</v>
      </c>
      <c r="I900" s="8" t="s">
        <v>54</v>
      </c>
      <c r="J900" s="61">
        <v>0</v>
      </c>
      <c r="K900" s="8">
        <v>1</v>
      </c>
      <c r="L900" s="8">
        <v>4</v>
      </c>
      <c r="M900" s="8" t="s">
        <v>97</v>
      </c>
      <c r="N900" s="9">
        <v>46174</v>
      </c>
      <c r="O900" s="10">
        <v>46174.333333333336</v>
      </c>
      <c r="P900" s="10">
        <v>46174.666666666664</v>
      </c>
      <c r="Q900" s="8" t="s">
        <v>56</v>
      </c>
      <c r="R900" s="8">
        <v>4</v>
      </c>
      <c r="S900" s="8">
        <v>0</v>
      </c>
      <c r="T900" s="8" t="b">
        <v>0</v>
      </c>
      <c r="U900" s="34">
        <v>480</v>
      </c>
      <c r="V900" s="34">
        <v>453</v>
      </c>
      <c r="W900" s="34">
        <v>350</v>
      </c>
      <c r="X900" s="8">
        <v>0</v>
      </c>
      <c r="Y900" s="8">
        <v>0</v>
      </c>
      <c r="Z900" s="10">
        <v>46174.336111111108</v>
      </c>
      <c r="AA900" s="10">
        <v>46174.650694444441</v>
      </c>
      <c r="AB900" s="8">
        <v>4</v>
      </c>
      <c r="AC900" s="8">
        <v>0</v>
      </c>
      <c r="AD900" s="8"/>
      <c r="AE900" s="46">
        <v>1</v>
      </c>
      <c r="AF900" s="46">
        <v>0</v>
      </c>
      <c r="AG900" s="41">
        <v>480</v>
      </c>
    </row>
    <row r="901" spans="2:33">
      <c r="B901" s="8" t="s">
        <v>8326</v>
      </c>
      <c r="C901" s="8" t="s">
        <v>95</v>
      </c>
      <c r="D901" s="8" t="s">
        <v>98</v>
      </c>
      <c r="E901" s="9">
        <v>46174</v>
      </c>
      <c r="F901" s="8" t="s">
        <v>52</v>
      </c>
      <c r="G901" s="8" t="s">
        <v>50</v>
      </c>
      <c r="H901" s="8" t="s">
        <v>53</v>
      </c>
      <c r="I901" s="8" t="s">
        <v>57</v>
      </c>
      <c r="J901" s="61">
        <v>0</v>
      </c>
      <c r="K901" s="8">
        <v>1</v>
      </c>
      <c r="L901" s="8">
        <v>4</v>
      </c>
      <c r="M901" s="8" t="s">
        <v>97</v>
      </c>
      <c r="N901" s="9">
        <v>46175</v>
      </c>
      <c r="O901" s="10">
        <v>46175.354166666664</v>
      </c>
      <c r="P901" s="10">
        <v>46175.6875</v>
      </c>
      <c r="Q901" s="8" t="s">
        <v>56</v>
      </c>
      <c r="R901" s="8">
        <v>4</v>
      </c>
      <c r="S901" s="8">
        <v>0</v>
      </c>
      <c r="T901" s="8" t="b">
        <v>0</v>
      </c>
      <c r="U901" s="34">
        <v>480</v>
      </c>
      <c r="V901" s="34">
        <v>452</v>
      </c>
      <c r="W901" s="34">
        <v>347</v>
      </c>
      <c r="X901" s="8">
        <v>0</v>
      </c>
      <c r="Y901" s="8">
        <v>0</v>
      </c>
      <c r="Z901" s="10">
        <v>46175.356249999997</v>
      </c>
      <c r="AA901" s="10">
        <v>46175.670138888891</v>
      </c>
      <c r="AB901" s="8">
        <v>4</v>
      </c>
      <c r="AC901" s="8">
        <v>0</v>
      </c>
      <c r="AD901" s="8"/>
      <c r="AE901" s="46">
        <v>1</v>
      </c>
      <c r="AF901" s="46">
        <v>0</v>
      </c>
      <c r="AG901" s="41">
        <v>480</v>
      </c>
    </row>
    <row r="902" spans="2:33">
      <c r="B902" s="8" t="s">
        <v>8326</v>
      </c>
      <c r="C902" s="8" t="s">
        <v>95</v>
      </c>
      <c r="D902" s="8" t="s">
        <v>98</v>
      </c>
      <c r="E902" s="9">
        <v>46174</v>
      </c>
      <c r="F902" s="8" t="s">
        <v>52</v>
      </c>
      <c r="G902" s="8" t="s">
        <v>50</v>
      </c>
      <c r="H902" s="8" t="s">
        <v>53</v>
      </c>
      <c r="I902" s="8" t="s">
        <v>62</v>
      </c>
      <c r="J902" s="61">
        <v>0</v>
      </c>
      <c r="K902" s="8">
        <v>1</v>
      </c>
      <c r="L902" s="8">
        <v>4</v>
      </c>
      <c r="M902" s="8" t="s">
        <v>97</v>
      </c>
      <c r="N902" s="9">
        <v>46177</v>
      </c>
      <c r="O902" s="10">
        <v>46177.354166666664</v>
      </c>
      <c r="P902" s="10">
        <v>46177.541666666664</v>
      </c>
      <c r="Q902" s="8" t="s">
        <v>56</v>
      </c>
      <c r="R902" s="8">
        <v>4</v>
      </c>
      <c r="S902" s="8">
        <v>0</v>
      </c>
      <c r="T902" s="8" t="b">
        <v>0</v>
      </c>
      <c r="U902" s="34">
        <v>270</v>
      </c>
      <c r="V902" s="34">
        <v>228</v>
      </c>
      <c r="W902" s="34">
        <v>146</v>
      </c>
      <c r="X902" s="8">
        <v>0</v>
      </c>
      <c r="Y902" s="8">
        <v>0</v>
      </c>
      <c r="Z902" s="10">
        <v>46177.361111111109</v>
      </c>
      <c r="AA902" s="10">
        <v>46177.519444444442</v>
      </c>
      <c r="AB902" s="8">
        <v>4</v>
      </c>
      <c r="AC902" s="8">
        <v>0</v>
      </c>
      <c r="AD902" s="8"/>
      <c r="AE902" s="46">
        <v>1</v>
      </c>
      <c r="AF902" s="46">
        <v>0</v>
      </c>
      <c r="AG902" s="41">
        <v>270</v>
      </c>
    </row>
    <row r="903" spans="2:33">
      <c r="B903" s="8" t="s">
        <v>8326</v>
      </c>
      <c r="C903" s="8" t="s">
        <v>95</v>
      </c>
      <c r="D903" s="8" t="s">
        <v>98</v>
      </c>
      <c r="E903" s="9">
        <v>46174</v>
      </c>
      <c r="F903" s="8" t="s">
        <v>52</v>
      </c>
      <c r="G903" s="8" t="s">
        <v>50</v>
      </c>
      <c r="H903" s="8" t="s">
        <v>53</v>
      </c>
      <c r="I903" s="8" t="s">
        <v>61</v>
      </c>
      <c r="J903" s="61">
        <v>0</v>
      </c>
      <c r="K903" s="8">
        <v>1</v>
      </c>
      <c r="L903" s="8">
        <v>4</v>
      </c>
      <c r="M903" s="8" t="s">
        <v>97</v>
      </c>
      <c r="N903" s="9">
        <v>46179</v>
      </c>
      <c r="O903" s="10">
        <v>46179.354166666664</v>
      </c>
      <c r="P903" s="10">
        <v>46179.5</v>
      </c>
      <c r="Q903" s="8" t="s">
        <v>56</v>
      </c>
      <c r="R903" s="8">
        <v>4</v>
      </c>
      <c r="S903" s="8">
        <v>0</v>
      </c>
      <c r="T903" s="8" t="b">
        <v>0</v>
      </c>
      <c r="U903" s="34">
        <v>210</v>
      </c>
      <c r="V903" s="34">
        <v>193</v>
      </c>
      <c r="W903" s="34">
        <v>112</v>
      </c>
      <c r="X903" s="8">
        <v>0</v>
      </c>
      <c r="Y903" s="8">
        <v>0</v>
      </c>
      <c r="Z903" s="10">
        <v>46179.355555555558</v>
      </c>
      <c r="AA903" s="10">
        <v>46179.489583333336</v>
      </c>
      <c r="AB903" s="8">
        <v>4</v>
      </c>
      <c r="AC903" s="8">
        <v>0</v>
      </c>
      <c r="AD903" s="8"/>
      <c r="AE903" s="46">
        <v>1</v>
      </c>
      <c r="AF903" s="46">
        <v>0</v>
      </c>
      <c r="AG903" s="41">
        <v>210</v>
      </c>
    </row>
    <row r="904" spans="2:33">
      <c r="B904" s="8" t="s">
        <v>8326</v>
      </c>
      <c r="C904" s="8" t="s">
        <v>95</v>
      </c>
      <c r="D904" s="8" t="s">
        <v>98</v>
      </c>
      <c r="E904" s="9">
        <v>46174</v>
      </c>
      <c r="F904" s="8" t="s">
        <v>52</v>
      </c>
      <c r="G904" s="8" t="s">
        <v>50</v>
      </c>
      <c r="H904" s="8" t="s">
        <v>53</v>
      </c>
      <c r="I904" s="8" t="s">
        <v>57</v>
      </c>
      <c r="J904" s="61">
        <v>0</v>
      </c>
      <c r="K904" s="8">
        <v>1</v>
      </c>
      <c r="L904" s="8">
        <v>4</v>
      </c>
      <c r="M904" s="8" t="s">
        <v>97</v>
      </c>
      <c r="N904" s="9">
        <v>46181</v>
      </c>
      <c r="O904" s="10">
        <v>46181.3125</v>
      </c>
      <c r="P904" s="10">
        <v>46181.645833333336</v>
      </c>
      <c r="Q904" s="8" t="s">
        <v>56</v>
      </c>
      <c r="R904" s="8">
        <v>4</v>
      </c>
      <c r="S904" s="8">
        <v>0</v>
      </c>
      <c r="T904" s="8" t="b">
        <v>0</v>
      </c>
      <c r="U904" s="34">
        <v>480</v>
      </c>
      <c r="V904" s="34">
        <v>430</v>
      </c>
      <c r="W904" s="34">
        <v>354</v>
      </c>
      <c r="X904" s="8">
        <v>0</v>
      </c>
      <c r="Y904" s="8">
        <v>0</v>
      </c>
      <c r="Z904" s="10">
        <v>46181.317361111112</v>
      </c>
      <c r="AA904" s="10">
        <v>46181.615972222222</v>
      </c>
      <c r="AB904" s="8">
        <v>4</v>
      </c>
      <c r="AC904" s="8">
        <v>0</v>
      </c>
      <c r="AD904" s="8"/>
      <c r="AE904" s="46">
        <v>1</v>
      </c>
      <c r="AF904" s="46">
        <v>0</v>
      </c>
      <c r="AG904" s="41">
        <v>480</v>
      </c>
    </row>
    <row r="905" spans="2:33">
      <c r="B905" s="8" t="s">
        <v>8326</v>
      </c>
      <c r="C905" s="8" t="s">
        <v>95</v>
      </c>
      <c r="D905" s="8" t="s">
        <v>98</v>
      </c>
      <c r="E905" s="9">
        <v>46174</v>
      </c>
      <c r="F905" s="8" t="s">
        <v>52</v>
      </c>
      <c r="G905" s="8" t="s">
        <v>50</v>
      </c>
      <c r="H905" s="8" t="s">
        <v>53</v>
      </c>
      <c r="I905" s="8" t="s">
        <v>59</v>
      </c>
      <c r="J905" s="61">
        <v>0</v>
      </c>
      <c r="K905" s="8">
        <v>1</v>
      </c>
      <c r="L905" s="8">
        <v>4</v>
      </c>
      <c r="M905" s="8" t="s">
        <v>97</v>
      </c>
      <c r="N905" s="9">
        <v>46182</v>
      </c>
      <c r="O905" s="10">
        <v>46182.333333333336</v>
      </c>
      <c r="P905" s="10">
        <v>46182.458333333336</v>
      </c>
      <c r="Q905" s="8" t="s">
        <v>56</v>
      </c>
      <c r="R905" s="8">
        <v>4</v>
      </c>
      <c r="S905" s="8">
        <v>0</v>
      </c>
      <c r="T905" s="8" t="b">
        <v>0</v>
      </c>
      <c r="U905" s="34">
        <v>180</v>
      </c>
      <c r="V905" s="34">
        <v>157</v>
      </c>
      <c r="W905" s="34">
        <v>86</v>
      </c>
      <c r="X905" s="8">
        <v>0</v>
      </c>
      <c r="Y905" s="8">
        <v>0</v>
      </c>
      <c r="Z905" s="10">
        <v>46182.337500000001</v>
      </c>
      <c r="AA905" s="10">
        <v>46182.446527777778</v>
      </c>
      <c r="AB905" s="8">
        <v>4</v>
      </c>
      <c r="AC905" s="8">
        <v>0</v>
      </c>
      <c r="AD905" s="8"/>
      <c r="AE905" s="46">
        <v>1</v>
      </c>
      <c r="AF905" s="46">
        <v>0</v>
      </c>
      <c r="AG905" s="41">
        <v>180</v>
      </c>
    </row>
    <row r="906" spans="2:33">
      <c r="B906" s="8" t="s">
        <v>8326</v>
      </c>
      <c r="C906" s="8" t="s">
        <v>95</v>
      </c>
      <c r="D906" s="8" t="s">
        <v>98</v>
      </c>
      <c r="E906" s="9">
        <v>46174</v>
      </c>
      <c r="F906" s="8" t="s">
        <v>52</v>
      </c>
      <c r="G906" s="8" t="s">
        <v>50</v>
      </c>
      <c r="H906" s="8" t="s">
        <v>53</v>
      </c>
      <c r="I906" s="8" t="s">
        <v>62</v>
      </c>
      <c r="J906" s="61">
        <v>0</v>
      </c>
      <c r="K906" s="8">
        <v>1</v>
      </c>
      <c r="L906" s="8">
        <v>4</v>
      </c>
      <c r="M906" s="8" t="s">
        <v>97</v>
      </c>
      <c r="N906" s="9">
        <v>46184</v>
      </c>
      <c r="O906" s="10">
        <v>46184.541666666664</v>
      </c>
      <c r="P906" s="10">
        <v>46184.729166666664</v>
      </c>
      <c r="Q906" s="8" t="s">
        <v>56</v>
      </c>
      <c r="R906" s="8">
        <v>4</v>
      </c>
      <c r="S906" s="8">
        <v>0</v>
      </c>
      <c r="T906" s="8" t="b">
        <v>0</v>
      </c>
      <c r="U906" s="34">
        <v>270</v>
      </c>
      <c r="V906" s="34">
        <v>245</v>
      </c>
      <c r="W906" s="34">
        <v>181</v>
      </c>
      <c r="X906" s="8">
        <v>0</v>
      </c>
      <c r="Y906" s="8">
        <v>0</v>
      </c>
      <c r="Z906" s="10">
        <v>46184.549305555556</v>
      </c>
      <c r="AA906" s="10">
        <v>46184.719444444447</v>
      </c>
      <c r="AB906" s="8">
        <v>4</v>
      </c>
      <c r="AC906" s="8">
        <v>0</v>
      </c>
      <c r="AD906" s="8"/>
      <c r="AE906" s="46">
        <v>1</v>
      </c>
      <c r="AF906" s="46">
        <v>0</v>
      </c>
      <c r="AG906" s="41">
        <v>270</v>
      </c>
    </row>
    <row r="907" spans="2:33">
      <c r="B907" s="8" t="s">
        <v>8326</v>
      </c>
      <c r="C907" s="8" t="s">
        <v>95</v>
      </c>
      <c r="D907" s="8" t="s">
        <v>98</v>
      </c>
      <c r="E907" s="9">
        <v>46174</v>
      </c>
      <c r="F907" s="8" t="s">
        <v>52</v>
      </c>
      <c r="G907" s="8" t="s">
        <v>50</v>
      </c>
      <c r="H907" s="8" t="s">
        <v>53</v>
      </c>
      <c r="I907" s="8" t="s">
        <v>63</v>
      </c>
      <c r="J907" s="61">
        <v>0</v>
      </c>
      <c r="K907" s="8">
        <v>1</v>
      </c>
      <c r="L907" s="8">
        <v>4</v>
      </c>
      <c r="M907" s="8" t="s">
        <v>97</v>
      </c>
      <c r="N907" s="9">
        <v>46185</v>
      </c>
      <c r="O907" s="10">
        <v>46185.333333333336</v>
      </c>
      <c r="P907" s="10">
        <v>46185.583333333336</v>
      </c>
      <c r="Q907" s="8" t="s">
        <v>56</v>
      </c>
      <c r="R907" s="8">
        <v>4</v>
      </c>
      <c r="S907" s="8">
        <v>0</v>
      </c>
      <c r="T907" s="8" t="b">
        <v>0</v>
      </c>
      <c r="U907" s="34">
        <v>360</v>
      </c>
      <c r="V907" s="34">
        <v>332</v>
      </c>
      <c r="W907" s="34">
        <v>237</v>
      </c>
      <c r="X907" s="8">
        <v>0</v>
      </c>
      <c r="Y907" s="8">
        <v>0</v>
      </c>
      <c r="Z907" s="10">
        <v>46185.337500000001</v>
      </c>
      <c r="AA907" s="10">
        <v>46185.568055555559</v>
      </c>
      <c r="AB907" s="8">
        <v>4</v>
      </c>
      <c r="AC907" s="8">
        <v>0</v>
      </c>
      <c r="AD907" s="8"/>
      <c r="AE907" s="46">
        <v>1</v>
      </c>
      <c r="AF907" s="46">
        <v>0</v>
      </c>
      <c r="AG907" s="41">
        <v>360</v>
      </c>
    </row>
    <row r="908" spans="2:33">
      <c r="B908" s="8" t="s">
        <v>8326</v>
      </c>
      <c r="C908" s="8" t="s">
        <v>95</v>
      </c>
      <c r="D908" s="8" t="s">
        <v>98</v>
      </c>
      <c r="E908" s="9">
        <v>46174</v>
      </c>
      <c r="F908" s="8" t="s">
        <v>52</v>
      </c>
      <c r="G908" s="8" t="s">
        <v>50</v>
      </c>
      <c r="H908" s="8" t="s">
        <v>53</v>
      </c>
      <c r="I908" s="8" t="s">
        <v>61</v>
      </c>
      <c r="J908" s="61">
        <v>0</v>
      </c>
      <c r="K908" s="8">
        <v>1</v>
      </c>
      <c r="L908" s="8">
        <v>4</v>
      </c>
      <c r="M908" s="8" t="s">
        <v>97</v>
      </c>
      <c r="N908" s="9">
        <v>46186</v>
      </c>
      <c r="O908" s="10">
        <v>46186.375</v>
      </c>
      <c r="P908" s="10">
        <v>46186.541666666664</v>
      </c>
      <c r="Q908" s="8" t="s">
        <v>56</v>
      </c>
      <c r="R908" s="8">
        <v>4</v>
      </c>
      <c r="S908" s="8">
        <v>0</v>
      </c>
      <c r="T908" s="8" t="b">
        <v>0</v>
      </c>
      <c r="U908" s="34">
        <v>240</v>
      </c>
      <c r="V908" s="34">
        <v>209</v>
      </c>
      <c r="W908" s="34">
        <v>136</v>
      </c>
      <c r="X908" s="8">
        <v>0</v>
      </c>
      <c r="Y908" s="8">
        <v>0</v>
      </c>
      <c r="Z908" s="10">
        <v>46186.377083333333</v>
      </c>
      <c r="AA908" s="10">
        <v>46186.522222222222</v>
      </c>
      <c r="AB908" s="8">
        <v>4</v>
      </c>
      <c r="AC908" s="8">
        <v>0</v>
      </c>
      <c r="AD908" s="8"/>
      <c r="AE908" s="46">
        <v>1</v>
      </c>
      <c r="AF908" s="46">
        <v>0</v>
      </c>
      <c r="AG908" s="41">
        <v>240</v>
      </c>
    </row>
    <row r="909" spans="2:33">
      <c r="B909" s="8" t="s">
        <v>8326</v>
      </c>
      <c r="C909" s="8" t="s">
        <v>95</v>
      </c>
      <c r="D909" s="8" t="s">
        <v>98</v>
      </c>
      <c r="E909" s="9">
        <v>46174</v>
      </c>
      <c r="F909" s="8" t="s">
        <v>52</v>
      </c>
      <c r="G909" s="8" t="s">
        <v>50</v>
      </c>
      <c r="H909" s="8" t="s">
        <v>53</v>
      </c>
      <c r="I909" s="8" t="s">
        <v>57</v>
      </c>
      <c r="J909" s="61">
        <v>0</v>
      </c>
      <c r="K909" s="8">
        <v>1</v>
      </c>
      <c r="L909" s="8">
        <v>4</v>
      </c>
      <c r="M909" s="8" t="s">
        <v>97</v>
      </c>
      <c r="N909" s="9">
        <v>46187</v>
      </c>
      <c r="O909" s="10">
        <v>46187.354166666664</v>
      </c>
      <c r="P909" s="10">
        <v>46187.6875</v>
      </c>
      <c r="Q909" s="8" t="s">
        <v>56</v>
      </c>
      <c r="R909" s="8">
        <v>4</v>
      </c>
      <c r="S909" s="8">
        <v>0</v>
      </c>
      <c r="T909" s="8" t="b">
        <v>0</v>
      </c>
      <c r="U909" s="34">
        <v>480</v>
      </c>
      <c r="V909" s="34">
        <v>440</v>
      </c>
      <c r="W909" s="34">
        <v>313</v>
      </c>
      <c r="X909" s="8">
        <v>0</v>
      </c>
      <c r="Y909" s="8">
        <v>0</v>
      </c>
      <c r="Z909" s="10">
        <v>46187.35833333333</v>
      </c>
      <c r="AA909" s="10">
        <v>46187.663888888892</v>
      </c>
      <c r="AB909" s="8">
        <v>4</v>
      </c>
      <c r="AC909" s="8">
        <v>0</v>
      </c>
      <c r="AD909" s="8"/>
      <c r="AE909" s="46">
        <v>1</v>
      </c>
      <c r="AF909" s="46">
        <v>0</v>
      </c>
      <c r="AG909" s="41">
        <v>480</v>
      </c>
    </row>
    <row r="910" spans="2:33">
      <c r="B910" s="8" t="s">
        <v>8326</v>
      </c>
      <c r="C910" s="8" t="s">
        <v>95</v>
      </c>
      <c r="D910" s="8" t="s">
        <v>98</v>
      </c>
      <c r="E910" s="9">
        <v>46174</v>
      </c>
      <c r="F910" s="8" t="s">
        <v>52</v>
      </c>
      <c r="G910" s="8" t="s">
        <v>50</v>
      </c>
      <c r="H910" s="8" t="s">
        <v>53</v>
      </c>
      <c r="I910" s="8" t="s">
        <v>63</v>
      </c>
      <c r="J910" s="61">
        <v>0</v>
      </c>
      <c r="K910" s="8">
        <v>1</v>
      </c>
      <c r="L910" s="8">
        <v>4</v>
      </c>
      <c r="M910" s="8" t="s">
        <v>97</v>
      </c>
      <c r="N910" s="9">
        <v>46189</v>
      </c>
      <c r="O910" s="10">
        <v>46189.333333333336</v>
      </c>
      <c r="P910" s="10">
        <v>46189.5</v>
      </c>
      <c r="Q910" s="8" t="s">
        <v>56</v>
      </c>
      <c r="R910" s="8">
        <v>4</v>
      </c>
      <c r="S910" s="8">
        <v>0</v>
      </c>
      <c r="T910" s="8" t="b">
        <v>0</v>
      </c>
      <c r="U910" s="34">
        <v>240</v>
      </c>
      <c r="V910" s="34">
        <v>217</v>
      </c>
      <c r="W910" s="34">
        <v>144</v>
      </c>
      <c r="X910" s="8">
        <v>0</v>
      </c>
      <c r="Y910" s="8">
        <v>0</v>
      </c>
      <c r="Z910" s="10">
        <v>46189.339583333334</v>
      </c>
      <c r="AA910" s="10">
        <v>46189.490277777775</v>
      </c>
      <c r="AB910" s="8">
        <v>4</v>
      </c>
      <c r="AC910" s="8">
        <v>0</v>
      </c>
      <c r="AD910" s="8"/>
      <c r="AE910" s="46">
        <v>1</v>
      </c>
      <c r="AF910" s="46">
        <v>0</v>
      </c>
      <c r="AG910" s="41">
        <v>240</v>
      </c>
    </row>
    <row r="911" spans="2:33">
      <c r="B911" s="8" t="s">
        <v>8326</v>
      </c>
      <c r="C911" s="8" t="s">
        <v>95</v>
      </c>
      <c r="D911" s="8" t="s">
        <v>98</v>
      </c>
      <c r="E911" s="9">
        <v>46174</v>
      </c>
      <c r="F911" s="8" t="s">
        <v>52</v>
      </c>
      <c r="G911" s="8" t="s">
        <v>50</v>
      </c>
      <c r="H911" s="8" t="s">
        <v>53</v>
      </c>
      <c r="I911" s="8" t="s">
        <v>59</v>
      </c>
      <c r="J911" s="61">
        <v>0</v>
      </c>
      <c r="K911" s="8">
        <v>1</v>
      </c>
      <c r="L911" s="8">
        <v>4</v>
      </c>
      <c r="M911" s="8" t="s">
        <v>97</v>
      </c>
      <c r="N911" s="9">
        <v>46190</v>
      </c>
      <c r="O911" s="10">
        <v>46190.375</v>
      </c>
      <c r="P911" s="10">
        <v>46190.708333333336</v>
      </c>
      <c r="Q911" s="8" t="s">
        <v>56</v>
      </c>
      <c r="R911" s="8">
        <v>4</v>
      </c>
      <c r="S911" s="8">
        <v>0</v>
      </c>
      <c r="T911" s="8" t="b">
        <v>0</v>
      </c>
      <c r="U911" s="34">
        <v>480</v>
      </c>
      <c r="V911" s="34">
        <v>423</v>
      </c>
      <c r="W911" s="34">
        <v>307</v>
      </c>
      <c r="X911" s="8">
        <v>0</v>
      </c>
      <c r="Y911" s="8">
        <v>0</v>
      </c>
      <c r="Z911" s="10">
        <v>46190.381944444445</v>
      </c>
      <c r="AA911" s="10">
        <v>46190.675694444442</v>
      </c>
      <c r="AB911" s="8">
        <v>4</v>
      </c>
      <c r="AC911" s="8">
        <v>0</v>
      </c>
      <c r="AD911" s="8"/>
      <c r="AE911" s="46">
        <v>1</v>
      </c>
      <c r="AF911" s="46">
        <v>0</v>
      </c>
      <c r="AG911" s="41">
        <v>480</v>
      </c>
    </row>
    <row r="912" spans="2:33">
      <c r="B912" s="8" t="s">
        <v>8326</v>
      </c>
      <c r="C912" s="8" t="s">
        <v>95</v>
      </c>
      <c r="D912" s="8" t="s">
        <v>98</v>
      </c>
      <c r="E912" s="9">
        <v>46174</v>
      </c>
      <c r="F912" s="8" t="s">
        <v>52</v>
      </c>
      <c r="G912" s="8" t="s">
        <v>50</v>
      </c>
      <c r="H912" s="8" t="s">
        <v>53</v>
      </c>
      <c r="I912" s="8" t="s">
        <v>54</v>
      </c>
      <c r="J912" s="61">
        <v>0</v>
      </c>
      <c r="K912" s="8">
        <v>1</v>
      </c>
      <c r="L912" s="8">
        <v>4</v>
      </c>
      <c r="M912" s="8" t="s">
        <v>97</v>
      </c>
      <c r="N912" s="9">
        <v>46191</v>
      </c>
      <c r="O912" s="10">
        <v>46191.3125</v>
      </c>
      <c r="P912" s="10">
        <v>46191.645833333336</v>
      </c>
      <c r="Q912" s="8" t="s">
        <v>56</v>
      </c>
      <c r="R912" s="8">
        <v>4</v>
      </c>
      <c r="S912" s="8">
        <v>0</v>
      </c>
      <c r="T912" s="8" t="b">
        <v>0</v>
      </c>
      <c r="U912" s="34">
        <v>480</v>
      </c>
      <c r="V912" s="34">
        <v>442</v>
      </c>
      <c r="W912" s="34">
        <v>347</v>
      </c>
      <c r="X912" s="8">
        <v>0</v>
      </c>
      <c r="Y912" s="8">
        <v>0</v>
      </c>
      <c r="Z912" s="10">
        <v>46191.320833333331</v>
      </c>
      <c r="AA912" s="10">
        <v>46191.62777777778</v>
      </c>
      <c r="AB912" s="8">
        <v>4</v>
      </c>
      <c r="AC912" s="8">
        <v>0</v>
      </c>
      <c r="AD912" s="8"/>
      <c r="AE912" s="46">
        <v>1</v>
      </c>
      <c r="AF912" s="46">
        <v>0</v>
      </c>
      <c r="AG912" s="41">
        <v>480</v>
      </c>
    </row>
    <row r="913" spans="2:33">
      <c r="B913" s="8" t="s">
        <v>8326</v>
      </c>
      <c r="C913" s="8" t="s">
        <v>95</v>
      </c>
      <c r="D913" s="8" t="s">
        <v>98</v>
      </c>
      <c r="E913" s="9">
        <v>46174</v>
      </c>
      <c r="F913" s="8" t="s">
        <v>52</v>
      </c>
      <c r="G913" s="8" t="s">
        <v>50</v>
      </c>
      <c r="H913" s="8" t="s">
        <v>53</v>
      </c>
      <c r="I913" s="8" t="s">
        <v>54</v>
      </c>
      <c r="J913" s="61">
        <v>0</v>
      </c>
      <c r="K913" s="8">
        <v>1</v>
      </c>
      <c r="L913" s="8">
        <v>4</v>
      </c>
      <c r="M913" s="8" t="s">
        <v>97</v>
      </c>
      <c r="N913" s="9">
        <v>46192</v>
      </c>
      <c r="O913" s="10">
        <v>46192.333333333336</v>
      </c>
      <c r="P913" s="10">
        <v>46192.583333333336</v>
      </c>
      <c r="Q913" s="8" t="s">
        <v>56</v>
      </c>
      <c r="R913" s="8">
        <v>4</v>
      </c>
      <c r="S913" s="8">
        <v>0</v>
      </c>
      <c r="T913" s="8" t="b">
        <v>0</v>
      </c>
      <c r="U913" s="34">
        <v>360</v>
      </c>
      <c r="V913" s="34">
        <v>314</v>
      </c>
      <c r="W913" s="34">
        <v>212</v>
      </c>
      <c r="X913" s="8">
        <v>0</v>
      </c>
      <c r="Y913" s="8">
        <v>0</v>
      </c>
      <c r="Z913" s="10">
        <v>46192.338194444441</v>
      </c>
      <c r="AA913" s="10">
        <v>46192.556250000001</v>
      </c>
      <c r="AB913" s="8">
        <v>4</v>
      </c>
      <c r="AC913" s="8">
        <v>0</v>
      </c>
      <c r="AD913" s="8"/>
      <c r="AE913" s="46">
        <v>1</v>
      </c>
      <c r="AF913" s="46">
        <v>0</v>
      </c>
      <c r="AG913" s="41">
        <v>360</v>
      </c>
    </row>
    <row r="914" spans="2:33">
      <c r="B914" s="8" t="s">
        <v>8326</v>
      </c>
      <c r="C914" s="8" t="s">
        <v>95</v>
      </c>
      <c r="D914" s="8" t="s">
        <v>98</v>
      </c>
      <c r="E914" s="9">
        <v>46174</v>
      </c>
      <c r="F914" s="8" t="s">
        <v>52</v>
      </c>
      <c r="G914" s="8" t="s">
        <v>50</v>
      </c>
      <c r="H914" s="8" t="s">
        <v>53</v>
      </c>
      <c r="I914" s="8" t="s">
        <v>63</v>
      </c>
      <c r="J914" s="61">
        <v>0</v>
      </c>
      <c r="K914" s="8">
        <v>1</v>
      </c>
      <c r="L914" s="8">
        <v>4</v>
      </c>
      <c r="M914" s="8" t="s">
        <v>97</v>
      </c>
      <c r="N914" s="9">
        <v>46193</v>
      </c>
      <c r="O914" s="10">
        <v>46193.375</v>
      </c>
      <c r="P914" s="10">
        <v>46193.708333333336</v>
      </c>
      <c r="Q914" s="8" t="s">
        <v>56</v>
      </c>
      <c r="R914" s="8">
        <v>4</v>
      </c>
      <c r="S914" s="8">
        <v>0</v>
      </c>
      <c r="T914" s="8" t="b">
        <v>0</v>
      </c>
      <c r="U914" s="34">
        <v>480</v>
      </c>
      <c r="V914" s="34">
        <v>442</v>
      </c>
      <c r="W914" s="34">
        <v>314</v>
      </c>
      <c r="X914" s="8">
        <v>0</v>
      </c>
      <c r="Y914" s="8">
        <v>0</v>
      </c>
      <c r="Z914" s="10">
        <v>46193.379166666666</v>
      </c>
      <c r="AA914" s="10">
        <v>46193.686111111114</v>
      </c>
      <c r="AB914" s="8">
        <v>4</v>
      </c>
      <c r="AC914" s="8">
        <v>0</v>
      </c>
      <c r="AD914" s="8"/>
      <c r="AE914" s="46">
        <v>1</v>
      </c>
      <c r="AF914" s="46">
        <v>0</v>
      </c>
      <c r="AG914" s="41">
        <v>480</v>
      </c>
    </row>
    <row r="915" spans="2:33">
      <c r="B915" s="8" t="s">
        <v>8326</v>
      </c>
      <c r="C915" s="8" t="s">
        <v>95</v>
      </c>
      <c r="D915" s="8" t="s">
        <v>98</v>
      </c>
      <c r="E915" s="9">
        <v>46174</v>
      </c>
      <c r="F915" s="8" t="s">
        <v>52</v>
      </c>
      <c r="G915" s="8" t="s">
        <v>50</v>
      </c>
      <c r="H915" s="8" t="s">
        <v>53</v>
      </c>
      <c r="I915" s="8" t="s">
        <v>63</v>
      </c>
      <c r="J915" s="61">
        <v>0</v>
      </c>
      <c r="K915" s="8">
        <v>1</v>
      </c>
      <c r="L915" s="8">
        <v>4</v>
      </c>
      <c r="M915" s="8" t="s">
        <v>97</v>
      </c>
      <c r="N915" s="9">
        <v>46195</v>
      </c>
      <c r="O915" s="10">
        <v>46195.375</v>
      </c>
      <c r="P915" s="10">
        <v>46195.708333333336</v>
      </c>
      <c r="Q915" s="8" t="s">
        <v>56</v>
      </c>
      <c r="R915" s="8">
        <v>4</v>
      </c>
      <c r="S915" s="8">
        <v>0</v>
      </c>
      <c r="T915" s="8" t="b">
        <v>0</v>
      </c>
      <c r="U915" s="34">
        <v>480</v>
      </c>
      <c r="V915" s="34">
        <v>439</v>
      </c>
      <c r="W915" s="34">
        <v>345</v>
      </c>
      <c r="X915" s="8">
        <v>0</v>
      </c>
      <c r="Y915" s="8">
        <v>0</v>
      </c>
      <c r="Z915" s="10">
        <v>46195.381944444445</v>
      </c>
      <c r="AA915" s="10">
        <v>46195.686805555553</v>
      </c>
      <c r="AB915" s="8">
        <v>4</v>
      </c>
      <c r="AC915" s="8">
        <v>0</v>
      </c>
      <c r="AD915" s="8"/>
      <c r="AE915" s="46">
        <v>1</v>
      </c>
      <c r="AF915" s="46">
        <v>0</v>
      </c>
      <c r="AG915" s="41">
        <v>480</v>
      </c>
    </row>
    <row r="916" spans="2:33">
      <c r="B916" s="8" t="s">
        <v>8326</v>
      </c>
      <c r="C916" s="8" t="s">
        <v>95</v>
      </c>
      <c r="D916" s="8" t="s">
        <v>98</v>
      </c>
      <c r="E916" s="9">
        <v>46174</v>
      </c>
      <c r="F916" s="8" t="s">
        <v>52</v>
      </c>
      <c r="G916" s="8" t="s">
        <v>50</v>
      </c>
      <c r="H916" s="8" t="s">
        <v>53</v>
      </c>
      <c r="I916" s="8" t="s">
        <v>54</v>
      </c>
      <c r="J916" s="61">
        <v>0</v>
      </c>
      <c r="K916" s="8">
        <v>1</v>
      </c>
      <c r="L916" s="8">
        <v>4</v>
      </c>
      <c r="M916" s="8" t="s">
        <v>97</v>
      </c>
      <c r="N916" s="9">
        <v>46202</v>
      </c>
      <c r="O916" s="10">
        <v>46202.354166666664</v>
      </c>
      <c r="P916" s="10">
        <v>46202.520833333336</v>
      </c>
      <c r="Q916" s="8" t="s">
        <v>56</v>
      </c>
      <c r="R916" s="8">
        <v>4</v>
      </c>
      <c r="S916" s="8">
        <v>0</v>
      </c>
      <c r="T916" s="8" t="b">
        <v>0</v>
      </c>
      <c r="U916" s="34">
        <v>240</v>
      </c>
      <c r="V916" s="34">
        <v>210</v>
      </c>
      <c r="W916" s="34">
        <v>141</v>
      </c>
      <c r="X916" s="8">
        <v>0</v>
      </c>
      <c r="Y916" s="8">
        <v>0</v>
      </c>
      <c r="Z916" s="10">
        <v>46202.361111111109</v>
      </c>
      <c r="AA916" s="10">
        <v>46202.506944444445</v>
      </c>
      <c r="AB916" s="8">
        <v>4</v>
      </c>
      <c r="AC916" s="8">
        <v>0</v>
      </c>
      <c r="AD916" s="8"/>
      <c r="AE916" s="46">
        <v>1</v>
      </c>
      <c r="AF916" s="46">
        <v>0</v>
      </c>
      <c r="AG916" s="41">
        <v>240</v>
      </c>
    </row>
    <row r="917" spans="2:33">
      <c r="B917" s="8" t="s">
        <v>8326</v>
      </c>
      <c r="C917" s="8" t="s">
        <v>95</v>
      </c>
      <c r="D917" s="8" t="s">
        <v>98</v>
      </c>
      <c r="E917" s="9">
        <v>46174</v>
      </c>
      <c r="F917" s="8" t="s">
        <v>52</v>
      </c>
      <c r="G917" s="8" t="s">
        <v>50</v>
      </c>
      <c r="H917" s="8" t="s">
        <v>53</v>
      </c>
      <c r="I917" s="8" t="s">
        <v>62</v>
      </c>
      <c r="J917" s="61">
        <v>0</v>
      </c>
      <c r="K917" s="8">
        <v>1</v>
      </c>
      <c r="L917" s="8">
        <v>4</v>
      </c>
      <c r="M917" s="8" t="s">
        <v>97</v>
      </c>
      <c r="N917" s="9">
        <v>46203</v>
      </c>
      <c r="O917" s="10">
        <v>46203.375</v>
      </c>
      <c r="P917" s="10">
        <v>46203.541666666664</v>
      </c>
      <c r="Q917" s="8" t="s">
        <v>56</v>
      </c>
      <c r="R917" s="8">
        <v>4</v>
      </c>
      <c r="S917" s="8">
        <v>0</v>
      </c>
      <c r="T917" s="8" t="b">
        <v>0</v>
      </c>
      <c r="U917" s="34">
        <v>240</v>
      </c>
      <c r="V917" s="34">
        <v>225</v>
      </c>
      <c r="W917" s="34">
        <v>143</v>
      </c>
      <c r="X917" s="8">
        <v>0</v>
      </c>
      <c r="Y917" s="8">
        <v>0</v>
      </c>
      <c r="Z917" s="10">
        <v>46203.376388888886</v>
      </c>
      <c r="AA917" s="10">
        <v>46203.532638888886</v>
      </c>
      <c r="AB917" s="8">
        <v>4</v>
      </c>
      <c r="AC917" s="8">
        <v>0</v>
      </c>
      <c r="AD917" s="8"/>
      <c r="AE917" s="46">
        <v>1</v>
      </c>
      <c r="AF917" s="46">
        <v>0</v>
      </c>
      <c r="AG917" s="41">
        <v>240</v>
      </c>
    </row>
    <row r="918" spans="2:33">
      <c r="B918" s="8" t="s">
        <v>8326</v>
      </c>
      <c r="C918" s="8" t="s">
        <v>95</v>
      </c>
      <c r="D918" s="8" t="s">
        <v>99</v>
      </c>
      <c r="E918" s="9">
        <v>46174</v>
      </c>
      <c r="F918" s="8" t="s">
        <v>52</v>
      </c>
      <c r="G918" s="8" t="s">
        <v>50</v>
      </c>
      <c r="H918" s="8" t="s">
        <v>53</v>
      </c>
      <c r="I918" s="8" t="s">
        <v>62</v>
      </c>
      <c r="J918" s="61">
        <v>0</v>
      </c>
      <c r="K918" s="8">
        <v>1</v>
      </c>
      <c r="L918" s="8">
        <v>4</v>
      </c>
      <c r="M918" s="8" t="s">
        <v>97</v>
      </c>
      <c r="N918" s="9">
        <v>46174</v>
      </c>
      <c r="O918" s="10">
        <v>46174.375</v>
      </c>
      <c r="P918" s="10">
        <v>46174.708333333336</v>
      </c>
      <c r="Q918" s="8" t="s">
        <v>56</v>
      </c>
      <c r="R918" s="8">
        <v>4</v>
      </c>
      <c r="S918" s="8">
        <v>0</v>
      </c>
      <c r="T918" s="8" t="b">
        <v>0</v>
      </c>
      <c r="U918" s="34">
        <v>480</v>
      </c>
      <c r="V918" s="34">
        <v>457</v>
      </c>
      <c r="W918" s="34">
        <v>337</v>
      </c>
      <c r="X918" s="8">
        <v>0</v>
      </c>
      <c r="Y918" s="8">
        <v>0</v>
      </c>
      <c r="Z918" s="10">
        <v>46174.37777777778</v>
      </c>
      <c r="AA918" s="10">
        <v>46174.695138888892</v>
      </c>
      <c r="AB918" s="8">
        <v>4</v>
      </c>
      <c r="AC918" s="8">
        <v>0</v>
      </c>
      <c r="AD918" s="8"/>
      <c r="AE918" s="46">
        <v>1</v>
      </c>
      <c r="AF918" s="46">
        <v>0</v>
      </c>
      <c r="AG918" s="41">
        <v>480</v>
      </c>
    </row>
    <row r="919" spans="2:33">
      <c r="B919" s="8" t="s">
        <v>8326</v>
      </c>
      <c r="C919" s="8" t="s">
        <v>95</v>
      </c>
      <c r="D919" s="8" t="s">
        <v>99</v>
      </c>
      <c r="E919" s="9">
        <v>46174</v>
      </c>
      <c r="F919" s="8" t="s">
        <v>52</v>
      </c>
      <c r="G919" s="8" t="s">
        <v>50</v>
      </c>
      <c r="H919" s="8" t="s">
        <v>53</v>
      </c>
      <c r="I919" s="8" t="s">
        <v>62</v>
      </c>
      <c r="J919" s="61">
        <v>0</v>
      </c>
      <c r="K919" s="8">
        <v>1</v>
      </c>
      <c r="L919" s="8">
        <v>4</v>
      </c>
      <c r="M919" s="8" t="s">
        <v>97</v>
      </c>
      <c r="N919" s="9">
        <v>46176</v>
      </c>
      <c r="O919" s="10">
        <v>46176.333333333336</v>
      </c>
      <c r="P919" s="10">
        <v>46176.708333333336</v>
      </c>
      <c r="Q919" s="8" t="s">
        <v>56</v>
      </c>
      <c r="R919" s="8">
        <v>4</v>
      </c>
      <c r="S919" s="8">
        <v>0</v>
      </c>
      <c r="T919" s="8" t="b">
        <v>0</v>
      </c>
      <c r="U919" s="34">
        <v>540</v>
      </c>
      <c r="V919" s="34">
        <v>495</v>
      </c>
      <c r="W919" s="34">
        <v>367</v>
      </c>
      <c r="X919" s="8">
        <v>0</v>
      </c>
      <c r="Y919" s="8">
        <v>0</v>
      </c>
      <c r="Z919" s="10">
        <v>46176.336805555555</v>
      </c>
      <c r="AA919" s="10">
        <v>46176.680555555555</v>
      </c>
      <c r="AB919" s="8">
        <v>4</v>
      </c>
      <c r="AC919" s="8">
        <v>0</v>
      </c>
      <c r="AD919" s="8"/>
      <c r="AE919" s="46">
        <v>1</v>
      </c>
      <c r="AF919" s="46">
        <v>0</v>
      </c>
      <c r="AG919" s="41">
        <v>540</v>
      </c>
    </row>
    <row r="920" spans="2:33">
      <c r="B920" s="8" t="s">
        <v>8326</v>
      </c>
      <c r="C920" s="8" t="s">
        <v>95</v>
      </c>
      <c r="D920" s="8" t="s">
        <v>99</v>
      </c>
      <c r="E920" s="9">
        <v>46174</v>
      </c>
      <c r="F920" s="8" t="s">
        <v>52</v>
      </c>
      <c r="G920" s="8" t="s">
        <v>50</v>
      </c>
      <c r="H920" s="8" t="s">
        <v>53</v>
      </c>
      <c r="I920" s="8" t="s">
        <v>61</v>
      </c>
      <c r="J920" s="61">
        <v>0</v>
      </c>
      <c r="K920" s="8">
        <v>1</v>
      </c>
      <c r="L920" s="8">
        <v>4</v>
      </c>
      <c r="M920" s="8" t="s">
        <v>97</v>
      </c>
      <c r="N920" s="9">
        <v>46178</v>
      </c>
      <c r="O920" s="10">
        <v>46178.354166666664</v>
      </c>
      <c r="P920" s="10">
        <v>46178.5</v>
      </c>
      <c r="Q920" s="8" t="s">
        <v>56</v>
      </c>
      <c r="R920" s="8">
        <v>4</v>
      </c>
      <c r="S920" s="8">
        <v>0</v>
      </c>
      <c r="T920" s="8" t="b">
        <v>0</v>
      </c>
      <c r="U920" s="34">
        <v>210</v>
      </c>
      <c r="V920" s="34">
        <v>181</v>
      </c>
      <c r="W920" s="34">
        <v>97</v>
      </c>
      <c r="X920" s="8">
        <v>0</v>
      </c>
      <c r="Y920" s="8">
        <v>0</v>
      </c>
      <c r="Z920" s="10">
        <v>46178.356944444444</v>
      </c>
      <c r="AA920" s="10">
        <v>46178.482638888891</v>
      </c>
      <c r="AB920" s="8">
        <v>4</v>
      </c>
      <c r="AC920" s="8">
        <v>0</v>
      </c>
      <c r="AD920" s="8"/>
      <c r="AE920" s="46">
        <v>1</v>
      </c>
      <c r="AF920" s="46">
        <v>0</v>
      </c>
      <c r="AG920" s="41">
        <v>210</v>
      </c>
    </row>
    <row r="921" spans="2:33">
      <c r="B921" s="8" t="s">
        <v>8326</v>
      </c>
      <c r="C921" s="8" t="s">
        <v>95</v>
      </c>
      <c r="D921" s="8" t="s">
        <v>99</v>
      </c>
      <c r="E921" s="9">
        <v>46174</v>
      </c>
      <c r="F921" s="8" t="s">
        <v>52</v>
      </c>
      <c r="G921" s="8" t="s">
        <v>50</v>
      </c>
      <c r="H921" s="8" t="s">
        <v>53</v>
      </c>
      <c r="I921" s="8" t="s">
        <v>62</v>
      </c>
      <c r="J921" s="61">
        <v>0</v>
      </c>
      <c r="K921" s="8">
        <v>1</v>
      </c>
      <c r="L921" s="8">
        <v>4</v>
      </c>
      <c r="M921" s="8" t="s">
        <v>97</v>
      </c>
      <c r="N921" s="9">
        <v>46179</v>
      </c>
      <c r="O921" s="10">
        <v>46179.333333333336</v>
      </c>
      <c r="P921" s="10">
        <v>46179.520833333336</v>
      </c>
      <c r="Q921" s="8" t="s">
        <v>56</v>
      </c>
      <c r="R921" s="8">
        <v>4</v>
      </c>
      <c r="S921" s="8">
        <v>0</v>
      </c>
      <c r="T921" s="8" t="b">
        <v>0</v>
      </c>
      <c r="U921" s="34">
        <v>270</v>
      </c>
      <c r="V921" s="34">
        <v>232</v>
      </c>
      <c r="W921" s="34">
        <v>133</v>
      </c>
      <c r="X921" s="8">
        <v>0</v>
      </c>
      <c r="Y921" s="8">
        <v>0</v>
      </c>
      <c r="Z921" s="10">
        <v>46179.337500000001</v>
      </c>
      <c r="AA921" s="10">
        <v>46179.498611111114</v>
      </c>
      <c r="AB921" s="8">
        <v>4</v>
      </c>
      <c r="AC921" s="8">
        <v>0</v>
      </c>
      <c r="AD921" s="8"/>
      <c r="AE921" s="46">
        <v>1</v>
      </c>
      <c r="AF921" s="46">
        <v>0</v>
      </c>
      <c r="AG921" s="41">
        <v>270</v>
      </c>
    </row>
    <row r="922" spans="2:33">
      <c r="B922" s="8" t="s">
        <v>8326</v>
      </c>
      <c r="C922" s="8" t="s">
        <v>95</v>
      </c>
      <c r="D922" s="8" t="s">
        <v>99</v>
      </c>
      <c r="E922" s="9">
        <v>46174</v>
      </c>
      <c r="F922" s="8" t="s">
        <v>52</v>
      </c>
      <c r="G922" s="8" t="s">
        <v>50</v>
      </c>
      <c r="H922" s="8" t="s">
        <v>53</v>
      </c>
      <c r="I922" s="8" t="s">
        <v>54</v>
      </c>
      <c r="J922" s="61">
        <v>0</v>
      </c>
      <c r="K922" s="8">
        <v>1</v>
      </c>
      <c r="L922" s="8">
        <v>4</v>
      </c>
      <c r="M922" s="8" t="s">
        <v>97</v>
      </c>
      <c r="N922" s="9">
        <v>46181</v>
      </c>
      <c r="O922" s="10">
        <v>46181.354166666664</v>
      </c>
      <c r="P922" s="10">
        <v>46181.541666666664</v>
      </c>
      <c r="Q922" s="8" t="s">
        <v>56</v>
      </c>
      <c r="R922" s="8">
        <v>4</v>
      </c>
      <c r="S922" s="8">
        <v>0</v>
      </c>
      <c r="T922" s="8" t="b">
        <v>0</v>
      </c>
      <c r="U922" s="34">
        <v>270</v>
      </c>
      <c r="V922" s="34">
        <v>227</v>
      </c>
      <c r="W922" s="34">
        <v>152</v>
      </c>
      <c r="X922" s="8">
        <v>0</v>
      </c>
      <c r="Y922" s="8">
        <v>0</v>
      </c>
      <c r="Z922" s="10">
        <v>46181.361111111109</v>
      </c>
      <c r="AA922" s="10">
        <v>46181.518750000003</v>
      </c>
      <c r="AB922" s="8">
        <v>4</v>
      </c>
      <c r="AC922" s="8">
        <v>0</v>
      </c>
      <c r="AD922" s="8"/>
      <c r="AE922" s="46">
        <v>1</v>
      </c>
      <c r="AF922" s="46">
        <v>0</v>
      </c>
      <c r="AG922" s="41">
        <v>270</v>
      </c>
    </row>
    <row r="923" spans="2:33">
      <c r="B923" s="8" t="s">
        <v>8326</v>
      </c>
      <c r="C923" s="8" t="s">
        <v>95</v>
      </c>
      <c r="D923" s="8" t="s">
        <v>99</v>
      </c>
      <c r="E923" s="9">
        <v>46174</v>
      </c>
      <c r="F923" s="8" t="s">
        <v>52</v>
      </c>
      <c r="G923" s="8" t="s">
        <v>50</v>
      </c>
      <c r="H923" s="8" t="s">
        <v>53</v>
      </c>
      <c r="I923" s="8" t="s">
        <v>63</v>
      </c>
      <c r="J923" s="61">
        <v>0</v>
      </c>
      <c r="K923" s="8">
        <v>1</v>
      </c>
      <c r="L923" s="8">
        <v>4</v>
      </c>
      <c r="M923" s="8" t="s">
        <v>97</v>
      </c>
      <c r="N923" s="9">
        <v>46183</v>
      </c>
      <c r="O923" s="10">
        <v>46183.375</v>
      </c>
      <c r="P923" s="10">
        <v>46183.75</v>
      </c>
      <c r="Q923" s="8" t="s">
        <v>56</v>
      </c>
      <c r="R923" s="8">
        <v>4</v>
      </c>
      <c r="S923" s="8">
        <v>0</v>
      </c>
      <c r="T923" s="8" t="b">
        <v>0</v>
      </c>
      <c r="U923" s="34">
        <v>540</v>
      </c>
      <c r="V923" s="34">
        <v>492</v>
      </c>
      <c r="W923" s="34">
        <v>381</v>
      </c>
      <c r="X923" s="8">
        <v>0</v>
      </c>
      <c r="Y923" s="8">
        <v>0</v>
      </c>
      <c r="Z923" s="10">
        <v>46183.383333333331</v>
      </c>
      <c r="AA923" s="10">
        <v>46183.724999999999</v>
      </c>
      <c r="AB923" s="8">
        <v>4</v>
      </c>
      <c r="AC923" s="8">
        <v>0</v>
      </c>
      <c r="AD923" s="8"/>
      <c r="AE923" s="46">
        <v>1</v>
      </c>
      <c r="AF923" s="46">
        <v>0</v>
      </c>
      <c r="AG923" s="41">
        <v>540</v>
      </c>
    </row>
    <row r="924" spans="2:33">
      <c r="B924" s="8" t="s">
        <v>8326</v>
      </c>
      <c r="C924" s="8" t="s">
        <v>95</v>
      </c>
      <c r="D924" s="8" t="s">
        <v>99</v>
      </c>
      <c r="E924" s="9">
        <v>46174</v>
      </c>
      <c r="F924" s="8" t="s">
        <v>52</v>
      </c>
      <c r="G924" s="8" t="s">
        <v>50</v>
      </c>
      <c r="H924" s="8" t="s">
        <v>53</v>
      </c>
      <c r="I924" s="8" t="s">
        <v>54</v>
      </c>
      <c r="J924" s="61">
        <v>0</v>
      </c>
      <c r="K924" s="8">
        <v>1</v>
      </c>
      <c r="L924" s="8">
        <v>2</v>
      </c>
      <c r="M924" s="8" t="s">
        <v>97</v>
      </c>
      <c r="N924" s="9">
        <v>46185</v>
      </c>
      <c r="O924" s="10">
        <v>46185.5625</v>
      </c>
      <c r="P924" s="10">
        <v>46185.770833333336</v>
      </c>
      <c r="Q924" s="8" t="s">
        <v>56</v>
      </c>
      <c r="R924" s="8">
        <v>2</v>
      </c>
      <c r="S924" s="8">
        <v>0</v>
      </c>
      <c r="T924" s="8" t="b">
        <v>0</v>
      </c>
      <c r="U924" s="34">
        <v>300</v>
      </c>
      <c r="V924" s="34">
        <v>122</v>
      </c>
      <c r="W924" s="34">
        <v>96</v>
      </c>
      <c r="X924" s="8">
        <v>0</v>
      </c>
      <c r="Y924" s="8">
        <v>0</v>
      </c>
      <c r="Z924" s="10">
        <v>46185.567361111112</v>
      </c>
      <c r="AA924" s="10">
        <v>46185.652083333334</v>
      </c>
      <c r="AB924" s="8">
        <v>2</v>
      </c>
      <c r="AC924" s="8">
        <v>0</v>
      </c>
      <c r="AD924" s="8"/>
      <c r="AE924" s="46">
        <v>1</v>
      </c>
      <c r="AF924" s="46">
        <v>0</v>
      </c>
      <c r="AG924" s="41">
        <v>300</v>
      </c>
    </row>
    <row r="925" spans="2:33">
      <c r="B925" s="8" t="s">
        <v>8326</v>
      </c>
      <c r="C925" s="8" t="s">
        <v>95</v>
      </c>
      <c r="D925" s="8" t="s">
        <v>99</v>
      </c>
      <c r="E925" s="9">
        <v>46174</v>
      </c>
      <c r="F925" s="8" t="s">
        <v>52</v>
      </c>
      <c r="G925" s="8" t="s">
        <v>50</v>
      </c>
      <c r="H925" s="8" t="s">
        <v>53</v>
      </c>
      <c r="I925" s="8" t="s">
        <v>59</v>
      </c>
      <c r="J925" s="61">
        <v>0</v>
      </c>
      <c r="K925" s="8">
        <v>1</v>
      </c>
      <c r="L925" s="8">
        <v>4</v>
      </c>
      <c r="M925" s="8" t="s">
        <v>97</v>
      </c>
      <c r="N925" s="9">
        <v>46186</v>
      </c>
      <c r="O925" s="10">
        <v>46186.375</v>
      </c>
      <c r="P925" s="10">
        <v>46186.5</v>
      </c>
      <c r="Q925" s="8" t="s">
        <v>56</v>
      </c>
      <c r="R925" s="8">
        <v>4</v>
      </c>
      <c r="S925" s="8">
        <v>0</v>
      </c>
      <c r="T925" s="8" t="b">
        <v>0</v>
      </c>
      <c r="U925" s="34">
        <v>180</v>
      </c>
      <c r="V925" s="34">
        <v>161</v>
      </c>
      <c r="W925" s="34">
        <v>76</v>
      </c>
      <c r="X925" s="8">
        <v>0</v>
      </c>
      <c r="Y925" s="8">
        <v>0</v>
      </c>
      <c r="Z925" s="10">
        <v>46186.37777777778</v>
      </c>
      <c r="AA925" s="10">
        <v>46186.489583333336</v>
      </c>
      <c r="AB925" s="8">
        <v>4</v>
      </c>
      <c r="AC925" s="8">
        <v>0</v>
      </c>
      <c r="AD925" s="8"/>
      <c r="AE925" s="46">
        <v>1</v>
      </c>
      <c r="AF925" s="46">
        <v>0</v>
      </c>
      <c r="AG925" s="41">
        <v>180</v>
      </c>
    </row>
    <row r="926" spans="2:33">
      <c r="B926" s="8" t="s">
        <v>8326</v>
      </c>
      <c r="C926" s="8" t="s">
        <v>95</v>
      </c>
      <c r="D926" s="8" t="s">
        <v>99</v>
      </c>
      <c r="E926" s="9">
        <v>46174</v>
      </c>
      <c r="F926" s="8" t="s">
        <v>52</v>
      </c>
      <c r="G926" s="8" t="s">
        <v>50</v>
      </c>
      <c r="H926" s="8" t="s">
        <v>53</v>
      </c>
      <c r="I926" s="8" t="s">
        <v>59</v>
      </c>
      <c r="J926" s="61">
        <v>0</v>
      </c>
      <c r="K926" s="8">
        <v>1</v>
      </c>
      <c r="L926" s="8">
        <v>4</v>
      </c>
      <c r="M926" s="8" t="s">
        <v>97</v>
      </c>
      <c r="N926" s="9">
        <v>46194</v>
      </c>
      <c r="O926" s="10">
        <v>46194.541666666664</v>
      </c>
      <c r="P926" s="10">
        <v>46194.729166666664</v>
      </c>
      <c r="Q926" s="8" t="s">
        <v>56</v>
      </c>
      <c r="R926" s="8">
        <v>4</v>
      </c>
      <c r="S926" s="8">
        <v>0</v>
      </c>
      <c r="T926" s="8" t="b">
        <v>0</v>
      </c>
      <c r="U926" s="34">
        <v>270</v>
      </c>
      <c r="V926" s="34">
        <v>235</v>
      </c>
      <c r="W926" s="34">
        <v>160</v>
      </c>
      <c r="X926" s="8">
        <v>0</v>
      </c>
      <c r="Y926" s="8">
        <v>0</v>
      </c>
      <c r="Z926" s="10">
        <v>46194.55</v>
      </c>
      <c r="AA926" s="10">
        <v>46194.713194444441</v>
      </c>
      <c r="AB926" s="8">
        <v>4</v>
      </c>
      <c r="AC926" s="8">
        <v>0</v>
      </c>
      <c r="AD926" s="8"/>
      <c r="AE926" s="46">
        <v>1</v>
      </c>
      <c r="AF926" s="46">
        <v>0</v>
      </c>
      <c r="AG926" s="41">
        <v>270</v>
      </c>
    </row>
    <row r="927" spans="2:33">
      <c r="B927" s="8" t="s">
        <v>8326</v>
      </c>
      <c r="C927" s="8" t="s">
        <v>95</v>
      </c>
      <c r="D927" s="8" t="s">
        <v>99</v>
      </c>
      <c r="E927" s="9">
        <v>46174</v>
      </c>
      <c r="F927" s="8" t="s">
        <v>52</v>
      </c>
      <c r="G927" s="8" t="s">
        <v>50</v>
      </c>
      <c r="H927" s="8" t="s">
        <v>53</v>
      </c>
      <c r="I927" s="8" t="s">
        <v>62</v>
      </c>
      <c r="J927" s="61">
        <v>0</v>
      </c>
      <c r="K927" s="8">
        <v>1</v>
      </c>
      <c r="L927" s="8">
        <v>4</v>
      </c>
      <c r="M927" s="8" t="s">
        <v>97</v>
      </c>
      <c r="N927" s="9">
        <v>46198</v>
      </c>
      <c r="O927" s="10">
        <v>46198.354166666664</v>
      </c>
      <c r="P927" s="10">
        <v>46198.729166666664</v>
      </c>
      <c r="Q927" s="8" t="s">
        <v>56</v>
      </c>
      <c r="R927" s="8">
        <v>4</v>
      </c>
      <c r="S927" s="8">
        <v>0</v>
      </c>
      <c r="T927" s="8" t="b">
        <v>0</v>
      </c>
      <c r="U927" s="34">
        <v>540</v>
      </c>
      <c r="V927" s="34">
        <v>488</v>
      </c>
      <c r="W927" s="34">
        <v>357</v>
      </c>
      <c r="X927" s="8">
        <v>0</v>
      </c>
      <c r="Y927" s="8">
        <v>0</v>
      </c>
      <c r="Z927" s="10">
        <v>46198.361111111109</v>
      </c>
      <c r="AA927" s="10">
        <v>46198.7</v>
      </c>
      <c r="AB927" s="8">
        <v>4</v>
      </c>
      <c r="AC927" s="8">
        <v>0</v>
      </c>
      <c r="AD927" s="8"/>
      <c r="AE927" s="46">
        <v>1</v>
      </c>
      <c r="AF927" s="46">
        <v>0</v>
      </c>
      <c r="AG927" s="41">
        <v>540</v>
      </c>
    </row>
    <row r="928" spans="2:33">
      <c r="B928" s="8" t="s">
        <v>8326</v>
      </c>
      <c r="C928" s="8" t="s">
        <v>95</v>
      </c>
      <c r="D928" s="8" t="s">
        <v>99</v>
      </c>
      <c r="E928" s="9">
        <v>46174</v>
      </c>
      <c r="F928" s="8" t="s">
        <v>52</v>
      </c>
      <c r="G928" s="8" t="s">
        <v>50</v>
      </c>
      <c r="H928" s="8" t="s">
        <v>53</v>
      </c>
      <c r="I928" s="8" t="s">
        <v>57</v>
      </c>
      <c r="J928" s="61">
        <v>0</v>
      </c>
      <c r="K928" s="8">
        <v>1</v>
      </c>
      <c r="L928" s="8">
        <v>4</v>
      </c>
      <c r="M928" s="8" t="s">
        <v>97</v>
      </c>
      <c r="N928" s="9">
        <v>46200</v>
      </c>
      <c r="O928" s="10">
        <v>46200.354166666664</v>
      </c>
      <c r="P928" s="10">
        <v>46200.6875</v>
      </c>
      <c r="Q928" s="8" t="s">
        <v>56</v>
      </c>
      <c r="R928" s="8">
        <v>4</v>
      </c>
      <c r="S928" s="8">
        <v>0</v>
      </c>
      <c r="T928" s="8" t="b">
        <v>0</v>
      </c>
      <c r="U928" s="34">
        <v>480</v>
      </c>
      <c r="V928" s="34">
        <v>451</v>
      </c>
      <c r="W928" s="34">
        <v>310</v>
      </c>
      <c r="X928" s="8">
        <v>0</v>
      </c>
      <c r="Y928" s="8">
        <v>0</v>
      </c>
      <c r="Z928" s="10">
        <v>46200.36041666667</v>
      </c>
      <c r="AA928" s="10">
        <v>46200.673611111109</v>
      </c>
      <c r="AB928" s="8">
        <v>4</v>
      </c>
      <c r="AC928" s="8">
        <v>0</v>
      </c>
      <c r="AD928" s="8"/>
      <c r="AE928" s="46">
        <v>1</v>
      </c>
      <c r="AF928" s="46">
        <v>0</v>
      </c>
      <c r="AG928" s="41">
        <v>480</v>
      </c>
    </row>
    <row r="929" spans="2:33">
      <c r="B929" s="8" t="s">
        <v>8326</v>
      </c>
      <c r="C929" s="8" t="s">
        <v>95</v>
      </c>
      <c r="D929" s="8" t="s">
        <v>99</v>
      </c>
      <c r="E929" s="9">
        <v>46174</v>
      </c>
      <c r="F929" s="8" t="s">
        <v>52</v>
      </c>
      <c r="G929" s="8" t="s">
        <v>50</v>
      </c>
      <c r="H929" s="8" t="s">
        <v>53</v>
      </c>
      <c r="I929" s="8" t="s">
        <v>59</v>
      </c>
      <c r="J929" s="61">
        <v>0</v>
      </c>
      <c r="K929" s="8">
        <v>1</v>
      </c>
      <c r="L929" s="8">
        <v>4</v>
      </c>
      <c r="M929" s="8" t="s">
        <v>97</v>
      </c>
      <c r="N929" s="9">
        <v>46201</v>
      </c>
      <c r="O929" s="10">
        <v>46201.333333333336</v>
      </c>
      <c r="P929" s="10">
        <v>46201.708333333336</v>
      </c>
      <c r="Q929" s="8" t="s">
        <v>56</v>
      </c>
      <c r="R929" s="8">
        <v>4</v>
      </c>
      <c r="S929" s="8">
        <v>0</v>
      </c>
      <c r="T929" s="8" t="b">
        <v>0</v>
      </c>
      <c r="U929" s="34">
        <v>540</v>
      </c>
      <c r="V929" s="34">
        <v>484</v>
      </c>
      <c r="W929" s="34">
        <v>325</v>
      </c>
      <c r="X929" s="8">
        <v>0</v>
      </c>
      <c r="Y929" s="8">
        <v>0</v>
      </c>
      <c r="Z929" s="10">
        <v>46201.336111111108</v>
      </c>
      <c r="AA929" s="10">
        <v>46201.672222222223</v>
      </c>
      <c r="AB929" s="8">
        <v>4</v>
      </c>
      <c r="AC929" s="8">
        <v>0</v>
      </c>
      <c r="AD929" s="8"/>
      <c r="AE929" s="46">
        <v>1</v>
      </c>
      <c r="AF929" s="46">
        <v>0</v>
      </c>
      <c r="AG929" s="41">
        <v>540</v>
      </c>
    </row>
    <row r="930" spans="2:33">
      <c r="B930" s="8" t="s">
        <v>8326</v>
      </c>
      <c r="C930" s="8" t="s">
        <v>95</v>
      </c>
      <c r="D930" s="8" t="s">
        <v>99</v>
      </c>
      <c r="E930" s="9">
        <v>46174</v>
      </c>
      <c r="F930" s="8" t="s">
        <v>52</v>
      </c>
      <c r="G930" s="8" t="s">
        <v>50</v>
      </c>
      <c r="H930" s="8" t="s">
        <v>53</v>
      </c>
      <c r="I930" s="8" t="s">
        <v>59</v>
      </c>
      <c r="J930" s="61">
        <v>0</v>
      </c>
      <c r="K930" s="8">
        <v>1</v>
      </c>
      <c r="L930" s="8">
        <v>4</v>
      </c>
      <c r="M930" s="8" t="s">
        <v>97</v>
      </c>
      <c r="N930" s="9">
        <v>46203</v>
      </c>
      <c r="O930" s="10">
        <v>46203.5625</v>
      </c>
      <c r="P930" s="10">
        <v>46203.729166666664</v>
      </c>
      <c r="Q930" s="8" t="s">
        <v>56</v>
      </c>
      <c r="R930" s="8">
        <v>4</v>
      </c>
      <c r="S930" s="8">
        <v>0</v>
      </c>
      <c r="T930" s="8" t="b">
        <v>0</v>
      </c>
      <c r="U930" s="34">
        <v>240</v>
      </c>
      <c r="V930" s="34">
        <v>227</v>
      </c>
      <c r="W930" s="34">
        <v>143</v>
      </c>
      <c r="X930" s="8">
        <v>0</v>
      </c>
      <c r="Y930" s="8">
        <v>0</v>
      </c>
      <c r="Z930" s="10">
        <v>46203.564583333333</v>
      </c>
      <c r="AA930" s="10">
        <v>46203.722222222219</v>
      </c>
      <c r="AB930" s="8">
        <v>4</v>
      </c>
      <c r="AC930" s="8">
        <v>0</v>
      </c>
      <c r="AD930" s="8"/>
      <c r="AE930" s="46">
        <v>1</v>
      </c>
      <c r="AF930" s="46">
        <v>0</v>
      </c>
      <c r="AG930" s="41">
        <v>240</v>
      </c>
    </row>
    <row r="931" spans="2:33">
      <c r="B931" s="8" t="s">
        <v>8326</v>
      </c>
      <c r="C931" s="8" t="s">
        <v>95</v>
      </c>
      <c r="D931" s="8" t="s">
        <v>96</v>
      </c>
      <c r="E931" s="9">
        <v>46204</v>
      </c>
      <c r="F931" s="8" t="s">
        <v>52</v>
      </c>
      <c r="G931" s="8" t="s">
        <v>50</v>
      </c>
      <c r="H931" s="8" t="s">
        <v>53</v>
      </c>
      <c r="I931" s="8" t="s">
        <v>54</v>
      </c>
      <c r="J931" s="61">
        <v>0</v>
      </c>
      <c r="K931" s="8">
        <v>1</v>
      </c>
      <c r="L931" s="8">
        <v>4</v>
      </c>
      <c r="M931" s="8" t="s">
        <v>97</v>
      </c>
      <c r="N931" s="9">
        <v>46205</v>
      </c>
      <c r="O931" s="10">
        <v>46205.333333333336</v>
      </c>
      <c r="P931" s="10">
        <v>46205.666666666664</v>
      </c>
      <c r="Q931" s="8" t="s">
        <v>58</v>
      </c>
      <c r="R931" s="8">
        <v>4</v>
      </c>
      <c r="S931" s="8">
        <v>0</v>
      </c>
      <c r="T931" s="8" t="b">
        <v>0</v>
      </c>
      <c r="U931" s="34">
        <v>480</v>
      </c>
      <c r="V931" s="34">
        <v>443</v>
      </c>
      <c r="W931" s="34">
        <v>341</v>
      </c>
      <c r="X931" s="8">
        <v>0</v>
      </c>
      <c r="Y931" s="8">
        <v>0</v>
      </c>
      <c r="Z931" s="10">
        <v>46205.34097222222</v>
      </c>
      <c r="AA931" s="10">
        <v>46205.648611111108</v>
      </c>
      <c r="AB931" s="8">
        <v>4</v>
      </c>
      <c r="AC931" s="8">
        <v>0</v>
      </c>
      <c r="AD931" s="8"/>
      <c r="AE931" s="46">
        <v>1</v>
      </c>
      <c r="AF931" s="46">
        <v>0</v>
      </c>
      <c r="AG931" s="41">
        <v>480</v>
      </c>
    </row>
    <row r="932" spans="2:33">
      <c r="B932" s="8" t="s">
        <v>8326</v>
      </c>
      <c r="C932" s="8" t="s">
        <v>95</v>
      </c>
      <c r="D932" s="8" t="s">
        <v>96</v>
      </c>
      <c r="E932" s="9">
        <v>46204</v>
      </c>
      <c r="F932" s="8" t="s">
        <v>52</v>
      </c>
      <c r="G932" s="8" t="s">
        <v>50</v>
      </c>
      <c r="H932" s="8" t="s">
        <v>53</v>
      </c>
      <c r="I932" s="8" t="s">
        <v>59</v>
      </c>
      <c r="J932" s="61">
        <v>0</v>
      </c>
      <c r="K932" s="8">
        <v>1</v>
      </c>
      <c r="L932" s="8">
        <v>4</v>
      </c>
      <c r="M932" s="8" t="s">
        <v>97</v>
      </c>
      <c r="N932" s="9">
        <v>46207</v>
      </c>
      <c r="O932" s="10">
        <v>46207.3125</v>
      </c>
      <c r="P932" s="10">
        <v>46207.6875</v>
      </c>
      <c r="Q932" s="8" t="s">
        <v>58</v>
      </c>
      <c r="R932" s="8">
        <v>4</v>
      </c>
      <c r="S932" s="8">
        <v>0</v>
      </c>
      <c r="T932" s="8" t="b">
        <v>0</v>
      </c>
      <c r="U932" s="34">
        <v>540</v>
      </c>
      <c r="V932" s="34">
        <v>512</v>
      </c>
      <c r="W932" s="34">
        <v>404</v>
      </c>
      <c r="X932" s="8">
        <v>0</v>
      </c>
      <c r="Y932" s="8">
        <v>0</v>
      </c>
      <c r="Z932" s="10">
        <v>46207.31527777778</v>
      </c>
      <c r="AA932" s="10">
        <v>46207.67083333333</v>
      </c>
      <c r="AB932" s="8">
        <v>4</v>
      </c>
      <c r="AC932" s="8">
        <v>0</v>
      </c>
      <c r="AD932" s="8"/>
      <c r="AE932" s="46">
        <v>1</v>
      </c>
      <c r="AF932" s="46">
        <v>0</v>
      </c>
      <c r="AG932" s="41">
        <v>540</v>
      </c>
    </row>
    <row r="933" spans="2:33">
      <c r="B933" s="8" t="s">
        <v>8326</v>
      </c>
      <c r="C933" s="8" t="s">
        <v>95</v>
      </c>
      <c r="D933" s="8" t="s">
        <v>96</v>
      </c>
      <c r="E933" s="9">
        <v>46204</v>
      </c>
      <c r="F933" s="8" t="s">
        <v>52</v>
      </c>
      <c r="G933" s="8" t="s">
        <v>50</v>
      </c>
      <c r="H933" s="8" t="s">
        <v>53</v>
      </c>
      <c r="I933" s="8" t="s">
        <v>54</v>
      </c>
      <c r="J933" s="61">
        <v>0</v>
      </c>
      <c r="K933" s="8">
        <v>1</v>
      </c>
      <c r="L933" s="8">
        <v>4</v>
      </c>
      <c r="M933" s="8" t="s">
        <v>97</v>
      </c>
      <c r="N933" s="9">
        <v>46208</v>
      </c>
      <c r="O933" s="10">
        <v>46208.333333333336</v>
      </c>
      <c r="P933" s="10">
        <v>46208.708333333336</v>
      </c>
      <c r="Q933" s="8" t="s">
        <v>58</v>
      </c>
      <c r="R933" s="8">
        <v>4</v>
      </c>
      <c r="S933" s="8">
        <v>0</v>
      </c>
      <c r="T933" s="8" t="b">
        <v>0</v>
      </c>
      <c r="U933" s="34">
        <v>540</v>
      </c>
      <c r="V933" s="34">
        <v>497</v>
      </c>
      <c r="W933" s="34">
        <v>373</v>
      </c>
      <c r="X933" s="8">
        <v>0</v>
      </c>
      <c r="Y933" s="8">
        <v>0</v>
      </c>
      <c r="Z933" s="10">
        <v>46208.338194444441</v>
      </c>
      <c r="AA933" s="10">
        <v>46208.683333333334</v>
      </c>
      <c r="AB933" s="8">
        <v>4</v>
      </c>
      <c r="AC933" s="8">
        <v>0</v>
      </c>
      <c r="AD933" s="8"/>
      <c r="AE933" s="46">
        <v>1</v>
      </c>
      <c r="AF933" s="46">
        <v>0</v>
      </c>
      <c r="AG933" s="41">
        <v>540</v>
      </c>
    </row>
    <row r="934" spans="2:33">
      <c r="B934" s="8" t="s">
        <v>8326</v>
      </c>
      <c r="C934" s="8" t="s">
        <v>95</v>
      </c>
      <c r="D934" s="8" t="s">
        <v>96</v>
      </c>
      <c r="E934" s="9">
        <v>46204</v>
      </c>
      <c r="F934" s="8" t="s">
        <v>52</v>
      </c>
      <c r="G934" s="8" t="s">
        <v>50</v>
      </c>
      <c r="H934" s="8" t="s">
        <v>53</v>
      </c>
      <c r="I934" s="8" t="s">
        <v>54</v>
      </c>
      <c r="J934" s="61">
        <v>0</v>
      </c>
      <c r="K934" s="8">
        <v>1</v>
      </c>
      <c r="L934" s="8">
        <v>4</v>
      </c>
      <c r="M934" s="8" t="s">
        <v>97</v>
      </c>
      <c r="N934" s="9">
        <v>46210</v>
      </c>
      <c r="O934" s="10">
        <v>46210.5625</v>
      </c>
      <c r="P934" s="10">
        <v>46210.6875</v>
      </c>
      <c r="Q934" s="8" t="s">
        <v>58</v>
      </c>
      <c r="R934" s="8">
        <v>4</v>
      </c>
      <c r="S934" s="8">
        <v>0</v>
      </c>
      <c r="T934" s="8" t="b">
        <v>0</v>
      </c>
      <c r="U934" s="34">
        <v>180</v>
      </c>
      <c r="V934" s="34">
        <v>144</v>
      </c>
      <c r="W934" s="34">
        <v>64</v>
      </c>
      <c r="X934" s="8">
        <v>0</v>
      </c>
      <c r="Y934" s="8">
        <v>0</v>
      </c>
      <c r="Z934" s="10">
        <v>46210.570833333331</v>
      </c>
      <c r="AA934" s="10">
        <v>46210.67083333333</v>
      </c>
      <c r="AB934" s="8">
        <v>4</v>
      </c>
      <c r="AC934" s="8">
        <v>0</v>
      </c>
      <c r="AD934" s="8"/>
      <c r="AE934" s="46">
        <v>1</v>
      </c>
      <c r="AF934" s="46">
        <v>0</v>
      </c>
      <c r="AG934" s="41">
        <v>180</v>
      </c>
    </row>
    <row r="935" spans="2:33">
      <c r="B935" s="8" t="s">
        <v>8326</v>
      </c>
      <c r="C935" s="8" t="s">
        <v>95</v>
      </c>
      <c r="D935" s="8" t="s">
        <v>96</v>
      </c>
      <c r="E935" s="9">
        <v>46204</v>
      </c>
      <c r="F935" s="8" t="s">
        <v>52</v>
      </c>
      <c r="G935" s="8" t="s">
        <v>50</v>
      </c>
      <c r="H935" s="8" t="s">
        <v>53</v>
      </c>
      <c r="I935" s="8" t="s">
        <v>57</v>
      </c>
      <c r="J935" s="61">
        <v>0</v>
      </c>
      <c r="K935" s="8">
        <v>1</v>
      </c>
      <c r="L935" s="8">
        <v>4</v>
      </c>
      <c r="M935" s="8" t="s">
        <v>97</v>
      </c>
      <c r="N935" s="9">
        <v>46211</v>
      </c>
      <c r="O935" s="10">
        <v>46211.3125</v>
      </c>
      <c r="P935" s="10">
        <v>46211.645833333336</v>
      </c>
      <c r="Q935" s="8" t="s">
        <v>58</v>
      </c>
      <c r="R935" s="8">
        <v>4</v>
      </c>
      <c r="S935" s="8">
        <v>0</v>
      </c>
      <c r="T935" s="8" t="b">
        <v>0</v>
      </c>
      <c r="U935" s="34">
        <v>480</v>
      </c>
      <c r="V935" s="34">
        <v>448</v>
      </c>
      <c r="W935" s="34">
        <v>324</v>
      </c>
      <c r="X935" s="8">
        <v>0</v>
      </c>
      <c r="Y935" s="8">
        <v>0</v>
      </c>
      <c r="Z935" s="10">
        <v>46211.313888888886</v>
      </c>
      <c r="AA935" s="10">
        <v>46211.625</v>
      </c>
      <c r="AB935" s="8">
        <v>4</v>
      </c>
      <c r="AC935" s="8">
        <v>0</v>
      </c>
      <c r="AD935" s="8"/>
      <c r="AE935" s="46">
        <v>1</v>
      </c>
      <c r="AF935" s="46">
        <v>0</v>
      </c>
      <c r="AG935" s="41">
        <v>480</v>
      </c>
    </row>
    <row r="936" spans="2:33">
      <c r="B936" s="8" t="s">
        <v>8326</v>
      </c>
      <c r="C936" s="8" t="s">
        <v>95</v>
      </c>
      <c r="D936" s="8" t="s">
        <v>96</v>
      </c>
      <c r="E936" s="9">
        <v>46204</v>
      </c>
      <c r="F936" s="8" t="s">
        <v>52</v>
      </c>
      <c r="G936" s="8" t="s">
        <v>50</v>
      </c>
      <c r="H936" s="8" t="s">
        <v>53</v>
      </c>
      <c r="I936" s="8" t="s">
        <v>62</v>
      </c>
      <c r="J936" s="61">
        <v>0</v>
      </c>
      <c r="K936" s="8">
        <v>1</v>
      </c>
      <c r="L936" s="8">
        <v>4</v>
      </c>
      <c r="M936" s="8" t="s">
        <v>97</v>
      </c>
      <c r="N936" s="9">
        <v>46214</v>
      </c>
      <c r="O936" s="10">
        <v>46214.354166666664</v>
      </c>
      <c r="P936" s="10">
        <v>46214.729166666664</v>
      </c>
      <c r="Q936" s="8" t="s">
        <v>58</v>
      </c>
      <c r="R936" s="8">
        <v>4</v>
      </c>
      <c r="S936" s="8">
        <v>0</v>
      </c>
      <c r="T936" s="8" t="b">
        <v>0</v>
      </c>
      <c r="U936" s="34">
        <v>540</v>
      </c>
      <c r="V936" s="34">
        <v>514</v>
      </c>
      <c r="W936" s="34">
        <v>369</v>
      </c>
      <c r="X936" s="8">
        <v>0</v>
      </c>
      <c r="Y936" s="8">
        <v>0</v>
      </c>
      <c r="Z936" s="10">
        <v>46214.355555555558</v>
      </c>
      <c r="AA936" s="10">
        <v>46214.712500000001</v>
      </c>
      <c r="AB936" s="8">
        <v>4</v>
      </c>
      <c r="AC936" s="8">
        <v>0</v>
      </c>
      <c r="AD936" s="8"/>
      <c r="AE936" s="46">
        <v>1</v>
      </c>
      <c r="AF936" s="46">
        <v>0</v>
      </c>
      <c r="AG936" s="41">
        <v>540</v>
      </c>
    </row>
    <row r="937" spans="2:33">
      <c r="B937" s="8" t="s">
        <v>8326</v>
      </c>
      <c r="C937" s="8" t="s">
        <v>95</v>
      </c>
      <c r="D937" s="8" t="s">
        <v>96</v>
      </c>
      <c r="E937" s="9">
        <v>46204</v>
      </c>
      <c r="F937" s="8" t="s">
        <v>52</v>
      </c>
      <c r="G937" s="8" t="s">
        <v>50</v>
      </c>
      <c r="H937" s="8" t="s">
        <v>53</v>
      </c>
      <c r="I937" s="8" t="s">
        <v>59</v>
      </c>
      <c r="J937" s="61">
        <v>0</v>
      </c>
      <c r="K937" s="8">
        <v>1</v>
      </c>
      <c r="L937" s="8">
        <v>4</v>
      </c>
      <c r="M937" s="8" t="s">
        <v>97</v>
      </c>
      <c r="N937" s="9">
        <v>46218</v>
      </c>
      <c r="O937" s="10">
        <v>46218.375</v>
      </c>
      <c r="P937" s="10">
        <v>46218.541666666664</v>
      </c>
      <c r="Q937" s="8" t="s">
        <v>58</v>
      </c>
      <c r="R937" s="8">
        <v>4</v>
      </c>
      <c r="S937" s="8">
        <v>0</v>
      </c>
      <c r="T937" s="8" t="b">
        <v>0</v>
      </c>
      <c r="U937" s="34">
        <v>240</v>
      </c>
      <c r="V937" s="34">
        <v>216</v>
      </c>
      <c r="W937" s="34">
        <v>129</v>
      </c>
      <c r="X937" s="8">
        <v>0</v>
      </c>
      <c r="Y937" s="8">
        <v>0</v>
      </c>
      <c r="Z937" s="10">
        <v>46218.382638888892</v>
      </c>
      <c r="AA937" s="10">
        <v>46218.532638888886</v>
      </c>
      <c r="AB937" s="8">
        <v>4</v>
      </c>
      <c r="AC937" s="8">
        <v>0</v>
      </c>
      <c r="AD937" s="8"/>
      <c r="AE937" s="46">
        <v>1</v>
      </c>
      <c r="AF937" s="46">
        <v>0</v>
      </c>
      <c r="AG937" s="41">
        <v>240</v>
      </c>
    </row>
    <row r="938" spans="2:33">
      <c r="B938" s="8" t="s">
        <v>8326</v>
      </c>
      <c r="C938" s="8" t="s">
        <v>95</v>
      </c>
      <c r="D938" s="8" t="s">
        <v>96</v>
      </c>
      <c r="E938" s="9">
        <v>46204</v>
      </c>
      <c r="F938" s="8" t="s">
        <v>52</v>
      </c>
      <c r="G938" s="8" t="s">
        <v>50</v>
      </c>
      <c r="H938" s="8" t="s">
        <v>53</v>
      </c>
      <c r="I938" s="8" t="s">
        <v>54</v>
      </c>
      <c r="J938" s="61">
        <v>0</v>
      </c>
      <c r="K938" s="8">
        <v>1</v>
      </c>
      <c r="L938" s="8">
        <v>4</v>
      </c>
      <c r="M938" s="8" t="s">
        <v>97</v>
      </c>
      <c r="N938" s="9">
        <v>46220</v>
      </c>
      <c r="O938" s="10">
        <v>46220.333333333336</v>
      </c>
      <c r="P938" s="10">
        <v>46220.666666666664</v>
      </c>
      <c r="Q938" s="8" t="s">
        <v>58</v>
      </c>
      <c r="R938" s="8">
        <v>4</v>
      </c>
      <c r="S938" s="8">
        <v>0</v>
      </c>
      <c r="T938" s="8" t="b">
        <v>0</v>
      </c>
      <c r="U938" s="34">
        <v>480</v>
      </c>
      <c r="V938" s="34">
        <v>430</v>
      </c>
      <c r="W938" s="34">
        <v>317</v>
      </c>
      <c r="X938" s="8">
        <v>0</v>
      </c>
      <c r="Y938" s="8">
        <v>0</v>
      </c>
      <c r="Z938" s="10">
        <v>46220.335416666669</v>
      </c>
      <c r="AA938" s="10">
        <v>46220.634027777778</v>
      </c>
      <c r="AB938" s="8">
        <v>4</v>
      </c>
      <c r="AC938" s="8">
        <v>0</v>
      </c>
      <c r="AD938" s="8"/>
      <c r="AE938" s="46">
        <v>1</v>
      </c>
      <c r="AF938" s="46">
        <v>0</v>
      </c>
      <c r="AG938" s="41">
        <v>480</v>
      </c>
    </row>
    <row r="939" spans="2:33">
      <c r="B939" s="8" t="s">
        <v>8326</v>
      </c>
      <c r="C939" s="8" t="s">
        <v>95</v>
      </c>
      <c r="D939" s="8" t="s">
        <v>96</v>
      </c>
      <c r="E939" s="9">
        <v>46204</v>
      </c>
      <c r="F939" s="8" t="s">
        <v>52</v>
      </c>
      <c r="G939" s="8" t="s">
        <v>50</v>
      </c>
      <c r="H939" s="8" t="s">
        <v>53</v>
      </c>
      <c r="I939" s="8" t="s">
        <v>59</v>
      </c>
      <c r="J939" s="61">
        <v>0</v>
      </c>
      <c r="K939" s="8">
        <v>1</v>
      </c>
      <c r="L939" s="8">
        <v>4</v>
      </c>
      <c r="M939" s="8" t="s">
        <v>97</v>
      </c>
      <c r="N939" s="9">
        <v>46221</v>
      </c>
      <c r="O939" s="10">
        <v>46221.354166666664</v>
      </c>
      <c r="P939" s="10">
        <v>46221.6875</v>
      </c>
      <c r="Q939" s="8" t="s">
        <v>58</v>
      </c>
      <c r="R939" s="8">
        <v>4</v>
      </c>
      <c r="S939" s="8">
        <v>0</v>
      </c>
      <c r="T939" s="8" t="b">
        <v>0</v>
      </c>
      <c r="U939" s="34">
        <v>480</v>
      </c>
      <c r="V939" s="34">
        <v>457</v>
      </c>
      <c r="W939" s="34">
        <v>323</v>
      </c>
      <c r="X939" s="8">
        <v>0</v>
      </c>
      <c r="Y939" s="8">
        <v>0</v>
      </c>
      <c r="Z939" s="10">
        <v>46221.356249999997</v>
      </c>
      <c r="AA939" s="10">
        <v>46221.673611111109</v>
      </c>
      <c r="AB939" s="8">
        <v>4</v>
      </c>
      <c r="AC939" s="8">
        <v>0</v>
      </c>
      <c r="AD939" s="8"/>
      <c r="AE939" s="46">
        <v>1</v>
      </c>
      <c r="AF939" s="46">
        <v>0</v>
      </c>
      <c r="AG939" s="41">
        <v>480</v>
      </c>
    </row>
    <row r="940" spans="2:33">
      <c r="B940" s="8" t="s">
        <v>8326</v>
      </c>
      <c r="C940" s="8" t="s">
        <v>95</v>
      </c>
      <c r="D940" s="8" t="s">
        <v>96</v>
      </c>
      <c r="E940" s="9">
        <v>46204</v>
      </c>
      <c r="F940" s="8" t="s">
        <v>52</v>
      </c>
      <c r="G940" s="8" t="s">
        <v>50</v>
      </c>
      <c r="H940" s="8" t="s">
        <v>53</v>
      </c>
      <c r="I940" s="8" t="s">
        <v>57</v>
      </c>
      <c r="J940" s="61">
        <v>0</v>
      </c>
      <c r="K940" s="8">
        <v>1</v>
      </c>
      <c r="L940" s="8">
        <v>4</v>
      </c>
      <c r="M940" s="8" t="s">
        <v>97</v>
      </c>
      <c r="N940" s="9">
        <v>46222</v>
      </c>
      <c r="O940" s="10">
        <v>46222.354166666664</v>
      </c>
      <c r="P940" s="10">
        <v>46222.645833333336</v>
      </c>
      <c r="Q940" s="8" t="s">
        <v>58</v>
      </c>
      <c r="R940" s="8">
        <v>4</v>
      </c>
      <c r="S940" s="8">
        <v>0</v>
      </c>
      <c r="T940" s="8" t="b">
        <v>0</v>
      </c>
      <c r="U940" s="34">
        <v>420</v>
      </c>
      <c r="V940" s="34">
        <v>379</v>
      </c>
      <c r="W940" s="34">
        <v>275</v>
      </c>
      <c r="X940" s="8">
        <v>0</v>
      </c>
      <c r="Y940" s="8">
        <v>0</v>
      </c>
      <c r="Z940" s="10">
        <v>46222.362500000003</v>
      </c>
      <c r="AA940" s="10">
        <v>46222.625694444447</v>
      </c>
      <c r="AB940" s="8">
        <v>4</v>
      </c>
      <c r="AC940" s="8">
        <v>0</v>
      </c>
      <c r="AD940" s="8"/>
      <c r="AE940" s="46">
        <v>1</v>
      </c>
      <c r="AF940" s="46">
        <v>0</v>
      </c>
      <c r="AG940" s="41">
        <v>420</v>
      </c>
    </row>
    <row r="941" spans="2:33">
      <c r="B941" s="8" t="s">
        <v>8326</v>
      </c>
      <c r="C941" s="8" t="s">
        <v>95</v>
      </c>
      <c r="D941" s="8" t="s">
        <v>96</v>
      </c>
      <c r="E941" s="9">
        <v>46204</v>
      </c>
      <c r="F941" s="8" t="s">
        <v>52</v>
      </c>
      <c r="G941" s="8" t="s">
        <v>50</v>
      </c>
      <c r="H941" s="8" t="s">
        <v>53</v>
      </c>
      <c r="I941" s="8" t="s">
        <v>62</v>
      </c>
      <c r="J941" s="61">
        <v>0</v>
      </c>
      <c r="K941" s="8">
        <v>1</v>
      </c>
      <c r="L941" s="8">
        <v>4</v>
      </c>
      <c r="M941" s="8" t="s">
        <v>97</v>
      </c>
      <c r="N941" s="9">
        <v>46223</v>
      </c>
      <c r="O941" s="10">
        <v>46223.5625</v>
      </c>
      <c r="P941" s="10">
        <v>46223.729166666664</v>
      </c>
      <c r="Q941" s="8" t="s">
        <v>58</v>
      </c>
      <c r="R941" s="8">
        <v>4</v>
      </c>
      <c r="S941" s="8">
        <v>0</v>
      </c>
      <c r="T941" s="8" t="b">
        <v>0</v>
      </c>
      <c r="U941" s="34">
        <v>240</v>
      </c>
      <c r="V941" s="34">
        <v>208</v>
      </c>
      <c r="W941" s="34">
        <v>122</v>
      </c>
      <c r="X941" s="8">
        <v>0</v>
      </c>
      <c r="Y941" s="8">
        <v>0</v>
      </c>
      <c r="Z941" s="10">
        <v>46223.568749999999</v>
      </c>
      <c r="AA941" s="10">
        <v>46223.713194444441</v>
      </c>
      <c r="AB941" s="8">
        <v>4</v>
      </c>
      <c r="AC941" s="8">
        <v>0</v>
      </c>
      <c r="AD941" s="8"/>
      <c r="AE941" s="46">
        <v>1</v>
      </c>
      <c r="AF941" s="46">
        <v>0</v>
      </c>
      <c r="AG941" s="41">
        <v>240</v>
      </c>
    </row>
    <row r="942" spans="2:33">
      <c r="B942" s="8" t="s">
        <v>8326</v>
      </c>
      <c r="C942" s="8" t="s">
        <v>95</v>
      </c>
      <c r="D942" s="8" t="s">
        <v>96</v>
      </c>
      <c r="E942" s="9">
        <v>46204</v>
      </c>
      <c r="F942" s="8" t="s">
        <v>52</v>
      </c>
      <c r="G942" s="8" t="s">
        <v>50</v>
      </c>
      <c r="H942" s="8" t="s">
        <v>53</v>
      </c>
      <c r="I942" s="8" t="s">
        <v>59</v>
      </c>
      <c r="J942" s="61">
        <v>0</v>
      </c>
      <c r="K942" s="8">
        <v>1</v>
      </c>
      <c r="L942" s="8">
        <v>4</v>
      </c>
      <c r="M942" s="8" t="s">
        <v>97</v>
      </c>
      <c r="N942" s="9">
        <v>46225</v>
      </c>
      <c r="O942" s="10">
        <v>46225.541666666664</v>
      </c>
      <c r="P942" s="10">
        <v>46225.75</v>
      </c>
      <c r="Q942" s="8" t="s">
        <v>58</v>
      </c>
      <c r="R942" s="8">
        <v>4</v>
      </c>
      <c r="S942" s="8">
        <v>0</v>
      </c>
      <c r="T942" s="8" t="b">
        <v>0</v>
      </c>
      <c r="U942" s="34">
        <v>300</v>
      </c>
      <c r="V942" s="34">
        <v>272</v>
      </c>
      <c r="W942" s="34">
        <v>187</v>
      </c>
      <c r="X942" s="8">
        <v>0</v>
      </c>
      <c r="Y942" s="8">
        <v>0</v>
      </c>
      <c r="Z942" s="10">
        <v>46225.55</v>
      </c>
      <c r="AA942" s="10">
        <v>46225.738888888889</v>
      </c>
      <c r="AB942" s="8">
        <v>4</v>
      </c>
      <c r="AC942" s="8">
        <v>0</v>
      </c>
      <c r="AD942" s="8"/>
      <c r="AE942" s="46">
        <v>1</v>
      </c>
      <c r="AF942" s="46">
        <v>0</v>
      </c>
      <c r="AG942" s="41">
        <v>300</v>
      </c>
    </row>
    <row r="943" spans="2:33">
      <c r="B943" s="8" t="s">
        <v>8326</v>
      </c>
      <c r="C943" s="8" t="s">
        <v>95</v>
      </c>
      <c r="D943" s="8" t="s">
        <v>96</v>
      </c>
      <c r="E943" s="9">
        <v>46204</v>
      </c>
      <c r="F943" s="8" t="s">
        <v>52</v>
      </c>
      <c r="G943" s="8" t="s">
        <v>50</v>
      </c>
      <c r="H943" s="8" t="s">
        <v>53</v>
      </c>
      <c r="I943" s="8" t="s">
        <v>54</v>
      </c>
      <c r="J943" s="61">
        <v>0</v>
      </c>
      <c r="K943" s="8">
        <v>1</v>
      </c>
      <c r="L943" s="8">
        <v>4</v>
      </c>
      <c r="M943" s="8" t="s">
        <v>97</v>
      </c>
      <c r="N943" s="9">
        <v>46226</v>
      </c>
      <c r="O943" s="10">
        <v>46226.541666666664</v>
      </c>
      <c r="P943" s="10">
        <v>46226.729166666664</v>
      </c>
      <c r="Q943" s="8" t="s">
        <v>58</v>
      </c>
      <c r="R943" s="8">
        <v>4</v>
      </c>
      <c r="S943" s="8">
        <v>0</v>
      </c>
      <c r="T943" s="8" t="b">
        <v>0</v>
      </c>
      <c r="U943" s="34">
        <v>270</v>
      </c>
      <c r="V943" s="34">
        <v>235</v>
      </c>
      <c r="W943" s="34">
        <v>146</v>
      </c>
      <c r="X943" s="8">
        <v>0</v>
      </c>
      <c r="Y943" s="8">
        <v>0</v>
      </c>
      <c r="Z943" s="10">
        <v>46226.546527777777</v>
      </c>
      <c r="AA943" s="10">
        <v>46226.709722222222</v>
      </c>
      <c r="AB943" s="8">
        <v>4</v>
      </c>
      <c r="AC943" s="8">
        <v>0</v>
      </c>
      <c r="AD943" s="8"/>
      <c r="AE943" s="46">
        <v>1</v>
      </c>
      <c r="AF943" s="46">
        <v>0</v>
      </c>
      <c r="AG943" s="41">
        <v>270</v>
      </c>
    </row>
    <row r="944" spans="2:33">
      <c r="B944" s="8" t="s">
        <v>8326</v>
      </c>
      <c r="C944" s="8" t="s">
        <v>95</v>
      </c>
      <c r="D944" s="8" t="s">
        <v>96</v>
      </c>
      <c r="E944" s="9">
        <v>46204</v>
      </c>
      <c r="F944" s="8" t="s">
        <v>52</v>
      </c>
      <c r="G944" s="8" t="s">
        <v>50</v>
      </c>
      <c r="H944" s="8" t="s">
        <v>53</v>
      </c>
      <c r="I944" s="8" t="s">
        <v>57</v>
      </c>
      <c r="J944" s="61">
        <v>0</v>
      </c>
      <c r="K944" s="8">
        <v>1</v>
      </c>
      <c r="L944" s="8">
        <v>4</v>
      </c>
      <c r="M944" s="8" t="s">
        <v>97</v>
      </c>
      <c r="N944" s="9">
        <v>46227</v>
      </c>
      <c r="O944" s="10">
        <v>46227.333333333336</v>
      </c>
      <c r="P944" s="10">
        <v>46227.666666666664</v>
      </c>
      <c r="Q944" s="8" t="s">
        <v>58</v>
      </c>
      <c r="R944" s="8">
        <v>4</v>
      </c>
      <c r="S944" s="8">
        <v>0</v>
      </c>
      <c r="T944" s="8" t="b">
        <v>0</v>
      </c>
      <c r="U944" s="34">
        <v>480</v>
      </c>
      <c r="V944" s="34">
        <v>433</v>
      </c>
      <c r="W944" s="34">
        <v>308</v>
      </c>
      <c r="X944" s="8">
        <v>0</v>
      </c>
      <c r="Y944" s="8">
        <v>0</v>
      </c>
      <c r="Z944" s="10">
        <v>46227.339583333334</v>
      </c>
      <c r="AA944" s="10">
        <v>46227.640277777777</v>
      </c>
      <c r="AB944" s="8">
        <v>4</v>
      </c>
      <c r="AC944" s="8">
        <v>0</v>
      </c>
      <c r="AD944" s="8"/>
      <c r="AE944" s="46">
        <v>1</v>
      </c>
      <c r="AF944" s="46">
        <v>0</v>
      </c>
      <c r="AG944" s="41">
        <v>480</v>
      </c>
    </row>
    <row r="945" spans="2:33">
      <c r="B945" s="8" t="s">
        <v>8326</v>
      </c>
      <c r="C945" s="8" t="s">
        <v>95</v>
      </c>
      <c r="D945" s="8" t="s">
        <v>96</v>
      </c>
      <c r="E945" s="9">
        <v>46204</v>
      </c>
      <c r="F945" s="8" t="s">
        <v>52</v>
      </c>
      <c r="G945" s="8" t="s">
        <v>50</v>
      </c>
      <c r="H945" s="8" t="s">
        <v>53</v>
      </c>
      <c r="I945" s="8" t="s">
        <v>61</v>
      </c>
      <c r="J945" s="61">
        <v>0</v>
      </c>
      <c r="K945" s="8">
        <v>1</v>
      </c>
      <c r="L945" s="8">
        <v>4</v>
      </c>
      <c r="M945" s="8" t="s">
        <v>97</v>
      </c>
      <c r="N945" s="9">
        <v>46229</v>
      </c>
      <c r="O945" s="10">
        <v>46229.541666666664</v>
      </c>
      <c r="P945" s="10">
        <v>46229.708333333336</v>
      </c>
      <c r="Q945" s="8" t="s">
        <v>58</v>
      </c>
      <c r="R945" s="8">
        <v>4</v>
      </c>
      <c r="S945" s="8">
        <v>0</v>
      </c>
      <c r="T945" s="8" t="b">
        <v>0</v>
      </c>
      <c r="U945" s="34">
        <v>240</v>
      </c>
      <c r="V945" s="34">
        <v>218</v>
      </c>
      <c r="W945" s="34">
        <v>128</v>
      </c>
      <c r="X945" s="8">
        <v>0</v>
      </c>
      <c r="Y945" s="8">
        <v>0</v>
      </c>
      <c r="Z945" s="10">
        <v>46229.544444444444</v>
      </c>
      <c r="AA945" s="10">
        <v>46229.695833333331</v>
      </c>
      <c r="AB945" s="8">
        <v>4</v>
      </c>
      <c r="AC945" s="8">
        <v>0</v>
      </c>
      <c r="AD945" s="8"/>
      <c r="AE945" s="46">
        <v>1</v>
      </c>
      <c r="AF945" s="46">
        <v>0</v>
      </c>
      <c r="AG945" s="41">
        <v>240</v>
      </c>
    </row>
    <row r="946" spans="2:33">
      <c r="B946" s="8" t="s">
        <v>8326</v>
      </c>
      <c r="C946" s="8" t="s">
        <v>95</v>
      </c>
      <c r="D946" s="8" t="s">
        <v>96</v>
      </c>
      <c r="E946" s="9">
        <v>46204</v>
      </c>
      <c r="F946" s="8" t="s">
        <v>52</v>
      </c>
      <c r="G946" s="8" t="s">
        <v>50</v>
      </c>
      <c r="H946" s="8" t="s">
        <v>53</v>
      </c>
      <c r="I946" s="8" t="s">
        <v>57</v>
      </c>
      <c r="J946" s="61">
        <v>0</v>
      </c>
      <c r="K946" s="8">
        <v>1</v>
      </c>
      <c r="L946" s="8">
        <v>4</v>
      </c>
      <c r="M946" s="8" t="s">
        <v>97</v>
      </c>
      <c r="N946" s="9">
        <v>46230</v>
      </c>
      <c r="O946" s="10">
        <v>46230.541666666664</v>
      </c>
      <c r="P946" s="10">
        <v>46230.729166666664</v>
      </c>
      <c r="Q946" s="8" t="s">
        <v>58</v>
      </c>
      <c r="R946" s="8">
        <v>4</v>
      </c>
      <c r="S946" s="8">
        <v>0</v>
      </c>
      <c r="T946" s="8" t="b">
        <v>0</v>
      </c>
      <c r="U946" s="34">
        <v>270</v>
      </c>
      <c r="V946" s="34">
        <v>232</v>
      </c>
      <c r="W946" s="34">
        <v>132</v>
      </c>
      <c r="X946" s="8">
        <v>0</v>
      </c>
      <c r="Y946" s="8">
        <v>0</v>
      </c>
      <c r="Z946" s="10">
        <v>46230.54583333333</v>
      </c>
      <c r="AA946" s="10">
        <v>46230.706944444442</v>
      </c>
      <c r="AB946" s="8">
        <v>4</v>
      </c>
      <c r="AC946" s="8">
        <v>0</v>
      </c>
      <c r="AD946" s="8"/>
      <c r="AE946" s="46">
        <v>1</v>
      </c>
      <c r="AF946" s="46">
        <v>0</v>
      </c>
      <c r="AG946" s="41">
        <v>270</v>
      </c>
    </row>
    <row r="947" spans="2:33">
      <c r="B947" s="8" t="s">
        <v>8326</v>
      </c>
      <c r="C947" s="8" t="s">
        <v>95</v>
      </c>
      <c r="D947" s="8" t="s">
        <v>96</v>
      </c>
      <c r="E947" s="9">
        <v>46204</v>
      </c>
      <c r="F947" s="8" t="s">
        <v>52</v>
      </c>
      <c r="G947" s="8" t="s">
        <v>50</v>
      </c>
      <c r="H947" s="8" t="s">
        <v>53</v>
      </c>
      <c r="I947" s="8" t="s">
        <v>57</v>
      </c>
      <c r="J947" s="61">
        <v>0</v>
      </c>
      <c r="K947" s="8">
        <v>1</v>
      </c>
      <c r="L947" s="8">
        <v>4</v>
      </c>
      <c r="M947" s="8" t="s">
        <v>97</v>
      </c>
      <c r="N947" s="9">
        <v>46232</v>
      </c>
      <c r="O947" s="10">
        <v>46232.354166666664</v>
      </c>
      <c r="P947" s="10">
        <v>46232.520833333336</v>
      </c>
      <c r="Q947" s="8" t="s">
        <v>58</v>
      </c>
      <c r="R947" s="8">
        <v>4</v>
      </c>
      <c r="S947" s="8">
        <v>0</v>
      </c>
      <c r="T947" s="8" t="b">
        <v>0</v>
      </c>
      <c r="U947" s="34">
        <v>240</v>
      </c>
      <c r="V947" s="34">
        <v>209</v>
      </c>
      <c r="W947" s="34">
        <v>120</v>
      </c>
      <c r="X947" s="8">
        <v>0</v>
      </c>
      <c r="Y947" s="8">
        <v>0</v>
      </c>
      <c r="Z947" s="10">
        <v>46232.359027777777</v>
      </c>
      <c r="AA947" s="10">
        <v>46232.504166666666</v>
      </c>
      <c r="AB947" s="8">
        <v>4</v>
      </c>
      <c r="AC947" s="8">
        <v>0</v>
      </c>
      <c r="AD947" s="8"/>
      <c r="AE947" s="46">
        <v>1</v>
      </c>
      <c r="AF947" s="46">
        <v>0</v>
      </c>
      <c r="AG947" s="41">
        <v>240</v>
      </c>
    </row>
    <row r="948" spans="2:33">
      <c r="B948" s="8" t="s">
        <v>8326</v>
      </c>
      <c r="C948" s="8" t="s">
        <v>95</v>
      </c>
      <c r="D948" s="8" t="s">
        <v>96</v>
      </c>
      <c r="E948" s="9">
        <v>46204</v>
      </c>
      <c r="F948" s="8" t="s">
        <v>52</v>
      </c>
      <c r="G948" s="8" t="s">
        <v>50</v>
      </c>
      <c r="H948" s="8" t="s">
        <v>53</v>
      </c>
      <c r="I948" s="8" t="s">
        <v>61</v>
      </c>
      <c r="J948" s="61">
        <v>0</v>
      </c>
      <c r="K948" s="8">
        <v>1</v>
      </c>
      <c r="L948" s="8">
        <v>4</v>
      </c>
      <c r="M948" s="8" t="s">
        <v>97</v>
      </c>
      <c r="N948" s="9">
        <v>46233</v>
      </c>
      <c r="O948" s="10">
        <v>46233.375</v>
      </c>
      <c r="P948" s="10">
        <v>46233.541666666664</v>
      </c>
      <c r="Q948" s="8" t="s">
        <v>58</v>
      </c>
      <c r="R948" s="8">
        <v>4</v>
      </c>
      <c r="S948" s="8">
        <v>0</v>
      </c>
      <c r="T948" s="8" t="b">
        <v>0</v>
      </c>
      <c r="U948" s="34">
        <v>240</v>
      </c>
      <c r="V948" s="34">
        <v>212</v>
      </c>
      <c r="W948" s="34">
        <v>145</v>
      </c>
      <c r="X948" s="8">
        <v>0</v>
      </c>
      <c r="Y948" s="8">
        <v>0</v>
      </c>
      <c r="Z948" s="10">
        <v>46233.381249999999</v>
      </c>
      <c r="AA948" s="10">
        <v>46233.52847222222</v>
      </c>
      <c r="AB948" s="8">
        <v>4</v>
      </c>
      <c r="AC948" s="8">
        <v>0</v>
      </c>
      <c r="AD948" s="8"/>
      <c r="AE948" s="46">
        <v>1</v>
      </c>
      <c r="AF948" s="46">
        <v>0</v>
      </c>
      <c r="AG948" s="41">
        <v>240</v>
      </c>
    </row>
    <row r="949" spans="2:33">
      <c r="B949" s="8" t="s">
        <v>8326</v>
      </c>
      <c r="C949" s="8" t="s">
        <v>95</v>
      </c>
      <c r="D949" s="8" t="s">
        <v>96</v>
      </c>
      <c r="E949" s="9">
        <v>46204</v>
      </c>
      <c r="F949" s="8" t="s">
        <v>52</v>
      </c>
      <c r="G949" s="8" t="s">
        <v>50</v>
      </c>
      <c r="H949" s="8" t="s">
        <v>53</v>
      </c>
      <c r="I949" s="8" t="s">
        <v>57</v>
      </c>
      <c r="J949" s="61">
        <v>0</v>
      </c>
      <c r="K949" s="8">
        <v>1</v>
      </c>
      <c r="L949" s="8">
        <v>4</v>
      </c>
      <c r="M949" s="8" t="s">
        <v>97</v>
      </c>
      <c r="N949" s="9">
        <v>46234</v>
      </c>
      <c r="O949" s="10">
        <v>46234.333333333336</v>
      </c>
      <c r="P949" s="10">
        <v>46234.666666666664</v>
      </c>
      <c r="Q949" s="8" t="s">
        <v>58</v>
      </c>
      <c r="R949" s="8">
        <v>4</v>
      </c>
      <c r="S949" s="8">
        <v>0</v>
      </c>
      <c r="T949" s="8" t="b">
        <v>0</v>
      </c>
      <c r="U949" s="34">
        <v>480</v>
      </c>
      <c r="V949" s="34">
        <v>456</v>
      </c>
      <c r="W949" s="34">
        <v>335</v>
      </c>
      <c r="X949" s="8">
        <v>0</v>
      </c>
      <c r="Y949" s="8">
        <v>0</v>
      </c>
      <c r="Z949" s="10">
        <v>46234.334722222222</v>
      </c>
      <c r="AA949" s="10">
        <v>46234.651388888888</v>
      </c>
      <c r="AB949" s="8">
        <v>4</v>
      </c>
      <c r="AC949" s="8">
        <v>0</v>
      </c>
      <c r="AD949" s="8"/>
      <c r="AE949" s="46">
        <v>1</v>
      </c>
      <c r="AF949" s="46">
        <v>0</v>
      </c>
      <c r="AG949" s="41">
        <v>480</v>
      </c>
    </row>
    <row r="950" spans="2:33">
      <c r="B950" s="8" t="s">
        <v>8326</v>
      </c>
      <c r="C950" s="8" t="s">
        <v>95</v>
      </c>
      <c r="D950" s="8" t="s">
        <v>98</v>
      </c>
      <c r="E950" s="9">
        <v>46204</v>
      </c>
      <c r="F950" s="8" t="s">
        <v>52</v>
      </c>
      <c r="G950" s="8" t="s">
        <v>50</v>
      </c>
      <c r="H950" s="8" t="s">
        <v>53</v>
      </c>
      <c r="I950" s="8" t="s">
        <v>57</v>
      </c>
      <c r="J950" s="61">
        <v>0</v>
      </c>
      <c r="K950" s="8">
        <v>1</v>
      </c>
      <c r="L950" s="8">
        <v>4</v>
      </c>
      <c r="M950" s="8" t="s">
        <v>97</v>
      </c>
      <c r="N950" s="9">
        <v>46206</v>
      </c>
      <c r="O950" s="10">
        <v>46206.541666666664</v>
      </c>
      <c r="P950" s="10">
        <v>46206.6875</v>
      </c>
      <c r="Q950" s="8" t="s">
        <v>58</v>
      </c>
      <c r="R950" s="8">
        <v>4</v>
      </c>
      <c r="S950" s="8">
        <v>0</v>
      </c>
      <c r="T950" s="8" t="b">
        <v>0</v>
      </c>
      <c r="U950" s="34">
        <v>210</v>
      </c>
      <c r="V950" s="34">
        <v>193</v>
      </c>
      <c r="W950" s="34">
        <v>113</v>
      </c>
      <c r="X950" s="8">
        <v>0</v>
      </c>
      <c r="Y950" s="8">
        <v>0</v>
      </c>
      <c r="Z950" s="10">
        <v>46206.543749999997</v>
      </c>
      <c r="AA950" s="10">
        <v>46206.677777777775</v>
      </c>
      <c r="AB950" s="8">
        <v>4</v>
      </c>
      <c r="AC950" s="8">
        <v>0</v>
      </c>
      <c r="AD950" s="8"/>
      <c r="AE950" s="46">
        <v>1</v>
      </c>
      <c r="AF950" s="46">
        <v>0</v>
      </c>
      <c r="AG950" s="41">
        <v>210</v>
      </c>
    </row>
    <row r="951" spans="2:33">
      <c r="B951" s="8" t="s">
        <v>8326</v>
      </c>
      <c r="C951" s="8" t="s">
        <v>95</v>
      </c>
      <c r="D951" s="8" t="s">
        <v>98</v>
      </c>
      <c r="E951" s="9">
        <v>46204</v>
      </c>
      <c r="F951" s="8" t="s">
        <v>52</v>
      </c>
      <c r="G951" s="8" t="s">
        <v>50</v>
      </c>
      <c r="H951" s="8" t="s">
        <v>53</v>
      </c>
      <c r="I951" s="8" t="s">
        <v>62</v>
      </c>
      <c r="J951" s="61">
        <v>0</v>
      </c>
      <c r="K951" s="8">
        <v>1</v>
      </c>
      <c r="L951" s="8">
        <v>4</v>
      </c>
      <c r="M951" s="8" t="s">
        <v>97</v>
      </c>
      <c r="N951" s="9">
        <v>46210</v>
      </c>
      <c r="O951" s="10">
        <v>46210.354166666664</v>
      </c>
      <c r="P951" s="10">
        <v>46210.5</v>
      </c>
      <c r="Q951" s="8" t="s">
        <v>58</v>
      </c>
      <c r="R951" s="8">
        <v>4</v>
      </c>
      <c r="S951" s="8">
        <v>0</v>
      </c>
      <c r="T951" s="8" t="b">
        <v>0</v>
      </c>
      <c r="U951" s="34">
        <v>210</v>
      </c>
      <c r="V951" s="34">
        <v>183</v>
      </c>
      <c r="W951" s="34">
        <v>108</v>
      </c>
      <c r="X951" s="8">
        <v>0</v>
      </c>
      <c r="Y951" s="8">
        <v>0</v>
      </c>
      <c r="Z951" s="10">
        <v>46210.357638888891</v>
      </c>
      <c r="AA951" s="10">
        <v>46210.484722222223</v>
      </c>
      <c r="AB951" s="8">
        <v>4</v>
      </c>
      <c r="AC951" s="8">
        <v>0</v>
      </c>
      <c r="AD951" s="8"/>
      <c r="AE951" s="46">
        <v>1</v>
      </c>
      <c r="AF951" s="46">
        <v>0</v>
      </c>
      <c r="AG951" s="41">
        <v>210</v>
      </c>
    </row>
    <row r="952" spans="2:33">
      <c r="B952" s="8" t="s">
        <v>8326</v>
      </c>
      <c r="C952" s="8" t="s">
        <v>95</v>
      </c>
      <c r="D952" s="8" t="s">
        <v>98</v>
      </c>
      <c r="E952" s="9">
        <v>46204</v>
      </c>
      <c r="F952" s="8" t="s">
        <v>52</v>
      </c>
      <c r="G952" s="8" t="s">
        <v>50</v>
      </c>
      <c r="H952" s="8" t="s">
        <v>53</v>
      </c>
      <c r="I952" s="8" t="s">
        <v>57</v>
      </c>
      <c r="J952" s="61">
        <v>0</v>
      </c>
      <c r="K952" s="8">
        <v>1</v>
      </c>
      <c r="L952" s="8">
        <v>4</v>
      </c>
      <c r="M952" s="8" t="s">
        <v>97</v>
      </c>
      <c r="N952" s="9">
        <v>46215</v>
      </c>
      <c r="O952" s="10">
        <v>46215.354166666664</v>
      </c>
      <c r="P952" s="10">
        <v>46215.645833333336</v>
      </c>
      <c r="Q952" s="8" t="s">
        <v>58</v>
      </c>
      <c r="R952" s="8">
        <v>4</v>
      </c>
      <c r="S952" s="8">
        <v>0</v>
      </c>
      <c r="T952" s="8" t="b">
        <v>0</v>
      </c>
      <c r="U952" s="34">
        <v>420</v>
      </c>
      <c r="V952" s="34">
        <v>390</v>
      </c>
      <c r="W952" s="34">
        <v>303</v>
      </c>
      <c r="X952" s="8">
        <v>0</v>
      </c>
      <c r="Y952" s="8">
        <v>0</v>
      </c>
      <c r="Z952" s="10">
        <v>46215.359722222223</v>
      </c>
      <c r="AA952" s="10">
        <v>46215.630555555559</v>
      </c>
      <c r="AB952" s="8">
        <v>4</v>
      </c>
      <c r="AC952" s="8">
        <v>0</v>
      </c>
      <c r="AD952" s="8"/>
      <c r="AE952" s="46">
        <v>1</v>
      </c>
      <c r="AF952" s="46">
        <v>0</v>
      </c>
      <c r="AG952" s="41">
        <v>420</v>
      </c>
    </row>
    <row r="953" spans="2:33">
      <c r="B953" s="8" t="s">
        <v>8326</v>
      </c>
      <c r="C953" s="8" t="s">
        <v>95</v>
      </c>
      <c r="D953" s="8" t="s">
        <v>98</v>
      </c>
      <c r="E953" s="9">
        <v>46204</v>
      </c>
      <c r="F953" s="8" t="s">
        <v>52</v>
      </c>
      <c r="G953" s="8" t="s">
        <v>50</v>
      </c>
      <c r="H953" s="8" t="s">
        <v>53</v>
      </c>
      <c r="I953" s="8" t="s">
        <v>54</v>
      </c>
      <c r="J953" s="61">
        <v>0</v>
      </c>
      <c r="K953" s="8">
        <v>1</v>
      </c>
      <c r="L953" s="8">
        <v>4</v>
      </c>
      <c r="M953" s="8" t="s">
        <v>97</v>
      </c>
      <c r="N953" s="9">
        <v>46221</v>
      </c>
      <c r="O953" s="10">
        <v>46221.5625</v>
      </c>
      <c r="P953" s="10">
        <v>46221.708333333336</v>
      </c>
      <c r="Q953" s="8" t="s">
        <v>58</v>
      </c>
      <c r="R953" s="8">
        <v>4</v>
      </c>
      <c r="S953" s="8">
        <v>0</v>
      </c>
      <c r="T953" s="8" t="b">
        <v>0</v>
      </c>
      <c r="U953" s="34">
        <v>210</v>
      </c>
      <c r="V953" s="34">
        <v>188</v>
      </c>
      <c r="W953" s="34">
        <v>114</v>
      </c>
      <c r="X953" s="8">
        <v>0</v>
      </c>
      <c r="Y953" s="8">
        <v>0</v>
      </c>
      <c r="Z953" s="10">
        <v>46221.566666666666</v>
      </c>
      <c r="AA953" s="10">
        <v>46221.697222222225</v>
      </c>
      <c r="AB953" s="8">
        <v>4</v>
      </c>
      <c r="AC953" s="8">
        <v>0</v>
      </c>
      <c r="AD953" s="8"/>
      <c r="AE953" s="46">
        <v>1</v>
      </c>
      <c r="AF953" s="46">
        <v>0</v>
      </c>
      <c r="AG953" s="41">
        <v>210</v>
      </c>
    </row>
    <row r="954" spans="2:33">
      <c r="B954" s="8" t="s">
        <v>8326</v>
      </c>
      <c r="C954" s="8" t="s">
        <v>95</v>
      </c>
      <c r="D954" s="8" t="s">
        <v>98</v>
      </c>
      <c r="E954" s="9">
        <v>46204</v>
      </c>
      <c r="F954" s="8" t="s">
        <v>52</v>
      </c>
      <c r="G954" s="8" t="s">
        <v>50</v>
      </c>
      <c r="H954" s="8" t="s">
        <v>53</v>
      </c>
      <c r="I954" s="8" t="s">
        <v>59</v>
      </c>
      <c r="J954" s="61">
        <v>0</v>
      </c>
      <c r="K954" s="8">
        <v>1</v>
      </c>
      <c r="L954" s="8">
        <v>4</v>
      </c>
      <c r="M954" s="8" t="s">
        <v>97</v>
      </c>
      <c r="N954" s="9">
        <v>46222</v>
      </c>
      <c r="O954" s="10">
        <v>46222.354166666664</v>
      </c>
      <c r="P954" s="10">
        <v>46222.5</v>
      </c>
      <c r="Q954" s="8" t="s">
        <v>58</v>
      </c>
      <c r="R954" s="8">
        <v>4</v>
      </c>
      <c r="S954" s="8">
        <v>0</v>
      </c>
      <c r="T954" s="8" t="b">
        <v>0</v>
      </c>
      <c r="U954" s="34">
        <v>210</v>
      </c>
      <c r="V954" s="34">
        <v>181</v>
      </c>
      <c r="W954" s="34">
        <v>110</v>
      </c>
      <c r="X954" s="8">
        <v>0</v>
      </c>
      <c r="Y954" s="8">
        <v>0</v>
      </c>
      <c r="Z954" s="10">
        <v>46222.36041666667</v>
      </c>
      <c r="AA954" s="10">
        <v>46222.486111111109</v>
      </c>
      <c r="AB954" s="8">
        <v>4</v>
      </c>
      <c r="AC954" s="8">
        <v>0</v>
      </c>
      <c r="AD954" s="8"/>
      <c r="AE954" s="46">
        <v>1</v>
      </c>
      <c r="AF954" s="46">
        <v>0</v>
      </c>
      <c r="AG954" s="41">
        <v>210</v>
      </c>
    </row>
    <row r="955" spans="2:33">
      <c r="B955" s="8" t="s">
        <v>8326</v>
      </c>
      <c r="C955" s="8" t="s">
        <v>95</v>
      </c>
      <c r="D955" s="8" t="s">
        <v>98</v>
      </c>
      <c r="E955" s="9">
        <v>46204</v>
      </c>
      <c r="F955" s="8" t="s">
        <v>52</v>
      </c>
      <c r="G955" s="8" t="s">
        <v>50</v>
      </c>
      <c r="H955" s="8" t="s">
        <v>53</v>
      </c>
      <c r="I955" s="8" t="s">
        <v>62</v>
      </c>
      <c r="J955" s="61">
        <v>0</v>
      </c>
      <c r="K955" s="8">
        <v>1</v>
      </c>
      <c r="L955" s="8">
        <v>4</v>
      </c>
      <c r="M955" s="8" t="s">
        <v>97</v>
      </c>
      <c r="N955" s="9">
        <v>46223</v>
      </c>
      <c r="O955" s="10">
        <v>46223.3125</v>
      </c>
      <c r="P955" s="10">
        <v>46223.645833333336</v>
      </c>
      <c r="Q955" s="8" t="s">
        <v>58</v>
      </c>
      <c r="R955" s="8">
        <v>4</v>
      </c>
      <c r="S955" s="8">
        <v>0</v>
      </c>
      <c r="T955" s="8" t="b">
        <v>0</v>
      </c>
      <c r="U955" s="34">
        <v>480</v>
      </c>
      <c r="V955" s="34">
        <v>447</v>
      </c>
      <c r="W955" s="34">
        <v>339</v>
      </c>
      <c r="X955" s="8">
        <v>0</v>
      </c>
      <c r="Y955" s="8">
        <v>0</v>
      </c>
      <c r="Z955" s="10">
        <v>46223.313888888886</v>
      </c>
      <c r="AA955" s="10">
        <v>46223.624305555553</v>
      </c>
      <c r="AB955" s="8">
        <v>4</v>
      </c>
      <c r="AC955" s="8">
        <v>0</v>
      </c>
      <c r="AD955" s="8"/>
      <c r="AE955" s="46">
        <v>1</v>
      </c>
      <c r="AF955" s="46">
        <v>0</v>
      </c>
      <c r="AG955" s="41">
        <v>480</v>
      </c>
    </row>
    <row r="956" spans="2:33">
      <c r="B956" s="8" t="s">
        <v>8326</v>
      </c>
      <c r="C956" s="8" t="s">
        <v>95</v>
      </c>
      <c r="D956" s="8" t="s">
        <v>98</v>
      </c>
      <c r="E956" s="9">
        <v>46204</v>
      </c>
      <c r="F956" s="8" t="s">
        <v>52</v>
      </c>
      <c r="G956" s="8" t="s">
        <v>50</v>
      </c>
      <c r="H956" s="8" t="s">
        <v>53</v>
      </c>
      <c r="I956" s="8" t="s">
        <v>54</v>
      </c>
      <c r="J956" s="61">
        <v>0</v>
      </c>
      <c r="K956" s="8">
        <v>1</v>
      </c>
      <c r="L956" s="8">
        <v>4</v>
      </c>
      <c r="M956" s="8" t="s">
        <v>97</v>
      </c>
      <c r="N956" s="9">
        <v>46224</v>
      </c>
      <c r="O956" s="10">
        <v>46224.354166666664</v>
      </c>
      <c r="P956" s="10">
        <v>46224.5</v>
      </c>
      <c r="Q956" s="8" t="s">
        <v>58</v>
      </c>
      <c r="R956" s="8">
        <v>4</v>
      </c>
      <c r="S956" s="8">
        <v>0</v>
      </c>
      <c r="T956" s="8" t="b">
        <v>0</v>
      </c>
      <c r="U956" s="34">
        <v>210</v>
      </c>
      <c r="V956" s="34">
        <v>193</v>
      </c>
      <c r="W956" s="34">
        <v>115</v>
      </c>
      <c r="X956" s="8">
        <v>0</v>
      </c>
      <c r="Y956" s="8">
        <v>0</v>
      </c>
      <c r="Z956" s="10">
        <v>46224.361111111109</v>
      </c>
      <c r="AA956" s="10">
        <v>46224.495138888888</v>
      </c>
      <c r="AB956" s="8">
        <v>4</v>
      </c>
      <c r="AC956" s="8">
        <v>0</v>
      </c>
      <c r="AD956" s="8"/>
      <c r="AE956" s="46">
        <v>1</v>
      </c>
      <c r="AF956" s="46">
        <v>0</v>
      </c>
      <c r="AG956" s="41">
        <v>210</v>
      </c>
    </row>
    <row r="957" spans="2:33">
      <c r="B957" s="8" t="s">
        <v>8326</v>
      </c>
      <c r="C957" s="8" t="s">
        <v>95</v>
      </c>
      <c r="D957" s="8" t="s">
        <v>98</v>
      </c>
      <c r="E957" s="9">
        <v>46204</v>
      </c>
      <c r="F957" s="8" t="s">
        <v>52</v>
      </c>
      <c r="G957" s="8" t="s">
        <v>50</v>
      </c>
      <c r="H957" s="8" t="s">
        <v>53</v>
      </c>
      <c r="I957" s="8" t="s">
        <v>63</v>
      </c>
      <c r="J957" s="61">
        <v>0</v>
      </c>
      <c r="K957" s="8">
        <v>1</v>
      </c>
      <c r="L957" s="8">
        <v>4</v>
      </c>
      <c r="M957" s="8" t="s">
        <v>97</v>
      </c>
      <c r="N957" s="9">
        <v>46227</v>
      </c>
      <c r="O957" s="10">
        <v>46227.5625</v>
      </c>
      <c r="P957" s="10">
        <v>46227.75</v>
      </c>
      <c r="Q957" s="8" t="s">
        <v>58</v>
      </c>
      <c r="R957" s="8">
        <v>4</v>
      </c>
      <c r="S957" s="8">
        <v>0</v>
      </c>
      <c r="T957" s="8" t="b">
        <v>0</v>
      </c>
      <c r="U957" s="34">
        <v>270</v>
      </c>
      <c r="V957" s="34">
        <v>246</v>
      </c>
      <c r="W957" s="34">
        <v>150</v>
      </c>
      <c r="X957" s="8">
        <v>0</v>
      </c>
      <c r="Y957" s="8">
        <v>0</v>
      </c>
      <c r="Z957" s="10">
        <v>46227.565972222219</v>
      </c>
      <c r="AA957" s="10">
        <v>46227.736805555556</v>
      </c>
      <c r="AB957" s="8">
        <v>4</v>
      </c>
      <c r="AC957" s="8">
        <v>0</v>
      </c>
      <c r="AD957" s="8"/>
      <c r="AE957" s="46">
        <v>1</v>
      </c>
      <c r="AF957" s="46">
        <v>0</v>
      </c>
      <c r="AG957" s="41">
        <v>270</v>
      </c>
    </row>
    <row r="958" spans="2:33">
      <c r="B958" s="8" t="s">
        <v>8326</v>
      </c>
      <c r="C958" s="8" t="s">
        <v>95</v>
      </c>
      <c r="D958" s="8" t="s">
        <v>98</v>
      </c>
      <c r="E958" s="9">
        <v>46204</v>
      </c>
      <c r="F958" s="8" t="s">
        <v>52</v>
      </c>
      <c r="G958" s="8" t="s">
        <v>50</v>
      </c>
      <c r="H958" s="8" t="s">
        <v>53</v>
      </c>
      <c r="I958" s="8" t="s">
        <v>57</v>
      </c>
      <c r="J958" s="61">
        <v>0</v>
      </c>
      <c r="K958" s="8">
        <v>1</v>
      </c>
      <c r="L958" s="8">
        <v>4</v>
      </c>
      <c r="M958" s="8" t="s">
        <v>97</v>
      </c>
      <c r="N958" s="9">
        <v>46230</v>
      </c>
      <c r="O958" s="10">
        <v>46230.354166666664</v>
      </c>
      <c r="P958" s="10">
        <v>46230.520833333336</v>
      </c>
      <c r="Q958" s="8" t="s">
        <v>58</v>
      </c>
      <c r="R958" s="8">
        <v>4</v>
      </c>
      <c r="S958" s="8">
        <v>0</v>
      </c>
      <c r="T958" s="8" t="b">
        <v>0</v>
      </c>
      <c r="U958" s="34">
        <v>240</v>
      </c>
      <c r="V958" s="34">
        <v>216</v>
      </c>
      <c r="W958" s="34">
        <v>140</v>
      </c>
      <c r="X958" s="8">
        <v>0</v>
      </c>
      <c r="Y958" s="8">
        <v>0</v>
      </c>
      <c r="Z958" s="10">
        <v>46230.357638888891</v>
      </c>
      <c r="AA958" s="10">
        <v>46230.507638888892</v>
      </c>
      <c r="AB958" s="8">
        <v>4</v>
      </c>
      <c r="AC958" s="8">
        <v>0</v>
      </c>
      <c r="AD958" s="8"/>
      <c r="AE958" s="46">
        <v>1</v>
      </c>
      <c r="AF958" s="46">
        <v>0</v>
      </c>
      <c r="AG958" s="41">
        <v>240</v>
      </c>
    </row>
    <row r="959" spans="2:33">
      <c r="B959" s="8" t="s">
        <v>8326</v>
      </c>
      <c r="C959" s="8" t="s">
        <v>95</v>
      </c>
      <c r="D959" s="8" t="s">
        <v>98</v>
      </c>
      <c r="E959" s="9">
        <v>46204</v>
      </c>
      <c r="F959" s="8" t="s">
        <v>52</v>
      </c>
      <c r="G959" s="8" t="s">
        <v>50</v>
      </c>
      <c r="H959" s="8" t="s">
        <v>53</v>
      </c>
      <c r="I959" s="8" t="s">
        <v>57</v>
      </c>
      <c r="J959" s="61">
        <v>0</v>
      </c>
      <c r="K959" s="8">
        <v>1</v>
      </c>
      <c r="L959" s="8">
        <v>4</v>
      </c>
      <c r="M959" s="8" t="s">
        <v>97</v>
      </c>
      <c r="N959" s="9">
        <v>46233</v>
      </c>
      <c r="O959" s="10">
        <v>46233.333333333336</v>
      </c>
      <c r="P959" s="10">
        <v>46233.708333333336</v>
      </c>
      <c r="Q959" s="8" t="s">
        <v>58</v>
      </c>
      <c r="R959" s="8">
        <v>4</v>
      </c>
      <c r="S959" s="8">
        <v>0</v>
      </c>
      <c r="T959" s="8" t="b">
        <v>0</v>
      </c>
      <c r="U959" s="34">
        <v>540</v>
      </c>
      <c r="V959" s="34">
        <v>499</v>
      </c>
      <c r="W959" s="34">
        <v>400</v>
      </c>
      <c r="X959" s="8">
        <v>0</v>
      </c>
      <c r="Y959" s="8">
        <v>0</v>
      </c>
      <c r="Z959" s="10">
        <v>46233.338888888888</v>
      </c>
      <c r="AA959" s="10">
        <v>46233.685416666667</v>
      </c>
      <c r="AB959" s="8">
        <v>4</v>
      </c>
      <c r="AC959" s="8">
        <v>0</v>
      </c>
      <c r="AD959" s="8"/>
      <c r="AE959" s="46">
        <v>1</v>
      </c>
      <c r="AF959" s="46">
        <v>0</v>
      </c>
      <c r="AG959" s="41">
        <v>540</v>
      </c>
    </row>
    <row r="960" spans="2:33">
      <c r="B960" s="8" t="s">
        <v>8326</v>
      </c>
      <c r="C960" s="8" t="s">
        <v>95</v>
      </c>
      <c r="D960" s="8" t="s">
        <v>99</v>
      </c>
      <c r="E960" s="9">
        <v>46204</v>
      </c>
      <c r="F960" s="8" t="s">
        <v>52</v>
      </c>
      <c r="G960" s="8" t="s">
        <v>50</v>
      </c>
      <c r="H960" s="8" t="s">
        <v>53</v>
      </c>
      <c r="I960" s="8" t="s">
        <v>57</v>
      </c>
      <c r="J960" s="61">
        <v>0</v>
      </c>
      <c r="K960" s="8">
        <v>1</v>
      </c>
      <c r="L960" s="8">
        <v>4</v>
      </c>
      <c r="M960" s="8" t="s">
        <v>97</v>
      </c>
      <c r="N960" s="9">
        <v>46204</v>
      </c>
      <c r="O960" s="10">
        <v>46204.375</v>
      </c>
      <c r="P960" s="10">
        <v>46204.5625</v>
      </c>
      <c r="Q960" s="8" t="s">
        <v>58</v>
      </c>
      <c r="R960" s="8">
        <v>4</v>
      </c>
      <c r="S960" s="8">
        <v>0</v>
      </c>
      <c r="T960" s="8" t="b">
        <v>0</v>
      </c>
      <c r="U960" s="34">
        <v>270</v>
      </c>
      <c r="V960" s="34">
        <v>235</v>
      </c>
      <c r="W960" s="34">
        <v>151</v>
      </c>
      <c r="X960" s="8">
        <v>0</v>
      </c>
      <c r="Y960" s="8">
        <v>0</v>
      </c>
      <c r="Z960" s="10">
        <v>46204.383333333331</v>
      </c>
      <c r="AA960" s="10">
        <v>46204.546527777777</v>
      </c>
      <c r="AB960" s="8">
        <v>4</v>
      </c>
      <c r="AC960" s="8">
        <v>0</v>
      </c>
      <c r="AD960" s="8"/>
      <c r="AE960" s="46">
        <v>1</v>
      </c>
      <c r="AF960" s="46">
        <v>0</v>
      </c>
      <c r="AG960" s="41">
        <v>270</v>
      </c>
    </row>
    <row r="961" spans="2:33">
      <c r="B961" s="8" t="s">
        <v>8326</v>
      </c>
      <c r="C961" s="8" t="s">
        <v>95</v>
      </c>
      <c r="D961" s="8" t="s">
        <v>99</v>
      </c>
      <c r="E961" s="9">
        <v>46204</v>
      </c>
      <c r="F961" s="8" t="s">
        <v>52</v>
      </c>
      <c r="G961" s="8" t="s">
        <v>50</v>
      </c>
      <c r="H961" s="8" t="s">
        <v>53</v>
      </c>
      <c r="I961" s="8" t="s">
        <v>63</v>
      </c>
      <c r="J961" s="61">
        <v>0</v>
      </c>
      <c r="K961" s="8">
        <v>1</v>
      </c>
      <c r="L961" s="8">
        <v>4</v>
      </c>
      <c r="M961" s="8" t="s">
        <v>97</v>
      </c>
      <c r="N961" s="9">
        <v>46207</v>
      </c>
      <c r="O961" s="10">
        <v>46207.375</v>
      </c>
      <c r="P961" s="10">
        <v>46207.75</v>
      </c>
      <c r="Q961" s="8" t="s">
        <v>58</v>
      </c>
      <c r="R961" s="8">
        <v>4</v>
      </c>
      <c r="S961" s="8">
        <v>0</v>
      </c>
      <c r="T961" s="8" t="b">
        <v>0</v>
      </c>
      <c r="U961" s="34">
        <v>540</v>
      </c>
      <c r="V961" s="34">
        <v>511</v>
      </c>
      <c r="W961" s="34">
        <v>384</v>
      </c>
      <c r="X961" s="8">
        <v>0</v>
      </c>
      <c r="Y961" s="8">
        <v>0</v>
      </c>
      <c r="Z961" s="10">
        <v>46207.37777777778</v>
      </c>
      <c r="AA961" s="10">
        <v>46207.732638888891</v>
      </c>
      <c r="AB961" s="8">
        <v>4</v>
      </c>
      <c r="AC961" s="8">
        <v>0</v>
      </c>
      <c r="AD961" s="8"/>
      <c r="AE961" s="46">
        <v>1</v>
      </c>
      <c r="AF961" s="46">
        <v>0</v>
      </c>
      <c r="AG961" s="41">
        <v>540</v>
      </c>
    </row>
    <row r="962" spans="2:33">
      <c r="B962" s="8" t="s">
        <v>8326</v>
      </c>
      <c r="C962" s="8" t="s">
        <v>95</v>
      </c>
      <c r="D962" s="8" t="s">
        <v>99</v>
      </c>
      <c r="E962" s="9">
        <v>46204</v>
      </c>
      <c r="F962" s="8" t="s">
        <v>52</v>
      </c>
      <c r="G962" s="8" t="s">
        <v>50</v>
      </c>
      <c r="H962" s="8" t="s">
        <v>53</v>
      </c>
      <c r="I962" s="8" t="s">
        <v>61</v>
      </c>
      <c r="J962" s="61">
        <v>0</v>
      </c>
      <c r="K962" s="8">
        <v>1</v>
      </c>
      <c r="L962" s="8">
        <v>4</v>
      </c>
      <c r="M962" s="8" t="s">
        <v>97</v>
      </c>
      <c r="N962" s="9">
        <v>46210</v>
      </c>
      <c r="O962" s="10">
        <v>46210.354166666664</v>
      </c>
      <c r="P962" s="10">
        <v>46210.729166666664</v>
      </c>
      <c r="Q962" s="8" t="s">
        <v>58</v>
      </c>
      <c r="R962" s="8">
        <v>4</v>
      </c>
      <c r="S962" s="8">
        <v>0</v>
      </c>
      <c r="T962" s="8" t="b">
        <v>0</v>
      </c>
      <c r="U962" s="34">
        <v>540</v>
      </c>
      <c r="V962" s="34">
        <v>506</v>
      </c>
      <c r="W962" s="34">
        <v>380</v>
      </c>
      <c r="X962" s="8">
        <v>0</v>
      </c>
      <c r="Y962" s="8">
        <v>0</v>
      </c>
      <c r="Z962" s="10">
        <v>46210.35833333333</v>
      </c>
      <c r="AA962" s="10">
        <v>46210.709722222222</v>
      </c>
      <c r="AB962" s="8">
        <v>4</v>
      </c>
      <c r="AC962" s="8">
        <v>0</v>
      </c>
      <c r="AD962" s="8"/>
      <c r="AE962" s="46">
        <v>1</v>
      </c>
      <c r="AF962" s="46">
        <v>0</v>
      </c>
      <c r="AG962" s="41">
        <v>540</v>
      </c>
    </row>
    <row r="963" spans="2:33">
      <c r="B963" s="8" t="s">
        <v>8326</v>
      </c>
      <c r="C963" s="8" t="s">
        <v>95</v>
      </c>
      <c r="D963" s="8" t="s">
        <v>99</v>
      </c>
      <c r="E963" s="9">
        <v>46204</v>
      </c>
      <c r="F963" s="8" t="s">
        <v>52</v>
      </c>
      <c r="G963" s="8" t="s">
        <v>50</v>
      </c>
      <c r="H963" s="8" t="s">
        <v>53</v>
      </c>
      <c r="I963" s="8" t="s">
        <v>59</v>
      </c>
      <c r="J963" s="61">
        <v>0</v>
      </c>
      <c r="K963" s="8">
        <v>1</v>
      </c>
      <c r="L963" s="8">
        <v>4</v>
      </c>
      <c r="M963" s="8" t="s">
        <v>97</v>
      </c>
      <c r="N963" s="9">
        <v>46211</v>
      </c>
      <c r="O963" s="10">
        <v>46211.375</v>
      </c>
      <c r="P963" s="10">
        <v>46211.625</v>
      </c>
      <c r="Q963" s="8" t="s">
        <v>58</v>
      </c>
      <c r="R963" s="8">
        <v>4</v>
      </c>
      <c r="S963" s="8">
        <v>0</v>
      </c>
      <c r="T963" s="8" t="b">
        <v>0</v>
      </c>
      <c r="U963" s="34">
        <v>360</v>
      </c>
      <c r="V963" s="34">
        <v>317</v>
      </c>
      <c r="W963" s="34">
        <v>216</v>
      </c>
      <c r="X963" s="8">
        <v>0</v>
      </c>
      <c r="Y963" s="8">
        <v>0</v>
      </c>
      <c r="Z963" s="10">
        <v>46211.378472222219</v>
      </c>
      <c r="AA963" s="10">
        <v>46211.598611111112</v>
      </c>
      <c r="AB963" s="8">
        <v>4</v>
      </c>
      <c r="AC963" s="8">
        <v>0</v>
      </c>
      <c r="AD963" s="8"/>
      <c r="AE963" s="46">
        <v>1</v>
      </c>
      <c r="AF963" s="46">
        <v>0</v>
      </c>
      <c r="AG963" s="41">
        <v>360</v>
      </c>
    </row>
    <row r="964" spans="2:33">
      <c r="B964" s="8" t="s">
        <v>8326</v>
      </c>
      <c r="C964" s="8" t="s">
        <v>95</v>
      </c>
      <c r="D964" s="8" t="s">
        <v>99</v>
      </c>
      <c r="E964" s="9">
        <v>46204</v>
      </c>
      <c r="F964" s="8" t="s">
        <v>52</v>
      </c>
      <c r="G964" s="8" t="s">
        <v>50</v>
      </c>
      <c r="H964" s="8" t="s">
        <v>53</v>
      </c>
      <c r="I964" s="8" t="s">
        <v>54</v>
      </c>
      <c r="J964" s="61">
        <v>0</v>
      </c>
      <c r="K964" s="8">
        <v>1</v>
      </c>
      <c r="L964" s="8">
        <v>4</v>
      </c>
      <c r="M964" s="8" t="s">
        <v>97</v>
      </c>
      <c r="N964" s="9">
        <v>46212</v>
      </c>
      <c r="O964" s="10">
        <v>46212.333333333336</v>
      </c>
      <c r="P964" s="10">
        <v>46212.708333333336</v>
      </c>
      <c r="Q964" s="8" t="s">
        <v>58</v>
      </c>
      <c r="R964" s="8">
        <v>4</v>
      </c>
      <c r="S964" s="8">
        <v>0</v>
      </c>
      <c r="T964" s="8" t="b">
        <v>0</v>
      </c>
      <c r="U964" s="34">
        <v>540</v>
      </c>
      <c r="V964" s="34">
        <v>493</v>
      </c>
      <c r="W964" s="34">
        <v>368</v>
      </c>
      <c r="X964" s="8">
        <v>0</v>
      </c>
      <c r="Y964" s="8">
        <v>0</v>
      </c>
      <c r="Z964" s="10">
        <v>46212.338194444441</v>
      </c>
      <c r="AA964" s="10">
        <v>46212.680555555555</v>
      </c>
      <c r="AB964" s="8">
        <v>4</v>
      </c>
      <c r="AC964" s="8">
        <v>0</v>
      </c>
      <c r="AD964" s="8"/>
      <c r="AE964" s="46">
        <v>1</v>
      </c>
      <c r="AF964" s="46">
        <v>0</v>
      </c>
      <c r="AG964" s="41">
        <v>540</v>
      </c>
    </row>
    <row r="965" spans="2:33">
      <c r="B965" s="8" t="s">
        <v>8326</v>
      </c>
      <c r="C965" s="8" t="s">
        <v>95</v>
      </c>
      <c r="D965" s="8" t="s">
        <v>99</v>
      </c>
      <c r="E965" s="9">
        <v>46204</v>
      </c>
      <c r="F965" s="8" t="s">
        <v>52</v>
      </c>
      <c r="G965" s="8" t="s">
        <v>50</v>
      </c>
      <c r="H965" s="8" t="s">
        <v>53</v>
      </c>
      <c r="I965" s="8" t="s">
        <v>61</v>
      </c>
      <c r="J965" s="61">
        <v>0</v>
      </c>
      <c r="K965" s="8">
        <v>1</v>
      </c>
      <c r="L965" s="8">
        <v>4</v>
      </c>
      <c r="M965" s="8" t="s">
        <v>97</v>
      </c>
      <c r="N965" s="9">
        <v>46213</v>
      </c>
      <c r="O965" s="10">
        <v>46213.375</v>
      </c>
      <c r="P965" s="10">
        <v>46213.541666666664</v>
      </c>
      <c r="Q965" s="8" t="s">
        <v>58</v>
      </c>
      <c r="R965" s="8">
        <v>4</v>
      </c>
      <c r="S965" s="8">
        <v>0</v>
      </c>
      <c r="T965" s="8" t="b">
        <v>0</v>
      </c>
      <c r="U965" s="34">
        <v>240</v>
      </c>
      <c r="V965" s="34">
        <v>216</v>
      </c>
      <c r="W965" s="34">
        <v>139</v>
      </c>
      <c r="X965" s="8">
        <v>0</v>
      </c>
      <c r="Y965" s="8">
        <v>0</v>
      </c>
      <c r="Z965" s="10">
        <v>46213.381249999999</v>
      </c>
      <c r="AA965" s="10">
        <v>46213.53125</v>
      </c>
      <c r="AB965" s="8">
        <v>4</v>
      </c>
      <c r="AC965" s="8">
        <v>0</v>
      </c>
      <c r="AD965" s="8"/>
      <c r="AE965" s="46">
        <v>1</v>
      </c>
      <c r="AF965" s="46">
        <v>0</v>
      </c>
      <c r="AG965" s="41">
        <v>240</v>
      </c>
    </row>
    <row r="966" spans="2:33">
      <c r="B966" s="8" t="s">
        <v>8326</v>
      </c>
      <c r="C966" s="8" t="s">
        <v>95</v>
      </c>
      <c r="D966" s="8" t="s">
        <v>99</v>
      </c>
      <c r="E966" s="9">
        <v>46204</v>
      </c>
      <c r="F966" s="8" t="s">
        <v>52</v>
      </c>
      <c r="G966" s="8" t="s">
        <v>50</v>
      </c>
      <c r="H966" s="8" t="s">
        <v>53</v>
      </c>
      <c r="I966" s="8" t="s">
        <v>63</v>
      </c>
      <c r="J966" s="61">
        <v>0</v>
      </c>
      <c r="K966" s="8">
        <v>1</v>
      </c>
      <c r="L966" s="8">
        <v>4</v>
      </c>
      <c r="M966" s="8" t="s">
        <v>97</v>
      </c>
      <c r="N966" s="9">
        <v>46214</v>
      </c>
      <c r="O966" s="10">
        <v>46214.333333333336</v>
      </c>
      <c r="P966" s="10">
        <v>46214.666666666664</v>
      </c>
      <c r="Q966" s="8" t="s">
        <v>58</v>
      </c>
      <c r="R966" s="8">
        <v>4</v>
      </c>
      <c r="S966" s="8">
        <v>0</v>
      </c>
      <c r="T966" s="8" t="b">
        <v>0</v>
      </c>
      <c r="U966" s="34">
        <v>480</v>
      </c>
      <c r="V966" s="34">
        <v>440</v>
      </c>
      <c r="W966" s="34">
        <v>356</v>
      </c>
      <c r="X966" s="8">
        <v>0</v>
      </c>
      <c r="Y966" s="8">
        <v>0</v>
      </c>
      <c r="Z966" s="10">
        <v>46214.337500000001</v>
      </c>
      <c r="AA966" s="10">
        <v>46214.643055555556</v>
      </c>
      <c r="AB966" s="8">
        <v>4</v>
      </c>
      <c r="AC966" s="8">
        <v>0</v>
      </c>
      <c r="AD966" s="8"/>
      <c r="AE966" s="46">
        <v>1</v>
      </c>
      <c r="AF966" s="46">
        <v>0</v>
      </c>
      <c r="AG966" s="41">
        <v>480</v>
      </c>
    </row>
    <row r="967" spans="2:33">
      <c r="B967" s="8" t="s">
        <v>8326</v>
      </c>
      <c r="C967" s="8" t="s">
        <v>95</v>
      </c>
      <c r="D967" s="8" t="s">
        <v>99</v>
      </c>
      <c r="E967" s="9">
        <v>46204</v>
      </c>
      <c r="F967" s="8" t="s">
        <v>52</v>
      </c>
      <c r="G967" s="8" t="s">
        <v>50</v>
      </c>
      <c r="H967" s="8" t="s">
        <v>53</v>
      </c>
      <c r="I967" s="8" t="s">
        <v>61</v>
      </c>
      <c r="J967" s="61">
        <v>0</v>
      </c>
      <c r="K967" s="8">
        <v>1</v>
      </c>
      <c r="L967" s="8">
        <v>4</v>
      </c>
      <c r="M967" s="8" t="s">
        <v>97</v>
      </c>
      <c r="N967" s="9">
        <v>46216</v>
      </c>
      <c r="O967" s="10">
        <v>46216.5625</v>
      </c>
      <c r="P967" s="10">
        <v>46216.75</v>
      </c>
      <c r="Q967" s="8" t="s">
        <v>58</v>
      </c>
      <c r="R967" s="8">
        <v>4</v>
      </c>
      <c r="S967" s="8">
        <v>0</v>
      </c>
      <c r="T967" s="8" t="b">
        <v>0</v>
      </c>
      <c r="U967" s="34">
        <v>270</v>
      </c>
      <c r="V967" s="34">
        <v>240</v>
      </c>
      <c r="W967" s="34">
        <v>156</v>
      </c>
      <c r="X967" s="8">
        <v>0</v>
      </c>
      <c r="Y967" s="8">
        <v>0</v>
      </c>
      <c r="Z967" s="10">
        <v>46216.570833333331</v>
      </c>
      <c r="AA967" s="10">
        <v>46216.737500000003</v>
      </c>
      <c r="AB967" s="8">
        <v>4</v>
      </c>
      <c r="AC967" s="8">
        <v>0</v>
      </c>
      <c r="AD967" s="8"/>
      <c r="AE967" s="46">
        <v>1</v>
      </c>
      <c r="AF967" s="46">
        <v>0</v>
      </c>
      <c r="AG967" s="41">
        <v>270</v>
      </c>
    </row>
    <row r="968" spans="2:33">
      <c r="B968" s="8" t="s">
        <v>8326</v>
      </c>
      <c r="C968" s="8" t="s">
        <v>95</v>
      </c>
      <c r="D968" s="8" t="s">
        <v>99</v>
      </c>
      <c r="E968" s="9">
        <v>46204</v>
      </c>
      <c r="F968" s="8" t="s">
        <v>52</v>
      </c>
      <c r="G968" s="8" t="s">
        <v>50</v>
      </c>
      <c r="H968" s="8" t="s">
        <v>53</v>
      </c>
      <c r="I968" s="8" t="s">
        <v>62</v>
      </c>
      <c r="J968" s="61">
        <v>0</v>
      </c>
      <c r="K968" s="8">
        <v>1</v>
      </c>
      <c r="L968" s="8">
        <v>4</v>
      </c>
      <c r="M968" s="8" t="s">
        <v>97</v>
      </c>
      <c r="N968" s="9">
        <v>46217</v>
      </c>
      <c r="O968" s="10">
        <v>46217.333333333336</v>
      </c>
      <c r="P968" s="10">
        <v>46217.666666666664</v>
      </c>
      <c r="Q968" s="8" t="s">
        <v>58</v>
      </c>
      <c r="R968" s="8">
        <v>4</v>
      </c>
      <c r="S968" s="8">
        <v>0</v>
      </c>
      <c r="T968" s="8" t="b">
        <v>0</v>
      </c>
      <c r="U968" s="34">
        <v>480</v>
      </c>
      <c r="V968" s="34">
        <v>465</v>
      </c>
      <c r="W968" s="34">
        <v>352</v>
      </c>
      <c r="X968" s="8">
        <v>0</v>
      </c>
      <c r="Y968" s="8">
        <v>0</v>
      </c>
      <c r="Z968" s="10">
        <v>46217.334722222222</v>
      </c>
      <c r="AA968" s="10">
        <v>46217.657638888886</v>
      </c>
      <c r="AB968" s="8">
        <v>4</v>
      </c>
      <c r="AC968" s="8">
        <v>0</v>
      </c>
      <c r="AD968" s="8"/>
      <c r="AE968" s="46">
        <v>1</v>
      </c>
      <c r="AF968" s="46">
        <v>0</v>
      </c>
      <c r="AG968" s="41">
        <v>480</v>
      </c>
    </row>
    <row r="969" spans="2:33">
      <c r="B969" s="8" t="s">
        <v>8326</v>
      </c>
      <c r="C969" s="8" t="s">
        <v>95</v>
      </c>
      <c r="D969" s="8" t="s">
        <v>99</v>
      </c>
      <c r="E969" s="9">
        <v>46204</v>
      </c>
      <c r="F969" s="8" t="s">
        <v>52</v>
      </c>
      <c r="G969" s="8" t="s">
        <v>50</v>
      </c>
      <c r="H969" s="8" t="s">
        <v>53</v>
      </c>
      <c r="I969" s="8" t="s">
        <v>61</v>
      </c>
      <c r="J969" s="61">
        <v>0</v>
      </c>
      <c r="K969" s="8">
        <v>1</v>
      </c>
      <c r="L969" s="8">
        <v>4</v>
      </c>
      <c r="M969" s="8" t="s">
        <v>97</v>
      </c>
      <c r="N969" s="9">
        <v>46218</v>
      </c>
      <c r="O969" s="10">
        <v>46218.354166666664</v>
      </c>
      <c r="P969" s="10">
        <v>46218.729166666664</v>
      </c>
      <c r="Q969" s="8" t="s">
        <v>58</v>
      </c>
      <c r="R969" s="8">
        <v>4</v>
      </c>
      <c r="S969" s="8">
        <v>0</v>
      </c>
      <c r="T969" s="8" t="b">
        <v>0</v>
      </c>
      <c r="U969" s="34">
        <v>540</v>
      </c>
      <c r="V969" s="34">
        <v>487</v>
      </c>
      <c r="W969" s="34">
        <v>368</v>
      </c>
      <c r="X969" s="8">
        <v>0</v>
      </c>
      <c r="Y969" s="8">
        <v>0</v>
      </c>
      <c r="Z969" s="10">
        <v>46218.362500000003</v>
      </c>
      <c r="AA969" s="10">
        <v>46218.700694444444</v>
      </c>
      <c r="AB969" s="8">
        <v>4</v>
      </c>
      <c r="AC969" s="8">
        <v>0</v>
      </c>
      <c r="AD969" s="8"/>
      <c r="AE969" s="46">
        <v>1</v>
      </c>
      <c r="AF969" s="46">
        <v>0</v>
      </c>
      <c r="AG969" s="41">
        <v>540</v>
      </c>
    </row>
    <row r="970" spans="2:33">
      <c r="B970" s="8" t="s">
        <v>8326</v>
      </c>
      <c r="C970" s="8" t="s">
        <v>95</v>
      </c>
      <c r="D970" s="8" t="s">
        <v>99</v>
      </c>
      <c r="E970" s="9">
        <v>46204</v>
      </c>
      <c r="F970" s="8" t="s">
        <v>52</v>
      </c>
      <c r="G970" s="8" t="s">
        <v>50</v>
      </c>
      <c r="H970" s="8" t="s">
        <v>53</v>
      </c>
      <c r="I970" s="8" t="s">
        <v>54</v>
      </c>
      <c r="J970" s="61">
        <v>0</v>
      </c>
      <c r="K970" s="8">
        <v>1</v>
      </c>
      <c r="L970" s="8">
        <v>4</v>
      </c>
      <c r="M970" s="8" t="s">
        <v>97</v>
      </c>
      <c r="N970" s="9">
        <v>46219</v>
      </c>
      <c r="O970" s="10">
        <v>46219.375</v>
      </c>
      <c r="P970" s="10">
        <v>46219.5625</v>
      </c>
      <c r="Q970" s="8" t="s">
        <v>58</v>
      </c>
      <c r="R970" s="8">
        <v>4</v>
      </c>
      <c r="S970" s="8">
        <v>0</v>
      </c>
      <c r="T970" s="8" t="b">
        <v>0</v>
      </c>
      <c r="U970" s="34">
        <v>270</v>
      </c>
      <c r="V970" s="34">
        <v>236</v>
      </c>
      <c r="W970" s="34">
        <v>154</v>
      </c>
      <c r="X970" s="8">
        <v>0</v>
      </c>
      <c r="Y970" s="8">
        <v>0</v>
      </c>
      <c r="Z970" s="10">
        <v>46219.380555555559</v>
      </c>
      <c r="AA970" s="10">
        <v>46219.544444444444</v>
      </c>
      <c r="AB970" s="8">
        <v>4</v>
      </c>
      <c r="AC970" s="8">
        <v>0</v>
      </c>
      <c r="AD970" s="8"/>
      <c r="AE970" s="46">
        <v>1</v>
      </c>
      <c r="AF970" s="46">
        <v>0</v>
      </c>
      <c r="AG970" s="41">
        <v>270</v>
      </c>
    </row>
    <row r="971" spans="2:33">
      <c r="B971" s="8" t="s">
        <v>8326</v>
      </c>
      <c r="C971" s="8" t="s">
        <v>95</v>
      </c>
      <c r="D971" s="8" t="s">
        <v>99</v>
      </c>
      <c r="E971" s="9">
        <v>46204</v>
      </c>
      <c r="F971" s="8" t="s">
        <v>52</v>
      </c>
      <c r="G971" s="8" t="s">
        <v>50</v>
      </c>
      <c r="H971" s="8" t="s">
        <v>53</v>
      </c>
      <c r="I971" s="8" t="s">
        <v>61</v>
      </c>
      <c r="J971" s="61">
        <v>0</v>
      </c>
      <c r="K971" s="8">
        <v>1</v>
      </c>
      <c r="L971" s="8">
        <v>4</v>
      </c>
      <c r="M971" s="8" t="s">
        <v>97</v>
      </c>
      <c r="N971" s="9">
        <v>46221</v>
      </c>
      <c r="O971" s="10">
        <v>46221.375</v>
      </c>
      <c r="P971" s="10">
        <v>46221.75</v>
      </c>
      <c r="Q971" s="8" t="s">
        <v>58</v>
      </c>
      <c r="R971" s="8">
        <v>4</v>
      </c>
      <c r="S971" s="8">
        <v>0</v>
      </c>
      <c r="T971" s="8" t="b">
        <v>0</v>
      </c>
      <c r="U971" s="34">
        <v>540</v>
      </c>
      <c r="V971" s="34">
        <v>501</v>
      </c>
      <c r="W971" s="34">
        <v>370</v>
      </c>
      <c r="X971" s="8">
        <v>0</v>
      </c>
      <c r="Y971" s="8">
        <v>0</v>
      </c>
      <c r="Z971" s="10">
        <v>46221.381249999999</v>
      </c>
      <c r="AA971" s="10">
        <v>46221.729166666664</v>
      </c>
      <c r="AB971" s="8">
        <v>4</v>
      </c>
      <c r="AC971" s="8">
        <v>0</v>
      </c>
      <c r="AD971" s="8"/>
      <c r="AE971" s="46">
        <v>1</v>
      </c>
      <c r="AF971" s="46">
        <v>0</v>
      </c>
      <c r="AG971" s="41">
        <v>540</v>
      </c>
    </row>
    <row r="972" spans="2:33">
      <c r="B972" s="8" t="s">
        <v>8326</v>
      </c>
      <c r="C972" s="8" t="s">
        <v>95</v>
      </c>
      <c r="D972" s="8" t="s">
        <v>99</v>
      </c>
      <c r="E972" s="9">
        <v>46204</v>
      </c>
      <c r="F972" s="8" t="s">
        <v>52</v>
      </c>
      <c r="G972" s="8" t="s">
        <v>50</v>
      </c>
      <c r="H972" s="8" t="s">
        <v>53</v>
      </c>
      <c r="I972" s="8" t="s">
        <v>63</v>
      </c>
      <c r="J972" s="61">
        <v>0</v>
      </c>
      <c r="K972" s="8">
        <v>1</v>
      </c>
      <c r="L972" s="8">
        <v>4</v>
      </c>
      <c r="M972" s="8" t="s">
        <v>97</v>
      </c>
      <c r="N972" s="9">
        <v>46222</v>
      </c>
      <c r="O972" s="10">
        <v>46222.333333333336</v>
      </c>
      <c r="P972" s="10">
        <v>46222.520833333336</v>
      </c>
      <c r="Q972" s="8" t="s">
        <v>58</v>
      </c>
      <c r="R972" s="8">
        <v>4</v>
      </c>
      <c r="S972" s="8">
        <v>0</v>
      </c>
      <c r="T972" s="8" t="b">
        <v>0</v>
      </c>
      <c r="U972" s="34">
        <v>270</v>
      </c>
      <c r="V972" s="34">
        <v>240</v>
      </c>
      <c r="W972" s="34">
        <v>155</v>
      </c>
      <c r="X972" s="8">
        <v>0</v>
      </c>
      <c r="Y972" s="8">
        <v>0</v>
      </c>
      <c r="Z972" s="10">
        <v>46222.334722222222</v>
      </c>
      <c r="AA972" s="10">
        <v>46222.501388888886</v>
      </c>
      <c r="AB972" s="8">
        <v>4</v>
      </c>
      <c r="AC972" s="8">
        <v>0</v>
      </c>
      <c r="AD972" s="8"/>
      <c r="AE972" s="46">
        <v>1</v>
      </c>
      <c r="AF972" s="46">
        <v>0</v>
      </c>
      <c r="AG972" s="41">
        <v>270</v>
      </c>
    </row>
    <row r="973" spans="2:33">
      <c r="B973" s="8" t="s">
        <v>8326</v>
      </c>
      <c r="C973" s="8" t="s">
        <v>95</v>
      </c>
      <c r="D973" s="8" t="s">
        <v>99</v>
      </c>
      <c r="E973" s="9">
        <v>46204</v>
      </c>
      <c r="F973" s="8" t="s">
        <v>52</v>
      </c>
      <c r="G973" s="8" t="s">
        <v>50</v>
      </c>
      <c r="H973" s="8" t="s">
        <v>53</v>
      </c>
      <c r="I973" s="8" t="s">
        <v>63</v>
      </c>
      <c r="J973" s="61">
        <v>0</v>
      </c>
      <c r="K973" s="8">
        <v>1</v>
      </c>
      <c r="L973" s="8">
        <v>4</v>
      </c>
      <c r="M973" s="8" t="s">
        <v>97</v>
      </c>
      <c r="N973" s="9">
        <v>46223</v>
      </c>
      <c r="O973" s="10">
        <v>46223.354166666664</v>
      </c>
      <c r="P973" s="10">
        <v>46223.6875</v>
      </c>
      <c r="Q973" s="8" t="s">
        <v>58</v>
      </c>
      <c r="R973" s="8">
        <v>4</v>
      </c>
      <c r="S973" s="8">
        <v>0</v>
      </c>
      <c r="T973" s="8" t="b">
        <v>0</v>
      </c>
      <c r="U973" s="34">
        <v>480</v>
      </c>
      <c r="V973" s="34">
        <v>435</v>
      </c>
      <c r="W973" s="34">
        <v>323</v>
      </c>
      <c r="X973" s="8">
        <v>0</v>
      </c>
      <c r="Y973" s="8">
        <v>0</v>
      </c>
      <c r="Z973" s="10">
        <v>46223.357638888891</v>
      </c>
      <c r="AA973" s="10">
        <v>46223.659722222219</v>
      </c>
      <c r="AB973" s="8">
        <v>4</v>
      </c>
      <c r="AC973" s="8">
        <v>0</v>
      </c>
      <c r="AD973" s="8"/>
      <c r="AE973" s="46">
        <v>1</v>
      </c>
      <c r="AF973" s="46">
        <v>0</v>
      </c>
      <c r="AG973" s="41">
        <v>480</v>
      </c>
    </row>
    <row r="974" spans="2:33">
      <c r="B974" s="8" t="s">
        <v>8326</v>
      </c>
      <c r="C974" s="8" t="s">
        <v>95</v>
      </c>
      <c r="D974" s="8" t="s">
        <v>99</v>
      </c>
      <c r="E974" s="9">
        <v>46204</v>
      </c>
      <c r="F974" s="8" t="s">
        <v>52</v>
      </c>
      <c r="G974" s="8" t="s">
        <v>50</v>
      </c>
      <c r="H974" s="8" t="s">
        <v>53</v>
      </c>
      <c r="I974" s="8" t="s">
        <v>54</v>
      </c>
      <c r="J974" s="61">
        <v>0</v>
      </c>
      <c r="K974" s="8">
        <v>1</v>
      </c>
      <c r="L974" s="8">
        <v>4</v>
      </c>
      <c r="M974" s="8" t="s">
        <v>97</v>
      </c>
      <c r="N974" s="9">
        <v>46224</v>
      </c>
      <c r="O974" s="10">
        <v>46224.375</v>
      </c>
      <c r="P974" s="10">
        <v>46224.708333333336</v>
      </c>
      <c r="Q974" s="8" t="s">
        <v>58</v>
      </c>
      <c r="R974" s="8">
        <v>4</v>
      </c>
      <c r="S974" s="8">
        <v>0</v>
      </c>
      <c r="T974" s="8" t="b">
        <v>0</v>
      </c>
      <c r="U974" s="34">
        <v>480</v>
      </c>
      <c r="V974" s="34">
        <v>437</v>
      </c>
      <c r="W974" s="34">
        <v>342</v>
      </c>
      <c r="X974" s="8">
        <v>0</v>
      </c>
      <c r="Y974" s="8">
        <v>0</v>
      </c>
      <c r="Z974" s="10">
        <v>46224.381944444445</v>
      </c>
      <c r="AA974" s="10">
        <v>46224.685416666667</v>
      </c>
      <c r="AB974" s="8">
        <v>4</v>
      </c>
      <c r="AC974" s="8">
        <v>0</v>
      </c>
      <c r="AD974" s="8"/>
      <c r="AE974" s="46">
        <v>1</v>
      </c>
      <c r="AF974" s="46">
        <v>0</v>
      </c>
      <c r="AG974" s="41">
        <v>480</v>
      </c>
    </row>
    <row r="975" spans="2:33">
      <c r="B975" s="8" t="s">
        <v>8326</v>
      </c>
      <c r="C975" s="8" t="s">
        <v>95</v>
      </c>
      <c r="D975" s="8" t="s">
        <v>99</v>
      </c>
      <c r="E975" s="9">
        <v>46204</v>
      </c>
      <c r="F975" s="8" t="s">
        <v>52</v>
      </c>
      <c r="G975" s="8" t="s">
        <v>50</v>
      </c>
      <c r="H975" s="8" t="s">
        <v>53</v>
      </c>
      <c r="I975" s="8" t="s">
        <v>59</v>
      </c>
      <c r="J975" s="61">
        <v>0</v>
      </c>
      <c r="K975" s="8">
        <v>1</v>
      </c>
      <c r="L975" s="8">
        <v>4</v>
      </c>
      <c r="M975" s="8" t="s">
        <v>97</v>
      </c>
      <c r="N975" s="9">
        <v>46225</v>
      </c>
      <c r="O975" s="10">
        <v>46225.541666666664</v>
      </c>
      <c r="P975" s="10">
        <v>46225.6875</v>
      </c>
      <c r="Q975" s="8" t="s">
        <v>58</v>
      </c>
      <c r="R975" s="8">
        <v>4</v>
      </c>
      <c r="S975" s="8">
        <v>0</v>
      </c>
      <c r="T975" s="8" t="b">
        <v>0</v>
      </c>
      <c r="U975" s="34">
        <v>210</v>
      </c>
      <c r="V975" s="34">
        <v>185</v>
      </c>
      <c r="W975" s="34">
        <v>123</v>
      </c>
      <c r="X975" s="8">
        <v>0</v>
      </c>
      <c r="Y975" s="8">
        <v>0</v>
      </c>
      <c r="Z975" s="10">
        <v>46225.546527777777</v>
      </c>
      <c r="AA975" s="10">
        <v>46225.675000000003</v>
      </c>
      <c r="AB975" s="8">
        <v>4</v>
      </c>
      <c r="AC975" s="8">
        <v>0</v>
      </c>
      <c r="AD975" s="8"/>
      <c r="AE975" s="46">
        <v>1</v>
      </c>
      <c r="AF975" s="46">
        <v>0</v>
      </c>
      <c r="AG975" s="41">
        <v>210</v>
      </c>
    </row>
    <row r="976" spans="2:33">
      <c r="B976" s="8" t="s">
        <v>8326</v>
      </c>
      <c r="C976" s="8" t="s">
        <v>95</v>
      </c>
      <c r="D976" s="8" t="s">
        <v>99</v>
      </c>
      <c r="E976" s="9">
        <v>46204</v>
      </c>
      <c r="F976" s="8" t="s">
        <v>52</v>
      </c>
      <c r="G976" s="8" t="s">
        <v>50</v>
      </c>
      <c r="H976" s="8" t="s">
        <v>53</v>
      </c>
      <c r="I976" s="8" t="s">
        <v>61</v>
      </c>
      <c r="J976" s="61">
        <v>0</v>
      </c>
      <c r="K976" s="8">
        <v>1</v>
      </c>
      <c r="L976" s="8">
        <v>4</v>
      </c>
      <c r="M976" s="8" t="s">
        <v>97</v>
      </c>
      <c r="N976" s="9">
        <v>46228</v>
      </c>
      <c r="O976" s="10">
        <v>46228.354166666664</v>
      </c>
      <c r="P976" s="10">
        <v>46228.541666666664</v>
      </c>
      <c r="Q976" s="8" t="s">
        <v>58</v>
      </c>
      <c r="R976" s="8">
        <v>4</v>
      </c>
      <c r="S976" s="8">
        <v>0</v>
      </c>
      <c r="T976" s="8" t="b">
        <v>0</v>
      </c>
      <c r="U976" s="34">
        <v>270</v>
      </c>
      <c r="V976" s="34">
        <v>238</v>
      </c>
      <c r="W976" s="34">
        <v>138</v>
      </c>
      <c r="X976" s="8">
        <v>0</v>
      </c>
      <c r="Y976" s="8">
        <v>0</v>
      </c>
      <c r="Z976" s="10">
        <v>46228.362500000003</v>
      </c>
      <c r="AA976" s="10">
        <v>46228.527777777781</v>
      </c>
      <c r="AB976" s="8">
        <v>4</v>
      </c>
      <c r="AC976" s="8">
        <v>0</v>
      </c>
      <c r="AD976" s="8"/>
      <c r="AE976" s="46">
        <v>1</v>
      </c>
      <c r="AF976" s="46">
        <v>0</v>
      </c>
      <c r="AG976" s="41">
        <v>270</v>
      </c>
    </row>
    <row r="977" spans="2:33">
      <c r="B977" s="8" t="s">
        <v>8326</v>
      </c>
      <c r="C977" s="8" t="s">
        <v>95</v>
      </c>
      <c r="D977" s="8" t="s">
        <v>99</v>
      </c>
      <c r="E977" s="9">
        <v>46204</v>
      </c>
      <c r="F977" s="8" t="s">
        <v>52</v>
      </c>
      <c r="G977" s="8" t="s">
        <v>50</v>
      </c>
      <c r="H977" s="8" t="s">
        <v>53</v>
      </c>
      <c r="I977" s="8" t="s">
        <v>63</v>
      </c>
      <c r="J977" s="61">
        <v>0</v>
      </c>
      <c r="K977" s="8">
        <v>1</v>
      </c>
      <c r="L977" s="8">
        <v>4</v>
      </c>
      <c r="M977" s="8" t="s">
        <v>97</v>
      </c>
      <c r="N977" s="9">
        <v>46230</v>
      </c>
      <c r="O977" s="10">
        <v>46230.5625</v>
      </c>
      <c r="P977" s="10">
        <v>46230.729166666664</v>
      </c>
      <c r="Q977" s="8" t="s">
        <v>58</v>
      </c>
      <c r="R977" s="8">
        <v>4</v>
      </c>
      <c r="S977" s="8">
        <v>0</v>
      </c>
      <c r="T977" s="8" t="b">
        <v>0</v>
      </c>
      <c r="U977" s="34">
        <v>240</v>
      </c>
      <c r="V977" s="34">
        <v>206</v>
      </c>
      <c r="W977" s="34">
        <v>121</v>
      </c>
      <c r="X977" s="8">
        <v>0</v>
      </c>
      <c r="Y977" s="8">
        <v>0</v>
      </c>
      <c r="Z977" s="10">
        <v>46230.568055555559</v>
      </c>
      <c r="AA977" s="10">
        <v>46230.711111111108</v>
      </c>
      <c r="AB977" s="8">
        <v>4</v>
      </c>
      <c r="AC977" s="8">
        <v>0</v>
      </c>
      <c r="AD977" s="8"/>
      <c r="AE977" s="46">
        <v>1</v>
      </c>
      <c r="AF977" s="46">
        <v>0</v>
      </c>
      <c r="AG977" s="41">
        <v>240</v>
      </c>
    </row>
    <row r="978" spans="2:33">
      <c r="B978" s="8" t="s">
        <v>8326</v>
      </c>
      <c r="C978" s="8" t="s">
        <v>95</v>
      </c>
      <c r="D978" s="8" t="s">
        <v>99</v>
      </c>
      <c r="E978" s="9">
        <v>46204</v>
      </c>
      <c r="F978" s="8" t="s">
        <v>52</v>
      </c>
      <c r="G978" s="8" t="s">
        <v>50</v>
      </c>
      <c r="H978" s="8" t="s">
        <v>53</v>
      </c>
      <c r="I978" s="8" t="s">
        <v>61</v>
      </c>
      <c r="J978" s="61">
        <v>0</v>
      </c>
      <c r="K978" s="8">
        <v>1</v>
      </c>
      <c r="L978" s="8">
        <v>4</v>
      </c>
      <c r="M978" s="8" t="s">
        <v>97</v>
      </c>
      <c r="N978" s="9">
        <v>46231</v>
      </c>
      <c r="O978" s="10">
        <v>46231.541666666664</v>
      </c>
      <c r="P978" s="10">
        <v>46231.729166666664</v>
      </c>
      <c r="Q978" s="8" t="s">
        <v>58</v>
      </c>
      <c r="R978" s="8">
        <v>4</v>
      </c>
      <c r="S978" s="8">
        <v>0</v>
      </c>
      <c r="T978" s="8" t="b">
        <v>0</v>
      </c>
      <c r="U978" s="34">
        <v>270</v>
      </c>
      <c r="V978" s="34">
        <v>232</v>
      </c>
      <c r="W978" s="34">
        <v>157</v>
      </c>
      <c r="X978" s="8">
        <v>0</v>
      </c>
      <c r="Y978" s="8">
        <v>0</v>
      </c>
      <c r="Z978" s="10">
        <v>46231.548611111109</v>
      </c>
      <c r="AA978" s="10">
        <v>46231.709722222222</v>
      </c>
      <c r="AB978" s="8">
        <v>4</v>
      </c>
      <c r="AC978" s="8">
        <v>0</v>
      </c>
      <c r="AD978" s="8"/>
      <c r="AE978" s="46">
        <v>1</v>
      </c>
      <c r="AF978" s="46">
        <v>0</v>
      </c>
      <c r="AG978" s="41">
        <v>270</v>
      </c>
    </row>
    <row r="979" spans="2:33">
      <c r="B979" s="8" t="s">
        <v>8326</v>
      </c>
      <c r="C979" s="8" t="s">
        <v>95</v>
      </c>
      <c r="D979" s="8" t="s">
        <v>96</v>
      </c>
      <c r="E979" s="9">
        <v>46235</v>
      </c>
      <c r="F979" s="8" t="s">
        <v>52</v>
      </c>
      <c r="G979" s="8" t="s">
        <v>50</v>
      </c>
      <c r="H979" s="8" t="s">
        <v>53</v>
      </c>
      <c r="I979" s="8" t="s">
        <v>59</v>
      </c>
      <c r="J979" s="61">
        <v>0</v>
      </c>
      <c r="K979" s="8">
        <v>1</v>
      </c>
      <c r="L979" s="8">
        <v>4</v>
      </c>
      <c r="M979" s="8" t="s">
        <v>97</v>
      </c>
      <c r="N979" s="9">
        <v>46235</v>
      </c>
      <c r="O979" s="10">
        <v>46235.541666666664</v>
      </c>
      <c r="P979" s="10">
        <v>46235.729166666664</v>
      </c>
      <c r="Q979" s="8" t="s">
        <v>60</v>
      </c>
      <c r="R979" s="8">
        <v>4</v>
      </c>
      <c r="S979" s="8">
        <v>0</v>
      </c>
      <c r="T979" s="8" t="b">
        <v>0</v>
      </c>
      <c r="U979" s="34">
        <v>270</v>
      </c>
      <c r="V979" s="34">
        <v>237</v>
      </c>
      <c r="W979" s="34">
        <v>178</v>
      </c>
      <c r="X979" s="8">
        <v>0</v>
      </c>
      <c r="Y979" s="8">
        <v>0</v>
      </c>
      <c r="Z979" s="10">
        <v>46235.546527777777</v>
      </c>
      <c r="AA979" s="10">
        <v>46235.711111111108</v>
      </c>
      <c r="AB979" s="8">
        <v>4</v>
      </c>
      <c r="AC979" s="8">
        <v>0</v>
      </c>
      <c r="AD979" s="8"/>
      <c r="AE979" s="46">
        <v>1</v>
      </c>
      <c r="AF979" s="46">
        <v>0</v>
      </c>
      <c r="AG979" s="41">
        <v>270</v>
      </c>
    </row>
    <row r="980" spans="2:33">
      <c r="B980" s="8" t="s">
        <v>8326</v>
      </c>
      <c r="C980" s="8" t="s">
        <v>95</v>
      </c>
      <c r="D980" s="8" t="s">
        <v>96</v>
      </c>
      <c r="E980" s="9">
        <v>46235</v>
      </c>
      <c r="F980" s="8" t="s">
        <v>52</v>
      </c>
      <c r="G980" s="8" t="s">
        <v>50</v>
      </c>
      <c r="H980" s="8" t="s">
        <v>53</v>
      </c>
      <c r="I980" s="8" t="s">
        <v>61</v>
      </c>
      <c r="J980" s="61">
        <v>0</v>
      </c>
      <c r="K980" s="8">
        <v>1</v>
      </c>
      <c r="L980" s="8">
        <v>4</v>
      </c>
      <c r="M980" s="8" t="s">
        <v>97</v>
      </c>
      <c r="N980" s="9">
        <v>46236</v>
      </c>
      <c r="O980" s="10">
        <v>46236.333333333336</v>
      </c>
      <c r="P980" s="10">
        <v>46236.583333333336</v>
      </c>
      <c r="Q980" s="8" t="s">
        <v>60</v>
      </c>
      <c r="R980" s="8">
        <v>4</v>
      </c>
      <c r="S980" s="8">
        <v>0</v>
      </c>
      <c r="T980" s="8" t="b">
        <v>0</v>
      </c>
      <c r="U980" s="34">
        <v>360</v>
      </c>
      <c r="V980" s="34">
        <v>329</v>
      </c>
      <c r="W980" s="34">
        <v>241</v>
      </c>
      <c r="X980" s="8">
        <v>0</v>
      </c>
      <c r="Y980" s="8">
        <v>0</v>
      </c>
      <c r="Z980" s="10">
        <v>46236.336111111108</v>
      </c>
      <c r="AA980" s="10">
        <v>46236.564583333333</v>
      </c>
      <c r="AB980" s="8">
        <v>4</v>
      </c>
      <c r="AC980" s="8">
        <v>0</v>
      </c>
      <c r="AD980" s="8"/>
      <c r="AE980" s="46">
        <v>1</v>
      </c>
      <c r="AF980" s="46">
        <v>0</v>
      </c>
      <c r="AG980" s="41">
        <v>360</v>
      </c>
    </row>
    <row r="981" spans="2:33">
      <c r="B981" s="8" t="s">
        <v>8326</v>
      </c>
      <c r="C981" s="8" t="s">
        <v>95</v>
      </c>
      <c r="D981" s="8" t="s">
        <v>96</v>
      </c>
      <c r="E981" s="9">
        <v>46235</v>
      </c>
      <c r="F981" s="8" t="s">
        <v>52</v>
      </c>
      <c r="G981" s="8" t="s">
        <v>50</v>
      </c>
      <c r="H981" s="8" t="s">
        <v>53</v>
      </c>
      <c r="I981" s="8" t="s">
        <v>54</v>
      </c>
      <c r="J981" s="61">
        <v>0</v>
      </c>
      <c r="K981" s="8">
        <v>1</v>
      </c>
      <c r="L981" s="8">
        <v>4</v>
      </c>
      <c r="M981" s="8" t="s">
        <v>97</v>
      </c>
      <c r="N981" s="9">
        <v>46237</v>
      </c>
      <c r="O981" s="10">
        <v>46237.354166666664</v>
      </c>
      <c r="P981" s="10">
        <v>46237.5</v>
      </c>
      <c r="Q981" s="8" t="s">
        <v>60</v>
      </c>
      <c r="R981" s="8">
        <v>4</v>
      </c>
      <c r="S981" s="8">
        <v>0</v>
      </c>
      <c r="T981" s="8" t="b">
        <v>0</v>
      </c>
      <c r="U981" s="34">
        <v>210</v>
      </c>
      <c r="V981" s="34">
        <v>191</v>
      </c>
      <c r="W981" s="34">
        <v>99</v>
      </c>
      <c r="X981" s="8">
        <v>0</v>
      </c>
      <c r="Y981" s="8">
        <v>0</v>
      </c>
      <c r="Z981" s="10">
        <v>46237.355555555558</v>
      </c>
      <c r="AA981" s="10">
        <v>46237.488194444442</v>
      </c>
      <c r="AB981" s="8">
        <v>4</v>
      </c>
      <c r="AC981" s="8">
        <v>0</v>
      </c>
      <c r="AD981" s="8"/>
      <c r="AE981" s="46">
        <v>1</v>
      </c>
      <c r="AF981" s="46">
        <v>0</v>
      </c>
      <c r="AG981" s="41">
        <v>210</v>
      </c>
    </row>
    <row r="982" spans="2:33">
      <c r="B982" s="8" t="s">
        <v>8326</v>
      </c>
      <c r="C982" s="8" t="s">
        <v>95</v>
      </c>
      <c r="D982" s="8" t="s">
        <v>96</v>
      </c>
      <c r="E982" s="9">
        <v>46235</v>
      </c>
      <c r="F982" s="8" t="s">
        <v>52</v>
      </c>
      <c r="G982" s="8" t="s">
        <v>50</v>
      </c>
      <c r="H982" s="8" t="s">
        <v>53</v>
      </c>
      <c r="I982" s="8" t="s">
        <v>62</v>
      </c>
      <c r="J982" s="61">
        <v>0</v>
      </c>
      <c r="K982" s="8">
        <v>1</v>
      </c>
      <c r="L982" s="8">
        <v>4</v>
      </c>
      <c r="M982" s="8" t="s">
        <v>97</v>
      </c>
      <c r="N982" s="9">
        <v>46239</v>
      </c>
      <c r="O982" s="10">
        <v>46239.354166666664</v>
      </c>
      <c r="P982" s="10">
        <v>46239.729166666664</v>
      </c>
      <c r="Q982" s="8" t="s">
        <v>60</v>
      </c>
      <c r="R982" s="8">
        <v>4</v>
      </c>
      <c r="S982" s="8">
        <v>0</v>
      </c>
      <c r="T982" s="8" t="b">
        <v>0</v>
      </c>
      <c r="U982" s="34">
        <v>540</v>
      </c>
      <c r="V982" s="34">
        <v>511</v>
      </c>
      <c r="W982" s="34">
        <v>390</v>
      </c>
      <c r="X982" s="8">
        <v>0</v>
      </c>
      <c r="Y982" s="8">
        <v>0</v>
      </c>
      <c r="Z982" s="10">
        <v>46239.357638888891</v>
      </c>
      <c r="AA982" s="10">
        <v>46239.712500000001</v>
      </c>
      <c r="AB982" s="8">
        <v>4</v>
      </c>
      <c r="AC982" s="8">
        <v>0</v>
      </c>
      <c r="AD982" s="8"/>
      <c r="AE982" s="46">
        <v>1</v>
      </c>
      <c r="AF982" s="46">
        <v>0</v>
      </c>
      <c r="AG982" s="41">
        <v>540</v>
      </c>
    </row>
    <row r="983" spans="2:33">
      <c r="B983" s="8" t="s">
        <v>8326</v>
      </c>
      <c r="C983" s="8" t="s">
        <v>95</v>
      </c>
      <c r="D983" s="8" t="s">
        <v>96</v>
      </c>
      <c r="E983" s="9">
        <v>46235</v>
      </c>
      <c r="F983" s="8" t="s">
        <v>52</v>
      </c>
      <c r="G983" s="8" t="s">
        <v>50</v>
      </c>
      <c r="H983" s="8" t="s">
        <v>53</v>
      </c>
      <c r="I983" s="8" t="s">
        <v>57</v>
      </c>
      <c r="J983" s="61">
        <v>0</v>
      </c>
      <c r="K983" s="8">
        <v>1</v>
      </c>
      <c r="L983" s="8">
        <v>4</v>
      </c>
      <c r="M983" s="8" t="s">
        <v>97</v>
      </c>
      <c r="N983" s="9">
        <v>46241</v>
      </c>
      <c r="O983" s="10">
        <v>46241.3125</v>
      </c>
      <c r="P983" s="10">
        <v>46241.6875</v>
      </c>
      <c r="Q983" s="8" t="s">
        <v>60</v>
      </c>
      <c r="R983" s="8">
        <v>4</v>
      </c>
      <c r="S983" s="8">
        <v>0</v>
      </c>
      <c r="T983" s="8" t="b">
        <v>0</v>
      </c>
      <c r="U983" s="34">
        <v>540</v>
      </c>
      <c r="V983" s="34">
        <v>499</v>
      </c>
      <c r="W983" s="34">
        <v>356</v>
      </c>
      <c r="X983" s="8">
        <v>0</v>
      </c>
      <c r="Y983" s="8">
        <v>0</v>
      </c>
      <c r="Z983" s="10">
        <v>46241.316666666666</v>
      </c>
      <c r="AA983" s="10">
        <v>46241.663194444445</v>
      </c>
      <c r="AB983" s="8">
        <v>4</v>
      </c>
      <c r="AC983" s="8">
        <v>0</v>
      </c>
      <c r="AD983" s="8"/>
      <c r="AE983" s="46">
        <v>1</v>
      </c>
      <c r="AF983" s="46">
        <v>0</v>
      </c>
      <c r="AG983" s="41">
        <v>540</v>
      </c>
    </row>
    <row r="984" spans="2:33">
      <c r="B984" s="8" t="s">
        <v>8326</v>
      </c>
      <c r="C984" s="8" t="s">
        <v>95</v>
      </c>
      <c r="D984" s="8" t="s">
        <v>96</v>
      </c>
      <c r="E984" s="9">
        <v>46235</v>
      </c>
      <c r="F984" s="8" t="s">
        <v>52</v>
      </c>
      <c r="G984" s="8" t="s">
        <v>50</v>
      </c>
      <c r="H984" s="8" t="s">
        <v>53</v>
      </c>
      <c r="I984" s="8" t="s">
        <v>54</v>
      </c>
      <c r="J984" s="61">
        <v>0</v>
      </c>
      <c r="K984" s="8">
        <v>1</v>
      </c>
      <c r="L984" s="8">
        <v>4</v>
      </c>
      <c r="M984" s="8" t="s">
        <v>97</v>
      </c>
      <c r="N984" s="9">
        <v>46246</v>
      </c>
      <c r="O984" s="10">
        <v>46246.3125</v>
      </c>
      <c r="P984" s="10">
        <v>46246.6875</v>
      </c>
      <c r="Q984" s="8" t="s">
        <v>60</v>
      </c>
      <c r="R984" s="8">
        <v>4</v>
      </c>
      <c r="S984" s="8">
        <v>0</v>
      </c>
      <c r="T984" s="8" t="b">
        <v>0</v>
      </c>
      <c r="U984" s="34">
        <v>540</v>
      </c>
      <c r="V984" s="34">
        <v>509</v>
      </c>
      <c r="W984" s="34">
        <v>389</v>
      </c>
      <c r="X984" s="8">
        <v>0</v>
      </c>
      <c r="Y984" s="8">
        <v>0</v>
      </c>
      <c r="Z984" s="10">
        <v>46246.31527777778</v>
      </c>
      <c r="AA984" s="10">
        <v>46246.668749999997</v>
      </c>
      <c r="AB984" s="8">
        <v>4</v>
      </c>
      <c r="AC984" s="8">
        <v>0</v>
      </c>
      <c r="AD984" s="8"/>
      <c r="AE984" s="46">
        <v>1</v>
      </c>
      <c r="AF984" s="46">
        <v>0</v>
      </c>
      <c r="AG984" s="41">
        <v>540</v>
      </c>
    </row>
    <row r="985" spans="2:33">
      <c r="B985" s="8" t="s">
        <v>8326</v>
      </c>
      <c r="C985" s="8" t="s">
        <v>95</v>
      </c>
      <c r="D985" s="8" t="s">
        <v>96</v>
      </c>
      <c r="E985" s="9">
        <v>46235</v>
      </c>
      <c r="F985" s="8" t="s">
        <v>52</v>
      </c>
      <c r="G985" s="8" t="s">
        <v>50</v>
      </c>
      <c r="H985" s="8" t="s">
        <v>53</v>
      </c>
      <c r="I985" s="8" t="s">
        <v>57</v>
      </c>
      <c r="J985" s="61">
        <v>0</v>
      </c>
      <c r="K985" s="8">
        <v>1</v>
      </c>
      <c r="L985" s="8">
        <v>4</v>
      </c>
      <c r="M985" s="8" t="s">
        <v>97</v>
      </c>
      <c r="N985" s="9">
        <v>46247</v>
      </c>
      <c r="O985" s="10">
        <v>46247.3125</v>
      </c>
      <c r="P985" s="10">
        <v>46247.5625</v>
      </c>
      <c r="Q985" s="8" t="s">
        <v>60</v>
      </c>
      <c r="R985" s="8">
        <v>4</v>
      </c>
      <c r="S985" s="8">
        <v>0</v>
      </c>
      <c r="T985" s="8" t="b">
        <v>0</v>
      </c>
      <c r="U985" s="34">
        <v>360</v>
      </c>
      <c r="V985" s="34">
        <v>329</v>
      </c>
      <c r="W985" s="34">
        <v>213</v>
      </c>
      <c r="X985" s="8">
        <v>0</v>
      </c>
      <c r="Y985" s="8">
        <v>0</v>
      </c>
      <c r="Z985" s="10">
        <v>46247.314583333333</v>
      </c>
      <c r="AA985" s="10">
        <v>46247.543055555558</v>
      </c>
      <c r="AB985" s="8">
        <v>4</v>
      </c>
      <c r="AC985" s="8">
        <v>0</v>
      </c>
      <c r="AD985" s="8"/>
      <c r="AE985" s="46">
        <v>1</v>
      </c>
      <c r="AF985" s="46">
        <v>0</v>
      </c>
      <c r="AG985" s="41">
        <v>360</v>
      </c>
    </row>
    <row r="986" spans="2:33">
      <c r="B986" s="8" t="s">
        <v>8326</v>
      </c>
      <c r="C986" s="8" t="s">
        <v>95</v>
      </c>
      <c r="D986" s="8" t="s">
        <v>96</v>
      </c>
      <c r="E986" s="9">
        <v>46235</v>
      </c>
      <c r="F986" s="8" t="s">
        <v>52</v>
      </c>
      <c r="G986" s="8" t="s">
        <v>50</v>
      </c>
      <c r="H986" s="8" t="s">
        <v>53</v>
      </c>
      <c r="I986" s="8" t="s">
        <v>59</v>
      </c>
      <c r="J986" s="61">
        <v>0</v>
      </c>
      <c r="K986" s="8">
        <v>1</v>
      </c>
      <c r="L986" s="8">
        <v>4</v>
      </c>
      <c r="M986" s="8" t="s">
        <v>97</v>
      </c>
      <c r="N986" s="9">
        <v>46252</v>
      </c>
      <c r="O986" s="10">
        <v>46252.333333333336</v>
      </c>
      <c r="P986" s="10">
        <v>46252.666666666664</v>
      </c>
      <c r="Q986" s="8" t="s">
        <v>60</v>
      </c>
      <c r="R986" s="8">
        <v>4</v>
      </c>
      <c r="S986" s="8">
        <v>0</v>
      </c>
      <c r="T986" s="8" t="b">
        <v>0</v>
      </c>
      <c r="U986" s="34">
        <v>480</v>
      </c>
      <c r="V986" s="34">
        <v>444</v>
      </c>
      <c r="W986" s="34">
        <v>338</v>
      </c>
      <c r="X986" s="8">
        <v>0</v>
      </c>
      <c r="Y986" s="8">
        <v>0</v>
      </c>
      <c r="Z986" s="10">
        <v>46252.339583333334</v>
      </c>
      <c r="AA986" s="10">
        <v>46252.647916666669</v>
      </c>
      <c r="AB986" s="8">
        <v>4</v>
      </c>
      <c r="AC986" s="8">
        <v>0</v>
      </c>
      <c r="AD986" s="8"/>
      <c r="AE986" s="46">
        <v>1</v>
      </c>
      <c r="AF986" s="46">
        <v>0</v>
      </c>
      <c r="AG986" s="41">
        <v>480</v>
      </c>
    </row>
    <row r="987" spans="2:33">
      <c r="B987" s="8" t="s">
        <v>8326</v>
      </c>
      <c r="C987" s="8" t="s">
        <v>95</v>
      </c>
      <c r="D987" s="8" t="s">
        <v>96</v>
      </c>
      <c r="E987" s="9">
        <v>46235</v>
      </c>
      <c r="F987" s="8" t="s">
        <v>52</v>
      </c>
      <c r="G987" s="8" t="s">
        <v>50</v>
      </c>
      <c r="H987" s="8" t="s">
        <v>53</v>
      </c>
      <c r="I987" s="8" t="s">
        <v>63</v>
      </c>
      <c r="J987" s="61">
        <v>0</v>
      </c>
      <c r="K987" s="8">
        <v>1</v>
      </c>
      <c r="L987" s="8">
        <v>4</v>
      </c>
      <c r="M987" s="8" t="s">
        <v>97</v>
      </c>
      <c r="N987" s="9">
        <v>46256</v>
      </c>
      <c r="O987" s="10">
        <v>46256.333333333336</v>
      </c>
      <c r="P987" s="10">
        <v>46256.583333333336</v>
      </c>
      <c r="Q987" s="8" t="s">
        <v>60</v>
      </c>
      <c r="R987" s="8">
        <v>4</v>
      </c>
      <c r="S987" s="8">
        <v>0</v>
      </c>
      <c r="T987" s="8" t="b">
        <v>0</v>
      </c>
      <c r="U987" s="34">
        <v>360</v>
      </c>
      <c r="V987" s="34">
        <v>337</v>
      </c>
      <c r="W987" s="34">
        <v>227</v>
      </c>
      <c r="X987" s="8">
        <v>0</v>
      </c>
      <c r="Y987" s="8">
        <v>0</v>
      </c>
      <c r="Z987" s="10">
        <v>46256.34097222222</v>
      </c>
      <c r="AA987" s="10">
        <v>46256.574999999997</v>
      </c>
      <c r="AB987" s="8">
        <v>4</v>
      </c>
      <c r="AC987" s="8">
        <v>0</v>
      </c>
      <c r="AD987" s="8"/>
      <c r="AE987" s="46">
        <v>1</v>
      </c>
      <c r="AF987" s="46">
        <v>0</v>
      </c>
      <c r="AG987" s="41">
        <v>360</v>
      </c>
    </row>
    <row r="988" spans="2:33">
      <c r="B988" s="8" t="s">
        <v>8326</v>
      </c>
      <c r="C988" s="8" t="s">
        <v>95</v>
      </c>
      <c r="D988" s="8" t="s">
        <v>96</v>
      </c>
      <c r="E988" s="9">
        <v>46235</v>
      </c>
      <c r="F988" s="8" t="s">
        <v>52</v>
      </c>
      <c r="G988" s="8" t="s">
        <v>50</v>
      </c>
      <c r="H988" s="8" t="s">
        <v>53</v>
      </c>
      <c r="I988" s="8" t="s">
        <v>61</v>
      </c>
      <c r="J988" s="61">
        <v>0</v>
      </c>
      <c r="K988" s="8">
        <v>1</v>
      </c>
      <c r="L988" s="8">
        <v>4</v>
      </c>
      <c r="M988" s="8" t="s">
        <v>97</v>
      </c>
      <c r="N988" s="9">
        <v>46258</v>
      </c>
      <c r="O988" s="10">
        <v>46258.375</v>
      </c>
      <c r="P988" s="10">
        <v>46258.520833333336</v>
      </c>
      <c r="Q988" s="8" t="s">
        <v>60</v>
      </c>
      <c r="R988" s="8">
        <v>4</v>
      </c>
      <c r="S988" s="8">
        <v>0</v>
      </c>
      <c r="T988" s="8" t="b">
        <v>0</v>
      </c>
      <c r="U988" s="34">
        <v>210</v>
      </c>
      <c r="V988" s="34">
        <v>181</v>
      </c>
      <c r="W988" s="34">
        <v>108</v>
      </c>
      <c r="X988" s="8">
        <v>0</v>
      </c>
      <c r="Y988" s="8">
        <v>0</v>
      </c>
      <c r="Z988" s="10">
        <v>46258.379861111112</v>
      </c>
      <c r="AA988" s="10">
        <v>46258.505555555559</v>
      </c>
      <c r="AB988" s="8">
        <v>4</v>
      </c>
      <c r="AC988" s="8">
        <v>0</v>
      </c>
      <c r="AD988" s="8"/>
      <c r="AE988" s="46">
        <v>1</v>
      </c>
      <c r="AF988" s="46">
        <v>0</v>
      </c>
      <c r="AG988" s="41">
        <v>210</v>
      </c>
    </row>
    <row r="989" spans="2:33">
      <c r="B989" s="8" t="s">
        <v>8326</v>
      </c>
      <c r="C989" s="8" t="s">
        <v>95</v>
      </c>
      <c r="D989" s="8" t="s">
        <v>96</v>
      </c>
      <c r="E989" s="9">
        <v>46235</v>
      </c>
      <c r="F989" s="8" t="s">
        <v>52</v>
      </c>
      <c r="G989" s="8" t="s">
        <v>50</v>
      </c>
      <c r="H989" s="8" t="s">
        <v>53</v>
      </c>
      <c r="I989" s="8" t="s">
        <v>54</v>
      </c>
      <c r="J989" s="61">
        <v>0</v>
      </c>
      <c r="K989" s="8">
        <v>1</v>
      </c>
      <c r="L989" s="8">
        <v>4</v>
      </c>
      <c r="M989" s="8" t="s">
        <v>97</v>
      </c>
      <c r="N989" s="9">
        <v>46259</v>
      </c>
      <c r="O989" s="10">
        <v>46259.354166666664</v>
      </c>
      <c r="P989" s="10">
        <v>46259.6875</v>
      </c>
      <c r="Q989" s="8" t="s">
        <v>60</v>
      </c>
      <c r="R989" s="8">
        <v>4</v>
      </c>
      <c r="S989" s="8">
        <v>0</v>
      </c>
      <c r="T989" s="8" t="b">
        <v>0</v>
      </c>
      <c r="U989" s="34">
        <v>480</v>
      </c>
      <c r="V989" s="34">
        <v>446</v>
      </c>
      <c r="W989" s="34">
        <v>316</v>
      </c>
      <c r="X989" s="8">
        <v>0</v>
      </c>
      <c r="Y989" s="8">
        <v>0</v>
      </c>
      <c r="Z989" s="10">
        <v>46259.359722222223</v>
      </c>
      <c r="AA989" s="10">
        <v>46259.669444444444</v>
      </c>
      <c r="AB989" s="8">
        <v>4</v>
      </c>
      <c r="AC989" s="8">
        <v>0</v>
      </c>
      <c r="AD989" s="8"/>
      <c r="AE989" s="46">
        <v>1</v>
      </c>
      <c r="AF989" s="46">
        <v>0</v>
      </c>
      <c r="AG989" s="41">
        <v>480</v>
      </c>
    </row>
    <row r="990" spans="2:33">
      <c r="B990" s="8" t="s">
        <v>8326</v>
      </c>
      <c r="C990" s="8" t="s">
        <v>95</v>
      </c>
      <c r="D990" s="8" t="s">
        <v>96</v>
      </c>
      <c r="E990" s="9">
        <v>46235</v>
      </c>
      <c r="F990" s="8" t="s">
        <v>52</v>
      </c>
      <c r="G990" s="8" t="s">
        <v>50</v>
      </c>
      <c r="H990" s="8" t="s">
        <v>53</v>
      </c>
      <c r="I990" s="8" t="s">
        <v>62</v>
      </c>
      <c r="J990" s="61">
        <v>0</v>
      </c>
      <c r="K990" s="8">
        <v>1</v>
      </c>
      <c r="L990" s="8">
        <v>4</v>
      </c>
      <c r="M990" s="8" t="s">
        <v>97</v>
      </c>
      <c r="N990" s="9">
        <v>46260</v>
      </c>
      <c r="O990" s="10">
        <v>46260.333333333336</v>
      </c>
      <c r="P990" s="10">
        <v>46260.458333333336</v>
      </c>
      <c r="Q990" s="8" t="s">
        <v>60</v>
      </c>
      <c r="R990" s="8">
        <v>4</v>
      </c>
      <c r="S990" s="8">
        <v>0</v>
      </c>
      <c r="T990" s="8" t="b">
        <v>0</v>
      </c>
      <c r="U990" s="34">
        <v>180</v>
      </c>
      <c r="V990" s="34">
        <v>159</v>
      </c>
      <c r="W990" s="34">
        <v>85</v>
      </c>
      <c r="X990" s="8">
        <v>0</v>
      </c>
      <c r="Y990" s="8">
        <v>0</v>
      </c>
      <c r="Z990" s="10">
        <v>46260.335416666669</v>
      </c>
      <c r="AA990" s="10">
        <v>46260.445833333331</v>
      </c>
      <c r="AB990" s="8">
        <v>4</v>
      </c>
      <c r="AC990" s="8">
        <v>0</v>
      </c>
      <c r="AD990" s="8"/>
      <c r="AE990" s="46">
        <v>1</v>
      </c>
      <c r="AF990" s="46">
        <v>0</v>
      </c>
      <c r="AG990" s="41">
        <v>180</v>
      </c>
    </row>
    <row r="991" spans="2:33">
      <c r="B991" s="8" t="s">
        <v>8326</v>
      </c>
      <c r="C991" s="8" t="s">
        <v>95</v>
      </c>
      <c r="D991" s="8" t="s">
        <v>98</v>
      </c>
      <c r="E991" s="9">
        <v>46235</v>
      </c>
      <c r="F991" s="8" t="s">
        <v>52</v>
      </c>
      <c r="G991" s="8" t="s">
        <v>50</v>
      </c>
      <c r="H991" s="8" t="s">
        <v>53</v>
      </c>
      <c r="I991" s="8" t="s">
        <v>61</v>
      </c>
      <c r="J991" s="61">
        <v>0</v>
      </c>
      <c r="K991" s="8">
        <v>1</v>
      </c>
      <c r="L991" s="8">
        <v>4</v>
      </c>
      <c r="M991" s="8" t="s">
        <v>97</v>
      </c>
      <c r="N991" s="9">
        <v>46237</v>
      </c>
      <c r="O991" s="10">
        <v>46237.354166666664</v>
      </c>
      <c r="P991" s="10">
        <v>46237.729166666664</v>
      </c>
      <c r="Q991" s="8" t="s">
        <v>60</v>
      </c>
      <c r="R991" s="8">
        <v>4</v>
      </c>
      <c r="S991" s="8">
        <v>0</v>
      </c>
      <c r="T991" s="8" t="b">
        <v>0</v>
      </c>
      <c r="U991" s="34">
        <v>540</v>
      </c>
      <c r="V991" s="34">
        <v>479</v>
      </c>
      <c r="W991" s="34">
        <v>342</v>
      </c>
      <c r="X991" s="8">
        <v>0</v>
      </c>
      <c r="Y991" s="8">
        <v>0</v>
      </c>
      <c r="Z991" s="10">
        <v>46237.359722222223</v>
      </c>
      <c r="AA991" s="10">
        <v>46237.692361111112</v>
      </c>
      <c r="AB991" s="8">
        <v>4</v>
      </c>
      <c r="AC991" s="8">
        <v>0</v>
      </c>
      <c r="AD991" s="8"/>
      <c r="AE991" s="46">
        <v>1</v>
      </c>
      <c r="AF991" s="46">
        <v>0</v>
      </c>
      <c r="AG991" s="41">
        <v>540</v>
      </c>
    </row>
    <row r="992" spans="2:33">
      <c r="B992" s="8" t="s">
        <v>8326</v>
      </c>
      <c r="C992" s="8" t="s">
        <v>95</v>
      </c>
      <c r="D992" s="8" t="s">
        <v>98</v>
      </c>
      <c r="E992" s="9">
        <v>46235</v>
      </c>
      <c r="F992" s="8" t="s">
        <v>52</v>
      </c>
      <c r="G992" s="8" t="s">
        <v>50</v>
      </c>
      <c r="H992" s="8" t="s">
        <v>53</v>
      </c>
      <c r="I992" s="8" t="s">
        <v>59</v>
      </c>
      <c r="J992" s="61">
        <v>0</v>
      </c>
      <c r="K992" s="8">
        <v>1</v>
      </c>
      <c r="L992" s="8">
        <v>4</v>
      </c>
      <c r="M992" s="8" t="s">
        <v>97</v>
      </c>
      <c r="N992" s="9">
        <v>46239</v>
      </c>
      <c r="O992" s="10">
        <v>46239.541666666664</v>
      </c>
      <c r="P992" s="10">
        <v>46239.729166666664</v>
      </c>
      <c r="Q992" s="8" t="s">
        <v>60</v>
      </c>
      <c r="R992" s="8">
        <v>4</v>
      </c>
      <c r="S992" s="8">
        <v>0</v>
      </c>
      <c r="T992" s="8" t="b">
        <v>0</v>
      </c>
      <c r="U992" s="34">
        <v>270</v>
      </c>
      <c r="V992" s="34">
        <v>243</v>
      </c>
      <c r="W992" s="34">
        <v>153</v>
      </c>
      <c r="X992" s="8">
        <v>0</v>
      </c>
      <c r="Y992" s="8">
        <v>0</v>
      </c>
      <c r="Z992" s="10">
        <v>46239.546527777777</v>
      </c>
      <c r="AA992" s="10">
        <v>46239.715277777781</v>
      </c>
      <c r="AB992" s="8">
        <v>4</v>
      </c>
      <c r="AC992" s="8">
        <v>0</v>
      </c>
      <c r="AD992" s="8"/>
      <c r="AE992" s="46">
        <v>1</v>
      </c>
      <c r="AF992" s="46">
        <v>0</v>
      </c>
      <c r="AG992" s="41">
        <v>270</v>
      </c>
    </row>
    <row r="993" spans="2:33">
      <c r="B993" s="8" t="s">
        <v>8326</v>
      </c>
      <c r="C993" s="8" t="s">
        <v>95</v>
      </c>
      <c r="D993" s="8" t="s">
        <v>98</v>
      </c>
      <c r="E993" s="9">
        <v>46235</v>
      </c>
      <c r="F993" s="8" t="s">
        <v>52</v>
      </c>
      <c r="G993" s="8" t="s">
        <v>50</v>
      </c>
      <c r="H993" s="8" t="s">
        <v>53</v>
      </c>
      <c r="I993" s="8" t="s">
        <v>57</v>
      </c>
      <c r="J993" s="61">
        <v>0</v>
      </c>
      <c r="K993" s="8">
        <v>1</v>
      </c>
      <c r="L993" s="8">
        <v>4</v>
      </c>
      <c r="M993" s="8" t="s">
        <v>97</v>
      </c>
      <c r="N993" s="9">
        <v>46243</v>
      </c>
      <c r="O993" s="10">
        <v>46243.333333333336</v>
      </c>
      <c r="P993" s="10">
        <v>46243.479166666664</v>
      </c>
      <c r="Q993" s="8" t="s">
        <v>60</v>
      </c>
      <c r="R993" s="8">
        <v>4</v>
      </c>
      <c r="S993" s="8">
        <v>0</v>
      </c>
      <c r="T993" s="8" t="b">
        <v>0</v>
      </c>
      <c r="U993" s="34">
        <v>210</v>
      </c>
      <c r="V993" s="34">
        <v>184</v>
      </c>
      <c r="W993" s="34">
        <v>105</v>
      </c>
      <c r="X993" s="8">
        <v>0</v>
      </c>
      <c r="Y993" s="8">
        <v>0</v>
      </c>
      <c r="Z993" s="10">
        <v>46243.336111111108</v>
      </c>
      <c r="AA993" s="10">
        <v>46243.463888888888</v>
      </c>
      <c r="AB993" s="8">
        <v>4</v>
      </c>
      <c r="AC993" s="8">
        <v>0</v>
      </c>
      <c r="AD993" s="8"/>
      <c r="AE993" s="46">
        <v>1</v>
      </c>
      <c r="AF993" s="46">
        <v>0</v>
      </c>
      <c r="AG993" s="41">
        <v>210</v>
      </c>
    </row>
    <row r="994" spans="2:33">
      <c r="B994" s="8" t="s">
        <v>8326</v>
      </c>
      <c r="C994" s="8" t="s">
        <v>95</v>
      </c>
      <c r="D994" s="8" t="s">
        <v>98</v>
      </c>
      <c r="E994" s="9">
        <v>46235</v>
      </c>
      <c r="F994" s="8" t="s">
        <v>52</v>
      </c>
      <c r="G994" s="8" t="s">
        <v>50</v>
      </c>
      <c r="H994" s="8" t="s">
        <v>53</v>
      </c>
      <c r="I994" s="8" t="s">
        <v>62</v>
      </c>
      <c r="J994" s="61">
        <v>0</v>
      </c>
      <c r="K994" s="8">
        <v>1</v>
      </c>
      <c r="L994" s="8">
        <v>4</v>
      </c>
      <c r="M994" s="8" t="s">
        <v>97</v>
      </c>
      <c r="N994" s="9">
        <v>46244</v>
      </c>
      <c r="O994" s="10">
        <v>46244.375</v>
      </c>
      <c r="P994" s="10">
        <v>46244.708333333336</v>
      </c>
      <c r="Q994" s="8" t="s">
        <v>60</v>
      </c>
      <c r="R994" s="8">
        <v>4</v>
      </c>
      <c r="S994" s="8">
        <v>0</v>
      </c>
      <c r="T994" s="8" t="b">
        <v>0</v>
      </c>
      <c r="U994" s="34">
        <v>480</v>
      </c>
      <c r="V994" s="34">
        <v>446</v>
      </c>
      <c r="W994" s="34">
        <v>328</v>
      </c>
      <c r="X994" s="8">
        <v>0</v>
      </c>
      <c r="Y994" s="8">
        <v>0</v>
      </c>
      <c r="Z994" s="10">
        <v>46244.378472222219</v>
      </c>
      <c r="AA994" s="10">
        <v>46244.688194444447</v>
      </c>
      <c r="AB994" s="8">
        <v>4</v>
      </c>
      <c r="AC994" s="8">
        <v>0</v>
      </c>
      <c r="AD994" s="8"/>
      <c r="AE994" s="46">
        <v>1</v>
      </c>
      <c r="AF994" s="46">
        <v>0</v>
      </c>
      <c r="AG994" s="41">
        <v>480</v>
      </c>
    </row>
    <row r="995" spans="2:33">
      <c r="B995" s="8" t="s">
        <v>8326</v>
      </c>
      <c r="C995" s="8" t="s">
        <v>95</v>
      </c>
      <c r="D995" s="8" t="s">
        <v>98</v>
      </c>
      <c r="E995" s="9">
        <v>46235</v>
      </c>
      <c r="F995" s="8" t="s">
        <v>52</v>
      </c>
      <c r="G995" s="8" t="s">
        <v>50</v>
      </c>
      <c r="H995" s="8" t="s">
        <v>53</v>
      </c>
      <c r="I995" s="8" t="s">
        <v>63</v>
      </c>
      <c r="J995" s="61">
        <v>0</v>
      </c>
      <c r="K995" s="8">
        <v>1</v>
      </c>
      <c r="L995" s="8">
        <v>4</v>
      </c>
      <c r="M995" s="8" t="s">
        <v>97</v>
      </c>
      <c r="N995" s="9">
        <v>46245</v>
      </c>
      <c r="O995" s="10">
        <v>46245.333333333336</v>
      </c>
      <c r="P995" s="10">
        <v>46245.520833333336</v>
      </c>
      <c r="Q995" s="8" t="s">
        <v>60</v>
      </c>
      <c r="R995" s="8">
        <v>4</v>
      </c>
      <c r="S995" s="8">
        <v>0</v>
      </c>
      <c r="T995" s="8" t="b">
        <v>0</v>
      </c>
      <c r="U995" s="34">
        <v>270</v>
      </c>
      <c r="V995" s="34">
        <v>244</v>
      </c>
      <c r="W995" s="34">
        <v>173</v>
      </c>
      <c r="X995" s="8">
        <v>0</v>
      </c>
      <c r="Y995" s="8">
        <v>0</v>
      </c>
      <c r="Z995" s="10">
        <v>46245.34097222222</v>
      </c>
      <c r="AA995" s="10">
        <v>46245.510416666664</v>
      </c>
      <c r="AB995" s="8">
        <v>4</v>
      </c>
      <c r="AC995" s="8">
        <v>0</v>
      </c>
      <c r="AD995" s="8"/>
      <c r="AE995" s="46">
        <v>1</v>
      </c>
      <c r="AF995" s="46">
        <v>0</v>
      </c>
      <c r="AG995" s="41">
        <v>270</v>
      </c>
    </row>
    <row r="996" spans="2:33">
      <c r="B996" s="8" t="s">
        <v>8326</v>
      </c>
      <c r="C996" s="8" t="s">
        <v>95</v>
      </c>
      <c r="D996" s="8" t="s">
        <v>98</v>
      </c>
      <c r="E996" s="9">
        <v>46235</v>
      </c>
      <c r="F996" s="8" t="s">
        <v>52</v>
      </c>
      <c r="G996" s="8" t="s">
        <v>50</v>
      </c>
      <c r="H996" s="8" t="s">
        <v>53</v>
      </c>
      <c r="I996" s="8" t="s">
        <v>61</v>
      </c>
      <c r="J996" s="61">
        <v>0</v>
      </c>
      <c r="K996" s="8">
        <v>1</v>
      </c>
      <c r="L996" s="8">
        <v>4</v>
      </c>
      <c r="M996" s="8" t="s">
        <v>97</v>
      </c>
      <c r="N996" s="9">
        <v>46247</v>
      </c>
      <c r="O996" s="10">
        <v>46247.354166666664</v>
      </c>
      <c r="P996" s="10">
        <v>46247.604166666664</v>
      </c>
      <c r="Q996" s="8" t="s">
        <v>60</v>
      </c>
      <c r="R996" s="8">
        <v>4</v>
      </c>
      <c r="S996" s="8">
        <v>0</v>
      </c>
      <c r="T996" s="8" t="b">
        <v>0</v>
      </c>
      <c r="U996" s="34">
        <v>360</v>
      </c>
      <c r="V996" s="34">
        <v>327</v>
      </c>
      <c r="W996" s="34">
        <v>234</v>
      </c>
      <c r="X996" s="8">
        <v>0</v>
      </c>
      <c r="Y996" s="8">
        <v>0</v>
      </c>
      <c r="Z996" s="10">
        <v>46247.359722222223</v>
      </c>
      <c r="AA996" s="10">
        <v>46247.586805555555</v>
      </c>
      <c r="AB996" s="8">
        <v>4</v>
      </c>
      <c r="AC996" s="8">
        <v>0</v>
      </c>
      <c r="AD996" s="8"/>
      <c r="AE996" s="46">
        <v>1</v>
      </c>
      <c r="AF996" s="46">
        <v>0</v>
      </c>
      <c r="AG996" s="41">
        <v>360</v>
      </c>
    </row>
    <row r="997" spans="2:33">
      <c r="B997" s="8" t="s">
        <v>8326</v>
      </c>
      <c r="C997" s="8" t="s">
        <v>95</v>
      </c>
      <c r="D997" s="8" t="s">
        <v>98</v>
      </c>
      <c r="E997" s="9">
        <v>46235</v>
      </c>
      <c r="F997" s="8" t="s">
        <v>52</v>
      </c>
      <c r="G997" s="8" t="s">
        <v>50</v>
      </c>
      <c r="H997" s="8" t="s">
        <v>53</v>
      </c>
      <c r="I997" s="8" t="s">
        <v>61</v>
      </c>
      <c r="J997" s="61">
        <v>0</v>
      </c>
      <c r="K997" s="8">
        <v>1</v>
      </c>
      <c r="L997" s="8">
        <v>4</v>
      </c>
      <c r="M997" s="8" t="s">
        <v>97</v>
      </c>
      <c r="N997" s="9">
        <v>46250</v>
      </c>
      <c r="O997" s="10">
        <v>46250.5625</v>
      </c>
      <c r="P997" s="10">
        <v>46250.729166666664</v>
      </c>
      <c r="Q997" s="8" t="s">
        <v>60</v>
      </c>
      <c r="R997" s="8">
        <v>4</v>
      </c>
      <c r="S997" s="8">
        <v>0</v>
      </c>
      <c r="T997" s="8" t="b">
        <v>0</v>
      </c>
      <c r="U997" s="34">
        <v>240</v>
      </c>
      <c r="V997" s="34">
        <v>207</v>
      </c>
      <c r="W997" s="34">
        <v>127</v>
      </c>
      <c r="X997" s="8">
        <v>0</v>
      </c>
      <c r="Y997" s="8">
        <v>0</v>
      </c>
      <c r="Z997" s="10">
        <v>46250.566666666666</v>
      </c>
      <c r="AA997" s="10">
        <v>46250.710416666669</v>
      </c>
      <c r="AB997" s="8">
        <v>4</v>
      </c>
      <c r="AC997" s="8">
        <v>0</v>
      </c>
      <c r="AD997" s="8"/>
      <c r="AE997" s="46">
        <v>1</v>
      </c>
      <c r="AF997" s="46">
        <v>0</v>
      </c>
      <c r="AG997" s="41">
        <v>240</v>
      </c>
    </row>
    <row r="998" spans="2:33">
      <c r="B998" s="8" t="s">
        <v>8326</v>
      </c>
      <c r="C998" s="8" t="s">
        <v>95</v>
      </c>
      <c r="D998" s="8" t="s">
        <v>98</v>
      </c>
      <c r="E998" s="9">
        <v>46235</v>
      </c>
      <c r="F998" s="8" t="s">
        <v>52</v>
      </c>
      <c r="G998" s="8" t="s">
        <v>50</v>
      </c>
      <c r="H998" s="8" t="s">
        <v>53</v>
      </c>
      <c r="I998" s="8" t="s">
        <v>61</v>
      </c>
      <c r="J998" s="61">
        <v>0</v>
      </c>
      <c r="K998" s="8">
        <v>1</v>
      </c>
      <c r="L998" s="8">
        <v>4</v>
      </c>
      <c r="M998" s="8" t="s">
        <v>97</v>
      </c>
      <c r="N998" s="9">
        <v>46251</v>
      </c>
      <c r="O998" s="10">
        <v>46251.5625</v>
      </c>
      <c r="P998" s="10">
        <v>46251.6875</v>
      </c>
      <c r="Q998" s="8" t="s">
        <v>60</v>
      </c>
      <c r="R998" s="8">
        <v>4</v>
      </c>
      <c r="S998" s="8">
        <v>0</v>
      </c>
      <c r="T998" s="8" t="b">
        <v>0</v>
      </c>
      <c r="U998" s="34">
        <v>180</v>
      </c>
      <c r="V998" s="34">
        <v>164</v>
      </c>
      <c r="W998" s="34">
        <v>91</v>
      </c>
      <c r="X998" s="8">
        <v>0</v>
      </c>
      <c r="Y998" s="8">
        <v>0</v>
      </c>
      <c r="Z998" s="10">
        <v>46251.568055555559</v>
      </c>
      <c r="AA998" s="10">
        <v>46251.681944444441</v>
      </c>
      <c r="AB998" s="8">
        <v>4</v>
      </c>
      <c r="AC998" s="8">
        <v>0</v>
      </c>
      <c r="AD998" s="8"/>
      <c r="AE998" s="46">
        <v>1</v>
      </c>
      <c r="AF998" s="46">
        <v>0</v>
      </c>
      <c r="AG998" s="41">
        <v>180</v>
      </c>
    </row>
    <row r="999" spans="2:33">
      <c r="B999" s="8" t="s">
        <v>8326</v>
      </c>
      <c r="C999" s="8" t="s">
        <v>95</v>
      </c>
      <c r="D999" s="8" t="s">
        <v>98</v>
      </c>
      <c r="E999" s="9">
        <v>46235</v>
      </c>
      <c r="F999" s="8" t="s">
        <v>52</v>
      </c>
      <c r="G999" s="8" t="s">
        <v>50</v>
      </c>
      <c r="H999" s="8" t="s">
        <v>53</v>
      </c>
      <c r="I999" s="8" t="s">
        <v>59</v>
      </c>
      <c r="J999" s="61">
        <v>0</v>
      </c>
      <c r="K999" s="8">
        <v>1</v>
      </c>
      <c r="L999" s="8">
        <v>4</v>
      </c>
      <c r="M999" s="8" t="s">
        <v>97</v>
      </c>
      <c r="N999" s="9">
        <v>46254</v>
      </c>
      <c r="O999" s="10">
        <v>46254.375</v>
      </c>
      <c r="P999" s="10">
        <v>46254.625</v>
      </c>
      <c r="Q999" s="8" t="s">
        <v>60</v>
      </c>
      <c r="R999" s="8">
        <v>4</v>
      </c>
      <c r="S999" s="8">
        <v>0</v>
      </c>
      <c r="T999" s="8" t="b">
        <v>0</v>
      </c>
      <c r="U999" s="34">
        <v>360</v>
      </c>
      <c r="V999" s="34">
        <v>337</v>
      </c>
      <c r="W999" s="34">
        <v>250</v>
      </c>
      <c r="X999" s="8">
        <v>0</v>
      </c>
      <c r="Y999" s="8">
        <v>0</v>
      </c>
      <c r="Z999" s="10">
        <v>46254.380555555559</v>
      </c>
      <c r="AA999" s="10">
        <v>46254.614583333336</v>
      </c>
      <c r="AB999" s="8">
        <v>4</v>
      </c>
      <c r="AC999" s="8">
        <v>0</v>
      </c>
      <c r="AD999" s="8"/>
      <c r="AE999" s="46">
        <v>1</v>
      </c>
      <c r="AF999" s="46">
        <v>0</v>
      </c>
      <c r="AG999" s="41">
        <v>360</v>
      </c>
    </row>
    <row r="1000" spans="2:33">
      <c r="B1000" s="8" t="s">
        <v>8326</v>
      </c>
      <c r="C1000" s="8" t="s">
        <v>95</v>
      </c>
      <c r="D1000" s="8" t="s">
        <v>98</v>
      </c>
      <c r="E1000" s="9">
        <v>46235</v>
      </c>
      <c r="F1000" s="8" t="s">
        <v>52</v>
      </c>
      <c r="G1000" s="8" t="s">
        <v>50</v>
      </c>
      <c r="H1000" s="8" t="s">
        <v>53</v>
      </c>
      <c r="I1000" s="8" t="s">
        <v>54</v>
      </c>
      <c r="J1000" s="61">
        <v>0</v>
      </c>
      <c r="K1000" s="8">
        <v>1</v>
      </c>
      <c r="L1000" s="8">
        <v>4</v>
      </c>
      <c r="M1000" s="8" t="s">
        <v>97</v>
      </c>
      <c r="N1000" s="9">
        <v>46256</v>
      </c>
      <c r="O1000" s="10">
        <v>46256.375</v>
      </c>
      <c r="P1000" s="10">
        <v>46256.625</v>
      </c>
      <c r="Q1000" s="8" t="s">
        <v>60</v>
      </c>
      <c r="R1000" s="8">
        <v>4</v>
      </c>
      <c r="S1000" s="8">
        <v>0</v>
      </c>
      <c r="T1000" s="8" t="b">
        <v>0</v>
      </c>
      <c r="U1000" s="34">
        <v>360</v>
      </c>
      <c r="V1000" s="34">
        <v>332</v>
      </c>
      <c r="W1000" s="34">
        <v>239</v>
      </c>
      <c r="X1000" s="8">
        <v>0</v>
      </c>
      <c r="Y1000" s="8">
        <v>0</v>
      </c>
      <c r="Z1000" s="10">
        <v>46256.37777777778</v>
      </c>
      <c r="AA1000" s="10">
        <v>46256.60833333333</v>
      </c>
      <c r="AB1000" s="8">
        <v>4</v>
      </c>
      <c r="AC1000" s="8">
        <v>0</v>
      </c>
      <c r="AD1000" s="8"/>
      <c r="AE1000" s="46">
        <v>1</v>
      </c>
      <c r="AF1000" s="46">
        <v>0</v>
      </c>
      <c r="AG1000" s="41">
        <v>360</v>
      </c>
    </row>
    <row r="1001" spans="2:33">
      <c r="B1001" s="8" t="s">
        <v>8326</v>
      </c>
      <c r="C1001" s="8" t="s">
        <v>95</v>
      </c>
      <c r="D1001" s="8" t="s">
        <v>98</v>
      </c>
      <c r="E1001" s="9">
        <v>46235</v>
      </c>
      <c r="F1001" s="8" t="s">
        <v>52</v>
      </c>
      <c r="G1001" s="8" t="s">
        <v>50</v>
      </c>
      <c r="H1001" s="8" t="s">
        <v>53</v>
      </c>
      <c r="I1001" s="8" t="s">
        <v>61</v>
      </c>
      <c r="J1001" s="61">
        <v>0</v>
      </c>
      <c r="K1001" s="8">
        <v>1</v>
      </c>
      <c r="L1001" s="8">
        <v>4</v>
      </c>
      <c r="M1001" s="8" t="s">
        <v>97</v>
      </c>
      <c r="N1001" s="9">
        <v>46259</v>
      </c>
      <c r="O1001" s="10">
        <v>46259.333333333336</v>
      </c>
      <c r="P1001" s="10">
        <v>46259.625</v>
      </c>
      <c r="Q1001" s="8" t="s">
        <v>60</v>
      </c>
      <c r="R1001" s="8">
        <v>4</v>
      </c>
      <c r="S1001" s="8">
        <v>0</v>
      </c>
      <c r="T1001" s="8" t="b">
        <v>0</v>
      </c>
      <c r="U1001" s="34">
        <v>420</v>
      </c>
      <c r="V1001" s="34">
        <v>390</v>
      </c>
      <c r="W1001" s="34">
        <v>261</v>
      </c>
      <c r="X1001" s="8">
        <v>0</v>
      </c>
      <c r="Y1001" s="8">
        <v>0</v>
      </c>
      <c r="Z1001" s="10">
        <v>46259.338888888888</v>
      </c>
      <c r="AA1001" s="10">
        <v>46259.609722222223</v>
      </c>
      <c r="AB1001" s="8">
        <v>4</v>
      </c>
      <c r="AC1001" s="8">
        <v>0</v>
      </c>
      <c r="AD1001" s="8"/>
      <c r="AE1001" s="46">
        <v>1</v>
      </c>
      <c r="AF1001" s="46">
        <v>0</v>
      </c>
      <c r="AG1001" s="41">
        <v>420</v>
      </c>
    </row>
    <row r="1002" spans="2:33">
      <c r="B1002" s="8" t="s">
        <v>8326</v>
      </c>
      <c r="C1002" s="8" t="s">
        <v>95</v>
      </c>
      <c r="D1002" s="8" t="s">
        <v>98</v>
      </c>
      <c r="E1002" s="9">
        <v>46235</v>
      </c>
      <c r="F1002" s="8" t="s">
        <v>52</v>
      </c>
      <c r="G1002" s="8" t="s">
        <v>50</v>
      </c>
      <c r="H1002" s="8" t="s">
        <v>53</v>
      </c>
      <c r="I1002" s="8" t="s">
        <v>61</v>
      </c>
      <c r="J1002" s="61">
        <v>0</v>
      </c>
      <c r="K1002" s="8">
        <v>1</v>
      </c>
      <c r="L1002" s="8">
        <v>4</v>
      </c>
      <c r="M1002" s="8" t="s">
        <v>97</v>
      </c>
      <c r="N1002" s="9">
        <v>46260</v>
      </c>
      <c r="O1002" s="10">
        <v>46260.375</v>
      </c>
      <c r="P1002" s="10">
        <v>46260.583333333336</v>
      </c>
      <c r="Q1002" s="8" t="s">
        <v>60</v>
      </c>
      <c r="R1002" s="8">
        <v>4</v>
      </c>
      <c r="S1002" s="8">
        <v>0</v>
      </c>
      <c r="T1002" s="8" t="b">
        <v>0</v>
      </c>
      <c r="U1002" s="34">
        <v>300</v>
      </c>
      <c r="V1002" s="34">
        <v>270</v>
      </c>
      <c r="W1002" s="34">
        <v>157</v>
      </c>
      <c r="X1002" s="8">
        <v>0</v>
      </c>
      <c r="Y1002" s="8">
        <v>0</v>
      </c>
      <c r="Z1002" s="10">
        <v>46260.378472222219</v>
      </c>
      <c r="AA1002" s="10">
        <v>46260.565972222219</v>
      </c>
      <c r="AB1002" s="8">
        <v>4</v>
      </c>
      <c r="AC1002" s="8">
        <v>0</v>
      </c>
      <c r="AD1002" s="8"/>
      <c r="AE1002" s="46">
        <v>1</v>
      </c>
      <c r="AF1002" s="46">
        <v>0</v>
      </c>
      <c r="AG1002" s="41">
        <v>300</v>
      </c>
    </row>
    <row r="1003" spans="2:33">
      <c r="B1003" s="8" t="s">
        <v>8326</v>
      </c>
      <c r="C1003" s="8" t="s">
        <v>95</v>
      </c>
      <c r="D1003" s="8" t="s">
        <v>98</v>
      </c>
      <c r="E1003" s="9">
        <v>46235</v>
      </c>
      <c r="F1003" s="8" t="s">
        <v>52</v>
      </c>
      <c r="G1003" s="8" t="s">
        <v>50</v>
      </c>
      <c r="H1003" s="8" t="s">
        <v>53</v>
      </c>
      <c r="I1003" s="8" t="s">
        <v>54</v>
      </c>
      <c r="J1003" s="61">
        <v>0</v>
      </c>
      <c r="K1003" s="8">
        <v>1</v>
      </c>
      <c r="L1003" s="8">
        <v>4</v>
      </c>
      <c r="M1003" s="8" t="s">
        <v>97</v>
      </c>
      <c r="N1003" s="9">
        <v>46262</v>
      </c>
      <c r="O1003" s="10">
        <v>46262.3125</v>
      </c>
      <c r="P1003" s="10">
        <v>46262.6875</v>
      </c>
      <c r="Q1003" s="8" t="s">
        <v>60</v>
      </c>
      <c r="R1003" s="8">
        <v>4</v>
      </c>
      <c r="S1003" s="8">
        <v>0</v>
      </c>
      <c r="T1003" s="8" t="b">
        <v>0</v>
      </c>
      <c r="U1003" s="34">
        <v>540</v>
      </c>
      <c r="V1003" s="34">
        <v>494</v>
      </c>
      <c r="W1003" s="34">
        <v>362</v>
      </c>
      <c r="X1003" s="8">
        <v>0</v>
      </c>
      <c r="Y1003" s="8">
        <v>0</v>
      </c>
      <c r="Z1003" s="10">
        <v>46262.318055555559</v>
      </c>
      <c r="AA1003" s="10">
        <v>46262.661111111112</v>
      </c>
      <c r="AB1003" s="8">
        <v>4</v>
      </c>
      <c r="AC1003" s="8">
        <v>0</v>
      </c>
      <c r="AD1003" s="8"/>
      <c r="AE1003" s="46">
        <v>1</v>
      </c>
      <c r="AF1003" s="46">
        <v>0</v>
      </c>
      <c r="AG1003" s="41">
        <v>540</v>
      </c>
    </row>
    <row r="1004" spans="2:33">
      <c r="B1004" s="8" t="s">
        <v>8326</v>
      </c>
      <c r="C1004" s="8" t="s">
        <v>95</v>
      </c>
      <c r="D1004" s="8" t="s">
        <v>98</v>
      </c>
      <c r="E1004" s="9">
        <v>46235</v>
      </c>
      <c r="F1004" s="8" t="s">
        <v>52</v>
      </c>
      <c r="G1004" s="8" t="s">
        <v>50</v>
      </c>
      <c r="H1004" s="8" t="s">
        <v>53</v>
      </c>
      <c r="I1004" s="8" t="s">
        <v>61</v>
      </c>
      <c r="J1004" s="61">
        <v>0</v>
      </c>
      <c r="K1004" s="8">
        <v>1</v>
      </c>
      <c r="L1004" s="8">
        <v>4</v>
      </c>
      <c r="M1004" s="8" t="s">
        <v>97</v>
      </c>
      <c r="N1004" s="9">
        <v>46263</v>
      </c>
      <c r="O1004" s="10">
        <v>46263.375</v>
      </c>
      <c r="P1004" s="10">
        <v>46263.708333333336</v>
      </c>
      <c r="Q1004" s="8" t="s">
        <v>60</v>
      </c>
      <c r="R1004" s="8">
        <v>4</v>
      </c>
      <c r="S1004" s="8">
        <v>0</v>
      </c>
      <c r="T1004" s="8" t="b">
        <v>0</v>
      </c>
      <c r="U1004" s="34">
        <v>480</v>
      </c>
      <c r="V1004" s="34">
        <v>436</v>
      </c>
      <c r="W1004" s="34">
        <v>282</v>
      </c>
      <c r="X1004" s="8">
        <v>0</v>
      </c>
      <c r="Y1004" s="8">
        <v>0</v>
      </c>
      <c r="Z1004" s="10">
        <v>46263.382638888892</v>
      </c>
      <c r="AA1004" s="10">
        <v>46263.685416666667</v>
      </c>
      <c r="AB1004" s="8">
        <v>4</v>
      </c>
      <c r="AC1004" s="8">
        <v>0</v>
      </c>
      <c r="AD1004" s="8"/>
      <c r="AE1004" s="46">
        <v>1</v>
      </c>
      <c r="AF1004" s="46">
        <v>0</v>
      </c>
      <c r="AG1004" s="41">
        <v>480</v>
      </c>
    </row>
    <row r="1005" spans="2:33">
      <c r="B1005" s="8" t="s">
        <v>8326</v>
      </c>
      <c r="C1005" s="8" t="s">
        <v>95</v>
      </c>
      <c r="D1005" s="8" t="s">
        <v>98</v>
      </c>
      <c r="E1005" s="9">
        <v>46235</v>
      </c>
      <c r="F1005" s="8" t="s">
        <v>52</v>
      </c>
      <c r="G1005" s="8" t="s">
        <v>50</v>
      </c>
      <c r="H1005" s="8" t="s">
        <v>53</v>
      </c>
      <c r="I1005" s="8" t="s">
        <v>62</v>
      </c>
      <c r="J1005" s="61">
        <v>0</v>
      </c>
      <c r="K1005" s="8">
        <v>1</v>
      </c>
      <c r="L1005" s="8">
        <v>4</v>
      </c>
      <c r="M1005" s="8" t="s">
        <v>97</v>
      </c>
      <c r="N1005" s="9">
        <v>46265</v>
      </c>
      <c r="O1005" s="10">
        <v>46265.354166666664</v>
      </c>
      <c r="P1005" s="10">
        <v>46265.6875</v>
      </c>
      <c r="Q1005" s="8" t="s">
        <v>60</v>
      </c>
      <c r="R1005" s="8">
        <v>4</v>
      </c>
      <c r="S1005" s="8">
        <v>0</v>
      </c>
      <c r="T1005" s="8" t="b">
        <v>0</v>
      </c>
      <c r="U1005" s="34">
        <v>480</v>
      </c>
      <c r="V1005" s="34">
        <v>443</v>
      </c>
      <c r="W1005" s="34">
        <v>309</v>
      </c>
      <c r="X1005" s="8">
        <v>0</v>
      </c>
      <c r="Y1005" s="8">
        <v>0</v>
      </c>
      <c r="Z1005" s="10">
        <v>46265.36041666667</v>
      </c>
      <c r="AA1005" s="10">
        <v>46265.668055555558</v>
      </c>
      <c r="AB1005" s="8">
        <v>4</v>
      </c>
      <c r="AC1005" s="8">
        <v>0</v>
      </c>
      <c r="AD1005" s="8"/>
      <c r="AE1005" s="46">
        <v>1</v>
      </c>
      <c r="AF1005" s="46">
        <v>0</v>
      </c>
      <c r="AG1005" s="41">
        <v>480</v>
      </c>
    </row>
    <row r="1006" spans="2:33">
      <c r="B1006" s="8" t="s">
        <v>8326</v>
      </c>
      <c r="C1006" s="8" t="s">
        <v>95</v>
      </c>
      <c r="D1006" s="8" t="s">
        <v>99</v>
      </c>
      <c r="E1006" s="9">
        <v>46235</v>
      </c>
      <c r="F1006" s="8" t="s">
        <v>52</v>
      </c>
      <c r="G1006" s="8" t="s">
        <v>50</v>
      </c>
      <c r="H1006" s="8" t="s">
        <v>53</v>
      </c>
      <c r="I1006" s="8" t="s">
        <v>57</v>
      </c>
      <c r="J1006" s="61">
        <v>0</v>
      </c>
      <c r="K1006" s="8">
        <v>1</v>
      </c>
      <c r="L1006" s="8">
        <v>4</v>
      </c>
      <c r="M1006" s="8" t="s">
        <v>97</v>
      </c>
      <c r="N1006" s="9">
        <v>46235</v>
      </c>
      <c r="O1006" s="10">
        <v>46235.354166666664</v>
      </c>
      <c r="P1006" s="10">
        <v>46235.479166666664</v>
      </c>
      <c r="Q1006" s="8" t="s">
        <v>60</v>
      </c>
      <c r="R1006" s="8">
        <v>4</v>
      </c>
      <c r="S1006" s="8">
        <v>0</v>
      </c>
      <c r="T1006" s="8" t="b">
        <v>0</v>
      </c>
      <c r="U1006" s="34">
        <v>180</v>
      </c>
      <c r="V1006" s="34">
        <v>156</v>
      </c>
      <c r="W1006" s="34">
        <v>80</v>
      </c>
      <c r="X1006" s="8">
        <v>0</v>
      </c>
      <c r="Y1006" s="8">
        <v>0</v>
      </c>
      <c r="Z1006" s="10">
        <v>46235.362500000003</v>
      </c>
      <c r="AA1006" s="10">
        <v>46235.470833333333</v>
      </c>
      <c r="AB1006" s="8">
        <v>4</v>
      </c>
      <c r="AC1006" s="8">
        <v>0</v>
      </c>
      <c r="AD1006" s="8"/>
      <c r="AE1006" s="46">
        <v>1</v>
      </c>
      <c r="AF1006" s="46">
        <v>0</v>
      </c>
      <c r="AG1006" s="41">
        <v>180</v>
      </c>
    </row>
    <row r="1007" spans="2:33">
      <c r="B1007" s="8" t="s">
        <v>8326</v>
      </c>
      <c r="C1007" s="8" t="s">
        <v>95</v>
      </c>
      <c r="D1007" s="8" t="s">
        <v>99</v>
      </c>
      <c r="E1007" s="9">
        <v>46235</v>
      </c>
      <c r="F1007" s="8" t="s">
        <v>52</v>
      </c>
      <c r="G1007" s="8" t="s">
        <v>50</v>
      </c>
      <c r="H1007" s="8" t="s">
        <v>53</v>
      </c>
      <c r="I1007" s="8" t="s">
        <v>62</v>
      </c>
      <c r="J1007" s="61">
        <v>0</v>
      </c>
      <c r="K1007" s="8">
        <v>1</v>
      </c>
      <c r="L1007" s="8">
        <v>4</v>
      </c>
      <c r="M1007" s="8" t="s">
        <v>97</v>
      </c>
      <c r="N1007" s="9">
        <v>46238</v>
      </c>
      <c r="O1007" s="10">
        <v>46238.333333333336</v>
      </c>
      <c r="P1007" s="10">
        <v>46238.520833333336</v>
      </c>
      <c r="Q1007" s="8" t="s">
        <v>60</v>
      </c>
      <c r="R1007" s="8">
        <v>4</v>
      </c>
      <c r="S1007" s="8">
        <v>0</v>
      </c>
      <c r="T1007" s="8" t="b">
        <v>0</v>
      </c>
      <c r="U1007" s="34">
        <v>270</v>
      </c>
      <c r="V1007" s="34">
        <v>240</v>
      </c>
      <c r="W1007" s="34">
        <v>146</v>
      </c>
      <c r="X1007" s="8">
        <v>0</v>
      </c>
      <c r="Y1007" s="8">
        <v>0</v>
      </c>
      <c r="Z1007" s="10">
        <v>46238.341666666667</v>
      </c>
      <c r="AA1007" s="10">
        <v>46238.508333333331</v>
      </c>
      <c r="AB1007" s="8">
        <v>4</v>
      </c>
      <c r="AC1007" s="8">
        <v>0</v>
      </c>
      <c r="AD1007" s="8"/>
      <c r="AE1007" s="46">
        <v>1</v>
      </c>
      <c r="AF1007" s="46">
        <v>0</v>
      </c>
      <c r="AG1007" s="41">
        <v>270</v>
      </c>
    </row>
    <row r="1008" spans="2:33">
      <c r="B1008" s="8" t="s">
        <v>8326</v>
      </c>
      <c r="C1008" s="8" t="s">
        <v>95</v>
      </c>
      <c r="D1008" s="8" t="s">
        <v>99</v>
      </c>
      <c r="E1008" s="9">
        <v>46235</v>
      </c>
      <c r="F1008" s="8" t="s">
        <v>52</v>
      </c>
      <c r="G1008" s="8" t="s">
        <v>50</v>
      </c>
      <c r="H1008" s="8" t="s">
        <v>53</v>
      </c>
      <c r="I1008" s="8" t="s">
        <v>59</v>
      </c>
      <c r="J1008" s="61">
        <v>0</v>
      </c>
      <c r="K1008" s="8">
        <v>1</v>
      </c>
      <c r="L1008" s="8">
        <v>4</v>
      </c>
      <c r="M1008" s="8" t="s">
        <v>97</v>
      </c>
      <c r="N1008" s="9">
        <v>46239</v>
      </c>
      <c r="O1008" s="10">
        <v>46239.375</v>
      </c>
      <c r="P1008" s="10">
        <v>46239.708333333336</v>
      </c>
      <c r="Q1008" s="8" t="s">
        <v>60</v>
      </c>
      <c r="R1008" s="8">
        <v>4</v>
      </c>
      <c r="S1008" s="8">
        <v>0</v>
      </c>
      <c r="T1008" s="8" t="b">
        <v>0</v>
      </c>
      <c r="U1008" s="34">
        <v>480</v>
      </c>
      <c r="V1008" s="34">
        <v>450</v>
      </c>
      <c r="W1008" s="34">
        <v>360</v>
      </c>
      <c r="X1008" s="8">
        <v>0</v>
      </c>
      <c r="Y1008" s="8">
        <v>0</v>
      </c>
      <c r="Z1008" s="10">
        <v>46239.381249999999</v>
      </c>
      <c r="AA1008" s="10">
        <v>46239.693749999999</v>
      </c>
      <c r="AB1008" s="8">
        <v>4</v>
      </c>
      <c r="AC1008" s="8">
        <v>0</v>
      </c>
      <c r="AD1008" s="8"/>
      <c r="AE1008" s="46">
        <v>1</v>
      </c>
      <c r="AF1008" s="46">
        <v>0</v>
      </c>
      <c r="AG1008" s="41">
        <v>480</v>
      </c>
    </row>
    <row r="1009" spans="2:33">
      <c r="B1009" s="8" t="s">
        <v>8326</v>
      </c>
      <c r="C1009" s="8" t="s">
        <v>95</v>
      </c>
      <c r="D1009" s="8" t="s">
        <v>99</v>
      </c>
      <c r="E1009" s="9">
        <v>46235</v>
      </c>
      <c r="F1009" s="8" t="s">
        <v>52</v>
      </c>
      <c r="G1009" s="8" t="s">
        <v>50</v>
      </c>
      <c r="H1009" s="8" t="s">
        <v>53</v>
      </c>
      <c r="I1009" s="8" t="s">
        <v>57</v>
      </c>
      <c r="J1009" s="61">
        <v>0</v>
      </c>
      <c r="K1009" s="8">
        <v>1</v>
      </c>
      <c r="L1009" s="8">
        <v>4</v>
      </c>
      <c r="M1009" s="8" t="s">
        <v>97</v>
      </c>
      <c r="N1009" s="9">
        <v>46244</v>
      </c>
      <c r="O1009" s="10">
        <v>46244.354166666664</v>
      </c>
      <c r="P1009" s="10">
        <v>46244.6875</v>
      </c>
      <c r="Q1009" s="8" t="s">
        <v>60</v>
      </c>
      <c r="R1009" s="8">
        <v>4</v>
      </c>
      <c r="S1009" s="8">
        <v>0</v>
      </c>
      <c r="T1009" s="8" t="b">
        <v>0</v>
      </c>
      <c r="U1009" s="34">
        <v>480</v>
      </c>
      <c r="V1009" s="34">
        <v>438</v>
      </c>
      <c r="W1009" s="34">
        <v>313</v>
      </c>
      <c r="X1009" s="8">
        <v>0</v>
      </c>
      <c r="Y1009" s="8">
        <v>0</v>
      </c>
      <c r="Z1009" s="10">
        <v>46244.361111111109</v>
      </c>
      <c r="AA1009" s="10">
        <v>46244.665277777778</v>
      </c>
      <c r="AB1009" s="8">
        <v>4</v>
      </c>
      <c r="AC1009" s="8">
        <v>0</v>
      </c>
      <c r="AD1009" s="8"/>
      <c r="AE1009" s="46">
        <v>1</v>
      </c>
      <c r="AF1009" s="46">
        <v>0</v>
      </c>
      <c r="AG1009" s="41">
        <v>480</v>
      </c>
    </row>
    <row r="1010" spans="2:33">
      <c r="B1010" s="8" t="s">
        <v>8326</v>
      </c>
      <c r="C1010" s="8" t="s">
        <v>95</v>
      </c>
      <c r="D1010" s="8" t="s">
        <v>99</v>
      </c>
      <c r="E1010" s="9">
        <v>46235</v>
      </c>
      <c r="F1010" s="8" t="s">
        <v>52</v>
      </c>
      <c r="G1010" s="8" t="s">
        <v>50</v>
      </c>
      <c r="H1010" s="8" t="s">
        <v>53</v>
      </c>
      <c r="I1010" s="8" t="s">
        <v>57</v>
      </c>
      <c r="J1010" s="61">
        <v>0</v>
      </c>
      <c r="K1010" s="8">
        <v>1</v>
      </c>
      <c r="L1010" s="8">
        <v>4</v>
      </c>
      <c r="M1010" s="8" t="s">
        <v>97</v>
      </c>
      <c r="N1010" s="9">
        <v>46245</v>
      </c>
      <c r="O1010" s="10">
        <v>46245.3125</v>
      </c>
      <c r="P1010" s="10">
        <v>46245.6875</v>
      </c>
      <c r="Q1010" s="8" t="s">
        <v>60</v>
      </c>
      <c r="R1010" s="8">
        <v>4</v>
      </c>
      <c r="S1010" s="8">
        <v>0</v>
      </c>
      <c r="T1010" s="8" t="b">
        <v>0</v>
      </c>
      <c r="U1010" s="34">
        <v>540</v>
      </c>
      <c r="V1010" s="34">
        <v>525</v>
      </c>
      <c r="W1010" s="34">
        <v>369</v>
      </c>
      <c r="X1010" s="8">
        <v>0</v>
      </c>
      <c r="Y1010" s="8">
        <v>0</v>
      </c>
      <c r="Z1010" s="10">
        <v>46245.314583333333</v>
      </c>
      <c r="AA1010" s="10">
        <v>46245.679166666669</v>
      </c>
      <c r="AB1010" s="8">
        <v>4</v>
      </c>
      <c r="AC1010" s="8">
        <v>0</v>
      </c>
      <c r="AD1010" s="8"/>
      <c r="AE1010" s="46">
        <v>1</v>
      </c>
      <c r="AF1010" s="46">
        <v>0</v>
      </c>
      <c r="AG1010" s="41">
        <v>540</v>
      </c>
    </row>
    <row r="1011" spans="2:33">
      <c r="B1011" s="8" t="s">
        <v>8326</v>
      </c>
      <c r="C1011" s="8" t="s">
        <v>95</v>
      </c>
      <c r="D1011" s="8" t="s">
        <v>99</v>
      </c>
      <c r="E1011" s="9">
        <v>46235</v>
      </c>
      <c r="F1011" s="8" t="s">
        <v>52</v>
      </c>
      <c r="G1011" s="8" t="s">
        <v>50</v>
      </c>
      <c r="H1011" s="8" t="s">
        <v>53</v>
      </c>
      <c r="I1011" s="8" t="s">
        <v>54</v>
      </c>
      <c r="J1011" s="61">
        <v>0</v>
      </c>
      <c r="K1011" s="8">
        <v>1</v>
      </c>
      <c r="L1011" s="8">
        <v>4</v>
      </c>
      <c r="M1011" s="8" t="s">
        <v>97</v>
      </c>
      <c r="N1011" s="9">
        <v>46246</v>
      </c>
      <c r="O1011" s="10">
        <v>46246.333333333336</v>
      </c>
      <c r="P1011" s="10">
        <v>46246.5</v>
      </c>
      <c r="Q1011" s="8" t="s">
        <v>60</v>
      </c>
      <c r="R1011" s="8">
        <v>4</v>
      </c>
      <c r="S1011" s="8">
        <v>0</v>
      </c>
      <c r="T1011" s="8" t="b">
        <v>0</v>
      </c>
      <c r="U1011" s="34">
        <v>240</v>
      </c>
      <c r="V1011" s="34">
        <v>214</v>
      </c>
      <c r="W1011" s="34">
        <v>140</v>
      </c>
      <c r="X1011" s="8">
        <v>0</v>
      </c>
      <c r="Y1011" s="8">
        <v>0</v>
      </c>
      <c r="Z1011" s="10">
        <v>46246.341666666667</v>
      </c>
      <c r="AA1011" s="10">
        <v>46246.490277777775</v>
      </c>
      <c r="AB1011" s="8">
        <v>4</v>
      </c>
      <c r="AC1011" s="8">
        <v>0</v>
      </c>
      <c r="AD1011" s="8"/>
      <c r="AE1011" s="46">
        <v>1</v>
      </c>
      <c r="AF1011" s="46">
        <v>0</v>
      </c>
      <c r="AG1011" s="41">
        <v>240</v>
      </c>
    </row>
    <row r="1012" spans="2:33">
      <c r="B1012" s="8" t="s">
        <v>8326</v>
      </c>
      <c r="C1012" s="8" t="s">
        <v>95</v>
      </c>
      <c r="D1012" s="8" t="s">
        <v>99</v>
      </c>
      <c r="E1012" s="9">
        <v>46235</v>
      </c>
      <c r="F1012" s="8" t="s">
        <v>52</v>
      </c>
      <c r="G1012" s="8" t="s">
        <v>50</v>
      </c>
      <c r="H1012" s="8" t="s">
        <v>53</v>
      </c>
      <c r="I1012" s="8" t="s">
        <v>57</v>
      </c>
      <c r="J1012" s="61">
        <v>0</v>
      </c>
      <c r="K1012" s="8">
        <v>1</v>
      </c>
      <c r="L1012" s="8">
        <v>4</v>
      </c>
      <c r="M1012" s="8" t="s">
        <v>97</v>
      </c>
      <c r="N1012" s="9">
        <v>46252</v>
      </c>
      <c r="O1012" s="10">
        <v>46252.354166666664</v>
      </c>
      <c r="P1012" s="10">
        <v>46252.729166666664</v>
      </c>
      <c r="Q1012" s="8" t="s">
        <v>60</v>
      </c>
      <c r="R1012" s="8">
        <v>4</v>
      </c>
      <c r="S1012" s="8">
        <v>0</v>
      </c>
      <c r="T1012" s="8" t="b">
        <v>0</v>
      </c>
      <c r="U1012" s="34">
        <v>540</v>
      </c>
      <c r="V1012" s="34">
        <v>484</v>
      </c>
      <c r="W1012" s="34">
        <v>354</v>
      </c>
      <c r="X1012" s="8">
        <v>0</v>
      </c>
      <c r="Y1012" s="8">
        <v>0</v>
      </c>
      <c r="Z1012" s="10">
        <v>46252.356249999997</v>
      </c>
      <c r="AA1012" s="10">
        <v>46252.692361111112</v>
      </c>
      <c r="AB1012" s="8">
        <v>4</v>
      </c>
      <c r="AC1012" s="8">
        <v>0</v>
      </c>
      <c r="AD1012" s="8"/>
      <c r="AE1012" s="46">
        <v>1</v>
      </c>
      <c r="AF1012" s="46">
        <v>0</v>
      </c>
      <c r="AG1012" s="41">
        <v>540</v>
      </c>
    </row>
    <row r="1013" spans="2:33">
      <c r="B1013" s="8" t="s">
        <v>8326</v>
      </c>
      <c r="C1013" s="8" t="s">
        <v>95</v>
      </c>
      <c r="D1013" s="8" t="s">
        <v>99</v>
      </c>
      <c r="E1013" s="9">
        <v>46235</v>
      </c>
      <c r="F1013" s="8" t="s">
        <v>52</v>
      </c>
      <c r="G1013" s="8" t="s">
        <v>50</v>
      </c>
      <c r="H1013" s="8" t="s">
        <v>53</v>
      </c>
      <c r="I1013" s="8" t="s">
        <v>62</v>
      </c>
      <c r="J1013" s="61">
        <v>0</v>
      </c>
      <c r="K1013" s="8">
        <v>1</v>
      </c>
      <c r="L1013" s="8">
        <v>4</v>
      </c>
      <c r="M1013" s="8" t="s">
        <v>97</v>
      </c>
      <c r="N1013" s="9">
        <v>46253</v>
      </c>
      <c r="O1013" s="10">
        <v>46253.333333333336</v>
      </c>
      <c r="P1013" s="10">
        <v>46253.666666666664</v>
      </c>
      <c r="Q1013" s="8" t="s">
        <v>60</v>
      </c>
      <c r="R1013" s="8">
        <v>4</v>
      </c>
      <c r="S1013" s="8">
        <v>0</v>
      </c>
      <c r="T1013" s="8" t="b">
        <v>0</v>
      </c>
      <c r="U1013" s="34">
        <v>480</v>
      </c>
      <c r="V1013" s="34">
        <v>441</v>
      </c>
      <c r="W1013" s="34">
        <v>323</v>
      </c>
      <c r="X1013" s="8">
        <v>0</v>
      </c>
      <c r="Y1013" s="8">
        <v>0</v>
      </c>
      <c r="Z1013" s="10">
        <v>46253.34097222222</v>
      </c>
      <c r="AA1013" s="10">
        <v>46253.647222222222</v>
      </c>
      <c r="AB1013" s="8">
        <v>4</v>
      </c>
      <c r="AC1013" s="8">
        <v>0</v>
      </c>
      <c r="AD1013" s="8"/>
      <c r="AE1013" s="46">
        <v>1</v>
      </c>
      <c r="AF1013" s="46">
        <v>0</v>
      </c>
      <c r="AG1013" s="41">
        <v>480</v>
      </c>
    </row>
    <row r="1014" spans="2:33">
      <c r="B1014" s="8" t="s">
        <v>8326</v>
      </c>
      <c r="C1014" s="8" t="s">
        <v>95</v>
      </c>
      <c r="D1014" s="8" t="s">
        <v>99</v>
      </c>
      <c r="E1014" s="9">
        <v>46235</v>
      </c>
      <c r="F1014" s="8" t="s">
        <v>52</v>
      </c>
      <c r="G1014" s="8" t="s">
        <v>50</v>
      </c>
      <c r="H1014" s="8" t="s">
        <v>53</v>
      </c>
      <c r="I1014" s="8" t="s">
        <v>57</v>
      </c>
      <c r="J1014" s="61">
        <v>0</v>
      </c>
      <c r="K1014" s="8">
        <v>1</v>
      </c>
      <c r="L1014" s="8">
        <v>4</v>
      </c>
      <c r="M1014" s="8" t="s">
        <v>97</v>
      </c>
      <c r="N1014" s="9">
        <v>46254</v>
      </c>
      <c r="O1014" s="10">
        <v>46254.333333333336</v>
      </c>
      <c r="P1014" s="10">
        <v>46254.666666666664</v>
      </c>
      <c r="Q1014" s="8" t="s">
        <v>60</v>
      </c>
      <c r="R1014" s="8">
        <v>4</v>
      </c>
      <c r="S1014" s="8">
        <v>0</v>
      </c>
      <c r="T1014" s="8" t="b">
        <v>0</v>
      </c>
      <c r="U1014" s="34">
        <v>480</v>
      </c>
      <c r="V1014" s="34">
        <v>459</v>
      </c>
      <c r="W1014" s="34">
        <v>356</v>
      </c>
      <c r="X1014" s="8">
        <v>0</v>
      </c>
      <c r="Y1014" s="8">
        <v>0</v>
      </c>
      <c r="Z1014" s="10">
        <v>46254.337500000001</v>
      </c>
      <c r="AA1014" s="10">
        <v>46254.65625</v>
      </c>
      <c r="AB1014" s="8">
        <v>4</v>
      </c>
      <c r="AC1014" s="8">
        <v>0</v>
      </c>
      <c r="AD1014" s="8"/>
      <c r="AE1014" s="46">
        <v>1</v>
      </c>
      <c r="AF1014" s="46">
        <v>0</v>
      </c>
      <c r="AG1014" s="41">
        <v>480</v>
      </c>
    </row>
    <row r="1015" spans="2:33">
      <c r="B1015" s="8" t="s">
        <v>8326</v>
      </c>
      <c r="C1015" s="8" t="s">
        <v>95</v>
      </c>
      <c r="D1015" s="8" t="s">
        <v>99</v>
      </c>
      <c r="E1015" s="9">
        <v>46235</v>
      </c>
      <c r="F1015" s="8" t="s">
        <v>52</v>
      </c>
      <c r="G1015" s="8" t="s">
        <v>50</v>
      </c>
      <c r="H1015" s="8" t="s">
        <v>53</v>
      </c>
      <c r="I1015" s="8" t="s">
        <v>57</v>
      </c>
      <c r="J1015" s="61">
        <v>0</v>
      </c>
      <c r="K1015" s="8">
        <v>1</v>
      </c>
      <c r="L1015" s="8">
        <v>4</v>
      </c>
      <c r="M1015" s="8" t="s">
        <v>97</v>
      </c>
      <c r="N1015" s="9">
        <v>46255</v>
      </c>
      <c r="O1015" s="10">
        <v>46255.375</v>
      </c>
      <c r="P1015" s="10">
        <v>46255.75</v>
      </c>
      <c r="Q1015" s="8" t="s">
        <v>60</v>
      </c>
      <c r="R1015" s="8">
        <v>4</v>
      </c>
      <c r="S1015" s="8">
        <v>0</v>
      </c>
      <c r="T1015" s="8" t="b">
        <v>0</v>
      </c>
      <c r="U1015" s="34">
        <v>540</v>
      </c>
      <c r="V1015" s="34">
        <v>489</v>
      </c>
      <c r="W1015" s="34">
        <v>382</v>
      </c>
      <c r="X1015" s="8">
        <v>0</v>
      </c>
      <c r="Y1015" s="8">
        <v>0</v>
      </c>
      <c r="Z1015" s="10">
        <v>46255.379861111112</v>
      </c>
      <c r="AA1015" s="10">
        <v>46255.719444444447</v>
      </c>
      <c r="AB1015" s="8">
        <v>4</v>
      </c>
      <c r="AC1015" s="8">
        <v>0</v>
      </c>
      <c r="AD1015" s="8"/>
      <c r="AE1015" s="46">
        <v>1</v>
      </c>
      <c r="AF1015" s="46">
        <v>0</v>
      </c>
      <c r="AG1015" s="41">
        <v>540</v>
      </c>
    </row>
    <row r="1016" spans="2:33">
      <c r="B1016" s="8" t="s">
        <v>8326</v>
      </c>
      <c r="C1016" s="8" t="s">
        <v>95</v>
      </c>
      <c r="D1016" s="8" t="s">
        <v>99</v>
      </c>
      <c r="E1016" s="9">
        <v>46235</v>
      </c>
      <c r="F1016" s="8" t="s">
        <v>52</v>
      </c>
      <c r="G1016" s="8" t="s">
        <v>50</v>
      </c>
      <c r="H1016" s="8" t="s">
        <v>53</v>
      </c>
      <c r="I1016" s="8" t="s">
        <v>59</v>
      </c>
      <c r="J1016" s="61">
        <v>0</v>
      </c>
      <c r="K1016" s="8">
        <v>1</v>
      </c>
      <c r="L1016" s="8">
        <v>4</v>
      </c>
      <c r="M1016" s="8" t="s">
        <v>97</v>
      </c>
      <c r="N1016" s="9">
        <v>46256</v>
      </c>
      <c r="O1016" s="10">
        <v>46256.3125</v>
      </c>
      <c r="P1016" s="10">
        <v>46256.645833333336</v>
      </c>
      <c r="Q1016" s="8" t="s">
        <v>60</v>
      </c>
      <c r="R1016" s="8">
        <v>4</v>
      </c>
      <c r="S1016" s="8">
        <v>0</v>
      </c>
      <c r="T1016" s="8" t="b">
        <v>0</v>
      </c>
      <c r="U1016" s="34">
        <v>480</v>
      </c>
      <c r="V1016" s="34">
        <v>433</v>
      </c>
      <c r="W1016" s="34">
        <v>308</v>
      </c>
      <c r="X1016" s="8">
        <v>0</v>
      </c>
      <c r="Y1016" s="8">
        <v>0</v>
      </c>
      <c r="Z1016" s="10">
        <v>46256.320833333331</v>
      </c>
      <c r="AA1016" s="10">
        <v>46256.621527777781</v>
      </c>
      <c r="AB1016" s="8">
        <v>4</v>
      </c>
      <c r="AC1016" s="8">
        <v>0</v>
      </c>
      <c r="AD1016" s="8"/>
      <c r="AE1016" s="46">
        <v>1</v>
      </c>
      <c r="AF1016" s="46">
        <v>0</v>
      </c>
      <c r="AG1016" s="41">
        <v>480</v>
      </c>
    </row>
    <row r="1017" spans="2:33">
      <c r="B1017" s="8" t="s">
        <v>8326</v>
      </c>
      <c r="C1017" s="8" t="s">
        <v>95</v>
      </c>
      <c r="D1017" s="8" t="s">
        <v>99</v>
      </c>
      <c r="E1017" s="9">
        <v>46235</v>
      </c>
      <c r="F1017" s="8" t="s">
        <v>52</v>
      </c>
      <c r="G1017" s="8" t="s">
        <v>50</v>
      </c>
      <c r="H1017" s="8" t="s">
        <v>53</v>
      </c>
      <c r="I1017" s="8" t="s">
        <v>54</v>
      </c>
      <c r="J1017" s="61">
        <v>0</v>
      </c>
      <c r="K1017" s="8">
        <v>1</v>
      </c>
      <c r="L1017" s="8">
        <v>4</v>
      </c>
      <c r="M1017" s="8" t="s">
        <v>97</v>
      </c>
      <c r="N1017" s="9">
        <v>46258</v>
      </c>
      <c r="O1017" s="10">
        <v>46258.333333333336</v>
      </c>
      <c r="P1017" s="10">
        <v>46258.708333333336</v>
      </c>
      <c r="Q1017" s="8" t="s">
        <v>60</v>
      </c>
      <c r="R1017" s="8">
        <v>4</v>
      </c>
      <c r="S1017" s="8">
        <v>0</v>
      </c>
      <c r="T1017" s="8" t="b">
        <v>0</v>
      </c>
      <c r="U1017" s="34">
        <v>540</v>
      </c>
      <c r="V1017" s="34">
        <v>492</v>
      </c>
      <c r="W1017" s="34">
        <v>361</v>
      </c>
      <c r="X1017" s="8">
        <v>0</v>
      </c>
      <c r="Y1017" s="8">
        <v>0</v>
      </c>
      <c r="Z1017" s="10">
        <v>46258.340277777781</v>
      </c>
      <c r="AA1017" s="10">
        <v>46258.681944444441</v>
      </c>
      <c r="AB1017" s="8">
        <v>4</v>
      </c>
      <c r="AC1017" s="8">
        <v>0</v>
      </c>
      <c r="AD1017" s="8"/>
      <c r="AE1017" s="46">
        <v>1</v>
      </c>
      <c r="AF1017" s="46">
        <v>0</v>
      </c>
      <c r="AG1017" s="41">
        <v>540</v>
      </c>
    </row>
    <row r="1018" spans="2:33">
      <c r="B1018" s="8" t="s">
        <v>8326</v>
      </c>
      <c r="C1018" s="8" t="s">
        <v>95</v>
      </c>
      <c r="D1018" s="8" t="s">
        <v>99</v>
      </c>
      <c r="E1018" s="9">
        <v>46235</v>
      </c>
      <c r="F1018" s="8" t="s">
        <v>52</v>
      </c>
      <c r="G1018" s="8" t="s">
        <v>50</v>
      </c>
      <c r="H1018" s="8" t="s">
        <v>53</v>
      </c>
      <c r="I1018" s="8" t="s">
        <v>59</v>
      </c>
      <c r="J1018" s="61">
        <v>0</v>
      </c>
      <c r="K1018" s="8">
        <v>1</v>
      </c>
      <c r="L1018" s="8">
        <v>4</v>
      </c>
      <c r="M1018" s="8" t="s">
        <v>97</v>
      </c>
      <c r="N1018" s="9">
        <v>46259</v>
      </c>
      <c r="O1018" s="10">
        <v>46259.354166666664</v>
      </c>
      <c r="P1018" s="10">
        <v>46259.479166666664</v>
      </c>
      <c r="Q1018" s="8" t="s">
        <v>60</v>
      </c>
      <c r="R1018" s="8">
        <v>4</v>
      </c>
      <c r="S1018" s="8">
        <v>0</v>
      </c>
      <c r="T1018" s="8" t="b">
        <v>0</v>
      </c>
      <c r="U1018" s="34">
        <v>180</v>
      </c>
      <c r="V1018" s="34">
        <v>157</v>
      </c>
      <c r="W1018" s="34">
        <v>85</v>
      </c>
      <c r="X1018" s="8">
        <v>0</v>
      </c>
      <c r="Y1018" s="8">
        <v>0</v>
      </c>
      <c r="Z1018" s="10">
        <v>46259.361805555556</v>
      </c>
      <c r="AA1018" s="10">
        <v>46259.470833333333</v>
      </c>
      <c r="AB1018" s="8">
        <v>4</v>
      </c>
      <c r="AC1018" s="8">
        <v>0</v>
      </c>
      <c r="AD1018" s="8"/>
      <c r="AE1018" s="46">
        <v>1</v>
      </c>
      <c r="AF1018" s="46">
        <v>0</v>
      </c>
      <c r="AG1018" s="41">
        <v>180</v>
      </c>
    </row>
    <row r="1019" spans="2:33">
      <c r="B1019" s="8" t="s">
        <v>8326</v>
      </c>
      <c r="C1019" s="8" t="s">
        <v>95</v>
      </c>
      <c r="D1019" s="8" t="s">
        <v>99</v>
      </c>
      <c r="E1019" s="9">
        <v>46235</v>
      </c>
      <c r="F1019" s="8" t="s">
        <v>52</v>
      </c>
      <c r="G1019" s="8" t="s">
        <v>50</v>
      </c>
      <c r="H1019" s="8" t="s">
        <v>53</v>
      </c>
      <c r="I1019" s="8" t="s">
        <v>61</v>
      </c>
      <c r="J1019" s="61">
        <v>0</v>
      </c>
      <c r="K1019" s="8">
        <v>1</v>
      </c>
      <c r="L1019" s="8">
        <v>4</v>
      </c>
      <c r="M1019" s="8" t="s">
        <v>97</v>
      </c>
      <c r="N1019" s="9">
        <v>46263</v>
      </c>
      <c r="O1019" s="10">
        <v>46263.375</v>
      </c>
      <c r="P1019" s="10">
        <v>46263.541666666664</v>
      </c>
      <c r="Q1019" s="8" t="s">
        <v>60</v>
      </c>
      <c r="R1019" s="8">
        <v>4</v>
      </c>
      <c r="S1019" s="8">
        <v>0</v>
      </c>
      <c r="T1019" s="8" t="b">
        <v>0</v>
      </c>
      <c r="U1019" s="34">
        <v>240</v>
      </c>
      <c r="V1019" s="34">
        <v>207</v>
      </c>
      <c r="W1019" s="34">
        <v>125</v>
      </c>
      <c r="X1019" s="8">
        <v>0</v>
      </c>
      <c r="Y1019" s="8">
        <v>0</v>
      </c>
      <c r="Z1019" s="10">
        <v>46263.382638888892</v>
      </c>
      <c r="AA1019" s="10">
        <v>46263.526388888888</v>
      </c>
      <c r="AB1019" s="8">
        <v>4</v>
      </c>
      <c r="AC1019" s="8">
        <v>0</v>
      </c>
      <c r="AD1019" s="8"/>
      <c r="AE1019" s="46">
        <v>1</v>
      </c>
      <c r="AF1019" s="46">
        <v>0</v>
      </c>
      <c r="AG1019" s="41">
        <v>240</v>
      </c>
    </row>
  </sheetData>
  <phoneticPr fontId="6" type="noConversion"/>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430C4-A5C7-4BA7-9A1A-6DB1E6B17FB6}">
  <sheetPr>
    <tabColor rgb="FFCDD9C6"/>
  </sheetPr>
  <dimension ref="A1:BO1019"/>
  <sheetViews>
    <sheetView showGridLines="0" workbookViewId="0">
      <pane xSplit="3" ySplit="5" topLeftCell="D6" activePane="bottomRight" state="frozenSplit"/>
      <selection pane="topRight" activeCell="D1" sqref="D1"/>
      <selection pane="bottomLeft" activeCell="A6" sqref="A6"/>
      <selection pane="bottomRight" activeCell="D6" sqref="D6"/>
    </sheetView>
  </sheetViews>
  <sheetFormatPr defaultRowHeight="13.7"/>
  <cols>
    <col min="1" max="1" width="3" customWidth="1"/>
    <col min="2" max="9" width="22.609375" customWidth="1"/>
    <col min="10" max="10" width="25.609375" customWidth="1"/>
    <col min="11" max="37" width="22.609375" customWidth="1"/>
    <col min="38" max="38" width="22" customWidth="1"/>
    <col min="41" max="51" width="22.609375" customWidth="1"/>
    <col min="55" max="55" width="12.83203125" bestFit="1" customWidth="1"/>
    <col min="56" max="56" width="8.33203125" bestFit="1" customWidth="1"/>
    <col min="57" max="57" width="11.77734375" bestFit="1" customWidth="1"/>
    <col min="58" max="58" width="8" bestFit="1" customWidth="1"/>
    <col min="59" max="59" width="9.109375" bestFit="1" customWidth="1"/>
    <col min="60" max="60" width="11.33203125" bestFit="1" customWidth="1"/>
    <col min="61" max="61" width="12.83203125" bestFit="1" customWidth="1"/>
    <col min="62" max="62" width="8.33203125" bestFit="1" customWidth="1"/>
    <col min="63" max="63" width="12.94140625" bestFit="1" customWidth="1"/>
    <col min="64" max="64" width="8" bestFit="1" customWidth="1"/>
    <col min="65" max="65" width="10.27734375" bestFit="1" customWidth="1"/>
    <col min="66" max="66" width="11.33203125" bestFit="1" customWidth="1"/>
    <col min="67" max="67" width="20.71875" bestFit="1" customWidth="1"/>
    <col min="68" max="68" width="8.6640625" bestFit="1" customWidth="1"/>
  </cols>
  <sheetData>
    <row r="1" spans="1:67" ht="20" customHeight="1">
      <c r="A1" s="1"/>
      <c r="B1" s="1"/>
      <c r="C1" s="1"/>
      <c r="D1" s="1"/>
      <c r="E1" s="1"/>
      <c r="F1" s="1"/>
      <c r="G1" s="1"/>
      <c r="H1" s="1"/>
      <c r="I1" s="1"/>
      <c r="J1" s="1"/>
      <c r="K1" s="1"/>
      <c r="L1" s="1"/>
      <c r="M1" s="1"/>
      <c r="N1" s="1"/>
      <c r="O1" s="1"/>
      <c r="P1" s="1"/>
      <c r="Q1" s="1"/>
      <c r="R1" s="1"/>
      <c r="S1" s="1"/>
      <c r="T1" s="1"/>
      <c r="U1" s="1"/>
      <c r="BC1" t="s">
        <v>8388</v>
      </c>
      <c r="BI1" t="s">
        <v>8389</v>
      </c>
      <c r="BO1" t="s">
        <v>8390</v>
      </c>
    </row>
    <row r="2" spans="1:67" ht="20" customHeight="1">
      <c r="A2" s="1"/>
      <c r="B2" s="31" t="s">
        <v>8369</v>
      </c>
      <c r="C2" s="1"/>
      <c r="D2" s="1"/>
      <c r="E2" s="1"/>
      <c r="F2" s="1"/>
      <c r="G2" s="1"/>
      <c r="H2" s="1"/>
      <c r="I2" s="1"/>
      <c r="J2" s="1"/>
      <c r="K2" s="1"/>
      <c r="L2" s="1"/>
      <c r="M2" s="1"/>
      <c r="N2" s="1"/>
      <c r="O2" s="1"/>
      <c r="P2" s="1"/>
      <c r="Q2" s="1"/>
      <c r="R2" s="1"/>
      <c r="S2" s="1"/>
      <c r="T2" s="1"/>
      <c r="U2" s="1"/>
      <c r="AO2" t="s">
        <v>8370</v>
      </c>
    </row>
    <row r="3" spans="1:67" ht="20" customHeight="1">
      <c r="A3" s="1"/>
      <c r="B3" s="1" t="s">
        <v>8371</v>
      </c>
      <c r="C3" s="1"/>
      <c r="D3" s="1"/>
      <c r="E3" s="1"/>
      <c r="F3" s="1"/>
      <c r="G3" s="1"/>
      <c r="H3" s="1"/>
      <c r="I3" s="1"/>
      <c r="J3" s="1"/>
      <c r="K3" s="1"/>
      <c r="L3" s="1"/>
      <c r="M3" s="1"/>
      <c r="N3" s="1"/>
      <c r="O3" s="1"/>
      <c r="P3" s="1"/>
      <c r="Q3" s="1"/>
      <c r="R3" s="1"/>
      <c r="S3" s="1"/>
      <c r="T3" s="1"/>
      <c r="U3" s="1"/>
      <c r="AO3" t="s">
        <v>8372</v>
      </c>
    </row>
    <row r="4" spans="1:67" ht="20" customHeight="1">
      <c r="A4" s="1"/>
      <c r="B4" s="1"/>
      <c r="C4" s="1"/>
      <c r="D4" s="1"/>
      <c r="E4" s="1"/>
      <c r="F4" s="1"/>
      <c r="G4" s="1"/>
      <c r="H4" s="1"/>
      <c r="I4" s="1"/>
      <c r="J4" s="1"/>
      <c r="K4" s="1"/>
      <c r="L4" s="1"/>
      <c r="M4" s="1"/>
      <c r="N4" s="1"/>
      <c r="O4" s="1"/>
      <c r="P4" s="1"/>
      <c r="Q4" s="1"/>
      <c r="R4" s="1"/>
      <c r="S4" s="1"/>
      <c r="T4" s="1"/>
      <c r="U4" s="1"/>
    </row>
    <row r="5" spans="1:67" ht="45" customHeight="1">
      <c r="A5" s="1"/>
      <c r="B5" s="51" t="s">
        <v>8316</v>
      </c>
      <c r="C5" s="51" t="s">
        <v>31</v>
      </c>
      <c r="D5" s="51" t="s">
        <v>35</v>
      </c>
      <c r="E5" s="51" t="s">
        <v>36</v>
      </c>
      <c r="F5" s="51" t="s">
        <v>32</v>
      </c>
      <c r="G5" s="51" t="s">
        <v>38</v>
      </c>
      <c r="H5" s="51" t="s">
        <v>37</v>
      </c>
      <c r="I5" s="51" t="s">
        <v>8373</v>
      </c>
      <c r="J5" s="45" t="s">
        <v>8528</v>
      </c>
      <c r="K5" s="51" t="s">
        <v>39</v>
      </c>
      <c r="L5" s="51" t="s">
        <v>40</v>
      </c>
      <c r="M5" s="51" t="s">
        <v>41</v>
      </c>
      <c r="N5" s="51" t="s">
        <v>8374</v>
      </c>
      <c r="O5" s="51" t="s">
        <v>8375</v>
      </c>
      <c r="P5" s="51" t="s">
        <v>8376</v>
      </c>
      <c r="Q5" s="51" t="s">
        <v>45</v>
      </c>
      <c r="R5" s="51" t="s">
        <v>46</v>
      </c>
      <c r="S5" s="51" t="s">
        <v>47</v>
      </c>
      <c r="T5" s="51" t="s">
        <v>48</v>
      </c>
      <c r="U5" s="51" t="s">
        <v>34</v>
      </c>
      <c r="V5" s="51" t="s">
        <v>8317</v>
      </c>
      <c r="W5" s="51" t="s">
        <v>8318</v>
      </c>
      <c r="X5" s="51" t="s">
        <v>8319</v>
      </c>
      <c r="Y5" s="51" t="s">
        <v>8320</v>
      </c>
      <c r="Z5" s="51" t="s">
        <v>8377</v>
      </c>
      <c r="AA5" s="51" t="s">
        <v>33</v>
      </c>
      <c r="AB5" s="51" t="s">
        <v>8323</v>
      </c>
      <c r="AC5" s="51" t="s">
        <v>8324</v>
      </c>
      <c r="AD5" s="51" t="s">
        <v>8325</v>
      </c>
      <c r="AE5" s="51" t="s">
        <v>8353</v>
      </c>
      <c r="AF5" s="51" t="s">
        <v>8354</v>
      </c>
      <c r="AG5" s="51" t="s">
        <v>8355</v>
      </c>
      <c r="AH5" s="51" t="s">
        <v>42</v>
      </c>
      <c r="AI5" s="51" t="s">
        <v>43</v>
      </c>
      <c r="AJ5" s="51" t="s">
        <v>8321</v>
      </c>
      <c r="AK5" s="51" t="s">
        <v>44</v>
      </c>
      <c r="AL5" s="51" t="s">
        <v>8322</v>
      </c>
      <c r="AO5" s="51" t="s">
        <v>8316</v>
      </c>
      <c r="AP5" s="51" t="s">
        <v>37</v>
      </c>
      <c r="AQ5" s="51" t="s">
        <v>31</v>
      </c>
      <c r="AR5" s="51" t="s">
        <v>32</v>
      </c>
      <c r="AS5" s="51" t="s">
        <v>38</v>
      </c>
      <c r="AT5" s="51" t="s">
        <v>36</v>
      </c>
      <c r="AU5" s="51" t="s">
        <v>35</v>
      </c>
      <c r="AV5" s="51" t="s">
        <v>8373</v>
      </c>
      <c r="AW5" s="51" t="s">
        <v>8374</v>
      </c>
      <c r="AX5" s="51" t="s">
        <v>8375</v>
      </c>
      <c r="AY5" s="51" t="s">
        <v>8381</v>
      </c>
    </row>
    <row r="6" spans="1:67">
      <c r="A6" s="1"/>
      <c r="B6" s="8" t="s">
        <v>8326</v>
      </c>
      <c r="C6" s="8" t="s">
        <v>49</v>
      </c>
      <c r="D6" s="9">
        <v>46174</v>
      </c>
      <c r="E6" s="8" t="s">
        <v>52</v>
      </c>
      <c r="F6" s="8" t="s">
        <v>50</v>
      </c>
      <c r="G6" s="8" t="s">
        <v>54</v>
      </c>
      <c r="H6" s="8" t="s">
        <v>53</v>
      </c>
      <c r="I6" s="8" t="s">
        <v>8384</v>
      </c>
      <c r="J6" s="61">
        <v>0</v>
      </c>
      <c r="K6" s="8">
        <v>1</v>
      </c>
      <c r="L6" s="8">
        <v>4</v>
      </c>
      <c r="M6" s="8" t="s">
        <v>55</v>
      </c>
      <c r="N6" s="8" t="s">
        <v>8379</v>
      </c>
      <c r="O6" s="8" t="s">
        <v>8380</v>
      </c>
      <c r="P6" s="48">
        <v>7</v>
      </c>
      <c r="Q6" s="8" t="s">
        <v>56</v>
      </c>
      <c r="R6" s="8">
        <v>4</v>
      </c>
      <c r="S6" s="8">
        <v>0</v>
      </c>
      <c r="T6" s="8" t="b">
        <v>0</v>
      </c>
      <c r="U6" s="8">
        <v>180</v>
      </c>
      <c r="V6" s="8">
        <v>156</v>
      </c>
      <c r="W6" s="8">
        <v>86</v>
      </c>
      <c r="X6" s="8">
        <v>0</v>
      </c>
      <c r="Y6" s="8">
        <v>0</v>
      </c>
      <c r="Z6" s="48">
        <v>-17</v>
      </c>
      <c r="AA6" s="8" t="s">
        <v>51</v>
      </c>
      <c r="AB6" s="8">
        <v>4</v>
      </c>
      <c r="AC6" s="8">
        <v>0</v>
      </c>
      <c r="AD6" s="8"/>
      <c r="AE6" s="8">
        <v>1</v>
      </c>
      <c r="AF6" s="8">
        <v>0</v>
      </c>
      <c r="AG6" s="8">
        <v>180</v>
      </c>
      <c r="AH6" s="9">
        <v>46174</v>
      </c>
      <c r="AI6" s="47">
        <v>46174.541666666664</v>
      </c>
      <c r="AJ6" s="47">
        <v>46174.546527777777</v>
      </c>
      <c r="AK6" s="47">
        <v>46174.666666666664</v>
      </c>
      <c r="AL6" s="47">
        <v>46174.654861111114</v>
      </c>
      <c r="AO6" s="24" t="s">
        <v>8326</v>
      </c>
      <c r="AP6" s="24" t="s">
        <v>53</v>
      </c>
      <c r="AQ6" s="24" t="s">
        <v>49</v>
      </c>
      <c r="AR6" s="24" t="s">
        <v>50</v>
      </c>
      <c r="AS6" s="24" t="s">
        <v>54</v>
      </c>
      <c r="AT6" s="24" t="s">
        <v>52</v>
      </c>
      <c r="AU6" s="49">
        <v>46174</v>
      </c>
      <c r="AV6" s="24" t="s">
        <v>8382</v>
      </c>
      <c r="AW6" s="24" t="s">
        <v>8379</v>
      </c>
      <c r="AX6" s="24" t="s">
        <v>8380</v>
      </c>
      <c r="AY6" s="24">
        <v>0</v>
      </c>
    </row>
    <row r="7" spans="1:67" ht="20" customHeight="1">
      <c r="A7" s="1"/>
      <c r="B7" s="8" t="s">
        <v>8326</v>
      </c>
      <c r="C7" s="8" t="s">
        <v>49</v>
      </c>
      <c r="D7" s="9">
        <v>46174</v>
      </c>
      <c r="E7" s="8" t="s">
        <v>52</v>
      </c>
      <c r="F7" s="8" t="s">
        <v>50</v>
      </c>
      <c r="G7" s="8" t="s">
        <v>61</v>
      </c>
      <c r="H7" s="8" t="s">
        <v>53</v>
      </c>
      <c r="I7" s="8" t="s">
        <v>8384</v>
      </c>
      <c r="J7" s="61">
        <v>0</v>
      </c>
      <c r="K7" s="8">
        <v>1</v>
      </c>
      <c r="L7" s="8">
        <v>4</v>
      </c>
      <c r="M7" s="8" t="s">
        <v>55</v>
      </c>
      <c r="N7" s="8" t="s">
        <v>8379</v>
      </c>
      <c r="O7" s="8" t="s">
        <v>8380</v>
      </c>
      <c r="P7" s="48">
        <v>9</v>
      </c>
      <c r="Q7" s="8" t="s">
        <v>56</v>
      </c>
      <c r="R7" s="8">
        <v>4</v>
      </c>
      <c r="S7" s="8">
        <v>0</v>
      </c>
      <c r="T7" s="8" t="b">
        <v>0</v>
      </c>
      <c r="U7" s="8">
        <v>240</v>
      </c>
      <c r="V7" s="8">
        <v>216</v>
      </c>
      <c r="W7" s="8">
        <v>134</v>
      </c>
      <c r="X7" s="8">
        <v>0</v>
      </c>
      <c r="Y7" s="8">
        <v>0</v>
      </c>
      <c r="Z7" s="48">
        <v>-15</v>
      </c>
      <c r="AA7" s="8" t="s">
        <v>51</v>
      </c>
      <c r="AB7" s="8">
        <v>4</v>
      </c>
      <c r="AC7" s="8">
        <v>0</v>
      </c>
      <c r="AD7" s="8"/>
      <c r="AE7" s="8">
        <v>1</v>
      </c>
      <c r="AF7" s="8">
        <v>0</v>
      </c>
      <c r="AG7" s="8">
        <v>240</v>
      </c>
      <c r="AH7" s="9">
        <v>46175</v>
      </c>
      <c r="AI7" s="47">
        <v>46175.375</v>
      </c>
      <c r="AJ7" s="47">
        <v>46175.381249999999</v>
      </c>
      <c r="AK7" s="47">
        <v>46175.541666666664</v>
      </c>
      <c r="AL7" s="47">
        <v>46175.53125</v>
      </c>
      <c r="AO7" s="24" t="s">
        <v>8326</v>
      </c>
      <c r="AP7" s="24" t="s">
        <v>53</v>
      </c>
      <c r="AQ7" s="24" t="s">
        <v>49</v>
      </c>
      <c r="AR7" s="24" t="s">
        <v>64</v>
      </c>
      <c r="AS7" s="24" t="s">
        <v>54</v>
      </c>
      <c r="AT7" s="24" t="s">
        <v>52</v>
      </c>
      <c r="AU7" s="49">
        <v>46174</v>
      </c>
      <c r="AV7" s="24" t="s">
        <v>8382</v>
      </c>
      <c r="AW7" s="24" t="s">
        <v>8379</v>
      </c>
      <c r="AX7" s="24" t="s">
        <v>8380</v>
      </c>
      <c r="AY7" s="24">
        <v>0</v>
      </c>
    </row>
    <row r="8" spans="1:67" ht="20" customHeight="1">
      <c r="A8" s="1"/>
      <c r="B8" s="8" t="s">
        <v>8326</v>
      </c>
      <c r="C8" s="8" t="s">
        <v>49</v>
      </c>
      <c r="D8" s="9">
        <v>46174</v>
      </c>
      <c r="E8" s="8" t="s">
        <v>52</v>
      </c>
      <c r="F8" s="8" t="s">
        <v>50</v>
      </c>
      <c r="G8" s="8" t="s">
        <v>59</v>
      </c>
      <c r="H8" s="8" t="s">
        <v>53</v>
      </c>
      <c r="I8" s="8" t="s">
        <v>8378</v>
      </c>
      <c r="J8" s="61">
        <v>0</v>
      </c>
      <c r="K8" s="8">
        <v>1</v>
      </c>
      <c r="L8" s="8">
        <v>4</v>
      </c>
      <c r="M8" s="8" t="s">
        <v>55</v>
      </c>
      <c r="N8" s="8" t="s">
        <v>8379</v>
      </c>
      <c r="O8" s="8" t="s">
        <v>8380</v>
      </c>
      <c r="P8" s="48">
        <v>12</v>
      </c>
      <c r="Q8" s="8" t="s">
        <v>56</v>
      </c>
      <c r="R8" s="8">
        <v>4</v>
      </c>
      <c r="S8" s="8">
        <v>0</v>
      </c>
      <c r="T8" s="8" t="b">
        <v>0</v>
      </c>
      <c r="U8" s="8">
        <v>240</v>
      </c>
      <c r="V8" s="8">
        <v>207</v>
      </c>
      <c r="W8" s="8">
        <v>132</v>
      </c>
      <c r="X8" s="8">
        <v>0</v>
      </c>
      <c r="Y8" s="8">
        <v>0</v>
      </c>
      <c r="Z8" s="48">
        <v>-21</v>
      </c>
      <c r="AA8" s="8" t="s">
        <v>51</v>
      </c>
      <c r="AB8" s="8">
        <v>4</v>
      </c>
      <c r="AC8" s="8">
        <v>0</v>
      </c>
      <c r="AD8" s="8"/>
      <c r="AE8" s="8">
        <v>1</v>
      </c>
      <c r="AF8" s="8">
        <v>0</v>
      </c>
      <c r="AG8" s="8">
        <v>240</v>
      </c>
      <c r="AH8" s="9">
        <v>46176</v>
      </c>
      <c r="AI8" s="47">
        <v>46176.375</v>
      </c>
      <c r="AJ8" s="47">
        <v>46176.383333333331</v>
      </c>
      <c r="AK8" s="47">
        <v>46176.541666666664</v>
      </c>
      <c r="AL8" s="47">
        <v>46176.527083333334</v>
      </c>
      <c r="AO8" s="24" t="s">
        <v>8326</v>
      </c>
      <c r="AP8" s="24" t="s">
        <v>53</v>
      </c>
      <c r="AQ8" s="24" t="s">
        <v>49</v>
      </c>
      <c r="AR8" s="24" t="s">
        <v>64</v>
      </c>
      <c r="AS8" s="24" t="s">
        <v>57</v>
      </c>
      <c r="AT8" s="24" t="s">
        <v>52</v>
      </c>
      <c r="AU8" s="49">
        <v>46174</v>
      </c>
      <c r="AV8" s="24" t="s">
        <v>8382</v>
      </c>
      <c r="AW8" s="24" t="s">
        <v>8379</v>
      </c>
      <c r="AX8" s="24" t="s">
        <v>8380</v>
      </c>
      <c r="AY8" s="24">
        <v>0</v>
      </c>
    </row>
    <row r="9" spans="1:67" ht="20" customHeight="1">
      <c r="A9" s="1"/>
      <c r="B9" s="8" t="s">
        <v>8326</v>
      </c>
      <c r="C9" s="8" t="s">
        <v>49</v>
      </c>
      <c r="D9" s="9">
        <v>46174</v>
      </c>
      <c r="E9" s="8" t="s">
        <v>52</v>
      </c>
      <c r="F9" s="8" t="s">
        <v>50</v>
      </c>
      <c r="G9" s="8" t="s">
        <v>57</v>
      </c>
      <c r="H9" s="8" t="s">
        <v>53</v>
      </c>
      <c r="I9" s="8" t="s">
        <v>8378</v>
      </c>
      <c r="J9" s="61">
        <v>0</v>
      </c>
      <c r="K9" s="8">
        <v>1</v>
      </c>
      <c r="L9" s="8">
        <v>4</v>
      </c>
      <c r="M9" s="8" t="s">
        <v>55</v>
      </c>
      <c r="N9" s="8" t="s">
        <v>8379</v>
      </c>
      <c r="O9" s="8" t="s">
        <v>8380</v>
      </c>
      <c r="P9" s="48">
        <v>11</v>
      </c>
      <c r="Q9" s="8" t="s">
        <v>56</v>
      </c>
      <c r="R9" s="8">
        <v>4</v>
      </c>
      <c r="S9" s="8">
        <v>0</v>
      </c>
      <c r="T9" s="8" t="b">
        <v>0</v>
      </c>
      <c r="U9" s="8">
        <v>270</v>
      </c>
      <c r="V9" s="8">
        <v>240</v>
      </c>
      <c r="W9" s="8">
        <v>167</v>
      </c>
      <c r="X9" s="8">
        <v>0</v>
      </c>
      <c r="Y9" s="8">
        <v>0</v>
      </c>
      <c r="Z9" s="48">
        <v>-19</v>
      </c>
      <c r="AA9" s="8" t="s">
        <v>51</v>
      </c>
      <c r="AB9" s="8">
        <v>4</v>
      </c>
      <c r="AC9" s="8">
        <v>0</v>
      </c>
      <c r="AD9" s="8"/>
      <c r="AE9" s="8">
        <v>1</v>
      </c>
      <c r="AF9" s="8">
        <v>0</v>
      </c>
      <c r="AG9" s="8">
        <v>270</v>
      </c>
      <c r="AH9" s="9">
        <v>46177</v>
      </c>
      <c r="AI9" s="47">
        <v>46177.354166666664</v>
      </c>
      <c r="AJ9" s="47">
        <v>46177.361805555556</v>
      </c>
      <c r="AK9" s="47">
        <v>46177.541666666664</v>
      </c>
      <c r="AL9" s="47">
        <v>46177.52847222222</v>
      </c>
      <c r="AO9" s="24" t="s">
        <v>8326</v>
      </c>
      <c r="AP9" s="24" t="s">
        <v>53</v>
      </c>
      <c r="AQ9" s="24" t="s">
        <v>49</v>
      </c>
      <c r="AR9" s="24" t="s">
        <v>64</v>
      </c>
      <c r="AS9" s="24" t="s">
        <v>68</v>
      </c>
      <c r="AT9" s="24" t="s">
        <v>52</v>
      </c>
      <c r="AU9" s="49">
        <v>46174</v>
      </c>
      <c r="AV9" s="24" t="s">
        <v>8382</v>
      </c>
      <c r="AW9" s="24" t="s">
        <v>8379</v>
      </c>
      <c r="AX9" s="24" t="s">
        <v>8380</v>
      </c>
      <c r="AY9" s="24">
        <v>0</v>
      </c>
    </row>
    <row r="10" spans="1:67" ht="20" customHeight="1">
      <c r="A10" s="1"/>
      <c r="B10" s="8" t="s">
        <v>8326</v>
      </c>
      <c r="C10" s="8" t="s">
        <v>49</v>
      </c>
      <c r="D10" s="9">
        <v>46174</v>
      </c>
      <c r="E10" s="8" t="s">
        <v>52</v>
      </c>
      <c r="F10" s="8" t="s">
        <v>50</v>
      </c>
      <c r="G10" s="8" t="s">
        <v>61</v>
      </c>
      <c r="H10" s="8" t="s">
        <v>53</v>
      </c>
      <c r="I10" s="8" t="s">
        <v>8378</v>
      </c>
      <c r="J10" s="61">
        <v>0</v>
      </c>
      <c r="K10" s="8">
        <v>1</v>
      </c>
      <c r="L10" s="8">
        <v>4</v>
      </c>
      <c r="M10" s="8" t="s">
        <v>55</v>
      </c>
      <c r="N10" s="8" t="s">
        <v>8379</v>
      </c>
      <c r="O10" s="8" t="s">
        <v>8380</v>
      </c>
      <c r="P10" s="48">
        <v>12</v>
      </c>
      <c r="Q10" s="8" t="s">
        <v>56</v>
      </c>
      <c r="R10" s="8">
        <v>4</v>
      </c>
      <c r="S10" s="8">
        <v>0</v>
      </c>
      <c r="T10" s="8" t="b">
        <v>0</v>
      </c>
      <c r="U10" s="8">
        <v>540</v>
      </c>
      <c r="V10" s="8">
        <v>473</v>
      </c>
      <c r="W10" s="8">
        <v>334</v>
      </c>
      <c r="X10" s="8">
        <v>0</v>
      </c>
      <c r="Y10" s="8">
        <v>0</v>
      </c>
      <c r="Z10" s="48">
        <v>-55</v>
      </c>
      <c r="AA10" s="8" t="s">
        <v>51</v>
      </c>
      <c r="AB10" s="8">
        <v>4</v>
      </c>
      <c r="AC10" s="8">
        <v>0</v>
      </c>
      <c r="AD10" s="8"/>
      <c r="AE10" s="8">
        <v>1</v>
      </c>
      <c r="AF10" s="8">
        <v>0</v>
      </c>
      <c r="AG10" s="8">
        <v>540</v>
      </c>
      <c r="AH10" s="9">
        <v>46186</v>
      </c>
      <c r="AI10" s="47">
        <v>46186.375</v>
      </c>
      <c r="AJ10" s="47">
        <v>46186.383333333331</v>
      </c>
      <c r="AK10" s="47">
        <v>46186.75</v>
      </c>
      <c r="AL10" s="47">
        <v>46186.711805555555</v>
      </c>
      <c r="AO10" s="24" t="s">
        <v>8326</v>
      </c>
      <c r="AP10" s="24" t="s">
        <v>53</v>
      </c>
      <c r="AQ10" s="24" t="s">
        <v>49</v>
      </c>
      <c r="AR10" s="24" t="s">
        <v>64</v>
      </c>
      <c r="AS10" s="24" t="s">
        <v>67</v>
      </c>
      <c r="AT10" s="24" t="s">
        <v>52</v>
      </c>
      <c r="AU10" s="49">
        <v>46174</v>
      </c>
      <c r="AV10" s="24" t="s">
        <v>8382</v>
      </c>
      <c r="AW10" s="24" t="s">
        <v>8379</v>
      </c>
      <c r="AX10" s="24" t="s">
        <v>8380</v>
      </c>
      <c r="AY10" s="24">
        <v>0</v>
      </c>
    </row>
    <row r="11" spans="1:67" ht="20" customHeight="1">
      <c r="A11" s="1"/>
      <c r="B11" s="8" t="s">
        <v>8326</v>
      </c>
      <c r="C11" s="8" t="s">
        <v>49</v>
      </c>
      <c r="D11" s="9">
        <v>46174</v>
      </c>
      <c r="E11" s="8" t="s">
        <v>52</v>
      </c>
      <c r="F11" s="8" t="s">
        <v>50</v>
      </c>
      <c r="G11" s="8" t="s">
        <v>61</v>
      </c>
      <c r="H11" s="8" t="s">
        <v>53</v>
      </c>
      <c r="I11" s="8" t="s">
        <v>8384</v>
      </c>
      <c r="J11" s="61">
        <v>0</v>
      </c>
      <c r="K11" s="8">
        <v>1</v>
      </c>
      <c r="L11" s="8">
        <v>4</v>
      </c>
      <c r="M11" s="8" t="s">
        <v>55</v>
      </c>
      <c r="N11" s="8" t="s">
        <v>8379</v>
      </c>
      <c r="O11" s="8" t="s">
        <v>8380</v>
      </c>
      <c r="P11" s="48">
        <v>3</v>
      </c>
      <c r="Q11" s="8" t="s">
        <v>56</v>
      </c>
      <c r="R11" s="8">
        <v>4</v>
      </c>
      <c r="S11" s="8">
        <v>0</v>
      </c>
      <c r="T11" s="8" t="b">
        <v>0</v>
      </c>
      <c r="U11" s="8">
        <v>420</v>
      </c>
      <c r="V11" s="8">
        <v>391</v>
      </c>
      <c r="W11" s="8">
        <v>301</v>
      </c>
      <c r="X11" s="8">
        <v>0</v>
      </c>
      <c r="Y11" s="8">
        <v>0</v>
      </c>
      <c r="Z11" s="48">
        <v>-26</v>
      </c>
      <c r="AA11" s="8" t="s">
        <v>51</v>
      </c>
      <c r="AB11" s="8">
        <v>4</v>
      </c>
      <c r="AC11" s="8">
        <v>0</v>
      </c>
      <c r="AD11" s="8"/>
      <c r="AE11" s="8">
        <v>1</v>
      </c>
      <c r="AF11" s="8">
        <v>0</v>
      </c>
      <c r="AG11" s="8">
        <v>420</v>
      </c>
      <c r="AH11" s="9">
        <v>46188</v>
      </c>
      <c r="AI11" s="47">
        <v>46188.354166666664</v>
      </c>
      <c r="AJ11" s="47">
        <v>46188.356249999997</v>
      </c>
      <c r="AK11" s="47">
        <v>46188.645833333336</v>
      </c>
      <c r="AL11" s="47">
        <v>46188.62777777778</v>
      </c>
      <c r="AO11" s="24" t="s">
        <v>8326</v>
      </c>
      <c r="AP11" s="24" t="s">
        <v>53</v>
      </c>
      <c r="AQ11" s="24" t="s">
        <v>49</v>
      </c>
      <c r="AR11" s="24" t="s">
        <v>64</v>
      </c>
      <c r="AS11" s="24" t="s">
        <v>59</v>
      </c>
      <c r="AT11" s="24" t="s">
        <v>52</v>
      </c>
      <c r="AU11" s="49">
        <v>46174</v>
      </c>
      <c r="AV11" s="24" t="s">
        <v>8382</v>
      </c>
      <c r="AW11" s="24" t="s">
        <v>8379</v>
      </c>
      <c r="AX11" s="24" t="s">
        <v>8380</v>
      </c>
      <c r="AY11" s="24">
        <v>0</v>
      </c>
    </row>
    <row r="12" spans="1:67" ht="20" customHeight="1">
      <c r="A12" s="1"/>
      <c r="B12" s="8" t="s">
        <v>8326</v>
      </c>
      <c r="C12" s="8" t="s">
        <v>49</v>
      </c>
      <c r="D12" s="9">
        <v>46174</v>
      </c>
      <c r="E12" s="8" t="s">
        <v>52</v>
      </c>
      <c r="F12" s="8" t="s">
        <v>50</v>
      </c>
      <c r="G12" s="8" t="s">
        <v>61</v>
      </c>
      <c r="H12" s="8" t="s">
        <v>53</v>
      </c>
      <c r="I12" s="8" t="s">
        <v>8384</v>
      </c>
      <c r="J12" s="61">
        <v>0</v>
      </c>
      <c r="K12" s="8">
        <v>1</v>
      </c>
      <c r="L12" s="8">
        <v>4</v>
      </c>
      <c r="M12" s="8" t="s">
        <v>55</v>
      </c>
      <c r="N12" s="8" t="s">
        <v>8379</v>
      </c>
      <c r="O12" s="8" t="s">
        <v>8380</v>
      </c>
      <c r="P12" s="48">
        <v>6</v>
      </c>
      <c r="Q12" s="8" t="s">
        <v>56</v>
      </c>
      <c r="R12" s="8">
        <v>4</v>
      </c>
      <c r="S12" s="8">
        <v>0</v>
      </c>
      <c r="T12" s="8" t="b">
        <v>0</v>
      </c>
      <c r="U12" s="8">
        <v>480</v>
      </c>
      <c r="V12" s="8">
        <v>460</v>
      </c>
      <c r="W12" s="8">
        <v>361</v>
      </c>
      <c r="X12" s="8">
        <v>0</v>
      </c>
      <c r="Y12" s="8">
        <v>0</v>
      </c>
      <c r="Z12" s="48">
        <v>-14</v>
      </c>
      <c r="AA12" s="8" t="s">
        <v>51</v>
      </c>
      <c r="AB12" s="8">
        <v>4</v>
      </c>
      <c r="AC12" s="8">
        <v>0</v>
      </c>
      <c r="AD12" s="8"/>
      <c r="AE12" s="8">
        <v>1</v>
      </c>
      <c r="AF12" s="8">
        <v>0</v>
      </c>
      <c r="AG12" s="8">
        <v>480</v>
      </c>
      <c r="AH12" s="9">
        <v>46192</v>
      </c>
      <c r="AI12" s="47">
        <v>46192.354166666664</v>
      </c>
      <c r="AJ12" s="47">
        <v>46192.35833333333</v>
      </c>
      <c r="AK12" s="47">
        <v>46192.6875</v>
      </c>
      <c r="AL12" s="47">
        <v>46192.677777777775</v>
      </c>
      <c r="AO12" s="24" t="s">
        <v>8326</v>
      </c>
      <c r="AP12" s="24" t="s">
        <v>53</v>
      </c>
      <c r="AQ12" s="24" t="s">
        <v>49</v>
      </c>
      <c r="AR12" s="24" t="s">
        <v>64</v>
      </c>
      <c r="AS12" s="24" t="s">
        <v>62</v>
      </c>
      <c r="AT12" s="24" t="s">
        <v>52</v>
      </c>
      <c r="AU12" s="49">
        <v>46174</v>
      </c>
      <c r="AV12" s="24" t="s">
        <v>8382</v>
      </c>
      <c r="AW12" s="24" t="s">
        <v>8379</v>
      </c>
      <c r="AX12" s="24" t="s">
        <v>8380</v>
      </c>
      <c r="AY12" s="24">
        <v>0</v>
      </c>
    </row>
    <row r="13" spans="1:67" ht="20" customHeight="1">
      <c r="A13" s="1"/>
      <c r="B13" s="8" t="s">
        <v>8326</v>
      </c>
      <c r="C13" s="8" t="s">
        <v>49</v>
      </c>
      <c r="D13" s="9">
        <v>46174</v>
      </c>
      <c r="E13" s="8" t="s">
        <v>52</v>
      </c>
      <c r="F13" s="8" t="s">
        <v>50</v>
      </c>
      <c r="G13" s="8" t="s">
        <v>59</v>
      </c>
      <c r="H13" s="8" t="s">
        <v>53</v>
      </c>
      <c r="I13" s="8" t="s">
        <v>8384</v>
      </c>
      <c r="J13" s="61">
        <v>0</v>
      </c>
      <c r="K13" s="8">
        <v>1</v>
      </c>
      <c r="L13" s="8">
        <v>4</v>
      </c>
      <c r="M13" s="8" t="s">
        <v>55</v>
      </c>
      <c r="N13" s="8" t="s">
        <v>8379</v>
      </c>
      <c r="O13" s="8" t="s">
        <v>8380</v>
      </c>
      <c r="P13" s="48">
        <v>2</v>
      </c>
      <c r="Q13" s="8" t="s">
        <v>56</v>
      </c>
      <c r="R13" s="8">
        <v>4</v>
      </c>
      <c r="S13" s="8">
        <v>0</v>
      </c>
      <c r="T13" s="8" t="b">
        <v>0</v>
      </c>
      <c r="U13" s="8">
        <v>540</v>
      </c>
      <c r="V13" s="8">
        <v>507</v>
      </c>
      <c r="W13" s="8">
        <v>403</v>
      </c>
      <c r="X13" s="8">
        <v>0</v>
      </c>
      <c r="Y13" s="8">
        <v>0</v>
      </c>
      <c r="Z13" s="48">
        <v>-31</v>
      </c>
      <c r="AA13" s="8" t="s">
        <v>51</v>
      </c>
      <c r="AB13" s="8">
        <v>4</v>
      </c>
      <c r="AC13" s="8">
        <v>0</v>
      </c>
      <c r="AD13" s="8"/>
      <c r="AE13" s="8">
        <v>1</v>
      </c>
      <c r="AF13" s="8">
        <v>0</v>
      </c>
      <c r="AG13" s="8">
        <v>540</v>
      </c>
      <c r="AH13" s="9">
        <v>46199</v>
      </c>
      <c r="AI13" s="47">
        <v>46199.354166666664</v>
      </c>
      <c r="AJ13" s="47">
        <v>46199.355555555558</v>
      </c>
      <c r="AK13" s="47">
        <v>46199.729166666664</v>
      </c>
      <c r="AL13" s="47">
        <v>46199.707638888889</v>
      </c>
      <c r="AO13" s="24" t="s">
        <v>8326</v>
      </c>
      <c r="AP13" s="24" t="s">
        <v>53</v>
      </c>
      <c r="AQ13" s="24" t="s">
        <v>49</v>
      </c>
      <c r="AR13" s="24" t="s">
        <v>50</v>
      </c>
      <c r="AS13" s="24" t="s">
        <v>57</v>
      </c>
      <c r="AT13" s="24" t="s">
        <v>52</v>
      </c>
      <c r="AU13" s="49">
        <v>46174</v>
      </c>
      <c r="AV13" s="24" t="s">
        <v>8382</v>
      </c>
      <c r="AW13" s="24" t="s">
        <v>8379</v>
      </c>
      <c r="AX13" s="24" t="s">
        <v>8380</v>
      </c>
      <c r="AY13" s="24">
        <v>0</v>
      </c>
    </row>
    <row r="14" spans="1:67" ht="20" customHeight="1">
      <c r="A14" s="1"/>
      <c r="B14" s="8" t="s">
        <v>8326</v>
      </c>
      <c r="C14" s="8" t="s">
        <v>49</v>
      </c>
      <c r="D14" s="9">
        <v>46174</v>
      </c>
      <c r="E14" s="8" t="s">
        <v>52</v>
      </c>
      <c r="F14" s="8" t="s">
        <v>64</v>
      </c>
      <c r="G14" s="8" t="s">
        <v>62</v>
      </c>
      <c r="H14" s="8" t="s">
        <v>53</v>
      </c>
      <c r="I14" s="8" t="s">
        <v>8384</v>
      </c>
      <c r="J14" s="61">
        <v>0</v>
      </c>
      <c r="K14" s="8">
        <v>1</v>
      </c>
      <c r="L14" s="8">
        <v>4</v>
      </c>
      <c r="M14" s="8" t="s">
        <v>66</v>
      </c>
      <c r="N14" s="8" t="s">
        <v>8379</v>
      </c>
      <c r="O14" s="8" t="s">
        <v>8380</v>
      </c>
      <c r="P14" s="48">
        <v>6</v>
      </c>
      <c r="Q14" s="8" t="s">
        <v>56</v>
      </c>
      <c r="R14" s="8">
        <v>4</v>
      </c>
      <c r="S14" s="8">
        <v>0</v>
      </c>
      <c r="T14" s="8" t="b">
        <v>0</v>
      </c>
      <c r="U14" s="8">
        <v>270</v>
      </c>
      <c r="V14" s="8">
        <v>242</v>
      </c>
      <c r="W14" s="8">
        <v>156</v>
      </c>
      <c r="X14" s="8">
        <v>0</v>
      </c>
      <c r="Y14" s="8">
        <v>0</v>
      </c>
      <c r="Z14" s="48">
        <v>-22</v>
      </c>
      <c r="AA14" s="8" t="s">
        <v>65</v>
      </c>
      <c r="AB14" s="8">
        <v>4</v>
      </c>
      <c r="AC14" s="8">
        <v>0</v>
      </c>
      <c r="AD14" s="8"/>
      <c r="AE14" s="8">
        <v>1</v>
      </c>
      <c r="AF14" s="8">
        <v>0</v>
      </c>
      <c r="AG14" s="8">
        <v>270</v>
      </c>
      <c r="AH14" s="9">
        <v>46174</v>
      </c>
      <c r="AI14" s="47">
        <v>46174.333333333336</v>
      </c>
      <c r="AJ14" s="47">
        <v>46174.337500000001</v>
      </c>
      <c r="AK14" s="47">
        <v>46174.520833333336</v>
      </c>
      <c r="AL14" s="47">
        <v>46174.505555555559</v>
      </c>
      <c r="AO14" s="24" t="s">
        <v>8326</v>
      </c>
      <c r="AP14" s="24" t="s">
        <v>53</v>
      </c>
      <c r="AQ14" s="24" t="s">
        <v>49</v>
      </c>
      <c r="AR14" s="24" t="s">
        <v>50</v>
      </c>
      <c r="AS14" s="24" t="s">
        <v>59</v>
      </c>
      <c r="AT14" s="24" t="s">
        <v>52</v>
      </c>
      <c r="AU14" s="49">
        <v>46174</v>
      </c>
      <c r="AV14" s="24" t="s">
        <v>8382</v>
      </c>
      <c r="AW14" s="24" t="s">
        <v>8379</v>
      </c>
      <c r="AX14" s="24" t="s">
        <v>8380</v>
      </c>
      <c r="AY14" s="24">
        <v>0</v>
      </c>
    </row>
    <row r="15" spans="1:67" ht="20" customHeight="1">
      <c r="A15" s="1"/>
      <c r="B15" s="8" t="s">
        <v>8326</v>
      </c>
      <c r="C15" s="8" t="s">
        <v>49</v>
      </c>
      <c r="D15" s="9">
        <v>46174</v>
      </c>
      <c r="E15" s="8" t="s">
        <v>52</v>
      </c>
      <c r="F15" s="8" t="s">
        <v>64</v>
      </c>
      <c r="G15" s="8" t="s">
        <v>59</v>
      </c>
      <c r="H15" s="8" t="s">
        <v>53</v>
      </c>
      <c r="I15" s="8" t="s">
        <v>8384</v>
      </c>
      <c r="J15" s="61">
        <v>0</v>
      </c>
      <c r="K15" s="8">
        <v>1</v>
      </c>
      <c r="L15" s="8">
        <v>4</v>
      </c>
      <c r="M15" s="8" t="s">
        <v>66</v>
      </c>
      <c r="N15" s="8" t="s">
        <v>8379</v>
      </c>
      <c r="O15" s="8" t="s">
        <v>8380</v>
      </c>
      <c r="P15" s="48">
        <v>4</v>
      </c>
      <c r="Q15" s="8" t="s">
        <v>56</v>
      </c>
      <c r="R15" s="8">
        <v>4</v>
      </c>
      <c r="S15" s="8">
        <v>0</v>
      </c>
      <c r="T15" s="8" t="b">
        <v>0</v>
      </c>
      <c r="U15" s="8">
        <v>540</v>
      </c>
      <c r="V15" s="8">
        <v>498</v>
      </c>
      <c r="W15" s="8">
        <v>354</v>
      </c>
      <c r="X15" s="8">
        <v>0</v>
      </c>
      <c r="Y15" s="8">
        <v>0</v>
      </c>
      <c r="Z15" s="48">
        <v>-38</v>
      </c>
      <c r="AA15" s="8" t="s">
        <v>65</v>
      </c>
      <c r="AB15" s="8">
        <v>4</v>
      </c>
      <c r="AC15" s="8">
        <v>0</v>
      </c>
      <c r="AD15" s="8"/>
      <c r="AE15" s="8">
        <v>1</v>
      </c>
      <c r="AF15" s="8">
        <v>0</v>
      </c>
      <c r="AG15" s="8">
        <v>540</v>
      </c>
      <c r="AH15" s="9">
        <v>46175</v>
      </c>
      <c r="AI15" s="47">
        <v>46175.333333333336</v>
      </c>
      <c r="AJ15" s="47">
        <v>46175.336111111108</v>
      </c>
      <c r="AK15" s="47">
        <v>46175.708333333336</v>
      </c>
      <c r="AL15" s="47">
        <v>46175.681944444441</v>
      </c>
      <c r="AO15" s="24" t="s">
        <v>8326</v>
      </c>
      <c r="AP15" s="24" t="s">
        <v>53</v>
      </c>
      <c r="AQ15" s="24" t="s">
        <v>49</v>
      </c>
      <c r="AR15" s="24" t="s">
        <v>50</v>
      </c>
      <c r="AS15" s="24" t="s">
        <v>61</v>
      </c>
      <c r="AT15" s="24" t="s">
        <v>52</v>
      </c>
      <c r="AU15" s="49">
        <v>46174</v>
      </c>
      <c r="AV15" s="24" t="s">
        <v>8382</v>
      </c>
      <c r="AW15" s="24" t="s">
        <v>8379</v>
      </c>
      <c r="AX15" s="24" t="s">
        <v>8380</v>
      </c>
      <c r="AY15" s="24">
        <v>0</v>
      </c>
    </row>
    <row r="16" spans="1:67" ht="20" customHeight="1">
      <c r="A16" s="1"/>
      <c r="B16" s="8" t="s">
        <v>8326</v>
      </c>
      <c r="C16" s="8" t="s">
        <v>49</v>
      </c>
      <c r="D16" s="9">
        <v>46174</v>
      </c>
      <c r="E16" s="8" t="s">
        <v>52</v>
      </c>
      <c r="F16" s="8" t="s">
        <v>64</v>
      </c>
      <c r="G16" s="8" t="s">
        <v>67</v>
      </c>
      <c r="H16" s="8" t="s">
        <v>53</v>
      </c>
      <c r="I16" s="8" t="s">
        <v>8384</v>
      </c>
      <c r="J16" s="61">
        <v>0</v>
      </c>
      <c r="K16" s="8">
        <v>1</v>
      </c>
      <c r="L16" s="8">
        <v>4</v>
      </c>
      <c r="M16" s="8" t="s">
        <v>66</v>
      </c>
      <c r="N16" s="8" t="s">
        <v>8379</v>
      </c>
      <c r="O16" s="8" t="s">
        <v>8380</v>
      </c>
      <c r="P16" s="48">
        <v>7</v>
      </c>
      <c r="Q16" s="8" t="s">
        <v>56</v>
      </c>
      <c r="R16" s="8">
        <v>4</v>
      </c>
      <c r="S16" s="8">
        <v>0</v>
      </c>
      <c r="T16" s="8" t="b">
        <v>0</v>
      </c>
      <c r="U16" s="8">
        <v>360</v>
      </c>
      <c r="V16" s="8">
        <v>324</v>
      </c>
      <c r="W16" s="8">
        <v>249</v>
      </c>
      <c r="X16" s="8">
        <v>0</v>
      </c>
      <c r="Y16" s="8">
        <v>0</v>
      </c>
      <c r="Z16" s="48">
        <v>-29</v>
      </c>
      <c r="AA16" s="8" t="s">
        <v>65</v>
      </c>
      <c r="AB16" s="8">
        <v>4</v>
      </c>
      <c r="AC16" s="8">
        <v>0</v>
      </c>
      <c r="AD16" s="8"/>
      <c r="AE16" s="8">
        <v>1</v>
      </c>
      <c r="AF16" s="8">
        <v>0</v>
      </c>
      <c r="AG16" s="8">
        <v>360</v>
      </c>
      <c r="AH16" s="9">
        <v>46177</v>
      </c>
      <c r="AI16" s="47">
        <v>46177.354166666664</v>
      </c>
      <c r="AJ16" s="47">
        <v>46177.359027777777</v>
      </c>
      <c r="AK16" s="47">
        <v>46177.604166666664</v>
      </c>
      <c r="AL16" s="47">
        <v>46177.584027777775</v>
      </c>
      <c r="AO16" s="24" t="s">
        <v>8326</v>
      </c>
      <c r="AP16" s="24" t="s">
        <v>53</v>
      </c>
      <c r="AQ16" s="24" t="s">
        <v>49</v>
      </c>
      <c r="AR16" s="24" t="s">
        <v>77</v>
      </c>
      <c r="AS16" s="24" t="s">
        <v>79</v>
      </c>
      <c r="AT16" s="24" t="s">
        <v>52</v>
      </c>
      <c r="AU16" s="49">
        <v>46174</v>
      </c>
      <c r="AV16" s="24" t="s">
        <v>8382</v>
      </c>
      <c r="AW16" s="24" t="s">
        <v>8379</v>
      </c>
      <c r="AX16" s="24" t="s">
        <v>8380</v>
      </c>
      <c r="AY16" s="24">
        <v>0</v>
      </c>
    </row>
    <row r="17" spans="1:51" ht="20" customHeight="1">
      <c r="A17" s="1"/>
      <c r="B17" s="8" t="s">
        <v>8326</v>
      </c>
      <c r="C17" s="8" t="s">
        <v>49</v>
      </c>
      <c r="D17" s="9">
        <v>46174</v>
      </c>
      <c r="E17" s="8" t="s">
        <v>52</v>
      </c>
      <c r="F17" s="8" t="s">
        <v>64</v>
      </c>
      <c r="G17" s="8" t="s">
        <v>62</v>
      </c>
      <c r="H17" s="8" t="s">
        <v>53</v>
      </c>
      <c r="I17" s="8" t="s">
        <v>8384</v>
      </c>
      <c r="J17" s="61">
        <v>0</v>
      </c>
      <c r="K17" s="8">
        <v>1</v>
      </c>
      <c r="L17" s="8">
        <v>4</v>
      </c>
      <c r="M17" s="8" t="s">
        <v>66</v>
      </c>
      <c r="N17" s="8" t="s">
        <v>8379</v>
      </c>
      <c r="O17" s="8" t="s">
        <v>8380</v>
      </c>
      <c r="P17" s="48">
        <v>8</v>
      </c>
      <c r="Q17" s="8" t="s">
        <v>56</v>
      </c>
      <c r="R17" s="8">
        <v>4</v>
      </c>
      <c r="S17" s="8">
        <v>0</v>
      </c>
      <c r="T17" s="8" t="b">
        <v>0</v>
      </c>
      <c r="U17" s="8">
        <v>420</v>
      </c>
      <c r="V17" s="8">
        <v>364</v>
      </c>
      <c r="W17" s="8">
        <v>273</v>
      </c>
      <c r="X17" s="8">
        <v>0</v>
      </c>
      <c r="Y17" s="8">
        <v>0</v>
      </c>
      <c r="Z17" s="48">
        <v>-48</v>
      </c>
      <c r="AA17" s="8" t="s">
        <v>65</v>
      </c>
      <c r="AB17" s="8">
        <v>4</v>
      </c>
      <c r="AC17" s="8">
        <v>0</v>
      </c>
      <c r="AD17" s="8"/>
      <c r="AE17" s="8">
        <v>1</v>
      </c>
      <c r="AF17" s="8">
        <v>0</v>
      </c>
      <c r="AG17" s="8">
        <v>420</v>
      </c>
      <c r="AH17" s="9">
        <v>46178</v>
      </c>
      <c r="AI17" s="47">
        <v>46178.333333333336</v>
      </c>
      <c r="AJ17" s="47">
        <v>46178.338888888888</v>
      </c>
      <c r="AK17" s="47">
        <v>46178.625</v>
      </c>
      <c r="AL17" s="47">
        <v>46178.591666666667</v>
      </c>
      <c r="AO17" s="24" t="s">
        <v>8326</v>
      </c>
      <c r="AP17" s="24" t="s">
        <v>53</v>
      </c>
      <c r="AQ17" s="24" t="s">
        <v>49</v>
      </c>
      <c r="AR17" s="24" t="s">
        <v>50</v>
      </c>
      <c r="AS17" s="24" t="s">
        <v>54</v>
      </c>
      <c r="AT17" s="24" t="s">
        <v>52</v>
      </c>
      <c r="AU17" s="49">
        <v>46174</v>
      </c>
      <c r="AV17" s="24" t="s">
        <v>8382</v>
      </c>
      <c r="AW17" s="24" t="s">
        <v>8383</v>
      </c>
      <c r="AX17" s="24" t="s">
        <v>8380</v>
      </c>
      <c r="AY17" s="24">
        <v>0</v>
      </c>
    </row>
    <row r="18" spans="1:51" ht="20" customHeight="1">
      <c r="A18" s="1"/>
      <c r="B18" s="8" t="s">
        <v>8326</v>
      </c>
      <c r="C18" s="8" t="s">
        <v>49</v>
      </c>
      <c r="D18" s="9">
        <v>46174</v>
      </c>
      <c r="E18" s="8" t="s">
        <v>52</v>
      </c>
      <c r="F18" s="8" t="s">
        <v>64</v>
      </c>
      <c r="G18" s="8" t="s">
        <v>68</v>
      </c>
      <c r="H18" s="8" t="s">
        <v>53</v>
      </c>
      <c r="I18" s="8" t="s">
        <v>8384</v>
      </c>
      <c r="J18" s="61">
        <v>0</v>
      </c>
      <c r="K18" s="8">
        <v>1</v>
      </c>
      <c r="L18" s="8">
        <v>4</v>
      </c>
      <c r="M18" s="8" t="s">
        <v>66</v>
      </c>
      <c r="N18" s="8" t="s">
        <v>8379</v>
      </c>
      <c r="O18" s="8" t="s">
        <v>8380</v>
      </c>
      <c r="P18" s="48">
        <v>7</v>
      </c>
      <c r="Q18" s="8" t="s">
        <v>56</v>
      </c>
      <c r="R18" s="8">
        <v>4</v>
      </c>
      <c r="S18" s="8">
        <v>0</v>
      </c>
      <c r="T18" s="8" t="b">
        <v>0</v>
      </c>
      <c r="U18" s="8">
        <v>480</v>
      </c>
      <c r="V18" s="8">
        <v>450</v>
      </c>
      <c r="W18" s="8">
        <v>331</v>
      </c>
      <c r="X18" s="8">
        <v>0</v>
      </c>
      <c r="Y18" s="8">
        <v>0</v>
      </c>
      <c r="Z18" s="48">
        <v>-23</v>
      </c>
      <c r="AA18" s="8" t="s">
        <v>65</v>
      </c>
      <c r="AB18" s="8">
        <v>4</v>
      </c>
      <c r="AC18" s="8">
        <v>0</v>
      </c>
      <c r="AD18" s="8"/>
      <c r="AE18" s="8">
        <v>1</v>
      </c>
      <c r="AF18" s="8">
        <v>0</v>
      </c>
      <c r="AG18" s="8">
        <v>480</v>
      </c>
      <c r="AH18" s="9">
        <v>46179</v>
      </c>
      <c r="AI18" s="47">
        <v>46179.333333333336</v>
      </c>
      <c r="AJ18" s="47">
        <v>46179.338194444441</v>
      </c>
      <c r="AK18" s="47">
        <v>46179.666666666664</v>
      </c>
      <c r="AL18" s="47">
        <v>46179.650694444441</v>
      </c>
      <c r="AO18" s="24" t="s">
        <v>8326</v>
      </c>
      <c r="AP18" s="24" t="s">
        <v>53</v>
      </c>
      <c r="AQ18" s="24" t="s">
        <v>49</v>
      </c>
      <c r="AR18" s="24" t="s">
        <v>64</v>
      </c>
      <c r="AS18" s="24" t="s">
        <v>54</v>
      </c>
      <c r="AT18" s="24" t="s">
        <v>52</v>
      </c>
      <c r="AU18" s="49">
        <v>46174</v>
      </c>
      <c r="AV18" s="24" t="s">
        <v>8382</v>
      </c>
      <c r="AW18" s="24" t="s">
        <v>8383</v>
      </c>
      <c r="AX18" s="24" t="s">
        <v>8380</v>
      </c>
      <c r="AY18" s="24">
        <v>0</v>
      </c>
    </row>
    <row r="19" spans="1:51" ht="20" customHeight="1">
      <c r="A19" s="1"/>
      <c r="B19" s="8" t="s">
        <v>8326</v>
      </c>
      <c r="C19" s="8" t="s">
        <v>49</v>
      </c>
      <c r="D19" s="9">
        <v>46174</v>
      </c>
      <c r="E19" s="8" t="s">
        <v>52</v>
      </c>
      <c r="F19" s="8" t="s">
        <v>64</v>
      </c>
      <c r="G19" s="8" t="s">
        <v>68</v>
      </c>
      <c r="H19" s="8" t="s">
        <v>53</v>
      </c>
      <c r="I19" s="8" t="s">
        <v>8384</v>
      </c>
      <c r="J19" s="61">
        <v>0</v>
      </c>
      <c r="K19" s="8">
        <v>1</v>
      </c>
      <c r="L19" s="8">
        <v>4</v>
      </c>
      <c r="M19" s="8" t="s">
        <v>66</v>
      </c>
      <c r="N19" s="8" t="s">
        <v>8379</v>
      </c>
      <c r="O19" s="8" t="s">
        <v>8380</v>
      </c>
      <c r="P19" s="48">
        <v>6</v>
      </c>
      <c r="Q19" s="8" t="s">
        <v>56</v>
      </c>
      <c r="R19" s="8">
        <v>4</v>
      </c>
      <c r="S19" s="8">
        <v>0</v>
      </c>
      <c r="T19" s="8" t="b">
        <v>0</v>
      </c>
      <c r="U19" s="8">
        <v>540</v>
      </c>
      <c r="V19" s="8">
        <v>495</v>
      </c>
      <c r="W19" s="8">
        <v>368</v>
      </c>
      <c r="X19" s="8">
        <v>0</v>
      </c>
      <c r="Y19" s="8">
        <v>0</v>
      </c>
      <c r="Z19" s="48">
        <v>-39</v>
      </c>
      <c r="AA19" s="8" t="s">
        <v>65</v>
      </c>
      <c r="AB19" s="8">
        <v>4</v>
      </c>
      <c r="AC19" s="8">
        <v>0</v>
      </c>
      <c r="AD19" s="8"/>
      <c r="AE19" s="8">
        <v>1</v>
      </c>
      <c r="AF19" s="8">
        <v>0</v>
      </c>
      <c r="AG19" s="8">
        <v>540</v>
      </c>
      <c r="AH19" s="9">
        <v>46184</v>
      </c>
      <c r="AI19" s="47">
        <v>46184.333333333336</v>
      </c>
      <c r="AJ19" s="47">
        <v>46184.337500000001</v>
      </c>
      <c r="AK19" s="47">
        <v>46184.708333333336</v>
      </c>
      <c r="AL19" s="47">
        <v>46184.681250000001</v>
      </c>
      <c r="AO19" s="24" t="s">
        <v>8326</v>
      </c>
      <c r="AP19" s="24" t="s">
        <v>53</v>
      </c>
      <c r="AQ19" s="24" t="s">
        <v>49</v>
      </c>
      <c r="AR19" s="24" t="s">
        <v>50</v>
      </c>
      <c r="AS19" s="24" t="s">
        <v>57</v>
      </c>
      <c r="AT19" s="24" t="s">
        <v>52</v>
      </c>
      <c r="AU19" s="49">
        <v>46174</v>
      </c>
      <c r="AV19" s="24" t="s">
        <v>8382</v>
      </c>
      <c r="AW19" s="24" t="s">
        <v>8383</v>
      </c>
      <c r="AX19" s="24" t="s">
        <v>8380</v>
      </c>
      <c r="AY19" s="24">
        <v>0</v>
      </c>
    </row>
    <row r="20" spans="1:51" ht="20" customHeight="1">
      <c r="A20" s="1"/>
      <c r="B20" s="8" t="s">
        <v>8326</v>
      </c>
      <c r="C20" s="8" t="s">
        <v>49</v>
      </c>
      <c r="D20" s="9">
        <v>46174</v>
      </c>
      <c r="E20" s="8" t="s">
        <v>52</v>
      </c>
      <c r="F20" s="8" t="s">
        <v>64</v>
      </c>
      <c r="G20" s="8" t="s">
        <v>67</v>
      </c>
      <c r="H20" s="8" t="s">
        <v>53</v>
      </c>
      <c r="I20" s="8" t="s">
        <v>8384</v>
      </c>
      <c r="J20" s="61">
        <v>0</v>
      </c>
      <c r="K20" s="8">
        <v>1</v>
      </c>
      <c r="L20" s="8">
        <v>4</v>
      </c>
      <c r="M20" s="8" t="s">
        <v>66</v>
      </c>
      <c r="N20" s="8" t="s">
        <v>8379</v>
      </c>
      <c r="O20" s="8" t="s">
        <v>8380</v>
      </c>
      <c r="P20" s="48">
        <v>2</v>
      </c>
      <c r="Q20" s="8" t="s">
        <v>56</v>
      </c>
      <c r="R20" s="8">
        <v>4</v>
      </c>
      <c r="S20" s="8">
        <v>0</v>
      </c>
      <c r="T20" s="8" t="b">
        <v>0</v>
      </c>
      <c r="U20" s="8">
        <v>540</v>
      </c>
      <c r="V20" s="8">
        <v>503</v>
      </c>
      <c r="W20" s="8">
        <v>383</v>
      </c>
      <c r="X20" s="8">
        <v>0</v>
      </c>
      <c r="Y20" s="8">
        <v>0</v>
      </c>
      <c r="Z20" s="48">
        <v>-35</v>
      </c>
      <c r="AA20" s="8" t="s">
        <v>65</v>
      </c>
      <c r="AB20" s="8">
        <v>4</v>
      </c>
      <c r="AC20" s="8">
        <v>0</v>
      </c>
      <c r="AD20" s="8"/>
      <c r="AE20" s="8">
        <v>1</v>
      </c>
      <c r="AF20" s="8">
        <v>0</v>
      </c>
      <c r="AG20" s="8">
        <v>540</v>
      </c>
      <c r="AH20" s="9">
        <v>46187</v>
      </c>
      <c r="AI20" s="47">
        <v>46187.375</v>
      </c>
      <c r="AJ20" s="47">
        <v>46187.376388888886</v>
      </c>
      <c r="AK20" s="47">
        <v>46187.75</v>
      </c>
      <c r="AL20" s="47">
        <v>46187.725694444445</v>
      </c>
      <c r="AO20" s="24" t="s">
        <v>8326</v>
      </c>
      <c r="AP20" s="24" t="s">
        <v>53</v>
      </c>
      <c r="AQ20" s="24" t="s">
        <v>49</v>
      </c>
      <c r="AR20" s="24" t="s">
        <v>50</v>
      </c>
      <c r="AS20" s="24" t="s">
        <v>59</v>
      </c>
      <c r="AT20" s="24" t="s">
        <v>52</v>
      </c>
      <c r="AU20" s="49">
        <v>46174</v>
      </c>
      <c r="AV20" s="24" t="s">
        <v>8382</v>
      </c>
      <c r="AW20" s="24" t="s">
        <v>8383</v>
      </c>
      <c r="AX20" s="24" t="s">
        <v>8380</v>
      </c>
      <c r="AY20" s="24">
        <v>0</v>
      </c>
    </row>
    <row r="21" spans="1:51" ht="20" customHeight="1">
      <c r="A21" s="1"/>
      <c r="B21" s="8" t="s">
        <v>8326</v>
      </c>
      <c r="C21" s="8" t="s">
        <v>49</v>
      </c>
      <c r="D21" s="9">
        <v>46174</v>
      </c>
      <c r="E21" s="8" t="s">
        <v>52</v>
      </c>
      <c r="F21" s="8" t="s">
        <v>64</v>
      </c>
      <c r="G21" s="8" t="s">
        <v>62</v>
      </c>
      <c r="H21" s="8" t="s">
        <v>53</v>
      </c>
      <c r="I21" s="8" t="s">
        <v>8384</v>
      </c>
      <c r="J21" s="61">
        <v>0</v>
      </c>
      <c r="K21" s="8">
        <v>1</v>
      </c>
      <c r="L21" s="8">
        <v>4</v>
      </c>
      <c r="M21" s="8" t="s">
        <v>66</v>
      </c>
      <c r="N21" s="8" t="s">
        <v>8379</v>
      </c>
      <c r="O21" s="8" t="s">
        <v>8380</v>
      </c>
      <c r="P21" s="48">
        <v>6</v>
      </c>
      <c r="Q21" s="8" t="s">
        <v>56</v>
      </c>
      <c r="R21" s="8">
        <v>4</v>
      </c>
      <c r="S21" s="8">
        <v>0</v>
      </c>
      <c r="T21" s="8" t="b">
        <v>0</v>
      </c>
      <c r="U21" s="8">
        <v>210</v>
      </c>
      <c r="V21" s="8">
        <v>190</v>
      </c>
      <c r="W21" s="8">
        <v>114</v>
      </c>
      <c r="X21" s="8">
        <v>0</v>
      </c>
      <c r="Y21" s="8">
        <v>0</v>
      </c>
      <c r="Z21" s="48">
        <v>-14</v>
      </c>
      <c r="AA21" s="8" t="s">
        <v>65</v>
      </c>
      <c r="AB21" s="8">
        <v>4</v>
      </c>
      <c r="AC21" s="8">
        <v>0</v>
      </c>
      <c r="AD21" s="8"/>
      <c r="AE21" s="8">
        <v>1</v>
      </c>
      <c r="AF21" s="8">
        <v>0</v>
      </c>
      <c r="AG21" s="8">
        <v>210</v>
      </c>
      <c r="AH21" s="9">
        <v>46188</v>
      </c>
      <c r="AI21" s="47">
        <v>46188.5625</v>
      </c>
      <c r="AJ21" s="47">
        <v>46188.566666666666</v>
      </c>
      <c r="AK21" s="47">
        <v>46188.708333333336</v>
      </c>
      <c r="AL21" s="47">
        <v>46188.698611111111</v>
      </c>
      <c r="AO21" s="24" t="s">
        <v>8326</v>
      </c>
      <c r="AP21" s="24" t="s">
        <v>53</v>
      </c>
      <c r="AQ21" s="24" t="s">
        <v>49</v>
      </c>
      <c r="AR21" s="24" t="s">
        <v>64</v>
      </c>
      <c r="AS21" s="24" t="s">
        <v>67</v>
      </c>
      <c r="AT21" s="24" t="s">
        <v>52</v>
      </c>
      <c r="AU21" s="49">
        <v>46174</v>
      </c>
      <c r="AV21" s="24" t="s">
        <v>8382</v>
      </c>
      <c r="AW21" s="24" t="s">
        <v>8383</v>
      </c>
      <c r="AX21" s="24" t="s">
        <v>8380</v>
      </c>
      <c r="AY21" s="24">
        <v>0</v>
      </c>
    </row>
    <row r="22" spans="1:51" ht="20" customHeight="1">
      <c r="A22" s="1"/>
      <c r="B22" s="8" t="s">
        <v>8326</v>
      </c>
      <c r="C22" s="8" t="s">
        <v>49</v>
      </c>
      <c r="D22" s="9">
        <v>46174</v>
      </c>
      <c r="E22" s="8" t="s">
        <v>52</v>
      </c>
      <c r="F22" s="8" t="s">
        <v>64</v>
      </c>
      <c r="G22" s="8" t="s">
        <v>57</v>
      </c>
      <c r="H22" s="8" t="s">
        <v>53</v>
      </c>
      <c r="I22" s="8" t="s">
        <v>8384</v>
      </c>
      <c r="J22" s="61">
        <v>0</v>
      </c>
      <c r="K22" s="8">
        <v>1</v>
      </c>
      <c r="L22" s="8">
        <v>4</v>
      </c>
      <c r="M22" s="8" t="s">
        <v>66</v>
      </c>
      <c r="N22" s="8" t="s">
        <v>8379</v>
      </c>
      <c r="O22" s="8" t="s">
        <v>8380</v>
      </c>
      <c r="P22" s="48">
        <v>3</v>
      </c>
      <c r="Q22" s="8" t="s">
        <v>56</v>
      </c>
      <c r="R22" s="8">
        <v>4</v>
      </c>
      <c r="S22" s="8">
        <v>0</v>
      </c>
      <c r="T22" s="8" t="b">
        <v>0</v>
      </c>
      <c r="U22" s="8">
        <v>210</v>
      </c>
      <c r="V22" s="8">
        <v>188</v>
      </c>
      <c r="W22" s="8">
        <v>123</v>
      </c>
      <c r="X22" s="8">
        <v>0</v>
      </c>
      <c r="Y22" s="8">
        <v>0</v>
      </c>
      <c r="Z22" s="48">
        <v>-19</v>
      </c>
      <c r="AA22" s="8" t="s">
        <v>65</v>
      </c>
      <c r="AB22" s="8">
        <v>4</v>
      </c>
      <c r="AC22" s="8">
        <v>0</v>
      </c>
      <c r="AD22" s="8"/>
      <c r="AE22" s="8">
        <v>1</v>
      </c>
      <c r="AF22" s="8">
        <v>0</v>
      </c>
      <c r="AG22" s="8">
        <v>210</v>
      </c>
      <c r="AH22" s="9">
        <v>46189</v>
      </c>
      <c r="AI22" s="47">
        <v>46189.333333333336</v>
      </c>
      <c r="AJ22" s="47">
        <v>46189.335416666669</v>
      </c>
      <c r="AK22" s="47">
        <v>46189.479166666664</v>
      </c>
      <c r="AL22" s="47">
        <v>46189.46597222222</v>
      </c>
      <c r="AO22" s="24" t="s">
        <v>8326</v>
      </c>
      <c r="AP22" s="24" t="s">
        <v>53</v>
      </c>
      <c r="AQ22" s="24" t="s">
        <v>49</v>
      </c>
      <c r="AR22" s="24" t="s">
        <v>77</v>
      </c>
      <c r="AS22" s="24" t="s">
        <v>79</v>
      </c>
      <c r="AT22" s="24" t="s">
        <v>52</v>
      </c>
      <c r="AU22" s="49">
        <v>46174</v>
      </c>
      <c r="AV22" s="24" t="s">
        <v>8382</v>
      </c>
      <c r="AW22" s="24" t="s">
        <v>8383</v>
      </c>
      <c r="AX22" s="24" t="s">
        <v>8380</v>
      </c>
      <c r="AY22" s="24">
        <v>0</v>
      </c>
    </row>
    <row r="23" spans="1:51" ht="20" customHeight="1">
      <c r="A23" s="1"/>
      <c r="B23" s="8" t="s">
        <v>8326</v>
      </c>
      <c r="C23" s="8" t="s">
        <v>49</v>
      </c>
      <c r="D23" s="9">
        <v>46174</v>
      </c>
      <c r="E23" s="8" t="s">
        <v>52</v>
      </c>
      <c r="F23" s="8" t="s">
        <v>64</v>
      </c>
      <c r="G23" s="8" t="s">
        <v>57</v>
      </c>
      <c r="H23" s="8" t="s">
        <v>53</v>
      </c>
      <c r="I23" s="8" t="s">
        <v>8384</v>
      </c>
      <c r="J23" s="61">
        <v>0</v>
      </c>
      <c r="K23" s="8">
        <v>1</v>
      </c>
      <c r="L23" s="8">
        <v>4</v>
      </c>
      <c r="M23" s="8" t="s">
        <v>66</v>
      </c>
      <c r="N23" s="8" t="s">
        <v>8379</v>
      </c>
      <c r="O23" s="8" t="s">
        <v>8380</v>
      </c>
      <c r="P23" s="48">
        <v>7</v>
      </c>
      <c r="Q23" s="8" t="s">
        <v>56</v>
      </c>
      <c r="R23" s="8">
        <v>4</v>
      </c>
      <c r="S23" s="8">
        <v>0</v>
      </c>
      <c r="T23" s="8" t="b">
        <v>0</v>
      </c>
      <c r="U23" s="8">
        <v>480</v>
      </c>
      <c r="V23" s="8">
        <v>436</v>
      </c>
      <c r="W23" s="8">
        <v>298</v>
      </c>
      <c r="X23" s="8">
        <v>0</v>
      </c>
      <c r="Y23" s="8">
        <v>0</v>
      </c>
      <c r="Z23" s="48">
        <v>-37</v>
      </c>
      <c r="AA23" s="8" t="s">
        <v>65</v>
      </c>
      <c r="AB23" s="8">
        <v>4</v>
      </c>
      <c r="AC23" s="8">
        <v>0</v>
      </c>
      <c r="AD23" s="8"/>
      <c r="AE23" s="8">
        <v>1</v>
      </c>
      <c r="AF23" s="8">
        <v>0</v>
      </c>
      <c r="AG23" s="8">
        <v>480</v>
      </c>
      <c r="AH23" s="9">
        <v>46191</v>
      </c>
      <c r="AI23" s="47">
        <v>46191.375</v>
      </c>
      <c r="AJ23" s="47">
        <v>46191.379861111112</v>
      </c>
      <c r="AK23" s="47">
        <v>46191.708333333336</v>
      </c>
      <c r="AL23" s="47">
        <v>46191.682638888888</v>
      </c>
      <c r="AO23" s="24" t="s">
        <v>8326</v>
      </c>
      <c r="AP23" s="24" t="s">
        <v>53</v>
      </c>
      <c r="AQ23" s="24" t="s">
        <v>49</v>
      </c>
      <c r="AR23" s="24" t="s">
        <v>64</v>
      </c>
      <c r="AS23" s="24" t="s">
        <v>68</v>
      </c>
      <c r="AT23" s="24" t="s">
        <v>52</v>
      </c>
      <c r="AU23" s="49">
        <v>46174</v>
      </c>
      <c r="AV23" s="24" t="s">
        <v>8382</v>
      </c>
      <c r="AW23" s="24" t="s">
        <v>8383</v>
      </c>
      <c r="AX23" s="24" t="s">
        <v>8380</v>
      </c>
      <c r="AY23" s="24">
        <v>0</v>
      </c>
    </row>
    <row r="24" spans="1:51" ht="20" customHeight="1">
      <c r="A24" s="1"/>
      <c r="B24" s="8" t="s">
        <v>8326</v>
      </c>
      <c r="C24" s="8" t="s">
        <v>49</v>
      </c>
      <c r="D24" s="9">
        <v>46174</v>
      </c>
      <c r="E24" s="8" t="s">
        <v>52</v>
      </c>
      <c r="F24" s="8" t="s">
        <v>64</v>
      </c>
      <c r="G24" s="8" t="s">
        <v>54</v>
      </c>
      <c r="H24" s="8" t="s">
        <v>53</v>
      </c>
      <c r="I24" s="8" t="s">
        <v>8384</v>
      </c>
      <c r="J24" s="61">
        <v>0</v>
      </c>
      <c r="K24" s="8">
        <v>1</v>
      </c>
      <c r="L24" s="8">
        <v>4</v>
      </c>
      <c r="M24" s="8" t="s">
        <v>66</v>
      </c>
      <c r="N24" s="8" t="s">
        <v>8379</v>
      </c>
      <c r="O24" s="8" t="s">
        <v>8380</v>
      </c>
      <c r="P24" s="48">
        <v>3</v>
      </c>
      <c r="Q24" s="8" t="s">
        <v>56</v>
      </c>
      <c r="R24" s="8">
        <v>4</v>
      </c>
      <c r="S24" s="8">
        <v>0</v>
      </c>
      <c r="T24" s="8" t="b">
        <v>0</v>
      </c>
      <c r="U24" s="8">
        <v>270</v>
      </c>
      <c r="V24" s="8">
        <v>243</v>
      </c>
      <c r="W24" s="8">
        <v>150</v>
      </c>
      <c r="X24" s="8">
        <v>0</v>
      </c>
      <c r="Y24" s="8">
        <v>0</v>
      </c>
      <c r="Z24" s="48">
        <v>-24</v>
      </c>
      <c r="AA24" s="8" t="s">
        <v>65</v>
      </c>
      <c r="AB24" s="8">
        <v>4</v>
      </c>
      <c r="AC24" s="8">
        <v>0</v>
      </c>
      <c r="AD24" s="8"/>
      <c r="AE24" s="8">
        <v>1</v>
      </c>
      <c r="AF24" s="8">
        <v>0</v>
      </c>
      <c r="AG24" s="8">
        <v>270</v>
      </c>
      <c r="AH24" s="9">
        <v>46192</v>
      </c>
      <c r="AI24" s="47">
        <v>46192.333333333336</v>
      </c>
      <c r="AJ24" s="47">
        <v>46192.335416666669</v>
      </c>
      <c r="AK24" s="47">
        <v>46192.520833333336</v>
      </c>
      <c r="AL24" s="47">
        <v>46192.504166666666</v>
      </c>
      <c r="AO24" s="24" t="s">
        <v>8326</v>
      </c>
      <c r="AP24" s="24" t="s">
        <v>53</v>
      </c>
      <c r="AQ24" s="24" t="s">
        <v>49</v>
      </c>
      <c r="AR24" s="24" t="s">
        <v>64</v>
      </c>
      <c r="AS24" s="24" t="s">
        <v>62</v>
      </c>
      <c r="AT24" s="24" t="s">
        <v>52</v>
      </c>
      <c r="AU24" s="49">
        <v>46174</v>
      </c>
      <c r="AV24" s="24" t="s">
        <v>8382</v>
      </c>
      <c r="AW24" s="24" t="s">
        <v>8383</v>
      </c>
      <c r="AX24" s="24" t="s">
        <v>8380</v>
      </c>
      <c r="AY24" s="24">
        <v>0</v>
      </c>
    </row>
    <row r="25" spans="1:51" ht="20" customHeight="1">
      <c r="A25" s="1"/>
      <c r="B25" s="8" t="s">
        <v>8326</v>
      </c>
      <c r="C25" s="8" t="s">
        <v>49</v>
      </c>
      <c r="D25" s="9">
        <v>46174</v>
      </c>
      <c r="E25" s="8" t="s">
        <v>52</v>
      </c>
      <c r="F25" s="8" t="s">
        <v>64</v>
      </c>
      <c r="G25" s="8" t="s">
        <v>57</v>
      </c>
      <c r="H25" s="8" t="s">
        <v>53</v>
      </c>
      <c r="I25" s="8" t="s">
        <v>8384</v>
      </c>
      <c r="J25" s="61">
        <v>0</v>
      </c>
      <c r="K25" s="8">
        <v>1</v>
      </c>
      <c r="L25" s="8">
        <v>4</v>
      </c>
      <c r="M25" s="8" t="s">
        <v>66</v>
      </c>
      <c r="N25" s="8" t="s">
        <v>8379</v>
      </c>
      <c r="O25" s="8" t="s">
        <v>8380</v>
      </c>
      <c r="P25" s="48">
        <v>10</v>
      </c>
      <c r="Q25" s="8" t="s">
        <v>56</v>
      </c>
      <c r="R25" s="8">
        <v>4</v>
      </c>
      <c r="S25" s="8">
        <v>0</v>
      </c>
      <c r="T25" s="8" t="b">
        <v>0</v>
      </c>
      <c r="U25" s="8">
        <v>300</v>
      </c>
      <c r="V25" s="8">
        <v>269</v>
      </c>
      <c r="W25" s="8">
        <v>189</v>
      </c>
      <c r="X25" s="8">
        <v>0</v>
      </c>
      <c r="Y25" s="8">
        <v>0</v>
      </c>
      <c r="Z25" s="48">
        <v>-21</v>
      </c>
      <c r="AA25" s="8" t="s">
        <v>65</v>
      </c>
      <c r="AB25" s="8">
        <v>4</v>
      </c>
      <c r="AC25" s="8">
        <v>0</v>
      </c>
      <c r="AD25" s="8"/>
      <c r="AE25" s="8">
        <v>1</v>
      </c>
      <c r="AF25" s="8">
        <v>0</v>
      </c>
      <c r="AG25" s="8">
        <v>300</v>
      </c>
      <c r="AH25" s="9">
        <v>46193</v>
      </c>
      <c r="AI25" s="47">
        <v>46193.5625</v>
      </c>
      <c r="AJ25" s="47">
        <v>46193.569444444445</v>
      </c>
      <c r="AK25" s="47">
        <v>46193.770833333336</v>
      </c>
      <c r="AL25" s="47">
        <v>46193.756249999999</v>
      </c>
      <c r="AO25" s="24" t="s">
        <v>8326</v>
      </c>
      <c r="AP25" s="24" t="s">
        <v>53</v>
      </c>
      <c r="AQ25" s="24" t="s">
        <v>49</v>
      </c>
      <c r="AR25" s="24" t="s">
        <v>64</v>
      </c>
      <c r="AS25" s="24" t="s">
        <v>59</v>
      </c>
      <c r="AT25" s="24" t="s">
        <v>52</v>
      </c>
      <c r="AU25" s="49">
        <v>46174</v>
      </c>
      <c r="AV25" s="24" t="s">
        <v>8382</v>
      </c>
      <c r="AW25" s="24" t="s">
        <v>8383</v>
      </c>
      <c r="AX25" s="24" t="s">
        <v>8380</v>
      </c>
      <c r="AY25" s="24">
        <v>0</v>
      </c>
    </row>
    <row r="26" spans="1:51" ht="20" customHeight="1">
      <c r="A26" s="1"/>
      <c r="B26" s="8" t="s">
        <v>8326</v>
      </c>
      <c r="C26" s="8" t="s">
        <v>49</v>
      </c>
      <c r="D26" s="9">
        <v>46174</v>
      </c>
      <c r="E26" s="8" t="s">
        <v>52</v>
      </c>
      <c r="F26" s="8" t="s">
        <v>64</v>
      </c>
      <c r="G26" s="8" t="s">
        <v>57</v>
      </c>
      <c r="H26" s="8" t="s">
        <v>53</v>
      </c>
      <c r="I26" s="8" t="s">
        <v>8384</v>
      </c>
      <c r="J26" s="61">
        <v>0</v>
      </c>
      <c r="K26" s="8">
        <v>1</v>
      </c>
      <c r="L26" s="8">
        <v>4</v>
      </c>
      <c r="M26" s="8" t="s">
        <v>66</v>
      </c>
      <c r="N26" s="8" t="s">
        <v>8379</v>
      </c>
      <c r="O26" s="8" t="s">
        <v>8380</v>
      </c>
      <c r="P26" s="48">
        <v>6</v>
      </c>
      <c r="Q26" s="8" t="s">
        <v>56</v>
      </c>
      <c r="R26" s="8">
        <v>4</v>
      </c>
      <c r="S26" s="8">
        <v>0</v>
      </c>
      <c r="T26" s="8" t="b">
        <v>0</v>
      </c>
      <c r="U26" s="8">
        <v>480</v>
      </c>
      <c r="V26" s="8">
        <v>454</v>
      </c>
      <c r="W26" s="8">
        <v>334</v>
      </c>
      <c r="X26" s="8">
        <v>0</v>
      </c>
      <c r="Y26" s="8">
        <v>0</v>
      </c>
      <c r="Z26" s="48">
        <v>-20</v>
      </c>
      <c r="AA26" s="8" t="s">
        <v>65</v>
      </c>
      <c r="AB26" s="8">
        <v>4</v>
      </c>
      <c r="AC26" s="8">
        <v>0</v>
      </c>
      <c r="AD26" s="8"/>
      <c r="AE26" s="8">
        <v>1</v>
      </c>
      <c r="AF26" s="8">
        <v>0</v>
      </c>
      <c r="AG26" s="8">
        <v>480</v>
      </c>
      <c r="AH26" s="9">
        <v>46198</v>
      </c>
      <c r="AI26" s="47">
        <v>46198.354166666664</v>
      </c>
      <c r="AJ26" s="47">
        <v>46198.35833333333</v>
      </c>
      <c r="AK26" s="47">
        <v>46198.6875</v>
      </c>
      <c r="AL26" s="47">
        <v>46198.673611111109</v>
      </c>
      <c r="AO26" s="24" t="s">
        <v>8326</v>
      </c>
      <c r="AP26" s="24" t="s">
        <v>53</v>
      </c>
      <c r="AQ26" s="24" t="s">
        <v>49</v>
      </c>
      <c r="AR26" s="24" t="s">
        <v>50</v>
      </c>
      <c r="AS26" s="24" t="s">
        <v>61</v>
      </c>
      <c r="AT26" s="24" t="s">
        <v>52</v>
      </c>
      <c r="AU26" s="49">
        <v>46174</v>
      </c>
      <c r="AV26" s="24" t="s">
        <v>8382</v>
      </c>
      <c r="AW26" s="24" t="s">
        <v>8383</v>
      </c>
      <c r="AX26" s="24" t="s">
        <v>8380</v>
      </c>
      <c r="AY26" s="24">
        <v>0</v>
      </c>
    </row>
    <row r="27" spans="1:51" ht="20" customHeight="1">
      <c r="A27" s="1"/>
      <c r="B27" s="8" t="s">
        <v>8326</v>
      </c>
      <c r="C27" s="8" t="s">
        <v>49</v>
      </c>
      <c r="D27" s="9">
        <v>46174</v>
      </c>
      <c r="E27" s="8" t="s">
        <v>52</v>
      </c>
      <c r="F27" s="8" t="s">
        <v>64</v>
      </c>
      <c r="G27" s="8" t="s">
        <v>57</v>
      </c>
      <c r="H27" s="8" t="s">
        <v>53</v>
      </c>
      <c r="I27" s="8" t="s">
        <v>8384</v>
      </c>
      <c r="J27" s="61">
        <v>0</v>
      </c>
      <c r="K27" s="8">
        <v>1</v>
      </c>
      <c r="L27" s="8">
        <v>4</v>
      </c>
      <c r="M27" s="8" t="s">
        <v>66</v>
      </c>
      <c r="N27" s="8" t="s">
        <v>8379</v>
      </c>
      <c r="O27" s="8" t="s">
        <v>8380</v>
      </c>
      <c r="P27" s="48">
        <v>5</v>
      </c>
      <c r="Q27" s="8" t="s">
        <v>56</v>
      </c>
      <c r="R27" s="8">
        <v>4</v>
      </c>
      <c r="S27" s="8">
        <v>0</v>
      </c>
      <c r="T27" s="8" t="b">
        <v>0</v>
      </c>
      <c r="U27" s="8">
        <v>210</v>
      </c>
      <c r="V27" s="8">
        <v>183</v>
      </c>
      <c r="W27" s="8">
        <v>121</v>
      </c>
      <c r="X27" s="8">
        <v>0</v>
      </c>
      <c r="Y27" s="8">
        <v>0</v>
      </c>
      <c r="Z27" s="48">
        <v>-22</v>
      </c>
      <c r="AA27" s="8" t="s">
        <v>65</v>
      </c>
      <c r="AB27" s="8">
        <v>4</v>
      </c>
      <c r="AC27" s="8">
        <v>0</v>
      </c>
      <c r="AD27" s="8"/>
      <c r="AE27" s="8">
        <v>1</v>
      </c>
      <c r="AF27" s="8">
        <v>0</v>
      </c>
      <c r="AG27" s="8">
        <v>210</v>
      </c>
      <c r="AH27" s="9">
        <v>46202</v>
      </c>
      <c r="AI27" s="47">
        <v>46202.541666666664</v>
      </c>
      <c r="AJ27" s="47">
        <v>46202.545138888891</v>
      </c>
      <c r="AK27" s="47">
        <v>46202.6875</v>
      </c>
      <c r="AL27" s="47">
        <v>46202.672222222223</v>
      </c>
      <c r="AO27" s="24" t="s">
        <v>8326</v>
      </c>
      <c r="AP27" s="24" t="s">
        <v>53</v>
      </c>
      <c r="AQ27" s="24" t="s">
        <v>49</v>
      </c>
      <c r="AR27" s="24" t="s">
        <v>64</v>
      </c>
      <c r="AS27" s="24" t="s">
        <v>57</v>
      </c>
      <c r="AT27" s="24" t="s">
        <v>52</v>
      </c>
      <c r="AU27" s="49">
        <v>46174</v>
      </c>
      <c r="AV27" s="24" t="s">
        <v>8382</v>
      </c>
      <c r="AW27" s="24" t="s">
        <v>8383</v>
      </c>
      <c r="AX27" s="24" t="s">
        <v>8380</v>
      </c>
      <c r="AY27" s="24">
        <v>0</v>
      </c>
    </row>
    <row r="28" spans="1:51" ht="20" customHeight="1">
      <c r="A28" s="1"/>
      <c r="B28" s="8" t="s">
        <v>8326</v>
      </c>
      <c r="C28" s="8" t="s">
        <v>49</v>
      </c>
      <c r="D28" s="9">
        <v>46174</v>
      </c>
      <c r="E28" s="8" t="s">
        <v>52</v>
      </c>
      <c r="F28" s="8" t="s">
        <v>64</v>
      </c>
      <c r="G28" s="8" t="s">
        <v>57</v>
      </c>
      <c r="H28" s="8" t="s">
        <v>53</v>
      </c>
      <c r="I28" s="8" t="s">
        <v>8384</v>
      </c>
      <c r="J28" s="61">
        <v>0</v>
      </c>
      <c r="K28" s="8">
        <v>1</v>
      </c>
      <c r="L28" s="8">
        <v>4</v>
      </c>
      <c r="M28" s="8" t="s">
        <v>66</v>
      </c>
      <c r="N28" s="8" t="s">
        <v>8379</v>
      </c>
      <c r="O28" s="8" t="s">
        <v>8380</v>
      </c>
      <c r="P28" s="48">
        <v>5</v>
      </c>
      <c r="Q28" s="8" t="s">
        <v>56</v>
      </c>
      <c r="R28" s="8">
        <v>4</v>
      </c>
      <c r="S28" s="8">
        <v>0</v>
      </c>
      <c r="T28" s="8" t="b">
        <v>0</v>
      </c>
      <c r="U28" s="8">
        <v>210</v>
      </c>
      <c r="V28" s="8">
        <v>178</v>
      </c>
      <c r="W28" s="8">
        <v>110</v>
      </c>
      <c r="X28" s="8">
        <v>0</v>
      </c>
      <c r="Y28" s="8">
        <v>0</v>
      </c>
      <c r="Z28" s="48">
        <v>-27</v>
      </c>
      <c r="AA28" s="8" t="s">
        <v>65</v>
      </c>
      <c r="AB28" s="8">
        <v>4</v>
      </c>
      <c r="AC28" s="8">
        <v>0</v>
      </c>
      <c r="AD28" s="8"/>
      <c r="AE28" s="8">
        <v>1</v>
      </c>
      <c r="AF28" s="8">
        <v>0</v>
      </c>
      <c r="AG28" s="8">
        <v>210</v>
      </c>
      <c r="AH28" s="9">
        <v>46203</v>
      </c>
      <c r="AI28" s="47">
        <v>46203.375</v>
      </c>
      <c r="AJ28" s="47">
        <v>46203.378472222219</v>
      </c>
      <c r="AK28" s="47">
        <v>46203.520833333336</v>
      </c>
      <c r="AL28" s="47">
        <v>46203.502083333333</v>
      </c>
      <c r="AO28" s="24" t="s">
        <v>8326</v>
      </c>
      <c r="AP28" s="24" t="s">
        <v>53</v>
      </c>
      <c r="AQ28" s="24" t="s">
        <v>49</v>
      </c>
      <c r="AR28" s="24" t="s">
        <v>64</v>
      </c>
      <c r="AS28" s="24" t="s">
        <v>67</v>
      </c>
      <c r="AT28" s="24" t="s">
        <v>52</v>
      </c>
      <c r="AU28" s="49">
        <v>46174</v>
      </c>
      <c r="AV28" s="24" t="s">
        <v>8382</v>
      </c>
      <c r="AW28" s="24" t="s">
        <v>8384</v>
      </c>
      <c r="AX28" s="24" t="s">
        <v>8380</v>
      </c>
      <c r="AY28" s="24">
        <v>0</v>
      </c>
    </row>
    <row r="29" spans="1:51" ht="20" customHeight="1">
      <c r="A29" s="1"/>
      <c r="B29" s="8" t="s">
        <v>8326</v>
      </c>
      <c r="C29" s="8" t="s">
        <v>49</v>
      </c>
      <c r="D29" s="9">
        <v>46174</v>
      </c>
      <c r="E29" s="8" t="s">
        <v>52</v>
      </c>
      <c r="F29" s="8" t="s">
        <v>64</v>
      </c>
      <c r="G29" s="8" t="s">
        <v>67</v>
      </c>
      <c r="H29" s="8" t="s">
        <v>53</v>
      </c>
      <c r="I29" s="8" t="s">
        <v>8384</v>
      </c>
      <c r="J29" s="61">
        <v>0</v>
      </c>
      <c r="K29" s="8">
        <v>1</v>
      </c>
      <c r="L29" s="8">
        <v>4</v>
      </c>
      <c r="M29" s="8" t="s">
        <v>66</v>
      </c>
      <c r="N29" s="8" t="s">
        <v>8379</v>
      </c>
      <c r="O29" s="8" t="s">
        <v>8380</v>
      </c>
      <c r="P29" s="48">
        <v>5</v>
      </c>
      <c r="Q29" s="8" t="s">
        <v>56</v>
      </c>
      <c r="R29" s="8">
        <v>4</v>
      </c>
      <c r="S29" s="8">
        <v>0</v>
      </c>
      <c r="T29" s="8" t="b">
        <v>0</v>
      </c>
      <c r="U29" s="8">
        <v>210</v>
      </c>
      <c r="V29" s="8">
        <v>183</v>
      </c>
      <c r="W29" s="8">
        <v>115</v>
      </c>
      <c r="X29" s="8">
        <v>0</v>
      </c>
      <c r="Y29" s="8">
        <v>0</v>
      </c>
      <c r="Z29" s="48">
        <v>-22</v>
      </c>
      <c r="AA29" s="8" t="s">
        <v>70</v>
      </c>
      <c r="AB29" s="8">
        <v>4</v>
      </c>
      <c r="AC29" s="8">
        <v>0</v>
      </c>
      <c r="AD29" s="8"/>
      <c r="AE29" s="8">
        <v>1</v>
      </c>
      <c r="AF29" s="8">
        <v>0</v>
      </c>
      <c r="AG29" s="8">
        <v>210</v>
      </c>
      <c r="AH29" s="9">
        <v>46174</v>
      </c>
      <c r="AI29" s="47">
        <v>46174.541666666664</v>
      </c>
      <c r="AJ29" s="47">
        <v>46174.545138888891</v>
      </c>
      <c r="AK29" s="47">
        <v>46174.6875</v>
      </c>
      <c r="AL29" s="47">
        <v>46174.672222222223</v>
      </c>
      <c r="AO29" s="24" t="s">
        <v>8326</v>
      </c>
      <c r="AP29" s="24" t="s">
        <v>53</v>
      </c>
      <c r="AQ29" s="24" t="s">
        <v>49</v>
      </c>
      <c r="AR29" s="24" t="s">
        <v>64</v>
      </c>
      <c r="AS29" s="24" t="s">
        <v>68</v>
      </c>
      <c r="AT29" s="24" t="s">
        <v>52</v>
      </c>
      <c r="AU29" s="49">
        <v>46174</v>
      </c>
      <c r="AV29" s="24" t="s">
        <v>8382</v>
      </c>
      <c r="AW29" s="24" t="s">
        <v>8384</v>
      </c>
      <c r="AX29" s="24" t="s">
        <v>8380</v>
      </c>
      <c r="AY29" s="24">
        <v>0</v>
      </c>
    </row>
    <row r="30" spans="1:51" ht="20" customHeight="1">
      <c r="A30" s="1"/>
      <c r="B30" s="8" t="s">
        <v>8326</v>
      </c>
      <c r="C30" s="8" t="s">
        <v>49</v>
      </c>
      <c r="D30" s="9">
        <v>46174</v>
      </c>
      <c r="E30" s="8" t="s">
        <v>52</v>
      </c>
      <c r="F30" s="8" t="s">
        <v>64</v>
      </c>
      <c r="G30" s="8" t="s">
        <v>59</v>
      </c>
      <c r="H30" s="8" t="s">
        <v>53</v>
      </c>
      <c r="I30" s="8" t="s">
        <v>8384</v>
      </c>
      <c r="J30" s="61">
        <v>0</v>
      </c>
      <c r="K30" s="8">
        <v>1</v>
      </c>
      <c r="L30" s="8">
        <v>4</v>
      </c>
      <c r="M30" s="8" t="s">
        <v>66</v>
      </c>
      <c r="N30" s="8" t="s">
        <v>8379</v>
      </c>
      <c r="O30" s="8" t="s">
        <v>8380</v>
      </c>
      <c r="P30" s="48">
        <v>10</v>
      </c>
      <c r="Q30" s="8" t="s">
        <v>56</v>
      </c>
      <c r="R30" s="8">
        <v>4</v>
      </c>
      <c r="S30" s="8">
        <v>0</v>
      </c>
      <c r="T30" s="8" t="b">
        <v>0</v>
      </c>
      <c r="U30" s="8">
        <v>210</v>
      </c>
      <c r="V30" s="8">
        <v>187</v>
      </c>
      <c r="W30" s="8">
        <v>110</v>
      </c>
      <c r="X30" s="8">
        <v>0</v>
      </c>
      <c r="Y30" s="8">
        <v>0</v>
      </c>
      <c r="Z30" s="48">
        <v>-13</v>
      </c>
      <c r="AA30" s="8" t="s">
        <v>70</v>
      </c>
      <c r="AB30" s="8">
        <v>4</v>
      </c>
      <c r="AC30" s="8">
        <v>0</v>
      </c>
      <c r="AD30" s="8"/>
      <c r="AE30" s="8">
        <v>1</v>
      </c>
      <c r="AF30" s="8">
        <v>0</v>
      </c>
      <c r="AG30" s="8">
        <v>210</v>
      </c>
      <c r="AH30" s="9">
        <v>46175</v>
      </c>
      <c r="AI30" s="47">
        <v>46175.541666666664</v>
      </c>
      <c r="AJ30" s="47">
        <v>46175.548611111109</v>
      </c>
      <c r="AK30" s="47">
        <v>46175.6875</v>
      </c>
      <c r="AL30" s="47">
        <v>46175.678472222222</v>
      </c>
      <c r="AO30" s="24" t="s">
        <v>8326</v>
      </c>
      <c r="AP30" s="24" t="s">
        <v>53</v>
      </c>
      <c r="AQ30" s="24" t="s">
        <v>49</v>
      </c>
      <c r="AR30" s="24" t="s">
        <v>77</v>
      </c>
      <c r="AS30" s="24" t="s">
        <v>79</v>
      </c>
      <c r="AT30" s="24" t="s">
        <v>52</v>
      </c>
      <c r="AU30" s="49">
        <v>46174</v>
      </c>
      <c r="AV30" s="24" t="s">
        <v>8382</v>
      </c>
      <c r="AW30" s="24" t="s">
        <v>8384</v>
      </c>
      <c r="AX30" s="24" t="s">
        <v>8380</v>
      </c>
      <c r="AY30" s="24">
        <v>0</v>
      </c>
    </row>
    <row r="31" spans="1:51" ht="20" customHeight="1">
      <c r="A31" s="1"/>
      <c r="B31" s="8" t="s">
        <v>8326</v>
      </c>
      <c r="C31" s="8" t="s">
        <v>49</v>
      </c>
      <c r="D31" s="9">
        <v>46174</v>
      </c>
      <c r="E31" s="8" t="s">
        <v>52</v>
      </c>
      <c r="F31" s="8" t="s">
        <v>64</v>
      </c>
      <c r="G31" s="8" t="s">
        <v>68</v>
      </c>
      <c r="H31" s="8" t="s">
        <v>53</v>
      </c>
      <c r="I31" s="8" t="s">
        <v>8384</v>
      </c>
      <c r="J31" s="61">
        <v>0</v>
      </c>
      <c r="K31" s="8">
        <v>1</v>
      </c>
      <c r="L31" s="8">
        <v>4</v>
      </c>
      <c r="M31" s="8" t="s">
        <v>66</v>
      </c>
      <c r="N31" s="8" t="s">
        <v>8379</v>
      </c>
      <c r="O31" s="8" t="s">
        <v>8380</v>
      </c>
      <c r="P31" s="48">
        <v>4</v>
      </c>
      <c r="Q31" s="8" t="s">
        <v>56</v>
      </c>
      <c r="R31" s="8">
        <v>4</v>
      </c>
      <c r="S31" s="8">
        <v>0</v>
      </c>
      <c r="T31" s="8" t="b">
        <v>0</v>
      </c>
      <c r="U31" s="8">
        <v>540</v>
      </c>
      <c r="V31" s="8">
        <v>497</v>
      </c>
      <c r="W31" s="8">
        <v>375</v>
      </c>
      <c r="X31" s="8">
        <v>0</v>
      </c>
      <c r="Y31" s="8">
        <v>0</v>
      </c>
      <c r="Z31" s="48">
        <v>-39</v>
      </c>
      <c r="AA31" s="8" t="s">
        <v>70</v>
      </c>
      <c r="AB31" s="8">
        <v>4</v>
      </c>
      <c r="AC31" s="8">
        <v>0</v>
      </c>
      <c r="AD31" s="8"/>
      <c r="AE31" s="8">
        <v>1</v>
      </c>
      <c r="AF31" s="8">
        <v>0</v>
      </c>
      <c r="AG31" s="8">
        <v>540</v>
      </c>
      <c r="AH31" s="9">
        <v>46180</v>
      </c>
      <c r="AI31" s="47">
        <v>46180.375</v>
      </c>
      <c r="AJ31" s="47">
        <v>46180.37777777778</v>
      </c>
      <c r="AK31" s="47">
        <v>46180.75</v>
      </c>
      <c r="AL31" s="47">
        <v>46180.722916666666</v>
      </c>
      <c r="AO31" s="24" t="s">
        <v>8326</v>
      </c>
      <c r="AP31" s="24" t="s">
        <v>53</v>
      </c>
      <c r="AQ31" s="24" t="s">
        <v>49</v>
      </c>
      <c r="AR31" s="24" t="s">
        <v>64</v>
      </c>
      <c r="AS31" s="24" t="s">
        <v>62</v>
      </c>
      <c r="AT31" s="24" t="s">
        <v>52</v>
      </c>
      <c r="AU31" s="49">
        <v>46174</v>
      </c>
      <c r="AV31" s="24" t="s">
        <v>8382</v>
      </c>
      <c r="AW31" s="24" t="s">
        <v>8384</v>
      </c>
      <c r="AX31" s="24" t="s">
        <v>8380</v>
      </c>
      <c r="AY31" s="24">
        <v>0</v>
      </c>
    </row>
    <row r="32" spans="1:51" ht="20" customHeight="1">
      <c r="A32" s="1"/>
      <c r="B32" s="8" t="s">
        <v>8326</v>
      </c>
      <c r="C32" s="8" t="s">
        <v>49</v>
      </c>
      <c r="D32" s="9">
        <v>46174</v>
      </c>
      <c r="E32" s="8" t="s">
        <v>52</v>
      </c>
      <c r="F32" s="8" t="s">
        <v>64</v>
      </c>
      <c r="G32" s="8" t="s">
        <v>68</v>
      </c>
      <c r="H32" s="8" t="s">
        <v>53</v>
      </c>
      <c r="I32" s="8" t="s">
        <v>8384</v>
      </c>
      <c r="J32" s="61">
        <v>0</v>
      </c>
      <c r="K32" s="8">
        <v>1</v>
      </c>
      <c r="L32" s="8">
        <v>4</v>
      </c>
      <c r="M32" s="8" t="s">
        <v>66</v>
      </c>
      <c r="N32" s="8" t="s">
        <v>8379</v>
      </c>
      <c r="O32" s="8" t="s">
        <v>8380</v>
      </c>
      <c r="P32" s="48">
        <v>9</v>
      </c>
      <c r="Q32" s="8" t="s">
        <v>56</v>
      </c>
      <c r="R32" s="8">
        <v>4</v>
      </c>
      <c r="S32" s="8">
        <v>0</v>
      </c>
      <c r="T32" s="8" t="b">
        <v>0</v>
      </c>
      <c r="U32" s="8">
        <v>270</v>
      </c>
      <c r="V32" s="8">
        <v>233</v>
      </c>
      <c r="W32" s="8">
        <v>145</v>
      </c>
      <c r="X32" s="8">
        <v>0</v>
      </c>
      <c r="Y32" s="8">
        <v>0</v>
      </c>
      <c r="Z32" s="48">
        <v>-28</v>
      </c>
      <c r="AA32" s="8" t="s">
        <v>70</v>
      </c>
      <c r="AB32" s="8">
        <v>4</v>
      </c>
      <c r="AC32" s="8">
        <v>0</v>
      </c>
      <c r="AD32" s="8"/>
      <c r="AE32" s="8">
        <v>1</v>
      </c>
      <c r="AF32" s="8">
        <v>0</v>
      </c>
      <c r="AG32" s="8">
        <v>270</v>
      </c>
      <c r="AH32" s="9">
        <v>46181</v>
      </c>
      <c r="AI32" s="47">
        <v>46181.333333333336</v>
      </c>
      <c r="AJ32" s="47">
        <v>46181.339583333334</v>
      </c>
      <c r="AK32" s="47">
        <v>46181.520833333336</v>
      </c>
      <c r="AL32" s="47">
        <v>46181.501388888886</v>
      </c>
      <c r="AO32" s="24" t="s">
        <v>8326</v>
      </c>
      <c r="AP32" s="24" t="s">
        <v>53</v>
      </c>
      <c r="AQ32" s="24" t="s">
        <v>49</v>
      </c>
      <c r="AR32" s="24" t="s">
        <v>50</v>
      </c>
      <c r="AS32" s="24" t="s">
        <v>57</v>
      </c>
      <c r="AT32" s="24" t="s">
        <v>52</v>
      </c>
      <c r="AU32" s="49">
        <v>46174</v>
      </c>
      <c r="AV32" s="24" t="s">
        <v>8382</v>
      </c>
      <c r="AW32" s="24" t="s">
        <v>8384</v>
      </c>
      <c r="AX32" s="24" t="s">
        <v>8380</v>
      </c>
      <c r="AY32" s="24">
        <v>0</v>
      </c>
    </row>
    <row r="33" spans="1:51" ht="20" customHeight="1">
      <c r="A33" s="1"/>
      <c r="B33" s="8" t="s">
        <v>8326</v>
      </c>
      <c r="C33" s="8" t="s">
        <v>49</v>
      </c>
      <c r="D33" s="9">
        <v>46174</v>
      </c>
      <c r="E33" s="8" t="s">
        <v>52</v>
      </c>
      <c r="F33" s="8" t="s">
        <v>64</v>
      </c>
      <c r="G33" s="8" t="s">
        <v>67</v>
      </c>
      <c r="H33" s="8" t="s">
        <v>53</v>
      </c>
      <c r="I33" s="8" t="s">
        <v>8384</v>
      </c>
      <c r="J33" s="61">
        <v>0</v>
      </c>
      <c r="K33" s="8">
        <v>1</v>
      </c>
      <c r="L33" s="8">
        <v>4</v>
      </c>
      <c r="M33" s="8" t="s">
        <v>66</v>
      </c>
      <c r="N33" s="8" t="s">
        <v>8379</v>
      </c>
      <c r="O33" s="8" t="s">
        <v>8380</v>
      </c>
      <c r="P33" s="48">
        <v>2</v>
      </c>
      <c r="Q33" s="8" t="s">
        <v>56</v>
      </c>
      <c r="R33" s="8">
        <v>4</v>
      </c>
      <c r="S33" s="8">
        <v>0</v>
      </c>
      <c r="T33" s="8" t="b">
        <v>0</v>
      </c>
      <c r="U33" s="8">
        <v>240</v>
      </c>
      <c r="V33" s="8">
        <v>222</v>
      </c>
      <c r="W33" s="8">
        <v>136</v>
      </c>
      <c r="X33" s="8">
        <v>0</v>
      </c>
      <c r="Y33" s="8">
        <v>0</v>
      </c>
      <c r="Z33" s="48">
        <v>-16</v>
      </c>
      <c r="AA33" s="8" t="s">
        <v>70</v>
      </c>
      <c r="AB33" s="8">
        <v>4</v>
      </c>
      <c r="AC33" s="8">
        <v>0</v>
      </c>
      <c r="AD33" s="8"/>
      <c r="AE33" s="8">
        <v>1</v>
      </c>
      <c r="AF33" s="8">
        <v>0</v>
      </c>
      <c r="AG33" s="8">
        <v>240</v>
      </c>
      <c r="AH33" s="9">
        <v>46182</v>
      </c>
      <c r="AI33" s="47">
        <v>46182.333333333336</v>
      </c>
      <c r="AJ33" s="47">
        <v>46182.334722222222</v>
      </c>
      <c r="AK33" s="47">
        <v>46182.5</v>
      </c>
      <c r="AL33" s="47">
        <v>46182.488888888889</v>
      </c>
      <c r="AO33" s="24" t="s">
        <v>8326</v>
      </c>
      <c r="AP33" s="24" t="s">
        <v>53</v>
      </c>
      <c r="AQ33" s="24" t="s">
        <v>49</v>
      </c>
      <c r="AR33" s="24" t="s">
        <v>50</v>
      </c>
      <c r="AS33" s="24" t="s">
        <v>61</v>
      </c>
      <c r="AT33" s="24" t="s">
        <v>52</v>
      </c>
      <c r="AU33" s="49">
        <v>46174</v>
      </c>
      <c r="AV33" s="24" t="s">
        <v>8382</v>
      </c>
      <c r="AW33" s="24" t="s">
        <v>8384</v>
      </c>
      <c r="AX33" s="24" t="s">
        <v>8380</v>
      </c>
      <c r="AY33" s="24">
        <v>0</v>
      </c>
    </row>
    <row r="34" spans="1:51" ht="20" customHeight="1">
      <c r="A34" s="1"/>
      <c r="B34" s="8" t="s">
        <v>8326</v>
      </c>
      <c r="C34" s="8" t="s">
        <v>49</v>
      </c>
      <c r="D34" s="9">
        <v>46174</v>
      </c>
      <c r="E34" s="8" t="s">
        <v>52</v>
      </c>
      <c r="F34" s="8" t="s">
        <v>64</v>
      </c>
      <c r="G34" s="8" t="s">
        <v>57</v>
      </c>
      <c r="H34" s="8" t="s">
        <v>53</v>
      </c>
      <c r="I34" s="8" t="s">
        <v>8384</v>
      </c>
      <c r="J34" s="61">
        <v>0</v>
      </c>
      <c r="K34" s="8">
        <v>1</v>
      </c>
      <c r="L34" s="8">
        <v>4</v>
      </c>
      <c r="M34" s="8" t="s">
        <v>66</v>
      </c>
      <c r="N34" s="8" t="s">
        <v>8379</v>
      </c>
      <c r="O34" s="8" t="s">
        <v>8380</v>
      </c>
      <c r="P34" s="48">
        <v>7</v>
      </c>
      <c r="Q34" s="8" t="s">
        <v>56</v>
      </c>
      <c r="R34" s="8">
        <v>4</v>
      </c>
      <c r="S34" s="8">
        <v>0</v>
      </c>
      <c r="T34" s="8" t="b">
        <v>0</v>
      </c>
      <c r="U34" s="8">
        <v>210</v>
      </c>
      <c r="V34" s="8">
        <v>188</v>
      </c>
      <c r="W34" s="8">
        <v>114</v>
      </c>
      <c r="X34" s="8">
        <v>0</v>
      </c>
      <c r="Y34" s="8">
        <v>0</v>
      </c>
      <c r="Z34" s="48">
        <v>-15</v>
      </c>
      <c r="AA34" s="8" t="s">
        <v>70</v>
      </c>
      <c r="AB34" s="8">
        <v>4</v>
      </c>
      <c r="AC34" s="8">
        <v>0</v>
      </c>
      <c r="AD34" s="8"/>
      <c r="AE34" s="8">
        <v>1</v>
      </c>
      <c r="AF34" s="8">
        <v>0</v>
      </c>
      <c r="AG34" s="8">
        <v>210</v>
      </c>
      <c r="AH34" s="9">
        <v>46184</v>
      </c>
      <c r="AI34" s="47">
        <v>46184.541666666664</v>
      </c>
      <c r="AJ34" s="47">
        <v>46184.546527777777</v>
      </c>
      <c r="AK34" s="47">
        <v>46184.6875</v>
      </c>
      <c r="AL34" s="47">
        <v>46184.677083333336</v>
      </c>
      <c r="AO34" s="24" t="s">
        <v>8326</v>
      </c>
      <c r="AP34" s="24" t="s">
        <v>53</v>
      </c>
      <c r="AQ34" s="24" t="s">
        <v>49</v>
      </c>
      <c r="AR34" s="24" t="s">
        <v>64</v>
      </c>
      <c r="AS34" s="24" t="s">
        <v>59</v>
      </c>
      <c r="AT34" s="24" t="s">
        <v>52</v>
      </c>
      <c r="AU34" s="49">
        <v>46174</v>
      </c>
      <c r="AV34" s="24" t="s">
        <v>8382</v>
      </c>
      <c r="AW34" s="24" t="s">
        <v>8384</v>
      </c>
      <c r="AX34" s="24" t="s">
        <v>8380</v>
      </c>
      <c r="AY34" s="24">
        <v>0</v>
      </c>
    </row>
    <row r="35" spans="1:51" ht="20" customHeight="1">
      <c r="A35" s="1"/>
      <c r="B35" s="8" t="s">
        <v>8326</v>
      </c>
      <c r="C35" s="8" t="s">
        <v>49</v>
      </c>
      <c r="D35" s="9">
        <v>46174</v>
      </c>
      <c r="E35" s="8" t="s">
        <v>52</v>
      </c>
      <c r="F35" s="8" t="s">
        <v>64</v>
      </c>
      <c r="G35" s="8" t="s">
        <v>57</v>
      </c>
      <c r="H35" s="8" t="s">
        <v>53</v>
      </c>
      <c r="I35" s="8" t="s">
        <v>8384</v>
      </c>
      <c r="J35" s="61">
        <v>0</v>
      </c>
      <c r="K35" s="8">
        <v>1</v>
      </c>
      <c r="L35" s="8">
        <v>4</v>
      </c>
      <c r="M35" s="8" t="s">
        <v>66</v>
      </c>
      <c r="N35" s="8" t="s">
        <v>8379</v>
      </c>
      <c r="O35" s="8" t="s">
        <v>8380</v>
      </c>
      <c r="P35" s="48">
        <v>6</v>
      </c>
      <c r="Q35" s="8" t="s">
        <v>56</v>
      </c>
      <c r="R35" s="8">
        <v>4</v>
      </c>
      <c r="S35" s="8">
        <v>0</v>
      </c>
      <c r="T35" s="8" t="b">
        <v>0</v>
      </c>
      <c r="U35" s="8">
        <v>540</v>
      </c>
      <c r="V35" s="8">
        <v>502</v>
      </c>
      <c r="W35" s="8">
        <v>372</v>
      </c>
      <c r="X35" s="8">
        <v>0</v>
      </c>
      <c r="Y35" s="8">
        <v>0</v>
      </c>
      <c r="Z35" s="48">
        <v>-32</v>
      </c>
      <c r="AA35" s="8" t="s">
        <v>70</v>
      </c>
      <c r="AB35" s="8">
        <v>4</v>
      </c>
      <c r="AC35" s="8">
        <v>0</v>
      </c>
      <c r="AD35" s="8"/>
      <c r="AE35" s="8">
        <v>1</v>
      </c>
      <c r="AF35" s="8">
        <v>0</v>
      </c>
      <c r="AG35" s="8">
        <v>540</v>
      </c>
      <c r="AH35" s="9">
        <v>46187</v>
      </c>
      <c r="AI35" s="47">
        <v>46187.354166666664</v>
      </c>
      <c r="AJ35" s="47">
        <v>46187.35833333333</v>
      </c>
      <c r="AK35" s="47">
        <v>46187.729166666664</v>
      </c>
      <c r="AL35" s="47">
        <v>46187.706944444442</v>
      </c>
      <c r="AO35" s="24" t="s">
        <v>8326</v>
      </c>
      <c r="AP35" s="24" t="s">
        <v>53</v>
      </c>
      <c r="AQ35" s="24" t="s">
        <v>49</v>
      </c>
      <c r="AR35" s="24" t="s">
        <v>50</v>
      </c>
      <c r="AS35" s="24" t="s">
        <v>59</v>
      </c>
      <c r="AT35" s="24" t="s">
        <v>52</v>
      </c>
      <c r="AU35" s="49">
        <v>46174</v>
      </c>
      <c r="AV35" s="24" t="s">
        <v>8382</v>
      </c>
      <c r="AW35" s="24" t="s">
        <v>8384</v>
      </c>
      <c r="AX35" s="24" t="s">
        <v>8380</v>
      </c>
      <c r="AY35" s="24">
        <v>0</v>
      </c>
    </row>
    <row r="36" spans="1:51" ht="20" customHeight="1">
      <c r="A36" s="1"/>
      <c r="B36" s="8" t="s">
        <v>8326</v>
      </c>
      <c r="C36" s="8" t="s">
        <v>49</v>
      </c>
      <c r="D36" s="9">
        <v>46174</v>
      </c>
      <c r="E36" s="8" t="s">
        <v>52</v>
      </c>
      <c r="F36" s="8" t="s">
        <v>64</v>
      </c>
      <c r="G36" s="8" t="s">
        <v>57</v>
      </c>
      <c r="H36" s="8" t="s">
        <v>53</v>
      </c>
      <c r="I36" s="8" t="s">
        <v>8384</v>
      </c>
      <c r="J36" s="61">
        <v>0</v>
      </c>
      <c r="K36" s="8">
        <v>1</v>
      </c>
      <c r="L36" s="8">
        <v>4</v>
      </c>
      <c r="M36" s="8" t="s">
        <v>66</v>
      </c>
      <c r="N36" s="8" t="s">
        <v>8379</v>
      </c>
      <c r="O36" s="8" t="s">
        <v>8380</v>
      </c>
      <c r="P36" s="48">
        <v>7</v>
      </c>
      <c r="Q36" s="8" t="s">
        <v>56</v>
      </c>
      <c r="R36" s="8">
        <v>4</v>
      </c>
      <c r="S36" s="8">
        <v>0</v>
      </c>
      <c r="T36" s="8" t="b">
        <v>0</v>
      </c>
      <c r="U36" s="8">
        <v>270</v>
      </c>
      <c r="V36" s="8">
        <v>242</v>
      </c>
      <c r="W36" s="8">
        <v>167</v>
      </c>
      <c r="X36" s="8">
        <v>0</v>
      </c>
      <c r="Y36" s="8">
        <v>0</v>
      </c>
      <c r="Z36" s="48">
        <v>-21</v>
      </c>
      <c r="AA36" s="8" t="s">
        <v>70</v>
      </c>
      <c r="AB36" s="8">
        <v>4</v>
      </c>
      <c r="AC36" s="8">
        <v>0</v>
      </c>
      <c r="AD36" s="8"/>
      <c r="AE36" s="8">
        <v>1</v>
      </c>
      <c r="AF36" s="8">
        <v>0</v>
      </c>
      <c r="AG36" s="8">
        <v>270</v>
      </c>
      <c r="AH36" s="9">
        <v>46188</v>
      </c>
      <c r="AI36" s="47">
        <v>46188.5625</v>
      </c>
      <c r="AJ36" s="47">
        <v>46188.567361111112</v>
      </c>
      <c r="AK36" s="47">
        <v>46188.75</v>
      </c>
      <c r="AL36" s="47">
        <v>46188.73541666667</v>
      </c>
      <c r="AO36" s="24" t="s">
        <v>8326</v>
      </c>
      <c r="AP36" s="24" t="s">
        <v>53</v>
      </c>
      <c r="AQ36" s="24" t="s">
        <v>49</v>
      </c>
      <c r="AR36" s="24" t="s">
        <v>64</v>
      </c>
      <c r="AS36" s="24" t="s">
        <v>54</v>
      </c>
      <c r="AT36" s="24" t="s">
        <v>52</v>
      </c>
      <c r="AU36" s="49">
        <v>46174</v>
      </c>
      <c r="AV36" s="24" t="s">
        <v>8382</v>
      </c>
      <c r="AW36" s="24" t="s">
        <v>8384</v>
      </c>
      <c r="AX36" s="24" t="s">
        <v>8380</v>
      </c>
      <c r="AY36" s="24">
        <v>0</v>
      </c>
    </row>
    <row r="37" spans="1:51" ht="20" customHeight="1">
      <c r="A37" s="1"/>
      <c r="B37" s="8" t="s">
        <v>8326</v>
      </c>
      <c r="C37" s="8" t="s">
        <v>49</v>
      </c>
      <c r="D37" s="9">
        <v>46174</v>
      </c>
      <c r="E37" s="8" t="s">
        <v>52</v>
      </c>
      <c r="F37" s="8" t="s">
        <v>64</v>
      </c>
      <c r="G37" s="8" t="s">
        <v>54</v>
      </c>
      <c r="H37" s="8" t="s">
        <v>53</v>
      </c>
      <c r="I37" s="8" t="s">
        <v>8384</v>
      </c>
      <c r="J37" s="61">
        <v>0</v>
      </c>
      <c r="K37" s="8">
        <v>1</v>
      </c>
      <c r="L37" s="8">
        <v>4</v>
      </c>
      <c r="M37" s="8" t="s">
        <v>66</v>
      </c>
      <c r="N37" s="8" t="s">
        <v>8379</v>
      </c>
      <c r="O37" s="8" t="s">
        <v>8380</v>
      </c>
      <c r="P37" s="48">
        <v>6</v>
      </c>
      <c r="Q37" s="8" t="s">
        <v>56</v>
      </c>
      <c r="R37" s="8">
        <v>4</v>
      </c>
      <c r="S37" s="8">
        <v>0</v>
      </c>
      <c r="T37" s="8" t="b">
        <v>0</v>
      </c>
      <c r="U37" s="8">
        <v>240</v>
      </c>
      <c r="V37" s="8">
        <v>216</v>
      </c>
      <c r="W37" s="8">
        <v>147</v>
      </c>
      <c r="X37" s="8">
        <v>0</v>
      </c>
      <c r="Y37" s="8">
        <v>0</v>
      </c>
      <c r="Z37" s="48">
        <v>-18</v>
      </c>
      <c r="AA37" s="8" t="s">
        <v>70</v>
      </c>
      <c r="AB37" s="8">
        <v>4</v>
      </c>
      <c r="AC37" s="8">
        <v>0</v>
      </c>
      <c r="AD37" s="8"/>
      <c r="AE37" s="8">
        <v>1</v>
      </c>
      <c r="AF37" s="8">
        <v>0</v>
      </c>
      <c r="AG37" s="8">
        <v>240</v>
      </c>
      <c r="AH37" s="9">
        <v>46189</v>
      </c>
      <c r="AI37" s="47">
        <v>46189.354166666664</v>
      </c>
      <c r="AJ37" s="47">
        <v>46189.35833333333</v>
      </c>
      <c r="AK37" s="47">
        <v>46189.520833333336</v>
      </c>
      <c r="AL37" s="47">
        <v>46189.508333333331</v>
      </c>
      <c r="AO37" s="24" t="s">
        <v>8326</v>
      </c>
      <c r="AP37" s="24" t="s">
        <v>53</v>
      </c>
      <c r="AQ37" s="24" t="s">
        <v>49</v>
      </c>
      <c r="AR37" s="24" t="s">
        <v>64</v>
      </c>
      <c r="AS37" s="24" t="s">
        <v>57</v>
      </c>
      <c r="AT37" s="24" t="s">
        <v>52</v>
      </c>
      <c r="AU37" s="49">
        <v>46174</v>
      </c>
      <c r="AV37" s="24" t="s">
        <v>8382</v>
      </c>
      <c r="AW37" s="24" t="s">
        <v>8384</v>
      </c>
      <c r="AX37" s="24" t="s">
        <v>8380</v>
      </c>
      <c r="AY37" s="24">
        <v>0</v>
      </c>
    </row>
    <row r="38" spans="1:51" ht="20" customHeight="1">
      <c r="A38" s="1"/>
      <c r="B38" s="8" t="s">
        <v>8326</v>
      </c>
      <c r="C38" s="8" t="s">
        <v>49</v>
      </c>
      <c r="D38" s="9">
        <v>46174</v>
      </c>
      <c r="E38" s="8" t="s">
        <v>52</v>
      </c>
      <c r="F38" s="8" t="s">
        <v>64</v>
      </c>
      <c r="G38" s="8" t="s">
        <v>67</v>
      </c>
      <c r="H38" s="8" t="s">
        <v>53</v>
      </c>
      <c r="I38" s="8" t="s">
        <v>8384</v>
      </c>
      <c r="J38" s="61">
        <v>0</v>
      </c>
      <c r="K38" s="8">
        <v>1</v>
      </c>
      <c r="L38" s="8">
        <v>4</v>
      </c>
      <c r="M38" s="8" t="s">
        <v>66</v>
      </c>
      <c r="N38" s="8" t="s">
        <v>8379</v>
      </c>
      <c r="O38" s="8" t="s">
        <v>8380</v>
      </c>
      <c r="P38" s="48">
        <v>6</v>
      </c>
      <c r="Q38" s="8" t="s">
        <v>56</v>
      </c>
      <c r="R38" s="8">
        <v>4</v>
      </c>
      <c r="S38" s="8">
        <v>0</v>
      </c>
      <c r="T38" s="8" t="b">
        <v>0</v>
      </c>
      <c r="U38" s="8">
        <v>480</v>
      </c>
      <c r="V38" s="8">
        <v>439</v>
      </c>
      <c r="W38" s="8">
        <v>327</v>
      </c>
      <c r="X38" s="8">
        <v>0</v>
      </c>
      <c r="Y38" s="8">
        <v>0</v>
      </c>
      <c r="Z38" s="48">
        <v>-35</v>
      </c>
      <c r="AA38" s="8" t="s">
        <v>70</v>
      </c>
      <c r="AB38" s="8">
        <v>4</v>
      </c>
      <c r="AC38" s="8">
        <v>0</v>
      </c>
      <c r="AD38" s="8"/>
      <c r="AE38" s="8">
        <v>1</v>
      </c>
      <c r="AF38" s="8">
        <v>0</v>
      </c>
      <c r="AG38" s="8">
        <v>480</v>
      </c>
      <c r="AH38" s="9">
        <v>46192</v>
      </c>
      <c r="AI38" s="47">
        <v>46192.333333333336</v>
      </c>
      <c r="AJ38" s="47">
        <v>46192.337500000001</v>
      </c>
      <c r="AK38" s="47">
        <v>46192.666666666664</v>
      </c>
      <c r="AL38" s="47">
        <v>46192.642361111109</v>
      </c>
      <c r="AO38" s="24" t="s">
        <v>8326</v>
      </c>
      <c r="AP38" s="24" t="s">
        <v>53</v>
      </c>
      <c r="AQ38" s="24" t="s">
        <v>49</v>
      </c>
      <c r="AR38" s="24" t="s">
        <v>50</v>
      </c>
      <c r="AS38" s="24" t="s">
        <v>54</v>
      </c>
      <c r="AT38" s="24" t="s">
        <v>52</v>
      </c>
      <c r="AU38" s="49">
        <v>46174</v>
      </c>
      <c r="AV38" s="24" t="s">
        <v>8382</v>
      </c>
      <c r="AW38" s="24" t="s">
        <v>8384</v>
      </c>
      <c r="AX38" s="24" t="s">
        <v>8380</v>
      </c>
      <c r="AY38" s="24">
        <v>0</v>
      </c>
    </row>
    <row r="39" spans="1:51" ht="20" customHeight="1">
      <c r="A39" s="1"/>
      <c r="B39" s="8" t="s">
        <v>8326</v>
      </c>
      <c r="C39" s="8" t="s">
        <v>49</v>
      </c>
      <c r="D39" s="9">
        <v>46174</v>
      </c>
      <c r="E39" s="8" t="s">
        <v>52</v>
      </c>
      <c r="F39" s="8" t="s">
        <v>64</v>
      </c>
      <c r="G39" s="8" t="s">
        <v>62</v>
      </c>
      <c r="H39" s="8" t="s">
        <v>53</v>
      </c>
      <c r="I39" s="8" t="s">
        <v>8378</v>
      </c>
      <c r="J39" s="61">
        <v>0</v>
      </c>
      <c r="K39" s="8">
        <v>1</v>
      </c>
      <c r="L39" s="8">
        <v>4</v>
      </c>
      <c r="M39" s="8" t="s">
        <v>66</v>
      </c>
      <c r="N39" s="8" t="s">
        <v>8379</v>
      </c>
      <c r="O39" s="8" t="s">
        <v>8380</v>
      </c>
      <c r="P39" s="48">
        <v>11</v>
      </c>
      <c r="Q39" s="8" t="s">
        <v>56</v>
      </c>
      <c r="R39" s="8">
        <v>4</v>
      </c>
      <c r="S39" s="8">
        <v>0</v>
      </c>
      <c r="T39" s="8" t="b">
        <v>0</v>
      </c>
      <c r="U39" s="8">
        <v>420</v>
      </c>
      <c r="V39" s="8">
        <v>372</v>
      </c>
      <c r="W39" s="8">
        <v>287</v>
      </c>
      <c r="X39" s="8">
        <v>0</v>
      </c>
      <c r="Y39" s="8">
        <v>0</v>
      </c>
      <c r="Z39" s="48">
        <v>-37</v>
      </c>
      <c r="AA39" s="8" t="s">
        <v>70</v>
      </c>
      <c r="AB39" s="8">
        <v>4</v>
      </c>
      <c r="AC39" s="8">
        <v>0</v>
      </c>
      <c r="AD39" s="8"/>
      <c r="AE39" s="8">
        <v>1</v>
      </c>
      <c r="AF39" s="8">
        <v>0</v>
      </c>
      <c r="AG39" s="8">
        <v>420</v>
      </c>
      <c r="AH39" s="9">
        <v>46193</v>
      </c>
      <c r="AI39" s="47">
        <v>46193.354166666664</v>
      </c>
      <c r="AJ39" s="47">
        <v>46193.361805555556</v>
      </c>
      <c r="AK39" s="47">
        <v>46193.645833333336</v>
      </c>
      <c r="AL39" s="47">
        <v>46193.620138888888</v>
      </c>
      <c r="AO39" s="24" t="s">
        <v>8326</v>
      </c>
      <c r="AP39" s="24" t="s">
        <v>53</v>
      </c>
      <c r="AQ39" s="24" t="s">
        <v>49</v>
      </c>
      <c r="AR39" s="24" t="s">
        <v>64</v>
      </c>
      <c r="AS39" s="24" t="s">
        <v>62</v>
      </c>
      <c r="AT39" s="24" t="s">
        <v>52</v>
      </c>
      <c r="AU39" s="49">
        <v>46174</v>
      </c>
      <c r="AV39" s="24" t="s">
        <v>8378</v>
      </c>
      <c r="AW39" s="24" t="s">
        <v>8379</v>
      </c>
      <c r="AX39" s="24" t="s">
        <v>8380</v>
      </c>
      <c r="AY39" s="24">
        <v>7</v>
      </c>
    </row>
    <row r="40" spans="1:51" ht="20" customHeight="1">
      <c r="A40" s="1"/>
      <c r="B40" s="8" t="s">
        <v>8326</v>
      </c>
      <c r="C40" s="8" t="s">
        <v>49</v>
      </c>
      <c r="D40" s="9">
        <v>46174</v>
      </c>
      <c r="E40" s="8" t="s">
        <v>52</v>
      </c>
      <c r="F40" s="8" t="s">
        <v>64</v>
      </c>
      <c r="G40" s="8" t="s">
        <v>57</v>
      </c>
      <c r="H40" s="8" t="s">
        <v>53</v>
      </c>
      <c r="I40" s="8" t="s">
        <v>8384</v>
      </c>
      <c r="J40" s="61">
        <v>0</v>
      </c>
      <c r="K40" s="8">
        <v>1</v>
      </c>
      <c r="L40" s="8">
        <v>4</v>
      </c>
      <c r="M40" s="8" t="s">
        <v>66</v>
      </c>
      <c r="N40" s="8" t="s">
        <v>8379</v>
      </c>
      <c r="O40" s="8" t="s">
        <v>8380</v>
      </c>
      <c r="P40" s="48">
        <v>6</v>
      </c>
      <c r="Q40" s="8" t="s">
        <v>56</v>
      </c>
      <c r="R40" s="8">
        <v>4</v>
      </c>
      <c r="S40" s="8">
        <v>0</v>
      </c>
      <c r="T40" s="8" t="b">
        <v>0</v>
      </c>
      <c r="U40" s="8">
        <v>240</v>
      </c>
      <c r="V40" s="8">
        <v>203</v>
      </c>
      <c r="W40" s="8">
        <v>121</v>
      </c>
      <c r="X40" s="8">
        <v>0</v>
      </c>
      <c r="Y40" s="8">
        <v>0</v>
      </c>
      <c r="Z40" s="48">
        <v>-31</v>
      </c>
      <c r="AA40" s="8" t="s">
        <v>70</v>
      </c>
      <c r="AB40" s="8">
        <v>4</v>
      </c>
      <c r="AC40" s="8">
        <v>0</v>
      </c>
      <c r="AD40" s="8"/>
      <c r="AE40" s="8">
        <v>1</v>
      </c>
      <c r="AF40" s="8">
        <v>0</v>
      </c>
      <c r="AG40" s="8">
        <v>240</v>
      </c>
      <c r="AH40" s="9">
        <v>46196</v>
      </c>
      <c r="AI40" s="47">
        <v>46196.333333333336</v>
      </c>
      <c r="AJ40" s="47">
        <v>46196.337500000001</v>
      </c>
      <c r="AK40" s="47">
        <v>46196.5</v>
      </c>
      <c r="AL40" s="47">
        <v>46196.478472222225</v>
      </c>
      <c r="AO40" s="24" t="s">
        <v>8326</v>
      </c>
      <c r="AP40" s="24" t="s">
        <v>53</v>
      </c>
      <c r="AQ40" s="24" t="s">
        <v>49</v>
      </c>
      <c r="AR40" s="24" t="s">
        <v>64</v>
      </c>
      <c r="AS40" s="24" t="s">
        <v>57</v>
      </c>
      <c r="AT40" s="24" t="s">
        <v>52</v>
      </c>
      <c r="AU40" s="49">
        <v>46174</v>
      </c>
      <c r="AV40" s="24" t="s">
        <v>8378</v>
      </c>
      <c r="AW40" s="24" t="s">
        <v>8379</v>
      </c>
      <c r="AX40" s="24" t="s">
        <v>8380</v>
      </c>
      <c r="AY40" s="24">
        <v>2</v>
      </c>
    </row>
    <row r="41" spans="1:51" ht="20" customHeight="1">
      <c r="A41" s="1"/>
      <c r="B41" s="8" t="s">
        <v>8326</v>
      </c>
      <c r="C41" s="8" t="s">
        <v>49</v>
      </c>
      <c r="D41" s="9">
        <v>46174</v>
      </c>
      <c r="E41" s="8" t="s">
        <v>52</v>
      </c>
      <c r="F41" s="8" t="s">
        <v>64</v>
      </c>
      <c r="G41" s="8" t="s">
        <v>67</v>
      </c>
      <c r="H41" s="8" t="s">
        <v>53</v>
      </c>
      <c r="I41" s="8" t="s">
        <v>8384</v>
      </c>
      <c r="J41" s="61">
        <v>0</v>
      </c>
      <c r="K41" s="8">
        <v>1</v>
      </c>
      <c r="L41" s="8">
        <v>4</v>
      </c>
      <c r="M41" s="8" t="s">
        <v>66</v>
      </c>
      <c r="N41" s="8" t="s">
        <v>8379</v>
      </c>
      <c r="O41" s="8" t="s">
        <v>8380</v>
      </c>
      <c r="P41" s="48">
        <v>7</v>
      </c>
      <c r="Q41" s="8" t="s">
        <v>56</v>
      </c>
      <c r="R41" s="8">
        <v>4</v>
      </c>
      <c r="S41" s="8">
        <v>0</v>
      </c>
      <c r="T41" s="8" t="b">
        <v>0</v>
      </c>
      <c r="U41" s="8">
        <v>240</v>
      </c>
      <c r="V41" s="8">
        <v>214</v>
      </c>
      <c r="W41" s="8">
        <v>126</v>
      </c>
      <c r="X41" s="8">
        <v>0</v>
      </c>
      <c r="Y41" s="8">
        <v>0</v>
      </c>
      <c r="Z41" s="48">
        <v>-19</v>
      </c>
      <c r="AA41" s="8" t="s">
        <v>70</v>
      </c>
      <c r="AB41" s="8">
        <v>4</v>
      </c>
      <c r="AC41" s="8">
        <v>0</v>
      </c>
      <c r="AD41" s="8"/>
      <c r="AE41" s="8">
        <v>1</v>
      </c>
      <c r="AF41" s="8">
        <v>0</v>
      </c>
      <c r="AG41" s="8">
        <v>240</v>
      </c>
      <c r="AH41" s="9">
        <v>46200</v>
      </c>
      <c r="AI41" s="47">
        <v>46200.541666666664</v>
      </c>
      <c r="AJ41" s="47">
        <v>46200.546527777777</v>
      </c>
      <c r="AK41" s="47">
        <v>46200.708333333336</v>
      </c>
      <c r="AL41" s="47">
        <v>46200.695138888892</v>
      </c>
      <c r="AO41" s="24" t="s">
        <v>8326</v>
      </c>
      <c r="AP41" s="24" t="s">
        <v>53</v>
      </c>
      <c r="AQ41" s="24" t="s">
        <v>49</v>
      </c>
      <c r="AR41" s="24" t="s">
        <v>64</v>
      </c>
      <c r="AS41" s="24" t="s">
        <v>59</v>
      </c>
      <c r="AT41" s="24" t="s">
        <v>52</v>
      </c>
      <c r="AU41" s="49">
        <v>46174</v>
      </c>
      <c r="AV41" s="24" t="s">
        <v>8378</v>
      </c>
      <c r="AW41" s="24" t="s">
        <v>8379</v>
      </c>
      <c r="AX41" s="24" t="s">
        <v>8380</v>
      </c>
      <c r="AY41" s="24">
        <v>1</v>
      </c>
    </row>
    <row r="42" spans="1:51" ht="20" customHeight="1">
      <c r="A42" s="1"/>
      <c r="B42" s="8" t="s">
        <v>8326</v>
      </c>
      <c r="C42" s="8" t="s">
        <v>49</v>
      </c>
      <c r="D42" s="9">
        <v>46174</v>
      </c>
      <c r="E42" s="8" t="s">
        <v>52</v>
      </c>
      <c r="F42" s="8" t="s">
        <v>64</v>
      </c>
      <c r="G42" s="8" t="s">
        <v>54</v>
      </c>
      <c r="H42" s="8" t="s">
        <v>53</v>
      </c>
      <c r="I42" s="8" t="s">
        <v>8378</v>
      </c>
      <c r="J42" s="61">
        <v>0</v>
      </c>
      <c r="K42" s="8">
        <v>1</v>
      </c>
      <c r="L42" s="8">
        <v>4</v>
      </c>
      <c r="M42" s="8" t="s">
        <v>66</v>
      </c>
      <c r="N42" s="8" t="s">
        <v>8379</v>
      </c>
      <c r="O42" s="8" t="s">
        <v>8380</v>
      </c>
      <c r="P42" s="48">
        <v>11</v>
      </c>
      <c r="Q42" s="8" t="s">
        <v>56</v>
      </c>
      <c r="R42" s="8">
        <v>4</v>
      </c>
      <c r="S42" s="8">
        <v>0</v>
      </c>
      <c r="T42" s="8" t="b">
        <v>0</v>
      </c>
      <c r="U42" s="8">
        <v>270</v>
      </c>
      <c r="V42" s="8">
        <v>237</v>
      </c>
      <c r="W42" s="8">
        <v>142</v>
      </c>
      <c r="X42" s="8">
        <v>0</v>
      </c>
      <c r="Y42" s="8">
        <v>0</v>
      </c>
      <c r="Z42" s="48">
        <v>-22</v>
      </c>
      <c r="AA42" s="8" t="s">
        <v>70</v>
      </c>
      <c r="AB42" s="8">
        <v>4</v>
      </c>
      <c r="AC42" s="8">
        <v>0</v>
      </c>
      <c r="AD42" s="8"/>
      <c r="AE42" s="8">
        <v>1</v>
      </c>
      <c r="AF42" s="8">
        <v>0</v>
      </c>
      <c r="AG42" s="8">
        <v>270</v>
      </c>
      <c r="AH42" s="9">
        <v>46202</v>
      </c>
      <c r="AI42" s="47">
        <v>46202.333333333336</v>
      </c>
      <c r="AJ42" s="47">
        <v>46202.34097222222</v>
      </c>
      <c r="AK42" s="47">
        <v>46202.520833333336</v>
      </c>
      <c r="AL42" s="47">
        <v>46202.505555555559</v>
      </c>
      <c r="AO42" s="24" t="s">
        <v>8326</v>
      </c>
      <c r="AP42" s="24" t="s">
        <v>53</v>
      </c>
      <c r="AQ42" s="24" t="s">
        <v>49</v>
      </c>
      <c r="AR42" s="24" t="s">
        <v>77</v>
      </c>
      <c r="AS42" s="24" t="s">
        <v>79</v>
      </c>
      <c r="AT42" s="24" t="s">
        <v>52</v>
      </c>
      <c r="AU42" s="49">
        <v>46174</v>
      </c>
      <c r="AV42" s="24" t="s">
        <v>8378</v>
      </c>
      <c r="AW42" s="24" t="s">
        <v>8379</v>
      </c>
      <c r="AX42" s="24" t="s">
        <v>8380</v>
      </c>
      <c r="AY42" s="24">
        <v>4</v>
      </c>
    </row>
    <row r="43" spans="1:51" ht="20" customHeight="1">
      <c r="A43" s="1"/>
      <c r="B43" s="8" t="s">
        <v>8326</v>
      </c>
      <c r="C43" s="8" t="s">
        <v>49</v>
      </c>
      <c r="D43" s="9">
        <v>46174</v>
      </c>
      <c r="E43" s="8" t="s">
        <v>52</v>
      </c>
      <c r="F43" s="8" t="s">
        <v>64</v>
      </c>
      <c r="G43" s="8" t="s">
        <v>68</v>
      </c>
      <c r="H43" s="8" t="s">
        <v>53</v>
      </c>
      <c r="I43" s="8" t="s">
        <v>8384</v>
      </c>
      <c r="J43" s="61">
        <v>0</v>
      </c>
      <c r="K43" s="8">
        <v>1</v>
      </c>
      <c r="L43" s="8">
        <v>4</v>
      </c>
      <c r="M43" s="8" t="s">
        <v>66</v>
      </c>
      <c r="N43" s="8" t="s">
        <v>8379</v>
      </c>
      <c r="O43" s="8" t="s">
        <v>8380</v>
      </c>
      <c r="P43" s="48">
        <v>5</v>
      </c>
      <c r="Q43" s="8" t="s">
        <v>56</v>
      </c>
      <c r="R43" s="8">
        <v>4</v>
      </c>
      <c r="S43" s="8">
        <v>0</v>
      </c>
      <c r="T43" s="8" t="b">
        <v>0</v>
      </c>
      <c r="U43" s="8">
        <v>360</v>
      </c>
      <c r="V43" s="8">
        <v>330</v>
      </c>
      <c r="W43" s="8">
        <v>236</v>
      </c>
      <c r="X43" s="8">
        <v>0</v>
      </c>
      <c r="Y43" s="8">
        <v>0</v>
      </c>
      <c r="Z43" s="48">
        <v>-25</v>
      </c>
      <c r="AA43" s="8" t="s">
        <v>70</v>
      </c>
      <c r="AB43" s="8">
        <v>4</v>
      </c>
      <c r="AC43" s="8">
        <v>0</v>
      </c>
      <c r="AD43" s="8"/>
      <c r="AE43" s="8">
        <v>1</v>
      </c>
      <c r="AF43" s="8">
        <v>0</v>
      </c>
      <c r="AG43" s="8">
        <v>360</v>
      </c>
      <c r="AH43" s="9">
        <v>46203</v>
      </c>
      <c r="AI43" s="47">
        <v>46203.375</v>
      </c>
      <c r="AJ43" s="47">
        <v>46203.378472222219</v>
      </c>
      <c r="AK43" s="47">
        <v>46203.625</v>
      </c>
      <c r="AL43" s="47">
        <v>46203.607638888891</v>
      </c>
      <c r="AO43" s="24" t="s">
        <v>8326</v>
      </c>
      <c r="AP43" s="24" t="s">
        <v>53</v>
      </c>
      <c r="AQ43" s="24" t="s">
        <v>49</v>
      </c>
      <c r="AR43" s="24" t="s">
        <v>50</v>
      </c>
      <c r="AS43" s="24" t="s">
        <v>54</v>
      </c>
      <c r="AT43" s="24" t="s">
        <v>52</v>
      </c>
      <c r="AU43" s="49">
        <v>46174</v>
      </c>
      <c r="AV43" s="24" t="s">
        <v>8378</v>
      </c>
      <c r="AW43" s="24" t="s">
        <v>8379</v>
      </c>
      <c r="AX43" s="24" t="s">
        <v>8380</v>
      </c>
      <c r="AY43" s="24">
        <v>0</v>
      </c>
    </row>
    <row r="44" spans="1:51" ht="20" customHeight="1">
      <c r="A44" s="1"/>
      <c r="B44" s="8" t="s">
        <v>8326</v>
      </c>
      <c r="C44" s="8" t="s">
        <v>49</v>
      </c>
      <c r="D44" s="9">
        <v>46174</v>
      </c>
      <c r="E44" s="8" t="s">
        <v>52</v>
      </c>
      <c r="F44" s="8" t="s">
        <v>64</v>
      </c>
      <c r="G44" s="8" t="s">
        <v>67</v>
      </c>
      <c r="H44" s="8" t="s">
        <v>53</v>
      </c>
      <c r="I44" s="8" t="s">
        <v>8378</v>
      </c>
      <c r="J44" s="61">
        <v>0</v>
      </c>
      <c r="K44" s="8">
        <v>1</v>
      </c>
      <c r="L44" s="8">
        <v>4</v>
      </c>
      <c r="M44" s="8" t="s">
        <v>66</v>
      </c>
      <c r="N44" s="8" t="s">
        <v>8379</v>
      </c>
      <c r="O44" s="8" t="s">
        <v>8380</v>
      </c>
      <c r="P44" s="48">
        <v>12</v>
      </c>
      <c r="Q44" s="8" t="s">
        <v>56</v>
      </c>
      <c r="R44" s="8">
        <v>4</v>
      </c>
      <c r="S44" s="8">
        <v>0</v>
      </c>
      <c r="T44" s="8" t="b">
        <v>0</v>
      </c>
      <c r="U44" s="8">
        <v>270</v>
      </c>
      <c r="V44" s="8">
        <v>229</v>
      </c>
      <c r="W44" s="8">
        <v>166</v>
      </c>
      <c r="X44" s="8">
        <v>0</v>
      </c>
      <c r="Y44" s="8">
        <v>0</v>
      </c>
      <c r="Z44" s="48">
        <v>-29</v>
      </c>
      <c r="AA44" s="8" t="s">
        <v>71</v>
      </c>
      <c r="AB44" s="8">
        <v>4</v>
      </c>
      <c r="AC44" s="8">
        <v>0</v>
      </c>
      <c r="AD44" s="8"/>
      <c r="AE44" s="8">
        <v>1</v>
      </c>
      <c r="AF44" s="8">
        <v>0</v>
      </c>
      <c r="AG44" s="8">
        <v>270</v>
      </c>
      <c r="AH44" s="9">
        <v>46176</v>
      </c>
      <c r="AI44" s="47">
        <v>46176.375</v>
      </c>
      <c r="AJ44" s="47">
        <v>46176.383333333331</v>
      </c>
      <c r="AK44" s="47">
        <v>46176.5625</v>
      </c>
      <c r="AL44" s="47">
        <v>46176.542361111111</v>
      </c>
      <c r="AO44" s="24" t="s">
        <v>8326</v>
      </c>
      <c r="AP44" s="24" t="s">
        <v>53</v>
      </c>
      <c r="AQ44" s="24" t="s">
        <v>49</v>
      </c>
      <c r="AR44" s="24" t="s">
        <v>50</v>
      </c>
      <c r="AS44" s="24" t="s">
        <v>61</v>
      </c>
      <c r="AT44" s="24" t="s">
        <v>52</v>
      </c>
      <c r="AU44" s="49">
        <v>46174</v>
      </c>
      <c r="AV44" s="24" t="s">
        <v>8378</v>
      </c>
      <c r="AW44" s="24" t="s">
        <v>8379</v>
      </c>
      <c r="AX44" s="24" t="s">
        <v>8380</v>
      </c>
      <c r="AY44" s="24">
        <v>1</v>
      </c>
    </row>
    <row r="45" spans="1:51" ht="20" customHeight="1">
      <c r="A45" s="1"/>
      <c r="B45" s="8" t="s">
        <v>8326</v>
      </c>
      <c r="C45" s="8" t="s">
        <v>49</v>
      </c>
      <c r="D45" s="9">
        <v>46174</v>
      </c>
      <c r="E45" s="8" t="s">
        <v>52</v>
      </c>
      <c r="F45" s="8" t="s">
        <v>64</v>
      </c>
      <c r="G45" s="8" t="s">
        <v>59</v>
      </c>
      <c r="H45" s="8" t="s">
        <v>53</v>
      </c>
      <c r="I45" s="8" t="s">
        <v>8384</v>
      </c>
      <c r="J45" s="61">
        <v>0</v>
      </c>
      <c r="K45" s="8">
        <v>1</v>
      </c>
      <c r="L45" s="8">
        <v>4</v>
      </c>
      <c r="M45" s="8" t="s">
        <v>66</v>
      </c>
      <c r="N45" s="8" t="s">
        <v>8379</v>
      </c>
      <c r="O45" s="8" t="s">
        <v>8380</v>
      </c>
      <c r="P45" s="48">
        <v>8</v>
      </c>
      <c r="Q45" s="8" t="s">
        <v>56</v>
      </c>
      <c r="R45" s="8">
        <v>4</v>
      </c>
      <c r="S45" s="8">
        <v>0</v>
      </c>
      <c r="T45" s="8" t="b">
        <v>0</v>
      </c>
      <c r="U45" s="8">
        <v>210</v>
      </c>
      <c r="V45" s="8">
        <v>180</v>
      </c>
      <c r="W45" s="8">
        <v>103</v>
      </c>
      <c r="X45" s="8">
        <v>0</v>
      </c>
      <c r="Y45" s="8">
        <v>0</v>
      </c>
      <c r="Z45" s="48">
        <v>-22</v>
      </c>
      <c r="AA45" s="8" t="s">
        <v>71</v>
      </c>
      <c r="AB45" s="8">
        <v>4</v>
      </c>
      <c r="AC45" s="8">
        <v>0</v>
      </c>
      <c r="AD45" s="8"/>
      <c r="AE45" s="8">
        <v>1</v>
      </c>
      <c r="AF45" s="8">
        <v>0</v>
      </c>
      <c r="AG45" s="8">
        <v>210</v>
      </c>
      <c r="AH45" s="9">
        <v>46177</v>
      </c>
      <c r="AI45" s="47">
        <v>46177.5625</v>
      </c>
      <c r="AJ45" s="47">
        <v>46177.568055555559</v>
      </c>
      <c r="AK45" s="47">
        <v>46177.708333333336</v>
      </c>
      <c r="AL45" s="47">
        <v>46177.693055555559</v>
      </c>
      <c r="AO45" s="24" t="s">
        <v>8326</v>
      </c>
      <c r="AP45" s="24" t="s">
        <v>53</v>
      </c>
      <c r="AQ45" s="24" t="s">
        <v>49</v>
      </c>
      <c r="AR45" s="24" t="s">
        <v>64</v>
      </c>
      <c r="AS45" s="24" t="s">
        <v>54</v>
      </c>
      <c r="AT45" s="24" t="s">
        <v>52</v>
      </c>
      <c r="AU45" s="49">
        <v>46174</v>
      </c>
      <c r="AV45" s="24" t="s">
        <v>8378</v>
      </c>
      <c r="AW45" s="24" t="s">
        <v>8379</v>
      </c>
      <c r="AX45" s="24" t="s">
        <v>8380</v>
      </c>
      <c r="AY45" s="24">
        <v>2</v>
      </c>
    </row>
    <row r="46" spans="1:51" ht="20" customHeight="1">
      <c r="A46" s="1"/>
      <c r="B46" s="8" t="s">
        <v>8326</v>
      </c>
      <c r="C46" s="8" t="s">
        <v>49</v>
      </c>
      <c r="D46" s="9">
        <v>46174</v>
      </c>
      <c r="E46" s="8" t="s">
        <v>52</v>
      </c>
      <c r="F46" s="8" t="s">
        <v>64</v>
      </c>
      <c r="G46" s="8" t="s">
        <v>67</v>
      </c>
      <c r="H46" s="8" t="s">
        <v>53</v>
      </c>
      <c r="I46" s="8" t="s">
        <v>8378</v>
      </c>
      <c r="J46" s="61">
        <v>0</v>
      </c>
      <c r="K46" s="8">
        <v>1</v>
      </c>
      <c r="L46" s="8">
        <v>4</v>
      </c>
      <c r="M46" s="8" t="s">
        <v>66</v>
      </c>
      <c r="N46" s="8" t="s">
        <v>8379</v>
      </c>
      <c r="O46" s="8" t="s">
        <v>8380</v>
      </c>
      <c r="P46" s="48">
        <v>12</v>
      </c>
      <c r="Q46" s="8" t="s">
        <v>56</v>
      </c>
      <c r="R46" s="8">
        <v>4</v>
      </c>
      <c r="S46" s="8">
        <v>0</v>
      </c>
      <c r="T46" s="8" t="b">
        <v>0</v>
      </c>
      <c r="U46" s="8">
        <v>420</v>
      </c>
      <c r="V46" s="8">
        <v>363</v>
      </c>
      <c r="W46" s="8">
        <v>260</v>
      </c>
      <c r="X46" s="8">
        <v>0</v>
      </c>
      <c r="Y46" s="8">
        <v>0</v>
      </c>
      <c r="Z46" s="48">
        <v>-45</v>
      </c>
      <c r="AA46" s="8" t="s">
        <v>71</v>
      </c>
      <c r="AB46" s="8">
        <v>4</v>
      </c>
      <c r="AC46" s="8">
        <v>0</v>
      </c>
      <c r="AD46" s="8"/>
      <c r="AE46" s="8">
        <v>1</v>
      </c>
      <c r="AF46" s="8">
        <v>0</v>
      </c>
      <c r="AG46" s="8">
        <v>420</v>
      </c>
      <c r="AH46" s="9">
        <v>46178</v>
      </c>
      <c r="AI46" s="47">
        <v>46178.354166666664</v>
      </c>
      <c r="AJ46" s="47">
        <v>46178.362500000003</v>
      </c>
      <c r="AK46" s="47">
        <v>46178.645833333336</v>
      </c>
      <c r="AL46" s="47">
        <v>46178.614583333336</v>
      </c>
      <c r="AO46" s="24" t="s">
        <v>8326</v>
      </c>
      <c r="AP46" s="24" t="s">
        <v>53</v>
      </c>
      <c r="AQ46" s="24" t="s">
        <v>49</v>
      </c>
      <c r="AR46" s="24" t="s">
        <v>50</v>
      </c>
      <c r="AS46" s="24" t="s">
        <v>57</v>
      </c>
      <c r="AT46" s="24" t="s">
        <v>52</v>
      </c>
      <c r="AU46" s="49">
        <v>46174</v>
      </c>
      <c r="AV46" s="24" t="s">
        <v>8378</v>
      </c>
      <c r="AW46" s="24" t="s">
        <v>8379</v>
      </c>
      <c r="AX46" s="24" t="s">
        <v>8380</v>
      </c>
      <c r="AY46" s="24">
        <v>1</v>
      </c>
    </row>
    <row r="47" spans="1:51" ht="20" customHeight="1">
      <c r="A47" s="1"/>
      <c r="B47" s="8" t="s">
        <v>8326</v>
      </c>
      <c r="C47" s="8" t="s">
        <v>49</v>
      </c>
      <c r="D47" s="9">
        <v>46174</v>
      </c>
      <c r="E47" s="8" t="s">
        <v>52</v>
      </c>
      <c r="F47" s="8" t="s">
        <v>64</v>
      </c>
      <c r="G47" s="8" t="s">
        <v>68</v>
      </c>
      <c r="H47" s="8" t="s">
        <v>53</v>
      </c>
      <c r="I47" s="8" t="s">
        <v>8378</v>
      </c>
      <c r="J47" s="61">
        <v>0</v>
      </c>
      <c r="K47" s="8">
        <v>1</v>
      </c>
      <c r="L47" s="8">
        <v>4</v>
      </c>
      <c r="M47" s="8" t="s">
        <v>66</v>
      </c>
      <c r="N47" s="8" t="s">
        <v>8379</v>
      </c>
      <c r="O47" s="8" t="s">
        <v>8380</v>
      </c>
      <c r="P47" s="48">
        <v>11</v>
      </c>
      <c r="Q47" s="8" t="s">
        <v>56</v>
      </c>
      <c r="R47" s="8">
        <v>4</v>
      </c>
      <c r="S47" s="8">
        <v>0</v>
      </c>
      <c r="T47" s="8" t="b">
        <v>0</v>
      </c>
      <c r="U47" s="8">
        <v>270</v>
      </c>
      <c r="V47" s="8">
        <v>238</v>
      </c>
      <c r="W47" s="8">
        <v>159</v>
      </c>
      <c r="X47" s="8">
        <v>0</v>
      </c>
      <c r="Y47" s="8">
        <v>0</v>
      </c>
      <c r="Z47" s="48">
        <v>-21</v>
      </c>
      <c r="AA47" s="8" t="s">
        <v>71</v>
      </c>
      <c r="AB47" s="8">
        <v>4</v>
      </c>
      <c r="AC47" s="8">
        <v>0</v>
      </c>
      <c r="AD47" s="8"/>
      <c r="AE47" s="8">
        <v>1</v>
      </c>
      <c r="AF47" s="8">
        <v>0</v>
      </c>
      <c r="AG47" s="8">
        <v>270</v>
      </c>
      <c r="AH47" s="9">
        <v>46179</v>
      </c>
      <c r="AI47" s="47">
        <v>46179.375</v>
      </c>
      <c r="AJ47" s="47">
        <v>46179.382638888892</v>
      </c>
      <c r="AK47" s="47">
        <v>46179.5625</v>
      </c>
      <c r="AL47" s="47">
        <v>46179.54791666667</v>
      </c>
      <c r="AO47" s="24" t="s">
        <v>8326</v>
      </c>
      <c r="AP47" s="24" t="s">
        <v>53</v>
      </c>
      <c r="AQ47" s="24" t="s">
        <v>49</v>
      </c>
      <c r="AR47" s="24" t="s">
        <v>64</v>
      </c>
      <c r="AS47" s="24" t="s">
        <v>68</v>
      </c>
      <c r="AT47" s="24" t="s">
        <v>52</v>
      </c>
      <c r="AU47" s="49">
        <v>46174</v>
      </c>
      <c r="AV47" s="24" t="s">
        <v>8378</v>
      </c>
      <c r="AW47" s="24" t="s">
        <v>8379</v>
      </c>
      <c r="AX47" s="24" t="s">
        <v>8380</v>
      </c>
      <c r="AY47" s="24">
        <v>3</v>
      </c>
    </row>
    <row r="48" spans="1:51" ht="20" customHeight="1">
      <c r="A48" s="1"/>
      <c r="B48" s="8" t="s">
        <v>8326</v>
      </c>
      <c r="C48" s="8" t="s">
        <v>49</v>
      </c>
      <c r="D48" s="9">
        <v>46174</v>
      </c>
      <c r="E48" s="8" t="s">
        <v>52</v>
      </c>
      <c r="F48" s="8" t="s">
        <v>64</v>
      </c>
      <c r="G48" s="8" t="s">
        <v>62</v>
      </c>
      <c r="H48" s="8" t="s">
        <v>53</v>
      </c>
      <c r="I48" s="8" t="s">
        <v>8378</v>
      </c>
      <c r="J48" s="61">
        <v>0</v>
      </c>
      <c r="K48" s="8">
        <v>1</v>
      </c>
      <c r="L48" s="8">
        <v>4</v>
      </c>
      <c r="M48" s="8" t="s">
        <v>66</v>
      </c>
      <c r="N48" s="8" t="s">
        <v>8379</v>
      </c>
      <c r="O48" s="8" t="s">
        <v>8380</v>
      </c>
      <c r="P48" s="48">
        <v>12</v>
      </c>
      <c r="Q48" s="8" t="s">
        <v>56</v>
      </c>
      <c r="R48" s="8">
        <v>4</v>
      </c>
      <c r="S48" s="8">
        <v>0</v>
      </c>
      <c r="T48" s="8" t="b">
        <v>0</v>
      </c>
      <c r="U48" s="8">
        <v>300</v>
      </c>
      <c r="V48" s="8">
        <v>272</v>
      </c>
      <c r="W48" s="8">
        <v>189</v>
      </c>
      <c r="X48" s="8">
        <v>0</v>
      </c>
      <c r="Y48" s="8">
        <v>0</v>
      </c>
      <c r="Z48" s="48">
        <v>-16</v>
      </c>
      <c r="AA48" s="8" t="s">
        <v>71</v>
      </c>
      <c r="AB48" s="8">
        <v>4</v>
      </c>
      <c r="AC48" s="8">
        <v>0</v>
      </c>
      <c r="AD48" s="8"/>
      <c r="AE48" s="8">
        <v>1</v>
      </c>
      <c r="AF48" s="8">
        <v>0</v>
      </c>
      <c r="AG48" s="8">
        <v>300</v>
      </c>
      <c r="AH48" s="9">
        <v>46180</v>
      </c>
      <c r="AI48" s="47">
        <v>46180.375</v>
      </c>
      <c r="AJ48" s="47">
        <v>46180.383333333331</v>
      </c>
      <c r="AK48" s="47">
        <v>46180.583333333336</v>
      </c>
      <c r="AL48" s="47">
        <v>46180.572222222225</v>
      </c>
      <c r="AO48" s="24" t="s">
        <v>8326</v>
      </c>
      <c r="AP48" s="24" t="s">
        <v>53</v>
      </c>
      <c r="AQ48" s="24" t="s">
        <v>49</v>
      </c>
      <c r="AR48" s="24" t="s">
        <v>64</v>
      </c>
      <c r="AS48" s="24" t="s">
        <v>67</v>
      </c>
      <c r="AT48" s="24" t="s">
        <v>52</v>
      </c>
      <c r="AU48" s="49">
        <v>46174</v>
      </c>
      <c r="AV48" s="24" t="s">
        <v>8378</v>
      </c>
      <c r="AW48" s="24" t="s">
        <v>8379</v>
      </c>
      <c r="AX48" s="24" t="s">
        <v>8380</v>
      </c>
      <c r="AY48" s="24">
        <v>4</v>
      </c>
    </row>
    <row r="49" spans="1:51" ht="20" customHeight="1">
      <c r="A49" s="1"/>
      <c r="B49" s="8" t="s">
        <v>8326</v>
      </c>
      <c r="C49" s="8" t="s">
        <v>49</v>
      </c>
      <c r="D49" s="9">
        <v>46174</v>
      </c>
      <c r="E49" s="8" t="s">
        <v>52</v>
      </c>
      <c r="F49" s="8" t="s">
        <v>64</v>
      </c>
      <c r="G49" s="8" t="s">
        <v>54</v>
      </c>
      <c r="H49" s="8" t="s">
        <v>53</v>
      </c>
      <c r="I49" s="8" t="s">
        <v>8384</v>
      </c>
      <c r="J49" s="61">
        <v>0</v>
      </c>
      <c r="K49" s="8">
        <v>1</v>
      </c>
      <c r="L49" s="8">
        <v>4</v>
      </c>
      <c r="M49" s="8" t="s">
        <v>66</v>
      </c>
      <c r="N49" s="8" t="s">
        <v>8379</v>
      </c>
      <c r="O49" s="8" t="s">
        <v>8380</v>
      </c>
      <c r="P49" s="48">
        <v>10</v>
      </c>
      <c r="Q49" s="8" t="s">
        <v>56</v>
      </c>
      <c r="R49" s="8">
        <v>4</v>
      </c>
      <c r="S49" s="8">
        <v>0</v>
      </c>
      <c r="T49" s="8" t="b">
        <v>0</v>
      </c>
      <c r="U49" s="8">
        <v>180</v>
      </c>
      <c r="V49" s="8">
        <v>153</v>
      </c>
      <c r="W49" s="8">
        <v>80</v>
      </c>
      <c r="X49" s="8">
        <v>0</v>
      </c>
      <c r="Y49" s="8">
        <v>0</v>
      </c>
      <c r="Z49" s="48">
        <v>-17</v>
      </c>
      <c r="AA49" s="8" t="s">
        <v>71</v>
      </c>
      <c r="AB49" s="8">
        <v>4</v>
      </c>
      <c r="AC49" s="8">
        <v>0</v>
      </c>
      <c r="AD49" s="8"/>
      <c r="AE49" s="8">
        <v>1</v>
      </c>
      <c r="AF49" s="8">
        <v>0</v>
      </c>
      <c r="AG49" s="8">
        <v>180</v>
      </c>
      <c r="AH49" s="9">
        <v>46181</v>
      </c>
      <c r="AI49" s="47">
        <v>46181.5625</v>
      </c>
      <c r="AJ49" s="47">
        <v>46181.569444444445</v>
      </c>
      <c r="AK49" s="47">
        <v>46181.6875</v>
      </c>
      <c r="AL49" s="47">
        <v>46181.675694444442</v>
      </c>
      <c r="AO49" s="24" t="s">
        <v>8326</v>
      </c>
      <c r="AP49" s="24" t="s">
        <v>53</v>
      </c>
      <c r="AQ49" s="24" t="s">
        <v>49</v>
      </c>
      <c r="AR49" s="24" t="s">
        <v>50</v>
      </c>
      <c r="AS49" s="24" t="s">
        <v>59</v>
      </c>
      <c r="AT49" s="24" t="s">
        <v>52</v>
      </c>
      <c r="AU49" s="49">
        <v>46174</v>
      </c>
      <c r="AV49" s="24" t="s">
        <v>8378</v>
      </c>
      <c r="AW49" s="24" t="s">
        <v>8379</v>
      </c>
      <c r="AX49" s="24" t="s">
        <v>8380</v>
      </c>
      <c r="AY49" s="24">
        <v>1</v>
      </c>
    </row>
    <row r="50" spans="1:51" ht="20" customHeight="1">
      <c r="A50" s="1"/>
      <c r="B50" s="8" t="s">
        <v>8326</v>
      </c>
      <c r="C50" s="8" t="s">
        <v>49</v>
      </c>
      <c r="D50" s="9">
        <v>46174</v>
      </c>
      <c r="E50" s="8" t="s">
        <v>52</v>
      </c>
      <c r="F50" s="8" t="s">
        <v>64</v>
      </c>
      <c r="G50" s="8" t="s">
        <v>62</v>
      </c>
      <c r="H50" s="8" t="s">
        <v>53</v>
      </c>
      <c r="I50" s="8" t="s">
        <v>8384</v>
      </c>
      <c r="J50" s="61">
        <v>0</v>
      </c>
      <c r="K50" s="8">
        <v>1</v>
      </c>
      <c r="L50" s="8">
        <v>4</v>
      </c>
      <c r="M50" s="8" t="s">
        <v>66</v>
      </c>
      <c r="N50" s="8" t="s">
        <v>8379</v>
      </c>
      <c r="O50" s="8" t="s">
        <v>8380</v>
      </c>
      <c r="P50" s="48">
        <v>10</v>
      </c>
      <c r="Q50" s="8" t="s">
        <v>56</v>
      </c>
      <c r="R50" s="8">
        <v>4</v>
      </c>
      <c r="S50" s="8">
        <v>0</v>
      </c>
      <c r="T50" s="8" t="b">
        <v>0</v>
      </c>
      <c r="U50" s="8">
        <v>480</v>
      </c>
      <c r="V50" s="8">
        <v>427</v>
      </c>
      <c r="W50" s="8">
        <v>330</v>
      </c>
      <c r="X50" s="8">
        <v>0</v>
      </c>
      <c r="Y50" s="8">
        <v>0</v>
      </c>
      <c r="Z50" s="48">
        <v>-43</v>
      </c>
      <c r="AA50" s="8" t="s">
        <v>71</v>
      </c>
      <c r="AB50" s="8">
        <v>4</v>
      </c>
      <c r="AC50" s="8">
        <v>0</v>
      </c>
      <c r="AD50" s="8"/>
      <c r="AE50" s="8">
        <v>1</v>
      </c>
      <c r="AF50" s="8">
        <v>0</v>
      </c>
      <c r="AG50" s="8">
        <v>480</v>
      </c>
      <c r="AH50" s="9">
        <v>46183</v>
      </c>
      <c r="AI50" s="47">
        <v>46183.333333333336</v>
      </c>
      <c r="AJ50" s="47">
        <v>46183.340277777781</v>
      </c>
      <c r="AK50" s="47">
        <v>46183.666666666664</v>
      </c>
      <c r="AL50" s="47">
        <v>46183.636805555558</v>
      </c>
      <c r="AO50" s="24" t="s">
        <v>8326</v>
      </c>
      <c r="AP50" s="24" t="s">
        <v>53</v>
      </c>
      <c r="AQ50" s="24" t="s">
        <v>49</v>
      </c>
      <c r="AR50" s="24" t="s">
        <v>77</v>
      </c>
      <c r="AS50" s="24" t="s">
        <v>79</v>
      </c>
      <c r="AT50" s="24" t="s">
        <v>52</v>
      </c>
      <c r="AU50" s="49">
        <v>46174</v>
      </c>
      <c r="AV50" s="24" t="s">
        <v>8378</v>
      </c>
      <c r="AW50" s="24" t="s">
        <v>8383</v>
      </c>
      <c r="AX50" s="24" t="s">
        <v>8380</v>
      </c>
      <c r="AY50" s="24">
        <v>0</v>
      </c>
    </row>
    <row r="51" spans="1:51" ht="20" customHeight="1">
      <c r="A51" s="1"/>
      <c r="B51" s="8" t="s">
        <v>8326</v>
      </c>
      <c r="C51" s="8" t="s">
        <v>49</v>
      </c>
      <c r="D51" s="9">
        <v>46174</v>
      </c>
      <c r="E51" s="8" t="s">
        <v>52</v>
      </c>
      <c r="F51" s="8" t="s">
        <v>64</v>
      </c>
      <c r="G51" s="8" t="s">
        <v>67</v>
      </c>
      <c r="H51" s="8" t="s">
        <v>53</v>
      </c>
      <c r="I51" s="8" t="s">
        <v>8384</v>
      </c>
      <c r="J51" s="61">
        <v>0</v>
      </c>
      <c r="K51" s="8">
        <v>1</v>
      </c>
      <c r="L51" s="8">
        <v>4</v>
      </c>
      <c r="M51" s="8" t="s">
        <v>66</v>
      </c>
      <c r="N51" s="8" t="s">
        <v>8379</v>
      </c>
      <c r="O51" s="8" t="s">
        <v>8380</v>
      </c>
      <c r="P51" s="48">
        <v>9</v>
      </c>
      <c r="Q51" s="8" t="s">
        <v>56</v>
      </c>
      <c r="R51" s="8">
        <v>4</v>
      </c>
      <c r="S51" s="8">
        <v>0</v>
      </c>
      <c r="T51" s="8" t="b">
        <v>0</v>
      </c>
      <c r="U51" s="8">
        <v>240</v>
      </c>
      <c r="V51" s="8">
        <v>210</v>
      </c>
      <c r="W51" s="8">
        <v>144</v>
      </c>
      <c r="X51" s="8">
        <v>0</v>
      </c>
      <c r="Y51" s="8">
        <v>0</v>
      </c>
      <c r="Z51" s="48">
        <v>-21</v>
      </c>
      <c r="AA51" s="8" t="s">
        <v>71</v>
      </c>
      <c r="AB51" s="8">
        <v>4</v>
      </c>
      <c r="AC51" s="8">
        <v>0</v>
      </c>
      <c r="AD51" s="8"/>
      <c r="AE51" s="8">
        <v>1</v>
      </c>
      <c r="AF51" s="8">
        <v>0</v>
      </c>
      <c r="AG51" s="8">
        <v>240</v>
      </c>
      <c r="AH51" s="9">
        <v>46191</v>
      </c>
      <c r="AI51" s="47">
        <v>46191.541666666664</v>
      </c>
      <c r="AJ51" s="47">
        <v>46191.54791666667</v>
      </c>
      <c r="AK51" s="47">
        <v>46191.708333333336</v>
      </c>
      <c r="AL51" s="47">
        <v>46191.693749999999</v>
      </c>
      <c r="AO51" s="24" t="s">
        <v>8326</v>
      </c>
      <c r="AP51" s="24" t="s">
        <v>53</v>
      </c>
      <c r="AQ51" s="24" t="s">
        <v>49</v>
      </c>
      <c r="AR51" s="24" t="s">
        <v>64</v>
      </c>
      <c r="AS51" s="24" t="s">
        <v>68</v>
      </c>
      <c r="AT51" s="24" t="s">
        <v>52</v>
      </c>
      <c r="AU51" s="49">
        <v>46174</v>
      </c>
      <c r="AV51" s="24" t="s">
        <v>8378</v>
      </c>
      <c r="AW51" s="24" t="s">
        <v>8383</v>
      </c>
      <c r="AX51" s="24" t="s">
        <v>8380</v>
      </c>
      <c r="AY51" s="24">
        <v>0</v>
      </c>
    </row>
    <row r="52" spans="1:51" ht="20" customHeight="1">
      <c r="A52" s="1"/>
      <c r="B52" s="8" t="s">
        <v>8326</v>
      </c>
      <c r="C52" s="8" t="s">
        <v>49</v>
      </c>
      <c r="D52" s="9">
        <v>46174</v>
      </c>
      <c r="E52" s="8" t="s">
        <v>52</v>
      </c>
      <c r="F52" s="8" t="s">
        <v>64</v>
      </c>
      <c r="G52" s="8" t="s">
        <v>54</v>
      </c>
      <c r="H52" s="8" t="s">
        <v>53</v>
      </c>
      <c r="I52" s="8" t="s">
        <v>8384</v>
      </c>
      <c r="J52" s="61">
        <v>0</v>
      </c>
      <c r="K52" s="8">
        <v>1</v>
      </c>
      <c r="L52" s="8">
        <v>4</v>
      </c>
      <c r="M52" s="8" t="s">
        <v>66</v>
      </c>
      <c r="N52" s="8" t="s">
        <v>8379</v>
      </c>
      <c r="O52" s="8" t="s">
        <v>8380</v>
      </c>
      <c r="P52" s="48">
        <v>2</v>
      </c>
      <c r="Q52" s="8" t="s">
        <v>56</v>
      </c>
      <c r="R52" s="8">
        <v>4</v>
      </c>
      <c r="S52" s="8">
        <v>0</v>
      </c>
      <c r="T52" s="8" t="b">
        <v>0</v>
      </c>
      <c r="U52" s="8">
        <v>480</v>
      </c>
      <c r="V52" s="8">
        <v>447</v>
      </c>
      <c r="W52" s="8">
        <v>322</v>
      </c>
      <c r="X52" s="8">
        <v>0</v>
      </c>
      <c r="Y52" s="8">
        <v>0</v>
      </c>
      <c r="Z52" s="48">
        <v>-31</v>
      </c>
      <c r="AA52" s="8" t="s">
        <v>71</v>
      </c>
      <c r="AB52" s="8">
        <v>4</v>
      </c>
      <c r="AC52" s="8">
        <v>0</v>
      </c>
      <c r="AD52" s="8"/>
      <c r="AE52" s="8">
        <v>1</v>
      </c>
      <c r="AF52" s="8">
        <v>0</v>
      </c>
      <c r="AG52" s="8">
        <v>480</v>
      </c>
      <c r="AH52" s="9">
        <v>46193</v>
      </c>
      <c r="AI52" s="47">
        <v>46193.375</v>
      </c>
      <c r="AJ52" s="47">
        <v>46193.376388888886</v>
      </c>
      <c r="AK52" s="47">
        <v>46193.708333333336</v>
      </c>
      <c r="AL52" s="47">
        <v>46193.686805555553</v>
      </c>
      <c r="AO52" s="24" t="s">
        <v>8326</v>
      </c>
      <c r="AP52" s="24" t="s">
        <v>53</v>
      </c>
      <c r="AQ52" s="24" t="s">
        <v>49</v>
      </c>
      <c r="AR52" s="24" t="s">
        <v>64</v>
      </c>
      <c r="AS52" s="24" t="s">
        <v>59</v>
      </c>
      <c r="AT52" s="24" t="s">
        <v>52</v>
      </c>
      <c r="AU52" s="49">
        <v>46174</v>
      </c>
      <c r="AV52" s="24" t="s">
        <v>8378</v>
      </c>
      <c r="AW52" s="24" t="s">
        <v>8383</v>
      </c>
      <c r="AX52" s="24" t="s">
        <v>8380</v>
      </c>
      <c r="AY52" s="24">
        <v>0</v>
      </c>
    </row>
    <row r="53" spans="1:51" ht="20" customHeight="1">
      <c r="A53" s="1"/>
      <c r="B53" s="8" t="s">
        <v>8326</v>
      </c>
      <c r="C53" s="8" t="s">
        <v>49</v>
      </c>
      <c r="D53" s="9">
        <v>46174</v>
      </c>
      <c r="E53" s="8" t="s">
        <v>52</v>
      </c>
      <c r="F53" s="8" t="s">
        <v>64</v>
      </c>
      <c r="G53" s="8" t="s">
        <v>57</v>
      </c>
      <c r="H53" s="8" t="s">
        <v>53</v>
      </c>
      <c r="I53" s="8" t="s">
        <v>8384</v>
      </c>
      <c r="J53" s="61">
        <v>0</v>
      </c>
      <c r="K53" s="8">
        <v>1</v>
      </c>
      <c r="L53" s="8">
        <v>4</v>
      </c>
      <c r="M53" s="8" t="s">
        <v>66</v>
      </c>
      <c r="N53" s="8" t="s">
        <v>8379</v>
      </c>
      <c r="O53" s="8" t="s">
        <v>8380</v>
      </c>
      <c r="P53" s="48">
        <v>9</v>
      </c>
      <c r="Q53" s="8" t="s">
        <v>56</v>
      </c>
      <c r="R53" s="8">
        <v>4</v>
      </c>
      <c r="S53" s="8">
        <v>0</v>
      </c>
      <c r="T53" s="8" t="b">
        <v>0</v>
      </c>
      <c r="U53" s="8">
        <v>270</v>
      </c>
      <c r="V53" s="8">
        <v>228</v>
      </c>
      <c r="W53" s="8">
        <v>159</v>
      </c>
      <c r="X53" s="8">
        <v>0</v>
      </c>
      <c r="Y53" s="8">
        <v>0</v>
      </c>
      <c r="Z53" s="48">
        <v>-33</v>
      </c>
      <c r="AA53" s="8" t="s">
        <v>71</v>
      </c>
      <c r="AB53" s="8">
        <v>4</v>
      </c>
      <c r="AC53" s="8">
        <v>0</v>
      </c>
      <c r="AD53" s="8"/>
      <c r="AE53" s="8">
        <v>1</v>
      </c>
      <c r="AF53" s="8">
        <v>0</v>
      </c>
      <c r="AG53" s="8">
        <v>270</v>
      </c>
      <c r="AH53" s="9">
        <v>46194</v>
      </c>
      <c r="AI53" s="47">
        <v>46194.354166666664</v>
      </c>
      <c r="AJ53" s="47">
        <v>46194.36041666667</v>
      </c>
      <c r="AK53" s="47">
        <v>46194.541666666664</v>
      </c>
      <c r="AL53" s="47">
        <v>46194.518750000003</v>
      </c>
      <c r="AO53" s="24" t="s">
        <v>8326</v>
      </c>
      <c r="AP53" s="24" t="s">
        <v>53</v>
      </c>
      <c r="AQ53" s="24" t="s">
        <v>49</v>
      </c>
      <c r="AR53" s="24" t="s">
        <v>64</v>
      </c>
      <c r="AS53" s="24" t="s">
        <v>67</v>
      </c>
      <c r="AT53" s="24" t="s">
        <v>52</v>
      </c>
      <c r="AU53" s="49">
        <v>46174</v>
      </c>
      <c r="AV53" s="24" t="s">
        <v>8378</v>
      </c>
      <c r="AW53" s="24" t="s">
        <v>8383</v>
      </c>
      <c r="AX53" s="24" t="s">
        <v>8380</v>
      </c>
      <c r="AY53" s="24">
        <v>0</v>
      </c>
    </row>
    <row r="54" spans="1:51" ht="20" customHeight="1">
      <c r="A54" s="1"/>
      <c r="B54" s="8" t="s">
        <v>8326</v>
      </c>
      <c r="C54" s="8" t="s">
        <v>49</v>
      </c>
      <c r="D54" s="9">
        <v>46174</v>
      </c>
      <c r="E54" s="8" t="s">
        <v>52</v>
      </c>
      <c r="F54" s="8" t="s">
        <v>64</v>
      </c>
      <c r="G54" s="8" t="s">
        <v>68</v>
      </c>
      <c r="H54" s="8" t="s">
        <v>53</v>
      </c>
      <c r="I54" s="8" t="s">
        <v>8378</v>
      </c>
      <c r="J54" s="61">
        <v>0</v>
      </c>
      <c r="K54" s="8">
        <v>1</v>
      </c>
      <c r="L54" s="8">
        <v>4</v>
      </c>
      <c r="M54" s="8" t="s">
        <v>66</v>
      </c>
      <c r="N54" s="8" t="s">
        <v>8379</v>
      </c>
      <c r="O54" s="8" t="s">
        <v>8380</v>
      </c>
      <c r="P54" s="48">
        <v>12</v>
      </c>
      <c r="Q54" s="8" t="s">
        <v>56</v>
      </c>
      <c r="R54" s="8">
        <v>4</v>
      </c>
      <c r="S54" s="8">
        <v>0</v>
      </c>
      <c r="T54" s="8" t="b">
        <v>0</v>
      </c>
      <c r="U54" s="8">
        <v>240</v>
      </c>
      <c r="V54" s="8">
        <v>206</v>
      </c>
      <c r="W54" s="8">
        <v>139</v>
      </c>
      <c r="X54" s="8">
        <v>0</v>
      </c>
      <c r="Y54" s="8">
        <v>0</v>
      </c>
      <c r="Z54" s="48">
        <v>-22</v>
      </c>
      <c r="AA54" s="8" t="s">
        <v>71</v>
      </c>
      <c r="AB54" s="8">
        <v>4</v>
      </c>
      <c r="AC54" s="8">
        <v>0</v>
      </c>
      <c r="AD54" s="8"/>
      <c r="AE54" s="8">
        <v>1</v>
      </c>
      <c r="AF54" s="8">
        <v>0</v>
      </c>
      <c r="AG54" s="8">
        <v>240</v>
      </c>
      <c r="AH54" s="9">
        <v>46195</v>
      </c>
      <c r="AI54" s="47">
        <v>46195.541666666664</v>
      </c>
      <c r="AJ54" s="47">
        <v>46195.55</v>
      </c>
      <c r="AK54" s="47">
        <v>46195.708333333336</v>
      </c>
      <c r="AL54" s="47">
        <v>46195.693055555559</v>
      </c>
      <c r="AO54" s="24" t="s">
        <v>8326</v>
      </c>
      <c r="AP54" s="24" t="s">
        <v>53</v>
      </c>
      <c r="AQ54" s="24" t="s">
        <v>49</v>
      </c>
      <c r="AR54" s="24" t="s">
        <v>64</v>
      </c>
      <c r="AS54" s="24" t="s">
        <v>54</v>
      </c>
      <c r="AT54" s="24" t="s">
        <v>52</v>
      </c>
      <c r="AU54" s="49">
        <v>46174</v>
      </c>
      <c r="AV54" s="24" t="s">
        <v>8378</v>
      </c>
      <c r="AW54" s="24" t="s">
        <v>8383</v>
      </c>
      <c r="AX54" s="24" t="s">
        <v>8380</v>
      </c>
      <c r="AY54" s="24">
        <v>0</v>
      </c>
    </row>
    <row r="55" spans="1:51" ht="20" customHeight="1">
      <c r="A55" s="1"/>
      <c r="B55" s="8" t="s">
        <v>8326</v>
      </c>
      <c r="C55" s="8" t="s">
        <v>49</v>
      </c>
      <c r="D55" s="9">
        <v>46174</v>
      </c>
      <c r="E55" s="8" t="s">
        <v>52</v>
      </c>
      <c r="F55" s="8" t="s">
        <v>64</v>
      </c>
      <c r="G55" s="8" t="s">
        <v>62</v>
      </c>
      <c r="H55" s="8" t="s">
        <v>53</v>
      </c>
      <c r="I55" s="8" t="s">
        <v>8384</v>
      </c>
      <c r="J55" s="61">
        <v>0</v>
      </c>
      <c r="K55" s="8">
        <v>1</v>
      </c>
      <c r="L55" s="8">
        <v>4</v>
      </c>
      <c r="M55" s="8" t="s">
        <v>66</v>
      </c>
      <c r="N55" s="8" t="s">
        <v>8379</v>
      </c>
      <c r="O55" s="8" t="s">
        <v>8380</v>
      </c>
      <c r="P55" s="48">
        <v>6</v>
      </c>
      <c r="Q55" s="8" t="s">
        <v>56</v>
      </c>
      <c r="R55" s="8">
        <v>4</v>
      </c>
      <c r="S55" s="8">
        <v>0</v>
      </c>
      <c r="T55" s="8" t="b">
        <v>0</v>
      </c>
      <c r="U55" s="8">
        <v>420</v>
      </c>
      <c r="V55" s="8">
        <v>387</v>
      </c>
      <c r="W55" s="8">
        <v>269</v>
      </c>
      <c r="X55" s="8">
        <v>0</v>
      </c>
      <c r="Y55" s="8">
        <v>0</v>
      </c>
      <c r="Z55" s="48">
        <v>-27</v>
      </c>
      <c r="AA55" s="8" t="s">
        <v>71</v>
      </c>
      <c r="AB55" s="8">
        <v>4</v>
      </c>
      <c r="AC55" s="8">
        <v>0</v>
      </c>
      <c r="AD55" s="8"/>
      <c r="AE55" s="8">
        <v>1</v>
      </c>
      <c r="AF55" s="8">
        <v>0</v>
      </c>
      <c r="AG55" s="8">
        <v>420</v>
      </c>
      <c r="AH55" s="9">
        <v>46197</v>
      </c>
      <c r="AI55" s="47">
        <v>46197.3125</v>
      </c>
      <c r="AJ55" s="47">
        <v>46197.316666666666</v>
      </c>
      <c r="AK55" s="47">
        <v>46197.604166666664</v>
      </c>
      <c r="AL55" s="47">
        <v>46197.585416666669</v>
      </c>
      <c r="AO55" s="24" t="s">
        <v>8326</v>
      </c>
      <c r="AP55" s="24" t="s">
        <v>53</v>
      </c>
      <c r="AQ55" s="24" t="s">
        <v>49</v>
      </c>
      <c r="AR55" s="24" t="s">
        <v>64</v>
      </c>
      <c r="AS55" s="24" t="s">
        <v>57</v>
      </c>
      <c r="AT55" s="24" t="s">
        <v>52</v>
      </c>
      <c r="AU55" s="49">
        <v>46174</v>
      </c>
      <c r="AV55" s="24" t="s">
        <v>8378</v>
      </c>
      <c r="AW55" s="24" t="s">
        <v>8383</v>
      </c>
      <c r="AX55" s="24" t="s">
        <v>8380</v>
      </c>
      <c r="AY55" s="24">
        <v>0</v>
      </c>
    </row>
    <row r="56" spans="1:51" ht="20" customHeight="1">
      <c r="A56" s="1"/>
      <c r="B56" s="8" t="s">
        <v>8326</v>
      </c>
      <c r="C56" s="8" t="s">
        <v>49</v>
      </c>
      <c r="D56" s="9">
        <v>46174</v>
      </c>
      <c r="E56" s="8" t="s">
        <v>52</v>
      </c>
      <c r="F56" s="8" t="s">
        <v>64</v>
      </c>
      <c r="G56" s="8" t="s">
        <v>62</v>
      </c>
      <c r="H56" s="8" t="s">
        <v>53</v>
      </c>
      <c r="I56" s="8" t="s">
        <v>8378</v>
      </c>
      <c r="J56" s="61">
        <v>0</v>
      </c>
      <c r="K56" s="8">
        <v>1</v>
      </c>
      <c r="L56" s="8">
        <v>4</v>
      </c>
      <c r="M56" s="8" t="s">
        <v>66</v>
      </c>
      <c r="N56" s="8" t="s">
        <v>8379</v>
      </c>
      <c r="O56" s="8" t="s">
        <v>8380</v>
      </c>
      <c r="P56" s="48">
        <v>11</v>
      </c>
      <c r="Q56" s="8" t="s">
        <v>56</v>
      </c>
      <c r="R56" s="8">
        <v>4</v>
      </c>
      <c r="S56" s="8">
        <v>0</v>
      </c>
      <c r="T56" s="8" t="b">
        <v>0</v>
      </c>
      <c r="U56" s="8">
        <v>300</v>
      </c>
      <c r="V56" s="8">
        <v>267</v>
      </c>
      <c r="W56" s="8">
        <v>173</v>
      </c>
      <c r="X56" s="8">
        <v>0</v>
      </c>
      <c r="Y56" s="8">
        <v>0</v>
      </c>
      <c r="Z56" s="48">
        <v>-22</v>
      </c>
      <c r="AA56" s="8" t="s">
        <v>71</v>
      </c>
      <c r="AB56" s="8">
        <v>4</v>
      </c>
      <c r="AC56" s="8">
        <v>0</v>
      </c>
      <c r="AD56" s="8"/>
      <c r="AE56" s="8">
        <v>1</v>
      </c>
      <c r="AF56" s="8">
        <v>0</v>
      </c>
      <c r="AG56" s="8">
        <v>300</v>
      </c>
      <c r="AH56" s="9">
        <v>46198</v>
      </c>
      <c r="AI56" s="47">
        <v>46198.5625</v>
      </c>
      <c r="AJ56" s="47">
        <v>46198.570138888892</v>
      </c>
      <c r="AK56" s="47">
        <v>46198.770833333336</v>
      </c>
      <c r="AL56" s="47">
        <v>46198.755555555559</v>
      </c>
      <c r="AO56" s="24" t="s">
        <v>8326</v>
      </c>
      <c r="AP56" s="24" t="s">
        <v>53</v>
      </c>
      <c r="AQ56" s="24" t="s">
        <v>49</v>
      </c>
      <c r="AR56" s="24" t="s">
        <v>50</v>
      </c>
      <c r="AS56" s="24" t="s">
        <v>61</v>
      </c>
      <c r="AT56" s="24" t="s">
        <v>52</v>
      </c>
      <c r="AU56" s="49">
        <v>46174</v>
      </c>
      <c r="AV56" s="24" t="s">
        <v>8378</v>
      </c>
      <c r="AW56" s="24" t="s">
        <v>8383</v>
      </c>
      <c r="AX56" s="24" t="s">
        <v>8380</v>
      </c>
      <c r="AY56" s="24">
        <v>0</v>
      </c>
    </row>
    <row r="57" spans="1:51">
      <c r="B57" s="8" t="s">
        <v>8326</v>
      </c>
      <c r="C57" s="8" t="s">
        <v>49</v>
      </c>
      <c r="D57" s="9">
        <v>46174</v>
      </c>
      <c r="E57" s="8" t="s">
        <v>52</v>
      </c>
      <c r="F57" s="8" t="s">
        <v>64</v>
      </c>
      <c r="G57" s="8" t="s">
        <v>54</v>
      </c>
      <c r="H57" s="8" t="s">
        <v>53</v>
      </c>
      <c r="I57" s="8" t="s">
        <v>8384</v>
      </c>
      <c r="J57" s="61">
        <v>0</v>
      </c>
      <c r="K57" s="8">
        <v>1</v>
      </c>
      <c r="L57" s="8">
        <v>4</v>
      </c>
      <c r="M57" s="8" t="s">
        <v>66</v>
      </c>
      <c r="N57" s="8" t="s">
        <v>8379</v>
      </c>
      <c r="O57" s="8" t="s">
        <v>8380</v>
      </c>
      <c r="P57" s="48">
        <v>10</v>
      </c>
      <c r="Q57" s="8" t="s">
        <v>56</v>
      </c>
      <c r="R57" s="8">
        <v>4</v>
      </c>
      <c r="S57" s="8">
        <v>0</v>
      </c>
      <c r="T57" s="8" t="b">
        <v>0</v>
      </c>
      <c r="U57" s="8">
        <v>360</v>
      </c>
      <c r="V57" s="8">
        <v>322</v>
      </c>
      <c r="W57" s="8">
        <v>251</v>
      </c>
      <c r="X57" s="8">
        <v>0</v>
      </c>
      <c r="Y57" s="8">
        <v>0</v>
      </c>
      <c r="Z57" s="48">
        <v>-28</v>
      </c>
      <c r="AA57" s="8" t="s">
        <v>71</v>
      </c>
      <c r="AB57" s="8">
        <v>4</v>
      </c>
      <c r="AC57" s="8">
        <v>0</v>
      </c>
      <c r="AD57" s="8"/>
      <c r="AE57" s="8">
        <v>1</v>
      </c>
      <c r="AF57" s="8">
        <v>0</v>
      </c>
      <c r="AG57" s="8">
        <v>360</v>
      </c>
      <c r="AH57" s="9">
        <v>46201</v>
      </c>
      <c r="AI57" s="47">
        <v>46201.375</v>
      </c>
      <c r="AJ57" s="47">
        <v>46201.381944444445</v>
      </c>
      <c r="AK57" s="47">
        <v>46201.625</v>
      </c>
      <c r="AL57" s="47">
        <v>46201.605555555558</v>
      </c>
      <c r="AO57" s="24" t="s">
        <v>8326</v>
      </c>
      <c r="AP57" s="24" t="s">
        <v>53</v>
      </c>
      <c r="AQ57" s="24" t="s">
        <v>49</v>
      </c>
      <c r="AR57" s="24" t="s">
        <v>50</v>
      </c>
      <c r="AS57" s="24" t="s">
        <v>54</v>
      </c>
      <c r="AT57" s="24" t="s">
        <v>52</v>
      </c>
      <c r="AU57" s="49">
        <v>46174</v>
      </c>
      <c r="AV57" s="24" t="s">
        <v>8378</v>
      </c>
      <c r="AW57" s="24" t="s">
        <v>8383</v>
      </c>
      <c r="AX57" s="24" t="s">
        <v>8380</v>
      </c>
      <c r="AY57" s="24">
        <v>0</v>
      </c>
    </row>
    <row r="58" spans="1:51">
      <c r="B58" s="8" t="s">
        <v>8326</v>
      </c>
      <c r="C58" s="8" t="s">
        <v>49</v>
      </c>
      <c r="D58" s="9">
        <v>46174</v>
      </c>
      <c r="E58" s="8" t="s">
        <v>52</v>
      </c>
      <c r="F58" s="8" t="s">
        <v>64</v>
      </c>
      <c r="G58" s="8" t="s">
        <v>62</v>
      </c>
      <c r="H58" s="8" t="s">
        <v>53</v>
      </c>
      <c r="I58" s="8" t="s">
        <v>8378</v>
      </c>
      <c r="J58" s="61">
        <v>0</v>
      </c>
      <c r="K58" s="8">
        <v>1</v>
      </c>
      <c r="L58" s="8">
        <v>4</v>
      </c>
      <c r="M58" s="8" t="s">
        <v>66</v>
      </c>
      <c r="N58" s="8" t="s">
        <v>8379</v>
      </c>
      <c r="O58" s="8" t="s">
        <v>8380</v>
      </c>
      <c r="P58" s="48">
        <v>11</v>
      </c>
      <c r="Q58" s="8" t="s">
        <v>56</v>
      </c>
      <c r="R58" s="8">
        <v>4</v>
      </c>
      <c r="S58" s="8">
        <v>0</v>
      </c>
      <c r="T58" s="8" t="b">
        <v>0</v>
      </c>
      <c r="U58" s="8">
        <v>210</v>
      </c>
      <c r="V58" s="8">
        <v>174</v>
      </c>
      <c r="W58" s="8">
        <v>109</v>
      </c>
      <c r="X58" s="8">
        <v>0</v>
      </c>
      <c r="Y58" s="8">
        <v>0</v>
      </c>
      <c r="Z58" s="48">
        <v>-25</v>
      </c>
      <c r="AA58" s="8" t="s">
        <v>71</v>
      </c>
      <c r="AB58" s="8">
        <v>4</v>
      </c>
      <c r="AC58" s="8">
        <v>0</v>
      </c>
      <c r="AD58" s="8"/>
      <c r="AE58" s="8">
        <v>1</v>
      </c>
      <c r="AF58" s="8">
        <v>0</v>
      </c>
      <c r="AG58" s="8">
        <v>210</v>
      </c>
      <c r="AH58" s="9">
        <v>46202</v>
      </c>
      <c r="AI58" s="47">
        <v>46202.541666666664</v>
      </c>
      <c r="AJ58" s="47">
        <v>46202.549305555556</v>
      </c>
      <c r="AK58" s="47">
        <v>46202.6875</v>
      </c>
      <c r="AL58" s="47">
        <v>46202.670138888891</v>
      </c>
      <c r="AO58" s="24" t="s">
        <v>8326</v>
      </c>
      <c r="AP58" s="24" t="s">
        <v>53</v>
      </c>
      <c r="AQ58" s="24" t="s">
        <v>49</v>
      </c>
      <c r="AR58" s="24" t="s">
        <v>50</v>
      </c>
      <c r="AS58" s="24" t="s">
        <v>59</v>
      </c>
      <c r="AT58" s="24" t="s">
        <v>52</v>
      </c>
      <c r="AU58" s="49">
        <v>46174</v>
      </c>
      <c r="AV58" s="24" t="s">
        <v>8378</v>
      </c>
      <c r="AW58" s="24" t="s">
        <v>8383</v>
      </c>
      <c r="AX58" s="24" t="s">
        <v>8380</v>
      </c>
      <c r="AY58" s="24">
        <v>0</v>
      </c>
    </row>
    <row r="59" spans="1:51">
      <c r="B59" s="8" t="s">
        <v>8326</v>
      </c>
      <c r="C59" s="8" t="s">
        <v>49</v>
      </c>
      <c r="D59" s="9">
        <v>46174</v>
      </c>
      <c r="E59" s="8" t="s">
        <v>52</v>
      </c>
      <c r="F59" s="8" t="s">
        <v>64</v>
      </c>
      <c r="G59" s="8" t="s">
        <v>59</v>
      </c>
      <c r="H59" s="8" t="s">
        <v>53</v>
      </c>
      <c r="I59" s="8" t="s">
        <v>8384</v>
      </c>
      <c r="J59" s="61">
        <v>0</v>
      </c>
      <c r="K59" s="8">
        <v>1</v>
      </c>
      <c r="L59" s="8">
        <v>4</v>
      </c>
      <c r="M59" s="8" t="s">
        <v>66</v>
      </c>
      <c r="N59" s="8" t="s">
        <v>8384</v>
      </c>
      <c r="O59" s="8" t="s">
        <v>8380</v>
      </c>
      <c r="P59" s="48">
        <v>2</v>
      </c>
      <c r="Q59" s="8" t="s">
        <v>56</v>
      </c>
      <c r="R59" s="8">
        <v>4</v>
      </c>
      <c r="S59" s="8">
        <v>0</v>
      </c>
      <c r="T59" s="8" t="b">
        <v>0</v>
      </c>
      <c r="U59" s="8">
        <v>180</v>
      </c>
      <c r="V59" s="8">
        <v>168</v>
      </c>
      <c r="W59" s="8">
        <v>90</v>
      </c>
      <c r="X59" s="8">
        <v>0</v>
      </c>
      <c r="Y59" s="8">
        <v>0</v>
      </c>
      <c r="Z59" s="48">
        <v>-10</v>
      </c>
      <c r="AA59" s="8" t="s">
        <v>71</v>
      </c>
      <c r="AB59" s="8">
        <v>4</v>
      </c>
      <c r="AC59" s="8">
        <v>0</v>
      </c>
      <c r="AD59" s="8"/>
      <c r="AE59" s="8">
        <v>1</v>
      </c>
      <c r="AF59" s="8">
        <v>0</v>
      </c>
      <c r="AG59" s="8">
        <v>180</v>
      </c>
      <c r="AH59" s="9">
        <v>46203</v>
      </c>
      <c r="AI59" s="47">
        <v>46203.541666666664</v>
      </c>
      <c r="AJ59" s="47">
        <v>46203.543055555558</v>
      </c>
      <c r="AK59" s="47">
        <v>46203.666666666664</v>
      </c>
      <c r="AL59" s="47">
        <v>46203.659722222219</v>
      </c>
      <c r="AO59" s="24" t="s">
        <v>8326</v>
      </c>
      <c r="AP59" s="24" t="s">
        <v>53</v>
      </c>
      <c r="AQ59" s="24" t="s">
        <v>49</v>
      </c>
      <c r="AR59" s="24" t="s">
        <v>64</v>
      </c>
      <c r="AS59" s="24" t="s">
        <v>62</v>
      </c>
      <c r="AT59" s="24" t="s">
        <v>52</v>
      </c>
      <c r="AU59" s="49">
        <v>46174</v>
      </c>
      <c r="AV59" s="24" t="s">
        <v>8378</v>
      </c>
      <c r="AW59" s="24" t="s">
        <v>8383</v>
      </c>
      <c r="AX59" s="24" t="s">
        <v>8380</v>
      </c>
      <c r="AY59" s="24">
        <v>0</v>
      </c>
    </row>
    <row r="60" spans="1:51">
      <c r="B60" s="8" t="s">
        <v>8326</v>
      </c>
      <c r="C60" s="8" t="s">
        <v>49</v>
      </c>
      <c r="D60" s="9">
        <v>46174</v>
      </c>
      <c r="E60" s="8" t="s">
        <v>52</v>
      </c>
      <c r="F60" s="8" t="s">
        <v>64</v>
      </c>
      <c r="G60" s="8" t="s">
        <v>67</v>
      </c>
      <c r="H60" s="8" t="s">
        <v>53</v>
      </c>
      <c r="I60" s="8" t="s">
        <v>8384</v>
      </c>
      <c r="J60" s="61">
        <v>0</v>
      </c>
      <c r="K60" s="8">
        <v>1</v>
      </c>
      <c r="L60" s="8">
        <v>4</v>
      </c>
      <c r="M60" s="8" t="s">
        <v>66</v>
      </c>
      <c r="N60" s="8" t="s">
        <v>8379</v>
      </c>
      <c r="O60" s="8" t="s">
        <v>8380</v>
      </c>
      <c r="P60" s="48">
        <v>10</v>
      </c>
      <c r="Q60" s="8" t="s">
        <v>56</v>
      </c>
      <c r="R60" s="8">
        <v>4</v>
      </c>
      <c r="S60" s="8">
        <v>0</v>
      </c>
      <c r="T60" s="8" t="b">
        <v>0</v>
      </c>
      <c r="U60" s="8">
        <v>480</v>
      </c>
      <c r="V60" s="8">
        <v>422</v>
      </c>
      <c r="W60" s="8">
        <v>321</v>
      </c>
      <c r="X60" s="8">
        <v>0</v>
      </c>
      <c r="Y60" s="8">
        <v>0</v>
      </c>
      <c r="Z60" s="48">
        <v>-48</v>
      </c>
      <c r="AA60" s="8" t="s">
        <v>72</v>
      </c>
      <c r="AB60" s="8">
        <v>4</v>
      </c>
      <c r="AC60" s="8">
        <v>0</v>
      </c>
      <c r="AD60" s="8"/>
      <c r="AE60" s="8">
        <v>1</v>
      </c>
      <c r="AF60" s="8">
        <v>0</v>
      </c>
      <c r="AG60" s="8">
        <v>480</v>
      </c>
      <c r="AH60" s="9">
        <v>46175</v>
      </c>
      <c r="AI60" s="47">
        <v>46175.354166666664</v>
      </c>
      <c r="AJ60" s="47">
        <v>46175.361111111109</v>
      </c>
      <c r="AK60" s="47">
        <v>46175.6875</v>
      </c>
      <c r="AL60" s="47">
        <v>46175.654166666667</v>
      </c>
      <c r="AO60" s="24" t="s">
        <v>8326</v>
      </c>
      <c r="AP60" s="24" t="s">
        <v>53</v>
      </c>
      <c r="AQ60" s="24" t="s">
        <v>49</v>
      </c>
      <c r="AR60" s="24" t="s">
        <v>50</v>
      </c>
      <c r="AS60" s="24" t="s">
        <v>57</v>
      </c>
      <c r="AT60" s="24" t="s">
        <v>52</v>
      </c>
      <c r="AU60" s="49">
        <v>46174</v>
      </c>
      <c r="AV60" s="24" t="s">
        <v>8378</v>
      </c>
      <c r="AW60" s="24" t="s">
        <v>8383</v>
      </c>
      <c r="AX60" s="24" t="s">
        <v>8380</v>
      </c>
      <c r="AY60" s="24">
        <v>0</v>
      </c>
    </row>
    <row r="61" spans="1:51">
      <c r="B61" s="8" t="s">
        <v>8326</v>
      </c>
      <c r="C61" s="8" t="s">
        <v>49</v>
      </c>
      <c r="D61" s="9">
        <v>46174</v>
      </c>
      <c r="E61" s="8" t="s">
        <v>52</v>
      </c>
      <c r="F61" s="8" t="s">
        <v>64</v>
      </c>
      <c r="G61" s="8" t="s">
        <v>67</v>
      </c>
      <c r="H61" s="8" t="s">
        <v>53</v>
      </c>
      <c r="I61" s="8" t="s">
        <v>8378</v>
      </c>
      <c r="J61" s="61">
        <v>0</v>
      </c>
      <c r="K61" s="8">
        <v>1</v>
      </c>
      <c r="L61" s="8">
        <v>4</v>
      </c>
      <c r="M61" s="8" t="s">
        <v>66</v>
      </c>
      <c r="N61" s="8" t="s">
        <v>8379</v>
      </c>
      <c r="O61" s="8" t="s">
        <v>8380</v>
      </c>
      <c r="P61" s="48">
        <v>11</v>
      </c>
      <c r="Q61" s="8" t="s">
        <v>56</v>
      </c>
      <c r="R61" s="8">
        <v>4</v>
      </c>
      <c r="S61" s="8">
        <v>0</v>
      </c>
      <c r="T61" s="8" t="b">
        <v>0</v>
      </c>
      <c r="U61" s="8">
        <v>540</v>
      </c>
      <c r="V61" s="8">
        <v>487</v>
      </c>
      <c r="W61" s="8">
        <v>383</v>
      </c>
      <c r="X61" s="8">
        <v>0</v>
      </c>
      <c r="Y61" s="8">
        <v>0</v>
      </c>
      <c r="Z61" s="48">
        <v>-42</v>
      </c>
      <c r="AA61" s="8" t="s">
        <v>72</v>
      </c>
      <c r="AB61" s="8">
        <v>4</v>
      </c>
      <c r="AC61" s="8">
        <v>0</v>
      </c>
      <c r="AD61" s="8"/>
      <c r="AE61" s="8">
        <v>1</v>
      </c>
      <c r="AF61" s="8">
        <v>0</v>
      </c>
      <c r="AG61" s="8">
        <v>540</v>
      </c>
      <c r="AH61" s="9">
        <v>46176</v>
      </c>
      <c r="AI61" s="47">
        <v>46176.333333333336</v>
      </c>
      <c r="AJ61" s="47">
        <v>46176.34097222222</v>
      </c>
      <c r="AK61" s="47">
        <v>46176.708333333336</v>
      </c>
      <c r="AL61" s="47">
        <v>46176.679166666669</v>
      </c>
      <c r="AO61" s="24" t="s">
        <v>8326</v>
      </c>
      <c r="AP61" s="24" t="s">
        <v>53</v>
      </c>
      <c r="AQ61" s="24" t="s">
        <v>49</v>
      </c>
      <c r="AR61" s="24" t="s">
        <v>50</v>
      </c>
      <c r="AS61" s="24" t="s">
        <v>61</v>
      </c>
      <c r="AT61" s="24" t="s">
        <v>52</v>
      </c>
      <c r="AU61" s="49">
        <v>46174</v>
      </c>
      <c r="AV61" s="24" t="s">
        <v>8378</v>
      </c>
      <c r="AW61" s="24" t="s">
        <v>8384</v>
      </c>
      <c r="AX61" s="24" t="s">
        <v>8380</v>
      </c>
      <c r="AY61" s="24">
        <v>0</v>
      </c>
    </row>
    <row r="62" spans="1:51">
      <c r="B62" s="8" t="s">
        <v>8326</v>
      </c>
      <c r="C62" s="8" t="s">
        <v>49</v>
      </c>
      <c r="D62" s="9">
        <v>46174</v>
      </c>
      <c r="E62" s="8" t="s">
        <v>52</v>
      </c>
      <c r="F62" s="8" t="s">
        <v>64</v>
      </c>
      <c r="G62" s="8" t="s">
        <v>67</v>
      </c>
      <c r="H62" s="8" t="s">
        <v>53</v>
      </c>
      <c r="I62" s="8" t="s">
        <v>8384</v>
      </c>
      <c r="J62" s="61">
        <v>0</v>
      </c>
      <c r="K62" s="8">
        <v>1</v>
      </c>
      <c r="L62" s="8">
        <v>4</v>
      </c>
      <c r="M62" s="8" t="s">
        <v>66</v>
      </c>
      <c r="N62" s="8" t="s">
        <v>8379</v>
      </c>
      <c r="O62" s="8" t="s">
        <v>8380</v>
      </c>
      <c r="P62" s="48">
        <v>4</v>
      </c>
      <c r="Q62" s="8" t="s">
        <v>56</v>
      </c>
      <c r="R62" s="8">
        <v>4</v>
      </c>
      <c r="S62" s="8">
        <v>0</v>
      </c>
      <c r="T62" s="8" t="b">
        <v>0</v>
      </c>
      <c r="U62" s="8">
        <v>210</v>
      </c>
      <c r="V62" s="8">
        <v>181</v>
      </c>
      <c r="W62" s="8">
        <v>97</v>
      </c>
      <c r="X62" s="8">
        <v>0</v>
      </c>
      <c r="Y62" s="8">
        <v>0</v>
      </c>
      <c r="Z62" s="48">
        <v>-25</v>
      </c>
      <c r="AA62" s="8" t="s">
        <v>72</v>
      </c>
      <c r="AB62" s="8">
        <v>4</v>
      </c>
      <c r="AC62" s="8">
        <v>0</v>
      </c>
      <c r="AD62" s="8"/>
      <c r="AE62" s="8">
        <v>1</v>
      </c>
      <c r="AF62" s="8">
        <v>0</v>
      </c>
      <c r="AG62" s="8">
        <v>210</v>
      </c>
      <c r="AH62" s="9">
        <v>46177</v>
      </c>
      <c r="AI62" s="47">
        <v>46177.354166666664</v>
      </c>
      <c r="AJ62" s="47">
        <v>46177.356944444444</v>
      </c>
      <c r="AK62" s="47">
        <v>46177.5</v>
      </c>
      <c r="AL62" s="47">
        <v>46177.482638888891</v>
      </c>
      <c r="AO62" s="24" t="s">
        <v>8326</v>
      </c>
      <c r="AP62" s="24" t="s">
        <v>53</v>
      </c>
      <c r="AQ62" s="24" t="s">
        <v>49</v>
      </c>
      <c r="AR62" s="24" t="s">
        <v>64</v>
      </c>
      <c r="AS62" s="24" t="s">
        <v>68</v>
      </c>
      <c r="AT62" s="24" t="s">
        <v>52</v>
      </c>
      <c r="AU62" s="49">
        <v>46174</v>
      </c>
      <c r="AV62" s="24" t="s">
        <v>8378</v>
      </c>
      <c r="AW62" s="24" t="s">
        <v>8384</v>
      </c>
      <c r="AX62" s="24" t="s">
        <v>8380</v>
      </c>
      <c r="AY62" s="24">
        <v>0</v>
      </c>
    </row>
    <row r="63" spans="1:51">
      <c r="B63" s="8" t="s">
        <v>8326</v>
      </c>
      <c r="C63" s="8" t="s">
        <v>49</v>
      </c>
      <c r="D63" s="9">
        <v>46174</v>
      </c>
      <c r="E63" s="8" t="s">
        <v>52</v>
      </c>
      <c r="F63" s="8" t="s">
        <v>64</v>
      </c>
      <c r="G63" s="8" t="s">
        <v>67</v>
      </c>
      <c r="H63" s="8" t="s">
        <v>53</v>
      </c>
      <c r="I63" s="8" t="s">
        <v>8384</v>
      </c>
      <c r="J63" s="61">
        <v>0</v>
      </c>
      <c r="K63" s="8">
        <v>1</v>
      </c>
      <c r="L63" s="8">
        <v>4</v>
      </c>
      <c r="M63" s="8" t="s">
        <v>66</v>
      </c>
      <c r="N63" s="8" t="s">
        <v>8379</v>
      </c>
      <c r="O63" s="8" t="s">
        <v>8380</v>
      </c>
      <c r="P63" s="48">
        <v>9</v>
      </c>
      <c r="Q63" s="8" t="s">
        <v>56</v>
      </c>
      <c r="R63" s="8">
        <v>4</v>
      </c>
      <c r="S63" s="8">
        <v>0</v>
      </c>
      <c r="T63" s="8" t="b">
        <v>0</v>
      </c>
      <c r="U63" s="8">
        <v>540</v>
      </c>
      <c r="V63" s="8">
        <v>503</v>
      </c>
      <c r="W63" s="8">
        <v>381</v>
      </c>
      <c r="X63" s="8">
        <v>0</v>
      </c>
      <c r="Y63" s="8">
        <v>0</v>
      </c>
      <c r="Z63" s="48">
        <v>-28</v>
      </c>
      <c r="AA63" s="8" t="s">
        <v>72</v>
      </c>
      <c r="AB63" s="8">
        <v>4</v>
      </c>
      <c r="AC63" s="8">
        <v>0</v>
      </c>
      <c r="AD63" s="8"/>
      <c r="AE63" s="8">
        <v>1</v>
      </c>
      <c r="AF63" s="8">
        <v>0</v>
      </c>
      <c r="AG63" s="8">
        <v>540</v>
      </c>
      <c r="AH63" s="9">
        <v>46178</v>
      </c>
      <c r="AI63" s="47">
        <v>46178.3125</v>
      </c>
      <c r="AJ63" s="47">
        <v>46178.318749999999</v>
      </c>
      <c r="AK63" s="47">
        <v>46178.6875</v>
      </c>
      <c r="AL63" s="47">
        <v>46178.668055555558</v>
      </c>
      <c r="AO63" s="24" t="s">
        <v>8326</v>
      </c>
      <c r="AP63" s="24" t="s">
        <v>53</v>
      </c>
      <c r="AQ63" s="24" t="s">
        <v>49</v>
      </c>
      <c r="AR63" s="24" t="s">
        <v>50</v>
      </c>
      <c r="AS63" s="24" t="s">
        <v>59</v>
      </c>
      <c r="AT63" s="24" t="s">
        <v>52</v>
      </c>
      <c r="AU63" s="49">
        <v>46174</v>
      </c>
      <c r="AV63" s="24" t="s">
        <v>8378</v>
      </c>
      <c r="AW63" s="24" t="s">
        <v>8384</v>
      </c>
      <c r="AX63" s="24" t="s">
        <v>8380</v>
      </c>
      <c r="AY63" s="24">
        <v>0</v>
      </c>
    </row>
    <row r="64" spans="1:51">
      <c r="B64" s="8" t="s">
        <v>8326</v>
      </c>
      <c r="C64" s="8" t="s">
        <v>49</v>
      </c>
      <c r="D64" s="9">
        <v>46174</v>
      </c>
      <c r="E64" s="8" t="s">
        <v>52</v>
      </c>
      <c r="F64" s="8" t="s">
        <v>64</v>
      </c>
      <c r="G64" s="8" t="s">
        <v>57</v>
      </c>
      <c r="H64" s="8" t="s">
        <v>53</v>
      </c>
      <c r="I64" s="8" t="s">
        <v>8384</v>
      </c>
      <c r="J64" s="61">
        <v>0</v>
      </c>
      <c r="K64" s="8">
        <v>1</v>
      </c>
      <c r="L64" s="8">
        <v>4</v>
      </c>
      <c r="M64" s="8" t="s">
        <v>66</v>
      </c>
      <c r="N64" s="8" t="s">
        <v>8379</v>
      </c>
      <c r="O64" s="8" t="s">
        <v>8380</v>
      </c>
      <c r="P64" s="48">
        <v>2</v>
      </c>
      <c r="Q64" s="8" t="s">
        <v>56</v>
      </c>
      <c r="R64" s="8">
        <v>4</v>
      </c>
      <c r="S64" s="8">
        <v>0</v>
      </c>
      <c r="T64" s="8" t="b">
        <v>0</v>
      </c>
      <c r="U64" s="8">
        <v>240</v>
      </c>
      <c r="V64" s="8">
        <v>216</v>
      </c>
      <c r="W64" s="8">
        <v>121</v>
      </c>
      <c r="X64" s="8">
        <v>0</v>
      </c>
      <c r="Y64" s="8">
        <v>0</v>
      </c>
      <c r="Z64" s="48">
        <v>-22</v>
      </c>
      <c r="AA64" s="8" t="s">
        <v>72</v>
      </c>
      <c r="AB64" s="8">
        <v>4</v>
      </c>
      <c r="AC64" s="8">
        <v>0</v>
      </c>
      <c r="AD64" s="8"/>
      <c r="AE64" s="8">
        <v>1</v>
      </c>
      <c r="AF64" s="8">
        <v>0</v>
      </c>
      <c r="AG64" s="8">
        <v>240</v>
      </c>
      <c r="AH64" s="9">
        <v>46179</v>
      </c>
      <c r="AI64" s="47">
        <v>46179.354166666664</v>
      </c>
      <c r="AJ64" s="47">
        <v>46179.355555555558</v>
      </c>
      <c r="AK64" s="47">
        <v>46179.520833333336</v>
      </c>
      <c r="AL64" s="47">
        <v>46179.505555555559</v>
      </c>
      <c r="AO64" s="24" t="s">
        <v>8326</v>
      </c>
      <c r="AP64" s="24" t="s">
        <v>53</v>
      </c>
      <c r="AQ64" s="24" t="s">
        <v>49</v>
      </c>
      <c r="AR64" s="24" t="s">
        <v>64</v>
      </c>
      <c r="AS64" s="24" t="s">
        <v>67</v>
      </c>
      <c r="AT64" s="24" t="s">
        <v>52</v>
      </c>
      <c r="AU64" s="49">
        <v>46174</v>
      </c>
      <c r="AV64" s="24" t="s">
        <v>8378</v>
      </c>
      <c r="AW64" s="24" t="s">
        <v>8384</v>
      </c>
      <c r="AX64" s="24" t="s">
        <v>8380</v>
      </c>
      <c r="AY64" s="24">
        <v>0</v>
      </c>
    </row>
    <row r="65" spans="2:51">
      <c r="B65" s="8" t="s">
        <v>8326</v>
      </c>
      <c r="C65" s="8" t="s">
        <v>49</v>
      </c>
      <c r="D65" s="9">
        <v>46174</v>
      </c>
      <c r="E65" s="8" t="s">
        <v>52</v>
      </c>
      <c r="F65" s="8" t="s">
        <v>64</v>
      </c>
      <c r="G65" s="8" t="s">
        <v>57</v>
      </c>
      <c r="H65" s="8" t="s">
        <v>53</v>
      </c>
      <c r="I65" s="8" t="s">
        <v>8378</v>
      </c>
      <c r="J65" s="61">
        <v>0</v>
      </c>
      <c r="K65" s="8">
        <v>1</v>
      </c>
      <c r="L65" s="8">
        <v>4</v>
      </c>
      <c r="M65" s="8" t="s">
        <v>66</v>
      </c>
      <c r="N65" s="8" t="s">
        <v>8379</v>
      </c>
      <c r="O65" s="8" t="s">
        <v>8380</v>
      </c>
      <c r="P65" s="48">
        <v>11</v>
      </c>
      <c r="Q65" s="8" t="s">
        <v>56</v>
      </c>
      <c r="R65" s="8">
        <v>4</v>
      </c>
      <c r="S65" s="8">
        <v>0</v>
      </c>
      <c r="T65" s="8" t="b">
        <v>0</v>
      </c>
      <c r="U65" s="8">
        <v>270</v>
      </c>
      <c r="V65" s="8">
        <v>238</v>
      </c>
      <c r="W65" s="8">
        <v>155</v>
      </c>
      <c r="X65" s="8">
        <v>0</v>
      </c>
      <c r="Y65" s="8">
        <v>0</v>
      </c>
      <c r="Z65" s="48">
        <v>-21</v>
      </c>
      <c r="AA65" s="8" t="s">
        <v>72</v>
      </c>
      <c r="AB65" s="8">
        <v>4</v>
      </c>
      <c r="AC65" s="8">
        <v>0</v>
      </c>
      <c r="AD65" s="8"/>
      <c r="AE65" s="8">
        <v>1</v>
      </c>
      <c r="AF65" s="8">
        <v>0</v>
      </c>
      <c r="AG65" s="8">
        <v>270</v>
      </c>
      <c r="AH65" s="9">
        <v>46181</v>
      </c>
      <c r="AI65" s="47">
        <v>46181.5625</v>
      </c>
      <c r="AJ65" s="47">
        <v>46181.570138888892</v>
      </c>
      <c r="AK65" s="47">
        <v>46181.75</v>
      </c>
      <c r="AL65" s="47">
        <v>46181.73541666667</v>
      </c>
      <c r="AO65" s="24" t="s">
        <v>8326</v>
      </c>
      <c r="AP65" s="24" t="s">
        <v>53</v>
      </c>
      <c r="AQ65" s="24" t="s">
        <v>49</v>
      </c>
      <c r="AR65" s="24" t="s">
        <v>50</v>
      </c>
      <c r="AS65" s="24" t="s">
        <v>54</v>
      </c>
      <c r="AT65" s="24" t="s">
        <v>52</v>
      </c>
      <c r="AU65" s="49">
        <v>46174</v>
      </c>
      <c r="AV65" s="24" t="s">
        <v>8378</v>
      </c>
      <c r="AW65" s="24" t="s">
        <v>8384</v>
      </c>
      <c r="AX65" s="24" t="s">
        <v>8380</v>
      </c>
      <c r="AY65" s="24">
        <v>0</v>
      </c>
    </row>
    <row r="66" spans="2:51">
      <c r="B66" s="8" t="s">
        <v>8326</v>
      </c>
      <c r="C66" s="8" t="s">
        <v>49</v>
      </c>
      <c r="D66" s="9">
        <v>46174</v>
      </c>
      <c r="E66" s="8" t="s">
        <v>52</v>
      </c>
      <c r="F66" s="8" t="s">
        <v>64</v>
      </c>
      <c r="G66" s="8" t="s">
        <v>54</v>
      </c>
      <c r="H66" s="8" t="s">
        <v>53</v>
      </c>
      <c r="I66" s="8" t="s">
        <v>8378</v>
      </c>
      <c r="J66" s="61">
        <v>0</v>
      </c>
      <c r="K66" s="8">
        <v>1</v>
      </c>
      <c r="L66" s="8">
        <v>4</v>
      </c>
      <c r="M66" s="8" t="s">
        <v>66</v>
      </c>
      <c r="N66" s="8" t="s">
        <v>8384</v>
      </c>
      <c r="O66" s="8" t="s">
        <v>8380</v>
      </c>
      <c r="P66" s="48">
        <v>12</v>
      </c>
      <c r="Q66" s="8" t="s">
        <v>56</v>
      </c>
      <c r="R66" s="8">
        <v>4</v>
      </c>
      <c r="S66" s="8">
        <v>0</v>
      </c>
      <c r="T66" s="8" t="b">
        <v>0</v>
      </c>
      <c r="U66" s="8">
        <v>480</v>
      </c>
      <c r="V66" s="8">
        <v>460</v>
      </c>
      <c r="W66" s="8">
        <v>341</v>
      </c>
      <c r="X66" s="8">
        <v>0</v>
      </c>
      <c r="Y66" s="8">
        <v>0</v>
      </c>
      <c r="Z66" s="48">
        <v>-8</v>
      </c>
      <c r="AA66" s="8" t="s">
        <v>72</v>
      </c>
      <c r="AB66" s="8">
        <v>4</v>
      </c>
      <c r="AC66" s="8">
        <v>0</v>
      </c>
      <c r="AD66" s="8"/>
      <c r="AE66" s="8">
        <v>1</v>
      </c>
      <c r="AF66" s="8">
        <v>0</v>
      </c>
      <c r="AG66" s="8">
        <v>480</v>
      </c>
      <c r="AH66" s="9">
        <v>46182</v>
      </c>
      <c r="AI66" s="47">
        <v>46182.354166666664</v>
      </c>
      <c r="AJ66" s="47">
        <v>46182.362500000003</v>
      </c>
      <c r="AK66" s="47">
        <v>46182.6875</v>
      </c>
      <c r="AL66" s="47">
        <v>46182.681944444441</v>
      </c>
      <c r="AO66" s="24" t="s">
        <v>8326</v>
      </c>
      <c r="AP66" s="24" t="s">
        <v>53</v>
      </c>
      <c r="AQ66" s="24" t="s">
        <v>49</v>
      </c>
      <c r="AR66" s="24" t="s">
        <v>77</v>
      </c>
      <c r="AS66" s="24" t="s">
        <v>79</v>
      </c>
      <c r="AT66" s="24" t="s">
        <v>52</v>
      </c>
      <c r="AU66" s="49">
        <v>46174</v>
      </c>
      <c r="AV66" s="24" t="s">
        <v>8378</v>
      </c>
      <c r="AW66" s="24" t="s">
        <v>8384</v>
      </c>
      <c r="AX66" s="24" t="s">
        <v>8380</v>
      </c>
      <c r="AY66" s="24">
        <v>1</v>
      </c>
    </row>
    <row r="67" spans="2:51">
      <c r="B67" s="8" t="s">
        <v>8326</v>
      </c>
      <c r="C67" s="8" t="s">
        <v>49</v>
      </c>
      <c r="D67" s="9">
        <v>46174</v>
      </c>
      <c r="E67" s="8" t="s">
        <v>52</v>
      </c>
      <c r="F67" s="8" t="s">
        <v>64</v>
      </c>
      <c r="G67" s="8" t="s">
        <v>67</v>
      </c>
      <c r="H67" s="8" t="s">
        <v>53</v>
      </c>
      <c r="I67" s="8" t="s">
        <v>8384</v>
      </c>
      <c r="J67" s="61">
        <v>0</v>
      </c>
      <c r="K67" s="8">
        <v>1</v>
      </c>
      <c r="L67" s="8">
        <v>4</v>
      </c>
      <c r="M67" s="8" t="s">
        <v>66</v>
      </c>
      <c r="N67" s="8" t="s">
        <v>8379</v>
      </c>
      <c r="O67" s="8" t="s">
        <v>8380</v>
      </c>
      <c r="P67" s="48">
        <v>6</v>
      </c>
      <c r="Q67" s="8" t="s">
        <v>56</v>
      </c>
      <c r="R67" s="8">
        <v>4</v>
      </c>
      <c r="S67" s="8">
        <v>0</v>
      </c>
      <c r="T67" s="8" t="b">
        <v>0</v>
      </c>
      <c r="U67" s="8">
        <v>270</v>
      </c>
      <c r="V67" s="8">
        <v>248</v>
      </c>
      <c r="W67" s="8">
        <v>151</v>
      </c>
      <c r="X67" s="8">
        <v>0</v>
      </c>
      <c r="Y67" s="8">
        <v>0</v>
      </c>
      <c r="Z67" s="48">
        <v>-16</v>
      </c>
      <c r="AA67" s="8" t="s">
        <v>72</v>
      </c>
      <c r="AB67" s="8">
        <v>4</v>
      </c>
      <c r="AC67" s="8">
        <v>0</v>
      </c>
      <c r="AD67" s="8"/>
      <c r="AE67" s="8">
        <v>1</v>
      </c>
      <c r="AF67" s="8">
        <v>0</v>
      </c>
      <c r="AG67" s="8">
        <v>270</v>
      </c>
      <c r="AH67" s="9">
        <v>46183</v>
      </c>
      <c r="AI67" s="47">
        <v>46183.541666666664</v>
      </c>
      <c r="AJ67" s="47">
        <v>46183.54583333333</v>
      </c>
      <c r="AK67" s="47">
        <v>46183.729166666664</v>
      </c>
      <c r="AL67" s="47">
        <v>46183.718055555553</v>
      </c>
      <c r="AO67" s="24" t="s">
        <v>8326</v>
      </c>
      <c r="AP67" s="24" t="s">
        <v>53</v>
      </c>
      <c r="AQ67" s="24" t="s">
        <v>49</v>
      </c>
      <c r="AR67" s="24" t="s">
        <v>64</v>
      </c>
      <c r="AS67" s="24" t="s">
        <v>62</v>
      </c>
      <c r="AT67" s="24" t="s">
        <v>52</v>
      </c>
      <c r="AU67" s="49">
        <v>46174</v>
      </c>
      <c r="AV67" s="24" t="s">
        <v>8378</v>
      </c>
      <c r="AW67" s="24" t="s">
        <v>8384</v>
      </c>
      <c r="AX67" s="24" t="s">
        <v>8380</v>
      </c>
      <c r="AY67" s="24">
        <v>0</v>
      </c>
    </row>
    <row r="68" spans="2:51">
      <c r="B68" s="8" t="s">
        <v>8326</v>
      </c>
      <c r="C68" s="8" t="s">
        <v>49</v>
      </c>
      <c r="D68" s="9">
        <v>46174</v>
      </c>
      <c r="E68" s="8" t="s">
        <v>52</v>
      </c>
      <c r="F68" s="8" t="s">
        <v>64</v>
      </c>
      <c r="G68" s="8" t="s">
        <v>68</v>
      </c>
      <c r="H68" s="8" t="s">
        <v>53</v>
      </c>
      <c r="I68" s="8" t="s">
        <v>8384</v>
      </c>
      <c r="J68" s="61">
        <v>0</v>
      </c>
      <c r="K68" s="8">
        <v>1</v>
      </c>
      <c r="L68" s="8">
        <v>4</v>
      </c>
      <c r="M68" s="8" t="s">
        <v>66</v>
      </c>
      <c r="N68" s="8" t="s">
        <v>8379</v>
      </c>
      <c r="O68" s="8" t="s">
        <v>8380</v>
      </c>
      <c r="P68" s="48">
        <v>3</v>
      </c>
      <c r="Q68" s="8" t="s">
        <v>56</v>
      </c>
      <c r="R68" s="8">
        <v>4</v>
      </c>
      <c r="S68" s="8">
        <v>0</v>
      </c>
      <c r="T68" s="8" t="b">
        <v>0</v>
      </c>
      <c r="U68" s="8">
        <v>360</v>
      </c>
      <c r="V68" s="8">
        <v>332</v>
      </c>
      <c r="W68" s="8">
        <v>250</v>
      </c>
      <c r="X68" s="8">
        <v>0</v>
      </c>
      <c r="Y68" s="8">
        <v>0</v>
      </c>
      <c r="Z68" s="48">
        <v>-25</v>
      </c>
      <c r="AA68" s="8" t="s">
        <v>72</v>
      </c>
      <c r="AB68" s="8">
        <v>4</v>
      </c>
      <c r="AC68" s="8">
        <v>0</v>
      </c>
      <c r="AD68" s="8"/>
      <c r="AE68" s="8">
        <v>1</v>
      </c>
      <c r="AF68" s="8">
        <v>0</v>
      </c>
      <c r="AG68" s="8">
        <v>360</v>
      </c>
      <c r="AH68" s="9">
        <v>46184</v>
      </c>
      <c r="AI68" s="47">
        <v>46184.3125</v>
      </c>
      <c r="AJ68" s="47">
        <v>46184.314583333333</v>
      </c>
      <c r="AK68" s="47">
        <v>46184.5625</v>
      </c>
      <c r="AL68" s="47">
        <v>46184.545138888891</v>
      </c>
      <c r="AO68" s="24" t="s">
        <v>8326</v>
      </c>
      <c r="AP68" s="24" t="s">
        <v>53</v>
      </c>
      <c r="AQ68" s="24" t="s">
        <v>49</v>
      </c>
      <c r="AR68" s="24" t="s">
        <v>50</v>
      </c>
      <c r="AS68" s="24" t="s">
        <v>57</v>
      </c>
      <c r="AT68" s="24" t="s">
        <v>52</v>
      </c>
      <c r="AU68" s="49">
        <v>46174</v>
      </c>
      <c r="AV68" s="24" t="s">
        <v>8378</v>
      </c>
      <c r="AW68" s="24" t="s">
        <v>8384</v>
      </c>
      <c r="AX68" s="24" t="s">
        <v>8380</v>
      </c>
      <c r="AY68" s="24">
        <v>0</v>
      </c>
    </row>
    <row r="69" spans="2:51">
      <c r="B69" s="8" t="s">
        <v>8326</v>
      </c>
      <c r="C69" s="8" t="s">
        <v>49</v>
      </c>
      <c r="D69" s="9">
        <v>46174</v>
      </c>
      <c r="E69" s="8" t="s">
        <v>52</v>
      </c>
      <c r="F69" s="8" t="s">
        <v>64</v>
      </c>
      <c r="G69" s="8" t="s">
        <v>54</v>
      </c>
      <c r="H69" s="8" t="s">
        <v>53</v>
      </c>
      <c r="I69" s="8" t="s">
        <v>8384</v>
      </c>
      <c r="J69" s="61">
        <v>0</v>
      </c>
      <c r="K69" s="8">
        <v>1</v>
      </c>
      <c r="L69" s="8">
        <v>4</v>
      </c>
      <c r="M69" s="8" t="s">
        <v>66</v>
      </c>
      <c r="N69" s="8" t="s">
        <v>8379</v>
      </c>
      <c r="O69" s="8" t="s">
        <v>8380</v>
      </c>
      <c r="P69" s="48">
        <v>9</v>
      </c>
      <c r="Q69" s="8" t="s">
        <v>56</v>
      </c>
      <c r="R69" s="8">
        <v>4</v>
      </c>
      <c r="S69" s="8">
        <v>0</v>
      </c>
      <c r="T69" s="8" t="b">
        <v>0</v>
      </c>
      <c r="U69" s="8">
        <v>420</v>
      </c>
      <c r="V69" s="8">
        <v>393</v>
      </c>
      <c r="W69" s="8">
        <v>270</v>
      </c>
      <c r="X69" s="8">
        <v>0</v>
      </c>
      <c r="Y69" s="8">
        <v>0</v>
      </c>
      <c r="Z69" s="48">
        <v>-18</v>
      </c>
      <c r="AA69" s="8" t="s">
        <v>72</v>
      </c>
      <c r="AB69" s="8">
        <v>4</v>
      </c>
      <c r="AC69" s="8">
        <v>0</v>
      </c>
      <c r="AD69" s="8"/>
      <c r="AE69" s="8">
        <v>1</v>
      </c>
      <c r="AF69" s="8">
        <v>0</v>
      </c>
      <c r="AG69" s="8">
        <v>420</v>
      </c>
      <c r="AH69" s="9">
        <v>46188</v>
      </c>
      <c r="AI69" s="47">
        <v>46188.3125</v>
      </c>
      <c r="AJ69" s="47">
        <v>46188.318749999999</v>
      </c>
      <c r="AK69" s="47">
        <v>46188.604166666664</v>
      </c>
      <c r="AL69" s="47">
        <v>46188.591666666667</v>
      </c>
      <c r="AO69" s="24" t="s">
        <v>8326</v>
      </c>
      <c r="AP69" s="24" t="s">
        <v>53</v>
      </c>
      <c r="AQ69" s="24" t="s">
        <v>49</v>
      </c>
      <c r="AR69" s="24" t="s">
        <v>64</v>
      </c>
      <c r="AS69" s="24" t="s">
        <v>54</v>
      </c>
      <c r="AT69" s="24" t="s">
        <v>52</v>
      </c>
      <c r="AU69" s="49">
        <v>46174</v>
      </c>
      <c r="AV69" s="24" t="s">
        <v>8378</v>
      </c>
      <c r="AW69" s="24" t="s">
        <v>8384</v>
      </c>
      <c r="AX69" s="24" t="s">
        <v>8380</v>
      </c>
      <c r="AY69" s="24">
        <v>1</v>
      </c>
    </row>
    <row r="70" spans="2:51">
      <c r="B70" s="8" t="s">
        <v>8326</v>
      </c>
      <c r="C70" s="8" t="s">
        <v>49</v>
      </c>
      <c r="D70" s="9">
        <v>46174</v>
      </c>
      <c r="E70" s="8" t="s">
        <v>52</v>
      </c>
      <c r="F70" s="8" t="s">
        <v>64</v>
      </c>
      <c r="G70" s="8" t="s">
        <v>57</v>
      </c>
      <c r="H70" s="8" t="s">
        <v>53</v>
      </c>
      <c r="I70" s="8" t="s">
        <v>8384</v>
      </c>
      <c r="J70" s="61">
        <v>0</v>
      </c>
      <c r="K70" s="8">
        <v>1</v>
      </c>
      <c r="L70" s="8">
        <v>4</v>
      </c>
      <c r="M70" s="8" t="s">
        <v>66</v>
      </c>
      <c r="N70" s="8" t="s">
        <v>8379</v>
      </c>
      <c r="O70" s="8" t="s">
        <v>8380</v>
      </c>
      <c r="P70" s="48">
        <v>2</v>
      </c>
      <c r="Q70" s="8" t="s">
        <v>56</v>
      </c>
      <c r="R70" s="8">
        <v>4</v>
      </c>
      <c r="S70" s="8">
        <v>0</v>
      </c>
      <c r="T70" s="8" t="b">
        <v>0</v>
      </c>
      <c r="U70" s="8">
        <v>480</v>
      </c>
      <c r="V70" s="8">
        <v>450</v>
      </c>
      <c r="W70" s="8">
        <v>310</v>
      </c>
      <c r="X70" s="8">
        <v>0</v>
      </c>
      <c r="Y70" s="8">
        <v>0</v>
      </c>
      <c r="Z70" s="48">
        <v>-28</v>
      </c>
      <c r="AA70" s="8" t="s">
        <v>72</v>
      </c>
      <c r="AB70" s="8">
        <v>4</v>
      </c>
      <c r="AC70" s="8">
        <v>0</v>
      </c>
      <c r="AD70" s="8"/>
      <c r="AE70" s="8">
        <v>1</v>
      </c>
      <c r="AF70" s="8">
        <v>0</v>
      </c>
      <c r="AG70" s="8">
        <v>480</v>
      </c>
      <c r="AH70" s="9">
        <v>46189</v>
      </c>
      <c r="AI70" s="47">
        <v>46189.3125</v>
      </c>
      <c r="AJ70" s="47">
        <v>46189.313888888886</v>
      </c>
      <c r="AK70" s="47">
        <v>46189.645833333336</v>
      </c>
      <c r="AL70" s="47">
        <v>46189.626388888886</v>
      </c>
      <c r="AO70" s="24" t="s">
        <v>8326</v>
      </c>
      <c r="AP70" s="24" t="s">
        <v>53</v>
      </c>
      <c r="AQ70" s="24" t="s">
        <v>49</v>
      </c>
      <c r="AR70" s="24" t="s">
        <v>64</v>
      </c>
      <c r="AS70" s="24" t="s">
        <v>59</v>
      </c>
      <c r="AT70" s="24" t="s">
        <v>52</v>
      </c>
      <c r="AU70" s="49">
        <v>46174</v>
      </c>
      <c r="AV70" s="24" t="s">
        <v>8378</v>
      </c>
      <c r="AW70" s="24" t="s">
        <v>8384</v>
      </c>
      <c r="AX70" s="24" t="s">
        <v>8380</v>
      </c>
      <c r="AY70" s="24">
        <v>0</v>
      </c>
    </row>
    <row r="71" spans="2:51">
      <c r="B71" s="8" t="s">
        <v>8326</v>
      </c>
      <c r="C71" s="8" t="s">
        <v>49</v>
      </c>
      <c r="D71" s="9">
        <v>46174</v>
      </c>
      <c r="E71" s="8" t="s">
        <v>52</v>
      </c>
      <c r="F71" s="8" t="s">
        <v>64</v>
      </c>
      <c r="G71" s="8" t="s">
        <v>59</v>
      </c>
      <c r="H71" s="8" t="s">
        <v>53</v>
      </c>
      <c r="I71" s="8" t="s">
        <v>8384</v>
      </c>
      <c r="J71" s="61">
        <v>0</v>
      </c>
      <c r="K71" s="8">
        <v>1</v>
      </c>
      <c r="L71" s="8">
        <v>4</v>
      </c>
      <c r="M71" s="8" t="s">
        <v>66</v>
      </c>
      <c r="N71" s="8" t="s">
        <v>8379</v>
      </c>
      <c r="O71" s="8" t="s">
        <v>8380</v>
      </c>
      <c r="P71" s="48">
        <v>10</v>
      </c>
      <c r="Q71" s="8" t="s">
        <v>56</v>
      </c>
      <c r="R71" s="8">
        <v>4</v>
      </c>
      <c r="S71" s="8">
        <v>0</v>
      </c>
      <c r="T71" s="8" t="b">
        <v>0</v>
      </c>
      <c r="U71" s="8">
        <v>180</v>
      </c>
      <c r="V71" s="8">
        <v>156</v>
      </c>
      <c r="W71" s="8">
        <v>93</v>
      </c>
      <c r="X71" s="8">
        <v>0</v>
      </c>
      <c r="Y71" s="8">
        <v>0</v>
      </c>
      <c r="Z71" s="48">
        <v>-14</v>
      </c>
      <c r="AA71" s="8" t="s">
        <v>72</v>
      </c>
      <c r="AB71" s="8">
        <v>4</v>
      </c>
      <c r="AC71" s="8">
        <v>0</v>
      </c>
      <c r="AD71" s="8"/>
      <c r="AE71" s="8">
        <v>1</v>
      </c>
      <c r="AF71" s="8">
        <v>0</v>
      </c>
      <c r="AG71" s="8">
        <v>180</v>
      </c>
      <c r="AH71" s="9">
        <v>46192</v>
      </c>
      <c r="AI71" s="47">
        <v>46192.541666666664</v>
      </c>
      <c r="AJ71" s="47">
        <v>46192.548611111109</v>
      </c>
      <c r="AK71" s="47">
        <v>46192.666666666664</v>
      </c>
      <c r="AL71" s="47">
        <v>46192.656944444447</v>
      </c>
      <c r="AO71" s="24" t="s">
        <v>8326</v>
      </c>
      <c r="AP71" s="24" t="s">
        <v>53</v>
      </c>
      <c r="AQ71" s="24" t="s">
        <v>49</v>
      </c>
      <c r="AR71" s="24" t="s">
        <v>64</v>
      </c>
      <c r="AS71" s="24" t="s">
        <v>57</v>
      </c>
      <c r="AT71" s="24" t="s">
        <v>52</v>
      </c>
      <c r="AU71" s="49">
        <v>46174</v>
      </c>
      <c r="AV71" s="24" t="s">
        <v>8378</v>
      </c>
      <c r="AW71" s="24" t="s">
        <v>8384</v>
      </c>
      <c r="AX71" s="24" t="s">
        <v>8380</v>
      </c>
      <c r="AY71" s="24">
        <v>0</v>
      </c>
    </row>
    <row r="72" spans="2:51">
      <c r="B72" s="8" t="s">
        <v>8326</v>
      </c>
      <c r="C72" s="8" t="s">
        <v>49</v>
      </c>
      <c r="D72" s="9">
        <v>46174</v>
      </c>
      <c r="E72" s="8" t="s">
        <v>52</v>
      </c>
      <c r="F72" s="8" t="s">
        <v>64</v>
      </c>
      <c r="G72" s="8" t="s">
        <v>57</v>
      </c>
      <c r="H72" s="8" t="s">
        <v>53</v>
      </c>
      <c r="I72" s="8" t="s">
        <v>8384</v>
      </c>
      <c r="J72" s="61">
        <v>0</v>
      </c>
      <c r="K72" s="8">
        <v>1</v>
      </c>
      <c r="L72" s="8">
        <v>4</v>
      </c>
      <c r="M72" s="8" t="s">
        <v>66</v>
      </c>
      <c r="N72" s="8" t="s">
        <v>8379</v>
      </c>
      <c r="O72" s="8" t="s">
        <v>8380</v>
      </c>
      <c r="P72" s="48">
        <v>4</v>
      </c>
      <c r="Q72" s="8" t="s">
        <v>56</v>
      </c>
      <c r="R72" s="8">
        <v>4</v>
      </c>
      <c r="S72" s="8">
        <v>0</v>
      </c>
      <c r="T72" s="8" t="b">
        <v>0</v>
      </c>
      <c r="U72" s="8">
        <v>270</v>
      </c>
      <c r="V72" s="8">
        <v>248</v>
      </c>
      <c r="W72" s="8">
        <v>169</v>
      </c>
      <c r="X72" s="8">
        <v>0</v>
      </c>
      <c r="Y72" s="8">
        <v>0</v>
      </c>
      <c r="Z72" s="48">
        <v>-18</v>
      </c>
      <c r="AA72" s="8" t="s">
        <v>72</v>
      </c>
      <c r="AB72" s="8">
        <v>4</v>
      </c>
      <c r="AC72" s="8">
        <v>0</v>
      </c>
      <c r="AD72" s="8"/>
      <c r="AE72" s="8">
        <v>1</v>
      </c>
      <c r="AF72" s="8">
        <v>0</v>
      </c>
      <c r="AG72" s="8">
        <v>270</v>
      </c>
      <c r="AH72" s="9">
        <v>46195</v>
      </c>
      <c r="AI72" s="47">
        <v>46195.354166666664</v>
      </c>
      <c r="AJ72" s="47">
        <v>46195.356944444444</v>
      </c>
      <c r="AK72" s="47">
        <v>46195.541666666664</v>
      </c>
      <c r="AL72" s="47">
        <v>46195.529166666667</v>
      </c>
      <c r="AO72" s="24" t="s">
        <v>8326</v>
      </c>
      <c r="AP72" s="24" t="s">
        <v>53</v>
      </c>
      <c r="AQ72" s="24" t="s">
        <v>49</v>
      </c>
      <c r="AR72" s="24" t="s">
        <v>64</v>
      </c>
      <c r="AS72" s="24" t="s">
        <v>59</v>
      </c>
      <c r="AT72" s="24" t="s">
        <v>52</v>
      </c>
      <c r="AU72" s="49">
        <v>46174</v>
      </c>
      <c r="AV72" s="24" t="s">
        <v>8384</v>
      </c>
      <c r="AW72" s="24" t="s">
        <v>8379</v>
      </c>
      <c r="AX72" s="24" t="s">
        <v>8380</v>
      </c>
      <c r="AY72" s="24">
        <v>13</v>
      </c>
    </row>
    <row r="73" spans="2:51">
      <c r="B73" s="8" t="s">
        <v>8326</v>
      </c>
      <c r="C73" s="8" t="s">
        <v>49</v>
      </c>
      <c r="D73" s="9">
        <v>46174</v>
      </c>
      <c r="E73" s="8" t="s">
        <v>52</v>
      </c>
      <c r="F73" s="8" t="s">
        <v>64</v>
      </c>
      <c r="G73" s="8" t="s">
        <v>54</v>
      </c>
      <c r="H73" s="8" t="s">
        <v>53</v>
      </c>
      <c r="I73" s="8" t="s">
        <v>8384</v>
      </c>
      <c r="J73" s="61">
        <v>0</v>
      </c>
      <c r="K73" s="8">
        <v>1</v>
      </c>
      <c r="L73" s="8">
        <v>4</v>
      </c>
      <c r="M73" s="8" t="s">
        <v>66</v>
      </c>
      <c r="N73" s="8" t="s">
        <v>8379</v>
      </c>
      <c r="O73" s="8" t="s">
        <v>8380</v>
      </c>
      <c r="P73" s="48">
        <v>8</v>
      </c>
      <c r="Q73" s="8" t="s">
        <v>56</v>
      </c>
      <c r="R73" s="8">
        <v>4</v>
      </c>
      <c r="S73" s="8">
        <v>0</v>
      </c>
      <c r="T73" s="8" t="b">
        <v>0</v>
      </c>
      <c r="U73" s="8">
        <v>210</v>
      </c>
      <c r="V73" s="8">
        <v>180</v>
      </c>
      <c r="W73" s="8">
        <v>114</v>
      </c>
      <c r="X73" s="8">
        <v>0</v>
      </c>
      <c r="Y73" s="8">
        <v>0</v>
      </c>
      <c r="Z73" s="48">
        <v>-22</v>
      </c>
      <c r="AA73" s="8" t="s">
        <v>72</v>
      </c>
      <c r="AB73" s="8">
        <v>4</v>
      </c>
      <c r="AC73" s="8">
        <v>0</v>
      </c>
      <c r="AD73" s="8"/>
      <c r="AE73" s="8">
        <v>1</v>
      </c>
      <c r="AF73" s="8">
        <v>0</v>
      </c>
      <c r="AG73" s="8">
        <v>210</v>
      </c>
      <c r="AH73" s="9">
        <v>46197</v>
      </c>
      <c r="AI73" s="47">
        <v>46197.375</v>
      </c>
      <c r="AJ73" s="47">
        <v>46197.380555555559</v>
      </c>
      <c r="AK73" s="47">
        <v>46197.520833333336</v>
      </c>
      <c r="AL73" s="47">
        <v>46197.505555555559</v>
      </c>
      <c r="AO73" s="24" t="s">
        <v>8326</v>
      </c>
      <c r="AP73" s="24" t="s">
        <v>53</v>
      </c>
      <c r="AQ73" s="24" t="s">
        <v>49</v>
      </c>
      <c r="AR73" s="24" t="s">
        <v>64</v>
      </c>
      <c r="AS73" s="24" t="s">
        <v>57</v>
      </c>
      <c r="AT73" s="24" t="s">
        <v>52</v>
      </c>
      <c r="AU73" s="49">
        <v>46174</v>
      </c>
      <c r="AV73" s="24" t="s">
        <v>8384</v>
      </c>
      <c r="AW73" s="24" t="s">
        <v>8379</v>
      </c>
      <c r="AX73" s="24" t="s">
        <v>8380</v>
      </c>
      <c r="AY73" s="24">
        <v>23</v>
      </c>
    </row>
    <row r="74" spans="2:51">
      <c r="B74" s="8" t="s">
        <v>8326</v>
      </c>
      <c r="C74" s="8" t="s">
        <v>49</v>
      </c>
      <c r="D74" s="9">
        <v>46174</v>
      </c>
      <c r="E74" s="8" t="s">
        <v>52</v>
      </c>
      <c r="F74" s="8" t="s">
        <v>64</v>
      </c>
      <c r="G74" s="8" t="s">
        <v>68</v>
      </c>
      <c r="H74" s="8" t="s">
        <v>53</v>
      </c>
      <c r="I74" s="8" t="s">
        <v>8384</v>
      </c>
      <c r="J74" s="61">
        <v>0</v>
      </c>
      <c r="K74" s="8">
        <v>1</v>
      </c>
      <c r="L74" s="8">
        <v>4</v>
      </c>
      <c r="M74" s="8" t="s">
        <v>66</v>
      </c>
      <c r="N74" s="8" t="s">
        <v>8379</v>
      </c>
      <c r="O74" s="8" t="s">
        <v>8380</v>
      </c>
      <c r="P74" s="48">
        <v>10</v>
      </c>
      <c r="Q74" s="8" t="s">
        <v>56</v>
      </c>
      <c r="R74" s="8">
        <v>4</v>
      </c>
      <c r="S74" s="8">
        <v>0</v>
      </c>
      <c r="T74" s="8" t="b">
        <v>0</v>
      </c>
      <c r="U74" s="8">
        <v>270</v>
      </c>
      <c r="V74" s="8">
        <v>234</v>
      </c>
      <c r="W74" s="8">
        <v>172</v>
      </c>
      <c r="X74" s="8">
        <v>0</v>
      </c>
      <c r="Y74" s="8">
        <v>0</v>
      </c>
      <c r="Z74" s="48">
        <v>-26</v>
      </c>
      <c r="AA74" s="8" t="s">
        <v>72</v>
      </c>
      <c r="AB74" s="8">
        <v>4</v>
      </c>
      <c r="AC74" s="8">
        <v>0</v>
      </c>
      <c r="AD74" s="8"/>
      <c r="AE74" s="8">
        <v>1</v>
      </c>
      <c r="AF74" s="8">
        <v>0</v>
      </c>
      <c r="AG74" s="8">
        <v>270</v>
      </c>
      <c r="AH74" s="9">
        <v>46198</v>
      </c>
      <c r="AI74" s="47">
        <v>46198.375</v>
      </c>
      <c r="AJ74" s="47">
        <v>46198.381944444445</v>
      </c>
      <c r="AK74" s="47">
        <v>46198.5625</v>
      </c>
      <c r="AL74" s="47">
        <v>46198.544444444444</v>
      </c>
      <c r="AO74" s="24" t="s">
        <v>8326</v>
      </c>
      <c r="AP74" s="24" t="s">
        <v>53</v>
      </c>
      <c r="AQ74" s="24" t="s">
        <v>49</v>
      </c>
      <c r="AR74" s="24" t="s">
        <v>64</v>
      </c>
      <c r="AS74" s="24" t="s">
        <v>68</v>
      </c>
      <c r="AT74" s="24" t="s">
        <v>52</v>
      </c>
      <c r="AU74" s="49">
        <v>46174</v>
      </c>
      <c r="AV74" s="24" t="s">
        <v>8384</v>
      </c>
      <c r="AW74" s="24" t="s">
        <v>8379</v>
      </c>
      <c r="AX74" s="24" t="s">
        <v>8380</v>
      </c>
      <c r="AY74" s="24">
        <v>14</v>
      </c>
    </row>
    <row r="75" spans="2:51">
      <c r="B75" s="8" t="s">
        <v>8326</v>
      </c>
      <c r="C75" s="8" t="s">
        <v>49</v>
      </c>
      <c r="D75" s="9">
        <v>46174</v>
      </c>
      <c r="E75" s="8" t="s">
        <v>52</v>
      </c>
      <c r="F75" s="8" t="s">
        <v>64</v>
      </c>
      <c r="G75" s="8" t="s">
        <v>67</v>
      </c>
      <c r="H75" s="8" t="s">
        <v>53</v>
      </c>
      <c r="I75" s="8" t="s">
        <v>8384</v>
      </c>
      <c r="J75" s="61">
        <v>0</v>
      </c>
      <c r="K75" s="8">
        <v>1</v>
      </c>
      <c r="L75" s="8">
        <v>4</v>
      </c>
      <c r="M75" s="8" t="s">
        <v>66</v>
      </c>
      <c r="N75" s="8" t="s">
        <v>8379</v>
      </c>
      <c r="O75" s="8" t="s">
        <v>8380</v>
      </c>
      <c r="P75" s="48">
        <v>2</v>
      </c>
      <c r="Q75" s="8" t="s">
        <v>56</v>
      </c>
      <c r="R75" s="8">
        <v>4</v>
      </c>
      <c r="S75" s="8">
        <v>0</v>
      </c>
      <c r="T75" s="8" t="b">
        <v>0</v>
      </c>
      <c r="U75" s="8">
        <v>360</v>
      </c>
      <c r="V75" s="8">
        <v>339</v>
      </c>
      <c r="W75" s="8">
        <v>266</v>
      </c>
      <c r="X75" s="8">
        <v>0</v>
      </c>
      <c r="Y75" s="8">
        <v>0</v>
      </c>
      <c r="Z75" s="48">
        <v>-19</v>
      </c>
      <c r="AA75" s="8" t="s">
        <v>72</v>
      </c>
      <c r="AB75" s="8">
        <v>4</v>
      </c>
      <c r="AC75" s="8">
        <v>0</v>
      </c>
      <c r="AD75" s="8"/>
      <c r="AE75" s="8">
        <v>1</v>
      </c>
      <c r="AF75" s="8">
        <v>0</v>
      </c>
      <c r="AG75" s="8">
        <v>360</v>
      </c>
      <c r="AH75" s="9">
        <v>46201</v>
      </c>
      <c r="AI75" s="47">
        <v>46201.354166666664</v>
      </c>
      <c r="AJ75" s="47">
        <v>46201.355555555558</v>
      </c>
      <c r="AK75" s="47">
        <v>46201.604166666664</v>
      </c>
      <c r="AL75" s="47">
        <v>46201.59097222222</v>
      </c>
      <c r="AO75" s="24" t="s">
        <v>8326</v>
      </c>
      <c r="AP75" s="24" t="s">
        <v>53</v>
      </c>
      <c r="AQ75" s="24" t="s">
        <v>49</v>
      </c>
      <c r="AR75" s="24" t="s">
        <v>50</v>
      </c>
      <c r="AS75" s="24" t="s">
        <v>59</v>
      </c>
      <c r="AT75" s="24" t="s">
        <v>52</v>
      </c>
      <c r="AU75" s="49">
        <v>46174</v>
      </c>
      <c r="AV75" s="24" t="s">
        <v>8384</v>
      </c>
      <c r="AW75" s="24" t="s">
        <v>8379</v>
      </c>
      <c r="AX75" s="24" t="s">
        <v>8380</v>
      </c>
      <c r="AY75" s="24">
        <v>1</v>
      </c>
    </row>
    <row r="76" spans="2:51">
      <c r="B76" s="8" t="s">
        <v>8326</v>
      </c>
      <c r="C76" s="8" t="s">
        <v>49</v>
      </c>
      <c r="D76" s="9">
        <v>46174</v>
      </c>
      <c r="E76" s="8" t="s">
        <v>52</v>
      </c>
      <c r="F76" s="8" t="s">
        <v>64</v>
      </c>
      <c r="G76" s="8" t="s">
        <v>67</v>
      </c>
      <c r="H76" s="8" t="s">
        <v>53</v>
      </c>
      <c r="I76" s="8" t="s">
        <v>8384</v>
      </c>
      <c r="J76" s="61">
        <v>0</v>
      </c>
      <c r="K76" s="8">
        <v>1</v>
      </c>
      <c r="L76" s="8">
        <v>4</v>
      </c>
      <c r="M76" s="8" t="s">
        <v>66</v>
      </c>
      <c r="N76" s="8" t="s">
        <v>8379</v>
      </c>
      <c r="O76" s="8" t="s">
        <v>8380</v>
      </c>
      <c r="P76" s="48">
        <v>7</v>
      </c>
      <c r="Q76" s="8" t="s">
        <v>56</v>
      </c>
      <c r="R76" s="8">
        <v>4</v>
      </c>
      <c r="S76" s="8">
        <v>0</v>
      </c>
      <c r="T76" s="8" t="b">
        <v>0</v>
      </c>
      <c r="U76" s="8">
        <v>210</v>
      </c>
      <c r="V76" s="8">
        <v>175</v>
      </c>
      <c r="W76" s="8">
        <v>88</v>
      </c>
      <c r="X76" s="8">
        <v>0</v>
      </c>
      <c r="Y76" s="8">
        <v>0</v>
      </c>
      <c r="Z76" s="48">
        <v>-28</v>
      </c>
      <c r="AA76" s="8" t="s">
        <v>73</v>
      </c>
      <c r="AB76" s="8">
        <v>4</v>
      </c>
      <c r="AC76" s="8">
        <v>0</v>
      </c>
      <c r="AD76" s="8"/>
      <c r="AE76" s="8">
        <v>1</v>
      </c>
      <c r="AF76" s="8">
        <v>0</v>
      </c>
      <c r="AG76" s="8">
        <v>210</v>
      </c>
      <c r="AH76" s="9">
        <v>46174</v>
      </c>
      <c r="AI76" s="47">
        <v>46174.333333333336</v>
      </c>
      <c r="AJ76" s="47">
        <v>46174.338194444441</v>
      </c>
      <c r="AK76" s="47">
        <v>46174.479166666664</v>
      </c>
      <c r="AL76" s="47">
        <v>46174.459722222222</v>
      </c>
      <c r="AO76" s="24" t="s">
        <v>8326</v>
      </c>
      <c r="AP76" s="24" t="s">
        <v>53</v>
      </c>
      <c r="AQ76" s="24" t="s">
        <v>49</v>
      </c>
      <c r="AR76" s="24" t="s">
        <v>50</v>
      </c>
      <c r="AS76" s="24" t="s">
        <v>54</v>
      </c>
      <c r="AT76" s="24" t="s">
        <v>52</v>
      </c>
      <c r="AU76" s="49">
        <v>46174</v>
      </c>
      <c r="AV76" s="24" t="s">
        <v>8384</v>
      </c>
      <c r="AW76" s="24" t="s">
        <v>8379</v>
      </c>
      <c r="AX76" s="24" t="s">
        <v>8380</v>
      </c>
      <c r="AY76" s="24">
        <v>1</v>
      </c>
    </row>
    <row r="77" spans="2:51">
      <c r="B77" s="8" t="s">
        <v>8326</v>
      </c>
      <c r="C77" s="8" t="s">
        <v>49</v>
      </c>
      <c r="D77" s="9">
        <v>46174</v>
      </c>
      <c r="E77" s="8" t="s">
        <v>52</v>
      </c>
      <c r="F77" s="8" t="s">
        <v>64</v>
      </c>
      <c r="G77" s="8" t="s">
        <v>62</v>
      </c>
      <c r="H77" s="8" t="s">
        <v>53</v>
      </c>
      <c r="I77" s="8" t="s">
        <v>8378</v>
      </c>
      <c r="J77" s="61">
        <v>0</v>
      </c>
      <c r="K77" s="8">
        <v>1</v>
      </c>
      <c r="L77" s="8">
        <v>4</v>
      </c>
      <c r="M77" s="8" t="s">
        <v>66</v>
      </c>
      <c r="N77" s="8" t="s">
        <v>8379</v>
      </c>
      <c r="O77" s="8" t="s">
        <v>8380</v>
      </c>
      <c r="P77" s="48">
        <v>11</v>
      </c>
      <c r="Q77" s="8" t="s">
        <v>56</v>
      </c>
      <c r="R77" s="8">
        <v>4</v>
      </c>
      <c r="S77" s="8">
        <v>0</v>
      </c>
      <c r="T77" s="8" t="b">
        <v>0</v>
      </c>
      <c r="U77" s="8">
        <v>480</v>
      </c>
      <c r="V77" s="8">
        <v>447</v>
      </c>
      <c r="W77" s="8">
        <v>308</v>
      </c>
      <c r="X77" s="8">
        <v>0</v>
      </c>
      <c r="Y77" s="8">
        <v>0</v>
      </c>
      <c r="Z77" s="48">
        <v>-22</v>
      </c>
      <c r="AA77" s="8" t="s">
        <v>73</v>
      </c>
      <c r="AB77" s="8">
        <v>4</v>
      </c>
      <c r="AC77" s="8">
        <v>0</v>
      </c>
      <c r="AD77" s="8"/>
      <c r="AE77" s="8">
        <v>1</v>
      </c>
      <c r="AF77" s="8">
        <v>0</v>
      </c>
      <c r="AG77" s="8">
        <v>480</v>
      </c>
      <c r="AH77" s="9">
        <v>46176</v>
      </c>
      <c r="AI77" s="47">
        <v>46176.3125</v>
      </c>
      <c r="AJ77" s="47">
        <v>46176.320138888892</v>
      </c>
      <c r="AK77" s="47">
        <v>46176.645833333336</v>
      </c>
      <c r="AL77" s="47">
        <v>46176.630555555559</v>
      </c>
      <c r="AO77" s="24" t="s">
        <v>8326</v>
      </c>
      <c r="AP77" s="24" t="s">
        <v>53</v>
      </c>
      <c r="AQ77" s="24" t="s">
        <v>49</v>
      </c>
      <c r="AR77" s="24" t="s">
        <v>64</v>
      </c>
      <c r="AS77" s="24" t="s">
        <v>62</v>
      </c>
      <c r="AT77" s="24" t="s">
        <v>52</v>
      </c>
      <c r="AU77" s="49">
        <v>46174</v>
      </c>
      <c r="AV77" s="24" t="s">
        <v>8384</v>
      </c>
      <c r="AW77" s="24" t="s">
        <v>8379</v>
      </c>
      <c r="AX77" s="24" t="s">
        <v>8380</v>
      </c>
      <c r="AY77" s="24">
        <v>12</v>
      </c>
    </row>
    <row r="78" spans="2:51">
      <c r="B78" s="8" t="s">
        <v>8326</v>
      </c>
      <c r="C78" s="8" t="s">
        <v>49</v>
      </c>
      <c r="D78" s="9">
        <v>46174</v>
      </c>
      <c r="E78" s="8" t="s">
        <v>52</v>
      </c>
      <c r="F78" s="8" t="s">
        <v>64</v>
      </c>
      <c r="G78" s="8" t="s">
        <v>62</v>
      </c>
      <c r="H78" s="8" t="s">
        <v>53</v>
      </c>
      <c r="I78" s="8" t="s">
        <v>8378</v>
      </c>
      <c r="J78" s="61">
        <v>0</v>
      </c>
      <c r="K78" s="8">
        <v>1</v>
      </c>
      <c r="L78" s="8">
        <v>4</v>
      </c>
      <c r="M78" s="8" t="s">
        <v>66</v>
      </c>
      <c r="N78" s="8" t="s">
        <v>8379</v>
      </c>
      <c r="O78" s="8" t="s">
        <v>8380</v>
      </c>
      <c r="P78" s="48">
        <v>12</v>
      </c>
      <c r="Q78" s="8" t="s">
        <v>56</v>
      </c>
      <c r="R78" s="8">
        <v>4</v>
      </c>
      <c r="S78" s="8">
        <v>0</v>
      </c>
      <c r="T78" s="8" t="b">
        <v>0</v>
      </c>
      <c r="U78" s="8">
        <v>180</v>
      </c>
      <c r="V78" s="8">
        <v>150</v>
      </c>
      <c r="W78" s="8">
        <v>83</v>
      </c>
      <c r="X78" s="8">
        <v>0</v>
      </c>
      <c r="Y78" s="8">
        <v>0</v>
      </c>
      <c r="Z78" s="48">
        <v>-18</v>
      </c>
      <c r="AA78" s="8" t="s">
        <v>73</v>
      </c>
      <c r="AB78" s="8">
        <v>4</v>
      </c>
      <c r="AC78" s="8">
        <v>0</v>
      </c>
      <c r="AD78" s="8"/>
      <c r="AE78" s="8">
        <v>1</v>
      </c>
      <c r="AF78" s="8">
        <v>0</v>
      </c>
      <c r="AG78" s="8">
        <v>180</v>
      </c>
      <c r="AH78" s="9">
        <v>46185</v>
      </c>
      <c r="AI78" s="47">
        <v>46185.333333333336</v>
      </c>
      <c r="AJ78" s="47">
        <v>46185.341666666667</v>
      </c>
      <c r="AK78" s="47">
        <v>46185.458333333336</v>
      </c>
      <c r="AL78" s="47">
        <v>46185.445833333331</v>
      </c>
      <c r="AO78" s="24" t="s">
        <v>8326</v>
      </c>
      <c r="AP78" s="24" t="s">
        <v>53</v>
      </c>
      <c r="AQ78" s="24" t="s">
        <v>49</v>
      </c>
      <c r="AR78" s="24" t="s">
        <v>50</v>
      </c>
      <c r="AS78" s="24" t="s">
        <v>61</v>
      </c>
      <c r="AT78" s="24" t="s">
        <v>52</v>
      </c>
      <c r="AU78" s="49">
        <v>46174</v>
      </c>
      <c r="AV78" s="24" t="s">
        <v>8384</v>
      </c>
      <c r="AW78" s="24" t="s">
        <v>8379</v>
      </c>
      <c r="AX78" s="24" t="s">
        <v>8380</v>
      </c>
      <c r="AY78" s="24">
        <v>3</v>
      </c>
    </row>
    <row r="79" spans="2:51">
      <c r="B79" s="8" t="s">
        <v>8326</v>
      </c>
      <c r="C79" s="8" t="s">
        <v>49</v>
      </c>
      <c r="D79" s="9">
        <v>46174</v>
      </c>
      <c r="E79" s="8" t="s">
        <v>52</v>
      </c>
      <c r="F79" s="8" t="s">
        <v>64</v>
      </c>
      <c r="G79" s="8" t="s">
        <v>57</v>
      </c>
      <c r="H79" s="8" t="s">
        <v>53</v>
      </c>
      <c r="I79" s="8" t="s">
        <v>8384</v>
      </c>
      <c r="J79" s="61">
        <v>0</v>
      </c>
      <c r="K79" s="8">
        <v>1</v>
      </c>
      <c r="L79" s="8">
        <v>4</v>
      </c>
      <c r="M79" s="8" t="s">
        <v>66</v>
      </c>
      <c r="N79" s="8" t="s">
        <v>8379</v>
      </c>
      <c r="O79" s="8" t="s">
        <v>8380</v>
      </c>
      <c r="P79" s="48">
        <v>4</v>
      </c>
      <c r="Q79" s="8" t="s">
        <v>56</v>
      </c>
      <c r="R79" s="8">
        <v>4</v>
      </c>
      <c r="S79" s="8">
        <v>0</v>
      </c>
      <c r="T79" s="8" t="b">
        <v>0</v>
      </c>
      <c r="U79" s="8">
        <v>300</v>
      </c>
      <c r="V79" s="8">
        <v>278</v>
      </c>
      <c r="W79" s="8">
        <v>188</v>
      </c>
      <c r="X79" s="8">
        <v>0</v>
      </c>
      <c r="Y79" s="8">
        <v>0</v>
      </c>
      <c r="Z79" s="48">
        <v>-18</v>
      </c>
      <c r="AA79" s="8" t="s">
        <v>73</v>
      </c>
      <c r="AB79" s="8">
        <v>4</v>
      </c>
      <c r="AC79" s="8">
        <v>0</v>
      </c>
      <c r="AD79" s="8"/>
      <c r="AE79" s="8">
        <v>1</v>
      </c>
      <c r="AF79" s="8">
        <v>0</v>
      </c>
      <c r="AG79" s="8">
        <v>300</v>
      </c>
      <c r="AH79" s="9">
        <v>46186</v>
      </c>
      <c r="AI79" s="47">
        <v>46186.354166666664</v>
      </c>
      <c r="AJ79" s="47">
        <v>46186.356944444444</v>
      </c>
      <c r="AK79" s="47">
        <v>46186.5625</v>
      </c>
      <c r="AL79" s="47">
        <v>46186.55</v>
      </c>
      <c r="AO79" s="24" t="s">
        <v>8326</v>
      </c>
      <c r="AP79" s="24" t="s">
        <v>53</v>
      </c>
      <c r="AQ79" s="24" t="s">
        <v>49</v>
      </c>
      <c r="AR79" s="24" t="s">
        <v>64</v>
      </c>
      <c r="AS79" s="24" t="s">
        <v>67</v>
      </c>
      <c r="AT79" s="24" t="s">
        <v>52</v>
      </c>
      <c r="AU79" s="49">
        <v>46174</v>
      </c>
      <c r="AV79" s="24" t="s">
        <v>8384</v>
      </c>
      <c r="AW79" s="24" t="s">
        <v>8379</v>
      </c>
      <c r="AX79" s="24" t="s">
        <v>8380</v>
      </c>
      <c r="AY79" s="24">
        <v>21</v>
      </c>
    </row>
    <row r="80" spans="2:51">
      <c r="B80" s="8" t="s">
        <v>8326</v>
      </c>
      <c r="C80" s="8" t="s">
        <v>49</v>
      </c>
      <c r="D80" s="9">
        <v>46174</v>
      </c>
      <c r="E80" s="8" t="s">
        <v>52</v>
      </c>
      <c r="F80" s="8" t="s">
        <v>64</v>
      </c>
      <c r="G80" s="8" t="s">
        <v>67</v>
      </c>
      <c r="H80" s="8" t="s">
        <v>53</v>
      </c>
      <c r="I80" s="8" t="s">
        <v>8384</v>
      </c>
      <c r="J80" s="61">
        <v>0</v>
      </c>
      <c r="K80" s="8">
        <v>1</v>
      </c>
      <c r="L80" s="8">
        <v>4</v>
      </c>
      <c r="M80" s="8" t="s">
        <v>66</v>
      </c>
      <c r="N80" s="8" t="s">
        <v>8379</v>
      </c>
      <c r="O80" s="8" t="s">
        <v>8380</v>
      </c>
      <c r="P80" s="48">
        <v>3</v>
      </c>
      <c r="Q80" s="8" t="s">
        <v>56</v>
      </c>
      <c r="R80" s="8">
        <v>4</v>
      </c>
      <c r="S80" s="8">
        <v>0</v>
      </c>
      <c r="T80" s="8" t="b">
        <v>0</v>
      </c>
      <c r="U80" s="8">
        <v>210</v>
      </c>
      <c r="V80" s="8">
        <v>187</v>
      </c>
      <c r="W80" s="8">
        <v>96</v>
      </c>
      <c r="X80" s="8">
        <v>0</v>
      </c>
      <c r="Y80" s="8">
        <v>0</v>
      </c>
      <c r="Z80" s="48">
        <v>-20</v>
      </c>
      <c r="AA80" s="8" t="s">
        <v>73</v>
      </c>
      <c r="AB80" s="8">
        <v>4</v>
      </c>
      <c r="AC80" s="8">
        <v>0</v>
      </c>
      <c r="AD80" s="8"/>
      <c r="AE80" s="8">
        <v>1</v>
      </c>
      <c r="AF80" s="8">
        <v>0</v>
      </c>
      <c r="AG80" s="8">
        <v>210</v>
      </c>
      <c r="AH80" s="9">
        <v>46188</v>
      </c>
      <c r="AI80" s="47">
        <v>46188.5625</v>
      </c>
      <c r="AJ80" s="47">
        <v>46188.564583333333</v>
      </c>
      <c r="AK80" s="47">
        <v>46188.708333333336</v>
      </c>
      <c r="AL80" s="47">
        <v>46188.694444444445</v>
      </c>
      <c r="AO80" s="24" t="s">
        <v>8326</v>
      </c>
      <c r="AP80" s="24" t="s">
        <v>53</v>
      </c>
      <c r="AQ80" s="24" t="s">
        <v>49</v>
      </c>
      <c r="AR80" s="24" t="s">
        <v>50</v>
      </c>
      <c r="AS80" s="24" t="s">
        <v>57</v>
      </c>
      <c r="AT80" s="24" t="s">
        <v>52</v>
      </c>
      <c r="AU80" s="49">
        <v>46174</v>
      </c>
      <c r="AV80" s="24" t="s">
        <v>8384</v>
      </c>
      <c r="AW80" s="24" t="s">
        <v>8379</v>
      </c>
      <c r="AX80" s="24" t="s">
        <v>8380</v>
      </c>
      <c r="AY80" s="24">
        <v>0</v>
      </c>
    </row>
    <row r="81" spans="2:51">
      <c r="B81" s="8" t="s">
        <v>8326</v>
      </c>
      <c r="C81" s="8" t="s">
        <v>49</v>
      </c>
      <c r="D81" s="9">
        <v>46174</v>
      </c>
      <c r="E81" s="8" t="s">
        <v>52</v>
      </c>
      <c r="F81" s="8" t="s">
        <v>64</v>
      </c>
      <c r="G81" s="8" t="s">
        <v>57</v>
      </c>
      <c r="H81" s="8" t="s">
        <v>53</v>
      </c>
      <c r="I81" s="8" t="s">
        <v>8378</v>
      </c>
      <c r="J81" s="61">
        <v>0</v>
      </c>
      <c r="K81" s="8">
        <v>1</v>
      </c>
      <c r="L81" s="8">
        <v>4</v>
      </c>
      <c r="M81" s="8" t="s">
        <v>66</v>
      </c>
      <c r="N81" s="8" t="s">
        <v>8379</v>
      </c>
      <c r="O81" s="8" t="s">
        <v>8380</v>
      </c>
      <c r="P81" s="48">
        <v>11</v>
      </c>
      <c r="Q81" s="8" t="s">
        <v>56</v>
      </c>
      <c r="R81" s="8">
        <v>4</v>
      </c>
      <c r="S81" s="8">
        <v>0</v>
      </c>
      <c r="T81" s="8" t="b">
        <v>0</v>
      </c>
      <c r="U81" s="8">
        <v>210</v>
      </c>
      <c r="V81" s="8">
        <v>174</v>
      </c>
      <c r="W81" s="8">
        <v>99</v>
      </c>
      <c r="X81" s="8">
        <v>0</v>
      </c>
      <c r="Y81" s="8">
        <v>0</v>
      </c>
      <c r="Z81" s="48">
        <v>-25</v>
      </c>
      <c r="AA81" s="8" t="s">
        <v>73</v>
      </c>
      <c r="AB81" s="8">
        <v>4</v>
      </c>
      <c r="AC81" s="8">
        <v>0</v>
      </c>
      <c r="AD81" s="8"/>
      <c r="AE81" s="8">
        <v>1</v>
      </c>
      <c r="AF81" s="8">
        <v>0</v>
      </c>
      <c r="AG81" s="8">
        <v>210</v>
      </c>
      <c r="AH81" s="9">
        <v>46189</v>
      </c>
      <c r="AI81" s="47">
        <v>46189.5625</v>
      </c>
      <c r="AJ81" s="47">
        <v>46189.570138888892</v>
      </c>
      <c r="AK81" s="47">
        <v>46189.708333333336</v>
      </c>
      <c r="AL81" s="47">
        <v>46189.690972222219</v>
      </c>
      <c r="AO81" s="24" t="s">
        <v>8326</v>
      </c>
      <c r="AP81" s="24" t="s">
        <v>53</v>
      </c>
      <c r="AQ81" s="24" t="s">
        <v>49</v>
      </c>
      <c r="AR81" s="24" t="s">
        <v>64</v>
      </c>
      <c r="AS81" s="24" t="s">
        <v>54</v>
      </c>
      <c r="AT81" s="24" t="s">
        <v>52</v>
      </c>
      <c r="AU81" s="49">
        <v>46174</v>
      </c>
      <c r="AV81" s="24" t="s">
        <v>8384</v>
      </c>
      <c r="AW81" s="24" t="s">
        <v>8379</v>
      </c>
      <c r="AX81" s="24" t="s">
        <v>8380</v>
      </c>
      <c r="AY81" s="24">
        <v>15</v>
      </c>
    </row>
    <row r="82" spans="2:51">
      <c r="B82" s="8" t="s">
        <v>8326</v>
      </c>
      <c r="C82" s="8" t="s">
        <v>49</v>
      </c>
      <c r="D82" s="9">
        <v>46174</v>
      </c>
      <c r="E82" s="8" t="s">
        <v>52</v>
      </c>
      <c r="F82" s="8" t="s">
        <v>64</v>
      </c>
      <c r="G82" s="8" t="s">
        <v>62</v>
      </c>
      <c r="H82" s="8" t="s">
        <v>53</v>
      </c>
      <c r="I82" s="8" t="s">
        <v>8384</v>
      </c>
      <c r="J82" s="61">
        <v>0</v>
      </c>
      <c r="K82" s="8">
        <v>1</v>
      </c>
      <c r="L82" s="8">
        <v>4</v>
      </c>
      <c r="M82" s="8" t="s">
        <v>66</v>
      </c>
      <c r="N82" s="8" t="s">
        <v>8379</v>
      </c>
      <c r="O82" s="8" t="s">
        <v>8380</v>
      </c>
      <c r="P82" s="48">
        <v>7</v>
      </c>
      <c r="Q82" s="8" t="s">
        <v>56</v>
      </c>
      <c r="R82" s="8">
        <v>4</v>
      </c>
      <c r="S82" s="8">
        <v>0</v>
      </c>
      <c r="T82" s="8" t="b">
        <v>0</v>
      </c>
      <c r="U82" s="8">
        <v>240</v>
      </c>
      <c r="V82" s="8">
        <v>208</v>
      </c>
      <c r="W82" s="8">
        <v>118</v>
      </c>
      <c r="X82" s="8">
        <v>0</v>
      </c>
      <c r="Y82" s="8">
        <v>0</v>
      </c>
      <c r="Z82" s="48">
        <v>-25</v>
      </c>
      <c r="AA82" s="8" t="s">
        <v>73</v>
      </c>
      <c r="AB82" s="8">
        <v>4</v>
      </c>
      <c r="AC82" s="8">
        <v>0</v>
      </c>
      <c r="AD82" s="8"/>
      <c r="AE82" s="8">
        <v>1</v>
      </c>
      <c r="AF82" s="8">
        <v>0</v>
      </c>
      <c r="AG82" s="8">
        <v>240</v>
      </c>
      <c r="AH82" s="9">
        <v>46191</v>
      </c>
      <c r="AI82" s="47">
        <v>46191.5625</v>
      </c>
      <c r="AJ82" s="47">
        <v>46191.567361111112</v>
      </c>
      <c r="AK82" s="47">
        <v>46191.729166666664</v>
      </c>
      <c r="AL82" s="47">
        <v>46191.711805555555</v>
      </c>
      <c r="AO82" s="24" t="s">
        <v>8326</v>
      </c>
      <c r="AP82" s="24" t="s">
        <v>53</v>
      </c>
      <c r="AQ82" s="24" t="s">
        <v>49</v>
      </c>
      <c r="AR82" s="24" t="s">
        <v>77</v>
      </c>
      <c r="AS82" s="24" t="s">
        <v>79</v>
      </c>
      <c r="AT82" s="24" t="s">
        <v>52</v>
      </c>
      <c r="AU82" s="49">
        <v>46174</v>
      </c>
      <c r="AV82" s="24" t="s">
        <v>8384</v>
      </c>
      <c r="AW82" s="24" t="s">
        <v>8379</v>
      </c>
      <c r="AX82" s="24" t="s">
        <v>8380</v>
      </c>
      <c r="AY82" s="24">
        <v>24</v>
      </c>
    </row>
    <row r="83" spans="2:51">
      <c r="B83" s="8" t="s">
        <v>8326</v>
      </c>
      <c r="C83" s="8" t="s">
        <v>49</v>
      </c>
      <c r="D83" s="9">
        <v>46174</v>
      </c>
      <c r="E83" s="8" t="s">
        <v>52</v>
      </c>
      <c r="F83" s="8" t="s">
        <v>64</v>
      </c>
      <c r="G83" s="8" t="s">
        <v>68</v>
      </c>
      <c r="H83" s="8" t="s">
        <v>53</v>
      </c>
      <c r="I83" s="8" t="s">
        <v>8384</v>
      </c>
      <c r="J83" s="61">
        <v>0</v>
      </c>
      <c r="K83" s="8">
        <v>1</v>
      </c>
      <c r="L83" s="8">
        <v>4</v>
      </c>
      <c r="M83" s="8" t="s">
        <v>66</v>
      </c>
      <c r="N83" s="8" t="s">
        <v>8379</v>
      </c>
      <c r="O83" s="8" t="s">
        <v>8380</v>
      </c>
      <c r="P83" s="48">
        <v>2</v>
      </c>
      <c r="Q83" s="8" t="s">
        <v>56</v>
      </c>
      <c r="R83" s="8">
        <v>4</v>
      </c>
      <c r="S83" s="8">
        <v>0</v>
      </c>
      <c r="T83" s="8" t="b">
        <v>0</v>
      </c>
      <c r="U83" s="8">
        <v>210</v>
      </c>
      <c r="V83" s="8">
        <v>189</v>
      </c>
      <c r="W83" s="8">
        <v>108</v>
      </c>
      <c r="X83" s="8">
        <v>0</v>
      </c>
      <c r="Y83" s="8">
        <v>0</v>
      </c>
      <c r="Z83" s="48">
        <v>-19</v>
      </c>
      <c r="AA83" s="8" t="s">
        <v>73</v>
      </c>
      <c r="AB83" s="8">
        <v>4</v>
      </c>
      <c r="AC83" s="8">
        <v>0</v>
      </c>
      <c r="AD83" s="8"/>
      <c r="AE83" s="8">
        <v>1</v>
      </c>
      <c r="AF83" s="8">
        <v>0</v>
      </c>
      <c r="AG83" s="8">
        <v>210</v>
      </c>
      <c r="AH83" s="9">
        <v>46194</v>
      </c>
      <c r="AI83" s="47">
        <v>46194.354166666664</v>
      </c>
      <c r="AJ83" s="47">
        <v>46194.355555555558</v>
      </c>
      <c r="AK83" s="47">
        <v>46194.5</v>
      </c>
      <c r="AL83" s="47">
        <v>46194.486805555556</v>
      </c>
      <c r="AO83" s="24" t="s">
        <v>8326</v>
      </c>
      <c r="AP83" s="24" t="s">
        <v>53</v>
      </c>
      <c r="AQ83" s="24" t="s">
        <v>49</v>
      </c>
      <c r="AR83" s="24" t="s">
        <v>50</v>
      </c>
      <c r="AS83" s="24" t="s">
        <v>61</v>
      </c>
      <c r="AT83" s="24" t="s">
        <v>52</v>
      </c>
      <c r="AU83" s="49">
        <v>46174</v>
      </c>
      <c r="AV83" s="24" t="s">
        <v>8384</v>
      </c>
      <c r="AW83" s="24" t="s">
        <v>8383</v>
      </c>
      <c r="AX83" s="24" t="s">
        <v>8380</v>
      </c>
      <c r="AY83" s="24">
        <v>0</v>
      </c>
    </row>
    <row r="84" spans="2:51">
      <c r="B84" s="8" t="s">
        <v>8326</v>
      </c>
      <c r="C84" s="8" t="s">
        <v>49</v>
      </c>
      <c r="D84" s="9">
        <v>46174</v>
      </c>
      <c r="E84" s="8" t="s">
        <v>52</v>
      </c>
      <c r="F84" s="8" t="s">
        <v>64</v>
      </c>
      <c r="G84" s="8" t="s">
        <v>67</v>
      </c>
      <c r="H84" s="8" t="s">
        <v>53</v>
      </c>
      <c r="I84" s="8" t="s">
        <v>8384</v>
      </c>
      <c r="J84" s="61">
        <v>0</v>
      </c>
      <c r="K84" s="8">
        <v>1</v>
      </c>
      <c r="L84" s="8">
        <v>4</v>
      </c>
      <c r="M84" s="8" t="s">
        <v>66</v>
      </c>
      <c r="N84" s="8" t="s">
        <v>8379</v>
      </c>
      <c r="O84" s="8" t="s">
        <v>8380</v>
      </c>
      <c r="P84" s="48">
        <v>7</v>
      </c>
      <c r="Q84" s="8" t="s">
        <v>56</v>
      </c>
      <c r="R84" s="8">
        <v>4</v>
      </c>
      <c r="S84" s="8">
        <v>0</v>
      </c>
      <c r="T84" s="8" t="b">
        <v>0</v>
      </c>
      <c r="U84" s="8">
        <v>240</v>
      </c>
      <c r="V84" s="8">
        <v>206</v>
      </c>
      <c r="W84" s="8">
        <v>151</v>
      </c>
      <c r="X84" s="8">
        <v>0</v>
      </c>
      <c r="Y84" s="8">
        <v>0</v>
      </c>
      <c r="Z84" s="48">
        <v>-27</v>
      </c>
      <c r="AA84" s="8" t="s">
        <v>73</v>
      </c>
      <c r="AB84" s="8">
        <v>4</v>
      </c>
      <c r="AC84" s="8">
        <v>0</v>
      </c>
      <c r="AD84" s="8"/>
      <c r="AE84" s="8">
        <v>1</v>
      </c>
      <c r="AF84" s="8">
        <v>0</v>
      </c>
      <c r="AG84" s="8">
        <v>240</v>
      </c>
      <c r="AH84" s="9">
        <v>46196</v>
      </c>
      <c r="AI84" s="47">
        <v>46196.354166666664</v>
      </c>
      <c r="AJ84" s="47">
        <v>46196.359027777777</v>
      </c>
      <c r="AK84" s="47">
        <v>46196.520833333336</v>
      </c>
      <c r="AL84" s="47">
        <v>46196.502083333333</v>
      </c>
      <c r="AO84" s="24" t="s">
        <v>8326</v>
      </c>
      <c r="AP84" s="24" t="s">
        <v>53</v>
      </c>
      <c r="AQ84" s="24" t="s">
        <v>49</v>
      </c>
      <c r="AR84" s="24" t="s">
        <v>64</v>
      </c>
      <c r="AS84" s="24" t="s">
        <v>57</v>
      </c>
      <c r="AT84" s="24" t="s">
        <v>52</v>
      </c>
      <c r="AU84" s="49">
        <v>46174</v>
      </c>
      <c r="AV84" s="24" t="s">
        <v>8384</v>
      </c>
      <c r="AW84" s="24" t="s">
        <v>8383</v>
      </c>
      <c r="AX84" s="24" t="s">
        <v>8380</v>
      </c>
      <c r="AY84" s="24">
        <v>0</v>
      </c>
    </row>
    <row r="85" spans="2:51">
      <c r="B85" s="8" t="s">
        <v>8326</v>
      </c>
      <c r="C85" s="8" t="s">
        <v>49</v>
      </c>
      <c r="D85" s="9">
        <v>46174</v>
      </c>
      <c r="E85" s="8" t="s">
        <v>52</v>
      </c>
      <c r="F85" s="8" t="s">
        <v>64</v>
      </c>
      <c r="G85" s="8" t="s">
        <v>54</v>
      </c>
      <c r="H85" s="8" t="s">
        <v>53</v>
      </c>
      <c r="I85" s="8" t="s">
        <v>8384</v>
      </c>
      <c r="J85" s="61">
        <v>0</v>
      </c>
      <c r="K85" s="8">
        <v>1</v>
      </c>
      <c r="L85" s="8">
        <v>4</v>
      </c>
      <c r="M85" s="8" t="s">
        <v>66</v>
      </c>
      <c r="N85" s="8" t="s">
        <v>8379</v>
      </c>
      <c r="O85" s="8" t="s">
        <v>8380</v>
      </c>
      <c r="P85" s="48">
        <v>9</v>
      </c>
      <c r="Q85" s="8" t="s">
        <v>56</v>
      </c>
      <c r="R85" s="8">
        <v>4</v>
      </c>
      <c r="S85" s="8">
        <v>0</v>
      </c>
      <c r="T85" s="8" t="b">
        <v>0</v>
      </c>
      <c r="U85" s="8">
        <v>270</v>
      </c>
      <c r="V85" s="8">
        <v>233</v>
      </c>
      <c r="W85" s="8">
        <v>153</v>
      </c>
      <c r="X85" s="8">
        <v>0</v>
      </c>
      <c r="Y85" s="8">
        <v>0</v>
      </c>
      <c r="Z85" s="48">
        <v>-28</v>
      </c>
      <c r="AA85" s="8" t="s">
        <v>73</v>
      </c>
      <c r="AB85" s="8">
        <v>4</v>
      </c>
      <c r="AC85" s="8">
        <v>0</v>
      </c>
      <c r="AD85" s="8"/>
      <c r="AE85" s="8">
        <v>1</v>
      </c>
      <c r="AF85" s="8">
        <v>0</v>
      </c>
      <c r="AG85" s="8">
        <v>270</v>
      </c>
      <c r="AH85" s="9">
        <v>46197</v>
      </c>
      <c r="AI85" s="47">
        <v>46197.354166666664</v>
      </c>
      <c r="AJ85" s="47">
        <v>46197.36041666667</v>
      </c>
      <c r="AK85" s="47">
        <v>46197.541666666664</v>
      </c>
      <c r="AL85" s="47">
        <v>46197.522222222222</v>
      </c>
      <c r="AO85" s="24" t="s">
        <v>8326</v>
      </c>
      <c r="AP85" s="24" t="s">
        <v>53</v>
      </c>
      <c r="AQ85" s="24" t="s">
        <v>49</v>
      </c>
      <c r="AR85" s="24" t="s">
        <v>50</v>
      </c>
      <c r="AS85" s="24" t="s">
        <v>54</v>
      </c>
      <c r="AT85" s="24" t="s">
        <v>52</v>
      </c>
      <c r="AU85" s="49">
        <v>46174</v>
      </c>
      <c r="AV85" s="24" t="s">
        <v>8384</v>
      </c>
      <c r="AW85" s="24" t="s">
        <v>8383</v>
      </c>
      <c r="AX85" s="24" t="s">
        <v>8380</v>
      </c>
      <c r="AY85" s="24">
        <v>0</v>
      </c>
    </row>
    <row r="86" spans="2:51">
      <c r="B86" s="8" t="s">
        <v>8326</v>
      </c>
      <c r="C86" s="8" t="s">
        <v>49</v>
      </c>
      <c r="D86" s="9">
        <v>46174</v>
      </c>
      <c r="E86" s="8" t="s">
        <v>52</v>
      </c>
      <c r="F86" s="8" t="s">
        <v>64</v>
      </c>
      <c r="G86" s="8" t="s">
        <v>57</v>
      </c>
      <c r="H86" s="8" t="s">
        <v>53</v>
      </c>
      <c r="I86" s="8" t="s">
        <v>8384</v>
      </c>
      <c r="J86" s="61">
        <v>0</v>
      </c>
      <c r="K86" s="8">
        <v>1</v>
      </c>
      <c r="L86" s="8">
        <v>4</v>
      </c>
      <c r="M86" s="8" t="s">
        <v>66</v>
      </c>
      <c r="N86" s="8" t="s">
        <v>8379</v>
      </c>
      <c r="O86" s="8" t="s">
        <v>8380</v>
      </c>
      <c r="P86" s="48">
        <v>9</v>
      </c>
      <c r="Q86" s="8" t="s">
        <v>56</v>
      </c>
      <c r="R86" s="8">
        <v>4</v>
      </c>
      <c r="S86" s="8">
        <v>0</v>
      </c>
      <c r="T86" s="8" t="b">
        <v>0</v>
      </c>
      <c r="U86" s="8">
        <v>210</v>
      </c>
      <c r="V86" s="8">
        <v>180</v>
      </c>
      <c r="W86" s="8">
        <v>125</v>
      </c>
      <c r="X86" s="8">
        <v>0</v>
      </c>
      <c r="Y86" s="8">
        <v>0</v>
      </c>
      <c r="Z86" s="48">
        <v>-21</v>
      </c>
      <c r="AA86" s="8" t="s">
        <v>73</v>
      </c>
      <c r="AB86" s="8">
        <v>4</v>
      </c>
      <c r="AC86" s="8">
        <v>0</v>
      </c>
      <c r="AD86" s="8"/>
      <c r="AE86" s="8">
        <v>1</v>
      </c>
      <c r="AF86" s="8">
        <v>0</v>
      </c>
      <c r="AG86" s="8">
        <v>210</v>
      </c>
      <c r="AH86" s="9">
        <v>46198</v>
      </c>
      <c r="AI86" s="47">
        <v>46198.375</v>
      </c>
      <c r="AJ86" s="47">
        <v>46198.381249999999</v>
      </c>
      <c r="AK86" s="47">
        <v>46198.520833333336</v>
      </c>
      <c r="AL86" s="47">
        <v>46198.506249999999</v>
      </c>
      <c r="AO86" s="24" t="s">
        <v>8326</v>
      </c>
      <c r="AP86" s="24" t="s">
        <v>53</v>
      </c>
      <c r="AQ86" s="24" t="s">
        <v>49</v>
      </c>
      <c r="AR86" s="24" t="s">
        <v>50</v>
      </c>
      <c r="AS86" s="24" t="s">
        <v>59</v>
      </c>
      <c r="AT86" s="24" t="s">
        <v>52</v>
      </c>
      <c r="AU86" s="49">
        <v>46174</v>
      </c>
      <c r="AV86" s="24" t="s">
        <v>8384</v>
      </c>
      <c r="AW86" s="24" t="s">
        <v>8383</v>
      </c>
      <c r="AX86" s="24" t="s">
        <v>8380</v>
      </c>
      <c r="AY86" s="24">
        <v>0</v>
      </c>
    </row>
    <row r="87" spans="2:51">
      <c r="B87" s="8" t="s">
        <v>8326</v>
      </c>
      <c r="C87" s="8" t="s">
        <v>49</v>
      </c>
      <c r="D87" s="9">
        <v>46174</v>
      </c>
      <c r="E87" s="8" t="s">
        <v>52</v>
      </c>
      <c r="F87" s="8" t="s">
        <v>64</v>
      </c>
      <c r="G87" s="8" t="s">
        <v>59</v>
      </c>
      <c r="H87" s="8" t="s">
        <v>53</v>
      </c>
      <c r="I87" s="8" t="s">
        <v>8384</v>
      </c>
      <c r="J87" s="61">
        <v>0</v>
      </c>
      <c r="K87" s="8">
        <v>1</v>
      </c>
      <c r="L87" s="8">
        <v>4</v>
      </c>
      <c r="M87" s="8" t="s">
        <v>66</v>
      </c>
      <c r="N87" s="8" t="s">
        <v>8379</v>
      </c>
      <c r="O87" s="8" t="s">
        <v>8380</v>
      </c>
      <c r="P87" s="48">
        <v>4</v>
      </c>
      <c r="Q87" s="8" t="s">
        <v>56</v>
      </c>
      <c r="R87" s="8">
        <v>4</v>
      </c>
      <c r="S87" s="8">
        <v>0</v>
      </c>
      <c r="T87" s="8" t="b">
        <v>0</v>
      </c>
      <c r="U87" s="8">
        <v>300</v>
      </c>
      <c r="V87" s="8">
        <v>261</v>
      </c>
      <c r="W87" s="8">
        <v>172</v>
      </c>
      <c r="X87" s="8">
        <v>0</v>
      </c>
      <c r="Y87" s="8">
        <v>0</v>
      </c>
      <c r="Z87" s="48">
        <v>-35</v>
      </c>
      <c r="AA87" s="8" t="s">
        <v>73</v>
      </c>
      <c r="AB87" s="8">
        <v>4</v>
      </c>
      <c r="AC87" s="8">
        <v>0</v>
      </c>
      <c r="AD87" s="8"/>
      <c r="AE87" s="8">
        <v>1</v>
      </c>
      <c r="AF87" s="8">
        <v>0</v>
      </c>
      <c r="AG87" s="8">
        <v>300</v>
      </c>
      <c r="AH87" s="9">
        <v>46200</v>
      </c>
      <c r="AI87" s="47">
        <v>46200.5625</v>
      </c>
      <c r="AJ87" s="47">
        <v>46200.56527777778</v>
      </c>
      <c r="AK87" s="47">
        <v>46200.770833333336</v>
      </c>
      <c r="AL87" s="47">
        <v>46200.746527777781</v>
      </c>
      <c r="AO87" s="24" t="s">
        <v>8326</v>
      </c>
      <c r="AP87" s="24" t="s">
        <v>53</v>
      </c>
      <c r="AQ87" s="24" t="s">
        <v>49</v>
      </c>
      <c r="AR87" s="24" t="s">
        <v>64</v>
      </c>
      <c r="AS87" s="24" t="s">
        <v>62</v>
      </c>
      <c r="AT87" s="24" t="s">
        <v>52</v>
      </c>
      <c r="AU87" s="49">
        <v>46174</v>
      </c>
      <c r="AV87" s="24" t="s">
        <v>8384</v>
      </c>
      <c r="AW87" s="24" t="s">
        <v>8383</v>
      </c>
      <c r="AX87" s="24" t="s">
        <v>8380</v>
      </c>
      <c r="AY87" s="24">
        <v>0</v>
      </c>
    </row>
    <row r="88" spans="2:51">
      <c r="B88" s="8" t="s">
        <v>8326</v>
      </c>
      <c r="C88" s="8" t="s">
        <v>49</v>
      </c>
      <c r="D88" s="9">
        <v>46174</v>
      </c>
      <c r="E88" s="8" t="s">
        <v>52</v>
      </c>
      <c r="F88" s="8" t="s">
        <v>64</v>
      </c>
      <c r="G88" s="8" t="s">
        <v>68</v>
      </c>
      <c r="H88" s="8" t="s">
        <v>53</v>
      </c>
      <c r="I88" s="8" t="s">
        <v>8384</v>
      </c>
      <c r="J88" s="61">
        <v>0</v>
      </c>
      <c r="K88" s="8">
        <v>1</v>
      </c>
      <c r="L88" s="8">
        <v>4</v>
      </c>
      <c r="M88" s="8" t="s">
        <v>66</v>
      </c>
      <c r="N88" s="8" t="s">
        <v>8379</v>
      </c>
      <c r="O88" s="8" t="s">
        <v>8380</v>
      </c>
      <c r="P88" s="48">
        <v>5</v>
      </c>
      <c r="Q88" s="8" t="s">
        <v>56</v>
      </c>
      <c r="R88" s="8">
        <v>4</v>
      </c>
      <c r="S88" s="8">
        <v>0</v>
      </c>
      <c r="T88" s="8" t="b">
        <v>0</v>
      </c>
      <c r="U88" s="8">
        <v>270</v>
      </c>
      <c r="V88" s="8">
        <v>239</v>
      </c>
      <c r="W88" s="8">
        <v>158</v>
      </c>
      <c r="X88" s="8">
        <v>0</v>
      </c>
      <c r="Y88" s="8">
        <v>0</v>
      </c>
      <c r="Z88" s="48">
        <v>-26</v>
      </c>
      <c r="AA88" s="8" t="s">
        <v>74</v>
      </c>
      <c r="AB88" s="8">
        <v>4</v>
      </c>
      <c r="AC88" s="8">
        <v>0</v>
      </c>
      <c r="AD88" s="8"/>
      <c r="AE88" s="8">
        <v>1</v>
      </c>
      <c r="AF88" s="8">
        <v>0</v>
      </c>
      <c r="AG88" s="8">
        <v>270</v>
      </c>
      <c r="AH88" s="9">
        <v>46174</v>
      </c>
      <c r="AI88" s="47">
        <v>46174.5625</v>
      </c>
      <c r="AJ88" s="47">
        <v>46174.565972222219</v>
      </c>
      <c r="AK88" s="47">
        <v>46174.75</v>
      </c>
      <c r="AL88" s="47">
        <v>46174.731944444444</v>
      </c>
      <c r="AO88" s="24" t="s">
        <v>8326</v>
      </c>
      <c r="AP88" s="24" t="s">
        <v>53</v>
      </c>
      <c r="AQ88" s="24" t="s">
        <v>49</v>
      </c>
      <c r="AR88" s="24" t="s">
        <v>64</v>
      </c>
      <c r="AS88" s="24" t="s">
        <v>68</v>
      </c>
      <c r="AT88" s="24" t="s">
        <v>52</v>
      </c>
      <c r="AU88" s="49">
        <v>46174</v>
      </c>
      <c r="AV88" s="24" t="s">
        <v>8384</v>
      </c>
      <c r="AW88" s="24" t="s">
        <v>8383</v>
      </c>
      <c r="AX88" s="24" t="s">
        <v>8380</v>
      </c>
      <c r="AY88" s="24">
        <v>0</v>
      </c>
    </row>
    <row r="89" spans="2:51">
      <c r="B89" s="8" t="s">
        <v>8326</v>
      </c>
      <c r="C89" s="8" t="s">
        <v>49</v>
      </c>
      <c r="D89" s="9">
        <v>46174</v>
      </c>
      <c r="E89" s="8" t="s">
        <v>52</v>
      </c>
      <c r="F89" s="8" t="s">
        <v>64</v>
      </c>
      <c r="G89" s="8" t="s">
        <v>57</v>
      </c>
      <c r="H89" s="8" t="s">
        <v>53</v>
      </c>
      <c r="I89" s="8" t="s">
        <v>8384</v>
      </c>
      <c r="J89" s="61">
        <v>0</v>
      </c>
      <c r="K89" s="8">
        <v>1</v>
      </c>
      <c r="L89" s="8">
        <v>4</v>
      </c>
      <c r="M89" s="8" t="s">
        <v>66</v>
      </c>
      <c r="N89" s="8" t="s">
        <v>8379</v>
      </c>
      <c r="O89" s="8" t="s">
        <v>8380</v>
      </c>
      <c r="P89" s="48">
        <v>2</v>
      </c>
      <c r="Q89" s="8" t="s">
        <v>56</v>
      </c>
      <c r="R89" s="8">
        <v>4</v>
      </c>
      <c r="S89" s="8">
        <v>0</v>
      </c>
      <c r="T89" s="8" t="b">
        <v>0</v>
      </c>
      <c r="U89" s="8">
        <v>270</v>
      </c>
      <c r="V89" s="8">
        <v>247</v>
      </c>
      <c r="W89" s="8">
        <v>141</v>
      </c>
      <c r="X89" s="8">
        <v>0</v>
      </c>
      <c r="Y89" s="8">
        <v>0</v>
      </c>
      <c r="Z89" s="48">
        <v>-21</v>
      </c>
      <c r="AA89" s="8" t="s">
        <v>74</v>
      </c>
      <c r="AB89" s="8">
        <v>4</v>
      </c>
      <c r="AC89" s="8">
        <v>0</v>
      </c>
      <c r="AD89" s="8"/>
      <c r="AE89" s="8">
        <v>1</v>
      </c>
      <c r="AF89" s="8">
        <v>0</v>
      </c>
      <c r="AG89" s="8">
        <v>270</v>
      </c>
      <c r="AH89" s="9">
        <v>46175</v>
      </c>
      <c r="AI89" s="47">
        <v>46175.333333333336</v>
      </c>
      <c r="AJ89" s="47">
        <v>46175.334722222222</v>
      </c>
      <c r="AK89" s="47">
        <v>46175.520833333336</v>
      </c>
      <c r="AL89" s="47">
        <v>46175.506249999999</v>
      </c>
      <c r="AO89" s="24" t="s">
        <v>8326</v>
      </c>
      <c r="AP89" s="24" t="s">
        <v>53</v>
      </c>
      <c r="AQ89" s="24" t="s">
        <v>49</v>
      </c>
      <c r="AR89" s="24" t="s">
        <v>64</v>
      </c>
      <c r="AS89" s="24" t="s">
        <v>59</v>
      </c>
      <c r="AT89" s="24" t="s">
        <v>52</v>
      </c>
      <c r="AU89" s="49">
        <v>46174</v>
      </c>
      <c r="AV89" s="24" t="s">
        <v>8384</v>
      </c>
      <c r="AW89" s="24" t="s">
        <v>8383</v>
      </c>
      <c r="AX89" s="24" t="s">
        <v>8380</v>
      </c>
      <c r="AY89" s="24">
        <v>0</v>
      </c>
    </row>
    <row r="90" spans="2:51">
      <c r="B90" s="8" t="s">
        <v>8326</v>
      </c>
      <c r="C90" s="8" t="s">
        <v>49</v>
      </c>
      <c r="D90" s="9">
        <v>46174</v>
      </c>
      <c r="E90" s="8" t="s">
        <v>52</v>
      </c>
      <c r="F90" s="8" t="s">
        <v>64</v>
      </c>
      <c r="G90" s="8" t="s">
        <v>67</v>
      </c>
      <c r="H90" s="8" t="s">
        <v>53</v>
      </c>
      <c r="I90" s="8" t="s">
        <v>8384</v>
      </c>
      <c r="J90" s="61">
        <v>0</v>
      </c>
      <c r="K90" s="8">
        <v>1</v>
      </c>
      <c r="L90" s="8">
        <v>4</v>
      </c>
      <c r="M90" s="8" t="s">
        <v>66</v>
      </c>
      <c r="N90" s="8" t="s">
        <v>8379</v>
      </c>
      <c r="O90" s="8" t="s">
        <v>8380</v>
      </c>
      <c r="P90" s="48">
        <v>8</v>
      </c>
      <c r="Q90" s="8" t="s">
        <v>56</v>
      </c>
      <c r="R90" s="8">
        <v>4</v>
      </c>
      <c r="S90" s="8">
        <v>0</v>
      </c>
      <c r="T90" s="8" t="b">
        <v>0</v>
      </c>
      <c r="U90" s="8">
        <v>540</v>
      </c>
      <c r="V90" s="8">
        <v>513</v>
      </c>
      <c r="W90" s="8">
        <v>408</v>
      </c>
      <c r="X90" s="8">
        <v>0</v>
      </c>
      <c r="Y90" s="8">
        <v>0</v>
      </c>
      <c r="Z90" s="48">
        <v>-19</v>
      </c>
      <c r="AA90" s="8" t="s">
        <v>74</v>
      </c>
      <c r="AB90" s="8">
        <v>4</v>
      </c>
      <c r="AC90" s="8">
        <v>0</v>
      </c>
      <c r="AD90" s="8"/>
      <c r="AE90" s="8">
        <v>1</v>
      </c>
      <c r="AF90" s="8">
        <v>0</v>
      </c>
      <c r="AG90" s="8">
        <v>540</v>
      </c>
      <c r="AH90" s="9">
        <v>46177</v>
      </c>
      <c r="AI90" s="47">
        <v>46177.333333333336</v>
      </c>
      <c r="AJ90" s="47">
        <v>46177.338888888888</v>
      </c>
      <c r="AK90" s="47">
        <v>46177.708333333336</v>
      </c>
      <c r="AL90" s="47">
        <v>46177.695138888892</v>
      </c>
      <c r="AO90" s="24" t="s">
        <v>8326</v>
      </c>
      <c r="AP90" s="24" t="s">
        <v>53</v>
      </c>
      <c r="AQ90" s="24" t="s">
        <v>49</v>
      </c>
      <c r="AR90" s="24" t="s">
        <v>64</v>
      </c>
      <c r="AS90" s="24" t="s">
        <v>67</v>
      </c>
      <c r="AT90" s="24" t="s">
        <v>52</v>
      </c>
      <c r="AU90" s="49">
        <v>46174</v>
      </c>
      <c r="AV90" s="24" t="s">
        <v>8384</v>
      </c>
      <c r="AW90" s="24" t="s">
        <v>8383</v>
      </c>
      <c r="AX90" s="24" t="s">
        <v>8380</v>
      </c>
      <c r="AY90" s="24">
        <v>0</v>
      </c>
    </row>
    <row r="91" spans="2:51">
      <c r="B91" s="8" t="s">
        <v>8326</v>
      </c>
      <c r="C91" s="8" t="s">
        <v>49</v>
      </c>
      <c r="D91" s="9">
        <v>46174</v>
      </c>
      <c r="E91" s="8" t="s">
        <v>52</v>
      </c>
      <c r="F91" s="8" t="s">
        <v>64</v>
      </c>
      <c r="G91" s="8" t="s">
        <v>57</v>
      </c>
      <c r="H91" s="8" t="s">
        <v>53</v>
      </c>
      <c r="I91" s="8" t="s">
        <v>8384</v>
      </c>
      <c r="J91" s="61">
        <v>0</v>
      </c>
      <c r="K91" s="8">
        <v>1</v>
      </c>
      <c r="L91" s="8">
        <v>4</v>
      </c>
      <c r="M91" s="8" t="s">
        <v>66</v>
      </c>
      <c r="N91" s="8" t="s">
        <v>8379</v>
      </c>
      <c r="O91" s="8" t="s">
        <v>8380</v>
      </c>
      <c r="P91" s="48">
        <v>4</v>
      </c>
      <c r="Q91" s="8" t="s">
        <v>56</v>
      </c>
      <c r="R91" s="8">
        <v>4</v>
      </c>
      <c r="S91" s="8">
        <v>0</v>
      </c>
      <c r="T91" s="8" t="b">
        <v>0</v>
      </c>
      <c r="U91" s="8">
        <v>240</v>
      </c>
      <c r="V91" s="8">
        <v>213</v>
      </c>
      <c r="W91" s="8">
        <v>132</v>
      </c>
      <c r="X91" s="8">
        <v>0</v>
      </c>
      <c r="Y91" s="8">
        <v>0</v>
      </c>
      <c r="Z91" s="48">
        <v>-23</v>
      </c>
      <c r="AA91" s="8" t="s">
        <v>74</v>
      </c>
      <c r="AB91" s="8">
        <v>4</v>
      </c>
      <c r="AC91" s="8">
        <v>0</v>
      </c>
      <c r="AD91" s="8"/>
      <c r="AE91" s="8">
        <v>1</v>
      </c>
      <c r="AF91" s="8">
        <v>0</v>
      </c>
      <c r="AG91" s="8">
        <v>240</v>
      </c>
      <c r="AH91" s="9">
        <v>46179</v>
      </c>
      <c r="AI91" s="47">
        <v>46179.333333333336</v>
      </c>
      <c r="AJ91" s="47">
        <v>46179.336111111108</v>
      </c>
      <c r="AK91" s="47">
        <v>46179.5</v>
      </c>
      <c r="AL91" s="47">
        <v>46179.484027777777</v>
      </c>
      <c r="AO91" s="24" t="s">
        <v>8326</v>
      </c>
      <c r="AP91" s="24" t="s">
        <v>53</v>
      </c>
      <c r="AQ91" s="24" t="s">
        <v>49</v>
      </c>
      <c r="AR91" s="24" t="s">
        <v>64</v>
      </c>
      <c r="AS91" s="24" t="s">
        <v>54</v>
      </c>
      <c r="AT91" s="24" t="s">
        <v>52</v>
      </c>
      <c r="AU91" s="49">
        <v>46174</v>
      </c>
      <c r="AV91" s="24" t="s">
        <v>8384</v>
      </c>
      <c r="AW91" s="24" t="s">
        <v>8383</v>
      </c>
      <c r="AX91" s="24" t="s">
        <v>8380</v>
      </c>
      <c r="AY91" s="24">
        <v>0</v>
      </c>
    </row>
    <row r="92" spans="2:51">
      <c r="B92" s="8" t="s">
        <v>8326</v>
      </c>
      <c r="C92" s="8" t="s">
        <v>49</v>
      </c>
      <c r="D92" s="9">
        <v>46174</v>
      </c>
      <c r="E92" s="8" t="s">
        <v>52</v>
      </c>
      <c r="F92" s="8" t="s">
        <v>64</v>
      </c>
      <c r="G92" s="8" t="s">
        <v>59</v>
      </c>
      <c r="H92" s="8" t="s">
        <v>53</v>
      </c>
      <c r="I92" s="8" t="s">
        <v>8378</v>
      </c>
      <c r="J92" s="61">
        <v>0</v>
      </c>
      <c r="K92" s="8">
        <v>1</v>
      </c>
      <c r="L92" s="8">
        <v>4</v>
      </c>
      <c r="M92" s="8" t="s">
        <v>66</v>
      </c>
      <c r="N92" s="8" t="s">
        <v>8379</v>
      </c>
      <c r="O92" s="8" t="s">
        <v>8380</v>
      </c>
      <c r="P92" s="48">
        <v>12</v>
      </c>
      <c r="Q92" s="8" t="s">
        <v>56</v>
      </c>
      <c r="R92" s="8">
        <v>4</v>
      </c>
      <c r="S92" s="8">
        <v>0</v>
      </c>
      <c r="T92" s="8" t="b">
        <v>0</v>
      </c>
      <c r="U92" s="8">
        <v>240</v>
      </c>
      <c r="V92" s="8">
        <v>198</v>
      </c>
      <c r="W92" s="8">
        <v>131</v>
      </c>
      <c r="X92" s="8">
        <v>0</v>
      </c>
      <c r="Y92" s="8">
        <v>0</v>
      </c>
      <c r="Z92" s="48">
        <v>-30</v>
      </c>
      <c r="AA92" s="8" t="s">
        <v>74</v>
      </c>
      <c r="AB92" s="8">
        <v>4</v>
      </c>
      <c r="AC92" s="8">
        <v>0</v>
      </c>
      <c r="AD92" s="8"/>
      <c r="AE92" s="8">
        <v>1</v>
      </c>
      <c r="AF92" s="8">
        <v>0</v>
      </c>
      <c r="AG92" s="8">
        <v>240</v>
      </c>
      <c r="AH92" s="9">
        <v>46181</v>
      </c>
      <c r="AI92" s="47">
        <v>46181.541666666664</v>
      </c>
      <c r="AJ92" s="47">
        <v>46181.55</v>
      </c>
      <c r="AK92" s="47">
        <v>46181.708333333336</v>
      </c>
      <c r="AL92" s="47">
        <v>46181.6875</v>
      </c>
      <c r="AO92" s="24" t="s">
        <v>8326</v>
      </c>
      <c r="AP92" s="24" t="s">
        <v>53</v>
      </c>
      <c r="AQ92" s="24" t="s">
        <v>49</v>
      </c>
      <c r="AR92" s="24" t="s">
        <v>77</v>
      </c>
      <c r="AS92" s="24" t="s">
        <v>79</v>
      </c>
      <c r="AT92" s="24" t="s">
        <v>52</v>
      </c>
      <c r="AU92" s="49">
        <v>46174</v>
      </c>
      <c r="AV92" s="24" t="s">
        <v>8384</v>
      </c>
      <c r="AW92" s="24" t="s">
        <v>8383</v>
      </c>
      <c r="AX92" s="24" t="s">
        <v>8380</v>
      </c>
      <c r="AY92" s="24">
        <v>0</v>
      </c>
    </row>
    <row r="93" spans="2:51">
      <c r="B93" s="8" t="s">
        <v>8326</v>
      </c>
      <c r="C93" s="8" t="s">
        <v>49</v>
      </c>
      <c r="D93" s="9">
        <v>46174</v>
      </c>
      <c r="E93" s="8" t="s">
        <v>52</v>
      </c>
      <c r="F93" s="8" t="s">
        <v>64</v>
      </c>
      <c r="G93" s="8" t="s">
        <v>62</v>
      </c>
      <c r="H93" s="8" t="s">
        <v>53</v>
      </c>
      <c r="I93" s="8" t="s">
        <v>8384</v>
      </c>
      <c r="J93" s="61">
        <v>0</v>
      </c>
      <c r="K93" s="8">
        <v>1</v>
      </c>
      <c r="L93" s="8">
        <v>4</v>
      </c>
      <c r="M93" s="8" t="s">
        <v>66</v>
      </c>
      <c r="N93" s="8" t="s">
        <v>8379</v>
      </c>
      <c r="O93" s="8" t="s">
        <v>8380</v>
      </c>
      <c r="P93" s="48">
        <v>10</v>
      </c>
      <c r="Q93" s="8" t="s">
        <v>56</v>
      </c>
      <c r="R93" s="8">
        <v>4</v>
      </c>
      <c r="S93" s="8">
        <v>0</v>
      </c>
      <c r="T93" s="8" t="b">
        <v>0</v>
      </c>
      <c r="U93" s="8">
        <v>540</v>
      </c>
      <c r="V93" s="8">
        <v>493</v>
      </c>
      <c r="W93" s="8">
        <v>350</v>
      </c>
      <c r="X93" s="8">
        <v>0</v>
      </c>
      <c r="Y93" s="8">
        <v>0</v>
      </c>
      <c r="Z93" s="48">
        <v>-37</v>
      </c>
      <c r="AA93" s="8" t="s">
        <v>74</v>
      </c>
      <c r="AB93" s="8">
        <v>4</v>
      </c>
      <c r="AC93" s="8">
        <v>0</v>
      </c>
      <c r="AD93" s="8"/>
      <c r="AE93" s="8">
        <v>1</v>
      </c>
      <c r="AF93" s="8">
        <v>0</v>
      </c>
      <c r="AG93" s="8">
        <v>540</v>
      </c>
      <c r="AH93" s="9">
        <v>46182</v>
      </c>
      <c r="AI93" s="47">
        <v>46182.354166666664</v>
      </c>
      <c r="AJ93" s="47">
        <v>46182.361111111109</v>
      </c>
      <c r="AK93" s="47">
        <v>46182.729166666664</v>
      </c>
      <c r="AL93" s="47">
        <v>46182.703472222223</v>
      </c>
      <c r="AO93" s="24" t="s">
        <v>8326</v>
      </c>
      <c r="AP93" s="24" t="s">
        <v>53</v>
      </c>
      <c r="AQ93" s="24" t="s">
        <v>49</v>
      </c>
      <c r="AR93" s="24" t="s">
        <v>50</v>
      </c>
      <c r="AS93" s="24" t="s">
        <v>57</v>
      </c>
      <c r="AT93" s="24" t="s">
        <v>52</v>
      </c>
      <c r="AU93" s="49">
        <v>46174</v>
      </c>
      <c r="AV93" s="24" t="s">
        <v>8384</v>
      </c>
      <c r="AW93" s="24" t="s">
        <v>8383</v>
      </c>
      <c r="AX93" s="24" t="s">
        <v>8380</v>
      </c>
      <c r="AY93" s="24">
        <v>0</v>
      </c>
    </row>
    <row r="94" spans="2:51">
      <c r="B94" s="8" t="s">
        <v>8326</v>
      </c>
      <c r="C94" s="8" t="s">
        <v>49</v>
      </c>
      <c r="D94" s="9">
        <v>46174</v>
      </c>
      <c r="E94" s="8" t="s">
        <v>52</v>
      </c>
      <c r="F94" s="8" t="s">
        <v>64</v>
      </c>
      <c r="G94" s="8" t="s">
        <v>67</v>
      </c>
      <c r="H94" s="8" t="s">
        <v>53</v>
      </c>
      <c r="I94" s="8" t="s">
        <v>8384</v>
      </c>
      <c r="J94" s="61">
        <v>0</v>
      </c>
      <c r="K94" s="8">
        <v>1</v>
      </c>
      <c r="L94" s="8">
        <v>4</v>
      </c>
      <c r="M94" s="8" t="s">
        <v>66</v>
      </c>
      <c r="N94" s="8" t="s">
        <v>8379</v>
      </c>
      <c r="O94" s="8" t="s">
        <v>8380</v>
      </c>
      <c r="P94" s="48">
        <v>4</v>
      </c>
      <c r="Q94" s="8" t="s">
        <v>56</v>
      </c>
      <c r="R94" s="8">
        <v>4</v>
      </c>
      <c r="S94" s="8">
        <v>0</v>
      </c>
      <c r="T94" s="8" t="b">
        <v>0</v>
      </c>
      <c r="U94" s="8">
        <v>210</v>
      </c>
      <c r="V94" s="8">
        <v>176</v>
      </c>
      <c r="W94" s="8">
        <v>104</v>
      </c>
      <c r="X94" s="8">
        <v>0</v>
      </c>
      <c r="Y94" s="8">
        <v>0</v>
      </c>
      <c r="Z94" s="48">
        <v>-30</v>
      </c>
      <c r="AA94" s="8" t="s">
        <v>74</v>
      </c>
      <c r="AB94" s="8">
        <v>4</v>
      </c>
      <c r="AC94" s="8">
        <v>0</v>
      </c>
      <c r="AD94" s="8"/>
      <c r="AE94" s="8">
        <v>1</v>
      </c>
      <c r="AF94" s="8">
        <v>0</v>
      </c>
      <c r="AG94" s="8">
        <v>210</v>
      </c>
      <c r="AH94" s="9">
        <v>46185</v>
      </c>
      <c r="AI94" s="47">
        <v>46185.5625</v>
      </c>
      <c r="AJ94" s="47">
        <v>46185.56527777778</v>
      </c>
      <c r="AK94" s="47">
        <v>46185.708333333336</v>
      </c>
      <c r="AL94" s="47">
        <v>46185.6875</v>
      </c>
      <c r="AO94" s="24" t="s">
        <v>8326</v>
      </c>
      <c r="AP94" s="24" t="s">
        <v>53</v>
      </c>
      <c r="AQ94" s="24" t="s">
        <v>49</v>
      </c>
      <c r="AR94" s="24" t="s">
        <v>77</v>
      </c>
      <c r="AS94" s="24" t="s">
        <v>79</v>
      </c>
      <c r="AT94" s="24" t="s">
        <v>52</v>
      </c>
      <c r="AU94" s="49">
        <v>46174</v>
      </c>
      <c r="AV94" s="24" t="s">
        <v>8384</v>
      </c>
      <c r="AW94" s="24" t="s">
        <v>8384</v>
      </c>
      <c r="AX94" s="24" t="s">
        <v>8380</v>
      </c>
      <c r="AY94" s="24">
        <v>4</v>
      </c>
    </row>
    <row r="95" spans="2:51">
      <c r="B95" s="8" t="s">
        <v>8326</v>
      </c>
      <c r="C95" s="8" t="s">
        <v>49</v>
      </c>
      <c r="D95" s="9">
        <v>46174</v>
      </c>
      <c r="E95" s="8" t="s">
        <v>52</v>
      </c>
      <c r="F95" s="8" t="s">
        <v>64</v>
      </c>
      <c r="G95" s="8" t="s">
        <v>59</v>
      </c>
      <c r="H95" s="8" t="s">
        <v>53</v>
      </c>
      <c r="I95" s="8" t="s">
        <v>8384</v>
      </c>
      <c r="J95" s="61">
        <v>0</v>
      </c>
      <c r="K95" s="8">
        <v>1</v>
      </c>
      <c r="L95" s="8">
        <v>4</v>
      </c>
      <c r="M95" s="8" t="s">
        <v>66</v>
      </c>
      <c r="N95" s="8" t="s">
        <v>8379</v>
      </c>
      <c r="O95" s="8" t="s">
        <v>8380</v>
      </c>
      <c r="P95" s="48">
        <v>9</v>
      </c>
      <c r="Q95" s="8" t="s">
        <v>56</v>
      </c>
      <c r="R95" s="8">
        <v>4</v>
      </c>
      <c r="S95" s="8">
        <v>0</v>
      </c>
      <c r="T95" s="8" t="b">
        <v>0</v>
      </c>
      <c r="U95" s="8">
        <v>300</v>
      </c>
      <c r="V95" s="8">
        <v>275</v>
      </c>
      <c r="W95" s="8">
        <v>198</v>
      </c>
      <c r="X95" s="8">
        <v>0</v>
      </c>
      <c r="Y95" s="8">
        <v>0</v>
      </c>
      <c r="Z95" s="48">
        <v>-16</v>
      </c>
      <c r="AA95" s="8" t="s">
        <v>74</v>
      </c>
      <c r="AB95" s="8">
        <v>4</v>
      </c>
      <c r="AC95" s="8">
        <v>0</v>
      </c>
      <c r="AD95" s="8"/>
      <c r="AE95" s="8">
        <v>1</v>
      </c>
      <c r="AF95" s="8">
        <v>0</v>
      </c>
      <c r="AG95" s="8">
        <v>300</v>
      </c>
      <c r="AH95" s="9">
        <v>46186</v>
      </c>
      <c r="AI95" s="47">
        <v>46186.5625</v>
      </c>
      <c r="AJ95" s="47">
        <v>46186.568749999999</v>
      </c>
      <c r="AK95" s="47">
        <v>46186.770833333336</v>
      </c>
      <c r="AL95" s="47">
        <v>46186.759722222225</v>
      </c>
      <c r="AO95" s="24" t="s">
        <v>8326</v>
      </c>
      <c r="AP95" s="24" t="s">
        <v>53</v>
      </c>
      <c r="AQ95" s="24" t="s">
        <v>49</v>
      </c>
      <c r="AR95" s="24" t="s">
        <v>64</v>
      </c>
      <c r="AS95" s="24" t="s">
        <v>54</v>
      </c>
      <c r="AT95" s="24" t="s">
        <v>52</v>
      </c>
      <c r="AU95" s="49">
        <v>46174</v>
      </c>
      <c r="AV95" s="24" t="s">
        <v>8384</v>
      </c>
      <c r="AW95" s="24" t="s">
        <v>8384</v>
      </c>
      <c r="AX95" s="24" t="s">
        <v>8380</v>
      </c>
      <c r="AY95" s="24">
        <v>0</v>
      </c>
    </row>
    <row r="96" spans="2:51">
      <c r="B96" s="8" t="s">
        <v>8326</v>
      </c>
      <c r="C96" s="8" t="s">
        <v>49</v>
      </c>
      <c r="D96" s="9">
        <v>46174</v>
      </c>
      <c r="E96" s="8" t="s">
        <v>52</v>
      </c>
      <c r="F96" s="8" t="s">
        <v>64</v>
      </c>
      <c r="G96" s="8" t="s">
        <v>54</v>
      </c>
      <c r="H96" s="8" t="s">
        <v>53</v>
      </c>
      <c r="I96" s="8" t="s">
        <v>8384</v>
      </c>
      <c r="J96" s="61">
        <v>0</v>
      </c>
      <c r="K96" s="8">
        <v>1</v>
      </c>
      <c r="L96" s="8">
        <v>4</v>
      </c>
      <c r="M96" s="8" t="s">
        <v>66</v>
      </c>
      <c r="N96" s="8" t="s">
        <v>8379</v>
      </c>
      <c r="O96" s="8" t="s">
        <v>8380</v>
      </c>
      <c r="P96" s="48">
        <v>7</v>
      </c>
      <c r="Q96" s="8" t="s">
        <v>56</v>
      </c>
      <c r="R96" s="8">
        <v>4</v>
      </c>
      <c r="S96" s="8">
        <v>0</v>
      </c>
      <c r="T96" s="8" t="b">
        <v>0</v>
      </c>
      <c r="U96" s="8">
        <v>540</v>
      </c>
      <c r="V96" s="8">
        <v>482</v>
      </c>
      <c r="W96" s="8">
        <v>340</v>
      </c>
      <c r="X96" s="8">
        <v>0</v>
      </c>
      <c r="Y96" s="8">
        <v>0</v>
      </c>
      <c r="Z96" s="48">
        <v>-51</v>
      </c>
      <c r="AA96" s="8" t="s">
        <v>74</v>
      </c>
      <c r="AB96" s="8">
        <v>4</v>
      </c>
      <c r="AC96" s="8">
        <v>0</v>
      </c>
      <c r="AD96" s="8"/>
      <c r="AE96" s="8">
        <v>1</v>
      </c>
      <c r="AF96" s="8">
        <v>0</v>
      </c>
      <c r="AG96" s="8">
        <v>540</v>
      </c>
      <c r="AH96" s="9">
        <v>46187</v>
      </c>
      <c r="AI96" s="47">
        <v>46187.354166666664</v>
      </c>
      <c r="AJ96" s="47">
        <v>46187.359027777777</v>
      </c>
      <c r="AK96" s="47">
        <v>46187.729166666664</v>
      </c>
      <c r="AL96" s="47">
        <v>46187.693749999999</v>
      </c>
      <c r="AO96" s="24" t="s">
        <v>8326</v>
      </c>
      <c r="AP96" s="24" t="s">
        <v>53</v>
      </c>
      <c r="AQ96" s="24" t="s">
        <v>49</v>
      </c>
      <c r="AR96" s="24" t="s">
        <v>64</v>
      </c>
      <c r="AS96" s="24" t="s">
        <v>57</v>
      </c>
      <c r="AT96" s="24" t="s">
        <v>52</v>
      </c>
      <c r="AU96" s="49">
        <v>46174</v>
      </c>
      <c r="AV96" s="24" t="s">
        <v>8384</v>
      </c>
      <c r="AW96" s="24" t="s">
        <v>8384</v>
      </c>
      <c r="AX96" s="24" t="s">
        <v>8380</v>
      </c>
      <c r="AY96" s="24">
        <v>0</v>
      </c>
    </row>
    <row r="97" spans="2:51">
      <c r="B97" s="8" t="s">
        <v>8326</v>
      </c>
      <c r="C97" s="8" t="s">
        <v>49</v>
      </c>
      <c r="D97" s="9">
        <v>46174</v>
      </c>
      <c r="E97" s="8" t="s">
        <v>52</v>
      </c>
      <c r="F97" s="8" t="s">
        <v>64</v>
      </c>
      <c r="G97" s="8" t="s">
        <v>59</v>
      </c>
      <c r="H97" s="8" t="s">
        <v>53</v>
      </c>
      <c r="I97" s="8" t="s">
        <v>8384</v>
      </c>
      <c r="J97" s="61">
        <v>0</v>
      </c>
      <c r="K97" s="8">
        <v>1</v>
      </c>
      <c r="L97" s="8">
        <v>4</v>
      </c>
      <c r="M97" s="8" t="s">
        <v>66</v>
      </c>
      <c r="N97" s="8" t="s">
        <v>8379</v>
      </c>
      <c r="O97" s="8" t="s">
        <v>8380</v>
      </c>
      <c r="P97" s="48">
        <v>6</v>
      </c>
      <c r="Q97" s="8" t="s">
        <v>56</v>
      </c>
      <c r="R97" s="8">
        <v>4</v>
      </c>
      <c r="S97" s="8">
        <v>0</v>
      </c>
      <c r="T97" s="8" t="b">
        <v>0</v>
      </c>
      <c r="U97" s="8">
        <v>270</v>
      </c>
      <c r="V97" s="8">
        <v>236</v>
      </c>
      <c r="W97" s="8">
        <v>154</v>
      </c>
      <c r="X97" s="8">
        <v>0</v>
      </c>
      <c r="Y97" s="8">
        <v>0</v>
      </c>
      <c r="Z97" s="48">
        <v>-28</v>
      </c>
      <c r="AA97" s="8" t="s">
        <v>74</v>
      </c>
      <c r="AB97" s="8">
        <v>4</v>
      </c>
      <c r="AC97" s="8">
        <v>0</v>
      </c>
      <c r="AD97" s="8"/>
      <c r="AE97" s="8">
        <v>1</v>
      </c>
      <c r="AF97" s="8">
        <v>0</v>
      </c>
      <c r="AG97" s="8">
        <v>270</v>
      </c>
      <c r="AH97" s="9">
        <v>46188</v>
      </c>
      <c r="AI97" s="47">
        <v>46188.541666666664</v>
      </c>
      <c r="AJ97" s="47">
        <v>46188.54583333333</v>
      </c>
      <c r="AK97" s="47">
        <v>46188.729166666664</v>
      </c>
      <c r="AL97" s="47">
        <v>46188.709722222222</v>
      </c>
      <c r="AO97" s="24" t="s">
        <v>8326</v>
      </c>
      <c r="AP97" s="24" t="s">
        <v>53</v>
      </c>
      <c r="AQ97" s="24" t="s">
        <v>49</v>
      </c>
      <c r="AR97" s="24" t="s">
        <v>50</v>
      </c>
      <c r="AS97" s="24" t="s">
        <v>54</v>
      </c>
      <c r="AT97" s="24" t="s">
        <v>52</v>
      </c>
      <c r="AU97" s="49">
        <v>46174</v>
      </c>
      <c r="AV97" s="24" t="s">
        <v>8384</v>
      </c>
      <c r="AW97" s="24" t="s">
        <v>8384</v>
      </c>
      <c r="AX97" s="24" t="s">
        <v>8380</v>
      </c>
      <c r="AY97" s="24">
        <v>0</v>
      </c>
    </row>
    <row r="98" spans="2:51">
      <c r="B98" s="8" t="s">
        <v>8326</v>
      </c>
      <c r="C98" s="8" t="s">
        <v>49</v>
      </c>
      <c r="D98" s="9">
        <v>46174</v>
      </c>
      <c r="E98" s="8" t="s">
        <v>52</v>
      </c>
      <c r="F98" s="8" t="s">
        <v>64</v>
      </c>
      <c r="G98" s="8" t="s">
        <v>67</v>
      </c>
      <c r="H98" s="8" t="s">
        <v>53</v>
      </c>
      <c r="I98" s="8" t="s">
        <v>8378</v>
      </c>
      <c r="J98" s="61">
        <v>0</v>
      </c>
      <c r="K98" s="8">
        <v>1</v>
      </c>
      <c r="L98" s="8">
        <v>4</v>
      </c>
      <c r="M98" s="8" t="s">
        <v>66</v>
      </c>
      <c r="N98" s="8" t="s">
        <v>8379</v>
      </c>
      <c r="O98" s="8" t="s">
        <v>8380</v>
      </c>
      <c r="P98" s="48">
        <v>12</v>
      </c>
      <c r="Q98" s="8" t="s">
        <v>56</v>
      </c>
      <c r="R98" s="8">
        <v>4</v>
      </c>
      <c r="S98" s="8">
        <v>0</v>
      </c>
      <c r="T98" s="8" t="b">
        <v>0</v>
      </c>
      <c r="U98" s="8">
        <v>540</v>
      </c>
      <c r="V98" s="8">
        <v>511</v>
      </c>
      <c r="W98" s="8">
        <v>407</v>
      </c>
      <c r="X98" s="8">
        <v>0</v>
      </c>
      <c r="Y98" s="8">
        <v>0</v>
      </c>
      <c r="Z98" s="48">
        <v>-17</v>
      </c>
      <c r="AA98" s="8" t="s">
        <v>74</v>
      </c>
      <c r="AB98" s="8">
        <v>4</v>
      </c>
      <c r="AC98" s="8">
        <v>0</v>
      </c>
      <c r="AD98" s="8"/>
      <c r="AE98" s="8">
        <v>1</v>
      </c>
      <c r="AF98" s="8">
        <v>0</v>
      </c>
      <c r="AG98" s="8">
        <v>540</v>
      </c>
      <c r="AH98" s="9">
        <v>46189</v>
      </c>
      <c r="AI98" s="47">
        <v>46189.333333333336</v>
      </c>
      <c r="AJ98" s="47">
        <v>46189.341666666667</v>
      </c>
      <c r="AK98" s="47">
        <v>46189.708333333336</v>
      </c>
      <c r="AL98" s="47">
        <v>46189.696527777778</v>
      </c>
      <c r="AO98" s="24" t="s">
        <v>8326</v>
      </c>
      <c r="AP98" s="24" t="s">
        <v>53</v>
      </c>
      <c r="AQ98" s="24" t="s">
        <v>49</v>
      </c>
      <c r="AR98" s="24" t="s">
        <v>50</v>
      </c>
      <c r="AS98" s="24" t="s">
        <v>61</v>
      </c>
      <c r="AT98" s="24" t="s">
        <v>52</v>
      </c>
      <c r="AU98" s="49">
        <v>46174</v>
      </c>
      <c r="AV98" s="24" t="s">
        <v>8384</v>
      </c>
      <c r="AW98" s="24" t="s">
        <v>8384</v>
      </c>
      <c r="AX98" s="24" t="s">
        <v>8380</v>
      </c>
      <c r="AY98" s="24">
        <v>0</v>
      </c>
    </row>
    <row r="99" spans="2:51">
      <c r="B99" s="8" t="s">
        <v>8326</v>
      </c>
      <c r="C99" s="8" t="s">
        <v>49</v>
      </c>
      <c r="D99" s="9">
        <v>46174</v>
      </c>
      <c r="E99" s="8" t="s">
        <v>52</v>
      </c>
      <c r="F99" s="8" t="s">
        <v>64</v>
      </c>
      <c r="G99" s="8" t="s">
        <v>57</v>
      </c>
      <c r="H99" s="8" t="s">
        <v>53</v>
      </c>
      <c r="I99" s="8" t="s">
        <v>8384</v>
      </c>
      <c r="J99" s="61">
        <v>0</v>
      </c>
      <c r="K99" s="8">
        <v>1</v>
      </c>
      <c r="L99" s="8">
        <v>4</v>
      </c>
      <c r="M99" s="8" t="s">
        <v>66</v>
      </c>
      <c r="N99" s="8" t="s">
        <v>8379</v>
      </c>
      <c r="O99" s="8" t="s">
        <v>8380</v>
      </c>
      <c r="P99" s="48">
        <v>6</v>
      </c>
      <c r="Q99" s="8" t="s">
        <v>56</v>
      </c>
      <c r="R99" s="8">
        <v>4</v>
      </c>
      <c r="S99" s="8">
        <v>0</v>
      </c>
      <c r="T99" s="8" t="b">
        <v>0</v>
      </c>
      <c r="U99" s="8">
        <v>420</v>
      </c>
      <c r="V99" s="8">
        <v>396</v>
      </c>
      <c r="W99" s="8">
        <v>299</v>
      </c>
      <c r="X99" s="8">
        <v>0</v>
      </c>
      <c r="Y99" s="8">
        <v>0</v>
      </c>
      <c r="Z99" s="48">
        <v>-18</v>
      </c>
      <c r="AA99" s="8" t="s">
        <v>74</v>
      </c>
      <c r="AB99" s="8">
        <v>4</v>
      </c>
      <c r="AC99" s="8">
        <v>0</v>
      </c>
      <c r="AD99" s="8"/>
      <c r="AE99" s="8">
        <v>1</v>
      </c>
      <c r="AF99" s="8">
        <v>0</v>
      </c>
      <c r="AG99" s="8">
        <v>420</v>
      </c>
      <c r="AH99" s="9">
        <v>46191</v>
      </c>
      <c r="AI99" s="47">
        <v>46191.375</v>
      </c>
      <c r="AJ99" s="47">
        <v>46191.379166666666</v>
      </c>
      <c r="AK99" s="47">
        <v>46191.666666666664</v>
      </c>
      <c r="AL99" s="47">
        <v>46191.654166666667</v>
      </c>
      <c r="AO99" s="24" t="s">
        <v>8326</v>
      </c>
      <c r="AP99" s="24" t="s">
        <v>53</v>
      </c>
      <c r="AQ99" s="24" t="s">
        <v>49</v>
      </c>
      <c r="AR99" s="24" t="s">
        <v>50</v>
      </c>
      <c r="AS99" s="24" t="s">
        <v>59</v>
      </c>
      <c r="AT99" s="24" t="s">
        <v>52</v>
      </c>
      <c r="AU99" s="49">
        <v>46174</v>
      </c>
      <c r="AV99" s="24" t="s">
        <v>8384</v>
      </c>
      <c r="AW99" s="24" t="s">
        <v>8384</v>
      </c>
      <c r="AX99" s="24" t="s">
        <v>8380</v>
      </c>
      <c r="AY99" s="24">
        <v>0</v>
      </c>
    </row>
    <row r="100" spans="2:51">
      <c r="B100" s="8" t="s">
        <v>8326</v>
      </c>
      <c r="C100" s="8" t="s">
        <v>49</v>
      </c>
      <c r="D100" s="9">
        <v>46174</v>
      </c>
      <c r="E100" s="8" t="s">
        <v>52</v>
      </c>
      <c r="F100" s="8" t="s">
        <v>64</v>
      </c>
      <c r="G100" s="8" t="s">
        <v>54</v>
      </c>
      <c r="H100" s="8" t="s">
        <v>53</v>
      </c>
      <c r="I100" s="8" t="s">
        <v>8384</v>
      </c>
      <c r="J100" s="61">
        <v>0</v>
      </c>
      <c r="K100" s="8">
        <v>1</v>
      </c>
      <c r="L100" s="8">
        <v>4</v>
      </c>
      <c r="M100" s="8" t="s">
        <v>66</v>
      </c>
      <c r="N100" s="8" t="s">
        <v>8379</v>
      </c>
      <c r="O100" s="8" t="s">
        <v>8380</v>
      </c>
      <c r="P100" s="48">
        <v>10</v>
      </c>
      <c r="Q100" s="8" t="s">
        <v>56</v>
      </c>
      <c r="R100" s="8">
        <v>4</v>
      </c>
      <c r="S100" s="8">
        <v>0</v>
      </c>
      <c r="T100" s="8" t="b">
        <v>0</v>
      </c>
      <c r="U100" s="8">
        <v>540</v>
      </c>
      <c r="V100" s="8">
        <v>491</v>
      </c>
      <c r="W100" s="8">
        <v>391</v>
      </c>
      <c r="X100" s="8">
        <v>0</v>
      </c>
      <c r="Y100" s="8">
        <v>0</v>
      </c>
      <c r="Z100" s="48">
        <v>-39</v>
      </c>
      <c r="AA100" s="8" t="s">
        <v>74</v>
      </c>
      <c r="AB100" s="8">
        <v>4</v>
      </c>
      <c r="AC100" s="8">
        <v>0</v>
      </c>
      <c r="AD100" s="8"/>
      <c r="AE100" s="8">
        <v>1</v>
      </c>
      <c r="AF100" s="8">
        <v>0</v>
      </c>
      <c r="AG100" s="8">
        <v>540</v>
      </c>
      <c r="AH100" s="9">
        <v>46192</v>
      </c>
      <c r="AI100" s="47">
        <v>46192.333333333336</v>
      </c>
      <c r="AJ100" s="47">
        <v>46192.340277777781</v>
      </c>
      <c r="AK100" s="47">
        <v>46192.708333333336</v>
      </c>
      <c r="AL100" s="47">
        <v>46192.681250000001</v>
      </c>
      <c r="AO100" s="24" t="s">
        <v>8326</v>
      </c>
      <c r="AP100" s="24" t="s">
        <v>53</v>
      </c>
      <c r="AQ100" s="24" t="s">
        <v>49</v>
      </c>
      <c r="AR100" s="24" t="s">
        <v>64</v>
      </c>
      <c r="AS100" s="24" t="s">
        <v>62</v>
      </c>
      <c r="AT100" s="24" t="s">
        <v>52</v>
      </c>
      <c r="AU100" s="49">
        <v>46174</v>
      </c>
      <c r="AV100" s="24" t="s">
        <v>8384</v>
      </c>
      <c r="AW100" s="24" t="s">
        <v>8384</v>
      </c>
      <c r="AX100" s="24" t="s">
        <v>8380</v>
      </c>
      <c r="AY100" s="24">
        <v>0</v>
      </c>
    </row>
    <row r="101" spans="2:51">
      <c r="B101" s="8" t="s">
        <v>8326</v>
      </c>
      <c r="C101" s="8" t="s">
        <v>49</v>
      </c>
      <c r="D101" s="9">
        <v>46174</v>
      </c>
      <c r="E101" s="8" t="s">
        <v>52</v>
      </c>
      <c r="F101" s="8" t="s">
        <v>64</v>
      </c>
      <c r="G101" s="8" t="s">
        <v>54</v>
      </c>
      <c r="H101" s="8" t="s">
        <v>53</v>
      </c>
      <c r="I101" s="8" t="s">
        <v>8384</v>
      </c>
      <c r="J101" s="61">
        <v>0</v>
      </c>
      <c r="K101" s="8">
        <v>1</v>
      </c>
      <c r="L101" s="8">
        <v>4</v>
      </c>
      <c r="M101" s="8" t="s">
        <v>66</v>
      </c>
      <c r="N101" s="8" t="s">
        <v>8379</v>
      </c>
      <c r="O101" s="8" t="s">
        <v>8380</v>
      </c>
      <c r="P101" s="48">
        <v>4</v>
      </c>
      <c r="Q101" s="8" t="s">
        <v>56</v>
      </c>
      <c r="R101" s="8">
        <v>4</v>
      </c>
      <c r="S101" s="8">
        <v>0</v>
      </c>
      <c r="T101" s="8" t="b">
        <v>0</v>
      </c>
      <c r="U101" s="8">
        <v>480</v>
      </c>
      <c r="V101" s="8">
        <v>443</v>
      </c>
      <c r="W101" s="8">
        <v>314</v>
      </c>
      <c r="X101" s="8">
        <v>0</v>
      </c>
      <c r="Y101" s="8">
        <v>0</v>
      </c>
      <c r="Z101" s="48">
        <v>-33</v>
      </c>
      <c r="AA101" s="8" t="s">
        <v>74</v>
      </c>
      <c r="AB101" s="8">
        <v>4</v>
      </c>
      <c r="AC101" s="8">
        <v>0</v>
      </c>
      <c r="AD101" s="8"/>
      <c r="AE101" s="8">
        <v>1</v>
      </c>
      <c r="AF101" s="8">
        <v>0</v>
      </c>
      <c r="AG101" s="8">
        <v>480</v>
      </c>
      <c r="AH101" s="9">
        <v>46193</v>
      </c>
      <c r="AI101" s="47">
        <v>46193.375</v>
      </c>
      <c r="AJ101" s="47">
        <v>46193.37777777778</v>
      </c>
      <c r="AK101" s="47">
        <v>46193.708333333336</v>
      </c>
      <c r="AL101" s="47">
        <v>46193.685416666667</v>
      </c>
      <c r="AO101" s="24" t="s">
        <v>8326</v>
      </c>
      <c r="AP101" s="24" t="s">
        <v>53</v>
      </c>
      <c r="AQ101" s="24" t="s">
        <v>49</v>
      </c>
      <c r="AR101" s="24" t="s">
        <v>64</v>
      </c>
      <c r="AS101" s="24" t="s">
        <v>59</v>
      </c>
      <c r="AT101" s="24" t="s">
        <v>52</v>
      </c>
      <c r="AU101" s="49">
        <v>46174</v>
      </c>
      <c r="AV101" s="24" t="s">
        <v>8384</v>
      </c>
      <c r="AW101" s="24" t="s">
        <v>8384</v>
      </c>
      <c r="AX101" s="24" t="s">
        <v>8380</v>
      </c>
      <c r="AY101" s="24">
        <v>1</v>
      </c>
    </row>
    <row r="102" spans="2:51">
      <c r="B102" s="8" t="s">
        <v>8326</v>
      </c>
      <c r="C102" s="8" t="s">
        <v>49</v>
      </c>
      <c r="D102" s="9">
        <v>46174</v>
      </c>
      <c r="E102" s="8" t="s">
        <v>52</v>
      </c>
      <c r="F102" s="8" t="s">
        <v>64</v>
      </c>
      <c r="G102" s="8" t="s">
        <v>57</v>
      </c>
      <c r="H102" s="8" t="s">
        <v>53</v>
      </c>
      <c r="I102" s="8" t="s">
        <v>8384</v>
      </c>
      <c r="J102" s="61">
        <v>0</v>
      </c>
      <c r="K102" s="8">
        <v>1</v>
      </c>
      <c r="L102" s="8">
        <v>4</v>
      </c>
      <c r="M102" s="8" t="s">
        <v>66</v>
      </c>
      <c r="N102" s="8" t="s">
        <v>8379</v>
      </c>
      <c r="O102" s="8" t="s">
        <v>8380</v>
      </c>
      <c r="P102" s="48">
        <v>10</v>
      </c>
      <c r="Q102" s="8" t="s">
        <v>56</v>
      </c>
      <c r="R102" s="8">
        <v>4</v>
      </c>
      <c r="S102" s="8">
        <v>0</v>
      </c>
      <c r="T102" s="8" t="b">
        <v>0</v>
      </c>
      <c r="U102" s="8">
        <v>240</v>
      </c>
      <c r="V102" s="8">
        <v>201</v>
      </c>
      <c r="W102" s="8">
        <v>127</v>
      </c>
      <c r="X102" s="8">
        <v>0</v>
      </c>
      <c r="Y102" s="8">
        <v>0</v>
      </c>
      <c r="Z102" s="48">
        <v>-29</v>
      </c>
      <c r="AA102" s="8" t="s">
        <v>74</v>
      </c>
      <c r="AB102" s="8">
        <v>4</v>
      </c>
      <c r="AC102" s="8">
        <v>0</v>
      </c>
      <c r="AD102" s="8"/>
      <c r="AE102" s="8">
        <v>1</v>
      </c>
      <c r="AF102" s="8">
        <v>0</v>
      </c>
      <c r="AG102" s="8">
        <v>240</v>
      </c>
      <c r="AH102" s="9">
        <v>46196</v>
      </c>
      <c r="AI102" s="47">
        <v>46196.375</v>
      </c>
      <c r="AJ102" s="47">
        <v>46196.381944444445</v>
      </c>
      <c r="AK102" s="47">
        <v>46196.541666666664</v>
      </c>
      <c r="AL102" s="47">
        <v>46196.521527777775</v>
      </c>
      <c r="AO102" s="24" t="s">
        <v>8326</v>
      </c>
      <c r="AP102" s="24" t="s">
        <v>53</v>
      </c>
      <c r="AQ102" s="24" t="s">
        <v>49</v>
      </c>
      <c r="AR102" s="24" t="s">
        <v>50</v>
      </c>
      <c r="AS102" s="24" t="s">
        <v>57</v>
      </c>
      <c r="AT102" s="24" t="s">
        <v>52</v>
      </c>
      <c r="AU102" s="49">
        <v>46174</v>
      </c>
      <c r="AV102" s="24" t="s">
        <v>8384</v>
      </c>
      <c r="AW102" s="24" t="s">
        <v>8384</v>
      </c>
      <c r="AX102" s="24" t="s">
        <v>8380</v>
      </c>
      <c r="AY102" s="24">
        <v>0</v>
      </c>
    </row>
    <row r="103" spans="2:51">
      <c r="B103" s="8" t="s">
        <v>8326</v>
      </c>
      <c r="C103" s="8" t="s">
        <v>49</v>
      </c>
      <c r="D103" s="9">
        <v>46174</v>
      </c>
      <c r="E103" s="8" t="s">
        <v>52</v>
      </c>
      <c r="F103" s="8" t="s">
        <v>64</v>
      </c>
      <c r="G103" s="8" t="s">
        <v>67</v>
      </c>
      <c r="H103" s="8" t="s">
        <v>53</v>
      </c>
      <c r="I103" s="8" t="s">
        <v>8384</v>
      </c>
      <c r="J103" s="61">
        <v>0</v>
      </c>
      <c r="K103" s="8">
        <v>1</v>
      </c>
      <c r="L103" s="8">
        <v>4</v>
      </c>
      <c r="M103" s="8" t="s">
        <v>66</v>
      </c>
      <c r="N103" s="8" t="s">
        <v>8379</v>
      </c>
      <c r="O103" s="8" t="s">
        <v>8380</v>
      </c>
      <c r="P103" s="48">
        <v>10</v>
      </c>
      <c r="Q103" s="8" t="s">
        <v>56</v>
      </c>
      <c r="R103" s="8">
        <v>4</v>
      </c>
      <c r="S103" s="8">
        <v>0</v>
      </c>
      <c r="T103" s="8" t="b">
        <v>0</v>
      </c>
      <c r="U103" s="8">
        <v>420</v>
      </c>
      <c r="V103" s="8">
        <v>392</v>
      </c>
      <c r="W103" s="8">
        <v>294</v>
      </c>
      <c r="X103" s="8">
        <v>0</v>
      </c>
      <c r="Y103" s="8">
        <v>0</v>
      </c>
      <c r="Z103" s="48">
        <v>-18</v>
      </c>
      <c r="AA103" s="8" t="s">
        <v>74</v>
      </c>
      <c r="AB103" s="8">
        <v>4</v>
      </c>
      <c r="AC103" s="8">
        <v>0</v>
      </c>
      <c r="AD103" s="8"/>
      <c r="AE103" s="8">
        <v>1</v>
      </c>
      <c r="AF103" s="8">
        <v>0</v>
      </c>
      <c r="AG103" s="8">
        <v>420</v>
      </c>
      <c r="AH103" s="9">
        <v>46200</v>
      </c>
      <c r="AI103" s="47">
        <v>46200.354166666664</v>
      </c>
      <c r="AJ103" s="47">
        <v>46200.361111111109</v>
      </c>
      <c r="AK103" s="47">
        <v>46200.645833333336</v>
      </c>
      <c r="AL103" s="47">
        <v>46200.633333333331</v>
      </c>
      <c r="AO103" s="24" t="s">
        <v>8326</v>
      </c>
      <c r="AP103" s="24" t="s">
        <v>53</v>
      </c>
      <c r="AQ103" s="24" t="s">
        <v>49</v>
      </c>
      <c r="AR103" s="24" t="s">
        <v>64</v>
      </c>
      <c r="AS103" s="24" t="s">
        <v>67</v>
      </c>
      <c r="AT103" s="24" t="s">
        <v>52</v>
      </c>
      <c r="AU103" s="49">
        <v>46174</v>
      </c>
      <c r="AV103" s="24" t="s">
        <v>8384</v>
      </c>
      <c r="AW103" s="24" t="s">
        <v>8384</v>
      </c>
      <c r="AX103" s="24" t="s">
        <v>8380</v>
      </c>
      <c r="AY103" s="24">
        <v>0</v>
      </c>
    </row>
    <row r="104" spans="2:51">
      <c r="B104" s="8" t="s">
        <v>8326</v>
      </c>
      <c r="C104" s="8" t="s">
        <v>49</v>
      </c>
      <c r="D104" s="9">
        <v>46174</v>
      </c>
      <c r="E104" s="8" t="s">
        <v>52</v>
      </c>
      <c r="F104" s="8" t="s">
        <v>64</v>
      </c>
      <c r="G104" s="8" t="s">
        <v>59</v>
      </c>
      <c r="H104" s="8" t="s">
        <v>53</v>
      </c>
      <c r="I104" s="8" t="s">
        <v>8384</v>
      </c>
      <c r="J104" s="61">
        <v>0</v>
      </c>
      <c r="K104" s="8">
        <v>1</v>
      </c>
      <c r="L104" s="8">
        <v>4</v>
      </c>
      <c r="M104" s="8" t="s">
        <v>66</v>
      </c>
      <c r="N104" s="8" t="s">
        <v>8379</v>
      </c>
      <c r="O104" s="8" t="s">
        <v>8380</v>
      </c>
      <c r="P104" s="48">
        <v>7</v>
      </c>
      <c r="Q104" s="8" t="s">
        <v>56</v>
      </c>
      <c r="R104" s="8">
        <v>4</v>
      </c>
      <c r="S104" s="8">
        <v>0</v>
      </c>
      <c r="T104" s="8" t="b">
        <v>0</v>
      </c>
      <c r="U104" s="8">
        <v>480</v>
      </c>
      <c r="V104" s="8">
        <v>445</v>
      </c>
      <c r="W104" s="8">
        <v>314</v>
      </c>
      <c r="X104" s="8">
        <v>0</v>
      </c>
      <c r="Y104" s="8">
        <v>0</v>
      </c>
      <c r="Z104" s="48">
        <v>-28</v>
      </c>
      <c r="AA104" s="8" t="s">
        <v>75</v>
      </c>
      <c r="AB104" s="8">
        <v>4</v>
      </c>
      <c r="AC104" s="8">
        <v>0</v>
      </c>
      <c r="AD104" s="8"/>
      <c r="AE104" s="8">
        <v>1</v>
      </c>
      <c r="AF104" s="8">
        <v>0</v>
      </c>
      <c r="AG104" s="8">
        <v>480</v>
      </c>
      <c r="AH104" s="9">
        <v>46178</v>
      </c>
      <c r="AI104" s="47">
        <v>46178.3125</v>
      </c>
      <c r="AJ104" s="47">
        <v>46178.317361111112</v>
      </c>
      <c r="AK104" s="47">
        <v>46178.645833333336</v>
      </c>
      <c r="AL104" s="47">
        <v>46178.626388888886</v>
      </c>
      <c r="AO104" s="24" t="s">
        <v>8326</v>
      </c>
      <c r="AP104" s="24" t="s">
        <v>53</v>
      </c>
      <c r="AQ104" s="24" t="s">
        <v>49</v>
      </c>
      <c r="AR104" s="24" t="s">
        <v>64</v>
      </c>
      <c r="AS104" s="24" t="s">
        <v>68</v>
      </c>
      <c r="AT104" s="24" t="s">
        <v>52</v>
      </c>
      <c r="AU104" s="49">
        <v>46174</v>
      </c>
      <c r="AV104" s="24" t="s">
        <v>8384</v>
      </c>
      <c r="AW104" s="24" t="s">
        <v>8384</v>
      </c>
      <c r="AX104" s="24" t="s">
        <v>8380</v>
      </c>
      <c r="AY104" s="24">
        <v>0</v>
      </c>
    </row>
    <row r="105" spans="2:51">
      <c r="B105" s="8" t="s">
        <v>8326</v>
      </c>
      <c r="C105" s="8" t="s">
        <v>49</v>
      </c>
      <c r="D105" s="9">
        <v>46174</v>
      </c>
      <c r="E105" s="8" t="s">
        <v>52</v>
      </c>
      <c r="F105" s="8" t="s">
        <v>64</v>
      </c>
      <c r="G105" s="8" t="s">
        <v>59</v>
      </c>
      <c r="H105" s="8" t="s">
        <v>53</v>
      </c>
      <c r="I105" s="8" t="s">
        <v>8384</v>
      </c>
      <c r="J105" s="61">
        <v>0</v>
      </c>
      <c r="K105" s="8">
        <v>1</v>
      </c>
      <c r="L105" s="8">
        <v>4</v>
      </c>
      <c r="M105" s="8" t="s">
        <v>66</v>
      </c>
      <c r="N105" s="8" t="s">
        <v>8379</v>
      </c>
      <c r="O105" s="8" t="s">
        <v>8380</v>
      </c>
      <c r="P105" s="48">
        <v>6</v>
      </c>
      <c r="Q105" s="8" t="s">
        <v>56</v>
      </c>
      <c r="R105" s="8">
        <v>4</v>
      </c>
      <c r="S105" s="8">
        <v>0</v>
      </c>
      <c r="T105" s="8" t="b">
        <v>0</v>
      </c>
      <c r="U105" s="8">
        <v>210</v>
      </c>
      <c r="V105" s="8">
        <v>187</v>
      </c>
      <c r="W105" s="8">
        <v>112</v>
      </c>
      <c r="X105" s="8">
        <v>0</v>
      </c>
      <c r="Y105" s="8">
        <v>0</v>
      </c>
      <c r="Z105" s="48">
        <v>-17</v>
      </c>
      <c r="AA105" s="8" t="s">
        <v>75</v>
      </c>
      <c r="AB105" s="8">
        <v>4</v>
      </c>
      <c r="AC105" s="8">
        <v>0</v>
      </c>
      <c r="AD105" s="8"/>
      <c r="AE105" s="8">
        <v>1</v>
      </c>
      <c r="AF105" s="8">
        <v>0</v>
      </c>
      <c r="AG105" s="8">
        <v>210</v>
      </c>
      <c r="AH105" s="9">
        <v>46179</v>
      </c>
      <c r="AI105" s="47">
        <v>46179.5625</v>
      </c>
      <c r="AJ105" s="47">
        <v>46179.566666666666</v>
      </c>
      <c r="AK105" s="47">
        <v>46179.708333333336</v>
      </c>
      <c r="AL105" s="47">
        <v>46179.696527777778</v>
      </c>
      <c r="AO105" s="24" t="s">
        <v>8326</v>
      </c>
      <c r="AP105" s="24" t="s">
        <v>53</v>
      </c>
      <c r="AQ105" s="24" t="s">
        <v>49</v>
      </c>
      <c r="AR105" s="24" t="s">
        <v>64</v>
      </c>
      <c r="AS105" s="24" t="s">
        <v>54</v>
      </c>
      <c r="AT105" s="24" t="s">
        <v>52</v>
      </c>
      <c r="AU105" s="49">
        <v>46174</v>
      </c>
      <c r="AV105" s="24" t="s">
        <v>8385</v>
      </c>
      <c r="AW105" s="24" t="s">
        <v>8385</v>
      </c>
      <c r="AX105" s="24" t="s">
        <v>8385</v>
      </c>
      <c r="AY105" s="24">
        <v>0</v>
      </c>
    </row>
    <row r="106" spans="2:51">
      <c r="B106" s="8" t="s">
        <v>8326</v>
      </c>
      <c r="C106" s="8" t="s">
        <v>49</v>
      </c>
      <c r="D106" s="9">
        <v>46174</v>
      </c>
      <c r="E106" s="8" t="s">
        <v>52</v>
      </c>
      <c r="F106" s="8" t="s">
        <v>64</v>
      </c>
      <c r="G106" s="8" t="s">
        <v>54</v>
      </c>
      <c r="H106" s="8" t="s">
        <v>53</v>
      </c>
      <c r="I106" s="8" t="s">
        <v>8384</v>
      </c>
      <c r="J106" s="61">
        <v>0</v>
      </c>
      <c r="K106" s="8">
        <v>1</v>
      </c>
      <c r="L106" s="8">
        <v>4</v>
      </c>
      <c r="M106" s="8" t="s">
        <v>66</v>
      </c>
      <c r="N106" s="8" t="s">
        <v>8379</v>
      </c>
      <c r="O106" s="8" t="s">
        <v>8380</v>
      </c>
      <c r="P106" s="48">
        <v>10</v>
      </c>
      <c r="Q106" s="8" t="s">
        <v>56</v>
      </c>
      <c r="R106" s="8">
        <v>4</v>
      </c>
      <c r="S106" s="8">
        <v>0</v>
      </c>
      <c r="T106" s="8" t="b">
        <v>0</v>
      </c>
      <c r="U106" s="8">
        <v>480</v>
      </c>
      <c r="V106" s="8">
        <v>433</v>
      </c>
      <c r="W106" s="8">
        <v>329</v>
      </c>
      <c r="X106" s="8">
        <v>0</v>
      </c>
      <c r="Y106" s="8">
        <v>0</v>
      </c>
      <c r="Z106" s="48">
        <v>-37</v>
      </c>
      <c r="AA106" s="8" t="s">
        <v>75</v>
      </c>
      <c r="AB106" s="8">
        <v>4</v>
      </c>
      <c r="AC106" s="8">
        <v>0</v>
      </c>
      <c r="AD106" s="8"/>
      <c r="AE106" s="8">
        <v>1</v>
      </c>
      <c r="AF106" s="8">
        <v>0</v>
      </c>
      <c r="AG106" s="8">
        <v>480</v>
      </c>
      <c r="AH106" s="9">
        <v>46181</v>
      </c>
      <c r="AI106" s="47">
        <v>46181.3125</v>
      </c>
      <c r="AJ106" s="47">
        <v>46181.319444444445</v>
      </c>
      <c r="AK106" s="47">
        <v>46181.645833333336</v>
      </c>
      <c r="AL106" s="47">
        <v>46181.620138888888</v>
      </c>
      <c r="AO106" s="24" t="s">
        <v>8326</v>
      </c>
      <c r="AP106" s="24" t="s">
        <v>53</v>
      </c>
      <c r="AQ106" s="24" t="s">
        <v>49</v>
      </c>
      <c r="AR106" s="24" t="s">
        <v>64</v>
      </c>
      <c r="AS106" s="24" t="s">
        <v>57</v>
      </c>
      <c r="AT106" s="24" t="s">
        <v>52</v>
      </c>
      <c r="AU106" s="49">
        <v>46174</v>
      </c>
      <c r="AV106" s="24" t="s">
        <v>8385</v>
      </c>
      <c r="AW106" s="24" t="s">
        <v>8385</v>
      </c>
      <c r="AX106" s="24" t="s">
        <v>8385</v>
      </c>
      <c r="AY106" s="24">
        <v>0</v>
      </c>
    </row>
    <row r="107" spans="2:51">
      <c r="B107" s="8" t="s">
        <v>8326</v>
      </c>
      <c r="C107" s="8" t="s">
        <v>49</v>
      </c>
      <c r="D107" s="9">
        <v>46174</v>
      </c>
      <c r="E107" s="8" t="s">
        <v>52</v>
      </c>
      <c r="F107" s="8" t="s">
        <v>64</v>
      </c>
      <c r="G107" s="8" t="s">
        <v>54</v>
      </c>
      <c r="H107" s="8" t="s">
        <v>53</v>
      </c>
      <c r="I107" s="8" t="s">
        <v>8384</v>
      </c>
      <c r="J107" s="61">
        <v>0</v>
      </c>
      <c r="K107" s="8">
        <v>1</v>
      </c>
      <c r="L107" s="8">
        <v>4</v>
      </c>
      <c r="M107" s="8" t="s">
        <v>66</v>
      </c>
      <c r="N107" s="8" t="s">
        <v>8379</v>
      </c>
      <c r="O107" s="8" t="s">
        <v>8380</v>
      </c>
      <c r="P107" s="48">
        <v>2</v>
      </c>
      <c r="Q107" s="8" t="s">
        <v>56</v>
      </c>
      <c r="R107" s="8">
        <v>4</v>
      </c>
      <c r="S107" s="8">
        <v>0</v>
      </c>
      <c r="T107" s="8" t="b">
        <v>0</v>
      </c>
      <c r="U107" s="8">
        <v>300</v>
      </c>
      <c r="V107" s="8">
        <v>274</v>
      </c>
      <c r="W107" s="8">
        <v>181</v>
      </c>
      <c r="X107" s="8">
        <v>0</v>
      </c>
      <c r="Y107" s="8">
        <v>0</v>
      </c>
      <c r="Z107" s="48">
        <v>-24</v>
      </c>
      <c r="AA107" s="8" t="s">
        <v>75</v>
      </c>
      <c r="AB107" s="8">
        <v>4</v>
      </c>
      <c r="AC107" s="8">
        <v>0</v>
      </c>
      <c r="AD107" s="8"/>
      <c r="AE107" s="8">
        <v>1</v>
      </c>
      <c r="AF107" s="8">
        <v>0</v>
      </c>
      <c r="AG107" s="8">
        <v>300</v>
      </c>
      <c r="AH107" s="9">
        <v>46182</v>
      </c>
      <c r="AI107" s="47">
        <v>46182.375</v>
      </c>
      <c r="AJ107" s="47">
        <v>46182.376388888886</v>
      </c>
      <c r="AK107" s="47">
        <v>46182.583333333336</v>
      </c>
      <c r="AL107" s="47">
        <v>46182.566666666666</v>
      </c>
      <c r="AO107" s="24" t="s">
        <v>8326</v>
      </c>
      <c r="AP107" s="24" t="s">
        <v>53</v>
      </c>
      <c r="AQ107" s="24" t="s">
        <v>49</v>
      </c>
      <c r="AR107" s="24" t="s">
        <v>77</v>
      </c>
      <c r="AS107" s="24" t="s">
        <v>79</v>
      </c>
      <c r="AT107" s="24" t="s">
        <v>52</v>
      </c>
      <c r="AU107" s="49">
        <v>46174</v>
      </c>
      <c r="AV107" s="24" t="s">
        <v>8385</v>
      </c>
      <c r="AW107" s="24" t="s">
        <v>8385</v>
      </c>
      <c r="AX107" s="24" t="s">
        <v>8385</v>
      </c>
      <c r="AY107" s="24">
        <v>0</v>
      </c>
    </row>
    <row r="108" spans="2:51">
      <c r="B108" s="8" t="s">
        <v>8326</v>
      </c>
      <c r="C108" s="8" t="s">
        <v>49</v>
      </c>
      <c r="D108" s="9">
        <v>46174</v>
      </c>
      <c r="E108" s="8" t="s">
        <v>52</v>
      </c>
      <c r="F108" s="8" t="s">
        <v>64</v>
      </c>
      <c r="G108" s="8" t="s">
        <v>57</v>
      </c>
      <c r="H108" s="8" t="s">
        <v>53</v>
      </c>
      <c r="I108" s="8" t="s">
        <v>8384</v>
      </c>
      <c r="J108" s="61">
        <v>0</v>
      </c>
      <c r="K108" s="8">
        <v>1</v>
      </c>
      <c r="L108" s="8">
        <v>4</v>
      </c>
      <c r="M108" s="8" t="s">
        <v>66</v>
      </c>
      <c r="N108" s="8" t="s">
        <v>8379</v>
      </c>
      <c r="O108" s="8" t="s">
        <v>8380</v>
      </c>
      <c r="P108" s="48">
        <v>7</v>
      </c>
      <c r="Q108" s="8" t="s">
        <v>56</v>
      </c>
      <c r="R108" s="8">
        <v>4</v>
      </c>
      <c r="S108" s="8">
        <v>0</v>
      </c>
      <c r="T108" s="8" t="b">
        <v>0</v>
      </c>
      <c r="U108" s="8">
        <v>270</v>
      </c>
      <c r="V108" s="8">
        <v>236</v>
      </c>
      <c r="W108" s="8">
        <v>141</v>
      </c>
      <c r="X108" s="8">
        <v>0</v>
      </c>
      <c r="Y108" s="8">
        <v>0</v>
      </c>
      <c r="Z108" s="48">
        <v>-27</v>
      </c>
      <c r="AA108" s="8" t="s">
        <v>75</v>
      </c>
      <c r="AB108" s="8">
        <v>4</v>
      </c>
      <c r="AC108" s="8">
        <v>0</v>
      </c>
      <c r="AD108" s="8"/>
      <c r="AE108" s="8">
        <v>1</v>
      </c>
      <c r="AF108" s="8">
        <v>0</v>
      </c>
      <c r="AG108" s="8">
        <v>270</v>
      </c>
      <c r="AH108" s="9">
        <v>46183</v>
      </c>
      <c r="AI108" s="47">
        <v>46183.5625</v>
      </c>
      <c r="AJ108" s="47">
        <v>46183.567361111112</v>
      </c>
      <c r="AK108" s="47">
        <v>46183.75</v>
      </c>
      <c r="AL108" s="47">
        <v>46183.731249999997</v>
      </c>
      <c r="AO108" s="24" t="s">
        <v>8326</v>
      </c>
      <c r="AP108" s="24" t="s">
        <v>53</v>
      </c>
      <c r="AQ108" s="24" t="s">
        <v>49</v>
      </c>
      <c r="AR108" s="24" t="s">
        <v>64</v>
      </c>
      <c r="AS108" s="24" t="s">
        <v>68</v>
      </c>
      <c r="AT108" s="24" t="s">
        <v>52</v>
      </c>
      <c r="AU108" s="49">
        <v>46174</v>
      </c>
      <c r="AV108" s="24" t="s">
        <v>8385</v>
      </c>
      <c r="AW108" s="24" t="s">
        <v>8385</v>
      </c>
      <c r="AX108" s="24" t="s">
        <v>8385</v>
      </c>
      <c r="AY108" s="24">
        <v>0</v>
      </c>
    </row>
    <row r="109" spans="2:51">
      <c r="B109" s="8" t="s">
        <v>8326</v>
      </c>
      <c r="C109" s="8" t="s">
        <v>49</v>
      </c>
      <c r="D109" s="9">
        <v>46174</v>
      </c>
      <c r="E109" s="8" t="s">
        <v>52</v>
      </c>
      <c r="F109" s="8" t="s">
        <v>64</v>
      </c>
      <c r="G109" s="8" t="s">
        <v>59</v>
      </c>
      <c r="H109" s="8" t="s">
        <v>53</v>
      </c>
      <c r="I109" s="8" t="s">
        <v>8384</v>
      </c>
      <c r="J109" s="61">
        <v>0</v>
      </c>
      <c r="K109" s="8">
        <v>1</v>
      </c>
      <c r="L109" s="8">
        <v>4</v>
      </c>
      <c r="M109" s="8" t="s">
        <v>66</v>
      </c>
      <c r="N109" s="8" t="s">
        <v>8379</v>
      </c>
      <c r="O109" s="8" t="s">
        <v>8380</v>
      </c>
      <c r="P109" s="48">
        <v>3</v>
      </c>
      <c r="Q109" s="8" t="s">
        <v>56</v>
      </c>
      <c r="R109" s="8">
        <v>4</v>
      </c>
      <c r="S109" s="8">
        <v>0</v>
      </c>
      <c r="T109" s="8" t="b">
        <v>0</v>
      </c>
      <c r="U109" s="8">
        <v>240</v>
      </c>
      <c r="V109" s="8">
        <v>215</v>
      </c>
      <c r="W109" s="8">
        <v>132</v>
      </c>
      <c r="X109" s="8">
        <v>0</v>
      </c>
      <c r="Y109" s="8">
        <v>0</v>
      </c>
      <c r="Z109" s="48">
        <v>-22</v>
      </c>
      <c r="AA109" s="8" t="s">
        <v>75</v>
      </c>
      <c r="AB109" s="8">
        <v>4</v>
      </c>
      <c r="AC109" s="8">
        <v>0</v>
      </c>
      <c r="AD109" s="8"/>
      <c r="AE109" s="8">
        <v>1</v>
      </c>
      <c r="AF109" s="8">
        <v>0</v>
      </c>
      <c r="AG109" s="8">
        <v>240</v>
      </c>
      <c r="AH109" s="9">
        <v>46184</v>
      </c>
      <c r="AI109" s="47">
        <v>46184.333333333336</v>
      </c>
      <c r="AJ109" s="47">
        <v>46184.335416666669</v>
      </c>
      <c r="AK109" s="47">
        <v>46184.5</v>
      </c>
      <c r="AL109" s="47">
        <v>46184.484722222223</v>
      </c>
      <c r="AO109" s="24" t="s">
        <v>8326</v>
      </c>
      <c r="AP109" s="24" t="s">
        <v>53</v>
      </c>
      <c r="AQ109" s="24" t="s">
        <v>49</v>
      </c>
      <c r="AR109" s="24" t="s">
        <v>64</v>
      </c>
      <c r="AS109" s="24" t="s">
        <v>62</v>
      </c>
      <c r="AT109" s="24" t="s">
        <v>52</v>
      </c>
      <c r="AU109" s="49">
        <v>46174</v>
      </c>
      <c r="AV109" s="24" t="s">
        <v>8385</v>
      </c>
      <c r="AW109" s="24" t="s">
        <v>8385</v>
      </c>
      <c r="AX109" s="24" t="s">
        <v>8385</v>
      </c>
      <c r="AY109" s="24">
        <v>0</v>
      </c>
    </row>
    <row r="110" spans="2:51">
      <c r="B110" s="8" t="s">
        <v>8326</v>
      </c>
      <c r="C110" s="8" t="s">
        <v>49</v>
      </c>
      <c r="D110" s="9">
        <v>46174</v>
      </c>
      <c r="E110" s="8" t="s">
        <v>52</v>
      </c>
      <c r="F110" s="8" t="s">
        <v>64</v>
      </c>
      <c r="G110" s="8" t="s">
        <v>57</v>
      </c>
      <c r="H110" s="8" t="s">
        <v>53</v>
      </c>
      <c r="I110" s="8" t="s">
        <v>8384</v>
      </c>
      <c r="J110" s="61">
        <v>0</v>
      </c>
      <c r="K110" s="8">
        <v>1</v>
      </c>
      <c r="L110" s="8">
        <v>4</v>
      </c>
      <c r="M110" s="8" t="s">
        <v>66</v>
      </c>
      <c r="N110" s="8" t="s">
        <v>8379</v>
      </c>
      <c r="O110" s="8" t="s">
        <v>8380</v>
      </c>
      <c r="P110" s="48">
        <v>8</v>
      </c>
      <c r="Q110" s="8" t="s">
        <v>56</v>
      </c>
      <c r="R110" s="8">
        <v>4</v>
      </c>
      <c r="S110" s="8">
        <v>0</v>
      </c>
      <c r="T110" s="8" t="b">
        <v>0</v>
      </c>
      <c r="U110" s="8">
        <v>420</v>
      </c>
      <c r="V110" s="8">
        <v>381</v>
      </c>
      <c r="W110" s="8">
        <v>262</v>
      </c>
      <c r="X110" s="8">
        <v>0</v>
      </c>
      <c r="Y110" s="8">
        <v>0</v>
      </c>
      <c r="Z110" s="48">
        <v>-31</v>
      </c>
      <c r="AA110" s="8" t="s">
        <v>75</v>
      </c>
      <c r="AB110" s="8">
        <v>4</v>
      </c>
      <c r="AC110" s="8">
        <v>0</v>
      </c>
      <c r="AD110" s="8"/>
      <c r="AE110" s="8">
        <v>1</v>
      </c>
      <c r="AF110" s="8">
        <v>0</v>
      </c>
      <c r="AG110" s="8">
        <v>420</v>
      </c>
      <c r="AH110" s="9">
        <v>46186</v>
      </c>
      <c r="AI110" s="47">
        <v>46186.354166666664</v>
      </c>
      <c r="AJ110" s="47">
        <v>46186.359722222223</v>
      </c>
      <c r="AK110" s="47">
        <v>46186.645833333336</v>
      </c>
      <c r="AL110" s="47">
        <v>46186.624305555553</v>
      </c>
      <c r="AO110" s="24" t="s">
        <v>8326</v>
      </c>
      <c r="AP110" s="24" t="s">
        <v>53</v>
      </c>
      <c r="AQ110" s="24" t="s">
        <v>49</v>
      </c>
      <c r="AR110" s="24" t="s">
        <v>64</v>
      </c>
      <c r="AS110" s="24" t="s">
        <v>59</v>
      </c>
      <c r="AT110" s="24" t="s">
        <v>52</v>
      </c>
      <c r="AU110" s="49">
        <v>46174</v>
      </c>
      <c r="AV110" s="24" t="s">
        <v>8385</v>
      </c>
      <c r="AW110" s="24" t="s">
        <v>8385</v>
      </c>
      <c r="AX110" s="24" t="s">
        <v>8385</v>
      </c>
      <c r="AY110" s="24">
        <v>0</v>
      </c>
    </row>
    <row r="111" spans="2:51">
      <c r="B111" s="8" t="s">
        <v>8326</v>
      </c>
      <c r="C111" s="8" t="s">
        <v>49</v>
      </c>
      <c r="D111" s="9">
        <v>46174</v>
      </c>
      <c r="E111" s="8" t="s">
        <v>52</v>
      </c>
      <c r="F111" s="8" t="s">
        <v>64</v>
      </c>
      <c r="G111" s="8" t="s">
        <v>67</v>
      </c>
      <c r="H111" s="8" t="s">
        <v>53</v>
      </c>
      <c r="I111" s="8" t="s">
        <v>8384</v>
      </c>
      <c r="J111" s="61">
        <v>0</v>
      </c>
      <c r="K111" s="8">
        <v>1</v>
      </c>
      <c r="L111" s="8">
        <v>4</v>
      </c>
      <c r="M111" s="8" t="s">
        <v>66</v>
      </c>
      <c r="N111" s="8" t="s">
        <v>8379</v>
      </c>
      <c r="O111" s="8" t="s">
        <v>8380</v>
      </c>
      <c r="P111" s="48">
        <v>2</v>
      </c>
      <c r="Q111" s="8" t="s">
        <v>56</v>
      </c>
      <c r="R111" s="8">
        <v>4</v>
      </c>
      <c r="S111" s="8">
        <v>0</v>
      </c>
      <c r="T111" s="8" t="b">
        <v>0</v>
      </c>
      <c r="U111" s="8">
        <v>210</v>
      </c>
      <c r="V111" s="8">
        <v>189</v>
      </c>
      <c r="W111" s="8">
        <v>99</v>
      </c>
      <c r="X111" s="8">
        <v>0</v>
      </c>
      <c r="Y111" s="8">
        <v>0</v>
      </c>
      <c r="Z111" s="48">
        <v>-19</v>
      </c>
      <c r="AA111" s="8" t="s">
        <v>75</v>
      </c>
      <c r="AB111" s="8">
        <v>4</v>
      </c>
      <c r="AC111" s="8">
        <v>0</v>
      </c>
      <c r="AD111" s="8"/>
      <c r="AE111" s="8">
        <v>1</v>
      </c>
      <c r="AF111" s="8">
        <v>0</v>
      </c>
      <c r="AG111" s="8">
        <v>210</v>
      </c>
      <c r="AH111" s="9">
        <v>46187</v>
      </c>
      <c r="AI111" s="47">
        <v>46187.354166666664</v>
      </c>
      <c r="AJ111" s="47">
        <v>46187.355555555558</v>
      </c>
      <c r="AK111" s="47">
        <v>46187.5</v>
      </c>
      <c r="AL111" s="47">
        <v>46187.486805555556</v>
      </c>
      <c r="AO111" s="24" t="s">
        <v>8326</v>
      </c>
      <c r="AP111" s="24" t="s">
        <v>53</v>
      </c>
      <c r="AQ111" s="24" t="s">
        <v>49</v>
      </c>
      <c r="AR111" s="24" t="s">
        <v>50</v>
      </c>
      <c r="AS111" s="24" t="s">
        <v>54</v>
      </c>
      <c r="AT111" s="24" t="s">
        <v>52</v>
      </c>
      <c r="AU111" s="49">
        <v>46174</v>
      </c>
      <c r="AV111" s="24" t="s">
        <v>8385</v>
      </c>
      <c r="AW111" s="24" t="s">
        <v>8385</v>
      </c>
      <c r="AX111" s="24" t="s">
        <v>8385</v>
      </c>
      <c r="AY111" s="24">
        <v>0</v>
      </c>
    </row>
    <row r="112" spans="2:51">
      <c r="B112" s="8" t="s">
        <v>8326</v>
      </c>
      <c r="C112" s="8" t="s">
        <v>49</v>
      </c>
      <c r="D112" s="9">
        <v>46174</v>
      </c>
      <c r="E112" s="8" t="s">
        <v>52</v>
      </c>
      <c r="F112" s="8" t="s">
        <v>64</v>
      </c>
      <c r="G112" s="8" t="s">
        <v>59</v>
      </c>
      <c r="H112" s="8" t="s">
        <v>53</v>
      </c>
      <c r="I112" s="8" t="s">
        <v>8384</v>
      </c>
      <c r="J112" s="61">
        <v>0</v>
      </c>
      <c r="K112" s="8">
        <v>1</v>
      </c>
      <c r="L112" s="8">
        <v>4</v>
      </c>
      <c r="M112" s="8" t="s">
        <v>66</v>
      </c>
      <c r="N112" s="8" t="s">
        <v>8379</v>
      </c>
      <c r="O112" s="8" t="s">
        <v>8380</v>
      </c>
      <c r="P112" s="48">
        <v>7</v>
      </c>
      <c r="Q112" s="8" t="s">
        <v>56</v>
      </c>
      <c r="R112" s="8">
        <v>4</v>
      </c>
      <c r="S112" s="8">
        <v>0</v>
      </c>
      <c r="T112" s="8" t="b">
        <v>0</v>
      </c>
      <c r="U112" s="8">
        <v>240</v>
      </c>
      <c r="V112" s="8">
        <v>214</v>
      </c>
      <c r="W112" s="8">
        <v>141</v>
      </c>
      <c r="X112" s="8">
        <v>0</v>
      </c>
      <c r="Y112" s="8">
        <v>0</v>
      </c>
      <c r="Z112" s="48">
        <v>-19</v>
      </c>
      <c r="AA112" s="8" t="s">
        <v>75</v>
      </c>
      <c r="AB112" s="8">
        <v>4</v>
      </c>
      <c r="AC112" s="8">
        <v>0</v>
      </c>
      <c r="AD112" s="8"/>
      <c r="AE112" s="8">
        <v>1</v>
      </c>
      <c r="AF112" s="8">
        <v>0</v>
      </c>
      <c r="AG112" s="8">
        <v>240</v>
      </c>
      <c r="AH112" s="9">
        <v>46189</v>
      </c>
      <c r="AI112" s="47">
        <v>46189.375</v>
      </c>
      <c r="AJ112" s="47">
        <v>46189.379861111112</v>
      </c>
      <c r="AK112" s="47">
        <v>46189.541666666664</v>
      </c>
      <c r="AL112" s="47">
        <v>46189.52847222222</v>
      </c>
      <c r="AO112" s="24" t="s">
        <v>8326</v>
      </c>
      <c r="AP112" s="24" t="s">
        <v>53</v>
      </c>
      <c r="AQ112" s="24" t="s">
        <v>49</v>
      </c>
      <c r="AR112" s="24" t="s">
        <v>64</v>
      </c>
      <c r="AS112" s="24" t="s">
        <v>67</v>
      </c>
      <c r="AT112" s="24" t="s">
        <v>52</v>
      </c>
      <c r="AU112" s="49">
        <v>46174</v>
      </c>
      <c r="AV112" s="24" t="s">
        <v>8385</v>
      </c>
      <c r="AW112" s="24" t="s">
        <v>8385</v>
      </c>
      <c r="AX112" s="24" t="s">
        <v>8385</v>
      </c>
      <c r="AY112" s="24">
        <v>0</v>
      </c>
    </row>
    <row r="113" spans="2:51">
      <c r="B113" s="8" t="s">
        <v>8326</v>
      </c>
      <c r="C113" s="8" t="s">
        <v>49</v>
      </c>
      <c r="D113" s="9">
        <v>46174</v>
      </c>
      <c r="E113" s="8" t="s">
        <v>52</v>
      </c>
      <c r="F113" s="8" t="s">
        <v>64</v>
      </c>
      <c r="G113" s="8" t="s">
        <v>59</v>
      </c>
      <c r="H113" s="8" t="s">
        <v>53</v>
      </c>
      <c r="I113" s="8" t="s">
        <v>8384</v>
      </c>
      <c r="J113" s="61">
        <v>0</v>
      </c>
      <c r="K113" s="8">
        <v>1</v>
      </c>
      <c r="L113" s="8">
        <v>4</v>
      </c>
      <c r="M113" s="8" t="s">
        <v>66</v>
      </c>
      <c r="N113" s="8" t="s">
        <v>8379</v>
      </c>
      <c r="O113" s="8" t="s">
        <v>8380</v>
      </c>
      <c r="P113" s="48">
        <v>8</v>
      </c>
      <c r="Q113" s="8" t="s">
        <v>56</v>
      </c>
      <c r="R113" s="8">
        <v>4</v>
      </c>
      <c r="S113" s="8">
        <v>0</v>
      </c>
      <c r="T113" s="8" t="b">
        <v>0</v>
      </c>
      <c r="U113" s="8">
        <v>300</v>
      </c>
      <c r="V113" s="8">
        <v>267</v>
      </c>
      <c r="W113" s="8">
        <v>186</v>
      </c>
      <c r="X113" s="8">
        <v>0</v>
      </c>
      <c r="Y113" s="8">
        <v>0</v>
      </c>
      <c r="Z113" s="48">
        <v>-25</v>
      </c>
      <c r="AA113" s="8" t="s">
        <v>75</v>
      </c>
      <c r="AB113" s="8">
        <v>4</v>
      </c>
      <c r="AC113" s="8">
        <v>0</v>
      </c>
      <c r="AD113" s="8"/>
      <c r="AE113" s="8">
        <v>1</v>
      </c>
      <c r="AF113" s="8">
        <v>0</v>
      </c>
      <c r="AG113" s="8">
        <v>300</v>
      </c>
      <c r="AH113" s="9">
        <v>46190</v>
      </c>
      <c r="AI113" s="47">
        <v>46190.333333333336</v>
      </c>
      <c r="AJ113" s="47">
        <v>46190.338888888888</v>
      </c>
      <c r="AK113" s="47">
        <v>46190.541666666664</v>
      </c>
      <c r="AL113" s="47">
        <v>46190.524305555555</v>
      </c>
      <c r="AO113" s="24" t="s">
        <v>8326</v>
      </c>
      <c r="AP113" s="24" t="s">
        <v>53</v>
      </c>
      <c r="AQ113" s="24" t="s">
        <v>49</v>
      </c>
      <c r="AR113" s="24" t="s">
        <v>50</v>
      </c>
      <c r="AS113" s="24" t="s">
        <v>59</v>
      </c>
      <c r="AT113" s="24" t="s">
        <v>52</v>
      </c>
      <c r="AU113" s="49">
        <v>46174</v>
      </c>
      <c r="AV113" s="24" t="s">
        <v>8385</v>
      </c>
      <c r="AW113" s="24" t="s">
        <v>8385</v>
      </c>
      <c r="AX113" s="24" t="s">
        <v>8385</v>
      </c>
      <c r="AY113" s="24">
        <v>0</v>
      </c>
    </row>
    <row r="114" spans="2:51">
      <c r="B114" s="8" t="s">
        <v>8326</v>
      </c>
      <c r="C114" s="8" t="s">
        <v>49</v>
      </c>
      <c r="D114" s="9">
        <v>46174</v>
      </c>
      <c r="E114" s="8" t="s">
        <v>52</v>
      </c>
      <c r="F114" s="8" t="s">
        <v>64</v>
      </c>
      <c r="G114" s="8" t="s">
        <v>68</v>
      </c>
      <c r="H114" s="8" t="s">
        <v>53</v>
      </c>
      <c r="I114" s="8" t="s">
        <v>8384</v>
      </c>
      <c r="J114" s="61">
        <v>0</v>
      </c>
      <c r="K114" s="8">
        <v>1</v>
      </c>
      <c r="L114" s="8">
        <v>4</v>
      </c>
      <c r="M114" s="8" t="s">
        <v>66</v>
      </c>
      <c r="N114" s="8" t="s">
        <v>8379</v>
      </c>
      <c r="O114" s="8" t="s">
        <v>8380</v>
      </c>
      <c r="P114" s="48">
        <v>3</v>
      </c>
      <c r="Q114" s="8" t="s">
        <v>56</v>
      </c>
      <c r="R114" s="8">
        <v>4</v>
      </c>
      <c r="S114" s="8">
        <v>0</v>
      </c>
      <c r="T114" s="8" t="b">
        <v>0</v>
      </c>
      <c r="U114" s="8">
        <v>540</v>
      </c>
      <c r="V114" s="8">
        <v>510</v>
      </c>
      <c r="W114" s="8">
        <v>384</v>
      </c>
      <c r="X114" s="8">
        <v>0</v>
      </c>
      <c r="Y114" s="8">
        <v>0</v>
      </c>
      <c r="Z114" s="48">
        <v>-27</v>
      </c>
      <c r="AA114" s="8" t="s">
        <v>75</v>
      </c>
      <c r="AB114" s="8">
        <v>4</v>
      </c>
      <c r="AC114" s="8">
        <v>0</v>
      </c>
      <c r="AD114" s="8"/>
      <c r="AE114" s="8">
        <v>1</v>
      </c>
      <c r="AF114" s="8">
        <v>0</v>
      </c>
      <c r="AG114" s="8">
        <v>540</v>
      </c>
      <c r="AH114" s="9">
        <v>46191</v>
      </c>
      <c r="AI114" s="47">
        <v>46191.354166666664</v>
      </c>
      <c r="AJ114" s="47">
        <v>46191.356249999997</v>
      </c>
      <c r="AK114" s="47">
        <v>46191.729166666664</v>
      </c>
      <c r="AL114" s="47">
        <v>46191.710416666669</v>
      </c>
      <c r="AO114" s="24" t="s">
        <v>8326</v>
      </c>
      <c r="AP114" s="24" t="s">
        <v>53</v>
      </c>
      <c r="AQ114" s="24" t="s">
        <v>49</v>
      </c>
      <c r="AR114" s="24" t="s">
        <v>50</v>
      </c>
      <c r="AS114" s="24" t="s">
        <v>57</v>
      </c>
      <c r="AT114" s="24" t="s">
        <v>52</v>
      </c>
      <c r="AU114" s="49">
        <v>46174</v>
      </c>
      <c r="AV114" s="24" t="s">
        <v>8385</v>
      </c>
      <c r="AW114" s="24" t="s">
        <v>8385</v>
      </c>
      <c r="AX114" s="24" t="s">
        <v>8385</v>
      </c>
      <c r="AY114" s="24">
        <v>0</v>
      </c>
    </row>
    <row r="115" spans="2:51">
      <c r="B115" s="8" t="s">
        <v>8326</v>
      </c>
      <c r="C115" s="8" t="s">
        <v>49</v>
      </c>
      <c r="D115" s="9">
        <v>46174</v>
      </c>
      <c r="E115" s="8" t="s">
        <v>52</v>
      </c>
      <c r="F115" s="8" t="s">
        <v>64</v>
      </c>
      <c r="G115" s="8" t="s">
        <v>62</v>
      </c>
      <c r="H115" s="8" t="s">
        <v>53</v>
      </c>
      <c r="I115" s="8" t="s">
        <v>8384</v>
      </c>
      <c r="J115" s="61">
        <v>0</v>
      </c>
      <c r="K115" s="8">
        <v>1</v>
      </c>
      <c r="L115" s="8">
        <v>4</v>
      </c>
      <c r="M115" s="8" t="s">
        <v>66</v>
      </c>
      <c r="N115" s="8" t="s">
        <v>8379</v>
      </c>
      <c r="O115" s="8" t="s">
        <v>8380</v>
      </c>
      <c r="P115" s="48">
        <v>5</v>
      </c>
      <c r="Q115" s="8" t="s">
        <v>56</v>
      </c>
      <c r="R115" s="8">
        <v>4</v>
      </c>
      <c r="S115" s="8">
        <v>0</v>
      </c>
      <c r="T115" s="8" t="b">
        <v>0</v>
      </c>
      <c r="U115" s="8">
        <v>480</v>
      </c>
      <c r="V115" s="8">
        <v>446</v>
      </c>
      <c r="W115" s="8">
        <v>337</v>
      </c>
      <c r="X115" s="8">
        <v>0</v>
      </c>
      <c r="Y115" s="8">
        <v>0</v>
      </c>
      <c r="Z115" s="48">
        <v>-29</v>
      </c>
      <c r="AA115" s="8" t="s">
        <v>75</v>
      </c>
      <c r="AB115" s="8">
        <v>4</v>
      </c>
      <c r="AC115" s="8">
        <v>0</v>
      </c>
      <c r="AD115" s="8"/>
      <c r="AE115" s="8">
        <v>1</v>
      </c>
      <c r="AF115" s="8">
        <v>0</v>
      </c>
      <c r="AG115" s="8">
        <v>480</v>
      </c>
      <c r="AH115" s="9">
        <v>46199</v>
      </c>
      <c r="AI115" s="47">
        <v>46199.375</v>
      </c>
      <c r="AJ115" s="47">
        <v>46199.378472222219</v>
      </c>
      <c r="AK115" s="47">
        <v>46199.708333333336</v>
      </c>
      <c r="AL115" s="47">
        <v>46199.688194444447</v>
      </c>
      <c r="AO115" s="24" t="s">
        <v>8326</v>
      </c>
      <c r="AP115" s="24" t="s">
        <v>53</v>
      </c>
      <c r="AQ115" s="24" t="s">
        <v>49</v>
      </c>
      <c r="AR115" s="24" t="s">
        <v>50</v>
      </c>
      <c r="AS115" s="24" t="s">
        <v>61</v>
      </c>
      <c r="AT115" s="24" t="s">
        <v>52</v>
      </c>
      <c r="AU115" s="49">
        <v>46174</v>
      </c>
      <c r="AV115" s="24" t="s">
        <v>8385</v>
      </c>
      <c r="AW115" s="24" t="s">
        <v>8385</v>
      </c>
      <c r="AX115" s="24" t="s">
        <v>8385</v>
      </c>
      <c r="AY115" s="24">
        <v>0</v>
      </c>
    </row>
    <row r="116" spans="2:51">
      <c r="B116" s="8" t="s">
        <v>8326</v>
      </c>
      <c r="C116" s="8" t="s">
        <v>49</v>
      </c>
      <c r="D116" s="9">
        <v>46174</v>
      </c>
      <c r="E116" s="8" t="s">
        <v>52</v>
      </c>
      <c r="F116" s="8" t="s">
        <v>64</v>
      </c>
      <c r="G116" s="8" t="s">
        <v>68</v>
      </c>
      <c r="H116" s="8" t="s">
        <v>53</v>
      </c>
      <c r="I116" s="8" t="s">
        <v>8378</v>
      </c>
      <c r="J116" s="61">
        <v>0</v>
      </c>
      <c r="K116" s="8">
        <v>1</v>
      </c>
      <c r="L116" s="8">
        <v>4</v>
      </c>
      <c r="M116" s="8" t="s">
        <v>66</v>
      </c>
      <c r="N116" s="8" t="s">
        <v>8379</v>
      </c>
      <c r="O116" s="8" t="s">
        <v>8380</v>
      </c>
      <c r="P116" s="48">
        <v>11</v>
      </c>
      <c r="Q116" s="8" t="s">
        <v>56</v>
      </c>
      <c r="R116" s="8">
        <v>4</v>
      </c>
      <c r="S116" s="8">
        <v>0</v>
      </c>
      <c r="T116" s="8" t="b">
        <v>0</v>
      </c>
      <c r="U116" s="8">
        <v>210</v>
      </c>
      <c r="V116" s="8">
        <v>184</v>
      </c>
      <c r="W116" s="8">
        <v>109</v>
      </c>
      <c r="X116" s="8">
        <v>0</v>
      </c>
      <c r="Y116" s="8">
        <v>0</v>
      </c>
      <c r="Z116" s="48">
        <v>-15</v>
      </c>
      <c r="AA116" s="8" t="s">
        <v>75</v>
      </c>
      <c r="AB116" s="8">
        <v>4</v>
      </c>
      <c r="AC116" s="8">
        <v>0</v>
      </c>
      <c r="AD116" s="8"/>
      <c r="AE116" s="8">
        <v>1</v>
      </c>
      <c r="AF116" s="8">
        <v>0</v>
      </c>
      <c r="AG116" s="8">
        <v>210</v>
      </c>
      <c r="AH116" s="9">
        <v>46202</v>
      </c>
      <c r="AI116" s="47">
        <v>46202.375</v>
      </c>
      <c r="AJ116" s="47">
        <v>46202.382638888892</v>
      </c>
      <c r="AK116" s="47">
        <v>46202.520833333336</v>
      </c>
      <c r="AL116" s="47">
        <v>46202.510416666664</v>
      </c>
      <c r="AO116" s="24" t="s">
        <v>8326</v>
      </c>
      <c r="AP116" s="24" t="s">
        <v>53</v>
      </c>
      <c r="AQ116" s="24" t="s">
        <v>82</v>
      </c>
      <c r="AR116" s="24" t="s">
        <v>77</v>
      </c>
      <c r="AS116" s="24" t="s">
        <v>79</v>
      </c>
      <c r="AT116" s="24" t="s">
        <v>52</v>
      </c>
      <c r="AU116" s="49">
        <v>46174</v>
      </c>
      <c r="AV116" s="24" t="s">
        <v>8382</v>
      </c>
      <c r="AW116" s="24" t="s">
        <v>8379</v>
      </c>
      <c r="AX116" s="24" t="s">
        <v>8380</v>
      </c>
      <c r="AY116" s="24">
        <v>0</v>
      </c>
    </row>
    <row r="117" spans="2:51">
      <c r="B117" s="8" t="s">
        <v>8326</v>
      </c>
      <c r="C117" s="8" t="s">
        <v>49</v>
      </c>
      <c r="D117" s="9">
        <v>46174</v>
      </c>
      <c r="E117" s="8" t="s">
        <v>52</v>
      </c>
      <c r="F117" s="8" t="s">
        <v>64</v>
      </c>
      <c r="G117" s="8" t="s">
        <v>54</v>
      </c>
      <c r="H117" s="8" t="s">
        <v>53</v>
      </c>
      <c r="I117" s="8" t="s">
        <v>8378</v>
      </c>
      <c r="J117" s="61">
        <v>0</v>
      </c>
      <c r="K117" s="8">
        <v>1</v>
      </c>
      <c r="L117" s="8">
        <v>4</v>
      </c>
      <c r="M117" s="8" t="s">
        <v>66</v>
      </c>
      <c r="N117" s="8" t="s">
        <v>8379</v>
      </c>
      <c r="O117" s="8" t="s">
        <v>8380</v>
      </c>
      <c r="P117" s="48">
        <v>12</v>
      </c>
      <c r="Q117" s="8" t="s">
        <v>56</v>
      </c>
      <c r="R117" s="8">
        <v>4</v>
      </c>
      <c r="S117" s="8">
        <v>0</v>
      </c>
      <c r="T117" s="8" t="b">
        <v>0</v>
      </c>
      <c r="U117" s="8">
        <v>480</v>
      </c>
      <c r="V117" s="8">
        <v>428</v>
      </c>
      <c r="W117" s="8">
        <v>303</v>
      </c>
      <c r="X117" s="8">
        <v>0</v>
      </c>
      <c r="Y117" s="8">
        <v>0</v>
      </c>
      <c r="Z117" s="48">
        <v>-40</v>
      </c>
      <c r="AA117" s="8" t="s">
        <v>75</v>
      </c>
      <c r="AB117" s="8">
        <v>4</v>
      </c>
      <c r="AC117" s="8">
        <v>0</v>
      </c>
      <c r="AD117" s="8"/>
      <c r="AE117" s="8">
        <v>1</v>
      </c>
      <c r="AF117" s="8">
        <v>0</v>
      </c>
      <c r="AG117" s="8">
        <v>480</v>
      </c>
      <c r="AH117" s="9">
        <v>46203</v>
      </c>
      <c r="AI117" s="47">
        <v>46203.333333333336</v>
      </c>
      <c r="AJ117" s="47">
        <v>46203.341666666667</v>
      </c>
      <c r="AK117" s="47">
        <v>46203.666666666664</v>
      </c>
      <c r="AL117" s="47">
        <v>46203.638888888891</v>
      </c>
      <c r="AO117" s="24" t="s">
        <v>8326</v>
      </c>
      <c r="AP117" s="24" t="s">
        <v>53</v>
      </c>
      <c r="AQ117" s="24" t="s">
        <v>82</v>
      </c>
      <c r="AR117" s="24" t="s">
        <v>64</v>
      </c>
      <c r="AS117" s="24" t="s">
        <v>54</v>
      </c>
      <c r="AT117" s="24" t="s">
        <v>52</v>
      </c>
      <c r="AU117" s="49">
        <v>46174</v>
      </c>
      <c r="AV117" s="24" t="s">
        <v>8382</v>
      </c>
      <c r="AW117" s="24" t="s">
        <v>8379</v>
      </c>
      <c r="AX117" s="24" t="s">
        <v>8380</v>
      </c>
      <c r="AY117" s="24">
        <v>0</v>
      </c>
    </row>
    <row r="118" spans="2:51">
      <c r="B118" s="8" t="s">
        <v>8326</v>
      </c>
      <c r="C118" s="8" t="s">
        <v>49</v>
      </c>
      <c r="D118" s="9">
        <v>46174</v>
      </c>
      <c r="E118" s="8" t="s">
        <v>52</v>
      </c>
      <c r="F118" s="8" t="s">
        <v>64</v>
      </c>
      <c r="G118" s="8" t="s">
        <v>62</v>
      </c>
      <c r="H118" s="8" t="s">
        <v>53</v>
      </c>
      <c r="I118" s="8" t="s">
        <v>8384</v>
      </c>
      <c r="J118" s="61">
        <v>0</v>
      </c>
      <c r="K118" s="8">
        <v>1</v>
      </c>
      <c r="L118" s="8">
        <v>4</v>
      </c>
      <c r="M118" s="8" t="s">
        <v>66</v>
      </c>
      <c r="N118" s="8" t="s">
        <v>8379</v>
      </c>
      <c r="O118" s="8" t="s">
        <v>8380</v>
      </c>
      <c r="P118" s="48">
        <v>4</v>
      </c>
      <c r="Q118" s="8" t="s">
        <v>56</v>
      </c>
      <c r="R118" s="8">
        <v>4</v>
      </c>
      <c r="S118" s="8">
        <v>0</v>
      </c>
      <c r="T118" s="8" t="b">
        <v>0</v>
      </c>
      <c r="U118" s="8">
        <v>360</v>
      </c>
      <c r="V118" s="8">
        <v>332</v>
      </c>
      <c r="W118" s="8">
        <v>212</v>
      </c>
      <c r="X118" s="8">
        <v>0</v>
      </c>
      <c r="Y118" s="8">
        <v>0</v>
      </c>
      <c r="Z118" s="48">
        <v>-24</v>
      </c>
      <c r="AA118" s="8" t="s">
        <v>76</v>
      </c>
      <c r="AB118" s="8">
        <v>4</v>
      </c>
      <c r="AC118" s="8">
        <v>0</v>
      </c>
      <c r="AD118" s="8"/>
      <c r="AE118" s="8">
        <v>1</v>
      </c>
      <c r="AF118" s="8">
        <v>0</v>
      </c>
      <c r="AG118" s="8">
        <v>360</v>
      </c>
      <c r="AH118" s="9">
        <v>46174</v>
      </c>
      <c r="AI118" s="47">
        <v>46174.333333333336</v>
      </c>
      <c r="AJ118" s="47">
        <v>46174.336111111108</v>
      </c>
      <c r="AK118" s="47">
        <v>46174.583333333336</v>
      </c>
      <c r="AL118" s="47">
        <v>46174.566666666666</v>
      </c>
      <c r="AO118" s="24" t="s">
        <v>8326</v>
      </c>
      <c r="AP118" s="24" t="s">
        <v>53</v>
      </c>
      <c r="AQ118" s="24" t="s">
        <v>82</v>
      </c>
      <c r="AR118" s="24" t="s">
        <v>64</v>
      </c>
      <c r="AS118" s="24" t="s">
        <v>59</v>
      </c>
      <c r="AT118" s="24" t="s">
        <v>52</v>
      </c>
      <c r="AU118" s="49">
        <v>46174</v>
      </c>
      <c r="AV118" s="24" t="s">
        <v>8382</v>
      </c>
      <c r="AW118" s="24" t="s">
        <v>8379</v>
      </c>
      <c r="AX118" s="24" t="s">
        <v>8380</v>
      </c>
      <c r="AY118" s="24">
        <v>0</v>
      </c>
    </row>
    <row r="119" spans="2:51">
      <c r="B119" s="8" t="s">
        <v>8326</v>
      </c>
      <c r="C119" s="8" t="s">
        <v>49</v>
      </c>
      <c r="D119" s="9">
        <v>46174</v>
      </c>
      <c r="E119" s="8" t="s">
        <v>52</v>
      </c>
      <c r="F119" s="8" t="s">
        <v>64</v>
      </c>
      <c r="G119" s="8" t="s">
        <v>59</v>
      </c>
      <c r="H119" s="8" t="s">
        <v>53</v>
      </c>
      <c r="I119" s="8" t="s">
        <v>8384</v>
      </c>
      <c r="J119" s="61">
        <v>0</v>
      </c>
      <c r="K119" s="8">
        <v>1</v>
      </c>
      <c r="L119" s="8">
        <v>4</v>
      </c>
      <c r="M119" s="8" t="s">
        <v>66</v>
      </c>
      <c r="N119" s="8" t="s">
        <v>8379</v>
      </c>
      <c r="O119" s="8" t="s">
        <v>8380</v>
      </c>
      <c r="P119" s="48">
        <v>4</v>
      </c>
      <c r="Q119" s="8" t="s">
        <v>56</v>
      </c>
      <c r="R119" s="8">
        <v>4</v>
      </c>
      <c r="S119" s="8">
        <v>0</v>
      </c>
      <c r="T119" s="8" t="b">
        <v>0</v>
      </c>
      <c r="U119" s="8">
        <v>240</v>
      </c>
      <c r="V119" s="8">
        <v>216</v>
      </c>
      <c r="W119" s="8">
        <v>124</v>
      </c>
      <c r="X119" s="8">
        <v>0</v>
      </c>
      <c r="Y119" s="8">
        <v>0</v>
      </c>
      <c r="Z119" s="48">
        <v>-20</v>
      </c>
      <c r="AA119" s="8" t="s">
        <v>76</v>
      </c>
      <c r="AB119" s="8">
        <v>4</v>
      </c>
      <c r="AC119" s="8">
        <v>0</v>
      </c>
      <c r="AD119" s="8"/>
      <c r="AE119" s="8">
        <v>1</v>
      </c>
      <c r="AF119" s="8">
        <v>0</v>
      </c>
      <c r="AG119" s="8">
        <v>240</v>
      </c>
      <c r="AH119" s="9">
        <v>46176</v>
      </c>
      <c r="AI119" s="47">
        <v>46176.5625</v>
      </c>
      <c r="AJ119" s="47">
        <v>46176.56527777778</v>
      </c>
      <c r="AK119" s="47">
        <v>46176.729166666664</v>
      </c>
      <c r="AL119" s="47">
        <v>46176.715277777781</v>
      </c>
      <c r="AO119" s="24" t="s">
        <v>8326</v>
      </c>
      <c r="AP119" s="24" t="s">
        <v>53</v>
      </c>
      <c r="AQ119" s="24" t="s">
        <v>82</v>
      </c>
      <c r="AR119" s="24" t="s">
        <v>64</v>
      </c>
      <c r="AS119" s="24" t="s">
        <v>62</v>
      </c>
      <c r="AT119" s="24" t="s">
        <v>52</v>
      </c>
      <c r="AU119" s="49">
        <v>46174</v>
      </c>
      <c r="AV119" s="24" t="s">
        <v>8382</v>
      </c>
      <c r="AW119" s="24" t="s">
        <v>8379</v>
      </c>
      <c r="AX119" s="24" t="s">
        <v>8380</v>
      </c>
      <c r="AY119" s="24">
        <v>0</v>
      </c>
    </row>
    <row r="120" spans="2:51">
      <c r="B120" s="8" t="s">
        <v>8326</v>
      </c>
      <c r="C120" s="8" t="s">
        <v>49</v>
      </c>
      <c r="D120" s="9">
        <v>46174</v>
      </c>
      <c r="E120" s="8" t="s">
        <v>52</v>
      </c>
      <c r="F120" s="8" t="s">
        <v>64</v>
      </c>
      <c r="G120" s="8" t="s">
        <v>67</v>
      </c>
      <c r="H120" s="8" t="s">
        <v>53</v>
      </c>
      <c r="I120" s="8" t="s">
        <v>8384</v>
      </c>
      <c r="J120" s="61">
        <v>0</v>
      </c>
      <c r="K120" s="8">
        <v>1</v>
      </c>
      <c r="L120" s="8">
        <v>4</v>
      </c>
      <c r="M120" s="8" t="s">
        <v>66</v>
      </c>
      <c r="N120" s="8" t="s">
        <v>8379</v>
      </c>
      <c r="O120" s="8" t="s">
        <v>8380</v>
      </c>
      <c r="P120" s="48">
        <v>10</v>
      </c>
      <c r="Q120" s="8" t="s">
        <v>56</v>
      </c>
      <c r="R120" s="8">
        <v>4</v>
      </c>
      <c r="S120" s="8">
        <v>0</v>
      </c>
      <c r="T120" s="8" t="b">
        <v>0</v>
      </c>
      <c r="U120" s="8">
        <v>210</v>
      </c>
      <c r="V120" s="8">
        <v>185</v>
      </c>
      <c r="W120" s="8">
        <v>112</v>
      </c>
      <c r="X120" s="8">
        <v>0</v>
      </c>
      <c r="Y120" s="8">
        <v>0</v>
      </c>
      <c r="Z120" s="48">
        <v>-15</v>
      </c>
      <c r="AA120" s="8" t="s">
        <v>76</v>
      </c>
      <c r="AB120" s="8">
        <v>4</v>
      </c>
      <c r="AC120" s="8">
        <v>0</v>
      </c>
      <c r="AD120" s="8"/>
      <c r="AE120" s="8">
        <v>1</v>
      </c>
      <c r="AF120" s="8">
        <v>0</v>
      </c>
      <c r="AG120" s="8">
        <v>210</v>
      </c>
      <c r="AH120" s="9">
        <v>46177</v>
      </c>
      <c r="AI120" s="47">
        <v>46177.333333333336</v>
      </c>
      <c r="AJ120" s="47">
        <v>46177.340277777781</v>
      </c>
      <c r="AK120" s="47">
        <v>46177.479166666664</v>
      </c>
      <c r="AL120" s="47">
        <v>46177.46875</v>
      </c>
      <c r="AO120" s="24" t="s">
        <v>8326</v>
      </c>
      <c r="AP120" s="24" t="s">
        <v>53</v>
      </c>
      <c r="AQ120" s="24" t="s">
        <v>82</v>
      </c>
      <c r="AR120" s="24" t="s">
        <v>64</v>
      </c>
      <c r="AS120" s="24" t="s">
        <v>68</v>
      </c>
      <c r="AT120" s="24" t="s">
        <v>52</v>
      </c>
      <c r="AU120" s="49">
        <v>46174</v>
      </c>
      <c r="AV120" s="24" t="s">
        <v>8382</v>
      </c>
      <c r="AW120" s="24" t="s">
        <v>8379</v>
      </c>
      <c r="AX120" s="24" t="s">
        <v>8380</v>
      </c>
      <c r="AY120" s="24">
        <v>0</v>
      </c>
    </row>
    <row r="121" spans="2:51">
      <c r="B121" s="8" t="s">
        <v>8326</v>
      </c>
      <c r="C121" s="8" t="s">
        <v>49</v>
      </c>
      <c r="D121" s="9">
        <v>46174</v>
      </c>
      <c r="E121" s="8" t="s">
        <v>52</v>
      </c>
      <c r="F121" s="8" t="s">
        <v>64</v>
      </c>
      <c r="G121" s="8" t="s">
        <v>54</v>
      </c>
      <c r="H121" s="8" t="s">
        <v>53</v>
      </c>
      <c r="I121" s="8" t="s">
        <v>8384</v>
      </c>
      <c r="J121" s="61">
        <v>0</v>
      </c>
      <c r="K121" s="8">
        <v>1</v>
      </c>
      <c r="L121" s="8">
        <v>4</v>
      </c>
      <c r="M121" s="8" t="s">
        <v>66</v>
      </c>
      <c r="N121" s="8" t="s">
        <v>8379</v>
      </c>
      <c r="O121" s="8" t="s">
        <v>8380</v>
      </c>
      <c r="P121" s="48">
        <v>7</v>
      </c>
      <c r="Q121" s="8" t="s">
        <v>56</v>
      </c>
      <c r="R121" s="8">
        <v>4</v>
      </c>
      <c r="S121" s="8">
        <v>0</v>
      </c>
      <c r="T121" s="8" t="b">
        <v>0</v>
      </c>
      <c r="U121" s="8">
        <v>300</v>
      </c>
      <c r="V121" s="8">
        <v>278</v>
      </c>
      <c r="W121" s="8">
        <v>186</v>
      </c>
      <c r="X121" s="8">
        <v>0</v>
      </c>
      <c r="Y121" s="8">
        <v>0</v>
      </c>
      <c r="Z121" s="48">
        <v>-15</v>
      </c>
      <c r="AA121" s="8" t="s">
        <v>76</v>
      </c>
      <c r="AB121" s="8">
        <v>4</v>
      </c>
      <c r="AC121" s="8">
        <v>0</v>
      </c>
      <c r="AD121" s="8"/>
      <c r="AE121" s="8">
        <v>1</v>
      </c>
      <c r="AF121" s="8">
        <v>0</v>
      </c>
      <c r="AG121" s="8">
        <v>300</v>
      </c>
      <c r="AH121" s="9">
        <v>46178</v>
      </c>
      <c r="AI121" s="47">
        <v>46178.5625</v>
      </c>
      <c r="AJ121" s="47">
        <v>46178.567361111112</v>
      </c>
      <c r="AK121" s="47">
        <v>46178.770833333336</v>
      </c>
      <c r="AL121" s="47">
        <v>46178.760416666664</v>
      </c>
      <c r="AO121" s="24" t="s">
        <v>8326</v>
      </c>
      <c r="AP121" s="24" t="s">
        <v>53</v>
      </c>
      <c r="AQ121" s="24" t="s">
        <v>82</v>
      </c>
      <c r="AR121" s="24" t="s">
        <v>92</v>
      </c>
      <c r="AS121" s="24" t="s">
        <v>94</v>
      </c>
      <c r="AT121" s="24" t="s">
        <v>52</v>
      </c>
      <c r="AU121" s="49">
        <v>46174</v>
      </c>
      <c r="AV121" s="24" t="s">
        <v>8382</v>
      </c>
      <c r="AW121" s="24" t="s">
        <v>8379</v>
      </c>
      <c r="AX121" s="24" t="s">
        <v>8380</v>
      </c>
      <c r="AY121" s="24">
        <v>0</v>
      </c>
    </row>
    <row r="122" spans="2:51">
      <c r="B122" s="8" t="s">
        <v>8326</v>
      </c>
      <c r="C122" s="8" t="s">
        <v>49</v>
      </c>
      <c r="D122" s="9">
        <v>46174</v>
      </c>
      <c r="E122" s="8" t="s">
        <v>52</v>
      </c>
      <c r="F122" s="8" t="s">
        <v>64</v>
      </c>
      <c r="G122" s="8" t="s">
        <v>68</v>
      </c>
      <c r="H122" s="8" t="s">
        <v>53</v>
      </c>
      <c r="I122" s="8" t="s">
        <v>8384</v>
      </c>
      <c r="J122" s="61">
        <v>0</v>
      </c>
      <c r="K122" s="8">
        <v>1</v>
      </c>
      <c r="L122" s="8">
        <v>4</v>
      </c>
      <c r="M122" s="8" t="s">
        <v>66</v>
      </c>
      <c r="N122" s="8" t="s">
        <v>8379</v>
      </c>
      <c r="O122" s="8" t="s">
        <v>8380</v>
      </c>
      <c r="P122" s="48">
        <v>4</v>
      </c>
      <c r="Q122" s="8" t="s">
        <v>56</v>
      </c>
      <c r="R122" s="8">
        <v>4</v>
      </c>
      <c r="S122" s="8">
        <v>0</v>
      </c>
      <c r="T122" s="8" t="b">
        <v>0</v>
      </c>
      <c r="U122" s="8">
        <v>480</v>
      </c>
      <c r="V122" s="8">
        <v>454</v>
      </c>
      <c r="W122" s="8">
        <v>334</v>
      </c>
      <c r="X122" s="8">
        <v>0</v>
      </c>
      <c r="Y122" s="8">
        <v>0</v>
      </c>
      <c r="Z122" s="48">
        <v>-22</v>
      </c>
      <c r="AA122" s="8" t="s">
        <v>76</v>
      </c>
      <c r="AB122" s="8">
        <v>4</v>
      </c>
      <c r="AC122" s="8">
        <v>0</v>
      </c>
      <c r="AD122" s="8"/>
      <c r="AE122" s="8">
        <v>1</v>
      </c>
      <c r="AF122" s="8">
        <v>0</v>
      </c>
      <c r="AG122" s="8">
        <v>480</v>
      </c>
      <c r="AH122" s="9">
        <v>46179</v>
      </c>
      <c r="AI122" s="47">
        <v>46179.333333333336</v>
      </c>
      <c r="AJ122" s="47">
        <v>46179.336111111108</v>
      </c>
      <c r="AK122" s="47">
        <v>46179.666666666664</v>
      </c>
      <c r="AL122" s="47">
        <v>46179.651388888888</v>
      </c>
      <c r="AO122" s="24" t="s">
        <v>8326</v>
      </c>
      <c r="AP122" s="24" t="s">
        <v>53</v>
      </c>
      <c r="AQ122" s="24" t="s">
        <v>82</v>
      </c>
      <c r="AR122" s="24" t="s">
        <v>64</v>
      </c>
      <c r="AS122" s="24" t="s">
        <v>67</v>
      </c>
      <c r="AT122" s="24" t="s">
        <v>52</v>
      </c>
      <c r="AU122" s="49">
        <v>46174</v>
      </c>
      <c r="AV122" s="24" t="s">
        <v>8382</v>
      </c>
      <c r="AW122" s="24" t="s">
        <v>8379</v>
      </c>
      <c r="AX122" s="24" t="s">
        <v>8380</v>
      </c>
      <c r="AY122" s="24">
        <v>0</v>
      </c>
    </row>
    <row r="123" spans="2:51">
      <c r="B123" s="8" t="s">
        <v>8326</v>
      </c>
      <c r="C123" s="8" t="s">
        <v>49</v>
      </c>
      <c r="D123" s="9">
        <v>46174</v>
      </c>
      <c r="E123" s="8" t="s">
        <v>52</v>
      </c>
      <c r="F123" s="8" t="s">
        <v>64</v>
      </c>
      <c r="G123" s="8" t="s">
        <v>67</v>
      </c>
      <c r="H123" s="8" t="s">
        <v>53</v>
      </c>
      <c r="I123" s="8" t="s">
        <v>8384</v>
      </c>
      <c r="J123" s="61">
        <v>0</v>
      </c>
      <c r="K123" s="8">
        <v>1</v>
      </c>
      <c r="L123" s="8">
        <v>4</v>
      </c>
      <c r="M123" s="8" t="s">
        <v>66</v>
      </c>
      <c r="N123" s="8" t="s">
        <v>8379</v>
      </c>
      <c r="O123" s="8" t="s">
        <v>8380</v>
      </c>
      <c r="P123" s="48">
        <v>2</v>
      </c>
      <c r="Q123" s="8" t="s">
        <v>56</v>
      </c>
      <c r="R123" s="8">
        <v>4</v>
      </c>
      <c r="S123" s="8">
        <v>0</v>
      </c>
      <c r="T123" s="8" t="b">
        <v>0</v>
      </c>
      <c r="U123" s="8">
        <v>480</v>
      </c>
      <c r="V123" s="8">
        <v>433</v>
      </c>
      <c r="W123" s="8">
        <v>327</v>
      </c>
      <c r="X123" s="8">
        <v>0</v>
      </c>
      <c r="Y123" s="8">
        <v>0</v>
      </c>
      <c r="Z123" s="48">
        <v>-45</v>
      </c>
      <c r="AA123" s="8" t="s">
        <v>76</v>
      </c>
      <c r="AB123" s="8">
        <v>4</v>
      </c>
      <c r="AC123" s="8">
        <v>0</v>
      </c>
      <c r="AD123" s="8"/>
      <c r="AE123" s="8">
        <v>1</v>
      </c>
      <c r="AF123" s="8">
        <v>0</v>
      </c>
      <c r="AG123" s="8">
        <v>480</v>
      </c>
      <c r="AH123" s="9">
        <v>46180</v>
      </c>
      <c r="AI123" s="47">
        <v>46180.375</v>
      </c>
      <c r="AJ123" s="47">
        <v>46180.376388888886</v>
      </c>
      <c r="AK123" s="47">
        <v>46180.708333333336</v>
      </c>
      <c r="AL123" s="47">
        <v>46180.677083333336</v>
      </c>
      <c r="AO123" s="24" t="s">
        <v>8326</v>
      </c>
      <c r="AP123" s="24" t="s">
        <v>53</v>
      </c>
      <c r="AQ123" s="24" t="s">
        <v>82</v>
      </c>
      <c r="AR123" s="24" t="s">
        <v>64</v>
      </c>
      <c r="AS123" s="24" t="s">
        <v>57</v>
      </c>
      <c r="AT123" s="24" t="s">
        <v>52</v>
      </c>
      <c r="AU123" s="49">
        <v>46174</v>
      </c>
      <c r="AV123" s="24" t="s">
        <v>8382</v>
      </c>
      <c r="AW123" s="24" t="s">
        <v>8379</v>
      </c>
      <c r="AX123" s="24" t="s">
        <v>8380</v>
      </c>
      <c r="AY123" s="24">
        <v>0</v>
      </c>
    </row>
    <row r="124" spans="2:51">
      <c r="B124" s="8" t="s">
        <v>8326</v>
      </c>
      <c r="C124" s="8" t="s">
        <v>49</v>
      </c>
      <c r="D124" s="9">
        <v>46174</v>
      </c>
      <c r="E124" s="8" t="s">
        <v>52</v>
      </c>
      <c r="F124" s="8" t="s">
        <v>64</v>
      </c>
      <c r="G124" s="8" t="s">
        <v>57</v>
      </c>
      <c r="H124" s="8" t="s">
        <v>53</v>
      </c>
      <c r="I124" s="8" t="s">
        <v>8384</v>
      </c>
      <c r="J124" s="61">
        <v>0</v>
      </c>
      <c r="K124" s="8">
        <v>1</v>
      </c>
      <c r="L124" s="8">
        <v>4</v>
      </c>
      <c r="M124" s="8" t="s">
        <v>66</v>
      </c>
      <c r="N124" s="8" t="s">
        <v>8379</v>
      </c>
      <c r="O124" s="8" t="s">
        <v>8380</v>
      </c>
      <c r="P124" s="48">
        <v>3</v>
      </c>
      <c r="Q124" s="8" t="s">
        <v>56</v>
      </c>
      <c r="R124" s="8">
        <v>4</v>
      </c>
      <c r="S124" s="8">
        <v>0</v>
      </c>
      <c r="T124" s="8" t="b">
        <v>0</v>
      </c>
      <c r="U124" s="8">
        <v>480</v>
      </c>
      <c r="V124" s="8">
        <v>442</v>
      </c>
      <c r="W124" s="8">
        <v>308</v>
      </c>
      <c r="X124" s="8">
        <v>0</v>
      </c>
      <c r="Y124" s="8">
        <v>0</v>
      </c>
      <c r="Z124" s="48">
        <v>-35</v>
      </c>
      <c r="AA124" s="8" t="s">
        <v>76</v>
      </c>
      <c r="AB124" s="8">
        <v>4</v>
      </c>
      <c r="AC124" s="8">
        <v>0</v>
      </c>
      <c r="AD124" s="8"/>
      <c r="AE124" s="8">
        <v>1</v>
      </c>
      <c r="AF124" s="8">
        <v>0</v>
      </c>
      <c r="AG124" s="8">
        <v>480</v>
      </c>
      <c r="AH124" s="9">
        <v>46184</v>
      </c>
      <c r="AI124" s="47">
        <v>46184.333333333336</v>
      </c>
      <c r="AJ124" s="47">
        <v>46184.335416666669</v>
      </c>
      <c r="AK124" s="47">
        <v>46184.666666666664</v>
      </c>
      <c r="AL124" s="47">
        <v>46184.642361111109</v>
      </c>
      <c r="AO124" s="24" t="s">
        <v>8326</v>
      </c>
      <c r="AP124" s="24" t="s">
        <v>53</v>
      </c>
      <c r="AQ124" s="24" t="s">
        <v>82</v>
      </c>
      <c r="AR124" s="24" t="s">
        <v>64</v>
      </c>
      <c r="AS124" s="24" t="s">
        <v>57</v>
      </c>
      <c r="AT124" s="24" t="s">
        <v>52</v>
      </c>
      <c r="AU124" s="49">
        <v>46174</v>
      </c>
      <c r="AV124" s="24" t="s">
        <v>8382</v>
      </c>
      <c r="AW124" s="24" t="s">
        <v>8383</v>
      </c>
      <c r="AX124" s="24" t="s">
        <v>8380</v>
      </c>
      <c r="AY124" s="24">
        <v>0</v>
      </c>
    </row>
    <row r="125" spans="2:51">
      <c r="B125" s="8" t="s">
        <v>8326</v>
      </c>
      <c r="C125" s="8" t="s">
        <v>49</v>
      </c>
      <c r="D125" s="9">
        <v>46174</v>
      </c>
      <c r="E125" s="8" t="s">
        <v>52</v>
      </c>
      <c r="F125" s="8" t="s">
        <v>64</v>
      </c>
      <c r="G125" s="8" t="s">
        <v>68</v>
      </c>
      <c r="H125" s="8" t="s">
        <v>53</v>
      </c>
      <c r="I125" s="8" t="s">
        <v>8384</v>
      </c>
      <c r="J125" s="61">
        <v>0</v>
      </c>
      <c r="K125" s="8">
        <v>1</v>
      </c>
      <c r="L125" s="8">
        <v>4</v>
      </c>
      <c r="M125" s="8" t="s">
        <v>66</v>
      </c>
      <c r="N125" s="8" t="s">
        <v>8379</v>
      </c>
      <c r="O125" s="8" t="s">
        <v>8380</v>
      </c>
      <c r="P125" s="48">
        <v>6</v>
      </c>
      <c r="Q125" s="8" t="s">
        <v>56</v>
      </c>
      <c r="R125" s="8">
        <v>4</v>
      </c>
      <c r="S125" s="8">
        <v>0</v>
      </c>
      <c r="T125" s="8" t="b">
        <v>0</v>
      </c>
      <c r="U125" s="8">
        <v>270</v>
      </c>
      <c r="V125" s="8">
        <v>235</v>
      </c>
      <c r="W125" s="8">
        <v>161</v>
      </c>
      <c r="X125" s="8">
        <v>0</v>
      </c>
      <c r="Y125" s="8">
        <v>0</v>
      </c>
      <c r="Z125" s="48">
        <v>-29</v>
      </c>
      <c r="AA125" s="8" t="s">
        <v>76</v>
      </c>
      <c r="AB125" s="8">
        <v>4</v>
      </c>
      <c r="AC125" s="8">
        <v>0</v>
      </c>
      <c r="AD125" s="8"/>
      <c r="AE125" s="8">
        <v>1</v>
      </c>
      <c r="AF125" s="8">
        <v>0</v>
      </c>
      <c r="AG125" s="8">
        <v>270</v>
      </c>
      <c r="AH125" s="9">
        <v>46187</v>
      </c>
      <c r="AI125" s="47">
        <v>46187.354166666664</v>
      </c>
      <c r="AJ125" s="47">
        <v>46187.35833333333</v>
      </c>
      <c r="AK125" s="47">
        <v>46187.541666666664</v>
      </c>
      <c r="AL125" s="47">
        <v>46187.521527777775</v>
      </c>
      <c r="AO125" s="24" t="s">
        <v>8326</v>
      </c>
      <c r="AP125" s="24" t="s">
        <v>53</v>
      </c>
      <c r="AQ125" s="24" t="s">
        <v>82</v>
      </c>
      <c r="AR125" s="24" t="s">
        <v>64</v>
      </c>
      <c r="AS125" s="24" t="s">
        <v>68</v>
      </c>
      <c r="AT125" s="24" t="s">
        <v>52</v>
      </c>
      <c r="AU125" s="49">
        <v>46174</v>
      </c>
      <c r="AV125" s="24" t="s">
        <v>8382</v>
      </c>
      <c r="AW125" s="24" t="s">
        <v>8383</v>
      </c>
      <c r="AX125" s="24" t="s">
        <v>8380</v>
      </c>
      <c r="AY125" s="24">
        <v>0</v>
      </c>
    </row>
    <row r="126" spans="2:51">
      <c r="B126" s="8" t="s">
        <v>8326</v>
      </c>
      <c r="C126" s="8" t="s">
        <v>49</v>
      </c>
      <c r="D126" s="9">
        <v>46174</v>
      </c>
      <c r="E126" s="8" t="s">
        <v>52</v>
      </c>
      <c r="F126" s="8" t="s">
        <v>64</v>
      </c>
      <c r="G126" s="8" t="s">
        <v>62</v>
      </c>
      <c r="H126" s="8" t="s">
        <v>53</v>
      </c>
      <c r="I126" s="8" t="s">
        <v>8384</v>
      </c>
      <c r="J126" s="61">
        <v>0</v>
      </c>
      <c r="K126" s="8">
        <v>1</v>
      </c>
      <c r="L126" s="8">
        <v>4</v>
      </c>
      <c r="M126" s="8" t="s">
        <v>66</v>
      </c>
      <c r="N126" s="8" t="s">
        <v>8379</v>
      </c>
      <c r="O126" s="8" t="s">
        <v>8380</v>
      </c>
      <c r="P126" s="48">
        <v>2</v>
      </c>
      <c r="Q126" s="8" t="s">
        <v>56</v>
      </c>
      <c r="R126" s="8">
        <v>4</v>
      </c>
      <c r="S126" s="8">
        <v>0</v>
      </c>
      <c r="T126" s="8" t="b">
        <v>0</v>
      </c>
      <c r="U126" s="8">
        <v>540</v>
      </c>
      <c r="V126" s="8">
        <v>527</v>
      </c>
      <c r="W126" s="8">
        <v>415</v>
      </c>
      <c r="X126" s="8">
        <v>0</v>
      </c>
      <c r="Y126" s="8">
        <v>0</v>
      </c>
      <c r="Z126" s="48">
        <v>-11</v>
      </c>
      <c r="AA126" s="8" t="s">
        <v>76</v>
      </c>
      <c r="AB126" s="8">
        <v>4</v>
      </c>
      <c r="AC126" s="8">
        <v>0</v>
      </c>
      <c r="AD126" s="8"/>
      <c r="AE126" s="8">
        <v>1</v>
      </c>
      <c r="AF126" s="8">
        <v>0</v>
      </c>
      <c r="AG126" s="8">
        <v>540</v>
      </c>
      <c r="AH126" s="9">
        <v>46189</v>
      </c>
      <c r="AI126" s="47">
        <v>46189.333333333336</v>
      </c>
      <c r="AJ126" s="47">
        <v>46189.334722222222</v>
      </c>
      <c r="AK126" s="47">
        <v>46189.708333333336</v>
      </c>
      <c r="AL126" s="47">
        <v>46189.700694444444</v>
      </c>
      <c r="AO126" s="24" t="s">
        <v>8326</v>
      </c>
      <c r="AP126" s="24" t="s">
        <v>53</v>
      </c>
      <c r="AQ126" s="24" t="s">
        <v>82</v>
      </c>
      <c r="AR126" s="24" t="s">
        <v>64</v>
      </c>
      <c r="AS126" s="24" t="s">
        <v>54</v>
      </c>
      <c r="AT126" s="24" t="s">
        <v>52</v>
      </c>
      <c r="AU126" s="49">
        <v>46174</v>
      </c>
      <c r="AV126" s="24" t="s">
        <v>8382</v>
      </c>
      <c r="AW126" s="24" t="s">
        <v>8383</v>
      </c>
      <c r="AX126" s="24" t="s">
        <v>8380</v>
      </c>
      <c r="AY126" s="24">
        <v>0</v>
      </c>
    </row>
    <row r="127" spans="2:51">
      <c r="B127" s="8" t="s">
        <v>8326</v>
      </c>
      <c r="C127" s="8" t="s">
        <v>49</v>
      </c>
      <c r="D127" s="9">
        <v>46174</v>
      </c>
      <c r="E127" s="8" t="s">
        <v>52</v>
      </c>
      <c r="F127" s="8" t="s">
        <v>64</v>
      </c>
      <c r="G127" s="8" t="s">
        <v>68</v>
      </c>
      <c r="H127" s="8" t="s">
        <v>53</v>
      </c>
      <c r="I127" s="8" t="s">
        <v>8384</v>
      </c>
      <c r="J127" s="61">
        <v>0</v>
      </c>
      <c r="K127" s="8">
        <v>1</v>
      </c>
      <c r="L127" s="8">
        <v>4</v>
      </c>
      <c r="M127" s="8" t="s">
        <v>66</v>
      </c>
      <c r="N127" s="8" t="s">
        <v>8379</v>
      </c>
      <c r="O127" s="8" t="s">
        <v>8380</v>
      </c>
      <c r="P127" s="48">
        <v>8</v>
      </c>
      <c r="Q127" s="8" t="s">
        <v>56</v>
      </c>
      <c r="R127" s="8">
        <v>4</v>
      </c>
      <c r="S127" s="8">
        <v>0</v>
      </c>
      <c r="T127" s="8" t="b">
        <v>0</v>
      </c>
      <c r="U127" s="8">
        <v>480</v>
      </c>
      <c r="V127" s="8">
        <v>441</v>
      </c>
      <c r="W127" s="8">
        <v>336</v>
      </c>
      <c r="X127" s="8">
        <v>0</v>
      </c>
      <c r="Y127" s="8">
        <v>0</v>
      </c>
      <c r="Z127" s="48">
        <v>-31</v>
      </c>
      <c r="AA127" s="8" t="s">
        <v>76</v>
      </c>
      <c r="AB127" s="8">
        <v>4</v>
      </c>
      <c r="AC127" s="8">
        <v>0</v>
      </c>
      <c r="AD127" s="8"/>
      <c r="AE127" s="8">
        <v>1</v>
      </c>
      <c r="AF127" s="8">
        <v>0</v>
      </c>
      <c r="AG127" s="8">
        <v>480</v>
      </c>
      <c r="AH127" s="9">
        <v>46190</v>
      </c>
      <c r="AI127" s="47">
        <v>46190.375</v>
      </c>
      <c r="AJ127" s="47">
        <v>46190.380555555559</v>
      </c>
      <c r="AK127" s="47">
        <v>46190.708333333336</v>
      </c>
      <c r="AL127" s="47">
        <v>46190.686805555553</v>
      </c>
      <c r="AO127" s="24" t="s">
        <v>8326</v>
      </c>
      <c r="AP127" s="24" t="s">
        <v>53</v>
      </c>
      <c r="AQ127" s="24" t="s">
        <v>82</v>
      </c>
      <c r="AR127" s="24" t="s">
        <v>64</v>
      </c>
      <c r="AS127" s="24" t="s">
        <v>59</v>
      </c>
      <c r="AT127" s="24" t="s">
        <v>52</v>
      </c>
      <c r="AU127" s="49">
        <v>46174</v>
      </c>
      <c r="AV127" s="24" t="s">
        <v>8382</v>
      </c>
      <c r="AW127" s="24" t="s">
        <v>8383</v>
      </c>
      <c r="AX127" s="24" t="s">
        <v>8380</v>
      </c>
      <c r="AY127" s="24">
        <v>0</v>
      </c>
    </row>
    <row r="128" spans="2:51">
      <c r="B128" s="8" t="s">
        <v>8326</v>
      </c>
      <c r="C128" s="8" t="s">
        <v>49</v>
      </c>
      <c r="D128" s="9">
        <v>46174</v>
      </c>
      <c r="E128" s="8" t="s">
        <v>52</v>
      </c>
      <c r="F128" s="8" t="s">
        <v>64</v>
      </c>
      <c r="G128" s="8" t="s">
        <v>62</v>
      </c>
      <c r="H128" s="8" t="s">
        <v>53</v>
      </c>
      <c r="I128" s="8" t="s">
        <v>8384</v>
      </c>
      <c r="J128" s="61">
        <v>0</v>
      </c>
      <c r="K128" s="8">
        <v>1</v>
      </c>
      <c r="L128" s="8">
        <v>4</v>
      </c>
      <c r="M128" s="8" t="s">
        <v>66</v>
      </c>
      <c r="N128" s="8" t="s">
        <v>8379</v>
      </c>
      <c r="O128" s="8" t="s">
        <v>8380</v>
      </c>
      <c r="P128" s="48">
        <v>6</v>
      </c>
      <c r="Q128" s="8" t="s">
        <v>56</v>
      </c>
      <c r="R128" s="8">
        <v>4</v>
      </c>
      <c r="S128" s="8">
        <v>0</v>
      </c>
      <c r="T128" s="8" t="b">
        <v>0</v>
      </c>
      <c r="U128" s="8">
        <v>420</v>
      </c>
      <c r="V128" s="8">
        <v>397</v>
      </c>
      <c r="W128" s="8">
        <v>312</v>
      </c>
      <c r="X128" s="8">
        <v>0</v>
      </c>
      <c r="Y128" s="8">
        <v>0</v>
      </c>
      <c r="Z128" s="48">
        <v>-17</v>
      </c>
      <c r="AA128" s="8" t="s">
        <v>76</v>
      </c>
      <c r="AB128" s="8">
        <v>4</v>
      </c>
      <c r="AC128" s="8">
        <v>0</v>
      </c>
      <c r="AD128" s="8"/>
      <c r="AE128" s="8">
        <v>1</v>
      </c>
      <c r="AF128" s="8">
        <v>0</v>
      </c>
      <c r="AG128" s="8">
        <v>420</v>
      </c>
      <c r="AH128" s="9">
        <v>46192</v>
      </c>
      <c r="AI128" s="47">
        <v>46192.375</v>
      </c>
      <c r="AJ128" s="47">
        <v>46192.379166666666</v>
      </c>
      <c r="AK128" s="47">
        <v>46192.666666666664</v>
      </c>
      <c r="AL128" s="47">
        <v>46192.654861111114</v>
      </c>
      <c r="AO128" s="24" t="s">
        <v>8326</v>
      </c>
      <c r="AP128" s="24" t="s">
        <v>53</v>
      </c>
      <c r="AQ128" s="24" t="s">
        <v>82</v>
      </c>
      <c r="AR128" s="24" t="s">
        <v>64</v>
      </c>
      <c r="AS128" s="24" t="s">
        <v>62</v>
      </c>
      <c r="AT128" s="24" t="s">
        <v>52</v>
      </c>
      <c r="AU128" s="49">
        <v>46174</v>
      </c>
      <c r="AV128" s="24" t="s">
        <v>8382</v>
      </c>
      <c r="AW128" s="24" t="s">
        <v>8383</v>
      </c>
      <c r="AX128" s="24" t="s">
        <v>8380</v>
      </c>
      <c r="AY128" s="24">
        <v>0</v>
      </c>
    </row>
    <row r="129" spans="2:51">
      <c r="B129" s="8" t="s">
        <v>8326</v>
      </c>
      <c r="C129" s="8" t="s">
        <v>49</v>
      </c>
      <c r="D129" s="9">
        <v>46174</v>
      </c>
      <c r="E129" s="8" t="s">
        <v>52</v>
      </c>
      <c r="F129" s="8" t="s">
        <v>64</v>
      </c>
      <c r="G129" s="8" t="s">
        <v>62</v>
      </c>
      <c r="H129" s="8" t="s">
        <v>53</v>
      </c>
      <c r="I129" s="8" t="s">
        <v>8384</v>
      </c>
      <c r="J129" s="61">
        <v>0</v>
      </c>
      <c r="K129" s="8">
        <v>1</v>
      </c>
      <c r="L129" s="8">
        <v>4</v>
      </c>
      <c r="M129" s="8" t="s">
        <v>66</v>
      </c>
      <c r="N129" s="8" t="s">
        <v>8379</v>
      </c>
      <c r="O129" s="8" t="s">
        <v>8380</v>
      </c>
      <c r="P129" s="48">
        <v>10</v>
      </c>
      <c r="Q129" s="8" t="s">
        <v>56</v>
      </c>
      <c r="R129" s="8">
        <v>4</v>
      </c>
      <c r="S129" s="8">
        <v>0</v>
      </c>
      <c r="T129" s="8" t="b">
        <v>0</v>
      </c>
      <c r="U129" s="8">
        <v>300</v>
      </c>
      <c r="V129" s="8">
        <v>274</v>
      </c>
      <c r="W129" s="8">
        <v>184</v>
      </c>
      <c r="X129" s="8">
        <v>0</v>
      </c>
      <c r="Y129" s="8">
        <v>0</v>
      </c>
      <c r="Z129" s="48">
        <v>-16</v>
      </c>
      <c r="AA129" s="8" t="s">
        <v>76</v>
      </c>
      <c r="AB129" s="8">
        <v>4</v>
      </c>
      <c r="AC129" s="8">
        <v>0</v>
      </c>
      <c r="AD129" s="8"/>
      <c r="AE129" s="8">
        <v>1</v>
      </c>
      <c r="AF129" s="8">
        <v>0</v>
      </c>
      <c r="AG129" s="8">
        <v>300</v>
      </c>
      <c r="AH129" s="9">
        <v>46196</v>
      </c>
      <c r="AI129" s="47">
        <v>46196.375</v>
      </c>
      <c r="AJ129" s="47">
        <v>46196.381944444445</v>
      </c>
      <c r="AK129" s="47">
        <v>46196.583333333336</v>
      </c>
      <c r="AL129" s="47">
        <v>46196.572222222225</v>
      </c>
      <c r="AO129" s="24" t="s">
        <v>8326</v>
      </c>
      <c r="AP129" s="24" t="s">
        <v>53</v>
      </c>
      <c r="AQ129" s="24" t="s">
        <v>82</v>
      </c>
      <c r="AR129" s="24" t="s">
        <v>64</v>
      </c>
      <c r="AS129" s="24" t="s">
        <v>67</v>
      </c>
      <c r="AT129" s="24" t="s">
        <v>52</v>
      </c>
      <c r="AU129" s="49">
        <v>46174</v>
      </c>
      <c r="AV129" s="24" t="s">
        <v>8382</v>
      </c>
      <c r="AW129" s="24" t="s">
        <v>8383</v>
      </c>
      <c r="AX129" s="24" t="s">
        <v>8380</v>
      </c>
      <c r="AY129" s="24">
        <v>0</v>
      </c>
    </row>
    <row r="130" spans="2:51">
      <c r="B130" s="8" t="s">
        <v>8326</v>
      </c>
      <c r="C130" s="8" t="s">
        <v>49</v>
      </c>
      <c r="D130" s="9">
        <v>46174</v>
      </c>
      <c r="E130" s="8" t="s">
        <v>52</v>
      </c>
      <c r="F130" s="8" t="s">
        <v>64</v>
      </c>
      <c r="G130" s="8" t="s">
        <v>68</v>
      </c>
      <c r="H130" s="8" t="s">
        <v>53</v>
      </c>
      <c r="I130" s="8" t="s">
        <v>8384</v>
      </c>
      <c r="J130" s="61">
        <v>0</v>
      </c>
      <c r="K130" s="8">
        <v>1</v>
      </c>
      <c r="L130" s="8">
        <v>4</v>
      </c>
      <c r="M130" s="8" t="s">
        <v>66</v>
      </c>
      <c r="N130" s="8" t="s">
        <v>8379</v>
      </c>
      <c r="O130" s="8" t="s">
        <v>8380</v>
      </c>
      <c r="P130" s="48">
        <v>8</v>
      </c>
      <c r="Q130" s="8" t="s">
        <v>56</v>
      </c>
      <c r="R130" s="8">
        <v>4</v>
      </c>
      <c r="S130" s="8">
        <v>0</v>
      </c>
      <c r="T130" s="8" t="b">
        <v>0</v>
      </c>
      <c r="U130" s="8">
        <v>240</v>
      </c>
      <c r="V130" s="8">
        <v>206</v>
      </c>
      <c r="W130" s="8">
        <v>120</v>
      </c>
      <c r="X130" s="8">
        <v>0</v>
      </c>
      <c r="Y130" s="8">
        <v>0</v>
      </c>
      <c r="Z130" s="48">
        <v>-26</v>
      </c>
      <c r="AA130" s="8" t="s">
        <v>76</v>
      </c>
      <c r="AB130" s="8">
        <v>4</v>
      </c>
      <c r="AC130" s="8">
        <v>0</v>
      </c>
      <c r="AD130" s="8"/>
      <c r="AE130" s="8">
        <v>1</v>
      </c>
      <c r="AF130" s="8">
        <v>0</v>
      </c>
      <c r="AG130" s="8">
        <v>240</v>
      </c>
      <c r="AH130" s="9">
        <v>46197</v>
      </c>
      <c r="AI130" s="47">
        <v>46197.375</v>
      </c>
      <c r="AJ130" s="47">
        <v>46197.380555555559</v>
      </c>
      <c r="AK130" s="47">
        <v>46197.541666666664</v>
      </c>
      <c r="AL130" s="47">
        <v>46197.523611111108</v>
      </c>
      <c r="AO130" s="24" t="s">
        <v>8326</v>
      </c>
      <c r="AP130" s="24" t="s">
        <v>53</v>
      </c>
      <c r="AQ130" s="24" t="s">
        <v>82</v>
      </c>
      <c r="AR130" s="24" t="s">
        <v>77</v>
      </c>
      <c r="AS130" s="24" t="s">
        <v>79</v>
      </c>
      <c r="AT130" s="24" t="s">
        <v>52</v>
      </c>
      <c r="AU130" s="49">
        <v>46174</v>
      </c>
      <c r="AV130" s="24" t="s">
        <v>8382</v>
      </c>
      <c r="AW130" s="24" t="s">
        <v>8383</v>
      </c>
      <c r="AX130" s="24" t="s">
        <v>8380</v>
      </c>
      <c r="AY130" s="24">
        <v>0</v>
      </c>
    </row>
    <row r="131" spans="2:51">
      <c r="B131" s="8" t="s">
        <v>8326</v>
      </c>
      <c r="C131" s="8" t="s">
        <v>49</v>
      </c>
      <c r="D131" s="9">
        <v>46174</v>
      </c>
      <c r="E131" s="8" t="s">
        <v>52</v>
      </c>
      <c r="F131" s="8" t="s">
        <v>64</v>
      </c>
      <c r="G131" s="8" t="s">
        <v>62</v>
      </c>
      <c r="H131" s="8" t="s">
        <v>53</v>
      </c>
      <c r="I131" s="8" t="s">
        <v>8378</v>
      </c>
      <c r="J131" s="61">
        <v>0</v>
      </c>
      <c r="K131" s="8">
        <v>1</v>
      </c>
      <c r="L131" s="8">
        <v>4</v>
      </c>
      <c r="M131" s="8" t="s">
        <v>66</v>
      </c>
      <c r="N131" s="8" t="s">
        <v>8379</v>
      </c>
      <c r="O131" s="8" t="s">
        <v>8380</v>
      </c>
      <c r="P131" s="48">
        <v>12</v>
      </c>
      <c r="Q131" s="8" t="s">
        <v>56</v>
      </c>
      <c r="R131" s="8">
        <v>4</v>
      </c>
      <c r="S131" s="8">
        <v>0</v>
      </c>
      <c r="T131" s="8" t="b">
        <v>0</v>
      </c>
      <c r="U131" s="8">
        <v>210</v>
      </c>
      <c r="V131" s="8">
        <v>169</v>
      </c>
      <c r="W131" s="8">
        <v>113</v>
      </c>
      <c r="X131" s="8">
        <v>0</v>
      </c>
      <c r="Y131" s="8">
        <v>0</v>
      </c>
      <c r="Z131" s="48">
        <v>-29</v>
      </c>
      <c r="AA131" s="8" t="s">
        <v>76</v>
      </c>
      <c r="AB131" s="8">
        <v>4</v>
      </c>
      <c r="AC131" s="8">
        <v>0</v>
      </c>
      <c r="AD131" s="8"/>
      <c r="AE131" s="8">
        <v>1</v>
      </c>
      <c r="AF131" s="8">
        <v>0</v>
      </c>
      <c r="AG131" s="8">
        <v>210</v>
      </c>
      <c r="AH131" s="9">
        <v>46199</v>
      </c>
      <c r="AI131" s="47">
        <v>46199.354166666664</v>
      </c>
      <c r="AJ131" s="47">
        <v>46199.362500000003</v>
      </c>
      <c r="AK131" s="47">
        <v>46199.5</v>
      </c>
      <c r="AL131" s="47">
        <v>46199.479861111111</v>
      </c>
      <c r="AO131" s="24" t="s">
        <v>8326</v>
      </c>
      <c r="AP131" s="24" t="s">
        <v>53</v>
      </c>
      <c r="AQ131" s="24" t="s">
        <v>82</v>
      </c>
      <c r="AR131" s="24" t="s">
        <v>92</v>
      </c>
      <c r="AS131" s="24" t="s">
        <v>94</v>
      </c>
      <c r="AT131" s="24" t="s">
        <v>52</v>
      </c>
      <c r="AU131" s="49">
        <v>46174</v>
      </c>
      <c r="AV131" s="24" t="s">
        <v>8382</v>
      </c>
      <c r="AW131" s="24" t="s">
        <v>8383</v>
      </c>
      <c r="AX131" s="24" t="s">
        <v>8380</v>
      </c>
      <c r="AY131" s="24">
        <v>0</v>
      </c>
    </row>
    <row r="132" spans="2:51">
      <c r="B132" s="8" t="s">
        <v>8326</v>
      </c>
      <c r="C132" s="8" t="s">
        <v>49</v>
      </c>
      <c r="D132" s="9">
        <v>46174</v>
      </c>
      <c r="E132" s="8" t="s">
        <v>52</v>
      </c>
      <c r="F132" s="8" t="s">
        <v>64</v>
      </c>
      <c r="G132" s="8" t="s">
        <v>54</v>
      </c>
      <c r="H132" s="8" t="s">
        <v>53</v>
      </c>
      <c r="I132" s="8" t="s">
        <v>8384</v>
      </c>
      <c r="J132" s="61">
        <v>0</v>
      </c>
      <c r="K132" s="8">
        <v>1</v>
      </c>
      <c r="L132" s="8">
        <v>4</v>
      </c>
      <c r="M132" s="8" t="s">
        <v>66</v>
      </c>
      <c r="N132" s="8" t="s">
        <v>8379</v>
      </c>
      <c r="O132" s="8" t="s">
        <v>8380</v>
      </c>
      <c r="P132" s="48">
        <v>6</v>
      </c>
      <c r="Q132" s="8" t="s">
        <v>56</v>
      </c>
      <c r="R132" s="8">
        <v>4</v>
      </c>
      <c r="S132" s="8">
        <v>0</v>
      </c>
      <c r="T132" s="8" t="b">
        <v>0</v>
      </c>
      <c r="U132" s="8">
        <v>240</v>
      </c>
      <c r="V132" s="8">
        <v>221</v>
      </c>
      <c r="W132" s="8">
        <v>138</v>
      </c>
      <c r="X132" s="8">
        <v>0</v>
      </c>
      <c r="Y132" s="8">
        <v>0</v>
      </c>
      <c r="Z132" s="48">
        <v>-13</v>
      </c>
      <c r="AA132" s="8" t="s">
        <v>76</v>
      </c>
      <c r="AB132" s="8">
        <v>4</v>
      </c>
      <c r="AC132" s="8">
        <v>0</v>
      </c>
      <c r="AD132" s="8"/>
      <c r="AE132" s="8">
        <v>1</v>
      </c>
      <c r="AF132" s="8">
        <v>0</v>
      </c>
      <c r="AG132" s="8">
        <v>240</v>
      </c>
      <c r="AH132" s="9">
        <v>46200</v>
      </c>
      <c r="AI132" s="47">
        <v>46200.541666666664</v>
      </c>
      <c r="AJ132" s="47">
        <v>46200.54583333333</v>
      </c>
      <c r="AK132" s="47">
        <v>46200.708333333336</v>
      </c>
      <c r="AL132" s="47">
        <v>46200.699305555558</v>
      </c>
      <c r="AO132" s="24" t="s">
        <v>8326</v>
      </c>
      <c r="AP132" s="24" t="s">
        <v>53</v>
      </c>
      <c r="AQ132" s="24" t="s">
        <v>82</v>
      </c>
      <c r="AR132" s="24" t="s">
        <v>92</v>
      </c>
      <c r="AS132" s="24" t="s">
        <v>94</v>
      </c>
      <c r="AT132" s="24" t="s">
        <v>52</v>
      </c>
      <c r="AU132" s="49">
        <v>46174</v>
      </c>
      <c r="AV132" s="24" t="s">
        <v>8382</v>
      </c>
      <c r="AW132" s="24" t="s">
        <v>8384</v>
      </c>
      <c r="AX132" s="24" t="s">
        <v>8380</v>
      </c>
      <c r="AY132" s="24">
        <v>0</v>
      </c>
    </row>
    <row r="133" spans="2:51">
      <c r="B133" s="8" t="s">
        <v>8326</v>
      </c>
      <c r="C133" s="8" t="s">
        <v>49</v>
      </c>
      <c r="D133" s="9">
        <v>46174</v>
      </c>
      <c r="E133" s="8" t="s">
        <v>52</v>
      </c>
      <c r="F133" s="8" t="s">
        <v>77</v>
      </c>
      <c r="G133" s="8" t="s">
        <v>79</v>
      </c>
      <c r="H133" s="8" t="s">
        <v>53</v>
      </c>
      <c r="I133" s="8" t="s">
        <v>8384</v>
      </c>
      <c r="J133" s="61">
        <v>0</v>
      </c>
      <c r="K133" s="8">
        <v>1</v>
      </c>
      <c r="L133" s="8">
        <v>4</v>
      </c>
      <c r="M133" s="8" t="s">
        <v>80</v>
      </c>
      <c r="N133" s="8" t="s">
        <v>8379</v>
      </c>
      <c r="O133" s="8" t="s">
        <v>8380</v>
      </c>
      <c r="P133" s="48">
        <v>3</v>
      </c>
      <c r="Q133" s="8" t="s">
        <v>56</v>
      </c>
      <c r="R133" s="8">
        <v>4</v>
      </c>
      <c r="S133" s="8">
        <v>0</v>
      </c>
      <c r="T133" s="8" t="b">
        <v>0</v>
      </c>
      <c r="U133" s="8">
        <v>270</v>
      </c>
      <c r="V133" s="8">
        <v>245</v>
      </c>
      <c r="W133" s="8">
        <v>159</v>
      </c>
      <c r="X133" s="8">
        <v>0</v>
      </c>
      <c r="Y133" s="8">
        <v>0</v>
      </c>
      <c r="Z133" s="48">
        <v>-22</v>
      </c>
      <c r="AA133" s="8" t="s">
        <v>78</v>
      </c>
      <c r="AB133" s="8">
        <v>4</v>
      </c>
      <c r="AC133" s="8">
        <v>0</v>
      </c>
      <c r="AD133" s="8"/>
      <c r="AE133" s="8">
        <v>1</v>
      </c>
      <c r="AF133" s="8">
        <v>0</v>
      </c>
      <c r="AG133" s="8">
        <v>270</v>
      </c>
      <c r="AH133" s="9">
        <v>46174</v>
      </c>
      <c r="AI133" s="47">
        <v>46174.333333333336</v>
      </c>
      <c r="AJ133" s="47">
        <v>46174.335416666669</v>
      </c>
      <c r="AK133" s="47">
        <v>46174.520833333336</v>
      </c>
      <c r="AL133" s="47">
        <v>46174.505555555559</v>
      </c>
      <c r="AO133" s="24" t="s">
        <v>8326</v>
      </c>
      <c r="AP133" s="24" t="s">
        <v>53</v>
      </c>
      <c r="AQ133" s="24" t="s">
        <v>82</v>
      </c>
      <c r="AR133" s="24" t="s">
        <v>77</v>
      </c>
      <c r="AS133" s="24" t="s">
        <v>79</v>
      </c>
      <c r="AT133" s="24" t="s">
        <v>52</v>
      </c>
      <c r="AU133" s="49">
        <v>46174</v>
      </c>
      <c r="AV133" s="24" t="s">
        <v>8382</v>
      </c>
      <c r="AW133" s="24" t="s">
        <v>8384</v>
      </c>
      <c r="AX133" s="24" t="s">
        <v>8380</v>
      </c>
      <c r="AY133" s="24">
        <v>0</v>
      </c>
    </row>
    <row r="134" spans="2:51">
      <c r="B134" s="8" t="s">
        <v>8326</v>
      </c>
      <c r="C134" s="8" t="s">
        <v>49</v>
      </c>
      <c r="D134" s="9">
        <v>46174</v>
      </c>
      <c r="E134" s="8" t="s">
        <v>52</v>
      </c>
      <c r="F134" s="8" t="s">
        <v>77</v>
      </c>
      <c r="G134" s="8" t="s">
        <v>79</v>
      </c>
      <c r="H134" s="8" t="s">
        <v>53</v>
      </c>
      <c r="I134" s="8" t="s">
        <v>8384</v>
      </c>
      <c r="J134" s="61">
        <v>0</v>
      </c>
      <c r="K134" s="8">
        <v>1</v>
      </c>
      <c r="L134" s="8">
        <v>4</v>
      </c>
      <c r="M134" s="8" t="s">
        <v>80</v>
      </c>
      <c r="N134" s="8" t="s">
        <v>8384</v>
      </c>
      <c r="O134" s="8" t="s">
        <v>8380</v>
      </c>
      <c r="P134" s="48">
        <v>9</v>
      </c>
      <c r="Q134" s="8" t="s">
        <v>56</v>
      </c>
      <c r="R134" s="8">
        <v>4</v>
      </c>
      <c r="S134" s="8">
        <v>0</v>
      </c>
      <c r="T134" s="8" t="b">
        <v>0</v>
      </c>
      <c r="U134" s="8">
        <v>240</v>
      </c>
      <c r="V134" s="8">
        <v>221</v>
      </c>
      <c r="W134" s="8">
        <v>142</v>
      </c>
      <c r="X134" s="8">
        <v>0</v>
      </c>
      <c r="Y134" s="8">
        <v>0</v>
      </c>
      <c r="Z134" s="48">
        <v>-10</v>
      </c>
      <c r="AA134" s="8" t="s">
        <v>78</v>
      </c>
      <c r="AB134" s="8">
        <v>4</v>
      </c>
      <c r="AC134" s="8">
        <v>0</v>
      </c>
      <c r="AD134" s="8"/>
      <c r="AE134" s="8">
        <v>1</v>
      </c>
      <c r="AF134" s="8">
        <v>0</v>
      </c>
      <c r="AG134" s="8">
        <v>240</v>
      </c>
      <c r="AH134" s="9">
        <v>46177</v>
      </c>
      <c r="AI134" s="47">
        <v>46177.541666666664</v>
      </c>
      <c r="AJ134" s="47">
        <v>46177.54791666667</v>
      </c>
      <c r="AK134" s="47">
        <v>46177.708333333336</v>
      </c>
      <c r="AL134" s="47">
        <v>46177.701388888891</v>
      </c>
      <c r="AO134" s="24" t="s">
        <v>8326</v>
      </c>
      <c r="AP134" s="24" t="s">
        <v>53</v>
      </c>
      <c r="AQ134" s="24" t="s">
        <v>82</v>
      </c>
      <c r="AR134" s="24" t="s">
        <v>64</v>
      </c>
      <c r="AS134" s="24" t="s">
        <v>59</v>
      </c>
      <c r="AT134" s="24" t="s">
        <v>52</v>
      </c>
      <c r="AU134" s="49">
        <v>46174</v>
      </c>
      <c r="AV134" s="24" t="s">
        <v>8382</v>
      </c>
      <c r="AW134" s="24" t="s">
        <v>8384</v>
      </c>
      <c r="AX134" s="24" t="s">
        <v>8380</v>
      </c>
      <c r="AY134" s="24">
        <v>0</v>
      </c>
    </row>
    <row r="135" spans="2:51">
      <c r="B135" s="8" t="s">
        <v>8326</v>
      </c>
      <c r="C135" s="8" t="s">
        <v>49</v>
      </c>
      <c r="D135" s="9">
        <v>46174</v>
      </c>
      <c r="E135" s="8" t="s">
        <v>52</v>
      </c>
      <c r="F135" s="8" t="s">
        <v>77</v>
      </c>
      <c r="G135" s="8" t="s">
        <v>79</v>
      </c>
      <c r="H135" s="8" t="s">
        <v>53</v>
      </c>
      <c r="I135" s="8" t="s">
        <v>8378</v>
      </c>
      <c r="J135" s="61">
        <v>0</v>
      </c>
      <c r="K135" s="8">
        <v>1</v>
      </c>
      <c r="L135" s="8">
        <v>4</v>
      </c>
      <c r="M135" s="8" t="s">
        <v>80</v>
      </c>
      <c r="N135" s="8" t="s">
        <v>8379</v>
      </c>
      <c r="O135" s="8" t="s">
        <v>8380</v>
      </c>
      <c r="P135" s="48">
        <v>12</v>
      </c>
      <c r="Q135" s="8" t="s">
        <v>56</v>
      </c>
      <c r="R135" s="8">
        <v>4</v>
      </c>
      <c r="S135" s="8">
        <v>0</v>
      </c>
      <c r="T135" s="8" t="b">
        <v>0</v>
      </c>
      <c r="U135" s="8">
        <v>270</v>
      </c>
      <c r="V135" s="8">
        <v>235</v>
      </c>
      <c r="W135" s="8">
        <v>142</v>
      </c>
      <c r="X135" s="8">
        <v>0</v>
      </c>
      <c r="Y135" s="8">
        <v>0</v>
      </c>
      <c r="Z135" s="48">
        <v>-23</v>
      </c>
      <c r="AA135" s="8" t="s">
        <v>78</v>
      </c>
      <c r="AB135" s="8">
        <v>4</v>
      </c>
      <c r="AC135" s="8">
        <v>0</v>
      </c>
      <c r="AD135" s="8"/>
      <c r="AE135" s="8">
        <v>1</v>
      </c>
      <c r="AF135" s="8">
        <v>0</v>
      </c>
      <c r="AG135" s="8">
        <v>270</v>
      </c>
      <c r="AH135" s="9">
        <v>46178</v>
      </c>
      <c r="AI135" s="47">
        <v>46178.375</v>
      </c>
      <c r="AJ135" s="47">
        <v>46178.383333333331</v>
      </c>
      <c r="AK135" s="47">
        <v>46178.5625</v>
      </c>
      <c r="AL135" s="47">
        <v>46178.546527777777</v>
      </c>
      <c r="AO135" s="24" t="s">
        <v>8326</v>
      </c>
      <c r="AP135" s="24" t="s">
        <v>53</v>
      </c>
      <c r="AQ135" s="24" t="s">
        <v>82</v>
      </c>
      <c r="AR135" s="24" t="s">
        <v>64</v>
      </c>
      <c r="AS135" s="24" t="s">
        <v>62</v>
      </c>
      <c r="AT135" s="24" t="s">
        <v>52</v>
      </c>
      <c r="AU135" s="49">
        <v>46174</v>
      </c>
      <c r="AV135" s="24" t="s">
        <v>8382</v>
      </c>
      <c r="AW135" s="24" t="s">
        <v>8384</v>
      </c>
      <c r="AX135" s="24" t="s">
        <v>8380</v>
      </c>
      <c r="AY135" s="24">
        <v>0</v>
      </c>
    </row>
    <row r="136" spans="2:51">
      <c r="B136" s="8" t="s">
        <v>8326</v>
      </c>
      <c r="C136" s="8" t="s">
        <v>49</v>
      </c>
      <c r="D136" s="9">
        <v>46174</v>
      </c>
      <c r="E136" s="8" t="s">
        <v>52</v>
      </c>
      <c r="F136" s="8" t="s">
        <v>77</v>
      </c>
      <c r="G136" s="8" t="s">
        <v>79</v>
      </c>
      <c r="H136" s="8" t="s">
        <v>53</v>
      </c>
      <c r="I136" s="8" t="s">
        <v>8384</v>
      </c>
      <c r="J136" s="61">
        <v>0</v>
      </c>
      <c r="K136" s="8">
        <v>1</v>
      </c>
      <c r="L136" s="8">
        <v>4</v>
      </c>
      <c r="M136" s="8" t="s">
        <v>80</v>
      </c>
      <c r="N136" s="8" t="s">
        <v>8379</v>
      </c>
      <c r="O136" s="8" t="s">
        <v>8380</v>
      </c>
      <c r="P136" s="48">
        <v>2</v>
      </c>
      <c r="Q136" s="8" t="s">
        <v>56</v>
      </c>
      <c r="R136" s="8">
        <v>4</v>
      </c>
      <c r="S136" s="8">
        <v>0</v>
      </c>
      <c r="T136" s="8" t="b">
        <v>0</v>
      </c>
      <c r="U136" s="8">
        <v>240</v>
      </c>
      <c r="V136" s="8">
        <v>209</v>
      </c>
      <c r="W136" s="8">
        <v>123</v>
      </c>
      <c r="X136" s="8">
        <v>0</v>
      </c>
      <c r="Y136" s="8">
        <v>0</v>
      </c>
      <c r="Z136" s="48">
        <v>-29</v>
      </c>
      <c r="AA136" s="8" t="s">
        <v>78</v>
      </c>
      <c r="AB136" s="8">
        <v>4</v>
      </c>
      <c r="AC136" s="8">
        <v>0</v>
      </c>
      <c r="AD136" s="8"/>
      <c r="AE136" s="8">
        <v>1</v>
      </c>
      <c r="AF136" s="8">
        <v>0</v>
      </c>
      <c r="AG136" s="8">
        <v>240</v>
      </c>
      <c r="AH136" s="9">
        <v>46179</v>
      </c>
      <c r="AI136" s="47">
        <v>46179.354166666664</v>
      </c>
      <c r="AJ136" s="47">
        <v>46179.355555555558</v>
      </c>
      <c r="AK136" s="47">
        <v>46179.520833333336</v>
      </c>
      <c r="AL136" s="47">
        <v>46179.500694444447</v>
      </c>
      <c r="AO136" s="24" t="s">
        <v>8326</v>
      </c>
      <c r="AP136" s="24" t="s">
        <v>53</v>
      </c>
      <c r="AQ136" s="24" t="s">
        <v>82</v>
      </c>
      <c r="AR136" s="24" t="s">
        <v>64</v>
      </c>
      <c r="AS136" s="24" t="s">
        <v>54</v>
      </c>
      <c r="AT136" s="24" t="s">
        <v>52</v>
      </c>
      <c r="AU136" s="49">
        <v>46174</v>
      </c>
      <c r="AV136" s="24" t="s">
        <v>8382</v>
      </c>
      <c r="AW136" s="24" t="s">
        <v>8384</v>
      </c>
      <c r="AX136" s="24" t="s">
        <v>8380</v>
      </c>
      <c r="AY136" s="24">
        <v>0</v>
      </c>
    </row>
    <row r="137" spans="2:51">
      <c r="B137" s="8" t="s">
        <v>8326</v>
      </c>
      <c r="C137" s="8" t="s">
        <v>49</v>
      </c>
      <c r="D137" s="9">
        <v>46174</v>
      </c>
      <c r="E137" s="8" t="s">
        <v>52</v>
      </c>
      <c r="F137" s="8" t="s">
        <v>77</v>
      </c>
      <c r="G137" s="8" t="s">
        <v>79</v>
      </c>
      <c r="H137" s="8" t="s">
        <v>53</v>
      </c>
      <c r="I137" s="8" t="s">
        <v>8384</v>
      </c>
      <c r="J137" s="61">
        <v>0</v>
      </c>
      <c r="K137" s="8">
        <v>1</v>
      </c>
      <c r="L137" s="8">
        <v>4</v>
      </c>
      <c r="M137" s="8" t="s">
        <v>80</v>
      </c>
      <c r="N137" s="8" t="s">
        <v>8379</v>
      </c>
      <c r="O137" s="8" t="s">
        <v>8380</v>
      </c>
      <c r="P137" s="48">
        <v>9</v>
      </c>
      <c r="Q137" s="8" t="s">
        <v>56</v>
      </c>
      <c r="R137" s="8">
        <v>4</v>
      </c>
      <c r="S137" s="8">
        <v>0</v>
      </c>
      <c r="T137" s="8" t="b">
        <v>0</v>
      </c>
      <c r="U137" s="8">
        <v>540</v>
      </c>
      <c r="V137" s="8">
        <v>510</v>
      </c>
      <c r="W137" s="8">
        <v>385</v>
      </c>
      <c r="X137" s="8">
        <v>0</v>
      </c>
      <c r="Y137" s="8">
        <v>0</v>
      </c>
      <c r="Z137" s="48">
        <v>-21</v>
      </c>
      <c r="AA137" s="8" t="s">
        <v>78</v>
      </c>
      <c r="AB137" s="8">
        <v>4</v>
      </c>
      <c r="AC137" s="8">
        <v>0</v>
      </c>
      <c r="AD137" s="8"/>
      <c r="AE137" s="8">
        <v>1</v>
      </c>
      <c r="AF137" s="8">
        <v>0</v>
      </c>
      <c r="AG137" s="8">
        <v>540</v>
      </c>
      <c r="AH137" s="9">
        <v>46180</v>
      </c>
      <c r="AI137" s="47">
        <v>46180.3125</v>
      </c>
      <c r="AJ137" s="47">
        <v>46180.318749999999</v>
      </c>
      <c r="AK137" s="47">
        <v>46180.6875</v>
      </c>
      <c r="AL137" s="47">
        <v>46180.67291666667</v>
      </c>
      <c r="AO137" s="24" t="s">
        <v>8326</v>
      </c>
      <c r="AP137" s="24" t="s">
        <v>53</v>
      </c>
      <c r="AQ137" s="24" t="s">
        <v>82</v>
      </c>
      <c r="AR137" s="24" t="s">
        <v>64</v>
      </c>
      <c r="AS137" s="24" t="s">
        <v>57</v>
      </c>
      <c r="AT137" s="24" t="s">
        <v>52</v>
      </c>
      <c r="AU137" s="49">
        <v>46174</v>
      </c>
      <c r="AV137" s="24" t="s">
        <v>8382</v>
      </c>
      <c r="AW137" s="24" t="s">
        <v>8384</v>
      </c>
      <c r="AX137" s="24" t="s">
        <v>8380</v>
      </c>
      <c r="AY137" s="24">
        <v>0</v>
      </c>
    </row>
    <row r="138" spans="2:51">
      <c r="B138" s="8" t="s">
        <v>8326</v>
      </c>
      <c r="C138" s="8" t="s">
        <v>49</v>
      </c>
      <c r="D138" s="9">
        <v>46174</v>
      </c>
      <c r="E138" s="8" t="s">
        <v>52</v>
      </c>
      <c r="F138" s="8" t="s">
        <v>77</v>
      </c>
      <c r="G138" s="8" t="s">
        <v>79</v>
      </c>
      <c r="H138" s="8" t="s">
        <v>53</v>
      </c>
      <c r="I138" s="8" t="s">
        <v>8384</v>
      </c>
      <c r="J138" s="61">
        <v>0</v>
      </c>
      <c r="K138" s="8">
        <v>1</v>
      </c>
      <c r="L138" s="8">
        <v>4</v>
      </c>
      <c r="M138" s="8" t="s">
        <v>80</v>
      </c>
      <c r="N138" s="8" t="s">
        <v>8384</v>
      </c>
      <c r="O138" s="8" t="s">
        <v>8380</v>
      </c>
      <c r="P138" s="48">
        <v>6</v>
      </c>
      <c r="Q138" s="8" t="s">
        <v>56</v>
      </c>
      <c r="R138" s="8">
        <v>4</v>
      </c>
      <c r="S138" s="8">
        <v>0</v>
      </c>
      <c r="T138" s="8" t="b">
        <v>0</v>
      </c>
      <c r="U138" s="8">
        <v>180</v>
      </c>
      <c r="V138" s="8">
        <v>167</v>
      </c>
      <c r="W138" s="8">
        <v>95</v>
      </c>
      <c r="X138" s="8">
        <v>0</v>
      </c>
      <c r="Y138" s="8">
        <v>0</v>
      </c>
      <c r="Z138" s="48">
        <v>-7</v>
      </c>
      <c r="AA138" s="8" t="s">
        <v>78</v>
      </c>
      <c r="AB138" s="8">
        <v>4</v>
      </c>
      <c r="AC138" s="8">
        <v>0</v>
      </c>
      <c r="AD138" s="8"/>
      <c r="AE138" s="8">
        <v>1</v>
      </c>
      <c r="AF138" s="8">
        <v>0</v>
      </c>
      <c r="AG138" s="8">
        <v>180</v>
      </c>
      <c r="AH138" s="9">
        <v>46182</v>
      </c>
      <c r="AI138" s="47">
        <v>46182.354166666664</v>
      </c>
      <c r="AJ138" s="47">
        <v>46182.35833333333</v>
      </c>
      <c r="AK138" s="47">
        <v>46182.479166666664</v>
      </c>
      <c r="AL138" s="47">
        <v>46182.474305555559</v>
      </c>
      <c r="AO138" s="24" t="s">
        <v>8326</v>
      </c>
      <c r="AP138" s="24" t="s">
        <v>53</v>
      </c>
      <c r="AQ138" s="24" t="s">
        <v>82</v>
      </c>
      <c r="AR138" s="24" t="s">
        <v>64</v>
      </c>
      <c r="AS138" s="24" t="s">
        <v>68</v>
      </c>
      <c r="AT138" s="24" t="s">
        <v>52</v>
      </c>
      <c r="AU138" s="49">
        <v>46174</v>
      </c>
      <c r="AV138" s="24" t="s">
        <v>8382</v>
      </c>
      <c r="AW138" s="24" t="s">
        <v>8384</v>
      </c>
      <c r="AX138" s="24" t="s">
        <v>8380</v>
      </c>
      <c r="AY138" s="24">
        <v>0</v>
      </c>
    </row>
    <row r="139" spans="2:51">
      <c r="B139" s="8" t="s">
        <v>8326</v>
      </c>
      <c r="C139" s="8" t="s">
        <v>49</v>
      </c>
      <c r="D139" s="9">
        <v>46174</v>
      </c>
      <c r="E139" s="8" t="s">
        <v>52</v>
      </c>
      <c r="F139" s="8" t="s">
        <v>77</v>
      </c>
      <c r="G139" s="8" t="s">
        <v>79</v>
      </c>
      <c r="H139" s="8" t="s">
        <v>53</v>
      </c>
      <c r="I139" s="8" t="s">
        <v>8384</v>
      </c>
      <c r="J139" s="61">
        <v>0</v>
      </c>
      <c r="K139" s="8">
        <v>1</v>
      </c>
      <c r="L139" s="8">
        <v>4</v>
      </c>
      <c r="M139" s="8" t="s">
        <v>80</v>
      </c>
      <c r="N139" s="8" t="s">
        <v>8379</v>
      </c>
      <c r="O139" s="8" t="s">
        <v>8380</v>
      </c>
      <c r="P139" s="48">
        <v>5</v>
      </c>
      <c r="Q139" s="8" t="s">
        <v>56</v>
      </c>
      <c r="R139" s="8">
        <v>4</v>
      </c>
      <c r="S139" s="8">
        <v>0</v>
      </c>
      <c r="T139" s="8" t="b">
        <v>0</v>
      </c>
      <c r="U139" s="8">
        <v>540</v>
      </c>
      <c r="V139" s="8">
        <v>506</v>
      </c>
      <c r="W139" s="8">
        <v>368</v>
      </c>
      <c r="X139" s="8">
        <v>0</v>
      </c>
      <c r="Y139" s="8">
        <v>0</v>
      </c>
      <c r="Z139" s="48">
        <v>-29</v>
      </c>
      <c r="AA139" s="8" t="s">
        <v>78</v>
      </c>
      <c r="AB139" s="8">
        <v>4</v>
      </c>
      <c r="AC139" s="8">
        <v>0</v>
      </c>
      <c r="AD139" s="8"/>
      <c r="AE139" s="8">
        <v>1</v>
      </c>
      <c r="AF139" s="8">
        <v>0</v>
      </c>
      <c r="AG139" s="8">
        <v>540</v>
      </c>
      <c r="AH139" s="9">
        <v>46184</v>
      </c>
      <c r="AI139" s="47">
        <v>46184.375</v>
      </c>
      <c r="AJ139" s="47">
        <v>46184.378472222219</v>
      </c>
      <c r="AK139" s="47">
        <v>46184.75</v>
      </c>
      <c r="AL139" s="47">
        <v>46184.729861111111</v>
      </c>
      <c r="AO139" s="24" t="s">
        <v>8326</v>
      </c>
      <c r="AP139" s="24" t="s">
        <v>53</v>
      </c>
      <c r="AQ139" s="24" t="s">
        <v>82</v>
      </c>
      <c r="AR139" s="24" t="s">
        <v>64</v>
      </c>
      <c r="AS139" s="24" t="s">
        <v>67</v>
      </c>
      <c r="AT139" s="24" t="s">
        <v>52</v>
      </c>
      <c r="AU139" s="49">
        <v>46174</v>
      </c>
      <c r="AV139" s="24" t="s">
        <v>8382</v>
      </c>
      <c r="AW139" s="24" t="s">
        <v>8384</v>
      </c>
      <c r="AX139" s="24" t="s">
        <v>8380</v>
      </c>
      <c r="AY139" s="24">
        <v>0</v>
      </c>
    </row>
    <row r="140" spans="2:51">
      <c r="B140" s="8" t="s">
        <v>8326</v>
      </c>
      <c r="C140" s="8" t="s">
        <v>49</v>
      </c>
      <c r="D140" s="9">
        <v>46174</v>
      </c>
      <c r="E140" s="8" t="s">
        <v>52</v>
      </c>
      <c r="F140" s="8" t="s">
        <v>77</v>
      </c>
      <c r="G140" s="8" t="s">
        <v>79</v>
      </c>
      <c r="H140" s="8" t="s">
        <v>53</v>
      </c>
      <c r="I140" s="8" t="s">
        <v>8384</v>
      </c>
      <c r="J140" s="61">
        <v>0</v>
      </c>
      <c r="K140" s="8">
        <v>1</v>
      </c>
      <c r="L140" s="8">
        <v>4</v>
      </c>
      <c r="M140" s="8" t="s">
        <v>80</v>
      </c>
      <c r="N140" s="8" t="s">
        <v>8379</v>
      </c>
      <c r="O140" s="8" t="s">
        <v>8380</v>
      </c>
      <c r="P140" s="48">
        <v>5</v>
      </c>
      <c r="Q140" s="8" t="s">
        <v>56</v>
      </c>
      <c r="R140" s="8">
        <v>4</v>
      </c>
      <c r="S140" s="8">
        <v>0</v>
      </c>
      <c r="T140" s="8" t="b">
        <v>0</v>
      </c>
      <c r="U140" s="8">
        <v>270</v>
      </c>
      <c r="V140" s="8">
        <v>254</v>
      </c>
      <c r="W140" s="8">
        <v>163</v>
      </c>
      <c r="X140" s="8">
        <v>0</v>
      </c>
      <c r="Y140" s="8">
        <v>0</v>
      </c>
      <c r="Z140" s="48">
        <v>-11</v>
      </c>
      <c r="AA140" s="8" t="s">
        <v>78</v>
      </c>
      <c r="AB140" s="8">
        <v>4</v>
      </c>
      <c r="AC140" s="8">
        <v>0</v>
      </c>
      <c r="AD140" s="8"/>
      <c r="AE140" s="8">
        <v>1</v>
      </c>
      <c r="AF140" s="8">
        <v>0</v>
      </c>
      <c r="AG140" s="8">
        <v>270</v>
      </c>
      <c r="AH140" s="9">
        <v>46185</v>
      </c>
      <c r="AI140" s="47">
        <v>46185.354166666664</v>
      </c>
      <c r="AJ140" s="47">
        <v>46185.357638888891</v>
      </c>
      <c r="AK140" s="47">
        <v>46185.541666666664</v>
      </c>
      <c r="AL140" s="47">
        <v>46185.53402777778</v>
      </c>
      <c r="AO140" s="24" t="s">
        <v>8326</v>
      </c>
      <c r="AP140" s="24" t="s">
        <v>53</v>
      </c>
      <c r="AQ140" s="24" t="s">
        <v>82</v>
      </c>
      <c r="AR140" s="24" t="s">
        <v>92</v>
      </c>
      <c r="AS140" s="24" t="s">
        <v>94</v>
      </c>
      <c r="AT140" s="24" t="s">
        <v>52</v>
      </c>
      <c r="AU140" s="49">
        <v>46174</v>
      </c>
      <c r="AV140" s="24" t="s">
        <v>8378</v>
      </c>
      <c r="AW140" s="24" t="s">
        <v>8379</v>
      </c>
      <c r="AX140" s="24" t="s">
        <v>8380</v>
      </c>
      <c r="AY140" s="24">
        <v>1</v>
      </c>
    </row>
    <row r="141" spans="2:51">
      <c r="B141" s="8" t="s">
        <v>8326</v>
      </c>
      <c r="C141" s="8" t="s">
        <v>49</v>
      </c>
      <c r="D141" s="9">
        <v>46174</v>
      </c>
      <c r="E141" s="8" t="s">
        <v>52</v>
      </c>
      <c r="F141" s="8" t="s">
        <v>77</v>
      </c>
      <c r="G141" s="8" t="s">
        <v>79</v>
      </c>
      <c r="H141" s="8" t="s">
        <v>53</v>
      </c>
      <c r="I141" s="8" t="s">
        <v>8384</v>
      </c>
      <c r="J141" s="61">
        <v>0</v>
      </c>
      <c r="K141" s="8">
        <v>1</v>
      </c>
      <c r="L141" s="8">
        <v>4</v>
      </c>
      <c r="M141" s="8" t="s">
        <v>80</v>
      </c>
      <c r="N141" s="8" t="s">
        <v>8384</v>
      </c>
      <c r="O141" s="8" t="s">
        <v>8380</v>
      </c>
      <c r="P141" s="48">
        <v>8</v>
      </c>
      <c r="Q141" s="8" t="s">
        <v>56</v>
      </c>
      <c r="R141" s="8">
        <v>4</v>
      </c>
      <c r="S141" s="8">
        <v>0</v>
      </c>
      <c r="T141" s="8" t="b">
        <v>0</v>
      </c>
      <c r="U141" s="8">
        <v>210</v>
      </c>
      <c r="V141" s="8">
        <v>192</v>
      </c>
      <c r="W141" s="8">
        <v>107</v>
      </c>
      <c r="X141" s="8">
        <v>0</v>
      </c>
      <c r="Y141" s="8">
        <v>0</v>
      </c>
      <c r="Z141" s="48">
        <v>-10</v>
      </c>
      <c r="AA141" s="8" t="s">
        <v>78</v>
      </c>
      <c r="AB141" s="8">
        <v>4</v>
      </c>
      <c r="AC141" s="8">
        <v>0</v>
      </c>
      <c r="AD141" s="8"/>
      <c r="AE141" s="8">
        <v>1</v>
      </c>
      <c r="AF141" s="8">
        <v>0</v>
      </c>
      <c r="AG141" s="8">
        <v>210</v>
      </c>
      <c r="AH141" s="9">
        <v>46186</v>
      </c>
      <c r="AI141" s="47">
        <v>46186.354166666664</v>
      </c>
      <c r="AJ141" s="47">
        <v>46186.359722222223</v>
      </c>
      <c r="AK141" s="47">
        <v>46186.5</v>
      </c>
      <c r="AL141" s="47">
        <v>46186.493055555555</v>
      </c>
      <c r="AO141" s="24" t="s">
        <v>8326</v>
      </c>
      <c r="AP141" s="24" t="s">
        <v>53</v>
      </c>
      <c r="AQ141" s="24" t="s">
        <v>82</v>
      </c>
      <c r="AR141" s="24" t="s">
        <v>64</v>
      </c>
      <c r="AS141" s="24" t="s">
        <v>54</v>
      </c>
      <c r="AT141" s="24" t="s">
        <v>52</v>
      </c>
      <c r="AU141" s="49">
        <v>46174</v>
      </c>
      <c r="AV141" s="24" t="s">
        <v>8378</v>
      </c>
      <c r="AW141" s="24" t="s">
        <v>8379</v>
      </c>
      <c r="AX141" s="24" t="s">
        <v>8380</v>
      </c>
      <c r="AY141" s="24">
        <v>2</v>
      </c>
    </row>
    <row r="142" spans="2:51">
      <c r="B142" s="8" t="s">
        <v>8326</v>
      </c>
      <c r="C142" s="8" t="s">
        <v>49</v>
      </c>
      <c r="D142" s="9">
        <v>46174</v>
      </c>
      <c r="E142" s="8" t="s">
        <v>52</v>
      </c>
      <c r="F142" s="8" t="s">
        <v>77</v>
      </c>
      <c r="G142" s="8" t="s">
        <v>79</v>
      </c>
      <c r="H142" s="8" t="s">
        <v>53</v>
      </c>
      <c r="I142" s="8" t="s">
        <v>8384</v>
      </c>
      <c r="J142" s="61">
        <v>0</v>
      </c>
      <c r="K142" s="8">
        <v>1</v>
      </c>
      <c r="L142" s="8">
        <v>4</v>
      </c>
      <c r="M142" s="8" t="s">
        <v>80</v>
      </c>
      <c r="N142" s="8" t="s">
        <v>8379</v>
      </c>
      <c r="O142" s="8" t="s">
        <v>8380</v>
      </c>
      <c r="P142" s="48">
        <v>8</v>
      </c>
      <c r="Q142" s="8" t="s">
        <v>56</v>
      </c>
      <c r="R142" s="8">
        <v>4</v>
      </c>
      <c r="S142" s="8">
        <v>0</v>
      </c>
      <c r="T142" s="8" t="b">
        <v>0</v>
      </c>
      <c r="U142" s="8">
        <v>540</v>
      </c>
      <c r="V142" s="8">
        <v>501</v>
      </c>
      <c r="W142" s="8">
        <v>352</v>
      </c>
      <c r="X142" s="8">
        <v>0</v>
      </c>
      <c r="Y142" s="8">
        <v>0</v>
      </c>
      <c r="Z142" s="48">
        <v>-31</v>
      </c>
      <c r="AA142" s="8" t="s">
        <v>78</v>
      </c>
      <c r="AB142" s="8">
        <v>4</v>
      </c>
      <c r="AC142" s="8">
        <v>0</v>
      </c>
      <c r="AD142" s="8"/>
      <c r="AE142" s="8">
        <v>1</v>
      </c>
      <c r="AF142" s="8">
        <v>0</v>
      </c>
      <c r="AG142" s="8">
        <v>540</v>
      </c>
      <c r="AH142" s="9">
        <v>46189</v>
      </c>
      <c r="AI142" s="47">
        <v>46189.354166666664</v>
      </c>
      <c r="AJ142" s="47">
        <v>46189.359722222223</v>
      </c>
      <c r="AK142" s="47">
        <v>46189.729166666664</v>
      </c>
      <c r="AL142" s="47">
        <v>46189.707638888889</v>
      </c>
      <c r="AO142" s="24" t="s">
        <v>8326</v>
      </c>
      <c r="AP142" s="24" t="s">
        <v>53</v>
      </c>
      <c r="AQ142" s="24" t="s">
        <v>82</v>
      </c>
      <c r="AR142" s="24" t="s">
        <v>64</v>
      </c>
      <c r="AS142" s="24" t="s">
        <v>62</v>
      </c>
      <c r="AT142" s="24" t="s">
        <v>52</v>
      </c>
      <c r="AU142" s="49">
        <v>46174</v>
      </c>
      <c r="AV142" s="24" t="s">
        <v>8378</v>
      </c>
      <c r="AW142" s="24" t="s">
        <v>8379</v>
      </c>
      <c r="AX142" s="24" t="s">
        <v>8380</v>
      </c>
      <c r="AY142" s="24">
        <v>1</v>
      </c>
    </row>
    <row r="143" spans="2:51">
      <c r="B143" s="8" t="s">
        <v>8326</v>
      </c>
      <c r="C143" s="8" t="s">
        <v>49</v>
      </c>
      <c r="D143" s="9">
        <v>46174</v>
      </c>
      <c r="E143" s="8" t="s">
        <v>52</v>
      </c>
      <c r="F143" s="8" t="s">
        <v>77</v>
      </c>
      <c r="G143" s="8" t="s">
        <v>79</v>
      </c>
      <c r="H143" s="8" t="s">
        <v>53</v>
      </c>
      <c r="I143" s="8" t="s">
        <v>8378</v>
      </c>
      <c r="J143" s="61">
        <v>0</v>
      </c>
      <c r="K143" s="8">
        <v>1</v>
      </c>
      <c r="L143" s="8">
        <v>4</v>
      </c>
      <c r="M143" s="8" t="s">
        <v>80</v>
      </c>
      <c r="N143" s="8" t="s">
        <v>8379</v>
      </c>
      <c r="O143" s="8" t="s">
        <v>8380</v>
      </c>
      <c r="P143" s="48">
        <v>12</v>
      </c>
      <c r="Q143" s="8" t="s">
        <v>56</v>
      </c>
      <c r="R143" s="8">
        <v>4</v>
      </c>
      <c r="S143" s="8">
        <v>0</v>
      </c>
      <c r="T143" s="8" t="b">
        <v>0</v>
      </c>
      <c r="U143" s="8">
        <v>480</v>
      </c>
      <c r="V143" s="8">
        <v>446</v>
      </c>
      <c r="W143" s="8">
        <v>326</v>
      </c>
      <c r="X143" s="8">
        <v>0</v>
      </c>
      <c r="Y143" s="8">
        <v>0</v>
      </c>
      <c r="Z143" s="48">
        <v>-22</v>
      </c>
      <c r="AA143" s="8" t="s">
        <v>78</v>
      </c>
      <c r="AB143" s="8">
        <v>4</v>
      </c>
      <c r="AC143" s="8">
        <v>0</v>
      </c>
      <c r="AD143" s="8"/>
      <c r="AE143" s="8">
        <v>1</v>
      </c>
      <c r="AF143" s="8">
        <v>0</v>
      </c>
      <c r="AG143" s="8">
        <v>480</v>
      </c>
      <c r="AH143" s="9">
        <v>46192</v>
      </c>
      <c r="AI143" s="47">
        <v>46192.333333333336</v>
      </c>
      <c r="AJ143" s="47">
        <v>46192.341666666667</v>
      </c>
      <c r="AK143" s="47">
        <v>46192.666666666664</v>
      </c>
      <c r="AL143" s="47">
        <v>46192.651388888888</v>
      </c>
      <c r="AO143" s="24" t="s">
        <v>8326</v>
      </c>
      <c r="AP143" s="24" t="s">
        <v>53</v>
      </c>
      <c r="AQ143" s="24" t="s">
        <v>82</v>
      </c>
      <c r="AR143" s="24" t="s">
        <v>64</v>
      </c>
      <c r="AS143" s="24" t="s">
        <v>59</v>
      </c>
      <c r="AT143" s="24" t="s">
        <v>52</v>
      </c>
      <c r="AU143" s="49">
        <v>46174</v>
      </c>
      <c r="AV143" s="24" t="s">
        <v>8378</v>
      </c>
      <c r="AW143" s="24" t="s">
        <v>8379</v>
      </c>
      <c r="AX143" s="24" t="s">
        <v>8380</v>
      </c>
      <c r="AY143" s="24">
        <v>2</v>
      </c>
    </row>
    <row r="144" spans="2:51">
      <c r="B144" s="8" t="s">
        <v>8326</v>
      </c>
      <c r="C144" s="8" t="s">
        <v>49</v>
      </c>
      <c r="D144" s="9">
        <v>46174</v>
      </c>
      <c r="E144" s="8" t="s">
        <v>52</v>
      </c>
      <c r="F144" s="8" t="s">
        <v>77</v>
      </c>
      <c r="G144" s="8" t="s">
        <v>79</v>
      </c>
      <c r="H144" s="8" t="s">
        <v>53</v>
      </c>
      <c r="I144" s="8" t="s">
        <v>8384</v>
      </c>
      <c r="J144" s="61">
        <v>0</v>
      </c>
      <c r="K144" s="8">
        <v>1</v>
      </c>
      <c r="L144" s="8">
        <v>4</v>
      </c>
      <c r="M144" s="8" t="s">
        <v>80</v>
      </c>
      <c r="N144" s="8" t="s">
        <v>8379</v>
      </c>
      <c r="O144" s="8" t="s">
        <v>8380</v>
      </c>
      <c r="P144" s="48">
        <v>7</v>
      </c>
      <c r="Q144" s="8" t="s">
        <v>56</v>
      </c>
      <c r="R144" s="8">
        <v>4</v>
      </c>
      <c r="S144" s="8">
        <v>0</v>
      </c>
      <c r="T144" s="8" t="b">
        <v>0</v>
      </c>
      <c r="U144" s="8">
        <v>240</v>
      </c>
      <c r="V144" s="8">
        <v>222</v>
      </c>
      <c r="W144" s="8">
        <v>132</v>
      </c>
      <c r="X144" s="8">
        <v>0</v>
      </c>
      <c r="Y144" s="8">
        <v>0</v>
      </c>
      <c r="Z144" s="48">
        <v>-11</v>
      </c>
      <c r="AA144" s="8" t="s">
        <v>78</v>
      </c>
      <c r="AB144" s="8">
        <v>4</v>
      </c>
      <c r="AC144" s="8">
        <v>0</v>
      </c>
      <c r="AD144" s="8"/>
      <c r="AE144" s="8">
        <v>1</v>
      </c>
      <c r="AF144" s="8">
        <v>0</v>
      </c>
      <c r="AG144" s="8">
        <v>240</v>
      </c>
      <c r="AH144" s="9">
        <v>46193</v>
      </c>
      <c r="AI144" s="47">
        <v>46193.333333333336</v>
      </c>
      <c r="AJ144" s="47">
        <v>46193.338194444441</v>
      </c>
      <c r="AK144" s="47">
        <v>46193.5</v>
      </c>
      <c r="AL144" s="47">
        <v>46193.492361111108</v>
      </c>
      <c r="AO144" s="24" t="s">
        <v>8326</v>
      </c>
      <c r="AP144" s="24" t="s">
        <v>53</v>
      </c>
      <c r="AQ144" s="24" t="s">
        <v>82</v>
      </c>
      <c r="AR144" s="24" t="s">
        <v>64</v>
      </c>
      <c r="AS144" s="24" t="s">
        <v>68</v>
      </c>
      <c r="AT144" s="24" t="s">
        <v>52</v>
      </c>
      <c r="AU144" s="49">
        <v>46174</v>
      </c>
      <c r="AV144" s="24" t="s">
        <v>8378</v>
      </c>
      <c r="AW144" s="24" t="s">
        <v>8379</v>
      </c>
      <c r="AX144" s="24" t="s">
        <v>8380</v>
      </c>
      <c r="AY144" s="24">
        <v>4</v>
      </c>
    </row>
    <row r="145" spans="2:51">
      <c r="B145" s="8" t="s">
        <v>8326</v>
      </c>
      <c r="C145" s="8" t="s">
        <v>49</v>
      </c>
      <c r="D145" s="9">
        <v>46174</v>
      </c>
      <c r="E145" s="8" t="s">
        <v>52</v>
      </c>
      <c r="F145" s="8" t="s">
        <v>77</v>
      </c>
      <c r="G145" s="8" t="s">
        <v>79</v>
      </c>
      <c r="H145" s="8" t="s">
        <v>53</v>
      </c>
      <c r="I145" s="8" t="s">
        <v>8384</v>
      </c>
      <c r="J145" s="61">
        <v>0</v>
      </c>
      <c r="K145" s="8">
        <v>1</v>
      </c>
      <c r="L145" s="8">
        <v>4</v>
      </c>
      <c r="M145" s="8" t="s">
        <v>80</v>
      </c>
      <c r="N145" s="8" t="s">
        <v>8379</v>
      </c>
      <c r="O145" s="8" t="s">
        <v>8380</v>
      </c>
      <c r="P145" s="48">
        <v>7</v>
      </c>
      <c r="Q145" s="8" t="s">
        <v>56</v>
      </c>
      <c r="R145" s="8">
        <v>4</v>
      </c>
      <c r="S145" s="8">
        <v>0</v>
      </c>
      <c r="T145" s="8" t="b">
        <v>0</v>
      </c>
      <c r="U145" s="8">
        <v>270</v>
      </c>
      <c r="V145" s="8">
        <v>229</v>
      </c>
      <c r="W145" s="8">
        <v>130</v>
      </c>
      <c r="X145" s="8">
        <v>0</v>
      </c>
      <c r="Y145" s="8">
        <v>0</v>
      </c>
      <c r="Z145" s="48">
        <v>-34</v>
      </c>
      <c r="AA145" s="8" t="s">
        <v>78</v>
      </c>
      <c r="AB145" s="8">
        <v>4</v>
      </c>
      <c r="AC145" s="8">
        <v>0</v>
      </c>
      <c r="AD145" s="8"/>
      <c r="AE145" s="8">
        <v>1</v>
      </c>
      <c r="AF145" s="8">
        <v>0</v>
      </c>
      <c r="AG145" s="8">
        <v>270</v>
      </c>
      <c r="AH145" s="9">
        <v>46196</v>
      </c>
      <c r="AI145" s="47">
        <v>46196.5625</v>
      </c>
      <c r="AJ145" s="47">
        <v>46196.567361111112</v>
      </c>
      <c r="AK145" s="47">
        <v>46196.75</v>
      </c>
      <c r="AL145" s="47">
        <v>46196.726388888892</v>
      </c>
      <c r="AO145" s="24" t="s">
        <v>8326</v>
      </c>
      <c r="AP145" s="24" t="s">
        <v>53</v>
      </c>
      <c r="AQ145" s="24" t="s">
        <v>82</v>
      </c>
      <c r="AR145" s="24" t="s">
        <v>64</v>
      </c>
      <c r="AS145" s="24" t="s">
        <v>67</v>
      </c>
      <c r="AT145" s="24" t="s">
        <v>52</v>
      </c>
      <c r="AU145" s="49">
        <v>46174</v>
      </c>
      <c r="AV145" s="24" t="s">
        <v>8378</v>
      </c>
      <c r="AW145" s="24" t="s">
        <v>8379</v>
      </c>
      <c r="AX145" s="24" t="s">
        <v>8380</v>
      </c>
      <c r="AY145" s="24">
        <v>4</v>
      </c>
    </row>
    <row r="146" spans="2:51">
      <c r="B146" s="8" t="s">
        <v>8326</v>
      </c>
      <c r="C146" s="8" t="s">
        <v>49</v>
      </c>
      <c r="D146" s="9">
        <v>46174</v>
      </c>
      <c r="E146" s="8" t="s">
        <v>52</v>
      </c>
      <c r="F146" s="8" t="s">
        <v>77</v>
      </c>
      <c r="G146" s="8" t="s">
        <v>79</v>
      </c>
      <c r="H146" s="8" t="s">
        <v>53</v>
      </c>
      <c r="I146" s="8" t="s">
        <v>8384</v>
      </c>
      <c r="J146" s="61">
        <v>0</v>
      </c>
      <c r="K146" s="8">
        <v>1</v>
      </c>
      <c r="L146" s="8">
        <v>4</v>
      </c>
      <c r="M146" s="8" t="s">
        <v>80</v>
      </c>
      <c r="N146" s="8" t="s">
        <v>8379</v>
      </c>
      <c r="O146" s="8" t="s">
        <v>8380</v>
      </c>
      <c r="P146" s="48">
        <v>5</v>
      </c>
      <c r="Q146" s="8" t="s">
        <v>56</v>
      </c>
      <c r="R146" s="8">
        <v>4</v>
      </c>
      <c r="S146" s="8">
        <v>0</v>
      </c>
      <c r="T146" s="8" t="b">
        <v>0</v>
      </c>
      <c r="U146" s="8">
        <v>480</v>
      </c>
      <c r="V146" s="8">
        <v>437</v>
      </c>
      <c r="W146" s="8">
        <v>331</v>
      </c>
      <c r="X146" s="8">
        <v>0</v>
      </c>
      <c r="Y146" s="8">
        <v>0</v>
      </c>
      <c r="Z146" s="48">
        <v>-38</v>
      </c>
      <c r="AA146" s="8" t="s">
        <v>78</v>
      </c>
      <c r="AB146" s="8">
        <v>4</v>
      </c>
      <c r="AC146" s="8">
        <v>0</v>
      </c>
      <c r="AD146" s="8"/>
      <c r="AE146" s="8">
        <v>1</v>
      </c>
      <c r="AF146" s="8">
        <v>0</v>
      </c>
      <c r="AG146" s="8">
        <v>480</v>
      </c>
      <c r="AH146" s="9">
        <v>46197</v>
      </c>
      <c r="AI146" s="47">
        <v>46197.333333333336</v>
      </c>
      <c r="AJ146" s="47">
        <v>46197.336805555555</v>
      </c>
      <c r="AK146" s="47">
        <v>46197.666666666664</v>
      </c>
      <c r="AL146" s="47">
        <v>46197.640277777777</v>
      </c>
      <c r="AO146" s="24" t="s">
        <v>8326</v>
      </c>
      <c r="AP146" s="24" t="s">
        <v>53</v>
      </c>
      <c r="AQ146" s="24" t="s">
        <v>82</v>
      </c>
      <c r="AR146" s="24" t="s">
        <v>64</v>
      </c>
      <c r="AS146" s="24" t="s">
        <v>57</v>
      </c>
      <c r="AT146" s="24" t="s">
        <v>52</v>
      </c>
      <c r="AU146" s="49">
        <v>46174</v>
      </c>
      <c r="AV146" s="24" t="s">
        <v>8378</v>
      </c>
      <c r="AW146" s="24" t="s">
        <v>8379</v>
      </c>
      <c r="AX146" s="24" t="s">
        <v>8380</v>
      </c>
      <c r="AY146" s="24">
        <v>5</v>
      </c>
    </row>
    <row r="147" spans="2:51">
      <c r="B147" s="8" t="s">
        <v>8326</v>
      </c>
      <c r="C147" s="8" t="s">
        <v>49</v>
      </c>
      <c r="D147" s="9">
        <v>46174</v>
      </c>
      <c r="E147" s="8" t="s">
        <v>52</v>
      </c>
      <c r="F147" s="8" t="s">
        <v>77</v>
      </c>
      <c r="G147" s="8" t="s">
        <v>79</v>
      </c>
      <c r="H147" s="8" t="s">
        <v>53</v>
      </c>
      <c r="I147" s="8" t="s">
        <v>8384</v>
      </c>
      <c r="J147" s="61">
        <v>0</v>
      </c>
      <c r="K147" s="8">
        <v>1</v>
      </c>
      <c r="L147" s="8">
        <v>4</v>
      </c>
      <c r="M147" s="8" t="s">
        <v>80</v>
      </c>
      <c r="N147" s="8" t="s">
        <v>8379</v>
      </c>
      <c r="O147" s="8" t="s">
        <v>8380</v>
      </c>
      <c r="P147" s="48">
        <v>2</v>
      </c>
      <c r="Q147" s="8" t="s">
        <v>56</v>
      </c>
      <c r="R147" s="8">
        <v>4</v>
      </c>
      <c r="S147" s="8">
        <v>0</v>
      </c>
      <c r="T147" s="8" t="b">
        <v>0</v>
      </c>
      <c r="U147" s="8">
        <v>480</v>
      </c>
      <c r="V147" s="8">
        <v>451</v>
      </c>
      <c r="W147" s="8">
        <v>325</v>
      </c>
      <c r="X147" s="8">
        <v>0</v>
      </c>
      <c r="Y147" s="8">
        <v>0</v>
      </c>
      <c r="Z147" s="48">
        <v>-27</v>
      </c>
      <c r="AA147" s="8" t="s">
        <v>78</v>
      </c>
      <c r="AB147" s="8">
        <v>4</v>
      </c>
      <c r="AC147" s="8">
        <v>0</v>
      </c>
      <c r="AD147" s="8"/>
      <c r="AE147" s="8">
        <v>1</v>
      </c>
      <c r="AF147" s="8">
        <v>0</v>
      </c>
      <c r="AG147" s="8">
        <v>480</v>
      </c>
      <c r="AH147" s="9">
        <v>46198</v>
      </c>
      <c r="AI147" s="47">
        <v>46198.354166666664</v>
      </c>
      <c r="AJ147" s="47">
        <v>46198.355555555558</v>
      </c>
      <c r="AK147" s="47">
        <v>46198.6875</v>
      </c>
      <c r="AL147" s="47">
        <v>46198.668749999997</v>
      </c>
      <c r="AO147" s="24" t="s">
        <v>8326</v>
      </c>
      <c r="AP147" s="24" t="s">
        <v>53</v>
      </c>
      <c r="AQ147" s="24" t="s">
        <v>82</v>
      </c>
      <c r="AR147" s="24" t="s">
        <v>77</v>
      </c>
      <c r="AS147" s="24" t="s">
        <v>79</v>
      </c>
      <c r="AT147" s="24" t="s">
        <v>52</v>
      </c>
      <c r="AU147" s="49">
        <v>46174</v>
      </c>
      <c r="AV147" s="24" t="s">
        <v>8378</v>
      </c>
      <c r="AW147" s="24" t="s">
        <v>8379</v>
      </c>
      <c r="AX147" s="24" t="s">
        <v>8380</v>
      </c>
      <c r="AY147" s="24">
        <v>2</v>
      </c>
    </row>
    <row r="148" spans="2:51">
      <c r="B148" s="8" t="s">
        <v>8326</v>
      </c>
      <c r="C148" s="8" t="s">
        <v>49</v>
      </c>
      <c r="D148" s="9">
        <v>46174</v>
      </c>
      <c r="E148" s="8" t="s">
        <v>52</v>
      </c>
      <c r="F148" s="8" t="s">
        <v>77</v>
      </c>
      <c r="G148" s="8" t="s">
        <v>79</v>
      </c>
      <c r="H148" s="8" t="s">
        <v>53</v>
      </c>
      <c r="I148" s="8" t="s">
        <v>8384</v>
      </c>
      <c r="J148" s="61">
        <v>0</v>
      </c>
      <c r="K148" s="8">
        <v>1</v>
      </c>
      <c r="L148" s="8">
        <v>4</v>
      </c>
      <c r="M148" s="8" t="s">
        <v>80</v>
      </c>
      <c r="N148" s="8" t="s">
        <v>8379</v>
      </c>
      <c r="O148" s="8" t="s">
        <v>8380</v>
      </c>
      <c r="P148" s="48">
        <v>6</v>
      </c>
      <c r="Q148" s="8" t="s">
        <v>56</v>
      </c>
      <c r="R148" s="8">
        <v>4</v>
      </c>
      <c r="S148" s="8">
        <v>0</v>
      </c>
      <c r="T148" s="8" t="b">
        <v>0</v>
      </c>
      <c r="U148" s="8">
        <v>210</v>
      </c>
      <c r="V148" s="8">
        <v>187</v>
      </c>
      <c r="W148" s="8">
        <v>113</v>
      </c>
      <c r="X148" s="8">
        <v>0</v>
      </c>
      <c r="Y148" s="8">
        <v>0</v>
      </c>
      <c r="Z148" s="48">
        <v>-17</v>
      </c>
      <c r="AA148" s="8" t="s">
        <v>78</v>
      </c>
      <c r="AB148" s="8">
        <v>4</v>
      </c>
      <c r="AC148" s="8">
        <v>0</v>
      </c>
      <c r="AD148" s="8"/>
      <c r="AE148" s="8">
        <v>1</v>
      </c>
      <c r="AF148" s="8">
        <v>0</v>
      </c>
      <c r="AG148" s="8">
        <v>210</v>
      </c>
      <c r="AH148" s="9">
        <v>46203</v>
      </c>
      <c r="AI148" s="47">
        <v>46203.354166666664</v>
      </c>
      <c r="AJ148" s="47">
        <v>46203.35833333333</v>
      </c>
      <c r="AK148" s="47">
        <v>46203.5</v>
      </c>
      <c r="AL148" s="47">
        <v>46203.488194444442</v>
      </c>
      <c r="AO148" s="24" t="s">
        <v>8326</v>
      </c>
      <c r="AP148" s="24" t="s">
        <v>53</v>
      </c>
      <c r="AQ148" s="24" t="s">
        <v>82</v>
      </c>
      <c r="AR148" s="24" t="s">
        <v>64</v>
      </c>
      <c r="AS148" s="24" t="s">
        <v>59</v>
      </c>
      <c r="AT148" s="24" t="s">
        <v>52</v>
      </c>
      <c r="AU148" s="49">
        <v>46174</v>
      </c>
      <c r="AV148" s="24" t="s">
        <v>8378</v>
      </c>
      <c r="AW148" s="24" t="s">
        <v>8383</v>
      </c>
      <c r="AX148" s="24" t="s">
        <v>8380</v>
      </c>
      <c r="AY148" s="24">
        <v>0</v>
      </c>
    </row>
    <row r="149" spans="2:51">
      <c r="B149" s="8" t="s">
        <v>8326</v>
      </c>
      <c r="C149" s="8" t="s">
        <v>49</v>
      </c>
      <c r="D149" s="9">
        <v>46174</v>
      </c>
      <c r="E149" s="8" t="s">
        <v>52</v>
      </c>
      <c r="F149" s="8" t="s">
        <v>77</v>
      </c>
      <c r="G149" s="8" t="s">
        <v>79</v>
      </c>
      <c r="H149" s="8" t="s">
        <v>53</v>
      </c>
      <c r="I149" s="8" t="s">
        <v>8384</v>
      </c>
      <c r="J149" s="61">
        <v>0</v>
      </c>
      <c r="K149" s="8">
        <v>1</v>
      </c>
      <c r="L149" s="8">
        <v>4</v>
      </c>
      <c r="M149" s="8" t="s">
        <v>80</v>
      </c>
      <c r="N149" s="8" t="s">
        <v>8379</v>
      </c>
      <c r="O149" s="8" t="s">
        <v>8380</v>
      </c>
      <c r="P149" s="48">
        <v>6</v>
      </c>
      <c r="Q149" s="8" t="s">
        <v>56</v>
      </c>
      <c r="R149" s="8">
        <v>4</v>
      </c>
      <c r="S149" s="8">
        <v>0</v>
      </c>
      <c r="T149" s="8" t="b">
        <v>0</v>
      </c>
      <c r="U149" s="8">
        <v>210</v>
      </c>
      <c r="V149" s="8">
        <v>185</v>
      </c>
      <c r="W149" s="8">
        <v>124</v>
      </c>
      <c r="X149" s="8">
        <v>0</v>
      </c>
      <c r="Y149" s="8">
        <v>0</v>
      </c>
      <c r="Z149" s="48">
        <v>-19</v>
      </c>
      <c r="AA149" s="8" t="s">
        <v>81</v>
      </c>
      <c r="AB149" s="8">
        <v>4</v>
      </c>
      <c r="AC149" s="8">
        <v>0</v>
      </c>
      <c r="AD149" s="8"/>
      <c r="AE149" s="8">
        <v>1</v>
      </c>
      <c r="AF149" s="8">
        <v>0</v>
      </c>
      <c r="AG149" s="8">
        <v>210</v>
      </c>
      <c r="AH149" s="9">
        <v>46176</v>
      </c>
      <c r="AI149" s="47">
        <v>46176.5625</v>
      </c>
      <c r="AJ149" s="47">
        <v>46176.566666666666</v>
      </c>
      <c r="AK149" s="47">
        <v>46176.708333333336</v>
      </c>
      <c r="AL149" s="47">
        <v>46176.695138888892</v>
      </c>
      <c r="AO149" s="24" t="s">
        <v>8326</v>
      </c>
      <c r="AP149" s="24" t="s">
        <v>53</v>
      </c>
      <c r="AQ149" s="24" t="s">
        <v>82</v>
      </c>
      <c r="AR149" s="24" t="s">
        <v>64</v>
      </c>
      <c r="AS149" s="24" t="s">
        <v>62</v>
      </c>
      <c r="AT149" s="24" t="s">
        <v>52</v>
      </c>
      <c r="AU149" s="49">
        <v>46174</v>
      </c>
      <c r="AV149" s="24" t="s">
        <v>8378</v>
      </c>
      <c r="AW149" s="24" t="s">
        <v>8383</v>
      </c>
      <c r="AX149" s="24" t="s">
        <v>8380</v>
      </c>
      <c r="AY149" s="24">
        <v>0</v>
      </c>
    </row>
    <row r="150" spans="2:51">
      <c r="B150" s="8" t="s">
        <v>8326</v>
      </c>
      <c r="C150" s="8" t="s">
        <v>49</v>
      </c>
      <c r="D150" s="9">
        <v>46174</v>
      </c>
      <c r="E150" s="8" t="s">
        <v>52</v>
      </c>
      <c r="F150" s="8" t="s">
        <v>77</v>
      </c>
      <c r="G150" s="8" t="s">
        <v>79</v>
      </c>
      <c r="H150" s="8" t="s">
        <v>53</v>
      </c>
      <c r="I150" s="8" t="s">
        <v>8384</v>
      </c>
      <c r="J150" s="61">
        <v>0</v>
      </c>
      <c r="K150" s="8">
        <v>1</v>
      </c>
      <c r="L150" s="8">
        <v>4</v>
      </c>
      <c r="M150" s="8" t="s">
        <v>80</v>
      </c>
      <c r="N150" s="8" t="s">
        <v>8384</v>
      </c>
      <c r="O150" s="8" t="s">
        <v>8380</v>
      </c>
      <c r="P150" s="48">
        <v>7</v>
      </c>
      <c r="Q150" s="8" t="s">
        <v>56</v>
      </c>
      <c r="R150" s="8">
        <v>4</v>
      </c>
      <c r="S150" s="8">
        <v>0</v>
      </c>
      <c r="T150" s="8" t="b">
        <v>0</v>
      </c>
      <c r="U150" s="8">
        <v>240</v>
      </c>
      <c r="V150" s="8">
        <v>223</v>
      </c>
      <c r="W150" s="8">
        <v>125</v>
      </c>
      <c r="X150" s="8">
        <v>0</v>
      </c>
      <c r="Y150" s="8">
        <v>0</v>
      </c>
      <c r="Z150" s="48">
        <v>-10</v>
      </c>
      <c r="AA150" s="8" t="s">
        <v>81</v>
      </c>
      <c r="AB150" s="8">
        <v>4</v>
      </c>
      <c r="AC150" s="8">
        <v>0</v>
      </c>
      <c r="AD150" s="8"/>
      <c r="AE150" s="8">
        <v>1</v>
      </c>
      <c r="AF150" s="8">
        <v>0</v>
      </c>
      <c r="AG150" s="8">
        <v>240</v>
      </c>
      <c r="AH150" s="9">
        <v>46177</v>
      </c>
      <c r="AI150" s="47">
        <v>46177.375</v>
      </c>
      <c r="AJ150" s="47">
        <v>46177.379861111112</v>
      </c>
      <c r="AK150" s="47">
        <v>46177.541666666664</v>
      </c>
      <c r="AL150" s="47">
        <v>46177.534722222219</v>
      </c>
      <c r="AO150" s="24" t="s">
        <v>8326</v>
      </c>
      <c r="AP150" s="24" t="s">
        <v>53</v>
      </c>
      <c r="AQ150" s="24" t="s">
        <v>82</v>
      </c>
      <c r="AR150" s="24" t="s">
        <v>64</v>
      </c>
      <c r="AS150" s="24" t="s">
        <v>68</v>
      </c>
      <c r="AT150" s="24" t="s">
        <v>52</v>
      </c>
      <c r="AU150" s="49">
        <v>46174</v>
      </c>
      <c r="AV150" s="24" t="s">
        <v>8378</v>
      </c>
      <c r="AW150" s="24" t="s">
        <v>8383</v>
      </c>
      <c r="AX150" s="24" t="s">
        <v>8380</v>
      </c>
      <c r="AY150" s="24">
        <v>0</v>
      </c>
    </row>
    <row r="151" spans="2:51">
      <c r="B151" s="8" t="s">
        <v>8326</v>
      </c>
      <c r="C151" s="8" t="s">
        <v>49</v>
      </c>
      <c r="D151" s="9">
        <v>46174</v>
      </c>
      <c r="E151" s="8" t="s">
        <v>52</v>
      </c>
      <c r="F151" s="8" t="s">
        <v>77</v>
      </c>
      <c r="G151" s="8" t="s">
        <v>79</v>
      </c>
      <c r="H151" s="8" t="s">
        <v>53</v>
      </c>
      <c r="I151" s="8" t="s">
        <v>8384</v>
      </c>
      <c r="J151" s="61">
        <v>0</v>
      </c>
      <c r="K151" s="8">
        <v>1</v>
      </c>
      <c r="L151" s="8">
        <v>4</v>
      </c>
      <c r="M151" s="8" t="s">
        <v>80</v>
      </c>
      <c r="N151" s="8" t="s">
        <v>8379</v>
      </c>
      <c r="O151" s="8" t="s">
        <v>8380</v>
      </c>
      <c r="P151" s="48">
        <v>5</v>
      </c>
      <c r="Q151" s="8" t="s">
        <v>56</v>
      </c>
      <c r="R151" s="8">
        <v>4</v>
      </c>
      <c r="S151" s="8">
        <v>0</v>
      </c>
      <c r="T151" s="8" t="b">
        <v>0</v>
      </c>
      <c r="U151" s="8">
        <v>420</v>
      </c>
      <c r="V151" s="8">
        <v>393</v>
      </c>
      <c r="W151" s="8">
        <v>275</v>
      </c>
      <c r="X151" s="8">
        <v>0</v>
      </c>
      <c r="Y151" s="8">
        <v>0</v>
      </c>
      <c r="Z151" s="48">
        <v>-22</v>
      </c>
      <c r="AA151" s="8" t="s">
        <v>81</v>
      </c>
      <c r="AB151" s="8">
        <v>4</v>
      </c>
      <c r="AC151" s="8">
        <v>0</v>
      </c>
      <c r="AD151" s="8"/>
      <c r="AE151" s="8">
        <v>1</v>
      </c>
      <c r="AF151" s="8">
        <v>0</v>
      </c>
      <c r="AG151" s="8">
        <v>420</v>
      </c>
      <c r="AH151" s="9">
        <v>46178</v>
      </c>
      <c r="AI151" s="47">
        <v>46178.375</v>
      </c>
      <c r="AJ151" s="47">
        <v>46178.378472222219</v>
      </c>
      <c r="AK151" s="47">
        <v>46178.666666666664</v>
      </c>
      <c r="AL151" s="47">
        <v>46178.651388888888</v>
      </c>
      <c r="AO151" s="24" t="s">
        <v>8326</v>
      </c>
      <c r="AP151" s="24" t="s">
        <v>53</v>
      </c>
      <c r="AQ151" s="24" t="s">
        <v>82</v>
      </c>
      <c r="AR151" s="24" t="s">
        <v>64</v>
      </c>
      <c r="AS151" s="24" t="s">
        <v>57</v>
      </c>
      <c r="AT151" s="24" t="s">
        <v>52</v>
      </c>
      <c r="AU151" s="49">
        <v>46174</v>
      </c>
      <c r="AV151" s="24" t="s">
        <v>8378</v>
      </c>
      <c r="AW151" s="24" t="s">
        <v>8383</v>
      </c>
      <c r="AX151" s="24" t="s">
        <v>8380</v>
      </c>
      <c r="AY151" s="24">
        <v>0</v>
      </c>
    </row>
    <row r="152" spans="2:51">
      <c r="B152" s="8" t="s">
        <v>8326</v>
      </c>
      <c r="C152" s="8" t="s">
        <v>49</v>
      </c>
      <c r="D152" s="9">
        <v>46174</v>
      </c>
      <c r="E152" s="8" t="s">
        <v>52</v>
      </c>
      <c r="F152" s="8" t="s">
        <v>77</v>
      </c>
      <c r="G152" s="8" t="s">
        <v>79</v>
      </c>
      <c r="H152" s="8" t="s">
        <v>53</v>
      </c>
      <c r="I152" s="8" t="s">
        <v>8384</v>
      </c>
      <c r="J152" s="61">
        <v>0</v>
      </c>
      <c r="K152" s="8">
        <v>1</v>
      </c>
      <c r="L152" s="8">
        <v>4</v>
      </c>
      <c r="M152" s="8" t="s">
        <v>80</v>
      </c>
      <c r="N152" s="8" t="s">
        <v>8379</v>
      </c>
      <c r="O152" s="8" t="s">
        <v>8380</v>
      </c>
      <c r="P152" s="48">
        <v>9</v>
      </c>
      <c r="Q152" s="8" t="s">
        <v>56</v>
      </c>
      <c r="R152" s="8">
        <v>4</v>
      </c>
      <c r="S152" s="8">
        <v>0</v>
      </c>
      <c r="T152" s="8" t="b">
        <v>0</v>
      </c>
      <c r="U152" s="8">
        <v>240</v>
      </c>
      <c r="V152" s="8">
        <v>204</v>
      </c>
      <c r="W152" s="8">
        <v>123</v>
      </c>
      <c r="X152" s="8">
        <v>0</v>
      </c>
      <c r="Y152" s="8">
        <v>0</v>
      </c>
      <c r="Z152" s="48">
        <v>-27</v>
      </c>
      <c r="AA152" s="8" t="s">
        <v>81</v>
      </c>
      <c r="AB152" s="8">
        <v>4</v>
      </c>
      <c r="AC152" s="8">
        <v>0</v>
      </c>
      <c r="AD152" s="8"/>
      <c r="AE152" s="8">
        <v>1</v>
      </c>
      <c r="AF152" s="8">
        <v>0</v>
      </c>
      <c r="AG152" s="8">
        <v>240</v>
      </c>
      <c r="AH152" s="9">
        <v>46179</v>
      </c>
      <c r="AI152" s="47">
        <v>46179.5625</v>
      </c>
      <c r="AJ152" s="47">
        <v>46179.568749999999</v>
      </c>
      <c r="AK152" s="47">
        <v>46179.729166666664</v>
      </c>
      <c r="AL152" s="47">
        <v>46179.710416666669</v>
      </c>
      <c r="AO152" s="24" t="s">
        <v>8326</v>
      </c>
      <c r="AP152" s="24" t="s">
        <v>53</v>
      </c>
      <c r="AQ152" s="24" t="s">
        <v>82</v>
      </c>
      <c r="AR152" s="24" t="s">
        <v>64</v>
      </c>
      <c r="AS152" s="24" t="s">
        <v>67</v>
      </c>
      <c r="AT152" s="24" t="s">
        <v>52</v>
      </c>
      <c r="AU152" s="49">
        <v>46174</v>
      </c>
      <c r="AV152" s="24" t="s">
        <v>8378</v>
      </c>
      <c r="AW152" s="24" t="s">
        <v>8383</v>
      </c>
      <c r="AX152" s="24" t="s">
        <v>8380</v>
      </c>
      <c r="AY152" s="24">
        <v>0</v>
      </c>
    </row>
    <row r="153" spans="2:51">
      <c r="B153" s="8" t="s">
        <v>8326</v>
      </c>
      <c r="C153" s="8" t="s">
        <v>49</v>
      </c>
      <c r="D153" s="9">
        <v>46174</v>
      </c>
      <c r="E153" s="8" t="s">
        <v>52</v>
      </c>
      <c r="F153" s="8" t="s">
        <v>77</v>
      </c>
      <c r="G153" s="8" t="s">
        <v>79</v>
      </c>
      <c r="H153" s="8" t="s">
        <v>53</v>
      </c>
      <c r="I153" s="8" t="s">
        <v>8384</v>
      </c>
      <c r="J153" s="61">
        <v>0</v>
      </c>
      <c r="K153" s="8">
        <v>1</v>
      </c>
      <c r="L153" s="8">
        <v>4</v>
      </c>
      <c r="M153" s="8" t="s">
        <v>80</v>
      </c>
      <c r="N153" s="8" t="s">
        <v>8379</v>
      </c>
      <c r="O153" s="8" t="s">
        <v>8380</v>
      </c>
      <c r="P153" s="48">
        <v>9</v>
      </c>
      <c r="Q153" s="8" t="s">
        <v>56</v>
      </c>
      <c r="R153" s="8">
        <v>4</v>
      </c>
      <c r="S153" s="8">
        <v>0</v>
      </c>
      <c r="T153" s="8" t="b">
        <v>0</v>
      </c>
      <c r="U153" s="8">
        <v>240</v>
      </c>
      <c r="V153" s="8">
        <v>212</v>
      </c>
      <c r="W153" s="8">
        <v>141</v>
      </c>
      <c r="X153" s="8">
        <v>0</v>
      </c>
      <c r="Y153" s="8">
        <v>0</v>
      </c>
      <c r="Z153" s="48">
        <v>-19</v>
      </c>
      <c r="AA153" s="8" t="s">
        <v>81</v>
      </c>
      <c r="AB153" s="8">
        <v>4</v>
      </c>
      <c r="AC153" s="8">
        <v>0</v>
      </c>
      <c r="AD153" s="8"/>
      <c r="AE153" s="8">
        <v>1</v>
      </c>
      <c r="AF153" s="8">
        <v>0</v>
      </c>
      <c r="AG153" s="8">
        <v>240</v>
      </c>
      <c r="AH153" s="9">
        <v>46180</v>
      </c>
      <c r="AI153" s="47">
        <v>46180.5625</v>
      </c>
      <c r="AJ153" s="47">
        <v>46180.568749999999</v>
      </c>
      <c r="AK153" s="47">
        <v>46180.729166666664</v>
      </c>
      <c r="AL153" s="47">
        <v>46180.71597222222</v>
      </c>
      <c r="AO153" s="24" t="s">
        <v>8326</v>
      </c>
      <c r="AP153" s="24" t="s">
        <v>53</v>
      </c>
      <c r="AQ153" s="24" t="s">
        <v>82</v>
      </c>
      <c r="AR153" s="24" t="s">
        <v>64</v>
      </c>
      <c r="AS153" s="24" t="s">
        <v>54</v>
      </c>
      <c r="AT153" s="24" t="s">
        <v>52</v>
      </c>
      <c r="AU153" s="49">
        <v>46174</v>
      </c>
      <c r="AV153" s="24" t="s">
        <v>8378</v>
      </c>
      <c r="AW153" s="24" t="s">
        <v>8383</v>
      </c>
      <c r="AX153" s="24" t="s">
        <v>8380</v>
      </c>
      <c r="AY153" s="24">
        <v>0</v>
      </c>
    </row>
    <row r="154" spans="2:51">
      <c r="B154" s="8" t="s">
        <v>8326</v>
      </c>
      <c r="C154" s="8" t="s">
        <v>49</v>
      </c>
      <c r="D154" s="9">
        <v>46174</v>
      </c>
      <c r="E154" s="8" t="s">
        <v>52</v>
      </c>
      <c r="F154" s="8" t="s">
        <v>77</v>
      </c>
      <c r="G154" s="8" t="s">
        <v>79</v>
      </c>
      <c r="H154" s="8" t="s">
        <v>53</v>
      </c>
      <c r="I154" s="8" t="s">
        <v>8384</v>
      </c>
      <c r="J154" s="61">
        <v>0</v>
      </c>
      <c r="K154" s="8">
        <v>1</v>
      </c>
      <c r="L154" s="8">
        <v>4</v>
      </c>
      <c r="M154" s="8" t="s">
        <v>80</v>
      </c>
      <c r="N154" s="8" t="s">
        <v>8379</v>
      </c>
      <c r="O154" s="8" t="s">
        <v>8380</v>
      </c>
      <c r="P154" s="48">
        <v>8</v>
      </c>
      <c r="Q154" s="8" t="s">
        <v>56</v>
      </c>
      <c r="R154" s="8">
        <v>4</v>
      </c>
      <c r="S154" s="8">
        <v>0</v>
      </c>
      <c r="T154" s="8" t="b">
        <v>0</v>
      </c>
      <c r="U154" s="8">
        <v>270</v>
      </c>
      <c r="V154" s="8">
        <v>243</v>
      </c>
      <c r="W154" s="8">
        <v>159</v>
      </c>
      <c r="X154" s="8">
        <v>0</v>
      </c>
      <c r="Y154" s="8">
        <v>0</v>
      </c>
      <c r="Z154" s="48">
        <v>-19</v>
      </c>
      <c r="AA154" s="8" t="s">
        <v>81</v>
      </c>
      <c r="AB154" s="8">
        <v>4</v>
      </c>
      <c r="AC154" s="8">
        <v>0</v>
      </c>
      <c r="AD154" s="8"/>
      <c r="AE154" s="8">
        <v>1</v>
      </c>
      <c r="AF154" s="8">
        <v>0</v>
      </c>
      <c r="AG154" s="8">
        <v>270</v>
      </c>
      <c r="AH154" s="9">
        <v>46185</v>
      </c>
      <c r="AI154" s="47">
        <v>46185.354166666664</v>
      </c>
      <c r="AJ154" s="47">
        <v>46185.359722222223</v>
      </c>
      <c r="AK154" s="47">
        <v>46185.541666666664</v>
      </c>
      <c r="AL154" s="47">
        <v>46185.52847222222</v>
      </c>
      <c r="AO154" s="24" t="s">
        <v>8326</v>
      </c>
      <c r="AP154" s="24" t="s">
        <v>53</v>
      </c>
      <c r="AQ154" s="24" t="s">
        <v>82</v>
      </c>
      <c r="AR154" s="24" t="s">
        <v>92</v>
      </c>
      <c r="AS154" s="24" t="s">
        <v>94</v>
      </c>
      <c r="AT154" s="24" t="s">
        <v>52</v>
      </c>
      <c r="AU154" s="49">
        <v>46174</v>
      </c>
      <c r="AV154" s="24" t="s">
        <v>8378</v>
      </c>
      <c r="AW154" s="24" t="s">
        <v>8383</v>
      </c>
      <c r="AX154" s="24" t="s">
        <v>8380</v>
      </c>
      <c r="AY154" s="24">
        <v>0</v>
      </c>
    </row>
    <row r="155" spans="2:51">
      <c r="B155" s="8" t="s">
        <v>8326</v>
      </c>
      <c r="C155" s="8" t="s">
        <v>49</v>
      </c>
      <c r="D155" s="9">
        <v>46174</v>
      </c>
      <c r="E155" s="8" t="s">
        <v>52</v>
      </c>
      <c r="F155" s="8" t="s">
        <v>77</v>
      </c>
      <c r="G155" s="8" t="s">
        <v>79</v>
      </c>
      <c r="H155" s="8" t="s">
        <v>53</v>
      </c>
      <c r="I155" s="8" t="s">
        <v>8384</v>
      </c>
      <c r="J155" s="61">
        <v>0</v>
      </c>
      <c r="K155" s="8">
        <v>1</v>
      </c>
      <c r="L155" s="8">
        <v>4</v>
      </c>
      <c r="M155" s="8" t="s">
        <v>80</v>
      </c>
      <c r="N155" s="8" t="s">
        <v>8379</v>
      </c>
      <c r="O155" s="8" t="s">
        <v>8380</v>
      </c>
      <c r="P155" s="48">
        <v>8</v>
      </c>
      <c r="Q155" s="8" t="s">
        <v>56</v>
      </c>
      <c r="R155" s="8">
        <v>4</v>
      </c>
      <c r="S155" s="8">
        <v>0</v>
      </c>
      <c r="T155" s="8" t="b">
        <v>0</v>
      </c>
      <c r="U155" s="8">
        <v>480</v>
      </c>
      <c r="V155" s="8">
        <v>423</v>
      </c>
      <c r="W155" s="8">
        <v>292</v>
      </c>
      <c r="X155" s="8">
        <v>0</v>
      </c>
      <c r="Y155" s="8">
        <v>0</v>
      </c>
      <c r="Z155" s="48">
        <v>-49</v>
      </c>
      <c r="AA155" s="8" t="s">
        <v>81</v>
      </c>
      <c r="AB155" s="8">
        <v>4</v>
      </c>
      <c r="AC155" s="8">
        <v>0</v>
      </c>
      <c r="AD155" s="8"/>
      <c r="AE155" s="8">
        <v>1</v>
      </c>
      <c r="AF155" s="8">
        <v>0</v>
      </c>
      <c r="AG155" s="8">
        <v>480</v>
      </c>
      <c r="AH155" s="9">
        <v>46186</v>
      </c>
      <c r="AI155" s="47">
        <v>46186.333333333336</v>
      </c>
      <c r="AJ155" s="47">
        <v>46186.338888888888</v>
      </c>
      <c r="AK155" s="47">
        <v>46186.666666666664</v>
      </c>
      <c r="AL155" s="47">
        <v>46186.632638888892</v>
      </c>
      <c r="AO155" s="24" t="s">
        <v>8326</v>
      </c>
      <c r="AP155" s="24" t="s">
        <v>53</v>
      </c>
      <c r="AQ155" s="24" t="s">
        <v>82</v>
      </c>
      <c r="AR155" s="24" t="s">
        <v>77</v>
      </c>
      <c r="AS155" s="24" t="s">
        <v>79</v>
      </c>
      <c r="AT155" s="24" t="s">
        <v>52</v>
      </c>
      <c r="AU155" s="49">
        <v>46174</v>
      </c>
      <c r="AV155" s="24" t="s">
        <v>8378</v>
      </c>
      <c r="AW155" s="24" t="s">
        <v>8383</v>
      </c>
      <c r="AX155" s="24" t="s">
        <v>8380</v>
      </c>
      <c r="AY155" s="24">
        <v>0</v>
      </c>
    </row>
    <row r="156" spans="2:51">
      <c r="B156" s="8" t="s">
        <v>8326</v>
      </c>
      <c r="C156" s="8" t="s">
        <v>49</v>
      </c>
      <c r="D156" s="9">
        <v>46174</v>
      </c>
      <c r="E156" s="8" t="s">
        <v>52</v>
      </c>
      <c r="F156" s="8" t="s">
        <v>77</v>
      </c>
      <c r="G156" s="8" t="s">
        <v>79</v>
      </c>
      <c r="H156" s="8" t="s">
        <v>53</v>
      </c>
      <c r="I156" s="8" t="s">
        <v>8384</v>
      </c>
      <c r="J156" s="61">
        <v>0</v>
      </c>
      <c r="K156" s="8">
        <v>1</v>
      </c>
      <c r="L156" s="8">
        <v>4</v>
      </c>
      <c r="M156" s="8" t="s">
        <v>80</v>
      </c>
      <c r="N156" s="8" t="s">
        <v>8379</v>
      </c>
      <c r="O156" s="8" t="s">
        <v>8380</v>
      </c>
      <c r="P156" s="48">
        <v>10</v>
      </c>
      <c r="Q156" s="8" t="s">
        <v>56</v>
      </c>
      <c r="R156" s="8">
        <v>4</v>
      </c>
      <c r="S156" s="8">
        <v>0</v>
      </c>
      <c r="T156" s="8" t="b">
        <v>0</v>
      </c>
      <c r="U156" s="8">
        <v>240</v>
      </c>
      <c r="V156" s="8">
        <v>219</v>
      </c>
      <c r="W156" s="8">
        <v>140</v>
      </c>
      <c r="X156" s="8">
        <v>0</v>
      </c>
      <c r="Y156" s="8">
        <v>0</v>
      </c>
      <c r="Z156" s="48">
        <v>-11</v>
      </c>
      <c r="AA156" s="8" t="s">
        <v>81</v>
      </c>
      <c r="AB156" s="8">
        <v>4</v>
      </c>
      <c r="AC156" s="8">
        <v>0</v>
      </c>
      <c r="AD156" s="8"/>
      <c r="AE156" s="8">
        <v>1</v>
      </c>
      <c r="AF156" s="8">
        <v>0</v>
      </c>
      <c r="AG156" s="8">
        <v>240</v>
      </c>
      <c r="AH156" s="9">
        <v>46189</v>
      </c>
      <c r="AI156" s="47">
        <v>46189.5625</v>
      </c>
      <c r="AJ156" s="47">
        <v>46189.569444444445</v>
      </c>
      <c r="AK156" s="47">
        <v>46189.729166666664</v>
      </c>
      <c r="AL156" s="47">
        <v>46189.72152777778</v>
      </c>
      <c r="AO156" s="24" t="s">
        <v>8326</v>
      </c>
      <c r="AP156" s="24" t="s">
        <v>53</v>
      </c>
      <c r="AQ156" s="24" t="s">
        <v>82</v>
      </c>
      <c r="AR156" s="24" t="s">
        <v>64</v>
      </c>
      <c r="AS156" s="24" t="s">
        <v>68</v>
      </c>
      <c r="AT156" s="24" t="s">
        <v>52</v>
      </c>
      <c r="AU156" s="49">
        <v>46174</v>
      </c>
      <c r="AV156" s="24" t="s">
        <v>8378</v>
      </c>
      <c r="AW156" s="24" t="s">
        <v>8384</v>
      </c>
      <c r="AX156" s="24" t="s">
        <v>8380</v>
      </c>
      <c r="AY156" s="24">
        <v>0</v>
      </c>
    </row>
    <row r="157" spans="2:51">
      <c r="B157" s="8" t="s">
        <v>8326</v>
      </c>
      <c r="C157" s="8" t="s">
        <v>49</v>
      </c>
      <c r="D157" s="9">
        <v>46174</v>
      </c>
      <c r="E157" s="8" t="s">
        <v>52</v>
      </c>
      <c r="F157" s="8" t="s">
        <v>77</v>
      </c>
      <c r="G157" s="8" t="s">
        <v>79</v>
      </c>
      <c r="H157" s="8" t="s">
        <v>53</v>
      </c>
      <c r="I157" s="8" t="s">
        <v>8378</v>
      </c>
      <c r="J157" s="61">
        <v>0</v>
      </c>
      <c r="K157" s="8">
        <v>1</v>
      </c>
      <c r="L157" s="8">
        <v>4</v>
      </c>
      <c r="M157" s="8" t="s">
        <v>80</v>
      </c>
      <c r="N157" s="8" t="s">
        <v>8384</v>
      </c>
      <c r="O157" s="8" t="s">
        <v>8380</v>
      </c>
      <c r="P157" s="48">
        <v>11</v>
      </c>
      <c r="Q157" s="8" t="s">
        <v>56</v>
      </c>
      <c r="R157" s="8">
        <v>4</v>
      </c>
      <c r="S157" s="8">
        <v>0</v>
      </c>
      <c r="T157" s="8" t="b">
        <v>0</v>
      </c>
      <c r="U157" s="8">
        <v>240</v>
      </c>
      <c r="V157" s="8">
        <v>219</v>
      </c>
      <c r="W157" s="8">
        <v>129</v>
      </c>
      <c r="X157" s="8">
        <v>0</v>
      </c>
      <c r="Y157" s="8">
        <v>0</v>
      </c>
      <c r="Z157" s="48">
        <v>-10</v>
      </c>
      <c r="AA157" s="8" t="s">
        <v>81</v>
      </c>
      <c r="AB157" s="8">
        <v>4</v>
      </c>
      <c r="AC157" s="8">
        <v>0</v>
      </c>
      <c r="AD157" s="8"/>
      <c r="AE157" s="8">
        <v>1</v>
      </c>
      <c r="AF157" s="8">
        <v>0</v>
      </c>
      <c r="AG157" s="8">
        <v>240</v>
      </c>
      <c r="AH157" s="9">
        <v>46190</v>
      </c>
      <c r="AI157" s="47">
        <v>46190.333333333336</v>
      </c>
      <c r="AJ157" s="47">
        <v>46190.34097222222</v>
      </c>
      <c r="AK157" s="47">
        <v>46190.5</v>
      </c>
      <c r="AL157" s="47">
        <v>46190.493055555555</v>
      </c>
      <c r="AO157" s="24" t="s">
        <v>8326</v>
      </c>
      <c r="AP157" s="24" t="s">
        <v>53</v>
      </c>
      <c r="AQ157" s="24" t="s">
        <v>82</v>
      </c>
      <c r="AR157" s="24" t="s">
        <v>64</v>
      </c>
      <c r="AS157" s="24" t="s">
        <v>54</v>
      </c>
      <c r="AT157" s="24" t="s">
        <v>52</v>
      </c>
      <c r="AU157" s="49">
        <v>46174</v>
      </c>
      <c r="AV157" s="24" t="s">
        <v>8378</v>
      </c>
      <c r="AW157" s="24" t="s">
        <v>8384</v>
      </c>
      <c r="AX157" s="24" t="s">
        <v>8380</v>
      </c>
      <c r="AY157" s="24">
        <v>1</v>
      </c>
    </row>
    <row r="158" spans="2:51">
      <c r="B158" s="8" t="s">
        <v>8326</v>
      </c>
      <c r="C158" s="8" t="s">
        <v>49</v>
      </c>
      <c r="D158" s="9">
        <v>46174</v>
      </c>
      <c r="E158" s="8" t="s">
        <v>52</v>
      </c>
      <c r="F158" s="8" t="s">
        <v>77</v>
      </c>
      <c r="G158" s="8" t="s">
        <v>79</v>
      </c>
      <c r="H158" s="8" t="s">
        <v>53</v>
      </c>
      <c r="I158" s="8" t="s">
        <v>8378</v>
      </c>
      <c r="J158" s="61">
        <v>0</v>
      </c>
      <c r="K158" s="8">
        <v>1</v>
      </c>
      <c r="L158" s="8">
        <v>4</v>
      </c>
      <c r="M158" s="8" t="s">
        <v>80</v>
      </c>
      <c r="N158" s="8" t="s">
        <v>8379</v>
      </c>
      <c r="O158" s="8" t="s">
        <v>8380</v>
      </c>
      <c r="P158" s="48">
        <v>12</v>
      </c>
      <c r="Q158" s="8" t="s">
        <v>56</v>
      </c>
      <c r="R158" s="8">
        <v>4</v>
      </c>
      <c r="S158" s="8">
        <v>0</v>
      </c>
      <c r="T158" s="8" t="b">
        <v>0</v>
      </c>
      <c r="U158" s="8">
        <v>270</v>
      </c>
      <c r="V158" s="8">
        <v>238</v>
      </c>
      <c r="W158" s="8">
        <v>169</v>
      </c>
      <c r="X158" s="8">
        <v>0</v>
      </c>
      <c r="Y158" s="8">
        <v>0</v>
      </c>
      <c r="Z158" s="48">
        <v>-20</v>
      </c>
      <c r="AA158" s="8" t="s">
        <v>81</v>
      </c>
      <c r="AB158" s="8">
        <v>4</v>
      </c>
      <c r="AC158" s="8">
        <v>0</v>
      </c>
      <c r="AD158" s="8"/>
      <c r="AE158" s="8">
        <v>1</v>
      </c>
      <c r="AF158" s="8">
        <v>0</v>
      </c>
      <c r="AG158" s="8">
        <v>270</v>
      </c>
      <c r="AH158" s="9">
        <v>46191</v>
      </c>
      <c r="AI158" s="47">
        <v>46191.375</v>
      </c>
      <c r="AJ158" s="47">
        <v>46191.383333333331</v>
      </c>
      <c r="AK158" s="47">
        <v>46191.5625</v>
      </c>
      <c r="AL158" s="47">
        <v>46191.548611111109</v>
      </c>
      <c r="AO158" s="24" t="s">
        <v>8326</v>
      </c>
      <c r="AP158" s="24" t="s">
        <v>53</v>
      </c>
      <c r="AQ158" s="24" t="s">
        <v>82</v>
      </c>
      <c r="AR158" s="24" t="s">
        <v>64</v>
      </c>
      <c r="AS158" s="24" t="s">
        <v>57</v>
      </c>
      <c r="AT158" s="24" t="s">
        <v>52</v>
      </c>
      <c r="AU158" s="49">
        <v>46174</v>
      </c>
      <c r="AV158" s="24" t="s">
        <v>8378</v>
      </c>
      <c r="AW158" s="24" t="s">
        <v>8384</v>
      </c>
      <c r="AX158" s="24" t="s">
        <v>8380</v>
      </c>
      <c r="AY158" s="24">
        <v>0</v>
      </c>
    </row>
    <row r="159" spans="2:51">
      <c r="B159" s="8" t="s">
        <v>8326</v>
      </c>
      <c r="C159" s="8" t="s">
        <v>49</v>
      </c>
      <c r="D159" s="9">
        <v>46174</v>
      </c>
      <c r="E159" s="8" t="s">
        <v>52</v>
      </c>
      <c r="F159" s="8" t="s">
        <v>77</v>
      </c>
      <c r="G159" s="8" t="s">
        <v>79</v>
      </c>
      <c r="H159" s="8" t="s">
        <v>53</v>
      </c>
      <c r="I159" s="8" t="s">
        <v>8384</v>
      </c>
      <c r="J159" s="61">
        <v>0</v>
      </c>
      <c r="K159" s="8">
        <v>1</v>
      </c>
      <c r="L159" s="8">
        <v>4</v>
      </c>
      <c r="M159" s="8" t="s">
        <v>80</v>
      </c>
      <c r="N159" s="8" t="s">
        <v>8379</v>
      </c>
      <c r="O159" s="8" t="s">
        <v>8380</v>
      </c>
      <c r="P159" s="48">
        <v>9</v>
      </c>
      <c r="Q159" s="8" t="s">
        <v>56</v>
      </c>
      <c r="R159" s="8">
        <v>4</v>
      </c>
      <c r="S159" s="8">
        <v>0</v>
      </c>
      <c r="T159" s="8" t="b">
        <v>0</v>
      </c>
      <c r="U159" s="8">
        <v>360</v>
      </c>
      <c r="V159" s="8">
        <v>334</v>
      </c>
      <c r="W159" s="8">
        <v>255</v>
      </c>
      <c r="X159" s="8">
        <v>0</v>
      </c>
      <c r="Y159" s="8">
        <v>0</v>
      </c>
      <c r="Z159" s="48">
        <v>-17</v>
      </c>
      <c r="AA159" s="8" t="s">
        <v>81</v>
      </c>
      <c r="AB159" s="8">
        <v>4</v>
      </c>
      <c r="AC159" s="8">
        <v>0</v>
      </c>
      <c r="AD159" s="8"/>
      <c r="AE159" s="8">
        <v>1</v>
      </c>
      <c r="AF159" s="8">
        <v>0</v>
      </c>
      <c r="AG159" s="8">
        <v>360</v>
      </c>
      <c r="AH159" s="9">
        <v>46192</v>
      </c>
      <c r="AI159" s="47">
        <v>46192.333333333336</v>
      </c>
      <c r="AJ159" s="47">
        <v>46192.339583333334</v>
      </c>
      <c r="AK159" s="47">
        <v>46192.583333333336</v>
      </c>
      <c r="AL159" s="47">
        <v>46192.571527777778</v>
      </c>
      <c r="AO159" s="24" t="s">
        <v>8326</v>
      </c>
      <c r="AP159" s="24" t="s">
        <v>53</v>
      </c>
      <c r="AQ159" s="24" t="s">
        <v>82</v>
      </c>
      <c r="AR159" s="24" t="s">
        <v>64</v>
      </c>
      <c r="AS159" s="24" t="s">
        <v>59</v>
      </c>
      <c r="AT159" s="24" t="s">
        <v>52</v>
      </c>
      <c r="AU159" s="49">
        <v>46174</v>
      </c>
      <c r="AV159" s="24" t="s">
        <v>8378</v>
      </c>
      <c r="AW159" s="24" t="s">
        <v>8384</v>
      </c>
      <c r="AX159" s="24" t="s">
        <v>8380</v>
      </c>
      <c r="AY159" s="24">
        <v>0</v>
      </c>
    </row>
    <row r="160" spans="2:51">
      <c r="B160" s="8" t="s">
        <v>8326</v>
      </c>
      <c r="C160" s="8" t="s">
        <v>49</v>
      </c>
      <c r="D160" s="9">
        <v>46174</v>
      </c>
      <c r="E160" s="8" t="s">
        <v>52</v>
      </c>
      <c r="F160" s="8" t="s">
        <v>77</v>
      </c>
      <c r="G160" s="8" t="s">
        <v>79</v>
      </c>
      <c r="H160" s="8" t="s">
        <v>53</v>
      </c>
      <c r="I160" s="8" t="s">
        <v>8384</v>
      </c>
      <c r="J160" s="61">
        <v>0</v>
      </c>
      <c r="K160" s="8">
        <v>1</v>
      </c>
      <c r="L160" s="8">
        <v>4</v>
      </c>
      <c r="M160" s="8" t="s">
        <v>80</v>
      </c>
      <c r="N160" s="8" t="s">
        <v>8379</v>
      </c>
      <c r="O160" s="8" t="s">
        <v>8380</v>
      </c>
      <c r="P160" s="48">
        <v>10</v>
      </c>
      <c r="Q160" s="8" t="s">
        <v>56</v>
      </c>
      <c r="R160" s="8">
        <v>4</v>
      </c>
      <c r="S160" s="8">
        <v>0</v>
      </c>
      <c r="T160" s="8" t="b">
        <v>0</v>
      </c>
      <c r="U160" s="8">
        <v>210</v>
      </c>
      <c r="V160" s="8">
        <v>183</v>
      </c>
      <c r="W160" s="8">
        <v>117</v>
      </c>
      <c r="X160" s="8">
        <v>0</v>
      </c>
      <c r="Y160" s="8">
        <v>0</v>
      </c>
      <c r="Z160" s="48">
        <v>-17</v>
      </c>
      <c r="AA160" s="8" t="s">
        <v>81</v>
      </c>
      <c r="AB160" s="8">
        <v>4</v>
      </c>
      <c r="AC160" s="8">
        <v>0</v>
      </c>
      <c r="AD160" s="8"/>
      <c r="AE160" s="8">
        <v>1</v>
      </c>
      <c r="AF160" s="8">
        <v>0</v>
      </c>
      <c r="AG160" s="8">
        <v>210</v>
      </c>
      <c r="AH160" s="9">
        <v>46193</v>
      </c>
      <c r="AI160" s="47">
        <v>46193.354166666664</v>
      </c>
      <c r="AJ160" s="47">
        <v>46193.361111111109</v>
      </c>
      <c r="AK160" s="47">
        <v>46193.5</v>
      </c>
      <c r="AL160" s="47">
        <v>46193.488194444442</v>
      </c>
      <c r="AO160" s="24" t="s">
        <v>8326</v>
      </c>
      <c r="AP160" s="24" t="s">
        <v>53</v>
      </c>
      <c r="AQ160" s="24" t="s">
        <v>82</v>
      </c>
      <c r="AR160" s="24" t="s">
        <v>64</v>
      </c>
      <c r="AS160" s="24" t="s">
        <v>62</v>
      </c>
      <c r="AT160" s="24" t="s">
        <v>52</v>
      </c>
      <c r="AU160" s="49">
        <v>46174</v>
      </c>
      <c r="AV160" s="24" t="s">
        <v>8378</v>
      </c>
      <c r="AW160" s="24" t="s">
        <v>8384</v>
      </c>
      <c r="AX160" s="24" t="s">
        <v>8380</v>
      </c>
      <c r="AY160" s="24">
        <v>0</v>
      </c>
    </row>
    <row r="161" spans="2:51">
      <c r="B161" s="8" t="s">
        <v>8326</v>
      </c>
      <c r="C161" s="8" t="s">
        <v>49</v>
      </c>
      <c r="D161" s="9">
        <v>46174</v>
      </c>
      <c r="E161" s="8" t="s">
        <v>52</v>
      </c>
      <c r="F161" s="8" t="s">
        <v>77</v>
      </c>
      <c r="G161" s="8" t="s">
        <v>79</v>
      </c>
      <c r="H161" s="8" t="s">
        <v>53</v>
      </c>
      <c r="I161" s="8" t="s">
        <v>8384</v>
      </c>
      <c r="J161" s="61">
        <v>0</v>
      </c>
      <c r="K161" s="8">
        <v>1</v>
      </c>
      <c r="L161" s="8">
        <v>4</v>
      </c>
      <c r="M161" s="8" t="s">
        <v>80</v>
      </c>
      <c r="N161" s="8" t="s">
        <v>8379</v>
      </c>
      <c r="O161" s="8" t="s">
        <v>8380</v>
      </c>
      <c r="P161" s="48">
        <v>10</v>
      </c>
      <c r="Q161" s="8" t="s">
        <v>56</v>
      </c>
      <c r="R161" s="8">
        <v>4</v>
      </c>
      <c r="S161" s="8">
        <v>0</v>
      </c>
      <c r="T161" s="8" t="b">
        <v>0</v>
      </c>
      <c r="U161" s="8">
        <v>210</v>
      </c>
      <c r="V161" s="8">
        <v>187</v>
      </c>
      <c r="W161" s="8">
        <v>105</v>
      </c>
      <c r="X161" s="8">
        <v>0</v>
      </c>
      <c r="Y161" s="8">
        <v>0</v>
      </c>
      <c r="Z161" s="48">
        <v>-13</v>
      </c>
      <c r="AA161" s="8" t="s">
        <v>81</v>
      </c>
      <c r="AB161" s="8">
        <v>4</v>
      </c>
      <c r="AC161" s="8">
        <v>0</v>
      </c>
      <c r="AD161" s="8"/>
      <c r="AE161" s="8">
        <v>1</v>
      </c>
      <c r="AF161" s="8">
        <v>0</v>
      </c>
      <c r="AG161" s="8">
        <v>210</v>
      </c>
      <c r="AH161" s="9">
        <v>46195</v>
      </c>
      <c r="AI161" s="47">
        <v>46195.5625</v>
      </c>
      <c r="AJ161" s="47">
        <v>46195.569444444445</v>
      </c>
      <c r="AK161" s="47">
        <v>46195.708333333336</v>
      </c>
      <c r="AL161" s="47">
        <v>46195.699305555558</v>
      </c>
      <c r="AO161" s="24" t="s">
        <v>8326</v>
      </c>
      <c r="AP161" s="24" t="s">
        <v>53</v>
      </c>
      <c r="AQ161" s="24" t="s">
        <v>82</v>
      </c>
      <c r="AR161" s="24" t="s">
        <v>64</v>
      </c>
      <c r="AS161" s="24" t="s">
        <v>67</v>
      </c>
      <c r="AT161" s="24" t="s">
        <v>52</v>
      </c>
      <c r="AU161" s="49">
        <v>46174</v>
      </c>
      <c r="AV161" s="24" t="s">
        <v>8378</v>
      </c>
      <c r="AW161" s="24" t="s">
        <v>8384</v>
      </c>
      <c r="AX161" s="24" t="s">
        <v>8380</v>
      </c>
      <c r="AY161" s="24">
        <v>0</v>
      </c>
    </row>
    <row r="162" spans="2:51">
      <c r="B162" s="8" t="s">
        <v>8326</v>
      </c>
      <c r="C162" s="8" t="s">
        <v>49</v>
      </c>
      <c r="D162" s="9">
        <v>46174</v>
      </c>
      <c r="E162" s="8" t="s">
        <v>52</v>
      </c>
      <c r="F162" s="8" t="s">
        <v>77</v>
      </c>
      <c r="G162" s="8" t="s">
        <v>79</v>
      </c>
      <c r="H162" s="8" t="s">
        <v>53</v>
      </c>
      <c r="I162" s="8" t="s">
        <v>8384</v>
      </c>
      <c r="J162" s="61">
        <v>0</v>
      </c>
      <c r="K162" s="8">
        <v>1</v>
      </c>
      <c r="L162" s="8">
        <v>4</v>
      </c>
      <c r="M162" s="8" t="s">
        <v>80</v>
      </c>
      <c r="N162" s="8" t="s">
        <v>8379</v>
      </c>
      <c r="O162" s="8" t="s">
        <v>8380</v>
      </c>
      <c r="P162" s="48">
        <v>8</v>
      </c>
      <c r="Q162" s="8" t="s">
        <v>56</v>
      </c>
      <c r="R162" s="8">
        <v>4</v>
      </c>
      <c r="S162" s="8">
        <v>0</v>
      </c>
      <c r="T162" s="8" t="b">
        <v>0</v>
      </c>
      <c r="U162" s="8">
        <v>270</v>
      </c>
      <c r="V162" s="8">
        <v>237</v>
      </c>
      <c r="W162" s="8">
        <v>138</v>
      </c>
      <c r="X162" s="8">
        <v>0</v>
      </c>
      <c r="Y162" s="8">
        <v>0</v>
      </c>
      <c r="Z162" s="48">
        <v>-25</v>
      </c>
      <c r="AA162" s="8" t="s">
        <v>81</v>
      </c>
      <c r="AB162" s="8">
        <v>4</v>
      </c>
      <c r="AC162" s="8">
        <v>0</v>
      </c>
      <c r="AD162" s="8"/>
      <c r="AE162" s="8">
        <v>1</v>
      </c>
      <c r="AF162" s="8">
        <v>0</v>
      </c>
      <c r="AG162" s="8">
        <v>270</v>
      </c>
      <c r="AH162" s="9">
        <v>46196</v>
      </c>
      <c r="AI162" s="47">
        <v>46196.541666666664</v>
      </c>
      <c r="AJ162" s="47">
        <v>46196.547222222223</v>
      </c>
      <c r="AK162" s="47">
        <v>46196.729166666664</v>
      </c>
      <c r="AL162" s="47">
        <v>46196.711805555555</v>
      </c>
      <c r="AO162" s="24" t="s">
        <v>8326</v>
      </c>
      <c r="AP162" s="24" t="s">
        <v>53</v>
      </c>
      <c r="AQ162" s="24" t="s">
        <v>82</v>
      </c>
      <c r="AR162" s="24" t="s">
        <v>92</v>
      </c>
      <c r="AS162" s="24" t="s">
        <v>94</v>
      </c>
      <c r="AT162" s="24" t="s">
        <v>52</v>
      </c>
      <c r="AU162" s="49">
        <v>46174</v>
      </c>
      <c r="AV162" s="24" t="s">
        <v>8378</v>
      </c>
      <c r="AW162" s="24" t="s">
        <v>8384</v>
      </c>
      <c r="AX162" s="24" t="s">
        <v>8380</v>
      </c>
      <c r="AY162" s="24">
        <v>0</v>
      </c>
    </row>
    <row r="163" spans="2:51">
      <c r="B163" s="8" t="s">
        <v>8326</v>
      </c>
      <c r="C163" s="8" t="s">
        <v>49</v>
      </c>
      <c r="D163" s="9">
        <v>46174</v>
      </c>
      <c r="E163" s="8" t="s">
        <v>52</v>
      </c>
      <c r="F163" s="8" t="s">
        <v>77</v>
      </c>
      <c r="G163" s="8" t="s">
        <v>79</v>
      </c>
      <c r="H163" s="8" t="s">
        <v>53</v>
      </c>
      <c r="I163" s="8" t="s">
        <v>8384</v>
      </c>
      <c r="J163" s="61">
        <v>0</v>
      </c>
      <c r="K163" s="8">
        <v>1</v>
      </c>
      <c r="L163" s="8">
        <v>4</v>
      </c>
      <c r="M163" s="8" t="s">
        <v>80</v>
      </c>
      <c r="N163" s="8" t="s">
        <v>8379</v>
      </c>
      <c r="O163" s="8" t="s">
        <v>8380</v>
      </c>
      <c r="P163" s="48">
        <v>2</v>
      </c>
      <c r="Q163" s="8" t="s">
        <v>56</v>
      </c>
      <c r="R163" s="8">
        <v>4</v>
      </c>
      <c r="S163" s="8">
        <v>0</v>
      </c>
      <c r="T163" s="8" t="b">
        <v>0</v>
      </c>
      <c r="U163" s="8">
        <v>210</v>
      </c>
      <c r="V163" s="8">
        <v>182</v>
      </c>
      <c r="W163" s="8">
        <v>100</v>
      </c>
      <c r="X163" s="8">
        <v>0</v>
      </c>
      <c r="Y163" s="8">
        <v>0</v>
      </c>
      <c r="Z163" s="48">
        <v>-26</v>
      </c>
      <c r="AA163" s="8" t="s">
        <v>81</v>
      </c>
      <c r="AB163" s="8">
        <v>4</v>
      </c>
      <c r="AC163" s="8">
        <v>0</v>
      </c>
      <c r="AD163" s="8"/>
      <c r="AE163" s="8">
        <v>1</v>
      </c>
      <c r="AF163" s="8">
        <v>0</v>
      </c>
      <c r="AG163" s="8">
        <v>210</v>
      </c>
      <c r="AH163" s="9">
        <v>46197</v>
      </c>
      <c r="AI163" s="47">
        <v>46197.375</v>
      </c>
      <c r="AJ163" s="47">
        <v>46197.376388888886</v>
      </c>
      <c r="AK163" s="47">
        <v>46197.520833333336</v>
      </c>
      <c r="AL163" s="47">
        <v>46197.50277777778</v>
      </c>
      <c r="AO163" s="24" t="s">
        <v>8326</v>
      </c>
      <c r="AP163" s="24" t="s">
        <v>53</v>
      </c>
      <c r="AQ163" s="24" t="s">
        <v>82</v>
      </c>
      <c r="AR163" s="24" t="s">
        <v>77</v>
      </c>
      <c r="AS163" s="24" t="s">
        <v>79</v>
      </c>
      <c r="AT163" s="24" t="s">
        <v>52</v>
      </c>
      <c r="AU163" s="49">
        <v>46174</v>
      </c>
      <c r="AV163" s="24" t="s">
        <v>8378</v>
      </c>
      <c r="AW163" s="24" t="s">
        <v>8384</v>
      </c>
      <c r="AX163" s="24" t="s">
        <v>8380</v>
      </c>
      <c r="AY163" s="24">
        <v>0</v>
      </c>
    </row>
    <row r="164" spans="2:51">
      <c r="B164" s="8" t="s">
        <v>8326</v>
      </c>
      <c r="C164" s="8" t="s">
        <v>49</v>
      </c>
      <c r="D164" s="9">
        <v>46174</v>
      </c>
      <c r="E164" s="8" t="s">
        <v>52</v>
      </c>
      <c r="F164" s="8" t="s">
        <v>77</v>
      </c>
      <c r="G164" s="8" t="s">
        <v>79</v>
      </c>
      <c r="H164" s="8" t="s">
        <v>53</v>
      </c>
      <c r="I164" s="8" t="s">
        <v>8378</v>
      </c>
      <c r="J164" s="61">
        <v>0</v>
      </c>
      <c r="K164" s="8">
        <v>1</v>
      </c>
      <c r="L164" s="8">
        <v>4</v>
      </c>
      <c r="M164" s="8" t="s">
        <v>80</v>
      </c>
      <c r="N164" s="8" t="s">
        <v>8379</v>
      </c>
      <c r="O164" s="8" t="s">
        <v>8380</v>
      </c>
      <c r="P164" s="48">
        <v>11</v>
      </c>
      <c r="Q164" s="8" t="s">
        <v>56</v>
      </c>
      <c r="R164" s="8">
        <v>4</v>
      </c>
      <c r="S164" s="8">
        <v>0</v>
      </c>
      <c r="T164" s="8" t="b">
        <v>0</v>
      </c>
      <c r="U164" s="8">
        <v>270</v>
      </c>
      <c r="V164" s="8">
        <v>235</v>
      </c>
      <c r="W164" s="8">
        <v>163</v>
      </c>
      <c r="X164" s="8">
        <v>0</v>
      </c>
      <c r="Y164" s="8">
        <v>0</v>
      </c>
      <c r="Z164" s="48">
        <v>-24</v>
      </c>
      <c r="AA164" s="8" t="s">
        <v>81</v>
      </c>
      <c r="AB164" s="8">
        <v>4</v>
      </c>
      <c r="AC164" s="8">
        <v>0</v>
      </c>
      <c r="AD164" s="8"/>
      <c r="AE164" s="8">
        <v>1</v>
      </c>
      <c r="AF164" s="8">
        <v>0</v>
      </c>
      <c r="AG164" s="8">
        <v>270</v>
      </c>
      <c r="AH164" s="9">
        <v>46202</v>
      </c>
      <c r="AI164" s="47">
        <v>46202.333333333336</v>
      </c>
      <c r="AJ164" s="47">
        <v>46202.34097222222</v>
      </c>
      <c r="AK164" s="47">
        <v>46202.520833333336</v>
      </c>
      <c r="AL164" s="47">
        <v>46202.504166666666</v>
      </c>
      <c r="AO164" s="24" t="s">
        <v>8326</v>
      </c>
      <c r="AP164" s="24" t="s">
        <v>53</v>
      </c>
      <c r="AQ164" s="24" t="s">
        <v>82</v>
      </c>
      <c r="AR164" s="24" t="s">
        <v>64</v>
      </c>
      <c r="AS164" s="24" t="s">
        <v>67</v>
      </c>
      <c r="AT164" s="24" t="s">
        <v>52</v>
      </c>
      <c r="AU164" s="49">
        <v>46174</v>
      </c>
      <c r="AV164" s="24" t="s">
        <v>8384</v>
      </c>
      <c r="AW164" s="24" t="s">
        <v>8379</v>
      </c>
      <c r="AX164" s="24" t="s">
        <v>8380</v>
      </c>
      <c r="AY164" s="24">
        <v>22</v>
      </c>
    </row>
    <row r="165" spans="2:51">
      <c r="B165" s="8" t="s">
        <v>8326</v>
      </c>
      <c r="C165" s="8" t="s">
        <v>49</v>
      </c>
      <c r="D165" s="9">
        <v>46174</v>
      </c>
      <c r="E165" s="8" t="s">
        <v>52</v>
      </c>
      <c r="F165" s="8" t="s">
        <v>77</v>
      </c>
      <c r="G165" s="8" t="s">
        <v>79</v>
      </c>
      <c r="H165" s="8" t="s">
        <v>53</v>
      </c>
      <c r="I165" s="8" t="s">
        <v>8384</v>
      </c>
      <c r="J165" s="61">
        <v>0</v>
      </c>
      <c r="K165" s="8">
        <v>1</v>
      </c>
      <c r="L165" s="8">
        <v>4</v>
      </c>
      <c r="M165" s="8" t="s">
        <v>80</v>
      </c>
      <c r="N165" s="8" t="s">
        <v>8379</v>
      </c>
      <c r="O165" s="8" t="s">
        <v>8380</v>
      </c>
      <c r="P165" s="48">
        <v>3</v>
      </c>
      <c r="Q165" s="8" t="s">
        <v>56</v>
      </c>
      <c r="R165" s="8">
        <v>4</v>
      </c>
      <c r="S165" s="8">
        <v>0</v>
      </c>
      <c r="T165" s="8" t="b">
        <v>0</v>
      </c>
      <c r="U165" s="8">
        <v>480</v>
      </c>
      <c r="V165" s="8">
        <v>439</v>
      </c>
      <c r="W165" s="8">
        <v>357</v>
      </c>
      <c r="X165" s="8">
        <v>0</v>
      </c>
      <c r="Y165" s="8">
        <v>0</v>
      </c>
      <c r="Z165" s="48">
        <v>-38</v>
      </c>
      <c r="AA165" s="8" t="s">
        <v>81</v>
      </c>
      <c r="AB165" s="8">
        <v>4</v>
      </c>
      <c r="AC165" s="8">
        <v>0</v>
      </c>
      <c r="AD165" s="8"/>
      <c r="AE165" s="8">
        <v>1</v>
      </c>
      <c r="AF165" s="8">
        <v>0</v>
      </c>
      <c r="AG165" s="8">
        <v>480</v>
      </c>
      <c r="AH165" s="9">
        <v>46203</v>
      </c>
      <c r="AI165" s="47">
        <v>46203.3125</v>
      </c>
      <c r="AJ165" s="47">
        <v>46203.314583333333</v>
      </c>
      <c r="AK165" s="47">
        <v>46203.645833333336</v>
      </c>
      <c r="AL165" s="47">
        <v>46203.619444444441</v>
      </c>
      <c r="AO165" s="24" t="s">
        <v>8326</v>
      </c>
      <c r="AP165" s="24" t="s">
        <v>53</v>
      </c>
      <c r="AQ165" s="24" t="s">
        <v>82</v>
      </c>
      <c r="AR165" s="24" t="s">
        <v>64</v>
      </c>
      <c r="AS165" s="24" t="s">
        <v>68</v>
      </c>
      <c r="AT165" s="24" t="s">
        <v>52</v>
      </c>
      <c r="AU165" s="49">
        <v>46174</v>
      </c>
      <c r="AV165" s="24" t="s">
        <v>8384</v>
      </c>
      <c r="AW165" s="24" t="s">
        <v>8379</v>
      </c>
      <c r="AX165" s="24" t="s">
        <v>8380</v>
      </c>
      <c r="AY165" s="24">
        <v>9</v>
      </c>
    </row>
    <row r="166" spans="2:51">
      <c r="B166" s="8" t="s">
        <v>8326</v>
      </c>
      <c r="C166" s="8" t="s">
        <v>49</v>
      </c>
      <c r="D166" s="9">
        <v>46204</v>
      </c>
      <c r="E166" s="8" t="s">
        <v>52</v>
      </c>
      <c r="F166" s="8" t="s">
        <v>50</v>
      </c>
      <c r="G166" s="8" t="s">
        <v>57</v>
      </c>
      <c r="H166" s="8" t="s">
        <v>53</v>
      </c>
      <c r="I166" s="8" t="s">
        <v>8378</v>
      </c>
      <c r="J166" s="61">
        <v>0</v>
      </c>
      <c r="K166" s="8">
        <v>1</v>
      </c>
      <c r="L166" s="8">
        <v>4</v>
      </c>
      <c r="M166" s="8" t="s">
        <v>55</v>
      </c>
      <c r="N166" s="8" t="s">
        <v>8379</v>
      </c>
      <c r="O166" s="8" t="s">
        <v>8380</v>
      </c>
      <c r="P166" s="48">
        <v>12</v>
      </c>
      <c r="Q166" s="8" t="s">
        <v>58</v>
      </c>
      <c r="R166" s="8">
        <v>4</v>
      </c>
      <c r="S166" s="8">
        <v>0</v>
      </c>
      <c r="T166" s="8" t="b">
        <v>0</v>
      </c>
      <c r="U166" s="8">
        <v>180</v>
      </c>
      <c r="V166" s="8">
        <v>154</v>
      </c>
      <c r="W166" s="8">
        <v>93</v>
      </c>
      <c r="X166" s="8">
        <v>0</v>
      </c>
      <c r="Y166" s="8">
        <v>0</v>
      </c>
      <c r="Z166" s="48">
        <v>-14</v>
      </c>
      <c r="AA166" s="8" t="s">
        <v>51</v>
      </c>
      <c r="AB166" s="8">
        <v>4</v>
      </c>
      <c r="AC166" s="8">
        <v>0</v>
      </c>
      <c r="AD166" s="8"/>
      <c r="AE166" s="8">
        <v>1</v>
      </c>
      <c r="AF166" s="8">
        <v>0</v>
      </c>
      <c r="AG166" s="8">
        <v>180</v>
      </c>
      <c r="AH166" s="9">
        <v>46204</v>
      </c>
      <c r="AI166" s="47">
        <v>46204.541666666664</v>
      </c>
      <c r="AJ166" s="47">
        <v>46204.55</v>
      </c>
      <c r="AK166" s="47">
        <v>46204.666666666664</v>
      </c>
      <c r="AL166" s="47">
        <v>46204.656944444447</v>
      </c>
      <c r="AO166" s="24" t="s">
        <v>8326</v>
      </c>
      <c r="AP166" s="24" t="s">
        <v>53</v>
      </c>
      <c r="AQ166" s="24" t="s">
        <v>82</v>
      </c>
      <c r="AR166" s="24" t="s">
        <v>64</v>
      </c>
      <c r="AS166" s="24" t="s">
        <v>54</v>
      </c>
      <c r="AT166" s="24" t="s">
        <v>52</v>
      </c>
      <c r="AU166" s="49">
        <v>46174</v>
      </c>
      <c r="AV166" s="24" t="s">
        <v>8384</v>
      </c>
      <c r="AW166" s="24" t="s">
        <v>8379</v>
      </c>
      <c r="AX166" s="24" t="s">
        <v>8380</v>
      </c>
      <c r="AY166" s="24">
        <v>9</v>
      </c>
    </row>
    <row r="167" spans="2:51">
      <c r="B167" s="8" t="s">
        <v>8326</v>
      </c>
      <c r="C167" s="8" t="s">
        <v>49</v>
      </c>
      <c r="D167" s="9">
        <v>46204</v>
      </c>
      <c r="E167" s="8" t="s">
        <v>52</v>
      </c>
      <c r="F167" s="8" t="s">
        <v>50</v>
      </c>
      <c r="G167" s="8" t="s">
        <v>57</v>
      </c>
      <c r="H167" s="8" t="s">
        <v>53</v>
      </c>
      <c r="I167" s="8" t="s">
        <v>8384</v>
      </c>
      <c r="J167" s="61">
        <v>0</v>
      </c>
      <c r="K167" s="8">
        <v>1</v>
      </c>
      <c r="L167" s="8">
        <v>4</v>
      </c>
      <c r="M167" s="8" t="s">
        <v>55</v>
      </c>
      <c r="N167" s="8" t="s">
        <v>8379</v>
      </c>
      <c r="O167" s="8" t="s">
        <v>8380</v>
      </c>
      <c r="P167" s="48">
        <v>7</v>
      </c>
      <c r="Q167" s="8" t="s">
        <v>58</v>
      </c>
      <c r="R167" s="8">
        <v>4</v>
      </c>
      <c r="S167" s="8">
        <v>0</v>
      </c>
      <c r="T167" s="8" t="b">
        <v>0</v>
      </c>
      <c r="U167" s="8">
        <v>540</v>
      </c>
      <c r="V167" s="8">
        <v>504</v>
      </c>
      <c r="W167" s="8">
        <v>380</v>
      </c>
      <c r="X167" s="8">
        <v>0</v>
      </c>
      <c r="Y167" s="8">
        <v>0</v>
      </c>
      <c r="Z167" s="48">
        <v>-29</v>
      </c>
      <c r="AA167" s="8" t="s">
        <v>51</v>
      </c>
      <c r="AB167" s="8">
        <v>4</v>
      </c>
      <c r="AC167" s="8">
        <v>0</v>
      </c>
      <c r="AD167" s="8"/>
      <c r="AE167" s="8">
        <v>1</v>
      </c>
      <c r="AF167" s="8">
        <v>0</v>
      </c>
      <c r="AG167" s="8">
        <v>540</v>
      </c>
      <c r="AH167" s="9">
        <v>46205</v>
      </c>
      <c r="AI167" s="47">
        <v>46205.354166666664</v>
      </c>
      <c r="AJ167" s="47">
        <v>46205.359027777777</v>
      </c>
      <c r="AK167" s="47">
        <v>46205.729166666664</v>
      </c>
      <c r="AL167" s="47">
        <v>46205.709027777775</v>
      </c>
      <c r="AO167" s="24" t="s">
        <v>8326</v>
      </c>
      <c r="AP167" s="24" t="s">
        <v>53</v>
      </c>
      <c r="AQ167" s="24" t="s">
        <v>82</v>
      </c>
      <c r="AR167" s="24" t="s">
        <v>92</v>
      </c>
      <c r="AS167" s="24" t="s">
        <v>94</v>
      </c>
      <c r="AT167" s="24" t="s">
        <v>52</v>
      </c>
      <c r="AU167" s="49">
        <v>46174</v>
      </c>
      <c r="AV167" s="24" t="s">
        <v>8384</v>
      </c>
      <c r="AW167" s="24" t="s">
        <v>8379</v>
      </c>
      <c r="AX167" s="24" t="s">
        <v>8380</v>
      </c>
      <c r="AY167" s="24">
        <v>10</v>
      </c>
    </row>
    <row r="168" spans="2:51">
      <c r="B168" s="8" t="s">
        <v>8326</v>
      </c>
      <c r="C168" s="8" t="s">
        <v>49</v>
      </c>
      <c r="D168" s="9">
        <v>46204</v>
      </c>
      <c r="E168" s="8" t="s">
        <v>52</v>
      </c>
      <c r="F168" s="8" t="s">
        <v>50</v>
      </c>
      <c r="G168" s="8" t="s">
        <v>54</v>
      </c>
      <c r="H168" s="8" t="s">
        <v>53</v>
      </c>
      <c r="I168" s="8" t="s">
        <v>8384</v>
      </c>
      <c r="J168" s="61">
        <v>0</v>
      </c>
      <c r="K168" s="8">
        <v>1</v>
      </c>
      <c r="L168" s="8">
        <v>4</v>
      </c>
      <c r="M168" s="8" t="s">
        <v>55</v>
      </c>
      <c r="N168" s="8" t="s">
        <v>8379</v>
      </c>
      <c r="O168" s="8" t="s">
        <v>8380</v>
      </c>
      <c r="P168" s="48">
        <v>5</v>
      </c>
      <c r="Q168" s="8" t="s">
        <v>58</v>
      </c>
      <c r="R168" s="8">
        <v>4</v>
      </c>
      <c r="S168" s="8">
        <v>0</v>
      </c>
      <c r="T168" s="8" t="b">
        <v>0</v>
      </c>
      <c r="U168" s="8">
        <v>480</v>
      </c>
      <c r="V168" s="8">
        <v>441</v>
      </c>
      <c r="W168" s="8">
        <v>337</v>
      </c>
      <c r="X168" s="8">
        <v>0</v>
      </c>
      <c r="Y168" s="8">
        <v>0</v>
      </c>
      <c r="Z168" s="48">
        <v>-34</v>
      </c>
      <c r="AA168" s="8" t="s">
        <v>51</v>
      </c>
      <c r="AB168" s="8">
        <v>4</v>
      </c>
      <c r="AC168" s="8">
        <v>0</v>
      </c>
      <c r="AD168" s="8"/>
      <c r="AE168" s="8">
        <v>1</v>
      </c>
      <c r="AF168" s="8">
        <v>0</v>
      </c>
      <c r="AG168" s="8">
        <v>480</v>
      </c>
      <c r="AH168" s="9">
        <v>46210</v>
      </c>
      <c r="AI168" s="47">
        <v>46210.354166666664</v>
      </c>
      <c r="AJ168" s="47">
        <v>46210.357638888891</v>
      </c>
      <c r="AK168" s="47">
        <v>46210.6875</v>
      </c>
      <c r="AL168" s="47">
        <v>46210.663888888892</v>
      </c>
      <c r="AO168" s="24" t="s">
        <v>8326</v>
      </c>
      <c r="AP168" s="24" t="s">
        <v>53</v>
      </c>
      <c r="AQ168" s="24" t="s">
        <v>82</v>
      </c>
      <c r="AR168" s="24" t="s">
        <v>77</v>
      </c>
      <c r="AS168" s="24" t="s">
        <v>79</v>
      </c>
      <c r="AT168" s="24" t="s">
        <v>52</v>
      </c>
      <c r="AU168" s="49">
        <v>46174</v>
      </c>
      <c r="AV168" s="24" t="s">
        <v>8384</v>
      </c>
      <c r="AW168" s="24" t="s">
        <v>8379</v>
      </c>
      <c r="AX168" s="24" t="s">
        <v>8380</v>
      </c>
      <c r="AY168" s="24">
        <v>12</v>
      </c>
    </row>
    <row r="169" spans="2:51">
      <c r="B169" s="8" t="s">
        <v>8326</v>
      </c>
      <c r="C169" s="8" t="s">
        <v>49</v>
      </c>
      <c r="D169" s="9">
        <v>46204</v>
      </c>
      <c r="E169" s="8" t="s">
        <v>52</v>
      </c>
      <c r="F169" s="8" t="s">
        <v>50</v>
      </c>
      <c r="G169" s="8" t="s">
        <v>59</v>
      </c>
      <c r="H169" s="8" t="s">
        <v>53</v>
      </c>
      <c r="I169" s="8" t="s">
        <v>8378</v>
      </c>
      <c r="J169" s="61">
        <v>0</v>
      </c>
      <c r="K169" s="8">
        <v>1</v>
      </c>
      <c r="L169" s="8">
        <v>4</v>
      </c>
      <c r="M169" s="8" t="s">
        <v>55</v>
      </c>
      <c r="N169" s="8" t="s">
        <v>8384</v>
      </c>
      <c r="O169" s="8" t="s">
        <v>8380</v>
      </c>
      <c r="P169" s="48">
        <v>11</v>
      </c>
      <c r="Q169" s="8" t="s">
        <v>58</v>
      </c>
      <c r="R169" s="8">
        <v>4</v>
      </c>
      <c r="S169" s="8">
        <v>0</v>
      </c>
      <c r="T169" s="8" t="b">
        <v>0</v>
      </c>
      <c r="U169" s="8">
        <v>270</v>
      </c>
      <c r="V169" s="8">
        <v>249</v>
      </c>
      <c r="W169" s="8">
        <v>171</v>
      </c>
      <c r="X169" s="8">
        <v>0</v>
      </c>
      <c r="Y169" s="8">
        <v>0</v>
      </c>
      <c r="Z169" s="48">
        <v>-10</v>
      </c>
      <c r="AA169" s="8" t="s">
        <v>51</v>
      </c>
      <c r="AB169" s="8">
        <v>4</v>
      </c>
      <c r="AC169" s="8">
        <v>0</v>
      </c>
      <c r="AD169" s="8"/>
      <c r="AE169" s="8">
        <v>1</v>
      </c>
      <c r="AF169" s="8">
        <v>0</v>
      </c>
      <c r="AG169" s="8">
        <v>270</v>
      </c>
      <c r="AH169" s="9">
        <v>46212</v>
      </c>
      <c r="AI169" s="47">
        <v>46212.375</v>
      </c>
      <c r="AJ169" s="47">
        <v>46212.382638888892</v>
      </c>
      <c r="AK169" s="47">
        <v>46212.5625</v>
      </c>
      <c r="AL169" s="47">
        <v>46212.555555555555</v>
      </c>
      <c r="AO169" s="24" t="s">
        <v>8326</v>
      </c>
      <c r="AP169" s="24" t="s">
        <v>53</v>
      </c>
      <c r="AQ169" s="24" t="s">
        <v>82</v>
      </c>
      <c r="AR169" s="24" t="s">
        <v>64</v>
      </c>
      <c r="AS169" s="24" t="s">
        <v>57</v>
      </c>
      <c r="AT169" s="24" t="s">
        <v>52</v>
      </c>
      <c r="AU169" s="49">
        <v>46174</v>
      </c>
      <c r="AV169" s="24" t="s">
        <v>8384</v>
      </c>
      <c r="AW169" s="24" t="s">
        <v>8379</v>
      </c>
      <c r="AX169" s="24" t="s">
        <v>8380</v>
      </c>
      <c r="AY169" s="24">
        <v>14</v>
      </c>
    </row>
    <row r="170" spans="2:51">
      <c r="B170" s="8" t="s">
        <v>8326</v>
      </c>
      <c r="C170" s="8" t="s">
        <v>49</v>
      </c>
      <c r="D170" s="9">
        <v>46204</v>
      </c>
      <c r="E170" s="8" t="s">
        <v>52</v>
      </c>
      <c r="F170" s="8" t="s">
        <v>50</v>
      </c>
      <c r="G170" s="8" t="s">
        <v>54</v>
      </c>
      <c r="H170" s="8" t="s">
        <v>53</v>
      </c>
      <c r="I170" s="8" t="s">
        <v>8384</v>
      </c>
      <c r="J170" s="61">
        <v>0</v>
      </c>
      <c r="K170" s="8">
        <v>1</v>
      </c>
      <c r="L170" s="8">
        <v>4</v>
      </c>
      <c r="M170" s="8" t="s">
        <v>55</v>
      </c>
      <c r="N170" s="8" t="s">
        <v>8379</v>
      </c>
      <c r="O170" s="8" t="s">
        <v>8380</v>
      </c>
      <c r="P170" s="48">
        <v>9</v>
      </c>
      <c r="Q170" s="8" t="s">
        <v>58</v>
      </c>
      <c r="R170" s="8">
        <v>4</v>
      </c>
      <c r="S170" s="8">
        <v>0</v>
      </c>
      <c r="T170" s="8" t="b">
        <v>0</v>
      </c>
      <c r="U170" s="8">
        <v>480</v>
      </c>
      <c r="V170" s="8">
        <v>447</v>
      </c>
      <c r="W170" s="8">
        <v>359</v>
      </c>
      <c r="X170" s="8">
        <v>0</v>
      </c>
      <c r="Y170" s="8">
        <v>0</v>
      </c>
      <c r="Z170" s="48">
        <v>-24</v>
      </c>
      <c r="AA170" s="8" t="s">
        <v>51</v>
      </c>
      <c r="AB170" s="8">
        <v>4</v>
      </c>
      <c r="AC170" s="8">
        <v>0</v>
      </c>
      <c r="AD170" s="8"/>
      <c r="AE170" s="8">
        <v>1</v>
      </c>
      <c r="AF170" s="8">
        <v>0</v>
      </c>
      <c r="AG170" s="8">
        <v>480</v>
      </c>
      <c r="AH170" s="9">
        <v>46213</v>
      </c>
      <c r="AI170" s="47">
        <v>46213.354166666664</v>
      </c>
      <c r="AJ170" s="47">
        <v>46213.36041666667</v>
      </c>
      <c r="AK170" s="47">
        <v>46213.6875</v>
      </c>
      <c r="AL170" s="47">
        <v>46213.67083333333</v>
      </c>
      <c r="AO170" s="24" t="s">
        <v>8326</v>
      </c>
      <c r="AP170" s="24" t="s">
        <v>53</v>
      </c>
      <c r="AQ170" s="24" t="s">
        <v>82</v>
      </c>
      <c r="AR170" s="24" t="s">
        <v>64</v>
      </c>
      <c r="AS170" s="24" t="s">
        <v>59</v>
      </c>
      <c r="AT170" s="24" t="s">
        <v>52</v>
      </c>
      <c r="AU170" s="49">
        <v>46174</v>
      </c>
      <c r="AV170" s="24" t="s">
        <v>8384</v>
      </c>
      <c r="AW170" s="24" t="s">
        <v>8379</v>
      </c>
      <c r="AX170" s="24" t="s">
        <v>8380</v>
      </c>
      <c r="AY170" s="24">
        <v>9</v>
      </c>
    </row>
    <row r="171" spans="2:51">
      <c r="B171" s="8" t="s">
        <v>8326</v>
      </c>
      <c r="C171" s="8" t="s">
        <v>49</v>
      </c>
      <c r="D171" s="9">
        <v>46204</v>
      </c>
      <c r="E171" s="8" t="s">
        <v>52</v>
      </c>
      <c r="F171" s="8" t="s">
        <v>50</v>
      </c>
      <c r="G171" s="8" t="s">
        <v>57</v>
      </c>
      <c r="H171" s="8" t="s">
        <v>53</v>
      </c>
      <c r="I171" s="8" t="s">
        <v>8384</v>
      </c>
      <c r="J171" s="61">
        <v>0</v>
      </c>
      <c r="K171" s="8">
        <v>1</v>
      </c>
      <c r="L171" s="8">
        <v>4</v>
      </c>
      <c r="M171" s="8" t="s">
        <v>55</v>
      </c>
      <c r="N171" s="8" t="s">
        <v>8384</v>
      </c>
      <c r="O171" s="8" t="s">
        <v>8380</v>
      </c>
      <c r="P171" s="48">
        <v>6</v>
      </c>
      <c r="Q171" s="8" t="s">
        <v>58</v>
      </c>
      <c r="R171" s="8">
        <v>4</v>
      </c>
      <c r="S171" s="8">
        <v>0</v>
      </c>
      <c r="T171" s="8" t="b">
        <v>0</v>
      </c>
      <c r="U171" s="8">
        <v>240</v>
      </c>
      <c r="V171" s="8">
        <v>224</v>
      </c>
      <c r="W171" s="8">
        <v>153</v>
      </c>
      <c r="X171" s="8">
        <v>0</v>
      </c>
      <c r="Y171" s="8">
        <v>0</v>
      </c>
      <c r="Z171" s="48">
        <v>-10</v>
      </c>
      <c r="AA171" s="8" t="s">
        <v>51</v>
      </c>
      <c r="AB171" s="8">
        <v>4</v>
      </c>
      <c r="AC171" s="8">
        <v>0</v>
      </c>
      <c r="AD171" s="8"/>
      <c r="AE171" s="8">
        <v>1</v>
      </c>
      <c r="AF171" s="8">
        <v>0</v>
      </c>
      <c r="AG171" s="8">
        <v>240</v>
      </c>
      <c r="AH171" s="9">
        <v>46214</v>
      </c>
      <c r="AI171" s="47">
        <v>46214.333333333336</v>
      </c>
      <c r="AJ171" s="47">
        <v>46214.337500000001</v>
      </c>
      <c r="AK171" s="47">
        <v>46214.5</v>
      </c>
      <c r="AL171" s="47">
        <v>46214.493055555555</v>
      </c>
      <c r="AO171" s="24" t="s">
        <v>8326</v>
      </c>
      <c r="AP171" s="24" t="s">
        <v>53</v>
      </c>
      <c r="AQ171" s="24" t="s">
        <v>82</v>
      </c>
      <c r="AR171" s="24" t="s">
        <v>64</v>
      </c>
      <c r="AS171" s="24" t="s">
        <v>62</v>
      </c>
      <c r="AT171" s="24" t="s">
        <v>52</v>
      </c>
      <c r="AU171" s="49">
        <v>46174</v>
      </c>
      <c r="AV171" s="24" t="s">
        <v>8384</v>
      </c>
      <c r="AW171" s="24" t="s">
        <v>8379</v>
      </c>
      <c r="AX171" s="24" t="s">
        <v>8380</v>
      </c>
      <c r="AY171" s="24">
        <v>18</v>
      </c>
    </row>
    <row r="172" spans="2:51">
      <c r="B172" s="8" t="s">
        <v>8326</v>
      </c>
      <c r="C172" s="8" t="s">
        <v>49</v>
      </c>
      <c r="D172" s="9">
        <v>46204</v>
      </c>
      <c r="E172" s="8" t="s">
        <v>52</v>
      </c>
      <c r="F172" s="8" t="s">
        <v>50</v>
      </c>
      <c r="G172" s="8" t="s">
        <v>57</v>
      </c>
      <c r="H172" s="8" t="s">
        <v>53</v>
      </c>
      <c r="I172" s="8" t="s">
        <v>8384</v>
      </c>
      <c r="J172" s="61">
        <v>0</v>
      </c>
      <c r="K172" s="8">
        <v>1</v>
      </c>
      <c r="L172" s="8">
        <v>4</v>
      </c>
      <c r="M172" s="8" t="s">
        <v>55</v>
      </c>
      <c r="N172" s="8" t="s">
        <v>8379</v>
      </c>
      <c r="O172" s="8" t="s">
        <v>8380</v>
      </c>
      <c r="P172" s="48">
        <v>9</v>
      </c>
      <c r="Q172" s="8" t="s">
        <v>58</v>
      </c>
      <c r="R172" s="8">
        <v>4</v>
      </c>
      <c r="S172" s="8">
        <v>0</v>
      </c>
      <c r="T172" s="8" t="b">
        <v>0</v>
      </c>
      <c r="U172" s="8">
        <v>270</v>
      </c>
      <c r="V172" s="8">
        <v>242</v>
      </c>
      <c r="W172" s="8">
        <v>166</v>
      </c>
      <c r="X172" s="8">
        <v>0</v>
      </c>
      <c r="Y172" s="8">
        <v>0</v>
      </c>
      <c r="Z172" s="48">
        <v>-19</v>
      </c>
      <c r="AA172" s="8" t="s">
        <v>51</v>
      </c>
      <c r="AB172" s="8">
        <v>4</v>
      </c>
      <c r="AC172" s="8">
        <v>0</v>
      </c>
      <c r="AD172" s="8"/>
      <c r="AE172" s="8">
        <v>1</v>
      </c>
      <c r="AF172" s="8">
        <v>0</v>
      </c>
      <c r="AG172" s="8">
        <v>270</v>
      </c>
      <c r="AH172" s="9">
        <v>46216</v>
      </c>
      <c r="AI172" s="47">
        <v>46216.375</v>
      </c>
      <c r="AJ172" s="47">
        <v>46216.381249999999</v>
      </c>
      <c r="AK172" s="47">
        <v>46216.5625</v>
      </c>
      <c r="AL172" s="47">
        <v>46216.549305555556</v>
      </c>
      <c r="AO172" s="24" t="s">
        <v>8326</v>
      </c>
      <c r="AP172" s="24" t="s">
        <v>53</v>
      </c>
      <c r="AQ172" s="24" t="s">
        <v>82</v>
      </c>
      <c r="AR172" s="24" t="s">
        <v>64</v>
      </c>
      <c r="AS172" s="24" t="s">
        <v>57</v>
      </c>
      <c r="AT172" s="24" t="s">
        <v>52</v>
      </c>
      <c r="AU172" s="49">
        <v>46174</v>
      </c>
      <c r="AV172" s="24" t="s">
        <v>8384</v>
      </c>
      <c r="AW172" s="24" t="s">
        <v>8383</v>
      </c>
      <c r="AX172" s="24" t="s">
        <v>8380</v>
      </c>
      <c r="AY172" s="24">
        <v>0</v>
      </c>
    </row>
    <row r="173" spans="2:51">
      <c r="B173" s="8" t="s">
        <v>8326</v>
      </c>
      <c r="C173" s="8" t="s">
        <v>49</v>
      </c>
      <c r="D173" s="9">
        <v>46204</v>
      </c>
      <c r="E173" s="8" t="s">
        <v>52</v>
      </c>
      <c r="F173" s="8" t="s">
        <v>50</v>
      </c>
      <c r="G173" s="8" t="s">
        <v>59</v>
      </c>
      <c r="H173" s="8" t="s">
        <v>53</v>
      </c>
      <c r="I173" s="8" t="s">
        <v>8384</v>
      </c>
      <c r="J173" s="61">
        <v>0</v>
      </c>
      <c r="K173" s="8">
        <v>1</v>
      </c>
      <c r="L173" s="8">
        <v>4</v>
      </c>
      <c r="M173" s="8" t="s">
        <v>55</v>
      </c>
      <c r="N173" s="8" t="s">
        <v>8379</v>
      </c>
      <c r="O173" s="8" t="s">
        <v>8380</v>
      </c>
      <c r="P173" s="48">
        <v>4</v>
      </c>
      <c r="Q173" s="8" t="s">
        <v>58</v>
      </c>
      <c r="R173" s="8">
        <v>4</v>
      </c>
      <c r="S173" s="8">
        <v>0</v>
      </c>
      <c r="T173" s="8" t="b">
        <v>0</v>
      </c>
      <c r="U173" s="8">
        <v>210</v>
      </c>
      <c r="V173" s="8">
        <v>186</v>
      </c>
      <c r="W173" s="8">
        <v>103</v>
      </c>
      <c r="X173" s="8">
        <v>0</v>
      </c>
      <c r="Y173" s="8">
        <v>0</v>
      </c>
      <c r="Z173" s="48">
        <v>-20</v>
      </c>
      <c r="AA173" s="8" t="s">
        <v>51</v>
      </c>
      <c r="AB173" s="8">
        <v>4</v>
      </c>
      <c r="AC173" s="8">
        <v>0</v>
      </c>
      <c r="AD173" s="8"/>
      <c r="AE173" s="8">
        <v>1</v>
      </c>
      <c r="AF173" s="8">
        <v>0</v>
      </c>
      <c r="AG173" s="8">
        <v>210</v>
      </c>
      <c r="AH173" s="9">
        <v>46217</v>
      </c>
      <c r="AI173" s="47">
        <v>46217.5625</v>
      </c>
      <c r="AJ173" s="47">
        <v>46217.56527777778</v>
      </c>
      <c r="AK173" s="47">
        <v>46217.708333333336</v>
      </c>
      <c r="AL173" s="47">
        <v>46217.694444444445</v>
      </c>
      <c r="AO173" s="24" t="s">
        <v>8326</v>
      </c>
      <c r="AP173" s="24" t="s">
        <v>53</v>
      </c>
      <c r="AQ173" s="24" t="s">
        <v>82</v>
      </c>
      <c r="AR173" s="24" t="s">
        <v>64</v>
      </c>
      <c r="AS173" s="24" t="s">
        <v>67</v>
      </c>
      <c r="AT173" s="24" t="s">
        <v>52</v>
      </c>
      <c r="AU173" s="49">
        <v>46174</v>
      </c>
      <c r="AV173" s="24" t="s">
        <v>8384</v>
      </c>
      <c r="AW173" s="24" t="s">
        <v>8383</v>
      </c>
      <c r="AX173" s="24" t="s">
        <v>8380</v>
      </c>
      <c r="AY173" s="24">
        <v>0</v>
      </c>
    </row>
    <row r="174" spans="2:51">
      <c r="B174" s="8" t="s">
        <v>8326</v>
      </c>
      <c r="C174" s="8" t="s">
        <v>49</v>
      </c>
      <c r="D174" s="9">
        <v>46204</v>
      </c>
      <c r="E174" s="8" t="s">
        <v>52</v>
      </c>
      <c r="F174" s="8" t="s">
        <v>50</v>
      </c>
      <c r="G174" s="8" t="s">
        <v>54</v>
      </c>
      <c r="H174" s="8" t="s">
        <v>53</v>
      </c>
      <c r="I174" s="8" t="s">
        <v>8378</v>
      </c>
      <c r="J174" s="61">
        <v>0</v>
      </c>
      <c r="K174" s="8">
        <v>1</v>
      </c>
      <c r="L174" s="8">
        <v>4</v>
      </c>
      <c r="M174" s="8" t="s">
        <v>55</v>
      </c>
      <c r="N174" s="8" t="s">
        <v>8379</v>
      </c>
      <c r="O174" s="8" t="s">
        <v>8380</v>
      </c>
      <c r="P174" s="48">
        <v>12</v>
      </c>
      <c r="Q174" s="8" t="s">
        <v>58</v>
      </c>
      <c r="R174" s="8">
        <v>4</v>
      </c>
      <c r="S174" s="8">
        <v>0</v>
      </c>
      <c r="T174" s="8" t="b">
        <v>0</v>
      </c>
      <c r="U174" s="8">
        <v>240</v>
      </c>
      <c r="V174" s="8">
        <v>209</v>
      </c>
      <c r="W174" s="8">
        <v>125</v>
      </c>
      <c r="X174" s="8">
        <v>0</v>
      </c>
      <c r="Y174" s="8">
        <v>0</v>
      </c>
      <c r="Z174" s="48">
        <v>-19</v>
      </c>
      <c r="AA174" s="8" t="s">
        <v>51</v>
      </c>
      <c r="AB174" s="8">
        <v>4</v>
      </c>
      <c r="AC174" s="8">
        <v>0</v>
      </c>
      <c r="AD174" s="8"/>
      <c r="AE174" s="8">
        <v>1</v>
      </c>
      <c r="AF174" s="8">
        <v>0</v>
      </c>
      <c r="AG174" s="8">
        <v>240</v>
      </c>
      <c r="AH174" s="9">
        <v>46220</v>
      </c>
      <c r="AI174" s="47">
        <v>46220.333333333336</v>
      </c>
      <c r="AJ174" s="47">
        <v>46220.341666666667</v>
      </c>
      <c r="AK174" s="47">
        <v>46220.5</v>
      </c>
      <c r="AL174" s="47">
        <v>46220.486805555556</v>
      </c>
      <c r="AO174" s="24" t="s">
        <v>8326</v>
      </c>
      <c r="AP174" s="24" t="s">
        <v>53</v>
      </c>
      <c r="AQ174" s="24" t="s">
        <v>82</v>
      </c>
      <c r="AR174" s="24" t="s">
        <v>64</v>
      </c>
      <c r="AS174" s="24" t="s">
        <v>68</v>
      </c>
      <c r="AT174" s="24" t="s">
        <v>52</v>
      </c>
      <c r="AU174" s="49">
        <v>46174</v>
      </c>
      <c r="AV174" s="24" t="s">
        <v>8384</v>
      </c>
      <c r="AW174" s="24" t="s">
        <v>8383</v>
      </c>
      <c r="AX174" s="24" t="s">
        <v>8380</v>
      </c>
      <c r="AY174" s="24">
        <v>0</v>
      </c>
    </row>
    <row r="175" spans="2:51">
      <c r="B175" s="8" t="s">
        <v>8326</v>
      </c>
      <c r="C175" s="8" t="s">
        <v>49</v>
      </c>
      <c r="D175" s="9">
        <v>46204</v>
      </c>
      <c r="E175" s="8" t="s">
        <v>52</v>
      </c>
      <c r="F175" s="8" t="s">
        <v>50</v>
      </c>
      <c r="G175" s="8" t="s">
        <v>54</v>
      </c>
      <c r="H175" s="8" t="s">
        <v>53</v>
      </c>
      <c r="I175" s="8" t="s">
        <v>8384</v>
      </c>
      <c r="J175" s="61">
        <v>0</v>
      </c>
      <c r="K175" s="8">
        <v>1</v>
      </c>
      <c r="L175" s="8">
        <v>4</v>
      </c>
      <c r="M175" s="8" t="s">
        <v>55</v>
      </c>
      <c r="N175" s="8" t="s">
        <v>8379</v>
      </c>
      <c r="O175" s="8" t="s">
        <v>8380</v>
      </c>
      <c r="P175" s="48">
        <v>3</v>
      </c>
      <c r="Q175" s="8" t="s">
        <v>58</v>
      </c>
      <c r="R175" s="8">
        <v>4</v>
      </c>
      <c r="S175" s="8">
        <v>0</v>
      </c>
      <c r="T175" s="8" t="b">
        <v>0</v>
      </c>
      <c r="U175" s="8">
        <v>480</v>
      </c>
      <c r="V175" s="8">
        <v>455</v>
      </c>
      <c r="W175" s="8">
        <v>319</v>
      </c>
      <c r="X175" s="8">
        <v>0</v>
      </c>
      <c r="Y175" s="8">
        <v>0</v>
      </c>
      <c r="Z175" s="48">
        <v>-22</v>
      </c>
      <c r="AA175" s="8" t="s">
        <v>51</v>
      </c>
      <c r="AB175" s="8">
        <v>4</v>
      </c>
      <c r="AC175" s="8">
        <v>0</v>
      </c>
      <c r="AD175" s="8"/>
      <c r="AE175" s="8">
        <v>1</v>
      </c>
      <c r="AF175" s="8">
        <v>0</v>
      </c>
      <c r="AG175" s="8">
        <v>480</v>
      </c>
      <c r="AH175" s="9">
        <v>46221</v>
      </c>
      <c r="AI175" s="47">
        <v>46221.3125</v>
      </c>
      <c r="AJ175" s="47">
        <v>46221.314583333333</v>
      </c>
      <c r="AK175" s="47">
        <v>46221.645833333336</v>
      </c>
      <c r="AL175" s="47">
        <v>46221.630555555559</v>
      </c>
      <c r="AO175" s="24" t="s">
        <v>8326</v>
      </c>
      <c r="AP175" s="24" t="s">
        <v>53</v>
      </c>
      <c r="AQ175" s="24" t="s">
        <v>82</v>
      </c>
      <c r="AR175" s="24" t="s">
        <v>77</v>
      </c>
      <c r="AS175" s="24" t="s">
        <v>79</v>
      </c>
      <c r="AT175" s="24" t="s">
        <v>52</v>
      </c>
      <c r="AU175" s="49">
        <v>46174</v>
      </c>
      <c r="AV175" s="24" t="s">
        <v>8384</v>
      </c>
      <c r="AW175" s="24" t="s">
        <v>8383</v>
      </c>
      <c r="AX175" s="24" t="s">
        <v>8380</v>
      </c>
      <c r="AY175" s="24">
        <v>0</v>
      </c>
    </row>
    <row r="176" spans="2:51">
      <c r="B176" s="8" t="s">
        <v>8326</v>
      </c>
      <c r="C176" s="8" t="s">
        <v>49</v>
      </c>
      <c r="D176" s="9">
        <v>46204</v>
      </c>
      <c r="E176" s="8" t="s">
        <v>52</v>
      </c>
      <c r="F176" s="8" t="s">
        <v>50</v>
      </c>
      <c r="G176" s="8" t="s">
        <v>54</v>
      </c>
      <c r="H176" s="8" t="s">
        <v>53</v>
      </c>
      <c r="I176" s="8" t="s">
        <v>8384</v>
      </c>
      <c r="J176" s="61">
        <v>0</v>
      </c>
      <c r="K176" s="8">
        <v>1</v>
      </c>
      <c r="L176" s="8">
        <v>4</v>
      </c>
      <c r="M176" s="8" t="s">
        <v>55</v>
      </c>
      <c r="N176" s="8" t="s">
        <v>8379</v>
      </c>
      <c r="O176" s="8" t="s">
        <v>8380</v>
      </c>
      <c r="P176" s="48">
        <v>3</v>
      </c>
      <c r="Q176" s="8" t="s">
        <v>58</v>
      </c>
      <c r="R176" s="8">
        <v>4</v>
      </c>
      <c r="S176" s="8">
        <v>0</v>
      </c>
      <c r="T176" s="8" t="b">
        <v>0</v>
      </c>
      <c r="U176" s="8">
        <v>270</v>
      </c>
      <c r="V176" s="8">
        <v>245</v>
      </c>
      <c r="W176" s="8">
        <v>176</v>
      </c>
      <c r="X176" s="8">
        <v>0</v>
      </c>
      <c r="Y176" s="8">
        <v>0</v>
      </c>
      <c r="Z176" s="48">
        <v>-22</v>
      </c>
      <c r="AA176" s="8" t="s">
        <v>51</v>
      </c>
      <c r="AB176" s="8">
        <v>4</v>
      </c>
      <c r="AC176" s="8">
        <v>0</v>
      </c>
      <c r="AD176" s="8"/>
      <c r="AE176" s="8">
        <v>1</v>
      </c>
      <c r="AF176" s="8">
        <v>0</v>
      </c>
      <c r="AG176" s="8">
        <v>270</v>
      </c>
      <c r="AH176" s="9">
        <v>46222</v>
      </c>
      <c r="AI176" s="47">
        <v>46222.5625</v>
      </c>
      <c r="AJ176" s="47">
        <v>46222.564583333333</v>
      </c>
      <c r="AK176" s="47">
        <v>46222.75</v>
      </c>
      <c r="AL176" s="47">
        <v>46222.734722222223</v>
      </c>
      <c r="AO176" s="24" t="s">
        <v>8326</v>
      </c>
      <c r="AP176" s="24" t="s">
        <v>53</v>
      </c>
      <c r="AQ176" s="24" t="s">
        <v>82</v>
      </c>
      <c r="AR176" s="24" t="s">
        <v>92</v>
      </c>
      <c r="AS176" s="24" t="s">
        <v>94</v>
      </c>
      <c r="AT176" s="24" t="s">
        <v>52</v>
      </c>
      <c r="AU176" s="49">
        <v>46174</v>
      </c>
      <c r="AV176" s="24" t="s">
        <v>8384</v>
      </c>
      <c r="AW176" s="24" t="s">
        <v>8383</v>
      </c>
      <c r="AX176" s="24" t="s">
        <v>8380</v>
      </c>
      <c r="AY176" s="24">
        <v>0</v>
      </c>
    </row>
    <row r="177" spans="2:51">
      <c r="B177" s="8" t="s">
        <v>8326</v>
      </c>
      <c r="C177" s="8" t="s">
        <v>49</v>
      </c>
      <c r="D177" s="9">
        <v>46204</v>
      </c>
      <c r="E177" s="8" t="s">
        <v>52</v>
      </c>
      <c r="F177" s="8" t="s">
        <v>50</v>
      </c>
      <c r="G177" s="8" t="s">
        <v>61</v>
      </c>
      <c r="H177" s="8" t="s">
        <v>53</v>
      </c>
      <c r="I177" s="8" t="s">
        <v>8384</v>
      </c>
      <c r="J177" s="61">
        <v>0</v>
      </c>
      <c r="K177" s="8">
        <v>1</v>
      </c>
      <c r="L177" s="8">
        <v>4</v>
      </c>
      <c r="M177" s="8" t="s">
        <v>55</v>
      </c>
      <c r="N177" s="8" t="s">
        <v>8379</v>
      </c>
      <c r="O177" s="8" t="s">
        <v>8380</v>
      </c>
      <c r="P177" s="48">
        <v>5</v>
      </c>
      <c r="Q177" s="8" t="s">
        <v>58</v>
      </c>
      <c r="R177" s="8">
        <v>4</v>
      </c>
      <c r="S177" s="8">
        <v>0</v>
      </c>
      <c r="T177" s="8" t="b">
        <v>0</v>
      </c>
      <c r="U177" s="8">
        <v>480</v>
      </c>
      <c r="V177" s="8">
        <v>428</v>
      </c>
      <c r="W177" s="8">
        <v>299</v>
      </c>
      <c r="X177" s="8">
        <v>0</v>
      </c>
      <c r="Y177" s="8">
        <v>0</v>
      </c>
      <c r="Z177" s="48">
        <v>-47</v>
      </c>
      <c r="AA177" s="8" t="s">
        <v>51</v>
      </c>
      <c r="AB177" s="8">
        <v>4</v>
      </c>
      <c r="AC177" s="8">
        <v>0</v>
      </c>
      <c r="AD177" s="8"/>
      <c r="AE177" s="8">
        <v>1</v>
      </c>
      <c r="AF177" s="8">
        <v>0</v>
      </c>
      <c r="AG177" s="8">
        <v>480</v>
      </c>
      <c r="AH177" s="9">
        <v>46224</v>
      </c>
      <c r="AI177" s="47">
        <v>46224.333333333336</v>
      </c>
      <c r="AJ177" s="47">
        <v>46224.336805555555</v>
      </c>
      <c r="AK177" s="47">
        <v>46224.666666666664</v>
      </c>
      <c r="AL177" s="47">
        <v>46224.634027777778</v>
      </c>
      <c r="AO177" s="24" t="s">
        <v>8326</v>
      </c>
      <c r="AP177" s="24" t="s">
        <v>53</v>
      </c>
      <c r="AQ177" s="24" t="s">
        <v>82</v>
      </c>
      <c r="AR177" s="24" t="s">
        <v>64</v>
      </c>
      <c r="AS177" s="24" t="s">
        <v>59</v>
      </c>
      <c r="AT177" s="24" t="s">
        <v>52</v>
      </c>
      <c r="AU177" s="49">
        <v>46174</v>
      </c>
      <c r="AV177" s="24" t="s">
        <v>8384</v>
      </c>
      <c r="AW177" s="24" t="s">
        <v>8383</v>
      </c>
      <c r="AX177" s="24" t="s">
        <v>8380</v>
      </c>
      <c r="AY177" s="24">
        <v>0</v>
      </c>
    </row>
    <row r="178" spans="2:51">
      <c r="B178" s="8" t="s">
        <v>8326</v>
      </c>
      <c r="C178" s="8" t="s">
        <v>49</v>
      </c>
      <c r="D178" s="9">
        <v>46204</v>
      </c>
      <c r="E178" s="8" t="s">
        <v>52</v>
      </c>
      <c r="F178" s="8" t="s">
        <v>50</v>
      </c>
      <c r="G178" s="8" t="s">
        <v>57</v>
      </c>
      <c r="H178" s="8" t="s">
        <v>53</v>
      </c>
      <c r="I178" s="8" t="s">
        <v>8384</v>
      </c>
      <c r="J178" s="61">
        <v>0</v>
      </c>
      <c r="K178" s="8">
        <v>1</v>
      </c>
      <c r="L178" s="8">
        <v>2</v>
      </c>
      <c r="M178" s="8" t="s">
        <v>55</v>
      </c>
      <c r="N178" s="8" t="s">
        <v>8379</v>
      </c>
      <c r="O178" s="8" t="s">
        <v>8380</v>
      </c>
      <c r="P178" s="48">
        <v>10</v>
      </c>
      <c r="Q178" s="8" t="s">
        <v>58</v>
      </c>
      <c r="R178" s="8">
        <v>2</v>
      </c>
      <c r="S178" s="8">
        <v>0</v>
      </c>
      <c r="T178" s="8" t="b">
        <v>0</v>
      </c>
      <c r="U178" s="8">
        <v>300</v>
      </c>
      <c r="V178" s="8">
        <v>113</v>
      </c>
      <c r="W178" s="8">
        <v>98</v>
      </c>
      <c r="X178" s="8">
        <v>0</v>
      </c>
      <c r="Y178" s="8">
        <v>0</v>
      </c>
      <c r="Z178" s="48">
        <v>-177</v>
      </c>
      <c r="AA178" s="8" t="s">
        <v>51</v>
      </c>
      <c r="AB178" s="8">
        <v>2</v>
      </c>
      <c r="AC178" s="8">
        <v>0</v>
      </c>
      <c r="AD178" s="8"/>
      <c r="AE178" s="8">
        <v>1</v>
      </c>
      <c r="AF178" s="8">
        <v>0</v>
      </c>
      <c r="AG178" s="8">
        <v>300</v>
      </c>
      <c r="AH178" s="9">
        <v>46226</v>
      </c>
      <c r="AI178" s="47">
        <v>46226.354166666664</v>
      </c>
      <c r="AJ178" s="47">
        <v>46226.361111111109</v>
      </c>
      <c r="AK178" s="47">
        <v>46226.5625</v>
      </c>
      <c r="AL178" s="47">
        <v>46226.439583333333</v>
      </c>
      <c r="AO178" s="24" t="s">
        <v>8326</v>
      </c>
      <c r="AP178" s="24" t="s">
        <v>53</v>
      </c>
      <c r="AQ178" s="24" t="s">
        <v>82</v>
      </c>
      <c r="AR178" s="24" t="s">
        <v>64</v>
      </c>
      <c r="AS178" s="24" t="s">
        <v>54</v>
      </c>
      <c r="AT178" s="24" t="s">
        <v>52</v>
      </c>
      <c r="AU178" s="49">
        <v>46174</v>
      </c>
      <c r="AV178" s="24" t="s">
        <v>8384</v>
      </c>
      <c r="AW178" s="24" t="s">
        <v>8383</v>
      </c>
      <c r="AX178" s="24" t="s">
        <v>8380</v>
      </c>
      <c r="AY178" s="24">
        <v>0</v>
      </c>
    </row>
    <row r="179" spans="2:51">
      <c r="B179" s="8" t="s">
        <v>8326</v>
      </c>
      <c r="C179" s="8" t="s">
        <v>49</v>
      </c>
      <c r="D179" s="9">
        <v>46204</v>
      </c>
      <c r="E179" s="8" t="s">
        <v>52</v>
      </c>
      <c r="F179" s="8" t="s">
        <v>50</v>
      </c>
      <c r="G179" s="8" t="s">
        <v>63</v>
      </c>
      <c r="H179" s="8" t="s">
        <v>53</v>
      </c>
      <c r="I179" s="8" t="s">
        <v>8384</v>
      </c>
      <c r="J179" s="61">
        <v>0</v>
      </c>
      <c r="K179" s="8">
        <v>1</v>
      </c>
      <c r="L179" s="8">
        <v>4</v>
      </c>
      <c r="M179" s="8" t="s">
        <v>55</v>
      </c>
      <c r="N179" s="8" t="s">
        <v>8379</v>
      </c>
      <c r="O179" s="8" t="s">
        <v>8380</v>
      </c>
      <c r="P179" s="48">
        <v>8</v>
      </c>
      <c r="Q179" s="8" t="s">
        <v>58</v>
      </c>
      <c r="R179" s="8">
        <v>4</v>
      </c>
      <c r="S179" s="8">
        <v>0</v>
      </c>
      <c r="T179" s="8" t="b">
        <v>0</v>
      </c>
      <c r="U179" s="8">
        <v>480</v>
      </c>
      <c r="V179" s="8">
        <v>432</v>
      </c>
      <c r="W179" s="8">
        <v>336</v>
      </c>
      <c r="X179" s="8">
        <v>0</v>
      </c>
      <c r="Y179" s="8">
        <v>0</v>
      </c>
      <c r="Z179" s="48">
        <v>-40</v>
      </c>
      <c r="AA179" s="8" t="s">
        <v>51</v>
      </c>
      <c r="AB179" s="8">
        <v>4</v>
      </c>
      <c r="AC179" s="8">
        <v>0</v>
      </c>
      <c r="AD179" s="8"/>
      <c r="AE179" s="8">
        <v>1</v>
      </c>
      <c r="AF179" s="8">
        <v>0</v>
      </c>
      <c r="AG179" s="8">
        <v>480</v>
      </c>
      <c r="AH179" s="9">
        <v>46229</v>
      </c>
      <c r="AI179" s="47">
        <v>46229.375</v>
      </c>
      <c r="AJ179" s="47">
        <v>46229.380555555559</v>
      </c>
      <c r="AK179" s="47">
        <v>46229.708333333336</v>
      </c>
      <c r="AL179" s="47">
        <v>46229.680555555555</v>
      </c>
      <c r="AO179" s="24" t="s">
        <v>8326</v>
      </c>
      <c r="AP179" s="24" t="s">
        <v>53</v>
      </c>
      <c r="AQ179" s="24" t="s">
        <v>82</v>
      </c>
      <c r="AR179" s="24" t="s">
        <v>64</v>
      </c>
      <c r="AS179" s="24" t="s">
        <v>62</v>
      </c>
      <c r="AT179" s="24" t="s">
        <v>52</v>
      </c>
      <c r="AU179" s="49">
        <v>46174</v>
      </c>
      <c r="AV179" s="24" t="s">
        <v>8384</v>
      </c>
      <c r="AW179" s="24" t="s">
        <v>8383</v>
      </c>
      <c r="AX179" s="24" t="s">
        <v>8380</v>
      </c>
      <c r="AY179" s="24">
        <v>0</v>
      </c>
    </row>
    <row r="180" spans="2:51">
      <c r="B180" s="8" t="s">
        <v>8326</v>
      </c>
      <c r="C180" s="8" t="s">
        <v>49</v>
      </c>
      <c r="D180" s="9">
        <v>46204</v>
      </c>
      <c r="E180" s="8" t="s">
        <v>52</v>
      </c>
      <c r="F180" s="8" t="s">
        <v>50</v>
      </c>
      <c r="G180" s="8" t="s">
        <v>57</v>
      </c>
      <c r="H180" s="8" t="s">
        <v>53</v>
      </c>
      <c r="I180" s="8" t="s">
        <v>8378</v>
      </c>
      <c r="J180" s="61">
        <v>0</v>
      </c>
      <c r="K180" s="8">
        <v>1</v>
      </c>
      <c r="L180" s="8">
        <v>4</v>
      </c>
      <c r="M180" s="8" t="s">
        <v>55</v>
      </c>
      <c r="N180" s="8" t="s">
        <v>8379</v>
      </c>
      <c r="O180" s="8" t="s">
        <v>8380</v>
      </c>
      <c r="P180" s="48">
        <v>11</v>
      </c>
      <c r="Q180" s="8" t="s">
        <v>58</v>
      </c>
      <c r="R180" s="8">
        <v>4</v>
      </c>
      <c r="S180" s="8">
        <v>0</v>
      </c>
      <c r="T180" s="8" t="b">
        <v>0</v>
      </c>
      <c r="U180" s="8">
        <v>210</v>
      </c>
      <c r="V180" s="8">
        <v>181</v>
      </c>
      <c r="W180" s="8">
        <v>117</v>
      </c>
      <c r="X180" s="8">
        <v>0</v>
      </c>
      <c r="Y180" s="8">
        <v>0</v>
      </c>
      <c r="Z180" s="48">
        <v>-18</v>
      </c>
      <c r="AA180" s="8" t="s">
        <v>51</v>
      </c>
      <c r="AB180" s="8">
        <v>4</v>
      </c>
      <c r="AC180" s="8">
        <v>0</v>
      </c>
      <c r="AD180" s="8"/>
      <c r="AE180" s="8">
        <v>1</v>
      </c>
      <c r="AF180" s="8">
        <v>0</v>
      </c>
      <c r="AG180" s="8">
        <v>210</v>
      </c>
      <c r="AH180" s="9">
        <v>46233</v>
      </c>
      <c r="AI180" s="47">
        <v>46233.5625</v>
      </c>
      <c r="AJ180" s="47">
        <v>46233.570138888892</v>
      </c>
      <c r="AK180" s="47">
        <v>46233.708333333336</v>
      </c>
      <c r="AL180" s="47">
        <v>46233.695833333331</v>
      </c>
      <c r="AO180" s="24" t="s">
        <v>8326</v>
      </c>
      <c r="AP180" s="24" t="s">
        <v>53</v>
      </c>
      <c r="AQ180" s="24" t="s">
        <v>82</v>
      </c>
      <c r="AR180" s="24" t="s">
        <v>64</v>
      </c>
      <c r="AS180" s="24" t="s">
        <v>68</v>
      </c>
      <c r="AT180" s="24" t="s">
        <v>52</v>
      </c>
      <c r="AU180" s="49">
        <v>46174</v>
      </c>
      <c r="AV180" s="24" t="s">
        <v>8384</v>
      </c>
      <c r="AW180" s="24" t="s">
        <v>8384</v>
      </c>
      <c r="AX180" s="24" t="s">
        <v>8380</v>
      </c>
      <c r="AY180" s="24">
        <v>1</v>
      </c>
    </row>
    <row r="181" spans="2:51">
      <c r="B181" s="8" t="s">
        <v>8326</v>
      </c>
      <c r="C181" s="8" t="s">
        <v>49</v>
      </c>
      <c r="D181" s="9">
        <v>46204</v>
      </c>
      <c r="E181" s="8" t="s">
        <v>52</v>
      </c>
      <c r="F181" s="8" t="s">
        <v>64</v>
      </c>
      <c r="G181" s="8" t="s">
        <v>54</v>
      </c>
      <c r="H181" s="8" t="s">
        <v>53</v>
      </c>
      <c r="I181" s="8" t="s">
        <v>8384</v>
      </c>
      <c r="J181" s="61">
        <v>0</v>
      </c>
      <c r="K181" s="8">
        <v>1</v>
      </c>
      <c r="L181" s="8">
        <v>4</v>
      </c>
      <c r="M181" s="8" t="s">
        <v>66</v>
      </c>
      <c r="N181" s="8" t="s">
        <v>8379</v>
      </c>
      <c r="O181" s="8" t="s">
        <v>8380</v>
      </c>
      <c r="P181" s="48">
        <v>8</v>
      </c>
      <c r="Q181" s="8" t="s">
        <v>58</v>
      </c>
      <c r="R181" s="8">
        <v>4</v>
      </c>
      <c r="S181" s="8">
        <v>0</v>
      </c>
      <c r="T181" s="8" t="b">
        <v>0</v>
      </c>
      <c r="U181" s="8">
        <v>420</v>
      </c>
      <c r="V181" s="8">
        <v>376</v>
      </c>
      <c r="W181" s="8">
        <v>259</v>
      </c>
      <c r="X181" s="8">
        <v>0</v>
      </c>
      <c r="Y181" s="8">
        <v>0</v>
      </c>
      <c r="Z181" s="48">
        <v>-36</v>
      </c>
      <c r="AA181" s="8" t="s">
        <v>65</v>
      </c>
      <c r="AB181" s="8">
        <v>4</v>
      </c>
      <c r="AC181" s="8">
        <v>0</v>
      </c>
      <c r="AD181" s="8"/>
      <c r="AE181" s="8">
        <v>1</v>
      </c>
      <c r="AF181" s="8">
        <v>0</v>
      </c>
      <c r="AG181" s="8">
        <v>420</v>
      </c>
      <c r="AH181" s="9">
        <v>46206</v>
      </c>
      <c r="AI181" s="47">
        <v>46206.375</v>
      </c>
      <c r="AJ181" s="47">
        <v>46206.380555555559</v>
      </c>
      <c r="AK181" s="47">
        <v>46206.666666666664</v>
      </c>
      <c r="AL181" s="47">
        <v>46206.64166666667</v>
      </c>
      <c r="AO181" s="24" t="s">
        <v>8326</v>
      </c>
      <c r="AP181" s="24" t="s">
        <v>53</v>
      </c>
      <c r="AQ181" s="24" t="s">
        <v>82</v>
      </c>
      <c r="AR181" s="24" t="s">
        <v>64</v>
      </c>
      <c r="AS181" s="24" t="s">
        <v>59</v>
      </c>
      <c r="AT181" s="24" t="s">
        <v>52</v>
      </c>
      <c r="AU181" s="49">
        <v>46174</v>
      </c>
      <c r="AV181" s="24" t="s">
        <v>8384</v>
      </c>
      <c r="AW181" s="24" t="s">
        <v>8384</v>
      </c>
      <c r="AX181" s="24" t="s">
        <v>8380</v>
      </c>
      <c r="AY181" s="24">
        <v>1</v>
      </c>
    </row>
    <row r="182" spans="2:51">
      <c r="B182" s="8" t="s">
        <v>8326</v>
      </c>
      <c r="C182" s="8" t="s">
        <v>49</v>
      </c>
      <c r="D182" s="9">
        <v>46204</v>
      </c>
      <c r="E182" s="8" t="s">
        <v>52</v>
      </c>
      <c r="F182" s="8" t="s">
        <v>64</v>
      </c>
      <c r="G182" s="8" t="s">
        <v>54</v>
      </c>
      <c r="H182" s="8" t="s">
        <v>53</v>
      </c>
      <c r="I182" s="8" t="s">
        <v>8384</v>
      </c>
      <c r="J182" s="61">
        <v>0</v>
      </c>
      <c r="K182" s="8">
        <v>1</v>
      </c>
      <c r="L182" s="8">
        <v>4</v>
      </c>
      <c r="M182" s="8" t="s">
        <v>66</v>
      </c>
      <c r="N182" s="8" t="s">
        <v>8379</v>
      </c>
      <c r="O182" s="8" t="s">
        <v>8380</v>
      </c>
      <c r="P182" s="48">
        <v>3</v>
      </c>
      <c r="Q182" s="8" t="s">
        <v>58</v>
      </c>
      <c r="R182" s="8">
        <v>4</v>
      </c>
      <c r="S182" s="8">
        <v>0</v>
      </c>
      <c r="T182" s="8" t="b">
        <v>0</v>
      </c>
      <c r="U182" s="8">
        <v>210</v>
      </c>
      <c r="V182" s="8">
        <v>191</v>
      </c>
      <c r="W182" s="8">
        <v>102</v>
      </c>
      <c r="X182" s="8">
        <v>0</v>
      </c>
      <c r="Y182" s="8">
        <v>0</v>
      </c>
      <c r="Z182" s="48">
        <v>-16</v>
      </c>
      <c r="AA182" s="8" t="s">
        <v>65</v>
      </c>
      <c r="AB182" s="8">
        <v>4</v>
      </c>
      <c r="AC182" s="8">
        <v>0</v>
      </c>
      <c r="AD182" s="8"/>
      <c r="AE182" s="8">
        <v>1</v>
      </c>
      <c r="AF182" s="8">
        <v>0</v>
      </c>
      <c r="AG182" s="8">
        <v>210</v>
      </c>
      <c r="AH182" s="9">
        <v>46209</v>
      </c>
      <c r="AI182" s="47">
        <v>46209.541666666664</v>
      </c>
      <c r="AJ182" s="47">
        <v>46209.543749999997</v>
      </c>
      <c r="AK182" s="47">
        <v>46209.6875</v>
      </c>
      <c r="AL182" s="47">
        <v>46209.676388888889</v>
      </c>
      <c r="AO182" s="24" t="s">
        <v>8326</v>
      </c>
      <c r="AP182" s="24" t="s">
        <v>53</v>
      </c>
      <c r="AQ182" s="24" t="s">
        <v>82</v>
      </c>
      <c r="AR182" s="24" t="s">
        <v>92</v>
      </c>
      <c r="AS182" s="24" t="s">
        <v>94</v>
      </c>
      <c r="AT182" s="24" t="s">
        <v>52</v>
      </c>
      <c r="AU182" s="49">
        <v>46174</v>
      </c>
      <c r="AV182" s="24" t="s">
        <v>8384</v>
      </c>
      <c r="AW182" s="24" t="s">
        <v>8384</v>
      </c>
      <c r="AX182" s="24" t="s">
        <v>8380</v>
      </c>
      <c r="AY182" s="24">
        <v>0</v>
      </c>
    </row>
    <row r="183" spans="2:51">
      <c r="B183" s="8" t="s">
        <v>8326</v>
      </c>
      <c r="C183" s="8" t="s">
        <v>49</v>
      </c>
      <c r="D183" s="9">
        <v>46204</v>
      </c>
      <c r="E183" s="8" t="s">
        <v>52</v>
      </c>
      <c r="F183" s="8" t="s">
        <v>64</v>
      </c>
      <c r="G183" s="8" t="s">
        <v>68</v>
      </c>
      <c r="H183" s="8" t="s">
        <v>53</v>
      </c>
      <c r="I183" s="8" t="s">
        <v>8384</v>
      </c>
      <c r="J183" s="61">
        <v>0</v>
      </c>
      <c r="K183" s="8">
        <v>1</v>
      </c>
      <c r="L183" s="8">
        <v>4</v>
      </c>
      <c r="M183" s="8" t="s">
        <v>66</v>
      </c>
      <c r="N183" s="8" t="s">
        <v>8379</v>
      </c>
      <c r="O183" s="8" t="s">
        <v>8380</v>
      </c>
      <c r="P183" s="48">
        <v>2</v>
      </c>
      <c r="Q183" s="8" t="s">
        <v>58</v>
      </c>
      <c r="R183" s="8">
        <v>4</v>
      </c>
      <c r="S183" s="8">
        <v>0</v>
      </c>
      <c r="T183" s="8" t="b">
        <v>0</v>
      </c>
      <c r="U183" s="8">
        <v>480</v>
      </c>
      <c r="V183" s="8">
        <v>438</v>
      </c>
      <c r="W183" s="8">
        <v>300</v>
      </c>
      <c r="X183" s="8">
        <v>0</v>
      </c>
      <c r="Y183" s="8">
        <v>0</v>
      </c>
      <c r="Z183" s="48">
        <v>-40</v>
      </c>
      <c r="AA183" s="8" t="s">
        <v>65</v>
      </c>
      <c r="AB183" s="8">
        <v>4</v>
      </c>
      <c r="AC183" s="8">
        <v>0</v>
      </c>
      <c r="AD183" s="8"/>
      <c r="AE183" s="8">
        <v>1</v>
      </c>
      <c r="AF183" s="8">
        <v>0</v>
      </c>
      <c r="AG183" s="8">
        <v>480</v>
      </c>
      <c r="AH183" s="9">
        <v>46213</v>
      </c>
      <c r="AI183" s="47">
        <v>46213.354166666664</v>
      </c>
      <c r="AJ183" s="47">
        <v>46213.355555555558</v>
      </c>
      <c r="AK183" s="47">
        <v>46213.6875</v>
      </c>
      <c r="AL183" s="47">
        <v>46213.659722222219</v>
      </c>
      <c r="AO183" s="24" t="s">
        <v>8326</v>
      </c>
      <c r="AP183" s="24" t="s">
        <v>53</v>
      </c>
      <c r="AQ183" s="24" t="s">
        <v>82</v>
      </c>
      <c r="AR183" s="24" t="s">
        <v>64</v>
      </c>
      <c r="AS183" s="24" t="s">
        <v>67</v>
      </c>
      <c r="AT183" s="24" t="s">
        <v>52</v>
      </c>
      <c r="AU183" s="49">
        <v>46174</v>
      </c>
      <c r="AV183" s="24" t="s">
        <v>8384</v>
      </c>
      <c r="AW183" s="24" t="s">
        <v>8384</v>
      </c>
      <c r="AX183" s="24" t="s">
        <v>8380</v>
      </c>
      <c r="AY183" s="24">
        <v>0</v>
      </c>
    </row>
    <row r="184" spans="2:51">
      <c r="B184" s="8" t="s">
        <v>8326</v>
      </c>
      <c r="C184" s="8" t="s">
        <v>49</v>
      </c>
      <c r="D184" s="9">
        <v>46204</v>
      </c>
      <c r="E184" s="8" t="s">
        <v>52</v>
      </c>
      <c r="F184" s="8" t="s">
        <v>64</v>
      </c>
      <c r="G184" s="8" t="s">
        <v>57</v>
      </c>
      <c r="H184" s="8" t="s">
        <v>53</v>
      </c>
      <c r="I184" s="8" t="s">
        <v>8384</v>
      </c>
      <c r="J184" s="61">
        <v>0</v>
      </c>
      <c r="K184" s="8">
        <v>1</v>
      </c>
      <c r="L184" s="8">
        <v>4</v>
      </c>
      <c r="M184" s="8" t="s">
        <v>66</v>
      </c>
      <c r="N184" s="8" t="s">
        <v>8379</v>
      </c>
      <c r="O184" s="8" t="s">
        <v>8380</v>
      </c>
      <c r="P184" s="48">
        <v>5</v>
      </c>
      <c r="Q184" s="8" t="s">
        <v>58</v>
      </c>
      <c r="R184" s="8">
        <v>4</v>
      </c>
      <c r="S184" s="8">
        <v>0</v>
      </c>
      <c r="T184" s="8" t="b">
        <v>0</v>
      </c>
      <c r="U184" s="8">
        <v>210</v>
      </c>
      <c r="V184" s="8">
        <v>186</v>
      </c>
      <c r="W184" s="8">
        <v>118</v>
      </c>
      <c r="X184" s="8">
        <v>0</v>
      </c>
      <c r="Y184" s="8">
        <v>0</v>
      </c>
      <c r="Z184" s="48">
        <v>-19</v>
      </c>
      <c r="AA184" s="8" t="s">
        <v>65</v>
      </c>
      <c r="AB184" s="8">
        <v>4</v>
      </c>
      <c r="AC184" s="8">
        <v>0</v>
      </c>
      <c r="AD184" s="8"/>
      <c r="AE184" s="8">
        <v>1</v>
      </c>
      <c r="AF184" s="8">
        <v>0</v>
      </c>
      <c r="AG184" s="8">
        <v>210</v>
      </c>
      <c r="AH184" s="9">
        <v>46214</v>
      </c>
      <c r="AI184" s="47">
        <v>46214.354166666664</v>
      </c>
      <c r="AJ184" s="47">
        <v>46214.357638888891</v>
      </c>
      <c r="AK184" s="47">
        <v>46214.5</v>
      </c>
      <c r="AL184" s="47">
        <v>46214.486805555556</v>
      </c>
      <c r="AO184" s="24" t="s">
        <v>8326</v>
      </c>
      <c r="AP184" s="24" t="s">
        <v>53</v>
      </c>
      <c r="AQ184" s="24" t="s">
        <v>82</v>
      </c>
      <c r="AR184" s="24" t="s">
        <v>64</v>
      </c>
      <c r="AS184" s="24" t="s">
        <v>54</v>
      </c>
      <c r="AT184" s="24" t="s">
        <v>52</v>
      </c>
      <c r="AU184" s="49">
        <v>46174</v>
      </c>
      <c r="AV184" s="24" t="s">
        <v>8384</v>
      </c>
      <c r="AW184" s="24" t="s">
        <v>8384</v>
      </c>
      <c r="AX184" s="24" t="s">
        <v>8380</v>
      </c>
      <c r="AY184" s="24">
        <v>0</v>
      </c>
    </row>
    <row r="185" spans="2:51">
      <c r="B185" s="8" t="s">
        <v>8326</v>
      </c>
      <c r="C185" s="8" t="s">
        <v>49</v>
      </c>
      <c r="D185" s="9">
        <v>46204</v>
      </c>
      <c r="E185" s="8" t="s">
        <v>52</v>
      </c>
      <c r="F185" s="8" t="s">
        <v>64</v>
      </c>
      <c r="G185" s="8" t="s">
        <v>57</v>
      </c>
      <c r="H185" s="8" t="s">
        <v>53</v>
      </c>
      <c r="I185" s="8" t="s">
        <v>8378</v>
      </c>
      <c r="J185" s="61">
        <v>0</v>
      </c>
      <c r="K185" s="8">
        <v>1</v>
      </c>
      <c r="L185" s="8">
        <v>4</v>
      </c>
      <c r="M185" s="8" t="s">
        <v>66</v>
      </c>
      <c r="N185" s="8" t="s">
        <v>8379</v>
      </c>
      <c r="O185" s="8" t="s">
        <v>8380</v>
      </c>
      <c r="P185" s="48">
        <v>12</v>
      </c>
      <c r="Q185" s="8" t="s">
        <v>58</v>
      </c>
      <c r="R185" s="8">
        <v>4</v>
      </c>
      <c r="S185" s="8">
        <v>0</v>
      </c>
      <c r="T185" s="8" t="b">
        <v>0</v>
      </c>
      <c r="U185" s="8">
        <v>240</v>
      </c>
      <c r="V185" s="8">
        <v>213</v>
      </c>
      <c r="W185" s="8">
        <v>140</v>
      </c>
      <c r="X185" s="8">
        <v>0</v>
      </c>
      <c r="Y185" s="8">
        <v>0</v>
      </c>
      <c r="Z185" s="48">
        <v>-15</v>
      </c>
      <c r="AA185" s="8" t="s">
        <v>65</v>
      </c>
      <c r="AB185" s="8">
        <v>4</v>
      </c>
      <c r="AC185" s="8">
        <v>0</v>
      </c>
      <c r="AD185" s="8"/>
      <c r="AE185" s="8">
        <v>1</v>
      </c>
      <c r="AF185" s="8">
        <v>0</v>
      </c>
      <c r="AG185" s="8">
        <v>240</v>
      </c>
      <c r="AH185" s="9">
        <v>46217</v>
      </c>
      <c r="AI185" s="47">
        <v>46217.354166666664</v>
      </c>
      <c r="AJ185" s="47">
        <v>46217.362500000003</v>
      </c>
      <c r="AK185" s="47">
        <v>46217.520833333336</v>
      </c>
      <c r="AL185" s="47">
        <v>46217.510416666664</v>
      </c>
      <c r="AO185" s="24" t="s">
        <v>8326</v>
      </c>
      <c r="AP185" s="24" t="s">
        <v>53</v>
      </c>
      <c r="AQ185" s="24" t="s">
        <v>82</v>
      </c>
      <c r="AR185" s="24" t="s">
        <v>77</v>
      </c>
      <c r="AS185" s="24" t="s">
        <v>79</v>
      </c>
      <c r="AT185" s="24" t="s">
        <v>52</v>
      </c>
      <c r="AU185" s="49">
        <v>46174</v>
      </c>
      <c r="AV185" s="24" t="s">
        <v>8384</v>
      </c>
      <c r="AW185" s="24" t="s">
        <v>8384</v>
      </c>
      <c r="AX185" s="24" t="s">
        <v>8380</v>
      </c>
      <c r="AY185" s="24">
        <v>1</v>
      </c>
    </row>
    <row r="186" spans="2:51">
      <c r="B186" s="8" t="s">
        <v>8326</v>
      </c>
      <c r="C186" s="8" t="s">
        <v>49</v>
      </c>
      <c r="D186" s="9">
        <v>46204</v>
      </c>
      <c r="E186" s="8" t="s">
        <v>52</v>
      </c>
      <c r="F186" s="8" t="s">
        <v>64</v>
      </c>
      <c r="G186" s="8" t="s">
        <v>62</v>
      </c>
      <c r="H186" s="8" t="s">
        <v>53</v>
      </c>
      <c r="I186" s="8" t="s">
        <v>8384</v>
      </c>
      <c r="J186" s="61">
        <v>0</v>
      </c>
      <c r="K186" s="8">
        <v>1</v>
      </c>
      <c r="L186" s="8">
        <v>4</v>
      </c>
      <c r="M186" s="8" t="s">
        <v>66</v>
      </c>
      <c r="N186" s="8" t="s">
        <v>8379</v>
      </c>
      <c r="O186" s="8" t="s">
        <v>8380</v>
      </c>
      <c r="P186" s="48">
        <v>4</v>
      </c>
      <c r="Q186" s="8" t="s">
        <v>58</v>
      </c>
      <c r="R186" s="8">
        <v>4</v>
      </c>
      <c r="S186" s="8">
        <v>0</v>
      </c>
      <c r="T186" s="8" t="b">
        <v>0</v>
      </c>
      <c r="U186" s="8">
        <v>270</v>
      </c>
      <c r="V186" s="8">
        <v>247</v>
      </c>
      <c r="W186" s="8">
        <v>165</v>
      </c>
      <c r="X186" s="8">
        <v>0</v>
      </c>
      <c r="Y186" s="8">
        <v>0</v>
      </c>
      <c r="Z186" s="48">
        <v>-19</v>
      </c>
      <c r="AA186" s="8" t="s">
        <v>65</v>
      </c>
      <c r="AB186" s="8">
        <v>4</v>
      </c>
      <c r="AC186" s="8">
        <v>0</v>
      </c>
      <c r="AD186" s="8"/>
      <c r="AE186" s="8">
        <v>1</v>
      </c>
      <c r="AF186" s="8">
        <v>0</v>
      </c>
      <c r="AG186" s="8">
        <v>270</v>
      </c>
      <c r="AH186" s="9">
        <v>46218</v>
      </c>
      <c r="AI186" s="47">
        <v>46218.541666666664</v>
      </c>
      <c r="AJ186" s="47">
        <v>46218.544444444444</v>
      </c>
      <c r="AK186" s="47">
        <v>46218.729166666664</v>
      </c>
      <c r="AL186" s="47">
        <v>46218.71597222222</v>
      </c>
      <c r="AO186" s="24" t="s">
        <v>8326</v>
      </c>
      <c r="AP186" s="24" t="s">
        <v>53</v>
      </c>
      <c r="AQ186" s="24" t="s">
        <v>82</v>
      </c>
      <c r="AR186" s="24" t="s">
        <v>64</v>
      </c>
      <c r="AS186" s="24" t="s">
        <v>57</v>
      </c>
      <c r="AT186" s="24" t="s">
        <v>52</v>
      </c>
      <c r="AU186" s="49">
        <v>46174</v>
      </c>
      <c r="AV186" s="24" t="s">
        <v>8384</v>
      </c>
      <c r="AW186" s="24" t="s">
        <v>8384</v>
      </c>
      <c r="AX186" s="24" t="s">
        <v>8380</v>
      </c>
      <c r="AY186" s="24">
        <v>1</v>
      </c>
    </row>
    <row r="187" spans="2:51">
      <c r="B187" s="8" t="s">
        <v>8326</v>
      </c>
      <c r="C187" s="8" t="s">
        <v>49</v>
      </c>
      <c r="D187" s="9">
        <v>46204</v>
      </c>
      <c r="E187" s="8" t="s">
        <v>52</v>
      </c>
      <c r="F187" s="8" t="s">
        <v>64</v>
      </c>
      <c r="G187" s="8" t="s">
        <v>54</v>
      </c>
      <c r="H187" s="8" t="s">
        <v>53</v>
      </c>
      <c r="I187" s="8" t="s">
        <v>8378</v>
      </c>
      <c r="J187" s="61">
        <v>0</v>
      </c>
      <c r="K187" s="8">
        <v>1</v>
      </c>
      <c r="L187" s="8">
        <v>4</v>
      </c>
      <c r="M187" s="8" t="s">
        <v>66</v>
      </c>
      <c r="N187" s="8" t="s">
        <v>8379</v>
      </c>
      <c r="O187" s="8" t="s">
        <v>8380</v>
      </c>
      <c r="P187" s="48">
        <v>12</v>
      </c>
      <c r="Q187" s="8" t="s">
        <v>58</v>
      </c>
      <c r="R187" s="8">
        <v>4</v>
      </c>
      <c r="S187" s="8">
        <v>0</v>
      </c>
      <c r="T187" s="8" t="b">
        <v>0</v>
      </c>
      <c r="U187" s="8">
        <v>210</v>
      </c>
      <c r="V187" s="8">
        <v>181</v>
      </c>
      <c r="W187" s="8">
        <v>108</v>
      </c>
      <c r="X187" s="8">
        <v>0</v>
      </c>
      <c r="Y187" s="8">
        <v>0</v>
      </c>
      <c r="Z187" s="48">
        <v>-17</v>
      </c>
      <c r="AA187" s="8" t="s">
        <v>65</v>
      </c>
      <c r="AB187" s="8">
        <v>4</v>
      </c>
      <c r="AC187" s="8">
        <v>0</v>
      </c>
      <c r="AD187" s="8"/>
      <c r="AE187" s="8">
        <v>1</v>
      </c>
      <c r="AF187" s="8">
        <v>0</v>
      </c>
      <c r="AG187" s="8">
        <v>210</v>
      </c>
      <c r="AH187" s="9">
        <v>46219</v>
      </c>
      <c r="AI187" s="47">
        <v>46219.5625</v>
      </c>
      <c r="AJ187" s="47">
        <v>46219.570833333331</v>
      </c>
      <c r="AK187" s="47">
        <v>46219.708333333336</v>
      </c>
      <c r="AL187" s="47">
        <v>46219.696527777778</v>
      </c>
      <c r="AO187" s="24" t="s">
        <v>8326</v>
      </c>
      <c r="AP187" s="24" t="s">
        <v>53</v>
      </c>
      <c r="AQ187" s="24" t="s">
        <v>82</v>
      </c>
      <c r="AR187" s="24" t="s">
        <v>64</v>
      </c>
      <c r="AS187" s="24" t="s">
        <v>62</v>
      </c>
      <c r="AT187" s="24" t="s">
        <v>52</v>
      </c>
      <c r="AU187" s="49">
        <v>46174</v>
      </c>
      <c r="AV187" s="24" t="s">
        <v>8384</v>
      </c>
      <c r="AW187" s="24" t="s">
        <v>8384</v>
      </c>
      <c r="AX187" s="24" t="s">
        <v>8380</v>
      </c>
      <c r="AY187" s="24">
        <v>0</v>
      </c>
    </row>
    <row r="188" spans="2:51">
      <c r="B188" s="8" t="s">
        <v>8326</v>
      </c>
      <c r="C188" s="8" t="s">
        <v>49</v>
      </c>
      <c r="D188" s="9">
        <v>46204</v>
      </c>
      <c r="E188" s="8" t="s">
        <v>52</v>
      </c>
      <c r="F188" s="8" t="s">
        <v>64</v>
      </c>
      <c r="G188" s="8" t="s">
        <v>62</v>
      </c>
      <c r="H188" s="8" t="s">
        <v>53</v>
      </c>
      <c r="I188" s="8" t="s">
        <v>8378</v>
      </c>
      <c r="J188" s="61">
        <v>0</v>
      </c>
      <c r="K188" s="8">
        <v>1</v>
      </c>
      <c r="L188" s="8">
        <v>4</v>
      </c>
      <c r="M188" s="8" t="s">
        <v>66</v>
      </c>
      <c r="N188" s="8" t="s">
        <v>8379</v>
      </c>
      <c r="O188" s="8" t="s">
        <v>8380</v>
      </c>
      <c r="P188" s="48">
        <v>12</v>
      </c>
      <c r="Q188" s="8" t="s">
        <v>58</v>
      </c>
      <c r="R188" s="8">
        <v>4</v>
      </c>
      <c r="S188" s="8">
        <v>0</v>
      </c>
      <c r="T188" s="8" t="b">
        <v>0</v>
      </c>
      <c r="U188" s="8">
        <v>270</v>
      </c>
      <c r="V188" s="8">
        <v>245</v>
      </c>
      <c r="W188" s="8">
        <v>161</v>
      </c>
      <c r="X188" s="8">
        <v>0</v>
      </c>
      <c r="Y188" s="8">
        <v>0</v>
      </c>
      <c r="Z188" s="48">
        <v>-13</v>
      </c>
      <c r="AA188" s="8" t="s">
        <v>65</v>
      </c>
      <c r="AB188" s="8">
        <v>4</v>
      </c>
      <c r="AC188" s="8">
        <v>0</v>
      </c>
      <c r="AD188" s="8"/>
      <c r="AE188" s="8">
        <v>1</v>
      </c>
      <c r="AF188" s="8">
        <v>0</v>
      </c>
      <c r="AG188" s="8">
        <v>270</v>
      </c>
      <c r="AH188" s="9">
        <v>46220</v>
      </c>
      <c r="AI188" s="47">
        <v>46220.333333333336</v>
      </c>
      <c r="AJ188" s="47">
        <v>46220.341666666667</v>
      </c>
      <c r="AK188" s="47">
        <v>46220.520833333336</v>
      </c>
      <c r="AL188" s="47">
        <v>46220.511805555558</v>
      </c>
      <c r="AO188" s="24" t="s">
        <v>8326</v>
      </c>
      <c r="AP188" s="24" t="s">
        <v>53</v>
      </c>
      <c r="AQ188" s="24" t="s">
        <v>82</v>
      </c>
      <c r="AR188" s="24" t="s">
        <v>64</v>
      </c>
      <c r="AS188" s="24" t="s">
        <v>59</v>
      </c>
      <c r="AT188" s="24" t="s">
        <v>52</v>
      </c>
      <c r="AU188" s="49">
        <v>46174</v>
      </c>
      <c r="AV188" s="24" t="s">
        <v>8385</v>
      </c>
      <c r="AW188" s="24" t="s">
        <v>8385</v>
      </c>
      <c r="AX188" s="24" t="s">
        <v>8385</v>
      </c>
      <c r="AY188" s="24">
        <v>0</v>
      </c>
    </row>
    <row r="189" spans="2:51">
      <c r="B189" s="8" t="s">
        <v>8326</v>
      </c>
      <c r="C189" s="8" t="s">
        <v>49</v>
      </c>
      <c r="D189" s="9">
        <v>46204</v>
      </c>
      <c r="E189" s="8" t="s">
        <v>52</v>
      </c>
      <c r="F189" s="8" t="s">
        <v>64</v>
      </c>
      <c r="G189" s="8" t="s">
        <v>67</v>
      </c>
      <c r="H189" s="8" t="s">
        <v>53</v>
      </c>
      <c r="I189" s="8" t="s">
        <v>8384</v>
      </c>
      <c r="J189" s="61">
        <v>0</v>
      </c>
      <c r="K189" s="8">
        <v>1</v>
      </c>
      <c r="L189" s="8">
        <v>4</v>
      </c>
      <c r="M189" s="8" t="s">
        <v>66</v>
      </c>
      <c r="N189" s="8" t="s">
        <v>8379</v>
      </c>
      <c r="O189" s="8" t="s">
        <v>8380</v>
      </c>
      <c r="P189" s="48">
        <v>5</v>
      </c>
      <c r="Q189" s="8" t="s">
        <v>58</v>
      </c>
      <c r="R189" s="8">
        <v>4</v>
      </c>
      <c r="S189" s="8">
        <v>0</v>
      </c>
      <c r="T189" s="8" t="b">
        <v>0</v>
      </c>
      <c r="U189" s="8">
        <v>240</v>
      </c>
      <c r="V189" s="8">
        <v>209</v>
      </c>
      <c r="W189" s="8">
        <v>149</v>
      </c>
      <c r="X189" s="8">
        <v>0</v>
      </c>
      <c r="Y189" s="8">
        <v>0</v>
      </c>
      <c r="Z189" s="48">
        <v>-26</v>
      </c>
      <c r="AA189" s="8" t="s">
        <v>65</v>
      </c>
      <c r="AB189" s="8">
        <v>4</v>
      </c>
      <c r="AC189" s="8">
        <v>0</v>
      </c>
      <c r="AD189" s="8"/>
      <c r="AE189" s="8">
        <v>1</v>
      </c>
      <c r="AF189" s="8">
        <v>0</v>
      </c>
      <c r="AG189" s="8">
        <v>240</v>
      </c>
      <c r="AH189" s="9">
        <v>46224</v>
      </c>
      <c r="AI189" s="47">
        <v>46224.354166666664</v>
      </c>
      <c r="AJ189" s="47">
        <v>46224.357638888891</v>
      </c>
      <c r="AK189" s="47">
        <v>46224.520833333336</v>
      </c>
      <c r="AL189" s="47">
        <v>46224.50277777778</v>
      </c>
      <c r="AO189" s="24" t="s">
        <v>8326</v>
      </c>
      <c r="AP189" s="24" t="s">
        <v>53</v>
      </c>
      <c r="AQ189" s="24" t="s">
        <v>82</v>
      </c>
      <c r="AR189" s="24" t="s">
        <v>92</v>
      </c>
      <c r="AS189" s="24" t="s">
        <v>94</v>
      </c>
      <c r="AT189" s="24" t="s">
        <v>52</v>
      </c>
      <c r="AU189" s="49">
        <v>46174</v>
      </c>
      <c r="AV189" s="24" t="s">
        <v>8385</v>
      </c>
      <c r="AW189" s="24" t="s">
        <v>8385</v>
      </c>
      <c r="AX189" s="24" t="s">
        <v>8385</v>
      </c>
      <c r="AY189" s="24">
        <v>0</v>
      </c>
    </row>
    <row r="190" spans="2:51">
      <c r="B190" s="8" t="s">
        <v>8326</v>
      </c>
      <c r="C190" s="8" t="s">
        <v>49</v>
      </c>
      <c r="D190" s="9">
        <v>46204</v>
      </c>
      <c r="E190" s="8" t="s">
        <v>52</v>
      </c>
      <c r="F190" s="8" t="s">
        <v>64</v>
      </c>
      <c r="G190" s="8" t="s">
        <v>67</v>
      </c>
      <c r="H190" s="8" t="s">
        <v>53</v>
      </c>
      <c r="I190" s="8" t="s">
        <v>8384</v>
      </c>
      <c r="J190" s="61">
        <v>0</v>
      </c>
      <c r="K190" s="8">
        <v>1</v>
      </c>
      <c r="L190" s="8">
        <v>4</v>
      </c>
      <c r="M190" s="8" t="s">
        <v>66</v>
      </c>
      <c r="N190" s="8" t="s">
        <v>8379</v>
      </c>
      <c r="O190" s="8" t="s">
        <v>8380</v>
      </c>
      <c r="P190" s="48">
        <v>4</v>
      </c>
      <c r="Q190" s="8" t="s">
        <v>58</v>
      </c>
      <c r="R190" s="8">
        <v>4</v>
      </c>
      <c r="S190" s="8">
        <v>0</v>
      </c>
      <c r="T190" s="8" t="b">
        <v>0</v>
      </c>
      <c r="U190" s="8">
        <v>270</v>
      </c>
      <c r="V190" s="8">
        <v>238</v>
      </c>
      <c r="W190" s="8">
        <v>136</v>
      </c>
      <c r="X190" s="8">
        <v>0</v>
      </c>
      <c r="Y190" s="8">
        <v>0</v>
      </c>
      <c r="Z190" s="48">
        <v>-28</v>
      </c>
      <c r="AA190" s="8" t="s">
        <v>65</v>
      </c>
      <c r="AB190" s="8">
        <v>4</v>
      </c>
      <c r="AC190" s="8">
        <v>0</v>
      </c>
      <c r="AD190" s="8"/>
      <c r="AE190" s="8">
        <v>1</v>
      </c>
      <c r="AF190" s="8">
        <v>0</v>
      </c>
      <c r="AG190" s="8">
        <v>270</v>
      </c>
      <c r="AH190" s="9">
        <v>46225</v>
      </c>
      <c r="AI190" s="47">
        <v>46225.354166666664</v>
      </c>
      <c r="AJ190" s="47">
        <v>46225.356944444444</v>
      </c>
      <c r="AK190" s="47">
        <v>46225.541666666664</v>
      </c>
      <c r="AL190" s="47">
        <v>46225.522222222222</v>
      </c>
      <c r="AO190" s="24" t="s">
        <v>8326</v>
      </c>
      <c r="AP190" s="24" t="s">
        <v>53</v>
      </c>
      <c r="AQ190" s="24" t="s">
        <v>82</v>
      </c>
      <c r="AR190" s="24" t="s">
        <v>64</v>
      </c>
      <c r="AS190" s="24" t="s">
        <v>68</v>
      </c>
      <c r="AT190" s="24" t="s">
        <v>52</v>
      </c>
      <c r="AU190" s="49">
        <v>46174</v>
      </c>
      <c r="AV190" s="24" t="s">
        <v>8385</v>
      </c>
      <c r="AW190" s="24" t="s">
        <v>8385</v>
      </c>
      <c r="AX190" s="24" t="s">
        <v>8385</v>
      </c>
      <c r="AY190" s="24">
        <v>0</v>
      </c>
    </row>
    <row r="191" spans="2:51">
      <c r="B191" s="8" t="s">
        <v>8326</v>
      </c>
      <c r="C191" s="8" t="s">
        <v>49</v>
      </c>
      <c r="D191" s="9">
        <v>46204</v>
      </c>
      <c r="E191" s="8" t="s">
        <v>52</v>
      </c>
      <c r="F191" s="8" t="s">
        <v>64</v>
      </c>
      <c r="G191" s="8" t="s">
        <v>57</v>
      </c>
      <c r="H191" s="8" t="s">
        <v>53</v>
      </c>
      <c r="I191" s="8" t="s">
        <v>8384</v>
      </c>
      <c r="J191" s="61">
        <v>0</v>
      </c>
      <c r="K191" s="8">
        <v>1</v>
      </c>
      <c r="L191" s="8">
        <v>4</v>
      </c>
      <c r="M191" s="8" t="s">
        <v>66</v>
      </c>
      <c r="N191" s="8" t="s">
        <v>8379</v>
      </c>
      <c r="O191" s="8" t="s">
        <v>8380</v>
      </c>
      <c r="P191" s="48">
        <v>7</v>
      </c>
      <c r="Q191" s="8" t="s">
        <v>58</v>
      </c>
      <c r="R191" s="8">
        <v>4</v>
      </c>
      <c r="S191" s="8">
        <v>0</v>
      </c>
      <c r="T191" s="8" t="b">
        <v>0</v>
      </c>
      <c r="U191" s="8">
        <v>480</v>
      </c>
      <c r="V191" s="8">
        <v>433</v>
      </c>
      <c r="W191" s="8">
        <v>298</v>
      </c>
      <c r="X191" s="8">
        <v>0</v>
      </c>
      <c r="Y191" s="8">
        <v>0</v>
      </c>
      <c r="Z191" s="48">
        <v>-40</v>
      </c>
      <c r="AA191" s="8" t="s">
        <v>65</v>
      </c>
      <c r="AB191" s="8">
        <v>4</v>
      </c>
      <c r="AC191" s="8">
        <v>0</v>
      </c>
      <c r="AD191" s="8"/>
      <c r="AE191" s="8">
        <v>1</v>
      </c>
      <c r="AF191" s="8">
        <v>0</v>
      </c>
      <c r="AG191" s="8">
        <v>480</v>
      </c>
      <c r="AH191" s="9">
        <v>46226</v>
      </c>
      <c r="AI191" s="47">
        <v>46226.333333333336</v>
      </c>
      <c r="AJ191" s="47">
        <v>46226.338194444441</v>
      </c>
      <c r="AK191" s="47">
        <v>46226.666666666664</v>
      </c>
      <c r="AL191" s="47">
        <v>46226.638888888891</v>
      </c>
      <c r="AO191" s="24" t="s">
        <v>8326</v>
      </c>
      <c r="AP191" s="24" t="s">
        <v>53</v>
      </c>
      <c r="AQ191" s="24" t="s">
        <v>82</v>
      </c>
      <c r="AR191" s="24" t="s">
        <v>64</v>
      </c>
      <c r="AS191" s="24" t="s">
        <v>57</v>
      </c>
      <c r="AT191" s="24" t="s">
        <v>52</v>
      </c>
      <c r="AU191" s="49">
        <v>46174</v>
      </c>
      <c r="AV191" s="24" t="s">
        <v>8385</v>
      </c>
      <c r="AW191" s="24" t="s">
        <v>8385</v>
      </c>
      <c r="AX191" s="24" t="s">
        <v>8385</v>
      </c>
      <c r="AY191" s="24">
        <v>0</v>
      </c>
    </row>
    <row r="192" spans="2:51">
      <c r="B192" s="8" t="s">
        <v>8326</v>
      </c>
      <c r="C192" s="8" t="s">
        <v>49</v>
      </c>
      <c r="D192" s="9">
        <v>46204</v>
      </c>
      <c r="E192" s="8" t="s">
        <v>52</v>
      </c>
      <c r="F192" s="8" t="s">
        <v>64</v>
      </c>
      <c r="G192" s="8" t="s">
        <v>57</v>
      </c>
      <c r="H192" s="8" t="s">
        <v>53</v>
      </c>
      <c r="I192" s="8" t="s">
        <v>8384</v>
      </c>
      <c r="J192" s="61">
        <v>0</v>
      </c>
      <c r="K192" s="8">
        <v>1</v>
      </c>
      <c r="L192" s="8">
        <v>4</v>
      </c>
      <c r="M192" s="8" t="s">
        <v>66</v>
      </c>
      <c r="N192" s="8" t="s">
        <v>8384</v>
      </c>
      <c r="O192" s="8" t="s">
        <v>8380</v>
      </c>
      <c r="P192" s="48">
        <v>4</v>
      </c>
      <c r="Q192" s="8" t="s">
        <v>58</v>
      </c>
      <c r="R192" s="8">
        <v>4</v>
      </c>
      <c r="S192" s="8">
        <v>0</v>
      </c>
      <c r="T192" s="8" t="b">
        <v>0</v>
      </c>
      <c r="U192" s="8">
        <v>240</v>
      </c>
      <c r="V192" s="8">
        <v>227</v>
      </c>
      <c r="W192" s="8">
        <v>151</v>
      </c>
      <c r="X192" s="8">
        <v>0</v>
      </c>
      <c r="Y192" s="8">
        <v>0</v>
      </c>
      <c r="Z192" s="48">
        <v>-9</v>
      </c>
      <c r="AA192" s="8" t="s">
        <v>65</v>
      </c>
      <c r="AB192" s="8">
        <v>4</v>
      </c>
      <c r="AC192" s="8">
        <v>0</v>
      </c>
      <c r="AD192" s="8"/>
      <c r="AE192" s="8">
        <v>1</v>
      </c>
      <c r="AF192" s="8">
        <v>0</v>
      </c>
      <c r="AG192" s="8">
        <v>240</v>
      </c>
      <c r="AH192" s="9">
        <v>46229</v>
      </c>
      <c r="AI192" s="47">
        <v>46229.541666666664</v>
      </c>
      <c r="AJ192" s="47">
        <v>46229.544444444444</v>
      </c>
      <c r="AK192" s="47">
        <v>46229.708333333336</v>
      </c>
      <c r="AL192" s="47">
        <v>46229.70208333333</v>
      </c>
      <c r="AO192" s="24" t="s">
        <v>8326</v>
      </c>
      <c r="AP192" s="24" t="s">
        <v>53</v>
      </c>
      <c r="AQ192" s="24" t="s">
        <v>82</v>
      </c>
      <c r="AR192" s="24" t="s">
        <v>77</v>
      </c>
      <c r="AS192" s="24" t="s">
        <v>79</v>
      </c>
      <c r="AT192" s="24" t="s">
        <v>52</v>
      </c>
      <c r="AU192" s="49">
        <v>46174</v>
      </c>
      <c r="AV192" s="24" t="s">
        <v>8385</v>
      </c>
      <c r="AW192" s="24" t="s">
        <v>8385</v>
      </c>
      <c r="AX192" s="24" t="s">
        <v>8385</v>
      </c>
      <c r="AY192" s="24">
        <v>0</v>
      </c>
    </row>
    <row r="193" spans="2:51">
      <c r="B193" s="8" t="s">
        <v>8326</v>
      </c>
      <c r="C193" s="8" t="s">
        <v>49</v>
      </c>
      <c r="D193" s="9">
        <v>46204</v>
      </c>
      <c r="E193" s="8" t="s">
        <v>52</v>
      </c>
      <c r="F193" s="8" t="s">
        <v>64</v>
      </c>
      <c r="G193" s="8" t="s">
        <v>62</v>
      </c>
      <c r="H193" s="8" t="s">
        <v>53</v>
      </c>
      <c r="I193" s="8" t="s">
        <v>8384</v>
      </c>
      <c r="J193" s="61">
        <v>0</v>
      </c>
      <c r="K193" s="8">
        <v>1</v>
      </c>
      <c r="L193" s="8">
        <v>4</v>
      </c>
      <c r="M193" s="8" t="s">
        <v>66</v>
      </c>
      <c r="N193" s="8" t="s">
        <v>8379</v>
      </c>
      <c r="O193" s="8" t="s">
        <v>8380</v>
      </c>
      <c r="P193" s="48">
        <v>9</v>
      </c>
      <c r="Q193" s="8" t="s">
        <v>58</v>
      </c>
      <c r="R193" s="8">
        <v>4</v>
      </c>
      <c r="S193" s="8">
        <v>0</v>
      </c>
      <c r="T193" s="8" t="b">
        <v>0</v>
      </c>
      <c r="U193" s="8">
        <v>210</v>
      </c>
      <c r="V193" s="8">
        <v>190</v>
      </c>
      <c r="W193" s="8">
        <v>110</v>
      </c>
      <c r="X193" s="8">
        <v>0</v>
      </c>
      <c r="Y193" s="8">
        <v>0</v>
      </c>
      <c r="Z193" s="48">
        <v>-11</v>
      </c>
      <c r="AA193" s="8" t="s">
        <v>65</v>
      </c>
      <c r="AB193" s="8">
        <v>4</v>
      </c>
      <c r="AC193" s="8">
        <v>0</v>
      </c>
      <c r="AD193" s="8"/>
      <c r="AE193" s="8">
        <v>1</v>
      </c>
      <c r="AF193" s="8">
        <v>0</v>
      </c>
      <c r="AG193" s="8">
        <v>210</v>
      </c>
      <c r="AH193" s="9">
        <v>46230</v>
      </c>
      <c r="AI193" s="47">
        <v>46230.5625</v>
      </c>
      <c r="AJ193" s="47">
        <v>46230.568749999999</v>
      </c>
      <c r="AK193" s="47">
        <v>46230.708333333336</v>
      </c>
      <c r="AL193" s="47">
        <v>46230.700694444444</v>
      </c>
      <c r="AO193" s="24" t="s">
        <v>8326</v>
      </c>
      <c r="AP193" s="24" t="s">
        <v>53</v>
      </c>
      <c r="AQ193" s="24" t="s">
        <v>82</v>
      </c>
      <c r="AR193" s="24" t="s">
        <v>64</v>
      </c>
      <c r="AS193" s="24" t="s">
        <v>67</v>
      </c>
      <c r="AT193" s="24" t="s">
        <v>52</v>
      </c>
      <c r="AU193" s="49">
        <v>46174</v>
      </c>
      <c r="AV193" s="24" t="s">
        <v>8385</v>
      </c>
      <c r="AW193" s="24" t="s">
        <v>8385</v>
      </c>
      <c r="AX193" s="24" t="s">
        <v>8385</v>
      </c>
      <c r="AY193" s="24">
        <v>0</v>
      </c>
    </row>
    <row r="194" spans="2:51">
      <c r="B194" s="8" t="s">
        <v>8326</v>
      </c>
      <c r="C194" s="8" t="s">
        <v>49</v>
      </c>
      <c r="D194" s="9">
        <v>46204</v>
      </c>
      <c r="E194" s="8" t="s">
        <v>52</v>
      </c>
      <c r="F194" s="8" t="s">
        <v>64</v>
      </c>
      <c r="G194" s="8" t="s">
        <v>62</v>
      </c>
      <c r="H194" s="8" t="s">
        <v>53</v>
      </c>
      <c r="I194" s="8" t="s">
        <v>8384</v>
      </c>
      <c r="J194" s="61">
        <v>0</v>
      </c>
      <c r="K194" s="8">
        <v>1</v>
      </c>
      <c r="L194" s="8">
        <v>4</v>
      </c>
      <c r="M194" s="8" t="s">
        <v>66</v>
      </c>
      <c r="N194" s="8" t="s">
        <v>8379</v>
      </c>
      <c r="O194" s="8" t="s">
        <v>8380</v>
      </c>
      <c r="P194" s="48">
        <v>8</v>
      </c>
      <c r="Q194" s="8" t="s">
        <v>58</v>
      </c>
      <c r="R194" s="8">
        <v>4</v>
      </c>
      <c r="S194" s="8">
        <v>0</v>
      </c>
      <c r="T194" s="8" t="b">
        <v>0</v>
      </c>
      <c r="U194" s="8">
        <v>480</v>
      </c>
      <c r="V194" s="8">
        <v>433</v>
      </c>
      <c r="W194" s="8">
        <v>311</v>
      </c>
      <c r="X194" s="8">
        <v>0</v>
      </c>
      <c r="Y194" s="8">
        <v>0</v>
      </c>
      <c r="Z194" s="48">
        <v>-39</v>
      </c>
      <c r="AA194" s="8" t="s">
        <v>65</v>
      </c>
      <c r="AB194" s="8">
        <v>4</v>
      </c>
      <c r="AC194" s="8">
        <v>0</v>
      </c>
      <c r="AD194" s="8"/>
      <c r="AE194" s="8">
        <v>1</v>
      </c>
      <c r="AF194" s="8">
        <v>0</v>
      </c>
      <c r="AG194" s="8">
        <v>480</v>
      </c>
      <c r="AH194" s="9">
        <v>46231</v>
      </c>
      <c r="AI194" s="47">
        <v>46231.354166666664</v>
      </c>
      <c r="AJ194" s="47">
        <v>46231.359722222223</v>
      </c>
      <c r="AK194" s="47">
        <v>46231.6875</v>
      </c>
      <c r="AL194" s="47">
        <v>46231.660416666666</v>
      </c>
      <c r="AO194" s="24" t="s">
        <v>8326</v>
      </c>
      <c r="AP194" s="24" t="s">
        <v>53</v>
      </c>
      <c r="AQ194" s="24" t="s">
        <v>82</v>
      </c>
      <c r="AR194" s="24" t="s">
        <v>64</v>
      </c>
      <c r="AS194" s="24" t="s">
        <v>62</v>
      </c>
      <c r="AT194" s="24" t="s">
        <v>52</v>
      </c>
      <c r="AU194" s="49">
        <v>46174</v>
      </c>
      <c r="AV194" s="24" t="s">
        <v>8385</v>
      </c>
      <c r="AW194" s="24" t="s">
        <v>8385</v>
      </c>
      <c r="AX194" s="24" t="s">
        <v>8385</v>
      </c>
      <c r="AY194" s="24">
        <v>0</v>
      </c>
    </row>
    <row r="195" spans="2:51">
      <c r="B195" s="8" t="s">
        <v>8326</v>
      </c>
      <c r="C195" s="8" t="s">
        <v>49</v>
      </c>
      <c r="D195" s="9">
        <v>46204</v>
      </c>
      <c r="E195" s="8" t="s">
        <v>52</v>
      </c>
      <c r="F195" s="8" t="s">
        <v>64</v>
      </c>
      <c r="G195" s="8" t="s">
        <v>57</v>
      </c>
      <c r="H195" s="8" t="s">
        <v>53</v>
      </c>
      <c r="I195" s="8" t="s">
        <v>8384</v>
      </c>
      <c r="J195" s="61">
        <v>0</v>
      </c>
      <c r="K195" s="8">
        <v>1</v>
      </c>
      <c r="L195" s="8">
        <v>4</v>
      </c>
      <c r="M195" s="8" t="s">
        <v>66</v>
      </c>
      <c r="N195" s="8" t="s">
        <v>8379</v>
      </c>
      <c r="O195" s="8" t="s">
        <v>8380</v>
      </c>
      <c r="P195" s="48">
        <v>7</v>
      </c>
      <c r="Q195" s="8" t="s">
        <v>58</v>
      </c>
      <c r="R195" s="8">
        <v>4</v>
      </c>
      <c r="S195" s="8">
        <v>0</v>
      </c>
      <c r="T195" s="8" t="b">
        <v>0</v>
      </c>
      <c r="U195" s="8">
        <v>540</v>
      </c>
      <c r="V195" s="8">
        <v>506</v>
      </c>
      <c r="W195" s="8">
        <v>415</v>
      </c>
      <c r="X195" s="8">
        <v>0</v>
      </c>
      <c r="Y195" s="8">
        <v>0</v>
      </c>
      <c r="Z195" s="48">
        <v>-27</v>
      </c>
      <c r="AA195" s="8" t="s">
        <v>65</v>
      </c>
      <c r="AB195" s="8">
        <v>4</v>
      </c>
      <c r="AC195" s="8">
        <v>0</v>
      </c>
      <c r="AD195" s="8"/>
      <c r="AE195" s="8">
        <v>1</v>
      </c>
      <c r="AF195" s="8">
        <v>0</v>
      </c>
      <c r="AG195" s="8">
        <v>540</v>
      </c>
      <c r="AH195" s="9">
        <v>46234</v>
      </c>
      <c r="AI195" s="47">
        <v>46234.3125</v>
      </c>
      <c r="AJ195" s="47">
        <v>46234.317361111112</v>
      </c>
      <c r="AK195" s="47">
        <v>46234.6875</v>
      </c>
      <c r="AL195" s="47">
        <v>46234.668749999997</v>
      </c>
      <c r="AO195" s="24" t="s">
        <v>8326</v>
      </c>
      <c r="AP195" s="24" t="s">
        <v>53</v>
      </c>
      <c r="AQ195" s="24" t="s">
        <v>82</v>
      </c>
      <c r="AR195" s="24" t="s">
        <v>64</v>
      </c>
      <c r="AS195" s="24" t="s">
        <v>54</v>
      </c>
      <c r="AT195" s="24" t="s">
        <v>52</v>
      </c>
      <c r="AU195" s="49">
        <v>46174</v>
      </c>
      <c r="AV195" s="24" t="s">
        <v>8385</v>
      </c>
      <c r="AW195" s="24" t="s">
        <v>8385</v>
      </c>
      <c r="AX195" s="24" t="s">
        <v>8385</v>
      </c>
      <c r="AY195" s="24">
        <v>0</v>
      </c>
    </row>
    <row r="196" spans="2:51">
      <c r="B196" s="8" t="s">
        <v>8326</v>
      </c>
      <c r="C196" s="8" t="s">
        <v>49</v>
      </c>
      <c r="D196" s="9">
        <v>46204</v>
      </c>
      <c r="E196" s="8" t="s">
        <v>52</v>
      </c>
      <c r="F196" s="8" t="s">
        <v>64</v>
      </c>
      <c r="G196" s="8" t="s">
        <v>67</v>
      </c>
      <c r="H196" s="8" t="s">
        <v>53</v>
      </c>
      <c r="I196" s="8" t="s">
        <v>8384</v>
      </c>
      <c r="J196" s="61">
        <v>0</v>
      </c>
      <c r="K196" s="8">
        <v>1</v>
      </c>
      <c r="L196" s="8">
        <v>4</v>
      </c>
      <c r="M196" s="8" t="s">
        <v>66</v>
      </c>
      <c r="N196" s="8" t="s">
        <v>8379</v>
      </c>
      <c r="O196" s="8" t="s">
        <v>8380</v>
      </c>
      <c r="P196" s="48">
        <v>6</v>
      </c>
      <c r="Q196" s="8" t="s">
        <v>58</v>
      </c>
      <c r="R196" s="8">
        <v>4</v>
      </c>
      <c r="S196" s="8">
        <v>0</v>
      </c>
      <c r="T196" s="8" t="b">
        <v>0</v>
      </c>
      <c r="U196" s="8">
        <v>270</v>
      </c>
      <c r="V196" s="8">
        <v>246</v>
      </c>
      <c r="W196" s="8">
        <v>161</v>
      </c>
      <c r="X196" s="8">
        <v>0</v>
      </c>
      <c r="Y196" s="8">
        <v>0</v>
      </c>
      <c r="Z196" s="48">
        <v>-18</v>
      </c>
      <c r="AA196" s="8" t="s">
        <v>70</v>
      </c>
      <c r="AB196" s="8">
        <v>4</v>
      </c>
      <c r="AC196" s="8">
        <v>0</v>
      </c>
      <c r="AD196" s="8"/>
      <c r="AE196" s="8">
        <v>1</v>
      </c>
      <c r="AF196" s="8">
        <v>0</v>
      </c>
      <c r="AG196" s="8">
        <v>270</v>
      </c>
      <c r="AH196" s="9">
        <v>46206</v>
      </c>
      <c r="AI196" s="47">
        <v>46206.333333333336</v>
      </c>
      <c r="AJ196" s="47">
        <v>46206.337500000001</v>
      </c>
      <c r="AK196" s="47">
        <v>46206.520833333336</v>
      </c>
      <c r="AL196" s="47">
        <v>46206.508333333331</v>
      </c>
      <c r="AO196" s="24" t="s">
        <v>8326</v>
      </c>
      <c r="AP196" s="24" t="s">
        <v>53</v>
      </c>
      <c r="AQ196" s="24" t="s">
        <v>95</v>
      </c>
      <c r="AR196" s="24" t="s">
        <v>50</v>
      </c>
      <c r="AS196" s="24" t="s">
        <v>57</v>
      </c>
      <c r="AT196" s="24" t="s">
        <v>52</v>
      </c>
      <c r="AU196" s="49">
        <v>46174</v>
      </c>
      <c r="AV196" s="24" t="s">
        <v>8382</v>
      </c>
      <c r="AW196" s="24" t="s">
        <v>8379</v>
      </c>
      <c r="AX196" s="24" t="s">
        <v>8380</v>
      </c>
      <c r="AY196" s="24">
        <v>0</v>
      </c>
    </row>
    <row r="197" spans="2:51">
      <c r="B197" s="8" t="s">
        <v>8326</v>
      </c>
      <c r="C197" s="8" t="s">
        <v>49</v>
      </c>
      <c r="D197" s="9">
        <v>46204</v>
      </c>
      <c r="E197" s="8" t="s">
        <v>52</v>
      </c>
      <c r="F197" s="8" t="s">
        <v>64</v>
      </c>
      <c r="G197" s="8" t="s">
        <v>67</v>
      </c>
      <c r="H197" s="8" t="s">
        <v>53</v>
      </c>
      <c r="I197" s="8" t="s">
        <v>8378</v>
      </c>
      <c r="J197" s="61">
        <v>0</v>
      </c>
      <c r="K197" s="8">
        <v>1</v>
      </c>
      <c r="L197" s="8">
        <v>4</v>
      </c>
      <c r="M197" s="8" t="s">
        <v>66</v>
      </c>
      <c r="N197" s="8" t="s">
        <v>8379</v>
      </c>
      <c r="O197" s="8" t="s">
        <v>8380</v>
      </c>
      <c r="P197" s="48">
        <v>11</v>
      </c>
      <c r="Q197" s="8" t="s">
        <v>58</v>
      </c>
      <c r="R197" s="8">
        <v>4</v>
      </c>
      <c r="S197" s="8">
        <v>0</v>
      </c>
      <c r="T197" s="8" t="b">
        <v>0</v>
      </c>
      <c r="U197" s="8">
        <v>270</v>
      </c>
      <c r="V197" s="8">
        <v>232</v>
      </c>
      <c r="W197" s="8">
        <v>156</v>
      </c>
      <c r="X197" s="8">
        <v>0</v>
      </c>
      <c r="Y197" s="8">
        <v>0</v>
      </c>
      <c r="Z197" s="48">
        <v>-27</v>
      </c>
      <c r="AA197" s="8" t="s">
        <v>70</v>
      </c>
      <c r="AB197" s="8">
        <v>4</v>
      </c>
      <c r="AC197" s="8">
        <v>0</v>
      </c>
      <c r="AD197" s="8"/>
      <c r="AE197" s="8">
        <v>1</v>
      </c>
      <c r="AF197" s="8">
        <v>0</v>
      </c>
      <c r="AG197" s="8">
        <v>270</v>
      </c>
      <c r="AH197" s="9">
        <v>46210</v>
      </c>
      <c r="AI197" s="47">
        <v>46210.333333333336</v>
      </c>
      <c r="AJ197" s="47">
        <v>46210.34097222222</v>
      </c>
      <c r="AK197" s="47">
        <v>46210.520833333336</v>
      </c>
      <c r="AL197" s="47">
        <v>46210.502083333333</v>
      </c>
      <c r="AO197" s="24" t="s">
        <v>8326</v>
      </c>
      <c r="AP197" s="24" t="s">
        <v>53</v>
      </c>
      <c r="AQ197" s="24" t="s">
        <v>95</v>
      </c>
      <c r="AR197" s="24" t="s">
        <v>50</v>
      </c>
      <c r="AS197" s="24" t="s">
        <v>59</v>
      </c>
      <c r="AT197" s="24" t="s">
        <v>52</v>
      </c>
      <c r="AU197" s="49">
        <v>46174</v>
      </c>
      <c r="AV197" s="24" t="s">
        <v>8382</v>
      </c>
      <c r="AW197" s="24" t="s">
        <v>8379</v>
      </c>
      <c r="AX197" s="24" t="s">
        <v>8380</v>
      </c>
      <c r="AY197" s="24">
        <v>0</v>
      </c>
    </row>
    <row r="198" spans="2:51">
      <c r="B198" s="8" t="s">
        <v>8326</v>
      </c>
      <c r="C198" s="8" t="s">
        <v>49</v>
      </c>
      <c r="D198" s="9">
        <v>46204</v>
      </c>
      <c r="E198" s="8" t="s">
        <v>52</v>
      </c>
      <c r="F198" s="8" t="s">
        <v>64</v>
      </c>
      <c r="G198" s="8" t="s">
        <v>54</v>
      </c>
      <c r="H198" s="8" t="s">
        <v>53</v>
      </c>
      <c r="I198" s="8" t="s">
        <v>8378</v>
      </c>
      <c r="J198" s="61">
        <v>0</v>
      </c>
      <c r="K198" s="8">
        <v>1</v>
      </c>
      <c r="L198" s="8">
        <v>4</v>
      </c>
      <c r="M198" s="8" t="s">
        <v>66</v>
      </c>
      <c r="N198" s="8" t="s">
        <v>8379</v>
      </c>
      <c r="O198" s="8" t="s">
        <v>8380</v>
      </c>
      <c r="P198" s="48">
        <v>11</v>
      </c>
      <c r="Q198" s="8" t="s">
        <v>58</v>
      </c>
      <c r="R198" s="8">
        <v>4</v>
      </c>
      <c r="S198" s="8">
        <v>0</v>
      </c>
      <c r="T198" s="8" t="b">
        <v>0</v>
      </c>
      <c r="U198" s="8">
        <v>300</v>
      </c>
      <c r="V198" s="8">
        <v>266</v>
      </c>
      <c r="W198" s="8">
        <v>175</v>
      </c>
      <c r="X198" s="8">
        <v>0</v>
      </c>
      <c r="Y198" s="8">
        <v>0</v>
      </c>
      <c r="Z198" s="48">
        <v>-23</v>
      </c>
      <c r="AA198" s="8" t="s">
        <v>70</v>
      </c>
      <c r="AB198" s="8">
        <v>4</v>
      </c>
      <c r="AC198" s="8">
        <v>0</v>
      </c>
      <c r="AD198" s="8"/>
      <c r="AE198" s="8">
        <v>1</v>
      </c>
      <c r="AF198" s="8">
        <v>0</v>
      </c>
      <c r="AG198" s="8">
        <v>300</v>
      </c>
      <c r="AH198" s="9">
        <v>46212</v>
      </c>
      <c r="AI198" s="47">
        <v>46212.5625</v>
      </c>
      <c r="AJ198" s="47">
        <v>46212.570138888892</v>
      </c>
      <c r="AK198" s="47">
        <v>46212.770833333336</v>
      </c>
      <c r="AL198" s="47">
        <v>46212.754861111112</v>
      </c>
      <c r="AO198" s="24" t="s">
        <v>8326</v>
      </c>
      <c r="AP198" s="24" t="s">
        <v>53</v>
      </c>
      <c r="AQ198" s="24" t="s">
        <v>95</v>
      </c>
      <c r="AR198" s="24" t="s">
        <v>50</v>
      </c>
      <c r="AS198" s="24" t="s">
        <v>62</v>
      </c>
      <c r="AT198" s="24" t="s">
        <v>52</v>
      </c>
      <c r="AU198" s="49">
        <v>46174</v>
      </c>
      <c r="AV198" s="24" t="s">
        <v>8382</v>
      </c>
      <c r="AW198" s="24" t="s">
        <v>8379</v>
      </c>
      <c r="AX198" s="24" t="s">
        <v>8380</v>
      </c>
      <c r="AY198" s="24">
        <v>0</v>
      </c>
    </row>
    <row r="199" spans="2:51">
      <c r="B199" s="8" t="s">
        <v>8326</v>
      </c>
      <c r="C199" s="8" t="s">
        <v>49</v>
      </c>
      <c r="D199" s="9">
        <v>46204</v>
      </c>
      <c r="E199" s="8" t="s">
        <v>52</v>
      </c>
      <c r="F199" s="8" t="s">
        <v>64</v>
      </c>
      <c r="G199" s="8" t="s">
        <v>67</v>
      </c>
      <c r="H199" s="8" t="s">
        <v>53</v>
      </c>
      <c r="I199" s="8" t="s">
        <v>8384</v>
      </c>
      <c r="J199" s="61">
        <v>0</v>
      </c>
      <c r="K199" s="8">
        <v>1</v>
      </c>
      <c r="L199" s="8">
        <v>4</v>
      </c>
      <c r="M199" s="8" t="s">
        <v>66</v>
      </c>
      <c r="N199" s="8" t="s">
        <v>8379</v>
      </c>
      <c r="O199" s="8" t="s">
        <v>8380</v>
      </c>
      <c r="P199" s="48">
        <v>6</v>
      </c>
      <c r="Q199" s="8" t="s">
        <v>58</v>
      </c>
      <c r="R199" s="8">
        <v>4</v>
      </c>
      <c r="S199" s="8">
        <v>0</v>
      </c>
      <c r="T199" s="8" t="b">
        <v>0</v>
      </c>
      <c r="U199" s="8">
        <v>210</v>
      </c>
      <c r="V199" s="8">
        <v>191</v>
      </c>
      <c r="W199" s="8">
        <v>115</v>
      </c>
      <c r="X199" s="8">
        <v>0</v>
      </c>
      <c r="Y199" s="8">
        <v>0</v>
      </c>
      <c r="Z199" s="48">
        <v>-13</v>
      </c>
      <c r="AA199" s="8" t="s">
        <v>70</v>
      </c>
      <c r="AB199" s="8">
        <v>4</v>
      </c>
      <c r="AC199" s="8">
        <v>0</v>
      </c>
      <c r="AD199" s="8"/>
      <c r="AE199" s="8">
        <v>1</v>
      </c>
      <c r="AF199" s="8">
        <v>0</v>
      </c>
      <c r="AG199" s="8">
        <v>210</v>
      </c>
      <c r="AH199" s="9">
        <v>46213</v>
      </c>
      <c r="AI199" s="47">
        <v>46213.5625</v>
      </c>
      <c r="AJ199" s="47">
        <v>46213.566666666666</v>
      </c>
      <c r="AK199" s="47">
        <v>46213.708333333336</v>
      </c>
      <c r="AL199" s="47">
        <v>46213.699305555558</v>
      </c>
      <c r="AO199" s="24" t="s">
        <v>8326</v>
      </c>
      <c r="AP199" s="24" t="s">
        <v>53</v>
      </c>
      <c r="AQ199" s="24" t="s">
        <v>95</v>
      </c>
      <c r="AR199" s="24" t="s">
        <v>50</v>
      </c>
      <c r="AS199" s="24" t="s">
        <v>63</v>
      </c>
      <c r="AT199" s="24" t="s">
        <v>52</v>
      </c>
      <c r="AU199" s="49">
        <v>46174</v>
      </c>
      <c r="AV199" s="24" t="s">
        <v>8382</v>
      </c>
      <c r="AW199" s="24" t="s">
        <v>8379</v>
      </c>
      <c r="AX199" s="24" t="s">
        <v>8380</v>
      </c>
      <c r="AY199" s="24">
        <v>0</v>
      </c>
    </row>
    <row r="200" spans="2:51">
      <c r="B200" s="8" t="s">
        <v>8326</v>
      </c>
      <c r="C200" s="8" t="s">
        <v>49</v>
      </c>
      <c r="D200" s="9">
        <v>46204</v>
      </c>
      <c r="E200" s="8" t="s">
        <v>52</v>
      </c>
      <c r="F200" s="8" t="s">
        <v>64</v>
      </c>
      <c r="G200" s="8" t="s">
        <v>54</v>
      </c>
      <c r="H200" s="8" t="s">
        <v>53</v>
      </c>
      <c r="I200" s="8" t="s">
        <v>8384</v>
      </c>
      <c r="J200" s="61">
        <v>0</v>
      </c>
      <c r="K200" s="8">
        <v>1</v>
      </c>
      <c r="L200" s="8">
        <v>4</v>
      </c>
      <c r="M200" s="8" t="s">
        <v>66</v>
      </c>
      <c r="N200" s="8" t="s">
        <v>8379</v>
      </c>
      <c r="O200" s="8" t="s">
        <v>8380</v>
      </c>
      <c r="P200" s="48">
        <v>9</v>
      </c>
      <c r="Q200" s="8" t="s">
        <v>58</v>
      </c>
      <c r="R200" s="8">
        <v>4</v>
      </c>
      <c r="S200" s="8">
        <v>0</v>
      </c>
      <c r="T200" s="8" t="b">
        <v>0</v>
      </c>
      <c r="U200" s="8">
        <v>240</v>
      </c>
      <c r="V200" s="8">
        <v>207</v>
      </c>
      <c r="W200" s="8">
        <v>140</v>
      </c>
      <c r="X200" s="8">
        <v>0</v>
      </c>
      <c r="Y200" s="8">
        <v>0</v>
      </c>
      <c r="Z200" s="48">
        <v>-24</v>
      </c>
      <c r="AA200" s="8" t="s">
        <v>70</v>
      </c>
      <c r="AB200" s="8">
        <v>4</v>
      </c>
      <c r="AC200" s="8">
        <v>0</v>
      </c>
      <c r="AD200" s="8"/>
      <c r="AE200" s="8">
        <v>1</v>
      </c>
      <c r="AF200" s="8">
        <v>0</v>
      </c>
      <c r="AG200" s="8">
        <v>240</v>
      </c>
      <c r="AH200" s="9">
        <v>46215</v>
      </c>
      <c r="AI200" s="47">
        <v>46215.333333333336</v>
      </c>
      <c r="AJ200" s="47">
        <v>46215.339583333334</v>
      </c>
      <c r="AK200" s="47">
        <v>46215.5</v>
      </c>
      <c r="AL200" s="47">
        <v>46215.48333333333</v>
      </c>
      <c r="AO200" s="24" t="s">
        <v>8326</v>
      </c>
      <c r="AP200" s="24" t="s">
        <v>53</v>
      </c>
      <c r="AQ200" s="24" t="s">
        <v>95</v>
      </c>
      <c r="AR200" s="24" t="s">
        <v>50</v>
      </c>
      <c r="AS200" s="24" t="s">
        <v>61</v>
      </c>
      <c r="AT200" s="24" t="s">
        <v>52</v>
      </c>
      <c r="AU200" s="49">
        <v>46174</v>
      </c>
      <c r="AV200" s="24" t="s">
        <v>8382</v>
      </c>
      <c r="AW200" s="24" t="s">
        <v>8379</v>
      </c>
      <c r="AX200" s="24" t="s">
        <v>8380</v>
      </c>
      <c r="AY200" s="24">
        <v>0</v>
      </c>
    </row>
    <row r="201" spans="2:51">
      <c r="B201" s="8" t="s">
        <v>8326</v>
      </c>
      <c r="C201" s="8" t="s">
        <v>49</v>
      </c>
      <c r="D201" s="9">
        <v>46204</v>
      </c>
      <c r="E201" s="8" t="s">
        <v>52</v>
      </c>
      <c r="F201" s="8" t="s">
        <v>64</v>
      </c>
      <c r="G201" s="8" t="s">
        <v>54</v>
      </c>
      <c r="H201" s="8" t="s">
        <v>53</v>
      </c>
      <c r="I201" s="8" t="s">
        <v>8384</v>
      </c>
      <c r="J201" s="61">
        <v>0</v>
      </c>
      <c r="K201" s="8">
        <v>1</v>
      </c>
      <c r="L201" s="8">
        <v>4</v>
      </c>
      <c r="M201" s="8" t="s">
        <v>66</v>
      </c>
      <c r="N201" s="8" t="s">
        <v>8379</v>
      </c>
      <c r="O201" s="8" t="s">
        <v>8380</v>
      </c>
      <c r="P201" s="48">
        <v>3</v>
      </c>
      <c r="Q201" s="8" t="s">
        <v>58</v>
      </c>
      <c r="R201" s="8">
        <v>4</v>
      </c>
      <c r="S201" s="8">
        <v>0</v>
      </c>
      <c r="T201" s="8" t="b">
        <v>0</v>
      </c>
      <c r="U201" s="8">
        <v>420</v>
      </c>
      <c r="V201" s="8">
        <v>394</v>
      </c>
      <c r="W201" s="8">
        <v>281</v>
      </c>
      <c r="X201" s="8">
        <v>0</v>
      </c>
      <c r="Y201" s="8">
        <v>0</v>
      </c>
      <c r="Z201" s="48">
        <v>-23</v>
      </c>
      <c r="AA201" s="8" t="s">
        <v>70</v>
      </c>
      <c r="AB201" s="8">
        <v>4</v>
      </c>
      <c r="AC201" s="8">
        <v>0</v>
      </c>
      <c r="AD201" s="8"/>
      <c r="AE201" s="8">
        <v>1</v>
      </c>
      <c r="AF201" s="8">
        <v>0</v>
      </c>
      <c r="AG201" s="8">
        <v>420</v>
      </c>
      <c r="AH201" s="9">
        <v>46219</v>
      </c>
      <c r="AI201" s="47">
        <v>46219.375</v>
      </c>
      <c r="AJ201" s="47">
        <v>46219.377083333333</v>
      </c>
      <c r="AK201" s="47">
        <v>46219.666666666664</v>
      </c>
      <c r="AL201" s="47">
        <v>46219.650694444441</v>
      </c>
      <c r="AO201" s="24" t="s">
        <v>8326</v>
      </c>
      <c r="AP201" s="24" t="s">
        <v>53</v>
      </c>
      <c r="AQ201" s="24" t="s">
        <v>95</v>
      </c>
      <c r="AR201" s="24" t="s">
        <v>50</v>
      </c>
      <c r="AS201" s="24" t="s">
        <v>54</v>
      </c>
      <c r="AT201" s="24" t="s">
        <v>52</v>
      </c>
      <c r="AU201" s="49">
        <v>46174</v>
      </c>
      <c r="AV201" s="24" t="s">
        <v>8382</v>
      </c>
      <c r="AW201" s="24" t="s">
        <v>8379</v>
      </c>
      <c r="AX201" s="24" t="s">
        <v>8380</v>
      </c>
      <c r="AY201" s="24">
        <v>0</v>
      </c>
    </row>
    <row r="202" spans="2:51">
      <c r="B202" s="8" t="s">
        <v>8326</v>
      </c>
      <c r="C202" s="8" t="s">
        <v>49</v>
      </c>
      <c r="D202" s="9">
        <v>46204</v>
      </c>
      <c r="E202" s="8" t="s">
        <v>52</v>
      </c>
      <c r="F202" s="8" t="s">
        <v>64</v>
      </c>
      <c r="G202" s="8" t="s">
        <v>68</v>
      </c>
      <c r="H202" s="8" t="s">
        <v>53</v>
      </c>
      <c r="I202" s="8" t="s">
        <v>8384</v>
      </c>
      <c r="J202" s="61">
        <v>0</v>
      </c>
      <c r="K202" s="8">
        <v>1</v>
      </c>
      <c r="L202" s="8">
        <v>4</v>
      </c>
      <c r="M202" s="8" t="s">
        <v>66</v>
      </c>
      <c r="N202" s="8" t="s">
        <v>8379</v>
      </c>
      <c r="O202" s="8" t="s">
        <v>8380</v>
      </c>
      <c r="P202" s="48">
        <v>7</v>
      </c>
      <c r="Q202" s="8" t="s">
        <v>58</v>
      </c>
      <c r="R202" s="8">
        <v>4</v>
      </c>
      <c r="S202" s="8">
        <v>0</v>
      </c>
      <c r="T202" s="8" t="b">
        <v>0</v>
      </c>
      <c r="U202" s="8">
        <v>480</v>
      </c>
      <c r="V202" s="8">
        <v>434</v>
      </c>
      <c r="W202" s="8">
        <v>312</v>
      </c>
      <c r="X202" s="8">
        <v>0</v>
      </c>
      <c r="Y202" s="8">
        <v>0</v>
      </c>
      <c r="Z202" s="48">
        <v>-39</v>
      </c>
      <c r="AA202" s="8" t="s">
        <v>70</v>
      </c>
      <c r="AB202" s="8">
        <v>4</v>
      </c>
      <c r="AC202" s="8">
        <v>0</v>
      </c>
      <c r="AD202" s="8"/>
      <c r="AE202" s="8">
        <v>1</v>
      </c>
      <c r="AF202" s="8">
        <v>0</v>
      </c>
      <c r="AG202" s="8">
        <v>480</v>
      </c>
      <c r="AH202" s="9">
        <v>46220</v>
      </c>
      <c r="AI202" s="47">
        <v>46220.3125</v>
      </c>
      <c r="AJ202" s="47">
        <v>46220.317361111112</v>
      </c>
      <c r="AK202" s="47">
        <v>46220.645833333336</v>
      </c>
      <c r="AL202" s="47">
        <v>46220.618750000001</v>
      </c>
      <c r="AO202" s="24" t="s">
        <v>8326</v>
      </c>
      <c r="AP202" s="24" t="s">
        <v>53</v>
      </c>
      <c r="AQ202" s="24" t="s">
        <v>95</v>
      </c>
      <c r="AR202" s="24" t="s">
        <v>50</v>
      </c>
      <c r="AS202" s="24" t="s">
        <v>59</v>
      </c>
      <c r="AT202" s="24" t="s">
        <v>52</v>
      </c>
      <c r="AU202" s="49">
        <v>46174</v>
      </c>
      <c r="AV202" s="24" t="s">
        <v>8382</v>
      </c>
      <c r="AW202" s="24" t="s">
        <v>8383</v>
      </c>
      <c r="AX202" s="24" t="s">
        <v>8380</v>
      </c>
      <c r="AY202" s="24">
        <v>0</v>
      </c>
    </row>
    <row r="203" spans="2:51">
      <c r="B203" s="8" t="s">
        <v>8326</v>
      </c>
      <c r="C203" s="8" t="s">
        <v>49</v>
      </c>
      <c r="D203" s="9">
        <v>46204</v>
      </c>
      <c r="E203" s="8" t="s">
        <v>52</v>
      </c>
      <c r="F203" s="8" t="s">
        <v>64</v>
      </c>
      <c r="G203" s="8" t="s">
        <v>68</v>
      </c>
      <c r="H203" s="8" t="s">
        <v>53</v>
      </c>
      <c r="I203" s="8" t="s">
        <v>8384</v>
      </c>
      <c r="J203" s="61">
        <v>0</v>
      </c>
      <c r="K203" s="8">
        <v>1</v>
      </c>
      <c r="L203" s="8">
        <v>4</v>
      </c>
      <c r="M203" s="8" t="s">
        <v>66</v>
      </c>
      <c r="N203" s="8" t="s">
        <v>8379</v>
      </c>
      <c r="O203" s="8" t="s">
        <v>8380</v>
      </c>
      <c r="P203" s="48">
        <v>9</v>
      </c>
      <c r="Q203" s="8" t="s">
        <v>58</v>
      </c>
      <c r="R203" s="8">
        <v>4</v>
      </c>
      <c r="S203" s="8">
        <v>0</v>
      </c>
      <c r="T203" s="8" t="b">
        <v>0</v>
      </c>
      <c r="U203" s="8">
        <v>540</v>
      </c>
      <c r="V203" s="8">
        <v>499</v>
      </c>
      <c r="W203" s="8">
        <v>344</v>
      </c>
      <c r="X203" s="8">
        <v>0</v>
      </c>
      <c r="Y203" s="8">
        <v>0</v>
      </c>
      <c r="Z203" s="48">
        <v>-32</v>
      </c>
      <c r="AA203" s="8" t="s">
        <v>70</v>
      </c>
      <c r="AB203" s="8">
        <v>4</v>
      </c>
      <c r="AC203" s="8">
        <v>0</v>
      </c>
      <c r="AD203" s="8"/>
      <c r="AE203" s="8">
        <v>1</v>
      </c>
      <c r="AF203" s="8">
        <v>0</v>
      </c>
      <c r="AG203" s="8">
        <v>540</v>
      </c>
      <c r="AH203" s="9">
        <v>46223</v>
      </c>
      <c r="AI203" s="47">
        <v>46223.3125</v>
      </c>
      <c r="AJ203" s="47">
        <v>46223.318749999999</v>
      </c>
      <c r="AK203" s="47">
        <v>46223.6875</v>
      </c>
      <c r="AL203" s="47">
        <v>46223.665277777778</v>
      </c>
      <c r="AO203" s="24" t="s">
        <v>8326</v>
      </c>
      <c r="AP203" s="24" t="s">
        <v>53</v>
      </c>
      <c r="AQ203" s="24" t="s">
        <v>95</v>
      </c>
      <c r="AR203" s="24" t="s">
        <v>50</v>
      </c>
      <c r="AS203" s="24" t="s">
        <v>62</v>
      </c>
      <c r="AT203" s="24" t="s">
        <v>52</v>
      </c>
      <c r="AU203" s="49">
        <v>46174</v>
      </c>
      <c r="AV203" s="24" t="s">
        <v>8382</v>
      </c>
      <c r="AW203" s="24" t="s">
        <v>8383</v>
      </c>
      <c r="AX203" s="24" t="s">
        <v>8380</v>
      </c>
      <c r="AY203" s="24">
        <v>0</v>
      </c>
    </row>
    <row r="204" spans="2:51">
      <c r="B204" s="8" t="s">
        <v>8326</v>
      </c>
      <c r="C204" s="8" t="s">
        <v>49</v>
      </c>
      <c r="D204" s="9">
        <v>46204</v>
      </c>
      <c r="E204" s="8" t="s">
        <v>52</v>
      </c>
      <c r="F204" s="8" t="s">
        <v>64</v>
      </c>
      <c r="G204" s="8" t="s">
        <v>57</v>
      </c>
      <c r="H204" s="8" t="s">
        <v>53</v>
      </c>
      <c r="I204" s="8" t="s">
        <v>8384</v>
      </c>
      <c r="J204" s="61">
        <v>0</v>
      </c>
      <c r="K204" s="8">
        <v>1</v>
      </c>
      <c r="L204" s="8">
        <v>4</v>
      </c>
      <c r="M204" s="8" t="s">
        <v>66</v>
      </c>
      <c r="N204" s="8" t="s">
        <v>8379</v>
      </c>
      <c r="O204" s="8" t="s">
        <v>8380</v>
      </c>
      <c r="P204" s="48">
        <v>7</v>
      </c>
      <c r="Q204" s="8" t="s">
        <v>58</v>
      </c>
      <c r="R204" s="8">
        <v>4</v>
      </c>
      <c r="S204" s="8">
        <v>0</v>
      </c>
      <c r="T204" s="8" t="b">
        <v>0</v>
      </c>
      <c r="U204" s="8">
        <v>480</v>
      </c>
      <c r="V204" s="8">
        <v>452</v>
      </c>
      <c r="W204" s="8">
        <v>341</v>
      </c>
      <c r="X204" s="8">
        <v>0</v>
      </c>
      <c r="Y204" s="8">
        <v>0</v>
      </c>
      <c r="Z204" s="48">
        <v>-21</v>
      </c>
      <c r="AA204" s="8" t="s">
        <v>70</v>
      </c>
      <c r="AB204" s="8">
        <v>4</v>
      </c>
      <c r="AC204" s="8">
        <v>0</v>
      </c>
      <c r="AD204" s="8"/>
      <c r="AE204" s="8">
        <v>1</v>
      </c>
      <c r="AF204" s="8">
        <v>0</v>
      </c>
      <c r="AG204" s="8">
        <v>480</v>
      </c>
      <c r="AH204" s="9">
        <v>46226</v>
      </c>
      <c r="AI204" s="47">
        <v>46226.3125</v>
      </c>
      <c r="AJ204" s="47">
        <v>46226.317361111112</v>
      </c>
      <c r="AK204" s="47">
        <v>46226.645833333336</v>
      </c>
      <c r="AL204" s="47">
        <v>46226.631249999999</v>
      </c>
      <c r="AO204" s="24" t="s">
        <v>8326</v>
      </c>
      <c r="AP204" s="24" t="s">
        <v>53</v>
      </c>
      <c r="AQ204" s="24" t="s">
        <v>95</v>
      </c>
      <c r="AR204" s="24" t="s">
        <v>50</v>
      </c>
      <c r="AS204" s="24" t="s">
        <v>61</v>
      </c>
      <c r="AT204" s="24" t="s">
        <v>52</v>
      </c>
      <c r="AU204" s="49">
        <v>46174</v>
      </c>
      <c r="AV204" s="24" t="s">
        <v>8382</v>
      </c>
      <c r="AW204" s="24" t="s">
        <v>8383</v>
      </c>
      <c r="AX204" s="24" t="s">
        <v>8380</v>
      </c>
      <c r="AY204" s="24">
        <v>0</v>
      </c>
    </row>
    <row r="205" spans="2:51">
      <c r="B205" s="8" t="s">
        <v>8326</v>
      </c>
      <c r="C205" s="8" t="s">
        <v>49</v>
      </c>
      <c r="D205" s="9">
        <v>46204</v>
      </c>
      <c r="E205" s="8" t="s">
        <v>52</v>
      </c>
      <c r="F205" s="8" t="s">
        <v>64</v>
      </c>
      <c r="G205" s="8" t="s">
        <v>57</v>
      </c>
      <c r="H205" s="8" t="s">
        <v>53</v>
      </c>
      <c r="I205" s="8" t="s">
        <v>8384</v>
      </c>
      <c r="J205" s="61">
        <v>0</v>
      </c>
      <c r="K205" s="8">
        <v>1</v>
      </c>
      <c r="L205" s="8">
        <v>4</v>
      </c>
      <c r="M205" s="8" t="s">
        <v>66</v>
      </c>
      <c r="N205" s="8" t="s">
        <v>8379</v>
      </c>
      <c r="O205" s="8" t="s">
        <v>8380</v>
      </c>
      <c r="P205" s="48">
        <v>9</v>
      </c>
      <c r="Q205" s="8" t="s">
        <v>58</v>
      </c>
      <c r="R205" s="8">
        <v>4</v>
      </c>
      <c r="S205" s="8">
        <v>0</v>
      </c>
      <c r="T205" s="8" t="b">
        <v>0</v>
      </c>
      <c r="U205" s="8">
        <v>240</v>
      </c>
      <c r="V205" s="8">
        <v>205</v>
      </c>
      <c r="W205" s="8">
        <v>118</v>
      </c>
      <c r="X205" s="8">
        <v>0</v>
      </c>
      <c r="Y205" s="8">
        <v>0</v>
      </c>
      <c r="Z205" s="48">
        <v>-26</v>
      </c>
      <c r="AA205" s="8" t="s">
        <v>70</v>
      </c>
      <c r="AB205" s="8">
        <v>4</v>
      </c>
      <c r="AC205" s="8">
        <v>0</v>
      </c>
      <c r="AD205" s="8"/>
      <c r="AE205" s="8">
        <v>1</v>
      </c>
      <c r="AF205" s="8">
        <v>0</v>
      </c>
      <c r="AG205" s="8">
        <v>240</v>
      </c>
      <c r="AH205" s="9">
        <v>46227</v>
      </c>
      <c r="AI205" s="47">
        <v>46227.5625</v>
      </c>
      <c r="AJ205" s="47">
        <v>46227.568749999999</v>
      </c>
      <c r="AK205" s="47">
        <v>46227.729166666664</v>
      </c>
      <c r="AL205" s="47">
        <v>46227.711111111108</v>
      </c>
      <c r="AO205" s="24" t="s">
        <v>8326</v>
      </c>
      <c r="AP205" s="24" t="s">
        <v>53</v>
      </c>
      <c r="AQ205" s="24" t="s">
        <v>95</v>
      </c>
      <c r="AR205" s="24" t="s">
        <v>50</v>
      </c>
      <c r="AS205" s="24" t="s">
        <v>57</v>
      </c>
      <c r="AT205" s="24" t="s">
        <v>52</v>
      </c>
      <c r="AU205" s="49">
        <v>46174</v>
      </c>
      <c r="AV205" s="24" t="s">
        <v>8382</v>
      </c>
      <c r="AW205" s="24" t="s">
        <v>8383</v>
      </c>
      <c r="AX205" s="24" t="s">
        <v>8380</v>
      </c>
      <c r="AY205" s="24">
        <v>0</v>
      </c>
    </row>
    <row r="206" spans="2:51">
      <c r="B206" s="8" t="s">
        <v>8326</v>
      </c>
      <c r="C206" s="8" t="s">
        <v>49</v>
      </c>
      <c r="D206" s="9">
        <v>46204</v>
      </c>
      <c r="E206" s="8" t="s">
        <v>52</v>
      </c>
      <c r="F206" s="8" t="s">
        <v>64</v>
      </c>
      <c r="G206" s="8" t="s">
        <v>54</v>
      </c>
      <c r="H206" s="8" t="s">
        <v>53</v>
      </c>
      <c r="I206" s="8" t="s">
        <v>8384</v>
      </c>
      <c r="J206" s="61">
        <v>0</v>
      </c>
      <c r="K206" s="8">
        <v>1</v>
      </c>
      <c r="L206" s="8">
        <v>4</v>
      </c>
      <c r="M206" s="8" t="s">
        <v>66</v>
      </c>
      <c r="N206" s="8" t="s">
        <v>8379</v>
      </c>
      <c r="O206" s="8" t="s">
        <v>8380</v>
      </c>
      <c r="P206" s="48">
        <v>7</v>
      </c>
      <c r="Q206" s="8" t="s">
        <v>58</v>
      </c>
      <c r="R206" s="8">
        <v>4</v>
      </c>
      <c r="S206" s="8">
        <v>0</v>
      </c>
      <c r="T206" s="8" t="b">
        <v>0</v>
      </c>
      <c r="U206" s="8">
        <v>210</v>
      </c>
      <c r="V206" s="8">
        <v>186</v>
      </c>
      <c r="W206" s="8">
        <v>121</v>
      </c>
      <c r="X206" s="8">
        <v>0</v>
      </c>
      <c r="Y206" s="8">
        <v>0</v>
      </c>
      <c r="Z206" s="48">
        <v>-17</v>
      </c>
      <c r="AA206" s="8" t="s">
        <v>70</v>
      </c>
      <c r="AB206" s="8">
        <v>4</v>
      </c>
      <c r="AC206" s="8">
        <v>0</v>
      </c>
      <c r="AD206" s="8"/>
      <c r="AE206" s="8">
        <v>1</v>
      </c>
      <c r="AF206" s="8">
        <v>0</v>
      </c>
      <c r="AG206" s="8">
        <v>210</v>
      </c>
      <c r="AH206" s="9">
        <v>46229</v>
      </c>
      <c r="AI206" s="47">
        <v>46229.5625</v>
      </c>
      <c r="AJ206" s="47">
        <v>46229.567361111112</v>
      </c>
      <c r="AK206" s="47">
        <v>46229.708333333336</v>
      </c>
      <c r="AL206" s="47">
        <v>46229.696527777778</v>
      </c>
      <c r="AO206" s="24" t="s">
        <v>8326</v>
      </c>
      <c r="AP206" s="24" t="s">
        <v>53</v>
      </c>
      <c r="AQ206" s="24" t="s">
        <v>95</v>
      </c>
      <c r="AR206" s="24" t="s">
        <v>50</v>
      </c>
      <c r="AS206" s="24" t="s">
        <v>63</v>
      </c>
      <c r="AT206" s="24" t="s">
        <v>52</v>
      </c>
      <c r="AU206" s="49">
        <v>46174</v>
      </c>
      <c r="AV206" s="24" t="s">
        <v>8382</v>
      </c>
      <c r="AW206" s="24" t="s">
        <v>8383</v>
      </c>
      <c r="AX206" s="24" t="s">
        <v>8380</v>
      </c>
      <c r="AY206" s="24">
        <v>0</v>
      </c>
    </row>
    <row r="207" spans="2:51">
      <c r="B207" s="8" t="s">
        <v>8326</v>
      </c>
      <c r="C207" s="8" t="s">
        <v>49</v>
      </c>
      <c r="D207" s="9">
        <v>46204</v>
      </c>
      <c r="E207" s="8" t="s">
        <v>52</v>
      </c>
      <c r="F207" s="8" t="s">
        <v>64</v>
      </c>
      <c r="G207" s="8" t="s">
        <v>68</v>
      </c>
      <c r="H207" s="8" t="s">
        <v>53</v>
      </c>
      <c r="I207" s="8" t="s">
        <v>8384</v>
      </c>
      <c r="J207" s="61">
        <v>0</v>
      </c>
      <c r="K207" s="8">
        <v>1</v>
      </c>
      <c r="L207" s="8">
        <v>4</v>
      </c>
      <c r="M207" s="8" t="s">
        <v>66</v>
      </c>
      <c r="N207" s="8" t="s">
        <v>8379</v>
      </c>
      <c r="O207" s="8" t="s">
        <v>8380</v>
      </c>
      <c r="P207" s="48">
        <v>9</v>
      </c>
      <c r="Q207" s="8" t="s">
        <v>58</v>
      </c>
      <c r="R207" s="8">
        <v>4</v>
      </c>
      <c r="S207" s="8">
        <v>0</v>
      </c>
      <c r="T207" s="8" t="b">
        <v>0</v>
      </c>
      <c r="U207" s="8">
        <v>360</v>
      </c>
      <c r="V207" s="8">
        <v>328</v>
      </c>
      <c r="W207" s="8">
        <v>240</v>
      </c>
      <c r="X207" s="8">
        <v>0</v>
      </c>
      <c r="Y207" s="8">
        <v>0</v>
      </c>
      <c r="Z207" s="48">
        <v>-23</v>
      </c>
      <c r="AA207" s="8" t="s">
        <v>70</v>
      </c>
      <c r="AB207" s="8">
        <v>4</v>
      </c>
      <c r="AC207" s="8">
        <v>0</v>
      </c>
      <c r="AD207" s="8"/>
      <c r="AE207" s="8">
        <v>1</v>
      </c>
      <c r="AF207" s="8">
        <v>0</v>
      </c>
      <c r="AG207" s="8">
        <v>360</v>
      </c>
      <c r="AH207" s="9">
        <v>46230</v>
      </c>
      <c r="AI207" s="47">
        <v>46230.333333333336</v>
      </c>
      <c r="AJ207" s="47">
        <v>46230.339583333334</v>
      </c>
      <c r="AK207" s="47">
        <v>46230.583333333336</v>
      </c>
      <c r="AL207" s="47">
        <v>46230.567361111112</v>
      </c>
      <c r="AO207" s="24" t="s">
        <v>8326</v>
      </c>
      <c r="AP207" s="24" t="s">
        <v>53</v>
      </c>
      <c r="AQ207" s="24" t="s">
        <v>95</v>
      </c>
      <c r="AR207" s="24" t="s">
        <v>50</v>
      </c>
      <c r="AS207" s="24" t="s">
        <v>54</v>
      </c>
      <c r="AT207" s="24" t="s">
        <v>52</v>
      </c>
      <c r="AU207" s="49">
        <v>46174</v>
      </c>
      <c r="AV207" s="24" t="s">
        <v>8382</v>
      </c>
      <c r="AW207" s="24" t="s">
        <v>8383</v>
      </c>
      <c r="AX207" s="24" t="s">
        <v>8380</v>
      </c>
      <c r="AY207" s="24">
        <v>0</v>
      </c>
    </row>
    <row r="208" spans="2:51">
      <c r="B208" s="8" t="s">
        <v>8326</v>
      </c>
      <c r="C208" s="8" t="s">
        <v>49</v>
      </c>
      <c r="D208" s="9">
        <v>46204</v>
      </c>
      <c r="E208" s="8" t="s">
        <v>52</v>
      </c>
      <c r="F208" s="8" t="s">
        <v>64</v>
      </c>
      <c r="G208" s="8" t="s">
        <v>68</v>
      </c>
      <c r="H208" s="8" t="s">
        <v>53</v>
      </c>
      <c r="I208" s="8" t="s">
        <v>8384</v>
      </c>
      <c r="J208" s="61">
        <v>0</v>
      </c>
      <c r="K208" s="8">
        <v>1</v>
      </c>
      <c r="L208" s="8">
        <v>4</v>
      </c>
      <c r="M208" s="8" t="s">
        <v>66</v>
      </c>
      <c r="N208" s="8" t="s">
        <v>8379</v>
      </c>
      <c r="O208" s="8" t="s">
        <v>8380</v>
      </c>
      <c r="P208" s="48">
        <v>7</v>
      </c>
      <c r="Q208" s="8" t="s">
        <v>58</v>
      </c>
      <c r="R208" s="8">
        <v>4</v>
      </c>
      <c r="S208" s="8">
        <v>0</v>
      </c>
      <c r="T208" s="8" t="b">
        <v>0</v>
      </c>
      <c r="U208" s="8">
        <v>420</v>
      </c>
      <c r="V208" s="8">
        <v>371</v>
      </c>
      <c r="W208" s="8">
        <v>279</v>
      </c>
      <c r="X208" s="8">
        <v>0</v>
      </c>
      <c r="Y208" s="8">
        <v>0</v>
      </c>
      <c r="Z208" s="48">
        <v>-42</v>
      </c>
      <c r="AA208" s="8" t="s">
        <v>70</v>
      </c>
      <c r="AB208" s="8">
        <v>4</v>
      </c>
      <c r="AC208" s="8">
        <v>0</v>
      </c>
      <c r="AD208" s="8"/>
      <c r="AE208" s="8">
        <v>1</v>
      </c>
      <c r="AF208" s="8">
        <v>0</v>
      </c>
      <c r="AG208" s="8">
        <v>420</v>
      </c>
      <c r="AH208" s="9">
        <v>46231</v>
      </c>
      <c r="AI208" s="47">
        <v>46231.375</v>
      </c>
      <c r="AJ208" s="47">
        <v>46231.379861111112</v>
      </c>
      <c r="AK208" s="47">
        <v>46231.666666666664</v>
      </c>
      <c r="AL208" s="47">
        <v>46231.637499999997</v>
      </c>
      <c r="AO208" s="24" t="s">
        <v>8326</v>
      </c>
      <c r="AP208" s="24" t="s">
        <v>53</v>
      </c>
      <c r="AQ208" s="24" t="s">
        <v>95</v>
      </c>
      <c r="AR208" s="24" t="s">
        <v>50</v>
      </c>
      <c r="AS208" s="24" t="s">
        <v>61</v>
      </c>
      <c r="AT208" s="24" t="s">
        <v>52</v>
      </c>
      <c r="AU208" s="49">
        <v>46174</v>
      </c>
      <c r="AV208" s="24" t="s">
        <v>8382</v>
      </c>
      <c r="AW208" s="24" t="s">
        <v>8384</v>
      </c>
      <c r="AX208" s="24" t="s">
        <v>8380</v>
      </c>
      <c r="AY208" s="24">
        <v>0</v>
      </c>
    </row>
    <row r="209" spans="2:51">
      <c r="B209" s="8" t="s">
        <v>8326</v>
      </c>
      <c r="C209" s="8" t="s">
        <v>49</v>
      </c>
      <c r="D209" s="9">
        <v>46204</v>
      </c>
      <c r="E209" s="8" t="s">
        <v>52</v>
      </c>
      <c r="F209" s="8" t="s">
        <v>64</v>
      </c>
      <c r="G209" s="8" t="s">
        <v>68</v>
      </c>
      <c r="H209" s="8" t="s">
        <v>53</v>
      </c>
      <c r="I209" s="8" t="s">
        <v>8384</v>
      </c>
      <c r="J209" s="61">
        <v>0</v>
      </c>
      <c r="K209" s="8">
        <v>1</v>
      </c>
      <c r="L209" s="8">
        <v>4</v>
      </c>
      <c r="M209" s="8" t="s">
        <v>66</v>
      </c>
      <c r="N209" s="8" t="s">
        <v>8379</v>
      </c>
      <c r="O209" s="8" t="s">
        <v>8380</v>
      </c>
      <c r="P209" s="48">
        <v>6</v>
      </c>
      <c r="Q209" s="8" t="s">
        <v>58</v>
      </c>
      <c r="R209" s="8">
        <v>4</v>
      </c>
      <c r="S209" s="8">
        <v>0</v>
      </c>
      <c r="T209" s="8" t="b">
        <v>0</v>
      </c>
      <c r="U209" s="8">
        <v>240</v>
      </c>
      <c r="V209" s="8">
        <v>205</v>
      </c>
      <c r="W209" s="8">
        <v>132</v>
      </c>
      <c r="X209" s="8">
        <v>0</v>
      </c>
      <c r="Y209" s="8">
        <v>0</v>
      </c>
      <c r="Z209" s="48">
        <v>-29</v>
      </c>
      <c r="AA209" s="8" t="s">
        <v>70</v>
      </c>
      <c r="AB209" s="8">
        <v>4</v>
      </c>
      <c r="AC209" s="8">
        <v>0</v>
      </c>
      <c r="AD209" s="8"/>
      <c r="AE209" s="8">
        <v>1</v>
      </c>
      <c r="AF209" s="8">
        <v>0</v>
      </c>
      <c r="AG209" s="8">
        <v>240</v>
      </c>
      <c r="AH209" s="9">
        <v>46234</v>
      </c>
      <c r="AI209" s="47">
        <v>46234.541666666664</v>
      </c>
      <c r="AJ209" s="47">
        <v>46234.54583333333</v>
      </c>
      <c r="AK209" s="47">
        <v>46234.708333333336</v>
      </c>
      <c r="AL209" s="47">
        <v>46234.688194444447</v>
      </c>
      <c r="AO209" s="24" t="s">
        <v>8326</v>
      </c>
      <c r="AP209" s="24" t="s">
        <v>53</v>
      </c>
      <c r="AQ209" s="24" t="s">
        <v>95</v>
      </c>
      <c r="AR209" s="24" t="s">
        <v>50</v>
      </c>
      <c r="AS209" s="24" t="s">
        <v>62</v>
      </c>
      <c r="AT209" s="24" t="s">
        <v>52</v>
      </c>
      <c r="AU209" s="49">
        <v>46174</v>
      </c>
      <c r="AV209" s="24" t="s">
        <v>8382</v>
      </c>
      <c r="AW209" s="24" t="s">
        <v>8384</v>
      </c>
      <c r="AX209" s="24" t="s">
        <v>8380</v>
      </c>
      <c r="AY209" s="24">
        <v>0</v>
      </c>
    </row>
    <row r="210" spans="2:51">
      <c r="B210" s="8" t="s">
        <v>8326</v>
      </c>
      <c r="C210" s="8" t="s">
        <v>49</v>
      </c>
      <c r="D210" s="9">
        <v>46204</v>
      </c>
      <c r="E210" s="8" t="s">
        <v>52</v>
      </c>
      <c r="F210" s="8" t="s">
        <v>64</v>
      </c>
      <c r="G210" s="8" t="s">
        <v>62</v>
      </c>
      <c r="H210" s="8" t="s">
        <v>53</v>
      </c>
      <c r="I210" s="8" t="s">
        <v>8384</v>
      </c>
      <c r="J210" s="61">
        <v>0</v>
      </c>
      <c r="K210" s="8">
        <v>1</v>
      </c>
      <c r="L210" s="8">
        <v>4</v>
      </c>
      <c r="M210" s="8" t="s">
        <v>66</v>
      </c>
      <c r="N210" s="8" t="s">
        <v>8379</v>
      </c>
      <c r="O210" s="8" t="s">
        <v>8380</v>
      </c>
      <c r="P210" s="48">
        <v>4</v>
      </c>
      <c r="Q210" s="8" t="s">
        <v>58</v>
      </c>
      <c r="R210" s="8">
        <v>4</v>
      </c>
      <c r="S210" s="8">
        <v>0</v>
      </c>
      <c r="T210" s="8" t="b">
        <v>0</v>
      </c>
      <c r="U210" s="8">
        <v>270</v>
      </c>
      <c r="V210" s="8">
        <v>230</v>
      </c>
      <c r="W210" s="8">
        <v>133</v>
      </c>
      <c r="X210" s="8">
        <v>0</v>
      </c>
      <c r="Y210" s="8">
        <v>0</v>
      </c>
      <c r="Z210" s="48">
        <v>-36</v>
      </c>
      <c r="AA210" s="8" t="s">
        <v>71</v>
      </c>
      <c r="AB210" s="8">
        <v>4</v>
      </c>
      <c r="AC210" s="8">
        <v>0</v>
      </c>
      <c r="AD210" s="8"/>
      <c r="AE210" s="8">
        <v>1</v>
      </c>
      <c r="AF210" s="8">
        <v>0</v>
      </c>
      <c r="AG210" s="8">
        <v>270</v>
      </c>
      <c r="AH210" s="9">
        <v>46205</v>
      </c>
      <c r="AI210" s="47">
        <v>46205.354166666664</v>
      </c>
      <c r="AJ210" s="47">
        <v>46205.356944444444</v>
      </c>
      <c r="AK210" s="47">
        <v>46205.541666666664</v>
      </c>
      <c r="AL210" s="47">
        <v>46205.51666666667</v>
      </c>
      <c r="AO210" s="24" t="s">
        <v>8326</v>
      </c>
      <c r="AP210" s="24" t="s">
        <v>53</v>
      </c>
      <c r="AQ210" s="24" t="s">
        <v>95</v>
      </c>
      <c r="AR210" s="24" t="s">
        <v>50</v>
      </c>
      <c r="AS210" s="24" t="s">
        <v>54</v>
      </c>
      <c r="AT210" s="24" t="s">
        <v>52</v>
      </c>
      <c r="AU210" s="49">
        <v>46174</v>
      </c>
      <c r="AV210" s="24" t="s">
        <v>8382</v>
      </c>
      <c r="AW210" s="24" t="s">
        <v>8384</v>
      </c>
      <c r="AX210" s="24" t="s">
        <v>8380</v>
      </c>
      <c r="AY210" s="24">
        <v>0</v>
      </c>
    </row>
    <row r="211" spans="2:51">
      <c r="B211" s="8" t="s">
        <v>8326</v>
      </c>
      <c r="C211" s="8" t="s">
        <v>49</v>
      </c>
      <c r="D211" s="9">
        <v>46204</v>
      </c>
      <c r="E211" s="8" t="s">
        <v>52</v>
      </c>
      <c r="F211" s="8" t="s">
        <v>64</v>
      </c>
      <c r="G211" s="8" t="s">
        <v>59</v>
      </c>
      <c r="H211" s="8" t="s">
        <v>53</v>
      </c>
      <c r="I211" s="8" t="s">
        <v>8384</v>
      </c>
      <c r="J211" s="61">
        <v>0</v>
      </c>
      <c r="K211" s="8">
        <v>1</v>
      </c>
      <c r="L211" s="8">
        <v>4</v>
      </c>
      <c r="M211" s="8" t="s">
        <v>66</v>
      </c>
      <c r="N211" s="8" t="s">
        <v>8379</v>
      </c>
      <c r="O211" s="8" t="s">
        <v>8380</v>
      </c>
      <c r="P211" s="48">
        <v>8</v>
      </c>
      <c r="Q211" s="8" t="s">
        <v>58</v>
      </c>
      <c r="R211" s="8">
        <v>4</v>
      </c>
      <c r="S211" s="8">
        <v>0</v>
      </c>
      <c r="T211" s="8" t="b">
        <v>0</v>
      </c>
      <c r="U211" s="8">
        <v>480</v>
      </c>
      <c r="V211" s="8">
        <v>457</v>
      </c>
      <c r="W211" s="8">
        <v>330</v>
      </c>
      <c r="X211" s="8">
        <v>0</v>
      </c>
      <c r="Y211" s="8">
        <v>0</v>
      </c>
      <c r="Z211" s="48">
        <v>-15</v>
      </c>
      <c r="AA211" s="8" t="s">
        <v>71</v>
      </c>
      <c r="AB211" s="8">
        <v>4</v>
      </c>
      <c r="AC211" s="8">
        <v>0</v>
      </c>
      <c r="AD211" s="8"/>
      <c r="AE211" s="8">
        <v>1</v>
      </c>
      <c r="AF211" s="8">
        <v>0</v>
      </c>
      <c r="AG211" s="8">
        <v>480</v>
      </c>
      <c r="AH211" s="9">
        <v>46206</v>
      </c>
      <c r="AI211" s="47">
        <v>46206.375</v>
      </c>
      <c r="AJ211" s="47">
        <v>46206.380555555559</v>
      </c>
      <c r="AK211" s="47">
        <v>46206.708333333336</v>
      </c>
      <c r="AL211" s="47">
        <v>46206.697916666664</v>
      </c>
      <c r="AO211" s="24" t="s">
        <v>8326</v>
      </c>
      <c r="AP211" s="24" t="s">
        <v>53</v>
      </c>
      <c r="AQ211" s="24" t="s">
        <v>95</v>
      </c>
      <c r="AR211" s="24" t="s">
        <v>50</v>
      </c>
      <c r="AS211" s="24" t="s">
        <v>57</v>
      </c>
      <c r="AT211" s="24" t="s">
        <v>52</v>
      </c>
      <c r="AU211" s="49">
        <v>46174</v>
      </c>
      <c r="AV211" s="24" t="s">
        <v>8382</v>
      </c>
      <c r="AW211" s="24" t="s">
        <v>8384</v>
      </c>
      <c r="AX211" s="24" t="s">
        <v>8380</v>
      </c>
      <c r="AY211" s="24">
        <v>0</v>
      </c>
    </row>
    <row r="212" spans="2:51">
      <c r="B212" s="8" t="s">
        <v>8326</v>
      </c>
      <c r="C212" s="8" t="s">
        <v>49</v>
      </c>
      <c r="D212" s="9">
        <v>46204</v>
      </c>
      <c r="E212" s="8" t="s">
        <v>52</v>
      </c>
      <c r="F212" s="8" t="s">
        <v>64</v>
      </c>
      <c r="G212" s="8" t="s">
        <v>68</v>
      </c>
      <c r="H212" s="8" t="s">
        <v>53</v>
      </c>
      <c r="I212" s="8" t="s">
        <v>8378</v>
      </c>
      <c r="J212" s="61">
        <v>0</v>
      </c>
      <c r="K212" s="8">
        <v>1</v>
      </c>
      <c r="L212" s="8">
        <v>4</v>
      </c>
      <c r="M212" s="8" t="s">
        <v>66</v>
      </c>
      <c r="N212" s="8" t="s">
        <v>8379</v>
      </c>
      <c r="O212" s="8" t="s">
        <v>8380</v>
      </c>
      <c r="P212" s="48">
        <v>11</v>
      </c>
      <c r="Q212" s="8" t="s">
        <v>58</v>
      </c>
      <c r="R212" s="8">
        <v>4</v>
      </c>
      <c r="S212" s="8">
        <v>0</v>
      </c>
      <c r="T212" s="8" t="b">
        <v>0</v>
      </c>
      <c r="U212" s="8">
        <v>210</v>
      </c>
      <c r="V212" s="8">
        <v>179</v>
      </c>
      <c r="W212" s="8">
        <v>117</v>
      </c>
      <c r="X212" s="8">
        <v>0</v>
      </c>
      <c r="Y212" s="8">
        <v>0</v>
      </c>
      <c r="Z212" s="48">
        <v>-20</v>
      </c>
      <c r="AA212" s="8" t="s">
        <v>71</v>
      </c>
      <c r="AB212" s="8">
        <v>4</v>
      </c>
      <c r="AC212" s="8">
        <v>0</v>
      </c>
      <c r="AD212" s="8"/>
      <c r="AE212" s="8">
        <v>1</v>
      </c>
      <c r="AF212" s="8">
        <v>0</v>
      </c>
      <c r="AG212" s="8">
        <v>210</v>
      </c>
      <c r="AH212" s="9">
        <v>46208</v>
      </c>
      <c r="AI212" s="47">
        <v>46208.5625</v>
      </c>
      <c r="AJ212" s="47">
        <v>46208.570138888892</v>
      </c>
      <c r="AK212" s="47">
        <v>46208.708333333336</v>
      </c>
      <c r="AL212" s="47">
        <v>46208.694444444445</v>
      </c>
      <c r="AO212" s="24" t="s">
        <v>8326</v>
      </c>
      <c r="AP212" s="24" t="s">
        <v>53</v>
      </c>
      <c r="AQ212" s="24" t="s">
        <v>95</v>
      </c>
      <c r="AR212" s="24" t="s">
        <v>50</v>
      </c>
      <c r="AS212" s="24" t="s">
        <v>59</v>
      </c>
      <c r="AT212" s="24" t="s">
        <v>52</v>
      </c>
      <c r="AU212" s="49">
        <v>46174</v>
      </c>
      <c r="AV212" s="24" t="s">
        <v>8382</v>
      </c>
      <c r="AW212" s="24" t="s">
        <v>8384</v>
      </c>
      <c r="AX212" s="24" t="s">
        <v>8380</v>
      </c>
      <c r="AY212" s="24">
        <v>0</v>
      </c>
    </row>
    <row r="213" spans="2:51">
      <c r="B213" s="8" t="s">
        <v>8326</v>
      </c>
      <c r="C213" s="8" t="s">
        <v>49</v>
      </c>
      <c r="D213" s="9">
        <v>46204</v>
      </c>
      <c r="E213" s="8" t="s">
        <v>52</v>
      </c>
      <c r="F213" s="8" t="s">
        <v>64</v>
      </c>
      <c r="G213" s="8" t="s">
        <v>59</v>
      </c>
      <c r="H213" s="8" t="s">
        <v>53</v>
      </c>
      <c r="I213" s="8" t="s">
        <v>8384</v>
      </c>
      <c r="J213" s="61">
        <v>0</v>
      </c>
      <c r="K213" s="8">
        <v>1</v>
      </c>
      <c r="L213" s="8">
        <v>4</v>
      </c>
      <c r="M213" s="8" t="s">
        <v>66</v>
      </c>
      <c r="N213" s="8" t="s">
        <v>8379</v>
      </c>
      <c r="O213" s="8" t="s">
        <v>8380</v>
      </c>
      <c r="P213" s="48">
        <v>2</v>
      </c>
      <c r="Q213" s="8" t="s">
        <v>58</v>
      </c>
      <c r="R213" s="8">
        <v>4</v>
      </c>
      <c r="S213" s="8">
        <v>0</v>
      </c>
      <c r="T213" s="8" t="b">
        <v>0</v>
      </c>
      <c r="U213" s="8">
        <v>360</v>
      </c>
      <c r="V213" s="8">
        <v>330</v>
      </c>
      <c r="W213" s="8">
        <v>225</v>
      </c>
      <c r="X213" s="8">
        <v>0</v>
      </c>
      <c r="Y213" s="8">
        <v>0</v>
      </c>
      <c r="Z213" s="48">
        <v>-28</v>
      </c>
      <c r="AA213" s="8" t="s">
        <v>71</v>
      </c>
      <c r="AB213" s="8">
        <v>4</v>
      </c>
      <c r="AC213" s="8">
        <v>0</v>
      </c>
      <c r="AD213" s="8"/>
      <c r="AE213" s="8">
        <v>1</v>
      </c>
      <c r="AF213" s="8">
        <v>0</v>
      </c>
      <c r="AG213" s="8">
        <v>360</v>
      </c>
      <c r="AH213" s="9">
        <v>46209</v>
      </c>
      <c r="AI213" s="47">
        <v>46209.375</v>
      </c>
      <c r="AJ213" s="47">
        <v>46209.376388888886</v>
      </c>
      <c r="AK213" s="47">
        <v>46209.625</v>
      </c>
      <c r="AL213" s="47">
        <v>46209.605555555558</v>
      </c>
      <c r="AO213" s="24" t="s">
        <v>8326</v>
      </c>
      <c r="AP213" s="24" t="s">
        <v>53</v>
      </c>
      <c r="AQ213" s="24" t="s">
        <v>95</v>
      </c>
      <c r="AR213" s="24" t="s">
        <v>50</v>
      </c>
      <c r="AS213" s="24" t="s">
        <v>63</v>
      </c>
      <c r="AT213" s="24" t="s">
        <v>52</v>
      </c>
      <c r="AU213" s="49">
        <v>46174</v>
      </c>
      <c r="AV213" s="24" t="s">
        <v>8382</v>
      </c>
      <c r="AW213" s="24" t="s">
        <v>8384</v>
      </c>
      <c r="AX213" s="24" t="s">
        <v>8380</v>
      </c>
      <c r="AY213" s="24">
        <v>0</v>
      </c>
    </row>
    <row r="214" spans="2:51">
      <c r="B214" s="8" t="s">
        <v>8326</v>
      </c>
      <c r="C214" s="8" t="s">
        <v>49</v>
      </c>
      <c r="D214" s="9">
        <v>46204</v>
      </c>
      <c r="E214" s="8" t="s">
        <v>52</v>
      </c>
      <c r="F214" s="8" t="s">
        <v>64</v>
      </c>
      <c r="G214" s="8" t="s">
        <v>62</v>
      </c>
      <c r="H214" s="8" t="s">
        <v>53</v>
      </c>
      <c r="I214" s="8" t="s">
        <v>8384</v>
      </c>
      <c r="J214" s="61">
        <v>0</v>
      </c>
      <c r="K214" s="8">
        <v>1</v>
      </c>
      <c r="L214" s="8">
        <v>4</v>
      </c>
      <c r="M214" s="8" t="s">
        <v>66</v>
      </c>
      <c r="N214" s="8" t="s">
        <v>8379</v>
      </c>
      <c r="O214" s="8" t="s">
        <v>8380</v>
      </c>
      <c r="P214" s="48">
        <v>2</v>
      </c>
      <c r="Q214" s="8" t="s">
        <v>58</v>
      </c>
      <c r="R214" s="8">
        <v>4</v>
      </c>
      <c r="S214" s="8">
        <v>0</v>
      </c>
      <c r="T214" s="8" t="b">
        <v>0</v>
      </c>
      <c r="U214" s="8">
        <v>270</v>
      </c>
      <c r="V214" s="8">
        <v>253</v>
      </c>
      <c r="W214" s="8">
        <v>184</v>
      </c>
      <c r="X214" s="8">
        <v>0</v>
      </c>
      <c r="Y214" s="8">
        <v>0</v>
      </c>
      <c r="Z214" s="48">
        <v>-15</v>
      </c>
      <c r="AA214" s="8" t="s">
        <v>71</v>
      </c>
      <c r="AB214" s="8">
        <v>4</v>
      </c>
      <c r="AC214" s="8">
        <v>0</v>
      </c>
      <c r="AD214" s="8"/>
      <c r="AE214" s="8">
        <v>1</v>
      </c>
      <c r="AF214" s="8">
        <v>0</v>
      </c>
      <c r="AG214" s="8">
        <v>270</v>
      </c>
      <c r="AH214" s="9">
        <v>46211</v>
      </c>
      <c r="AI214" s="47">
        <v>46211.541666666664</v>
      </c>
      <c r="AJ214" s="47">
        <v>46211.543055555558</v>
      </c>
      <c r="AK214" s="47">
        <v>46211.729166666664</v>
      </c>
      <c r="AL214" s="47">
        <v>46211.71875</v>
      </c>
      <c r="AO214" s="24" t="s">
        <v>8326</v>
      </c>
      <c r="AP214" s="24" t="s">
        <v>53</v>
      </c>
      <c r="AQ214" s="24" t="s">
        <v>95</v>
      </c>
      <c r="AR214" s="24" t="s">
        <v>50</v>
      </c>
      <c r="AS214" s="24" t="s">
        <v>57</v>
      </c>
      <c r="AT214" s="24" t="s">
        <v>52</v>
      </c>
      <c r="AU214" s="49">
        <v>46174</v>
      </c>
      <c r="AV214" s="24" t="s">
        <v>8378</v>
      </c>
      <c r="AW214" s="24" t="s">
        <v>8379</v>
      </c>
      <c r="AX214" s="24" t="s">
        <v>8380</v>
      </c>
      <c r="AY214" s="24">
        <v>0</v>
      </c>
    </row>
    <row r="215" spans="2:51">
      <c r="B215" s="8" t="s">
        <v>8326</v>
      </c>
      <c r="C215" s="8" t="s">
        <v>49</v>
      </c>
      <c r="D215" s="9">
        <v>46204</v>
      </c>
      <c r="E215" s="8" t="s">
        <v>52</v>
      </c>
      <c r="F215" s="8" t="s">
        <v>64</v>
      </c>
      <c r="G215" s="8" t="s">
        <v>67</v>
      </c>
      <c r="H215" s="8" t="s">
        <v>53</v>
      </c>
      <c r="I215" s="8" t="s">
        <v>8384</v>
      </c>
      <c r="J215" s="61">
        <v>0</v>
      </c>
      <c r="K215" s="8">
        <v>1</v>
      </c>
      <c r="L215" s="8">
        <v>4</v>
      </c>
      <c r="M215" s="8" t="s">
        <v>66</v>
      </c>
      <c r="N215" s="8" t="s">
        <v>8379</v>
      </c>
      <c r="O215" s="8" t="s">
        <v>8380</v>
      </c>
      <c r="P215" s="48">
        <v>2</v>
      </c>
      <c r="Q215" s="8" t="s">
        <v>58</v>
      </c>
      <c r="R215" s="8">
        <v>4</v>
      </c>
      <c r="S215" s="8">
        <v>0</v>
      </c>
      <c r="T215" s="8" t="b">
        <v>0</v>
      </c>
      <c r="U215" s="8">
        <v>210</v>
      </c>
      <c r="V215" s="8">
        <v>193</v>
      </c>
      <c r="W215" s="8">
        <v>119</v>
      </c>
      <c r="X215" s="8">
        <v>0</v>
      </c>
      <c r="Y215" s="8">
        <v>0</v>
      </c>
      <c r="Z215" s="48">
        <v>-15</v>
      </c>
      <c r="AA215" s="8" t="s">
        <v>71</v>
      </c>
      <c r="AB215" s="8">
        <v>4</v>
      </c>
      <c r="AC215" s="8">
        <v>0</v>
      </c>
      <c r="AD215" s="8"/>
      <c r="AE215" s="8">
        <v>1</v>
      </c>
      <c r="AF215" s="8">
        <v>0</v>
      </c>
      <c r="AG215" s="8">
        <v>210</v>
      </c>
      <c r="AH215" s="9">
        <v>46212</v>
      </c>
      <c r="AI215" s="47">
        <v>46212.333333333336</v>
      </c>
      <c r="AJ215" s="47">
        <v>46212.334722222222</v>
      </c>
      <c r="AK215" s="47">
        <v>46212.479166666664</v>
      </c>
      <c r="AL215" s="47">
        <v>46212.46875</v>
      </c>
      <c r="AO215" s="24" t="s">
        <v>8326</v>
      </c>
      <c r="AP215" s="24" t="s">
        <v>53</v>
      </c>
      <c r="AQ215" s="24" t="s">
        <v>95</v>
      </c>
      <c r="AR215" s="24" t="s">
        <v>50</v>
      </c>
      <c r="AS215" s="24" t="s">
        <v>61</v>
      </c>
      <c r="AT215" s="24" t="s">
        <v>52</v>
      </c>
      <c r="AU215" s="49">
        <v>46174</v>
      </c>
      <c r="AV215" s="24" t="s">
        <v>8378</v>
      </c>
      <c r="AW215" s="24" t="s">
        <v>8379</v>
      </c>
      <c r="AX215" s="24" t="s">
        <v>8380</v>
      </c>
      <c r="AY215" s="24">
        <v>0</v>
      </c>
    </row>
    <row r="216" spans="2:51">
      <c r="B216" s="8" t="s">
        <v>8326</v>
      </c>
      <c r="C216" s="8" t="s">
        <v>49</v>
      </c>
      <c r="D216" s="9">
        <v>46204</v>
      </c>
      <c r="E216" s="8" t="s">
        <v>52</v>
      </c>
      <c r="F216" s="8" t="s">
        <v>64</v>
      </c>
      <c r="G216" s="8" t="s">
        <v>62</v>
      </c>
      <c r="H216" s="8" t="s">
        <v>53</v>
      </c>
      <c r="I216" s="8" t="s">
        <v>8384</v>
      </c>
      <c r="J216" s="61">
        <v>0</v>
      </c>
      <c r="K216" s="8">
        <v>1</v>
      </c>
      <c r="L216" s="8">
        <v>4</v>
      </c>
      <c r="M216" s="8" t="s">
        <v>66</v>
      </c>
      <c r="N216" s="8" t="s">
        <v>8379</v>
      </c>
      <c r="O216" s="8" t="s">
        <v>8380</v>
      </c>
      <c r="P216" s="48">
        <v>10</v>
      </c>
      <c r="Q216" s="8" t="s">
        <v>58</v>
      </c>
      <c r="R216" s="8">
        <v>4</v>
      </c>
      <c r="S216" s="8">
        <v>0</v>
      </c>
      <c r="T216" s="8" t="b">
        <v>0</v>
      </c>
      <c r="U216" s="8">
        <v>210</v>
      </c>
      <c r="V216" s="8">
        <v>183</v>
      </c>
      <c r="W216" s="8">
        <v>107</v>
      </c>
      <c r="X216" s="8">
        <v>0</v>
      </c>
      <c r="Y216" s="8">
        <v>0</v>
      </c>
      <c r="Z216" s="48">
        <v>-17</v>
      </c>
      <c r="AA216" s="8" t="s">
        <v>71</v>
      </c>
      <c r="AB216" s="8">
        <v>4</v>
      </c>
      <c r="AC216" s="8">
        <v>0</v>
      </c>
      <c r="AD216" s="8"/>
      <c r="AE216" s="8">
        <v>1</v>
      </c>
      <c r="AF216" s="8">
        <v>0</v>
      </c>
      <c r="AG216" s="8">
        <v>210</v>
      </c>
      <c r="AH216" s="9">
        <v>46213</v>
      </c>
      <c r="AI216" s="47">
        <v>46213.375</v>
      </c>
      <c r="AJ216" s="47">
        <v>46213.381944444445</v>
      </c>
      <c r="AK216" s="47">
        <v>46213.520833333336</v>
      </c>
      <c r="AL216" s="47">
        <v>46213.509027777778</v>
      </c>
      <c r="AO216" s="24" t="s">
        <v>8326</v>
      </c>
      <c r="AP216" s="24" t="s">
        <v>53</v>
      </c>
      <c r="AQ216" s="24" t="s">
        <v>95</v>
      </c>
      <c r="AR216" s="24" t="s">
        <v>50</v>
      </c>
      <c r="AS216" s="24" t="s">
        <v>54</v>
      </c>
      <c r="AT216" s="24" t="s">
        <v>52</v>
      </c>
      <c r="AU216" s="49">
        <v>46174</v>
      </c>
      <c r="AV216" s="24" t="s">
        <v>8378</v>
      </c>
      <c r="AW216" s="24" t="s">
        <v>8379</v>
      </c>
      <c r="AX216" s="24" t="s">
        <v>8380</v>
      </c>
      <c r="AY216" s="24">
        <v>1</v>
      </c>
    </row>
    <row r="217" spans="2:51">
      <c r="B217" s="8" t="s">
        <v>8326</v>
      </c>
      <c r="C217" s="8" t="s">
        <v>49</v>
      </c>
      <c r="D217" s="9">
        <v>46204</v>
      </c>
      <c r="E217" s="8" t="s">
        <v>52</v>
      </c>
      <c r="F217" s="8" t="s">
        <v>64</v>
      </c>
      <c r="G217" s="8" t="s">
        <v>68</v>
      </c>
      <c r="H217" s="8" t="s">
        <v>53</v>
      </c>
      <c r="I217" s="8" t="s">
        <v>8378</v>
      </c>
      <c r="J217" s="61">
        <v>0</v>
      </c>
      <c r="K217" s="8">
        <v>1</v>
      </c>
      <c r="L217" s="8">
        <v>4</v>
      </c>
      <c r="M217" s="8" t="s">
        <v>66</v>
      </c>
      <c r="N217" s="8" t="s">
        <v>8379</v>
      </c>
      <c r="O217" s="8" t="s">
        <v>8380</v>
      </c>
      <c r="P217" s="48">
        <v>12</v>
      </c>
      <c r="Q217" s="8" t="s">
        <v>58</v>
      </c>
      <c r="R217" s="8">
        <v>4</v>
      </c>
      <c r="S217" s="8">
        <v>0</v>
      </c>
      <c r="T217" s="8" t="b">
        <v>0</v>
      </c>
      <c r="U217" s="8">
        <v>420</v>
      </c>
      <c r="V217" s="8">
        <v>383</v>
      </c>
      <c r="W217" s="8">
        <v>254</v>
      </c>
      <c r="X217" s="8">
        <v>0</v>
      </c>
      <c r="Y217" s="8">
        <v>0</v>
      </c>
      <c r="Z217" s="48">
        <v>-25</v>
      </c>
      <c r="AA217" s="8" t="s">
        <v>71</v>
      </c>
      <c r="AB217" s="8">
        <v>4</v>
      </c>
      <c r="AC217" s="8">
        <v>0</v>
      </c>
      <c r="AD217" s="8"/>
      <c r="AE217" s="8">
        <v>1</v>
      </c>
      <c r="AF217" s="8">
        <v>0</v>
      </c>
      <c r="AG217" s="8">
        <v>420</v>
      </c>
      <c r="AH217" s="9">
        <v>46215</v>
      </c>
      <c r="AI217" s="47">
        <v>46215.3125</v>
      </c>
      <c r="AJ217" s="47">
        <v>46215.320833333331</v>
      </c>
      <c r="AK217" s="47">
        <v>46215.604166666664</v>
      </c>
      <c r="AL217" s="47">
        <v>46215.586805555555</v>
      </c>
      <c r="AO217" s="24" t="s">
        <v>8326</v>
      </c>
      <c r="AP217" s="24" t="s">
        <v>53</v>
      </c>
      <c r="AQ217" s="24" t="s">
        <v>95</v>
      </c>
      <c r="AR217" s="24" t="s">
        <v>50</v>
      </c>
      <c r="AS217" s="24" t="s">
        <v>59</v>
      </c>
      <c r="AT217" s="24" t="s">
        <v>52</v>
      </c>
      <c r="AU217" s="49">
        <v>46174</v>
      </c>
      <c r="AV217" s="24" t="s">
        <v>8378</v>
      </c>
      <c r="AW217" s="24" t="s">
        <v>8379</v>
      </c>
      <c r="AX217" s="24" t="s">
        <v>8380</v>
      </c>
      <c r="AY217" s="24">
        <v>2</v>
      </c>
    </row>
    <row r="218" spans="2:51">
      <c r="B218" s="8" t="s">
        <v>8326</v>
      </c>
      <c r="C218" s="8" t="s">
        <v>49</v>
      </c>
      <c r="D218" s="9">
        <v>46204</v>
      </c>
      <c r="E218" s="8" t="s">
        <v>52</v>
      </c>
      <c r="F218" s="8" t="s">
        <v>64</v>
      </c>
      <c r="G218" s="8" t="s">
        <v>67</v>
      </c>
      <c r="H218" s="8" t="s">
        <v>53</v>
      </c>
      <c r="I218" s="8" t="s">
        <v>8384</v>
      </c>
      <c r="J218" s="61">
        <v>0</v>
      </c>
      <c r="K218" s="8">
        <v>1</v>
      </c>
      <c r="L218" s="8">
        <v>4</v>
      </c>
      <c r="M218" s="8" t="s">
        <v>66</v>
      </c>
      <c r="N218" s="8" t="s">
        <v>8379</v>
      </c>
      <c r="O218" s="8" t="s">
        <v>8380</v>
      </c>
      <c r="P218" s="48">
        <v>6</v>
      </c>
      <c r="Q218" s="8" t="s">
        <v>58</v>
      </c>
      <c r="R218" s="8">
        <v>4</v>
      </c>
      <c r="S218" s="8">
        <v>0</v>
      </c>
      <c r="T218" s="8" t="b">
        <v>0</v>
      </c>
      <c r="U218" s="8">
        <v>360</v>
      </c>
      <c r="V218" s="8">
        <v>325</v>
      </c>
      <c r="W218" s="8">
        <v>229</v>
      </c>
      <c r="X218" s="8">
        <v>0</v>
      </c>
      <c r="Y218" s="8">
        <v>0</v>
      </c>
      <c r="Z218" s="48">
        <v>-29</v>
      </c>
      <c r="AA218" s="8" t="s">
        <v>71</v>
      </c>
      <c r="AB218" s="8">
        <v>4</v>
      </c>
      <c r="AC218" s="8">
        <v>0</v>
      </c>
      <c r="AD218" s="8"/>
      <c r="AE218" s="8">
        <v>1</v>
      </c>
      <c r="AF218" s="8">
        <v>0</v>
      </c>
      <c r="AG218" s="8">
        <v>360</v>
      </c>
      <c r="AH218" s="9">
        <v>46216</v>
      </c>
      <c r="AI218" s="47">
        <v>46216.354166666664</v>
      </c>
      <c r="AJ218" s="47">
        <v>46216.35833333333</v>
      </c>
      <c r="AK218" s="47">
        <v>46216.604166666664</v>
      </c>
      <c r="AL218" s="47">
        <v>46216.584027777775</v>
      </c>
      <c r="AO218" s="24" t="s">
        <v>8326</v>
      </c>
      <c r="AP218" s="24" t="s">
        <v>53</v>
      </c>
      <c r="AQ218" s="24" t="s">
        <v>95</v>
      </c>
      <c r="AR218" s="24" t="s">
        <v>50</v>
      </c>
      <c r="AS218" s="24" t="s">
        <v>62</v>
      </c>
      <c r="AT218" s="24" t="s">
        <v>52</v>
      </c>
      <c r="AU218" s="49">
        <v>46174</v>
      </c>
      <c r="AV218" s="24" t="s">
        <v>8378</v>
      </c>
      <c r="AW218" s="24" t="s">
        <v>8379</v>
      </c>
      <c r="AX218" s="24" t="s">
        <v>8380</v>
      </c>
      <c r="AY218" s="24">
        <v>1</v>
      </c>
    </row>
    <row r="219" spans="2:51">
      <c r="B219" s="8" t="s">
        <v>8326</v>
      </c>
      <c r="C219" s="8" t="s">
        <v>49</v>
      </c>
      <c r="D219" s="9">
        <v>46204</v>
      </c>
      <c r="E219" s="8" t="s">
        <v>52</v>
      </c>
      <c r="F219" s="8" t="s">
        <v>64</v>
      </c>
      <c r="G219" s="8" t="s">
        <v>68</v>
      </c>
      <c r="H219" s="8" t="s">
        <v>53</v>
      </c>
      <c r="I219" s="8" t="s">
        <v>8384</v>
      </c>
      <c r="J219" s="61">
        <v>0</v>
      </c>
      <c r="K219" s="8">
        <v>1</v>
      </c>
      <c r="L219" s="8">
        <v>4</v>
      </c>
      <c r="M219" s="8" t="s">
        <v>66</v>
      </c>
      <c r="N219" s="8" t="s">
        <v>8379</v>
      </c>
      <c r="O219" s="8" t="s">
        <v>8380</v>
      </c>
      <c r="P219" s="48">
        <v>5</v>
      </c>
      <c r="Q219" s="8" t="s">
        <v>58</v>
      </c>
      <c r="R219" s="8">
        <v>4</v>
      </c>
      <c r="S219" s="8">
        <v>0</v>
      </c>
      <c r="T219" s="8" t="b">
        <v>0</v>
      </c>
      <c r="U219" s="8">
        <v>420</v>
      </c>
      <c r="V219" s="8">
        <v>376</v>
      </c>
      <c r="W219" s="8">
        <v>272</v>
      </c>
      <c r="X219" s="8">
        <v>0</v>
      </c>
      <c r="Y219" s="8">
        <v>0</v>
      </c>
      <c r="Z219" s="48">
        <v>-39</v>
      </c>
      <c r="AA219" s="8" t="s">
        <v>71</v>
      </c>
      <c r="AB219" s="8">
        <v>4</v>
      </c>
      <c r="AC219" s="8">
        <v>0</v>
      </c>
      <c r="AD219" s="8"/>
      <c r="AE219" s="8">
        <v>1</v>
      </c>
      <c r="AF219" s="8">
        <v>0</v>
      </c>
      <c r="AG219" s="8">
        <v>420</v>
      </c>
      <c r="AH219" s="9">
        <v>46217</v>
      </c>
      <c r="AI219" s="47">
        <v>46217.375</v>
      </c>
      <c r="AJ219" s="47">
        <v>46217.378472222219</v>
      </c>
      <c r="AK219" s="47">
        <v>46217.666666666664</v>
      </c>
      <c r="AL219" s="47">
        <v>46217.63958333333</v>
      </c>
      <c r="AO219" s="24" t="s">
        <v>8326</v>
      </c>
      <c r="AP219" s="24" t="s">
        <v>53</v>
      </c>
      <c r="AQ219" s="24" t="s">
        <v>95</v>
      </c>
      <c r="AR219" s="24" t="s">
        <v>50</v>
      </c>
      <c r="AS219" s="24" t="s">
        <v>63</v>
      </c>
      <c r="AT219" s="24" t="s">
        <v>52</v>
      </c>
      <c r="AU219" s="49">
        <v>46174</v>
      </c>
      <c r="AV219" s="24" t="s">
        <v>8378</v>
      </c>
      <c r="AW219" s="24" t="s">
        <v>8379</v>
      </c>
      <c r="AX219" s="24" t="s">
        <v>8380</v>
      </c>
      <c r="AY219" s="24">
        <v>2</v>
      </c>
    </row>
    <row r="220" spans="2:51">
      <c r="B220" s="8" t="s">
        <v>8326</v>
      </c>
      <c r="C220" s="8" t="s">
        <v>49</v>
      </c>
      <c r="D220" s="9">
        <v>46204</v>
      </c>
      <c r="E220" s="8" t="s">
        <v>52</v>
      </c>
      <c r="F220" s="8" t="s">
        <v>64</v>
      </c>
      <c r="G220" s="8" t="s">
        <v>59</v>
      </c>
      <c r="H220" s="8" t="s">
        <v>53</v>
      </c>
      <c r="I220" s="8" t="s">
        <v>8384</v>
      </c>
      <c r="J220" s="61">
        <v>0</v>
      </c>
      <c r="K220" s="8">
        <v>1</v>
      </c>
      <c r="L220" s="8">
        <v>4</v>
      </c>
      <c r="M220" s="8" t="s">
        <v>66</v>
      </c>
      <c r="N220" s="8" t="s">
        <v>8379</v>
      </c>
      <c r="O220" s="8" t="s">
        <v>8380</v>
      </c>
      <c r="P220" s="48">
        <v>8</v>
      </c>
      <c r="Q220" s="8" t="s">
        <v>58</v>
      </c>
      <c r="R220" s="8">
        <v>4</v>
      </c>
      <c r="S220" s="8">
        <v>0</v>
      </c>
      <c r="T220" s="8" t="b">
        <v>0</v>
      </c>
      <c r="U220" s="8">
        <v>270</v>
      </c>
      <c r="V220" s="8">
        <v>231</v>
      </c>
      <c r="W220" s="8">
        <v>147</v>
      </c>
      <c r="X220" s="8">
        <v>0</v>
      </c>
      <c r="Y220" s="8">
        <v>0</v>
      </c>
      <c r="Z220" s="48">
        <v>-31</v>
      </c>
      <c r="AA220" s="8" t="s">
        <v>71</v>
      </c>
      <c r="AB220" s="8">
        <v>4</v>
      </c>
      <c r="AC220" s="8">
        <v>0</v>
      </c>
      <c r="AD220" s="8"/>
      <c r="AE220" s="8">
        <v>1</v>
      </c>
      <c r="AF220" s="8">
        <v>0</v>
      </c>
      <c r="AG220" s="8">
        <v>270</v>
      </c>
      <c r="AH220" s="9">
        <v>46220</v>
      </c>
      <c r="AI220" s="47">
        <v>46220.541666666664</v>
      </c>
      <c r="AJ220" s="47">
        <v>46220.547222222223</v>
      </c>
      <c r="AK220" s="47">
        <v>46220.729166666664</v>
      </c>
      <c r="AL220" s="47">
        <v>46220.707638888889</v>
      </c>
      <c r="AO220" s="24" t="s">
        <v>8326</v>
      </c>
      <c r="AP220" s="24" t="s">
        <v>53</v>
      </c>
      <c r="AQ220" s="24" t="s">
        <v>95</v>
      </c>
      <c r="AR220" s="24" t="s">
        <v>50</v>
      </c>
      <c r="AS220" s="24" t="s">
        <v>62</v>
      </c>
      <c r="AT220" s="24" t="s">
        <v>52</v>
      </c>
      <c r="AU220" s="49">
        <v>46174</v>
      </c>
      <c r="AV220" s="24" t="s">
        <v>8378</v>
      </c>
      <c r="AW220" s="24" t="s">
        <v>8383</v>
      </c>
      <c r="AX220" s="24" t="s">
        <v>8380</v>
      </c>
      <c r="AY220" s="24">
        <v>0</v>
      </c>
    </row>
    <row r="221" spans="2:51">
      <c r="B221" s="8" t="s">
        <v>8326</v>
      </c>
      <c r="C221" s="8" t="s">
        <v>49</v>
      </c>
      <c r="D221" s="9">
        <v>46204</v>
      </c>
      <c r="E221" s="8" t="s">
        <v>52</v>
      </c>
      <c r="F221" s="8" t="s">
        <v>64</v>
      </c>
      <c r="G221" s="8" t="s">
        <v>62</v>
      </c>
      <c r="H221" s="8" t="s">
        <v>53</v>
      </c>
      <c r="I221" s="8" t="s">
        <v>8384</v>
      </c>
      <c r="J221" s="61">
        <v>0</v>
      </c>
      <c r="K221" s="8">
        <v>1</v>
      </c>
      <c r="L221" s="8">
        <v>4</v>
      </c>
      <c r="M221" s="8" t="s">
        <v>66</v>
      </c>
      <c r="N221" s="8" t="s">
        <v>8379</v>
      </c>
      <c r="O221" s="8" t="s">
        <v>8380</v>
      </c>
      <c r="P221" s="48">
        <v>2</v>
      </c>
      <c r="Q221" s="8" t="s">
        <v>58</v>
      </c>
      <c r="R221" s="8">
        <v>4</v>
      </c>
      <c r="S221" s="8">
        <v>0</v>
      </c>
      <c r="T221" s="8" t="b">
        <v>0</v>
      </c>
      <c r="U221" s="8">
        <v>480</v>
      </c>
      <c r="V221" s="8">
        <v>448</v>
      </c>
      <c r="W221" s="8">
        <v>351</v>
      </c>
      <c r="X221" s="8">
        <v>0</v>
      </c>
      <c r="Y221" s="8">
        <v>0</v>
      </c>
      <c r="Z221" s="48">
        <v>-30</v>
      </c>
      <c r="AA221" s="8" t="s">
        <v>71</v>
      </c>
      <c r="AB221" s="8">
        <v>4</v>
      </c>
      <c r="AC221" s="8">
        <v>0</v>
      </c>
      <c r="AD221" s="8"/>
      <c r="AE221" s="8">
        <v>1</v>
      </c>
      <c r="AF221" s="8">
        <v>0</v>
      </c>
      <c r="AG221" s="8">
        <v>480</v>
      </c>
      <c r="AH221" s="9">
        <v>46222</v>
      </c>
      <c r="AI221" s="47">
        <v>46222.333333333336</v>
      </c>
      <c r="AJ221" s="47">
        <v>46222.334722222222</v>
      </c>
      <c r="AK221" s="47">
        <v>46222.666666666664</v>
      </c>
      <c r="AL221" s="47">
        <v>46222.645833333336</v>
      </c>
      <c r="AO221" s="24" t="s">
        <v>8326</v>
      </c>
      <c r="AP221" s="24" t="s">
        <v>53</v>
      </c>
      <c r="AQ221" s="24" t="s">
        <v>95</v>
      </c>
      <c r="AR221" s="24" t="s">
        <v>50</v>
      </c>
      <c r="AS221" s="24" t="s">
        <v>63</v>
      </c>
      <c r="AT221" s="24" t="s">
        <v>52</v>
      </c>
      <c r="AU221" s="49">
        <v>46174</v>
      </c>
      <c r="AV221" s="24" t="s">
        <v>8378</v>
      </c>
      <c r="AW221" s="24" t="s">
        <v>8383</v>
      </c>
      <c r="AX221" s="24" t="s">
        <v>8380</v>
      </c>
      <c r="AY221" s="24">
        <v>0</v>
      </c>
    </row>
    <row r="222" spans="2:51">
      <c r="B222" s="8" t="s">
        <v>8326</v>
      </c>
      <c r="C222" s="8" t="s">
        <v>49</v>
      </c>
      <c r="D222" s="9">
        <v>46204</v>
      </c>
      <c r="E222" s="8" t="s">
        <v>52</v>
      </c>
      <c r="F222" s="8" t="s">
        <v>64</v>
      </c>
      <c r="G222" s="8" t="s">
        <v>54</v>
      </c>
      <c r="H222" s="8" t="s">
        <v>53</v>
      </c>
      <c r="I222" s="8" t="s">
        <v>8378</v>
      </c>
      <c r="J222" s="61">
        <v>0</v>
      </c>
      <c r="K222" s="8">
        <v>1</v>
      </c>
      <c r="L222" s="8">
        <v>4</v>
      </c>
      <c r="M222" s="8" t="s">
        <v>66</v>
      </c>
      <c r="N222" s="8" t="s">
        <v>8379</v>
      </c>
      <c r="O222" s="8" t="s">
        <v>8380</v>
      </c>
      <c r="P222" s="48">
        <v>11</v>
      </c>
      <c r="Q222" s="8" t="s">
        <v>58</v>
      </c>
      <c r="R222" s="8">
        <v>4</v>
      </c>
      <c r="S222" s="8">
        <v>0</v>
      </c>
      <c r="T222" s="8" t="b">
        <v>0</v>
      </c>
      <c r="U222" s="8">
        <v>540</v>
      </c>
      <c r="V222" s="8">
        <v>488</v>
      </c>
      <c r="W222" s="8">
        <v>358</v>
      </c>
      <c r="X222" s="8">
        <v>0</v>
      </c>
      <c r="Y222" s="8">
        <v>0</v>
      </c>
      <c r="Z222" s="48">
        <v>-41</v>
      </c>
      <c r="AA222" s="8" t="s">
        <v>71</v>
      </c>
      <c r="AB222" s="8">
        <v>4</v>
      </c>
      <c r="AC222" s="8">
        <v>0</v>
      </c>
      <c r="AD222" s="8"/>
      <c r="AE222" s="8">
        <v>1</v>
      </c>
      <c r="AF222" s="8">
        <v>0</v>
      </c>
      <c r="AG222" s="8">
        <v>540</v>
      </c>
      <c r="AH222" s="9">
        <v>46223</v>
      </c>
      <c r="AI222" s="47">
        <v>46223.333333333336</v>
      </c>
      <c r="AJ222" s="47">
        <v>46223.34097222222</v>
      </c>
      <c r="AK222" s="47">
        <v>46223.708333333336</v>
      </c>
      <c r="AL222" s="47">
        <v>46223.679861111108</v>
      </c>
      <c r="AO222" s="24" t="s">
        <v>8326</v>
      </c>
      <c r="AP222" s="24" t="s">
        <v>53</v>
      </c>
      <c r="AQ222" s="24" t="s">
        <v>95</v>
      </c>
      <c r="AR222" s="24" t="s">
        <v>50</v>
      </c>
      <c r="AS222" s="24" t="s">
        <v>59</v>
      </c>
      <c r="AT222" s="24" t="s">
        <v>52</v>
      </c>
      <c r="AU222" s="49">
        <v>46174</v>
      </c>
      <c r="AV222" s="24" t="s">
        <v>8378</v>
      </c>
      <c r="AW222" s="24" t="s">
        <v>8383</v>
      </c>
      <c r="AX222" s="24" t="s">
        <v>8380</v>
      </c>
      <c r="AY222" s="24">
        <v>0</v>
      </c>
    </row>
    <row r="223" spans="2:51">
      <c r="B223" s="8" t="s">
        <v>8326</v>
      </c>
      <c r="C223" s="8" t="s">
        <v>49</v>
      </c>
      <c r="D223" s="9">
        <v>46204</v>
      </c>
      <c r="E223" s="8" t="s">
        <v>52</v>
      </c>
      <c r="F223" s="8" t="s">
        <v>64</v>
      </c>
      <c r="G223" s="8" t="s">
        <v>62</v>
      </c>
      <c r="H223" s="8" t="s">
        <v>53</v>
      </c>
      <c r="I223" s="8" t="s">
        <v>8384</v>
      </c>
      <c r="J223" s="61">
        <v>0</v>
      </c>
      <c r="K223" s="8">
        <v>1</v>
      </c>
      <c r="L223" s="8">
        <v>4</v>
      </c>
      <c r="M223" s="8" t="s">
        <v>66</v>
      </c>
      <c r="N223" s="8" t="s">
        <v>8379</v>
      </c>
      <c r="O223" s="8" t="s">
        <v>8380</v>
      </c>
      <c r="P223" s="48">
        <v>7</v>
      </c>
      <c r="Q223" s="8" t="s">
        <v>58</v>
      </c>
      <c r="R223" s="8">
        <v>4</v>
      </c>
      <c r="S223" s="8">
        <v>0</v>
      </c>
      <c r="T223" s="8" t="b">
        <v>0</v>
      </c>
      <c r="U223" s="8">
        <v>540</v>
      </c>
      <c r="V223" s="8">
        <v>500</v>
      </c>
      <c r="W223" s="8">
        <v>400</v>
      </c>
      <c r="X223" s="8">
        <v>0</v>
      </c>
      <c r="Y223" s="8">
        <v>0</v>
      </c>
      <c r="Z223" s="48">
        <v>-33</v>
      </c>
      <c r="AA223" s="8" t="s">
        <v>71</v>
      </c>
      <c r="AB223" s="8">
        <v>4</v>
      </c>
      <c r="AC223" s="8">
        <v>0</v>
      </c>
      <c r="AD223" s="8"/>
      <c r="AE223" s="8">
        <v>1</v>
      </c>
      <c r="AF223" s="8">
        <v>0</v>
      </c>
      <c r="AG223" s="8">
        <v>540</v>
      </c>
      <c r="AH223" s="9">
        <v>46224</v>
      </c>
      <c r="AI223" s="47">
        <v>46224.3125</v>
      </c>
      <c r="AJ223" s="47">
        <v>46224.317361111112</v>
      </c>
      <c r="AK223" s="47">
        <v>46224.6875</v>
      </c>
      <c r="AL223" s="47">
        <v>46224.664583333331</v>
      </c>
      <c r="AO223" s="24" t="s">
        <v>8326</v>
      </c>
      <c r="AP223" s="24" t="s">
        <v>53</v>
      </c>
      <c r="AQ223" s="24" t="s">
        <v>95</v>
      </c>
      <c r="AR223" s="24" t="s">
        <v>50</v>
      </c>
      <c r="AS223" s="24" t="s">
        <v>61</v>
      </c>
      <c r="AT223" s="24" t="s">
        <v>52</v>
      </c>
      <c r="AU223" s="49">
        <v>46174</v>
      </c>
      <c r="AV223" s="24" t="s">
        <v>8378</v>
      </c>
      <c r="AW223" s="24" t="s">
        <v>8383</v>
      </c>
      <c r="AX223" s="24" t="s">
        <v>8380</v>
      </c>
      <c r="AY223" s="24">
        <v>0</v>
      </c>
    </row>
    <row r="224" spans="2:51">
      <c r="B224" s="8" t="s">
        <v>8326</v>
      </c>
      <c r="C224" s="8" t="s">
        <v>49</v>
      </c>
      <c r="D224" s="9">
        <v>46204</v>
      </c>
      <c r="E224" s="8" t="s">
        <v>52</v>
      </c>
      <c r="F224" s="8" t="s">
        <v>64</v>
      </c>
      <c r="G224" s="8" t="s">
        <v>62</v>
      </c>
      <c r="H224" s="8" t="s">
        <v>53</v>
      </c>
      <c r="I224" s="8" t="s">
        <v>8384</v>
      </c>
      <c r="J224" s="61">
        <v>0</v>
      </c>
      <c r="K224" s="8">
        <v>1</v>
      </c>
      <c r="L224" s="8">
        <v>4</v>
      </c>
      <c r="M224" s="8" t="s">
        <v>66</v>
      </c>
      <c r="N224" s="8" t="s">
        <v>8379</v>
      </c>
      <c r="O224" s="8" t="s">
        <v>8380</v>
      </c>
      <c r="P224" s="48">
        <v>7</v>
      </c>
      <c r="Q224" s="8" t="s">
        <v>58</v>
      </c>
      <c r="R224" s="8">
        <v>4</v>
      </c>
      <c r="S224" s="8">
        <v>0</v>
      </c>
      <c r="T224" s="8" t="b">
        <v>0</v>
      </c>
      <c r="U224" s="8">
        <v>210</v>
      </c>
      <c r="V224" s="8">
        <v>179</v>
      </c>
      <c r="W224" s="8">
        <v>106</v>
      </c>
      <c r="X224" s="8">
        <v>0</v>
      </c>
      <c r="Y224" s="8">
        <v>0</v>
      </c>
      <c r="Z224" s="48">
        <v>-24</v>
      </c>
      <c r="AA224" s="8" t="s">
        <v>71</v>
      </c>
      <c r="AB224" s="8">
        <v>4</v>
      </c>
      <c r="AC224" s="8">
        <v>0</v>
      </c>
      <c r="AD224" s="8"/>
      <c r="AE224" s="8">
        <v>1</v>
      </c>
      <c r="AF224" s="8">
        <v>0</v>
      </c>
      <c r="AG224" s="8">
        <v>210</v>
      </c>
      <c r="AH224" s="9">
        <v>46227</v>
      </c>
      <c r="AI224" s="47">
        <v>46227.5625</v>
      </c>
      <c r="AJ224" s="47">
        <v>46227.567361111112</v>
      </c>
      <c r="AK224" s="47">
        <v>46227.708333333336</v>
      </c>
      <c r="AL224" s="47">
        <v>46227.691666666666</v>
      </c>
      <c r="AO224" s="24" t="s">
        <v>8326</v>
      </c>
      <c r="AP224" s="24" t="s">
        <v>53</v>
      </c>
      <c r="AQ224" s="24" t="s">
        <v>95</v>
      </c>
      <c r="AR224" s="24" t="s">
        <v>50</v>
      </c>
      <c r="AS224" s="24" t="s">
        <v>57</v>
      </c>
      <c r="AT224" s="24" t="s">
        <v>52</v>
      </c>
      <c r="AU224" s="49">
        <v>46174</v>
      </c>
      <c r="AV224" s="24" t="s">
        <v>8378</v>
      </c>
      <c r="AW224" s="24" t="s">
        <v>8383</v>
      </c>
      <c r="AX224" s="24" t="s">
        <v>8380</v>
      </c>
      <c r="AY224" s="24">
        <v>0</v>
      </c>
    </row>
    <row r="225" spans="2:51">
      <c r="B225" s="8" t="s">
        <v>8326</v>
      </c>
      <c r="C225" s="8" t="s">
        <v>49</v>
      </c>
      <c r="D225" s="9">
        <v>46204</v>
      </c>
      <c r="E225" s="8" t="s">
        <v>52</v>
      </c>
      <c r="F225" s="8" t="s">
        <v>64</v>
      </c>
      <c r="G225" s="8" t="s">
        <v>67</v>
      </c>
      <c r="H225" s="8" t="s">
        <v>53</v>
      </c>
      <c r="I225" s="8" t="s">
        <v>8384</v>
      </c>
      <c r="J225" s="61">
        <v>0</v>
      </c>
      <c r="K225" s="8">
        <v>1</v>
      </c>
      <c r="L225" s="8">
        <v>4</v>
      </c>
      <c r="M225" s="8" t="s">
        <v>66</v>
      </c>
      <c r="N225" s="8" t="s">
        <v>8379</v>
      </c>
      <c r="O225" s="8" t="s">
        <v>8380</v>
      </c>
      <c r="P225" s="48">
        <v>2</v>
      </c>
      <c r="Q225" s="8" t="s">
        <v>58</v>
      </c>
      <c r="R225" s="8">
        <v>4</v>
      </c>
      <c r="S225" s="8">
        <v>0</v>
      </c>
      <c r="T225" s="8" t="b">
        <v>0</v>
      </c>
      <c r="U225" s="8">
        <v>480</v>
      </c>
      <c r="V225" s="8">
        <v>461</v>
      </c>
      <c r="W225" s="8">
        <v>318</v>
      </c>
      <c r="X225" s="8">
        <v>0</v>
      </c>
      <c r="Y225" s="8">
        <v>0</v>
      </c>
      <c r="Z225" s="48">
        <v>-17</v>
      </c>
      <c r="AA225" s="8" t="s">
        <v>71</v>
      </c>
      <c r="AB225" s="8">
        <v>4</v>
      </c>
      <c r="AC225" s="8">
        <v>0</v>
      </c>
      <c r="AD225" s="8"/>
      <c r="AE225" s="8">
        <v>1</v>
      </c>
      <c r="AF225" s="8">
        <v>0</v>
      </c>
      <c r="AG225" s="8">
        <v>480</v>
      </c>
      <c r="AH225" s="9">
        <v>46229</v>
      </c>
      <c r="AI225" s="47">
        <v>46229.354166666664</v>
      </c>
      <c r="AJ225" s="47">
        <v>46229.355555555558</v>
      </c>
      <c r="AK225" s="47">
        <v>46229.6875</v>
      </c>
      <c r="AL225" s="47">
        <v>46229.675694444442</v>
      </c>
      <c r="AO225" s="24" t="s">
        <v>8326</v>
      </c>
      <c r="AP225" s="24" t="s">
        <v>53</v>
      </c>
      <c r="AQ225" s="24" t="s">
        <v>95</v>
      </c>
      <c r="AR225" s="24" t="s">
        <v>50</v>
      </c>
      <c r="AS225" s="24" t="s">
        <v>54</v>
      </c>
      <c r="AT225" s="24" t="s">
        <v>52</v>
      </c>
      <c r="AU225" s="49">
        <v>46174</v>
      </c>
      <c r="AV225" s="24" t="s">
        <v>8378</v>
      </c>
      <c r="AW225" s="24" t="s">
        <v>8383</v>
      </c>
      <c r="AX225" s="24" t="s">
        <v>8380</v>
      </c>
      <c r="AY225" s="24">
        <v>0</v>
      </c>
    </row>
    <row r="226" spans="2:51">
      <c r="B226" s="8" t="s">
        <v>8326</v>
      </c>
      <c r="C226" s="8" t="s">
        <v>49</v>
      </c>
      <c r="D226" s="9">
        <v>46204</v>
      </c>
      <c r="E226" s="8" t="s">
        <v>52</v>
      </c>
      <c r="F226" s="8" t="s">
        <v>64</v>
      </c>
      <c r="G226" s="8" t="s">
        <v>62</v>
      </c>
      <c r="H226" s="8" t="s">
        <v>53</v>
      </c>
      <c r="I226" s="8" t="s">
        <v>8384</v>
      </c>
      <c r="J226" s="61">
        <v>0</v>
      </c>
      <c r="K226" s="8">
        <v>1</v>
      </c>
      <c r="L226" s="8">
        <v>4</v>
      </c>
      <c r="M226" s="8" t="s">
        <v>66</v>
      </c>
      <c r="N226" s="8" t="s">
        <v>8379</v>
      </c>
      <c r="O226" s="8" t="s">
        <v>8380</v>
      </c>
      <c r="P226" s="48">
        <v>2</v>
      </c>
      <c r="Q226" s="8" t="s">
        <v>58</v>
      </c>
      <c r="R226" s="8">
        <v>4</v>
      </c>
      <c r="S226" s="8">
        <v>0</v>
      </c>
      <c r="T226" s="8" t="b">
        <v>0</v>
      </c>
      <c r="U226" s="8">
        <v>210</v>
      </c>
      <c r="V226" s="8">
        <v>195</v>
      </c>
      <c r="W226" s="8">
        <v>124</v>
      </c>
      <c r="X226" s="8">
        <v>0</v>
      </c>
      <c r="Y226" s="8">
        <v>0</v>
      </c>
      <c r="Z226" s="48">
        <v>-13</v>
      </c>
      <c r="AA226" s="8" t="s">
        <v>71</v>
      </c>
      <c r="AB226" s="8">
        <v>4</v>
      </c>
      <c r="AC226" s="8">
        <v>0</v>
      </c>
      <c r="AD226" s="8"/>
      <c r="AE226" s="8">
        <v>1</v>
      </c>
      <c r="AF226" s="8">
        <v>0</v>
      </c>
      <c r="AG226" s="8">
        <v>210</v>
      </c>
      <c r="AH226" s="9">
        <v>46231</v>
      </c>
      <c r="AI226" s="47">
        <v>46231.354166666664</v>
      </c>
      <c r="AJ226" s="47">
        <v>46231.355555555558</v>
      </c>
      <c r="AK226" s="47">
        <v>46231.5</v>
      </c>
      <c r="AL226" s="47">
        <v>46231.490972222222</v>
      </c>
      <c r="AO226" s="24" t="s">
        <v>8326</v>
      </c>
      <c r="AP226" s="24" t="s">
        <v>53</v>
      </c>
      <c r="AQ226" s="24" t="s">
        <v>95</v>
      </c>
      <c r="AR226" s="24" t="s">
        <v>50</v>
      </c>
      <c r="AS226" s="24" t="s">
        <v>57</v>
      </c>
      <c r="AT226" s="24" t="s">
        <v>52</v>
      </c>
      <c r="AU226" s="49">
        <v>46174</v>
      </c>
      <c r="AV226" s="24" t="s">
        <v>8378</v>
      </c>
      <c r="AW226" s="24" t="s">
        <v>8384</v>
      </c>
      <c r="AX226" s="24" t="s">
        <v>8380</v>
      </c>
      <c r="AY226" s="24">
        <v>0</v>
      </c>
    </row>
    <row r="227" spans="2:51">
      <c r="B227" s="8" t="s">
        <v>8326</v>
      </c>
      <c r="C227" s="8" t="s">
        <v>49</v>
      </c>
      <c r="D227" s="9">
        <v>46204</v>
      </c>
      <c r="E227" s="8" t="s">
        <v>52</v>
      </c>
      <c r="F227" s="8" t="s">
        <v>64</v>
      </c>
      <c r="G227" s="8" t="s">
        <v>57</v>
      </c>
      <c r="H227" s="8" t="s">
        <v>53</v>
      </c>
      <c r="I227" s="8" t="s">
        <v>8378</v>
      </c>
      <c r="J227" s="61">
        <v>0</v>
      </c>
      <c r="K227" s="8">
        <v>1</v>
      </c>
      <c r="L227" s="8">
        <v>4</v>
      </c>
      <c r="M227" s="8" t="s">
        <v>66</v>
      </c>
      <c r="N227" s="8" t="s">
        <v>8379</v>
      </c>
      <c r="O227" s="8" t="s">
        <v>8380</v>
      </c>
      <c r="P227" s="48">
        <v>12</v>
      </c>
      <c r="Q227" s="8" t="s">
        <v>58</v>
      </c>
      <c r="R227" s="8">
        <v>4</v>
      </c>
      <c r="S227" s="8">
        <v>0</v>
      </c>
      <c r="T227" s="8" t="b">
        <v>0</v>
      </c>
      <c r="U227" s="8">
        <v>540</v>
      </c>
      <c r="V227" s="8">
        <v>488</v>
      </c>
      <c r="W227" s="8">
        <v>396</v>
      </c>
      <c r="X227" s="8">
        <v>0</v>
      </c>
      <c r="Y227" s="8">
        <v>0</v>
      </c>
      <c r="Z227" s="48">
        <v>-40</v>
      </c>
      <c r="AA227" s="8" t="s">
        <v>71</v>
      </c>
      <c r="AB227" s="8">
        <v>4</v>
      </c>
      <c r="AC227" s="8">
        <v>0</v>
      </c>
      <c r="AD227" s="8"/>
      <c r="AE227" s="8">
        <v>1</v>
      </c>
      <c r="AF227" s="8">
        <v>0</v>
      </c>
      <c r="AG227" s="8">
        <v>540</v>
      </c>
      <c r="AH227" s="9">
        <v>46232</v>
      </c>
      <c r="AI227" s="47">
        <v>46232.354166666664</v>
      </c>
      <c r="AJ227" s="47">
        <v>46232.362500000003</v>
      </c>
      <c r="AK227" s="47">
        <v>46232.729166666664</v>
      </c>
      <c r="AL227" s="47">
        <v>46232.701388888891</v>
      </c>
      <c r="AO227" s="24" t="s">
        <v>8326</v>
      </c>
      <c r="AP227" s="24" t="s">
        <v>53</v>
      </c>
      <c r="AQ227" s="24" t="s">
        <v>95</v>
      </c>
      <c r="AR227" s="24" t="s">
        <v>50</v>
      </c>
      <c r="AS227" s="24" t="s">
        <v>63</v>
      </c>
      <c r="AT227" s="24" t="s">
        <v>52</v>
      </c>
      <c r="AU227" s="49">
        <v>46174</v>
      </c>
      <c r="AV227" s="24" t="s">
        <v>8378</v>
      </c>
      <c r="AW227" s="24" t="s">
        <v>8384</v>
      </c>
      <c r="AX227" s="24" t="s">
        <v>8380</v>
      </c>
      <c r="AY227" s="24">
        <v>0</v>
      </c>
    </row>
    <row r="228" spans="2:51">
      <c r="B228" s="8" t="s">
        <v>8326</v>
      </c>
      <c r="C228" s="8" t="s">
        <v>49</v>
      </c>
      <c r="D228" s="9">
        <v>46204</v>
      </c>
      <c r="E228" s="8" t="s">
        <v>52</v>
      </c>
      <c r="F228" s="8" t="s">
        <v>64</v>
      </c>
      <c r="G228" s="8" t="s">
        <v>59</v>
      </c>
      <c r="H228" s="8" t="s">
        <v>53</v>
      </c>
      <c r="I228" s="8" t="s">
        <v>8384</v>
      </c>
      <c r="J228" s="61">
        <v>0</v>
      </c>
      <c r="K228" s="8">
        <v>1</v>
      </c>
      <c r="L228" s="8">
        <v>4</v>
      </c>
      <c r="M228" s="8" t="s">
        <v>66</v>
      </c>
      <c r="N228" s="8" t="s">
        <v>8379</v>
      </c>
      <c r="O228" s="8" t="s">
        <v>8380</v>
      </c>
      <c r="P228" s="48">
        <v>9</v>
      </c>
      <c r="Q228" s="8" t="s">
        <v>58</v>
      </c>
      <c r="R228" s="8">
        <v>4</v>
      </c>
      <c r="S228" s="8">
        <v>0</v>
      </c>
      <c r="T228" s="8" t="b">
        <v>0</v>
      </c>
      <c r="U228" s="8">
        <v>420</v>
      </c>
      <c r="V228" s="8">
        <v>374</v>
      </c>
      <c r="W228" s="8">
        <v>256</v>
      </c>
      <c r="X228" s="8">
        <v>0</v>
      </c>
      <c r="Y228" s="8">
        <v>0</v>
      </c>
      <c r="Z228" s="48">
        <v>-37</v>
      </c>
      <c r="AA228" s="8" t="s">
        <v>71</v>
      </c>
      <c r="AB228" s="8">
        <v>4</v>
      </c>
      <c r="AC228" s="8">
        <v>0</v>
      </c>
      <c r="AD228" s="8"/>
      <c r="AE228" s="8">
        <v>1</v>
      </c>
      <c r="AF228" s="8">
        <v>0</v>
      </c>
      <c r="AG228" s="8">
        <v>420</v>
      </c>
      <c r="AH228" s="9">
        <v>46233</v>
      </c>
      <c r="AI228" s="47">
        <v>46233.333333333336</v>
      </c>
      <c r="AJ228" s="47">
        <v>46233.339583333334</v>
      </c>
      <c r="AK228" s="47">
        <v>46233.625</v>
      </c>
      <c r="AL228" s="47">
        <v>46233.599305555559</v>
      </c>
      <c r="AO228" s="24" t="s">
        <v>8326</v>
      </c>
      <c r="AP228" s="24" t="s">
        <v>53</v>
      </c>
      <c r="AQ228" s="24" t="s">
        <v>95</v>
      </c>
      <c r="AR228" s="24" t="s">
        <v>50</v>
      </c>
      <c r="AS228" s="24" t="s">
        <v>59</v>
      </c>
      <c r="AT228" s="24" t="s">
        <v>52</v>
      </c>
      <c r="AU228" s="49">
        <v>46174</v>
      </c>
      <c r="AV228" s="24" t="s">
        <v>8378</v>
      </c>
      <c r="AW228" s="24" t="s">
        <v>8384</v>
      </c>
      <c r="AX228" s="24" t="s">
        <v>8380</v>
      </c>
      <c r="AY228" s="24">
        <v>0</v>
      </c>
    </row>
    <row r="229" spans="2:51">
      <c r="B229" s="8" t="s">
        <v>8326</v>
      </c>
      <c r="C229" s="8" t="s">
        <v>49</v>
      </c>
      <c r="D229" s="9">
        <v>46204</v>
      </c>
      <c r="E229" s="8" t="s">
        <v>52</v>
      </c>
      <c r="F229" s="8" t="s">
        <v>64</v>
      </c>
      <c r="G229" s="8" t="s">
        <v>68</v>
      </c>
      <c r="H229" s="8" t="s">
        <v>53</v>
      </c>
      <c r="I229" s="8" t="s">
        <v>8378</v>
      </c>
      <c r="J229" s="61">
        <v>0</v>
      </c>
      <c r="K229" s="8">
        <v>1</v>
      </c>
      <c r="L229" s="8">
        <v>4</v>
      </c>
      <c r="M229" s="8" t="s">
        <v>66</v>
      </c>
      <c r="N229" s="8" t="s">
        <v>8379</v>
      </c>
      <c r="O229" s="8" t="s">
        <v>8380</v>
      </c>
      <c r="P229" s="48">
        <v>12</v>
      </c>
      <c r="Q229" s="8" t="s">
        <v>58</v>
      </c>
      <c r="R229" s="8">
        <v>4</v>
      </c>
      <c r="S229" s="8">
        <v>0</v>
      </c>
      <c r="T229" s="8" t="b">
        <v>0</v>
      </c>
      <c r="U229" s="8">
        <v>180</v>
      </c>
      <c r="V229" s="8">
        <v>155</v>
      </c>
      <c r="W229" s="8">
        <v>86</v>
      </c>
      <c r="X229" s="8">
        <v>0</v>
      </c>
      <c r="Y229" s="8">
        <v>0</v>
      </c>
      <c r="Z229" s="48">
        <v>-13</v>
      </c>
      <c r="AA229" s="8" t="s">
        <v>71</v>
      </c>
      <c r="AB229" s="8">
        <v>4</v>
      </c>
      <c r="AC229" s="8">
        <v>0</v>
      </c>
      <c r="AD229" s="8"/>
      <c r="AE229" s="8">
        <v>1</v>
      </c>
      <c r="AF229" s="8">
        <v>0</v>
      </c>
      <c r="AG229" s="8">
        <v>180</v>
      </c>
      <c r="AH229" s="9">
        <v>46234</v>
      </c>
      <c r="AI229" s="47">
        <v>46234.541666666664</v>
      </c>
      <c r="AJ229" s="47">
        <v>46234.55</v>
      </c>
      <c r="AK229" s="47">
        <v>46234.666666666664</v>
      </c>
      <c r="AL229" s="47">
        <v>46234.657638888886</v>
      </c>
      <c r="AO229" s="24" t="s">
        <v>8326</v>
      </c>
      <c r="AP229" s="24" t="s">
        <v>53</v>
      </c>
      <c r="AQ229" s="24" t="s">
        <v>95</v>
      </c>
      <c r="AR229" s="24" t="s">
        <v>50</v>
      </c>
      <c r="AS229" s="24" t="s">
        <v>62</v>
      </c>
      <c r="AT229" s="24" t="s">
        <v>52</v>
      </c>
      <c r="AU229" s="49">
        <v>46174</v>
      </c>
      <c r="AV229" s="24" t="s">
        <v>8378</v>
      </c>
      <c r="AW229" s="24" t="s">
        <v>8384</v>
      </c>
      <c r="AX229" s="24" t="s">
        <v>8380</v>
      </c>
      <c r="AY229" s="24">
        <v>0</v>
      </c>
    </row>
    <row r="230" spans="2:51">
      <c r="B230" s="8" t="s">
        <v>8326</v>
      </c>
      <c r="C230" s="8" t="s">
        <v>49</v>
      </c>
      <c r="D230" s="9">
        <v>46204</v>
      </c>
      <c r="E230" s="8" t="s">
        <v>52</v>
      </c>
      <c r="F230" s="8" t="s">
        <v>64</v>
      </c>
      <c r="G230" s="8" t="s">
        <v>59</v>
      </c>
      <c r="H230" s="8" t="s">
        <v>53</v>
      </c>
      <c r="I230" s="8" t="s">
        <v>8384</v>
      </c>
      <c r="J230" s="61">
        <v>0</v>
      </c>
      <c r="K230" s="8">
        <v>1</v>
      </c>
      <c r="L230" s="8">
        <v>4</v>
      </c>
      <c r="M230" s="8" t="s">
        <v>66</v>
      </c>
      <c r="N230" s="8" t="s">
        <v>8379</v>
      </c>
      <c r="O230" s="8" t="s">
        <v>8380</v>
      </c>
      <c r="P230" s="48">
        <v>8</v>
      </c>
      <c r="Q230" s="8" t="s">
        <v>58</v>
      </c>
      <c r="R230" s="8">
        <v>4</v>
      </c>
      <c r="S230" s="8">
        <v>0</v>
      </c>
      <c r="T230" s="8" t="b">
        <v>0</v>
      </c>
      <c r="U230" s="8">
        <v>270</v>
      </c>
      <c r="V230" s="8">
        <v>229</v>
      </c>
      <c r="W230" s="8">
        <v>157</v>
      </c>
      <c r="X230" s="8">
        <v>0</v>
      </c>
      <c r="Y230" s="8">
        <v>0</v>
      </c>
      <c r="Z230" s="48">
        <v>-33</v>
      </c>
      <c r="AA230" s="8" t="s">
        <v>72</v>
      </c>
      <c r="AB230" s="8">
        <v>4</v>
      </c>
      <c r="AC230" s="8">
        <v>0</v>
      </c>
      <c r="AD230" s="8"/>
      <c r="AE230" s="8">
        <v>1</v>
      </c>
      <c r="AF230" s="8">
        <v>0</v>
      </c>
      <c r="AG230" s="8">
        <v>270</v>
      </c>
      <c r="AH230" s="9">
        <v>46205</v>
      </c>
      <c r="AI230" s="47">
        <v>46205.541666666664</v>
      </c>
      <c r="AJ230" s="47">
        <v>46205.547222222223</v>
      </c>
      <c r="AK230" s="47">
        <v>46205.729166666664</v>
      </c>
      <c r="AL230" s="47">
        <v>46205.706250000003</v>
      </c>
      <c r="AO230" s="24" t="s">
        <v>8326</v>
      </c>
      <c r="AP230" s="24" t="s">
        <v>53</v>
      </c>
      <c r="AQ230" s="24" t="s">
        <v>95</v>
      </c>
      <c r="AR230" s="24" t="s">
        <v>50</v>
      </c>
      <c r="AS230" s="24" t="s">
        <v>54</v>
      </c>
      <c r="AT230" s="24" t="s">
        <v>52</v>
      </c>
      <c r="AU230" s="49">
        <v>46174</v>
      </c>
      <c r="AV230" s="24" t="s">
        <v>8378</v>
      </c>
      <c r="AW230" s="24" t="s">
        <v>8384</v>
      </c>
      <c r="AX230" s="24" t="s">
        <v>8380</v>
      </c>
      <c r="AY230" s="24">
        <v>0</v>
      </c>
    </row>
    <row r="231" spans="2:51">
      <c r="B231" s="8" t="s">
        <v>8326</v>
      </c>
      <c r="C231" s="8" t="s">
        <v>49</v>
      </c>
      <c r="D231" s="9">
        <v>46204</v>
      </c>
      <c r="E231" s="8" t="s">
        <v>52</v>
      </c>
      <c r="F231" s="8" t="s">
        <v>64</v>
      </c>
      <c r="G231" s="8" t="s">
        <v>68</v>
      </c>
      <c r="H231" s="8" t="s">
        <v>53</v>
      </c>
      <c r="I231" s="8" t="s">
        <v>8384</v>
      </c>
      <c r="J231" s="61">
        <v>0</v>
      </c>
      <c r="K231" s="8">
        <v>1</v>
      </c>
      <c r="L231" s="8">
        <v>4</v>
      </c>
      <c r="M231" s="8" t="s">
        <v>66</v>
      </c>
      <c r="N231" s="8" t="s">
        <v>8379</v>
      </c>
      <c r="O231" s="8" t="s">
        <v>8380</v>
      </c>
      <c r="P231" s="48">
        <v>9</v>
      </c>
      <c r="Q231" s="8" t="s">
        <v>58</v>
      </c>
      <c r="R231" s="8">
        <v>4</v>
      </c>
      <c r="S231" s="8">
        <v>0</v>
      </c>
      <c r="T231" s="8" t="b">
        <v>0</v>
      </c>
      <c r="U231" s="8">
        <v>540</v>
      </c>
      <c r="V231" s="8">
        <v>496</v>
      </c>
      <c r="W231" s="8">
        <v>338</v>
      </c>
      <c r="X231" s="8">
        <v>0</v>
      </c>
      <c r="Y231" s="8">
        <v>0</v>
      </c>
      <c r="Z231" s="48">
        <v>-35</v>
      </c>
      <c r="AA231" s="8" t="s">
        <v>72</v>
      </c>
      <c r="AB231" s="8">
        <v>4</v>
      </c>
      <c r="AC231" s="8">
        <v>0</v>
      </c>
      <c r="AD231" s="8"/>
      <c r="AE231" s="8">
        <v>1</v>
      </c>
      <c r="AF231" s="8">
        <v>0</v>
      </c>
      <c r="AG231" s="8">
        <v>540</v>
      </c>
      <c r="AH231" s="9">
        <v>46206</v>
      </c>
      <c r="AI231" s="47">
        <v>46206.333333333336</v>
      </c>
      <c r="AJ231" s="47">
        <v>46206.339583333334</v>
      </c>
      <c r="AK231" s="47">
        <v>46206.708333333336</v>
      </c>
      <c r="AL231" s="47">
        <v>46206.684027777781</v>
      </c>
      <c r="AO231" s="24" t="s">
        <v>8326</v>
      </c>
      <c r="AP231" s="24" t="s">
        <v>53</v>
      </c>
      <c r="AQ231" s="24" t="s">
        <v>95</v>
      </c>
      <c r="AR231" s="24" t="s">
        <v>50</v>
      </c>
      <c r="AS231" s="24" t="s">
        <v>61</v>
      </c>
      <c r="AT231" s="24" t="s">
        <v>52</v>
      </c>
      <c r="AU231" s="49">
        <v>46174</v>
      </c>
      <c r="AV231" s="24" t="s">
        <v>8378</v>
      </c>
      <c r="AW231" s="24" t="s">
        <v>8384</v>
      </c>
      <c r="AX231" s="24" t="s">
        <v>8380</v>
      </c>
      <c r="AY231" s="24">
        <v>0</v>
      </c>
    </row>
    <row r="232" spans="2:51">
      <c r="B232" s="8" t="s">
        <v>8326</v>
      </c>
      <c r="C232" s="8" t="s">
        <v>49</v>
      </c>
      <c r="D232" s="9">
        <v>46204</v>
      </c>
      <c r="E232" s="8" t="s">
        <v>52</v>
      </c>
      <c r="F232" s="8" t="s">
        <v>64</v>
      </c>
      <c r="G232" s="8" t="s">
        <v>62</v>
      </c>
      <c r="H232" s="8" t="s">
        <v>53</v>
      </c>
      <c r="I232" s="8" t="s">
        <v>8384</v>
      </c>
      <c r="J232" s="61">
        <v>0</v>
      </c>
      <c r="K232" s="8">
        <v>1</v>
      </c>
      <c r="L232" s="8">
        <v>4</v>
      </c>
      <c r="M232" s="8" t="s">
        <v>66</v>
      </c>
      <c r="N232" s="8" t="s">
        <v>8384</v>
      </c>
      <c r="O232" s="8" t="s">
        <v>8380</v>
      </c>
      <c r="P232" s="48">
        <v>9</v>
      </c>
      <c r="Q232" s="8" t="s">
        <v>58</v>
      </c>
      <c r="R232" s="8">
        <v>4</v>
      </c>
      <c r="S232" s="8">
        <v>0</v>
      </c>
      <c r="T232" s="8" t="b">
        <v>0</v>
      </c>
      <c r="U232" s="8">
        <v>240</v>
      </c>
      <c r="V232" s="8">
        <v>222</v>
      </c>
      <c r="W232" s="8">
        <v>139</v>
      </c>
      <c r="X232" s="8">
        <v>0</v>
      </c>
      <c r="Y232" s="8">
        <v>0</v>
      </c>
      <c r="Z232" s="48">
        <v>-9</v>
      </c>
      <c r="AA232" s="8" t="s">
        <v>72</v>
      </c>
      <c r="AB232" s="8">
        <v>4</v>
      </c>
      <c r="AC232" s="8">
        <v>0</v>
      </c>
      <c r="AD232" s="8"/>
      <c r="AE232" s="8">
        <v>1</v>
      </c>
      <c r="AF232" s="8">
        <v>0</v>
      </c>
      <c r="AG232" s="8">
        <v>240</v>
      </c>
      <c r="AH232" s="9">
        <v>46207</v>
      </c>
      <c r="AI232" s="47">
        <v>46207.541666666664</v>
      </c>
      <c r="AJ232" s="47">
        <v>46207.54791666667</v>
      </c>
      <c r="AK232" s="47">
        <v>46207.708333333336</v>
      </c>
      <c r="AL232" s="47">
        <v>46207.70208333333</v>
      </c>
      <c r="AO232" s="24" t="s">
        <v>8326</v>
      </c>
      <c r="AP232" s="24" t="s">
        <v>53</v>
      </c>
      <c r="AQ232" s="24" t="s">
        <v>95</v>
      </c>
      <c r="AR232" s="24" t="s">
        <v>50</v>
      </c>
      <c r="AS232" s="24" t="s">
        <v>62</v>
      </c>
      <c r="AT232" s="24" t="s">
        <v>52</v>
      </c>
      <c r="AU232" s="49">
        <v>46174</v>
      </c>
      <c r="AV232" s="24" t="s">
        <v>8384</v>
      </c>
      <c r="AW232" s="24" t="s">
        <v>8379</v>
      </c>
      <c r="AX232" s="24" t="s">
        <v>8380</v>
      </c>
      <c r="AY232" s="24">
        <v>6</v>
      </c>
    </row>
    <row r="233" spans="2:51">
      <c r="B233" s="8" t="s">
        <v>8326</v>
      </c>
      <c r="C233" s="8" t="s">
        <v>49</v>
      </c>
      <c r="D233" s="9">
        <v>46204</v>
      </c>
      <c r="E233" s="8" t="s">
        <v>52</v>
      </c>
      <c r="F233" s="8" t="s">
        <v>64</v>
      </c>
      <c r="G233" s="8" t="s">
        <v>62</v>
      </c>
      <c r="H233" s="8" t="s">
        <v>53</v>
      </c>
      <c r="I233" s="8" t="s">
        <v>8384</v>
      </c>
      <c r="J233" s="61">
        <v>0</v>
      </c>
      <c r="K233" s="8">
        <v>1</v>
      </c>
      <c r="L233" s="8">
        <v>4</v>
      </c>
      <c r="M233" s="8" t="s">
        <v>66</v>
      </c>
      <c r="N233" s="8" t="s">
        <v>8379</v>
      </c>
      <c r="O233" s="8" t="s">
        <v>8380</v>
      </c>
      <c r="P233" s="48">
        <v>7</v>
      </c>
      <c r="Q233" s="8" t="s">
        <v>58</v>
      </c>
      <c r="R233" s="8">
        <v>4</v>
      </c>
      <c r="S233" s="8">
        <v>0</v>
      </c>
      <c r="T233" s="8" t="b">
        <v>0</v>
      </c>
      <c r="U233" s="8">
        <v>210</v>
      </c>
      <c r="V233" s="8">
        <v>182</v>
      </c>
      <c r="W233" s="8">
        <v>110</v>
      </c>
      <c r="X233" s="8">
        <v>0</v>
      </c>
      <c r="Y233" s="8">
        <v>0</v>
      </c>
      <c r="Z233" s="48">
        <v>-21</v>
      </c>
      <c r="AA233" s="8" t="s">
        <v>72</v>
      </c>
      <c r="AB233" s="8">
        <v>4</v>
      </c>
      <c r="AC233" s="8">
        <v>0</v>
      </c>
      <c r="AD233" s="8"/>
      <c r="AE233" s="8">
        <v>1</v>
      </c>
      <c r="AF233" s="8">
        <v>0</v>
      </c>
      <c r="AG233" s="8">
        <v>210</v>
      </c>
      <c r="AH233" s="9">
        <v>46209</v>
      </c>
      <c r="AI233" s="47">
        <v>46209.354166666664</v>
      </c>
      <c r="AJ233" s="47">
        <v>46209.359027777777</v>
      </c>
      <c r="AK233" s="47">
        <v>46209.5</v>
      </c>
      <c r="AL233" s="47">
        <v>46209.48541666667</v>
      </c>
      <c r="AO233" s="24" t="s">
        <v>8326</v>
      </c>
      <c r="AP233" s="24" t="s">
        <v>53</v>
      </c>
      <c r="AQ233" s="24" t="s">
        <v>95</v>
      </c>
      <c r="AR233" s="24" t="s">
        <v>50</v>
      </c>
      <c r="AS233" s="24" t="s">
        <v>59</v>
      </c>
      <c r="AT233" s="24" t="s">
        <v>52</v>
      </c>
      <c r="AU233" s="49">
        <v>46174</v>
      </c>
      <c r="AV233" s="24" t="s">
        <v>8384</v>
      </c>
      <c r="AW233" s="24" t="s">
        <v>8379</v>
      </c>
      <c r="AX233" s="24" t="s">
        <v>8380</v>
      </c>
      <c r="AY233" s="24">
        <v>7</v>
      </c>
    </row>
    <row r="234" spans="2:51">
      <c r="B234" s="8" t="s">
        <v>8326</v>
      </c>
      <c r="C234" s="8" t="s">
        <v>49</v>
      </c>
      <c r="D234" s="9">
        <v>46204</v>
      </c>
      <c r="E234" s="8" t="s">
        <v>52</v>
      </c>
      <c r="F234" s="8" t="s">
        <v>64</v>
      </c>
      <c r="G234" s="8" t="s">
        <v>62</v>
      </c>
      <c r="H234" s="8" t="s">
        <v>53</v>
      </c>
      <c r="I234" s="8" t="s">
        <v>8384</v>
      </c>
      <c r="J234" s="61">
        <v>0</v>
      </c>
      <c r="K234" s="8">
        <v>1</v>
      </c>
      <c r="L234" s="8">
        <v>4</v>
      </c>
      <c r="M234" s="8" t="s">
        <v>66</v>
      </c>
      <c r="N234" s="8" t="s">
        <v>8379</v>
      </c>
      <c r="O234" s="8" t="s">
        <v>8380</v>
      </c>
      <c r="P234" s="48">
        <v>4</v>
      </c>
      <c r="Q234" s="8" t="s">
        <v>58</v>
      </c>
      <c r="R234" s="8">
        <v>4</v>
      </c>
      <c r="S234" s="8">
        <v>0</v>
      </c>
      <c r="T234" s="8" t="b">
        <v>0</v>
      </c>
      <c r="U234" s="8">
        <v>240</v>
      </c>
      <c r="V234" s="8">
        <v>217</v>
      </c>
      <c r="W234" s="8">
        <v>146</v>
      </c>
      <c r="X234" s="8">
        <v>0</v>
      </c>
      <c r="Y234" s="8">
        <v>0</v>
      </c>
      <c r="Z234" s="48">
        <v>-19</v>
      </c>
      <c r="AA234" s="8" t="s">
        <v>72</v>
      </c>
      <c r="AB234" s="8">
        <v>4</v>
      </c>
      <c r="AC234" s="8">
        <v>0</v>
      </c>
      <c r="AD234" s="8"/>
      <c r="AE234" s="8">
        <v>1</v>
      </c>
      <c r="AF234" s="8">
        <v>0</v>
      </c>
      <c r="AG234" s="8">
        <v>240</v>
      </c>
      <c r="AH234" s="9">
        <v>46213</v>
      </c>
      <c r="AI234" s="47">
        <v>46213.354166666664</v>
      </c>
      <c r="AJ234" s="47">
        <v>46213.356944444444</v>
      </c>
      <c r="AK234" s="47">
        <v>46213.520833333336</v>
      </c>
      <c r="AL234" s="47">
        <v>46213.507638888892</v>
      </c>
      <c r="AO234" s="24" t="s">
        <v>8326</v>
      </c>
      <c r="AP234" s="24" t="s">
        <v>53</v>
      </c>
      <c r="AQ234" s="24" t="s">
        <v>95</v>
      </c>
      <c r="AR234" s="24" t="s">
        <v>50</v>
      </c>
      <c r="AS234" s="24" t="s">
        <v>54</v>
      </c>
      <c r="AT234" s="24" t="s">
        <v>52</v>
      </c>
      <c r="AU234" s="49">
        <v>46174</v>
      </c>
      <c r="AV234" s="24" t="s">
        <v>8384</v>
      </c>
      <c r="AW234" s="24" t="s">
        <v>8379</v>
      </c>
      <c r="AX234" s="24" t="s">
        <v>8380</v>
      </c>
      <c r="AY234" s="24">
        <v>9</v>
      </c>
    </row>
    <row r="235" spans="2:51">
      <c r="B235" s="8" t="s">
        <v>8326</v>
      </c>
      <c r="C235" s="8" t="s">
        <v>49</v>
      </c>
      <c r="D235" s="9">
        <v>46204</v>
      </c>
      <c r="E235" s="8" t="s">
        <v>52</v>
      </c>
      <c r="F235" s="8" t="s">
        <v>64</v>
      </c>
      <c r="G235" s="8" t="s">
        <v>54</v>
      </c>
      <c r="H235" s="8" t="s">
        <v>53</v>
      </c>
      <c r="I235" s="8" t="s">
        <v>8384</v>
      </c>
      <c r="J235" s="61">
        <v>0</v>
      </c>
      <c r="K235" s="8">
        <v>1</v>
      </c>
      <c r="L235" s="8">
        <v>4</v>
      </c>
      <c r="M235" s="8" t="s">
        <v>66</v>
      </c>
      <c r="N235" s="8" t="s">
        <v>8379</v>
      </c>
      <c r="O235" s="8" t="s">
        <v>8380</v>
      </c>
      <c r="P235" s="48">
        <v>9</v>
      </c>
      <c r="Q235" s="8" t="s">
        <v>58</v>
      </c>
      <c r="R235" s="8">
        <v>4</v>
      </c>
      <c r="S235" s="8">
        <v>0</v>
      </c>
      <c r="T235" s="8" t="b">
        <v>0</v>
      </c>
      <c r="U235" s="8">
        <v>540</v>
      </c>
      <c r="V235" s="8">
        <v>485</v>
      </c>
      <c r="W235" s="8">
        <v>391</v>
      </c>
      <c r="X235" s="8">
        <v>0</v>
      </c>
      <c r="Y235" s="8">
        <v>0</v>
      </c>
      <c r="Z235" s="48">
        <v>-46</v>
      </c>
      <c r="AA235" s="8" t="s">
        <v>72</v>
      </c>
      <c r="AB235" s="8">
        <v>4</v>
      </c>
      <c r="AC235" s="8">
        <v>0</v>
      </c>
      <c r="AD235" s="8"/>
      <c r="AE235" s="8">
        <v>1</v>
      </c>
      <c r="AF235" s="8">
        <v>0</v>
      </c>
      <c r="AG235" s="8">
        <v>540</v>
      </c>
      <c r="AH235" s="9">
        <v>46215</v>
      </c>
      <c r="AI235" s="47">
        <v>46215.354166666664</v>
      </c>
      <c r="AJ235" s="47">
        <v>46215.36041666667</v>
      </c>
      <c r="AK235" s="47">
        <v>46215.729166666664</v>
      </c>
      <c r="AL235" s="47">
        <v>46215.697222222225</v>
      </c>
      <c r="AO235" s="24" t="s">
        <v>8326</v>
      </c>
      <c r="AP235" s="24" t="s">
        <v>53</v>
      </c>
      <c r="AQ235" s="24" t="s">
        <v>95</v>
      </c>
      <c r="AR235" s="24" t="s">
        <v>50</v>
      </c>
      <c r="AS235" s="24" t="s">
        <v>63</v>
      </c>
      <c r="AT235" s="24" t="s">
        <v>52</v>
      </c>
      <c r="AU235" s="49">
        <v>46174</v>
      </c>
      <c r="AV235" s="24" t="s">
        <v>8384</v>
      </c>
      <c r="AW235" s="24" t="s">
        <v>8379</v>
      </c>
      <c r="AX235" s="24" t="s">
        <v>8380</v>
      </c>
      <c r="AY235" s="24">
        <v>5</v>
      </c>
    </row>
    <row r="236" spans="2:51">
      <c r="B236" s="8" t="s">
        <v>8326</v>
      </c>
      <c r="C236" s="8" t="s">
        <v>49</v>
      </c>
      <c r="D236" s="9">
        <v>46204</v>
      </c>
      <c r="E236" s="8" t="s">
        <v>52</v>
      </c>
      <c r="F236" s="8" t="s">
        <v>64</v>
      </c>
      <c r="G236" s="8" t="s">
        <v>59</v>
      </c>
      <c r="H236" s="8" t="s">
        <v>53</v>
      </c>
      <c r="I236" s="8" t="s">
        <v>8384</v>
      </c>
      <c r="J236" s="61">
        <v>0</v>
      </c>
      <c r="K236" s="8">
        <v>1</v>
      </c>
      <c r="L236" s="8">
        <v>4</v>
      </c>
      <c r="M236" s="8" t="s">
        <v>66</v>
      </c>
      <c r="N236" s="8" t="s">
        <v>8379</v>
      </c>
      <c r="O236" s="8" t="s">
        <v>8380</v>
      </c>
      <c r="P236" s="48">
        <v>4</v>
      </c>
      <c r="Q236" s="8" t="s">
        <v>58</v>
      </c>
      <c r="R236" s="8">
        <v>4</v>
      </c>
      <c r="S236" s="8">
        <v>0</v>
      </c>
      <c r="T236" s="8" t="b">
        <v>0</v>
      </c>
      <c r="U236" s="8">
        <v>480</v>
      </c>
      <c r="V236" s="8">
        <v>435</v>
      </c>
      <c r="W236" s="8">
        <v>305</v>
      </c>
      <c r="X236" s="8">
        <v>0</v>
      </c>
      <c r="Y236" s="8">
        <v>0</v>
      </c>
      <c r="Z236" s="48">
        <v>-41</v>
      </c>
      <c r="AA236" s="8" t="s">
        <v>72</v>
      </c>
      <c r="AB236" s="8">
        <v>4</v>
      </c>
      <c r="AC236" s="8">
        <v>0</v>
      </c>
      <c r="AD236" s="8"/>
      <c r="AE236" s="8">
        <v>1</v>
      </c>
      <c r="AF236" s="8">
        <v>0</v>
      </c>
      <c r="AG236" s="8">
        <v>480</v>
      </c>
      <c r="AH236" s="9">
        <v>46220</v>
      </c>
      <c r="AI236" s="47">
        <v>46220.3125</v>
      </c>
      <c r="AJ236" s="47">
        <v>46220.31527777778</v>
      </c>
      <c r="AK236" s="47">
        <v>46220.645833333336</v>
      </c>
      <c r="AL236" s="47">
        <v>46220.617361111108</v>
      </c>
      <c r="AO236" s="24" t="s">
        <v>8326</v>
      </c>
      <c r="AP236" s="24" t="s">
        <v>53</v>
      </c>
      <c r="AQ236" s="24" t="s">
        <v>95</v>
      </c>
      <c r="AR236" s="24" t="s">
        <v>50</v>
      </c>
      <c r="AS236" s="24" t="s">
        <v>61</v>
      </c>
      <c r="AT236" s="24" t="s">
        <v>52</v>
      </c>
      <c r="AU236" s="49">
        <v>46174</v>
      </c>
      <c r="AV236" s="24" t="s">
        <v>8384</v>
      </c>
      <c r="AW236" s="24" t="s">
        <v>8379</v>
      </c>
      <c r="AX236" s="24" t="s">
        <v>8380</v>
      </c>
      <c r="AY236" s="24">
        <v>8</v>
      </c>
    </row>
    <row r="237" spans="2:51">
      <c r="B237" s="8" t="s">
        <v>8326</v>
      </c>
      <c r="C237" s="8" t="s">
        <v>49</v>
      </c>
      <c r="D237" s="9">
        <v>46204</v>
      </c>
      <c r="E237" s="8" t="s">
        <v>52</v>
      </c>
      <c r="F237" s="8" t="s">
        <v>64</v>
      </c>
      <c r="G237" s="8" t="s">
        <v>62</v>
      </c>
      <c r="H237" s="8" t="s">
        <v>53</v>
      </c>
      <c r="I237" s="8" t="s">
        <v>8384</v>
      </c>
      <c r="J237" s="61">
        <v>0</v>
      </c>
      <c r="K237" s="8">
        <v>1</v>
      </c>
      <c r="L237" s="8">
        <v>4</v>
      </c>
      <c r="M237" s="8" t="s">
        <v>66</v>
      </c>
      <c r="N237" s="8" t="s">
        <v>8379</v>
      </c>
      <c r="O237" s="8" t="s">
        <v>8380</v>
      </c>
      <c r="P237" s="48">
        <v>9</v>
      </c>
      <c r="Q237" s="8" t="s">
        <v>58</v>
      </c>
      <c r="R237" s="8">
        <v>4</v>
      </c>
      <c r="S237" s="8">
        <v>0</v>
      </c>
      <c r="T237" s="8" t="b">
        <v>0</v>
      </c>
      <c r="U237" s="8">
        <v>540</v>
      </c>
      <c r="V237" s="8">
        <v>510</v>
      </c>
      <c r="W237" s="8">
        <v>410</v>
      </c>
      <c r="X237" s="8">
        <v>0</v>
      </c>
      <c r="Y237" s="8">
        <v>0</v>
      </c>
      <c r="Z237" s="48">
        <v>-21</v>
      </c>
      <c r="AA237" s="8" t="s">
        <v>72</v>
      </c>
      <c r="AB237" s="8">
        <v>4</v>
      </c>
      <c r="AC237" s="8">
        <v>0</v>
      </c>
      <c r="AD237" s="8"/>
      <c r="AE237" s="8">
        <v>1</v>
      </c>
      <c r="AF237" s="8">
        <v>0</v>
      </c>
      <c r="AG237" s="8">
        <v>540</v>
      </c>
      <c r="AH237" s="9">
        <v>46222</v>
      </c>
      <c r="AI237" s="47">
        <v>46222.3125</v>
      </c>
      <c r="AJ237" s="47">
        <v>46222.318749999999</v>
      </c>
      <c r="AK237" s="47">
        <v>46222.6875</v>
      </c>
      <c r="AL237" s="47">
        <v>46222.67291666667</v>
      </c>
      <c r="AO237" s="24" t="s">
        <v>8326</v>
      </c>
      <c r="AP237" s="24" t="s">
        <v>53</v>
      </c>
      <c r="AQ237" s="24" t="s">
        <v>95</v>
      </c>
      <c r="AR237" s="24" t="s">
        <v>50</v>
      </c>
      <c r="AS237" s="24" t="s">
        <v>57</v>
      </c>
      <c r="AT237" s="24" t="s">
        <v>52</v>
      </c>
      <c r="AU237" s="49">
        <v>46174</v>
      </c>
      <c r="AV237" s="24" t="s">
        <v>8384</v>
      </c>
      <c r="AW237" s="24" t="s">
        <v>8379</v>
      </c>
      <c r="AX237" s="24" t="s">
        <v>8380</v>
      </c>
      <c r="AY237" s="24">
        <v>7</v>
      </c>
    </row>
    <row r="238" spans="2:51">
      <c r="B238" s="8" t="s">
        <v>8326</v>
      </c>
      <c r="C238" s="8" t="s">
        <v>49</v>
      </c>
      <c r="D238" s="9">
        <v>46204</v>
      </c>
      <c r="E238" s="8" t="s">
        <v>52</v>
      </c>
      <c r="F238" s="8" t="s">
        <v>64</v>
      </c>
      <c r="G238" s="8" t="s">
        <v>68</v>
      </c>
      <c r="H238" s="8" t="s">
        <v>53</v>
      </c>
      <c r="I238" s="8" t="s">
        <v>8378</v>
      </c>
      <c r="J238" s="61">
        <v>0</v>
      </c>
      <c r="K238" s="8">
        <v>1</v>
      </c>
      <c r="L238" s="8">
        <v>4</v>
      </c>
      <c r="M238" s="8" t="s">
        <v>66</v>
      </c>
      <c r="N238" s="8" t="s">
        <v>8379</v>
      </c>
      <c r="O238" s="8" t="s">
        <v>8380</v>
      </c>
      <c r="P238" s="48">
        <v>11</v>
      </c>
      <c r="Q238" s="8" t="s">
        <v>58</v>
      </c>
      <c r="R238" s="8">
        <v>4</v>
      </c>
      <c r="S238" s="8">
        <v>0</v>
      </c>
      <c r="T238" s="8" t="b">
        <v>0</v>
      </c>
      <c r="U238" s="8">
        <v>360</v>
      </c>
      <c r="V238" s="8">
        <v>326</v>
      </c>
      <c r="W238" s="8">
        <v>220</v>
      </c>
      <c r="X238" s="8">
        <v>0</v>
      </c>
      <c r="Y238" s="8">
        <v>0</v>
      </c>
      <c r="Z238" s="48">
        <v>-23</v>
      </c>
      <c r="AA238" s="8" t="s">
        <v>72</v>
      </c>
      <c r="AB238" s="8">
        <v>4</v>
      </c>
      <c r="AC238" s="8">
        <v>0</v>
      </c>
      <c r="AD238" s="8"/>
      <c r="AE238" s="8">
        <v>1</v>
      </c>
      <c r="AF238" s="8">
        <v>0</v>
      </c>
      <c r="AG238" s="8">
        <v>360</v>
      </c>
      <c r="AH238" s="9">
        <v>46223</v>
      </c>
      <c r="AI238" s="47">
        <v>46223.354166666664</v>
      </c>
      <c r="AJ238" s="47">
        <v>46223.361805555556</v>
      </c>
      <c r="AK238" s="47">
        <v>46223.604166666664</v>
      </c>
      <c r="AL238" s="47">
        <v>46223.588194444441</v>
      </c>
      <c r="AO238" s="24" t="s">
        <v>8326</v>
      </c>
      <c r="AP238" s="24" t="s">
        <v>53</v>
      </c>
      <c r="AQ238" s="24" t="s">
        <v>95</v>
      </c>
      <c r="AR238" s="24" t="s">
        <v>50</v>
      </c>
      <c r="AS238" s="24" t="s">
        <v>61</v>
      </c>
      <c r="AT238" s="24" t="s">
        <v>52</v>
      </c>
      <c r="AU238" s="49">
        <v>46174</v>
      </c>
      <c r="AV238" s="24" t="s">
        <v>8384</v>
      </c>
      <c r="AW238" s="24" t="s">
        <v>8383</v>
      </c>
      <c r="AX238" s="24" t="s">
        <v>8380</v>
      </c>
      <c r="AY238" s="24">
        <v>0</v>
      </c>
    </row>
    <row r="239" spans="2:51">
      <c r="B239" s="8" t="s">
        <v>8326</v>
      </c>
      <c r="C239" s="8" t="s">
        <v>49</v>
      </c>
      <c r="D239" s="9">
        <v>46204</v>
      </c>
      <c r="E239" s="8" t="s">
        <v>52</v>
      </c>
      <c r="F239" s="8" t="s">
        <v>64</v>
      </c>
      <c r="G239" s="8" t="s">
        <v>67</v>
      </c>
      <c r="H239" s="8" t="s">
        <v>53</v>
      </c>
      <c r="I239" s="8" t="s">
        <v>8384</v>
      </c>
      <c r="J239" s="61">
        <v>0</v>
      </c>
      <c r="K239" s="8">
        <v>1</v>
      </c>
      <c r="L239" s="8">
        <v>4</v>
      </c>
      <c r="M239" s="8" t="s">
        <v>66</v>
      </c>
      <c r="N239" s="8" t="s">
        <v>8379</v>
      </c>
      <c r="O239" s="8" t="s">
        <v>8380</v>
      </c>
      <c r="P239" s="48">
        <v>9</v>
      </c>
      <c r="Q239" s="8" t="s">
        <v>58</v>
      </c>
      <c r="R239" s="8">
        <v>4</v>
      </c>
      <c r="S239" s="8">
        <v>0</v>
      </c>
      <c r="T239" s="8" t="b">
        <v>0</v>
      </c>
      <c r="U239" s="8">
        <v>480</v>
      </c>
      <c r="V239" s="8">
        <v>456</v>
      </c>
      <c r="W239" s="8">
        <v>333</v>
      </c>
      <c r="X239" s="8">
        <v>0</v>
      </c>
      <c r="Y239" s="8">
        <v>0</v>
      </c>
      <c r="Z239" s="48">
        <v>-15</v>
      </c>
      <c r="AA239" s="8" t="s">
        <v>72</v>
      </c>
      <c r="AB239" s="8">
        <v>4</v>
      </c>
      <c r="AC239" s="8">
        <v>0</v>
      </c>
      <c r="AD239" s="8"/>
      <c r="AE239" s="8">
        <v>1</v>
      </c>
      <c r="AF239" s="8">
        <v>0</v>
      </c>
      <c r="AG239" s="8">
        <v>480</v>
      </c>
      <c r="AH239" s="9">
        <v>46224</v>
      </c>
      <c r="AI239" s="47">
        <v>46224.3125</v>
      </c>
      <c r="AJ239" s="47">
        <v>46224.318749999999</v>
      </c>
      <c r="AK239" s="47">
        <v>46224.645833333336</v>
      </c>
      <c r="AL239" s="47">
        <v>46224.635416666664</v>
      </c>
      <c r="AO239" s="24" t="s">
        <v>8326</v>
      </c>
      <c r="AP239" s="24" t="s">
        <v>53</v>
      </c>
      <c r="AQ239" s="24" t="s">
        <v>95</v>
      </c>
      <c r="AR239" s="24" t="s">
        <v>50</v>
      </c>
      <c r="AS239" s="24" t="s">
        <v>63</v>
      </c>
      <c r="AT239" s="24" t="s">
        <v>52</v>
      </c>
      <c r="AU239" s="49">
        <v>46174</v>
      </c>
      <c r="AV239" s="24" t="s">
        <v>8384</v>
      </c>
      <c r="AW239" s="24" t="s">
        <v>8383</v>
      </c>
      <c r="AX239" s="24" t="s">
        <v>8380</v>
      </c>
      <c r="AY239" s="24">
        <v>0</v>
      </c>
    </row>
    <row r="240" spans="2:51">
      <c r="B240" s="8" t="s">
        <v>8326</v>
      </c>
      <c r="C240" s="8" t="s">
        <v>49</v>
      </c>
      <c r="D240" s="9">
        <v>46204</v>
      </c>
      <c r="E240" s="8" t="s">
        <v>52</v>
      </c>
      <c r="F240" s="8" t="s">
        <v>64</v>
      </c>
      <c r="G240" s="8" t="s">
        <v>62</v>
      </c>
      <c r="H240" s="8" t="s">
        <v>53</v>
      </c>
      <c r="I240" s="8" t="s">
        <v>8384</v>
      </c>
      <c r="J240" s="61">
        <v>0</v>
      </c>
      <c r="K240" s="8">
        <v>1</v>
      </c>
      <c r="L240" s="8">
        <v>4</v>
      </c>
      <c r="M240" s="8" t="s">
        <v>66</v>
      </c>
      <c r="N240" s="8" t="s">
        <v>8379</v>
      </c>
      <c r="O240" s="8" t="s">
        <v>8380</v>
      </c>
      <c r="P240" s="48">
        <v>3</v>
      </c>
      <c r="Q240" s="8" t="s">
        <v>58</v>
      </c>
      <c r="R240" s="8">
        <v>4</v>
      </c>
      <c r="S240" s="8">
        <v>0</v>
      </c>
      <c r="T240" s="8" t="b">
        <v>0</v>
      </c>
      <c r="U240" s="8">
        <v>180</v>
      </c>
      <c r="V240" s="8">
        <v>165</v>
      </c>
      <c r="W240" s="8">
        <v>94</v>
      </c>
      <c r="X240" s="8">
        <v>0</v>
      </c>
      <c r="Y240" s="8">
        <v>0</v>
      </c>
      <c r="Z240" s="48">
        <v>-12</v>
      </c>
      <c r="AA240" s="8" t="s">
        <v>72</v>
      </c>
      <c r="AB240" s="8">
        <v>4</v>
      </c>
      <c r="AC240" s="8">
        <v>0</v>
      </c>
      <c r="AD240" s="8"/>
      <c r="AE240" s="8">
        <v>1</v>
      </c>
      <c r="AF240" s="8">
        <v>0</v>
      </c>
      <c r="AG240" s="8">
        <v>180</v>
      </c>
      <c r="AH240" s="9">
        <v>46225</v>
      </c>
      <c r="AI240" s="47">
        <v>46225.354166666664</v>
      </c>
      <c r="AJ240" s="47">
        <v>46225.356249999997</v>
      </c>
      <c r="AK240" s="47">
        <v>46225.479166666664</v>
      </c>
      <c r="AL240" s="47">
        <v>46225.470833333333</v>
      </c>
      <c r="AO240" s="24" t="s">
        <v>8326</v>
      </c>
      <c r="AP240" s="24" t="s">
        <v>53</v>
      </c>
      <c r="AQ240" s="24" t="s">
        <v>95</v>
      </c>
      <c r="AR240" s="24" t="s">
        <v>50</v>
      </c>
      <c r="AS240" s="24" t="s">
        <v>62</v>
      </c>
      <c r="AT240" s="24" t="s">
        <v>52</v>
      </c>
      <c r="AU240" s="49">
        <v>46174</v>
      </c>
      <c r="AV240" s="24" t="s">
        <v>8384</v>
      </c>
      <c r="AW240" s="24" t="s">
        <v>8383</v>
      </c>
      <c r="AX240" s="24" t="s">
        <v>8380</v>
      </c>
      <c r="AY240" s="24">
        <v>0</v>
      </c>
    </row>
    <row r="241" spans="2:51">
      <c r="B241" s="8" t="s">
        <v>8326</v>
      </c>
      <c r="C241" s="8" t="s">
        <v>49</v>
      </c>
      <c r="D241" s="9">
        <v>46204</v>
      </c>
      <c r="E241" s="8" t="s">
        <v>52</v>
      </c>
      <c r="F241" s="8" t="s">
        <v>64</v>
      </c>
      <c r="G241" s="8" t="s">
        <v>68</v>
      </c>
      <c r="H241" s="8" t="s">
        <v>53</v>
      </c>
      <c r="I241" s="8" t="s">
        <v>8384</v>
      </c>
      <c r="J241" s="61">
        <v>0</v>
      </c>
      <c r="K241" s="8">
        <v>1</v>
      </c>
      <c r="L241" s="8">
        <v>4</v>
      </c>
      <c r="M241" s="8" t="s">
        <v>66</v>
      </c>
      <c r="N241" s="8" t="s">
        <v>8379</v>
      </c>
      <c r="O241" s="8" t="s">
        <v>8380</v>
      </c>
      <c r="P241" s="48">
        <v>10</v>
      </c>
      <c r="Q241" s="8" t="s">
        <v>58</v>
      </c>
      <c r="R241" s="8">
        <v>4</v>
      </c>
      <c r="S241" s="8">
        <v>0</v>
      </c>
      <c r="T241" s="8" t="b">
        <v>0</v>
      </c>
      <c r="U241" s="8">
        <v>270</v>
      </c>
      <c r="V241" s="8">
        <v>227</v>
      </c>
      <c r="W241" s="8">
        <v>141</v>
      </c>
      <c r="X241" s="8">
        <v>0</v>
      </c>
      <c r="Y241" s="8">
        <v>0</v>
      </c>
      <c r="Z241" s="48">
        <v>-33</v>
      </c>
      <c r="AA241" s="8" t="s">
        <v>72</v>
      </c>
      <c r="AB241" s="8">
        <v>4</v>
      </c>
      <c r="AC241" s="8">
        <v>0</v>
      </c>
      <c r="AD241" s="8"/>
      <c r="AE241" s="8">
        <v>1</v>
      </c>
      <c r="AF241" s="8">
        <v>0</v>
      </c>
      <c r="AG241" s="8">
        <v>270</v>
      </c>
      <c r="AH241" s="9">
        <v>46227</v>
      </c>
      <c r="AI241" s="47">
        <v>46227.375</v>
      </c>
      <c r="AJ241" s="47">
        <v>46227.381944444445</v>
      </c>
      <c r="AK241" s="47">
        <v>46227.5625</v>
      </c>
      <c r="AL241" s="47">
        <v>46227.539583333331</v>
      </c>
      <c r="AO241" s="24" t="s">
        <v>8326</v>
      </c>
      <c r="AP241" s="24" t="s">
        <v>53</v>
      </c>
      <c r="AQ241" s="24" t="s">
        <v>95</v>
      </c>
      <c r="AR241" s="24" t="s">
        <v>50</v>
      </c>
      <c r="AS241" s="24" t="s">
        <v>54</v>
      </c>
      <c r="AT241" s="24" t="s">
        <v>52</v>
      </c>
      <c r="AU241" s="49">
        <v>46174</v>
      </c>
      <c r="AV241" s="24" t="s">
        <v>8384</v>
      </c>
      <c r="AW241" s="24" t="s">
        <v>8383</v>
      </c>
      <c r="AX241" s="24" t="s">
        <v>8380</v>
      </c>
      <c r="AY241" s="24">
        <v>0</v>
      </c>
    </row>
    <row r="242" spans="2:51">
      <c r="B242" s="8" t="s">
        <v>8326</v>
      </c>
      <c r="C242" s="8" t="s">
        <v>49</v>
      </c>
      <c r="D242" s="9">
        <v>46204</v>
      </c>
      <c r="E242" s="8" t="s">
        <v>52</v>
      </c>
      <c r="F242" s="8" t="s">
        <v>64</v>
      </c>
      <c r="G242" s="8" t="s">
        <v>57</v>
      </c>
      <c r="H242" s="8" t="s">
        <v>53</v>
      </c>
      <c r="I242" s="8" t="s">
        <v>8378</v>
      </c>
      <c r="J242" s="61">
        <v>0</v>
      </c>
      <c r="K242" s="8">
        <v>1</v>
      </c>
      <c r="L242" s="8">
        <v>4</v>
      </c>
      <c r="M242" s="8" t="s">
        <v>66</v>
      </c>
      <c r="N242" s="8" t="s">
        <v>8379</v>
      </c>
      <c r="O242" s="8" t="s">
        <v>8380</v>
      </c>
      <c r="P242" s="48">
        <v>12</v>
      </c>
      <c r="Q242" s="8" t="s">
        <v>58</v>
      </c>
      <c r="R242" s="8">
        <v>4</v>
      </c>
      <c r="S242" s="8">
        <v>0</v>
      </c>
      <c r="T242" s="8" t="b">
        <v>0</v>
      </c>
      <c r="U242" s="8">
        <v>540</v>
      </c>
      <c r="V242" s="8">
        <v>511</v>
      </c>
      <c r="W242" s="8">
        <v>378</v>
      </c>
      <c r="X242" s="8">
        <v>0</v>
      </c>
      <c r="Y242" s="8">
        <v>0</v>
      </c>
      <c r="Z242" s="48">
        <v>-17</v>
      </c>
      <c r="AA242" s="8" t="s">
        <v>72</v>
      </c>
      <c r="AB242" s="8">
        <v>4</v>
      </c>
      <c r="AC242" s="8">
        <v>0</v>
      </c>
      <c r="AD242" s="8"/>
      <c r="AE242" s="8">
        <v>1</v>
      </c>
      <c r="AF242" s="8">
        <v>0</v>
      </c>
      <c r="AG242" s="8">
        <v>540</v>
      </c>
      <c r="AH242" s="9">
        <v>46230</v>
      </c>
      <c r="AI242" s="47">
        <v>46230.375</v>
      </c>
      <c r="AJ242" s="47">
        <v>46230.383333333331</v>
      </c>
      <c r="AK242" s="47">
        <v>46230.75</v>
      </c>
      <c r="AL242" s="47">
        <v>46230.738194444442</v>
      </c>
      <c r="AO242" s="24" t="s">
        <v>8326</v>
      </c>
      <c r="AP242" s="24" t="s">
        <v>53</v>
      </c>
      <c r="AQ242" s="24" t="s">
        <v>95</v>
      </c>
      <c r="AR242" s="24" t="s">
        <v>50</v>
      </c>
      <c r="AS242" s="24" t="s">
        <v>59</v>
      </c>
      <c r="AT242" s="24" t="s">
        <v>52</v>
      </c>
      <c r="AU242" s="49">
        <v>46174</v>
      </c>
      <c r="AV242" s="24" t="s">
        <v>8384</v>
      </c>
      <c r="AW242" s="24" t="s">
        <v>8383</v>
      </c>
      <c r="AX242" s="24" t="s">
        <v>8380</v>
      </c>
      <c r="AY242" s="24">
        <v>0</v>
      </c>
    </row>
    <row r="243" spans="2:51">
      <c r="B243" s="8" t="s">
        <v>8326</v>
      </c>
      <c r="C243" s="8" t="s">
        <v>49</v>
      </c>
      <c r="D243" s="9">
        <v>46204</v>
      </c>
      <c r="E243" s="8" t="s">
        <v>52</v>
      </c>
      <c r="F243" s="8" t="s">
        <v>64</v>
      </c>
      <c r="G243" s="8" t="s">
        <v>57</v>
      </c>
      <c r="H243" s="8" t="s">
        <v>53</v>
      </c>
      <c r="I243" s="8" t="s">
        <v>8378</v>
      </c>
      <c r="J243" s="61">
        <v>0</v>
      </c>
      <c r="K243" s="8">
        <v>1</v>
      </c>
      <c r="L243" s="8">
        <v>4</v>
      </c>
      <c r="M243" s="8" t="s">
        <v>66</v>
      </c>
      <c r="N243" s="8" t="s">
        <v>8379</v>
      </c>
      <c r="O243" s="8" t="s">
        <v>8380</v>
      </c>
      <c r="P243" s="48">
        <v>11</v>
      </c>
      <c r="Q243" s="8" t="s">
        <v>58</v>
      </c>
      <c r="R243" s="8">
        <v>4</v>
      </c>
      <c r="S243" s="8">
        <v>0</v>
      </c>
      <c r="T243" s="8" t="b">
        <v>0</v>
      </c>
      <c r="U243" s="8">
        <v>300</v>
      </c>
      <c r="V243" s="8">
        <v>264</v>
      </c>
      <c r="W243" s="8">
        <v>178</v>
      </c>
      <c r="X243" s="8">
        <v>0</v>
      </c>
      <c r="Y243" s="8">
        <v>0</v>
      </c>
      <c r="Z243" s="48">
        <v>-25</v>
      </c>
      <c r="AA243" s="8" t="s">
        <v>72</v>
      </c>
      <c r="AB243" s="8">
        <v>4</v>
      </c>
      <c r="AC243" s="8">
        <v>0</v>
      </c>
      <c r="AD243" s="8"/>
      <c r="AE243" s="8">
        <v>1</v>
      </c>
      <c r="AF243" s="8">
        <v>0</v>
      </c>
      <c r="AG243" s="8">
        <v>300</v>
      </c>
      <c r="AH243" s="9">
        <v>46231</v>
      </c>
      <c r="AI243" s="47">
        <v>46231.354166666664</v>
      </c>
      <c r="AJ243" s="47">
        <v>46231.361805555556</v>
      </c>
      <c r="AK243" s="47">
        <v>46231.5625</v>
      </c>
      <c r="AL243" s="47">
        <v>46231.545138888891</v>
      </c>
      <c r="AO243" s="24" t="s">
        <v>8326</v>
      </c>
      <c r="AP243" s="24" t="s">
        <v>53</v>
      </c>
      <c r="AQ243" s="24" t="s">
        <v>95</v>
      </c>
      <c r="AR243" s="24" t="s">
        <v>50</v>
      </c>
      <c r="AS243" s="24" t="s">
        <v>57</v>
      </c>
      <c r="AT243" s="24" t="s">
        <v>52</v>
      </c>
      <c r="AU243" s="49">
        <v>46174</v>
      </c>
      <c r="AV243" s="24" t="s">
        <v>8384</v>
      </c>
      <c r="AW243" s="24" t="s">
        <v>8383</v>
      </c>
      <c r="AX243" s="24" t="s">
        <v>8380</v>
      </c>
      <c r="AY243" s="24">
        <v>0</v>
      </c>
    </row>
    <row r="244" spans="2:51">
      <c r="B244" s="8" t="s">
        <v>8326</v>
      </c>
      <c r="C244" s="8" t="s">
        <v>49</v>
      </c>
      <c r="D244" s="9">
        <v>46204</v>
      </c>
      <c r="E244" s="8" t="s">
        <v>52</v>
      </c>
      <c r="F244" s="8" t="s">
        <v>64</v>
      </c>
      <c r="G244" s="8" t="s">
        <v>54</v>
      </c>
      <c r="H244" s="8" t="s">
        <v>53</v>
      </c>
      <c r="I244" s="8" t="s">
        <v>8384</v>
      </c>
      <c r="J244" s="61">
        <v>0</v>
      </c>
      <c r="K244" s="8">
        <v>1</v>
      </c>
      <c r="L244" s="8">
        <v>4</v>
      </c>
      <c r="M244" s="8" t="s">
        <v>66</v>
      </c>
      <c r="N244" s="8" t="s">
        <v>8379</v>
      </c>
      <c r="O244" s="8" t="s">
        <v>8380</v>
      </c>
      <c r="P244" s="48">
        <v>4</v>
      </c>
      <c r="Q244" s="8" t="s">
        <v>58</v>
      </c>
      <c r="R244" s="8">
        <v>4</v>
      </c>
      <c r="S244" s="8">
        <v>0</v>
      </c>
      <c r="T244" s="8" t="b">
        <v>0</v>
      </c>
      <c r="U244" s="8">
        <v>360</v>
      </c>
      <c r="V244" s="8">
        <v>328</v>
      </c>
      <c r="W244" s="8">
        <v>238</v>
      </c>
      <c r="X244" s="8">
        <v>0</v>
      </c>
      <c r="Y244" s="8">
        <v>0</v>
      </c>
      <c r="Z244" s="48">
        <v>-28</v>
      </c>
      <c r="AA244" s="8" t="s">
        <v>73</v>
      </c>
      <c r="AB244" s="8">
        <v>4</v>
      </c>
      <c r="AC244" s="8">
        <v>0</v>
      </c>
      <c r="AD244" s="8"/>
      <c r="AE244" s="8">
        <v>1</v>
      </c>
      <c r="AF244" s="8">
        <v>0</v>
      </c>
      <c r="AG244" s="8">
        <v>360</v>
      </c>
      <c r="AH244" s="9">
        <v>46204</v>
      </c>
      <c r="AI244" s="47">
        <v>46204.375</v>
      </c>
      <c r="AJ244" s="47">
        <v>46204.37777777778</v>
      </c>
      <c r="AK244" s="47">
        <v>46204.625</v>
      </c>
      <c r="AL244" s="47">
        <v>46204.605555555558</v>
      </c>
      <c r="AO244" s="24" t="s">
        <v>8326</v>
      </c>
      <c r="AP244" s="24" t="s">
        <v>53</v>
      </c>
      <c r="AQ244" s="24" t="s">
        <v>95</v>
      </c>
      <c r="AR244" s="24" t="s">
        <v>50</v>
      </c>
      <c r="AS244" s="24" t="s">
        <v>63</v>
      </c>
      <c r="AT244" s="24" t="s">
        <v>52</v>
      </c>
      <c r="AU244" s="49">
        <v>46174</v>
      </c>
      <c r="AV244" s="24" t="s">
        <v>8384</v>
      </c>
      <c r="AW244" s="24" t="s">
        <v>8384</v>
      </c>
      <c r="AX244" s="24" t="s">
        <v>8380</v>
      </c>
      <c r="AY244" s="24">
        <v>0</v>
      </c>
    </row>
    <row r="245" spans="2:51">
      <c r="B245" s="8" t="s">
        <v>8326</v>
      </c>
      <c r="C245" s="8" t="s">
        <v>49</v>
      </c>
      <c r="D245" s="9">
        <v>46204</v>
      </c>
      <c r="E245" s="8" t="s">
        <v>52</v>
      </c>
      <c r="F245" s="8" t="s">
        <v>64</v>
      </c>
      <c r="G245" s="8" t="s">
        <v>68</v>
      </c>
      <c r="H245" s="8" t="s">
        <v>53</v>
      </c>
      <c r="I245" s="8" t="s">
        <v>8384</v>
      </c>
      <c r="J245" s="61">
        <v>0</v>
      </c>
      <c r="K245" s="8">
        <v>1</v>
      </c>
      <c r="L245" s="8">
        <v>4</v>
      </c>
      <c r="M245" s="8" t="s">
        <v>66</v>
      </c>
      <c r="N245" s="8" t="s">
        <v>8379</v>
      </c>
      <c r="O245" s="8" t="s">
        <v>8380</v>
      </c>
      <c r="P245" s="48">
        <v>7</v>
      </c>
      <c r="Q245" s="8" t="s">
        <v>58</v>
      </c>
      <c r="R245" s="8">
        <v>4</v>
      </c>
      <c r="S245" s="8">
        <v>0</v>
      </c>
      <c r="T245" s="8" t="b">
        <v>0</v>
      </c>
      <c r="U245" s="8">
        <v>270</v>
      </c>
      <c r="V245" s="8">
        <v>236</v>
      </c>
      <c r="W245" s="8">
        <v>148</v>
      </c>
      <c r="X245" s="8">
        <v>0</v>
      </c>
      <c r="Y245" s="8">
        <v>0</v>
      </c>
      <c r="Z245" s="48">
        <v>-27</v>
      </c>
      <c r="AA245" s="8" t="s">
        <v>73</v>
      </c>
      <c r="AB245" s="8">
        <v>4</v>
      </c>
      <c r="AC245" s="8">
        <v>0</v>
      </c>
      <c r="AD245" s="8"/>
      <c r="AE245" s="8">
        <v>1</v>
      </c>
      <c r="AF245" s="8">
        <v>0</v>
      </c>
      <c r="AG245" s="8">
        <v>270</v>
      </c>
      <c r="AH245" s="9">
        <v>46206</v>
      </c>
      <c r="AI245" s="47">
        <v>46206.354166666664</v>
      </c>
      <c r="AJ245" s="47">
        <v>46206.359027777777</v>
      </c>
      <c r="AK245" s="47">
        <v>46206.541666666664</v>
      </c>
      <c r="AL245" s="47">
        <v>46206.522916666669</v>
      </c>
      <c r="AO245" s="24" t="s">
        <v>8326</v>
      </c>
      <c r="AP245" s="24" t="s">
        <v>53</v>
      </c>
      <c r="AQ245" s="24" t="s">
        <v>95</v>
      </c>
      <c r="AR245" s="24" t="s">
        <v>50</v>
      </c>
      <c r="AS245" s="24" t="s">
        <v>54</v>
      </c>
      <c r="AT245" s="24" t="s">
        <v>52</v>
      </c>
      <c r="AU245" s="49">
        <v>46174</v>
      </c>
      <c r="AV245" s="24" t="s">
        <v>8384</v>
      </c>
      <c r="AW245" s="24" t="s">
        <v>8384</v>
      </c>
      <c r="AX245" s="24" t="s">
        <v>8380</v>
      </c>
      <c r="AY245" s="24">
        <v>0</v>
      </c>
    </row>
    <row r="246" spans="2:51">
      <c r="B246" s="8" t="s">
        <v>8326</v>
      </c>
      <c r="C246" s="8" t="s">
        <v>49</v>
      </c>
      <c r="D246" s="9">
        <v>46204</v>
      </c>
      <c r="E246" s="8" t="s">
        <v>52</v>
      </c>
      <c r="F246" s="8" t="s">
        <v>64</v>
      </c>
      <c r="G246" s="8" t="s">
        <v>62</v>
      </c>
      <c r="H246" s="8" t="s">
        <v>53</v>
      </c>
      <c r="I246" s="8" t="s">
        <v>8384</v>
      </c>
      <c r="J246" s="61">
        <v>0</v>
      </c>
      <c r="K246" s="8">
        <v>1</v>
      </c>
      <c r="L246" s="8">
        <v>4</v>
      </c>
      <c r="M246" s="8" t="s">
        <v>66</v>
      </c>
      <c r="N246" s="8" t="s">
        <v>8379</v>
      </c>
      <c r="O246" s="8" t="s">
        <v>8380</v>
      </c>
      <c r="P246" s="48">
        <v>8</v>
      </c>
      <c r="Q246" s="8" t="s">
        <v>58</v>
      </c>
      <c r="R246" s="8">
        <v>4</v>
      </c>
      <c r="S246" s="8">
        <v>0</v>
      </c>
      <c r="T246" s="8" t="b">
        <v>0</v>
      </c>
      <c r="U246" s="8">
        <v>210</v>
      </c>
      <c r="V246" s="8">
        <v>177</v>
      </c>
      <c r="W246" s="8">
        <v>115</v>
      </c>
      <c r="X246" s="8">
        <v>0</v>
      </c>
      <c r="Y246" s="8">
        <v>0</v>
      </c>
      <c r="Z246" s="48">
        <v>-25</v>
      </c>
      <c r="AA246" s="8" t="s">
        <v>73</v>
      </c>
      <c r="AB246" s="8">
        <v>4</v>
      </c>
      <c r="AC246" s="8">
        <v>0</v>
      </c>
      <c r="AD246" s="8"/>
      <c r="AE246" s="8">
        <v>1</v>
      </c>
      <c r="AF246" s="8">
        <v>0</v>
      </c>
      <c r="AG246" s="8">
        <v>210</v>
      </c>
      <c r="AH246" s="9">
        <v>46208</v>
      </c>
      <c r="AI246" s="47">
        <v>46208.541666666664</v>
      </c>
      <c r="AJ246" s="47">
        <v>46208.547222222223</v>
      </c>
      <c r="AK246" s="47">
        <v>46208.6875</v>
      </c>
      <c r="AL246" s="47">
        <v>46208.670138888891</v>
      </c>
      <c r="AO246" s="24" t="s">
        <v>8326</v>
      </c>
      <c r="AP246" s="24" t="s">
        <v>53</v>
      </c>
      <c r="AQ246" s="24" t="s">
        <v>95</v>
      </c>
      <c r="AR246" s="24" t="s">
        <v>50</v>
      </c>
      <c r="AS246" s="24" t="s">
        <v>59</v>
      </c>
      <c r="AT246" s="24" t="s">
        <v>52</v>
      </c>
      <c r="AU246" s="49">
        <v>46174</v>
      </c>
      <c r="AV246" s="24" t="s">
        <v>8384</v>
      </c>
      <c r="AW246" s="24" t="s">
        <v>8384</v>
      </c>
      <c r="AX246" s="24" t="s">
        <v>8380</v>
      </c>
      <c r="AY246" s="24">
        <v>1</v>
      </c>
    </row>
    <row r="247" spans="2:51">
      <c r="B247" s="8" t="s">
        <v>8326</v>
      </c>
      <c r="C247" s="8" t="s">
        <v>49</v>
      </c>
      <c r="D247" s="9">
        <v>46204</v>
      </c>
      <c r="E247" s="8" t="s">
        <v>52</v>
      </c>
      <c r="F247" s="8" t="s">
        <v>64</v>
      </c>
      <c r="G247" s="8" t="s">
        <v>62</v>
      </c>
      <c r="H247" s="8" t="s">
        <v>53</v>
      </c>
      <c r="I247" s="8" t="s">
        <v>8378</v>
      </c>
      <c r="J247" s="61">
        <v>0</v>
      </c>
      <c r="K247" s="8">
        <v>1</v>
      </c>
      <c r="L247" s="8">
        <v>4</v>
      </c>
      <c r="M247" s="8" t="s">
        <v>66</v>
      </c>
      <c r="N247" s="8" t="s">
        <v>8379</v>
      </c>
      <c r="O247" s="8" t="s">
        <v>8380</v>
      </c>
      <c r="P247" s="48">
        <v>12</v>
      </c>
      <c r="Q247" s="8" t="s">
        <v>58</v>
      </c>
      <c r="R247" s="8">
        <v>4</v>
      </c>
      <c r="S247" s="8">
        <v>0</v>
      </c>
      <c r="T247" s="8" t="b">
        <v>0</v>
      </c>
      <c r="U247" s="8">
        <v>540</v>
      </c>
      <c r="V247" s="8">
        <v>513</v>
      </c>
      <c r="W247" s="8">
        <v>363</v>
      </c>
      <c r="X247" s="8">
        <v>0</v>
      </c>
      <c r="Y247" s="8">
        <v>0</v>
      </c>
      <c r="Z247" s="48">
        <v>-15</v>
      </c>
      <c r="AA247" s="8" t="s">
        <v>73</v>
      </c>
      <c r="AB247" s="8">
        <v>4</v>
      </c>
      <c r="AC247" s="8">
        <v>0</v>
      </c>
      <c r="AD247" s="8"/>
      <c r="AE247" s="8">
        <v>1</v>
      </c>
      <c r="AF247" s="8">
        <v>0</v>
      </c>
      <c r="AG247" s="8">
        <v>540</v>
      </c>
      <c r="AH247" s="9">
        <v>46209</v>
      </c>
      <c r="AI247" s="47">
        <v>46209.375</v>
      </c>
      <c r="AJ247" s="47">
        <v>46209.383333333331</v>
      </c>
      <c r="AK247" s="47">
        <v>46209.75</v>
      </c>
      <c r="AL247" s="47">
        <v>46209.739583333336</v>
      </c>
      <c r="AO247" s="24" t="s">
        <v>8326</v>
      </c>
      <c r="AP247" s="24" t="s">
        <v>53</v>
      </c>
      <c r="AQ247" s="24" t="s">
        <v>95</v>
      </c>
      <c r="AR247" s="24" t="s">
        <v>50</v>
      </c>
      <c r="AS247" s="24" t="s">
        <v>57</v>
      </c>
      <c r="AT247" s="24" t="s">
        <v>52</v>
      </c>
      <c r="AU247" s="49">
        <v>46174</v>
      </c>
      <c r="AV247" s="24" t="s">
        <v>8384</v>
      </c>
      <c r="AW247" s="24" t="s">
        <v>8384</v>
      </c>
      <c r="AX247" s="24" t="s">
        <v>8380</v>
      </c>
      <c r="AY247" s="24">
        <v>0</v>
      </c>
    </row>
    <row r="248" spans="2:51">
      <c r="B248" s="8" t="s">
        <v>8326</v>
      </c>
      <c r="C248" s="8" t="s">
        <v>49</v>
      </c>
      <c r="D248" s="9">
        <v>46204</v>
      </c>
      <c r="E248" s="8" t="s">
        <v>52</v>
      </c>
      <c r="F248" s="8" t="s">
        <v>64</v>
      </c>
      <c r="G248" s="8" t="s">
        <v>54</v>
      </c>
      <c r="H248" s="8" t="s">
        <v>53</v>
      </c>
      <c r="I248" s="8" t="s">
        <v>8384</v>
      </c>
      <c r="J248" s="61">
        <v>0</v>
      </c>
      <c r="K248" s="8">
        <v>1</v>
      </c>
      <c r="L248" s="8">
        <v>4</v>
      </c>
      <c r="M248" s="8" t="s">
        <v>66</v>
      </c>
      <c r="N248" s="8" t="s">
        <v>8379</v>
      </c>
      <c r="O248" s="8" t="s">
        <v>8380</v>
      </c>
      <c r="P248" s="48">
        <v>8</v>
      </c>
      <c r="Q248" s="8" t="s">
        <v>58</v>
      </c>
      <c r="R248" s="8">
        <v>4</v>
      </c>
      <c r="S248" s="8">
        <v>0</v>
      </c>
      <c r="T248" s="8" t="b">
        <v>0</v>
      </c>
      <c r="U248" s="8">
        <v>300</v>
      </c>
      <c r="V248" s="8">
        <v>270</v>
      </c>
      <c r="W248" s="8">
        <v>189</v>
      </c>
      <c r="X248" s="8">
        <v>0</v>
      </c>
      <c r="Y248" s="8">
        <v>0</v>
      </c>
      <c r="Z248" s="48">
        <v>-22</v>
      </c>
      <c r="AA248" s="8" t="s">
        <v>73</v>
      </c>
      <c r="AB248" s="8">
        <v>4</v>
      </c>
      <c r="AC248" s="8">
        <v>0</v>
      </c>
      <c r="AD248" s="8"/>
      <c r="AE248" s="8">
        <v>1</v>
      </c>
      <c r="AF248" s="8">
        <v>0</v>
      </c>
      <c r="AG248" s="8">
        <v>300</v>
      </c>
      <c r="AH248" s="9">
        <v>46210</v>
      </c>
      <c r="AI248" s="47">
        <v>46210.354166666664</v>
      </c>
      <c r="AJ248" s="47">
        <v>46210.359722222223</v>
      </c>
      <c r="AK248" s="47">
        <v>46210.5625</v>
      </c>
      <c r="AL248" s="47">
        <v>46210.547222222223</v>
      </c>
      <c r="AO248" s="24" t="s">
        <v>8326</v>
      </c>
      <c r="AP248" s="24" t="s">
        <v>53</v>
      </c>
      <c r="AQ248" s="24" t="s">
        <v>95</v>
      </c>
      <c r="AR248" s="24" t="s">
        <v>50</v>
      </c>
      <c r="AS248" s="24" t="s">
        <v>62</v>
      </c>
      <c r="AT248" s="24" t="s">
        <v>52</v>
      </c>
      <c r="AU248" s="49">
        <v>46174</v>
      </c>
      <c r="AV248" s="24" t="s">
        <v>8384</v>
      </c>
      <c r="AW248" s="24" t="s">
        <v>8384</v>
      </c>
      <c r="AX248" s="24" t="s">
        <v>8380</v>
      </c>
      <c r="AY248" s="24">
        <v>0</v>
      </c>
    </row>
    <row r="249" spans="2:51">
      <c r="B249" s="8" t="s">
        <v>8326</v>
      </c>
      <c r="C249" s="8" t="s">
        <v>49</v>
      </c>
      <c r="D249" s="9">
        <v>46204</v>
      </c>
      <c r="E249" s="8" t="s">
        <v>52</v>
      </c>
      <c r="F249" s="8" t="s">
        <v>64</v>
      </c>
      <c r="G249" s="8" t="s">
        <v>57</v>
      </c>
      <c r="H249" s="8" t="s">
        <v>53</v>
      </c>
      <c r="I249" s="8" t="s">
        <v>8384</v>
      </c>
      <c r="J249" s="61">
        <v>0</v>
      </c>
      <c r="K249" s="8">
        <v>1</v>
      </c>
      <c r="L249" s="8">
        <v>4</v>
      </c>
      <c r="M249" s="8" t="s">
        <v>66</v>
      </c>
      <c r="N249" s="8" t="s">
        <v>8379</v>
      </c>
      <c r="O249" s="8" t="s">
        <v>8380</v>
      </c>
      <c r="P249" s="48">
        <v>3</v>
      </c>
      <c r="Q249" s="8" t="s">
        <v>58</v>
      </c>
      <c r="R249" s="8">
        <v>4</v>
      </c>
      <c r="S249" s="8">
        <v>0</v>
      </c>
      <c r="T249" s="8" t="b">
        <v>0</v>
      </c>
      <c r="U249" s="8">
        <v>480</v>
      </c>
      <c r="V249" s="8">
        <v>462</v>
      </c>
      <c r="W249" s="8">
        <v>344</v>
      </c>
      <c r="X249" s="8">
        <v>0</v>
      </c>
      <c r="Y249" s="8">
        <v>0</v>
      </c>
      <c r="Z249" s="48">
        <v>-15</v>
      </c>
      <c r="AA249" s="8" t="s">
        <v>73</v>
      </c>
      <c r="AB249" s="8">
        <v>4</v>
      </c>
      <c r="AC249" s="8">
        <v>0</v>
      </c>
      <c r="AD249" s="8"/>
      <c r="AE249" s="8">
        <v>1</v>
      </c>
      <c r="AF249" s="8">
        <v>0</v>
      </c>
      <c r="AG249" s="8">
        <v>480</v>
      </c>
      <c r="AH249" s="9">
        <v>46211</v>
      </c>
      <c r="AI249" s="47">
        <v>46211.3125</v>
      </c>
      <c r="AJ249" s="47">
        <v>46211.314583333333</v>
      </c>
      <c r="AK249" s="47">
        <v>46211.645833333336</v>
      </c>
      <c r="AL249" s="47">
        <v>46211.635416666664</v>
      </c>
      <c r="AO249" s="24" t="s">
        <v>8326</v>
      </c>
      <c r="AP249" s="24" t="s">
        <v>53</v>
      </c>
      <c r="AQ249" s="24" t="s">
        <v>95</v>
      </c>
      <c r="AR249" s="24" t="s">
        <v>50</v>
      </c>
      <c r="AS249" s="24" t="s">
        <v>61</v>
      </c>
      <c r="AT249" s="24" t="s">
        <v>52</v>
      </c>
      <c r="AU249" s="49">
        <v>46174</v>
      </c>
      <c r="AV249" s="24" t="s">
        <v>8384</v>
      </c>
      <c r="AW249" s="24" t="s">
        <v>8384</v>
      </c>
      <c r="AX249" s="24" t="s">
        <v>8380</v>
      </c>
      <c r="AY249" s="24">
        <v>0</v>
      </c>
    </row>
    <row r="250" spans="2:51">
      <c r="B250" s="8" t="s">
        <v>8326</v>
      </c>
      <c r="C250" s="8" t="s">
        <v>49</v>
      </c>
      <c r="D250" s="9">
        <v>46204</v>
      </c>
      <c r="E250" s="8" t="s">
        <v>52</v>
      </c>
      <c r="F250" s="8" t="s">
        <v>64</v>
      </c>
      <c r="G250" s="8" t="s">
        <v>59</v>
      </c>
      <c r="H250" s="8" t="s">
        <v>53</v>
      </c>
      <c r="I250" s="8" t="s">
        <v>8384</v>
      </c>
      <c r="J250" s="61">
        <v>0</v>
      </c>
      <c r="K250" s="8">
        <v>1</v>
      </c>
      <c r="L250" s="8">
        <v>4</v>
      </c>
      <c r="M250" s="8" t="s">
        <v>66</v>
      </c>
      <c r="N250" s="8" t="s">
        <v>8379</v>
      </c>
      <c r="O250" s="8" t="s">
        <v>8380</v>
      </c>
      <c r="P250" s="48">
        <v>5</v>
      </c>
      <c r="Q250" s="8" t="s">
        <v>58</v>
      </c>
      <c r="R250" s="8">
        <v>4</v>
      </c>
      <c r="S250" s="8">
        <v>0</v>
      </c>
      <c r="T250" s="8" t="b">
        <v>0</v>
      </c>
      <c r="U250" s="8">
        <v>270</v>
      </c>
      <c r="V250" s="8">
        <v>237</v>
      </c>
      <c r="W250" s="8">
        <v>158</v>
      </c>
      <c r="X250" s="8">
        <v>0</v>
      </c>
      <c r="Y250" s="8">
        <v>0</v>
      </c>
      <c r="Z250" s="48">
        <v>-28</v>
      </c>
      <c r="AA250" s="8" t="s">
        <v>73</v>
      </c>
      <c r="AB250" s="8">
        <v>4</v>
      </c>
      <c r="AC250" s="8">
        <v>0</v>
      </c>
      <c r="AD250" s="8"/>
      <c r="AE250" s="8">
        <v>1</v>
      </c>
      <c r="AF250" s="8">
        <v>0</v>
      </c>
      <c r="AG250" s="8">
        <v>270</v>
      </c>
      <c r="AH250" s="9">
        <v>46212</v>
      </c>
      <c r="AI250" s="47">
        <v>46212.541666666664</v>
      </c>
      <c r="AJ250" s="47">
        <v>46212.545138888891</v>
      </c>
      <c r="AK250" s="47">
        <v>46212.729166666664</v>
      </c>
      <c r="AL250" s="47">
        <v>46212.709722222222</v>
      </c>
      <c r="AO250" s="24" t="s">
        <v>8326</v>
      </c>
      <c r="AP250" s="24" t="s">
        <v>53</v>
      </c>
      <c r="AQ250" s="24" t="s">
        <v>95</v>
      </c>
      <c r="AR250" s="24" t="s">
        <v>50</v>
      </c>
      <c r="AS250" s="24" t="s">
        <v>59</v>
      </c>
      <c r="AT250" s="24" t="s">
        <v>52</v>
      </c>
      <c r="AU250" s="49">
        <v>46174</v>
      </c>
      <c r="AV250" s="24" t="s">
        <v>8385</v>
      </c>
      <c r="AW250" s="24" t="s">
        <v>8385</v>
      </c>
      <c r="AX250" s="24" t="s">
        <v>8385</v>
      </c>
      <c r="AY250" s="24">
        <v>0</v>
      </c>
    </row>
    <row r="251" spans="2:51">
      <c r="B251" s="8" t="s">
        <v>8326</v>
      </c>
      <c r="C251" s="8" t="s">
        <v>49</v>
      </c>
      <c r="D251" s="9">
        <v>46204</v>
      </c>
      <c r="E251" s="8" t="s">
        <v>52</v>
      </c>
      <c r="F251" s="8" t="s">
        <v>64</v>
      </c>
      <c r="G251" s="8" t="s">
        <v>57</v>
      </c>
      <c r="H251" s="8" t="s">
        <v>53</v>
      </c>
      <c r="I251" s="8" t="s">
        <v>8384</v>
      </c>
      <c r="J251" s="61">
        <v>0</v>
      </c>
      <c r="K251" s="8">
        <v>1</v>
      </c>
      <c r="L251" s="8">
        <v>4</v>
      </c>
      <c r="M251" s="8" t="s">
        <v>66</v>
      </c>
      <c r="N251" s="8" t="s">
        <v>8379</v>
      </c>
      <c r="O251" s="8" t="s">
        <v>8380</v>
      </c>
      <c r="P251" s="48">
        <v>7</v>
      </c>
      <c r="Q251" s="8" t="s">
        <v>58</v>
      </c>
      <c r="R251" s="8">
        <v>4</v>
      </c>
      <c r="S251" s="8">
        <v>0</v>
      </c>
      <c r="T251" s="8" t="b">
        <v>0</v>
      </c>
      <c r="U251" s="8">
        <v>480</v>
      </c>
      <c r="V251" s="8">
        <v>447</v>
      </c>
      <c r="W251" s="8">
        <v>327</v>
      </c>
      <c r="X251" s="8">
        <v>0</v>
      </c>
      <c r="Y251" s="8">
        <v>0</v>
      </c>
      <c r="Z251" s="48">
        <v>-26</v>
      </c>
      <c r="AA251" s="8" t="s">
        <v>73</v>
      </c>
      <c r="AB251" s="8">
        <v>4</v>
      </c>
      <c r="AC251" s="8">
        <v>0</v>
      </c>
      <c r="AD251" s="8"/>
      <c r="AE251" s="8">
        <v>1</v>
      </c>
      <c r="AF251" s="8">
        <v>0</v>
      </c>
      <c r="AG251" s="8">
        <v>480</v>
      </c>
      <c r="AH251" s="9">
        <v>46213</v>
      </c>
      <c r="AI251" s="47">
        <v>46213.375</v>
      </c>
      <c r="AJ251" s="47">
        <v>46213.379861111112</v>
      </c>
      <c r="AK251" s="47">
        <v>46213.708333333336</v>
      </c>
      <c r="AL251" s="47">
        <v>46213.69027777778</v>
      </c>
      <c r="AO251" s="24" t="s">
        <v>8326</v>
      </c>
      <c r="AP251" s="24" t="s">
        <v>53</v>
      </c>
      <c r="AQ251" s="24" t="s">
        <v>95</v>
      </c>
      <c r="AR251" s="24" t="s">
        <v>50</v>
      </c>
      <c r="AS251" s="24" t="s">
        <v>63</v>
      </c>
      <c r="AT251" s="24" t="s">
        <v>52</v>
      </c>
      <c r="AU251" s="49">
        <v>46174</v>
      </c>
      <c r="AV251" s="24" t="s">
        <v>8385</v>
      </c>
      <c r="AW251" s="24" t="s">
        <v>8385</v>
      </c>
      <c r="AX251" s="24" t="s">
        <v>8385</v>
      </c>
      <c r="AY251" s="24">
        <v>0</v>
      </c>
    </row>
    <row r="252" spans="2:51">
      <c r="B252" s="8" t="s">
        <v>8326</v>
      </c>
      <c r="C252" s="8" t="s">
        <v>49</v>
      </c>
      <c r="D252" s="9">
        <v>46204</v>
      </c>
      <c r="E252" s="8" t="s">
        <v>52</v>
      </c>
      <c r="F252" s="8" t="s">
        <v>64</v>
      </c>
      <c r="G252" s="8" t="s">
        <v>57</v>
      </c>
      <c r="H252" s="8" t="s">
        <v>53</v>
      </c>
      <c r="I252" s="8" t="s">
        <v>8384</v>
      </c>
      <c r="J252" s="61">
        <v>0</v>
      </c>
      <c r="K252" s="8">
        <v>1</v>
      </c>
      <c r="L252" s="8">
        <v>4</v>
      </c>
      <c r="M252" s="8" t="s">
        <v>66</v>
      </c>
      <c r="N252" s="8" t="s">
        <v>8379</v>
      </c>
      <c r="O252" s="8" t="s">
        <v>8380</v>
      </c>
      <c r="P252" s="48">
        <v>10</v>
      </c>
      <c r="Q252" s="8" t="s">
        <v>58</v>
      </c>
      <c r="R252" s="8">
        <v>4</v>
      </c>
      <c r="S252" s="8">
        <v>0</v>
      </c>
      <c r="T252" s="8" t="b">
        <v>0</v>
      </c>
      <c r="U252" s="8">
        <v>540</v>
      </c>
      <c r="V252" s="8">
        <v>489</v>
      </c>
      <c r="W252" s="8">
        <v>383</v>
      </c>
      <c r="X252" s="8">
        <v>0</v>
      </c>
      <c r="Y252" s="8">
        <v>0</v>
      </c>
      <c r="Z252" s="48">
        <v>-41</v>
      </c>
      <c r="AA252" s="8" t="s">
        <v>73</v>
      </c>
      <c r="AB252" s="8">
        <v>4</v>
      </c>
      <c r="AC252" s="8">
        <v>0</v>
      </c>
      <c r="AD252" s="8"/>
      <c r="AE252" s="8">
        <v>1</v>
      </c>
      <c r="AF252" s="8">
        <v>0</v>
      </c>
      <c r="AG252" s="8">
        <v>540</v>
      </c>
      <c r="AH252" s="9">
        <v>46214</v>
      </c>
      <c r="AI252" s="47">
        <v>46214.375</v>
      </c>
      <c r="AJ252" s="47">
        <v>46214.381944444445</v>
      </c>
      <c r="AK252" s="47">
        <v>46214.75</v>
      </c>
      <c r="AL252" s="47">
        <v>46214.72152777778</v>
      </c>
      <c r="AO252" s="24" t="s">
        <v>8326</v>
      </c>
      <c r="AP252" s="24" t="s">
        <v>53</v>
      </c>
      <c r="AQ252" s="24" t="s">
        <v>95</v>
      </c>
      <c r="AR252" s="24" t="s">
        <v>50</v>
      </c>
      <c r="AS252" s="24" t="s">
        <v>54</v>
      </c>
      <c r="AT252" s="24" t="s">
        <v>52</v>
      </c>
      <c r="AU252" s="49">
        <v>46174</v>
      </c>
      <c r="AV252" s="24" t="s">
        <v>8385</v>
      </c>
      <c r="AW252" s="24" t="s">
        <v>8385</v>
      </c>
      <c r="AX252" s="24" t="s">
        <v>8385</v>
      </c>
      <c r="AY252" s="24">
        <v>0</v>
      </c>
    </row>
    <row r="253" spans="2:51">
      <c r="B253" s="8" t="s">
        <v>8326</v>
      </c>
      <c r="C253" s="8" t="s">
        <v>49</v>
      </c>
      <c r="D253" s="9">
        <v>46204</v>
      </c>
      <c r="E253" s="8" t="s">
        <v>52</v>
      </c>
      <c r="F253" s="8" t="s">
        <v>64</v>
      </c>
      <c r="G253" s="8" t="s">
        <v>54</v>
      </c>
      <c r="H253" s="8" t="s">
        <v>53</v>
      </c>
      <c r="I253" s="8" t="s">
        <v>8384</v>
      </c>
      <c r="J253" s="61">
        <v>0</v>
      </c>
      <c r="K253" s="8">
        <v>1</v>
      </c>
      <c r="L253" s="8">
        <v>4</v>
      </c>
      <c r="M253" s="8" t="s">
        <v>66</v>
      </c>
      <c r="N253" s="8" t="s">
        <v>8379</v>
      </c>
      <c r="O253" s="8" t="s">
        <v>8380</v>
      </c>
      <c r="P253" s="48">
        <v>7</v>
      </c>
      <c r="Q253" s="8" t="s">
        <v>58</v>
      </c>
      <c r="R253" s="8">
        <v>4</v>
      </c>
      <c r="S253" s="8">
        <v>0</v>
      </c>
      <c r="T253" s="8" t="b">
        <v>0</v>
      </c>
      <c r="U253" s="8">
        <v>480</v>
      </c>
      <c r="V253" s="8">
        <v>449</v>
      </c>
      <c r="W253" s="8">
        <v>342</v>
      </c>
      <c r="X253" s="8">
        <v>0</v>
      </c>
      <c r="Y253" s="8">
        <v>0</v>
      </c>
      <c r="Z253" s="48">
        <v>-24</v>
      </c>
      <c r="AA253" s="8" t="s">
        <v>73</v>
      </c>
      <c r="AB253" s="8">
        <v>4</v>
      </c>
      <c r="AC253" s="8">
        <v>0</v>
      </c>
      <c r="AD253" s="8"/>
      <c r="AE253" s="8">
        <v>1</v>
      </c>
      <c r="AF253" s="8">
        <v>0</v>
      </c>
      <c r="AG253" s="8">
        <v>480</v>
      </c>
      <c r="AH253" s="9">
        <v>46215</v>
      </c>
      <c r="AI253" s="47">
        <v>46215.354166666664</v>
      </c>
      <c r="AJ253" s="47">
        <v>46215.359027777777</v>
      </c>
      <c r="AK253" s="47">
        <v>46215.6875</v>
      </c>
      <c r="AL253" s="47">
        <v>46215.67083333333</v>
      </c>
      <c r="AO253" s="24" t="s">
        <v>8326</v>
      </c>
      <c r="AP253" s="24" t="s">
        <v>53</v>
      </c>
      <c r="AQ253" s="24" t="s">
        <v>95</v>
      </c>
      <c r="AR253" s="24" t="s">
        <v>50</v>
      </c>
      <c r="AS253" s="24" t="s">
        <v>62</v>
      </c>
      <c r="AT253" s="24" t="s">
        <v>52</v>
      </c>
      <c r="AU253" s="49">
        <v>46174</v>
      </c>
      <c r="AV253" s="24" t="s">
        <v>8385</v>
      </c>
      <c r="AW253" s="24" t="s">
        <v>8385</v>
      </c>
      <c r="AX253" s="24" t="s">
        <v>8385</v>
      </c>
      <c r="AY253" s="24">
        <v>0</v>
      </c>
    </row>
    <row r="254" spans="2:51">
      <c r="B254" s="8" t="s">
        <v>8326</v>
      </c>
      <c r="C254" s="8" t="s">
        <v>49</v>
      </c>
      <c r="D254" s="9">
        <v>46204</v>
      </c>
      <c r="E254" s="8" t="s">
        <v>52</v>
      </c>
      <c r="F254" s="8" t="s">
        <v>64</v>
      </c>
      <c r="G254" s="8" t="s">
        <v>67</v>
      </c>
      <c r="H254" s="8" t="s">
        <v>53</v>
      </c>
      <c r="I254" s="8" t="s">
        <v>8384</v>
      </c>
      <c r="J254" s="61">
        <v>0</v>
      </c>
      <c r="K254" s="8">
        <v>1</v>
      </c>
      <c r="L254" s="8">
        <v>4</v>
      </c>
      <c r="M254" s="8" t="s">
        <v>66</v>
      </c>
      <c r="N254" s="8" t="s">
        <v>8379</v>
      </c>
      <c r="O254" s="8" t="s">
        <v>8380</v>
      </c>
      <c r="P254" s="48">
        <v>3</v>
      </c>
      <c r="Q254" s="8" t="s">
        <v>58</v>
      </c>
      <c r="R254" s="8">
        <v>4</v>
      </c>
      <c r="S254" s="8">
        <v>0</v>
      </c>
      <c r="T254" s="8" t="b">
        <v>0</v>
      </c>
      <c r="U254" s="8">
        <v>240</v>
      </c>
      <c r="V254" s="8">
        <v>215</v>
      </c>
      <c r="W254" s="8">
        <v>142</v>
      </c>
      <c r="X254" s="8">
        <v>0</v>
      </c>
      <c r="Y254" s="8">
        <v>0</v>
      </c>
      <c r="Z254" s="48">
        <v>-22</v>
      </c>
      <c r="AA254" s="8" t="s">
        <v>73</v>
      </c>
      <c r="AB254" s="8">
        <v>4</v>
      </c>
      <c r="AC254" s="8">
        <v>0</v>
      </c>
      <c r="AD254" s="8"/>
      <c r="AE254" s="8">
        <v>1</v>
      </c>
      <c r="AF254" s="8">
        <v>0</v>
      </c>
      <c r="AG254" s="8">
        <v>240</v>
      </c>
      <c r="AH254" s="9">
        <v>46221</v>
      </c>
      <c r="AI254" s="47">
        <v>46221.354166666664</v>
      </c>
      <c r="AJ254" s="47">
        <v>46221.356249999997</v>
      </c>
      <c r="AK254" s="47">
        <v>46221.520833333336</v>
      </c>
      <c r="AL254" s="47">
        <v>46221.505555555559</v>
      </c>
      <c r="AO254" s="24" t="s">
        <v>8326</v>
      </c>
      <c r="AP254" s="24" t="s">
        <v>53</v>
      </c>
      <c r="AQ254" s="24" t="s">
        <v>95</v>
      </c>
      <c r="AR254" s="24" t="s">
        <v>50</v>
      </c>
      <c r="AS254" s="24" t="s">
        <v>57</v>
      </c>
      <c r="AT254" s="24" t="s">
        <v>52</v>
      </c>
      <c r="AU254" s="49">
        <v>46174</v>
      </c>
      <c r="AV254" s="24" t="s">
        <v>8385</v>
      </c>
      <c r="AW254" s="24" t="s">
        <v>8385</v>
      </c>
      <c r="AX254" s="24" t="s">
        <v>8385</v>
      </c>
      <c r="AY254" s="24">
        <v>0</v>
      </c>
    </row>
    <row r="255" spans="2:51">
      <c r="B255" s="8" t="s">
        <v>8326</v>
      </c>
      <c r="C255" s="8" t="s">
        <v>49</v>
      </c>
      <c r="D255" s="9">
        <v>46204</v>
      </c>
      <c r="E255" s="8" t="s">
        <v>52</v>
      </c>
      <c r="F255" s="8" t="s">
        <v>64</v>
      </c>
      <c r="G255" s="8" t="s">
        <v>57</v>
      </c>
      <c r="H255" s="8" t="s">
        <v>53</v>
      </c>
      <c r="I255" s="8" t="s">
        <v>8384</v>
      </c>
      <c r="J255" s="61">
        <v>0</v>
      </c>
      <c r="K255" s="8">
        <v>1</v>
      </c>
      <c r="L255" s="8">
        <v>4</v>
      </c>
      <c r="M255" s="8" t="s">
        <v>66</v>
      </c>
      <c r="N255" s="8" t="s">
        <v>8379</v>
      </c>
      <c r="O255" s="8" t="s">
        <v>8380</v>
      </c>
      <c r="P255" s="48">
        <v>10</v>
      </c>
      <c r="Q255" s="8" t="s">
        <v>58</v>
      </c>
      <c r="R255" s="8">
        <v>4</v>
      </c>
      <c r="S255" s="8">
        <v>0</v>
      </c>
      <c r="T255" s="8" t="b">
        <v>0</v>
      </c>
      <c r="U255" s="8">
        <v>210</v>
      </c>
      <c r="V255" s="8">
        <v>167</v>
      </c>
      <c r="W255" s="8">
        <v>92</v>
      </c>
      <c r="X255" s="8">
        <v>0</v>
      </c>
      <c r="Y255" s="8">
        <v>0</v>
      </c>
      <c r="Z255" s="48">
        <v>-33</v>
      </c>
      <c r="AA255" s="8" t="s">
        <v>73</v>
      </c>
      <c r="AB255" s="8">
        <v>4</v>
      </c>
      <c r="AC255" s="8">
        <v>0</v>
      </c>
      <c r="AD255" s="8"/>
      <c r="AE255" s="8">
        <v>1</v>
      </c>
      <c r="AF255" s="8">
        <v>0</v>
      </c>
      <c r="AG255" s="8">
        <v>210</v>
      </c>
      <c r="AH255" s="9">
        <v>46222</v>
      </c>
      <c r="AI255" s="47">
        <v>46222.354166666664</v>
      </c>
      <c r="AJ255" s="47">
        <v>46222.361111111109</v>
      </c>
      <c r="AK255" s="47">
        <v>46222.5</v>
      </c>
      <c r="AL255" s="47">
        <v>46222.477083333331</v>
      </c>
      <c r="AO255" s="24" t="s">
        <v>8326</v>
      </c>
      <c r="AP255" s="24" t="s">
        <v>53</v>
      </c>
      <c r="AQ255" s="24" t="s">
        <v>95</v>
      </c>
      <c r="AR255" s="24" t="s">
        <v>50</v>
      </c>
      <c r="AS255" s="24" t="s">
        <v>61</v>
      </c>
      <c r="AT255" s="24" t="s">
        <v>52</v>
      </c>
      <c r="AU255" s="49">
        <v>46174</v>
      </c>
      <c r="AV255" s="24" t="s">
        <v>8385</v>
      </c>
      <c r="AW255" s="24" t="s">
        <v>8385</v>
      </c>
      <c r="AX255" s="24" t="s">
        <v>8385</v>
      </c>
      <c r="AY255" s="24">
        <v>0</v>
      </c>
    </row>
    <row r="256" spans="2:51">
      <c r="B256" s="8" t="s">
        <v>8326</v>
      </c>
      <c r="C256" s="8" t="s">
        <v>49</v>
      </c>
      <c r="D256" s="9">
        <v>46204</v>
      </c>
      <c r="E256" s="8" t="s">
        <v>52</v>
      </c>
      <c r="F256" s="8" t="s">
        <v>64</v>
      </c>
      <c r="G256" s="8" t="s">
        <v>54</v>
      </c>
      <c r="H256" s="8" t="s">
        <v>53</v>
      </c>
      <c r="I256" s="8" t="s">
        <v>8384</v>
      </c>
      <c r="J256" s="61">
        <v>0</v>
      </c>
      <c r="K256" s="8">
        <v>1</v>
      </c>
      <c r="L256" s="8">
        <v>4</v>
      </c>
      <c r="M256" s="8" t="s">
        <v>66</v>
      </c>
      <c r="N256" s="8" t="s">
        <v>8379</v>
      </c>
      <c r="O256" s="8" t="s">
        <v>8380</v>
      </c>
      <c r="P256" s="48">
        <v>5</v>
      </c>
      <c r="Q256" s="8" t="s">
        <v>58</v>
      </c>
      <c r="R256" s="8">
        <v>4</v>
      </c>
      <c r="S256" s="8">
        <v>0</v>
      </c>
      <c r="T256" s="8" t="b">
        <v>0</v>
      </c>
      <c r="U256" s="8">
        <v>210</v>
      </c>
      <c r="V256" s="8">
        <v>183</v>
      </c>
      <c r="W256" s="8">
        <v>95</v>
      </c>
      <c r="X256" s="8">
        <v>0</v>
      </c>
      <c r="Y256" s="8">
        <v>0</v>
      </c>
      <c r="Z256" s="48">
        <v>-22</v>
      </c>
      <c r="AA256" s="8" t="s">
        <v>73</v>
      </c>
      <c r="AB256" s="8">
        <v>4</v>
      </c>
      <c r="AC256" s="8">
        <v>0</v>
      </c>
      <c r="AD256" s="8"/>
      <c r="AE256" s="8">
        <v>1</v>
      </c>
      <c r="AF256" s="8">
        <v>0</v>
      </c>
      <c r="AG256" s="8">
        <v>210</v>
      </c>
      <c r="AH256" s="9">
        <v>46227</v>
      </c>
      <c r="AI256" s="47">
        <v>46227.354166666664</v>
      </c>
      <c r="AJ256" s="47">
        <v>46227.357638888891</v>
      </c>
      <c r="AK256" s="47">
        <v>46227.5</v>
      </c>
      <c r="AL256" s="47">
        <v>46227.484722222223</v>
      </c>
      <c r="AO256" s="24" t="s">
        <v>8326</v>
      </c>
      <c r="AP256" s="24" t="s">
        <v>53</v>
      </c>
      <c r="AQ256" s="24" t="s">
        <v>49</v>
      </c>
      <c r="AR256" s="24" t="s">
        <v>50</v>
      </c>
      <c r="AS256" s="24" t="s">
        <v>57</v>
      </c>
      <c r="AT256" s="24" t="s">
        <v>52</v>
      </c>
      <c r="AU256" s="49">
        <v>46204</v>
      </c>
      <c r="AV256" s="24" t="s">
        <v>8382</v>
      </c>
      <c r="AW256" s="24" t="s">
        <v>8379</v>
      </c>
      <c r="AX256" s="24" t="s">
        <v>8380</v>
      </c>
      <c r="AY256" s="24">
        <v>0</v>
      </c>
    </row>
    <row r="257" spans="2:51">
      <c r="B257" s="8" t="s">
        <v>8326</v>
      </c>
      <c r="C257" s="8" t="s">
        <v>49</v>
      </c>
      <c r="D257" s="9">
        <v>46204</v>
      </c>
      <c r="E257" s="8" t="s">
        <v>52</v>
      </c>
      <c r="F257" s="8" t="s">
        <v>64</v>
      </c>
      <c r="G257" s="8" t="s">
        <v>59</v>
      </c>
      <c r="H257" s="8" t="s">
        <v>53</v>
      </c>
      <c r="I257" s="8" t="s">
        <v>8384</v>
      </c>
      <c r="J257" s="61">
        <v>0</v>
      </c>
      <c r="K257" s="8">
        <v>1</v>
      </c>
      <c r="L257" s="8">
        <v>4</v>
      </c>
      <c r="M257" s="8" t="s">
        <v>66</v>
      </c>
      <c r="N257" s="8" t="s">
        <v>8379</v>
      </c>
      <c r="O257" s="8" t="s">
        <v>8380</v>
      </c>
      <c r="P257" s="48">
        <v>5</v>
      </c>
      <c r="Q257" s="8" t="s">
        <v>58</v>
      </c>
      <c r="R257" s="8">
        <v>4</v>
      </c>
      <c r="S257" s="8">
        <v>0</v>
      </c>
      <c r="T257" s="8" t="b">
        <v>0</v>
      </c>
      <c r="U257" s="8">
        <v>210</v>
      </c>
      <c r="V257" s="8">
        <v>192</v>
      </c>
      <c r="W257" s="8">
        <v>105</v>
      </c>
      <c r="X257" s="8">
        <v>0</v>
      </c>
      <c r="Y257" s="8">
        <v>0</v>
      </c>
      <c r="Z257" s="48">
        <v>-13</v>
      </c>
      <c r="AA257" s="8" t="s">
        <v>73</v>
      </c>
      <c r="AB257" s="8">
        <v>4</v>
      </c>
      <c r="AC257" s="8">
        <v>0</v>
      </c>
      <c r="AD257" s="8"/>
      <c r="AE257" s="8">
        <v>1</v>
      </c>
      <c r="AF257" s="8">
        <v>0</v>
      </c>
      <c r="AG257" s="8">
        <v>210</v>
      </c>
      <c r="AH257" s="9">
        <v>46234</v>
      </c>
      <c r="AI257" s="47">
        <v>46234.333333333336</v>
      </c>
      <c r="AJ257" s="47">
        <v>46234.336805555555</v>
      </c>
      <c r="AK257" s="47">
        <v>46234.479166666664</v>
      </c>
      <c r="AL257" s="47">
        <v>46234.470138888886</v>
      </c>
      <c r="AO257" s="24" t="s">
        <v>8326</v>
      </c>
      <c r="AP257" s="24" t="s">
        <v>53</v>
      </c>
      <c r="AQ257" s="24" t="s">
        <v>49</v>
      </c>
      <c r="AR257" s="24" t="s">
        <v>50</v>
      </c>
      <c r="AS257" s="24" t="s">
        <v>63</v>
      </c>
      <c r="AT257" s="24" t="s">
        <v>52</v>
      </c>
      <c r="AU257" s="49">
        <v>46204</v>
      </c>
      <c r="AV257" s="24" t="s">
        <v>8382</v>
      </c>
      <c r="AW257" s="24" t="s">
        <v>8379</v>
      </c>
      <c r="AX257" s="24" t="s">
        <v>8380</v>
      </c>
      <c r="AY257" s="24">
        <v>0</v>
      </c>
    </row>
    <row r="258" spans="2:51">
      <c r="B258" s="8" t="s">
        <v>8326</v>
      </c>
      <c r="C258" s="8" t="s">
        <v>49</v>
      </c>
      <c r="D258" s="9">
        <v>46204</v>
      </c>
      <c r="E258" s="8" t="s">
        <v>52</v>
      </c>
      <c r="F258" s="8" t="s">
        <v>64</v>
      </c>
      <c r="G258" s="8" t="s">
        <v>57</v>
      </c>
      <c r="H258" s="8" t="s">
        <v>53</v>
      </c>
      <c r="I258" s="8" t="s">
        <v>8384</v>
      </c>
      <c r="J258" s="61">
        <v>0</v>
      </c>
      <c r="K258" s="8">
        <v>1</v>
      </c>
      <c r="L258" s="8">
        <v>4</v>
      </c>
      <c r="M258" s="8" t="s">
        <v>66</v>
      </c>
      <c r="N258" s="8" t="s">
        <v>8379</v>
      </c>
      <c r="O258" s="8" t="s">
        <v>8380</v>
      </c>
      <c r="P258" s="48">
        <v>6</v>
      </c>
      <c r="Q258" s="8" t="s">
        <v>58</v>
      </c>
      <c r="R258" s="8">
        <v>4</v>
      </c>
      <c r="S258" s="8">
        <v>0</v>
      </c>
      <c r="T258" s="8" t="b">
        <v>0</v>
      </c>
      <c r="U258" s="8">
        <v>360</v>
      </c>
      <c r="V258" s="8">
        <v>325</v>
      </c>
      <c r="W258" s="8">
        <v>213</v>
      </c>
      <c r="X258" s="8">
        <v>0</v>
      </c>
      <c r="Y258" s="8">
        <v>0</v>
      </c>
      <c r="Z258" s="48">
        <v>-29</v>
      </c>
      <c r="AA258" s="8" t="s">
        <v>74</v>
      </c>
      <c r="AB258" s="8">
        <v>4</v>
      </c>
      <c r="AC258" s="8">
        <v>0</v>
      </c>
      <c r="AD258" s="8"/>
      <c r="AE258" s="8">
        <v>1</v>
      </c>
      <c r="AF258" s="8">
        <v>0</v>
      </c>
      <c r="AG258" s="8">
        <v>360</v>
      </c>
      <c r="AH258" s="9">
        <v>46205</v>
      </c>
      <c r="AI258" s="47">
        <v>46205.375</v>
      </c>
      <c r="AJ258" s="47">
        <v>46205.379166666666</v>
      </c>
      <c r="AK258" s="47">
        <v>46205.625</v>
      </c>
      <c r="AL258" s="47">
        <v>46205.604861111111</v>
      </c>
      <c r="AO258" s="24" t="s">
        <v>8326</v>
      </c>
      <c r="AP258" s="24" t="s">
        <v>53</v>
      </c>
      <c r="AQ258" s="24" t="s">
        <v>49</v>
      </c>
      <c r="AR258" s="24" t="s">
        <v>50</v>
      </c>
      <c r="AS258" s="24" t="s">
        <v>54</v>
      </c>
      <c r="AT258" s="24" t="s">
        <v>52</v>
      </c>
      <c r="AU258" s="49">
        <v>46204</v>
      </c>
      <c r="AV258" s="24" t="s">
        <v>8382</v>
      </c>
      <c r="AW258" s="24" t="s">
        <v>8379</v>
      </c>
      <c r="AX258" s="24" t="s">
        <v>8380</v>
      </c>
      <c r="AY258" s="24">
        <v>0</v>
      </c>
    </row>
    <row r="259" spans="2:51">
      <c r="B259" s="8" t="s">
        <v>8326</v>
      </c>
      <c r="C259" s="8" t="s">
        <v>49</v>
      </c>
      <c r="D259" s="9">
        <v>46204</v>
      </c>
      <c r="E259" s="8" t="s">
        <v>52</v>
      </c>
      <c r="F259" s="8" t="s">
        <v>64</v>
      </c>
      <c r="G259" s="8" t="s">
        <v>57</v>
      </c>
      <c r="H259" s="8" t="s">
        <v>53</v>
      </c>
      <c r="I259" s="8" t="s">
        <v>8384</v>
      </c>
      <c r="J259" s="61">
        <v>0</v>
      </c>
      <c r="K259" s="8">
        <v>1</v>
      </c>
      <c r="L259" s="8">
        <v>4</v>
      </c>
      <c r="M259" s="8" t="s">
        <v>66</v>
      </c>
      <c r="N259" s="8" t="s">
        <v>8379</v>
      </c>
      <c r="O259" s="8" t="s">
        <v>8380</v>
      </c>
      <c r="P259" s="48">
        <v>4</v>
      </c>
      <c r="Q259" s="8" t="s">
        <v>58</v>
      </c>
      <c r="R259" s="8">
        <v>4</v>
      </c>
      <c r="S259" s="8">
        <v>0</v>
      </c>
      <c r="T259" s="8" t="b">
        <v>0</v>
      </c>
      <c r="U259" s="8">
        <v>480</v>
      </c>
      <c r="V259" s="8">
        <v>436</v>
      </c>
      <c r="W259" s="8">
        <v>345</v>
      </c>
      <c r="X259" s="8">
        <v>0</v>
      </c>
      <c r="Y259" s="8">
        <v>0</v>
      </c>
      <c r="Z259" s="48">
        <v>-40</v>
      </c>
      <c r="AA259" s="8" t="s">
        <v>74</v>
      </c>
      <c r="AB259" s="8">
        <v>4</v>
      </c>
      <c r="AC259" s="8">
        <v>0</v>
      </c>
      <c r="AD259" s="8"/>
      <c r="AE259" s="8">
        <v>1</v>
      </c>
      <c r="AF259" s="8">
        <v>0</v>
      </c>
      <c r="AG259" s="8">
        <v>480</v>
      </c>
      <c r="AH259" s="9">
        <v>46206</v>
      </c>
      <c r="AI259" s="47">
        <v>46206.333333333336</v>
      </c>
      <c r="AJ259" s="47">
        <v>46206.336111111108</v>
      </c>
      <c r="AK259" s="47">
        <v>46206.666666666664</v>
      </c>
      <c r="AL259" s="47">
        <v>46206.638888888891</v>
      </c>
      <c r="AO259" s="24" t="s">
        <v>8326</v>
      </c>
      <c r="AP259" s="24" t="s">
        <v>53</v>
      </c>
      <c r="AQ259" s="24" t="s">
        <v>49</v>
      </c>
      <c r="AR259" s="24" t="s">
        <v>50</v>
      </c>
      <c r="AS259" s="24" t="s">
        <v>61</v>
      </c>
      <c r="AT259" s="24" t="s">
        <v>52</v>
      </c>
      <c r="AU259" s="49">
        <v>46204</v>
      </c>
      <c r="AV259" s="24" t="s">
        <v>8382</v>
      </c>
      <c r="AW259" s="24" t="s">
        <v>8379</v>
      </c>
      <c r="AX259" s="24" t="s">
        <v>8380</v>
      </c>
      <c r="AY259" s="24">
        <v>0</v>
      </c>
    </row>
    <row r="260" spans="2:51">
      <c r="B260" s="8" t="s">
        <v>8326</v>
      </c>
      <c r="C260" s="8" t="s">
        <v>49</v>
      </c>
      <c r="D260" s="9">
        <v>46204</v>
      </c>
      <c r="E260" s="8" t="s">
        <v>52</v>
      </c>
      <c r="F260" s="8" t="s">
        <v>64</v>
      </c>
      <c r="G260" s="8" t="s">
        <v>57</v>
      </c>
      <c r="H260" s="8" t="s">
        <v>53</v>
      </c>
      <c r="I260" s="8" t="s">
        <v>8384</v>
      </c>
      <c r="J260" s="61">
        <v>0</v>
      </c>
      <c r="K260" s="8">
        <v>1</v>
      </c>
      <c r="L260" s="8">
        <v>4</v>
      </c>
      <c r="M260" s="8" t="s">
        <v>66</v>
      </c>
      <c r="N260" s="8" t="s">
        <v>8379</v>
      </c>
      <c r="O260" s="8" t="s">
        <v>8380</v>
      </c>
      <c r="P260" s="48">
        <v>6</v>
      </c>
      <c r="Q260" s="8" t="s">
        <v>58</v>
      </c>
      <c r="R260" s="8">
        <v>4</v>
      </c>
      <c r="S260" s="8">
        <v>0</v>
      </c>
      <c r="T260" s="8" t="b">
        <v>0</v>
      </c>
      <c r="U260" s="8">
        <v>270</v>
      </c>
      <c r="V260" s="8">
        <v>240</v>
      </c>
      <c r="W260" s="8">
        <v>173</v>
      </c>
      <c r="X260" s="8">
        <v>0</v>
      </c>
      <c r="Y260" s="8">
        <v>0</v>
      </c>
      <c r="Z260" s="48">
        <v>-24</v>
      </c>
      <c r="AA260" s="8" t="s">
        <v>74</v>
      </c>
      <c r="AB260" s="8">
        <v>4</v>
      </c>
      <c r="AC260" s="8">
        <v>0</v>
      </c>
      <c r="AD260" s="8"/>
      <c r="AE260" s="8">
        <v>1</v>
      </c>
      <c r="AF260" s="8">
        <v>0</v>
      </c>
      <c r="AG260" s="8">
        <v>270</v>
      </c>
      <c r="AH260" s="9">
        <v>46208</v>
      </c>
      <c r="AI260" s="47">
        <v>46208.354166666664</v>
      </c>
      <c r="AJ260" s="47">
        <v>46208.35833333333</v>
      </c>
      <c r="AK260" s="47">
        <v>46208.541666666664</v>
      </c>
      <c r="AL260" s="47">
        <v>46208.525000000001</v>
      </c>
      <c r="AO260" s="24" t="s">
        <v>8326</v>
      </c>
      <c r="AP260" s="24" t="s">
        <v>53</v>
      </c>
      <c r="AQ260" s="24" t="s">
        <v>49</v>
      </c>
      <c r="AR260" s="24" t="s">
        <v>64</v>
      </c>
      <c r="AS260" s="24" t="s">
        <v>54</v>
      </c>
      <c r="AT260" s="24" t="s">
        <v>52</v>
      </c>
      <c r="AU260" s="49">
        <v>46204</v>
      </c>
      <c r="AV260" s="24" t="s">
        <v>8382</v>
      </c>
      <c r="AW260" s="24" t="s">
        <v>8379</v>
      </c>
      <c r="AX260" s="24" t="s">
        <v>8380</v>
      </c>
      <c r="AY260" s="24">
        <v>0</v>
      </c>
    </row>
    <row r="261" spans="2:51">
      <c r="B261" s="8" t="s">
        <v>8326</v>
      </c>
      <c r="C261" s="8" t="s">
        <v>49</v>
      </c>
      <c r="D261" s="9">
        <v>46204</v>
      </c>
      <c r="E261" s="8" t="s">
        <v>52</v>
      </c>
      <c r="F261" s="8" t="s">
        <v>64</v>
      </c>
      <c r="G261" s="8" t="s">
        <v>68</v>
      </c>
      <c r="H261" s="8" t="s">
        <v>53</v>
      </c>
      <c r="I261" s="8" t="s">
        <v>8384</v>
      </c>
      <c r="J261" s="61">
        <v>0</v>
      </c>
      <c r="K261" s="8">
        <v>1</v>
      </c>
      <c r="L261" s="8">
        <v>4</v>
      </c>
      <c r="M261" s="8" t="s">
        <v>66</v>
      </c>
      <c r="N261" s="8" t="s">
        <v>8379</v>
      </c>
      <c r="O261" s="8" t="s">
        <v>8380</v>
      </c>
      <c r="P261" s="48">
        <v>6</v>
      </c>
      <c r="Q261" s="8" t="s">
        <v>58</v>
      </c>
      <c r="R261" s="8">
        <v>4</v>
      </c>
      <c r="S261" s="8">
        <v>0</v>
      </c>
      <c r="T261" s="8" t="b">
        <v>0</v>
      </c>
      <c r="U261" s="8">
        <v>270</v>
      </c>
      <c r="V261" s="8">
        <v>245</v>
      </c>
      <c r="W261" s="8">
        <v>168</v>
      </c>
      <c r="X261" s="8">
        <v>0</v>
      </c>
      <c r="Y261" s="8">
        <v>0</v>
      </c>
      <c r="Z261" s="48">
        <v>-19</v>
      </c>
      <c r="AA261" s="8" t="s">
        <v>74</v>
      </c>
      <c r="AB261" s="8">
        <v>4</v>
      </c>
      <c r="AC261" s="8">
        <v>0</v>
      </c>
      <c r="AD261" s="8"/>
      <c r="AE261" s="8">
        <v>1</v>
      </c>
      <c r="AF261" s="8">
        <v>0</v>
      </c>
      <c r="AG261" s="8">
        <v>270</v>
      </c>
      <c r="AH261" s="9">
        <v>46212</v>
      </c>
      <c r="AI261" s="47">
        <v>46212.333333333336</v>
      </c>
      <c r="AJ261" s="47">
        <v>46212.337500000001</v>
      </c>
      <c r="AK261" s="47">
        <v>46212.520833333336</v>
      </c>
      <c r="AL261" s="47">
        <v>46212.507638888892</v>
      </c>
      <c r="AO261" s="24" t="s">
        <v>8326</v>
      </c>
      <c r="AP261" s="24" t="s">
        <v>53</v>
      </c>
      <c r="AQ261" s="24" t="s">
        <v>49</v>
      </c>
      <c r="AR261" s="24" t="s">
        <v>64</v>
      </c>
      <c r="AS261" s="24" t="s">
        <v>57</v>
      </c>
      <c r="AT261" s="24" t="s">
        <v>52</v>
      </c>
      <c r="AU261" s="49">
        <v>46204</v>
      </c>
      <c r="AV261" s="24" t="s">
        <v>8382</v>
      </c>
      <c r="AW261" s="24" t="s">
        <v>8379</v>
      </c>
      <c r="AX261" s="24" t="s">
        <v>8380</v>
      </c>
      <c r="AY261" s="24">
        <v>0</v>
      </c>
    </row>
    <row r="262" spans="2:51">
      <c r="B262" s="8" t="s">
        <v>8326</v>
      </c>
      <c r="C262" s="8" t="s">
        <v>49</v>
      </c>
      <c r="D262" s="9">
        <v>46204</v>
      </c>
      <c r="E262" s="8" t="s">
        <v>52</v>
      </c>
      <c r="F262" s="8" t="s">
        <v>64</v>
      </c>
      <c r="G262" s="8" t="s">
        <v>68</v>
      </c>
      <c r="H262" s="8" t="s">
        <v>53</v>
      </c>
      <c r="I262" s="8" t="s">
        <v>8384</v>
      </c>
      <c r="J262" s="61">
        <v>0</v>
      </c>
      <c r="K262" s="8">
        <v>1</v>
      </c>
      <c r="L262" s="8">
        <v>4</v>
      </c>
      <c r="M262" s="8" t="s">
        <v>66</v>
      </c>
      <c r="N262" s="8" t="s">
        <v>8379</v>
      </c>
      <c r="O262" s="8" t="s">
        <v>8380</v>
      </c>
      <c r="P262" s="48">
        <v>3</v>
      </c>
      <c r="Q262" s="8" t="s">
        <v>58</v>
      </c>
      <c r="R262" s="8">
        <v>4</v>
      </c>
      <c r="S262" s="8">
        <v>0</v>
      </c>
      <c r="T262" s="8" t="b">
        <v>0</v>
      </c>
      <c r="U262" s="8">
        <v>210</v>
      </c>
      <c r="V262" s="8">
        <v>185</v>
      </c>
      <c r="W262" s="8">
        <v>100</v>
      </c>
      <c r="X262" s="8">
        <v>0</v>
      </c>
      <c r="Y262" s="8">
        <v>0</v>
      </c>
      <c r="Z262" s="48">
        <v>-22</v>
      </c>
      <c r="AA262" s="8" t="s">
        <v>74</v>
      </c>
      <c r="AB262" s="8">
        <v>4</v>
      </c>
      <c r="AC262" s="8">
        <v>0</v>
      </c>
      <c r="AD262" s="8"/>
      <c r="AE262" s="8">
        <v>1</v>
      </c>
      <c r="AF262" s="8">
        <v>0</v>
      </c>
      <c r="AG262" s="8">
        <v>210</v>
      </c>
      <c r="AH262" s="9">
        <v>46213</v>
      </c>
      <c r="AI262" s="47">
        <v>46213.5625</v>
      </c>
      <c r="AJ262" s="47">
        <v>46213.564583333333</v>
      </c>
      <c r="AK262" s="47">
        <v>46213.708333333336</v>
      </c>
      <c r="AL262" s="47">
        <v>46213.693055555559</v>
      </c>
      <c r="AO262" s="24" t="s">
        <v>8326</v>
      </c>
      <c r="AP262" s="24" t="s">
        <v>53</v>
      </c>
      <c r="AQ262" s="24" t="s">
        <v>49</v>
      </c>
      <c r="AR262" s="24" t="s">
        <v>64</v>
      </c>
      <c r="AS262" s="24" t="s">
        <v>68</v>
      </c>
      <c r="AT262" s="24" t="s">
        <v>52</v>
      </c>
      <c r="AU262" s="49">
        <v>46204</v>
      </c>
      <c r="AV262" s="24" t="s">
        <v>8382</v>
      </c>
      <c r="AW262" s="24" t="s">
        <v>8379</v>
      </c>
      <c r="AX262" s="24" t="s">
        <v>8380</v>
      </c>
      <c r="AY262" s="24">
        <v>0</v>
      </c>
    </row>
    <row r="263" spans="2:51">
      <c r="B263" s="8" t="s">
        <v>8326</v>
      </c>
      <c r="C263" s="8" t="s">
        <v>49</v>
      </c>
      <c r="D263" s="9">
        <v>46204</v>
      </c>
      <c r="E263" s="8" t="s">
        <v>52</v>
      </c>
      <c r="F263" s="8" t="s">
        <v>64</v>
      </c>
      <c r="G263" s="8" t="s">
        <v>59</v>
      </c>
      <c r="H263" s="8" t="s">
        <v>53</v>
      </c>
      <c r="I263" s="8" t="s">
        <v>8384</v>
      </c>
      <c r="J263" s="61">
        <v>0</v>
      </c>
      <c r="K263" s="8">
        <v>1</v>
      </c>
      <c r="L263" s="8">
        <v>4</v>
      </c>
      <c r="M263" s="8" t="s">
        <v>66</v>
      </c>
      <c r="N263" s="8" t="s">
        <v>8379</v>
      </c>
      <c r="O263" s="8" t="s">
        <v>8380</v>
      </c>
      <c r="P263" s="48">
        <v>6</v>
      </c>
      <c r="Q263" s="8" t="s">
        <v>58</v>
      </c>
      <c r="R263" s="8">
        <v>4</v>
      </c>
      <c r="S263" s="8">
        <v>0</v>
      </c>
      <c r="T263" s="8" t="b">
        <v>0</v>
      </c>
      <c r="U263" s="8">
        <v>540</v>
      </c>
      <c r="V263" s="8">
        <v>500</v>
      </c>
      <c r="W263" s="8">
        <v>351</v>
      </c>
      <c r="X263" s="8">
        <v>0</v>
      </c>
      <c r="Y263" s="8">
        <v>0</v>
      </c>
      <c r="Z263" s="48">
        <v>-34</v>
      </c>
      <c r="AA263" s="8" t="s">
        <v>74</v>
      </c>
      <c r="AB263" s="8">
        <v>4</v>
      </c>
      <c r="AC263" s="8">
        <v>0</v>
      </c>
      <c r="AD263" s="8"/>
      <c r="AE263" s="8">
        <v>1</v>
      </c>
      <c r="AF263" s="8">
        <v>0</v>
      </c>
      <c r="AG263" s="8">
        <v>540</v>
      </c>
      <c r="AH263" s="9">
        <v>46219</v>
      </c>
      <c r="AI263" s="47">
        <v>46219.3125</v>
      </c>
      <c r="AJ263" s="47">
        <v>46219.316666666666</v>
      </c>
      <c r="AK263" s="47">
        <v>46219.6875</v>
      </c>
      <c r="AL263" s="47">
        <v>46219.663888888892</v>
      </c>
      <c r="AO263" s="24" t="s">
        <v>8326</v>
      </c>
      <c r="AP263" s="24" t="s">
        <v>53</v>
      </c>
      <c r="AQ263" s="24" t="s">
        <v>49</v>
      </c>
      <c r="AR263" s="24" t="s">
        <v>50</v>
      </c>
      <c r="AS263" s="24" t="s">
        <v>59</v>
      </c>
      <c r="AT263" s="24" t="s">
        <v>52</v>
      </c>
      <c r="AU263" s="49">
        <v>46204</v>
      </c>
      <c r="AV263" s="24" t="s">
        <v>8382</v>
      </c>
      <c r="AW263" s="24" t="s">
        <v>8379</v>
      </c>
      <c r="AX263" s="24" t="s">
        <v>8380</v>
      </c>
      <c r="AY263" s="24">
        <v>0</v>
      </c>
    </row>
    <row r="264" spans="2:51">
      <c r="B264" s="8" t="s">
        <v>8326</v>
      </c>
      <c r="C264" s="8" t="s">
        <v>49</v>
      </c>
      <c r="D264" s="9">
        <v>46204</v>
      </c>
      <c r="E264" s="8" t="s">
        <v>52</v>
      </c>
      <c r="F264" s="8" t="s">
        <v>64</v>
      </c>
      <c r="G264" s="8" t="s">
        <v>67</v>
      </c>
      <c r="H264" s="8" t="s">
        <v>53</v>
      </c>
      <c r="I264" s="8" t="s">
        <v>8378</v>
      </c>
      <c r="J264" s="61">
        <v>0</v>
      </c>
      <c r="K264" s="8">
        <v>1</v>
      </c>
      <c r="L264" s="8">
        <v>4</v>
      </c>
      <c r="M264" s="8" t="s">
        <v>66</v>
      </c>
      <c r="N264" s="8" t="s">
        <v>8379</v>
      </c>
      <c r="O264" s="8" t="s">
        <v>8380</v>
      </c>
      <c r="P264" s="48">
        <v>11</v>
      </c>
      <c r="Q264" s="8" t="s">
        <v>58</v>
      </c>
      <c r="R264" s="8">
        <v>4</v>
      </c>
      <c r="S264" s="8">
        <v>0</v>
      </c>
      <c r="T264" s="8" t="b">
        <v>0</v>
      </c>
      <c r="U264" s="8">
        <v>540</v>
      </c>
      <c r="V264" s="8">
        <v>516</v>
      </c>
      <c r="W264" s="8">
        <v>376</v>
      </c>
      <c r="X264" s="8">
        <v>0</v>
      </c>
      <c r="Y264" s="8">
        <v>0</v>
      </c>
      <c r="Z264" s="48">
        <v>-13</v>
      </c>
      <c r="AA264" s="8" t="s">
        <v>74</v>
      </c>
      <c r="AB264" s="8">
        <v>4</v>
      </c>
      <c r="AC264" s="8">
        <v>0</v>
      </c>
      <c r="AD264" s="8"/>
      <c r="AE264" s="8">
        <v>1</v>
      </c>
      <c r="AF264" s="8">
        <v>0</v>
      </c>
      <c r="AG264" s="8">
        <v>540</v>
      </c>
      <c r="AH264" s="9">
        <v>46222</v>
      </c>
      <c r="AI264" s="47">
        <v>46222.3125</v>
      </c>
      <c r="AJ264" s="47">
        <v>46222.320138888892</v>
      </c>
      <c r="AK264" s="47">
        <v>46222.6875</v>
      </c>
      <c r="AL264" s="47">
        <v>46222.678472222222</v>
      </c>
      <c r="AO264" s="24" t="s">
        <v>8326</v>
      </c>
      <c r="AP264" s="24" t="s">
        <v>53</v>
      </c>
      <c r="AQ264" s="24" t="s">
        <v>49</v>
      </c>
      <c r="AR264" s="24" t="s">
        <v>64</v>
      </c>
      <c r="AS264" s="24" t="s">
        <v>62</v>
      </c>
      <c r="AT264" s="24" t="s">
        <v>52</v>
      </c>
      <c r="AU264" s="49">
        <v>46204</v>
      </c>
      <c r="AV264" s="24" t="s">
        <v>8382</v>
      </c>
      <c r="AW264" s="24" t="s">
        <v>8379</v>
      </c>
      <c r="AX264" s="24" t="s">
        <v>8380</v>
      </c>
      <c r="AY264" s="24">
        <v>0</v>
      </c>
    </row>
    <row r="265" spans="2:51">
      <c r="B265" s="8" t="s">
        <v>8326</v>
      </c>
      <c r="C265" s="8" t="s">
        <v>49</v>
      </c>
      <c r="D265" s="9">
        <v>46204</v>
      </c>
      <c r="E265" s="8" t="s">
        <v>52</v>
      </c>
      <c r="F265" s="8" t="s">
        <v>64</v>
      </c>
      <c r="G265" s="8" t="s">
        <v>67</v>
      </c>
      <c r="H265" s="8" t="s">
        <v>53</v>
      </c>
      <c r="I265" s="8" t="s">
        <v>8384</v>
      </c>
      <c r="J265" s="61">
        <v>0</v>
      </c>
      <c r="K265" s="8">
        <v>1</v>
      </c>
      <c r="L265" s="8">
        <v>4</v>
      </c>
      <c r="M265" s="8" t="s">
        <v>66</v>
      </c>
      <c r="N265" s="8" t="s">
        <v>8379</v>
      </c>
      <c r="O265" s="8" t="s">
        <v>8380</v>
      </c>
      <c r="P265" s="48">
        <v>9</v>
      </c>
      <c r="Q265" s="8" t="s">
        <v>58</v>
      </c>
      <c r="R265" s="8">
        <v>4</v>
      </c>
      <c r="S265" s="8">
        <v>0</v>
      </c>
      <c r="T265" s="8" t="b">
        <v>0</v>
      </c>
      <c r="U265" s="8">
        <v>540</v>
      </c>
      <c r="V265" s="8">
        <v>492</v>
      </c>
      <c r="W265" s="8">
        <v>376</v>
      </c>
      <c r="X265" s="8">
        <v>0</v>
      </c>
      <c r="Y265" s="8">
        <v>0</v>
      </c>
      <c r="Z265" s="48">
        <v>-39</v>
      </c>
      <c r="AA265" s="8" t="s">
        <v>74</v>
      </c>
      <c r="AB265" s="8">
        <v>4</v>
      </c>
      <c r="AC265" s="8">
        <v>0</v>
      </c>
      <c r="AD265" s="8"/>
      <c r="AE265" s="8">
        <v>1</v>
      </c>
      <c r="AF265" s="8">
        <v>0</v>
      </c>
      <c r="AG265" s="8">
        <v>540</v>
      </c>
      <c r="AH265" s="9">
        <v>46223</v>
      </c>
      <c r="AI265" s="47">
        <v>46223.3125</v>
      </c>
      <c r="AJ265" s="47">
        <v>46223.318749999999</v>
      </c>
      <c r="AK265" s="47">
        <v>46223.6875</v>
      </c>
      <c r="AL265" s="47">
        <v>46223.660416666666</v>
      </c>
      <c r="AO265" s="24" t="s">
        <v>8326</v>
      </c>
      <c r="AP265" s="24" t="s">
        <v>53</v>
      </c>
      <c r="AQ265" s="24" t="s">
        <v>49</v>
      </c>
      <c r="AR265" s="24" t="s">
        <v>64</v>
      </c>
      <c r="AS265" s="24" t="s">
        <v>67</v>
      </c>
      <c r="AT265" s="24" t="s">
        <v>52</v>
      </c>
      <c r="AU265" s="49">
        <v>46204</v>
      </c>
      <c r="AV265" s="24" t="s">
        <v>8382</v>
      </c>
      <c r="AW265" s="24" t="s">
        <v>8379</v>
      </c>
      <c r="AX265" s="24" t="s">
        <v>8380</v>
      </c>
      <c r="AY265" s="24">
        <v>0</v>
      </c>
    </row>
    <row r="266" spans="2:51">
      <c r="B266" s="8" t="s">
        <v>8326</v>
      </c>
      <c r="C266" s="8" t="s">
        <v>49</v>
      </c>
      <c r="D266" s="9">
        <v>46204</v>
      </c>
      <c r="E266" s="8" t="s">
        <v>52</v>
      </c>
      <c r="F266" s="8" t="s">
        <v>64</v>
      </c>
      <c r="G266" s="8" t="s">
        <v>59</v>
      </c>
      <c r="H266" s="8" t="s">
        <v>53</v>
      </c>
      <c r="I266" s="8" t="s">
        <v>8384</v>
      </c>
      <c r="J266" s="61">
        <v>0</v>
      </c>
      <c r="K266" s="8">
        <v>1</v>
      </c>
      <c r="L266" s="8">
        <v>4</v>
      </c>
      <c r="M266" s="8" t="s">
        <v>66</v>
      </c>
      <c r="N266" s="8" t="s">
        <v>8379</v>
      </c>
      <c r="O266" s="8" t="s">
        <v>8380</v>
      </c>
      <c r="P266" s="48">
        <v>7</v>
      </c>
      <c r="Q266" s="8" t="s">
        <v>58</v>
      </c>
      <c r="R266" s="8">
        <v>4</v>
      </c>
      <c r="S266" s="8">
        <v>0</v>
      </c>
      <c r="T266" s="8" t="b">
        <v>0</v>
      </c>
      <c r="U266" s="8">
        <v>210</v>
      </c>
      <c r="V266" s="8">
        <v>174</v>
      </c>
      <c r="W266" s="8">
        <v>96</v>
      </c>
      <c r="X266" s="8">
        <v>0</v>
      </c>
      <c r="Y266" s="8">
        <v>0</v>
      </c>
      <c r="Z266" s="48">
        <v>-29</v>
      </c>
      <c r="AA266" s="8" t="s">
        <v>74</v>
      </c>
      <c r="AB266" s="8">
        <v>4</v>
      </c>
      <c r="AC266" s="8">
        <v>0</v>
      </c>
      <c r="AD266" s="8"/>
      <c r="AE266" s="8">
        <v>1</v>
      </c>
      <c r="AF266" s="8">
        <v>0</v>
      </c>
      <c r="AG266" s="8">
        <v>210</v>
      </c>
      <c r="AH266" s="9">
        <v>46224</v>
      </c>
      <c r="AI266" s="47">
        <v>46224.354166666664</v>
      </c>
      <c r="AJ266" s="47">
        <v>46224.359027777777</v>
      </c>
      <c r="AK266" s="47">
        <v>46224.5</v>
      </c>
      <c r="AL266" s="47">
        <v>46224.479861111111</v>
      </c>
      <c r="AO266" s="24" t="s">
        <v>8326</v>
      </c>
      <c r="AP266" s="24" t="s">
        <v>53</v>
      </c>
      <c r="AQ266" s="24" t="s">
        <v>49</v>
      </c>
      <c r="AR266" s="24" t="s">
        <v>64</v>
      </c>
      <c r="AS266" s="24" t="s">
        <v>59</v>
      </c>
      <c r="AT266" s="24" t="s">
        <v>52</v>
      </c>
      <c r="AU266" s="49">
        <v>46204</v>
      </c>
      <c r="AV266" s="24" t="s">
        <v>8382</v>
      </c>
      <c r="AW266" s="24" t="s">
        <v>8379</v>
      </c>
      <c r="AX266" s="24" t="s">
        <v>8380</v>
      </c>
      <c r="AY266" s="24">
        <v>0</v>
      </c>
    </row>
    <row r="267" spans="2:51">
      <c r="B267" s="8" t="s">
        <v>8326</v>
      </c>
      <c r="C267" s="8" t="s">
        <v>49</v>
      </c>
      <c r="D267" s="9">
        <v>46204</v>
      </c>
      <c r="E267" s="8" t="s">
        <v>52</v>
      </c>
      <c r="F267" s="8" t="s">
        <v>64</v>
      </c>
      <c r="G267" s="8" t="s">
        <v>67</v>
      </c>
      <c r="H267" s="8" t="s">
        <v>53</v>
      </c>
      <c r="I267" s="8" t="s">
        <v>8384</v>
      </c>
      <c r="J267" s="61">
        <v>0</v>
      </c>
      <c r="K267" s="8">
        <v>1</v>
      </c>
      <c r="L267" s="8">
        <v>4</v>
      </c>
      <c r="M267" s="8" t="s">
        <v>66</v>
      </c>
      <c r="N267" s="8" t="s">
        <v>8379</v>
      </c>
      <c r="O267" s="8" t="s">
        <v>8380</v>
      </c>
      <c r="P267" s="48">
        <v>3</v>
      </c>
      <c r="Q267" s="8" t="s">
        <v>58</v>
      </c>
      <c r="R267" s="8">
        <v>4</v>
      </c>
      <c r="S267" s="8">
        <v>0</v>
      </c>
      <c r="T267" s="8" t="b">
        <v>0</v>
      </c>
      <c r="U267" s="8">
        <v>540</v>
      </c>
      <c r="V267" s="8">
        <v>510</v>
      </c>
      <c r="W267" s="8">
        <v>385</v>
      </c>
      <c r="X267" s="8">
        <v>0</v>
      </c>
      <c r="Y267" s="8">
        <v>0</v>
      </c>
      <c r="Z267" s="48">
        <v>-27</v>
      </c>
      <c r="AA267" s="8" t="s">
        <v>74</v>
      </c>
      <c r="AB267" s="8">
        <v>4</v>
      </c>
      <c r="AC267" s="8">
        <v>0</v>
      </c>
      <c r="AD267" s="8"/>
      <c r="AE267" s="8">
        <v>1</v>
      </c>
      <c r="AF267" s="8">
        <v>0</v>
      </c>
      <c r="AG267" s="8">
        <v>540</v>
      </c>
      <c r="AH267" s="9">
        <v>46227</v>
      </c>
      <c r="AI267" s="47">
        <v>46227.333333333336</v>
      </c>
      <c r="AJ267" s="47">
        <v>46227.335416666669</v>
      </c>
      <c r="AK267" s="47">
        <v>46227.708333333336</v>
      </c>
      <c r="AL267" s="47">
        <v>46227.689583333333</v>
      </c>
      <c r="AO267" s="24" t="s">
        <v>8326</v>
      </c>
      <c r="AP267" s="24" t="s">
        <v>53</v>
      </c>
      <c r="AQ267" s="24" t="s">
        <v>49</v>
      </c>
      <c r="AR267" s="24" t="s">
        <v>77</v>
      </c>
      <c r="AS267" s="24" t="s">
        <v>79</v>
      </c>
      <c r="AT267" s="24" t="s">
        <v>52</v>
      </c>
      <c r="AU267" s="49">
        <v>46204</v>
      </c>
      <c r="AV267" s="24" t="s">
        <v>8382</v>
      </c>
      <c r="AW267" s="24" t="s">
        <v>8379</v>
      </c>
      <c r="AX267" s="24" t="s">
        <v>8380</v>
      </c>
      <c r="AY267" s="24">
        <v>0</v>
      </c>
    </row>
    <row r="268" spans="2:51">
      <c r="B268" s="8" t="s">
        <v>8326</v>
      </c>
      <c r="C268" s="8" t="s">
        <v>49</v>
      </c>
      <c r="D268" s="9">
        <v>46204</v>
      </c>
      <c r="E268" s="8" t="s">
        <v>52</v>
      </c>
      <c r="F268" s="8" t="s">
        <v>64</v>
      </c>
      <c r="G268" s="8" t="s">
        <v>67</v>
      </c>
      <c r="H268" s="8" t="s">
        <v>53</v>
      </c>
      <c r="I268" s="8" t="s">
        <v>8384</v>
      </c>
      <c r="J268" s="61">
        <v>0</v>
      </c>
      <c r="K268" s="8">
        <v>1</v>
      </c>
      <c r="L268" s="8">
        <v>4</v>
      </c>
      <c r="M268" s="8" t="s">
        <v>66</v>
      </c>
      <c r="N268" s="8" t="s">
        <v>8379</v>
      </c>
      <c r="O268" s="8" t="s">
        <v>8380</v>
      </c>
      <c r="P268" s="48">
        <v>9</v>
      </c>
      <c r="Q268" s="8" t="s">
        <v>58</v>
      </c>
      <c r="R268" s="8">
        <v>4</v>
      </c>
      <c r="S268" s="8">
        <v>0</v>
      </c>
      <c r="T268" s="8" t="b">
        <v>0</v>
      </c>
      <c r="U268" s="8">
        <v>300</v>
      </c>
      <c r="V268" s="8">
        <v>270</v>
      </c>
      <c r="W268" s="8">
        <v>167</v>
      </c>
      <c r="X268" s="8">
        <v>0</v>
      </c>
      <c r="Y268" s="8">
        <v>0</v>
      </c>
      <c r="Z268" s="48">
        <v>-21</v>
      </c>
      <c r="AA268" s="8" t="s">
        <v>74</v>
      </c>
      <c r="AB268" s="8">
        <v>4</v>
      </c>
      <c r="AC268" s="8">
        <v>0</v>
      </c>
      <c r="AD268" s="8"/>
      <c r="AE268" s="8">
        <v>1</v>
      </c>
      <c r="AF268" s="8">
        <v>0</v>
      </c>
      <c r="AG268" s="8">
        <v>300</v>
      </c>
      <c r="AH268" s="9">
        <v>46232</v>
      </c>
      <c r="AI268" s="47">
        <v>46232.5625</v>
      </c>
      <c r="AJ268" s="47">
        <v>46232.568749999999</v>
      </c>
      <c r="AK268" s="47">
        <v>46232.770833333336</v>
      </c>
      <c r="AL268" s="47">
        <v>46232.756249999999</v>
      </c>
      <c r="AO268" s="24" t="s">
        <v>8326</v>
      </c>
      <c r="AP268" s="24" t="s">
        <v>53</v>
      </c>
      <c r="AQ268" s="24" t="s">
        <v>49</v>
      </c>
      <c r="AR268" s="24" t="s">
        <v>64</v>
      </c>
      <c r="AS268" s="24" t="s">
        <v>54</v>
      </c>
      <c r="AT268" s="24" t="s">
        <v>52</v>
      </c>
      <c r="AU268" s="49">
        <v>46204</v>
      </c>
      <c r="AV268" s="24" t="s">
        <v>8382</v>
      </c>
      <c r="AW268" s="24" t="s">
        <v>8383</v>
      </c>
      <c r="AX268" s="24" t="s">
        <v>8380</v>
      </c>
      <c r="AY268" s="24">
        <v>0</v>
      </c>
    </row>
    <row r="269" spans="2:51">
      <c r="B269" s="8" t="s">
        <v>8326</v>
      </c>
      <c r="C269" s="8" t="s">
        <v>49</v>
      </c>
      <c r="D269" s="9">
        <v>46204</v>
      </c>
      <c r="E269" s="8" t="s">
        <v>52</v>
      </c>
      <c r="F269" s="8" t="s">
        <v>64</v>
      </c>
      <c r="G269" s="8" t="s">
        <v>59</v>
      </c>
      <c r="H269" s="8" t="s">
        <v>53</v>
      </c>
      <c r="I269" s="8" t="s">
        <v>8384</v>
      </c>
      <c r="J269" s="61">
        <v>0</v>
      </c>
      <c r="K269" s="8">
        <v>1</v>
      </c>
      <c r="L269" s="8">
        <v>4</v>
      </c>
      <c r="M269" s="8" t="s">
        <v>66</v>
      </c>
      <c r="N269" s="8" t="s">
        <v>8379</v>
      </c>
      <c r="O269" s="8" t="s">
        <v>8380</v>
      </c>
      <c r="P269" s="48">
        <v>8</v>
      </c>
      <c r="Q269" s="8" t="s">
        <v>58</v>
      </c>
      <c r="R269" s="8">
        <v>4</v>
      </c>
      <c r="S269" s="8">
        <v>0</v>
      </c>
      <c r="T269" s="8" t="b">
        <v>0</v>
      </c>
      <c r="U269" s="8">
        <v>270</v>
      </c>
      <c r="V269" s="8">
        <v>228</v>
      </c>
      <c r="W269" s="8">
        <v>137</v>
      </c>
      <c r="X269" s="8">
        <v>0</v>
      </c>
      <c r="Y269" s="8">
        <v>0</v>
      </c>
      <c r="Z269" s="48">
        <v>-34</v>
      </c>
      <c r="AA269" s="8" t="s">
        <v>74</v>
      </c>
      <c r="AB269" s="8">
        <v>4</v>
      </c>
      <c r="AC269" s="8">
        <v>0</v>
      </c>
      <c r="AD269" s="8"/>
      <c r="AE269" s="8">
        <v>1</v>
      </c>
      <c r="AF269" s="8">
        <v>0</v>
      </c>
      <c r="AG269" s="8">
        <v>270</v>
      </c>
      <c r="AH269" s="9">
        <v>46234</v>
      </c>
      <c r="AI269" s="47">
        <v>46234.541666666664</v>
      </c>
      <c r="AJ269" s="47">
        <v>46234.547222222223</v>
      </c>
      <c r="AK269" s="47">
        <v>46234.729166666664</v>
      </c>
      <c r="AL269" s="47">
        <v>46234.705555555556</v>
      </c>
      <c r="AO269" s="24" t="s">
        <v>8326</v>
      </c>
      <c r="AP269" s="24" t="s">
        <v>53</v>
      </c>
      <c r="AQ269" s="24" t="s">
        <v>49</v>
      </c>
      <c r="AR269" s="24" t="s">
        <v>50</v>
      </c>
      <c r="AS269" s="24" t="s">
        <v>57</v>
      </c>
      <c r="AT269" s="24" t="s">
        <v>52</v>
      </c>
      <c r="AU269" s="49">
        <v>46204</v>
      </c>
      <c r="AV269" s="24" t="s">
        <v>8382</v>
      </c>
      <c r="AW269" s="24" t="s">
        <v>8383</v>
      </c>
      <c r="AX269" s="24" t="s">
        <v>8380</v>
      </c>
      <c r="AY269" s="24">
        <v>0</v>
      </c>
    </row>
    <row r="270" spans="2:51">
      <c r="B270" s="8" t="s">
        <v>8326</v>
      </c>
      <c r="C270" s="8" t="s">
        <v>49</v>
      </c>
      <c r="D270" s="9">
        <v>46204</v>
      </c>
      <c r="E270" s="8" t="s">
        <v>52</v>
      </c>
      <c r="F270" s="8" t="s">
        <v>64</v>
      </c>
      <c r="G270" s="8" t="s">
        <v>59</v>
      </c>
      <c r="H270" s="8" t="s">
        <v>53</v>
      </c>
      <c r="I270" s="8" t="s">
        <v>8384</v>
      </c>
      <c r="J270" s="61">
        <v>0</v>
      </c>
      <c r="K270" s="8">
        <v>1</v>
      </c>
      <c r="L270" s="8">
        <v>4</v>
      </c>
      <c r="M270" s="8" t="s">
        <v>66</v>
      </c>
      <c r="N270" s="8" t="s">
        <v>8379</v>
      </c>
      <c r="O270" s="8" t="s">
        <v>8380</v>
      </c>
      <c r="P270" s="48">
        <v>7</v>
      </c>
      <c r="Q270" s="8" t="s">
        <v>58</v>
      </c>
      <c r="R270" s="8">
        <v>4</v>
      </c>
      <c r="S270" s="8">
        <v>0</v>
      </c>
      <c r="T270" s="8" t="b">
        <v>0</v>
      </c>
      <c r="U270" s="8">
        <v>360</v>
      </c>
      <c r="V270" s="8">
        <v>333</v>
      </c>
      <c r="W270" s="8">
        <v>228</v>
      </c>
      <c r="X270" s="8">
        <v>0</v>
      </c>
      <c r="Y270" s="8">
        <v>0</v>
      </c>
      <c r="Z270" s="48">
        <v>-20</v>
      </c>
      <c r="AA270" s="8" t="s">
        <v>75</v>
      </c>
      <c r="AB270" s="8">
        <v>4</v>
      </c>
      <c r="AC270" s="8">
        <v>0</v>
      </c>
      <c r="AD270" s="8"/>
      <c r="AE270" s="8">
        <v>1</v>
      </c>
      <c r="AF270" s="8">
        <v>0</v>
      </c>
      <c r="AG270" s="8">
        <v>360</v>
      </c>
      <c r="AH270" s="9">
        <v>46206</v>
      </c>
      <c r="AI270" s="47">
        <v>46206.333333333336</v>
      </c>
      <c r="AJ270" s="47">
        <v>46206.338194444441</v>
      </c>
      <c r="AK270" s="47">
        <v>46206.583333333336</v>
      </c>
      <c r="AL270" s="47">
        <v>46206.569444444445</v>
      </c>
      <c r="AO270" s="24" t="s">
        <v>8326</v>
      </c>
      <c r="AP270" s="24" t="s">
        <v>53</v>
      </c>
      <c r="AQ270" s="24" t="s">
        <v>49</v>
      </c>
      <c r="AR270" s="24" t="s">
        <v>50</v>
      </c>
      <c r="AS270" s="24" t="s">
        <v>59</v>
      </c>
      <c r="AT270" s="24" t="s">
        <v>52</v>
      </c>
      <c r="AU270" s="49">
        <v>46204</v>
      </c>
      <c r="AV270" s="24" t="s">
        <v>8382</v>
      </c>
      <c r="AW270" s="24" t="s">
        <v>8383</v>
      </c>
      <c r="AX270" s="24" t="s">
        <v>8380</v>
      </c>
      <c r="AY270" s="24">
        <v>0</v>
      </c>
    </row>
    <row r="271" spans="2:51">
      <c r="B271" s="8" t="s">
        <v>8326</v>
      </c>
      <c r="C271" s="8" t="s">
        <v>49</v>
      </c>
      <c r="D271" s="9">
        <v>46204</v>
      </c>
      <c r="E271" s="8" t="s">
        <v>52</v>
      </c>
      <c r="F271" s="8" t="s">
        <v>64</v>
      </c>
      <c r="G271" s="8" t="s">
        <v>57</v>
      </c>
      <c r="H271" s="8" t="s">
        <v>53</v>
      </c>
      <c r="I271" s="8" t="s">
        <v>8384</v>
      </c>
      <c r="J271" s="61">
        <v>0</v>
      </c>
      <c r="K271" s="8">
        <v>1</v>
      </c>
      <c r="L271" s="8">
        <v>4</v>
      </c>
      <c r="M271" s="8" t="s">
        <v>66</v>
      </c>
      <c r="N271" s="8" t="s">
        <v>8379</v>
      </c>
      <c r="O271" s="8" t="s">
        <v>8380</v>
      </c>
      <c r="P271" s="48">
        <v>7</v>
      </c>
      <c r="Q271" s="8" t="s">
        <v>58</v>
      </c>
      <c r="R271" s="8">
        <v>4</v>
      </c>
      <c r="S271" s="8">
        <v>0</v>
      </c>
      <c r="T271" s="8" t="b">
        <v>0</v>
      </c>
      <c r="U271" s="8">
        <v>270</v>
      </c>
      <c r="V271" s="8">
        <v>237</v>
      </c>
      <c r="W271" s="8">
        <v>160</v>
      </c>
      <c r="X271" s="8">
        <v>0</v>
      </c>
      <c r="Y271" s="8">
        <v>0</v>
      </c>
      <c r="Z271" s="48">
        <v>-26</v>
      </c>
      <c r="AA271" s="8" t="s">
        <v>75</v>
      </c>
      <c r="AB271" s="8">
        <v>4</v>
      </c>
      <c r="AC271" s="8">
        <v>0</v>
      </c>
      <c r="AD271" s="8"/>
      <c r="AE271" s="8">
        <v>1</v>
      </c>
      <c r="AF271" s="8">
        <v>0</v>
      </c>
      <c r="AG271" s="8">
        <v>270</v>
      </c>
      <c r="AH271" s="9">
        <v>46208</v>
      </c>
      <c r="AI271" s="47">
        <v>46208.541666666664</v>
      </c>
      <c r="AJ271" s="47">
        <v>46208.546527777777</v>
      </c>
      <c r="AK271" s="47">
        <v>46208.729166666664</v>
      </c>
      <c r="AL271" s="47">
        <v>46208.711111111108</v>
      </c>
      <c r="AO271" s="24" t="s">
        <v>8326</v>
      </c>
      <c r="AP271" s="24" t="s">
        <v>53</v>
      </c>
      <c r="AQ271" s="24" t="s">
        <v>49</v>
      </c>
      <c r="AR271" s="24" t="s">
        <v>64</v>
      </c>
      <c r="AS271" s="24" t="s">
        <v>67</v>
      </c>
      <c r="AT271" s="24" t="s">
        <v>52</v>
      </c>
      <c r="AU271" s="49">
        <v>46204</v>
      </c>
      <c r="AV271" s="24" t="s">
        <v>8382</v>
      </c>
      <c r="AW271" s="24" t="s">
        <v>8383</v>
      </c>
      <c r="AX271" s="24" t="s">
        <v>8380</v>
      </c>
      <c r="AY271" s="24">
        <v>0</v>
      </c>
    </row>
    <row r="272" spans="2:51">
      <c r="B272" s="8" t="s">
        <v>8326</v>
      </c>
      <c r="C272" s="8" t="s">
        <v>49</v>
      </c>
      <c r="D272" s="9">
        <v>46204</v>
      </c>
      <c r="E272" s="8" t="s">
        <v>52</v>
      </c>
      <c r="F272" s="8" t="s">
        <v>64</v>
      </c>
      <c r="G272" s="8" t="s">
        <v>62</v>
      </c>
      <c r="H272" s="8" t="s">
        <v>53</v>
      </c>
      <c r="I272" s="8" t="s">
        <v>8384</v>
      </c>
      <c r="J272" s="61">
        <v>0</v>
      </c>
      <c r="K272" s="8">
        <v>1</v>
      </c>
      <c r="L272" s="8">
        <v>4</v>
      </c>
      <c r="M272" s="8" t="s">
        <v>66</v>
      </c>
      <c r="N272" s="8" t="s">
        <v>8379</v>
      </c>
      <c r="O272" s="8" t="s">
        <v>8380</v>
      </c>
      <c r="P272" s="48">
        <v>7</v>
      </c>
      <c r="Q272" s="8" t="s">
        <v>58</v>
      </c>
      <c r="R272" s="8">
        <v>4</v>
      </c>
      <c r="S272" s="8">
        <v>0</v>
      </c>
      <c r="T272" s="8" t="b">
        <v>0</v>
      </c>
      <c r="U272" s="8">
        <v>210</v>
      </c>
      <c r="V272" s="8">
        <v>180</v>
      </c>
      <c r="W272" s="8">
        <v>116</v>
      </c>
      <c r="X272" s="8">
        <v>0</v>
      </c>
      <c r="Y272" s="8">
        <v>0</v>
      </c>
      <c r="Z272" s="48">
        <v>-23</v>
      </c>
      <c r="AA272" s="8" t="s">
        <v>75</v>
      </c>
      <c r="AB272" s="8">
        <v>4</v>
      </c>
      <c r="AC272" s="8">
        <v>0</v>
      </c>
      <c r="AD272" s="8"/>
      <c r="AE272" s="8">
        <v>1</v>
      </c>
      <c r="AF272" s="8">
        <v>0</v>
      </c>
      <c r="AG272" s="8">
        <v>210</v>
      </c>
      <c r="AH272" s="9">
        <v>46209</v>
      </c>
      <c r="AI272" s="47">
        <v>46209.354166666664</v>
      </c>
      <c r="AJ272" s="47">
        <v>46209.359027777777</v>
      </c>
      <c r="AK272" s="47">
        <v>46209.5</v>
      </c>
      <c r="AL272" s="47">
        <v>46209.484027777777</v>
      </c>
      <c r="AO272" s="24" t="s">
        <v>8326</v>
      </c>
      <c r="AP272" s="24" t="s">
        <v>53</v>
      </c>
      <c r="AQ272" s="24" t="s">
        <v>49</v>
      </c>
      <c r="AR272" s="24" t="s">
        <v>50</v>
      </c>
      <c r="AS272" s="24" t="s">
        <v>54</v>
      </c>
      <c r="AT272" s="24" t="s">
        <v>52</v>
      </c>
      <c r="AU272" s="49">
        <v>46204</v>
      </c>
      <c r="AV272" s="24" t="s">
        <v>8382</v>
      </c>
      <c r="AW272" s="24" t="s">
        <v>8383</v>
      </c>
      <c r="AX272" s="24" t="s">
        <v>8380</v>
      </c>
      <c r="AY272" s="24">
        <v>0</v>
      </c>
    </row>
    <row r="273" spans="2:51">
      <c r="B273" s="8" t="s">
        <v>8326</v>
      </c>
      <c r="C273" s="8" t="s">
        <v>49</v>
      </c>
      <c r="D273" s="9">
        <v>46204</v>
      </c>
      <c r="E273" s="8" t="s">
        <v>52</v>
      </c>
      <c r="F273" s="8" t="s">
        <v>64</v>
      </c>
      <c r="G273" s="8" t="s">
        <v>54</v>
      </c>
      <c r="H273" s="8" t="s">
        <v>53</v>
      </c>
      <c r="I273" s="8" t="s">
        <v>8378</v>
      </c>
      <c r="J273" s="61">
        <v>0</v>
      </c>
      <c r="K273" s="8">
        <v>1</v>
      </c>
      <c r="L273" s="8">
        <v>4</v>
      </c>
      <c r="M273" s="8" t="s">
        <v>66</v>
      </c>
      <c r="N273" s="8" t="s">
        <v>8384</v>
      </c>
      <c r="O273" s="8" t="s">
        <v>8380</v>
      </c>
      <c r="P273" s="48">
        <v>12</v>
      </c>
      <c r="Q273" s="8" t="s">
        <v>58</v>
      </c>
      <c r="R273" s="8">
        <v>4</v>
      </c>
      <c r="S273" s="8">
        <v>0</v>
      </c>
      <c r="T273" s="8" t="b">
        <v>0</v>
      </c>
      <c r="U273" s="8">
        <v>300</v>
      </c>
      <c r="V273" s="8">
        <v>282</v>
      </c>
      <c r="W273" s="8">
        <v>212</v>
      </c>
      <c r="X273" s="8">
        <v>0</v>
      </c>
      <c r="Y273" s="8">
        <v>0</v>
      </c>
      <c r="Z273" s="48">
        <v>-6</v>
      </c>
      <c r="AA273" s="8" t="s">
        <v>75</v>
      </c>
      <c r="AB273" s="8">
        <v>4</v>
      </c>
      <c r="AC273" s="8">
        <v>0</v>
      </c>
      <c r="AD273" s="8"/>
      <c r="AE273" s="8">
        <v>1</v>
      </c>
      <c r="AF273" s="8">
        <v>0</v>
      </c>
      <c r="AG273" s="8">
        <v>300</v>
      </c>
      <c r="AH273" s="9">
        <v>46210</v>
      </c>
      <c r="AI273" s="47">
        <v>46210.354166666664</v>
      </c>
      <c r="AJ273" s="47">
        <v>46210.362500000003</v>
      </c>
      <c r="AK273" s="47">
        <v>46210.5625</v>
      </c>
      <c r="AL273" s="47">
        <v>46210.558333333334</v>
      </c>
      <c r="AO273" s="24" t="s">
        <v>8326</v>
      </c>
      <c r="AP273" s="24" t="s">
        <v>53</v>
      </c>
      <c r="AQ273" s="24" t="s">
        <v>49</v>
      </c>
      <c r="AR273" s="24" t="s">
        <v>50</v>
      </c>
      <c r="AS273" s="24" t="s">
        <v>61</v>
      </c>
      <c r="AT273" s="24" t="s">
        <v>52</v>
      </c>
      <c r="AU273" s="49">
        <v>46204</v>
      </c>
      <c r="AV273" s="24" t="s">
        <v>8382</v>
      </c>
      <c r="AW273" s="24" t="s">
        <v>8383</v>
      </c>
      <c r="AX273" s="24" t="s">
        <v>8380</v>
      </c>
      <c r="AY273" s="24">
        <v>0</v>
      </c>
    </row>
    <row r="274" spans="2:51">
      <c r="B274" s="8" t="s">
        <v>8326</v>
      </c>
      <c r="C274" s="8" t="s">
        <v>49</v>
      </c>
      <c r="D274" s="9">
        <v>46204</v>
      </c>
      <c r="E274" s="8" t="s">
        <v>52</v>
      </c>
      <c r="F274" s="8" t="s">
        <v>64</v>
      </c>
      <c r="G274" s="8" t="s">
        <v>68</v>
      </c>
      <c r="H274" s="8" t="s">
        <v>53</v>
      </c>
      <c r="I274" s="8" t="s">
        <v>8384</v>
      </c>
      <c r="J274" s="61">
        <v>0</v>
      </c>
      <c r="K274" s="8">
        <v>1</v>
      </c>
      <c r="L274" s="8">
        <v>4</v>
      </c>
      <c r="M274" s="8" t="s">
        <v>66</v>
      </c>
      <c r="N274" s="8" t="s">
        <v>8379</v>
      </c>
      <c r="O274" s="8" t="s">
        <v>8380</v>
      </c>
      <c r="P274" s="48">
        <v>4</v>
      </c>
      <c r="Q274" s="8" t="s">
        <v>58</v>
      </c>
      <c r="R274" s="8">
        <v>4</v>
      </c>
      <c r="S274" s="8">
        <v>0</v>
      </c>
      <c r="T274" s="8" t="b">
        <v>0</v>
      </c>
      <c r="U274" s="8">
        <v>540</v>
      </c>
      <c r="V274" s="8">
        <v>513</v>
      </c>
      <c r="W274" s="8">
        <v>363</v>
      </c>
      <c r="X274" s="8">
        <v>0</v>
      </c>
      <c r="Y274" s="8">
        <v>0</v>
      </c>
      <c r="Z274" s="48">
        <v>-23</v>
      </c>
      <c r="AA274" s="8" t="s">
        <v>75</v>
      </c>
      <c r="AB274" s="8">
        <v>4</v>
      </c>
      <c r="AC274" s="8">
        <v>0</v>
      </c>
      <c r="AD274" s="8"/>
      <c r="AE274" s="8">
        <v>1</v>
      </c>
      <c r="AF274" s="8">
        <v>0</v>
      </c>
      <c r="AG274" s="8">
        <v>540</v>
      </c>
      <c r="AH274" s="9">
        <v>46213</v>
      </c>
      <c r="AI274" s="47">
        <v>46213.375</v>
      </c>
      <c r="AJ274" s="47">
        <v>46213.37777777778</v>
      </c>
      <c r="AK274" s="47">
        <v>46213.75</v>
      </c>
      <c r="AL274" s="47">
        <v>46213.734027777777</v>
      </c>
      <c r="AO274" s="24" t="s">
        <v>8326</v>
      </c>
      <c r="AP274" s="24" t="s">
        <v>53</v>
      </c>
      <c r="AQ274" s="24" t="s">
        <v>49</v>
      </c>
      <c r="AR274" s="24" t="s">
        <v>64</v>
      </c>
      <c r="AS274" s="24" t="s">
        <v>59</v>
      </c>
      <c r="AT274" s="24" t="s">
        <v>52</v>
      </c>
      <c r="AU274" s="49">
        <v>46204</v>
      </c>
      <c r="AV274" s="24" t="s">
        <v>8382</v>
      </c>
      <c r="AW274" s="24" t="s">
        <v>8383</v>
      </c>
      <c r="AX274" s="24" t="s">
        <v>8380</v>
      </c>
      <c r="AY274" s="24">
        <v>0</v>
      </c>
    </row>
    <row r="275" spans="2:51">
      <c r="B275" s="8" t="s">
        <v>8326</v>
      </c>
      <c r="C275" s="8" t="s">
        <v>49</v>
      </c>
      <c r="D275" s="9">
        <v>46204</v>
      </c>
      <c r="E275" s="8" t="s">
        <v>52</v>
      </c>
      <c r="F275" s="8" t="s">
        <v>64</v>
      </c>
      <c r="G275" s="8" t="s">
        <v>59</v>
      </c>
      <c r="H275" s="8" t="s">
        <v>53</v>
      </c>
      <c r="I275" s="8" t="s">
        <v>8384</v>
      </c>
      <c r="J275" s="61">
        <v>0</v>
      </c>
      <c r="K275" s="8">
        <v>1</v>
      </c>
      <c r="L275" s="8">
        <v>4</v>
      </c>
      <c r="M275" s="8" t="s">
        <v>66</v>
      </c>
      <c r="N275" s="8" t="s">
        <v>8379</v>
      </c>
      <c r="O275" s="8" t="s">
        <v>8380</v>
      </c>
      <c r="P275" s="48">
        <v>4</v>
      </c>
      <c r="Q275" s="8" t="s">
        <v>58</v>
      </c>
      <c r="R275" s="8">
        <v>4</v>
      </c>
      <c r="S275" s="8">
        <v>0</v>
      </c>
      <c r="T275" s="8" t="b">
        <v>0</v>
      </c>
      <c r="U275" s="8">
        <v>210</v>
      </c>
      <c r="V275" s="8">
        <v>182</v>
      </c>
      <c r="W275" s="8">
        <v>79</v>
      </c>
      <c r="X275" s="8">
        <v>0</v>
      </c>
      <c r="Y275" s="8">
        <v>0</v>
      </c>
      <c r="Z275" s="48">
        <v>-24</v>
      </c>
      <c r="AA275" s="8" t="s">
        <v>75</v>
      </c>
      <c r="AB275" s="8">
        <v>4</v>
      </c>
      <c r="AC275" s="8">
        <v>0</v>
      </c>
      <c r="AD275" s="8"/>
      <c r="AE275" s="8">
        <v>1</v>
      </c>
      <c r="AF275" s="8">
        <v>0</v>
      </c>
      <c r="AG275" s="8">
        <v>210</v>
      </c>
      <c r="AH275" s="9">
        <v>46214</v>
      </c>
      <c r="AI275" s="47">
        <v>46214.354166666664</v>
      </c>
      <c r="AJ275" s="47">
        <v>46214.356944444444</v>
      </c>
      <c r="AK275" s="47">
        <v>46214.5</v>
      </c>
      <c r="AL275" s="47">
        <v>46214.48333333333</v>
      </c>
      <c r="AO275" s="24" t="s">
        <v>8326</v>
      </c>
      <c r="AP275" s="24" t="s">
        <v>53</v>
      </c>
      <c r="AQ275" s="24" t="s">
        <v>49</v>
      </c>
      <c r="AR275" s="24" t="s">
        <v>64</v>
      </c>
      <c r="AS275" s="24" t="s">
        <v>62</v>
      </c>
      <c r="AT275" s="24" t="s">
        <v>52</v>
      </c>
      <c r="AU275" s="49">
        <v>46204</v>
      </c>
      <c r="AV275" s="24" t="s">
        <v>8382</v>
      </c>
      <c r="AW275" s="24" t="s">
        <v>8383</v>
      </c>
      <c r="AX275" s="24" t="s">
        <v>8380</v>
      </c>
      <c r="AY275" s="24">
        <v>0</v>
      </c>
    </row>
    <row r="276" spans="2:51">
      <c r="B276" s="8" t="s">
        <v>8326</v>
      </c>
      <c r="C276" s="8" t="s">
        <v>49</v>
      </c>
      <c r="D276" s="9">
        <v>46204</v>
      </c>
      <c r="E276" s="8" t="s">
        <v>52</v>
      </c>
      <c r="F276" s="8" t="s">
        <v>64</v>
      </c>
      <c r="G276" s="8" t="s">
        <v>54</v>
      </c>
      <c r="H276" s="8" t="s">
        <v>53</v>
      </c>
      <c r="I276" s="8" t="s">
        <v>8384</v>
      </c>
      <c r="J276" s="61">
        <v>0</v>
      </c>
      <c r="K276" s="8">
        <v>1</v>
      </c>
      <c r="L276" s="8">
        <v>4</v>
      </c>
      <c r="M276" s="8" t="s">
        <v>66</v>
      </c>
      <c r="N276" s="8" t="s">
        <v>8379</v>
      </c>
      <c r="O276" s="8" t="s">
        <v>8380</v>
      </c>
      <c r="P276" s="48">
        <v>10</v>
      </c>
      <c r="Q276" s="8" t="s">
        <v>58</v>
      </c>
      <c r="R276" s="8">
        <v>4</v>
      </c>
      <c r="S276" s="8">
        <v>0</v>
      </c>
      <c r="T276" s="8" t="b">
        <v>0</v>
      </c>
      <c r="U276" s="8">
        <v>540</v>
      </c>
      <c r="V276" s="8">
        <v>508</v>
      </c>
      <c r="W276" s="8">
        <v>401</v>
      </c>
      <c r="X276" s="8">
        <v>0</v>
      </c>
      <c r="Y276" s="8">
        <v>0</v>
      </c>
      <c r="Z276" s="48">
        <v>-22</v>
      </c>
      <c r="AA276" s="8" t="s">
        <v>75</v>
      </c>
      <c r="AB276" s="8">
        <v>4</v>
      </c>
      <c r="AC276" s="8">
        <v>0</v>
      </c>
      <c r="AD276" s="8"/>
      <c r="AE276" s="8">
        <v>1</v>
      </c>
      <c r="AF276" s="8">
        <v>0</v>
      </c>
      <c r="AG276" s="8">
        <v>540</v>
      </c>
      <c r="AH276" s="9">
        <v>46216</v>
      </c>
      <c r="AI276" s="47">
        <v>46216.3125</v>
      </c>
      <c r="AJ276" s="47">
        <v>46216.319444444445</v>
      </c>
      <c r="AK276" s="47">
        <v>46216.6875</v>
      </c>
      <c r="AL276" s="47">
        <v>46216.672222222223</v>
      </c>
      <c r="AO276" s="24" t="s">
        <v>8326</v>
      </c>
      <c r="AP276" s="24" t="s">
        <v>53</v>
      </c>
      <c r="AQ276" s="24" t="s">
        <v>49</v>
      </c>
      <c r="AR276" s="24" t="s">
        <v>64</v>
      </c>
      <c r="AS276" s="24" t="s">
        <v>68</v>
      </c>
      <c r="AT276" s="24" t="s">
        <v>52</v>
      </c>
      <c r="AU276" s="49">
        <v>46204</v>
      </c>
      <c r="AV276" s="24" t="s">
        <v>8382</v>
      </c>
      <c r="AW276" s="24" t="s">
        <v>8383</v>
      </c>
      <c r="AX276" s="24" t="s">
        <v>8380</v>
      </c>
      <c r="AY276" s="24">
        <v>0</v>
      </c>
    </row>
    <row r="277" spans="2:51">
      <c r="B277" s="8" t="s">
        <v>8326</v>
      </c>
      <c r="C277" s="8" t="s">
        <v>49</v>
      </c>
      <c r="D277" s="9">
        <v>46204</v>
      </c>
      <c r="E277" s="8" t="s">
        <v>52</v>
      </c>
      <c r="F277" s="8" t="s">
        <v>64</v>
      </c>
      <c r="G277" s="8" t="s">
        <v>57</v>
      </c>
      <c r="H277" s="8" t="s">
        <v>53</v>
      </c>
      <c r="I277" s="8" t="s">
        <v>8378</v>
      </c>
      <c r="J277" s="61">
        <v>0</v>
      </c>
      <c r="K277" s="8">
        <v>1</v>
      </c>
      <c r="L277" s="8">
        <v>4</v>
      </c>
      <c r="M277" s="8" t="s">
        <v>66</v>
      </c>
      <c r="N277" s="8" t="s">
        <v>8379</v>
      </c>
      <c r="O277" s="8" t="s">
        <v>8380</v>
      </c>
      <c r="P277" s="48">
        <v>11</v>
      </c>
      <c r="Q277" s="8" t="s">
        <v>58</v>
      </c>
      <c r="R277" s="8">
        <v>4</v>
      </c>
      <c r="S277" s="8">
        <v>0</v>
      </c>
      <c r="T277" s="8" t="b">
        <v>0</v>
      </c>
      <c r="U277" s="8">
        <v>480</v>
      </c>
      <c r="V277" s="8">
        <v>445</v>
      </c>
      <c r="W277" s="8">
        <v>369</v>
      </c>
      <c r="X277" s="8">
        <v>0</v>
      </c>
      <c r="Y277" s="8">
        <v>0</v>
      </c>
      <c r="Z277" s="48">
        <v>-24</v>
      </c>
      <c r="AA277" s="8" t="s">
        <v>75</v>
      </c>
      <c r="AB277" s="8">
        <v>4</v>
      </c>
      <c r="AC277" s="8">
        <v>0</v>
      </c>
      <c r="AD277" s="8"/>
      <c r="AE277" s="8">
        <v>1</v>
      </c>
      <c r="AF277" s="8">
        <v>0</v>
      </c>
      <c r="AG277" s="8">
        <v>480</v>
      </c>
      <c r="AH277" s="9">
        <v>46217</v>
      </c>
      <c r="AI277" s="47">
        <v>46217.375</v>
      </c>
      <c r="AJ277" s="47">
        <v>46217.382638888892</v>
      </c>
      <c r="AK277" s="47">
        <v>46217.708333333336</v>
      </c>
      <c r="AL277" s="47">
        <v>46217.691666666666</v>
      </c>
      <c r="AO277" s="24" t="s">
        <v>8326</v>
      </c>
      <c r="AP277" s="24" t="s">
        <v>53</v>
      </c>
      <c r="AQ277" s="24" t="s">
        <v>49</v>
      </c>
      <c r="AR277" s="24" t="s">
        <v>64</v>
      </c>
      <c r="AS277" s="24" t="s">
        <v>57</v>
      </c>
      <c r="AT277" s="24" t="s">
        <v>52</v>
      </c>
      <c r="AU277" s="49">
        <v>46204</v>
      </c>
      <c r="AV277" s="24" t="s">
        <v>8382</v>
      </c>
      <c r="AW277" s="24" t="s">
        <v>8383</v>
      </c>
      <c r="AX277" s="24" t="s">
        <v>8380</v>
      </c>
      <c r="AY277" s="24">
        <v>0</v>
      </c>
    </row>
    <row r="278" spans="2:51">
      <c r="B278" s="8" t="s">
        <v>8326</v>
      </c>
      <c r="C278" s="8" t="s">
        <v>49</v>
      </c>
      <c r="D278" s="9">
        <v>46204</v>
      </c>
      <c r="E278" s="8" t="s">
        <v>52</v>
      </c>
      <c r="F278" s="8" t="s">
        <v>64</v>
      </c>
      <c r="G278" s="8" t="s">
        <v>68</v>
      </c>
      <c r="H278" s="8" t="s">
        <v>53</v>
      </c>
      <c r="I278" s="8" t="s">
        <v>8384</v>
      </c>
      <c r="J278" s="61">
        <v>0</v>
      </c>
      <c r="K278" s="8">
        <v>1</v>
      </c>
      <c r="L278" s="8">
        <v>4</v>
      </c>
      <c r="M278" s="8" t="s">
        <v>66</v>
      </c>
      <c r="N278" s="8" t="s">
        <v>8379</v>
      </c>
      <c r="O278" s="8" t="s">
        <v>8380</v>
      </c>
      <c r="P278" s="48">
        <v>9</v>
      </c>
      <c r="Q278" s="8" t="s">
        <v>58</v>
      </c>
      <c r="R278" s="8">
        <v>4</v>
      </c>
      <c r="S278" s="8">
        <v>0</v>
      </c>
      <c r="T278" s="8" t="b">
        <v>0</v>
      </c>
      <c r="U278" s="8">
        <v>270</v>
      </c>
      <c r="V278" s="8">
        <v>238</v>
      </c>
      <c r="W278" s="8">
        <v>167</v>
      </c>
      <c r="X278" s="8">
        <v>0</v>
      </c>
      <c r="Y278" s="8">
        <v>0</v>
      </c>
      <c r="Z278" s="48">
        <v>-23</v>
      </c>
      <c r="AA278" s="8" t="s">
        <v>75</v>
      </c>
      <c r="AB278" s="8">
        <v>4</v>
      </c>
      <c r="AC278" s="8">
        <v>0</v>
      </c>
      <c r="AD278" s="8"/>
      <c r="AE278" s="8">
        <v>1</v>
      </c>
      <c r="AF278" s="8">
        <v>0</v>
      </c>
      <c r="AG278" s="8">
        <v>270</v>
      </c>
      <c r="AH278" s="9">
        <v>46218</v>
      </c>
      <c r="AI278" s="47">
        <v>46218.354166666664</v>
      </c>
      <c r="AJ278" s="47">
        <v>46218.36041666667</v>
      </c>
      <c r="AK278" s="47">
        <v>46218.541666666664</v>
      </c>
      <c r="AL278" s="47">
        <v>46218.525694444441</v>
      </c>
      <c r="AO278" s="24" t="s">
        <v>8326</v>
      </c>
      <c r="AP278" s="24" t="s">
        <v>53</v>
      </c>
      <c r="AQ278" s="24" t="s">
        <v>49</v>
      </c>
      <c r="AR278" s="24" t="s">
        <v>50</v>
      </c>
      <c r="AS278" s="24" t="s">
        <v>63</v>
      </c>
      <c r="AT278" s="24" t="s">
        <v>52</v>
      </c>
      <c r="AU278" s="49">
        <v>46204</v>
      </c>
      <c r="AV278" s="24" t="s">
        <v>8382</v>
      </c>
      <c r="AW278" s="24" t="s">
        <v>8383</v>
      </c>
      <c r="AX278" s="24" t="s">
        <v>8380</v>
      </c>
      <c r="AY278" s="24">
        <v>0</v>
      </c>
    </row>
    <row r="279" spans="2:51">
      <c r="B279" s="8" t="s">
        <v>8326</v>
      </c>
      <c r="C279" s="8" t="s">
        <v>49</v>
      </c>
      <c r="D279" s="9">
        <v>46204</v>
      </c>
      <c r="E279" s="8" t="s">
        <v>52</v>
      </c>
      <c r="F279" s="8" t="s">
        <v>64</v>
      </c>
      <c r="G279" s="8" t="s">
        <v>67</v>
      </c>
      <c r="H279" s="8" t="s">
        <v>53</v>
      </c>
      <c r="I279" s="8" t="s">
        <v>8384</v>
      </c>
      <c r="J279" s="61">
        <v>0</v>
      </c>
      <c r="K279" s="8">
        <v>1</v>
      </c>
      <c r="L279" s="8">
        <v>4</v>
      </c>
      <c r="M279" s="8" t="s">
        <v>66</v>
      </c>
      <c r="N279" s="8" t="s">
        <v>8379</v>
      </c>
      <c r="O279" s="8" t="s">
        <v>8380</v>
      </c>
      <c r="P279" s="48">
        <v>3</v>
      </c>
      <c r="Q279" s="8" t="s">
        <v>58</v>
      </c>
      <c r="R279" s="8">
        <v>4</v>
      </c>
      <c r="S279" s="8">
        <v>0</v>
      </c>
      <c r="T279" s="8" t="b">
        <v>0</v>
      </c>
      <c r="U279" s="8">
        <v>180</v>
      </c>
      <c r="V279" s="8">
        <v>159</v>
      </c>
      <c r="W279" s="8">
        <v>98</v>
      </c>
      <c r="X279" s="8">
        <v>0</v>
      </c>
      <c r="Y279" s="8">
        <v>0</v>
      </c>
      <c r="Z279" s="48">
        <v>-18</v>
      </c>
      <c r="AA279" s="8" t="s">
        <v>75</v>
      </c>
      <c r="AB279" s="8">
        <v>4</v>
      </c>
      <c r="AC279" s="8">
        <v>0</v>
      </c>
      <c r="AD279" s="8"/>
      <c r="AE279" s="8">
        <v>1</v>
      </c>
      <c r="AF279" s="8">
        <v>0</v>
      </c>
      <c r="AG279" s="8">
        <v>180</v>
      </c>
      <c r="AH279" s="9">
        <v>46219</v>
      </c>
      <c r="AI279" s="47">
        <v>46219.541666666664</v>
      </c>
      <c r="AJ279" s="47">
        <v>46219.543749999997</v>
      </c>
      <c r="AK279" s="47">
        <v>46219.666666666664</v>
      </c>
      <c r="AL279" s="47">
        <v>46219.654166666667</v>
      </c>
      <c r="AO279" s="24" t="s">
        <v>8326</v>
      </c>
      <c r="AP279" s="24" t="s">
        <v>53</v>
      </c>
      <c r="AQ279" s="24" t="s">
        <v>49</v>
      </c>
      <c r="AR279" s="24" t="s">
        <v>77</v>
      </c>
      <c r="AS279" s="24" t="s">
        <v>79</v>
      </c>
      <c r="AT279" s="24" t="s">
        <v>52</v>
      </c>
      <c r="AU279" s="49">
        <v>46204</v>
      </c>
      <c r="AV279" s="24" t="s">
        <v>8382</v>
      </c>
      <c r="AW279" s="24" t="s">
        <v>8383</v>
      </c>
      <c r="AX279" s="24" t="s">
        <v>8380</v>
      </c>
      <c r="AY279" s="24">
        <v>0</v>
      </c>
    </row>
    <row r="280" spans="2:51">
      <c r="B280" s="8" t="s">
        <v>8326</v>
      </c>
      <c r="C280" s="8" t="s">
        <v>49</v>
      </c>
      <c r="D280" s="9">
        <v>46204</v>
      </c>
      <c r="E280" s="8" t="s">
        <v>52</v>
      </c>
      <c r="F280" s="8" t="s">
        <v>64</v>
      </c>
      <c r="G280" s="8" t="s">
        <v>54</v>
      </c>
      <c r="H280" s="8" t="s">
        <v>53</v>
      </c>
      <c r="I280" s="8" t="s">
        <v>8384</v>
      </c>
      <c r="J280" s="61">
        <v>0</v>
      </c>
      <c r="K280" s="8">
        <v>1</v>
      </c>
      <c r="L280" s="8">
        <v>4</v>
      </c>
      <c r="M280" s="8" t="s">
        <v>66</v>
      </c>
      <c r="N280" s="8" t="s">
        <v>8384</v>
      </c>
      <c r="O280" s="8" t="s">
        <v>8380</v>
      </c>
      <c r="P280" s="48">
        <v>5</v>
      </c>
      <c r="Q280" s="8" t="s">
        <v>58</v>
      </c>
      <c r="R280" s="8">
        <v>4</v>
      </c>
      <c r="S280" s="8">
        <v>0</v>
      </c>
      <c r="T280" s="8" t="b">
        <v>0</v>
      </c>
      <c r="U280" s="8">
        <v>240</v>
      </c>
      <c r="V280" s="8">
        <v>225</v>
      </c>
      <c r="W280" s="8">
        <v>152</v>
      </c>
      <c r="X280" s="8">
        <v>0</v>
      </c>
      <c r="Y280" s="8">
        <v>0</v>
      </c>
      <c r="Z280" s="48">
        <v>-10</v>
      </c>
      <c r="AA280" s="8" t="s">
        <v>75</v>
      </c>
      <c r="AB280" s="8">
        <v>4</v>
      </c>
      <c r="AC280" s="8">
        <v>0</v>
      </c>
      <c r="AD280" s="8"/>
      <c r="AE280" s="8">
        <v>1</v>
      </c>
      <c r="AF280" s="8">
        <v>0</v>
      </c>
      <c r="AG280" s="8">
        <v>240</v>
      </c>
      <c r="AH280" s="9">
        <v>46221</v>
      </c>
      <c r="AI280" s="47">
        <v>46221.375</v>
      </c>
      <c r="AJ280" s="47">
        <v>46221.378472222219</v>
      </c>
      <c r="AK280" s="47">
        <v>46221.541666666664</v>
      </c>
      <c r="AL280" s="47">
        <v>46221.534722222219</v>
      </c>
      <c r="AO280" s="24" t="s">
        <v>8326</v>
      </c>
      <c r="AP280" s="24" t="s">
        <v>53</v>
      </c>
      <c r="AQ280" s="24" t="s">
        <v>49</v>
      </c>
      <c r="AR280" s="24" t="s">
        <v>64</v>
      </c>
      <c r="AS280" s="24" t="s">
        <v>67</v>
      </c>
      <c r="AT280" s="24" t="s">
        <v>52</v>
      </c>
      <c r="AU280" s="49">
        <v>46204</v>
      </c>
      <c r="AV280" s="24" t="s">
        <v>8382</v>
      </c>
      <c r="AW280" s="24" t="s">
        <v>8384</v>
      </c>
      <c r="AX280" s="24" t="s">
        <v>8380</v>
      </c>
      <c r="AY280" s="24">
        <v>0</v>
      </c>
    </row>
    <row r="281" spans="2:51">
      <c r="B281" s="8" t="s">
        <v>8326</v>
      </c>
      <c r="C281" s="8" t="s">
        <v>49</v>
      </c>
      <c r="D281" s="9">
        <v>46204</v>
      </c>
      <c r="E281" s="8" t="s">
        <v>52</v>
      </c>
      <c r="F281" s="8" t="s">
        <v>64</v>
      </c>
      <c r="G281" s="8" t="s">
        <v>62</v>
      </c>
      <c r="H281" s="8" t="s">
        <v>53</v>
      </c>
      <c r="I281" s="8" t="s">
        <v>8384</v>
      </c>
      <c r="J281" s="61">
        <v>0</v>
      </c>
      <c r="K281" s="8">
        <v>1</v>
      </c>
      <c r="L281" s="8">
        <v>4</v>
      </c>
      <c r="M281" s="8" t="s">
        <v>66</v>
      </c>
      <c r="N281" s="8" t="s">
        <v>8379</v>
      </c>
      <c r="O281" s="8" t="s">
        <v>8380</v>
      </c>
      <c r="P281" s="48">
        <v>10</v>
      </c>
      <c r="Q281" s="8" t="s">
        <v>58</v>
      </c>
      <c r="R281" s="8">
        <v>4</v>
      </c>
      <c r="S281" s="8">
        <v>0</v>
      </c>
      <c r="T281" s="8" t="b">
        <v>0</v>
      </c>
      <c r="U281" s="8">
        <v>540</v>
      </c>
      <c r="V281" s="8">
        <v>498</v>
      </c>
      <c r="W281" s="8">
        <v>383</v>
      </c>
      <c r="X281" s="8">
        <v>0</v>
      </c>
      <c r="Y281" s="8">
        <v>0</v>
      </c>
      <c r="Z281" s="48">
        <v>-32</v>
      </c>
      <c r="AA281" s="8" t="s">
        <v>75</v>
      </c>
      <c r="AB281" s="8">
        <v>4</v>
      </c>
      <c r="AC281" s="8">
        <v>0</v>
      </c>
      <c r="AD281" s="8"/>
      <c r="AE281" s="8">
        <v>1</v>
      </c>
      <c r="AF281" s="8">
        <v>0</v>
      </c>
      <c r="AG281" s="8">
        <v>540</v>
      </c>
      <c r="AH281" s="9">
        <v>46222</v>
      </c>
      <c r="AI281" s="47">
        <v>46222.333333333336</v>
      </c>
      <c r="AJ281" s="47">
        <v>46222.340277777781</v>
      </c>
      <c r="AK281" s="47">
        <v>46222.708333333336</v>
      </c>
      <c r="AL281" s="47">
        <v>46222.686111111114</v>
      </c>
      <c r="AO281" s="24" t="s">
        <v>8326</v>
      </c>
      <c r="AP281" s="24" t="s">
        <v>53</v>
      </c>
      <c r="AQ281" s="24" t="s">
        <v>49</v>
      </c>
      <c r="AR281" s="24" t="s">
        <v>64</v>
      </c>
      <c r="AS281" s="24" t="s">
        <v>57</v>
      </c>
      <c r="AT281" s="24" t="s">
        <v>52</v>
      </c>
      <c r="AU281" s="49">
        <v>46204</v>
      </c>
      <c r="AV281" s="24" t="s">
        <v>8382</v>
      </c>
      <c r="AW281" s="24" t="s">
        <v>8384</v>
      </c>
      <c r="AX281" s="24" t="s">
        <v>8380</v>
      </c>
      <c r="AY281" s="24">
        <v>0</v>
      </c>
    </row>
    <row r="282" spans="2:51">
      <c r="B282" s="8" t="s">
        <v>8326</v>
      </c>
      <c r="C282" s="8" t="s">
        <v>49</v>
      </c>
      <c r="D282" s="9">
        <v>46204</v>
      </c>
      <c r="E282" s="8" t="s">
        <v>52</v>
      </c>
      <c r="F282" s="8" t="s">
        <v>64</v>
      </c>
      <c r="G282" s="8" t="s">
        <v>59</v>
      </c>
      <c r="H282" s="8" t="s">
        <v>53</v>
      </c>
      <c r="I282" s="8" t="s">
        <v>8384</v>
      </c>
      <c r="J282" s="61">
        <v>0</v>
      </c>
      <c r="K282" s="8">
        <v>1</v>
      </c>
      <c r="L282" s="8">
        <v>4</v>
      </c>
      <c r="M282" s="8" t="s">
        <v>66</v>
      </c>
      <c r="N282" s="8" t="s">
        <v>8379</v>
      </c>
      <c r="O282" s="8" t="s">
        <v>8380</v>
      </c>
      <c r="P282" s="48">
        <v>3</v>
      </c>
      <c r="Q282" s="8" t="s">
        <v>58</v>
      </c>
      <c r="R282" s="8">
        <v>4</v>
      </c>
      <c r="S282" s="8">
        <v>0</v>
      </c>
      <c r="T282" s="8" t="b">
        <v>0</v>
      </c>
      <c r="U282" s="8">
        <v>300</v>
      </c>
      <c r="V282" s="8">
        <v>275</v>
      </c>
      <c r="W282" s="8">
        <v>186</v>
      </c>
      <c r="X282" s="8">
        <v>0</v>
      </c>
      <c r="Y282" s="8">
        <v>0</v>
      </c>
      <c r="Z282" s="48">
        <v>-22</v>
      </c>
      <c r="AA282" s="8" t="s">
        <v>75</v>
      </c>
      <c r="AB282" s="8">
        <v>4</v>
      </c>
      <c r="AC282" s="8">
        <v>0</v>
      </c>
      <c r="AD282" s="8"/>
      <c r="AE282" s="8">
        <v>1</v>
      </c>
      <c r="AF282" s="8">
        <v>0</v>
      </c>
      <c r="AG282" s="8">
        <v>300</v>
      </c>
      <c r="AH282" s="9">
        <v>46226</v>
      </c>
      <c r="AI282" s="47">
        <v>46226.333333333336</v>
      </c>
      <c r="AJ282" s="47">
        <v>46226.335416666669</v>
      </c>
      <c r="AK282" s="47">
        <v>46226.541666666664</v>
      </c>
      <c r="AL282" s="47">
        <v>46226.526388888888</v>
      </c>
      <c r="AO282" s="24" t="s">
        <v>8326</v>
      </c>
      <c r="AP282" s="24" t="s">
        <v>53</v>
      </c>
      <c r="AQ282" s="24" t="s">
        <v>49</v>
      </c>
      <c r="AR282" s="24" t="s">
        <v>50</v>
      </c>
      <c r="AS282" s="24" t="s">
        <v>59</v>
      </c>
      <c r="AT282" s="24" t="s">
        <v>52</v>
      </c>
      <c r="AU282" s="49">
        <v>46204</v>
      </c>
      <c r="AV282" s="24" t="s">
        <v>8382</v>
      </c>
      <c r="AW282" s="24" t="s">
        <v>8384</v>
      </c>
      <c r="AX282" s="24" t="s">
        <v>8380</v>
      </c>
      <c r="AY282" s="24">
        <v>0</v>
      </c>
    </row>
    <row r="283" spans="2:51">
      <c r="B283" s="8" t="s">
        <v>8326</v>
      </c>
      <c r="C283" s="8" t="s">
        <v>49</v>
      </c>
      <c r="D283" s="9">
        <v>46204</v>
      </c>
      <c r="E283" s="8" t="s">
        <v>52</v>
      </c>
      <c r="F283" s="8" t="s">
        <v>64</v>
      </c>
      <c r="G283" s="8" t="s">
        <v>68</v>
      </c>
      <c r="H283" s="8" t="s">
        <v>53</v>
      </c>
      <c r="I283" s="8" t="s">
        <v>8384</v>
      </c>
      <c r="J283" s="61">
        <v>0</v>
      </c>
      <c r="K283" s="8">
        <v>1</v>
      </c>
      <c r="L283" s="8">
        <v>4</v>
      </c>
      <c r="M283" s="8" t="s">
        <v>66</v>
      </c>
      <c r="N283" s="8" t="s">
        <v>8379</v>
      </c>
      <c r="O283" s="8" t="s">
        <v>8380</v>
      </c>
      <c r="P283" s="48">
        <v>5</v>
      </c>
      <c r="Q283" s="8" t="s">
        <v>58</v>
      </c>
      <c r="R283" s="8">
        <v>4</v>
      </c>
      <c r="S283" s="8">
        <v>0</v>
      </c>
      <c r="T283" s="8" t="b">
        <v>0</v>
      </c>
      <c r="U283" s="8">
        <v>240</v>
      </c>
      <c r="V283" s="8">
        <v>210</v>
      </c>
      <c r="W283" s="8">
        <v>132</v>
      </c>
      <c r="X283" s="8">
        <v>0</v>
      </c>
      <c r="Y283" s="8">
        <v>0</v>
      </c>
      <c r="Z283" s="48">
        <v>-25</v>
      </c>
      <c r="AA283" s="8" t="s">
        <v>75</v>
      </c>
      <c r="AB283" s="8">
        <v>4</v>
      </c>
      <c r="AC283" s="8">
        <v>0</v>
      </c>
      <c r="AD283" s="8"/>
      <c r="AE283" s="8">
        <v>1</v>
      </c>
      <c r="AF283" s="8">
        <v>0</v>
      </c>
      <c r="AG283" s="8">
        <v>240</v>
      </c>
      <c r="AH283" s="9">
        <v>46227</v>
      </c>
      <c r="AI283" s="47">
        <v>46227.354166666664</v>
      </c>
      <c r="AJ283" s="47">
        <v>46227.357638888891</v>
      </c>
      <c r="AK283" s="47">
        <v>46227.520833333336</v>
      </c>
      <c r="AL283" s="47">
        <v>46227.503472222219</v>
      </c>
      <c r="AO283" s="24" t="s">
        <v>8326</v>
      </c>
      <c r="AP283" s="24" t="s">
        <v>53</v>
      </c>
      <c r="AQ283" s="24" t="s">
        <v>49</v>
      </c>
      <c r="AR283" s="24" t="s">
        <v>64</v>
      </c>
      <c r="AS283" s="24" t="s">
        <v>62</v>
      </c>
      <c r="AT283" s="24" t="s">
        <v>52</v>
      </c>
      <c r="AU283" s="49">
        <v>46204</v>
      </c>
      <c r="AV283" s="24" t="s">
        <v>8382</v>
      </c>
      <c r="AW283" s="24" t="s">
        <v>8384</v>
      </c>
      <c r="AX283" s="24" t="s">
        <v>8380</v>
      </c>
      <c r="AY283" s="24">
        <v>0</v>
      </c>
    </row>
    <row r="284" spans="2:51">
      <c r="B284" s="8" t="s">
        <v>8326</v>
      </c>
      <c r="C284" s="8" t="s">
        <v>49</v>
      </c>
      <c r="D284" s="9">
        <v>46204</v>
      </c>
      <c r="E284" s="8" t="s">
        <v>52</v>
      </c>
      <c r="F284" s="8" t="s">
        <v>64</v>
      </c>
      <c r="G284" s="8" t="s">
        <v>67</v>
      </c>
      <c r="H284" s="8" t="s">
        <v>53</v>
      </c>
      <c r="I284" s="8" t="s">
        <v>8384</v>
      </c>
      <c r="J284" s="61">
        <v>0</v>
      </c>
      <c r="K284" s="8">
        <v>1</v>
      </c>
      <c r="L284" s="8">
        <v>4</v>
      </c>
      <c r="M284" s="8" t="s">
        <v>66</v>
      </c>
      <c r="N284" s="8" t="s">
        <v>8379</v>
      </c>
      <c r="O284" s="8" t="s">
        <v>8380</v>
      </c>
      <c r="P284" s="48">
        <v>9</v>
      </c>
      <c r="Q284" s="8" t="s">
        <v>58</v>
      </c>
      <c r="R284" s="8">
        <v>4</v>
      </c>
      <c r="S284" s="8">
        <v>0</v>
      </c>
      <c r="T284" s="8" t="b">
        <v>0</v>
      </c>
      <c r="U284" s="8">
        <v>270</v>
      </c>
      <c r="V284" s="8">
        <v>240</v>
      </c>
      <c r="W284" s="8">
        <v>157</v>
      </c>
      <c r="X284" s="8">
        <v>0</v>
      </c>
      <c r="Y284" s="8">
        <v>0</v>
      </c>
      <c r="Z284" s="48">
        <v>-21</v>
      </c>
      <c r="AA284" s="8" t="s">
        <v>75</v>
      </c>
      <c r="AB284" s="8">
        <v>4</v>
      </c>
      <c r="AC284" s="8">
        <v>0</v>
      </c>
      <c r="AD284" s="8"/>
      <c r="AE284" s="8">
        <v>1</v>
      </c>
      <c r="AF284" s="8">
        <v>0</v>
      </c>
      <c r="AG284" s="8">
        <v>270</v>
      </c>
      <c r="AH284" s="9">
        <v>46233</v>
      </c>
      <c r="AI284" s="47">
        <v>46233.5625</v>
      </c>
      <c r="AJ284" s="47">
        <v>46233.568749999999</v>
      </c>
      <c r="AK284" s="47">
        <v>46233.75</v>
      </c>
      <c r="AL284" s="47">
        <v>46233.73541666667</v>
      </c>
      <c r="AO284" s="24" t="s">
        <v>8326</v>
      </c>
      <c r="AP284" s="24" t="s">
        <v>53</v>
      </c>
      <c r="AQ284" s="24" t="s">
        <v>49</v>
      </c>
      <c r="AR284" s="24" t="s">
        <v>50</v>
      </c>
      <c r="AS284" s="24" t="s">
        <v>61</v>
      </c>
      <c r="AT284" s="24" t="s">
        <v>52</v>
      </c>
      <c r="AU284" s="49">
        <v>46204</v>
      </c>
      <c r="AV284" s="24" t="s">
        <v>8382</v>
      </c>
      <c r="AW284" s="24" t="s">
        <v>8384</v>
      </c>
      <c r="AX284" s="24" t="s">
        <v>8380</v>
      </c>
      <c r="AY284" s="24">
        <v>0</v>
      </c>
    </row>
    <row r="285" spans="2:51">
      <c r="B285" s="8" t="s">
        <v>8326</v>
      </c>
      <c r="C285" s="8" t="s">
        <v>49</v>
      </c>
      <c r="D285" s="9">
        <v>46204</v>
      </c>
      <c r="E285" s="8" t="s">
        <v>52</v>
      </c>
      <c r="F285" s="8" t="s">
        <v>64</v>
      </c>
      <c r="G285" s="8" t="s">
        <v>59</v>
      </c>
      <c r="H285" s="8" t="s">
        <v>53</v>
      </c>
      <c r="I285" s="8" t="s">
        <v>8384</v>
      </c>
      <c r="J285" s="61">
        <v>0</v>
      </c>
      <c r="K285" s="8">
        <v>1</v>
      </c>
      <c r="L285" s="8">
        <v>4</v>
      </c>
      <c r="M285" s="8" t="s">
        <v>66</v>
      </c>
      <c r="N285" s="8" t="s">
        <v>8379</v>
      </c>
      <c r="O285" s="8" t="s">
        <v>8380</v>
      </c>
      <c r="P285" s="48">
        <v>9</v>
      </c>
      <c r="Q285" s="8" t="s">
        <v>58</v>
      </c>
      <c r="R285" s="8">
        <v>4</v>
      </c>
      <c r="S285" s="8">
        <v>0</v>
      </c>
      <c r="T285" s="8" t="b">
        <v>0</v>
      </c>
      <c r="U285" s="8">
        <v>300</v>
      </c>
      <c r="V285" s="8">
        <v>271</v>
      </c>
      <c r="W285" s="8">
        <v>186</v>
      </c>
      <c r="X285" s="8">
        <v>0</v>
      </c>
      <c r="Y285" s="8">
        <v>0</v>
      </c>
      <c r="Z285" s="48">
        <v>-20</v>
      </c>
      <c r="AA285" s="8" t="s">
        <v>75</v>
      </c>
      <c r="AB285" s="8">
        <v>4</v>
      </c>
      <c r="AC285" s="8">
        <v>0</v>
      </c>
      <c r="AD285" s="8"/>
      <c r="AE285" s="8">
        <v>1</v>
      </c>
      <c r="AF285" s="8">
        <v>0</v>
      </c>
      <c r="AG285" s="8">
        <v>300</v>
      </c>
      <c r="AH285" s="9">
        <v>46234</v>
      </c>
      <c r="AI285" s="47">
        <v>46234.354166666664</v>
      </c>
      <c r="AJ285" s="47">
        <v>46234.36041666667</v>
      </c>
      <c r="AK285" s="47">
        <v>46234.5625</v>
      </c>
      <c r="AL285" s="47">
        <v>46234.548611111109</v>
      </c>
      <c r="AO285" s="24" t="s">
        <v>8326</v>
      </c>
      <c r="AP285" s="24" t="s">
        <v>53</v>
      </c>
      <c r="AQ285" s="24" t="s">
        <v>49</v>
      </c>
      <c r="AR285" s="24" t="s">
        <v>50</v>
      </c>
      <c r="AS285" s="24" t="s">
        <v>63</v>
      </c>
      <c r="AT285" s="24" t="s">
        <v>52</v>
      </c>
      <c r="AU285" s="49">
        <v>46204</v>
      </c>
      <c r="AV285" s="24" t="s">
        <v>8382</v>
      </c>
      <c r="AW285" s="24" t="s">
        <v>8384</v>
      </c>
      <c r="AX285" s="24" t="s">
        <v>8380</v>
      </c>
      <c r="AY285" s="24">
        <v>0</v>
      </c>
    </row>
    <row r="286" spans="2:51">
      <c r="B286" s="8" t="s">
        <v>8326</v>
      </c>
      <c r="C286" s="8" t="s">
        <v>49</v>
      </c>
      <c r="D286" s="9">
        <v>46204</v>
      </c>
      <c r="E286" s="8" t="s">
        <v>52</v>
      </c>
      <c r="F286" s="8" t="s">
        <v>64</v>
      </c>
      <c r="G286" s="8" t="s">
        <v>59</v>
      </c>
      <c r="H286" s="8" t="s">
        <v>53</v>
      </c>
      <c r="I286" s="8" t="s">
        <v>8384</v>
      </c>
      <c r="J286" s="61">
        <v>0</v>
      </c>
      <c r="K286" s="8">
        <v>1</v>
      </c>
      <c r="L286" s="8">
        <v>4</v>
      </c>
      <c r="M286" s="8" t="s">
        <v>66</v>
      </c>
      <c r="N286" s="8" t="s">
        <v>8379</v>
      </c>
      <c r="O286" s="8" t="s">
        <v>8380</v>
      </c>
      <c r="P286" s="48">
        <v>3</v>
      </c>
      <c r="Q286" s="8" t="s">
        <v>58</v>
      </c>
      <c r="R286" s="8">
        <v>4</v>
      </c>
      <c r="S286" s="8">
        <v>0</v>
      </c>
      <c r="T286" s="8" t="b">
        <v>0</v>
      </c>
      <c r="U286" s="8">
        <v>210</v>
      </c>
      <c r="V286" s="8">
        <v>190</v>
      </c>
      <c r="W286" s="8">
        <v>108</v>
      </c>
      <c r="X286" s="8">
        <v>0</v>
      </c>
      <c r="Y286" s="8">
        <v>0</v>
      </c>
      <c r="Z286" s="48">
        <v>-17</v>
      </c>
      <c r="AA286" s="8" t="s">
        <v>76</v>
      </c>
      <c r="AB286" s="8">
        <v>4</v>
      </c>
      <c r="AC286" s="8">
        <v>0</v>
      </c>
      <c r="AD286" s="8"/>
      <c r="AE286" s="8">
        <v>1</v>
      </c>
      <c r="AF286" s="8">
        <v>0</v>
      </c>
      <c r="AG286" s="8">
        <v>210</v>
      </c>
      <c r="AH286" s="9">
        <v>46204</v>
      </c>
      <c r="AI286" s="47">
        <v>46204.375</v>
      </c>
      <c r="AJ286" s="47">
        <v>46204.377083333333</v>
      </c>
      <c r="AK286" s="47">
        <v>46204.520833333336</v>
      </c>
      <c r="AL286" s="47">
        <v>46204.509027777778</v>
      </c>
      <c r="AO286" s="24" t="s">
        <v>8326</v>
      </c>
      <c r="AP286" s="24" t="s">
        <v>53</v>
      </c>
      <c r="AQ286" s="24" t="s">
        <v>49</v>
      </c>
      <c r="AR286" s="24" t="s">
        <v>64</v>
      </c>
      <c r="AS286" s="24" t="s">
        <v>59</v>
      </c>
      <c r="AT286" s="24" t="s">
        <v>52</v>
      </c>
      <c r="AU286" s="49">
        <v>46204</v>
      </c>
      <c r="AV286" s="24" t="s">
        <v>8382</v>
      </c>
      <c r="AW286" s="24" t="s">
        <v>8384</v>
      </c>
      <c r="AX286" s="24" t="s">
        <v>8380</v>
      </c>
      <c r="AY286" s="24">
        <v>0</v>
      </c>
    </row>
    <row r="287" spans="2:51">
      <c r="B287" s="8" t="s">
        <v>8326</v>
      </c>
      <c r="C287" s="8" t="s">
        <v>49</v>
      </c>
      <c r="D287" s="9">
        <v>46204</v>
      </c>
      <c r="E287" s="8" t="s">
        <v>52</v>
      </c>
      <c r="F287" s="8" t="s">
        <v>64</v>
      </c>
      <c r="G287" s="8" t="s">
        <v>62</v>
      </c>
      <c r="H287" s="8" t="s">
        <v>53</v>
      </c>
      <c r="I287" s="8" t="s">
        <v>8378</v>
      </c>
      <c r="J287" s="61">
        <v>0</v>
      </c>
      <c r="K287" s="8">
        <v>1</v>
      </c>
      <c r="L287" s="8">
        <v>4</v>
      </c>
      <c r="M287" s="8" t="s">
        <v>66</v>
      </c>
      <c r="N287" s="8" t="s">
        <v>8379</v>
      </c>
      <c r="O287" s="8" t="s">
        <v>8380</v>
      </c>
      <c r="P287" s="48">
        <v>11</v>
      </c>
      <c r="Q287" s="8" t="s">
        <v>58</v>
      </c>
      <c r="R287" s="8">
        <v>4</v>
      </c>
      <c r="S287" s="8">
        <v>0</v>
      </c>
      <c r="T287" s="8" t="b">
        <v>0</v>
      </c>
      <c r="U287" s="8">
        <v>270</v>
      </c>
      <c r="V287" s="8">
        <v>230</v>
      </c>
      <c r="W287" s="8">
        <v>148</v>
      </c>
      <c r="X287" s="8">
        <v>0</v>
      </c>
      <c r="Y287" s="8">
        <v>0</v>
      </c>
      <c r="Z287" s="48">
        <v>-29</v>
      </c>
      <c r="AA287" s="8" t="s">
        <v>76</v>
      </c>
      <c r="AB287" s="8">
        <v>4</v>
      </c>
      <c r="AC287" s="8">
        <v>0</v>
      </c>
      <c r="AD287" s="8"/>
      <c r="AE287" s="8">
        <v>1</v>
      </c>
      <c r="AF287" s="8">
        <v>0</v>
      </c>
      <c r="AG287" s="8">
        <v>270</v>
      </c>
      <c r="AH287" s="9">
        <v>46206</v>
      </c>
      <c r="AI287" s="47">
        <v>46206.333333333336</v>
      </c>
      <c r="AJ287" s="47">
        <v>46206.34097222222</v>
      </c>
      <c r="AK287" s="47">
        <v>46206.520833333336</v>
      </c>
      <c r="AL287" s="47">
        <v>46206.500694444447</v>
      </c>
      <c r="AO287" s="24" t="s">
        <v>8326</v>
      </c>
      <c r="AP287" s="24" t="s">
        <v>53</v>
      </c>
      <c r="AQ287" s="24" t="s">
        <v>49</v>
      </c>
      <c r="AR287" s="24" t="s">
        <v>64</v>
      </c>
      <c r="AS287" s="24" t="s">
        <v>54</v>
      </c>
      <c r="AT287" s="24" t="s">
        <v>52</v>
      </c>
      <c r="AU287" s="49">
        <v>46204</v>
      </c>
      <c r="AV287" s="24" t="s">
        <v>8382</v>
      </c>
      <c r="AW287" s="24" t="s">
        <v>8384</v>
      </c>
      <c r="AX287" s="24" t="s">
        <v>8380</v>
      </c>
      <c r="AY287" s="24">
        <v>0</v>
      </c>
    </row>
    <row r="288" spans="2:51">
      <c r="B288" s="8" t="s">
        <v>8326</v>
      </c>
      <c r="C288" s="8" t="s">
        <v>49</v>
      </c>
      <c r="D288" s="9">
        <v>46204</v>
      </c>
      <c r="E288" s="8" t="s">
        <v>52</v>
      </c>
      <c r="F288" s="8" t="s">
        <v>64</v>
      </c>
      <c r="G288" s="8" t="s">
        <v>54</v>
      </c>
      <c r="H288" s="8" t="s">
        <v>53</v>
      </c>
      <c r="I288" s="8" t="s">
        <v>8384</v>
      </c>
      <c r="J288" s="61">
        <v>0</v>
      </c>
      <c r="K288" s="8">
        <v>1</v>
      </c>
      <c r="L288" s="8">
        <v>4</v>
      </c>
      <c r="M288" s="8" t="s">
        <v>66</v>
      </c>
      <c r="N288" s="8" t="s">
        <v>8379</v>
      </c>
      <c r="O288" s="8" t="s">
        <v>8380</v>
      </c>
      <c r="P288" s="48">
        <v>8</v>
      </c>
      <c r="Q288" s="8" t="s">
        <v>58</v>
      </c>
      <c r="R288" s="8">
        <v>4</v>
      </c>
      <c r="S288" s="8">
        <v>0</v>
      </c>
      <c r="T288" s="8" t="b">
        <v>0</v>
      </c>
      <c r="U288" s="8">
        <v>240</v>
      </c>
      <c r="V288" s="8">
        <v>209</v>
      </c>
      <c r="W288" s="8">
        <v>134</v>
      </c>
      <c r="X288" s="8">
        <v>0</v>
      </c>
      <c r="Y288" s="8">
        <v>0</v>
      </c>
      <c r="Z288" s="48">
        <v>-23</v>
      </c>
      <c r="AA288" s="8" t="s">
        <v>76</v>
      </c>
      <c r="AB288" s="8">
        <v>4</v>
      </c>
      <c r="AC288" s="8">
        <v>0</v>
      </c>
      <c r="AD288" s="8"/>
      <c r="AE288" s="8">
        <v>1</v>
      </c>
      <c r="AF288" s="8">
        <v>0</v>
      </c>
      <c r="AG288" s="8">
        <v>240</v>
      </c>
      <c r="AH288" s="9">
        <v>46212</v>
      </c>
      <c r="AI288" s="47">
        <v>46212.541666666664</v>
      </c>
      <c r="AJ288" s="47">
        <v>46212.547222222223</v>
      </c>
      <c r="AK288" s="47">
        <v>46212.708333333336</v>
      </c>
      <c r="AL288" s="47">
        <v>46212.692361111112</v>
      </c>
      <c r="AO288" s="24" t="s">
        <v>8326</v>
      </c>
      <c r="AP288" s="24" t="s">
        <v>53</v>
      </c>
      <c r="AQ288" s="24" t="s">
        <v>49</v>
      </c>
      <c r="AR288" s="24" t="s">
        <v>64</v>
      </c>
      <c r="AS288" s="24" t="s">
        <v>68</v>
      </c>
      <c r="AT288" s="24" t="s">
        <v>52</v>
      </c>
      <c r="AU288" s="49">
        <v>46204</v>
      </c>
      <c r="AV288" s="24" t="s">
        <v>8382</v>
      </c>
      <c r="AW288" s="24" t="s">
        <v>8384</v>
      </c>
      <c r="AX288" s="24" t="s">
        <v>8380</v>
      </c>
      <c r="AY288" s="24">
        <v>0</v>
      </c>
    </row>
    <row r="289" spans="2:51">
      <c r="B289" s="8" t="s">
        <v>8326</v>
      </c>
      <c r="C289" s="8" t="s">
        <v>49</v>
      </c>
      <c r="D289" s="9">
        <v>46204</v>
      </c>
      <c r="E289" s="8" t="s">
        <v>52</v>
      </c>
      <c r="F289" s="8" t="s">
        <v>64</v>
      </c>
      <c r="G289" s="8" t="s">
        <v>62</v>
      </c>
      <c r="H289" s="8" t="s">
        <v>53</v>
      </c>
      <c r="I289" s="8" t="s">
        <v>8378</v>
      </c>
      <c r="J289" s="61">
        <v>0</v>
      </c>
      <c r="K289" s="8">
        <v>1</v>
      </c>
      <c r="L289" s="8">
        <v>4</v>
      </c>
      <c r="M289" s="8" t="s">
        <v>66</v>
      </c>
      <c r="N289" s="8" t="s">
        <v>8379</v>
      </c>
      <c r="O289" s="8" t="s">
        <v>8380</v>
      </c>
      <c r="P289" s="48">
        <v>11</v>
      </c>
      <c r="Q289" s="8" t="s">
        <v>58</v>
      </c>
      <c r="R289" s="8">
        <v>4</v>
      </c>
      <c r="S289" s="8">
        <v>0</v>
      </c>
      <c r="T289" s="8" t="b">
        <v>0</v>
      </c>
      <c r="U289" s="8">
        <v>540</v>
      </c>
      <c r="V289" s="8">
        <v>501</v>
      </c>
      <c r="W289" s="8">
        <v>390</v>
      </c>
      <c r="X289" s="8">
        <v>0</v>
      </c>
      <c r="Y289" s="8">
        <v>0</v>
      </c>
      <c r="Z289" s="48">
        <v>-28</v>
      </c>
      <c r="AA289" s="8" t="s">
        <v>76</v>
      </c>
      <c r="AB289" s="8">
        <v>4</v>
      </c>
      <c r="AC289" s="8">
        <v>0</v>
      </c>
      <c r="AD289" s="8"/>
      <c r="AE289" s="8">
        <v>1</v>
      </c>
      <c r="AF289" s="8">
        <v>0</v>
      </c>
      <c r="AG289" s="8">
        <v>540</v>
      </c>
      <c r="AH289" s="9">
        <v>46214</v>
      </c>
      <c r="AI289" s="47">
        <v>46214.375</v>
      </c>
      <c r="AJ289" s="47">
        <v>46214.382638888892</v>
      </c>
      <c r="AK289" s="47">
        <v>46214.75</v>
      </c>
      <c r="AL289" s="47">
        <v>46214.730555555558</v>
      </c>
      <c r="AO289" s="24" t="s">
        <v>8326</v>
      </c>
      <c r="AP289" s="24" t="s">
        <v>53</v>
      </c>
      <c r="AQ289" s="24" t="s">
        <v>49</v>
      </c>
      <c r="AR289" s="24" t="s">
        <v>50</v>
      </c>
      <c r="AS289" s="24" t="s">
        <v>54</v>
      </c>
      <c r="AT289" s="24" t="s">
        <v>52</v>
      </c>
      <c r="AU289" s="49">
        <v>46204</v>
      </c>
      <c r="AV289" s="24" t="s">
        <v>8382</v>
      </c>
      <c r="AW289" s="24" t="s">
        <v>8384</v>
      </c>
      <c r="AX289" s="24" t="s">
        <v>8380</v>
      </c>
      <c r="AY289" s="24">
        <v>0</v>
      </c>
    </row>
    <row r="290" spans="2:51">
      <c r="B290" s="8" t="s">
        <v>8326</v>
      </c>
      <c r="C290" s="8" t="s">
        <v>49</v>
      </c>
      <c r="D290" s="9">
        <v>46204</v>
      </c>
      <c r="E290" s="8" t="s">
        <v>52</v>
      </c>
      <c r="F290" s="8" t="s">
        <v>64</v>
      </c>
      <c r="G290" s="8" t="s">
        <v>62</v>
      </c>
      <c r="H290" s="8" t="s">
        <v>53</v>
      </c>
      <c r="I290" s="8" t="s">
        <v>8384</v>
      </c>
      <c r="J290" s="61">
        <v>0</v>
      </c>
      <c r="K290" s="8">
        <v>1</v>
      </c>
      <c r="L290" s="8">
        <v>4</v>
      </c>
      <c r="M290" s="8" t="s">
        <v>66</v>
      </c>
      <c r="N290" s="8" t="s">
        <v>8379</v>
      </c>
      <c r="O290" s="8" t="s">
        <v>8380</v>
      </c>
      <c r="P290" s="48">
        <v>3</v>
      </c>
      <c r="Q290" s="8" t="s">
        <v>58</v>
      </c>
      <c r="R290" s="8">
        <v>4</v>
      </c>
      <c r="S290" s="8">
        <v>0</v>
      </c>
      <c r="T290" s="8" t="b">
        <v>0</v>
      </c>
      <c r="U290" s="8">
        <v>480</v>
      </c>
      <c r="V290" s="8">
        <v>434</v>
      </c>
      <c r="W290" s="8">
        <v>340</v>
      </c>
      <c r="X290" s="8">
        <v>0</v>
      </c>
      <c r="Y290" s="8">
        <v>0</v>
      </c>
      <c r="Z290" s="48">
        <v>-43</v>
      </c>
      <c r="AA290" s="8" t="s">
        <v>76</v>
      </c>
      <c r="AB290" s="8">
        <v>4</v>
      </c>
      <c r="AC290" s="8">
        <v>0</v>
      </c>
      <c r="AD290" s="8"/>
      <c r="AE290" s="8">
        <v>1</v>
      </c>
      <c r="AF290" s="8">
        <v>0</v>
      </c>
      <c r="AG290" s="8">
        <v>480</v>
      </c>
      <c r="AH290" s="9">
        <v>46215</v>
      </c>
      <c r="AI290" s="47">
        <v>46215.375</v>
      </c>
      <c r="AJ290" s="47">
        <v>46215.377083333333</v>
      </c>
      <c r="AK290" s="47">
        <v>46215.708333333336</v>
      </c>
      <c r="AL290" s="47">
        <v>46215.678472222222</v>
      </c>
      <c r="AO290" s="24" t="s">
        <v>8326</v>
      </c>
      <c r="AP290" s="24" t="s">
        <v>53</v>
      </c>
      <c r="AQ290" s="24" t="s">
        <v>49</v>
      </c>
      <c r="AR290" s="24" t="s">
        <v>77</v>
      </c>
      <c r="AS290" s="24" t="s">
        <v>79</v>
      </c>
      <c r="AT290" s="24" t="s">
        <v>52</v>
      </c>
      <c r="AU290" s="49">
        <v>46204</v>
      </c>
      <c r="AV290" s="24" t="s">
        <v>8382</v>
      </c>
      <c r="AW290" s="24" t="s">
        <v>8384</v>
      </c>
      <c r="AX290" s="24" t="s">
        <v>8380</v>
      </c>
      <c r="AY290" s="24">
        <v>0</v>
      </c>
    </row>
    <row r="291" spans="2:51">
      <c r="B291" s="8" t="s">
        <v>8326</v>
      </c>
      <c r="C291" s="8" t="s">
        <v>49</v>
      </c>
      <c r="D291" s="9">
        <v>46204</v>
      </c>
      <c r="E291" s="8" t="s">
        <v>52</v>
      </c>
      <c r="F291" s="8" t="s">
        <v>64</v>
      </c>
      <c r="G291" s="8" t="s">
        <v>59</v>
      </c>
      <c r="H291" s="8" t="s">
        <v>53</v>
      </c>
      <c r="I291" s="8" t="s">
        <v>8384</v>
      </c>
      <c r="J291" s="61">
        <v>0</v>
      </c>
      <c r="K291" s="8">
        <v>1</v>
      </c>
      <c r="L291" s="8">
        <v>4</v>
      </c>
      <c r="M291" s="8" t="s">
        <v>66</v>
      </c>
      <c r="N291" s="8" t="s">
        <v>8379</v>
      </c>
      <c r="O291" s="8" t="s">
        <v>8380</v>
      </c>
      <c r="P291" s="48">
        <v>10</v>
      </c>
      <c r="Q291" s="8" t="s">
        <v>58</v>
      </c>
      <c r="R291" s="8">
        <v>4</v>
      </c>
      <c r="S291" s="8">
        <v>0</v>
      </c>
      <c r="T291" s="8" t="b">
        <v>0</v>
      </c>
      <c r="U291" s="8">
        <v>210</v>
      </c>
      <c r="V291" s="8">
        <v>187</v>
      </c>
      <c r="W291" s="8">
        <v>109</v>
      </c>
      <c r="X291" s="8">
        <v>0</v>
      </c>
      <c r="Y291" s="8">
        <v>0</v>
      </c>
      <c r="Z291" s="48">
        <v>-13</v>
      </c>
      <c r="AA291" s="8" t="s">
        <v>76</v>
      </c>
      <c r="AB291" s="8">
        <v>4</v>
      </c>
      <c r="AC291" s="8">
        <v>0</v>
      </c>
      <c r="AD291" s="8"/>
      <c r="AE291" s="8">
        <v>1</v>
      </c>
      <c r="AF291" s="8">
        <v>0</v>
      </c>
      <c r="AG291" s="8">
        <v>210</v>
      </c>
      <c r="AH291" s="9">
        <v>46222</v>
      </c>
      <c r="AI291" s="47">
        <v>46222.333333333336</v>
      </c>
      <c r="AJ291" s="47">
        <v>46222.340277777781</v>
      </c>
      <c r="AK291" s="47">
        <v>46222.479166666664</v>
      </c>
      <c r="AL291" s="47">
        <v>46222.470138888886</v>
      </c>
      <c r="AO291" s="24" t="s">
        <v>8326</v>
      </c>
      <c r="AP291" s="24" t="s">
        <v>53</v>
      </c>
      <c r="AQ291" s="24" t="s">
        <v>49</v>
      </c>
      <c r="AR291" s="24" t="s">
        <v>50</v>
      </c>
      <c r="AS291" s="24" t="s">
        <v>57</v>
      </c>
      <c r="AT291" s="24" t="s">
        <v>52</v>
      </c>
      <c r="AU291" s="49">
        <v>46204</v>
      </c>
      <c r="AV291" s="24" t="s">
        <v>8382</v>
      </c>
      <c r="AW291" s="24" t="s">
        <v>8384</v>
      </c>
      <c r="AX291" s="24" t="s">
        <v>8380</v>
      </c>
      <c r="AY291" s="24">
        <v>0</v>
      </c>
    </row>
    <row r="292" spans="2:51">
      <c r="B292" s="8" t="s">
        <v>8326</v>
      </c>
      <c r="C292" s="8" t="s">
        <v>49</v>
      </c>
      <c r="D292" s="9">
        <v>46204</v>
      </c>
      <c r="E292" s="8" t="s">
        <v>52</v>
      </c>
      <c r="F292" s="8" t="s">
        <v>64</v>
      </c>
      <c r="G292" s="8" t="s">
        <v>68</v>
      </c>
      <c r="H292" s="8" t="s">
        <v>53</v>
      </c>
      <c r="I292" s="8" t="s">
        <v>8384</v>
      </c>
      <c r="J292" s="61">
        <v>0</v>
      </c>
      <c r="K292" s="8">
        <v>1</v>
      </c>
      <c r="L292" s="8">
        <v>4</v>
      </c>
      <c r="M292" s="8" t="s">
        <v>66</v>
      </c>
      <c r="N292" s="8" t="s">
        <v>8379</v>
      </c>
      <c r="O292" s="8" t="s">
        <v>8380</v>
      </c>
      <c r="P292" s="48">
        <v>6</v>
      </c>
      <c r="Q292" s="8" t="s">
        <v>58</v>
      </c>
      <c r="R292" s="8">
        <v>4</v>
      </c>
      <c r="S292" s="8">
        <v>0</v>
      </c>
      <c r="T292" s="8" t="b">
        <v>0</v>
      </c>
      <c r="U292" s="8">
        <v>240</v>
      </c>
      <c r="V292" s="8">
        <v>209</v>
      </c>
      <c r="W292" s="8">
        <v>129</v>
      </c>
      <c r="X292" s="8">
        <v>0</v>
      </c>
      <c r="Y292" s="8">
        <v>0</v>
      </c>
      <c r="Z292" s="48">
        <v>-25</v>
      </c>
      <c r="AA292" s="8" t="s">
        <v>76</v>
      </c>
      <c r="AB292" s="8">
        <v>4</v>
      </c>
      <c r="AC292" s="8">
        <v>0</v>
      </c>
      <c r="AD292" s="8"/>
      <c r="AE292" s="8">
        <v>1</v>
      </c>
      <c r="AF292" s="8">
        <v>0</v>
      </c>
      <c r="AG292" s="8">
        <v>240</v>
      </c>
      <c r="AH292" s="9">
        <v>46223</v>
      </c>
      <c r="AI292" s="47">
        <v>46223.375</v>
      </c>
      <c r="AJ292" s="47">
        <v>46223.379166666666</v>
      </c>
      <c r="AK292" s="47">
        <v>46223.541666666664</v>
      </c>
      <c r="AL292" s="47">
        <v>46223.524305555555</v>
      </c>
      <c r="AO292" s="24" t="s">
        <v>8326</v>
      </c>
      <c r="AP292" s="24" t="s">
        <v>53</v>
      </c>
      <c r="AQ292" s="24" t="s">
        <v>49</v>
      </c>
      <c r="AR292" s="24" t="s">
        <v>50</v>
      </c>
      <c r="AS292" s="24" t="s">
        <v>54</v>
      </c>
      <c r="AT292" s="24" t="s">
        <v>52</v>
      </c>
      <c r="AU292" s="49">
        <v>46204</v>
      </c>
      <c r="AV292" s="24" t="s">
        <v>8378</v>
      </c>
      <c r="AW292" s="24" t="s">
        <v>8379</v>
      </c>
      <c r="AX292" s="24" t="s">
        <v>8380</v>
      </c>
      <c r="AY292" s="24">
        <v>1</v>
      </c>
    </row>
    <row r="293" spans="2:51">
      <c r="B293" s="8" t="s">
        <v>8326</v>
      </c>
      <c r="C293" s="8" t="s">
        <v>49</v>
      </c>
      <c r="D293" s="9">
        <v>46204</v>
      </c>
      <c r="E293" s="8" t="s">
        <v>52</v>
      </c>
      <c r="F293" s="8" t="s">
        <v>64</v>
      </c>
      <c r="G293" s="8" t="s">
        <v>54</v>
      </c>
      <c r="H293" s="8" t="s">
        <v>53</v>
      </c>
      <c r="I293" s="8" t="s">
        <v>8384</v>
      </c>
      <c r="J293" s="61">
        <v>0</v>
      </c>
      <c r="K293" s="8">
        <v>1</v>
      </c>
      <c r="L293" s="8">
        <v>4</v>
      </c>
      <c r="M293" s="8" t="s">
        <v>66</v>
      </c>
      <c r="N293" s="8" t="s">
        <v>8379</v>
      </c>
      <c r="O293" s="8" t="s">
        <v>8380</v>
      </c>
      <c r="P293" s="48">
        <v>5</v>
      </c>
      <c r="Q293" s="8" t="s">
        <v>58</v>
      </c>
      <c r="R293" s="8">
        <v>4</v>
      </c>
      <c r="S293" s="8">
        <v>0</v>
      </c>
      <c r="T293" s="8" t="b">
        <v>0</v>
      </c>
      <c r="U293" s="8">
        <v>480</v>
      </c>
      <c r="V293" s="8">
        <v>425</v>
      </c>
      <c r="W293" s="8">
        <v>277</v>
      </c>
      <c r="X293" s="8">
        <v>0</v>
      </c>
      <c r="Y293" s="8">
        <v>0</v>
      </c>
      <c r="Z293" s="48">
        <v>-50</v>
      </c>
      <c r="AA293" s="8" t="s">
        <v>76</v>
      </c>
      <c r="AB293" s="8">
        <v>4</v>
      </c>
      <c r="AC293" s="8">
        <v>0</v>
      </c>
      <c r="AD293" s="8"/>
      <c r="AE293" s="8">
        <v>1</v>
      </c>
      <c r="AF293" s="8">
        <v>0</v>
      </c>
      <c r="AG293" s="8">
        <v>480</v>
      </c>
      <c r="AH293" s="9">
        <v>46226</v>
      </c>
      <c r="AI293" s="47">
        <v>46226.333333333336</v>
      </c>
      <c r="AJ293" s="47">
        <v>46226.336805555555</v>
      </c>
      <c r="AK293" s="47">
        <v>46226.666666666664</v>
      </c>
      <c r="AL293" s="47">
        <v>46226.631944444445</v>
      </c>
      <c r="AO293" s="24" t="s">
        <v>8326</v>
      </c>
      <c r="AP293" s="24" t="s">
        <v>53</v>
      </c>
      <c r="AQ293" s="24" t="s">
        <v>49</v>
      </c>
      <c r="AR293" s="24" t="s">
        <v>50</v>
      </c>
      <c r="AS293" s="24" t="s">
        <v>57</v>
      </c>
      <c r="AT293" s="24" t="s">
        <v>52</v>
      </c>
      <c r="AU293" s="49">
        <v>46204</v>
      </c>
      <c r="AV293" s="24" t="s">
        <v>8378</v>
      </c>
      <c r="AW293" s="24" t="s">
        <v>8379</v>
      </c>
      <c r="AX293" s="24" t="s">
        <v>8380</v>
      </c>
      <c r="AY293" s="24">
        <v>2</v>
      </c>
    </row>
    <row r="294" spans="2:51">
      <c r="B294" s="8" t="s">
        <v>8326</v>
      </c>
      <c r="C294" s="8" t="s">
        <v>49</v>
      </c>
      <c r="D294" s="9">
        <v>46204</v>
      </c>
      <c r="E294" s="8" t="s">
        <v>52</v>
      </c>
      <c r="F294" s="8" t="s">
        <v>64</v>
      </c>
      <c r="G294" s="8" t="s">
        <v>62</v>
      </c>
      <c r="H294" s="8" t="s">
        <v>53</v>
      </c>
      <c r="I294" s="8" t="s">
        <v>8384</v>
      </c>
      <c r="J294" s="61">
        <v>0</v>
      </c>
      <c r="K294" s="8">
        <v>1</v>
      </c>
      <c r="L294" s="8">
        <v>4</v>
      </c>
      <c r="M294" s="8" t="s">
        <v>66</v>
      </c>
      <c r="N294" s="8" t="s">
        <v>8379</v>
      </c>
      <c r="O294" s="8" t="s">
        <v>8380</v>
      </c>
      <c r="P294" s="48">
        <v>9</v>
      </c>
      <c r="Q294" s="8" t="s">
        <v>58</v>
      </c>
      <c r="R294" s="8">
        <v>4</v>
      </c>
      <c r="S294" s="8">
        <v>0</v>
      </c>
      <c r="T294" s="8" t="b">
        <v>0</v>
      </c>
      <c r="U294" s="8">
        <v>540</v>
      </c>
      <c r="V294" s="8">
        <v>507</v>
      </c>
      <c r="W294" s="8">
        <v>425</v>
      </c>
      <c r="X294" s="8">
        <v>0</v>
      </c>
      <c r="Y294" s="8">
        <v>0</v>
      </c>
      <c r="Z294" s="48">
        <v>-24</v>
      </c>
      <c r="AA294" s="8" t="s">
        <v>76</v>
      </c>
      <c r="AB294" s="8">
        <v>4</v>
      </c>
      <c r="AC294" s="8">
        <v>0</v>
      </c>
      <c r="AD294" s="8"/>
      <c r="AE294" s="8">
        <v>1</v>
      </c>
      <c r="AF294" s="8">
        <v>0</v>
      </c>
      <c r="AG294" s="8">
        <v>540</v>
      </c>
      <c r="AH294" s="9">
        <v>46228</v>
      </c>
      <c r="AI294" s="47">
        <v>46228.354166666664</v>
      </c>
      <c r="AJ294" s="47">
        <v>46228.36041666667</v>
      </c>
      <c r="AK294" s="47">
        <v>46228.729166666664</v>
      </c>
      <c r="AL294" s="47">
        <v>46228.712500000001</v>
      </c>
      <c r="AO294" s="24" t="s">
        <v>8326</v>
      </c>
      <c r="AP294" s="24" t="s">
        <v>53</v>
      </c>
      <c r="AQ294" s="24" t="s">
        <v>49</v>
      </c>
      <c r="AR294" s="24" t="s">
        <v>64</v>
      </c>
      <c r="AS294" s="24" t="s">
        <v>62</v>
      </c>
      <c r="AT294" s="24" t="s">
        <v>52</v>
      </c>
      <c r="AU294" s="49">
        <v>46204</v>
      </c>
      <c r="AV294" s="24" t="s">
        <v>8378</v>
      </c>
      <c r="AW294" s="24" t="s">
        <v>8379</v>
      </c>
      <c r="AX294" s="24" t="s">
        <v>8380</v>
      </c>
      <c r="AY294" s="24">
        <v>4</v>
      </c>
    </row>
    <row r="295" spans="2:51">
      <c r="B295" s="8" t="s">
        <v>8326</v>
      </c>
      <c r="C295" s="8" t="s">
        <v>49</v>
      </c>
      <c r="D295" s="9">
        <v>46204</v>
      </c>
      <c r="E295" s="8" t="s">
        <v>52</v>
      </c>
      <c r="F295" s="8" t="s">
        <v>64</v>
      </c>
      <c r="G295" s="8" t="s">
        <v>59</v>
      </c>
      <c r="H295" s="8" t="s">
        <v>53</v>
      </c>
      <c r="I295" s="8" t="s">
        <v>8384</v>
      </c>
      <c r="J295" s="61">
        <v>0</v>
      </c>
      <c r="K295" s="8">
        <v>1</v>
      </c>
      <c r="L295" s="8">
        <v>4</v>
      </c>
      <c r="M295" s="8" t="s">
        <v>66</v>
      </c>
      <c r="N295" s="8" t="s">
        <v>8379</v>
      </c>
      <c r="O295" s="8" t="s">
        <v>8380</v>
      </c>
      <c r="P295" s="48">
        <v>10</v>
      </c>
      <c r="Q295" s="8" t="s">
        <v>58</v>
      </c>
      <c r="R295" s="8">
        <v>4</v>
      </c>
      <c r="S295" s="8">
        <v>0</v>
      </c>
      <c r="T295" s="8" t="b">
        <v>0</v>
      </c>
      <c r="U295" s="8">
        <v>210</v>
      </c>
      <c r="V295" s="8">
        <v>175</v>
      </c>
      <c r="W295" s="8">
        <v>87</v>
      </c>
      <c r="X295" s="8">
        <v>0</v>
      </c>
      <c r="Y295" s="8">
        <v>0</v>
      </c>
      <c r="Z295" s="48">
        <v>-25</v>
      </c>
      <c r="AA295" s="8" t="s">
        <v>76</v>
      </c>
      <c r="AB295" s="8">
        <v>4</v>
      </c>
      <c r="AC295" s="8">
        <v>0</v>
      </c>
      <c r="AD295" s="8"/>
      <c r="AE295" s="8">
        <v>1</v>
      </c>
      <c r="AF295" s="8">
        <v>0</v>
      </c>
      <c r="AG295" s="8">
        <v>210</v>
      </c>
      <c r="AH295" s="9">
        <v>46230</v>
      </c>
      <c r="AI295" s="47">
        <v>46230.333333333336</v>
      </c>
      <c r="AJ295" s="47">
        <v>46230.340277777781</v>
      </c>
      <c r="AK295" s="47">
        <v>46230.479166666664</v>
      </c>
      <c r="AL295" s="47">
        <v>46230.461805555555</v>
      </c>
      <c r="AO295" s="24" t="s">
        <v>8326</v>
      </c>
      <c r="AP295" s="24" t="s">
        <v>53</v>
      </c>
      <c r="AQ295" s="24" t="s">
        <v>49</v>
      </c>
      <c r="AR295" s="24" t="s">
        <v>64</v>
      </c>
      <c r="AS295" s="24" t="s">
        <v>68</v>
      </c>
      <c r="AT295" s="24" t="s">
        <v>52</v>
      </c>
      <c r="AU295" s="49">
        <v>46204</v>
      </c>
      <c r="AV295" s="24" t="s">
        <v>8378</v>
      </c>
      <c r="AW295" s="24" t="s">
        <v>8379</v>
      </c>
      <c r="AX295" s="24" t="s">
        <v>8380</v>
      </c>
      <c r="AY295" s="24">
        <v>4</v>
      </c>
    </row>
    <row r="296" spans="2:51">
      <c r="B296" s="8" t="s">
        <v>8326</v>
      </c>
      <c r="C296" s="8" t="s">
        <v>49</v>
      </c>
      <c r="D296" s="9">
        <v>46204</v>
      </c>
      <c r="E296" s="8" t="s">
        <v>52</v>
      </c>
      <c r="F296" s="8" t="s">
        <v>64</v>
      </c>
      <c r="G296" s="8" t="s">
        <v>62</v>
      </c>
      <c r="H296" s="8" t="s">
        <v>53</v>
      </c>
      <c r="I296" s="8" t="s">
        <v>8384</v>
      </c>
      <c r="J296" s="61">
        <v>0</v>
      </c>
      <c r="K296" s="8">
        <v>1</v>
      </c>
      <c r="L296" s="8">
        <v>4</v>
      </c>
      <c r="M296" s="8" t="s">
        <v>66</v>
      </c>
      <c r="N296" s="8" t="s">
        <v>8379</v>
      </c>
      <c r="O296" s="8" t="s">
        <v>8380</v>
      </c>
      <c r="P296" s="48">
        <v>2</v>
      </c>
      <c r="Q296" s="8" t="s">
        <v>58</v>
      </c>
      <c r="R296" s="8">
        <v>4</v>
      </c>
      <c r="S296" s="8">
        <v>0</v>
      </c>
      <c r="T296" s="8" t="b">
        <v>0</v>
      </c>
      <c r="U296" s="8">
        <v>420</v>
      </c>
      <c r="V296" s="8">
        <v>395</v>
      </c>
      <c r="W296" s="8">
        <v>293</v>
      </c>
      <c r="X296" s="8">
        <v>0</v>
      </c>
      <c r="Y296" s="8">
        <v>0</v>
      </c>
      <c r="Z296" s="48">
        <v>-23</v>
      </c>
      <c r="AA296" s="8" t="s">
        <v>76</v>
      </c>
      <c r="AB296" s="8">
        <v>4</v>
      </c>
      <c r="AC296" s="8">
        <v>0</v>
      </c>
      <c r="AD296" s="8"/>
      <c r="AE296" s="8">
        <v>1</v>
      </c>
      <c r="AF296" s="8">
        <v>0</v>
      </c>
      <c r="AG296" s="8">
        <v>420</v>
      </c>
      <c r="AH296" s="9">
        <v>46231</v>
      </c>
      <c r="AI296" s="47">
        <v>46231.375</v>
      </c>
      <c r="AJ296" s="47">
        <v>46231.376388888886</v>
      </c>
      <c r="AK296" s="47">
        <v>46231.666666666664</v>
      </c>
      <c r="AL296" s="47">
        <v>46231.650694444441</v>
      </c>
      <c r="AO296" s="24" t="s">
        <v>8326</v>
      </c>
      <c r="AP296" s="24" t="s">
        <v>53</v>
      </c>
      <c r="AQ296" s="24" t="s">
        <v>49</v>
      </c>
      <c r="AR296" s="24" t="s">
        <v>64</v>
      </c>
      <c r="AS296" s="24" t="s">
        <v>59</v>
      </c>
      <c r="AT296" s="24" t="s">
        <v>52</v>
      </c>
      <c r="AU296" s="49">
        <v>46204</v>
      </c>
      <c r="AV296" s="24" t="s">
        <v>8378</v>
      </c>
      <c r="AW296" s="24" t="s">
        <v>8379</v>
      </c>
      <c r="AX296" s="24" t="s">
        <v>8380</v>
      </c>
      <c r="AY296" s="24">
        <v>0</v>
      </c>
    </row>
    <row r="297" spans="2:51">
      <c r="B297" s="8" t="s">
        <v>8326</v>
      </c>
      <c r="C297" s="8" t="s">
        <v>49</v>
      </c>
      <c r="D297" s="9">
        <v>46204</v>
      </c>
      <c r="E297" s="8" t="s">
        <v>52</v>
      </c>
      <c r="F297" s="8" t="s">
        <v>64</v>
      </c>
      <c r="G297" s="8" t="s">
        <v>67</v>
      </c>
      <c r="H297" s="8" t="s">
        <v>53</v>
      </c>
      <c r="I297" s="8" t="s">
        <v>8378</v>
      </c>
      <c r="J297" s="61">
        <v>0</v>
      </c>
      <c r="K297" s="8">
        <v>1</v>
      </c>
      <c r="L297" s="8">
        <v>4</v>
      </c>
      <c r="M297" s="8" t="s">
        <v>66</v>
      </c>
      <c r="N297" s="8" t="s">
        <v>8379</v>
      </c>
      <c r="O297" s="8" t="s">
        <v>8380</v>
      </c>
      <c r="P297" s="48">
        <v>11</v>
      </c>
      <c r="Q297" s="8" t="s">
        <v>58</v>
      </c>
      <c r="R297" s="8">
        <v>4</v>
      </c>
      <c r="S297" s="8">
        <v>0</v>
      </c>
      <c r="T297" s="8" t="b">
        <v>0</v>
      </c>
      <c r="U297" s="8">
        <v>180</v>
      </c>
      <c r="V297" s="8">
        <v>158</v>
      </c>
      <c r="W297" s="8">
        <v>80</v>
      </c>
      <c r="X297" s="8">
        <v>0</v>
      </c>
      <c r="Y297" s="8">
        <v>0</v>
      </c>
      <c r="Z297" s="48">
        <v>-11</v>
      </c>
      <c r="AA297" s="8" t="s">
        <v>76</v>
      </c>
      <c r="AB297" s="8">
        <v>4</v>
      </c>
      <c r="AC297" s="8">
        <v>0</v>
      </c>
      <c r="AD297" s="8"/>
      <c r="AE297" s="8">
        <v>1</v>
      </c>
      <c r="AF297" s="8">
        <v>0</v>
      </c>
      <c r="AG297" s="8">
        <v>180</v>
      </c>
      <c r="AH297" s="9">
        <v>46234</v>
      </c>
      <c r="AI297" s="47">
        <v>46234.541666666664</v>
      </c>
      <c r="AJ297" s="47">
        <v>46234.549305555556</v>
      </c>
      <c r="AK297" s="47">
        <v>46234.666666666664</v>
      </c>
      <c r="AL297" s="47">
        <v>46234.65902777778</v>
      </c>
      <c r="AO297" s="24" t="s">
        <v>8326</v>
      </c>
      <c r="AP297" s="24" t="s">
        <v>53</v>
      </c>
      <c r="AQ297" s="24" t="s">
        <v>49</v>
      </c>
      <c r="AR297" s="24" t="s">
        <v>50</v>
      </c>
      <c r="AS297" s="24" t="s">
        <v>61</v>
      </c>
      <c r="AT297" s="24" t="s">
        <v>52</v>
      </c>
      <c r="AU297" s="49">
        <v>46204</v>
      </c>
      <c r="AV297" s="24" t="s">
        <v>8378</v>
      </c>
      <c r="AW297" s="24" t="s">
        <v>8379</v>
      </c>
      <c r="AX297" s="24" t="s">
        <v>8380</v>
      </c>
      <c r="AY297" s="24">
        <v>0</v>
      </c>
    </row>
    <row r="298" spans="2:51">
      <c r="B298" s="8" t="s">
        <v>8326</v>
      </c>
      <c r="C298" s="8" t="s">
        <v>49</v>
      </c>
      <c r="D298" s="9">
        <v>46204</v>
      </c>
      <c r="E298" s="8" t="s">
        <v>52</v>
      </c>
      <c r="F298" s="8" t="s">
        <v>77</v>
      </c>
      <c r="G298" s="8" t="s">
        <v>79</v>
      </c>
      <c r="H298" s="8" t="s">
        <v>53</v>
      </c>
      <c r="I298" s="8" t="s">
        <v>8378</v>
      </c>
      <c r="J298" s="61">
        <v>0</v>
      </c>
      <c r="K298" s="8">
        <v>1</v>
      </c>
      <c r="L298" s="8">
        <v>4</v>
      </c>
      <c r="M298" s="8" t="s">
        <v>80</v>
      </c>
      <c r="N298" s="8" t="s">
        <v>8379</v>
      </c>
      <c r="O298" s="8" t="s">
        <v>8380</v>
      </c>
      <c r="P298" s="48">
        <v>12</v>
      </c>
      <c r="Q298" s="8" t="s">
        <v>58</v>
      </c>
      <c r="R298" s="8">
        <v>4</v>
      </c>
      <c r="S298" s="8">
        <v>0</v>
      </c>
      <c r="T298" s="8" t="b">
        <v>0</v>
      </c>
      <c r="U298" s="8">
        <v>480</v>
      </c>
      <c r="V298" s="8">
        <v>449</v>
      </c>
      <c r="W298" s="8">
        <v>316</v>
      </c>
      <c r="X298" s="8">
        <v>0</v>
      </c>
      <c r="Y298" s="8">
        <v>0</v>
      </c>
      <c r="Z298" s="48">
        <v>-19</v>
      </c>
      <c r="AA298" s="8" t="s">
        <v>78</v>
      </c>
      <c r="AB298" s="8">
        <v>4</v>
      </c>
      <c r="AC298" s="8">
        <v>0</v>
      </c>
      <c r="AD298" s="8"/>
      <c r="AE298" s="8">
        <v>1</v>
      </c>
      <c r="AF298" s="8">
        <v>0</v>
      </c>
      <c r="AG298" s="8">
        <v>480</v>
      </c>
      <c r="AH298" s="9">
        <v>46204</v>
      </c>
      <c r="AI298" s="47">
        <v>46204.375</v>
      </c>
      <c r="AJ298" s="47">
        <v>46204.383333333331</v>
      </c>
      <c r="AK298" s="47">
        <v>46204.708333333336</v>
      </c>
      <c r="AL298" s="47">
        <v>46204.695138888892</v>
      </c>
      <c r="AO298" s="24" t="s">
        <v>8326</v>
      </c>
      <c r="AP298" s="24" t="s">
        <v>53</v>
      </c>
      <c r="AQ298" s="24" t="s">
        <v>49</v>
      </c>
      <c r="AR298" s="24" t="s">
        <v>64</v>
      </c>
      <c r="AS298" s="24" t="s">
        <v>54</v>
      </c>
      <c r="AT298" s="24" t="s">
        <v>52</v>
      </c>
      <c r="AU298" s="49">
        <v>46204</v>
      </c>
      <c r="AV298" s="24" t="s">
        <v>8378</v>
      </c>
      <c r="AW298" s="24" t="s">
        <v>8379</v>
      </c>
      <c r="AX298" s="24" t="s">
        <v>8380</v>
      </c>
      <c r="AY298" s="24">
        <v>3</v>
      </c>
    </row>
    <row r="299" spans="2:51">
      <c r="B299" s="8" t="s">
        <v>8326</v>
      </c>
      <c r="C299" s="8" t="s">
        <v>49</v>
      </c>
      <c r="D299" s="9">
        <v>46204</v>
      </c>
      <c r="E299" s="8" t="s">
        <v>52</v>
      </c>
      <c r="F299" s="8" t="s">
        <v>77</v>
      </c>
      <c r="G299" s="8" t="s">
        <v>79</v>
      </c>
      <c r="H299" s="8" t="s">
        <v>53</v>
      </c>
      <c r="I299" s="8" t="s">
        <v>8378</v>
      </c>
      <c r="J299" s="61">
        <v>0</v>
      </c>
      <c r="K299" s="8">
        <v>1</v>
      </c>
      <c r="L299" s="8">
        <v>4</v>
      </c>
      <c r="M299" s="8" t="s">
        <v>80</v>
      </c>
      <c r="N299" s="8" t="s">
        <v>8379</v>
      </c>
      <c r="O299" s="8" t="s">
        <v>8380</v>
      </c>
      <c r="P299" s="48">
        <v>12</v>
      </c>
      <c r="Q299" s="8" t="s">
        <v>58</v>
      </c>
      <c r="R299" s="8">
        <v>4</v>
      </c>
      <c r="S299" s="8">
        <v>0</v>
      </c>
      <c r="T299" s="8" t="b">
        <v>0</v>
      </c>
      <c r="U299" s="8">
        <v>360</v>
      </c>
      <c r="V299" s="8">
        <v>320</v>
      </c>
      <c r="W299" s="8">
        <v>238</v>
      </c>
      <c r="X299" s="8">
        <v>0</v>
      </c>
      <c r="Y299" s="8">
        <v>0</v>
      </c>
      <c r="Z299" s="48">
        <v>-28</v>
      </c>
      <c r="AA299" s="8" t="s">
        <v>78</v>
      </c>
      <c r="AB299" s="8">
        <v>4</v>
      </c>
      <c r="AC299" s="8">
        <v>0</v>
      </c>
      <c r="AD299" s="8"/>
      <c r="AE299" s="8">
        <v>1</v>
      </c>
      <c r="AF299" s="8">
        <v>0</v>
      </c>
      <c r="AG299" s="8">
        <v>360</v>
      </c>
      <c r="AH299" s="9">
        <v>46206</v>
      </c>
      <c r="AI299" s="47">
        <v>46206.333333333336</v>
      </c>
      <c r="AJ299" s="47">
        <v>46206.341666666667</v>
      </c>
      <c r="AK299" s="47">
        <v>46206.583333333336</v>
      </c>
      <c r="AL299" s="47">
        <v>46206.563888888886</v>
      </c>
      <c r="AO299" s="24" t="s">
        <v>8326</v>
      </c>
      <c r="AP299" s="24" t="s">
        <v>53</v>
      </c>
      <c r="AQ299" s="24" t="s">
        <v>49</v>
      </c>
      <c r="AR299" s="24" t="s">
        <v>50</v>
      </c>
      <c r="AS299" s="24" t="s">
        <v>59</v>
      </c>
      <c r="AT299" s="24" t="s">
        <v>52</v>
      </c>
      <c r="AU299" s="49">
        <v>46204</v>
      </c>
      <c r="AV299" s="24" t="s">
        <v>8378</v>
      </c>
      <c r="AW299" s="24" t="s">
        <v>8379</v>
      </c>
      <c r="AX299" s="24" t="s">
        <v>8380</v>
      </c>
      <c r="AY299" s="24">
        <v>0</v>
      </c>
    </row>
    <row r="300" spans="2:51">
      <c r="B300" s="8" t="s">
        <v>8326</v>
      </c>
      <c r="C300" s="8" t="s">
        <v>49</v>
      </c>
      <c r="D300" s="9">
        <v>46204</v>
      </c>
      <c r="E300" s="8" t="s">
        <v>52</v>
      </c>
      <c r="F300" s="8" t="s">
        <v>77</v>
      </c>
      <c r="G300" s="8" t="s">
        <v>79</v>
      </c>
      <c r="H300" s="8" t="s">
        <v>53</v>
      </c>
      <c r="I300" s="8" t="s">
        <v>8384</v>
      </c>
      <c r="J300" s="61">
        <v>0</v>
      </c>
      <c r="K300" s="8">
        <v>1</v>
      </c>
      <c r="L300" s="8">
        <v>4</v>
      </c>
      <c r="M300" s="8" t="s">
        <v>80</v>
      </c>
      <c r="N300" s="8" t="s">
        <v>8379</v>
      </c>
      <c r="O300" s="8" t="s">
        <v>8380</v>
      </c>
      <c r="P300" s="48">
        <v>4</v>
      </c>
      <c r="Q300" s="8" t="s">
        <v>58</v>
      </c>
      <c r="R300" s="8">
        <v>4</v>
      </c>
      <c r="S300" s="8">
        <v>0</v>
      </c>
      <c r="T300" s="8" t="b">
        <v>0</v>
      </c>
      <c r="U300" s="8">
        <v>300</v>
      </c>
      <c r="V300" s="8">
        <v>273</v>
      </c>
      <c r="W300" s="8">
        <v>180</v>
      </c>
      <c r="X300" s="8">
        <v>0</v>
      </c>
      <c r="Y300" s="8">
        <v>0</v>
      </c>
      <c r="Z300" s="48">
        <v>-23</v>
      </c>
      <c r="AA300" s="8" t="s">
        <v>78</v>
      </c>
      <c r="AB300" s="8">
        <v>4</v>
      </c>
      <c r="AC300" s="8">
        <v>0</v>
      </c>
      <c r="AD300" s="8"/>
      <c r="AE300" s="8">
        <v>1</v>
      </c>
      <c r="AF300" s="8">
        <v>0</v>
      </c>
      <c r="AG300" s="8">
        <v>300</v>
      </c>
      <c r="AH300" s="9">
        <v>46212</v>
      </c>
      <c r="AI300" s="47">
        <v>46212.354166666664</v>
      </c>
      <c r="AJ300" s="47">
        <v>46212.356944444444</v>
      </c>
      <c r="AK300" s="47">
        <v>46212.5625</v>
      </c>
      <c r="AL300" s="47">
        <v>46212.546527777777</v>
      </c>
      <c r="AO300" s="24" t="s">
        <v>8326</v>
      </c>
      <c r="AP300" s="24" t="s">
        <v>53</v>
      </c>
      <c r="AQ300" s="24" t="s">
        <v>49</v>
      </c>
      <c r="AR300" s="24" t="s">
        <v>64</v>
      </c>
      <c r="AS300" s="24" t="s">
        <v>67</v>
      </c>
      <c r="AT300" s="24" t="s">
        <v>52</v>
      </c>
      <c r="AU300" s="49">
        <v>46204</v>
      </c>
      <c r="AV300" s="24" t="s">
        <v>8378</v>
      </c>
      <c r="AW300" s="24" t="s">
        <v>8379</v>
      </c>
      <c r="AX300" s="24" t="s">
        <v>8380</v>
      </c>
      <c r="AY300" s="24">
        <v>3</v>
      </c>
    </row>
    <row r="301" spans="2:51">
      <c r="B301" s="8" t="s">
        <v>8326</v>
      </c>
      <c r="C301" s="8" t="s">
        <v>49</v>
      </c>
      <c r="D301" s="9">
        <v>46204</v>
      </c>
      <c r="E301" s="8" t="s">
        <v>52</v>
      </c>
      <c r="F301" s="8" t="s">
        <v>77</v>
      </c>
      <c r="G301" s="8" t="s">
        <v>79</v>
      </c>
      <c r="H301" s="8" t="s">
        <v>53</v>
      </c>
      <c r="I301" s="8" t="s">
        <v>8384</v>
      </c>
      <c r="J301" s="61">
        <v>0</v>
      </c>
      <c r="K301" s="8">
        <v>1</v>
      </c>
      <c r="L301" s="8">
        <v>4</v>
      </c>
      <c r="M301" s="8" t="s">
        <v>80</v>
      </c>
      <c r="N301" s="8" t="s">
        <v>8379</v>
      </c>
      <c r="O301" s="8" t="s">
        <v>8380</v>
      </c>
      <c r="P301" s="48">
        <v>6</v>
      </c>
      <c r="Q301" s="8" t="s">
        <v>58</v>
      </c>
      <c r="R301" s="8">
        <v>4</v>
      </c>
      <c r="S301" s="8">
        <v>0</v>
      </c>
      <c r="T301" s="8" t="b">
        <v>0</v>
      </c>
      <c r="U301" s="8">
        <v>360</v>
      </c>
      <c r="V301" s="8">
        <v>339</v>
      </c>
      <c r="W301" s="8">
        <v>243</v>
      </c>
      <c r="X301" s="8">
        <v>0</v>
      </c>
      <c r="Y301" s="8">
        <v>0</v>
      </c>
      <c r="Z301" s="48">
        <v>-15</v>
      </c>
      <c r="AA301" s="8" t="s">
        <v>78</v>
      </c>
      <c r="AB301" s="8">
        <v>4</v>
      </c>
      <c r="AC301" s="8">
        <v>0</v>
      </c>
      <c r="AD301" s="8"/>
      <c r="AE301" s="8">
        <v>1</v>
      </c>
      <c r="AF301" s="8">
        <v>0</v>
      </c>
      <c r="AG301" s="8">
        <v>360</v>
      </c>
      <c r="AH301" s="9">
        <v>46213</v>
      </c>
      <c r="AI301" s="47">
        <v>46213.333333333336</v>
      </c>
      <c r="AJ301" s="47">
        <v>46213.337500000001</v>
      </c>
      <c r="AK301" s="47">
        <v>46213.583333333336</v>
      </c>
      <c r="AL301" s="47">
        <v>46213.572916666664</v>
      </c>
      <c r="AO301" s="24" t="s">
        <v>8326</v>
      </c>
      <c r="AP301" s="24" t="s">
        <v>53</v>
      </c>
      <c r="AQ301" s="24" t="s">
        <v>49</v>
      </c>
      <c r="AR301" s="24" t="s">
        <v>64</v>
      </c>
      <c r="AS301" s="24" t="s">
        <v>57</v>
      </c>
      <c r="AT301" s="24" t="s">
        <v>52</v>
      </c>
      <c r="AU301" s="49">
        <v>46204</v>
      </c>
      <c r="AV301" s="24" t="s">
        <v>8378</v>
      </c>
      <c r="AW301" s="24" t="s">
        <v>8379</v>
      </c>
      <c r="AX301" s="24" t="s">
        <v>8380</v>
      </c>
      <c r="AY301" s="24">
        <v>5</v>
      </c>
    </row>
    <row r="302" spans="2:51">
      <c r="B302" s="8" t="s">
        <v>8326</v>
      </c>
      <c r="C302" s="8" t="s">
        <v>49</v>
      </c>
      <c r="D302" s="9">
        <v>46204</v>
      </c>
      <c r="E302" s="8" t="s">
        <v>52</v>
      </c>
      <c r="F302" s="8" t="s">
        <v>77</v>
      </c>
      <c r="G302" s="8" t="s">
        <v>79</v>
      </c>
      <c r="H302" s="8" t="s">
        <v>53</v>
      </c>
      <c r="I302" s="8" t="s">
        <v>8384</v>
      </c>
      <c r="J302" s="61">
        <v>0</v>
      </c>
      <c r="K302" s="8">
        <v>1</v>
      </c>
      <c r="L302" s="8">
        <v>4</v>
      </c>
      <c r="M302" s="8" t="s">
        <v>80</v>
      </c>
      <c r="N302" s="8" t="s">
        <v>8379</v>
      </c>
      <c r="O302" s="8" t="s">
        <v>8380</v>
      </c>
      <c r="P302" s="48">
        <v>2</v>
      </c>
      <c r="Q302" s="8" t="s">
        <v>58</v>
      </c>
      <c r="R302" s="8">
        <v>4</v>
      </c>
      <c r="S302" s="8">
        <v>0</v>
      </c>
      <c r="T302" s="8" t="b">
        <v>0</v>
      </c>
      <c r="U302" s="8">
        <v>180</v>
      </c>
      <c r="V302" s="8">
        <v>155</v>
      </c>
      <c r="W302" s="8">
        <v>75</v>
      </c>
      <c r="X302" s="8">
        <v>0</v>
      </c>
      <c r="Y302" s="8">
        <v>0</v>
      </c>
      <c r="Z302" s="48">
        <v>-23</v>
      </c>
      <c r="AA302" s="8" t="s">
        <v>78</v>
      </c>
      <c r="AB302" s="8">
        <v>4</v>
      </c>
      <c r="AC302" s="8">
        <v>0</v>
      </c>
      <c r="AD302" s="8"/>
      <c r="AE302" s="8">
        <v>1</v>
      </c>
      <c r="AF302" s="8">
        <v>0</v>
      </c>
      <c r="AG302" s="8">
        <v>180</v>
      </c>
      <c r="AH302" s="9">
        <v>46217</v>
      </c>
      <c r="AI302" s="47">
        <v>46217.333333333336</v>
      </c>
      <c r="AJ302" s="47">
        <v>46217.334722222222</v>
      </c>
      <c r="AK302" s="47">
        <v>46217.458333333336</v>
      </c>
      <c r="AL302" s="47">
        <v>46217.442361111112</v>
      </c>
      <c r="AO302" s="24" t="s">
        <v>8326</v>
      </c>
      <c r="AP302" s="24" t="s">
        <v>53</v>
      </c>
      <c r="AQ302" s="24" t="s">
        <v>49</v>
      </c>
      <c r="AR302" s="24" t="s">
        <v>77</v>
      </c>
      <c r="AS302" s="24" t="s">
        <v>79</v>
      </c>
      <c r="AT302" s="24" t="s">
        <v>52</v>
      </c>
      <c r="AU302" s="49">
        <v>46204</v>
      </c>
      <c r="AV302" s="24" t="s">
        <v>8378</v>
      </c>
      <c r="AW302" s="24" t="s">
        <v>8379</v>
      </c>
      <c r="AX302" s="24" t="s">
        <v>8380</v>
      </c>
      <c r="AY302" s="24">
        <v>6</v>
      </c>
    </row>
    <row r="303" spans="2:51">
      <c r="B303" s="8" t="s">
        <v>8326</v>
      </c>
      <c r="C303" s="8" t="s">
        <v>49</v>
      </c>
      <c r="D303" s="9">
        <v>46204</v>
      </c>
      <c r="E303" s="8" t="s">
        <v>52</v>
      </c>
      <c r="F303" s="8" t="s">
        <v>77</v>
      </c>
      <c r="G303" s="8" t="s">
        <v>79</v>
      </c>
      <c r="H303" s="8" t="s">
        <v>53</v>
      </c>
      <c r="I303" s="8" t="s">
        <v>8384</v>
      </c>
      <c r="J303" s="61">
        <v>0</v>
      </c>
      <c r="K303" s="8">
        <v>1</v>
      </c>
      <c r="L303" s="8">
        <v>4</v>
      </c>
      <c r="M303" s="8" t="s">
        <v>80</v>
      </c>
      <c r="N303" s="8" t="s">
        <v>8379</v>
      </c>
      <c r="O303" s="8" t="s">
        <v>8380</v>
      </c>
      <c r="P303" s="48">
        <v>9</v>
      </c>
      <c r="Q303" s="8" t="s">
        <v>58</v>
      </c>
      <c r="R303" s="8">
        <v>4</v>
      </c>
      <c r="S303" s="8">
        <v>0</v>
      </c>
      <c r="T303" s="8" t="b">
        <v>0</v>
      </c>
      <c r="U303" s="8">
        <v>480</v>
      </c>
      <c r="V303" s="8">
        <v>446</v>
      </c>
      <c r="W303" s="8">
        <v>323</v>
      </c>
      <c r="X303" s="8">
        <v>0</v>
      </c>
      <c r="Y303" s="8">
        <v>0</v>
      </c>
      <c r="Z303" s="48">
        <v>-25</v>
      </c>
      <c r="AA303" s="8" t="s">
        <v>78</v>
      </c>
      <c r="AB303" s="8">
        <v>4</v>
      </c>
      <c r="AC303" s="8">
        <v>0</v>
      </c>
      <c r="AD303" s="8"/>
      <c r="AE303" s="8">
        <v>1</v>
      </c>
      <c r="AF303" s="8">
        <v>0</v>
      </c>
      <c r="AG303" s="8">
        <v>480</v>
      </c>
      <c r="AH303" s="9">
        <v>46218</v>
      </c>
      <c r="AI303" s="47">
        <v>46218.354166666664</v>
      </c>
      <c r="AJ303" s="47">
        <v>46218.36041666667</v>
      </c>
      <c r="AK303" s="47">
        <v>46218.6875</v>
      </c>
      <c r="AL303" s="47">
        <v>46218.670138888891</v>
      </c>
      <c r="AO303" s="24" t="s">
        <v>8326</v>
      </c>
      <c r="AP303" s="24" t="s">
        <v>53</v>
      </c>
      <c r="AQ303" s="24" t="s">
        <v>49</v>
      </c>
      <c r="AR303" s="24" t="s">
        <v>50</v>
      </c>
      <c r="AS303" s="24" t="s">
        <v>63</v>
      </c>
      <c r="AT303" s="24" t="s">
        <v>52</v>
      </c>
      <c r="AU303" s="49">
        <v>46204</v>
      </c>
      <c r="AV303" s="24" t="s">
        <v>8378</v>
      </c>
      <c r="AW303" s="24" t="s">
        <v>8379</v>
      </c>
      <c r="AX303" s="24" t="s">
        <v>8380</v>
      </c>
      <c r="AY303" s="24">
        <v>0</v>
      </c>
    </row>
    <row r="304" spans="2:51">
      <c r="B304" s="8" t="s">
        <v>8326</v>
      </c>
      <c r="C304" s="8" t="s">
        <v>49</v>
      </c>
      <c r="D304" s="9">
        <v>46204</v>
      </c>
      <c r="E304" s="8" t="s">
        <v>52</v>
      </c>
      <c r="F304" s="8" t="s">
        <v>77</v>
      </c>
      <c r="G304" s="8" t="s">
        <v>79</v>
      </c>
      <c r="H304" s="8" t="s">
        <v>53</v>
      </c>
      <c r="I304" s="8" t="s">
        <v>8384</v>
      </c>
      <c r="J304" s="61">
        <v>0</v>
      </c>
      <c r="K304" s="8">
        <v>1</v>
      </c>
      <c r="L304" s="8">
        <v>4</v>
      </c>
      <c r="M304" s="8" t="s">
        <v>80</v>
      </c>
      <c r="N304" s="8" t="s">
        <v>8379</v>
      </c>
      <c r="O304" s="8" t="s">
        <v>8380</v>
      </c>
      <c r="P304" s="48">
        <v>9</v>
      </c>
      <c r="Q304" s="8" t="s">
        <v>58</v>
      </c>
      <c r="R304" s="8">
        <v>4</v>
      </c>
      <c r="S304" s="8">
        <v>0</v>
      </c>
      <c r="T304" s="8" t="b">
        <v>0</v>
      </c>
      <c r="U304" s="8">
        <v>210</v>
      </c>
      <c r="V304" s="8">
        <v>186</v>
      </c>
      <c r="W304" s="8">
        <v>124</v>
      </c>
      <c r="X304" s="8">
        <v>0</v>
      </c>
      <c r="Y304" s="8">
        <v>0</v>
      </c>
      <c r="Z304" s="48">
        <v>-15</v>
      </c>
      <c r="AA304" s="8" t="s">
        <v>78</v>
      </c>
      <c r="AB304" s="8">
        <v>4</v>
      </c>
      <c r="AC304" s="8">
        <v>0</v>
      </c>
      <c r="AD304" s="8"/>
      <c r="AE304" s="8">
        <v>1</v>
      </c>
      <c r="AF304" s="8">
        <v>0</v>
      </c>
      <c r="AG304" s="8">
        <v>210</v>
      </c>
      <c r="AH304" s="9">
        <v>46220</v>
      </c>
      <c r="AI304" s="47">
        <v>46220.333333333336</v>
      </c>
      <c r="AJ304" s="47">
        <v>46220.339583333334</v>
      </c>
      <c r="AK304" s="47">
        <v>46220.479166666664</v>
      </c>
      <c r="AL304" s="47">
        <v>46220.46875</v>
      </c>
      <c r="AO304" s="24" t="s">
        <v>8326</v>
      </c>
      <c r="AP304" s="24" t="s">
        <v>53</v>
      </c>
      <c r="AQ304" s="24" t="s">
        <v>49</v>
      </c>
      <c r="AR304" s="24" t="s">
        <v>64</v>
      </c>
      <c r="AS304" s="24" t="s">
        <v>54</v>
      </c>
      <c r="AT304" s="24" t="s">
        <v>52</v>
      </c>
      <c r="AU304" s="49">
        <v>46204</v>
      </c>
      <c r="AV304" s="24" t="s">
        <v>8378</v>
      </c>
      <c r="AW304" s="24" t="s">
        <v>8383</v>
      </c>
      <c r="AX304" s="24" t="s">
        <v>8380</v>
      </c>
      <c r="AY304" s="24">
        <v>0</v>
      </c>
    </row>
    <row r="305" spans="2:51">
      <c r="B305" s="8" t="s">
        <v>8326</v>
      </c>
      <c r="C305" s="8" t="s">
        <v>49</v>
      </c>
      <c r="D305" s="9">
        <v>46204</v>
      </c>
      <c r="E305" s="8" t="s">
        <v>52</v>
      </c>
      <c r="F305" s="8" t="s">
        <v>77</v>
      </c>
      <c r="G305" s="8" t="s">
        <v>79</v>
      </c>
      <c r="H305" s="8" t="s">
        <v>53</v>
      </c>
      <c r="I305" s="8" t="s">
        <v>8384</v>
      </c>
      <c r="J305" s="61">
        <v>0</v>
      </c>
      <c r="K305" s="8">
        <v>1</v>
      </c>
      <c r="L305" s="8">
        <v>4</v>
      </c>
      <c r="M305" s="8" t="s">
        <v>80</v>
      </c>
      <c r="N305" s="8" t="s">
        <v>8379</v>
      </c>
      <c r="O305" s="8" t="s">
        <v>8380</v>
      </c>
      <c r="P305" s="48">
        <v>3</v>
      </c>
      <c r="Q305" s="8" t="s">
        <v>58</v>
      </c>
      <c r="R305" s="8">
        <v>4</v>
      </c>
      <c r="S305" s="8">
        <v>0</v>
      </c>
      <c r="T305" s="8" t="b">
        <v>0</v>
      </c>
      <c r="U305" s="8">
        <v>210</v>
      </c>
      <c r="V305" s="8">
        <v>183</v>
      </c>
      <c r="W305" s="8">
        <v>118</v>
      </c>
      <c r="X305" s="8">
        <v>0</v>
      </c>
      <c r="Y305" s="8">
        <v>0</v>
      </c>
      <c r="Z305" s="48">
        <v>-24</v>
      </c>
      <c r="AA305" s="8" t="s">
        <v>78</v>
      </c>
      <c r="AB305" s="8">
        <v>4</v>
      </c>
      <c r="AC305" s="8">
        <v>0</v>
      </c>
      <c r="AD305" s="8"/>
      <c r="AE305" s="8">
        <v>1</v>
      </c>
      <c r="AF305" s="8">
        <v>0</v>
      </c>
      <c r="AG305" s="8">
        <v>210</v>
      </c>
      <c r="AH305" s="9">
        <v>46222</v>
      </c>
      <c r="AI305" s="47">
        <v>46222.333333333336</v>
      </c>
      <c r="AJ305" s="47">
        <v>46222.335416666669</v>
      </c>
      <c r="AK305" s="47">
        <v>46222.479166666664</v>
      </c>
      <c r="AL305" s="47">
        <v>46222.462500000001</v>
      </c>
      <c r="AO305" s="24" t="s">
        <v>8326</v>
      </c>
      <c r="AP305" s="24" t="s">
        <v>53</v>
      </c>
      <c r="AQ305" s="24" t="s">
        <v>49</v>
      </c>
      <c r="AR305" s="24" t="s">
        <v>50</v>
      </c>
      <c r="AS305" s="24" t="s">
        <v>59</v>
      </c>
      <c r="AT305" s="24" t="s">
        <v>52</v>
      </c>
      <c r="AU305" s="49">
        <v>46204</v>
      </c>
      <c r="AV305" s="24" t="s">
        <v>8378</v>
      </c>
      <c r="AW305" s="24" t="s">
        <v>8383</v>
      </c>
      <c r="AX305" s="24" t="s">
        <v>8380</v>
      </c>
      <c r="AY305" s="24">
        <v>0</v>
      </c>
    </row>
    <row r="306" spans="2:51">
      <c r="B306" s="8" t="s">
        <v>8326</v>
      </c>
      <c r="C306" s="8" t="s">
        <v>49</v>
      </c>
      <c r="D306" s="9">
        <v>46204</v>
      </c>
      <c r="E306" s="8" t="s">
        <v>52</v>
      </c>
      <c r="F306" s="8" t="s">
        <v>77</v>
      </c>
      <c r="G306" s="8" t="s">
        <v>79</v>
      </c>
      <c r="H306" s="8" t="s">
        <v>53</v>
      </c>
      <c r="I306" s="8" t="s">
        <v>8384</v>
      </c>
      <c r="J306" s="61">
        <v>0</v>
      </c>
      <c r="K306" s="8">
        <v>1</v>
      </c>
      <c r="L306" s="8">
        <v>4</v>
      </c>
      <c r="M306" s="8" t="s">
        <v>80</v>
      </c>
      <c r="N306" s="8" t="s">
        <v>8379</v>
      </c>
      <c r="O306" s="8" t="s">
        <v>8380</v>
      </c>
      <c r="P306" s="48">
        <v>9</v>
      </c>
      <c r="Q306" s="8" t="s">
        <v>58</v>
      </c>
      <c r="R306" s="8">
        <v>4</v>
      </c>
      <c r="S306" s="8">
        <v>0</v>
      </c>
      <c r="T306" s="8" t="b">
        <v>0</v>
      </c>
      <c r="U306" s="8">
        <v>300</v>
      </c>
      <c r="V306" s="8">
        <v>276</v>
      </c>
      <c r="W306" s="8">
        <v>180</v>
      </c>
      <c r="X306" s="8">
        <v>0</v>
      </c>
      <c r="Y306" s="8">
        <v>0</v>
      </c>
      <c r="Z306" s="48">
        <v>-15</v>
      </c>
      <c r="AA306" s="8" t="s">
        <v>78</v>
      </c>
      <c r="AB306" s="8">
        <v>4</v>
      </c>
      <c r="AC306" s="8">
        <v>0</v>
      </c>
      <c r="AD306" s="8"/>
      <c r="AE306" s="8">
        <v>1</v>
      </c>
      <c r="AF306" s="8">
        <v>0</v>
      </c>
      <c r="AG306" s="8">
        <v>300</v>
      </c>
      <c r="AH306" s="9">
        <v>46224</v>
      </c>
      <c r="AI306" s="47">
        <v>46224.5625</v>
      </c>
      <c r="AJ306" s="47">
        <v>46224.568749999999</v>
      </c>
      <c r="AK306" s="47">
        <v>46224.770833333336</v>
      </c>
      <c r="AL306" s="47">
        <v>46224.760416666664</v>
      </c>
      <c r="AO306" s="24" t="s">
        <v>8326</v>
      </c>
      <c r="AP306" s="24" t="s">
        <v>53</v>
      </c>
      <c r="AQ306" s="24" t="s">
        <v>49</v>
      </c>
      <c r="AR306" s="24" t="s">
        <v>50</v>
      </c>
      <c r="AS306" s="24" t="s">
        <v>54</v>
      </c>
      <c r="AT306" s="24" t="s">
        <v>52</v>
      </c>
      <c r="AU306" s="49">
        <v>46204</v>
      </c>
      <c r="AV306" s="24" t="s">
        <v>8378</v>
      </c>
      <c r="AW306" s="24" t="s">
        <v>8383</v>
      </c>
      <c r="AX306" s="24" t="s">
        <v>8380</v>
      </c>
      <c r="AY306" s="24">
        <v>0</v>
      </c>
    </row>
    <row r="307" spans="2:51">
      <c r="B307" s="8" t="s">
        <v>8326</v>
      </c>
      <c r="C307" s="8" t="s">
        <v>49</v>
      </c>
      <c r="D307" s="9">
        <v>46204</v>
      </c>
      <c r="E307" s="8" t="s">
        <v>52</v>
      </c>
      <c r="F307" s="8" t="s">
        <v>77</v>
      </c>
      <c r="G307" s="8" t="s">
        <v>79</v>
      </c>
      <c r="H307" s="8" t="s">
        <v>53</v>
      </c>
      <c r="I307" s="8" t="s">
        <v>8384</v>
      </c>
      <c r="J307" s="61">
        <v>0</v>
      </c>
      <c r="K307" s="8">
        <v>1</v>
      </c>
      <c r="L307" s="8">
        <v>4</v>
      </c>
      <c r="M307" s="8" t="s">
        <v>80</v>
      </c>
      <c r="N307" s="8" t="s">
        <v>8379</v>
      </c>
      <c r="O307" s="8" t="s">
        <v>8380</v>
      </c>
      <c r="P307" s="48">
        <v>6</v>
      </c>
      <c r="Q307" s="8" t="s">
        <v>58</v>
      </c>
      <c r="R307" s="8">
        <v>4</v>
      </c>
      <c r="S307" s="8">
        <v>0</v>
      </c>
      <c r="T307" s="8" t="b">
        <v>0</v>
      </c>
      <c r="U307" s="8">
        <v>180</v>
      </c>
      <c r="V307" s="8">
        <v>150</v>
      </c>
      <c r="W307" s="8">
        <v>94</v>
      </c>
      <c r="X307" s="8">
        <v>0</v>
      </c>
      <c r="Y307" s="8">
        <v>0</v>
      </c>
      <c r="Z307" s="48">
        <v>-24</v>
      </c>
      <c r="AA307" s="8" t="s">
        <v>78</v>
      </c>
      <c r="AB307" s="8">
        <v>4</v>
      </c>
      <c r="AC307" s="8">
        <v>0</v>
      </c>
      <c r="AD307" s="8"/>
      <c r="AE307" s="8">
        <v>1</v>
      </c>
      <c r="AF307" s="8">
        <v>0</v>
      </c>
      <c r="AG307" s="8">
        <v>180</v>
      </c>
      <c r="AH307" s="9">
        <v>46225</v>
      </c>
      <c r="AI307" s="47">
        <v>46225.5625</v>
      </c>
      <c r="AJ307" s="47">
        <v>46225.566666666666</v>
      </c>
      <c r="AK307" s="47">
        <v>46225.6875</v>
      </c>
      <c r="AL307" s="47">
        <v>46225.67083333333</v>
      </c>
      <c r="AO307" s="24" t="s">
        <v>8326</v>
      </c>
      <c r="AP307" s="24" t="s">
        <v>53</v>
      </c>
      <c r="AQ307" s="24" t="s">
        <v>49</v>
      </c>
      <c r="AR307" s="24" t="s">
        <v>50</v>
      </c>
      <c r="AS307" s="24" t="s">
        <v>63</v>
      </c>
      <c r="AT307" s="24" t="s">
        <v>52</v>
      </c>
      <c r="AU307" s="49">
        <v>46204</v>
      </c>
      <c r="AV307" s="24" t="s">
        <v>8378</v>
      </c>
      <c r="AW307" s="24" t="s">
        <v>8383</v>
      </c>
      <c r="AX307" s="24" t="s">
        <v>8380</v>
      </c>
      <c r="AY307" s="24">
        <v>0</v>
      </c>
    </row>
    <row r="308" spans="2:51">
      <c r="B308" s="8" t="s">
        <v>8326</v>
      </c>
      <c r="C308" s="8" t="s">
        <v>49</v>
      </c>
      <c r="D308" s="9">
        <v>46204</v>
      </c>
      <c r="E308" s="8" t="s">
        <v>52</v>
      </c>
      <c r="F308" s="8" t="s">
        <v>77</v>
      </c>
      <c r="G308" s="8" t="s">
        <v>79</v>
      </c>
      <c r="H308" s="8" t="s">
        <v>53</v>
      </c>
      <c r="I308" s="8" t="s">
        <v>8384</v>
      </c>
      <c r="J308" s="61">
        <v>0</v>
      </c>
      <c r="K308" s="8">
        <v>1</v>
      </c>
      <c r="L308" s="8">
        <v>4</v>
      </c>
      <c r="M308" s="8" t="s">
        <v>80</v>
      </c>
      <c r="N308" s="8" t="s">
        <v>8379</v>
      </c>
      <c r="O308" s="8" t="s">
        <v>8380</v>
      </c>
      <c r="P308" s="48">
        <v>10</v>
      </c>
      <c r="Q308" s="8" t="s">
        <v>58</v>
      </c>
      <c r="R308" s="8">
        <v>4</v>
      </c>
      <c r="S308" s="8">
        <v>0</v>
      </c>
      <c r="T308" s="8" t="b">
        <v>0</v>
      </c>
      <c r="U308" s="8">
        <v>270</v>
      </c>
      <c r="V308" s="8">
        <v>230</v>
      </c>
      <c r="W308" s="8">
        <v>165</v>
      </c>
      <c r="X308" s="8">
        <v>0</v>
      </c>
      <c r="Y308" s="8">
        <v>0</v>
      </c>
      <c r="Z308" s="48">
        <v>-30</v>
      </c>
      <c r="AA308" s="8" t="s">
        <v>78</v>
      </c>
      <c r="AB308" s="8">
        <v>4</v>
      </c>
      <c r="AC308" s="8">
        <v>0</v>
      </c>
      <c r="AD308" s="8"/>
      <c r="AE308" s="8">
        <v>1</v>
      </c>
      <c r="AF308" s="8">
        <v>0</v>
      </c>
      <c r="AG308" s="8">
        <v>270</v>
      </c>
      <c r="AH308" s="9">
        <v>46226</v>
      </c>
      <c r="AI308" s="47">
        <v>46226.541666666664</v>
      </c>
      <c r="AJ308" s="47">
        <v>46226.548611111109</v>
      </c>
      <c r="AK308" s="47">
        <v>46226.729166666664</v>
      </c>
      <c r="AL308" s="47">
        <v>46226.708333333336</v>
      </c>
      <c r="AO308" s="24" t="s">
        <v>8326</v>
      </c>
      <c r="AP308" s="24" t="s">
        <v>53</v>
      </c>
      <c r="AQ308" s="24" t="s">
        <v>49</v>
      </c>
      <c r="AR308" s="24" t="s">
        <v>50</v>
      </c>
      <c r="AS308" s="24" t="s">
        <v>61</v>
      </c>
      <c r="AT308" s="24" t="s">
        <v>52</v>
      </c>
      <c r="AU308" s="49">
        <v>46204</v>
      </c>
      <c r="AV308" s="24" t="s">
        <v>8378</v>
      </c>
      <c r="AW308" s="24" t="s">
        <v>8383</v>
      </c>
      <c r="AX308" s="24" t="s">
        <v>8380</v>
      </c>
      <c r="AY308" s="24">
        <v>0</v>
      </c>
    </row>
    <row r="309" spans="2:51">
      <c r="B309" s="8" t="s">
        <v>8326</v>
      </c>
      <c r="C309" s="8" t="s">
        <v>49</v>
      </c>
      <c r="D309" s="9">
        <v>46204</v>
      </c>
      <c r="E309" s="8" t="s">
        <v>52</v>
      </c>
      <c r="F309" s="8" t="s">
        <v>77</v>
      </c>
      <c r="G309" s="8" t="s">
        <v>79</v>
      </c>
      <c r="H309" s="8" t="s">
        <v>53</v>
      </c>
      <c r="I309" s="8" t="s">
        <v>8384</v>
      </c>
      <c r="J309" s="61">
        <v>0</v>
      </c>
      <c r="K309" s="8">
        <v>1</v>
      </c>
      <c r="L309" s="8">
        <v>4</v>
      </c>
      <c r="M309" s="8" t="s">
        <v>80</v>
      </c>
      <c r="N309" s="8" t="s">
        <v>8379</v>
      </c>
      <c r="O309" s="8" t="s">
        <v>8380</v>
      </c>
      <c r="P309" s="48">
        <v>2</v>
      </c>
      <c r="Q309" s="8" t="s">
        <v>58</v>
      </c>
      <c r="R309" s="8">
        <v>4</v>
      </c>
      <c r="S309" s="8">
        <v>0</v>
      </c>
      <c r="T309" s="8" t="b">
        <v>0</v>
      </c>
      <c r="U309" s="8">
        <v>480</v>
      </c>
      <c r="V309" s="8">
        <v>433</v>
      </c>
      <c r="W309" s="8">
        <v>323</v>
      </c>
      <c r="X309" s="8">
        <v>0</v>
      </c>
      <c r="Y309" s="8">
        <v>0</v>
      </c>
      <c r="Z309" s="48">
        <v>-45</v>
      </c>
      <c r="AA309" s="8" t="s">
        <v>78</v>
      </c>
      <c r="AB309" s="8">
        <v>4</v>
      </c>
      <c r="AC309" s="8">
        <v>0</v>
      </c>
      <c r="AD309" s="8"/>
      <c r="AE309" s="8">
        <v>1</v>
      </c>
      <c r="AF309" s="8">
        <v>0</v>
      </c>
      <c r="AG309" s="8">
        <v>480</v>
      </c>
      <c r="AH309" s="9">
        <v>46227</v>
      </c>
      <c r="AI309" s="47">
        <v>46227.354166666664</v>
      </c>
      <c r="AJ309" s="47">
        <v>46227.355555555558</v>
      </c>
      <c r="AK309" s="47">
        <v>46227.6875</v>
      </c>
      <c r="AL309" s="47">
        <v>46227.65625</v>
      </c>
      <c r="AO309" s="24" t="s">
        <v>8326</v>
      </c>
      <c r="AP309" s="24" t="s">
        <v>53</v>
      </c>
      <c r="AQ309" s="24" t="s">
        <v>49</v>
      </c>
      <c r="AR309" s="24" t="s">
        <v>50</v>
      </c>
      <c r="AS309" s="24" t="s">
        <v>57</v>
      </c>
      <c r="AT309" s="24" t="s">
        <v>52</v>
      </c>
      <c r="AU309" s="49">
        <v>46204</v>
      </c>
      <c r="AV309" s="24" t="s">
        <v>8378</v>
      </c>
      <c r="AW309" s="24" t="s">
        <v>8383</v>
      </c>
      <c r="AX309" s="24" t="s">
        <v>8380</v>
      </c>
      <c r="AY309" s="24">
        <v>0</v>
      </c>
    </row>
    <row r="310" spans="2:51">
      <c r="B310" s="8" t="s">
        <v>8326</v>
      </c>
      <c r="C310" s="8" t="s">
        <v>49</v>
      </c>
      <c r="D310" s="9">
        <v>46204</v>
      </c>
      <c r="E310" s="8" t="s">
        <v>52</v>
      </c>
      <c r="F310" s="8" t="s">
        <v>77</v>
      </c>
      <c r="G310" s="8" t="s">
        <v>79</v>
      </c>
      <c r="H310" s="8" t="s">
        <v>53</v>
      </c>
      <c r="I310" s="8" t="s">
        <v>8384</v>
      </c>
      <c r="J310" s="61">
        <v>0</v>
      </c>
      <c r="K310" s="8">
        <v>1</v>
      </c>
      <c r="L310" s="8">
        <v>4</v>
      </c>
      <c r="M310" s="8" t="s">
        <v>80</v>
      </c>
      <c r="N310" s="8" t="s">
        <v>8379</v>
      </c>
      <c r="O310" s="8" t="s">
        <v>8380</v>
      </c>
      <c r="P310" s="48">
        <v>10</v>
      </c>
      <c r="Q310" s="8" t="s">
        <v>58</v>
      </c>
      <c r="R310" s="8">
        <v>4</v>
      </c>
      <c r="S310" s="8">
        <v>0</v>
      </c>
      <c r="T310" s="8" t="b">
        <v>0</v>
      </c>
      <c r="U310" s="8">
        <v>480</v>
      </c>
      <c r="V310" s="8">
        <v>447</v>
      </c>
      <c r="W310" s="8">
        <v>326</v>
      </c>
      <c r="X310" s="8">
        <v>0</v>
      </c>
      <c r="Y310" s="8">
        <v>0</v>
      </c>
      <c r="Z310" s="48">
        <v>-23</v>
      </c>
      <c r="AA310" s="8" t="s">
        <v>78</v>
      </c>
      <c r="AB310" s="8">
        <v>4</v>
      </c>
      <c r="AC310" s="8">
        <v>0</v>
      </c>
      <c r="AD310" s="8"/>
      <c r="AE310" s="8">
        <v>1</v>
      </c>
      <c r="AF310" s="8">
        <v>0</v>
      </c>
      <c r="AG310" s="8">
        <v>480</v>
      </c>
      <c r="AH310" s="9">
        <v>46228</v>
      </c>
      <c r="AI310" s="47">
        <v>46228.333333333336</v>
      </c>
      <c r="AJ310" s="47">
        <v>46228.340277777781</v>
      </c>
      <c r="AK310" s="47">
        <v>46228.666666666664</v>
      </c>
      <c r="AL310" s="47">
        <v>46228.650694444441</v>
      </c>
      <c r="AO310" s="24" t="s">
        <v>8326</v>
      </c>
      <c r="AP310" s="24" t="s">
        <v>53</v>
      </c>
      <c r="AQ310" s="24" t="s">
        <v>49</v>
      </c>
      <c r="AR310" s="24" t="s">
        <v>77</v>
      </c>
      <c r="AS310" s="24" t="s">
        <v>79</v>
      </c>
      <c r="AT310" s="24" t="s">
        <v>52</v>
      </c>
      <c r="AU310" s="49">
        <v>46204</v>
      </c>
      <c r="AV310" s="24" t="s">
        <v>8378</v>
      </c>
      <c r="AW310" s="24" t="s">
        <v>8383</v>
      </c>
      <c r="AX310" s="24" t="s">
        <v>8380</v>
      </c>
      <c r="AY310" s="24">
        <v>0</v>
      </c>
    </row>
    <row r="311" spans="2:51">
      <c r="B311" s="8" t="s">
        <v>8326</v>
      </c>
      <c r="C311" s="8" t="s">
        <v>49</v>
      </c>
      <c r="D311" s="9">
        <v>46204</v>
      </c>
      <c r="E311" s="8" t="s">
        <v>52</v>
      </c>
      <c r="F311" s="8" t="s">
        <v>77</v>
      </c>
      <c r="G311" s="8" t="s">
        <v>79</v>
      </c>
      <c r="H311" s="8" t="s">
        <v>53</v>
      </c>
      <c r="I311" s="8" t="s">
        <v>8378</v>
      </c>
      <c r="J311" s="61">
        <v>0</v>
      </c>
      <c r="K311" s="8">
        <v>1</v>
      </c>
      <c r="L311" s="8">
        <v>4</v>
      </c>
      <c r="M311" s="8" t="s">
        <v>80</v>
      </c>
      <c r="N311" s="8" t="s">
        <v>8379</v>
      </c>
      <c r="O311" s="8" t="s">
        <v>8380</v>
      </c>
      <c r="P311" s="48">
        <v>12</v>
      </c>
      <c r="Q311" s="8" t="s">
        <v>58</v>
      </c>
      <c r="R311" s="8">
        <v>4</v>
      </c>
      <c r="S311" s="8">
        <v>0</v>
      </c>
      <c r="T311" s="8" t="b">
        <v>0</v>
      </c>
      <c r="U311" s="8">
        <v>540</v>
      </c>
      <c r="V311" s="8">
        <v>507</v>
      </c>
      <c r="W311" s="8">
        <v>415</v>
      </c>
      <c r="X311" s="8">
        <v>0</v>
      </c>
      <c r="Y311" s="8">
        <v>0</v>
      </c>
      <c r="Z311" s="48">
        <v>-21</v>
      </c>
      <c r="AA311" s="8" t="s">
        <v>78</v>
      </c>
      <c r="AB311" s="8">
        <v>4</v>
      </c>
      <c r="AC311" s="8">
        <v>0</v>
      </c>
      <c r="AD311" s="8"/>
      <c r="AE311" s="8">
        <v>1</v>
      </c>
      <c r="AF311" s="8">
        <v>0</v>
      </c>
      <c r="AG311" s="8">
        <v>540</v>
      </c>
      <c r="AH311" s="9">
        <v>46230</v>
      </c>
      <c r="AI311" s="47">
        <v>46230.375</v>
      </c>
      <c r="AJ311" s="47">
        <v>46230.383333333331</v>
      </c>
      <c r="AK311" s="47">
        <v>46230.75</v>
      </c>
      <c r="AL311" s="47">
        <v>46230.73541666667</v>
      </c>
      <c r="AO311" s="24" t="s">
        <v>8326</v>
      </c>
      <c r="AP311" s="24" t="s">
        <v>53</v>
      </c>
      <c r="AQ311" s="24" t="s">
        <v>49</v>
      </c>
      <c r="AR311" s="24" t="s">
        <v>64</v>
      </c>
      <c r="AS311" s="24" t="s">
        <v>59</v>
      </c>
      <c r="AT311" s="24" t="s">
        <v>52</v>
      </c>
      <c r="AU311" s="49">
        <v>46204</v>
      </c>
      <c r="AV311" s="24" t="s">
        <v>8378</v>
      </c>
      <c r="AW311" s="24" t="s">
        <v>8383</v>
      </c>
      <c r="AX311" s="24" t="s">
        <v>8380</v>
      </c>
      <c r="AY311" s="24">
        <v>0</v>
      </c>
    </row>
    <row r="312" spans="2:51">
      <c r="B312" s="8" t="s">
        <v>8326</v>
      </c>
      <c r="C312" s="8" t="s">
        <v>49</v>
      </c>
      <c r="D312" s="9">
        <v>46204</v>
      </c>
      <c r="E312" s="8" t="s">
        <v>52</v>
      </c>
      <c r="F312" s="8" t="s">
        <v>77</v>
      </c>
      <c r="G312" s="8" t="s">
        <v>79</v>
      </c>
      <c r="H312" s="8" t="s">
        <v>53</v>
      </c>
      <c r="I312" s="8" t="s">
        <v>8384</v>
      </c>
      <c r="J312" s="61">
        <v>0</v>
      </c>
      <c r="K312" s="8">
        <v>1</v>
      </c>
      <c r="L312" s="8">
        <v>4</v>
      </c>
      <c r="M312" s="8" t="s">
        <v>80</v>
      </c>
      <c r="N312" s="8" t="s">
        <v>8379</v>
      </c>
      <c r="O312" s="8" t="s">
        <v>8380</v>
      </c>
      <c r="P312" s="48">
        <v>4</v>
      </c>
      <c r="Q312" s="8" t="s">
        <v>58</v>
      </c>
      <c r="R312" s="8">
        <v>4</v>
      </c>
      <c r="S312" s="8">
        <v>0</v>
      </c>
      <c r="T312" s="8" t="b">
        <v>0</v>
      </c>
      <c r="U312" s="8">
        <v>180</v>
      </c>
      <c r="V312" s="8">
        <v>164</v>
      </c>
      <c r="W312" s="8">
        <v>92</v>
      </c>
      <c r="X312" s="8">
        <v>0</v>
      </c>
      <c r="Y312" s="8">
        <v>0</v>
      </c>
      <c r="Z312" s="48">
        <v>-12</v>
      </c>
      <c r="AA312" s="8" t="s">
        <v>78</v>
      </c>
      <c r="AB312" s="8">
        <v>4</v>
      </c>
      <c r="AC312" s="8">
        <v>0</v>
      </c>
      <c r="AD312" s="8"/>
      <c r="AE312" s="8">
        <v>1</v>
      </c>
      <c r="AF312" s="8">
        <v>0</v>
      </c>
      <c r="AG312" s="8">
        <v>180</v>
      </c>
      <c r="AH312" s="9">
        <v>46231</v>
      </c>
      <c r="AI312" s="47">
        <v>46231.5625</v>
      </c>
      <c r="AJ312" s="47">
        <v>46231.56527777778</v>
      </c>
      <c r="AK312" s="47">
        <v>46231.6875</v>
      </c>
      <c r="AL312" s="47">
        <v>46231.679166666669</v>
      </c>
      <c r="AO312" s="24" t="s">
        <v>8326</v>
      </c>
      <c r="AP312" s="24" t="s">
        <v>53</v>
      </c>
      <c r="AQ312" s="24" t="s">
        <v>49</v>
      </c>
      <c r="AR312" s="24" t="s">
        <v>64</v>
      </c>
      <c r="AS312" s="24" t="s">
        <v>67</v>
      </c>
      <c r="AT312" s="24" t="s">
        <v>52</v>
      </c>
      <c r="AU312" s="49">
        <v>46204</v>
      </c>
      <c r="AV312" s="24" t="s">
        <v>8378</v>
      </c>
      <c r="AW312" s="24" t="s">
        <v>8383</v>
      </c>
      <c r="AX312" s="24" t="s">
        <v>8380</v>
      </c>
      <c r="AY312" s="24">
        <v>0</v>
      </c>
    </row>
    <row r="313" spans="2:51">
      <c r="B313" s="8" t="s">
        <v>8326</v>
      </c>
      <c r="C313" s="8" t="s">
        <v>49</v>
      </c>
      <c r="D313" s="9">
        <v>46204</v>
      </c>
      <c r="E313" s="8" t="s">
        <v>52</v>
      </c>
      <c r="F313" s="8" t="s">
        <v>77</v>
      </c>
      <c r="G313" s="8" t="s">
        <v>79</v>
      </c>
      <c r="H313" s="8" t="s">
        <v>53</v>
      </c>
      <c r="I313" s="8" t="s">
        <v>8384</v>
      </c>
      <c r="J313" s="61">
        <v>0</v>
      </c>
      <c r="K313" s="8">
        <v>1</v>
      </c>
      <c r="L313" s="8">
        <v>4</v>
      </c>
      <c r="M313" s="8" t="s">
        <v>80</v>
      </c>
      <c r="N313" s="8" t="s">
        <v>8379</v>
      </c>
      <c r="O313" s="8" t="s">
        <v>8380</v>
      </c>
      <c r="P313" s="48">
        <v>4</v>
      </c>
      <c r="Q313" s="8" t="s">
        <v>58</v>
      </c>
      <c r="R313" s="8">
        <v>4</v>
      </c>
      <c r="S313" s="8">
        <v>0</v>
      </c>
      <c r="T313" s="8" t="b">
        <v>0</v>
      </c>
      <c r="U313" s="8">
        <v>240</v>
      </c>
      <c r="V313" s="8">
        <v>212</v>
      </c>
      <c r="W313" s="8">
        <v>130</v>
      </c>
      <c r="X313" s="8">
        <v>0</v>
      </c>
      <c r="Y313" s="8">
        <v>0</v>
      </c>
      <c r="Z313" s="48">
        <v>-24</v>
      </c>
      <c r="AA313" s="8" t="s">
        <v>78</v>
      </c>
      <c r="AB313" s="8">
        <v>4</v>
      </c>
      <c r="AC313" s="8">
        <v>0</v>
      </c>
      <c r="AD313" s="8"/>
      <c r="AE313" s="8">
        <v>1</v>
      </c>
      <c r="AF313" s="8">
        <v>0</v>
      </c>
      <c r="AG313" s="8">
        <v>240</v>
      </c>
      <c r="AH313" s="9">
        <v>46232</v>
      </c>
      <c r="AI313" s="47">
        <v>46232.541666666664</v>
      </c>
      <c r="AJ313" s="47">
        <v>46232.544444444444</v>
      </c>
      <c r="AK313" s="47">
        <v>46232.708333333336</v>
      </c>
      <c r="AL313" s="47">
        <v>46232.691666666666</v>
      </c>
      <c r="AO313" s="24" t="s">
        <v>8326</v>
      </c>
      <c r="AP313" s="24" t="s">
        <v>53</v>
      </c>
      <c r="AQ313" s="24" t="s">
        <v>49</v>
      </c>
      <c r="AR313" s="24" t="s">
        <v>64</v>
      </c>
      <c r="AS313" s="24" t="s">
        <v>62</v>
      </c>
      <c r="AT313" s="24" t="s">
        <v>52</v>
      </c>
      <c r="AU313" s="49">
        <v>46204</v>
      </c>
      <c r="AV313" s="24" t="s">
        <v>8378</v>
      </c>
      <c r="AW313" s="24" t="s">
        <v>8383</v>
      </c>
      <c r="AX313" s="24" t="s">
        <v>8380</v>
      </c>
      <c r="AY313" s="24">
        <v>0</v>
      </c>
    </row>
    <row r="314" spans="2:51">
      <c r="B314" s="8" t="s">
        <v>8326</v>
      </c>
      <c r="C314" s="8" t="s">
        <v>49</v>
      </c>
      <c r="D314" s="9">
        <v>46204</v>
      </c>
      <c r="E314" s="8" t="s">
        <v>52</v>
      </c>
      <c r="F314" s="8" t="s">
        <v>77</v>
      </c>
      <c r="G314" s="8" t="s">
        <v>79</v>
      </c>
      <c r="H314" s="8" t="s">
        <v>53</v>
      </c>
      <c r="I314" s="8" t="s">
        <v>8384</v>
      </c>
      <c r="J314" s="61">
        <v>0</v>
      </c>
      <c r="K314" s="8">
        <v>1</v>
      </c>
      <c r="L314" s="8">
        <v>4</v>
      </c>
      <c r="M314" s="8" t="s">
        <v>80</v>
      </c>
      <c r="N314" s="8" t="s">
        <v>8379</v>
      </c>
      <c r="O314" s="8" t="s">
        <v>8380</v>
      </c>
      <c r="P314" s="48">
        <v>10</v>
      </c>
      <c r="Q314" s="8" t="s">
        <v>58</v>
      </c>
      <c r="R314" s="8">
        <v>4</v>
      </c>
      <c r="S314" s="8">
        <v>0</v>
      </c>
      <c r="T314" s="8" t="b">
        <v>0</v>
      </c>
      <c r="U314" s="8">
        <v>210</v>
      </c>
      <c r="V314" s="8">
        <v>178</v>
      </c>
      <c r="W314" s="8">
        <v>79</v>
      </c>
      <c r="X314" s="8">
        <v>0</v>
      </c>
      <c r="Y314" s="8">
        <v>0</v>
      </c>
      <c r="Z314" s="48">
        <v>-22</v>
      </c>
      <c r="AA314" s="8" t="s">
        <v>78</v>
      </c>
      <c r="AB314" s="8">
        <v>4</v>
      </c>
      <c r="AC314" s="8">
        <v>0</v>
      </c>
      <c r="AD314" s="8"/>
      <c r="AE314" s="8">
        <v>1</v>
      </c>
      <c r="AF314" s="8">
        <v>0</v>
      </c>
      <c r="AG314" s="8">
        <v>210</v>
      </c>
      <c r="AH314" s="9">
        <v>46233</v>
      </c>
      <c r="AI314" s="47">
        <v>46233.541666666664</v>
      </c>
      <c r="AJ314" s="47">
        <v>46233.548611111109</v>
      </c>
      <c r="AK314" s="47">
        <v>46233.6875</v>
      </c>
      <c r="AL314" s="47">
        <v>46233.672222222223</v>
      </c>
      <c r="AO314" s="24" t="s">
        <v>8326</v>
      </c>
      <c r="AP314" s="24" t="s">
        <v>53</v>
      </c>
      <c r="AQ314" s="24" t="s">
        <v>49</v>
      </c>
      <c r="AR314" s="24" t="s">
        <v>64</v>
      </c>
      <c r="AS314" s="24" t="s">
        <v>57</v>
      </c>
      <c r="AT314" s="24" t="s">
        <v>52</v>
      </c>
      <c r="AU314" s="49">
        <v>46204</v>
      </c>
      <c r="AV314" s="24" t="s">
        <v>8378</v>
      </c>
      <c r="AW314" s="24" t="s">
        <v>8383</v>
      </c>
      <c r="AX314" s="24" t="s">
        <v>8380</v>
      </c>
      <c r="AY314" s="24">
        <v>0</v>
      </c>
    </row>
    <row r="315" spans="2:51">
      <c r="B315" s="8" t="s">
        <v>8326</v>
      </c>
      <c r="C315" s="8" t="s">
        <v>49</v>
      </c>
      <c r="D315" s="9">
        <v>46204</v>
      </c>
      <c r="E315" s="8" t="s">
        <v>52</v>
      </c>
      <c r="F315" s="8" t="s">
        <v>77</v>
      </c>
      <c r="G315" s="8" t="s">
        <v>79</v>
      </c>
      <c r="H315" s="8" t="s">
        <v>53</v>
      </c>
      <c r="I315" s="8" t="s">
        <v>8384</v>
      </c>
      <c r="J315" s="61">
        <v>0</v>
      </c>
      <c r="K315" s="8">
        <v>1</v>
      </c>
      <c r="L315" s="8">
        <v>4</v>
      </c>
      <c r="M315" s="8" t="s">
        <v>80</v>
      </c>
      <c r="N315" s="8" t="s">
        <v>8379</v>
      </c>
      <c r="O315" s="8" t="s">
        <v>8380</v>
      </c>
      <c r="P315" s="48">
        <v>2</v>
      </c>
      <c r="Q315" s="8" t="s">
        <v>58</v>
      </c>
      <c r="R315" s="8">
        <v>4</v>
      </c>
      <c r="S315" s="8">
        <v>0</v>
      </c>
      <c r="T315" s="8" t="b">
        <v>0</v>
      </c>
      <c r="U315" s="8">
        <v>270</v>
      </c>
      <c r="V315" s="8">
        <v>233</v>
      </c>
      <c r="W315" s="8">
        <v>143</v>
      </c>
      <c r="X315" s="8">
        <v>0</v>
      </c>
      <c r="Y315" s="8">
        <v>0</v>
      </c>
      <c r="Z315" s="48">
        <v>-35</v>
      </c>
      <c r="AA315" s="8" t="s">
        <v>81</v>
      </c>
      <c r="AB315" s="8">
        <v>4</v>
      </c>
      <c r="AC315" s="8">
        <v>0</v>
      </c>
      <c r="AD315" s="8"/>
      <c r="AE315" s="8">
        <v>1</v>
      </c>
      <c r="AF315" s="8">
        <v>0</v>
      </c>
      <c r="AG315" s="8">
        <v>270</v>
      </c>
      <c r="AH315" s="9">
        <v>46204</v>
      </c>
      <c r="AI315" s="47">
        <v>46204.375</v>
      </c>
      <c r="AJ315" s="47">
        <v>46204.376388888886</v>
      </c>
      <c r="AK315" s="47">
        <v>46204.5625</v>
      </c>
      <c r="AL315" s="47">
        <v>46204.538194444445</v>
      </c>
      <c r="AO315" s="24" t="s">
        <v>8326</v>
      </c>
      <c r="AP315" s="24" t="s">
        <v>53</v>
      </c>
      <c r="AQ315" s="24" t="s">
        <v>49</v>
      </c>
      <c r="AR315" s="24" t="s">
        <v>64</v>
      </c>
      <c r="AS315" s="24" t="s">
        <v>68</v>
      </c>
      <c r="AT315" s="24" t="s">
        <v>52</v>
      </c>
      <c r="AU315" s="49">
        <v>46204</v>
      </c>
      <c r="AV315" s="24" t="s">
        <v>8378</v>
      </c>
      <c r="AW315" s="24" t="s">
        <v>8383</v>
      </c>
      <c r="AX315" s="24" t="s">
        <v>8380</v>
      </c>
      <c r="AY315" s="24">
        <v>0</v>
      </c>
    </row>
    <row r="316" spans="2:51">
      <c r="B316" s="8" t="s">
        <v>8326</v>
      </c>
      <c r="C316" s="8" t="s">
        <v>49</v>
      </c>
      <c r="D316" s="9">
        <v>46204</v>
      </c>
      <c r="E316" s="8" t="s">
        <v>52</v>
      </c>
      <c r="F316" s="8" t="s">
        <v>77</v>
      </c>
      <c r="G316" s="8" t="s">
        <v>79</v>
      </c>
      <c r="H316" s="8" t="s">
        <v>53</v>
      </c>
      <c r="I316" s="8" t="s">
        <v>8384</v>
      </c>
      <c r="J316" s="61">
        <v>0</v>
      </c>
      <c r="K316" s="8">
        <v>1</v>
      </c>
      <c r="L316" s="8">
        <v>4</v>
      </c>
      <c r="M316" s="8" t="s">
        <v>80</v>
      </c>
      <c r="N316" s="8" t="s">
        <v>8379</v>
      </c>
      <c r="O316" s="8" t="s">
        <v>8380</v>
      </c>
      <c r="P316" s="48">
        <v>8</v>
      </c>
      <c r="Q316" s="8" t="s">
        <v>58</v>
      </c>
      <c r="R316" s="8">
        <v>4</v>
      </c>
      <c r="S316" s="8">
        <v>0</v>
      </c>
      <c r="T316" s="8" t="b">
        <v>0</v>
      </c>
      <c r="U316" s="8">
        <v>210</v>
      </c>
      <c r="V316" s="8">
        <v>181</v>
      </c>
      <c r="W316" s="8">
        <v>104</v>
      </c>
      <c r="X316" s="8">
        <v>0</v>
      </c>
      <c r="Y316" s="8">
        <v>0</v>
      </c>
      <c r="Z316" s="48">
        <v>-21</v>
      </c>
      <c r="AA316" s="8" t="s">
        <v>81</v>
      </c>
      <c r="AB316" s="8">
        <v>4</v>
      </c>
      <c r="AC316" s="8">
        <v>0</v>
      </c>
      <c r="AD316" s="8"/>
      <c r="AE316" s="8">
        <v>1</v>
      </c>
      <c r="AF316" s="8">
        <v>0</v>
      </c>
      <c r="AG316" s="8">
        <v>210</v>
      </c>
      <c r="AH316" s="9">
        <v>46205</v>
      </c>
      <c r="AI316" s="47">
        <v>46205.333333333336</v>
      </c>
      <c r="AJ316" s="47">
        <v>46205.338888888888</v>
      </c>
      <c r="AK316" s="47">
        <v>46205.479166666664</v>
      </c>
      <c r="AL316" s="47">
        <v>46205.464583333334</v>
      </c>
      <c r="AO316" s="24" t="s">
        <v>8326</v>
      </c>
      <c r="AP316" s="24" t="s">
        <v>53</v>
      </c>
      <c r="AQ316" s="24" t="s">
        <v>49</v>
      </c>
      <c r="AR316" s="24" t="s">
        <v>77</v>
      </c>
      <c r="AS316" s="24" t="s">
        <v>79</v>
      </c>
      <c r="AT316" s="24" t="s">
        <v>52</v>
      </c>
      <c r="AU316" s="49">
        <v>46204</v>
      </c>
      <c r="AV316" s="24" t="s">
        <v>8378</v>
      </c>
      <c r="AW316" s="24" t="s">
        <v>8384</v>
      </c>
      <c r="AX316" s="24" t="s">
        <v>8380</v>
      </c>
      <c r="AY316" s="24">
        <v>0</v>
      </c>
    </row>
    <row r="317" spans="2:51">
      <c r="B317" s="8" t="s">
        <v>8326</v>
      </c>
      <c r="C317" s="8" t="s">
        <v>49</v>
      </c>
      <c r="D317" s="9">
        <v>46204</v>
      </c>
      <c r="E317" s="8" t="s">
        <v>52</v>
      </c>
      <c r="F317" s="8" t="s">
        <v>77</v>
      </c>
      <c r="G317" s="8" t="s">
        <v>79</v>
      </c>
      <c r="H317" s="8" t="s">
        <v>53</v>
      </c>
      <c r="I317" s="8" t="s">
        <v>8384</v>
      </c>
      <c r="J317" s="61">
        <v>0</v>
      </c>
      <c r="K317" s="8">
        <v>1</v>
      </c>
      <c r="L317" s="8">
        <v>4</v>
      </c>
      <c r="M317" s="8" t="s">
        <v>80</v>
      </c>
      <c r="N317" s="8" t="s">
        <v>8379</v>
      </c>
      <c r="O317" s="8" t="s">
        <v>8380</v>
      </c>
      <c r="P317" s="48">
        <v>5</v>
      </c>
      <c r="Q317" s="8" t="s">
        <v>58</v>
      </c>
      <c r="R317" s="8">
        <v>4</v>
      </c>
      <c r="S317" s="8">
        <v>0</v>
      </c>
      <c r="T317" s="8" t="b">
        <v>0</v>
      </c>
      <c r="U317" s="8">
        <v>240</v>
      </c>
      <c r="V317" s="8">
        <v>218</v>
      </c>
      <c r="W317" s="8">
        <v>136</v>
      </c>
      <c r="X317" s="8">
        <v>0</v>
      </c>
      <c r="Y317" s="8">
        <v>0</v>
      </c>
      <c r="Z317" s="48">
        <v>-17</v>
      </c>
      <c r="AA317" s="8" t="s">
        <v>81</v>
      </c>
      <c r="AB317" s="8">
        <v>4</v>
      </c>
      <c r="AC317" s="8">
        <v>0</v>
      </c>
      <c r="AD317" s="8"/>
      <c r="AE317" s="8">
        <v>1</v>
      </c>
      <c r="AF317" s="8">
        <v>0</v>
      </c>
      <c r="AG317" s="8">
        <v>240</v>
      </c>
      <c r="AH317" s="9">
        <v>46206</v>
      </c>
      <c r="AI317" s="47">
        <v>46206.354166666664</v>
      </c>
      <c r="AJ317" s="47">
        <v>46206.357638888891</v>
      </c>
      <c r="AK317" s="47">
        <v>46206.520833333336</v>
      </c>
      <c r="AL317" s="47">
        <v>46206.509027777778</v>
      </c>
      <c r="AO317" s="24" t="s">
        <v>8326</v>
      </c>
      <c r="AP317" s="24" t="s">
        <v>53</v>
      </c>
      <c r="AQ317" s="24" t="s">
        <v>49</v>
      </c>
      <c r="AR317" s="24" t="s">
        <v>50</v>
      </c>
      <c r="AS317" s="24" t="s">
        <v>61</v>
      </c>
      <c r="AT317" s="24" t="s">
        <v>52</v>
      </c>
      <c r="AU317" s="49">
        <v>46204</v>
      </c>
      <c r="AV317" s="24" t="s">
        <v>8378</v>
      </c>
      <c r="AW317" s="24" t="s">
        <v>8384</v>
      </c>
      <c r="AX317" s="24" t="s">
        <v>8380</v>
      </c>
      <c r="AY317" s="24">
        <v>0</v>
      </c>
    </row>
    <row r="318" spans="2:51">
      <c r="B318" s="8" t="s">
        <v>8326</v>
      </c>
      <c r="C318" s="8" t="s">
        <v>49</v>
      </c>
      <c r="D318" s="9">
        <v>46204</v>
      </c>
      <c r="E318" s="8" t="s">
        <v>52</v>
      </c>
      <c r="F318" s="8" t="s">
        <v>77</v>
      </c>
      <c r="G318" s="8" t="s">
        <v>79</v>
      </c>
      <c r="H318" s="8" t="s">
        <v>53</v>
      </c>
      <c r="I318" s="8" t="s">
        <v>8384</v>
      </c>
      <c r="J318" s="61">
        <v>0</v>
      </c>
      <c r="K318" s="8">
        <v>1</v>
      </c>
      <c r="L318" s="8">
        <v>4</v>
      </c>
      <c r="M318" s="8" t="s">
        <v>80</v>
      </c>
      <c r="N318" s="8" t="s">
        <v>8379</v>
      </c>
      <c r="O318" s="8" t="s">
        <v>8380</v>
      </c>
      <c r="P318" s="48">
        <v>5</v>
      </c>
      <c r="Q318" s="8" t="s">
        <v>58</v>
      </c>
      <c r="R318" s="8">
        <v>4</v>
      </c>
      <c r="S318" s="8">
        <v>0</v>
      </c>
      <c r="T318" s="8" t="b">
        <v>0</v>
      </c>
      <c r="U318" s="8">
        <v>270</v>
      </c>
      <c r="V318" s="8">
        <v>245</v>
      </c>
      <c r="W318" s="8">
        <v>173</v>
      </c>
      <c r="X318" s="8">
        <v>0</v>
      </c>
      <c r="Y318" s="8">
        <v>0</v>
      </c>
      <c r="Z318" s="48">
        <v>-20</v>
      </c>
      <c r="AA318" s="8" t="s">
        <v>81</v>
      </c>
      <c r="AB318" s="8">
        <v>4</v>
      </c>
      <c r="AC318" s="8">
        <v>0</v>
      </c>
      <c r="AD318" s="8"/>
      <c r="AE318" s="8">
        <v>1</v>
      </c>
      <c r="AF318" s="8">
        <v>0</v>
      </c>
      <c r="AG318" s="8">
        <v>270</v>
      </c>
      <c r="AH318" s="9">
        <v>46208</v>
      </c>
      <c r="AI318" s="47">
        <v>46208.5625</v>
      </c>
      <c r="AJ318" s="47">
        <v>46208.565972222219</v>
      </c>
      <c r="AK318" s="47">
        <v>46208.75</v>
      </c>
      <c r="AL318" s="47">
        <v>46208.736111111109</v>
      </c>
      <c r="AO318" s="24" t="s">
        <v>8326</v>
      </c>
      <c r="AP318" s="24" t="s">
        <v>53</v>
      </c>
      <c r="AQ318" s="24" t="s">
        <v>49</v>
      </c>
      <c r="AR318" s="24" t="s">
        <v>64</v>
      </c>
      <c r="AS318" s="24" t="s">
        <v>59</v>
      </c>
      <c r="AT318" s="24" t="s">
        <v>52</v>
      </c>
      <c r="AU318" s="49">
        <v>46204</v>
      </c>
      <c r="AV318" s="24" t="s">
        <v>8378</v>
      </c>
      <c r="AW318" s="24" t="s">
        <v>8384</v>
      </c>
      <c r="AX318" s="24" t="s">
        <v>8380</v>
      </c>
      <c r="AY318" s="24">
        <v>0</v>
      </c>
    </row>
    <row r="319" spans="2:51">
      <c r="B319" s="8" t="s">
        <v>8326</v>
      </c>
      <c r="C319" s="8" t="s">
        <v>49</v>
      </c>
      <c r="D319" s="9">
        <v>46204</v>
      </c>
      <c r="E319" s="8" t="s">
        <v>52</v>
      </c>
      <c r="F319" s="8" t="s">
        <v>77</v>
      </c>
      <c r="G319" s="8" t="s">
        <v>79</v>
      </c>
      <c r="H319" s="8" t="s">
        <v>53</v>
      </c>
      <c r="I319" s="8" t="s">
        <v>8384</v>
      </c>
      <c r="J319" s="61">
        <v>0</v>
      </c>
      <c r="K319" s="8">
        <v>1</v>
      </c>
      <c r="L319" s="8">
        <v>4</v>
      </c>
      <c r="M319" s="8" t="s">
        <v>80</v>
      </c>
      <c r="N319" s="8" t="s">
        <v>8379</v>
      </c>
      <c r="O319" s="8" t="s">
        <v>8380</v>
      </c>
      <c r="P319" s="48">
        <v>7</v>
      </c>
      <c r="Q319" s="8" t="s">
        <v>58</v>
      </c>
      <c r="R319" s="8">
        <v>4</v>
      </c>
      <c r="S319" s="8">
        <v>0</v>
      </c>
      <c r="T319" s="8" t="b">
        <v>0</v>
      </c>
      <c r="U319" s="8">
        <v>270</v>
      </c>
      <c r="V319" s="8">
        <v>250</v>
      </c>
      <c r="W319" s="8">
        <v>165</v>
      </c>
      <c r="X319" s="8">
        <v>0</v>
      </c>
      <c r="Y319" s="8">
        <v>0</v>
      </c>
      <c r="Z319" s="48">
        <v>-13</v>
      </c>
      <c r="AA319" s="8" t="s">
        <v>81</v>
      </c>
      <c r="AB319" s="8">
        <v>4</v>
      </c>
      <c r="AC319" s="8">
        <v>0</v>
      </c>
      <c r="AD319" s="8"/>
      <c r="AE319" s="8">
        <v>1</v>
      </c>
      <c r="AF319" s="8">
        <v>0</v>
      </c>
      <c r="AG319" s="8">
        <v>270</v>
      </c>
      <c r="AH319" s="9">
        <v>46210</v>
      </c>
      <c r="AI319" s="47">
        <v>46210.333333333336</v>
      </c>
      <c r="AJ319" s="47">
        <v>46210.338194444441</v>
      </c>
      <c r="AK319" s="47">
        <v>46210.520833333336</v>
      </c>
      <c r="AL319" s="47">
        <v>46210.511805555558</v>
      </c>
      <c r="AO319" s="24" t="s">
        <v>8326</v>
      </c>
      <c r="AP319" s="24" t="s">
        <v>53</v>
      </c>
      <c r="AQ319" s="24" t="s">
        <v>49</v>
      </c>
      <c r="AR319" s="24" t="s">
        <v>64</v>
      </c>
      <c r="AS319" s="24" t="s">
        <v>57</v>
      </c>
      <c r="AT319" s="24" t="s">
        <v>52</v>
      </c>
      <c r="AU319" s="49">
        <v>46204</v>
      </c>
      <c r="AV319" s="24" t="s">
        <v>8378</v>
      </c>
      <c r="AW319" s="24" t="s">
        <v>8384</v>
      </c>
      <c r="AX319" s="24" t="s">
        <v>8380</v>
      </c>
      <c r="AY319" s="24">
        <v>0</v>
      </c>
    </row>
    <row r="320" spans="2:51">
      <c r="B320" s="8" t="s">
        <v>8326</v>
      </c>
      <c r="C320" s="8" t="s">
        <v>49</v>
      </c>
      <c r="D320" s="9">
        <v>46204</v>
      </c>
      <c r="E320" s="8" t="s">
        <v>52</v>
      </c>
      <c r="F320" s="8" t="s">
        <v>77</v>
      </c>
      <c r="G320" s="8" t="s">
        <v>79</v>
      </c>
      <c r="H320" s="8" t="s">
        <v>53</v>
      </c>
      <c r="I320" s="8" t="s">
        <v>8384</v>
      </c>
      <c r="J320" s="61">
        <v>0</v>
      </c>
      <c r="K320" s="8">
        <v>1</v>
      </c>
      <c r="L320" s="8">
        <v>4</v>
      </c>
      <c r="M320" s="8" t="s">
        <v>80</v>
      </c>
      <c r="N320" s="8" t="s">
        <v>8379</v>
      </c>
      <c r="O320" s="8" t="s">
        <v>8380</v>
      </c>
      <c r="P320" s="48">
        <v>7</v>
      </c>
      <c r="Q320" s="8" t="s">
        <v>58</v>
      </c>
      <c r="R320" s="8">
        <v>4</v>
      </c>
      <c r="S320" s="8">
        <v>0</v>
      </c>
      <c r="T320" s="8" t="b">
        <v>0</v>
      </c>
      <c r="U320" s="8">
        <v>480</v>
      </c>
      <c r="V320" s="8">
        <v>444</v>
      </c>
      <c r="W320" s="8">
        <v>312</v>
      </c>
      <c r="X320" s="8">
        <v>0</v>
      </c>
      <c r="Y320" s="8">
        <v>0</v>
      </c>
      <c r="Z320" s="48">
        <v>-29</v>
      </c>
      <c r="AA320" s="8" t="s">
        <v>81</v>
      </c>
      <c r="AB320" s="8">
        <v>4</v>
      </c>
      <c r="AC320" s="8">
        <v>0</v>
      </c>
      <c r="AD320" s="8"/>
      <c r="AE320" s="8">
        <v>1</v>
      </c>
      <c r="AF320" s="8">
        <v>0</v>
      </c>
      <c r="AG320" s="8">
        <v>480</v>
      </c>
      <c r="AH320" s="9">
        <v>46212</v>
      </c>
      <c r="AI320" s="47">
        <v>46212.375</v>
      </c>
      <c r="AJ320" s="47">
        <v>46212.379861111112</v>
      </c>
      <c r="AK320" s="47">
        <v>46212.708333333336</v>
      </c>
      <c r="AL320" s="47">
        <v>46212.688194444447</v>
      </c>
      <c r="AO320" s="24" t="s">
        <v>8326</v>
      </c>
      <c r="AP320" s="24" t="s">
        <v>53</v>
      </c>
      <c r="AQ320" s="24" t="s">
        <v>49</v>
      </c>
      <c r="AR320" s="24" t="s">
        <v>64</v>
      </c>
      <c r="AS320" s="24" t="s">
        <v>67</v>
      </c>
      <c r="AT320" s="24" t="s">
        <v>52</v>
      </c>
      <c r="AU320" s="49">
        <v>46204</v>
      </c>
      <c r="AV320" s="24" t="s">
        <v>8378</v>
      </c>
      <c r="AW320" s="24" t="s">
        <v>8384</v>
      </c>
      <c r="AX320" s="24" t="s">
        <v>8380</v>
      </c>
      <c r="AY320" s="24">
        <v>0</v>
      </c>
    </row>
    <row r="321" spans="2:51">
      <c r="B321" s="8" t="s">
        <v>8326</v>
      </c>
      <c r="C321" s="8" t="s">
        <v>49</v>
      </c>
      <c r="D321" s="9">
        <v>46204</v>
      </c>
      <c r="E321" s="8" t="s">
        <v>52</v>
      </c>
      <c r="F321" s="8" t="s">
        <v>77</v>
      </c>
      <c r="G321" s="8" t="s">
        <v>79</v>
      </c>
      <c r="H321" s="8" t="s">
        <v>53</v>
      </c>
      <c r="I321" s="8" t="s">
        <v>8384</v>
      </c>
      <c r="J321" s="61">
        <v>0</v>
      </c>
      <c r="K321" s="8">
        <v>1</v>
      </c>
      <c r="L321" s="8">
        <v>4</v>
      </c>
      <c r="M321" s="8" t="s">
        <v>80</v>
      </c>
      <c r="N321" s="8" t="s">
        <v>8379</v>
      </c>
      <c r="O321" s="8" t="s">
        <v>8380</v>
      </c>
      <c r="P321" s="48">
        <v>6</v>
      </c>
      <c r="Q321" s="8" t="s">
        <v>58</v>
      </c>
      <c r="R321" s="8">
        <v>4</v>
      </c>
      <c r="S321" s="8">
        <v>0</v>
      </c>
      <c r="T321" s="8" t="b">
        <v>0</v>
      </c>
      <c r="U321" s="8">
        <v>480</v>
      </c>
      <c r="V321" s="8">
        <v>440</v>
      </c>
      <c r="W321" s="8">
        <v>358</v>
      </c>
      <c r="X321" s="8">
        <v>0</v>
      </c>
      <c r="Y321" s="8">
        <v>0</v>
      </c>
      <c r="Z321" s="48">
        <v>-34</v>
      </c>
      <c r="AA321" s="8" t="s">
        <v>81</v>
      </c>
      <c r="AB321" s="8">
        <v>4</v>
      </c>
      <c r="AC321" s="8">
        <v>0</v>
      </c>
      <c r="AD321" s="8"/>
      <c r="AE321" s="8">
        <v>1</v>
      </c>
      <c r="AF321" s="8">
        <v>0</v>
      </c>
      <c r="AG321" s="8">
        <v>480</v>
      </c>
      <c r="AH321" s="9">
        <v>46214</v>
      </c>
      <c r="AI321" s="47">
        <v>46214.375</v>
      </c>
      <c r="AJ321" s="47">
        <v>46214.379166666666</v>
      </c>
      <c r="AK321" s="47">
        <v>46214.708333333336</v>
      </c>
      <c r="AL321" s="47">
        <v>46214.68472222222</v>
      </c>
      <c r="AO321" s="24" t="s">
        <v>8326</v>
      </c>
      <c r="AP321" s="24" t="s">
        <v>53</v>
      </c>
      <c r="AQ321" s="24" t="s">
        <v>49</v>
      </c>
      <c r="AR321" s="24" t="s">
        <v>50</v>
      </c>
      <c r="AS321" s="24" t="s">
        <v>59</v>
      </c>
      <c r="AT321" s="24" t="s">
        <v>52</v>
      </c>
      <c r="AU321" s="49">
        <v>46204</v>
      </c>
      <c r="AV321" s="24" t="s">
        <v>8378</v>
      </c>
      <c r="AW321" s="24" t="s">
        <v>8384</v>
      </c>
      <c r="AX321" s="24" t="s">
        <v>8380</v>
      </c>
      <c r="AY321" s="24">
        <v>1</v>
      </c>
    </row>
    <row r="322" spans="2:51">
      <c r="B322" s="8" t="s">
        <v>8326</v>
      </c>
      <c r="C322" s="8" t="s">
        <v>49</v>
      </c>
      <c r="D322" s="9">
        <v>46204</v>
      </c>
      <c r="E322" s="8" t="s">
        <v>52</v>
      </c>
      <c r="F322" s="8" t="s">
        <v>77</v>
      </c>
      <c r="G322" s="8" t="s">
        <v>79</v>
      </c>
      <c r="H322" s="8" t="s">
        <v>53</v>
      </c>
      <c r="I322" s="8" t="s">
        <v>8378</v>
      </c>
      <c r="J322" s="61">
        <v>0</v>
      </c>
      <c r="K322" s="8">
        <v>1</v>
      </c>
      <c r="L322" s="8">
        <v>4</v>
      </c>
      <c r="M322" s="8" t="s">
        <v>80</v>
      </c>
      <c r="N322" s="8" t="s">
        <v>8379</v>
      </c>
      <c r="O322" s="8" t="s">
        <v>8380</v>
      </c>
      <c r="P322" s="48">
        <v>12</v>
      </c>
      <c r="Q322" s="8" t="s">
        <v>58</v>
      </c>
      <c r="R322" s="8">
        <v>4</v>
      </c>
      <c r="S322" s="8">
        <v>0</v>
      </c>
      <c r="T322" s="8" t="b">
        <v>0</v>
      </c>
      <c r="U322" s="8">
        <v>480</v>
      </c>
      <c r="V322" s="8">
        <v>445</v>
      </c>
      <c r="W322" s="8">
        <v>327</v>
      </c>
      <c r="X322" s="8">
        <v>0</v>
      </c>
      <c r="Y322" s="8">
        <v>0</v>
      </c>
      <c r="Z322" s="48">
        <v>-23</v>
      </c>
      <c r="AA322" s="8" t="s">
        <v>81</v>
      </c>
      <c r="AB322" s="8">
        <v>4</v>
      </c>
      <c r="AC322" s="8">
        <v>0</v>
      </c>
      <c r="AD322" s="8"/>
      <c r="AE322" s="8">
        <v>1</v>
      </c>
      <c r="AF322" s="8">
        <v>0</v>
      </c>
      <c r="AG322" s="8">
        <v>480</v>
      </c>
      <c r="AH322" s="9">
        <v>46218</v>
      </c>
      <c r="AI322" s="47">
        <v>46218.375</v>
      </c>
      <c r="AJ322" s="47">
        <v>46218.383333333331</v>
      </c>
      <c r="AK322" s="47">
        <v>46218.708333333336</v>
      </c>
      <c r="AL322" s="47">
        <v>46218.692361111112</v>
      </c>
      <c r="AO322" s="24" t="s">
        <v>8326</v>
      </c>
      <c r="AP322" s="24" t="s">
        <v>53</v>
      </c>
      <c r="AQ322" s="24" t="s">
        <v>49</v>
      </c>
      <c r="AR322" s="24" t="s">
        <v>64</v>
      </c>
      <c r="AS322" s="24" t="s">
        <v>62</v>
      </c>
      <c r="AT322" s="24" t="s">
        <v>52</v>
      </c>
      <c r="AU322" s="49">
        <v>46204</v>
      </c>
      <c r="AV322" s="24" t="s">
        <v>8378</v>
      </c>
      <c r="AW322" s="24" t="s">
        <v>8384</v>
      </c>
      <c r="AX322" s="24" t="s">
        <v>8380</v>
      </c>
      <c r="AY322" s="24">
        <v>0</v>
      </c>
    </row>
    <row r="323" spans="2:51">
      <c r="B323" s="8" t="s">
        <v>8326</v>
      </c>
      <c r="C323" s="8" t="s">
        <v>49</v>
      </c>
      <c r="D323" s="9">
        <v>46204</v>
      </c>
      <c r="E323" s="8" t="s">
        <v>52</v>
      </c>
      <c r="F323" s="8" t="s">
        <v>77</v>
      </c>
      <c r="G323" s="8" t="s">
        <v>79</v>
      </c>
      <c r="H323" s="8" t="s">
        <v>53</v>
      </c>
      <c r="I323" s="8" t="s">
        <v>8384</v>
      </c>
      <c r="J323" s="61">
        <v>0</v>
      </c>
      <c r="K323" s="8">
        <v>1</v>
      </c>
      <c r="L323" s="8">
        <v>4</v>
      </c>
      <c r="M323" s="8" t="s">
        <v>80</v>
      </c>
      <c r="N323" s="8" t="s">
        <v>8384</v>
      </c>
      <c r="O323" s="8" t="s">
        <v>8380</v>
      </c>
      <c r="P323" s="48">
        <v>2</v>
      </c>
      <c r="Q323" s="8" t="s">
        <v>58</v>
      </c>
      <c r="R323" s="8">
        <v>4</v>
      </c>
      <c r="S323" s="8">
        <v>0</v>
      </c>
      <c r="T323" s="8" t="b">
        <v>0</v>
      </c>
      <c r="U323" s="8">
        <v>180</v>
      </c>
      <c r="V323" s="8">
        <v>169</v>
      </c>
      <c r="W323" s="8">
        <v>78</v>
      </c>
      <c r="X323" s="8">
        <v>0</v>
      </c>
      <c r="Y323" s="8">
        <v>0</v>
      </c>
      <c r="Z323" s="48">
        <v>-9</v>
      </c>
      <c r="AA323" s="8" t="s">
        <v>81</v>
      </c>
      <c r="AB323" s="8">
        <v>4</v>
      </c>
      <c r="AC323" s="8">
        <v>0</v>
      </c>
      <c r="AD323" s="8"/>
      <c r="AE323" s="8">
        <v>1</v>
      </c>
      <c r="AF323" s="8">
        <v>0</v>
      </c>
      <c r="AG323" s="8">
        <v>180</v>
      </c>
      <c r="AH323" s="9">
        <v>46219</v>
      </c>
      <c r="AI323" s="47">
        <v>46219.5625</v>
      </c>
      <c r="AJ323" s="47">
        <v>46219.563888888886</v>
      </c>
      <c r="AK323" s="47">
        <v>46219.6875</v>
      </c>
      <c r="AL323" s="47">
        <v>46219.681250000001</v>
      </c>
      <c r="AO323" s="24" t="s">
        <v>8326</v>
      </c>
      <c r="AP323" s="24" t="s">
        <v>53</v>
      </c>
      <c r="AQ323" s="24" t="s">
        <v>49</v>
      </c>
      <c r="AR323" s="24" t="s">
        <v>64</v>
      </c>
      <c r="AS323" s="24" t="s">
        <v>54</v>
      </c>
      <c r="AT323" s="24" t="s">
        <v>52</v>
      </c>
      <c r="AU323" s="49">
        <v>46204</v>
      </c>
      <c r="AV323" s="24" t="s">
        <v>8378</v>
      </c>
      <c r="AW323" s="24" t="s">
        <v>8384</v>
      </c>
      <c r="AX323" s="24" t="s">
        <v>8380</v>
      </c>
      <c r="AY323" s="24">
        <v>1</v>
      </c>
    </row>
    <row r="324" spans="2:51">
      <c r="B324" s="8" t="s">
        <v>8326</v>
      </c>
      <c r="C324" s="8" t="s">
        <v>49</v>
      </c>
      <c r="D324" s="9">
        <v>46204</v>
      </c>
      <c r="E324" s="8" t="s">
        <v>52</v>
      </c>
      <c r="F324" s="8" t="s">
        <v>77</v>
      </c>
      <c r="G324" s="8" t="s">
        <v>79</v>
      </c>
      <c r="H324" s="8" t="s">
        <v>53</v>
      </c>
      <c r="I324" s="8" t="s">
        <v>8384</v>
      </c>
      <c r="J324" s="61">
        <v>0</v>
      </c>
      <c r="K324" s="8">
        <v>1</v>
      </c>
      <c r="L324" s="8">
        <v>4</v>
      </c>
      <c r="M324" s="8" t="s">
        <v>80</v>
      </c>
      <c r="N324" s="8" t="s">
        <v>8379</v>
      </c>
      <c r="O324" s="8" t="s">
        <v>8380</v>
      </c>
      <c r="P324" s="48">
        <v>5</v>
      </c>
      <c r="Q324" s="8" t="s">
        <v>58</v>
      </c>
      <c r="R324" s="8">
        <v>4</v>
      </c>
      <c r="S324" s="8">
        <v>0</v>
      </c>
      <c r="T324" s="8" t="b">
        <v>0</v>
      </c>
      <c r="U324" s="8">
        <v>210</v>
      </c>
      <c r="V324" s="8">
        <v>188</v>
      </c>
      <c r="W324" s="8">
        <v>107</v>
      </c>
      <c r="X324" s="8">
        <v>0</v>
      </c>
      <c r="Y324" s="8">
        <v>0</v>
      </c>
      <c r="Z324" s="48">
        <v>-17</v>
      </c>
      <c r="AA324" s="8" t="s">
        <v>81</v>
      </c>
      <c r="AB324" s="8">
        <v>4</v>
      </c>
      <c r="AC324" s="8">
        <v>0</v>
      </c>
      <c r="AD324" s="8"/>
      <c r="AE324" s="8">
        <v>1</v>
      </c>
      <c r="AF324" s="8">
        <v>0</v>
      </c>
      <c r="AG324" s="8">
        <v>210</v>
      </c>
      <c r="AH324" s="9">
        <v>46221</v>
      </c>
      <c r="AI324" s="47">
        <v>46221.541666666664</v>
      </c>
      <c r="AJ324" s="47">
        <v>46221.545138888891</v>
      </c>
      <c r="AK324" s="47">
        <v>46221.6875</v>
      </c>
      <c r="AL324" s="47">
        <v>46221.675694444442</v>
      </c>
      <c r="AO324" s="24" t="s">
        <v>8326</v>
      </c>
      <c r="AP324" s="24" t="s">
        <v>53</v>
      </c>
      <c r="AQ324" s="24" t="s">
        <v>49</v>
      </c>
      <c r="AR324" s="24" t="s">
        <v>64</v>
      </c>
      <c r="AS324" s="24" t="s">
        <v>68</v>
      </c>
      <c r="AT324" s="24" t="s">
        <v>52</v>
      </c>
      <c r="AU324" s="49">
        <v>46204</v>
      </c>
      <c r="AV324" s="24" t="s">
        <v>8378</v>
      </c>
      <c r="AW324" s="24" t="s">
        <v>8384</v>
      </c>
      <c r="AX324" s="24" t="s">
        <v>8380</v>
      </c>
      <c r="AY324" s="24">
        <v>0</v>
      </c>
    </row>
    <row r="325" spans="2:51">
      <c r="B325" s="8" t="s">
        <v>8326</v>
      </c>
      <c r="C325" s="8" t="s">
        <v>49</v>
      </c>
      <c r="D325" s="9">
        <v>46204</v>
      </c>
      <c r="E325" s="8" t="s">
        <v>52</v>
      </c>
      <c r="F325" s="8" t="s">
        <v>77</v>
      </c>
      <c r="G325" s="8" t="s">
        <v>79</v>
      </c>
      <c r="H325" s="8" t="s">
        <v>53</v>
      </c>
      <c r="I325" s="8" t="s">
        <v>8384</v>
      </c>
      <c r="J325" s="61">
        <v>0</v>
      </c>
      <c r="K325" s="8">
        <v>1</v>
      </c>
      <c r="L325" s="8">
        <v>4</v>
      </c>
      <c r="M325" s="8" t="s">
        <v>80</v>
      </c>
      <c r="N325" s="8" t="s">
        <v>8379</v>
      </c>
      <c r="O325" s="8" t="s">
        <v>8380</v>
      </c>
      <c r="P325" s="48">
        <v>10</v>
      </c>
      <c r="Q325" s="8" t="s">
        <v>58</v>
      </c>
      <c r="R325" s="8">
        <v>4</v>
      </c>
      <c r="S325" s="8">
        <v>0</v>
      </c>
      <c r="T325" s="8" t="b">
        <v>0</v>
      </c>
      <c r="U325" s="8">
        <v>270</v>
      </c>
      <c r="V325" s="8">
        <v>248</v>
      </c>
      <c r="W325" s="8">
        <v>176</v>
      </c>
      <c r="X325" s="8">
        <v>0</v>
      </c>
      <c r="Y325" s="8">
        <v>0</v>
      </c>
      <c r="Z325" s="48">
        <v>-12</v>
      </c>
      <c r="AA325" s="8" t="s">
        <v>81</v>
      </c>
      <c r="AB325" s="8">
        <v>4</v>
      </c>
      <c r="AC325" s="8">
        <v>0</v>
      </c>
      <c r="AD325" s="8"/>
      <c r="AE325" s="8">
        <v>1</v>
      </c>
      <c r="AF325" s="8">
        <v>0</v>
      </c>
      <c r="AG325" s="8">
        <v>270</v>
      </c>
      <c r="AH325" s="9">
        <v>46222</v>
      </c>
      <c r="AI325" s="47">
        <v>46222.375</v>
      </c>
      <c r="AJ325" s="47">
        <v>46222.381944444445</v>
      </c>
      <c r="AK325" s="47">
        <v>46222.5625</v>
      </c>
      <c r="AL325" s="47">
        <v>46222.554166666669</v>
      </c>
      <c r="AO325" s="24" t="s">
        <v>8326</v>
      </c>
      <c r="AP325" s="24" t="s">
        <v>53</v>
      </c>
      <c r="AQ325" s="24" t="s">
        <v>49</v>
      </c>
      <c r="AR325" s="24" t="s">
        <v>50</v>
      </c>
      <c r="AS325" s="24" t="s">
        <v>54</v>
      </c>
      <c r="AT325" s="24" t="s">
        <v>52</v>
      </c>
      <c r="AU325" s="49">
        <v>46204</v>
      </c>
      <c r="AV325" s="24" t="s">
        <v>8378</v>
      </c>
      <c r="AW325" s="24" t="s">
        <v>8384</v>
      </c>
      <c r="AX325" s="24" t="s">
        <v>8380</v>
      </c>
      <c r="AY325" s="24">
        <v>0</v>
      </c>
    </row>
    <row r="326" spans="2:51">
      <c r="B326" s="8" t="s">
        <v>8326</v>
      </c>
      <c r="C326" s="8" t="s">
        <v>49</v>
      </c>
      <c r="D326" s="9">
        <v>46204</v>
      </c>
      <c r="E326" s="8" t="s">
        <v>52</v>
      </c>
      <c r="F326" s="8" t="s">
        <v>77</v>
      </c>
      <c r="G326" s="8" t="s">
        <v>79</v>
      </c>
      <c r="H326" s="8" t="s">
        <v>53</v>
      </c>
      <c r="I326" s="8" t="s">
        <v>8384</v>
      </c>
      <c r="J326" s="61">
        <v>0</v>
      </c>
      <c r="K326" s="8">
        <v>1</v>
      </c>
      <c r="L326" s="8">
        <v>4</v>
      </c>
      <c r="M326" s="8" t="s">
        <v>80</v>
      </c>
      <c r="N326" s="8" t="s">
        <v>8379</v>
      </c>
      <c r="O326" s="8" t="s">
        <v>8380</v>
      </c>
      <c r="P326" s="48">
        <v>6</v>
      </c>
      <c r="Q326" s="8" t="s">
        <v>58</v>
      </c>
      <c r="R326" s="8">
        <v>4</v>
      </c>
      <c r="S326" s="8">
        <v>0</v>
      </c>
      <c r="T326" s="8" t="b">
        <v>0</v>
      </c>
      <c r="U326" s="8">
        <v>240</v>
      </c>
      <c r="V326" s="8">
        <v>215</v>
      </c>
      <c r="W326" s="8">
        <v>135</v>
      </c>
      <c r="X326" s="8">
        <v>0</v>
      </c>
      <c r="Y326" s="8">
        <v>0</v>
      </c>
      <c r="Z326" s="48">
        <v>-19</v>
      </c>
      <c r="AA326" s="8" t="s">
        <v>81</v>
      </c>
      <c r="AB326" s="8">
        <v>4</v>
      </c>
      <c r="AC326" s="8">
        <v>0</v>
      </c>
      <c r="AD326" s="8"/>
      <c r="AE326" s="8">
        <v>1</v>
      </c>
      <c r="AF326" s="8">
        <v>0</v>
      </c>
      <c r="AG326" s="8">
        <v>240</v>
      </c>
      <c r="AH326" s="9">
        <v>46223</v>
      </c>
      <c r="AI326" s="47">
        <v>46223.375</v>
      </c>
      <c r="AJ326" s="47">
        <v>46223.379166666666</v>
      </c>
      <c r="AK326" s="47">
        <v>46223.541666666664</v>
      </c>
      <c r="AL326" s="47">
        <v>46223.52847222222</v>
      </c>
      <c r="AO326" s="24" t="s">
        <v>8326</v>
      </c>
      <c r="AP326" s="24" t="s">
        <v>53</v>
      </c>
      <c r="AQ326" s="24" t="s">
        <v>49</v>
      </c>
      <c r="AR326" s="24" t="s">
        <v>50</v>
      </c>
      <c r="AS326" s="24" t="s">
        <v>63</v>
      </c>
      <c r="AT326" s="24" t="s">
        <v>52</v>
      </c>
      <c r="AU326" s="49">
        <v>46204</v>
      </c>
      <c r="AV326" s="24" t="s">
        <v>8378</v>
      </c>
      <c r="AW326" s="24" t="s">
        <v>8384</v>
      </c>
      <c r="AX326" s="24" t="s">
        <v>8380</v>
      </c>
      <c r="AY326" s="24">
        <v>0</v>
      </c>
    </row>
    <row r="327" spans="2:51">
      <c r="B327" s="8" t="s">
        <v>8326</v>
      </c>
      <c r="C327" s="8" t="s">
        <v>49</v>
      </c>
      <c r="D327" s="9">
        <v>46204</v>
      </c>
      <c r="E327" s="8" t="s">
        <v>52</v>
      </c>
      <c r="F327" s="8" t="s">
        <v>77</v>
      </c>
      <c r="G327" s="8" t="s">
        <v>79</v>
      </c>
      <c r="H327" s="8" t="s">
        <v>53</v>
      </c>
      <c r="I327" s="8" t="s">
        <v>8384</v>
      </c>
      <c r="J327" s="61">
        <v>0</v>
      </c>
      <c r="K327" s="8">
        <v>1</v>
      </c>
      <c r="L327" s="8">
        <v>4</v>
      </c>
      <c r="M327" s="8" t="s">
        <v>80</v>
      </c>
      <c r="N327" s="8" t="s">
        <v>8379</v>
      </c>
      <c r="O327" s="8" t="s">
        <v>8380</v>
      </c>
      <c r="P327" s="48">
        <v>6</v>
      </c>
      <c r="Q327" s="8" t="s">
        <v>58</v>
      </c>
      <c r="R327" s="8">
        <v>4</v>
      </c>
      <c r="S327" s="8">
        <v>0</v>
      </c>
      <c r="T327" s="8" t="b">
        <v>0</v>
      </c>
      <c r="U327" s="8">
        <v>540</v>
      </c>
      <c r="V327" s="8">
        <v>492</v>
      </c>
      <c r="W327" s="8">
        <v>332</v>
      </c>
      <c r="X327" s="8">
        <v>0</v>
      </c>
      <c r="Y327" s="8">
        <v>0</v>
      </c>
      <c r="Z327" s="48">
        <v>-42</v>
      </c>
      <c r="AA327" s="8" t="s">
        <v>81</v>
      </c>
      <c r="AB327" s="8">
        <v>4</v>
      </c>
      <c r="AC327" s="8">
        <v>0</v>
      </c>
      <c r="AD327" s="8"/>
      <c r="AE327" s="8">
        <v>1</v>
      </c>
      <c r="AF327" s="8">
        <v>0</v>
      </c>
      <c r="AG327" s="8">
        <v>540</v>
      </c>
      <c r="AH327" s="9">
        <v>46224</v>
      </c>
      <c r="AI327" s="47">
        <v>46224.3125</v>
      </c>
      <c r="AJ327" s="47">
        <v>46224.316666666666</v>
      </c>
      <c r="AK327" s="47">
        <v>46224.6875</v>
      </c>
      <c r="AL327" s="47">
        <v>46224.658333333333</v>
      </c>
      <c r="AO327" s="24" t="s">
        <v>8326</v>
      </c>
      <c r="AP327" s="24" t="s">
        <v>53</v>
      </c>
      <c r="AQ327" s="24" t="s">
        <v>49</v>
      </c>
      <c r="AR327" s="24" t="s">
        <v>50</v>
      </c>
      <c r="AS327" s="24" t="s">
        <v>57</v>
      </c>
      <c r="AT327" s="24" t="s">
        <v>52</v>
      </c>
      <c r="AU327" s="49">
        <v>46204</v>
      </c>
      <c r="AV327" s="24" t="s">
        <v>8378</v>
      </c>
      <c r="AW327" s="24" t="s">
        <v>8384</v>
      </c>
      <c r="AX327" s="24" t="s">
        <v>8380</v>
      </c>
      <c r="AY327" s="24">
        <v>0</v>
      </c>
    </row>
    <row r="328" spans="2:51">
      <c r="B328" s="8" t="s">
        <v>8326</v>
      </c>
      <c r="C328" s="8" t="s">
        <v>49</v>
      </c>
      <c r="D328" s="9">
        <v>46204</v>
      </c>
      <c r="E328" s="8" t="s">
        <v>52</v>
      </c>
      <c r="F328" s="8" t="s">
        <v>77</v>
      </c>
      <c r="G328" s="8" t="s">
        <v>79</v>
      </c>
      <c r="H328" s="8" t="s">
        <v>53</v>
      </c>
      <c r="I328" s="8" t="s">
        <v>8384</v>
      </c>
      <c r="J328" s="61">
        <v>0</v>
      </c>
      <c r="K328" s="8">
        <v>1</v>
      </c>
      <c r="L328" s="8">
        <v>4</v>
      </c>
      <c r="M328" s="8" t="s">
        <v>80</v>
      </c>
      <c r="N328" s="8" t="s">
        <v>8379</v>
      </c>
      <c r="O328" s="8" t="s">
        <v>8380</v>
      </c>
      <c r="P328" s="48">
        <v>10</v>
      </c>
      <c r="Q328" s="8" t="s">
        <v>58</v>
      </c>
      <c r="R328" s="8">
        <v>4</v>
      </c>
      <c r="S328" s="8">
        <v>0</v>
      </c>
      <c r="T328" s="8" t="b">
        <v>0</v>
      </c>
      <c r="U328" s="8">
        <v>240</v>
      </c>
      <c r="V328" s="8">
        <v>208</v>
      </c>
      <c r="W328" s="8">
        <v>134</v>
      </c>
      <c r="X328" s="8">
        <v>0</v>
      </c>
      <c r="Y328" s="8">
        <v>0</v>
      </c>
      <c r="Z328" s="48">
        <v>-22</v>
      </c>
      <c r="AA328" s="8" t="s">
        <v>81</v>
      </c>
      <c r="AB328" s="8">
        <v>4</v>
      </c>
      <c r="AC328" s="8">
        <v>0</v>
      </c>
      <c r="AD328" s="8"/>
      <c r="AE328" s="8">
        <v>1</v>
      </c>
      <c r="AF328" s="8">
        <v>0</v>
      </c>
      <c r="AG328" s="8">
        <v>240</v>
      </c>
      <c r="AH328" s="9">
        <v>46226</v>
      </c>
      <c r="AI328" s="47">
        <v>46226.5625</v>
      </c>
      <c r="AJ328" s="47">
        <v>46226.569444444445</v>
      </c>
      <c r="AK328" s="47">
        <v>46226.729166666664</v>
      </c>
      <c r="AL328" s="47">
        <v>46226.713888888888</v>
      </c>
      <c r="AO328" s="24" t="s">
        <v>8326</v>
      </c>
      <c r="AP328" s="24" t="s">
        <v>53</v>
      </c>
      <c r="AQ328" s="24" t="s">
        <v>49</v>
      </c>
      <c r="AR328" s="24" t="s">
        <v>50</v>
      </c>
      <c r="AS328" s="24" t="s">
        <v>63</v>
      </c>
      <c r="AT328" s="24" t="s">
        <v>52</v>
      </c>
      <c r="AU328" s="49">
        <v>46204</v>
      </c>
      <c r="AV328" s="24" t="s">
        <v>8384</v>
      </c>
      <c r="AW328" s="24" t="s">
        <v>8379</v>
      </c>
      <c r="AX328" s="24" t="s">
        <v>8380</v>
      </c>
      <c r="AY328" s="24">
        <v>1</v>
      </c>
    </row>
    <row r="329" spans="2:51">
      <c r="B329" s="8" t="s">
        <v>8326</v>
      </c>
      <c r="C329" s="8" t="s">
        <v>49</v>
      </c>
      <c r="D329" s="9">
        <v>46204</v>
      </c>
      <c r="E329" s="8" t="s">
        <v>52</v>
      </c>
      <c r="F329" s="8" t="s">
        <v>77</v>
      </c>
      <c r="G329" s="8" t="s">
        <v>79</v>
      </c>
      <c r="H329" s="8" t="s">
        <v>53</v>
      </c>
      <c r="I329" s="8" t="s">
        <v>8384</v>
      </c>
      <c r="J329" s="61">
        <v>0</v>
      </c>
      <c r="K329" s="8">
        <v>1</v>
      </c>
      <c r="L329" s="8">
        <v>4</v>
      </c>
      <c r="M329" s="8" t="s">
        <v>80</v>
      </c>
      <c r="N329" s="8" t="s">
        <v>8379</v>
      </c>
      <c r="O329" s="8" t="s">
        <v>8380</v>
      </c>
      <c r="P329" s="48">
        <v>10</v>
      </c>
      <c r="Q329" s="8" t="s">
        <v>58</v>
      </c>
      <c r="R329" s="8">
        <v>4</v>
      </c>
      <c r="S329" s="8">
        <v>0</v>
      </c>
      <c r="T329" s="8" t="b">
        <v>0</v>
      </c>
      <c r="U329" s="8">
        <v>420</v>
      </c>
      <c r="V329" s="8">
        <v>390</v>
      </c>
      <c r="W329" s="8">
        <v>251</v>
      </c>
      <c r="X329" s="8">
        <v>0</v>
      </c>
      <c r="Y329" s="8">
        <v>0</v>
      </c>
      <c r="Z329" s="48">
        <v>-20</v>
      </c>
      <c r="AA329" s="8" t="s">
        <v>81</v>
      </c>
      <c r="AB329" s="8">
        <v>4</v>
      </c>
      <c r="AC329" s="8">
        <v>0</v>
      </c>
      <c r="AD329" s="8"/>
      <c r="AE329" s="8">
        <v>1</v>
      </c>
      <c r="AF329" s="8">
        <v>0</v>
      </c>
      <c r="AG329" s="8">
        <v>420</v>
      </c>
      <c r="AH329" s="9">
        <v>46228</v>
      </c>
      <c r="AI329" s="47">
        <v>46228.375</v>
      </c>
      <c r="AJ329" s="47">
        <v>46228.381944444445</v>
      </c>
      <c r="AK329" s="47">
        <v>46228.666666666664</v>
      </c>
      <c r="AL329" s="47">
        <v>46228.652777777781</v>
      </c>
      <c r="AO329" s="24" t="s">
        <v>8326</v>
      </c>
      <c r="AP329" s="24" t="s">
        <v>53</v>
      </c>
      <c r="AQ329" s="24" t="s">
        <v>49</v>
      </c>
      <c r="AR329" s="24" t="s">
        <v>64</v>
      </c>
      <c r="AS329" s="24" t="s">
        <v>68</v>
      </c>
      <c r="AT329" s="24" t="s">
        <v>52</v>
      </c>
      <c r="AU329" s="49">
        <v>46204</v>
      </c>
      <c r="AV329" s="24" t="s">
        <v>8384</v>
      </c>
      <c r="AW329" s="24" t="s">
        <v>8379</v>
      </c>
      <c r="AX329" s="24" t="s">
        <v>8380</v>
      </c>
      <c r="AY329" s="24">
        <v>16</v>
      </c>
    </row>
    <row r="330" spans="2:51">
      <c r="B330" s="8" t="s">
        <v>8326</v>
      </c>
      <c r="C330" s="8" t="s">
        <v>49</v>
      </c>
      <c r="D330" s="9">
        <v>46204</v>
      </c>
      <c r="E330" s="8" t="s">
        <v>52</v>
      </c>
      <c r="F330" s="8" t="s">
        <v>77</v>
      </c>
      <c r="G330" s="8" t="s">
        <v>79</v>
      </c>
      <c r="H330" s="8" t="s">
        <v>53</v>
      </c>
      <c r="I330" s="8" t="s">
        <v>8378</v>
      </c>
      <c r="J330" s="61">
        <v>0</v>
      </c>
      <c r="K330" s="8">
        <v>1</v>
      </c>
      <c r="L330" s="8">
        <v>4</v>
      </c>
      <c r="M330" s="8" t="s">
        <v>80</v>
      </c>
      <c r="N330" s="8" t="s">
        <v>8379</v>
      </c>
      <c r="O330" s="8" t="s">
        <v>8380</v>
      </c>
      <c r="P330" s="48">
        <v>12</v>
      </c>
      <c r="Q330" s="8" t="s">
        <v>58</v>
      </c>
      <c r="R330" s="8">
        <v>4</v>
      </c>
      <c r="S330" s="8">
        <v>0</v>
      </c>
      <c r="T330" s="8" t="b">
        <v>0</v>
      </c>
      <c r="U330" s="8">
        <v>480</v>
      </c>
      <c r="V330" s="8">
        <v>448</v>
      </c>
      <c r="W330" s="8">
        <v>328</v>
      </c>
      <c r="X330" s="8">
        <v>0</v>
      </c>
      <c r="Y330" s="8">
        <v>0</v>
      </c>
      <c r="Z330" s="48">
        <v>-20</v>
      </c>
      <c r="AA330" s="8" t="s">
        <v>81</v>
      </c>
      <c r="AB330" s="8">
        <v>4</v>
      </c>
      <c r="AC330" s="8">
        <v>0</v>
      </c>
      <c r="AD330" s="8"/>
      <c r="AE330" s="8">
        <v>1</v>
      </c>
      <c r="AF330" s="8">
        <v>0</v>
      </c>
      <c r="AG330" s="8">
        <v>480</v>
      </c>
      <c r="AH330" s="9">
        <v>46229</v>
      </c>
      <c r="AI330" s="47">
        <v>46229.3125</v>
      </c>
      <c r="AJ330" s="47">
        <v>46229.320833333331</v>
      </c>
      <c r="AK330" s="47">
        <v>46229.645833333336</v>
      </c>
      <c r="AL330" s="47">
        <v>46229.631944444445</v>
      </c>
      <c r="AO330" s="24" t="s">
        <v>8326</v>
      </c>
      <c r="AP330" s="24" t="s">
        <v>53</v>
      </c>
      <c r="AQ330" s="24" t="s">
        <v>49</v>
      </c>
      <c r="AR330" s="24" t="s">
        <v>77</v>
      </c>
      <c r="AS330" s="24" t="s">
        <v>79</v>
      </c>
      <c r="AT330" s="24" t="s">
        <v>52</v>
      </c>
      <c r="AU330" s="49">
        <v>46204</v>
      </c>
      <c r="AV330" s="24" t="s">
        <v>8384</v>
      </c>
      <c r="AW330" s="24" t="s">
        <v>8379</v>
      </c>
      <c r="AX330" s="24" t="s">
        <v>8380</v>
      </c>
      <c r="AY330" s="24">
        <v>28</v>
      </c>
    </row>
    <row r="331" spans="2:51">
      <c r="B331" s="8" t="s">
        <v>8326</v>
      </c>
      <c r="C331" s="8" t="s">
        <v>49</v>
      </c>
      <c r="D331" s="9">
        <v>46204</v>
      </c>
      <c r="E331" s="8" t="s">
        <v>52</v>
      </c>
      <c r="F331" s="8" t="s">
        <v>77</v>
      </c>
      <c r="G331" s="8" t="s">
        <v>79</v>
      </c>
      <c r="H331" s="8" t="s">
        <v>53</v>
      </c>
      <c r="I331" s="8" t="s">
        <v>8378</v>
      </c>
      <c r="J331" s="61">
        <v>0</v>
      </c>
      <c r="K331" s="8">
        <v>1</v>
      </c>
      <c r="L331" s="8">
        <v>4</v>
      </c>
      <c r="M331" s="8" t="s">
        <v>80</v>
      </c>
      <c r="N331" s="8" t="s">
        <v>8379</v>
      </c>
      <c r="O331" s="8" t="s">
        <v>8380</v>
      </c>
      <c r="P331" s="48">
        <v>12</v>
      </c>
      <c r="Q331" s="8" t="s">
        <v>58</v>
      </c>
      <c r="R331" s="8">
        <v>4</v>
      </c>
      <c r="S331" s="8">
        <v>0</v>
      </c>
      <c r="T331" s="8" t="b">
        <v>0</v>
      </c>
      <c r="U331" s="8">
        <v>480</v>
      </c>
      <c r="V331" s="8">
        <v>430</v>
      </c>
      <c r="W331" s="8">
        <v>325</v>
      </c>
      <c r="X331" s="8">
        <v>0</v>
      </c>
      <c r="Y331" s="8">
        <v>0</v>
      </c>
      <c r="Z331" s="48">
        <v>-38</v>
      </c>
      <c r="AA331" s="8" t="s">
        <v>81</v>
      </c>
      <c r="AB331" s="8">
        <v>4</v>
      </c>
      <c r="AC331" s="8">
        <v>0</v>
      </c>
      <c r="AD331" s="8"/>
      <c r="AE331" s="8">
        <v>1</v>
      </c>
      <c r="AF331" s="8">
        <v>0</v>
      </c>
      <c r="AG331" s="8">
        <v>480</v>
      </c>
      <c r="AH331" s="9">
        <v>46233</v>
      </c>
      <c r="AI331" s="47">
        <v>46233.354166666664</v>
      </c>
      <c r="AJ331" s="47">
        <v>46233.362500000003</v>
      </c>
      <c r="AK331" s="47">
        <v>46233.6875</v>
      </c>
      <c r="AL331" s="47">
        <v>46233.661111111112</v>
      </c>
      <c r="AO331" s="24" t="s">
        <v>8326</v>
      </c>
      <c r="AP331" s="24" t="s">
        <v>53</v>
      </c>
      <c r="AQ331" s="24" t="s">
        <v>49</v>
      </c>
      <c r="AR331" s="24" t="s">
        <v>64</v>
      </c>
      <c r="AS331" s="24" t="s">
        <v>62</v>
      </c>
      <c r="AT331" s="24" t="s">
        <v>52</v>
      </c>
      <c r="AU331" s="49">
        <v>46204</v>
      </c>
      <c r="AV331" s="24" t="s">
        <v>8384</v>
      </c>
      <c r="AW331" s="24" t="s">
        <v>8379</v>
      </c>
      <c r="AX331" s="24" t="s">
        <v>8380</v>
      </c>
      <c r="AY331" s="24">
        <v>20</v>
      </c>
    </row>
    <row r="332" spans="2:51">
      <c r="B332" s="8" t="s">
        <v>8326</v>
      </c>
      <c r="C332" s="8" t="s">
        <v>49</v>
      </c>
      <c r="D332" s="9">
        <v>46204</v>
      </c>
      <c r="E332" s="8" t="s">
        <v>52</v>
      </c>
      <c r="F332" s="8" t="s">
        <v>77</v>
      </c>
      <c r="G332" s="8" t="s">
        <v>79</v>
      </c>
      <c r="H332" s="8" t="s">
        <v>53</v>
      </c>
      <c r="I332" s="8" t="s">
        <v>8384</v>
      </c>
      <c r="J332" s="61">
        <v>0</v>
      </c>
      <c r="K332" s="8">
        <v>1</v>
      </c>
      <c r="L332" s="8">
        <v>4</v>
      </c>
      <c r="M332" s="8" t="s">
        <v>80</v>
      </c>
      <c r="N332" s="8" t="s">
        <v>8379</v>
      </c>
      <c r="O332" s="8" t="s">
        <v>8380</v>
      </c>
      <c r="P332" s="48">
        <v>9</v>
      </c>
      <c r="Q332" s="8" t="s">
        <v>58</v>
      </c>
      <c r="R332" s="8">
        <v>4</v>
      </c>
      <c r="S332" s="8">
        <v>0</v>
      </c>
      <c r="T332" s="8" t="b">
        <v>0</v>
      </c>
      <c r="U332" s="8">
        <v>240</v>
      </c>
      <c r="V332" s="8">
        <v>212</v>
      </c>
      <c r="W332" s="8">
        <v>140</v>
      </c>
      <c r="X332" s="8">
        <v>0</v>
      </c>
      <c r="Y332" s="8">
        <v>0</v>
      </c>
      <c r="Z332" s="48">
        <v>-19</v>
      </c>
      <c r="AA332" s="8" t="s">
        <v>81</v>
      </c>
      <c r="AB332" s="8">
        <v>4</v>
      </c>
      <c r="AC332" s="8">
        <v>0</v>
      </c>
      <c r="AD332" s="8"/>
      <c r="AE332" s="8">
        <v>1</v>
      </c>
      <c r="AF332" s="8">
        <v>0</v>
      </c>
      <c r="AG332" s="8">
        <v>240</v>
      </c>
      <c r="AH332" s="9">
        <v>46234</v>
      </c>
      <c r="AI332" s="47">
        <v>46234.333333333336</v>
      </c>
      <c r="AJ332" s="47">
        <v>46234.339583333334</v>
      </c>
      <c r="AK332" s="47">
        <v>46234.5</v>
      </c>
      <c r="AL332" s="47">
        <v>46234.486805555556</v>
      </c>
      <c r="AO332" s="24" t="s">
        <v>8326</v>
      </c>
      <c r="AP332" s="24" t="s">
        <v>53</v>
      </c>
      <c r="AQ332" s="24" t="s">
        <v>49</v>
      </c>
      <c r="AR332" s="24" t="s">
        <v>64</v>
      </c>
      <c r="AS332" s="24" t="s">
        <v>57</v>
      </c>
      <c r="AT332" s="24" t="s">
        <v>52</v>
      </c>
      <c r="AU332" s="49">
        <v>46204</v>
      </c>
      <c r="AV332" s="24" t="s">
        <v>8384</v>
      </c>
      <c r="AW332" s="24" t="s">
        <v>8379</v>
      </c>
      <c r="AX332" s="24" t="s">
        <v>8380</v>
      </c>
      <c r="AY332" s="24">
        <v>13</v>
      </c>
    </row>
    <row r="333" spans="2:51">
      <c r="B333" s="8" t="s">
        <v>8326</v>
      </c>
      <c r="C333" s="8" t="s">
        <v>49</v>
      </c>
      <c r="D333" s="9">
        <v>46235</v>
      </c>
      <c r="E333" s="8" t="s">
        <v>52</v>
      </c>
      <c r="F333" s="8" t="s">
        <v>50</v>
      </c>
      <c r="G333" s="8" t="s">
        <v>61</v>
      </c>
      <c r="H333" s="8" t="s">
        <v>53</v>
      </c>
      <c r="I333" s="8" t="s">
        <v>8384</v>
      </c>
      <c r="J333" s="61">
        <v>0</v>
      </c>
      <c r="K333" s="8">
        <v>1</v>
      </c>
      <c r="L333" s="8">
        <v>4</v>
      </c>
      <c r="M333" s="8" t="s">
        <v>55</v>
      </c>
      <c r="N333" s="8" t="s">
        <v>8379</v>
      </c>
      <c r="O333" s="8" t="s">
        <v>8380</v>
      </c>
      <c r="P333" s="48">
        <v>10</v>
      </c>
      <c r="Q333" s="8" t="s">
        <v>60</v>
      </c>
      <c r="R333" s="8">
        <v>4</v>
      </c>
      <c r="S333" s="8">
        <v>0</v>
      </c>
      <c r="T333" s="8" t="b">
        <v>0</v>
      </c>
      <c r="U333" s="8">
        <v>540</v>
      </c>
      <c r="V333" s="8">
        <v>511</v>
      </c>
      <c r="W333" s="8">
        <v>405</v>
      </c>
      <c r="X333" s="8">
        <v>0</v>
      </c>
      <c r="Y333" s="8">
        <v>0</v>
      </c>
      <c r="Z333" s="48">
        <v>-19</v>
      </c>
      <c r="AA333" s="8" t="s">
        <v>51</v>
      </c>
      <c r="AB333" s="8">
        <v>4</v>
      </c>
      <c r="AC333" s="8">
        <v>0</v>
      </c>
      <c r="AD333" s="8"/>
      <c r="AE333" s="8">
        <v>1</v>
      </c>
      <c r="AF333" s="8">
        <v>0</v>
      </c>
      <c r="AG333" s="8">
        <v>540</v>
      </c>
      <c r="AH333" s="9">
        <v>46236</v>
      </c>
      <c r="AI333" s="47">
        <v>46236.354166666664</v>
      </c>
      <c r="AJ333" s="47">
        <v>46236.361111111109</v>
      </c>
      <c r="AK333" s="47">
        <v>46236.729166666664</v>
      </c>
      <c r="AL333" s="47">
        <v>46236.71597222222</v>
      </c>
      <c r="AO333" s="24" t="s">
        <v>8326</v>
      </c>
      <c r="AP333" s="24" t="s">
        <v>53</v>
      </c>
      <c r="AQ333" s="24" t="s">
        <v>49</v>
      </c>
      <c r="AR333" s="24" t="s">
        <v>64</v>
      </c>
      <c r="AS333" s="24" t="s">
        <v>54</v>
      </c>
      <c r="AT333" s="24" t="s">
        <v>52</v>
      </c>
      <c r="AU333" s="49">
        <v>46204</v>
      </c>
      <c r="AV333" s="24" t="s">
        <v>8384</v>
      </c>
      <c r="AW333" s="24" t="s">
        <v>8379</v>
      </c>
      <c r="AX333" s="24" t="s">
        <v>8380</v>
      </c>
      <c r="AY333" s="24">
        <v>13</v>
      </c>
    </row>
    <row r="334" spans="2:51">
      <c r="B334" s="8" t="s">
        <v>8326</v>
      </c>
      <c r="C334" s="8" t="s">
        <v>49</v>
      </c>
      <c r="D334" s="9">
        <v>46235</v>
      </c>
      <c r="E334" s="8" t="s">
        <v>52</v>
      </c>
      <c r="F334" s="8" t="s">
        <v>50</v>
      </c>
      <c r="G334" s="8" t="s">
        <v>62</v>
      </c>
      <c r="H334" s="8" t="s">
        <v>53</v>
      </c>
      <c r="I334" s="8" t="s">
        <v>8384</v>
      </c>
      <c r="J334" s="61">
        <v>0</v>
      </c>
      <c r="K334" s="8">
        <v>1</v>
      </c>
      <c r="L334" s="8">
        <v>4</v>
      </c>
      <c r="M334" s="8" t="s">
        <v>55</v>
      </c>
      <c r="N334" s="8" t="s">
        <v>8379</v>
      </c>
      <c r="O334" s="8" t="s">
        <v>8380</v>
      </c>
      <c r="P334" s="48">
        <v>7</v>
      </c>
      <c r="Q334" s="8" t="s">
        <v>60</v>
      </c>
      <c r="R334" s="8">
        <v>4</v>
      </c>
      <c r="S334" s="8">
        <v>0</v>
      </c>
      <c r="T334" s="8" t="b">
        <v>0</v>
      </c>
      <c r="U334" s="8">
        <v>540</v>
      </c>
      <c r="V334" s="8">
        <v>487</v>
      </c>
      <c r="W334" s="8">
        <v>391</v>
      </c>
      <c r="X334" s="8">
        <v>0</v>
      </c>
      <c r="Y334" s="8">
        <v>0</v>
      </c>
      <c r="Z334" s="48">
        <v>-46</v>
      </c>
      <c r="AA334" s="8" t="s">
        <v>51</v>
      </c>
      <c r="AB334" s="8">
        <v>4</v>
      </c>
      <c r="AC334" s="8">
        <v>0</v>
      </c>
      <c r="AD334" s="8"/>
      <c r="AE334" s="8">
        <v>1</v>
      </c>
      <c r="AF334" s="8">
        <v>0</v>
      </c>
      <c r="AG334" s="8">
        <v>540</v>
      </c>
      <c r="AH334" s="9">
        <v>46238</v>
      </c>
      <c r="AI334" s="47">
        <v>46238.3125</v>
      </c>
      <c r="AJ334" s="47">
        <v>46238.317361111112</v>
      </c>
      <c r="AK334" s="47">
        <v>46238.6875</v>
      </c>
      <c r="AL334" s="47">
        <v>46238.655555555553</v>
      </c>
      <c r="AO334" s="24" t="s">
        <v>8326</v>
      </c>
      <c r="AP334" s="24" t="s">
        <v>53</v>
      </c>
      <c r="AQ334" s="24" t="s">
        <v>49</v>
      </c>
      <c r="AR334" s="24" t="s">
        <v>64</v>
      </c>
      <c r="AS334" s="24" t="s">
        <v>59</v>
      </c>
      <c r="AT334" s="24" t="s">
        <v>52</v>
      </c>
      <c r="AU334" s="49">
        <v>46204</v>
      </c>
      <c r="AV334" s="24" t="s">
        <v>8384</v>
      </c>
      <c r="AW334" s="24" t="s">
        <v>8379</v>
      </c>
      <c r="AX334" s="24" t="s">
        <v>8380</v>
      </c>
      <c r="AY334" s="24">
        <v>18</v>
      </c>
    </row>
    <row r="335" spans="2:51">
      <c r="B335" s="8" t="s">
        <v>8326</v>
      </c>
      <c r="C335" s="8" t="s">
        <v>49</v>
      </c>
      <c r="D335" s="9">
        <v>46235</v>
      </c>
      <c r="E335" s="8" t="s">
        <v>52</v>
      </c>
      <c r="F335" s="8" t="s">
        <v>50</v>
      </c>
      <c r="G335" s="8" t="s">
        <v>54</v>
      </c>
      <c r="H335" s="8" t="s">
        <v>53</v>
      </c>
      <c r="I335" s="8" t="s">
        <v>8378</v>
      </c>
      <c r="J335" s="61">
        <v>0</v>
      </c>
      <c r="K335" s="8">
        <v>1</v>
      </c>
      <c r="L335" s="8">
        <v>4</v>
      </c>
      <c r="M335" s="8" t="s">
        <v>55</v>
      </c>
      <c r="N335" s="8" t="s">
        <v>8379</v>
      </c>
      <c r="O335" s="8" t="s">
        <v>8380</v>
      </c>
      <c r="P335" s="48">
        <v>11</v>
      </c>
      <c r="Q335" s="8" t="s">
        <v>60</v>
      </c>
      <c r="R335" s="8">
        <v>4</v>
      </c>
      <c r="S335" s="8">
        <v>0</v>
      </c>
      <c r="T335" s="8" t="b">
        <v>0</v>
      </c>
      <c r="U335" s="8">
        <v>210</v>
      </c>
      <c r="V335" s="8">
        <v>178</v>
      </c>
      <c r="W335" s="8">
        <v>102</v>
      </c>
      <c r="X335" s="8">
        <v>0</v>
      </c>
      <c r="Y335" s="8">
        <v>0</v>
      </c>
      <c r="Z335" s="48">
        <v>-21</v>
      </c>
      <c r="AA335" s="8" t="s">
        <v>51</v>
      </c>
      <c r="AB335" s="8">
        <v>4</v>
      </c>
      <c r="AC335" s="8">
        <v>0</v>
      </c>
      <c r="AD335" s="8"/>
      <c r="AE335" s="8">
        <v>1</v>
      </c>
      <c r="AF335" s="8">
        <v>0</v>
      </c>
      <c r="AG335" s="8">
        <v>210</v>
      </c>
      <c r="AH335" s="9">
        <v>46239</v>
      </c>
      <c r="AI335" s="47">
        <v>46239.354166666664</v>
      </c>
      <c r="AJ335" s="47">
        <v>46239.361805555556</v>
      </c>
      <c r="AK335" s="47">
        <v>46239.5</v>
      </c>
      <c r="AL335" s="47">
        <v>46239.48541666667</v>
      </c>
      <c r="AO335" s="24" t="s">
        <v>8326</v>
      </c>
      <c r="AP335" s="24" t="s">
        <v>53</v>
      </c>
      <c r="AQ335" s="24" t="s">
        <v>49</v>
      </c>
      <c r="AR335" s="24" t="s">
        <v>50</v>
      </c>
      <c r="AS335" s="24" t="s">
        <v>61</v>
      </c>
      <c r="AT335" s="24" t="s">
        <v>52</v>
      </c>
      <c r="AU335" s="49">
        <v>46204</v>
      </c>
      <c r="AV335" s="24" t="s">
        <v>8384</v>
      </c>
      <c r="AW335" s="24" t="s">
        <v>8379</v>
      </c>
      <c r="AX335" s="24" t="s">
        <v>8380</v>
      </c>
      <c r="AY335" s="24">
        <v>1</v>
      </c>
    </row>
    <row r="336" spans="2:51">
      <c r="B336" s="8" t="s">
        <v>8326</v>
      </c>
      <c r="C336" s="8" t="s">
        <v>49</v>
      </c>
      <c r="D336" s="9">
        <v>46235</v>
      </c>
      <c r="E336" s="8" t="s">
        <v>52</v>
      </c>
      <c r="F336" s="8" t="s">
        <v>50</v>
      </c>
      <c r="G336" s="8" t="s">
        <v>59</v>
      </c>
      <c r="H336" s="8" t="s">
        <v>53</v>
      </c>
      <c r="I336" s="8" t="s">
        <v>8378</v>
      </c>
      <c r="J336" s="61">
        <v>0</v>
      </c>
      <c r="K336" s="8">
        <v>1</v>
      </c>
      <c r="L336" s="8">
        <v>4</v>
      </c>
      <c r="M336" s="8" t="s">
        <v>55</v>
      </c>
      <c r="N336" s="8" t="s">
        <v>8379</v>
      </c>
      <c r="O336" s="8" t="s">
        <v>8380</v>
      </c>
      <c r="P336" s="48">
        <v>12</v>
      </c>
      <c r="Q336" s="8" t="s">
        <v>60</v>
      </c>
      <c r="R336" s="8">
        <v>4</v>
      </c>
      <c r="S336" s="8">
        <v>0</v>
      </c>
      <c r="T336" s="8" t="b">
        <v>0</v>
      </c>
      <c r="U336" s="8">
        <v>300</v>
      </c>
      <c r="V336" s="8">
        <v>259</v>
      </c>
      <c r="W336" s="8">
        <v>158</v>
      </c>
      <c r="X336" s="8">
        <v>0</v>
      </c>
      <c r="Y336" s="8">
        <v>0</v>
      </c>
      <c r="Z336" s="48">
        <v>-29</v>
      </c>
      <c r="AA336" s="8" t="s">
        <v>51</v>
      </c>
      <c r="AB336" s="8">
        <v>4</v>
      </c>
      <c r="AC336" s="8">
        <v>0</v>
      </c>
      <c r="AD336" s="8"/>
      <c r="AE336" s="8">
        <v>1</v>
      </c>
      <c r="AF336" s="8">
        <v>0</v>
      </c>
      <c r="AG336" s="8">
        <v>300</v>
      </c>
      <c r="AH336" s="9">
        <v>46240</v>
      </c>
      <c r="AI336" s="47">
        <v>46240.5625</v>
      </c>
      <c r="AJ336" s="47">
        <v>46240.570833333331</v>
      </c>
      <c r="AK336" s="47">
        <v>46240.770833333336</v>
      </c>
      <c r="AL336" s="47">
        <v>46240.750694444447</v>
      </c>
      <c r="AO336" s="24" t="s">
        <v>8326</v>
      </c>
      <c r="AP336" s="24" t="s">
        <v>53</v>
      </c>
      <c r="AQ336" s="24" t="s">
        <v>49</v>
      </c>
      <c r="AR336" s="24" t="s">
        <v>50</v>
      </c>
      <c r="AS336" s="24" t="s">
        <v>57</v>
      </c>
      <c r="AT336" s="24" t="s">
        <v>52</v>
      </c>
      <c r="AU336" s="49">
        <v>46204</v>
      </c>
      <c r="AV336" s="24" t="s">
        <v>8384</v>
      </c>
      <c r="AW336" s="24" t="s">
        <v>8379</v>
      </c>
      <c r="AX336" s="24" t="s">
        <v>8380</v>
      </c>
      <c r="AY336" s="24">
        <v>3</v>
      </c>
    </row>
    <row r="337" spans="2:51">
      <c r="B337" s="8" t="s">
        <v>8326</v>
      </c>
      <c r="C337" s="8" t="s">
        <v>49</v>
      </c>
      <c r="D337" s="9">
        <v>46235</v>
      </c>
      <c r="E337" s="8" t="s">
        <v>52</v>
      </c>
      <c r="F337" s="8" t="s">
        <v>50</v>
      </c>
      <c r="G337" s="8" t="s">
        <v>54</v>
      </c>
      <c r="H337" s="8" t="s">
        <v>53</v>
      </c>
      <c r="I337" s="8" t="s">
        <v>8384</v>
      </c>
      <c r="J337" s="61">
        <v>0</v>
      </c>
      <c r="K337" s="8">
        <v>1</v>
      </c>
      <c r="L337" s="8">
        <v>4</v>
      </c>
      <c r="M337" s="8" t="s">
        <v>55</v>
      </c>
      <c r="N337" s="8" t="s">
        <v>8379</v>
      </c>
      <c r="O337" s="8" t="s">
        <v>8380</v>
      </c>
      <c r="P337" s="48">
        <v>8</v>
      </c>
      <c r="Q337" s="8" t="s">
        <v>60</v>
      </c>
      <c r="R337" s="8">
        <v>4</v>
      </c>
      <c r="S337" s="8">
        <v>0</v>
      </c>
      <c r="T337" s="8" t="b">
        <v>0</v>
      </c>
      <c r="U337" s="8">
        <v>270</v>
      </c>
      <c r="V337" s="8">
        <v>242</v>
      </c>
      <c r="W337" s="8">
        <v>141</v>
      </c>
      <c r="X337" s="8">
        <v>0</v>
      </c>
      <c r="Y337" s="8">
        <v>0</v>
      </c>
      <c r="Z337" s="48">
        <v>-20</v>
      </c>
      <c r="AA337" s="8" t="s">
        <v>51</v>
      </c>
      <c r="AB337" s="8">
        <v>4</v>
      </c>
      <c r="AC337" s="8">
        <v>0</v>
      </c>
      <c r="AD337" s="8"/>
      <c r="AE337" s="8">
        <v>1</v>
      </c>
      <c r="AF337" s="8">
        <v>0</v>
      </c>
      <c r="AG337" s="8">
        <v>270</v>
      </c>
      <c r="AH337" s="9">
        <v>46242</v>
      </c>
      <c r="AI337" s="47">
        <v>46242.375</v>
      </c>
      <c r="AJ337" s="47">
        <v>46242.380555555559</v>
      </c>
      <c r="AK337" s="47">
        <v>46242.5625</v>
      </c>
      <c r="AL337" s="47">
        <v>46242.548611111109</v>
      </c>
      <c r="AO337" s="24" t="s">
        <v>8326</v>
      </c>
      <c r="AP337" s="24" t="s">
        <v>53</v>
      </c>
      <c r="AQ337" s="24" t="s">
        <v>49</v>
      </c>
      <c r="AR337" s="24" t="s">
        <v>50</v>
      </c>
      <c r="AS337" s="24" t="s">
        <v>59</v>
      </c>
      <c r="AT337" s="24" t="s">
        <v>52</v>
      </c>
      <c r="AU337" s="49">
        <v>46204</v>
      </c>
      <c r="AV337" s="24" t="s">
        <v>8384</v>
      </c>
      <c r="AW337" s="24" t="s">
        <v>8379</v>
      </c>
      <c r="AX337" s="24" t="s">
        <v>8380</v>
      </c>
      <c r="AY337" s="24">
        <v>1</v>
      </c>
    </row>
    <row r="338" spans="2:51">
      <c r="B338" s="8" t="s">
        <v>8326</v>
      </c>
      <c r="C338" s="8" t="s">
        <v>49</v>
      </c>
      <c r="D338" s="9">
        <v>46235</v>
      </c>
      <c r="E338" s="8" t="s">
        <v>52</v>
      </c>
      <c r="F338" s="8" t="s">
        <v>50</v>
      </c>
      <c r="G338" s="8" t="s">
        <v>54</v>
      </c>
      <c r="H338" s="8" t="s">
        <v>53</v>
      </c>
      <c r="I338" s="8" t="s">
        <v>8384</v>
      </c>
      <c r="J338" s="61">
        <v>0</v>
      </c>
      <c r="K338" s="8">
        <v>1</v>
      </c>
      <c r="L338" s="8">
        <v>4</v>
      </c>
      <c r="M338" s="8" t="s">
        <v>55</v>
      </c>
      <c r="N338" s="8" t="s">
        <v>8379</v>
      </c>
      <c r="O338" s="8" t="s">
        <v>8380</v>
      </c>
      <c r="P338" s="48">
        <v>3</v>
      </c>
      <c r="Q338" s="8" t="s">
        <v>60</v>
      </c>
      <c r="R338" s="8">
        <v>4</v>
      </c>
      <c r="S338" s="8">
        <v>0</v>
      </c>
      <c r="T338" s="8" t="b">
        <v>0</v>
      </c>
      <c r="U338" s="8">
        <v>360</v>
      </c>
      <c r="V338" s="8">
        <v>340</v>
      </c>
      <c r="W338" s="8">
        <v>214</v>
      </c>
      <c r="X338" s="8">
        <v>0</v>
      </c>
      <c r="Y338" s="8">
        <v>0</v>
      </c>
      <c r="Z338" s="48">
        <v>-17</v>
      </c>
      <c r="AA338" s="8" t="s">
        <v>51</v>
      </c>
      <c r="AB338" s="8">
        <v>4</v>
      </c>
      <c r="AC338" s="8">
        <v>0</v>
      </c>
      <c r="AD338" s="8"/>
      <c r="AE338" s="8">
        <v>1</v>
      </c>
      <c r="AF338" s="8">
        <v>0</v>
      </c>
      <c r="AG338" s="8">
        <v>360</v>
      </c>
      <c r="AH338" s="9">
        <v>46244</v>
      </c>
      <c r="AI338" s="47">
        <v>46244.354166666664</v>
      </c>
      <c r="AJ338" s="47">
        <v>46244.356249999997</v>
      </c>
      <c r="AK338" s="47">
        <v>46244.604166666664</v>
      </c>
      <c r="AL338" s="47">
        <v>46244.592361111114</v>
      </c>
      <c r="AO338" s="24" t="s">
        <v>8326</v>
      </c>
      <c r="AP338" s="24" t="s">
        <v>53</v>
      </c>
      <c r="AQ338" s="24" t="s">
        <v>49</v>
      </c>
      <c r="AR338" s="24" t="s">
        <v>50</v>
      </c>
      <c r="AS338" s="24" t="s">
        <v>54</v>
      </c>
      <c r="AT338" s="24" t="s">
        <v>52</v>
      </c>
      <c r="AU338" s="49">
        <v>46204</v>
      </c>
      <c r="AV338" s="24" t="s">
        <v>8384</v>
      </c>
      <c r="AW338" s="24" t="s">
        <v>8379</v>
      </c>
      <c r="AX338" s="24" t="s">
        <v>8380</v>
      </c>
      <c r="AY338" s="24">
        <v>4</v>
      </c>
    </row>
    <row r="339" spans="2:51">
      <c r="B339" s="8" t="s">
        <v>8326</v>
      </c>
      <c r="C339" s="8" t="s">
        <v>49</v>
      </c>
      <c r="D339" s="9">
        <v>46235</v>
      </c>
      <c r="E339" s="8" t="s">
        <v>52</v>
      </c>
      <c r="F339" s="8" t="s">
        <v>50</v>
      </c>
      <c r="G339" s="8" t="s">
        <v>62</v>
      </c>
      <c r="H339" s="8" t="s">
        <v>53</v>
      </c>
      <c r="I339" s="8" t="s">
        <v>8384</v>
      </c>
      <c r="J339" s="61">
        <v>0</v>
      </c>
      <c r="K339" s="8">
        <v>1</v>
      </c>
      <c r="L339" s="8">
        <v>4</v>
      </c>
      <c r="M339" s="8" t="s">
        <v>55</v>
      </c>
      <c r="N339" s="8" t="s">
        <v>8379</v>
      </c>
      <c r="O339" s="8" t="s">
        <v>8380</v>
      </c>
      <c r="P339" s="48">
        <v>10</v>
      </c>
      <c r="Q339" s="8" t="s">
        <v>60</v>
      </c>
      <c r="R339" s="8">
        <v>4</v>
      </c>
      <c r="S339" s="8">
        <v>0</v>
      </c>
      <c r="T339" s="8" t="b">
        <v>0</v>
      </c>
      <c r="U339" s="8">
        <v>480</v>
      </c>
      <c r="V339" s="8">
        <v>440</v>
      </c>
      <c r="W339" s="8">
        <v>314</v>
      </c>
      <c r="X339" s="8">
        <v>0</v>
      </c>
      <c r="Y339" s="8">
        <v>0</v>
      </c>
      <c r="Z339" s="48">
        <v>-30</v>
      </c>
      <c r="AA339" s="8" t="s">
        <v>51</v>
      </c>
      <c r="AB339" s="8">
        <v>4</v>
      </c>
      <c r="AC339" s="8">
        <v>0</v>
      </c>
      <c r="AD339" s="8"/>
      <c r="AE339" s="8">
        <v>1</v>
      </c>
      <c r="AF339" s="8">
        <v>0</v>
      </c>
      <c r="AG339" s="8">
        <v>480</v>
      </c>
      <c r="AH339" s="9">
        <v>46245</v>
      </c>
      <c r="AI339" s="47">
        <v>46245.333333333336</v>
      </c>
      <c r="AJ339" s="47">
        <v>46245.340277777781</v>
      </c>
      <c r="AK339" s="47">
        <v>46245.666666666664</v>
      </c>
      <c r="AL339" s="47">
        <v>46245.645833333336</v>
      </c>
      <c r="AO339" s="24" t="s">
        <v>8326</v>
      </c>
      <c r="AP339" s="24" t="s">
        <v>53</v>
      </c>
      <c r="AQ339" s="24" t="s">
        <v>49</v>
      </c>
      <c r="AR339" s="24" t="s">
        <v>64</v>
      </c>
      <c r="AS339" s="24" t="s">
        <v>67</v>
      </c>
      <c r="AT339" s="24" t="s">
        <v>52</v>
      </c>
      <c r="AU339" s="49">
        <v>46204</v>
      </c>
      <c r="AV339" s="24" t="s">
        <v>8384</v>
      </c>
      <c r="AW339" s="24" t="s">
        <v>8379</v>
      </c>
      <c r="AX339" s="24" t="s">
        <v>8380</v>
      </c>
      <c r="AY339" s="24">
        <v>14</v>
      </c>
    </row>
    <row r="340" spans="2:51">
      <c r="B340" s="8" t="s">
        <v>8326</v>
      </c>
      <c r="C340" s="8" t="s">
        <v>49</v>
      </c>
      <c r="D340" s="9">
        <v>46235</v>
      </c>
      <c r="E340" s="8" t="s">
        <v>52</v>
      </c>
      <c r="F340" s="8" t="s">
        <v>50</v>
      </c>
      <c r="G340" s="8" t="s">
        <v>57</v>
      </c>
      <c r="H340" s="8" t="s">
        <v>53</v>
      </c>
      <c r="I340" s="8" t="s">
        <v>8384</v>
      </c>
      <c r="J340" s="61">
        <v>0</v>
      </c>
      <c r="K340" s="8">
        <v>1</v>
      </c>
      <c r="L340" s="8">
        <v>4</v>
      </c>
      <c r="M340" s="8" t="s">
        <v>55</v>
      </c>
      <c r="N340" s="8" t="s">
        <v>8379</v>
      </c>
      <c r="O340" s="8" t="s">
        <v>8380</v>
      </c>
      <c r="P340" s="48">
        <v>5</v>
      </c>
      <c r="Q340" s="8" t="s">
        <v>60</v>
      </c>
      <c r="R340" s="8">
        <v>4</v>
      </c>
      <c r="S340" s="8">
        <v>0</v>
      </c>
      <c r="T340" s="8" t="b">
        <v>0</v>
      </c>
      <c r="U340" s="8">
        <v>300</v>
      </c>
      <c r="V340" s="8">
        <v>278</v>
      </c>
      <c r="W340" s="8">
        <v>192</v>
      </c>
      <c r="X340" s="8">
        <v>0</v>
      </c>
      <c r="Y340" s="8">
        <v>0</v>
      </c>
      <c r="Z340" s="48">
        <v>-17</v>
      </c>
      <c r="AA340" s="8" t="s">
        <v>51</v>
      </c>
      <c r="AB340" s="8">
        <v>4</v>
      </c>
      <c r="AC340" s="8">
        <v>0</v>
      </c>
      <c r="AD340" s="8"/>
      <c r="AE340" s="8">
        <v>1</v>
      </c>
      <c r="AF340" s="8">
        <v>0</v>
      </c>
      <c r="AG340" s="8">
        <v>300</v>
      </c>
      <c r="AH340" s="9">
        <v>46246</v>
      </c>
      <c r="AI340" s="47">
        <v>46246.333333333336</v>
      </c>
      <c r="AJ340" s="47">
        <v>46246.336805555555</v>
      </c>
      <c r="AK340" s="47">
        <v>46246.541666666664</v>
      </c>
      <c r="AL340" s="47">
        <v>46246.529861111114</v>
      </c>
      <c r="AO340" s="24" t="s">
        <v>8326</v>
      </c>
      <c r="AP340" s="24" t="s">
        <v>53</v>
      </c>
      <c r="AQ340" s="24" t="s">
        <v>49</v>
      </c>
      <c r="AR340" s="24" t="s">
        <v>64</v>
      </c>
      <c r="AS340" s="24" t="s">
        <v>68</v>
      </c>
      <c r="AT340" s="24" t="s">
        <v>52</v>
      </c>
      <c r="AU340" s="49">
        <v>46204</v>
      </c>
      <c r="AV340" s="24" t="s">
        <v>8384</v>
      </c>
      <c r="AW340" s="24" t="s">
        <v>8383</v>
      </c>
      <c r="AX340" s="24" t="s">
        <v>8380</v>
      </c>
      <c r="AY340" s="24">
        <v>0</v>
      </c>
    </row>
    <row r="341" spans="2:51">
      <c r="B341" s="8" t="s">
        <v>8326</v>
      </c>
      <c r="C341" s="8" t="s">
        <v>49</v>
      </c>
      <c r="D341" s="9">
        <v>46235</v>
      </c>
      <c r="E341" s="8" t="s">
        <v>52</v>
      </c>
      <c r="F341" s="8" t="s">
        <v>50</v>
      </c>
      <c r="G341" s="8" t="s">
        <v>62</v>
      </c>
      <c r="H341" s="8" t="s">
        <v>53</v>
      </c>
      <c r="I341" s="8" t="s">
        <v>8378</v>
      </c>
      <c r="J341" s="61">
        <v>0</v>
      </c>
      <c r="K341" s="8">
        <v>1</v>
      </c>
      <c r="L341" s="8">
        <v>4</v>
      </c>
      <c r="M341" s="8" t="s">
        <v>55</v>
      </c>
      <c r="N341" s="8" t="s">
        <v>8379</v>
      </c>
      <c r="O341" s="8" t="s">
        <v>8380</v>
      </c>
      <c r="P341" s="48">
        <v>11</v>
      </c>
      <c r="Q341" s="8" t="s">
        <v>60</v>
      </c>
      <c r="R341" s="8">
        <v>4</v>
      </c>
      <c r="S341" s="8">
        <v>0</v>
      </c>
      <c r="T341" s="8" t="b">
        <v>0</v>
      </c>
      <c r="U341" s="8">
        <v>360</v>
      </c>
      <c r="V341" s="8">
        <v>325</v>
      </c>
      <c r="W341" s="8">
        <v>228</v>
      </c>
      <c r="X341" s="8">
        <v>0</v>
      </c>
      <c r="Y341" s="8">
        <v>0</v>
      </c>
      <c r="Z341" s="48">
        <v>-24</v>
      </c>
      <c r="AA341" s="8" t="s">
        <v>51</v>
      </c>
      <c r="AB341" s="8">
        <v>4</v>
      </c>
      <c r="AC341" s="8">
        <v>0</v>
      </c>
      <c r="AD341" s="8"/>
      <c r="AE341" s="8">
        <v>1</v>
      </c>
      <c r="AF341" s="8">
        <v>0</v>
      </c>
      <c r="AG341" s="8">
        <v>360</v>
      </c>
      <c r="AH341" s="9">
        <v>46247</v>
      </c>
      <c r="AI341" s="47">
        <v>46247.3125</v>
      </c>
      <c r="AJ341" s="47">
        <v>46247.320138888892</v>
      </c>
      <c r="AK341" s="47">
        <v>46247.5625</v>
      </c>
      <c r="AL341" s="47">
        <v>46247.54583333333</v>
      </c>
      <c r="AO341" s="24" t="s">
        <v>8326</v>
      </c>
      <c r="AP341" s="24" t="s">
        <v>53</v>
      </c>
      <c r="AQ341" s="24" t="s">
        <v>49</v>
      </c>
      <c r="AR341" s="24" t="s">
        <v>64</v>
      </c>
      <c r="AS341" s="24" t="s">
        <v>54</v>
      </c>
      <c r="AT341" s="24" t="s">
        <v>52</v>
      </c>
      <c r="AU341" s="49">
        <v>46204</v>
      </c>
      <c r="AV341" s="24" t="s">
        <v>8384</v>
      </c>
      <c r="AW341" s="24" t="s">
        <v>8383</v>
      </c>
      <c r="AX341" s="24" t="s">
        <v>8380</v>
      </c>
      <c r="AY341" s="24">
        <v>0</v>
      </c>
    </row>
    <row r="342" spans="2:51">
      <c r="B342" s="8" t="s">
        <v>8326</v>
      </c>
      <c r="C342" s="8" t="s">
        <v>49</v>
      </c>
      <c r="D342" s="9">
        <v>46235</v>
      </c>
      <c r="E342" s="8" t="s">
        <v>52</v>
      </c>
      <c r="F342" s="8" t="s">
        <v>50</v>
      </c>
      <c r="G342" s="8" t="s">
        <v>54</v>
      </c>
      <c r="H342" s="8" t="s">
        <v>53</v>
      </c>
      <c r="I342" s="8" t="s">
        <v>8384</v>
      </c>
      <c r="J342" s="61">
        <v>0</v>
      </c>
      <c r="K342" s="8">
        <v>1</v>
      </c>
      <c r="L342" s="8">
        <v>4</v>
      </c>
      <c r="M342" s="8" t="s">
        <v>55</v>
      </c>
      <c r="N342" s="8" t="s">
        <v>8384</v>
      </c>
      <c r="O342" s="8" t="s">
        <v>8380</v>
      </c>
      <c r="P342" s="48">
        <v>7</v>
      </c>
      <c r="Q342" s="8" t="s">
        <v>60</v>
      </c>
      <c r="R342" s="8">
        <v>4</v>
      </c>
      <c r="S342" s="8">
        <v>0</v>
      </c>
      <c r="T342" s="8" t="b">
        <v>0</v>
      </c>
      <c r="U342" s="8">
        <v>240</v>
      </c>
      <c r="V342" s="8">
        <v>225</v>
      </c>
      <c r="W342" s="8">
        <v>149</v>
      </c>
      <c r="X342" s="8">
        <v>0</v>
      </c>
      <c r="Y342" s="8">
        <v>0</v>
      </c>
      <c r="Z342" s="48">
        <v>-8</v>
      </c>
      <c r="AA342" s="8" t="s">
        <v>51</v>
      </c>
      <c r="AB342" s="8">
        <v>4</v>
      </c>
      <c r="AC342" s="8">
        <v>0</v>
      </c>
      <c r="AD342" s="8"/>
      <c r="AE342" s="8">
        <v>1</v>
      </c>
      <c r="AF342" s="8">
        <v>0</v>
      </c>
      <c r="AG342" s="8">
        <v>240</v>
      </c>
      <c r="AH342" s="9">
        <v>46248</v>
      </c>
      <c r="AI342" s="47">
        <v>46248.354166666664</v>
      </c>
      <c r="AJ342" s="47">
        <v>46248.359027777777</v>
      </c>
      <c r="AK342" s="47">
        <v>46248.520833333336</v>
      </c>
      <c r="AL342" s="47">
        <v>46248.515277777777</v>
      </c>
      <c r="AO342" s="24" t="s">
        <v>8326</v>
      </c>
      <c r="AP342" s="24" t="s">
        <v>53</v>
      </c>
      <c r="AQ342" s="24" t="s">
        <v>49</v>
      </c>
      <c r="AR342" s="24" t="s">
        <v>64</v>
      </c>
      <c r="AS342" s="24" t="s">
        <v>57</v>
      </c>
      <c r="AT342" s="24" t="s">
        <v>52</v>
      </c>
      <c r="AU342" s="49">
        <v>46204</v>
      </c>
      <c r="AV342" s="24" t="s">
        <v>8384</v>
      </c>
      <c r="AW342" s="24" t="s">
        <v>8383</v>
      </c>
      <c r="AX342" s="24" t="s">
        <v>8380</v>
      </c>
      <c r="AY342" s="24">
        <v>0</v>
      </c>
    </row>
    <row r="343" spans="2:51">
      <c r="B343" s="8" t="s">
        <v>8326</v>
      </c>
      <c r="C343" s="8" t="s">
        <v>49</v>
      </c>
      <c r="D343" s="9">
        <v>46235</v>
      </c>
      <c r="E343" s="8" t="s">
        <v>52</v>
      </c>
      <c r="F343" s="8" t="s">
        <v>50</v>
      </c>
      <c r="G343" s="8" t="s">
        <v>62</v>
      </c>
      <c r="H343" s="8" t="s">
        <v>53</v>
      </c>
      <c r="I343" s="8" t="s">
        <v>8384</v>
      </c>
      <c r="J343" s="61">
        <v>0</v>
      </c>
      <c r="K343" s="8">
        <v>1</v>
      </c>
      <c r="L343" s="8">
        <v>4</v>
      </c>
      <c r="M343" s="8" t="s">
        <v>55</v>
      </c>
      <c r="N343" s="8" t="s">
        <v>8379</v>
      </c>
      <c r="O343" s="8" t="s">
        <v>8380</v>
      </c>
      <c r="P343" s="48">
        <v>6</v>
      </c>
      <c r="Q343" s="8" t="s">
        <v>60</v>
      </c>
      <c r="R343" s="8">
        <v>4</v>
      </c>
      <c r="S343" s="8">
        <v>0</v>
      </c>
      <c r="T343" s="8" t="b">
        <v>0</v>
      </c>
      <c r="U343" s="8">
        <v>240</v>
      </c>
      <c r="V343" s="8">
        <v>214</v>
      </c>
      <c r="W343" s="8">
        <v>136</v>
      </c>
      <c r="X343" s="8">
        <v>0</v>
      </c>
      <c r="Y343" s="8">
        <v>0</v>
      </c>
      <c r="Z343" s="48">
        <v>-20</v>
      </c>
      <c r="AA343" s="8" t="s">
        <v>51</v>
      </c>
      <c r="AB343" s="8">
        <v>4</v>
      </c>
      <c r="AC343" s="8">
        <v>0</v>
      </c>
      <c r="AD343" s="8"/>
      <c r="AE343" s="8">
        <v>1</v>
      </c>
      <c r="AF343" s="8">
        <v>0</v>
      </c>
      <c r="AG343" s="8">
        <v>240</v>
      </c>
      <c r="AH343" s="9">
        <v>46250</v>
      </c>
      <c r="AI343" s="47">
        <v>46250.5625</v>
      </c>
      <c r="AJ343" s="47">
        <v>46250.566666666666</v>
      </c>
      <c r="AK343" s="47">
        <v>46250.729166666664</v>
      </c>
      <c r="AL343" s="47">
        <v>46250.715277777781</v>
      </c>
      <c r="AO343" s="24" t="s">
        <v>8326</v>
      </c>
      <c r="AP343" s="24" t="s">
        <v>53</v>
      </c>
      <c r="AQ343" s="24" t="s">
        <v>49</v>
      </c>
      <c r="AR343" s="24" t="s">
        <v>50</v>
      </c>
      <c r="AS343" s="24" t="s">
        <v>59</v>
      </c>
      <c r="AT343" s="24" t="s">
        <v>52</v>
      </c>
      <c r="AU343" s="49">
        <v>46204</v>
      </c>
      <c r="AV343" s="24" t="s">
        <v>8384</v>
      </c>
      <c r="AW343" s="24" t="s">
        <v>8383</v>
      </c>
      <c r="AX343" s="24" t="s">
        <v>8380</v>
      </c>
      <c r="AY343" s="24">
        <v>0</v>
      </c>
    </row>
    <row r="344" spans="2:51">
      <c r="B344" s="8" t="s">
        <v>8326</v>
      </c>
      <c r="C344" s="8" t="s">
        <v>49</v>
      </c>
      <c r="D344" s="9">
        <v>46235</v>
      </c>
      <c r="E344" s="8" t="s">
        <v>52</v>
      </c>
      <c r="F344" s="8" t="s">
        <v>50</v>
      </c>
      <c r="G344" s="8" t="s">
        <v>62</v>
      </c>
      <c r="H344" s="8" t="s">
        <v>53</v>
      </c>
      <c r="I344" s="8" t="s">
        <v>8384</v>
      </c>
      <c r="J344" s="61">
        <v>0</v>
      </c>
      <c r="K344" s="8">
        <v>1</v>
      </c>
      <c r="L344" s="8">
        <v>4</v>
      </c>
      <c r="M344" s="8" t="s">
        <v>55</v>
      </c>
      <c r="N344" s="8" t="s">
        <v>8379</v>
      </c>
      <c r="O344" s="8" t="s">
        <v>8380</v>
      </c>
      <c r="P344" s="48">
        <v>6</v>
      </c>
      <c r="Q344" s="8" t="s">
        <v>60</v>
      </c>
      <c r="R344" s="8">
        <v>4</v>
      </c>
      <c r="S344" s="8">
        <v>0</v>
      </c>
      <c r="T344" s="8" t="b">
        <v>0</v>
      </c>
      <c r="U344" s="8">
        <v>480</v>
      </c>
      <c r="V344" s="8">
        <v>445</v>
      </c>
      <c r="W344" s="8">
        <v>305</v>
      </c>
      <c r="X344" s="8">
        <v>0</v>
      </c>
      <c r="Y344" s="8">
        <v>0</v>
      </c>
      <c r="Z344" s="48">
        <v>-29</v>
      </c>
      <c r="AA344" s="8" t="s">
        <v>51</v>
      </c>
      <c r="AB344" s="8">
        <v>4</v>
      </c>
      <c r="AC344" s="8">
        <v>0</v>
      </c>
      <c r="AD344" s="8"/>
      <c r="AE344" s="8">
        <v>1</v>
      </c>
      <c r="AF344" s="8">
        <v>0</v>
      </c>
      <c r="AG344" s="8">
        <v>480</v>
      </c>
      <c r="AH344" s="9">
        <v>46253</v>
      </c>
      <c r="AI344" s="47">
        <v>46253.333333333336</v>
      </c>
      <c r="AJ344" s="47">
        <v>46253.337500000001</v>
      </c>
      <c r="AK344" s="47">
        <v>46253.666666666664</v>
      </c>
      <c r="AL344" s="47">
        <v>46253.646527777775</v>
      </c>
      <c r="AO344" s="24" t="s">
        <v>8326</v>
      </c>
      <c r="AP344" s="24" t="s">
        <v>53</v>
      </c>
      <c r="AQ344" s="24" t="s">
        <v>49</v>
      </c>
      <c r="AR344" s="24" t="s">
        <v>77</v>
      </c>
      <c r="AS344" s="24" t="s">
        <v>79</v>
      </c>
      <c r="AT344" s="24" t="s">
        <v>52</v>
      </c>
      <c r="AU344" s="49">
        <v>46204</v>
      </c>
      <c r="AV344" s="24" t="s">
        <v>8384</v>
      </c>
      <c r="AW344" s="24" t="s">
        <v>8383</v>
      </c>
      <c r="AX344" s="24" t="s">
        <v>8380</v>
      </c>
      <c r="AY344" s="24">
        <v>0</v>
      </c>
    </row>
    <row r="345" spans="2:51">
      <c r="B345" s="8" t="s">
        <v>8326</v>
      </c>
      <c r="C345" s="8" t="s">
        <v>49</v>
      </c>
      <c r="D345" s="9">
        <v>46235</v>
      </c>
      <c r="E345" s="8" t="s">
        <v>52</v>
      </c>
      <c r="F345" s="8" t="s">
        <v>50</v>
      </c>
      <c r="G345" s="8" t="s">
        <v>59</v>
      </c>
      <c r="H345" s="8" t="s">
        <v>53</v>
      </c>
      <c r="I345" s="8" t="s">
        <v>8378</v>
      </c>
      <c r="J345" s="61">
        <v>0</v>
      </c>
      <c r="K345" s="8">
        <v>1</v>
      </c>
      <c r="L345" s="8">
        <v>4</v>
      </c>
      <c r="M345" s="8" t="s">
        <v>55</v>
      </c>
      <c r="N345" s="8" t="s">
        <v>8379</v>
      </c>
      <c r="O345" s="8" t="s">
        <v>8380</v>
      </c>
      <c r="P345" s="48">
        <v>12</v>
      </c>
      <c r="Q345" s="8" t="s">
        <v>60</v>
      </c>
      <c r="R345" s="8">
        <v>4</v>
      </c>
      <c r="S345" s="8">
        <v>0</v>
      </c>
      <c r="T345" s="8" t="b">
        <v>0</v>
      </c>
      <c r="U345" s="8">
        <v>540</v>
      </c>
      <c r="V345" s="8">
        <v>491</v>
      </c>
      <c r="W345" s="8">
        <v>367</v>
      </c>
      <c r="X345" s="8">
        <v>0</v>
      </c>
      <c r="Y345" s="8">
        <v>0</v>
      </c>
      <c r="Z345" s="48">
        <v>-37</v>
      </c>
      <c r="AA345" s="8" t="s">
        <v>51</v>
      </c>
      <c r="AB345" s="8">
        <v>4</v>
      </c>
      <c r="AC345" s="8">
        <v>0</v>
      </c>
      <c r="AD345" s="8"/>
      <c r="AE345" s="8">
        <v>1</v>
      </c>
      <c r="AF345" s="8">
        <v>0</v>
      </c>
      <c r="AG345" s="8">
        <v>540</v>
      </c>
      <c r="AH345" s="9">
        <v>46254</v>
      </c>
      <c r="AI345" s="47">
        <v>46254.3125</v>
      </c>
      <c r="AJ345" s="47">
        <v>46254.320833333331</v>
      </c>
      <c r="AK345" s="47">
        <v>46254.6875</v>
      </c>
      <c r="AL345" s="47">
        <v>46254.661805555559</v>
      </c>
      <c r="AO345" s="24" t="s">
        <v>8326</v>
      </c>
      <c r="AP345" s="24" t="s">
        <v>53</v>
      </c>
      <c r="AQ345" s="24" t="s">
        <v>49</v>
      </c>
      <c r="AR345" s="24" t="s">
        <v>50</v>
      </c>
      <c r="AS345" s="24" t="s">
        <v>61</v>
      </c>
      <c r="AT345" s="24" t="s">
        <v>52</v>
      </c>
      <c r="AU345" s="49">
        <v>46204</v>
      </c>
      <c r="AV345" s="24" t="s">
        <v>8384</v>
      </c>
      <c r="AW345" s="24" t="s">
        <v>8383</v>
      </c>
      <c r="AX345" s="24" t="s">
        <v>8380</v>
      </c>
      <c r="AY345" s="24">
        <v>0</v>
      </c>
    </row>
    <row r="346" spans="2:51">
      <c r="B346" s="8" t="s">
        <v>8326</v>
      </c>
      <c r="C346" s="8" t="s">
        <v>49</v>
      </c>
      <c r="D346" s="9">
        <v>46235</v>
      </c>
      <c r="E346" s="8" t="s">
        <v>52</v>
      </c>
      <c r="F346" s="8" t="s">
        <v>50</v>
      </c>
      <c r="G346" s="8" t="s">
        <v>59</v>
      </c>
      <c r="H346" s="8" t="s">
        <v>53</v>
      </c>
      <c r="I346" s="8" t="s">
        <v>8384</v>
      </c>
      <c r="J346" s="61">
        <v>0</v>
      </c>
      <c r="K346" s="8">
        <v>1</v>
      </c>
      <c r="L346" s="8">
        <v>4</v>
      </c>
      <c r="M346" s="8" t="s">
        <v>55</v>
      </c>
      <c r="N346" s="8" t="s">
        <v>8379</v>
      </c>
      <c r="O346" s="8" t="s">
        <v>8380</v>
      </c>
      <c r="P346" s="48">
        <v>5</v>
      </c>
      <c r="Q346" s="8" t="s">
        <v>60</v>
      </c>
      <c r="R346" s="8">
        <v>4</v>
      </c>
      <c r="S346" s="8">
        <v>0</v>
      </c>
      <c r="T346" s="8" t="b">
        <v>0</v>
      </c>
      <c r="U346" s="8">
        <v>480</v>
      </c>
      <c r="V346" s="8">
        <v>430</v>
      </c>
      <c r="W346" s="8">
        <v>351</v>
      </c>
      <c r="X346" s="8">
        <v>0</v>
      </c>
      <c r="Y346" s="8">
        <v>0</v>
      </c>
      <c r="Z346" s="48">
        <v>-45</v>
      </c>
      <c r="AA346" s="8" t="s">
        <v>51</v>
      </c>
      <c r="AB346" s="8">
        <v>4</v>
      </c>
      <c r="AC346" s="8">
        <v>0</v>
      </c>
      <c r="AD346" s="8"/>
      <c r="AE346" s="8">
        <v>1</v>
      </c>
      <c r="AF346" s="8">
        <v>0</v>
      </c>
      <c r="AG346" s="8">
        <v>480</v>
      </c>
      <c r="AH346" s="9">
        <v>46256</v>
      </c>
      <c r="AI346" s="47">
        <v>46256.3125</v>
      </c>
      <c r="AJ346" s="47">
        <v>46256.315972222219</v>
      </c>
      <c r="AK346" s="47">
        <v>46256.645833333336</v>
      </c>
      <c r="AL346" s="47">
        <v>46256.614583333336</v>
      </c>
      <c r="AO346" s="24" t="s">
        <v>8326</v>
      </c>
      <c r="AP346" s="24" t="s">
        <v>53</v>
      </c>
      <c r="AQ346" s="24" t="s">
        <v>49</v>
      </c>
      <c r="AR346" s="24" t="s">
        <v>64</v>
      </c>
      <c r="AS346" s="24" t="s">
        <v>59</v>
      </c>
      <c r="AT346" s="24" t="s">
        <v>52</v>
      </c>
      <c r="AU346" s="49">
        <v>46204</v>
      </c>
      <c r="AV346" s="24" t="s">
        <v>8384</v>
      </c>
      <c r="AW346" s="24" t="s">
        <v>8383</v>
      </c>
      <c r="AX346" s="24" t="s">
        <v>8380</v>
      </c>
      <c r="AY346" s="24">
        <v>0</v>
      </c>
    </row>
    <row r="347" spans="2:51">
      <c r="B347" s="8" t="s">
        <v>8326</v>
      </c>
      <c r="C347" s="8" t="s">
        <v>49</v>
      </c>
      <c r="D347" s="9">
        <v>46235</v>
      </c>
      <c r="E347" s="8" t="s">
        <v>52</v>
      </c>
      <c r="F347" s="8" t="s">
        <v>50</v>
      </c>
      <c r="G347" s="8" t="s">
        <v>61</v>
      </c>
      <c r="H347" s="8" t="s">
        <v>53</v>
      </c>
      <c r="I347" s="8" t="s">
        <v>8384</v>
      </c>
      <c r="J347" s="61">
        <v>0</v>
      </c>
      <c r="K347" s="8">
        <v>1</v>
      </c>
      <c r="L347" s="8">
        <v>4</v>
      </c>
      <c r="M347" s="8" t="s">
        <v>55</v>
      </c>
      <c r="N347" s="8" t="s">
        <v>8379</v>
      </c>
      <c r="O347" s="8" t="s">
        <v>8380</v>
      </c>
      <c r="P347" s="48">
        <v>3</v>
      </c>
      <c r="Q347" s="8" t="s">
        <v>60</v>
      </c>
      <c r="R347" s="8">
        <v>4</v>
      </c>
      <c r="S347" s="8">
        <v>0</v>
      </c>
      <c r="T347" s="8" t="b">
        <v>0</v>
      </c>
      <c r="U347" s="8">
        <v>270</v>
      </c>
      <c r="V347" s="8">
        <v>241</v>
      </c>
      <c r="W347" s="8">
        <v>145</v>
      </c>
      <c r="X347" s="8">
        <v>0</v>
      </c>
      <c r="Y347" s="8">
        <v>0</v>
      </c>
      <c r="Z347" s="48">
        <v>-26</v>
      </c>
      <c r="AA347" s="8" t="s">
        <v>51</v>
      </c>
      <c r="AB347" s="8">
        <v>4</v>
      </c>
      <c r="AC347" s="8">
        <v>0</v>
      </c>
      <c r="AD347" s="8"/>
      <c r="AE347" s="8">
        <v>1</v>
      </c>
      <c r="AF347" s="8">
        <v>0</v>
      </c>
      <c r="AG347" s="8">
        <v>270</v>
      </c>
      <c r="AH347" s="9">
        <v>46257</v>
      </c>
      <c r="AI347" s="47">
        <v>46257.354166666664</v>
      </c>
      <c r="AJ347" s="47">
        <v>46257.356249999997</v>
      </c>
      <c r="AK347" s="47">
        <v>46257.541666666664</v>
      </c>
      <c r="AL347" s="47">
        <v>46257.523611111108</v>
      </c>
      <c r="AO347" s="24" t="s">
        <v>8326</v>
      </c>
      <c r="AP347" s="24" t="s">
        <v>53</v>
      </c>
      <c r="AQ347" s="24" t="s">
        <v>49</v>
      </c>
      <c r="AR347" s="24" t="s">
        <v>64</v>
      </c>
      <c r="AS347" s="24" t="s">
        <v>67</v>
      </c>
      <c r="AT347" s="24" t="s">
        <v>52</v>
      </c>
      <c r="AU347" s="49">
        <v>46204</v>
      </c>
      <c r="AV347" s="24" t="s">
        <v>8384</v>
      </c>
      <c r="AW347" s="24" t="s">
        <v>8383</v>
      </c>
      <c r="AX347" s="24" t="s">
        <v>8380</v>
      </c>
      <c r="AY347" s="24">
        <v>0</v>
      </c>
    </row>
    <row r="348" spans="2:51">
      <c r="B348" s="8" t="s">
        <v>8326</v>
      </c>
      <c r="C348" s="8" t="s">
        <v>49</v>
      </c>
      <c r="D348" s="9">
        <v>46235</v>
      </c>
      <c r="E348" s="8" t="s">
        <v>52</v>
      </c>
      <c r="F348" s="8" t="s">
        <v>50</v>
      </c>
      <c r="G348" s="8" t="s">
        <v>54</v>
      </c>
      <c r="H348" s="8" t="s">
        <v>53</v>
      </c>
      <c r="I348" s="8" t="s">
        <v>8384</v>
      </c>
      <c r="J348" s="61">
        <v>0</v>
      </c>
      <c r="K348" s="8">
        <v>1</v>
      </c>
      <c r="L348" s="8">
        <v>4</v>
      </c>
      <c r="M348" s="8" t="s">
        <v>55</v>
      </c>
      <c r="N348" s="8" t="s">
        <v>8379</v>
      </c>
      <c r="O348" s="8" t="s">
        <v>8380</v>
      </c>
      <c r="P348" s="48">
        <v>10</v>
      </c>
      <c r="Q348" s="8" t="s">
        <v>60</v>
      </c>
      <c r="R348" s="8">
        <v>4</v>
      </c>
      <c r="S348" s="8">
        <v>0</v>
      </c>
      <c r="T348" s="8" t="b">
        <v>0</v>
      </c>
      <c r="U348" s="8">
        <v>240</v>
      </c>
      <c r="V348" s="8">
        <v>217</v>
      </c>
      <c r="W348" s="8">
        <v>129</v>
      </c>
      <c r="X348" s="8">
        <v>0</v>
      </c>
      <c r="Y348" s="8">
        <v>0</v>
      </c>
      <c r="Z348" s="48">
        <v>-13</v>
      </c>
      <c r="AA348" s="8" t="s">
        <v>51</v>
      </c>
      <c r="AB348" s="8">
        <v>4</v>
      </c>
      <c r="AC348" s="8">
        <v>0</v>
      </c>
      <c r="AD348" s="8"/>
      <c r="AE348" s="8">
        <v>1</v>
      </c>
      <c r="AF348" s="8">
        <v>0</v>
      </c>
      <c r="AG348" s="8">
        <v>240</v>
      </c>
      <c r="AH348" s="9">
        <v>46260</v>
      </c>
      <c r="AI348" s="47">
        <v>46260.5625</v>
      </c>
      <c r="AJ348" s="47">
        <v>46260.569444444445</v>
      </c>
      <c r="AK348" s="47">
        <v>46260.729166666664</v>
      </c>
      <c r="AL348" s="47">
        <v>46260.720138888886</v>
      </c>
      <c r="AO348" s="24" t="s">
        <v>8326</v>
      </c>
      <c r="AP348" s="24" t="s">
        <v>53</v>
      </c>
      <c r="AQ348" s="24" t="s">
        <v>49</v>
      </c>
      <c r="AR348" s="24" t="s">
        <v>64</v>
      </c>
      <c r="AS348" s="24" t="s">
        <v>62</v>
      </c>
      <c r="AT348" s="24" t="s">
        <v>52</v>
      </c>
      <c r="AU348" s="49">
        <v>46204</v>
      </c>
      <c r="AV348" s="24" t="s">
        <v>8384</v>
      </c>
      <c r="AW348" s="24" t="s">
        <v>8383</v>
      </c>
      <c r="AX348" s="24" t="s">
        <v>8380</v>
      </c>
      <c r="AY348" s="24">
        <v>0</v>
      </c>
    </row>
    <row r="349" spans="2:51">
      <c r="B349" s="8" t="s">
        <v>8326</v>
      </c>
      <c r="C349" s="8" t="s">
        <v>49</v>
      </c>
      <c r="D349" s="9">
        <v>46235</v>
      </c>
      <c r="E349" s="8" t="s">
        <v>52</v>
      </c>
      <c r="F349" s="8" t="s">
        <v>50</v>
      </c>
      <c r="G349" s="8" t="s">
        <v>62</v>
      </c>
      <c r="H349" s="8" t="s">
        <v>53</v>
      </c>
      <c r="I349" s="8" t="s">
        <v>8384</v>
      </c>
      <c r="J349" s="61">
        <v>0</v>
      </c>
      <c r="K349" s="8">
        <v>1</v>
      </c>
      <c r="L349" s="8">
        <v>4</v>
      </c>
      <c r="M349" s="8" t="s">
        <v>55</v>
      </c>
      <c r="N349" s="8" t="s">
        <v>8379</v>
      </c>
      <c r="O349" s="8" t="s">
        <v>8380</v>
      </c>
      <c r="P349" s="48">
        <v>10</v>
      </c>
      <c r="Q349" s="8" t="s">
        <v>60</v>
      </c>
      <c r="R349" s="8">
        <v>4</v>
      </c>
      <c r="S349" s="8">
        <v>0</v>
      </c>
      <c r="T349" s="8" t="b">
        <v>0</v>
      </c>
      <c r="U349" s="8">
        <v>270</v>
      </c>
      <c r="V349" s="8">
        <v>232</v>
      </c>
      <c r="W349" s="8">
        <v>152</v>
      </c>
      <c r="X349" s="8">
        <v>0</v>
      </c>
      <c r="Y349" s="8">
        <v>0</v>
      </c>
      <c r="Z349" s="48">
        <v>-28</v>
      </c>
      <c r="AA349" s="8" t="s">
        <v>51</v>
      </c>
      <c r="AB349" s="8">
        <v>4</v>
      </c>
      <c r="AC349" s="8">
        <v>0</v>
      </c>
      <c r="AD349" s="8"/>
      <c r="AE349" s="8">
        <v>1</v>
      </c>
      <c r="AF349" s="8">
        <v>0</v>
      </c>
      <c r="AG349" s="8">
        <v>270</v>
      </c>
      <c r="AH349" s="9">
        <v>46262</v>
      </c>
      <c r="AI349" s="47">
        <v>46262.354166666664</v>
      </c>
      <c r="AJ349" s="47">
        <v>46262.361111111109</v>
      </c>
      <c r="AK349" s="47">
        <v>46262.541666666664</v>
      </c>
      <c r="AL349" s="47">
        <v>46262.522222222222</v>
      </c>
      <c r="AO349" s="24" t="s">
        <v>8326</v>
      </c>
      <c r="AP349" s="24" t="s">
        <v>53</v>
      </c>
      <c r="AQ349" s="24" t="s">
        <v>49</v>
      </c>
      <c r="AR349" s="24" t="s">
        <v>50</v>
      </c>
      <c r="AS349" s="24" t="s">
        <v>57</v>
      </c>
      <c r="AT349" s="24" t="s">
        <v>52</v>
      </c>
      <c r="AU349" s="49">
        <v>46204</v>
      </c>
      <c r="AV349" s="24" t="s">
        <v>8384</v>
      </c>
      <c r="AW349" s="24" t="s">
        <v>8383</v>
      </c>
      <c r="AX349" s="24" t="s">
        <v>8380</v>
      </c>
      <c r="AY349" s="24">
        <v>0</v>
      </c>
    </row>
    <row r="350" spans="2:51">
      <c r="B350" s="8" t="s">
        <v>8326</v>
      </c>
      <c r="C350" s="8" t="s">
        <v>49</v>
      </c>
      <c r="D350" s="9">
        <v>46235</v>
      </c>
      <c r="E350" s="8" t="s">
        <v>52</v>
      </c>
      <c r="F350" s="8" t="s">
        <v>50</v>
      </c>
      <c r="G350" s="8" t="s">
        <v>61</v>
      </c>
      <c r="H350" s="8" t="s">
        <v>53</v>
      </c>
      <c r="I350" s="8" t="s">
        <v>8384</v>
      </c>
      <c r="J350" s="61">
        <v>0</v>
      </c>
      <c r="K350" s="8">
        <v>1</v>
      </c>
      <c r="L350" s="8">
        <v>4</v>
      </c>
      <c r="M350" s="8" t="s">
        <v>55</v>
      </c>
      <c r="N350" s="8" t="s">
        <v>8379</v>
      </c>
      <c r="O350" s="8" t="s">
        <v>8380</v>
      </c>
      <c r="P350" s="48">
        <v>4</v>
      </c>
      <c r="Q350" s="8" t="s">
        <v>60</v>
      </c>
      <c r="R350" s="8">
        <v>4</v>
      </c>
      <c r="S350" s="8">
        <v>0</v>
      </c>
      <c r="T350" s="8" t="b">
        <v>0</v>
      </c>
      <c r="U350" s="8">
        <v>270</v>
      </c>
      <c r="V350" s="8">
        <v>248</v>
      </c>
      <c r="W350" s="8">
        <v>147</v>
      </c>
      <c r="X350" s="8">
        <v>0</v>
      </c>
      <c r="Y350" s="8">
        <v>0</v>
      </c>
      <c r="Z350" s="48">
        <v>-18</v>
      </c>
      <c r="AA350" s="8" t="s">
        <v>51</v>
      </c>
      <c r="AB350" s="8">
        <v>4</v>
      </c>
      <c r="AC350" s="8">
        <v>0</v>
      </c>
      <c r="AD350" s="8"/>
      <c r="AE350" s="8">
        <v>1</v>
      </c>
      <c r="AF350" s="8">
        <v>0</v>
      </c>
      <c r="AG350" s="8">
        <v>270</v>
      </c>
      <c r="AH350" s="9">
        <v>46264</v>
      </c>
      <c r="AI350" s="47">
        <v>46264.5625</v>
      </c>
      <c r="AJ350" s="47">
        <v>46264.56527777778</v>
      </c>
      <c r="AK350" s="47">
        <v>46264.75</v>
      </c>
      <c r="AL350" s="47">
        <v>46264.737500000003</v>
      </c>
      <c r="AO350" s="24" t="s">
        <v>8326</v>
      </c>
      <c r="AP350" s="24" t="s">
        <v>53</v>
      </c>
      <c r="AQ350" s="24" t="s">
        <v>49</v>
      </c>
      <c r="AR350" s="24" t="s">
        <v>50</v>
      </c>
      <c r="AS350" s="24" t="s">
        <v>63</v>
      </c>
      <c r="AT350" s="24" t="s">
        <v>52</v>
      </c>
      <c r="AU350" s="49">
        <v>46204</v>
      </c>
      <c r="AV350" s="24" t="s">
        <v>8384</v>
      </c>
      <c r="AW350" s="24" t="s">
        <v>8383</v>
      </c>
      <c r="AX350" s="24" t="s">
        <v>8380</v>
      </c>
      <c r="AY350" s="24">
        <v>0</v>
      </c>
    </row>
    <row r="351" spans="2:51">
      <c r="B351" s="8" t="s">
        <v>8326</v>
      </c>
      <c r="C351" s="8" t="s">
        <v>49</v>
      </c>
      <c r="D351" s="9">
        <v>46235</v>
      </c>
      <c r="E351" s="8" t="s">
        <v>52</v>
      </c>
      <c r="F351" s="8" t="s">
        <v>64</v>
      </c>
      <c r="G351" s="8" t="s">
        <v>69</v>
      </c>
      <c r="H351" s="8" t="s">
        <v>53</v>
      </c>
      <c r="I351" s="8" t="s">
        <v>8378</v>
      </c>
      <c r="J351" s="61">
        <v>0</v>
      </c>
      <c r="K351" s="8">
        <v>1</v>
      </c>
      <c r="L351" s="8">
        <v>2</v>
      </c>
      <c r="M351" s="8" t="s">
        <v>66</v>
      </c>
      <c r="N351" s="8" t="s">
        <v>8379</v>
      </c>
      <c r="O351" s="8" t="s">
        <v>8380</v>
      </c>
      <c r="P351" s="48">
        <v>571</v>
      </c>
      <c r="Q351" s="8" t="s">
        <v>60</v>
      </c>
      <c r="R351" s="8">
        <v>2</v>
      </c>
      <c r="S351" s="8">
        <v>0</v>
      </c>
      <c r="T351" s="8" t="b">
        <v>0</v>
      </c>
      <c r="U351" s="8">
        <v>1440</v>
      </c>
      <c r="V351" s="8">
        <v>358</v>
      </c>
      <c r="W351" s="8">
        <v>95</v>
      </c>
      <c r="X351" s="8">
        <v>0</v>
      </c>
      <c r="Y351" s="8">
        <v>0</v>
      </c>
      <c r="Z351" s="48">
        <v>-511</v>
      </c>
      <c r="AA351" s="8" t="s">
        <v>65</v>
      </c>
      <c r="AB351" s="8">
        <v>2</v>
      </c>
      <c r="AC351" s="8">
        <v>0</v>
      </c>
      <c r="AD351" s="8"/>
      <c r="AE351" s="8">
        <v>1</v>
      </c>
      <c r="AF351" s="8">
        <v>0</v>
      </c>
      <c r="AG351" s="8">
        <v>1440</v>
      </c>
      <c r="AH351" s="9">
        <v>46235</v>
      </c>
      <c r="AI351" s="47">
        <v>46235</v>
      </c>
      <c r="AJ351" s="47">
        <v>46235.396527777775</v>
      </c>
      <c r="AK351" s="47">
        <v>46236</v>
      </c>
      <c r="AL351" s="47">
        <v>46235.645138888889</v>
      </c>
      <c r="AO351" s="24" t="s">
        <v>8326</v>
      </c>
      <c r="AP351" s="24" t="s">
        <v>53</v>
      </c>
      <c r="AQ351" s="24" t="s">
        <v>49</v>
      </c>
      <c r="AR351" s="24" t="s">
        <v>50</v>
      </c>
      <c r="AS351" s="24" t="s">
        <v>54</v>
      </c>
      <c r="AT351" s="24" t="s">
        <v>52</v>
      </c>
      <c r="AU351" s="49">
        <v>46204</v>
      </c>
      <c r="AV351" s="24" t="s">
        <v>8384</v>
      </c>
      <c r="AW351" s="24" t="s">
        <v>8383</v>
      </c>
      <c r="AX351" s="24" t="s">
        <v>8380</v>
      </c>
      <c r="AY351" s="24">
        <v>0</v>
      </c>
    </row>
    <row r="352" spans="2:51">
      <c r="B352" s="8" t="s">
        <v>8326</v>
      </c>
      <c r="C352" s="8" t="s">
        <v>49</v>
      </c>
      <c r="D352" s="9">
        <v>46235</v>
      </c>
      <c r="E352" s="8" t="s">
        <v>52</v>
      </c>
      <c r="F352" s="8" t="s">
        <v>64</v>
      </c>
      <c r="G352" s="8" t="s">
        <v>68</v>
      </c>
      <c r="H352" s="8" t="s">
        <v>53</v>
      </c>
      <c r="I352" s="8" t="s">
        <v>8384</v>
      </c>
      <c r="J352" s="61">
        <v>0</v>
      </c>
      <c r="K352" s="8">
        <v>1</v>
      </c>
      <c r="L352" s="8">
        <v>4</v>
      </c>
      <c r="M352" s="8" t="s">
        <v>66</v>
      </c>
      <c r="N352" s="8" t="s">
        <v>8379</v>
      </c>
      <c r="O352" s="8" t="s">
        <v>8380</v>
      </c>
      <c r="P352" s="48">
        <v>4</v>
      </c>
      <c r="Q352" s="8" t="s">
        <v>60</v>
      </c>
      <c r="R352" s="8">
        <v>4</v>
      </c>
      <c r="S352" s="8">
        <v>0</v>
      </c>
      <c r="T352" s="8" t="b">
        <v>0</v>
      </c>
      <c r="U352" s="8">
        <v>480</v>
      </c>
      <c r="V352" s="8">
        <v>460</v>
      </c>
      <c r="W352" s="8">
        <v>348</v>
      </c>
      <c r="X352" s="8">
        <v>0</v>
      </c>
      <c r="Y352" s="8">
        <v>0</v>
      </c>
      <c r="Z352" s="48">
        <v>-16</v>
      </c>
      <c r="AA352" s="8" t="s">
        <v>65</v>
      </c>
      <c r="AB352" s="8">
        <v>4</v>
      </c>
      <c r="AC352" s="8">
        <v>0</v>
      </c>
      <c r="AD352" s="8"/>
      <c r="AE352" s="8">
        <v>1</v>
      </c>
      <c r="AF352" s="8">
        <v>0</v>
      </c>
      <c r="AG352" s="8">
        <v>480</v>
      </c>
      <c r="AH352" s="9">
        <v>46237</v>
      </c>
      <c r="AI352" s="47">
        <v>46237.3125</v>
      </c>
      <c r="AJ352" s="47">
        <v>46237.31527777778</v>
      </c>
      <c r="AK352" s="47">
        <v>46237.645833333336</v>
      </c>
      <c r="AL352" s="47">
        <v>46237.634722222225</v>
      </c>
      <c r="AO352" s="24" t="s">
        <v>8326</v>
      </c>
      <c r="AP352" s="24" t="s">
        <v>53</v>
      </c>
      <c r="AQ352" s="24" t="s">
        <v>49</v>
      </c>
      <c r="AR352" s="24" t="s">
        <v>50</v>
      </c>
      <c r="AS352" s="24" t="s">
        <v>63</v>
      </c>
      <c r="AT352" s="24" t="s">
        <v>52</v>
      </c>
      <c r="AU352" s="49">
        <v>46204</v>
      </c>
      <c r="AV352" s="24" t="s">
        <v>8384</v>
      </c>
      <c r="AW352" s="24" t="s">
        <v>8384</v>
      </c>
      <c r="AX352" s="24" t="s">
        <v>8380</v>
      </c>
      <c r="AY352" s="24">
        <v>0</v>
      </c>
    </row>
    <row r="353" spans="2:51">
      <c r="B353" s="8" t="s">
        <v>8326</v>
      </c>
      <c r="C353" s="8" t="s">
        <v>49</v>
      </c>
      <c r="D353" s="9">
        <v>46235</v>
      </c>
      <c r="E353" s="8" t="s">
        <v>52</v>
      </c>
      <c r="F353" s="8" t="s">
        <v>64</v>
      </c>
      <c r="G353" s="8" t="s">
        <v>57</v>
      </c>
      <c r="H353" s="8" t="s">
        <v>53</v>
      </c>
      <c r="I353" s="8" t="s">
        <v>8378</v>
      </c>
      <c r="J353" s="61">
        <v>0</v>
      </c>
      <c r="K353" s="8">
        <v>1</v>
      </c>
      <c r="L353" s="8">
        <v>4</v>
      </c>
      <c r="M353" s="8" t="s">
        <v>66</v>
      </c>
      <c r="N353" s="8" t="s">
        <v>8379</v>
      </c>
      <c r="O353" s="8" t="s">
        <v>8380</v>
      </c>
      <c r="P353" s="48">
        <v>12</v>
      </c>
      <c r="Q353" s="8" t="s">
        <v>60</v>
      </c>
      <c r="R353" s="8">
        <v>4</v>
      </c>
      <c r="S353" s="8">
        <v>0</v>
      </c>
      <c r="T353" s="8" t="b">
        <v>0</v>
      </c>
      <c r="U353" s="8">
        <v>480</v>
      </c>
      <c r="V353" s="8">
        <v>425</v>
      </c>
      <c r="W353" s="8">
        <v>315</v>
      </c>
      <c r="X353" s="8">
        <v>0</v>
      </c>
      <c r="Y353" s="8">
        <v>0</v>
      </c>
      <c r="Z353" s="48">
        <v>-43</v>
      </c>
      <c r="AA353" s="8" t="s">
        <v>65</v>
      </c>
      <c r="AB353" s="8">
        <v>4</v>
      </c>
      <c r="AC353" s="8">
        <v>0</v>
      </c>
      <c r="AD353" s="8"/>
      <c r="AE353" s="8">
        <v>1</v>
      </c>
      <c r="AF353" s="8">
        <v>0</v>
      </c>
      <c r="AG353" s="8">
        <v>480</v>
      </c>
      <c r="AH353" s="9">
        <v>46239</v>
      </c>
      <c r="AI353" s="47">
        <v>46239.333333333336</v>
      </c>
      <c r="AJ353" s="47">
        <v>46239.341666666667</v>
      </c>
      <c r="AK353" s="47">
        <v>46239.666666666664</v>
      </c>
      <c r="AL353" s="47">
        <v>46239.636805555558</v>
      </c>
      <c r="AO353" s="24" t="s">
        <v>8326</v>
      </c>
      <c r="AP353" s="24" t="s">
        <v>53</v>
      </c>
      <c r="AQ353" s="24" t="s">
        <v>49</v>
      </c>
      <c r="AR353" s="24" t="s">
        <v>77</v>
      </c>
      <c r="AS353" s="24" t="s">
        <v>79</v>
      </c>
      <c r="AT353" s="24" t="s">
        <v>52</v>
      </c>
      <c r="AU353" s="49">
        <v>46204</v>
      </c>
      <c r="AV353" s="24" t="s">
        <v>8384</v>
      </c>
      <c r="AW353" s="24" t="s">
        <v>8384</v>
      </c>
      <c r="AX353" s="24" t="s">
        <v>8380</v>
      </c>
      <c r="AY353" s="24">
        <v>1</v>
      </c>
    </row>
    <row r="354" spans="2:51">
      <c r="B354" s="8" t="s">
        <v>8326</v>
      </c>
      <c r="C354" s="8" t="s">
        <v>49</v>
      </c>
      <c r="D354" s="9">
        <v>46235</v>
      </c>
      <c r="E354" s="8" t="s">
        <v>52</v>
      </c>
      <c r="F354" s="8" t="s">
        <v>64</v>
      </c>
      <c r="G354" s="8" t="s">
        <v>59</v>
      </c>
      <c r="H354" s="8" t="s">
        <v>53</v>
      </c>
      <c r="I354" s="8" t="s">
        <v>8384</v>
      </c>
      <c r="J354" s="61">
        <v>0</v>
      </c>
      <c r="K354" s="8">
        <v>1</v>
      </c>
      <c r="L354" s="8">
        <v>4</v>
      </c>
      <c r="M354" s="8" t="s">
        <v>66</v>
      </c>
      <c r="N354" s="8" t="s">
        <v>8379</v>
      </c>
      <c r="O354" s="8" t="s">
        <v>8380</v>
      </c>
      <c r="P354" s="48">
        <v>5</v>
      </c>
      <c r="Q354" s="8" t="s">
        <v>60</v>
      </c>
      <c r="R354" s="8">
        <v>4</v>
      </c>
      <c r="S354" s="8">
        <v>0</v>
      </c>
      <c r="T354" s="8" t="b">
        <v>0</v>
      </c>
      <c r="U354" s="8">
        <v>540</v>
      </c>
      <c r="V354" s="8">
        <v>486</v>
      </c>
      <c r="W354" s="8">
        <v>356</v>
      </c>
      <c r="X354" s="8">
        <v>0</v>
      </c>
      <c r="Y354" s="8">
        <v>0</v>
      </c>
      <c r="Z354" s="48">
        <v>-49</v>
      </c>
      <c r="AA354" s="8" t="s">
        <v>65</v>
      </c>
      <c r="AB354" s="8">
        <v>4</v>
      </c>
      <c r="AC354" s="8">
        <v>0</v>
      </c>
      <c r="AD354" s="8"/>
      <c r="AE354" s="8">
        <v>1</v>
      </c>
      <c r="AF354" s="8">
        <v>0</v>
      </c>
      <c r="AG354" s="8">
        <v>540</v>
      </c>
      <c r="AH354" s="9">
        <v>46240</v>
      </c>
      <c r="AI354" s="47">
        <v>46240.375</v>
      </c>
      <c r="AJ354" s="47">
        <v>46240.378472222219</v>
      </c>
      <c r="AK354" s="47">
        <v>46240.75</v>
      </c>
      <c r="AL354" s="47">
        <v>46240.71597222222</v>
      </c>
      <c r="AO354" s="24" t="s">
        <v>8326</v>
      </c>
      <c r="AP354" s="24" t="s">
        <v>53</v>
      </c>
      <c r="AQ354" s="24" t="s">
        <v>49</v>
      </c>
      <c r="AR354" s="24" t="s">
        <v>64</v>
      </c>
      <c r="AS354" s="24" t="s">
        <v>57</v>
      </c>
      <c r="AT354" s="24" t="s">
        <v>52</v>
      </c>
      <c r="AU354" s="49">
        <v>46204</v>
      </c>
      <c r="AV354" s="24" t="s">
        <v>8384</v>
      </c>
      <c r="AW354" s="24" t="s">
        <v>8384</v>
      </c>
      <c r="AX354" s="24" t="s">
        <v>8380</v>
      </c>
      <c r="AY354" s="24">
        <v>1</v>
      </c>
    </row>
    <row r="355" spans="2:51">
      <c r="B355" s="8" t="s">
        <v>8326</v>
      </c>
      <c r="C355" s="8" t="s">
        <v>49</v>
      </c>
      <c r="D355" s="9">
        <v>46235</v>
      </c>
      <c r="E355" s="8" t="s">
        <v>52</v>
      </c>
      <c r="F355" s="8" t="s">
        <v>64</v>
      </c>
      <c r="G355" s="8" t="s">
        <v>59</v>
      </c>
      <c r="H355" s="8" t="s">
        <v>53</v>
      </c>
      <c r="I355" s="8" t="s">
        <v>8384</v>
      </c>
      <c r="J355" s="61">
        <v>0</v>
      </c>
      <c r="K355" s="8">
        <v>1</v>
      </c>
      <c r="L355" s="8">
        <v>4</v>
      </c>
      <c r="M355" s="8" t="s">
        <v>66</v>
      </c>
      <c r="N355" s="8" t="s">
        <v>8379</v>
      </c>
      <c r="O355" s="8" t="s">
        <v>8380</v>
      </c>
      <c r="P355" s="48">
        <v>10</v>
      </c>
      <c r="Q355" s="8" t="s">
        <v>60</v>
      </c>
      <c r="R355" s="8">
        <v>4</v>
      </c>
      <c r="S355" s="8">
        <v>0</v>
      </c>
      <c r="T355" s="8" t="b">
        <v>0</v>
      </c>
      <c r="U355" s="8">
        <v>480</v>
      </c>
      <c r="V355" s="8">
        <v>443</v>
      </c>
      <c r="W355" s="8">
        <v>322</v>
      </c>
      <c r="X355" s="8">
        <v>0</v>
      </c>
      <c r="Y355" s="8">
        <v>0</v>
      </c>
      <c r="Z355" s="48">
        <v>-27</v>
      </c>
      <c r="AA355" s="8" t="s">
        <v>65</v>
      </c>
      <c r="AB355" s="8">
        <v>4</v>
      </c>
      <c r="AC355" s="8">
        <v>0</v>
      </c>
      <c r="AD355" s="8"/>
      <c r="AE355" s="8">
        <v>1</v>
      </c>
      <c r="AF355" s="8">
        <v>0</v>
      </c>
      <c r="AG355" s="8">
        <v>480</v>
      </c>
      <c r="AH355" s="9">
        <v>46241</v>
      </c>
      <c r="AI355" s="47">
        <v>46241.375</v>
      </c>
      <c r="AJ355" s="47">
        <v>46241.381944444445</v>
      </c>
      <c r="AK355" s="47">
        <v>46241.708333333336</v>
      </c>
      <c r="AL355" s="47">
        <v>46241.689583333333</v>
      </c>
      <c r="AO355" s="24" t="s">
        <v>8326</v>
      </c>
      <c r="AP355" s="24" t="s">
        <v>53</v>
      </c>
      <c r="AQ355" s="24" t="s">
        <v>49</v>
      </c>
      <c r="AR355" s="24" t="s">
        <v>64</v>
      </c>
      <c r="AS355" s="24" t="s">
        <v>59</v>
      </c>
      <c r="AT355" s="24" t="s">
        <v>52</v>
      </c>
      <c r="AU355" s="49">
        <v>46204</v>
      </c>
      <c r="AV355" s="24" t="s">
        <v>8384</v>
      </c>
      <c r="AW355" s="24" t="s">
        <v>8384</v>
      </c>
      <c r="AX355" s="24" t="s">
        <v>8380</v>
      </c>
      <c r="AY355" s="24">
        <v>0</v>
      </c>
    </row>
    <row r="356" spans="2:51">
      <c r="B356" s="8" t="s">
        <v>8326</v>
      </c>
      <c r="C356" s="8" t="s">
        <v>49</v>
      </c>
      <c r="D356" s="9">
        <v>46235</v>
      </c>
      <c r="E356" s="8" t="s">
        <v>52</v>
      </c>
      <c r="F356" s="8" t="s">
        <v>64</v>
      </c>
      <c r="G356" s="8" t="s">
        <v>54</v>
      </c>
      <c r="H356" s="8" t="s">
        <v>53</v>
      </c>
      <c r="I356" s="8" t="s">
        <v>8384</v>
      </c>
      <c r="J356" s="61">
        <v>0</v>
      </c>
      <c r="K356" s="8">
        <v>1</v>
      </c>
      <c r="L356" s="8">
        <v>4</v>
      </c>
      <c r="M356" s="8" t="s">
        <v>66</v>
      </c>
      <c r="N356" s="8" t="s">
        <v>8379</v>
      </c>
      <c r="O356" s="8" t="s">
        <v>8380</v>
      </c>
      <c r="P356" s="48">
        <v>3</v>
      </c>
      <c r="Q356" s="8" t="s">
        <v>60</v>
      </c>
      <c r="R356" s="8">
        <v>4</v>
      </c>
      <c r="S356" s="8">
        <v>0</v>
      </c>
      <c r="T356" s="8" t="b">
        <v>0</v>
      </c>
      <c r="U356" s="8">
        <v>240</v>
      </c>
      <c r="V356" s="8">
        <v>215</v>
      </c>
      <c r="W356" s="8">
        <v>149</v>
      </c>
      <c r="X356" s="8">
        <v>0</v>
      </c>
      <c r="Y356" s="8">
        <v>0</v>
      </c>
      <c r="Z356" s="48">
        <v>-22</v>
      </c>
      <c r="AA356" s="8" t="s">
        <v>65</v>
      </c>
      <c r="AB356" s="8">
        <v>4</v>
      </c>
      <c r="AC356" s="8">
        <v>0</v>
      </c>
      <c r="AD356" s="8"/>
      <c r="AE356" s="8">
        <v>1</v>
      </c>
      <c r="AF356" s="8">
        <v>0</v>
      </c>
      <c r="AG356" s="8">
        <v>240</v>
      </c>
      <c r="AH356" s="9">
        <v>46242</v>
      </c>
      <c r="AI356" s="47">
        <v>46242.333333333336</v>
      </c>
      <c r="AJ356" s="47">
        <v>46242.335416666669</v>
      </c>
      <c r="AK356" s="47">
        <v>46242.5</v>
      </c>
      <c r="AL356" s="47">
        <v>46242.484722222223</v>
      </c>
      <c r="AO356" s="24" t="s">
        <v>8326</v>
      </c>
      <c r="AP356" s="24" t="s">
        <v>53</v>
      </c>
      <c r="AQ356" s="24" t="s">
        <v>49</v>
      </c>
      <c r="AR356" s="24" t="s">
        <v>64</v>
      </c>
      <c r="AS356" s="24" t="s">
        <v>67</v>
      </c>
      <c r="AT356" s="24" t="s">
        <v>52</v>
      </c>
      <c r="AU356" s="49">
        <v>46204</v>
      </c>
      <c r="AV356" s="24" t="s">
        <v>8384</v>
      </c>
      <c r="AW356" s="24" t="s">
        <v>8384</v>
      </c>
      <c r="AX356" s="24" t="s">
        <v>8380</v>
      </c>
      <c r="AY356" s="24">
        <v>0</v>
      </c>
    </row>
    <row r="357" spans="2:51">
      <c r="B357" s="8" t="s">
        <v>8326</v>
      </c>
      <c r="C357" s="8" t="s">
        <v>49</v>
      </c>
      <c r="D357" s="9">
        <v>46235</v>
      </c>
      <c r="E357" s="8" t="s">
        <v>52</v>
      </c>
      <c r="F357" s="8" t="s">
        <v>64</v>
      </c>
      <c r="G357" s="8" t="s">
        <v>68</v>
      </c>
      <c r="H357" s="8" t="s">
        <v>53</v>
      </c>
      <c r="I357" s="8" t="s">
        <v>8384</v>
      </c>
      <c r="J357" s="61">
        <v>0</v>
      </c>
      <c r="K357" s="8">
        <v>1</v>
      </c>
      <c r="L357" s="8">
        <v>4</v>
      </c>
      <c r="M357" s="8" t="s">
        <v>66</v>
      </c>
      <c r="N357" s="8" t="s">
        <v>8379</v>
      </c>
      <c r="O357" s="8" t="s">
        <v>8380</v>
      </c>
      <c r="P357" s="48">
        <v>6</v>
      </c>
      <c r="Q357" s="8" t="s">
        <v>60</v>
      </c>
      <c r="R357" s="8">
        <v>4</v>
      </c>
      <c r="S357" s="8">
        <v>0</v>
      </c>
      <c r="T357" s="8" t="b">
        <v>0</v>
      </c>
      <c r="U357" s="8">
        <v>480</v>
      </c>
      <c r="V357" s="8">
        <v>447</v>
      </c>
      <c r="W357" s="8">
        <v>314</v>
      </c>
      <c r="X357" s="8">
        <v>0</v>
      </c>
      <c r="Y357" s="8">
        <v>0</v>
      </c>
      <c r="Z357" s="48">
        <v>-27</v>
      </c>
      <c r="AA357" s="8" t="s">
        <v>65</v>
      </c>
      <c r="AB357" s="8">
        <v>4</v>
      </c>
      <c r="AC357" s="8">
        <v>0</v>
      </c>
      <c r="AD357" s="8"/>
      <c r="AE357" s="8">
        <v>1</v>
      </c>
      <c r="AF357" s="8">
        <v>0</v>
      </c>
      <c r="AG357" s="8">
        <v>480</v>
      </c>
      <c r="AH357" s="9">
        <v>46243</v>
      </c>
      <c r="AI357" s="47">
        <v>46243.354166666664</v>
      </c>
      <c r="AJ357" s="47">
        <v>46243.35833333333</v>
      </c>
      <c r="AK357" s="47">
        <v>46243.6875</v>
      </c>
      <c r="AL357" s="47">
        <v>46243.668749999997</v>
      </c>
      <c r="AO357" s="24" t="s">
        <v>8326</v>
      </c>
      <c r="AP357" s="24" t="s">
        <v>53</v>
      </c>
      <c r="AQ357" s="24" t="s">
        <v>49</v>
      </c>
      <c r="AR357" s="24" t="s">
        <v>50</v>
      </c>
      <c r="AS357" s="24" t="s">
        <v>57</v>
      </c>
      <c r="AT357" s="24" t="s">
        <v>52</v>
      </c>
      <c r="AU357" s="49">
        <v>46204</v>
      </c>
      <c r="AV357" s="24" t="s">
        <v>8384</v>
      </c>
      <c r="AW357" s="24" t="s">
        <v>8384</v>
      </c>
      <c r="AX357" s="24" t="s">
        <v>8380</v>
      </c>
      <c r="AY357" s="24">
        <v>1</v>
      </c>
    </row>
    <row r="358" spans="2:51">
      <c r="B358" s="8" t="s">
        <v>8326</v>
      </c>
      <c r="C358" s="8" t="s">
        <v>49</v>
      </c>
      <c r="D358" s="9">
        <v>46235</v>
      </c>
      <c r="E358" s="8" t="s">
        <v>52</v>
      </c>
      <c r="F358" s="8" t="s">
        <v>64</v>
      </c>
      <c r="G358" s="8" t="s">
        <v>54</v>
      </c>
      <c r="H358" s="8" t="s">
        <v>53</v>
      </c>
      <c r="I358" s="8" t="s">
        <v>8384</v>
      </c>
      <c r="J358" s="61">
        <v>0</v>
      </c>
      <c r="K358" s="8">
        <v>1</v>
      </c>
      <c r="L358" s="8">
        <v>4</v>
      </c>
      <c r="M358" s="8" t="s">
        <v>66</v>
      </c>
      <c r="N358" s="8" t="s">
        <v>8379</v>
      </c>
      <c r="O358" s="8" t="s">
        <v>8380</v>
      </c>
      <c r="P358" s="48">
        <v>7</v>
      </c>
      <c r="Q358" s="8" t="s">
        <v>60</v>
      </c>
      <c r="R358" s="8">
        <v>4</v>
      </c>
      <c r="S358" s="8">
        <v>0</v>
      </c>
      <c r="T358" s="8" t="b">
        <v>0</v>
      </c>
      <c r="U358" s="8">
        <v>270</v>
      </c>
      <c r="V358" s="8">
        <v>241</v>
      </c>
      <c r="W358" s="8">
        <v>152</v>
      </c>
      <c r="X358" s="8">
        <v>0</v>
      </c>
      <c r="Y358" s="8">
        <v>0</v>
      </c>
      <c r="Z358" s="48">
        <v>-22</v>
      </c>
      <c r="AA358" s="8" t="s">
        <v>65</v>
      </c>
      <c r="AB358" s="8">
        <v>4</v>
      </c>
      <c r="AC358" s="8">
        <v>0</v>
      </c>
      <c r="AD358" s="8"/>
      <c r="AE358" s="8">
        <v>1</v>
      </c>
      <c r="AF358" s="8">
        <v>0</v>
      </c>
      <c r="AG358" s="8">
        <v>270</v>
      </c>
      <c r="AH358" s="9">
        <v>46244</v>
      </c>
      <c r="AI358" s="47">
        <v>46244.5625</v>
      </c>
      <c r="AJ358" s="47">
        <v>46244.567361111112</v>
      </c>
      <c r="AK358" s="47">
        <v>46244.75</v>
      </c>
      <c r="AL358" s="47">
        <v>46244.734722222223</v>
      </c>
      <c r="AO358" s="24" t="s">
        <v>8326</v>
      </c>
      <c r="AP358" s="24" t="s">
        <v>53</v>
      </c>
      <c r="AQ358" s="24" t="s">
        <v>49</v>
      </c>
      <c r="AR358" s="24" t="s">
        <v>64</v>
      </c>
      <c r="AS358" s="24" t="s">
        <v>68</v>
      </c>
      <c r="AT358" s="24" t="s">
        <v>52</v>
      </c>
      <c r="AU358" s="49">
        <v>46204</v>
      </c>
      <c r="AV358" s="24" t="s">
        <v>8384</v>
      </c>
      <c r="AW358" s="24" t="s">
        <v>8384</v>
      </c>
      <c r="AX358" s="24" t="s">
        <v>8380</v>
      </c>
      <c r="AY358" s="24">
        <v>0</v>
      </c>
    </row>
    <row r="359" spans="2:51">
      <c r="B359" s="8" t="s">
        <v>8326</v>
      </c>
      <c r="C359" s="8" t="s">
        <v>49</v>
      </c>
      <c r="D359" s="9">
        <v>46235</v>
      </c>
      <c r="E359" s="8" t="s">
        <v>52</v>
      </c>
      <c r="F359" s="8" t="s">
        <v>64</v>
      </c>
      <c r="G359" s="8" t="s">
        <v>68</v>
      </c>
      <c r="H359" s="8" t="s">
        <v>53</v>
      </c>
      <c r="I359" s="8" t="s">
        <v>8378</v>
      </c>
      <c r="J359" s="61">
        <v>0</v>
      </c>
      <c r="K359" s="8">
        <v>1</v>
      </c>
      <c r="L359" s="8">
        <v>4</v>
      </c>
      <c r="M359" s="8" t="s">
        <v>66</v>
      </c>
      <c r="N359" s="8" t="s">
        <v>8379</v>
      </c>
      <c r="O359" s="8" t="s">
        <v>8380</v>
      </c>
      <c r="P359" s="48">
        <v>12</v>
      </c>
      <c r="Q359" s="8" t="s">
        <v>60</v>
      </c>
      <c r="R359" s="8">
        <v>4</v>
      </c>
      <c r="S359" s="8">
        <v>0</v>
      </c>
      <c r="T359" s="8" t="b">
        <v>0</v>
      </c>
      <c r="U359" s="8">
        <v>480</v>
      </c>
      <c r="V359" s="8">
        <v>426</v>
      </c>
      <c r="W359" s="8">
        <v>300</v>
      </c>
      <c r="X359" s="8">
        <v>0</v>
      </c>
      <c r="Y359" s="8">
        <v>0</v>
      </c>
      <c r="Z359" s="48">
        <v>-42</v>
      </c>
      <c r="AA359" s="8" t="s">
        <v>65</v>
      </c>
      <c r="AB359" s="8">
        <v>4</v>
      </c>
      <c r="AC359" s="8">
        <v>0</v>
      </c>
      <c r="AD359" s="8"/>
      <c r="AE359" s="8">
        <v>1</v>
      </c>
      <c r="AF359" s="8">
        <v>0</v>
      </c>
      <c r="AG359" s="8">
        <v>480</v>
      </c>
      <c r="AH359" s="9">
        <v>46245</v>
      </c>
      <c r="AI359" s="47">
        <v>46245.333333333336</v>
      </c>
      <c r="AJ359" s="47">
        <v>46245.341666666667</v>
      </c>
      <c r="AK359" s="47">
        <v>46245.666666666664</v>
      </c>
      <c r="AL359" s="47">
        <v>46245.637499999997</v>
      </c>
      <c r="AO359" s="24" t="s">
        <v>8326</v>
      </c>
      <c r="AP359" s="24" t="s">
        <v>53</v>
      </c>
      <c r="AQ359" s="24" t="s">
        <v>49</v>
      </c>
      <c r="AR359" s="24" t="s">
        <v>50</v>
      </c>
      <c r="AS359" s="24" t="s">
        <v>54</v>
      </c>
      <c r="AT359" s="24" t="s">
        <v>52</v>
      </c>
      <c r="AU359" s="49">
        <v>46204</v>
      </c>
      <c r="AV359" s="24" t="s">
        <v>8384</v>
      </c>
      <c r="AW359" s="24" t="s">
        <v>8384</v>
      </c>
      <c r="AX359" s="24" t="s">
        <v>8380</v>
      </c>
      <c r="AY359" s="24">
        <v>0</v>
      </c>
    </row>
    <row r="360" spans="2:51">
      <c r="B360" s="8" t="s">
        <v>8326</v>
      </c>
      <c r="C360" s="8" t="s">
        <v>49</v>
      </c>
      <c r="D360" s="9">
        <v>46235</v>
      </c>
      <c r="E360" s="8" t="s">
        <v>52</v>
      </c>
      <c r="F360" s="8" t="s">
        <v>64</v>
      </c>
      <c r="G360" s="8" t="s">
        <v>59</v>
      </c>
      <c r="H360" s="8" t="s">
        <v>53</v>
      </c>
      <c r="I360" s="8" t="s">
        <v>8384</v>
      </c>
      <c r="J360" s="61">
        <v>0</v>
      </c>
      <c r="K360" s="8">
        <v>1</v>
      </c>
      <c r="L360" s="8">
        <v>4</v>
      </c>
      <c r="M360" s="8" t="s">
        <v>66</v>
      </c>
      <c r="N360" s="8" t="s">
        <v>8379</v>
      </c>
      <c r="O360" s="8" t="s">
        <v>8380</v>
      </c>
      <c r="P360" s="48">
        <v>7</v>
      </c>
      <c r="Q360" s="8" t="s">
        <v>60</v>
      </c>
      <c r="R360" s="8">
        <v>4</v>
      </c>
      <c r="S360" s="8">
        <v>0</v>
      </c>
      <c r="T360" s="8" t="b">
        <v>0</v>
      </c>
      <c r="U360" s="8">
        <v>210</v>
      </c>
      <c r="V360" s="8">
        <v>172</v>
      </c>
      <c r="W360" s="8">
        <v>117</v>
      </c>
      <c r="X360" s="8">
        <v>0</v>
      </c>
      <c r="Y360" s="8">
        <v>0</v>
      </c>
      <c r="Z360" s="48">
        <v>-31</v>
      </c>
      <c r="AA360" s="8" t="s">
        <v>65</v>
      </c>
      <c r="AB360" s="8">
        <v>4</v>
      </c>
      <c r="AC360" s="8">
        <v>0</v>
      </c>
      <c r="AD360" s="8"/>
      <c r="AE360" s="8">
        <v>1</v>
      </c>
      <c r="AF360" s="8">
        <v>0</v>
      </c>
      <c r="AG360" s="8">
        <v>210</v>
      </c>
      <c r="AH360" s="9">
        <v>46246</v>
      </c>
      <c r="AI360" s="47">
        <v>46246.354166666664</v>
      </c>
      <c r="AJ360" s="47">
        <v>46246.359027777777</v>
      </c>
      <c r="AK360" s="47">
        <v>46246.5</v>
      </c>
      <c r="AL360" s="47">
        <v>46246.478472222225</v>
      </c>
      <c r="AO360" s="24" t="s">
        <v>8326</v>
      </c>
      <c r="AP360" s="24" t="s">
        <v>53</v>
      </c>
      <c r="AQ360" s="24" t="s">
        <v>49</v>
      </c>
      <c r="AR360" s="24" t="s">
        <v>50</v>
      </c>
      <c r="AS360" s="24" t="s">
        <v>59</v>
      </c>
      <c r="AT360" s="24" t="s">
        <v>52</v>
      </c>
      <c r="AU360" s="49">
        <v>46204</v>
      </c>
      <c r="AV360" s="24" t="s">
        <v>8384</v>
      </c>
      <c r="AW360" s="24" t="s">
        <v>8384</v>
      </c>
      <c r="AX360" s="24" t="s">
        <v>8380</v>
      </c>
      <c r="AY360" s="24">
        <v>0</v>
      </c>
    </row>
    <row r="361" spans="2:51">
      <c r="B361" s="8" t="s">
        <v>8326</v>
      </c>
      <c r="C361" s="8" t="s">
        <v>49</v>
      </c>
      <c r="D361" s="9">
        <v>46235</v>
      </c>
      <c r="E361" s="8" t="s">
        <v>52</v>
      </c>
      <c r="F361" s="8" t="s">
        <v>64</v>
      </c>
      <c r="G361" s="8" t="s">
        <v>54</v>
      </c>
      <c r="H361" s="8" t="s">
        <v>53</v>
      </c>
      <c r="I361" s="8" t="s">
        <v>8384</v>
      </c>
      <c r="J361" s="61">
        <v>0</v>
      </c>
      <c r="K361" s="8">
        <v>1</v>
      </c>
      <c r="L361" s="8">
        <v>4</v>
      </c>
      <c r="M361" s="8" t="s">
        <v>66</v>
      </c>
      <c r="N361" s="8" t="s">
        <v>8379</v>
      </c>
      <c r="O361" s="8" t="s">
        <v>8380</v>
      </c>
      <c r="P361" s="48">
        <v>9</v>
      </c>
      <c r="Q361" s="8" t="s">
        <v>60</v>
      </c>
      <c r="R361" s="8">
        <v>4</v>
      </c>
      <c r="S361" s="8">
        <v>0</v>
      </c>
      <c r="T361" s="8" t="b">
        <v>0</v>
      </c>
      <c r="U361" s="8">
        <v>480</v>
      </c>
      <c r="V361" s="8">
        <v>438</v>
      </c>
      <c r="W361" s="8">
        <v>322</v>
      </c>
      <c r="X361" s="8">
        <v>0</v>
      </c>
      <c r="Y361" s="8">
        <v>0</v>
      </c>
      <c r="Z361" s="48">
        <v>-33</v>
      </c>
      <c r="AA361" s="8" t="s">
        <v>65</v>
      </c>
      <c r="AB361" s="8">
        <v>4</v>
      </c>
      <c r="AC361" s="8">
        <v>0</v>
      </c>
      <c r="AD361" s="8"/>
      <c r="AE361" s="8">
        <v>1</v>
      </c>
      <c r="AF361" s="8">
        <v>0</v>
      </c>
      <c r="AG361" s="8">
        <v>480</v>
      </c>
      <c r="AH361" s="9">
        <v>46249</v>
      </c>
      <c r="AI361" s="47">
        <v>46249.354166666664</v>
      </c>
      <c r="AJ361" s="47">
        <v>46249.36041666667</v>
      </c>
      <c r="AK361" s="47">
        <v>46249.6875</v>
      </c>
      <c r="AL361" s="47">
        <v>46249.664583333331</v>
      </c>
      <c r="AO361" s="24" t="s">
        <v>8326</v>
      </c>
      <c r="AP361" s="24" t="s">
        <v>53</v>
      </c>
      <c r="AQ361" s="24" t="s">
        <v>49</v>
      </c>
      <c r="AR361" s="24" t="s">
        <v>64</v>
      </c>
      <c r="AS361" s="24" t="s">
        <v>54</v>
      </c>
      <c r="AT361" s="24" t="s">
        <v>52</v>
      </c>
      <c r="AU361" s="49">
        <v>46204</v>
      </c>
      <c r="AV361" s="24" t="s">
        <v>8384</v>
      </c>
      <c r="AW361" s="24" t="s">
        <v>8384</v>
      </c>
      <c r="AX361" s="24" t="s">
        <v>8380</v>
      </c>
      <c r="AY361" s="24">
        <v>1</v>
      </c>
    </row>
    <row r="362" spans="2:51">
      <c r="B362" s="8" t="s">
        <v>8326</v>
      </c>
      <c r="C362" s="8" t="s">
        <v>49</v>
      </c>
      <c r="D362" s="9">
        <v>46235</v>
      </c>
      <c r="E362" s="8" t="s">
        <v>52</v>
      </c>
      <c r="F362" s="8" t="s">
        <v>64</v>
      </c>
      <c r="G362" s="8" t="s">
        <v>68</v>
      </c>
      <c r="H362" s="8" t="s">
        <v>53</v>
      </c>
      <c r="I362" s="8" t="s">
        <v>8384</v>
      </c>
      <c r="J362" s="61">
        <v>0</v>
      </c>
      <c r="K362" s="8">
        <v>1</v>
      </c>
      <c r="L362" s="8">
        <v>4</v>
      </c>
      <c r="M362" s="8" t="s">
        <v>66</v>
      </c>
      <c r="N362" s="8" t="s">
        <v>8379</v>
      </c>
      <c r="O362" s="8" t="s">
        <v>8380</v>
      </c>
      <c r="P362" s="48">
        <v>5</v>
      </c>
      <c r="Q362" s="8" t="s">
        <v>60</v>
      </c>
      <c r="R362" s="8">
        <v>4</v>
      </c>
      <c r="S362" s="8">
        <v>0</v>
      </c>
      <c r="T362" s="8" t="b">
        <v>0</v>
      </c>
      <c r="U362" s="8">
        <v>270</v>
      </c>
      <c r="V362" s="8">
        <v>237</v>
      </c>
      <c r="W362" s="8">
        <v>151</v>
      </c>
      <c r="X362" s="8">
        <v>0</v>
      </c>
      <c r="Y362" s="8">
        <v>0</v>
      </c>
      <c r="Z362" s="48">
        <v>-28</v>
      </c>
      <c r="AA362" s="8" t="s">
        <v>65</v>
      </c>
      <c r="AB362" s="8">
        <v>4</v>
      </c>
      <c r="AC362" s="8">
        <v>0</v>
      </c>
      <c r="AD362" s="8"/>
      <c r="AE362" s="8">
        <v>1</v>
      </c>
      <c r="AF362" s="8">
        <v>0</v>
      </c>
      <c r="AG362" s="8">
        <v>270</v>
      </c>
      <c r="AH362" s="9">
        <v>46250</v>
      </c>
      <c r="AI362" s="47">
        <v>46250.541666666664</v>
      </c>
      <c r="AJ362" s="47">
        <v>46250.545138888891</v>
      </c>
      <c r="AK362" s="47">
        <v>46250.729166666664</v>
      </c>
      <c r="AL362" s="47">
        <v>46250.709722222222</v>
      </c>
      <c r="AO362" s="24" t="s">
        <v>8326</v>
      </c>
      <c r="AP362" s="24" t="s">
        <v>53</v>
      </c>
      <c r="AQ362" s="24" t="s">
        <v>49</v>
      </c>
      <c r="AR362" s="24" t="s">
        <v>64</v>
      </c>
      <c r="AS362" s="24" t="s">
        <v>62</v>
      </c>
      <c r="AT362" s="24" t="s">
        <v>52</v>
      </c>
      <c r="AU362" s="49">
        <v>46204</v>
      </c>
      <c r="AV362" s="24" t="s">
        <v>8384</v>
      </c>
      <c r="AW362" s="24" t="s">
        <v>8384</v>
      </c>
      <c r="AX362" s="24" t="s">
        <v>8380</v>
      </c>
      <c r="AY362" s="24">
        <v>1</v>
      </c>
    </row>
    <row r="363" spans="2:51">
      <c r="B363" s="8" t="s">
        <v>8326</v>
      </c>
      <c r="C363" s="8" t="s">
        <v>49</v>
      </c>
      <c r="D363" s="9">
        <v>46235</v>
      </c>
      <c r="E363" s="8" t="s">
        <v>52</v>
      </c>
      <c r="F363" s="8" t="s">
        <v>64</v>
      </c>
      <c r="G363" s="8" t="s">
        <v>62</v>
      </c>
      <c r="H363" s="8" t="s">
        <v>53</v>
      </c>
      <c r="I363" s="8" t="s">
        <v>8384</v>
      </c>
      <c r="J363" s="61">
        <v>0</v>
      </c>
      <c r="K363" s="8">
        <v>1</v>
      </c>
      <c r="L363" s="8">
        <v>4</v>
      </c>
      <c r="M363" s="8" t="s">
        <v>66</v>
      </c>
      <c r="N363" s="8" t="s">
        <v>8379</v>
      </c>
      <c r="O363" s="8" t="s">
        <v>8380</v>
      </c>
      <c r="P363" s="48">
        <v>8</v>
      </c>
      <c r="Q363" s="8" t="s">
        <v>60</v>
      </c>
      <c r="R363" s="8">
        <v>4</v>
      </c>
      <c r="S363" s="8">
        <v>0</v>
      </c>
      <c r="T363" s="8" t="b">
        <v>0</v>
      </c>
      <c r="U363" s="8">
        <v>480</v>
      </c>
      <c r="V363" s="8">
        <v>429</v>
      </c>
      <c r="W363" s="8">
        <v>312</v>
      </c>
      <c r="X363" s="8">
        <v>0</v>
      </c>
      <c r="Y363" s="8">
        <v>0</v>
      </c>
      <c r="Z363" s="48">
        <v>-43</v>
      </c>
      <c r="AA363" s="8" t="s">
        <v>65</v>
      </c>
      <c r="AB363" s="8">
        <v>4</v>
      </c>
      <c r="AC363" s="8">
        <v>0</v>
      </c>
      <c r="AD363" s="8"/>
      <c r="AE363" s="8">
        <v>1</v>
      </c>
      <c r="AF363" s="8">
        <v>0</v>
      </c>
      <c r="AG363" s="8">
        <v>480</v>
      </c>
      <c r="AH363" s="9">
        <v>46252</v>
      </c>
      <c r="AI363" s="47">
        <v>46252.354166666664</v>
      </c>
      <c r="AJ363" s="47">
        <v>46252.359722222223</v>
      </c>
      <c r="AK363" s="47">
        <v>46252.6875</v>
      </c>
      <c r="AL363" s="47">
        <v>46252.657638888886</v>
      </c>
      <c r="AO363" s="24" t="s">
        <v>8326</v>
      </c>
      <c r="AP363" s="24" t="s">
        <v>53</v>
      </c>
      <c r="AQ363" s="24" t="s">
        <v>49</v>
      </c>
      <c r="AR363" s="24" t="s">
        <v>50</v>
      </c>
      <c r="AS363" s="24" t="s">
        <v>61</v>
      </c>
      <c r="AT363" s="24" t="s">
        <v>52</v>
      </c>
      <c r="AU363" s="49">
        <v>46204</v>
      </c>
      <c r="AV363" s="24" t="s">
        <v>8384</v>
      </c>
      <c r="AW363" s="24" t="s">
        <v>8384</v>
      </c>
      <c r="AX363" s="24" t="s">
        <v>8380</v>
      </c>
      <c r="AY363" s="24">
        <v>0</v>
      </c>
    </row>
    <row r="364" spans="2:51">
      <c r="B364" s="8" t="s">
        <v>8326</v>
      </c>
      <c r="C364" s="8" t="s">
        <v>49</v>
      </c>
      <c r="D364" s="9">
        <v>46235</v>
      </c>
      <c r="E364" s="8" t="s">
        <v>52</v>
      </c>
      <c r="F364" s="8" t="s">
        <v>64</v>
      </c>
      <c r="G364" s="8" t="s">
        <v>54</v>
      </c>
      <c r="H364" s="8" t="s">
        <v>53</v>
      </c>
      <c r="I364" s="8" t="s">
        <v>8378</v>
      </c>
      <c r="J364" s="61">
        <v>0</v>
      </c>
      <c r="K364" s="8">
        <v>1</v>
      </c>
      <c r="L364" s="8">
        <v>4</v>
      </c>
      <c r="M364" s="8" t="s">
        <v>66</v>
      </c>
      <c r="N364" s="8" t="s">
        <v>8379</v>
      </c>
      <c r="O364" s="8" t="s">
        <v>8380</v>
      </c>
      <c r="P364" s="48">
        <v>11</v>
      </c>
      <c r="Q364" s="8" t="s">
        <v>60</v>
      </c>
      <c r="R364" s="8">
        <v>4</v>
      </c>
      <c r="S364" s="8">
        <v>0</v>
      </c>
      <c r="T364" s="8" t="b">
        <v>0</v>
      </c>
      <c r="U364" s="8">
        <v>480</v>
      </c>
      <c r="V364" s="8">
        <v>436</v>
      </c>
      <c r="W364" s="8">
        <v>333</v>
      </c>
      <c r="X364" s="8">
        <v>0</v>
      </c>
      <c r="Y364" s="8">
        <v>0</v>
      </c>
      <c r="Z364" s="48">
        <v>-33</v>
      </c>
      <c r="AA364" s="8" t="s">
        <v>65</v>
      </c>
      <c r="AB364" s="8">
        <v>4</v>
      </c>
      <c r="AC364" s="8">
        <v>0</v>
      </c>
      <c r="AD364" s="8"/>
      <c r="AE364" s="8">
        <v>1</v>
      </c>
      <c r="AF364" s="8">
        <v>0</v>
      </c>
      <c r="AG364" s="8">
        <v>480</v>
      </c>
      <c r="AH364" s="9">
        <v>46253</v>
      </c>
      <c r="AI364" s="47">
        <v>46253.375</v>
      </c>
      <c r="AJ364" s="47">
        <v>46253.382638888892</v>
      </c>
      <c r="AK364" s="47">
        <v>46253.708333333336</v>
      </c>
      <c r="AL364" s="47">
        <v>46253.685416666667</v>
      </c>
      <c r="AO364" s="24" t="s">
        <v>8326</v>
      </c>
      <c r="AP364" s="24" t="s">
        <v>53</v>
      </c>
      <c r="AQ364" s="24" t="s">
        <v>49</v>
      </c>
      <c r="AR364" s="24" t="s">
        <v>50</v>
      </c>
      <c r="AS364" s="24" t="s">
        <v>57</v>
      </c>
      <c r="AT364" s="24" t="s">
        <v>52</v>
      </c>
      <c r="AU364" s="49">
        <v>46204</v>
      </c>
      <c r="AV364" s="24" t="s">
        <v>8385</v>
      </c>
      <c r="AW364" s="24" t="s">
        <v>8385</v>
      </c>
      <c r="AX364" s="24" t="s">
        <v>8385</v>
      </c>
      <c r="AY364" s="24">
        <v>0</v>
      </c>
    </row>
    <row r="365" spans="2:51">
      <c r="B365" s="8" t="s">
        <v>8326</v>
      </c>
      <c r="C365" s="8" t="s">
        <v>49</v>
      </c>
      <c r="D365" s="9">
        <v>46235</v>
      </c>
      <c r="E365" s="8" t="s">
        <v>52</v>
      </c>
      <c r="F365" s="8" t="s">
        <v>64</v>
      </c>
      <c r="G365" s="8" t="s">
        <v>59</v>
      </c>
      <c r="H365" s="8" t="s">
        <v>53</v>
      </c>
      <c r="I365" s="8" t="s">
        <v>8384</v>
      </c>
      <c r="J365" s="61">
        <v>0</v>
      </c>
      <c r="K365" s="8">
        <v>1</v>
      </c>
      <c r="L365" s="8">
        <v>4</v>
      </c>
      <c r="M365" s="8" t="s">
        <v>66</v>
      </c>
      <c r="N365" s="8" t="s">
        <v>8379</v>
      </c>
      <c r="O365" s="8" t="s">
        <v>8380</v>
      </c>
      <c r="P365" s="48">
        <v>4</v>
      </c>
      <c r="Q365" s="8" t="s">
        <v>60</v>
      </c>
      <c r="R365" s="8">
        <v>4</v>
      </c>
      <c r="S365" s="8">
        <v>0</v>
      </c>
      <c r="T365" s="8" t="b">
        <v>0</v>
      </c>
      <c r="U365" s="8">
        <v>300</v>
      </c>
      <c r="V365" s="8">
        <v>273</v>
      </c>
      <c r="W365" s="8">
        <v>185</v>
      </c>
      <c r="X365" s="8">
        <v>0</v>
      </c>
      <c r="Y365" s="8">
        <v>0</v>
      </c>
      <c r="Z365" s="48">
        <v>-23</v>
      </c>
      <c r="AA365" s="8" t="s">
        <v>65</v>
      </c>
      <c r="AB365" s="8">
        <v>4</v>
      </c>
      <c r="AC365" s="8">
        <v>0</v>
      </c>
      <c r="AD365" s="8"/>
      <c r="AE365" s="8">
        <v>1</v>
      </c>
      <c r="AF365" s="8">
        <v>0</v>
      </c>
      <c r="AG365" s="8">
        <v>300</v>
      </c>
      <c r="AH365" s="9">
        <v>46256</v>
      </c>
      <c r="AI365" s="47">
        <v>46256.5625</v>
      </c>
      <c r="AJ365" s="47">
        <v>46256.56527777778</v>
      </c>
      <c r="AK365" s="47">
        <v>46256.770833333336</v>
      </c>
      <c r="AL365" s="47">
        <v>46256.754861111112</v>
      </c>
      <c r="AO365" s="24" t="s">
        <v>8326</v>
      </c>
      <c r="AP365" s="24" t="s">
        <v>53</v>
      </c>
      <c r="AQ365" s="24" t="s">
        <v>49</v>
      </c>
      <c r="AR365" s="24" t="s">
        <v>64</v>
      </c>
      <c r="AS365" s="24" t="s">
        <v>54</v>
      </c>
      <c r="AT365" s="24" t="s">
        <v>52</v>
      </c>
      <c r="AU365" s="49">
        <v>46204</v>
      </c>
      <c r="AV365" s="24" t="s">
        <v>8385</v>
      </c>
      <c r="AW365" s="24" t="s">
        <v>8385</v>
      </c>
      <c r="AX365" s="24" t="s">
        <v>8385</v>
      </c>
      <c r="AY365" s="24">
        <v>0</v>
      </c>
    </row>
    <row r="366" spans="2:51">
      <c r="B366" s="8" t="s">
        <v>8326</v>
      </c>
      <c r="C366" s="8" t="s">
        <v>49</v>
      </c>
      <c r="D366" s="9">
        <v>46235</v>
      </c>
      <c r="E366" s="8" t="s">
        <v>52</v>
      </c>
      <c r="F366" s="8" t="s">
        <v>64</v>
      </c>
      <c r="G366" s="8" t="s">
        <v>57</v>
      </c>
      <c r="H366" s="8" t="s">
        <v>53</v>
      </c>
      <c r="I366" s="8" t="s">
        <v>8384</v>
      </c>
      <c r="J366" s="61">
        <v>0</v>
      </c>
      <c r="K366" s="8">
        <v>1</v>
      </c>
      <c r="L366" s="8">
        <v>4</v>
      </c>
      <c r="M366" s="8" t="s">
        <v>66</v>
      </c>
      <c r="N366" s="8" t="s">
        <v>8379</v>
      </c>
      <c r="O366" s="8" t="s">
        <v>8380</v>
      </c>
      <c r="P366" s="48">
        <v>5</v>
      </c>
      <c r="Q366" s="8" t="s">
        <v>60</v>
      </c>
      <c r="R366" s="8">
        <v>4</v>
      </c>
      <c r="S366" s="8">
        <v>0</v>
      </c>
      <c r="T366" s="8" t="b">
        <v>0</v>
      </c>
      <c r="U366" s="8">
        <v>480</v>
      </c>
      <c r="V366" s="8">
        <v>443</v>
      </c>
      <c r="W366" s="8">
        <v>317</v>
      </c>
      <c r="X366" s="8">
        <v>0</v>
      </c>
      <c r="Y366" s="8">
        <v>0</v>
      </c>
      <c r="Z366" s="48">
        <v>-32</v>
      </c>
      <c r="AA366" s="8" t="s">
        <v>65</v>
      </c>
      <c r="AB366" s="8">
        <v>4</v>
      </c>
      <c r="AC366" s="8">
        <v>0</v>
      </c>
      <c r="AD366" s="8"/>
      <c r="AE366" s="8">
        <v>1</v>
      </c>
      <c r="AF366" s="8">
        <v>0</v>
      </c>
      <c r="AG366" s="8">
        <v>480</v>
      </c>
      <c r="AH366" s="9">
        <v>46258</v>
      </c>
      <c r="AI366" s="47">
        <v>46258.333333333336</v>
      </c>
      <c r="AJ366" s="47">
        <v>46258.336805555555</v>
      </c>
      <c r="AK366" s="47">
        <v>46258.666666666664</v>
      </c>
      <c r="AL366" s="47">
        <v>46258.644444444442</v>
      </c>
      <c r="AO366" s="24" t="s">
        <v>8326</v>
      </c>
      <c r="AP366" s="24" t="s">
        <v>53</v>
      </c>
      <c r="AQ366" s="24" t="s">
        <v>49</v>
      </c>
      <c r="AR366" s="24" t="s">
        <v>77</v>
      </c>
      <c r="AS366" s="24" t="s">
        <v>79</v>
      </c>
      <c r="AT366" s="24" t="s">
        <v>52</v>
      </c>
      <c r="AU366" s="49">
        <v>46204</v>
      </c>
      <c r="AV366" s="24" t="s">
        <v>8385</v>
      </c>
      <c r="AW366" s="24" t="s">
        <v>8385</v>
      </c>
      <c r="AX366" s="24" t="s">
        <v>8385</v>
      </c>
      <c r="AY366" s="24">
        <v>0</v>
      </c>
    </row>
    <row r="367" spans="2:51">
      <c r="B367" s="8" t="s">
        <v>8326</v>
      </c>
      <c r="C367" s="8" t="s">
        <v>49</v>
      </c>
      <c r="D367" s="9">
        <v>46235</v>
      </c>
      <c r="E367" s="8" t="s">
        <v>52</v>
      </c>
      <c r="F367" s="8" t="s">
        <v>64</v>
      </c>
      <c r="G367" s="8" t="s">
        <v>57</v>
      </c>
      <c r="H367" s="8" t="s">
        <v>53</v>
      </c>
      <c r="I367" s="8" t="s">
        <v>8384</v>
      </c>
      <c r="J367" s="61">
        <v>0</v>
      </c>
      <c r="K367" s="8">
        <v>1</v>
      </c>
      <c r="L367" s="8">
        <v>4</v>
      </c>
      <c r="M367" s="8" t="s">
        <v>66</v>
      </c>
      <c r="N367" s="8" t="s">
        <v>8379</v>
      </c>
      <c r="O367" s="8" t="s">
        <v>8380</v>
      </c>
      <c r="P367" s="48">
        <v>2</v>
      </c>
      <c r="Q367" s="8" t="s">
        <v>60</v>
      </c>
      <c r="R367" s="8">
        <v>4</v>
      </c>
      <c r="S367" s="8">
        <v>0</v>
      </c>
      <c r="T367" s="8" t="b">
        <v>0</v>
      </c>
      <c r="U367" s="8">
        <v>540</v>
      </c>
      <c r="V367" s="8">
        <v>515</v>
      </c>
      <c r="W367" s="8">
        <v>400</v>
      </c>
      <c r="X367" s="8">
        <v>0</v>
      </c>
      <c r="Y367" s="8">
        <v>0</v>
      </c>
      <c r="Z367" s="48">
        <v>-23</v>
      </c>
      <c r="AA367" s="8" t="s">
        <v>65</v>
      </c>
      <c r="AB367" s="8">
        <v>4</v>
      </c>
      <c r="AC367" s="8">
        <v>0</v>
      </c>
      <c r="AD367" s="8"/>
      <c r="AE367" s="8">
        <v>1</v>
      </c>
      <c r="AF367" s="8">
        <v>0</v>
      </c>
      <c r="AG367" s="8">
        <v>540</v>
      </c>
      <c r="AH367" s="9">
        <v>46259</v>
      </c>
      <c r="AI367" s="47">
        <v>46259.354166666664</v>
      </c>
      <c r="AJ367" s="47">
        <v>46259.355555555558</v>
      </c>
      <c r="AK367" s="47">
        <v>46259.729166666664</v>
      </c>
      <c r="AL367" s="47">
        <v>46259.713194444441</v>
      </c>
      <c r="AO367" s="24" t="s">
        <v>8326</v>
      </c>
      <c r="AP367" s="24" t="s">
        <v>53</v>
      </c>
      <c r="AQ367" s="24" t="s">
        <v>49</v>
      </c>
      <c r="AR367" s="24" t="s">
        <v>64</v>
      </c>
      <c r="AS367" s="24" t="s">
        <v>62</v>
      </c>
      <c r="AT367" s="24" t="s">
        <v>52</v>
      </c>
      <c r="AU367" s="49">
        <v>46204</v>
      </c>
      <c r="AV367" s="24" t="s">
        <v>8385</v>
      </c>
      <c r="AW367" s="24" t="s">
        <v>8385</v>
      </c>
      <c r="AX367" s="24" t="s">
        <v>8385</v>
      </c>
      <c r="AY367" s="24">
        <v>0</v>
      </c>
    </row>
    <row r="368" spans="2:51">
      <c r="B368" s="8" t="s">
        <v>8326</v>
      </c>
      <c r="C368" s="8" t="s">
        <v>49</v>
      </c>
      <c r="D368" s="9">
        <v>46235</v>
      </c>
      <c r="E368" s="8" t="s">
        <v>52</v>
      </c>
      <c r="F368" s="8" t="s">
        <v>64</v>
      </c>
      <c r="G368" s="8" t="s">
        <v>68</v>
      </c>
      <c r="H368" s="8" t="s">
        <v>53</v>
      </c>
      <c r="I368" s="8" t="s">
        <v>8384</v>
      </c>
      <c r="J368" s="61">
        <v>0</v>
      </c>
      <c r="K368" s="8">
        <v>1</v>
      </c>
      <c r="L368" s="8">
        <v>4</v>
      </c>
      <c r="M368" s="8" t="s">
        <v>66</v>
      </c>
      <c r="N368" s="8" t="s">
        <v>8379</v>
      </c>
      <c r="O368" s="8" t="s">
        <v>8380</v>
      </c>
      <c r="P368" s="48">
        <v>6</v>
      </c>
      <c r="Q368" s="8" t="s">
        <v>60</v>
      </c>
      <c r="R368" s="8">
        <v>4</v>
      </c>
      <c r="S368" s="8">
        <v>0</v>
      </c>
      <c r="T368" s="8" t="b">
        <v>0</v>
      </c>
      <c r="U368" s="8">
        <v>240</v>
      </c>
      <c r="V368" s="8">
        <v>218</v>
      </c>
      <c r="W368" s="8">
        <v>133</v>
      </c>
      <c r="X368" s="8">
        <v>0</v>
      </c>
      <c r="Y368" s="8">
        <v>0</v>
      </c>
      <c r="Z368" s="48">
        <v>-16</v>
      </c>
      <c r="AA368" s="8" t="s">
        <v>65</v>
      </c>
      <c r="AB368" s="8">
        <v>4</v>
      </c>
      <c r="AC368" s="8">
        <v>0</v>
      </c>
      <c r="AD368" s="8"/>
      <c r="AE368" s="8">
        <v>1</v>
      </c>
      <c r="AF368" s="8">
        <v>0</v>
      </c>
      <c r="AG368" s="8">
        <v>240</v>
      </c>
      <c r="AH368" s="9">
        <v>46260</v>
      </c>
      <c r="AI368" s="47">
        <v>46260.541666666664</v>
      </c>
      <c r="AJ368" s="47">
        <v>46260.54583333333</v>
      </c>
      <c r="AK368" s="47">
        <v>46260.708333333336</v>
      </c>
      <c r="AL368" s="47">
        <v>46260.697222222225</v>
      </c>
      <c r="AO368" s="24" t="s">
        <v>8326</v>
      </c>
      <c r="AP368" s="24" t="s">
        <v>53</v>
      </c>
      <c r="AQ368" s="24" t="s">
        <v>49</v>
      </c>
      <c r="AR368" s="24" t="s">
        <v>50</v>
      </c>
      <c r="AS368" s="24" t="s">
        <v>59</v>
      </c>
      <c r="AT368" s="24" t="s">
        <v>52</v>
      </c>
      <c r="AU368" s="49">
        <v>46204</v>
      </c>
      <c r="AV368" s="24" t="s">
        <v>8385</v>
      </c>
      <c r="AW368" s="24" t="s">
        <v>8385</v>
      </c>
      <c r="AX368" s="24" t="s">
        <v>8385</v>
      </c>
      <c r="AY368" s="24">
        <v>0</v>
      </c>
    </row>
    <row r="369" spans="2:51">
      <c r="B369" s="8" t="s">
        <v>8326</v>
      </c>
      <c r="C369" s="8" t="s">
        <v>49</v>
      </c>
      <c r="D369" s="9">
        <v>46235</v>
      </c>
      <c r="E369" s="8" t="s">
        <v>52</v>
      </c>
      <c r="F369" s="8" t="s">
        <v>64</v>
      </c>
      <c r="G369" s="8" t="s">
        <v>59</v>
      </c>
      <c r="H369" s="8" t="s">
        <v>53</v>
      </c>
      <c r="I369" s="8" t="s">
        <v>8384</v>
      </c>
      <c r="J369" s="61">
        <v>0</v>
      </c>
      <c r="K369" s="8">
        <v>1</v>
      </c>
      <c r="L369" s="8">
        <v>4</v>
      </c>
      <c r="M369" s="8" t="s">
        <v>66</v>
      </c>
      <c r="N369" s="8" t="s">
        <v>8379</v>
      </c>
      <c r="O369" s="8" t="s">
        <v>8380</v>
      </c>
      <c r="P369" s="48">
        <v>4</v>
      </c>
      <c r="Q369" s="8" t="s">
        <v>60</v>
      </c>
      <c r="R369" s="8">
        <v>4</v>
      </c>
      <c r="S369" s="8">
        <v>0</v>
      </c>
      <c r="T369" s="8" t="b">
        <v>0</v>
      </c>
      <c r="U369" s="8">
        <v>180</v>
      </c>
      <c r="V369" s="8">
        <v>161</v>
      </c>
      <c r="W369" s="8">
        <v>81</v>
      </c>
      <c r="X369" s="8">
        <v>0</v>
      </c>
      <c r="Y369" s="8">
        <v>0</v>
      </c>
      <c r="Z369" s="48">
        <v>-15</v>
      </c>
      <c r="AA369" s="8" t="s">
        <v>65</v>
      </c>
      <c r="AB369" s="8">
        <v>4</v>
      </c>
      <c r="AC369" s="8">
        <v>0</v>
      </c>
      <c r="AD369" s="8"/>
      <c r="AE369" s="8">
        <v>1</v>
      </c>
      <c r="AF369" s="8">
        <v>0</v>
      </c>
      <c r="AG369" s="8">
        <v>180</v>
      </c>
      <c r="AH369" s="9">
        <v>46261</v>
      </c>
      <c r="AI369" s="47">
        <v>46261.541666666664</v>
      </c>
      <c r="AJ369" s="47">
        <v>46261.544444444444</v>
      </c>
      <c r="AK369" s="47">
        <v>46261.666666666664</v>
      </c>
      <c r="AL369" s="47">
        <v>46261.65625</v>
      </c>
      <c r="AO369" s="24" t="s">
        <v>8326</v>
      </c>
      <c r="AP369" s="24" t="s">
        <v>53</v>
      </c>
      <c r="AQ369" s="24" t="s">
        <v>49</v>
      </c>
      <c r="AR369" s="24" t="s">
        <v>64</v>
      </c>
      <c r="AS369" s="24" t="s">
        <v>67</v>
      </c>
      <c r="AT369" s="24" t="s">
        <v>52</v>
      </c>
      <c r="AU369" s="49">
        <v>46204</v>
      </c>
      <c r="AV369" s="24" t="s">
        <v>8385</v>
      </c>
      <c r="AW369" s="24" t="s">
        <v>8385</v>
      </c>
      <c r="AX369" s="24" t="s">
        <v>8385</v>
      </c>
      <c r="AY369" s="24">
        <v>0</v>
      </c>
    </row>
    <row r="370" spans="2:51">
      <c r="B370" s="8" t="s">
        <v>8326</v>
      </c>
      <c r="C370" s="8" t="s">
        <v>49</v>
      </c>
      <c r="D370" s="9">
        <v>46235</v>
      </c>
      <c r="E370" s="8" t="s">
        <v>52</v>
      </c>
      <c r="F370" s="8" t="s">
        <v>64</v>
      </c>
      <c r="G370" s="8" t="s">
        <v>57</v>
      </c>
      <c r="H370" s="8" t="s">
        <v>53</v>
      </c>
      <c r="I370" s="8" t="s">
        <v>8378</v>
      </c>
      <c r="J370" s="61">
        <v>0</v>
      </c>
      <c r="K370" s="8">
        <v>1</v>
      </c>
      <c r="L370" s="8">
        <v>4</v>
      </c>
      <c r="M370" s="8" t="s">
        <v>66</v>
      </c>
      <c r="N370" s="8" t="s">
        <v>8379</v>
      </c>
      <c r="O370" s="8" t="s">
        <v>8380</v>
      </c>
      <c r="P370" s="48">
        <v>11</v>
      </c>
      <c r="Q370" s="8" t="s">
        <v>60</v>
      </c>
      <c r="R370" s="8">
        <v>4</v>
      </c>
      <c r="S370" s="8">
        <v>0</v>
      </c>
      <c r="T370" s="8" t="b">
        <v>0</v>
      </c>
      <c r="U370" s="8">
        <v>240</v>
      </c>
      <c r="V370" s="8">
        <v>210</v>
      </c>
      <c r="W370" s="8">
        <v>137</v>
      </c>
      <c r="X370" s="8">
        <v>0</v>
      </c>
      <c r="Y370" s="8">
        <v>0</v>
      </c>
      <c r="Z370" s="48">
        <v>-19</v>
      </c>
      <c r="AA370" s="8" t="s">
        <v>65</v>
      </c>
      <c r="AB370" s="8">
        <v>4</v>
      </c>
      <c r="AC370" s="8">
        <v>0</v>
      </c>
      <c r="AD370" s="8"/>
      <c r="AE370" s="8">
        <v>1</v>
      </c>
      <c r="AF370" s="8">
        <v>0</v>
      </c>
      <c r="AG370" s="8">
        <v>240</v>
      </c>
      <c r="AH370" s="9">
        <v>46262</v>
      </c>
      <c r="AI370" s="47">
        <v>46262.541666666664</v>
      </c>
      <c r="AJ370" s="47">
        <v>46262.549305555556</v>
      </c>
      <c r="AK370" s="47">
        <v>46262.708333333336</v>
      </c>
      <c r="AL370" s="47">
        <v>46262.695138888892</v>
      </c>
      <c r="AO370" s="24" t="s">
        <v>8326</v>
      </c>
      <c r="AP370" s="24" t="s">
        <v>53</v>
      </c>
      <c r="AQ370" s="24" t="s">
        <v>49</v>
      </c>
      <c r="AR370" s="24" t="s">
        <v>64</v>
      </c>
      <c r="AS370" s="24" t="s">
        <v>57</v>
      </c>
      <c r="AT370" s="24" t="s">
        <v>52</v>
      </c>
      <c r="AU370" s="49">
        <v>46204</v>
      </c>
      <c r="AV370" s="24" t="s">
        <v>8385</v>
      </c>
      <c r="AW370" s="24" t="s">
        <v>8385</v>
      </c>
      <c r="AX370" s="24" t="s">
        <v>8385</v>
      </c>
      <c r="AY370" s="24">
        <v>0</v>
      </c>
    </row>
    <row r="371" spans="2:51">
      <c r="B371" s="8" t="s">
        <v>8326</v>
      </c>
      <c r="C371" s="8" t="s">
        <v>49</v>
      </c>
      <c r="D371" s="9">
        <v>46235</v>
      </c>
      <c r="E371" s="8" t="s">
        <v>52</v>
      </c>
      <c r="F371" s="8" t="s">
        <v>64</v>
      </c>
      <c r="G371" s="8" t="s">
        <v>59</v>
      </c>
      <c r="H371" s="8" t="s">
        <v>53</v>
      </c>
      <c r="I371" s="8" t="s">
        <v>8384</v>
      </c>
      <c r="J371" s="61">
        <v>0</v>
      </c>
      <c r="K371" s="8">
        <v>1</v>
      </c>
      <c r="L371" s="8">
        <v>4</v>
      </c>
      <c r="M371" s="8" t="s">
        <v>66</v>
      </c>
      <c r="N371" s="8" t="s">
        <v>8379</v>
      </c>
      <c r="O371" s="8" t="s">
        <v>8380</v>
      </c>
      <c r="P371" s="48">
        <v>7</v>
      </c>
      <c r="Q371" s="8" t="s">
        <v>60</v>
      </c>
      <c r="R371" s="8">
        <v>4</v>
      </c>
      <c r="S371" s="8">
        <v>0</v>
      </c>
      <c r="T371" s="8" t="b">
        <v>0</v>
      </c>
      <c r="U371" s="8">
        <v>540</v>
      </c>
      <c r="V371" s="8">
        <v>505</v>
      </c>
      <c r="W371" s="8">
        <v>375</v>
      </c>
      <c r="X371" s="8">
        <v>0</v>
      </c>
      <c r="Y371" s="8">
        <v>0</v>
      </c>
      <c r="Z371" s="48">
        <v>-28</v>
      </c>
      <c r="AA371" s="8" t="s">
        <v>65</v>
      </c>
      <c r="AB371" s="8">
        <v>4</v>
      </c>
      <c r="AC371" s="8">
        <v>0</v>
      </c>
      <c r="AD371" s="8"/>
      <c r="AE371" s="8">
        <v>1</v>
      </c>
      <c r="AF371" s="8">
        <v>0</v>
      </c>
      <c r="AG371" s="8">
        <v>540</v>
      </c>
      <c r="AH371" s="9">
        <v>46263</v>
      </c>
      <c r="AI371" s="47">
        <v>46263.354166666664</v>
      </c>
      <c r="AJ371" s="47">
        <v>46263.359027777777</v>
      </c>
      <c r="AK371" s="47">
        <v>46263.729166666664</v>
      </c>
      <c r="AL371" s="47">
        <v>46263.709722222222</v>
      </c>
      <c r="AO371" s="24" t="s">
        <v>8326</v>
      </c>
      <c r="AP371" s="24" t="s">
        <v>53</v>
      </c>
      <c r="AQ371" s="24" t="s">
        <v>49</v>
      </c>
      <c r="AR371" s="24" t="s">
        <v>64</v>
      </c>
      <c r="AS371" s="24" t="s">
        <v>59</v>
      </c>
      <c r="AT371" s="24" t="s">
        <v>52</v>
      </c>
      <c r="AU371" s="49">
        <v>46204</v>
      </c>
      <c r="AV371" s="24" t="s">
        <v>8385</v>
      </c>
      <c r="AW371" s="24" t="s">
        <v>8385</v>
      </c>
      <c r="AX371" s="24" t="s">
        <v>8385</v>
      </c>
      <c r="AY371" s="24">
        <v>0</v>
      </c>
    </row>
    <row r="372" spans="2:51">
      <c r="B372" s="8" t="s">
        <v>8326</v>
      </c>
      <c r="C372" s="8" t="s">
        <v>49</v>
      </c>
      <c r="D372" s="9">
        <v>46235</v>
      </c>
      <c r="E372" s="8" t="s">
        <v>52</v>
      </c>
      <c r="F372" s="8" t="s">
        <v>64</v>
      </c>
      <c r="G372" s="8" t="s">
        <v>62</v>
      </c>
      <c r="H372" s="8" t="s">
        <v>53</v>
      </c>
      <c r="I372" s="8" t="s">
        <v>8384</v>
      </c>
      <c r="J372" s="61">
        <v>0</v>
      </c>
      <c r="K372" s="8">
        <v>1</v>
      </c>
      <c r="L372" s="8">
        <v>4</v>
      </c>
      <c r="M372" s="8" t="s">
        <v>66</v>
      </c>
      <c r="N372" s="8" t="s">
        <v>8379</v>
      </c>
      <c r="O372" s="8" t="s">
        <v>8380</v>
      </c>
      <c r="P372" s="48">
        <v>10</v>
      </c>
      <c r="Q372" s="8" t="s">
        <v>60</v>
      </c>
      <c r="R372" s="8">
        <v>4</v>
      </c>
      <c r="S372" s="8">
        <v>0</v>
      </c>
      <c r="T372" s="8" t="b">
        <v>0</v>
      </c>
      <c r="U372" s="8">
        <v>540</v>
      </c>
      <c r="V372" s="8">
        <v>517</v>
      </c>
      <c r="W372" s="8">
        <v>382</v>
      </c>
      <c r="X372" s="8">
        <v>0</v>
      </c>
      <c r="Y372" s="8">
        <v>0</v>
      </c>
      <c r="Z372" s="48">
        <v>-13</v>
      </c>
      <c r="AA372" s="8" t="s">
        <v>65</v>
      </c>
      <c r="AB372" s="8">
        <v>4</v>
      </c>
      <c r="AC372" s="8">
        <v>0</v>
      </c>
      <c r="AD372" s="8"/>
      <c r="AE372" s="8">
        <v>1</v>
      </c>
      <c r="AF372" s="8">
        <v>0</v>
      </c>
      <c r="AG372" s="8">
        <v>540</v>
      </c>
      <c r="AH372" s="9">
        <v>46265</v>
      </c>
      <c r="AI372" s="47">
        <v>46265.375</v>
      </c>
      <c r="AJ372" s="47">
        <v>46265.381944444445</v>
      </c>
      <c r="AK372" s="47">
        <v>46265.75</v>
      </c>
      <c r="AL372" s="47">
        <v>46265.740972222222</v>
      </c>
      <c r="AO372" s="24" t="s">
        <v>8326</v>
      </c>
      <c r="AP372" s="24" t="s">
        <v>53</v>
      </c>
      <c r="AQ372" s="24" t="s">
        <v>49</v>
      </c>
      <c r="AR372" s="24" t="s">
        <v>50</v>
      </c>
      <c r="AS372" s="24" t="s">
        <v>63</v>
      </c>
      <c r="AT372" s="24" t="s">
        <v>52</v>
      </c>
      <c r="AU372" s="49">
        <v>46204</v>
      </c>
      <c r="AV372" s="24" t="s">
        <v>8385</v>
      </c>
      <c r="AW372" s="24" t="s">
        <v>8385</v>
      </c>
      <c r="AX372" s="24" t="s">
        <v>8385</v>
      </c>
      <c r="AY372" s="24">
        <v>0</v>
      </c>
    </row>
    <row r="373" spans="2:51">
      <c r="B373" s="8" t="s">
        <v>8326</v>
      </c>
      <c r="C373" s="8" t="s">
        <v>49</v>
      </c>
      <c r="D373" s="9">
        <v>46235</v>
      </c>
      <c r="E373" s="8" t="s">
        <v>52</v>
      </c>
      <c r="F373" s="8" t="s">
        <v>64</v>
      </c>
      <c r="G373" s="8" t="s">
        <v>59</v>
      </c>
      <c r="H373" s="8" t="s">
        <v>53</v>
      </c>
      <c r="I373" s="8" t="s">
        <v>8384</v>
      </c>
      <c r="J373" s="61">
        <v>0</v>
      </c>
      <c r="K373" s="8">
        <v>1</v>
      </c>
      <c r="L373" s="8">
        <v>4</v>
      </c>
      <c r="M373" s="8" t="s">
        <v>66</v>
      </c>
      <c r="N373" s="8" t="s">
        <v>8379</v>
      </c>
      <c r="O373" s="8" t="s">
        <v>8380</v>
      </c>
      <c r="P373" s="48">
        <v>5</v>
      </c>
      <c r="Q373" s="8" t="s">
        <v>60</v>
      </c>
      <c r="R373" s="8">
        <v>4</v>
      </c>
      <c r="S373" s="8">
        <v>0</v>
      </c>
      <c r="T373" s="8" t="b">
        <v>0</v>
      </c>
      <c r="U373" s="8">
        <v>240</v>
      </c>
      <c r="V373" s="8">
        <v>211</v>
      </c>
      <c r="W373" s="8">
        <v>122</v>
      </c>
      <c r="X373" s="8">
        <v>0</v>
      </c>
      <c r="Y373" s="8">
        <v>0</v>
      </c>
      <c r="Z373" s="48">
        <v>-24</v>
      </c>
      <c r="AA373" s="8" t="s">
        <v>70</v>
      </c>
      <c r="AB373" s="8">
        <v>4</v>
      </c>
      <c r="AC373" s="8">
        <v>0</v>
      </c>
      <c r="AD373" s="8"/>
      <c r="AE373" s="8">
        <v>1</v>
      </c>
      <c r="AF373" s="8">
        <v>0</v>
      </c>
      <c r="AG373" s="8">
        <v>240</v>
      </c>
      <c r="AH373" s="9">
        <v>46237</v>
      </c>
      <c r="AI373" s="47">
        <v>46237.354166666664</v>
      </c>
      <c r="AJ373" s="47">
        <v>46237.357638888891</v>
      </c>
      <c r="AK373" s="47">
        <v>46237.520833333336</v>
      </c>
      <c r="AL373" s="47">
        <v>46237.504166666666</v>
      </c>
      <c r="AO373" s="24" t="s">
        <v>8326</v>
      </c>
      <c r="AP373" s="24" t="s">
        <v>53</v>
      </c>
      <c r="AQ373" s="24" t="s">
        <v>49</v>
      </c>
      <c r="AR373" s="24" t="s">
        <v>50</v>
      </c>
      <c r="AS373" s="24" t="s">
        <v>61</v>
      </c>
      <c r="AT373" s="24" t="s">
        <v>52</v>
      </c>
      <c r="AU373" s="49">
        <v>46204</v>
      </c>
      <c r="AV373" s="24" t="s">
        <v>8385</v>
      </c>
      <c r="AW373" s="24" t="s">
        <v>8385</v>
      </c>
      <c r="AX373" s="24" t="s">
        <v>8385</v>
      </c>
      <c r="AY373" s="24">
        <v>0</v>
      </c>
    </row>
    <row r="374" spans="2:51">
      <c r="B374" s="8" t="s">
        <v>8326</v>
      </c>
      <c r="C374" s="8" t="s">
        <v>49</v>
      </c>
      <c r="D374" s="9">
        <v>46235</v>
      </c>
      <c r="E374" s="8" t="s">
        <v>52</v>
      </c>
      <c r="F374" s="8" t="s">
        <v>64</v>
      </c>
      <c r="G374" s="8" t="s">
        <v>67</v>
      </c>
      <c r="H374" s="8" t="s">
        <v>53</v>
      </c>
      <c r="I374" s="8" t="s">
        <v>8384</v>
      </c>
      <c r="J374" s="61">
        <v>0</v>
      </c>
      <c r="K374" s="8">
        <v>1</v>
      </c>
      <c r="L374" s="8">
        <v>4</v>
      </c>
      <c r="M374" s="8" t="s">
        <v>66</v>
      </c>
      <c r="N374" s="8" t="s">
        <v>8379</v>
      </c>
      <c r="O374" s="8" t="s">
        <v>8380</v>
      </c>
      <c r="P374" s="48">
        <v>4</v>
      </c>
      <c r="Q374" s="8" t="s">
        <v>60</v>
      </c>
      <c r="R374" s="8">
        <v>4</v>
      </c>
      <c r="S374" s="8">
        <v>0</v>
      </c>
      <c r="T374" s="8" t="b">
        <v>0</v>
      </c>
      <c r="U374" s="8">
        <v>270</v>
      </c>
      <c r="V374" s="8">
        <v>236</v>
      </c>
      <c r="W374" s="8">
        <v>153</v>
      </c>
      <c r="X374" s="8">
        <v>0</v>
      </c>
      <c r="Y374" s="8">
        <v>0</v>
      </c>
      <c r="Z374" s="48">
        <v>-30</v>
      </c>
      <c r="AA374" s="8" t="s">
        <v>70</v>
      </c>
      <c r="AB374" s="8">
        <v>4</v>
      </c>
      <c r="AC374" s="8">
        <v>0</v>
      </c>
      <c r="AD374" s="8"/>
      <c r="AE374" s="8">
        <v>1</v>
      </c>
      <c r="AF374" s="8">
        <v>0</v>
      </c>
      <c r="AG374" s="8">
        <v>270</v>
      </c>
      <c r="AH374" s="9">
        <v>46238</v>
      </c>
      <c r="AI374" s="47">
        <v>46238.354166666664</v>
      </c>
      <c r="AJ374" s="47">
        <v>46238.356944444444</v>
      </c>
      <c r="AK374" s="47">
        <v>46238.541666666664</v>
      </c>
      <c r="AL374" s="47">
        <v>46238.520833333336</v>
      </c>
      <c r="AO374" s="24" t="s">
        <v>8326</v>
      </c>
      <c r="AP374" s="24" t="s">
        <v>53</v>
      </c>
      <c r="AQ374" s="24" t="s">
        <v>49</v>
      </c>
      <c r="AR374" s="24" t="s">
        <v>50</v>
      </c>
      <c r="AS374" s="24" t="s">
        <v>54</v>
      </c>
      <c r="AT374" s="24" t="s">
        <v>52</v>
      </c>
      <c r="AU374" s="49">
        <v>46204</v>
      </c>
      <c r="AV374" s="24" t="s">
        <v>8385</v>
      </c>
      <c r="AW374" s="24" t="s">
        <v>8385</v>
      </c>
      <c r="AX374" s="24" t="s">
        <v>8385</v>
      </c>
      <c r="AY374" s="24">
        <v>0</v>
      </c>
    </row>
    <row r="375" spans="2:51">
      <c r="B375" s="8" t="s">
        <v>8326</v>
      </c>
      <c r="C375" s="8" t="s">
        <v>49</v>
      </c>
      <c r="D375" s="9">
        <v>46235</v>
      </c>
      <c r="E375" s="8" t="s">
        <v>52</v>
      </c>
      <c r="F375" s="8" t="s">
        <v>64</v>
      </c>
      <c r="G375" s="8" t="s">
        <v>59</v>
      </c>
      <c r="H375" s="8" t="s">
        <v>53</v>
      </c>
      <c r="I375" s="8" t="s">
        <v>8384</v>
      </c>
      <c r="J375" s="61">
        <v>0</v>
      </c>
      <c r="K375" s="8">
        <v>1</v>
      </c>
      <c r="L375" s="8">
        <v>4</v>
      </c>
      <c r="M375" s="8" t="s">
        <v>66</v>
      </c>
      <c r="N375" s="8" t="s">
        <v>8379</v>
      </c>
      <c r="O375" s="8" t="s">
        <v>8380</v>
      </c>
      <c r="P375" s="48">
        <v>6</v>
      </c>
      <c r="Q375" s="8" t="s">
        <v>60</v>
      </c>
      <c r="R375" s="8">
        <v>4</v>
      </c>
      <c r="S375" s="8">
        <v>0</v>
      </c>
      <c r="T375" s="8" t="b">
        <v>0</v>
      </c>
      <c r="U375" s="8">
        <v>270</v>
      </c>
      <c r="V375" s="8">
        <v>249</v>
      </c>
      <c r="W375" s="8">
        <v>173</v>
      </c>
      <c r="X375" s="8">
        <v>0</v>
      </c>
      <c r="Y375" s="8">
        <v>0</v>
      </c>
      <c r="Z375" s="48">
        <v>-15</v>
      </c>
      <c r="AA375" s="8" t="s">
        <v>70</v>
      </c>
      <c r="AB375" s="8">
        <v>4</v>
      </c>
      <c r="AC375" s="8">
        <v>0</v>
      </c>
      <c r="AD375" s="8"/>
      <c r="AE375" s="8">
        <v>1</v>
      </c>
      <c r="AF375" s="8">
        <v>0</v>
      </c>
      <c r="AG375" s="8">
        <v>270</v>
      </c>
      <c r="AH375" s="9">
        <v>46240</v>
      </c>
      <c r="AI375" s="47">
        <v>46240.541666666664</v>
      </c>
      <c r="AJ375" s="47">
        <v>46240.54583333333</v>
      </c>
      <c r="AK375" s="47">
        <v>46240.729166666664</v>
      </c>
      <c r="AL375" s="47">
        <v>46240.71875</v>
      </c>
      <c r="AO375" s="24" t="s">
        <v>8326</v>
      </c>
      <c r="AP375" s="24" t="s">
        <v>53</v>
      </c>
      <c r="AQ375" s="24" t="s">
        <v>49</v>
      </c>
      <c r="AR375" s="24" t="s">
        <v>64</v>
      </c>
      <c r="AS375" s="24" t="s">
        <v>68</v>
      </c>
      <c r="AT375" s="24" t="s">
        <v>52</v>
      </c>
      <c r="AU375" s="49">
        <v>46204</v>
      </c>
      <c r="AV375" s="24" t="s">
        <v>8385</v>
      </c>
      <c r="AW375" s="24" t="s">
        <v>8385</v>
      </c>
      <c r="AX375" s="24" t="s">
        <v>8385</v>
      </c>
      <c r="AY375" s="24">
        <v>0</v>
      </c>
    </row>
    <row r="376" spans="2:51">
      <c r="B376" s="8" t="s">
        <v>8326</v>
      </c>
      <c r="C376" s="8" t="s">
        <v>49</v>
      </c>
      <c r="D376" s="9">
        <v>46235</v>
      </c>
      <c r="E376" s="8" t="s">
        <v>52</v>
      </c>
      <c r="F376" s="8" t="s">
        <v>64</v>
      </c>
      <c r="G376" s="8" t="s">
        <v>68</v>
      </c>
      <c r="H376" s="8" t="s">
        <v>53</v>
      </c>
      <c r="I376" s="8" t="s">
        <v>8384</v>
      </c>
      <c r="J376" s="61">
        <v>0</v>
      </c>
      <c r="K376" s="8">
        <v>1</v>
      </c>
      <c r="L376" s="8">
        <v>4</v>
      </c>
      <c r="M376" s="8" t="s">
        <v>66</v>
      </c>
      <c r="N376" s="8" t="s">
        <v>8379</v>
      </c>
      <c r="O376" s="8" t="s">
        <v>8380</v>
      </c>
      <c r="P376" s="48">
        <v>5</v>
      </c>
      <c r="Q376" s="8" t="s">
        <v>60</v>
      </c>
      <c r="R376" s="8">
        <v>4</v>
      </c>
      <c r="S376" s="8">
        <v>0</v>
      </c>
      <c r="T376" s="8" t="b">
        <v>0</v>
      </c>
      <c r="U376" s="8">
        <v>240</v>
      </c>
      <c r="V376" s="8">
        <v>222</v>
      </c>
      <c r="W376" s="8">
        <v>159</v>
      </c>
      <c r="X376" s="8">
        <v>0</v>
      </c>
      <c r="Y376" s="8">
        <v>0</v>
      </c>
      <c r="Z376" s="48">
        <v>-13</v>
      </c>
      <c r="AA376" s="8" t="s">
        <v>70</v>
      </c>
      <c r="AB376" s="8">
        <v>4</v>
      </c>
      <c r="AC376" s="8">
        <v>0</v>
      </c>
      <c r="AD376" s="8"/>
      <c r="AE376" s="8">
        <v>1</v>
      </c>
      <c r="AF376" s="8">
        <v>0</v>
      </c>
      <c r="AG376" s="8">
        <v>240</v>
      </c>
      <c r="AH376" s="9">
        <v>46243</v>
      </c>
      <c r="AI376" s="47">
        <v>46243.333333333336</v>
      </c>
      <c r="AJ376" s="47">
        <v>46243.336805555555</v>
      </c>
      <c r="AK376" s="47">
        <v>46243.5</v>
      </c>
      <c r="AL376" s="47">
        <v>46243.490972222222</v>
      </c>
      <c r="AO376" s="24" t="s">
        <v>8326</v>
      </c>
      <c r="AP376" s="24" t="s">
        <v>53</v>
      </c>
      <c r="AQ376" s="24" t="s">
        <v>82</v>
      </c>
      <c r="AR376" s="24" t="s">
        <v>64</v>
      </c>
      <c r="AS376" s="24" t="s">
        <v>67</v>
      </c>
      <c r="AT376" s="24" t="s">
        <v>52</v>
      </c>
      <c r="AU376" s="49">
        <v>46204</v>
      </c>
      <c r="AV376" s="24" t="s">
        <v>8382</v>
      </c>
      <c r="AW376" s="24" t="s">
        <v>8379</v>
      </c>
      <c r="AX376" s="24" t="s">
        <v>8380</v>
      </c>
      <c r="AY376" s="24">
        <v>0</v>
      </c>
    </row>
    <row r="377" spans="2:51">
      <c r="B377" s="8" t="s">
        <v>8326</v>
      </c>
      <c r="C377" s="8" t="s">
        <v>49</v>
      </c>
      <c r="D377" s="9">
        <v>46235</v>
      </c>
      <c r="E377" s="8" t="s">
        <v>52</v>
      </c>
      <c r="F377" s="8" t="s">
        <v>64</v>
      </c>
      <c r="G377" s="8" t="s">
        <v>54</v>
      </c>
      <c r="H377" s="8" t="s">
        <v>53</v>
      </c>
      <c r="I377" s="8" t="s">
        <v>8384</v>
      </c>
      <c r="J377" s="61">
        <v>0</v>
      </c>
      <c r="K377" s="8">
        <v>1</v>
      </c>
      <c r="L377" s="8">
        <v>4</v>
      </c>
      <c r="M377" s="8" t="s">
        <v>66</v>
      </c>
      <c r="N377" s="8" t="s">
        <v>8379</v>
      </c>
      <c r="O377" s="8" t="s">
        <v>8380</v>
      </c>
      <c r="P377" s="48">
        <v>8</v>
      </c>
      <c r="Q377" s="8" t="s">
        <v>60</v>
      </c>
      <c r="R377" s="8">
        <v>4</v>
      </c>
      <c r="S377" s="8">
        <v>0</v>
      </c>
      <c r="T377" s="8" t="b">
        <v>0</v>
      </c>
      <c r="U377" s="8">
        <v>270</v>
      </c>
      <c r="V377" s="8">
        <v>237</v>
      </c>
      <c r="W377" s="8">
        <v>160</v>
      </c>
      <c r="X377" s="8">
        <v>0</v>
      </c>
      <c r="Y377" s="8">
        <v>0</v>
      </c>
      <c r="Z377" s="48">
        <v>-25</v>
      </c>
      <c r="AA377" s="8" t="s">
        <v>70</v>
      </c>
      <c r="AB377" s="8">
        <v>4</v>
      </c>
      <c r="AC377" s="8">
        <v>0</v>
      </c>
      <c r="AD377" s="8"/>
      <c r="AE377" s="8">
        <v>1</v>
      </c>
      <c r="AF377" s="8">
        <v>0</v>
      </c>
      <c r="AG377" s="8">
        <v>270</v>
      </c>
      <c r="AH377" s="9">
        <v>46244</v>
      </c>
      <c r="AI377" s="47">
        <v>46244.541666666664</v>
      </c>
      <c r="AJ377" s="47">
        <v>46244.547222222223</v>
      </c>
      <c r="AK377" s="47">
        <v>46244.729166666664</v>
      </c>
      <c r="AL377" s="47">
        <v>46244.711805555555</v>
      </c>
      <c r="AO377" s="24" t="s">
        <v>8326</v>
      </c>
      <c r="AP377" s="24" t="s">
        <v>53</v>
      </c>
      <c r="AQ377" s="24" t="s">
        <v>82</v>
      </c>
      <c r="AR377" s="24" t="s">
        <v>64</v>
      </c>
      <c r="AS377" s="24" t="s">
        <v>59</v>
      </c>
      <c r="AT377" s="24" t="s">
        <v>52</v>
      </c>
      <c r="AU377" s="49">
        <v>46204</v>
      </c>
      <c r="AV377" s="24" t="s">
        <v>8382</v>
      </c>
      <c r="AW377" s="24" t="s">
        <v>8379</v>
      </c>
      <c r="AX377" s="24" t="s">
        <v>8380</v>
      </c>
      <c r="AY377" s="24">
        <v>0</v>
      </c>
    </row>
    <row r="378" spans="2:51">
      <c r="B378" s="8" t="s">
        <v>8326</v>
      </c>
      <c r="C378" s="8" t="s">
        <v>49</v>
      </c>
      <c r="D378" s="9">
        <v>46235</v>
      </c>
      <c r="E378" s="8" t="s">
        <v>52</v>
      </c>
      <c r="F378" s="8" t="s">
        <v>64</v>
      </c>
      <c r="G378" s="8" t="s">
        <v>62</v>
      </c>
      <c r="H378" s="8" t="s">
        <v>53</v>
      </c>
      <c r="I378" s="8" t="s">
        <v>8384</v>
      </c>
      <c r="J378" s="61">
        <v>0</v>
      </c>
      <c r="K378" s="8">
        <v>1</v>
      </c>
      <c r="L378" s="8">
        <v>4</v>
      </c>
      <c r="M378" s="8" t="s">
        <v>66</v>
      </c>
      <c r="N378" s="8" t="s">
        <v>8379</v>
      </c>
      <c r="O378" s="8" t="s">
        <v>8380</v>
      </c>
      <c r="P378" s="48">
        <v>7</v>
      </c>
      <c r="Q378" s="8" t="s">
        <v>60</v>
      </c>
      <c r="R378" s="8">
        <v>4</v>
      </c>
      <c r="S378" s="8">
        <v>0</v>
      </c>
      <c r="T378" s="8" t="b">
        <v>0</v>
      </c>
      <c r="U378" s="8">
        <v>210</v>
      </c>
      <c r="V378" s="8">
        <v>188</v>
      </c>
      <c r="W378" s="8">
        <v>99</v>
      </c>
      <c r="X378" s="8">
        <v>0</v>
      </c>
      <c r="Y378" s="8">
        <v>0</v>
      </c>
      <c r="Z378" s="48">
        <v>-15</v>
      </c>
      <c r="AA378" s="8" t="s">
        <v>70</v>
      </c>
      <c r="AB378" s="8">
        <v>4</v>
      </c>
      <c r="AC378" s="8">
        <v>0</v>
      </c>
      <c r="AD378" s="8"/>
      <c r="AE378" s="8">
        <v>1</v>
      </c>
      <c r="AF378" s="8">
        <v>0</v>
      </c>
      <c r="AG378" s="8">
        <v>210</v>
      </c>
      <c r="AH378" s="9">
        <v>46245</v>
      </c>
      <c r="AI378" s="47">
        <v>46245.375</v>
      </c>
      <c r="AJ378" s="47">
        <v>46245.379861111112</v>
      </c>
      <c r="AK378" s="47">
        <v>46245.520833333336</v>
      </c>
      <c r="AL378" s="47">
        <v>46245.510416666664</v>
      </c>
      <c r="AO378" s="24" t="s">
        <v>8326</v>
      </c>
      <c r="AP378" s="24" t="s">
        <v>53</v>
      </c>
      <c r="AQ378" s="24" t="s">
        <v>82</v>
      </c>
      <c r="AR378" s="24" t="s">
        <v>64</v>
      </c>
      <c r="AS378" s="24" t="s">
        <v>62</v>
      </c>
      <c r="AT378" s="24" t="s">
        <v>52</v>
      </c>
      <c r="AU378" s="49">
        <v>46204</v>
      </c>
      <c r="AV378" s="24" t="s">
        <v>8382</v>
      </c>
      <c r="AW378" s="24" t="s">
        <v>8379</v>
      </c>
      <c r="AX378" s="24" t="s">
        <v>8380</v>
      </c>
      <c r="AY378" s="24">
        <v>0</v>
      </c>
    </row>
    <row r="379" spans="2:51">
      <c r="B379" s="8" t="s">
        <v>8326</v>
      </c>
      <c r="C379" s="8" t="s">
        <v>49</v>
      </c>
      <c r="D379" s="9">
        <v>46235</v>
      </c>
      <c r="E379" s="8" t="s">
        <v>52</v>
      </c>
      <c r="F379" s="8" t="s">
        <v>64</v>
      </c>
      <c r="G379" s="8" t="s">
        <v>68</v>
      </c>
      <c r="H379" s="8" t="s">
        <v>53</v>
      </c>
      <c r="I379" s="8" t="s">
        <v>8378</v>
      </c>
      <c r="J379" s="61">
        <v>0</v>
      </c>
      <c r="K379" s="8">
        <v>1</v>
      </c>
      <c r="L379" s="8">
        <v>4</v>
      </c>
      <c r="M379" s="8" t="s">
        <v>66</v>
      </c>
      <c r="N379" s="8" t="s">
        <v>8379</v>
      </c>
      <c r="O379" s="8" t="s">
        <v>8380</v>
      </c>
      <c r="P379" s="48">
        <v>12</v>
      </c>
      <c r="Q379" s="8" t="s">
        <v>60</v>
      </c>
      <c r="R379" s="8">
        <v>4</v>
      </c>
      <c r="S379" s="8">
        <v>0</v>
      </c>
      <c r="T379" s="8" t="b">
        <v>0</v>
      </c>
      <c r="U379" s="8">
        <v>270</v>
      </c>
      <c r="V379" s="8">
        <v>236</v>
      </c>
      <c r="W379" s="8">
        <v>170</v>
      </c>
      <c r="X379" s="8">
        <v>0</v>
      </c>
      <c r="Y379" s="8">
        <v>0</v>
      </c>
      <c r="Z379" s="48">
        <v>-22</v>
      </c>
      <c r="AA379" s="8" t="s">
        <v>70</v>
      </c>
      <c r="AB379" s="8">
        <v>4</v>
      </c>
      <c r="AC379" s="8">
        <v>0</v>
      </c>
      <c r="AD379" s="8"/>
      <c r="AE379" s="8">
        <v>1</v>
      </c>
      <c r="AF379" s="8">
        <v>0</v>
      </c>
      <c r="AG379" s="8">
        <v>270</v>
      </c>
      <c r="AH379" s="9">
        <v>46247</v>
      </c>
      <c r="AI379" s="47">
        <v>46247.354166666664</v>
      </c>
      <c r="AJ379" s="47">
        <v>46247.362500000003</v>
      </c>
      <c r="AK379" s="47">
        <v>46247.541666666664</v>
      </c>
      <c r="AL379" s="47">
        <v>46247.526388888888</v>
      </c>
      <c r="AO379" s="24" t="s">
        <v>8326</v>
      </c>
      <c r="AP379" s="24" t="s">
        <v>53</v>
      </c>
      <c r="AQ379" s="24" t="s">
        <v>82</v>
      </c>
      <c r="AR379" s="24" t="s">
        <v>64</v>
      </c>
      <c r="AS379" s="24" t="s">
        <v>54</v>
      </c>
      <c r="AT379" s="24" t="s">
        <v>52</v>
      </c>
      <c r="AU379" s="49">
        <v>46204</v>
      </c>
      <c r="AV379" s="24" t="s">
        <v>8382</v>
      </c>
      <c r="AW379" s="24" t="s">
        <v>8379</v>
      </c>
      <c r="AX379" s="24" t="s">
        <v>8380</v>
      </c>
      <c r="AY379" s="24">
        <v>0</v>
      </c>
    </row>
    <row r="380" spans="2:51">
      <c r="B380" s="8" t="s">
        <v>8326</v>
      </c>
      <c r="C380" s="8" t="s">
        <v>49</v>
      </c>
      <c r="D380" s="9">
        <v>46235</v>
      </c>
      <c r="E380" s="8" t="s">
        <v>52</v>
      </c>
      <c r="F380" s="8" t="s">
        <v>64</v>
      </c>
      <c r="G380" s="8" t="s">
        <v>59</v>
      </c>
      <c r="H380" s="8" t="s">
        <v>53</v>
      </c>
      <c r="I380" s="8" t="s">
        <v>8384</v>
      </c>
      <c r="J380" s="61">
        <v>0</v>
      </c>
      <c r="K380" s="8">
        <v>1</v>
      </c>
      <c r="L380" s="8">
        <v>4</v>
      </c>
      <c r="M380" s="8" t="s">
        <v>66</v>
      </c>
      <c r="N380" s="8" t="s">
        <v>8379</v>
      </c>
      <c r="O380" s="8" t="s">
        <v>8380</v>
      </c>
      <c r="P380" s="48">
        <v>9</v>
      </c>
      <c r="Q380" s="8" t="s">
        <v>60</v>
      </c>
      <c r="R380" s="8">
        <v>4</v>
      </c>
      <c r="S380" s="8">
        <v>0</v>
      </c>
      <c r="T380" s="8" t="b">
        <v>0</v>
      </c>
      <c r="U380" s="8">
        <v>270</v>
      </c>
      <c r="V380" s="8">
        <v>234</v>
      </c>
      <c r="W380" s="8">
        <v>146</v>
      </c>
      <c r="X380" s="8">
        <v>0</v>
      </c>
      <c r="Y380" s="8">
        <v>0</v>
      </c>
      <c r="Z380" s="48">
        <v>-27</v>
      </c>
      <c r="AA380" s="8" t="s">
        <v>70</v>
      </c>
      <c r="AB380" s="8">
        <v>4</v>
      </c>
      <c r="AC380" s="8">
        <v>0</v>
      </c>
      <c r="AD380" s="8"/>
      <c r="AE380" s="8">
        <v>1</v>
      </c>
      <c r="AF380" s="8">
        <v>0</v>
      </c>
      <c r="AG380" s="8">
        <v>270</v>
      </c>
      <c r="AH380" s="9">
        <v>46249</v>
      </c>
      <c r="AI380" s="47">
        <v>46249.375</v>
      </c>
      <c r="AJ380" s="47">
        <v>46249.381249999999</v>
      </c>
      <c r="AK380" s="47">
        <v>46249.5625</v>
      </c>
      <c r="AL380" s="47">
        <v>46249.543749999997</v>
      </c>
      <c r="AO380" s="24" t="s">
        <v>8326</v>
      </c>
      <c r="AP380" s="24" t="s">
        <v>53</v>
      </c>
      <c r="AQ380" s="24" t="s">
        <v>82</v>
      </c>
      <c r="AR380" s="24" t="s">
        <v>77</v>
      </c>
      <c r="AS380" s="24" t="s">
        <v>79</v>
      </c>
      <c r="AT380" s="24" t="s">
        <v>52</v>
      </c>
      <c r="AU380" s="49">
        <v>46204</v>
      </c>
      <c r="AV380" s="24" t="s">
        <v>8382</v>
      </c>
      <c r="AW380" s="24" t="s">
        <v>8379</v>
      </c>
      <c r="AX380" s="24" t="s">
        <v>8380</v>
      </c>
      <c r="AY380" s="24">
        <v>0</v>
      </c>
    </row>
    <row r="381" spans="2:51">
      <c r="B381" s="8" t="s">
        <v>8326</v>
      </c>
      <c r="C381" s="8" t="s">
        <v>49</v>
      </c>
      <c r="D381" s="9">
        <v>46235</v>
      </c>
      <c r="E381" s="8" t="s">
        <v>52</v>
      </c>
      <c r="F381" s="8" t="s">
        <v>64</v>
      </c>
      <c r="G381" s="8" t="s">
        <v>68</v>
      </c>
      <c r="H381" s="8" t="s">
        <v>53</v>
      </c>
      <c r="I381" s="8" t="s">
        <v>8378</v>
      </c>
      <c r="J381" s="61">
        <v>0</v>
      </c>
      <c r="K381" s="8">
        <v>1</v>
      </c>
      <c r="L381" s="8">
        <v>4</v>
      </c>
      <c r="M381" s="8" t="s">
        <v>66</v>
      </c>
      <c r="N381" s="8" t="s">
        <v>8379</v>
      </c>
      <c r="O381" s="8" t="s">
        <v>8380</v>
      </c>
      <c r="P381" s="48">
        <v>12</v>
      </c>
      <c r="Q381" s="8" t="s">
        <v>60</v>
      </c>
      <c r="R381" s="8">
        <v>4</v>
      </c>
      <c r="S381" s="8">
        <v>0</v>
      </c>
      <c r="T381" s="8" t="b">
        <v>0</v>
      </c>
      <c r="U381" s="8">
        <v>480</v>
      </c>
      <c r="V381" s="8">
        <v>430</v>
      </c>
      <c r="W381" s="8">
        <v>281</v>
      </c>
      <c r="X381" s="8">
        <v>0</v>
      </c>
      <c r="Y381" s="8">
        <v>0</v>
      </c>
      <c r="Z381" s="48">
        <v>-38</v>
      </c>
      <c r="AA381" s="8" t="s">
        <v>70</v>
      </c>
      <c r="AB381" s="8">
        <v>4</v>
      </c>
      <c r="AC381" s="8">
        <v>0</v>
      </c>
      <c r="AD381" s="8"/>
      <c r="AE381" s="8">
        <v>1</v>
      </c>
      <c r="AF381" s="8">
        <v>0</v>
      </c>
      <c r="AG381" s="8">
        <v>480</v>
      </c>
      <c r="AH381" s="9">
        <v>46253</v>
      </c>
      <c r="AI381" s="47">
        <v>46253.354166666664</v>
      </c>
      <c r="AJ381" s="47">
        <v>46253.362500000003</v>
      </c>
      <c r="AK381" s="47">
        <v>46253.6875</v>
      </c>
      <c r="AL381" s="47">
        <v>46253.661111111112</v>
      </c>
      <c r="AO381" s="24" t="s">
        <v>8326</v>
      </c>
      <c r="AP381" s="24" t="s">
        <v>53</v>
      </c>
      <c r="AQ381" s="24" t="s">
        <v>82</v>
      </c>
      <c r="AR381" s="24" t="s">
        <v>64</v>
      </c>
      <c r="AS381" s="24" t="s">
        <v>68</v>
      </c>
      <c r="AT381" s="24" t="s">
        <v>52</v>
      </c>
      <c r="AU381" s="49">
        <v>46204</v>
      </c>
      <c r="AV381" s="24" t="s">
        <v>8382</v>
      </c>
      <c r="AW381" s="24" t="s">
        <v>8379</v>
      </c>
      <c r="AX381" s="24" t="s">
        <v>8380</v>
      </c>
      <c r="AY381" s="24">
        <v>0</v>
      </c>
    </row>
    <row r="382" spans="2:51">
      <c r="B382" s="8" t="s">
        <v>8326</v>
      </c>
      <c r="C382" s="8" t="s">
        <v>49</v>
      </c>
      <c r="D382" s="9">
        <v>46235</v>
      </c>
      <c r="E382" s="8" t="s">
        <v>52</v>
      </c>
      <c r="F382" s="8" t="s">
        <v>64</v>
      </c>
      <c r="G382" s="8" t="s">
        <v>57</v>
      </c>
      <c r="H382" s="8" t="s">
        <v>53</v>
      </c>
      <c r="I382" s="8" t="s">
        <v>8384</v>
      </c>
      <c r="J382" s="61">
        <v>0</v>
      </c>
      <c r="K382" s="8">
        <v>1</v>
      </c>
      <c r="L382" s="8">
        <v>4</v>
      </c>
      <c r="M382" s="8" t="s">
        <v>66</v>
      </c>
      <c r="N382" s="8" t="s">
        <v>8379</v>
      </c>
      <c r="O382" s="8" t="s">
        <v>8380</v>
      </c>
      <c r="P382" s="48">
        <v>10</v>
      </c>
      <c r="Q382" s="8" t="s">
        <v>60</v>
      </c>
      <c r="R382" s="8">
        <v>4</v>
      </c>
      <c r="S382" s="8">
        <v>0</v>
      </c>
      <c r="T382" s="8" t="b">
        <v>0</v>
      </c>
      <c r="U382" s="8">
        <v>270</v>
      </c>
      <c r="V382" s="8">
        <v>247</v>
      </c>
      <c r="W382" s="8">
        <v>165</v>
      </c>
      <c r="X382" s="8">
        <v>0</v>
      </c>
      <c r="Y382" s="8">
        <v>0</v>
      </c>
      <c r="Z382" s="48">
        <v>-13</v>
      </c>
      <c r="AA382" s="8" t="s">
        <v>70</v>
      </c>
      <c r="AB382" s="8">
        <v>4</v>
      </c>
      <c r="AC382" s="8">
        <v>0</v>
      </c>
      <c r="AD382" s="8"/>
      <c r="AE382" s="8">
        <v>1</v>
      </c>
      <c r="AF382" s="8">
        <v>0</v>
      </c>
      <c r="AG382" s="8">
        <v>270</v>
      </c>
      <c r="AH382" s="9">
        <v>46256</v>
      </c>
      <c r="AI382" s="47">
        <v>46256.333333333336</v>
      </c>
      <c r="AJ382" s="47">
        <v>46256.340277777781</v>
      </c>
      <c r="AK382" s="47">
        <v>46256.520833333336</v>
      </c>
      <c r="AL382" s="47">
        <v>46256.511805555558</v>
      </c>
      <c r="AO382" s="24" t="s">
        <v>8326</v>
      </c>
      <c r="AP382" s="24" t="s">
        <v>53</v>
      </c>
      <c r="AQ382" s="24" t="s">
        <v>82</v>
      </c>
      <c r="AR382" s="24" t="s">
        <v>64</v>
      </c>
      <c r="AS382" s="24" t="s">
        <v>57</v>
      </c>
      <c r="AT382" s="24" t="s">
        <v>52</v>
      </c>
      <c r="AU382" s="49">
        <v>46204</v>
      </c>
      <c r="AV382" s="24" t="s">
        <v>8382</v>
      </c>
      <c r="AW382" s="24" t="s">
        <v>8379</v>
      </c>
      <c r="AX382" s="24" t="s">
        <v>8380</v>
      </c>
      <c r="AY382" s="24">
        <v>0</v>
      </c>
    </row>
    <row r="383" spans="2:51">
      <c r="B383" s="8" t="s">
        <v>8326</v>
      </c>
      <c r="C383" s="8" t="s">
        <v>49</v>
      </c>
      <c r="D383" s="9">
        <v>46235</v>
      </c>
      <c r="E383" s="8" t="s">
        <v>52</v>
      </c>
      <c r="F383" s="8" t="s">
        <v>64</v>
      </c>
      <c r="G383" s="8" t="s">
        <v>54</v>
      </c>
      <c r="H383" s="8" t="s">
        <v>53</v>
      </c>
      <c r="I383" s="8" t="s">
        <v>8378</v>
      </c>
      <c r="J383" s="61">
        <v>0</v>
      </c>
      <c r="K383" s="8">
        <v>1</v>
      </c>
      <c r="L383" s="8">
        <v>4</v>
      </c>
      <c r="M383" s="8" t="s">
        <v>66</v>
      </c>
      <c r="N383" s="8" t="s">
        <v>8379</v>
      </c>
      <c r="O383" s="8" t="s">
        <v>8380</v>
      </c>
      <c r="P383" s="48">
        <v>12</v>
      </c>
      <c r="Q383" s="8" t="s">
        <v>60</v>
      </c>
      <c r="R383" s="8">
        <v>4</v>
      </c>
      <c r="S383" s="8">
        <v>0</v>
      </c>
      <c r="T383" s="8" t="b">
        <v>0</v>
      </c>
      <c r="U383" s="8">
        <v>420</v>
      </c>
      <c r="V383" s="8">
        <v>392</v>
      </c>
      <c r="W383" s="8">
        <v>292</v>
      </c>
      <c r="X383" s="8">
        <v>0</v>
      </c>
      <c r="Y383" s="8">
        <v>0</v>
      </c>
      <c r="Z383" s="48">
        <v>-16</v>
      </c>
      <c r="AA383" s="8" t="s">
        <v>70</v>
      </c>
      <c r="AB383" s="8">
        <v>4</v>
      </c>
      <c r="AC383" s="8">
        <v>0</v>
      </c>
      <c r="AD383" s="8"/>
      <c r="AE383" s="8">
        <v>1</v>
      </c>
      <c r="AF383" s="8">
        <v>0</v>
      </c>
      <c r="AG383" s="8">
        <v>420</v>
      </c>
      <c r="AH383" s="9">
        <v>46259</v>
      </c>
      <c r="AI383" s="47">
        <v>46259.3125</v>
      </c>
      <c r="AJ383" s="47">
        <v>46259.320833333331</v>
      </c>
      <c r="AK383" s="47">
        <v>46259.604166666664</v>
      </c>
      <c r="AL383" s="47">
        <v>46259.593055555553</v>
      </c>
      <c r="AO383" s="24" t="s">
        <v>8326</v>
      </c>
      <c r="AP383" s="24" t="s">
        <v>53</v>
      </c>
      <c r="AQ383" s="24" t="s">
        <v>82</v>
      </c>
      <c r="AR383" s="24" t="s">
        <v>92</v>
      </c>
      <c r="AS383" s="24" t="s">
        <v>94</v>
      </c>
      <c r="AT383" s="24" t="s">
        <v>52</v>
      </c>
      <c r="AU383" s="49">
        <v>46204</v>
      </c>
      <c r="AV383" s="24" t="s">
        <v>8382</v>
      </c>
      <c r="AW383" s="24" t="s">
        <v>8379</v>
      </c>
      <c r="AX383" s="24" t="s">
        <v>8380</v>
      </c>
      <c r="AY383" s="24">
        <v>0</v>
      </c>
    </row>
    <row r="384" spans="2:51">
      <c r="B384" s="8" t="s">
        <v>8326</v>
      </c>
      <c r="C384" s="8" t="s">
        <v>49</v>
      </c>
      <c r="D384" s="9">
        <v>46235</v>
      </c>
      <c r="E384" s="8" t="s">
        <v>52</v>
      </c>
      <c r="F384" s="8" t="s">
        <v>64</v>
      </c>
      <c r="G384" s="8" t="s">
        <v>59</v>
      </c>
      <c r="H384" s="8" t="s">
        <v>53</v>
      </c>
      <c r="I384" s="8" t="s">
        <v>8384</v>
      </c>
      <c r="J384" s="61">
        <v>0</v>
      </c>
      <c r="K384" s="8">
        <v>1</v>
      </c>
      <c r="L384" s="8">
        <v>4</v>
      </c>
      <c r="M384" s="8" t="s">
        <v>66</v>
      </c>
      <c r="N384" s="8" t="s">
        <v>8379</v>
      </c>
      <c r="O384" s="8" t="s">
        <v>8380</v>
      </c>
      <c r="P384" s="48">
        <v>10</v>
      </c>
      <c r="Q384" s="8" t="s">
        <v>60</v>
      </c>
      <c r="R384" s="8">
        <v>4</v>
      </c>
      <c r="S384" s="8">
        <v>0</v>
      </c>
      <c r="T384" s="8" t="b">
        <v>0</v>
      </c>
      <c r="U384" s="8">
        <v>480</v>
      </c>
      <c r="V384" s="8">
        <v>427</v>
      </c>
      <c r="W384" s="8">
        <v>327</v>
      </c>
      <c r="X384" s="8">
        <v>0</v>
      </c>
      <c r="Y384" s="8">
        <v>0</v>
      </c>
      <c r="Z384" s="48">
        <v>-43</v>
      </c>
      <c r="AA384" s="8" t="s">
        <v>70</v>
      </c>
      <c r="AB384" s="8">
        <v>4</v>
      </c>
      <c r="AC384" s="8">
        <v>0</v>
      </c>
      <c r="AD384" s="8"/>
      <c r="AE384" s="8">
        <v>1</v>
      </c>
      <c r="AF384" s="8">
        <v>0</v>
      </c>
      <c r="AG384" s="8">
        <v>480</v>
      </c>
      <c r="AH384" s="9">
        <v>46260</v>
      </c>
      <c r="AI384" s="47">
        <v>46260.3125</v>
      </c>
      <c r="AJ384" s="47">
        <v>46260.319444444445</v>
      </c>
      <c r="AK384" s="47">
        <v>46260.645833333336</v>
      </c>
      <c r="AL384" s="47">
        <v>46260.615972222222</v>
      </c>
      <c r="AO384" s="24" t="s">
        <v>8326</v>
      </c>
      <c r="AP384" s="24" t="s">
        <v>53</v>
      </c>
      <c r="AQ384" s="24" t="s">
        <v>82</v>
      </c>
      <c r="AR384" s="24" t="s">
        <v>77</v>
      </c>
      <c r="AS384" s="24" t="s">
        <v>79</v>
      </c>
      <c r="AT384" s="24" t="s">
        <v>52</v>
      </c>
      <c r="AU384" s="49">
        <v>46204</v>
      </c>
      <c r="AV384" s="24" t="s">
        <v>8382</v>
      </c>
      <c r="AW384" s="24" t="s">
        <v>8383</v>
      </c>
      <c r="AX384" s="24" t="s">
        <v>8380</v>
      </c>
      <c r="AY384" s="24">
        <v>0</v>
      </c>
    </row>
    <row r="385" spans="2:51">
      <c r="B385" s="8" t="s">
        <v>8326</v>
      </c>
      <c r="C385" s="8" t="s">
        <v>49</v>
      </c>
      <c r="D385" s="9">
        <v>46235</v>
      </c>
      <c r="E385" s="8" t="s">
        <v>52</v>
      </c>
      <c r="F385" s="8" t="s">
        <v>64</v>
      </c>
      <c r="G385" s="8" t="s">
        <v>68</v>
      </c>
      <c r="H385" s="8" t="s">
        <v>53</v>
      </c>
      <c r="I385" s="8" t="s">
        <v>8378</v>
      </c>
      <c r="J385" s="61">
        <v>0</v>
      </c>
      <c r="K385" s="8">
        <v>1</v>
      </c>
      <c r="L385" s="8">
        <v>4</v>
      </c>
      <c r="M385" s="8" t="s">
        <v>66</v>
      </c>
      <c r="N385" s="8" t="s">
        <v>8379</v>
      </c>
      <c r="O385" s="8" t="s">
        <v>8380</v>
      </c>
      <c r="P385" s="48">
        <v>11</v>
      </c>
      <c r="Q385" s="8" t="s">
        <v>60</v>
      </c>
      <c r="R385" s="8">
        <v>4</v>
      </c>
      <c r="S385" s="8">
        <v>0</v>
      </c>
      <c r="T385" s="8" t="b">
        <v>0</v>
      </c>
      <c r="U385" s="8">
        <v>270</v>
      </c>
      <c r="V385" s="8">
        <v>240</v>
      </c>
      <c r="W385" s="8">
        <v>163</v>
      </c>
      <c r="X385" s="8">
        <v>0</v>
      </c>
      <c r="Y385" s="8">
        <v>0</v>
      </c>
      <c r="Z385" s="48">
        <v>-19</v>
      </c>
      <c r="AA385" s="8" t="s">
        <v>70</v>
      </c>
      <c r="AB385" s="8">
        <v>4</v>
      </c>
      <c r="AC385" s="8">
        <v>0</v>
      </c>
      <c r="AD385" s="8"/>
      <c r="AE385" s="8">
        <v>1</v>
      </c>
      <c r="AF385" s="8">
        <v>0</v>
      </c>
      <c r="AG385" s="8">
        <v>270</v>
      </c>
      <c r="AH385" s="9">
        <v>46262</v>
      </c>
      <c r="AI385" s="47">
        <v>46262.354166666664</v>
      </c>
      <c r="AJ385" s="47">
        <v>46262.361805555556</v>
      </c>
      <c r="AK385" s="47">
        <v>46262.541666666664</v>
      </c>
      <c r="AL385" s="47">
        <v>46262.52847222222</v>
      </c>
      <c r="AO385" s="24" t="s">
        <v>8326</v>
      </c>
      <c r="AP385" s="24" t="s">
        <v>53</v>
      </c>
      <c r="AQ385" s="24" t="s">
        <v>82</v>
      </c>
      <c r="AR385" s="24" t="s">
        <v>64</v>
      </c>
      <c r="AS385" s="24" t="s">
        <v>68</v>
      </c>
      <c r="AT385" s="24" t="s">
        <v>52</v>
      </c>
      <c r="AU385" s="49">
        <v>46204</v>
      </c>
      <c r="AV385" s="24" t="s">
        <v>8382</v>
      </c>
      <c r="AW385" s="24" t="s">
        <v>8383</v>
      </c>
      <c r="AX385" s="24" t="s">
        <v>8380</v>
      </c>
      <c r="AY385" s="24">
        <v>0</v>
      </c>
    </row>
    <row r="386" spans="2:51">
      <c r="B386" s="8" t="s">
        <v>8326</v>
      </c>
      <c r="C386" s="8" t="s">
        <v>49</v>
      </c>
      <c r="D386" s="9">
        <v>46235</v>
      </c>
      <c r="E386" s="8" t="s">
        <v>52</v>
      </c>
      <c r="F386" s="8" t="s">
        <v>64</v>
      </c>
      <c r="G386" s="8" t="s">
        <v>67</v>
      </c>
      <c r="H386" s="8" t="s">
        <v>53</v>
      </c>
      <c r="I386" s="8" t="s">
        <v>8384</v>
      </c>
      <c r="J386" s="61">
        <v>0</v>
      </c>
      <c r="K386" s="8">
        <v>1</v>
      </c>
      <c r="L386" s="8">
        <v>4</v>
      </c>
      <c r="M386" s="8" t="s">
        <v>66</v>
      </c>
      <c r="N386" s="8" t="s">
        <v>8379</v>
      </c>
      <c r="O386" s="8" t="s">
        <v>8380</v>
      </c>
      <c r="P386" s="48">
        <v>6</v>
      </c>
      <c r="Q386" s="8" t="s">
        <v>60</v>
      </c>
      <c r="R386" s="8">
        <v>4</v>
      </c>
      <c r="S386" s="8">
        <v>0</v>
      </c>
      <c r="T386" s="8" t="b">
        <v>0</v>
      </c>
      <c r="U386" s="8">
        <v>240</v>
      </c>
      <c r="V386" s="8">
        <v>214</v>
      </c>
      <c r="W386" s="8">
        <v>144</v>
      </c>
      <c r="X386" s="8">
        <v>0</v>
      </c>
      <c r="Y386" s="8">
        <v>0</v>
      </c>
      <c r="Z386" s="48">
        <v>-20</v>
      </c>
      <c r="AA386" s="8" t="s">
        <v>71</v>
      </c>
      <c r="AB386" s="8">
        <v>4</v>
      </c>
      <c r="AC386" s="8">
        <v>0</v>
      </c>
      <c r="AD386" s="8"/>
      <c r="AE386" s="8">
        <v>1</v>
      </c>
      <c r="AF386" s="8">
        <v>0</v>
      </c>
      <c r="AG386" s="8">
        <v>240</v>
      </c>
      <c r="AH386" s="9">
        <v>46235</v>
      </c>
      <c r="AI386" s="47">
        <v>46235.5625</v>
      </c>
      <c r="AJ386" s="47">
        <v>46235.566666666666</v>
      </c>
      <c r="AK386" s="47">
        <v>46235.729166666664</v>
      </c>
      <c r="AL386" s="47">
        <v>46235.715277777781</v>
      </c>
      <c r="AO386" s="24" t="s">
        <v>8326</v>
      </c>
      <c r="AP386" s="24" t="s">
        <v>53</v>
      </c>
      <c r="AQ386" s="24" t="s">
        <v>82</v>
      </c>
      <c r="AR386" s="24" t="s">
        <v>64</v>
      </c>
      <c r="AS386" s="24" t="s">
        <v>62</v>
      </c>
      <c r="AT386" s="24" t="s">
        <v>52</v>
      </c>
      <c r="AU386" s="49">
        <v>46204</v>
      </c>
      <c r="AV386" s="24" t="s">
        <v>8382</v>
      </c>
      <c r="AW386" s="24" t="s">
        <v>8383</v>
      </c>
      <c r="AX386" s="24" t="s">
        <v>8380</v>
      </c>
      <c r="AY386" s="24">
        <v>0</v>
      </c>
    </row>
    <row r="387" spans="2:51">
      <c r="B387" s="8" t="s">
        <v>8326</v>
      </c>
      <c r="C387" s="8" t="s">
        <v>49</v>
      </c>
      <c r="D387" s="9">
        <v>46235</v>
      </c>
      <c r="E387" s="8" t="s">
        <v>52</v>
      </c>
      <c r="F387" s="8" t="s">
        <v>64</v>
      </c>
      <c r="G387" s="8" t="s">
        <v>54</v>
      </c>
      <c r="H387" s="8" t="s">
        <v>53</v>
      </c>
      <c r="I387" s="8" t="s">
        <v>8384</v>
      </c>
      <c r="J387" s="61">
        <v>0</v>
      </c>
      <c r="K387" s="8">
        <v>1</v>
      </c>
      <c r="L387" s="8">
        <v>4</v>
      </c>
      <c r="M387" s="8" t="s">
        <v>66</v>
      </c>
      <c r="N387" s="8" t="s">
        <v>8379</v>
      </c>
      <c r="O387" s="8" t="s">
        <v>8380</v>
      </c>
      <c r="P387" s="48">
        <v>2</v>
      </c>
      <c r="Q387" s="8" t="s">
        <v>60</v>
      </c>
      <c r="R387" s="8">
        <v>4</v>
      </c>
      <c r="S387" s="8">
        <v>0</v>
      </c>
      <c r="T387" s="8" t="b">
        <v>0</v>
      </c>
      <c r="U387" s="8">
        <v>480</v>
      </c>
      <c r="V387" s="8">
        <v>448</v>
      </c>
      <c r="W387" s="8">
        <v>346</v>
      </c>
      <c r="X387" s="8">
        <v>0</v>
      </c>
      <c r="Y387" s="8">
        <v>0</v>
      </c>
      <c r="Z387" s="48">
        <v>-30</v>
      </c>
      <c r="AA387" s="8" t="s">
        <v>71</v>
      </c>
      <c r="AB387" s="8">
        <v>4</v>
      </c>
      <c r="AC387" s="8">
        <v>0</v>
      </c>
      <c r="AD387" s="8"/>
      <c r="AE387" s="8">
        <v>1</v>
      </c>
      <c r="AF387" s="8">
        <v>0</v>
      </c>
      <c r="AG387" s="8">
        <v>480</v>
      </c>
      <c r="AH387" s="9">
        <v>46236</v>
      </c>
      <c r="AI387" s="47">
        <v>46236.375</v>
      </c>
      <c r="AJ387" s="47">
        <v>46236.376388888886</v>
      </c>
      <c r="AK387" s="47">
        <v>46236.708333333336</v>
      </c>
      <c r="AL387" s="47">
        <v>46236.6875</v>
      </c>
      <c r="AO387" s="24" t="s">
        <v>8326</v>
      </c>
      <c r="AP387" s="24" t="s">
        <v>53</v>
      </c>
      <c r="AQ387" s="24" t="s">
        <v>82</v>
      </c>
      <c r="AR387" s="24" t="s">
        <v>64</v>
      </c>
      <c r="AS387" s="24" t="s">
        <v>59</v>
      </c>
      <c r="AT387" s="24" t="s">
        <v>52</v>
      </c>
      <c r="AU387" s="49">
        <v>46204</v>
      </c>
      <c r="AV387" s="24" t="s">
        <v>8382</v>
      </c>
      <c r="AW387" s="24" t="s">
        <v>8383</v>
      </c>
      <c r="AX387" s="24" t="s">
        <v>8380</v>
      </c>
      <c r="AY387" s="24">
        <v>0</v>
      </c>
    </row>
    <row r="388" spans="2:51">
      <c r="B388" s="8" t="s">
        <v>8326</v>
      </c>
      <c r="C388" s="8" t="s">
        <v>49</v>
      </c>
      <c r="D388" s="9">
        <v>46235</v>
      </c>
      <c r="E388" s="8" t="s">
        <v>52</v>
      </c>
      <c r="F388" s="8" t="s">
        <v>64</v>
      </c>
      <c r="G388" s="8" t="s">
        <v>62</v>
      </c>
      <c r="H388" s="8" t="s">
        <v>53</v>
      </c>
      <c r="I388" s="8" t="s">
        <v>8384</v>
      </c>
      <c r="J388" s="61">
        <v>0</v>
      </c>
      <c r="K388" s="8">
        <v>1</v>
      </c>
      <c r="L388" s="8">
        <v>4</v>
      </c>
      <c r="M388" s="8" t="s">
        <v>66</v>
      </c>
      <c r="N388" s="8" t="s">
        <v>8379</v>
      </c>
      <c r="O388" s="8" t="s">
        <v>8380</v>
      </c>
      <c r="P388" s="48">
        <v>8</v>
      </c>
      <c r="Q388" s="8" t="s">
        <v>60</v>
      </c>
      <c r="R388" s="8">
        <v>4</v>
      </c>
      <c r="S388" s="8">
        <v>0</v>
      </c>
      <c r="T388" s="8" t="b">
        <v>0</v>
      </c>
      <c r="U388" s="8">
        <v>300</v>
      </c>
      <c r="V388" s="8">
        <v>267</v>
      </c>
      <c r="W388" s="8">
        <v>198</v>
      </c>
      <c r="X388" s="8">
        <v>0</v>
      </c>
      <c r="Y388" s="8">
        <v>0</v>
      </c>
      <c r="Z388" s="48">
        <v>-25</v>
      </c>
      <c r="AA388" s="8" t="s">
        <v>71</v>
      </c>
      <c r="AB388" s="8">
        <v>4</v>
      </c>
      <c r="AC388" s="8">
        <v>0</v>
      </c>
      <c r="AD388" s="8"/>
      <c r="AE388" s="8">
        <v>1</v>
      </c>
      <c r="AF388" s="8">
        <v>0</v>
      </c>
      <c r="AG388" s="8">
        <v>300</v>
      </c>
      <c r="AH388" s="9">
        <v>46238</v>
      </c>
      <c r="AI388" s="47">
        <v>46238.333333333336</v>
      </c>
      <c r="AJ388" s="47">
        <v>46238.338888888888</v>
      </c>
      <c r="AK388" s="47">
        <v>46238.541666666664</v>
      </c>
      <c r="AL388" s="47">
        <v>46238.524305555555</v>
      </c>
      <c r="AO388" s="24" t="s">
        <v>8326</v>
      </c>
      <c r="AP388" s="24" t="s">
        <v>53</v>
      </c>
      <c r="AQ388" s="24" t="s">
        <v>82</v>
      </c>
      <c r="AR388" s="24" t="s">
        <v>64</v>
      </c>
      <c r="AS388" s="24" t="s">
        <v>67</v>
      </c>
      <c r="AT388" s="24" t="s">
        <v>52</v>
      </c>
      <c r="AU388" s="49">
        <v>46204</v>
      </c>
      <c r="AV388" s="24" t="s">
        <v>8382</v>
      </c>
      <c r="AW388" s="24" t="s">
        <v>8383</v>
      </c>
      <c r="AX388" s="24" t="s">
        <v>8380</v>
      </c>
      <c r="AY388" s="24">
        <v>0</v>
      </c>
    </row>
    <row r="389" spans="2:51">
      <c r="B389" s="8" t="s">
        <v>8326</v>
      </c>
      <c r="C389" s="8" t="s">
        <v>49</v>
      </c>
      <c r="D389" s="9">
        <v>46235</v>
      </c>
      <c r="E389" s="8" t="s">
        <v>52</v>
      </c>
      <c r="F389" s="8" t="s">
        <v>64</v>
      </c>
      <c r="G389" s="8" t="s">
        <v>54</v>
      </c>
      <c r="H389" s="8" t="s">
        <v>53</v>
      </c>
      <c r="I389" s="8" t="s">
        <v>8384</v>
      </c>
      <c r="J389" s="61">
        <v>0</v>
      </c>
      <c r="K389" s="8">
        <v>1</v>
      </c>
      <c r="L389" s="8">
        <v>4</v>
      </c>
      <c r="M389" s="8" t="s">
        <v>66</v>
      </c>
      <c r="N389" s="8" t="s">
        <v>8379</v>
      </c>
      <c r="O389" s="8" t="s">
        <v>8380</v>
      </c>
      <c r="P389" s="48">
        <v>8</v>
      </c>
      <c r="Q389" s="8" t="s">
        <v>60</v>
      </c>
      <c r="R389" s="8">
        <v>4</v>
      </c>
      <c r="S389" s="8">
        <v>0</v>
      </c>
      <c r="T389" s="8" t="b">
        <v>0</v>
      </c>
      <c r="U389" s="8">
        <v>480</v>
      </c>
      <c r="V389" s="8">
        <v>434</v>
      </c>
      <c r="W389" s="8">
        <v>290</v>
      </c>
      <c r="X389" s="8">
        <v>0</v>
      </c>
      <c r="Y389" s="8">
        <v>0</v>
      </c>
      <c r="Z389" s="48">
        <v>-38</v>
      </c>
      <c r="AA389" s="8" t="s">
        <v>71</v>
      </c>
      <c r="AB389" s="8">
        <v>4</v>
      </c>
      <c r="AC389" s="8">
        <v>0</v>
      </c>
      <c r="AD389" s="8"/>
      <c r="AE389" s="8">
        <v>1</v>
      </c>
      <c r="AF389" s="8">
        <v>0</v>
      </c>
      <c r="AG389" s="8">
        <v>480</v>
      </c>
      <c r="AH389" s="9">
        <v>46240</v>
      </c>
      <c r="AI389" s="47">
        <v>46240.333333333336</v>
      </c>
      <c r="AJ389" s="47">
        <v>46240.338888888888</v>
      </c>
      <c r="AK389" s="47">
        <v>46240.666666666664</v>
      </c>
      <c r="AL389" s="47">
        <v>46240.640277777777</v>
      </c>
      <c r="AO389" s="24" t="s">
        <v>8326</v>
      </c>
      <c r="AP389" s="24" t="s">
        <v>53</v>
      </c>
      <c r="AQ389" s="24" t="s">
        <v>82</v>
      </c>
      <c r="AR389" s="24" t="s">
        <v>64</v>
      </c>
      <c r="AS389" s="24" t="s">
        <v>57</v>
      </c>
      <c r="AT389" s="24" t="s">
        <v>52</v>
      </c>
      <c r="AU389" s="49">
        <v>46204</v>
      </c>
      <c r="AV389" s="24" t="s">
        <v>8382</v>
      </c>
      <c r="AW389" s="24" t="s">
        <v>8383</v>
      </c>
      <c r="AX389" s="24" t="s">
        <v>8380</v>
      </c>
      <c r="AY389" s="24">
        <v>0</v>
      </c>
    </row>
    <row r="390" spans="2:51">
      <c r="B390" s="8" t="s">
        <v>8326</v>
      </c>
      <c r="C390" s="8" t="s">
        <v>49</v>
      </c>
      <c r="D390" s="9">
        <v>46235</v>
      </c>
      <c r="E390" s="8" t="s">
        <v>52</v>
      </c>
      <c r="F390" s="8" t="s">
        <v>64</v>
      </c>
      <c r="G390" s="8" t="s">
        <v>67</v>
      </c>
      <c r="H390" s="8" t="s">
        <v>53</v>
      </c>
      <c r="I390" s="8" t="s">
        <v>8384</v>
      </c>
      <c r="J390" s="61">
        <v>0</v>
      </c>
      <c r="K390" s="8">
        <v>1</v>
      </c>
      <c r="L390" s="8">
        <v>4</v>
      </c>
      <c r="M390" s="8" t="s">
        <v>66</v>
      </c>
      <c r="N390" s="8" t="s">
        <v>8379</v>
      </c>
      <c r="O390" s="8" t="s">
        <v>8380</v>
      </c>
      <c r="P390" s="48">
        <v>5</v>
      </c>
      <c r="Q390" s="8" t="s">
        <v>60</v>
      </c>
      <c r="R390" s="8">
        <v>4</v>
      </c>
      <c r="S390" s="8">
        <v>0</v>
      </c>
      <c r="T390" s="8" t="b">
        <v>0</v>
      </c>
      <c r="U390" s="8">
        <v>180</v>
      </c>
      <c r="V390" s="8">
        <v>148</v>
      </c>
      <c r="W390" s="8">
        <v>80</v>
      </c>
      <c r="X390" s="8">
        <v>0</v>
      </c>
      <c r="Y390" s="8">
        <v>0</v>
      </c>
      <c r="Z390" s="48">
        <v>-27</v>
      </c>
      <c r="AA390" s="8" t="s">
        <v>71</v>
      </c>
      <c r="AB390" s="8">
        <v>4</v>
      </c>
      <c r="AC390" s="8">
        <v>0</v>
      </c>
      <c r="AD390" s="8"/>
      <c r="AE390" s="8">
        <v>1</v>
      </c>
      <c r="AF390" s="8">
        <v>0</v>
      </c>
      <c r="AG390" s="8">
        <v>180</v>
      </c>
      <c r="AH390" s="9">
        <v>46246</v>
      </c>
      <c r="AI390" s="47">
        <v>46246.333333333336</v>
      </c>
      <c r="AJ390" s="47">
        <v>46246.336805555555</v>
      </c>
      <c r="AK390" s="47">
        <v>46246.458333333336</v>
      </c>
      <c r="AL390" s="47">
        <v>46246.439583333333</v>
      </c>
      <c r="AO390" s="24" t="s">
        <v>8326</v>
      </c>
      <c r="AP390" s="24" t="s">
        <v>53</v>
      </c>
      <c r="AQ390" s="24" t="s">
        <v>82</v>
      </c>
      <c r="AR390" s="24" t="s">
        <v>92</v>
      </c>
      <c r="AS390" s="24" t="s">
        <v>94</v>
      </c>
      <c r="AT390" s="24" t="s">
        <v>52</v>
      </c>
      <c r="AU390" s="49">
        <v>46204</v>
      </c>
      <c r="AV390" s="24" t="s">
        <v>8382</v>
      </c>
      <c r="AW390" s="24" t="s">
        <v>8383</v>
      </c>
      <c r="AX390" s="24" t="s">
        <v>8380</v>
      </c>
      <c r="AY390" s="24">
        <v>0</v>
      </c>
    </row>
    <row r="391" spans="2:51">
      <c r="B391" s="8" t="s">
        <v>8326</v>
      </c>
      <c r="C391" s="8" t="s">
        <v>49</v>
      </c>
      <c r="D391" s="9">
        <v>46235</v>
      </c>
      <c r="E391" s="8" t="s">
        <v>52</v>
      </c>
      <c r="F391" s="8" t="s">
        <v>64</v>
      </c>
      <c r="G391" s="8" t="s">
        <v>57</v>
      </c>
      <c r="H391" s="8" t="s">
        <v>53</v>
      </c>
      <c r="I391" s="8" t="s">
        <v>8384</v>
      </c>
      <c r="J391" s="61">
        <v>0</v>
      </c>
      <c r="K391" s="8">
        <v>1</v>
      </c>
      <c r="L391" s="8">
        <v>4</v>
      </c>
      <c r="M391" s="8" t="s">
        <v>66</v>
      </c>
      <c r="N391" s="8" t="s">
        <v>8379</v>
      </c>
      <c r="O391" s="8" t="s">
        <v>8380</v>
      </c>
      <c r="P391" s="48">
        <v>4</v>
      </c>
      <c r="Q391" s="8" t="s">
        <v>60</v>
      </c>
      <c r="R391" s="8">
        <v>4</v>
      </c>
      <c r="S391" s="8">
        <v>0</v>
      </c>
      <c r="T391" s="8" t="b">
        <v>0</v>
      </c>
      <c r="U391" s="8">
        <v>480</v>
      </c>
      <c r="V391" s="8">
        <v>449</v>
      </c>
      <c r="W391" s="8">
        <v>328</v>
      </c>
      <c r="X391" s="8">
        <v>0</v>
      </c>
      <c r="Y391" s="8">
        <v>0</v>
      </c>
      <c r="Z391" s="48">
        <v>-27</v>
      </c>
      <c r="AA391" s="8" t="s">
        <v>71</v>
      </c>
      <c r="AB391" s="8">
        <v>4</v>
      </c>
      <c r="AC391" s="8">
        <v>0</v>
      </c>
      <c r="AD391" s="8"/>
      <c r="AE391" s="8">
        <v>1</v>
      </c>
      <c r="AF391" s="8">
        <v>0</v>
      </c>
      <c r="AG391" s="8">
        <v>480</v>
      </c>
      <c r="AH391" s="9">
        <v>46248</v>
      </c>
      <c r="AI391" s="47">
        <v>46248.333333333336</v>
      </c>
      <c r="AJ391" s="47">
        <v>46248.336111111108</v>
      </c>
      <c r="AK391" s="47">
        <v>46248.666666666664</v>
      </c>
      <c r="AL391" s="47">
        <v>46248.647916666669</v>
      </c>
      <c r="AO391" s="24" t="s">
        <v>8326</v>
      </c>
      <c r="AP391" s="24" t="s">
        <v>53</v>
      </c>
      <c r="AQ391" s="24" t="s">
        <v>82</v>
      </c>
      <c r="AR391" s="24" t="s">
        <v>64</v>
      </c>
      <c r="AS391" s="24" t="s">
        <v>54</v>
      </c>
      <c r="AT391" s="24" t="s">
        <v>52</v>
      </c>
      <c r="AU391" s="49">
        <v>46204</v>
      </c>
      <c r="AV391" s="24" t="s">
        <v>8382</v>
      </c>
      <c r="AW391" s="24" t="s">
        <v>8383</v>
      </c>
      <c r="AX391" s="24" t="s">
        <v>8380</v>
      </c>
      <c r="AY391" s="24">
        <v>0</v>
      </c>
    </row>
    <row r="392" spans="2:51">
      <c r="B392" s="8" t="s">
        <v>8326</v>
      </c>
      <c r="C392" s="8" t="s">
        <v>49</v>
      </c>
      <c r="D392" s="9">
        <v>46235</v>
      </c>
      <c r="E392" s="8" t="s">
        <v>52</v>
      </c>
      <c r="F392" s="8" t="s">
        <v>64</v>
      </c>
      <c r="G392" s="8" t="s">
        <v>68</v>
      </c>
      <c r="H392" s="8" t="s">
        <v>53</v>
      </c>
      <c r="I392" s="8" t="s">
        <v>8384</v>
      </c>
      <c r="J392" s="61">
        <v>0</v>
      </c>
      <c r="K392" s="8">
        <v>1</v>
      </c>
      <c r="L392" s="8">
        <v>4</v>
      </c>
      <c r="M392" s="8" t="s">
        <v>66</v>
      </c>
      <c r="N392" s="8" t="s">
        <v>8379</v>
      </c>
      <c r="O392" s="8" t="s">
        <v>8380</v>
      </c>
      <c r="P392" s="48">
        <v>8</v>
      </c>
      <c r="Q392" s="8" t="s">
        <v>60</v>
      </c>
      <c r="R392" s="8">
        <v>4</v>
      </c>
      <c r="S392" s="8">
        <v>0</v>
      </c>
      <c r="T392" s="8" t="b">
        <v>0</v>
      </c>
      <c r="U392" s="8">
        <v>180</v>
      </c>
      <c r="V392" s="8">
        <v>160</v>
      </c>
      <c r="W392" s="8">
        <v>98</v>
      </c>
      <c r="X392" s="8">
        <v>0</v>
      </c>
      <c r="Y392" s="8">
        <v>0</v>
      </c>
      <c r="Z392" s="48">
        <v>-12</v>
      </c>
      <c r="AA392" s="8" t="s">
        <v>71</v>
      </c>
      <c r="AB392" s="8">
        <v>4</v>
      </c>
      <c r="AC392" s="8">
        <v>0</v>
      </c>
      <c r="AD392" s="8"/>
      <c r="AE392" s="8">
        <v>1</v>
      </c>
      <c r="AF392" s="8">
        <v>0</v>
      </c>
      <c r="AG392" s="8">
        <v>180</v>
      </c>
      <c r="AH392" s="9">
        <v>46249</v>
      </c>
      <c r="AI392" s="47">
        <v>46249.333333333336</v>
      </c>
      <c r="AJ392" s="47">
        <v>46249.338888888888</v>
      </c>
      <c r="AK392" s="47">
        <v>46249.458333333336</v>
      </c>
      <c r="AL392" s="47">
        <v>46249.45</v>
      </c>
      <c r="AO392" s="24" t="s">
        <v>8326</v>
      </c>
      <c r="AP392" s="24" t="s">
        <v>53</v>
      </c>
      <c r="AQ392" s="24" t="s">
        <v>82</v>
      </c>
      <c r="AR392" s="24" t="s">
        <v>92</v>
      </c>
      <c r="AS392" s="24" t="s">
        <v>94</v>
      </c>
      <c r="AT392" s="24" t="s">
        <v>52</v>
      </c>
      <c r="AU392" s="49">
        <v>46204</v>
      </c>
      <c r="AV392" s="24" t="s">
        <v>8382</v>
      </c>
      <c r="AW392" s="24" t="s">
        <v>8384</v>
      </c>
      <c r="AX392" s="24" t="s">
        <v>8380</v>
      </c>
      <c r="AY392" s="24">
        <v>0</v>
      </c>
    </row>
    <row r="393" spans="2:51">
      <c r="B393" s="8" t="s">
        <v>8326</v>
      </c>
      <c r="C393" s="8" t="s">
        <v>49</v>
      </c>
      <c r="D393" s="9">
        <v>46235</v>
      </c>
      <c r="E393" s="8" t="s">
        <v>52</v>
      </c>
      <c r="F393" s="8" t="s">
        <v>64</v>
      </c>
      <c r="G393" s="8" t="s">
        <v>67</v>
      </c>
      <c r="H393" s="8" t="s">
        <v>53</v>
      </c>
      <c r="I393" s="8" t="s">
        <v>8384</v>
      </c>
      <c r="J393" s="61">
        <v>0</v>
      </c>
      <c r="K393" s="8">
        <v>1</v>
      </c>
      <c r="L393" s="8">
        <v>4</v>
      </c>
      <c r="M393" s="8" t="s">
        <v>66</v>
      </c>
      <c r="N393" s="8" t="s">
        <v>8379</v>
      </c>
      <c r="O393" s="8" t="s">
        <v>8380</v>
      </c>
      <c r="P393" s="48">
        <v>5</v>
      </c>
      <c r="Q393" s="8" t="s">
        <v>60</v>
      </c>
      <c r="R393" s="8">
        <v>4</v>
      </c>
      <c r="S393" s="8">
        <v>0</v>
      </c>
      <c r="T393" s="8" t="b">
        <v>0</v>
      </c>
      <c r="U393" s="8">
        <v>540</v>
      </c>
      <c r="V393" s="8">
        <v>513</v>
      </c>
      <c r="W393" s="8">
        <v>364</v>
      </c>
      <c r="X393" s="8">
        <v>0</v>
      </c>
      <c r="Y393" s="8">
        <v>0</v>
      </c>
      <c r="Z393" s="48">
        <v>-22</v>
      </c>
      <c r="AA393" s="8" t="s">
        <v>71</v>
      </c>
      <c r="AB393" s="8">
        <v>4</v>
      </c>
      <c r="AC393" s="8">
        <v>0</v>
      </c>
      <c r="AD393" s="8"/>
      <c r="AE393" s="8">
        <v>1</v>
      </c>
      <c r="AF393" s="8">
        <v>0</v>
      </c>
      <c r="AG393" s="8">
        <v>540</v>
      </c>
      <c r="AH393" s="9">
        <v>46250</v>
      </c>
      <c r="AI393" s="47">
        <v>46250.333333333336</v>
      </c>
      <c r="AJ393" s="47">
        <v>46250.336805555555</v>
      </c>
      <c r="AK393" s="47">
        <v>46250.708333333336</v>
      </c>
      <c r="AL393" s="47">
        <v>46250.693055555559</v>
      </c>
      <c r="AO393" s="24" t="s">
        <v>8326</v>
      </c>
      <c r="AP393" s="24" t="s">
        <v>53</v>
      </c>
      <c r="AQ393" s="24" t="s">
        <v>82</v>
      </c>
      <c r="AR393" s="24" t="s">
        <v>64</v>
      </c>
      <c r="AS393" s="24" t="s">
        <v>59</v>
      </c>
      <c r="AT393" s="24" t="s">
        <v>52</v>
      </c>
      <c r="AU393" s="49">
        <v>46204</v>
      </c>
      <c r="AV393" s="24" t="s">
        <v>8382</v>
      </c>
      <c r="AW393" s="24" t="s">
        <v>8384</v>
      </c>
      <c r="AX393" s="24" t="s">
        <v>8380</v>
      </c>
      <c r="AY393" s="24">
        <v>0</v>
      </c>
    </row>
    <row r="394" spans="2:51">
      <c r="B394" s="8" t="s">
        <v>8326</v>
      </c>
      <c r="C394" s="8" t="s">
        <v>49</v>
      </c>
      <c r="D394" s="9">
        <v>46235</v>
      </c>
      <c r="E394" s="8" t="s">
        <v>52</v>
      </c>
      <c r="F394" s="8" t="s">
        <v>64</v>
      </c>
      <c r="G394" s="8" t="s">
        <v>59</v>
      </c>
      <c r="H394" s="8" t="s">
        <v>53</v>
      </c>
      <c r="I394" s="8" t="s">
        <v>8384</v>
      </c>
      <c r="J394" s="61">
        <v>0</v>
      </c>
      <c r="K394" s="8">
        <v>1</v>
      </c>
      <c r="L394" s="8">
        <v>4</v>
      </c>
      <c r="M394" s="8" t="s">
        <v>66</v>
      </c>
      <c r="N394" s="8" t="s">
        <v>8379</v>
      </c>
      <c r="O394" s="8" t="s">
        <v>8380</v>
      </c>
      <c r="P394" s="48">
        <v>5</v>
      </c>
      <c r="Q394" s="8" t="s">
        <v>60</v>
      </c>
      <c r="R394" s="8">
        <v>4</v>
      </c>
      <c r="S394" s="8">
        <v>0</v>
      </c>
      <c r="T394" s="8" t="b">
        <v>0</v>
      </c>
      <c r="U394" s="8">
        <v>210</v>
      </c>
      <c r="V394" s="8">
        <v>178</v>
      </c>
      <c r="W394" s="8">
        <v>110</v>
      </c>
      <c r="X394" s="8">
        <v>0</v>
      </c>
      <c r="Y394" s="8">
        <v>0</v>
      </c>
      <c r="Z394" s="48">
        <v>-27</v>
      </c>
      <c r="AA394" s="8" t="s">
        <v>71</v>
      </c>
      <c r="AB394" s="8">
        <v>4</v>
      </c>
      <c r="AC394" s="8">
        <v>0</v>
      </c>
      <c r="AD394" s="8"/>
      <c r="AE394" s="8">
        <v>1</v>
      </c>
      <c r="AF394" s="8">
        <v>0</v>
      </c>
      <c r="AG394" s="8">
        <v>210</v>
      </c>
      <c r="AH394" s="9">
        <v>46251</v>
      </c>
      <c r="AI394" s="47">
        <v>46251.5625</v>
      </c>
      <c r="AJ394" s="47">
        <v>46251.565972222219</v>
      </c>
      <c r="AK394" s="47">
        <v>46251.708333333336</v>
      </c>
      <c r="AL394" s="47">
        <v>46251.689583333333</v>
      </c>
      <c r="AO394" s="24" t="s">
        <v>8326</v>
      </c>
      <c r="AP394" s="24" t="s">
        <v>53</v>
      </c>
      <c r="AQ394" s="24" t="s">
        <v>82</v>
      </c>
      <c r="AR394" s="24" t="s">
        <v>64</v>
      </c>
      <c r="AS394" s="24" t="s">
        <v>57</v>
      </c>
      <c r="AT394" s="24" t="s">
        <v>52</v>
      </c>
      <c r="AU394" s="49">
        <v>46204</v>
      </c>
      <c r="AV394" s="24" t="s">
        <v>8382</v>
      </c>
      <c r="AW394" s="24" t="s">
        <v>8384</v>
      </c>
      <c r="AX394" s="24" t="s">
        <v>8380</v>
      </c>
      <c r="AY394" s="24">
        <v>0</v>
      </c>
    </row>
    <row r="395" spans="2:51">
      <c r="B395" s="8" t="s">
        <v>8326</v>
      </c>
      <c r="C395" s="8" t="s">
        <v>49</v>
      </c>
      <c r="D395" s="9">
        <v>46235</v>
      </c>
      <c r="E395" s="8" t="s">
        <v>52</v>
      </c>
      <c r="F395" s="8" t="s">
        <v>64</v>
      </c>
      <c r="G395" s="8" t="s">
        <v>68</v>
      </c>
      <c r="H395" s="8" t="s">
        <v>53</v>
      </c>
      <c r="I395" s="8" t="s">
        <v>8384</v>
      </c>
      <c r="J395" s="61">
        <v>0</v>
      </c>
      <c r="K395" s="8">
        <v>1</v>
      </c>
      <c r="L395" s="8">
        <v>4</v>
      </c>
      <c r="M395" s="8" t="s">
        <v>66</v>
      </c>
      <c r="N395" s="8" t="s">
        <v>8379</v>
      </c>
      <c r="O395" s="8" t="s">
        <v>8380</v>
      </c>
      <c r="P395" s="48">
        <v>6</v>
      </c>
      <c r="Q395" s="8" t="s">
        <v>60</v>
      </c>
      <c r="R395" s="8">
        <v>4</v>
      </c>
      <c r="S395" s="8">
        <v>0</v>
      </c>
      <c r="T395" s="8" t="b">
        <v>0</v>
      </c>
      <c r="U395" s="8">
        <v>270</v>
      </c>
      <c r="V395" s="8">
        <v>236</v>
      </c>
      <c r="W395" s="8">
        <v>179</v>
      </c>
      <c r="X395" s="8">
        <v>0</v>
      </c>
      <c r="Y395" s="8">
        <v>0</v>
      </c>
      <c r="Z395" s="48">
        <v>-28</v>
      </c>
      <c r="AA395" s="8" t="s">
        <v>71</v>
      </c>
      <c r="AB395" s="8">
        <v>4</v>
      </c>
      <c r="AC395" s="8">
        <v>0</v>
      </c>
      <c r="AD395" s="8"/>
      <c r="AE395" s="8">
        <v>1</v>
      </c>
      <c r="AF395" s="8">
        <v>0</v>
      </c>
      <c r="AG395" s="8">
        <v>270</v>
      </c>
      <c r="AH395" s="9">
        <v>46252</v>
      </c>
      <c r="AI395" s="47">
        <v>46252.354166666664</v>
      </c>
      <c r="AJ395" s="47">
        <v>46252.35833333333</v>
      </c>
      <c r="AK395" s="47">
        <v>46252.541666666664</v>
      </c>
      <c r="AL395" s="47">
        <v>46252.522222222222</v>
      </c>
      <c r="AO395" s="24" t="s">
        <v>8326</v>
      </c>
      <c r="AP395" s="24" t="s">
        <v>53</v>
      </c>
      <c r="AQ395" s="24" t="s">
        <v>82</v>
      </c>
      <c r="AR395" s="24" t="s">
        <v>77</v>
      </c>
      <c r="AS395" s="24" t="s">
        <v>79</v>
      </c>
      <c r="AT395" s="24" t="s">
        <v>52</v>
      </c>
      <c r="AU395" s="49">
        <v>46204</v>
      </c>
      <c r="AV395" s="24" t="s">
        <v>8382</v>
      </c>
      <c r="AW395" s="24" t="s">
        <v>8384</v>
      </c>
      <c r="AX395" s="24" t="s">
        <v>8380</v>
      </c>
      <c r="AY395" s="24">
        <v>0</v>
      </c>
    </row>
    <row r="396" spans="2:51">
      <c r="B396" s="8" t="s">
        <v>8326</v>
      </c>
      <c r="C396" s="8" t="s">
        <v>49</v>
      </c>
      <c r="D396" s="9">
        <v>46235</v>
      </c>
      <c r="E396" s="8" t="s">
        <v>52</v>
      </c>
      <c r="F396" s="8" t="s">
        <v>64</v>
      </c>
      <c r="G396" s="8" t="s">
        <v>68</v>
      </c>
      <c r="H396" s="8" t="s">
        <v>53</v>
      </c>
      <c r="I396" s="8" t="s">
        <v>8384</v>
      </c>
      <c r="J396" s="61">
        <v>0</v>
      </c>
      <c r="K396" s="8">
        <v>1</v>
      </c>
      <c r="L396" s="8">
        <v>4</v>
      </c>
      <c r="M396" s="8" t="s">
        <v>66</v>
      </c>
      <c r="N396" s="8" t="s">
        <v>8379</v>
      </c>
      <c r="O396" s="8" t="s">
        <v>8380</v>
      </c>
      <c r="P396" s="48">
        <v>6</v>
      </c>
      <c r="Q396" s="8" t="s">
        <v>60</v>
      </c>
      <c r="R396" s="8">
        <v>4</v>
      </c>
      <c r="S396" s="8">
        <v>0</v>
      </c>
      <c r="T396" s="8" t="b">
        <v>0</v>
      </c>
      <c r="U396" s="8">
        <v>480</v>
      </c>
      <c r="V396" s="8">
        <v>455</v>
      </c>
      <c r="W396" s="8">
        <v>330</v>
      </c>
      <c r="X396" s="8">
        <v>0</v>
      </c>
      <c r="Y396" s="8">
        <v>0</v>
      </c>
      <c r="Z396" s="48">
        <v>-19</v>
      </c>
      <c r="AA396" s="8" t="s">
        <v>71</v>
      </c>
      <c r="AB396" s="8">
        <v>4</v>
      </c>
      <c r="AC396" s="8">
        <v>0</v>
      </c>
      <c r="AD396" s="8"/>
      <c r="AE396" s="8">
        <v>1</v>
      </c>
      <c r="AF396" s="8">
        <v>0</v>
      </c>
      <c r="AG396" s="8">
        <v>480</v>
      </c>
      <c r="AH396" s="9">
        <v>46254</v>
      </c>
      <c r="AI396" s="47">
        <v>46254.333333333336</v>
      </c>
      <c r="AJ396" s="47">
        <v>46254.337500000001</v>
      </c>
      <c r="AK396" s="47">
        <v>46254.666666666664</v>
      </c>
      <c r="AL396" s="47">
        <v>46254.65347222222</v>
      </c>
      <c r="AO396" s="24" t="s">
        <v>8326</v>
      </c>
      <c r="AP396" s="24" t="s">
        <v>53</v>
      </c>
      <c r="AQ396" s="24" t="s">
        <v>82</v>
      </c>
      <c r="AR396" s="24" t="s">
        <v>64</v>
      </c>
      <c r="AS396" s="24" t="s">
        <v>54</v>
      </c>
      <c r="AT396" s="24" t="s">
        <v>52</v>
      </c>
      <c r="AU396" s="49">
        <v>46204</v>
      </c>
      <c r="AV396" s="24" t="s">
        <v>8382</v>
      </c>
      <c r="AW396" s="24" t="s">
        <v>8384</v>
      </c>
      <c r="AX396" s="24" t="s">
        <v>8380</v>
      </c>
      <c r="AY396" s="24">
        <v>0</v>
      </c>
    </row>
    <row r="397" spans="2:51">
      <c r="B397" s="8" t="s">
        <v>8326</v>
      </c>
      <c r="C397" s="8" t="s">
        <v>49</v>
      </c>
      <c r="D397" s="9">
        <v>46235</v>
      </c>
      <c r="E397" s="8" t="s">
        <v>52</v>
      </c>
      <c r="F397" s="8" t="s">
        <v>64</v>
      </c>
      <c r="G397" s="8" t="s">
        <v>59</v>
      </c>
      <c r="H397" s="8" t="s">
        <v>53</v>
      </c>
      <c r="I397" s="8" t="s">
        <v>8378</v>
      </c>
      <c r="J397" s="61">
        <v>0</v>
      </c>
      <c r="K397" s="8">
        <v>1</v>
      </c>
      <c r="L397" s="8">
        <v>4</v>
      </c>
      <c r="M397" s="8" t="s">
        <v>66</v>
      </c>
      <c r="N397" s="8" t="s">
        <v>8379</v>
      </c>
      <c r="O397" s="8" t="s">
        <v>8380</v>
      </c>
      <c r="P397" s="48">
        <v>11</v>
      </c>
      <c r="Q397" s="8" t="s">
        <v>60</v>
      </c>
      <c r="R397" s="8">
        <v>4</v>
      </c>
      <c r="S397" s="8">
        <v>0</v>
      </c>
      <c r="T397" s="8" t="b">
        <v>0</v>
      </c>
      <c r="U397" s="8">
        <v>540</v>
      </c>
      <c r="V397" s="8">
        <v>487</v>
      </c>
      <c r="W397" s="8">
        <v>363</v>
      </c>
      <c r="X397" s="8">
        <v>0</v>
      </c>
      <c r="Y397" s="8">
        <v>0</v>
      </c>
      <c r="Z397" s="48">
        <v>-42</v>
      </c>
      <c r="AA397" s="8" t="s">
        <v>71</v>
      </c>
      <c r="AB397" s="8">
        <v>4</v>
      </c>
      <c r="AC397" s="8">
        <v>0</v>
      </c>
      <c r="AD397" s="8"/>
      <c r="AE397" s="8">
        <v>1</v>
      </c>
      <c r="AF397" s="8">
        <v>0</v>
      </c>
      <c r="AG397" s="8">
        <v>540</v>
      </c>
      <c r="AH397" s="9">
        <v>46256</v>
      </c>
      <c r="AI397" s="47">
        <v>46256.333333333336</v>
      </c>
      <c r="AJ397" s="47">
        <v>46256.34097222222</v>
      </c>
      <c r="AK397" s="47">
        <v>46256.708333333336</v>
      </c>
      <c r="AL397" s="47">
        <v>46256.679166666669</v>
      </c>
      <c r="AO397" s="24" t="s">
        <v>8326</v>
      </c>
      <c r="AP397" s="24" t="s">
        <v>53</v>
      </c>
      <c r="AQ397" s="24" t="s">
        <v>82</v>
      </c>
      <c r="AR397" s="24" t="s">
        <v>64</v>
      </c>
      <c r="AS397" s="24" t="s">
        <v>67</v>
      </c>
      <c r="AT397" s="24" t="s">
        <v>52</v>
      </c>
      <c r="AU397" s="49">
        <v>46204</v>
      </c>
      <c r="AV397" s="24" t="s">
        <v>8382</v>
      </c>
      <c r="AW397" s="24" t="s">
        <v>8384</v>
      </c>
      <c r="AX397" s="24" t="s">
        <v>8380</v>
      </c>
      <c r="AY397" s="24">
        <v>0</v>
      </c>
    </row>
    <row r="398" spans="2:51">
      <c r="B398" s="8" t="s">
        <v>8326</v>
      </c>
      <c r="C398" s="8" t="s">
        <v>49</v>
      </c>
      <c r="D398" s="9">
        <v>46235</v>
      </c>
      <c r="E398" s="8" t="s">
        <v>52</v>
      </c>
      <c r="F398" s="8" t="s">
        <v>64</v>
      </c>
      <c r="G398" s="8" t="s">
        <v>62</v>
      </c>
      <c r="H398" s="8" t="s">
        <v>53</v>
      </c>
      <c r="I398" s="8" t="s">
        <v>8384</v>
      </c>
      <c r="J398" s="61">
        <v>0</v>
      </c>
      <c r="K398" s="8">
        <v>1</v>
      </c>
      <c r="L398" s="8">
        <v>4</v>
      </c>
      <c r="M398" s="8" t="s">
        <v>66</v>
      </c>
      <c r="N398" s="8" t="s">
        <v>8379</v>
      </c>
      <c r="O398" s="8" t="s">
        <v>8380</v>
      </c>
      <c r="P398" s="48">
        <v>10</v>
      </c>
      <c r="Q398" s="8" t="s">
        <v>60</v>
      </c>
      <c r="R398" s="8">
        <v>4</v>
      </c>
      <c r="S398" s="8">
        <v>0</v>
      </c>
      <c r="T398" s="8" t="b">
        <v>0</v>
      </c>
      <c r="U398" s="8">
        <v>360</v>
      </c>
      <c r="V398" s="8">
        <v>318</v>
      </c>
      <c r="W398" s="8">
        <v>208</v>
      </c>
      <c r="X398" s="8">
        <v>0</v>
      </c>
      <c r="Y398" s="8">
        <v>0</v>
      </c>
      <c r="Z398" s="48">
        <v>-32</v>
      </c>
      <c r="AA398" s="8" t="s">
        <v>71</v>
      </c>
      <c r="AB398" s="8">
        <v>4</v>
      </c>
      <c r="AC398" s="8">
        <v>0</v>
      </c>
      <c r="AD398" s="8"/>
      <c r="AE398" s="8">
        <v>1</v>
      </c>
      <c r="AF398" s="8">
        <v>0</v>
      </c>
      <c r="AG398" s="8">
        <v>360</v>
      </c>
      <c r="AH398" s="9">
        <v>46257</v>
      </c>
      <c r="AI398" s="47">
        <v>46257.354166666664</v>
      </c>
      <c r="AJ398" s="47">
        <v>46257.361111111109</v>
      </c>
      <c r="AK398" s="47">
        <v>46257.604166666664</v>
      </c>
      <c r="AL398" s="47">
        <v>46257.581944444442</v>
      </c>
      <c r="AO398" s="24" t="s">
        <v>8326</v>
      </c>
      <c r="AP398" s="24" t="s">
        <v>53</v>
      </c>
      <c r="AQ398" s="24" t="s">
        <v>82</v>
      </c>
      <c r="AR398" s="24" t="s">
        <v>64</v>
      </c>
      <c r="AS398" s="24" t="s">
        <v>62</v>
      </c>
      <c r="AT398" s="24" t="s">
        <v>52</v>
      </c>
      <c r="AU398" s="49">
        <v>46204</v>
      </c>
      <c r="AV398" s="24" t="s">
        <v>8382</v>
      </c>
      <c r="AW398" s="24" t="s">
        <v>8384</v>
      </c>
      <c r="AX398" s="24" t="s">
        <v>8380</v>
      </c>
      <c r="AY398" s="24">
        <v>0</v>
      </c>
    </row>
    <row r="399" spans="2:51">
      <c r="B399" s="8" t="s">
        <v>8326</v>
      </c>
      <c r="C399" s="8" t="s">
        <v>49</v>
      </c>
      <c r="D399" s="9">
        <v>46235</v>
      </c>
      <c r="E399" s="8" t="s">
        <v>52</v>
      </c>
      <c r="F399" s="8" t="s">
        <v>64</v>
      </c>
      <c r="G399" s="8" t="s">
        <v>57</v>
      </c>
      <c r="H399" s="8" t="s">
        <v>53</v>
      </c>
      <c r="I399" s="8" t="s">
        <v>8384</v>
      </c>
      <c r="J399" s="61">
        <v>0</v>
      </c>
      <c r="K399" s="8">
        <v>1</v>
      </c>
      <c r="L399" s="8">
        <v>4</v>
      </c>
      <c r="M399" s="8" t="s">
        <v>66</v>
      </c>
      <c r="N399" s="8" t="s">
        <v>8379</v>
      </c>
      <c r="O399" s="8" t="s">
        <v>8380</v>
      </c>
      <c r="P399" s="48">
        <v>10</v>
      </c>
      <c r="Q399" s="8" t="s">
        <v>60</v>
      </c>
      <c r="R399" s="8">
        <v>4</v>
      </c>
      <c r="S399" s="8">
        <v>0</v>
      </c>
      <c r="T399" s="8" t="b">
        <v>0</v>
      </c>
      <c r="U399" s="8">
        <v>240</v>
      </c>
      <c r="V399" s="8">
        <v>197</v>
      </c>
      <c r="W399" s="8">
        <v>122</v>
      </c>
      <c r="X399" s="8">
        <v>0</v>
      </c>
      <c r="Y399" s="8">
        <v>0</v>
      </c>
      <c r="Z399" s="48">
        <v>-33</v>
      </c>
      <c r="AA399" s="8" t="s">
        <v>71</v>
      </c>
      <c r="AB399" s="8">
        <v>4</v>
      </c>
      <c r="AC399" s="8">
        <v>0</v>
      </c>
      <c r="AD399" s="8"/>
      <c r="AE399" s="8">
        <v>1</v>
      </c>
      <c r="AF399" s="8">
        <v>0</v>
      </c>
      <c r="AG399" s="8">
        <v>240</v>
      </c>
      <c r="AH399" s="9">
        <v>46258</v>
      </c>
      <c r="AI399" s="47">
        <v>46258.354166666664</v>
      </c>
      <c r="AJ399" s="47">
        <v>46258.361111111109</v>
      </c>
      <c r="AK399" s="47">
        <v>46258.520833333336</v>
      </c>
      <c r="AL399" s="47">
        <v>46258.497916666667</v>
      </c>
      <c r="AO399" s="24" t="s">
        <v>8326</v>
      </c>
      <c r="AP399" s="24" t="s">
        <v>53</v>
      </c>
      <c r="AQ399" s="24" t="s">
        <v>82</v>
      </c>
      <c r="AR399" s="24" t="s">
        <v>64</v>
      </c>
      <c r="AS399" s="24" t="s">
        <v>68</v>
      </c>
      <c r="AT399" s="24" t="s">
        <v>52</v>
      </c>
      <c r="AU399" s="49">
        <v>46204</v>
      </c>
      <c r="AV399" s="24" t="s">
        <v>8382</v>
      </c>
      <c r="AW399" s="24" t="s">
        <v>8384</v>
      </c>
      <c r="AX399" s="24" t="s">
        <v>8380</v>
      </c>
      <c r="AY399" s="24">
        <v>0</v>
      </c>
    </row>
    <row r="400" spans="2:51">
      <c r="B400" s="8" t="s">
        <v>8326</v>
      </c>
      <c r="C400" s="8" t="s">
        <v>49</v>
      </c>
      <c r="D400" s="9">
        <v>46235</v>
      </c>
      <c r="E400" s="8" t="s">
        <v>52</v>
      </c>
      <c r="F400" s="8" t="s">
        <v>64</v>
      </c>
      <c r="G400" s="8" t="s">
        <v>54</v>
      </c>
      <c r="H400" s="8" t="s">
        <v>53</v>
      </c>
      <c r="I400" s="8" t="s">
        <v>8378</v>
      </c>
      <c r="J400" s="61">
        <v>0</v>
      </c>
      <c r="K400" s="8">
        <v>1</v>
      </c>
      <c r="L400" s="8">
        <v>4</v>
      </c>
      <c r="M400" s="8" t="s">
        <v>66</v>
      </c>
      <c r="N400" s="8" t="s">
        <v>8379</v>
      </c>
      <c r="O400" s="8" t="s">
        <v>8380</v>
      </c>
      <c r="P400" s="48">
        <v>12</v>
      </c>
      <c r="Q400" s="8" t="s">
        <v>60</v>
      </c>
      <c r="R400" s="8">
        <v>4</v>
      </c>
      <c r="S400" s="8">
        <v>0</v>
      </c>
      <c r="T400" s="8" t="b">
        <v>0</v>
      </c>
      <c r="U400" s="8">
        <v>480</v>
      </c>
      <c r="V400" s="8">
        <v>435</v>
      </c>
      <c r="W400" s="8">
        <v>317</v>
      </c>
      <c r="X400" s="8">
        <v>0</v>
      </c>
      <c r="Y400" s="8">
        <v>0</v>
      </c>
      <c r="Z400" s="48">
        <v>-33</v>
      </c>
      <c r="AA400" s="8" t="s">
        <v>71</v>
      </c>
      <c r="AB400" s="8">
        <v>4</v>
      </c>
      <c r="AC400" s="8">
        <v>0</v>
      </c>
      <c r="AD400" s="8"/>
      <c r="AE400" s="8">
        <v>1</v>
      </c>
      <c r="AF400" s="8">
        <v>0</v>
      </c>
      <c r="AG400" s="8">
        <v>480</v>
      </c>
      <c r="AH400" s="9">
        <v>46259</v>
      </c>
      <c r="AI400" s="47">
        <v>46259.3125</v>
      </c>
      <c r="AJ400" s="47">
        <v>46259.320833333331</v>
      </c>
      <c r="AK400" s="47">
        <v>46259.645833333336</v>
      </c>
      <c r="AL400" s="47">
        <v>46259.622916666667</v>
      </c>
      <c r="AO400" s="24" t="s">
        <v>8326</v>
      </c>
      <c r="AP400" s="24" t="s">
        <v>53</v>
      </c>
      <c r="AQ400" s="24" t="s">
        <v>82</v>
      </c>
      <c r="AR400" s="24" t="s">
        <v>92</v>
      </c>
      <c r="AS400" s="24" t="s">
        <v>94</v>
      </c>
      <c r="AT400" s="24" t="s">
        <v>52</v>
      </c>
      <c r="AU400" s="49">
        <v>46204</v>
      </c>
      <c r="AV400" s="24" t="s">
        <v>8378</v>
      </c>
      <c r="AW400" s="24" t="s">
        <v>8379</v>
      </c>
      <c r="AX400" s="24" t="s">
        <v>8380</v>
      </c>
      <c r="AY400" s="24">
        <v>1</v>
      </c>
    </row>
    <row r="401" spans="2:51">
      <c r="B401" s="8" t="s">
        <v>8326</v>
      </c>
      <c r="C401" s="8" t="s">
        <v>49</v>
      </c>
      <c r="D401" s="9">
        <v>46235</v>
      </c>
      <c r="E401" s="8" t="s">
        <v>52</v>
      </c>
      <c r="F401" s="8" t="s">
        <v>64</v>
      </c>
      <c r="G401" s="8" t="s">
        <v>59</v>
      </c>
      <c r="H401" s="8" t="s">
        <v>53</v>
      </c>
      <c r="I401" s="8" t="s">
        <v>8384</v>
      </c>
      <c r="J401" s="61">
        <v>0</v>
      </c>
      <c r="K401" s="8">
        <v>1</v>
      </c>
      <c r="L401" s="8">
        <v>4</v>
      </c>
      <c r="M401" s="8" t="s">
        <v>66</v>
      </c>
      <c r="N401" s="8" t="s">
        <v>8379</v>
      </c>
      <c r="O401" s="8" t="s">
        <v>8380</v>
      </c>
      <c r="P401" s="48">
        <v>4</v>
      </c>
      <c r="Q401" s="8" t="s">
        <v>60</v>
      </c>
      <c r="R401" s="8">
        <v>4</v>
      </c>
      <c r="S401" s="8">
        <v>0</v>
      </c>
      <c r="T401" s="8" t="b">
        <v>0</v>
      </c>
      <c r="U401" s="8">
        <v>210</v>
      </c>
      <c r="V401" s="8">
        <v>180</v>
      </c>
      <c r="W401" s="8">
        <v>95</v>
      </c>
      <c r="X401" s="8">
        <v>0</v>
      </c>
      <c r="Y401" s="8">
        <v>0</v>
      </c>
      <c r="Z401" s="48">
        <v>-26</v>
      </c>
      <c r="AA401" s="8" t="s">
        <v>71</v>
      </c>
      <c r="AB401" s="8">
        <v>4</v>
      </c>
      <c r="AC401" s="8">
        <v>0</v>
      </c>
      <c r="AD401" s="8"/>
      <c r="AE401" s="8">
        <v>1</v>
      </c>
      <c r="AF401" s="8">
        <v>0</v>
      </c>
      <c r="AG401" s="8">
        <v>210</v>
      </c>
      <c r="AH401" s="9">
        <v>46264</v>
      </c>
      <c r="AI401" s="47">
        <v>46264.375</v>
      </c>
      <c r="AJ401" s="47">
        <v>46264.37777777778</v>
      </c>
      <c r="AK401" s="47">
        <v>46264.520833333336</v>
      </c>
      <c r="AL401" s="47">
        <v>46264.50277777778</v>
      </c>
      <c r="AO401" s="24" t="s">
        <v>8326</v>
      </c>
      <c r="AP401" s="24" t="s">
        <v>53</v>
      </c>
      <c r="AQ401" s="24" t="s">
        <v>82</v>
      </c>
      <c r="AR401" s="24" t="s">
        <v>64</v>
      </c>
      <c r="AS401" s="24" t="s">
        <v>67</v>
      </c>
      <c r="AT401" s="24" t="s">
        <v>52</v>
      </c>
      <c r="AU401" s="49">
        <v>46204</v>
      </c>
      <c r="AV401" s="24" t="s">
        <v>8378</v>
      </c>
      <c r="AW401" s="24" t="s">
        <v>8379</v>
      </c>
      <c r="AX401" s="24" t="s">
        <v>8380</v>
      </c>
      <c r="AY401" s="24">
        <v>3</v>
      </c>
    </row>
    <row r="402" spans="2:51">
      <c r="B402" s="8" t="s">
        <v>8326</v>
      </c>
      <c r="C402" s="8" t="s">
        <v>49</v>
      </c>
      <c r="D402" s="9">
        <v>46235</v>
      </c>
      <c r="E402" s="8" t="s">
        <v>52</v>
      </c>
      <c r="F402" s="8" t="s">
        <v>64</v>
      </c>
      <c r="G402" s="8" t="s">
        <v>59</v>
      </c>
      <c r="H402" s="8" t="s">
        <v>53</v>
      </c>
      <c r="I402" s="8" t="s">
        <v>8384</v>
      </c>
      <c r="J402" s="61">
        <v>0</v>
      </c>
      <c r="K402" s="8">
        <v>1</v>
      </c>
      <c r="L402" s="8">
        <v>4</v>
      </c>
      <c r="M402" s="8" t="s">
        <v>66</v>
      </c>
      <c r="N402" s="8" t="s">
        <v>8379</v>
      </c>
      <c r="O402" s="8" t="s">
        <v>8380</v>
      </c>
      <c r="P402" s="48">
        <v>8</v>
      </c>
      <c r="Q402" s="8" t="s">
        <v>60</v>
      </c>
      <c r="R402" s="8">
        <v>4</v>
      </c>
      <c r="S402" s="8">
        <v>0</v>
      </c>
      <c r="T402" s="8" t="b">
        <v>0</v>
      </c>
      <c r="U402" s="8">
        <v>420</v>
      </c>
      <c r="V402" s="8">
        <v>400</v>
      </c>
      <c r="W402" s="8">
        <v>280</v>
      </c>
      <c r="X402" s="8">
        <v>0</v>
      </c>
      <c r="Y402" s="8">
        <v>0</v>
      </c>
      <c r="Z402" s="48">
        <v>-12</v>
      </c>
      <c r="AA402" s="8" t="s">
        <v>71</v>
      </c>
      <c r="AB402" s="8">
        <v>4</v>
      </c>
      <c r="AC402" s="8">
        <v>0</v>
      </c>
      <c r="AD402" s="8"/>
      <c r="AE402" s="8">
        <v>1</v>
      </c>
      <c r="AF402" s="8">
        <v>0</v>
      </c>
      <c r="AG402" s="8">
        <v>420</v>
      </c>
      <c r="AH402" s="9">
        <v>46265</v>
      </c>
      <c r="AI402" s="47">
        <v>46265.354166666664</v>
      </c>
      <c r="AJ402" s="47">
        <v>46265.359722222223</v>
      </c>
      <c r="AK402" s="47">
        <v>46265.645833333336</v>
      </c>
      <c r="AL402" s="47">
        <v>46265.637499999997</v>
      </c>
      <c r="AO402" s="24" t="s">
        <v>8326</v>
      </c>
      <c r="AP402" s="24" t="s">
        <v>53</v>
      </c>
      <c r="AQ402" s="24" t="s">
        <v>82</v>
      </c>
      <c r="AR402" s="24" t="s">
        <v>64</v>
      </c>
      <c r="AS402" s="24" t="s">
        <v>68</v>
      </c>
      <c r="AT402" s="24" t="s">
        <v>52</v>
      </c>
      <c r="AU402" s="49">
        <v>46204</v>
      </c>
      <c r="AV402" s="24" t="s">
        <v>8378</v>
      </c>
      <c r="AW402" s="24" t="s">
        <v>8379</v>
      </c>
      <c r="AX402" s="24" t="s">
        <v>8380</v>
      </c>
      <c r="AY402" s="24">
        <v>3</v>
      </c>
    </row>
    <row r="403" spans="2:51">
      <c r="B403" s="8" t="s">
        <v>8326</v>
      </c>
      <c r="C403" s="8" t="s">
        <v>49</v>
      </c>
      <c r="D403" s="9">
        <v>46235</v>
      </c>
      <c r="E403" s="8" t="s">
        <v>52</v>
      </c>
      <c r="F403" s="8" t="s">
        <v>64</v>
      </c>
      <c r="G403" s="8" t="s">
        <v>59</v>
      </c>
      <c r="H403" s="8" t="s">
        <v>53</v>
      </c>
      <c r="I403" s="8" t="s">
        <v>8384</v>
      </c>
      <c r="J403" s="61">
        <v>0</v>
      </c>
      <c r="K403" s="8">
        <v>1</v>
      </c>
      <c r="L403" s="8">
        <v>4</v>
      </c>
      <c r="M403" s="8" t="s">
        <v>66</v>
      </c>
      <c r="N403" s="8" t="s">
        <v>8379</v>
      </c>
      <c r="O403" s="8" t="s">
        <v>8380</v>
      </c>
      <c r="P403" s="48">
        <v>9</v>
      </c>
      <c r="Q403" s="8" t="s">
        <v>60</v>
      </c>
      <c r="R403" s="8">
        <v>4</v>
      </c>
      <c r="S403" s="8">
        <v>0</v>
      </c>
      <c r="T403" s="8" t="b">
        <v>0</v>
      </c>
      <c r="U403" s="8">
        <v>420</v>
      </c>
      <c r="V403" s="8">
        <v>368</v>
      </c>
      <c r="W403" s="8">
        <v>263</v>
      </c>
      <c r="X403" s="8">
        <v>0</v>
      </c>
      <c r="Y403" s="8">
        <v>0</v>
      </c>
      <c r="Z403" s="48">
        <v>-43</v>
      </c>
      <c r="AA403" s="8" t="s">
        <v>72</v>
      </c>
      <c r="AB403" s="8">
        <v>4</v>
      </c>
      <c r="AC403" s="8">
        <v>0</v>
      </c>
      <c r="AD403" s="8"/>
      <c r="AE403" s="8">
        <v>1</v>
      </c>
      <c r="AF403" s="8">
        <v>0</v>
      </c>
      <c r="AG403" s="8">
        <v>420</v>
      </c>
      <c r="AH403" s="9">
        <v>46235</v>
      </c>
      <c r="AI403" s="47">
        <v>46235.375</v>
      </c>
      <c r="AJ403" s="47">
        <v>46235.381249999999</v>
      </c>
      <c r="AK403" s="47">
        <v>46235.666666666664</v>
      </c>
      <c r="AL403" s="47">
        <v>46235.636805555558</v>
      </c>
      <c r="AO403" s="24" t="s">
        <v>8326</v>
      </c>
      <c r="AP403" s="24" t="s">
        <v>53</v>
      </c>
      <c r="AQ403" s="24" t="s">
        <v>82</v>
      </c>
      <c r="AR403" s="24" t="s">
        <v>77</v>
      </c>
      <c r="AS403" s="24" t="s">
        <v>79</v>
      </c>
      <c r="AT403" s="24" t="s">
        <v>52</v>
      </c>
      <c r="AU403" s="49">
        <v>46204</v>
      </c>
      <c r="AV403" s="24" t="s">
        <v>8378</v>
      </c>
      <c r="AW403" s="24" t="s">
        <v>8379</v>
      </c>
      <c r="AX403" s="24" t="s">
        <v>8380</v>
      </c>
      <c r="AY403" s="24">
        <v>5</v>
      </c>
    </row>
    <row r="404" spans="2:51">
      <c r="B404" s="8" t="s">
        <v>8326</v>
      </c>
      <c r="C404" s="8" t="s">
        <v>49</v>
      </c>
      <c r="D404" s="9">
        <v>46235</v>
      </c>
      <c r="E404" s="8" t="s">
        <v>52</v>
      </c>
      <c r="F404" s="8" t="s">
        <v>64</v>
      </c>
      <c r="G404" s="8" t="s">
        <v>62</v>
      </c>
      <c r="H404" s="8" t="s">
        <v>53</v>
      </c>
      <c r="I404" s="8" t="s">
        <v>8378</v>
      </c>
      <c r="J404" s="61">
        <v>0</v>
      </c>
      <c r="K404" s="8">
        <v>1</v>
      </c>
      <c r="L404" s="8">
        <v>4</v>
      </c>
      <c r="M404" s="8" t="s">
        <v>66</v>
      </c>
      <c r="N404" s="8" t="s">
        <v>8379</v>
      </c>
      <c r="O404" s="8" t="s">
        <v>8380</v>
      </c>
      <c r="P404" s="48">
        <v>11</v>
      </c>
      <c r="Q404" s="8" t="s">
        <v>60</v>
      </c>
      <c r="R404" s="8">
        <v>4</v>
      </c>
      <c r="S404" s="8">
        <v>0</v>
      </c>
      <c r="T404" s="8" t="b">
        <v>0</v>
      </c>
      <c r="U404" s="8">
        <v>300</v>
      </c>
      <c r="V404" s="8">
        <v>270</v>
      </c>
      <c r="W404" s="8">
        <v>193</v>
      </c>
      <c r="X404" s="8">
        <v>0</v>
      </c>
      <c r="Y404" s="8">
        <v>0</v>
      </c>
      <c r="Z404" s="48">
        <v>-19</v>
      </c>
      <c r="AA404" s="8" t="s">
        <v>72</v>
      </c>
      <c r="AB404" s="8">
        <v>4</v>
      </c>
      <c r="AC404" s="8">
        <v>0</v>
      </c>
      <c r="AD404" s="8"/>
      <c r="AE404" s="8">
        <v>1</v>
      </c>
      <c r="AF404" s="8">
        <v>0</v>
      </c>
      <c r="AG404" s="8">
        <v>300</v>
      </c>
      <c r="AH404" s="9">
        <v>46236</v>
      </c>
      <c r="AI404" s="47">
        <v>46236.354166666664</v>
      </c>
      <c r="AJ404" s="47">
        <v>46236.361805555556</v>
      </c>
      <c r="AK404" s="47">
        <v>46236.5625</v>
      </c>
      <c r="AL404" s="47">
        <v>46236.549305555556</v>
      </c>
      <c r="AO404" s="24" t="s">
        <v>8326</v>
      </c>
      <c r="AP404" s="24" t="s">
        <v>53</v>
      </c>
      <c r="AQ404" s="24" t="s">
        <v>82</v>
      </c>
      <c r="AR404" s="24" t="s">
        <v>64</v>
      </c>
      <c r="AS404" s="24" t="s">
        <v>57</v>
      </c>
      <c r="AT404" s="24" t="s">
        <v>52</v>
      </c>
      <c r="AU404" s="49">
        <v>46204</v>
      </c>
      <c r="AV404" s="24" t="s">
        <v>8378</v>
      </c>
      <c r="AW404" s="24" t="s">
        <v>8379</v>
      </c>
      <c r="AX404" s="24" t="s">
        <v>8380</v>
      </c>
      <c r="AY404" s="24">
        <v>2</v>
      </c>
    </row>
    <row r="405" spans="2:51">
      <c r="B405" s="8" t="s">
        <v>8326</v>
      </c>
      <c r="C405" s="8" t="s">
        <v>49</v>
      </c>
      <c r="D405" s="9">
        <v>46235</v>
      </c>
      <c r="E405" s="8" t="s">
        <v>52</v>
      </c>
      <c r="F405" s="8" t="s">
        <v>64</v>
      </c>
      <c r="G405" s="8" t="s">
        <v>57</v>
      </c>
      <c r="H405" s="8" t="s">
        <v>53</v>
      </c>
      <c r="I405" s="8" t="s">
        <v>8384</v>
      </c>
      <c r="J405" s="61">
        <v>0</v>
      </c>
      <c r="K405" s="8">
        <v>1</v>
      </c>
      <c r="L405" s="8">
        <v>4</v>
      </c>
      <c r="M405" s="8" t="s">
        <v>66</v>
      </c>
      <c r="N405" s="8" t="s">
        <v>8379</v>
      </c>
      <c r="O405" s="8" t="s">
        <v>8380</v>
      </c>
      <c r="P405" s="48">
        <v>10</v>
      </c>
      <c r="Q405" s="8" t="s">
        <v>60</v>
      </c>
      <c r="R405" s="8">
        <v>4</v>
      </c>
      <c r="S405" s="8">
        <v>0</v>
      </c>
      <c r="T405" s="8" t="b">
        <v>0</v>
      </c>
      <c r="U405" s="8">
        <v>360</v>
      </c>
      <c r="V405" s="8">
        <v>328</v>
      </c>
      <c r="W405" s="8">
        <v>218</v>
      </c>
      <c r="X405" s="8">
        <v>0</v>
      </c>
      <c r="Y405" s="8">
        <v>0</v>
      </c>
      <c r="Z405" s="48">
        <v>-22</v>
      </c>
      <c r="AA405" s="8" t="s">
        <v>72</v>
      </c>
      <c r="AB405" s="8">
        <v>4</v>
      </c>
      <c r="AC405" s="8">
        <v>0</v>
      </c>
      <c r="AD405" s="8"/>
      <c r="AE405" s="8">
        <v>1</v>
      </c>
      <c r="AF405" s="8">
        <v>0</v>
      </c>
      <c r="AG405" s="8">
        <v>360</v>
      </c>
      <c r="AH405" s="9">
        <v>46238</v>
      </c>
      <c r="AI405" s="47">
        <v>46238.333333333336</v>
      </c>
      <c r="AJ405" s="47">
        <v>46238.340277777781</v>
      </c>
      <c r="AK405" s="47">
        <v>46238.583333333336</v>
      </c>
      <c r="AL405" s="47">
        <v>46238.568055555559</v>
      </c>
      <c r="AO405" s="24" t="s">
        <v>8326</v>
      </c>
      <c r="AP405" s="24" t="s">
        <v>53</v>
      </c>
      <c r="AQ405" s="24" t="s">
        <v>82</v>
      </c>
      <c r="AR405" s="24" t="s">
        <v>64</v>
      </c>
      <c r="AS405" s="24" t="s">
        <v>59</v>
      </c>
      <c r="AT405" s="24" t="s">
        <v>52</v>
      </c>
      <c r="AU405" s="49">
        <v>46204</v>
      </c>
      <c r="AV405" s="24" t="s">
        <v>8378</v>
      </c>
      <c r="AW405" s="24" t="s">
        <v>8379</v>
      </c>
      <c r="AX405" s="24" t="s">
        <v>8380</v>
      </c>
      <c r="AY405" s="24">
        <v>1</v>
      </c>
    </row>
    <row r="406" spans="2:51">
      <c r="B406" s="8" t="s">
        <v>8326</v>
      </c>
      <c r="C406" s="8" t="s">
        <v>49</v>
      </c>
      <c r="D406" s="9">
        <v>46235</v>
      </c>
      <c r="E406" s="8" t="s">
        <v>52</v>
      </c>
      <c r="F406" s="8" t="s">
        <v>64</v>
      </c>
      <c r="G406" s="8" t="s">
        <v>54</v>
      </c>
      <c r="H406" s="8" t="s">
        <v>53</v>
      </c>
      <c r="I406" s="8" t="s">
        <v>8384</v>
      </c>
      <c r="J406" s="61">
        <v>0</v>
      </c>
      <c r="K406" s="8">
        <v>1</v>
      </c>
      <c r="L406" s="8">
        <v>4</v>
      </c>
      <c r="M406" s="8" t="s">
        <v>66</v>
      </c>
      <c r="N406" s="8" t="s">
        <v>8379</v>
      </c>
      <c r="O406" s="8" t="s">
        <v>8380</v>
      </c>
      <c r="P406" s="48">
        <v>4</v>
      </c>
      <c r="Q406" s="8" t="s">
        <v>60</v>
      </c>
      <c r="R406" s="8">
        <v>4</v>
      </c>
      <c r="S406" s="8">
        <v>0</v>
      </c>
      <c r="T406" s="8" t="b">
        <v>0</v>
      </c>
      <c r="U406" s="8">
        <v>210</v>
      </c>
      <c r="V406" s="8">
        <v>183</v>
      </c>
      <c r="W406" s="8">
        <v>113</v>
      </c>
      <c r="X406" s="8">
        <v>0</v>
      </c>
      <c r="Y406" s="8">
        <v>0</v>
      </c>
      <c r="Z406" s="48">
        <v>-23</v>
      </c>
      <c r="AA406" s="8" t="s">
        <v>72</v>
      </c>
      <c r="AB406" s="8">
        <v>4</v>
      </c>
      <c r="AC406" s="8">
        <v>0</v>
      </c>
      <c r="AD406" s="8"/>
      <c r="AE406" s="8">
        <v>1</v>
      </c>
      <c r="AF406" s="8">
        <v>0</v>
      </c>
      <c r="AG406" s="8">
        <v>210</v>
      </c>
      <c r="AH406" s="9">
        <v>46241</v>
      </c>
      <c r="AI406" s="47">
        <v>46241.5625</v>
      </c>
      <c r="AJ406" s="47">
        <v>46241.56527777778</v>
      </c>
      <c r="AK406" s="47">
        <v>46241.708333333336</v>
      </c>
      <c r="AL406" s="47">
        <v>46241.692361111112</v>
      </c>
      <c r="AO406" s="24" t="s">
        <v>8326</v>
      </c>
      <c r="AP406" s="24" t="s">
        <v>53</v>
      </c>
      <c r="AQ406" s="24" t="s">
        <v>82</v>
      </c>
      <c r="AR406" s="24" t="s">
        <v>64</v>
      </c>
      <c r="AS406" s="24" t="s">
        <v>54</v>
      </c>
      <c r="AT406" s="24" t="s">
        <v>52</v>
      </c>
      <c r="AU406" s="49">
        <v>46204</v>
      </c>
      <c r="AV406" s="24" t="s">
        <v>8378</v>
      </c>
      <c r="AW406" s="24" t="s">
        <v>8379</v>
      </c>
      <c r="AX406" s="24" t="s">
        <v>8380</v>
      </c>
      <c r="AY406" s="24">
        <v>5</v>
      </c>
    </row>
    <row r="407" spans="2:51">
      <c r="B407" s="8" t="s">
        <v>8326</v>
      </c>
      <c r="C407" s="8" t="s">
        <v>49</v>
      </c>
      <c r="D407" s="9">
        <v>46235</v>
      </c>
      <c r="E407" s="8" t="s">
        <v>52</v>
      </c>
      <c r="F407" s="8" t="s">
        <v>64</v>
      </c>
      <c r="G407" s="8" t="s">
        <v>57</v>
      </c>
      <c r="H407" s="8" t="s">
        <v>53</v>
      </c>
      <c r="I407" s="8" t="s">
        <v>8384</v>
      </c>
      <c r="J407" s="61">
        <v>0</v>
      </c>
      <c r="K407" s="8">
        <v>1</v>
      </c>
      <c r="L407" s="8">
        <v>4</v>
      </c>
      <c r="M407" s="8" t="s">
        <v>66</v>
      </c>
      <c r="N407" s="8" t="s">
        <v>8379</v>
      </c>
      <c r="O407" s="8" t="s">
        <v>8380</v>
      </c>
      <c r="P407" s="48">
        <v>9</v>
      </c>
      <c r="Q407" s="8" t="s">
        <v>60</v>
      </c>
      <c r="R407" s="8">
        <v>4</v>
      </c>
      <c r="S407" s="8">
        <v>0</v>
      </c>
      <c r="T407" s="8" t="b">
        <v>0</v>
      </c>
      <c r="U407" s="8">
        <v>210</v>
      </c>
      <c r="V407" s="8">
        <v>178</v>
      </c>
      <c r="W407" s="8">
        <v>97</v>
      </c>
      <c r="X407" s="8">
        <v>0</v>
      </c>
      <c r="Y407" s="8">
        <v>0</v>
      </c>
      <c r="Z407" s="48">
        <v>-23</v>
      </c>
      <c r="AA407" s="8" t="s">
        <v>72</v>
      </c>
      <c r="AB407" s="8">
        <v>4</v>
      </c>
      <c r="AC407" s="8">
        <v>0</v>
      </c>
      <c r="AD407" s="8"/>
      <c r="AE407" s="8">
        <v>1</v>
      </c>
      <c r="AF407" s="8">
        <v>0</v>
      </c>
      <c r="AG407" s="8">
        <v>210</v>
      </c>
      <c r="AH407" s="9">
        <v>46244</v>
      </c>
      <c r="AI407" s="47">
        <v>46244.333333333336</v>
      </c>
      <c r="AJ407" s="47">
        <v>46244.339583333334</v>
      </c>
      <c r="AK407" s="47">
        <v>46244.479166666664</v>
      </c>
      <c r="AL407" s="47">
        <v>46244.463194444441</v>
      </c>
      <c r="AO407" s="24" t="s">
        <v>8326</v>
      </c>
      <c r="AP407" s="24" t="s">
        <v>53</v>
      </c>
      <c r="AQ407" s="24" t="s">
        <v>82</v>
      </c>
      <c r="AR407" s="24" t="s">
        <v>64</v>
      </c>
      <c r="AS407" s="24" t="s">
        <v>62</v>
      </c>
      <c r="AT407" s="24" t="s">
        <v>52</v>
      </c>
      <c r="AU407" s="49">
        <v>46204</v>
      </c>
      <c r="AV407" s="24" t="s">
        <v>8378</v>
      </c>
      <c r="AW407" s="24" t="s">
        <v>8379</v>
      </c>
      <c r="AX407" s="24" t="s">
        <v>8380</v>
      </c>
      <c r="AY407" s="24">
        <v>2</v>
      </c>
    </row>
    <row r="408" spans="2:51">
      <c r="B408" s="8" t="s">
        <v>8326</v>
      </c>
      <c r="C408" s="8" t="s">
        <v>49</v>
      </c>
      <c r="D408" s="9">
        <v>46235</v>
      </c>
      <c r="E408" s="8" t="s">
        <v>52</v>
      </c>
      <c r="F408" s="8" t="s">
        <v>64</v>
      </c>
      <c r="G408" s="8" t="s">
        <v>68</v>
      </c>
      <c r="H408" s="8" t="s">
        <v>53</v>
      </c>
      <c r="I408" s="8" t="s">
        <v>8384</v>
      </c>
      <c r="J408" s="61">
        <v>0</v>
      </c>
      <c r="K408" s="8">
        <v>1</v>
      </c>
      <c r="L408" s="8">
        <v>4</v>
      </c>
      <c r="M408" s="8" t="s">
        <v>66</v>
      </c>
      <c r="N408" s="8" t="s">
        <v>8379</v>
      </c>
      <c r="O408" s="8" t="s">
        <v>8380</v>
      </c>
      <c r="P408" s="48">
        <v>7</v>
      </c>
      <c r="Q408" s="8" t="s">
        <v>60</v>
      </c>
      <c r="R408" s="8">
        <v>4</v>
      </c>
      <c r="S408" s="8">
        <v>0</v>
      </c>
      <c r="T408" s="8" t="b">
        <v>0</v>
      </c>
      <c r="U408" s="8">
        <v>270</v>
      </c>
      <c r="V408" s="8">
        <v>228</v>
      </c>
      <c r="W408" s="8">
        <v>134</v>
      </c>
      <c r="X408" s="8">
        <v>0</v>
      </c>
      <c r="Y408" s="8">
        <v>0</v>
      </c>
      <c r="Z408" s="48">
        <v>-35</v>
      </c>
      <c r="AA408" s="8" t="s">
        <v>72</v>
      </c>
      <c r="AB408" s="8">
        <v>4</v>
      </c>
      <c r="AC408" s="8">
        <v>0</v>
      </c>
      <c r="AD408" s="8"/>
      <c r="AE408" s="8">
        <v>1</v>
      </c>
      <c r="AF408" s="8">
        <v>0</v>
      </c>
      <c r="AG408" s="8">
        <v>270</v>
      </c>
      <c r="AH408" s="9">
        <v>46245</v>
      </c>
      <c r="AI408" s="47">
        <v>46245.333333333336</v>
      </c>
      <c r="AJ408" s="47">
        <v>46245.338194444441</v>
      </c>
      <c r="AK408" s="47">
        <v>46245.520833333336</v>
      </c>
      <c r="AL408" s="47">
        <v>46245.496527777781</v>
      </c>
      <c r="AO408" s="24" t="s">
        <v>8326</v>
      </c>
      <c r="AP408" s="24" t="s">
        <v>53</v>
      </c>
      <c r="AQ408" s="24" t="s">
        <v>82</v>
      </c>
      <c r="AR408" s="24" t="s">
        <v>64</v>
      </c>
      <c r="AS408" s="24" t="s">
        <v>59</v>
      </c>
      <c r="AT408" s="24" t="s">
        <v>52</v>
      </c>
      <c r="AU408" s="49">
        <v>46204</v>
      </c>
      <c r="AV408" s="24" t="s">
        <v>8378</v>
      </c>
      <c r="AW408" s="24" t="s">
        <v>8383</v>
      </c>
      <c r="AX408" s="24" t="s">
        <v>8380</v>
      </c>
      <c r="AY408" s="24">
        <v>0</v>
      </c>
    </row>
    <row r="409" spans="2:51">
      <c r="B409" s="8" t="s">
        <v>8326</v>
      </c>
      <c r="C409" s="8" t="s">
        <v>49</v>
      </c>
      <c r="D409" s="9">
        <v>46235</v>
      </c>
      <c r="E409" s="8" t="s">
        <v>52</v>
      </c>
      <c r="F409" s="8" t="s">
        <v>64</v>
      </c>
      <c r="G409" s="8" t="s">
        <v>62</v>
      </c>
      <c r="H409" s="8" t="s">
        <v>53</v>
      </c>
      <c r="I409" s="8" t="s">
        <v>8384</v>
      </c>
      <c r="J409" s="61">
        <v>0</v>
      </c>
      <c r="K409" s="8">
        <v>1</v>
      </c>
      <c r="L409" s="8">
        <v>4</v>
      </c>
      <c r="M409" s="8" t="s">
        <v>66</v>
      </c>
      <c r="N409" s="8" t="s">
        <v>8379</v>
      </c>
      <c r="O409" s="8" t="s">
        <v>8380</v>
      </c>
      <c r="P409" s="48">
        <v>5</v>
      </c>
      <c r="Q409" s="8" t="s">
        <v>60</v>
      </c>
      <c r="R409" s="8">
        <v>4</v>
      </c>
      <c r="S409" s="8">
        <v>0</v>
      </c>
      <c r="T409" s="8" t="b">
        <v>0</v>
      </c>
      <c r="U409" s="8">
        <v>240</v>
      </c>
      <c r="V409" s="8">
        <v>212</v>
      </c>
      <c r="W409" s="8">
        <v>126</v>
      </c>
      <c r="X409" s="8">
        <v>0</v>
      </c>
      <c r="Y409" s="8">
        <v>0</v>
      </c>
      <c r="Z409" s="48">
        <v>-23</v>
      </c>
      <c r="AA409" s="8" t="s">
        <v>72</v>
      </c>
      <c r="AB409" s="8">
        <v>4</v>
      </c>
      <c r="AC409" s="8">
        <v>0</v>
      </c>
      <c r="AD409" s="8"/>
      <c r="AE409" s="8">
        <v>1</v>
      </c>
      <c r="AF409" s="8">
        <v>0</v>
      </c>
      <c r="AG409" s="8">
        <v>240</v>
      </c>
      <c r="AH409" s="9">
        <v>46247</v>
      </c>
      <c r="AI409" s="47">
        <v>46247.5625</v>
      </c>
      <c r="AJ409" s="47">
        <v>46247.565972222219</v>
      </c>
      <c r="AK409" s="47">
        <v>46247.729166666664</v>
      </c>
      <c r="AL409" s="47">
        <v>46247.713194444441</v>
      </c>
      <c r="AO409" s="24" t="s">
        <v>8326</v>
      </c>
      <c r="AP409" s="24" t="s">
        <v>53</v>
      </c>
      <c r="AQ409" s="24" t="s">
        <v>82</v>
      </c>
      <c r="AR409" s="24" t="s">
        <v>64</v>
      </c>
      <c r="AS409" s="24" t="s">
        <v>67</v>
      </c>
      <c r="AT409" s="24" t="s">
        <v>52</v>
      </c>
      <c r="AU409" s="49">
        <v>46204</v>
      </c>
      <c r="AV409" s="24" t="s">
        <v>8378</v>
      </c>
      <c r="AW409" s="24" t="s">
        <v>8383</v>
      </c>
      <c r="AX409" s="24" t="s">
        <v>8380</v>
      </c>
      <c r="AY409" s="24">
        <v>0</v>
      </c>
    </row>
    <row r="410" spans="2:51">
      <c r="B410" s="8" t="s">
        <v>8326</v>
      </c>
      <c r="C410" s="8" t="s">
        <v>49</v>
      </c>
      <c r="D410" s="9">
        <v>46235</v>
      </c>
      <c r="E410" s="8" t="s">
        <v>52</v>
      </c>
      <c r="F410" s="8" t="s">
        <v>64</v>
      </c>
      <c r="G410" s="8" t="s">
        <v>68</v>
      </c>
      <c r="H410" s="8" t="s">
        <v>53</v>
      </c>
      <c r="I410" s="8" t="s">
        <v>8378</v>
      </c>
      <c r="J410" s="61">
        <v>0</v>
      </c>
      <c r="K410" s="8">
        <v>1</v>
      </c>
      <c r="L410" s="8">
        <v>4</v>
      </c>
      <c r="M410" s="8" t="s">
        <v>66</v>
      </c>
      <c r="N410" s="8" t="s">
        <v>8379</v>
      </c>
      <c r="O410" s="8" t="s">
        <v>8380</v>
      </c>
      <c r="P410" s="48">
        <v>12</v>
      </c>
      <c r="Q410" s="8" t="s">
        <v>60</v>
      </c>
      <c r="R410" s="8">
        <v>4</v>
      </c>
      <c r="S410" s="8">
        <v>0</v>
      </c>
      <c r="T410" s="8" t="b">
        <v>0</v>
      </c>
      <c r="U410" s="8">
        <v>540</v>
      </c>
      <c r="V410" s="8">
        <v>484</v>
      </c>
      <c r="W410" s="8">
        <v>408</v>
      </c>
      <c r="X410" s="8">
        <v>0</v>
      </c>
      <c r="Y410" s="8">
        <v>0</v>
      </c>
      <c r="Z410" s="48">
        <v>-44</v>
      </c>
      <c r="AA410" s="8" t="s">
        <v>72</v>
      </c>
      <c r="AB410" s="8">
        <v>4</v>
      </c>
      <c r="AC410" s="8">
        <v>0</v>
      </c>
      <c r="AD410" s="8"/>
      <c r="AE410" s="8">
        <v>1</v>
      </c>
      <c r="AF410" s="8">
        <v>0</v>
      </c>
      <c r="AG410" s="8">
        <v>540</v>
      </c>
      <c r="AH410" s="9">
        <v>46248</v>
      </c>
      <c r="AI410" s="47">
        <v>46248.333333333336</v>
      </c>
      <c r="AJ410" s="47">
        <v>46248.341666666667</v>
      </c>
      <c r="AK410" s="47">
        <v>46248.708333333336</v>
      </c>
      <c r="AL410" s="47">
        <v>46248.677777777775</v>
      </c>
      <c r="AO410" s="24" t="s">
        <v>8326</v>
      </c>
      <c r="AP410" s="24" t="s">
        <v>53</v>
      </c>
      <c r="AQ410" s="24" t="s">
        <v>82</v>
      </c>
      <c r="AR410" s="24" t="s">
        <v>64</v>
      </c>
      <c r="AS410" s="24" t="s">
        <v>62</v>
      </c>
      <c r="AT410" s="24" t="s">
        <v>52</v>
      </c>
      <c r="AU410" s="49">
        <v>46204</v>
      </c>
      <c r="AV410" s="24" t="s">
        <v>8378</v>
      </c>
      <c r="AW410" s="24" t="s">
        <v>8383</v>
      </c>
      <c r="AX410" s="24" t="s">
        <v>8380</v>
      </c>
      <c r="AY410" s="24">
        <v>0</v>
      </c>
    </row>
    <row r="411" spans="2:51">
      <c r="B411" s="8" t="s">
        <v>8326</v>
      </c>
      <c r="C411" s="8" t="s">
        <v>49</v>
      </c>
      <c r="D411" s="9">
        <v>46235</v>
      </c>
      <c r="E411" s="8" t="s">
        <v>52</v>
      </c>
      <c r="F411" s="8" t="s">
        <v>64</v>
      </c>
      <c r="G411" s="8" t="s">
        <v>59</v>
      </c>
      <c r="H411" s="8" t="s">
        <v>53</v>
      </c>
      <c r="I411" s="8" t="s">
        <v>8378</v>
      </c>
      <c r="J411" s="61">
        <v>0</v>
      </c>
      <c r="K411" s="8">
        <v>1</v>
      </c>
      <c r="L411" s="8">
        <v>4</v>
      </c>
      <c r="M411" s="8" t="s">
        <v>66</v>
      </c>
      <c r="N411" s="8" t="s">
        <v>8379</v>
      </c>
      <c r="O411" s="8" t="s">
        <v>8380</v>
      </c>
      <c r="P411" s="48">
        <v>12</v>
      </c>
      <c r="Q411" s="8" t="s">
        <v>60</v>
      </c>
      <c r="R411" s="8">
        <v>4</v>
      </c>
      <c r="S411" s="8">
        <v>0</v>
      </c>
      <c r="T411" s="8" t="b">
        <v>0</v>
      </c>
      <c r="U411" s="8">
        <v>480</v>
      </c>
      <c r="V411" s="8">
        <v>449</v>
      </c>
      <c r="W411" s="8">
        <v>353</v>
      </c>
      <c r="X411" s="8">
        <v>0</v>
      </c>
      <c r="Y411" s="8">
        <v>0</v>
      </c>
      <c r="Z411" s="48">
        <v>-19</v>
      </c>
      <c r="AA411" s="8" t="s">
        <v>72</v>
      </c>
      <c r="AB411" s="8">
        <v>4</v>
      </c>
      <c r="AC411" s="8">
        <v>0</v>
      </c>
      <c r="AD411" s="8"/>
      <c r="AE411" s="8">
        <v>1</v>
      </c>
      <c r="AF411" s="8">
        <v>0</v>
      </c>
      <c r="AG411" s="8">
        <v>480</v>
      </c>
      <c r="AH411" s="9">
        <v>46251</v>
      </c>
      <c r="AI411" s="47">
        <v>46251.354166666664</v>
      </c>
      <c r="AJ411" s="47">
        <v>46251.362500000003</v>
      </c>
      <c r="AK411" s="47">
        <v>46251.6875</v>
      </c>
      <c r="AL411" s="47">
        <v>46251.674305555556</v>
      </c>
      <c r="AO411" s="24" t="s">
        <v>8326</v>
      </c>
      <c r="AP411" s="24" t="s">
        <v>53</v>
      </c>
      <c r="AQ411" s="24" t="s">
        <v>82</v>
      </c>
      <c r="AR411" s="24" t="s">
        <v>64</v>
      </c>
      <c r="AS411" s="24" t="s">
        <v>57</v>
      </c>
      <c r="AT411" s="24" t="s">
        <v>52</v>
      </c>
      <c r="AU411" s="49">
        <v>46204</v>
      </c>
      <c r="AV411" s="24" t="s">
        <v>8378</v>
      </c>
      <c r="AW411" s="24" t="s">
        <v>8383</v>
      </c>
      <c r="AX411" s="24" t="s">
        <v>8380</v>
      </c>
      <c r="AY411" s="24">
        <v>0</v>
      </c>
    </row>
    <row r="412" spans="2:51">
      <c r="B412" s="8" t="s">
        <v>8326</v>
      </c>
      <c r="C412" s="8" t="s">
        <v>49</v>
      </c>
      <c r="D412" s="9">
        <v>46235</v>
      </c>
      <c r="E412" s="8" t="s">
        <v>52</v>
      </c>
      <c r="F412" s="8" t="s">
        <v>64</v>
      </c>
      <c r="G412" s="8" t="s">
        <v>68</v>
      </c>
      <c r="H412" s="8" t="s">
        <v>53</v>
      </c>
      <c r="I412" s="8" t="s">
        <v>8378</v>
      </c>
      <c r="J412" s="61">
        <v>0</v>
      </c>
      <c r="K412" s="8">
        <v>1</v>
      </c>
      <c r="L412" s="8">
        <v>4</v>
      </c>
      <c r="M412" s="8" t="s">
        <v>66</v>
      </c>
      <c r="N412" s="8" t="s">
        <v>8379</v>
      </c>
      <c r="O412" s="8" t="s">
        <v>8380</v>
      </c>
      <c r="P412" s="48">
        <v>11</v>
      </c>
      <c r="Q412" s="8" t="s">
        <v>60</v>
      </c>
      <c r="R412" s="8">
        <v>4</v>
      </c>
      <c r="S412" s="8">
        <v>0</v>
      </c>
      <c r="T412" s="8" t="b">
        <v>0</v>
      </c>
      <c r="U412" s="8">
        <v>210</v>
      </c>
      <c r="V412" s="8">
        <v>180</v>
      </c>
      <c r="W412" s="8">
        <v>114</v>
      </c>
      <c r="X412" s="8">
        <v>0</v>
      </c>
      <c r="Y412" s="8">
        <v>0</v>
      </c>
      <c r="Z412" s="48">
        <v>-19</v>
      </c>
      <c r="AA412" s="8" t="s">
        <v>72</v>
      </c>
      <c r="AB412" s="8">
        <v>4</v>
      </c>
      <c r="AC412" s="8">
        <v>0</v>
      </c>
      <c r="AD412" s="8"/>
      <c r="AE412" s="8">
        <v>1</v>
      </c>
      <c r="AF412" s="8">
        <v>0</v>
      </c>
      <c r="AG412" s="8">
        <v>210</v>
      </c>
      <c r="AH412" s="9">
        <v>46252</v>
      </c>
      <c r="AI412" s="47">
        <v>46252.5625</v>
      </c>
      <c r="AJ412" s="47">
        <v>46252.570138888892</v>
      </c>
      <c r="AK412" s="47">
        <v>46252.708333333336</v>
      </c>
      <c r="AL412" s="47">
        <v>46252.695138888892</v>
      </c>
      <c r="AO412" s="24" t="s">
        <v>8326</v>
      </c>
      <c r="AP412" s="24" t="s">
        <v>53</v>
      </c>
      <c r="AQ412" s="24" t="s">
        <v>82</v>
      </c>
      <c r="AR412" s="24" t="s">
        <v>92</v>
      </c>
      <c r="AS412" s="24" t="s">
        <v>94</v>
      </c>
      <c r="AT412" s="24" t="s">
        <v>52</v>
      </c>
      <c r="AU412" s="49">
        <v>46204</v>
      </c>
      <c r="AV412" s="24" t="s">
        <v>8378</v>
      </c>
      <c r="AW412" s="24" t="s">
        <v>8383</v>
      </c>
      <c r="AX412" s="24" t="s">
        <v>8380</v>
      </c>
      <c r="AY412" s="24">
        <v>0</v>
      </c>
    </row>
    <row r="413" spans="2:51">
      <c r="B413" s="8" t="s">
        <v>8326</v>
      </c>
      <c r="C413" s="8" t="s">
        <v>49</v>
      </c>
      <c r="D413" s="9">
        <v>46235</v>
      </c>
      <c r="E413" s="8" t="s">
        <v>52</v>
      </c>
      <c r="F413" s="8" t="s">
        <v>64</v>
      </c>
      <c r="G413" s="8" t="s">
        <v>62</v>
      </c>
      <c r="H413" s="8" t="s">
        <v>53</v>
      </c>
      <c r="I413" s="8" t="s">
        <v>8384</v>
      </c>
      <c r="J413" s="61">
        <v>0</v>
      </c>
      <c r="K413" s="8">
        <v>1</v>
      </c>
      <c r="L413" s="8">
        <v>4</v>
      </c>
      <c r="M413" s="8" t="s">
        <v>66</v>
      </c>
      <c r="N413" s="8" t="s">
        <v>8379</v>
      </c>
      <c r="O413" s="8" t="s">
        <v>8380</v>
      </c>
      <c r="P413" s="48">
        <v>5</v>
      </c>
      <c r="Q413" s="8" t="s">
        <v>60</v>
      </c>
      <c r="R413" s="8">
        <v>4</v>
      </c>
      <c r="S413" s="8">
        <v>0</v>
      </c>
      <c r="T413" s="8" t="b">
        <v>0</v>
      </c>
      <c r="U413" s="8">
        <v>180</v>
      </c>
      <c r="V413" s="8">
        <v>160</v>
      </c>
      <c r="W413" s="8">
        <v>104</v>
      </c>
      <c r="X413" s="8">
        <v>0</v>
      </c>
      <c r="Y413" s="8">
        <v>0</v>
      </c>
      <c r="Z413" s="48">
        <v>-15</v>
      </c>
      <c r="AA413" s="8" t="s">
        <v>72</v>
      </c>
      <c r="AB413" s="8">
        <v>4</v>
      </c>
      <c r="AC413" s="8">
        <v>0</v>
      </c>
      <c r="AD413" s="8"/>
      <c r="AE413" s="8">
        <v>1</v>
      </c>
      <c r="AF413" s="8">
        <v>0</v>
      </c>
      <c r="AG413" s="8">
        <v>180</v>
      </c>
      <c r="AH413" s="9">
        <v>46253</v>
      </c>
      <c r="AI413" s="47">
        <v>46253.5625</v>
      </c>
      <c r="AJ413" s="47">
        <v>46253.565972222219</v>
      </c>
      <c r="AK413" s="47">
        <v>46253.6875</v>
      </c>
      <c r="AL413" s="47">
        <v>46253.677083333336</v>
      </c>
      <c r="AO413" s="24" t="s">
        <v>8326</v>
      </c>
      <c r="AP413" s="24" t="s">
        <v>53</v>
      </c>
      <c r="AQ413" s="24" t="s">
        <v>82</v>
      </c>
      <c r="AR413" s="24" t="s">
        <v>77</v>
      </c>
      <c r="AS413" s="24" t="s">
        <v>79</v>
      </c>
      <c r="AT413" s="24" t="s">
        <v>52</v>
      </c>
      <c r="AU413" s="49">
        <v>46204</v>
      </c>
      <c r="AV413" s="24" t="s">
        <v>8378</v>
      </c>
      <c r="AW413" s="24" t="s">
        <v>8383</v>
      </c>
      <c r="AX413" s="24" t="s">
        <v>8380</v>
      </c>
      <c r="AY413" s="24">
        <v>0</v>
      </c>
    </row>
    <row r="414" spans="2:51">
      <c r="B414" s="8" t="s">
        <v>8326</v>
      </c>
      <c r="C414" s="8" t="s">
        <v>49</v>
      </c>
      <c r="D414" s="9">
        <v>46235</v>
      </c>
      <c r="E414" s="8" t="s">
        <v>52</v>
      </c>
      <c r="F414" s="8" t="s">
        <v>64</v>
      </c>
      <c r="G414" s="8" t="s">
        <v>59</v>
      </c>
      <c r="H414" s="8" t="s">
        <v>53</v>
      </c>
      <c r="I414" s="8" t="s">
        <v>8384</v>
      </c>
      <c r="J414" s="61">
        <v>0</v>
      </c>
      <c r="K414" s="8">
        <v>1</v>
      </c>
      <c r="L414" s="8">
        <v>4</v>
      </c>
      <c r="M414" s="8" t="s">
        <v>66</v>
      </c>
      <c r="N414" s="8" t="s">
        <v>8379</v>
      </c>
      <c r="O414" s="8" t="s">
        <v>8380</v>
      </c>
      <c r="P414" s="48">
        <v>8</v>
      </c>
      <c r="Q414" s="8" t="s">
        <v>60</v>
      </c>
      <c r="R414" s="8">
        <v>4</v>
      </c>
      <c r="S414" s="8">
        <v>0</v>
      </c>
      <c r="T414" s="8" t="b">
        <v>0</v>
      </c>
      <c r="U414" s="8">
        <v>540</v>
      </c>
      <c r="V414" s="8">
        <v>509</v>
      </c>
      <c r="W414" s="8">
        <v>386</v>
      </c>
      <c r="X414" s="8">
        <v>0</v>
      </c>
      <c r="Y414" s="8">
        <v>0</v>
      </c>
      <c r="Z414" s="48">
        <v>-23</v>
      </c>
      <c r="AA414" s="8" t="s">
        <v>72</v>
      </c>
      <c r="AB414" s="8">
        <v>4</v>
      </c>
      <c r="AC414" s="8">
        <v>0</v>
      </c>
      <c r="AD414" s="8"/>
      <c r="AE414" s="8">
        <v>1</v>
      </c>
      <c r="AF414" s="8">
        <v>0</v>
      </c>
      <c r="AG414" s="8">
        <v>540</v>
      </c>
      <c r="AH414" s="9">
        <v>46254</v>
      </c>
      <c r="AI414" s="47">
        <v>46254.375</v>
      </c>
      <c r="AJ414" s="47">
        <v>46254.380555555559</v>
      </c>
      <c r="AK414" s="47">
        <v>46254.75</v>
      </c>
      <c r="AL414" s="47">
        <v>46254.734027777777</v>
      </c>
      <c r="AO414" s="24" t="s">
        <v>8326</v>
      </c>
      <c r="AP414" s="24" t="s">
        <v>53</v>
      </c>
      <c r="AQ414" s="24" t="s">
        <v>82</v>
      </c>
      <c r="AR414" s="24" t="s">
        <v>64</v>
      </c>
      <c r="AS414" s="24" t="s">
        <v>68</v>
      </c>
      <c r="AT414" s="24" t="s">
        <v>52</v>
      </c>
      <c r="AU414" s="49">
        <v>46204</v>
      </c>
      <c r="AV414" s="24" t="s">
        <v>8378</v>
      </c>
      <c r="AW414" s="24" t="s">
        <v>8383</v>
      </c>
      <c r="AX414" s="24" t="s">
        <v>8380</v>
      </c>
      <c r="AY414" s="24">
        <v>0</v>
      </c>
    </row>
    <row r="415" spans="2:51">
      <c r="B415" s="8" t="s">
        <v>8326</v>
      </c>
      <c r="C415" s="8" t="s">
        <v>49</v>
      </c>
      <c r="D415" s="9">
        <v>46235</v>
      </c>
      <c r="E415" s="8" t="s">
        <v>52</v>
      </c>
      <c r="F415" s="8" t="s">
        <v>64</v>
      </c>
      <c r="G415" s="8" t="s">
        <v>57</v>
      </c>
      <c r="H415" s="8" t="s">
        <v>53</v>
      </c>
      <c r="I415" s="8" t="s">
        <v>8384</v>
      </c>
      <c r="J415" s="61">
        <v>0</v>
      </c>
      <c r="K415" s="8">
        <v>1</v>
      </c>
      <c r="L415" s="8">
        <v>4</v>
      </c>
      <c r="M415" s="8" t="s">
        <v>66</v>
      </c>
      <c r="N415" s="8" t="s">
        <v>8379</v>
      </c>
      <c r="O415" s="8" t="s">
        <v>8380</v>
      </c>
      <c r="P415" s="48">
        <v>7</v>
      </c>
      <c r="Q415" s="8" t="s">
        <v>60</v>
      </c>
      <c r="R415" s="8">
        <v>4</v>
      </c>
      <c r="S415" s="8">
        <v>0</v>
      </c>
      <c r="T415" s="8" t="b">
        <v>0</v>
      </c>
      <c r="U415" s="8">
        <v>540</v>
      </c>
      <c r="V415" s="8">
        <v>516</v>
      </c>
      <c r="W415" s="8">
        <v>370</v>
      </c>
      <c r="X415" s="8">
        <v>0</v>
      </c>
      <c r="Y415" s="8">
        <v>0</v>
      </c>
      <c r="Z415" s="48">
        <v>-17</v>
      </c>
      <c r="AA415" s="8" t="s">
        <v>72</v>
      </c>
      <c r="AB415" s="8">
        <v>4</v>
      </c>
      <c r="AC415" s="8">
        <v>0</v>
      </c>
      <c r="AD415" s="8"/>
      <c r="AE415" s="8">
        <v>1</v>
      </c>
      <c r="AF415" s="8">
        <v>0</v>
      </c>
      <c r="AG415" s="8">
        <v>540</v>
      </c>
      <c r="AH415" s="9">
        <v>46255</v>
      </c>
      <c r="AI415" s="47">
        <v>46255.354166666664</v>
      </c>
      <c r="AJ415" s="47">
        <v>46255.359027777777</v>
      </c>
      <c r="AK415" s="47">
        <v>46255.729166666664</v>
      </c>
      <c r="AL415" s="47">
        <v>46255.717361111114</v>
      </c>
      <c r="AO415" s="24" t="s">
        <v>8326</v>
      </c>
      <c r="AP415" s="24" t="s">
        <v>53</v>
      </c>
      <c r="AQ415" s="24" t="s">
        <v>82</v>
      </c>
      <c r="AR415" s="24" t="s">
        <v>64</v>
      </c>
      <c r="AS415" s="24" t="s">
        <v>54</v>
      </c>
      <c r="AT415" s="24" t="s">
        <v>52</v>
      </c>
      <c r="AU415" s="49">
        <v>46204</v>
      </c>
      <c r="AV415" s="24" t="s">
        <v>8378</v>
      </c>
      <c r="AW415" s="24" t="s">
        <v>8383</v>
      </c>
      <c r="AX415" s="24" t="s">
        <v>8380</v>
      </c>
      <c r="AY415" s="24">
        <v>0</v>
      </c>
    </row>
    <row r="416" spans="2:51">
      <c r="B416" s="8" t="s">
        <v>8326</v>
      </c>
      <c r="C416" s="8" t="s">
        <v>49</v>
      </c>
      <c r="D416" s="9">
        <v>46235</v>
      </c>
      <c r="E416" s="8" t="s">
        <v>52</v>
      </c>
      <c r="F416" s="8" t="s">
        <v>64</v>
      </c>
      <c r="G416" s="8" t="s">
        <v>62</v>
      </c>
      <c r="H416" s="8" t="s">
        <v>53</v>
      </c>
      <c r="I416" s="8" t="s">
        <v>8384</v>
      </c>
      <c r="J416" s="61">
        <v>0</v>
      </c>
      <c r="K416" s="8">
        <v>1</v>
      </c>
      <c r="L416" s="8">
        <v>4</v>
      </c>
      <c r="M416" s="8" t="s">
        <v>66</v>
      </c>
      <c r="N416" s="8" t="s">
        <v>8379</v>
      </c>
      <c r="O416" s="8" t="s">
        <v>8380</v>
      </c>
      <c r="P416" s="48">
        <v>4</v>
      </c>
      <c r="Q416" s="8" t="s">
        <v>60</v>
      </c>
      <c r="R416" s="8">
        <v>4</v>
      </c>
      <c r="S416" s="8">
        <v>0</v>
      </c>
      <c r="T416" s="8" t="b">
        <v>0</v>
      </c>
      <c r="U416" s="8">
        <v>540</v>
      </c>
      <c r="V416" s="8">
        <v>500</v>
      </c>
      <c r="W416" s="8">
        <v>383</v>
      </c>
      <c r="X416" s="8">
        <v>0</v>
      </c>
      <c r="Y416" s="8">
        <v>0</v>
      </c>
      <c r="Z416" s="48">
        <v>-36</v>
      </c>
      <c r="AA416" s="8" t="s">
        <v>72</v>
      </c>
      <c r="AB416" s="8">
        <v>4</v>
      </c>
      <c r="AC416" s="8">
        <v>0</v>
      </c>
      <c r="AD416" s="8"/>
      <c r="AE416" s="8">
        <v>1</v>
      </c>
      <c r="AF416" s="8">
        <v>0</v>
      </c>
      <c r="AG416" s="8">
        <v>540</v>
      </c>
      <c r="AH416" s="9">
        <v>46257</v>
      </c>
      <c r="AI416" s="47">
        <v>46257.333333333336</v>
      </c>
      <c r="AJ416" s="47">
        <v>46257.336111111108</v>
      </c>
      <c r="AK416" s="47">
        <v>46257.708333333336</v>
      </c>
      <c r="AL416" s="47">
        <v>46257.683333333334</v>
      </c>
      <c r="AO416" s="24" t="s">
        <v>8326</v>
      </c>
      <c r="AP416" s="24" t="s">
        <v>53</v>
      </c>
      <c r="AQ416" s="24" t="s">
        <v>82</v>
      </c>
      <c r="AR416" s="24" t="s">
        <v>64</v>
      </c>
      <c r="AS416" s="24" t="s">
        <v>67</v>
      </c>
      <c r="AT416" s="24" t="s">
        <v>52</v>
      </c>
      <c r="AU416" s="49">
        <v>46204</v>
      </c>
      <c r="AV416" s="24" t="s">
        <v>8378</v>
      </c>
      <c r="AW416" s="24" t="s">
        <v>8384</v>
      </c>
      <c r="AX416" s="24" t="s">
        <v>8380</v>
      </c>
      <c r="AY416" s="24">
        <v>0</v>
      </c>
    </row>
    <row r="417" spans="2:51">
      <c r="B417" s="8" t="s">
        <v>8326</v>
      </c>
      <c r="C417" s="8" t="s">
        <v>49</v>
      </c>
      <c r="D417" s="9">
        <v>46235</v>
      </c>
      <c r="E417" s="8" t="s">
        <v>52</v>
      </c>
      <c r="F417" s="8" t="s">
        <v>64</v>
      </c>
      <c r="G417" s="8" t="s">
        <v>67</v>
      </c>
      <c r="H417" s="8" t="s">
        <v>53</v>
      </c>
      <c r="I417" s="8" t="s">
        <v>8384</v>
      </c>
      <c r="J417" s="61">
        <v>0</v>
      </c>
      <c r="K417" s="8">
        <v>1</v>
      </c>
      <c r="L417" s="8">
        <v>4</v>
      </c>
      <c r="M417" s="8" t="s">
        <v>66</v>
      </c>
      <c r="N417" s="8" t="s">
        <v>8379</v>
      </c>
      <c r="O417" s="8" t="s">
        <v>8380</v>
      </c>
      <c r="P417" s="48">
        <v>9</v>
      </c>
      <c r="Q417" s="8" t="s">
        <v>60</v>
      </c>
      <c r="R417" s="8">
        <v>4</v>
      </c>
      <c r="S417" s="8">
        <v>0</v>
      </c>
      <c r="T417" s="8" t="b">
        <v>0</v>
      </c>
      <c r="U417" s="8">
        <v>270</v>
      </c>
      <c r="V417" s="8">
        <v>244</v>
      </c>
      <c r="W417" s="8">
        <v>154</v>
      </c>
      <c r="X417" s="8">
        <v>0</v>
      </c>
      <c r="Y417" s="8">
        <v>0</v>
      </c>
      <c r="Z417" s="48">
        <v>-17</v>
      </c>
      <c r="AA417" s="8" t="s">
        <v>72</v>
      </c>
      <c r="AB417" s="8">
        <v>4</v>
      </c>
      <c r="AC417" s="8">
        <v>0</v>
      </c>
      <c r="AD417" s="8"/>
      <c r="AE417" s="8">
        <v>1</v>
      </c>
      <c r="AF417" s="8">
        <v>0</v>
      </c>
      <c r="AG417" s="8">
        <v>270</v>
      </c>
      <c r="AH417" s="9">
        <v>46260</v>
      </c>
      <c r="AI417" s="47">
        <v>46260.375</v>
      </c>
      <c r="AJ417" s="47">
        <v>46260.381249999999</v>
      </c>
      <c r="AK417" s="47">
        <v>46260.5625</v>
      </c>
      <c r="AL417" s="47">
        <v>46260.550694444442</v>
      </c>
      <c r="AO417" s="24" t="s">
        <v>8326</v>
      </c>
      <c r="AP417" s="24" t="s">
        <v>53</v>
      </c>
      <c r="AQ417" s="24" t="s">
        <v>82</v>
      </c>
      <c r="AR417" s="24" t="s">
        <v>64</v>
      </c>
      <c r="AS417" s="24" t="s">
        <v>68</v>
      </c>
      <c r="AT417" s="24" t="s">
        <v>52</v>
      </c>
      <c r="AU417" s="49">
        <v>46204</v>
      </c>
      <c r="AV417" s="24" t="s">
        <v>8378</v>
      </c>
      <c r="AW417" s="24" t="s">
        <v>8384</v>
      </c>
      <c r="AX417" s="24" t="s">
        <v>8380</v>
      </c>
      <c r="AY417" s="24">
        <v>0</v>
      </c>
    </row>
    <row r="418" spans="2:51">
      <c r="B418" s="8" t="s">
        <v>8326</v>
      </c>
      <c r="C418" s="8" t="s">
        <v>49</v>
      </c>
      <c r="D418" s="9">
        <v>46235</v>
      </c>
      <c r="E418" s="8" t="s">
        <v>52</v>
      </c>
      <c r="F418" s="8" t="s">
        <v>64</v>
      </c>
      <c r="G418" s="8" t="s">
        <v>68</v>
      </c>
      <c r="H418" s="8" t="s">
        <v>53</v>
      </c>
      <c r="I418" s="8" t="s">
        <v>8384</v>
      </c>
      <c r="J418" s="61">
        <v>0</v>
      </c>
      <c r="K418" s="8">
        <v>1</v>
      </c>
      <c r="L418" s="8">
        <v>4</v>
      </c>
      <c r="M418" s="8" t="s">
        <v>66</v>
      </c>
      <c r="N418" s="8" t="s">
        <v>8379</v>
      </c>
      <c r="O418" s="8" t="s">
        <v>8380</v>
      </c>
      <c r="P418" s="48">
        <v>3</v>
      </c>
      <c r="Q418" s="8" t="s">
        <v>60</v>
      </c>
      <c r="R418" s="8">
        <v>4</v>
      </c>
      <c r="S418" s="8">
        <v>0</v>
      </c>
      <c r="T418" s="8" t="b">
        <v>0</v>
      </c>
      <c r="U418" s="8">
        <v>270</v>
      </c>
      <c r="V418" s="8">
        <v>248</v>
      </c>
      <c r="W418" s="8">
        <v>177</v>
      </c>
      <c r="X418" s="8">
        <v>0</v>
      </c>
      <c r="Y418" s="8">
        <v>0</v>
      </c>
      <c r="Z418" s="48">
        <v>-19</v>
      </c>
      <c r="AA418" s="8" t="s">
        <v>72</v>
      </c>
      <c r="AB418" s="8">
        <v>4</v>
      </c>
      <c r="AC418" s="8">
        <v>0</v>
      </c>
      <c r="AD418" s="8"/>
      <c r="AE418" s="8">
        <v>1</v>
      </c>
      <c r="AF418" s="8">
        <v>0</v>
      </c>
      <c r="AG418" s="8">
        <v>270</v>
      </c>
      <c r="AH418" s="9">
        <v>46262</v>
      </c>
      <c r="AI418" s="47">
        <v>46262.354166666664</v>
      </c>
      <c r="AJ418" s="47">
        <v>46262.356249999997</v>
      </c>
      <c r="AK418" s="47">
        <v>46262.541666666664</v>
      </c>
      <c r="AL418" s="47">
        <v>46262.52847222222</v>
      </c>
      <c r="AO418" s="24" t="s">
        <v>8326</v>
      </c>
      <c r="AP418" s="24" t="s">
        <v>53</v>
      </c>
      <c r="AQ418" s="24" t="s">
        <v>82</v>
      </c>
      <c r="AR418" s="24" t="s">
        <v>77</v>
      </c>
      <c r="AS418" s="24" t="s">
        <v>79</v>
      </c>
      <c r="AT418" s="24" t="s">
        <v>52</v>
      </c>
      <c r="AU418" s="49">
        <v>46204</v>
      </c>
      <c r="AV418" s="24" t="s">
        <v>8378</v>
      </c>
      <c r="AW418" s="24" t="s">
        <v>8384</v>
      </c>
      <c r="AX418" s="24" t="s">
        <v>8380</v>
      </c>
      <c r="AY418" s="24">
        <v>0</v>
      </c>
    </row>
    <row r="419" spans="2:51">
      <c r="B419" s="8" t="s">
        <v>8326</v>
      </c>
      <c r="C419" s="8" t="s">
        <v>49</v>
      </c>
      <c r="D419" s="9">
        <v>46235</v>
      </c>
      <c r="E419" s="8" t="s">
        <v>52</v>
      </c>
      <c r="F419" s="8" t="s">
        <v>64</v>
      </c>
      <c r="G419" s="8" t="s">
        <v>59</v>
      </c>
      <c r="H419" s="8" t="s">
        <v>53</v>
      </c>
      <c r="I419" s="8" t="s">
        <v>8384</v>
      </c>
      <c r="J419" s="61">
        <v>0</v>
      </c>
      <c r="K419" s="8">
        <v>1</v>
      </c>
      <c r="L419" s="8">
        <v>4</v>
      </c>
      <c r="M419" s="8" t="s">
        <v>66</v>
      </c>
      <c r="N419" s="8" t="s">
        <v>8379</v>
      </c>
      <c r="O419" s="8" t="s">
        <v>8380</v>
      </c>
      <c r="P419" s="48">
        <v>10</v>
      </c>
      <c r="Q419" s="8" t="s">
        <v>60</v>
      </c>
      <c r="R419" s="8">
        <v>4</v>
      </c>
      <c r="S419" s="8">
        <v>0</v>
      </c>
      <c r="T419" s="8" t="b">
        <v>0</v>
      </c>
      <c r="U419" s="8">
        <v>480</v>
      </c>
      <c r="V419" s="8">
        <v>418</v>
      </c>
      <c r="W419" s="8">
        <v>314</v>
      </c>
      <c r="X419" s="8">
        <v>0</v>
      </c>
      <c r="Y419" s="8">
        <v>0</v>
      </c>
      <c r="Z419" s="48">
        <v>-52</v>
      </c>
      <c r="AA419" s="8" t="s">
        <v>72</v>
      </c>
      <c r="AB419" s="8">
        <v>4</v>
      </c>
      <c r="AC419" s="8">
        <v>0</v>
      </c>
      <c r="AD419" s="8"/>
      <c r="AE419" s="8">
        <v>1</v>
      </c>
      <c r="AF419" s="8">
        <v>0</v>
      </c>
      <c r="AG419" s="8">
        <v>480</v>
      </c>
      <c r="AH419" s="9">
        <v>46265</v>
      </c>
      <c r="AI419" s="47">
        <v>46265.375</v>
      </c>
      <c r="AJ419" s="47">
        <v>46265.381944444445</v>
      </c>
      <c r="AK419" s="47">
        <v>46265.708333333336</v>
      </c>
      <c r="AL419" s="47">
        <v>46265.672222222223</v>
      </c>
      <c r="AO419" s="24" t="s">
        <v>8326</v>
      </c>
      <c r="AP419" s="24" t="s">
        <v>53</v>
      </c>
      <c r="AQ419" s="24" t="s">
        <v>82</v>
      </c>
      <c r="AR419" s="24" t="s">
        <v>64</v>
      </c>
      <c r="AS419" s="24" t="s">
        <v>54</v>
      </c>
      <c r="AT419" s="24" t="s">
        <v>52</v>
      </c>
      <c r="AU419" s="49">
        <v>46204</v>
      </c>
      <c r="AV419" s="24" t="s">
        <v>8378</v>
      </c>
      <c r="AW419" s="24" t="s">
        <v>8384</v>
      </c>
      <c r="AX419" s="24" t="s">
        <v>8380</v>
      </c>
      <c r="AY419" s="24">
        <v>0</v>
      </c>
    </row>
    <row r="420" spans="2:51">
      <c r="B420" s="8" t="s">
        <v>8326</v>
      </c>
      <c r="C420" s="8" t="s">
        <v>49</v>
      </c>
      <c r="D420" s="9">
        <v>46235</v>
      </c>
      <c r="E420" s="8" t="s">
        <v>52</v>
      </c>
      <c r="F420" s="8" t="s">
        <v>64</v>
      </c>
      <c r="G420" s="8" t="s">
        <v>54</v>
      </c>
      <c r="H420" s="8" t="s">
        <v>53</v>
      </c>
      <c r="I420" s="8" t="s">
        <v>8384</v>
      </c>
      <c r="J420" s="61">
        <v>0</v>
      </c>
      <c r="K420" s="8">
        <v>1</v>
      </c>
      <c r="L420" s="8">
        <v>4</v>
      </c>
      <c r="M420" s="8" t="s">
        <v>66</v>
      </c>
      <c r="N420" s="8" t="s">
        <v>8379</v>
      </c>
      <c r="O420" s="8" t="s">
        <v>8380</v>
      </c>
      <c r="P420" s="48">
        <v>3</v>
      </c>
      <c r="Q420" s="8" t="s">
        <v>60</v>
      </c>
      <c r="R420" s="8">
        <v>4</v>
      </c>
      <c r="S420" s="8">
        <v>0</v>
      </c>
      <c r="T420" s="8" t="b">
        <v>0</v>
      </c>
      <c r="U420" s="8">
        <v>240</v>
      </c>
      <c r="V420" s="8">
        <v>216</v>
      </c>
      <c r="W420" s="8">
        <v>132</v>
      </c>
      <c r="X420" s="8">
        <v>0</v>
      </c>
      <c r="Y420" s="8">
        <v>0</v>
      </c>
      <c r="Z420" s="48">
        <v>-21</v>
      </c>
      <c r="AA420" s="8" t="s">
        <v>73</v>
      </c>
      <c r="AB420" s="8">
        <v>4</v>
      </c>
      <c r="AC420" s="8">
        <v>0</v>
      </c>
      <c r="AD420" s="8"/>
      <c r="AE420" s="8">
        <v>1</v>
      </c>
      <c r="AF420" s="8">
        <v>0</v>
      </c>
      <c r="AG420" s="8">
        <v>240</v>
      </c>
      <c r="AH420" s="9">
        <v>46236</v>
      </c>
      <c r="AI420" s="47">
        <v>46236.354166666664</v>
      </c>
      <c r="AJ420" s="47">
        <v>46236.356249999997</v>
      </c>
      <c r="AK420" s="47">
        <v>46236.520833333336</v>
      </c>
      <c r="AL420" s="47">
        <v>46236.506249999999</v>
      </c>
      <c r="AO420" s="24" t="s">
        <v>8326</v>
      </c>
      <c r="AP420" s="24" t="s">
        <v>53</v>
      </c>
      <c r="AQ420" s="24" t="s">
        <v>82</v>
      </c>
      <c r="AR420" s="24" t="s">
        <v>64</v>
      </c>
      <c r="AS420" s="24" t="s">
        <v>57</v>
      </c>
      <c r="AT420" s="24" t="s">
        <v>52</v>
      </c>
      <c r="AU420" s="49">
        <v>46204</v>
      </c>
      <c r="AV420" s="24" t="s">
        <v>8378</v>
      </c>
      <c r="AW420" s="24" t="s">
        <v>8384</v>
      </c>
      <c r="AX420" s="24" t="s">
        <v>8380</v>
      </c>
      <c r="AY420" s="24">
        <v>0</v>
      </c>
    </row>
    <row r="421" spans="2:51">
      <c r="B421" s="8" t="s">
        <v>8326</v>
      </c>
      <c r="C421" s="8" t="s">
        <v>49</v>
      </c>
      <c r="D421" s="9">
        <v>46235</v>
      </c>
      <c r="E421" s="8" t="s">
        <v>52</v>
      </c>
      <c r="F421" s="8" t="s">
        <v>64</v>
      </c>
      <c r="G421" s="8" t="s">
        <v>68</v>
      </c>
      <c r="H421" s="8" t="s">
        <v>53</v>
      </c>
      <c r="I421" s="8" t="s">
        <v>8384</v>
      </c>
      <c r="J421" s="61">
        <v>0</v>
      </c>
      <c r="K421" s="8">
        <v>1</v>
      </c>
      <c r="L421" s="8">
        <v>4</v>
      </c>
      <c r="M421" s="8" t="s">
        <v>66</v>
      </c>
      <c r="N421" s="8" t="s">
        <v>8379</v>
      </c>
      <c r="O421" s="8" t="s">
        <v>8380</v>
      </c>
      <c r="P421" s="48">
        <v>2</v>
      </c>
      <c r="Q421" s="8" t="s">
        <v>60</v>
      </c>
      <c r="R421" s="8">
        <v>4</v>
      </c>
      <c r="S421" s="8">
        <v>0</v>
      </c>
      <c r="T421" s="8" t="b">
        <v>0</v>
      </c>
      <c r="U421" s="8">
        <v>210</v>
      </c>
      <c r="V421" s="8">
        <v>182</v>
      </c>
      <c r="W421" s="8">
        <v>99</v>
      </c>
      <c r="X421" s="8">
        <v>0</v>
      </c>
      <c r="Y421" s="8">
        <v>0</v>
      </c>
      <c r="Z421" s="48">
        <v>-26</v>
      </c>
      <c r="AA421" s="8" t="s">
        <v>73</v>
      </c>
      <c r="AB421" s="8">
        <v>4</v>
      </c>
      <c r="AC421" s="8">
        <v>0</v>
      </c>
      <c r="AD421" s="8"/>
      <c r="AE421" s="8">
        <v>1</v>
      </c>
      <c r="AF421" s="8">
        <v>0</v>
      </c>
      <c r="AG421" s="8">
        <v>210</v>
      </c>
      <c r="AH421" s="9">
        <v>46237</v>
      </c>
      <c r="AI421" s="47">
        <v>46237.5625</v>
      </c>
      <c r="AJ421" s="47">
        <v>46237.563888888886</v>
      </c>
      <c r="AK421" s="47">
        <v>46237.708333333336</v>
      </c>
      <c r="AL421" s="47">
        <v>46237.69027777778</v>
      </c>
      <c r="AO421" s="24" t="s">
        <v>8326</v>
      </c>
      <c r="AP421" s="24" t="s">
        <v>53</v>
      </c>
      <c r="AQ421" s="24" t="s">
        <v>82</v>
      </c>
      <c r="AR421" s="24" t="s">
        <v>92</v>
      </c>
      <c r="AS421" s="24" t="s">
        <v>94</v>
      </c>
      <c r="AT421" s="24" t="s">
        <v>52</v>
      </c>
      <c r="AU421" s="49">
        <v>46204</v>
      </c>
      <c r="AV421" s="24" t="s">
        <v>8378</v>
      </c>
      <c r="AW421" s="24" t="s">
        <v>8384</v>
      </c>
      <c r="AX421" s="24" t="s">
        <v>8380</v>
      </c>
      <c r="AY421" s="24">
        <v>1</v>
      </c>
    </row>
    <row r="422" spans="2:51">
      <c r="B422" s="8" t="s">
        <v>8326</v>
      </c>
      <c r="C422" s="8" t="s">
        <v>49</v>
      </c>
      <c r="D422" s="9">
        <v>46235</v>
      </c>
      <c r="E422" s="8" t="s">
        <v>52</v>
      </c>
      <c r="F422" s="8" t="s">
        <v>64</v>
      </c>
      <c r="G422" s="8" t="s">
        <v>57</v>
      </c>
      <c r="H422" s="8" t="s">
        <v>53</v>
      </c>
      <c r="I422" s="8" t="s">
        <v>8384</v>
      </c>
      <c r="J422" s="61">
        <v>0</v>
      </c>
      <c r="K422" s="8">
        <v>1</v>
      </c>
      <c r="L422" s="8">
        <v>4</v>
      </c>
      <c r="M422" s="8" t="s">
        <v>66</v>
      </c>
      <c r="N422" s="8" t="s">
        <v>8379</v>
      </c>
      <c r="O422" s="8" t="s">
        <v>8380</v>
      </c>
      <c r="P422" s="48">
        <v>4</v>
      </c>
      <c r="Q422" s="8" t="s">
        <v>60</v>
      </c>
      <c r="R422" s="8">
        <v>4</v>
      </c>
      <c r="S422" s="8">
        <v>0</v>
      </c>
      <c r="T422" s="8" t="b">
        <v>0</v>
      </c>
      <c r="U422" s="8">
        <v>270</v>
      </c>
      <c r="V422" s="8">
        <v>244</v>
      </c>
      <c r="W422" s="8">
        <v>155</v>
      </c>
      <c r="X422" s="8">
        <v>0</v>
      </c>
      <c r="Y422" s="8">
        <v>0</v>
      </c>
      <c r="Z422" s="48">
        <v>-22</v>
      </c>
      <c r="AA422" s="8" t="s">
        <v>73</v>
      </c>
      <c r="AB422" s="8">
        <v>4</v>
      </c>
      <c r="AC422" s="8">
        <v>0</v>
      </c>
      <c r="AD422" s="8"/>
      <c r="AE422" s="8">
        <v>1</v>
      </c>
      <c r="AF422" s="8">
        <v>0</v>
      </c>
      <c r="AG422" s="8">
        <v>270</v>
      </c>
      <c r="AH422" s="9">
        <v>46238</v>
      </c>
      <c r="AI422" s="47">
        <v>46238.333333333336</v>
      </c>
      <c r="AJ422" s="47">
        <v>46238.336111111108</v>
      </c>
      <c r="AK422" s="47">
        <v>46238.520833333336</v>
      </c>
      <c r="AL422" s="47">
        <v>46238.505555555559</v>
      </c>
      <c r="AO422" s="24" t="s">
        <v>8326</v>
      </c>
      <c r="AP422" s="24" t="s">
        <v>53</v>
      </c>
      <c r="AQ422" s="24" t="s">
        <v>82</v>
      </c>
      <c r="AR422" s="24" t="s">
        <v>64</v>
      </c>
      <c r="AS422" s="24" t="s">
        <v>62</v>
      </c>
      <c r="AT422" s="24" t="s">
        <v>52</v>
      </c>
      <c r="AU422" s="49">
        <v>46204</v>
      </c>
      <c r="AV422" s="24" t="s">
        <v>8378</v>
      </c>
      <c r="AW422" s="24" t="s">
        <v>8384</v>
      </c>
      <c r="AX422" s="24" t="s">
        <v>8380</v>
      </c>
      <c r="AY422" s="24">
        <v>0</v>
      </c>
    </row>
    <row r="423" spans="2:51">
      <c r="B423" s="8" t="s">
        <v>8326</v>
      </c>
      <c r="C423" s="8" t="s">
        <v>49</v>
      </c>
      <c r="D423" s="9">
        <v>46235</v>
      </c>
      <c r="E423" s="8" t="s">
        <v>52</v>
      </c>
      <c r="F423" s="8" t="s">
        <v>64</v>
      </c>
      <c r="G423" s="8" t="s">
        <v>59</v>
      </c>
      <c r="H423" s="8" t="s">
        <v>53</v>
      </c>
      <c r="I423" s="8" t="s">
        <v>8384</v>
      </c>
      <c r="J423" s="61">
        <v>0</v>
      </c>
      <c r="K423" s="8">
        <v>1</v>
      </c>
      <c r="L423" s="8">
        <v>4</v>
      </c>
      <c r="M423" s="8" t="s">
        <v>66</v>
      </c>
      <c r="N423" s="8" t="s">
        <v>8379</v>
      </c>
      <c r="O423" s="8" t="s">
        <v>8380</v>
      </c>
      <c r="P423" s="48">
        <v>2</v>
      </c>
      <c r="Q423" s="8" t="s">
        <v>60</v>
      </c>
      <c r="R423" s="8">
        <v>4</v>
      </c>
      <c r="S423" s="8">
        <v>0</v>
      </c>
      <c r="T423" s="8" t="b">
        <v>0</v>
      </c>
      <c r="U423" s="8">
        <v>210</v>
      </c>
      <c r="V423" s="8">
        <v>186</v>
      </c>
      <c r="W423" s="8">
        <v>112</v>
      </c>
      <c r="X423" s="8">
        <v>0</v>
      </c>
      <c r="Y423" s="8">
        <v>0</v>
      </c>
      <c r="Z423" s="48">
        <v>-22</v>
      </c>
      <c r="AA423" s="8" t="s">
        <v>73</v>
      </c>
      <c r="AB423" s="8">
        <v>4</v>
      </c>
      <c r="AC423" s="8">
        <v>0</v>
      </c>
      <c r="AD423" s="8"/>
      <c r="AE423" s="8">
        <v>1</v>
      </c>
      <c r="AF423" s="8">
        <v>0</v>
      </c>
      <c r="AG423" s="8">
        <v>210</v>
      </c>
      <c r="AH423" s="9">
        <v>46239</v>
      </c>
      <c r="AI423" s="47">
        <v>46239.354166666664</v>
      </c>
      <c r="AJ423" s="47">
        <v>46239.355555555558</v>
      </c>
      <c r="AK423" s="47">
        <v>46239.5</v>
      </c>
      <c r="AL423" s="47">
        <v>46239.484722222223</v>
      </c>
      <c r="AO423" s="24" t="s">
        <v>8326</v>
      </c>
      <c r="AP423" s="24" t="s">
        <v>53</v>
      </c>
      <c r="AQ423" s="24" t="s">
        <v>82</v>
      </c>
      <c r="AR423" s="24" t="s">
        <v>64</v>
      </c>
      <c r="AS423" s="24" t="s">
        <v>59</v>
      </c>
      <c r="AT423" s="24" t="s">
        <v>52</v>
      </c>
      <c r="AU423" s="49">
        <v>46204</v>
      </c>
      <c r="AV423" s="24" t="s">
        <v>8378</v>
      </c>
      <c r="AW423" s="24" t="s">
        <v>8384</v>
      </c>
      <c r="AX423" s="24" t="s">
        <v>8380</v>
      </c>
      <c r="AY423" s="24">
        <v>0</v>
      </c>
    </row>
    <row r="424" spans="2:51">
      <c r="B424" s="8" t="s">
        <v>8326</v>
      </c>
      <c r="C424" s="8" t="s">
        <v>49</v>
      </c>
      <c r="D424" s="9">
        <v>46235</v>
      </c>
      <c r="E424" s="8" t="s">
        <v>52</v>
      </c>
      <c r="F424" s="8" t="s">
        <v>64</v>
      </c>
      <c r="G424" s="8" t="s">
        <v>59</v>
      </c>
      <c r="H424" s="8" t="s">
        <v>53</v>
      </c>
      <c r="I424" s="8" t="s">
        <v>8384</v>
      </c>
      <c r="J424" s="61">
        <v>0</v>
      </c>
      <c r="K424" s="8">
        <v>1</v>
      </c>
      <c r="L424" s="8">
        <v>4</v>
      </c>
      <c r="M424" s="8" t="s">
        <v>66</v>
      </c>
      <c r="N424" s="8" t="s">
        <v>8379</v>
      </c>
      <c r="O424" s="8" t="s">
        <v>8380</v>
      </c>
      <c r="P424" s="48">
        <v>10</v>
      </c>
      <c r="Q424" s="8" t="s">
        <v>60</v>
      </c>
      <c r="R424" s="8">
        <v>4</v>
      </c>
      <c r="S424" s="8">
        <v>0</v>
      </c>
      <c r="T424" s="8" t="b">
        <v>0</v>
      </c>
      <c r="U424" s="8">
        <v>480</v>
      </c>
      <c r="V424" s="8">
        <v>449</v>
      </c>
      <c r="W424" s="8">
        <v>369</v>
      </c>
      <c r="X424" s="8">
        <v>0</v>
      </c>
      <c r="Y424" s="8">
        <v>0</v>
      </c>
      <c r="Z424" s="48">
        <v>-21</v>
      </c>
      <c r="AA424" s="8" t="s">
        <v>73</v>
      </c>
      <c r="AB424" s="8">
        <v>4</v>
      </c>
      <c r="AC424" s="8">
        <v>0</v>
      </c>
      <c r="AD424" s="8"/>
      <c r="AE424" s="8">
        <v>1</v>
      </c>
      <c r="AF424" s="8">
        <v>0</v>
      </c>
      <c r="AG424" s="8">
        <v>480</v>
      </c>
      <c r="AH424" s="9">
        <v>46243</v>
      </c>
      <c r="AI424" s="47">
        <v>46243.354166666664</v>
      </c>
      <c r="AJ424" s="47">
        <v>46243.361111111109</v>
      </c>
      <c r="AK424" s="47">
        <v>46243.6875</v>
      </c>
      <c r="AL424" s="47">
        <v>46243.67291666667</v>
      </c>
      <c r="AO424" s="24" t="s">
        <v>8326</v>
      </c>
      <c r="AP424" s="24" t="s">
        <v>53</v>
      </c>
      <c r="AQ424" s="24" t="s">
        <v>82</v>
      </c>
      <c r="AR424" s="24" t="s">
        <v>77</v>
      </c>
      <c r="AS424" s="24" t="s">
        <v>79</v>
      </c>
      <c r="AT424" s="24" t="s">
        <v>52</v>
      </c>
      <c r="AU424" s="49">
        <v>46204</v>
      </c>
      <c r="AV424" s="24" t="s">
        <v>8384</v>
      </c>
      <c r="AW424" s="24" t="s">
        <v>8379</v>
      </c>
      <c r="AX424" s="24" t="s">
        <v>8380</v>
      </c>
      <c r="AY424" s="24">
        <v>11</v>
      </c>
    </row>
    <row r="425" spans="2:51">
      <c r="B425" s="8" t="s">
        <v>8326</v>
      </c>
      <c r="C425" s="8" t="s">
        <v>49</v>
      </c>
      <c r="D425" s="9">
        <v>46235</v>
      </c>
      <c r="E425" s="8" t="s">
        <v>52</v>
      </c>
      <c r="F425" s="8" t="s">
        <v>64</v>
      </c>
      <c r="G425" s="8" t="s">
        <v>59</v>
      </c>
      <c r="H425" s="8" t="s">
        <v>53</v>
      </c>
      <c r="I425" s="8" t="s">
        <v>8384</v>
      </c>
      <c r="J425" s="61">
        <v>0</v>
      </c>
      <c r="K425" s="8">
        <v>1</v>
      </c>
      <c r="L425" s="8">
        <v>4</v>
      </c>
      <c r="M425" s="8" t="s">
        <v>66</v>
      </c>
      <c r="N425" s="8" t="s">
        <v>8379</v>
      </c>
      <c r="O425" s="8" t="s">
        <v>8380</v>
      </c>
      <c r="P425" s="48">
        <v>5</v>
      </c>
      <c r="Q425" s="8" t="s">
        <v>60</v>
      </c>
      <c r="R425" s="8">
        <v>4</v>
      </c>
      <c r="S425" s="8">
        <v>0</v>
      </c>
      <c r="T425" s="8" t="b">
        <v>0</v>
      </c>
      <c r="U425" s="8">
        <v>270</v>
      </c>
      <c r="V425" s="8">
        <v>251</v>
      </c>
      <c r="W425" s="8">
        <v>180</v>
      </c>
      <c r="X425" s="8">
        <v>0</v>
      </c>
      <c r="Y425" s="8">
        <v>0</v>
      </c>
      <c r="Z425" s="48">
        <v>-14</v>
      </c>
      <c r="AA425" s="8" t="s">
        <v>73</v>
      </c>
      <c r="AB425" s="8">
        <v>4</v>
      </c>
      <c r="AC425" s="8">
        <v>0</v>
      </c>
      <c r="AD425" s="8"/>
      <c r="AE425" s="8">
        <v>1</v>
      </c>
      <c r="AF425" s="8">
        <v>0</v>
      </c>
      <c r="AG425" s="8">
        <v>270</v>
      </c>
      <c r="AH425" s="9">
        <v>46250</v>
      </c>
      <c r="AI425" s="47">
        <v>46250.354166666664</v>
      </c>
      <c r="AJ425" s="47">
        <v>46250.357638888891</v>
      </c>
      <c r="AK425" s="47">
        <v>46250.541666666664</v>
      </c>
      <c r="AL425" s="47">
        <v>46250.531944444447</v>
      </c>
      <c r="AO425" s="24" t="s">
        <v>8326</v>
      </c>
      <c r="AP425" s="24" t="s">
        <v>53</v>
      </c>
      <c r="AQ425" s="24" t="s">
        <v>82</v>
      </c>
      <c r="AR425" s="24" t="s">
        <v>92</v>
      </c>
      <c r="AS425" s="24" t="s">
        <v>94</v>
      </c>
      <c r="AT425" s="24" t="s">
        <v>52</v>
      </c>
      <c r="AU425" s="49">
        <v>46204</v>
      </c>
      <c r="AV425" s="24" t="s">
        <v>8384</v>
      </c>
      <c r="AW425" s="24" t="s">
        <v>8379</v>
      </c>
      <c r="AX425" s="24" t="s">
        <v>8380</v>
      </c>
      <c r="AY425" s="24">
        <v>16</v>
      </c>
    </row>
    <row r="426" spans="2:51">
      <c r="B426" s="8" t="s">
        <v>8326</v>
      </c>
      <c r="C426" s="8" t="s">
        <v>49</v>
      </c>
      <c r="D426" s="9">
        <v>46235</v>
      </c>
      <c r="E426" s="8" t="s">
        <v>52</v>
      </c>
      <c r="F426" s="8" t="s">
        <v>64</v>
      </c>
      <c r="G426" s="8" t="s">
        <v>59</v>
      </c>
      <c r="H426" s="8" t="s">
        <v>53</v>
      </c>
      <c r="I426" s="8" t="s">
        <v>8384</v>
      </c>
      <c r="J426" s="61">
        <v>0</v>
      </c>
      <c r="K426" s="8">
        <v>1</v>
      </c>
      <c r="L426" s="8">
        <v>4</v>
      </c>
      <c r="M426" s="8" t="s">
        <v>66</v>
      </c>
      <c r="N426" s="8" t="s">
        <v>8379</v>
      </c>
      <c r="O426" s="8" t="s">
        <v>8380</v>
      </c>
      <c r="P426" s="48">
        <v>5</v>
      </c>
      <c r="Q426" s="8" t="s">
        <v>60</v>
      </c>
      <c r="R426" s="8">
        <v>4</v>
      </c>
      <c r="S426" s="8">
        <v>0</v>
      </c>
      <c r="T426" s="8" t="b">
        <v>0</v>
      </c>
      <c r="U426" s="8">
        <v>540</v>
      </c>
      <c r="V426" s="8">
        <v>513</v>
      </c>
      <c r="W426" s="8">
        <v>393</v>
      </c>
      <c r="X426" s="8">
        <v>0</v>
      </c>
      <c r="Y426" s="8">
        <v>0</v>
      </c>
      <c r="Z426" s="48">
        <v>-22</v>
      </c>
      <c r="AA426" s="8" t="s">
        <v>73</v>
      </c>
      <c r="AB426" s="8">
        <v>4</v>
      </c>
      <c r="AC426" s="8">
        <v>0</v>
      </c>
      <c r="AD426" s="8"/>
      <c r="AE426" s="8">
        <v>1</v>
      </c>
      <c r="AF426" s="8">
        <v>0</v>
      </c>
      <c r="AG426" s="8">
        <v>540</v>
      </c>
      <c r="AH426" s="9">
        <v>46252</v>
      </c>
      <c r="AI426" s="47">
        <v>46252.333333333336</v>
      </c>
      <c r="AJ426" s="47">
        <v>46252.336805555555</v>
      </c>
      <c r="AK426" s="47">
        <v>46252.708333333336</v>
      </c>
      <c r="AL426" s="47">
        <v>46252.693055555559</v>
      </c>
      <c r="AO426" s="24" t="s">
        <v>8326</v>
      </c>
      <c r="AP426" s="24" t="s">
        <v>53</v>
      </c>
      <c r="AQ426" s="24" t="s">
        <v>82</v>
      </c>
      <c r="AR426" s="24" t="s">
        <v>64</v>
      </c>
      <c r="AS426" s="24" t="s">
        <v>54</v>
      </c>
      <c r="AT426" s="24" t="s">
        <v>52</v>
      </c>
      <c r="AU426" s="49">
        <v>46204</v>
      </c>
      <c r="AV426" s="24" t="s">
        <v>8384</v>
      </c>
      <c r="AW426" s="24" t="s">
        <v>8379</v>
      </c>
      <c r="AX426" s="24" t="s">
        <v>8380</v>
      </c>
      <c r="AY426" s="24">
        <v>13</v>
      </c>
    </row>
    <row r="427" spans="2:51">
      <c r="B427" s="8" t="s">
        <v>8326</v>
      </c>
      <c r="C427" s="8" t="s">
        <v>49</v>
      </c>
      <c r="D427" s="9">
        <v>46235</v>
      </c>
      <c r="E427" s="8" t="s">
        <v>52</v>
      </c>
      <c r="F427" s="8" t="s">
        <v>64</v>
      </c>
      <c r="G427" s="8" t="s">
        <v>54</v>
      </c>
      <c r="H427" s="8" t="s">
        <v>53</v>
      </c>
      <c r="I427" s="8" t="s">
        <v>8384</v>
      </c>
      <c r="J427" s="61">
        <v>0</v>
      </c>
      <c r="K427" s="8">
        <v>1</v>
      </c>
      <c r="L427" s="8">
        <v>4</v>
      </c>
      <c r="M427" s="8" t="s">
        <v>66</v>
      </c>
      <c r="N427" s="8" t="s">
        <v>8379</v>
      </c>
      <c r="O427" s="8" t="s">
        <v>8380</v>
      </c>
      <c r="P427" s="48">
        <v>3</v>
      </c>
      <c r="Q427" s="8" t="s">
        <v>60</v>
      </c>
      <c r="R427" s="8">
        <v>4</v>
      </c>
      <c r="S427" s="8">
        <v>0</v>
      </c>
      <c r="T427" s="8" t="b">
        <v>0</v>
      </c>
      <c r="U427" s="8">
        <v>480</v>
      </c>
      <c r="V427" s="8">
        <v>435</v>
      </c>
      <c r="W427" s="8">
        <v>300</v>
      </c>
      <c r="X427" s="8">
        <v>0</v>
      </c>
      <c r="Y427" s="8">
        <v>0</v>
      </c>
      <c r="Z427" s="48">
        <v>-42</v>
      </c>
      <c r="AA427" s="8" t="s">
        <v>73</v>
      </c>
      <c r="AB427" s="8">
        <v>4</v>
      </c>
      <c r="AC427" s="8">
        <v>0</v>
      </c>
      <c r="AD427" s="8"/>
      <c r="AE427" s="8">
        <v>1</v>
      </c>
      <c r="AF427" s="8">
        <v>0</v>
      </c>
      <c r="AG427" s="8">
        <v>480</v>
      </c>
      <c r="AH427" s="9">
        <v>46253</v>
      </c>
      <c r="AI427" s="47">
        <v>46253.333333333336</v>
      </c>
      <c r="AJ427" s="47">
        <v>46253.335416666669</v>
      </c>
      <c r="AK427" s="47">
        <v>46253.666666666664</v>
      </c>
      <c r="AL427" s="47">
        <v>46253.637499999997</v>
      </c>
      <c r="AO427" s="24" t="s">
        <v>8326</v>
      </c>
      <c r="AP427" s="24" t="s">
        <v>53</v>
      </c>
      <c r="AQ427" s="24" t="s">
        <v>82</v>
      </c>
      <c r="AR427" s="24" t="s">
        <v>64</v>
      </c>
      <c r="AS427" s="24" t="s">
        <v>67</v>
      </c>
      <c r="AT427" s="24" t="s">
        <v>52</v>
      </c>
      <c r="AU427" s="49">
        <v>46204</v>
      </c>
      <c r="AV427" s="24" t="s">
        <v>8384</v>
      </c>
      <c r="AW427" s="24" t="s">
        <v>8379</v>
      </c>
      <c r="AX427" s="24" t="s">
        <v>8380</v>
      </c>
      <c r="AY427" s="24">
        <v>10</v>
      </c>
    </row>
    <row r="428" spans="2:51">
      <c r="B428" s="8" t="s">
        <v>8326</v>
      </c>
      <c r="C428" s="8" t="s">
        <v>49</v>
      </c>
      <c r="D428" s="9">
        <v>46235</v>
      </c>
      <c r="E428" s="8" t="s">
        <v>52</v>
      </c>
      <c r="F428" s="8" t="s">
        <v>64</v>
      </c>
      <c r="G428" s="8" t="s">
        <v>57</v>
      </c>
      <c r="H428" s="8" t="s">
        <v>53</v>
      </c>
      <c r="I428" s="8" t="s">
        <v>8384</v>
      </c>
      <c r="J428" s="61">
        <v>0</v>
      </c>
      <c r="K428" s="8">
        <v>1</v>
      </c>
      <c r="L428" s="8">
        <v>4</v>
      </c>
      <c r="M428" s="8" t="s">
        <v>66</v>
      </c>
      <c r="N428" s="8" t="s">
        <v>8379</v>
      </c>
      <c r="O428" s="8" t="s">
        <v>8380</v>
      </c>
      <c r="P428" s="48">
        <v>7</v>
      </c>
      <c r="Q428" s="8" t="s">
        <v>60</v>
      </c>
      <c r="R428" s="8">
        <v>4</v>
      </c>
      <c r="S428" s="8">
        <v>0</v>
      </c>
      <c r="T428" s="8" t="b">
        <v>0</v>
      </c>
      <c r="U428" s="8">
        <v>480</v>
      </c>
      <c r="V428" s="8">
        <v>454</v>
      </c>
      <c r="W428" s="8">
        <v>335</v>
      </c>
      <c r="X428" s="8">
        <v>0</v>
      </c>
      <c r="Y428" s="8">
        <v>0</v>
      </c>
      <c r="Z428" s="48">
        <v>-19</v>
      </c>
      <c r="AA428" s="8" t="s">
        <v>73</v>
      </c>
      <c r="AB428" s="8">
        <v>4</v>
      </c>
      <c r="AC428" s="8">
        <v>0</v>
      </c>
      <c r="AD428" s="8"/>
      <c r="AE428" s="8">
        <v>1</v>
      </c>
      <c r="AF428" s="8">
        <v>0</v>
      </c>
      <c r="AG428" s="8">
        <v>480</v>
      </c>
      <c r="AH428" s="9">
        <v>46254</v>
      </c>
      <c r="AI428" s="47">
        <v>46254.333333333336</v>
      </c>
      <c r="AJ428" s="47">
        <v>46254.338194444441</v>
      </c>
      <c r="AK428" s="47">
        <v>46254.666666666664</v>
      </c>
      <c r="AL428" s="47">
        <v>46254.65347222222</v>
      </c>
      <c r="AO428" s="24" t="s">
        <v>8326</v>
      </c>
      <c r="AP428" s="24" t="s">
        <v>53</v>
      </c>
      <c r="AQ428" s="24" t="s">
        <v>82</v>
      </c>
      <c r="AR428" s="24" t="s">
        <v>64</v>
      </c>
      <c r="AS428" s="24" t="s">
        <v>62</v>
      </c>
      <c r="AT428" s="24" t="s">
        <v>52</v>
      </c>
      <c r="AU428" s="49">
        <v>46204</v>
      </c>
      <c r="AV428" s="24" t="s">
        <v>8384</v>
      </c>
      <c r="AW428" s="24" t="s">
        <v>8379</v>
      </c>
      <c r="AX428" s="24" t="s">
        <v>8380</v>
      </c>
      <c r="AY428" s="24">
        <v>13</v>
      </c>
    </row>
    <row r="429" spans="2:51">
      <c r="B429" s="8" t="s">
        <v>8326</v>
      </c>
      <c r="C429" s="8" t="s">
        <v>49</v>
      </c>
      <c r="D429" s="9">
        <v>46235</v>
      </c>
      <c r="E429" s="8" t="s">
        <v>52</v>
      </c>
      <c r="F429" s="8" t="s">
        <v>64</v>
      </c>
      <c r="G429" s="8" t="s">
        <v>54</v>
      </c>
      <c r="H429" s="8" t="s">
        <v>53</v>
      </c>
      <c r="I429" s="8" t="s">
        <v>8384</v>
      </c>
      <c r="J429" s="61">
        <v>0</v>
      </c>
      <c r="K429" s="8">
        <v>1</v>
      </c>
      <c r="L429" s="8">
        <v>4</v>
      </c>
      <c r="M429" s="8" t="s">
        <v>66</v>
      </c>
      <c r="N429" s="8" t="s">
        <v>8379</v>
      </c>
      <c r="O429" s="8" t="s">
        <v>8380</v>
      </c>
      <c r="P429" s="48">
        <v>5</v>
      </c>
      <c r="Q429" s="8" t="s">
        <v>60</v>
      </c>
      <c r="R429" s="8">
        <v>4</v>
      </c>
      <c r="S429" s="8">
        <v>0</v>
      </c>
      <c r="T429" s="8" t="b">
        <v>0</v>
      </c>
      <c r="U429" s="8">
        <v>420</v>
      </c>
      <c r="V429" s="8">
        <v>392</v>
      </c>
      <c r="W429" s="8">
        <v>289</v>
      </c>
      <c r="X429" s="8">
        <v>0</v>
      </c>
      <c r="Y429" s="8">
        <v>0</v>
      </c>
      <c r="Z429" s="48">
        <v>-23</v>
      </c>
      <c r="AA429" s="8" t="s">
        <v>73</v>
      </c>
      <c r="AB429" s="8">
        <v>4</v>
      </c>
      <c r="AC429" s="8">
        <v>0</v>
      </c>
      <c r="AD429" s="8"/>
      <c r="AE429" s="8">
        <v>1</v>
      </c>
      <c r="AF429" s="8">
        <v>0</v>
      </c>
      <c r="AG429" s="8">
        <v>420</v>
      </c>
      <c r="AH429" s="9">
        <v>46257</v>
      </c>
      <c r="AI429" s="47">
        <v>46257.375</v>
      </c>
      <c r="AJ429" s="47">
        <v>46257.378472222219</v>
      </c>
      <c r="AK429" s="47">
        <v>46257.666666666664</v>
      </c>
      <c r="AL429" s="47">
        <v>46257.650694444441</v>
      </c>
      <c r="AO429" s="24" t="s">
        <v>8326</v>
      </c>
      <c r="AP429" s="24" t="s">
        <v>53</v>
      </c>
      <c r="AQ429" s="24" t="s">
        <v>82</v>
      </c>
      <c r="AR429" s="24" t="s">
        <v>64</v>
      </c>
      <c r="AS429" s="24" t="s">
        <v>68</v>
      </c>
      <c r="AT429" s="24" t="s">
        <v>52</v>
      </c>
      <c r="AU429" s="49">
        <v>46204</v>
      </c>
      <c r="AV429" s="24" t="s">
        <v>8384</v>
      </c>
      <c r="AW429" s="24" t="s">
        <v>8379</v>
      </c>
      <c r="AX429" s="24" t="s">
        <v>8380</v>
      </c>
      <c r="AY429" s="24">
        <v>15</v>
      </c>
    </row>
    <row r="430" spans="2:51">
      <c r="B430" s="8" t="s">
        <v>8326</v>
      </c>
      <c r="C430" s="8" t="s">
        <v>49</v>
      </c>
      <c r="D430" s="9">
        <v>46235</v>
      </c>
      <c r="E430" s="8" t="s">
        <v>52</v>
      </c>
      <c r="F430" s="8" t="s">
        <v>64</v>
      </c>
      <c r="G430" s="8" t="s">
        <v>67</v>
      </c>
      <c r="H430" s="8" t="s">
        <v>53</v>
      </c>
      <c r="I430" s="8" t="s">
        <v>8384</v>
      </c>
      <c r="J430" s="61">
        <v>0</v>
      </c>
      <c r="K430" s="8">
        <v>1</v>
      </c>
      <c r="L430" s="8">
        <v>4</v>
      </c>
      <c r="M430" s="8" t="s">
        <v>66</v>
      </c>
      <c r="N430" s="8" t="s">
        <v>8379</v>
      </c>
      <c r="O430" s="8" t="s">
        <v>8380</v>
      </c>
      <c r="P430" s="48">
        <v>5</v>
      </c>
      <c r="Q430" s="8" t="s">
        <v>60</v>
      </c>
      <c r="R430" s="8">
        <v>4</v>
      </c>
      <c r="S430" s="8">
        <v>0</v>
      </c>
      <c r="T430" s="8" t="b">
        <v>0</v>
      </c>
      <c r="U430" s="8">
        <v>270</v>
      </c>
      <c r="V430" s="8">
        <v>245</v>
      </c>
      <c r="W430" s="8">
        <v>164</v>
      </c>
      <c r="X430" s="8">
        <v>0</v>
      </c>
      <c r="Y430" s="8">
        <v>0</v>
      </c>
      <c r="Z430" s="48">
        <v>-20</v>
      </c>
      <c r="AA430" s="8" t="s">
        <v>73</v>
      </c>
      <c r="AB430" s="8">
        <v>4</v>
      </c>
      <c r="AC430" s="8">
        <v>0</v>
      </c>
      <c r="AD430" s="8"/>
      <c r="AE430" s="8">
        <v>1</v>
      </c>
      <c r="AF430" s="8">
        <v>0</v>
      </c>
      <c r="AG430" s="8">
        <v>270</v>
      </c>
      <c r="AH430" s="9">
        <v>46258</v>
      </c>
      <c r="AI430" s="47">
        <v>46258.375</v>
      </c>
      <c r="AJ430" s="47">
        <v>46258.378472222219</v>
      </c>
      <c r="AK430" s="47">
        <v>46258.5625</v>
      </c>
      <c r="AL430" s="47">
        <v>46258.548611111109</v>
      </c>
      <c r="AO430" s="24" t="s">
        <v>8326</v>
      </c>
      <c r="AP430" s="24" t="s">
        <v>53</v>
      </c>
      <c r="AQ430" s="24" t="s">
        <v>82</v>
      </c>
      <c r="AR430" s="24" t="s">
        <v>64</v>
      </c>
      <c r="AS430" s="24" t="s">
        <v>57</v>
      </c>
      <c r="AT430" s="24" t="s">
        <v>52</v>
      </c>
      <c r="AU430" s="49">
        <v>46204</v>
      </c>
      <c r="AV430" s="24" t="s">
        <v>8384</v>
      </c>
      <c r="AW430" s="24" t="s">
        <v>8379</v>
      </c>
      <c r="AX430" s="24" t="s">
        <v>8380</v>
      </c>
      <c r="AY430" s="24">
        <v>12</v>
      </c>
    </row>
    <row r="431" spans="2:51">
      <c r="B431" s="8" t="s">
        <v>8326</v>
      </c>
      <c r="C431" s="8" t="s">
        <v>49</v>
      </c>
      <c r="D431" s="9">
        <v>46235</v>
      </c>
      <c r="E431" s="8" t="s">
        <v>52</v>
      </c>
      <c r="F431" s="8" t="s">
        <v>64</v>
      </c>
      <c r="G431" s="8" t="s">
        <v>54</v>
      </c>
      <c r="H431" s="8" t="s">
        <v>53</v>
      </c>
      <c r="I431" s="8" t="s">
        <v>8384</v>
      </c>
      <c r="J431" s="61">
        <v>0</v>
      </c>
      <c r="K431" s="8">
        <v>1</v>
      </c>
      <c r="L431" s="8">
        <v>4</v>
      </c>
      <c r="M431" s="8" t="s">
        <v>66</v>
      </c>
      <c r="N431" s="8" t="s">
        <v>8379</v>
      </c>
      <c r="O431" s="8" t="s">
        <v>8380</v>
      </c>
      <c r="P431" s="48">
        <v>7</v>
      </c>
      <c r="Q431" s="8" t="s">
        <v>60</v>
      </c>
      <c r="R431" s="8">
        <v>4</v>
      </c>
      <c r="S431" s="8">
        <v>0</v>
      </c>
      <c r="T431" s="8" t="b">
        <v>0</v>
      </c>
      <c r="U431" s="8">
        <v>420</v>
      </c>
      <c r="V431" s="8">
        <v>369</v>
      </c>
      <c r="W431" s="8">
        <v>248</v>
      </c>
      <c r="X431" s="8">
        <v>0</v>
      </c>
      <c r="Y431" s="8">
        <v>0</v>
      </c>
      <c r="Z431" s="48">
        <v>-44</v>
      </c>
      <c r="AA431" s="8" t="s">
        <v>73</v>
      </c>
      <c r="AB431" s="8">
        <v>4</v>
      </c>
      <c r="AC431" s="8">
        <v>0</v>
      </c>
      <c r="AD431" s="8"/>
      <c r="AE431" s="8">
        <v>1</v>
      </c>
      <c r="AF431" s="8">
        <v>0</v>
      </c>
      <c r="AG431" s="8">
        <v>420</v>
      </c>
      <c r="AH431" s="9">
        <v>46260</v>
      </c>
      <c r="AI431" s="47">
        <v>46260.354166666664</v>
      </c>
      <c r="AJ431" s="47">
        <v>46260.359027777777</v>
      </c>
      <c r="AK431" s="47">
        <v>46260.645833333336</v>
      </c>
      <c r="AL431" s="47">
        <v>46260.615277777775</v>
      </c>
      <c r="AO431" s="24" t="s">
        <v>8326</v>
      </c>
      <c r="AP431" s="24" t="s">
        <v>53</v>
      </c>
      <c r="AQ431" s="24" t="s">
        <v>82</v>
      </c>
      <c r="AR431" s="24" t="s">
        <v>64</v>
      </c>
      <c r="AS431" s="24" t="s">
        <v>59</v>
      </c>
      <c r="AT431" s="24" t="s">
        <v>52</v>
      </c>
      <c r="AU431" s="49">
        <v>46204</v>
      </c>
      <c r="AV431" s="24" t="s">
        <v>8384</v>
      </c>
      <c r="AW431" s="24" t="s">
        <v>8379</v>
      </c>
      <c r="AX431" s="24" t="s">
        <v>8380</v>
      </c>
      <c r="AY431" s="24">
        <v>10</v>
      </c>
    </row>
    <row r="432" spans="2:51">
      <c r="B432" s="8" t="s">
        <v>8326</v>
      </c>
      <c r="C432" s="8" t="s">
        <v>49</v>
      </c>
      <c r="D432" s="9">
        <v>46235</v>
      </c>
      <c r="E432" s="8" t="s">
        <v>52</v>
      </c>
      <c r="F432" s="8" t="s">
        <v>64</v>
      </c>
      <c r="G432" s="8" t="s">
        <v>57</v>
      </c>
      <c r="H432" s="8" t="s">
        <v>53</v>
      </c>
      <c r="I432" s="8" t="s">
        <v>8384</v>
      </c>
      <c r="J432" s="61">
        <v>0</v>
      </c>
      <c r="K432" s="8">
        <v>1</v>
      </c>
      <c r="L432" s="8">
        <v>4</v>
      </c>
      <c r="M432" s="8" t="s">
        <v>66</v>
      </c>
      <c r="N432" s="8" t="s">
        <v>8379</v>
      </c>
      <c r="O432" s="8" t="s">
        <v>8380</v>
      </c>
      <c r="P432" s="48">
        <v>9</v>
      </c>
      <c r="Q432" s="8" t="s">
        <v>60</v>
      </c>
      <c r="R432" s="8">
        <v>4</v>
      </c>
      <c r="S432" s="8">
        <v>0</v>
      </c>
      <c r="T432" s="8" t="b">
        <v>0</v>
      </c>
      <c r="U432" s="8">
        <v>300</v>
      </c>
      <c r="V432" s="8">
        <v>270</v>
      </c>
      <c r="W432" s="8">
        <v>186</v>
      </c>
      <c r="X432" s="8">
        <v>0</v>
      </c>
      <c r="Y432" s="8">
        <v>0</v>
      </c>
      <c r="Z432" s="48">
        <v>-21</v>
      </c>
      <c r="AA432" s="8" t="s">
        <v>73</v>
      </c>
      <c r="AB432" s="8">
        <v>4</v>
      </c>
      <c r="AC432" s="8">
        <v>0</v>
      </c>
      <c r="AD432" s="8"/>
      <c r="AE432" s="8">
        <v>1</v>
      </c>
      <c r="AF432" s="8">
        <v>0</v>
      </c>
      <c r="AG432" s="8">
        <v>300</v>
      </c>
      <c r="AH432" s="9">
        <v>46261</v>
      </c>
      <c r="AI432" s="47">
        <v>46261.5625</v>
      </c>
      <c r="AJ432" s="47">
        <v>46261.568749999999</v>
      </c>
      <c r="AK432" s="47">
        <v>46261.770833333336</v>
      </c>
      <c r="AL432" s="47">
        <v>46261.756249999999</v>
      </c>
      <c r="AO432" s="24" t="s">
        <v>8326</v>
      </c>
      <c r="AP432" s="24" t="s">
        <v>53</v>
      </c>
      <c r="AQ432" s="24" t="s">
        <v>82</v>
      </c>
      <c r="AR432" s="24" t="s">
        <v>64</v>
      </c>
      <c r="AS432" s="24" t="s">
        <v>67</v>
      </c>
      <c r="AT432" s="24" t="s">
        <v>52</v>
      </c>
      <c r="AU432" s="49">
        <v>46204</v>
      </c>
      <c r="AV432" s="24" t="s">
        <v>8384</v>
      </c>
      <c r="AW432" s="24" t="s">
        <v>8383</v>
      </c>
      <c r="AX432" s="24" t="s">
        <v>8380</v>
      </c>
      <c r="AY432" s="24">
        <v>0</v>
      </c>
    </row>
    <row r="433" spans="2:51">
      <c r="B433" s="8" t="s">
        <v>8326</v>
      </c>
      <c r="C433" s="8" t="s">
        <v>49</v>
      </c>
      <c r="D433" s="9">
        <v>46235</v>
      </c>
      <c r="E433" s="8" t="s">
        <v>52</v>
      </c>
      <c r="F433" s="8" t="s">
        <v>64</v>
      </c>
      <c r="G433" s="8" t="s">
        <v>68</v>
      </c>
      <c r="H433" s="8" t="s">
        <v>53</v>
      </c>
      <c r="I433" s="8" t="s">
        <v>8384</v>
      </c>
      <c r="J433" s="61">
        <v>0</v>
      </c>
      <c r="K433" s="8">
        <v>1</v>
      </c>
      <c r="L433" s="8">
        <v>4</v>
      </c>
      <c r="M433" s="8" t="s">
        <v>66</v>
      </c>
      <c r="N433" s="8" t="s">
        <v>8379</v>
      </c>
      <c r="O433" s="8" t="s">
        <v>8380</v>
      </c>
      <c r="P433" s="48">
        <v>10</v>
      </c>
      <c r="Q433" s="8" t="s">
        <v>60</v>
      </c>
      <c r="R433" s="8">
        <v>4</v>
      </c>
      <c r="S433" s="8">
        <v>0</v>
      </c>
      <c r="T433" s="8" t="b">
        <v>0</v>
      </c>
      <c r="U433" s="8">
        <v>360</v>
      </c>
      <c r="V433" s="8">
        <v>318</v>
      </c>
      <c r="W433" s="8">
        <v>222</v>
      </c>
      <c r="X433" s="8">
        <v>0</v>
      </c>
      <c r="Y433" s="8">
        <v>0</v>
      </c>
      <c r="Z433" s="48">
        <v>-32</v>
      </c>
      <c r="AA433" s="8" t="s">
        <v>73</v>
      </c>
      <c r="AB433" s="8">
        <v>4</v>
      </c>
      <c r="AC433" s="8">
        <v>0</v>
      </c>
      <c r="AD433" s="8"/>
      <c r="AE433" s="8">
        <v>1</v>
      </c>
      <c r="AF433" s="8">
        <v>0</v>
      </c>
      <c r="AG433" s="8">
        <v>360</v>
      </c>
      <c r="AH433" s="9">
        <v>46263</v>
      </c>
      <c r="AI433" s="47">
        <v>46263.3125</v>
      </c>
      <c r="AJ433" s="47">
        <v>46263.319444444445</v>
      </c>
      <c r="AK433" s="47">
        <v>46263.5625</v>
      </c>
      <c r="AL433" s="47">
        <v>46263.540277777778</v>
      </c>
      <c r="AO433" s="24" t="s">
        <v>8326</v>
      </c>
      <c r="AP433" s="24" t="s">
        <v>53</v>
      </c>
      <c r="AQ433" s="24" t="s">
        <v>82</v>
      </c>
      <c r="AR433" s="24" t="s">
        <v>64</v>
      </c>
      <c r="AS433" s="24" t="s">
        <v>62</v>
      </c>
      <c r="AT433" s="24" t="s">
        <v>52</v>
      </c>
      <c r="AU433" s="49">
        <v>46204</v>
      </c>
      <c r="AV433" s="24" t="s">
        <v>8384</v>
      </c>
      <c r="AW433" s="24" t="s">
        <v>8383</v>
      </c>
      <c r="AX433" s="24" t="s">
        <v>8380</v>
      </c>
      <c r="AY433" s="24">
        <v>0</v>
      </c>
    </row>
    <row r="434" spans="2:51">
      <c r="B434" s="8" t="s">
        <v>8326</v>
      </c>
      <c r="C434" s="8" t="s">
        <v>49</v>
      </c>
      <c r="D434" s="9">
        <v>46235</v>
      </c>
      <c r="E434" s="8" t="s">
        <v>52</v>
      </c>
      <c r="F434" s="8" t="s">
        <v>64</v>
      </c>
      <c r="G434" s="8" t="s">
        <v>62</v>
      </c>
      <c r="H434" s="8" t="s">
        <v>53</v>
      </c>
      <c r="I434" s="8" t="s">
        <v>8384</v>
      </c>
      <c r="J434" s="61">
        <v>0</v>
      </c>
      <c r="K434" s="8">
        <v>1</v>
      </c>
      <c r="L434" s="8">
        <v>4</v>
      </c>
      <c r="M434" s="8" t="s">
        <v>66</v>
      </c>
      <c r="N434" s="8" t="s">
        <v>8379</v>
      </c>
      <c r="O434" s="8" t="s">
        <v>8380</v>
      </c>
      <c r="P434" s="48">
        <v>3</v>
      </c>
      <c r="Q434" s="8" t="s">
        <v>60</v>
      </c>
      <c r="R434" s="8">
        <v>4</v>
      </c>
      <c r="S434" s="8">
        <v>0</v>
      </c>
      <c r="T434" s="8" t="b">
        <v>0</v>
      </c>
      <c r="U434" s="8">
        <v>540</v>
      </c>
      <c r="V434" s="8">
        <v>489</v>
      </c>
      <c r="W434" s="8">
        <v>332</v>
      </c>
      <c r="X434" s="8">
        <v>0</v>
      </c>
      <c r="Y434" s="8">
        <v>0</v>
      </c>
      <c r="Z434" s="48">
        <v>-48</v>
      </c>
      <c r="AA434" s="8" t="s">
        <v>73</v>
      </c>
      <c r="AB434" s="8">
        <v>4</v>
      </c>
      <c r="AC434" s="8">
        <v>0</v>
      </c>
      <c r="AD434" s="8"/>
      <c r="AE434" s="8">
        <v>1</v>
      </c>
      <c r="AF434" s="8">
        <v>0</v>
      </c>
      <c r="AG434" s="8">
        <v>540</v>
      </c>
      <c r="AH434" s="9">
        <v>46264</v>
      </c>
      <c r="AI434" s="47">
        <v>46264.3125</v>
      </c>
      <c r="AJ434" s="47">
        <v>46264.314583333333</v>
      </c>
      <c r="AK434" s="47">
        <v>46264.6875</v>
      </c>
      <c r="AL434" s="47">
        <v>46264.654166666667</v>
      </c>
      <c r="AO434" s="24" t="s">
        <v>8326</v>
      </c>
      <c r="AP434" s="24" t="s">
        <v>53</v>
      </c>
      <c r="AQ434" s="24" t="s">
        <v>82</v>
      </c>
      <c r="AR434" s="24" t="s">
        <v>77</v>
      </c>
      <c r="AS434" s="24" t="s">
        <v>79</v>
      </c>
      <c r="AT434" s="24" t="s">
        <v>52</v>
      </c>
      <c r="AU434" s="49">
        <v>46204</v>
      </c>
      <c r="AV434" s="24" t="s">
        <v>8384</v>
      </c>
      <c r="AW434" s="24" t="s">
        <v>8383</v>
      </c>
      <c r="AX434" s="24" t="s">
        <v>8380</v>
      </c>
      <c r="AY434" s="24">
        <v>0</v>
      </c>
    </row>
    <row r="435" spans="2:51">
      <c r="B435" s="8" t="s">
        <v>8326</v>
      </c>
      <c r="C435" s="8" t="s">
        <v>49</v>
      </c>
      <c r="D435" s="9">
        <v>46235</v>
      </c>
      <c r="E435" s="8" t="s">
        <v>52</v>
      </c>
      <c r="F435" s="8" t="s">
        <v>64</v>
      </c>
      <c r="G435" s="8" t="s">
        <v>54</v>
      </c>
      <c r="H435" s="8" t="s">
        <v>53</v>
      </c>
      <c r="I435" s="8" t="s">
        <v>8378</v>
      </c>
      <c r="J435" s="61">
        <v>0</v>
      </c>
      <c r="K435" s="8">
        <v>1</v>
      </c>
      <c r="L435" s="8">
        <v>4</v>
      </c>
      <c r="M435" s="8" t="s">
        <v>66</v>
      </c>
      <c r="N435" s="8" t="s">
        <v>8379</v>
      </c>
      <c r="O435" s="8" t="s">
        <v>8380</v>
      </c>
      <c r="P435" s="48">
        <v>12</v>
      </c>
      <c r="Q435" s="8" t="s">
        <v>60</v>
      </c>
      <c r="R435" s="8">
        <v>4</v>
      </c>
      <c r="S435" s="8">
        <v>0</v>
      </c>
      <c r="T435" s="8" t="b">
        <v>0</v>
      </c>
      <c r="U435" s="8">
        <v>270</v>
      </c>
      <c r="V435" s="8">
        <v>237</v>
      </c>
      <c r="W435" s="8">
        <v>165</v>
      </c>
      <c r="X435" s="8">
        <v>0</v>
      </c>
      <c r="Y435" s="8">
        <v>0</v>
      </c>
      <c r="Z435" s="48">
        <v>-21</v>
      </c>
      <c r="AA435" s="8" t="s">
        <v>73</v>
      </c>
      <c r="AB435" s="8">
        <v>4</v>
      </c>
      <c r="AC435" s="8">
        <v>0</v>
      </c>
      <c r="AD435" s="8"/>
      <c r="AE435" s="8">
        <v>1</v>
      </c>
      <c r="AF435" s="8">
        <v>0</v>
      </c>
      <c r="AG435" s="8">
        <v>270</v>
      </c>
      <c r="AH435" s="9">
        <v>46265</v>
      </c>
      <c r="AI435" s="47">
        <v>46265.375</v>
      </c>
      <c r="AJ435" s="47">
        <v>46265.383333333331</v>
      </c>
      <c r="AK435" s="47">
        <v>46265.5625</v>
      </c>
      <c r="AL435" s="47">
        <v>46265.54791666667</v>
      </c>
      <c r="AO435" s="24" t="s">
        <v>8326</v>
      </c>
      <c r="AP435" s="24" t="s">
        <v>53</v>
      </c>
      <c r="AQ435" s="24" t="s">
        <v>82</v>
      </c>
      <c r="AR435" s="24" t="s">
        <v>64</v>
      </c>
      <c r="AS435" s="24" t="s">
        <v>59</v>
      </c>
      <c r="AT435" s="24" t="s">
        <v>52</v>
      </c>
      <c r="AU435" s="49">
        <v>46204</v>
      </c>
      <c r="AV435" s="24" t="s">
        <v>8384</v>
      </c>
      <c r="AW435" s="24" t="s">
        <v>8383</v>
      </c>
      <c r="AX435" s="24" t="s">
        <v>8380</v>
      </c>
      <c r="AY435" s="24">
        <v>0</v>
      </c>
    </row>
    <row r="436" spans="2:51">
      <c r="B436" s="8" t="s">
        <v>8326</v>
      </c>
      <c r="C436" s="8" t="s">
        <v>49</v>
      </c>
      <c r="D436" s="9">
        <v>46235</v>
      </c>
      <c r="E436" s="8" t="s">
        <v>52</v>
      </c>
      <c r="F436" s="8" t="s">
        <v>64</v>
      </c>
      <c r="G436" s="8" t="s">
        <v>54</v>
      </c>
      <c r="H436" s="8" t="s">
        <v>53</v>
      </c>
      <c r="I436" s="8" t="s">
        <v>8384</v>
      </c>
      <c r="J436" s="61">
        <v>0</v>
      </c>
      <c r="K436" s="8">
        <v>1</v>
      </c>
      <c r="L436" s="8">
        <v>4</v>
      </c>
      <c r="M436" s="8" t="s">
        <v>66</v>
      </c>
      <c r="N436" s="8" t="s">
        <v>8379</v>
      </c>
      <c r="O436" s="8" t="s">
        <v>8380</v>
      </c>
      <c r="P436" s="48">
        <v>6</v>
      </c>
      <c r="Q436" s="8" t="s">
        <v>60</v>
      </c>
      <c r="R436" s="8">
        <v>4</v>
      </c>
      <c r="S436" s="8">
        <v>0</v>
      </c>
      <c r="T436" s="8" t="b">
        <v>0</v>
      </c>
      <c r="U436" s="8">
        <v>240</v>
      </c>
      <c r="V436" s="8">
        <v>214</v>
      </c>
      <c r="W436" s="8">
        <v>133</v>
      </c>
      <c r="X436" s="8">
        <v>0</v>
      </c>
      <c r="Y436" s="8">
        <v>0</v>
      </c>
      <c r="Z436" s="48">
        <v>-20</v>
      </c>
      <c r="AA436" s="8" t="s">
        <v>74</v>
      </c>
      <c r="AB436" s="8">
        <v>4</v>
      </c>
      <c r="AC436" s="8">
        <v>0</v>
      </c>
      <c r="AD436" s="8"/>
      <c r="AE436" s="8">
        <v>1</v>
      </c>
      <c r="AF436" s="8">
        <v>0</v>
      </c>
      <c r="AG436" s="8">
        <v>240</v>
      </c>
      <c r="AH436" s="9">
        <v>46237</v>
      </c>
      <c r="AI436" s="47">
        <v>46237.375</v>
      </c>
      <c r="AJ436" s="47">
        <v>46237.379166666666</v>
      </c>
      <c r="AK436" s="47">
        <v>46237.541666666664</v>
      </c>
      <c r="AL436" s="47">
        <v>46237.527777777781</v>
      </c>
      <c r="AO436" s="24" t="s">
        <v>8326</v>
      </c>
      <c r="AP436" s="24" t="s">
        <v>53</v>
      </c>
      <c r="AQ436" s="24" t="s">
        <v>82</v>
      </c>
      <c r="AR436" s="24" t="s">
        <v>64</v>
      </c>
      <c r="AS436" s="24" t="s">
        <v>68</v>
      </c>
      <c r="AT436" s="24" t="s">
        <v>52</v>
      </c>
      <c r="AU436" s="49">
        <v>46204</v>
      </c>
      <c r="AV436" s="24" t="s">
        <v>8384</v>
      </c>
      <c r="AW436" s="24" t="s">
        <v>8383</v>
      </c>
      <c r="AX436" s="24" t="s">
        <v>8380</v>
      </c>
      <c r="AY436" s="24">
        <v>0</v>
      </c>
    </row>
    <row r="437" spans="2:51">
      <c r="B437" s="8" t="s">
        <v>8326</v>
      </c>
      <c r="C437" s="8" t="s">
        <v>49</v>
      </c>
      <c r="D437" s="9">
        <v>46235</v>
      </c>
      <c r="E437" s="8" t="s">
        <v>52</v>
      </c>
      <c r="F437" s="8" t="s">
        <v>64</v>
      </c>
      <c r="G437" s="8" t="s">
        <v>57</v>
      </c>
      <c r="H437" s="8" t="s">
        <v>53</v>
      </c>
      <c r="I437" s="8" t="s">
        <v>8384</v>
      </c>
      <c r="J437" s="61">
        <v>0</v>
      </c>
      <c r="K437" s="8">
        <v>1</v>
      </c>
      <c r="L437" s="8">
        <v>4</v>
      </c>
      <c r="M437" s="8" t="s">
        <v>66</v>
      </c>
      <c r="N437" s="8" t="s">
        <v>8379</v>
      </c>
      <c r="O437" s="8" t="s">
        <v>8380</v>
      </c>
      <c r="P437" s="48">
        <v>4</v>
      </c>
      <c r="Q437" s="8" t="s">
        <v>60</v>
      </c>
      <c r="R437" s="8">
        <v>4</v>
      </c>
      <c r="S437" s="8">
        <v>0</v>
      </c>
      <c r="T437" s="8" t="b">
        <v>0</v>
      </c>
      <c r="U437" s="8">
        <v>540</v>
      </c>
      <c r="V437" s="8">
        <v>484</v>
      </c>
      <c r="W437" s="8">
        <v>335</v>
      </c>
      <c r="X437" s="8">
        <v>0</v>
      </c>
      <c r="Y437" s="8">
        <v>0</v>
      </c>
      <c r="Z437" s="48">
        <v>-52</v>
      </c>
      <c r="AA437" s="8" t="s">
        <v>74</v>
      </c>
      <c r="AB437" s="8">
        <v>4</v>
      </c>
      <c r="AC437" s="8">
        <v>0</v>
      </c>
      <c r="AD437" s="8"/>
      <c r="AE437" s="8">
        <v>1</v>
      </c>
      <c r="AF437" s="8">
        <v>0</v>
      </c>
      <c r="AG437" s="8">
        <v>540</v>
      </c>
      <c r="AH437" s="9">
        <v>46239</v>
      </c>
      <c r="AI437" s="47">
        <v>46239.375</v>
      </c>
      <c r="AJ437" s="47">
        <v>46239.37777777778</v>
      </c>
      <c r="AK437" s="47">
        <v>46239.75</v>
      </c>
      <c r="AL437" s="47">
        <v>46239.713888888888</v>
      </c>
      <c r="AO437" s="24" t="s">
        <v>8326</v>
      </c>
      <c r="AP437" s="24" t="s">
        <v>53</v>
      </c>
      <c r="AQ437" s="24" t="s">
        <v>82</v>
      </c>
      <c r="AR437" s="24" t="s">
        <v>64</v>
      </c>
      <c r="AS437" s="24" t="s">
        <v>54</v>
      </c>
      <c r="AT437" s="24" t="s">
        <v>52</v>
      </c>
      <c r="AU437" s="49">
        <v>46204</v>
      </c>
      <c r="AV437" s="24" t="s">
        <v>8384</v>
      </c>
      <c r="AW437" s="24" t="s">
        <v>8383</v>
      </c>
      <c r="AX437" s="24" t="s">
        <v>8380</v>
      </c>
      <c r="AY437" s="24">
        <v>0</v>
      </c>
    </row>
    <row r="438" spans="2:51">
      <c r="B438" s="8" t="s">
        <v>8326</v>
      </c>
      <c r="C438" s="8" t="s">
        <v>49</v>
      </c>
      <c r="D438" s="9">
        <v>46235</v>
      </c>
      <c r="E438" s="8" t="s">
        <v>52</v>
      </c>
      <c r="F438" s="8" t="s">
        <v>64</v>
      </c>
      <c r="G438" s="8" t="s">
        <v>62</v>
      </c>
      <c r="H438" s="8" t="s">
        <v>53</v>
      </c>
      <c r="I438" s="8" t="s">
        <v>8384</v>
      </c>
      <c r="J438" s="61">
        <v>0</v>
      </c>
      <c r="K438" s="8">
        <v>1</v>
      </c>
      <c r="L438" s="8">
        <v>4</v>
      </c>
      <c r="M438" s="8" t="s">
        <v>66</v>
      </c>
      <c r="N438" s="8" t="s">
        <v>8384</v>
      </c>
      <c r="O438" s="8" t="s">
        <v>8380</v>
      </c>
      <c r="P438" s="48">
        <v>3</v>
      </c>
      <c r="Q438" s="8" t="s">
        <v>60</v>
      </c>
      <c r="R438" s="8">
        <v>4</v>
      </c>
      <c r="S438" s="8">
        <v>0</v>
      </c>
      <c r="T438" s="8" t="b">
        <v>0</v>
      </c>
      <c r="U438" s="8">
        <v>240</v>
      </c>
      <c r="V438" s="8">
        <v>229</v>
      </c>
      <c r="W438" s="8">
        <v>146</v>
      </c>
      <c r="X438" s="8">
        <v>0</v>
      </c>
      <c r="Y438" s="8">
        <v>0</v>
      </c>
      <c r="Z438" s="48">
        <v>-8</v>
      </c>
      <c r="AA438" s="8" t="s">
        <v>74</v>
      </c>
      <c r="AB438" s="8">
        <v>4</v>
      </c>
      <c r="AC438" s="8">
        <v>0</v>
      </c>
      <c r="AD438" s="8"/>
      <c r="AE438" s="8">
        <v>1</v>
      </c>
      <c r="AF438" s="8">
        <v>0</v>
      </c>
      <c r="AG438" s="8">
        <v>240</v>
      </c>
      <c r="AH438" s="9">
        <v>46241</v>
      </c>
      <c r="AI438" s="47">
        <v>46241.541666666664</v>
      </c>
      <c r="AJ438" s="47">
        <v>46241.543749999997</v>
      </c>
      <c r="AK438" s="47">
        <v>46241.708333333336</v>
      </c>
      <c r="AL438" s="47">
        <v>46241.702777777777</v>
      </c>
      <c r="AO438" s="24" t="s">
        <v>8326</v>
      </c>
      <c r="AP438" s="24" t="s">
        <v>53</v>
      </c>
      <c r="AQ438" s="24" t="s">
        <v>82</v>
      </c>
      <c r="AR438" s="24" t="s">
        <v>64</v>
      </c>
      <c r="AS438" s="24" t="s">
        <v>57</v>
      </c>
      <c r="AT438" s="24" t="s">
        <v>52</v>
      </c>
      <c r="AU438" s="49">
        <v>46204</v>
      </c>
      <c r="AV438" s="24" t="s">
        <v>8384</v>
      </c>
      <c r="AW438" s="24" t="s">
        <v>8383</v>
      </c>
      <c r="AX438" s="24" t="s">
        <v>8380</v>
      </c>
      <c r="AY438" s="24">
        <v>0</v>
      </c>
    </row>
    <row r="439" spans="2:51">
      <c r="B439" s="8" t="s">
        <v>8326</v>
      </c>
      <c r="C439" s="8" t="s">
        <v>49</v>
      </c>
      <c r="D439" s="9">
        <v>46235</v>
      </c>
      <c r="E439" s="8" t="s">
        <v>52</v>
      </c>
      <c r="F439" s="8" t="s">
        <v>64</v>
      </c>
      <c r="G439" s="8" t="s">
        <v>62</v>
      </c>
      <c r="H439" s="8" t="s">
        <v>53</v>
      </c>
      <c r="I439" s="8" t="s">
        <v>8384</v>
      </c>
      <c r="J439" s="61">
        <v>0</v>
      </c>
      <c r="K439" s="8">
        <v>1</v>
      </c>
      <c r="L439" s="8">
        <v>4</v>
      </c>
      <c r="M439" s="8" t="s">
        <v>66</v>
      </c>
      <c r="N439" s="8" t="s">
        <v>8379</v>
      </c>
      <c r="O439" s="8" t="s">
        <v>8380</v>
      </c>
      <c r="P439" s="48">
        <v>7</v>
      </c>
      <c r="Q439" s="8" t="s">
        <v>60</v>
      </c>
      <c r="R439" s="8">
        <v>4</v>
      </c>
      <c r="S439" s="8">
        <v>0</v>
      </c>
      <c r="T439" s="8" t="b">
        <v>0</v>
      </c>
      <c r="U439" s="8">
        <v>270</v>
      </c>
      <c r="V439" s="8">
        <v>246</v>
      </c>
      <c r="W439" s="8">
        <v>167</v>
      </c>
      <c r="X439" s="8">
        <v>0</v>
      </c>
      <c r="Y439" s="8">
        <v>0</v>
      </c>
      <c r="Z439" s="48">
        <v>-17</v>
      </c>
      <c r="AA439" s="8" t="s">
        <v>74</v>
      </c>
      <c r="AB439" s="8">
        <v>4</v>
      </c>
      <c r="AC439" s="8">
        <v>0</v>
      </c>
      <c r="AD439" s="8"/>
      <c r="AE439" s="8">
        <v>1</v>
      </c>
      <c r="AF439" s="8">
        <v>0</v>
      </c>
      <c r="AG439" s="8">
        <v>270</v>
      </c>
      <c r="AH439" s="9">
        <v>46242</v>
      </c>
      <c r="AI439" s="47">
        <v>46242.375</v>
      </c>
      <c r="AJ439" s="47">
        <v>46242.379861111112</v>
      </c>
      <c r="AK439" s="47">
        <v>46242.5625</v>
      </c>
      <c r="AL439" s="47">
        <v>46242.550694444442</v>
      </c>
      <c r="AO439" s="24" t="s">
        <v>8326</v>
      </c>
      <c r="AP439" s="24" t="s">
        <v>53</v>
      </c>
      <c r="AQ439" s="24" t="s">
        <v>82</v>
      </c>
      <c r="AR439" s="24" t="s">
        <v>92</v>
      </c>
      <c r="AS439" s="24" t="s">
        <v>94</v>
      </c>
      <c r="AT439" s="24" t="s">
        <v>52</v>
      </c>
      <c r="AU439" s="49">
        <v>46204</v>
      </c>
      <c r="AV439" s="24" t="s">
        <v>8384</v>
      </c>
      <c r="AW439" s="24" t="s">
        <v>8383</v>
      </c>
      <c r="AX439" s="24" t="s">
        <v>8380</v>
      </c>
      <c r="AY439" s="24">
        <v>0</v>
      </c>
    </row>
    <row r="440" spans="2:51">
      <c r="B440" s="8" t="s">
        <v>8326</v>
      </c>
      <c r="C440" s="8" t="s">
        <v>49</v>
      </c>
      <c r="D440" s="9">
        <v>46235</v>
      </c>
      <c r="E440" s="8" t="s">
        <v>52</v>
      </c>
      <c r="F440" s="8" t="s">
        <v>64</v>
      </c>
      <c r="G440" s="8" t="s">
        <v>67</v>
      </c>
      <c r="H440" s="8" t="s">
        <v>53</v>
      </c>
      <c r="I440" s="8" t="s">
        <v>8384</v>
      </c>
      <c r="J440" s="61">
        <v>0</v>
      </c>
      <c r="K440" s="8">
        <v>1</v>
      </c>
      <c r="L440" s="8">
        <v>4</v>
      </c>
      <c r="M440" s="8" t="s">
        <v>66</v>
      </c>
      <c r="N440" s="8" t="s">
        <v>8379</v>
      </c>
      <c r="O440" s="8" t="s">
        <v>8380</v>
      </c>
      <c r="P440" s="48">
        <v>2</v>
      </c>
      <c r="Q440" s="8" t="s">
        <v>60</v>
      </c>
      <c r="R440" s="8">
        <v>4</v>
      </c>
      <c r="S440" s="8">
        <v>0</v>
      </c>
      <c r="T440" s="8" t="b">
        <v>0</v>
      </c>
      <c r="U440" s="8">
        <v>240</v>
      </c>
      <c r="V440" s="8">
        <v>213</v>
      </c>
      <c r="W440" s="8">
        <v>129</v>
      </c>
      <c r="X440" s="8">
        <v>0</v>
      </c>
      <c r="Y440" s="8">
        <v>0</v>
      </c>
      <c r="Z440" s="48">
        <v>-25</v>
      </c>
      <c r="AA440" s="8" t="s">
        <v>74</v>
      </c>
      <c r="AB440" s="8">
        <v>4</v>
      </c>
      <c r="AC440" s="8">
        <v>0</v>
      </c>
      <c r="AD440" s="8"/>
      <c r="AE440" s="8">
        <v>1</v>
      </c>
      <c r="AF440" s="8">
        <v>0</v>
      </c>
      <c r="AG440" s="8">
        <v>240</v>
      </c>
      <c r="AH440" s="9">
        <v>46244</v>
      </c>
      <c r="AI440" s="47">
        <v>46244.333333333336</v>
      </c>
      <c r="AJ440" s="47">
        <v>46244.334722222222</v>
      </c>
      <c r="AK440" s="47">
        <v>46244.5</v>
      </c>
      <c r="AL440" s="47">
        <v>46244.482638888891</v>
      </c>
      <c r="AO440" s="24" t="s">
        <v>8326</v>
      </c>
      <c r="AP440" s="24" t="s">
        <v>53</v>
      </c>
      <c r="AQ440" s="24" t="s">
        <v>82</v>
      </c>
      <c r="AR440" s="24" t="s">
        <v>64</v>
      </c>
      <c r="AS440" s="24" t="s">
        <v>57</v>
      </c>
      <c r="AT440" s="24" t="s">
        <v>52</v>
      </c>
      <c r="AU440" s="49">
        <v>46204</v>
      </c>
      <c r="AV440" s="24" t="s">
        <v>8384</v>
      </c>
      <c r="AW440" s="24" t="s">
        <v>8384</v>
      </c>
      <c r="AX440" s="24" t="s">
        <v>8380</v>
      </c>
      <c r="AY440" s="24">
        <v>0</v>
      </c>
    </row>
    <row r="441" spans="2:51">
      <c r="B441" s="8" t="s">
        <v>8326</v>
      </c>
      <c r="C441" s="8" t="s">
        <v>49</v>
      </c>
      <c r="D441" s="9">
        <v>46235</v>
      </c>
      <c r="E441" s="8" t="s">
        <v>52</v>
      </c>
      <c r="F441" s="8" t="s">
        <v>64</v>
      </c>
      <c r="G441" s="8" t="s">
        <v>57</v>
      </c>
      <c r="H441" s="8" t="s">
        <v>53</v>
      </c>
      <c r="I441" s="8" t="s">
        <v>8384</v>
      </c>
      <c r="J441" s="61">
        <v>0</v>
      </c>
      <c r="K441" s="8">
        <v>1</v>
      </c>
      <c r="L441" s="8">
        <v>4</v>
      </c>
      <c r="M441" s="8" t="s">
        <v>66</v>
      </c>
      <c r="N441" s="8" t="s">
        <v>8379</v>
      </c>
      <c r="O441" s="8" t="s">
        <v>8380</v>
      </c>
      <c r="P441" s="48">
        <v>5</v>
      </c>
      <c r="Q441" s="8" t="s">
        <v>60</v>
      </c>
      <c r="R441" s="8">
        <v>4</v>
      </c>
      <c r="S441" s="8">
        <v>0</v>
      </c>
      <c r="T441" s="8" t="b">
        <v>0</v>
      </c>
      <c r="U441" s="8">
        <v>210</v>
      </c>
      <c r="V441" s="8">
        <v>177</v>
      </c>
      <c r="W441" s="8">
        <v>107</v>
      </c>
      <c r="X441" s="8">
        <v>0</v>
      </c>
      <c r="Y441" s="8">
        <v>0</v>
      </c>
      <c r="Z441" s="48">
        <v>-28</v>
      </c>
      <c r="AA441" s="8" t="s">
        <v>74</v>
      </c>
      <c r="AB441" s="8">
        <v>4</v>
      </c>
      <c r="AC441" s="8">
        <v>0</v>
      </c>
      <c r="AD441" s="8"/>
      <c r="AE441" s="8">
        <v>1</v>
      </c>
      <c r="AF441" s="8">
        <v>0</v>
      </c>
      <c r="AG441" s="8">
        <v>210</v>
      </c>
      <c r="AH441" s="9">
        <v>46245</v>
      </c>
      <c r="AI441" s="47">
        <v>46245.5625</v>
      </c>
      <c r="AJ441" s="47">
        <v>46245.565972222219</v>
      </c>
      <c r="AK441" s="47">
        <v>46245.708333333336</v>
      </c>
      <c r="AL441" s="47">
        <v>46245.688888888886</v>
      </c>
      <c r="AO441" s="24" t="s">
        <v>8326</v>
      </c>
      <c r="AP441" s="24" t="s">
        <v>53</v>
      </c>
      <c r="AQ441" s="24" t="s">
        <v>82</v>
      </c>
      <c r="AR441" s="24" t="s">
        <v>64</v>
      </c>
      <c r="AS441" s="24" t="s">
        <v>54</v>
      </c>
      <c r="AT441" s="24" t="s">
        <v>52</v>
      </c>
      <c r="AU441" s="49">
        <v>46204</v>
      </c>
      <c r="AV441" s="24" t="s">
        <v>8384</v>
      </c>
      <c r="AW441" s="24" t="s">
        <v>8384</v>
      </c>
      <c r="AX441" s="24" t="s">
        <v>8380</v>
      </c>
      <c r="AY441" s="24">
        <v>0</v>
      </c>
    </row>
    <row r="442" spans="2:51">
      <c r="B442" s="8" t="s">
        <v>8326</v>
      </c>
      <c r="C442" s="8" t="s">
        <v>49</v>
      </c>
      <c r="D442" s="9">
        <v>46235</v>
      </c>
      <c r="E442" s="8" t="s">
        <v>52</v>
      </c>
      <c r="F442" s="8" t="s">
        <v>64</v>
      </c>
      <c r="G442" s="8" t="s">
        <v>54</v>
      </c>
      <c r="H442" s="8" t="s">
        <v>53</v>
      </c>
      <c r="I442" s="8" t="s">
        <v>8384</v>
      </c>
      <c r="J442" s="61">
        <v>0</v>
      </c>
      <c r="K442" s="8">
        <v>1</v>
      </c>
      <c r="L442" s="8">
        <v>4</v>
      </c>
      <c r="M442" s="8" t="s">
        <v>66</v>
      </c>
      <c r="N442" s="8" t="s">
        <v>8379</v>
      </c>
      <c r="O442" s="8" t="s">
        <v>8380</v>
      </c>
      <c r="P442" s="48">
        <v>5</v>
      </c>
      <c r="Q442" s="8" t="s">
        <v>60</v>
      </c>
      <c r="R442" s="8">
        <v>4</v>
      </c>
      <c r="S442" s="8">
        <v>0</v>
      </c>
      <c r="T442" s="8" t="b">
        <v>0</v>
      </c>
      <c r="U442" s="8">
        <v>270</v>
      </c>
      <c r="V442" s="8">
        <v>252</v>
      </c>
      <c r="W442" s="8">
        <v>176</v>
      </c>
      <c r="X442" s="8">
        <v>0</v>
      </c>
      <c r="Y442" s="8">
        <v>0</v>
      </c>
      <c r="Z442" s="48">
        <v>-13</v>
      </c>
      <c r="AA442" s="8" t="s">
        <v>74</v>
      </c>
      <c r="AB442" s="8">
        <v>4</v>
      </c>
      <c r="AC442" s="8">
        <v>0</v>
      </c>
      <c r="AD442" s="8"/>
      <c r="AE442" s="8">
        <v>1</v>
      </c>
      <c r="AF442" s="8">
        <v>0</v>
      </c>
      <c r="AG442" s="8">
        <v>270</v>
      </c>
      <c r="AH442" s="9">
        <v>46246</v>
      </c>
      <c r="AI442" s="47">
        <v>46246.354166666664</v>
      </c>
      <c r="AJ442" s="47">
        <v>46246.357638888891</v>
      </c>
      <c r="AK442" s="47">
        <v>46246.541666666664</v>
      </c>
      <c r="AL442" s="47">
        <v>46246.532638888886</v>
      </c>
      <c r="AO442" s="24" t="s">
        <v>8326</v>
      </c>
      <c r="AP442" s="24" t="s">
        <v>53</v>
      </c>
      <c r="AQ442" s="24" t="s">
        <v>82</v>
      </c>
      <c r="AR442" s="24" t="s">
        <v>64</v>
      </c>
      <c r="AS442" s="24" t="s">
        <v>67</v>
      </c>
      <c r="AT442" s="24" t="s">
        <v>52</v>
      </c>
      <c r="AU442" s="49">
        <v>46204</v>
      </c>
      <c r="AV442" s="24" t="s">
        <v>8384</v>
      </c>
      <c r="AW442" s="24" t="s">
        <v>8384</v>
      </c>
      <c r="AX442" s="24" t="s">
        <v>8380</v>
      </c>
      <c r="AY442" s="24">
        <v>0</v>
      </c>
    </row>
    <row r="443" spans="2:51">
      <c r="B443" s="8" t="s">
        <v>8326</v>
      </c>
      <c r="C443" s="8" t="s">
        <v>49</v>
      </c>
      <c r="D443" s="9">
        <v>46235</v>
      </c>
      <c r="E443" s="8" t="s">
        <v>52</v>
      </c>
      <c r="F443" s="8" t="s">
        <v>64</v>
      </c>
      <c r="G443" s="8" t="s">
        <v>59</v>
      </c>
      <c r="H443" s="8" t="s">
        <v>53</v>
      </c>
      <c r="I443" s="8" t="s">
        <v>8384</v>
      </c>
      <c r="J443" s="61">
        <v>0</v>
      </c>
      <c r="K443" s="8">
        <v>1</v>
      </c>
      <c r="L443" s="8">
        <v>4</v>
      </c>
      <c r="M443" s="8" t="s">
        <v>66</v>
      </c>
      <c r="N443" s="8" t="s">
        <v>8379</v>
      </c>
      <c r="O443" s="8" t="s">
        <v>8380</v>
      </c>
      <c r="P443" s="48">
        <v>6</v>
      </c>
      <c r="Q443" s="8" t="s">
        <v>60</v>
      </c>
      <c r="R443" s="8">
        <v>4</v>
      </c>
      <c r="S443" s="8">
        <v>0</v>
      </c>
      <c r="T443" s="8" t="b">
        <v>0</v>
      </c>
      <c r="U443" s="8">
        <v>180</v>
      </c>
      <c r="V443" s="8">
        <v>160</v>
      </c>
      <c r="W443" s="8">
        <v>79</v>
      </c>
      <c r="X443" s="8">
        <v>0</v>
      </c>
      <c r="Y443" s="8">
        <v>0</v>
      </c>
      <c r="Z443" s="48">
        <v>-14</v>
      </c>
      <c r="AA443" s="8" t="s">
        <v>74</v>
      </c>
      <c r="AB443" s="8">
        <v>4</v>
      </c>
      <c r="AC443" s="8">
        <v>0</v>
      </c>
      <c r="AD443" s="8"/>
      <c r="AE443" s="8">
        <v>1</v>
      </c>
      <c r="AF443" s="8">
        <v>0</v>
      </c>
      <c r="AG443" s="8">
        <v>180</v>
      </c>
      <c r="AH443" s="9">
        <v>46247</v>
      </c>
      <c r="AI443" s="47">
        <v>46247.375</v>
      </c>
      <c r="AJ443" s="47">
        <v>46247.379166666666</v>
      </c>
      <c r="AK443" s="47">
        <v>46247.5</v>
      </c>
      <c r="AL443" s="47">
        <v>46247.490277777775</v>
      </c>
      <c r="AO443" s="24" t="s">
        <v>8326</v>
      </c>
      <c r="AP443" s="24" t="s">
        <v>53</v>
      </c>
      <c r="AQ443" s="24" t="s">
        <v>82</v>
      </c>
      <c r="AR443" s="24" t="s">
        <v>64</v>
      </c>
      <c r="AS443" s="24" t="s">
        <v>68</v>
      </c>
      <c r="AT443" s="24" t="s">
        <v>52</v>
      </c>
      <c r="AU443" s="49">
        <v>46204</v>
      </c>
      <c r="AV443" s="24" t="s">
        <v>8384</v>
      </c>
      <c r="AW443" s="24" t="s">
        <v>8384</v>
      </c>
      <c r="AX443" s="24" t="s">
        <v>8380</v>
      </c>
      <c r="AY443" s="24">
        <v>0</v>
      </c>
    </row>
    <row r="444" spans="2:51">
      <c r="B444" s="8" t="s">
        <v>8326</v>
      </c>
      <c r="C444" s="8" t="s">
        <v>49</v>
      </c>
      <c r="D444" s="9">
        <v>46235</v>
      </c>
      <c r="E444" s="8" t="s">
        <v>52</v>
      </c>
      <c r="F444" s="8" t="s">
        <v>64</v>
      </c>
      <c r="G444" s="8" t="s">
        <v>59</v>
      </c>
      <c r="H444" s="8" t="s">
        <v>53</v>
      </c>
      <c r="I444" s="8" t="s">
        <v>8378</v>
      </c>
      <c r="J444" s="61">
        <v>0</v>
      </c>
      <c r="K444" s="8">
        <v>1</v>
      </c>
      <c r="L444" s="8">
        <v>4</v>
      </c>
      <c r="M444" s="8" t="s">
        <v>66</v>
      </c>
      <c r="N444" s="8" t="s">
        <v>8379</v>
      </c>
      <c r="O444" s="8" t="s">
        <v>8380</v>
      </c>
      <c r="P444" s="48">
        <v>11</v>
      </c>
      <c r="Q444" s="8" t="s">
        <v>60</v>
      </c>
      <c r="R444" s="8">
        <v>4</v>
      </c>
      <c r="S444" s="8">
        <v>0</v>
      </c>
      <c r="T444" s="8" t="b">
        <v>0</v>
      </c>
      <c r="U444" s="8">
        <v>480</v>
      </c>
      <c r="V444" s="8">
        <v>433</v>
      </c>
      <c r="W444" s="8">
        <v>346</v>
      </c>
      <c r="X444" s="8">
        <v>0</v>
      </c>
      <c r="Y444" s="8">
        <v>0</v>
      </c>
      <c r="Z444" s="48">
        <v>-36</v>
      </c>
      <c r="AA444" s="8" t="s">
        <v>74</v>
      </c>
      <c r="AB444" s="8">
        <v>4</v>
      </c>
      <c r="AC444" s="8">
        <v>0</v>
      </c>
      <c r="AD444" s="8"/>
      <c r="AE444" s="8">
        <v>1</v>
      </c>
      <c r="AF444" s="8">
        <v>0</v>
      </c>
      <c r="AG444" s="8">
        <v>480</v>
      </c>
      <c r="AH444" s="9">
        <v>46248</v>
      </c>
      <c r="AI444" s="47">
        <v>46248.354166666664</v>
      </c>
      <c r="AJ444" s="47">
        <v>46248.361805555556</v>
      </c>
      <c r="AK444" s="47">
        <v>46248.6875</v>
      </c>
      <c r="AL444" s="47">
        <v>46248.662499999999</v>
      </c>
      <c r="AO444" s="24" t="s">
        <v>8326</v>
      </c>
      <c r="AP444" s="24" t="s">
        <v>53</v>
      </c>
      <c r="AQ444" s="24" t="s">
        <v>82</v>
      </c>
      <c r="AR444" s="24" t="s">
        <v>77</v>
      </c>
      <c r="AS444" s="24" t="s">
        <v>79</v>
      </c>
      <c r="AT444" s="24" t="s">
        <v>52</v>
      </c>
      <c r="AU444" s="49">
        <v>46204</v>
      </c>
      <c r="AV444" s="24" t="s">
        <v>8384</v>
      </c>
      <c r="AW444" s="24" t="s">
        <v>8384</v>
      </c>
      <c r="AX444" s="24" t="s">
        <v>8380</v>
      </c>
      <c r="AY444" s="24">
        <v>0</v>
      </c>
    </row>
    <row r="445" spans="2:51">
      <c r="B445" s="8" t="s">
        <v>8326</v>
      </c>
      <c r="C445" s="8" t="s">
        <v>49</v>
      </c>
      <c r="D445" s="9">
        <v>46235</v>
      </c>
      <c r="E445" s="8" t="s">
        <v>52</v>
      </c>
      <c r="F445" s="8" t="s">
        <v>64</v>
      </c>
      <c r="G445" s="8" t="s">
        <v>67</v>
      </c>
      <c r="H445" s="8" t="s">
        <v>53</v>
      </c>
      <c r="I445" s="8" t="s">
        <v>8384</v>
      </c>
      <c r="J445" s="61">
        <v>0</v>
      </c>
      <c r="K445" s="8">
        <v>1</v>
      </c>
      <c r="L445" s="8">
        <v>4</v>
      </c>
      <c r="M445" s="8" t="s">
        <v>66</v>
      </c>
      <c r="N445" s="8" t="s">
        <v>8379</v>
      </c>
      <c r="O445" s="8" t="s">
        <v>8380</v>
      </c>
      <c r="P445" s="48">
        <v>5</v>
      </c>
      <c r="Q445" s="8" t="s">
        <v>60</v>
      </c>
      <c r="R445" s="8">
        <v>4</v>
      </c>
      <c r="S445" s="8">
        <v>0</v>
      </c>
      <c r="T445" s="8" t="b">
        <v>0</v>
      </c>
      <c r="U445" s="8">
        <v>270</v>
      </c>
      <c r="V445" s="8">
        <v>239</v>
      </c>
      <c r="W445" s="8">
        <v>168</v>
      </c>
      <c r="X445" s="8">
        <v>0</v>
      </c>
      <c r="Y445" s="8">
        <v>0</v>
      </c>
      <c r="Z445" s="48">
        <v>-26</v>
      </c>
      <c r="AA445" s="8" t="s">
        <v>74</v>
      </c>
      <c r="AB445" s="8">
        <v>4</v>
      </c>
      <c r="AC445" s="8">
        <v>0</v>
      </c>
      <c r="AD445" s="8"/>
      <c r="AE445" s="8">
        <v>1</v>
      </c>
      <c r="AF445" s="8">
        <v>0</v>
      </c>
      <c r="AG445" s="8">
        <v>270</v>
      </c>
      <c r="AH445" s="9">
        <v>46250</v>
      </c>
      <c r="AI445" s="47">
        <v>46250.541666666664</v>
      </c>
      <c r="AJ445" s="47">
        <v>46250.545138888891</v>
      </c>
      <c r="AK445" s="47">
        <v>46250.729166666664</v>
      </c>
      <c r="AL445" s="47">
        <v>46250.711111111108</v>
      </c>
      <c r="AO445" s="24" t="s">
        <v>8326</v>
      </c>
      <c r="AP445" s="24" t="s">
        <v>53</v>
      </c>
      <c r="AQ445" s="24" t="s">
        <v>82</v>
      </c>
      <c r="AR445" s="24" t="s">
        <v>92</v>
      </c>
      <c r="AS445" s="24" t="s">
        <v>94</v>
      </c>
      <c r="AT445" s="24" t="s">
        <v>52</v>
      </c>
      <c r="AU445" s="49">
        <v>46204</v>
      </c>
      <c r="AV445" s="24" t="s">
        <v>8384</v>
      </c>
      <c r="AW445" s="24" t="s">
        <v>8384</v>
      </c>
      <c r="AX445" s="24" t="s">
        <v>8380</v>
      </c>
      <c r="AY445" s="24">
        <v>0</v>
      </c>
    </row>
    <row r="446" spans="2:51">
      <c r="B446" s="8" t="s">
        <v>8326</v>
      </c>
      <c r="C446" s="8" t="s">
        <v>49</v>
      </c>
      <c r="D446" s="9">
        <v>46235</v>
      </c>
      <c r="E446" s="8" t="s">
        <v>52</v>
      </c>
      <c r="F446" s="8" t="s">
        <v>64</v>
      </c>
      <c r="G446" s="8" t="s">
        <v>67</v>
      </c>
      <c r="H446" s="8" t="s">
        <v>53</v>
      </c>
      <c r="I446" s="8" t="s">
        <v>8384</v>
      </c>
      <c r="J446" s="61">
        <v>0</v>
      </c>
      <c r="K446" s="8">
        <v>1</v>
      </c>
      <c r="L446" s="8">
        <v>4</v>
      </c>
      <c r="M446" s="8" t="s">
        <v>66</v>
      </c>
      <c r="N446" s="8" t="s">
        <v>8379</v>
      </c>
      <c r="O446" s="8" t="s">
        <v>8380</v>
      </c>
      <c r="P446" s="48">
        <v>2</v>
      </c>
      <c r="Q446" s="8" t="s">
        <v>60</v>
      </c>
      <c r="R446" s="8">
        <v>4</v>
      </c>
      <c r="S446" s="8">
        <v>0</v>
      </c>
      <c r="T446" s="8" t="b">
        <v>0</v>
      </c>
      <c r="U446" s="8">
        <v>210</v>
      </c>
      <c r="V446" s="8">
        <v>185</v>
      </c>
      <c r="W446" s="8">
        <v>104</v>
      </c>
      <c r="X446" s="8">
        <v>0</v>
      </c>
      <c r="Y446" s="8">
        <v>0</v>
      </c>
      <c r="Z446" s="48">
        <v>-23</v>
      </c>
      <c r="AA446" s="8" t="s">
        <v>74</v>
      </c>
      <c r="AB446" s="8">
        <v>4</v>
      </c>
      <c r="AC446" s="8">
        <v>0</v>
      </c>
      <c r="AD446" s="8"/>
      <c r="AE446" s="8">
        <v>1</v>
      </c>
      <c r="AF446" s="8">
        <v>0</v>
      </c>
      <c r="AG446" s="8">
        <v>210</v>
      </c>
      <c r="AH446" s="9">
        <v>46251</v>
      </c>
      <c r="AI446" s="47">
        <v>46251.541666666664</v>
      </c>
      <c r="AJ446" s="47">
        <v>46251.543055555558</v>
      </c>
      <c r="AK446" s="47">
        <v>46251.6875</v>
      </c>
      <c r="AL446" s="47">
        <v>46251.671527777777</v>
      </c>
      <c r="AO446" s="24" t="s">
        <v>8326</v>
      </c>
      <c r="AP446" s="24" t="s">
        <v>53</v>
      </c>
      <c r="AQ446" s="24" t="s">
        <v>82</v>
      </c>
      <c r="AR446" s="24" t="s">
        <v>64</v>
      </c>
      <c r="AS446" s="24" t="s">
        <v>62</v>
      </c>
      <c r="AT446" s="24" t="s">
        <v>52</v>
      </c>
      <c r="AU446" s="49">
        <v>46204</v>
      </c>
      <c r="AV446" s="24" t="s">
        <v>8384</v>
      </c>
      <c r="AW446" s="24" t="s">
        <v>8384</v>
      </c>
      <c r="AX446" s="24" t="s">
        <v>8380</v>
      </c>
      <c r="AY446" s="24">
        <v>0</v>
      </c>
    </row>
    <row r="447" spans="2:51">
      <c r="B447" s="8" t="s">
        <v>8326</v>
      </c>
      <c r="C447" s="8" t="s">
        <v>49</v>
      </c>
      <c r="D447" s="9">
        <v>46235</v>
      </c>
      <c r="E447" s="8" t="s">
        <v>52</v>
      </c>
      <c r="F447" s="8" t="s">
        <v>64</v>
      </c>
      <c r="G447" s="8" t="s">
        <v>59</v>
      </c>
      <c r="H447" s="8" t="s">
        <v>53</v>
      </c>
      <c r="I447" s="8" t="s">
        <v>8384</v>
      </c>
      <c r="J447" s="61">
        <v>0</v>
      </c>
      <c r="K447" s="8">
        <v>1</v>
      </c>
      <c r="L447" s="8">
        <v>4</v>
      </c>
      <c r="M447" s="8" t="s">
        <v>66</v>
      </c>
      <c r="N447" s="8" t="s">
        <v>8379</v>
      </c>
      <c r="O447" s="8" t="s">
        <v>8380</v>
      </c>
      <c r="P447" s="48">
        <v>5</v>
      </c>
      <c r="Q447" s="8" t="s">
        <v>60</v>
      </c>
      <c r="R447" s="8">
        <v>4</v>
      </c>
      <c r="S447" s="8">
        <v>0</v>
      </c>
      <c r="T447" s="8" t="b">
        <v>0</v>
      </c>
      <c r="U447" s="8">
        <v>240</v>
      </c>
      <c r="V447" s="8">
        <v>217</v>
      </c>
      <c r="W447" s="8">
        <v>126</v>
      </c>
      <c r="X447" s="8">
        <v>0</v>
      </c>
      <c r="Y447" s="8">
        <v>0</v>
      </c>
      <c r="Z447" s="48">
        <v>-18</v>
      </c>
      <c r="AA447" s="8" t="s">
        <v>74</v>
      </c>
      <c r="AB447" s="8">
        <v>4</v>
      </c>
      <c r="AC447" s="8">
        <v>0</v>
      </c>
      <c r="AD447" s="8"/>
      <c r="AE447" s="8">
        <v>1</v>
      </c>
      <c r="AF447" s="8">
        <v>0</v>
      </c>
      <c r="AG447" s="8">
        <v>240</v>
      </c>
      <c r="AH447" s="9">
        <v>46255</v>
      </c>
      <c r="AI447" s="47">
        <v>46255.354166666664</v>
      </c>
      <c r="AJ447" s="47">
        <v>46255.357638888891</v>
      </c>
      <c r="AK447" s="47">
        <v>46255.520833333336</v>
      </c>
      <c r="AL447" s="47">
        <v>46255.508333333331</v>
      </c>
      <c r="AO447" s="24" t="s">
        <v>8326</v>
      </c>
      <c r="AP447" s="24" t="s">
        <v>53</v>
      </c>
      <c r="AQ447" s="24" t="s">
        <v>82</v>
      </c>
      <c r="AR447" s="24" t="s">
        <v>64</v>
      </c>
      <c r="AS447" s="24" t="s">
        <v>59</v>
      </c>
      <c r="AT447" s="24" t="s">
        <v>52</v>
      </c>
      <c r="AU447" s="49">
        <v>46204</v>
      </c>
      <c r="AV447" s="24" t="s">
        <v>8384</v>
      </c>
      <c r="AW447" s="24" t="s">
        <v>8384</v>
      </c>
      <c r="AX447" s="24" t="s">
        <v>8380</v>
      </c>
      <c r="AY447" s="24">
        <v>0</v>
      </c>
    </row>
    <row r="448" spans="2:51">
      <c r="B448" s="8" t="s">
        <v>8326</v>
      </c>
      <c r="C448" s="8" t="s">
        <v>49</v>
      </c>
      <c r="D448" s="9">
        <v>46235</v>
      </c>
      <c r="E448" s="8" t="s">
        <v>52</v>
      </c>
      <c r="F448" s="8" t="s">
        <v>64</v>
      </c>
      <c r="G448" s="8" t="s">
        <v>57</v>
      </c>
      <c r="H448" s="8" t="s">
        <v>53</v>
      </c>
      <c r="I448" s="8" t="s">
        <v>8384</v>
      </c>
      <c r="J448" s="61">
        <v>0</v>
      </c>
      <c r="K448" s="8">
        <v>1</v>
      </c>
      <c r="L448" s="8">
        <v>4</v>
      </c>
      <c r="M448" s="8" t="s">
        <v>66</v>
      </c>
      <c r="N448" s="8" t="s">
        <v>8379</v>
      </c>
      <c r="O448" s="8" t="s">
        <v>8380</v>
      </c>
      <c r="P448" s="48">
        <v>9</v>
      </c>
      <c r="Q448" s="8" t="s">
        <v>60</v>
      </c>
      <c r="R448" s="8">
        <v>4</v>
      </c>
      <c r="S448" s="8">
        <v>0</v>
      </c>
      <c r="T448" s="8" t="b">
        <v>0</v>
      </c>
      <c r="U448" s="8">
        <v>180</v>
      </c>
      <c r="V448" s="8">
        <v>156</v>
      </c>
      <c r="W448" s="8">
        <v>86</v>
      </c>
      <c r="X448" s="8">
        <v>0</v>
      </c>
      <c r="Y448" s="8">
        <v>0</v>
      </c>
      <c r="Z448" s="48">
        <v>-15</v>
      </c>
      <c r="AA448" s="8" t="s">
        <v>74</v>
      </c>
      <c r="AB448" s="8">
        <v>4</v>
      </c>
      <c r="AC448" s="8">
        <v>0</v>
      </c>
      <c r="AD448" s="8"/>
      <c r="AE448" s="8">
        <v>1</v>
      </c>
      <c r="AF448" s="8">
        <v>0</v>
      </c>
      <c r="AG448" s="8">
        <v>180</v>
      </c>
      <c r="AH448" s="9">
        <v>46257</v>
      </c>
      <c r="AI448" s="47">
        <v>46257.375</v>
      </c>
      <c r="AJ448" s="47">
        <v>46257.381249999999</v>
      </c>
      <c r="AK448" s="47">
        <v>46257.5</v>
      </c>
      <c r="AL448" s="47">
        <v>46257.489583333336</v>
      </c>
      <c r="AO448" s="24" t="s">
        <v>8326</v>
      </c>
      <c r="AP448" s="24" t="s">
        <v>53</v>
      </c>
      <c r="AQ448" s="24" t="s">
        <v>82</v>
      </c>
      <c r="AR448" s="24" t="s">
        <v>64</v>
      </c>
      <c r="AS448" s="24" t="s">
        <v>54</v>
      </c>
      <c r="AT448" s="24" t="s">
        <v>52</v>
      </c>
      <c r="AU448" s="49">
        <v>46204</v>
      </c>
      <c r="AV448" s="24" t="s">
        <v>8385</v>
      </c>
      <c r="AW448" s="24" t="s">
        <v>8385</v>
      </c>
      <c r="AX448" s="24" t="s">
        <v>8385</v>
      </c>
      <c r="AY448" s="24">
        <v>0</v>
      </c>
    </row>
    <row r="449" spans="2:51">
      <c r="B449" s="8" t="s">
        <v>8326</v>
      </c>
      <c r="C449" s="8" t="s">
        <v>49</v>
      </c>
      <c r="D449" s="9">
        <v>46235</v>
      </c>
      <c r="E449" s="8" t="s">
        <v>52</v>
      </c>
      <c r="F449" s="8" t="s">
        <v>64</v>
      </c>
      <c r="G449" s="8" t="s">
        <v>67</v>
      </c>
      <c r="H449" s="8" t="s">
        <v>53</v>
      </c>
      <c r="I449" s="8" t="s">
        <v>8384</v>
      </c>
      <c r="J449" s="61">
        <v>0</v>
      </c>
      <c r="K449" s="8">
        <v>1</v>
      </c>
      <c r="L449" s="8">
        <v>4</v>
      </c>
      <c r="M449" s="8" t="s">
        <v>66</v>
      </c>
      <c r="N449" s="8" t="s">
        <v>8379</v>
      </c>
      <c r="O449" s="8" t="s">
        <v>8380</v>
      </c>
      <c r="P449" s="48">
        <v>3</v>
      </c>
      <c r="Q449" s="8" t="s">
        <v>60</v>
      </c>
      <c r="R449" s="8">
        <v>4</v>
      </c>
      <c r="S449" s="8">
        <v>0</v>
      </c>
      <c r="T449" s="8" t="b">
        <v>0</v>
      </c>
      <c r="U449" s="8">
        <v>240</v>
      </c>
      <c r="V449" s="8">
        <v>216</v>
      </c>
      <c r="W449" s="8">
        <v>149</v>
      </c>
      <c r="X449" s="8">
        <v>0</v>
      </c>
      <c r="Y449" s="8">
        <v>0</v>
      </c>
      <c r="Z449" s="48">
        <v>-21</v>
      </c>
      <c r="AA449" s="8" t="s">
        <v>74</v>
      </c>
      <c r="AB449" s="8">
        <v>4</v>
      </c>
      <c r="AC449" s="8">
        <v>0</v>
      </c>
      <c r="AD449" s="8"/>
      <c r="AE449" s="8">
        <v>1</v>
      </c>
      <c r="AF449" s="8">
        <v>0</v>
      </c>
      <c r="AG449" s="8">
        <v>240</v>
      </c>
      <c r="AH449" s="9">
        <v>46261</v>
      </c>
      <c r="AI449" s="47">
        <v>46261.375</v>
      </c>
      <c r="AJ449" s="47">
        <v>46261.377083333333</v>
      </c>
      <c r="AK449" s="47">
        <v>46261.541666666664</v>
      </c>
      <c r="AL449" s="47">
        <v>46261.527083333334</v>
      </c>
      <c r="AO449" s="24" t="s">
        <v>8326</v>
      </c>
      <c r="AP449" s="24" t="s">
        <v>53</v>
      </c>
      <c r="AQ449" s="24" t="s">
        <v>82</v>
      </c>
      <c r="AR449" s="24" t="s">
        <v>64</v>
      </c>
      <c r="AS449" s="24" t="s">
        <v>68</v>
      </c>
      <c r="AT449" s="24" t="s">
        <v>52</v>
      </c>
      <c r="AU449" s="49">
        <v>46204</v>
      </c>
      <c r="AV449" s="24" t="s">
        <v>8385</v>
      </c>
      <c r="AW449" s="24" t="s">
        <v>8385</v>
      </c>
      <c r="AX449" s="24" t="s">
        <v>8385</v>
      </c>
      <c r="AY449" s="24">
        <v>0</v>
      </c>
    </row>
    <row r="450" spans="2:51">
      <c r="B450" s="8" t="s">
        <v>8326</v>
      </c>
      <c r="C450" s="8" t="s">
        <v>49</v>
      </c>
      <c r="D450" s="9">
        <v>46235</v>
      </c>
      <c r="E450" s="8" t="s">
        <v>52</v>
      </c>
      <c r="F450" s="8" t="s">
        <v>64</v>
      </c>
      <c r="G450" s="8" t="s">
        <v>57</v>
      </c>
      <c r="H450" s="8" t="s">
        <v>53</v>
      </c>
      <c r="I450" s="8" t="s">
        <v>8384</v>
      </c>
      <c r="J450" s="61">
        <v>0</v>
      </c>
      <c r="K450" s="8">
        <v>1</v>
      </c>
      <c r="L450" s="8">
        <v>4</v>
      </c>
      <c r="M450" s="8" t="s">
        <v>66</v>
      </c>
      <c r="N450" s="8" t="s">
        <v>8379</v>
      </c>
      <c r="O450" s="8" t="s">
        <v>8380</v>
      </c>
      <c r="P450" s="48">
        <v>2</v>
      </c>
      <c r="Q450" s="8" t="s">
        <v>60</v>
      </c>
      <c r="R450" s="8">
        <v>4</v>
      </c>
      <c r="S450" s="8">
        <v>0</v>
      </c>
      <c r="T450" s="8" t="b">
        <v>0</v>
      </c>
      <c r="U450" s="8">
        <v>420</v>
      </c>
      <c r="V450" s="8">
        <v>390</v>
      </c>
      <c r="W450" s="8">
        <v>310</v>
      </c>
      <c r="X450" s="8">
        <v>0</v>
      </c>
      <c r="Y450" s="8">
        <v>0</v>
      </c>
      <c r="Z450" s="48">
        <v>-28</v>
      </c>
      <c r="AA450" s="8" t="s">
        <v>74</v>
      </c>
      <c r="AB450" s="8">
        <v>4</v>
      </c>
      <c r="AC450" s="8">
        <v>0</v>
      </c>
      <c r="AD450" s="8"/>
      <c r="AE450" s="8">
        <v>1</v>
      </c>
      <c r="AF450" s="8">
        <v>0</v>
      </c>
      <c r="AG450" s="8">
        <v>420</v>
      </c>
      <c r="AH450" s="9">
        <v>46263</v>
      </c>
      <c r="AI450" s="47">
        <v>46263.333333333336</v>
      </c>
      <c r="AJ450" s="47">
        <v>46263.334722222222</v>
      </c>
      <c r="AK450" s="47">
        <v>46263.625</v>
      </c>
      <c r="AL450" s="47">
        <v>46263.605555555558</v>
      </c>
      <c r="AO450" s="24" t="s">
        <v>8326</v>
      </c>
      <c r="AP450" s="24" t="s">
        <v>53</v>
      </c>
      <c r="AQ450" s="24" t="s">
        <v>82</v>
      </c>
      <c r="AR450" s="24" t="s">
        <v>77</v>
      </c>
      <c r="AS450" s="24" t="s">
        <v>79</v>
      </c>
      <c r="AT450" s="24" t="s">
        <v>52</v>
      </c>
      <c r="AU450" s="49">
        <v>46204</v>
      </c>
      <c r="AV450" s="24" t="s">
        <v>8385</v>
      </c>
      <c r="AW450" s="24" t="s">
        <v>8385</v>
      </c>
      <c r="AX450" s="24" t="s">
        <v>8385</v>
      </c>
      <c r="AY450" s="24">
        <v>0</v>
      </c>
    </row>
    <row r="451" spans="2:51">
      <c r="B451" s="8" t="s">
        <v>8326</v>
      </c>
      <c r="C451" s="8" t="s">
        <v>49</v>
      </c>
      <c r="D451" s="9">
        <v>46235</v>
      </c>
      <c r="E451" s="8" t="s">
        <v>52</v>
      </c>
      <c r="F451" s="8" t="s">
        <v>64</v>
      </c>
      <c r="G451" s="8" t="s">
        <v>54</v>
      </c>
      <c r="H451" s="8" t="s">
        <v>53</v>
      </c>
      <c r="I451" s="8" t="s">
        <v>8384</v>
      </c>
      <c r="J451" s="61">
        <v>0</v>
      </c>
      <c r="K451" s="8">
        <v>1</v>
      </c>
      <c r="L451" s="8">
        <v>4</v>
      </c>
      <c r="M451" s="8" t="s">
        <v>66</v>
      </c>
      <c r="N451" s="8" t="s">
        <v>8379</v>
      </c>
      <c r="O451" s="8" t="s">
        <v>8380</v>
      </c>
      <c r="P451" s="48">
        <v>7</v>
      </c>
      <c r="Q451" s="8" t="s">
        <v>60</v>
      </c>
      <c r="R451" s="8">
        <v>4</v>
      </c>
      <c r="S451" s="8">
        <v>0</v>
      </c>
      <c r="T451" s="8" t="b">
        <v>0</v>
      </c>
      <c r="U451" s="8">
        <v>270</v>
      </c>
      <c r="V451" s="8">
        <v>248</v>
      </c>
      <c r="W451" s="8">
        <v>188</v>
      </c>
      <c r="X451" s="8">
        <v>0</v>
      </c>
      <c r="Y451" s="8">
        <v>0</v>
      </c>
      <c r="Z451" s="48">
        <v>-15</v>
      </c>
      <c r="AA451" s="8" t="s">
        <v>75</v>
      </c>
      <c r="AB451" s="8">
        <v>4</v>
      </c>
      <c r="AC451" s="8">
        <v>0</v>
      </c>
      <c r="AD451" s="8"/>
      <c r="AE451" s="8">
        <v>1</v>
      </c>
      <c r="AF451" s="8">
        <v>0</v>
      </c>
      <c r="AG451" s="8">
        <v>270</v>
      </c>
      <c r="AH451" s="9">
        <v>46235</v>
      </c>
      <c r="AI451" s="47">
        <v>46235.333333333336</v>
      </c>
      <c r="AJ451" s="47">
        <v>46235.338194444441</v>
      </c>
      <c r="AK451" s="47">
        <v>46235.520833333336</v>
      </c>
      <c r="AL451" s="47">
        <v>46235.510416666664</v>
      </c>
      <c r="AO451" s="24" t="s">
        <v>8326</v>
      </c>
      <c r="AP451" s="24" t="s">
        <v>53</v>
      </c>
      <c r="AQ451" s="24" t="s">
        <v>82</v>
      </c>
      <c r="AR451" s="24" t="s">
        <v>64</v>
      </c>
      <c r="AS451" s="24" t="s">
        <v>67</v>
      </c>
      <c r="AT451" s="24" t="s">
        <v>52</v>
      </c>
      <c r="AU451" s="49">
        <v>46204</v>
      </c>
      <c r="AV451" s="24" t="s">
        <v>8385</v>
      </c>
      <c r="AW451" s="24" t="s">
        <v>8385</v>
      </c>
      <c r="AX451" s="24" t="s">
        <v>8385</v>
      </c>
      <c r="AY451" s="24">
        <v>0</v>
      </c>
    </row>
    <row r="452" spans="2:51">
      <c r="B452" s="8" t="s">
        <v>8326</v>
      </c>
      <c r="C452" s="8" t="s">
        <v>49</v>
      </c>
      <c r="D452" s="9">
        <v>46235</v>
      </c>
      <c r="E452" s="8" t="s">
        <v>52</v>
      </c>
      <c r="F452" s="8" t="s">
        <v>64</v>
      </c>
      <c r="G452" s="8" t="s">
        <v>68</v>
      </c>
      <c r="H452" s="8" t="s">
        <v>53</v>
      </c>
      <c r="I452" s="8" t="s">
        <v>8384</v>
      </c>
      <c r="J452" s="61">
        <v>0</v>
      </c>
      <c r="K452" s="8">
        <v>1</v>
      </c>
      <c r="L452" s="8">
        <v>4</v>
      </c>
      <c r="M452" s="8" t="s">
        <v>66</v>
      </c>
      <c r="N452" s="8" t="s">
        <v>8379</v>
      </c>
      <c r="O452" s="8" t="s">
        <v>8380</v>
      </c>
      <c r="P452" s="48">
        <v>10</v>
      </c>
      <c r="Q452" s="8" t="s">
        <v>60</v>
      </c>
      <c r="R452" s="8">
        <v>4</v>
      </c>
      <c r="S452" s="8">
        <v>0</v>
      </c>
      <c r="T452" s="8" t="b">
        <v>0</v>
      </c>
      <c r="U452" s="8">
        <v>210</v>
      </c>
      <c r="V452" s="8">
        <v>176</v>
      </c>
      <c r="W452" s="8">
        <v>87</v>
      </c>
      <c r="X452" s="8">
        <v>0</v>
      </c>
      <c r="Y452" s="8">
        <v>0</v>
      </c>
      <c r="Z452" s="48">
        <v>-24</v>
      </c>
      <c r="AA452" s="8" t="s">
        <v>75</v>
      </c>
      <c r="AB452" s="8">
        <v>4</v>
      </c>
      <c r="AC452" s="8">
        <v>0</v>
      </c>
      <c r="AD452" s="8"/>
      <c r="AE452" s="8">
        <v>1</v>
      </c>
      <c r="AF452" s="8">
        <v>0</v>
      </c>
      <c r="AG452" s="8">
        <v>210</v>
      </c>
      <c r="AH452" s="9">
        <v>46236</v>
      </c>
      <c r="AI452" s="47">
        <v>46236.333333333336</v>
      </c>
      <c r="AJ452" s="47">
        <v>46236.340277777781</v>
      </c>
      <c r="AK452" s="47">
        <v>46236.479166666664</v>
      </c>
      <c r="AL452" s="47">
        <v>46236.462500000001</v>
      </c>
      <c r="AO452" s="24" t="s">
        <v>8326</v>
      </c>
      <c r="AP452" s="24" t="s">
        <v>53</v>
      </c>
      <c r="AQ452" s="24" t="s">
        <v>82</v>
      </c>
      <c r="AR452" s="24" t="s">
        <v>92</v>
      </c>
      <c r="AS452" s="24" t="s">
        <v>94</v>
      </c>
      <c r="AT452" s="24" t="s">
        <v>52</v>
      </c>
      <c r="AU452" s="49">
        <v>46204</v>
      </c>
      <c r="AV452" s="24" t="s">
        <v>8385</v>
      </c>
      <c r="AW452" s="24" t="s">
        <v>8385</v>
      </c>
      <c r="AX452" s="24" t="s">
        <v>8385</v>
      </c>
      <c r="AY452" s="24">
        <v>0</v>
      </c>
    </row>
    <row r="453" spans="2:51">
      <c r="B453" s="8" t="s">
        <v>8326</v>
      </c>
      <c r="C453" s="8" t="s">
        <v>49</v>
      </c>
      <c r="D453" s="9">
        <v>46235</v>
      </c>
      <c r="E453" s="8" t="s">
        <v>52</v>
      </c>
      <c r="F453" s="8" t="s">
        <v>64</v>
      </c>
      <c r="G453" s="8" t="s">
        <v>54</v>
      </c>
      <c r="H453" s="8" t="s">
        <v>53</v>
      </c>
      <c r="I453" s="8" t="s">
        <v>8384</v>
      </c>
      <c r="J453" s="61">
        <v>0</v>
      </c>
      <c r="K453" s="8">
        <v>1</v>
      </c>
      <c r="L453" s="8">
        <v>4</v>
      </c>
      <c r="M453" s="8" t="s">
        <v>66</v>
      </c>
      <c r="N453" s="8" t="s">
        <v>8379</v>
      </c>
      <c r="O453" s="8" t="s">
        <v>8380</v>
      </c>
      <c r="P453" s="48">
        <v>7</v>
      </c>
      <c r="Q453" s="8" t="s">
        <v>60</v>
      </c>
      <c r="R453" s="8">
        <v>4</v>
      </c>
      <c r="S453" s="8">
        <v>0</v>
      </c>
      <c r="T453" s="8" t="b">
        <v>0</v>
      </c>
      <c r="U453" s="8">
        <v>210</v>
      </c>
      <c r="V453" s="8">
        <v>172</v>
      </c>
      <c r="W453" s="8">
        <v>88</v>
      </c>
      <c r="X453" s="8">
        <v>0</v>
      </c>
      <c r="Y453" s="8">
        <v>0</v>
      </c>
      <c r="Z453" s="48">
        <v>-31</v>
      </c>
      <c r="AA453" s="8" t="s">
        <v>75</v>
      </c>
      <c r="AB453" s="8">
        <v>4</v>
      </c>
      <c r="AC453" s="8">
        <v>0</v>
      </c>
      <c r="AD453" s="8"/>
      <c r="AE453" s="8">
        <v>1</v>
      </c>
      <c r="AF453" s="8">
        <v>0</v>
      </c>
      <c r="AG453" s="8">
        <v>210</v>
      </c>
      <c r="AH453" s="9">
        <v>46240</v>
      </c>
      <c r="AI453" s="47">
        <v>46240.375</v>
      </c>
      <c r="AJ453" s="47">
        <v>46240.379861111112</v>
      </c>
      <c r="AK453" s="47">
        <v>46240.520833333336</v>
      </c>
      <c r="AL453" s="47">
        <v>46240.499305555553</v>
      </c>
      <c r="AO453" s="24" t="s">
        <v>8326</v>
      </c>
      <c r="AP453" s="24" t="s">
        <v>53</v>
      </c>
      <c r="AQ453" s="24" t="s">
        <v>82</v>
      </c>
      <c r="AR453" s="24" t="s">
        <v>64</v>
      </c>
      <c r="AS453" s="24" t="s">
        <v>57</v>
      </c>
      <c r="AT453" s="24" t="s">
        <v>52</v>
      </c>
      <c r="AU453" s="49">
        <v>46204</v>
      </c>
      <c r="AV453" s="24" t="s">
        <v>8385</v>
      </c>
      <c r="AW453" s="24" t="s">
        <v>8385</v>
      </c>
      <c r="AX453" s="24" t="s">
        <v>8385</v>
      </c>
      <c r="AY453" s="24">
        <v>0</v>
      </c>
    </row>
    <row r="454" spans="2:51">
      <c r="B454" s="8" t="s">
        <v>8326</v>
      </c>
      <c r="C454" s="8" t="s">
        <v>49</v>
      </c>
      <c r="D454" s="9">
        <v>46235</v>
      </c>
      <c r="E454" s="8" t="s">
        <v>52</v>
      </c>
      <c r="F454" s="8" t="s">
        <v>64</v>
      </c>
      <c r="G454" s="8" t="s">
        <v>59</v>
      </c>
      <c r="H454" s="8" t="s">
        <v>53</v>
      </c>
      <c r="I454" s="8" t="s">
        <v>8384</v>
      </c>
      <c r="J454" s="61">
        <v>0</v>
      </c>
      <c r="K454" s="8">
        <v>1</v>
      </c>
      <c r="L454" s="8">
        <v>4</v>
      </c>
      <c r="M454" s="8" t="s">
        <v>66</v>
      </c>
      <c r="N454" s="8" t="s">
        <v>8379</v>
      </c>
      <c r="O454" s="8" t="s">
        <v>8380</v>
      </c>
      <c r="P454" s="48">
        <v>2</v>
      </c>
      <c r="Q454" s="8" t="s">
        <v>60</v>
      </c>
      <c r="R454" s="8">
        <v>4</v>
      </c>
      <c r="S454" s="8">
        <v>0</v>
      </c>
      <c r="T454" s="8" t="b">
        <v>0</v>
      </c>
      <c r="U454" s="8">
        <v>240</v>
      </c>
      <c r="V454" s="8">
        <v>212</v>
      </c>
      <c r="W454" s="8">
        <v>142</v>
      </c>
      <c r="X454" s="8">
        <v>0</v>
      </c>
      <c r="Y454" s="8">
        <v>0</v>
      </c>
      <c r="Z454" s="48">
        <v>-26</v>
      </c>
      <c r="AA454" s="8" t="s">
        <v>75</v>
      </c>
      <c r="AB454" s="8">
        <v>4</v>
      </c>
      <c r="AC454" s="8">
        <v>0</v>
      </c>
      <c r="AD454" s="8"/>
      <c r="AE454" s="8">
        <v>1</v>
      </c>
      <c r="AF454" s="8">
        <v>0</v>
      </c>
      <c r="AG454" s="8">
        <v>240</v>
      </c>
      <c r="AH454" s="9">
        <v>46241</v>
      </c>
      <c r="AI454" s="47">
        <v>46241.375</v>
      </c>
      <c r="AJ454" s="47">
        <v>46241.376388888886</v>
      </c>
      <c r="AK454" s="47">
        <v>46241.541666666664</v>
      </c>
      <c r="AL454" s="47">
        <v>46241.523611111108</v>
      </c>
      <c r="AO454" s="24" t="s">
        <v>8326</v>
      </c>
      <c r="AP454" s="24" t="s">
        <v>53</v>
      </c>
      <c r="AQ454" s="24" t="s">
        <v>82</v>
      </c>
      <c r="AR454" s="24" t="s">
        <v>64</v>
      </c>
      <c r="AS454" s="24" t="s">
        <v>59</v>
      </c>
      <c r="AT454" s="24" t="s">
        <v>52</v>
      </c>
      <c r="AU454" s="49">
        <v>46204</v>
      </c>
      <c r="AV454" s="24" t="s">
        <v>8385</v>
      </c>
      <c r="AW454" s="24" t="s">
        <v>8385</v>
      </c>
      <c r="AX454" s="24" t="s">
        <v>8385</v>
      </c>
      <c r="AY454" s="24">
        <v>0</v>
      </c>
    </row>
    <row r="455" spans="2:51">
      <c r="B455" s="8" t="s">
        <v>8326</v>
      </c>
      <c r="C455" s="8" t="s">
        <v>49</v>
      </c>
      <c r="D455" s="9">
        <v>46235</v>
      </c>
      <c r="E455" s="8" t="s">
        <v>52</v>
      </c>
      <c r="F455" s="8" t="s">
        <v>64</v>
      </c>
      <c r="G455" s="8" t="s">
        <v>54</v>
      </c>
      <c r="H455" s="8" t="s">
        <v>53</v>
      </c>
      <c r="I455" s="8" t="s">
        <v>8384</v>
      </c>
      <c r="J455" s="61">
        <v>0</v>
      </c>
      <c r="K455" s="8">
        <v>1</v>
      </c>
      <c r="L455" s="8">
        <v>4</v>
      </c>
      <c r="M455" s="8" t="s">
        <v>66</v>
      </c>
      <c r="N455" s="8" t="s">
        <v>8379</v>
      </c>
      <c r="O455" s="8" t="s">
        <v>8380</v>
      </c>
      <c r="P455" s="48">
        <v>2</v>
      </c>
      <c r="Q455" s="8" t="s">
        <v>60</v>
      </c>
      <c r="R455" s="8">
        <v>4</v>
      </c>
      <c r="S455" s="8">
        <v>0</v>
      </c>
      <c r="T455" s="8" t="b">
        <v>0</v>
      </c>
      <c r="U455" s="8">
        <v>540</v>
      </c>
      <c r="V455" s="8">
        <v>505</v>
      </c>
      <c r="W455" s="8">
        <v>410</v>
      </c>
      <c r="X455" s="8">
        <v>0</v>
      </c>
      <c r="Y455" s="8">
        <v>0</v>
      </c>
      <c r="Z455" s="48">
        <v>-33</v>
      </c>
      <c r="AA455" s="8" t="s">
        <v>75</v>
      </c>
      <c r="AB455" s="8">
        <v>4</v>
      </c>
      <c r="AC455" s="8">
        <v>0</v>
      </c>
      <c r="AD455" s="8"/>
      <c r="AE455" s="8">
        <v>1</v>
      </c>
      <c r="AF455" s="8">
        <v>0</v>
      </c>
      <c r="AG455" s="8">
        <v>540</v>
      </c>
      <c r="AH455" s="9">
        <v>46244</v>
      </c>
      <c r="AI455" s="47">
        <v>46244.354166666664</v>
      </c>
      <c r="AJ455" s="47">
        <v>46244.355555555558</v>
      </c>
      <c r="AK455" s="47">
        <v>46244.729166666664</v>
      </c>
      <c r="AL455" s="47">
        <v>46244.706250000003</v>
      </c>
      <c r="AO455" s="24" t="s">
        <v>8326</v>
      </c>
      <c r="AP455" s="24" t="s">
        <v>53</v>
      </c>
      <c r="AQ455" s="24" t="s">
        <v>82</v>
      </c>
      <c r="AR455" s="24" t="s">
        <v>64</v>
      </c>
      <c r="AS455" s="24" t="s">
        <v>62</v>
      </c>
      <c r="AT455" s="24" t="s">
        <v>52</v>
      </c>
      <c r="AU455" s="49">
        <v>46204</v>
      </c>
      <c r="AV455" s="24" t="s">
        <v>8385</v>
      </c>
      <c r="AW455" s="24" t="s">
        <v>8385</v>
      </c>
      <c r="AX455" s="24" t="s">
        <v>8385</v>
      </c>
      <c r="AY455" s="24">
        <v>0</v>
      </c>
    </row>
    <row r="456" spans="2:51">
      <c r="B456" s="8" t="s">
        <v>8326</v>
      </c>
      <c r="C456" s="8" t="s">
        <v>49</v>
      </c>
      <c r="D456" s="9">
        <v>46235</v>
      </c>
      <c r="E456" s="8" t="s">
        <v>52</v>
      </c>
      <c r="F456" s="8" t="s">
        <v>64</v>
      </c>
      <c r="G456" s="8" t="s">
        <v>67</v>
      </c>
      <c r="H456" s="8" t="s">
        <v>53</v>
      </c>
      <c r="I456" s="8" t="s">
        <v>8384</v>
      </c>
      <c r="J456" s="61">
        <v>0</v>
      </c>
      <c r="K456" s="8">
        <v>1</v>
      </c>
      <c r="L456" s="8">
        <v>4</v>
      </c>
      <c r="M456" s="8" t="s">
        <v>66</v>
      </c>
      <c r="N456" s="8" t="s">
        <v>8379</v>
      </c>
      <c r="O456" s="8" t="s">
        <v>8380</v>
      </c>
      <c r="P456" s="48">
        <v>4</v>
      </c>
      <c r="Q456" s="8" t="s">
        <v>60</v>
      </c>
      <c r="R456" s="8">
        <v>4</v>
      </c>
      <c r="S456" s="8">
        <v>0</v>
      </c>
      <c r="T456" s="8" t="b">
        <v>0</v>
      </c>
      <c r="U456" s="8">
        <v>540</v>
      </c>
      <c r="V456" s="8">
        <v>515</v>
      </c>
      <c r="W456" s="8">
        <v>369</v>
      </c>
      <c r="X456" s="8">
        <v>0</v>
      </c>
      <c r="Y456" s="8">
        <v>0</v>
      </c>
      <c r="Z456" s="48">
        <v>-21</v>
      </c>
      <c r="AA456" s="8" t="s">
        <v>75</v>
      </c>
      <c r="AB456" s="8">
        <v>4</v>
      </c>
      <c r="AC456" s="8">
        <v>0</v>
      </c>
      <c r="AD456" s="8"/>
      <c r="AE456" s="8">
        <v>1</v>
      </c>
      <c r="AF456" s="8">
        <v>0</v>
      </c>
      <c r="AG456" s="8">
        <v>540</v>
      </c>
      <c r="AH456" s="9">
        <v>46250</v>
      </c>
      <c r="AI456" s="47">
        <v>46250.333333333336</v>
      </c>
      <c r="AJ456" s="47">
        <v>46250.336111111108</v>
      </c>
      <c r="AK456" s="47">
        <v>46250.708333333336</v>
      </c>
      <c r="AL456" s="47">
        <v>46250.693749999999</v>
      </c>
      <c r="AO456" s="24" t="s">
        <v>8326</v>
      </c>
      <c r="AP456" s="24" t="s">
        <v>53</v>
      </c>
      <c r="AQ456" s="24" t="s">
        <v>95</v>
      </c>
      <c r="AR456" s="24" t="s">
        <v>50</v>
      </c>
      <c r="AS456" s="24" t="s">
        <v>61</v>
      </c>
      <c r="AT456" s="24" t="s">
        <v>52</v>
      </c>
      <c r="AU456" s="49">
        <v>46204</v>
      </c>
      <c r="AV456" s="24" t="s">
        <v>8382</v>
      </c>
      <c r="AW456" s="24" t="s">
        <v>8379</v>
      </c>
      <c r="AX456" s="24" t="s">
        <v>8380</v>
      </c>
      <c r="AY456" s="24">
        <v>0</v>
      </c>
    </row>
    <row r="457" spans="2:51">
      <c r="B457" s="8" t="s">
        <v>8326</v>
      </c>
      <c r="C457" s="8" t="s">
        <v>49</v>
      </c>
      <c r="D457" s="9">
        <v>46235</v>
      </c>
      <c r="E457" s="8" t="s">
        <v>52</v>
      </c>
      <c r="F457" s="8" t="s">
        <v>64</v>
      </c>
      <c r="G457" s="8" t="s">
        <v>57</v>
      </c>
      <c r="H457" s="8" t="s">
        <v>53</v>
      </c>
      <c r="I457" s="8" t="s">
        <v>8384</v>
      </c>
      <c r="J457" s="61">
        <v>0</v>
      </c>
      <c r="K457" s="8">
        <v>1</v>
      </c>
      <c r="L457" s="8">
        <v>4</v>
      </c>
      <c r="M457" s="8" t="s">
        <v>66</v>
      </c>
      <c r="N457" s="8" t="s">
        <v>8379</v>
      </c>
      <c r="O457" s="8" t="s">
        <v>8380</v>
      </c>
      <c r="P457" s="48">
        <v>5</v>
      </c>
      <c r="Q457" s="8" t="s">
        <v>60</v>
      </c>
      <c r="R457" s="8">
        <v>4</v>
      </c>
      <c r="S457" s="8">
        <v>0</v>
      </c>
      <c r="T457" s="8" t="b">
        <v>0</v>
      </c>
      <c r="U457" s="8">
        <v>180</v>
      </c>
      <c r="V457" s="8">
        <v>156</v>
      </c>
      <c r="W457" s="8">
        <v>88</v>
      </c>
      <c r="X457" s="8">
        <v>0</v>
      </c>
      <c r="Y457" s="8">
        <v>0</v>
      </c>
      <c r="Z457" s="48">
        <v>-19</v>
      </c>
      <c r="AA457" s="8" t="s">
        <v>75</v>
      </c>
      <c r="AB457" s="8">
        <v>4</v>
      </c>
      <c r="AC457" s="8">
        <v>0</v>
      </c>
      <c r="AD457" s="8"/>
      <c r="AE457" s="8">
        <v>1</v>
      </c>
      <c r="AF457" s="8">
        <v>0</v>
      </c>
      <c r="AG457" s="8">
        <v>180</v>
      </c>
      <c r="AH457" s="9">
        <v>46252</v>
      </c>
      <c r="AI457" s="47">
        <v>46252.5625</v>
      </c>
      <c r="AJ457" s="47">
        <v>46252.565972222219</v>
      </c>
      <c r="AK457" s="47">
        <v>46252.6875</v>
      </c>
      <c r="AL457" s="47">
        <v>46252.674305555556</v>
      </c>
      <c r="AO457" s="24" t="s">
        <v>8326</v>
      </c>
      <c r="AP457" s="24" t="s">
        <v>53</v>
      </c>
      <c r="AQ457" s="24" t="s">
        <v>95</v>
      </c>
      <c r="AR457" s="24" t="s">
        <v>50</v>
      </c>
      <c r="AS457" s="24" t="s">
        <v>62</v>
      </c>
      <c r="AT457" s="24" t="s">
        <v>52</v>
      </c>
      <c r="AU457" s="49">
        <v>46204</v>
      </c>
      <c r="AV457" s="24" t="s">
        <v>8382</v>
      </c>
      <c r="AW457" s="24" t="s">
        <v>8379</v>
      </c>
      <c r="AX457" s="24" t="s">
        <v>8380</v>
      </c>
      <c r="AY457" s="24">
        <v>0</v>
      </c>
    </row>
    <row r="458" spans="2:51">
      <c r="B458" s="8" t="s">
        <v>8326</v>
      </c>
      <c r="C458" s="8" t="s">
        <v>49</v>
      </c>
      <c r="D458" s="9">
        <v>46235</v>
      </c>
      <c r="E458" s="8" t="s">
        <v>52</v>
      </c>
      <c r="F458" s="8" t="s">
        <v>64</v>
      </c>
      <c r="G458" s="8" t="s">
        <v>67</v>
      </c>
      <c r="H458" s="8" t="s">
        <v>53</v>
      </c>
      <c r="I458" s="8" t="s">
        <v>8384</v>
      </c>
      <c r="J458" s="61">
        <v>0</v>
      </c>
      <c r="K458" s="8">
        <v>1</v>
      </c>
      <c r="L458" s="8">
        <v>4</v>
      </c>
      <c r="M458" s="8" t="s">
        <v>66</v>
      </c>
      <c r="N458" s="8" t="s">
        <v>8379</v>
      </c>
      <c r="O458" s="8" t="s">
        <v>8380</v>
      </c>
      <c r="P458" s="48">
        <v>2</v>
      </c>
      <c r="Q458" s="8" t="s">
        <v>60</v>
      </c>
      <c r="R458" s="8">
        <v>4</v>
      </c>
      <c r="S458" s="8">
        <v>0</v>
      </c>
      <c r="T458" s="8" t="b">
        <v>0</v>
      </c>
      <c r="U458" s="8">
        <v>180</v>
      </c>
      <c r="V458" s="8">
        <v>150</v>
      </c>
      <c r="W458" s="8">
        <v>74</v>
      </c>
      <c r="X458" s="8">
        <v>0</v>
      </c>
      <c r="Y458" s="8">
        <v>0</v>
      </c>
      <c r="Z458" s="48">
        <v>-28</v>
      </c>
      <c r="AA458" s="8" t="s">
        <v>75</v>
      </c>
      <c r="AB458" s="8">
        <v>4</v>
      </c>
      <c r="AC458" s="8">
        <v>0</v>
      </c>
      <c r="AD458" s="8"/>
      <c r="AE458" s="8">
        <v>1</v>
      </c>
      <c r="AF458" s="8">
        <v>0</v>
      </c>
      <c r="AG458" s="8">
        <v>180</v>
      </c>
      <c r="AH458" s="9">
        <v>46253</v>
      </c>
      <c r="AI458" s="47">
        <v>46253.354166666664</v>
      </c>
      <c r="AJ458" s="47">
        <v>46253.355555555558</v>
      </c>
      <c r="AK458" s="47">
        <v>46253.479166666664</v>
      </c>
      <c r="AL458" s="47">
        <v>46253.459722222222</v>
      </c>
      <c r="AO458" s="24" t="s">
        <v>8326</v>
      </c>
      <c r="AP458" s="24" t="s">
        <v>53</v>
      </c>
      <c r="AQ458" s="24" t="s">
        <v>95</v>
      </c>
      <c r="AR458" s="24" t="s">
        <v>50</v>
      </c>
      <c r="AS458" s="24" t="s">
        <v>63</v>
      </c>
      <c r="AT458" s="24" t="s">
        <v>52</v>
      </c>
      <c r="AU458" s="49">
        <v>46204</v>
      </c>
      <c r="AV458" s="24" t="s">
        <v>8382</v>
      </c>
      <c r="AW458" s="24" t="s">
        <v>8379</v>
      </c>
      <c r="AX458" s="24" t="s">
        <v>8380</v>
      </c>
      <c r="AY458" s="24">
        <v>0</v>
      </c>
    </row>
    <row r="459" spans="2:51">
      <c r="B459" s="8" t="s">
        <v>8326</v>
      </c>
      <c r="C459" s="8" t="s">
        <v>49</v>
      </c>
      <c r="D459" s="9">
        <v>46235</v>
      </c>
      <c r="E459" s="8" t="s">
        <v>52</v>
      </c>
      <c r="F459" s="8" t="s">
        <v>64</v>
      </c>
      <c r="G459" s="8" t="s">
        <v>59</v>
      </c>
      <c r="H459" s="8" t="s">
        <v>53</v>
      </c>
      <c r="I459" s="8" t="s">
        <v>8384</v>
      </c>
      <c r="J459" s="61">
        <v>0</v>
      </c>
      <c r="K459" s="8">
        <v>1</v>
      </c>
      <c r="L459" s="8">
        <v>4</v>
      </c>
      <c r="M459" s="8" t="s">
        <v>66</v>
      </c>
      <c r="N459" s="8" t="s">
        <v>8379</v>
      </c>
      <c r="O459" s="8" t="s">
        <v>8380</v>
      </c>
      <c r="P459" s="48">
        <v>3</v>
      </c>
      <c r="Q459" s="8" t="s">
        <v>60</v>
      </c>
      <c r="R459" s="8">
        <v>4</v>
      </c>
      <c r="S459" s="8">
        <v>0</v>
      </c>
      <c r="T459" s="8" t="b">
        <v>0</v>
      </c>
      <c r="U459" s="8">
        <v>420</v>
      </c>
      <c r="V459" s="8">
        <v>383</v>
      </c>
      <c r="W459" s="8">
        <v>265</v>
      </c>
      <c r="X459" s="8">
        <v>0</v>
      </c>
      <c r="Y459" s="8">
        <v>0</v>
      </c>
      <c r="Z459" s="48">
        <v>-34</v>
      </c>
      <c r="AA459" s="8" t="s">
        <v>75</v>
      </c>
      <c r="AB459" s="8">
        <v>4</v>
      </c>
      <c r="AC459" s="8">
        <v>0</v>
      </c>
      <c r="AD459" s="8"/>
      <c r="AE459" s="8">
        <v>1</v>
      </c>
      <c r="AF459" s="8">
        <v>0</v>
      </c>
      <c r="AG459" s="8">
        <v>420</v>
      </c>
      <c r="AH459" s="9">
        <v>46255</v>
      </c>
      <c r="AI459" s="47">
        <v>46255.333333333336</v>
      </c>
      <c r="AJ459" s="47">
        <v>46255.335416666669</v>
      </c>
      <c r="AK459" s="47">
        <v>46255.625</v>
      </c>
      <c r="AL459" s="47">
        <v>46255.601388888892</v>
      </c>
      <c r="AO459" s="24" t="s">
        <v>8326</v>
      </c>
      <c r="AP459" s="24" t="s">
        <v>53</v>
      </c>
      <c r="AQ459" s="24" t="s">
        <v>95</v>
      </c>
      <c r="AR459" s="24" t="s">
        <v>50</v>
      </c>
      <c r="AS459" s="24" t="s">
        <v>54</v>
      </c>
      <c r="AT459" s="24" t="s">
        <v>52</v>
      </c>
      <c r="AU459" s="49">
        <v>46204</v>
      </c>
      <c r="AV459" s="24" t="s">
        <v>8382</v>
      </c>
      <c r="AW459" s="24" t="s">
        <v>8379</v>
      </c>
      <c r="AX459" s="24" t="s">
        <v>8380</v>
      </c>
      <c r="AY459" s="24">
        <v>0</v>
      </c>
    </row>
    <row r="460" spans="2:51">
      <c r="B460" s="8" t="s">
        <v>8326</v>
      </c>
      <c r="C460" s="8" t="s">
        <v>49</v>
      </c>
      <c r="D460" s="9">
        <v>46235</v>
      </c>
      <c r="E460" s="8" t="s">
        <v>52</v>
      </c>
      <c r="F460" s="8" t="s">
        <v>64</v>
      </c>
      <c r="G460" s="8" t="s">
        <v>67</v>
      </c>
      <c r="H460" s="8" t="s">
        <v>53</v>
      </c>
      <c r="I460" s="8" t="s">
        <v>8384</v>
      </c>
      <c r="J460" s="61">
        <v>0</v>
      </c>
      <c r="K460" s="8">
        <v>1</v>
      </c>
      <c r="L460" s="8">
        <v>4</v>
      </c>
      <c r="M460" s="8" t="s">
        <v>66</v>
      </c>
      <c r="N460" s="8" t="s">
        <v>8379</v>
      </c>
      <c r="O460" s="8" t="s">
        <v>8380</v>
      </c>
      <c r="P460" s="48">
        <v>6</v>
      </c>
      <c r="Q460" s="8" t="s">
        <v>60</v>
      </c>
      <c r="R460" s="8">
        <v>4</v>
      </c>
      <c r="S460" s="8">
        <v>0</v>
      </c>
      <c r="T460" s="8" t="b">
        <v>0</v>
      </c>
      <c r="U460" s="8">
        <v>240</v>
      </c>
      <c r="V460" s="8">
        <v>207</v>
      </c>
      <c r="W460" s="8">
        <v>121</v>
      </c>
      <c r="X460" s="8">
        <v>0</v>
      </c>
      <c r="Y460" s="8">
        <v>0</v>
      </c>
      <c r="Z460" s="48">
        <v>-27</v>
      </c>
      <c r="AA460" s="8" t="s">
        <v>75</v>
      </c>
      <c r="AB460" s="8">
        <v>4</v>
      </c>
      <c r="AC460" s="8">
        <v>0</v>
      </c>
      <c r="AD460" s="8"/>
      <c r="AE460" s="8">
        <v>1</v>
      </c>
      <c r="AF460" s="8">
        <v>0</v>
      </c>
      <c r="AG460" s="8">
        <v>240</v>
      </c>
      <c r="AH460" s="9">
        <v>46256</v>
      </c>
      <c r="AI460" s="47">
        <v>46256.5625</v>
      </c>
      <c r="AJ460" s="47">
        <v>46256.566666666666</v>
      </c>
      <c r="AK460" s="47">
        <v>46256.729166666664</v>
      </c>
      <c r="AL460" s="47">
        <v>46256.710416666669</v>
      </c>
      <c r="AO460" s="24" t="s">
        <v>8326</v>
      </c>
      <c r="AP460" s="24" t="s">
        <v>53</v>
      </c>
      <c r="AQ460" s="24" t="s">
        <v>95</v>
      </c>
      <c r="AR460" s="24" t="s">
        <v>50</v>
      </c>
      <c r="AS460" s="24" t="s">
        <v>57</v>
      </c>
      <c r="AT460" s="24" t="s">
        <v>52</v>
      </c>
      <c r="AU460" s="49">
        <v>46204</v>
      </c>
      <c r="AV460" s="24" t="s">
        <v>8382</v>
      </c>
      <c r="AW460" s="24" t="s">
        <v>8379</v>
      </c>
      <c r="AX460" s="24" t="s">
        <v>8380</v>
      </c>
      <c r="AY460" s="24">
        <v>0</v>
      </c>
    </row>
    <row r="461" spans="2:51">
      <c r="B461" s="8" t="s">
        <v>8326</v>
      </c>
      <c r="C461" s="8" t="s">
        <v>49</v>
      </c>
      <c r="D461" s="9">
        <v>46235</v>
      </c>
      <c r="E461" s="8" t="s">
        <v>52</v>
      </c>
      <c r="F461" s="8" t="s">
        <v>64</v>
      </c>
      <c r="G461" s="8" t="s">
        <v>62</v>
      </c>
      <c r="H461" s="8" t="s">
        <v>53</v>
      </c>
      <c r="I461" s="8" t="s">
        <v>8384</v>
      </c>
      <c r="J461" s="61">
        <v>0</v>
      </c>
      <c r="K461" s="8">
        <v>1</v>
      </c>
      <c r="L461" s="8">
        <v>4</v>
      </c>
      <c r="M461" s="8" t="s">
        <v>66</v>
      </c>
      <c r="N461" s="8" t="s">
        <v>8379</v>
      </c>
      <c r="O461" s="8" t="s">
        <v>8380</v>
      </c>
      <c r="P461" s="48">
        <v>5</v>
      </c>
      <c r="Q461" s="8" t="s">
        <v>60</v>
      </c>
      <c r="R461" s="8">
        <v>4</v>
      </c>
      <c r="S461" s="8">
        <v>0</v>
      </c>
      <c r="T461" s="8" t="b">
        <v>0</v>
      </c>
      <c r="U461" s="8">
        <v>540</v>
      </c>
      <c r="V461" s="8">
        <v>497</v>
      </c>
      <c r="W461" s="8">
        <v>375</v>
      </c>
      <c r="X461" s="8">
        <v>0</v>
      </c>
      <c r="Y461" s="8">
        <v>0</v>
      </c>
      <c r="Z461" s="48">
        <v>-38</v>
      </c>
      <c r="AA461" s="8" t="s">
        <v>75</v>
      </c>
      <c r="AB461" s="8">
        <v>4</v>
      </c>
      <c r="AC461" s="8">
        <v>0</v>
      </c>
      <c r="AD461" s="8"/>
      <c r="AE461" s="8">
        <v>1</v>
      </c>
      <c r="AF461" s="8">
        <v>0</v>
      </c>
      <c r="AG461" s="8">
        <v>540</v>
      </c>
      <c r="AH461" s="9">
        <v>46259</v>
      </c>
      <c r="AI461" s="47">
        <v>46259.3125</v>
      </c>
      <c r="AJ461" s="47">
        <v>46259.315972222219</v>
      </c>
      <c r="AK461" s="47">
        <v>46259.6875</v>
      </c>
      <c r="AL461" s="47">
        <v>46259.661111111112</v>
      </c>
      <c r="AO461" s="24" t="s">
        <v>8326</v>
      </c>
      <c r="AP461" s="24" t="s">
        <v>53</v>
      </c>
      <c r="AQ461" s="24" t="s">
        <v>95</v>
      </c>
      <c r="AR461" s="24" t="s">
        <v>50</v>
      </c>
      <c r="AS461" s="24" t="s">
        <v>59</v>
      </c>
      <c r="AT461" s="24" t="s">
        <v>52</v>
      </c>
      <c r="AU461" s="49">
        <v>46204</v>
      </c>
      <c r="AV461" s="24" t="s">
        <v>8382</v>
      </c>
      <c r="AW461" s="24" t="s">
        <v>8379</v>
      </c>
      <c r="AX461" s="24" t="s">
        <v>8380</v>
      </c>
      <c r="AY461" s="24">
        <v>0</v>
      </c>
    </row>
    <row r="462" spans="2:51">
      <c r="B462" s="8" t="s">
        <v>8326</v>
      </c>
      <c r="C462" s="8" t="s">
        <v>49</v>
      </c>
      <c r="D462" s="9">
        <v>46235</v>
      </c>
      <c r="E462" s="8" t="s">
        <v>52</v>
      </c>
      <c r="F462" s="8" t="s">
        <v>64</v>
      </c>
      <c r="G462" s="8" t="s">
        <v>59</v>
      </c>
      <c r="H462" s="8" t="s">
        <v>53</v>
      </c>
      <c r="I462" s="8" t="s">
        <v>8384</v>
      </c>
      <c r="J462" s="61">
        <v>0</v>
      </c>
      <c r="K462" s="8">
        <v>1</v>
      </c>
      <c r="L462" s="8">
        <v>4</v>
      </c>
      <c r="M462" s="8" t="s">
        <v>66</v>
      </c>
      <c r="N462" s="8" t="s">
        <v>8379</v>
      </c>
      <c r="O462" s="8" t="s">
        <v>8380</v>
      </c>
      <c r="P462" s="48">
        <v>5</v>
      </c>
      <c r="Q462" s="8" t="s">
        <v>60</v>
      </c>
      <c r="R462" s="8">
        <v>4</v>
      </c>
      <c r="S462" s="8">
        <v>0</v>
      </c>
      <c r="T462" s="8" t="b">
        <v>0</v>
      </c>
      <c r="U462" s="8">
        <v>210</v>
      </c>
      <c r="V462" s="8">
        <v>178</v>
      </c>
      <c r="W462" s="8">
        <v>105</v>
      </c>
      <c r="X462" s="8">
        <v>0</v>
      </c>
      <c r="Y462" s="8">
        <v>0</v>
      </c>
      <c r="Z462" s="48">
        <v>-27</v>
      </c>
      <c r="AA462" s="8" t="s">
        <v>75</v>
      </c>
      <c r="AB462" s="8">
        <v>4</v>
      </c>
      <c r="AC462" s="8">
        <v>0</v>
      </c>
      <c r="AD462" s="8"/>
      <c r="AE462" s="8">
        <v>1</v>
      </c>
      <c r="AF462" s="8">
        <v>0</v>
      </c>
      <c r="AG462" s="8">
        <v>210</v>
      </c>
      <c r="AH462" s="9">
        <v>46260</v>
      </c>
      <c r="AI462" s="47">
        <v>46260.333333333336</v>
      </c>
      <c r="AJ462" s="47">
        <v>46260.336805555555</v>
      </c>
      <c r="AK462" s="47">
        <v>46260.479166666664</v>
      </c>
      <c r="AL462" s="47">
        <v>46260.460416666669</v>
      </c>
      <c r="AO462" s="24" t="s">
        <v>8326</v>
      </c>
      <c r="AP462" s="24" t="s">
        <v>53</v>
      </c>
      <c r="AQ462" s="24" t="s">
        <v>95</v>
      </c>
      <c r="AR462" s="24" t="s">
        <v>50</v>
      </c>
      <c r="AS462" s="24" t="s">
        <v>61</v>
      </c>
      <c r="AT462" s="24" t="s">
        <v>52</v>
      </c>
      <c r="AU462" s="49">
        <v>46204</v>
      </c>
      <c r="AV462" s="24" t="s">
        <v>8382</v>
      </c>
      <c r="AW462" s="24" t="s">
        <v>8383</v>
      </c>
      <c r="AX462" s="24" t="s">
        <v>8380</v>
      </c>
      <c r="AY462" s="24">
        <v>0</v>
      </c>
    </row>
    <row r="463" spans="2:51">
      <c r="B463" s="8" t="s">
        <v>8326</v>
      </c>
      <c r="C463" s="8" t="s">
        <v>49</v>
      </c>
      <c r="D463" s="9">
        <v>46235</v>
      </c>
      <c r="E463" s="8" t="s">
        <v>52</v>
      </c>
      <c r="F463" s="8" t="s">
        <v>64</v>
      </c>
      <c r="G463" s="8" t="s">
        <v>67</v>
      </c>
      <c r="H463" s="8" t="s">
        <v>53</v>
      </c>
      <c r="I463" s="8" t="s">
        <v>8384</v>
      </c>
      <c r="J463" s="61">
        <v>0</v>
      </c>
      <c r="K463" s="8">
        <v>1</v>
      </c>
      <c r="L463" s="8">
        <v>4</v>
      </c>
      <c r="M463" s="8" t="s">
        <v>66</v>
      </c>
      <c r="N463" s="8" t="s">
        <v>8384</v>
      </c>
      <c r="O463" s="8" t="s">
        <v>8380</v>
      </c>
      <c r="P463" s="48">
        <v>3</v>
      </c>
      <c r="Q463" s="8" t="s">
        <v>60</v>
      </c>
      <c r="R463" s="8">
        <v>4</v>
      </c>
      <c r="S463" s="8">
        <v>0</v>
      </c>
      <c r="T463" s="8" t="b">
        <v>0</v>
      </c>
      <c r="U463" s="8">
        <v>240</v>
      </c>
      <c r="V463" s="8">
        <v>231</v>
      </c>
      <c r="W463" s="8">
        <v>144</v>
      </c>
      <c r="X463" s="8">
        <v>0</v>
      </c>
      <c r="Y463" s="8">
        <v>0</v>
      </c>
      <c r="Z463" s="48">
        <v>-6</v>
      </c>
      <c r="AA463" s="8" t="s">
        <v>75</v>
      </c>
      <c r="AB463" s="8">
        <v>4</v>
      </c>
      <c r="AC463" s="8">
        <v>0</v>
      </c>
      <c r="AD463" s="8"/>
      <c r="AE463" s="8">
        <v>1</v>
      </c>
      <c r="AF463" s="8">
        <v>0</v>
      </c>
      <c r="AG463" s="8">
        <v>240</v>
      </c>
      <c r="AH463" s="9">
        <v>46261</v>
      </c>
      <c r="AI463" s="47">
        <v>46261.333333333336</v>
      </c>
      <c r="AJ463" s="47">
        <v>46261.335416666669</v>
      </c>
      <c r="AK463" s="47">
        <v>46261.5</v>
      </c>
      <c r="AL463" s="47">
        <v>46261.495833333334</v>
      </c>
      <c r="AO463" s="24" t="s">
        <v>8326</v>
      </c>
      <c r="AP463" s="24" t="s">
        <v>53</v>
      </c>
      <c r="AQ463" s="24" t="s">
        <v>95</v>
      </c>
      <c r="AR463" s="24" t="s">
        <v>50</v>
      </c>
      <c r="AS463" s="24" t="s">
        <v>54</v>
      </c>
      <c r="AT463" s="24" t="s">
        <v>52</v>
      </c>
      <c r="AU463" s="49">
        <v>46204</v>
      </c>
      <c r="AV463" s="24" t="s">
        <v>8382</v>
      </c>
      <c r="AW463" s="24" t="s">
        <v>8383</v>
      </c>
      <c r="AX463" s="24" t="s">
        <v>8380</v>
      </c>
      <c r="AY463" s="24">
        <v>0</v>
      </c>
    </row>
    <row r="464" spans="2:51">
      <c r="B464" s="8" t="s">
        <v>8326</v>
      </c>
      <c r="C464" s="8" t="s">
        <v>49</v>
      </c>
      <c r="D464" s="9">
        <v>46235</v>
      </c>
      <c r="E464" s="8" t="s">
        <v>52</v>
      </c>
      <c r="F464" s="8" t="s">
        <v>64</v>
      </c>
      <c r="G464" s="8" t="s">
        <v>62</v>
      </c>
      <c r="H464" s="8" t="s">
        <v>53</v>
      </c>
      <c r="I464" s="8" t="s">
        <v>8384</v>
      </c>
      <c r="J464" s="61">
        <v>0</v>
      </c>
      <c r="K464" s="8">
        <v>1</v>
      </c>
      <c r="L464" s="8">
        <v>4</v>
      </c>
      <c r="M464" s="8" t="s">
        <v>66</v>
      </c>
      <c r="N464" s="8" t="s">
        <v>8379</v>
      </c>
      <c r="O464" s="8" t="s">
        <v>8380</v>
      </c>
      <c r="P464" s="48">
        <v>5</v>
      </c>
      <c r="Q464" s="8" t="s">
        <v>60</v>
      </c>
      <c r="R464" s="8">
        <v>4</v>
      </c>
      <c r="S464" s="8">
        <v>0</v>
      </c>
      <c r="T464" s="8" t="b">
        <v>0</v>
      </c>
      <c r="U464" s="8">
        <v>540</v>
      </c>
      <c r="V464" s="8">
        <v>520</v>
      </c>
      <c r="W464" s="8">
        <v>406</v>
      </c>
      <c r="X464" s="8">
        <v>0</v>
      </c>
      <c r="Y464" s="8">
        <v>0</v>
      </c>
      <c r="Z464" s="48">
        <v>-15</v>
      </c>
      <c r="AA464" s="8" t="s">
        <v>75</v>
      </c>
      <c r="AB464" s="8">
        <v>4</v>
      </c>
      <c r="AC464" s="8">
        <v>0</v>
      </c>
      <c r="AD464" s="8"/>
      <c r="AE464" s="8">
        <v>1</v>
      </c>
      <c r="AF464" s="8">
        <v>0</v>
      </c>
      <c r="AG464" s="8">
        <v>540</v>
      </c>
      <c r="AH464" s="9">
        <v>46262</v>
      </c>
      <c r="AI464" s="47">
        <v>46262.333333333336</v>
      </c>
      <c r="AJ464" s="47">
        <v>46262.336805555555</v>
      </c>
      <c r="AK464" s="47">
        <v>46262.708333333336</v>
      </c>
      <c r="AL464" s="47">
        <v>46262.697916666664</v>
      </c>
      <c r="AO464" s="24" t="s">
        <v>8326</v>
      </c>
      <c r="AP464" s="24" t="s">
        <v>53</v>
      </c>
      <c r="AQ464" s="24" t="s">
        <v>95</v>
      </c>
      <c r="AR464" s="24" t="s">
        <v>50</v>
      </c>
      <c r="AS464" s="24" t="s">
        <v>57</v>
      </c>
      <c r="AT464" s="24" t="s">
        <v>52</v>
      </c>
      <c r="AU464" s="49">
        <v>46204</v>
      </c>
      <c r="AV464" s="24" t="s">
        <v>8382</v>
      </c>
      <c r="AW464" s="24" t="s">
        <v>8383</v>
      </c>
      <c r="AX464" s="24" t="s">
        <v>8380</v>
      </c>
      <c r="AY464" s="24">
        <v>0</v>
      </c>
    </row>
    <row r="465" spans="2:51">
      <c r="B465" s="8" t="s">
        <v>8326</v>
      </c>
      <c r="C465" s="8" t="s">
        <v>49</v>
      </c>
      <c r="D465" s="9">
        <v>46235</v>
      </c>
      <c r="E465" s="8" t="s">
        <v>52</v>
      </c>
      <c r="F465" s="8" t="s">
        <v>64</v>
      </c>
      <c r="G465" s="8" t="s">
        <v>62</v>
      </c>
      <c r="H465" s="8" t="s">
        <v>53</v>
      </c>
      <c r="I465" s="8" t="s">
        <v>8384</v>
      </c>
      <c r="J465" s="61">
        <v>0</v>
      </c>
      <c r="K465" s="8">
        <v>1</v>
      </c>
      <c r="L465" s="8">
        <v>4</v>
      </c>
      <c r="M465" s="8" t="s">
        <v>66</v>
      </c>
      <c r="N465" s="8" t="s">
        <v>8379</v>
      </c>
      <c r="O465" s="8" t="s">
        <v>8380</v>
      </c>
      <c r="P465" s="48">
        <v>5</v>
      </c>
      <c r="Q465" s="8" t="s">
        <v>60</v>
      </c>
      <c r="R465" s="8">
        <v>4</v>
      </c>
      <c r="S465" s="8">
        <v>0</v>
      </c>
      <c r="T465" s="8" t="b">
        <v>0</v>
      </c>
      <c r="U465" s="8">
        <v>270</v>
      </c>
      <c r="V465" s="8">
        <v>236</v>
      </c>
      <c r="W465" s="8">
        <v>159</v>
      </c>
      <c r="X465" s="8">
        <v>0</v>
      </c>
      <c r="Y465" s="8">
        <v>0</v>
      </c>
      <c r="Z465" s="48">
        <v>-29</v>
      </c>
      <c r="AA465" s="8" t="s">
        <v>75</v>
      </c>
      <c r="AB465" s="8">
        <v>4</v>
      </c>
      <c r="AC465" s="8">
        <v>0</v>
      </c>
      <c r="AD465" s="8"/>
      <c r="AE465" s="8">
        <v>1</v>
      </c>
      <c r="AF465" s="8">
        <v>0</v>
      </c>
      <c r="AG465" s="8">
        <v>270</v>
      </c>
      <c r="AH465" s="9">
        <v>46265</v>
      </c>
      <c r="AI465" s="47">
        <v>46265.541666666664</v>
      </c>
      <c r="AJ465" s="47">
        <v>46265.545138888891</v>
      </c>
      <c r="AK465" s="47">
        <v>46265.729166666664</v>
      </c>
      <c r="AL465" s="47">
        <v>46265.709027777775</v>
      </c>
      <c r="AO465" s="24" t="s">
        <v>8326</v>
      </c>
      <c r="AP465" s="24" t="s">
        <v>53</v>
      </c>
      <c r="AQ465" s="24" t="s">
        <v>95</v>
      </c>
      <c r="AR465" s="24" t="s">
        <v>50</v>
      </c>
      <c r="AS465" s="24" t="s">
        <v>63</v>
      </c>
      <c r="AT465" s="24" t="s">
        <v>52</v>
      </c>
      <c r="AU465" s="49">
        <v>46204</v>
      </c>
      <c r="AV465" s="24" t="s">
        <v>8382</v>
      </c>
      <c r="AW465" s="24" t="s">
        <v>8383</v>
      </c>
      <c r="AX465" s="24" t="s">
        <v>8380</v>
      </c>
      <c r="AY465" s="24">
        <v>0</v>
      </c>
    </row>
    <row r="466" spans="2:51">
      <c r="B466" s="8" t="s">
        <v>8326</v>
      </c>
      <c r="C466" s="8" t="s">
        <v>49</v>
      </c>
      <c r="D466" s="9">
        <v>46235</v>
      </c>
      <c r="E466" s="8" t="s">
        <v>52</v>
      </c>
      <c r="F466" s="8" t="s">
        <v>64</v>
      </c>
      <c r="G466" s="8" t="s">
        <v>54</v>
      </c>
      <c r="H466" s="8" t="s">
        <v>53</v>
      </c>
      <c r="I466" s="8" t="s">
        <v>8384</v>
      </c>
      <c r="J466" s="61">
        <v>0</v>
      </c>
      <c r="K466" s="8">
        <v>1</v>
      </c>
      <c r="L466" s="8">
        <v>4</v>
      </c>
      <c r="M466" s="8" t="s">
        <v>66</v>
      </c>
      <c r="N466" s="8" t="s">
        <v>8379</v>
      </c>
      <c r="O466" s="8" t="s">
        <v>8380</v>
      </c>
      <c r="P466" s="48">
        <v>10</v>
      </c>
      <c r="Q466" s="8" t="s">
        <v>60</v>
      </c>
      <c r="R466" s="8">
        <v>4</v>
      </c>
      <c r="S466" s="8">
        <v>0</v>
      </c>
      <c r="T466" s="8" t="b">
        <v>0</v>
      </c>
      <c r="U466" s="8">
        <v>270</v>
      </c>
      <c r="V466" s="8">
        <v>246</v>
      </c>
      <c r="W466" s="8">
        <v>150</v>
      </c>
      <c r="X466" s="8">
        <v>0</v>
      </c>
      <c r="Y466" s="8">
        <v>0</v>
      </c>
      <c r="Z466" s="48">
        <v>-14</v>
      </c>
      <c r="AA466" s="8" t="s">
        <v>76</v>
      </c>
      <c r="AB466" s="8">
        <v>4</v>
      </c>
      <c r="AC466" s="8">
        <v>0</v>
      </c>
      <c r="AD466" s="8"/>
      <c r="AE466" s="8">
        <v>1</v>
      </c>
      <c r="AF466" s="8">
        <v>0</v>
      </c>
      <c r="AG466" s="8">
        <v>270</v>
      </c>
      <c r="AH466" s="9">
        <v>46236</v>
      </c>
      <c r="AI466" s="47">
        <v>46236.541666666664</v>
      </c>
      <c r="AJ466" s="47">
        <v>46236.548611111109</v>
      </c>
      <c r="AK466" s="47">
        <v>46236.729166666664</v>
      </c>
      <c r="AL466" s="47">
        <v>46236.719444444447</v>
      </c>
      <c r="AO466" s="24" t="s">
        <v>8326</v>
      </c>
      <c r="AP466" s="24" t="s">
        <v>53</v>
      </c>
      <c r="AQ466" s="24" t="s">
        <v>95</v>
      </c>
      <c r="AR466" s="24" t="s">
        <v>50</v>
      </c>
      <c r="AS466" s="24" t="s">
        <v>62</v>
      </c>
      <c r="AT466" s="24" t="s">
        <v>52</v>
      </c>
      <c r="AU466" s="49">
        <v>46204</v>
      </c>
      <c r="AV466" s="24" t="s">
        <v>8382</v>
      </c>
      <c r="AW466" s="24" t="s">
        <v>8383</v>
      </c>
      <c r="AX466" s="24" t="s">
        <v>8380</v>
      </c>
      <c r="AY466" s="24">
        <v>0</v>
      </c>
    </row>
    <row r="467" spans="2:51">
      <c r="B467" s="8" t="s">
        <v>8326</v>
      </c>
      <c r="C467" s="8" t="s">
        <v>49</v>
      </c>
      <c r="D467" s="9">
        <v>46235</v>
      </c>
      <c r="E467" s="8" t="s">
        <v>52</v>
      </c>
      <c r="F467" s="8" t="s">
        <v>64</v>
      </c>
      <c r="G467" s="8" t="s">
        <v>57</v>
      </c>
      <c r="H467" s="8" t="s">
        <v>53</v>
      </c>
      <c r="I467" s="8" t="s">
        <v>8384</v>
      </c>
      <c r="J467" s="61">
        <v>0</v>
      </c>
      <c r="K467" s="8">
        <v>1</v>
      </c>
      <c r="L467" s="8">
        <v>4</v>
      </c>
      <c r="M467" s="8" t="s">
        <v>66</v>
      </c>
      <c r="N467" s="8" t="s">
        <v>8379</v>
      </c>
      <c r="O467" s="8" t="s">
        <v>8380</v>
      </c>
      <c r="P467" s="48">
        <v>8</v>
      </c>
      <c r="Q467" s="8" t="s">
        <v>60</v>
      </c>
      <c r="R467" s="8">
        <v>4</v>
      </c>
      <c r="S467" s="8">
        <v>0</v>
      </c>
      <c r="T467" s="8" t="b">
        <v>0</v>
      </c>
      <c r="U467" s="8">
        <v>480</v>
      </c>
      <c r="V467" s="8">
        <v>453</v>
      </c>
      <c r="W467" s="8">
        <v>343</v>
      </c>
      <c r="X467" s="8">
        <v>0</v>
      </c>
      <c r="Y467" s="8">
        <v>0</v>
      </c>
      <c r="Z467" s="48">
        <v>-19</v>
      </c>
      <c r="AA467" s="8" t="s">
        <v>76</v>
      </c>
      <c r="AB467" s="8">
        <v>4</v>
      </c>
      <c r="AC467" s="8">
        <v>0</v>
      </c>
      <c r="AD467" s="8"/>
      <c r="AE467" s="8">
        <v>1</v>
      </c>
      <c r="AF467" s="8">
        <v>0</v>
      </c>
      <c r="AG467" s="8">
        <v>480</v>
      </c>
      <c r="AH467" s="9">
        <v>46239</v>
      </c>
      <c r="AI467" s="47">
        <v>46239.3125</v>
      </c>
      <c r="AJ467" s="47">
        <v>46239.318055555559</v>
      </c>
      <c r="AK467" s="47">
        <v>46239.645833333336</v>
      </c>
      <c r="AL467" s="47">
        <v>46239.632638888892</v>
      </c>
      <c r="AO467" s="24" t="s">
        <v>8326</v>
      </c>
      <c r="AP467" s="24" t="s">
        <v>53</v>
      </c>
      <c r="AQ467" s="24" t="s">
        <v>95</v>
      </c>
      <c r="AR467" s="24" t="s">
        <v>50</v>
      </c>
      <c r="AS467" s="24" t="s">
        <v>59</v>
      </c>
      <c r="AT467" s="24" t="s">
        <v>52</v>
      </c>
      <c r="AU467" s="49">
        <v>46204</v>
      </c>
      <c r="AV467" s="24" t="s">
        <v>8382</v>
      </c>
      <c r="AW467" s="24" t="s">
        <v>8383</v>
      </c>
      <c r="AX467" s="24" t="s">
        <v>8380</v>
      </c>
      <c r="AY467" s="24">
        <v>0</v>
      </c>
    </row>
    <row r="468" spans="2:51">
      <c r="B468" s="8" t="s">
        <v>8326</v>
      </c>
      <c r="C468" s="8" t="s">
        <v>49</v>
      </c>
      <c r="D468" s="9">
        <v>46235</v>
      </c>
      <c r="E468" s="8" t="s">
        <v>52</v>
      </c>
      <c r="F468" s="8" t="s">
        <v>64</v>
      </c>
      <c r="G468" s="8" t="s">
        <v>59</v>
      </c>
      <c r="H468" s="8" t="s">
        <v>53</v>
      </c>
      <c r="I468" s="8" t="s">
        <v>8384</v>
      </c>
      <c r="J468" s="61">
        <v>0</v>
      </c>
      <c r="K468" s="8">
        <v>1</v>
      </c>
      <c r="L468" s="8">
        <v>4</v>
      </c>
      <c r="M468" s="8" t="s">
        <v>66</v>
      </c>
      <c r="N468" s="8" t="s">
        <v>8379</v>
      </c>
      <c r="O468" s="8" t="s">
        <v>8380</v>
      </c>
      <c r="P468" s="48">
        <v>3</v>
      </c>
      <c r="Q468" s="8" t="s">
        <v>60</v>
      </c>
      <c r="R468" s="8">
        <v>4</v>
      </c>
      <c r="S468" s="8">
        <v>0</v>
      </c>
      <c r="T468" s="8" t="b">
        <v>0</v>
      </c>
      <c r="U468" s="8">
        <v>540</v>
      </c>
      <c r="V468" s="8">
        <v>509</v>
      </c>
      <c r="W468" s="8">
        <v>391</v>
      </c>
      <c r="X468" s="8">
        <v>0</v>
      </c>
      <c r="Y468" s="8">
        <v>0</v>
      </c>
      <c r="Z468" s="48">
        <v>-28</v>
      </c>
      <c r="AA468" s="8" t="s">
        <v>76</v>
      </c>
      <c r="AB468" s="8">
        <v>4</v>
      </c>
      <c r="AC468" s="8">
        <v>0</v>
      </c>
      <c r="AD468" s="8"/>
      <c r="AE468" s="8">
        <v>1</v>
      </c>
      <c r="AF468" s="8">
        <v>0</v>
      </c>
      <c r="AG468" s="8">
        <v>540</v>
      </c>
      <c r="AH468" s="9">
        <v>46240</v>
      </c>
      <c r="AI468" s="47">
        <v>46240.375</v>
      </c>
      <c r="AJ468" s="47">
        <v>46240.377083333333</v>
      </c>
      <c r="AK468" s="47">
        <v>46240.75</v>
      </c>
      <c r="AL468" s="47">
        <v>46240.730555555558</v>
      </c>
      <c r="AO468" s="24" t="s">
        <v>8326</v>
      </c>
      <c r="AP468" s="24" t="s">
        <v>53</v>
      </c>
      <c r="AQ468" s="24" t="s">
        <v>95</v>
      </c>
      <c r="AR468" s="24" t="s">
        <v>50</v>
      </c>
      <c r="AS468" s="24" t="s">
        <v>61</v>
      </c>
      <c r="AT468" s="24" t="s">
        <v>52</v>
      </c>
      <c r="AU468" s="49">
        <v>46204</v>
      </c>
      <c r="AV468" s="24" t="s">
        <v>8382</v>
      </c>
      <c r="AW468" s="24" t="s">
        <v>8384</v>
      </c>
      <c r="AX468" s="24" t="s">
        <v>8380</v>
      </c>
      <c r="AY468" s="24">
        <v>0</v>
      </c>
    </row>
    <row r="469" spans="2:51">
      <c r="B469" s="8" t="s">
        <v>8326</v>
      </c>
      <c r="C469" s="8" t="s">
        <v>49</v>
      </c>
      <c r="D469" s="9">
        <v>46235</v>
      </c>
      <c r="E469" s="8" t="s">
        <v>52</v>
      </c>
      <c r="F469" s="8" t="s">
        <v>64</v>
      </c>
      <c r="G469" s="8" t="s">
        <v>54</v>
      </c>
      <c r="H469" s="8" t="s">
        <v>53</v>
      </c>
      <c r="I469" s="8" t="s">
        <v>8384</v>
      </c>
      <c r="J469" s="61">
        <v>0</v>
      </c>
      <c r="K469" s="8">
        <v>1</v>
      </c>
      <c r="L469" s="8">
        <v>4</v>
      </c>
      <c r="M469" s="8" t="s">
        <v>66</v>
      </c>
      <c r="N469" s="8" t="s">
        <v>8379</v>
      </c>
      <c r="O469" s="8" t="s">
        <v>8380</v>
      </c>
      <c r="P469" s="48">
        <v>2</v>
      </c>
      <c r="Q469" s="8" t="s">
        <v>60</v>
      </c>
      <c r="R469" s="8">
        <v>4</v>
      </c>
      <c r="S469" s="8">
        <v>0</v>
      </c>
      <c r="T469" s="8" t="b">
        <v>0</v>
      </c>
      <c r="U469" s="8">
        <v>210</v>
      </c>
      <c r="V469" s="8">
        <v>186</v>
      </c>
      <c r="W469" s="8">
        <v>110</v>
      </c>
      <c r="X469" s="8">
        <v>0</v>
      </c>
      <c r="Y469" s="8">
        <v>0</v>
      </c>
      <c r="Z469" s="48">
        <v>-22</v>
      </c>
      <c r="AA469" s="8" t="s">
        <v>76</v>
      </c>
      <c r="AB469" s="8">
        <v>4</v>
      </c>
      <c r="AC469" s="8">
        <v>0</v>
      </c>
      <c r="AD469" s="8"/>
      <c r="AE469" s="8">
        <v>1</v>
      </c>
      <c r="AF469" s="8">
        <v>0</v>
      </c>
      <c r="AG469" s="8">
        <v>210</v>
      </c>
      <c r="AH469" s="9">
        <v>46241</v>
      </c>
      <c r="AI469" s="47">
        <v>46241.5625</v>
      </c>
      <c r="AJ469" s="47">
        <v>46241.563888888886</v>
      </c>
      <c r="AK469" s="47">
        <v>46241.708333333336</v>
      </c>
      <c r="AL469" s="47">
        <v>46241.693055555559</v>
      </c>
      <c r="AO469" s="24" t="s">
        <v>8326</v>
      </c>
      <c r="AP469" s="24" t="s">
        <v>53</v>
      </c>
      <c r="AQ469" s="24" t="s">
        <v>95</v>
      </c>
      <c r="AR469" s="24" t="s">
        <v>50</v>
      </c>
      <c r="AS469" s="24" t="s">
        <v>57</v>
      </c>
      <c r="AT469" s="24" t="s">
        <v>52</v>
      </c>
      <c r="AU469" s="49">
        <v>46204</v>
      </c>
      <c r="AV469" s="24" t="s">
        <v>8382</v>
      </c>
      <c r="AW469" s="24" t="s">
        <v>8384</v>
      </c>
      <c r="AX469" s="24" t="s">
        <v>8380</v>
      </c>
      <c r="AY469" s="24">
        <v>0</v>
      </c>
    </row>
    <row r="470" spans="2:51">
      <c r="B470" s="8" t="s">
        <v>8326</v>
      </c>
      <c r="C470" s="8" t="s">
        <v>49</v>
      </c>
      <c r="D470" s="9">
        <v>46235</v>
      </c>
      <c r="E470" s="8" t="s">
        <v>52</v>
      </c>
      <c r="F470" s="8" t="s">
        <v>64</v>
      </c>
      <c r="G470" s="8" t="s">
        <v>62</v>
      </c>
      <c r="H470" s="8" t="s">
        <v>53</v>
      </c>
      <c r="I470" s="8" t="s">
        <v>8384</v>
      </c>
      <c r="J470" s="61">
        <v>0</v>
      </c>
      <c r="K470" s="8">
        <v>1</v>
      </c>
      <c r="L470" s="8">
        <v>4</v>
      </c>
      <c r="M470" s="8" t="s">
        <v>66</v>
      </c>
      <c r="N470" s="8" t="s">
        <v>8379</v>
      </c>
      <c r="O470" s="8" t="s">
        <v>8380</v>
      </c>
      <c r="P470" s="48">
        <v>8</v>
      </c>
      <c r="Q470" s="8" t="s">
        <v>60</v>
      </c>
      <c r="R470" s="8">
        <v>4</v>
      </c>
      <c r="S470" s="8">
        <v>0</v>
      </c>
      <c r="T470" s="8" t="b">
        <v>0</v>
      </c>
      <c r="U470" s="8">
        <v>270</v>
      </c>
      <c r="V470" s="8">
        <v>240</v>
      </c>
      <c r="W470" s="8">
        <v>143</v>
      </c>
      <c r="X470" s="8">
        <v>0</v>
      </c>
      <c r="Y470" s="8">
        <v>0</v>
      </c>
      <c r="Z470" s="48">
        <v>-22</v>
      </c>
      <c r="AA470" s="8" t="s">
        <v>76</v>
      </c>
      <c r="AB470" s="8">
        <v>4</v>
      </c>
      <c r="AC470" s="8">
        <v>0</v>
      </c>
      <c r="AD470" s="8"/>
      <c r="AE470" s="8">
        <v>1</v>
      </c>
      <c r="AF470" s="8">
        <v>0</v>
      </c>
      <c r="AG470" s="8">
        <v>270</v>
      </c>
      <c r="AH470" s="9">
        <v>46243</v>
      </c>
      <c r="AI470" s="47">
        <v>46243.5625</v>
      </c>
      <c r="AJ470" s="47">
        <v>46243.568055555559</v>
      </c>
      <c r="AK470" s="47">
        <v>46243.75</v>
      </c>
      <c r="AL470" s="47">
        <v>46243.734722222223</v>
      </c>
      <c r="AO470" s="24" t="s">
        <v>8326</v>
      </c>
      <c r="AP470" s="24" t="s">
        <v>53</v>
      </c>
      <c r="AQ470" s="24" t="s">
        <v>95</v>
      </c>
      <c r="AR470" s="24" t="s">
        <v>50</v>
      </c>
      <c r="AS470" s="24" t="s">
        <v>62</v>
      </c>
      <c r="AT470" s="24" t="s">
        <v>52</v>
      </c>
      <c r="AU470" s="49">
        <v>46204</v>
      </c>
      <c r="AV470" s="24" t="s">
        <v>8382</v>
      </c>
      <c r="AW470" s="24" t="s">
        <v>8384</v>
      </c>
      <c r="AX470" s="24" t="s">
        <v>8380</v>
      </c>
      <c r="AY470" s="24">
        <v>0</v>
      </c>
    </row>
    <row r="471" spans="2:51">
      <c r="B471" s="8" t="s">
        <v>8326</v>
      </c>
      <c r="C471" s="8" t="s">
        <v>49</v>
      </c>
      <c r="D471" s="9">
        <v>46235</v>
      </c>
      <c r="E471" s="8" t="s">
        <v>52</v>
      </c>
      <c r="F471" s="8" t="s">
        <v>64</v>
      </c>
      <c r="G471" s="8" t="s">
        <v>62</v>
      </c>
      <c r="H471" s="8" t="s">
        <v>53</v>
      </c>
      <c r="I471" s="8" t="s">
        <v>8384</v>
      </c>
      <c r="J471" s="61">
        <v>0</v>
      </c>
      <c r="K471" s="8">
        <v>1</v>
      </c>
      <c r="L471" s="8">
        <v>4</v>
      </c>
      <c r="M471" s="8" t="s">
        <v>66</v>
      </c>
      <c r="N471" s="8" t="s">
        <v>8379</v>
      </c>
      <c r="O471" s="8" t="s">
        <v>8380</v>
      </c>
      <c r="P471" s="48">
        <v>6</v>
      </c>
      <c r="Q471" s="8" t="s">
        <v>60</v>
      </c>
      <c r="R471" s="8">
        <v>4</v>
      </c>
      <c r="S471" s="8">
        <v>0</v>
      </c>
      <c r="T471" s="8" t="b">
        <v>0</v>
      </c>
      <c r="U471" s="8">
        <v>240</v>
      </c>
      <c r="V471" s="8">
        <v>222</v>
      </c>
      <c r="W471" s="8">
        <v>141</v>
      </c>
      <c r="X471" s="8">
        <v>0</v>
      </c>
      <c r="Y471" s="8">
        <v>0</v>
      </c>
      <c r="Z471" s="48">
        <v>-12</v>
      </c>
      <c r="AA471" s="8" t="s">
        <v>76</v>
      </c>
      <c r="AB471" s="8">
        <v>4</v>
      </c>
      <c r="AC471" s="8">
        <v>0</v>
      </c>
      <c r="AD471" s="8"/>
      <c r="AE471" s="8">
        <v>1</v>
      </c>
      <c r="AF471" s="8">
        <v>0</v>
      </c>
      <c r="AG471" s="8">
        <v>240</v>
      </c>
      <c r="AH471" s="9">
        <v>46248</v>
      </c>
      <c r="AI471" s="47">
        <v>46248.541666666664</v>
      </c>
      <c r="AJ471" s="47">
        <v>46248.54583333333</v>
      </c>
      <c r="AK471" s="47">
        <v>46248.708333333336</v>
      </c>
      <c r="AL471" s="47">
        <v>46248.7</v>
      </c>
      <c r="AO471" s="24" t="s">
        <v>8326</v>
      </c>
      <c r="AP471" s="24" t="s">
        <v>53</v>
      </c>
      <c r="AQ471" s="24" t="s">
        <v>95</v>
      </c>
      <c r="AR471" s="24" t="s">
        <v>50</v>
      </c>
      <c r="AS471" s="24" t="s">
        <v>54</v>
      </c>
      <c r="AT471" s="24" t="s">
        <v>52</v>
      </c>
      <c r="AU471" s="49">
        <v>46204</v>
      </c>
      <c r="AV471" s="24" t="s">
        <v>8382</v>
      </c>
      <c r="AW471" s="24" t="s">
        <v>8384</v>
      </c>
      <c r="AX471" s="24" t="s">
        <v>8380</v>
      </c>
      <c r="AY471" s="24">
        <v>0</v>
      </c>
    </row>
    <row r="472" spans="2:51">
      <c r="B472" s="8" t="s">
        <v>8326</v>
      </c>
      <c r="C472" s="8" t="s">
        <v>49</v>
      </c>
      <c r="D472" s="9">
        <v>46235</v>
      </c>
      <c r="E472" s="8" t="s">
        <v>52</v>
      </c>
      <c r="F472" s="8" t="s">
        <v>64</v>
      </c>
      <c r="G472" s="8" t="s">
        <v>54</v>
      </c>
      <c r="H472" s="8" t="s">
        <v>53</v>
      </c>
      <c r="I472" s="8" t="s">
        <v>8384</v>
      </c>
      <c r="J472" s="61">
        <v>0</v>
      </c>
      <c r="K472" s="8">
        <v>1</v>
      </c>
      <c r="L472" s="8">
        <v>4</v>
      </c>
      <c r="M472" s="8" t="s">
        <v>66</v>
      </c>
      <c r="N472" s="8" t="s">
        <v>8379</v>
      </c>
      <c r="O472" s="8" t="s">
        <v>8380</v>
      </c>
      <c r="P472" s="48">
        <v>8</v>
      </c>
      <c r="Q472" s="8" t="s">
        <v>60</v>
      </c>
      <c r="R472" s="8">
        <v>4</v>
      </c>
      <c r="S472" s="8">
        <v>0</v>
      </c>
      <c r="T472" s="8" t="b">
        <v>0</v>
      </c>
      <c r="U472" s="8">
        <v>480</v>
      </c>
      <c r="V472" s="8">
        <v>454</v>
      </c>
      <c r="W472" s="8">
        <v>367</v>
      </c>
      <c r="X472" s="8">
        <v>0</v>
      </c>
      <c r="Y472" s="8">
        <v>0</v>
      </c>
      <c r="Z472" s="48">
        <v>-18</v>
      </c>
      <c r="AA472" s="8" t="s">
        <v>76</v>
      </c>
      <c r="AB472" s="8">
        <v>4</v>
      </c>
      <c r="AC472" s="8">
        <v>0</v>
      </c>
      <c r="AD472" s="8"/>
      <c r="AE472" s="8">
        <v>1</v>
      </c>
      <c r="AF472" s="8">
        <v>0</v>
      </c>
      <c r="AG472" s="8">
        <v>480</v>
      </c>
      <c r="AH472" s="9">
        <v>46249</v>
      </c>
      <c r="AI472" s="47">
        <v>46249.333333333336</v>
      </c>
      <c r="AJ472" s="47">
        <v>46249.338888888888</v>
      </c>
      <c r="AK472" s="47">
        <v>46249.666666666664</v>
      </c>
      <c r="AL472" s="47">
        <v>46249.654166666667</v>
      </c>
      <c r="AO472" s="24" t="s">
        <v>8326</v>
      </c>
      <c r="AP472" s="24" t="s">
        <v>53</v>
      </c>
      <c r="AQ472" s="24" t="s">
        <v>95</v>
      </c>
      <c r="AR472" s="24" t="s">
        <v>50</v>
      </c>
      <c r="AS472" s="24" t="s">
        <v>63</v>
      </c>
      <c r="AT472" s="24" t="s">
        <v>52</v>
      </c>
      <c r="AU472" s="49">
        <v>46204</v>
      </c>
      <c r="AV472" s="24" t="s">
        <v>8382</v>
      </c>
      <c r="AW472" s="24" t="s">
        <v>8384</v>
      </c>
      <c r="AX472" s="24" t="s">
        <v>8380</v>
      </c>
      <c r="AY472" s="24">
        <v>0</v>
      </c>
    </row>
    <row r="473" spans="2:51">
      <c r="B473" s="8" t="s">
        <v>8326</v>
      </c>
      <c r="C473" s="8" t="s">
        <v>49</v>
      </c>
      <c r="D473" s="9">
        <v>46235</v>
      </c>
      <c r="E473" s="8" t="s">
        <v>52</v>
      </c>
      <c r="F473" s="8" t="s">
        <v>64</v>
      </c>
      <c r="G473" s="8" t="s">
        <v>57</v>
      </c>
      <c r="H473" s="8" t="s">
        <v>53</v>
      </c>
      <c r="I473" s="8" t="s">
        <v>8384</v>
      </c>
      <c r="J473" s="61">
        <v>0</v>
      </c>
      <c r="K473" s="8">
        <v>1</v>
      </c>
      <c r="L473" s="8">
        <v>4</v>
      </c>
      <c r="M473" s="8" t="s">
        <v>66</v>
      </c>
      <c r="N473" s="8" t="s">
        <v>8379</v>
      </c>
      <c r="O473" s="8" t="s">
        <v>8380</v>
      </c>
      <c r="P473" s="48">
        <v>7</v>
      </c>
      <c r="Q473" s="8" t="s">
        <v>60</v>
      </c>
      <c r="R473" s="8">
        <v>4</v>
      </c>
      <c r="S473" s="8">
        <v>0</v>
      </c>
      <c r="T473" s="8" t="b">
        <v>0</v>
      </c>
      <c r="U473" s="8">
        <v>540</v>
      </c>
      <c r="V473" s="8">
        <v>502</v>
      </c>
      <c r="W473" s="8">
        <v>368</v>
      </c>
      <c r="X473" s="8">
        <v>0</v>
      </c>
      <c r="Y473" s="8">
        <v>0</v>
      </c>
      <c r="Z473" s="48">
        <v>-31</v>
      </c>
      <c r="AA473" s="8" t="s">
        <v>76</v>
      </c>
      <c r="AB473" s="8">
        <v>4</v>
      </c>
      <c r="AC473" s="8">
        <v>0</v>
      </c>
      <c r="AD473" s="8"/>
      <c r="AE473" s="8">
        <v>1</v>
      </c>
      <c r="AF473" s="8">
        <v>0</v>
      </c>
      <c r="AG473" s="8">
        <v>540</v>
      </c>
      <c r="AH473" s="9">
        <v>46250</v>
      </c>
      <c r="AI473" s="47">
        <v>46250.3125</v>
      </c>
      <c r="AJ473" s="47">
        <v>46250.317361111112</v>
      </c>
      <c r="AK473" s="47">
        <v>46250.6875</v>
      </c>
      <c r="AL473" s="47">
        <v>46250.665972222225</v>
      </c>
      <c r="AO473" s="24" t="s">
        <v>8326</v>
      </c>
      <c r="AP473" s="24" t="s">
        <v>53</v>
      </c>
      <c r="AQ473" s="24" t="s">
        <v>95</v>
      </c>
      <c r="AR473" s="24" t="s">
        <v>50</v>
      </c>
      <c r="AS473" s="24" t="s">
        <v>59</v>
      </c>
      <c r="AT473" s="24" t="s">
        <v>52</v>
      </c>
      <c r="AU473" s="49">
        <v>46204</v>
      </c>
      <c r="AV473" s="24" t="s">
        <v>8382</v>
      </c>
      <c r="AW473" s="24" t="s">
        <v>8384</v>
      </c>
      <c r="AX473" s="24" t="s">
        <v>8380</v>
      </c>
      <c r="AY473" s="24">
        <v>0</v>
      </c>
    </row>
    <row r="474" spans="2:51">
      <c r="B474" s="8" t="s">
        <v>8326</v>
      </c>
      <c r="C474" s="8" t="s">
        <v>49</v>
      </c>
      <c r="D474" s="9">
        <v>46235</v>
      </c>
      <c r="E474" s="8" t="s">
        <v>52</v>
      </c>
      <c r="F474" s="8" t="s">
        <v>64</v>
      </c>
      <c r="G474" s="8" t="s">
        <v>62</v>
      </c>
      <c r="H474" s="8" t="s">
        <v>53</v>
      </c>
      <c r="I474" s="8" t="s">
        <v>8384</v>
      </c>
      <c r="J474" s="61">
        <v>0</v>
      </c>
      <c r="K474" s="8">
        <v>1</v>
      </c>
      <c r="L474" s="8">
        <v>4</v>
      </c>
      <c r="M474" s="8" t="s">
        <v>66</v>
      </c>
      <c r="N474" s="8" t="s">
        <v>8379</v>
      </c>
      <c r="O474" s="8" t="s">
        <v>8380</v>
      </c>
      <c r="P474" s="48">
        <v>8</v>
      </c>
      <c r="Q474" s="8" t="s">
        <v>60</v>
      </c>
      <c r="R474" s="8">
        <v>4</v>
      </c>
      <c r="S474" s="8">
        <v>0</v>
      </c>
      <c r="T474" s="8" t="b">
        <v>0</v>
      </c>
      <c r="U474" s="8">
        <v>300</v>
      </c>
      <c r="V474" s="8">
        <v>269</v>
      </c>
      <c r="W474" s="8">
        <v>177</v>
      </c>
      <c r="X474" s="8">
        <v>0</v>
      </c>
      <c r="Y474" s="8">
        <v>0</v>
      </c>
      <c r="Z474" s="48">
        <v>-23</v>
      </c>
      <c r="AA474" s="8" t="s">
        <v>76</v>
      </c>
      <c r="AB474" s="8">
        <v>4</v>
      </c>
      <c r="AC474" s="8">
        <v>0</v>
      </c>
      <c r="AD474" s="8"/>
      <c r="AE474" s="8">
        <v>1</v>
      </c>
      <c r="AF474" s="8">
        <v>0</v>
      </c>
      <c r="AG474" s="8">
        <v>300</v>
      </c>
      <c r="AH474" s="9">
        <v>46251</v>
      </c>
      <c r="AI474" s="47">
        <v>46251.333333333336</v>
      </c>
      <c r="AJ474" s="47">
        <v>46251.338888888888</v>
      </c>
      <c r="AK474" s="47">
        <v>46251.541666666664</v>
      </c>
      <c r="AL474" s="47">
        <v>46251.525694444441</v>
      </c>
      <c r="AO474" s="24" t="s">
        <v>8326</v>
      </c>
      <c r="AP474" s="24" t="s">
        <v>53</v>
      </c>
      <c r="AQ474" s="24" t="s">
        <v>95</v>
      </c>
      <c r="AR474" s="24" t="s">
        <v>50</v>
      </c>
      <c r="AS474" s="24" t="s">
        <v>57</v>
      </c>
      <c r="AT474" s="24" t="s">
        <v>52</v>
      </c>
      <c r="AU474" s="49">
        <v>46204</v>
      </c>
      <c r="AV474" s="24" t="s">
        <v>8378</v>
      </c>
      <c r="AW474" s="24" t="s">
        <v>8379</v>
      </c>
      <c r="AX474" s="24" t="s">
        <v>8380</v>
      </c>
      <c r="AY474" s="24">
        <v>2</v>
      </c>
    </row>
    <row r="475" spans="2:51">
      <c r="B475" s="8" t="s">
        <v>8326</v>
      </c>
      <c r="C475" s="8" t="s">
        <v>49</v>
      </c>
      <c r="D475" s="9">
        <v>46235</v>
      </c>
      <c r="E475" s="8" t="s">
        <v>52</v>
      </c>
      <c r="F475" s="8" t="s">
        <v>64</v>
      </c>
      <c r="G475" s="8" t="s">
        <v>54</v>
      </c>
      <c r="H475" s="8" t="s">
        <v>53</v>
      </c>
      <c r="I475" s="8" t="s">
        <v>8384</v>
      </c>
      <c r="J475" s="61">
        <v>0</v>
      </c>
      <c r="K475" s="8">
        <v>1</v>
      </c>
      <c r="L475" s="8">
        <v>4</v>
      </c>
      <c r="M475" s="8" t="s">
        <v>66</v>
      </c>
      <c r="N475" s="8" t="s">
        <v>8379</v>
      </c>
      <c r="O475" s="8" t="s">
        <v>8380</v>
      </c>
      <c r="P475" s="48">
        <v>7</v>
      </c>
      <c r="Q475" s="8" t="s">
        <v>60</v>
      </c>
      <c r="R475" s="8">
        <v>4</v>
      </c>
      <c r="S475" s="8">
        <v>0</v>
      </c>
      <c r="T475" s="8" t="b">
        <v>0</v>
      </c>
      <c r="U475" s="8">
        <v>540</v>
      </c>
      <c r="V475" s="8">
        <v>495</v>
      </c>
      <c r="W475" s="8">
        <v>399</v>
      </c>
      <c r="X475" s="8">
        <v>0</v>
      </c>
      <c r="Y475" s="8">
        <v>0</v>
      </c>
      <c r="Z475" s="48">
        <v>-38</v>
      </c>
      <c r="AA475" s="8" t="s">
        <v>76</v>
      </c>
      <c r="AB475" s="8">
        <v>4</v>
      </c>
      <c r="AC475" s="8">
        <v>0</v>
      </c>
      <c r="AD475" s="8"/>
      <c r="AE475" s="8">
        <v>1</v>
      </c>
      <c r="AF475" s="8">
        <v>0</v>
      </c>
      <c r="AG475" s="8">
        <v>540</v>
      </c>
      <c r="AH475" s="9">
        <v>46254</v>
      </c>
      <c r="AI475" s="47">
        <v>46254.354166666664</v>
      </c>
      <c r="AJ475" s="47">
        <v>46254.359027777777</v>
      </c>
      <c r="AK475" s="47">
        <v>46254.729166666664</v>
      </c>
      <c r="AL475" s="47">
        <v>46254.702777777777</v>
      </c>
      <c r="AO475" s="24" t="s">
        <v>8326</v>
      </c>
      <c r="AP475" s="24" t="s">
        <v>53</v>
      </c>
      <c r="AQ475" s="24" t="s">
        <v>95</v>
      </c>
      <c r="AR475" s="24" t="s">
        <v>50</v>
      </c>
      <c r="AS475" s="24" t="s">
        <v>61</v>
      </c>
      <c r="AT475" s="24" t="s">
        <v>52</v>
      </c>
      <c r="AU475" s="49">
        <v>46204</v>
      </c>
      <c r="AV475" s="24" t="s">
        <v>8378</v>
      </c>
      <c r="AW475" s="24" t="s">
        <v>8379</v>
      </c>
      <c r="AX475" s="24" t="s">
        <v>8380</v>
      </c>
      <c r="AY475" s="24">
        <v>3</v>
      </c>
    </row>
    <row r="476" spans="2:51">
      <c r="B476" s="8" t="s">
        <v>8326</v>
      </c>
      <c r="C476" s="8" t="s">
        <v>49</v>
      </c>
      <c r="D476" s="9">
        <v>46235</v>
      </c>
      <c r="E476" s="8" t="s">
        <v>52</v>
      </c>
      <c r="F476" s="8" t="s">
        <v>64</v>
      </c>
      <c r="G476" s="8" t="s">
        <v>62</v>
      </c>
      <c r="H476" s="8" t="s">
        <v>53</v>
      </c>
      <c r="I476" s="8" t="s">
        <v>8384</v>
      </c>
      <c r="J476" s="61">
        <v>0</v>
      </c>
      <c r="K476" s="8">
        <v>1</v>
      </c>
      <c r="L476" s="8">
        <v>4</v>
      </c>
      <c r="M476" s="8" t="s">
        <v>66</v>
      </c>
      <c r="N476" s="8" t="s">
        <v>8384</v>
      </c>
      <c r="O476" s="8" t="s">
        <v>8380</v>
      </c>
      <c r="P476" s="48">
        <v>6</v>
      </c>
      <c r="Q476" s="8" t="s">
        <v>60</v>
      </c>
      <c r="R476" s="8">
        <v>4</v>
      </c>
      <c r="S476" s="8">
        <v>0</v>
      </c>
      <c r="T476" s="8" t="b">
        <v>0</v>
      </c>
      <c r="U476" s="8">
        <v>210</v>
      </c>
      <c r="V476" s="8">
        <v>194</v>
      </c>
      <c r="W476" s="8">
        <v>128</v>
      </c>
      <c r="X476" s="8">
        <v>0</v>
      </c>
      <c r="Y476" s="8">
        <v>0</v>
      </c>
      <c r="Z476" s="48">
        <v>-10</v>
      </c>
      <c r="AA476" s="8" t="s">
        <v>76</v>
      </c>
      <c r="AB476" s="8">
        <v>4</v>
      </c>
      <c r="AC476" s="8">
        <v>0</v>
      </c>
      <c r="AD476" s="8"/>
      <c r="AE476" s="8">
        <v>1</v>
      </c>
      <c r="AF476" s="8">
        <v>0</v>
      </c>
      <c r="AG476" s="8">
        <v>210</v>
      </c>
      <c r="AH476" s="9">
        <v>46255</v>
      </c>
      <c r="AI476" s="47">
        <v>46255.354166666664</v>
      </c>
      <c r="AJ476" s="47">
        <v>46255.35833333333</v>
      </c>
      <c r="AK476" s="47">
        <v>46255.5</v>
      </c>
      <c r="AL476" s="47">
        <v>46255.493055555555</v>
      </c>
      <c r="AO476" s="24" t="s">
        <v>8326</v>
      </c>
      <c r="AP476" s="24" t="s">
        <v>53</v>
      </c>
      <c r="AQ476" s="24" t="s">
        <v>95</v>
      </c>
      <c r="AR476" s="24" t="s">
        <v>50</v>
      </c>
      <c r="AS476" s="24" t="s">
        <v>59</v>
      </c>
      <c r="AT476" s="24" t="s">
        <v>52</v>
      </c>
      <c r="AU476" s="49">
        <v>46204</v>
      </c>
      <c r="AV476" s="24" t="s">
        <v>8378</v>
      </c>
      <c r="AW476" s="24" t="s">
        <v>8379</v>
      </c>
      <c r="AX476" s="24" t="s">
        <v>8380</v>
      </c>
      <c r="AY476" s="24">
        <v>2</v>
      </c>
    </row>
    <row r="477" spans="2:51">
      <c r="B477" s="8" t="s">
        <v>8326</v>
      </c>
      <c r="C477" s="8" t="s">
        <v>49</v>
      </c>
      <c r="D477" s="9">
        <v>46235</v>
      </c>
      <c r="E477" s="8" t="s">
        <v>52</v>
      </c>
      <c r="F477" s="8" t="s">
        <v>64</v>
      </c>
      <c r="G477" s="8" t="s">
        <v>68</v>
      </c>
      <c r="H477" s="8" t="s">
        <v>53</v>
      </c>
      <c r="I477" s="8" t="s">
        <v>8384</v>
      </c>
      <c r="J477" s="61">
        <v>0</v>
      </c>
      <c r="K477" s="8">
        <v>1</v>
      </c>
      <c r="L477" s="8">
        <v>4</v>
      </c>
      <c r="M477" s="8" t="s">
        <v>66</v>
      </c>
      <c r="N477" s="8" t="s">
        <v>8379</v>
      </c>
      <c r="O477" s="8" t="s">
        <v>8380</v>
      </c>
      <c r="P477" s="48">
        <v>6</v>
      </c>
      <c r="Q477" s="8" t="s">
        <v>60</v>
      </c>
      <c r="R477" s="8">
        <v>4</v>
      </c>
      <c r="S477" s="8">
        <v>0</v>
      </c>
      <c r="T477" s="8" t="b">
        <v>0</v>
      </c>
      <c r="U477" s="8">
        <v>480</v>
      </c>
      <c r="V477" s="8">
        <v>451</v>
      </c>
      <c r="W477" s="8">
        <v>335</v>
      </c>
      <c r="X477" s="8">
        <v>0</v>
      </c>
      <c r="Y477" s="8">
        <v>0</v>
      </c>
      <c r="Z477" s="48">
        <v>-23</v>
      </c>
      <c r="AA477" s="8" t="s">
        <v>76</v>
      </c>
      <c r="AB477" s="8">
        <v>4</v>
      </c>
      <c r="AC477" s="8">
        <v>0</v>
      </c>
      <c r="AD477" s="8"/>
      <c r="AE477" s="8">
        <v>1</v>
      </c>
      <c r="AF477" s="8">
        <v>0</v>
      </c>
      <c r="AG477" s="8">
        <v>480</v>
      </c>
      <c r="AH477" s="9">
        <v>46257</v>
      </c>
      <c r="AI477" s="47">
        <v>46257.333333333336</v>
      </c>
      <c r="AJ477" s="47">
        <v>46257.337500000001</v>
      </c>
      <c r="AK477" s="47">
        <v>46257.666666666664</v>
      </c>
      <c r="AL477" s="47">
        <v>46257.650694444441</v>
      </c>
      <c r="AO477" s="24" t="s">
        <v>8326</v>
      </c>
      <c r="AP477" s="24" t="s">
        <v>53</v>
      </c>
      <c r="AQ477" s="24" t="s">
        <v>95</v>
      </c>
      <c r="AR477" s="24" t="s">
        <v>50</v>
      </c>
      <c r="AS477" s="24" t="s">
        <v>54</v>
      </c>
      <c r="AT477" s="24" t="s">
        <v>52</v>
      </c>
      <c r="AU477" s="49">
        <v>46204</v>
      </c>
      <c r="AV477" s="24" t="s">
        <v>8378</v>
      </c>
      <c r="AW477" s="24" t="s">
        <v>8379</v>
      </c>
      <c r="AX477" s="24" t="s">
        <v>8380</v>
      </c>
      <c r="AY477" s="24">
        <v>2</v>
      </c>
    </row>
    <row r="478" spans="2:51">
      <c r="B478" s="8" t="s">
        <v>8326</v>
      </c>
      <c r="C478" s="8" t="s">
        <v>49</v>
      </c>
      <c r="D478" s="9">
        <v>46235</v>
      </c>
      <c r="E478" s="8" t="s">
        <v>52</v>
      </c>
      <c r="F478" s="8" t="s">
        <v>64</v>
      </c>
      <c r="G478" s="8" t="s">
        <v>68</v>
      </c>
      <c r="H478" s="8" t="s">
        <v>53</v>
      </c>
      <c r="I478" s="8" t="s">
        <v>8384</v>
      </c>
      <c r="J478" s="61">
        <v>0</v>
      </c>
      <c r="K478" s="8">
        <v>1</v>
      </c>
      <c r="L478" s="8">
        <v>4</v>
      </c>
      <c r="M478" s="8" t="s">
        <v>66</v>
      </c>
      <c r="N478" s="8" t="s">
        <v>8379</v>
      </c>
      <c r="O478" s="8" t="s">
        <v>8380</v>
      </c>
      <c r="P478" s="48">
        <v>7</v>
      </c>
      <c r="Q478" s="8" t="s">
        <v>60</v>
      </c>
      <c r="R478" s="8">
        <v>4</v>
      </c>
      <c r="S478" s="8">
        <v>0</v>
      </c>
      <c r="T478" s="8" t="b">
        <v>0</v>
      </c>
      <c r="U478" s="8">
        <v>480</v>
      </c>
      <c r="V478" s="8">
        <v>458</v>
      </c>
      <c r="W478" s="8">
        <v>344</v>
      </c>
      <c r="X478" s="8">
        <v>0</v>
      </c>
      <c r="Y478" s="8">
        <v>0</v>
      </c>
      <c r="Z478" s="48">
        <v>-15</v>
      </c>
      <c r="AA478" s="8" t="s">
        <v>76</v>
      </c>
      <c r="AB478" s="8">
        <v>4</v>
      </c>
      <c r="AC478" s="8">
        <v>0</v>
      </c>
      <c r="AD478" s="8"/>
      <c r="AE478" s="8">
        <v>1</v>
      </c>
      <c r="AF478" s="8">
        <v>0</v>
      </c>
      <c r="AG478" s="8">
        <v>480</v>
      </c>
      <c r="AH478" s="9">
        <v>46262</v>
      </c>
      <c r="AI478" s="47">
        <v>46262.333333333336</v>
      </c>
      <c r="AJ478" s="47">
        <v>46262.338194444441</v>
      </c>
      <c r="AK478" s="47">
        <v>46262.666666666664</v>
      </c>
      <c r="AL478" s="47">
        <v>46262.65625</v>
      </c>
      <c r="AO478" s="24" t="s">
        <v>8326</v>
      </c>
      <c r="AP478" s="24" t="s">
        <v>53</v>
      </c>
      <c r="AQ478" s="24" t="s">
        <v>95</v>
      </c>
      <c r="AR478" s="24" t="s">
        <v>50</v>
      </c>
      <c r="AS478" s="24" t="s">
        <v>62</v>
      </c>
      <c r="AT478" s="24" t="s">
        <v>52</v>
      </c>
      <c r="AU478" s="49">
        <v>46204</v>
      </c>
      <c r="AV478" s="24" t="s">
        <v>8378</v>
      </c>
      <c r="AW478" s="24" t="s">
        <v>8379</v>
      </c>
      <c r="AX478" s="24" t="s">
        <v>8380</v>
      </c>
      <c r="AY478" s="24">
        <v>0</v>
      </c>
    </row>
    <row r="479" spans="2:51">
      <c r="B479" s="8" t="s">
        <v>8326</v>
      </c>
      <c r="C479" s="8" t="s">
        <v>49</v>
      </c>
      <c r="D479" s="9">
        <v>46235</v>
      </c>
      <c r="E479" s="8" t="s">
        <v>52</v>
      </c>
      <c r="F479" s="8" t="s">
        <v>64</v>
      </c>
      <c r="G479" s="8" t="s">
        <v>68</v>
      </c>
      <c r="H479" s="8" t="s">
        <v>53</v>
      </c>
      <c r="I479" s="8" t="s">
        <v>8384</v>
      </c>
      <c r="J479" s="61">
        <v>0</v>
      </c>
      <c r="K479" s="8">
        <v>1</v>
      </c>
      <c r="L479" s="8">
        <v>4</v>
      </c>
      <c r="M479" s="8" t="s">
        <v>66</v>
      </c>
      <c r="N479" s="8" t="s">
        <v>8379</v>
      </c>
      <c r="O479" s="8" t="s">
        <v>8380</v>
      </c>
      <c r="P479" s="48">
        <v>5</v>
      </c>
      <c r="Q479" s="8" t="s">
        <v>60</v>
      </c>
      <c r="R479" s="8">
        <v>4</v>
      </c>
      <c r="S479" s="8">
        <v>0</v>
      </c>
      <c r="T479" s="8" t="b">
        <v>0</v>
      </c>
      <c r="U479" s="8">
        <v>240</v>
      </c>
      <c r="V479" s="8">
        <v>211</v>
      </c>
      <c r="W479" s="8">
        <v>137</v>
      </c>
      <c r="X479" s="8">
        <v>0</v>
      </c>
      <c r="Y479" s="8">
        <v>0</v>
      </c>
      <c r="Z479" s="48">
        <v>-24</v>
      </c>
      <c r="AA479" s="8" t="s">
        <v>76</v>
      </c>
      <c r="AB479" s="8">
        <v>4</v>
      </c>
      <c r="AC479" s="8">
        <v>0</v>
      </c>
      <c r="AD479" s="8"/>
      <c r="AE479" s="8">
        <v>1</v>
      </c>
      <c r="AF479" s="8">
        <v>0</v>
      </c>
      <c r="AG479" s="8">
        <v>240</v>
      </c>
      <c r="AH479" s="9">
        <v>46263</v>
      </c>
      <c r="AI479" s="47">
        <v>46263.333333333336</v>
      </c>
      <c r="AJ479" s="47">
        <v>46263.336805555555</v>
      </c>
      <c r="AK479" s="47">
        <v>46263.5</v>
      </c>
      <c r="AL479" s="47">
        <v>46263.48333333333</v>
      </c>
      <c r="AO479" s="24" t="s">
        <v>8326</v>
      </c>
      <c r="AP479" s="24" t="s">
        <v>53</v>
      </c>
      <c r="AQ479" s="24" t="s">
        <v>95</v>
      </c>
      <c r="AR479" s="24" t="s">
        <v>50</v>
      </c>
      <c r="AS479" s="24" t="s">
        <v>63</v>
      </c>
      <c r="AT479" s="24" t="s">
        <v>52</v>
      </c>
      <c r="AU479" s="49">
        <v>46204</v>
      </c>
      <c r="AV479" s="24" t="s">
        <v>8378</v>
      </c>
      <c r="AW479" s="24" t="s">
        <v>8379</v>
      </c>
      <c r="AX479" s="24" t="s">
        <v>8380</v>
      </c>
      <c r="AY479" s="24">
        <v>0</v>
      </c>
    </row>
    <row r="480" spans="2:51">
      <c r="B480" s="8" t="s">
        <v>8326</v>
      </c>
      <c r="C480" s="8" t="s">
        <v>49</v>
      </c>
      <c r="D480" s="9">
        <v>46235</v>
      </c>
      <c r="E480" s="8" t="s">
        <v>52</v>
      </c>
      <c r="F480" s="8" t="s">
        <v>64</v>
      </c>
      <c r="G480" s="8" t="s">
        <v>67</v>
      </c>
      <c r="H480" s="8" t="s">
        <v>53</v>
      </c>
      <c r="I480" s="8" t="s">
        <v>8384</v>
      </c>
      <c r="J480" s="61">
        <v>0</v>
      </c>
      <c r="K480" s="8">
        <v>1</v>
      </c>
      <c r="L480" s="8">
        <v>4</v>
      </c>
      <c r="M480" s="8" t="s">
        <v>66</v>
      </c>
      <c r="N480" s="8" t="s">
        <v>8379</v>
      </c>
      <c r="O480" s="8" t="s">
        <v>8380</v>
      </c>
      <c r="P480" s="48">
        <v>4</v>
      </c>
      <c r="Q480" s="8" t="s">
        <v>60</v>
      </c>
      <c r="R480" s="8">
        <v>4</v>
      </c>
      <c r="S480" s="8">
        <v>0</v>
      </c>
      <c r="T480" s="8" t="b">
        <v>0</v>
      </c>
      <c r="U480" s="8">
        <v>210</v>
      </c>
      <c r="V480" s="8">
        <v>178</v>
      </c>
      <c r="W480" s="8">
        <v>85</v>
      </c>
      <c r="X480" s="8">
        <v>0</v>
      </c>
      <c r="Y480" s="8">
        <v>0</v>
      </c>
      <c r="Z480" s="48">
        <v>-28</v>
      </c>
      <c r="AA480" s="8" t="s">
        <v>76</v>
      </c>
      <c r="AB480" s="8">
        <v>4</v>
      </c>
      <c r="AC480" s="8">
        <v>0</v>
      </c>
      <c r="AD480" s="8"/>
      <c r="AE480" s="8">
        <v>1</v>
      </c>
      <c r="AF480" s="8">
        <v>0</v>
      </c>
      <c r="AG480" s="8">
        <v>210</v>
      </c>
      <c r="AH480" s="9">
        <v>46264</v>
      </c>
      <c r="AI480" s="47">
        <v>46264.541666666664</v>
      </c>
      <c r="AJ480" s="47">
        <v>46264.544444444444</v>
      </c>
      <c r="AK480" s="47">
        <v>46264.6875</v>
      </c>
      <c r="AL480" s="47">
        <v>46264.668055555558</v>
      </c>
      <c r="AO480" s="24" t="s">
        <v>8326</v>
      </c>
      <c r="AP480" s="24" t="s">
        <v>53</v>
      </c>
      <c r="AQ480" s="24" t="s">
        <v>95</v>
      </c>
      <c r="AR480" s="24" t="s">
        <v>50</v>
      </c>
      <c r="AS480" s="24" t="s">
        <v>57</v>
      </c>
      <c r="AT480" s="24" t="s">
        <v>52</v>
      </c>
      <c r="AU480" s="49">
        <v>46204</v>
      </c>
      <c r="AV480" s="24" t="s">
        <v>8378</v>
      </c>
      <c r="AW480" s="24" t="s">
        <v>8383</v>
      </c>
      <c r="AX480" s="24" t="s">
        <v>8380</v>
      </c>
      <c r="AY480" s="24">
        <v>0</v>
      </c>
    </row>
    <row r="481" spans="2:51">
      <c r="B481" s="8" t="s">
        <v>8326</v>
      </c>
      <c r="C481" s="8" t="s">
        <v>49</v>
      </c>
      <c r="D481" s="9">
        <v>46235</v>
      </c>
      <c r="E481" s="8" t="s">
        <v>52</v>
      </c>
      <c r="F481" s="8" t="s">
        <v>77</v>
      </c>
      <c r="G481" s="8" t="s">
        <v>79</v>
      </c>
      <c r="H481" s="8" t="s">
        <v>53</v>
      </c>
      <c r="I481" s="8" t="s">
        <v>8378</v>
      </c>
      <c r="J481" s="61">
        <v>0</v>
      </c>
      <c r="K481" s="8">
        <v>1</v>
      </c>
      <c r="L481" s="8">
        <v>4</v>
      </c>
      <c r="M481" s="8" t="s">
        <v>80</v>
      </c>
      <c r="N481" s="8" t="s">
        <v>8379</v>
      </c>
      <c r="O481" s="8" t="s">
        <v>8380</v>
      </c>
      <c r="P481" s="48">
        <v>12</v>
      </c>
      <c r="Q481" s="8" t="s">
        <v>60</v>
      </c>
      <c r="R481" s="8">
        <v>4</v>
      </c>
      <c r="S481" s="8">
        <v>0</v>
      </c>
      <c r="T481" s="8" t="b">
        <v>0</v>
      </c>
      <c r="U481" s="8">
        <v>480</v>
      </c>
      <c r="V481" s="8">
        <v>430</v>
      </c>
      <c r="W481" s="8">
        <v>341</v>
      </c>
      <c r="X481" s="8">
        <v>0</v>
      </c>
      <c r="Y481" s="8">
        <v>0</v>
      </c>
      <c r="Z481" s="48">
        <v>-38</v>
      </c>
      <c r="AA481" s="8" t="s">
        <v>78</v>
      </c>
      <c r="AB481" s="8">
        <v>4</v>
      </c>
      <c r="AC481" s="8">
        <v>0</v>
      </c>
      <c r="AD481" s="8"/>
      <c r="AE481" s="8">
        <v>1</v>
      </c>
      <c r="AF481" s="8">
        <v>0</v>
      </c>
      <c r="AG481" s="8">
        <v>480</v>
      </c>
      <c r="AH481" s="9">
        <v>46235</v>
      </c>
      <c r="AI481" s="47">
        <v>46235.354166666664</v>
      </c>
      <c r="AJ481" s="47">
        <v>46235.362500000003</v>
      </c>
      <c r="AK481" s="47">
        <v>46235.6875</v>
      </c>
      <c r="AL481" s="47">
        <v>46235.661111111112</v>
      </c>
      <c r="AO481" s="24" t="s">
        <v>8326</v>
      </c>
      <c r="AP481" s="24" t="s">
        <v>53</v>
      </c>
      <c r="AQ481" s="24" t="s">
        <v>95</v>
      </c>
      <c r="AR481" s="24" t="s">
        <v>50</v>
      </c>
      <c r="AS481" s="24" t="s">
        <v>62</v>
      </c>
      <c r="AT481" s="24" t="s">
        <v>52</v>
      </c>
      <c r="AU481" s="49">
        <v>46204</v>
      </c>
      <c r="AV481" s="24" t="s">
        <v>8378</v>
      </c>
      <c r="AW481" s="24" t="s">
        <v>8383</v>
      </c>
      <c r="AX481" s="24" t="s">
        <v>8380</v>
      </c>
      <c r="AY481" s="24">
        <v>0</v>
      </c>
    </row>
    <row r="482" spans="2:51">
      <c r="B482" s="8" t="s">
        <v>8326</v>
      </c>
      <c r="C482" s="8" t="s">
        <v>49</v>
      </c>
      <c r="D482" s="9">
        <v>46235</v>
      </c>
      <c r="E482" s="8" t="s">
        <v>52</v>
      </c>
      <c r="F482" s="8" t="s">
        <v>77</v>
      </c>
      <c r="G482" s="8" t="s">
        <v>79</v>
      </c>
      <c r="H482" s="8" t="s">
        <v>53</v>
      </c>
      <c r="I482" s="8" t="s">
        <v>8384</v>
      </c>
      <c r="J482" s="61">
        <v>0</v>
      </c>
      <c r="K482" s="8">
        <v>1</v>
      </c>
      <c r="L482" s="8">
        <v>4</v>
      </c>
      <c r="M482" s="8" t="s">
        <v>80</v>
      </c>
      <c r="N482" s="8" t="s">
        <v>8379</v>
      </c>
      <c r="O482" s="8" t="s">
        <v>8380</v>
      </c>
      <c r="P482" s="48">
        <v>4</v>
      </c>
      <c r="Q482" s="8" t="s">
        <v>60</v>
      </c>
      <c r="R482" s="8">
        <v>4</v>
      </c>
      <c r="S482" s="8">
        <v>0</v>
      </c>
      <c r="T482" s="8" t="b">
        <v>0</v>
      </c>
      <c r="U482" s="8">
        <v>270</v>
      </c>
      <c r="V482" s="8">
        <v>240</v>
      </c>
      <c r="W482" s="8">
        <v>161</v>
      </c>
      <c r="X482" s="8">
        <v>0</v>
      </c>
      <c r="Y482" s="8">
        <v>0</v>
      </c>
      <c r="Z482" s="48">
        <v>-26</v>
      </c>
      <c r="AA482" s="8" t="s">
        <v>78</v>
      </c>
      <c r="AB482" s="8">
        <v>4</v>
      </c>
      <c r="AC482" s="8">
        <v>0</v>
      </c>
      <c r="AD482" s="8"/>
      <c r="AE482" s="8">
        <v>1</v>
      </c>
      <c r="AF482" s="8">
        <v>0</v>
      </c>
      <c r="AG482" s="8">
        <v>270</v>
      </c>
      <c r="AH482" s="9">
        <v>46236</v>
      </c>
      <c r="AI482" s="47">
        <v>46236.333333333336</v>
      </c>
      <c r="AJ482" s="47">
        <v>46236.336111111108</v>
      </c>
      <c r="AK482" s="47">
        <v>46236.520833333336</v>
      </c>
      <c r="AL482" s="47">
        <v>46236.50277777778</v>
      </c>
      <c r="AO482" s="24" t="s">
        <v>8326</v>
      </c>
      <c r="AP482" s="24" t="s">
        <v>53</v>
      </c>
      <c r="AQ482" s="24" t="s">
        <v>95</v>
      </c>
      <c r="AR482" s="24" t="s">
        <v>50</v>
      </c>
      <c r="AS482" s="24" t="s">
        <v>59</v>
      </c>
      <c r="AT482" s="24" t="s">
        <v>52</v>
      </c>
      <c r="AU482" s="49">
        <v>46204</v>
      </c>
      <c r="AV482" s="24" t="s">
        <v>8378</v>
      </c>
      <c r="AW482" s="24" t="s">
        <v>8383</v>
      </c>
      <c r="AX482" s="24" t="s">
        <v>8380</v>
      </c>
      <c r="AY482" s="24">
        <v>0</v>
      </c>
    </row>
    <row r="483" spans="2:51">
      <c r="B483" s="8" t="s">
        <v>8326</v>
      </c>
      <c r="C483" s="8" t="s">
        <v>49</v>
      </c>
      <c r="D483" s="9">
        <v>46235</v>
      </c>
      <c r="E483" s="8" t="s">
        <v>52</v>
      </c>
      <c r="F483" s="8" t="s">
        <v>77</v>
      </c>
      <c r="G483" s="8" t="s">
        <v>79</v>
      </c>
      <c r="H483" s="8" t="s">
        <v>53</v>
      </c>
      <c r="I483" s="8" t="s">
        <v>8384</v>
      </c>
      <c r="J483" s="61">
        <v>0</v>
      </c>
      <c r="K483" s="8">
        <v>1</v>
      </c>
      <c r="L483" s="8">
        <v>4</v>
      </c>
      <c r="M483" s="8" t="s">
        <v>80</v>
      </c>
      <c r="N483" s="8" t="s">
        <v>8379</v>
      </c>
      <c r="O483" s="8" t="s">
        <v>8380</v>
      </c>
      <c r="P483" s="48">
        <v>2</v>
      </c>
      <c r="Q483" s="8" t="s">
        <v>60</v>
      </c>
      <c r="R483" s="8">
        <v>4</v>
      </c>
      <c r="S483" s="8">
        <v>0</v>
      </c>
      <c r="T483" s="8" t="b">
        <v>0</v>
      </c>
      <c r="U483" s="8">
        <v>480</v>
      </c>
      <c r="V483" s="8">
        <v>445</v>
      </c>
      <c r="W483" s="8">
        <v>329</v>
      </c>
      <c r="X483" s="8">
        <v>0</v>
      </c>
      <c r="Y483" s="8">
        <v>0</v>
      </c>
      <c r="Z483" s="48">
        <v>-33</v>
      </c>
      <c r="AA483" s="8" t="s">
        <v>78</v>
      </c>
      <c r="AB483" s="8">
        <v>4</v>
      </c>
      <c r="AC483" s="8">
        <v>0</v>
      </c>
      <c r="AD483" s="8"/>
      <c r="AE483" s="8">
        <v>1</v>
      </c>
      <c r="AF483" s="8">
        <v>0</v>
      </c>
      <c r="AG483" s="8">
        <v>480</v>
      </c>
      <c r="AH483" s="9">
        <v>46243</v>
      </c>
      <c r="AI483" s="47">
        <v>46243.333333333336</v>
      </c>
      <c r="AJ483" s="47">
        <v>46243.334722222222</v>
      </c>
      <c r="AK483" s="47">
        <v>46243.666666666664</v>
      </c>
      <c r="AL483" s="47">
        <v>46243.643750000003</v>
      </c>
      <c r="AO483" s="24" t="s">
        <v>8326</v>
      </c>
      <c r="AP483" s="24" t="s">
        <v>53</v>
      </c>
      <c r="AQ483" s="24" t="s">
        <v>95</v>
      </c>
      <c r="AR483" s="24" t="s">
        <v>50</v>
      </c>
      <c r="AS483" s="24" t="s">
        <v>61</v>
      </c>
      <c r="AT483" s="24" t="s">
        <v>52</v>
      </c>
      <c r="AU483" s="49">
        <v>46204</v>
      </c>
      <c r="AV483" s="24" t="s">
        <v>8378</v>
      </c>
      <c r="AW483" s="24" t="s">
        <v>8383</v>
      </c>
      <c r="AX483" s="24" t="s">
        <v>8380</v>
      </c>
      <c r="AY483" s="24">
        <v>0</v>
      </c>
    </row>
    <row r="484" spans="2:51">
      <c r="B484" s="8" t="s">
        <v>8326</v>
      </c>
      <c r="C484" s="8" t="s">
        <v>49</v>
      </c>
      <c r="D484" s="9">
        <v>46235</v>
      </c>
      <c r="E484" s="8" t="s">
        <v>52</v>
      </c>
      <c r="F484" s="8" t="s">
        <v>77</v>
      </c>
      <c r="G484" s="8" t="s">
        <v>79</v>
      </c>
      <c r="H484" s="8" t="s">
        <v>53</v>
      </c>
      <c r="I484" s="8" t="s">
        <v>8384</v>
      </c>
      <c r="J484" s="61">
        <v>0</v>
      </c>
      <c r="K484" s="8">
        <v>1</v>
      </c>
      <c r="L484" s="8">
        <v>4</v>
      </c>
      <c r="M484" s="8" t="s">
        <v>80</v>
      </c>
      <c r="N484" s="8" t="s">
        <v>8379</v>
      </c>
      <c r="O484" s="8" t="s">
        <v>8380</v>
      </c>
      <c r="P484" s="48">
        <v>2</v>
      </c>
      <c r="Q484" s="8" t="s">
        <v>60</v>
      </c>
      <c r="R484" s="8">
        <v>4</v>
      </c>
      <c r="S484" s="8">
        <v>0</v>
      </c>
      <c r="T484" s="8" t="b">
        <v>0</v>
      </c>
      <c r="U484" s="8">
        <v>210</v>
      </c>
      <c r="V484" s="8">
        <v>191</v>
      </c>
      <c r="W484" s="8">
        <v>120</v>
      </c>
      <c r="X484" s="8">
        <v>0</v>
      </c>
      <c r="Y484" s="8">
        <v>0</v>
      </c>
      <c r="Z484" s="48">
        <v>-17</v>
      </c>
      <c r="AA484" s="8" t="s">
        <v>78</v>
      </c>
      <c r="AB484" s="8">
        <v>4</v>
      </c>
      <c r="AC484" s="8">
        <v>0</v>
      </c>
      <c r="AD484" s="8"/>
      <c r="AE484" s="8">
        <v>1</v>
      </c>
      <c r="AF484" s="8">
        <v>0</v>
      </c>
      <c r="AG484" s="8">
        <v>210</v>
      </c>
      <c r="AH484" s="9">
        <v>46245</v>
      </c>
      <c r="AI484" s="47">
        <v>46245.354166666664</v>
      </c>
      <c r="AJ484" s="47">
        <v>46245.355555555558</v>
      </c>
      <c r="AK484" s="47">
        <v>46245.5</v>
      </c>
      <c r="AL484" s="47">
        <v>46245.488194444442</v>
      </c>
      <c r="AO484" s="24" t="s">
        <v>8326</v>
      </c>
      <c r="AP484" s="24" t="s">
        <v>53</v>
      </c>
      <c r="AQ484" s="24" t="s">
        <v>95</v>
      </c>
      <c r="AR484" s="24" t="s">
        <v>50</v>
      </c>
      <c r="AS484" s="24" t="s">
        <v>54</v>
      </c>
      <c r="AT484" s="24" t="s">
        <v>52</v>
      </c>
      <c r="AU484" s="49">
        <v>46204</v>
      </c>
      <c r="AV484" s="24" t="s">
        <v>8378</v>
      </c>
      <c r="AW484" s="24" t="s">
        <v>8383</v>
      </c>
      <c r="AX484" s="24" t="s">
        <v>8380</v>
      </c>
      <c r="AY484" s="24">
        <v>0</v>
      </c>
    </row>
    <row r="485" spans="2:51">
      <c r="B485" s="8" t="s">
        <v>8326</v>
      </c>
      <c r="C485" s="8" t="s">
        <v>49</v>
      </c>
      <c r="D485" s="9">
        <v>46235</v>
      </c>
      <c r="E485" s="8" t="s">
        <v>52</v>
      </c>
      <c r="F485" s="8" t="s">
        <v>77</v>
      </c>
      <c r="G485" s="8" t="s">
        <v>79</v>
      </c>
      <c r="H485" s="8" t="s">
        <v>53</v>
      </c>
      <c r="I485" s="8" t="s">
        <v>8384</v>
      </c>
      <c r="J485" s="61">
        <v>0</v>
      </c>
      <c r="K485" s="8">
        <v>1</v>
      </c>
      <c r="L485" s="8">
        <v>4</v>
      </c>
      <c r="M485" s="8" t="s">
        <v>80</v>
      </c>
      <c r="N485" s="8" t="s">
        <v>8379</v>
      </c>
      <c r="O485" s="8" t="s">
        <v>8380</v>
      </c>
      <c r="P485" s="48">
        <v>7</v>
      </c>
      <c r="Q485" s="8" t="s">
        <v>60</v>
      </c>
      <c r="R485" s="8">
        <v>4</v>
      </c>
      <c r="S485" s="8">
        <v>0</v>
      </c>
      <c r="T485" s="8" t="b">
        <v>0</v>
      </c>
      <c r="U485" s="8">
        <v>480</v>
      </c>
      <c r="V485" s="8">
        <v>438</v>
      </c>
      <c r="W485" s="8">
        <v>305</v>
      </c>
      <c r="X485" s="8">
        <v>0</v>
      </c>
      <c r="Y485" s="8">
        <v>0</v>
      </c>
      <c r="Z485" s="48">
        <v>-35</v>
      </c>
      <c r="AA485" s="8" t="s">
        <v>78</v>
      </c>
      <c r="AB485" s="8">
        <v>4</v>
      </c>
      <c r="AC485" s="8">
        <v>0</v>
      </c>
      <c r="AD485" s="8"/>
      <c r="AE485" s="8">
        <v>1</v>
      </c>
      <c r="AF485" s="8">
        <v>0</v>
      </c>
      <c r="AG485" s="8">
        <v>480</v>
      </c>
      <c r="AH485" s="9">
        <v>46246</v>
      </c>
      <c r="AI485" s="47">
        <v>46246.375</v>
      </c>
      <c r="AJ485" s="47">
        <v>46246.379861111112</v>
      </c>
      <c r="AK485" s="47">
        <v>46246.708333333336</v>
      </c>
      <c r="AL485" s="47">
        <v>46246.684027777781</v>
      </c>
      <c r="AO485" s="24" t="s">
        <v>8326</v>
      </c>
      <c r="AP485" s="24" t="s">
        <v>53</v>
      </c>
      <c r="AQ485" s="24" t="s">
        <v>95</v>
      </c>
      <c r="AR485" s="24" t="s">
        <v>50</v>
      </c>
      <c r="AS485" s="24" t="s">
        <v>63</v>
      </c>
      <c r="AT485" s="24" t="s">
        <v>52</v>
      </c>
      <c r="AU485" s="49">
        <v>46204</v>
      </c>
      <c r="AV485" s="24" t="s">
        <v>8378</v>
      </c>
      <c r="AW485" s="24" t="s">
        <v>8383</v>
      </c>
      <c r="AX485" s="24" t="s">
        <v>8380</v>
      </c>
      <c r="AY485" s="24">
        <v>0</v>
      </c>
    </row>
    <row r="486" spans="2:51">
      <c r="B486" s="8" t="s">
        <v>8326</v>
      </c>
      <c r="C486" s="8" t="s">
        <v>49</v>
      </c>
      <c r="D486" s="9">
        <v>46235</v>
      </c>
      <c r="E486" s="8" t="s">
        <v>52</v>
      </c>
      <c r="F486" s="8" t="s">
        <v>77</v>
      </c>
      <c r="G486" s="8" t="s">
        <v>79</v>
      </c>
      <c r="H486" s="8" t="s">
        <v>53</v>
      </c>
      <c r="I486" s="8" t="s">
        <v>8384</v>
      </c>
      <c r="J486" s="61">
        <v>0</v>
      </c>
      <c r="K486" s="8">
        <v>1</v>
      </c>
      <c r="L486" s="8">
        <v>4</v>
      </c>
      <c r="M486" s="8" t="s">
        <v>80</v>
      </c>
      <c r="N486" s="8" t="s">
        <v>8379</v>
      </c>
      <c r="O486" s="8" t="s">
        <v>8380</v>
      </c>
      <c r="P486" s="48">
        <v>3</v>
      </c>
      <c r="Q486" s="8" t="s">
        <v>60</v>
      </c>
      <c r="R486" s="8">
        <v>4</v>
      </c>
      <c r="S486" s="8">
        <v>0</v>
      </c>
      <c r="T486" s="8" t="b">
        <v>0</v>
      </c>
      <c r="U486" s="8">
        <v>240</v>
      </c>
      <c r="V486" s="8">
        <v>226</v>
      </c>
      <c r="W486" s="8">
        <v>137</v>
      </c>
      <c r="X486" s="8">
        <v>0</v>
      </c>
      <c r="Y486" s="8">
        <v>0</v>
      </c>
      <c r="Z486" s="48">
        <v>-11</v>
      </c>
      <c r="AA486" s="8" t="s">
        <v>78</v>
      </c>
      <c r="AB486" s="8">
        <v>4</v>
      </c>
      <c r="AC486" s="8">
        <v>0</v>
      </c>
      <c r="AD486" s="8"/>
      <c r="AE486" s="8">
        <v>1</v>
      </c>
      <c r="AF486" s="8">
        <v>0</v>
      </c>
      <c r="AG486" s="8">
        <v>240</v>
      </c>
      <c r="AH486" s="9">
        <v>46248</v>
      </c>
      <c r="AI486" s="47">
        <v>46248.541666666664</v>
      </c>
      <c r="AJ486" s="47">
        <v>46248.543749999997</v>
      </c>
      <c r="AK486" s="47">
        <v>46248.708333333336</v>
      </c>
      <c r="AL486" s="47">
        <v>46248.700694444444</v>
      </c>
      <c r="AO486" s="24" t="s">
        <v>8326</v>
      </c>
      <c r="AP486" s="24" t="s">
        <v>53</v>
      </c>
      <c r="AQ486" s="24" t="s">
        <v>95</v>
      </c>
      <c r="AR486" s="24" t="s">
        <v>50</v>
      </c>
      <c r="AS486" s="24" t="s">
        <v>54</v>
      </c>
      <c r="AT486" s="24" t="s">
        <v>52</v>
      </c>
      <c r="AU486" s="49">
        <v>46204</v>
      </c>
      <c r="AV486" s="24" t="s">
        <v>8378</v>
      </c>
      <c r="AW486" s="24" t="s">
        <v>8384</v>
      </c>
      <c r="AX486" s="24" t="s">
        <v>8380</v>
      </c>
      <c r="AY486" s="24">
        <v>0</v>
      </c>
    </row>
    <row r="487" spans="2:51">
      <c r="B487" s="8" t="s">
        <v>8326</v>
      </c>
      <c r="C487" s="8" t="s">
        <v>49</v>
      </c>
      <c r="D487" s="9">
        <v>46235</v>
      </c>
      <c r="E487" s="8" t="s">
        <v>52</v>
      </c>
      <c r="F487" s="8" t="s">
        <v>77</v>
      </c>
      <c r="G487" s="8" t="s">
        <v>79</v>
      </c>
      <c r="H487" s="8" t="s">
        <v>53</v>
      </c>
      <c r="I487" s="8" t="s">
        <v>8378</v>
      </c>
      <c r="J487" s="61">
        <v>0</v>
      </c>
      <c r="K487" s="8">
        <v>1</v>
      </c>
      <c r="L487" s="8">
        <v>4</v>
      </c>
      <c r="M487" s="8" t="s">
        <v>80</v>
      </c>
      <c r="N487" s="8" t="s">
        <v>8379</v>
      </c>
      <c r="O487" s="8" t="s">
        <v>8380</v>
      </c>
      <c r="P487" s="48">
        <v>12</v>
      </c>
      <c r="Q487" s="8" t="s">
        <v>60</v>
      </c>
      <c r="R487" s="8">
        <v>4</v>
      </c>
      <c r="S487" s="8">
        <v>0</v>
      </c>
      <c r="T487" s="8" t="b">
        <v>0</v>
      </c>
      <c r="U487" s="8">
        <v>270</v>
      </c>
      <c r="V487" s="8">
        <v>235</v>
      </c>
      <c r="W487" s="8">
        <v>155</v>
      </c>
      <c r="X487" s="8">
        <v>0</v>
      </c>
      <c r="Y487" s="8">
        <v>0</v>
      </c>
      <c r="Z487" s="48">
        <v>-23</v>
      </c>
      <c r="AA487" s="8" t="s">
        <v>78</v>
      </c>
      <c r="AB487" s="8">
        <v>4</v>
      </c>
      <c r="AC487" s="8">
        <v>0</v>
      </c>
      <c r="AD487" s="8"/>
      <c r="AE487" s="8">
        <v>1</v>
      </c>
      <c r="AF487" s="8">
        <v>0</v>
      </c>
      <c r="AG487" s="8">
        <v>270</v>
      </c>
      <c r="AH487" s="9">
        <v>46251</v>
      </c>
      <c r="AI487" s="47">
        <v>46251.375</v>
      </c>
      <c r="AJ487" s="47">
        <v>46251.383333333331</v>
      </c>
      <c r="AK487" s="47">
        <v>46251.5625</v>
      </c>
      <c r="AL487" s="47">
        <v>46251.546527777777</v>
      </c>
      <c r="AO487" s="24" t="s">
        <v>8326</v>
      </c>
      <c r="AP487" s="24" t="s">
        <v>53</v>
      </c>
      <c r="AQ487" s="24" t="s">
        <v>95</v>
      </c>
      <c r="AR487" s="24" t="s">
        <v>50</v>
      </c>
      <c r="AS487" s="24" t="s">
        <v>62</v>
      </c>
      <c r="AT487" s="24" t="s">
        <v>52</v>
      </c>
      <c r="AU487" s="49">
        <v>46204</v>
      </c>
      <c r="AV487" s="24" t="s">
        <v>8378</v>
      </c>
      <c r="AW487" s="24" t="s">
        <v>8384</v>
      </c>
      <c r="AX487" s="24" t="s">
        <v>8380</v>
      </c>
      <c r="AY487" s="24">
        <v>0</v>
      </c>
    </row>
    <row r="488" spans="2:51">
      <c r="B488" s="8" t="s">
        <v>8326</v>
      </c>
      <c r="C488" s="8" t="s">
        <v>49</v>
      </c>
      <c r="D488" s="9">
        <v>46235</v>
      </c>
      <c r="E488" s="8" t="s">
        <v>52</v>
      </c>
      <c r="F488" s="8" t="s">
        <v>77</v>
      </c>
      <c r="G488" s="8" t="s">
        <v>79</v>
      </c>
      <c r="H488" s="8" t="s">
        <v>53</v>
      </c>
      <c r="I488" s="8" t="s">
        <v>8378</v>
      </c>
      <c r="J488" s="61">
        <v>0</v>
      </c>
      <c r="K488" s="8">
        <v>1</v>
      </c>
      <c r="L488" s="8">
        <v>4</v>
      </c>
      <c r="M488" s="8" t="s">
        <v>80</v>
      </c>
      <c r="N488" s="8" t="s">
        <v>8384</v>
      </c>
      <c r="O488" s="8" t="s">
        <v>8380</v>
      </c>
      <c r="P488" s="48">
        <v>12</v>
      </c>
      <c r="Q488" s="8" t="s">
        <v>60</v>
      </c>
      <c r="R488" s="8">
        <v>4</v>
      </c>
      <c r="S488" s="8">
        <v>0</v>
      </c>
      <c r="T488" s="8" t="b">
        <v>0</v>
      </c>
      <c r="U488" s="8">
        <v>210</v>
      </c>
      <c r="V488" s="8">
        <v>188</v>
      </c>
      <c r="W488" s="8">
        <v>118</v>
      </c>
      <c r="X488" s="8">
        <v>0</v>
      </c>
      <c r="Y488" s="8">
        <v>0</v>
      </c>
      <c r="Z488" s="48">
        <v>-10</v>
      </c>
      <c r="AA488" s="8" t="s">
        <v>78</v>
      </c>
      <c r="AB488" s="8">
        <v>4</v>
      </c>
      <c r="AC488" s="8">
        <v>0</v>
      </c>
      <c r="AD488" s="8"/>
      <c r="AE488" s="8">
        <v>1</v>
      </c>
      <c r="AF488" s="8">
        <v>0</v>
      </c>
      <c r="AG488" s="8">
        <v>210</v>
      </c>
      <c r="AH488" s="9">
        <v>46252</v>
      </c>
      <c r="AI488" s="47">
        <v>46252.375</v>
      </c>
      <c r="AJ488" s="47">
        <v>46252.383333333331</v>
      </c>
      <c r="AK488" s="47">
        <v>46252.520833333336</v>
      </c>
      <c r="AL488" s="47">
        <v>46252.513888888891</v>
      </c>
      <c r="AO488" s="24" t="s">
        <v>8326</v>
      </c>
      <c r="AP488" s="24" t="s">
        <v>53</v>
      </c>
      <c r="AQ488" s="24" t="s">
        <v>95</v>
      </c>
      <c r="AR488" s="24" t="s">
        <v>50</v>
      </c>
      <c r="AS488" s="24" t="s">
        <v>63</v>
      </c>
      <c r="AT488" s="24" t="s">
        <v>52</v>
      </c>
      <c r="AU488" s="49">
        <v>46204</v>
      </c>
      <c r="AV488" s="24" t="s">
        <v>8378</v>
      </c>
      <c r="AW488" s="24" t="s">
        <v>8384</v>
      </c>
      <c r="AX488" s="24" t="s">
        <v>8380</v>
      </c>
      <c r="AY488" s="24">
        <v>0</v>
      </c>
    </row>
    <row r="489" spans="2:51">
      <c r="B489" s="8" t="s">
        <v>8326</v>
      </c>
      <c r="C489" s="8" t="s">
        <v>49</v>
      </c>
      <c r="D489" s="9">
        <v>46235</v>
      </c>
      <c r="E489" s="8" t="s">
        <v>52</v>
      </c>
      <c r="F489" s="8" t="s">
        <v>77</v>
      </c>
      <c r="G489" s="8" t="s">
        <v>79</v>
      </c>
      <c r="H489" s="8" t="s">
        <v>53</v>
      </c>
      <c r="I489" s="8" t="s">
        <v>8384</v>
      </c>
      <c r="J489" s="61">
        <v>0</v>
      </c>
      <c r="K489" s="8">
        <v>1</v>
      </c>
      <c r="L489" s="8">
        <v>4</v>
      </c>
      <c r="M489" s="8" t="s">
        <v>80</v>
      </c>
      <c r="N489" s="8" t="s">
        <v>8379</v>
      </c>
      <c r="O489" s="8" t="s">
        <v>8380</v>
      </c>
      <c r="P489" s="48">
        <v>7</v>
      </c>
      <c r="Q489" s="8" t="s">
        <v>60</v>
      </c>
      <c r="R489" s="8">
        <v>4</v>
      </c>
      <c r="S489" s="8">
        <v>0</v>
      </c>
      <c r="T489" s="8" t="b">
        <v>0</v>
      </c>
      <c r="U489" s="8">
        <v>270</v>
      </c>
      <c r="V489" s="8">
        <v>248</v>
      </c>
      <c r="W489" s="8">
        <v>171</v>
      </c>
      <c r="X489" s="8">
        <v>0</v>
      </c>
      <c r="Y489" s="8">
        <v>0</v>
      </c>
      <c r="Z489" s="48">
        <v>-15</v>
      </c>
      <c r="AA489" s="8" t="s">
        <v>78</v>
      </c>
      <c r="AB489" s="8">
        <v>4</v>
      </c>
      <c r="AC489" s="8">
        <v>0</v>
      </c>
      <c r="AD489" s="8"/>
      <c r="AE489" s="8">
        <v>1</v>
      </c>
      <c r="AF489" s="8">
        <v>0</v>
      </c>
      <c r="AG489" s="8">
        <v>270</v>
      </c>
      <c r="AH489" s="9">
        <v>46253</v>
      </c>
      <c r="AI489" s="47">
        <v>46253.5625</v>
      </c>
      <c r="AJ489" s="47">
        <v>46253.567361111112</v>
      </c>
      <c r="AK489" s="47">
        <v>46253.75</v>
      </c>
      <c r="AL489" s="47">
        <v>46253.739583333336</v>
      </c>
      <c r="AO489" s="24" t="s">
        <v>8326</v>
      </c>
      <c r="AP489" s="24" t="s">
        <v>53</v>
      </c>
      <c r="AQ489" s="24" t="s">
        <v>95</v>
      </c>
      <c r="AR489" s="24" t="s">
        <v>50</v>
      </c>
      <c r="AS489" s="24" t="s">
        <v>61</v>
      </c>
      <c r="AT489" s="24" t="s">
        <v>52</v>
      </c>
      <c r="AU489" s="49">
        <v>46204</v>
      </c>
      <c r="AV489" s="24" t="s">
        <v>8378</v>
      </c>
      <c r="AW489" s="24" t="s">
        <v>8384</v>
      </c>
      <c r="AX489" s="24" t="s">
        <v>8380</v>
      </c>
      <c r="AY489" s="24">
        <v>0</v>
      </c>
    </row>
    <row r="490" spans="2:51">
      <c r="B490" s="8" t="s">
        <v>8326</v>
      </c>
      <c r="C490" s="8" t="s">
        <v>49</v>
      </c>
      <c r="D490" s="9">
        <v>46235</v>
      </c>
      <c r="E490" s="8" t="s">
        <v>52</v>
      </c>
      <c r="F490" s="8" t="s">
        <v>77</v>
      </c>
      <c r="G490" s="8" t="s">
        <v>79</v>
      </c>
      <c r="H490" s="8" t="s">
        <v>53</v>
      </c>
      <c r="I490" s="8" t="s">
        <v>8384</v>
      </c>
      <c r="J490" s="61">
        <v>0</v>
      </c>
      <c r="K490" s="8">
        <v>1</v>
      </c>
      <c r="L490" s="8">
        <v>4</v>
      </c>
      <c r="M490" s="8" t="s">
        <v>80</v>
      </c>
      <c r="N490" s="8" t="s">
        <v>8379</v>
      </c>
      <c r="O490" s="8" t="s">
        <v>8380</v>
      </c>
      <c r="P490" s="48">
        <v>8</v>
      </c>
      <c r="Q490" s="8" t="s">
        <v>60</v>
      </c>
      <c r="R490" s="8">
        <v>4</v>
      </c>
      <c r="S490" s="8">
        <v>0</v>
      </c>
      <c r="T490" s="8" t="b">
        <v>0</v>
      </c>
      <c r="U490" s="8">
        <v>480</v>
      </c>
      <c r="V490" s="8">
        <v>442</v>
      </c>
      <c r="W490" s="8">
        <v>326</v>
      </c>
      <c r="X490" s="8">
        <v>0</v>
      </c>
      <c r="Y490" s="8">
        <v>0</v>
      </c>
      <c r="Z490" s="48">
        <v>-30</v>
      </c>
      <c r="AA490" s="8" t="s">
        <v>78</v>
      </c>
      <c r="AB490" s="8">
        <v>4</v>
      </c>
      <c r="AC490" s="8">
        <v>0</v>
      </c>
      <c r="AD490" s="8"/>
      <c r="AE490" s="8">
        <v>1</v>
      </c>
      <c r="AF490" s="8">
        <v>0</v>
      </c>
      <c r="AG490" s="8">
        <v>480</v>
      </c>
      <c r="AH490" s="9">
        <v>46258</v>
      </c>
      <c r="AI490" s="47">
        <v>46258.3125</v>
      </c>
      <c r="AJ490" s="47">
        <v>46258.318055555559</v>
      </c>
      <c r="AK490" s="47">
        <v>46258.645833333336</v>
      </c>
      <c r="AL490" s="47">
        <v>46258.625</v>
      </c>
      <c r="AO490" s="24" t="s">
        <v>8326</v>
      </c>
      <c r="AP490" s="24" t="s">
        <v>53</v>
      </c>
      <c r="AQ490" s="24" t="s">
        <v>95</v>
      </c>
      <c r="AR490" s="24" t="s">
        <v>50</v>
      </c>
      <c r="AS490" s="24" t="s">
        <v>59</v>
      </c>
      <c r="AT490" s="24" t="s">
        <v>52</v>
      </c>
      <c r="AU490" s="49">
        <v>46204</v>
      </c>
      <c r="AV490" s="24" t="s">
        <v>8378</v>
      </c>
      <c r="AW490" s="24" t="s">
        <v>8384</v>
      </c>
      <c r="AX490" s="24" t="s">
        <v>8380</v>
      </c>
      <c r="AY490" s="24">
        <v>0</v>
      </c>
    </row>
    <row r="491" spans="2:51">
      <c r="B491" s="8" t="s">
        <v>8326</v>
      </c>
      <c r="C491" s="8" t="s">
        <v>49</v>
      </c>
      <c r="D491" s="9">
        <v>46235</v>
      </c>
      <c r="E491" s="8" t="s">
        <v>52</v>
      </c>
      <c r="F491" s="8" t="s">
        <v>77</v>
      </c>
      <c r="G491" s="8" t="s">
        <v>79</v>
      </c>
      <c r="H491" s="8" t="s">
        <v>53</v>
      </c>
      <c r="I491" s="8" t="s">
        <v>8384</v>
      </c>
      <c r="J491" s="61">
        <v>0</v>
      </c>
      <c r="K491" s="8">
        <v>1</v>
      </c>
      <c r="L491" s="8">
        <v>4</v>
      </c>
      <c r="M491" s="8" t="s">
        <v>80</v>
      </c>
      <c r="N491" s="8" t="s">
        <v>8379</v>
      </c>
      <c r="O491" s="8" t="s">
        <v>8380</v>
      </c>
      <c r="P491" s="48">
        <v>8</v>
      </c>
      <c r="Q491" s="8" t="s">
        <v>60</v>
      </c>
      <c r="R491" s="8">
        <v>4</v>
      </c>
      <c r="S491" s="8">
        <v>0</v>
      </c>
      <c r="T491" s="8" t="b">
        <v>0</v>
      </c>
      <c r="U491" s="8">
        <v>180</v>
      </c>
      <c r="V491" s="8">
        <v>155</v>
      </c>
      <c r="W491" s="8">
        <v>107</v>
      </c>
      <c r="X491" s="8">
        <v>0</v>
      </c>
      <c r="Y491" s="8">
        <v>0</v>
      </c>
      <c r="Z491" s="48">
        <v>-17</v>
      </c>
      <c r="AA491" s="8" t="s">
        <v>78</v>
      </c>
      <c r="AB491" s="8">
        <v>4</v>
      </c>
      <c r="AC491" s="8">
        <v>0</v>
      </c>
      <c r="AD491" s="8"/>
      <c r="AE491" s="8">
        <v>1</v>
      </c>
      <c r="AF491" s="8">
        <v>0</v>
      </c>
      <c r="AG491" s="8">
        <v>180</v>
      </c>
      <c r="AH491" s="9">
        <v>46260</v>
      </c>
      <c r="AI491" s="47">
        <v>46260.5625</v>
      </c>
      <c r="AJ491" s="47">
        <v>46260.568055555559</v>
      </c>
      <c r="AK491" s="47">
        <v>46260.6875</v>
      </c>
      <c r="AL491" s="47">
        <v>46260.675694444442</v>
      </c>
      <c r="AO491" s="24" t="s">
        <v>8326</v>
      </c>
      <c r="AP491" s="24" t="s">
        <v>53</v>
      </c>
      <c r="AQ491" s="24" t="s">
        <v>95</v>
      </c>
      <c r="AR491" s="24" t="s">
        <v>50</v>
      </c>
      <c r="AS491" s="24" t="s">
        <v>57</v>
      </c>
      <c r="AT491" s="24" t="s">
        <v>52</v>
      </c>
      <c r="AU491" s="49">
        <v>46204</v>
      </c>
      <c r="AV491" s="24" t="s">
        <v>8378</v>
      </c>
      <c r="AW491" s="24" t="s">
        <v>8384</v>
      </c>
      <c r="AX491" s="24" t="s">
        <v>8380</v>
      </c>
      <c r="AY491" s="24">
        <v>0</v>
      </c>
    </row>
    <row r="492" spans="2:51">
      <c r="B492" s="8" t="s">
        <v>8326</v>
      </c>
      <c r="C492" s="8" t="s">
        <v>49</v>
      </c>
      <c r="D492" s="9">
        <v>46235</v>
      </c>
      <c r="E492" s="8" t="s">
        <v>52</v>
      </c>
      <c r="F492" s="8" t="s">
        <v>77</v>
      </c>
      <c r="G492" s="8" t="s">
        <v>79</v>
      </c>
      <c r="H492" s="8" t="s">
        <v>53</v>
      </c>
      <c r="I492" s="8" t="s">
        <v>8384</v>
      </c>
      <c r="J492" s="61">
        <v>0</v>
      </c>
      <c r="K492" s="8">
        <v>1</v>
      </c>
      <c r="L492" s="8">
        <v>4</v>
      </c>
      <c r="M492" s="8" t="s">
        <v>80</v>
      </c>
      <c r="N492" s="8" t="s">
        <v>8379</v>
      </c>
      <c r="O492" s="8" t="s">
        <v>8380</v>
      </c>
      <c r="P492" s="48">
        <v>2</v>
      </c>
      <c r="Q492" s="8" t="s">
        <v>60</v>
      </c>
      <c r="R492" s="8">
        <v>4</v>
      </c>
      <c r="S492" s="8">
        <v>0</v>
      </c>
      <c r="T492" s="8" t="b">
        <v>0</v>
      </c>
      <c r="U492" s="8">
        <v>240</v>
      </c>
      <c r="V492" s="8">
        <v>202</v>
      </c>
      <c r="W492" s="8">
        <v>131</v>
      </c>
      <c r="X492" s="8">
        <v>0</v>
      </c>
      <c r="Y492" s="8">
        <v>0</v>
      </c>
      <c r="Z492" s="48">
        <v>-36</v>
      </c>
      <c r="AA492" s="8" t="s">
        <v>78</v>
      </c>
      <c r="AB492" s="8">
        <v>4</v>
      </c>
      <c r="AC492" s="8">
        <v>0</v>
      </c>
      <c r="AD492" s="8"/>
      <c r="AE492" s="8">
        <v>1</v>
      </c>
      <c r="AF492" s="8">
        <v>0</v>
      </c>
      <c r="AG492" s="8">
        <v>240</v>
      </c>
      <c r="AH492" s="9">
        <v>46261</v>
      </c>
      <c r="AI492" s="47">
        <v>46261.541666666664</v>
      </c>
      <c r="AJ492" s="47">
        <v>46261.543055555558</v>
      </c>
      <c r="AK492" s="47">
        <v>46261.708333333336</v>
      </c>
      <c r="AL492" s="47">
        <v>46261.683333333334</v>
      </c>
      <c r="AO492" s="24" t="s">
        <v>8326</v>
      </c>
      <c r="AP492" s="24" t="s">
        <v>53</v>
      </c>
      <c r="AQ492" s="24" t="s">
        <v>95</v>
      </c>
      <c r="AR492" s="24" t="s">
        <v>50</v>
      </c>
      <c r="AS492" s="24" t="s">
        <v>59</v>
      </c>
      <c r="AT492" s="24" t="s">
        <v>52</v>
      </c>
      <c r="AU492" s="49">
        <v>46204</v>
      </c>
      <c r="AV492" s="24" t="s">
        <v>8384</v>
      </c>
      <c r="AW492" s="24" t="s">
        <v>8379</v>
      </c>
      <c r="AX492" s="24" t="s">
        <v>8380</v>
      </c>
      <c r="AY492" s="24">
        <v>5</v>
      </c>
    </row>
    <row r="493" spans="2:51">
      <c r="B493" s="8" t="s">
        <v>8326</v>
      </c>
      <c r="C493" s="8" t="s">
        <v>49</v>
      </c>
      <c r="D493" s="9">
        <v>46235</v>
      </c>
      <c r="E493" s="8" t="s">
        <v>52</v>
      </c>
      <c r="F493" s="8" t="s">
        <v>77</v>
      </c>
      <c r="G493" s="8" t="s">
        <v>79</v>
      </c>
      <c r="H493" s="8" t="s">
        <v>53</v>
      </c>
      <c r="I493" s="8" t="s">
        <v>8384</v>
      </c>
      <c r="J493" s="61">
        <v>0</v>
      </c>
      <c r="K493" s="8">
        <v>1</v>
      </c>
      <c r="L493" s="8">
        <v>4</v>
      </c>
      <c r="M493" s="8" t="s">
        <v>80</v>
      </c>
      <c r="N493" s="8" t="s">
        <v>8384</v>
      </c>
      <c r="O493" s="8" t="s">
        <v>8380</v>
      </c>
      <c r="P493" s="48">
        <v>10</v>
      </c>
      <c r="Q493" s="8" t="s">
        <v>60</v>
      </c>
      <c r="R493" s="8">
        <v>4</v>
      </c>
      <c r="S493" s="8">
        <v>0</v>
      </c>
      <c r="T493" s="8" t="b">
        <v>0</v>
      </c>
      <c r="U493" s="8">
        <v>210</v>
      </c>
      <c r="V493" s="8">
        <v>193</v>
      </c>
      <c r="W493" s="8">
        <v>106</v>
      </c>
      <c r="X493" s="8">
        <v>0</v>
      </c>
      <c r="Y493" s="8">
        <v>0</v>
      </c>
      <c r="Z493" s="48">
        <v>-7</v>
      </c>
      <c r="AA493" s="8" t="s">
        <v>78</v>
      </c>
      <c r="AB493" s="8">
        <v>4</v>
      </c>
      <c r="AC493" s="8">
        <v>0</v>
      </c>
      <c r="AD493" s="8"/>
      <c r="AE493" s="8">
        <v>1</v>
      </c>
      <c r="AF493" s="8">
        <v>0</v>
      </c>
      <c r="AG493" s="8">
        <v>210</v>
      </c>
      <c r="AH493" s="9">
        <v>46263</v>
      </c>
      <c r="AI493" s="47">
        <v>46263.354166666664</v>
      </c>
      <c r="AJ493" s="47">
        <v>46263.361111111109</v>
      </c>
      <c r="AK493" s="47">
        <v>46263.5</v>
      </c>
      <c r="AL493" s="47">
        <v>46263.495138888888</v>
      </c>
      <c r="AO493" s="24" t="s">
        <v>8326</v>
      </c>
      <c r="AP493" s="24" t="s">
        <v>53</v>
      </c>
      <c r="AQ493" s="24" t="s">
        <v>95</v>
      </c>
      <c r="AR493" s="24" t="s">
        <v>50</v>
      </c>
      <c r="AS493" s="24" t="s">
        <v>62</v>
      </c>
      <c r="AT493" s="24" t="s">
        <v>52</v>
      </c>
      <c r="AU493" s="49">
        <v>46204</v>
      </c>
      <c r="AV493" s="24" t="s">
        <v>8384</v>
      </c>
      <c r="AW493" s="24" t="s">
        <v>8379</v>
      </c>
      <c r="AX493" s="24" t="s">
        <v>8380</v>
      </c>
      <c r="AY493" s="24">
        <v>5</v>
      </c>
    </row>
    <row r="494" spans="2:51">
      <c r="B494" s="8" t="s">
        <v>8326</v>
      </c>
      <c r="C494" s="8" t="s">
        <v>49</v>
      </c>
      <c r="D494" s="9">
        <v>46235</v>
      </c>
      <c r="E494" s="8" t="s">
        <v>52</v>
      </c>
      <c r="F494" s="8" t="s">
        <v>77</v>
      </c>
      <c r="G494" s="8" t="s">
        <v>79</v>
      </c>
      <c r="H494" s="8" t="s">
        <v>53</v>
      </c>
      <c r="I494" s="8" t="s">
        <v>8384</v>
      </c>
      <c r="J494" s="61">
        <v>0</v>
      </c>
      <c r="K494" s="8">
        <v>1</v>
      </c>
      <c r="L494" s="8">
        <v>4</v>
      </c>
      <c r="M494" s="8" t="s">
        <v>80</v>
      </c>
      <c r="N494" s="8" t="s">
        <v>8379</v>
      </c>
      <c r="O494" s="8" t="s">
        <v>8380</v>
      </c>
      <c r="P494" s="48">
        <v>3</v>
      </c>
      <c r="Q494" s="8" t="s">
        <v>60</v>
      </c>
      <c r="R494" s="8">
        <v>4</v>
      </c>
      <c r="S494" s="8">
        <v>0</v>
      </c>
      <c r="T494" s="8" t="b">
        <v>0</v>
      </c>
      <c r="U494" s="8">
        <v>420</v>
      </c>
      <c r="V494" s="8">
        <v>377</v>
      </c>
      <c r="W494" s="8">
        <v>261</v>
      </c>
      <c r="X494" s="8">
        <v>0</v>
      </c>
      <c r="Y494" s="8">
        <v>0</v>
      </c>
      <c r="Z494" s="48">
        <v>-40</v>
      </c>
      <c r="AA494" s="8" t="s">
        <v>78</v>
      </c>
      <c r="AB494" s="8">
        <v>4</v>
      </c>
      <c r="AC494" s="8">
        <v>0</v>
      </c>
      <c r="AD494" s="8"/>
      <c r="AE494" s="8">
        <v>1</v>
      </c>
      <c r="AF494" s="8">
        <v>0</v>
      </c>
      <c r="AG494" s="8">
        <v>420</v>
      </c>
      <c r="AH494" s="9">
        <v>46264</v>
      </c>
      <c r="AI494" s="47">
        <v>46264.333333333336</v>
      </c>
      <c r="AJ494" s="47">
        <v>46264.335416666669</v>
      </c>
      <c r="AK494" s="47">
        <v>46264.625</v>
      </c>
      <c r="AL494" s="47">
        <v>46264.597222222219</v>
      </c>
      <c r="AO494" s="24" t="s">
        <v>8326</v>
      </c>
      <c r="AP494" s="24" t="s">
        <v>53</v>
      </c>
      <c r="AQ494" s="24" t="s">
        <v>95</v>
      </c>
      <c r="AR494" s="24" t="s">
        <v>50</v>
      </c>
      <c r="AS494" s="24" t="s">
        <v>61</v>
      </c>
      <c r="AT494" s="24" t="s">
        <v>52</v>
      </c>
      <c r="AU494" s="49">
        <v>46204</v>
      </c>
      <c r="AV494" s="24" t="s">
        <v>8384</v>
      </c>
      <c r="AW494" s="24" t="s">
        <v>8379</v>
      </c>
      <c r="AX494" s="24" t="s">
        <v>8380</v>
      </c>
      <c r="AY494" s="24">
        <v>6</v>
      </c>
    </row>
    <row r="495" spans="2:51">
      <c r="B495" s="8" t="s">
        <v>8326</v>
      </c>
      <c r="C495" s="8" t="s">
        <v>49</v>
      </c>
      <c r="D495" s="9">
        <v>46235</v>
      </c>
      <c r="E495" s="8" t="s">
        <v>52</v>
      </c>
      <c r="F495" s="8" t="s">
        <v>77</v>
      </c>
      <c r="G495" s="8" t="s">
        <v>79</v>
      </c>
      <c r="H495" s="8" t="s">
        <v>53</v>
      </c>
      <c r="I495" s="8" t="s">
        <v>8378</v>
      </c>
      <c r="J495" s="61">
        <v>0</v>
      </c>
      <c r="K495" s="8">
        <v>1</v>
      </c>
      <c r="L495" s="8">
        <v>4</v>
      </c>
      <c r="M495" s="8" t="s">
        <v>80</v>
      </c>
      <c r="N495" s="8" t="s">
        <v>8379</v>
      </c>
      <c r="O495" s="8" t="s">
        <v>8380</v>
      </c>
      <c r="P495" s="48">
        <v>11</v>
      </c>
      <c r="Q495" s="8" t="s">
        <v>60</v>
      </c>
      <c r="R495" s="8">
        <v>4</v>
      </c>
      <c r="S495" s="8">
        <v>0</v>
      </c>
      <c r="T495" s="8" t="b">
        <v>0</v>
      </c>
      <c r="U495" s="8">
        <v>540</v>
      </c>
      <c r="V495" s="8">
        <v>498</v>
      </c>
      <c r="W495" s="8">
        <v>375</v>
      </c>
      <c r="X495" s="8">
        <v>0</v>
      </c>
      <c r="Y495" s="8">
        <v>0</v>
      </c>
      <c r="Z495" s="48">
        <v>-31</v>
      </c>
      <c r="AA495" s="8" t="s">
        <v>81</v>
      </c>
      <c r="AB495" s="8">
        <v>4</v>
      </c>
      <c r="AC495" s="8">
        <v>0</v>
      </c>
      <c r="AD495" s="8"/>
      <c r="AE495" s="8">
        <v>1</v>
      </c>
      <c r="AF495" s="8">
        <v>0</v>
      </c>
      <c r="AG495" s="8">
        <v>540</v>
      </c>
      <c r="AH495" s="9">
        <v>46236</v>
      </c>
      <c r="AI495" s="47">
        <v>46236.375</v>
      </c>
      <c r="AJ495" s="47">
        <v>46236.382638888892</v>
      </c>
      <c r="AK495" s="47">
        <v>46236.75</v>
      </c>
      <c r="AL495" s="47">
        <v>46236.728472222225</v>
      </c>
      <c r="AO495" s="24" t="s">
        <v>8326</v>
      </c>
      <c r="AP495" s="24" t="s">
        <v>53</v>
      </c>
      <c r="AQ495" s="24" t="s">
        <v>95</v>
      </c>
      <c r="AR495" s="24" t="s">
        <v>50</v>
      </c>
      <c r="AS495" s="24" t="s">
        <v>57</v>
      </c>
      <c r="AT495" s="24" t="s">
        <v>52</v>
      </c>
      <c r="AU495" s="49">
        <v>46204</v>
      </c>
      <c r="AV495" s="24" t="s">
        <v>8384</v>
      </c>
      <c r="AW495" s="24" t="s">
        <v>8379</v>
      </c>
      <c r="AX495" s="24" t="s">
        <v>8380</v>
      </c>
      <c r="AY495" s="24">
        <v>9</v>
      </c>
    </row>
    <row r="496" spans="2:51">
      <c r="B496" s="8" t="s">
        <v>8326</v>
      </c>
      <c r="C496" s="8" t="s">
        <v>49</v>
      </c>
      <c r="D496" s="9">
        <v>46235</v>
      </c>
      <c r="E496" s="8" t="s">
        <v>52</v>
      </c>
      <c r="F496" s="8" t="s">
        <v>77</v>
      </c>
      <c r="G496" s="8" t="s">
        <v>79</v>
      </c>
      <c r="H496" s="8" t="s">
        <v>53</v>
      </c>
      <c r="I496" s="8" t="s">
        <v>8384</v>
      </c>
      <c r="J496" s="61">
        <v>0</v>
      </c>
      <c r="K496" s="8">
        <v>1</v>
      </c>
      <c r="L496" s="8">
        <v>4</v>
      </c>
      <c r="M496" s="8" t="s">
        <v>80</v>
      </c>
      <c r="N496" s="8" t="s">
        <v>8379</v>
      </c>
      <c r="O496" s="8" t="s">
        <v>8380</v>
      </c>
      <c r="P496" s="48">
        <v>9</v>
      </c>
      <c r="Q496" s="8" t="s">
        <v>60</v>
      </c>
      <c r="R496" s="8">
        <v>4</v>
      </c>
      <c r="S496" s="8">
        <v>0</v>
      </c>
      <c r="T496" s="8" t="b">
        <v>0</v>
      </c>
      <c r="U496" s="8">
        <v>210</v>
      </c>
      <c r="V496" s="8">
        <v>166</v>
      </c>
      <c r="W496" s="8">
        <v>98</v>
      </c>
      <c r="X496" s="8">
        <v>0</v>
      </c>
      <c r="Y496" s="8">
        <v>0</v>
      </c>
      <c r="Z496" s="48">
        <v>-35</v>
      </c>
      <c r="AA496" s="8" t="s">
        <v>81</v>
      </c>
      <c r="AB496" s="8">
        <v>4</v>
      </c>
      <c r="AC496" s="8">
        <v>0</v>
      </c>
      <c r="AD496" s="8"/>
      <c r="AE496" s="8">
        <v>1</v>
      </c>
      <c r="AF496" s="8">
        <v>0</v>
      </c>
      <c r="AG496" s="8">
        <v>210</v>
      </c>
      <c r="AH496" s="9">
        <v>46238</v>
      </c>
      <c r="AI496" s="47">
        <v>46238.333333333336</v>
      </c>
      <c r="AJ496" s="47">
        <v>46238.339583333334</v>
      </c>
      <c r="AK496" s="47">
        <v>46238.479166666664</v>
      </c>
      <c r="AL496" s="47">
        <v>46238.454861111109</v>
      </c>
      <c r="AO496" s="24" t="s">
        <v>8326</v>
      </c>
      <c r="AP496" s="24" t="s">
        <v>53</v>
      </c>
      <c r="AQ496" s="24" t="s">
        <v>95</v>
      </c>
      <c r="AR496" s="24" t="s">
        <v>50</v>
      </c>
      <c r="AS496" s="24" t="s">
        <v>54</v>
      </c>
      <c r="AT496" s="24" t="s">
        <v>52</v>
      </c>
      <c r="AU496" s="49">
        <v>46204</v>
      </c>
      <c r="AV496" s="24" t="s">
        <v>8384</v>
      </c>
      <c r="AW496" s="24" t="s">
        <v>8379</v>
      </c>
      <c r="AX496" s="24" t="s">
        <v>8380</v>
      </c>
      <c r="AY496" s="24">
        <v>7</v>
      </c>
    </row>
    <row r="497" spans="2:51">
      <c r="B497" s="8" t="s">
        <v>8326</v>
      </c>
      <c r="C497" s="8" t="s">
        <v>49</v>
      </c>
      <c r="D497" s="9">
        <v>46235</v>
      </c>
      <c r="E497" s="8" t="s">
        <v>52</v>
      </c>
      <c r="F497" s="8" t="s">
        <v>77</v>
      </c>
      <c r="G497" s="8" t="s">
        <v>79</v>
      </c>
      <c r="H497" s="8" t="s">
        <v>53</v>
      </c>
      <c r="I497" s="8" t="s">
        <v>8384</v>
      </c>
      <c r="J497" s="61">
        <v>0</v>
      </c>
      <c r="K497" s="8">
        <v>1</v>
      </c>
      <c r="L497" s="8">
        <v>4</v>
      </c>
      <c r="M497" s="8" t="s">
        <v>80</v>
      </c>
      <c r="N497" s="8" t="s">
        <v>8379</v>
      </c>
      <c r="O497" s="8" t="s">
        <v>8380</v>
      </c>
      <c r="P497" s="48">
        <v>6</v>
      </c>
      <c r="Q497" s="8" t="s">
        <v>60</v>
      </c>
      <c r="R497" s="8">
        <v>4</v>
      </c>
      <c r="S497" s="8">
        <v>0</v>
      </c>
      <c r="T497" s="8" t="b">
        <v>0</v>
      </c>
      <c r="U497" s="8">
        <v>420</v>
      </c>
      <c r="V497" s="8">
        <v>392</v>
      </c>
      <c r="W497" s="8">
        <v>300</v>
      </c>
      <c r="X497" s="8">
        <v>0</v>
      </c>
      <c r="Y497" s="8">
        <v>0</v>
      </c>
      <c r="Z497" s="48">
        <v>-22</v>
      </c>
      <c r="AA497" s="8" t="s">
        <v>81</v>
      </c>
      <c r="AB497" s="8">
        <v>4</v>
      </c>
      <c r="AC497" s="8">
        <v>0</v>
      </c>
      <c r="AD497" s="8"/>
      <c r="AE497" s="8">
        <v>1</v>
      </c>
      <c r="AF497" s="8">
        <v>0</v>
      </c>
      <c r="AG497" s="8">
        <v>420</v>
      </c>
      <c r="AH497" s="9">
        <v>46244</v>
      </c>
      <c r="AI497" s="47">
        <v>46244.375</v>
      </c>
      <c r="AJ497" s="47">
        <v>46244.379166666666</v>
      </c>
      <c r="AK497" s="47">
        <v>46244.666666666664</v>
      </c>
      <c r="AL497" s="47">
        <v>46244.651388888888</v>
      </c>
      <c r="AO497" s="24" t="s">
        <v>8326</v>
      </c>
      <c r="AP497" s="24" t="s">
        <v>53</v>
      </c>
      <c r="AQ497" s="24" t="s">
        <v>95</v>
      </c>
      <c r="AR497" s="24" t="s">
        <v>50</v>
      </c>
      <c r="AS497" s="24" t="s">
        <v>63</v>
      </c>
      <c r="AT497" s="24" t="s">
        <v>52</v>
      </c>
      <c r="AU497" s="49">
        <v>46204</v>
      </c>
      <c r="AV497" s="24" t="s">
        <v>8384</v>
      </c>
      <c r="AW497" s="24" t="s">
        <v>8379</v>
      </c>
      <c r="AX497" s="24" t="s">
        <v>8380</v>
      </c>
      <c r="AY497" s="24">
        <v>6</v>
      </c>
    </row>
    <row r="498" spans="2:51">
      <c r="B498" s="8" t="s">
        <v>8326</v>
      </c>
      <c r="C498" s="8" t="s">
        <v>49</v>
      </c>
      <c r="D498" s="9">
        <v>46235</v>
      </c>
      <c r="E498" s="8" t="s">
        <v>52</v>
      </c>
      <c r="F498" s="8" t="s">
        <v>77</v>
      </c>
      <c r="G498" s="8" t="s">
        <v>79</v>
      </c>
      <c r="H498" s="8" t="s">
        <v>53</v>
      </c>
      <c r="I498" s="8" t="s">
        <v>8384</v>
      </c>
      <c r="J498" s="61">
        <v>0</v>
      </c>
      <c r="K498" s="8">
        <v>1</v>
      </c>
      <c r="L498" s="8">
        <v>4</v>
      </c>
      <c r="M498" s="8" t="s">
        <v>80</v>
      </c>
      <c r="N498" s="8" t="s">
        <v>8379</v>
      </c>
      <c r="O498" s="8" t="s">
        <v>8380</v>
      </c>
      <c r="P498" s="48">
        <v>5</v>
      </c>
      <c r="Q498" s="8" t="s">
        <v>60</v>
      </c>
      <c r="R498" s="8">
        <v>4</v>
      </c>
      <c r="S498" s="8">
        <v>0</v>
      </c>
      <c r="T498" s="8" t="b">
        <v>0</v>
      </c>
      <c r="U498" s="8">
        <v>270</v>
      </c>
      <c r="V498" s="8">
        <v>236</v>
      </c>
      <c r="W498" s="8">
        <v>145</v>
      </c>
      <c r="X498" s="8">
        <v>0</v>
      </c>
      <c r="Y498" s="8">
        <v>0</v>
      </c>
      <c r="Z498" s="48">
        <v>-29</v>
      </c>
      <c r="AA498" s="8" t="s">
        <v>81</v>
      </c>
      <c r="AB498" s="8">
        <v>4</v>
      </c>
      <c r="AC498" s="8">
        <v>0</v>
      </c>
      <c r="AD498" s="8"/>
      <c r="AE498" s="8">
        <v>1</v>
      </c>
      <c r="AF498" s="8">
        <v>0</v>
      </c>
      <c r="AG498" s="8">
        <v>270</v>
      </c>
      <c r="AH498" s="9">
        <v>46245</v>
      </c>
      <c r="AI498" s="47">
        <v>46245.541666666664</v>
      </c>
      <c r="AJ498" s="47">
        <v>46245.545138888891</v>
      </c>
      <c r="AK498" s="47">
        <v>46245.729166666664</v>
      </c>
      <c r="AL498" s="47">
        <v>46245.709027777775</v>
      </c>
      <c r="AO498" s="24" t="s">
        <v>8326</v>
      </c>
      <c r="AP498" s="24" t="s">
        <v>53</v>
      </c>
      <c r="AQ498" s="24" t="s">
        <v>95</v>
      </c>
      <c r="AR498" s="24" t="s">
        <v>50</v>
      </c>
      <c r="AS498" s="24" t="s">
        <v>57</v>
      </c>
      <c r="AT498" s="24" t="s">
        <v>52</v>
      </c>
      <c r="AU498" s="49">
        <v>46204</v>
      </c>
      <c r="AV498" s="24" t="s">
        <v>8384</v>
      </c>
      <c r="AW498" s="24" t="s">
        <v>8383</v>
      </c>
      <c r="AX498" s="24" t="s">
        <v>8380</v>
      </c>
      <c r="AY498" s="24">
        <v>0</v>
      </c>
    </row>
    <row r="499" spans="2:51">
      <c r="B499" s="8" t="s">
        <v>8326</v>
      </c>
      <c r="C499" s="8" t="s">
        <v>49</v>
      </c>
      <c r="D499" s="9">
        <v>46235</v>
      </c>
      <c r="E499" s="8" t="s">
        <v>52</v>
      </c>
      <c r="F499" s="8" t="s">
        <v>77</v>
      </c>
      <c r="G499" s="8" t="s">
        <v>79</v>
      </c>
      <c r="H499" s="8" t="s">
        <v>53</v>
      </c>
      <c r="I499" s="8" t="s">
        <v>8384</v>
      </c>
      <c r="J499" s="61">
        <v>0</v>
      </c>
      <c r="K499" s="8">
        <v>1</v>
      </c>
      <c r="L499" s="8">
        <v>4</v>
      </c>
      <c r="M499" s="8" t="s">
        <v>80</v>
      </c>
      <c r="N499" s="8" t="s">
        <v>8379</v>
      </c>
      <c r="O499" s="8" t="s">
        <v>8380</v>
      </c>
      <c r="P499" s="48">
        <v>9</v>
      </c>
      <c r="Q499" s="8" t="s">
        <v>60</v>
      </c>
      <c r="R499" s="8">
        <v>4</v>
      </c>
      <c r="S499" s="8">
        <v>0</v>
      </c>
      <c r="T499" s="8" t="b">
        <v>0</v>
      </c>
      <c r="U499" s="8">
        <v>300</v>
      </c>
      <c r="V499" s="8">
        <v>257</v>
      </c>
      <c r="W499" s="8">
        <v>173</v>
      </c>
      <c r="X499" s="8">
        <v>0</v>
      </c>
      <c r="Y499" s="8">
        <v>0</v>
      </c>
      <c r="Z499" s="48">
        <v>-34</v>
      </c>
      <c r="AA499" s="8" t="s">
        <v>81</v>
      </c>
      <c r="AB499" s="8">
        <v>4</v>
      </c>
      <c r="AC499" s="8">
        <v>0</v>
      </c>
      <c r="AD499" s="8"/>
      <c r="AE499" s="8">
        <v>1</v>
      </c>
      <c r="AF499" s="8">
        <v>0</v>
      </c>
      <c r="AG499" s="8">
        <v>300</v>
      </c>
      <c r="AH499" s="9">
        <v>46246</v>
      </c>
      <c r="AI499" s="47">
        <v>46246.354166666664</v>
      </c>
      <c r="AJ499" s="47">
        <v>46246.36041666667</v>
      </c>
      <c r="AK499" s="47">
        <v>46246.5625</v>
      </c>
      <c r="AL499" s="47">
        <v>46246.538888888892</v>
      </c>
      <c r="AO499" s="24" t="s">
        <v>8326</v>
      </c>
      <c r="AP499" s="24" t="s">
        <v>53</v>
      </c>
      <c r="AQ499" s="24" t="s">
        <v>95</v>
      </c>
      <c r="AR499" s="24" t="s">
        <v>50</v>
      </c>
      <c r="AS499" s="24" t="s">
        <v>54</v>
      </c>
      <c r="AT499" s="24" t="s">
        <v>52</v>
      </c>
      <c r="AU499" s="49">
        <v>46204</v>
      </c>
      <c r="AV499" s="24" t="s">
        <v>8384</v>
      </c>
      <c r="AW499" s="24" t="s">
        <v>8383</v>
      </c>
      <c r="AX499" s="24" t="s">
        <v>8380</v>
      </c>
      <c r="AY499" s="24">
        <v>0</v>
      </c>
    </row>
    <row r="500" spans="2:51">
      <c r="B500" s="8" t="s">
        <v>8326</v>
      </c>
      <c r="C500" s="8" t="s">
        <v>49</v>
      </c>
      <c r="D500" s="9">
        <v>46235</v>
      </c>
      <c r="E500" s="8" t="s">
        <v>52</v>
      </c>
      <c r="F500" s="8" t="s">
        <v>77</v>
      </c>
      <c r="G500" s="8" t="s">
        <v>79</v>
      </c>
      <c r="H500" s="8" t="s">
        <v>53</v>
      </c>
      <c r="I500" s="8" t="s">
        <v>8378</v>
      </c>
      <c r="J500" s="61">
        <v>0</v>
      </c>
      <c r="K500" s="8">
        <v>1</v>
      </c>
      <c r="L500" s="8">
        <v>4</v>
      </c>
      <c r="M500" s="8" t="s">
        <v>80</v>
      </c>
      <c r="N500" s="8" t="s">
        <v>8379</v>
      </c>
      <c r="O500" s="8" t="s">
        <v>8380</v>
      </c>
      <c r="P500" s="48">
        <v>12</v>
      </c>
      <c r="Q500" s="8" t="s">
        <v>60</v>
      </c>
      <c r="R500" s="8">
        <v>4</v>
      </c>
      <c r="S500" s="8">
        <v>0</v>
      </c>
      <c r="T500" s="8" t="b">
        <v>0</v>
      </c>
      <c r="U500" s="8">
        <v>540</v>
      </c>
      <c r="V500" s="8">
        <v>494</v>
      </c>
      <c r="W500" s="8">
        <v>371</v>
      </c>
      <c r="X500" s="8">
        <v>0</v>
      </c>
      <c r="Y500" s="8">
        <v>0</v>
      </c>
      <c r="Z500" s="48">
        <v>-34</v>
      </c>
      <c r="AA500" s="8" t="s">
        <v>81</v>
      </c>
      <c r="AB500" s="8">
        <v>4</v>
      </c>
      <c r="AC500" s="8">
        <v>0</v>
      </c>
      <c r="AD500" s="8"/>
      <c r="AE500" s="8">
        <v>1</v>
      </c>
      <c r="AF500" s="8">
        <v>0</v>
      </c>
      <c r="AG500" s="8">
        <v>540</v>
      </c>
      <c r="AH500" s="9">
        <v>46247</v>
      </c>
      <c r="AI500" s="47">
        <v>46247.354166666664</v>
      </c>
      <c r="AJ500" s="47">
        <v>46247.362500000003</v>
      </c>
      <c r="AK500" s="47">
        <v>46247.729166666664</v>
      </c>
      <c r="AL500" s="47">
        <v>46247.705555555556</v>
      </c>
      <c r="AO500" s="24" t="s">
        <v>8326</v>
      </c>
      <c r="AP500" s="24" t="s">
        <v>53</v>
      </c>
      <c r="AQ500" s="24" t="s">
        <v>95</v>
      </c>
      <c r="AR500" s="24" t="s">
        <v>50</v>
      </c>
      <c r="AS500" s="24" t="s">
        <v>59</v>
      </c>
      <c r="AT500" s="24" t="s">
        <v>52</v>
      </c>
      <c r="AU500" s="49">
        <v>46204</v>
      </c>
      <c r="AV500" s="24" t="s">
        <v>8384</v>
      </c>
      <c r="AW500" s="24" t="s">
        <v>8383</v>
      </c>
      <c r="AX500" s="24" t="s">
        <v>8380</v>
      </c>
      <c r="AY500" s="24">
        <v>0</v>
      </c>
    </row>
    <row r="501" spans="2:51">
      <c r="B501" s="8" t="s">
        <v>8326</v>
      </c>
      <c r="C501" s="8" t="s">
        <v>49</v>
      </c>
      <c r="D501" s="9">
        <v>46235</v>
      </c>
      <c r="E501" s="8" t="s">
        <v>52</v>
      </c>
      <c r="F501" s="8" t="s">
        <v>77</v>
      </c>
      <c r="G501" s="8" t="s">
        <v>79</v>
      </c>
      <c r="H501" s="8" t="s">
        <v>53</v>
      </c>
      <c r="I501" s="8" t="s">
        <v>8384</v>
      </c>
      <c r="J501" s="61">
        <v>0</v>
      </c>
      <c r="K501" s="8">
        <v>1</v>
      </c>
      <c r="L501" s="8">
        <v>4</v>
      </c>
      <c r="M501" s="8" t="s">
        <v>80</v>
      </c>
      <c r="N501" s="8" t="s">
        <v>8379</v>
      </c>
      <c r="O501" s="8" t="s">
        <v>8380</v>
      </c>
      <c r="P501" s="48">
        <v>10</v>
      </c>
      <c r="Q501" s="8" t="s">
        <v>60</v>
      </c>
      <c r="R501" s="8">
        <v>4</v>
      </c>
      <c r="S501" s="8">
        <v>0</v>
      </c>
      <c r="T501" s="8" t="b">
        <v>0</v>
      </c>
      <c r="U501" s="8">
        <v>480</v>
      </c>
      <c r="V501" s="8">
        <v>434</v>
      </c>
      <c r="W501" s="8">
        <v>323</v>
      </c>
      <c r="X501" s="8">
        <v>0</v>
      </c>
      <c r="Y501" s="8">
        <v>0</v>
      </c>
      <c r="Z501" s="48">
        <v>-36</v>
      </c>
      <c r="AA501" s="8" t="s">
        <v>81</v>
      </c>
      <c r="AB501" s="8">
        <v>4</v>
      </c>
      <c r="AC501" s="8">
        <v>0</v>
      </c>
      <c r="AD501" s="8"/>
      <c r="AE501" s="8">
        <v>1</v>
      </c>
      <c r="AF501" s="8">
        <v>0</v>
      </c>
      <c r="AG501" s="8">
        <v>480</v>
      </c>
      <c r="AH501" s="9">
        <v>46250</v>
      </c>
      <c r="AI501" s="47">
        <v>46250.333333333336</v>
      </c>
      <c r="AJ501" s="47">
        <v>46250.340277777781</v>
      </c>
      <c r="AK501" s="47">
        <v>46250.666666666664</v>
      </c>
      <c r="AL501" s="47">
        <v>46250.64166666667</v>
      </c>
      <c r="AO501" s="24" t="s">
        <v>8326</v>
      </c>
      <c r="AP501" s="24" t="s">
        <v>53</v>
      </c>
      <c r="AQ501" s="24" t="s">
        <v>95</v>
      </c>
      <c r="AR501" s="24" t="s">
        <v>50</v>
      </c>
      <c r="AS501" s="24" t="s">
        <v>62</v>
      </c>
      <c r="AT501" s="24" t="s">
        <v>52</v>
      </c>
      <c r="AU501" s="49">
        <v>46204</v>
      </c>
      <c r="AV501" s="24" t="s">
        <v>8384</v>
      </c>
      <c r="AW501" s="24" t="s">
        <v>8383</v>
      </c>
      <c r="AX501" s="24" t="s">
        <v>8380</v>
      </c>
      <c r="AY501" s="24">
        <v>0</v>
      </c>
    </row>
    <row r="502" spans="2:51">
      <c r="B502" s="8" t="s">
        <v>8326</v>
      </c>
      <c r="C502" s="8" t="s">
        <v>49</v>
      </c>
      <c r="D502" s="9">
        <v>46235</v>
      </c>
      <c r="E502" s="8" t="s">
        <v>52</v>
      </c>
      <c r="F502" s="8" t="s">
        <v>77</v>
      </c>
      <c r="G502" s="8" t="s">
        <v>79</v>
      </c>
      <c r="H502" s="8" t="s">
        <v>53</v>
      </c>
      <c r="I502" s="8" t="s">
        <v>8384</v>
      </c>
      <c r="J502" s="61">
        <v>0</v>
      </c>
      <c r="K502" s="8">
        <v>1</v>
      </c>
      <c r="L502" s="8">
        <v>4</v>
      </c>
      <c r="M502" s="8" t="s">
        <v>80</v>
      </c>
      <c r="N502" s="8" t="s">
        <v>8379</v>
      </c>
      <c r="O502" s="8" t="s">
        <v>8380</v>
      </c>
      <c r="P502" s="48">
        <v>9</v>
      </c>
      <c r="Q502" s="8" t="s">
        <v>60</v>
      </c>
      <c r="R502" s="8">
        <v>4</v>
      </c>
      <c r="S502" s="8">
        <v>0</v>
      </c>
      <c r="T502" s="8" t="b">
        <v>0</v>
      </c>
      <c r="U502" s="8">
        <v>210</v>
      </c>
      <c r="V502" s="8">
        <v>180</v>
      </c>
      <c r="W502" s="8">
        <v>107</v>
      </c>
      <c r="X502" s="8">
        <v>0</v>
      </c>
      <c r="Y502" s="8">
        <v>0</v>
      </c>
      <c r="Z502" s="48">
        <v>-21</v>
      </c>
      <c r="AA502" s="8" t="s">
        <v>81</v>
      </c>
      <c r="AB502" s="8">
        <v>4</v>
      </c>
      <c r="AC502" s="8">
        <v>0</v>
      </c>
      <c r="AD502" s="8"/>
      <c r="AE502" s="8">
        <v>1</v>
      </c>
      <c r="AF502" s="8">
        <v>0</v>
      </c>
      <c r="AG502" s="8">
        <v>210</v>
      </c>
      <c r="AH502" s="9">
        <v>46251</v>
      </c>
      <c r="AI502" s="47">
        <v>46251.5625</v>
      </c>
      <c r="AJ502" s="47">
        <v>46251.568749999999</v>
      </c>
      <c r="AK502" s="47">
        <v>46251.708333333336</v>
      </c>
      <c r="AL502" s="47">
        <v>46251.693749999999</v>
      </c>
      <c r="AO502" s="24" t="s">
        <v>8326</v>
      </c>
      <c r="AP502" s="24" t="s">
        <v>53</v>
      </c>
      <c r="AQ502" s="24" t="s">
        <v>95</v>
      </c>
      <c r="AR502" s="24" t="s">
        <v>50</v>
      </c>
      <c r="AS502" s="24" t="s">
        <v>63</v>
      </c>
      <c r="AT502" s="24" t="s">
        <v>52</v>
      </c>
      <c r="AU502" s="49">
        <v>46204</v>
      </c>
      <c r="AV502" s="24" t="s">
        <v>8384</v>
      </c>
      <c r="AW502" s="24" t="s">
        <v>8383</v>
      </c>
      <c r="AX502" s="24" t="s">
        <v>8380</v>
      </c>
      <c r="AY502" s="24">
        <v>0</v>
      </c>
    </row>
    <row r="503" spans="2:51">
      <c r="B503" s="8" t="s">
        <v>8326</v>
      </c>
      <c r="C503" s="8" t="s">
        <v>49</v>
      </c>
      <c r="D503" s="9">
        <v>46235</v>
      </c>
      <c r="E503" s="8" t="s">
        <v>52</v>
      </c>
      <c r="F503" s="8" t="s">
        <v>77</v>
      </c>
      <c r="G503" s="8" t="s">
        <v>79</v>
      </c>
      <c r="H503" s="8" t="s">
        <v>53</v>
      </c>
      <c r="I503" s="8" t="s">
        <v>8384</v>
      </c>
      <c r="J503" s="61">
        <v>0</v>
      </c>
      <c r="K503" s="8">
        <v>1</v>
      </c>
      <c r="L503" s="8">
        <v>4</v>
      </c>
      <c r="M503" s="8" t="s">
        <v>80</v>
      </c>
      <c r="N503" s="8" t="s">
        <v>8379</v>
      </c>
      <c r="O503" s="8" t="s">
        <v>8380</v>
      </c>
      <c r="P503" s="48">
        <v>6</v>
      </c>
      <c r="Q503" s="8" t="s">
        <v>60</v>
      </c>
      <c r="R503" s="8">
        <v>4</v>
      </c>
      <c r="S503" s="8">
        <v>0</v>
      </c>
      <c r="T503" s="8" t="b">
        <v>0</v>
      </c>
      <c r="U503" s="8">
        <v>540</v>
      </c>
      <c r="V503" s="8">
        <v>486</v>
      </c>
      <c r="W503" s="8">
        <v>394</v>
      </c>
      <c r="X503" s="8">
        <v>0</v>
      </c>
      <c r="Y503" s="8">
        <v>0</v>
      </c>
      <c r="Z503" s="48">
        <v>-48</v>
      </c>
      <c r="AA503" s="8" t="s">
        <v>81</v>
      </c>
      <c r="AB503" s="8">
        <v>4</v>
      </c>
      <c r="AC503" s="8">
        <v>0</v>
      </c>
      <c r="AD503" s="8"/>
      <c r="AE503" s="8">
        <v>1</v>
      </c>
      <c r="AF503" s="8">
        <v>0</v>
      </c>
      <c r="AG503" s="8">
        <v>540</v>
      </c>
      <c r="AH503" s="9">
        <v>46252</v>
      </c>
      <c r="AI503" s="47">
        <v>46252.375</v>
      </c>
      <c r="AJ503" s="47">
        <v>46252.379166666666</v>
      </c>
      <c r="AK503" s="47">
        <v>46252.75</v>
      </c>
      <c r="AL503" s="47">
        <v>46252.716666666667</v>
      </c>
      <c r="AO503" s="24" t="s">
        <v>8326</v>
      </c>
      <c r="AP503" s="24" t="s">
        <v>53</v>
      </c>
      <c r="AQ503" s="24" t="s">
        <v>95</v>
      </c>
      <c r="AR503" s="24" t="s">
        <v>50</v>
      </c>
      <c r="AS503" s="24" t="s">
        <v>61</v>
      </c>
      <c r="AT503" s="24" t="s">
        <v>52</v>
      </c>
      <c r="AU503" s="49">
        <v>46204</v>
      </c>
      <c r="AV503" s="24" t="s">
        <v>8384</v>
      </c>
      <c r="AW503" s="24" t="s">
        <v>8383</v>
      </c>
      <c r="AX503" s="24" t="s">
        <v>8380</v>
      </c>
      <c r="AY503" s="24">
        <v>0</v>
      </c>
    </row>
    <row r="504" spans="2:51">
      <c r="B504" s="8" t="s">
        <v>8326</v>
      </c>
      <c r="C504" s="8" t="s">
        <v>49</v>
      </c>
      <c r="D504" s="9">
        <v>46235</v>
      </c>
      <c r="E504" s="8" t="s">
        <v>52</v>
      </c>
      <c r="F504" s="8" t="s">
        <v>77</v>
      </c>
      <c r="G504" s="8" t="s">
        <v>79</v>
      </c>
      <c r="H504" s="8" t="s">
        <v>53</v>
      </c>
      <c r="I504" s="8" t="s">
        <v>8384</v>
      </c>
      <c r="J504" s="61">
        <v>0</v>
      </c>
      <c r="K504" s="8">
        <v>1</v>
      </c>
      <c r="L504" s="8">
        <v>4</v>
      </c>
      <c r="M504" s="8" t="s">
        <v>80</v>
      </c>
      <c r="N504" s="8" t="s">
        <v>8379</v>
      </c>
      <c r="O504" s="8" t="s">
        <v>8380</v>
      </c>
      <c r="P504" s="48">
        <v>9</v>
      </c>
      <c r="Q504" s="8" t="s">
        <v>60</v>
      </c>
      <c r="R504" s="8">
        <v>4</v>
      </c>
      <c r="S504" s="8">
        <v>0</v>
      </c>
      <c r="T504" s="8" t="b">
        <v>0</v>
      </c>
      <c r="U504" s="8">
        <v>480</v>
      </c>
      <c r="V504" s="8">
        <v>444</v>
      </c>
      <c r="W504" s="8">
        <v>310</v>
      </c>
      <c r="X504" s="8">
        <v>0</v>
      </c>
      <c r="Y504" s="8">
        <v>0</v>
      </c>
      <c r="Z504" s="48">
        <v>-27</v>
      </c>
      <c r="AA504" s="8" t="s">
        <v>81</v>
      </c>
      <c r="AB504" s="8">
        <v>4</v>
      </c>
      <c r="AC504" s="8">
        <v>0</v>
      </c>
      <c r="AD504" s="8"/>
      <c r="AE504" s="8">
        <v>1</v>
      </c>
      <c r="AF504" s="8">
        <v>0</v>
      </c>
      <c r="AG504" s="8">
        <v>480</v>
      </c>
      <c r="AH504" s="9">
        <v>46254</v>
      </c>
      <c r="AI504" s="47">
        <v>46254.375</v>
      </c>
      <c r="AJ504" s="47">
        <v>46254.381249999999</v>
      </c>
      <c r="AK504" s="47">
        <v>46254.708333333336</v>
      </c>
      <c r="AL504" s="47">
        <v>46254.689583333333</v>
      </c>
      <c r="AO504" s="24" t="s">
        <v>8326</v>
      </c>
      <c r="AP504" s="24" t="s">
        <v>53</v>
      </c>
      <c r="AQ504" s="24" t="s">
        <v>95</v>
      </c>
      <c r="AR504" s="24" t="s">
        <v>50</v>
      </c>
      <c r="AS504" s="24" t="s">
        <v>63</v>
      </c>
      <c r="AT504" s="24" t="s">
        <v>52</v>
      </c>
      <c r="AU504" s="49">
        <v>46204</v>
      </c>
      <c r="AV504" s="24" t="s">
        <v>8384</v>
      </c>
      <c r="AW504" s="24" t="s">
        <v>8384</v>
      </c>
      <c r="AX504" s="24" t="s">
        <v>8380</v>
      </c>
      <c r="AY504" s="24">
        <v>0</v>
      </c>
    </row>
    <row r="505" spans="2:51">
      <c r="B505" s="8" t="s">
        <v>8326</v>
      </c>
      <c r="C505" s="8" t="s">
        <v>49</v>
      </c>
      <c r="D505" s="9">
        <v>46235</v>
      </c>
      <c r="E505" s="8" t="s">
        <v>52</v>
      </c>
      <c r="F505" s="8" t="s">
        <v>77</v>
      </c>
      <c r="G505" s="8" t="s">
        <v>79</v>
      </c>
      <c r="H505" s="8" t="s">
        <v>53</v>
      </c>
      <c r="I505" s="8" t="s">
        <v>8384</v>
      </c>
      <c r="J505" s="61">
        <v>0</v>
      </c>
      <c r="K505" s="8">
        <v>1</v>
      </c>
      <c r="L505" s="8">
        <v>4</v>
      </c>
      <c r="M505" s="8" t="s">
        <v>80</v>
      </c>
      <c r="N505" s="8" t="s">
        <v>8379</v>
      </c>
      <c r="O505" s="8" t="s">
        <v>8380</v>
      </c>
      <c r="P505" s="48">
        <v>10</v>
      </c>
      <c r="Q505" s="8" t="s">
        <v>60</v>
      </c>
      <c r="R505" s="8">
        <v>4</v>
      </c>
      <c r="S505" s="8">
        <v>0</v>
      </c>
      <c r="T505" s="8" t="b">
        <v>0</v>
      </c>
      <c r="U505" s="8">
        <v>480</v>
      </c>
      <c r="V505" s="8">
        <v>450</v>
      </c>
      <c r="W505" s="8">
        <v>359</v>
      </c>
      <c r="X505" s="8">
        <v>0</v>
      </c>
      <c r="Y505" s="8">
        <v>0</v>
      </c>
      <c r="Z505" s="48">
        <v>-20</v>
      </c>
      <c r="AA505" s="8" t="s">
        <v>81</v>
      </c>
      <c r="AB505" s="8">
        <v>4</v>
      </c>
      <c r="AC505" s="8">
        <v>0</v>
      </c>
      <c r="AD505" s="8"/>
      <c r="AE505" s="8">
        <v>1</v>
      </c>
      <c r="AF505" s="8">
        <v>0</v>
      </c>
      <c r="AG505" s="8">
        <v>480</v>
      </c>
      <c r="AH505" s="9">
        <v>46256</v>
      </c>
      <c r="AI505" s="47">
        <v>46256.375</v>
      </c>
      <c r="AJ505" s="47">
        <v>46256.381944444445</v>
      </c>
      <c r="AK505" s="47">
        <v>46256.708333333336</v>
      </c>
      <c r="AL505" s="47">
        <v>46256.694444444445</v>
      </c>
      <c r="AO505" s="24" t="s">
        <v>8326</v>
      </c>
      <c r="AP505" s="24" t="s">
        <v>53</v>
      </c>
      <c r="AQ505" s="24" t="s">
        <v>95</v>
      </c>
      <c r="AR505" s="24" t="s">
        <v>50</v>
      </c>
      <c r="AS505" s="24" t="s">
        <v>61</v>
      </c>
      <c r="AT505" s="24" t="s">
        <v>52</v>
      </c>
      <c r="AU505" s="49">
        <v>46204</v>
      </c>
      <c r="AV505" s="24" t="s">
        <v>8384</v>
      </c>
      <c r="AW505" s="24" t="s">
        <v>8384</v>
      </c>
      <c r="AX505" s="24" t="s">
        <v>8380</v>
      </c>
      <c r="AY505" s="24">
        <v>0</v>
      </c>
    </row>
    <row r="506" spans="2:51">
      <c r="B506" s="8" t="s">
        <v>8326</v>
      </c>
      <c r="C506" s="8" t="s">
        <v>49</v>
      </c>
      <c r="D506" s="9">
        <v>46235</v>
      </c>
      <c r="E506" s="8" t="s">
        <v>52</v>
      </c>
      <c r="F506" s="8" t="s">
        <v>77</v>
      </c>
      <c r="G506" s="8" t="s">
        <v>79</v>
      </c>
      <c r="H506" s="8" t="s">
        <v>53</v>
      </c>
      <c r="I506" s="8" t="s">
        <v>8384</v>
      </c>
      <c r="J506" s="61">
        <v>0</v>
      </c>
      <c r="K506" s="8">
        <v>1</v>
      </c>
      <c r="L506" s="8">
        <v>4</v>
      </c>
      <c r="M506" s="8" t="s">
        <v>80</v>
      </c>
      <c r="N506" s="8" t="s">
        <v>8379</v>
      </c>
      <c r="O506" s="8" t="s">
        <v>8380</v>
      </c>
      <c r="P506" s="48">
        <v>4</v>
      </c>
      <c r="Q506" s="8" t="s">
        <v>60</v>
      </c>
      <c r="R506" s="8">
        <v>4</v>
      </c>
      <c r="S506" s="8">
        <v>0</v>
      </c>
      <c r="T506" s="8" t="b">
        <v>0</v>
      </c>
      <c r="U506" s="8">
        <v>210</v>
      </c>
      <c r="V506" s="8">
        <v>186</v>
      </c>
      <c r="W506" s="8">
        <v>105</v>
      </c>
      <c r="X506" s="8">
        <v>0</v>
      </c>
      <c r="Y506" s="8">
        <v>0</v>
      </c>
      <c r="Z506" s="48">
        <v>-20</v>
      </c>
      <c r="AA506" s="8" t="s">
        <v>81</v>
      </c>
      <c r="AB506" s="8">
        <v>4</v>
      </c>
      <c r="AC506" s="8">
        <v>0</v>
      </c>
      <c r="AD506" s="8"/>
      <c r="AE506" s="8">
        <v>1</v>
      </c>
      <c r="AF506" s="8">
        <v>0</v>
      </c>
      <c r="AG506" s="8">
        <v>210</v>
      </c>
      <c r="AH506" s="9">
        <v>46257</v>
      </c>
      <c r="AI506" s="47">
        <v>46257.541666666664</v>
      </c>
      <c r="AJ506" s="47">
        <v>46257.544444444444</v>
      </c>
      <c r="AK506" s="47">
        <v>46257.6875</v>
      </c>
      <c r="AL506" s="47">
        <v>46257.673611111109</v>
      </c>
      <c r="AO506" s="24" t="s">
        <v>8326</v>
      </c>
      <c r="AP506" s="24" t="s">
        <v>53</v>
      </c>
      <c r="AQ506" s="24" t="s">
        <v>95</v>
      </c>
      <c r="AR506" s="24" t="s">
        <v>50</v>
      </c>
      <c r="AS506" s="24" t="s">
        <v>57</v>
      </c>
      <c r="AT506" s="24" t="s">
        <v>52</v>
      </c>
      <c r="AU506" s="49">
        <v>46204</v>
      </c>
      <c r="AV506" s="24" t="s">
        <v>8384</v>
      </c>
      <c r="AW506" s="24" t="s">
        <v>8384</v>
      </c>
      <c r="AX506" s="24" t="s">
        <v>8380</v>
      </c>
      <c r="AY506" s="24">
        <v>0</v>
      </c>
    </row>
    <row r="507" spans="2:51">
      <c r="B507" s="8" t="s">
        <v>8326</v>
      </c>
      <c r="C507" s="8" t="s">
        <v>49</v>
      </c>
      <c r="D507" s="9">
        <v>46235</v>
      </c>
      <c r="E507" s="8" t="s">
        <v>52</v>
      </c>
      <c r="F507" s="8" t="s">
        <v>77</v>
      </c>
      <c r="G507" s="8" t="s">
        <v>79</v>
      </c>
      <c r="H507" s="8" t="s">
        <v>53</v>
      </c>
      <c r="I507" s="8" t="s">
        <v>8378</v>
      </c>
      <c r="J507" s="61">
        <v>0</v>
      </c>
      <c r="K507" s="8">
        <v>1</v>
      </c>
      <c r="L507" s="8">
        <v>4</v>
      </c>
      <c r="M507" s="8" t="s">
        <v>80</v>
      </c>
      <c r="N507" s="8" t="s">
        <v>8379</v>
      </c>
      <c r="O507" s="8" t="s">
        <v>8380</v>
      </c>
      <c r="P507" s="48">
        <v>11</v>
      </c>
      <c r="Q507" s="8" t="s">
        <v>60</v>
      </c>
      <c r="R507" s="8">
        <v>4</v>
      </c>
      <c r="S507" s="8">
        <v>0</v>
      </c>
      <c r="T507" s="8" t="b">
        <v>0</v>
      </c>
      <c r="U507" s="8">
        <v>240</v>
      </c>
      <c r="V507" s="8">
        <v>209</v>
      </c>
      <c r="W507" s="8">
        <v>136</v>
      </c>
      <c r="X507" s="8">
        <v>0</v>
      </c>
      <c r="Y507" s="8">
        <v>0</v>
      </c>
      <c r="Z507" s="48">
        <v>-20</v>
      </c>
      <c r="AA507" s="8" t="s">
        <v>81</v>
      </c>
      <c r="AB507" s="8">
        <v>4</v>
      </c>
      <c r="AC507" s="8">
        <v>0</v>
      </c>
      <c r="AD507" s="8"/>
      <c r="AE507" s="8">
        <v>1</v>
      </c>
      <c r="AF507" s="8">
        <v>0</v>
      </c>
      <c r="AG507" s="8">
        <v>240</v>
      </c>
      <c r="AH507" s="9">
        <v>46258</v>
      </c>
      <c r="AI507" s="47">
        <v>46258.354166666664</v>
      </c>
      <c r="AJ507" s="47">
        <v>46258.361805555556</v>
      </c>
      <c r="AK507" s="47">
        <v>46258.520833333336</v>
      </c>
      <c r="AL507" s="47">
        <v>46258.506944444445</v>
      </c>
      <c r="AO507" s="24" t="s">
        <v>8326</v>
      </c>
      <c r="AP507" s="24" t="s">
        <v>53</v>
      </c>
      <c r="AQ507" s="24" t="s">
        <v>95</v>
      </c>
      <c r="AR507" s="24" t="s">
        <v>50</v>
      </c>
      <c r="AS507" s="24" t="s">
        <v>62</v>
      </c>
      <c r="AT507" s="24" t="s">
        <v>52</v>
      </c>
      <c r="AU507" s="49">
        <v>46204</v>
      </c>
      <c r="AV507" s="24" t="s">
        <v>8384</v>
      </c>
      <c r="AW507" s="24" t="s">
        <v>8384</v>
      </c>
      <c r="AX507" s="24" t="s">
        <v>8380</v>
      </c>
      <c r="AY507" s="24">
        <v>0</v>
      </c>
    </row>
    <row r="508" spans="2:51">
      <c r="B508" s="8" t="s">
        <v>8326</v>
      </c>
      <c r="C508" s="8" t="s">
        <v>49</v>
      </c>
      <c r="D508" s="9">
        <v>46235</v>
      </c>
      <c r="E508" s="8" t="s">
        <v>52</v>
      </c>
      <c r="F508" s="8" t="s">
        <v>77</v>
      </c>
      <c r="G508" s="8" t="s">
        <v>79</v>
      </c>
      <c r="H508" s="8" t="s">
        <v>53</v>
      </c>
      <c r="I508" s="8" t="s">
        <v>8384</v>
      </c>
      <c r="J508" s="61">
        <v>0</v>
      </c>
      <c r="K508" s="8">
        <v>1</v>
      </c>
      <c r="L508" s="8">
        <v>4</v>
      </c>
      <c r="M508" s="8" t="s">
        <v>80</v>
      </c>
      <c r="N508" s="8" t="s">
        <v>8379</v>
      </c>
      <c r="O508" s="8" t="s">
        <v>8380</v>
      </c>
      <c r="P508" s="48">
        <v>9</v>
      </c>
      <c r="Q508" s="8" t="s">
        <v>60</v>
      </c>
      <c r="R508" s="8">
        <v>4</v>
      </c>
      <c r="S508" s="8">
        <v>0</v>
      </c>
      <c r="T508" s="8" t="b">
        <v>0</v>
      </c>
      <c r="U508" s="8">
        <v>540</v>
      </c>
      <c r="V508" s="8">
        <v>493</v>
      </c>
      <c r="W508" s="8">
        <v>389</v>
      </c>
      <c r="X508" s="8">
        <v>0</v>
      </c>
      <c r="Y508" s="8">
        <v>0</v>
      </c>
      <c r="Z508" s="48">
        <v>-38</v>
      </c>
      <c r="AA508" s="8" t="s">
        <v>81</v>
      </c>
      <c r="AB508" s="8">
        <v>4</v>
      </c>
      <c r="AC508" s="8">
        <v>0</v>
      </c>
      <c r="AD508" s="8"/>
      <c r="AE508" s="8">
        <v>1</v>
      </c>
      <c r="AF508" s="8">
        <v>0</v>
      </c>
      <c r="AG508" s="8">
        <v>540</v>
      </c>
      <c r="AH508" s="9">
        <v>46260</v>
      </c>
      <c r="AI508" s="47">
        <v>46260.333333333336</v>
      </c>
      <c r="AJ508" s="47">
        <v>46260.339583333334</v>
      </c>
      <c r="AK508" s="47">
        <v>46260.708333333336</v>
      </c>
      <c r="AL508" s="47">
        <v>46260.681944444441</v>
      </c>
      <c r="AO508" s="24" t="s">
        <v>8326</v>
      </c>
      <c r="AP508" s="24" t="s">
        <v>53</v>
      </c>
      <c r="AQ508" s="24" t="s">
        <v>95</v>
      </c>
      <c r="AR508" s="24" t="s">
        <v>50</v>
      </c>
      <c r="AS508" s="24" t="s">
        <v>59</v>
      </c>
      <c r="AT508" s="24" t="s">
        <v>52</v>
      </c>
      <c r="AU508" s="49">
        <v>46204</v>
      </c>
      <c r="AV508" s="24" t="s">
        <v>8384</v>
      </c>
      <c r="AW508" s="24" t="s">
        <v>8384</v>
      </c>
      <c r="AX508" s="24" t="s">
        <v>8380</v>
      </c>
      <c r="AY508" s="24">
        <v>0</v>
      </c>
    </row>
    <row r="509" spans="2:51">
      <c r="B509" s="8" t="s">
        <v>8326</v>
      </c>
      <c r="C509" s="8" t="s">
        <v>49</v>
      </c>
      <c r="D509" s="9">
        <v>46235</v>
      </c>
      <c r="E509" s="8" t="s">
        <v>52</v>
      </c>
      <c r="F509" s="8" t="s">
        <v>77</v>
      </c>
      <c r="G509" s="8" t="s">
        <v>79</v>
      </c>
      <c r="H509" s="8" t="s">
        <v>53</v>
      </c>
      <c r="I509" s="8" t="s">
        <v>8378</v>
      </c>
      <c r="J509" s="61">
        <v>0</v>
      </c>
      <c r="K509" s="8">
        <v>1</v>
      </c>
      <c r="L509" s="8">
        <v>4</v>
      </c>
      <c r="M509" s="8" t="s">
        <v>80</v>
      </c>
      <c r="N509" s="8" t="s">
        <v>8379</v>
      </c>
      <c r="O509" s="8" t="s">
        <v>8380</v>
      </c>
      <c r="P509" s="48">
        <v>11</v>
      </c>
      <c r="Q509" s="8" t="s">
        <v>60</v>
      </c>
      <c r="R509" s="8">
        <v>4</v>
      </c>
      <c r="S509" s="8">
        <v>0</v>
      </c>
      <c r="T509" s="8" t="b">
        <v>0</v>
      </c>
      <c r="U509" s="8">
        <v>480</v>
      </c>
      <c r="V509" s="8">
        <v>451</v>
      </c>
      <c r="W509" s="8">
        <v>317</v>
      </c>
      <c r="X509" s="8">
        <v>0</v>
      </c>
      <c r="Y509" s="8">
        <v>0</v>
      </c>
      <c r="Z509" s="48">
        <v>-18</v>
      </c>
      <c r="AA509" s="8" t="s">
        <v>81</v>
      </c>
      <c r="AB509" s="8">
        <v>4</v>
      </c>
      <c r="AC509" s="8">
        <v>0</v>
      </c>
      <c r="AD509" s="8"/>
      <c r="AE509" s="8">
        <v>1</v>
      </c>
      <c r="AF509" s="8">
        <v>0</v>
      </c>
      <c r="AG509" s="8">
        <v>480</v>
      </c>
      <c r="AH509" s="9">
        <v>46261</v>
      </c>
      <c r="AI509" s="47">
        <v>46261.333333333336</v>
      </c>
      <c r="AJ509" s="47">
        <v>46261.34097222222</v>
      </c>
      <c r="AK509" s="47">
        <v>46261.666666666664</v>
      </c>
      <c r="AL509" s="47">
        <v>46261.654166666667</v>
      </c>
      <c r="AO509" s="24" t="s">
        <v>8326</v>
      </c>
      <c r="AP509" s="24" t="s">
        <v>53</v>
      </c>
      <c r="AQ509" s="24" t="s">
        <v>95</v>
      </c>
      <c r="AR509" s="24" t="s">
        <v>50</v>
      </c>
      <c r="AS509" s="24" t="s">
        <v>54</v>
      </c>
      <c r="AT509" s="24" t="s">
        <v>52</v>
      </c>
      <c r="AU509" s="49">
        <v>46204</v>
      </c>
      <c r="AV509" s="24" t="s">
        <v>8384</v>
      </c>
      <c r="AW509" s="24" t="s">
        <v>8384</v>
      </c>
      <c r="AX509" s="24" t="s">
        <v>8380</v>
      </c>
      <c r="AY509" s="24">
        <v>1</v>
      </c>
    </row>
    <row r="510" spans="2:51">
      <c r="B510" s="8" t="s">
        <v>8326</v>
      </c>
      <c r="C510" s="8" t="s">
        <v>49</v>
      </c>
      <c r="D510" s="9">
        <v>46235</v>
      </c>
      <c r="E510" s="8" t="s">
        <v>52</v>
      </c>
      <c r="F510" s="8" t="s">
        <v>77</v>
      </c>
      <c r="G510" s="8" t="s">
        <v>79</v>
      </c>
      <c r="H510" s="8" t="s">
        <v>53</v>
      </c>
      <c r="I510" s="8" t="s">
        <v>8384</v>
      </c>
      <c r="J510" s="61">
        <v>0</v>
      </c>
      <c r="K510" s="8">
        <v>1</v>
      </c>
      <c r="L510" s="8">
        <v>4</v>
      </c>
      <c r="M510" s="8" t="s">
        <v>80</v>
      </c>
      <c r="N510" s="8" t="s">
        <v>8379</v>
      </c>
      <c r="O510" s="8" t="s">
        <v>8380</v>
      </c>
      <c r="P510" s="48">
        <v>3</v>
      </c>
      <c r="Q510" s="8" t="s">
        <v>60</v>
      </c>
      <c r="R510" s="8">
        <v>4</v>
      </c>
      <c r="S510" s="8">
        <v>0</v>
      </c>
      <c r="T510" s="8" t="b">
        <v>0</v>
      </c>
      <c r="U510" s="8">
        <v>420</v>
      </c>
      <c r="V510" s="8">
        <v>394</v>
      </c>
      <c r="W510" s="8">
        <v>292</v>
      </c>
      <c r="X510" s="8">
        <v>0</v>
      </c>
      <c r="Y510" s="8">
        <v>0</v>
      </c>
      <c r="Z510" s="48">
        <v>-23</v>
      </c>
      <c r="AA510" s="8" t="s">
        <v>81</v>
      </c>
      <c r="AB510" s="8">
        <v>4</v>
      </c>
      <c r="AC510" s="8">
        <v>0</v>
      </c>
      <c r="AD510" s="8"/>
      <c r="AE510" s="8">
        <v>1</v>
      </c>
      <c r="AF510" s="8">
        <v>0</v>
      </c>
      <c r="AG510" s="8">
        <v>420</v>
      </c>
      <c r="AH510" s="9">
        <v>46264</v>
      </c>
      <c r="AI510" s="47">
        <v>46264.375</v>
      </c>
      <c r="AJ510" s="47">
        <v>46264.377083333333</v>
      </c>
      <c r="AK510" s="47">
        <v>46264.666666666664</v>
      </c>
      <c r="AL510" s="47">
        <v>46264.650694444441</v>
      </c>
      <c r="AO510" s="24" t="s">
        <v>8326</v>
      </c>
      <c r="AP510" s="24" t="s">
        <v>53</v>
      </c>
      <c r="AQ510" s="24" t="s">
        <v>95</v>
      </c>
      <c r="AR510" s="24" t="s">
        <v>50</v>
      </c>
      <c r="AS510" s="24" t="s">
        <v>57</v>
      </c>
      <c r="AT510" s="24" t="s">
        <v>52</v>
      </c>
      <c r="AU510" s="49">
        <v>46204</v>
      </c>
      <c r="AV510" s="24" t="s">
        <v>8385</v>
      </c>
      <c r="AW510" s="24" t="s">
        <v>8385</v>
      </c>
      <c r="AX510" s="24" t="s">
        <v>8385</v>
      </c>
      <c r="AY510" s="24">
        <v>0</v>
      </c>
    </row>
    <row r="511" spans="2:51">
      <c r="B511" s="8" t="s">
        <v>8326</v>
      </c>
      <c r="C511" s="8" t="s">
        <v>49</v>
      </c>
      <c r="D511" s="9">
        <v>46235</v>
      </c>
      <c r="E511" s="8" t="s">
        <v>52</v>
      </c>
      <c r="F511" s="8" t="s">
        <v>77</v>
      </c>
      <c r="G511" s="8" t="s">
        <v>79</v>
      </c>
      <c r="H511" s="8" t="s">
        <v>53</v>
      </c>
      <c r="I511" s="8" t="s">
        <v>8384</v>
      </c>
      <c r="J511" s="61">
        <v>0</v>
      </c>
      <c r="K511" s="8">
        <v>1</v>
      </c>
      <c r="L511" s="8">
        <v>4</v>
      </c>
      <c r="M511" s="8" t="s">
        <v>80</v>
      </c>
      <c r="N511" s="8" t="s">
        <v>8379</v>
      </c>
      <c r="O511" s="8" t="s">
        <v>8380</v>
      </c>
      <c r="P511" s="48">
        <v>4</v>
      </c>
      <c r="Q511" s="8" t="s">
        <v>60</v>
      </c>
      <c r="R511" s="8">
        <v>4</v>
      </c>
      <c r="S511" s="8">
        <v>0</v>
      </c>
      <c r="T511" s="8" t="b">
        <v>0</v>
      </c>
      <c r="U511" s="8">
        <v>540</v>
      </c>
      <c r="V511" s="8">
        <v>492</v>
      </c>
      <c r="W511" s="8">
        <v>373</v>
      </c>
      <c r="X511" s="8">
        <v>0</v>
      </c>
      <c r="Y511" s="8">
        <v>0</v>
      </c>
      <c r="Z511" s="48">
        <v>-44</v>
      </c>
      <c r="AA511" s="8" t="s">
        <v>81</v>
      </c>
      <c r="AB511" s="8">
        <v>4</v>
      </c>
      <c r="AC511" s="8">
        <v>0</v>
      </c>
      <c r="AD511" s="8"/>
      <c r="AE511" s="8">
        <v>1</v>
      </c>
      <c r="AF511" s="8">
        <v>0</v>
      </c>
      <c r="AG511" s="8">
        <v>540</v>
      </c>
      <c r="AH511" s="9">
        <v>46265</v>
      </c>
      <c r="AI511" s="47">
        <v>46265.375</v>
      </c>
      <c r="AJ511" s="47">
        <v>46265.37777777778</v>
      </c>
      <c r="AK511" s="47">
        <v>46265.75</v>
      </c>
      <c r="AL511" s="47">
        <v>46265.719444444447</v>
      </c>
      <c r="AO511" s="24" t="s">
        <v>8326</v>
      </c>
      <c r="AP511" s="24" t="s">
        <v>53</v>
      </c>
      <c r="AQ511" s="24" t="s">
        <v>95</v>
      </c>
      <c r="AR511" s="24" t="s">
        <v>50</v>
      </c>
      <c r="AS511" s="24" t="s">
        <v>59</v>
      </c>
      <c r="AT511" s="24" t="s">
        <v>52</v>
      </c>
      <c r="AU511" s="49">
        <v>46204</v>
      </c>
      <c r="AV511" s="24" t="s">
        <v>8385</v>
      </c>
      <c r="AW511" s="24" t="s">
        <v>8385</v>
      </c>
      <c r="AX511" s="24" t="s">
        <v>8385</v>
      </c>
      <c r="AY511" s="24">
        <v>0</v>
      </c>
    </row>
    <row r="512" spans="2:51">
      <c r="B512" s="8" t="s">
        <v>8326</v>
      </c>
      <c r="C512" s="8" t="s">
        <v>82</v>
      </c>
      <c r="D512" s="9">
        <v>46174</v>
      </c>
      <c r="E512" s="8" t="s">
        <v>52</v>
      </c>
      <c r="F512" s="8" t="s">
        <v>64</v>
      </c>
      <c r="G512" s="8" t="s">
        <v>57</v>
      </c>
      <c r="H512" s="8" t="s">
        <v>53</v>
      </c>
      <c r="I512" s="8" t="s">
        <v>8384</v>
      </c>
      <c r="J512" s="61">
        <v>0</v>
      </c>
      <c r="K512" s="8">
        <v>1</v>
      </c>
      <c r="L512" s="8">
        <v>4</v>
      </c>
      <c r="M512" s="8" t="s">
        <v>84</v>
      </c>
      <c r="N512" s="8" t="s">
        <v>8379</v>
      </c>
      <c r="O512" s="8" t="s">
        <v>8380</v>
      </c>
      <c r="P512" s="48">
        <v>6</v>
      </c>
      <c r="Q512" s="8" t="s">
        <v>56</v>
      </c>
      <c r="R512" s="8">
        <v>4</v>
      </c>
      <c r="S512" s="8">
        <v>0</v>
      </c>
      <c r="T512" s="8" t="b">
        <v>0</v>
      </c>
      <c r="U512" s="8">
        <v>540</v>
      </c>
      <c r="V512" s="8">
        <v>514</v>
      </c>
      <c r="W512" s="8">
        <v>396</v>
      </c>
      <c r="X512" s="8">
        <v>0</v>
      </c>
      <c r="Y512" s="8">
        <v>0</v>
      </c>
      <c r="Z512" s="48">
        <v>-20</v>
      </c>
      <c r="AA512" s="8" t="s">
        <v>83</v>
      </c>
      <c r="AB512" s="8">
        <v>4</v>
      </c>
      <c r="AC512" s="8">
        <v>0</v>
      </c>
      <c r="AD512" s="8"/>
      <c r="AE512" s="8">
        <v>1</v>
      </c>
      <c r="AF512" s="8">
        <v>0</v>
      </c>
      <c r="AG512" s="8">
        <v>540</v>
      </c>
      <c r="AH512" s="9">
        <v>46174</v>
      </c>
      <c r="AI512" s="47">
        <v>46174.333333333336</v>
      </c>
      <c r="AJ512" s="47">
        <v>46174.337500000001</v>
      </c>
      <c r="AK512" s="47">
        <v>46174.708333333336</v>
      </c>
      <c r="AL512" s="47">
        <v>46174.694444444445</v>
      </c>
      <c r="AO512" s="24" t="s">
        <v>8326</v>
      </c>
      <c r="AP512" s="24" t="s">
        <v>53</v>
      </c>
      <c r="AQ512" s="24" t="s">
        <v>95</v>
      </c>
      <c r="AR512" s="24" t="s">
        <v>50</v>
      </c>
      <c r="AS512" s="24" t="s">
        <v>54</v>
      </c>
      <c r="AT512" s="24" t="s">
        <v>52</v>
      </c>
      <c r="AU512" s="49">
        <v>46204</v>
      </c>
      <c r="AV512" s="24" t="s">
        <v>8385</v>
      </c>
      <c r="AW512" s="24" t="s">
        <v>8385</v>
      </c>
      <c r="AX512" s="24" t="s">
        <v>8385</v>
      </c>
      <c r="AY512" s="24">
        <v>0</v>
      </c>
    </row>
    <row r="513" spans="2:51">
      <c r="B513" s="8" t="s">
        <v>8326</v>
      </c>
      <c r="C513" s="8" t="s">
        <v>82</v>
      </c>
      <c r="D513" s="9">
        <v>46174</v>
      </c>
      <c r="E513" s="8" t="s">
        <v>52</v>
      </c>
      <c r="F513" s="8" t="s">
        <v>64</v>
      </c>
      <c r="G513" s="8" t="s">
        <v>68</v>
      </c>
      <c r="H513" s="8" t="s">
        <v>53</v>
      </c>
      <c r="I513" s="8" t="s">
        <v>8384</v>
      </c>
      <c r="J513" s="61">
        <v>0</v>
      </c>
      <c r="K513" s="8">
        <v>1</v>
      </c>
      <c r="L513" s="8">
        <v>4</v>
      </c>
      <c r="M513" s="8" t="s">
        <v>84</v>
      </c>
      <c r="N513" s="8" t="s">
        <v>8379</v>
      </c>
      <c r="O513" s="8" t="s">
        <v>8380</v>
      </c>
      <c r="P513" s="48">
        <v>8</v>
      </c>
      <c r="Q513" s="8" t="s">
        <v>56</v>
      </c>
      <c r="R513" s="8">
        <v>4</v>
      </c>
      <c r="S513" s="8">
        <v>0</v>
      </c>
      <c r="T513" s="8" t="b">
        <v>0</v>
      </c>
      <c r="U513" s="8">
        <v>270</v>
      </c>
      <c r="V513" s="8">
        <v>240</v>
      </c>
      <c r="W513" s="8">
        <v>151</v>
      </c>
      <c r="X513" s="8">
        <v>0</v>
      </c>
      <c r="Y513" s="8">
        <v>0</v>
      </c>
      <c r="Z513" s="48">
        <v>-22</v>
      </c>
      <c r="AA513" s="8" t="s">
        <v>83</v>
      </c>
      <c r="AB513" s="8">
        <v>4</v>
      </c>
      <c r="AC513" s="8">
        <v>0</v>
      </c>
      <c r="AD513" s="8"/>
      <c r="AE513" s="8">
        <v>1</v>
      </c>
      <c r="AF513" s="8">
        <v>0</v>
      </c>
      <c r="AG513" s="8">
        <v>270</v>
      </c>
      <c r="AH513" s="9">
        <v>46179</v>
      </c>
      <c r="AI513" s="47">
        <v>46179.333333333336</v>
      </c>
      <c r="AJ513" s="47">
        <v>46179.338888888888</v>
      </c>
      <c r="AK513" s="47">
        <v>46179.520833333336</v>
      </c>
      <c r="AL513" s="47">
        <v>46179.505555555559</v>
      </c>
      <c r="AO513" s="24" t="s">
        <v>8326</v>
      </c>
      <c r="AP513" s="24" t="s">
        <v>53</v>
      </c>
      <c r="AQ513" s="24" t="s">
        <v>95</v>
      </c>
      <c r="AR513" s="24" t="s">
        <v>50</v>
      </c>
      <c r="AS513" s="24" t="s">
        <v>61</v>
      </c>
      <c r="AT513" s="24" t="s">
        <v>52</v>
      </c>
      <c r="AU513" s="49">
        <v>46204</v>
      </c>
      <c r="AV513" s="24" t="s">
        <v>8385</v>
      </c>
      <c r="AW513" s="24" t="s">
        <v>8385</v>
      </c>
      <c r="AX513" s="24" t="s">
        <v>8385</v>
      </c>
      <c r="AY513" s="24">
        <v>0</v>
      </c>
    </row>
    <row r="514" spans="2:51">
      <c r="B514" s="8" t="s">
        <v>8326</v>
      </c>
      <c r="C514" s="8" t="s">
        <v>82</v>
      </c>
      <c r="D514" s="9">
        <v>46174</v>
      </c>
      <c r="E514" s="8" t="s">
        <v>52</v>
      </c>
      <c r="F514" s="8" t="s">
        <v>64</v>
      </c>
      <c r="G514" s="8" t="s">
        <v>54</v>
      </c>
      <c r="H514" s="8" t="s">
        <v>53</v>
      </c>
      <c r="I514" s="8" t="s">
        <v>8384</v>
      </c>
      <c r="J514" s="61">
        <v>0</v>
      </c>
      <c r="K514" s="8">
        <v>1</v>
      </c>
      <c r="L514" s="8">
        <v>4</v>
      </c>
      <c r="M514" s="8" t="s">
        <v>84</v>
      </c>
      <c r="N514" s="8" t="s">
        <v>8379</v>
      </c>
      <c r="O514" s="8" t="s">
        <v>8380</v>
      </c>
      <c r="P514" s="48">
        <v>10</v>
      </c>
      <c r="Q514" s="8" t="s">
        <v>56</v>
      </c>
      <c r="R514" s="8">
        <v>4</v>
      </c>
      <c r="S514" s="8">
        <v>0</v>
      </c>
      <c r="T514" s="8" t="b">
        <v>0</v>
      </c>
      <c r="U514" s="8">
        <v>210</v>
      </c>
      <c r="V514" s="8">
        <v>180</v>
      </c>
      <c r="W514" s="8">
        <v>106</v>
      </c>
      <c r="X514" s="8">
        <v>0</v>
      </c>
      <c r="Y514" s="8">
        <v>0</v>
      </c>
      <c r="Z514" s="48">
        <v>-20</v>
      </c>
      <c r="AA514" s="8" t="s">
        <v>83</v>
      </c>
      <c r="AB514" s="8">
        <v>4</v>
      </c>
      <c r="AC514" s="8">
        <v>0</v>
      </c>
      <c r="AD514" s="8"/>
      <c r="AE514" s="8">
        <v>1</v>
      </c>
      <c r="AF514" s="8">
        <v>0</v>
      </c>
      <c r="AG514" s="8">
        <v>210</v>
      </c>
      <c r="AH514" s="9">
        <v>46181</v>
      </c>
      <c r="AI514" s="47">
        <v>46181.333333333336</v>
      </c>
      <c r="AJ514" s="47">
        <v>46181.340277777781</v>
      </c>
      <c r="AK514" s="47">
        <v>46181.479166666664</v>
      </c>
      <c r="AL514" s="47">
        <v>46181.465277777781</v>
      </c>
      <c r="AO514" s="24" t="s">
        <v>8326</v>
      </c>
      <c r="AP514" s="24" t="s">
        <v>53</v>
      </c>
      <c r="AQ514" s="24" t="s">
        <v>95</v>
      </c>
      <c r="AR514" s="24" t="s">
        <v>50</v>
      </c>
      <c r="AS514" s="24" t="s">
        <v>63</v>
      </c>
      <c r="AT514" s="24" t="s">
        <v>52</v>
      </c>
      <c r="AU514" s="49">
        <v>46204</v>
      </c>
      <c r="AV514" s="24" t="s">
        <v>8385</v>
      </c>
      <c r="AW514" s="24" t="s">
        <v>8385</v>
      </c>
      <c r="AX514" s="24" t="s">
        <v>8385</v>
      </c>
      <c r="AY514" s="24">
        <v>0</v>
      </c>
    </row>
    <row r="515" spans="2:51">
      <c r="B515" s="8" t="s">
        <v>8326</v>
      </c>
      <c r="C515" s="8" t="s">
        <v>82</v>
      </c>
      <c r="D515" s="9">
        <v>46174</v>
      </c>
      <c r="E515" s="8" t="s">
        <v>52</v>
      </c>
      <c r="F515" s="8" t="s">
        <v>64</v>
      </c>
      <c r="G515" s="8" t="s">
        <v>57</v>
      </c>
      <c r="H515" s="8" t="s">
        <v>53</v>
      </c>
      <c r="I515" s="8" t="s">
        <v>8384</v>
      </c>
      <c r="J515" s="61">
        <v>0</v>
      </c>
      <c r="K515" s="8">
        <v>1</v>
      </c>
      <c r="L515" s="8">
        <v>4</v>
      </c>
      <c r="M515" s="8" t="s">
        <v>84</v>
      </c>
      <c r="N515" s="8" t="s">
        <v>8379</v>
      </c>
      <c r="O515" s="8" t="s">
        <v>8380</v>
      </c>
      <c r="P515" s="48">
        <v>10</v>
      </c>
      <c r="Q515" s="8" t="s">
        <v>56</v>
      </c>
      <c r="R515" s="8">
        <v>4</v>
      </c>
      <c r="S515" s="8">
        <v>0</v>
      </c>
      <c r="T515" s="8" t="b">
        <v>0</v>
      </c>
      <c r="U515" s="8">
        <v>480</v>
      </c>
      <c r="V515" s="8">
        <v>450</v>
      </c>
      <c r="W515" s="8">
        <v>347</v>
      </c>
      <c r="X515" s="8">
        <v>0</v>
      </c>
      <c r="Y515" s="8">
        <v>0</v>
      </c>
      <c r="Z515" s="48">
        <v>-20</v>
      </c>
      <c r="AA515" s="8" t="s">
        <v>83</v>
      </c>
      <c r="AB515" s="8">
        <v>4</v>
      </c>
      <c r="AC515" s="8">
        <v>0</v>
      </c>
      <c r="AD515" s="8"/>
      <c r="AE515" s="8">
        <v>1</v>
      </c>
      <c r="AF515" s="8">
        <v>0</v>
      </c>
      <c r="AG515" s="8">
        <v>480</v>
      </c>
      <c r="AH515" s="9">
        <v>46182</v>
      </c>
      <c r="AI515" s="47">
        <v>46182.333333333336</v>
      </c>
      <c r="AJ515" s="47">
        <v>46182.340277777781</v>
      </c>
      <c r="AK515" s="47">
        <v>46182.666666666664</v>
      </c>
      <c r="AL515" s="47">
        <v>46182.652777777781</v>
      </c>
      <c r="AO515" s="24" t="s">
        <v>8326</v>
      </c>
      <c r="AP515" s="24" t="s">
        <v>53</v>
      </c>
      <c r="AQ515" s="24" t="s">
        <v>95</v>
      </c>
      <c r="AR515" s="24" t="s">
        <v>50</v>
      </c>
      <c r="AS515" s="24" t="s">
        <v>62</v>
      </c>
      <c r="AT515" s="24" t="s">
        <v>52</v>
      </c>
      <c r="AU515" s="49">
        <v>46204</v>
      </c>
      <c r="AV515" s="24" t="s">
        <v>8385</v>
      </c>
      <c r="AW515" s="24" t="s">
        <v>8385</v>
      </c>
      <c r="AX515" s="24" t="s">
        <v>8385</v>
      </c>
      <c r="AY515" s="24">
        <v>0</v>
      </c>
    </row>
    <row r="516" spans="2:51">
      <c r="B516" s="8" t="s">
        <v>8326</v>
      </c>
      <c r="C516" s="8" t="s">
        <v>82</v>
      </c>
      <c r="D516" s="9">
        <v>46174</v>
      </c>
      <c r="E516" s="8" t="s">
        <v>52</v>
      </c>
      <c r="F516" s="8" t="s">
        <v>64</v>
      </c>
      <c r="G516" s="8" t="s">
        <v>59</v>
      </c>
      <c r="H516" s="8" t="s">
        <v>53</v>
      </c>
      <c r="I516" s="8" t="s">
        <v>8384</v>
      </c>
      <c r="J516" s="61">
        <v>0</v>
      </c>
      <c r="K516" s="8">
        <v>1</v>
      </c>
      <c r="L516" s="8">
        <v>4</v>
      </c>
      <c r="M516" s="8" t="s">
        <v>84</v>
      </c>
      <c r="N516" s="8" t="s">
        <v>8379</v>
      </c>
      <c r="O516" s="8" t="s">
        <v>8380</v>
      </c>
      <c r="P516" s="48">
        <v>8</v>
      </c>
      <c r="Q516" s="8" t="s">
        <v>56</v>
      </c>
      <c r="R516" s="8">
        <v>4</v>
      </c>
      <c r="S516" s="8">
        <v>0</v>
      </c>
      <c r="T516" s="8" t="b">
        <v>0</v>
      </c>
      <c r="U516" s="8">
        <v>270</v>
      </c>
      <c r="V516" s="8">
        <v>232</v>
      </c>
      <c r="W516" s="8">
        <v>148</v>
      </c>
      <c r="X516" s="8">
        <v>0</v>
      </c>
      <c r="Y516" s="8">
        <v>0</v>
      </c>
      <c r="Z516" s="48">
        <v>-30</v>
      </c>
      <c r="AA516" s="8" t="s">
        <v>83</v>
      </c>
      <c r="AB516" s="8">
        <v>4</v>
      </c>
      <c r="AC516" s="8">
        <v>0</v>
      </c>
      <c r="AD516" s="8"/>
      <c r="AE516" s="8">
        <v>1</v>
      </c>
      <c r="AF516" s="8">
        <v>0</v>
      </c>
      <c r="AG516" s="8">
        <v>270</v>
      </c>
      <c r="AH516" s="9">
        <v>46184</v>
      </c>
      <c r="AI516" s="47">
        <v>46184.541666666664</v>
      </c>
      <c r="AJ516" s="47">
        <v>46184.547222222223</v>
      </c>
      <c r="AK516" s="47">
        <v>46184.729166666664</v>
      </c>
      <c r="AL516" s="47">
        <v>46184.708333333336</v>
      </c>
      <c r="AO516" s="24" t="s">
        <v>8326</v>
      </c>
      <c r="AP516" s="24" t="s">
        <v>53</v>
      </c>
      <c r="AQ516" s="24" t="s">
        <v>49</v>
      </c>
      <c r="AR516" s="24" t="s">
        <v>50</v>
      </c>
      <c r="AS516" s="24" t="s">
        <v>61</v>
      </c>
      <c r="AT516" s="24" t="s">
        <v>52</v>
      </c>
      <c r="AU516" s="49">
        <v>46235</v>
      </c>
      <c r="AV516" s="24" t="s">
        <v>8382</v>
      </c>
      <c r="AW516" s="24" t="s">
        <v>8379</v>
      </c>
      <c r="AX516" s="24" t="s">
        <v>8380</v>
      </c>
      <c r="AY516" s="24">
        <v>0</v>
      </c>
    </row>
    <row r="517" spans="2:51">
      <c r="B517" s="8" t="s">
        <v>8326</v>
      </c>
      <c r="C517" s="8" t="s">
        <v>82</v>
      </c>
      <c r="D517" s="9">
        <v>46174</v>
      </c>
      <c r="E517" s="8" t="s">
        <v>52</v>
      </c>
      <c r="F517" s="8" t="s">
        <v>64</v>
      </c>
      <c r="G517" s="8" t="s">
        <v>57</v>
      </c>
      <c r="H517" s="8" t="s">
        <v>53</v>
      </c>
      <c r="I517" s="8" t="s">
        <v>8378</v>
      </c>
      <c r="J517" s="61">
        <v>0</v>
      </c>
      <c r="K517" s="8">
        <v>1</v>
      </c>
      <c r="L517" s="8">
        <v>4</v>
      </c>
      <c r="M517" s="8" t="s">
        <v>84</v>
      </c>
      <c r="N517" s="8" t="s">
        <v>8379</v>
      </c>
      <c r="O517" s="8" t="s">
        <v>8380</v>
      </c>
      <c r="P517" s="48">
        <v>12</v>
      </c>
      <c r="Q517" s="8" t="s">
        <v>56</v>
      </c>
      <c r="R517" s="8">
        <v>4</v>
      </c>
      <c r="S517" s="8">
        <v>0</v>
      </c>
      <c r="T517" s="8" t="b">
        <v>0</v>
      </c>
      <c r="U517" s="8">
        <v>480</v>
      </c>
      <c r="V517" s="8">
        <v>445</v>
      </c>
      <c r="W517" s="8">
        <v>347</v>
      </c>
      <c r="X517" s="8">
        <v>0</v>
      </c>
      <c r="Y517" s="8">
        <v>0</v>
      </c>
      <c r="Z517" s="48">
        <v>-23</v>
      </c>
      <c r="AA517" s="8" t="s">
        <v>83</v>
      </c>
      <c r="AB517" s="8">
        <v>4</v>
      </c>
      <c r="AC517" s="8">
        <v>0</v>
      </c>
      <c r="AD517" s="8"/>
      <c r="AE517" s="8">
        <v>1</v>
      </c>
      <c r="AF517" s="8">
        <v>0</v>
      </c>
      <c r="AG517" s="8">
        <v>480</v>
      </c>
      <c r="AH517" s="9">
        <v>46185</v>
      </c>
      <c r="AI517" s="47">
        <v>46185.3125</v>
      </c>
      <c r="AJ517" s="47">
        <v>46185.320833333331</v>
      </c>
      <c r="AK517" s="47">
        <v>46185.645833333336</v>
      </c>
      <c r="AL517" s="47">
        <v>46185.629861111112</v>
      </c>
      <c r="AO517" s="24" t="s">
        <v>8326</v>
      </c>
      <c r="AP517" s="24" t="s">
        <v>53</v>
      </c>
      <c r="AQ517" s="24" t="s">
        <v>49</v>
      </c>
      <c r="AR517" s="24" t="s">
        <v>50</v>
      </c>
      <c r="AS517" s="24" t="s">
        <v>62</v>
      </c>
      <c r="AT517" s="24" t="s">
        <v>52</v>
      </c>
      <c r="AU517" s="49">
        <v>46235</v>
      </c>
      <c r="AV517" s="24" t="s">
        <v>8382</v>
      </c>
      <c r="AW517" s="24" t="s">
        <v>8379</v>
      </c>
      <c r="AX517" s="24" t="s">
        <v>8380</v>
      </c>
      <c r="AY517" s="24">
        <v>0</v>
      </c>
    </row>
    <row r="518" spans="2:51">
      <c r="B518" s="8" t="s">
        <v>8326</v>
      </c>
      <c r="C518" s="8" t="s">
        <v>82</v>
      </c>
      <c r="D518" s="9">
        <v>46174</v>
      </c>
      <c r="E518" s="8" t="s">
        <v>52</v>
      </c>
      <c r="F518" s="8" t="s">
        <v>64</v>
      </c>
      <c r="G518" s="8" t="s">
        <v>62</v>
      </c>
      <c r="H518" s="8" t="s">
        <v>53</v>
      </c>
      <c r="I518" s="8" t="s">
        <v>8384</v>
      </c>
      <c r="J518" s="61">
        <v>0</v>
      </c>
      <c r="K518" s="8">
        <v>1</v>
      </c>
      <c r="L518" s="8">
        <v>4</v>
      </c>
      <c r="M518" s="8" t="s">
        <v>84</v>
      </c>
      <c r="N518" s="8" t="s">
        <v>8379</v>
      </c>
      <c r="O518" s="8" t="s">
        <v>8380</v>
      </c>
      <c r="P518" s="48">
        <v>2</v>
      </c>
      <c r="Q518" s="8" t="s">
        <v>56</v>
      </c>
      <c r="R518" s="8">
        <v>4</v>
      </c>
      <c r="S518" s="8">
        <v>0</v>
      </c>
      <c r="T518" s="8" t="b">
        <v>0</v>
      </c>
      <c r="U518" s="8">
        <v>480</v>
      </c>
      <c r="V518" s="8">
        <v>448</v>
      </c>
      <c r="W518" s="8">
        <v>320</v>
      </c>
      <c r="X518" s="8">
        <v>0</v>
      </c>
      <c r="Y518" s="8">
        <v>0</v>
      </c>
      <c r="Z518" s="48">
        <v>-30</v>
      </c>
      <c r="AA518" s="8" t="s">
        <v>83</v>
      </c>
      <c r="AB518" s="8">
        <v>4</v>
      </c>
      <c r="AC518" s="8">
        <v>0</v>
      </c>
      <c r="AD518" s="8"/>
      <c r="AE518" s="8">
        <v>1</v>
      </c>
      <c r="AF518" s="8">
        <v>0</v>
      </c>
      <c r="AG518" s="8">
        <v>480</v>
      </c>
      <c r="AH518" s="9">
        <v>46186</v>
      </c>
      <c r="AI518" s="47">
        <v>46186.3125</v>
      </c>
      <c r="AJ518" s="47">
        <v>46186.313888888886</v>
      </c>
      <c r="AK518" s="47">
        <v>46186.645833333336</v>
      </c>
      <c r="AL518" s="47">
        <v>46186.625</v>
      </c>
      <c r="AO518" s="24" t="s">
        <v>8326</v>
      </c>
      <c r="AP518" s="24" t="s">
        <v>53</v>
      </c>
      <c r="AQ518" s="24" t="s">
        <v>49</v>
      </c>
      <c r="AR518" s="24" t="s">
        <v>50</v>
      </c>
      <c r="AS518" s="24" t="s">
        <v>54</v>
      </c>
      <c r="AT518" s="24" t="s">
        <v>52</v>
      </c>
      <c r="AU518" s="49">
        <v>46235</v>
      </c>
      <c r="AV518" s="24" t="s">
        <v>8382</v>
      </c>
      <c r="AW518" s="24" t="s">
        <v>8379</v>
      </c>
      <c r="AX518" s="24" t="s">
        <v>8380</v>
      </c>
      <c r="AY518" s="24">
        <v>0</v>
      </c>
    </row>
    <row r="519" spans="2:51">
      <c r="B519" s="8" t="s">
        <v>8326</v>
      </c>
      <c r="C519" s="8" t="s">
        <v>82</v>
      </c>
      <c r="D519" s="9">
        <v>46174</v>
      </c>
      <c r="E519" s="8" t="s">
        <v>52</v>
      </c>
      <c r="F519" s="8" t="s">
        <v>64</v>
      </c>
      <c r="G519" s="8" t="s">
        <v>57</v>
      </c>
      <c r="H519" s="8" t="s">
        <v>53</v>
      </c>
      <c r="I519" s="8" t="s">
        <v>8384</v>
      </c>
      <c r="J519" s="61">
        <v>0</v>
      </c>
      <c r="K519" s="8">
        <v>1</v>
      </c>
      <c r="L519" s="8">
        <v>4</v>
      </c>
      <c r="M519" s="8" t="s">
        <v>84</v>
      </c>
      <c r="N519" s="8" t="s">
        <v>8379</v>
      </c>
      <c r="O519" s="8" t="s">
        <v>8380</v>
      </c>
      <c r="P519" s="48">
        <v>7</v>
      </c>
      <c r="Q519" s="8" t="s">
        <v>56</v>
      </c>
      <c r="R519" s="8">
        <v>4</v>
      </c>
      <c r="S519" s="8">
        <v>0</v>
      </c>
      <c r="T519" s="8" t="b">
        <v>0</v>
      </c>
      <c r="U519" s="8">
        <v>210</v>
      </c>
      <c r="V519" s="8">
        <v>183</v>
      </c>
      <c r="W519" s="8">
        <v>105</v>
      </c>
      <c r="X519" s="8">
        <v>0</v>
      </c>
      <c r="Y519" s="8">
        <v>0</v>
      </c>
      <c r="Z519" s="48">
        <v>-20</v>
      </c>
      <c r="AA519" s="8" t="s">
        <v>83</v>
      </c>
      <c r="AB519" s="8">
        <v>4</v>
      </c>
      <c r="AC519" s="8">
        <v>0</v>
      </c>
      <c r="AD519" s="8"/>
      <c r="AE519" s="8">
        <v>1</v>
      </c>
      <c r="AF519" s="8">
        <v>0</v>
      </c>
      <c r="AG519" s="8">
        <v>210</v>
      </c>
      <c r="AH519" s="9">
        <v>46187</v>
      </c>
      <c r="AI519" s="47">
        <v>46187.541666666664</v>
      </c>
      <c r="AJ519" s="47">
        <v>46187.546527777777</v>
      </c>
      <c r="AK519" s="47">
        <v>46187.6875</v>
      </c>
      <c r="AL519" s="47">
        <v>46187.673611111109</v>
      </c>
      <c r="AO519" s="24" t="s">
        <v>8326</v>
      </c>
      <c r="AP519" s="24" t="s">
        <v>53</v>
      </c>
      <c r="AQ519" s="24" t="s">
        <v>49</v>
      </c>
      <c r="AR519" s="24" t="s">
        <v>64</v>
      </c>
      <c r="AS519" s="24" t="s">
        <v>69</v>
      </c>
      <c r="AT519" s="24" t="s">
        <v>52</v>
      </c>
      <c r="AU519" s="49">
        <v>46235</v>
      </c>
      <c r="AV519" s="24" t="s">
        <v>8382</v>
      </c>
      <c r="AW519" s="24" t="s">
        <v>8379</v>
      </c>
      <c r="AX519" s="24" t="s">
        <v>8380</v>
      </c>
      <c r="AY519" s="24">
        <v>0</v>
      </c>
    </row>
    <row r="520" spans="2:51">
      <c r="B520" s="8" t="s">
        <v>8326</v>
      </c>
      <c r="C520" s="8" t="s">
        <v>82</v>
      </c>
      <c r="D520" s="9">
        <v>46174</v>
      </c>
      <c r="E520" s="8" t="s">
        <v>52</v>
      </c>
      <c r="F520" s="8" t="s">
        <v>64</v>
      </c>
      <c r="G520" s="8" t="s">
        <v>62</v>
      </c>
      <c r="H520" s="8" t="s">
        <v>53</v>
      </c>
      <c r="I520" s="8" t="s">
        <v>8384</v>
      </c>
      <c r="J520" s="61">
        <v>0</v>
      </c>
      <c r="K520" s="8">
        <v>1</v>
      </c>
      <c r="L520" s="8">
        <v>4</v>
      </c>
      <c r="M520" s="8" t="s">
        <v>84</v>
      </c>
      <c r="N520" s="8" t="s">
        <v>8379</v>
      </c>
      <c r="O520" s="8" t="s">
        <v>8380</v>
      </c>
      <c r="P520" s="48">
        <v>7</v>
      </c>
      <c r="Q520" s="8" t="s">
        <v>56</v>
      </c>
      <c r="R520" s="8">
        <v>4</v>
      </c>
      <c r="S520" s="8">
        <v>0</v>
      </c>
      <c r="T520" s="8" t="b">
        <v>0</v>
      </c>
      <c r="U520" s="8">
        <v>540</v>
      </c>
      <c r="V520" s="8">
        <v>495</v>
      </c>
      <c r="W520" s="8">
        <v>399</v>
      </c>
      <c r="X520" s="8">
        <v>0</v>
      </c>
      <c r="Y520" s="8">
        <v>0</v>
      </c>
      <c r="Z520" s="48">
        <v>-38</v>
      </c>
      <c r="AA520" s="8" t="s">
        <v>83</v>
      </c>
      <c r="AB520" s="8">
        <v>4</v>
      </c>
      <c r="AC520" s="8">
        <v>0</v>
      </c>
      <c r="AD520" s="8"/>
      <c r="AE520" s="8">
        <v>1</v>
      </c>
      <c r="AF520" s="8">
        <v>0</v>
      </c>
      <c r="AG520" s="8">
        <v>540</v>
      </c>
      <c r="AH520" s="9">
        <v>46189</v>
      </c>
      <c r="AI520" s="47">
        <v>46189.375</v>
      </c>
      <c r="AJ520" s="47">
        <v>46189.379861111112</v>
      </c>
      <c r="AK520" s="47">
        <v>46189.75</v>
      </c>
      <c r="AL520" s="47">
        <v>46189.723611111112</v>
      </c>
      <c r="AO520" s="24" t="s">
        <v>8326</v>
      </c>
      <c r="AP520" s="24" t="s">
        <v>53</v>
      </c>
      <c r="AQ520" s="24" t="s">
        <v>49</v>
      </c>
      <c r="AR520" s="24" t="s">
        <v>50</v>
      </c>
      <c r="AS520" s="24" t="s">
        <v>57</v>
      </c>
      <c r="AT520" s="24" t="s">
        <v>52</v>
      </c>
      <c r="AU520" s="49">
        <v>46235</v>
      </c>
      <c r="AV520" s="24" t="s">
        <v>8382</v>
      </c>
      <c r="AW520" s="24" t="s">
        <v>8379</v>
      </c>
      <c r="AX520" s="24" t="s">
        <v>8380</v>
      </c>
      <c r="AY520" s="24">
        <v>0</v>
      </c>
    </row>
    <row r="521" spans="2:51">
      <c r="B521" s="8" t="s">
        <v>8326</v>
      </c>
      <c r="C521" s="8" t="s">
        <v>82</v>
      </c>
      <c r="D521" s="9">
        <v>46174</v>
      </c>
      <c r="E521" s="8" t="s">
        <v>52</v>
      </c>
      <c r="F521" s="8" t="s">
        <v>64</v>
      </c>
      <c r="G521" s="8" t="s">
        <v>59</v>
      </c>
      <c r="H521" s="8" t="s">
        <v>53</v>
      </c>
      <c r="I521" s="8" t="s">
        <v>8384</v>
      </c>
      <c r="J521" s="61">
        <v>0</v>
      </c>
      <c r="K521" s="8">
        <v>1</v>
      </c>
      <c r="L521" s="8">
        <v>4</v>
      </c>
      <c r="M521" s="8" t="s">
        <v>84</v>
      </c>
      <c r="N521" s="8" t="s">
        <v>8379</v>
      </c>
      <c r="O521" s="8" t="s">
        <v>8380</v>
      </c>
      <c r="P521" s="48">
        <v>2</v>
      </c>
      <c r="Q521" s="8" t="s">
        <v>56</v>
      </c>
      <c r="R521" s="8">
        <v>4</v>
      </c>
      <c r="S521" s="8">
        <v>0</v>
      </c>
      <c r="T521" s="8" t="b">
        <v>0</v>
      </c>
      <c r="U521" s="8">
        <v>240</v>
      </c>
      <c r="V521" s="8">
        <v>214</v>
      </c>
      <c r="W521" s="8">
        <v>118</v>
      </c>
      <c r="X521" s="8">
        <v>0</v>
      </c>
      <c r="Y521" s="8">
        <v>0</v>
      </c>
      <c r="Z521" s="48">
        <v>-24</v>
      </c>
      <c r="AA521" s="8" t="s">
        <v>83</v>
      </c>
      <c r="AB521" s="8">
        <v>4</v>
      </c>
      <c r="AC521" s="8">
        <v>0</v>
      </c>
      <c r="AD521" s="8"/>
      <c r="AE521" s="8">
        <v>1</v>
      </c>
      <c r="AF521" s="8">
        <v>0</v>
      </c>
      <c r="AG521" s="8">
        <v>240</v>
      </c>
      <c r="AH521" s="9">
        <v>46190</v>
      </c>
      <c r="AI521" s="47">
        <v>46190.5625</v>
      </c>
      <c r="AJ521" s="47">
        <v>46190.563888888886</v>
      </c>
      <c r="AK521" s="47">
        <v>46190.729166666664</v>
      </c>
      <c r="AL521" s="47">
        <v>46190.712500000001</v>
      </c>
      <c r="AO521" s="24" t="s">
        <v>8326</v>
      </c>
      <c r="AP521" s="24" t="s">
        <v>53</v>
      </c>
      <c r="AQ521" s="24" t="s">
        <v>49</v>
      </c>
      <c r="AR521" s="24" t="s">
        <v>64</v>
      </c>
      <c r="AS521" s="24" t="s">
        <v>68</v>
      </c>
      <c r="AT521" s="24" t="s">
        <v>52</v>
      </c>
      <c r="AU521" s="49">
        <v>46235</v>
      </c>
      <c r="AV521" s="24" t="s">
        <v>8382</v>
      </c>
      <c r="AW521" s="24" t="s">
        <v>8379</v>
      </c>
      <c r="AX521" s="24" t="s">
        <v>8380</v>
      </c>
      <c r="AY521" s="24">
        <v>0</v>
      </c>
    </row>
    <row r="522" spans="2:51">
      <c r="B522" s="8" t="s">
        <v>8326</v>
      </c>
      <c r="C522" s="8" t="s">
        <v>82</v>
      </c>
      <c r="D522" s="9">
        <v>46174</v>
      </c>
      <c r="E522" s="8" t="s">
        <v>52</v>
      </c>
      <c r="F522" s="8" t="s">
        <v>64</v>
      </c>
      <c r="G522" s="8" t="s">
        <v>59</v>
      </c>
      <c r="H522" s="8" t="s">
        <v>53</v>
      </c>
      <c r="I522" s="8" t="s">
        <v>8384</v>
      </c>
      <c r="J522" s="61">
        <v>0</v>
      </c>
      <c r="K522" s="8">
        <v>1</v>
      </c>
      <c r="L522" s="8">
        <v>4</v>
      </c>
      <c r="M522" s="8" t="s">
        <v>84</v>
      </c>
      <c r="N522" s="8" t="s">
        <v>8384</v>
      </c>
      <c r="O522" s="8" t="s">
        <v>8380</v>
      </c>
      <c r="P522" s="48">
        <v>6</v>
      </c>
      <c r="Q522" s="8" t="s">
        <v>56</v>
      </c>
      <c r="R522" s="8">
        <v>4</v>
      </c>
      <c r="S522" s="8">
        <v>0</v>
      </c>
      <c r="T522" s="8" t="b">
        <v>0</v>
      </c>
      <c r="U522" s="8">
        <v>300</v>
      </c>
      <c r="V522" s="8">
        <v>285</v>
      </c>
      <c r="W522" s="8">
        <v>213</v>
      </c>
      <c r="X522" s="8">
        <v>0</v>
      </c>
      <c r="Y522" s="8">
        <v>0</v>
      </c>
      <c r="Z522" s="48">
        <v>-9</v>
      </c>
      <c r="AA522" s="8" t="s">
        <v>83</v>
      </c>
      <c r="AB522" s="8">
        <v>4</v>
      </c>
      <c r="AC522" s="8">
        <v>0</v>
      </c>
      <c r="AD522" s="8"/>
      <c r="AE522" s="8">
        <v>1</v>
      </c>
      <c r="AF522" s="8">
        <v>0</v>
      </c>
      <c r="AG522" s="8">
        <v>300</v>
      </c>
      <c r="AH522" s="9">
        <v>46196</v>
      </c>
      <c r="AI522" s="47">
        <v>46196.333333333336</v>
      </c>
      <c r="AJ522" s="47">
        <v>46196.337500000001</v>
      </c>
      <c r="AK522" s="47">
        <v>46196.541666666664</v>
      </c>
      <c r="AL522" s="47">
        <v>46196.535416666666</v>
      </c>
      <c r="AO522" s="24" t="s">
        <v>8326</v>
      </c>
      <c r="AP522" s="24" t="s">
        <v>53</v>
      </c>
      <c r="AQ522" s="24" t="s">
        <v>49</v>
      </c>
      <c r="AR522" s="24" t="s">
        <v>50</v>
      </c>
      <c r="AS522" s="24" t="s">
        <v>59</v>
      </c>
      <c r="AT522" s="24" t="s">
        <v>52</v>
      </c>
      <c r="AU522" s="49">
        <v>46235</v>
      </c>
      <c r="AV522" s="24" t="s">
        <v>8382</v>
      </c>
      <c r="AW522" s="24" t="s">
        <v>8379</v>
      </c>
      <c r="AX522" s="24" t="s">
        <v>8380</v>
      </c>
      <c r="AY522" s="24">
        <v>0</v>
      </c>
    </row>
    <row r="523" spans="2:51">
      <c r="B523" s="8" t="s">
        <v>8326</v>
      </c>
      <c r="C523" s="8" t="s">
        <v>82</v>
      </c>
      <c r="D523" s="9">
        <v>46174</v>
      </c>
      <c r="E523" s="8" t="s">
        <v>52</v>
      </c>
      <c r="F523" s="8" t="s">
        <v>64</v>
      </c>
      <c r="G523" s="8" t="s">
        <v>57</v>
      </c>
      <c r="H523" s="8" t="s">
        <v>53</v>
      </c>
      <c r="I523" s="8" t="s">
        <v>8384</v>
      </c>
      <c r="J523" s="61">
        <v>0</v>
      </c>
      <c r="K523" s="8">
        <v>1</v>
      </c>
      <c r="L523" s="8">
        <v>4</v>
      </c>
      <c r="M523" s="8" t="s">
        <v>84</v>
      </c>
      <c r="N523" s="8" t="s">
        <v>8379</v>
      </c>
      <c r="O523" s="8" t="s">
        <v>8380</v>
      </c>
      <c r="P523" s="48">
        <v>10</v>
      </c>
      <c r="Q523" s="8" t="s">
        <v>56</v>
      </c>
      <c r="R523" s="8">
        <v>4</v>
      </c>
      <c r="S523" s="8">
        <v>0</v>
      </c>
      <c r="T523" s="8" t="b">
        <v>0</v>
      </c>
      <c r="U523" s="8">
        <v>540</v>
      </c>
      <c r="V523" s="8">
        <v>506</v>
      </c>
      <c r="W523" s="8">
        <v>365</v>
      </c>
      <c r="X523" s="8">
        <v>0</v>
      </c>
      <c r="Y523" s="8">
        <v>0</v>
      </c>
      <c r="Z523" s="48">
        <v>-24</v>
      </c>
      <c r="AA523" s="8" t="s">
        <v>83</v>
      </c>
      <c r="AB523" s="8">
        <v>4</v>
      </c>
      <c r="AC523" s="8">
        <v>0</v>
      </c>
      <c r="AD523" s="8"/>
      <c r="AE523" s="8">
        <v>1</v>
      </c>
      <c r="AF523" s="8">
        <v>0</v>
      </c>
      <c r="AG523" s="8">
        <v>540</v>
      </c>
      <c r="AH523" s="9">
        <v>46198</v>
      </c>
      <c r="AI523" s="47">
        <v>46198.375</v>
      </c>
      <c r="AJ523" s="47">
        <v>46198.381944444445</v>
      </c>
      <c r="AK523" s="47">
        <v>46198.75</v>
      </c>
      <c r="AL523" s="47">
        <v>46198.73333333333</v>
      </c>
      <c r="AO523" s="24" t="s">
        <v>8326</v>
      </c>
      <c r="AP523" s="24" t="s">
        <v>53</v>
      </c>
      <c r="AQ523" s="24" t="s">
        <v>49</v>
      </c>
      <c r="AR523" s="24" t="s">
        <v>77</v>
      </c>
      <c r="AS523" s="24" t="s">
        <v>79</v>
      </c>
      <c r="AT523" s="24" t="s">
        <v>52</v>
      </c>
      <c r="AU523" s="49">
        <v>46235</v>
      </c>
      <c r="AV523" s="24" t="s">
        <v>8382</v>
      </c>
      <c r="AW523" s="24" t="s">
        <v>8379</v>
      </c>
      <c r="AX523" s="24" t="s">
        <v>8380</v>
      </c>
      <c r="AY523" s="24">
        <v>0</v>
      </c>
    </row>
    <row r="524" spans="2:51">
      <c r="B524" s="8" t="s">
        <v>8326</v>
      </c>
      <c r="C524" s="8" t="s">
        <v>82</v>
      </c>
      <c r="D524" s="9">
        <v>46174</v>
      </c>
      <c r="E524" s="8" t="s">
        <v>52</v>
      </c>
      <c r="F524" s="8" t="s">
        <v>64</v>
      </c>
      <c r="G524" s="8" t="s">
        <v>57</v>
      </c>
      <c r="H524" s="8" t="s">
        <v>53</v>
      </c>
      <c r="I524" s="8" t="s">
        <v>8384</v>
      </c>
      <c r="J524" s="61">
        <v>0</v>
      </c>
      <c r="K524" s="8">
        <v>1</v>
      </c>
      <c r="L524" s="8">
        <v>4</v>
      </c>
      <c r="M524" s="8" t="s">
        <v>84</v>
      </c>
      <c r="N524" s="8" t="s">
        <v>8379</v>
      </c>
      <c r="O524" s="8" t="s">
        <v>8380</v>
      </c>
      <c r="P524" s="48">
        <v>3</v>
      </c>
      <c r="Q524" s="8" t="s">
        <v>56</v>
      </c>
      <c r="R524" s="8">
        <v>4</v>
      </c>
      <c r="S524" s="8">
        <v>0</v>
      </c>
      <c r="T524" s="8" t="b">
        <v>0</v>
      </c>
      <c r="U524" s="8">
        <v>180</v>
      </c>
      <c r="V524" s="8">
        <v>160</v>
      </c>
      <c r="W524" s="8">
        <v>99</v>
      </c>
      <c r="X524" s="8">
        <v>0</v>
      </c>
      <c r="Y524" s="8">
        <v>0</v>
      </c>
      <c r="Z524" s="48">
        <v>-17</v>
      </c>
      <c r="AA524" s="8" t="s">
        <v>83</v>
      </c>
      <c r="AB524" s="8">
        <v>4</v>
      </c>
      <c r="AC524" s="8">
        <v>0</v>
      </c>
      <c r="AD524" s="8"/>
      <c r="AE524" s="8">
        <v>1</v>
      </c>
      <c r="AF524" s="8">
        <v>0</v>
      </c>
      <c r="AG524" s="8">
        <v>180</v>
      </c>
      <c r="AH524" s="9">
        <v>46200</v>
      </c>
      <c r="AI524" s="47">
        <v>46200.541666666664</v>
      </c>
      <c r="AJ524" s="47">
        <v>46200.543749999997</v>
      </c>
      <c r="AK524" s="47">
        <v>46200.666666666664</v>
      </c>
      <c r="AL524" s="47">
        <v>46200.654861111114</v>
      </c>
      <c r="AO524" s="24" t="s">
        <v>8326</v>
      </c>
      <c r="AP524" s="24" t="s">
        <v>53</v>
      </c>
      <c r="AQ524" s="24" t="s">
        <v>49</v>
      </c>
      <c r="AR524" s="24" t="s">
        <v>64</v>
      </c>
      <c r="AS524" s="24" t="s">
        <v>62</v>
      </c>
      <c r="AT524" s="24" t="s">
        <v>52</v>
      </c>
      <c r="AU524" s="49">
        <v>46235</v>
      </c>
      <c r="AV524" s="24" t="s">
        <v>8382</v>
      </c>
      <c r="AW524" s="24" t="s">
        <v>8379</v>
      </c>
      <c r="AX524" s="24" t="s">
        <v>8380</v>
      </c>
      <c r="AY524" s="24">
        <v>0</v>
      </c>
    </row>
    <row r="525" spans="2:51">
      <c r="B525" s="8" t="s">
        <v>8326</v>
      </c>
      <c r="C525" s="8" t="s">
        <v>82</v>
      </c>
      <c r="D525" s="9">
        <v>46174</v>
      </c>
      <c r="E525" s="8" t="s">
        <v>52</v>
      </c>
      <c r="F525" s="8" t="s">
        <v>64</v>
      </c>
      <c r="G525" s="8" t="s">
        <v>57</v>
      </c>
      <c r="H525" s="8" t="s">
        <v>53</v>
      </c>
      <c r="I525" s="8" t="s">
        <v>8384</v>
      </c>
      <c r="J525" s="61">
        <v>0</v>
      </c>
      <c r="K525" s="8">
        <v>1</v>
      </c>
      <c r="L525" s="8">
        <v>4</v>
      </c>
      <c r="M525" s="8" t="s">
        <v>84</v>
      </c>
      <c r="N525" s="8" t="s">
        <v>8379</v>
      </c>
      <c r="O525" s="8" t="s">
        <v>8380</v>
      </c>
      <c r="P525" s="48">
        <v>7</v>
      </c>
      <c r="Q525" s="8" t="s">
        <v>56</v>
      </c>
      <c r="R525" s="8">
        <v>4</v>
      </c>
      <c r="S525" s="8">
        <v>0</v>
      </c>
      <c r="T525" s="8" t="b">
        <v>0</v>
      </c>
      <c r="U525" s="8">
        <v>540</v>
      </c>
      <c r="V525" s="8">
        <v>508</v>
      </c>
      <c r="W525" s="8">
        <v>372</v>
      </c>
      <c r="X525" s="8">
        <v>0</v>
      </c>
      <c r="Y525" s="8">
        <v>0</v>
      </c>
      <c r="Z525" s="48">
        <v>-25</v>
      </c>
      <c r="AA525" s="8" t="s">
        <v>83</v>
      </c>
      <c r="AB525" s="8">
        <v>4</v>
      </c>
      <c r="AC525" s="8">
        <v>0</v>
      </c>
      <c r="AD525" s="8"/>
      <c r="AE525" s="8">
        <v>1</v>
      </c>
      <c r="AF525" s="8">
        <v>0</v>
      </c>
      <c r="AG525" s="8">
        <v>540</v>
      </c>
      <c r="AH525" s="9">
        <v>46201</v>
      </c>
      <c r="AI525" s="47">
        <v>46201.354166666664</v>
      </c>
      <c r="AJ525" s="47">
        <v>46201.359027777777</v>
      </c>
      <c r="AK525" s="47">
        <v>46201.729166666664</v>
      </c>
      <c r="AL525" s="47">
        <v>46201.711805555555</v>
      </c>
      <c r="AO525" s="24" t="s">
        <v>8326</v>
      </c>
      <c r="AP525" s="24" t="s">
        <v>53</v>
      </c>
      <c r="AQ525" s="24" t="s">
        <v>49</v>
      </c>
      <c r="AR525" s="24" t="s">
        <v>64</v>
      </c>
      <c r="AS525" s="24" t="s">
        <v>67</v>
      </c>
      <c r="AT525" s="24" t="s">
        <v>52</v>
      </c>
      <c r="AU525" s="49">
        <v>46235</v>
      </c>
      <c r="AV525" s="24" t="s">
        <v>8382</v>
      </c>
      <c r="AW525" s="24" t="s">
        <v>8379</v>
      </c>
      <c r="AX525" s="24" t="s">
        <v>8380</v>
      </c>
      <c r="AY525" s="24">
        <v>0</v>
      </c>
    </row>
    <row r="526" spans="2:51">
      <c r="B526" s="8" t="s">
        <v>8326</v>
      </c>
      <c r="C526" s="8" t="s">
        <v>82</v>
      </c>
      <c r="D526" s="9">
        <v>46174</v>
      </c>
      <c r="E526" s="8" t="s">
        <v>52</v>
      </c>
      <c r="F526" s="8" t="s">
        <v>64</v>
      </c>
      <c r="G526" s="8" t="s">
        <v>62</v>
      </c>
      <c r="H526" s="8" t="s">
        <v>53</v>
      </c>
      <c r="I526" s="8" t="s">
        <v>8384</v>
      </c>
      <c r="J526" s="61">
        <v>0</v>
      </c>
      <c r="K526" s="8">
        <v>1</v>
      </c>
      <c r="L526" s="8">
        <v>4</v>
      </c>
      <c r="M526" s="8" t="s">
        <v>84</v>
      </c>
      <c r="N526" s="8" t="s">
        <v>8379</v>
      </c>
      <c r="O526" s="8" t="s">
        <v>8380</v>
      </c>
      <c r="P526" s="48">
        <v>10</v>
      </c>
      <c r="Q526" s="8" t="s">
        <v>56</v>
      </c>
      <c r="R526" s="8">
        <v>4</v>
      </c>
      <c r="S526" s="8">
        <v>0</v>
      </c>
      <c r="T526" s="8" t="b">
        <v>0</v>
      </c>
      <c r="U526" s="8">
        <v>540</v>
      </c>
      <c r="V526" s="8">
        <v>502</v>
      </c>
      <c r="W526" s="8">
        <v>393</v>
      </c>
      <c r="X526" s="8">
        <v>0</v>
      </c>
      <c r="Y526" s="8">
        <v>0</v>
      </c>
      <c r="Z526" s="48">
        <v>-28</v>
      </c>
      <c r="AA526" s="8" t="s">
        <v>83</v>
      </c>
      <c r="AB526" s="8">
        <v>4</v>
      </c>
      <c r="AC526" s="8">
        <v>0</v>
      </c>
      <c r="AD526" s="8"/>
      <c r="AE526" s="8">
        <v>1</v>
      </c>
      <c r="AF526" s="8">
        <v>0</v>
      </c>
      <c r="AG526" s="8">
        <v>540</v>
      </c>
      <c r="AH526" s="9">
        <v>46202</v>
      </c>
      <c r="AI526" s="47">
        <v>46202.354166666664</v>
      </c>
      <c r="AJ526" s="47">
        <v>46202.361111111109</v>
      </c>
      <c r="AK526" s="47">
        <v>46202.729166666664</v>
      </c>
      <c r="AL526" s="47">
        <v>46202.709722222222</v>
      </c>
      <c r="AO526" s="24" t="s">
        <v>8326</v>
      </c>
      <c r="AP526" s="24" t="s">
        <v>53</v>
      </c>
      <c r="AQ526" s="24" t="s">
        <v>49</v>
      </c>
      <c r="AR526" s="24" t="s">
        <v>64</v>
      </c>
      <c r="AS526" s="24" t="s">
        <v>59</v>
      </c>
      <c r="AT526" s="24" t="s">
        <v>52</v>
      </c>
      <c r="AU526" s="49">
        <v>46235</v>
      </c>
      <c r="AV526" s="24" t="s">
        <v>8382</v>
      </c>
      <c r="AW526" s="24" t="s">
        <v>8379</v>
      </c>
      <c r="AX526" s="24" t="s">
        <v>8380</v>
      </c>
      <c r="AY526" s="24">
        <v>0</v>
      </c>
    </row>
    <row r="527" spans="2:51">
      <c r="B527" s="8" t="s">
        <v>8326</v>
      </c>
      <c r="C527" s="8" t="s">
        <v>82</v>
      </c>
      <c r="D527" s="9">
        <v>46174</v>
      </c>
      <c r="E527" s="8" t="s">
        <v>52</v>
      </c>
      <c r="F527" s="8" t="s">
        <v>64</v>
      </c>
      <c r="G527" s="8" t="s">
        <v>59</v>
      </c>
      <c r="H527" s="8" t="s">
        <v>53</v>
      </c>
      <c r="I527" s="8" t="s">
        <v>8384</v>
      </c>
      <c r="J527" s="61">
        <v>0</v>
      </c>
      <c r="K527" s="8">
        <v>1</v>
      </c>
      <c r="L527" s="8">
        <v>4</v>
      </c>
      <c r="M527" s="8" t="s">
        <v>84</v>
      </c>
      <c r="N527" s="8" t="s">
        <v>8379</v>
      </c>
      <c r="O527" s="8" t="s">
        <v>8380</v>
      </c>
      <c r="P527" s="48">
        <v>4</v>
      </c>
      <c r="Q527" s="8" t="s">
        <v>56</v>
      </c>
      <c r="R527" s="8">
        <v>4</v>
      </c>
      <c r="S527" s="8">
        <v>0</v>
      </c>
      <c r="T527" s="8" t="b">
        <v>0</v>
      </c>
      <c r="U527" s="8">
        <v>480</v>
      </c>
      <c r="V527" s="8">
        <v>451</v>
      </c>
      <c r="W527" s="8">
        <v>352</v>
      </c>
      <c r="X527" s="8">
        <v>0</v>
      </c>
      <c r="Y527" s="8">
        <v>0</v>
      </c>
      <c r="Z527" s="48">
        <v>-25</v>
      </c>
      <c r="AA527" s="8" t="s">
        <v>83</v>
      </c>
      <c r="AB527" s="8">
        <v>4</v>
      </c>
      <c r="AC527" s="8">
        <v>0</v>
      </c>
      <c r="AD527" s="8"/>
      <c r="AE527" s="8">
        <v>1</v>
      </c>
      <c r="AF527" s="8">
        <v>0</v>
      </c>
      <c r="AG527" s="8">
        <v>480</v>
      </c>
      <c r="AH527" s="9">
        <v>46203</v>
      </c>
      <c r="AI527" s="47">
        <v>46203.354166666664</v>
      </c>
      <c r="AJ527" s="47">
        <v>46203.356944444444</v>
      </c>
      <c r="AK527" s="47">
        <v>46203.6875</v>
      </c>
      <c r="AL527" s="47">
        <v>46203.670138888891</v>
      </c>
      <c r="AO527" s="24" t="s">
        <v>8326</v>
      </c>
      <c r="AP527" s="24" t="s">
        <v>53</v>
      </c>
      <c r="AQ527" s="24" t="s">
        <v>49</v>
      </c>
      <c r="AR527" s="24" t="s">
        <v>64</v>
      </c>
      <c r="AS527" s="24" t="s">
        <v>57</v>
      </c>
      <c r="AT527" s="24" t="s">
        <v>52</v>
      </c>
      <c r="AU527" s="49">
        <v>46235</v>
      </c>
      <c r="AV527" s="24" t="s">
        <v>8382</v>
      </c>
      <c r="AW527" s="24" t="s">
        <v>8379</v>
      </c>
      <c r="AX527" s="24" t="s">
        <v>8380</v>
      </c>
      <c r="AY527" s="24">
        <v>0</v>
      </c>
    </row>
    <row r="528" spans="2:51">
      <c r="B528" s="8" t="s">
        <v>8326</v>
      </c>
      <c r="C528" s="8" t="s">
        <v>82</v>
      </c>
      <c r="D528" s="9">
        <v>46174</v>
      </c>
      <c r="E528" s="8" t="s">
        <v>52</v>
      </c>
      <c r="F528" s="8" t="s">
        <v>64</v>
      </c>
      <c r="G528" s="8" t="s">
        <v>62</v>
      </c>
      <c r="H528" s="8" t="s">
        <v>53</v>
      </c>
      <c r="I528" s="8" t="s">
        <v>8378</v>
      </c>
      <c r="J528" s="61">
        <v>0</v>
      </c>
      <c r="K528" s="8">
        <v>1</v>
      </c>
      <c r="L528" s="8">
        <v>4</v>
      </c>
      <c r="M528" s="8" t="s">
        <v>84</v>
      </c>
      <c r="N528" s="8" t="s">
        <v>8379</v>
      </c>
      <c r="O528" s="8" t="s">
        <v>8380</v>
      </c>
      <c r="P528" s="48">
        <v>11</v>
      </c>
      <c r="Q528" s="8" t="s">
        <v>56</v>
      </c>
      <c r="R528" s="8">
        <v>4</v>
      </c>
      <c r="S528" s="8">
        <v>0</v>
      </c>
      <c r="T528" s="8" t="b">
        <v>0</v>
      </c>
      <c r="U528" s="8">
        <v>240</v>
      </c>
      <c r="V528" s="8">
        <v>208</v>
      </c>
      <c r="W528" s="8">
        <v>127</v>
      </c>
      <c r="X528" s="8">
        <v>0</v>
      </c>
      <c r="Y528" s="8">
        <v>0</v>
      </c>
      <c r="Z528" s="48">
        <v>-21</v>
      </c>
      <c r="AA528" s="8" t="s">
        <v>85</v>
      </c>
      <c r="AB528" s="8">
        <v>4</v>
      </c>
      <c r="AC528" s="8">
        <v>0</v>
      </c>
      <c r="AD528" s="8"/>
      <c r="AE528" s="8">
        <v>1</v>
      </c>
      <c r="AF528" s="8">
        <v>0</v>
      </c>
      <c r="AG528" s="8">
        <v>240</v>
      </c>
      <c r="AH528" s="9">
        <v>46175</v>
      </c>
      <c r="AI528" s="47">
        <v>46175.375</v>
      </c>
      <c r="AJ528" s="47">
        <v>46175.382638888892</v>
      </c>
      <c r="AK528" s="47">
        <v>46175.541666666664</v>
      </c>
      <c r="AL528" s="47">
        <v>46175.527083333334</v>
      </c>
      <c r="AO528" s="24" t="s">
        <v>8326</v>
      </c>
      <c r="AP528" s="24" t="s">
        <v>53</v>
      </c>
      <c r="AQ528" s="24" t="s">
        <v>49</v>
      </c>
      <c r="AR528" s="24" t="s">
        <v>64</v>
      </c>
      <c r="AS528" s="24" t="s">
        <v>54</v>
      </c>
      <c r="AT528" s="24" t="s">
        <v>52</v>
      </c>
      <c r="AU528" s="49">
        <v>46235</v>
      </c>
      <c r="AV528" s="24" t="s">
        <v>8382</v>
      </c>
      <c r="AW528" s="24" t="s">
        <v>8379</v>
      </c>
      <c r="AX528" s="24" t="s">
        <v>8380</v>
      </c>
      <c r="AY528" s="24">
        <v>0</v>
      </c>
    </row>
    <row r="529" spans="2:51">
      <c r="B529" s="8" t="s">
        <v>8326</v>
      </c>
      <c r="C529" s="8" t="s">
        <v>82</v>
      </c>
      <c r="D529" s="9">
        <v>46174</v>
      </c>
      <c r="E529" s="8" t="s">
        <v>52</v>
      </c>
      <c r="F529" s="8" t="s">
        <v>64</v>
      </c>
      <c r="G529" s="8" t="s">
        <v>67</v>
      </c>
      <c r="H529" s="8" t="s">
        <v>53</v>
      </c>
      <c r="I529" s="8" t="s">
        <v>8384</v>
      </c>
      <c r="J529" s="61">
        <v>0</v>
      </c>
      <c r="K529" s="8">
        <v>1</v>
      </c>
      <c r="L529" s="8">
        <v>4</v>
      </c>
      <c r="M529" s="8" t="s">
        <v>84</v>
      </c>
      <c r="N529" s="8" t="s">
        <v>8379</v>
      </c>
      <c r="O529" s="8" t="s">
        <v>8380</v>
      </c>
      <c r="P529" s="48">
        <v>10</v>
      </c>
      <c r="Q529" s="8" t="s">
        <v>56</v>
      </c>
      <c r="R529" s="8">
        <v>4</v>
      </c>
      <c r="S529" s="8">
        <v>0</v>
      </c>
      <c r="T529" s="8" t="b">
        <v>0</v>
      </c>
      <c r="U529" s="8">
        <v>300</v>
      </c>
      <c r="V529" s="8">
        <v>259</v>
      </c>
      <c r="W529" s="8">
        <v>162</v>
      </c>
      <c r="X529" s="8">
        <v>0</v>
      </c>
      <c r="Y529" s="8">
        <v>0</v>
      </c>
      <c r="Z529" s="48">
        <v>-31</v>
      </c>
      <c r="AA529" s="8" t="s">
        <v>85</v>
      </c>
      <c r="AB529" s="8">
        <v>4</v>
      </c>
      <c r="AC529" s="8">
        <v>0</v>
      </c>
      <c r="AD529" s="8"/>
      <c r="AE529" s="8">
        <v>1</v>
      </c>
      <c r="AF529" s="8">
        <v>0</v>
      </c>
      <c r="AG529" s="8">
        <v>300</v>
      </c>
      <c r="AH529" s="9">
        <v>46176</v>
      </c>
      <c r="AI529" s="47">
        <v>46176.541666666664</v>
      </c>
      <c r="AJ529" s="47">
        <v>46176.548611111109</v>
      </c>
      <c r="AK529" s="47">
        <v>46176.75</v>
      </c>
      <c r="AL529" s="47">
        <v>46176.728472222225</v>
      </c>
      <c r="AO529" s="24" t="s">
        <v>8326</v>
      </c>
      <c r="AP529" s="24" t="s">
        <v>53</v>
      </c>
      <c r="AQ529" s="24" t="s">
        <v>49</v>
      </c>
      <c r="AR529" s="24" t="s">
        <v>50</v>
      </c>
      <c r="AS529" s="24" t="s">
        <v>61</v>
      </c>
      <c r="AT529" s="24" t="s">
        <v>52</v>
      </c>
      <c r="AU529" s="49">
        <v>46235</v>
      </c>
      <c r="AV529" s="24" t="s">
        <v>8382</v>
      </c>
      <c r="AW529" s="24" t="s">
        <v>8383</v>
      </c>
      <c r="AX529" s="24" t="s">
        <v>8380</v>
      </c>
      <c r="AY529" s="24">
        <v>0</v>
      </c>
    </row>
    <row r="530" spans="2:51">
      <c r="B530" s="8" t="s">
        <v>8326</v>
      </c>
      <c r="C530" s="8" t="s">
        <v>82</v>
      </c>
      <c r="D530" s="9">
        <v>46174</v>
      </c>
      <c r="E530" s="8" t="s">
        <v>52</v>
      </c>
      <c r="F530" s="8" t="s">
        <v>64</v>
      </c>
      <c r="G530" s="8" t="s">
        <v>67</v>
      </c>
      <c r="H530" s="8" t="s">
        <v>53</v>
      </c>
      <c r="I530" s="8" t="s">
        <v>8384</v>
      </c>
      <c r="J530" s="61">
        <v>0</v>
      </c>
      <c r="K530" s="8">
        <v>1</v>
      </c>
      <c r="L530" s="8">
        <v>4</v>
      </c>
      <c r="M530" s="8" t="s">
        <v>84</v>
      </c>
      <c r="N530" s="8" t="s">
        <v>8379</v>
      </c>
      <c r="O530" s="8" t="s">
        <v>8380</v>
      </c>
      <c r="P530" s="48">
        <v>8</v>
      </c>
      <c r="Q530" s="8" t="s">
        <v>56</v>
      </c>
      <c r="R530" s="8">
        <v>4</v>
      </c>
      <c r="S530" s="8">
        <v>0</v>
      </c>
      <c r="T530" s="8" t="b">
        <v>0</v>
      </c>
      <c r="U530" s="8">
        <v>540</v>
      </c>
      <c r="V530" s="8">
        <v>497</v>
      </c>
      <c r="W530" s="8">
        <v>386</v>
      </c>
      <c r="X530" s="8">
        <v>0</v>
      </c>
      <c r="Y530" s="8">
        <v>0</v>
      </c>
      <c r="Z530" s="48">
        <v>-35</v>
      </c>
      <c r="AA530" s="8" t="s">
        <v>85</v>
      </c>
      <c r="AB530" s="8">
        <v>4</v>
      </c>
      <c r="AC530" s="8">
        <v>0</v>
      </c>
      <c r="AD530" s="8"/>
      <c r="AE530" s="8">
        <v>1</v>
      </c>
      <c r="AF530" s="8">
        <v>0</v>
      </c>
      <c r="AG530" s="8">
        <v>540</v>
      </c>
      <c r="AH530" s="9">
        <v>46178</v>
      </c>
      <c r="AI530" s="47">
        <v>46178.354166666664</v>
      </c>
      <c r="AJ530" s="47">
        <v>46178.359722222223</v>
      </c>
      <c r="AK530" s="47">
        <v>46178.729166666664</v>
      </c>
      <c r="AL530" s="47">
        <v>46178.704861111109</v>
      </c>
      <c r="AO530" s="24" t="s">
        <v>8326</v>
      </c>
      <c r="AP530" s="24" t="s">
        <v>53</v>
      </c>
      <c r="AQ530" s="24" t="s">
        <v>49</v>
      </c>
      <c r="AR530" s="24" t="s">
        <v>64</v>
      </c>
      <c r="AS530" s="24" t="s">
        <v>54</v>
      </c>
      <c r="AT530" s="24" t="s">
        <v>52</v>
      </c>
      <c r="AU530" s="49">
        <v>46235</v>
      </c>
      <c r="AV530" s="24" t="s">
        <v>8382</v>
      </c>
      <c r="AW530" s="24" t="s">
        <v>8383</v>
      </c>
      <c r="AX530" s="24" t="s">
        <v>8380</v>
      </c>
      <c r="AY530" s="24">
        <v>0</v>
      </c>
    </row>
    <row r="531" spans="2:51">
      <c r="B531" s="8" t="s">
        <v>8326</v>
      </c>
      <c r="C531" s="8" t="s">
        <v>82</v>
      </c>
      <c r="D531" s="9">
        <v>46174</v>
      </c>
      <c r="E531" s="8" t="s">
        <v>52</v>
      </c>
      <c r="F531" s="8" t="s">
        <v>64</v>
      </c>
      <c r="G531" s="8" t="s">
        <v>68</v>
      </c>
      <c r="H531" s="8" t="s">
        <v>53</v>
      </c>
      <c r="I531" s="8" t="s">
        <v>8378</v>
      </c>
      <c r="J531" s="61">
        <v>0</v>
      </c>
      <c r="K531" s="8">
        <v>1</v>
      </c>
      <c r="L531" s="8">
        <v>4</v>
      </c>
      <c r="M531" s="8" t="s">
        <v>84</v>
      </c>
      <c r="N531" s="8" t="s">
        <v>8379</v>
      </c>
      <c r="O531" s="8" t="s">
        <v>8380</v>
      </c>
      <c r="P531" s="48">
        <v>12</v>
      </c>
      <c r="Q531" s="8" t="s">
        <v>56</v>
      </c>
      <c r="R531" s="8">
        <v>4</v>
      </c>
      <c r="S531" s="8">
        <v>0</v>
      </c>
      <c r="T531" s="8" t="b">
        <v>0</v>
      </c>
      <c r="U531" s="8">
        <v>270</v>
      </c>
      <c r="V531" s="8">
        <v>232</v>
      </c>
      <c r="W531" s="8">
        <v>155</v>
      </c>
      <c r="X531" s="8">
        <v>0</v>
      </c>
      <c r="Y531" s="8">
        <v>0</v>
      </c>
      <c r="Z531" s="48">
        <v>-26</v>
      </c>
      <c r="AA531" s="8" t="s">
        <v>85</v>
      </c>
      <c r="AB531" s="8">
        <v>4</v>
      </c>
      <c r="AC531" s="8">
        <v>0</v>
      </c>
      <c r="AD531" s="8"/>
      <c r="AE531" s="8">
        <v>1</v>
      </c>
      <c r="AF531" s="8">
        <v>0</v>
      </c>
      <c r="AG531" s="8">
        <v>270</v>
      </c>
      <c r="AH531" s="9">
        <v>46179</v>
      </c>
      <c r="AI531" s="47">
        <v>46179.354166666664</v>
      </c>
      <c r="AJ531" s="47">
        <v>46179.362500000003</v>
      </c>
      <c r="AK531" s="47">
        <v>46179.541666666664</v>
      </c>
      <c r="AL531" s="47">
        <v>46179.523611111108</v>
      </c>
      <c r="AO531" s="24" t="s">
        <v>8326</v>
      </c>
      <c r="AP531" s="24" t="s">
        <v>53</v>
      </c>
      <c r="AQ531" s="24" t="s">
        <v>49</v>
      </c>
      <c r="AR531" s="24" t="s">
        <v>50</v>
      </c>
      <c r="AS531" s="24" t="s">
        <v>59</v>
      </c>
      <c r="AT531" s="24" t="s">
        <v>52</v>
      </c>
      <c r="AU531" s="49">
        <v>46235</v>
      </c>
      <c r="AV531" s="24" t="s">
        <v>8382</v>
      </c>
      <c r="AW531" s="24" t="s">
        <v>8383</v>
      </c>
      <c r="AX531" s="24" t="s">
        <v>8380</v>
      </c>
      <c r="AY531" s="24">
        <v>0</v>
      </c>
    </row>
    <row r="532" spans="2:51">
      <c r="B532" s="8" t="s">
        <v>8326</v>
      </c>
      <c r="C532" s="8" t="s">
        <v>82</v>
      </c>
      <c r="D532" s="9">
        <v>46174</v>
      </c>
      <c r="E532" s="8" t="s">
        <v>52</v>
      </c>
      <c r="F532" s="8" t="s">
        <v>64</v>
      </c>
      <c r="G532" s="8" t="s">
        <v>62</v>
      </c>
      <c r="H532" s="8" t="s">
        <v>53</v>
      </c>
      <c r="I532" s="8" t="s">
        <v>8384</v>
      </c>
      <c r="J532" s="61">
        <v>0</v>
      </c>
      <c r="K532" s="8">
        <v>1</v>
      </c>
      <c r="L532" s="8">
        <v>4</v>
      </c>
      <c r="M532" s="8" t="s">
        <v>84</v>
      </c>
      <c r="N532" s="8" t="s">
        <v>8379</v>
      </c>
      <c r="O532" s="8" t="s">
        <v>8380</v>
      </c>
      <c r="P532" s="48">
        <v>3</v>
      </c>
      <c r="Q532" s="8" t="s">
        <v>56</v>
      </c>
      <c r="R532" s="8">
        <v>4</v>
      </c>
      <c r="S532" s="8">
        <v>0</v>
      </c>
      <c r="T532" s="8" t="b">
        <v>0</v>
      </c>
      <c r="U532" s="8">
        <v>480</v>
      </c>
      <c r="V532" s="8">
        <v>431</v>
      </c>
      <c r="W532" s="8">
        <v>319</v>
      </c>
      <c r="X532" s="8">
        <v>0</v>
      </c>
      <c r="Y532" s="8">
        <v>0</v>
      </c>
      <c r="Z532" s="48">
        <v>-46</v>
      </c>
      <c r="AA532" s="8" t="s">
        <v>85</v>
      </c>
      <c r="AB532" s="8">
        <v>4</v>
      </c>
      <c r="AC532" s="8">
        <v>0</v>
      </c>
      <c r="AD532" s="8"/>
      <c r="AE532" s="8">
        <v>1</v>
      </c>
      <c r="AF532" s="8">
        <v>0</v>
      </c>
      <c r="AG532" s="8">
        <v>480</v>
      </c>
      <c r="AH532" s="9">
        <v>46180</v>
      </c>
      <c r="AI532" s="47">
        <v>46180.354166666664</v>
      </c>
      <c r="AJ532" s="47">
        <v>46180.356249999997</v>
      </c>
      <c r="AK532" s="47">
        <v>46180.6875</v>
      </c>
      <c r="AL532" s="47">
        <v>46180.655555555553</v>
      </c>
      <c r="AO532" s="24" t="s">
        <v>8326</v>
      </c>
      <c r="AP532" s="24" t="s">
        <v>53</v>
      </c>
      <c r="AQ532" s="24" t="s">
        <v>49</v>
      </c>
      <c r="AR532" s="24" t="s">
        <v>50</v>
      </c>
      <c r="AS532" s="24" t="s">
        <v>57</v>
      </c>
      <c r="AT532" s="24" t="s">
        <v>52</v>
      </c>
      <c r="AU532" s="49">
        <v>46235</v>
      </c>
      <c r="AV532" s="24" t="s">
        <v>8382</v>
      </c>
      <c r="AW532" s="24" t="s">
        <v>8383</v>
      </c>
      <c r="AX532" s="24" t="s">
        <v>8380</v>
      </c>
      <c r="AY532" s="24">
        <v>0</v>
      </c>
    </row>
    <row r="533" spans="2:51">
      <c r="B533" s="8" t="s">
        <v>8326</v>
      </c>
      <c r="C533" s="8" t="s">
        <v>82</v>
      </c>
      <c r="D533" s="9">
        <v>46174</v>
      </c>
      <c r="E533" s="8" t="s">
        <v>52</v>
      </c>
      <c r="F533" s="8" t="s">
        <v>64</v>
      </c>
      <c r="G533" s="8" t="s">
        <v>67</v>
      </c>
      <c r="H533" s="8" t="s">
        <v>53</v>
      </c>
      <c r="I533" s="8" t="s">
        <v>8384</v>
      </c>
      <c r="J533" s="61">
        <v>0</v>
      </c>
      <c r="K533" s="8">
        <v>1</v>
      </c>
      <c r="L533" s="8">
        <v>4</v>
      </c>
      <c r="M533" s="8" t="s">
        <v>84</v>
      </c>
      <c r="N533" s="8" t="s">
        <v>8379</v>
      </c>
      <c r="O533" s="8" t="s">
        <v>8380</v>
      </c>
      <c r="P533" s="48">
        <v>10</v>
      </c>
      <c r="Q533" s="8" t="s">
        <v>56</v>
      </c>
      <c r="R533" s="8">
        <v>4</v>
      </c>
      <c r="S533" s="8">
        <v>0</v>
      </c>
      <c r="T533" s="8" t="b">
        <v>0</v>
      </c>
      <c r="U533" s="8">
        <v>540</v>
      </c>
      <c r="V533" s="8">
        <v>492</v>
      </c>
      <c r="W533" s="8">
        <v>375</v>
      </c>
      <c r="X533" s="8">
        <v>0</v>
      </c>
      <c r="Y533" s="8">
        <v>0</v>
      </c>
      <c r="Z533" s="48">
        <v>-38</v>
      </c>
      <c r="AA533" s="8" t="s">
        <v>85</v>
      </c>
      <c r="AB533" s="8">
        <v>4</v>
      </c>
      <c r="AC533" s="8">
        <v>0</v>
      </c>
      <c r="AD533" s="8"/>
      <c r="AE533" s="8">
        <v>1</v>
      </c>
      <c r="AF533" s="8">
        <v>0</v>
      </c>
      <c r="AG533" s="8">
        <v>540</v>
      </c>
      <c r="AH533" s="9">
        <v>46183</v>
      </c>
      <c r="AI533" s="47">
        <v>46183.354166666664</v>
      </c>
      <c r="AJ533" s="47">
        <v>46183.361111111109</v>
      </c>
      <c r="AK533" s="47">
        <v>46183.729166666664</v>
      </c>
      <c r="AL533" s="47">
        <v>46183.702777777777</v>
      </c>
      <c r="AO533" s="24" t="s">
        <v>8326</v>
      </c>
      <c r="AP533" s="24" t="s">
        <v>53</v>
      </c>
      <c r="AQ533" s="24" t="s">
        <v>49</v>
      </c>
      <c r="AR533" s="24" t="s">
        <v>64</v>
      </c>
      <c r="AS533" s="24" t="s">
        <v>59</v>
      </c>
      <c r="AT533" s="24" t="s">
        <v>52</v>
      </c>
      <c r="AU533" s="49">
        <v>46235</v>
      </c>
      <c r="AV533" s="24" t="s">
        <v>8382</v>
      </c>
      <c r="AW533" s="24" t="s">
        <v>8383</v>
      </c>
      <c r="AX533" s="24" t="s">
        <v>8380</v>
      </c>
      <c r="AY533" s="24">
        <v>0</v>
      </c>
    </row>
    <row r="534" spans="2:51">
      <c r="B534" s="8" t="s">
        <v>8326</v>
      </c>
      <c r="C534" s="8" t="s">
        <v>82</v>
      </c>
      <c r="D534" s="9">
        <v>46174</v>
      </c>
      <c r="E534" s="8" t="s">
        <v>52</v>
      </c>
      <c r="F534" s="8" t="s">
        <v>64</v>
      </c>
      <c r="G534" s="8" t="s">
        <v>67</v>
      </c>
      <c r="H534" s="8" t="s">
        <v>53</v>
      </c>
      <c r="I534" s="8" t="s">
        <v>8384</v>
      </c>
      <c r="J534" s="61">
        <v>0</v>
      </c>
      <c r="K534" s="8">
        <v>1</v>
      </c>
      <c r="L534" s="8">
        <v>4</v>
      </c>
      <c r="M534" s="8" t="s">
        <v>84</v>
      </c>
      <c r="N534" s="8" t="s">
        <v>8379</v>
      </c>
      <c r="O534" s="8" t="s">
        <v>8380</v>
      </c>
      <c r="P534" s="48">
        <v>8</v>
      </c>
      <c r="Q534" s="8" t="s">
        <v>56</v>
      </c>
      <c r="R534" s="8">
        <v>4</v>
      </c>
      <c r="S534" s="8">
        <v>0</v>
      </c>
      <c r="T534" s="8" t="b">
        <v>0</v>
      </c>
      <c r="U534" s="8">
        <v>210</v>
      </c>
      <c r="V534" s="8">
        <v>176</v>
      </c>
      <c r="W534" s="8">
        <v>110</v>
      </c>
      <c r="X534" s="8">
        <v>0</v>
      </c>
      <c r="Y534" s="8">
        <v>0</v>
      </c>
      <c r="Z534" s="48">
        <v>-26</v>
      </c>
      <c r="AA534" s="8" t="s">
        <v>85</v>
      </c>
      <c r="AB534" s="8">
        <v>4</v>
      </c>
      <c r="AC534" s="8">
        <v>0</v>
      </c>
      <c r="AD534" s="8"/>
      <c r="AE534" s="8">
        <v>1</v>
      </c>
      <c r="AF534" s="8">
        <v>0</v>
      </c>
      <c r="AG534" s="8">
        <v>210</v>
      </c>
      <c r="AH534" s="9">
        <v>46186</v>
      </c>
      <c r="AI534" s="47">
        <v>46186.541666666664</v>
      </c>
      <c r="AJ534" s="47">
        <v>46186.547222222223</v>
      </c>
      <c r="AK534" s="47">
        <v>46186.6875</v>
      </c>
      <c r="AL534" s="47">
        <v>46186.669444444444</v>
      </c>
      <c r="AO534" s="24" t="s">
        <v>8326</v>
      </c>
      <c r="AP534" s="24" t="s">
        <v>53</v>
      </c>
      <c r="AQ534" s="24" t="s">
        <v>49</v>
      </c>
      <c r="AR534" s="24" t="s">
        <v>64</v>
      </c>
      <c r="AS534" s="24" t="s">
        <v>67</v>
      </c>
      <c r="AT534" s="24" t="s">
        <v>52</v>
      </c>
      <c r="AU534" s="49">
        <v>46235</v>
      </c>
      <c r="AV534" s="24" t="s">
        <v>8382</v>
      </c>
      <c r="AW534" s="24" t="s">
        <v>8383</v>
      </c>
      <c r="AX534" s="24" t="s">
        <v>8380</v>
      </c>
      <c r="AY534" s="24">
        <v>0</v>
      </c>
    </row>
    <row r="535" spans="2:51">
      <c r="B535" s="8" t="s">
        <v>8326</v>
      </c>
      <c r="C535" s="8" t="s">
        <v>82</v>
      </c>
      <c r="D535" s="9">
        <v>46174</v>
      </c>
      <c r="E535" s="8" t="s">
        <v>52</v>
      </c>
      <c r="F535" s="8" t="s">
        <v>64</v>
      </c>
      <c r="G535" s="8" t="s">
        <v>62</v>
      </c>
      <c r="H535" s="8" t="s">
        <v>53</v>
      </c>
      <c r="I535" s="8" t="s">
        <v>8384</v>
      </c>
      <c r="J535" s="61">
        <v>0</v>
      </c>
      <c r="K535" s="8">
        <v>1</v>
      </c>
      <c r="L535" s="8">
        <v>4</v>
      </c>
      <c r="M535" s="8" t="s">
        <v>84</v>
      </c>
      <c r="N535" s="8" t="s">
        <v>8379</v>
      </c>
      <c r="O535" s="8" t="s">
        <v>8380</v>
      </c>
      <c r="P535" s="48">
        <v>3</v>
      </c>
      <c r="Q535" s="8" t="s">
        <v>56</v>
      </c>
      <c r="R535" s="8">
        <v>4</v>
      </c>
      <c r="S535" s="8">
        <v>0</v>
      </c>
      <c r="T535" s="8" t="b">
        <v>0</v>
      </c>
      <c r="U535" s="8">
        <v>210</v>
      </c>
      <c r="V535" s="8">
        <v>184</v>
      </c>
      <c r="W535" s="8">
        <v>109</v>
      </c>
      <c r="X535" s="8">
        <v>0</v>
      </c>
      <c r="Y535" s="8">
        <v>0</v>
      </c>
      <c r="Z535" s="48">
        <v>-23</v>
      </c>
      <c r="AA535" s="8" t="s">
        <v>85</v>
      </c>
      <c r="AB535" s="8">
        <v>4</v>
      </c>
      <c r="AC535" s="8">
        <v>0</v>
      </c>
      <c r="AD535" s="8"/>
      <c r="AE535" s="8">
        <v>1</v>
      </c>
      <c r="AF535" s="8">
        <v>0</v>
      </c>
      <c r="AG535" s="8">
        <v>210</v>
      </c>
      <c r="AH535" s="9">
        <v>46190</v>
      </c>
      <c r="AI535" s="47">
        <v>46190.5625</v>
      </c>
      <c r="AJ535" s="47">
        <v>46190.564583333333</v>
      </c>
      <c r="AK535" s="47">
        <v>46190.708333333336</v>
      </c>
      <c r="AL535" s="47">
        <v>46190.692361111112</v>
      </c>
      <c r="AO535" s="24" t="s">
        <v>8326</v>
      </c>
      <c r="AP535" s="24" t="s">
        <v>53</v>
      </c>
      <c r="AQ535" s="24" t="s">
        <v>49</v>
      </c>
      <c r="AR535" s="24" t="s">
        <v>50</v>
      </c>
      <c r="AS535" s="24" t="s">
        <v>54</v>
      </c>
      <c r="AT535" s="24" t="s">
        <v>52</v>
      </c>
      <c r="AU535" s="49">
        <v>46235</v>
      </c>
      <c r="AV535" s="24" t="s">
        <v>8382</v>
      </c>
      <c r="AW535" s="24" t="s">
        <v>8383</v>
      </c>
      <c r="AX535" s="24" t="s">
        <v>8380</v>
      </c>
      <c r="AY535" s="24">
        <v>0</v>
      </c>
    </row>
    <row r="536" spans="2:51">
      <c r="B536" s="8" t="s">
        <v>8326</v>
      </c>
      <c r="C536" s="8" t="s">
        <v>82</v>
      </c>
      <c r="D536" s="9">
        <v>46174</v>
      </c>
      <c r="E536" s="8" t="s">
        <v>52</v>
      </c>
      <c r="F536" s="8" t="s">
        <v>64</v>
      </c>
      <c r="G536" s="8" t="s">
        <v>67</v>
      </c>
      <c r="H536" s="8" t="s">
        <v>53</v>
      </c>
      <c r="I536" s="8" t="s">
        <v>8384</v>
      </c>
      <c r="J536" s="61">
        <v>0</v>
      </c>
      <c r="K536" s="8">
        <v>1</v>
      </c>
      <c r="L536" s="8">
        <v>4</v>
      </c>
      <c r="M536" s="8" t="s">
        <v>84</v>
      </c>
      <c r="N536" s="8" t="s">
        <v>8379</v>
      </c>
      <c r="O536" s="8" t="s">
        <v>8380</v>
      </c>
      <c r="P536" s="48">
        <v>2</v>
      </c>
      <c r="Q536" s="8" t="s">
        <v>56</v>
      </c>
      <c r="R536" s="8">
        <v>4</v>
      </c>
      <c r="S536" s="8">
        <v>0</v>
      </c>
      <c r="T536" s="8" t="b">
        <v>0</v>
      </c>
      <c r="U536" s="8">
        <v>210</v>
      </c>
      <c r="V536" s="8">
        <v>195</v>
      </c>
      <c r="W536" s="8">
        <v>109</v>
      </c>
      <c r="X536" s="8">
        <v>0</v>
      </c>
      <c r="Y536" s="8">
        <v>0</v>
      </c>
      <c r="Z536" s="48">
        <v>-13</v>
      </c>
      <c r="AA536" s="8" t="s">
        <v>85</v>
      </c>
      <c r="AB536" s="8">
        <v>4</v>
      </c>
      <c r="AC536" s="8">
        <v>0</v>
      </c>
      <c r="AD536" s="8"/>
      <c r="AE536" s="8">
        <v>1</v>
      </c>
      <c r="AF536" s="8">
        <v>0</v>
      </c>
      <c r="AG536" s="8">
        <v>210</v>
      </c>
      <c r="AH536" s="9">
        <v>46192</v>
      </c>
      <c r="AI536" s="47">
        <v>46192.333333333336</v>
      </c>
      <c r="AJ536" s="47">
        <v>46192.334722222222</v>
      </c>
      <c r="AK536" s="47">
        <v>46192.479166666664</v>
      </c>
      <c r="AL536" s="47">
        <v>46192.470138888886</v>
      </c>
      <c r="AO536" s="24" t="s">
        <v>8326</v>
      </c>
      <c r="AP536" s="24" t="s">
        <v>53</v>
      </c>
      <c r="AQ536" s="24" t="s">
        <v>49</v>
      </c>
      <c r="AR536" s="24" t="s">
        <v>64</v>
      </c>
      <c r="AS536" s="24" t="s">
        <v>69</v>
      </c>
      <c r="AT536" s="24" t="s">
        <v>52</v>
      </c>
      <c r="AU536" s="49">
        <v>46235</v>
      </c>
      <c r="AV536" s="24" t="s">
        <v>8382</v>
      </c>
      <c r="AW536" s="24" t="s">
        <v>8383</v>
      </c>
      <c r="AX536" s="24" t="s">
        <v>8380</v>
      </c>
      <c r="AY536" s="24">
        <v>0</v>
      </c>
    </row>
    <row r="537" spans="2:51">
      <c r="B537" s="8" t="s">
        <v>8326</v>
      </c>
      <c r="C537" s="8" t="s">
        <v>82</v>
      </c>
      <c r="D537" s="9">
        <v>46174</v>
      </c>
      <c r="E537" s="8" t="s">
        <v>52</v>
      </c>
      <c r="F537" s="8" t="s">
        <v>64</v>
      </c>
      <c r="G537" s="8" t="s">
        <v>67</v>
      </c>
      <c r="H537" s="8" t="s">
        <v>53</v>
      </c>
      <c r="I537" s="8" t="s">
        <v>8384</v>
      </c>
      <c r="J537" s="61">
        <v>0</v>
      </c>
      <c r="K537" s="8">
        <v>1</v>
      </c>
      <c r="L537" s="8">
        <v>4</v>
      </c>
      <c r="M537" s="8" t="s">
        <v>84</v>
      </c>
      <c r="N537" s="8" t="s">
        <v>8379</v>
      </c>
      <c r="O537" s="8" t="s">
        <v>8380</v>
      </c>
      <c r="P537" s="48">
        <v>7</v>
      </c>
      <c r="Q537" s="8" t="s">
        <v>56</v>
      </c>
      <c r="R537" s="8">
        <v>4</v>
      </c>
      <c r="S537" s="8">
        <v>0</v>
      </c>
      <c r="T537" s="8" t="b">
        <v>0</v>
      </c>
      <c r="U537" s="8">
        <v>180</v>
      </c>
      <c r="V537" s="8">
        <v>155</v>
      </c>
      <c r="W537" s="8">
        <v>91</v>
      </c>
      <c r="X537" s="8">
        <v>0</v>
      </c>
      <c r="Y537" s="8">
        <v>0</v>
      </c>
      <c r="Z537" s="48">
        <v>-18</v>
      </c>
      <c r="AA537" s="8" t="s">
        <v>85</v>
      </c>
      <c r="AB537" s="8">
        <v>4</v>
      </c>
      <c r="AC537" s="8">
        <v>0</v>
      </c>
      <c r="AD537" s="8"/>
      <c r="AE537" s="8">
        <v>1</v>
      </c>
      <c r="AF537" s="8">
        <v>0</v>
      </c>
      <c r="AG537" s="8">
        <v>180</v>
      </c>
      <c r="AH537" s="9">
        <v>46193</v>
      </c>
      <c r="AI537" s="47">
        <v>46193.354166666664</v>
      </c>
      <c r="AJ537" s="47">
        <v>46193.359027777777</v>
      </c>
      <c r="AK537" s="47">
        <v>46193.479166666664</v>
      </c>
      <c r="AL537" s="47">
        <v>46193.466666666667</v>
      </c>
      <c r="AO537" s="24" t="s">
        <v>8326</v>
      </c>
      <c r="AP537" s="24" t="s">
        <v>53</v>
      </c>
      <c r="AQ537" s="24" t="s">
        <v>49</v>
      </c>
      <c r="AR537" s="24" t="s">
        <v>50</v>
      </c>
      <c r="AS537" s="24" t="s">
        <v>62</v>
      </c>
      <c r="AT537" s="24" t="s">
        <v>52</v>
      </c>
      <c r="AU537" s="49">
        <v>46235</v>
      </c>
      <c r="AV537" s="24" t="s">
        <v>8382</v>
      </c>
      <c r="AW537" s="24" t="s">
        <v>8383</v>
      </c>
      <c r="AX537" s="24" t="s">
        <v>8380</v>
      </c>
      <c r="AY537" s="24">
        <v>0</v>
      </c>
    </row>
    <row r="538" spans="2:51">
      <c r="B538" s="8" t="s">
        <v>8326</v>
      </c>
      <c r="C538" s="8" t="s">
        <v>82</v>
      </c>
      <c r="D538" s="9">
        <v>46174</v>
      </c>
      <c r="E538" s="8" t="s">
        <v>52</v>
      </c>
      <c r="F538" s="8" t="s">
        <v>64</v>
      </c>
      <c r="G538" s="8" t="s">
        <v>67</v>
      </c>
      <c r="H538" s="8" t="s">
        <v>53</v>
      </c>
      <c r="I538" s="8" t="s">
        <v>8378</v>
      </c>
      <c r="J538" s="61">
        <v>0</v>
      </c>
      <c r="K538" s="8">
        <v>1</v>
      </c>
      <c r="L538" s="8">
        <v>4</v>
      </c>
      <c r="M538" s="8" t="s">
        <v>84</v>
      </c>
      <c r="N538" s="8" t="s">
        <v>8379</v>
      </c>
      <c r="O538" s="8" t="s">
        <v>8380</v>
      </c>
      <c r="P538" s="48">
        <v>12</v>
      </c>
      <c r="Q538" s="8" t="s">
        <v>56</v>
      </c>
      <c r="R538" s="8">
        <v>4</v>
      </c>
      <c r="S538" s="8">
        <v>0</v>
      </c>
      <c r="T538" s="8" t="b">
        <v>0</v>
      </c>
      <c r="U538" s="8">
        <v>300</v>
      </c>
      <c r="V538" s="8">
        <v>268</v>
      </c>
      <c r="W538" s="8">
        <v>173</v>
      </c>
      <c r="X538" s="8">
        <v>0</v>
      </c>
      <c r="Y538" s="8">
        <v>0</v>
      </c>
      <c r="Z538" s="48">
        <v>-20</v>
      </c>
      <c r="AA538" s="8" t="s">
        <v>85</v>
      </c>
      <c r="AB538" s="8">
        <v>4</v>
      </c>
      <c r="AC538" s="8">
        <v>0</v>
      </c>
      <c r="AD538" s="8"/>
      <c r="AE538" s="8">
        <v>1</v>
      </c>
      <c r="AF538" s="8">
        <v>0</v>
      </c>
      <c r="AG538" s="8">
        <v>300</v>
      </c>
      <c r="AH538" s="9">
        <v>46195</v>
      </c>
      <c r="AI538" s="47">
        <v>46195.354166666664</v>
      </c>
      <c r="AJ538" s="47">
        <v>46195.362500000003</v>
      </c>
      <c r="AK538" s="47">
        <v>46195.5625</v>
      </c>
      <c r="AL538" s="47">
        <v>46195.548611111109</v>
      </c>
      <c r="AO538" s="24" t="s">
        <v>8326</v>
      </c>
      <c r="AP538" s="24" t="s">
        <v>53</v>
      </c>
      <c r="AQ538" s="24" t="s">
        <v>49</v>
      </c>
      <c r="AR538" s="24" t="s">
        <v>77</v>
      </c>
      <c r="AS538" s="24" t="s">
        <v>79</v>
      </c>
      <c r="AT538" s="24" t="s">
        <v>52</v>
      </c>
      <c r="AU538" s="49">
        <v>46235</v>
      </c>
      <c r="AV538" s="24" t="s">
        <v>8382</v>
      </c>
      <c r="AW538" s="24" t="s">
        <v>8383</v>
      </c>
      <c r="AX538" s="24" t="s">
        <v>8380</v>
      </c>
      <c r="AY538" s="24">
        <v>0</v>
      </c>
    </row>
    <row r="539" spans="2:51">
      <c r="B539" s="8" t="s">
        <v>8326</v>
      </c>
      <c r="C539" s="8" t="s">
        <v>82</v>
      </c>
      <c r="D539" s="9">
        <v>46174</v>
      </c>
      <c r="E539" s="8" t="s">
        <v>52</v>
      </c>
      <c r="F539" s="8" t="s">
        <v>64</v>
      </c>
      <c r="G539" s="8" t="s">
        <v>67</v>
      </c>
      <c r="H539" s="8" t="s">
        <v>53</v>
      </c>
      <c r="I539" s="8" t="s">
        <v>8384</v>
      </c>
      <c r="J539" s="61">
        <v>0</v>
      </c>
      <c r="K539" s="8">
        <v>1</v>
      </c>
      <c r="L539" s="8">
        <v>4</v>
      </c>
      <c r="M539" s="8" t="s">
        <v>84</v>
      </c>
      <c r="N539" s="8" t="s">
        <v>8379</v>
      </c>
      <c r="O539" s="8" t="s">
        <v>8380</v>
      </c>
      <c r="P539" s="48">
        <v>6</v>
      </c>
      <c r="Q539" s="8" t="s">
        <v>56</v>
      </c>
      <c r="R539" s="8">
        <v>4</v>
      </c>
      <c r="S539" s="8">
        <v>0</v>
      </c>
      <c r="T539" s="8" t="b">
        <v>0</v>
      </c>
      <c r="U539" s="8">
        <v>480</v>
      </c>
      <c r="V539" s="8">
        <v>433</v>
      </c>
      <c r="W539" s="8">
        <v>315</v>
      </c>
      <c r="X539" s="8">
        <v>0</v>
      </c>
      <c r="Y539" s="8">
        <v>0</v>
      </c>
      <c r="Z539" s="48">
        <v>-41</v>
      </c>
      <c r="AA539" s="8" t="s">
        <v>85</v>
      </c>
      <c r="AB539" s="8">
        <v>4</v>
      </c>
      <c r="AC539" s="8">
        <v>0</v>
      </c>
      <c r="AD539" s="8"/>
      <c r="AE539" s="8">
        <v>1</v>
      </c>
      <c r="AF539" s="8">
        <v>0</v>
      </c>
      <c r="AG539" s="8">
        <v>480</v>
      </c>
      <c r="AH539" s="9">
        <v>46198</v>
      </c>
      <c r="AI539" s="47">
        <v>46198.354166666664</v>
      </c>
      <c r="AJ539" s="47">
        <v>46198.35833333333</v>
      </c>
      <c r="AK539" s="47">
        <v>46198.6875</v>
      </c>
      <c r="AL539" s="47">
        <v>46198.65902777778</v>
      </c>
      <c r="AO539" s="24" t="s">
        <v>8326</v>
      </c>
      <c r="AP539" s="24" t="s">
        <v>53</v>
      </c>
      <c r="AQ539" s="24" t="s">
        <v>49</v>
      </c>
      <c r="AR539" s="24" t="s">
        <v>64</v>
      </c>
      <c r="AS539" s="24" t="s">
        <v>68</v>
      </c>
      <c r="AT539" s="24" t="s">
        <v>52</v>
      </c>
      <c r="AU539" s="49">
        <v>46235</v>
      </c>
      <c r="AV539" s="24" t="s">
        <v>8382</v>
      </c>
      <c r="AW539" s="24" t="s">
        <v>8383</v>
      </c>
      <c r="AX539" s="24" t="s">
        <v>8380</v>
      </c>
      <c r="AY539" s="24">
        <v>0</v>
      </c>
    </row>
    <row r="540" spans="2:51">
      <c r="B540" s="8" t="s">
        <v>8326</v>
      </c>
      <c r="C540" s="8" t="s">
        <v>82</v>
      </c>
      <c r="D540" s="9">
        <v>46174</v>
      </c>
      <c r="E540" s="8" t="s">
        <v>52</v>
      </c>
      <c r="F540" s="8" t="s">
        <v>64</v>
      </c>
      <c r="G540" s="8" t="s">
        <v>67</v>
      </c>
      <c r="H540" s="8" t="s">
        <v>53</v>
      </c>
      <c r="I540" s="8" t="s">
        <v>8384</v>
      </c>
      <c r="J540" s="61">
        <v>0</v>
      </c>
      <c r="K540" s="8">
        <v>1</v>
      </c>
      <c r="L540" s="8">
        <v>4</v>
      </c>
      <c r="M540" s="8" t="s">
        <v>84</v>
      </c>
      <c r="N540" s="8" t="s">
        <v>8379</v>
      </c>
      <c r="O540" s="8" t="s">
        <v>8380</v>
      </c>
      <c r="P540" s="48">
        <v>6</v>
      </c>
      <c r="Q540" s="8" t="s">
        <v>56</v>
      </c>
      <c r="R540" s="8">
        <v>4</v>
      </c>
      <c r="S540" s="8">
        <v>0</v>
      </c>
      <c r="T540" s="8" t="b">
        <v>0</v>
      </c>
      <c r="U540" s="8">
        <v>210</v>
      </c>
      <c r="V540" s="8">
        <v>187</v>
      </c>
      <c r="W540" s="8">
        <v>101</v>
      </c>
      <c r="X540" s="8">
        <v>0</v>
      </c>
      <c r="Y540" s="8">
        <v>0</v>
      </c>
      <c r="Z540" s="48">
        <v>-17</v>
      </c>
      <c r="AA540" s="8" t="s">
        <v>85</v>
      </c>
      <c r="AB540" s="8">
        <v>4</v>
      </c>
      <c r="AC540" s="8">
        <v>0</v>
      </c>
      <c r="AD540" s="8"/>
      <c r="AE540" s="8">
        <v>1</v>
      </c>
      <c r="AF540" s="8">
        <v>0</v>
      </c>
      <c r="AG540" s="8">
        <v>210</v>
      </c>
      <c r="AH540" s="9">
        <v>46199</v>
      </c>
      <c r="AI540" s="47">
        <v>46199.541666666664</v>
      </c>
      <c r="AJ540" s="47">
        <v>46199.54583333333</v>
      </c>
      <c r="AK540" s="47">
        <v>46199.6875</v>
      </c>
      <c r="AL540" s="47">
        <v>46199.675694444442</v>
      </c>
      <c r="AO540" s="24" t="s">
        <v>8326</v>
      </c>
      <c r="AP540" s="24" t="s">
        <v>53</v>
      </c>
      <c r="AQ540" s="24" t="s">
        <v>49</v>
      </c>
      <c r="AR540" s="24" t="s">
        <v>64</v>
      </c>
      <c r="AS540" s="24" t="s">
        <v>57</v>
      </c>
      <c r="AT540" s="24" t="s">
        <v>52</v>
      </c>
      <c r="AU540" s="49">
        <v>46235</v>
      </c>
      <c r="AV540" s="24" t="s">
        <v>8382</v>
      </c>
      <c r="AW540" s="24" t="s">
        <v>8383</v>
      </c>
      <c r="AX540" s="24" t="s">
        <v>8380</v>
      </c>
      <c r="AY540" s="24">
        <v>0</v>
      </c>
    </row>
    <row r="541" spans="2:51">
      <c r="B541" s="8" t="s">
        <v>8326</v>
      </c>
      <c r="C541" s="8" t="s">
        <v>82</v>
      </c>
      <c r="D541" s="9">
        <v>46174</v>
      </c>
      <c r="E541" s="8" t="s">
        <v>52</v>
      </c>
      <c r="F541" s="8" t="s">
        <v>64</v>
      </c>
      <c r="G541" s="8" t="s">
        <v>62</v>
      </c>
      <c r="H541" s="8" t="s">
        <v>53</v>
      </c>
      <c r="I541" s="8" t="s">
        <v>8384</v>
      </c>
      <c r="J541" s="61">
        <v>0</v>
      </c>
      <c r="K541" s="8">
        <v>1</v>
      </c>
      <c r="L541" s="8">
        <v>4</v>
      </c>
      <c r="M541" s="8" t="s">
        <v>84</v>
      </c>
      <c r="N541" s="8" t="s">
        <v>8379</v>
      </c>
      <c r="O541" s="8" t="s">
        <v>8380</v>
      </c>
      <c r="P541" s="48">
        <v>10</v>
      </c>
      <c r="Q541" s="8" t="s">
        <v>56</v>
      </c>
      <c r="R541" s="8">
        <v>4</v>
      </c>
      <c r="S541" s="8">
        <v>0</v>
      </c>
      <c r="T541" s="8" t="b">
        <v>0</v>
      </c>
      <c r="U541" s="8">
        <v>480</v>
      </c>
      <c r="V541" s="8">
        <v>445</v>
      </c>
      <c r="W541" s="8">
        <v>315</v>
      </c>
      <c r="X541" s="8">
        <v>0</v>
      </c>
      <c r="Y541" s="8">
        <v>0</v>
      </c>
      <c r="Z541" s="48">
        <v>-25</v>
      </c>
      <c r="AA541" s="8" t="s">
        <v>85</v>
      </c>
      <c r="AB541" s="8">
        <v>4</v>
      </c>
      <c r="AC541" s="8">
        <v>0</v>
      </c>
      <c r="AD541" s="8"/>
      <c r="AE541" s="8">
        <v>1</v>
      </c>
      <c r="AF541" s="8">
        <v>0</v>
      </c>
      <c r="AG541" s="8">
        <v>480</v>
      </c>
      <c r="AH541" s="9">
        <v>46200</v>
      </c>
      <c r="AI541" s="47">
        <v>46200.333333333336</v>
      </c>
      <c r="AJ541" s="47">
        <v>46200.340277777781</v>
      </c>
      <c r="AK541" s="47">
        <v>46200.666666666664</v>
      </c>
      <c r="AL541" s="47">
        <v>46200.649305555555</v>
      </c>
      <c r="AO541" s="24" t="s">
        <v>8326</v>
      </c>
      <c r="AP541" s="24" t="s">
        <v>53</v>
      </c>
      <c r="AQ541" s="24" t="s">
        <v>49</v>
      </c>
      <c r="AR541" s="24" t="s">
        <v>64</v>
      </c>
      <c r="AS541" s="24" t="s">
        <v>62</v>
      </c>
      <c r="AT541" s="24" t="s">
        <v>52</v>
      </c>
      <c r="AU541" s="49">
        <v>46235</v>
      </c>
      <c r="AV541" s="24" t="s">
        <v>8382</v>
      </c>
      <c r="AW541" s="24" t="s">
        <v>8383</v>
      </c>
      <c r="AX541" s="24" t="s">
        <v>8380</v>
      </c>
      <c r="AY541" s="24">
        <v>0</v>
      </c>
    </row>
    <row r="542" spans="2:51">
      <c r="B542" s="8" t="s">
        <v>8326</v>
      </c>
      <c r="C542" s="8" t="s">
        <v>82</v>
      </c>
      <c r="D542" s="9">
        <v>46174</v>
      </c>
      <c r="E542" s="8" t="s">
        <v>52</v>
      </c>
      <c r="F542" s="8" t="s">
        <v>64</v>
      </c>
      <c r="G542" s="8" t="s">
        <v>67</v>
      </c>
      <c r="H542" s="8" t="s">
        <v>53</v>
      </c>
      <c r="I542" s="8" t="s">
        <v>8384</v>
      </c>
      <c r="J542" s="61">
        <v>0</v>
      </c>
      <c r="K542" s="8">
        <v>1</v>
      </c>
      <c r="L542" s="8">
        <v>4</v>
      </c>
      <c r="M542" s="8" t="s">
        <v>84</v>
      </c>
      <c r="N542" s="8" t="s">
        <v>8379</v>
      </c>
      <c r="O542" s="8" t="s">
        <v>8380</v>
      </c>
      <c r="P542" s="48">
        <v>6</v>
      </c>
      <c r="Q542" s="8" t="s">
        <v>56</v>
      </c>
      <c r="R542" s="8">
        <v>4</v>
      </c>
      <c r="S542" s="8">
        <v>0</v>
      </c>
      <c r="T542" s="8" t="b">
        <v>0</v>
      </c>
      <c r="U542" s="8">
        <v>480</v>
      </c>
      <c r="V542" s="8">
        <v>422</v>
      </c>
      <c r="W542" s="8">
        <v>316</v>
      </c>
      <c r="X542" s="8">
        <v>0</v>
      </c>
      <c r="Y542" s="8">
        <v>0</v>
      </c>
      <c r="Z542" s="48">
        <v>-52</v>
      </c>
      <c r="AA542" s="8" t="s">
        <v>85</v>
      </c>
      <c r="AB542" s="8">
        <v>4</v>
      </c>
      <c r="AC542" s="8">
        <v>0</v>
      </c>
      <c r="AD542" s="8"/>
      <c r="AE542" s="8">
        <v>1</v>
      </c>
      <c r="AF542" s="8">
        <v>0</v>
      </c>
      <c r="AG542" s="8">
        <v>480</v>
      </c>
      <c r="AH542" s="9">
        <v>46201</v>
      </c>
      <c r="AI542" s="47">
        <v>46201.3125</v>
      </c>
      <c r="AJ542" s="47">
        <v>46201.316666666666</v>
      </c>
      <c r="AK542" s="47">
        <v>46201.645833333336</v>
      </c>
      <c r="AL542" s="47">
        <v>46201.609722222223</v>
      </c>
      <c r="AO542" s="24" t="s">
        <v>8326</v>
      </c>
      <c r="AP542" s="24" t="s">
        <v>53</v>
      </c>
      <c r="AQ542" s="24" t="s">
        <v>49</v>
      </c>
      <c r="AR542" s="24" t="s">
        <v>64</v>
      </c>
      <c r="AS542" s="24" t="s">
        <v>69</v>
      </c>
      <c r="AT542" s="24" t="s">
        <v>52</v>
      </c>
      <c r="AU542" s="49">
        <v>46235</v>
      </c>
      <c r="AV542" s="24" t="s">
        <v>8382</v>
      </c>
      <c r="AW542" s="24" t="s">
        <v>8384</v>
      </c>
      <c r="AX542" s="24" t="s">
        <v>8380</v>
      </c>
      <c r="AY542" s="24">
        <v>0</v>
      </c>
    </row>
    <row r="543" spans="2:51">
      <c r="B543" s="8" t="s">
        <v>8326</v>
      </c>
      <c r="C543" s="8" t="s">
        <v>82</v>
      </c>
      <c r="D543" s="9">
        <v>46174</v>
      </c>
      <c r="E543" s="8" t="s">
        <v>52</v>
      </c>
      <c r="F543" s="8" t="s">
        <v>64</v>
      </c>
      <c r="G543" s="8" t="s">
        <v>59</v>
      </c>
      <c r="H543" s="8" t="s">
        <v>53</v>
      </c>
      <c r="I543" s="8" t="s">
        <v>8384</v>
      </c>
      <c r="J543" s="61">
        <v>0</v>
      </c>
      <c r="K543" s="8">
        <v>1</v>
      </c>
      <c r="L543" s="8">
        <v>4</v>
      </c>
      <c r="M543" s="8" t="s">
        <v>84</v>
      </c>
      <c r="N543" s="8" t="s">
        <v>8379</v>
      </c>
      <c r="O543" s="8" t="s">
        <v>8380</v>
      </c>
      <c r="P543" s="48">
        <v>5</v>
      </c>
      <c r="Q543" s="8" t="s">
        <v>56</v>
      </c>
      <c r="R543" s="8">
        <v>4</v>
      </c>
      <c r="S543" s="8">
        <v>0</v>
      </c>
      <c r="T543" s="8" t="b">
        <v>0</v>
      </c>
      <c r="U543" s="8">
        <v>240</v>
      </c>
      <c r="V543" s="8">
        <v>217</v>
      </c>
      <c r="W543" s="8">
        <v>130</v>
      </c>
      <c r="X543" s="8">
        <v>0</v>
      </c>
      <c r="Y543" s="8">
        <v>0</v>
      </c>
      <c r="Z543" s="48">
        <v>-18</v>
      </c>
      <c r="AA543" s="8" t="s">
        <v>86</v>
      </c>
      <c r="AB543" s="8">
        <v>4</v>
      </c>
      <c r="AC543" s="8">
        <v>0</v>
      </c>
      <c r="AD543" s="8"/>
      <c r="AE543" s="8">
        <v>1</v>
      </c>
      <c r="AF543" s="8">
        <v>0</v>
      </c>
      <c r="AG543" s="8">
        <v>240</v>
      </c>
      <c r="AH543" s="9">
        <v>46174</v>
      </c>
      <c r="AI543" s="47">
        <v>46174.5625</v>
      </c>
      <c r="AJ543" s="47">
        <v>46174.565972222219</v>
      </c>
      <c r="AK543" s="47">
        <v>46174.729166666664</v>
      </c>
      <c r="AL543" s="47">
        <v>46174.716666666667</v>
      </c>
      <c r="AO543" s="24" t="s">
        <v>8326</v>
      </c>
      <c r="AP543" s="24" t="s">
        <v>53</v>
      </c>
      <c r="AQ543" s="24" t="s">
        <v>49</v>
      </c>
      <c r="AR543" s="24" t="s">
        <v>77</v>
      </c>
      <c r="AS543" s="24" t="s">
        <v>79</v>
      </c>
      <c r="AT543" s="24" t="s">
        <v>52</v>
      </c>
      <c r="AU543" s="49">
        <v>46235</v>
      </c>
      <c r="AV543" s="24" t="s">
        <v>8382</v>
      </c>
      <c r="AW543" s="24" t="s">
        <v>8384</v>
      </c>
      <c r="AX543" s="24" t="s">
        <v>8380</v>
      </c>
      <c r="AY543" s="24">
        <v>0</v>
      </c>
    </row>
    <row r="544" spans="2:51">
      <c r="B544" s="8" t="s">
        <v>8326</v>
      </c>
      <c r="C544" s="8" t="s">
        <v>82</v>
      </c>
      <c r="D544" s="9">
        <v>46174</v>
      </c>
      <c r="E544" s="8" t="s">
        <v>52</v>
      </c>
      <c r="F544" s="8" t="s">
        <v>64</v>
      </c>
      <c r="G544" s="8" t="s">
        <v>62</v>
      </c>
      <c r="H544" s="8" t="s">
        <v>53</v>
      </c>
      <c r="I544" s="8" t="s">
        <v>8384</v>
      </c>
      <c r="J544" s="61">
        <v>0</v>
      </c>
      <c r="K544" s="8">
        <v>1</v>
      </c>
      <c r="L544" s="8">
        <v>4</v>
      </c>
      <c r="M544" s="8" t="s">
        <v>84</v>
      </c>
      <c r="N544" s="8" t="s">
        <v>8379</v>
      </c>
      <c r="O544" s="8" t="s">
        <v>8380</v>
      </c>
      <c r="P544" s="48">
        <v>2</v>
      </c>
      <c r="Q544" s="8" t="s">
        <v>56</v>
      </c>
      <c r="R544" s="8">
        <v>4</v>
      </c>
      <c r="S544" s="8">
        <v>0</v>
      </c>
      <c r="T544" s="8" t="b">
        <v>0</v>
      </c>
      <c r="U544" s="8">
        <v>540</v>
      </c>
      <c r="V544" s="8">
        <v>485</v>
      </c>
      <c r="W544" s="8">
        <v>386</v>
      </c>
      <c r="X544" s="8">
        <v>0</v>
      </c>
      <c r="Y544" s="8">
        <v>0</v>
      </c>
      <c r="Z544" s="48">
        <v>-53</v>
      </c>
      <c r="AA544" s="8" t="s">
        <v>86</v>
      </c>
      <c r="AB544" s="8">
        <v>4</v>
      </c>
      <c r="AC544" s="8">
        <v>0</v>
      </c>
      <c r="AD544" s="8"/>
      <c r="AE544" s="8">
        <v>1</v>
      </c>
      <c r="AF544" s="8">
        <v>0</v>
      </c>
      <c r="AG544" s="8">
        <v>540</v>
      </c>
      <c r="AH544" s="9">
        <v>46175</v>
      </c>
      <c r="AI544" s="47">
        <v>46175.354166666664</v>
      </c>
      <c r="AJ544" s="47">
        <v>46175.355555555558</v>
      </c>
      <c r="AK544" s="47">
        <v>46175.729166666664</v>
      </c>
      <c r="AL544" s="47">
        <v>46175.692361111112</v>
      </c>
      <c r="AO544" s="24" t="s">
        <v>8326</v>
      </c>
      <c r="AP544" s="24" t="s">
        <v>53</v>
      </c>
      <c r="AQ544" s="24" t="s">
        <v>49</v>
      </c>
      <c r="AR544" s="24" t="s">
        <v>64</v>
      </c>
      <c r="AS544" s="24" t="s">
        <v>67</v>
      </c>
      <c r="AT544" s="24" t="s">
        <v>52</v>
      </c>
      <c r="AU544" s="49">
        <v>46235</v>
      </c>
      <c r="AV544" s="24" t="s">
        <v>8382</v>
      </c>
      <c r="AW544" s="24" t="s">
        <v>8384</v>
      </c>
      <c r="AX544" s="24" t="s">
        <v>8380</v>
      </c>
      <c r="AY544" s="24">
        <v>0</v>
      </c>
    </row>
    <row r="545" spans="2:51">
      <c r="B545" s="8" t="s">
        <v>8326</v>
      </c>
      <c r="C545" s="8" t="s">
        <v>82</v>
      </c>
      <c r="D545" s="9">
        <v>46174</v>
      </c>
      <c r="E545" s="8" t="s">
        <v>52</v>
      </c>
      <c r="F545" s="8" t="s">
        <v>64</v>
      </c>
      <c r="G545" s="8" t="s">
        <v>62</v>
      </c>
      <c r="H545" s="8" t="s">
        <v>53</v>
      </c>
      <c r="I545" s="8" t="s">
        <v>8384</v>
      </c>
      <c r="J545" s="61">
        <v>0</v>
      </c>
      <c r="K545" s="8">
        <v>1</v>
      </c>
      <c r="L545" s="8">
        <v>4</v>
      </c>
      <c r="M545" s="8" t="s">
        <v>84</v>
      </c>
      <c r="N545" s="8" t="s">
        <v>8379</v>
      </c>
      <c r="O545" s="8" t="s">
        <v>8380</v>
      </c>
      <c r="P545" s="48">
        <v>5</v>
      </c>
      <c r="Q545" s="8" t="s">
        <v>56</v>
      </c>
      <c r="R545" s="8">
        <v>4</v>
      </c>
      <c r="S545" s="8">
        <v>0</v>
      </c>
      <c r="T545" s="8" t="b">
        <v>0</v>
      </c>
      <c r="U545" s="8">
        <v>240</v>
      </c>
      <c r="V545" s="8">
        <v>217</v>
      </c>
      <c r="W545" s="8">
        <v>140</v>
      </c>
      <c r="X545" s="8">
        <v>0</v>
      </c>
      <c r="Y545" s="8">
        <v>0</v>
      </c>
      <c r="Z545" s="48">
        <v>-18</v>
      </c>
      <c r="AA545" s="8" t="s">
        <v>86</v>
      </c>
      <c r="AB545" s="8">
        <v>4</v>
      </c>
      <c r="AC545" s="8">
        <v>0</v>
      </c>
      <c r="AD545" s="8"/>
      <c r="AE545" s="8">
        <v>1</v>
      </c>
      <c r="AF545" s="8">
        <v>0</v>
      </c>
      <c r="AG545" s="8">
        <v>240</v>
      </c>
      <c r="AH545" s="9">
        <v>46177</v>
      </c>
      <c r="AI545" s="47">
        <v>46177.333333333336</v>
      </c>
      <c r="AJ545" s="47">
        <v>46177.336805555555</v>
      </c>
      <c r="AK545" s="47">
        <v>46177.5</v>
      </c>
      <c r="AL545" s="47">
        <v>46177.487500000003</v>
      </c>
      <c r="AO545" s="24" t="s">
        <v>8326</v>
      </c>
      <c r="AP545" s="24" t="s">
        <v>53</v>
      </c>
      <c r="AQ545" s="24" t="s">
        <v>49</v>
      </c>
      <c r="AR545" s="24" t="s">
        <v>50</v>
      </c>
      <c r="AS545" s="24" t="s">
        <v>54</v>
      </c>
      <c r="AT545" s="24" t="s">
        <v>52</v>
      </c>
      <c r="AU545" s="49">
        <v>46235</v>
      </c>
      <c r="AV545" s="24" t="s">
        <v>8382</v>
      </c>
      <c r="AW545" s="24" t="s">
        <v>8384</v>
      </c>
      <c r="AX545" s="24" t="s">
        <v>8380</v>
      </c>
      <c r="AY545" s="24">
        <v>0</v>
      </c>
    </row>
    <row r="546" spans="2:51">
      <c r="B546" s="8" t="s">
        <v>8326</v>
      </c>
      <c r="C546" s="8" t="s">
        <v>82</v>
      </c>
      <c r="D546" s="9">
        <v>46174</v>
      </c>
      <c r="E546" s="8" t="s">
        <v>52</v>
      </c>
      <c r="F546" s="8" t="s">
        <v>64</v>
      </c>
      <c r="G546" s="8" t="s">
        <v>68</v>
      </c>
      <c r="H546" s="8" t="s">
        <v>53</v>
      </c>
      <c r="I546" s="8" t="s">
        <v>8378</v>
      </c>
      <c r="J546" s="61">
        <v>0</v>
      </c>
      <c r="K546" s="8">
        <v>1</v>
      </c>
      <c r="L546" s="8">
        <v>4</v>
      </c>
      <c r="M546" s="8" t="s">
        <v>84</v>
      </c>
      <c r="N546" s="8" t="s">
        <v>8379</v>
      </c>
      <c r="O546" s="8" t="s">
        <v>8380</v>
      </c>
      <c r="P546" s="48">
        <v>11</v>
      </c>
      <c r="Q546" s="8" t="s">
        <v>56</v>
      </c>
      <c r="R546" s="8">
        <v>4</v>
      </c>
      <c r="S546" s="8">
        <v>0</v>
      </c>
      <c r="T546" s="8" t="b">
        <v>0</v>
      </c>
      <c r="U546" s="8">
        <v>210</v>
      </c>
      <c r="V546" s="8">
        <v>180</v>
      </c>
      <c r="W546" s="8">
        <v>116</v>
      </c>
      <c r="X546" s="8">
        <v>0</v>
      </c>
      <c r="Y546" s="8">
        <v>0</v>
      </c>
      <c r="Z546" s="48">
        <v>-19</v>
      </c>
      <c r="AA546" s="8" t="s">
        <v>86</v>
      </c>
      <c r="AB546" s="8">
        <v>4</v>
      </c>
      <c r="AC546" s="8">
        <v>0</v>
      </c>
      <c r="AD546" s="8"/>
      <c r="AE546" s="8">
        <v>1</v>
      </c>
      <c r="AF546" s="8">
        <v>0</v>
      </c>
      <c r="AG546" s="8">
        <v>210</v>
      </c>
      <c r="AH546" s="9">
        <v>46178</v>
      </c>
      <c r="AI546" s="47">
        <v>46178.5625</v>
      </c>
      <c r="AJ546" s="47">
        <v>46178.570138888892</v>
      </c>
      <c r="AK546" s="47">
        <v>46178.708333333336</v>
      </c>
      <c r="AL546" s="47">
        <v>46178.695138888892</v>
      </c>
      <c r="AO546" s="24" t="s">
        <v>8326</v>
      </c>
      <c r="AP546" s="24" t="s">
        <v>53</v>
      </c>
      <c r="AQ546" s="24" t="s">
        <v>49</v>
      </c>
      <c r="AR546" s="24" t="s">
        <v>64</v>
      </c>
      <c r="AS546" s="24" t="s">
        <v>62</v>
      </c>
      <c r="AT546" s="24" t="s">
        <v>52</v>
      </c>
      <c r="AU546" s="49">
        <v>46235</v>
      </c>
      <c r="AV546" s="24" t="s">
        <v>8382</v>
      </c>
      <c r="AW546" s="24" t="s">
        <v>8384</v>
      </c>
      <c r="AX546" s="24" t="s">
        <v>8380</v>
      </c>
      <c r="AY546" s="24">
        <v>0</v>
      </c>
    </row>
    <row r="547" spans="2:51">
      <c r="B547" s="8" t="s">
        <v>8326</v>
      </c>
      <c r="C547" s="8" t="s">
        <v>82</v>
      </c>
      <c r="D547" s="9">
        <v>46174</v>
      </c>
      <c r="E547" s="8" t="s">
        <v>52</v>
      </c>
      <c r="F547" s="8" t="s">
        <v>64</v>
      </c>
      <c r="G547" s="8" t="s">
        <v>57</v>
      </c>
      <c r="H547" s="8" t="s">
        <v>53</v>
      </c>
      <c r="I547" s="8" t="s">
        <v>8384</v>
      </c>
      <c r="J547" s="61">
        <v>0</v>
      </c>
      <c r="K547" s="8">
        <v>1</v>
      </c>
      <c r="L547" s="8">
        <v>4</v>
      </c>
      <c r="M547" s="8" t="s">
        <v>84</v>
      </c>
      <c r="N547" s="8" t="s">
        <v>8379</v>
      </c>
      <c r="O547" s="8" t="s">
        <v>8380</v>
      </c>
      <c r="P547" s="48">
        <v>6</v>
      </c>
      <c r="Q547" s="8" t="s">
        <v>56</v>
      </c>
      <c r="R547" s="8">
        <v>4</v>
      </c>
      <c r="S547" s="8">
        <v>0</v>
      </c>
      <c r="T547" s="8" t="b">
        <v>0</v>
      </c>
      <c r="U547" s="8">
        <v>540</v>
      </c>
      <c r="V547" s="8">
        <v>505</v>
      </c>
      <c r="W547" s="8">
        <v>344</v>
      </c>
      <c r="X547" s="8">
        <v>0</v>
      </c>
      <c r="Y547" s="8">
        <v>0</v>
      </c>
      <c r="Z547" s="48">
        <v>-29</v>
      </c>
      <c r="AA547" s="8" t="s">
        <v>86</v>
      </c>
      <c r="AB547" s="8">
        <v>4</v>
      </c>
      <c r="AC547" s="8">
        <v>0</v>
      </c>
      <c r="AD547" s="8"/>
      <c r="AE547" s="8">
        <v>1</v>
      </c>
      <c r="AF547" s="8">
        <v>0</v>
      </c>
      <c r="AG547" s="8">
        <v>540</v>
      </c>
      <c r="AH547" s="9">
        <v>46179</v>
      </c>
      <c r="AI547" s="47">
        <v>46179.3125</v>
      </c>
      <c r="AJ547" s="47">
        <v>46179.316666666666</v>
      </c>
      <c r="AK547" s="47">
        <v>46179.6875</v>
      </c>
      <c r="AL547" s="47">
        <v>46179.667361111111</v>
      </c>
      <c r="AO547" s="24" t="s">
        <v>8326</v>
      </c>
      <c r="AP547" s="24" t="s">
        <v>53</v>
      </c>
      <c r="AQ547" s="24" t="s">
        <v>49</v>
      </c>
      <c r="AR547" s="24" t="s">
        <v>50</v>
      </c>
      <c r="AS547" s="24" t="s">
        <v>61</v>
      </c>
      <c r="AT547" s="24" t="s">
        <v>52</v>
      </c>
      <c r="AU547" s="49">
        <v>46235</v>
      </c>
      <c r="AV547" s="24" t="s">
        <v>8382</v>
      </c>
      <c r="AW547" s="24" t="s">
        <v>8384</v>
      </c>
      <c r="AX547" s="24" t="s">
        <v>8380</v>
      </c>
      <c r="AY547" s="24">
        <v>0</v>
      </c>
    </row>
    <row r="548" spans="2:51">
      <c r="B548" s="8" t="s">
        <v>8326</v>
      </c>
      <c r="C548" s="8" t="s">
        <v>82</v>
      </c>
      <c r="D548" s="9">
        <v>46174</v>
      </c>
      <c r="E548" s="8" t="s">
        <v>52</v>
      </c>
      <c r="F548" s="8" t="s">
        <v>64</v>
      </c>
      <c r="G548" s="8" t="s">
        <v>67</v>
      </c>
      <c r="H548" s="8" t="s">
        <v>53</v>
      </c>
      <c r="I548" s="8" t="s">
        <v>8378</v>
      </c>
      <c r="J548" s="61">
        <v>0</v>
      </c>
      <c r="K548" s="8">
        <v>1</v>
      </c>
      <c r="L548" s="8">
        <v>4</v>
      </c>
      <c r="M548" s="8" t="s">
        <v>84</v>
      </c>
      <c r="N548" s="8" t="s">
        <v>8379</v>
      </c>
      <c r="O548" s="8" t="s">
        <v>8380</v>
      </c>
      <c r="P548" s="48">
        <v>11</v>
      </c>
      <c r="Q548" s="8" t="s">
        <v>56</v>
      </c>
      <c r="R548" s="8">
        <v>4</v>
      </c>
      <c r="S548" s="8">
        <v>0</v>
      </c>
      <c r="T548" s="8" t="b">
        <v>0</v>
      </c>
      <c r="U548" s="8">
        <v>540</v>
      </c>
      <c r="V548" s="8">
        <v>502</v>
      </c>
      <c r="W548" s="8">
        <v>399</v>
      </c>
      <c r="X548" s="8">
        <v>0</v>
      </c>
      <c r="Y548" s="8">
        <v>0</v>
      </c>
      <c r="Z548" s="48">
        <v>-27</v>
      </c>
      <c r="AA548" s="8" t="s">
        <v>86</v>
      </c>
      <c r="AB548" s="8">
        <v>4</v>
      </c>
      <c r="AC548" s="8">
        <v>0</v>
      </c>
      <c r="AD548" s="8"/>
      <c r="AE548" s="8">
        <v>1</v>
      </c>
      <c r="AF548" s="8">
        <v>0</v>
      </c>
      <c r="AG548" s="8">
        <v>540</v>
      </c>
      <c r="AH548" s="9">
        <v>46180</v>
      </c>
      <c r="AI548" s="47">
        <v>46180.3125</v>
      </c>
      <c r="AJ548" s="47">
        <v>46180.320138888892</v>
      </c>
      <c r="AK548" s="47">
        <v>46180.6875</v>
      </c>
      <c r="AL548" s="47">
        <v>46180.668749999997</v>
      </c>
      <c r="AO548" s="24" t="s">
        <v>8326</v>
      </c>
      <c r="AP548" s="24" t="s">
        <v>53</v>
      </c>
      <c r="AQ548" s="24" t="s">
        <v>49</v>
      </c>
      <c r="AR548" s="24" t="s">
        <v>50</v>
      </c>
      <c r="AS548" s="24" t="s">
        <v>62</v>
      </c>
      <c r="AT548" s="24" t="s">
        <v>52</v>
      </c>
      <c r="AU548" s="49">
        <v>46235</v>
      </c>
      <c r="AV548" s="24" t="s">
        <v>8382</v>
      </c>
      <c r="AW548" s="24" t="s">
        <v>8384</v>
      </c>
      <c r="AX548" s="24" t="s">
        <v>8380</v>
      </c>
      <c r="AY548" s="24">
        <v>0</v>
      </c>
    </row>
    <row r="549" spans="2:51">
      <c r="B549" s="8" t="s">
        <v>8326</v>
      </c>
      <c r="C549" s="8" t="s">
        <v>82</v>
      </c>
      <c r="D549" s="9">
        <v>46174</v>
      </c>
      <c r="E549" s="8" t="s">
        <v>52</v>
      </c>
      <c r="F549" s="8" t="s">
        <v>64</v>
      </c>
      <c r="G549" s="8" t="s">
        <v>54</v>
      </c>
      <c r="H549" s="8" t="s">
        <v>53</v>
      </c>
      <c r="I549" s="8" t="s">
        <v>8378</v>
      </c>
      <c r="J549" s="61">
        <v>0</v>
      </c>
      <c r="K549" s="8">
        <v>1</v>
      </c>
      <c r="L549" s="8">
        <v>4</v>
      </c>
      <c r="M549" s="8" t="s">
        <v>84</v>
      </c>
      <c r="N549" s="8" t="s">
        <v>8384</v>
      </c>
      <c r="O549" s="8" t="s">
        <v>8380</v>
      </c>
      <c r="P549" s="48">
        <v>12</v>
      </c>
      <c r="Q549" s="8" t="s">
        <v>56</v>
      </c>
      <c r="R549" s="8">
        <v>4</v>
      </c>
      <c r="S549" s="8">
        <v>0</v>
      </c>
      <c r="T549" s="8" t="b">
        <v>0</v>
      </c>
      <c r="U549" s="8">
        <v>240</v>
      </c>
      <c r="V549" s="8">
        <v>219</v>
      </c>
      <c r="W549" s="8">
        <v>132</v>
      </c>
      <c r="X549" s="8">
        <v>0</v>
      </c>
      <c r="Y549" s="8">
        <v>0</v>
      </c>
      <c r="Z549" s="48">
        <v>-9</v>
      </c>
      <c r="AA549" s="8" t="s">
        <v>86</v>
      </c>
      <c r="AB549" s="8">
        <v>4</v>
      </c>
      <c r="AC549" s="8">
        <v>0</v>
      </c>
      <c r="AD549" s="8"/>
      <c r="AE549" s="8">
        <v>1</v>
      </c>
      <c r="AF549" s="8">
        <v>0</v>
      </c>
      <c r="AG549" s="8">
        <v>240</v>
      </c>
      <c r="AH549" s="9">
        <v>46181</v>
      </c>
      <c r="AI549" s="47">
        <v>46181.541666666664</v>
      </c>
      <c r="AJ549" s="47">
        <v>46181.55</v>
      </c>
      <c r="AK549" s="47">
        <v>46181.708333333336</v>
      </c>
      <c r="AL549" s="47">
        <v>46181.70208333333</v>
      </c>
      <c r="AO549" s="24" t="s">
        <v>8326</v>
      </c>
      <c r="AP549" s="24" t="s">
        <v>53</v>
      </c>
      <c r="AQ549" s="24" t="s">
        <v>49</v>
      </c>
      <c r="AR549" s="24" t="s">
        <v>64</v>
      </c>
      <c r="AS549" s="24" t="s">
        <v>54</v>
      </c>
      <c r="AT549" s="24" t="s">
        <v>52</v>
      </c>
      <c r="AU549" s="49">
        <v>46235</v>
      </c>
      <c r="AV549" s="24" t="s">
        <v>8382</v>
      </c>
      <c r="AW549" s="24" t="s">
        <v>8384</v>
      </c>
      <c r="AX549" s="24" t="s">
        <v>8380</v>
      </c>
      <c r="AY549" s="24">
        <v>0</v>
      </c>
    </row>
    <row r="550" spans="2:51">
      <c r="B550" s="8" t="s">
        <v>8326</v>
      </c>
      <c r="C550" s="8" t="s">
        <v>82</v>
      </c>
      <c r="D550" s="9">
        <v>46174</v>
      </c>
      <c r="E550" s="8" t="s">
        <v>52</v>
      </c>
      <c r="F550" s="8" t="s">
        <v>64</v>
      </c>
      <c r="G550" s="8" t="s">
        <v>62</v>
      </c>
      <c r="H550" s="8" t="s">
        <v>53</v>
      </c>
      <c r="I550" s="8" t="s">
        <v>8384</v>
      </c>
      <c r="J550" s="61">
        <v>0</v>
      </c>
      <c r="K550" s="8">
        <v>1</v>
      </c>
      <c r="L550" s="8">
        <v>4</v>
      </c>
      <c r="M550" s="8" t="s">
        <v>84</v>
      </c>
      <c r="N550" s="8" t="s">
        <v>8379</v>
      </c>
      <c r="O550" s="8" t="s">
        <v>8380</v>
      </c>
      <c r="P550" s="48">
        <v>7</v>
      </c>
      <c r="Q550" s="8" t="s">
        <v>56</v>
      </c>
      <c r="R550" s="8">
        <v>4</v>
      </c>
      <c r="S550" s="8">
        <v>0</v>
      </c>
      <c r="T550" s="8" t="b">
        <v>0</v>
      </c>
      <c r="U550" s="8">
        <v>240</v>
      </c>
      <c r="V550" s="8">
        <v>217</v>
      </c>
      <c r="W550" s="8">
        <v>149</v>
      </c>
      <c r="X550" s="8">
        <v>0</v>
      </c>
      <c r="Y550" s="8">
        <v>0</v>
      </c>
      <c r="Z550" s="48">
        <v>-16</v>
      </c>
      <c r="AA550" s="8" t="s">
        <v>86</v>
      </c>
      <c r="AB550" s="8">
        <v>4</v>
      </c>
      <c r="AC550" s="8">
        <v>0</v>
      </c>
      <c r="AD550" s="8"/>
      <c r="AE550" s="8">
        <v>1</v>
      </c>
      <c r="AF550" s="8">
        <v>0</v>
      </c>
      <c r="AG550" s="8">
        <v>240</v>
      </c>
      <c r="AH550" s="9">
        <v>46182</v>
      </c>
      <c r="AI550" s="47">
        <v>46182.354166666664</v>
      </c>
      <c r="AJ550" s="47">
        <v>46182.359027777777</v>
      </c>
      <c r="AK550" s="47">
        <v>46182.520833333336</v>
      </c>
      <c r="AL550" s="47">
        <v>46182.509722222225</v>
      </c>
      <c r="AO550" s="24" t="s">
        <v>8326</v>
      </c>
      <c r="AP550" s="24" t="s">
        <v>53</v>
      </c>
      <c r="AQ550" s="24" t="s">
        <v>49</v>
      </c>
      <c r="AR550" s="24" t="s">
        <v>64</v>
      </c>
      <c r="AS550" s="24" t="s">
        <v>68</v>
      </c>
      <c r="AT550" s="24" t="s">
        <v>52</v>
      </c>
      <c r="AU550" s="49">
        <v>46235</v>
      </c>
      <c r="AV550" s="24" t="s">
        <v>8382</v>
      </c>
      <c r="AW550" s="24" t="s">
        <v>8384</v>
      </c>
      <c r="AX550" s="24" t="s">
        <v>8380</v>
      </c>
      <c r="AY550" s="24">
        <v>0</v>
      </c>
    </row>
    <row r="551" spans="2:51">
      <c r="B551" s="8" t="s">
        <v>8326</v>
      </c>
      <c r="C551" s="8" t="s">
        <v>82</v>
      </c>
      <c r="D551" s="9">
        <v>46174</v>
      </c>
      <c r="E551" s="8" t="s">
        <v>52</v>
      </c>
      <c r="F551" s="8" t="s">
        <v>64</v>
      </c>
      <c r="G551" s="8" t="s">
        <v>67</v>
      </c>
      <c r="H551" s="8" t="s">
        <v>53</v>
      </c>
      <c r="I551" s="8" t="s">
        <v>8384</v>
      </c>
      <c r="J551" s="61">
        <v>0</v>
      </c>
      <c r="K551" s="8">
        <v>1</v>
      </c>
      <c r="L551" s="8">
        <v>4</v>
      </c>
      <c r="M551" s="8" t="s">
        <v>84</v>
      </c>
      <c r="N551" s="8" t="s">
        <v>8379</v>
      </c>
      <c r="O551" s="8" t="s">
        <v>8380</v>
      </c>
      <c r="P551" s="48">
        <v>6</v>
      </c>
      <c r="Q551" s="8" t="s">
        <v>56</v>
      </c>
      <c r="R551" s="8">
        <v>4</v>
      </c>
      <c r="S551" s="8">
        <v>0</v>
      </c>
      <c r="T551" s="8" t="b">
        <v>0</v>
      </c>
      <c r="U551" s="8">
        <v>240</v>
      </c>
      <c r="V551" s="8">
        <v>212</v>
      </c>
      <c r="W551" s="8">
        <v>117</v>
      </c>
      <c r="X551" s="8">
        <v>0</v>
      </c>
      <c r="Y551" s="8">
        <v>0</v>
      </c>
      <c r="Z551" s="48">
        <v>-22</v>
      </c>
      <c r="AA551" s="8" t="s">
        <v>86</v>
      </c>
      <c r="AB551" s="8">
        <v>4</v>
      </c>
      <c r="AC551" s="8">
        <v>0</v>
      </c>
      <c r="AD551" s="8"/>
      <c r="AE551" s="8">
        <v>1</v>
      </c>
      <c r="AF551" s="8">
        <v>0</v>
      </c>
      <c r="AG551" s="8">
        <v>240</v>
      </c>
      <c r="AH551" s="9">
        <v>46190</v>
      </c>
      <c r="AI551" s="47">
        <v>46190.5625</v>
      </c>
      <c r="AJ551" s="47">
        <v>46190.566666666666</v>
      </c>
      <c r="AK551" s="47">
        <v>46190.729166666664</v>
      </c>
      <c r="AL551" s="47">
        <v>46190.713888888888</v>
      </c>
      <c r="AO551" s="24" t="s">
        <v>8326</v>
      </c>
      <c r="AP551" s="24" t="s">
        <v>53</v>
      </c>
      <c r="AQ551" s="24" t="s">
        <v>49</v>
      </c>
      <c r="AR551" s="24" t="s">
        <v>64</v>
      </c>
      <c r="AS551" s="24" t="s">
        <v>57</v>
      </c>
      <c r="AT551" s="24" t="s">
        <v>52</v>
      </c>
      <c r="AU551" s="49">
        <v>46235</v>
      </c>
      <c r="AV551" s="24" t="s">
        <v>8382</v>
      </c>
      <c r="AW551" s="24" t="s">
        <v>8384</v>
      </c>
      <c r="AX551" s="24" t="s">
        <v>8380</v>
      </c>
      <c r="AY551" s="24">
        <v>0</v>
      </c>
    </row>
    <row r="552" spans="2:51">
      <c r="B552" s="8" t="s">
        <v>8326</v>
      </c>
      <c r="C552" s="8" t="s">
        <v>82</v>
      </c>
      <c r="D552" s="9">
        <v>46174</v>
      </c>
      <c r="E552" s="8" t="s">
        <v>52</v>
      </c>
      <c r="F552" s="8" t="s">
        <v>64</v>
      </c>
      <c r="G552" s="8" t="s">
        <v>59</v>
      </c>
      <c r="H552" s="8" t="s">
        <v>53</v>
      </c>
      <c r="I552" s="8" t="s">
        <v>8378</v>
      </c>
      <c r="J552" s="61">
        <v>0</v>
      </c>
      <c r="K552" s="8">
        <v>1</v>
      </c>
      <c r="L552" s="8">
        <v>4</v>
      </c>
      <c r="M552" s="8" t="s">
        <v>84</v>
      </c>
      <c r="N552" s="8" t="s">
        <v>8379</v>
      </c>
      <c r="O552" s="8" t="s">
        <v>8380</v>
      </c>
      <c r="P552" s="48">
        <v>12</v>
      </c>
      <c r="Q552" s="8" t="s">
        <v>56</v>
      </c>
      <c r="R552" s="8">
        <v>4</v>
      </c>
      <c r="S552" s="8">
        <v>0</v>
      </c>
      <c r="T552" s="8" t="b">
        <v>0</v>
      </c>
      <c r="U552" s="8">
        <v>300</v>
      </c>
      <c r="V552" s="8">
        <v>257</v>
      </c>
      <c r="W552" s="8">
        <v>188</v>
      </c>
      <c r="X552" s="8">
        <v>0</v>
      </c>
      <c r="Y552" s="8">
        <v>0</v>
      </c>
      <c r="Z552" s="48">
        <v>-31</v>
      </c>
      <c r="AA552" s="8" t="s">
        <v>86</v>
      </c>
      <c r="AB552" s="8">
        <v>4</v>
      </c>
      <c r="AC552" s="8">
        <v>0</v>
      </c>
      <c r="AD552" s="8"/>
      <c r="AE552" s="8">
        <v>1</v>
      </c>
      <c r="AF552" s="8">
        <v>0</v>
      </c>
      <c r="AG552" s="8">
        <v>300</v>
      </c>
      <c r="AH552" s="9">
        <v>46191</v>
      </c>
      <c r="AI552" s="47">
        <v>46191.354166666664</v>
      </c>
      <c r="AJ552" s="47">
        <v>46191.362500000003</v>
      </c>
      <c r="AK552" s="47">
        <v>46191.5625</v>
      </c>
      <c r="AL552" s="47">
        <v>46191.540972222225</v>
      </c>
      <c r="AO552" s="24" t="s">
        <v>8326</v>
      </c>
      <c r="AP552" s="24" t="s">
        <v>53</v>
      </c>
      <c r="AQ552" s="24" t="s">
        <v>49</v>
      </c>
      <c r="AR552" s="24" t="s">
        <v>64</v>
      </c>
      <c r="AS552" s="24" t="s">
        <v>59</v>
      </c>
      <c r="AT552" s="24" t="s">
        <v>52</v>
      </c>
      <c r="AU552" s="49">
        <v>46235</v>
      </c>
      <c r="AV552" s="24" t="s">
        <v>8382</v>
      </c>
      <c r="AW552" s="24" t="s">
        <v>8384</v>
      </c>
      <c r="AX552" s="24" t="s">
        <v>8380</v>
      </c>
      <c r="AY552" s="24">
        <v>0</v>
      </c>
    </row>
    <row r="553" spans="2:51">
      <c r="B553" s="8" t="s">
        <v>8326</v>
      </c>
      <c r="C553" s="8" t="s">
        <v>82</v>
      </c>
      <c r="D553" s="9">
        <v>46174</v>
      </c>
      <c r="E553" s="8" t="s">
        <v>52</v>
      </c>
      <c r="F553" s="8" t="s">
        <v>64</v>
      </c>
      <c r="G553" s="8" t="s">
        <v>59</v>
      </c>
      <c r="H553" s="8" t="s">
        <v>53</v>
      </c>
      <c r="I553" s="8" t="s">
        <v>8384</v>
      </c>
      <c r="J553" s="61">
        <v>0</v>
      </c>
      <c r="K553" s="8">
        <v>1</v>
      </c>
      <c r="L553" s="8">
        <v>4</v>
      </c>
      <c r="M553" s="8" t="s">
        <v>84</v>
      </c>
      <c r="N553" s="8" t="s">
        <v>8379</v>
      </c>
      <c r="O553" s="8" t="s">
        <v>8380</v>
      </c>
      <c r="P553" s="48">
        <v>5</v>
      </c>
      <c r="Q553" s="8" t="s">
        <v>56</v>
      </c>
      <c r="R553" s="8">
        <v>4</v>
      </c>
      <c r="S553" s="8">
        <v>0</v>
      </c>
      <c r="T553" s="8" t="b">
        <v>0</v>
      </c>
      <c r="U553" s="8">
        <v>480</v>
      </c>
      <c r="V553" s="8">
        <v>445</v>
      </c>
      <c r="W553" s="8">
        <v>336</v>
      </c>
      <c r="X553" s="8">
        <v>0</v>
      </c>
      <c r="Y553" s="8">
        <v>0</v>
      </c>
      <c r="Z553" s="48">
        <v>-30</v>
      </c>
      <c r="AA553" s="8" t="s">
        <v>86</v>
      </c>
      <c r="AB553" s="8">
        <v>4</v>
      </c>
      <c r="AC553" s="8">
        <v>0</v>
      </c>
      <c r="AD553" s="8"/>
      <c r="AE553" s="8">
        <v>1</v>
      </c>
      <c r="AF553" s="8">
        <v>0</v>
      </c>
      <c r="AG553" s="8">
        <v>480</v>
      </c>
      <c r="AH553" s="9">
        <v>46193</v>
      </c>
      <c r="AI553" s="47">
        <v>46193.333333333336</v>
      </c>
      <c r="AJ553" s="47">
        <v>46193.336805555555</v>
      </c>
      <c r="AK553" s="47">
        <v>46193.666666666664</v>
      </c>
      <c r="AL553" s="47">
        <v>46193.645833333336</v>
      </c>
      <c r="AO553" s="24" t="s">
        <v>8326</v>
      </c>
      <c r="AP553" s="24" t="s">
        <v>53</v>
      </c>
      <c r="AQ553" s="24" t="s">
        <v>49</v>
      </c>
      <c r="AR553" s="24" t="s">
        <v>50</v>
      </c>
      <c r="AS553" s="24" t="s">
        <v>59</v>
      </c>
      <c r="AT553" s="24" t="s">
        <v>52</v>
      </c>
      <c r="AU553" s="49">
        <v>46235</v>
      </c>
      <c r="AV553" s="24" t="s">
        <v>8382</v>
      </c>
      <c r="AW553" s="24" t="s">
        <v>8384</v>
      </c>
      <c r="AX553" s="24" t="s">
        <v>8380</v>
      </c>
      <c r="AY553" s="24">
        <v>0</v>
      </c>
    </row>
    <row r="554" spans="2:51">
      <c r="B554" s="8" t="s">
        <v>8326</v>
      </c>
      <c r="C554" s="8" t="s">
        <v>82</v>
      </c>
      <c r="D554" s="9">
        <v>46174</v>
      </c>
      <c r="E554" s="8" t="s">
        <v>52</v>
      </c>
      <c r="F554" s="8" t="s">
        <v>64</v>
      </c>
      <c r="G554" s="8" t="s">
        <v>54</v>
      </c>
      <c r="H554" s="8" t="s">
        <v>53</v>
      </c>
      <c r="I554" s="8" t="s">
        <v>8378</v>
      </c>
      <c r="J554" s="61">
        <v>0</v>
      </c>
      <c r="K554" s="8">
        <v>1</v>
      </c>
      <c r="L554" s="8">
        <v>4</v>
      </c>
      <c r="M554" s="8" t="s">
        <v>84</v>
      </c>
      <c r="N554" s="8" t="s">
        <v>8379</v>
      </c>
      <c r="O554" s="8" t="s">
        <v>8380</v>
      </c>
      <c r="P554" s="48">
        <v>12</v>
      </c>
      <c r="Q554" s="8" t="s">
        <v>56</v>
      </c>
      <c r="R554" s="8">
        <v>4</v>
      </c>
      <c r="S554" s="8">
        <v>0</v>
      </c>
      <c r="T554" s="8" t="b">
        <v>0</v>
      </c>
      <c r="U554" s="8">
        <v>480</v>
      </c>
      <c r="V554" s="8">
        <v>445</v>
      </c>
      <c r="W554" s="8">
        <v>366</v>
      </c>
      <c r="X554" s="8">
        <v>0</v>
      </c>
      <c r="Y554" s="8">
        <v>0</v>
      </c>
      <c r="Z554" s="48">
        <v>-23</v>
      </c>
      <c r="AA554" s="8" t="s">
        <v>86</v>
      </c>
      <c r="AB554" s="8">
        <v>4</v>
      </c>
      <c r="AC554" s="8">
        <v>0</v>
      </c>
      <c r="AD554" s="8"/>
      <c r="AE554" s="8">
        <v>1</v>
      </c>
      <c r="AF554" s="8">
        <v>0</v>
      </c>
      <c r="AG554" s="8">
        <v>480</v>
      </c>
      <c r="AH554" s="9">
        <v>46194</v>
      </c>
      <c r="AI554" s="47">
        <v>46194.354166666664</v>
      </c>
      <c r="AJ554" s="47">
        <v>46194.362500000003</v>
      </c>
      <c r="AK554" s="47">
        <v>46194.6875</v>
      </c>
      <c r="AL554" s="47">
        <v>46194.671527777777</v>
      </c>
      <c r="AO554" s="24" t="s">
        <v>8326</v>
      </c>
      <c r="AP554" s="24" t="s">
        <v>53</v>
      </c>
      <c r="AQ554" s="24" t="s">
        <v>49</v>
      </c>
      <c r="AR554" s="24" t="s">
        <v>50</v>
      </c>
      <c r="AS554" s="24" t="s">
        <v>57</v>
      </c>
      <c r="AT554" s="24" t="s">
        <v>52</v>
      </c>
      <c r="AU554" s="49">
        <v>46235</v>
      </c>
      <c r="AV554" s="24" t="s">
        <v>8382</v>
      </c>
      <c r="AW554" s="24" t="s">
        <v>8384</v>
      </c>
      <c r="AX554" s="24" t="s">
        <v>8380</v>
      </c>
      <c r="AY554" s="24">
        <v>0</v>
      </c>
    </row>
    <row r="555" spans="2:51">
      <c r="B555" s="8" t="s">
        <v>8326</v>
      </c>
      <c r="C555" s="8" t="s">
        <v>82</v>
      </c>
      <c r="D555" s="9">
        <v>46174</v>
      </c>
      <c r="E555" s="8" t="s">
        <v>52</v>
      </c>
      <c r="F555" s="8" t="s">
        <v>64</v>
      </c>
      <c r="G555" s="8" t="s">
        <v>62</v>
      </c>
      <c r="H555" s="8" t="s">
        <v>53</v>
      </c>
      <c r="I555" s="8" t="s">
        <v>8384</v>
      </c>
      <c r="J555" s="61">
        <v>0</v>
      </c>
      <c r="K555" s="8">
        <v>1</v>
      </c>
      <c r="L555" s="8">
        <v>4</v>
      </c>
      <c r="M555" s="8" t="s">
        <v>84</v>
      </c>
      <c r="N555" s="8" t="s">
        <v>8379</v>
      </c>
      <c r="O555" s="8" t="s">
        <v>8380</v>
      </c>
      <c r="P555" s="48">
        <v>7</v>
      </c>
      <c r="Q555" s="8" t="s">
        <v>56</v>
      </c>
      <c r="R555" s="8">
        <v>4</v>
      </c>
      <c r="S555" s="8">
        <v>0</v>
      </c>
      <c r="T555" s="8" t="b">
        <v>0</v>
      </c>
      <c r="U555" s="8">
        <v>480</v>
      </c>
      <c r="V555" s="8">
        <v>444</v>
      </c>
      <c r="W555" s="8">
        <v>311</v>
      </c>
      <c r="X555" s="8">
        <v>0</v>
      </c>
      <c r="Y555" s="8">
        <v>0</v>
      </c>
      <c r="Z555" s="48">
        <v>-29</v>
      </c>
      <c r="AA555" s="8" t="s">
        <v>86</v>
      </c>
      <c r="AB555" s="8">
        <v>4</v>
      </c>
      <c r="AC555" s="8">
        <v>0</v>
      </c>
      <c r="AD555" s="8"/>
      <c r="AE555" s="8">
        <v>1</v>
      </c>
      <c r="AF555" s="8">
        <v>0</v>
      </c>
      <c r="AG555" s="8">
        <v>480</v>
      </c>
      <c r="AH555" s="9">
        <v>46196</v>
      </c>
      <c r="AI555" s="47">
        <v>46196.333333333336</v>
      </c>
      <c r="AJ555" s="47">
        <v>46196.338194444441</v>
      </c>
      <c r="AK555" s="47">
        <v>46196.666666666664</v>
      </c>
      <c r="AL555" s="47">
        <v>46196.646527777775</v>
      </c>
      <c r="AO555" s="24" t="s">
        <v>8326</v>
      </c>
      <c r="AP555" s="24" t="s">
        <v>53</v>
      </c>
      <c r="AQ555" s="24" t="s">
        <v>49</v>
      </c>
      <c r="AR555" s="24" t="s">
        <v>50</v>
      </c>
      <c r="AS555" s="24" t="s">
        <v>54</v>
      </c>
      <c r="AT555" s="24" t="s">
        <v>52</v>
      </c>
      <c r="AU555" s="49">
        <v>46235</v>
      </c>
      <c r="AV555" s="24" t="s">
        <v>8378</v>
      </c>
      <c r="AW555" s="24" t="s">
        <v>8379</v>
      </c>
      <c r="AX555" s="24" t="s">
        <v>8380</v>
      </c>
      <c r="AY555" s="24">
        <v>1</v>
      </c>
    </row>
    <row r="556" spans="2:51">
      <c r="B556" s="8" t="s">
        <v>8326</v>
      </c>
      <c r="C556" s="8" t="s">
        <v>82</v>
      </c>
      <c r="D556" s="9">
        <v>46174</v>
      </c>
      <c r="E556" s="8" t="s">
        <v>52</v>
      </c>
      <c r="F556" s="8" t="s">
        <v>64</v>
      </c>
      <c r="G556" s="8" t="s">
        <v>67</v>
      </c>
      <c r="H556" s="8" t="s">
        <v>53</v>
      </c>
      <c r="I556" s="8" t="s">
        <v>8384</v>
      </c>
      <c r="J556" s="61">
        <v>0</v>
      </c>
      <c r="K556" s="8">
        <v>1</v>
      </c>
      <c r="L556" s="8">
        <v>4</v>
      </c>
      <c r="M556" s="8" t="s">
        <v>84</v>
      </c>
      <c r="N556" s="8" t="s">
        <v>8379</v>
      </c>
      <c r="O556" s="8" t="s">
        <v>8380</v>
      </c>
      <c r="P556" s="48">
        <v>7</v>
      </c>
      <c r="Q556" s="8" t="s">
        <v>56</v>
      </c>
      <c r="R556" s="8">
        <v>4</v>
      </c>
      <c r="S556" s="8">
        <v>0</v>
      </c>
      <c r="T556" s="8" t="b">
        <v>0</v>
      </c>
      <c r="U556" s="8">
        <v>420</v>
      </c>
      <c r="V556" s="8">
        <v>383</v>
      </c>
      <c r="W556" s="8">
        <v>251</v>
      </c>
      <c r="X556" s="8">
        <v>0</v>
      </c>
      <c r="Y556" s="8">
        <v>0</v>
      </c>
      <c r="Z556" s="48">
        <v>-30</v>
      </c>
      <c r="AA556" s="8" t="s">
        <v>86</v>
      </c>
      <c r="AB556" s="8">
        <v>4</v>
      </c>
      <c r="AC556" s="8">
        <v>0</v>
      </c>
      <c r="AD556" s="8"/>
      <c r="AE556" s="8">
        <v>1</v>
      </c>
      <c r="AF556" s="8">
        <v>0</v>
      </c>
      <c r="AG556" s="8">
        <v>420</v>
      </c>
      <c r="AH556" s="9">
        <v>46197</v>
      </c>
      <c r="AI556" s="47">
        <v>46197.3125</v>
      </c>
      <c r="AJ556" s="47">
        <v>46197.317361111112</v>
      </c>
      <c r="AK556" s="47">
        <v>46197.604166666664</v>
      </c>
      <c r="AL556" s="47">
        <v>46197.583333333336</v>
      </c>
      <c r="AO556" s="24" t="s">
        <v>8326</v>
      </c>
      <c r="AP556" s="24" t="s">
        <v>53</v>
      </c>
      <c r="AQ556" s="24" t="s">
        <v>49</v>
      </c>
      <c r="AR556" s="24" t="s">
        <v>64</v>
      </c>
      <c r="AS556" s="24" t="s">
        <v>57</v>
      </c>
      <c r="AT556" s="24" t="s">
        <v>52</v>
      </c>
      <c r="AU556" s="49">
        <v>46235</v>
      </c>
      <c r="AV556" s="24" t="s">
        <v>8378</v>
      </c>
      <c r="AW556" s="24" t="s">
        <v>8379</v>
      </c>
      <c r="AX556" s="24" t="s">
        <v>8380</v>
      </c>
      <c r="AY556" s="24">
        <v>2</v>
      </c>
    </row>
    <row r="557" spans="2:51">
      <c r="B557" s="8" t="s">
        <v>8326</v>
      </c>
      <c r="C557" s="8" t="s">
        <v>82</v>
      </c>
      <c r="D557" s="9">
        <v>46174</v>
      </c>
      <c r="E557" s="8" t="s">
        <v>52</v>
      </c>
      <c r="F557" s="8" t="s">
        <v>64</v>
      </c>
      <c r="G557" s="8" t="s">
        <v>57</v>
      </c>
      <c r="H557" s="8" t="s">
        <v>53</v>
      </c>
      <c r="I557" s="8" t="s">
        <v>8384</v>
      </c>
      <c r="J557" s="61">
        <v>0</v>
      </c>
      <c r="K557" s="8">
        <v>1</v>
      </c>
      <c r="L557" s="8">
        <v>4</v>
      </c>
      <c r="M557" s="8" t="s">
        <v>84</v>
      </c>
      <c r="N557" s="8" t="s">
        <v>8379</v>
      </c>
      <c r="O557" s="8" t="s">
        <v>8380</v>
      </c>
      <c r="P557" s="48">
        <v>8</v>
      </c>
      <c r="Q557" s="8" t="s">
        <v>56</v>
      </c>
      <c r="R557" s="8">
        <v>4</v>
      </c>
      <c r="S557" s="8">
        <v>0</v>
      </c>
      <c r="T557" s="8" t="b">
        <v>0</v>
      </c>
      <c r="U557" s="8">
        <v>210</v>
      </c>
      <c r="V557" s="8">
        <v>179</v>
      </c>
      <c r="W557" s="8">
        <v>97</v>
      </c>
      <c r="X557" s="8">
        <v>0</v>
      </c>
      <c r="Y557" s="8">
        <v>0</v>
      </c>
      <c r="Z557" s="48">
        <v>-23</v>
      </c>
      <c r="AA557" s="8" t="s">
        <v>86</v>
      </c>
      <c r="AB557" s="8">
        <v>4</v>
      </c>
      <c r="AC557" s="8">
        <v>0</v>
      </c>
      <c r="AD557" s="8"/>
      <c r="AE557" s="8">
        <v>1</v>
      </c>
      <c r="AF557" s="8">
        <v>0</v>
      </c>
      <c r="AG557" s="8">
        <v>210</v>
      </c>
      <c r="AH557" s="9">
        <v>46199</v>
      </c>
      <c r="AI557" s="47">
        <v>46199.354166666664</v>
      </c>
      <c r="AJ557" s="47">
        <v>46199.359722222223</v>
      </c>
      <c r="AK557" s="47">
        <v>46199.5</v>
      </c>
      <c r="AL557" s="47">
        <v>46199.484027777777</v>
      </c>
      <c r="AO557" s="24" t="s">
        <v>8326</v>
      </c>
      <c r="AP557" s="24" t="s">
        <v>53</v>
      </c>
      <c r="AQ557" s="24" t="s">
        <v>49</v>
      </c>
      <c r="AR557" s="24" t="s">
        <v>64</v>
      </c>
      <c r="AS557" s="24" t="s">
        <v>62</v>
      </c>
      <c r="AT557" s="24" t="s">
        <v>52</v>
      </c>
      <c r="AU557" s="49">
        <v>46235</v>
      </c>
      <c r="AV557" s="24" t="s">
        <v>8378</v>
      </c>
      <c r="AW557" s="24" t="s">
        <v>8379</v>
      </c>
      <c r="AX557" s="24" t="s">
        <v>8380</v>
      </c>
      <c r="AY557" s="24">
        <v>1</v>
      </c>
    </row>
    <row r="558" spans="2:51">
      <c r="B558" s="8" t="s">
        <v>8326</v>
      </c>
      <c r="C558" s="8" t="s">
        <v>82</v>
      </c>
      <c r="D558" s="9">
        <v>46174</v>
      </c>
      <c r="E558" s="8" t="s">
        <v>52</v>
      </c>
      <c r="F558" s="8" t="s">
        <v>64</v>
      </c>
      <c r="G558" s="8" t="s">
        <v>54</v>
      </c>
      <c r="H558" s="8" t="s">
        <v>53</v>
      </c>
      <c r="I558" s="8" t="s">
        <v>8384</v>
      </c>
      <c r="J558" s="61">
        <v>0</v>
      </c>
      <c r="K558" s="8">
        <v>1</v>
      </c>
      <c r="L558" s="8">
        <v>4</v>
      </c>
      <c r="M558" s="8" t="s">
        <v>84</v>
      </c>
      <c r="N558" s="8" t="s">
        <v>8379</v>
      </c>
      <c r="O558" s="8" t="s">
        <v>8380</v>
      </c>
      <c r="P558" s="48">
        <v>6</v>
      </c>
      <c r="Q558" s="8" t="s">
        <v>56</v>
      </c>
      <c r="R558" s="8">
        <v>4</v>
      </c>
      <c r="S558" s="8">
        <v>0</v>
      </c>
      <c r="T558" s="8" t="b">
        <v>0</v>
      </c>
      <c r="U558" s="8">
        <v>360</v>
      </c>
      <c r="V558" s="8">
        <v>329</v>
      </c>
      <c r="W558" s="8">
        <v>207</v>
      </c>
      <c r="X558" s="8">
        <v>0</v>
      </c>
      <c r="Y558" s="8">
        <v>0</v>
      </c>
      <c r="Z558" s="48">
        <v>-25</v>
      </c>
      <c r="AA558" s="8" t="s">
        <v>86</v>
      </c>
      <c r="AB558" s="8">
        <v>4</v>
      </c>
      <c r="AC558" s="8">
        <v>0</v>
      </c>
      <c r="AD558" s="8"/>
      <c r="AE558" s="8">
        <v>1</v>
      </c>
      <c r="AF558" s="8">
        <v>0</v>
      </c>
      <c r="AG558" s="8">
        <v>360</v>
      </c>
      <c r="AH558" s="9">
        <v>46201</v>
      </c>
      <c r="AI558" s="47">
        <v>46201.3125</v>
      </c>
      <c r="AJ558" s="47">
        <v>46201.316666666666</v>
      </c>
      <c r="AK558" s="47">
        <v>46201.5625</v>
      </c>
      <c r="AL558" s="47">
        <v>46201.545138888891</v>
      </c>
      <c r="AO558" s="24" t="s">
        <v>8326</v>
      </c>
      <c r="AP558" s="24" t="s">
        <v>53</v>
      </c>
      <c r="AQ558" s="24" t="s">
        <v>49</v>
      </c>
      <c r="AR558" s="24" t="s">
        <v>64</v>
      </c>
      <c r="AS558" s="24" t="s">
        <v>68</v>
      </c>
      <c r="AT558" s="24" t="s">
        <v>52</v>
      </c>
      <c r="AU558" s="49">
        <v>46235</v>
      </c>
      <c r="AV558" s="24" t="s">
        <v>8378</v>
      </c>
      <c r="AW558" s="24" t="s">
        <v>8379</v>
      </c>
      <c r="AX558" s="24" t="s">
        <v>8380</v>
      </c>
      <c r="AY558" s="24">
        <v>6</v>
      </c>
    </row>
    <row r="559" spans="2:51">
      <c r="B559" s="8" t="s">
        <v>8326</v>
      </c>
      <c r="C559" s="8" t="s">
        <v>82</v>
      </c>
      <c r="D559" s="9">
        <v>46174</v>
      </c>
      <c r="E559" s="8" t="s">
        <v>52</v>
      </c>
      <c r="F559" s="8" t="s">
        <v>64</v>
      </c>
      <c r="G559" s="8" t="s">
        <v>67</v>
      </c>
      <c r="H559" s="8" t="s">
        <v>53</v>
      </c>
      <c r="I559" s="8" t="s">
        <v>8384</v>
      </c>
      <c r="J559" s="61">
        <v>0</v>
      </c>
      <c r="K559" s="8">
        <v>1</v>
      </c>
      <c r="L559" s="8">
        <v>4</v>
      </c>
      <c r="M559" s="8" t="s">
        <v>84</v>
      </c>
      <c r="N559" s="8" t="s">
        <v>8379</v>
      </c>
      <c r="O559" s="8" t="s">
        <v>8380</v>
      </c>
      <c r="P559" s="48">
        <v>6</v>
      </c>
      <c r="Q559" s="8" t="s">
        <v>56</v>
      </c>
      <c r="R559" s="8">
        <v>4</v>
      </c>
      <c r="S559" s="8">
        <v>0</v>
      </c>
      <c r="T559" s="8" t="b">
        <v>0</v>
      </c>
      <c r="U559" s="8">
        <v>540</v>
      </c>
      <c r="V559" s="8">
        <v>499</v>
      </c>
      <c r="W559" s="8">
        <v>384</v>
      </c>
      <c r="X559" s="8">
        <v>0</v>
      </c>
      <c r="Y559" s="8">
        <v>0</v>
      </c>
      <c r="Z559" s="48">
        <v>-35</v>
      </c>
      <c r="AA559" s="8" t="s">
        <v>86</v>
      </c>
      <c r="AB559" s="8">
        <v>4</v>
      </c>
      <c r="AC559" s="8">
        <v>0</v>
      </c>
      <c r="AD559" s="8"/>
      <c r="AE559" s="8">
        <v>1</v>
      </c>
      <c r="AF559" s="8">
        <v>0</v>
      </c>
      <c r="AG559" s="8">
        <v>540</v>
      </c>
      <c r="AH559" s="9">
        <v>46202</v>
      </c>
      <c r="AI559" s="47">
        <v>46202.375</v>
      </c>
      <c r="AJ559" s="47">
        <v>46202.379166666666</v>
      </c>
      <c r="AK559" s="47">
        <v>46202.75</v>
      </c>
      <c r="AL559" s="47">
        <v>46202.725694444445</v>
      </c>
      <c r="AO559" s="24" t="s">
        <v>8326</v>
      </c>
      <c r="AP559" s="24" t="s">
        <v>53</v>
      </c>
      <c r="AQ559" s="24" t="s">
        <v>49</v>
      </c>
      <c r="AR559" s="24" t="s">
        <v>64</v>
      </c>
      <c r="AS559" s="24" t="s">
        <v>67</v>
      </c>
      <c r="AT559" s="24" t="s">
        <v>52</v>
      </c>
      <c r="AU559" s="49">
        <v>46235</v>
      </c>
      <c r="AV559" s="24" t="s">
        <v>8378</v>
      </c>
      <c r="AW559" s="24" t="s">
        <v>8379</v>
      </c>
      <c r="AX559" s="24" t="s">
        <v>8380</v>
      </c>
      <c r="AY559" s="24">
        <v>0</v>
      </c>
    </row>
    <row r="560" spans="2:51">
      <c r="B560" s="8" t="s">
        <v>8326</v>
      </c>
      <c r="C560" s="8" t="s">
        <v>82</v>
      </c>
      <c r="D560" s="9">
        <v>46174</v>
      </c>
      <c r="E560" s="8" t="s">
        <v>52</v>
      </c>
      <c r="F560" s="8" t="s">
        <v>64</v>
      </c>
      <c r="G560" s="8" t="s">
        <v>67</v>
      </c>
      <c r="H560" s="8" t="s">
        <v>53</v>
      </c>
      <c r="I560" s="8" t="s">
        <v>8378</v>
      </c>
      <c r="J560" s="61">
        <v>0</v>
      </c>
      <c r="K560" s="8">
        <v>1</v>
      </c>
      <c r="L560" s="8">
        <v>4</v>
      </c>
      <c r="M560" s="8" t="s">
        <v>84</v>
      </c>
      <c r="N560" s="8" t="s">
        <v>8379</v>
      </c>
      <c r="O560" s="8" t="s">
        <v>8380</v>
      </c>
      <c r="P560" s="48">
        <v>12</v>
      </c>
      <c r="Q560" s="8" t="s">
        <v>56</v>
      </c>
      <c r="R560" s="8">
        <v>4</v>
      </c>
      <c r="S560" s="8">
        <v>0</v>
      </c>
      <c r="T560" s="8" t="b">
        <v>0</v>
      </c>
      <c r="U560" s="8">
        <v>480</v>
      </c>
      <c r="V560" s="8">
        <v>445</v>
      </c>
      <c r="W560" s="8">
        <v>342</v>
      </c>
      <c r="X560" s="8">
        <v>0</v>
      </c>
      <c r="Y560" s="8">
        <v>0</v>
      </c>
      <c r="Z560" s="48">
        <v>-23</v>
      </c>
      <c r="AA560" s="8" t="s">
        <v>86</v>
      </c>
      <c r="AB560" s="8">
        <v>4</v>
      </c>
      <c r="AC560" s="8">
        <v>0</v>
      </c>
      <c r="AD560" s="8"/>
      <c r="AE560" s="8">
        <v>1</v>
      </c>
      <c r="AF560" s="8">
        <v>0</v>
      </c>
      <c r="AG560" s="8">
        <v>480</v>
      </c>
      <c r="AH560" s="9">
        <v>46203</v>
      </c>
      <c r="AI560" s="47">
        <v>46203.354166666664</v>
      </c>
      <c r="AJ560" s="47">
        <v>46203.362500000003</v>
      </c>
      <c r="AK560" s="47">
        <v>46203.6875</v>
      </c>
      <c r="AL560" s="47">
        <v>46203.671527777777</v>
      </c>
      <c r="AO560" s="24" t="s">
        <v>8326</v>
      </c>
      <c r="AP560" s="24" t="s">
        <v>53</v>
      </c>
      <c r="AQ560" s="24" t="s">
        <v>49</v>
      </c>
      <c r="AR560" s="24" t="s">
        <v>50</v>
      </c>
      <c r="AS560" s="24" t="s">
        <v>61</v>
      </c>
      <c r="AT560" s="24" t="s">
        <v>52</v>
      </c>
      <c r="AU560" s="49">
        <v>46235</v>
      </c>
      <c r="AV560" s="24" t="s">
        <v>8378</v>
      </c>
      <c r="AW560" s="24" t="s">
        <v>8379</v>
      </c>
      <c r="AX560" s="24" t="s">
        <v>8380</v>
      </c>
      <c r="AY560" s="24">
        <v>0</v>
      </c>
    </row>
    <row r="561" spans="2:51">
      <c r="B561" s="8" t="s">
        <v>8326</v>
      </c>
      <c r="C561" s="8" t="s">
        <v>82</v>
      </c>
      <c r="D561" s="9">
        <v>46174</v>
      </c>
      <c r="E561" s="8" t="s">
        <v>52</v>
      </c>
      <c r="F561" s="8" t="s">
        <v>64</v>
      </c>
      <c r="G561" s="8" t="s">
        <v>59</v>
      </c>
      <c r="H561" s="8" t="s">
        <v>53</v>
      </c>
      <c r="I561" s="8" t="s">
        <v>8384</v>
      </c>
      <c r="J561" s="61">
        <v>0</v>
      </c>
      <c r="K561" s="8">
        <v>1</v>
      </c>
      <c r="L561" s="8">
        <v>4</v>
      </c>
      <c r="M561" s="8" t="s">
        <v>84</v>
      </c>
      <c r="N561" s="8" t="s">
        <v>8379</v>
      </c>
      <c r="O561" s="8" t="s">
        <v>8380</v>
      </c>
      <c r="P561" s="48">
        <v>4</v>
      </c>
      <c r="Q561" s="8" t="s">
        <v>56</v>
      </c>
      <c r="R561" s="8">
        <v>4</v>
      </c>
      <c r="S561" s="8">
        <v>0</v>
      </c>
      <c r="T561" s="8" t="b">
        <v>0</v>
      </c>
      <c r="U561" s="8">
        <v>270</v>
      </c>
      <c r="V561" s="8">
        <v>242</v>
      </c>
      <c r="W561" s="8">
        <v>158</v>
      </c>
      <c r="X561" s="8">
        <v>0</v>
      </c>
      <c r="Y561" s="8">
        <v>0</v>
      </c>
      <c r="Z561" s="48">
        <v>-24</v>
      </c>
      <c r="AA561" s="8" t="s">
        <v>87</v>
      </c>
      <c r="AB561" s="8">
        <v>4</v>
      </c>
      <c r="AC561" s="8">
        <v>0</v>
      </c>
      <c r="AD561" s="8"/>
      <c r="AE561" s="8">
        <v>1</v>
      </c>
      <c r="AF561" s="8">
        <v>0</v>
      </c>
      <c r="AG561" s="8">
        <v>270</v>
      </c>
      <c r="AH561" s="9">
        <v>46177</v>
      </c>
      <c r="AI561" s="47">
        <v>46177.354166666664</v>
      </c>
      <c r="AJ561" s="47">
        <v>46177.356944444444</v>
      </c>
      <c r="AK561" s="47">
        <v>46177.541666666664</v>
      </c>
      <c r="AL561" s="47">
        <v>46177.525000000001</v>
      </c>
      <c r="AO561" s="24" t="s">
        <v>8326</v>
      </c>
      <c r="AP561" s="24" t="s">
        <v>53</v>
      </c>
      <c r="AQ561" s="24" t="s">
        <v>49</v>
      </c>
      <c r="AR561" s="24" t="s">
        <v>64</v>
      </c>
      <c r="AS561" s="24" t="s">
        <v>59</v>
      </c>
      <c r="AT561" s="24" t="s">
        <v>52</v>
      </c>
      <c r="AU561" s="49">
        <v>46235</v>
      </c>
      <c r="AV561" s="24" t="s">
        <v>8378</v>
      </c>
      <c r="AW561" s="24" t="s">
        <v>8379</v>
      </c>
      <c r="AX561" s="24" t="s">
        <v>8380</v>
      </c>
      <c r="AY561" s="24">
        <v>3</v>
      </c>
    </row>
    <row r="562" spans="2:51">
      <c r="B562" s="8" t="s">
        <v>8326</v>
      </c>
      <c r="C562" s="8" t="s">
        <v>82</v>
      </c>
      <c r="D562" s="9">
        <v>46174</v>
      </c>
      <c r="E562" s="8" t="s">
        <v>52</v>
      </c>
      <c r="F562" s="8" t="s">
        <v>64</v>
      </c>
      <c r="G562" s="8" t="s">
        <v>67</v>
      </c>
      <c r="H562" s="8" t="s">
        <v>53</v>
      </c>
      <c r="I562" s="8" t="s">
        <v>8384</v>
      </c>
      <c r="J562" s="61">
        <v>0</v>
      </c>
      <c r="K562" s="8">
        <v>1</v>
      </c>
      <c r="L562" s="8">
        <v>4</v>
      </c>
      <c r="M562" s="8" t="s">
        <v>84</v>
      </c>
      <c r="N562" s="8" t="s">
        <v>8379</v>
      </c>
      <c r="O562" s="8" t="s">
        <v>8380</v>
      </c>
      <c r="P562" s="48">
        <v>7</v>
      </c>
      <c r="Q562" s="8" t="s">
        <v>56</v>
      </c>
      <c r="R562" s="8">
        <v>4</v>
      </c>
      <c r="S562" s="8">
        <v>0</v>
      </c>
      <c r="T562" s="8" t="b">
        <v>0</v>
      </c>
      <c r="U562" s="8">
        <v>420</v>
      </c>
      <c r="V562" s="8">
        <v>389</v>
      </c>
      <c r="W562" s="8">
        <v>273</v>
      </c>
      <c r="X562" s="8">
        <v>0</v>
      </c>
      <c r="Y562" s="8">
        <v>0</v>
      </c>
      <c r="Z562" s="48">
        <v>-24</v>
      </c>
      <c r="AA562" s="8" t="s">
        <v>87</v>
      </c>
      <c r="AB562" s="8">
        <v>4</v>
      </c>
      <c r="AC562" s="8">
        <v>0</v>
      </c>
      <c r="AD562" s="8"/>
      <c r="AE562" s="8">
        <v>1</v>
      </c>
      <c r="AF562" s="8">
        <v>0</v>
      </c>
      <c r="AG562" s="8">
        <v>420</v>
      </c>
      <c r="AH562" s="9">
        <v>46178</v>
      </c>
      <c r="AI562" s="47">
        <v>46178.3125</v>
      </c>
      <c r="AJ562" s="47">
        <v>46178.317361111112</v>
      </c>
      <c r="AK562" s="47">
        <v>46178.604166666664</v>
      </c>
      <c r="AL562" s="47">
        <v>46178.587500000001</v>
      </c>
      <c r="AO562" s="24" t="s">
        <v>8326</v>
      </c>
      <c r="AP562" s="24" t="s">
        <v>53</v>
      </c>
      <c r="AQ562" s="24" t="s">
        <v>49</v>
      </c>
      <c r="AR562" s="24" t="s">
        <v>64</v>
      </c>
      <c r="AS562" s="24" t="s">
        <v>69</v>
      </c>
      <c r="AT562" s="24" t="s">
        <v>52</v>
      </c>
      <c r="AU562" s="49">
        <v>46235</v>
      </c>
      <c r="AV562" s="24" t="s">
        <v>8378</v>
      </c>
      <c r="AW562" s="24" t="s">
        <v>8379</v>
      </c>
      <c r="AX562" s="24" t="s">
        <v>8380</v>
      </c>
      <c r="AY562" s="24">
        <v>1</v>
      </c>
    </row>
    <row r="563" spans="2:51">
      <c r="B563" s="8" t="s">
        <v>8326</v>
      </c>
      <c r="C563" s="8" t="s">
        <v>82</v>
      </c>
      <c r="D563" s="9">
        <v>46174</v>
      </c>
      <c r="E563" s="8" t="s">
        <v>52</v>
      </c>
      <c r="F563" s="8" t="s">
        <v>64</v>
      </c>
      <c r="G563" s="8" t="s">
        <v>54</v>
      </c>
      <c r="H563" s="8" t="s">
        <v>53</v>
      </c>
      <c r="I563" s="8" t="s">
        <v>8384</v>
      </c>
      <c r="J563" s="61">
        <v>0</v>
      </c>
      <c r="K563" s="8">
        <v>1</v>
      </c>
      <c r="L563" s="8">
        <v>4</v>
      </c>
      <c r="M563" s="8" t="s">
        <v>84</v>
      </c>
      <c r="N563" s="8" t="s">
        <v>8379</v>
      </c>
      <c r="O563" s="8" t="s">
        <v>8380</v>
      </c>
      <c r="P563" s="48">
        <v>4</v>
      </c>
      <c r="Q563" s="8" t="s">
        <v>56</v>
      </c>
      <c r="R563" s="8">
        <v>4</v>
      </c>
      <c r="S563" s="8">
        <v>0</v>
      </c>
      <c r="T563" s="8" t="b">
        <v>0</v>
      </c>
      <c r="U563" s="8">
        <v>180</v>
      </c>
      <c r="V563" s="8">
        <v>163</v>
      </c>
      <c r="W563" s="8">
        <v>77</v>
      </c>
      <c r="X563" s="8">
        <v>0</v>
      </c>
      <c r="Y563" s="8">
        <v>0</v>
      </c>
      <c r="Z563" s="48">
        <v>-13</v>
      </c>
      <c r="AA563" s="8" t="s">
        <v>87</v>
      </c>
      <c r="AB563" s="8">
        <v>4</v>
      </c>
      <c r="AC563" s="8">
        <v>0</v>
      </c>
      <c r="AD563" s="8"/>
      <c r="AE563" s="8">
        <v>1</v>
      </c>
      <c r="AF563" s="8">
        <v>0</v>
      </c>
      <c r="AG563" s="8">
        <v>180</v>
      </c>
      <c r="AH563" s="9">
        <v>46179</v>
      </c>
      <c r="AI563" s="47">
        <v>46179.375</v>
      </c>
      <c r="AJ563" s="47">
        <v>46179.37777777778</v>
      </c>
      <c r="AK563" s="47">
        <v>46179.5</v>
      </c>
      <c r="AL563" s="47">
        <v>46179.490972222222</v>
      </c>
      <c r="AO563" s="24" t="s">
        <v>8326</v>
      </c>
      <c r="AP563" s="24" t="s">
        <v>53</v>
      </c>
      <c r="AQ563" s="24" t="s">
        <v>49</v>
      </c>
      <c r="AR563" s="24" t="s">
        <v>50</v>
      </c>
      <c r="AS563" s="24" t="s">
        <v>59</v>
      </c>
      <c r="AT563" s="24" t="s">
        <v>52</v>
      </c>
      <c r="AU563" s="49">
        <v>46235</v>
      </c>
      <c r="AV563" s="24" t="s">
        <v>8378</v>
      </c>
      <c r="AW563" s="24" t="s">
        <v>8379</v>
      </c>
      <c r="AX563" s="24" t="s">
        <v>8380</v>
      </c>
      <c r="AY563" s="24">
        <v>2</v>
      </c>
    </row>
    <row r="564" spans="2:51">
      <c r="B564" s="8" t="s">
        <v>8326</v>
      </c>
      <c r="C564" s="8" t="s">
        <v>82</v>
      </c>
      <c r="D564" s="9">
        <v>46174</v>
      </c>
      <c r="E564" s="8" t="s">
        <v>52</v>
      </c>
      <c r="F564" s="8" t="s">
        <v>64</v>
      </c>
      <c r="G564" s="8" t="s">
        <v>67</v>
      </c>
      <c r="H564" s="8" t="s">
        <v>53</v>
      </c>
      <c r="I564" s="8" t="s">
        <v>8384</v>
      </c>
      <c r="J564" s="61">
        <v>0</v>
      </c>
      <c r="K564" s="8">
        <v>1</v>
      </c>
      <c r="L564" s="8">
        <v>4</v>
      </c>
      <c r="M564" s="8" t="s">
        <v>84</v>
      </c>
      <c r="N564" s="8" t="s">
        <v>8379</v>
      </c>
      <c r="O564" s="8" t="s">
        <v>8380</v>
      </c>
      <c r="P564" s="48">
        <v>9</v>
      </c>
      <c r="Q564" s="8" t="s">
        <v>56</v>
      </c>
      <c r="R564" s="8">
        <v>4</v>
      </c>
      <c r="S564" s="8">
        <v>0</v>
      </c>
      <c r="T564" s="8" t="b">
        <v>0</v>
      </c>
      <c r="U564" s="8">
        <v>270</v>
      </c>
      <c r="V564" s="8">
        <v>243</v>
      </c>
      <c r="W564" s="8">
        <v>157</v>
      </c>
      <c r="X564" s="8">
        <v>0</v>
      </c>
      <c r="Y564" s="8">
        <v>0</v>
      </c>
      <c r="Z564" s="48">
        <v>-18</v>
      </c>
      <c r="AA564" s="8" t="s">
        <v>87</v>
      </c>
      <c r="AB564" s="8">
        <v>4</v>
      </c>
      <c r="AC564" s="8">
        <v>0</v>
      </c>
      <c r="AD564" s="8"/>
      <c r="AE564" s="8">
        <v>1</v>
      </c>
      <c r="AF564" s="8">
        <v>0</v>
      </c>
      <c r="AG564" s="8">
        <v>270</v>
      </c>
      <c r="AH564" s="9">
        <v>46180</v>
      </c>
      <c r="AI564" s="47">
        <v>46180.375</v>
      </c>
      <c r="AJ564" s="47">
        <v>46180.381249999999</v>
      </c>
      <c r="AK564" s="47">
        <v>46180.5625</v>
      </c>
      <c r="AL564" s="47">
        <v>46180.55</v>
      </c>
      <c r="AO564" s="24" t="s">
        <v>8326</v>
      </c>
      <c r="AP564" s="24" t="s">
        <v>53</v>
      </c>
      <c r="AQ564" s="24" t="s">
        <v>49</v>
      </c>
      <c r="AR564" s="24" t="s">
        <v>64</v>
      </c>
      <c r="AS564" s="24" t="s">
        <v>54</v>
      </c>
      <c r="AT564" s="24" t="s">
        <v>52</v>
      </c>
      <c r="AU564" s="49">
        <v>46235</v>
      </c>
      <c r="AV564" s="24" t="s">
        <v>8378</v>
      </c>
      <c r="AW564" s="24" t="s">
        <v>8379</v>
      </c>
      <c r="AX564" s="24" t="s">
        <v>8380</v>
      </c>
      <c r="AY564" s="24">
        <v>4</v>
      </c>
    </row>
    <row r="565" spans="2:51">
      <c r="B565" s="8" t="s">
        <v>8326</v>
      </c>
      <c r="C565" s="8" t="s">
        <v>82</v>
      </c>
      <c r="D565" s="9">
        <v>46174</v>
      </c>
      <c r="E565" s="8" t="s">
        <v>52</v>
      </c>
      <c r="F565" s="8" t="s">
        <v>64</v>
      </c>
      <c r="G565" s="8" t="s">
        <v>68</v>
      </c>
      <c r="H565" s="8" t="s">
        <v>53</v>
      </c>
      <c r="I565" s="8" t="s">
        <v>8384</v>
      </c>
      <c r="J565" s="61">
        <v>0</v>
      </c>
      <c r="K565" s="8">
        <v>1</v>
      </c>
      <c r="L565" s="8">
        <v>4</v>
      </c>
      <c r="M565" s="8" t="s">
        <v>84</v>
      </c>
      <c r="N565" s="8" t="s">
        <v>8379</v>
      </c>
      <c r="O565" s="8" t="s">
        <v>8380</v>
      </c>
      <c r="P565" s="48">
        <v>10</v>
      </c>
      <c r="Q565" s="8" t="s">
        <v>56</v>
      </c>
      <c r="R565" s="8">
        <v>4</v>
      </c>
      <c r="S565" s="8">
        <v>0</v>
      </c>
      <c r="T565" s="8" t="b">
        <v>0</v>
      </c>
      <c r="U565" s="8">
        <v>240</v>
      </c>
      <c r="V565" s="8">
        <v>203</v>
      </c>
      <c r="W565" s="8">
        <v>123</v>
      </c>
      <c r="X565" s="8">
        <v>0</v>
      </c>
      <c r="Y565" s="8">
        <v>0</v>
      </c>
      <c r="Z565" s="48">
        <v>-27</v>
      </c>
      <c r="AA565" s="8" t="s">
        <v>87</v>
      </c>
      <c r="AB565" s="8">
        <v>4</v>
      </c>
      <c r="AC565" s="8">
        <v>0</v>
      </c>
      <c r="AD565" s="8"/>
      <c r="AE565" s="8">
        <v>1</v>
      </c>
      <c r="AF565" s="8">
        <v>0</v>
      </c>
      <c r="AG565" s="8">
        <v>240</v>
      </c>
      <c r="AH565" s="9">
        <v>46181</v>
      </c>
      <c r="AI565" s="47">
        <v>46181.333333333336</v>
      </c>
      <c r="AJ565" s="47">
        <v>46181.340277777781</v>
      </c>
      <c r="AK565" s="47">
        <v>46181.5</v>
      </c>
      <c r="AL565" s="47">
        <v>46181.481249999997</v>
      </c>
      <c r="AO565" s="24" t="s">
        <v>8326</v>
      </c>
      <c r="AP565" s="24" t="s">
        <v>53</v>
      </c>
      <c r="AQ565" s="24" t="s">
        <v>49</v>
      </c>
      <c r="AR565" s="24" t="s">
        <v>77</v>
      </c>
      <c r="AS565" s="24" t="s">
        <v>79</v>
      </c>
      <c r="AT565" s="24" t="s">
        <v>52</v>
      </c>
      <c r="AU565" s="49">
        <v>46235</v>
      </c>
      <c r="AV565" s="24" t="s">
        <v>8378</v>
      </c>
      <c r="AW565" s="24" t="s">
        <v>8379</v>
      </c>
      <c r="AX565" s="24" t="s">
        <v>8380</v>
      </c>
      <c r="AY565" s="24">
        <v>6</v>
      </c>
    </row>
    <row r="566" spans="2:51">
      <c r="B566" s="8" t="s">
        <v>8326</v>
      </c>
      <c r="C566" s="8" t="s">
        <v>82</v>
      </c>
      <c r="D566" s="9">
        <v>46174</v>
      </c>
      <c r="E566" s="8" t="s">
        <v>52</v>
      </c>
      <c r="F566" s="8" t="s">
        <v>64</v>
      </c>
      <c r="G566" s="8" t="s">
        <v>57</v>
      </c>
      <c r="H566" s="8" t="s">
        <v>53</v>
      </c>
      <c r="I566" s="8" t="s">
        <v>8384</v>
      </c>
      <c r="J566" s="61">
        <v>0</v>
      </c>
      <c r="K566" s="8">
        <v>1</v>
      </c>
      <c r="L566" s="8">
        <v>4</v>
      </c>
      <c r="M566" s="8" t="s">
        <v>84</v>
      </c>
      <c r="N566" s="8" t="s">
        <v>8379</v>
      </c>
      <c r="O566" s="8" t="s">
        <v>8380</v>
      </c>
      <c r="P566" s="48">
        <v>4</v>
      </c>
      <c r="Q566" s="8" t="s">
        <v>56</v>
      </c>
      <c r="R566" s="8">
        <v>4</v>
      </c>
      <c r="S566" s="8">
        <v>0</v>
      </c>
      <c r="T566" s="8" t="b">
        <v>0</v>
      </c>
      <c r="U566" s="8">
        <v>180</v>
      </c>
      <c r="V566" s="8">
        <v>158</v>
      </c>
      <c r="W566" s="8">
        <v>74</v>
      </c>
      <c r="X566" s="8">
        <v>0</v>
      </c>
      <c r="Y566" s="8">
        <v>0</v>
      </c>
      <c r="Z566" s="48">
        <v>-18</v>
      </c>
      <c r="AA566" s="8" t="s">
        <v>87</v>
      </c>
      <c r="AB566" s="8">
        <v>4</v>
      </c>
      <c r="AC566" s="8">
        <v>0</v>
      </c>
      <c r="AD566" s="8"/>
      <c r="AE566" s="8">
        <v>1</v>
      </c>
      <c r="AF566" s="8">
        <v>0</v>
      </c>
      <c r="AG566" s="8">
        <v>180</v>
      </c>
      <c r="AH566" s="9">
        <v>46183</v>
      </c>
      <c r="AI566" s="47">
        <v>46183.5625</v>
      </c>
      <c r="AJ566" s="47">
        <v>46183.56527777778</v>
      </c>
      <c r="AK566" s="47">
        <v>46183.6875</v>
      </c>
      <c r="AL566" s="47">
        <v>46183.675000000003</v>
      </c>
      <c r="AO566" s="24" t="s">
        <v>8326</v>
      </c>
      <c r="AP566" s="24" t="s">
        <v>53</v>
      </c>
      <c r="AQ566" s="24" t="s">
        <v>49</v>
      </c>
      <c r="AR566" s="24" t="s">
        <v>50</v>
      </c>
      <c r="AS566" s="24" t="s">
        <v>57</v>
      </c>
      <c r="AT566" s="24" t="s">
        <v>52</v>
      </c>
      <c r="AU566" s="49">
        <v>46235</v>
      </c>
      <c r="AV566" s="24" t="s">
        <v>8378</v>
      </c>
      <c r="AW566" s="24" t="s">
        <v>8379</v>
      </c>
      <c r="AX566" s="24" t="s">
        <v>8380</v>
      </c>
      <c r="AY566" s="24">
        <v>0</v>
      </c>
    </row>
    <row r="567" spans="2:51">
      <c r="B567" s="8" t="s">
        <v>8326</v>
      </c>
      <c r="C567" s="8" t="s">
        <v>82</v>
      </c>
      <c r="D567" s="9">
        <v>46174</v>
      </c>
      <c r="E567" s="8" t="s">
        <v>52</v>
      </c>
      <c r="F567" s="8" t="s">
        <v>64</v>
      </c>
      <c r="G567" s="8" t="s">
        <v>67</v>
      </c>
      <c r="H567" s="8" t="s">
        <v>53</v>
      </c>
      <c r="I567" s="8" t="s">
        <v>8384</v>
      </c>
      <c r="J567" s="61">
        <v>0</v>
      </c>
      <c r="K567" s="8">
        <v>1</v>
      </c>
      <c r="L567" s="8">
        <v>4</v>
      </c>
      <c r="M567" s="8" t="s">
        <v>84</v>
      </c>
      <c r="N567" s="8" t="s">
        <v>8379</v>
      </c>
      <c r="O567" s="8" t="s">
        <v>8380</v>
      </c>
      <c r="P567" s="48">
        <v>7</v>
      </c>
      <c r="Q567" s="8" t="s">
        <v>56</v>
      </c>
      <c r="R567" s="8">
        <v>4</v>
      </c>
      <c r="S567" s="8">
        <v>0</v>
      </c>
      <c r="T567" s="8" t="b">
        <v>0</v>
      </c>
      <c r="U567" s="8">
        <v>270</v>
      </c>
      <c r="V567" s="8">
        <v>243</v>
      </c>
      <c r="W567" s="8">
        <v>183</v>
      </c>
      <c r="X567" s="8">
        <v>0</v>
      </c>
      <c r="Y567" s="8">
        <v>0</v>
      </c>
      <c r="Z567" s="48">
        <v>-20</v>
      </c>
      <c r="AA567" s="8" t="s">
        <v>87</v>
      </c>
      <c r="AB567" s="8">
        <v>4</v>
      </c>
      <c r="AC567" s="8">
        <v>0</v>
      </c>
      <c r="AD567" s="8"/>
      <c r="AE567" s="8">
        <v>1</v>
      </c>
      <c r="AF567" s="8">
        <v>0</v>
      </c>
      <c r="AG567" s="8">
        <v>270</v>
      </c>
      <c r="AH567" s="9">
        <v>46185</v>
      </c>
      <c r="AI567" s="47">
        <v>46185.354166666664</v>
      </c>
      <c r="AJ567" s="47">
        <v>46185.359027777777</v>
      </c>
      <c r="AK567" s="47">
        <v>46185.541666666664</v>
      </c>
      <c r="AL567" s="47">
        <v>46185.527777777781</v>
      </c>
      <c r="AO567" s="24" t="s">
        <v>8326</v>
      </c>
      <c r="AP567" s="24" t="s">
        <v>53</v>
      </c>
      <c r="AQ567" s="24" t="s">
        <v>49</v>
      </c>
      <c r="AR567" s="24" t="s">
        <v>50</v>
      </c>
      <c r="AS567" s="24" t="s">
        <v>62</v>
      </c>
      <c r="AT567" s="24" t="s">
        <v>52</v>
      </c>
      <c r="AU567" s="49">
        <v>46235</v>
      </c>
      <c r="AV567" s="24" t="s">
        <v>8378</v>
      </c>
      <c r="AW567" s="24" t="s">
        <v>8379</v>
      </c>
      <c r="AX567" s="24" t="s">
        <v>8380</v>
      </c>
      <c r="AY567" s="24">
        <v>1</v>
      </c>
    </row>
    <row r="568" spans="2:51">
      <c r="B568" s="8" t="s">
        <v>8326</v>
      </c>
      <c r="C568" s="8" t="s">
        <v>82</v>
      </c>
      <c r="D568" s="9">
        <v>46174</v>
      </c>
      <c r="E568" s="8" t="s">
        <v>52</v>
      </c>
      <c r="F568" s="8" t="s">
        <v>64</v>
      </c>
      <c r="G568" s="8" t="s">
        <v>68</v>
      </c>
      <c r="H568" s="8" t="s">
        <v>53</v>
      </c>
      <c r="I568" s="8" t="s">
        <v>8384</v>
      </c>
      <c r="J568" s="61">
        <v>0</v>
      </c>
      <c r="K568" s="8">
        <v>1</v>
      </c>
      <c r="L568" s="8">
        <v>4</v>
      </c>
      <c r="M568" s="8" t="s">
        <v>84</v>
      </c>
      <c r="N568" s="8" t="s">
        <v>8379</v>
      </c>
      <c r="O568" s="8" t="s">
        <v>8380</v>
      </c>
      <c r="P568" s="48">
        <v>6</v>
      </c>
      <c r="Q568" s="8" t="s">
        <v>56</v>
      </c>
      <c r="R568" s="8">
        <v>4</v>
      </c>
      <c r="S568" s="8">
        <v>0</v>
      </c>
      <c r="T568" s="8" t="b">
        <v>0</v>
      </c>
      <c r="U568" s="8">
        <v>210</v>
      </c>
      <c r="V568" s="8">
        <v>173</v>
      </c>
      <c r="W568" s="8">
        <v>96</v>
      </c>
      <c r="X568" s="8">
        <v>0</v>
      </c>
      <c r="Y568" s="8">
        <v>0</v>
      </c>
      <c r="Z568" s="48">
        <v>-31</v>
      </c>
      <c r="AA568" s="8" t="s">
        <v>87</v>
      </c>
      <c r="AB568" s="8">
        <v>4</v>
      </c>
      <c r="AC568" s="8">
        <v>0</v>
      </c>
      <c r="AD568" s="8"/>
      <c r="AE568" s="8">
        <v>1</v>
      </c>
      <c r="AF568" s="8">
        <v>0</v>
      </c>
      <c r="AG568" s="8">
        <v>210</v>
      </c>
      <c r="AH568" s="9">
        <v>46186</v>
      </c>
      <c r="AI568" s="47">
        <v>46186.333333333336</v>
      </c>
      <c r="AJ568" s="47">
        <v>46186.337500000001</v>
      </c>
      <c r="AK568" s="47">
        <v>46186.479166666664</v>
      </c>
      <c r="AL568" s="47">
        <v>46186.457638888889</v>
      </c>
      <c r="AO568" s="24" t="s">
        <v>8326</v>
      </c>
      <c r="AP568" s="24" t="s">
        <v>53</v>
      </c>
      <c r="AQ568" s="24" t="s">
        <v>49</v>
      </c>
      <c r="AR568" s="24" t="s">
        <v>50</v>
      </c>
      <c r="AS568" s="24" t="s">
        <v>59</v>
      </c>
      <c r="AT568" s="24" t="s">
        <v>52</v>
      </c>
      <c r="AU568" s="49">
        <v>46235</v>
      </c>
      <c r="AV568" s="24" t="s">
        <v>8378</v>
      </c>
      <c r="AW568" s="24" t="s">
        <v>8383</v>
      </c>
      <c r="AX568" s="24" t="s">
        <v>8380</v>
      </c>
      <c r="AY568" s="24">
        <v>0</v>
      </c>
    </row>
    <row r="569" spans="2:51">
      <c r="B569" s="8" t="s">
        <v>8326</v>
      </c>
      <c r="C569" s="8" t="s">
        <v>82</v>
      </c>
      <c r="D569" s="9">
        <v>46174</v>
      </c>
      <c r="E569" s="8" t="s">
        <v>52</v>
      </c>
      <c r="F569" s="8" t="s">
        <v>64</v>
      </c>
      <c r="G569" s="8" t="s">
        <v>68</v>
      </c>
      <c r="H569" s="8" t="s">
        <v>53</v>
      </c>
      <c r="I569" s="8" t="s">
        <v>8378</v>
      </c>
      <c r="J569" s="61">
        <v>0</v>
      </c>
      <c r="K569" s="8">
        <v>1</v>
      </c>
      <c r="L569" s="8">
        <v>4</v>
      </c>
      <c r="M569" s="8" t="s">
        <v>84</v>
      </c>
      <c r="N569" s="8" t="s">
        <v>8379</v>
      </c>
      <c r="O569" s="8" t="s">
        <v>8380</v>
      </c>
      <c r="P569" s="48">
        <v>11</v>
      </c>
      <c r="Q569" s="8" t="s">
        <v>56</v>
      </c>
      <c r="R569" s="8">
        <v>4</v>
      </c>
      <c r="S569" s="8">
        <v>0</v>
      </c>
      <c r="T569" s="8" t="b">
        <v>0</v>
      </c>
      <c r="U569" s="8">
        <v>540</v>
      </c>
      <c r="V569" s="8">
        <v>514</v>
      </c>
      <c r="W569" s="8">
        <v>376</v>
      </c>
      <c r="X569" s="8">
        <v>0</v>
      </c>
      <c r="Y569" s="8">
        <v>0</v>
      </c>
      <c r="Z569" s="48">
        <v>-15</v>
      </c>
      <c r="AA569" s="8" t="s">
        <v>87</v>
      </c>
      <c r="AB569" s="8">
        <v>4</v>
      </c>
      <c r="AC569" s="8">
        <v>0</v>
      </c>
      <c r="AD569" s="8"/>
      <c r="AE569" s="8">
        <v>1</v>
      </c>
      <c r="AF569" s="8">
        <v>0</v>
      </c>
      <c r="AG569" s="8">
        <v>540</v>
      </c>
      <c r="AH569" s="9">
        <v>46189</v>
      </c>
      <c r="AI569" s="47">
        <v>46189.375</v>
      </c>
      <c r="AJ569" s="47">
        <v>46189.382638888892</v>
      </c>
      <c r="AK569" s="47">
        <v>46189.75</v>
      </c>
      <c r="AL569" s="47">
        <v>46189.739583333336</v>
      </c>
      <c r="AO569" s="24" t="s">
        <v>8326</v>
      </c>
      <c r="AP569" s="24" t="s">
        <v>53</v>
      </c>
      <c r="AQ569" s="24" t="s">
        <v>49</v>
      </c>
      <c r="AR569" s="24" t="s">
        <v>50</v>
      </c>
      <c r="AS569" s="24" t="s">
        <v>54</v>
      </c>
      <c r="AT569" s="24" t="s">
        <v>52</v>
      </c>
      <c r="AU569" s="49">
        <v>46235</v>
      </c>
      <c r="AV569" s="24" t="s">
        <v>8378</v>
      </c>
      <c r="AW569" s="24" t="s">
        <v>8383</v>
      </c>
      <c r="AX569" s="24" t="s">
        <v>8380</v>
      </c>
      <c r="AY569" s="24">
        <v>0</v>
      </c>
    </row>
    <row r="570" spans="2:51">
      <c r="B570" s="8" t="s">
        <v>8326</v>
      </c>
      <c r="C570" s="8" t="s">
        <v>82</v>
      </c>
      <c r="D570" s="9">
        <v>46174</v>
      </c>
      <c r="E570" s="8" t="s">
        <v>52</v>
      </c>
      <c r="F570" s="8" t="s">
        <v>64</v>
      </c>
      <c r="G570" s="8" t="s">
        <v>54</v>
      </c>
      <c r="H570" s="8" t="s">
        <v>53</v>
      </c>
      <c r="I570" s="8" t="s">
        <v>8378</v>
      </c>
      <c r="J570" s="61">
        <v>0</v>
      </c>
      <c r="K570" s="8">
        <v>1</v>
      </c>
      <c r="L570" s="8">
        <v>4</v>
      </c>
      <c r="M570" s="8" t="s">
        <v>84</v>
      </c>
      <c r="N570" s="8" t="s">
        <v>8379</v>
      </c>
      <c r="O570" s="8" t="s">
        <v>8380</v>
      </c>
      <c r="P570" s="48">
        <v>12</v>
      </c>
      <c r="Q570" s="8" t="s">
        <v>56</v>
      </c>
      <c r="R570" s="8">
        <v>4</v>
      </c>
      <c r="S570" s="8">
        <v>0</v>
      </c>
      <c r="T570" s="8" t="b">
        <v>0</v>
      </c>
      <c r="U570" s="8">
        <v>270</v>
      </c>
      <c r="V570" s="8">
        <v>239</v>
      </c>
      <c r="W570" s="8">
        <v>154</v>
      </c>
      <c r="X570" s="8">
        <v>0</v>
      </c>
      <c r="Y570" s="8">
        <v>0</v>
      </c>
      <c r="Z570" s="48">
        <v>-19</v>
      </c>
      <c r="AA570" s="8" t="s">
        <v>87</v>
      </c>
      <c r="AB570" s="8">
        <v>4</v>
      </c>
      <c r="AC570" s="8">
        <v>0</v>
      </c>
      <c r="AD570" s="8"/>
      <c r="AE570" s="8">
        <v>1</v>
      </c>
      <c r="AF570" s="8">
        <v>0</v>
      </c>
      <c r="AG570" s="8">
        <v>270</v>
      </c>
      <c r="AH570" s="9">
        <v>46190</v>
      </c>
      <c r="AI570" s="47">
        <v>46190.333333333336</v>
      </c>
      <c r="AJ570" s="47">
        <v>46190.341666666667</v>
      </c>
      <c r="AK570" s="47">
        <v>46190.520833333336</v>
      </c>
      <c r="AL570" s="47">
        <v>46190.507638888892</v>
      </c>
      <c r="AO570" s="24" t="s">
        <v>8326</v>
      </c>
      <c r="AP570" s="24" t="s">
        <v>53</v>
      </c>
      <c r="AQ570" s="24" t="s">
        <v>49</v>
      </c>
      <c r="AR570" s="24" t="s">
        <v>64</v>
      </c>
      <c r="AS570" s="24" t="s">
        <v>67</v>
      </c>
      <c r="AT570" s="24" t="s">
        <v>52</v>
      </c>
      <c r="AU570" s="49">
        <v>46235</v>
      </c>
      <c r="AV570" s="24" t="s">
        <v>8378</v>
      </c>
      <c r="AW570" s="24" t="s">
        <v>8383</v>
      </c>
      <c r="AX570" s="24" t="s">
        <v>8380</v>
      </c>
      <c r="AY570" s="24">
        <v>0</v>
      </c>
    </row>
    <row r="571" spans="2:51">
      <c r="B571" s="8" t="s">
        <v>8326</v>
      </c>
      <c r="C571" s="8" t="s">
        <v>82</v>
      </c>
      <c r="D571" s="9">
        <v>46174</v>
      </c>
      <c r="E571" s="8" t="s">
        <v>52</v>
      </c>
      <c r="F571" s="8" t="s">
        <v>64</v>
      </c>
      <c r="G571" s="8" t="s">
        <v>68</v>
      </c>
      <c r="H571" s="8" t="s">
        <v>53</v>
      </c>
      <c r="I571" s="8" t="s">
        <v>8384</v>
      </c>
      <c r="J571" s="61">
        <v>0</v>
      </c>
      <c r="K571" s="8">
        <v>1</v>
      </c>
      <c r="L571" s="8">
        <v>4</v>
      </c>
      <c r="M571" s="8" t="s">
        <v>84</v>
      </c>
      <c r="N571" s="8" t="s">
        <v>8379</v>
      </c>
      <c r="O571" s="8" t="s">
        <v>8380</v>
      </c>
      <c r="P571" s="48">
        <v>2</v>
      </c>
      <c r="Q571" s="8" t="s">
        <v>56</v>
      </c>
      <c r="R571" s="8">
        <v>4</v>
      </c>
      <c r="S571" s="8">
        <v>0</v>
      </c>
      <c r="T571" s="8" t="b">
        <v>0</v>
      </c>
      <c r="U571" s="8">
        <v>240</v>
      </c>
      <c r="V571" s="8">
        <v>209</v>
      </c>
      <c r="W571" s="8">
        <v>122</v>
      </c>
      <c r="X571" s="8">
        <v>0</v>
      </c>
      <c r="Y571" s="8">
        <v>0</v>
      </c>
      <c r="Z571" s="48">
        <v>-29</v>
      </c>
      <c r="AA571" s="8" t="s">
        <v>87</v>
      </c>
      <c r="AB571" s="8">
        <v>4</v>
      </c>
      <c r="AC571" s="8">
        <v>0</v>
      </c>
      <c r="AD571" s="8"/>
      <c r="AE571" s="8">
        <v>1</v>
      </c>
      <c r="AF571" s="8">
        <v>0</v>
      </c>
      <c r="AG571" s="8">
        <v>240</v>
      </c>
      <c r="AH571" s="9">
        <v>46193</v>
      </c>
      <c r="AI571" s="47">
        <v>46193.375</v>
      </c>
      <c r="AJ571" s="47">
        <v>46193.376388888886</v>
      </c>
      <c r="AK571" s="47">
        <v>46193.541666666664</v>
      </c>
      <c r="AL571" s="47">
        <v>46193.521527777775</v>
      </c>
      <c r="AO571" s="24" t="s">
        <v>8326</v>
      </c>
      <c r="AP571" s="24" t="s">
        <v>53</v>
      </c>
      <c r="AQ571" s="24" t="s">
        <v>49</v>
      </c>
      <c r="AR571" s="24" t="s">
        <v>64</v>
      </c>
      <c r="AS571" s="24" t="s">
        <v>59</v>
      </c>
      <c r="AT571" s="24" t="s">
        <v>52</v>
      </c>
      <c r="AU571" s="49">
        <v>46235</v>
      </c>
      <c r="AV571" s="24" t="s">
        <v>8378</v>
      </c>
      <c r="AW571" s="24" t="s">
        <v>8383</v>
      </c>
      <c r="AX571" s="24" t="s">
        <v>8380</v>
      </c>
      <c r="AY571" s="24">
        <v>0</v>
      </c>
    </row>
    <row r="572" spans="2:51">
      <c r="B572" s="8" t="s">
        <v>8326</v>
      </c>
      <c r="C572" s="8" t="s">
        <v>82</v>
      </c>
      <c r="D572" s="9">
        <v>46174</v>
      </c>
      <c r="E572" s="8" t="s">
        <v>52</v>
      </c>
      <c r="F572" s="8" t="s">
        <v>64</v>
      </c>
      <c r="G572" s="8" t="s">
        <v>59</v>
      </c>
      <c r="H572" s="8" t="s">
        <v>53</v>
      </c>
      <c r="I572" s="8" t="s">
        <v>8384</v>
      </c>
      <c r="J572" s="61">
        <v>0</v>
      </c>
      <c r="K572" s="8">
        <v>1</v>
      </c>
      <c r="L572" s="8">
        <v>4</v>
      </c>
      <c r="M572" s="8" t="s">
        <v>84</v>
      </c>
      <c r="N572" s="8" t="s">
        <v>8379</v>
      </c>
      <c r="O572" s="8" t="s">
        <v>8380</v>
      </c>
      <c r="P572" s="48">
        <v>2</v>
      </c>
      <c r="Q572" s="8" t="s">
        <v>56</v>
      </c>
      <c r="R572" s="8">
        <v>4</v>
      </c>
      <c r="S572" s="8">
        <v>0</v>
      </c>
      <c r="T572" s="8" t="b">
        <v>0</v>
      </c>
      <c r="U572" s="8">
        <v>540</v>
      </c>
      <c r="V572" s="8">
        <v>507</v>
      </c>
      <c r="W572" s="8">
        <v>412</v>
      </c>
      <c r="X572" s="8">
        <v>0</v>
      </c>
      <c r="Y572" s="8">
        <v>0</v>
      </c>
      <c r="Z572" s="48">
        <v>-31</v>
      </c>
      <c r="AA572" s="8" t="s">
        <v>87</v>
      </c>
      <c r="AB572" s="8">
        <v>4</v>
      </c>
      <c r="AC572" s="8">
        <v>0</v>
      </c>
      <c r="AD572" s="8"/>
      <c r="AE572" s="8">
        <v>1</v>
      </c>
      <c r="AF572" s="8">
        <v>0</v>
      </c>
      <c r="AG572" s="8">
        <v>540</v>
      </c>
      <c r="AH572" s="9">
        <v>46194</v>
      </c>
      <c r="AI572" s="47">
        <v>46194.375</v>
      </c>
      <c r="AJ572" s="47">
        <v>46194.376388888886</v>
      </c>
      <c r="AK572" s="47">
        <v>46194.75</v>
      </c>
      <c r="AL572" s="47">
        <v>46194.728472222225</v>
      </c>
      <c r="AO572" s="24" t="s">
        <v>8326</v>
      </c>
      <c r="AP572" s="24" t="s">
        <v>53</v>
      </c>
      <c r="AQ572" s="24" t="s">
        <v>49</v>
      </c>
      <c r="AR572" s="24" t="s">
        <v>77</v>
      </c>
      <c r="AS572" s="24" t="s">
        <v>79</v>
      </c>
      <c r="AT572" s="24" t="s">
        <v>52</v>
      </c>
      <c r="AU572" s="49">
        <v>46235</v>
      </c>
      <c r="AV572" s="24" t="s">
        <v>8378</v>
      </c>
      <c r="AW572" s="24" t="s">
        <v>8383</v>
      </c>
      <c r="AX572" s="24" t="s">
        <v>8380</v>
      </c>
      <c r="AY572" s="24">
        <v>0</v>
      </c>
    </row>
    <row r="573" spans="2:51">
      <c r="B573" s="8" t="s">
        <v>8326</v>
      </c>
      <c r="C573" s="8" t="s">
        <v>82</v>
      </c>
      <c r="D573" s="9">
        <v>46174</v>
      </c>
      <c r="E573" s="8" t="s">
        <v>52</v>
      </c>
      <c r="F573" s="8" t="s">
        <v>64</v>
      </c>
      <c r="G573" s="8" t="s">
        <v>57</v>
      </c>
      <c r="H573" s="8" t="s">
        <v>53</v>
      </c>
      <c r="I573" s="8" t="s">
        <v>8378</v>
      </c>
      <c r="J573" s="61">
        <v>0</v>
      </c>
      <c r="K573" s="8">
        <v>1</v>
      </c>
      <c r="L573" s="8">
        <v>4</v>
      </c>
      <c r="M573" s="8" t="s">
        <v>84</v>
      </c>
      <c r="N573" s="8" t="s">
        <v>8379</v>
      </c>
      <c r="O573" s="8" t="s">
        <v>8380</v>
      </c>
      <c r="P573" s="48">
        <v>12</v>
      </c>
      <c r="Q573" s="8" t="s">
        <v>56</v>
      </c>
      <c r="R573" s="8">
        <v>4</v>
      </c>
      <c r="S573" s="8">
        <v>0</v>
      </c>
      <c r="T573" s="8" t="b">
        <v>0</v>
      </c>
      <c r="U573" s="8">
        <v>240</v>
      </c>
      <c r="V573" s="8">
        <v>212</v>
      </c>
      <c r="W573" s="8">
        <v>138</v>
      </c>
      <c r="X573" s="8">
        <v>0</v>
      </c>
      <c r="Y573" s="8">
        <v>0</v>
      </c>
      <c r="Z573" s="48">
        <v>-16</v>
      </c>
      <c r="AA573" s="8" t="s">
        <v>87</v>
      </c>
      <c r="AB573" s="8">
        <v>4</v>
      </c>
      <c r="AC573" s="8">
        <v>0</v>
      </c>
      <c r="AD573" s="8"/>
      <c r="AE573" s="8">
        <v>1</v>
      </c>
      <c r="AF573" s="8">
        <v>0</v>
      </c>
      <c r="AG573" s="8">
        <v>240</v>
      </c>
      <c r="AH573" s="9">
        <v>46196</v>
      </c>
      <c r="AI573" s="47">
        <v>46196.354166666664</v>
      </c>
      <c r="AJ573" s="47">
        <v>46196.362500000003</v>
      </c>
      <c r="AK573" s="47">
        <v>46196.520833333336</v>
      </c>
      <c r="AL573" s="47">
        <v>46196.509722222225</v>
      </c>
      <c r="AO573" s="24" t="s">
        <v>8326</v>
      </c>
      <c r="AP573" s="24" t="s">
        <v>53</v>
      </c>
      <c r="AQ573" s="24" t="s">
        <v>49</v>
      </c>
      <c r="AR573" s="24" t="s">
        <v>64</v>
      </c>
      <c r="AS573" s="24" t="s">
        <v>69</v>
      </c>
      <c r="AT573" s="24" t="s">
        <v>52</v>
      </c>
      <c r="AU573" s="49">
        <v>46235</v>
      </c>
      <c r="AV573" s="24" t="s">
        <v>8378</v>
      </c>
      <c r="AW573" s="24" t="s">
        <v>8383</v>
      </c>
      <c r="AX573" s="24" t="s">
        <v>8380</v>
      </c>
      <c r="AY573" s="24">
        <v>0</v>
      </c>
    </row>
    <row r="574" spans="2:51">
      <c r="B574" s="8" t="s">
        <v>8326</v>
      </c>
      <c r="C574" s="8" t="s">
        <v>82</v>
      </c>
      <c r="D574" s="9">
        <v>46174</v>
      </c>
      <c r="E574" s="8" t="s">
        <v>52</v>
      </c>
      <c r="F574" s="8" t="s">
        <v>64</v>
      </c>
      <c r="G574" s="8" t="s">
        <v>67</v>
      </c>
      <c r="H574" s="8" t="s">
        <v>53</v>
      </c>
      <c r="I574" s="8" t="s">
        <v>8384</v>
      </c>
      <c r="J574" s="61">
        <v>0</v>
      </c>
      <c r="K574" s="8">
        <v>1</v>
      </c>
      <c r="L574" s="8">
        <v>4</v>
      </c>
      <c r="M574" s="8" t="s">
        <v>84</v>
      </c>
      <c r="N574" s="8" t="s">
        <v>8379</v>
      </c>
      <c r="O574" s="8" t="s">
        <v>8380</v>
      </c>
      <c r="P574" s="48">
        <v>8</v>
      </c>
      <c r="Q574" s="8" t="s">
        <v>56</v>
      </c>
      <c r="R574" s="8">
        <v>4</v>
      </c>
      <c r="S574" s="8">
        <v>0</v>
      </c>
      <c r="T574" s="8" t="b">
        <v>0</v>
      </c>
      <c r="U574" s="8">
        <v>210</v>
      </c>
      <c r="V574" s="8">
        <v>181</v>
      </c>
      <c r="W574" s="8">
        <v>117</v>
      </c>
      <c r="X574" s="8">
        <v>0</v>
      </c>
      <c r="Y574" s="8">
        <v>0</v>
      </c>
      <c r="Z574" s="48">
        <v>-21</v>
      </c>
      <c r="AA574" s="8" t="s">
        <v>87</v>
      </c>
      <c r="AB574" s="8">
        <v>4</v>
      </c>
      <c r="AC574" s="8">
        <v>0</v>
      </c>
      <c r="AD574" s="8"/>
      <c r="AE574" s="8">
        <v>1</v>
      </c>
      <c r="AF574" s="8">
        <v>0</v>
      </c>
      <c r="AG574" s="8">
        <v>210</v>
      </c>
      <c r="AH574" s="9">
        <v>46197</v>
      </c>
      <c r="AI574" s="47">
        <v>46197.354166666664</v>
      </c>
      <c r="AJ574" s="47">
        <v>46197.359722222223</v>
      </c>
      <c r="AK574" s="47">
        <v>46197.5</v>
      </c>
      <c r="AL574" s="47">
        <v>46197.48541666667</v>
      </c>
      <c r="AO574" s="24" t="s">
        <v>8326</v>
      </c>
      <c r="AP574" s="24" t="s">
        <v>53</v>
      </c>
      <c r="AQ574" s="24" t="s">
        <v>49</v>
      </c>
      <c r="AR574" s="24" t="s">
        <v>64</v>
      </c>
      <c r="AS574" s="24" t="s">
        <v>57</v>
      </c>
      <c r="AT574" s="24" t="s">
        <v>52</v>
      </c>
      <c r="AU574" s="49">
        <v>46235</v>
      </c>
      <c r="AV574" s="24" t="s">
        <v>8378</v>
      </c>
      <c r="AW574" s="24" t="s">
        <v>8383</v>
      </c>
      <c r="AX574" s="24" t="s">
        <v>8380</v>
      </c>
      <c r="AY574" s="24">
        <v>0</v>
      </c>
    </row>
    <row r="575" spans="2:51">
      <c r="B575" s="8" t="s">
        <v>8326</v>
      </c>
      <c r="C575" s="8" t="s">
        <v>82</v>
      </c>
      <c r="D575" s="9">
        <v>46174</v>
      </c>
      <c r="E575" s="8" t="s">
        <v>52</v>
      </c>
      <c r="F575" s="8" t="s">
        <v>64</v>
      </c>
      <c r="G575" s="8" t="s">
        <v>68</v>
      </c>
      <c r="H575" s="8" t="s">
        <v>53</v>
      </c>
      <c r="I575" s="8" t="s">
        <v>8384</v>
      </c>
      <c r="J575" s="61">
        <v>0</v>
      </c>
      <c r="K575" s="8">
        <v>1</v>
      </c>
      <c r="L575" s="8">
        <v>4</v>
      </c>
      <c r="M575" s="8" t="s">
        <v>84</v>
      </c>
      <c r="N575" s="8" t="s">
        <v>8379</v>
      </c>
      <c r="O575" s="8" t="s">
        <v>8380</v>
      </c>
      <c r="P575" s="48">
        <v>4</v>
      </c>
      <c r="Q575" s="8" t="s">
        <v>56</v>
      </c>
      <c r="R575" s="8">
        <v>4</v>
      </c>
      <c r="S575" s="8">
        <v>0</v>
      </c>
      <c r="T575" s="8" t="b">
        <v>0</v>
      </c>
      <c r="U575" s="8">
        <v>420</v>
      </c>
      <c r="V575" s="8">
        <v>392</v>
      </c>
      <c r="W575" s="8">
        <v>295</v>
      </c>
      <c r="X575" s="8">
        <v>0</v>
      </c>
      <c r="Y575" s="8">
        <v>0</v>
      </c>
      <c r="Z575" s="48">
        <v>-24</v>
      </c>
      <c r="AA575" s="8" t="s">
        <v>87</v>
      </c>
      <c r="AB575" s="8">
        <v>4</v>
      </c>
      <c r="AC575" s="8">
        <v>0</v>
      </c>
      <c r="AD575" s="8"/>
      <c r="AE575" s="8">
        <v>1</v>
      </c>
      <c r="AF575" s="8">
        <v>0</v>
      </c>
      <c r="AG575" s="8">
        <v>420</v>
      </c>
      <c r="AH575" s="9">
        <v>46198</v>
      </c>
      <c r="AI575" s="47">
        <v>46198.375</v>
      </c>
      <c r="AJ575" s="47">
        <v>46198.37777777778</v>
      </c>
      <c r="AK575" s="47">
        <v>46198.666666666664</v>
      </c>
      <c r="AL575" s="47">
        <v>46198.65</v>
      </c>
      <c r="AO575" s="24" t="s">
        <v>8326</v>
      </c>
      <c r="AP575" s="24" t="s">
        <v>53</v>
      </c>
      <c r="AQ575" s="24" t="s">
        <v>49</v>
      </c>
      <c r="AR575" s="24" t="s">
        <v>64</v>
      </c>
      <c r="AS575" s="24" t="s">
        <v>68</v>
      </c>
      <c r="AT575" s="24" t="s">
        <v>52</v>
      </c>
      <c r="AU575" s="49">
        <v>46235</v>
      </c>
      <c r="AV575" s="24" t="s">
        <v>8378</v>
      </c>
      <c r="AW575" s="24" t="s">
        <v>8383</v>
      </c>
      <c r="AX575" s="24" t="s">
        <v>8380</v>
      </c>
      <c r="AY575" s="24">
        <v>0</v>
      </c>
    </row>
    <row r="576" spans="2:51">
      <c r="B576" s="8" t="s">
        <v>8326</v>
      </c>
      <c r="C576" s="8" t="s">
        <v>82</v>
      </c>
      <c r="D576" s="9">
        <v>46174</v>
      </c>
      <c r="E576" s="8" t="s">
        <v>52</v>
      </c>
      <c r="F576" s="8" t="s">
        <v>64</v>
      </c>
      <c r="G576" s="8" t="s">
        <v>54</v>
      </c>
      <c r="H576" s="8" t="s">
        <v>53</v>
      </c>
      <c r="I576" s="8" t="s">
        <v>8384</v>
      </c>
      <c r="J576" s="61">
        <v>0</v>
      </c>
      <c r="K576" s="8">
        <v>1</v>
      </c>
      <c r="L576" s="8">
        <v>4</v>
      </c>
      <c r="M576" s="8" t="s">
        <v>84</v>
      </c>
      <c r="N576" s="8" t="s">
        <v>8379</v>
      </c>
      <c r="O576" s="8" t="s">
        <v>8380</v>
      </c>
      <c r="P576" s="48">
        <v>7</v>
      </c>
      <c r="Q576" s="8" t="s">
        <v>56</v>
      </c>
      <c r="R576" s="8">
        <v>4</v>
      </c>
      <c r="S576" s="8">
        <v>0</v>
      </c>
      <c r="T576" s="8" t="b">
        <v>0</v>
      </c>
      <c r="U576" s="8">
        <v>240</v>
      </c>
      <c r="V576" s="8">
        <v>208</v>
      </c>
      <c r="W576" s="8">
        <v>125</v>
      </c>
      <c r="X576" s="8">
        <v>0</v>
      </c>
      <c r="Y576" s="8">
        <v>0</v>
      </c>
      <c r="Z576" s="48">
        <v>-25</v>
      </c>
      <c r="AA576" s="8" t="s">
        <v>87</v>
      </c>
      <c r="AB576" s="8">
        <v>4</v>
      </c>
      <c r="AC576" s="8">
        <v>0</v>
      </c>
      <c r="AD576" s="8"/>
      <c r="AE576" s="8">
        <v>1</v>
      </c>
      <c r="AF576" s="8">
        <v>0</v>
      </c>
      <c r="AG576" s="8">
        <v>240</v>
      </c>
      <c r="AH576" s="9">
        <v>46203</v>
      </c>
      <c r="AI576" s="47">
        <v>46203.375</v>
      </c>
      <c r="AJ576" s="47">
        <v>46203.379861111112</v>
      </c>
      <c r="AK576" s="47">
        <v>46203.541666666664</v>
      </c>
      <c r="AL576" s="47">
        <v>46203.524305555555</v>
      </c>
      <c r="AO576" s="24" t="s">
        <v>8326</v>
      </c>
      <c r="AP576" s="24" t="s">
        <v>53</v>
      </c>
      <c r="AQ576" s="24" t="s">
        <v>49</v>
      </c>
      <c r="AR576" s="24" t="s">
        <v>64</v>
      </c>
      <c r="AS576" s="24" t="s">
        <v>62</v>
      </c>
      <c r="AT576" s="24" t="s">
        <v>52</v>
      </c>
      <c r="AU576" s="49">
        <v>46235</v>
      </c>
      <c r="AV576" s="24" t="s">
        <v>8378</v>
      </c>
      <c r="AW576" s="24" t="s">
        <v>8383</v>
      </c>
      <c r="AX576" s="24" t="s">
        <v>8380</v>
      </c>
      <c r="AY576" s="24">
        <v>0</v>
      </c>
    </row>
    <row r="577" spans="2:51">
      <c r="B577" s="8" t="s">
        <v>8326</v>
      </c>
      <c r="C577" s="8" t="s">
        <v>82</v>
      </c>
      <c r="D577" s="9">
        <v>46174</v>
      </c>
      <c r="E577" s="8" t="s">
        <v>52</v>
      </c>
      <c r="F577" s="8" t="s">
        <v>64</v>
      </c>
      <c r="G577" s="8" t="s">
        <v>68</v>
      </c>
      <c r="H577" s="8" t="s">
        <v>53</v>
      </c>
      <c r="I577" s="8" t="s">
        <v>8384</v>
      </c>
      <c r="J577" s="61">
        <v>0</v>
      </c>
      <c r="K577" s="8">
        <v>1</v>
      </c>
      <c r="L577" s="8">
        <v>4</v>
      </c>
      <c r="M577" s="8" t="s">
        <v>84</v>
      </c>
      <c r="N577" s="8" t="s">
        <v>8379</v>
      </c>
      <c r="O577" s="8" t="s">
        <v>8380</v>
      </c>
      <c r="P577" s="48">
        <v>2</v>
      </c>
      <c r="Q577" s="8" t="s">
        <v>56</v>
      </c>
      <c r="R577" s="8">
        <v>4</v>
      </c>
      <c r="S577" s="8">
        <v>0</v>
      </c>
      <c r="T577" s="8" t="b">
        <v>0</v>
      </c>
      <c r="U577" s="8">
        <v>180</v>
      </c>
      <c r="V577" s="8">
        <v>153</v>
      </c>
      <c r="W577" s="8">
        <v>87</v>
      </c>
      <c r="X577" s="8">
        <v>0</v>
      </c>
      <c r="Y577" s="8">
        <v>0</v>
      </c>
      <c r="Z577" s="48">
        <v>-25</v>
      </c>
      <c r="AA577" s="8" t="s">
        <v>88</v>
      </c>
      <c r="AB577" s="8">
        <v>4</v>
      </c>
      <c r="AC577" s="8">
        <v>0</v>
      </c>
      <c r="AD577" s="8"/>
      <c r="AE577" s="8">
        <v>1</v>
      </c>
      <c r="AF577" s="8">
        <v>0</v>
      </c>
      <c r="AG577" s="8">
        <v>180</v>
      </c>
      <c r="AH577" s="9">
        <v>46176</v>
      </c>
      <c r="AI577" s="47">
        <v>46176.333333333336</v>
      </c>
      <c r="AJ577" s="47">
        <v>46176.334722222222</v>
      </c>
      <c r="AK577" s="47">
        <v>46176.458333333336</v>
      </c>
      <c r="AL577" s="47">
        <v>46176.440972222219</v>
      </c>
      <c r="AO577" s="24" t="s">
        <v>8326</v>
      </c>
      <c r="AP577" s="24" t="s">
        <v>53</v>
      </c>
      <c r="AQ577" s="24" t="s">
        <v>49</v>
      </c>
      <c r="AR577" s="24" t="s">
        <v>50</v>
      </c>
      <c r="AS577" s="24" t="s">
        <v>61</v>
      </c>
      <c r="AT577" s="24" t="s">
        <v>52</v>
      </c>
      <c r="AU577" s="49">
        <v>46235</v>
      </c>
      <c r="AV577" s="24" t="s">
        <v>8378</v>
      </c>
      <c r="AW577" s="24" t="s">
        <v>8383</v>
      </c>
      <c r="AX577" s="24" t="s">
        <v>8380</v>
      </c>
      <c r="AY577" s="24">
        <v>0</v>
      </c>
    </row>
    <row r="578" spans="2:51">
      <c r="B578" s="8" t="s">
        <v>8326</v>
      </c>
      <c r="C578" s="8" t="s">
        <v>82</v>
      </c>
      <c r="D578" s="9">
        <v>46174</v>
      </c>
      <c r="E578" s="8" t="s">
        <v>52</v>
      </c>
      <c r="F578" s="8" t="s">
        <v>64</v>
      </c>
      <c r="G578" s="8" t="s">
        <v>62</v>
      </c>
      <c r="H578" s="8" t="s">
        <v>53</v>
      </c>
      <c r="I578" s="8" t="s">
        <v>8384</v>
      </c>
      <c r="J578" s="61">
        <v>0</v>
      </c>
      <c r="K578" s="8">
        <v>1</v>
      </c>
      <c r="L578" s="8">
        <v>4</v>
      </c>
      <c r="M578" s="8" t="s">
        <v>84</v>
      </c>
      <c r="N578" s="8" t="s">
        <v>8379</v>
      </c>
      <c r="O578" s="8" t="s">
        <v>8380</v>
      </c>
      <c r="P578" s="48">
        <v>5</v>
      </c>
      <c r="Q578" s="8" t="s">
        <v>56</v>
      </c>
      <c r="R578" s="8">
        <v>4</v>
      </c>
      <c r="S578" s="8">
        <v>0</v>
      </c>
      <c r="T578" s="8" t="b">
        <v>0</v>
      </c>
      <c r="U578" s="8">
        <v>540</v>
      </c>
      <c r="V578" s="8">
        <v>488</v>
      </c>
      <c r="W578" s="8">
        <v>363</v>
      </c>
      <c r="X578" s="8">
        <v>0</v>
      </c>
      <c r="Y578" s="8">
        <v>0</v>
      </c>
      <c r="Z578" s="48">
        <v>-47</v>
      </c>
      <c r="AA578" s="8" t="s">
        <v>88</v>
      </c>
      <c r="AB578" s="8">
        <v>4</v>
      </c>
      <c r="AC578" s="8">
        <v>0</v>
      </c>
      <c r="AD578" s="8"/>
      <c r="AE578" s="8">
        <v>1</v>
      </c>
      <c r="AF578" s="8">
        <v>0</v>
      </c>
      <c r="AG578" s="8">
        <v>540</v>
      </c>
      <c r="AH578" s="9">
        <v>46177</v>
      </c>
      <c r="AI578" s="47">
        <v>46177.3125</v>
      </c>
      <c r="AJ578" s="47">
        <v>46177.315972222219</v>
      </c>
      <c r="AK578" s="47">
        <v>46177.6875</v>
      </c>
      <c r="AL578" s="47">
        <v>46177.654861111114</v>
      </c>
      <c r="AO578" s="24" t="s">
        <v>8326</v>
      </c>
      <c r="AP578" s="24" t="s">
        <v>53</v>
      </c>
      <c r="AQ578" s="24" t="s">
        <v>49</v>
      </c>
      <c r="AR578" s="24" t="s">
        <v>50</v>
      </c>
      <c r="AS578" s="24" t="s">
        <v>57</v>
      </c>
      <c r="AT578" s="24" t="s">
        <v>52</v>
      </c>
      <c r="AU578" s="49">
        <v>46235</v>
      </c>
      <c r="AV578" s="24" t="s">
        <v>8378</v>
      </c>
      <c r="AW578" s="24" t="s">
        <v>8383</v>
      </c>
      <c r="AX578" s="24" t="s">
        <v>8380</v>
      </c>
      <c r="AY578" s="24">
        <v>0</v>
      </c>
    </row>
    <row r="579" spans="2:51">
      <c r="B579" s="8" t="s">
        <v>8326</v>
      </c>
      <c r="C579" s="8" t="s">
        <v>82</v>
      </c>
      <c r="D579" s="9">
        <v>46174</v>
      </c>
      <c r="E579" s="8" t="s">
        <v>52</v>
      </c>
      <c r="F579" s="8" t="s">
        <v>64</v>
      </c>
      <c r="G579" s="8" t="s">
        <v>59</v>
      </c>
      <c r="H579" s="8" t="s">
        <v>53</v>
      </c>
      <c r="I579" s="8" t="s">
        <v>8378</v>
      </c>
      <c r="J579" s="61">
        <v>0</v>
      </c>
      <c r="K579" s="8">
        <v>1</v>
      </c>
      <c r="L579" s="8">
        <v>4</v>
      </c>
      <c r="M579" s="8" t="s">
        <v>84</v>
      </c>
      <c r="N579" s="8" t="s">
        <v>8379</v>
      </c>
      <c r="O579" s="8" t="s">
        <v>8380</v>
      </c>
      <c r="P579" s="48">
        <v>11</v>
      </c>
      <c r="Q579" s="8" t="s">
        <v>56</v>
      </c>
      <c r="R579" s="8">
        <v>4</v>
      </c>
      <c r="S579" s="8">
        <v>0</v>
      </c>
      <c r="T579" s="8" t="b">
        <v>0</v>
      </c>
      <c r="U579" s="8">
        <v>540</v>
      </c>
      <c r="V579" s="8">
        <v>473</v>
      </c>
      <c r="W579" s="8">
        <v>378</v>
      </c>
      <c r="X579" s="8">
        <v>0</v>
      </c>
      <c r="Y579" s="8">
        <v>0</v>
      </c>
      <c r="Z579" s="48">
        <v>-56</v>
      </c>
      <c r="AA579" s="8" t="s">
        <v>88</v>
      </c>
      <c r="AB579" s="8">
        <v>4</v>
      </c>
      <c r="AC579" s="8">
        <v>0</v>
      </c>
      <c r="AD579" s="8"/>
      <c r="AE579" s="8">
        <v>1</v>
      </c>
      <c r="AF579" s="8">
        <v>0</v>
      </c>
      <c r="AG579" s="8">
        <v>540</v>
      </c>
      <c r="AH579" s="9">
        <v>46178</v>
      </c>
      <c r="AI579" s="47">
        <v>46178.3125</v>
      </c>
      <c r="AJ579" s="47">
        <v>46178.320138888892</v>
      </c>
      <c r="AK579" s="47">
        <v>46178.6875</v>
      </c>
      <c r="AL579" s="47">
        <v>46178.648611111108</v>
      </c>
      <c r="AO579" s="24" t="s">
        <v>8326</v>
      </c>
      <c r="AP579" s="24" t="s">
        <v>53</v>
      </c>
      <c r="AQ579" s="24" t="s">
        <v>49</v>
      </c>
      <c r="AR579" s="24" t="s">
        <v>64</v>
      </c>
      <c r="AS579" s="24" t="s">
        <v>54</v>
      </c>
      <c r="AT579" s="24" t="s">
        <v>52</v>
      </c>
      <c r="AU579" s="49">
        <v>46235</v>
      </c>
      <c r="AV579" s="24" t="s">
        <v>8378</v>
      </c>
      <c r="AW579" s="24" t="s">
        <v>8383</v>
      </c>
      <c r="AX579" s="24" t="s">
        <v>8380</v>
      </c>
      <c r="AY579" s="24">
        <v>0</v>
      </c>
    </row>
    <row r="580" spans="2:51">
      <c r="B580" s="8" t="s">
        <v>8326</v>
      </c>
      <c r="C580" s="8" t="s">
        <v>82</v>
      </c>
      <c r="D580" s="9">
        <v>46174</v>
      </c>
      <c r="E580" s="8" t="s">
        <v>52</v>
      </c>
      <c r="F580" s="8" t="s">
        <v>64</v>
      </c>
      <c r="G580" s="8" t="s">
        <v>67</v>
      </c>
      <c r="H580" s="8" t="s">
        <v>53</v>
      </c>
      <c r="I580" s="8" t="s">
        <v>8384</v>
      </c>
      <c r="J580" s="61">
        <v>0</v>
      </c>
      <c r="K580" s="8">
        <v>1</v>
      </c>
      <c r="L580" s="8">
        <v>4</v>
      </c>
      <c r="M580" s="8" t="s">
        <v>84</v>
      </c>
      <c r="N580" s="8" t="s">
        <v>8379</v>
      </c>
      <c r="O580" s="8" t="s">
        <v>8380</v>
      </c>
      <c r="P580" s="48">
        <v>7</v>
      </c>
      <c r="Q580" s="8" t="s">
        <v>56</v>
      </c>
      <c r="R580" s="8">
        <v>4</v>
      </c>
      <c r="S580" s="8">
        <v>0</v>
      </c>
      <c r="T580" s="8" t="b">
        <v>0</v>
      </c>
      <c r="U580" s="8">
        <v>480</v>
      </c>
      <c r="V580" s="8">
        <v>440</v>
      </c>
      <c r="W580" s="8">
        <v>322</v>
      </c>
      <c r="X580" s="8">
        <v>0</v>
      </c>
      <c r="Y580" s="8">
        <v>0</v>
      </c>
      <c r="Z580" s="48">
        <v>-33</v>
      </c>
      <c r="AA580" s="8" t="s">
        <v>88</v>
      </c>
      <c r="AB580" s="8">
        <v>4</v>
      </c>
      <c r="AC580" s="8">
        <v>0</v>
      </c>
      <c r="AD580" s="8"/>
      <c r="AE580" s="8">
        <v>1</v>
      </c>
      <c r="AF580" s="8">
        <v>0</v>
      </c>
      <c r="AG580" s="8">
        <v>480</v>
      </c>
      <c r="AH580" s="9">
        <v>46179</v>
      </c>
      <c r="AI580" s="47">
        <v>46179.375</v>
      </c>
      <c r="AJ580" s="47">
        <v>46179.379861111112</v>
      </c>
      <c r="AK580" s="47">
        <v>46179.708333333336</v>
      </c>
      <c r="AL580" s="47">
        <v>46179.685416666667</v>
      </c>
      <c r="AO580" s="24" t="s">
        <v>8326</v>
      </c>
      <c r="AP580" s="24" t="s">
        <v>53</v>
      </c>
      <c r="AQ580" s="24" t="s">
        <v>49</v>
      </c>
      <c r="AR580" s="24" t="s">
        <v>50</v>
      </c>
      <c r="AS580" s="24" t="s">
        <v>62</v>
      </c>
      <c r="AT580" s="24" t="s">
        <v>52</v>
      </c>
      <c r="AU580" s="49">
        <v>46235</v>
      </c>
      <c r="AV580" s="24" t="s">
        <v>8378</v>
      </c>
      <c r="AW580" s="24" t="s">
        <v>8383</v>
      </c>
      <c r="AX580" s="24" t="s">
        <v>8380</v>
      </c>
      <c r="AY580" s="24">
        <v>0</v>
      </c>
    </row>
    <row r="581" spans="2:51">
      <c r="B581" s="8" t="s">
        <v>8326</v>
      </c>
      <c r="C581" s="8" t="s">
        <v>82</v>
      </c>
      <c r="D581" s="9">
        <v>46174</v>
      </c>
      <c r="E581" s="8" t="s">
        <v>52</v>
      </c>
      <c r="F581" s="8" t="s">
        <v>64</v>
      </c>
      <c r="G581" s="8" t="s">
        <v>62</v>
      </c>
      <c r="H581" s="8" t="s">
        <v>53</v>
      </c>
      <c r="I581" s="8" t="s">
        <v>8384</v>
      </c>
      <c r="J581" s="61">
        <v>0</v>
      </c>
      <c r="K581" s="8">
        <v>1</v>
      </c>
      <c r="L581" s="8">
        <v>4</v>
      </c>
      <c r="M581" s="8" t="s">
        <v>84</v>
      </c>
      <c r="N581" s="8" t="s">
        <v>8379</v>
      </c>
      <c r="O581" s="8" t="s">
        <v>8380</v>
      </c>
      <c r="P581" s="48">
        <v>6</v>
      </c>
      <c r="Q581" s="8" t="s">
        <v>56</v>
      </c>
      <c r="R581" s="8">
        <v>4</v>
      </c>
      <c r="S581" s="8">
        <v>0</v>
      </c>
      <c r="T581" s="8" t="b">
        <v>0</v>
      </c>
      <c r="U581" s="8">
        <v>240</v>
      </c>
      <c r="V581" s="8">
        <v>219</v>
      </c>
      <c r="W581" s="8">
        <v>129</v>
      </c>
      <c r="X581" s="8">
        <v>0</v>
      </c>
      <c r="Y581" s="8">
        <v>0</v>
      </c>
      <c r="Z581" s="48">
        <v>-15</v>
      </c>
      <c r="AA581" s="8" t="s">
        <v>88</v>
      </c>
      <c r="AB581" s="8">
        <v>4</v>
      </c>
      <c r="AC581" s="8">
        <v>0</v>
      </c>
      <c r="AD581" s="8"/>
      <c r="AE581" s="8">
        <v>1</v>
      </c>
      <c r="AF581" s="8">
        <v>0</v>
      </c>
      <c r="AG581" s="8">
        <v>240</v>
      </c>
      <c r="AH581" s="9">
        <v>46180</v>
      </c>
      <c r="AI581" s="47">
        <v>46180.541666666664</v>
      </c>
      <c r="AJ581" s="47">
        <v>46180.54583333333</v>
      </c>
      <c r="AK581" s="47">
        <v>46180.708333333336</v>
      </c>
      <c r="AL581" s="47">
        <v>46180.697916666664</v>
      </c>
      <c r="AO581" s="24" t="s">
        <v>8326</v>
      </c>
      <c r="AP581" s="24" t="s">
        <v>53</v>
      </c>
      <c r="AQ581" s="24" t="s">
        <v>49</v>
      </c>
      <c r="AR581" s="24" t="s">
        <v>64</v>
      </c>
      <c r="AS581" s="24" t="s">
        <v>68</v>
      </c>
      <c r="AT581" s="24" t="s">
        <v>52</v>
      </c>
      <c r="AU581" s="49">
        <v>46235</v>
      </c>
      <c r="AV581" s="24" t="s">
        <v>8378</v>
      </c>
      <c r="AW581" s="24" t="s">
        <v>8384</v>
      </c>
      <c r="AX581" s="24" t="s">
        <v>8380</v>
      </c>
      <c r="AY581" s="24">
        <v>0</v>
      </c>
    </row>
    <row r="582" spans="2:51">
      <c r="B582" s="8" t="s">
        <v>8326</v>
      </c>
      <c r="C582" s="8" t="s">
        <v>82</v>
      </c>
      <c r="D582" s="9">
        <v>46174</v>
      </c>
      <c r="E582" s="8" t="s">
        <v>52</v>
      </c>
      <c r="F582" s="8" t="s">
        <v>64</v>
      </c>
      <c r="G582" s="8" t="s">
        <v>59</v>
      </c>
      <c r="H582" s="8" t="s">
        <v>53</v>
      </c>
      <c r="I582" s="8" t="s">
        <v>8384</v>
      </c>
      <c r="J582" s="61">
        <v>0</v>
      </c>
      <c r="K582" s="8">
        <v>1</v>
      </c>
      <c r="L582" s="8">
        <v>4</v>
      </c>
      <c r="M582" s="8" t="s">
        <v>84</v>
      </c>
      <c r="N582" s="8" t="s">
        <v>8379</v>
      </c>
      <c r="O582" s="8" t="s">
        <v>8380</v>
      </c>
      <c r="P582" s="48">
        <v>2</v>
      </c>
      <c r="Q582" s="8" t="s">
        <v>56</v>
      </c>
      <c r="R582" s="8">
        <v>4</v>
      </c>
      <c r="S582" s="8">
        <v>0</v>
      </c>
      <c r="T582" s="8" t="b">
        <v>0</v>
      </c>
      <c r="U582" s="8">
        <v>180</v>
      </c>
      <c r="V582" s="8">
        <v>159</v>
      </c>
      <c r="W582" s="8">
        <v>80</v>
      </c>
      <c r="X582" s="8">
        <v>0</v>
      </c>
      <c r="Y582" s="8">
        <v>0</v>
      </c>
      <c r="Z582" s="48">
        <v>-19</v>
      </c>
      <c r="AA582" s="8" t="s">
        <v>88</v>
      </c>
      <c r="AB582" s="8">
        <v>4</v>
      </c>
      <c r="AC582" s="8">
        <v>0</v>
      </c>
      <c r="AD582" s="8"/>
      <c r="AE582" s="8">
        <v>1</v>
      </c>
      <c r="AF582" s="8">
        <v>0</v>
      </c>
      <c r="AG582" s="8">
        <v>180</v>
      </c>
      <c r="AH582" s="9">
        <v>46182</v>
      </c>
      <c r="AI582" s="47">
        <v>46182.541666666664</v>
      </c>
      <c r="AJ582" s="47">
        <v>46182.543055555558</v>
      </c>
      <c r="AK582" s="47">
        <v>46182.666666666664</v>
      </c>
      <c r="AL582" s="47">
        <v>46182.65347222222</v>
      </c>
      <c r="AO582" s="24" t="s">
        <v>8326</v>
      </c>
      <c r="AP582" s="24" t="s">
        <v>53</v>
      </c>
      <c r="AQ582" s="24" t="s">
        <v>49</v>
      </c>
      <c r="AR582" s="24" t="s">
        <v>50</v>
      </c>
      <c r="AS582" s="24" t="s">
        <v>61</v>
      </c>
      <c r="AT582" s="24" t="s">
        <v>52</v>
      </c>
      <c r="AU582" s="49">
        <v>46235</v>
      </c>
      <c r="AV582" s="24" t="s">
        <v>8378</v>
      </c>
      <c r="AW582" s="24" t="s">
        <v>8384</v>
      </c>
      <c r="AX582" s="24" t="s">
        <v>8380</v>
      </c>
      <c r="AY582" s="24">
        <v>0</v>
      </c>
    </row>
    <row r="583" spans="2:51">
      <c r="B583" s="8" t="s">
        <v>8326</v>
      </c>
      <c r="C583" s="8" t="s">
        <v>82</v>
      </c>
      <c r="D583" s="9">
        <v>46174</v>
      </c>
      <c r="E583" s="8" t="s">
        <v>52</v>
      </c>
      <c r="F583" s="8" t="s">
        <v>64</v>
      </c>
      <c r="G583" s="8" t="s">
        <v>57</v>
      </c>
      <c r="H583" s="8" t="s">
        <v>53</v>
      </c>
      <c r="I583" s="8" t="s">
        <v>8378</v>
      </c>
      <c r="J583" s="61">
        <v>0</v>
      </c>
      <c r="K583" s="8">
        <v>1</v>
      </c>
      <c r="L583" s="8">
        <v>4</v>
      </c>
      <c r="M583" s="8" t="s">
        <v>84</v>
      </c>
      <c r="N583" s="8" t="s">
        <v>8379</v>
      </c>
      <c r="O583" s="8" t="s">
        <v>8380</v>
      </c>
      <c r="P583" s="48">
        <v>11</v>
      </c>
      <c r="Q583" s="8" t="s">
        <v>56</v>
      </c>
      <c r="R583" s="8">
        <v>4</v>
      </c>
      <c r="S583" s="8">
        <v>0</v>
      </c>
      <c r="T583" s="8" t="b">
        <v>0</v>
      </c>
      <c r="U583" s="8">
        <v>540</v>
      </c>
      <c r="V583" s="8">
        <v>488</v>
      </c>
      <c r="W583" s="8">
        <v>393</v>
      </c>
      <c r="X583" s="8">
        <v>0</v>
      </c>
      <c r="Y583" s="8">
        <v>0</v>
      </c>
      <c r="Z583" s="48">
        <v>-41</v>
      </c>
      <c r="AA583" s="8" t="s">
        <v>88</v>
      </c>
      <c r="AB583" s="8">
        <v>4</v>
      </c>
      <c r="AC583" s="8">
        <v>0</v>
      </c>
      <c r="AD583" s="8"/>
      <c r="AE583" s="8">
        <v>1</v>
      </c>
      <c r="AF583" s="8">
        <v>0</v>
      </c>
      <c r="AG583" s="8">
        <v>540</v>
      </c>
      <c r="AH583" s="9">
        <v>46187</v>
      </c>
      <c r="AI583" s="47">
        <v>46187.3125</v>
      </c>
      <c r="AJ583" s="47">
        <v>46187.320138888892</v>
      </c>
      <c r="AK583" s="47">
        <v>46187.6875</v>
      </c>
      <c r="AL583" s="47">
        <v>46187.65902777778</v>
      </c>
      <c r="AO583" s="24" t="s">
        <v>8326</v>
      </c>
      <c r="AP583" s="24" t="s">
        <v>53</v>
      </c>
      <c r="AQ583" s="24" t="s">
        <v>49</v>
      </c>
      <c r="AR583" s="24" t="s">
        <v>64</v>
      </c>
      <c r="AS583" s="24" t="s">
        <v>59</v>
      </c>
      <c r="AT583" s="24" t="s">
        <v>52</v>
      </c>
      <c r="AU583" s="49">
        <v>46235</v>
      </c>
      <c r="AV583" s="24" t="s">
        <v>8378</v>
      </c>
      <c r="AW583" s="24" t="s">
        <v>8384</v>
      </c>
      <c r="AX583" s="24" t="s">
        <v>8380</v>
      </c>
      <c r="AY583" s="24">
        <v>0</v>
      </c>
    </row>
    <row r="584" spans="2:51">
      <c r="B584" s="8" t="s">
        <v>8326</v>
      </c>
      <c r="C584" s="8" t="s">
        <v>82</v>
      </c>
      <c r="D584" s="9">
        <v>46174</v>
      </c>
      <c r="E584" s="8" t="s">
        <v>52</v>
      </c>
      <c r="F584" s="8" t="s">
        <v>64</v>
      </c>
      <c r="G584" s="8" t="s">
        <v>54</v>
      </c>
      <c r="H584" s="8" t="s">
        <v>53</v>
      </c>
      <c r="I584" s="8" t="s">
        <v>8384</v>
      </c>
      <c r="J584" s="61">
        <v>0</v>
      </c>
      <c r="K584" s="8">
        <v>1</v>
      </c>
      <c r="L584" s="8">
        <v>4</v>
      </c>
      <c r="M584" s="8" t="s">
        <v>84</v>
      </c>
      <c r="N584" s="8" t="s">
        <v>8379</v>
      </c>
      <c r="O584" s="8" t="s">
        <v>8380</v>
      </c>
      <c r="P584" s="48">
        <v>5</v>
      </c>
      <c r="Q584" s="8" t="s">
        <v>56</v>
      </c>
      <c r="R584" s="8">
        <v>4</v>
      </c>
      <c r="S584" s="8">
        <v>0</v>
      </c>
      <c r="T584" s="8" t="b">
        <v>0</v>
      </c>
      <c r="U584" s="8">
        <v>210</v>
      </c>
      <c r="V584" s="8">
        <v>193</v>
      </c>
      <c r="W584" s="8">
        <v>100</v>
      </c>
      <c r="X584" s="8">
        <v>0</v>
      </c>
      <c r="Y584" s="8">
        <v>0</v>
      </c>
      <c r="Z584" s="48">
        <v>-12</v>
      </c>
      <c r="AA584" s="8" t="s">
        <v>88</v>
      </c>
      <c r="AB584" s="8">
        <v>4</v>
      </c>
      <c r="AC584" s="8">
        <v>0</v>
      </c>
      <c r="AD584" s="8"/>
      <c r="AE584" s="8">
        <v>1</v>
      </c>
      <c r="AF584" s="8">
        <v>0</v>
      </c>
      <c r="AG584" s="8">
        <v>210</v>
      </c>
      <c r="AH584" s="9">
        <v>46190</v>
      </c>
      <c r="AI584" s="47">
        <v>46190.541666666664</v>
      </c>
      <c r="AJ584" s="47">
        <v>46190.545138888891</v>
      </c>
      <c r="AK584" s="47">
        <v>46190.6875</v>
      </c>
      <c r="AL584" s="47">
        <v>46190.679166666669</v>
      </c>
      <c r="AO584" s="24" t="s">
        <v>8326</v>
      </c>
      <c r="AP584" s="24" t="s">
        <v>53</v>
      </c>
      <c r="AQ584" s="24" t="s">
        <v>49</v>
      </c>
      <c r="AR584" s="24" t="s">
        <v>64</v>
      </c>
      <c r="AS584" s="24" t="s">
        <v>67</v>
      </c>
      <c r="AT584" s="24" t="s">
        <v>52</v>
      </c>
      <c r="AU584" s="49">
        <v>46235</v>
      </c>
      <c r="AV584" s="24" t="s">
        <v>8378</v>
      </c>
      <c r="AW584" s="24" t="s">
        <v>8384</v>
      </c>
      <c r="AX584" s="24" t="s">
        <v>8380</v>
      </c>
      <c r="AY584" s="24">
        <v>0</v>
      </c>
    </row>
    <row r="585" spans="2:51">
      <c r="B585" s="8" t="s">
        <v>8326</v>
      </c>
      <c r="C585" s="8" t="s">
        <v>82</v>
      </c>
      <c r="D585" s="9">
        <v>46174</v>
      </c>
      <c r="E585" s="8" t="s">
        <v>52</v>
      </c>
      <c r="F585" s="8" t="s">
        <v>64</v>
      </c>
      <c r="G585" s="8" t="s">
        <v>62</v>
      </c>
      <c r="H585" s="8" t="s">
        <v>53</v>
      </c>
      <c r="I585" s="8" t="s">
        <v>8384</v>
      </c>
      <c r="J585" s="61">
        <v>0</v>
      </c>
      <c r="K585" s="8">
        <v>1</v>
      </c>
      <c r="L585" s="8">
        <v>4</v>
      </c>
      <c r="M585" s="8" t="s">
        <v>84</v>
      </c>
      <c r="N585" s="8" t="s">
        <v>8379</v>
      </c>
      <c r="O585" s="8" t="s">
        <v>8380</v>
      </c>
      <c r="P585" s="48">
        <v>6</v>
      </c>
      <c r="Q585" s="8" t="s">
        <v>56</v>
      </c>
      <c r="R585" s="8">
        <v>4</v>
      </c>
      <c r="S585" s="8">
        <v>0</v>
      </c>
      <c r="T585" s="8" t="b">
        <v>0</v>
      </c>
      <c r="U585" s="8">
        <v>210</v>
      </c>
      <c r="V585" s="8">
        <v>185</v>
      </c>
      <c r="W585" s="8">
        <v>121</v>
      </c>
      <c r="X585" s="8">
        <v>0</v>
      </c>
      <c r="Y585" s="8">
        <v>0</v>
      </c>
      <c r="Z585" s="48">
        <v>-19</v>
      </c>
      <c r="AA585" s="8" t="s">
        <v>88</v>
      </c>
      <c r="AB585" s="8">
        <v>4</v>
      </c>
      <c r="AC585" s="8">
        <v>0</v>
      </c>
      <c r="AD585" s="8"/>
      <c r="AE585" s="8">
        <v>1</v>
      </c>
      <c r="AF585" s="8">
        <v>0</v>
      </c>
      <c r="AG585" s="8">
        <v>210</v>
      </c>
      <c r="AH585" s="9">
        <v>46191</v>
      </c>
      <c r="AI585" s="47">
        <v>46191.5625</v>
      </c>
      <c r="AJ585" s="47">
        <v>46191.566666666666</v>
      </c>
      <c r="AK585" s="47">
        <v>46191.708333333336</v>
      </c>
      <c r="AL585" s="47">
        <v>46191.695138888892</v>
      </c>
      <c r="AO585" s="24" t="s">
        <v>8326</v>
      </c>
      <c r="AP585" s="24" t="s">
        <v>53</v>
      </c>
      <c r="AQ585" s="24" t="s">
        <v>49</v>
      </c>
      <c r="AR585" s="24" t="s">
        <v>50</v>
      </c>
      <c r="AS585" s="24" t="s">
        <v>59</v>
      </c>
      <c r="AT585" s="24" t="s">
        <v>52</v>
      </c>
      <c r="AU585" s="49">
        <v>46235</v>
      </c>
      <c r="AV585" s="24" t="s">
        <v>8378</v>
      </c>
      <c r="AW585" s="24" t="s">
        <v>8384</v>
      </c>
      <c r="AX585" s="24" t="s">
        <v>8380</v>
      </c>
      <c r="AY585" s="24">
        <v>0</v>
      </c>
    </row>
    <row r="586" spans="2:51">
      <c r="B586" s="8" t="s">
        <v>8326</v>
      </c>
      <c r="C586" s="8" t="s">
        <v>82</v>
      </c>
      <c r="D586" s="9">
        <v>46174</v>
      </c>
      <c r="E586" s="8" t="s">
        <v>52</v>
      </c>
      <c r="F586" s="8" t="s">
        <v>64</v>
      </c>
      <c r="G586" s="8" t="s">
        <v>57</v>
      </c>
      <c r="H586" s="8" t="s">
        <v>53</v>
      </c>
      <c r="I586" s="8" t="s">
        <v>8384</v>
      </c>
      <c r="J586" s="61">
        <v>0</v>
      </c>
      <c r="K586" s="8">
        <v>1</v>
      </c>
      <c r="L586" s="8">
        <v>4</v>
      </c>
      <c r="M586" s="8" t="s">
        <v>84</v>
      </c>
      <c r="N586" s="8" t="s">
        <v>8379</v>
      </c>
      <c r="O586" s="8" t="s">
        <v>8380</v>
      </c>
      <c r="P586" s="48">
        <v>2</v>
      </c>
      <c r="Q586" s="8" t="s">
        <v>56</v>
      </c>
      <c r="R586" s="8">
        <v>4</v>
      </c>
      <c r="S586" s="8">
        <v>0</v>
      </c>
      <c r="T586" s="8" t="b">
        <v>0</v>
      </c>
      <c r="U586" s="8">
        <v>540</v>
      </c>
      <c r="V586" s="8">
        <v>522</v>
      </c>
      <c r="W586" s="8">
        <v>376</v>
      </c>
      <c r="X586" s="8">
        <v>0</v>
      </c>
      <c r="Y586" s="8">
        <v>0</v>
      </c>
      <c r="Z586" s="48">
        <v>-16</v>
      </c>
      <c r="AA586" s="8" t="s">
        <v>88</v>
      </c>
      <c r="AB586" s="8">
        <v>4</v>
      </c>
      <c r="AC586" s="8">
        <v>0</v>
      </c>
      <c r="AD586" s="8"/>
      <c r="AE586" s="8">
        <v>1</v>
      </c>
      <c r="AF586" s="8">
        <v>0</v>
      </c>
      <c r="AG586" s="8">
        <v>540</v>
      </c>
      <c r="AH586" s="9">
        <v>46193</v>
      </c>
      <c r="AI586" s="47">
        <v>46193.375</v>
      </c>
      <c r="AJ586" s="47">
        <v>46193.376388888886</v>
      </c>
      <c r="AK586" s="47">
        <v>46193.75</v>
      </c>
      <c r="AL586" s="47">
        <v>46193.738888888889</v>
      </c>
      <c r="AO586" s="24" t="s">
        <v>8326</v>
      </c>
      <c r="AP586" s="24" t="s">
        <v>53</v>
      </c>
      <c r="AQ586" s="24" t="s">
        <v>49</v>
      </c>
      <c r="AR586" s="24" t="s">
        <v>64</v>
      </c>
      <c r="AS586" s="24" t="s">
        <v>57</v>
      </c>
      <c r="AT586" s="24" t="s">
        <v>52</v>
      </c>
      <c r="AU586" s="49">
        <v>46235</v>
      </c>
      <c r="AV586" s="24" t="s">
        <v>8378</v>
      </c>
      <c r="AW586" s="24" t="s">
        <v>8384</v>
      </c>
      <c r="AX586" s="24" t="s">
        <v>8380</v>
      </c>
      <c r="AY586" s="24">
        <v>0</v>
      </c>
    </row>
    <row r="587" spans="2:51">
      <c r="B587" s="8" t="s">
        <v>8326</v>
      </c>
      <c r="C587" s="8" t="s">
        <v>82</v>
      </c>
      <c r="D587" s="9">
        <v>46174</v>
      </c>
      <c r="E587" s="8" t="s">
        <v>52</v>
      </c>
      <c r="F587" s="8" t="s">
        <v>64</v>
      </c>
      <c r="G587" s="8" t="s">
        <v>62</v>
      </c>
      <c r="H587" s="8" t="s">
        <v>53</v>
      </c>
      <c r="I587" s="8" t="s">
        <v>8384</v>
      </c>
      <c r="J587" s="61">
        <v>0</v>
      </c>
      <c r="K587" s="8">
        <v>1</v>
      </c>
      <c r="L587" s="8">
        <v>4</v>
      </c>
      <c r="M587" s="8" t="s">
        <v>84</v>
      </c>
      <c r="N587" s="8" t="s">
        <v>8379</v>
      </c>
      <c r="O587" s="8" t="s">
        <v>8380</v>
      </c>
      <c r="P587" s="48">
        <v>2</v>
      </c>
      <c r="Q587" s="8" t="s">
        <v>56</v>
      </c>
      <c r="R587" s="8">
        <v>4</v>
      </c>
      <c r="S587" s="8">
        <v>0</v>
      </c>
      <c r="T587" s="8" t="b">
        <v>0</v>
      </c>
      <c r="U587" s="8">
        <v>480</v>
      </c>
      <c r="V587" s="8">
        <v>449</v>
      </c>
      <c r="W587" s="8">
        <v>330</v>
      </c>
      <c r="X587" s="8">
        <v>0</v>
      </c>
      <c r="Y587" s="8">
        <v>0</v>
      </c>
      <c r="Z587" s="48">
        <v>-29</v>
      </c>
      <c r="AA587" s="8" t="s">
        <v>88</v>
      </c>
      <c r="AB587" s="8">
        <v>4</v>
      </c>
      <c r="AC587" s="8">
        <v>0</v>
      </c>
      <c r="AD587" s="8"/>
      <c r="AE587" s="8">
        <v>1</v>
      </c>
      <c r="AF587" s="8">
        <v>0</v>
      </c>
      <c r="AG587" s="8">
        <v>480</v>
      </c>
      <c r="AH587" s="9">
        <v>46194</v>
      </c>
      <c r="AI587" s="47">
        <v>46194.3125</v>
      </c>
      <c r="AJ587" s="47">
        <v>46194.313888888886</v>
      </c>
      <c r="AK587" s="47">
        <v>46194.645833333336</v>
      </c>
      <c r="AL587" s="47">
        <v>46194.625694444447</v>
      </c>
      <c r="AO587" s="24" t="s">
        <v>8326</v>
      </c>
      <c r="AP587" s="24" t="s">
        <v>53</v>
      </c>
      <c r="AQ587" s="24" t="s">
        <v>49</v>
      </c>
      <c r="AR587" s="24" t="s">
        <v>64</v>
      </c>
      <c r="AS587" s="24" t="s">
        <v>62</v>
      </c>
      <c r="AT587" s="24" t="s">
        <v>52</v>
      </c>
      <c r="AU587" s="49">
        <v>46235</v>
      </c>
      <c r="AV587" s="24" t="s">
        <v>8378</v>
      </c>
      <c r="AW587" s="24" t="s">
        <v>8384</v>
      </c>
      <c r="AX587" s="24" t="s">
        <v>8380</v>
      </c>
      <c r="AY587" s="24">
        <v>0</v>
      </c>
    </row>
    <row r="588" spans="2:51">
      <c r="B588" s="8" t="s">
        <v>8326</v>
      </c>
      <c r="C588" s="8" t="s">
        <v>82</v>
      </c>
      <c r="D588" s="9">
        <v>46174</v>
      </c>
      <c r="E588" s="8" t="s">
        <v>52</v>
      </c>
      <c r="F588" s="8" t="s">
        <v>64</v>
      </c>
      <c r="G588" s="8" t="s">
        <v>62</v>
      </c>
      <c r="H588" s="8" t="s">
        <v>53</v>
      </c>
      <c r="I588" s="8" t="s">
        <v>8384</v>
      </c>
      <c r="J588" s="61">
        <v>0</v>
      </c>
      <c r="K588" s="8">
        <v>1</v>
      </c>
      <c r="L588" s="8">
        <v>4</v>
      </c>
      <c r="M588" s="8" t="s">
        <v>84</v>
      </c>
      <c r="N588" s="8" t="s">
        <v>8379</v>
      </c>
      <c r="O588" s="8" t="s">
        <v>8380</v>
      </c>
      <c r="P588" s="48">
        <v>6</v>
      </c>
      <c r="Q588" s="8" t="s">
        <v>56</v>
      </c>
      <c r="R588" s="8">
        <v>4</v>
      </c>
      <c r="S588" s="8">
        <v>0</v>
      </c>
      <c r="T588" s="8" t="b">
        <v>0</v>
      </c>
      <c r="U588" s="8">
        <v>270</v>
      </c>
      <c r="V588" s="8">
        <v>232</v>
      </c>
      <c r="W588" s="8">
        <v>135</v>
      </c>
      <c r="X588" s="8">
        <v>0</v>
      </c>
      <c r="Y588" s="8">
        <v>0</v>
      </c>
      <c r="Z588" s="48">
        <v>-32</v>
      </c>
      <c r="AA588" s="8" t="s">
        <v>88</v>
      </c>
      <c r="AB588" s="8">
        <v>4</v>
      </c>
      <c r="AC588" s="8">
        <v>0</v>
      </c>
      <c r="AD588" s="8"/>
      <c r="AE588" s="8">
        <v>1</v>
      </c>
      <c r="AF588" s="8">
        <v>0</v>
      </c>
      <c r="AG588" s="8">
        <v>270</v>
      </c>
      <c r="AH588" s="9">
        <v>46195</v>
      </c>
      <c r="AI588" s="47">
        <v>46195.354166666664</v>
      </c>
      <c r="AJ588" s="47">
        <v>46195.35833333333</v>
      </c>
      <c r="AK588" s="47">
        <v>46195.541666666664</v>
      </c>
      <c r="AL588" s="47">
        <v>46195.519444444442</v>
      </c>
      <c r="AO588" s="24" t="s">
        <v>8326</v>
      </c>
      <c r="AP588" s="24" t="s">
        <v>53</v>
      </c>
      <c r="AQ588" s="24" t="s">
        <v>49</v>
      </c>
      <c r="AR588" s="24" t="s">
        <v>77</v>
      </c>
      <c r="AS588" s="24" t="s">
        <v>79</v>
      </c>
      <c r="AT588" s="24" t="s">
        <v>52</v>
      </c>
      <c r="AU588" s="49">
        <v>46235</v>
      </c>
      <c r="AV588" s="24" t="s">
        <v>8378</v>
      </c>
      <c r="AW588" s="24" t="s">
        <v>8384</v>
      </c>
      <c r="AX588" s="24" t="s">
        <v>8380</v>
      </c>
      <c r="AY588" s="24">
        <v>1</v>
      </c>
    </row>
    <row r="589" spans="2:51">
      <c r="B589" s="8" t="s">
        <v>8326</v>
      </c>
      <c r="C589" s="8" t="s">
        <v>82</v>
      </c>
      <c r="D589" s="9">
        <v>46174</v>
      </c>
      <c r="E589" s="8" t="s">
        <v>52</v>
      </c>
      <c r="F589" s="8" t="s">
        <v>64</v>
      </c>
      <c r="G589" s="8" t="s">
        <v>57</v>
      </c>
      <c r="H589" s="8" t="s">
        <v>53</v>
      </c>
      <c r="I589" s="8" t="s">
        <v>8384</v>
      </c>
      <c r="J589" s="61">
        <v>0</v>
      </c>
      <c r="K589" s="8">
        <v>1</v>
      </c>
      <c r="L589" s="8">
        <v>4</v>
      </c>
      <c r="M589" s="8" t="s">
        <v>84</v>
      </c>
      <c r="N589" s="8" t="s">
        <v>8379</v>
      </c>
      <c r="O589" s="8" t="s">
        <v>8380</v>
      </c>
      <c r="P589" s="48">
        <v>8</v>
      </c>
      <c r="Q589" s="8" t="s">
        <v>56</v>
      </c>
      <c r="R589" s="8">
        <v>4</v>
      </c>
      <c r="S589" s="8">
        <v>0</v>
      </c>
      <c r="T589" s="8" t="b">
        <v>0</v>
      </c>
      <c r="U589" s="8">
        <v>540</v>
      </c>
      <c r="V589" s="8">
        <v>482</v>
      </c>
      <c r="W589" s="8">
        <v>396</v>
      </c>
      <c r="X589" s="8">
        <v>0</v>
      </c>
      <c r="Y589" s="8">
        <v>0</v>
      </c>
      <c r="Z589" s="48">
        <v>-50</v>
      </c>
      <c r="AA589" s="8" t="s">
        <v>88</v>
      </c>
      <c r="AB589" s="8">
        <v>4</v>
      </c>
      <c r="AC589" s="8">
        <v>0</v>
      </c>
      <c r="AD589" s="8"/>
      <c r="AE589" s="8">
        <v>1</v>
      </c>
      <c r="AF589" s="8">
        <v>0</v>
      </c>
      <c r="AG589" s="8">
        <v>540</v>
      </c>
      <c r="AH589" s="9">
        <v>46197</v>
      </c>
      <c r="AI589" s="47">
        <v>46197.354166666664</v>
      </c>
      <c r="AJ589" s="47">
        <v>46197.359722222223</v>
      </c>
      <c r="AK589" s="47">
        <v>46197.729166666664</v>
      </c>
      <c r="AL589" s="47">
        <v>46197.694444444445</v>
      </c>
      <c r="AO589" s="24" t="s">
        <v>8326</v>
      </c>
      <c r="AP589" s="24" t="s">
        <v>53</v>
      </c>
      <c r="AQ589" s="24" t="s">
        <v>49</v>
      </c>
      <c r="AR589" s="24" t="s">
        <v>50</v>
      </c>
      <c r="AS589" s="24" t="s">
        <v>54</v>
      </c>
      <c r="AT589" s="24" t="s">
        <v>52</v>
      </c>
      <c r="AU589" s="49">
        <v>46235</v>
      </c>
      <c r="AV589" s="24" t="s">
        <v>8378</v>
      </c>
      <c r="AW589" s="24" t="s">
        <v>8384</v>
      </c>
      <c r="AX589" s="24" t="s">
        <v>8380</v>
      </c>
      <c r="AY589" s="24">
        <v>0</v>
      </c>
    </row>
    <row r="590" spans="2:51">
      <c r="B590" s="8" t="s">
        <v>8326</v>
      </c>
      <c r="C590" s="8" t="s">
        <v>82</v>
      </c>
      <c r="D590" s="9">
        <v>46174</v>
      </c>
      <c r="E590" s="8" t="s">
        <v>52</v>
      </c>
      <c r="F590" s="8" t="s">
        <v>64</v>
      </c>
      <c r="G590" s="8" t="s">
        <v>68</v>
      </c>
      <c r="H590" s="8" t="s">
        <v>53</v>
      </c>
      <c r="I590" s="8" t="s">
        <v>8384</v>
      </c>
      <c r="J590" s="61">
        <v>0</v>
      </c>
      <c r="K590" s="8">
        <v>1</v>
      </c>
      <c r="L590" s="8">
        <v>4</v>
      </c>
      <c r="M590" s="8" t="s">
        <v>84</v>
      </c>
      <c r="N590" s="8" t="s">
        <v>8379</v>
      </c>
      <c r="O590" s="8" t="s">
        <v>8380</v>
      </c>
      <c r="P590" s="48">
        <v>10</v>
      </c>
      <c r="Q590" s="8" t="s">
        <v>56</v>
      </c>
      <c r="R590" s="8">
        <v>4</v>
      </c>
      <c r="S590" s="8">
        <v>0</v>
      </c>
      <c r="T590" s="8" t="b">
        <v>0</v>
      </c>
      <c r="U590" s="8">
        <v>420</v>
      </c>
      <c r="V590" s="8">
        <v>383</v>
      </c>
      <c r="W590" s="8">
        <v>301</v>
      </c>
      <c r="X590" s="8">
        <v>0</v>
      </c>
      <c r="Y590" s="8">
        <v>0</v>
      </c>
      <c r="Z590" s="48">
        <v>-27</v>
      </c>
      <c r="AA590" s="8" t="s">
        <v>88</v>
      </c>
      <c r="AB590" s="8">
        <v>4</v>
      </c>
      <c r="AC590" s="8">
        <v>0</v>
      </c>
      <c r="AD590" s="8"/>
      <c r="AE590" s="8">
        <v>1</v>
      </c>
      <c r="AF590" s="8">
        <v>0</v>
      </c>
      <c r="AG590" s="8">
        <v>420</v>
      </c>
      <c r="AH590" s="9">
        <v>46199</v>
      </c>
      <c r="AI590" s="47">
        <v>46199.354166666664</v>
      </c>
      <c r="AJ590" s="47">
        <v>46199.361111111109</v>
      </c>
      <c r="AK590" s="47">
        <v>46199.645833333336</v>
      </c>
      <c r="AL590" s="47">
        <v>46199.627083333333</v>
      </c>
      <c r="AO590" s="24" t="s">
        <v>8326</v>
      </c>
      <c r="AP590" s="24" t="s">
        <v>53</v>
      </c>
      <c r="AQ590" s="24" t="s">
        <v>49</v>
      </c>
      <c r="AR590" s="24" t="s">
        <v>64</v>
      </c>
      <c r="AS590" s="24" t="s">
        <v>54</v>
      </c>
      <c r="AT590" s="24" t="s">
        <v>52</v>
      </c>
      <c r="AU590" s="49">
        <v>46235</v>
      </c>
      <c r="AV590" s="24" t="s">
        <v>8378</v>
      </c>
      <c r="AW590" s="24" t="s">
        <v>8384</v>
      </c>
      <c r="AX590" s="24" t="s">
        <v>8380</v>
      </c>
      <c r="AY590" s="24">
        <v>0</v>
      </c>
    </row>
    <row r="591" spans="2:51">
      <c r="B591" s="8" t="s">
        <v>8326</v>
      </c>
      <c r="C591" s="8" t="s">
        <v>82</v>
      </c>
      <c r="D591" s="9">
        <v>46174</v>
      </c>
      <c r="E591" s="8" t="s">
        <v>52</v>
      </c>
      <c r="F591" s="8" t="s">
        <v>64</v>
      </c>
      <c r="G591" s="8" t="s">
        <v>57</v>
      </c>
      <c r="H591" s="8" t="s">
        <v>53</v>
      </c>
      <c r="I591" s="8" t="s">
        <v>8384</v>
      </c>
      <c r="J591" s="61">
        <v>0</v>
      </c>
      <c r="K591" s="8">
        <v>1</v>
      </c>
      <c r="L591" s="8">
        <v>4</v>
      </c>
      <c r="M591" s="8" t="s">
        <v>84</v>
      </c>
      <c r="N591" s="8" t="s">
        <v>8384</v>
      </c>
      <c r="O591" s="8" t="s">
        <v>8380</v>
      </c>
      <c r="P591" s="48">
        <v>4</v>
      </c>
      <c r="Q591" s="8" t="s">
        <v>56</v>
      </c>
      <c r="R591" s="8">
        <v>4</v>
      </c>
      <c r="S591" s="8">
        <v>0</v>
      </c>
      <c r="T591" s="8" t="b">
        <v>0</v>
      </c>
      <c r="U591" s="8">
        <v>540</v>
      </c>
      <c r="V591" s="8">
        <v>526</v>
      </c>
      <c r="W591" s="8">
        <v>423</v>
      </c>
      <c r="X591" s="8">
        <v>0</v>
      </c>
      <c r="Y591" s="8">
        <v>0</v>
      </c>
      <c r="Z591" s="48">
        <v>-10</v>
      </c>
      <c r="AA591" s="8" t="s">
        <v>88</v>
      </c>
      <c r="AB591" s="8">
        <v>4</v>
      </c>
      <c r="AC591" s="8">
        <v>0</v>
      </c>
      <c r="AD591" s="8"/>
      <c r="AE591" s="8">
        <v>1</v>
      </c>
      <c r="AF591" s="8">
        <v>0</v>
      </c>
      <c r="AG591" s="8">
        <v>540</v>
      </c>
      <c r="AH591" s="9">
        <v>46200</v>
      </c>
      <c r="AI591" s="47">
        <v>46200.3125</v>
      </c>
      <c r="AJ591" s="47">
        <v>46200.31527777778</v>
      </c>
      <c r="AK591" s="47">
        <v>46200.6875</v>
      </c>
      <c r="AL591" s="47">
        <v>46200.680555555555</v>
      </c>
      <c r="AO591" s="24" t="s">
        <v>8326</v>
      </c>
      <c r="AP591" s="24" t="s">
        <v>53</v>
      </c>
      <c r="AQ591" s="24" t="s">
        <v>49</v>
      </c>
      <c r="AR591" s="24" t="s">
        <v>50</v>
      </c>
      <c r="AS591" s="24" t="s">
        <v>57</v>
      </c>
      <c r="AT591" s="24" t="s">
        <v>52</v>
      </c>
      <c r="AU591" s="49">
        <v>46235</v>
      </c>
      <c r="AV591" s="24" t="s">
        <v>8378</v>
      </c>
      <c r="AW591" s="24" t="s">
        <v>8384</v>
      </c>
      <c r="AX591" s="24" t="s">
        <v>8380</v>
      </c>
      <c r="AY591" s="24">
        <v>0</v>
      </c>
    </row>
    <row r="592" spans="2:51">
      <c r="B592" s="8" t="s">
        <v>8326</v>
      </c>
      <c r="C592" s="8" t="s">
        <v>82</v>
      </c>
      <c r="D592" s="9">
        <v>46174</v>
      </c>
      <c r="E592" s="8" t="s">
        <v>52</v>
      </c>
      <c r="F592" s="8" t="s">
        <v>64</v>
      </c>
      <c r="G592" s="8" t="s">
        <v>62</v>
      </c>
      <c r="H592" s="8" t="s">
        <v>53</v>
      </c>
      <c r="I592" s="8" t="s">
        <v>8384</v>
      </c>
      <c r="J592" s="61">
        <v>0</v>
      </c>
      <c r="K592" s="8">
        <v>1</v>
      </c>
      <c r="L592" s="8">
        <v>4</v>
      </c>
      <c r="M592" s="8" t="s">
        <v>84</v>
      </c>
      <c r="N592" s="8" t="s">
        <v>8379</v>
      </c>
      <c r="O592" s="8" t="s">
        <v>8380</v>
      </c>
      <c r="P592" s="48">
        <v>9</v>
      </c>
      <c r="Q592" s="8" t="s">
        <v>56</v>
      </c>
      <c r="R592" s="8">
        <v>4</v>
      </c>
      <c r="S592" s="8">
        <v>0</v>
      </c>
      <c r="T592" s="8" t="b">
        <v>0</v>
      </c>
      <c r="U592" s="8">
        <v>300</v>
      </c>
      <c r="V592" s="8">
        <v>253</v>
      </c>
      <c r="W592" s="8">
        <v>178</v>
      </c>
      <c r="X592" s="8">
        <v>0</v>
      </c>
      <c r="Y592" s="8">
        <v>0</v>
      </c>
      <c r="Z592" s="48">
        <v>-38</v>
      </c>
      <c r="AA592" s="8" t="s">
        <v>88</v>
      </c>
      <c r="AB592" s="8">
        <v>4</v>
      </c>
      <c r="AC592" s="8">
        <v>0</v>
      </c>
      <c r="AD592" s="8"/>
      <c r="AE592" s="8">
        <v>1</v>
      </c>
      <c r="AF592" s="8">
        <v>0</v>
      </c>
      <c r="AG592" s="8">
        <v>300</v>
      </c>
      <c r="AH592" s="9">
        <v>46201</v>
      </c>
      <c r="AI592" s="47">
        <v>46201.333333333336</v>
      </c>
      <c r="AJ592" s="47">
        <v>46201.339583333334</v>
      </c>
      <c r="AK592" s="47">
        <v>46201.541666666664</v>
      </c>
      <c r="AL592" s="47">
        <v>46201.515277777777</v>
      </c>
      <c r="AO592" s="24" t="s">
        <v>8326</v>
      </c>
      <c r="AP592" s="24" t="s">
        <v>53</v>
      </c>
      <c r="AQ592" s="24" t="s">
        <v>49</v>
      </c>
      <c r="AR592" s="24" t="s">
        <v>64</v>
      </c>
      <c r="AS592" s="24" t="s">
        <v>69</v>
      </c>
      <c r="AT592" s="24" t="s">
        <v>52</v>
      </c>
      <c r="AU592" s="49">
        <v>46235</v>
      </c>
      <c r="AV592" s="24" t="s">
        <v>8378</v>
      </c>
      <c r="AW592" s="24" t="s">
        <v>8384</v>
      </c>
      <c r="AX592" s="24" t="s">
        <v>8380</v>
      </c>
      <c r="AY592" s="24">
        <v>0</v>
      </c>
    </row>
    <row r="593" spans="2:51">
      <c r="B593" s="8" t="s">
        <v>8326</v>
      </c>
      <c r="C593" s="8" t="s">
        <v>82</v>
      </c>
      <c r="D593" s="9">
        <v>46174</v>
      </c>
      <c r="E593" s="8" t="s">
        <v>52</v>
      </c>
      <c r="F593" s="8" t="s">
        <v>64</v>
      </c>
      <c r="G593" s="8" t="s">
        <v>62</v>
      </c>
      <c r="H593" s="8" t="s">
        <v>53</v>
      </c>
      <c r="I593" s="8" t="s">
        <v>8384</v>
      </c>
      <c r="J593" s="61">
        <v>0</v>
      </c>
      <c r="K593" s="8">
        <v>1</v>
      </c>
      <c r="L593" s="8">
        <v>4</v>
      </c>
      <c r="M593" s="8" t="s">
        <v>84</v>
      </c>
      <c r="N593" s="8" t="s">
        <v>8379</v>
      </c>
      <c r="O593" s="8" t="s">
        <v>8380</v>
      </c>
      <c r="P593" s="48">
        <v>4</v>
      </c>
      <c r="Q593" s="8" t="s">
        <v>56</v>
      </c>
      <c r="R593" s="8">
        <v>4</v>
      </c>
      <c r="S593" s="8">
        <v>0</v>
      </c>
      <c r="T593" s="8" t="b">
        <v>0</v>
      </c>
      <c r="U593" s="8">
        <v>480</v>
      </c>
      <c r="V593" s="8">
        <v>447</v>
      </c>
      <c r="W593" s="8">
        <v>297</v>
      </c>
      <c r="X593" s="8">
        <v>0</v>
      </c>
      <c r="Y593" s="8">
        <v>0</v>
      </c>
      <c r="Z593" s="48">
        <v>-29</v>
      </c>
      <c r="AA593" s="8" t="s">
        <v>89</v>
      </c>
      <c r="AB593" s="8">
        <v>4</v>
      </c>
      <c r="AC593" s="8">
        <v>0</v>
      </c>
      <c r="AD593" s="8"/>
      <c r="AE593" s="8">
        <v>1</v>
      </c>
      <c r="AF593" s="8">
        <v>0</v>
      </c>
      <c r="AG593" s="8">
        <v>480</v>
      </c>
      <c r="AH593" s="9">
        <v>46174</v>
      </c>
      <c r="AI593" s="47">
        <v>46174.333333333336</v>
      </c>
      <c r="AJ593" s="47">
        <v>46174.336111111108</v>
      </c>
      <c r="AK593" s="47">
        <v>46174.666666666664</v>
      </c>
      <c r="AL593" s="47">
        <v>46174.646527777775</v>
      </c>
      <c r="AO593" s="24" t="s">
        <v>8326</v>
      </c>
      <c r="AP593" s="24" t="s">
        <v>53</v>
      </c>
      <c r="AQ593" s="24" t="s">
        <v>49</v>
      </c>
      <c r="AR593" s="24" t="s">
        <v>50</v>
      </c>
      <c r="AS593" s="24" t="s">
        <v>62</v>
      </c>
      <c r="AT593" s="24" t="s">
        <v>52</v>
      </c>
      <c r="AU593" s="49">
        <v>46235</v>
      </c>
      <c r="AV593" s="24" t="s">
        <v>8378</v>
      </c>
      <c r="AW593" s="24" t="s">
        <v>8384</v>
      </c>
      <c r="AX593" s="24" t="s">
        <v>8380</v>
      </c>
      <c r="AY593" s="24">
        <v>0</v>
      </c>
    </row>
    <row r="594" spans="2:51">
      <c r="B594" s="8" t="s">
        <v>8326</v>
      </c>
      <c r="C594" s="8" t="s">
        <v>82</v>
      </c>
      <c r="D594" s="9">
        <v>46174</v>
      </c>
      <c r="E594" s="8" t="s">
        <v>52</v>
      </c>
      <c r="F594" s="8" t="s">
        <v>64</v>
      </c>
      <c r="G594" s="8" t="s">
        <v>67</v>
      </c>
      <c r="H594" s="8" t="s">
        <v>53</v>
      </c>
      <c r="I594" s="8" t="s">
        <v>8384</v>
      </c>
      <c r="J594" s="61">
        <v>0</v>
      </c>
      <c r="K594" s="8">
        <v>1</v>
      </c>
      <c r="L594" s="8">
        <v>4</v>
      </c>
      <c r="M594" s="8" t="s">
        <v>84</v>
      </c>
      <c r="N594" s="8" t="s">
        <v>8379</v>
      </c>
      <c r="O594" s="8" t="s">
        <v>8380</v>
      </c>
      <c r="P594" s="48">
        <v>7</v>
      </c>
      <c r="Q594" s="8" t="s">
        <v>56</v>
      </c>
      <c r="R594" s="8">
        <v>4</v>
      </c>
      <c r="S594" s="8">
        <v>0</v>
      </c>
      <c r="T594" s="8" t="b">
        <v>0</v>
      </c>
      <c r="U594" s="8">
        <v>480</v>
      </c>
      <c r="V594" s="8">
        <v>429</v>
      </c>
      <c r="W594" s="8">
        <v>328</v>
      </c>
      <c r="X594" s="8">
        <v>0</v>
      </c>
      <c r="Y594" s="8">
        <v>0</v>
      </c>
      <c r="Z594" s="48">
        <v>-44</v>
      </c>
      <c r="AA594" s="8" t="s">
        <v>89</v>
      </c>
      <c r="AB594" s="8">
        <v>4</v>
      </c>
      <c r="AC594" s="8">
        <v>0</v>
      </c>
      <c r="AD594" s="8"/>
      <c r="AE594" s="8">
        <v>1</v>
      </c>
      <c r="AF594" s="8">
        <v>0</v>
      </c>
      <c r="AG594" s="8">
        <v>480</v>
      </c>
      <c r="AH594" s="9">
        <v>46175</v>
      </c>
      <c r="AI594" s="47">
        <v>46175.354166666664</v>
      </c>
      <c r="AJ594" s="47">
        <v>46175.359027777777</v>
      </c>
      <c r="AK594" s="47">
        <v>46175.6875</v>
      </c>
      <c r="AL594" s="47">
        <v>46175.656944444447</v>
      </c>
      <c r="AO594" s="24" t="s">
        <v>8326</v>
      </c>
      <c r="AP594" s="24" t="s">
        <v>53</v>
      </c>
      <c r="AQ594" s="24" t="s">
        <v>49</v>
      </c>
      <c r="AR594" s="24" t="s">
        <v>64</v>
      </c>
      <c r="AS594" s="24" t="s">
        <v>69</v>
      </c>
      <c r="AT594" s="24" t="s">
        <v>52</v>
      </c>
      <c r="AU594" s="49">
        <v>46235</v>
      </c>
      <c r="AV594" s="24" t="s">
        <v>8384</v>
      </c>
      <c r="AW594" s="24" t="s">
        <v>8379</v>
      </c>
      <c r="AX594" s="24" t="s">
        <v>8380</v>
      </c>
      <c r="AY594" s="24">
        <v>0</v>
      </c>
    </row>
    <row r="595" spans="2:51">
      <c r="B595" s="8" t="s">
        <v>8326</v>
      </c>
      <c r="C595" s="8" t="s">
        <v>82</v>
      </c>
      <c r="D595" s="9">
        <v>46174</v>
      </c>
      <c r="E595" s="8" t="s">
        <v>52</v>
      </c>
      <c r="F595" s="8" t="s">
        <v>64</v>
      </c>
      <c r="G595" s="8" t="s">
        <v>67</v>
      </c>
      <c r="H595" s="8" t="s">
        <v>53</v>
      </c>
      <c r="I595" s="8" t="s">
        <v>8384</v>
      </c>
      <c r="J595" s="61">
        <v>0</v>
      </c>
      <c r="K595" s="8">
        <v>1</v>
      </c>
      <c r="L595" s="8">
        <v>4</v>
      </c>
      <c r="M595" s="8" t="s">
        <v>84</v>
      </c>
      <c r="N595" s="8" t="s">
        <v>8379</v>
      </c>
      <c r="O595" s="8" t="s">
        <v>8380</v>
      </c>
      <c r="P595" s="48">
        <v>10</v>
      </c>
      <c r="Q595" s="8" t="s">
        <v>56</v>
      </c>
      <c r="R595" s="8">
        <v>4</v>
      </c>
      <c r="S595" s="8">
        <v>0</v>
      </c>
      <c r="T595" s="8" t="b">
        <v>0</v>
      </c>
      <c r="U595" s="8">
        <v>480</v>
      </c>
      <c r="V595" s="8">
        <v>444</v>
      </c>
      <c r="W595" s="8">
        <v>325</v>
      </c>
      <c r="X595" s="8">
        <v>0</v>
      </c>
      <c r="Y595" s="8">
        <v>0</v>
      </c>
      <c r="Z595" s="48">
        <v>-26</v>
      </c>
      <c r="AA595" s="8" t="s">
        <v>89</v>
      </c>
      <c r="AB595" s="8">
        <v>4</v>
      </c>
      <c r="AC595" s="8">
        <v>0</v>
      </c>
      <c r="AD595" s="8"/>
      <c r="AE595" s="8">
        <v>1</v>
      </c>
      <c r="AF595" s="8">
        <v>0</v>
      </c>
      <c r="AG595" s="8">
        <v>480</v>
      </c>
      <c r="AH595" s="9">
        <v>46176</v>
      </c>
      <c r="AI595" s="47">
        <v>46176.3125</v>
      </c>
      <c r="AJ595" s="47">
        <v>46176.319444444445</v>
      </c>
      <c r="AK595" s="47">
        <v>46176.645833333336</v>
      </c>
      <c r="AL595" s="47">
        <v>46176.62777777778</v>
      </c>
      <c r="AO595" s="24" t="s">
        <v>8326</v>
      </c>
      <c r="AP595" s="24" t="s">
        <v>53</v>
      </c>
      <c r="AQ595" s="24" t="s">
        <v>49</v>
      </c>
      <c r="AR595" s="24" t="s">
        <v>50</v>
      </c>
      <c r="AS595" s="24" t="s">
        <v>54</v>
      </c>
      <c r="AT595" s="24" t="s">
        <v>52</v>
      </c>
      <c r="AU595" s="49">
        <v>46235</v>
      </c>
      <c r="AV595" s="24" t="s">
        <v>8384</v>
      </c>
      <c r="AW595" s="24" t="s">
        <v>8379</v>
      </c>
      <c r="AX595" s="24" t="s">
        <v>8380</v>
      </c>
      <c r="AY595" s="24">
        <v>3</v>
      </c>
    </row>
    <row r="596" spans="2:51">
      <c r="B596" s="8" t="s">
        <v>8326</v>
      </c>
      <c r="C596" s="8" t="s">
        <v>82</v>
      </c>
      <c r="D596" s="9">
        <v>46174</v>
      </c>
      <c r="E596" s="8" t="s">
        <v>52</v>
      </c>
      <c r="F596" s="8" t="s">
        <v>64</v>
      </c>
      <c r="G596" s="8" t="s">
        <v>57</v>
      </c>
      <c r="H596" s="8" t="s">
        <v>53</v>
      </c>
      <c r="I596" s="8" t="s">
        <v>8378</v>
      </c>
      <c r="J596" s="61">
        <v>0</v>
      </c>
      <c r="K596" s="8">
        <v>1</v>
      </c>
      <c r="L596" s="8">
        <v>4</v>
      </c>
      <c r="M596" s="8" t="s">
        <v>84</v>
      </c>
      <c r="N596" s="8" t="s">
        <v>8379</v>
      </c>
      <c r="O596" s="8" t="s">
        <v>8380</v>
      </c>
      <c r="P596" s="48">
        <v>12</v>
      </c>
      <c r="Q596" s="8" t="s">
        <v>56</v>
      </c>
      <c r="R596" s="8">
        <v>4</v>
      </c>
      <c r="S596" s="8">
        <v>0</v>
      </c>
      <c r="T596" s="8" t="b">
        <v>0</v>
      </c>
      <c r="U596" s="8">
        <v>480</v>
      </c>
      <c r="V596" s="8">
        <v>419</v>
      </c>
      <c r="W596" s="8">
        <v>304</v>
      </c>
      <c r="X596" s="8">
        <v>0</v>
      </c>
      <c r="Y596" s="8">
        <v>0</v>
      </c>
      <c r="Z596" s="48">
        <v>-49</v>
      </c>
      <c r="AA596" s="8" t="s">
        <v>89</v>
      </c>
      <c r="AB596" s="8">
        <v>4</v>
      </c>
      <c r="AC596" s="8">
        <v>0</v>
      </c>
      <c r="AD596" s="8"/>
      <c r="AE596" s="8">
        <v>1</v>
      </c>
      <c r="AF596" s="8">
        <v>0</v>
      </c>
      <c r="AG596" s="8">
        <v>480</v>
      </c>
      <c r="AH596" s="9">
        <v>46177</v>
      </c>
      <c r="AI596" s="47">
        <v>46177.333333333336</v>
      </c>
      <c r="AJ596" s="47">
        <v>46177.341666666667</v>
      </c>
      <c r="AK596" s="47">
        <v>46177.666666666664</v>
      </c>
      <c r="AL596" s="47">
        <v>46177.632638888892</v>
      </c>
      <c r="AO596" s="24" t="s">
        <v>8326</v>
      </c>
      <c r="AP596" s="24" t="s">
        <v>53</v>
      </c>
      <c r="AQ596" s="24" t="s">
        <v>49</v>
      </c>
      <c r="AR596" s="24" t="s">
        <v>50</v>
      </c>
      <c r="AS596" s="24" t="s">
        <v>59</v>
      </c>
      <c r="AT596" s="24" t="s">
        <v>52</v>
      </c>
      <c r="AU596" s="49">
        <v>46235</v>
      </c>
      <c r="AV596" s="24" t="s">
        <v>8384</v>
      </c>
      <c r="AW596" s="24" t="s">
        <v>8379</v>
      </c>
      <c r="AX596" s="24" t="s">
        <v>8380</v>
      </c>
      <c r="AY596" s="24">
        <v>1</v>
      </c>
    </row>
    <row r="597" spans="2:51">
      <c r="B597" s="8" t="s">
        <v>8326</v>
      </c>
      <c r="C597" s="8" t="s">
        <v>82</v>
      </c>
      <c r="D597" s="9">
        <v>46174</v>
      </c>
      <c r="E597" s="8" t="s">
        <v>52</v>
      </c>
      <c r="F597" s="8" t="s">
        <v>64</v>
      </c>
      <c r="G597" s="8" t="s">
        <v>59</v>
      </c>
      <c r="H597" s="8" t="s">
        <v>53</v>
      </c>
      <c r="I597" s="8" t="s">
        <v>8384</v>
      </c>
      <c r="J597" s="61">
        <v>0</v>
      </c>
      <c r="K597" s="8">
        <v>1</v>
      </c>
      <c r="L597" s="8">
        <v>4</v>
      </c>
      <c r="M597" s="8" t="s">
        <v>84</v>
      </c>
      <c r="N597" s="8" t="s">
        <v>8379</v>
      </c>
      <c r="O597" s="8" t="s">
        <v>8380</v>
      </c>
      <c r="P597" s="48">
        <v>4</v>
      </c>
      <c r="Q597" s="8" t="s">
        <v>56</v>
      </c>
      <c r="R597" s="8">
        <v>4</v>
      </c>
      <c r="S597" s="8">
        <v>0</v>
      </c>
      <c r="T597" s="8" t="b">
        <v>0</v>
      </c>
      <c r="U597" s="8">
        <v>540</v>
      </c>
      <c r="V597" s="8">
        <v>488</v>
      </c>
      <c r="W597" s="8">
        <v>382</v>
      </c>
      <c r="X597" s="8">
        <v>0</v>
      </c>
      <c r="Y597" s="8">
        <v>0</v>
      </c>
      <c r="Z597" s="48">
        <v>-48</v>
      </c>
      <c r="AA597" s="8" t="s">
        <v>89</v>
      </c>
      <c r="AB597" s="8">
        <v>4</v>
      </c>
      <c r="AC597" s="8">
        <v>0</v>
      </c>
      <c r="AD597" s="8"/>
      <c r="AE597" s="8">
        <v>1</v>
      </c>
      <c r="AF597" s="8">
        <v>0</v>
      </c>
      <c r="AG597" s="8">
        <v>540</v>
      </c>
      <c r="AH597" s="9">
        <v>46178</v>
      </c>
      <c r="AI597" s="47">
        <v>46178.354166666664</v>
      </c>
      <c r="AJ597" s="47">
        <v>46178.356944444444</v>
      </c>
      <c r="AK597" s="47">
        <v>46178.729166666664</v>
      </c>
      <c r="AL597" s="47">
        <v>46178.695833333331</v>
      </c>
      <c r="AO597" s="24" t="s">
        <v>8326</v>
      </c>
      <c r="AP597" s="24" t="s">
        <v>53</v>
      </c>
      <c r="AQ597" s="24" t="s">
        <v>49</v>
      </c>
      <c r="AR597" s="24" t="s">
        <v>50</v>
      </c>
      <c r="AS597" s="24" t="s">
        <v>57</v>
      </c>
      <c r="AT597" s="24" t="s">
        <v>52</v>
      </c>
      <c r="AU597" s="49">
        <v>46235</v>
      </c>
      <c r="AV597" s="24" t="s">
        <v>8384</v>
      </c>
      <c r="AW597" s="24" t="s">
        <v>8379</v>
      </c>
      <c r="AX597" s="24" t="s">
        <v>8380</v>
      </c>
      <c r="AY597" s="24">
        <v>1</v>
      </c>
    </row>
    <row r="598" spans="2:51">
      <c r="B598" s="8" t="s">
        <v>8326</v>
      </c>
      <c r="C598" s="8" t="s">
        <v>82</v>
      </c>
      <c r="D598" s="9">
        <v>46174</v>
      </c>
      <c r="E598" s="8" t="s">
        <v>52</v>
      </c>
      <c r="F598" s="8" t="s">
        <v>64</v>
      </c>
      <c r="G598" s="8" t="s">
        <v>54</v>
      </c>
      <c r="H598" s="8" t="s">
        <v>53</v>
      </c>
      <c r="I598" s="8" t="s">
        <v>8384</v>
      </c>
      <c r="J598" s="61">
        <v>0</v>
      </c>
      <c r="K598" s="8">
        <v>1</v>
      </c>
      <c r="L598" s="8">
        <v>4</v>
      </c>
      <c r="M598" s="8" t="s">
        <v>84</v>
      </c>
      <c r="N598" s="8" t="s">
        <v>8379</v>
      </c>
      <c r="O598" s="8" t="s">
        <v>8380</v>
      </c>
      <c r="P598" s="48">
        <v>10</v>
      </c>
      <c r="Q598" s="8" t="s">
        <v>56</v>
      </c>
      <c r="R598" s="8">
        <v>4</v>
      </c>
      <c r="S598" s="8">
        <v>0</v>
      </c>
      <c r="T598" s="8" t="b">
        <v>0</v>
      </c>
      <c r="U598" s="8">
        <v>240</v>
      </c>
      <c r="V598" s="8">
        <v>215</v>
      </c>
      <c r="W598" s="8">
        <v>142</v>
      </c>
      <c r="X598" s="8">
        <v>0</v>
      </c>
      <c r="Y598" s="8">
        <v>0</v>
      </c>
      <c r="Z598" s="48">
        <v>-15</v>
      </c>
      <c r="AA598" s="8" t="s">
        <v>89</v>
      </c>
      <c r="AB598" s="8">
        <v>4</v>
      </c>
      <c r="AC598" s="8">
        <v>0</v>
      </c>
      <c r="AD598" s="8"/>
      <c r="AE598" s="8">
        <v>1</v>
      </c>
      <c r="AF598" s="8">
        <v>0</v>
      </c>
      <c r="AG598" s="8">
        <v>240</v>
      </c>
      <c r="AH598" s="9">
        <v>46180</v>
      </c>
      <c r="AI598" s="47">
        <v>46180.333333333336</v>
      </c>
      <c r="AJ598" s="47">
        <v>46180.340277777781</v>
      </c>
      <c r="AK598" s="47">
        <v>46180.5</v>
      </c>
      <c r="AL598" s="47">
        <v>46180.489583333336</v>
      </c>
      <c r="AO598" s="24" t="s">
        <v>8326</v>
      </c>
      <c r="AP598" s="24" t="s">
        <v>53</v>
      </c>
      <c r="AQ598" s="24" t="s">
        <v>49</v>
      </c>
      <c r="AR598" s="24" t="s">
        <v>77</v>
      </c>
      <c r="AS598" s="24" t="s">
        <v>79</v>
      </c>
      <c r="AT598" s="24" t="s">
        <v>52</v>
      </c>
      <c r="AU598" s="49">
        <v>46235</v>
      </c>
      <c r="AV598" s="24" t="s">
        <v>8384</v>
      </c>
      <c r="AW598" s="24" t="s">
        <v>8379</v>
      </c>
      <c r="AX598" s="24" t="s">
        <v>8380</v>
      </c>
      <c r="AY598" s="24">
        <v>23</v>
      </c>
    </row>
    <row r="599" spans="2:51">
      <c r="B599" s="8" t="s">
        <v>8326</v>
      </c>
      <c r="C599" s="8" t="s">
        <v>82</v>
      </c>
      <c r="D599" s="9">
        <v>46174</v>
      </c>
      <c r="E599" s="8" t="s">
        <v>52</v>
      </c>
      <c r="F599" s="8" t="s">
        <v>64</v>
      </c>
      <c r="G599" s="8" t="s">
        <v>57</v>
      </c>
      <c r="H599" s="8" t="s">
        <v>53</v>
      </c>
      <c r="I599" s="8" t="s">
        <v>8384</v>
      </c>
      <c r="J599" s="61">
        <v>0</v>
      </c>
      <c r="K599" s="8">
        <v>1</v>
      </c>
      <c r="L599" s="8">
        <v>4</v>
      </c>
      <c r="M599" s="8" t="s">
        <v>84</v>
      </c>
      <c r="N599" s="8" t="s">
        <v>8379</v>
      </c>
      <c r="O599" s="8" t="s">
        <v>8380</v>
      </c>
      <c r="P599" s="48">
        <v>2</v>
      </c>
      <c r="Q599" s="8" t="s">
        <v>56</v>
      </c>
      <c r="R599" s="8">
        <v>4</v>
      </c>
      <c r="S599" s="8">
        <v>0</v>
      </c>
      <c r="T599" s="8" t="b">
        <v>0</v>
      </c>
      <c r="U599" s="8">
        <v>240</v>
      </c>
      <c r="V599" s="8">
        <v>216</v>
      </c>
      <c r="W599" s="8">
        <v>135</v>
      </c>
      <c r="X599" s="8">
        <v>0</v>
      </c>
      <c r="Y599" s="8">
        <v>0</v>
      </c>
      <c r="Z599" s="48">
        <v>-22</v>
      </c>
      <c r="AA599" s="8" t="s">
        <v>89</v>
      </c>
      <c r="AB599" s="8">
        <v>4</v>
      </c>
      <c r="AC599" s="8">
        <v>0</v>
      </c>
      <c r="AD599" s="8"/>
      <c r="AE599" s="8">
        <v>1</v>
      </c>
      <c r="AF599" s="8">
        <v>0</v>
      </c>
      <c r="AG599" s="8">
        <v>240</v>
      </c>
      <c r="AH599" s="9">
        <v>46181</v>
      </c>
      <c r="AI599" s="47">
        <v>46181.333333333336</v>
      </c>
      <c r="AJ599" s="47">
        <v>46181.334722222222</v>
      </c>
      <c r="AK599" s="47">
        <v>46181.5</v>
      </c>
      <c r="AL599" s="47">
        <v>46181.484722222223</v>
      </c>
      <c r="AO599" s="24" t="s">
        <v>8326</v>
      </c>
      <c r="AP599" s="24" t="s">
        <v>53</v>
      </c>
      <c r="AQ599" s="24" t="s">
        <v>49</v>
      </c>
      <c r="AR599" s="24" t="s">
        <v>64</v>
      </c>
      <c r="AS599" s="24" t="s">
        <v>62</v>
      </c>
      <c r="AT599" s="24" t="s">
        <v>52</v>
      </c>
      <c r="AU599" s="49">
        <v>46235</v>
      </c>
      <c r="AV599" s="24" t="s">
        <v>8384</v>
      </c>
      <c r="AW599" s="24" t="s">
        <v>8379</v>
      </c>
      <c r="AX599" s="24" t="s">
        <v>8380</v>
      </c>
      <c r="AY599" s="24">
        <v>16</v>
      </c>
    </row>
    <row r="600" spans="2:51">
      <c r="B600" s="8" t="s">
        <v>8326</v>
      </c>
      <c r="C600" s="8" t="s">
        <v>82</v>
      </c>
      <c r="D600" s="9">
        <v>46174</v>
      </c>
      <c r="E600" s="8" t="s">
        <v>52</v>
      </c>
      <c r="F600" s="8" t="s">
        <v>64</v>
      </c>
      <c r="G600" s="8" t="s">
        <v>57</v>
      </c>
      <c r="H600" s="8" t="s">
        <v>53</v>
      </c>
      <c r="I600" s="8" t="s">
        <v>8384</v>
      </c>
      <c r="J600" s="61">
        <v>0</v>
      </c>
      <c r="K600" s="8">
        <v>1</v>
      </c>
      <c r="L600" s="8">
        <v>4</v>
      </c>
      <c r="M600" s="8" t="s">
        <v>84</v>
      </c>
      <c r="N600" s="8" t="s">
        <v>8379</v>
      </c>
      <c r="O600" s="8" t="s">
        <v>8380</v>
      </c>
      <c r="P600" s="48">
        <v>2</v>
      </c>
      <c r="Q600" s="8" t="s">
        <v>56</v>
      </c>
      <c r="R600" s="8">
        <v>4</v>
      </c>
      <c r="S600" s="8">
        <v>0</v>
      </c>
      <c r="T600" s="8" t="b">
        <v>0</v>
      </c>
      <c r="U600" s="8">
        <v>540</v>
      </c>
      <c r="V600" s="8">
        <v>501</v>
      </c>
      <c r="W600" s="8">
        <v>385</v>
      </c>
      <c r="X600" s="8">
        <v>0</v>
      </c>
      <c r="Y600" s="8">
        <v>0</v>
      </c>
      <c r="Z600" s="48">
        <v>-37</v>
      </c>
      <c r="AA600" s="8" t="s">
        <v>89</v>
      </c>
      <c r="AB600" s="8">
        <v>4</v>
      </c>
      <c r="AC600" s="8">
        <v>0</v>
      </c>
      <c r="AD600" s="8"/>
      <c r="AE600" s="8">
        <v>1</v>
      </c>
      <c r="AF600" s="8">
        <v>0</v>
      </c>
      <c r="AG600" s="8">
        <v>540</v>
      </c>
      <c r="AH600" s="9">
        <v>46183</v>
      </c>
      <c r="AI600" s="47">
        <v>46183.3125</v>
      </c>
      <c r="AJ600" s="47">
        <v>46183.313888888886</v>
      </c>
      <c r="AK600" s="47">
        <v>46183.6875</v>
      </c>
      <c r="AL600" s="47">
        <v>46183.661805555559</v>
      </c>
      <c r="AO600" s="24" t="s">
        <v>8326</v>
      </c>
      <c r="AP600" s="24" t="s">
        <v>53</v>
      </c>
      <c r="AQ600" s="24" t="s">
        <v>49</v>
      </c>
      <c r="AR600" s="24" t="s">
        <v>50</v>
      </c>
      <c r="AS600" s="24" t="s">
        <v>62</v>
      </c>
      <c r="AT600" s="24" t="s">
        <v>52</v>
      </c>
      <c r="AU600" s="49">
        <v>46235</v>
      </c>
      <c r="AV600" s="24" t="s">
        <v>8384</v>
      </c>
      <c r="AW600" s="24" t="s">
        <v>8379</v>
      </c>
      <c r="AX600" s="24" t="s">
        <v>8380</v>
      </c>
      <c r="AY600" s="24">
        <v>5</v>
      </c>
    </row>
    <row r="601" spans="2:51">
      <c r="B601" s="8" t="s">
        <v>8326</v>
      </c>
      <c r="C601" s="8" t="s">
        <v>82</v>
      </c>
      <c r="D601" s="9">
        <v>46174</v>
      </c>
      <c r="E601" s="8" t="s">
        <v>52</v>
      </c>
      <c r="F601" s="8" t="s">
        <v>64</v>
      </c>
      <c r="G601" s="8" t="s">
        <v>67</v>
      </c>
      <c r="H601" s="8" t="s">
        <v>53</v>
      </c>
      <c r="I601" s="8" t="s">
        <v>8384</v>
      </c>
      <c r="J601" s="61">
        <v>0</v>
      </c>
      <c r="K601" s="8">
        <v>1</v>
      </c>
      <c r="L601" s="8">
        <v>4</v>
      </c>
      <c r="M601" s="8" t="s">
        <v>84</v>
      </c>
      <c r="N601" s="8" t="s">
        <v>8379</v>
      </c>
      <c r="O601" s="8" t="s">
        <v>8380</v>
      </c>
      <c r="P601" s="48">
        <v>6</v>
      </c>
      <c r="Q601" s="8" t="s">
        <v>56</v>
      </c>
      <c r="R601" s="8">
        <v>4</v>
      </c>
      <c r="S601" s="8">
        <v>0</v>
      </c>
      <c r="T601" s="8" t="b">
        <v>0</v>
      </c>
      <c r="U601" s="8">
        <v>360</v>
      </c>
      <c r="V601" s="8">
        <v>335</v>
      </c>
      <c r="W601" s="8">
        <v>225</v>
      </c>
      <c r="X601" s="8">
        <v>0</v>
      </c>
      <c r="Y601" s="8">
        <v>0</v>
      </c>
      <c r="Z601" s="48">
        <v>-19</v>
      </c>
      <c r="AA601" s="8" t="s">
        <v>89</v>
      </c>
      <c r="AB601" s="8">
        <v>4</v>
      </c>
      <c r="AC601" s="8">
        <v>0</v>
      </c>
      <c r="AD601" s="8"/>
      <c r="AE601" s="8">
        <v>1</v>
      </c>
      <c r="AF601" s="8">
        <v>0</v>
      </c>
      <c r="AG601" s="8">
        <v>360</v>
      </c>
      <c r="AH601" s="9">
        <v>46185</v>
      </c>
      <c r="AI601" s="47">
        <v>46185.333333333336</v>
      </c>
      <c r="AJ601" s="47">
        <v>46185.337500000001</v>
      </c>
      <c r="AK601" s="47">
        <v>46185.583333333336</v>
      </c>
      <c r="AL601" s="47">
        <v>46185.570138888892</v>
      </c>
      <c r="AO601" s="24" t="s">
        <v>8326</v>
      </c>
      <c r="AP601" s="24" t="s">
        <v>53</v>
      </c>
      <c r="AQ601" s="24" t="s">
        <v>49</v>
      </c>
      <c r="AR601" s="24" t="s">
        <v>64</v>
      </c>
      <c r="AS601" s="24" t="s">
        <v>68</v>
      </c>
      <c r="AT601" s="24" t="s">
        <v>52</v>
      </c>
      <c r="AU601" s="49">
        <v>46235</v>
      </c>
      <c r="AV601" s="24" t="s">
        <v>8384</v>
      </c>
      <c r="AW601" s="24" t="s">
        <v>8379</v>
      </c>
      <c r="AX601" s="24" t="s">
        <v>8380</v>
      </c>
      <c r="AY601" s="24">
        <v>16</v>
      </c>
    </row>
    <row r="602" spans="2:51">
      <c r="B602" s="8" t="s">
        <v>8326</v>
      </c>
      <c r="C602" s="8" t="s">
        <v>82</v>
      </c>
      <c r="D602" s="9">
        <v>46174</v>
      </c>
      <c r="E602" s="8" t="s">
        <v>52</v>
      </c>
      <c r="F602" s="8" t="s">
        <v>64</v>
      </c>
      <c r="G602" s="8" t="s">
        <v>67</v>
      </c>
      <c r="H602" s="8" t="s">
        <v>53</v>
      </c>
      <c r="I602" s="8" t="s">
        <v>8384</v>
      </c>
      <c r="J602" s="61">
        <v>0</v>
      </c>
      <c r="K602" s="8">
        <v>1</v>
      </c>
      <c r="L602" s="8">
        <v>4</v>
      </c>
      <c r="M602" s="8" t="s">
        <v>84</v>
      </c>
      <c r="N602" s="8" t="s">
        <v>8379</v>
      </c>
      <c r="O602" s="8" t="s">
        <v>8380</v>
      </c>
      <c r="P602" s="48">
        <v>7</v>
      </c>
      <c r="Q602" s="8" t="s">
        <v>56</v>
      </c>
      <c r="R602" s="8">
        <v>4</v>
      </c>
      <c r="S602" s="8">
        <v>0</v>
      </c>
      <c r="T602" s="8" t="b">
        <v>0</v>
      </c>
      <c r="U602" s="8">
        <v>210</v>
      </c>
      <c r="V602" s="8">
        <v>187</v>
      </c>
      <c r="W602" s="8">
        <v>132</v>
      </c>
      <c r="X602" s="8">
        <v>0</v>
      </c>
      <c r="Y602" s="8">
        <v>0</v>
      </c>
      <c r="Z602" s="48">
        <v>-16</v>
      </c>
      <c r="AA602" s="8" t="s">
        <v>89</v>
      </c>
      <c r="AB602" s="8">
        <v>4</v>
      </c>
      <c r="AC602" s="8">
        <v>0</v>
      </c>
      <c r="AD602" s="8"/>
      <c r="AE602" s="8">
        <v>1</v>
      </c>
      <c r="AF602" s="8">
        <v>0</v>
      </c>
      <c r="AG602" s="8">
        <v>210</v>
      </c>
      <c r="AH602" s="9">
        <v>46189</v>
      </c>
      <c r="AI602" s="47">
        <v>46189.375</v>
      </c>
      <c r="AJ602" s="47">
        <v>46189.379861111112</v>
      </c>
      <c r="AK602" s="47">
        <v>46189.520833333336</v>
      </c>
      <c r="AL602" s="47">
        <v>46189.509722222225</v>
      </c>
      <c r="AO602" s="24" t="s">
        <v>8326</v>
      </c>
      <c r="AP602" s="24" t="s">
        <v>53</v>
      </c>
      <c r="AQ602" s="24" t="s">
        <v>49</v>
      </c>
      <c r="AR602" s="24" t="s">
        <v>64</v>
      </c>
      <c r="AS602" s="24" t="s">
        <v>57</v>
      </c>
      <c r="AT602" s="24" t="s">
        <v>52</v>
      </c>
      <c r="AU602" s="49">
        <v>46235</v>
      </c>
      <c r="AV602" s="24" t="s">
        <v>8384</v>
      </c>
      <c r="AW602" s="24" t="s">
        <v>8379</v>
      </c>
      <c r="AX602" s="24" t="s">
        <v>8380</v>
      </c>
      <c r="AY602" s="24">
        <v>18</v>
      </c>
    </row>
    <row r="603" spans="2:51">
      <c r="B603" s="8" t="s">
        <v>8326</v>
      </c>
      <c r="C603" s="8" t="s">
        <v>82</v>
      </c>
      <c r="D603" s="9">
        <v>46174</v>
      </c>
      <c r="E603" s="8" t="s">
        <v>52</v>
      </c>
      <c r="F603" s="8" t="s">
        <v>64</v>
      </c>
      <c r="G603" s="8" t="s">
        <v>68</v>
      </c>
      <c r="H603" s="8" t="s">
        <v>53</v>
      </c>
      <c r="I603" s="8" t="s">
        <v>8384</v>
      </c>
      <c r="J603" s="61">
        <v>0</v>
      </c>
      <c r="K603" s="8">
        <v>1</v>
      </c>
      <c r="L603" s="8">
        <v>4</v>
      </c>
      <c r="M603" s="8" t="s">
        <v>84</v>
      </c>
      <c r="N603" s="8" t="s">
        <v>8384</v>
      </c>
      <c r="O603" s="8" t="s">
        <v>8380</v>
      </c>
      <c r="P603" s="48">
        <v>6</v>
      </c>
      <c r="Q603" s="8" t="s">
        <v>56</v>
      </c>
      <c r="R603" s="8">
        <v>4</v>
      </c>
      <c r="S603" s="8">
        <v>0</v>
      </c>
      <c r="T603" s="8" t="b">
        <v>0</v>
      </c>
      <c r="U603" s="8">
        <v>180</v>
      </c>
      <c r="V603" s="8">
        <v>167</v>
      </c>
      <c r="W603" s="8">
        <v>95</v>
      </c>
      <c r="X603" s="8">
        <v>0</v>
      </c>
      <c r="Y603" s="8">
        <v>0</v>
      </c>
      <c r="Z603" s="48">
        <v>-7</v>
      </c>
      <c r="AA603" s="8" t="s">
        <v>89</v>
      </c>
      <c r="AB603" s="8">
        <v>4</v>
      </c>
      <c r="AC603" s="8">
        <v>0</v>
      </c>
      <c r="AD603" s="8"/>
      <c r="AE603" s="8">
        <v>1</v>
      </c>
      <c r="AF603" s="8">
        <v>0</v>
      </c>
      <c r="AG603" s="8">
        <v>180</v>
      </c>
      <c r="AH603" s="9">
        <v>46191</v>
      </c>
      <c r="AI603" s="47">
        <v>46191.541666666664</v>
      </c>
      <c r="AJ603" s="47">
        <v>46191.54583333333</v>
      </c>
      <c r="AK603" s="47">
        <v>46191.666666666664</v>
      </c>
      <c r="AL603" s="47">
        <v>46191.661805555559</v>
      </c>
      <c r="AO603" s="24" t="s">
        <v>8326</v>
      </c>
      <c r="AP603" s="24" t="s">
        <v>53</v>
      </c>
      <c r="AQ603" s="24" t="s">
        <v>49</v>
      </c>
      <c r="AR603" s="24" t="s">
        <v>64</v>
      </c>
      <c r="AS603" s="24" t="s">
        <v>59</v>
      </c>
      <c r="AT603" s="24" t="s">
        <v>52</v>
      </c>
      <c r="AU603" s="49">
        <v>46235</v>
      </c>
      <c r="AV603" s="24" t="s">
        <v>8384</v>
      </c>
      <c r="AW603" s="24" t="s">
        <v>8379</v>
      </c>
      <c r="AX603" s="24" t="s">
        <v>8380</v>
      </c>
      <c r="AY603" s="24">
        <v>26</v>
      </c>
    </row>
    <row r="604" spans="2:51">
      <c r="B604" s="8" t="s">
        <v>8326</v>
      </c>
      <c r="C604" s="8" t="s">
        <v>82</v>
      </c>
      <c r="D604" s="9">
        <v>46174</v>
      </c>
      <c r="E604" s="8" t="s">
        <v>52</v>
      </c>
      <c r="F604" s="8" t="s">
        <v>64</v>
      </c>
      <c r="G604" s="8" t="s">
        <v>67</v>
      </c>
      <c r="H604" s="8" t="s">
        <v>53</v>
      </c>
      <c r="I604" s="8" t="s">
        <v>8378</v>
      </c>
      <c r="J604" s="61">
        <v>0</v>
      </c>
      <c r="K604" s="8">
        <v>1</v>
      </c>
      <c r="L604" s="8">
        <v>4</v>
      </c>
      <c r="M604" s="8" t="s">
        <v>84</v>
      </c>
      <c r="N604" s="8" t="s">
        <v>8379</v>
      </c>
      <c r="O604" s="8" t="s">
        <v>8380</v>
      </c>
      <c r="P604" s="48">
        <v>12</v>
      </c>
      <c r="Q604" s="8" t="s">
        <v>56</v>
      </c>
      <c r="R604" s="8">
        <v>4</v>
      </c>
      <c r="S604" s="8">
        <v>0</v>
      </c>
      <c r="T604" s="8" t="b">
        <v>0</v>
      </c>
      <c r="U604" s="8">
        <v>480</v>
      </c>
      <c r="V604" s="8">
        <v>419</v>
      </c>
      <c r="W604" s="8">
        <v>303</v>
      </c>
      <c r="X604" s="8">
        <v>0</v>
      </c>
      <c r="Y604" s="8">
        <v>0</v>
      </c>
      <c r="Z604" s="48">
        <v>-49</v>
      </c>
      <c r="AA604" s="8" t="s">
        <v>89</v>
      </c>
      <c r="AB604" s="8">
        <v>4</v>
      </c>
      <c r="AC604" s="8">
        <v>0</v>
      </c>
      <c r="AD604" s="8"/>
      <c r="AE604" s="8">
        <v>1</v>
      </c>
      <c r="AF604" s="8">
        <v>0</v>
      </c>
      <c r="AG604" s="8">
        <v>480</v>
      </c>
      <c r="AH604" s="9">
        <v>46192</v>
      </c>
      <c r="AI604" s="47">
        <v>46192.375</v>
      </c>
      <c r="AJ604" s="47">
        <v>46192.383333333331</v>
      </c>
      <c r="AK604" s="47">
        <v>46192.708333333336</v>
      </c>
      <c r="AL604" s="47">
        <v>46192.674305555556</v>
      </c>
      <c r="AO604" s="24" t="s">
        <v>8326</v>
      </c>
      <c r="AP604" s="24" t="s">
        <v>53</v>
      </c>
      <c r="AQ604" s="24" t="s">
        <v>49</v>
      </c>
      <c r="AR604" s="24" t="s">
        <v>50</v>
      </c>
      <c r="AS604" s="24" t="s">
        <v>61</v>
      </c>
      <c r="AT604" s="24" t="s">
        <v>52</v>
      </c>
      <c r="AU604" s="49">
        <v>46235</v>
      </c>
      <c r="AV604" s="24" t="s">
        <v>8384</v>
      </c>
      <c r="AW604" s="24" t="s">
        <v>8379</v>
      </c>
      <c r="AX604" s="24" t="s">
        <v>8380</v>
      </c>
      <c r="AY604" s="24">
        <v>3</v>
      </c>
    </row>
    <row r="605" spans="2:51">
      <c r="B605" s="8" t="s">
        <v>8326</v>
      </c>
      <c r="C605" s="8" t="s">
        <v>82</v>
      </c>
      <c r="D605" s="9">
        <v>46174</v>
      </c>
      <c r="E605" s="8" t="s">
        <v>52</v>
      </c>
      <c r="F605" s="8" t="s">
        <v>64</v>
      </c>
      <c r="G605" s="8" t="s">
        <v>68</v>
      </c>
      <c r="H605" s="8" t="s">
        <v>53</v>
      </c>
      <c r="I605" s="8" t="s">
        <v>8378</v>
      </c>
      <c r="J605" s="61">
        <v>0</v>
      </c>
      <c r="K605" s="8">
        <v>1</v>
      </c>
      <c r="L605" s="8">
        <v>4</v>
      </c>
      <c r="M605" s="8" t="s">
        <v>84</v>
      </c>
      <c r="N605" s="8" t="s">
        <v>8379</v>
      </c>
      <c r="O605" s="8" t="s">
        <v>8380</v>
      </c>
      <c r="P605" s="48">
        <v>11</v>
      </c>
      <c r="Q605" s="8" t="s">
        <v>56</v>
      </c>
      <c r="R605" s="8">
        <v>4</v>
      </c>
      <c r="S605" s="8">
        <v>0</v>
      </c>
      <c r="T605" s="8" t="b">
        <v>0</v>
      </c>
      <c r="U605" s="8">
        <v>480</v>
      </c>
      <c r="V605" s="8">
        <v>453</v>
      </c>
      <c r="W605" s="8">
        <v>353</v>
      </c>
      <c r="X605" s="8">
        <v>0</v>
      </c>
      <c r="Y605" s="8">
        <v>0</v>
      </c>
      <c r="Z605" s="48">
        <v>-16</v>
      </c>
      <c r="AA605" s="8" t="s">
        <v>89</v>
      </c>
      <c r="AB605" s="8">
        <v>4</v>
      </c>
      <c r="AC605" s="8">
        <v>0</v>
      </c>
      <c r="AD605" s="8"/>
      <c r="AE605" s="8">
        <v>1</v>
      </c>
      <c r="AF605" s="8">
        <v>0</v>
      </c>
      <c r="AG605" s="8">
        <v>480</v>
      </c>
      <c r="AH605" s="9">
        <v>46193</v>
      </c>
      <c r="AI605" s="47">
        <v>46193.354166666664</v>
      </c>
      <c r="AJ605" s="47">
        <v>46193.361805555556</v>
      </c>
      <c r="AK605" s="47">
        <v>46193.6875</v>
      </c>
      <c r="AL605" s="47">
        <v>46193.676388888889</v>
      </c>
      <c r="AO605" s="24" t="s">
        <v>8326</v>
      </c>
      <c r="AP605" s="24" t="s">
        <v>53</v>
      </c>
      <c r="AQ605" s="24" t="s">
        <v>49</v>
      </c>
      <c r="AR605" s="24" t="s">
        <v>64</v>
      </c>
      <c r="AS605" s="24" t="s">
        <v>54</v>
      </c>
      <c r="AT605" s="24" t="s">
        <v>52</v>
      </c>
      <c r="AU605" s="49">
        <v>46235</v>
      </c>
      <c r="AV605" s="24" t="s">
        <v>8384</v>
      </c>
      <c r="AW605" s="24" t="s">
        <v>8379</v>
      </c>
      <c r="AX605" s="24" t="s">
        <v>8380</v>
      </c>
      <c r="AY605" s="24">
        <v>20</v>
      </c>
    </row>
    <row r="606" spans="2:51">
      <c r="B606" s="8" t="s">
        <v>8326</v>
      </c>
      <c r="C606" s="8" t="s">
        <v>82</v>
      </c>
      <c r="D606" s="9">
        <v>46174</v>
      </c>
      <c r="E606" s="8" t="s">
        <v>52</v>
      </c>
      <c r="F606" s="8" t="s">
        <v>64</v>
      </c>
      <c r="G606" s="8" t="s">
        <v>54</v>
      </c>
      <c r="H606" s="8" t="s">
        <v>53</v>
      </c>
      <c r="I606" s="8" t="s">
        <v>8384</v>
      </c>
      <c r="J606" s="61">
        <v>0</v>
      </c>
      <c r="K606" s="8">
        <v>1</v>
      </c>
      <c r="L606" s="8">
        <v>4</v>
      </c>
      <c r="M606" s="8" t="s">
        <v>84</v>
      </c>
      <c r="N606" s="8" t="s">
        <v>8379</v>
      </c>
      <c r="O606" s="8" t="s">
        <v>8380</v>
      </c>
      <c r="P606" s="48">
        <v>8</v>
      </c>
      <c r="Q606" s="8" t="s">
        <v>56</v>
      </c>
      <c r="R606" s="8">
        <v>4</v>
      </c>
      <c r="S606" s="8">
        <v>0</v>
      </c>
      <c r="T606" s="8" t="b">
        <v>0</v>
      </c>
      <c r="U606" s="8">
        <v>210</v>
      </c>
      <c r="V606" s="8">
        <v>185</v>
      </c>
      <c r="W606" s="8">
        <v>123</v>
      </c>
      <c r="X606" s="8">
        <v>0</v>
      </c>
      <c r="Y606" s="8">
        <v>0</v>
      </c>
      <c r="Z606" s="48">
        <v>-17</v>
      </c>
      <c r="AA606" s="8" t="s">
        <v>89</v>
      </c>
      <c r="AB606" s="8">
        <v>4</v>
      </c>
      <c r="AC606" s="8">
        <v>0</v>
      </c>
      <c r="AD606" s="8"/>
      <c r="AE606" s="8">
        <v>1</v>
      </c>
      <c r="AF606" s="8">
        <v>0</v>
      </c>
      <c r="AG606" s="8">
        <v>210</v>
      </c>
      <c r="AH606" s="9">
        <v>46195</v>
      </c>
      <c r="AI606" s="47">
        <v>46195.375</v>
      </c>
      <c r="AJ606" s="47">
        <v>46195.380555555559</v>
      </c>
      <c r="AK606" s="47">
        <v>46195.520833333336</v>
      </c>
      <c r="AL606" s="47">
        <v>46195.509027777778</v>
      </c>
      <c r="AO606" s="24" t="s">
        <v>8326</v>
      </c>
      <c r="AP606" s="24" t="s">
        <v>53</v>
      </c>
      <c r="AQ606" s="24" t="s">
        <v>49</v>
      </c>
      <c r="AR606" s="24" t="s">
        <v>64</v>
      </c>
      <c r="AS606" s="24" t="s">
        <v>67</v>
      </c>
      <c r="AT606" s="24" t="s">
        <v>52</v>
      </c>
      <c r="AU606" s="49">
        <v>46235</v>
      </c>
      <c r="AV606" s="24" t="s">
        <v>8384</v>
      </c>
      <c r="AW606" s="24" t="s">
        <v>8379</v>
      </c>
      <c r="AX606" s="24" t="s">
        <v>8380</v>
      </c>
      <c r="AY606" s="24">
        <v>14</v>
      </c>
    </row>
    <row r="607" spans="2:51">
      <c r="B607" s="8" t="s">
        <v>8326</v>
      </c>
      <c r="C607" s="8" t="s">
        <v>82</v>
      </c>
      <c r="D607" s="9">
        <v>46174</v>
      </c>
      <c r="E607" s="8" t="s">
        <v>52</v>
      </c>
      <c r="F607" s="8" t="s">
        <v>64</v>
      </c>
      <c r="G607" s="8" t="s">
        <v>68</v>
      </c>
      <c r="H607" s="8" t="s">
        <v>53</v>
      </c>
      <c r="I607" s="8" t="s">
        <v>8384</v>
      </c>
      <c r="J607" s="61">
        <v>0</v>
      </c>
      <c r="K607" s="8">
        <v>1</v>
      </c>
      <c r="L607" s="8">
        <v>4</v>
      </c>
      <c r="M607" s="8" t="s">
        <v>84</v>
      </c>
      <c r="N607" s="8" t="s">
        <v>8379</v>
      </c>
      <c r="O607" s="8" t="s">
        <v>8380</v>
      </c>
      <c r="P607" s="48">
        <v>10</v>
      </c>
      <c r="Q607" s="8" t="s">
        <v>56</v>
      </c>
      <c r="R607" s="8">
        <v>4</v>
      </c>
      <c r="S607" s="8">
        <v>0</v>
      </c>
      <c r="T607" s="8" t="b">
        <v>0</v>
      </c>
      <c r="U607" s="8">
        <v>270</v>
      </c>
      <c r="V607" s="8">
        <v>232</v>
      </c>
      <c r="W607" s="8">
        <v>154</v>
      </c>
      <c r="X607" s="8">
        <v>0</v>
      </c>
      <c r="Y607" s="8">
        <v>0</v>
      </c>
      <c r="Z607" s="48">
        <v>-28</v>
      </c>
      <c r="AA607" s="8" t="s">
        <v>89</v>
      </c>
      <c r="AB607" s="8">
        <v>4</v>
      </c>
      <c r="AC607" s="8">
        <v>0</v>
      </c>
      <c r="AD607" s="8"/>
      <c r="AE607" s="8">
        <v>1</v>
      </c>
      <c r="AF607" s="8">
        <v>0</v>
      </c>
      <c r="AG607" s="8">
        <v>270</v>
      </c>
      <c r="AH607" s="9">
        <v>46196</v>
      </c>
      <c r="AI607" s="47">
        <v>46196.541666666664</v>
      </c>
      <c r="AJ607" s="47">
        <v>46196.548611111109</v>
      </c>
      <c r="AK607" s="47">
        <v>46196.729166666664</v>
      </c>
      <c r="AL607" s="47">
        <v>46196.709722222222</v>
      </c>
      <c r="AO607" s="24" t="s">
        <v>8326</v>
      </c>
      <c r="AP607" s="24" t="s">
        <v>53</v>
      </c>
      <c r="AQ607" s="24" t="s">
        <v>49</v>
      </c>
      <c r="AR607" s="24" t="s">
        <v>50</v>
      </c>
      <c r="AS607" s="24" t="s">
        <v>59</v>
      </c>
      <c r="AT607" s="24" t="s">
        <v>52</v>
      </c>
      <c r="AU607" s="49">
        <v>46235</v>
      </c>
      <c r="AV607" s="24" t="s">
        <v>8384</v>
      </c>
      <c r="AW607" s="24" t="s">
        <v>8383</v>
      </c>
      <c r="AX607" s="24" t="s">
        <v>8380</v>
      </c>
      <c r="AY607" s="24">
        <v>0</v>
      </c>
    </row>
    <row r="608" spans="2:51">
      <c r="B608" s="8" t="s">
        <v>8326</v>
      </c>
      <c r="C608" s="8" t="s">
        <v>82</v>
      </c>
      <c r="D608" s="9">
        <v>46174</v>
      </c>
      <c r="E608" s="8" t="s">
        <v>52</v>
      </c>
      <c r="F608" s="8" t="s">
        <v>64</v>
      </c>
      <c r="G608" s="8" t="s">
        <v>57</v>
      </c>
      <c r="H608" s="8" t="s">
        <v>53</v>
      </c>
      <c r="I608" s="8" t="s">
        <v>8378</v>
      </c>
      <c r="J608" s="61">
        <v>0</v>
      </c>
      <c r="K608" s="8">
        <v>1</v>
      </c>
      <c r="L608" s="8">
        <v>4</v>
      </c>
      <c r="M608" s="8" t="s">
        <v>84</v>
      </c>
      <c r="N608" s="8" t="s">
        <v>8379</v>
      </c>
      <c r="O608" s="8" t="s">
        <v>8380</v>
      </c>
      <c r="P608" s="48">
        <v>11</v>
      </c>
      <c r="Q608" s="8" t="s">
        <v>56</v>
      </c>
      <c r="R608" s="8">
        <v>4</v>
      </c>
      <c r="S608" s="8">
        <v>0</v>
      </c>
      <c r="T608" s="8" t="b">
        <v>0</v>
      </c>
      <c r="U608" s="8">
        <v>270</v>
      </c>
      <c r="V608" s="8">
        <v>245</v>
      </c>
      <c r="W608" s="8">
        <v>149</v>
      </c>
      <c r="X608" s="8">
        <v>0</v>
      </c>
      <c r="Y608" s="8">
        <v>0</v>
      </c>
      <c r="Z608" s="48">
        <v>-14</v>
      </c>
      <c r="AA608" s="8" t="s">
        <v>89</v>
      </c>
      <c r="AB608" s="8">
        <v>4</v>
      </c>
      <c r="AC608" s="8">
        <v>0</v>
      </c>
      <c r="AD608" s="8"/>
      <c r="AE608" s="8">
        <v>1</v>
      </c>
      <c r="AF608" s="8">
        <v>0</v>
      </c>
      <c r="AG608" s="8">
        <v>270</v>
      </c>
      <c r="AH608" s="9">
        <v>46197</v>
      </c>
      <c r="AI608" s="47">
        <v>46197.333333333336</v>
      </c>
      <c r="AJ608" s="47">
        <v>46197.34097222222</v>
      </c>
      <c r="AK608" s="47">
        <v>46197.520833333336</v>
      </c>
      <c r="AL608" s="47">
        <v>46197.511111111111</v>
      </c>
      <c r="AO608" s="24" t="s">
        <v>8326</v>
      </c>
      <c r="AP608" s="24" t="s">
        <v>53</v>
      </c>
      <c r="AQ608" s="24" t="s">
        <v>49</v>
      </c>
      <c r="AR608" s="24" t="s">
        <v>64</v>
      </c>
      <c r="AS608" s="24" t="s">
        <v>68</v>
      </c>
      <c r="AT608" s="24" t="s">
        <v>52</v>
      </c>
      <c r="AU608" s="49">
        <v>46235</v>
      </c>
      <c r="AV608" s="24" t="s">
        <v>8384</v>
      </c>
      <c r="AW608" s="24" t="s">
        <v>8383</v>
      </c>
      <c r="AX608" s="24" t="s">
        <v>8380</v>
      </c>
      <c r="AY608" s="24">
        <v>0</v>
      </c>
    </row>
    <row r="609" spans="2:51">
      <c r="B609" s="8" t="s">
        <v>8326</v>
      </c>
      <c r="C609" s="8" t="s">
        <v>82</v>
      </c>
      <c r="D609" s="9">
        <v>46174</v>
      </c>
      <c r="E609" s="8" t="s">
        <v>52</v>
      </c>
      <c r="F609" s="8" t="s">
        <v>64</v>
      </c>
      <c r="G609" s="8" t="s">
        <v>54</v>
      </c>
      <c r="H609" s="8" t="s">
        <v>53</v>
      </c>
      <c r="I609" s="8" t="s">
        <v>8384</v>
      </c>
      <c r="J609" s="61">
        <v>0</v>
      </c>
      <c r="K609" s="8">
        <v>1</v>
      </c>
      <c r="L609" s="8">
        <v>4</v>
      </c>
      <c r="M609" s="8" t="s">
        <v>84</v>
      </c>
      <c r="N609" s="8" t="s">
        <v>8379</v>
      </c>
      <c r="O609" s="8" t="s">
        <v>8380</v>
      </c>
      <c r="P609" s="48">
        <v>8</v>
      </c>
      <c r="Q609" s="8" t="s">
        <v>56</v>
      </c>
      <c r="R609" s="8">
        <v>4</v>
      </c>
      <c r="S609" s="8">
        <v>0</v>
      </c>
      <c r="T609" s="8" t="b">
        <v>0</v>
      </c>
      <c r="U609" s="8">
        <v>210</v>
      </c>
      <c r="V609" s="8">
        <v>189</v>
      </c>
      <c r="W609" s="8">
        <v>111</v>
      </c>
      <c r="X609" s="8">
        <v>0</v>
      </c>
      <c r="Y609" s="8">
        <v>0</v>
      </c>
      <c r="Z609" s="48">
        <v>-13</v>
      </c>
      <c r="AA609" s="8" t="s">
        <v>89</v>
      </c>
      <c r="AB609" s="8">
        <v>4</v>
      </c>
      <c r="AC609" s="8">
        <v>0</v>
      </c>
      <c r="AD609" s="8"/>
      <c r="AE609" s="8">
        <v>1</v>
      </c>
      <c r="AF609" s="8">
        <v>0</v>
      </c>
      <c r="AG609" s="8">
        <v>210</v>
      </c>
      <c r="AH609" s="9">
        <v>46198</v>
      </c>
      <c r="AI609" s="47">
        <v>46198.333333333336</v>
      </c>
      <c r="AJ609" s="47">
        <v>46198.338888888888</v>
      </c>
      <c r="AK609" s="47">
        <v>46198.479166666664</v>
      </c>
      <c r="AL609" s="47">
        <v>46198.470138888886</v>
      </c>
      <c r="AO609" s="24" t="s">
        <v>8326</v>
      </c>
      <c r="AP609" s="24" t="s">
        <v>53</v>
      </c>
      <c r="AQ609" s="24" t="s">
        <v>49</v>
      </c>
      <c r="AR609" s="24" t="s">
        <v>64</v>
      </c>
      <c r="AS609" s="24" t="s">
        <v>57</v>
      </c>
      <c r="AT609" s="24" t="s">
        <v>52</v>
      </c>
      <c r="AU609" s="49">
        <v>46235</v>
      </c>
      <c r="AV609" s="24" t="s">
        <v>8384</v>
      </c>
      <c r="AW609" s="24" t="s">
        <v>8383</v>
      </c>
      <c r="AX609" s="24" t="s">
        <v>8380</v>
      </c>
      <c r="AY609" s="24">
        <v>0</v>
      </c>
    </row>
    <row r="610" spans="2:51">
      <c r="B610" s="8" t="s">
        <v>8326</v>
      </c>
      <c r="C610" s="8" t="s">
        <v>82</v>
      </c>
      <c r="D610" s="9">
        <v>46174</v>
      </c>
      <c r="E610" s="8" t="s">
        <v>52</v>
      </c>
      <c r="F610" s="8" t="s">
        <v>64</v>
      </c>
      <c r="G610" s="8" t="s">
        <v>67</v>
      </c>
      <c r="H610" s="8" t="s">
        <v>53</v>
      </c>
      <c r="I610" s="8" t="s">
        <v>8384</v>
      </c>
      <c r="J610" s="61">
        <v>0</v>
      </c>
      <c r="K610" s="8">
        <v>1</v>
      </c>
      <c r="L610" s="8">
        <v>4</v>
      </c>
      <c r="M610" s="8" t="s">
        <v>84</v>
      </c>
      <c r="N610" s="8" t="s">
        <v>8379</v>
      </c>
      <c r="O610" s="8" t="s">
        <v>8380</v>
      </c>
      <c r="P610" s="48">
        <v>3</v>
      </c>
      <c r="Q610" s="8" t="s">
        <v>56</v>
      </c>
      <c r="R610" s="8">
        <v>4</v>
      </c>
      <c r="S610" s="8">
        <v>0</v>
      </c>
      <c r="T610" s="8" t="b">
        <v>0</v>
      </c>
      <c r="U610" s="8">
        <v>480</v>
      </c>
      <c r="V610" s="8">
        <v>438</v>
      </c>
      <c r="W610" s="8">
        <v>333</v>
      </c>
      <c r="X610" s="8">
        <v>0</v>
      </c>
      <c r="Y610" s="8">
        <v>0</v>
      </c>
      <c r="Z610" s="48">
        <v>-39</v>
      </c>
      <c r="AA610" s="8" t="s">
        <v>89</v>
      </c>
      <c r="AB610" s="8">
        <v>4</v>
      </c>
      <c r="AC610" s="8">
        <v>0</v>
      </c>
      <c r="AD610" s="8"/>
      <c r="AE610" s="8">
        <v>1</v>
      </c>
      <c r="AF610" s="8">
        <v>0</v>
      </c>
      <c r="AG610" s="8">
        <v>480</v>
      </c>
      <c r="AH610" s="9">
        <v>46199</v>
      </c>
      <c r="AI610" s="47">
        <v>46199.333333333336</v>
      </c>
      <c r="AJ610" s="47">
        <v>46199.335416666669</v>
      </c>
      <c r="AK610" s="47">
        <v>46199.666666666664</v>
      </c>
      <c r="AL610" s="47">
        <v>46199.63958333333</v>
      </c>
      <c r="AO610" s="24" t="s">
        <v>8326</v>
      </c>
      <c r="AP610" s="24" t="s">
        <v>53</v>
      </c>
      <c r="AQ610" s="24" t="s">
        <v>49</v>
      </c>
      <c r="AR610" s="24" t="s">
        <v>64</v>
      </c>
      <c r="AS610" s="24" t="s">
        <v>59</v>
      </c>
      <c r="AT610" s="24" t="s">
        <v>52</v>
      </c>
      <c r="AU610" s="49">
        <v>46235</v>
      </c>
      <c r="AV610" s="24" t="s">
        <v>8384</v>
      </c>
      <c r="AW610" s="24" t="s">
        <v>8383</v>
      </c>
      <c r="AX610" s="24" t="s">
        <v>8380</v>
      </c>
      <c r="AY610" s="24">
        <v>0</v>
      </c>
    </row>
    <row r="611" spans="2:51">
      <c r="B611" s="8" t="s">
        <v>8326</v>
      </c>
      <c r="C611" s="8" t="s">
        <v>82</v>
      </c>
      <c r="D611" s="9">
        <v>46174</v>
      </c>
      <c r="E611" s="8" t="s">
        <v>52</v>
      </c>
      <c r="F611" s="8" t="s">
        <v>64</v>
      </c>
      <c r="G611" s="8" t="s">
        <v>62</v>
      </c>
      <c r="H611" s="8" t="s">
        <v>53</v>
      </c>
      <c r="I611" s="8" t="s">
        <v>8384</v>
      </c>
      <c r="J611" s="61">
        <v>0</v>
      </c>
      <c r="K611" s="8">
        <v>1</v>
      </c>
      <c r="L611" s="8">
        <v>4</v>
      </c>
      <c r="M611" s="8" t="s">
        <v>84</v>
      </c>
      <c r="N611" s="8" t="s">
        <v>8379</v>
      </c>
      <c r="O611" s="8" t="s">
        <v>8380</v>
      </c>
      <c r="P611" s="48">
        <v>9</v>
      </c>
      <c r="Q611" s="8" t="s">
        <v>56</v>
      </c>
      <c r="R611" s="8">
        <v>4</v>
      </c>
      <c r="S611" s="8">
        <v>0</v>
      </c>
      <c r="T611" s="8" t="b">
        <v>0</v>
      </c>
      <c r="U611" s="8">
        <v>240</v>
      </c>
      <c r="V611" s="8">
        <v>218</v>
      </c>
      <c r="W611" s="8">
        <v>151</v>
      </c>
      <c r="X611" s="8">
        <v>0</v>
      </c>
      <c r="Y611" s="8">
        <v>0</v>
      </c>
      <c r="Z611" s="48">
        <v>-13</v>
      </c>
      <c r="AA611" s="8" t="s">
        <v>89</v>
      </c>
      <c r="AB611" s="8">
        <v>4</v>
      </c>
      <c r="AC611" s="8">
        <v>0</v>
      </c>
      <c r="AD611" s="8"/>
      <c r="AE611" s="8">
        <v>1</v>
      </c>
      <c r="AF611" s="8">
        <v>0</v>
      </c>
      <c r="AG611" s="8">
        <v>240</v>
      </c>
      <c r="AH611" s="9">
        <v>46200</v>
      </c>
      <c r="AI611" s="47">
        <v>46200.333333333336</v>
      </c>
      <c r="AJ611" s="47">
        <v>46200.339583333334</v>
      </c>
      <c r="AK611" s="47">
        <v>46200.5</v>
      </c>
      <c r="AL611" s="47">
        <v>46200.490972222222</v>
      </c>
      <c r="AO611" s="24" t="s">
        <v>8326</v>
      </c>
      <c r="AP611" s="24" t="s">
        <v>53</v>
      </c>
      <c r="AQ611" s="24" t="s">
        <v>49</v>
      </c>
      <c r="AR611" s="24" t="s">
        <v>50</v>
      </c>
      <c r="AS611" s="24" t="s">
        <v>57</v>
      </c>
      <c r="AT611" s="24" t="s">
        <v>52</v>
      </c>
      <c r="AU611" s="49">
        <v>46235</v>
      </c>
      <c r="AV611" s="24" t="s">
        <v>8384</v>
      </c>
      <c r="AW611" s="24" t="s">
        <v>8383</v>
      </c>
      <c r="AX611" s="24" t="s">
        <v>8380</v>
      </c>
      <c r="AY611" s="24">
        <v>0</v>
      </c>
    </row>
    <row r="612" spans="2:51">
      <c r="B612" s="8" t="s">
        <v>8326</v>
      </c>
      <c r="C612" s="8" t="s">
        <v>82</v>
      </c>
      <c r="D612" s="9">
        <v>46174</v>
      </c>
      <c r="E612" s="8" t="s">
        <v>52</v>
      </c>
      <c r="F612" s="8" t="s">
        <v>64</v>
      </c>
      <c r="G612" s="8" t="s">
        <v>57</v>
      </c>
      <c r="H612" s="8" t="s">
        <v>53</v>
      </c>
      <c r="I612" s="8" t="s">
        <v>8384</v>
      </c>
      <c r="J612" s="61">
        <v>0</v>
      </c>
      <c r="K612" s="8">
        <v>1</v>
      </c>
      <c r="L612" s="8">
        <v>4</v>
      </c>
      <c r="M612" s="8" t="s">
        <v>84</v>
      </c>
      <c r="N612" s="8" t="s">
        <v>8379</v>
      </c>
      <c r="O612" s="8" t="s">
        <v>8380</v>
      </c>
      <c r="P612" s="48">
        <v>6</v>
      </c>
      <c r="Q612" s="8" t="s">
        <v>56</v>
      </c>
      <c r="R612" s="8">
        <v>4</v>
      </c>
      <c r="S612" s="8">
        <v>0</v>
      </c>
      <c r="T612" s="8" t="b">
        <v>0</v>
      </c>
      <c r="U612" s="8">
        <v>210</v>
      </c>
      <c r="V612" s="8">
        <v>187</v>
      </c>
      <c r="W612" s="8">
        <v>116</v>
      </c>
      <c r="X612" s="8">
        <v>0</v>
      </c>
      <c r="Y612" s="8">
        <v>0</v>
      </c>
      <c r="Z612" s="48">
        <v>-17</v>
      </c>
      <c r="AA612" s="8" t="s">
        <v>89</v>
      </c>
      <c r="AB612" s="8">
        <v>4</v>
      </c>
      <c r="AC612" s="8">
        <v>0</v>
      </c>
      <c r="AD612" s="8"/>
      <c r="AE612" s="8">
        <v>1</v>
      </c>
      <c r="AF612" s="8">
        <v>0</v>
      </c>
      <c r="AG612" s="8">
        <v>210</v>
      </c>
      <c r="AH612" s="9">
        <v>46201</v>
      </c>
      <c r="AI612" s="47">
        <v>46201.5625</v>
      </c>
      <c r="AJ612" s="47">
        <v>46201.566666666666</v>
      </c>
      <c r="AK612" s="47">
        <v>46201.708333333336</v>
      </c>
      <c r="AL612" s="47">
        <v>46201.696527777778</v>
      </c>
      <c r="AO612" s="24" t="s">
        <v>8326</v>
      </c>
      <c r="AP612" s="24" t="s">
        <v>53</v>
      </c>
      <c r="AQ612" s="24" t="s">
        <v>49</v>
      </c>
      <c r="AR612" s="24" t="s">
        <v>64</v>
      </c>
      <c r="AS612" s="24" t="s">
        <v>54</v>
      </c>
      <c r="AT612" s="24" t="s">
        <v>52</v>
      </c>
      <c r="AU612" s="49">
        <v>46235</v>
      </c>
      <c r="AV612" s="24" t="s">
        <v>8384</v>
      </c>
      <c r="AW612" s="24" t="s">
        <v>8383</v>
      </c>
      <c r="AX612" s="24" t="s">
        <v>8380</v>
      </c>
      <c r="AY612" s="24">
        <v>0</v>
      </c>
    </row>
    <row r="613" spans="2:51">
      <c r="B613" s="8" t="s">
        <v>8326</v>
      </c>
      <c r="C613" s="8" t="s">
        <v>82</v>
      </c>
      <c r="D613" s="9">
        <v>46174</v>
      </c>
      <c r="E613" s="8" t="s">
        <v>52</v>
      </c>
      <c r="F613" s="8" t="s">
        <v>64</v>
      </c>
      <c r="G613" s="8" t="s">
        <v>68</v>
      </c>
      <c r="H613" s="8" t="s">
        <v>53</v>
      </c>
      <c r="I613" s="8" t="s">
        <v>8384</v>
      </c>
      <c r="J613" s="61">
        <v>0</v>
      </c>
      <c r="K613" s="8">
        <v>1</v>
      </c>
      <c r="L613" s="8">
        <v>4</v>
      </c>
      <c r="M613" s="8" t="s">
        <v>84</v>
      </c>
      <c r="N613" s="8" t="s">
        <v>8379</v>
      </c>
      <c r="O613" s="8" t="s">
        <v>8380</v>
      </c>
      <c r="P613" s="48">
        <v>2</v>
      </c>
      <c r="Q613" s="8" t="s">
        <v>56</v>
      </c>
      <c r="R613" s="8">
        <v>4</v>
      </c>
      <c r="S613" s="8">
        <v>0</v>
      </c>
      <c r="T613" s="8" t="b">
        <v>0</v>
      </c>
      <c r="U613" s="8">
        <v>210</v>
      </c>
      <c r="V613" s="8">
        <v>187</v>
      </c>
      <c r="W613" s="8">
        <v>108</v>
      </c>
      <c r="X613" s="8">
        <v>0</v>
      </c>
      <c r="Y613" s="8">
        <v>0</v>
      </c>
      <c r="Z613" s="48">
        <v>-21</v>
      </c>
      <c r="AA613" s="8" t="s">
        <v>89</v>
      </c>
      <c r="AB613" s="8">
        <v>4</v>
      </c>
      <c r="AC613" s="8">
        <v>0</v>
      </c>
      <c r="AD613" s="8"/>
      <c r="AE613" s="8">
        <v>1</v>
      </c>
      <c r="AF613" s="8">
        <v>0</v>
      </c>
      <c r="AG613" s="8">
        <v>210</v>
      </c>
      <c r="AH613" s="9">
        <v>46202</v>
      </c>
      <c r="AI613" s="47">
        <v>46202.5625</v>
      </c>
      <c r="AJ613" s="47">
        <v>46202.563888888886</v>
      </c>
      <c r="AK613" s="47">
        <v>46202.708333333336</v>
      </c>
      <c r="AL613" s="47">
        <v>46202.693749999999</v>
      </c>
      <c r="AO613" s="24" t="s">
        <v>8326</v>
      </c>
      <c r="AP613" s="24" t="s">
        <v>53</v>
      </c>
      <c r="AQ613" s="24" t="s">
        <v>49</v>
      </c>
      <c r="AR613" s="24" t="s">
        <v>50</v>
      </c>
      <c r="AS613" s="24" t="s">
        <v>62</v>
      </c>
      <c r="AT613" s="24" t="s">
        <v>52</v>
      </c>
      <c r="AU613" s="49">
        <v>46235</v>
      </c>
      <c r="AV613" s="24" t="s">
        <v>8384</v>
      </c>
      <c r="AW613" s="24" t="s">
        <v>8383</v>
      </c>
      <c r="AX613" s="24" t="s">
        <v>8380</v>
      </c>
      <c r="AY613" s="24">
        <v>0</v>
      </c>
    </row>
    <row r="614" spans="2:51">
      <c r="B614" s="8" t="s">
        <v>8326</v>
      </c>
      <c r="C614" s="8" t="s">
        <v>82</v>
      </c>
      <c r="D614" s="9">
        <v>46174</v>
      </c>
      <c r="E614" s="8" t="s">
        <v>52</v>
      </c>
      <c r="F614" s="8" t="s">
        <v>64</v>
      </c>
      <c r="G614" s="8" t="s">
        <v>54</v>
      </c>
      <c r="H614" s="8" t="s">
        <v>53</v>
      </c>
      <c r="I614" s="8" t="s">
        <v>8384</v>
      </c>
      <c r="J614" s="61">
        <v>0</v>
      </c>
      <c r="K614" s="8">
        <v>1</v>
      </c>
      <c r="L614" s="8">
        <v>4</v>
      </c>
      <c r="M614" s="8" t="s">
        <v>84</v>
      </c>
      <c r="N614" s="8" t="s">
        <v>8379</v>
      </c>
      <c r="O614" s="8" t="s">
        <v>8380</v>
      </c>
      <c r="P614" s="48">
        <v>9</v>
      </c>
      <c r="Q614" s="8" t="s">
        <v>56</v>
      </c>
      <c r="R614" s="8">
        <v>4</v>
      </c>
      <c r="S614" s="8">
        <v>0</v>
      </c>
      <c r="T614" s="8" t="b">
        <v>0</v>
      </c>
      <c r="U614" s="8">
        <v>540</v>
      </c>
      <c r="V614" s="8">
        <v>500</v>
      </c>
      <c r="W614" s="8">
        <v>350</v>
      </c>
      <c r="X614" s="8">
        <v>0</v>
      </c>
      <c r="Y614" s="8">
        <v>0</v>
      </c>
      <c r="Z614" s="48">
        <v>-31</v>
      </c>
      <c r="AA614" s="8" t="s">
        <v>89</v>
      </c>
      <c r="AB614" s="8">
        <v>4</v>
      </c>
      <c r="AC614" s="8">
        <v>0</v>
      </c>
      <c r="AD614" s="8"/>
      <c r="AE614" s="8">
        <v>1</v>
      </c>
      <c r="AF614" s="8">
        <v>0</v>
      </c>
      <c r="AG614" s="8">
        <v>540</v>
      </c>
      <c r="AH614" s="9">
        <v>46203</v>
      </c>
      <c r="AI614" s="47">
        <v>46203.3125</v>
      </c>
      <c r="AJ614" s="47">
        <v>46203.318749999999</v>
      </c>
      <c r="AK614" s="47">
        <v>46203.6875</v>
      </c>
      <c r="AL614" s="47">
        <v>46203.665972222225</v>
      </c>
      <c r="AO614" s="24" t="s">
        <v>8326</v>
      </c>
      <c r="AP614" s="24" t="s">
        <v>53</v>
      </c>
      <c r="AQ614" s="24" t="s">
        <v>49</v>
      </c>
      <c r="AR614" s="24" t="s">
        <v>64</v>
      </c>
      <c r="AS614" s="24" t="s">
        <v>62</v>
      </c>
      <c r="AT614" s="24" t="s">
        <v>52</v>
      </c>
      <c r="AU614" s="49">
        <v>46235</v>
      </c>
      <c r="AV614" s="24" t="s">
        <v>8384</v>
      </c>
      <c r="AW614" s="24" t="s">
        <v>8383</v>
      </c>
      <c r="AX614" s="24" t="s">
        <v>8380</v>
      </c>
      <c r="AY614" s="24">
        <v>0</v>
      </c>
    </row>
    <row r="615" spans="2:51">
      <c r="B615" s="8" t="s">
        <v>8326</v>
      </c>
      <c r="C615" s="8" t="s">
        <v>82</v>
      </c>
      <c r="D615" s="9">
        <v>46174</v>
      </c>
      <c r="E615" s="8" t="s">
        <v>52</v>
      </c>
      <c r="F615" s="8" t="s">
        <v>77</v>
      </c>
      <c r="G615" s="8" t="s">
        <v>79</v>
      </c>
      <c r="H615" s="8" t="s">
        <v>53</v>
      </c>
      <c r="I615" s="8" t="s">
        <v>8384</v>
      </c>
      <c r="J615" s="61">
        <v>0</v>
      </c>
      <c r="K615" s="8">
        <v>1</v>
      </c>
      <c r="L615" s="8">
        <v>4</v>
      </c>
      <c r="M615" s="8" t="s">
        <v>91</v>
      </c>
      <c r="N615" s="8" t="s">
        <v>8379</v>
      </c>
      <c r="O615" s="8" t="s">
        <v>8380</v>
      </c>
      <c r="P615" s="48">
        <v>7</v>
      </c>
      <c r="Q615" s="8" t="s">
        <v>56</v>
      </c>
      <c r="R615" s="8">
        <v>4</v>
      </c>
      <c r="S615" s="8">
        <v>0</v>
      </c>
      <c r="T615" s="8" t="b">
        <v>0</v>
      </c>
      <c r="U615" s="8">
        <v>480</v>
      </c>
      <c r="V615" s="8">
        <v>447</v>
      </c>
      <c r="W615" s="8">
        <v>324</v>
      </c>
      <c r="X615" s="8">
        <v>0</v>
      </c>
      <c r="Y615" s="8">
        <v>0</v>
      </c>
      <c r="Z615" s="48">
        <v>-26</v>
      </c>
      <c r="AA615" s="8" t="s">
        <v>90</v>
      </c>
      <c r="AB615" s="8">
        <v>4</v>
      </c>
      <c r="AC615" s="8">
        <v>0</v>
      </c>
      <c r="AD615" s="8"/>
      <c r="AE615" s="8">
        <v>1</v>
      </c>
      <c r="AF615" s="8">
        <v>0</v>
      </c>
      <c r="AG615" s="8">
        <v>480</v>
      </c>
      <c r="AH615" s="9">
        <v>46174</v>
      </c>
      <c r="AI615" s="47">
        <v>46174.354166666664</v>
      </c>
      <c r="AJ615" s="47">
        <v>46174.359027777777</v>
      </c>
      <c r="AK615" s="47">
        <v>46174.6875</v>
      </c>
      <c r="AL615" s="47">
        <v>46174.669444444444</v>
      </c>
      <c r="AO615" s="24" t="s">
        <v>8326</v>
      </c>
      <c r="AP615" s="24" t="s">
        <v>53</v>
      </c>
      <c r="AQ615" s="24" t="s">
        <v>49</v>
      </c>
      <c r="AR615" s="24" t="s">
        <v>64</v>
      </c>
      <c r="AS615" s="24" t="s">
        <v>67</v>
      </c>
      <c r="AT615" s="24" t="s">
        <v>52</v>
      </c>
      <c r="AU615" s="49">
        <v>46235</v>
      </c>
      <c r="AV615" s="24" t="s">
        <v>8384</v>
      </c>
      <c r="AW615" s="24" t="s">
        <v>8383</v>
      </c>
      <c r="AX615" s="24" t="s">
        <v>8380</v>
      </c>
      <c r="AY615" s="24">
        <v>0</v>
      </c>
    </row>
    <row r="616" spans="2:51">
      <c r="B616" s="8" t="s">
        <v>8326</v>
      </c>
      <c r="C616" s="8" t="s">
        <v>82</v>
      </c>
      <c r="D616" s="9">
        <v>46174</v>
      </c>
      <c r="E616" s="8" t="s">
        <v>52</v>
      </c>
      <c r="F616" s="8" t="s">
        <v>77</v>
      </c>
      <c r="G616" s="8" t="s">
        <v>79</v>
      </c>
      <c r="H616" s="8" t="s">
        <v>53</v>
      </c>
      <c r="I616" s="8" t="s">
        <v>8378</v>
      </c>
      <c r="J616" s="61">
        <v>0</v>
      </c>
      <c r="K616" s="8">
        <v>1</v>
      </c>
      <c r="L616" s="8">
        <v>4</v>
      </c>
      <c r="M616" s="8" t="s">
        <v>91</v>
      </c>
      <c r="N616" s="8" t="s">
        <v>8379</v>
      </c>
      <c r="O616" s="8" t="s">
        <v>8380</v>
      </c>
      <c r="P616" s="48">
        <v>11</v>
      </c>
      <c r="Q616" s="8" t="s">
        <v>56</v>
      </c>
      <c r="R616" s="8">
        <v>4</v>
      </c>
      <c r="S616" s="8">
        <v>0</v>
      </c>
      <c r="T616" s="8" t="b">
        <v>0</v>
      </c>
      <c r="U616" s="8">
        <v>180</v>
      </c>
      <c r="V616" s="8">
        <v>152</v>
      </c>
      <c r="W616" s="8">
        <v>75</v>
      </c>
      <c r="X616" s="8">
        <v>0</v>
      </c>
      <c r="Y616" s="8">
        <v>0</v>
      </c>
      <c r="Z616" s="48">
        <v>-17</v>
      </c>
      <c r="AA616" s="8" t="s">
        <v>90</v>
      </c>
      <c r="AB616" s="8">
        <v>4</v>
      </c>
      <c r="AC616" s="8">
        <v>0</v>
      </c>
      <c r="AD616" s="8"/>
      <c r="AE616" s="8">
        <v>1</v>
      </c>
      <c r="AF616" s="8">
        <v>0</v>
      </c>
      <c r="AG616" s="8">
        <v>180</v>
      </c>
      <c r="AH616" s="9">
        <v>46175</v>
      </c>
      <c r="AI616" s="47">
        <v>46175.541666666664</v>
      </c>
      <c r="AJ616" s="47">
        <v>46175.549305555556</v>
      </c>
      <c r="AK616" s="47">
        <v>46175.666666666664</v>
      </c>
      <c r="AL616" s="47">
        <v>46175.654861111114</v>
      </c>
      <c r="AO616" s="24" t="s">
        <v>8326</v>
      </c>
      <c r="AP616" s="24" t="s">
        <v>53</v>
      </c>
      <c r="AQ616" s="24" t="s">
        <v>49</v>
      </c>
      <c r="AR616" s="24" t="s">
        <v>77</v>
      </c>
      <c r="AS616" s="24" t="s">
        <v>79</v>
      </c>
      <c r="AT616" s="24" t="s">
        <v>52</v>
      </c>
      <c r="AU616" s="49">
        <v>46235</v>
      </c>
      <c r="AV616" s="24" t="s">
        <v>8384</v>
      </c>
      <c r="AW616" s="24" t="s">
        <v>8383</v>
      </c>
      <c r="AX616" s="24" t="s">
        <v>8380</v>
      </c>
      <c r="AY616" s="24">
        <v>0</v>
      </c>
    </row>
    <row r="617" spans="2:51">
      <c r="B617" s="8" t="s">
        <v>8326</v>
      </c>
      <c r="C617" s="8" t="s">
        <v>82</v>
      </c>
      <c r="D617" s="9">
        <v>46174</v>
      </c>
      <c r="E617" s="8" t="s">
        <v>52</v>
      </c>
      <c r="F617" s="8" t="s">
        <v>77</v>
      </c>
      <c r="G617" s="8" t="s">
        <v>79</v>
      </c>
      <c r="H617" s="8" t="s">
        <v>53</v>
      </c>
      <c r="I617" s="8" t="s">
        <v>8384</v>
      </c>
      <c r="J617" s="61">
        <v>0</v>
      </c>
      <c r="K617" s="8">
        <v>1</v>
      </c>
      <c r="L617" s="8">
        <v>4</v>
      </c>
      <c r="M617" s="8" t="s">
        <v>91</v>
      </c>
      <c r="N617" s="8" t="s">
        <v>8379</v>
      </c>
      <c r="O617" s="8" t="s">
        <v>8380</v>
      </c>
      <c r="P617" s="48">
        <v>9</v>
      </c>
      <c r="Q617" s="8" t="s">
        <v>56</v>
      </c>
      <c r="R617" s="8">
        <v>4</v>
      </c>
      <c r="S617" s="8">
        <v>0</v>
      </c>
      <c r="T617" s="8" t="b">
        <v>0</v>
      </c>
      <c r="U617" s="8">
        <v>270</v>
      </c>
      <c r="V617" s="8">
        <v>244</v>
      </c>
      <c r="W617" s="8">
        <v>152</v>
      </c>
      <c r="X617" s="8">
        <v>0</v>
      </c>
      <c r="Y617" s="8">
        <v>0</v>
      </c>
      <c r="Z617" s="48">
        <v>-17</v>
      </c>
      <c r="AA617" s="8" t="s">
        <v>90</v>
      </c>
      <c r="AB617" s="8">
        <v>4</v>
      </c>
      <c r="AC617" s="8">
        <v>0</v>
      </c>
      <c r="AD617" s="8"/>
      <c r="AE617" s="8">
        <v>1</v>
      </c>
      <c r="AF617" s="8">
        <v>0</v>
      </c>
      <c r="AG617" s="8">
        <v>270</v>
      </c>
      <c r="AH617" s="9">
        <v>46177</v>
      </c>
      <c r="AI617" s="47">
        <v>46177.541666666664</v>
      </c>
      <c r="AJ617" s="47">
        <v>46177.54791666667</v>
      </c>
      <c r="AK617" s="47">
        <v>46177.729166666664</v>
      </c>
      <c r="AL617" s="47">
        <v>46177.717361111114</v>
      </c>
      <c r="AO617" s="24" t="s">
        <v>8326</v>
      </c>
      <c r="AP617" s="24" t="s">
        <v>53</v>
      </c>
      <c r="AQ617" s="24" t="s">
        <v>49</v>
      </c>
      <c r="AR617" s="24" t="s">
        <v>64</v>
      </c>
      <c r="AS617" s="24" t="s">
        <v>69</v>
      </c>
      <c r="AT617" s="24" t="s">
        <v>52</v>
      </c>
      <c r="AU617" s="49">
        <v>46235</v>
      </c>
      <c r="AV617" s="24" t="s">
        <v>8384</v>
      </c>
      <c r="AW617" s="24" t="s">
        <v>8383</v>
      </c>
      <c r="AX617" s="24" t="s">
        <v>8380</v>
      </c>
      <c r="AY617" s="24">
        <v>0</v>
      </c>
    </row>
    <row r="618" spans="2:51">
      <c r="B618" s="8" t="s">
        <v>8326</v>
      </c>
      <c r="C618" s="8" t="s">
        <v>82</v>
      </c>
      <c r="D618" s="9">
        <v>46174</v>
      </c>
      <c r="E618" s="8" t="s">
        <v>52</v>
      </c>
      <c r="F618" s="8" t="s">
        <v>77</v>
      </c>
      <c r="G618" s="8" t="s">
        <v>79</v>
      </c>
      <c r="H618" s="8" t="s">
        <v>53</v>
      </c>
      <c r="I618" s="8" t="s">
        <v>8384</v>
      </c>
      <c r="J618" s="61">
        <v>0</v>
      </c>
      <c r="K618" s="8">
        <v>1</v>
      </c>
      <c r="L618" s="8">
        <v>4</v>
      </c>
      <c r="M618" s="8" t="s">
        <v>91</v>
      </c>
      <c r="N618" s="8" t="s">
        <v>8379</v>
      </c>
      <c r="O618" s="8" t="s">
        <v>8380</v>
      </c>
      <c r="P618" s="48">
        <v>8</v>
      </c>
      <c r="Q618" s="8" t="s">
        <v>56</v>
      </c>
      <c r="R618" s="8">
        <v>4</v>
      </c>
      <c r="S618" s="8">
        <v>0</v>
      </c>
      <c r="T618" s="8" t="b">
        <v>0</v>
      </c>
      <c r="U618" s="8">
        <v>240</v>
      </c>
      <c r="V618" s="8">
        <v>213</v>
      </c>
      <c r="W618" s="8">
        <v>149</v>
      </c>
      <c r="X618" s="8">
        <v>0</v>
      </c>
      <c r="Y618" s="8">
        <v>0</v>
      </c>
      <c r="Z618" s="48">
        <v>-19</v>
      </c>
      <c r="AA618" s="8" t="s">
        <v>90</v>
      </c>
      <c r="AB618" s="8">
        <v>4</v>
      </c>
      <c r="AC618" s="8">
        <v>0</v>
      </c>
      <c r="AD618" s="8"/>
      <c r="AE618" s="8">
        <v>1</v>
      </c>
      <c r="AF618" s="8">
        <v>0</v>
      </c>
      <c r="AG618" s="8">
        <v>240</v>
      </c>
      <c r="AH618" s="9">
        <v>46178</v>
      </c>
      <c r="AI618" s="47">
        <v>46178.5625</v>
      </c>
      <c r="AJ618" s="47">
        <v>46178.568055555559</v>
      </c>
      <c r="AK618" s="47">
        <v>46178.729166666664</v>
      </c>
      <c r="AL618" s="47">
        <v>46178.71597222222</v>
      </c>
      <c r="AO618" s="24" t="s">
        <v>8326</v>
      </c>
      <c r="AP618" s="24" t="s">
        <v>53</v>
      </c>
      <c r="AQ618" s="24" t="s">
        <v>49</v>
      </c>
      <c r="AR618" s="24" t="s">
        <v>50</v>
      </c>
      <c r="AS618" s="24" t="s">
        <v>54</v>
      </c>
      <c r="AT618" s="24" t="s">
        <v>52</v>
      </c>
      <c r="AU618" s="49">
        <v>46235</v>
      </c>
      <c r="AV618" s="24" t="s">
        <v>8384</v>
      </c>
      <c r="AW618" s="24" t="s">
        <v>8383</v>
      </c>
      <c r="AX618" s="24" t="s">
        <v>8380</v>
      </c>
      <c r="AY618" s="24">
        <v>0</v>
      </c>
    </row>
    <row r="619" spans="2:51">
      <c r="B619" s="8" t="s">
        <v>8326</v>
      </c>
      <c r="C619" s="8" t="s">
        <v>82</v>
      </c>
      <c r="D619" s="9">
        <v>46174</v>
      </c>
      <c r="E619" s="8" t="s">
        <v>52</v>
      </c>
      <c r="F619" s="8" t="s">
        <v>77</v>
      </c>
      <c r="G619" s="8" t="s">
        <v>79</v>
      </c>
      <c r="H619" s="8" t="s">
        <v>53</v>
      </c>
      <c r="I619" s="8" t="s">
        <v>8384</v>
      </c>
      <c r="J619" s="61">
        <v>0</v>
      </c>
      <c r="K619" s="8">
        <v>1</v>
      </c>
      <c r="L619" s="8">
        <v>4</v>
      </c>
      <c r="M619" s="8" t="s">
        <v>91</v>
      </c>
      <c r="N619" s="8" t="s">
        <v>8379</v>
      </c>
      <c r="O619" s="8" t="s">
        <v>8380</v>
      </c>
      <c r="P619" s="48">
        <v>3</v>
      </c>
      <c r="Q619" s="8" t="s">
        <v>56</v>
      </c>
      <c r="R619" s="8">
        <v>4</v>
      </c>
      <c r="S619" s="8">
        <v>0</v>
      </c>
      <c r="T619" s="8" t="b">
        <v>0</v>
      </c>
      <c r="U619" s="8">
        <v>270</v>
      </c>
      <c r="V619" s="8">
        <v>230</v>
      </c>
      <c r="W619" s="8">
        <v>174</v>
      </c>
      <c r="X619" s="8">
        <v>0</v>
      </c>
      <c r="Y619" s="8">
        <v>0</v>
      </c>
      <c r="Z619" s="48">
        <v>-37</v>
      </c>
      <c r="AA619" s="8" t="s">
        <v>90</v>
      </c>
      <c r="AB619" s="8">
        <v>4</v>
      </c>
      <c r="AC619" s="8">
        <v>0</v>
      </c>
      <c r="AD619" s="8"/>
      <c r="AE619" s="8">
        <v>1</v>
      </c>
      <c r="AF619" s="8">
        <v>0</v>
      </c>
      <c r="AG619" s="8">
        <v>270</v>
      </c>
      <c r="AH619" s="9">
        <v>46179</v>
      </c>
      <c r="AI619" s="47">
        <v>46179.5625</v>
      </c>
      <c r="AJ619" s="47">
        <v>46179.564583333333</v>
      </c>
      <c r="AK619" s="47">
        <v>46179.75</v>
      </c>
      <c r="AL619" s="47">
        <v>46179.724305555559</v>
      </c>
      <c r="AO619" s="24" t="s">
        <v>8326</v>
      </c>
      <c r="AP619" s="24" t="s">
        <v>53</v>
      </c>
      <c r="AQ619" s="24" t="s">
        <v>49</v>
      </c>
      <c r="AR619" s="24" t="s">
        <v>50</v>
      </c>
      <c r="AS619" s="24" t="s">
        <v>61</v>
      </c>
      <c r="AT619" s="24" t="s">
        <v>52</v>
      </c>
      <c r="AU619" s="49">
        <v>46235</v>
      </c>
      <c r="AV619" s="24" t="s">
        <v>8384</v>
      </c>
      <c r="AW619" s="24" t="s">
        <v>8383</v>
      </c>
      <c r="AX619" s="24" t="s">
        <v>8380</v>
      </c>
      <c r="AY619" s="24">
        <v>0</v>
      </c>
    </row>
    <row r="620" spans="2:51">
      <c r="B620" s="8" t="s">
        <v>8326</v>
      </c>
      <c r="C620" s="8" t="s">
        <v>82</v>
      </c>
      <c r="D620" s="9">
        <v>46174</v>
      </c>
      <c r="E620" s="8" t="s">
        <v>52</v>
      </c>
      <c r="F620" s="8" t="s">
        <v>77</v>
      </c>
      <c r="G620" s="8" t="s">
        <v>79</v>
      </c>
      <c r="H620" s="8" t="s">
        <v>53</v>
      </c>
      <c r="I620" s="8" t="s">
        <v>8384</v>
      </c>
      <c r="J620" s="61">
        <v>0</v>
      </c>
      <c r="K620" s="8">
        <v>1</v>
      </c>
      <c r="L620" s="8">
        <v>4</v>
      </c>
      <c r="M620" s="8" t="s">
        <v>91</v>
      </c>
      <c r="N620" s="8" t="s">
        <v>8379</v>
      </c>
      <c r="O620" s="8" t="s">
        <v>8380</v>
      </c>
      <c r="P620" s="48">
        <v>10</v>
      </c>
      <c r="Q620" s="8" t="s">
        <v>56</v>
      </c>
      <c r="R620" s="8">
        <v>4</v>
      </c>
      <c r="S620" s="8">
        <v>0</v>
      </c>
      <c r="T620" s="8" t="b">
        <v>0</v>
      </c>
      <c r="U620" s="8">
        <v>540</v>
      </c>
      <c r="V620" s="8">
        <v>484</v>
      </c>
      <c r="W620" s="8">
        <v>344</v>
      </c>
      <c r="X620" s="8">
        <v>0</v>
      </c>
      <c r="Y620" s="8">
        <v>0</v>
      </c>
      <c r="Z620" s="48">
        <v>-46</v>
      </c>
      <c r="AA620" s="8" t="s">
        <v>90</v>
      </c>
      <c r="AB620" s="8">
        <v>4</v>
      </c>
      <c r="AC620" s="8">
        <v>0</v>
      </c>
      <c r="AD620" s="8"/>
      <c r="AE620" s="8">
        <v>1</v>
      </c>
      <c r="AF620" s="8">
        <v>0</v>
      </c>
      <c r="AG620" s="8">
        <v>540</v>
      </c>
      <c r="AH620" s="9">
        <v>46180</v>
      </c>
      <c r="AI620" s="47">
        <v>46180.3125</v>
      </c>
      <c r="AJ620" s="47">
        <v>46180.319444444445</v>
      </c>
      <c r="AK620" s="47">
        <v>46180.6875</v>
      </c>
      <c r="AL620" s="47">
        <v>46180.655555555553</v>
      </c>
      <c r="AO620" s="24" t="s">
        <v>8326</v>
      </c>
      <c r="AP620" s="24" t="s">
        <v>53</v>
      </c>
      <c r="AQ620" s="24" t="s">
        <v>49</v>
      </c>
      <c r="AR620" s="24" t="s">
        <v>50</v>
      </c>
      <c r="AS620" s="24" t="s">
        <v>59</v>
      </c>
      <c r="AT620" s="24" t="s">
        <v>52</v>
      </c>
      <c r="AU620" s="49">
        <v>46235</v>
      </c>
      <c r="AV620" s="24" t="s">
        <v>8384</v>
      </c>
      <c r="AW620" s="24" t="s">
        <v>8384</v>
      </c>
      <c r="AX620" s="24" t="s">
        <v>8380</v>
      </c>
      <c r="AY620" s="24">
        <v>0</v>
      </c>
    </row>
    <row r="621" spans="2:51">
      <c r="B621" s="8" t="s">
        <v>8326</v>
      </c>
      <c r="C621" s="8" t="s">
        <v>82</v>
      </c>
      <c r="D621" s="9">
        <v>46174</v>
      </c>
      <c r="E621" s="8" t="s">
        <v>52</v>
      </c>
      <c r="F621" s="8" t="s">
        <v>77</v>
      </c>
      <c r="G621" s="8" t="s">
        <v>79</v>
      </c>
      <c r="H621" s="8" t="s">
        <v>53</v>
      </c>
      <c r="I621" s="8" t="s">
        <v>8384</v>
      </c>
      <c r="J621" s="61">
        <v>0</v>
      </c>
      <c r="K621" s="8">
        <v>1</v>
      </c>
      <c r="L621" s="8">
        <v>4</v>
      </c>
      <c r="M621" s="8" t="s">
        <v>91</v>
      </c>
      <c r="N621" s="8" t="s">
        <v>8379</v>
      </c>
      <c r="O621" s="8" t="s">
        <v>8380</v>
      </c>
      <c r="P621" s="48">
        <v>6</v>
      </c>
      <c r="Q621" s="8" t="s">
        <v>56</v>
      </c>
      <c r="R621" s="8">
        <v>4</v>
      </c>
      <c r="S621" s="8">
        <v>0</v>
      </c>
      <c r="T621" s="8" t="b">
        <v>0</v>
      </c>
      <c r="U621" s="8">
        <v>270</v>
      </c>
      <c r="V621" s="8">
        <v>238</v>
      </c>
      <c r="W621" s="8">
        <v>161</v>
      </c>
      <c r="X621" s="8">
        <v>0</v>
      </c>
      <c r="Y621" s="8">
        <v>0</v>
      </c>
      <c r="Z621" s="48">
        <v>-26</v>
      </c>
      <c r="AA621" s="8" t="s">
        <v>90</v>
      </c>
      <c r="AB621" s="8">
        <v>4</v>
      </c>
      <c r="AC621" s="8">
        <v>0</v>
      </c>
      <c r="AD621" s="8"/>
      <c r="AE621" s="8">
        <v>1</v>
      </c>
      <c r="AF621" s="8">
        <v>0</v>
      </c>
      <c r="AG621" s="8">
        <v>270</v>
      </c>
      <c r="AH621" s="9">
        <v>46182</v>
      </c>
      <c r="AI621" s="47">
        <v>46182.375</v>
      </c>
      <c r="AJ621" s="47">
        <v>46182.379166666666</v>
      </c>
      <c r="AK621" s="47">
        <v>46182.5625</v>
      </c>
      <c r="AL621" s="47">
        <v>46182.544444444444</v>
      </c>
      <c r="AO621" s="24" t="s">
        <v>8326</v>
      </c>
      <c r="AP621" s="24" t="s">
        <v>53</v>
      </c>
      <c r="AQ621" s="24" t="s">
        <v>49</v>
      </c>
      <c r="AR621" s="24" t="s">
        <v>50</v>
      </c>
      <c r="AS621" s="24" t="s">
        <v>62</v>
      </c>
      <c r="AT621" s="24" t="s">
        <v>52</v>
      </c>
      <c r="AU621" s="49">
        <v>46235</v>
      </c>
      <c r="AV621" s="24" t="s">
        <v>8384</v>
      </c>
      <c r="AW621" s="24" t="s">
        <v>8384</v>
      </c>
      <c r="AX621" s="24" t="s">
        <v>8380</v>
      </c>
      <c r="AY621" s="24">
        <v>0</v>
      </c>
    </row>
    <row r="622" spans="2:51">
      <c r="B622" s="8" t="s">
        <v>8326</v>
      </c>
      <c r="C622" s="8" t="s">
        <v>82</v>
      </c>
      <c r="D622" s="9">
        <v>46174</v>
      </c>
      <c r="E622" s="8" t="s">
        <v>52</v>
      </c>
      <c r="F622" s="8" t="s">
        <v>77</v>
      </c>
      <c r="G622" s="8" t="s">
        <v>79</v>
      </c>
      <c r="H622" s="8" t="s">
        <v>53</v>
      </c>
      <c r="I622" s="8" t="s">
        <v>8384</v>
      </c>
      <c r="J622" s="61">
        <v>0</v>
      </c>
      <c r="K622" s="8">
        <v>1</v>
      </c>
      <c r="L622" s="8">
        <v>4</v>
      </c>
      <c r="M622" s="8" t="s">
        <v>91</v>
      </c>
      <c r="N622" s="8" t="s">
        <v>8384</v>
      </c>
      <c r="O622" s="8" t="s">
        <v>8380</v>
      </c>
      <c r="P622" s="48">
        <v>6</v>
      </c>
      <c r="Q622" s="8" t="s">
        <v>56</v>
      </c>
      <c r="R622" s="8">
        <v>4</v>
      </c>
      <c r="S622" s="8">
        <v>0</v>
      </c>
      <c r="T622" s="8" t="b">
        <v>0</v>
      </c>
      <c r="U622" s="8">
        <v>180</v>
      </c>
      <c r="V622" s="8">
        <v>165</v>
      </c>
      <c r="W622" s="8">
        <v>85</v>
      </c>
      <c r="X622" s="8">
        <v>0</v>
      </c>
      <c r="Y622" s="8">
        <v>0</v>
      </c>
      <c r="Z622" s="48">
        <v>-9</v>
      </c>
      <c r="AA622" s="8" t="s">
        <v>90</v>
      </c>
      <c r="AB622" s="8">
        <v>4</v>
      </c>
      <c r="AC622" s="8">
        <v>0</v>
      </c>
      <c r="AD622" s="8"/>
      <c r="AE622" s="8">
        <v>1</v>
      </c>
      <c r="AF622" s="8">
        <v>0</v>
      </c>
      <c r="AG622" s="8">
        <v>180</v>
      </c>
      <c r="AH622" s="9">
        <v>46183</v>
      </c>
      <c r="AI622" s="47">
        <v>46183.333333333336</v>
      </c>
      <c r="AJ622" s="47">
        <v>46183.337500000001</v>
      </c>
      <c r="AK622" s="47">
        <v>46183.458333333336</v>
      </c>
      <c r="AL622" s="47">
        <v>46183.45208333333</v>
      </c>
      <c r="AO622" s="24" t="s">
        <v>8326</v>
      </c>
      <c r="AP622" s="24" t="s">
        <v>53</v>
      </c>
      <c r="AQ622" s="24" t="s">
        <v>49</v>
      </c>
      <c r="AR622" s="24" t="s">
        <v>50</v>
      </c>
      <c r="AS622" s="24" t="s">
        <v>54</v>
      </c>
      <c r="AT622" s="24" t="s">
        <v>52</v>
      </c>
      <c r="AU622" s="49">
        <v>46235</v>
      </c>
      <c r="AV622" s="24" t="s">
        <v>8384</v>
      </c>
      <c r="AW622" s="24" t="s">
        <v>8384</v>
      </c>
      <c r="AX622" s="24" t="s">
        <v>8380</v>
      </c>
      <c r="AY622" s="24">
        <v>1</v>
      </c>
    </row>
    <row r="623" spans="2:51">
      <c r="B623" s="8" t="s">
        <v>8326</v>
      </c>
      <c r="C623" s="8" t="s">
        <v>82</v>
      </c>
      <c r="D623" s="9">
        <v>46174</v>
      </c>
      <c r="E623" s="8" t="s">
        <v>52</v>
      </c>
      <c r="F623" s="8" t="s">
        <v>77</v>
      </c>
      <c r="G623" s="8" t="s">
        <v>79</v>
      </c>
      <c r="H623" s="8" t="s">
        <v>53</v>
      </c>
      <c r="I623" s="8" t="s">
        <v>8378</v>
      </c>
      <c r="J623" s="61">
        <v>0</v>
      </c>
      <c r="K623" s="8">
        <v>1</v>
      </c>
      <c r="L623" s="8">
        <v>4</v>
      </c>
      <c r="M623" s="8" t="s">
        <v>91</v>
      </c>
      <c r="N623" s="8" t="s">
        <v>8379</v>
      </c>
      <c r="O623" s="8" t="s">
        <v>8380</v>
      </c>
      <c r="P623" s="48">
        <v>12</v>
      </c>
      <c r="Q623" s="8" t="s">
        <v>56</v>
      </c>
      <c r="R623" s="8">
        <v>4</v>
      </c>
      <c r="S623" s="8">
        <v>0</v>
      </c>
      <c r="T623" s="8" t="b">
        <v>0</v>
      </c>
      <c r="U623" s="8">
        <v>270</v>
      </c>
      <c r="V623" s="8">
        <v>242</v>
      </c>
      <c r="W623" s="8">
        <v>165</v>
      </c>
      <c r="X623" s="8">
        <v>0</v>
      </c>
      <c r="Y623" s="8">
        <v>0</v>
      </c>
      <c r="Z623" s="48">
        <v>-16</v>
      </c>
      <c r="AA623" s="8" t="s">
        <v>90</v>
      </c>
      <c r="AB623" s="8">
        <v>4</v>
      </c>
      <c r="AC623" s="8">
        <v>0</v>
      </c>
      <c r="AD623" s="8"/>
      <c r="AE623" s="8">
        <v>1</v>
      </c>
      <c r="AF623" s="8">
        <v>0</v>
      </c>
      <c r="AG623" s="8">
        <v>270</v>
      </c>
      <c r="AH623" s="9">
        <v>46184</v>
      </c>
      <c r="AI623" s="47">
        <v>46184.354166666664</v>
      </c>
      <c r="AJ623" s="47">
        <v>46184.362500000003</v>
      </c>
      <c r="AK623" s="47">
        <v>46184.541666666664</v>
      </c>
      <c r="AL623" s="47">
        <v>46184.530555555553</v>
      </c>
      <c r="AO623" s="24" t="s">
        <v>8326</v>
      </c>
      <c r="AP623" s="24" t="s">
        <v>53</v>
      </c>
      <c r="AQ623" s="24" t="s">
        <v>49</v>
      </c>
      <c r="AR623" s="24" t="s">
        <v>64</v>
      </c>
      <c r="AS623" s="24" t="s">
        <v>57</v>
      </c>
      <c r="AT623" s="24" t="s">
        <v>52</v>
      </c>
      <c r="AU623" s="49">
        <v>46235</v>
      </c>
      <c r="AV623" s="24" t="s">
        <v>8384</v>
      </c>
      <c r="AW623" s="24" t="s">
        <v>8384</v>
      </c>
      <c r="AX623" s="24" t="s">
        <v>8380</v>
      </c>
      <c r="AY623" s="24">
        <v>0</v>
      </c>
    </row>
    <row r="624" spans="2:51">
      <c r="B624" s="8" t="s">
        <v>8326</v>
      </c>
      <c r="C624" s="8" t="s">
        <v>82</v>
      </c>
      <c r="D624" s="9">
        <v>46174</v>
      </c>
      <c r="E624" s="8" t="s">
        <v>52</v>
      </c>
      <c r="F624" s="8" t="s">
        <v>77</v>
      </c>
      <c r="G624" s="8" t="s">
        <v>79</v>
      </c>
      <c r="H624" s="8" t="s">
        <v>53</v>
      </c>
      <c r="I624" s="8" t="s">
        <v>8384</v>
      </c>
      <c r="J624" s="61">
        <v>0</v>
      </c>
      <c r="K624" s="8">
        <v>1</v>
      </c>
      <c r="L624" s="8">
        <v>4</v>
      </c>
      <c r="M624" s="8" t="s">
        <v>91</v>
      </c>
      <c r="N624" s="8" t="s">
        <v>8379</v>
      </c>
      <c r="O624" s="8" t="s">
        <v>8380</v>
      </c>
      <c r="P624" s="48">
        <v>9</v>
      </c>
      <c r="Q624" s="8" t="s">
        <v>56</v>
      </c>
      <c r="R624" s="8">
        <v>4</v>
      </c>
      <c r="S624" s="8">
        <v>0</v>
      </c>
      <c r="T624" s="8" t="b">
        <v>0</v>
      </c>
      <c r="U624" s="8">
        <v>210</v>
      </c>
      <c r="V624" s="8">
        <v>184</v>
      </c>
      <c r="W624" s="8">
        <v>113</v>
      </c>
      <c r="X624" s="8">
        <v>0</v>
      </c>
      <c r="Y624" s="8">
        <v>0</v>
      </c>
      <c r="Z624" s="48">
        <v>-17</v>
      </c>
      <c r="AA624" s="8" t="s">
        <v>90</v>
      </c>
      <c r="AB624" s="8">
        <v>4</v>
      </c>
      <c r="AC624" s="8">
        <v>0</v>
      </c>
      <c r="AD624" s="8"/>
      <c r="AE624" s="8">
        <v>1</v>
      </c>
      <c r="AF624" s="8">
        <v>0</v>
      </c>
      <c r="AG624" s="8">
        <v>210</v>
      </c>
      <c r="AH624" s="9">
        <v>46185</v>
      </c>
      <c r="AI624" s="47">
        <v>46185.333333333336</v>
      </c>
      <c r="AJ624" s="47">
        <v>46185.339583333334</v>
      </c>
      <c r="AK624" s="47">
        <v>46185.479166666664</v>
      </c>
      <c r="AL624" s="47">
        <v>46185.467361111114</v>
      </c>
      <c r="AO624" s="24" t="s">
        <v>8326</v>
      </c>
      <c r="AP624" s="24" t="s">
        <v>53</v>
      </c>
      <c r="AQ624" s="24" t="s">
        <v>49</v>
      </c>
      <c r="AR624" s="24" t="s">
        <v>50</v>
      </c>
      <c r="AS624" s="24" t="s">
        <v>61</v>
      </c>
      <c r="AT624" s="24" t="s">
        <v>52</v>
      </c>
      <c r="AU624" s="49">
        <v>46235</v>
      </c>
      <c r="AV624" s="24" t="s">
        <v>8384</v>
      </c>
      <c r="AW624" s="24" t="s">
        <v>8384</v>
      </c>
      <c r="AX624" s="24" t="s">
        <v>8380</v>
      </c>
      <c r="AY624" s="24">
        <v>0</v>
      </c>
    </row>
    <row r="625" spans="2:51">
      <c r="B625" s="8" t="s">
        <v>8326</v>
      </c>
      <c r="C625" s="8" t="s">
        <v>82</v>
      </c>
      <c r="D625" s="9">
        <v>46174</v>
      </c>
      <c r="E625" s="8" t="s">
        <v>52</v>
      </c>
      <c r="F625" s="8" t="s">
        <v>77</v>
      </c>
      <c r="G625" s="8" t="s">
        <v>79</v>
      </c>
      <c r="H625" s="8" t="s">
        <v>53</v>
      </c>
      <c r="I625" s="8" t="s">
        <v>8384</v>
      </c>
      <c r="J625" s="61">
        <v>0</v>
      </c>
      <c r="K625" s="8">
        <v>1</v>
      </c>
      <c r="L625" s="8">
        <v>4</v>
      </c>
      <c r="M625" s="8" t="s">
        <v>91</v>
      </c>
      <c r="N625" s="8" t="s">
        <v>8379</v>
      </c>
      <c r="O625" s="8" t="s">
        <v>8380</v>
      </c>
      <c r="P625" s="48">
        <v>10</v>
      </c>
      <c r="Q625" s="8" t="s">
        <v>56</v>
      </c>
      <c r="R625" s="8">
        <v>4</v>
      </c>
      <c r="S625" s="8">
        <v>0</v>
      </c>
      <c r="T625" s="8" t="b">
        <v>0</v>
      </c>
      <c r="U625" s="8">
        <v>420</v>
      </c>
      <c r="V625" s="8">
        <v>389</v>
      </c>
      <c r="W625" s="8">
        <v>308</v>
      </c>
      <c r="X625" s="8">
        <v>0</v>
      </c>
      <c r="Y625" s="8">
        <v>0</v>
      </c>
      <c r="Z625" s="48">
        <v>-21</v>
      </c>
      <c r="AA625" s="8" t="s">
        <v>90</v>
      </c>
      <c r="AB625" s="8">
        <v>4</v>
      </c>
      <c r="AC625" s="8">
        <v>0</v>
      </c>
      <c r="AD625" s="8"/>
      <c r="AE625" s="8">
        <v>1</v>
      </c>
      <c r="AF625" s="8">
        <v>0</v>
      </c>
      <c r="AG625" s="8">
        <v>420</v>
      </c>
      <c r="AH625" s="9">
        <v>46186</v>
      </c>
      <c r="AI625" s="47">
        <v>46186.354166666664</v>
      </c>
      <c r="AJ625" s="47">
        <v>46186.361111111109</v>
      </c>
      <c r="AK625" s="47">
        <v>46186.645833333336</v>
      </c>
      <c r="AL625" s="47">
        <v>46186.631249999999</v>
      </c>
      <c r="AO625" s="24" t="s">
        <v>8326</v>
      </c>
      <c r="AP625" s="24" t="s">
        <v>53</v>
      </c>
      <c r="AQ625" s="24" t="s">
        <v>49</v>
      </c>
      <c r="AR625" s="24" t="s">
        <v>64</v>
      </c>
      <c r="AS625" s="24" t="s">
        <v>67</v>
      </c>
      <c r="AT625" s="24" t="s">
        <v>52</v>
      </c>
      <c r="AU625" s="49">
        <v>46235</v>
      </c>
      <c r="AV625" s="24" t="s">
        <v>8384</v>
      </c>
      <c r="AW625" s="24" t="s">
        <v>8384</v>
      </c>
      <c r="AX625" s="24" t="s">
        <v>8380</v>
      </c>
      <c r="AY625" s="24">
        <v>1</v>
      </c>
    </row>
    <row r="626" spans="2:51">
      <c r="B626" s="8" t="s">
        <v>8326</v>
      </c>
      <c r="C626" s="8" t="s">
        <v>82</v>
      </c>
      <c r="D626" s="9">
        <v>46174</v>
      </c>
      <c r="E626" s="8" t="s">
        <v>52</v>
      </c>
      <c r="F626" s="8" t="s">
        <v>77</v>
      </c>
      <c r="G626" s="8" t="s">
        <v>79</v>
      </c>
      <c r="H626" s="8" t="s">
        <v>53</v>
      </c>
      <c r="I626" s="8" t="s">
        <v>8384</v>
      </c>
      <c r="J626" s="61">
        <v>0</v>
      </c>
      <c r="K626" s="8">
        <v>1</v>
      </c>
      <c r="L626" s="8">
        <v>4</v>
      </c>
      <c r="M626" s="8" t="s">
        <v>91</v>
      </c>
      <c r="N626" s="8" t="s">
        <v>8379</v>
      </c>
      <c r="O626" s="8" t="s">
        <v>8380</v>
      </c>
      <c r="P626" s="48">
        <v>6</v>
      </c>
      <c r="Q626" s="8" t="s">
        <v>56</v>
      </c>
      <c r="R626" s="8">
        <v>4</v>
      </c>
      <c r="S626" s="8">
        <v>0</v>
      </c>
      <c r="T626" s="8" t="b">
        <v>0</v>
      </c>
      <c r="U626" s="8">
        <v>480</v>
      </c>
      <c r="V626" s="8">
        <v>446</v>
      </c>
      <c r="W626" s="8">
        <v>349</v>
      </c>
      <c r="X626" s="8">
        <v>0</v>
      </c>
      <c r="Y626" s="8">
        <v>0</v>
      </c>
      <c r="Z626" s="48">
        <v>-28</v>
      </c>
      <c r="AA626" s="8" t="s">
        <v>90</v>
      </c>
      <c r="AB626" s="8">
        <v>4</v>
      </c>
      <c r="AC626" s="8">
        <v>0</v>
      </c>
      <c r="AD626" s="8"/>
      <c r="AE626" s="8">
        <v>1</v>
      </c>
      <c r="AF626" s="8">
        <v>0</v>
      </c>
      <c r="AG626" s="8">
        <v>480</v>
      </c>
      <c r="AH626" s="9">
        <v>46189</v>
      </c>
      <c r="AI626" s="47">
        <v>46189.354166666664</v>
      </c>
      <c r="AJ626" s="47">
        <v>46189.35833333333</v>
      </c>
      <c r="AK626" s="47">
        <v>46189.6875</v>
      </c>
      <c r="AL626" s="47">
        <v>46189.668055555558</v>
      </c>
      <c r="AO626" s="24" t="s">
        <v>8326</v>
      </c>
      <c r="AP626" s="24" t="s">
        <v>53</v>
      </c>
      <c r="AQ626" s="24" t="s">
        <v>49</v>
      </c>
      <c r="AR626" s="24" t="s">
        <v>77</v>
      </c>
      <c r="AS626" s="24" t="s">
        <v>79</v>
      </c>
      <c r="AT626" s="24" t="s">
        <v>52</v>
      </c>
      <c r="AU626" s="49">
        <v>46235</v>
      </c>
      <c r="AV626" s="24" t="s">
        <v>8384</v>
      </c>
      <c r="AW626" s="24" t="s">
        <v>8384</v>
      </c>
      <c r="AX626" s="24" t="s">
        <v>8380</v>
      </c>
      <c r="AY626" s="24">
        <v>1</v>
      </c>
    </row>
    <row r="627" spans="2:51">
      <c r="B627" s="8" t="s">
        <v>8326</v>
      </c>
      <c r="C627" s="8" t="s">
        <v>82</v>
      </c>
      <c r="D627" s="9">
        <v>46174</v>
      </c>
      <c r="E627" s="8" t="s">
        <v>52</v>
      </c>
      <c r="F627" s="8" t="s">
        <v>77</v>
      </c>
      <c r="G627" s="8" t="s">
        <v>79</v>
      </c>
      <c r="H627" s="8" t="s">
        <v>53</v>
      </c>
      <c r="I627" s="8" t="s">
        <v>8384</v>
      </c>
      <c r="J627" s="61">
        <v>0</v>
      </c>
      <c r="K627" s="8">
        <v>1</v>
      </c>
      <c r="L627" s="8">
        <v>4</v>
      </c>
      <c r="M627" s="8" t="s">
        <v>91</v>
      </c>
      <c r="N627" s="8" t="s">
        <v>8379</v>
      </c>
      <c r="O627" s="8" t="s">
        <v>8380</v>
      </c>
      <c r="P627" s="48">
        <v>10</v>
      </c>
      <c r="Q627" s="8" t="s">
        <v>56</v>
      </c>
      <c r="R627" s="8">
        <v>4</v>
      </c>
      <c r="S627" s="8">
        <v>0</v>
      </c>
      <c r="T627" s="8" t="b">
        <v>0</v>
      </c>
      <c r="U627" s="8">
        <v>270</v>
      </c>
      <c r="V627" s="8">
        <v>234</v>
      </c>
      <c r="W627" s="8">
        <v>159</v>
      </c>
      <c r="X627" s="8">
        <v>0</v>
      </c>
      <c r="Y627" s="8">
        <v>0</v>
      </c>
      <c r="Z627" s="48">
        <v>-26</v>
      </c>
      <c r="AA627" s="8" t="s">
        <v>90</v>
      </c>
      <c r="AB627" s="8">
        <v>4</v>
      </c>
      <c r="AC627" s="8">
        <v>0</v>
      </c>
      <c r="AD627" s="8"/>
      <c r="AE627" s="8">
        <v>1</v>
      </c>
      <c r="AF627" s="8">
        <v>0</v>
      </c>
      <c r="AG627" s="8">
        <v>270</v>
      </c>
      <c r="AH627" s="9">
        <v>46192</v>
      </c>
      <c r="AI627" s="47">
        <v>46192.354166666664</v>
      </c>
      <c r="AJ627" s="47">
        <v>46192.361111111109</v>
      </c>
      <c r="AK627" s="47">
        <v>46192.541666666664</v>
      </c>
      <c r="AL627" s="47">
        <v>46192.523611111108</v>
      </c>
      <c r="AO627" s="24" t="s">
        <v>8326</v>
      </c>
      <c r="AP627" s="24" t="s">
        <v>53</v>
      </c>
      <c r="AQ627" s="24" t="s">
        <v>49</v>
      </c>
      <c r="AR627" s="24" t="s">
        <v>50</v>
      </c>
      <c r="AS627" s="24" t="s">
        <v>57</v>
      </c>
      <c r="AT627" s="24" t="s">
        <v>52</v>
      </c>
      <c r="AU627" s="49">
        <v>46235</v>
      </c>
      <c r="AV627" s="24" t="s">
        <v>8384</v>
      </c>
      <c r="AW627" s="24" t="s">
        <v>8384</v>
      </c>
      <c r="AX627" s="24" t="s">
        <v>8380</v>
      </c>
      <c r="AY627" s="24">
        <v>0</v>
      </c>
    </row>
    <row r="628" spans="2:51">
      <c r="B628" s="8" t="s">
        <v>8326</v>
      </c>
      <c r="C628" s="8" t="s">
        <v>82</v>
      </c>
      <c r="D628" s="9">
        <v>46174</v>
      </c>
      <c r="E628" s="8" t="s">
        <v>52</v>
      </c>
      <c r="F628" s="8" t="s">
        <v>77</v>
      </c>
      <c r="G628" s="8" t="s">
        <v>79</v>
      </c>
      <c r="H628" s="8" t="s">
        <v>53</v>
      </c>
      <c r="I628" s="8" t="s">
        <v>8384</v>
      </c>
      <c r="J628" s="61">
        <v>0</v>
      </c>
      <c r="K628" s="8">
        <v>1</v>
      </c>
      <c r="L628" s="8">
        <v>4</v>
      </c>
      <c r="M628" s="8" t="s">
        <v>91</v>
      </c>
      <c r="N628" s="8" t="s">
        <v>8379</v>
      </c>
      <c r="O628" s="8" t="s">
        <v>8380</v>
      </c>
      <c r="P628" s="48">
        <v>3</v>
      </c>
      <c r="Q628" s="8" t="s">
        <v>56</v>
      </c>
      <c r="R628" s="8">
        <v>4</v>
      </c>
      <c r="S628" s="8">
        <v>0</v>
      </c>
      <c r="T628" s="8" t="b">
        <v>0</v>
      </c>
      <c r="U628" s="8">
        <v>540</v>
      </c>
      <c r="V628" s="8">
        <v>523</v>
      </c>
      <c r="W628" s="8">
        <v>389</v>
      </c>
      <c r="X628" s="8">
        <v>0</v>
      </c>
      <c r="Y628" s="8">
        <v>0</v>
      </c>
      <c r="Z628" s="48">
        <v>-14</v>
      </c>
      <c r="AA628" s="8" t="s">
        <v>90</v>
      </c>
      <c r="AB628" s="8">
        <v>4</v>
      </c>
      <c r="AC628" s="8">
        <v>0</v>
      </c>
      <c r="AD628" s="8"/>
      <c r="AE628" s="8">
        <v>1</v>
      </c>
      <c r="AF628" s="8">
        <v>0</v>
      </c>
      <c r="AG628" s="8">
        <v>540</v>
      </c>
      <c r="AH628" s="9">
        <v>46193</v>
      </c>
      <c r="AI628" s="47">
        <v>46193.333333333336</v>
      </c>
      <c r="AJ628" s="47">
        <v>46193.335416666669</v>
      </c>
      <c r="AK628" s="47">
        <v>46193.708333333336</v>
      </c>
      <c r="AL628" s="47">
        <v>46193.698611111111</v>
      </c>
      <c r="AO628" s="24" t="s">
        <v>8326</v>
      </c>
      <c r="AP628" s="24" t="s">
        <v>53</v>
      </c>
      <c r="AQ628" s="24" t="s">
        <v>49</v>
      </c>
      <c r="AR628" s="24" t="s">
        <v>64</v>
      </c>
      <c r="AS628" s="24" t="s">
        <v>54</v>
      </c>
      <c r="AT628" s="24" t="s">
        <v>52</v>
      </c>
      <c r="AU628" s="49">
        <v>46235</v>
      </c>
      <c r="AV628" s="24" t="s">
        <v>8384</v>
      </c>
      <c r="AW628" s="24" t="s">
        <v>8384</v>
      </c>
      <c r="AX628" s="24" t="s">
        <v>8380</v>
      </c>
      <c r="AY628" s="24">
        <v>0</v>
      </c>
    </row>
    <row r="629" spans="2:51">
      <c r="B629" s="8" t="s">
        <v>8326</v>
      </c>
      <c r="C629" s="8" t="s">
        <v>82</v>
      </c>
      <c r="D629" s="9">
        <v>46174</v>
      </c>
      <c r="E629" s="8" t="s">
        <v>52</v>
      </c>
      <c r="F629" s="8" t="s">
        <v>77</v>
      </c>
      <c r="G629" s="8" t="s">
        <v>79</v>
      </c>
      <c r="H629" s="8" t="s">
        <v>53</v>
      </c>
      <c r="I629" s="8" t="s">
        <v>8384</v>
      </c>
      <c r="J629" s="61">
        <v>0</v>
      </c>
      <c r="K629" s="8">
        <v>1</v>
      </c>
      <c r="L629" s="8">
        <v>4</v>
      </c>
      <c r="M629" s="8" t="s">
        <v>91</v>
      </c>
      <c r="N629" s="8" t="s">
        <v>8379</v>
      </c>
      <c r="O629" s="8" t="s">
        <v>8380</v>
      </c>
      <c r="P629" s="48">
        <v>8</v>
      </c>
      <c r="Q629" s="8" t="s">
        <v>56</v>
      </c>
      <c r="R629" s="8">
        <v>4</v>
      </c>
      <c r="S629" s="8">
        <v>0</v>
      </c>
      <c r="T629" s="8" t="b">
        <v>0</v>
      </c>
      <c r="U629" s="8">
        <v>240</v>
      </c>
      <c r="V629" s="8">
        <v>218</v>
      </c>
      <c r="W629" s="8">
        <v>127</v>
      </c>
      <c r="X629" s="8">
        <v>0</v>
      </c>
      <c r="Y629" s="8">
        <v>0</v>
      </c>
      <c r="Z629" s="48">
        <v>-14</v>
      </c>
      <c r="AA629" s="8" t="s">
        <v>90</v>
      </c>
      <c r="AB629" s="8">
        <v>4</v>
      </c>
      <c r="AC629" s="8">
        <v>0</v>
      </c>
      <c r="AD629" s="8"/>
      <c r="AE629" s="8">
        <v>1</v>
      </c>
      <c r="AF629" s="8">
        <v>0</v>
      </c>
      <c r="AG629" s="8">
        <v>240</v>
      </c>
      <c r="AH629" s="9">
        <v>46194</v>
      </c>
      <c r="AI629" s="47">
        <v>46194.354166666664</v>
      </c>
      <c r="AJ629" s="47">
        <v>46194.359722222223</v>
      </c>
      <c r="AK629" s="47">
        <v>46194.520833333336</v>
      </c>
      <c r="AL629" s="47">
        <v>46194.511111111111</v>
      </c>
      <c r="AO629" s="24" t="s">
        <v>8326</v>
      </c>
      <c r="AP629" s="24" t="s">
        <v>53</v>
      </c>
      <c r="AQ629" s="24" t="s">
        <v>49</v>
      </c>
      <c r="AR629" s="24" t="s">
        <v>64</v>
      </c>
      <c r="AS629" s="24" t="s">
        <v>69</v>
      </c>
      <c r="AT629" s="24" t="s">
        <v>52</v>
      </c>
      <c r="AU629" s="49">
        <v>46235</v>
      </c>
      <c r="AV629" s="24" t="s">
        <v>8384</v>
      </c>
      <c r="AW629" s="24" t="s">
        <v>8384</v>
      </c>
      <c r="AX629" s="24" t="s">
        <v>8380</v>
      </c>
      <c r="AY629" s="24">
        <v>0</v>
      </c>
    </row>
    <row r="630" spans="2:51">
      <c r="B630" s="8" t="s">
        <v>8326</v>
      </c>
      <c r="C630" s="8" t="s">
        <v>82</v>
      </c>
      <c r="D630" s="9">
        <v>46174</v>
      </c>
      <c r="E630" s="8" t="s">
        <v>52</v>
      </c>
      <c r="F630" s="8" t="s">
        <v>92</v>
      </c>
      <c r="G630" s="8" t="s">
        <v>94</v>
      </c>
      <c r="H630" s="8" t="s">
        <v>53</v>
      </c>
      <c r="I630" s="8" t="s">
        <v>8384</v>
      </c>
      <c r="J630" s="61">
        <v>0</v>
      </c>
      <c r="K630" s="8">
        <v>1</v>
      </c>
      <c r="L630" s="8">
        <v>4</v>
      </c>
      <c r="M630" s="8" t="s">
        <v>84</v>
      </c>
      <c r="N630" s="8" t="s">
        <v>8379</v>
      </c>
      <c r="O630" s="8" t="s">
        <v>8380</v>
      </c>
      <c r="P630" s="48">
        <v>8</v>
      </c>
      <c r="Q630" s="8" t="s">
        <v>56</v>
      </c>
      <c r="R630" s="8">
        <v>4</v>
      </c>
      <c r="S630" s="8">
        <v>0</v>
      </c>
      <c r="T630" s="8" t="b">
        <v>0</v>
      </c>
      <c r="U630" s="8">
        <v>270</v>
      </c>
      <c r="V630" s="8">
        <v>247</v>
      </c>
      <c r="W630" s="8">
        <v>164</v>
      </c>
      <c r="X630" s="8">
        <v>0</v>
      </c>
      <c r="Y630" s="8">
        <v>0</v>
      </c>
      <c r="Z630" s="48">
        <v>-15</v>
      </c>
      <c r="AA630" s="8" t="s">
        <v>93</v>
      </c>
      <c r="AB630" s="8">
        <v>4</v>
      </c>
      <c r="AC630" s="8">
        <v>0</v>
      </c>
      <c r="AD630" s="8"/>
      <c r="AE630" s="8">
        <v>1</v>
      </c>
      <c r="AF630" s="8">
        <v>0</v>
      </c>
      <c r="AG630" s="8">
        <v>270</v>
      </c>
      <c r="AH630" s="9">
        <v>46174</v>
      </c>
      <c r="AI630" s="47">
        <v>46174.5625</v>
      </c>
      <c r="AJ630" s="47">
        <v>46174.568055555559</v>
      </c>
      <c r="AK630" s="47">
        <v>46174.75</v>
      </c>
      <c r="AL630" s="47">
        <v>46174.739583333336</v>
      </c>
      <c r="AO630" s="24" t="s">
        <v>8326</v>
      </c>
      <c r="AP630" s="24" t="s">
        <v>53</v>
      </c>
      <c r="AQ630" s="24" t="s">
        <v>49</v>
      </c>
      <c r="AR630" s="24" t="s">
        <v>64</v>
      </c>
      <c r="AS630" s="24" t="s">
        <v>62</v>
      </c>
      <c r="AT630" s="24" t="s">
        <v>52</v>
      </c>
      <c r="AU630" s="49">
        <v>46235</v>
      </c>
      <c r="AV630" s="24" t="s">
        <v>8384</v>
      </c>
      <c r="AW630" s="24" t="s">
        <v>8384</v>
      </c>
      <c r="AX630" s="24" t="s">
        <v>8380</v>
      </c>
      <c r="AY630" s="24">
        <v>2</v>
      </c>
    </row>
    <row r="631" spans="2:51">
      <c r="B631" s="8" t="s">
        <v>8326</v>
      </c>
      <c r="C631" s="8" t="s">
        <v>82</v>
      </c>
      <c r="D631" s="9">
        <v>46174</v>
      </c>
      <c r="E631" s="8" t="s">
        <v>52</v>
      </c>
      <c r="F631" s="8" t="s">
        <v>92</v>
      </c>
      <c r="G631" s="8" t="s">
        <v>94</v>
      </c>
      <c r="H631" s="8" t="s">
        <v>53</v>
      </c>
      <c r="I631" s="8" t="s">
        <v>8384</v>
      </c>
      <c r="J631" s="61">
        <v>0</v>
      </c>
      <c r="K631" s="8">
        <v>1</v>
      </c>
      <c r="L631" s="8">
        <v>4</v>
      </c>
      <c r="M631" s="8" t="s">
        <v>84</v>
      </c>
      <c r="N631" s="8" t="s">
        <v>8379</v>
      </c>
      <c r="O631" s="8" t="s">
        <v>8380</v>
      </c>
      <c r="P631" s="48">
        <v>10</v>
      </c>
      <c r="Q631" s="8" t="s">
        <v>56</v>
      </c>
      <c r="R631" s="8">
        <v>4</v>
      </c>
      <c r="S631" s="8">
        <v>0</v>
      </c>
      <c r="T631" s="8" t="b">
        <v>0</v>
      </c>
      <c r="U631" s="8">
        <v>480</v>
      </c>
      <c r="V631" s="8">
        <v>454</v>
      </c>
      <c r="W631" s="8">
        <v>333</v>
      </c>
      <c r="X631" s="8">
        <v>0</v>
      </c>
      <c r="Y631" s="8">
        <v>0</v>
      </c>
      <c r="Z631" s="48">
        <v>-16</v>
      </c>
      <c r="AA631" s="8" t="s">
        <v>93</v>
      </c>
      <c r="AB631" s="8">
        <v>4</v>
      </c>
      <c r="AC631" s="8">
        <v>0</v>
      </c>
      <c r="AD631" s="8"/>
      <c r="AE631" s="8">
        <v>1</v>
      </c>
      <c r="AF631" s="8">
        <v>0</v>
      </c>
      <c r="AG631" s="8">
        <v>480</v>
      </c>
      <c r="AH631" s="9">
        <v>46176</v>
      </c>
      <c r="AI631" s="47">
        <v>46176.3125</v>
      </c>
      <c r="AJ631" s="47">
        <v>46176.319444444445</v>
      </c>
      <c r="AK631" s="47">
        <v>46176.645833333336</v>
      </c>
      <c r="AL631" s="47">
        <v>46176.634722222225</v>
      </c>
      <c r="AO631" s="24" t="s">
        <v>8326</v>
      </c>
      <c r="AP631" s="24" t="s">
        <v>53</v>
      </c>
      <c r="AQ631" s="24" t="s">
        <v>49</v>
      </c>
      <c r="AR631" s="24" t="s">
        <v>64</v>
      </c>
      <c r="AS631" s="24" t="s">
        <v>59</v>
      </c>
      <c r="AT631" s="24" t="s">
        <v>52</v>
      </c>
      <c r="AU631" s="49">
        <v>46235</v>
      </c>
      <c r="AV631" s="24" t="s">
        <v>8384</v>
      </c>
      <c r="AW631" s="24" t="s">
        <v>8384</v>
      </c>
      <c r="AX631" s="24" t="s">
        <v>8380</v>
      </c>
      <c r="AY631" s="24">
        <v>0</v>
      </c>
    </row>
    <row r="632" spans="2:51">
      <c r="B632" s="8" t="s">
        <v>8326</v>
      </c>
      <c r="C632" s="8" t="s">
        <v>82</v>
      </c>
      <c r="D632" s="9">
        <v>46174</v>
      </c>
      <c r="E632" s="8" t="s">
        <v>52</v>
      </c>
      <c r="F632" s="8" t="s">
        <v>92</v>
      </c>
      <c r="G632" s="8" t="s">
        <v>94</v>
      </c>
      <c r="H632" s="8" t="s">
        <v>53</v>
      </c>
      <c r="I632" s="8" t="s">
        <v>8384</v>
      </c>
      <c r="J632" s="61">
        <v>0</v>
      </c>
      <c r="K632" s="8">
        <v>1</v>
      </c>
      <c r="L632" s="8">
        <v>4</v>
      </c>
      <c r="M632" s="8" t="s">
        <v>84</v>
      </c>
      <c r="N632" s="8" t="s">
        <v>8379</v>
      </c>
      <c r="O632" s="8" t="s">
        <v>8380</v>
      </c>
      <c r="P632" s="48">
        <v>8</v>
      </c>
      <c r="Q632" s="8" t="s">
        <v>56</v>
      </c>
      <c r="R632" s="8">
        <v>4</v>
      </c>
      <c r="S632" s="8">
        <v>0</v>
      </c>
      <c r="T632" s="8" t="b">
        <v>0</v>
      </c>
      <c r="U632" s="8">
        <v>210</v>
      </c>
      <c r="V632" s="8">
        <v>182</v>
      </c>
      <c r="W632" s="8">
        <v>117</v>
      </c>
      <c r="X632" s="8">
        <v>0</v>
      </c>
      <c r="Y632" s="8">
        <v>0</v>
      </c>
      <c r="Z632" s="48">
        <v>-20</v>
      </c>
      <c r="AA632" s="8" t="s">
        <v>93</v>
      </c>
      <c r="AB632" s="8">
        <v>4</v>
      </c>
      <c r="AC632" s="8">
        <v>0</v>
      </c>
      <c r="AD632" s="8"/>
      <c r="AE632" s="8">
        <v>1</v>
      </c>
      <c r="AF632" s="8">
        <v>0</v>
      </c>
      <c r="AG632" s="8">
        <v>210</v>
      </c>
      <c r="AH632" s="9">
        <v>46177</v>
      </c>
      <c r="AI632" s="47">
        <v>46177.333333333336</v>
      </c>
      <c r="AJ632" s="47">
        <v>46177.338888888888</v>
      </c>
      <c r="AK632" s="47">
        <v>46177.479166666664</v>
      </c>
      <c r="AL632" s="47">
        <v>46177.465277777781</v>
      </c>
      <c r="AO632" s="24" t="s">
        <v>8326</v>
      </c>
      <c r="AP632" s="24" t="s">
        <v>53</v>
      </c>
      <c r="AQ632" s="24" t="s">
        <v>49</v>
      </c>
      <c r="AR632" s="24" t="s">
        <v>64</v>
      </c>
      <c r="AS632" s="24" t="s">
        <v>68</v>
      </c>
      <c r="AT632" s="24" t="s">
        <v>52</v>
      </c>
      <c r="AU632" s="49">
        <v>46235</v>
      </c>
      <c r="AV632" s="24" t="s">
        <v>8384</v>
      </c>
      <c r="AW632" s="24" t="s">
        <v>8384</v>
      </c>
      <c r="AX632" s="24" t="s">
        <v>8380</v>
      </c>
      <c r="AY632" s="24">
        <v>0</v>
      </c>
    </row>
    <row r="633" spans="2:51">
      <c r="B633" s="8" t="s">
        <v>8326</v>
      </c>
      <c r="C633" s="8" t="s">
        <v>82</v>
      </c>
      <c r="D633" s="9">
        <v>46174</v>
      </c>
      <c r="E633" s="8" t="s">
        <v>52</v>
      </c>
      <c r="F633" s="8" t="s">
        <v>92</v>
      </c>
      <c r="G633" s="8" t="s">
        <v>94</v>
      </c>
      <c r="H633" s="8" t="s">
        <v>53</v>
      </c>
      <c r="I633" s="8" t="s">
        <v>8384</v>
      </c>
      <c r="J633" s="61">
        <v>0</v>
      </c>
      <c r="K633" s="8">
        <v>1</v>
      </c>
      <c r="L633" s="8">
        <v>4</v>
      </c>
      <c r="M633" s="8" t="s">
        <v>84</v>
      </c>
      <c r="N633" s="8" t="s">
        <v>8379</v>
      </c>
      <c r="O633" s="8" t="s">
        <v>8380</v>
      </c>
      <c r="P633" s="48">
        <v>7</v>
      </c>
      <c r="Q633" s="8" t="s">
        <v>56</v>
      </c>
      <c r="R633" s="8">
        <v>4</v>
      </c>
      <c r="S633" s="8">
        <v>0</v>
      </c>
      <c r="T633" s="8" t="b">
        <v>0</v>
      </c>
      <c r="U633" s="8">
        <v>210</v>
      </c>
      <c r="V633" s="8">
        <v>174</v>
      </c>
      <c r="W633" s="8">
        <v>108</v>
      </c>
      <c r="X633" s="8">
        <v>0</v>
      </c>
      <c r="Y633" s="8">
        <v>0</v>
      </c>
      <c r="Z633" s="48">
        <v>-29</v>
      </c>
      <c r="AA633" s="8" t="s">
        <v>93</v>
      </c>
      <c r="AB633" s="8">
        <v>4</v>
      </c>
      <c r="AC633" s="8">
        <v>0</v>
      </c>
      <c r="AD633" s="8"/>
      <c r="AE633" s="8">
        <v>1</v>
      </c>
      <c r="AF633" s="8">
        <v>0</v>
      </c>
      <c r="AG633" s="8">
        <v>210</v>
      </c>
      <c r="AH633" s="9">
        <v>46180</v>
      </c>
      <c r="AI633" s="47">
        <v>46180.541666666664</v>
      </c>
      <c r="AJ633" s="47">
        <v>46180.546527777777</v>
      </c>
      <c r="AK633" s="47">
        <v>46180.6875</v>
      </c>
      <c r="AL633" s="47">
        <v>46180.667361111111</v>
      </c>
      <c r="AO633" s="24" t="s">
        <v>8326</v>
      </c>
      <c r="AP633" s="24" t="s">
        <v>53</v>
      </c>
      <c r="AQ633" s="24" t="s">
        <v>49</v>
      </c>
      <c r="AR633" s="24" t="s">
        <v>50</v>
      </c>
      <c r="AS633" s="24" t="s">
        <v>62</v>
      </c>
      <c r="AT633" s="24" t="s">
        <v>52</v>
      </c>
      <c r="AU633" s="49">
        <v>46235</v>
      </c>
      <c r="AV633" s="24" t="s">
        <v>8385</v>
      </c>
      <c r="AW633" s="24" t="s">
        <v>8385</v>
      </c>
      <c r="AX633" s="24" t="s">
        <v>8385</v>
      </c>
      <c r="AY633" s="24">
        <v>0</v>
      </c>
    </row>
    <row r="634" spans="2:51">
      <c r="B634" s="8" t="s">
        <v>8326</v>
      </c>
      <c r="C634" s="8" t="s">
        <v>82</v>
      </c>
      <c r="D634" s="9">
        <v>46174</v>
      </c>
      <c r="E634" s="8" t="s">
        <v>52</v>
      </c>
      <c r="F634" s="8" t="s">
        <v>92</v>
      </c>
      <c r="G634" s="8" t="s">
        <v>94</v>
      </c>
      <c r="H634" s="8" t="s">
        <v>53</v>
      </c>
      <c r="I634" s="8" t="s">
        <v>8384</v>
      </c>
      <c r="J634" s="61">
        <v>0</v>
      </c>
      <c r="K634" s="8">
        <v>1</v>
      </c>
      <c r="L634" s="8">
        <v>4</v>
      </c>
      <c r="M634" s="8" t="s">
        <v>84</v>
      </c>
      <c r="N634" s="8" t="s">
        <v>8379</v>
      </c>
      <c r="O634" s="8" t="s">
        <v>8380</v>
      </c>
      <c r="P634" s="48">
        <v>6</v>
      </c>
      <c r="Q634" s="8" t="s">
        <v>56</v>
      </c>
      <c r="R634" s="8">
        <v>4</v>
      </c>
      <c r="S634" s="8">
        <v>0</v>
      </c>
      <c r="T634" s="8" t="b">
        <v>0</v>
      </c>
      <c r="U634" s="8">
        <v>480</v>
      </c>
      <c r="V634" s="8">
        <v>431</v>
      </c>
      <c r="W634" s="8">
        <v>295</v>
      </c>
      <c r="X634" s="8">
        <v>0</v>
      </c>
      <c r="Y634" s="8">
        <v>0</v>
      </c>
      <c r="Z634" s="48">
        <v>-43</v>
      </c>
      <c r="AA634" s="8" t="s">
        <v>93</v>
      </c>
      <c r="AB634" s="8">
        <v>4</v>
      </c>
      <c r="AC634" s="8">
        <v>0</v>
      </c>
      <c r="AD634" s="8"/>
      <c r="AE634" s="8">
        <v>1</v>
      </c>
      <c r="AF634" s="8">
        <v>0</v>
      </c>
      <c r="AG634" s="8">
        <v>480</v>
      </c>
      <c r="AH634" s="9">
        <v>46182</v>
      </c>
      <c r="AI634" s="47">
        <v>46182.375</v>
      </c>
      <c r="AJ634" s="47">
        <v>46182.379166666666</v>
      </c>
      <c r="AK634" s="47">
        <v>46182.708333333336</v>
      </c>
      <c r="AL634" s="47">
        <v>46182.678472222222</v>
      </c>
      <c r="AO634" s="24" t="s">
        <v>8326</v>
      </c>
      <c r="AP634" s="24" t="s">
        <v>53</v>
      </c>
      <c r="AQ634" s="24" t="s">
        <v>49</v>
      </c>
      <c r="AR634" s="24" t="s">
        <v>50</v>
      </c>
      <c r="AS634" s="24" t="s">
        <v>61</v>
      </c>
      <c r="AT634" s="24" t="s">
        <v>52</v>
      </c>
      <c r="AU634" s="49">
        <v>46235</v>
      </c>
      <c r="AV634" s="24" t="s">
        <v>8385</v>
      </c>
      <c r="AW634" s="24" t="s">
        <v>8385</v>
      </c>
      <c r="AX634" s="24" t="s">
        <v>8385</v>
      </c>
      <c r="AY634" s="24">
        <v>0</v>
      </c>
    </row>
    <row r="635" spans="2:51">
      <c r="B635" s="8" t="s">
        <v>8326</v>
      </c>
      <c r="C635" s="8" t="s">
        <v>82</v>
      </c>
      <c r="D635" s="9">
        <v>46174</v>
      </c>
      <c r="E635" s="8" t="s">
        <v>52</v>
      </c>
      <c r="F635" s="8" t="s">
        <v>92</v>
      </c>
      <c r="G635" s="8" t="s">
        <v>94</v>
      </c>
      <c r="H635" s="8" t="s">
        <v>53</v>
      </c>
      <c r="I635" s="8" t="s">
        <v>8378</v>
      </c>
      <c r="J635" s="61">
        <v>0</v>
      </c>
      <c r="K635" s="8">
        <v>1</v>
      </c>
      <c r="L635" s="8">
        <v>4</v>
      </c>
      <c r="M635" s="8" t="s">
        <v>84</v>
      </c>
      <c r="N635" s="8" t="s">
        <v>8379</v>
      </c>
      <c r="O635" s="8" t="s">
        <v>8380</v>
      </c>
      <c r="P635" s="48">
        <v>11</v>
      </c>
      <c r="Q635" s="8" t="s">
        <v>56</v>
      </c>
      <c r="R635" s="8">
        <v>4</v>
      </c>
      <c r="S635" s="8">
        <v>0</v>
      </c>
      <c r="T635" s="8" t="b">
        <v>0</v>
      </c>
      <c r="U635" s="8">
        <v>300</v>
      </c>
      <c r="V635" s="8">
        <v>269</v>
      </c>
      <c r="W635" s="8">
        <v>194</v>
      </c>
      <c r="X635" s="8">
        <v>0</v>
      </c>
      <c r="Y635" s="8">
        <v>0</v>
      </c>
      <c r="Z635" s="48">
        <v>-20</v>
      </c>
      <c r="AA635" s="8" t="s">
        <v>93</v>
      </c>
      <c r="AB635" s="8">
        <v>4</v>
      </c>
      <c r="AC635" s="8">
        <v>0</v>
      </c>
      <c r="AD635" s="8"/>
      <c r="AE635" s="8">
        <v>1</v>
      </c>
      <c r="AF635" s="8">
        <v>0</v>
      </c>
      <c r="AG635" s="8">
        <v>300</v>
      </c>
      <c r="AH635" s="9">
        <v>46185</v>
      </c>
      <c r="AI635" s="47">
        <v>46185.333333333336</v>
      </c>
      <c r="AJ635" s="47">
        <v>46185.34097222222</v>
      </c>
      <c r="AK635" s="47">
        <v>46185.541666666664</v>
      </c>
      <c r="AL635" s="47">
        <v>46185.527777777781</v>
      </c>
      <c r="AO635" s="24" t="s">
        <v>8326</v>
      </c>
      <c r="AP635" s="24" t="s">
        <v>53</v>
      </c>
      <c r="AQ635" s="24" t="s">
        <v>49</v>
      </c>
      <c r="AR635" s="24" t="s">
        <v>77</v>
      </c>
      <c r="AS635" s="24" t="s">
        <v>79</v>
      </c>
      <c r="AT635" s="24" t="s">
        <v>52</v>
      </c>
      <c r="AU635" s="49">
        <v>46235</v>
      </c>
      <c r="AV635" s="24" t="s">
        <v>8385</v>
      </c>
      <c r="AW635" s="24" t="s">
        <v>8385</v>
      </c>
      <c r="AX635" s="24" t="s">
        <v>8385</v>
      </c>
      <c r="AY635" s="24">
        <v>0</v>
      </c>
    </row>
    <row r="636" spans="2:51">
      <c r="B636" s="8" t="s">
        <v>8326</v>
      </c>
      <c r="C636" s="8" t="s">
        <v>82</v>
      </c>
      <c r="D636" s="9">
        <v>46174</v>
      </c>
      <c r="E636" s="8" t="s">
        <v>52</v>
      </c>
      <c r="F636" s="8" t="s">
        <v>92</v>
      </c>
      <c r="G636" s="8" t="s">
        <v>94</v>
      </c>
      <c r="H636" s="8" t="s">
        <v>53</v>
      </c>
      <c r="I636" s="8" t="s">
        <v>8384</v>
      </c>
      <c r="J636" s="61">
        <v>0</v>
      </c>
      <c r="K636" s="8">
        <v>1</v>
      </c>
      <c r="L636" s="8">
        <v>4</v>
      </c>
      <c r="M636" s="8" t="s">
        <v>84</v>
      </c>
      <c r="N636" s="8" t="s">
        <v>8379</v>
      </c>
      <c r="O636" s="8" t="s">
        <v>8380</v>
      </c>
      <c r="P636" s="48">
        <v>9</v>
      </c>
      <c r="Q636" s="8" t="s">
        <v>56</v>
      </c>
      <c r="R636" s="8">
        <v>4</v>
      </c>
      <c r="S636" s="8">
        <v>0</v>
      </c>
      <c r="T636" s="8" t="b">
        <v>0</v>
      </c>
      <c r="U636" s="8">
        <v>360</v>
      </c>
      <c r="V636" s="8">
        <v>312</v>
      </c>
      <c r="W636" s="8">
        <v>237</v>
      </c>
      <c r="X636" s="8">
        <v>0</v>
      </c>
      <c r="Y636" s="8">
        <v>0</v>
      </c>
      <c r="Z636" s="48">
        <v>-39</v>
      </c>
      <c r="AA636" s="8" t="s">
        <v>93</v>
      </c>
      <c r="AB636" s="8">
        <v>4</v>
      </c>
      <c r="AC636" s="8">
        <v>0</v>
      </c>
      <c r="AD636" s="8"/>
      <c r="AE636" s="8">
        <v>1</v>
      </c>
      <c r="AF636" s="8">
        <v>0</v>
      </c>
      <c r="AG636" s="8">
        <v>360</v>
      </c>
      <c r="AH636" s="9">
        <v>46186</v>
      </c>
      <c r="AI636" s="47">
        <v>46186.3125</v>
      </c>
      <c r="AJ636" s="47">
        <v>46186.318749999999</v>
      </c>
      <c r="AK636" s="47">
        <v>46186.5625</v>
      </c>
      <c r="AL636" s="47">
        <v>46186.535416666666</v>
      </c>
      <c r="AO636" s="24" t="s">
        <v>8326</v>
      </c>
      <c r="AP636" s="24" t="s">
        <v>53</v>
      </c>
      <c r="AQ636" s="24" t="s">
        <v>49</v>
      </c>
      <c r="AR636" s="24" t="s">
        <v>50</v>
      </c>
      <c r="AS636" s="24" t="s">
        <v>57</v>
      </c>
      <c r="AT636" s="24" t="s">
        <v>52</v>
      </c>
      <c r="AU636" s="49">
        <v>46235</v>
      </c>
      <c r="AV636" s="24" t="s">
        <v>8385</v>
      </c>
      <c r="AW636" s="24" t="s">
        <v>8385</v>
      </c>
      <c r="AX636" s="24" t="s">
        <v>8385</v>
      </c>
      <c r="AY636" s="24">
        <v>0</v>
      </c>
    </row>
    <row r="637" spans="2:51">
      <c r="B637" s="8" t="s">
        <v>8326</v>
      </c>
      <c r="C637" s="8" t="s">
        <v>82</v>
      </c>
      <c r="D637" s="9">
        <v>46174</v>
      </c>
      <c r="E637" s="8" t="s">
        <v>52</v>
      </c>
      <c r="F637" s="8" t="s">
        <v>92</v>
      </c>
      <c r="G637" s="8" t="s">
        <v>94</v>
      </c>
      <c r="H637" s="8" t="s">
        <v>53</v>
      </c>
      <c r="I637" s="8" t="s">
        <v>8384</v>
      </c>
      <c r="J637" s="61">
        <v>0</v>
      </c>
      <c r="K637" s="8">
        <v>1</v>
      </c>
      <c r="L637" s="8">
        <v>4</v>
      </c>
      <c r="M637" s="8" t="s">
        <v>84</v>
      </c>
      <c r="N637" s="8" t="s">
        <v>8379</v>
      </c>
      <c r="O637" s="8" t="s">
        <v>8380</v>
      </c>
      <c r="P637" s="48">
        <v>8</v>
      </c>
      <c r="Q637" s="8" t="s">
        <v>56</v>
      </c>
      <c r="R637" s="8">
        <v>4</v>
      </c>
      <c r="S637" s="8">
        <v>0</v>
      </c>
      <c r="T637" s="8" t="b">
        <v>0</v>
      </c>
      <c r="U637" s="8">
        <v>480</v>
      </c>
      <c r="V637" s="8">
        <v>443</v>
      </c>
      <c r="W637" s="8">
        <v>327</v>
      </c>
      <c r="X637" s="8">
        <v>0</v>
      </c>
      <c r="Y637" s="8">
        <v>0</v>
      </c>
      <c r="Z637" s="48">
        <v>-29</v>
      </c>
      <c r="AA637" s="8" t="s">
        <v>93</v>
      </c>
      <c r="AB637" s="8">
        <v>4</v>
      </c>
      <c r="AC637" s="8">
        <v>0</v>
      </c>
      <c r="AD637" s="8"/>
      <c r="AE637" s="8">
        <v>1</v>
      </c>
      <c r="AF637" s="8">
        <v>0</v>
      </c>
      <c r="AG637" s="8">
        <v>480</v>
      </c>
      <c r="AH637" s="9">
        <v>46189</v>
      </c>
      <c r="AI637" s="47">
        <v>46189.375</v>
      </c>
      <c r="AJ637" s="47">
        <v>46189.380555555559</v>
      </c>
      <c r="AK637" s="47">
        <v>46189.708333333336</v>
      </c>
      <c r="AL637" s="47">
        <v>46189.688194444447</v>
      </c>
      <c r="AO637" s="24" t="s">
        <v>8326</v>
      </c>
      <c r="AP637" s="24" t="s">
        <v>53</v>
      </c>
      <c r="AQ637" s="24" t="s">
        <v>49</v>
      </c>
      <c r="AR637" s="24" t="s">
        <v>50</v>
      </c>
      <c r="AS637" s="24" t="s">
        <v>59</v>
      </c>
      <c r="AT637" s="24" t="s">
        <v>52</v>
      </c>
      <c r="AU637" s="49">
        <v>46235</v>
      </c>
      <c r="AV637" s="24" t="s">
        <v>8385</v>
      </c>
      <c r="AW637" s="24" t="s">
        <v>8385</v>
      </c>
      <c r="AX637" s="24" t="s">
        <v>8385</v>
      </c>
      <c r="AY637" s="24">
        <v>0</v>
      </c>
    </row>
    <row r="638" spans="2:51">
      <c r="B638" s="8" t="s">
        <v>8326</v>
      </c>
      <c r="C638" s="8" t="s">
        <v>82</v>
      </c>
      <c r="D638" s="9">
        <v>46174</v>
      </c>
      <c r="E638" s="8" t="s">
        <v>52</v>
      </c>
      <c r="F638" s="8" t="s">
        <v>92</v>
      </c>
      <c r="G638" s="8" t="s">
        <v>94</v>
      </c>
      <c r="H638" s="8" t="s">
        <v>53</v>
      </c>
      <c r="I638" s="8" t="s">
        <v>8384</v>
      </c>
      <c r="J638" s="61">
        <v>0</v>
      </c>
      <c r="K638" s="8">
        <v>1</v>
      </c>
      <c r="L638" s="8">
        <v>4</v>
      </c>
      <c r="M638" s="8" t="s">
        <v>84</v>
      </c>
      <c r="N638" s="8" t="s">
        <v>8379</v>
      </c>
      <c r="O638" s="8" t="s">
        <v>8380</v>
      </c>
      <c r="P638" s="48">
        <v>6</v>
      </c>
      <c r="Q638" s="8" t="s">
        <v>56</v>
      </c>
      <c r="R638" s="8">
        <v>4</v>
      </c>
      <c r="S638" s="8">
        <v>0</v>
      </c>
      <c r="T638" s="8" t="b">
        <v>0</v>
      </c>
      <c r="U638" s="8">
        <v>480</v>
      </c>
      <c r="V638" s="8">
        <v>428</v>
      </c>
      <c r="W638" s="8">
        <v>319</v>
      </c>
      <c r="X638" s="8">
        <v>0</v>
      </c>
      <c r="Y638" s="8">
        <v>0</v>
      </c>
      <c r="Z638" s="48">
        <v>-46</v>
      </c>
      <c r="AA638" s="8" t="s">
        <v>93</v>
      </c>
      <c r="AB638" s="8">
        <v>4</v>
      </c>
      <c r="AC638" s="8">
        <v>0</v>
      </c>
      <c r="AD638" s="8"/>
      <c r="AE638" s="8">
        <v>1</v>
      </c>
      <c r="AF638" s="8">
        <v>0</v>
      </c>
      <c r="AG638" s="8">
        <v>480</v>
      </c>
      <c r="AH638" s="9">
        <v>46193</v>
      </c>
      <c r="AI638" s="47">
        <v>46193.375</v>
      </c>
      <c r="AJ638" s="47">
        <v>46193.379166666666</v>
      </c>
      <c r="AK638" s="47">
        <v>46193.708333333336</v>
      </c>
      <c r="AL638" s="47">
        <v>46193.676388888889</v>
      </c>
      <c r="AO638" s="24" t="s">
        <v>8326</v>
      </c>
      <c r="AP638" s="24" t="s">
        <v>53</v>
      </c>
      <c r="AQ638" s="24" t="s">
        <v>49</v>
      </c>
      <c r="AR638" s="24" t="s">
        <v>64</v>
      </c>
      <c r="AS638" s="24" t="s">
        <v>67</v>
      </c>
      <c r="AT638" s="24" t="s">
        <v>52</v>
      </c>
      <c r="AU638" s="49">
        <v>46235</v>
      </c>
      <c r="AV638" s="24" t="s">
        <v>8385</v>
      </c>
      <c r="AW638" s="24" t="s">
        <v>8385</v>
      </c>
      <c r="AX638" s="24" t="s">
        <v>8385</v>
      </c>
      <c r="AY638" s="24">
        <v>0</v>
      </c>
    </row>
    <row r="639" spans="2:51">
      <c r="B639" s="8" t="s">
        <v>8326</v>
      </c>
      <c r="C639" s="8" t="s">
        <v>82</v>
      </c>
      <c r="D639" s="9">
        <v>46174</v>
      </c>
      <c r="E639" s="8" t="s">
        <v>52</v>
      </c>
      <c r="F639" s="8" t="s">
        <v>92</v>
      </c>
      <c r="G639" s="8" t="s">
        <v>94</v>
      </c>
      <c r="H639" s="8" t="s">
        <v>53</v>
      </c>
      <c r="I639" s="8" t="s">
        <v>8384</v>
      </c>
      <c r="J639" s="61">
        <v>0</v>
      </c>
      <c r="K639" s="8">
        <v>1</v>
      </c>
      <c r="L639" s="8">
        <v>4</v>
      </c>
      <c r="M639" s="8" t="s">
        <v>84</v>
      </c>
      <c r="N639" s="8" t="s">
        <v>8379</v>
      </c>
      <c r="O639" s="8" t="s">
        <v>8380</v>
      </c>
      <c r="P639" s="48">
        <v>8</v>
      </c>
      <c r="Q639" s="8" t="s">
        <v>56</v>
      </c>
      <c r="R639" s="8">
        <v>4</v>
      </c>
      <c r="S639" s="8">
        <v>0</v>
      </c>
      <c r="T639" s="8" t="b">
        <v>0</v>
      </c>
      <c r="U639" s="8">
        <v>540</v>
      </c>
      <c r="V639" s="8">
        <v>506</v>
      </c>
      <c r="W639" s="8">
        <v>384</v>
      </c>
      <c r="X639" s="8">
        <v>0</v>
      </c>
      <c r="Y639" s="8">
        <v>0</v>
      </c>
      <c r="Z639" s="48">
        <v>-26</v>
      </c>
      <c r="AA639" s="8" t="s">
        <v>93</v>
      </c>
      <c r="AB639" s="8">
        <v>4</v>
      </c>
      <c r="AC639" s="8">
        <v>0</v>
      </c>
      <c r="AD639" s="8"/>
      <c r="AE639" s="8">
        <v>1</v>
      </c>
      <c r="AF639" s="8">
        <v>0</v>
      </c>
      <c r="AG639" s="8">
        <v>540</v>
      </c>
      <c r="AH639" s="9">
        <v>46198</v>
      </c>
      <c r="AI639" s="47">
        <v>46198.333333333336</v>
      </c>
      <c r="AJ639" s="47">
        <v>46198.338888888888</v>
      </c>
      <c r="AK639" s="47">
        <v>46198.708333333336</v>
      </c>
      <c r="AL639" s="47">
        <v>46198.69027777778</v>
      </c>
      <c r="AO639" s="24" t="s">
        <v>8326</v>
      </c>
      <c r="AP639" s="24" t="s">
        <v>53</v>
      </c>
      <c r="AQ639" s="24" t="s">
        <v>49</v>
      </c>
      <c r="AR639" s="24" t="s">
        <v>64</v>
      </c>
      <c r="AS639" s="24" t="s">
        <v>69</v>
      </c>
      <c r="AT639" s="24" t="s">
        <v>52</v>
      </c>
      <c r="AU639" s="49">
        <v>46235</v>
      </c>
      <c r="AV639" s="24" t="s">
        <v>8385</v>
      </c>
      <c r="AW639" s="24" t="s">
        <v>8385</v>
      </c>
      <c r="AX639" s="24" t="s">
        <v>8385</v>
      </c>
      <c r="AY639" s="24">
        <v>0</v>
      </c>
    </row>
    <row r="640" spans="2:51">
      <c r="B640" s="8" t="s">
        <v>8326</v>
      </c>
      <c r="C640" s="8" t="s">
        <v>82</v>
      </c>
      <c r="D640" s="9">
        <v>46174</v>
      </c>
      <c r="E640" s="8" t="s">
        <v>52</v>
      </c>
      <c r="F640" s="8" t="s">
        <v>92</v>
      </c>
      <c r="G640" s="8" t="s">
        <v>94</v>
      </c>
      <c r="H640" s="8" t="s">
        <v>53</v>
      </c>
      <c r="I640" s="8" t="s">
        <v>8384</v>
      </c>
      <c r="J640" s="61">
        <v>0</v>
      </c>
      <c r="K640" s="8">
        <v>1</v>
      </c>
      <c r="L640" s="8">
        <v>4</v>
      </c>
      <c r="M640" s="8" t="s">
        <v>84</v>
      </c>
      <c r="N640" s="8" t="s">
        <v>8379</v>
      </c>
      <c r="O640" s="8" t="s">
        <v>8380</v>
      </c>
      <c r="P640" s="48">
        <v>4</v>
      </c>
      <c r="Q640" s="8" t="s">
        <v>56</v>
      </c>
      <c r="R640" s="8">
        <v>4</v>
      </c>
      <c r="S640" s="8">
        <v>0</v>
      </c>
      <c r="T640" s="8" t="b">
        <v>0</v>
      </c>
      <c r="U640" s="8">
        <v>360</v>
      </c>
      <c r="V640" s="8">
        <v>328</v>
      </c>
      <c r="W640" s="8">
        <v>245</v>
      </c>
      <c r="X640" s="8">
        <v>0</v>
      </c>
      <c r="Y640" s="8">
        <v>0</v>
      </c>
      <c r="Z640" s="48">
        <v>-28</v>
      </c>
      <c r="AA640" s="8" t="s">
        <v>93</v>
      </c>
      <c r="AB640" s="8">
        <v>4</v>
      </c>
      <c r="AC640" s="8">
        <v>0</v>
      </c>
      <c r="AD640" s="8"/>
      <c r="AE640" s="8">
        <v>1</v>
      </c>
      <c r="AF640" s="8">
        <v>0</v>
      </c>
      <c r="AG640" s="8">
        <v>360</v>
      </c>
      <c r="AH640" s="9">
        <v>46203</v>
      </c>
      <c r="AI640" s="47">
        <v>46203.375</v>
      </c>
      <c r="AJ640" s="47">
        <v>46203.37777777778</v>
      </c>
      <c r="AK640" s="47">
        <v>46203.625</v>
      </c>
      <c r="AL640" s="47">
        <v>46203.605555555558</v>
      </c>
      <c r="AO640" s="24" t="s">
        <v>8326</v>
      </c>
      <c r="AP640" s="24" t="s">
        <v>53</v>
      </c>
      <c r="AQ640" s="24" t="s">
        <v>49</v>
      </c>
      <c r="AR640" s="24" t="s">
        <v>64</v>
      </c>
      <c r="AS640" s="24" t="s">
        <v>62</v>
      </c>
      <c r="AT640" s="24" t="s">
        <v>52</v>
      </c>
      <c r="AU640" s="49">
        <v>46235</v>
      </c>
      <c r="AV640" s="24" t="s">
        <v>8385</v>
      </c>
      <c r="AW640" s="24" t="s">
        <v>8385</v>
      </c>
      <c r="AX640" s="24" t="s">
        <v>8385</v>
      </c>
      <c r="AY640" s="24">
        <v>0</v>
      </c>
    </row>
    <row r="641" spans="2:51">
      <c r="B641" s="8" t="s">
        <v>8326</v>
      </c>
      <c r="C641" s="8" t="s">
        <v>82</v>
      </c>
      <c r="D641" s="9">
        <v>46204</v>
      </c>
      <c r="E641" s="8" t="s">
        <v>52</v>
      </c>
      <c r="F641" s="8" t="s">
        <v>64</v>
      </c>
      <c r="G641" s="8" t="s">
        <v>67</v>
      </c>
      <c r="H641" s="8" t="s">
        <v>53</v>
      </c>
      <c r="I641" s="8" t="s">
        <v>8378</v>
      </c>
      <c r="J641" s="61">
        <v>0</v>
      </c>
      <c r="K641" s="8">
        <v>1</v>
      </c>
      <c r="L641" s="8">
        <v>4</v>
      </c>
      <c r="M641" s="8" t="s">
        <v>84</v>
      </c>
      <c r="N641" s="8" t="s">
        <v>8379</v>
      </c>
      <c r="O641" s="8" t="s">
        <v>8380</v>
      </c>
      <c r="P641" s="48">
        <v>11</v>
      </c>
      <c r="Q641" s="8" t="s">
        <v>58</v>
      </c>
      <c r="R641" s="8">
        <v>4</v>
      </c>
      <c r="S641" s="8">
        <v>0</v>
      </c>
      <c r="T641" s="8" t="b">
        <v>0</v>
      </c>
      <c r="U641" s="8">
        <v>480</v>
      </c>
      <c r="V641" s="8">
        <v>443</v>
      </c>
      <c r="W641" s="8">
        <v>303</v>
      </c>
      <c r="X641" s="8">
        <v>0</v>
      </c>
      <c r="Y641" s="8">
        <v>0</v>
      </c>
      <c r="Z641" s="48">
        <v>-26</v>
      </c>
      <c r="AA641" s="8" t="s">
        <v>83</v>
      </c>
      <c r="AB641" s="8">
        <v>4</v>
      </c>
      <c r="AC641" s="8">
        <v>0</v>
      </c>
      <c r="AD641" s="8"/>
      <c r="AE641" s="8">
        <v>1</v>
      </c>
      <c r="AF641" s="8">
        <v>0</v>
      </c>
      <c r="AG641" s="8">
        <v>480</v>
      </c>
      <c r="AH641" s="9">
        <v>46204</v>
      </c>
      <c r="AI641" s="47">
        <v>46204.333333333336</v>
      </c>
      <c r="AJ641" s="47">
        <v>46204.34097222222</v>
      </c>
      <c r="AK641" s="47">
        <v>46204.666666666664</v>
      </c>
      <c r="AL641" s="47">
        <v>46204.648611111108</v>
      </c>
      <c r="AO641" s="24" t="s">
        <v>8326</v>
      </c>
      <c r="AP641" s="24" t="s">
        <v>53</v>
      </c>
      <c r="AQ641" s="24" t="s">
        <v>49</v>
      </c>
      <c r="AR641" s="24" t="s">
        <v>64</v>
      </c>
      <c r="AS641" s="24" t="s">
        <v>54</v>
      </c>
      <c r="AT641" s="24" t="s">
        <v>52</v>
      </c>
      <c r="AU641" s="49">
        <v>46235</v>
      </c>
      <c r="AV641" s="24" t="s">
        <v>8385</v>
      </c>
      <c r="AW641" s="24" t="s">
        <v>8385</v>
      </c>
      <c r="AX641" s="24" t="s">
        <v>8385</v>
      </c>
      <c r="AY641" s="24">
        <v>0</v>
      </c>
    </row>
    <row r="642" spans="2:51">
      <c r="B642" s="8" t="s">
        <v>8326</v>
      </c>
      <c r="C642" s="8" t="s">
        <v>82</v>
      </c>
      <c r="D642" s="9">
        <v>46204</v>
      </c>
      <c r="E642" s="8" t="s">
        <v>52</v>
      </c>
      <c r="F642" s="8" t="s">
        <v>64</v>
      </c>
      <c r="G642" s="8" t="s">
        <v>68</v>
      </c>
      <c r="H642" s="8" t="s">
        <v>53</v>
      </c>
      <c r="I642" s="8" t="s">
        <v>8378</v>
      </c>
      <c r="J642" s="61">
        <v>0</v>
      </c>
      <c r="K642" s="8">
        <v>1</v>
      </c>
      <c r="L642" s="8">
        <v>4</v>
      </c>
      <c r="M642" s="8" t="s">
        <v>84</v>
      </c>
      <c r="N642" s="8" t="s">
        <v>8379</v>
      </c>
      <c r="O642" s="8" t="s">
        <v>8380</v>
      </c>
      <c r="P642" s="48">
        <v>12</v>
      </c>
      <c r="Q642" s="8" t="s">
        <v>58</v>
      </c>
      <c r="R642" s="8">
        <v>4</v>
      </c>
      <c r="S642" s="8">
        <v>0</v>
      </c>
      <c r="T642" s="8" t="b">
        <v>0</v>
      </c>
      <c r="U642" s="8">
        <v>210</v>
      </c>
      <c r="V642" s="8">
        <v>179</v>
      </c>
      <c r="W642" s="8">
        <v>114</v>
      </c>
      <c r="X642" s="8">
        <v>0</v>
      </c>
      <c r="Y642" s="8">
        <v>0</v>
      </c>
      <c r="Z642" s="48">
        <v>-19</v>
      </c>
      <c r="AA642" s="8" t="s">
        <v>83</v>
      </c>
      <c r="AB642" s="8">
        <v>4</v>
      </c>
      <c r="AC642" s="8">
        <v>0</v>
      </c>
      <c r="AD642" s="8"/>
      <c r="AE642" s="8">
        <v>1</v>
      </c>
      <c r="AF642" s="8">
        <v>0</v>
      </c>
      <c r="AG642" s="8">
        <v>210</v>
      </c>
      <c r="AH642" s="9">
        <v>46206</v>
      </c>
      <c r="AI642" s="47">
        <v>46206.541666666664</v>
      </c>
      <c r="AJ642" s="47">
        <v>46206.55</v>
      </c>
      <c r="AK642" s="47">
        <v>46206.6875</v>
      </c>
      <c r="AL642" s="47">
        <v>46206.674305555556</v>
      </c>
      <c r="AO642" s="24" t="s">
        <v>8326</v>
      </c>
      <c r="AP642" s="24" t="s">
        <v>53</v>
      </c>
      <c r="AQ642" s="24" t="s">
        <v>49</v>
      </c>
      <c r="AR642" s="24" t="s">
        <v>64</v>
      </c>
      <c r="AS642" s="24" t="s">
        <v>59</v>
      </c>
      <c r="AT642" s="24" t="s">
        <v>52</v>
      </c>
      <c r="AU642" s="49">
        <v>46235</v>
      </c>
      <c r="AV642" s="24" t="s">
        <v>8385</v>
      </c>
      <c r="AW642" s="24" t="s">
        <v>8385</v>
      </c>
      <c r="AX642" s="24" t="s">
        <v>8385</v>
      </c>
      <c r="AY642" s="24">
        <v>0</v>
      </c>
    </row>
    <row r="643" spans="2:51">
      <c r="B643" s="8" t="s">
        <v>8326</v>
      </c>
      <c r="C643" s="8" t="s">
        <v>82</v>
      </c>
      <c r="D643" s="9">
        <v>46204</v>
      </c>
      <c r="E643" s="8" t="s">
        <v>52</v>
      </c>
      <c r="F643" s="8" t="s">
        <v>64</v>
      </c>
      <c r="G643" s="8" t="s">
        <v>68</v>
      </c>
      <c r="H643" s="8" t="s">
        <v>53</v>
      </c>
      <c r="I643" s="8" t="s">
        <v>8384</v>
      </c>
      <c r="J643" s="61">
        <v>0</v>
      </c>
      <c r="K643" s="8">
        <v>1</v>
      </c>
      <c r="L643" s="8">
        <v>4</v>
      </c>
      <c r="M643" s="8" t="s">
        <v>84</v>
      </c>
      <c r="N643" s="8" t="s">
        <v>8379</v>
      </c>
      <c r="O643" s="8" t="s">
        <v>8380</v>
      </c>
      <c r="P643" s="48">
        <v>9</v>
      </c>
      <c r="Q643" s="8" t="s">
        <v>58</v>
      </c>
      <c r="R643" s="8">
        <v>4</v>
      </c>
      <c r="S643" s="8">
        <v>0</v>
      </c>
      <c r="T643" s="8" t="b">
        <v>0</v>
      </c>
      <c r="U643" s="8">
        <v>480</v>
      </c>
      <c r="V643" s="8">
        <v>453</v>
      </c>
      <c r="W643" s="8">
        <v>348</v>
      </c>
      <c r="X643" s="8">
        <v>0</v>
      </c>
      <c r="Y643" s="8">
        <v>0</v>
      </c>
      <c r="Z643" s="48">
        <v>-18</v>
      </c>
      <c r="AA643" s="8" t="s">
        <v>83</v>
      </c>
      <c r="AB643" s="8">
        <v>4</v>
      </c>
      <c r="AC643" s="8">
        <v>0</v>
      </c>
      <c r="AD643" s="8"/>
      <c r="AE643" s="8">
        <v>1</v>
      </c>
      <c r="AF643" s="8">
        <v>0</v>
      </c>
      <c r="AG643" s="8">
        <v>480</v>
      </c>
      <c r="AH643" s="9">
        <v>46207</v>
      </c>
      <c r="AI643" s="47">
        <v>46207.354166666664</v>
      </c>
      <c r="AJ643" s="47">
        <v>46207.36041666667</v>
      </c>
      <c r="AK643" s="47">
        <v>46207.6875</v>
      </c>
      <c r="AL643" s="47">
        <v>46207.675000000003</v>
      </c>
      <c r="AO643" s="24" t="s">
        <v>8326</v>
      </c>
      <c r="AP643" s="24" t="s">
        <v>53</v>
      </c>
      <c r="AQ643" s="24" t="s">
        <v>49</v>
      </c>
      <c r="AR643" s="24" t="s">
        <v>64</v>
      </c>
      <c r="AS643" s="24" t="s">
        <v>57</v>
      </c>
      <c r="AT643" s="24" t="s">
        <v>52</v>
      </c>
      <c r="AU643" s="49">
        <v>46235</v>
      </c>
      <c r="AV643" s="24" t="s">
        <v>8385</v>
      </c>
      <c r="AW643" s="24" t="s">
        <v>8385</v>
      </c>
      <c r="AX643" s="24" t="s">
        <v>8385</v>
      </c>
      <c r="AY643" s="24">
        <v>0</v>
      </c>
    </row>
    <row r="644" spans="2:51">
      <c r="B644" s="8" t="s">
        <v>8326</v>
      </c>
      <c r="C644" s="8" t="s">
        <v>82</v>
      </c>
      <c r="D644" s="9">
        <v>46204</v>
      </c>
      <c r="E644" s="8" t="s">
        <v>52</v>
      </c>
      <c r="F644" s="8" t="s">
        <v>64</v>
      </c>
      <c r="G644" s="8" t="s">
        <v>62</v>
      </c>
      <c r="H644" s="8" t="s">
        <v>53</v>
      </c>
      <c r="I644" s="8" t="s">
        <v>8384</v>
      </c>
      <c r="J644" s="61">
        <v>0</v>
      </c>
      <c r="K644" s="8">
        <v>1</v>
      </c>
      <c r="L644" s="8">
        <v>4</v>
      </c>
      <c r="M644" s="8" t="s">
        <v>84</v>
      </c>
      <c r="N644" s="8" t="s">
        <v>8379</v>
      </c>
      <c r="O644" s="8" t="s">
        <v>8380</v>
      </c>
      <c r="P644" s="48">
        <v>4</v>
      </c>
      <c r="Q644" s="8" t="s">
        <v>58</v>
      </c>
      <c r="R644" s="8">
        <v>4</v>
      </c>
      <c r="S644" s="8">
        <v>0</v>
      </c>
      <c r="T644" s="8" t="b">
        <v>0</v>
      </c>
      <c r="U644" s="8">
        <v>420</v>
      </c>
      <c r="V644" s="8">
        <v>396</v>
      </c>
      <c r="W644" s="8">
        <v>262</v>
      </c>
      <c r="X644" s="8">
        <v>0</v>
      </c>
      <c r="Y644" s="8">
        <v>0</v>
      </c>
      <c r="Z644" s="48">
        <v>-20</v>
      </c>
      <c r="AA644" s="8" t="s">
        <v>83</v>
      </c>
      <c r="AB644" s="8">
        <v>4</v>
      </c>
      <c r="AC644" s="8">
        <v>0</v>
      </c>
      <c r="AD644" s="8"/>
      <c r="AE644" s="8">
        <v>1</v>
      </c>
      <c r="AF644" s="8">
        <v>0</v>
      </c>
      <c r="AG644" s="8">
        <v>420</v>
      </c>
      <c r="AH644" s="9">
        <v>46209</v>
      </c>
      <c r="AI644" s="47">
        <v>46209.375</v>
      </c>
      <c r="AJ644" s="47">
        <v>46209.37777777778</v>
      </c>
      <c r="AK644" s="47">
        <v>46209.666666666664</v>
      </c>
      <c r="AL644" s="47">
        <v>46209.652777777781</v>
      </c>
      <c r="AO644" s="24" t="s">
        <v>8326</v>
      </c>
      <c r="AP644" s="24" t="s">
        <v>53</v>
      </c>
      <c r="AQ644" s="24" t="s">
        <v>49</v>
      </c>
      <c r="AR644" s="24" t="s">
        <v>64</v>
      </c>
      <c r="AS644" s="24" t="s">
        <v>68</v>
      </c>
      <c r="AT644" s="24" t="s">
        <v>52</v>
      </c>
      <c r="AU644" s="49">
        <v>46235</v>
      </c>
      <c r="AV644" s="24" t="s">
        <v>8385</v>
      </c>
      <c r="AW644" s="24" t="s">
        <v>8385</v>
      </c>
      <c r="AX644" s="24" t="s">
        <v>8385</v>
      </c>
      <c r="AY644" s="24">
        <v>0</v>
      </c>
    </row>
    <row r="645" spans="2:51">
      <c r="B645" s="8" t="s">
        <v>8326</v>
      </c>
      <c r="C645" s="8" t="s">
        <v>82</v>
      </c>
      <c r="D645" s="9">
        <v>46204</v>
      </c>
      <c r="E645" s="8" t="s">
        <v>52</v>
      </c>
      <c r="F645" s="8" t="s">
        <v>64</v>
      </c>
      <c r="G645" s="8" t="s">
        <v>57</v>
      </c>
      <c r="H645" s="8" t="s">
        <v>53</v>
      </c>
      <c r="I645" s="8" t="s">
        <v>8384</v>
      </c>
      <c r="J645" s="61">
        <v>0</v>
      </c>
      <c r="K645" s="8">
        <v>1</v>
      </c>
      <c r="L645" s="8">
        <v>4</v>
      </c>
      <c r="M645" s="8" t="s">
        <v>84</v>
      </c>
      <c r="N645" s="8" t="s">
        <v>8379</v>
      </c>
      <c r="O645" s="8" t="s">
        <v>8380</v>
      </c>
      <c r="P645" s="48">
        <v>10</v>
      </c>
      <c r="Q645" s="8" t="s">
        <v>58</v>
      </c>
      <c r="R645" s="8">
        <v>4</v>
      </c>
      <c r="S645" s="8">
        <v>0</v>
      </c>
      <c r="T645" s="8" t="b">
        <v>0</v>
      </c>
      <c r="U645" s="8">
        <v>480</v>
      </c>
      <c r="V645" s="8">
        <v>431</v>
      </c>
      <c r="W645" s="8">
        <v>310</v>
      </c>
      <c r="X645" s="8">
        <v>0</v>
      </c>
      <c r="Y645" s="8">
        <v>0</v>
      </c>
      <c r="Z645" s="48">
        <v>-39</v>
      </c>
      <c r="AA645" s="8" t="s">
        <v>83</v>
      </c>
      <c r="AB645" s="8">
        <v>4</v>
      </c>
      <c r="AC645" s="8">
        <v>0</v>
      </c>
      <c r="AD645" s="8"/>
      <c r="AE645" s="8">
        <v>1</v>
      </c>
      <c r="AF645" s="8">
        <v>0</v>
      </c>
      <c r="AG645" s="8">
        <v>480</v>
      </c>
      <c r="AH645" s="9">
        <v>46210</v>
      </c>
      <c r="AI645" s="47">
        <v>46210.333333333336</v>
      </c>
      <c r="AJ645" s="47">
        <v>46210.340277777781</v>
      </c>
      <c r="AK645" s="47">
        <v>46210.666666666664</v>
      </c>
      <c r="AL645" s="47">
        <v>46210.63958333333</v>
      </c>
      <c r="AO645" s="24" t="s">
        <v>8326</v>
      </c>
      <c r="AP645" s="24" t="s">
        <v>53</v>
      </c>
      <c r="AQ645" s="24" t="s">
        <v>49</v>
      </c>
      <c r="AR645" s="24" t="s">
        <v>50</v>
      </c>
      <c r="AS645" s="24" t="s">
        <v>54</v>
      </c>
      <c r="AT645" s="24" t="s">
        <v>52</v>
      </c>
      <c r="AU645" s="49">
        <v>46235</v>
      </c>
      <c r="AV645" s="24" t="s">
        <v>8385</v>
      </c>
      <c r="AW645" s="24" t="s">
        <v>8385</v>
      </c>
      <c r="AX645" s="24" t="s">
        <v>8385</v>
      </c>
      <c r="AY645" s="24">
        <v>0</v>
      </c>
    </row>
    <row r="646" spans="2:51">
      <c r="B646" s="8" t="s">
        <v>8326</v>
      </c>
      <c r="C646" s="8" t="s">
        <v>82</v>
      </c>
      <c r="D646" s="9">
        <v>46204</v>
      </c>
      <c r="E646" s="8" t="s">
        <v>52</v>
      </c>
      <c r="F646" s="8" t="s">
        <v>64</v>
      </c>
      <c r="G646" s="8" t="s">
        <v>59</v>
      </c>
      <c r="H646" s="8" t="s">
        <v>53</v>
      </c>
      <c r="I646" s="8" t="s">
        <v>8384</v>
      </c>
      <c r="J646" s="61">
        <v>0</v>
      </c>
      <c r="K646" s="8">
        <v>1</v>
      </c>
      <c r="L646" s="8">
        <v>4</v>
      </c>
      <c r="M646" s="8" t="s">
        <v>84</v>
      </c>
      <c r="N646" s="8" t="s">
        <v>8379</v>
      </c>
      <c r="O646" s="8" t="s">
        <v>8380</v>
      </c>
      <c r="P646" s="48">
        <v>9</v>
      </c>
      <c r="Q646" s="8" t="s">
        <v>58</v>
      </c>
      <c r="R646" s="8">
        <v>4</v>
      </c>
      <c r="S646" s="8">
        <v>0</v>
      </c>
      <c r="T646" s="8" t="b">
        <v>0</v>
      </c>
      <c r="U646" s="8">
        <v>480</v>
      </c>
      <c r="V646" s="8">
        <v>431</v>
      </c>
      <c r="W646" s="8">
        <v>319</v>
      </c>
      <c r="X646" s="8">
        <v>0</v>
      </c>
      <c r="Y646" s="8">
        <v>0</v>
      </c>
      <c r="Z646" s="48">
        <v>-40</v>
      </c>
      <c r="AA646" s="8" t="s">
        <v>83</v>
      </c>
      <c r="AB646" s="8">
        <v>4</v>
      </c>
      <c r="AC646" s="8">
        <v>0</v>
      </c>
      <c r="AD646" s="8"/>
      <c r="AE646" s="8">
        <v>1</v>
      </c>
      <c r="AF646" s="8">
        <v>0</v>
      </c>
      <c r="AG646" s="8">
        <v>480</v>
      </c>
      <c r="AH646" s="9">
        <v>46217</v>
      </c>
      <c r="AI646" s="47">
        <v>46217.333333333336</v>
      </c>
      <c r="AJ646" s="47">
        <v>46217.339583333334</v>
      </c>
      <c r="AK646" s="47">
        <v>46217.666666666664</v>
      </c>
      <c r="AL646" s="47">
        <v>46217.638888888891</v>
      </c>
      <c r="AO646" s="24" t="s">
        <v>8326</v>
      </c>
      <c r="AP646" s="24" t="s">
        <v>53</v>
      </c>
      <c r="AQ646" s="24" t="s">
        <v>82</v>
      </c>
      <c r="AR646" s="24" t="s">
        <v>77</v>
      </c>
      <c r="AS646" s="24" t="s">
        <v>79</v>
      </c>
      <c r="AT646" s="24" t="s">
        <v>52</v>
      </c>
      <c r="AU646" s="49">
        <v>46235</v>
      </c>
      <c r="AV646" s="24" t="s">
        <v>8382</v>
      </c>
      <c r="AW646" s="24" t="s">
        <v>8379</v>
      </c>
      <c r="AX646" s="24" t="s">
        <v>8380</v>
      </c>
      <c r="AY646" s="24">
        <v>0</v>
      </c>
    </row>
    <row r="647" spans="2:51">
      <c r="B647" s="8" t="s">
        <v>8326</v>
      </c>
      <c r="C647" s="8" t="s">
        <v>82</v>
      </c>
      <c r="D647" s="9">
        <v>46204</v>
      </c>
      <c r="E647" s="8" t="s">
        <v>52</v>
      </c>
      <c r="F647" s="8" t="s">
        <v>64</v>
      </c>
      <c r="G647" s="8" t="s">
        <v>68</v>
      </c>
      <c r="H647" s="8" t="s">
        <v>53</v>
      </c>
      <c r="I647" s="8" t="s">
        <v>8378</v>
      </c>
      <c r="J647" s="61">
        <v>0</v>
      </c>
      <c r="K647" s="8">
        <v>1</v>
      </c>
      <c r="L647" s="8">
        <v>4</v>
      </c>
      <c r="M647" s="8" t="s">
        <v>84</v>
      </c>
      <c r="N647" s="8" t="s">
        <v>8379</v>
      </c>
      <c r="O647" s="8" t="s">
        <v>8380</v>
      </c>
      <c r="P647" s="48">
        <v>11</v>
      </c>
      <c r="Q647" s="8" t="s">
        <v>58</v>
      </c>
      <c r="R647" s="8">
        <v>4</v>
      </c>
      <c r="S647" s="8">
        <v>0</v>
      </c>
      <c r="T647" s="8" t="b">
        <v>0</v>
      </c>
      <c r="U647" s="8">
        <v>180</v>
      </c>
      <c r="V647" s="8">
        <v>155</v>
      </c>
      <c r="W647" s="8">
        <v>91</v>
      </c>
      <c r="X647" s="8">
        <v>0</v>
      </c>
      <c r="Y647" s="8">
        <v>0</v>
      </c>
      <c r="Z647" s="48">
        <v>-14</v>
      </c>
      <c r="AA647" s="8" t="s">
        <v>83</v>
      </c>
      <c r="AB647" s="8">
        <v>4</v>
      </c>
      <c r="AC647" s="8">
        <v>0</v>
      </c>
      <c r="AD647" s="8"/>
      <c r="AE647" s="8">
        <v>1</v>
      </c>
      <c r="AF647" s="8">
        <v>0</v>
      </c>
      <c r="AG647" s="8">
        <v>180</v>
      </c>
      <c r="AH647" s="9">
        <v>46218</v>
      </c>
      <c r="AI647" s="47">
        <v>46218.5625</v>
      </c>
      <c r="AJ647" s="47">
        <v>46218.570138888892</v>
      </c>
      <c r="AK647" s="47">
        <v>46218.6875</v>
      </c>
      <c r="AL647" s="47">
        <v>46218.677777777775</v>
      </c>
      <c r="AO647" s="24" t="s">
        <v>8326</v>
      </c>
      <c r="AP647" s="24" t="s">
        <v>53</v>
      </c>
      <c r="AQ647" s="24" t="s">
        <v>82</v>
      </c>
      <c r="AR647" s="24" t="s">
        <v>64</v>
      </c>
      <c r="AS647" s="24" t="s">
        <v>67</v>
      </c>
      <c r="AT647" s="24" t="s">
        <v>52</v>
      </c>
      <c r="AU647" s="49">
        <v>46235</v>
      </c>
      <c r="AV647" s="24" t="s">
        <v>8382</v>
      </c>
      <c r="AW647" s="24" t="s">
        <v>8379</v>
      </c>
      <c r="AX647" s="24" t="s">
        <v>8380</v>
      </c>
      <c r="AY647" s="24">
        <v>0</v>
      </c>
    </row>
    <row r="648" spans="2:51">
      <c r="B648" s="8" t="s">
        <v>8326</v>
      </c>
      <c r="C648" s="8" t="s">
        <v>82</v>
      </c>
      <c r="D648" s="9">
        <v>46204</v>
      </c>
      <c r="E648" s="8" t="s">
        <v>52</v>
      </c>
      <c r="F648" s="8" t="s">
        <v>64</v>
      </c>
      <c r="G648" s="8" t="s">
        <v>57</v>
      </c>
      <c r="H648" s="8" t="s">
        <v>53</v>
      </c>
      <c r="I648" s="8" t="s">
        <v>8384</v>
      </c>
      <c r="J648" s="61">
        <v>0</v>
      </c>
      <c r="K648" s="8">
        <v>1</v>
      </c>
      <c r="L648" s="8">
        <v>4</v>
      </c>
      <c r="M648" s="8" t="s">
        <v>84</v>
      </c>
      <c r="N648" s="8" t="s">
        <v>8379</v>
      </c>
      <c r="O648" s="8" t="s">
        <v>8380</v>
      </c>
      <c r="P648" s="48">
        <v>9</v>
      </c>
      <c r="Q648" s="8" t="s">
        <v>58</v>
      </c>
      <c r="R648" s="8">
        <v>4</v>
      </c>
      <c r="S648" s="8">
        <v>0</v>
      </c>
      <c r="T648" s="8" t="b">
        <v>0</v>
      </c>
      <c r="U648" s="8">
        <v>180</v>
      </c>
      <c r="V648" s="8">
        <v>153</v>
      </c>
      <c r="W648" s="8">
        <v>88</v>
      </c>
      <c r="X648" s="8">
        <v>0</v>
      </c>
      <c r="Y648" s="8">
        <v>0</v>
      </c>
      <c r="Z648" s="48">
        <v>-18</v>
      </c>
      <c r="AA648" s="8" t="s">
        <v>83</v>
      </c>
      <c r="AB648" s="8">
        <v>4</v>
      </c>
      <c r="AC648" s="8">
        <v>0</v>
      </c>
      <c r="AD648" s="8"/>
      <c r="AE648" s="8">
        <v>1</v>
      </c>
      <c r="AF648" s="8">
        <v>0</v>
      </c>
      <c r="AG648" s="8">
        <v>180</v>
      </c>
      <c r="AH648" s="9">
        <v>46219</v>
      </c>
      <c r="AI648" s="47">
        <v>46219.354166666664</v>
      </c>
      <c r="AJ648" s="47">
        <v>46219.36041666667</v>
      </c>
      <c r="AK648" s="47">
        <v>46219.479166666664</v>
      </c>
      <c r="AL648" s="47">
        <v>46219.466666666667</v>
      </c>
      <c r="AO648" s="24" t="s">
        <v>8326</v>
      </c>
      <c r="AP648" s="24" t="s">
        <v>53</v>
      </c>
      <c r="AQ648" s="24" t="s">
        <v>82</v>
      </c>
      <c r="AR648" s="24" t="s">
        <v>64</v>
      </c>
      <c r="AS648" s="24" t="s">
        <v>62</v>
      </c>
      <c r="AT648" s="24" t="s">
        <v>52</v>
      </c>
      <c r="AU648" s="49">
        <v>46235</v>
      </c>
      <c r="AV648" s="24" t="s">
        <v>8382</v>
      </c>
      <c r="AW648" s="24" t="s">
        <v>8379</v>
      </c>
      <c r="AX648" s="24" t="s">
        <v>8380</v>
      </c>
      <c r="AY648" s="24">
        <v>0</v>
      </c>
    </row>
    <row r="649" spans="2:51">
      <c r="B649" s="8" t="s">
        <v>8326</v>
      </c>
      <c r="C649" s="8" t="s">
        <v>82</v>
      </c>
      <c r="D649" s="9">
        <v>46204</v>
      </c>
      <c r="E649" s="8" t="s">
        <v>52</v>
      </c>
      <c r="F649" s="8" t="s">
        <v>64</v>
      </c>
      <c r="G649" s="8" t="s">
        <v>54</v>
      </c>
      <c r="H649" s="8" t="s">
        <v>53</v>
      </c>
      <c r="I649" s="8" t="s">
        <v>8378</v>
      </c>
      <c r="J649" s="61">
        <v>0</v>
      </c>
      <c r="K649" s="8">
        <v>1</v>
      </c>
      <c r="L649" s="8">
        <v>4</v>
      </c>
      <c r="M649" s="8" t="s">
        <v>84</v>
      </c>
      <c r="N649" s="8" t="s">
        <v>8379</v>
      </c>
      <c r="O649" s="8" t="s">
        <v>8380</v>
      </c>
      <c r="P649" s="48">
        <v>12</v>
      </c>
      <c r="Q649" s="8" t="s">
        <v>58</v>
      </c>
      <c r="R649" s="8">
        <v>4</v>
      </c>
      <c r="S649" s="8">
        <v>0</v>
      </c>
      <c r="T649" s="8" t="b">
        <v>0</v>
      </c>
      <c r="U649" s="8">
        <v>480</v>
      </c>
      <c r="V649" s="8">
        <v>436</v>
      </c>
      <c r="W649" s="8">
        <v>300</v>
      </c>
      <c r="X649" s="8">
        <v>0</v>
      </c>
      <c r="Y649" s="8">
        <v>0</v>
      </c>
      <c r="Z649" s="48">
        <v>-32</v>
      </c>
      <c r="AA649" s="8" t="s">
        <v>83</v>
      </c>
      <c r="AB649" s="8">
        <v>4</v>
      </c>
      <c r="AC649" s="8">
        <v>0</v>
      </c>
      <c r="AD649" s="8"/>
      <c r="AE649" s="8">
        <v>1</v>
      </c>
      <c r="AF649" s="8">
        <v>0</v>
      </c>
      <c r="AG649" s="8">
        <v>480</v>
      </c>
      <c r="AH649" s="9">
        <v>46221</v>
      </c>
      <c r="AI649" s="47">
        <v>46221.3125</v>
      </c>
      <c r="AJ649" s="47">
        <v>46221.320833333331</v>
      </c>
      <c r="AK649" s="47">
        <v>46221.645833333336</v>
      </c>
      <c r="AL649" s="47">
        <v>46221.623611111114</v>
      </c>
      <c r="AO649" s="24" t="s">
        <v>8326</v>
      </c>
      <c r="AP649" s="24" t="s">
        <v>53</v>
      </c>
      <c r="AQ649" s="24" t="s">
        <v>82</v>
      </c>
      <c r="AR649" s="24" t="s">
        <v>64</v>
      </c>
      <c r="AS649" s="24" t="s">
        <v>68</v>
      </c>
      <c r="AT649" s="24" t="s">
        <v>52</v>
      </c>
      <c r="AU649" s="49">
        <v>46235</v>
      </c>
      <c r="AV649" s="24" t="s">
        <v>8382</v>
      </c>
      <c r="AW649" s="24" t="s">
        <v>8379</v>
      </c>
      <c r="AX649" s="24" t="s">
        <v>8380</v>
      </c>
      <c r="AY649" s="24">
        <v>0</v>
      </c>
    </row>
    <row r="650" spans="2:51">
      <c r="B650" s="8" t="s">
        <v>8326</v>
      </c>
      <c r="C650" s="8" t="s">
        <v>82</v>
      </c>
      <c r="D650" s="9">
        <v>46204</v>
      </c>
      <c r="E650" s="8" t="s">
        <v>52</v>
      </c>
      <c r="F650" s="8" t="s">
        <v>64</v>
      </c>
      <c r="G650" s="8" t="s">
        <v>54</v>
      </c>
      <c r="H650" s="8" t="s">
        <v>53</v>
      </c>
      <c r="I650" s="8" t="s">
        <v>8384</v>
      </c>
      <c r="J650" s="61">
        <v>0</v>
      </c>
      <c r="K650" s="8">
        <v>1</v>
      </c>
      <c r="L650" s="8">
        <v>4</v>
      </c>
      <c r="M650" s="8" t="s">
        <v>84</v>
      </c>
      <c r="N650" s="8" t="s">
        <v>8379</v>
      </c>
      <c r="O650" s="8" t="s">
        <v>8380</v>
      </c>
      <c r="P650" s="48">
        <v>6</v>
      </c>
      <c r="Q650" s="8" t="s">
        <v>58</v>
      </c>
      <c r="R650" s="8">
        <v>4</v>
      </c>
      <c r="S650" s="8">
        <v>0</v>
      </c>
      <c r="T650" s="8" t="b">
        <v>0</v>
      </c>
      <c r="U650" s="8">
        <v>300</v>
      </c>
      <c r="V650" s="8">
        <v>275</v>
      </c>
      <c r="W650" s="8">
        <v>192</v>
      </c>
      <c r="X650" s="8">
        <v>0</v>
      </c>
      <c r="Y650" s="8">
        <v>0</v>
      </c>
      <c r="Z650" s="48">
        <v>-19</v>
      </c>
      <c r="AA650" s="8" t="s">
        <v>83</v>
      </c>
      <c r="AB650" s="8">
        <v>4</v>
      </c>
      <c r="AC650" s="8">
        <v>0</v>
      </c>
      <c r="AD650" s="8"/>
      <c r="AE650" s="8">
        <v>1</v>
      </c>
      <c r="AF650" s="8">
        <v>0</v>
      </c>
      <c r="AG650" s="8">
        <v>300</v>
      </c>
      <c r="AH650" s="9">
        <v>46222</v>
      </c>
      <c r="AI650" s="47">
        <v>46222.375</v>
      </c>
      <c r="AJ650" s="47">
        <v>46222.379166666666</v>
      </c>
      <c r="AK650" s="47">
        <v>46222.583333333336</v>
      </c>
      <c r="AL650" s="47">
        <v>46222.570138888892</v>
      </c>
      <c r="AO650" s="24" t="s">
        <v>8326</v>
      </c>
      <c r="AP650" s="24" t="s">
        <v>53</v>
      </c>
      <c r="AQ650" s="24" t="s">
        <v>82</v>
      </c>
      <c r="AR650" s="24" t="s">
        <v>64</v>
      </c>
      <c r="AS650" s="24" t="s">
        <v>57</v>
      </c>
      <c r="AT650" s="24" t="s">
        <v>52</v>
      </c>
      <c r="AU650" s="49">
        <v>46235</v>
      </c>
      <c r="AV650" s="24" t="s">
        <v>8382</v>
      </c>
      <c r="AW650" s="24" t="s">
        <v>8379</v>
      </c>
      <c r="AX650" s="24" t="s">
        <v>8380</v>
      </c>
      <c r="AY650" s="24">
        <v>0</v>
      </c>
    </row>
    <row r="651" spans="2:51">
      <c r="B651" s="8" t="s">
        <v>8326</v>
      </c>
      <c r="C651" s="8" t="s">
        <v>82</v>
      </c>
      <c r="D651" s="9">
        <v>46204</v>
      </c>
      <c r="E651" s="8" t="s">
        <v>52</v>
      </c>
      <c r="F651" s="8" t="s">
        <v>64</v>
      </c>
      <c r="G651" s="8" t="s">
        <v>67</v>
      </c>
      <c r="H651" s="8" t="s">
        <v>53</v>
      </c>
      <c r="I651" s="8" t="s">
        <v>8378</v>
      </c>
      <c r="J651" s="61">
        <v>0</v>
      </c>
      <c r="K651" s="8">
        <v>1</v>
      </c>
      <c r="L651" s="8">
        <v>4</v>
      </c>
      <c r="M651" s="8" t="s">
        <v>84</v>
      </c>
      <c r="N651" s="8" t="s">
        <v>8379</v>
      </c>
      <c r="O651" s="8" t="s">
        <v>8380</v>
      </c>
      <c r="P651" s="48">
        <v>11</v>
      </c>
      <c r="Q651" s="8" t="s">
        <v>58</v>
      </c>
      <c r="R651" s="8">
        <v>4</v>
      </c>
      <c r="S651" s="8">
        <v>0</v>
      </c>
      <c r="T651" s="8" t="b">
        <v>0</v>
      </c>
      <c r="U651" s="8">
        <v>480</v>
      </c>
      <c r="V651" s="8">
        <v>456</v>
      </c>
      <c r="W651" s="8">
        <v>337</v>
      </c>
      <c r="X651" s="8">
        <v>0</v>
      </c>
      <c r="Y651" s="8">
        <v>0</v>
      </c>
      <c r="Z651" s="48">
        <v>-13</v>
      </c>
      <c r="AA651" s="8" t="s">
        <v>83</v>
      </c>
      <c r="AB651" s="8">
        <v>4</v>
      </c>
      <c r="AC651" s="8">
        <v>0</v>
      </c>
      <c r="AD651" s="8"/>
      <c r="AE651" s="8">
        <v>1</v>
      </c>
      <c r="AF651" s="8">
        <v>0</v>
      </c>
      <c r="AG651" s="8">
        <v>480</v>
      </c>
      <c r="AH651" s="9">
        <v>46224</v>
      </c>
      <c r="AI651" s="47">
        <v>46224.333333333336</v>
      </c>
      <c r="AJ651" s="47">
        <v>46224.34097222222</v>
      </c>
      <c r="AK651" s="47">
        <v>46224.666666666664</v>
      </c>
      <c r="AL651" s="47">
        <v>46224.657638888886</v>
      </c>
      <c r="AO651" s="24" t="s">
        <v>8326</v>
      </c>
      <c r="AP651" s="24" t="s">
        <v>53</v>
      </c>
      <c r="AQ651" s="24" t="s">
        <v>82</v>
      </c>
      <c r="AR651" s="24" t="s">
        <v>64</v>
      </c>
      <c r="AS651" s="24" t="s">
        <v>59</v>
      </c>
      <c r="AT651" s="24" t="s">
        <v>52</v>
      </c>
      <c r="AU651" s="49">
        <v>46235</v>
      </c>
      <c r="AV651" s="24" t="s">
        <v>8382</v>
      </c>
      <c r="AW651" s="24" t="s">
        <v>8379</v>
      </c>
      <c r="AX651" s="24" t="s">
        <v>8380</v>
      </c>
      <c r="AY651" s="24">
        <v>0</v>
      </c>
    </row>
    <row r="652" spans="2:51">
      <c r="B652" s="8" t="s">
        <v>8326</v>
      </c>
      <c r="C652" s="8" t="s">
        <v>82</v>
      </c>
      <c r="D652" s="9">
        <v>46204</v>
      </c>
      <c r="E652" s="8" t="s">
        <v>52</v>
      </c>
      <c r="F652" s="8" t="s">
        <v>64</v>
      </c>
      <c r="G652" s="8" t="s">
        <v>68</v>
      </c>
      <c r="H652" s="8" t="s">
        <v>53</v>
      </c>
      <c r="I652" s="8" t="s">
        <v>8384</v>
      </c>
      <c r="J652" s="61">
        <v>0</v>
      </c>
      <c r="K652" s="8">
        <v>1</v>
      </c>
      <c r="L652" s="8">
        <v>4</v>
      </c>
      <c r="M652" s="8" t="s">
        <v>84</v>
      </c>
      <c r="N652" s="8" t="s">
        <v>8379</v>
      </c>
      <c r="O652" s="8" t="s">
        <v>8380</v>
      </c>
      <c r="P652" s="48">
        <v>3</v>
      </c>
      <c r="Q652" s="8" t="s">
        <v>58</v>
      </c>
      <c r="R652" s="8">
        <v>4</v>
      </c>
      <c r="S652" s="8">
        <v>0</v>
      </c>
      <c r="T652" s="8" t="b">
        <v>0</v>
      </c>
      <c r="U652" s="8">
        <v>270</v>
      </c>
      <c r="V652" s="8">
        <v>247</v>
      </c>
      <c r="W652" s="8">
        <v>144</v>
      </c>
      <c r="X652" s="8">
        <v>0</v>
      </c>
      <c r="Y652" s="8">
        <v>0</v>
      </c>
      <c r="Z652" s="48">
        <v>-20</v>
      </c>
      <c r="AA652" s="8" t="s">
        <v>83</v>
      </c>
      <c r="AB652" s="8">
        <v>4</v>
      </c>
      <c r="AC652" s="8">
        <v>0</v>
      </c>
      <c r="AD652" s="8"/>
      <c r="AE652" s="8">
        <v>1</v>
      </c>
      <c r="AF652" s="8">
        <v>0</v>
      </c>
      <c r="AG652" s="8">
        <v>270</v>
      </c>
      <c r="AH652" s="9">
        <v>46225</v>
      </c>
      <c r="AI652" s="47">
        <v>46225.333333333336</v>
      </c>
      <c r="AJ652" s="47">
        <v>46225.335416666669</v>
      </c>
      <c r="AK652" s="47">
        <v>46225.520833333336</v>
      </c>
      <c r="AL652" s="47">
        <v>46225.506944444445</v>
      </c>
      <c r="AO652" s="24" t="s">
        <v>8326</v>
      </c>
      <c r="AP652" s="24" t="s">
        <v>53</v>
      </c>
      <c r="AQ652" s="24" t="s">
        <v>82</v>
      </c>
      <c r="AR652" s="24" t="s">
        <v>92</v>
      </c>
      <c r="AS652" s="24" t="s">
        <v>94</v>
      </c>
      <c r="AT652" s="24" t="s">
        <v>52</v>
      </c>
      <c r="AU652" s="49">
        <v>46235</v>
      </c>
      <c r="AV652" s="24" t="s">
        <v>8382</v>
      </c>
      <c r="AW652" s="24" t="s">
        <v>8379</v>
      </c>
      <c r="AX652" s="24" t="s">
        <v>8380</v>
      </c>
      <c r="AY652" s="24">
        <v>0</v>
      </c>
    </row>
    <row r="653" spans="2:51">
      <c r="B653" s="8" t="s">
        <v>8326</v>
      </c>
      <c r="C653" s="8" t="s">
        <v>82</v>
      </c>
      <c r="D653" s="9">
        <v>46204</v>
      </c>
      <c r="E653" s="8" t="s">
        <v>52</v>
      </c>
      <c r="F653" s="8" t="s">
        <v>64</v>
      </c>
      <c r="G653" s="8" t="s">
        <v>54</v>
      </c>
      <c r="H653" s="8" t="s">
        <v>53</v>
      </c>
      <c r="I653" s="8" t="s">
        <v>8384</v>
      </c>
      <c r="J653" s="61">
        <v>0</v>
      </c>
      <c r="K653" s="8">
        <v>1</v>
      </c>
      <c r="L653" s="8">
        <v>4</v>
      </c>
      <c r="M653" s="8" t="s">
        <v>84</v>
      </c>
      <c r="N653" s="8" t="s">
        <v>8379</v>
      </c>
      <c r="O653" s="8" t="s">
        <v>8380</v>
      </c>
      <c r="P653" s="48">
        <v>4</v>
      </c>
      <c r="Q653" s="8" t="s">
        <v>58</v>
      </c>
      <c r="R653" s="8">
        <v>4</v>
      </c>
      <c r="S653" s="8">
        <v>0</v>
      </c>
      <c r="T653" s="8" t="b">
        <v>0</v>
      </c>
      <c r="U653" s="8">
        <v>480</v>
      </c>
      <c r="V653" s="8">
        <v>450</v>
      </c>
      <c r="W653" s="8">
        <v>315</v>
      </c>
      <c r="X653" s="8">
        <v>0</v>
      </c>
      <c r="Y653" s="8">
        <v>0</v>
      </c>
      <c r="Z653" s="48">
        <v>-26</v>
      </c>
      <c r="AA653" s="8" t="s">
        <v>83</v>
      </c>
      <c r="AB653" s="8">
        <v>4</v>
      </c>
      <c r="AC653" s="8">
        <v>0</v>
      </c>
      <c r="AD653" s="8"/>
      <c r="AE653" s="8">
        <v>1</v>
      </c>
      <c r="AF653" s="8">
        <v>0</v>
      </c>
      <c r="AG653" s="8">
        <v>480</v>
      </c>
      <c r="AH653" s="9">
        <v>46227</v>
      </c>
      <c r="AI653" s="47">
        <v>46227.333333333336</v>
      </c>
      <c r="AJ653" s="47">
        <v>46227.336111111108</v>
      </c>
      <c r="AK653" s="47">
        <v>46227.666666666664</v>
      </c>
      <c r="AL653" s="47">
        <v>46227.648611111108</v>
      </c>
      <c r="AO653" s="24" t="s">
        <v>8326</v>
      </c>
      <c r="AP653" s="24" t="s">
        <v>53</v>
      </c>
      <c r="AQ653" s="24" t="s">
        <v>82</v>
      </c>
      <c r="AR653" s="24" t="s">
        <v>64</v>
      </c>
      <c r="AS653" s="24" t="s">
        <v>54</v>
      </c>
      <c r="AT653" s="24" t="s">
        <v>52</v>
      </c>
      <c r="AU653" s="49">
        <v>46235</v>
      </c>
      <c r="AV653" s="24" t="s">
        <v>8382</v>
      </c>
      <c r="AW653" s="24" t="s">
        <v>8379</v>
      </c>
      <c r="AX653" s="24" t="s">
        <v>8380</v>
      </c>
      <c r="AY653" s="24">
        <v>0</v>
      </c>
    </row>
    <row r="654" spans="2:51">
      <c r="B654" s="8" t="s">
        <v>8326</v>
      </c>
      <c r="C654" s="8" t="s">
        <v>82</v>
      </c>
      <c r="D654" s="9">
        <v>46204</v>
      </c>
      <c r="E654" s="8" t="s">
        <v>52</v>
      </c>
      <c r="F654" s="8" t="s">
        <v>64</v>
      </c>
      <c r="G654" s="8" t="s">
        <v>59</v>
      </c>
      <c r="H654" s="8" t="s">
        <v>53</v>
      </c>
      <c r="I654" s="8" t="s">
        <v>8384</v>
      </c>
      <c r="J654" s="61">
        <v>0</v>
      </c>
      <c r="K654" s="8">
        <v>1</v>
      </c>
      <c r="L654" s="8">
        <v>4</v>
      </c>
      <c r="M654" s="8" t="s">
        <v>84</v>
      </c>
      <c r="N654" s="8" t="s">
        <v>8379</v>
      </c>
      <c r="O654" s="8" t="s">
        <v>8380</v>
      </c>
      <c r="P654" s="48">
        <v>10</v>
      </c>
      <c r="Q654" s="8" t="s">
        <v>58</v>
      </c>
      <c r="R654" s="8">
        <v>4</v>
      </c>
      <c r="S654" s="8">
        <v>0</v>
      </c>
      <c r="T654" s="8" t="b">
        <v>0</v>
      </c>
      <c r="U654" s="8">
        <v>480</v>
      </c>
      <c r="V654" s="8">
        <v>421</v>
      </c>
      <c r="W654" s="8">
        <v>320</v>
      </c>
      <c r="X654" s="8">
        <v>0</v>
      </c>
      <c r="Y654" s="8">
        <v>0</v>
      </c>
      <c r="Z654" s="48">
        <v>-49</v>
      </c>
      <c r="AA654" s="8" t="s">
        <v>83</v>
      </c>
      <c r="AB654" s="8">
        <v>4</v>
      </c>
      <c r="AC654" s="8">
        <v>0</v>
      </c>
      <c r="AD654" s="8"/>
      <c r="AE654" s="8">
        <v>1</v>
      </c>
      <c r="AF654" s="8">
        <v>0</v>
      </c>
      <c r="AG654" s="8">
        <v>480</v>
      </c>
      <c r="AH654" s="9">
        <v>46228</v>
      </c>
      <c r="AI654" s="47">
        <v>46228.375</v>
      </c>
      <c r="AJ654" s="47">
        <v>46228.381944444445</v>
      </c>
      <c r="AK654" s="47">
        <v>46228.708333333336</v>
      </c>
      <c r="AL654" s="47">
        <v>46228.674305555556</v>
      </c>
      <c r="AO654" s="24" t="s">
        <v>8326</v>
      </c>
      <c r="AP654" s="24" t="s">
        <v>53</v>
      </c>
      <c r="AQ654" s="24" t="s">
        <v>82</v>
      </c>
      <c r="AR654" s="24" t="s">
        <v>64</v>
      </c>
      <c r="AS654" s="24" t="s">
        <v>59</v>
      </c>
      <c r="AT654" s="24" t="s">
        <v>52</v>
      </c>
      <c r="AU654" s="49">
        <v>46235</v>
      </c>
      <c r="AV654" s="24" t="s">
        <v>8382</v>
      </c>
      <c r="AW654" s="24" t="s">
        <v>8383</v>
      </c>
      <c r="AX654" s="24" t="s">
        <v>8380</v>
      </c>
      <c r="AY654" s="24">
        <v>0</v>
      </c>
    </row>
    <row r="655" spans="2:51">
      <c r="B655" s="8" t="s">
        <v>8326</v>
      </c>
      <c r="C655" s="8" t="s">
        <v>82</v>
      </c>
      <c r="D655" s="9">
        <v>46204</v>
      </c>
      <c r="E655" s="8" t="s">
        <v>52</v>
      </c>
      <c r="F655" s="8" t="s">
        <v>64</v>
      </c>
      <c r="G655" s="8" t="s">
        <v>67</v>
      </c>
      <c r="H655" s="8" t="s">
        <v>53</v>
      </c>
      <c r="I655" s="8" t="s">
        <v>8384</v>
      </c>
      <c r="J655" s="61">
        <v>0</v>
      </c>
      <c r="K655" s="8">
        <v>1</v>
      </c>
      <c r="L655" s="8">
        <v>4</v>
      </c>
      <c r="M655" s="8" t="s">
        <v>84</v>
      </c>
      <c r="N655" s="8" t="s">
        <v>8379</v>
      </c>
      <c r="O655" s="8" t="s">
        <v>8380</v>
      </c>
      <c r="P655" s="48">
        <v>5</v>
      </c>
      <c r="Q655" s="8" t="s">
        <v>58</v>
      </c>
      <c r="R655" s="8">
        <v>4</v>
      </c>
      <c r="S655" s="8">
        <v>0</v>
      </c>
      <c r="T655" s="8" t="b">
        <v>0</v>
      </c>
      <c r="U655" s="8">
        <v>210</v>
      </c>
      <c r="V655" s="8">
        <v>180</v>
      </c>
      <c r="W655" s="8">
        <v>103</v>
      </c>
      <c r="X655" s="8">
        <v>0</v>
      </c>
      <c r="Y655" s="8">
        <v>0</v>
      </c>
      <c r="Z655" s="48">
        <v>-25</v>
      </c>
      <c r="AA655" s="8" t="s">
        <v>83</v>
      </c>
      <c r="AB655" s="8">
        <v>4</v>
      </c>
      <c r="AC655" s="8">
        <v>0</v>
      </c>
      <c r="AD655" s="8"/>
      <c r="AE655" s="8">
        <v>1</v>
      </c>
      <c r="AF655" s="8">
        <v>0</v>
      </c>
      <c r="AG655" s="8">
        <v>210</v>
      </c>
      <c r="AH655" s="9">
        <v>46234</v>
      </c>
      <c r="AI655" s="47">
        <v>46234.541666666664</v>
      </c>
      <c r="AJ655" s="47">
        <v>46234.545138888891</v>
      </c>
      <c r="AK655" s="47">
        <v>46234.6875</v>
      </c>
      <c r="AL655" s="47">
        <v>46234.670138888891</v>
      </c>
      <c r="AO655" s="24" t="s">
        <v>8326</v>
      </c>
      <c r="AP655" s="24" t="s">
        <v>53</v>
      </c>
      <c r="AQ655" s="24" t="s">
        <v>82</v>
      </c>
      <c r="AR655" s="24" t="s">
        <v>64</v>
      </c>
      <c r="AS655" s="24" t="s">
        <v>67</v>
      </c>
      <c r="AT655" s="24" t="s">
        <v>52</v>
      </c>
      <c r="AU655" s="49">
        <v>46235</v>
      </c>
      <c r="AV655" s="24" t="s">
        <v>8382</v>
      </c>
      <c r="AW655" s="24" t="s">
        <v>8383</v>
      </c>
      <c r="AX655" s="24" t="s">
        <v>8380</v>
      </c>
      <c r="AY655" s="24">
        <v>0</v>
      </c>
    </row>
    <row r="656" spans="2:51">
      <c r="B656" s="8" t="s">
        <v>8326</v>
      </c>
      <c r="C656" s="8" t="s">
        <v>82</v>
      </c>
      <c r="D656" s="9">
        <v>46204</v>
      </c>
      <c r="E656" s="8" t="s">
        <v>52</v>
      </c>
      <c r="F656" s="8" t="s">
        <v>64</v>
      </c>
      <c r="G656" s="8" t="s">
        <v>68</v>
      </c>
      <c r="H656" s="8" t="s">
        <v>53</v>
      </c>
      <c r="I656" s="8" t="s">
        <v>8384</v>
      </c>
      <c r="J656" s="61">
        <v>0</v>
      </c>
      <c r="K656" s="8">
        <v>1</v>
      </c>
      <c r="L656" s="8">
        <v>4</v>
      </c>
      <c r="M656" s="8" t="s">
        <v>84</v>
      </c>
      <c r="N656" s="8" t="s">
        <v>8379</v>
      </c>
      <c r="O656" s="8" t="s">
        <v>8380</v>
      </c>
      <c r="P656" s="48">
        <v>7</v>
      </c>
      <c r="Q656" s="8" t="s">
        <v>58</v>
      </c>
      <c r="R656" s="8">
        <v>4</v>
      </c>
      <c r="S656" s="8">
        <v>0</v>
      </c>
      <c r="T656" s="8" t="b">
        <v>0</v>
      </c>
      <c r="U656" s="8">
        <v>540</v>
      </c>
      <c r="V656" s="8">
        <v>498</v>
      </c>
      <c r="W656" s="8">
        <v>357</v>
      </c>
      <c r="X656" s="8">
        <v>0</v>
      </c>
      <c r="Y656" s="8">
        <v>0</v>
      </c>
      <c r="Z656" s="48">
        <v>-35</v>
      </c>
      <c r="AA656" s="8" t="s">
        <v>85</v>
      </c>
      <c r="AB656" s="8">
        <v>4</v>
      </c>
      <c r="AC656" s="8">
        <v>0</v>
      </c>
      <c r="AD656" s="8"/>
      <c r="AE656" s="8">
        <v>1</v>
      </c>
      <c r="AF656" s="8">
        <v>0</v>
      </c>
      <c r="AG656" s="8">
        <v>540</v>
      </c>
      <c r="AH656" s="9">
        <v>46205</v>
      </c>
      <c r="AI656" s="47">
        <v>46205.3125</v>
      </c>
      <c r="AJ656" s="47">
        <v>46205.317361111112</v>
      </c>
      <c r="AK656" s="47">
        <v>46205.6875</v>
      </c>
      <c r="AL656" s="47">
        <v>46205.663194444445</v>
      </c>
      <c r="AO656" s="24" t="s">
        <v>8326</v>
      </c>
      <c r="AP656" s="24" t="s">
        <v>53</v>
      </c>
      <c r="AQ656" s="24" t="s">
        <v>82</v>
      </c>
      <c r="AR656" s="24" t="s">
        <v>92</v>
      </c>
      <c r="AS656" s="24" t="s">
        <v>94</v>
      </c>
      <c r="AT656" s="24" t="s">
        <v>52</v>
      </c>
      <c r="AU656" s="49">
        <v>46235</v>
      </c>
      <c r="AV656" s="24" t="s">
        <v>8382</v>
      </c>
      <c r="AW656" s="24" t="s">
        <v>8383</v>
      </c>
      <c r="AX656" s="24" t="s">
        <v>8380</v>
      </c>
      <c r="AY656" s="24">
        <v>0</v>
      </c>
    </row>
    <row r="657" spans="2:51">
      <c r="B657" s="8" t="s">
        <v>8326</v>
      </c>
      <c r="C657" s="8" t="s">
        <v>82</v>
      </c>
      <c r="D657" s="9">
        <v>46204</v>
      </c>
      <c r="E657" s="8" t="s">
        <v>52</v>
      </c>
      <c r="F657" s="8" t="s">
        <v>64</v>
      </c>
      <c r="G657" s="8" t="s">
        <v>62</v>
      </c>
      <c r="H657" s="8" t="s">
        <v>53</v>
      </c>
      <c r="I657" s="8" t="s">
        <v>8384</v>
      </c>
      <c r="J657" s="61">
        <v>0</v>
      </c>
      <c r="K657" s="8">
        <v>1</v>
      </c>
      <c r="L657" s="8">
        <v>4</v>
      </c>
      <c r="M657" s="8" t="s">
        <v>84</v>
      </c>
      <c r="N657" s="8" t="s">
        <v>8379</v>
      </c>
      <c r="O657" s="8" t="s">
        <v>8380</v>
      </c>
      <c r="P657" s="48">
        <v>8</v>
      </c>
      <c r="Q657" s="8" t="s">
        <v>58</v>
      </c>
      <c r="R657" s="8">
        <v>4</v>
      </c>
      <c r="S657" s="8">
        <v>0</v>
      </c>
      <c r="T657" s="8" t="b">
        <v>0</v>
      </c>
      <c r="U657" s="8">
        <v>480</v>
      </c>
      <c r="V657" s="8">
        <v>437</v>
      </c>
      <c r="W657" s="8">
        <v>311</v>
      </c>
      <c r="X657" s="8">
        <v>0</v>
      </c>
      <c r="Y657" s="8">
        <v>0</v>
      </c>
      <c r="Z657" s="48">
        <v>-35</v>
      </c>
      <c r="AA657" s="8" t="s">
        <v>85</v>
      </c>
      <c r="AB657" s="8">
        <v>4</v>
      </c>
      <c r="AC657" s="8">
        <v>0</v>
      </c>
      <c r="AD657" s="8"/>
      <c r="AE657" s="8">
        <v>1</v>
      </c>
      <c r="AF657" s="8">
        <v>0</v>
      </c>
      <c r="AG657" s="8">
        <v>480</v>
      </c>
      <c r="AH657" s="9">
        <v>46207</v>
      </c>
      <c r="AI657" s="47">
        <v>46207.375</v>
      </c>
      <c r="AJ657" s="47">
        <v>46207.380555555559</v>
      </c>
      <c r="AK657" s="47">
        <v>46207.708333333336</v>
      </c>
      <c r="AL657" s="47">
        <v>46207.684027777781</v>
      </c>
      <c r="AO657" s="24" t="s">
        <v>8326</v>
      </c>
      <c r="AP657" s="24" t="s">
        <v>53</v>
      </c>
      <c r="AQ657" s="24" t="s">
        <v>82</v>
      </c>
      <c r="AR657" s="24" t="s">
        <v>77</v>
      </c>
      <c r="AS657" s="24" t="s">
        <v>79</v>
      </c>
      <c r="AT657" s="24" t="s">
        <v>52</v>
      </c>
      <c r="AU657" s="49">
        <v>46235</v>
      </c>
      <c r="AV657" s="24" t="s">
        <v>8382</v>
      </c>
      <c r="AW657" s="24" t="s">
        <v>8383</v>
      </c>
      <c r="AX657" s="24" t="s">
        <v>8380</v>
      </c>
      <c r="AY657" s="24">
        <v>0</v>
      </c>
    </row>
    <row r="658" spans="2:51">
      <c r="B658" s="8" t="s">
        <v>8326</v>
      </c>
      <c r="C658" s="8" t="s">
        <v>82</v>
      </c>
      <c r="D658" s="9">
        <v>46204</v>
      </c>
      <c r="E658" s="8" t="s">
        <v>52</v>
      </c>
      <c r="F658" s="8" t="s">
        <v>64</v>
      </c>
      <c r="G658" s="8" t="s">
        <v>68</v>
      </c>
      <c r="H658" s="8" t="s">
        <v>53</v>
      </c>
      <c r="I658" s="8" t="s">
        <v>8384</v>
      </c>
      <c r="J658" s="61">
        <v>0</v>
      </c>
      <c r="K658" s="8">
        <v>1</v>
      </c>
      <c r="L658" s="8">
        <v>4</v>
      </c>
      <c r="M658" s="8" t="s">
        <v>84</v>
      </c>
      <c r="N658" s="8" t="s">
        <v>8379</v>
      </c>
      <c r="O658" s="8" t="s">
        <v>8380</v>
      </c>
      <c r="P658" s="48">
        <v>10</v>
      </c>
      <c r="Q658" s="8" t="s">
        <v>58</v>
      </c>
      <c r="R658" s="8">
        <v>4</v>
      </c>
      <c r="S658" s="8">
        <v>0</v>
      </c>
      <c r="T658" s="8" t="b">
        <v>0</v>
      </c>
      <c r="U658" s="8">
        <v>360</v>
      </c>
      <c r="V658" s="8">
        <v>334</v>
      </c>
      <c r="W658" s="8">
        <v>245</v>
      </c>
      <c r="X658" s="8">
        <v>0</v>
      </c>
      <c r="Y658" s="8">
        <v>0</v>
      </c>
      <c r="Z658" s="48">
        <v>-16</v>
      </c>
      <c r="AA658" s="8" t="s">
        <v>85</v>
      </c>
      <c r="AB658" s="8">
        <v>4</v>
      </c>
      <c r="AC658" s="8">
        <v>0</v>
      </c>
      <c r="AD658" s="8"/>
      <c r="AE658" s="8">
        <v>1</v>
      </c>
      <c r="AF658" s="8">
        <v>0</v>
      </c>
      <c r="AG658" s="8">
        <v>360</v>
      </c>
      <c r="AH658" s="9">
        <v>46208</v>
      </c>
      <c r="AI658" s="47">
        <v>46208.3125</v>
      </c>
      <c r="AJ658" s="47">
        <v>46208.319444444445</v>
      </c>
      <c r="AK658" s="47">
        <v>46208.5625</v>
      </c>
      <c r="AL658" s="47">
        <v>46208.551388888889</v>
      </c>
      <c r="AO658" s="24" t="s">
        <v>8326</v>
      </c>
      <c r="AP658" s="24" t="s">
        <v>53</v>
      </c>
      <c r="AQ658" s="24" t="s">
        <v>82</v>
      </c>
      <c r="AR658" s="24" t="s">
        <v>64</v>
      </c>
      <c r="AS658" s="24" t="s">
        <v>68</v>
      </c>
      <c r="AT658" s="24" t="s">
        <v>52</v>
      </c>
      <c r="AU658" s="49">
        <v>46235</v>
      </c>
      <c r="AV658" s="24" t="s">
        <v>8382</v>
      </c>
      <c r="AW658" s="24" t="s">
        <v>8383</v>
      </c>
      <c r="AX658" s="24" t="s">
        <v>8380</v>
      </c>
      <c r="AY658" s="24">
        <v>0</v>
      </c>
    </row>
    <row r="659" spans="2:51">
      <c r="B659" s="8" t="s">
        <v>8326</v>
      </c>
      <c r="C659" s="8" t="s">
        <v>82</v>
      </c>
      <c r="D659" s="9">
        <v>46204</v>
      </c>
      <c r="E659" s="8" t="s">
        <v>52</v>
      </c>
      <c r="F659" s="8" t="s">
        <v>64</v>
      </c>
      <c r="G659" s="8" t="s">
        <v>62</v>
      </c>
      <c r="H659" s="8" t="s">
        <v>53</v>
      </c>
      <c r="I659" s="8" t="s">
        <v>8378</v>
      </c>
      <c r="J659" s="61">
        <v>0</v>
      </c>
      <c r="K659" s="8">
        <v>1</v>
      </c>
      <c r="L659" s="8">
        <v>4</v>
      </c>
      <c r="M659" s="8" t="s">
        <v>84</v>
      </c>
      <c r="N659" s="8" t="s">
        <v>8379</v>
      </c>
      <c r="O659" s="8" t="s">
        <v>8380</v>
      </c>
      <c r="P659" s="48">
        <v>11</v>
      </c>
      <c r="Q659" s="8" t="s">
        <v>58</v>
      </c>
      <c r="R659" s="8">
        <v>4</v>
      </c>
      <c r="S659" s="8">
        <v>0</v>
      </c>
      <c r="T659" s="8" t="b">
        <v>0</v>
      </c>
      <c r="U659" s="8">
        <v>540</v>
      </c>
      <c r="V659" s="8">
        <v>473</v>
      </c>
      <c r="W659" s="8">
        <v>371</v>
      </c>
      <c r="X659" s="8">
        <v>0</v>
      </c>
      <c r="Y659" s="8">
        <v>0</v>
      </c>
      <c r="Z659" s="48">
        <v>-56</v>
      </c>
      <c r="AA659" s="8" t="s">
        <v>85</v>
      </c>
      <c r="AB659" s="8">
        <v>4</v>
      </c>
      <c r="AC659" s="8">
        <v>0</v>
      </c>
      <c r="AD659" s="8"/>
      <c r="AE659" s="8">
        <v>1</v>
      </c>
      <c r="AF659" s="8">
        <v>0</v>
      </c>
      <c r="AG659" s="8">
        <v>540</v>
      </c>
      <c r="AH659" s="9">
        <v>46209</v>
      </c>
      <c r="AI659" s="47">
        <v>46209.3125</v>
      </c>
      <c r="AJ659" s="47">
        <v>46209.320138888892</v>
      </c>
      <c r="AK659" s="47">
        <v>46209.6875</v>
      </c>
      <c r="AL659" s="47">
        <v>46209.648611111108</v>
      </c>
      <c r="AO659" s="24" t="s">
        <v>8326</v>
      </c>
      <c r="AP659" s="24" t="s">
        <v>53</v>
      </c>
      <c r="AQ659" s="24" t="s">
        <v>82</v>
      </c>
      <c r="AR659" s="24" t="s">
        <v>64</v>
      </c>
      <c r="AS659" s="24" t="s">
        <v>62</v>
      </c>
      <c r="AT659" s="24" t="s">
        <v>52</v>
      </c>
      <c r="AU659" s="49">
        <v>46235</v>
      </c>
      <c r="AV659" s="24" t="s">
        <v>8382</v>
      </c>
      <c r="AW659" s="24" t="s">
        <v>8383</v>
      </c>
      <c r="AX659" s="24" t="s">
        <v>8380</v>
      </c>
      <c r="AY659" s="24">
        <v>0</v>
      </c>
    </row>
    <row r="660" spans="2:51">
      <c r="B660" s="8" t="s">
        <v>8326</v>
      </c>
      <c r="C660" s="8" t="s">
        <v>82</v>
      </c>
      <c r="D660" s="9">
        <v>46204</v>
      </c>
      <c r="E660" s="8" t="s">
        <v>52</v>
      </c>
      <c r="F660" s="8" t="s">
        <v>64</v>
      </c>
      <c r="G660" s="8" t="s">
        <v>57</v>
      </c>
      <c r="H660" s="8" t="s">
        <v>53</v>
      </c>
      <c r="I660" s="8" t="s">
        <v>8378</v>
      </c>
      <c r="J660" s="61">
        <v>0</v>
      </c>
      <c r="K660" s="8">
        <v>1</v>
      </c>
      <c r="L660" s="8">
        <v>4</v>
      </c>
      <c r="M660" s="8" t="s">
        <v>84</v>
      </c>
      <c r="N660" s="8" t="s">
        <v>8379</v>
      </c>
      <c r="O660" s="8" t="s">
        <v>8380</v>
      </c>
      <c r="P660" s="48">
        <v>11</v>
      </c>
      <c r="Q660" s="8" t="s">
        <v>58</v>
      </c>
      <c r="R660" s="8">
        <v>4</v>
      </c>
      <c r="S660" s="8">
        <v>0</v>
      </c>
      <c r="T660" s="8" t="b">
        <v>0</v>
      </c>
      <c r="U660" s="8">
        <v>270</v>
      </c>
      <c r="V660" s="8">
        <v>244</v>
      </c>
      <c r="W660" s="8">
        <v>170</v>
      </c>
      <c r="X660" s="8">
        <v>0</v>
      </c>
      <c r="Y660" s="8">
        <v>0</v>
      </c>
      <c r="Z660" s="48">
        <v>-15</v>
      </c>
      <c r="AA660" s="8" t="s">
        <v>85</v>
      </c>
      <c r="AB660" s="8">
        <v>4</v>
      </c>
      <c r="AC660" s="8">
        <v>0</v>
      </c>
      <c r="AD660" s="8"/>
      <c r="AE660" s="8">
        <v>1</v>
      </c>
      <c r="AF660" s="8">
        <v>0</v>
      </c>
      <c r="AG660" s="8">
        <v>270</v>
      </c>
      <c r="AH660" s="9">
        <v>46211</v>
      </c>
      <c r="AI660" s="47">
        <v>46211.375</v>
      </c>
      <c r="AJ660" s="47">
        <v>46211.382638888892</v>
      </c>
      <c r="AK660" s="47">
        <v>46211.5625</v>
      </c>
      <c r="AL660" s="47">
        <v>46211.552083333336</v>
      </c>
      <c r="AO660" s="24" t="s">
        <v>8326</v>
      </c>
      <c r="AP660" s="24" t="s">
        <v>53</v>
      </c>
      <c r="AQ660" s="24" t="s">
        <v>82</v>
      </c>
      <c r="AR660" s="24" t="s">
        <v>64</v>
      </c>
      <c r="AS660" s="24" t="s">
        <v>54</v>
      </c>
      <c r="AT660" s="24" t="s">
        <v>52</v>
      </c>
      <c r="AU660" s="49">
        <v>46235</v>
      </c>
      <c r="AV660" s="24" t="s">
        <v>8382</v>
      </c>
      <c r="AW660" s="24" t="s">
        <v>8383</v>
      </c>
      <c r="AX660" s="24" t="s">
        <v>8380</v>
      </c>
      <c r="AY660" s="24">
        <v>0</v>
      </c>
    </row>
    <row r="661" spans="2:51">
      <c r="B661" s="8" t="s">
        <v>8326</v>
      </c>
      <c r="C661" s="8" t="s">
        <v>82</v>
      </c>
      <c r="D661" s="9">
        <v>46204</v>
      </c>
      <c r="E661" s="8" t="s">
        <v>52</v>
      </c>
      <c r="F661" s="8" t="s">
        <v>64</v>
      </c>
      <c r="G661" s="8" t="s">
        <v>62</v>
      </c>
      <c r="H661" s="8" t="s">
        <v>53</v>
      </c>
      <c r="I661" s="8" t="s">
        <v>8384</v>
      </c>
      <c r="J661" s="61">
        <v>0</v>
      </c>
      <c r="K661" s="8">
        <v>1</v>
      </c>
      <c r="L661" s="8">
        <v>4</v>
      </c>
      <c r="M661" s="8" t="s">
        <v>84</v>
      </c>
      <c r="N661" s="8" t="s">
        <v>8379</v>
      </c>
      <c r="O661" s="8" t="s">
        <v>8380</v>
      </c>
      <c r="P661" s="48">
        <v>5</v>
      </c>
      <c r="Q661" s="8" t="s">
        <v>58</v>
      </c>
      <c r="R661" s="8">
        <v>4</v>
      </c>
      <c r="S661" s="8">
        <v>0</v>
      </c>
      <c r="T661" s="8" t="b">
        <v>0</v>
      </c>
      <c r="U661" s="8">
        <v>240</v>
      </c>
      <c r="V661" s="8">
        <v>216</v>
      </c>
      <c r="W661" s="8">
        <v>130</v>
      </c>
      <c r="X661" s="8">
        <v>0</v>
      </c>
      <c r="Y661" s="8">
        <v>0</v>
      </c>
      <c r="Z661" s="48">
        <v>-19</v>
      </c>
      <c r="AA661" s="8" t="s">
        <v>85</v>
      </c>
      <c r="AB661" s="8">
        <v>4</v>
      </c>
      <c r="AC661" s="8">
        <v>0</v>
      </c>
      <c r="AD661" s="8"/>
      <c r="AE661" s="8">
        <v>1</v>
      </c>
      <c r="AF661" s="8">
        <v>0</v>
      </c>
      <c r="AG661" s="8">
        <v>240</v>
      </c>
      <c r="AH661" s="9">
        <v>46215</v>
      </c>
      <c r="AI661" s="47">
        <v>46215.5625</v>
      </c>
      <c r="AJ661" s="47">
        <v>46215.565972222219</v>
      </c>
      <c r="AK661" s="47">
        <v>46215.729166666664</v>
      </c>
      <c r="AL661" s="47">
        <v>46215.71597222222</v>
      </c>
      <c r="AO661" s="24" t="s">
        <v>8326</v>
      </c>
      <c r="AP661" s="24" t="s">
        <v>53</v>
      </c>
      <c r="AQ661" s="24" t="s">
        <v>82</v>
      </c>
      <c r="AR661" s="24" t="s">
        <v>64</v>
      </c>
      <c r="AS661" s="24" t="s">
        <v>57</v>
      </c>
      <c r="AT661" s="24" t="s">
        <v>52</v>
      </c>
      <c r="AU661" s="49">
        <v>46235</v>
      </c>
      <c r="AV661" s="24" t="s">
        <v>8382</v>
      </c>
      <c r="AW661" s="24" t="s">
        <v>8383</v>
      </c>
      <c r="AX661" s="24" t="s">
        <v>8380</v>
      </c>
      <c r="AY661" s="24">
        <v>0</v>
      </c>
    </row>
    <row r="662" spans="2:51">
      <c r="B662" s="8" t="s">
        <v>8326</v>
      </c>
      <c r="C662" s="8" t="s">
        <v>82</v>
      </c>
      <c r="D662" s="9">
        <v>46204</v>
      </c>
      <c r="E662" s="8" t="s">
        <v>52</v>
      </c>
      <c r="F662" s="8" t="s">
        <v>64</v>
      </c>
      <c r="G662" s="8" t="s">
        <v>68</v>
      </c>
      <c r="H662" s="8" t="s">
        <v>53</v>
      </c>
      <c r="I662" s="8" t="s">
        <v>8384</v>
      </c>
      <c r="J662" s="61">
        <v>0</v>
      </c>
      <c r="K662" s="8">
        <v>1</v>
      </c>
      <c r="L662" s="8">
        <v>4</v>
      </c>
      <c r="M662" s="8" t="s">
        <v>84</v>
      </c>
      <c r="N662" s="8" t="s">
        <v>8379</v>
      </c>
      <c r="O662" s="8" t="s">
        <v>8380</v>
      </c>
      <c r="P662" s="48">
        <v>8</v>
      </c>
      <c r="Q662" s="8" t="s">
        <v>58</v>
      </c>
      <c r="R662" s="8">
        <v>4</v>
      </c>
      <c r="S662" s="8">
        <v>0</v>
      </c>
      <c r="T662" s="8" t="b">
        <v>0</v>
      </c>
      <c r="U662" s="8">
        <v>240</v>
      </c>
      <c r="V662" s="8">
        <v>215</v>
      </c>
      <c r="W662" s="8">
        <v>141</v>
      </c>
      <c r="X662" s="8">
        <v>0</v>
      </c>
      <c r="Y662" s="8">
        <v>0</v>
      </c>
      <c r="Z662" s="48">
        <v>-17</v>
      </c>
      <c r="AA662" s="8" t="s">
        <v>85</v>
      </c>
      <c r="AB662" s="8">
        <v>4</v>
      </c>
      <c r="AC662" s="8">
        <v>0</v>
      </c>
      <c r="AD662" s="8"/>
      <c r="AE662" s="8">
        <v>1</v>
      </c>
      <c r="AF662" s="8">
        <v>0</v>
      </c>
      <c r="AG662" s="8">
        <v>240</v>
      </c>
      <c r="AH662" s="9">
        <v>46218</v>
      </c>
      <c r="AI662" s="47">
        <v>46218.375</v>
      </c>
      <c r="AJ662" s="47">
        <v>46218.380555555559</v>
      </c>
      <c r="AK662" s="47">
        <v>46218.541666666664</v>
      </c>
      <c r="AL662" s="47">
        <v>46218.529861111114</v>
      </c>
      <c r="AO662" s="24" t="s">
        <v>8326</v>
      </c>
      <c r="AP662" s="24" t="s">
        <v>53</v>
      </c>
      <c r="AQ662" s="24" t="s">
        <v>82</v>
      </c>
      <c r="AR662" s="24" t="s">
        <v>64</v>
      </c>
      <c r="AS662" s="24" t="s">
        <v>57</v>
      </c>
      <c r="AT662" s="24" t="s">
        <v>52</v>
      </c>
      <c r="AU662" s="49">
        <v>46235</v>
      </c>
      <c r="AV662" s="24" t="s">
        <v>8382</v>
      </c>
      <c r="AW662" s="24" t="s">
        <v>8384</v>
      </c>
      <c r="AX662" s="24" t="s">
        <v>8380</v>
      </c>
      <c r="AY662" s="24">
        <v>0</v>
      </c>
    </row>
    <row r="663" spans="2:51">
      <c r="B663" s="8" t="s">
        <v>8326</v>
      </c>
      <c r="C663" s="8" t="s">
        <v>82</v>
      </c>
      <c r="D663" s="9">
        <v>46204</v>
      </c>
      <c r="E663" s="8" t="s">
        <v>52</v>
      </c>
      <c r="F663" s="8" t="s">
        <v>64</v>
      </c>
      <c r="G663" s="8" t="s">
        <v>68</v>
      </c>
      <c r="H663" s="8" t="s">
        <v>53</v>
      </c>
      <c r="I663" s="8" t="s">
        <v>8384</v>
      </c>
      <c r="J663" s="61">
        <v>0</v>
      </c>
      <c r="K663" s="8">
        <v>1</v>
      </c>
      <c r="L663" s="8">
        <v>4</v>
      </c>
      <c r="M663" s="8" t="s">
        <v>84</v>
      </c>
      <c r="N663" s="8" t="s">
        <v>8379</v>
      </c>
      <c r="O663" s="8" t="s">
        <v>8380</v>
      </c>
      <c r="P663" s="48">
        <v>3</v>
      </c>
      <c r="Q663" s="8" t="s">
        <v>58</v>
      </c>
      <c r="R663" s="8">
        <v>4</v>
      </c>
      <c r="S663" s="8">
        <v>0</v>
      </c>
      <c r="T663" s="8" t="b">
        <v>0</v>
      </c>
      <c r="U663" s="8">
        <v>240</v>
      </c>
      <c r="V663" s="8">
        <v>223</v>
      </c>
      <c r="W663" s="8">
        <v>136</v>
      </c>
      <c r="X663" s="8">
        <v>0</v>
      </c>
      <c r="Y663" s="8">
        <v>0</v>
      </c>
      <c r="Z663" s="48">
        <v>-14</v>
      </c>
      <c r="AA663" s="8" t="s">
        <v>85</v>
      </c>
      <c r="AB663" s="8">
        <v>4</v>
      </c>
      <c r="AC663" s="8">
        <v>0</v>
      </c>
      <c r="AD663" s="8"/>
      <c r="AE663" s="8">
        <v>1</v>
      </c>
      <c r="AF663" s="8">
        <v>0</v>
      </c>
      <c r="AG663" s="8">
        <v>240</v>
      </c>
      <c r="AH663" s="9">
        <v>46220</v>
      </c>
      <c r="AI663" s="47">
        <v>46220.333333333336</v>
      </c>
      <c r="AJ663" s="47">
        <v>46220.335416666669</v>
      </c>
      <c r="AK663" s="47">
        <v>46220.5</v>
      </c>
      <c r="AL663" s="47">
        <v>46220.490277777775</v>
      </c>
      <c r="AO663" s="24" t="s">
        <v>8326</v>
      </c>
      <c r="AP663" s="24" t="s">
        <v>53</v>
      </c>
      <c r="AQ663" s="24" t="s">
        <v>82</v>
      </c>
      <c r="AR663" s="24" t="s">
        <v>64</v>
      </c>
      <c r="AS663" s="24" t="s">
        <v>67</v>
      </c>
      <c r="AT663" s="24" t="s">
        <v>52</v>
      </c>
      <c r="AU663" s="49">
        <v>46235</v>
      </c>
      <c r="AV663" s="24" t="s">
        <v>8382</v>
      </c>
      <c r="AW663" s="24" t="s">
        <v>8384</v>
      </c>
      <c r="AX663" s="24" t="s">
        <v>8380</v>
      </c>
      <c r="AY663" s="24">
        <v>0</v>
      </c>
    </row>
    <row r="664" spans="2:51">
      <c r="B664" s="8" t="s">
        <v>8326</v>
      </c>
      <c r="C664" s="8" t="s">
        <v>82</v>
      </c>
      <c r="D664" s="9">
        <v>46204</v>
      </c>
      <c r="E664" s="8" t="s">
        <v>52</v>
      </c>
      <c r="F664" s="8" t="s">
        <v>64</v>
      </c>
      <c r="G664" s="8" t="s">
        <v>68</v>
      </c>
      <c r="H664" s="8" t="s">
        <v>53</v>
      </c>
      <c r="I664" s="8" t="s">
        <v>8384</v>
      </c>
      <c r="J664" s="61">
        <v>0</v>
      </c>
      <c r="K664" s="8">
        <v>1</v>
      </c>
      <c r="L664" s="8">
        <v>4</v>
      </c>
      <c r="M664" s="8" t="s">
        <v>84</v>
      </c>
      <c r="N664" s="8" t="s">
        <v>8379</v>
      </c>
      <c r="O664" s="8" t="s">
        <v>8380</v>
      </c>
      <c r="P664" s="48">
        <v>2</v>
      </c>
      <c r="Q664" s="8" t="s">
        <v>58</v>
      </c>
      <c r="R664" s="8">
        <v>4</v>
      </c>
      <c r="S664" s="8">
        <v>0</v>
      </c>
      <c r="T664" s="8" t="b">
        <v>0</v>
      </c>
      <c r="U664" s="8">
        <v>270</v>
      </c>
      <c r="V664" s="8">
        <v>242</v>
      </c>
      <c r="W664" s="8">
        <v>153</v>
      </c>
      <c r="X664" s="8">
        <v>0</v>
      </c>
      <c r="Y664" s="8">
        <v>0</v>
      </c>
      <c r="Z664" s="48">
        <v>-26</v>
      </c>
      <c r="AA664" s="8" t="s">
        <v>85</v>
      </c>
      <c r="AB664" s="8">
        <v>4</v>
      </c>
      <c r="AC664" s="8">
        <v>0</v>
      </c>
      <c r="AD664" s="8"/>
      <c r="AE664" s="8">
        <v>1</v>
      </c>
      <c r="AF664" s="8">
        <v>0</v>
      </c>
      <c r="AG664" s="8">
        <v>270</v>
      </c>
      <c r="AH664" s="9">
        <v>46221</v>
      </c>
      <c r="AI664" s="47">
        <v>46221.375</v>
      </c>
      <c r="AJ664" s="47">
        <v>46221.376388888886</v>
      </c>
      <c r="AK664" s="47">
        <v>46221.5625</v>
      </c>
      <c r="AL664" s="47">
        <v>46221.544444444444</v>
      </c>
      <c r="AO664" s="24" t="s">
        <v>8326</v>
      </c>
      <c r="AP664" s="24" t="s">
        <v>53</v>
      </c>
      <c r="AQ664" s="24" t="s">
        <v>82</v>
      </c>
      <c r="AR664" s="24" t="s">
        <v>64</v>
      </c>
      <c r="AS664" s="24" t="s">
        <v>62</v>
      </c>
      <c r="AT664" s="24" t="s">
        <v>52</v>
      </c>
      <c r="AU664" s="49">
        <v>46235</v>
      </c>
      <c r="AV664" s="24" t="s">
        <v>8382</v>
      </c>
      <c r="AW664" s="24" t="s">
        <v>8384</v>
      </c>
      <c r="AX664" s="24" t="s">
        <v>8380</v>
      </c>
      <c r="AY664" s="24">
        <v>0</v>
      </c>
    </row>
    <row r="665" spans="2:51">
      <c r="B665" s="8" t="s">
        <v>8326</v>
      </c>
      <c r="C665" s="8" t="s">
        <v>82</v>
      </c>
      <c r="D665" s="9">
        <v>46204</v>
      </c>
      <c r="E665" s="8" t="s">
        <v>52</v>
      </c>
      <c r="F665" s="8" t="s">
        <v>64</v>
      </c>
      <c r="G665" s="8" t="s">
        <v>54</v>
      </c>
      <c r="H665" s="8" t="s">
        <v>53</v>
      </c>
      <c r="I665" s="8" t="s">
        <v>8384</v>
      </c>
      <c r="J665" s="61">
        <v>0</v>
      </c>
      <c r="K665" s="8">
        <v>1</v>
      </c>
      <c r="L665" s="8">
        <v>4</v>
      </c>
      <c r="M665" s="8" t="s">
        <v>84</v>
      </c>
      <c r="N665" s="8" t="s">
        <v>8379</v>
      </c>
      <c r="O665" s="8" t="s">
        <v>8380</v>
      </c>
      <c r="P665" s="48">
        <v>9</v>
      </c>
      <c r="Q665" s="8" t="s">
        <v>58</v>
      </c>
      <c r="R665" s="8">
        <v>4</v>
      </c>
      <c r="S665" s="8">
        <v>0</v>
      </c>
      <c r="T665" s="8" t="b">
        <v>0</v>
      </c>
      <c r="U665" s="8">
        <v>480</v>
      </c>
      <c r="V665" s="8">
        <v>429</v>
      </c>
      <c r="W665" s="8">
        <v>340</v>
      </c>
      <c r="X665" s="8">
        <v>0</v>
      </c>
      <c r="Y665" s="8">
        <v>0</v>
      </c>
      <c r="Z665" s="48">
        <v>-42</v>
      </c>
      <c r="AA665" s="8" t="s">
        <v>85</v>
      </c>
      <c r="AB665" s="8">
        <v>4</v>
      </c>
      <c r="AC665" s="8">
        <v>0</v>
      </c>
      <c r="AD665" s="8"/>
      <c r="AE665" s="8">
        <v>1</v>
      </c>
      <c r="AF665" s="8">
        <v>0</v>
      </c>
      <c r="AG665" s="8">
        <v>480</v>
      </c>
      <c r="AH665" s="9">
        <v>46222</v>
      </c>
      <c r="AI665" s="47">
        <v>46222.333333333336</v>
      </c>
      <c r="AJ665" s="47">
        <v>46222.339583333334</v>
      </c>
      <c r="AK665" s="47">
        <v>46222.666666666664</v>
      </c>
      <c r="AL665" s="47">
        <v>46222.637499999997</v>
      </c>
      <c r="AO665" s="24" t="s">
        <v>8326</v>
      </c>
      <c r="AP665" s="24" t="s">
        <v>53</v>
      </c>
      <c r="AQ665" s="24" t="s">
        <v>82</v>
      </c>
      <c r="AR665" s="24" t="s">
        <v>77</v>
      </c>
      <c r="AS665" s="24" t="s">
        <v>79</v>
      </c>
      <c r="AT665" s="24" t="s">
        <v>52</v>
      </c>
      <c r="AU665" s="49">
        <v>46235</v>
      </c>
      <c r="AV665" s="24" t="s">
        <v>8382</v>
      </c>
      <c r="AW665" s="24" t="s">
        <v>8384</v>
      </c>
      <c r="AX665" s="24" t="s">
        <v>8380</v>
      </c>
      <c r="AY665" s="24">
        <v>0</v>
      </c>
    </row>
    <row r="666" spans="2:51">
      <c r="B666" s="8" t="s">
        <v>8326</v>
      </c>
      <c r="C666" s="8" t="s">
        <v>82</v>
      </c>
      <c r="D666" s="9">
        <v>46204</v>
      </c>
      <c r="E666" s="8" t="s">
        <v>52</v>
      </c>
      <c r="F666" s="8" t="s">
        <v>64</v>
      </c>
      <c r="G666" s="8" t="s">
        <v>62</v>
      </c>
      <c r="H666" s="8" t="s">
        <v>53</v>
      </c>
      <c r="I666" s="8" t="s">
        <v>8384</v>
      </c>
      <c r="J666" s="61">
        <v>0</v>
      </c>
      <c r="K666" s="8">
        <v>1</v>
      </c>
      <c r="L666" s="8">
        <v>4</v>
      </c>
      <c r="M666" s="8" t="s">
        <v>84</v>
      </c>
      <c r="N666" s="8" t="s">
        <v>8379</v>
      </c>
      <c r="O666" s="8" t="s">
        <v>8380</v>
      </c>
      <c r="P666" s="48">
        <v>10</v>
      </c>
      <c r="Q666" s="8" t="s">
        <v>58</v>
      </c>
      <c r="R666" s="8">
        <v>4</v>
      </c>
      <c r="S666" s="8">
        <v>0</v>
      </c>
      <c r="T666" s="8" t="b">
        <v>0</v>
      </c>
      <c r="U666" s="8">
        <v>180</v>
      </c>
      <c r="V666" s="8">
        <v>154</v>
      </c>
      <c r="W666" s="8">
        <v>79</v>
      </c>
      <c r="X666" s="8">
        <v>0</v>
      </c>
      <c r="Y666" s="8">
        <v>0</v>
      </c>
      <c r="Z666" s="48">
        <v>-16</v>
      </c>
      <c r="AA666" s="8" t="s">
        <v>85</v>
      </c>
      <c r="AB666" s="8">
        <v>4</v>
      </c>
      <c r="AC666" s="8">
        <v>0</v>
      </c>
      <c r="AD666" s="8"/>
      <c r="AE666" s="8">
        <v>1</v>
      </c>
      <c r="AF666" s="8">
        <v>0</v>
      </c>
      <c r="AG666" s="8">
        <v>180</v>
      </c>
      <c r="AH666" s="9">
        <v>46223</v>
      </c>
      <c r="AI666" s="47">
        <v>46223.333333333336</v>
      </c>
      <c r="AJ666" s="47">
        <v>46223.340277777781</v>
      </c>
      <c r="AK666" s="47">
        <v>46223.458333333336</v>
      </c>
      <c r="AL666" s="47">
        <v>46223.447222222225</v>
      </c>
      <c r="AO666" s="24" t="s">
        <v>8326</v>
      </c>
      <c r="AP666" s="24" t="s">
        <v>53</v>
      </c>
      <c r="AQ666" s="24" t="s">
        <v>82</v>
      </c>
      <c r="AR666" s="24" t="s">
        <v>64</v>
      </c>
      <c r="AS666" s="24" t="s">
        <v>68</v>
      </c>
      <c r="AT666" s="24" t="s">
        <v>52</v>
      </c>
      <c r="AU666" s="49">
        <v>46235</v>
      </c>
      <c r="AV666" s="24" t="s">
        <v>8382</v>
      </c>
      <c r="AW666" s="24" t="s">
        <v>8384</v>
      </c>
      <c r="AX666" s="24" t="s">
        <v>8380</v>
      </c>
      <c r="AY666" s="24">
        <v>0</v>
      </c>
    </row>
    <row r="667" spans="2:51">
      <c r="B667" s="8" t="s">
        <v>8326</v>
      </c>
      <c r="C667" s="8" t="s">
        <v>82</v>
      </c>
      <c r="D667" s="9">
        <v>46204</v>
      </c>
      <c r="E667" s="8" t="s">
        <v>52</v>
      </c>
      <c r="F667" s="8" t="s">
        <v>64</v>
      </c>
      <c r="G667" s="8" t="s">
        <v>54</v>
      </c>
      <c r="H667" s="8" t="s">
        <v>53</v>
      </c>
      <c r="I667" s="8" t="s">
        <v>8384</v>
      </c>
      <c r="J667" s="61">
        <v>0</v>
      </c>
      <c r="K667" s="8">
        <v>1</v>
      </c>
      <c r="L667" s="8">
        <v>4</v>
      </c>
      <c r="M667" s="8" t="s">
        <v>84</v>
      </c>
      <c r="N667" s="8" t="s">
        <v>8379</v>
      </c>
      <c r="O667" s="8" t="s">
        <v>8380</v>
      </c>
      <c r="P667" s="48">
        <v>6</v>
      </c>
      <c r="Q667" s="8" t="s">
        <v>58</v>
      </c>
      <c r="R667" s="8">
        <v>4</v>
      </c>
      <c r="S667" s="8">
        <v>0</v>
      </c>
      <c r="T667" s="8" t="b">
        <v>0</v>
      </c>
      <c r="U667" s="8">
        <v>300</v>
      </c>
      <c r="V667" s="8">
        <v>268</v>
      </c>
      <c r="W667" s="8">
        <v>198</v>
      </c>
      <c r="X667" s="8">
        <v>0</v>
      </c>
      <c r="Y667" s="8">
        <v>0</v>
      </c>
      <c r="Z667" s="48">
        <v>-26</v>
      </c>
      <c r="AA667" s="8" t="s">
        <v>85</v>
      </c>
      <c r="AB667" s="8">
        <v>4</v>
      </c>
      <c r="AC667" s="8">
        <v>0</v>
      </c>
      <c r="AD667" s="8"/>
      <c r="AE667" s="8">
        <v>1</v>
      </c>
      <c r="AF667" s="8">
        <v>0</v>
      </c>
      <c r="AG667" s="8">
        <v>300</v>
      </c>
      <c r="AH667" s="9">
        <v>46224</v>
      </c>
      <c r="AI667" s="47">
        <v>46224.5625</v>
      </c>
      <c r="AJ667" s="47">
        <v>46224.566666666666</v>
      </c>
      <c r="AK667" s="47">
        <v>46224.770833333336</v>
      </c>
      <c r="AL667" s="47">
        <v>46224.75277777778</v>
      </c>
      <c r="AO667" s="24" t="s">
        <v>8326</v>
      </c>
      <c r="AP667" s="24" t="s">
        <v>53</v>
      </c>
      <c r="AQ667" s="24" t="s">
        <v>82</v>
      </c>
      <c r="AR667" s="24" t="s">
        <v>64</v>
      </c>
      <c r="AS667" s="24" t="s">
        <v>54</v>
      </c>
      <c r="AT667" s="24" t="s">
        <v>52</v>
      </c>
      <c r="AU667" s="49">
        <v>46235</v>
      </c>
      <c r="AV667" s="24" t="s">
        <v>8382</v>
      </c>
      <c r="AW667" s="24" t="s">
        <v>8384</v>
      </c>
      <c r="AX667" s="24" t="s">
        <v>8380</v>
      </c>
      <c r="AY667" s="24">
        <v>0</v>
      </c>
    </row>
    <row r="668" spans="2:51">
      <c r="B668" s="8" t="s">
        <v>8326</v>
      </c>
      <c r="C668" s="8" t="s">
        <v>82</v>
      </c>
      <c r="D668" s="9">
        <v>46204</v>
      </c>
      <c r="E668" s="8" t="s">
        <v>52</v>
      </c>
      <c r="F668" s="8" t="s">
        <v>64</v>
      </c>
      <c r="G668" s="8" t="s">
        <v>57</v>
      </c>
      <c r="H668" s="8" t="s">
        <v>53</v>
      </c>
      <c r="I668" s="8" t="s">
        <v>8384</v>
      </c>
      <c r="J668" s="61">
        <v>0</v>
      </c>
      <c r="K668" s="8">
        <v>1</v>
      </c>
      <c r="L668" s="8">
        <v>4</v>
      </c>
      <c r="M668" s="8" t="s">
        <v>84</v>
      </c>
      <c r="N668" s="8" t="s">
        <v>8379</v>
      </c>
      <c r="O668" s="8" t="s">
        <v>8380</v>
      </c>
      <c r="P668" s="48">
        <v>6</v>
      </c>
      <c r="Q668" s="8" t="s">
        <v>58</v>
      </c>
      <c r="R668" s="8">
        <v>4</v>
      </c>
      <c r="S668" s="8">
        <v>0</v>
      </c>
      <c r="T668" s="8" t="b">
        <v>0</v>
      </c>
      <c r="U668" s="8">
        <v>270</v>
      </c>
      <c r="V668" s="8">
        <v>248</v>
      </c>
      <c r="W668" s="8">
        <v>153</v>
      </c>
      <c r="X668" s="8">
        <v>0</v>
      </c>
      <c r="Y668" s="8">
        <v>0</v>
      </c>
      <c r="Z668" s="48">
        <v>-16</v>
      </c>
      <c r="AA668" s="8" t="s">
        <v>85</v>
      </c>
      <c r="AB668" s="8">
        <v>4</v>
      </c>
      <c r="AC668" s="8">
        <v>0</v>
      </c>
      <c r="AD668" s="8"/>
      <c r="AE668" s="8">
        <v>1</v>
      </c>
      <c r="AF668" s="8">
        <v>0</v>
      </c>
      <c r="AG668" s="8">
        <v>270</v>
      </c>
      <c r="AH668" s="9">
        <v>46225</v>
      </c>
      <c r="AI668" s="47">
        <v>46225.333333333336</v>
      </c>
      <c r="AJ668" s="47">
        <v>46225.337500000001</v>
      </c>
      <c r="AK668" s="47">
        <v>46225.520833333336</v>
      </c>
      <c r="AL668" s="47">
        <v>46225.509722222225</v>
      </c>
      <c r="AO668" s="24" t="s">
        <v>8326</v>
      </c>
      <c r="AP668" s="24" t="s">
        <v>53</v>
      </c>
      <c r="AQ668" s="24" t="s">
        <v>82</v>
      </c>
      <c r="AR668" s="24" t="s">
        <v>92</v>
      </c>
      <c r="AS668" s="24" t="s">
        <v>94</v>
      </c>
      <c r="AT668" s="24" t="s">
        <v>52</v>
      </c>
      <c r="AU668" s="49">
        <v>46235</v>
      </c>
      <c r="AV668" s="24" t="s">
        <v>8382</v>
      </c>
      <c r="AW668" s="24" t="s">
        <v>8384</v>
      </c>
      <c r="AX668" s="24" t="s">
        <v>8380</v>
      </c>
      <c r="AY668" s="24">
        <v>0</v>
      </c>
    </row>
    <row r="669" spans="2:51">
      <c r="B669" s="8" t="s">
        <v>8326</v>
      </c>
      <c r="C669" s="8" t="s">
        <v>82</v>
      </c>
      <c r="D669" s="9">
        <v>46204</v>
      </c>
      <c r="E669" s="8" t="s">
        <v>52</v>
      </c>
      <c r="F669" s="8" t="s">
        <v>64</v>
      </c>
      <c r="G669" s="8" t="s">
        <v>62</v>
      </c>
      <c r="H669" s="8" t="s">
        <v>53</v>
      </c>
      <c r="I669" s="8" t="s">
        <v>8384</v>
      </c>
      <c r="J669" s="61">
        <v>0</v>
      </c>
      <c r="K669" s="8">
        <v>1</v>
      </c>
      <c r="L669" s="8">
        <v>4</v>
      </c>
      <c r="M669" s="8" t="s">
        <v>84</v>
      </c>
      <c r="N669" s="8" t="s">
        <v>8379</v>
      </c>
      <c r="O669" s="8" t="s">
        <v>8380</v>
      </c>
      <c r="P669" s="48">
        <v>6</v>
      </c>
      <c r="Q669" s="8" t="s">
        <v>58</v>
      </c>
      <c r="R669" s="8">
        <v>4</v>
      </c>
      <c r="S669" s="8">
        <v>0</v>
      </c>
      <c r="T669" s="8" t="b">
        <v>0</v>
      </c>
      <c r="U669" s="8">
        <v>270</v>
      </c>
      <c r="V669" s="8">
        <v>241</v>
      </c>
      <c r="W669" s="8">
        <v>157</v>
      </c>
      <c r="X669" s="8">
        <v>0</v>
      </c>
      <c r="Y669" s="8">
        <v>0</v>
      </c>
      <c r="Z669" s="48">
        <v>-23</v>
      </c>
      <c r="AA669" s="8" t="s">
        <v>85</v>
      </c>
      <c r="AB669" s="8">
        <v>4</v>
      </c>
      <c r="AC669" s="8">
        <v>0</v>
      </c>
      <c r="AD669" s="8"/>
      <c r="AE669" s="8">
        <v>1</v>
      </c>
      <c r="AF669" s="8">
        <v>0</v>
      </c>
      <c r="AG669" s="8">
        <v>270</v>
      </c>
      <c r="AH669" s="9">
        <v>46228</v>
      </c>
      <c r="AI669" s="47">
        <v>46228.333333333336</v>
      </c>
      <c r="AJ669" s="47">
        <v>46228.337500000001</v>
      </c>
      <c r="AK669" s="47">
        <v>46228.520833333336</v>
      </c>
      <c r="AL669" s="47">
        <v>46228.504861111112</v>
      </c>
      <c r="AO669" s="24" t="s">
        <v>8326</v>
      </c>
      <c r="AP669" s="24" t="s">
        <v>53</v>
      </c>
      <c r="AQ669" s="24" t="s">
        <v>82</v>
      </c>
      <c r="AR669" s="24" t="s">
        <v>64</v>
      </c>
      <c r="AS669" s="24" t="s">
        <v>59</v>
      </c>
      <c r="AT669" s="24" t="s">
        <v>52</v>
      </c>
      <c r="AU669" s="49">
        <v>46235</v>
      </c>
      <c r="AV669" s="24" t="s">
        <v>8382</v>
      </c>
      <c r="AW669" s="24" t="s">
        <v>8384</v>
      </c>
      <c r="AX669" s="24" t="s">
        <v>8380</v>
      </c>
      <c r="AY669" s="24">
        <v>0</v>
      </c>
    </row>
    <row r="670" spans="2:51">
      <c r="B670" s="8" t="s">
        <v>8326</v>
      </c>
      <c r="C670" s="8" t="s">
        <v>82</v>
      </c>
      <c r="D670" s="9">
        <v>46204</v>
      </c>
      <c r="E670" s="8" t="s">
        <v>52</v>
      </c>
      <c r="F670" s="8" t="s">
        <v>64</v>
      </c>
      <c r="G670" s="8" t="s">
        <v>68</v>
      </c>
      <c r="H670" s="8" t="s">
        <v>53</v>
      </c>
      <c r="I670" s="8" t="s">
        <v>8384</v>
      </c>
      <c r="J670" s="61">
        <v>0</v>
      </c>
      <c r="K670" s="8">
        <v>1</v>
      </c>
      <c r="L670" s="8">
        <v>4</v>
      </c>
      <c r="M670" s="8" t="s">
        <v>84</v>
      </c>
      <c r="N670" s="8" t="s">
        <v>8379</v>
      </c>
      <c r="O670" s="8" t="s">
        <v>8380</v>
      </c>
      <c r="P670" s="48">
        <v>6</v>
      </c>
      <c r="Q670" s="8" t="s">
        <v>58</v>
      </c>
      <c r="R670" s="8">
        <v>4</v>
      </c>
      <c r="S670" s="8">
        <v>0</v>
      </c>
      <c r="T670" s="8" t="b">
        <v>0</v>
      </c>
      <c r="U670" s="8">
        <v>270</v>
      </c>
      <c r="V670" s="8">
        <v>237</v>
      </c>
      <c r="W670" s="8">
        <v>143</v>
      </c>
      <c r="X670" s="8">
        <v>0</v>
      </c>
      <c r="Y670" s="8">
        <v>0</v>
      </c>
      <c r="Z670" s="48">
        <v>-27</v>
      </c>
      <c r="AA670" s="8" t="s">
        <v>85</v>
      </c>
      <c r="AB670" s="8">
        <v>4</v>
      </c>
      <c r="AC670" s="8">
        <v>0</v>
      </c>
      <c r="AD670" s="8"/>
      <c r="AE670" s="8">
        <v>1</v>
      </c>
      <c r="AF670" s="8">
        <v>0</v>
      </c>
      <c r="AG670" s="8">
        <v>270</v>
      </c>
      <c r="AH670" s="9">
        <v>46231</v>
      </c>
      <c r="AI670" s="47">
        <v>46231.541666666664</v>
      </c>
      <c r="AJ670" s="47">
        <v>46231.54583333333</v>
      </c>
      <c r="AK670" s="47">
        <v>46231.729166666664</v>
      </c>
      <c r="AL670" s="47">
        <v>46231.710416666669</v>
      </c>
      <c r="AO670" s="24" t="s">
        <v>8326</v>
      </c>
      <c r="AP670" s="24" t="s">
        <v>53</v>
      </c>
      <c r="AQ670" s="24" t="s">
        <v>82</v>
      </c>
      <c r="AR670" s="24" t="s">
        <v>64</v>
      </c>
      <c r="AS670" s="24" t="s">
        <v>62</v>
      </c>
      <c r="AT670" s="24" t="s">
        <v>52</v>
      </c>
      <c r="AU670" s="49">
        <v>46235</v>
      </c>
      <c r="AV670" s="24" t="s">
        <v>8378</v>
      </c>
      <c r="AW670" s="24" t="s">
        <v>8379</v>
      </c>
      <c r="AX670" s="24" t="s">
        <v>8380</v>
      </c>
      <c r="AY670" s="24">
        <v>3</v>
      </c>
    </row>
    <row r="671" spans="2:51">
      <c r="B671" s="8" t="s">
        <v>8326</v>
      </c>
      <c r="C671" s="8" t="s">
        <v>82</v>
      </c>
      <c r="D671" s="9">
        <v>46204</v>
      </c>
      <c r="E671" s="8" t="s">
        <v>52</v>
      </c>
      <c r="F671" s="8" t="s">
        <v>64</v>
      </c>
      <c r="G671" s="8" t="s">
        <v>59</v>
      </c>
      <c r="H671" s="8" t="s">
        <v>53</v>
      </c>
      <c r="I671" s="8" t="s">
        <v>8384</v>
      </c>
      <c r="J671" s="61">
        <v>0</v>
      </c>
      <c r="K671" s="8">
        <v>1</v>
      </c>
      <c r="L671" s="8">
        <v>4</v>
      </c>
      <c r="M671" s="8" t="s">
        <v>84</v>
      </c>
      <c r="N671" s="8" t="s">
        <v>8379</v>
      </c>
      <c r="O671" s="8" t="s">
        <v>8380</v>
      </c>
      <c r="P671" s="48">
        <v>3</v>
      </c>
      <c r="Q671" s="8" t="s">
        <v>58</v>
      </c>
      <c r="R671" s="8">
        <v>4</v>
      </c>
      <c r="S671" s="8">
        <v>0</v>
      </c>
      <c r="T671" s="8" t="b">
        <v>0</v>
      </c>
      <c r="U671" s="8">
        <v>240</v>
      </c>
      <c r="V671" s="8">
        <v>213</v>
      </c>
      <c r="W671" s="8">
        <v>134</v>
      </c>
      <c r="X671" s="8">
        <v>0</v>
      </c>
      <c r="Y671" s="8">
        <v>0</v>
      </c>
      <c r="Z671" s="48">
        <v>-24</v>
      </c>
      <c r="AA671" s="8" t="s">
        <v>85</v>
      </c>
      <c r="AB671" s="8">
        <v>4</v>
      </c>
      <c r="AC671" s="8">
        <v>0</v>
      </c>
      <c r="AD671" s="8"/>
      <c r="AE671" s="8">
        <v>1</v>
      </c>
      <c r="AF671" s="8">
        <v>0</v>
      </c>
      <c r="AG671" s="8">
        <v>240</v>
      </c>
      <c r="AH671" s="9">
        <v>46233</v>
      </c>
      <c r="AI671" s="47">
        <v>46233.375</v>
      </c>
      <c r="AJ671" s="47">
        <v>46233.377083333333</v>
      </c>
      <c r="AK671" s="47">
        <v>46233.541666666664</v>
      </c>
      <c r="AL671" s="47">
        <v>46233.525000000001</v>
      </c>
      <c r="AO671" s="24" t="s">
        <v>8326</v>
      </c>
      <c r="AP671" s="24" t="s">
        <v>53</v>
      </c>
      <c r="AQ671" s="24" t="s">
        <v>82</v>
      </c>
      <c r="AR671" s="24" t="s">
        <v>64</v>
      </c>
      <c r="AS671" s="24" t="s">
        <v>68</v>
      </c>
      <c r="AT671" s="24" t="s">
        <v>52</v>
      </c>
      <c r="AU671" s="49">
        <v>46235</v>
      </c>
      <c r="AV671" s="24" t="s">
        <v>8378</v>
      </c>
      <c r="AW671" s="24" t="s">
        <v>8379</v>
      </c>
      <c r="AX671" s="24" t="s">
        <v>8380</v>
      </c>
      <c r="AY671" s="24">
        <v>6</v>
      </c>
    </row>
    <row r="672" spans="2:51">
      <c r="B672" s="8" t="s">
        <v>8326</v>
      </c>
      <c r="C672" s="8" t="s">
        <v>82</v>
      </c>
      <c r="D672" s="9">
        <v>46204</v>
      </c>
      <c r="E672" s="8" t="s">
        <v>52</v>
      </c>
      <c r="F672" s="8" t="s">
        <v>64</v>
      </c>
      <c r="G672" s="8" t="s">
        <v>54</v>
      </c>
      <c r="H672" s="8" t="s">
        <v>53</v>
      </c>
      <c r="I672" s="8" t="s">
        <v>8384</v>
      </c>
      <c r="J672" s="61">
        <v>0</v>
      </c>
      <c r="K672" s="8">
        <v>1</v>
      </c>
      <c r="L672" s="8">
        <v>4</v>
      </c>
      <c r="M672" s="8" t="s">
        <v>84</v>
      </c>
      <c r="N672" s="8" t="s">
        <v>8379</v>
      </c>
      <c r="O672" s="8" t="s">
        <v>8380</v>
      </c>
      <c r="P672" s="48">
        <v>8</v>
      </c>
      <c r="Q672" s="8" t="s">
        <v>58</v>
      </c>
      <c r="R672" s="8">
        <v>4</v>
      </c>
      <c r="S672" s="8">
        <v>0</v>
      </c>
      <c r="T672" s="8" t="b">
        <v>0</v>
      </c>
      <c r="U672" s="8">
        <v>480</v>
      </c>
      <c r="V672" s="8">
        <v>448</v>
      </c>
      <c r="W672" s="8">
        <v>336</v>
      </c>
      <c r="X672" s="8">
        <v>0</v>
      </c>
      <c r="Y672" s="8">
        <v>0</v>
      </c>
      <c r="Z672" s="48">
        <v>-24</v>
      </c>
      <c r="AA672" s="8" t="s">
        <v>86</v>
      </c>
      <c r="AB672" s="8">
        <v>4</v>
      </c>
      <c r="AC672" s="8">
        <v>0</v>
      </c>
      <c r="AD672" s="8"/>
      <c r="AE672" s="8">
        <v>1</v>
      </c>
      <c r="AF672" s="8">
        <v>0</v>
      </c>
      <c r="AG672" s="8">
        <v>480</v>
      </c>
      <c r="AH672" s="9">
        <v>46205</v>
      </c>
      <c r="AI672" s="47">
        <v>46205.3125</v>
      </c>
      <c r="AJ672" s="47">
        <v>46205.318055555559</v>
      </c>
      <c r="AK672" s="47">
        <v>46205.645833333336</v>
      </c>
      <c r="AL672" s="47">
        <v>46205.629166666666</v>
      </c>
      <c r="AO672" s="24" t="s">
        <v>8326</v>
      </c>
      <c r="AP672" s="24" t="s">
        <v>53</v>
      </c>
      <c r="AQ672" s="24" t="s">
        <v>82</v>
      </c>
      <c r="AR672" s="24" t="s">
        <v>64</v>
      </c>
      <c r="AS672" s="24" t="s">
        <v>59</v>
      </c>
      <c r="AT672" s="24" t="s">
        <v>52</v>
      </c>
      <c r="AU672" s="49">
        <v>46235</v>
      </c>
      <c r="AV672" s="24" t="s">
        <v>8378</v>
      </c>
      <c r="AW672" s="24" t="s">
        <v>8379</v>
      </c>
      <c r="AX672" s="24" t="s">
        <v>8380</v>
      </c>
      <c r="AY672" s="24">
        <v>3</v>
      </c>
    </row>
    <row r="673" spans="2:51">
      <c r="B673" s="8" t="s">
        <v>8326</v>
      </c>
      <c r="C673" s="8" t="s">
        <v>82</v>
      </c>
      <c r="D673" s="9">
        <v>46204</v>
      </c>
      <c r="E673" s="8" t="s">
        <v>52</v>
      </c>
      <c r="F673" s="8" t="s">
        <v>64</v>
      </c>
      <c r="G673" s="8" t="s">
        <v>57</v>
      </c>
      <c r="H673" s="8" t="s">
        <v>53</v>
      </c>
      <c r="I673" s="8" t="s">
        <v>8384</v>
      </c>
      <c r="J673" s="61">
        <v>0</v>
      </c>
      <c r="K673" s="8">
        <v>1</v>
      </c>
      <c r="L673" s="8">
        <v>4</v>
      </c>
      <c r="M673" s="8" t="s">
        <v>84</v>
      </c>
      <c r="N673" s="8" t="s">
        <v>8379</v>
      </c>
      <c r="O673" s="8" t="s">
        <v>8380</v>
      </c>
      <c r="P673" s="48">
        <v>8</v>
      </c>
      <c r="Q673" s="8" t="s">
        <v>58</v>
      </c>
      <c r="R673" s="8">
        <v>4</v>
      </c>
      <c r="S673" s="8">
        <v>0</v>
      </c>
      <c r="T673" s="8" t="b">
        <v>0</v>
      </c>
      <c r="U673" s="8">
        <v>270</v>
      </c>
      <c r="V673" s="8">
        <v>241</v>
      </c>
      <c r="W673" s="8">
        <v>160</v>
      </c>
      <c r="X673" s="8">
        <v>0</v>
      </c>
      <c r="Y673" s="8">
        <v>0</v>
      </c>
      <c r="Z673" s="48">
        <v>-21</v>
      </c>
      <c r="AA673" s="8" t="s">
        <v>86</v>
      </c>
      <c r="AB673" s="8">
        <v>4</v>
      </c>
      <c r="AC673" s="8">
        <v>0</v>
      </c>
      <c r="AD673" s="8"/>
      <c r="AE673" s="8">
        <v>1</v>
      </c>
      <c r="AF673" s="8">
        <v>0</v>
      </c>
      <c r="AG673" s="8">
        <v>270</v>
      </c>
      <c r="AH673" s="9">
        <v>46210</v>
      </c>
      <c r="AI673" s="47">
        <v>46210.333333333336</v>
      </c>
      <c r="AJ673" s="47">
        <v>46210.338888888888</v>
      </c>
      <c r="AK673" s="47">
        <v>46210.520833333336</v>
      </c>
      <c r="AL673" s="47">
        <v>46210.506249999999</v>
      </c>
      <c r="AO673" s="24" t="s">
        <v>8326</v>
      </c>
      <c r="AP673" s="24" t="s">
        <v>53</v>
      </c>
      <c r="AQ673" s="24" t="s">
        <v>82</v>
      </c>
      <c r="AR673" s="24" t="s">
        <v>77</v>
      </c>
      <c r="AS673" s="24" t="s">
        <v>79</v>
      </c>
      <c r="AT673" s="24" t="s">
        <v>52</v>
      </c>
      <c r="AU673" s="49">
        <v>46235</v>
      </c>
      <c r="AV673" s="24" t="s">
        <v>8378</v>
      </c>
      <c r="AW673" s="24" t="s">
        <v>8379</v>
      </c>
      <c r="AX673" s="24" t="s">
        <v>8380</v>
      </c>
      <c r="AY673" s="24">
        <v>0</v>
      </c>
    </row>
    <row r="674" spans="2:51">
      <c r="B674" s="8" t="s">
        <v>8326</v>
      </c>
      <c r="C674" s="8" t="s">
        <v>82</v>
      </c>
      <c r="D674" s="9">
        <v>46204</v>
      </c>
      <c r="E674" s="8" t="s">
        <v>52</v>
      </c>
      <c r="F674" s="8" t="s">
        <v>64</v>
      </c>
      <c r="G674" s="8" t="s">
        <v>54</v>
      </c>
      <c r="H674" s="8" t="s">
        <v>53</v>
      </c>
      <c r="I674" s="8" t="s">
        <v>8384</v>
      </c>
      <c r="J674" s="61">
        <v>0</v>
      </c>
      <c r="K674" s="8">
        <v>1</v>
      </c>
      <c r="L674" s="8">
        <v>4</v>
      </c>
      <c r="M674" s="8" t="s">
        <v>84</v>
      </c>
      <c r="N674" s="8" t="s">
        <v>8379</v>
      </c>
      <c r="O674" s="8" t="s">
        <v>8380</v>
      </c>
      <c r="P674" s="48">
        <v>10</v>
      </c>
      <c r="Q674" s="8" t="s">
        <v>58</v>
      </c>
      <c r="R674" s="8">
        <v>4</v>
      </c>
      <c r="S674" s="8">
        <v>0</v>
      </c>
      <c r="T674" s="8" t="b">
        <v>0</v>
      </c>
      <c r="U674" s="8">
        <v>540</v>
      </c>
      <c r="V674" s="8">
        <v>502</v>
      </c>
      <c r="W674" s="8">
        <v>376</v>
      </c>
      <c r="X674" s="8">
        <v>0</v>
      </c>
      <c r="Y674" s="8">
        <v>0</v>
      </c>
      <c r="Z674" s="48">
        <v>-28</v>
      </c>
      <c r="AA674" s="8" t="s">
        <v>86</v>
      </c>
      <c r="AB674" s="8">
        <v>4</v>
      </c>
      <c r="AC674" s="8">
        <v>0</v>
      </c>
      <c r="AD674" s="8"/>
      <c r="AE674" s="8">
        <v>1</v>
      </c>
      <c r="AF674" s="8">
        <v>0</v>
      </c>
      <c r="AG674" s="8">
        <v>540</v>
      </c>
      <c r="AH674" s="9">
        <v>46211</v>
      </c>
      <c r="AI674" s="47">
        <v>46211.3125</v>
      </c>
      <c r="AJ674" s="47">
        <v>46211.319444444445</v>
      </c>
      <c r="AK674" s="47">
        <v>46211.6875</v>
      </c>
      <c r="AL674" s="47">
        <v>46211.668055555558</v>
      </c>
      <c r="AO674" s="24" t="s">
        <v>8326</v>
      </c>
      <c r="AP674" s="24" t="s">
        <v>53</v>
      </c>
      <c r="AQ674" s="24" t="s">
        <v>82</v>
      </c>
      <c r="AR674" s="24" t="s">
        <v>64</v>
      </c>
      <c r="AS674" s="24" t="s">
        <v>67</v>
      </c>
      <c r="AT674" s="24" t="s">
        <v>52</v>
      </c>
      <c r="AU674" s="49">
        <v>46235</v>
      </c>
      <c r="AV674" s="24" t="s">
        <v>8378</v>
      </c>
      <c r="AW674" s="24" t="s">
        <v>8379</v>
      </c>
      <c r="AX674" s="24" t="s">
        <v>8380</v>
      </c>
      <c r="AY674" s="24">
        <v>6</v>
      </c>
    </row>
    <row r="675" spans="2:51">
      <c r="B675" s="8" t="s">
        <v>8326</v>
      </c>
      <c r="C675" s="8" t="s">
        <v>82</v>
      </c>
      <c r="D675" s="9">
        <v>46204</v>
      </c>
      <c r="E675" s="8" t="s">
        <v>52</v>
      </c>
      <c r="F675" s="8" t="s">
        <v>64</v>
      </c>
      <c r="G675" s="8" t="s">
        <v>59</v>
      </c>
      <c r="H675" s="8" t="s">
        <v>53</v>
      </c>
      <c r="I675" s="8" t="s">
        <v>8384</v>
      </c>
      <c r="J675" s="61">
        <v>0</v>
      </c>
      <c r="K675" s="8">
        <v>1</v>
      </c>
      <c r="L675" s="8">
        <v>4</v>
      </c>
      <c r="M675" s="8" t="s">
        <v>84</v>
      </c>
      <c r="N675" s="8" t="s">
        <v>8379</v>
      </c>
      <c r="O675" s="8" t="s">
        <v>8380</v>
      </c>
      <c r="P675" s="48">
        <v>9</v>
      </c>
      <c r="Q675" s="8" t="s">
        <v>58</v>
      </c>
      <c r="R675" s="8">
        <v>4</v>
      </c>
      <c r="S675" s="8">
        <v>0</v>
      </c>
      <c r="T675" s="8" t="b">
        <v>0</v>
      </c>
      <c r="U675" s="8">
        <v>480</v>
      </c>
      <c r="V675" s="8">
        <v>431</v>
      </c>
      <c r="W675" s="8">
        <v>325</v>
      </c>
      <c r="X675" s="8">
        <v>0</v>
      </c>
      <c r="Y675" s="8">
        <v>0</v>
      </c>
      <c r="Z675" s="48">
        <v>-40</v>
      </c>
      <c r="AA675" s="8" t="s">
        <v>86</v>
      </c>
      <c r="AB675" s="8">
        <v>4</v>
      </c>
      <c r="AC675" s="8">
        <v>0</v>
      </c>
      <c r="AD675" s="8"/>
      <c r="AE675" s="8">
        <v>1</v>
      </c>
      <c r="AF675" s="8">
        <v>0</v>
      </c>
      <c r="AG675" s="8">
        <v>480</v>
      </c>
      <c r="AH675" s="9">
        <v>46212</v>
      </c>
      <c r="AI675" s="47">
        <v>46212.333333333336</v>
      </c>
      <c r="AJ675" s="47">
        <v>46212.339583333334</v>
      </c>
      <c r="AK675" s="47">
        <v>46212.666666666664</v>
      </c>
      <c r="AL675" s="47">
        <v>46212.638888888891</v>
      </c>
      <c r="AO675" s="24" t="s">
        <v>8326</v>
      </c>
      <c r="AP675" s="24" t="s">
        <v>53</v>
      </c>
      <c r="AQ675" s="24" t="s">
        <v>82</v>
      </c>
      <c r="AR675" s="24" t="s">
        <v>64</v>
      </c>
      <c r="AS675" s="24" t="s">
        <v>54</v>
      </c>
      <c r="AT675" s="24" t="s">
        <v>52</v>
      </c>
      <c r="AU675" s="49">
        <v>46235</v>
      </c>
      <c r="AV675" s="24" t="s">
        <v>8378</v>
      </c>
      <c r="AW675" s="24" t="s">
        <v>8379</v>
      </c>
      <c r="AX675" s="24" t="s">
        <v>8380</v>
      </c>
      <c r="AY675" s="24">
        <v>2</v>
      </c>
    </row>
    <row r="676" spans="2:51">
      <c r="B676" s="8" t="s">
        <v>8326</v>
      </c>
      <c r="C676" s="8" t="s">
        <v>82</v>
      </c>
      <c r="D676" s="9">
        <v>46204</v>
      </c>
      <c r="E676" s="8" t="s">
        <v>52</v>
      </c>
      <c r="F676" s="8" t="s">
        <v>64</v>
      </c>
      <c r="G676" s="8" t="s">
        <v>57</v>
      </c>
      <c r="H676" s="8" t="s">
        <v>53</v>
      </c>
      <c r="I676" s="8" t="s">
        <v>8384</v>
      </c>
      <c r="J676" s="61">
        <v>0</v>
      </c>
      <c r="K676" s="8">
        <v>1</v>
      </c>
      <c r="L676" s="8">
        <v>4</v>
      </c>
      <c r="M676" s="8" t="s">
        <v>84</v>
      </c>
      <c r="N676" s="8" t="s">
        <v>8379</v>
      </c>
      <c r="O676" s="8" t="s">
        <v>8380</v>
      </c>
      <c r="P676" s="48">
        <v>6</v>
      </c>
      <c r="Q676" s="8" t="s">
        <v>58</v>
      </c>
      <c r="R676" s="8">
        <v>4</v>
      </c>
      <c r="S676" s="8">
        <v>0</v>
      </c>
      <c r="T676" s="8" t="b">
        <v>0</v>
      </c>
      <c r="U676" s="8">
        <v>300</v>
      </c>
      <c r="V676" s="8">
        <v>282</v>
      </c>
      <c r="W676" s="8">
        <v>203</v>
      </c>
      <c r="X676" s="8">
        <v>0</v>
      </c>
      <c r="Y676" s="8">
        <v>0</v>
      </c>
      <c r="Z676" s="48">
        <v>-12</v>
      </c>
      <c r="AA676" s="8" t="s">
        <v>86</v>
      </c>
      <c r="AB676" s="8">
        <v>4</v>
      </c>
      <c r="AC676" s="8">
        <v>0</v>
      </c>
      <c r="AD676" s="8"/>
      <c r="AE676" s="8">
        <v>1</v>
      </c>
      <c r="AF676" s="8">
        <v>0</v>
      </c>
      <c r="AG676" s="8">
        <v>300</v>
      </c>
      <c r="AH676" s="9">
        <v>46213</v>
      </c>
      <c r="AI676" s="47">
        <v>46213.354166666664</v>
      </c>
      <c r="AJ676" s="47">
        <v>46213.35833333333</v>
      </c>
      <c r="AK676" s="47">
        <v>46213.5625</v>
      </c>
      <c r="AL676" s="47">
        <v>46213.554166666669</v>
      </c>
      <c r="AO676" s="24" t="s">
        <v>8326</v>
      </c>
      <c r="AP676" s="24" t="s">
        <v>53</v>
      </c>
      <c r="AQ676" s="24" t="s">
        <v>82</v>
      </c>
      <c r="AR676" s="24" t="s">
        <v>64</v>
      </c>
      <c r="AS676" s="24" t="s">
        <v>57</v>
      </c>
      <c r="AT676" s="24" t="s">
        <v>52</v>
      </c>
      <c r="AU676" s="49">
        <v>46235</v>
      </c>
      <c r="AV676" s="24" t="s">
        <v>8378</v>
      </c>
      <c r="AW676" s="24" t="s">
        <v>8379</v>
      </c>
      <c r="AX676" s="24" t="s">
        <v>8380</v>
      </c>
      <c r="AY676" s="24">
        <v>0</v>
      </c>
    </row>
    <row r="677" spans="2:51">
      <c r="B677" s="8" t="s">
        <v>8326</v>
      </c>
      <c r="C677" s="8" t="s">
        <v>82</v>
      </c>
      <c r="D677" s="9">
        <v>46204</v>
      </c>
      <c r="E677" s="8" t="s">
        <v>52</v>
      </c>
      <c r="F677" s="8" t="s">
        <v>64</v>
      </c>
      <c r="G677" s="8" t="s">
        <v>59</v>
      </c>
      <c r="H677" s="8" t="s">
        <v>53</v>
      </c>
      <c r="I677" s="8" t="s">
        <v>8384</v>
      </c>
      <c r="J677" s="61">
        <v>0</v>
      </c>
      <c r="K677" s="8">
        <v>1</v>
      </c>
      <c r="L677" s="8">
        <v>4</v>
      </c>
      <c r="M677" s="8" t="s">
        <v>84</v>
      </c>
      <c r="N677" s="8" t="s">
        <v>8379</v>
      </c>
      <c r="O677" s="8" t="s">
        <v>8380</v>
      </c>
      <c r="P677" s="48">
        <v>5</v>
      </c>
      <c r="Q677" s="8" t="s">
        <v>58</v>
      </c>
      <c r="R677" s="8">
        <v>4</v>
      </c>
      <c r="S677" s="8">
        <v>0</v>
      </c>
      <c r="T677" s="8" t="b">
        <v>0</v>
      </c>
      <c r="U677" s="8">
        <v>240</v>
      </c>
      <c r="V677" s="8">
        <v>215</v>
      </c>
      <c r="W677" s="8">
        <v>128</v>
      </c>
      <c r="X677" s="8">
        <v>0</v>
      </c>
      <c r="Y677" s="8">
        <v>0</v>
      </c>
      <c r="Z677" s="48">
        <v>-20</v>
      </c>
      <c r="AA677" s="8" t="s">
        <v>86</v>
      </c>
      <c r="AB677" s="8">
        <v>4</v>
      </c>
      <c r="AC677" s="8">
        <v>0</v>
      </c>
      <c r="AD677" s="8"/>
      <c r="AE677" s="8">
        <v>1</v>
      </c>
      <c r="AF677" s="8">
        <v>0</v>
      </c>
      <c r="AG677" s="8">
        <v>240</v>
      </c>
      <c r="AH677" s="9">
        <v>46215</v>
      </c>
      <c r="AI677" s="47">
        <v>46215.375</v>
      </c>
      <c r="AJ677" s="47">
        <v>46215.378472222219</v>
      </c>
      <c r="AK677" s="47">
        <v>46215.541666666664</v>
      </c>
      <c r="AL677" s="47">
        <v>46215.527777777781</v>
      </c>
      <c r="AO677" s="24" t="s">
        <v>8326</v>
      </c>
      <c r="AP677" s="24" t="s">
        <v>53</v>
      </c>
      <c r="AQ677" s="24" t="s">
        <v>82</v>
      </c>
      <c r="AR677" s="24" t="s">
        <v>92</v>
      </c>
      <c r="AS677" s="24" t="s">
        <v>94</v>
      </c>
      <c r="AT677" s="24" t="s">
        <v>52</v>
      </c>
      <c r="AU677" s="49">
        <v>46235</v>
      </c>
      <c r="AV677" s="24" t="s">
        <v>8378</v>
      </c>
      <c r="AW677" s="24" t="s">
        <v>8379</v>
      </c>
      <c r="AX677" s="24" t="s">
        <v>8380</v>
      </c>
      <c r="AY677" s="24">
        <v>0</v>
      </c>
    </row>
    <row r="678" spans="2:51">
      <c r="B678" s="8" t="s">
        <v>8326</v>
      </c>
      <c r="C678" s="8" t="s">
        <v>82</v>
      </c>
      <c r="D678" s="9">
        <v>46204</v>
      </c>
      <c r="E678" s="8" t="s">
        <v>52</v>
      </c>
      <c r="F678" s="8" t="s">
        <v>64</v>
      </c>
      <c r="G678" s="8" t="s">
        <v>62</v>
      </c>
      <c r="H678" s="8" t="s">
        <v>53</v>
      </c>
      <c r="I678" s="8" t="s">
        <v>8384</v>
      </c>
      <c r="J678" s="61">
        <v>0</v>
      </c>
      <c r="K678" s="8">
        <v>1</v>
      </c>
      <c r="L678" s="8">
        <v>4</v>
      </c>
      <c r="M678" s="8" t="s">
        <v>84</v>
      </c>
      <c r="N678" s="8" t="s">
        <v>8379</v>
      </c>
      <c r="O678" s="8" t="s">
        <v>8380</v>
      </c>
      <c r="P678" s="48">
        <v>7</v>
      </c>
      <c r="Q678" s="8" t="s">
        <v>58</v>
      </c>
      <c r="R678" s="8">
        <v>4</v>
      </c>
      <c r="S678" s="8">
        <v>0</v>
      </c>
      <c r="T678" s="8" t="b">
        <v>0</v>
      </c>
      <c r="U678" s="8">
        <v>360</v>
      </c>
      <c r="V678" s="8">
        <v>321</v>
      </c>
      <c r="W678" s="8">
        <v>211</v>
      </c>
      <c r="X678" s="8">
        <v>0</v>
      </c>
      <c r="Y678" s="8">
        <v>0</v>
      </c>
      <c r="Z678" s="48">
        <v>-32</v>
      </c>
      <c r="AA678" s="8" t="s">
        <v>86</v>
      </c>
      <c r="AB678" s="8">
        <v>4</v>
      </c>
      <c r="AC678" s="8">
        <v>0</v>
      </c>
      <c r="AD678" s="8"/>
      <c r="AE678" s="8">
        <v>1</v>
      </c>
      <c r="AF678" s="8">
        <v>0</v>
      </c>
      <c r="AG678" s="8">
        <v>360</v>
      </c>
      <c r="AH678" s="9">
        <v>46216</v>
      </c>
      <c r="AI678" s="47">
        <v>46216.333333333336</v>
      </c>
      <c r="AJ678" s="47">
        <v>46216.338194444441</v>
      </c>
      <c r="AK678" s="47">
        <v>46216.583333333336</v>
      </c>
      <c r="AL678" s="47">
        <v>46216.561111111114</v>
      </c>
      <c r="AO678" s="24" t="s">
        <v>8326</v>
      </c>
      <c r="AP678" s="24" t="s">
        <v>53</v>
      </c>
      <c r="AQ678" s="24" t="s">
        <v>82</v>
      </c>
      <c r="AR678" s="24" t="s">
        <v>64</v>
      </c>
      <c r="AS678" s="24" t="s">
        <v>68</v>
      </c>
      <c r="AT678" s="24" t="s">
        <v>52</v>
      </c>
      <c r="AU678" s="49">
        <v>46235</v>
      </c>
      <c r="AV678" s="24" t="s">
        <v>8378</v>
      </c>
      <c r="AW678" s="24" t="s">
        <v>8383</v>
      </c>
      <c r="AX678" s="24" t="s">
        <v>8380</v>
      </c>
      <c r="AY678" s="24">
        <v>0</v>
      </c>
    </row>
    <row r="679" spans="2:51">
      <c r="B679" s="8" t="s">
        <v>8326</v>
      </c>
      <c r="C679" s="8" t="s">
        <v>82</v>
      </c>
      <c r="D679" s="9">
        <v>46204</v>
      </c>
      <c r="E679" s="8" t="s">
        <v>52</v>
      </c>
      <c r="F679" s="8" t="s">
        <v>64</v>
      </c>
      <c r="G679" s="8" t="s">
        <v>62</v>
      </c>
      <c r="H679" s="8" t="s">
        <v>53</v>
      </c>
      <c r="I679" s="8" t="s">
        <v>8378</v>
      </c>
      <c r="J679" s="61">
        <v>0</v>
      </c>
      <c r="K679" s="8">
        <v>1</v>
      </c>
      <c r="L679" s="8">
        <v>4</v>
      </c>
      <c r="M679" s="8" t="s">
        <v>84</v>
      </c>
      <c r="N679" s="8" t="s">
        <v>8379</v>
      </c>
      <c r="O679" s="8" t="s">
        <v>8380</v>
      </c>
      <c r="P679" s="48">
        <v>11</v>
      </c>
      <c r="Q679" s="8" t="s">
        <v>58</v>
      </c>
      <c r="R679" s="8">
        <v>4</v>
      </c>
      <c r="S679" s="8">
        <v>0</v>
      </c>
      <c r="T679" s="8" t="b">
        <v>0</v>
      </c>
      <c r="U679" s="8">
        <v>480</v>
      </c>
      <c r="V679" s="8">
        <v>448</v>
      </c>
      <c r="W679" s="8">
        <v>352</v>
      </c>
      <c r="X679" s="8">
        <v>0</v>
      </c>
      <c r="Y679" s="8">
        <v>0</v>
      </c>
      <c r="Z679" s="48">
        <v>-21</v>
      </c>
      <c r="AA679" s="8" t="s">
        <v>86</v>
      </c>
      <c r="AB679" s="8">
        <v>4</v>
      </c>
      <c r="AC679" s="8">
        <v>0</v>
      </c>
      <c r="AD679" s="8"/>
      <c r="AE679" s="8">
        <v>1</v>
      </c>
      <c r="AF679" s="8">
        <v>0</v>
      </c>
      <c r="AG679" s="8">
        <v>480</v>
      </c>
      <c r="AH679" s="9">
        <v>46221</v>
      </c>
      <c r="AI679" s="47">
        <v>46221.354166666664</v>
      </c>
      <c r="AJ679" s="47">
        <v>46221.361805555556</v>
      </c>
      <c r="AK679" s="47">
        <v>46221.6875</v>
      </c>
      <c r="AL679" s="47">
        <v>46221.67291666667</v>
      </c>
      <c r="AO679" s="24" t="s">
        <v>8326</v>
      </c>
      <c r="AP679" s="24" t="s">
        <v>53</v>
      </c>
      <c r="AQ679" s="24" t="s">
        <v>82</v>
      </c>
      <c r="AR679" s="24" t="s">
        <v>64</v>
      </c>
      <c r="AS679" s="24" t="s">
        <v>59</v>
      </c>
      <c r="AT679" s="24" t="s">
        <v>52</v>
      </c>
      <c r="AU679" s="49">
        <v>46235</v>
      </c>
      <c r="AV679" s="24" t="s">
        <v>8378</v>
      </c>
      <c r="AW679" s="24" t="s">
        <v>8383</v>
      </c>
      <c r="AX679" s="24" t="s">
        <v>8380</v>
      </c>
      <c r="AY679" s="24">
        <v>0</v>
      </c>
    </row>
    <row r="680" spans="2:51">
      <c r="B680" s="8" t="s">
        <v>8326</v>
      </c>
      <c r="C680" s="8" t="s">
        <v>82</v>
      </c>
      <c r="D680" s="9">
        <v>46204</v>
      </c>
      <c r="E680" s="8" t="s">
        <v>52</v>
      </c>
      <c r="F680" s="8" t="s">
        <v>64</v>
      </c>
      <c r="G680" s="8" t="s">
        <v>67</v>
      </c>
      <c r="H680" s="8" t="s">
        <v>53</v>
      </c>
      <c r="I680" s="8" t="s">
        <v>8384</v>
      </c>
      <c r="J680" s="61">
        <v>0</v>
      </c>
      <c r="K680" s="8">
        <v>1</v>
      </c>
      <c r="L680" s="8">
        <v>4</v>
      </c>
      <c r="M680" s="8" t="s">
        <v>84</v>
      </c>
      <c r="N680" s="8" t="s">
        <v>8379</v>
      </c>
      <c r="O680" s="8" t="s">
        <v>8380</v>
      </c>
      <c r="P680" s="48">
        <v>8</v>
      </c>
      <c r="Q680" s="8" t="s">
        <v>58</v>
      </c>
      <c r="R680" s="8">
        <v>4</v>
      </c>
      <c r="S680" s="8">
        <v>0</v>
      </c>
      <c r="T680" s="8" t="b">
        <v>0</v>
      </c>
      <c r="U680" s="8">
        <v>540</v>
      </c>
      <c r="V680" s="8">
        <v>514</v>
      </c>
      <c r="W680" s="8">
        <v>387</v>
      </c>
      <c r="X680" s="8">
        <v>0</v>
      </c>
      <c r="Y680" s="8">
        <v>0</v>
      </c>
      <c r="Z680" s="48">
        <v>-18</v>
      </c>
      <c r="AA680" s="8" t="s">
        <v>86</v>
      </c>
      <c r="AB680" s="8">
        <v>4</v>
      </c>
      <c r="AC680" s="8">
        <v>0</v>
      </c>
      <c r="AD680" s="8"/>
      <c r="AE680" s="8">
        <v>1</v>
      </c>
      <c r="AF680" s="8">
        <v>0</v>
      </c>
      <c r="AG680" s="8">
        <v>540</v>
      </c>
      <c r="AH680" s="9">
        <v>46222</v>
      </c>
      <c r="AI680" s="47">
        <v>46222.333333333336</v>
      </c>
      <c r="AJ680" s="47">
        <v>46222.338888888888</v>
      </c>
      <c r="AK680" s="47">
        <v>46222.708333333336</v>
      </c>
      <c r="AL680" s="47">
        <v>46222.695833333331</v>
      </c>
      <c r="AO680" s="24" t="s">
        <v>8326</v>
      </c>
      <c r="AP680" s="24" t="s">
        <v>53</v>
      </c>
      <c r="AQ680" s="24" t="s">
        <v>82</v>
      </c>
      <c r="AR680" s="24" t="s">
        <v>64</v>
      </c>
      <c r="AS680" s="24" t="s">
        <v>57</v>
      </c>
      <c r="AT680" s="24" t="s">
        <v>52</v>
      </c>
      <c r="AU680" s="49">
        <v>46235</v>
      </c>
      <c r="AV680" s="24" t="s">
        <v>8378</v>
      </c>
      <c r="AW680" s="24" t="s">
        <v>8383</v>
      </c>
      <c r="AX680" s="24" t="s">
        <v>8380</v>
      </c>
      <c r="AY680" s="24">
        <v>0</v>
      </c>
    </row>
    <row r="681" spans="2:51">
      <c r="B681" s="8" t="s">
        <v>8326</v>
      </c>
      <c r="C681" s="8" t="s">
        <v>82</v>
      </c>
      <c r="D681" s="9">
        <v>46204</v>
      </c>
      <c r="E681" s="8" t="s">
        <v>52</v>
      </c>
      <c r="F681" s="8" t="s">
        <v>64</v>
      </c>
      <c r="G681" s="8" t="s">
        <v>59</v>
      </c>
      <c r="H681" s="8" t="s">
        <v>53</v>
      </c>
      <c r="I681" s="8" t="s">
        <v>8378</v>
      </c>
      <c r="J681" s="61">
        <v>0</v>
      </c>
      <c r="K681" s="8">
        <v>1</v>
      </c>
      <c r="L681" s="8">
        <v>4</v>
      </c>
      <c r="M681" s="8" t="s">
        <v>84</v>
      </c>
      <c r="N681" s="8" t="s">
        <v>8379</v>
      </c>
      <c r="O681" s="8" t="s">
        <v>8380</v>
      </c>
      <c r="P681" s="48">
        <v>12</v>
      </c>
      <c r="Q681" s="8" t="s">
        <v>58</v>
      </c>
      <c r="R681" s="8">
        <v>4</v>
      </c>
      <c r="S681" s="8">
        <v>0</v>
      </c>
      <c r="T681" s="8" t="b">
        <v>0</v>
      </c>
      <c r="U681" s="8">
        <v>360</v>
      </c>
      <c r="V681" s="8">
        <v>315</v>
      </c>
      <c r="W681" s="8">
        <v>212</v>
      </c>
      <c r="X681" s="8">
        <v>0</v>
      </c>
      <c r="Y681" s="8">
        <v>0</v>
      </c>
      <c r="Z681" s="48">
        <v>-33</v>
      </c>
      <c r="AA681" s="8" t="s">
        <v>86</v>
      </c>
      <c r="AB681" s="8">
        <v>4</v>
      </c>
      <c r="AC681" s="8">
        <v>0</v>
      </c>
      <c r="AD681" s="8"/>
      <c r="AE681" s="8">
        <v>1</v>
      </c>
      <c r="AF681" s="8">
        <v>0</v>
      </c>
      <c r="AG681" s="8">
        <v>360</v>
      </c>
      <c r="AH681" s="9">
        <v>46223</v>
      </c>
      <c r="AI681" s="47">
        <v>46223.3125</v>
      </c>
      <c r="AJ681" s="47">
        <v>46223.320833333331</v>
      </c>
      <c r="AK681" s="47">
        <v>46223.5625</v>
      </c>
      <c r="AL681" s="47">
        <v>46223.539583333331</v>
      </c>
      <c r="AO681" s="24" t="s">
        <v>8326</v>
      </c>
      <c r="AP681" s="24" t="s">
        <v>53</v>
      </c>
      <c r="AQ681" s="24" t="s">
        <v>82</v>
      </c>
      <c r="AR681" s="24" t="s">
        <v>64</v>
      </c>
      <c r="AS681" s="24" t="s">
        <v>54</v>
      </c>
      <c r="AT681" s="24" t="s">
        <v>52</v>
      </c>
      <c r="AU681" s="49">
        <v>46235</v>
      </c>
      <c r="AV681" s="24" t="s">
        <v>8378</v>
      </c>
      <c r="AW681" s="24" t="s">
        <v>8383</v>
      </c>
      <c r="AX681" s="24" t="s">
        <v>8380</v>
      </c>
      <c r="AY681" s="24">
        <v>0</v>
      </c>
    </row>
    <row r="682" spans="2:51">
      <c r="B682" s="8" t="s">
        <v>8326</v>
      </c>
      <c r="C682" s="8" t="s">
        <v>82</v>
      </c>
      <c r="D682" s="9">
        <v>46204</v>
      </c>
      <c r="E682" s="8" t="s">
        <v>52</v>
      </c>
      <c r="F682" s="8" t="s">
        <v>64</v>
      </c>
      <c r="G682" s="8" t="s">
        <v>67</v>
      </c>
      <c r="H682" s="8" t="s">
        <v>53</v>
      </c>
      <c r="I682" s="8" t="s">
        <v>8378</v>
      </c>
      <c r="J682" s="61">
        <v>0</v>
      </c>
      <c r="K682" s="8">
        <v>1</v>
      </c>
      <c r="L682" s="8">
        <v>4</v>
      </c>
      <c r="M682" s="8" t="s">
        <v>84</v>
      </c>
      <c r="N682" s="8" t="s">
        <v>8379</v>
      </c>
      <c r="O682" s="8" t="s">
        <v>8380</v>
      </c>
      <c r="P682" s="48">
        <v>12</v>
      </c>
      <c r="Q682" s="8" t="s">
        <v>58</v>
      </c>
      <c r="R682" s="8">
        <v>4</v>
      </c>
      <c r="S682" s="8">
        <v>0</v>
      </c>
      <c r="T682" s="8" t="b">
        <v>0</v>
      </c>
      <c r="U682" s="8">
        <v>540</v>
      </c>
      <c r="V682" s="8">
        <v>490</v>
      </c>
      <c r="W682" s="8">
        <v>357</v>
      </c>
      <c r="X682" s="8">
        <v>0</v>
      </c>
      <c r="Y682" s="8">
        <v>0</v>
      </c>
      <c r="Z682" s="48">
        <v>-38</v>
      </c>
      <c r="AA682" s="8" t="s">
        <v>86</v>
      </c>
      <c r="AB682" s="8">
        <v>4</v>
      </c>
      <c r="AC682" s="8">
        <v>0</v>
      </c>
      <c r="AD682" s="8"/>
      <c r="AE682" s="8">
        <v>1</v>
      </c>
      <c r="AF682" s="8">
        <v>0</v>
      </c>
      <c r="AG682" s="8">
        <v>540</v>
      </c>
      <c r="AH682" s="9">
        <v>46226</v>
      </c>
      <c r="AI682" s="47">
        <v>46226.375</v>
      </c>
      <c r="AJ682" s="47">
        <v>46226.383333333331</v>
      </c>
      <c r="AK682" s="47">
        <v>46226.75</v>
      </c>
      <c r="AL682" s="47">
        <v>46226.723611111112</v>
      </c>
      <c r="AO682" s="24" t="s">
        <v>8326</v>
      </c>
      <c r="AP682" s="24" t="s">
        <v>53</v>
      </c>
      <c r="AQ682" s="24" t="s">
        <v>82</v>
      </c>
      <c r="AR682" s="24" t="s">
        <v>92</v>
      </c>
      <c r="AS682" s="24" t="s">
        <v>94</v>
      </c>
      <c r="AT682" s="24" t="s">
        <v>52</v>
      </c>
      <c r="AU682" s="49">
        <v>46235</v>
      </c>
      <c r="AV682" s="24" t="s">
        <v>8378</v>
      </c>
      <c r="AW682" s="24" t="s">
        <v>8383</v>
      </c>
      <c r="AX682" s="24" t="s">
        <v>8380</v>
      </c>
      <c r="AY682" s="24">
        <v>0</v>
      </c>
    </row>
    <row r="683" spans="2:51">
      <c r="B683" s="8" t="s">
        <v>8326</v>
      </c>
      <c r="C683" s="8" t="s">
        <v>82</v>
      </c>
      <c r="D683" s="9">
        <v>46204</v>
      </c>
      <c r="E683" s="8" t="s">
        <v>52</v>
      </c>
      <c r="F683" s="8" t="s">
        <v>64</v>
      </c>
      <c r="G683" s="8" t="s">
        <v>57</v>
      </c>
      <c r="H683" s="8" t="s">
        <v>53</v>
      </c>
      <c r="I683" s="8" t="s">
        <v>8378</v>
      </c>
      <c r="J683" s="61">
        <v>0</v>
      </c>
      <c r="K683" s="8">
        <v>1</v>
      </c>
      <c r="L683" s="8">
        <v>4</v>
      </c>
      <c r="M683" s="8" t="s">
        <v>84</v>
      </c>
      <c r="N683" s="8" t="s">
        <v>8379</v>
      </c>
      <c r="O683" s="8" t="s">
        <v>8380</v>
      </c>
      <c r="P683" s="48">
        <v>12</v>
      </c>
      <c r="Q683" s="8" t="s">
        <v>58</v>
      </c>
      <c r="R683" s="8">
        <v>4</v>
      </c>
      <c r="S683" s="8">
        <v>0</v>
      </c>
      <c r="T683" s="8" t="b">
        <v>0</v>
      </c>
      <c r="U683" s="8">
        <v>540</v>
      </c>
      <c r="V683" s="8">
        <v>495</v>
      </c>
      <c r="W683" s="8">
        <v>354</v>
      </c>
      <c r="X683" s="8">
        <v>0</v>
      </c>
      <c r="Y683" s="8">
        <v>0</v>
      </c>
      <c r="Z683" s="48">
        <v>-33</v>
      </c>
      <c r="AA683" s="8" t="s">
        <v>86</v>
      </c>
      <c r="AB683" s="8">
        <v>4</v>
      </c>
      <c r="AC683" s="8">
        <v>0</v>
      </c>
      <c r="AD683" s="8"/>
      <c r="AE683" s="8">
        <v>1</v>
      </c>
      <c r="AF683" s="8">
        <v>0</v>
      </c>
      <c r="AG683" s="8">
        <v>540</v>
      </c>
      <c r="AH683" s="9">
        <v>46227</v>
      </c>
      <c r="AI683" s="47">
        <v>46227.3125</v>
      </c>
      <c r="AJ683" s="47">
        <v>46227.320833333331</v>
      </c>
      <c r="AK683" s="47">
        <v>46227.6875</v>
      </c>
      <c r="AL683" s="47">
        <v>46227.664583333331</v>
      </c>
      <c r="AO683" s="24" t="s">
        <v>8326</v>
      </c>
      <c r="AP683" s="24" t="s">
        <v>53</v>
      </c>
      <c r="AQ683" s="24" t="s">
        <v>82</v>
      </c>
      <c r="AR683" s="24" t="s">
        <v>64</v>
      </c>
      <c r="AS683" s="24" t="s">
        <v>62</v>
      </c>
      <c r="AT683" s="24" t="s">
        <v>52</v>
      </c>
      <c r="AU683" s="49">
        <v>46235</v>
      </c>
      <c r="AV683" s="24" t="s">
        <v>8378</v>
      </c>
      <c r="AW683" s="24" t="s">
        <v>8383</v>
      </c>
      <c r="AX683" s="24" t="s">
        <v>8380</v>
      </c>
      <c r="AY683" s="24">
        <v>0</v>
      </c>
    </row>
    <row r="684" spans="2:51">
      <c r="B684" s="8" t="s">
        <v>8326</v>
      </c>
      <c r="C684" s="8" t="s">
        <v>82</v>
      </c>
      <c r="D684" s="9">
        <v>46204</v>
      </c>
      <c r="E684" s="8" t="s">
        <v>52</v>
      </c>
      <c r="F684" s="8" t="s">
        <v>64</v>
      </c>
      <c r="G684" s="8" t="s">
        <v>54</v>
      </c>
      <c r="H684" s="8" t="s">
        <v>53</v>
      </c>
      <c r="I684" s="8" t="s">
        <v>8384</v>
      </c>
      <c r="J684" s="61">
        <v>0</v>
      </c>
      <c r="K684" s="8">
        <v>1</v>
      </c>
      <c r="L684" s="8">
        <v>4</v>
      </c>
      <c r="M684" s="8" t="s">
        <v>84</v>
      </c>
      <c r="N684" s="8" t="s">
        <v>8379</v>
      </c>
      <c r="O684" s="8" t="s">
        <v>8380</v>
      </c>
      <c r="P684" s="48">
        <v>10</v>
      </c>
      <c r="Q684" s="8" t="s">
        <v>58</v>
      </c>
      <c r="R684" s="8">
        <v>4</v>
      </c>
      <c r="S684" s="8">
        <v>0</v>
      </c>
      <c r="T684" s="8" t="b">
        <v>0</v>
      </c>
      <c r="U684" s="8">
        <v>240</v>
      </c>
      <c r="V684" s="8">
        <v>211</v>
      </c>
      <c r="W684" s="8">
        <v>125</v>
      </c>
      <c r="X684" s="8">
        <v>0</v>
      </c>
      <c r="Y684" s="8">
        <v>0</v>
      </c>
      <c r="Z684" s="48">
        <v>-19</v>
      </c>
      <c r="AA684" s="8" t="s">
        <v>86</v>
      </c>
      <c r="AB684" s="8">
        <v>4</v>
      </c>
      <c r="AC684" s="8">
        <v>0</v>
      </c>
      <c r="AD684" s="8"/>
      <c r="AE684" s="8">
        <v>1</v>
      </c>
      <c r="AF684" s="8">
        <v>0</v>
      </c>
      <c r="AG684" s="8">
        <v>240</v>
      </c>
      <c r="AH684" s="9">
        <v>46229</v>
      </c>
      <c r="AI684" s="47">
        <v>46229.541666666664</v>
      </c>
      <c r="AJ684" s="47">
        <v>46229.548611111109</v>
      </c>
      <c r="AK684" s="47">
        <v>46229.708333333336</v>
      </c>
      <c r="AL684" s="47">
        <v>46229.695138888892</v>
      </c>
      <c r="AO684" s="24" t="s">
        <v>8326</v>
      </c>
      <c r="AP684" s="24" t="s">
        <v>53</v>
      </c>
      <c r="AQ684" s="24" t="s">
        <v>82</v>
      </c>
      <c r="AR684" s="24" t="s">
        <v>64</v>
      </c>
      <c r="AS684" s="24" t="s">
        <v>67</v>
      </c>
      <c r="AT684" s="24" t="s">
        <v>52</v>
      </c>
      <c r="AU684" s="49">
        <v>46235</v>
      </c>
      <c r="AV684" s="24" t="s">
        <v>8378</v>
      </c>
      <c r="AW684" s="24" t="s">
        <v>8383</v>
      </c>
      <c r="AX684" s="24" t="s">
        <v>8380</v>
      </c>
      <c r="AY684" s="24">
        <v>0</v>
      </c>
    </row>
    <row r="685" spans="2:51">
      <c r="B685" s="8" t="s">
        <v>8326</v>
      </c>
      <c r="C685" s="8" t="s">
        <v>82</v>
      </c>
      <c r="D685" s="9">
        <v>46204</v>
      </c>
      <c r="E685" s="8" t="s">
        <v>52</v>
      </c>
      <c r="F685" s="8" t="s">
        <v>64</v>
      </c>
      <c r="G685" s="8" t="s">
        <v>68</v>
      </c>
      <c r="H685" s="8" t="s">
        <v>53</v>
      </c>
      <c r="I685" s="8" t="s">
        <v>8384</v>
      </c>
      <c r="J685" s="61">
        <v>0</v>
      </c>
      <c r="K685" s="8">
        <v>1</v>
      </c>
      <c r="L685" s="8">
        <v>4</v>
      </c>
      <c r="M685" s="8" t="s">
        <v>84</v>
      </c>
      <c r="N685" s="8" t="s">
        <v>8379</v>
      </c>
      <c r="O685" s="8" t="s">
        <v>8380</v>
      </c>
      <c r="P685" s="48">
        <v>5</v>
      </c>
      <c r="Q685" s="8" t="s">
        <v>58</v>
      </c>
      <c r="R685" s="8">
        <v>4</v>
      </c>
      <c r="S685" s="8">
        <v>0</v>
      </c>
      <c r="T685" s="8" t="b">
        <v>0</v>
      </c>
      <c r="U685" s="8">
        <v>210</v>
      </c>
      <c r="V685" s="8">
        <v>187</v>
      </c>
      <c r="W685" s="8">
        <v>108</v>
      </c>
      <c r="X685" s="8">
        <v>0</v>
      </c>
      <c r="Y685" s="8">
        <v>0</v>
      </c>
      <c r="Z685" s="48">
        <v>-18</v>
      </c>
      <c r="AA685" s="8" t="s">
        <v>86</v>
      </c>
      <c r="AB685" s="8">
        <v>4</v>
      </c>
      <c r="AC685" s="8">
        <v>0</v>
      </c>
      <c r="AD685" s="8"/>
      <c r="AE685" s="8">
        <v>1</v>
      </c>
      <c r="AF685" s="8">
        <v>0</v>
      </c>
      <c r="AG685" s="8">
        <v>210</v>
      </c>
      <c r="AH685" s="9">
        <v>46230</v>
      </c>
      <c r="AI685" s="47">
        <v>46230.333333333336</v>
      </c>
      <c r="AJ685" s="47">
        <v>46230.336805555555</v>
      </c>
      <c r="AK685" s="47">
        <v>46230.479166666664</v>
      </c>
      <c r="AL685" s="47">
        <v>46230.466666666667</v>
      </c>
      <c r="AO685" s="24" t="s">
        <v>8326</v>
      </c>
      <c r="AP685" s="24" t="s">
        <v>53</v>
      </c>
      <c r="AQ685" s="24" t="s">
        <v>82</v>
      </c>
      <c r="AR685" s="24" t="s">
        <v>77</v>
      </c>
      <c r="AS685" s="24" t="s">
        <v>79</v>
      </c>
      <c r="AT685" s="24" t="s">
        <v>52</v>
      </c>
      <c r="AU685" s="49">
        <v>46235</v>
      </c>
      <c r="AV685" s="24" t="s">
        <v>8378</v>
      </c>
      <c r="AW685" s="24" t="s">
        <v>8383</v>
      </c>
      <c r="AX685" s="24" t="s">
        <v>8380</v>
      </c>
      <c r="AY685" s="24">
        <v>0</v>
      </c>
    </row>
    <row r="686" spans="2:51">
      <c r="B686" s="8" t="s">
        <v>8326</v>
      </c>
      <c r="C686" s="8" t="s">
        <v>82</v>
      </c>
      <c r="D686" s="9">
        <v>46204</v>
      </c>
      <c r="E686" s="8" t="s">
        <v>52</v>
      </c>
      <c r="F686" s="8" t="s">
        <v>64</v>
      </c>
      <c r="G686" s="8" t="s">
        <v>68</v>
      </c>
      <c r="H686" s="8" t="s">
        <v>53</v>
      </c>
      <c r="I686" s="8" t="s">
        <v>8384</v>
      </c>
      <c r="J686" s="61">
        <v>0</v>
      </c>
      <c r="K686" s="8">
        <v>1</v>
      </c>
      <c r="L686" s="8">
        <v>4</v>
      </c>
      <c r="M686" s="8" t="s">
        <v>84</v>
      </c>
      <c r="N686" s="8" t="s">
        <v>8379</v>
      </c>
      <c r="O686" s="8" t="s">
        <v>8380</v>
      </c>
      <c r="P686" s="48">
        <v>9</v>
      </c>
      <c r="Q686" s="8" t="s">
        <v>58</v>
      </c>
      <c r="R686" s="8">
        <v>4</v>
      </c>
      <c r="S686" s="8">
        <v>0</v>
      </c>
      <c r="T686" s="8" t="b">
        <v>0</v>
      </c>
      <c r="U686" s="8">
        <v>240</v>
      </c>
      <c r="V686" s="8">
        <v>208</v>
      </c>
      <c r="W686" s="8">
        <v>146</v>
      </c>
      <c r="X686" s="8">
        <v>0</v>
      </c>
      <c r="Y686" s="8">
        <v>0</v>
      </c>
      <c r="Z686" s="48">
        <v>-23</v>
      </c>
      <c r="AA686" s="8" t="s">
        <v>86</v>
      </c>
      <c r="AB686" s="8">
        <v>4</v>
      </c>
      <c r="AC686" s="8">
        <v>0</v>
      </c>
      <c r="AD686" s="8"/>
      <c r="AE686" s="8">
        <v>1</v>
      </c>
      <c r="AF686" s="8">
        <v>0</v>
      </c>
      <c r="AG686" s="8">
        <v>240</v>
      </c>
      <c r="AH686" s="9">
        <v>46231</v>
      </c>
      <c r="AI686" s="47">
        <v>46231.375</v>
      </c>
      <c r="AJ686" s="47">
        <v>46231.381249999999</v>
      </c>
      <c r="AK686" s="47">
        <v>46231.541666666664</v>
      </c>
      <c r="AL686" s="47">
        <v>46231.525694444441</v>
      </c>
      <c r="AO686" s="24" t="s">
        <v>8326</v>
      </c>
      <c r="AP686" s="24" t="s">
        <v>53</v>
      </c>
      <c r="AQ686" s="24" t="s">
        <v>82</v>
      </c>
      <c r="AR686" s="24" t="s">
        <v>64</v>
      </c>
      <c r="AS686" s="24" t="s">
        <v>57</v>
      </c>
      <c r="AT686" s="24" t="s">
        <v>52</v>
      </c>
      <c r="AU686" s="49">
        <v>46235</v>
      </c>
      <c r="AV686" s="24" t="s">
        <v>8378</v>
      </c>
      <c r="AW686" s="24" t="s">
        <v>8384</v>
      </c>
      <c r="AX686" s="24" t="s">
        <v>8380</v>
      </c>
      <c r="AY686" s="24">
        <v>0</v>
      </c>
    </row>
    <row r="687" spans="2:51">
      <c r="B687" s="8" t="s">
        <v>8326</v>
      </c>
      <c r="C687" s="8" t="s">
        <v>82</v>
      </c>
      <c r="D687" s="9">
        <v>46204</v>
      </c>
      <c r="E687" s="8" t="s">
        <v>52</v>
      </c>
      <c r="F687" s="8" t="s">
        <v>64</v>
      </c>
      <c r="G687" s="8" t="s">
        <v>54</v>
      </c>
      <c r="H687" s="8" t="s">
        <v>53</v>
      </c>
      <c r="I687" s="8" t="s">
        <v>8384</v>
      </c>
      <c r="J687" s="61">
        <v>0</v>
      </c>
      <c r="K687" s="8">
        <v>1</v>
      </c>
      <c r="L687" s="8">
        <v>4</v>
      </c>
      <c r="M687" s="8" t="s">
        <v>84</v>
      </c>
      <c r="N687" s="8" t="s">
        <v>8379</v>
      </c>
      <c r="O687" s="8" t="s">
        <v>8380</v>
      </c>
      <c r="P687" s="48">
        <v>3</v>
      </c>
      <c r="Q687" s="8" t="s">
        <v>58</v>
      </c>
      <c r="R687" s="8">
        <v>4</v>
      </c>
      <c r="S687" s="8">
        <v>0</v>
      </c>
      <c r="T687" s="8" t="b">
        <v>0</v>
      </c>
      <c r="U687" s="8">
        <v>540</v>
      </c>
      <c r="V687" s="8">
        <v>519</v>
      </c>
      <c r="W687" s="8">
        <v>373</v>
      </c>
      <c r="X687" s="8">
        <v>0</v>
      </c>
      <c r="Y687" s="8">
        <v>0</v>
      </c>
      <c r="Z687" s="48">
        <v>-18</v>
      </c>
      <c r="AA687" s="8" t="s">
        <v>86</v>
      </c>
      <c r="AB687" s="8">
        <v>4</v>
      </c>
      <c r="AC687" s="8">
        <v>0</v>
      </c>
      <c r="AD687" s="8"/>
      <c r="AE687" s="8">
        <v>1</v>
      </c>
      <c r="AF687" s="8">
        <v>0</v>
      </c>
      <c r="AG687" s="8">
        <v>540</v>
      </c>
      <c r="AH687" s="9">
        <v>46233</v>
      </c>
      <c r="AI687" s="47">
        <v>46233.354166666664</v>
      </c>
      <c r="AJ687" s="47">
        <v>46233.356249999997</v>
      </c>
      <c r="AK687" s="47">
        <v>46233.729166666664</v>
      </c>
      <c r="AL687" s="47">
        <v>46233.716666666667</v>
      </c>
      <c r="AO687" s="24" t="s">
        <v>8326</v>
      </c>
      <c r="AP687" s="24" t="s">
        <v>53</v>
      </c>
      <c r="AQ687" s="24" t="s">
        <v>82</v>
      </c>
      <c r="AR687" s="24" t="s">
        <v>77</v>
      </c>
      <c r="AS687" s="24" t="s">
        <v>79</v>
      </c>
      <c r="AT687" s="24" t="s">
        <v>52</v>
      </c>
      <c r="AU687" s="49">
        <v>46235</v>
      </c>
      <c r="AV687" s="24" t="s">
        <v>8378</v>
      </c>
      <c r="AW687" s="24" t="s">
        <v>8384</v>
      </c>
      <c r="AX687" s="24" t="s">
        <v>8380</v>
      </c>
      <c r="AY687" s="24">
        <v>0</v>
      </c>
    </row>
    <row r="688" spans="2:51">
      <c r="B688" s="8" t="s">
        <v>8326</v>
      </c>
      <c r="C688" s="8" t="s">
        <v>82</v>
      </c>
      <c r="D688" s="9">
        <v>46204</v>
      </c>
      <c r="E688" s="8" t="s">
        <v>52</v>
      </c>
      <c r="F688" s="8" t="s">
        <v>64</v>
      </c>
      <c r="G688" s="8" t="s">
        <v>68</v>
      </c>
      <c r="H688" s="8" t="s">
        <v>53</v>
      </c>
      <c r="I688" s="8" t="s">
        <v>8384</v>
      </c>
      <c r="J688" s="61">
        <v>0</v>
      </c>
      <c r="K688" s="8">
        <v>1</v>
      </c>
      <c r="L688" s="8">
        <v>4</v>
      </c>
      <c r="M688" s="8" t="s">
        <v>84</v>
      </c>
      <c r="N688" s="8" t="s">
        <v>8379</v>
      </c>
      <c r="O688" s="8" t="s">
        <v>8380</v>
      </c>
      <c r="P688" s="48">
        <v>6</v>
      </c>
      <c r="Q688" s="8" t="s">
        <v>58</v>
      </c>
      <c r="R688" s="8">
        <v>4</v>
      </c>
      <c r="S688" s="8">
        <v>0</v>
      </c>
      <c r="T688" s="8" t="b">
        <v>0</v>
      </c>
      <c r="U688" s="8">
        <v>360</v>
      </c>
      <c r="V688" s="8">
        <v>313</v>
      </c>
      <c r="W688" s="8">
        <v>226</v>
      </c>
      <c r="X688" s="8">
        <v>0</v>
      </c>
      <c r="Y688" s="8">
        <v>0</v>
      </c>
      <c r="Z688" s="48">
        <v>-41</v>
      </c>
      <c r="AA688" s="8" t="s">
        <v>87</v>
      </c>
      <c r="AB688" s="8">
        <v>4</v>
      </c>
      <c r="AC688" s="8">
        <v>0</v>
      </c>
      <c r="AD688" s="8"/>
      <c r="AE688" s="8">
        <v>1</v>
      </c>
      <c r="AF688" s="8">
        <v>0</v>
      </c>
      <c r="AG688" s="8">
        <v>360</v>
      </c>
      <c r="AH688" s="9">
        <v>46204</v>
      </c>
      <c r="AI688" s="47">
        <v>46204.375</v>
      </c>
      <c r="AJ688" s="47">
        <v>46204.379166666666</v>
      </c>
      <c r="AK688" s="47">
        <v>46204.625</v>
      </c>
      <c r="AL688" s="47">
        <v>46204.59652777778</v>
      </c>
      <c r="AO688" s="24" t="s">
        <v>8326</v>
      </c>
      <c r="AP688" s="24" t="s">
        <v>53</v>
      </c>
      <c r="AQ688" s="24" t="s">
        <v>82</v>
      </c>
      <c r="AR688" s="24" t="s">
        <v>92</v>
      </c>
      <c r="AS688" s="24" t="s">
        <v>94</v>
      </c>
      <c r="AT688" s="24" t="s">
        <v>52</v>
      </c>
      <c r="AU688" s="49">
        <v>46235</v>
      </c>
      <c r="AV688" s="24" t="s">
        <v>8378</v>
      </c>
      <c r="AW688" s="24" t="s">
        <v>8384</v>
      </c>
      <c r="AX688" s="24" t="s">
        <v>8380</v>
      </c>
      <c r="AY688" s="24">
        <v>0</v>
      </c>
    </row>
    <row r="689" spans="2:51">
      <c r="B689" s="8" t="s">
        <v>8326</v>
      </c>
      <c r="C689" s="8" t="s">
        <v>82</v>
      </c>
      <c r="D689" s="9">
        <v>46204</v>
      </c>
      <c r="E689" s="8" t="s">
        <v>52</v>
      </c>
      <c r="F689" s="8" t="s">
        <v>64</v>
      </c>
      <c r="G689" s="8" t="s">
        <v>62</v>
      </c>
      <c r="H689" s="8" t="s">
        <v>53</v>
      </c>
      <c r="I689" s="8" t="s">
        <v>8384</v>
      </c>
      <c r="J689" s="61">
        <v>0</v>
      </c>
      <c r="K689" s="8">
        <v>1</v>
      </c>
      <c r="L689" s="8">
        <v>4</v>
      </c>
      <c r="M689" s="8" t="s">
        <v>84</v>
      </c>
      <c r="N689" s="8" t="s">
        <v>8379</v>
      </c>
      <c r="O689" s="8" t="s">
        <v>8380</v>
      </c>
      <c r="P689" s="48">
        <v>10</v>
      </c>
      <c r="Q689" s="8" t="s">
        <v>58</v>
      </c>
      <c r="R689" s="8">
        <v>4</v>
      </c>
      <c r="S689" s="8">
        <v>0</v>
      </c>
      <c r="T689" s="8" t="b">
        <v>0</v>
      </c>
      <c r="U689" s="8">
        <v>480</v>
      </c>
      <c r="V689" s="8">
        <v>456</v>
      </c>
      <c r="W689" s="8">
        <v>383</v>
      </c>
      <c r="X689" s="8">
        <v>0</v>
      </c>
      <c r="Y689" s="8">
        <v>0</v>
      </c>
      <c r="Z689" s="48">
        <v>-14</v>
      </c>
      <c r="AA689" s="8" t="s">
        <v>87</v>
      </c>
      <c r="AB689" s="8">
        <v>4</v>
      </c>
      <c r="AC689" s="8">
        <v>0</v>
      </c>
      <c r="AD689" s="8"/>
      <c r="AE689" s="8">
        <v>1</v>
      </c>
      <c r="AF689" s="8">
        <v>0</v>
      </c>
      <c r="AG689" s="8">
        <v>480</v>
      </c>
      <c r="AH689" s="9">
        <v>46207</v>
      </c>
      <c r="AI689" s="47">
        <v>46207.375</v>
      </c>
      <c r="AJ689" s="47">
        <v>46207.381944444445</v>
      </c>
      <c r="AK689" s="47">
        <v>46207.708333333336</v>
      </c>
      <c r="AL689" s="47">
        <v>46207.698611111111</v>
      </c>
      <c r="AO689" s="24" t="s">
        <v>8326</v>
      </c>
      <c r="AP689" s="24" t="s">
        <v>53</v>
      </c>
      <c r="AQ689" s="24" t="s">
        <v>82</v>
      </c>
      <c r="AR689" s="24" t="s">
        <v>64</v>
      </c>
      <c r="AS689" s="24" t="s">
        <v>67</v>
      </c>
      <c r="AT689" s="24" t="s">
        <v>52</v>
      </c>
      <c r="AU689" s="49">
        <v>46235</v>
      </c>
      <c r="AV689" s="24" t="s">
        <v>8378</v>
      </c>
      <c r="AW689" s="24" t="s">
        <v>8384</v>
      </c>
      <c r="AX689" s="24" t="s">
        <v>8380</v>
      </c>
      <c r="AY689" s="24">
        <v>0</v>
      </c>
    </row>
    <row r="690" spans="2:51">
      <c r="B690" s="8" t="s">
        <v>8326</v>
      </c>
      <c r="C690" s="8" t="s">
        <v>82</v>
      </c>
      <c r="D690" s="9">
        <v>46204</v>
      </c>
      <c r="E690" s="8" t="s">
        <v>52</v>
      </c>
      <c r="F690" s="8" t="s">
        <v>64</v>
      </c>
      <c r="G690" s="8" t="s">
        <v>54</v>
      </c>
      <c r="H690" s="8" t="s">
        <v>53</v>
      </c>
      <c r="I690" s="8" t="s">
        <v>8384</v>
      </c>
      <c r="J690" s="61">
        <v>0</v>
      </c>
      <c r="K690" s="8">
        <v>1</v>
      </c>
      <c r="L690" s="8">
        <v>4</v>
      </c>
      <c r="M690" s="8" t="s">
        <v>84</v>
      </c>
      <c r="N690" s="8" t="s">
        <v>8379</v>
      </c>
      <c r="O690" s="8" t="s">
        <v>8380</v>
      </c>
      <c r="P690" s="48">
        <v>8</v>
      </c>
      <c r="Q690" s="8" t="s">
        <v>58</v>
      </c>
      <c r="R690" s="8">
        <v>4</v>
      </c>
      <c r="S690" s="8">
        <v>0</v>
      </c>
      <c r="T690" s="8" t="b">
        <v>0</v>
      </c>
      <c r="U690" s="8">
        <v>240</v>
      </c>
      <c r="V690" s="8">
        <v>213</v>
      </c>
      <c r="W690" s="8">
        <v>147</v>
      </c>
      <c r="X690" s="8">
        <v>0</v>
      </c>
      <c r="Y690" s="8">
        <v>0</v>
      </c>
      <c r="Z690" s="48">
        <v>-19</v>
      </c>
      <c r="AA690" s="8" t="s">
        <v>87</v>
      </c>
      <c r="AB690" s="8">
        <v>4</v>
      </c>
      <c r="AC690" s="8">
        <v>0</v>
      </c>
      <c r="AD690" s="8"/>
      <c r="AE690" s="8">
        <v>1</v>
      </c>
      <c r="AF690" s="8">
        <v>0</v>
      </c>
      <c r="AG690" s="8">
        <v>240</v>
      </c>
      <c r="AH690" s="9">
        <v>46210</v>
      </c>
      <c r="AI690" s="47">
        <v>46210.375</v>
      </c>
      <c r="AJ690" s="47">
        <v>46210.380555555559</v>
      </c>
      <c r="AK690" s="47">
        <v>46210.541666666664</v>
      </c>
      <c r="AL690" s="47">
        <v>46210.52847222222</v>
      </c>
      <c r="AO690" s="24" t="s">
        <v>8326</v>
      </c>
      <c r="AP690" s="24" t="s">
        <v>53</v>
      </c>
      <c r="AQ690" s="24" t="s">
        <v>82</v>
      </c>
      <c r="AR690" s="24" t="s">
        <v>64</v>
      </c>
      <c r="AS690" s="24" t="s">
        <v>68</v>
      </c>
      <c r="AT690" s="24" t="s">
        <v>52</v>
      </c>
      <c r="AU690" s="49">
        <v>46235</v>
      </c>
      <c r="AV690" s="24" t="s">
        <v>8378</v>
      </c>
      <c r="AW690" s="24" t="s">
        <v>8384</v>
      </c>
      <c r="AX690" s="24" t="s">
        <v>8380</v>
      </c>
      <c r="AY690" s="24">
        <v>3</v>
      </c>
    </row>
    <row r="691" spans="2:51">
      <c r="B691" s="8" t="s">
        <v>8326</v>
      </c>
      <c r="C691" s="8" t="s">
        <v>82</v>
      </c>
      <c r="D691" s="9">
        <v>46204</v>
      </c>
      <c r="E691" s="8" t="s">
        <v>52</v>
      </c>
      <c r="F691" s="8" t="s">
        <v>64</v>
      </c>
      <c r="G691" s="8" t="s">
        <v>68</v>
      </c>
      <c r="H691" s="8" t="s">
        <v>53</v>
      </c>
      <c r="I691" s="8" t="s">
        <v>8384</v>
      </c>
      <c r="J691" s="61">
        <v>0</v>
      </c>
      <c r="K691" s="8">
        <v>1</v>
      </c>
      <c r="L691" s="8">
        <v>4</v>
      </c>
      <c r="M691" s="8" t="s">
        <v>84</v>
      </c>
      <c r="N691" s="8" t="s">
        <v>8379</v>
      </c>
      <c r="O691" s="8" t="s">
        <v>8380</v>
      </c>
      <c r="P691" s="48">
        <v>8</v>
      </c>
      <c r="Q691" s="8" t="s">
        <v>58</v>
      </c>
      <c r="R691" s="8">
        <v>4</v>
      </c>
      <c r="S691" s="8">
        <v>0</v>
      </c>
      <c r="T691" s="8" t="b">
        <v>0</v>
      </c>
      <c r="U691" s="8">
        <v>480</v>
      </c>
      <c r="V691" s="8">
        <v>443</v>
      </c>
      <c r="W691" s="8">
        <v>369</v>
      </c>
      <c r="X691" s="8">
        <v>0</v>
      </c>
      <c r="Y691" s="8">
        <v>0</v>
      </c>
      <c r="Z691" s="48">
        <v>-29</v>
      </c>
      <c r="AA691" s="8" t="s">
        <v>87</v>
      </c>
      <c r="AB691" s="8">
        <v>4</v>
      </c>
      <c r="AC691" s="8">
        <v>0</v>
      </c>
      <c r="AD691" s="8"/>
      <c r="AE691" s="8">
        <v>1</v>
      </c>
      <c r="AF691" s="8">
        <v>0</v>
      </c>
      <c r="AG691" s="8">
        <v>480</v>
      </c>
      <c r="AH691" s="9">
        <v>46211</v>
      </c>
      <c r="AI691" s="47">
        <v>46211.375</v>
      </c>
      <c r="AJ691" s="47">
        <v>46211.380555555559</v>
      </c>
      <c r="AK691" s="47">
        <v>46211.708333333336</v>
      </c>
      <c r="AL691" s="47">
        <v>46211.688194444447</v>
      </c>
      <c r="AO691" s="24" t="s">
        <v>8326</v>
      </c>
      <c r="AP691" s="24" t="s">
        <v>53</v>
      </c>
      <c r="AQ691" s="24" t="s">
        <v>82</v>
      </c>
      <c r="AR691" s="24" t="s">
        <v>64</v>
      </c>
      <c r="AS691" s="24" t="s">
        <v>59</v>
      </c>
      <c r="AT691" s="24" t="s">
        <v>52</v>
      </c>
      <c r="AU691" s="49">
        <v>46235</v>
      </c>
      <c r="AV691" s="24" t="s">
        <v>8378</v>
      </c>
      <c r="AW691" s="24" t="s">
        <v>8384</v>
      </c>
      <c r="AX691" s="24" t="s">
        <v>8380</v>
      </c>
      <c r="AY691" s="24">
        <v>0</v>
      </c>
    </row>
    <row r="692" spans="2:51">
      <c r="B692" s="8" t="s">
        <v>8326</v>
      </c>
      <c r="C692" s="8" t="s">
        <v>82</v>
      </c>
      <c r="D692" s="9">
        <v>46204</v>
      </c>
      <c r="E692" s="8" t="s">
        <v>52</v>
      </c>
      <c r="F692" s="8" t="s">
        <v>64</v>
      </c>
      <c r="G692" s="8" t="s">
        <v>54</v>
      </c>
      <c r="H692" s="8" t="s">
        <v>53</v>
      </c>
      <c r="I692" s="8" t="s">
        <v>8378</v>
      </c>
      <c r="J692" s="61">
        <v>0</v>
      </c>
      <c r="K692" s="8">
        <v>1</v>
      </c>
      <c r="L692" s="8">
        <v>4</v>
      </c>
      <c r="M692" s="8" t="s">
        <v>84</v>
      </c>
      <c r="N692" s="8" t="s">
        <v>8379</v>
      </c>
      <c r="O692" s="8" t="s">
        <v>8380</v>
      </c>
      <c r="P692" s="48">
        <v>11</v>
      </c>
      <c r="Q692" s="8" t="s">
        <v>58</v>
      </c>
      <c r="R692" s="8">
        <v>4</v>
      </c>
      <c r="S692" s="8">
        <v>0</v>
      </c>
      <c r="T692" s="8" t="b">
        <v>0</v>
      </c>
      <c r="U692" s="8">
        <v>540</v>
      </c>
      <c r="V692" s="8">
        <v>507</v>
      </c>
      <c r="W692" s="8">
        <v>381</v>
      </c>
      <c r="X692" s="8">
        <v>0</v>
      </c>
      <c r="Y692" s="8">
        <v>0</v>
      </c>
      <c r="Z692" s="48">
        <v>-22</v>
      </c>
      <c r="AA692" s="8" t="s">
        <v>87</v>
      </c>
      <c r="AB692" s="8">
        <v>4</v>
      </c>
      <c r="AC692" s="8">
        <v>0</v>
      </c>
      <c r="AD692" s="8"/>
      <c r="AE692" s="8">
        <v>1</v>
      </c>
      <c r="AF692" s="8">
        <v>0</v>
      </c>
      <c r="AG692" s="8">
        <v>540</v>
      </c>
      <c r="AH692" s="9">
        <v>46212</v>
      </c>
      <c r="AI692" s="47">
        <v>46212.333333333336</v>
      </c>
      <c r="AJ692" s="47">
        <v>46212.34097222222</v>
      </c>
      <c r="AK692" s="47">
        <v>46212.708333333336</v>
      </c>
      <c r="AL692" s="47">
        <v>46212.693055555559</v>
      </c>
      <c r="AO692" s="24" t="s">
        <v>8326</v>
      </c>
      <c r="AP692" s="24" t="s">
        <v>53</v>
      </c>
      <c r="AQ692" s="24" t="s">
        <v>82</v>
      </c>
      <c r="AR692" s="24" t="s">
        <v>64</v>
      </c>
      <c r="AS692" s="24" t="s">
        <v>62</v>
      </c>
      <c r="AT692" s="24" t="s">
        <v>52</v>
      </c>
      <c r="AU692" s="49">
        <v>46235</v>
      </c>
      <c r="AV692" s="24" t="s">
        <v>8378</v>
      </c>
      <c r="AW692" s="24" t="s">
        <v>8384</v>
      </c>
      <c r="AX692" s="24" t="s">
        <v>8380</v>
      </c>
      <c r="AY692" s="24">
        <v>0</v>
      </c>
    </row>
    <row r="693" spans="2:51">
      <c r="B693" s="8" t="s">
        <v>8326</v>
      </c>
      <c r="C693" s="8" t="s">
        <v>82</v>
      </c>
      <c r="D693" s="9">
        <v>46204</v>
      </c>
      <c r="E693" s="8" t="s">
        <v>52</v>
      </c>
      <c r="F693" s="8" t="s">
        <v>64</v>
      </c>
      <c r="G693" s="8" t="s">
        <v>62</v>
      </c>
      <c r="H693" s="8" t="s">
        <v>53</v>
      </c>
      <c r="I693" s="8" t="s">
        <v>8384</v>
      </c>
      <c r="J693" s="61">
        <v>0</v>
      </c>
      <c r="K693" s="8">
        <v>1</v>
      </c>
      <c r="L693" s="8">
        <v>4</v>
      </c>
      <c r="M693" s="8" t="s">
        <v>84</v>
      </c>
      <c r="N693" s="8" t="s">
        <v>8379</v>
      </c>
      <c r="O693" s="8" t="s">
        <v>8380</v>
      </c>
      <c r="P693" s="48">
        <v>5</v>
      </c>
      <c r="Q693" s="8" t="s">
        <v>58</v>
      </c>
      <c r="R693" s="8">
        <v>4</v>
      </c>
      <c r="S693" s="8">
        <v>0</v>
      </c>
      <c r="T693" s="8" t="b">
        <v>0</v>
      </c>
      <c r="U693" s="8">
        <v>420</v>
      </c>
      <c r="V693" s="8">
        <v>384</v>
      </c>
      <c r="W693" s="8">
        <v>275</v>
      </c>
      <c r="X693" s="8">
        <v>0</v>
      </c>
      <c r="Y693" s="8">
        <v>0</v>
      </c>
      <c r="Z693" s="48">
        <v>-31</v>
      </c>
      <c r="AA693" s="8" t="s">
        <v>87</v>
      </c>
      <c r="AB693" s="8">
        <v>4</v>
      </c>
      <c r="AC693" s="8">
        <v>0</v>
      </c>
      <c r="AD693" s="8"/>
      <c r="AE693" s="8">
        <v>1</v>
      </c>
      <c r="AF693" s="8">
        <v>0</v>
      </c>
      <c r="AG693" s="8">
        <v>420</v>
      </c>
      <c r="AH693" s="9">
        <v>46213</v>
      </c>
      <c r="AI693" s="47">
        <v>46213.375</v>
      </c>
      <c r="AJ693" s="47">
        <v>46213.378472222219</v>
      </c>
      <c r="AK693" s="47">
        <v>46213.666666666664</v>
      </c>
      <c r="AL693" s="47">
        <v>46213.645138888889</v>
      </c>
      <c r="AO693" s="24" t="s">
        <v>8326</v>
      </c>
      <c r="AP693" s="24" t="s">
        <v>53</v>
      </c>
      <c r="AQ693" s="24" t="s">
        <v>82</v>
      </c>
      <c r="AR693" s="24" t="s">
        <v>64</v>
      </c>
      <c r="AS693" s="24" t="s">
        <v>54</v>
      </c>
      <c r="AT693" s="24" t="s">
        <v>52</v>
      </c>
      <c r="AU693" s="49">
        <v>46235</v>
      </c>
      <c r="AV693" s="24" t="s">
        <v>8378</v>
      </c>
      <c r="AW693" s="24" t="s">
        <v>8384</v>
      </c>
      <c r="AX693" s="24" t="s">
        <v>8380</v>
      </c>
      <c r="AY693" s="24">
        <v>0</v>
      </c>
    </row>
    <row r="694" spans="2:51">
      <c r="B694" s="8" t="s">
        <v>8326</v>
      </c>
      <c r="C694" s="8" t="s">
        <v>82</v>
      </c>
      <c r="D694" s="9">
        <v>46204</v>
      </c>
      <c r="E694" s="8" t="s">
        <v>52</v>
      </c>
      <c r="F694" s="8" t="s">
        <v>64</v>
      </c>
      <c r="G694" s="8" t="s">
        <v>67</v>
      </c>
      <c r="H694" s="8" t="s">
        <v>53</v>
      </c>
      <c r="I694" s="8" t="s">
        <v>8384</v>
      </c>
      <c r="J694" s="61">
        <v>0</v>
      </c>
      <c r="K694" s="8">
        <v>1</v>
      </c>
      <c r="L694" s="8">
        <v>4</v>
      </c>
      <c r="M694" s="8" t="s">
        <v>84</v>
      </c>
      <c r="N694" s="8" t="s">
        <v>8379</v>
      </c>
      <c r="O694" s="8" t="s">
        <v>8380</v>
      </c>
      <c r="P694" s="48">
        <v>9</v>
      </c>
      <c r="Q694" s="8" t="s">
        <v>58</v>
      </c>
      <c r="R694" s="8">
        <v>4</v>
      </c>
      <c r="S694" s="8">
        <v>0</v>
      </c>
      <c r="T694" s="8" t="b">
        <v>0</v>
      </c>
      <c r="U694" s="8">
        <v>210</v>
      </c>
      <c r="V694" s="8">
        <v>172</v>
      </c>
      <c r="W694" s="8">
        <v>105</v>
      </c>
      <c r="X694" s="8">
        <v>0</v>
      </c>
      <c r="Y694" s="8">
        <v>0</v>
      </c>
      <c r="Z694" s="48">
        <v>-29</v>
      </c>
      <c r="AA694" s="8" t="s">
        <v>87</v>
      </c>
      <c r="AB694" s="8">
        <v>4</v>
      </c>
      <c r="AC694" s="8">
        <v>0</v>
      </c>
      <c r="AD694" s="8"/>
      <c r="AE694" s="8">
        <v>1</v>
      </c>
      <c r="AF694" s="8">
        <v>0</v>
      </c>
      <c r="AG694" s="8">
        <v>210</v>
      </c>
      <c r="AH694" s="9">
        <v>46214</v>
      </c>
      <c r="AI694" s="47">
        <v>46214.541666666664</v>
      </c>
      <c r="AJ694" s="47">
        <v>46214.54791666667</v>
      </c>
      <c r="AK694" s="47">
        <v>46214.6875</v>
      </c>
      <c r="AL694" s="47">
        <v>46214.667361111111</v>
      </c>
      <c r="AO694" s="24" t="s">
        <v>8326</v>
      </c>
      <c r="AP694" s="24" t="s">
        <v>53</v>
      </c>
      <c r="AQ694" s="24" t="s">
        <v>82</v>
      </c>
      <c r="AR694" s="24" t="s">
        <v>77</v>
      </c>
      <c r="AS694" s="24" t="s">
        <v>79</v>
      </c>
      <c r="AT694" s="24" t="s">
        <v>52</v>
      </c>
      <c r="AU694" s="49">
        <v>46235</v>
      </c>
      <c r="AV694" s="24" t="s">
        <v>8384</v>
      </c>
      <c r="AW694" s="24" t="s">
        <v>8379</v>
      </c>
      <c r="AX694" s="24" t="s">
        <v>8380</v>
      </c>
      <c r="AY694" s="24">
        <v>13</v>
      </c>
    </row>
    <row r="695" spans="2:51">
      <c r="B695" s="8" t="s">
        <v>8326</v>
      </c>
      <c r="C695" s="8" t="s">
        <v>82</v>
      </c>
      <c r="D695" s="9">
        <v>46204</v>
      </c>
      <c r="E695" s="8" t="s">
        <v>52</v>
      </c>
      <c r="F695" s="8" t="s">
        <v>64</v>
      </c>
      <c r="G695" s="8" t="s">
        <v>54</v>
      </c>
      <c r="H695" s="8" t="s">
        <v>53</v>
      </c>
      <c r="I695" s="8" t="s">
        <v>8384</v>
      </c>
      <c r="J695" s="61">
        <v>0</v>
      </c>
      <c r="K695" s="8">
        <v>1</v>
      </c>
      <c r="L695" s="8">
        <v>4</v>
      </c>
      <c r="M695" s="8" t="s">
        <v>84</v>
      </c>
      <c r="N695" s="8" t="s">
        <v>8379</v>
      </c>
      <c r="O695" s="8" t="s">
        <v>8380</v>
      </c>
      <c r="P695" s="48">
        <v>5</v>
      </c>
      <c r="Q695" s="8" t="s">
        <v>58</v>
      </c>
      <c r="R695" s="8">
        <v>4</v>
      </c>
      <c r="S695" s="8">
        <v>0</v>
      </c>
      <c r="T695" s="8" t="b">
        <v>0</v>
      </c>
      <c r="U695" s="8">
        <v>270</v>
      </c>
      <c r="V695" s="8">
        <v>240</v>
      </c>
      <c r="W695" s="8">
        <v>130</v>
      </c>
      <c r="X695" s="8">
        <v>0</v>
      </c>
      <c r="Y695" s="8">
        <v>0</v>
      </c>
      <c r="Z695" s="48">
        <v>-25</v>
      </c>
      <c r="AA695" s="8" t="s">
        <v>87</v>
      </c>
      <c r="AB695" s="8">
        <v>4</v>
      </c>
      <c r="AC695" s="8">
        <v>0</v>
      </c>
      <c r="AD695" s="8"/>
      <c r="AE695" s="8">
        <v>1</v>
      </c>
      <c r="AF695" s="8">
        <v>0</v>
      </c>
      <c r="AG695" s="8">
        <v>270</v>
      </c>
      <c r="AH695" s="9">
        <v>46215</v>
      </c>
      <c r="AI695" s="47">
        <v>46215.333333333336</v>
      </c>
      <c r="AJ695" s="47">
        <v>46215.336805555555</v>
      </c>
      <c r="AK695" s="47">
        <v>46215.520833333336</v>
      </c>
      <c r="AL695" s="47">
        <v>46215.503472222219</v>
      </c>
      <c r="AO695" s="24" t="s">
        <v>8326</v>
      </c>
      <c r="AP695" s="24" t="s">
        <v>53</v>
      </c>
      <c r="AQ695" s="24" t="s">
        <v>82</v>
      </c>
      <c r="AR695" s="24" t="s">
        <v>64</v>
      </c>
      <c r="AS695" s="24" t="s">
        <v>68</v>
      </c>
      <c r="AT695" s="24" t="s">
        <v>52</v>
      </c>
      <c r="AU695" s="49">
        <v>46235</v>
      </c>
      <c r="AV695" s="24" t="s">
        <v>8384</v>
      </c>
      <c r="AW695" s="24" t="s">
        <v>8379</v>
      </c>
      <c r="AX695" s="24" t="s">
        <v>8380</v>
      </c>
      <c r="AY695" s="24">
        <v>9</v>
      </c>
    </row>
    <row r="696" spans="2:51">
      <c r="B696" s="8" t="s">
        <v>8326</v>
      </c>
      <c r="C696" s="8" t="s">
        <v>82</v>
      </c>
      <c r="D696" s="9">
        <v>46204</v>
      </c>
      <c r="E696" s="8" t="s">
        <v>52</v>
      </c>
      <c r="F696" s="8" t="s">
        <v>64</v>
      </c>
      <c r="G696" s="8" t="s">
        <v>54</v>
      </c>
      <c r="H696" s="8" t="s">
        <v>53</v>
      </c>
      <c r="I696" s="8" t="s">
        <v>8378</v>
      </c>
      <c r="J696" s="61">
        <v>0</v>
      </c>
      <c r="K696" s="8">
        <v>1</v>
      </c>
      <c r="L696" s="8">
        <v>4</v>
      </c>
      <c r="M696" s="8" t="s">
        <v>84</v>
      </c>
      <c r="N696" s="8" t="s">
        <v>8379</v>
      </c>
      <c r="O696" s="8" t="s">
        <v>8380</v>
      </c>
      <c r="P696" s="48">
        <v>11</v>
      </c>
      <c r="Q696" s="8" t="s">
        <v>58</v>
      </c>
      <c r="R696" s="8">
        <v>4</v>
      </c>
      <c r="S696" s="8">
        <v>0</v>
      </c>
      <c r="T696" s="8" t="b">
        <v>0</v>
      </c>
      <c r="U696" s="8">
        <v>420</v>
      </c>
      <c r="V696" s="8">
        <v>377</v>
      </c>
      <c r="W696" s="8">
        <v>266</v>
      </c>
      <c r="X696" s="8">
        <v>0</v>
      </c>
      <c r="Y696" s="8">
        <v>0</v>
      </c>
      <c r="Z696" s="48">
        <v>-32</v>
      </c>
      <c r="AA696" s="8" t="s">
        <v>87</v>
      </c>
      <c r="AB696" s="8">
        <v>4</v>
      </c>
      <c r="AC696" s="8">
        <v>0</v>
      </c>
      <c r="AD696" s="8"/>
      <c r="AE696" s="8">
        <v>1</v>
      </c>
      <c r="AF696" s="8">
        <v>0</v>
      </c>
      <c r="AG696" s="8">
        <v>420</v>
      </c>
      <c r="AH696" s="9">
        <v>46216</v>
      </c>
      <c r="AI696" s="47">
        <v>46216.3125</v>
      </c>
      <c r="AJ696" s="47">
        <v>46216.320138888892</v>
      </c>
      <c r="AK696" s="47">
        <v>46216.604166666664</v>
      </c>
      <c r="AL696" s="47">
        <v>46216.581944444442</v>
      </c>
      <c r="AO696" s="24" t="s">
        <v>8326</v>
      </c>
      <c r="AP696" s="24" t="s">
        <v>53</v>
      </c>
      <c r="AQ696" s="24" t="s">
        <v>82</v>
      </c>
      <c r="AR696" s="24" t="s">
        <v>64</v>
      </c>
      <c r="AS696" s="24" t="s">
        <v>54</v>
      </c>
      <c r="AT696" s="24" t="s">
        <v>52</v>
      </c>
      <c r="AU696" s="49">
        <v>46235</v>
      </c>
      <c r="AV696" s="24" t="s">
        <v>8384</v>
      </c>
      <c r="AW696" s="24" t="s">
        <v>8379</v>
      </c>
      <c r="AX696" s="24" t="s">
        <v>8380</v>
      </c>
      <c r="AY696" s="24">
        <v>15</v>
      </c>
    </row>
    <row r="697" spans="2:51">
      <c r="B697" s="8" t="s">
        <v>8326</v>
      </c>
      <c r="C697" s="8" t="s">
        <v>82</v>
      </c>
      <c r="D697" s="9">
        <v>46204</v>
      </c>
      <c r="E697" s="8" t="s">
        <v>52</v>
      </c>
      <c r="F697" s="8" t="s">
        <v>64</v>
      </c>
      <c r="G697" s="8" t="s">
        <v>68</v>
      </c>
      <c r="H697" s="8" t="s">
        <v>53</v>
      </c>
      <c r="I697" s="8" t="s">
        <v>8384</v>
      </c>
      <c r="J697" s="61">
        <v>0</v>
      </c>
      <c r="K697" s="8">
        <v>1</v>
      </c>
      <c r="L697" s="8">
        <v>4</v>
      </c>
      <c r="M697" s="8" t="s">
        <v>84</v>
      </c>
      <c r="N697" s="8" t="s">
        <v>8379</v>
      </c>
      <c r="O697" s="8" t="s">
        <v>8380</v>
      </c>
      <c r="P697" s="48">
        <v>2</v>
      </c>
      <c r="Q697" s="8" t="s">
        <v>58</v>
      </c>
      <c r="R697" s="8">
        <v>4</v>
      </c>
      <c r="S697" s="8">
        <v>0</v>
      </c>
      <c r="T697" s="8" t="b">
        <v>0</v>
      </c>
      <c r="U697" s="8">
        <v>210</v>
      </c>
      <c r="V697" s="8">
        <v>189</v>
      </c>
      <c r="W697" s="8">
        <v>120</v>
      </c>
      <c r="X697" s="8">
        <v>0</v>
      </c>
      <c r="Y697" s="8">
        <v>0</v>
      </c>
      <c r="Z697" s="48">
        <v>-19</v>
      </c>
      <c r="AA697" s="8" t="s">
        <v>87</v>
      </c>
      <c r="AB697" s="8">
        <v>4</v>
      </c>
      <c r="AC697" s="8">
        <v>0</v>
      </c>
      <c r="AD697" s="8"/>
      <c r="AE697" s="8">
        <v>1</v>
      </c>
      <c r="AF697" s="8">
        <v>0</v>
      </c>
      <c r="AG697" s="8">
        <v>210</v>
      </c>
      <c r="AH697" s="9">
        <v>46217</v>
      </c>
      <c r="AI697" s="47">
        <v>46217.375</v>
      </c>
      <c r="AJ697" s="47">
        <v>46217.376388888886</v>
      </c>
      <c r="AK697" s="47">
        <v>46217.520833333336</v>
      </c>
      <c r="AL697" s="47">
        <v>46217.507638888892</v>
      </c>
      <c r="AO697" s="24" t="s">
        <v>8326</v>
      </c>
      <c r="AP697" s="24" t="s">
        <v>53</v>
      </c>
      <c r="AQ697" s="24" t="s">
        <v>82</v>
      </c>
      <c r="AR697" s="24" t="s">
        <v>64</v>
      </c>
      <c r="AS697" s="24" t="s">
        <v>59</v>
      </c>
      <c r="AT697" s="24" t="s">
        <v>52</v>
      </c>
      <c r="AU697" s="49">
        <v>46235</v>
      </c>
      <c r="AV697" s="24" t="s">
        <v>8384</v>
      </c>
      <c r="AW697" s="24" t="s">
        <v>8379</v>
      </c>
      <c r="AX697" s="24" t="s">
        <v>8380</v>
      </c>
      <c r="AY697" s="24">
        <v>7</v>
      </c>
    </row>
    <row r="698" spans="2:51">
      <c r="B698" s="8" t="s">
        <v>8326</v>
      </c>
      <c r="C698" s="8" t="s">
        <v>82</v>
      </c>
      <c r="D698" s="9">
        <v>46204</v>
      </c>
      <c r="E698" s="8" t="s">
        <v>52</v>
      </c>
      <c r="F698" s="8" t="s">
        <v>64</v>
      </c>
      <c r="G698" s="8" t="s">
        <v>57</v>
      </c>
      <c r="H698" s="8" t="s">
        <v>53</v>
      </c>
      <c r="I698" s="8" t="s">
        <v>8384</v>
      </c>
      <c r="J698" s="61">
        <v>0</v>
      </c>
      <c r="K698" s="8">
        <v>1</v>
      </c>
      <c r="L698" s="8">
        <v>4</v>
      </c>
      <c r="M698" s="8" t="s">
        <v>84</v>
      </c>
      <c r="N698" s="8" t="s">
        <v>8379</v>
      </c>
      <c r="O698" s="8" t="s">
        <v>8380</v>
      </c>
      <c r="P698" s="48">
        <v>6</v>
      </c>
      <c r="Q698" s="8" t="s">
        <v>58</v>
      </c>
      <c r="R698" s="8">
        <v>4</v>
      </c>
      <c r="S698" s="8">
        <v>0</v>
      </c>
      <c r="T698" s="8" t="b">
        <v>0</v>
      </c>
      <c r="U698" s="8">
        <v>210</v>
      </c>
      <c r="V698" s="8">
        <v>177</v>
      </c>
      <c r="W698" s="8">
        <v>103</v>
      </c>
      <c r="X698" s="8">
        <v>0</v>
      </c>
      <c r="Y698" s="8">
        <v>0</v>
      </c>
      <c r="Z698" s="48">
        <v>-27</v>
      </c>
      <c r="AA698" s="8" t="s">
        <v>87</v>
      </c>
      <c r="AB698" s="8">
        <v>4</v>
      </c>
      <c r="AC698" s="8">
        <v>0</v>
      </c>
      <c r="AD698" s="8"/>
      <c r="AE698" s="8">
        <v>1</v>
      </c>
      <c r="AF698" s="8">
        <v>0</v>
      </c>
      <c r="AG698" s="8">
        <v>210</v>
      </c>
      <c r="AH698" s="9">
        <v>46219</v>
      </c>
      <c r="AI698" s="47">
        <v>46219.354166666664</v>
      </c>
      <c r="AJ698" s="47">
        <v>46219.35833333333</v>
      </c>
      <c r="AK698" s="47">
        <v>46219.5</v>
      </c>
      <c r="AL698" s="47">
        <v>46219.481249999997</v>
      </c>
      <c r="AO698" s="24" t="s">
        <v>8326</v>
      </c>
      <c r="AP698" s="24" t="s">
        <v>53</v>
      </c>
      <c r="AQ698" s="24" t="s">
        <v>82</v>
      </c>
      <c r="AR698" s="24" t="s">
        <v>92</v>
      </c>
      <c r="AS698" s="24" t="s">
        <v>94</v>
      </c>
      <c r="AT698" s="24" t="s">
        <v>52</v>
      </c>
      <c r="AU698" s="49">
        <v>46235</v>
      </c>
      <c r="AV698" s="24" t="s">
        <v>8384</v>
      </c>
      <c r="AW698" s="24" t="s">
        <v>8379</v>
      </c>
      <c r="AX698" s="24" t="s">
        <v>8380</v>
      </c>
      <c r="AY698" s="24">
        <v>19</v>
      </c>
    </row>
    <row r="699" spans="2:51">
      <c r="B699" s="8" t="s">
        <v>8326</v>
      </c>
      <c r="C699" s="8" t="s">
        <v>82</v>
      </c>
      <c r="D699" s="9">
        <v>46204</v>
      </c>
      <c r="E699" s="8" t="s">
        <v>52</v>
      </c>
      <c r="F699" s="8" t="s">
        <v>64</v>
      </c>
      <c r="G699" s="8" t="s">
        <v>62</v>
      </c>
      <c r="H699" s="8" t="s">
        <v>53</v>
      </c>
      <c r="I699" s="8" t="s">
        <v>8384</v>
      </c>
      <c r="J699" s="61">
        <v>0</v>
      </c>
      <c r="K699" s="8">
        <v>1</v>
      </c>
      <c r="L699" s="8">
        <v>4</v>
      </c>
      <c r="M699" s="8" t="s">
        <v>84</v>
      </c>
      <c r="N699" s="8" t="s">
        <v>8379</v>
      </c>
      <c r="O699" s="8" t="s">
        <v>8380</v>
      </c>
      <c r="P699" s="48">
        <v>4</v>
      </c>
      <c r="Q699" s="8" t="s">
        <v>58</v>
      </c>
      <c r="R699" s="8">
        <v>4</v>
      </c>
      <c r="S699" s="8">
        <v>0</v>
      </c>
      <c r="T699" s="8" t="b">
        <v>0</v>
      </c>
      <c r="U699" s="8">
        <v>240</v>
      </c>
      <c r="V699" s="8">
        <v>218</v>
      </c>
      <c r="W699" s="8">
        <v>142</v>
      </c>
      <c r="X699" s="8">
        <v>0</v>
      </c>
      <c r="Y699" s="8">
        <v>0</v>
      </c>
      <c r="Z699" s="48">
        <v>-18</v>
      </c>
      <c r="AA699" s="8" t="s">
        <v>87</v>
      </c>
      <c r="AB699" s="8">
        <v>4</v>
      </c>
      <c r="AC699" s="8">
        <v>0</v>
      </c>
      <c r="AD699" s="8"/>
      <c r="AE699" s="8">
        <v>1</v>
      </c>
      <c r="AF699" s="8">
        <v>0</v>
      </c>
      <c r="AG699" s="8">
        <v>240</v>
      </c>
      <c r="AH699" s="9">
        <v>46221</v>
      </c>
      <c r="AI699" s="47">
        <v>46221.541666666664</v>
      </c>
      <c r="AJ699" s="47">
        <v>46221.544444444444</v>
      </c>
      <c r="AK699" s="47">
        <v>46221.708333333336</v>
      </c>
      <c r="AL699" s="47">
        <v>46221.695833333331</v>
      </c>
      <c r="AO699" s="24" t="s">
        <v>8326</v>
      </c>
      <c r="AP699" s="24" t="s">
        <v>53</v>
      </c>
      <c r="AQ699" s="24" t="s">
        <v>82</v>
      </c>
      <c r="AR699" s="24" t="s">
        <v>64</v>
      </c>
      <c r="AS699" s="24" t="s">
        <v>57</v>
      </c>
      <c r="AT699" s="24" t="s">
        <v>52</v>
      </c>
      <c r="AU699" s="49">
        <v>46235</v>
      </c>
      <c r="AV699" s="24" t="s">
        <v>8384</v>
      </c>
      <c r="AW699" s="24" t="s">
        <v>8379</v>
      </c>
      <c r="AX699" s="24" t="s">
        <v>8380</v>
      </c>
      <c r="AY699" s="24">
        <v>9</v>
      </c>
    </row>
    <row r="700" spans="2:51">
      <c r="B700" s="8" t="s">
        <v>8326</v>
      </c>
      <c r="C700" s="8" t="s">
        <v>82</v>
      </c>
      <c r="D700" s="9">
        <v>46204</v>
      </c>
      <c r="E700" s="8" t="s">
        <v>52</v>
      </c>
      <c r="F700" s="8" t="s">
        <v>64</v>
      </c>
      <c r="G700" s="8" t="s">
        <v>67</v>
      </c>
      <c r="H700" s="8" t="s">
        <v>53</v>
      </c>
      <c r="I700" s="8" t="s">
        <v>8384</v>
      </c>
      <c r="J700" s="61">
        <v>0</v>
      </c>
      <c r="K700" s="8">
        <v>1</v>
      </c>
      <c r="L700" s="8">
        <v>4</v>
      </c>
      <c r="M700" s="8" t="s">
        <v>84</v>
      </c>
      <c r="N700" s="8" t="s">
        <v>8379</v>
      </c>
      <c r="O700" s="8" t="s">
        <v>8380</v>
      </c>
      <c r="P700" s="48">
        <v>9</v>
      </c>
      <c r="Q700" s="8" t="s">
        <v>58</v>
      </c>
      <c r="R700" s="8">
        <v>4</v>
      </c>
      <c r="S700" s="8">
        <v>0</v>
      </c>
      <c r="T700" s="8" t="b">
        <v>0</v>
      </c>
      <c r="U700" s="8">
        <v>180</v>
      </c>
      <c r="V700" s="8">
        <v>156</v>
      </c>
      <c r="W700" s="8">
        <v>85</v>
      </c>
      <c r="X700" s="8">
        <v>0</v>
      </c>
      <c r="Y700" s="8">
        <v>0</v>
      </c>
      <c r="Z700" s="48">
        <v>-15</v>
      </c>
      <c r="AA700" s="8" t="s">
        <v>87</v>
      </c>
      <c r="AB700" s="8">
        <v>4</v>
      </c>
      <c r="AC700" s="8">
        <v>0</v>
      </c>
      <c r="AD700" s="8"/>
      <c r="AE700" s="8">
        <v>1</v>
      </c>
      <c r="AF700" s="8">
        <v>0</v>
      </c>
      <c r="AG700" s="8">
        <v>180</v>
      </c>
      <c r="AH700" s="9">
        <v>46222</v>
      </c>
      <c r="AI700" s="47">
        <v>46222.333333333336</v>
      </c>
      <c r="AJ700" s="47">
        <v>46222.339583333334</v>
      </c>
      <c r="AK700" s="47">
        <v>46222.458333333336</v>
      </c>
      <c r="AL700" s="47">
        <v>46222.447916666664</v>
      </c>
      <c r="AO700" s="24" t="s">
        <v>8326</v>
      </c>
      <c r="AP700" s="24" t="s">
        <v>53</v>
      </c>
      <c r="AQ700" s="24" t="s">
        <v>82</v>
      </c>
      <c r="AR700" s="24" t="s">
        <v>64</v>
      </c>
      <c r="AS700" s="24" t="s">
        <v>67</v>
      </c>
      <c r="AT700" s="24" t="s">
        <v>52</v>
      </c>
      <c r="AU700" s="49">
        <v>46235</v>
      </c>
      <c r="AV700" s="24" t="s">
        <v>8384</v>
      </c>
      <c r="AW700" s="24" t="s">
        <v>8379</v>
      </c>
      <c r="AX700" s="24" t="s">
        <v>8380</v>
      </c>
      <c r="AY700" s="24">
        <v>10</v>
      </c>
    </row>
    <row r="701" spans="2:51">
      <c r="B701" s="8" t="s">
        <v>8326</v>
      </c>
      <c r="C701" s="8" t="s">
        <v>82</v>
      </c>
      <c r="D701" s="9">
        <v>46204</v>
      </c>
      <c r="E701" s="8" t="s">
        <v>52</v>
      </c>
      <c r="F701" s="8" t="s">
        <v>64</v>
      </c>
      <c r="G701" s="8" t="s">
        <v>67</v>
      </c>
      <c r="H701" s="8" t="s">
        <v>53</v>
      </c>
      <c r="I701" s="8" t="s">
        <v>8384</v>
      </c>
      <c r="J701" s="61">
        <v>0</v>
      </c>
      <c r="K701" s="8">
        <v>1</v>
      </c>
      <c r="L701" s="8">
        <v>4</v>
      </c>
      <c r="M701" s="8" t="s">
        <v>84</v>
      </c>
      <c r="N701" s="8" t="s">
        <v>8379</v>
      </c>
      <c r="O701" s="8" t="s">
        <v>8380</v>
      </c>
      <c r="P701" s="48">
        <v>3</v>
      </c>
      <c r="Q701" s="8" t="s">
        <v>58</v>
      </c>
      <c r="R701" s="8">
        <v>4</v>
      </c>
      <c r="S701" s="8">
        <v>0</v>
      </c>
      <c r="T701" s="8" t="b">
        <v>0</v>
      </c>
      <c r="U701" s="8">
        <v>240</v>
      </c>
      <c r="V701" s="8">
        <v>221</v>
      </c>
      <c r="W701" s="8">
        <v>132</v>
      </c>
      <c r="X701" s="8">
        <v>0</v>
      </c>
      <c r="Y701" s="8">
        <v>0</v>
      </c>
      <c r="Z701" s="48">
        <v>-16</v>
      </c>
      <c r="AA701" s="8" t="s">
        <v>87</v>
      </c>
      <c r="AB701" s="8">
        <v>4</v>
      </c>
      <c r="AC701" s="8">
        <v>0</v>
      </c>
      <c r="AD701" s="8"/>
      <c r="AE701" s="8">
        <v>1</v>
      </c>
      <c r="AF701" s="8">
        <v>0</v>
      </c>
      <c r="AG701" s="8">
        <v>240</v>
      </c>
      <c r="AH701" s="9">
        <v>46224</v>
      </c>
      <c r="AI701" s="47">
        <v>46224.541666666664</v>
      </c>
      <c r="AJ701" s="47">
        <v>46224.543749999997</v>
      </c>
      <c r="AK701" s="47">
        <v>46224.708333333336</v>
      </c>
      <c r="AL701" s="47">
        <v>46224.697222222225</v>
      </c>
      <c r="AO701" s="24" t="s">
        <v>8326</v>
      </c>
      <c r="AP701" s="24" t="s">
        <v>53</v>
      </c>
      <c r="AQ701" s="24" t="s">
        <v>82</v>
      </c>
      <c r="AR701" s="24" t="s">
        <v>64</v>
      </c>
      <c r="AS701" s="24" t="s">
        <v>62</v>
      </c>
      <c r="AT701" s="24" t="s">
        <v>52</v>
      </c>
      <c r="AU701" s="49">
        <v>46235</v>
      </c>
      <c r="AV701" s="24" t="s">
        <v>8384</v>
      </c>
      <c r="AW701" s="24" t="s">
        <v>8379</v>
      </c>
      <c r="AX701" s="24" t="s">
        <v>8380</v>
      </c>
      <c r="AY701" s="24">
        <v>9</v>
      </c>
    </row>
    <row r="702" spans="2:51">
      <c r="B702" s="8" t="s">
        <v>8326</v>
      </c>
      <c r="C702" s="8" t="s">
        <v>82</v>
      </c>
      <c r="D702" s="9">
        <v>46204</v>
      </c>
      <c r="E702" s="8" t="s">
        <v>52</v>
      </c>
      <c r="F702" s="8" t="s">
        <v>64</v>
      </c>
      <c r="G702" s="8" t="s">
        <v>57</v>
      </c>
      <c r="H702" s="8" t="s">
        <v>53</v>
      </c>
      <c r="I702" s="8" t="s">
        <v>8384</v>
      </c>
      <c r="J702" s="61">
        <v>0</v>
      </c>
      <c r="K702" s="8">
        <v>1</v>
      </c>
      <c r="L702" s="8">
        <v>4</v>
      </c>
      <c r="M702" s="8" t="s">
        <v>84</v>
      </c>
      <c r="N702" s="8" t="s">
        <v>8379</v>
      </c>
      <c r="O702" s="8" t="s">
        <v>8380</v>
      </c>
      <c r="P702" s="48">
        <v>3</v>
      </c>
      <c r="Q702" s="8" t="s">
        <v>58</v>
      </c>
      <c r="R702" s="8">
        <v>4</v>
      </c>
      <c r="S702" s="8">
        <v>0</v>
      </c>
      <c r="T702" s="8" t="b">
        <v>0</v>
      </c>
      <c r="U702" s="8">
        <v>210</v>
      </c>
      <c r="V702" s="8">
        <v>183</v>
      </c>
      <c r="W702" s="8">
        <v>104</v>
      </c>
      <c r="X702" s="8">
        <v>0</v>
      </c>
      <c r="Y702" s="8">
        <v>0</v>
      </c>
      <c r="Z702" s="48">
        <v>-24</v>
      </c>
      <c r="AA702" s="8" t="s">
        <v>87</v>
      </c>
      <c r="AB702" s="8">
        <v>4</v>
      </c>
      <c r="AC702" s="8">
        <v>0</v>
      </c>
      <c r="AD702" s="8"/>
      <c r="AE702" s="8">
        <v>1</v>
      </c>
      <c r="AF702" s="8">
        <v>0</v>
      </c>
      <c r="AG702" s="8">
        <v>210</v>
      </c>
      <c r="AH702" s="9">
        <v>46225</v>
      </c>
      <c r="AI702" s="47">
        <v>46225.333333333336</v>
      </c>
      <c r="AJ702" s="47">
        <v>46225.335416666669</v>
      </c>
      <c r="AK702" s="47">
        <v>46225.479166666664</v>
      </c>
      <c r="AL702" s="47">
        <v>46225.462500000001</v>
      </c>
      <c r="AO702" s="24" t="s">
        <v>8326</v>
      </c>
      <c r="AP702" s="24" t="s">
        <v>53</v>
      </c>
      <c r="AQ702" s="24" t="s">
        <v>82</v>
      </c>
      <c r="AR702" s="24" t="s">
        <v>64</v>
      </c>
      <c r="AS702" s="24" t="s">
        <v>59</v>
      </c>
      <c r="AT702" s="24" t="s">
        <v>52</v>
      </c>
      <c r="AU702" s="49">
        <v>46235</v>
      </c>
      <c r="AV702" s="24" t="s">
        <v>8384</v>
      </c>
      <c r="AW702" s="24" t="s">
        <v>8383</v>
      </c>
      <c r="AX702" s="24" t="s">
        <v>8380</v>
      </c>
      <c r="AY702" s="24">
        <v>0</v>
      </c>
    </row>
    <row r="703" spans="2:51">
      <c r="B703" s="8" t="s">
        <v>8326</v>
      </c>
      <c r="C703" s="8" t="s">
        <v>82</v>
      </c>
      <c r="D703" s="9">
        <v>46204</v>
      </c>
      <c r="E703" s="8" t="s">
        <v>52</v>
      </c>
      <c r="F703" s="8" t="s">
        <v>64</v>
      </c>
      <c r="G703" s="8" t="s">
        <v>67</v>
      </c>
      <c r="H703" s="8" t="s">
        <v>53</v>
      </c>
      <c r="I703" s="8" t="s">
        <v>8384</v>
      </c>
      <c r="J703" s="61">
        <v>0</v>
      </c>
      <c r="K703" s="8">
        <v>1</v>
      </c>
      <c r="L703" s="8">
        <v>4</v>
      </c>
      <c r="M703" s="8" t="s">
        <v>84</v>
      </c>
      <c r="N703" s="8" t="s">
        <v>8379</v>
      </c>
      <c r="O703" s="8" t="s">
        <v>8380</v>
      </c>
      <c r="P703" s="48">
        <v>4</v>
      </c>
      <c r="Q703" s="8" t="s">
        <v>58</v>
      </c>
      <c r="R703" s="8">
        <v>4</v>
      </c>
      <c r="S703" s="8">
        <v>0</v>
      </c>
      <c r="T703" s="8" t="b">
        <v>0</v>
      </c>
      <c r="U703" s="8">
        <v>210</v>
      </c>
      <c r="V703" s="8">
        <v>193</v>
      </c>
      <c r="W703" s="8">
        <v>119</v>
      </c>
      <c r="X703" s="8">
        <v>0</v>
      </c>
      <c r="Y703" s="8">
        <v>0</v>
      </c>
      <c r="Z703" s="48">
        <v>-13</v>
      </c>
      <c r="AA703" s="8" t="s">
        <v>87</v>
      </c>
      <c r="AB703" s="8">
        <v>4</v>
      </c>
      <c r="AC703" s="8">
        <v>0</v>
      </c>
      <c r="AD703" s="8"/>
      <c r="AE703" s="8">
        <v>1</v>
      </c>
      <c r="AF703" s="8">
        <v>0</v>
      </c>
      <c r="AG703" s="8">
        <v>210</v>
      </c>
      <c r="AH703" s="9">
        <v>46227</v>
      </c>
      <c r="AI703" s="47">
        <v>46227.333333333336</v>
      </c>
      <c r="AJ703" s="47">
        <v>46227.336111111108</v>
      </c>
      <c r="AK703" s="47">
        <v>46227.479166666664</v>
      </c>
      <c r="AL703" s="47">
        <v>46227.470138888886</v>
      </c>
      <c r="AO703" s="24" t="s">
        <v>8326</v>
      </c>
      <c r="AP703" s="24" t="s">
        <v>53</v>
      </c>
      <c r="AQ703" s="24" t="s">
        <v>82</v>
      </c>
      <c r="AR703" s="24" t="s">
        <v>64</v>
      </c>
      <c r="AS703" s="24" t="s">
        <v>62</v>
      </c>
      <c r="AT703" s="24" t="s">
        <v>52</v>
      </c>
      <c r="AU703" s="49">
        <v>46235</v>
      </c>
      <c r="AV703" s="24" t="s">
        <v>8384</v>
      </c>
      <c r="AW703" s="24" t="s">
        <v>8383</v>
      </c>
      <c r="AX703" s="24" t="s">
        <v>8380</v>
      </c>
      <c r="AY703" s="24">
        <v>0</v>
      </c>
    </row>
    <row r="704" spans="2:51">
      <c r="B704" s="8" t="s">
        <v>8326</v>
      </c>
      <c r="C704" s="8" t="s">
        <v>82</v>
      </c>
      <c r="D704" s="9">
        <v>46204</v>
      </c>
      <c r="E704" s="8" t="s">
        <v>52</v>
      </c>
      <c r="F704" s="8" t="s">
        <v>64</v>
      </c>
      <c r="G704" s="8" t="s">
        <v>57</v>
      </c>
      <c r="H704" s="8" t="s">
        <v>53</v>
      </c>
      <c r="I704" s="8" t="s">
        <v>8384</v>
      </c>
      <c r="J704" s="61">
        <v>0</v>
      </c>
      <c r="K704" s="8">
        <v>1</v>
      </c>
      <c r="L704" s="8">
        <v>4</v>
      </c>
      <c r="M704" s="8" t="s">
        <v>84</v>
      </c>
      <c r="N704" s="8" t="s">
        <v>8379</v>
      </c>
      <c r="O704" s="8" t="s">
        <v>8380</v>
      </c>
      <c r="P704" s="48">
        <v>7</v>
      </c>
      <c r="Q704" s="8" t="s">
        <v>58</v>
      </c>
      <c r="R704" s="8">
        <v>4</v>
      </c>
      <c r="S704" s="8">
        <v>0</v>
      </c>
      <c r="T704" s="8" t="b">
        <v>0</v>
      </c>
      <c r="U704" s="8">
        <v>240</v>
      </c>
      <c r="V704" s="8">
        <v>214</v>
      </c>
      <c r="W704" s="8">
        <v>131</v>
      </c>
      <c r="X704" s="8">
        <v>0</v>
      </c>
      <c r="Y704" s="8">
        <v>0</v>
      </c>
      <c r="Z704" s="48">
        <v>-19</v>
      </c>
      <c r="AA704" s="8" t="s">
        <v>87</v>
      </c>
      <c r="AB704" s="8">
        <v>4</v>
      </c>
      <c r="AC704" s="8">
        <v>0</v>
      </c>
      <c r="AD704" s="8"/>
      <c r="AE704" s="8">
        <v>1</v>
      </c>
      <c r="AF704" s="8">
        <v>0</v>
      </c>
      <c r="AG704" s="8">
        <v>240</v>
      </c>
      <c r="AH704" s="9">
        <v>46228</v>
      </c>
      <c r="AI704" s="47">
        <v>46228.541666666664</v>
      </c>
      <c r="AJ704" s="47">
        <v>46228.546527777777</v>
      </c>
      <c r="AK704" s="47">
        <v>46228.708333333336</v>
      </c>
      <c r="AL704" s="47">
        <v>46228.695138888892</v>
      </c>
      <c r="AO704" s="24" t="s">
        <v>8326</v>
      </c>
      <c r="AP704" s="24" t="s">
        <v>53</v>
      </c>
      <c r="AQ704" s="24" t="s">
        <v>82</v>
      </c>
      <c r="AR704" s="24" t="s">
        <v>92</v>
      </c>
      <c r="AS704" s="24" t="s">
        <v>94</v>
      </c>
      <c r="AT704" s="24" t="s">
        <v>52</v>
      </c>
      <c r="AU704" s="49">
        <v>46235</v>
      </c>
      <c r="AV704" s="24" t="s">
        <v>8384</v>
      </c>
      <c r="AW704" s="24" t="s">
        <v>8383</v>
      </c>
      <c r="AX704" s="24" t="s">
        <v>8380</v>
      </c>
      <c r="AY704" s="24">
        <v>0</v>
      </c>
    </row>
    <row r="705" spans="2:51">
      <c r="B705" s="8" t="s">
        <v>8326</v>
      </c>
      <c r="C705" s="8" t="s">
        <v>82</v>
      </c>
      <c r="D705" s="9">
        <v>46204</v>
      </c>
      <c r="E705" s="8" t="s">
        <v>52</v>
      </c>
      <c r="F705" s="8" t="s">
        <v>64</v>
      </c>
      <c r="G705" s="8" t="s">
        <v>59</v>
      </c>
      <c r="H705" s="8" t="s">
        <v>53</v>
      </c>
      <c r="I705" s="8" t="s">
        <v>8384</v>
      </c>
      <c r="J705" s="61">
        <v>0</v>
      </c>
      <c r="K705" s="8">
        <v>1</v>
      </c>
      <c r="L705" s="8">
        <v>4</v>
      </c>
      <c r="M705" s="8" t="s">
        <v>84</v>
      </c>
      <c r="N705" s="8" t="s">
        <v>8379</v>
      </c>
      <c r="O705" s="8" t="s">
        <v>8380</v>
      </c>
      <c r="P705" s="48">
        <v>3</v>
      </c>
      <c r="Q705" s="8" t="s">
        <v>58</v>
      </c>
      <c r="R705" s="8">
        <v>4</v>
      </c>
      <c r="S705" s="8">
        <v>0</v>
      </c>
      <c r="T705" s="8" t="b">
        <v>0</v>
      </c>
      <c r="U705" s="8">
        <v>270</v>
      </c>
      <c r="V705" s="8">
        <v>247</v>
      </c>
      <c r="W705" s="8">
        <v>143</v>
      </c>
      <c r="X705" s="8">
        <v>0</v>
      </c>
      <c r="Y705" s="8">
        <v>0</v>
      </c>
      <c r="Z705" s="48">
        <v>-20</v>
      </c>
      <c r="AA705" s="8" t="s">
        <v>87</v>
      </c>
      <c r="AB705" s="8">
        <v>4</v>
      </c>
      <c r="AC705" s="8">
        <v>0</v>
      </c>
      <c r="AD705" s="8"/>
      <c r="AE705" s="8">
        <v>1</v>
      </c>
      <c r="AF705" s="8">
        <v>0</v>
      </c>
      <c r="AG705" s="8">
        <v>270</v>
      </c>
      <c r="AH705" s="9">
        <v>46234</v>
      </c>
      <c r="AI705" s="47">
        <v>46234.375</v>
      </c>
      <c r="AJ705" s="47">
        <v>46234.377083333333</v>
      </c>
      <c r="AK705" s="47">
        <v>46234.5625</v>
      </c>
      <c r="AL705" s="47">
        <v>46234.548611111109</v>
      </c>
      <c r="AO705" s="24" t="s">
        <v>8326</v>
      </c>
      <c r="AP705" s="24" t="s">
        <v>53</v>
      </c>
      <c r="AQ705" s="24" t="s">
        <v>82</v>
      </c>
      <c r="AR705" s="24" t="s">
        <v>64</v>
      </c>
      <c r="AS705" s="24" t="s">
        <v>67</v>
      </c>
      <c r="AT705" s="24" t="s">
        <v>52</v>
      </c>
      <c r="AU705" s="49">
        <v>46235</v>
      </c>
      <c r="AV705" s="24" t="s">
        <v>8384</v>
      </c>
      <c r="AW705" s="24" t="s">
        <v>8383</v>
      </c>
      <c r="AX705" s="24" t="s">
        <v>8380</v>
      </c>
      <c r="AY705" s="24">
        <v>0</v>
      </c>
    </row>
    <row r="706" spans="2:51">
      <c r="B706" s="8" t="s">
        <v>8326</v>
      </c>
      <c r="C706" s="8" t="s">
        <v>82</v>
      </c>
      <c r="D706" s="9">
        <v>46204</v>
      </c>
      <c r="E706" s="8" t="s">
        <v>52</v>
      </c>
      <c r="F706" s="8" t="s">
        <v>64</v>
      </c>
      <c r="G706" s="8" t="s">
        <v>68</v>
      </c>
      <c r="H706" s="8" t="s">
        <v>53</v>
      </c>
      <c r="I706" s="8" t="s">
        <v>8384</v>
      </c>
      <c r="J706" s="61">
        <v>0</v>
      </c>
      <c r="K706" s="8">
        <v>1</v>
      </c>
      <c r="L706" s="8">
        <v>4</v>
      </c>
      <c r="M706" s="8" t="s">
        <v>84</v>
      </c>
      <c r="N706" s="8" t="s">
        <v>8379</v>
      </c>
      <c r="O706" s="8" t="s">
        <v>8380</v>
      </c>
      <c r="P706" s="48">
        <v>6</v>
      </c>
      <c r="Q706" s="8" t="s">
        <v>58</v>
      </c>
      <c r="R706" s="8">
        <v>4</v>
      </c>
      <c r="S706" s="8">
        <v>0</v>
      </c>
      <c r="T706" s="8" t="b">
        <v>0</v>
      </c>
      <c r="U706" s="8">
        <v>210</v>
      </c>
      <c r="V706" s="8">
        <v>186</v>
      </c>
      <c r="W706" s="8">
        <v>97</v>
      </c>
      <c r="X706" s="8">
        <v>0</v>
      </c>
      <c r="Y706" s="8">
        <v>0</v>
      </c>
      <c r="Z706" s="48">
        <v>-18</v>
      </c>
      <c r="AA706" s="8" t="s">
        <v>88</v>
      </c>
      <c r="AB706" s="8">
        <v>4</v>
      </c>
      <c r="AC706" s="8">
        <v>0</v>
      </c>
      <c r="AD706" s="8"/>
      <c r="AE706" s="8">
        <v>1</v>
      </c>
      <c r="AF706" s="8">
        <v>0</v>
      </c>
      <c r="AG706" s="8">
        <v>210</v>
      </c>
      <c r="AH706" s="9">
        <v>46204</v>
      </c>
      <c r="AI706" s="47">
        <v>46204.5625</v>
      </c>
      <c r="AJ706" s="47">
        <v>46204.566666666666</v>
      </c>
      <c r="AK706" s="47">
        <v>46204.708333333336</v>
      </c>
      <c r="AL706" s="47">
        <v>46204.695833333331</v>
      </c>
      <c r="AO706" s="24" t="s">
        <v>8326</v>
      </c>
      <c r="AP706" s="24" t="s">
        <v>53</v>
      </c>
      <c r="AQ706" s="24" t="s">
        <v>82</v>
      </c>
      <c r="AR706" s="24" t="s">
        <v>64</v>
      </c>
      <c r="AS706" s="24" t="s">
        <v>68</v>
      </c>
      <c r="AT706" s="24" t="s">
        <v>52</v>
      </c>
      <c r="AU706" s="49">
        <v>46235</v>
      </c>
      <c r="AV706" s="24" t="s">
        <v>8384</v>
      </c>
      <c r="AW706" s="24" t="s">
        <v>8383</v>
      </c>
      <c r="AX706" s="24" t="s">
        <v>8380</v>
      </c>
      <c r="AY706" s="24">
        <v>0</v>
      </c>
    </row>
    <row r="707" spans="2:51">
      <c r="B707" s="8" t="s">
        <v>8326</v>
      </c>
      <c r="C707" s="8" t="s">
        <v>82</v>
      </c>
      <c r="D707" s="9">
        <v>46204</v>
      </c>
      <c r="E707" s="8" t="s">
        <v>52</v>
      </c>
      <c r="F707" s="8" t="s">
        <v>64</v>
      </c>
      <c r="G707" s="8" t="s">
        <v>57</v>
      </c>
      <c r="H707" s="8" t="s">
        <v>53</v>
      </c>
      <c r="I707" s="8" t="s">
        <v>8384</v>
      </c>
      <c r="J707" s="61">
        <v>0</v>
      </c>
      <c r="K707" s="8">
        <v>1</v>
      </c>
      <c r="L707" s="8">
        <v>4</v>
      </c>
      <c r="M707" s="8" t="s">
        <v>84</v>
      </c>
      <c r="N707" s="8" t="s">
        <v>8379</v>
      </c>
      <c r="O707" s="8" t="s">
        <v>8380</v>
      </c>
      <c r="P707" s="48">
        <v>5</v>
      </c>
      <c r="Q707" s="8" t="s">
        <v>58</v>
      </c>
      <c r="R707" s="8">
        <v>4</v>
      </c>
      <c r="S707" s="8">
        <v>0</v>
      </c>
      <c r="T707" s="8" t="b">
        <v>0</v>
      </c>
      <c r="U707" s="8">
        <v>300</v>
      </c>
      <c r="V707" s="8">
        <v>278</v>
      </c>
      <c r="W707" s="8">
        <v>192</v>
      </c>
      <c r="X707" s="8">
        <v>0</v>
      </c>
      <c r="Y707" s="8">
        <v>0</v>
      </c>
      <c r="Z707" s="48">
        <v>-17</v>
      </c>
      <c r="AA707" s="8" t="s">
        <v>88</v>
      </c>
      <c r="AB707" s="8">
        <v>4</v>
      </c>
      <c r="AC707" s="8">
        <v>0</v>
      </c>
      <c r="AD707" s="8"/>
      <c r="AE707" s="8">
        <v>1</v>
      </c>
      <c r="AF707" s="8">
        <v>0</v>
      </c>
      <c r="AG707" s="8">
        <v>300</v>
      </c>
      <c r="AH707" s="9">
        <v>46209</v>
      </c>
      <c r="AI707" s="47">
        <v>46209.333333333336</v>
      </c>
      <c r="AJ707" s="47">
        <v>46209.336805555555</v>
      </c>
      <c r="AK707" s="47">
        <v>46209.541666666664</v>
      </c>
      <c r="AL707" s="47">
        <v>46209.529861111114</v>
      </c>
      <c r="AO707" s="24" t="s">
        <v>8326</v>
      </c>
      <c r="AP707" s="24" t="s">
        <v>53</v>
      </c>
      <c r="AQ707" s="24" t="s">
        <v>82</v>
      </c>
      <c r="AR707" s="24" t="s">
        <v>64</v>
      </c>
      <c r="AS707" s="24" t="s">
        <v>54</v>
      </c>
      <c r="AT707" s="24" t="s">
        <v>52</v>
      </c>
      <c r="AU707" s="49">
        <v>46235</v>
      </c>
      <c r="AV707" s="24" t="s">
        <v>8384</v>
      </c>
      <c r="AW707" s="24" t="s">
        <v>8383</v>
      </c>
      <c r="AX707" s="24" t="s">
        <v>8380</v>
      </c>
      <c r="AY707" s="24">
        <v>0</v>
      </c>
    </row>
    <row r="708" spans="2:51">
      <c r="B708" s="8" t="s">
        <v>8326</v>
      </c>
      <c r="C708" s="8" t="s">
        <v>82</v>
      </c>
      <c r="D708" s="9">
        <v>46204</v>
      </c>
      <c r="E708" s="8" t="s">
        <v>52</v>
      </c>
      <c r="F708" s="8" t="s">
        <v>64</v>
      </c>
      <c r="G708" s="8" t="s">
        <v>57</v>
      </c>
      <c r="H708" s="8" t="s">
        <v>53</v>
      </c>
      <c r="I708" s="8" t="s">
        <v>8384</v>
      </c>
      <c r="J708" s="61">
        <v>0</v>
      </c>
      <c r="K708" s="8">
        <v>1</v>
      </c>
      <c r="L708" s="8">
        <v>4</v>
      </c>
      <c r="M708" s="8" t="s">
        <v>84</v>
      </c>
      <c r="N708" s="8" t="s">
        <v>8379</v>
      </c>
      <c r="O708" s="8" t="s">
        <v>8380</v>
      </c>
      <c r="P708" s="48">
        <v>3</v>
      </c>
      <c r="Q708" s="8" t="s">
        <v>58</v>
      </c>
      <c r="R708" s="8">
        <v>4</v>
      </c>
      <c r="S708" s="8">
        <v>0</v>
      </c>
      <c r="T708" s="8" t="b">
        <v>0</v>
      </c>
      <c r="U708" s="8">
        <v>270</v>
      </c>
      <c r="V708" s="8">
        <v>234</v>
      </c>
      <c r="W708" s="8">
        <v>138</v>
      </c>
      <c r="X708" s="8">
        <v>0</v>
      </c>
      <c r="Y708" s="8">
        <v>0</v>
      </c>
      <c r="Z708" s="48">
        <v>-33</v>
      </c>
      <c r="AA708" s="8" t="s">
        <v>88</v>
      </c>
      <c r="AB708" s="8">
        <v>4</v>
      </c>
      <c r="AC708" s="8">
        <v>0</v>
      </c>
      <c r="AD708" s="8"/>
      <c r="AE708" s="8">
        <v>1</v>
      </c>
      <c r="AF708" s="8">
        <v>0</v>
      </c>
      <c r="AG708" s="8">
        <v>270</v>
      </c>
      <c r="AH708" s="9">
        <v>46212</v>
      </c>
      <c r="AI708" s="47">
        <v>46212.354166666664</v>
      </c>
      <c r="AJ708" s="47">
        <v>46212.356249999997</v>
      </c>
      <c r="AK708" s="47">
        <v>46212.541666666664</v>
      </c>
      <c r="AL708" s="47">
        <v>46212.518750000003</v>
      </c>
      <c r="AO708" s="24" t="s">
        <v>8326</v>
      </c>
      <c r="AP708" s="24" t="s">
        <v>53</v>
      </c>
      <c r="AQ708" s="24" t="s">
        <v>82</v>
      </c>
      <c r="AR708" s="24" t="s">
        <v>64</v>
      </c>
      <c r="AS708" s="24" t="s">
        <v>57</v>
      </c>
      <c r="AT708" s="24" t="s">
        <v>52</v>
      </c>
      <c r="AU708" s="49">
        <v>46235</v>
      </c>
      <c r="AV708" s="24" t="s">
        <v>8384</v>
      </c>
      <c r="AW708" s="24" t="s">
        <v>8383</v>
      </c>
      <c r="AX708" s="24" t="s">
        <v>8380</v>
      </c>
      <c r="AY708" s="24">
        <v>0</v>
      </c>
    </row>
    <row r="709" spans="2:51">
      <c r="B709" s="8" t="s">
        <v>8326</v>
      </c>
      <c r="C709" s="8" t="s">
        <v>82</v>
      </c>
      <c r="D709" s="9">
        <v>46204</v>
      </c>
      <c r="E709" s="8" t="s">
        <v>52</v>
      </c>
      <c r="F709" s="8" t="s">
        <v>64</v>
      </c>
      <c r="G709" s="8" t="s">
        <v>67</v>
      </c>
      <c r="H709" s="8" t="s">
        <v>53</v>
      </c>
      <c r="I709" s="8" t="s">
        <v>8384</v>
      </c>
      <c r="J709" s="61">
        <v>0</v>
      </c>
      <c r="K709" s="8">
        <v>1</v>
      </c>
      <c r="L709" s="8">
        <v>4</v>
      </c>
      <c r="M709" s="8" t="s">
        <v>84</v>
      </c>
      <c r="N709" s="8" t="s">
        <v>8379</v>
      </c>
      <c r="O709" s="8" t="s">
        <v>8380</v>
      </c>
      <c r="P709" s="48">
        <v>2</v>
      </c>
      <c r="Q709" s="8" t="s">
        <v>58</v>
      </c>
      <c r="R709" s="8">
        <v>4</v>
      </c>
      <c r="S709" s="8">
        <v>0</v>
      </c>
      <c r="T709" s="8" t="b">
        <v>0</v>
      </c>
      <c r="U709" s="8">
        <v>480</v>
      </c>
      <c r="V709" s="8">
        <v>436</v>
      </c>
      <c r="W709" s="8">
        <v>313</v>
      </c>
      <c r="X709" s="8">
        <v>0</v>
      </c>
      <c r="Y709" s="8">
        <v>0</v>
      </c>
      <c r="Z709" s="48">
        <v>-42</v>
      </c>
      <c r="AA709" s="8" t="s">
        <v>88</v>
      </c>
      <c r="AB709" s="8">
        <v>4</v>
      </c>
      <c r="AC709" s="8">
        <v>0</v>
      </c>
      <c r="AD709" s="8"/>
      <c r="AE709" s="8">
        <v>1</v>
      </c>
      <c r="AF709" s="8">
        <v>0</v>
      </c>
      <c r="AG709" s="8">
        <v>480</v>
      </c>
      <c r="AH709" s="9">
        <v>46215</v>
      </c>
      <c r="AI709" s="47">
        <v>46215.333333333336</v>
      </c>
      <c r="AJ709" s="47">
        <v>46215.334722222222</v>
      </c>
      <c r="AK709" s="47">
        <v>46215.666666666664</v>
      </c>
      <c r="AL709" s="47">
        <v>46215.637499999997</v>
      </c>
      <c r="AO709" s="24" t="s">
        <v>8326</v>
      </c>
      <c r="AP709" s="24" t="s">
        <v>53</v>
      </c>
      <c r="AQ709" s="24" t="s">
        <v>82</v>
      </c>
      <c r="AR709" s="24" t="s">
        <v>77</v>
      </c>
      <c r="AS709" s="24" t="s">
        <v>79</v>
      </c>
      <c r="AT709" s="24" t="s">
        <v>52</v>
      </c>
      <c r="AU709" s="49">
        <v>46235</v>
      </c>
      <c r="AV709" s="24" t="s">
        <v>8384</v>
      </c>
      <c r="AW709" s="24" t="s">
        <v>8383</v>
      </c>
      <c r="AX709" s="24" t="s">
        <v>8380</v>
      </c>
      <c r="AY709" s="24">
        <v>0</v>
      </c>
    </row>
    <row r="710" spans="2:51">
      <c r="B710" s="8" t="s">
        <v>8326</v>
      </c>
      <c r="C710" s="8" t="s">
        <v>82</v>
      </c>
      <c r="D710" s="9">
        <v>46204</v>
      </c>
      <c r="E710" s="8" t="s">
        <v>52</v>
      </c>
      <c r="F710" s="8" t="s">
        <v>64</v>
      </c>
      <c r="G710" s="8" t="s">
        <v>57</v>
      </c>
      <c r="H710" s="8" t="s">
        <v>53</v>
      </c>
      <c r="I710" s="8" t="s">
        <v>8384</v>
      </c>
      <c r="J710" s="61">
        <v>0</v>
      </c>
      <c r="K710" s="8">
        <v>1</v>
      </c>
      <c r="L710" s="8">
        <v>4</v>
      </c>
      <c r="M710" s="8" t="s">
        <v>84</v>
      </c>
      <c r="N710" s="8" t="s">
        <v>8379</v>
      </c>
      <c r="O710" s="8" t="s">
        <v>8380</v>
      </c>
      <c r="P710" s="48">
        <v>5</v>
      </c>
      <c r="Q710" s="8" t="s">
        <v>58</v>
      </c>
      <c r="R710" s="8">
        <v>4</v>
      </c>
      <c r="S710" s="8">
        <v>0</v>
      </c>
      <c r="T710" s="8" t="b">
        <v>0</v>
      </c>
      <c r="U710" s="8">
        <v>270</v>
      </c>
      <c r="V710" s="8">
        <v>239</v>
      </c>
      <c r="W710" s="8">
        <v>159</v>
      </c>
      <c r="X710" s="8">
        <v>0</v>
      </c>
      <c r="Y710" s="8">
        <v>0</v>
      </c>
      <c r="Z710" s="48">
        <v>-26</v>
      </c>
      <c r="AA710" s="8" t="s">
        <v>88</v>
      </c>
      <c r="AB710" s="8">
        <v>4</v>
      </c>
      <c r="AC710" s="8">
        <v>0</v>
      </c>
      <c r="AD710" s="8"/>
      <c r="AE710" s="8">
        <v>1</v>
      </c>
      <c r="AF710" s="8">
        <v>0</v>
      </c>
      <c r="AG710" s="8">
        <v>270</v>
      </c>
      <c r="AH710" s="9">
        <v>46216</v>
      </c>
      <c r="AI710" s="47">
        <v>46216.354166666664</v>
      </c>
      <c r="AJ710" s="47">
        <v>46216.357638888891</v>
      </c>
      <c r="AK710" s="47">
        <v>46216.541666666664</v>
      </c>
      <c r="AL710" s="47">
        <v>46216.523611111108</v>
      </c>
      <c r="AO710" s="24" t="s">
        <v>8326</v>
      </c>
      <c r="AP710" s="24" t="s">
        <v>53</v>
      </c>
      <c r="AQ710" s="24" t="s">
        <v>82</v>
      </c>
      <c r="AR710" s="24" t="s">
        <v>64</v>
      </c>
      <c r="AS710" s="24" t="s">
        <v>54</v>
      </c>
      <c r="AT710" s="24" t="s">
        <v>52</v>
      </c>
      <c r="AU710" s="49">
        <v>46235</v>
      </c>
      <c r="AV710" s="24" t="s">
        <v>8384</v>
      </c>
      <c r="AW710" s="24" t="s">
        <v>8384</v>
      </c>
      <c r="AX710" s="24" t="s">
        <v>8380</v>
      </c>
      <c r="AY710" s="24">
        <v>0</v>
      </c>
    </row>
    <row r="711" spans="2:51">
      <c r="B711" s="8" t="s">
        <v>8326</v>
      </c>
      <c r="C711" s="8" t="s">
        <v>82</v>
      </c>
      <c r="D711" s="9">
        <v>46204</v>
      </c>
      <c r="E711" s="8" t="s">
        <v>52</v>
      </c>
      <c r="F711" s="8" t="s">
        <v>64</v>
      </c>
      <c r="G711" s="8" t="s">
        <v>62</v>
      </c>
      <c r="H711" s="8" t="s">
        <v>53</v>
      </c>
      <c r="I711" s="8" t="s">
        <v>8384</v>
      </c>
      <c r="J711" s="61">
        <v>0</v>
      </c>
      <c r="K711" s="8">
        <v>1</v>
      </c>
      <c r="L711" s="8">
        <v>4</v>
      </c>
      <c r="M711" s="8" t="s">
        <v>84</v>
      </c>
      <c r="N711" s="8" t="s">
        <v>8379</v>
      </c>
      <c r="O711" s="8" t="s">
        <v>8380</v>
      </c>
      <c r="P711" s="48">
        <v>8</v>
      </c>
      <c r="Q711" s="8" t="s">
        <v>58</v>
      </c>
      <c r="R711" s="8">
        <v>4</v>
      </c>
      <c r="S711" s="8">
        <v>0</v>
      </c>
      <c r="T711" s="8" t="b">
        <v>0</v>
      </c>
      <c r="U711" s="8">
        <v>240</v>
      </c>
      <c r="V711" s="8">
        <v>211</v>
      </c>
      <c r="W711" s="8">
        <v>157</v>
      </c>
      <c r="X711" s="8">
        <v>0</v>
      </c>
      <c r="Y711" s="8">
        <v>0</v>
      </c>
      <c r="Z711" s="48">
        <v>-21</v>
      </c>
      <c r="AA711" s="8" t="s">
        <v>88</v>
      </c>
      <c r="AB711" s="8">
        <v>4</v>
      </c>
      <c r="AC711" s="8">
        <v>0</v>
      </c>
      <c r="AD711" s="8"/>
      <c r="AE711" s="8">
        <v>1</v>
      </c>
      <c r="AF711" s="8">
        <v>0</v>
      </c>
      <c r="AG711" s="8">
        <v>240</v>
      </c>
      <c r="AH711" s="9">
        <v>46217</v>
      </c>
      <c r="AI711" s="47">
        <v>46217.375</v>
      </c>
      <c r="AJ711" s="47">
        <v>46217.380555555559</v>
      </c>
      <c r="AK711" s="47">
        <v>46217.541666666664</v>
      </c>
      <c r="AL711" s="47">
        <v>46217.527083333334</v>
      </c>
      <c r="AO711" s="24" t="s">
        <v>8326</v>
      </c>
      <c r="AP711" s="24" t="s">
        <v>53</v>
      </c>
      <c r="AQ711" s="24" t="s">
        <v>82</v>
      </c>
      <c r="AR711" s="24" t="s">
        <v>92</v>
      </c>
      <c r="AS711" s="24" t="s">
        <v>94</v>
      </c>
      <c r="AT711" s="24" t="s">
        <v>52</v>
      </c>
      <c r="AU711" s="49">
        <v>46235</v>
      </c>
      <c r="AV711" s="24" t="s">
        <v>8384</v>
      </c>
      <c r="AW711" s="24" t="s">
        <v>8384</v>
      </c>
      <c r="AX711" s="24" t="s">
        <v>8380</v>
      </c>
      <c r="AY711" s="24">
        <v>0</v>
      </c>
    </row>
    <row r="712" spans="2:51">
      <c r="B712" s="8" t="s">
        <v>8326</v>
      </c>
      <c r="C712" s="8" t="s">
        <v>82</v>
      </c>
      <c r="D712" s="9">
        <v>46204</v>
      </c>
      <c r="E712" s="8" t="s">
        <v>52</v>
      </c>
      <c r="F712" s="8" t="s">
        <v>64</v>
      </c>
      <c r="G712" s="8" t="s">
        <v>62</v>
      </c>
      <c r="H712" s="8" t="s">
        <v>53</v>
      </c>
      <c r="I712" s="8" t="s">
        <v>8384</v>
      </c>
      <c r="J712" s="61">
        <v>0</v>
      </c>
      <c r="K712" s="8">
        <v>1</v>
      </c>
      <c r="L712" s="8">
        <v>4</v>
      </c>
      <c r="M712" s="8" t="s">
        <v>84</v>
      </c>
      <c r="N712" s="8" t="s">
        <v>8379</v>
      </c>
      <c r="O712" s="8" t="s">
        <v>8380</v>
      </c>
      <c r="P712" s="48">
        <v>8</v>
      </c>
      <c r="Q712" s="8" t="s">
        <v>58</v>
      </c>
      <c r="R712" s="8">
        <v>4</v>
      </c>
      <c r="S712" s="8">
        <v>0</v>
      </c>
      <c r="T712" s="8" t="b">
        <v>0</v>
      </c>
      <c r="U712" s="8">
        <v>210</v>
      </c>
      <c r="V712" s="8">
        <v>186</v>
      </c>
      <c r="W712" s="8">
        <v>122</v>
      </c>
      <c r="X712" s="8">
        <v>0</v>
      </c>
      <c r="Y712" s="8">
        <v>0</v>
      </c>
      <c r="Z712" s="48">
        <v>-16</v>
      </c>
      <c r="AA712" s="8" t="s">
        <v>88</v>
      </c>
      <c r="AB712" s="8">
        <v>4</v>
      </c>
      <c r="AC712" s="8">
        <v>0</v>
      </c>
      <c r="AD712" s="8"/>
      <c r="AE712" s="8">
        <v>1</v>
      </c>
      <c r="AF712" s="8">
        <v>0</v>
      </c>
      <c r="AG712" s="8">
        <v>210</v>
      </c>
      <c r="AH712" s="9">
        <v>46218</v>
      </c>
      <c r="AI712" s="47">
        <v>46218.5625</v>
      </c>
      <c r="AJ712" s="47">
        <v>46218.568055555559</v>
      </c>
      <c r="AK712" s="47">
        <v>46218.708333333336</v>
      </c>
      <c r="AL712" s="47">
        <v>46218.697222222225</v>
      </c>
      <c r="AO712" s="24" t="s">
        <v>8326</v>
      </c>
      <c r="AP712" s="24" t="s">
        <v>53</v>
      </c>
      <c r="AQ712" s="24" t="s">
        <v>82</v>
      </c>
      <c r="AR712" s="24" t="s">
        <v>77</v>
      </c>
      <c r="AS712" s="24" t="s">
        <v>79</v>
      </c>
      <c r="AT712" s="24" t="s">
        <v>52</v>
      </c>
      <c r="AU712" s="49">
        <v>46235</v>
      </c>
      <c r="AV712" s="24" t="s">
        <v>8384</v>
      </c>
      <c r="AW712" s="24" t="s">
        <v>8384</v>
      </c>
      <c r="AX712" s="24" t="s">
        <v>8380</v>
      </c>
      <c r="AY712" s="24">
        <v>1</v>
      </c>
    </row>
    <row r="713" spans="2:51">
      <c r="B713" s="8" t="s">
        <v>8326</v>
      </c>
      <c r="C713" s="8" t="s">
        <v>82</v>
      </c>
      <c r="D713" s="9">
        <v>46204</v>
      </c>
      <c r="E713" s="8" t="s">
        <v>52</v>
      </c>
      <c r="F713" s="8" t="s">
        <v>64</v>
      </c>
      <c r="G713" s="8" t="s">
        <v>54</v>
      </c>
      <c r="H713" s="8" t="s">
        <v>53</v>
      </c>
      <c r="I713" s="8" t="s">
        <v>8378</v>
      </c>
      <c r="J713" s="61">
        <v>0</v>
      </c>
      <c r="K713" s="8">
        <v>1</v>
      </c>
      <c r="L713" s="8">
        <v>4</v>
      </c>
      <c r="M713" s="8" t="s">
        <v>84</v>
      </c>
      <c r="N713" s="8" t="s">
        <v>8379</v>
      </c>
      <c r="O713" s="8" t="s">
        <v>8380</v>
      </c>
      <c r="P713" s="48">
        <v>12</v>
      </c>
      <c r="Q713" s="8" t="s">
        <v>58</v>
      </c>
      <c r="R713" s="8">
        <v>4</v>
      </c>
      <c r="S713" s="8">
        <v>0</v>
      </c>
      <c r="T713" s="8" t="b">
        <v>0</v>
      </c>
      <c r="U713" s="8">
        <v>240</v>
      </c>
      <c r="V713" s="8">
        <v>208</v>
      </c>
      <c r="W713" s="8">
        <v>132</v>
      </c>
      <c r="X713" s="8">
        <v>0</v>
      </c>
      <c r="Y713" s="8">
        <v>0</v>
      </c>
      <c r="Z713" s="48">
        <v>-20</v>
      </c>
      <c r="AA713" s="8" t="s">
        <v>88</v>
      </c>
      <c r="AB713" s="8">
        <v>4</v>
      </c>
      <c r="AC713" s="8">
        <v>0</v>
      </c>
      <c r="AD713" s="8"/>
      <c r="AE713" s="8">
        <v>1</v>
      </c>
      <c r="AF713" s="8">
        <v>0</v>
      </c>
      <c r="AG713" s="8">
        <v>240</v>
      </c>
      <c r="AH713" s="9">
        <v>46221</v>
      </c>
      <c r="AI713" s="47">
        <v>46221.5625</v>
      </c>
      <c r="AJ713" s="47">
        <v>46221.570833333331</v>
      </c>
      <c r="AK713" s="47">
        <v>46221.729166666664</v>
      </c>
      <c r="AL713" s="47">
        <v>46221.715277777781</v>
      </c>
      <c r="AO713" s="24" t="s">
        <v>8326</v>
      </c>
      <c r="AP713" s="24" t="s">
        <v>53</v>
      </c>
      <c r="AQ713" s="24" t="s">
        <v>82</v>
      </c>
      <c r="AR713" s="24" t="s">
        <v>64</v>
      </c>
      <c r="AS713" s="24" t="s">
        <v>67</v>
      </c>
      <c r="AT713" s="24" t="s">
        <v>52</v>
      </c>
      <c r="AU713" s="49">
        <v>46235</v>
      </c>
      <c r="AV713" s="24" t="s">
        <v>8384</v>
      </c>
      <c r="AW713" s="24" t="s">
        <v>8384</v>
      </c>
      <c r="AX713" s="24" t="s">
        <v>8380</v>
      </c>
      <c r="AY713" s="24">
        <v>0</v>
      </c>
    </row>
    <row r="714" spans="2:51">
      <c r="B714" s="8" t="s">
        <v>8326</v>
      </c>
      <c r="C714" s="8" t="s">
        <v>82</v>
      </c>
      <c r="D714" s="9">
        <v>46204</v>
      </c>
      <c r="E714" s="8" t="s">
        <v>52</v>
      </c>
      <c r="F714" s="8" t="s">
        <v>64</v>
      </c>
      <c r="G714" s="8" t="s">
        <v>59</v>
      </c>
      <c r="H714" s="8" t="s">
        <v>53</v>
      </c>
      <c r="I714" s="8" t="s">
        <v>8384</v>
      </c>
      <c r="J714" s="61">
        <v>0</v>
      </c>
      <c r="K714" s="8">
        <v>1</v>
      </c>
      <c r="L714" s="8">
        <v>4</v>
      </c>
      <c r="M714" s="8" t="s">
        <v>84</v>
      </c>
      <c r="N714" s="8" t="s">
        <v>8379</v>
      </c>
      <c r="O714" s="8" t="s">
        <v>8380</v>
      </c>
      <c r="P714" s="48">
        <v>7</v>
      </c>
      <c r="Q714" s="8" t="s">
        <v>58</v>
      </c>
      <c r="R714" s="8">
        <v>4</v>
      </c>
      <c r="S714" s="8">
        <v>0</v>
      </c>
      <c r="T714" s="8" t="b">
        <v>0</v>
      </c>
      <c r="U714" s="8">
        <v>480</v>
      </c>
      <c r="V714" s="8">
        <v>425</v>
      </c>
      <c r="W714" s="8">
        <v>315</v>
      </c>
      <c r="X714" s="8">
        <v>0</v>
      </c>
      <c r="Y714" s="8">
        <v>0</v>
      </c>
      <c r="Z714" s="48">
        <v>-48</v>
      </c>
      <c r="AA714" s="8" t="s">
        <v>88</v>
      </c>
      <c r="AB714" s="8">
        <v>4</v>
      </c>
      <c r="AC714" s="8">
        <v>0</v>
      </c>
      <c r="AD714" s="8"/>
      <c r="AE714" s="8">
        <v>1</v>
      </c>
      <c r="AF714" s="8">
        <v>0</v>
      </c>
      <c r="AG714" s="8">
        <v>480</v>
      </c>
      <c r="AH714" s="9">
        <v>46222</v>
      </c>
      <c r="AI714" s="47">
        <v>46222.333333333336</v>
      </c>
      <c r="AJ714" s="47">
        <v>46222.338194444441</v>
      </c>
      <c r="AK714" s="47">
        <v>46222.666666666664</v>
      </c>
      <c r="AL714" s="47">
        <v>46222.633333333331</v>
      </c>
      <c r="AO714" s="24" t="s">
        <v>8326</v>
      </c>
      <c r="AP714" s="24" t="s">
        <v>53</v>
      </c>
      <c r="AQ714" s="24" t="s">
        <v>82</v>
      </c>
      <c r="AR714" s="24" t="s">
        <v>64</v>
      </c>
      <c r="AS714" s="24" t="s">
        <v>59</v>
      </c>
      <c r="AT714" s="24" t="s">
        <v>52</v>
      </c>
      <c r="AU714" s="49">
        <v>46235</v>
      </c>
      <c r="AV714" s="24" t="s">
        <v>8384</v>
      </c>
      <c r="AW714" s="24" t="s">
        <v>8384</v>
      </c>
      <c r="AX714" s="24" t="s">
        <v>8380</v>
      </c>
      <c r="AY714" s="24">
        <v>1</v>
      </c>
    </row>
    <row r="715" spans="2:51">
      <c r="B715" s="8" t="s">
        <v>8326</v>
      </c>
      <c r="C715" s="8" t="s">
        <v>82</v>
      </c>
      <c r="D715" s="9">
        <v>46204</v>
      </c>
      <c r="E715" s="8" t="s">
        <v>52</v>
      </c>
      <c r="F715" s="8" t="s">
        <v>64</v>
      </c>
      <c r="G715" s="8" t="s">
        <v>59</v>
      </c>
      <c r="H715" s="8" t="s">
        <v>53</v>
      </c>
      <c r="I715" s="8" t="s">
        <v>8384</v>
      </c>
      <c r="J715" s="61">
        <v>0</v>
      </c>
      <c r="K715" s="8">
        <v>1</v>
      </c>
      <c r="L715" s="8">
        <v>4</v>
      </c>
      <c r="M715" s="8" t="s">
        <v>84</v>
      </c>
      <c r="N715" s="8" t="s">
        <v>8379</v>
      </c>
      <c r="O715" s="8" t="s">
        <v>8380</v>
      </c>
      <c r="P715" s="48">
        <v>8</v>
      </c>
      <c r="Q715" s="8" t="s">
        <v>58</v>
      </c>
      <c r="R715" s="8">
        <v>4</v>
      </c>
      <c r="S715" s="8">
        <v>0</v>
      </c>
      <c r="T715" s="8" t="b">
        <v>0</v>
      </c>
      <c r="U715" s="8">
        <v>240</v>
      </c>
      <c r="V715" s="8">
        <v>214</v>
      </c>
      <c r="W715" s="8">
        <v>112</v>
      </c>
      <c r="X715" s="8">
        <v>0</v>
      </c>
      <c r="Y715" s="8">
        <v>0</v>
      </c>
      <c r="Z715" s="48">
        <v>-18</v>
      </c>
      <c r="AA715" s="8" t="s">
        <v>88</v>
      </c>
      <c r="AB715" s="8">
        <v>4</v>
      </c>
      <c r="AC715" s="8">
        <v>0</v>
      </c>
      <c r="AD715" s="8"/>
      <c r="AE715" s="8">
        <v>1</v>
      </c>
      <c r="AF715" s="8">
        <v>0</v>
      </c>
      <c r="AG715" s="8">
        <v>240</v>
      </c>
      <c r="AH715" s="9">
        <v>46223</v>
      </c>
      <c r="AI715" s="47">
        <v>46223.375</v>
      </c>
      <c r="AJ715" s="47">
        <v>46223.380555555559</v>
      </c>
      <c r="AK715" s="47">
        <v>46223.541666666664</v>
      </c>
      <c r="AL715" s="47">
        <v>46223.529166666667</v>
      </c>
      <c r="AO715" s="24" t="s">
        <v>8326</v>
      </c>
      <c r="AP715" s="24" t="s">
        <v>53</v>
      </c>
      <c r="AQ715" s="24" t="s">
        <v>82</v>
      </c>
      <c r="AR715" s="24" t="s">
        <v>64</v>
      </c>
      <c r="AS715" s="24" t="s">
        <v>62</v>
      </c>
      <c r="AT715" s="24" t="s">
        <v>52</v>
      </c>
      <c r="AU715" s="49">
        <v>46235</v>
      </c>
      <c r="AV715" s="24" t="s">
        <v>8384</v>
      </c>
      <c r="AW715" s="24" t="s">
        <v>8384</v>
      </c>
      <c r="AX715" s="24" t="s">
        <v>8380</v>
      </c>
      <c r="AY715" s="24">
        <v>2</v>
      </c>
    </row>
    <row r="716" spans="2:51">
      <c r="B716" s="8" t="s">
        <v>8326</v>
      </c>
      <c r="C716" s="8" t="s">
        <v>82</v>
      </c>
      <c r="D716" s="9">
        <v>46204</v>
      </c>
      <c r="E716" s="8" t="s">
        <v>52</v>
      </c>
      <c r="F716" s="8" t="s">
        <v>64</v>
      </c>
      <c r="G716" s="8" t="s">
        <v>59</v>
      </c>
      <c r="H716" s="8" t="s">
        <v>53</v>
      </c>
      <c r="I716" s="8" t="s">
        <v>8384</v>
      </c>
      <c r="J716" s="61">
        <v>0</v>
      </c>
      <c r="K716" s="8">
        <v>1</v>
      </c>
      <c r="L716" s="8">
        <v>4</v>
      </c>
      <c r="M716" s="8" t="s">
        <v>84</v>
      </c>
      <c r="N716" s="8" t="s">
        <v>8379</v>
      </c>
      <c r="O716" s="8" t="s">
        <v>8380</v>
      </c>
      <c r="P716" s="48">
        <v>8</v>
      </c>
      <c r="Q716" s="8" t="s">
        <v>58</v>
      </c>
      <c r="R716" s="8">
        <v>4</v>
      </c>
      <c r="S716" s="8">
        <v>0</v>
      </c>
      <c r="T716" s="8" t="b">
        <v>0</v>
      </c>
      <c r="U716" s="8">
        <v>240</v>
      </c>
      <c r="V716" s="8">
        <v>209</v>
      </c>
      <c r="W716" s="8">
        <v>152</v>
      </c>
      <c r="X716" s="8">
        <v>0</v>
      </c>
      <c r="Y716" s="8">
        <v>0</v>
      </c>
      <c r="Z716" s="48">
        <v>-23</v>
      </c>
      <c r="AA716" s="8" t="s">
        <v>88</v>
      </c>
      <c r="AB716" s="8">
        <v>4</v>
      </c>
      <c r="AC716" s="8">
        <v>0</v>
      </c>
      <c r="AD716" s="8"/>
      <c r="AE716" s="8">
        <v>1</v>
      </c>
      <c r="AF716" s="8">
        <v>0</v>
      </c>
      <c r="AG716" s="8">
        <v>240</v>
      </c>
      <c r="AH716" s="9">
        <v>46234</v>
      </c>
      <c r="AI716" s="47">
        <v>46234.541666666664</v>
      </c>
      <c r="AJ716" s="47">
        <v>46234.547222222223</v>
      </c>
      <c r="AK716" s="47">
        <v>46234.708333333336</v>
      </c>
      <c r="AL716" s="47">
        <v>46234.692361111112</v>
      </c>
      <c r="AO716" s="24" t="s">
        <v>8326</v>
      </c>
      <c r="AP716" s="24" t="s">
        <v>53</v>
      </c>
      <c r="AQ716" s="24" t="s">
        <v>82</v>
      </c>
      <c r="AR716" s="24" t="s">
        <v>64</v>
      </c>
      <c r="AS716" s="24" t="s">
        <v>57</v>
      </c>
      <c r="AT716" s="24" t="s">
        <v>52</v>
      </c>
      <c r="AU716" s="49">
        <v>46235</v>
      </c>
      <c r="AV716" s="24" t="s">
        <v>8384</v>
      </c>
      <c r="AW716" s="24" t="s">
        <v>8384</v>
      </c>
      <c r="AX716" s="24" t="s">
        <v>8380</v>
      </c>
      <c r="AY716" s="24">
        <v>0</v>
      </c>
    </row>
    <row r="717" spans="2:51">
      <c r="B717" s="8" t="s">
        <v>8326</v>
      </c>
      <c r="C717" s="8" t="s">
        <v>82</v>
      </c>
      <c r="D717" s="9">
        <v>46204</v>
      </c>
      <c r="E717" s="8" t="s">
        <v>52</v>
      </c>
      <c r="F717" s="8" t="s">
        <v>64</v>
      </c>
      <c r="G717" s="8" t="s">
        <v>62</v>
      </c>
      <c r="H717" s="8" t="s">
        <v>53</v>
      </c>
      <c r="I717" s="8" t="s">
        <v>8384</v>
      </c>
      <c r="J717" s="61">
        <v>0</v>
      </c>
      <c r="K717" s="8">
        <v>1</v>
      </c>
      <c r="L717" s="8">
        <v>4</v>
      </c>
      <c r="M717" s="8" t="s">
        <v>84</v>
      </c>
      <c r="N717" s="8" t="s">
        <v>8379</v>
      </c>
      <c r="O717" s="8" t="s">
        <v>8380</v>
      </c>
      <c r="P717" s="48">
        <v>9</v>
      </c>
      <c r="Q717" s="8" t="s">
        <v>58</v>
      </c>
      <c r="R717" s="8">
        <v>4</v>
      </c>
      <c r="S717" s="8">
        <v>0</v>
      </c>
      <c r="T717" s="8" t="b">
        <v>0</v>
      </c>
      <c r="U717" s="8">
        <v>300</v>
      </c>
      <c r="V717" s="8">
        <v>270</v>
      </c>
      <c r="W717" s="8">
        <v>188</v>
      </c>
      <c r="X717" s="8">
        <v>0</v>
      </c>
      <c r="Y717" s="8">
        <v>0</v>
      </c>
      <c r="Z717" s="48">
        <v>-21</v>
      </c>
      <c r="AA717" s="8" t="s">
        <v>89</v>
      </c>
      <c r="AB717" s="8">
        <v>4</v>
      </c>
      <c r="AC717" s="8">
        <v>0</v>
      </c>
      <c r="AD717" s="8"/>
      <c r="AE717" s="8">
        <v>1</v>
      </c>
      <c r="AF717" s="8">
        <v>0</v>
      </c>
      <c r="AG717" s="8">
        <v>300</v>
      </c>
      <c r="AH717" s="9">
        <v>46205</v>
      </c>
      <c r="AI717" s="47">
        <v>46205.333333333336</v>
      </c>
      <c r="AJ717" s="47">
        <v>46205.339583333334</v>
      </c>
      <c r="AK717" s="47">
        <v>46205.541666666664</v>
      </c>
      <c r="AL717" s="47">
        <v>46205.527083333334</v>
      </c>
      <c r="AO717" s="24" t="s">
        <v>8326</v>
      </c>
      <c r="AP717" s="24" t="s">
        <v>53</v>
      </c>
      <c r="AQ717" s="24" t="s">
        <v>82</v>
      </c>
      <c r="AR717" s="24" t="s">
        <v>64</v>
      </c>
      <c r="AS717" s="24" t="s">
        <v>68</v>
      </c>
      <c r="AT717" s="24" t="s">
        <v>52</v>
      </c>
      <c r="AU717" s="49">
        <v>46235</v>
      </c>
      <c r="AV717" s="24" t="s">
        <v>8384</v>
      </c>
      <c r="AW717" s="24" t="s">
        <v>8384</v>
      </c>
      <c r="AX717" s="24" t="s">
        <v>8380</v>
      </c>
      <c r="AY717" s="24">
        <v>0</v>
      </c>
    </row>
    <row r="718" spans="2:51">
      <c r="B718" s="8" t="s">
        <v>8326</v>
      </c>
      <c r="C718" s="8" t="s">
        <v>82</v>
      </c>
      <c r="D718" s="9">
        <v>46204</v>
      </c>
      <c r="E718" s="8" t="s">
        <v>52</v>
      </c>
      <c r="F718" s="8" t="s">
        <v>64</v>
      </c>
      <c r="G718" s="8" t="s">
        <v>67</v>
      </c>
      <c r="H718" s="8" t="s">
        <v>53</v>
      </c>
      <c r="I718" s="8" t="s">
        <v>8384</v>
      </c>
      <c r="J718" s="61">
        <v>0</v>
      </c>
      <c r="K718" s="8">
        <v>1</v>
      </c>
      <c r="L718" s="8">
        <v>4</v>
      </c>
      <c r="M718" s="8" t="s">
        <v>84</v>
      </c>
      <c r="N718" s="8" t="s">
        <v>8379</v>
      </c>
      <c r="O718" s="8" t="s">
        <v>8380</v>
      </c>
      <c r="P718" s="48">
        <v>7</v>
      </c>
      <c r="Q718" s="8" t="s">
        <v>58</v>
      </c>
      <c r="R718" s="8">
        <v>4</v>
      </c>
      <c r="S718" s="8">
        <v>0</v>
      </c>
      <c r="T718" s="8" t="b">
        <v>0</v>
      </c>
      <c r="U718" s="8">
        <v>480</v>
      </c>
      <c r="V718" s="8">
        <v>436</v>
      </c>
      <c r="W718" s="8">
        <v>289</v>
      </c>
      <c r="X718" s="8">
        <v>0</v>
      </c>
      <c r="Y718" s="8">
        <v>0</v>
      </c>
      <c r="Z718" s="48">
        <v>-37</v>
      </c>
      <c r="AA718" s="8" t="s">
        <v>89</v>
      </c>
      <c r="AB718" s="8">
        <v>4</v>
      </c>
      <c r="AC718" s="8">
        <v>0</v>
      </c>
      <c r="AD718" s="8"/>
      <c r="AE718" s="8">
        <v>1</v>
      </c>
      <c r="AF718" s="8">
        <v>0</v>
      </c>
      <c r="AG718" s="8">
        <v>480</v>
      </c>
      <c r="AH718" s="9">
        <v>46208</v>
      </c>
      <c r="AI718" s="47">
        <v>46208.375</v>
      </c>
      <c r="AJ718" s="47">
        <v>46208.379861111112</v>
      </c>
      <c r="AK718" s="47">
        <v>46208.708333333336</v>
      </c>
      <c r="AL718" s="47">
        <v>46208.682638888888</v>
      </c>
      <c r="AO718" s="24" t="s">
        <v>8326</v>
      </c>
      <c r="AP718" s="24" t="s">
        <v>53</v>
      </c>
      <c r="AQ718" s="24" t="s">
        <v>82</v>
      </c>
      <c r="AR718" s="24" t="s">
        <v>64</v>
      </c>
      <c r="AS718" s="24" t="s">
        <v>68</v>
      </c>
      <c r="AT718" s="24" t="s">
        <v>52</v>
      </c>
      <c r="AU718" s="49">
        <v>46235</v>
      </c>
      <c r="AV718" s="24" t="s">
        <v>8385</v>
      </c>
      <c r="AW718" s="24" t="s">
        <v>8385</v>
      </c>
      <c r="AX718" s="24" t="s">
        <v>8385</v>
      </c>
      <c r="AY718" s="24">
        <v>0</v>
      </c>
    </row>
    <row r="719" spans="2:51">
      <c r="B719" s="8" t="s">
        <v>8326</v>
      </c>
      <c r="C719" s="8" t="s">
        <v>82</v>
      </c>
      <c r="D719" s="9">
        <v>46204</v>
      </c>
      <c r="E719" s="8" t="s">
        <v>52</v>
      </c>
      <c r="F719" s="8" t="s">
        <v>64</v>
      </c>
      <c r="G719" s="8" t="s">
        <v>54</v>
      </c>
      <c r="H719" s="8" t="s">
        <v>53</v>
      </c>
      <c r="I719" s="8" t="s">
        <v>8378</v>
      </c>
      <c r="J719" s="61">
        <v>0</v>
      </c>
      <c r="K719" s="8">
        <v>1</v>
      </c>
      <c r="L719" s="8">
        <v>4</v>
      </c>
      <c r="M719" s="8" t="s">
        <v>84</v>
      </c>
      <c r="N719" s="8" t="s">
        <v>8379</v>
      </c>
      <c r="O719" s="8" t="s">
        <v>8380</v>
      </c>
      <c r="P719" s="48">
        <v>11</v>
      </c>
      <c r="Q719" s="8" t="s">
        <v>58</v>
      </c>
      <c r="R719" s="8">
        <v>4</v>
      </c>
      <c r="S719" s="8">
        <v>0</v>
      </c>
      <c r="T719" s="8" t="b">
        <v>0</v>
      </c>
      <c r="U719" s="8">
        <v>240</v>
      </c>
      <c r="V719" s="8">
        <v>202</v>
      </c>
      <c r="W719" s="8">
        <v>110</v>
      </c>
      <c r="X719" s="8">
        <v>0</v>
      </c>
      <c r="Y719" s="8">
        <v>0</v>
      </c>
      <c r="Z719" s="48">
        <v>-27</v>
      </c>
      <c r="AA719" s="8" t="s">
        <v>89</v>
      </c>
      <c r="AB719" s="8">
        <v>4</v>
      </c>
      <c r="AC719" s="8">
        <v>0</v>
      </c>
      <c r="AD719" s="8"/>
      <c r="AE719" s="8">
        <v>1</v>
      </c>
      <c r="AF719" s="8">
        <v>0</v>
      </c>
      <c r="AG719" s="8">
        <v>240</v>
      </c>
      <c r="AH719" s="9">
        <v>46210</v>
      </c>
      <c r="AI719" s="47">
        <v>46210.354166666664</v>
      </c>
      <c r="AJ719" s="47">
        <v>46210.361805555556</v>
      </c>
      <c r="AK719" s="47">
        <v>46210.520833333336</v>
      </c>
      <c r="AL719" s="47">
        <v>46210.502083333333</v>
      </c>
      <c r="AO719" s="24" t="s">
        <v>8326</v>
      </c>
      <c r="AP719" s="24" t="s">
        <v>53</v>
      </c>
      <c r="AQ719" s="24" t="s">
        <v>82</v>
      </c>
      <c r="AR719" s="24" t="s">
        <v>92</v>
      </c>
      <c r="AS719" s="24" t="s">
        <v>94</v>
      </c>
      <c r="AT719" s="24" t="s">
        <v>52</v>
      </c>
      <c r="AU719" s="49">
        <v>46235</v>
      </c>
      <c r="AV719" s="24" t="s">
        <v>8385</v>
      </c>
      <c r="AW719" s="24" t="s">
        <v>8385</v>
      </c>
      <c r="AX719" s="24" t="s">
        <v>8385</v>
      </c>
      <c r="AY719" s="24">
        <v>0</v>
      </c>
    </row>
    <row r="720" spans="2:51">
      <c r="B720" s="8" t="s">
        <v>8326</v>
      </c>
      <c r="C720" s="8" t="s">
        <v>82</v>
      </c>
      <c r="D720" s="9">
        <v>46204</v>
      </c>
      <c r="E720" s="8" t="s">
        <v>52</v>
      </c>
      <c r="F720" s="8" t="s">
        <v>64</v>
      </c>
      <c r="G720" s="8" t="s">
        <v>59</v>
      </c>
      <c r="H720" s="8" t="s">
        <v>53</v>
      </c>
      <c r="I720" s="8" t="s">
        <v>8384</v>
      </c>
      <c r="J720" s="61">
        <v>0</v>
      </c>
      <c r="K720" s="8">
        <v>1</v>
      </c>
      <c r="L720" s="8">
        <v>4</v>
      </c>
      <c r="M720" s="8" t="s">
        <v>84</v>
      </c>
      <c r="N720" s="8" t="s">
        <v>8379</v>
      </c>
      <c r="O720" s="8" t="s">
        <v>8380</v>
      </c>
      <c r="P720" s="48">
        <v>5</v>
      </c>
      <c r="Q720" s="8" t="s">
        <v>58</v>
      </c>
      <c r="R720" s="8">
        <v>4</v>
      </c>
      <c r="S720" s="8">
        <v>0</v>
      </c>
      <c r="T720" s="8" t="b">
        <v>0</v>
      </c>
      <c r="U720" s="8">
        <v>480</v>
      </c>
      <c r="V720" s="8">
        <v>461</v>
      </c>
      <c r="W720" s="8">
        <v>300</v>
      </c>
      <c r="X720" s="8">
        <v>0</v>
      </c>
      <c r="Y720" s="8">
        <v>0</v>
      </c>
      <c r="Z720" s="48">
        <v>-14</v>
      </c>
      <c r="AA720" s="8" t="s">
        <v>89</v>
      </c>
      <c r="AB720" s="8">
        <v>4</v>
      </c>
      <c r="AC720" s="8">
        <v>0</v>
      </c>
      <c r="AD720" s="8"/>
      <c r="AE720" s="8">
        <v>1</v>
      </c>
      <c r="AF720" s="8">
        <v>0</v>
      </c>
      <c r="AG720" s="8">
        <v>480</v>
      </c>
      <c r="AH720" s="9">
        <v>46211</v>
      </c>
      <c r="AI720" s="47">
        <v>46211.333333333336</v>
      </c>
      <c r="AJ720" s="47">
        <v>46211.336805555555</v>
      </c>
      <c r="AK720" s="47">
        <v>46211.666666666664</v>
      </c>
      <c r="AL720" s="47">
        <v>46211.656944444447</v>
      </c>
      <c r="AO720" s="24" t="s">
        <v>8326</v>
      </c>
      <c r="AP720" s="24" t="s">
        <v>53</v>
      </c>
      <c r="AQ720" s="24" t="s">
        <v>82</v>
      </c>
      <c r="AR720" s="24" t="s">
        <v>64</v>
      </c>
      <c r="AS720" s="24" t="s">
        <v>57</v>
      </c>
      <c r="AT720" s="24" t="s">
        <v>52</v>
      </c>
      <c r="AU720" s="49">
        <v>46235</v>
      </c>
      <c r="AV720" s="24" t="s">
        <v>8385</v>
      </c>
      <c r="AW720" s="24" t="s">
        <v>8385</v>
      </c>
      <c r="AX720" s="24" t="s">
        <v>8385</v>
      </c>
      <c r="AY720" s="24">
        <v>0</v>
      </c>
    </row>
    <row r="721" spans="2:51">
      <c r="B721" s="8" t="s">
        <v>8326</v>
      </c>
      <c r="C721" s="8" t="s">
        <v>82</v>
      </c>
      <c r="D721" s="9">
        <v>46204</v>
      </c>
      <c r="E721" s="8" t="s">
        <v>52</v>
      </c>
      <c r="F721" s="8" t="s">
        <v>64</v>
      </c>
      <c r="G721" s="8" t="s">
        <v>54</v>
      </c>
      <c r="H721" s="8" t="s">
        <v>53</v>
      </c>
      <c r="I721" s="8" t="s">
        <v>8384</v>
      </c>
      <c r="J721" s="61">
        <v>0</v>
      </c>
      <c r="K721" s="8">
        <v>1</v>
      </c>
      <c r="L721" s="8">
        <v>4</v>
      </c>
      <c r="M721" s="8" t="s">
        <v>84</v>
      </c>
      <c r="N721" s="8" t="s">
        <v>8379</v>
      </c>
      <c r="O721" s="8" t="s">
        <v>8380</v>
      </c>
      <c r="P721" s="48">
        <v>6</v>
      </c>
      <c r="Q721" s="8" t="s">
        <v>58</v>
      </c>
      <c r="R721" s="8">
        <v>4</v>
      </c>
      <c r="S721" s="8">
        <v>0</v>
      </c>
      <c r="T721" s="8" t="b">
        <v>0</v>
      </c>
      <c r="U721" s="8">
        <v>210</v>
      </c>
      <c r="V721" s="8">
        <v>178</v>
      </c>
      <c r="W721" s="8">
        <v>92</v>
      </c>
      <c r="X721" s="8">
        <v>0</v>
      </c>
      <c r="Y721" s="8">
        <v>0</v>
      </c>
      <c r="Z721" s="48">
        <v>-26</v>
      </c>
      <c r="AA721" s="8" t="s">
        <v>89</v>
      </c>
      <c r="AB721" s="8">
        <v>4</v>
      </c>
      <c r="AC721" s="8">
        <v>0</v>
      </c>
      <c r="AD721" s="8"/>
      <c r="AE721" s="8">
        <v>1</v>
      </c>
      <c r="AF721" s="8">
        <v>0</v>
      </c>
      <c r="AG721" s="8">
        <v>210</v>
      </c>
      <c r="AH721" s="9">
        <v>46215</v>
      </c>
      <c r="AI721" s="47">
        <v>46215.541666666664</v>
      </c>
      <c r="AJ721" s="47">
        <v>46215.54583333333</v>
      </c>
      <c r="AK721" s="47">
        <v>46215.6875</v>
      </c>
      <c r="AL721" s="47">
        <v>46215.669444444444</v>
      </c>
      <c r="AO721" s="24" t="s">
        <v>8326</v>
      </c>
      <c r="AP721" s="24" t="s">
        <v>53</v>
      </c>
      <c r="AQ721" s="24" t="s">
        <v>82</v>
      </c>
      <c r="AR721" s="24" t="s">
        <v>64</v>
      </c>
      <c r="AS721" s="24" t="s">
        <v>62</v>
      </c>
      <c r="AT721" s="24" t="s">
        <v>52</v>
      </c>
      <c r="AU721" s="49">
        <v>46235</v>
      </c>
      <c r="AV721" s="24" t="s">
        <v>8385</v>
      </c>
      <c r="AW721" s="24" t="s">
        <v>8385</v>
      </c>
      <c r="AX721" s="24" t="s">
        <v>8385</v>
      </c>
      <c r="AY721" s="24">
        <v>0</v>
      </c>
    </row>
    <row r="722" spans="2:51">
      <c r="B722" s="8" t="s">
        <v>8326</v>
      </c>
      <c r="C722" s="8" t="s">
        <v>82</v>
      </c>
      <c r="D722" s="9">
        <v>46204</v>
      </c>
      <c r="E722" s="8" t="s">
        <v>52</v>
      </c>
      <c r="F722" s="8" t="s">
        <v>64</v>
      </c>
      <c r="G722" s="8" t="s">
        <v>68</v>
      </c>
      <c r="H722" s="8" t="s">
        <v>53</v>
      </c>
      <c r="I722" s="8" t="s">
        <v>8384</v>
      </c>
      <c r="J722" s="61">
        <v>0</v>
      </c>
      <c r="K722" s="8">
        <v>1</v>
      </c>
      <c r="L722" s="8">
        <v>4</v>
      </c>
      <c r="M722" s="8" t="s">
        <v>84</v>
      </c>
      <c r="N722" s="8" t="s">
        <v>8379</v>
      </c>
      <c r="O722" s="8" t="s">
        <v>8380</v>
      </c>
      <c r="P722" s="48">
        <v>4</v>
      </c>
      <c r="Q722" s="8" t="s">
        <v>58</v>
      </c>
      <c r="R722" s="8">
        <v>4</v>
      </c>
      <c r="S722" s="8">
        <v>0</v>
      </c>
      <c r="T722" s="8" t="b">
        <v>0</v>
      </c>
      <c r="U722" s="8">
        <v>210</v>
      </c>
      <c r="V722" s="8">
        <v>186</v>
      </c>
      <c r="W722" s="8">
        <v>95</v>
      </c>
      <c r="X722" s="8">
        <v>0</v>
      </c>
      <c r="Y722" s="8">
        <v>0</v>
      </c>
      <c r="Z722" s="48">
        <v>-20</v>
      </c>
      <c r="AA722" s="8" t="s">
        <v>89</v>
      </c>
      <c r="AB722" s="8">
        <v>4</v>
      </c>
      <c r="AC722" s="8">
        <v>0</v>
      </c>
      <c r="AD722" s="8"/>
      <c r="AE722" s="8">
        <v>1</v>
      </c>
      <c r="AF722" s="8">
        <v>0</v>
      </c>
      <c r="AG722" s="8">
        <v>210</v>
      </c>
      <c r="AH722" s="9">
        <v>46217</v>
      </c>
      <c r="AI722" s="47">
        <v>46217.375</v>
      </c>
      <c r="AJ722" s="47">
        <v>46217.37777777778</v>
      </c>
      <c r="AK722" s="47">
        <v>46217.520833333336</v>
      </c>
      <c r="AL722" s="47">
        <v>46217.506944444445</v>
      </c>
      <c r="AO722" s="24" t="s">
        <v>8326</v>
      </c>
      <c r="AP722" s="24" t="s">
        <v>53</v>
      </c>
      <c r="AQ722" s="24" t="s">
        <v>82</v>
      </c>
      <c r="AR722" s="24" t="s">
        <v>64</v>
      </c>
      <c r="AS722" s="24" t="s">
        <v>54</v>
      </c>
      <c r="AT722" s="24" t="s">
        <v>52</v>
      </c>
      <c r="AU722" s="49">
        <v>46235</v>
      </c>
      <c r="AV722" s="24" t="s">
        <v>8385</v>
      </c>
      <c r="AW722" s="24" t="s">
        <v>8385</v>
      </c>
      <c r="AX722" s="24" t="s">
        <v>8385</v>
      </c>
      <c r="AY722" s="24">
        <v>0</v>
      </c>
    </row>
    <row r="723" spans="2:51">
      <c r="B723" s="8" t="s">
        <v>8326</v>
      </c>
      <c r="C723" s="8" t="s">
        <v>82</v>
      </c>
      <c r="D723" s="9">
        <v>46204</v>
      </c>
      <c r="E723" s="8" t="s">
        <v>52</v>
      </c>
      <c r="F723" s="8" t="s">
        <v>64</v>
      </c>
      <c r="G723" s="8" t="s">
        <v>54</v>
      </c>
      <c r="H723" s="8" t="s">
        <v>53</v>
      </c>
      <c r="I723" s="8" t="s">
        <v>8384</v>
      </c>
      <c r="J723" s="61">
        <v>0</v>
      </c>
      <c r="K723" s="8">
        <v>1</v>
      </c>
      <c r="L723" s="8">
        <v>4</v>
      </c>
      <c r="M723" s="8" t="s">
        <v>84</v>
      </c>
      <c r="N723" s="8" t="s">
        <v>8379</v>
      </c>
      <c r="O723" s="8" t="s">
        <v>8380</v>
      </c>
      <c r="P723" s="48">
        <v>6</v>
      </c>
      <c r="Q723" s="8" t="s">
        <v>58</v>
      </c>
      <c r="R723" s="8">
        <v>4</v>
      </c>
      <c r="S723" s="8">
        <v>0</v>
      </c>
      <c r="T723" s="8" t="b">
        <v>0</v>
      </c>
      <c r="U723" s="8">
        <v>480</v>
      </c>
      <c r="V723" s="8">
        <v>445</v>
      </c>
      <c r="W723" s="8">
        <v>313</v>
      </c>
      <c r="X723" s="8">
        <v>0</v>
      </c>
      <c r="Y723" s="8">
        <v>0</v>
      </c>
      <c r="Z723" s="48">
        <v>-29</v>
      </c>
      <c r="AA723" s="8" t="s">
        <v>89</v>
      </c>
      <c r="AB723" s="8">
        <v>4</v>
      </c>
      <c r="AC723" s="8">
        <v>0</v>
      </c>
      <c r="AD723" s="8"/>
      <c r="AE723" s="8">
        <v>1</v>
      </c>
      <c r="AF723" s="8">
        <v>0</v>
      </c>
      <c r="AG723" s="8">
        <v>480</v>
      </c>
      <c r="AH723" s="9">
        <v>46222</v>
      </c>
      <c r="AI723" s="47">
        <v>46222.3125</v>
      </c>
      <c r="AJ723" s="47">
        <v>46222.316666666666</v>
      </c>
      <c r="AK723" s="47">
        <v>46222.645833333336</v>
      </c>
      <c r="AL723" s="47">
        <v>46222.625694444447</v>
      </c>
      <c r="AO723" s="24" t="s">
        <v>8326</v>
      </c>
      <c r="AP723" s="24" t="s">
        <v>53</v>
      </c>
      <c r="AQ723" s="24" t="s">
        <v>82</v>
      </c>
      <c r="AR723" s="24" t="s">
        <v>64</v>
      </c>
      <c r="AS723" s="24" t="s">
        <v>67</v>
      </c>
      <c r="AT723" s="24" t="s">
        <v>52</v>
      </c>
      <c r="AU723" s="49">
        <v>46235</v>
      </c>
      <c r="AV723" s="24" t="s">
        <v>8385</v>
      </c>
      <c r="AW723" s="24" t="s">
        <v>8385</v>
      </c>
      <c r="AX723" s="24" t="s">
        <v>8385</v>
      </c>
      <c r="AY723" s="24">
        <v>0</v>
      </c>
    </row>
    <row r="724" spans="2:51">
      <c r="B724" s="8" t="s">
        <v>8326</v>
      </c>
      <c r="C724" s="8" t="s">
        <v>82</v>
      </c>
      <c r="D724" s="9">
        <v>46204</v>
      </c>
      <c r="E724" s="8" t="s">
        <v>52</v>
      </c>
      <c r="F724" s="8" t="s">
        <v>64</v>
      </c>
      <c r="G724" s="8" t="s">
        <v>57</v>
      </c>
      <c r="H724" s="8" t="s">
        <v>53</v>
      </c>
      <c r="I724" s="8" t="s">
        <v>8384</v>
      </c>
      <c r="J724" s="61">
        <v>0</v>
      </c>
      <c r="K724" s="8">
        <v>1</v>
      </c>
      <c r="L724" s="8">
        <v>4</v>
      </c>
      <c r="M724" s="8" t="s">
        <v>84</v>
      </c>
      <c r="N724" s="8" t="s">
        <v>8379</v>
      </c>
      <c r="O724" s="8" t="s">
        <v>8380</v>
      </c>
      <c r="P724" s="48">
        <v>6</v>
      </c>
      <c r="Q724" s="8" t="s">
        <v>58</v>
      </c>
      <c r="R724" s="8">
        <v>4</v>
      </c>
      <c r="S724" s="8">
        <v>0</v>
      </c>
      <c r="T724" s="8" t="b">
        <v>0</v>
      </c>
      <c r="U724" s="8">
        <v>240</v>
      </c>
      <c r="V724" s="8">
        <v>220</v>
      </c>
      <c r="W724" s="8">
        <v>125</v>
      </c>
      <c r="X724" s="8">
        <v>0</v>
      </c>
      <c r="Y724" s="8">
        <v>0</v>
      </c>
      <c r="Z724" s="48">
        <v>-14</v>
      </c>
      <c r="AA724" s="8" t="s">
        <v>89</v>
      </c>
      <c r="AB724" s="8">
        <v>4</v>
      </c>
      <c r="AC724" s="8">
        <v>0</v>
      </c>
      <c r="AD724" s="8"/>
      <c r="AE724" s="8">
        <v>1</v>
      </c>
      <c r="AF724" s="8">
        <v>0</v>
      </c>
      <c r="AG724" s="8">
        <v>240</v>
      </c>
      <c r="AH724" s="9">
        <v>46223</v>
      </c>
      <c r="AI724" s="47">
        <v>46223.333333333336</v>
      </c>
      <c r="AJ724" s="47">
        <v>46223.337500000001</v>
      </c>
      <c r="AK724" s="47">
        <v>46223.5</v>
      </c>
      <c r="AL724" s="47">
        <v>46223.490277777775</v>
      </c>
      <c r="AO724" s="24" t="s">
        <v>8326</v>
      </c>
      <c r="AP724" s="24" t="s">
        <v>53</v>
      </c>
      <c r="AQ724" s="24" t="s">
        <v>82</v>
      </c>
      <c r="AR724" s="24" t="s">
        <v>77</v>
      </c>
      <c r="AS724" s="24" t="s">
        <v>79</v>
      </c>
      <c r="AT724" s="24" t="s">
        <v>52</v>
      </c>
      <c r="AU724" s="49">
        <v>46235</v>
      </c>
      <c r="AV724" s="24" t="s">
        <v>8385</v>
      </c>
      <c r="AW724" s="24" t="s">
        <v>8385</v>
      </c>
      <c r="AX724" s="24" t="s">
        <v>8385</v>
      </c>
      <c r="AY724" s="24">
        <v>0</v>
      </c>
    </row>
    <row r="725" spans="2:51">
      <c r="B725" s="8" t="s">
        <v>8326</v>
      </c>
      <c r="C725" s="8" t="s">
        <v>82</v>
      </c>
      <c r="D725" s="9">
        <v>46204</v>
      </c>
      <c r="E725" s="8" t="s">
        <v>52</v>
      </c>
      <c r="F725" s="8" t="s">
        <v>64</v>
      </c>
      <c r="G725" s="8" t="s">
        <v>67</v>
      </c>
      <c r="H725" s="8" t="s">
        <v>53</v>
      </c>
      <c r="I725" s="8" t="s">
        <v>8384</v>
      </c>
      <c r="J725" s="61">
        <v>0</v>
      </c>
      <c r="K725" s="8">
        <v>1</v>
      </c>
      <c r="L725" s="8">
        <v>4</v>
      </c>
      <c r="M725" s="8" t="s">
        <v>84</v>
      </c>
      <c r="N725" s="8" t="s">
        <v>8379</v>
      </c>
      <c r="O725" s="8" t="s">
        <v>8380</v>
      </c>
      <c r="P725" s="48">
        <v>10</v>
      </c>
      <c r="Q725" s="8" t="s">
        <v>58</v>
      </c>
      <c r="R725" s="8">
        <v>4</v>
      </c>
      <c r="S725" s="8">
        <v>0</v>
      </c>
      <c r="T725" s="8" t="b">
        <v>0</v>
      </c>
      <c r="U725" s="8">
        <v>240</v>
      </c>
      <c r="V725" s="8">
        <v>206</v>
      </c>
      <c r="W725" s="8">
        <v>113</v>
      </c>
      <c r="X725" s="8">
        <v>0</v>
      </c>
      <c r="Y725" s="8">
        <v>0</v>
      </c>
      <c r="Z725" s="48">
        <v>-24</v>
      </c>
      <c r="AA725" s="8" t="s">
        <v>89</v>
      </c>
      <c r="AB725" s="8">
        <v>4</v>
      </c>
      <c r="AC725" s="8">
        <v>0</v>
      </c>
      <c r="AD725" s="8"/>
      <c r="AE725" s="8">
        <v>1</v>
      </c>
      <c r="AF725" s="8">
        <v>0</v>
      </c>
      <c r="AG725" s="8">
        <v>240</v>
      </c>
      <c r="AH725" s="9">
        <v>46226</v>
      </c>
      <c r="AI725" s="47">
        <v>46226.5625</v>
      </c>
      <c r="AJ725" s="47">
        <v>46226.569444444445</v>
      </c>
      <c r="AK725" s="47">
        <v>46226.729166666664</v>
      </c>
      <c r="AL725" s="47">
        <v>46226.712500000001</v>
      </c>
      <c r="AO725" s="24" t="s">
        <v>8326</v>
      </c>
      <c r="AP725" s="24" t="s">
        <v>53</v>
      </c>
      <c r="AQ725" s="24" t="s">
        <v>82</v>
      </c>
      <c r="AR725" s="24" t="s">
        <v>64</v>
      </c>
      <c r="AS725" s="24" t="s">
        <v>59</v>
      </c>
      <c r="AT725" s="24" t="s">
        <v>52</v>
      </c>
      <c r="AU725" s="49">
        <v>46235</v>
      </c>
      <c r="AV725" s="24" t="s">
        <v>8385</v>
      </c>
      <c r="AW725" s="24" t="s">
        <v>8385</v>
      </c>
      <c r="AX725" s="24" t="s">
        <v>8385</v>
      </c>
      <c r="AY725" s="24">
        <v>0</v>
      </c>
    </row>
    <row r="726" spans="2:51">
      <c r="B726" s="8" t="s">
        <v>8326</v>
      </c>
      <c r="C726" s="8" t="s">
        <v>82</v>
      </c>
      <c r="D726" s="9">
        <v>46204</v>
      </c>
      <c r="E726" s="8" t="s">
        <v>52</v>
      </c>
      <c r="F726" s="8" t="s">
        <v>64</v>
      </c>
      <c r="G726" s="8" t="s">
        <v>54</v>
      </c>
      <c r="H726" s="8" t="s">
        <v>53</v>
      </c>
      <c r="I726" s="8" t="s">
        <v>8384</v>
      </c>
      <c r="J726" s="61">
        <v>0</v>
      </c>
      <c r="K726" s="8">
        <v>1</v>
      </c>
      <c r="L726" s="8">
        <v>4</v>
      </c>
      <c r="M726" s="8" t="s">
        <v>84</v>
      </c>
      <c r="N726" s="8" t="s">
        <v>8379</v>
      </c>
      <c r="O726" s="8" t="s">
        <v>8380</v>
      </c>
      <c r="P726" s="48">
        <v>9</v>
      </c>
      <c r="Q726" s="8" t="s">
        <v>58</v>
      </c>
      <c r="R726" s="8">
        <v>4</v>
      </c>
      <c r="S726" s="8">
        <v>0</v>
      </c>
      <c r="T726" s="8" t="b">
        <v>0</v>
      </c>
      <c r="U726" s="8">
        <v>540</v>
      </c>
      <c r="V726" s="8">
        <v>485</v>
      </c>
      <c r="W726" s="8">
        <v>351</v>
      </c>
      <c r="X726" s="8">
        <v>0</v>
      </c>
      <c r="Y726" s="8">
        <v>0</v>
      </c>
      <c r="Z726" s="48">
        <v>-46</v>
      </c>
      <c r="AA726" s="8" t="s">
        <v>89</v>
      </c>
      <c r="AB726" s="8">
        <v>4</v>
      </c>
      <c r="AC726" s="8">
        <v>0</v>
      </c>
      <c r="AD726" s="8"/>
      <c r="AE726" s="8">
        <v>1</v>
      </c>
      <c r="AF726" s="8">
        <v>0</v>
      </c>
      <c r="AG726" s="8">
        <v>540</v>
      </c>
      <c r="AH726" s="9">
        <v>46227</v>
      </c>
      <c r="AI726" s="47">
        <v>46227.333333333336</v>
      </c>
      <c r="AJ726" s="47">
        <v>46227.339583333334</v>
      </c>
      <c r="AK726" s="47">
        <v>46227.708333333336</v>
      </c>
      <c r="AL726" s="47">
        <v>46227.676388888889</v>
      </c>
      <c r="AO726" s="24" t="s">
        <v>8326</v>
      </c>
      <c r="AP726" s="24" t="s">
        <v>53</v>
      </c>
      <c r="AQ726" s="24" t="s">
        <v>95</v>
      </c>
      <c r="AR726" s="24" t="s">
        <v>50</v>
      </c>
      <c r="AS726" s="24" t="s">
        <v>62</v>
      </c>
      <c r="AT726" s="24" t="s">
        <v>52</v>
      </c>
      <c r="AU726" s="49">
        <v>46235</v>
      </c>
      <c r="AV726" s="24" t="s">
        <v>8382</v>
      </c>
      <c r="AW726" s="24" t="s">
        <v>8379</v>
      </c>
      <c r="AX726" s="24" t="s">
        <v>8380</v>
      </c>
      <c r="AY726" s="24">
        <v>0</v>
      </c>
    </row>
    <row r="727" spans="2:51">
      <c r="B727" s="8" t="s">
        <v>8326</v>
      </c>
      <c r="C727" s="8" t="s">
        <v>82</v>
      </c>
      <c r="D727" s="9">
        <v>46204</v>
      </c>
      <c r="E727" s="8" t="s">
        <v>52</v>
      </c>
      <c r="F727" s="8" t="s">
        <v>64</v>
      </c>
      <c r="G727" s="8" t="s">
        <v>67</v>
      </c>
      <c r="H727" s="8" t="s">
        <v>53</v>
      </c>
      <c r="I727" s="8" t="s">
        <v>8384</v>
      </c>
      <c r="J727" s="61">
        <v>0</v>
      </c>
      <c r="K727" s="8">
        <v>1</v>
      </c>
      <c r="L727" s="8">
        <v>4</v>
      </c>
      <c r="M727" s="8" t="s">
        <v>84</v>
      </c>
      <c r="N727" s="8" t="s">
        <v>8379</v>
      </c>
      <c r="O727" s="8" t="s">
        <v>8380</v>
      </c>
      <c r="P727" s="48">
        <v>7</v>
      </c>
      <c r="Q727" s="8" t="s">
        <v>58</v>
      </c>
      <c r="R727" s="8">
        <v>4</v>
      </c>
      <c r="S727" s="8">
        <v>0</v>
      </c>
      <c r="T727" s="8" t="b">
        <v>0</v>
      </c>
      <c r="U727" s="8">
        <v>180</v>
      </c>
      <c r="V727" s="8">
        <v>153</v>
      </c>
      <c r="W727" s="8">
        <v>83</v>
      </c>
      <c r="X727" s="8">
        <v>0</v>
      </c>
      <c r="Y727" s="8">
        <v>0</v>
      </c>
      <c r="Z727" s="48">
        <v>-20</v>
      </c>
      <c r="AA727" s="8" t="s">
        <v>89</v>
      </c>
      <c r="AB727" s="8">
        <v>4</v>
      </c>
      <c r="AC727" s="8">
        <v>0</v>
      </c>
      <c r="AD727" s="8"/>
      <c r="AE727" s="8">
        <v>1</v>
      </c>
      <c r="AF727" s="8">
        <v>0</v>
      </c>
      <c r="AG727" s="8">
        <v>180</v>
      </c>
      <c r="AH727" s="9">
        <v>46228</v>
      </c>
      <c r="AI727" s="47">
        <v>46228.375</v>
      </c>
      <c r="AJ727" s="47">
        <v>46228.379861111112</v>
      </c>
      <c r="AK727" s="47">
        <v>46228.5</v>
      </c>
      <c r="AL727" s="47">
        <v>46228.486111111109</v>
      </c>
      <c r="AO727" s="24" t="s">
        <v>8326</v>
      </c>
      <c r="AP727" s="24" t="s">
        <v>53</v>
      </c>
      <c r="AQ727" s="24" t="s">
        <v>95</v>
      </c>
      <c r="AR727" s="24" t="s">
        <v>50</v>
      </c>
      <c r="AS727" s="24" t="s">
        <v>59</v>
      </c>
      <c r="AT727" s="24" t="s">
        <v>52</v>
      </c>
      <c r="AU727" s="49">
        <v>46235</v>
      </c>
      <c r="AV727" s="24" t="s">
        <v>8382</v>
      </c>
      <c r="AW727" s="24" t="s">
        <v>8379</v>
      </c>
      <c r="AX727" s="24" t="s">
        <v>8380</v>
      </c>
      <c r="AY727" s="24">
        <v>0</v>
      </c>
    </row>
    <row r="728" spans="2:51">
      <c r="B728" s="8" t="s">
        <v>8326</v>
      </c>
      <c r="C728" s="8" t="s">
        <v>82</v>
      </c>
      <c r="D728" s="9">
        <v>46204</v>
      </c>
      <c r="E728" s="8" t="s">
        <v>52</v>
      </c>
      <c r="F728" s="8" t="s">
        <v>64</v>
      </c>
      <c r="G728" s="8" t="s">
        <v>62</v>
      </c>
      <c r="H728" s="8" t="s">
        <v>53</v>
      </c>
      <c r="I728" s="8" t="s">
        <v>8384</v>
      </c>
      <c r="J728" s="61">
        <v>0</v>
      </c>
      <c r="K728" s="8">
        <v>1</v>
      </c>
      <c r="L728" s="8">
        <v>4</v>
      </c>
      <c r="M728" s="8" t="s">
        <v>84</v>
      </c>
      <c r="N728" s="8" t="s">
        <v>8379</v>
      </c>
      <c r="O728" s="8" t="s">
        <v>8380</v>
      </c>
      <c r="P728" s="48">
        <v>8</v>
      </c>
      <c r="Q728" s="8" t="s">
        <v>58</v>
      </c>
      <c r="R728" s="8">
        <v>4</v>
      </c>
      <c r="S728" s="8">
        <v>0</v>
      </c>
      <c r="T728" s="8" t="b">
        <v>0</v>
      </c>
      <c r="U728" s="8">
        <v>210</v>
      </c>
      <c r="V728" s="8">
        <v>176</v>
      </c>
      <c r="W728" s="8">
        <v>104</v>
      </c>
      <c r="X728" s="8">
        <v>0</v>
      </c>
      <c r="Y728" s="8">
        <v>0</v>
      </c>
      <c r="Z728" s="48">
        <v>-26</v>
      </c>
      <c r="AA728" s="8" t="s">
        <v>89</v>
      </c>
      <c r="AB728" s="8">
        <v>4</v>
      </c>
      <c r="AC728" s="8">
        <v>0</v>
      </c>
      <c r="AD728" s="8"/>
      <c r="AE728" s="8">
        <v>1</v>
      </c>
      <c r="AF728" s="8">
        <v>0</v>
      </c>
      <c r="AG728" s="8">
        <v>210</v>
      </c>
      <c r="AH728" s="9">
        <v>46229</v>
      </c>
      <c r="AI728" s="47">
        <v>46229.5625</v>
      </c>
      <c r="AJ728" s="47">
        <v>46229.568055555559</v>
      </c>
      <c r="AK728" s="47">
        <v>46229.708333333336</v>
      </c>
      <c r="AL728" s="47">
        <v>46229.69027777778</v>
      </c>
      <c r="AO728" s="24" t="s">
        <v>8326</v>
      </c>
      <c r="AP728" s="24" t="s">
        <v>53</v>
      </c>
      <c r="AQ728" s="24" t="s">
        <v>95</v>
      </c>
      <c r="AR728" s="24" t="s">
        <v>50</v>
      </c>
      <c r="AS728" s="24" t="s">
        <v>54</v>
      </c>
      <c r="AT728" s="24" t="s">
        <v>52</v>
      </c>
      <c r="AU728" s="49">
        <v>46235</v>
      </c>
      <c r="AV728" s="24" t="s">
        <v>8382</v>
      </c>
      <c r="AW728" s="24" t="s">
        <v>8379</v>
      </c>
      <c r="AX728" s="24" t="s">
        <v>8380</v>
      </c>
      <c r="AY728" s="24">
        <v>0</v>
      </c>
    </row>
    <row r="729" spans="2:51">
      <c r="B729" s="8" t="s">
        <v>8326</v>
      </c>
      <c r="C729" s="8" t="s">
        <v>82</v>
      </c>
      <c r="D729" s="9">
        <v>46204</v>
      </c>
      <c r="E729" s="8" t="s">
        <v>52</v>
      </c>
      <c r="F729" s="8" t="s">
        <v>64</v>
      </c>
      <c r="G729" s="8" t="s">
        <v>68</v>
      </c>
      <c r="H729" s="8" t="s">
        <v>53</v>
      </c>
      <c r="I729" s="8" t="s">
        <v>8378</v>
      </c>
      <c r="J729" s="61">
        <v>0</v>
      </c>
      <c r="K729" s="8">
        <v>1</v>
      </c>
      <c r="L729" s="8">
        <v>4</v>
      </c>
      <c r="M729" s="8" t="s">
        <v>84</v>
      </c>
      <c r="N729" s="8" t="s">
        <v>8379</v>
      </c>
      <c r="O729" s="8" t="s">
        <v>8380</v>
      </c>
      <c r="P729" s="48">
        <v>11</v>
      </c>
      <c r="Q729" s="8" t="s">
        <v>58</v>
      </c>
      <c r="R729" s="8">
        <v>4</v>
      </c>
      <c r="S729" s="8">
        <v>0</v>
      </c>
      <c r="T729" s="8" t="b">
        <v>0</v>
      </c>
      <c r="U729" s="8">
        <v>540</v>
      </c>
      <c r="V729" s="8">
        <v>518</v>
      </c>
      <c r="W729" s="8">
        <v>379</v>
      </c>
      <c r="X729" s="8">
        <v>0</v>
      </c>
      <c r="Y729" s="8">
        <v>0</v>
      </c>
      <c r="Z729" s="48">
        <v>-11</v>
      </c>
      <c r="AA729" s="8" t="s">
        <v>89</v>
      </c>
      <c r="AB729" s="8">
        <v>4</v>
      </c>
      <c r="AC729" s="8">
        <v>0</v>
      </c>
      <c r="AD729" s="8"/>
      <c r="AE729" s="8">
        <v>1</v>
      </c>
      <c r="AF729" s="8">
        <v>0</v>
      </c>
      <c r="AG729" s="8">
        <v>540</v>
      </c>
      <c r="AH729" s="9">
        <v>46231</v>
      </c>
      <c r="AI729" s="47">
        <v>46231.3125</v>
      </c>
      <c r="AJ729" s="47">
        <v>46231.320138888892</v>
      </c>
      <c r="AK729" s="47">
        <v>46231.6875</v>
      </c>
      <c r="AL729" s="47">
        <v>46231.679861111108</v>
      </c>
      <c r="AO729" s="24" t="s">
        <v>8326</v>
      </c>
      <c r="AP729" s="24" t="s">
        <v>53</v>
      </c>
      <c r="AQ729" s="24" t="s">
        <v>95</v>
      </c>
      <c r="AR729" s="24" t="s">
        <v>50</v>
      </c>
      <c r="AS729" s="24" t="s">
        <v>63</v>
      </c>
      <c r="AT729" s="24" t="s">
        <v>52</v>
      </c>
      <c r="AU729" s="49">
        <v>46235</v>
      </c>
      <c r="AV729" s="24" t="s">
        <v>8382</v>
      </c>
      <c r="AW729" s="24" t="s">
        <v>8379</v>
      </c>
      <c r="AX729" s="24" t="s">
        <v>8380</v>
      </c>
      <c r="AY729" s="24">
        <v>0</v>
      </c>
    </row>
    <row r="730" spans="2:51">
      <c r="B730" s="8" t="s">
        <v>8326</v>
      </c>
      <c r="C730" s="8" t="s">
        <v>82</v>
      </c>
      <c r="D730" s="9">
        <v>46204</v>
      </c>
      <c r="E730" s="8" t="s">
        <v>52</v>
      </c>
      <c r="F730" s="8" t="s">
        <v>77</v>
      </c>
      <c r="G730" s="8" t="s">
        <v>79</v>
      </c>
      <c r="H730" s="8" t="s">
        <v>53</v>
      </c>
      <c r="I730" s="8" t="s">
        <v>8384</v>
      </c>
      <c r="J730" s="61">
        <v>0</v>
      </c>
      <c r="K730" s="8">
        <v>1</v>
      </c>
      <c r="L730" s="8">
        <v>4</v>
      </c>
      <c r="M730" s="8" t="s">
        <v>91</v>
      </c>
      <c r="N730" s="8" t="s">
        <v>8379</v>
      </c>
      <c r="O730" s="8" t="s">
        <v>8380</v>
      </c>
      <c r="P730" s="48">
        <v>6</v>
      </c>
      <c r="Q730" s="8" t="s">
        <v>58</v>
      </c>
      <c r="R730" s="8">
        <v>4</v>
      </c>
      <c r="S730" s="8">
        <v>0</v>
      </c>
      <c r="T730" s="8" t="b">
        <v>0</v>
      </c>
      <c r="U730" s="8">
        <v>480</v>
      </c>
      <c r="V730" s="8">
        <v>436</v>
      </c>
      <c r="W730" s="8">
        <v>340</v>
      </c>
      <c r="X730" s="8">
        <v>0</v>
      </c>
      <c r="Y730" s="8">
        <v>0</v>
      </c>
      <c r="Z730" s="48">
        <v>-38</v>
      </c>
      <c r="AA730" s="8" t="s">
        <v>90</v>
      </c>
      <c r="AB730" s="8">
        <v>4</v>
      </c>
      <c r="AC730" s="8">
        <v>0</v>
      </c>
      <c r="AD730" s="8"/>
      <c r="AE730" s="8">
        <v>1</v>
      </c>
      <c r="AF730" s="8">
        <v>0</v>
      </c>
      <c r="AG730" s="8">
        <v>480</v>
      </c>
      <c r="AH730" s="9">
        <v>46204</v>
      </c>
      <c r="AI730" s="47">
        <v>46204.375</v>
      </c>
      <c r="AJ730" s="47">
        <v>46204.379166666666</v>
      </c>
      <c r="AK730" s="47">
        <v>46204.708333333336</v>
      </c>
      <c r="AL730" s="47">
        <v>46204.681944444441</v>
      </c>
      <c r="AO730" s="24" t="s">
        <v>8326</v>
      </c>
      <c r="AP730" s="24" t="s">
        <v>53</v>
      </c>
      <c r="AQ730" s="24" t="s">
        <v>95</v>
      </c>
      <c r="AR730" s="24" t="s">
        <v>50</v>
      </c>
      <c r="AS730" s="24" t="s">
        <v>61</v>
      </c>
      <c r="AT730" s="24" t="s">
        <v>52</v>
      </c>
      <c r="AU730" s="49">
        <v>46235</v>
      </c>
      <c r="AV730" s="24" t="s">
        <v>8382</v>
      </c>
      <c r="AW730" s="24" t="s">
        <v>8379</v>
      </c>
      <c r="AX730" s="24" t="s">
        <v>8380</v>
      </c>
      <c r="AY730" s="24">
        <v>0</v>
      </c>
    </row>
    <row r="731" spans="2:51">
      <c r="B731" s="8" t="s">
        <v>8326</v>
      </c>
      <c r="C731" s="8" t="s">
        <v>82</v>
      </c>
      <c r="D731" s="9">
        <v>46204</v>
      </c>
      <c r="E731" s="8" t="s">
        <v>52</v>
      </c>
      <c r="F731" s="8" t="s">
        <v>77</v>
      </c>
      <c r="G731" s="8" t="s">
        <v>79</v>
      </c>
      <c r="H731" s="8" t="s">
        <v>53</v>
      </c>
      <c r="I731" s="8" t="s">
        <v>8384</v>
      </c>
      <c r="J731" s="61">
        <v>0</v>
      </c>
      <c r="K731" s="8">
        <v>1</v>
      </c>
      <c r="L731" s="8">
        <v>4</v>
      </c>
      <c r="M731" s="8" t="s">
        <v>91</v>
      </c>
      <c r="N731" s="8" t="s">
        <v>8379</v>
      </c>
      <c r="O731" s="8" t="s">
        <v>8380</v>
      </c>
      <c r="P731" s="48">
        <v>8</v>
      </c>
      <c r="Q731" s="8" t="s">
        <v>58</v>
      </c>
      <c r="R731" s="8">
        <v>4</v>
      </c>
      <c r="S731" s="8">
        <v>0</v>
      </c>
      <c r="T731" s="8" t="b">
        <v>0</v>
      </c>
      <c r="U731" s="8">
        <v>480</v>
      </c>
      <c r="V731" s="8">
        <v>445</v>
      </c>
      <c r="W731" s="8">
        <v>346</v>
      </c>
      <c r="X731" s="8">
        <v>0</v>
      </c>
      <c r="Y731" s="8">
        <v>0</v>
      </c>
      <c r="Z731" s="48">
        <v>-27</v>
      </c>
      <c r="AA731" s="8" t="s">
        <v>90</v>
      </c>
      <c r="AB731" s="8">
        <v>4</v>
      </c>
      <c r="AC731" s="8">
        <v>0</v>
      </c>
      <c r="AD731" s="8"/>
      <c r="AE731" s="8">
        <v>1</v>
      </c>
      <c r="AF731" s="8">
        <v>0</v>
      </c>
      <c r="AG731" s="8">
        <v>480</v>
      </c>
      <c r="AH731" s="9">
        <v>46205</v>
      </c>
      <c r="AI731" s="47">
        <v>46205.333333333336</v>
      </c>
      <c r="AJ731" s="47">
        <v>46205.338888888888</v>
      </c>
      <c r="AK731" s="47">
        <v>46205.666666666664</v>
      </c>
      <c r="AL731" s="47">
        <v>46205.647916666669</v>
      </c>
      <c r="AO731" s="24" t="s">
        <v>8326</v>
      </c>
      <c r="AP731" s="24" t="s">
        <v>53</v>
      </c>
      <c r="AQ731" s="24" t="s">
        <v>95</v>
      </c>
      <c r="AR731" s="24" t="s">
        <v>50</v>
      </c>
      <c r="AS731" s="24" t="s">
        <v>57</v>
      </c>
      <c r="AT731" s="24" t="s">
        <v>52</v>
      </c>
      <c r="AU731" s="49">
        <v>46235</v>
      </c>
      <c r="AV731" s="24" t="s">
        <v>8382</v>
      </c>
      <c r="AW731" s="24" t="s">
        <v>8379</v>
      </c>
      <c r="AX731" s="24" t="s">
        <v>8380</v>
      </c>
      <c r="AY731" s="24">
        <v>0</v>
      </c>
    </row>
    <row r="732" spans="2:51">
      <c r="B732" s="8" t="s">
        <v>8326</v>
      </c>
      <c r="C732" s="8" t="s">
        <v>82</v>
      </c>
      <c r="D732" s="9">
        <v>46204</v>
      </c>
      <c r="E732" s="8" t="s">
        <v>52</v>
      </c>
      <c r="F732" s="8" t="s">
        <v>77</v>
      </c>
      <c r="G732" s="8" t="s">
        <v>79</v>
      </c>
      <c r="H732" s="8" t="s">
        <v>53</v>
      </c>
      <c r="I732" s="8" t="s">
        <v>8384</v>
      </c>
      <c r="J732" s="61">
        <v>0</v>
      </c>
      <c r="K732" s="8">
        <v>1</v>
      </c>
      <c r="L732" s="8">
        <v>4</v>
      </c>
      <c r="M732" s="8" t="s">
        <v>91</v>
      </c>
      <c r="N732" s="8" t="s">
        <v>8379</v>
      </c>
      <c r="O732" s="8" t="s">
        <v>8380</v>
      </c>
      <c r="P732" s="48">
        <v>5</v>
      </c>
      <c r="Q732" s="8" t="s">
        <v>58</v>
      </c>
      <c r="R732" s="8">
        <v>4</v>
      </c>
      <c r="S732" s="8">
        <v>0</v>
      </c>
      <c r="T732" s="8" t="b">
        <v>0</v>
      </c>
      <c r="U732" s="8">
        <v>480</v>
      </c>
      <c r="V732" s="8">
        <v>431</v>
      </c>
      <c r="W732" s="8">
        <v>298</v>
      </c>
      <c r="X732" s="8">
        <v>0</v>
      </c>
      <c r="Y732" s="8">
        <v>0</v>
      </c>
      <c r="Z732" s="48">
        <v>-44</v>
      </c>
      <c r="AA732" s="8" t="s">
        <v>90</v>
      </c>
      <c r="AB732" s="8">
        <v>4</v>
      </c>
      <c r="AC732" s="8">
        <v>0</v>
      </c>
      <c r="AD732" s="8"/>
      <c r="AE732" s="8">
        <v>1</v>
      </c>
      <c r="AF732" s="8">
        <v>0</v>
      </c>
      <c r="AG732" s="8">
        <v>480</v>
      </c>
      <c r="AH732" s="9">
        <v>46206</v>
      </c>
      <c r="AI732" s="47">
        <v>46206.333333333336</v>
      </c>
      <c r="AJ732" s="47">
        <v>46206.336805555555</v>
      </c>
      <c r="AK732" s="47">
        <v>46206.666666666664</v>
      </c>
      <c r="AL732" s="47">
        <v>46206.636111111111</v>
      </c>
      <c r="AO732" s="24" t="s">
        <v>8326</v>
      </c>
      <c r="AP732" s="24" t="s">
        <v>53</v>
      </c>
      <c r="AQ732" s="24" t="s">
        <v>95</v>
      </c>
      <c r="AR732" s="24" t="s">
        <v>50</v>
      </c>
      <c r="AS732" s="24" t="s">
        <v>54</v>
      </c>
      <c r="AT732" s="24" t="s">
        <v>52</v>
      </c>
      <c r="AU732" s="49">
        <v>46235</v>
      </c>
      <c r="AV732" s="24" t="s">
        <v>8382</v>
      </c>
      <c r="AW732" s="24" t="s">
        <v>8383</v>
      </c>
      <c r="AX732" s="24" t="s">
        <v>8380</v>
      </c>
      <c r="AY732" s="24">
        <v>0</v>
      </c>
    </row>
    <row r="733" spans="2:51">
      <c r="B733" s="8" t="s">
        <v>8326</v>
      </c>
      <c r="C733" s="8" t="s">
        <v>82</v>
      </c>
      <c r="D733" s="9">
        <v>46204</v>
      </c>
      <c r="E733" s="8" t="s">
        <v>52</v>
      </c>
      <c r="F733" s="8" t="s">
        <v>77</v>
      </c>
      <c r="G733" s="8" t="s">
        <v>79</v>
      </c>
      <c r="H733" s="8" t="s">
        <v>53</v>
      </c>
      <c r="I733" s="8" t="s">
        <v>8384</v>
      </c>
      <c r="J733" s="61">
        <v>0</v>
      </c>
      <c r="K733" s="8">
        <v>1</v>
      </c>
      <c r="L733" s="8">
        <v>4</v>
      </c>
      <c r="M733" s="8" t="s">
        <v>91</v>
      </c>
      <c r="N733" s="8" t="s">
        <v>8379</v>
      </c>
      <c r="O733" s="8" t="s">
        <v>8380</v>
      </c>
      <c r="P733" s="48">
        <v>7</v>
      </c>
      <c r="Q733" s="8" t="s">
        <v>58</v>
      </c>
      <c r="R733" s="8">
        <v>4</v>
      </c>
      <c r="S733" s="8">
        <v>0</v>
      </c>
      <c r="T733" s="8" t="b">
        <v>0</v>
      </c>
      <c r="U733" s="8">
        <v>270</v>
      </c>
      <c r="V733" s="8">
        <v>242</v>
      </c>
      <c r="W733" s="8">
        <v>153</v>
      </c>
      <c r="X733" s="8">
        <v>0</v>
      </c>
      <c r="Y733" s="8">
        <v>0</v>
      </c>
      <c r="Z733" s="48">
        <v>-21</v>
      </c>
      <c r="AA733" s="8" t="s">
        <v>90</v>
      </c>
      <c r="AB733" s="8">
        <v>4</v>
      </c>
      <c r="AC733" s="8">
        <v>0</v>
      </c>
      <c r="AD733" s="8"/>
      <c r="AE733" s="8">
        <v>1</v>
      </c>
      <c r="AF733" s="8">
        <v>0</v>
      </c>
      <c r="AG733" s="8">
        <v>270</v>
      </c>
      <c r="AH733" s="9">
        <v>46207</v>
      </c>
      <c r="AI733" s="47">
        <v>46207.541666666664</v>
      </c>
      <c r="AJ733" s="47">
        <v>46207.546527777777</v>
      </c>
      <c r="AK733" s="47">
        <v>46207.729166666664</v>
      </c>
      <c r="AL733" s="47">
        <v>46207.714583333334</v>
      </c>
      <c r="AO733" s="24" t="s">
        <v>8326</v>
      </c>
      <c r="AP733" s="24" t="s">
        <v>53</v>
      </c>
      <c r="AQ733" s="24" t="s">
        <v>95</v>
      </c>
      <c r="AR733" s="24" t="s">
        <v>50</v>
      </c>
      <c r="AS733" s="24" t="s">
        <v>57</v>
      </c>
      <c r="AT733" s="24" t="s">
        <v>52</v>
      </c>
      <c r="AU733" s="49">
        <v>46235</v>
      </c>
      <c r="AV733" s="24" t="s">
        <v>8382</v>
      </c>
      <c r="AW733" s="24" t="s">
        <v>8383</v>
      </c>
      <c r="AX733" s="24" t="s">
        <v>8380</v>
      </c>
      <c r="AY733" s="24">
        <v>0</v>
      </c>
    </row>
    <row r="734" spans="2:51">
      <c r="B734" s="8" t="s">
        <v>8326</v>
      </c>
      <c r="C734" s="8" t="s">
        <v>82</v>
      </c>
      <c r="D734" s="9">
        <v>46204</v>
      </c>
      <c r="E734" s="8" t="s">
        <v>52</v>
      </c>
      <c r="F734" s="8" t="s">
        <v>77</v>
      </c>
      <c r="G734" s="8" t="s">
        <v>79</v>
      </c>
      <c r="H734" s="8" t="s">
        <v>53</v>
      </c>
      <c r="I734" s="8" t="s">
        <v>8378</v>
      </c>
      <c r="J734" s="61">
        <v>0</v>
      </c>
      <c r="K734" s="8">
        <v>1</v>
      </c>
      <c r="L734" s="8">
        <v>4</v>
      </c>
      <c r="M734" s="8" t="s">
        <v>91</v>
      </c>
      <c r="N734" s="8" t="s">
        <v>8379</v>
      </c>
      <c r="O734" s="8" t="s">
        <v>8380</v>
      </c>
      <c r="P734" s="48">
        <v>11</v>
      </c>
      <c r="Q734" s="8" t="s">
        <v>58</v>
      </c>
      <c r="R734" s="8">
        <v>4</v>
      </c>
      <c r="S734" s="8">
        <v>0</v>
      </c>
      <c r="T734" s="8" t="b">
        <v>0</v>
      </c>
      <c r="U734" s="8">
        <v>540</v>
      </c>
      <c r="V734" s="8">
        <v>492</v>
      </c>
      <c r="W734" s="8">
        <v>361</v>
      </c>
      <c r="X734" s="8">
        <v>0</v>
      </c>
      <c r="Y734" s="8">
        <v>0</v>
      </c>
      <c r="Z734" s="48">
        <v>-37</v>
      </c>
      <c r="AA734" s="8" t="s">
        <v>90</v>
      </c>
      <c r="AB734" s="8">
        <v>4</v>
      </c>
      <c r="AC734" s="8">
        <v>0</v>
      </c>
      <c r="AD734" s="8"/>
      <c r="AE734" s="8">
        <v>1</v>
      </c>
      <c r="AF734" s="8">
        <v>0</v>
      </c>
      <c r="AG734" s="8">
        <v>540</v>
      </c>
      <c r="AH734" s="9">
        <v>46208</v>
      </c>
      <c r="AI734" s="47">
        <v>46208.354166666664</v>
      </c>
      <c r="AJ734" s="47">
        <v>46208.361805555556</v>
      </c>
      <c r="AK734" s="47">
        <v>46208.729166666664</v>
      </c>
      <c r="AL734" s="47">
        <v>46208.703472222223</v>
      </c>
      <c r="AO734" s="24" t="s">
        <v>8326</v>
      </c>
      <c r="AP734" s="24" t="s">
        <v>53</v>
      </c>
      <c r="AQ734" s="24" t="s">
        <v>95</v>
      </c>
      <c r="AR734" s="24" t="s">
        <v>50</v>
      </c>
      <c r="AS734" s="24" t="s">
        <v>61</v>
      </c>
      <c r="AT734" s="24" t="s">
        <v>52</v>
      </c>
      <c r="AU734" s="49">
        <v>46235</v>
      </c>
      <c r="AV734" s="24" t="s">
        <v>8382</v>
      </c>
      <c r="AW734" s="24" t="s">
        <v>8383</v>
      </c>
      <c r="AX734" s="24" t="s">
        <v>8380</v>
      </c>
      <c r="AY734" s="24">
        <v>0</v>
      </c>
    </row>
    <row r="735" spans="2:51">
      <c r="B735" s="8" t="s">
        <v>8326</v>
      </c>
      <c r="C735" s="8" t="s">
        <v>82</v>
      </c>
      <c r="D735" s="9">
        <v>46204</v>
      </c>
      <c r="E735" s="8" t="s">
        <v>52</v>
      </c>
      <c r="F735" s="8" t="s">
        <v>77</v>
      </c>
      <c r="G735" s="8" t="s">
        <v>79</v>
      </c>
      <c r="H735" s="8" t="s">
        <v>53</v>
      </c>
      <c r="I735" s="8" t="s">
        <v>8384</v>
      </c>
      <c r="J735" s="61">
        <v>0</v>
      </c>
      <c r="K735" s="8">
        <v>1</v>
      </c>
      <c r="L735" s="8">
        <v>4</v>
      </c>
      <c r="M735" s="8" t="s">
        <v>91</v>
      </c>
      <c r="N735" s="8" t="s">
        <v>8379</v>
      </c>
      <c r="O735" s="8" t="s">
        <v>8380</v>
      </c>
      <c r="P735" s="48">
        <v>6</v>
      </c>
      <c r="Q735" s="8" t="s">
        <v>58</v>
      </c>
      <c r="R735" s="8">
        <v>4</v>
      </c>
      <c r="S735" s="8">
        <v>0</v>
      </c>
      <c r="T735" s="8" t="b">
        <v>0</v>
      </c>
      <c r="U735" s="8">
        <v>270</v>
      </c>
      <c r="V735" s="8">
        <v>232</v>
      </c>
      <c r="W735" s="8">
        <v>149</v>
      </c>
      <c r="X735" s="8">
        <v>0</v>
      </c>
      <c r="Y735" s="8">
        <v>0</v>
      </c>
      <c r="Z735" s="48">
        <v>-32</v>
      </c>
      <c r="AA735" s="8" t="s">
        <v>90</v>
      </c>
      <c r="AB735" s="8">
        <v>4</v>
      </c>
      <c r="AC735" s="8">
        <v>0</v>
      </c>
      <c r="AD735" s="8"/>
      <c r="AE735" s="8">
        <v>1</v>
      </c>
      <c r="AF735" s="8">
        <v>0</v>
      </c>
      <c r="AG735" s="8">
        <v>270</v>
      </c>
      <c r="AH735" s="9">
        <v>46213</v>
      </c>
      <c r="AI735" s="47">
        <v>46213.541666666664</v>
      </c>
      <c r="AJ735" s="47">
        <v>46213.54583333333</v>
      </c>
      <c r="AK735" s="47">
        <v>46213.729166666664</v>
      </c>
      <c r="AL735" s="47">
        <v>46213.706944444442</v>
      </c>
      <c r="AO735" s="24" t="s">
        <v>8326</v>
      </c>
      <c r="AP735" s="24" t="s">
        <v>53</v>
      </c>
      <c r="AQ735" s="24" t="s">
        <v>95</v>
      </c>
      <c r="AR735" s="24" t="s">
        <v>50</v>
      </c>
      <c r="AS735" s="24" t="s">
        <v>62</v>
      </c>
      <c r="AT735" s="24" t="s">
        <v>52</v>
      </c>
      <c r="AU735" s="49">
        <v>46235</v>
      </c>
      <c r="AV735" s="24" t="s">
        <v>8382</v>
      </c>
      <c r="AW735" s="24" t="s">
        <v>8383</v>
      </c>
      <c r="AX735" s="24" t="s">
        <v>8380</v>
      </c>
      <c r="AY735" s="24">
        <v>0</v>
      </c>
    </row>
    <row r="736" spans="2:51">
      <c r="B736" s="8" t="s">
        <v>8326</v>
      </c>
      <c r="C736" s="8" t="s">
        <v>82</v>
      </c>
      <c r="D736" s="9">
        <v>46204</v>
      </c>
      <c r="E736" s="8" t="s">
        <v>52</v>
      </c>
      <c r="F736" s="8" t="s">
        <v>77</v>
      </c>
      <c r="G736" s="8" t="s">
        <v>79</v>
      </c>
      <c r="H736" s="8" t="s">
        <v>53</v>
      </c>
      <c r="I736" s="8" t="s">
        <v>8378</v>
      </c>
      <c r="J736" s="61">
        <v>0</v>
      </c>
      <c r="K736" s="8">
        <v>1</v>
      </c>
      <c r="L736" s="8">
        <v>4</v>
      </c>
      <c r="M736" s="8" t="s">
        <v>91</v>
      </c>
      <c r="N736" s="8" t="s">
        <v>8379</v>
      </c>
      <c r="O736" s="8" t="s">
        <v>8380</v>
      </c>
      <c r="P736" s="48">
        <v>12</v>
      </c>
      <c r="Q736" s="8" t="s">
        <v>58</v>
      </c>
      <c r="R736" s="8">
        <v>4</v>
      </c>
      <c r="S736" s="8">
        <v>0</v>
      </c>
      <c r="T736" s="8" t="b">
        <v>0</v>
      </c>
      <c r="U736" s="8">
        <v>540</v>
      </c>
      <c r="V736" s="8">
        <v>511</v>
      </c>
      <c r="W736" s="8">
        <v>402</v>
      </c>
      <c r="X736" s="8">
        <v>0</v>
      </c>
      <c r="Y736" s="8">
        <v>0</v>
      </c>
      <c r="Z736" s="48">
        <v>-17</v>
      </c>
      <c r="AA736" s="8" t="s">
        <v>90</v>
      </c>
      <c r="AB736" s="8">
        <v>4</v>
      </c>
      <c r="AC736" s="8">
        <v>0</v>
      </c>
      <c r="AD736" s="8"/>
      <c r="AE736" s="8">
        <v>1</v>
      </c>
      <c r="AF736" s="8">
        <v>0</v>
      </c>
      <c r="AG736" s="8">
        <v>540</v>
      </c>
      <c r="AH736" s="9">
        <v>46215</v>
      </c>
      <c r="AI736" s="47">
        <v>46215.333333333336</v>
      </c>
      <c r="AJ736" s="47">
        <v>46215.341666666667</v>
      </c>
      <c r="AK736" s="47">
        <v>46215.708333333336</v>
      </c>
      <c r="AL736" s="47">
        <v>46215.696527777778</v>
      </c>
      <c r="AO736" s="24" t="s">
        <v>8326</v>
      </c>
      <c r="AP736" s="24" t="s">
        <v>53</v>
      </c>
      <c r="AQ736" s="24" t="s">
        <v>95</v>
      </c>
      <c r="AR736" s="24" t="s">
        <v>50</v>
      </c>
      <c r="AS736" s="24" t="s">
        <v>63</v>
      </c>
      <c r="AT736" s="24" t="s">
        <v>52</v>
      </c>
      <c r="AU736" s="49">
        <v>46235</v>
      </c>
      <c r="AV736" s="24" t="s">
        <v>8382</v>
      </c>
      <c r="AW736" s="24" t="s">
        <v>8383</v>
      </c>
      <c r="AX736" s="24" t="s">
        <v>8380</v>
      </c>
      <c r="AY736" s="24">
        <v>0</v>
      </c>
    </row>
    <row r="737" spans="2:51">
      <c r="B737" s="8" t="s">
        <v>8326</v>
      </c>
      <c r="C737" s="8" t="s">
        <v>82</v>
      </c>
      <c r="D737" s="9">
        <v>46204</v>
      </c>
      <c r="E737" s="8" t="s">
        <v>52</v>
      </c>
      <c r="F737" s="8" t="s">
        <v>77</v>
      </c>
      <c r="G737" s="8" t="s">
        <v>79</v>
      </c>
      <c r="H737" s="8" t="s">
        <v>53</v>
      </c>
      <c r="I737" s="8" t="s">
        <v>8384</v>
      </c>
      <c r="J737" s="61">
        <v>0</v>
      </c>
      <c r="K737" s="8">
        <v>1</v>
      </c>
      <c r="L737" s="8">
        <v>4</v>
      </c>
      <c r="M737" s="8" t="s">
        <v>91</v>
      </c>
      <c r="N737" s="8" t="s">
        <v>8379</v>
      </c>
      <c r="O737" s="8" t="s">
        <v>8380</v>
      </c>
      <c r="P737" s="48">
        <v>3</v>
      </c>
      <c r="Q737" s="8" t="s">
        <v>58</v>
      </c>
      <c r="R737" s="8">
        <v>4</v>
      </c>
      <c r="S737" s="8">
        <v>0</v>
      </c>
      <c r="T737" s="8" t="b">
        <v>0</v>
      </c>
      <c r="U737" s="8">
        <v>180</v>
      </c>
      <c r="V737" s="8">
        <v>151</v>
      </c>
      <c r="W737" s="8">
        <v>76</v>
      </c>
      <c r="X737" s="8">
        <v>0</v>
      </c>
      <c r="Y737" s="8">
        <v>0</v>
      </c>
      <c r="Z737" s="48">
        <v>-26</v>
      </c>
      <c r="AA737" s="8" t="s">
        <v>90</v>
      </c>
      <c r="AB737" s="8">
        <v>4</v>
      </c>
      <c r="AC737" s="8">
        <v>0</v>
      </c>
      <c r="AD737" s="8"/>
      <c r="AE737" s="8">
        <v>1</v>
      </c>
      <c r="AF737" s="8">
        <v>0</v>
      </c>
      <c r="AG737" s="8">
        <v>180</v>
      </c>
      <c r="AH737" s="9">
        <v>46216</v>
      </c>
      <c r="AI737" s="47">
        <v>46216.354166666664</v>
      </c>
      <c r="AJ737" s="47">
        <v>46216.356249999997</v>
      </c>
      <c r="AK737" s="47">
        <v>46216.479166666664</v>
      </c>
      <c r="AL737" s="47">
        <v>46216.461111111108</v>
      </c>
      <c r="AO737" s="24" t="s">
        <v>8326</v>
      </c>
      <c r="AP737" s="24" t="s">
        <v>53</v>
      </c>
      <c r="AQ737" s="24" t="s">
        <v>95</v>
      </c>
      <c r="AR737" s="24" t="s">
        <v>50</v>
      </c>
      <c r="AS737" s="24" t="s">
        <v>59</v>
      </c>
      <c r="AT737" s="24" t="s">
        <v>52</v>
      </c>
      <c r="AU737" s="49">
        <v>46235</v>
      </c>
      <c r="AV737" s="24" t="s">
        <v>8382</v>
      </c>
      <c r="AW737" s="24" t="s">
        <v>8383</v>
      </c>
      <c r="AX737" s="24" t="s">
        <v>8380</v>
      </c>
      <c r="AY737" s="24">
        <v>0</v>
      </c>
    </row>
    <row r="738" spans="2:51">
      <c r="B738" s="8" t="s">
        <v>8326</v>
      </c>
      <c r="C738" s="8" t="s">
        <v>82</v>
      </c>
      <c r="D738" s="9">
        <v>46204</v>
      </c>
      <c r="E738" s="8" t="s">
        <v>52</v>
      </c>
      <c r="F738" s="8" t="s">
        <v>77</v>
      </c>
      <c r="G738" s="8" t="s">
        <v>79</v>
      </c>
      <c r="H738" s="8" t="s">
        <v>53</v>
      </c>
      <c r="I738" s="8" t="s">
        <v>8384</v>
      </c>
      <c r="J738" s="61">
        <v>0</v>
      </c>
      <c r="K738" s="8">
        <v>1</v>
      </c>
      <c r="L738" s="8">
        <v>4</v>
      </c>
      <c r="M738" s="8" t="s">
        <v>91</v>
      </c>
      <c r="N738" s="8" t="s">
        <v>8379</v>
      </c>
      <c r="O738" s="8" t="s">
        <v>8380</v>
      </c>
      <c r="P738" s="48">
        <v>4</v>
      </c>
      <c r="Q738" s="8" t="s">
        <v>58</v>
      </c>
      <c r="R738" s="8">
        <v>4</v>
      </c>
      <c r="S738" s="8">
        <v>0</v>
      </c>
      <c r="T738" s="8" t="b">
        <v>0</v>
      </c>
      <c r="U738" s="8">
        <v>360</v>
      </c>
      <c r="V738" s="8">
        <v>340</v>
      </c>
      <c r="W738" s="8">
        <v>232</v>
      </c>
      <c r="X738" s="8">
        <v>0</v>
      </c>
      <c r="Y738" s="8">
        <v>0</v>
      </c>
      <c r="Z738" s="48">
        <v>-16</v>
      </c>
      <c r="AA738" s="8" t="s">
        <v>90</v>
      </c>
      <c r="AB738" s="8">
        <v>4</v>
      </c>
      <c r="AC738" s="8">
        <v>0</v>
      </c>
      <c r="AD738" s="8"/>
      <c r="AE738" s="8">
        <v>1</v>
      </c>
      <c r="AF738" s="8">
        <v>0</v>
      </c>
      <c r="AG738" s="8">
        <v>360</v>
      </c>
      <c r="AH738" s="9">
        <v>46220</v>
      </c>
      <c r="AI738" s="47">
        <v>46220.333333333336</v>
      </c>
      <c r="AJ738" s="47">
        <v>46220.336111111108</v>
      </c>
      <c r="AK738" s="47">
        <v>46220.583333333336</v>
      </c>
      <c r="AL738" s="47">
        <v>46220.572222222225</v>
      </c>
      <c r="AO738" s="24" t="s">
        <v>8326</v>
      </c>
      <c r="AP738" s="24" t="s">
        <v>53</v>
      </c>
      <c r="AQ738" s="24" t="s">
        <v>95</v>
      </c>
      <c r="AR738" s="24" t="s">
        <v>50</v>
      </c>
      <c r="AS738" s="24" t="s">
        <v>54</v>
      </c>
      <c r="AT738" s="24" t="s">
        <v>52</v>
      </c>
      <c r="AU738" s="49">
        <v>46235</v>
      </c>
      <c r="AV738" s="24" t="s">
        <v>8382</v>
      </c>
      <c r="AW738" s="24" t="s">
        <v>8384</v>
      </c>
      <c r="AX738" s="24" t="s">
        <v>8380</v>
      </c>
      <c r="AY738" s="24">
        <v>0</v>
      </c>
    </row>
    <row r="739" spans="2:51">
      <c r="B739" s="8" t="s">
        <v>8326</v>
      </c>
      <c r="C739" s="8" t="s">
        <v>82</v>
      </c>
      <c r="D739" s="9">
        <v>46204</v>
      </c>
      <c r="E739" s="8" t="s">
        <v>52</v>
      </c>
      <c r="F739" s="8" t="s">
        <v>77</v>
      </c>
      <c r="G739" s="8" t="s">
        <v>79</v>
      </c>
      <c r="H739" s="8" t="s">
        <v>53</v>
      </c>
      <c r="I739" s="8" t="s">
        <v>8378</v>
      </c>
      <c r="J739" s="61">
        <v>0</v>
      </c>
      <c r="K739" s="8">
        <v>1</v>
      </c>
      <c r="L739" s="8">
        <v>4</v>
      </c>
      <c r="M739" s="8" t="s">
        <v>91</v>
      </c>
      <c r="N739" s="8" t="s">
        <v>8379</v>
      </c>
      <c r="O739" s="8" t="s">
        <v>8380</v>
      </c>
      <c r="P739" s="48">
        <v>12</v>
      </c>
      <c r="Q739" s="8" t="s">
        <v>58</v>
      </c>
      <c r="R739" s="8">
        <v>4</v>
      </c>
      <c r="S739" s="8">
        <v>0</v>
      </c>
      <c r="T739" s="8" t="b">
        <v>0</v>
      </c>
      <c r="U739" s="8">
        <v>540</v>
      </c>
      <c r="V739" s="8">
        <v>485</v>
      </c>
      <c r="W739" s="8">
        <v>357</v>
      </c>
      <c r="X739" s="8">
        <v>0</v>
      </c>
      <c r="Y739" s="8">
        <v>0</v>
      </c>
      <c r="Z739" s="48">
        <v>-43</v>
      </c>
      <c r="AA739" s="8" t="s">
        <v>90</v>
      </c>
      <c r="AB739" s="8">
        <v>4</v>
      </c>
      <c r="AC739" s="8">
        <v>0</v>
      </c>
      <c r="AD739" s="8"/>
      <c r="AE739" s="8">
        <v>1</v>
      </c>
      <c r="AF739" s="8">
        <v>0</v>
      </c>
      <c r="AG739" s="8">
        <v>540</v>
      </c>
      <c r="AH739" s="9">
        <v>46221</v>
      </c>
      <c r="AI739" s="47">
        <v>46221.333333333336</v>
      </c>
      <c r="AJ739" s="47">
        <v>46221.341666666667</v>
      </c>
      <c r="AK739" s="47">
        <v>46221.708333333336</v>
      </c>
      <c r="AL739" s="47">
        <v>46221.678472222222</v>
      </c>
      <c r="AO739" s="24" t="s">
        <v>8326</v>
      </c>
      <c r="AP739" s="24" t="s">
        <v>53</v>
      </c>
      <c r="AQ739" s="24" t="s">
        <v>95</v>
      </c>
      <c r="AR739" s="24" t="s">
        <v>50</v>
      </c>
      <c r="AS739" s="24" t="s">
        <v>62</v>
      </c>
      <c r="AT739" s="24" t="s">
        <v>52</v>
      </c>
      <c r="AU739" s="49">
        <v>46235</v>
      </c>
      <c r="AV739" s="24" t="s">
        <v>8382</v>
      </c>
      <c r="AW739" s="24" t="s">
        <v>8384</v>
      </c>
      <c r="AX739" s="24" t="s">
        <v>8380</v>
      </c>
      <c r="AY739" s="24">
        <v>0</v>
      </c>
    </row>
    <row r="740" spans="2:51">
      <c r="B740" s="8" t="s">
        <v>8326</v>
      </c>
      <c r="C740" s="8" t="s">
        <v>82</v>
      </c>
      <c r="D740" s="9">
        <v>46204</v>
      </c>
      <c r="E740" s="8" t="s">
        <v>52</v>
      </c>
      <c r="F740" s="8" t="s">
        <v>77</v>
      </c>
      <c r="G740" s="8" t="s">
        <v>79</v>
      </c>
      <c r="H740" s="8" t="s">
        <v>53</v>
      </c>
      <c r="I740" s="8" t="s">
        <v>8378</v>
      </c>
      <c r="J740" s="61">
        <v>0</v>
      </c>
      <c r="K740" s="8">
        <v>1</v>
      </c>
      <c r="L740" s="8">
        <v>4</v>
      </c>
      <c r="M740" s="8" t="s">
        <v>91</v>
      </c>
      <c r="N740" s="8" t="s">
        <v>8379</v>
      </c>
      <c r="O740" s="8" t="s">
        <v>8380</v>
      </c>
      <c r="P740" s="48">
        <v>12</v>
      </c>
      <c r="Q740" s="8" t="s">
        <v>58</v>
      </c>
      <c r="R740" s="8">
        <v>4</v>
      </c>
      <c r="S740" s="8">
        <v>0</v>
      </c>
      <c r="T740" s="8" t="b">
        <v>0</v>
      </c>
      <c r="U740" s="8">
        <v>540</v>
      </c>
      <c r="V740" s="8">
        <v>491</v>
      </c>
      <c r="W740" s="8">
        <v>410</v>
      </c>
      <c r="X740" s="8">
        <v>0</v>
      </c>
      <c r="Y740" s="8">
        <v>0</v>
      </c>
      <c r="Z740" s="48">
        <v>-37</v>
      </c>
      <c r="AA740" s="8" t="s">
        <v>90</v>
      </c>
      <c r="AB740" s="8">
        <v>4</v>
      </c>
      <c r="AC740" s="8">
        <v>0</v>
      </c>
      <c r="AD740" s="8"/>
      <c r="AE740" s="8">
        <v>1</v>
      </c>
      <c r="AF740" s="8">
        <v>0</v>
      </c>
      <c r="AG740" s="8">
        <v>540</v>
      </c>
      <c r="AH740" s="9">
        <v>46224</v>
      </c>
      <c r="AI740" s="47">
        <v>46224.333333333336</v>
      </c>
      <c r="AJ740" s="47">
        <v>46224.341666666667</v>
      </c>
      <c r="AK740" s="47">
        <v>46224.708333333336</v>
      </c>
      <c r="AL740" s="47">
        <v>46224.682638888888</v>
      </c>
      <c r="AO740" s="24" t="s">
        <v>8326</v>
      </c>
      <c r="AP740" s="24" t="s">
        <v>53</v>
      </c>
      <c r="AQ740" s="24" t="s">
        <v>95</v>
      </c>
      <c r="AR740" s="24" t="s">
        <v>50</v>
      </c>
      <c r="AS740" s="24" t="s">
        <v>57</v>
      </c>
      <c r="AT740" s="24" t="s">
        <v>52</v>
      </c>
      <c r="AU740" s="49">
        <v>46235</v>
      </c>
      <c r="AV740" s="24" t="s">
        <v>8382</v>
      </c>
      <c r="AW740" s="24" t="s">
        <v>8384</v>
      </c>
      <c r="AX740" s="24" t="s">
        <v>8380</v>
      </c>
      <c r="AY740" s="24">
        <v>0</v>
      </c>
    </row>
    <row r="741" spans="2:51">
      <c r="B741" s="8" t="s">
        <v>8326</v>
      </c>
      <c r="C741" s="8" t="s">
        <v>82</v>
      </c>
      <c r="D741" s="9">
        <v>46204</v>
      </c>
      <c r="E741" s="8" t="s">
        <v>52</v>
      </c>
      <c r="F741" s="8" t="s">
        <v>77</v>
      </c>
      <c r="G741" s="8" t="s">
        <v>79</v>
      </c>
      <c r="H741" s="8" t="s">
        <v>53</v>
      </c>
      <c r="I741" s="8" t="s">
        <v>8378</v>
      </c>
      <c r="J741" s="61">
        <v>0</v>
      </c>
      <c r="K741" s="8">
        <v>1</v>
      </c>
      <c r="L741" s="8">
        <v>4</v>
      </c>
      <c r="M741" s="8" t="s">
        <v>91</v>
      </c>
      <c r="N741" s="8" t="s">
        <v>8379</v>
      </c>
      <c r="O741" s="8" t="s">
        <v>8380</v>
      </c>
      <c r="P741" s="48">
        <v>12</v>
      </c>
      <c r="Q741" s="8" t="s">
        <v>58</v>
      </c>
      <c r="R741" s="8">
        <v>4</v>
      </c>
      <c r="S741" s="8">
        <v>0</v>
      </c>
      <c r="T741" s="8" t="b">
        <v>0</v>
      </c>
      <c r="U741" s="8">
        <v>210</v>
      </c>
      <c r="V741" s="8">
        <v>182</v>
      </c>
      <c r="W741" s="8">
        <v>119</v>
      </c>
      <c r="X741" s="8">
        <v>0</v>
      </c>
      <c r="Y741" s="8">
        <v>0</v>
      </c>
      <c r="Z741" s="48">
        <v>-16</v>
      </c>
      <c r="AA741" s="8" t="s">
        <v>90</v>
      </c>
      <c r="AB741" s="8">
        <v>4</v>
      </c>
      <c r="AC741" s="8">
        <v>0</v>
      </c>
      <c r="AD741" s="8"/>
      <c r="AE741" s="8">
        <v>1</v>
      </c>
      <c r="AF741" s="8">
        <v>0</v>
      </c>
      <c r="AG741" s="8">
        <v>210</v>
      </c>
      <c r="AH741" s="9">
        <v>46225</v>
      </c>
      <c r="AI741" s="47">
        <v>46225.541666666664</v>
      </c>
      <c r="AJ741" s="47">
        <v>46225.55</v>
      </c>
      <c r="AK741" s="47">
        <v>46225.6875</v>
      </c>
      <c r="AL741" s="47">
        <v>46225.676388888889</v>
      </c>
      <c r="AO741" s="24" t="s">
        <v>8326</v>
      </c>
      <c r="AP741" s="24" t="s">
        <v>53</v>
      </c>
      <c r="AQ741" s="24" t="s">
        <v>95</v>
      </c>
      <c r="AR741" s="24" t="s">
        <v>50</v>
      </c>
      <c r="AS741" s="24" t="s">
        <v>59</v>
      </c>
      <c r="AT741" s="24" t="s">
        <v>52</v>
      </c>
      <c r="AU741" s="49">
        <v>46235</v>
      </c>
      <c r="AV741" s="24" t="s">
        <v>8382</v>
      </c>
      <c r="AW741" s="24" t="s">
        <v>8384</v>
      </c>
      <c r="AX741" s="24" t="s">
        <v>8380</v>
      </c>
      <c r="AY741" s="24">
        <v>0</v>
      </c>
    </row>
    <row r="742" spans="2:51">
      <c r="B742" s="8" t="s">
        <v>8326</v>
      </c>
      <c r="C742" s="8" t="s">
        <v>82</v>
      </c>
      <c r="D742" s="9">
        <v>46204</v>
      </c>
      <c r="E742" s="8" t="s">
        <v>52</v>
      </c>
      <c r="F742" s="8" t="s">
        <v>77</v>
      </c>
      <c r="G742" s="8" t="s">
        <v>79</v>
      </c>
      <c r="H742" s="8" t="s">
        <v>53</v>
      </c>
      <c r="I742" s="8" t="s">
        <v>8384</v>
      </c>
      <c r="J742" s="61">
        <v>0</v>
      </c>
      <c r="K742" s="8">
        <v>1</v>
      </c>
      <c r="L742" s="8">
        <v>4</v>
      </c>
      <c r="M742" s="8" t="s">
        <v>91</v>
      </c>
      <c r="N742" s="8" t="s">
        <v>8379</v>
      </c>
      <c r="O742" s="8" t="s">
        <v>8380</v>
      </c>
      <c r="P742" s="48">
        <v>10</v>
      </c>
      <c r="Q742" s="8" t="s">
        <v>58</v>
      </c>
      <c r="R742" s="8">
        <v>4</v>
      </c>
      <c r="S742" s="8">
        <v>0</v>
      </c>
      <c r="T742" s="8" t="b">
        <v>0</v>
      </c>
      <c r="U742" s="8">
        <v>540</v>
      </c>
      <c r="V742" s="8">
        <v>505</v>
      </c>
      <c r="W742" s="8">
        <v>363</v>
      </c>
      <c r="X742" s="8">
        <v>0</v>
      </c>
      <c r="Y742" s="8">
        <v>0</v>
      </c>
      <c r="Z742" s="48">
        <v>-25</v>
      </c>
      <c r="AA742" s="8" t="s">
        <v>90</v>
      </c>
      <c r="AB742" s="8">
        <v>4</v>
      </c>
      <c r="AC742" s="8">
        <v>0</v>
      </c>
      <c r="AD742" s="8"/>
      <c r="AE742" s="8">
        <v>1</v>
      </c>
      <c r="AF742" s="8">
        <v>0</v>
      </c>
      <c r="AG742" s="8">
        <v>540</v>
      </c>
      <c r="AH742" s="9">
        <v>46227</v>
      </c>
      <c r="AI742" s="47">
        <v>46227.333333333336</v>
      </c>
      <c r="AJ742" s="47">
        <v>46227.340277777781</v>
      </c>
      <c r="AK742" s="47">
        <v>46227.708333333336</v>
      </c>
      <c r="AL742" s="47">
        <v>46227.690972222219</v>
      </c>
      <c r="AO742" s="24" t="s">
        <v>8326</v>
      </c>
      <c r="AP742" s="24" t="s">
        <v>53</v>
      </c>
      <c r="AQ742" s="24" t="s">
        <v>95</v>
      </c>
      <c r="AR742" s="24" t="s">
        <v>50</v>
      </c>
      <c r="AS742" s="24" t="s">
        <v>63</v>
      </c>
      <c r="AT742" s="24" t="s">
        <v>52</v>
      </c>
      <c r="AU742" s="49">
        <v>46235</v>
      </c>
      <c r="AV742" s="24" t="s">
        <v>8382</v>
      </c>
      <c r="AW742" s="24" t="s">
        <v>8384</v>
      </c>
      <c r="AX742" s="24" t="s">
        <v>8380</v>
      </c>
      <c r="AY742" s="24">
        <v>0</v>
      </c>
    </row>
    <row r="743" spans="2:51">
      <c r="B743" s="8" t="s">
        <v>8326</v>
      </c>
      <c r="C743" s="8" t="s">
        <v>82</v>
      </c>
      <c r="D743" s="9">
        <v>46204</v>
      </c>
      <c r="E743" s="8" t="s">
        <v>52</v>
      </c>
      <c r="F743" s="8" t="s">
        <v>77</v>
      </c>
      <c r="G743" s="8" t="s">
        <v>79</v>
      </c>
      <c r="H743" s="8" t="s">
        <v>53</v>
      </c>
      <c r="I743" s="8" t="s">
        <v>8384</v>
      </c>
      <c r="J743" s="61">
        <v>0</v>
      </c>
      <c r="K743" s="8">
        <v>1</v>
      </c>
      <c r="L743" s="8">
        <v>4</v>
      </c>
      <c r="M743" s="8" t="s">
        <v>91</v>
      </c>
      <c r="N743" s="8" t="s">
        <v>8379</v>
      </c>
      <c r="O743" s="8" t="s">
        <v>8380</v>
      </c>
      <c r="P743" s="48">
        <v>7</v>
      </c>
      <c r="Q743" s="8" t="s">
        <v>58</v>
      </c>
      <c r="R743" s="8">
        <v>4</v>
      </c>
      <c r="S743" s="8">
        <v>0</v>
      </c>
      <c r="T743" s="8" t="b">
        <v>0</v>
      </c>
      <c r="U743" s="8">
        <v>540</v>
      </c>
      <c r="V743" s="8">
        <v>503</v>
      </c>
      <c r="W743" s="8">
        <v>353</v>
      </c>
      <c r="X743" s="8">
        <v>0</v>
      </c>
      <c r="Y743" s="8">
        <v>0</v>
      </c>
      <c r="Z743" s="48">
        <v>-30</v>
      </c>
      <c r="AA743" s="8" t="s">
        <v>90</v>
      </c>
      <c r="AB743" s="8">
        <v>4</v>
      </c>
      <c r="AC743" s="8">
        <v>0</v>
      </c>
      <c r="AD743" s="8"/>
      <c r="AE743" s="8">
        <v>1</v>
      </c>
      <c r="AF743" s="8">
        <v>0</v>
      </c>
      <c r="AG743" s="8">
        <v>540</v>
      </c>
      <c r="AH743" s="9">
        <v>46229</v>
      </c>
      <c r="AI743" s="47">
        <v>46229.3125</v>
      </c>
      <c r="AJ743" s="47">
        <v>46229.317361111112</v>
      </c>
      <c r="AK743" s="47">
        <v>46229.6875</v>
      </c>
      <c r="AL743" s="47">
        <v>46229.666666666664</v>
      </c>
      <c r="AO743" s="24" t="s">
        <v>8326</v>
      </c>
      <c r="AP743" s="24" t="s">
        <v>53</v>
      </c>
      <c r="AQ743" s="24" t="s">
        <v>95</v>
      </c>
      <c r="AR743" s="24" t="s">
        <v>50</v>
      </c>
      <c r="AS743" s="24" t="s">
        <v>61</v>
      </c>
      <c r="AT743" s="24" t="s">
        <v>52</v>
      </c>
      <c r="AU743" s="49">
        <v>46235</v>
      </c>
      <c r="AV743" s="24" t="s">
        <v>8382</v>
      </c>
      <c r="AW743" s="24" t="s">
        <v>8384</v>
      </c>
      <c r="AX743" s="24" t="s">
        <v>8380</v>
      </c>
      <c r="AY743" s="24">
        <v>0</v>
      </c>
    </row>
    <row r="744" spans="2:51">
      <c r="B744" s="8" t="s">
        <v>8326</v>
      </c>
      <c r="C744" s="8" t="s">
        <v>82</v>
      </c>
      <c r="D744" s="9">
        <v>46204</v>
      </c>
      <c r="E744" s="8" t="s">
        <v>52</v>
      </c>
      <c r="F744" s="8" t="s">
        <v>77</v>
      </c>
      <c r="G744" s="8" t="s">
        <v>79</v>
      </c>
      <c r="H744" s="8" t="s">
        <v>53</v>
      </c>
      <c r="I744" s="8" t="s">
        <v>8384</v>
      </c>
      <c r="J744" s="61">
        <v>0</v>
      </c>
      <c r="K744" s="8">
        <v>1</v>
      </c>
      <c r="L744" s="8">
        <v>4</v>
      </c>
      <c r="M744" s="8" t="s">
        <v>91</v>
      </c>
      <c r="N744" s="8" t="s">
        <v>8379</v>
      </c>
      <c r="O744" s="8" t="s">
        <v>8380</v>
      </c>
      <c r="P744" s="48">
        <v>7</v>
      </c>
      <c r="Q744" s="8" t="s">
        <v>58</v>
      </c>
      <c r="R744" s="8">
        <v>4</v>
      </c>
      <c r="S744" s="8">
        <v>0</v>
      </c>
      <c r="T744" s="8" t="b">
        <v>0</v>
      </c>
      <c r="U744" s="8">
        <v>420</v>
      </c>
      <c r="V744" s="8">
        <v>379</v>
      </c>
      <c r="W744" s="8">
        <v>265</v>
      </c>
      <c r="X744" s="8">
        <v>0</v>
      </c>
      <c r="Y744" s="8">
        <v>0</v>
      </c>
      <c r="Z744" s="48">
        <v>-34</v>
      </c>
      <c r="AA744" s="8" t="s">
        <v>90</v>
      </c>
      <c r="AB744" s="8">
        <v>4</v>
      </c>
      <c r="AC744" s="8">
        <v>0</v>
      </c>
      <c r="AD744" s="8"/>
      <c r="AE744" s="8">
        <v>1</v>
      </c>
      <c r="AF744" s="8">
        <v>0</v>
      </c>
      <c r="AG744" s="8">
        <v>420</v>
      </c>
      <c r="AH744" s="9">
        <v>46230</v>
      </c>
      <c r="AI744" s="47">
        <v>46230.354166666664</v>
      </c>
      <c r="AJ744" s="47">
        <v>46230.359027777777</v>
      </c>
      <c r="AK744" s="47">
        <v>46230.645833333336</v>
      </c>
      <c r="AL744" s="47">
        <v>46230.62222222222</v>
      </c>
      <c r="AO744" s="24" t="s">
        <v>8326</v>
      </c>
      <c r="AP744" s="24" t="s">
        <v>53</v>
      </c>
      <c r="AQ744" s="24" t="s">
        <v>95</v>
      </c>
      <c r="AR744" s="24" t="s">
        <v>50</v>
      </c>
      <c r="AS744" s="24" t="s">
        <v>57</v>
      </c>
      <c r="AT744" s="24" t="s">
        <v>52</v>
      </c>
      <c r="AU744" s="49">
        <v>46235</v>
      </c>
      <c r="AV744" s="24" t="s">
        <v>8378</v>
      </c>
      <c r="AW744" s="24" t="s">
        <v>8379</v>
      </c>
      <c r="AX744" s="24" t="s">
        <v>8380</v>
      </c>
      <c r="AY744" s="24">
        <v>1</v>
      </c>
    </row>
    <row r="745" spans="2:51">
      <c r="B745" s="8" t="s">
        <v>8326</v>
      </c>
      <c r="C745" s="8" t="s">
        <v>82</v>
      </c>
      <c r="D745" s="9">
        <v>46204</v>
      </c>
      <c r="E745" s="8" t="s">
        <v>52</v>
      </c>
      <c r="F745" s="8" t="s">
        <v>77</v>
      </c>
      <c r="G745" s="8" t="s">
        <v>79</v>
      </c>
      <c r="H745" s="8" t="s">
        <v>53</v>
      </c>
      <c r="I745" s="8" t="s">
        <v>8384</v>
      </c>
      <c r="J745" s="61">
        <v>0</v>
      </c>
      <c r="K745" s="8">
        <v>1</v>
      </c>
      <c r="L745" s="8">
        <v>4</v>
      </c>
      <c r="M745" s="8" t="s">
        <v>91</v>
      </c>
      <c r="N745" s="8" t="s">
        <v>8379</v>
      </c>
      <c r="O745" s="8" t="s">
        <v>8380</v>
      </c>
      <c r="P745" s="48">
        <v>2</v>
      </c>
      <c r="Q745" s="8" t="s">
        <v>58</v>
      </c>
      <c r="R745" s="8">
        <v>4</v>
      </c>
      <c r="S745" s="8">
        <v>0</v>
      </c>
      <c r="T745" s="8" t="b">
        <v>0</v>
      </c>
      <c r="U745" s="8">
        <v>240</v>
      </c>
      <c r="V745" s="8">
        <v>221</v>
      </c>
      <c r="W745" s="8">
        <v>149</v>
      </c>
      <c r="X745" s="8">
        <v>0</v>
      </c>
      <c r="Y745" s="8">
        <v>0</v>
      </c>
      <c r="Z745" s="48">
        <v>-17</v>
      </c>
      <c r="AA745" s="8" t="s">
        <v>90</v>
      </c>
      <c r="AB745" s="8">
        <v>4</v>
      </c>
      <c r="AC745" s="8">
        <v>0</v>
      </c>
      <c r="AD745" s="8"/>
      <c r="AE745" s="8">
        <v>1</v>
      </c>
      <c r="AF745" s="8">
        <v>0</v>
      </c>
      <c r="AG745" s="8">
        <v>240</v>
      </c>
      <c r="AH745" s="9">
        <v>46231</v>
      </c>
      <c r="AI745" s="47">
        <v>46231.333333333336</v>
      </c>
      <c r="AJ745" s="47">
        <v>46231.334722222222</v>
      </c>
      <c r="AK745" s="47">
        <v>46231.5</v>
      </c>
      <c r="AL745" s="47">
        <v>46231.488194444442</v>
      </c>
      <c r="AO745" s="24" t="s">
        <v>8326</v>
      </c>
      <c r="AP745" s="24" t="s">
        <v>53</v>
      </c>
      <c r="AQ745" s="24" t="s">
        <v>95</v>
      </c>
      <c r="AR745" s="24" t="s">
        <v>50</v>
      </c>
      <c r="AS745" s="24" t="s">
        <v>63</v>
      </c>
      <c r="AT745" s="24" t="s">
        <v>52</v>
      </c>
      <c r="AU745" s="49">
        <v>46235</v>
      </c>
      <c r="AV745" s="24" t="s">
        <v>8378</v>
      </c>
      <c r="AW745" s="24" t="s">
        <v>8379</v>
      </c>
      <c r="AX745" s="24" t="s">
        <v>8380</v>
      </c>
      <c r="AY745" s="24">
        <v>2</v>
      </c>
    </row>
    <row r="746" spans="2:51">
      <c r="B746" s="8" t="s">
        <v>8326</v>
      </c>
      <c r="C746" s="8" t="s">
        <v>82</v>
      </c>
      <c r="D746" s="9">
        <v>46204</v>
      </c>
      <c r="E746" s="8" t="s">
        <v>52</v>
      </c>
      <c r="F746" s="8" t="s">
        <v>92</v>
      </c>
      <c r="G746" s="8" t="s">
        <v>94</v>
      </c>
      <c r="H746" s="8" t="s">
        <v>53</v>
      </c>
      <c r="I746" s="8" t="s">
        <v>8384</v>
      </c>
      <c r="J746" s="61">
        <v>0</v>
      </c>
      <c r="K746" s="8">
        <v>1</v>
      </c>
      <c r="L746" s="8">
        <v>4</v>
      </c>
      <c r="M746" s="8" t="s">
        <v>84</v>
      </c>
      <c r="N746" s="8" t="s">
        <v>8379</v>
      </c>
      <c r="O746" s="8" t="s">
        <v>8380</v>
      </c>
      <c r="P746" s="48">
        <v>4</v>
      </c>
      <c r="Q746" s="8" t="s">
        <v>58</v>
      </c>
      <c r="R746" s="8">
        <v>4</v>
      </c>
      <c r="S746" s="8">
        <v>0</v>
      </c>
      <c r="T746" s="8" t="b">
        <v>0</v>
      </c>
      <c r="U746" s="8">
        <v>480</v>
      </c>
      <c r="V746" s="8">
        <v>428</v>
      </c>
      <c r="W746" s="8">
        <v>300</v>
      </c>
      <c r="X746" s="8">
        <v>0</v>
      </c>
      <c r="Y746" s="8">
        <v>0</v>
      </c>
      <c r="Z746" s="48">
        <v>-48</v>
      </c>
      <c r="AA746" s="8" t="s">
        <v>93</v>
      </c>
      <c r="AB746" s="8">
        <v>4</v>
      </c>
      <c r="AC746" s="8">
        <v>0</v>
      </c>
      <c r="AD746" s="8"/>
      <c r="AE746" s="8">
        <v>1</v>
      </c>
      <c r="AF746" s="8">
        <v>0</v>
      </c>
      <c r="AG746" s="8">
        <v>480</v>
      </c>
      <c r="AH746" s="9">
        <v>46204</v>
      </c>
      <c r="AI746" s="47">
        <v>46204.375</v>
      </c>
      <c r="AJ746" s="47">
        <v>46204.37777777778</v>
      </c>
      <c r="AK746" s="47">
        <v>46204.708333333336</v>
      </c>
      <c r="AL746" s="47">
        <v>46204.675000000003</v>
      </c>
      <c r="AO746" s="24" t="s">
        <v>8326</v>
      </c>
      <c r="AP746" s="24" t="s">
        <v>53</v>
      </c>
      <c r="AQ746" s="24" t="s">
        <v>95</v>
      </c>
      <c r="AR746" s="24" t="s">
        <v>50</v>
      </c>
      <c r="AS746" s="24" t="s">
        <v>54</v>
      </c>
      <c r="AT746" s="24" t="s">
        <v>52</v>
      </c>
      <c r="AU746" s="49">
        <v>46235</v>
      </c>
      <c r="AV746" s="24" t="s">
        <v>8378</v>
      </c>
      <c r="AW746" s="24" t="s">
        <v>8379</v>
      </c>
      <c r="AX746" s="24" t="s">
        <v>8380</v>
      </c>
      <c r="AY746" s="24">
        <v>1</v>
      </c>
    </row>
    <row r="747" spans="2:51">
      <c r="B747" s="8" t="s">
        <v>8326</v>
      </c>
      <c r="C747" s="8" t="s">
        <v>82</v>
      </c>
      <c r="D747" s="9">
        <v>46204</v>
      </c>
      <c r="E747" s="8" t="s">
        <v>52</v>
      </c>
      <c r="F747" s="8" t="s">
        <v>92</v>
      </c>
      <c r="G747" s="8" t="s">
        <v>94</v>
      </c>
      <c r="H747" s="8" t="s">
        <v>53</v>
      </c>
      <c r="I747" s="8" t="s">
        <v>8378</v>
      </c>
      <c r="J747" s="61">
        <v>0</v>
      </c>
      <c r="K747" s="8">
        <v>1</v>
      </c>
      <c r="L747" s="8">
        <v>4</v>
      </c>
      <c r="M747" s="8" t="s">
        <v>84</v>
      </c>
      <c r="N747" s="8" t="s">
        <v>8384</v>
      </c>
      <c r="O747" s="8" t="s">
        <v>8380</v>
      </c>
      <c r="P747" s="48">
        <v>11</v>
      </c>
      <c r="Q747" s="8" t="s">
        <v>58</v>
      </c>
      <c r="R747" s="8">
        <v>4</v>
      </c>
      <c r="S747" s="8">
        <v>0</v>
      </c>
      <c r="T747" s="8" t="b">
        <v>0</v>
      </c>
      <c r="U747" s="8">
        <v>180</v>
      </c>
      <c r="V747" s="8">
        <v>159</v>
      </c>
      <c r="W747" s="8">
        <v>94</v>
      </c>
      <c r="X747" s="8">
        <v>0</v>
      </c>
      <c r="Y747" s="8">
        <v>0</v>
      </c>
      <c r="Z747" s="48">
        <v>-10</v>
      </c>
      <c r="AA747" s="8" t="s">
        <v>93</v>
      </c>
      <c r="AB747" s="8">
        <v>4</v>
      </c>
      <c r="AC747" s="8">
        <v>0</v>
      </c>
      <c r="AD747" s="8"/>
      <c r="AE747" s="8">
        <v>1</v>
      </c>
      <c r="AF747" s="8">
        <v>0</v>
      </c>
      <c r="AG747" s="8">
        <v>180</v>
      </c>
      <c r="AH747" s="9">
        <v>46207</v>
      </c>
      <c r="AI747" s="47">
        <v>46207.375</v>
      </c>
      <c r="AJ747" s="47">
        <v>46207.382638888892</v>
      </c>
      <c r="AK747" s="47">
        <v>46207.5</v>
      </c>
      <c r="AL747" s="47">
        <v>46207.493055555555</v>
      </c>
      <c r="AO747" s="24" t="s">
        <v>8326</v>
      </c>
      <c r="AP747" s="24" t="s">
        <v>53</v>
      </c>
      <c r="AQ747" s="24" t="s">
        <v>95</v>
      </c>
      <c r="AR747" s="24" t="s">
        <v>50</v>
      </c>
      <c r="AS747" s="24" t="s">
        <v>62</v>
      </c>
      <c r="AT747" s="24" t="s">
        <v>52</v>
      </c>
      <c r="AU747" s="49">
        <v>46235</v>
      </c>
      <c r="AV747" s="24" t="s">
        <v>8378</v>
      </c>
      <c r="AW747" s="24" t="s">
        <v>8379</v>
      </c>
      <c r="AX747" s="24" t="s">
        <v>8380</v>
      </c>
      <c r="AY747" s="24">
        <v>2</v>
      </c>
    </row>
    <row r="748" spans="2:51">
      <c r="B748" s="8" t="s">
        <v>8326</v>
      </c>
      <c r="C748" s="8" t="s">
        <v>82</v>
      </c>
      <c r="D748" s="9">
        <v>46204</v>
      </c>
      <c r="E748" s="8" t="s">
        <v>52</v>
      </c>
      <c r="F748" s="8" t="s">
        <v>92</v>
      </c>
      <c r="G748" s="8" t="s">
        <v>94</v>
      </c>
      <c r="H748" s="8" t="s">
        <v>53</v>
      </c>
      <c r="I748" s="8" t="s">
        <v>8384</v>
      </c>
      <c r="J748" s="61">
        <v>0</v>
      </c>
      <c r="K748" s="8">
        <v>1</v>
      </c>
      <c r="L748" s="8">
        <v>4</v>
      </c>
      <c r="M748" s="8" t="s">
        <v>84</v>
      </c>
      <c r="N748" s="8" t="s">
        <v>8379</v>
      </c>
      <c r="O748" s="8" t="s">
        <v>8380</v>
      </c>
      <c r="P748" s="48">
        <v>3</v>
      </c>
      <c r="Q748" s="8" t="s">
        <v>58</v>
      </c>
      <c r="R748" s="8">
        <v>4</v>
      </c>
      <c r="S748" s="8">
        <v>0</v>
      </c>
      <c r="T748" s="8" t="b">
        <v>0</v>
      </c>
      <c r="U748" s="8">
        <v>240</v>
      </c>
      <c r="V748" s="8">
        <v>216</v>
      </c>
      <c r="W748" s="8">
        <v>126</v>
      </c>
      <c r="X748" s="8">
        <v>0</v>
      </c>
      <c r="Y748" s="8">
        <v>0</v>
      </c>
      <c r="Z748" s="48">
        <v>-21</v>
      </c>
      <c r="AA748" s="8" t="s">
        <v>93</v>
      </c>
      <c r="AB748" s="8">
        <v>4</v>
      </c>
      <c r="AC748" s="8">
        <v>0</v>
      </c>
      <c r="AD748" s="8"/>
      <c r="AE748" s="8">
        <v>1</v>
      </c>
      <c r="AF748" s="8">
        <v>0</v>
      </c>
      <c r="AG748" s="8">
        <v>240</v>
      </c>
      <c r="AH748" s="9">
        <v>46208</v>
      </c>
      <c r="AI748" s="47">
        <v>46208.354166666664</v>
      </c>
      <c r="AJ748" s="47">
        <v>46208.356249999997</v>
      </c>
      <c r="AK748" s="47">
        <v>46208.520833333336</v>
      </c>
      <c r="AL748" s="47">
        <v>46208.506249999999</v>
      </c>
      <c r="AO748" s="24" t="s">
        <v>8326</v>
      </c>
      <c r="AP748" s="24" t="s">
        <v>53</v>
      </c>
      <c r="AQ748" s="24" t="s">
        <v>95</v>
      </c>
      <c r="AR748" s="24" t="s">
        <v>50</v>
      </c>
      <c r="AS748" s="24" t="s">
        <v>61</v>
      </c>
      <c r="AT748" s="24" t="s">
        <v>52</v>
      </c>
      <c r="AU748" s="49">
        <v>46235</v>
      </c>
      <c r="AV748" s="24" t="s">
        <v>8378</v>
      </c>
      <c r="AW748" s="24" t="s">
        <v>8379</v>
      </c>
      <c r="AX748" s="24" t="s">
        <v>8380</v>
      </c>
      <c r="AY748" s="24">
        <v>2</v>
      </c>
    </row>
    <row r="749" spans="2:51">
      <c r="B749" s="8" t="s">
        <v>8326</v>
      </c>
      <c r="C749" s="8" t="s">
        <v>82</v>
      </c>
      <c r="D749" s="9">
        <v>46204</v>
      </c>
      <c r="E749" s="8" t="s">
        <v>52</v>
      </c>
      <c r="F749" s="8" t="s">
        <v>92</v>
      </c>
      <c r="G749" s="8" t="s">
        <v>94</v>
      </c>
      <c r="H749" s="8" t="s">
        <v>53</v>
      </c>
      <c r="I749" s="8" t="s">
        <v>8384</v>
      </c>
      <c r="J749" s="61">
        <v>0</v>
      </c>
      <c r="K749" s="8">
        <v>1</v>
      </c>
      <c r="L749" s="8">
        <v>4</v>
      </c>
      <c r="M749" s="8" t="s">
        <v>84</v>
      </c>
      <c r="N749" s="8" t="s">
        <v>8379</v>
      </c>
      <c r="O749" s="8" t="s">
        <v>8380</v>
      </c>
      <c r="P749" s="48">
        <v>8</v>
      </c>
      <c r="Q749" s="8" t="s">
        <v>58</v>
      </c>
      <c r="R749" s="8">
        <v>4</v>
      </c>
      <c r="S749" s="8">
        <v>0</v>
      </c>
      <c r="T749" s="8" t="b">
        <v>0</v>
      </c>
      <c r="U749" s="8">
        <v>360</v>
      </c>
      <c r="V749" s="8">
        <v>326</v>
      </c>
      <c r="W749" s="8">
        <v>208</v>
      </c>
      <c r="X749" s="8">
        <v>0</v>
      </c>
      <c r="Y749" s="8">
        <v>0</v>
      </c>
      <c r="Z749" s="48">
        <v>-26</v>
      </c>
      <c r="AA749" s="8" t="s">
        <v>93</v>
      </c>
      <c r="AB749" s="8">
        <v>4</v>
      </c>
      <c r="AC749" s="8">
        <v>0</v>
      </c>
      <c r="AD749" s="8"/>
      <c r="AE749" s="8">
        <v>1</v>
      </c>
      <c r="AF749" s="8">
        <v>0</v>
      </c>
      <c r="AG749" s="8">
        <v>360</v>
      </c>
      <c r="AH749" s="9">
        <v>46209</v>
      </c>
      <c r="AI749" s="47">
        <v>46209.333333333336</v>
      </c>
      <c r="AJ749" s="47">
        <v>46209.338888888888</v>
      </c>
      <c r="AK749" s="47">
        <v>46209.583333333336</v>
      </c>
      <c r="AL749" s="47">
        <v>46209.56527777778</v>
      </c>
      <c r="AO749" s="24" t="s">
        <v>8326</v>
      </c>
      <c r="AP749" s="24" t="s">
        <v>53</v>
      </c>
      <c r="AQ749" s="24" t="s">
        <v>95</v>
      </c>
      <c r="AR749" s="24" t="s">
        <v>50</v>
      </c>
      <c r="AS749" s="24" t="s">
        <v>59</v>
      </c>
      <c r="AT749" s="24" t="s">
        <v>52</v>
      </c>
      <c r="AU749" s="49">
        <v>46235</v>
      </c>
      <c r="AV749" s="24" t="s">
        <v>8378</v>
      </c>
      <c r="AW749" s="24" t="s">
        <v>8379</v>
      </c>
      <c r="AX749" s="24" t="s">
        <v>8380</v>
      </c>
      <c r="AY749" s="24">
        <v>2</v>
      </c>
    </row>
    <row r="750" spans="2:51">
      <c r="B750" s="8" t="s">
        <v>8326</v>
      </c>
      <c r="C750" s="8" t="s">
        <v>82</v>
      </c>
      <c r="D750" s="9">
        <v>46204</v>
      </c>
      <c r="E750" s="8" t="s">
        <v>52</v>
      </c>
      <c r="F750" s="8" t="s">
        <v>92</v>
      </c>
      <c r="G750" s="8" t="s">
        <v>94</v>
      </c>
      <c r="H750" s="8" t="s">
        <v>53</v>
      </c>
      <c r="I750" s="8" t="s">
        <v>8384</v>
      </c>
      <c r="J750" s="61">
        <v>0</v>
      </c>
      <c r="K750" s="8">
        <v>1</v>
      </c>
      <c r="L750" s="8">
        <v>4</v>
      </c>
      <c r="M750" s="8" t="s">
        <v>84</v>
      </c>
      <c r="N750" s="8" t="s">
        <v>8379</v>
      </c>
      <c r="O750" s="8" t="s">
        <v>8380</v>
      </c>
      <c r="P750" s="48">
        <v>3</v>
      </c>
      <c r="Q750" s="8" t="s">
        <v>58</v>
      </c>
      <c r="R750" s="8">
        <v>4</v>
      </c>
      <c r="S750" s="8">
        <v>0</v>
      </c>
      <c r="T750" s="8" t="b">
        <v>0</v>
      </c>
      <c r="U750" s="8">
        <v>420</v>
      </c>
      <c r="V750" s="8">
        <v>393</v>
      </c>
      <c r="W750" s="8">
        <v>286</v>
      </c>
      <c r="X750" s="8">
        <v>0</v>
      </c>
      <c r="Y750" s="8">
        <v>0</v>
      </c>
      <c r="Z750" s="48">
        <v>-24</v>
      </c>
      <c r="AA750" s="8" t="s">
        <v>93</v>
      </c>
      <c r="AB750" s="8">
        <v>4</v>
      </c>
      <c r="AC750" s="8">
        <v>0</v>
      </c>
      <c r="AD750" s="8"/>
      <c r="AE750" s="8">
        <v>1</v>
      </c>
      <c r="AF750" s="8">
        <v>0</v>
      </c>
      <c r="AG750" s="8">
        <v>420</v>
      </c>
      <c r="AH750" s="9">
        <v>46210</v>
      </c>
      <c r="AI750" s="47">
        <v>46210.3125</v>
      </c>
      <c r="AJ750" s="47">
        <v>46210.314583333333</v>
      </c>
      <c r="AK750" s="47">
        <v>46210.604166666664</v>
      </c>
      <c r="AL750" s="47">
        <v>46210.587500000001</v>
      </c>
      <c r="AO750" s="24" t="s">
        <v>8326</v>
      </c>
      <c r="AP750" s="24" t="s">
        <v>53</v>
      </c>
      <c r="AQ750" s="24" t="s">
        <v>95</v>
      </c>
      <c r="AR750" s="24" t="s">
        <v>50</v>
      </c>
      <c r="AS750" s="24" t="s">
        <v>61</v>
      </c>
      <c r="AT750" s="24" t="s">
        <v>52</v>
      </c>
      <c r="AU750" s="49">
        <v>46235</v>
      </c>
      <c r="AV750" s="24" t="s">
        <v>8378</v>
      </c>
      <c r="AW750" s="24" t="s">
        <v>8383</v>
      </c>
      <c r="AX750" s="24" t="s">
        <v>8380</v>
      </c>
      <c r="AY750" s="24">
        <v>0</v>
      </c>
    </row>
    <row r="751" spans="2:51">
      <c r="B751" s="8" t="s">
        <v>8326</v>
      </c>
      <c r="C751" s="8" t="s">
        <v>82</v>
      </c>
      <c r="D751" s="9">
        <v>46204</v>
      </c>
      <c r="E751" s="8" t="s">
        <v>52</v>
      </c>
      <c r="F751" s="8" t="s">
        <v>92</v>
      </c>
      <c r="G751" s="8" t="s">
        <v>94</v>
      </c>
      <c r="H751" s="8" t="s">
        <v>53</v>
      </c>
      <c r="I751" s="8" t="s">
        <v>8384</v>
      </c>
      <c r="J751" s="61">
        <v>0</v>
      </c>
      <c r="K751" s="8">
        <v>1</v>
      </c>
      <c r="L751" s="8">
        <v>4</v>
      </c>
      <c r="M751" s="8" t="s">
        <v>84</v>
      </c>
      <c r="N751" s="8" t="s">
        <v>8379</v>
      </c>
      <c r="O751" s="8" t="s">
        <v>8380</v>
      </c>
      <c r="P751" s="48">
        <v>6</v>
      </c>
      <c r="Q751" s="8" t="s">
        <v>58</v>
      </c>
      <c r="R751" s="8">
        <v>4</v>
      </c>
      <c r="S751" s="8">
        <v>0</v>
      </c>
      <c r="T751" s="8" t="b">
        <v>0</v>
      </c>
      <c r="U751" s="8">
        <v>480</v>
      </c>
      <c r="V751" s="8">
        <v>453</v>
      </c>
      <c r="W751" s="8">
        <v>338</v>
      </c>
      <c r="X751" s="8">
        <v>0</v>
      </c>
      <c r="Y751" s="8">
        <v>0</v>
      </c>
      <c r="Z751" s="48">
        <v>-21</v>
      </c>
      <c r="AA751" s="8" t="s">
        <v>93</v>
      </c>
      <c r="AB751" s="8">
        <v>4</v>
      </c>
      <c r="AC751" s="8">
        <v>0</v>
      </c>
      <c r="AD751" s="8"/>
      <c r="AE751" s="8">
        <v>1</v>
      </c>
      <c r="AF751" s="8">
        <v>0</v>
      </c>
      <c r="AG751" s="8">
        <v>480</v>
      </c>
      <c r="AH751" s="9">
        <v>46211</v>
      </c>
      <c r="AI751" s="47">
        <v>46211.354166666664</v>
      </c>
      <c r="AJ751" s="47">
        <v>46211.35833333333</v>
      </c>
      <c r="AK751" s="47">
        <v>46211.6875</v>
      </c>
      <c r="AL751" s="47">
        <v>46211.67291666667</v>
      </c>
      <c r="AO751" s="24" t="s">
        <v>8326</v>
      </c>
      <c r="AP751" s="24" t="s">
        <v>53</v>
      </c>
      <c r="AQ751" s="24" t="s">
        <v>95</v>
      </c>
      <c r="AR751" s="24" t="s">
        <v>50</v>
      </c>
      <c r="AS751" s="24" t="s">
        <v>59</v>
      </c>
      <c r="AT751" s="24" t="s">
        <v>52</v>
      </c>
      <c r="AU751" s="49">
        <v>46235</v>
      </c>
      <c r="AV751" s="24" t="s">
        <v>8378</v>
      </c>
      <c r="AW751" s="24" t="s">
        <v>8383</v>
      </c>
      <c r="AX751" s="24" t="s">
        <v>8380</v>
      </c>
      <c r="AY751" s="24">
        <v>0</v>
      </c>
    </row>
    <row r="752" spans="2:51">
      <c r="B752" s="8" t="s">
        <v>8326</v>
      </c>
      <c r="C752" s="8" t="s">
        <v>82</v>
      </c>
      <c r="D752" s="9">
        <v>46204</v>
      </c>
      <c r="E752" s="8" t="s">
        <v>52</v>
      </c>
      <c r="F752" s="8" t="s">
        <v>92</v>
      </c>
      <c r="G752" s="8" t="s">
        <v>94</v>
      </c>
      <c r="H752" s="8" t="s">
        <v>53</v>
      </c>
      <c r="I752" s="8" t="s">
        <v>8384</v>
      </c>
      <c r="J752" s="61">
        <v>0</v>
      </c>
      <c r="K752" s="8">
        <v>1</v>
      </c>
      <c r="L752" s="8">
        <v>4</v>
      </c>
      <c r="M752" s="8" t="s">
        <v>84</v>
      </c>
      <c r="N752" s="8" t="s">
        <v>8379</v>
      </c>
      <c r="O752" s="8" t="s">
        <v>8380</v>
      </c>
      <c r="P752" s="48">
        <v>5</v>
      </c>
      <c r="Q752" s="8" t="s">
        <v>58</v>
      </c>
      <c r="R752" s="8">
        <v>4</v>
      </c>
      <c r="S752" s="8">
        <v>0</v>
      </c>
      <c r="T752" s="8" t="b">
        <v>0</v>
      </c>
      <c r="U752" s="8">
        <v>420</v>
      </c>
      <c r="V752" s="8">
        <v>390</v>
      </c>
      <c r="W752" s="8">
        <v>282</v>
      </c>
      <c r="X752" s="8">
        <v>0</v>
      </c>
      <c r="Y752" s="8">
        <v>0</v>
      </c>
      <c r="Z752" s="48">
        <v>-25</v>
      </c>
      <c r="AA752" s="8" t="s">
        <v>93</v>
      </c>
      <c r="AB752" s="8">
        <v>4</v>
      </c>
      <c r="AC752" s="8">
        <v>0</v>
      </c>
      <c r="AD752" s="8"/>
      <c r="AE752" s="8">
        <v>1</v>
      </c>
      <c r="AF752" s="8">
        <v>0</v>
      </c>
      <c r="AG752" s="8">
        <v>420</v>
      </c>
      <c r="AH752" s="9">
        <v>46212</v>
      </c>
      <c r="AI752" s="47">
        <v>46212.3125</v>
      </c>
      <c r="AJ752" s="47">
        <v>46212.315972222219</v>
      </c>
      <c r="AK752" s="47">
        <v>46212.604166666664</v>
      </c>
      <c r="AL752" s="47">
        <v>46212.586805555555</v>
      </c>
      <c r="AO752" s="24" t="s">
        <v>8326</v>
      </c>
      <c r="AP752" s="24" t="s">
        <v>53</v>
      </c>
      <c r="AQ752" s="24" t="s">
        <v>95</v>
      </c>
      <c r="AR752" s="24" t="s">
        <v>50</v>
      </c>
      <c r="AS752" s="24" t="s">
        <v>57</v>
      </c>
      <c r="AT752" s="24" t="s">
        <v>52</v>
      </c>
      <c r="AU752" s="49">
        <v>46235</v>
      </c>
      <c r="AV752" s="24" t="s">
        <v>8378</v>
      </c>
      <c r="AW752" s="24" t="s">
        <v>8383</v>
      </c>
      <c r="AX752" s="24" t="s">
        <v>8380</v>
      </c>
      <c r="AY752" s="24">
        <v>0</v>
      </c>
    </row>
    <row r="753" spans="2:51">
      <c r="B753" s="8" t="s">
        <v>8326</v>
      </c>
      <c r="C753" s="8" t="s">
        <v>82</v>
      </c>
      <c r="D753" s="9">
        <v>46204</v>
      </c>
      <c r="E753" s="8" t="s">
        <v>52</v>
      </c>
      <c r="F753" s="8" t="s">
        <v>92</v>
      </c>
      <c r="G753" s="8" t="s">
        <v>94</v>
      </c>
      <c r="H753" s="8" t="s">
        <v>53</v>
      </c>
      <c r="I753" s="8" t="s">
        <v>8384</v>
      </c>
      <c r="J753" s="61">
        <v>0</v>
      </c>
      <c r="K753" s="8">
        <v>1</v>
      </c>
      <c r="L753" s="8">
        <v>4</v>
      </c>
      <c r="M753" s="8" t="s">
        <v>84</v>
      </c>
      <c r="N753" s="8" t="s">
        <v>8379</v>
      </c>
      <c r="O753" s="8" t="s">
        <v>8380</v>
      </c>
      <c r="P753" s="48">
        <v>4</v>
      </c>
      <c r="Q753" s="8" t="s">
        <v>58</v>
      </c>
      <c r="R753" s="8">
        <v>4</v>
      </c>
      <c r="S753" s="8">
        <v>0</v>
      </c>
      <c r="T753" s="8" t="b">
        <v>0</v>
      </c>
      <c r="U753" s="8">
        <v>300</v>
      </c>
      <c r="V753" s="8">
        <v>269</v>
      </c>
      <c r="W753" s="8">
        <v>182</v>
      </c>
      <c r="X753" s="8">
        <v>0</v>
      </c>
      <c r="Y753" s="8">
        <v>0</v>
      </c>
      <c r="Z753" s="48">
        <v>-27</v>
      </c>
      <c r="AA753" s="8" t="s">
        <v>93</v>
      </c>
      <c r="AB753" s="8">
        <v>4</v>
      </c>
      <c r="AC753" s="8">
        <v>0</v>
      </c>
      <c r="AD753" s="8"/>
      <c r="AE753" s="8">
        <v>1</v>
      </c>
      <c r="AF753" s="8">
        <v>0</v>
      </c>
      <c r="AG753" s="8">
        <v>300</v>
      </c>
      <c r="AH753" s="9">
        <v>46213</v>
      </c>
      <c r="AI753" s="47">
        <v>46213.541666666664</v>
      </c>
      <c r="AJ753" s="47">
        <v>46213.544444444444</v>
      </c>
      <c r="AK753" s="47">
        <v>46213.75</v>
      </c>
      <c r="AL753" s="47">
        <v>46213.731249999997</v>
      </c>
      <c r="AO753" s="24" t="s">
        <v>8326</v>
      </c>
      <c r="AP753" s="24" t="s">
        <v>53</v>
      </c>
      <c r="AQ753" s="24" t="s">
        <v>95</v>
      </c>
      <c r="AR753" s="24" t="s">
        <v>50</v>
      </c>
      <c r="AS753" s="24" t="s">
        <v>63</v>
      </c>
      <c r="AT753" s="24" t="s">
        <v>52</v>
      </c>
      <c r="AU753" s="49">
        <v>46235</v>
      </c>
      <c r="AV753" s="24" t="s">
        <v>8378</v>
      </c>
      <c r="AW753" s="24" t="s">
        <v>8383</v>
      </c>
      <c r="AX753" s="24" t="s">
        <v>8380</v>
      </c>
      <c r="AY753" s="24">
        <v>0</v>
      </c>
    </row>
    <row r="754" spans="2:51">
      <c r="B754" s="8" t="s">
        <v>8326</v>
      </c>
      <c r="C754" s="8" t="s">
        <v>82</v>
      </c>
      <c r="D754" s="9">
        <v>46204</v>
      </c>
      <c r="E754" s="8" t="s">
        <v>52</v>
      </c>
      <c r="F754" s="8" t="s">
        <v>92</v>
      </c>
      <c r="G754" s="8" t="s">
        <v>94</v>
      </c>
      <c r="H754" s="8" t="s">
        <v>53</v>
      </c>
      <c r="I754" s="8" t="s">
        <v>8384</v>
      </c>
      <c r="J754" s="61">
        <v>0</v>
      </c>
      <c r="K754" s="8">
        <v>1</v>
      </c>
      <c r="L754" s="8">
        <v>4</v>
      </c>
      <c r="M754" s="8" t="s">
        <v>84</v>
      </c>
      <c r="N754" s="8" t="s">
        <v>8379</v>
      </c>
      <c r="O754" s="8" t="s">
        <v>8380</v>
      </c>
      <c r="P754" s="48">
        <v>10</v>
      </c>
      <c r="Q754" s="8" t="s">
        <v>58</v>
      </c>
      <c r="R754" s="8">
        <v>4</v>
      </c>
      <c r="S754" s="8">
        <v>0</v>
      </c>
      <c r="T754" s="8" t="b">
        <v>0</v>
      </c>
      <c r="U754" s="8">
        <v>240</v>
      </c>
      <c r="V754" s="8">
        <v>210</v>
      </c>
      <c r="W754" s="8">
        <v>136</v>
      </c>
      <c r="X754" s="8">
        <v>0</v>
      </c>
      <c r="Y754" s="8">
        <v>0</v>
      </c>
      <c r="Z754" s="48">
        <v>-20</v>
      </c>
      <c r="AA754" s="8" t="s">
        <v>93</v>
      </c>
      <c r="AB754" s="8">
        <v>4</v>
      </c>
      <c r="AC754" s="8">
        <v>0</v>
      </c>
      <c r="AD754" s="8"/>
      <c r="AE754" s="8">
        <v>1</v>
      </c>
      <c r="AF754" s="8">
        <v>0</v>
      </c>
      <c r="AG754" s="8">
        <v>240</v>
      </c>
      <c r="AH754" s="9">
        <v>46215</v>
      </c>
      <c r="AI754" s="47">
        <v>46215.333333333336</v>
      </c>
      <c r="AJ754" s="47">
        <v>46215.340277777781</v>
      </c>
      <c r="AK754" s="47">
        <v>46215.5</v>
      </c>
      <c r="AL754" s="47">
        <v>46215.486111111109</v>
      </c>
      <c r="AO754" s="24" t="s">
        <v>8326</v>
      </c>
      <c r="AP754" s="24" t="s">
        <v>53</v>
      </c>
      <c r="AQ754" s="24" t="s">
        <v>95</v>
      </c>
      <c r="AR754" s="24" t="s">
        <v>50</v>
      </c>
      <c r="AS754" s="24" t="s">
        <v>62</v>
      </c>
      <c r="AT754" s="24" t="s">
        <v>52</v>
      </c>
      <c r="AU754" s="49">
        <v>46235</v>
      </c>
      <c r="AV754" s="24" t="s">
        <v>8378</v>
      </c>
      <c r="AW754" s="24" t="s">
        <v>8383</v>
      </c>
      <c r="AX754" s="24" t="s">
        <v>8380</v>
      </c>
      <c r="AY754" s="24">
        <v>0</v>
      </c>
    </row>
    <row r="755" spans="2:51">
      <c r="B755" s="8" t="s">
        <v>8326</v>
      </c>
      <c r="C755" s="8" t="s">
        <v>82</v>
      </c>
      <c r="D755" s="9">
        <v>46204</v>
      </c>
      <c r="E755" s="8" t="s">
        <v>52</v>
      </c>
      <c r="F755" s="8" t="s">
        <v>92</v>
      </c>
      <c r="G755" s="8" t="s">
        <v>94</v>
      </c>
      <c r="H755" s="8" t="s">
        <v>53</v>
      </c>
      <c r="I755" s="8" t="s">
        <v>8384</v>
      </c>
      <c r="J755" s="61">
        <v>0</v>
      </c>
      <c r="K755" s="8">
        <v>1</v>
      </c>
      <c r="L755" s="8">
        <v>4</v>
      </c>
      <c r="M755" s="8" t="s">
        <v>84</v>
      </c>
      <c r="N755" s="8" t="s">
        <v>8379</v>
      </c>
      <c r="O755" s="8" t="s">
        <v>8380</v>
      </c>
      <c r="P755" s="48">
        <v>5</v>
      </c>
      <c r="Q755" s="8" t="s">
        <v>58</v>
      </c>
      <c r="R755" s="8">
        <v>4</v>
      </c>
      <c r="S755" s="8">
        <v>0</v>
      </c>
      <c r="T755" s="8" t="b">
        <v>0</v>
      </c>
      <c r="U755" s="8">
        <v>480</v>
      </c>
      <c r="V755" s="8">
        <v>454</v>
      </c>
      <c r="W755" s="8">
        <v>364</v>
      </c>
      <c r="X755" s="8">
        <v>0</v>
      </c>
      <c r="Y755" s="8">
        <v>0</v>
      </c>
      <c r="Z755" s="48">
        <v>-21</v>
      </c>
      <c r="AA755" s="8" t="s">
        <v>93</v>
      </c>
      <c r="AB755" s="8">
        <v>4</v>
      </c>
      <c r="AC755" s="8">
        <v>0</v>
      </c>
      <c r="AD755" s="8"/>
      <c r="AE755" s="8">
        <v>1</v>
      </c>
      <c r="AF755" s="8">
        <v>0</v>
      </c>
      <c r="AG755" s="8">
        <v>480</v>
      </c>
      <c r="AH755" s="9">
        <v>46216</v>
      </c>
      <c r="AI755" s="47">
        <v>46216.354166666664</v>
      </c>
      <c r="AJ755" s="47">
        <v>46216.357638888891</v>
      </c>
      <c r="AK755" s="47">
        <v>46216.6875</v>
      </c>
      <c r="AL755" s="47">
        <v>46216.67291666667</v>
      </c>
      <c r="AO755" s="24" t="s">
        <v>8326</v>
      </c>
      <c r="AP755" s="24" t="s">
        <v>53</v>
      </c>
      <c r="AQ755" s="24" t="s">
        <v>95</v>
      </c>
      <c r="AR755" s="24" t="s">
        <v>50</v>
      </c>
      <c r="AS755" s="24" t="s">
        <v>54</v>
      </c>
      <c r="AT755" s="24" t="s">
        <v>52</v>
      </c>
      <c r="AU755" s="49">
        <v>46235</v>
      </c>
      <c r="AV755" s="24" t="s">
        <v>8378</v>
      </c>
      <c r="AW755" s="24" t="s">
        <v>8383</v>
      </c>
      <c r="AX755" s="24" t="s">
        <v>8380</v>
      </c>
      <c r="AY755" s="24">
        <v>0</v>
      </c>
    </row>
    <row r="756" spans="2:51">
      <c r="B756" s="8" t="s">
        <v>8326</v>
      </c>
      <c r="C756" s="8" t="s">
        <v>82</v>
      </c>
      <c r="D756" s="9">
        <v>46204</v>
      </c>
      <c r="E756" s="8" t="s">
        <v>52</v>
      </c>
      <c r="F756" s="8" t="s">
        <v>92</v>
      </c>
      <c r="G756" s="8" t="s">
        <v>94</v>
      </c>
      <c r="H756" s="8" t="s">
        <v>53</v>
      </c>
      <c r="I756" s="8" t="s">
        <v>8384</v>
      </c>
      <c r="J756" s="61">
        <v>0</v>
      </c>
      <c r="K756" s="8">
        <v>1</v>
      </c>
      <c r="L756" s="8">
        <v>4</v>
      </c>
      <c r="M756" s="8" t="s">
        <v>84</v>
      </c>
      <c r="N756" s="8" t="s">
        <v>8379</v>
      </c>
      <c r="O756" s="8" t="s">
        <v>8380</v>
      </c>
      <c r="P756" s="48">
        <v>5</v>
      </c>
      <c r="Q756" s="8" t="s">
        <v>58</v>
      </c>
      <c r="R756" s="8">
        <v>4</v>
      </c>
      <c r="S756" s="8">
        <v>0</v>
      </c>
      <c r="T756" s="8" t="b">
        <v>0</v>
      </c>
      <c r="U756" s="8">
        <v>210</v>
      </c>
      <c r="V756" s="8">
        <v>185</v>
      </c>
      <c r="W756" s="8">
        <v>111</v>
      </c>
      <c r="X756" s="8">
        <v>0</v>
      </c>
      <c r="Y756" s="8">
        <v>0</v>
      </c>
      <c r="Z756" s="48">
        <v>-20</v>
      </c>
      <c r="AA756" s="8" t="s">
        <v>93</v>
      </c>
      <c r="AB756" s="8">
        <v>4</v>
      </c>
      <c r="AC756" s="8">
        <v>0</v>
      </c>
      <c r="AD756" s="8"/>
      <c r="AE756" s="8">
        <v>1</v>
      </c>
      <c r="AF756" s="8">
        <v>0</v>
      </c>
      <c r="AG756" s="8">
        <v>210</v>
      </c>
      <c r="AH756" s="9">
        <v>46217</v>
      </c>
      <c r="AI756" s="47">
        <v>46217.354166666664</v>
      </c>
      <c r="AJ756" s="47">
        <v>46217.357638888891</v>
      </c>
      <c r="AK756" s="47">
        <v>46217.5</v>
      </c>
      <c r="AL756" s="47">
        <v>46217.486111111109</v>
      </c>
      <c r="AO756" s="24" t="s">
        <v>8326</v>
      </c>
      <c r="AP756" s="24" t="s">
        <v>53</v>
      </c>
      <c r="AQ756" s="24" t="s">
        <v>95</v>
      </c>
      <c r="AR756" s="24" t="s">
        <v>50</v>
      </c>
      <c r="AS756" s="24" t="s">
        <v>63</v>
      </c>
      <c r="AT756" s="24" t="s">
        <v>52</v>
      </c>
      <c r="AU756" s="49">
        <v>46235</v>
      </c>
      <c r="AV756" s="24" t="s">
        <v>8378</v>
      </c>
      <c r="AW756" s="24" t="s">
        <v>8384</v>
      </c>
      <c r="AX756" s="24" t="s">
        <v>8380</v>
      </c>
      <c r="AY756" s="24">
        <v>0</v>
      </c>
    </row>
    <row r="757" spans="2:51">
      <c r="B757" s="8" t="s">
        <v>8326</v>
      </c>
      <c r="C757" s="8" t="s">
        <v>82</v>
      </c>
      <c r="D757" s="9">
        <v>46204</v>
      </c>
      <c r="E757" s="8" t="s">
        <v>52</v>
      </c>
      <c r="F757" s="8" t="s">
        <v>92</v>
      </c>
      <c r="G757" s="8" t="s">
        <v>94</v>
      </c>
      <c r="H757" s="8" t="s">
        <v>53</v>
      </c>
      <c r="I757" s="8" t="s">
        <v>8384</v>
      </c>
      <c r="J757" s="61">
        <v>0</v>
      </c>
      <c r="K757" s="8">
        <v>1</v>
      </c>
      <c r="L757" s="8">
        <v>4</v>
      </c>
      <c r="M757" s="8" t="s">
        <v>84</v>
      </c>
      <c r="N757" s="8" t="s">
        <v>8379</v>
      </c>
      <c r="O757" s="8" t="s">
        <v>8380</v>
      </c>
      <c r="P757" s="48">
        <v>4</v>
      </c>
      <c r="Q757" s="8" t="s">
        <v>58</v>
      </c>
      <c r="R757" s="8">
        <v>4</v>
      </c>
      <c r="S757" s="8">
        <v>0</v>
      </c>
      <c r="T757" s="8" t="b">
        <v>0</v>
      </c>
      <c r="U757" s="8">
        <v>240</v>
      </c>
      <c r="V757" s="8">
        <v>217</v>
      </c>
      <c r="W757" s="8">
        <v>130</v>
      </c>
      <c r="X757" s="8">
        <v>0</v>
      </c>
      <c r="Y757" s="8">
        <v>0</v>
      </c>
      <c r="Z757" s="48">
        <v>-19</v>
      </c>
      <c r="AA757" s="8" t="s">
        <v>93</v>
      </c>
      <c r="AB757" s="8">
        <v>4</v>
      </c>
      <c r="AC757" s="8">
        <v>0</v>
      </c>
      <c r="AD757" s="8"/>
      <c r="AE757" s="8">
        <v>1</v>
      </c>
      <c r="AF757" s="8">
        <v>0</v>
      </c>
      <c r="AG757" s="8">
        <v>240</v>
      </c>
      <c r="AH757" s="9">
        <v>46218</v>
      </c>
      <c r="AI757" s="47">
        <v>46218.541666666664</v>
      </c>
      <c r="AJ757" s="47">
        <v>46218.544444444444</v>
      </c>
      <c r="AK757" s="47">
        <v>46218.708333333336</v>
      </c>
      <c r="AL757" s="47">
        <v>46218.695138888892</v>
      </c>
      <c r="AO757" s="24" t="s">
        <v>8326</v>
      </c>
      <c r="AP757" s="24" t="s">
        <v>53</v>
      </c>
      <c r="AQ757" s="24" t="s">
        <v>95</v>
      </c>
      <c r="AR757" s="24" t="s">
        <v>50</v>
      </c>
      <c r="AS757" s="24" t="s">
        <v>57</v>
      </c>
      <c r="AT757" s="24" t="s">
        <v>52</v>
      </c>
      <c r="AU757" s="49">
        <v>46235</v>
      </c>
      <c r="AV757" s="24" t="s">
        <v>8378</v>
      </c>
      <c r="AW757" s="24" t="s">
        <v>8384</v>
      </c>
      <c r="AX757" s="24" t="s">
        <v>8380</v>
      </c>
      <c r="AY757" s="24">
        <v>0</v>
      </c>
    </row>
    <row r="758" spans="2:51">
      <c r="B758" s="8" t="s">
        <v>8326</v>
      </c>
      <c r="C758" s="8" t="s">
        <v>82</v>
      </c>
      <c r="D758" s="9">
        <v>46204</v>
      </c>
      <c r="E758" s="8" t="s">
        <v>52</v>
      </c>
      <c r="F758" s="8" t="s">
        <v>92</v>
      </c>
      <c r="G758" s="8" t="s">
        <v>94</v>
      </c>
      <c r="H758" s="8" t="s">
        <v>53</v>
      </c>
      <c r="I758" s="8" t="s">
        <v>8384</v>
      </c>
      <c r="J758" s="61">
        <v>0</v>
      </c>
      <c r="K758" s="8">
        <v>1</v>
      </c>
      <c r="L758" s="8">
        <v>4</v>
      </c>
      <c r="M758" s="8" t="s">
        <v>84</v>
      </c>
      <c r="N758" s="8" t="s">
        <v>8379</v>
      </c>
      <c r="O758" s="8" t="s">
        <v>8380</v>
      </c>
      <c r="P758" s="48">
        <v>9</v>
      </c>
      <c r="Q758" s="8" t="s">
        <v>58</v>
      </c>
      <c r="R758" s="8">
        <v>4</v>
      </c>
      <c r="S758" s="8">
        <v>0</v>
      </c>
      <c r="T758" s="8" t="b">
        <v>0</v>
      </c>
      <c r="U758" s="8">
        <v>270</v>
      </c>
      <c r="V758" s="8">
        <v>239</v>
      </c>
      <c r="W758" s="8">
        <v>170</v>
      </c>
      <c r="X758" s="8">
        <v>0</v>
      </c>
      <c r="Y758" s="8">
        <v>0</v>
      </c>
      <c r="Z758" s="48">
        <v>-22</v>
      </c>
      <c r="AA758" s="8" t="s">
        <v>93</v>
      </c>
      <c r="AB758" s="8">
        <v>4</v>
      </c>
      <c r="AC758" s="8">
        <v>0</v>
      </c>
      <c r="AD758" s="8"/>
      <c r="AE758" s="8">
        <v>1</v>
      </c>
      <c r="AF758" s="8">
        <v>0</v>
      </c>
      <c r="AG758" s="8">
        <v>270</v>
      </c>
      <c r="AH758" s="9">
        <v>46222</v>
      </c>
      <c r="AI758" s="47">
        <v>46222.5625</v>
      </c>
      <c r="AJ758" s="47">
        <v>46222.568749999999</v>
      </c>
      <c r="AK758" s="47">
        <v>46222.75</v>
      </c>
      <c r="AL758" s="47">
        <v>46222.734722222223</v>
      </c>
      <c r="AO758" s="24" t="s">
        <v>8326</v>
      </c>
      <c r="AP758" s="24" t="s">
        <v>53</v>
      </c>
      <c r="AQ758" s="24" t="s">
        <v>95</v>
      </c>
      <c r="AR758" s="24" t="s">
        <v>50</v>
      </c>
      <c r="AS758" s="24" t="s">
        <v>62</v>
      </c>
      <c r="AT758" s="24" t="s">
        <v>52</v>
      </c>
      <c r="AU758" s="49">
        <v>46235</v>
      </c>
      <c r="AV758" s="24" t="s">
        <v>8378</v>
      </c>
      <c r="AW758" s="24" t="s">
        <v>8384</v>
      </c>
      <c r="AX758" s="24" t="s">
        <v>8380</v>
      </c>
      <c r="AY758" s="24">
        <v>0</v>
      </c>
    </row>
    <row r="759" spans="2:51">
      <c r="B759" s="8" t="s">
        <v>8326</v>
      </c>
      <c r="C759" s="8" t="s">
        <v>82</v>
      </c>
      <c r="D759" s="9">
        <v>46204</v>
      </c>
      <c r="E759" s="8" t="s">
        <v>52</v>
      </c>
      <c r="F759" s="8" t="s">
        <v>92</v>
      </c>
      <c r="G759" s="8" t="s">
        <v>94</v>
      </c>
      <c r="H759" s="8" t="s">
        <v>53</v>
      </c>
      <c r="I759" s="8" t="s">
        <v>8384</v>
      </c>
      <c r="J759" s="61">
        <v>0</v>
      </c>
      <c r="K759" s="8">
        <v>1</v>
      </c>
      <c r="L759" s="8">
        <v>4</v>
      </c>
      <c r="M759" s="8" t="s">
        <v>84</v>
      </c>
      <c r="N759" s="8" t="s">
        <v>8379</v>
      </c>
      <c r="O759" s="8" t="s">
        <v>8380</v>
      </c>
      <c r="P759" s="48">
        <v>9</v>
      </c>
      <c r="Q759" s="8" t="s">
        <v>58</v>
      </c>
      <c r="R759" s="8">
        <v>4</v>
      </c>
      <c r="S759" s="8">
        <v>0</v>
      </c>
      <c r="T759" s="8" t="b">
        <v>0</v>
      </c>
      <c r="U759" s="8">
        <v>540</v>
      </c>
      <c r="V759" s="8">
        <v>496</v>
      </c>
      <c r="W759" s="8">
        <v>378</v>
      </c>
      <c r="X759" s="8">
        <v>0</v>
      </c>
      <c r="Y759" s="8">
        <v>0</v>
      </c>
      <c r="Z759" s="48">
        <v>-35</v>
      </c>
      <c r="AA759" s="8" t="s">
        <v>93</v>
      </c>
      <c r="AB759" s="8">
        <v>4</v>
      </c>
      <c r="AC759" s="8">
        <v>0</v>
      </c>
      <c r="AD759" s="8"/>
      <c r="AE759" s="8">
        <v>1</v>
      </c>
      <c r="AF759" s="8">
        <v>0</v>
      </c>
      <c r="AG759" s="8">
        <v>540</v>
      </c>
      <c r="AH759" s="9">
        <v>46223</v>
      </c>
      <c r="AI759" s="47">
        <v>46223.354166666664</v>
      </c>
      <c r="AJ759" s="47">
        <v>46223.36041666667</v>
      </c>
      <c r="AK759" s="47">
        <v>46223.729166666664</v>
      </c>
      <c r="AL759" s="47">
        <v>46223.704861111109</v>
      </c>
      <c r="AO759" s="24" t="s">
        <v>8326</v>
      </c>
      <c r="AP759" s="24" t="s">
        <v>53</v>
      </c>
      <c r="AQ759" s="24" t="s">
        <v>95</v>
      </c>
      <c r="AR759" s="24" t="s">
        <v>50</v>
      </c>
      <c r="AS759" s="24" t="s">
        <v>59</v>
      </c>
      <c r="AT759" s="24" t="s">
        <v>52</v>
      </c>
      <c r="AU759" s="49">
        <v>46235</v>
      </c>
      <c r="AV759" s="24" t="s">
        <v>8378</v>
      </c>
      <c r="AW759" s="24" t="s">
        <v>8384</v>
      </c>
      <c r="AX759" s="24" t="s">
        <v>8380</v>
      </c>
      <c r="AY759" s="24">
        <v>0</v>
      </c>
    </row>
    <row r="760" spans="2:51">
      <c r="B760" s="8" t="s">
        <v>8326</v>
      </c>
      <c r="C760" s="8" t="s">
        <v>82</v>
      </c>
      <c r="D760" s="9">
        <v>46204</v>
      </c>
      <c r="E760" s="8" t="s">
        <v>52</v>
      </c>
      <c r="F760" s="8" t="s">
        <v>92</v>
      </c>
      <c r="G760" s="8" t="s">
        <v>94</v>
      </c>
      <c r="H760" s="8" t="s">
        <v>53</v>
      </c>
      <c r="I760" s="8" t="s">
        <v>8384</v>
      </c>
      <c r="J760" s="61">
        <v>0</v>
      </c>
      <c r="K760" s="8">
        <v>1</v>
      </c>
      <c r="L760" s="8">
        <v>4</v>
      </c>
      <c r="M760" s="8" t="s">
        <v>84</v>
      </c>
      <c r="N760" s="8" t="s">
        <v>8379</v>
      </c>
      <c r="O760" s="8" t="s">
        <v>8380</v>
      </c>
      <c r="P760" s="48">
        <v>4</v>
      </c>
      <c r="Q760" s="8" t="s">
        <v>58</v>
      </c>
      <c r="R760" s="8">
        <v>4</v>
      </c>
      <c r="S760" s="8">
        <v>0</v>
      </c>
      <c r="T760" s="8" t="b">
        <v>0</v>
      </c>
      <c r="U760" s="8">
        <v>240</v>
      </c>
      <c r="V760" s="8">
        <v>213</v>
      </c>
      <c r="W760" s="8">
        <v>113</v>
      </c>
      <c r="X760" s="8">
        <v>0</v>
      </c>
      <c r="Y760" s="8">
        <v>0</v>
      </c>
      <c r="Z760" s="48">
        <v>-23</v>
      </c>
      <c r="AA760" s="8" t="s">
        <v>93</v>
      </c>
      <c r="AB760" s="8">
        <v>4</v>
      </c>
      <c r="AC760" s="8">
        <v>0</v>
      </c>
      <c r="AD760" s="8"/>
      <c r="AE760" s="8">
        <v>1</v>
      </c>
      <c r="AF760" s="8">
        <v>0</v>
      </c>
      <c r="AG760" s="8">
        <v>240</v>
      </c>
      <c r="AH760" s="9">
        <v>46224</v>
      </c>
      <c r="AI760" s="47">
        <v>46224.354166666664</v>
      </c>
      <c r="AJ760" s="47">
        <v>46224.356944444444</v>
      </c>
      <c r="AK760" s="47">
        <v>46224.520833333336</v>
      </c>
      <c r="AL760" s="47">
        <v>46224.504861111112</v>
      </c>
      <c r="AO760" s="24" t="s">
        <v>8326</v>
      </c>
      <c r="AP760" s="24" t="s">
        <v>53</v>
      </c>
      <c r="AQ760" s="24" t="s">
        <v>95</v>
      </c>
      <c r="AR760" s="24" t="s">
        <v>50</v>
      </c>
      <c r="AS760" s="24" t="s">
        <v>61</v>
      </c>
      <c r="AT760" s="24" t="s">
        <v>52</v>
      </c>
      <c r="AU760" s="49">
        <v>46235</v>
      </c>
      <c r="AV760" s="24" t="s">
        <v>8378</v>
      </c>
      <c r="AW760" s="24" t="s">
        <v>8384</v>
      </c>
      <c r="AX760" s="24" t="s">
        <v>8380</v>
      </c>
      <c r="AY760" s="24">
        <v>0</v>
      </c>
    </row>
    <row r="761" spans="2:51">
      <c r="B761" s="8" t="s">
        <v>8326</v>
      </c>
      <c r="C761" s="8" t="s">
        <v>82</v>
      </c>
      <c r="D761" s="9">
        <v>46204</v>
      </c>
      <c r="E761" s="8" t="s">
        <v>52</v>
      </c>
      <c r="F761" s="8" t="s">
        <v>92</v>
      </c>
      <c r="G761" s="8" t="s">
        <v>94</v>
      </c>
      <c r="H761" s="8" t="s">
        <v>53</v>
      </c>
      <c r="I761" s="8" t="s">
        <v>8384</v>
      </c>
      <c r="J761" s="61">
        <v>0</v>
      </c>
      <c r="K761" s="8">
        <v>1</v>
      </c>
      <c r="L761" s="8">
        <v>4</v>
      </c>
      <c r="M761" s="8" t="s">
        <v>84</v>
      </c>
      <c r="N761" s="8" t="s">
        <v>8379</v>
      </c>
      <c r="O761" s="8" t="s">
        <v>8380</v>
      </c>
      <c r="P761" s="48">
        <v>10</v>
      </c>
      <c r="Q761" s="8" t="s">
        <v>58</v>
      </c>
      <c r="R761" s="8">
        <v>4</v>
      </c>
      <c r="S761" s="8">
        <v>0</v>
      </c>
      <c r="T761" s="8" t="b">
        <v>0</v>
      </c>
      <c r="U761" s="8">
        <v>270</v>
      </c>
      <c r="V761" s="8">
        <v>242</v>
      </c>
      <c r="W761" s="8">
        <v>168</v>
      </c>
      <c r="X761" s="8">
        <v>0</v>
      </c>
      <c r="Y761" s="8">
        <v>0</v>
      </c>
      <c r="Z761" s="48">
        <v>-18</v>
      </c>
      <c r="AA761" s="8" t="s">
        <v>93</v>
      </c>
      <c r="AB761" s="8">
        <v>4</v>
      </c>
      <c r="AC761" s="8">
        <v>0</v>
      </c>
      <c r="AD761" s="8"/>
      <c r="AE761" s="8">
        <v>1</v>
      </c>
      <c r="AF761" s="8">
        <v>0</v>
      </c>
      <c r="AG761" s="8">
        <v>270</v>
      </c>
      <c r="AH761" s="9">
        <v>46230</v>
      </c>
      <c r="AI761" s="47">
        <v>46230.333333333336</v>
      </c>
      <c r="AJ761" s="47">
        <v>46230.340277777781</v>
      </c>
      <c r="AK761" s="47">
        <v>46230.520833333336</v>
      </c>
      <c r="AL761" s="47">
        <v>46230.508333333331</v>
      </c>
      <c r="AO761" s="24" t="s">
        <v>8326</v>
      </c>
      <c r="AP761" s="24" t="s">
        <v>53</v>
      </c>
      <c r="AQ761" s="24" t="s">
        <v>95</v>
      </c>
      <c r="AR761" s="24" t="s">
        <v>50</v>
      </c>
      <c r="AS761" s="24" t="s">
        <v>54</v>
      </c>
      <c r="AT761" s="24" t="s">
        <v>52</v>
      </c>
      <c r="AU761" s="49">
        <v>46235</v>
      </c>
      <c r="AV761" s="24" t="s">
        <v>8378</v>
      </c>
      <c r="AW761" s="24" t="s">
        <v>8384</v>
      </c>
      <c r="AX761" s="24" t="s">
        <v>8380</v>
      </c>
      <c r="AY761" s="24">
        <v>0</v>
      </c>
    </row>
    <row r="762" spans="2:51">
      <c r="B762" s="8" t="s">
        <v>8326</v>
      </c>
      <c r="C762" s="8" t="s">
        <v>82</v>
      </c>
      <c r="D762" s="9">
        <v>46204</v>
      </c>
      <c r="E762" s="8" t="s">
        <v>52</v>
      </c>
      <c r="F762" s="8" t="s">
        <v>92</v>
      </c>
      <c r="G762" s="8" t="s">
        <v>94</v>
      </c>
      <c r="H762" s="8" t="s">
        <v>53</v>
      </c>
      <c r="I762" s="8" t="s">
        <v>8384</v>
      </c>
      <c r="J762" s="61">
        <v>0</v>
      </c>
      <c r="K762" s="8">
        <v>1</v>
      </c>
      <c r="L762" s="8">
        <v>4</v>
      </c>
      <c r="M762" s="8" t="s">
        <v>84</v>
      </c>
      <c r="N762" s="8" t="s">
        <v>8379</v>
      </c>
      <c r="O762" s="8" t="s">
        <v>8380</v>
      </c>
      <c r="P762" s="48">
        <v>4</v>
      </c>
      <c r="Q762" s="8" t="s">
        <v>58</v>
      </c>
      <c r="R762" s="8">
        <v>4</v>
      </c>
      <c r="S762" s="8">
        <v>0</v>
      </c>
      <c r="T762" s="8" t="b">
        <v>0</v>
      </c>
      <c r="U762" s="8">
        <v>540</v>
      </c>
      <c r="V762" s="8">
        <v>517</v>
      </c>
      <c r="W762" s="8">
        <v>387</v>
      </c>
      <c r="X762" s="8">
        <v>0</v>
      </c>
      <c r="Y762" s="8">
        <v>0</v>
      </c>
      <c r="Z762" s="48">
        <v>-19</v>
      </c>
      <c r="AA762" s="8" t="s">
        <v>93</v>
      </c>
      <c r="AB762" s="8">
        <v>4</v>
      </c>
      <c r="AC762" s="8">
        <v>0</v>
      </c>
      <c r="AD762" s="8"/>
      <c r="AE762" s="8">
        <v>1</v>
      </c>
      <c r="AF762" s="8">
        <v>0</v>
      </c>
      <c r="AG762" s="8">
        <v>540</v>
      </c>
      <c r="AH762" s="9">
        <v>46233</v>
      </c>
      <c r="AI762" s="47">
        <v>46233.354166666664</v>
      </c>
      <c r="AJ762" s="47">
        <v>46233.356944444444</v>
      </c>
      <c r="AK762" s="47">
        <v>46233.729166666664</v>
      </c>
      <c r="AL762" s="47">
        <v>46233.71597222222</v>
      </c>
      <c r="AO762" s="24" t="s">
        <v>8326</v>
      </c>
      <c r="AP762" s="24" t="s">
        <v>53</v>
      </c>
      <c r="AQ762" s="24" t="s">
        <v>95</v>
      </c>
      <c r="AR762" s="24" t="s">
        <v>50</v>
      </c>
      <c r="AS762" s="24" t="s">
        <v>59</v>
      </c>
      <c r="AT762" s="24" t="s">
        <v>52</v>
      </c>
      <c r="AU762" s="49">
        <v>46235</v>
      </c>
      <c r="AV762" s="24" t="s">
        <v>8384</v>
      </c>
      <c r="AW762" s="24" t="s">
        <v>8379</v>
      </c>
      <c r="AX762" s="24" t="s">
        <v>8380</v>
      </c>
      <c r="AY762" s="24">
        <v>5</v>
      </c>
    </row>
    <row r="763" spans="2:51">
      <c r="B763" s="8" t="s">
        <v>8326</v>
      </c>
      <c r="C763" s="8" t="s">
        <v>82</v>
      </c>
      <c r="D763" s="9">
        <v>46204</v>
      </c>
      <c r="E763" s="8" t="s">
        <v>52</v>
      </c>
      <c r="F763" s="8" t="s">
        <v>92</v>
      </c>
      <c r="G763" s="8" t="s">
        <v>94</v>
      </c>
      <c r="H763" s="8" t="s">
        <v>53</v>
      </c>
      <c r="I763" s="8" t="s">
        <v>8378</v>
      </c>
      <c r="J763" s="61">
        <v>0</v>
      </c>
      <c r="K763" s="8">
        <v>1</v>
      </c>
      <c r="L763" s="8">
        <v>4</v>
      </c>
      <c r="M763" s="8" t="s">
        <v>84</v>
      </c>
      <c r="N763" s="8" t="s">
        <v>8379</v>
      </c>
      <c r="O763" s="8" t="s">
        <v>8380</v>
      </c>
      <c r="P763" s="48">
        <v>12</v>
      </c>
      <c r="Q763" s="8" t="s">
        <v>58</v>
      </c>
      <c r="R763" s="8">
        <v>4</v>
      </c>
      <c r="S763" s="8">
        <v>0</v>
      </c>
      <c r="T763" s="8" t="b">
        <v>0</v>
      </c>
      <c r="U763" s="8">
        <v>540</v>
      </c>
      <c r="V763" s="8">
        <v>503</v>
      </c>
      <c r="W763" s="8">
        <v>369</v>
      </c>
      <c r="X763" s="8">
        <v>0</v>
      </c>
      <c r="Y763" s="8">
        <v>0</v>
      </c>
      <c r="Z763" s="48">
        <v>-25</v>
      </c>
      <c r="AA763" s="8" t="s">
        <v>93</v>
      </c>
      <c r="AB763" s="8">
        <v>4</v>
      </c>
      <c r="AC763" s="8">
        <v>0</v>
      </c>
      <c r="AD763" s="8"/>
      <c r="AE763" s="8">
        <v>1</v>
      </c>
      <c r="AF763" s="8">
        <v>0</v>
      </c>
      <c r="AG763" s="8">
        <v>540</v>
      </c>
      <c r="AH763" s="9">
        <v>46234</v>
      </c>
      <c r="AI763" s="47">
        <v>46234.333333333336</v>
      </c>
      <c r="AJ763" s="47">
        <v>46234.341666666667</v>
      </c>
      <c r="AK763" s="47">
        <v>46234.708333333336</v>
      </c>
      <c r="AL763" s="47">
        <v>46234.690972222219</v>
      </c>
      <c r="AO763" s="24" t="s">
        <v>8326</v>
      </c>
      <c r="AP763" s="24" t="s">
        <v>53</v>
      </c>
      <c r="AQ763" s="24" t="s">
        <v>95</v>
      </c>
      <c r="AR763" s="24" t="s">
        <v>50</v>
      </c>
      <c r="AS763" s="24" t="s">
        <v>54</v>
      </c>
      <c r="AT763" s="24" t="s">
        <v>52</v>
      </c>
      <c r="AU763" s="49">
        <v>46235</v>
      </c>
      <c r="AV763" s="24" t="s">
        <v>8384</v>
      </c>
      <c r="AW763" s="24" t="s">
        <v>8379</v>
      </c>
      <c r="AX763" s="24" t="s">
        <v>8380</v>
      </c>
      <c r="AY763" s="24">
        <v>6</v>
      </c>
    </row>
    <row r="764" spans="2:51">
      <c r="B764" s="8" t="s">
        <v>8326</v>
      </c>
      <c r="C764" s="8" t="s">
        <v>82</v>
      </c>
      <c r="D764" s="9">
        <v>46235</v>
      </c>
      <c r="E764" s="8" t="s">
        <v>52</v>
      </c>
      <c r="F764" s="8" t="s">
        <v>64</v>
      </c>
      <c r="G764" s="8" t="s">
        <v>54</v>
      </c>
      <c r="H764" s="8" t="s">
        <v>53</v>
      </c>
      <c r="I764" s="8" t="s">
        <v>8384</v>
      </c>
      <c r="J764" s="61">
        <v>0</v>
      </c>
      <c r="K764" s="8">
        <v>1</v>
      </c>
      <c r="L764" s="8">
        <v>4</v>
      </c>
      <c r="M764" s="8" t="s">
        <v>84</v>
      </c>
      <c r="N764" s="8" t="s">
        <v>8379</v>
      </c>
      <c r="O764" s="8" t="s">
        <v>8380</v>
      </c>
      <c r="P764" s="48">
        <v>9</v>
      </c>
      <c r="Q764" s="8" t="s">
        <v>60</v>
      </c>
      <c r="R764" s="8">
        <v>4</v>
      </c>
      <c r="S764" s="8">
        <v>0</v>
      </c>
      <c r="T764" s="8" t="b">
        <v>0</v>
      </c>
      <c r="U764" s="8">
        <v>210</v>
      </c>
      <c r="V764" s="8">
        <v>179</v>
      </c>
      <c r="W764" s="8">
        <v>97</v>
      </c>
      <c r="X764" s="8">
        <v>0</v>
      </c>
      <c r="Y764" s="8">
        <v>0</v>
      </c>
      <c r="Z764" s="48">
        <v>-22</v>
      </c>
      <c r="AA764" s="8" t="s">
        <v>83</v>
      </c>
      <c r="AB764" s="8">
        <v>4</v>
      </c>
      <c r="AC764" s="8">
        <v>0</v>
      </c>
      <c r="AD764" s="8"/>
      <c r="AE764" s="8">
        <v>1</v>
      </c>
      <c r="AF764" s="8">
        <v>0</v>
      </c>
      <c r="AG764" s="8">
        <v>210</v>
      </c>
      <c r="AH764" s="9">
        <v>46242</v>
      </c>
      <c r="AI764" s="47">
        <v>46242.541666666664</v>
      </c>
      <c r="AJ764" s="47">
        <v>46242.54791666667</v>
      </c>
      <c r="AK764" s="47">
        <v>46242.6875</v>
      </c>
      <c r="AL764" s="47">
        <v>46242.672222222223</v>
      </c>
      <c r="AO764" s="24" t="s">
        <v>8326</v>
      </c>
      <c r="AP764" s="24" t="s">
        <v>53</v>
      </c>
      <c r="AQ764" s="24" t="s">
        <v>95</v>
      </c>
      <c r="AR764" s="24" t="s">
        <v>50</v>
      </c>
      <c r="AS764" s="24" t="s">
        <v>57</v>
      </c>
      <c r="AT764" s="24" t="s">
        <v>52</v>
      </c>
      <c r="AU764" s="49">
        <v>46235</v>
      </c>
      <c r="AV764" s="24" t="s">
        <v>8384</v>
      </c>
      <c r="AW764" s="24" t="s">
        <v>8379</v>
      </c>
      <c r="AX764" s="24" t="s">
        <v>8380</v>
      </c>
      <c r="AY764" s="24">
        <v>8</v>
      </c>
    </row>
    <row r="765" spans="2:51">
      <c r="B765" s="8" t="s">
        <v>8326</v>
      </c>
      <c r="C765" s="8" t="s">
        <v>82</v>
      </c>
      <c r="D765" s="9">
        <v>46235</v>
      </c>
      <c r="E765" s="8" t="s">
        <v>52</v>
      </c>
      <c r="F765" s="8" t="s">
        <v>64</v>
      </c>
      <c r="G765" s="8" t="s">
        <v>68</v>
      </c>
      <c r="H765" s="8" t="s">
        <v>53</v>
      </c>
      <c r="I765" s="8" t="s">
        <v>8378</v>
      </c>
      <c r="J765" s="61">
        <v>0</v>
      </c>
      <c r="K765" s="8">
        <v>1</v>
      </c>
      <c r="L765" s="8">
        <v>4</v>
      </c>
      <c r="M765" s="8" t="s">
        <v>84</v>
      </c>
      <c r="N765" s="8" t="s">
        <v>8379</v>
      </c>
      <c r="O765" s="8" t="s">
        <v>8380</v>
      </c>
      <c r="P765" s="48">
        <v>11</v>
      </c>
      <c r="Q765" s="8" t="s">
        <v>60</v>
      </c>
      <c r="R765" s="8">
        <v>4</v>
      </c>
      <c r="S765" s="8">
        <v>0</v>
      </c>
      <c r="T765" s="8" t="b">
        <v>0</v>
      </c>
      <c r="U765" s="8">
        <v>210</v>
      </c>
      <c r="V765" s="8">
        <v>183</v>
      </c>
      <c r="W765" s="8">
        <v>115</v>
      </c>
      <c r="X765" s="8">
        <v>0</v>
      </c>
      <c r="Y765" s="8">
        <v>0</v>
      </c>
      <c r="Z765" s="48">
        <v>-16</v>
      </c>
      <c r="AA765" s="8" t="s">
        <v>83</v>
      </c>
      <c r="AB765" s="8">
        <v>4</v>
      </c>
      <c r="AC765" s="8">
        <v>0</v>
      </c>
      <c r="AD765" s="8"/>
      <c r="AE765" s="8">
        <v>1</v>
      </c>
      <c r="AF765" s="8">
        <v>0</v>
      </c>
      <c r="AG765" s="8">
        <v>210</v>
      </c>
      <c r="AH765" s="9">
        <v>46249</v>
      </c>
      <c r="AI765" s="47">
        <v>46249.375</v>
      </c>
      <c r="AJ765" s="47">
        <v>46249.382638888892</v>
      </c>
      <c r="AK765" s="47">
        <v>46249.520833333336</v>
      </c>
      <c r="AL765" s="47">
        <v>46249.509722222225</v>
      </c>
      <c r="AO765" s="24" t="s">
        <v>8326</v>
      </c>
      <c r="AP765" s="24" t="s">
        <v>53</v>
      </c>
      <c r="AQ765" s="24" t="s">
        <v>95</v>
      </c>
      <c r="AR765" s="24" t="s">
        <v>50</v>
      </c>
      <c r="AS765" s="24" t="s">
        <v>63</v>
      </c>
      <c r="AT765" s="24" t="s">
        <v>52</v>
      </c>
      <c r="AU765" s="49">
        <v>46235</v>
      </c>
      <c r="AV765" s="24" t="s">
        <v>8384</v>
      </c>
      <c r="AW765" s="24" t="s">
        <v>8379</v>
      </c>
      <c r="AX765" s="24" t="s">
        <v>8380</v>
      </c>
      <c r="AY765" s="24">
        <v>0</v>
      </c>
    </row>
    <row r="766" spans="2:51">
      <c r="B766" s="8" t="s">
        <v>8326</v>
      </c>
      <c r="C766" s="8" t="s">
        <v>82</v>
      </c>
      <c r="D766" s="9">
        <v>46235</v>
      </c>
      <c r="E766" s="8" t="s">
        <v>52</v>
      </c>
      <c r="F766" s="8" t="s">
        <v>64</v>
      </c>
      <c r="G766" s="8" t="s">
        <v>59</v>
      </c>
      <c r="H766" s="8" t="s">
        <v>53</v>
      </c>
      <c r="I766" s="8" t="s">
        <v>8378</v>
      </c>
      <c r="J766" s="61">
        <v>0</v>
      </c>
      <c r="K766" s="8">
        <v>1</v>
      </c>
      <c r="L766" s="8">
        <v>4</v>
      </c>
      <c r="M766" s="8" t="s">
        <v>84</v>
      </c>
      <c r="N766" s="8" t="s">
        <v>8379</v>
      </c>
      <c r="O766" s="8" t="s">
        <v>8380</v>
      </c>
      <c r="P766" s="48">
        <v>11</v>
      </c>
      <c r="Q766" s="8" t="s">
        <v>60</v>
      </c>
      <c r="R766" s="8">
        <v>4</v>
      </c>
      <c r="S766" s="8">
        <v>0</v>
      </c>
      <c r="T766" s="8" t="b">
        <v>0</v>
      </c>
      <c r="U766" s="8">
        <v>360</v>
      </c>
      <c r="V766" s="8">
        <v>328</v>
      </c>
      <c r="W766" s="8">
        <v>250</v>
      </c>
      <c r="X766" s="8">
        <v>0</v>
      </c>
      <c r="Y766" s="8">
        <v>0</v>
      </c>
      <c r="Z766" s="48">
        <v>-21</v>
      </c>
      <c r="AA766" s="8" t="s">
        <v>83</v>
      </c>
      <c r="AB766" s="8">
        <v>4</v>
      </c>
      <c r="AC766" s="8">
        <v>0</v>
      </c>
      <c r="AD766" s="8"/>
      <c r="AE766" s="8">
        <v>1</v>
      </c>
      <c r="AF766" s="8">
        <v>0</v>
      </c>
      <c r="AG766" s="8">
        <v>360</v>
      </c>
      <c r="AH766" s="9">
        <v>46251</v>
      </c>
      <c r="AI766" s="47">
        <v>46251.354166666664</v>
      </c>
      <c r="AJ766" s="47">
        <v>46251.361805555556</v>
      </c>
      <c r="AK766" s="47">
        <v>46251.604166666664</v>
      </c>
      <c r="AL766" s="47">
        <v>46251.589583333334</v>
      </c>
      <c r="AO766" s="24" t="s">
        <v>8326</v>
      </c>
      <c r="AP766" s="24" t="s">
        <v>53</v>
      </c>
      <c r="AQ766" s="24" t="s">
        <v>95</v>
      </c>
      <c r="AR766" s="24" t="s">
        <v>50</v>
      </c>
      <c r="AS766" s="24" t="s">
        <v>62</v>
      </c>
      <c r="AT766" s="24" t="s">
        <v>52</v>
      </c>
      <c r="AU766" s="49">
        <v>46235</v>
      </c>
      <c r="AV766" s="24" t="s">
        <v>8384</v>
      </c>
      <c r="AW766" s="24" t="s">
        <v>8379</v>
      </c>
      <c r="AX766" s="24" t="s">
        <v>8380</v>
      </c>
      <c r="AY766" s="24">
        <v>4</v>
      </c>
    </row>
    <row r="767" spans="2:51">
      <c r="B767" s="8" t="s">
        <v>8326</v>
      </c>
      <c r="C767" s="8" t="s">
        <v>82</v>
      </c>
      <c r="D767" s="9">
        <v>46235</v>
      </c>
      <c r="E767" s="8" t="s">
        <v>52</v>
      </c>
      <c r="F767" s="8" t="s">
        <v>64</v>
      </c>
      <c r="G767" s="8" t="s">
        <v>54</v>
      </c>
      <c r="H767" s="8" t="s">
        <v>53</v>
      </c>
      <c r="I767" s="8" t="s">
        <v>8384</v>
      </c>
      <c r="J767" s="61">
        <v>0</v>
      </c>
      <c r="K767" s="8">
        <v>1</v>
      </c>
      <c r="L767" s="8">
        <v>4</v>
      </c>
      <c r="M767" s="8" t="s">
        <v>84</v>
      </c>
      <c r="N767" s="8" t="s">
        <v>8379</v>
      </c>
      <c r="O767" s="8" t="s">
        <v>8380</v>
      </c>
      <c r="P767" s="48">
        <v>9</v>
      </c>
      <c r="Q767" s="8" t="s">
        <v>60</v>
      </c>
      <c r="R767" s="8">
        <v>4</v>
      </c>
      <c r="S767" s="8">
        <v>0</v>
      </c>
      <c r="T767" s="8" t="b">
        <v>0</v>
      </c>
      <c r="U767" s="8">
        <v>480</v>
      </c>
      <c r="V767" s="8">
        <v>437</v>
      </c>
      <c r="W767" s="8">
        <v>297</v>
      </c>
      <c r="X767" s="8">
        <v>0</v>
      </c>
      <c r="Y767" s="8">
        <v>0</v>
      </c>
      <c r="Z767" s="48">
        <v>-34</v>
      </c>
      <c r="AA767" s="8" t="s">
        <v>83</v>
      </c>
      <c r="AB767" s="8">
        <v>4</v>
      </c>
      <c r="AC767" s="8">
        <v>0</v>
      </c>
      <c r="AD767" s="8"/>
      <c r="AE767" s="8">
        <v>1</v>
      </c>
      <c r="AF767" s="8">
        <v>0</v>
      </c>
      <c r="AG767" s="8">
        <v>480</v>
      </c>
      <c r="AH767" s="9">
        <v>46255</v>
      </c>
      <c r="AI767" s="47">
        <v>46255.354166666664</v>
      </c>
      <c r="AJ767" s="47">
        <v>46255.36041666667</v>
      </c>
      <c r="AK767" s="47">
        <v>46255.6875</v>
      </c>
      <c r="AL767" s="47">
        <v>46255.663888888892</v>
      </c>
      <c r="AO767" s="24" t="s">
        <v>8326</v>
      </c>
      <c r="AP767" s="24" t="s">
        <v>53</v>
      </c>
      <c r="AQ767" s="24" t="s">
        <v>95</v>
      </c>
      <c r="AR767" s="24" t="s">
        <v>50</v>
      </c>
      <c r="AS767" s="24" t="s">
        <v>61</v>
      </c>
      <c r="AT767" s="24" t="s">
        <v>52</v>
      </c>
      <c r="AU767" s="49">
        <v>46235</v>
      </c>
      <c r="AV767" s="24" t="s">
        <v>8384</v>
      </c>
      <c r="AW767" s="24" t="s">
        <v>8379</v>
      </c>
      <c r="AX767" s="24" t="s">
        <v>8380</v>
      </c>
      <c r="AY767" s="24">
        <v>7</v>
      </c>
    </row>
    <row r="768" spans="2:51">
      <c r="B768" s="8" t="s">
        <v>8326</v>
      </c>
      <c r="C768" s="8" t="s">
        <v>82</v>
      </c>
      <c r="D768" s="9">
        <v>46235</v>
      </c>
      <c r="E768" s="8" t="s">
        <v>52</v>
      </c>
      <c r="F768" s="8" t="s">
        <v>64</v>
      </c>
      <c r="G768" s="8" t="s">
        <v>54</v>
      </c>
      <c r="H768" s="8" t="s">
        <v>53</v>
      </c>
      <c r="I768" s="8" t="s">
        <v>8384</v>
      </c>
      <c r="J768" s="61">
        <v>0</v>
      </c>
      <c r="K768" s="8">
        <v>1</v>
      </c>
      <c r="L768" s="8">
        <v>4</v>
      </c>
      <c r="M768" s="8" t="s">
        <v>84</v>
      </c>
      <c r="N768" s="8" t="s">
        <v>8379</v>
      </c>
      <c r="O768" s="8" t="s">
        <v>8380</v>
      </c>
      <c r="P768" s="48">
        <v>3</v>
      </c>
      <c r="Q768" s="8" t="s">
        <v>60</v>
      </c>
      <c r="R768" s="8">
        <v>4</v>
      </c>
      <c r="S768" s="8">
        <v>0</v>
      </c>
      <c r="T768" s="8" t="b">
        <v>0</v>
      </c>
      <c r="U768" s="8">
        <v>480</v>
      </c>
      <c r="V768" s="8">
        <v>436</v>
      </c>
      <c r="W768" s="8">
        <v>302</v>
      </c>
      <c r="X768" s="8">
        <v>0</v>
      </c>
      <c r="Y768" s="8">
        <v>0</v>
      </c>
      <c r="Z768" s="48">
        <v>-41</v>
      </c>
      <c r="AA768" s="8" t="s">
        <v>83</v>
      </c>
      <c r="AB768" s="8">
        <v>4</v>
      </c>
      <c r="AC768" s="8">
        <v>0</v>
      </c>
      <c r="AD768" s="8"/>
      <c r="AE768" s="8">
        <v>1</v>
      </c>
      <c r="AF768" s="8">
        <v>0</v>
      </c>
      <c r="AG768" s="8">
        <v>480</v>
      </c>
      <c r="AH768" s="9">
        <v>46256</v>
      </c>
      <c r="AI768" s="47">
        <v>46256.354166666664</v>
      </c>
      <c r="AJ768" s="47">
        <v>46256.356249999997</v>
      </c>
      <c r="AK768" s="47">
        <v>46256.6875</v>
      </c>
      <c r="AL768" s="47">
        <v>46256.65902777778</v>
      </c>
      <c r="AO768" s="24" t="s">
        <v>8326</v>
      </c>
      <c r="AP768" s="24" t="s">
        <v>53</v>
      </c>
      <c r="AQ768" s="24" t="s">
        <v>95</v>
      </c>
      <c r="AR768" s="24" t="s">
        <v>50</v>
      </c>
      <c r="AS768" s="24" t="s">
        <v>62</v>
      </c>
      <c r="AT768" s="24" t="s">
        <v>52</v>
      </c>
      <c r="AU768" s="49">
        <v>46235</v>
      </c>
      <c r="AV768" s="24" t="s">
        <v>8384</v>
      </c>
      <c r="AW768" s="24" t="s">
        <v>8383</v>
      </c>
      <c r="AX768" s="24" t="s">
        <v>8380</v>
      </c>
      <c r="AY768" s="24">
        <v>0</v>
      </c>
    </row>
    <row r="769" spans="2:51">
      <c r="B769" s="8" t="s">
        <v>8326</v>
      </c>
      <c r="C769" s="8" t="s">
        <v>82</v>
      </c>
      <c r="D769" s="9">
        <v>46235</v>
      </c>
      <c r="E769" s="8" t="s">
        <v>52</v>
      </c>
      <c r="F769" s="8" t="s">
        <v>64</v>
      </c>
      <c r="G769" s="8" t="s">
        <v>57</v>
      </c>
      <c r="H769" s="8" t="s">
        <v>53</v>
      </c>
      <c r="I769" s="8" t="s">
        <v>8384</v>
      </c>
      <c r="J769" s="61">
        <v>0</v>
      </c>
      <c r="K769" s="8">
        <v>1</v>
      </c>
      <c r="L769" s="8">
        <v>4</v>
      </c>
      <c r="M769" s="8" t="s">
        <v>84</v>
      </c>
      <c r="N769" s="8" t="s">
        <v>8379</v>
      </c>
      <c r="O769" s="8" t="s">
        <v>8380</v>
      </c>
      <c r="P769" s="48">
        <v>6</v>
      </c>
      <c r="Q769" s="8" t="s">
        <v>60</v>
      </c>
      <c r="R769" s="8">
        <v>4</v>
      </c>
      <c r="S769" s="8">
        <v>0</v>
      </c>
      <c r="T769" s="8" t="b">
        <v>0</v>
      </c>
      <c r="U769" s="8">
        <v>540</v>
      </c>
      <c r="V769" s="8">
        <v>493</v>
      </c>
      <c r="W769" s="8">
        <v>353</v>
      </c>
      <c r="X769" s="8">
        <v>0</v>
      </c>
      <c r="Y769" s="8">
        <v>0</v>
      </c>
      <c r="Z769" s="48">
        <v>-41</v>
      </c>
      <c r="AA769" s="8" t="s">
        <v>83</v>
      </c>
      <c r="AB769" s="8">
        <v>4</v>
      </c>
      <c r="AC769" s="8">
        <v>0</v>
      </c>
      <c r="AD769" s="8"/>
      <c r="AE769" s="8">
        <v>1</v>
      </c>
      <c r="AF769" s="8">
        <v>0</v>
      </c>
      <c r="AG769" s="8">
        <v>540</v>
      </c>
      <c r="AH769" s="9">
        <v>46258</v>
      </c>
      <c r="AI769" s="47">
        <v>46258.375</v>
      </c>
      <c r="AJ769" s="47">
        <v>46258.379166666666</v>
      </c>
      <c r="AK769" s="47">
        <v>46258.75</v>
      </c>
      <c r="AL769" s="47">
        <v>46258.72152777778</v>
      </c>
      <c r="AO769" s="24" t="s">
        <v>8326</v>
      </c>
      <c r="AP769" s="24" t="s">
        <v>53</v>
      </c>
      <c r="AQ769" s="24" t="s">
        <v>95</v>
      </c>
      <c r="AR769" s="24" t="s">
        <v>50</v>
      </c>
      <c r="AS769" s="24" t="s">
        <v>54</v>
      </c>
      <c r="AT769" s="24" t="s">
        <v>52</v>
      </c>
      <c r="AU769" s="49">
        <v>46235</v>
      </c>
      <c r="AV769" s="24" t="s">
        <v>8384</v>
      </c>
      <c r="AW769" s="24" t="s">
        <v>8383</v>
      </c>
      <c r="AX769" s="24" t="s">
        <v>8380</v>
      </c>
      <c r="AY769" s="24">
        <v>0</v>
      </c>
    </row>
    <row r="770" spans="2:51">
      <c r="B770" s="8" t="s">
        <v>8326</v>
      </c>
      <c r="C770" s="8" t="s">
        <v>82</v>
      </c>
      <c r="D770" s="9">
        <v>46235</v>
      </c>
      <c r="E770" s="8" t="s">
        <v>52</v>
      </c>
      <c r="F770" s="8" t="s">
        <v>64</v>
      </c>
      <c r="G770" s="8" t="s">
        <v>68</v>
      </c>
      <c r="H770" s="8" t="s">
        <v>53</v>
      </c>
      <c r="I770" s="8" t="s">
        <v>8384</v>
      </c>
      <c r="J770" s="61">
        <v>0</v>
      </c>
      <c r="K770" s="8">
        <v>1</v>
      </c>
      <c r="L770" s="8">
        <v>4</v>
      </c>
      <c r="M770" s="8" t="s">
        <v>84</v>
      </c>
      <c r="N770" s="8" t="s">
        <v>8379</v>
      </c>
      <c r="O770" s="8" t="s">
        <v>8380</v>
      </c>
      <c r="P770" s="48">
        <v>5</v>
      </c>
      <c r="Q770" s="8" t="s">
        <v>60</v>
      </c>
      <c r="R770" s="8">
        <v>4</v>
      </c>
      <c r="S770" s="8">
        <v>0</v>
      </c>
      <c r="T770" s="8" t="b">
        <v>0</v>
      </c>
      <c r="U770" s="8">
        <v>540</v>
      </c>
      <c r="V770" s="8">
        <v>505</v>
      </c>
      <c r="W770" s="8">
        <v>341</v>
      </c>
      <c r="X770" s="8">
        <v>0</v>
      </c>
      <c r="Y770" s="8">
        <v>0</v>
      </c>
      <c r="Z770" s="48">
        <v>-30</v>
      </c>
      <c r="AA770" s="8" t="s">
        <v>83</v>
      </c>
      <c r="AB770" s="8">
        <v>4</v>
      </c>
      <c r="AC770" s="8">
        <v>0</v>
      </c>
      <c r="AD770" s="8"/>
      <c r="AE770" s="8">
        <v>1</v>
      </c>
      <c r="AF770" s="8">
        <v>0</v>
      </c>
      <c r="AG770" s="8">
        <v>540</v>
      </c>
      <c r="AH770" s="9">
        <v>46262</v>
      </c>
      <c r="AI770" s="47">
        <v>46262.3125</v>
      </c>
      <c r="AJ770" s="47">
        <v>46262.315972222219</v>
      </c>
      <c r="AK770" s="47">
        <v>46262.6875</v>
      </c>
      <c r="AL770" s="47">
        <v>46262.666666666664</v>
      </c>
      <c r="AO770" s="24" t="s">
        <v>8326</v>
      </c>
      <c r="AP770" s="24" t="s">
        <v>53</v>
      </c>
      <c r="AQ770" s="24" t="s">
        <v>95</v>
      </c>
      <c r="AR770" s="24" t="s">
        <v>50</v>
      </c>
      <c r="AS770" s="24" t="s">
        <v>63</v>
      </c>
      <c r="AT770" s="24" t="s">
        <v>52</v>
      </c>
      <c r="AU770" s="49">
        <v>46235</v>
      </c>
      <c r="AV770" s="24" t="s">
        <v>8384</v>
      </c>
      <c r="AW770" s="24" t="s">
        <v>8383</v>
      </c>
      <c r="AX770" s="24" t="s">
        <v>8380</v>
      </c>
      <c r="AY770" s="24">
        <v>0</v>
      </c>
    </row>
    <row r="771" spans="2:51">
      <c r="B771" s="8" t="s">
        <v>8326</v>
      </c>
      <c r="C771" s="8" t="s">
        <v>82</v>
      </c>
      <c r="D771" s="9">
        <v>46235</v>
      </c>
      <c r="E771" s="8" t="s">
        <v>52</v>
      </c>
      <c r="F771" s="8" t="s">
        <v>64</v>
      </c>
      <c r="G771" s="8" t="s">
        <v>54</v>
      </c>
      <c r="H771" s="8" t="s">
        <v>53</v>
      </c>
      <c r="I771" s="8" t="s">
        <v>8384</v>
      </c>
      <c r="J771" s="61">
        <v>0</v>
      </c>
      <c r="K771" s="8">
        <v>1</v>
      </c>
      <c r="L771" s="8">
        <v>4</v>
      </c>
      <c r="M771" s="8" t="s">
        <v>84</v>
      </c>
      <c r="N771" s="8" t="s">
        <v>8379</v>
      </c>
      <c r="O771" s="8" t="s">
        <v>8380</v>
      </c>
      <c r="P771" s="48">
        <v>4</v>
      </c>
      <c r="Q771" s="8" t="s">
        <v>60</v>
      </c>
      <c r="R771" s="8">
        <v>4</v>
      </c>
      <c r="S771" s="8">
        <v>0</v>
      </c>
      <c r="T771" s="8" t="b">
        <v>0</v>
      </c>
      <c r="U771" s="8">
        <v>210</v>
      </c>
      <c r="V771" s="8">
        <v>190</v>
      </c>
      <c r="W771" s="8">
        <v>112</v>
      </c>
      <c r="X771" s="8">
        <v>0</v>
      </c>
      <c r="Y771" s="8">
        <v>0</v>
      </c>
      <c r="Z771" s="48">
        <v>-16</v>
      </c>
      <c r="AA771" s="8" t="s">
        <v>83</v>
      </c>
      <c r="AB771" s="8">
        <v>4</v>
      </c>
      <c r="AC771" s="8">
        <v>0</v>
      </c>
      <c r="AD771" s="8"/>
      <c r="AE771" s="8">
        <v>1</v>
      </c>
      <c r="AF771" s="8">
        <v>0</v>
      </c>
      <c r="AG771" s="8">
        <v>210</v>
      </c>
      <c r="AH771" s="9">
        <v>46264</v>
      </c>
      <c r="AI771" s="47">
        <v>46264.354166666664</v>
      </c>
      <c r="AJ771" s="47">
        <v>46264.356944444444</v>
      </c>
      <c r="AK771" s="47">
        <v>46264.5</v>
      </c>
      <c r="AL771" s="47">
        <v>46264.488888888889</v>
      </c>
      <c r="AO771" s="24" t="s">
        <v>8326</v>
      </c>
      <c r="AP771" s="24" t="s">
        <v>53</v>
      </c>
      <c r="AQ771" s="24" t="s">
        <v>95</v>
      </c>
      <c r="AR771" s="24" t="s">
        <v>50</v>
      </c>
      <c r="AS771" s="24" t="s">
        <v>57</v>
      </c>
      <c r="AT771" s="24" t="s">
        <v>52</v>
      </c>
      <c r="AU771" s="49">
        <v>46235</v>
      </c>
      <c r="AV771" s="24" t="s">
        <v>8384</v>
      </c>
      <c r="AW771" s="24" t="s">
        <v>8383</v>
      </c>
      <c r="AX771" s="24" t="s">
        <v>8380</v>
      </c>
      <c r="AY771" s="24">
        <v>0</v>
      </c>
    </row>
    <row r="772" spans="2:51">
      <c r="B772" s="8" t="s">
        <v>8326</v>
      </c>
      <c r="C772" s="8" t="s">
        <v>82</v>
      </c>
      <c r="D772" s="9">
        <v>46235</v>
      </c>
      <c r="E772" s="8" t="s">
        <v>52</v>
      </c>
      <c r="F772" s="8" t="s">
        <v>64</v>
      </c>
      <c r="G772" s="8" t="s">
        <v>57</v>
      </c>
      <c r="H772" s="8" t="s">
        <v>53</v>
      </c>
      <c r="I772" s="8" t="s">
        <v>8384</v>
      </c>
      <c r="J772" s="61">
        <v>0</v>
      </c>
      <c r="K772" s="8">
        <v>1</v>
      </c>
      <c r="L772" s="8">
        <v>4</v>
      </c>
      <c r="M772" s="8" t="s">
        <v>84</v>
      </c>
      <c r="N772" s="8" t="s">
        <v>8379</v>
      </c>
      <c r="O772" s="8" t="s">
        <v>8380</v>
      </c>
      <c r="P772" s="48">
        <v>9</v>
      </c>
      <c r="Q772" s="8" t="s">
        <v>60</v>
      </c>
      <c r="R772" s="8">
        <v>4</v>
      </c>
      <c r="S772" s="8">
        <v>0</v>
      </c>
      <c r="T772" s="8" t="b">
        <v>0</v>
      </c>
      <c r="U772" s="8">
        <v>180</v>
      </c>
      <c r="V772" s="8">
        <v>158</v>
      </c>
      <c r="W772" s="8">
        <v>86</v>
      </c>
      <c r="X772" s="8">
        <v>0</v>
      </c>
      <c r="Y772" s="8">
        <v>0</v>
      </c>
      <c r="Z772" s="48">
        <v>-13</v>
      </c>
      <c r="AA772" s="8" t="s">
        <v>85</v>
      </c>
      <c r="AB772" s="8">
        <v>4</v>
      </c>
      <c r="AC772" s="8">
        <v>0</v>
      </c>
      <c r="AD772" s="8"/>
      <c r="AE772" s="8">
        <v>1</v>
      </c>
      <c r="AF772" s="8">
        <v>0</v>
      </c>
      <c r="AG772" s="8">
        <v>180</v>
      </c>
      <c r="AH772" s="9">
        <v>46236</v>
      </c>
      <c r="AI772" s="47">
        <v>46236.354166666664</v>
      </c>
      <c r="AJ772" s="47">
        <v>46236.36041666667</v>
      </c>
      <c r="AK772" s="47">
        <v>46236.479166666664</v>
      </c>
      <c r="AL772" s="47">
        <v>46236.470138888886</v>
      </c>
      <c r="AO772" s="24" t="s">
        <v>8326</v>
      </c>
      <c r="AP772" s="24" t="s">
        <v>53</v>
      </c>
      <c r="AQ772" s="24" t="s">
        <v>95</v>
      </c>
      <c r="AR772" s="24" t="s">
        <v>50</v>
      </c>
      <c r="AS772" s="24" t="s">
        <v>61</v>
      </c>
      <c r="AT772" s="24" t="s">
        <v>52</v>
      </c>
      <c r="AU772" s="49">
        <v>46235</v>
      </c>
      <c r="AV772" s="24" t="s">
        <v>8384</v>
      </c>
      <c r="AW772" s="24" t="s">
        <v>8383</v>
      </c>
      <c r="AX772" s="24" t="s">
        <v>8380</v>
      </c>
      <c r="AY772" s="24">
        <v>0</v>
      </c>
    </row>
    <row r="773" spans="2:51">
      <c r="B773" s="8" t="s">
        <v>8326</v>
      </c>
      <c r="C773" s="8" t="s">
        <v>82</v>
      </c>
      <c r="D773" s="9">
        <v>46235</v>
      </c>
      <c r="E773" s="8" t="s">
        <v>52</v>
      </c>
      <c r="F773" s="8" t="s">
        <v>64</v>
      </c>
      <c r="G773" s="8" t="s">
        <v>68</v>
      </c>
      <c r="H773" s="8" t="s">
        <v>53</v>
      </c>
      <c r="I773" s="8" t="s">
        <v>8378</v>
      </c>
      <c r="J773" s="61">
        <v>0</v>
      </c>
      <c r="K773" s="8">
        <v>1</v>
      </c>
      <c r="L773" s="8">
        <v>4</v>
      </c>
      <c r="M773" s="8" t="s">
        <v>84</v>
      </c>
      <c r="N773" s="8" t="s">
        <v>8379</v>
      </c>
      <c r="O773" s="8" t="s">
        <v>8380</v>
      </c>
      <c r="P773" s="48">
        <v>12</v>
      </c>
      <c r="Q773" s="8" t="s">
        <v>60</v>
      </c>
      <c r="R773" s="8">
        <v>4</v>
      </c>
      <c r="S773" s="8">
        <v>0</v>
      </c>
      <c r="T773" s="8" t="b">
        <v>0</v>
      </c>
      <c r="U773" s="8">
        <v>480</v>
      </c>
      <c r="V773" s="8">
        <v>431</v>
      </c>
      <c r="W773" s="8">
        <v>354</v>
      </c>
      <c r="X773" s="8">
        <v>0</v>
      </c>
      <c r="Y773" s="8">
        <v>0</v>
      </c>
      <c r="Z773" s="48">
        <v>-37</v>
      </c>
      <c r="AA773" s="8" t="s">
        <v>85</v>
      </c>
      <c r="AB773" s="8">
        <v>4</v>
      </c>
      <c r="AC773" s="8">
        <v>0</v>
      </c>
      <c r="AD773" s="8"/>
      <c r="AE773" s="8">
        <v>1</v>
      </c>
      <c r="AF773" s="8">
        <v>0</v>
      </c>
      <c r="AG773" s="8">
        <v>480</v>
      </c>
      <c r="AH773" s="9">
        <v>46237</v>
      </c>
      <c r="AI773" s="47">
        <v>46237.375</v>
      </c>
      <c r="AJ773" s="47">
        <v>46237.383333333331</v>
      </c>
      <c r="AK773" s="47">
        <v>46237.708333333336</v>
      </c>
      <c r="AL773" s="47">
        <v>46237.682638888888</v>
      </c>
      <c r="AO773" s="24" t="s">
        <v>8326</v>
      </c>
      <c r="AP773" s="24" t="s">
        <v>53</v>
      </c>
      <c r="AQ773" s="24" t="s">
        <v>95</v>
      </c>
      <c r="AR773" s="24" t="s">
        <v>50</v>
      </c>
      <c r="AS773" s="24" t="s">
        <v>59</v>
      </c>
      <c r="AT773" s="24" t="s">
        <v>52</v>
      </c>
      <c r="AU773" s="49">
        <v>46235</v>
      </c>
      <c r="AV773" s="24" t="s">
        <v>8384</v>
      </c>
      <c r="AW773" s="24" t="s">
        <v>8383</v>
      </c>
      <c r="AX773" s="24" t="s">
        <v>8380</v>
      </c>
      <c r="AY773" s="24">
        <v>0</v>
      </c>
    </row>
    <row r="774" spans="2:51">
      <c r="B774" s="8" t="s">
        <v>8326</v>
      </c>
      <c r="C774" s="8" t="s">
        <v>82</v>
      </c>
      <c r="D774" s="9">
        <v>46235</v>
      </c>
      <c r="E774" s="8" t="s">
        <v>52</v>
      </c>
      <c r="F774" s="8" t="s">
        <v>64</v>
      </c>
      <c r="G774" s="8" t="s">
        <v>59</v>
      </c>
      <c r="H774" s="8" t="s">
        <v>53</v>
      </c>
      <c r="I774" s="8" t="s">
        <v>8384</v>
      </c>
      <c r="J774" s="61">
        <v>0</v>
      </c>
      <c r="K774" s="8">
        <v>1</v>
      </c>
      <c r="L774" s="8">
        <v>4</v>
      </c>
      <c r="M774" s="8" t="s">
        <v>84</v>
      </c>
      <c r="N774" s="8" t="s">
        <v>8379</v>
      </c>
      <c r="O774" s="8" t="s">
        <v>8380</v>
      </c>
      <c r="P774" s="48">
        <v>4</v>
      </c>
      <c r="Q774" s="8" t="s">
        <v>60</v>
      </c>
      <c r="R774" s="8">
        <v>4</v>
      </c>
      <c r="S774" s="8">
        <v>0</v>
      </c>
      <c r="T774" s="8" t="b">
        <v>0</v>
      </c>
      <c r="U774" s="8">
        <v>240</v>
      </c>
      <c r="V774" s="8">
        <v>219</v>
      </c>
      <c r="W774" s="8">
        <v>148</v>
      </c>
      <c r="X774" s="8">
        <v>0</v>
      </c>
      <c r="Y774" s="8">
        <v>0</v>
      </c>
      <c r="Z774" s="48">
        <v>-17</v>
      </c>
      <c r="AA774" s="8" t="s">
        <v>85</v>
      </c>
      <c r="AB774" s="8">
        <v>4</v>
      </c>
      <c r="AC774" s="8">
        <v>0</v>
      </c>
      <c r="AD774" s="8"/>
      <c r="AE774" s="8">
        <v>1</v>
      </c>
      <c r="AF774" s="8">
        <v>0</v>
      </c>
      <c r="AG774" s="8">
        <v>240</v>
      </c>
      <c r="AH774" s="9">
        <v>46239</v>
      </c>
      <c r="AI774" s="47">
        <v>46239.541666666664</v>
      </c>
      <c r="AJ774" s="47">
        <v>46239.544444444444</v>
      </c>
      <c r="AK774" s="47">
        <v>46239.708333333336</v>
      </c>
      <c r="AL774" s="47">
        <v>46239.696527777778</v>
      </c>
      <c r="AO774" s="24" t="s">
        <v>8326</v>
      </c>
      <c r="AP774" s="24" t="s">
        <v>53</v>
      </c>
      <c r="AQ774" s="24" t="s">
        <v>95</v>
      </c>
      <c r="AR774" s="24" t="s">
        <v>50</v>
      </c>
      <c r="AS774" s="24" t="s">
        <v>59</v>
      </c>
      <c r="AT774" s="24" t="s">
        <v>52</v>
      </c>
      <c r="AU774" s="49">
        <v>46235</v>
      </c>
      <c r="AV774" s="24" t="s">
        <v>8384</v>
      </c>
      <c r="AW774" s="24" t="s">
        <v>8384</v>
      </c>
      <c r="AX774" s="24" t="s">
        <v>8380</v>
      </c>
      <c r="AY774" s="24">
        <v>0</v>
      </c>
    </row>
    <row r="775" spans="2:51">
      <c r="B775" s="8" t="s">
        <v>8326</v>
      </c>
      <c r="C775" s="8" t="s">
        <v>82</v>
      </c>
      <c r="D775" s="9">
        <v>46235</v>
      </c>
      <c r="E775" s="8" t="s">
        <v>52</v>
      </c>
      <c r="F775" s="8" t="s">
        <v>64</v>
      </c>
      <c r="G775" s="8" t="s">
        <v>68</v>
      </c>
      <c r="H775" s="8" t="s">
        <v>53</v>
      </c>
      <c r="I775" s="8" t="s">
        <v>8378</v>
      </c>
      <c r="J775" s="61">
        <v>0</v>
      </c>
      <c r="K775" s="8">
        <v>1</v>
      </c>
      <c r="L775" s="8">
        <v>4</v>
      </c>
      <c r="M775" s="8" t="s">
        <v>84</v>
      </c>
      <c r="N775" s="8" t="s">
        <v>8384</v>
      </c>
      <c r="O775" s="8" t="s">
        <v>8380</v>
      </c>
      <c r="P775" s="48">
        <v>11</v>
      </c>
      <c r="Q775" s="8" t="s">
        <v>60</v>
      </c>
      <c r="R775" s="8">
        <v>4</v>
      </c>
      <c r="S775" s="8">
        <v>0</v>
      </c>
      <c r="T775" s="8" t="b">
        <v>0</v>
      </c>
      <c r="U775" s="8">
        <v>270</v>
      </c>
      <c r="V775" s="8">
        <v>251</v>
      </c>
      <c r="W775" s="8">
        <v>164</v>
      </c>
      <c r="X775" s="8">
        <v>0</v>
      </c>
      <c r="Y775" s="8">
        <v>0</v>
      </c>
      <c r="Z775" s="48">
        <v>-8</v>
      </c>
      <c r="AA775" s="8" t="s">
        <v>85</v>
      </c>
      <c r="AB775" s="8">
        <v>4</v>
      </c>
      <c r="AC775" s="8">
        <v>0</v>
      </c>
      <c r="AD775" s="8"/>
      <c r="AE775" s="8">
        <v>1</v>
      </c>
      <c r="AF775" s="8">
        <v>0</v>
      </c>
      <c r="AG775" s="8">
        <v>270</v>
      </c>
      <c r="AH775" s="9">
        <v>46240</v>
      </c>
      <c r="AI775" s="47">
        <v>46240.541666666664</v>
      </c>
      <c r="AJ775" s="47">
        <v>46240.549305555556</v>
      </c>
      <c r="AK775" s="47">
        <v>46240.729166666664</v>
      </c>
      <c r="AL775" s="47">
        <v>46240.723611111112</v>
      </c>
      <c r="AO775" s="24" t="s">
        <v>8326</v>
      </c>
      <c r="AP775" s="24" t="s">
        <v>53</v>
      </c>
      <c r="AQ775" s="24" t="s">
        <v>95</v>
      </c>
      <c r="AR775" s="24" t="s">
        <v>50</v>
      </c>
      <c r="AS775" s="24" t="s">
        <v>63</v>
      </c>
      <c r="AT775" s="24" t="s">
        <v>52</v>
      </c>
      <c r="AU775" s="49">
        <v>46235</v>
      </c>
      <c r="AV775" s="24" t="s">
        <v>8384</v>
      </c>
      <c r="AW775" s="24" t="s">
        <v>8384</v>
      </c>
      <c r="AX775" s="24" t="s">
        <v>8380</v>
      </c>
      <c r="AY775" s="24">
        <v>0</v>
      </c>
    </row>
    <row r="776" spans="2:51">
      <c r="B776" s="8" t="s">
        <v>8326</v>
      </c>
      <c r="C776" s="8" t="s">
        <v>82</v>
      </c>
      <c r="D776" s="9">
        <v>46235</v>
      </c>
      <c r="E776" s="8" t="s">
        <v>52</v>
      </c>
      <c r="F776" s="8" t="s">
        <v>64</v>
      </c>
      <c r="G776" s="8" t="s">
        <v>59</v>
      </c>
      <c r="H776" s="8" t="s">
        <v>53</v>
      </c>
      <c r="I776" s="8" t="s">
        <v>8384</v>
      </c>
      <c r="J776" s="61">
        <v>0</v>
      </c>
      <c r="K776" s="8">
        <v>1</v>
      </c>
      <c r="L776" s="8">
        <v>4</v>
      </c>
      <c r="M776" s="8" t="s">
        <v>84</v>
      </c>
      <c r="N776" s="8" t="s">
        <v>8379</v>
      </c>
      <c r="O776" s="8" t="s">
        <v>8380</v>
      </c>
      <c r="P776" s="48">
        <v>9</v>
      </c>
      <c r="Q776" s="8" t="s">
        <v>60</v>
      </c>
      <c r="R776" s="8">
        <v>4</v>
      </c>
      <c r="S776" s="8">
        <v>0</v>
      </c>
      <c r="T776" s="8" t="b">
        <v>0</v>
      </c>
      <c r="U776" s="8">
        <v>240</v>
      </c>
      <c r="V776" s="8">
        <v>214</v>
      </c>
      <c r="W776" s="8">
        <v>135</v>
      </c>
      <c r="X776" s="8">
        <v>0</v>
      </c>
      <c r="Y776" s="8">
        <v>0</v>
      </c>
      <c r="Z776" s="48">
        <v>-17</v>
      </c>
      <c r="AA776" s="8" t="s">
        <v>85</v>
      </c>
      <c r="AB776" s="8">
        <v>4</v>
      </c>
      <c r="AC776" s="8">
        <v>0</v>
      </c>
      <c r="AD776" s="8"/>
      <c r="AE776" s="8">
        <v>1</v>
      </c>
      <c r="AF776" s="8">
        <v>0</v>
      </c>
      <c r="AG776" s="8">
        <v>240</v>
      </c>
      <c r="AH776" s="9">
        <v>46241</v>
      </c>
      <c r="AI776" s="47">
        <v>46241.5625</v>
      </c>
      <c r="AJ776" s="47">
        <v>46241.568749999999</v>
      </c>
      <c r="AK776" s="47">
        <v>46241.729166666664</v>
      </c>
      <c r="AL776" s="47">
        <v>46241.717361111114</v>
      </c>
      <c r="AO776" s="24" t="s">
        <v>8326</v>
      </c>
      <c r="AP776" s="24" t="s">
        <v>53</v>
      </c>
      <c r="AQ776" s="24" t="s">
        <v>95</v>
      </c>
      <c r="AR776" s="24" t="s">
        <v>50</v>
      </c>
      <c r="AS776" s="24" t="s">
        <v>62</v>
      </c>
      <c r="AT776" s="24" t="s">
        <v>52</v>
      </c>
      <c r="AU776" s="49">
        <v>46235</v>
      </c>
      <c r="AV776" s="24" t="s">
        <v>8384</v>
      </c>
      <c r="AW776" s="24" t="s">
        <v>8384</v>
      </c>
      <c r="AX776" s="24" t="s">
        <v>8380</v>
      </c>
      <c r="AY776" s="24">
        <v>0</v>
      </c>
    </row>
    <row r="777" spans="2:51">
      <c r="B777" s="8" t="s">
        <v>8326</v>
      </c>
      <c r="C777" s="8" t="s">
        <v>82</v>
      </c>
      <c r="D777" s="9">
        <v>46235</v>
      </c>
      <c r="E777" s="8" t="s">
        <v>52</v>
      </c>
      <c r="F777" s="8" t="s">
        <v>64</v>
      </c>
      <c r="G777" s="8" t="s">
        <v>68</v>
      </c>
      <c r="H777" s="8" t="s">
        <v>53</v>
      </c>
      <c r="I777" s="8" t="s">
        <v>8378</v>
      </c>
      <c r="J777" s="61">
        <v>0</v>
      </c>
      <c r="K777" s="8">
        <v>1</v>
      </c>
      <c r="L777" s="8">
        <v>4</v>
      </c>
      <c r="M777" s="8" t="s">
        <v>84</v>
      </c>
      <c r="N777" s="8" t="s">
        <v>8384</v>
      </c>
      <c r="O777" s="8" t="s">
        <v>8380</v>
      </c>
      <c r="P777" s="48">
        <v>12</v>
      </c>
      <c r="Q777" s="8" t="s">
        <v>60</v>
      </c>
      <c r="R777" s="8">
        <v>4</v>
      </c>
      <c r="S777" s="8">
        <v>0</v>
      </c>
      <c r="T777" s="8" t="b">
        <v>0</v>
      </c>
      <c r="U777" s="8">
        <v>210</v>
      </c>
      <c r="V777" s="8">
        <v>188</v>
      </c>
      <c r="W777" s="8">
        <v>114</v>
      </c>
      <c r="X777" s="8">
        <v>0</v>
      </c>
      <c r="Y777" s="8">
        <v>0</v>
      </c>
      <c r="Z777" s="48">
        <v>-10</v>
      </c>
      <c r="AA777" s="8" t="s">
        <v>85</v>
      </c>
      <c r="AB777" s="8">
        <v>4</v>
      </c>
      <c r="AC777" s="8">
        <v>0</v>
      </c>
      <c r="AD777" s="8"/>
      <c r="AE777" s="8">
        <v>1</v>
      </c>
      <c r="AF777" s="8">
        <v>0</v>
      </c>
      <c r="AG777" s="8">
        <v>210</v>
      </c>
      <c r="AH777" s="9">
        <v>46244</v>
      </c>
      <c r="AI777" s="47">
        <v>46244.375</v>
      </c>
      <c r="AJ777" s="47">
        <v>46244.383333333331</v>
      </c>
      <c r="AK777" s="47">
        <v>46244.520833333336</v>
      </c>
      <c r="AL777" s="47">
        <v>46244.513888888891</v>
      </c>
      <c r="AO777" s="24" t="s">
        <v>8326</v>
      </c>
      <c r="AP777" s="24" t="s">
        <v>53</v>
      </c>
      <c r="AQ777" s="24" t="s">
        <v>95</v>
      </c>
      <c r="AR777" s="24" t="s">
        <v>50</v>
      </c>
      <c r="AS777" s="24" t="s">
        <v>61</v>
      </c>
      <c r="AT777" s="24" t="s">
        <v>52</v>
      </c>
      <c r="AU777" s="49">
        <v>46235</v>
      </c>
      <c r="AV777" s="24" t="s">
        <v>8384</v>
      </c>
      <c r="AW777" s="24" t="s">
        <v>8384</v>
      </c>
      <c r="AX777" s="24" t="s">
        <v>8380</v>
      </c>
      <c r="AY777" s="24">
        <v>1</v>
      </c>
    </row>
    <row r="778" spans="2:51">
      <c r="B778" s="8" t="s">
        <v>8326</v>
      </c>
      <c r="C778" s="8" t="s">
        <v>82</v>
      </c>
      <c r="D778" s="9">
        <v>46235</v>
      </c>
      <c r="E778" s="8" t="s">
        <v>52</v>
      </c>
      <c r="F778" s="8" t="s">
        <v>64</v>
      </c>
      <c r="G778" s="8" t="s">
        <v>67</v>
      </c>
      <c r="H778" s="8" t="s">
        <v>53</v>
      </c>
      <c r="I778" s="8" t="s">
        <v>8384</v>
      </c>
      <c r="J778" s="61">
        <v>0</v>
      </c>
      <c r="K778" s="8">
        <v>1</v>
      </c>
      <c r="L778" s="8">
        <v>4</v>
      </c>
      <c r="M778" s="8" t="s">
        <v>84</v>
      </c>
      <c r="N778" s="8" t="s">
        <v>8379</v>
      </c>
      <c r="O778" s="8" t="s">
        <v>8380</v>
      </c>
      <c r="P778" s="48">
        <v>8</v>
      </c>
      <c r="Q778" s="8" t="s">
        <v>60</v>
      </c>
      <c r="R778" s="8">
        <v>4</v>
      </c>
      <c r="S778" s="8">
        <v>0</v>
      </c>
      <c r="T778" s="8" t="b">
        <v>0</v>
      </c>
      <c r="U778" s="8">
        <v>540</v>
      </c>
      <c r="V778" s="8">
        <v>492</v>
      </c>
      <c r="W778" s="8">
        <v>395</v>
      </c>
      <c r="X778" s="8">
        <v>0</v>
      </c>
      <c r="Y778" s="8">
        <v>0</v>
      </c>
      <c r="Z778" s="48">
        <v>-40</v>
      </c>
      <c r="AA778" s="8" t="s">
        <v>85</v>
      </c>
      <c r="AB778" s="8">
        <v>4</v>
      </c>
      <c r="AC778" s="8">
        <v>0</v>
      </c>
      <c r="AD778" s="8"/>
      <c r="AE778" s="8">
        <v>1</v>
      </c>
      <c r="AF778" s="8">
        <v>0</v>
      </c>
      <c r="AG778" s="8">
        <v>540</v>
      </c>
      <c r="AH778" s="9">
        <v>46246</v>
      </c>
      <c r="AI778" s="47">
        <v>46246.354166666664</v>
      </c>
      <c r="AJ778" s="47">
        <v>46246.359722222223</v>
      </c>
      <c r="AK778" s="47">
        <v>46246.729166666664</v>
      </c>
      <c r="AL778" s="47">
        <v>46246.701388888891</v>
      </c>
      <c r="AO778" s="24" t="s">
        <v>8326</v>
      </c>
      <c r="AP778" s="24" t="s">
        <v>53</v>
      </c>
      <c r="AQ778" s="24" t="s">
        <v>95</v>
      </c>
      <c r="AR778" s="24" t="s">
        <v>50</v>
      </c>
      <c r="AS778" s="24" t="s">
        <v>57</v>
      </c>
      <c r="AT778" s="24" t="s">
        <v>52</v>
      </c>
      <c r="AU778" s="49">
        <v>46235</v>
      </c>
      <c r="AV778" s="24" t="s">
        <v>8384</v>
      </c>
      <c r="AW778" s="24" t="s">
        <v>8384</v>
      </c>
      <c r="AX778" s="24" t="s">
        <v>8380</v>
      </c>
      <c r="AY778" s="24">
        <v>0</v>
      </c>
    </row>
    <row r="779" spans="2:51">
      <c r="B779" s="8" t="s">
        <v>8326</v>
      </c>
      <c r="C779" s="8" t="s">
        <v>82</v>
      </c>
      <c r="D779" s="9">
        <v>46235</v>
      </c>
      <c r="E779" s="8" t="s">
        <v>52</v>
      </c>
      <c r="F779" s="8" t="s">
        <v>64</v>
      </c>
      <c r="G779" s="8" t="s">
        <v>68</v>
      </c>
      <c r="H779" s="8" t="s">
        <v>53</v>
      </c>
      <c r="I779" s="8" t="s">
        <v>8378</v>
      </c>
      <c r="J779" s="61">
        <v>0</v>
      </c>
      <c r="K779" s="8">
        <v>1</v>
      </c>
      <c r="L779" s="8">
        <v>4</v>
      </c>
      <c r="M779" s="8" t="s">
        <v>84</v>
      </c>
      <c r="N779" s="8" t="s">
        <v>8379</v>
      </c>
      <c r="O779" s="8" t="s">
        <v>8380</v>
      </c>
      <c r="P779" s="48">
        <v>12</v>
      </c>
      <c r="Q779" s="8" t="s">
        <v>60</v>
      </c>
      <c r="R779" s="8">
        <v>4</v>
      </c>
      <c r="S779" s="8">
        <v>0</v>
      </c>
      <c r="T779" s="8" t="b">
        <v>0</v>
      </c>
      <c r="U779" s="8">
        <v>180</v>
      </c>
      <c r="V779" s="8">
        <v>145</v>
      </c>
      <c r="W779" s="8">
        <v>75</v>
      </c>
      <c r="X779" s="8">
        <v>0</v>
      </c>
      <c r="Y779" s="8">
        <v>0</v>
      </c>
      <c r="Z779" s="48">
        <v>-23</v>
      </c>
      <c r="AA779" s="8" t="s">
        <v>85</v>
      </c>
      <c r="AB779" s="8">
        <v>4</v>
      </c>
      <c r="AC779" s="8">
        <v>0</v>
      </c>
      <c r="AD779" s="8"/>
      <c r="AE779" s="8">
        <v>1</v>
      </c>
      <c r="AF779" s="8">
        <v>0</v>
      </c>
      <c r="AG779" s="8">
        <v>180</v>
      </c>
      <c r="AH779" s="9">
        <v>46252</v>
      </c>
      <c r="AI779" s="47">
        <v>46252.333333333336</v>
      </c>
      <c r="AJ779" s="47">
        <v>46252.341666666667</v>
      </c>
      <c r="AK779" s="47">
        <v>46252.458333333336</v>
      </c>
      <c r="AL779" s="47">
        <v>46252.442361111112</v>
      </c>
      <c r="AO779" s="24" t="s">
        <v>8326</v>
      </c>
      <c r="AP779" s="24" t="s">
        <v>53</v>
      </c>
      <c r="AQ779" s="24" t="s">
        <v>95</v>
      </c>
      <c r="AR779" s="24" t="s">
        <v>50</v>
      </c>
      <c r="AS779" s="24" t="s">
        <v>54</v>
      </c>
      <c r="AT779" s="24" t="s">
        <v>52</v>
      </c>
      <c r="AU779" s="49">
        <v>46235</v>
      </c>
      <c r="AV779" s="24" t="s">
        <v>8384</v>
      </c>
      <c r="AW779" s="24" t="s">
        <v>8384</v>
      </c>
      <c r="AX779" s="24" t="s">
        <v>8380</v>
      </c>
      <c r="AY779" s="24">
        <v>0</v>
      </c>
    </row>
    <row r="780" spans="2:51">
      <c r="B780" s="8" t="s">
        <v>8326</v>
      </c>
      <c r="C780" s="8" t="s">
        <v>82</v>
      </c>
      <c r="D780" s="9">
        <v>46235</v>
      </c>
      <c r="E780" s="8" t="s">
        <v>52</v>
      </c>
      <c r="F780" s="8" t="s">
        <v>64</v>
      </c>
      <c r="G780" s="8" t="s">
        <v>62</v>
      </c>
      <c r="H780" s="8" t="s">
        <v>53</v>
      </c>
      <c r="I780" s="8" t="s">
        <v>8384</v>
      </c>
      <c r="J780" s="61">
        <v>0</v>
      </c>
      <c r="K780" s="8">
        <v>1</v>
      </c>
      <c r="L780" s="8">
        <v>4</v>
      </c>
      <c r="M780" s="8" t="s">
        <v>84</v>
      </c>
      <c r="N780" s="8" t="s">
        <v>8384</v>
      </c>
      <c r="O780" s="8" t="s">
        <v>8380</v>
      </c>
      <c r="P780" s="48">
        <v>2</v>
      </c>
      <c r="Q780" s="8" t="s">
        <v>60</v>
      </c>
      <c r="R780" s="8">
        <v>4</v>
      </c>
      <c r="S780" s="8">
        <v>0</v>
      </c>
      <c r="T780" s="8" t="b">
        <v>0</v>
      </c>
      <c r="U780" s="8">
        <v>210</v>
      </c>
      <c r="V780" s="8">
        <v>201</v>
      </c>
      <c r="W780" s="8">
        <v>114</v>
      </c>
      <c r="X780" s="8">
        <v>0</v>
      </c>
      <c r="Y780" s="8">
        <v>0</v>
      </c>
      <c r="Z780" s="48">
        <v>-7</v>
      </c>
      <c r="AA780" s="8" t="s">
        <v>85</v>
      </c>
      <c r="AB780" s="8">
        <v>4</v>
      </c>
      <c r="AC780" s="8">
        <v>0</v>
      </c>
      <c r="AD780" s="8"/>
      <c r="AE780" s="8">
        <v>1</v>
      </c>
      <c r="AF780" s="8">
        <v>0</v>
      </c>
      <c r="AG780" s="8">
        <v>210</v>
      </c>
      <c r="AH780" s="9">
        <v>46255</v>
      </c>
      <c r="AI780" s="47">
        <v>46255.5625</v>
      </c>
      <c r="AJ780" s="47">
        <v>46255.563888888886</v>
      </c>
      <c r="AK780" s="47">
        <v>46255.708333333336</v>
      </c>
      <c r="AL780" s="47">
        <v>46255.703472222223</v>
      </c>
      <c r="AO780" s="24" t="s">
        <v>8326</v>
      </c>
      <c r="AP780" s="24" t="s">
        <v>53</v>
      </c>
      <c r="AQ780" s="24" t="s">
        <v>95</v>
      </c>
      <c r="AR780" s="24" t="s">
        <v>50</v>
      </c>
      <c r="AS780" s="24" t="s">
        <v>59</v>
      </c>
      <c r="AT780" s="24" t="s">
        <v>52</v>
      </c>
      <c r="AU780" s="49">
        <v>46235</v>
      </c>
      <c r="AV780" s="24" t="s">
        <v>8385</v>
      </c>
      <c r="AW780" s="24" t="s">
        <v>8385</v>
      </c>
      <c r="AX780" s="24" t="s">
        <v>8385</v>
      </c>
      <c r="AY780" s="24">
        <v>0</v>
      </c>
    </row>
    <row r="781" spans="2:51">
      <c r="B781" s="8" t="s">
        <v>8326</v>
      </c>
      <c r="C781" s="8" t="s">
        <v>82</v>
      </c>
      <c r="D781" s="9">
        <v>46235</v>
      </c>
      <c r="E781" s="8" t="s">
        <v>52</v>
      </c>
      <c r="F781" s="8" t="s">
        <v>64</v>
      </c>
      <c r="G781" s="8" t="s">
        <v>54</v>
      </c>
      <c r="H781" s="8" t="s">
        <v>53</v>
      </c>
      <c r="I781" s="8" t="s">
        <v>8384</v>
      </c>
      <c r="J781" s="61">
        <v>0</v>
      </c>
      <c r="K781" s="8">
        <v>1</v>
      </c>
      <c r="L781" s="8">
        <v>4</v>
      </c>
      <c r="M781" s="8" t="s">
        <v>84</v>
      </c>
      <c r="N781" s="8" t="s">
        <v>8379</v>
      </c>
      <c r="O781" s="8" t="s">
        <v>8380</v>
      </c>
      <c r="P781" s="48">
        <v>4</v>
      </c>
      <c r="Q781" s="8" t="s">
        <v>60</v>
      </c>
      <c r="R781" s="8">
        <v>4</v>
      </c>
      <c r="S781" s="8">
        <v>0</v>
      </c>
      <c r="T781" s="8" t="b">
        <v>0</v>
      </c>
      <c r="U781" s="8">
        <v>210</v>
      </c>
      <c r="V781" s="8">
        <v>186</v>
      </c>
      <c r="W781" s="8">
        <v>109</v>
      </c>
      <c r="X781" s="8">
        <v>0</v>
      </c>
      <c r="Y781" s="8">
        <v>0</v>
      </c>
      <c r="Z781" s="48">
        <v>-20</v>
      </c>
      <c r="AA781" s="8" t="s">
        <v>85</v>
      </c>
      <c r="AB781" s="8">
        <v>4</v>
      </c>
      <c r="AC781" s="8">
        <v>0</v>
      </c>
      <c r="AD781" s="8"/>
      <c r="AE781" s="8">
        <v>1</v>
      </c>
      <c r="AF781" s="8">
        <v>0</v>
      </c>
      <c r="AG781" s="8">
        <v>210</v>
      </c>
      <c r="AH781" s="9">
        <v>46256</v>
      </c>
      <c r="AI781" s="47">
        <v>46256.5625</v>
      </c>
      <c r="AJ781" s="47">
        <v>46256.56527777778</v>
      </c>
      <c r="AK781" s="47">
        <v>46256.708333333336</v>
      </c>
      <c r="AL781" s="47">
        <v>46256.694444444445</v>
      </c>
      <c r="AO781" s="24" t="s">
        <v>8326</v>
      </c>
      <c r="AP781" s="24" t="s">
        <v>53</v>
      </c>
      <c r="AQ781" s="24" t="s">
        <v>95</v>
      </c>
      <c r="AR781" s="24" t="s">
        <v>50</v>
      </c>
      <c r="AS781" s="24" t="s">
        <v>61</v>
      </c>
      <c r="AT781" s="24" t="s">
        <v>52</v>
      </c>
      <c r="AU781" s="49">
        <v>46235</v>
      </c>
      <c r="AV781" s="24" t="s">
        <v>8385</v>
      </c>
      <c r="AW781" s="24" t="s">
        <v>8385</v>
      </c>
      <c r="AX781" s="24" t="s">
        <v>8385</v>
      </c>
      <c r="AY781" s="24">
        <v>0</v>
      </c>
    </row>
    <row r="782" spans="2:51">
      <c r="B782" s="8" t="s">
        <v>8326</v>
      </c>
      <c r="C782" s="8" t="s">
        <v>82</v>
      </c>
      <c r="D782" s="9">
        <v>46235</v>
      </c>
      <c r="E782" s="8" t="s">
        <v>52</v>
      </c>
      <c r="F782" s="8" t="s">
        <v>64</v>
      </c>
      <c r="G782" s="8" t="s">
        <v>68</v>
      </c>
      <c r="H782" s="8" t="s">
        <v>53</v>
      </c>
      <c r="I782" s="8" t="s">
        <v>8384</v>
      </c>
      <c r="J782" s="61">
        <v>0</v>
      </c>
      <c r="K782" s="8">
        <v>1</v>
      </c>
      <c r="L782" s="8">
        <v>4</v>
      </c>
      <c r="M782" s="8" t="s">
        <v>84</v>
      </c>
      <c r="N782" s="8" t="s">
        <v>8379</v>
      </c>
      <c r="O782" s="8" t="s">
        <v>8380</v>
      </c>
      <c r="P782" s="48">
        <v>10</v>
      </c>
      <c r="Q782" s="8" t="s">
        <v>60</v>
      </c>
      <c r="R782" s="8">
        <v>4</v>
      </c>
      <c r="S782" s="8">
        <v>0</v>
      </c>
      <c r="T782" s="8" t="b">
        <v>0</v>
      </c>
      <c r="U782" s="8">
        <v>270</v>
      </c>
      <c r="V782" s="8">
        <v>233</v>
      </c>
      <c r="W782" s="8">
        <v>159</v>
      </c>
      <c r="X782" s="8">
        <v>0</v>
      </c>
      <c r="Y782" s="8">
        <v>0</v>
      </c>
      <c r="Z782" s="48">
        <v>-27</v>
      </c>
      <c r="AA782" s="8" t="s">
        <v>85</v>
      </c>
      <c r="AB782" s="8">
        <v>4</v>
      </c>
      <c r="AC782" s="8">
        <v>0</v>
      </c>
      <c r="AD782" s="8"/>
      <c r="AE782" s="8">
        <v>1</v>
      </c>
      <c r="AF782" s="8">
        <v>0</v>
      </c>
      <c r="AG782" s="8">
        <v>270</v>
      </c>
      <c r="AH782" s="9">
        <v>46257</v>
      </c>
      <c r="AI782" s="47">
        <v>46257.354166666664</v>
      </c>
      <c r="AJ782" s="47">
        <v>46257.361111111109</v>
      </c>
      <c r="AK782" s="47">
        <v>46257.541666666664</v>
      </c>
      <c r="AL782" s="47">
        <v>46257.522916666669</v>
      </c>
      <c r="AO782" s="24" t="s">
        <v>8326</v>
      </c>
      <c r="AP782" s="24" t="s">
        <v>53</v>
      </c>
      <c r="AQ782" s="24" t="s">
        <v>95</v>
      </c>
      <c r="AR782" s="24" t="s">
        <v>50</v>
      </c>
      <c r="AS782" s="24" t="s">
        <v>62</v>
      </c>
      <c r="AT782" s="24" t="s">
        <v>52</v>
      </c>
      <c r="AU782" s="49">
        <v>46235</v>
      </c>
      <c r="AV782" s="24" t="s">
        <v>8385</v>
      </c>
      <c r="AW782" s="24" t="s">
        <v>8385</v>
      </c>
      <c r="AX782" s="24" t="s">
        <v>8385</v>
      </c>
      <c r="AY782" s="24">
        <v>0</v>
      </c>
    </row>
    <row r="783" spans="2:51">
      <c r="B783" s="8" t="s">
        <v>8326</v>
      </c>
      <c r="C783" s="8" t="s">
        <v>82</v>
      </c>
      <c r="D783" s="9">
        <v>46235</v>
      </c>
      <c r="E783" s="8" t="s">
        <v>52</v>
      </c>
      <c r="F783" s="8" t="s">
        <v>64</v>
      </c>
      <c r="G783" s="8" t="s">
        <v>59</v>
      </c>
      <c r="H783" s="8" t="s">
        <v>53</v>
      </c>
      <c r="I783" s="8" t="s">
        <v>8378</v>
      </c>
      <c r="J783" s="61">
        <v>0</v>
      </c>
      <c r="K783" s="8">
        <v>1</v>
      </c>
      <c r="L783" s="8">
        <v>4</v>
      </c>
      <c r="M783" s="8" t="s">
        <v>84</v>
      </c>
      <c r="N783" s="8" t="s">
        <v>8379</v>
      </c>
      <c r="O783" s="8" t="s">
        <v>8380</v>
      </c>
      <c r="P783" s="48">
        <v>11</v>
      </c>
      <c r="Q783" s="8" t="s">
        <v>60</v>
      </c>
      <c r="R783" s="8">
        <v>4</v>
      </c>
      <c r="S783" s="8">
        <v>0</v>
      </c>
      <c r="T783" s="8" t="b">
        <v>0</v>
      </c>
      <c r="U783" s="8">
        <v>210</v>
      </c>
      <c r="V783" s="8">
        <v>182</v>
      </c>
      <c r="W783" s="8">
        <v>116</v>
      </c>
      <c r="X783" s="8">
        <v>0</v>
      </c>
      <c r="Y783" s="8">
        <v>0</v>
      </c>
      <c r="Z783" s="48">
        <v>-17</v>
      </c>
      <c r="AA783" s="8" t="s">
        <v>85</v>
      </c>
      <c r="AB783" s="8">
        <v>4</v>
      </c>
      <c r="AC783" s="8">
        <v>0</v>
      </c>
      <c r="AD783" s="8"/>
      <c r="AE783" s="8">
        <v>1</v>
      </c>
      <c r="AF783" s="8">
        <v>0</v>
      </c>
      <c r="AG783" s="8">
        <v>210</v>
      </c>
      <c r="AH783" s="9">
        <v>46258</v>
      </c>
      <c r="AI783" s="47">
        <v>46258.541666666664</v>
      </c>
      <c r="AJ783" s="47">
        <v>46258.549305555556</v>
      </c>
      <c r="AK783" s="47">
        <v>46258.6875</v>
      </c>
      <c r="AL783" s="47">
        <v>46258.675694444442</v>
      </c>
      <c r="AO783" s="24" t="s">
        <v>8326</v>
      </c>
      <c r="AP783" s="24" t="s">
        <v>53</v>
      </c>
      <c r="AQ783" s="24" t="s">
        <v>95</v>
      </c>
      <c r="AR783" s="24" t="s">
        <v>50</v>
      </c>
      <c r="AS783" s="24" t="s">
        <v>54</v>
      </c>
      <c r="AT783" s="24" t="s">
        <v>52</v>
      </c>
      <c r="AU783" s="49">
        <v>46235</v>
      </c>
      <c r="AV783" s="24" t="s">
        <v>8385</v>
      </c>
      <c r="AW783" s="24" t="s">
        <v>8385</v>
      </c>
      <c r="AX783" s="24" t="s">
        <v>8385</v>
      </c>
      <c r="AY783" s="24">
        <v>0</v>
      </c>
    </row>
    <row r="784" spans="2:51">
      <c r="B784" s="8" t="s">
        <v>8326</v>
      </c>
      <c r="C784" s="8" t="s">
        <v>82</v>
      </c>
      <c r="D784" s="9">
        <v>46235</v>
      </c>
      <c r="E784" s="8" t="s">
        <v>52</v>
      </c>
      <c r="F784" s="8" t="s">
        <v>64</v>
      </c>
      <c r="G784" s="8" t="s">
        <v>59</v>
      </c>
      <c r="H784" s="8" t="s">
        <v>53</v>
      </c>
      <c r="I784" s="8" t="s">
        <v>8384</v>
      </c>
      <c r="J784" s="61">
        <v>0</v>
      </c>
      <c r="K784" s="8">
        <v>1</v>
      </c>
      <c r="L784" s="8">
        <v>4</v>
      </c>
      <c r="M784" s="8" t="s">
        <v>84</v>
      </c>
      <c r="N784" s="8" t="s">
        <v>8379</v>
      </c>
      <c r="O784" s="8" t="s">
        <v>8380</v>
      </c>
      <c r="P784" s="48">
        <v>10</v>
      </c>
      <c r="Q784" s="8" t="s">
        <v>60</v>
      </c>
      <c r="R784" s="8">
        <v>4</v>
      </c>
      <c r="S784" s="8">
        <v>0</v>
      </c>
      <c r="T784" s="8" t="b">
        <v>0</v>
      </c>
      <c r="U784" s="8">
        <v>540</v>
      </c>
      <c r="V784" s="8">
        <v>485</v>
      </c>
      <c r="W784" s="8">
        <v>361</v>
      </c>
      <c r="X784" s="8">
        <v>0</v>
      </c>
      <c r="Y784" s="8">
        <v>0</v>
      </c>
      <c r="Z784" s="48">
        <v>-45</v>
      </c>
      <c r="AA784" s="8" t="s">
        <v>85</v>
      </c>
      <c r="AB784" s="8">
        <v>4</v>
      </c>
      <c r="AC784" s="8">
        <v>0</v>
      </c>
      <c r="AD784" s="8"/>
      <c r="AE784" s="8">
        <v>1</v>
      </c>
      <c r="AF784" s="8">
        <v>0</v>
      </c>
      <c r="AG784" s="8">
        <v>540</v>
      </c>
      <c r="AH784" s="9">
        <v>46260</v>
      </c>
      <c r="AI784" s="47">
        <v>46260.333333333336</v>
      </c>
      <c r="AJ784" s="47">
        <v>46260.340277777781</v>
      </c>
      <c r="AK784" s="47">
        <v>46260.708333333336</v>
      </c>
      <c r="AL784" s="47">
        <v>46260.677083333336</v>
      </c>
      <c r="AO784" s="24" t="s">
        <v>8326</v>
      </c>
      <c r="AP784" s="24" t="s">
        <v>53</v>
      </c>
      <c r="AQ784" s="24" t="s">
        <v>95</v>
      </c>
      <c r="AR784" s="24" t="s">
        <v>50</v>
      </c>
      <c r="AS784" s="24" t="s">
        <v>57</v>
      </c>
      <c r="AT784" s="24" t="s">
        <v>52</v>
      </c>
      <c r="AU784" s="49">
        <v>46235</v>
      </c>
      <c r="AV784" s="24" t="s">
        <v>8385</v>
      </c>
      <c r="AW784" s="24" t="s">
        <v>8385</v>
      </c>
      <c r="AX784" s="24" t="s">
        <v>8385</v>
      </c>
      <c r="AY784" s="24">
        <v>0</v>
      </c>
    </row>
    <row r="785" spans="2:51">
      <c r="B785" s="8" t="s">
        <v>8326</v>
      </c>
      <c r="C785" s="8" t="s">
        <v>82</v>
      </c>
      <c r="D785" s="9">
        <v>46235</v>
      </c>
      <c r="E785" s="8" t="s">
        <v>52</v>
      </c>
      <c r="F785" s="8" t="s">
        <v>64</v>
      </c>
      <c r="G785" s="8" t="s">
        <v>68</v>
      </c>
      <c r="H785" s="8" t="s">
        <v>53</v>
      </c>
      <c r="I785" s="8" t="s">
        <v>8384</v>
      </c>
      <c r="J785" s="61">
        <v>0</v>
      </c>
      <c r="K785" s="8">
        <v>1</v>
      </c>
      <c r="L785" s="8">
        <v>4</v>
      </c>
      <c r="M785" s="8" t="s">
        <v>84</v>
      </c>
      <c r="N785" s="8" t="s">
        <v>8379</v>
      </c>
      <c r="O785" s="8" t="s">
        <v>8380</v>
      </c>
      <c r="P785" s="48">
        <v>5</v>
      </c>
      <c r="Q785" s="8" t="s">
        <v>60</v>
      </c>
      <c r="R785" s="8">
        <v>4</v>
      </c>
      <c r="S785" s="8">
        <v>0</v>
      </c>
      <c r="T785" s="8" t="b">
        <v>0</v>
      </c>
      <c r="U785" s="8">
        <v>240</v>
      </c>
      <c r="V785" s="8">
        <v>224</v>
      </c>
      <c r="W785" s="8">
        <v>149</v>
      </c>
      <c r="X785" s="8">
        <v>0</v>
      </c>
      <c r="Y785" s="8">
        <v>0</v>
      </c>
      <c r="Z785" s="48">
        <v>-11</v>
      </c>
      <c r="AA785" s="8" t="s">
        <v>85</v>
      </c>
      <c r="AB785" s="8">
        <v>4</v>
      </c>
      <c r="AC785" s="8">
        <v>0</v>
      </c>
      <c r="AD785" s="8"/>
      <c r="AE785" s="8">
        <v>1</v>
      </c>
      <c r="AF785" s="8">
        <v>0</v>
      </c>
      <c r="AG785" s="8">
        <v>240</v>
      </c>
      <c r="AH785" s="9">
        <v>46261</v>
      </c>
      <c r="AI785" s="47">
        <v>46261.354166666664</v>
      </c>
      <c r="AJ785" s="47">
        <v>46261.357638888891</v>
      </c>
      <c r="AK785" s="47">
        <v>46261.520833333336</v>
      </c>
      <c r="AL785" s="47">
        <v>46261.513194444444</v>
      </c>
      <c r="AO785" s="24" t="s">
        <v>8326</v>
      </c>
      <c r="AP785" s="24" t="s">
        <v>53</v>
      </c>
      <c r="AQ785" s="24" t="s">
        <v>95</v>
      </c>
      <c r="AR785" s="24" t="s">
        <v>50</v>
      </c>
      <c r="AS785" s="24" t="s">
        <v>63</v>
      </c>
      <c r="AT785" s="24" t="s">
        <v>52</v>
      </c>
      <c r="AU785" s="49">
        <v>46235</v>
      </c>
      <c r="AV785" s="24" t="s">
        <v>8385</v>
      </c>
      <c r="AW785" s="24" t="s">
        <v>8385</v>
      </c>
      <c r="AX785" s="24" t="s">
        <v>8385</v>
      </c>
      <c r="AY785" s="24">
        <v>0</v>
      </c>
    </row>
    <row r="786" spans="2:51">
      <c r="B786" s="8" t="s">
        <v>8326</v>
      </c>
      <c r="C786" s="8" t="s">
        <v>82</v>
      </c>
      <c r="D786" s="9">
        <v>46235</v>
      </c>
      <c r="E786" s="8" t="s">
        <v>52</v>
      </c>
      <c r="F786" s="8" t="s">
        <v>64</v>
      </c>
      <c r="G786" s="8" t="s">
        <v>68</v>
      </c>
      <c r="H786" s="8" t="s">
        <v>53</v>
      </c>
      <c r="I786" s="8" t="s">
        <v>8384</v>
      </c>
      <c r="J786" s="61">
        <v>0</v>
      </c>
      <c r="K786" s="8">
        <v>1</v>
      </c>
      <c r="L786" s="8">
        <v>4</v>
      </c>
      <c r="M786" s="8" t="s">
        <v>84</v>
      </c>
      <c r="N786" s="8" t="s">
        <v>8379</v>
      </c>
      <c r="O786" s="8" t="s">
        <v>8380</v>
      </c>
      <c r="P786" s="48">
        <v>6</v>
      </c>
      <c r="Q786" s="8" t="s">
        <v>60</v>
      </c>
      <c r="R786" s="8">
        <v>4</v>
      </c>
      <c r="S786" s="8">
        <v>0</v>
      </c>
      <c r="T786" s="8" t="b">
        <v>0</v>
      </c>
      <c r="U786" s="8">
        <v>270</v>
      </c>
      <c r="V786" s="8">
        <v>234</v>
      </c>
      <c r="W786" s="8">
        <v>154</v>
      </c>
      <c r="X786" s="8">
        <v>0</v>
      </c>
      <c r="Y786" s="8">
        <v>0</v>
      </c>
      <c r="Z786" s="48">
        <v>-30</v>
      </c>
      <c r="AA786" s="8" t="s">
        <v>85</v>
      </c>
      <c r="AB786" s="8">
        <v>4</v>
      </c>
      <c r="AC786" s="8">
        <v>0</v>
      </c>
      <c r="AD786" s="8"/>
      <c r="AE786" s="8">
        <v>1</v>
      </c>
      <c r="AF786" s="8">
        <v>0</v>
      </c>
      <c r="AG786" s="8">
        <v>270</v>
      </c>
      <c r="AH786" s="9">
        <v>46263</v>
      </c>
      <c r="AI786" s="47">
        <v>46263.333333333336</v>
      </c>
      <c r="AJ786" s="47">
        <v>46263.337500000001</v>
      </c>
      <c r="AK786" s="47">
        <v>46263.520833333336</v>
      </c>
      <c r="AL786" s="47">
        <v>46263.5</v>
      </c>
    </row>
    <row r="787" spans="2:51">
      <c r="B787" s="8" t="s">
        <v>8326</v>
      </c>
      <c r="C787" s="8" t="s">
        <v>82</v>
      </c>
      <c r="D787" s="9">
        <v>46235</v>
      </c>
      <c r="E787" s="8" t="s">
        <v>52</v>
      </c>
      <c r="F787" s="8" t="s">
        <v>64</v>
      </c>
      <c r="G787" s="8" t="s">
        <v>67</v>
      </c>
      <c r="H787" s="8" t="s">
        <v>53</v>
      </c>
      <c r="I787" s="8" t="s">
        <v>8384</v>
      </c>
      <c r="J787" s="61">
        <v>0</v>
      </c>
      <c r="K787" s="8">
        <v>1</v>
      </c>
      <c r="L787" s="8">
        <v>4</v>
      </c>
      <c r="M787" s="8" t="s">
        <v>84</v>
      </c>
      <c r="N787" s="8" t="s">
        <v>8379</v>
      </c>
      <c r="O787" s="8" t="s">
        <v>8380</v>
      </c>
      <c r="P787" s="48">
        <v>10</v>
      </c>
      <c r="Q787" s="8" t="s">
        <v>60</v>
      </c>
      <c r="R787" s="8">
        <v>4</v>
      </c>
      <c r="S787" s="8">
        <v>0</v>
      </c>
      <c r="T787" s="8" t="b">
        <v>0</v>
      </c>
      <c r="U787" s="8">
        <v>210</v>
      </c>
      <c r="V787" s="8">
        <v>183</v>
      </c>
      <c r="W787" s="8">
        <v>113</v>
      </c>
      <c r="X787" s="8">
        <v>0</v>
      </c>
      <c r="Y787" s="8">
        <v>0</v>
      </c>
      <c r="Z787" s="48">
        <v>-17</v>
      </c>
      <c r="AA787" s="8" t="s">
        <v>85</v>
      </c>
      <c r="AB787" s="8">
        <v>4</v>
      </c>
      <c r="AC787" s="8">
        <v>0</v>
      </c>
      <c r="AD787" s="8"/>
      <c r="AE787" s="8">
        <v>1</v>
      </c>
      <c r="AF787" s="8">
        <v>0</v>
      </c>
      <c r="AG787" s="8">
        <v>210</v>
      </c>
      <c r="AH787" s="9">
        <v>46264</v>
      </c>
      <c r="AI787" s="47">
        <v>46264.375</v>
      </c>
      <c r="AJ787" s="47">
        <v>46264.381944444445</v>
      </c>
      <c r="AK787" s="47">
        <v>46264.520833333336</v>
      </c>
      <c r="AL787" s="47">
        <v>46264.509027777778</v>
      </c>
    </row>
    <row r="788" spans="2:51">
      <c r="B788" s="8" t="s">
        <v>8326</v>
      </c>
      <c r="C788" s="8" t="s">
        <v>82</v>
      </c>
      <c r="D788" s="9">
        <v>46235</v>
      </c>
      <c r="E788" s="8" t="s">
        <v>52</v>
      </c>
      <c r="F788" s="8" t="s">
        <v>64</v>
      </c>
      <c r="G788" s="8" t="s">
        <v>54</v>
      </c>
      <c r="H788" s="8" t="s">
        <v>53</v>
      </c>
      <c r="I788" s="8" t="s">
        <v>8384</v>
      </c>
      <c r="J788" s="61">
        <v>0</v>
      </c>
      <c r="K788" s="8">
        <v>1</v>
      </c>
      <c r="L788" s="8">
        <v>4</v>
      </c>
      <c r="M788" s="8" t="s">
        <v>84</v>
      </c>
      <c r="N788" s="8" t="s">
        <v>8379</v>
      </c>
      <c r="O788" s="8" t="s">
        <v>8380</v>
      </c>
      <c r="P788" s="48">
        <v>8</v>
      </c>
      <c r="Q788" s="8" t="s">
        <v>60</v>
      </c>
      <c r="R788" s="8">
        <v>4</v>
      </c>
      <c r="S788" s="8">
        <v>0</v>
      </c>
      <c r="T788" s="8" t="b">
        <v>0</v>
      </c>
      <c r="U788" s="8">
        <v>240</v>
      </c>
      <c r="V788" s="8">
        <v>216</v>
      </c>
      <c r="W788" s="8">
        <v>121</v>
      </c>
      <c r="X788" s="8">
        <v>0</v>
      </c>
      <c r="Y788" s="8">
        <v>0</v>
      </c>
      <c r="Z788" s="48">
        <v>-16</v>
      </c>
      <c r="AA788" s="8" t="s">
        <v>86</v>
      </c>
      <c r="AB788" s="8">
        <v>4</v>
      </c>
      <c r="AC788" s="8">
        <v>0</v>
      </c>
      <c r="AD788" s="8"/>
      <c r="AE788" s="8">
        <v>1</v>
      </c>
      <c r="AF788" s="8">
        <v>0</v>
      </c>
      <c r="AG788" s="8">
        <v>240</v>
      </c>
      <c r="AH788" s="9">
        <v>46235</v>
      </c>
      <c r="AI788" s="47">
        <v>46235.5625</v>
      </c>
      <c r="AJ788" s="47">
        <v>46235.568055555559</v>
      </c>
      <c r="AK788" s="47">
        <v>46235.729166666664</v>
      </c>
      <c r="AL788" s="47">
        <v>46235.718055555553</v>
      </c>
    </row>
    <row r="789" spans="2:51">
      <c r="B789" s="8" t="s">
        <v>8326</v>
      </c>
      <c r="C789" s="8" t="s">
        <v>82</v>
      </c>
      <c r="D789" s="9">
        <v>46235</v>
      </c>
      <c r="E789" s="8" t="s">
        <v>52</v>
      </c>
      <c r="F789" s="8" t="s">
        <v>64</v>
      </c>
      <c r="G789" s="8" t="s">
        <v>67</v>
      </c>
      <c r="H789" s="8" t="s">
        <v>53</v>
      </c>
      <c r="I789" s="8" t="s">
        <v>8384</v>
      </c>
      <c r="J789" s="61">
        <v>0</v>
      </c>
      <c r="K789" s="8">
        <v>1</v>
      </c>
      <c r="L789" s="8">
        <v>4</v>
      </c>
      <c r="M789" s="8" t="s">
        <v>84</v>
      </c>
      <c r="N789" s="8" t="s">
        <v>8379</v>
      </c>
      <c r="O789" s="8" t="s">
        <v>8380</v>
      </c>
      <c r="P789" s="48">
        <v>10</v>
      </c>
      <c r="Q789" s="8" t="s">
        <v>60</v>
      </c>
      <c r="R789" s="8">
        <v>4</v>
      </c>
      <c r="S789" s="8">
        <v>0</v>
      </c>
      <c r="T789" s="8" t="b">
        <v>0</v>
      </c>
      <c r="U789" s="8">
        <v>360</v>
      </c>
      <c r="V789" s="8">
        <v>313</v>
      </c>
      <c r="W789" s="8">
        <v>227</v>
      </c>
      <c r="X789" s="8">
        <v>0</v>
      </c>
      <c r="Y789" s="8">
        <v>0</v>
      </c>
      <c r="Z789" s="48">
        <v>-37</v>
      </c>
      <c r="AA789" s="8" t="s">
        <v>86</v>
      </c>
      <c r="AB789" s="8">
        <v>4</v>
      </c>
      <c r="AC789" s="8">
        <v>0</v>
      </c>
      <c r="AD789" s="8"/>
      <c r="AE789" s="8">
        <v>1</v>
      </c>
      <c r="AF789" s="8">
        <v>0</v>
      </c>
      <c r="AG789" s="8">
        <v>360</v>
      </c>
      <c r="AH789" s="9">
        <v>46236</v>
      </c>
      <c r="AI789" s="47">
        <v>46236.375</v>
      </c>
      <c r="AJ789" s="47">
        <v>46236.381944444445</v>
      </c>
      <c r="AK789" s="47">
        <v>46236.625</v>
      </c>
      <c r="AL789" s="47">
        <v>46236.599305555559</v>
      </c>
    </row>
    <row r="790" spans="2:51">
      <c r="B790" s="8" t="s">
        <v>8326</v>
      </c>
      <c r="C790" s="8" t="s">
        <v>82</v>
      </c>
      <c r="D790" s="9">
        <v>46235</v>
      </c>
      <c r="E790" s="8" t="s">
        <v>52</v>
      </c>
      <c r="F790" s="8" t="s">
        <v>64</v>
      </c>
      <c r="G790" s="8" t="s">
        <v>57</v>
      </c>
      <c r="H790" s="8" t="s">
        <v>53</v>
      </c>
      <c r="I790" s="8" t="s">
        <v>8384</v>
      </c>
      <c r="J790" s="61">
        <v>0</v>
      </c>
      <c r="K790" s="8">
        <v>1</v>
      </c>
      <c r="L790" s="8">
        <v>4</v>
      </c>
      <c r="M790" s="8" t="s">
        <v>84</v>
      </c>
      <c r="N790" s="8" t="s">
        <v>8379</v>
      </c>
      <c r="O790" s="8" t="s">
        <v>8380</v>
      </c>
      <c r="P790" s="48">
        <v>7</v>
      </c>
      <c r="Q790" s="8" t="s">
        <v>60</v>
      </c>
      <c r="R790" s="8">
        <v>4</v>
      </c>
      <c r="S790" s="8">
        <v>0</v>
      </c>
      <c r="T790" s="8" t="b">
        <v>0</v>
      </c>
      <c r="U790" s="8">
        <v>480</v>
      </c>
      <c r="V790" s="8">
        <v>445</v>
      </c>
      <c r="W790" s="8">
        <v>306</v>
      </c>
      <c r="X790" s="8">
        <v>0</v>
      </c>
      <c r="Y790" s="8">
        <v>0</v>
      </c>
      <c r="Z790" s="48">
        <v>-28</v>
      </c>
      <c r="AA790" s="8" t="s">
        <v>86</v>
      </c>
      <c r="AB790" s="8">
        <v>4</v>
      </c>
      <c r="AC790" s="8">
        <v>0</v>
      </c>
      <c r="AD790" s="8"/>
      <c r="AE790" s="8">
        <v>1</v>
      </c>
      <c r="AF790" s="8">
        <v>0</v>
      </c>
      <c r="AG790" s="8">
        <v>480</v>
      </c>
      <c r="AH790" s="9">
        <v>46237</v>
      </c>
      <c r="AI790" s="47">
        <v>46237.333333333336</v>
      </c>
      <c r="AJ790" s="47">
        <v>46237.338194444441</v>
      </c>
      <c r="AK790" s="47">
        <v>46237.666666666664</v>
      </c>
      <c r="AL790" s="47">
        <v>46237.647222222222</v>
      </c>
    </row>
    <row r="791" spans="2:51">
      <c r="B791" s="8" t="s">
        <v>8326</v>
      </c>
      <c r="C791" s="8" t="s">
        <v>82</v>
      </c>
      <c r="D791" s="9">
        <v>46235</v>
      </c>
      <c r="E791" s="8" t="s">
        <v>52</v>
      </c>
      <c r="F791" s="8" t="s">
        <v>64</v>
      </c>
      <c r="G791" s="8" t="s">
        <v>54</v>
      </c>
      <c r="H791" s="8" t="s">
        <v>53</v>
      </c>
      <c r="I791" s="8" t="s">
        <v>8378</v>
      </c>
      <c r="J791" s="61">
        <v>0</v>
      </c>
      <c r="K791" s="8">
        <v>1</v>
      </c>
      <c r="L791" s="8">
        <v>4</v>
      </c>
      <c r="M791" s="8" t="s">
        <v>84</v>
      </c>
      <c r="N791" s="8" t="s">
        <v>8379</v>
      </c>
      <c r="O791" s="8" t="s">
        <v>8380</v>
      </c>
      <c r="P791" s="48">
        <v>12</v>
      </c>
      <c r="Q791" s="8" t="s">
        <v>60</v>
      </c>
      <c r="R791" s="8">
        <v>4</v>
      </c>
      <c r="S791" s="8">
        <v>0</v>
      </c>
      <c r="T791" s="8" t="b">
        <v>0</v>
      </c>
      <c r="U791" s="8">
        <v>240</v>
      </c>
      <c r="V791" s="8">
        <v>216</v>
      </c>
      <c r="W791" s="8">
        <v>154</v>
      </c>
      <c r="X791" s="8">
        <v>0</v>
      </c>
      <c r="Y791" s="8">
        <v>0</v>
      </c>
      <c r="Z791" s="48">
        <v>-12</v>
      </c>
      <c r="AA791" s="8" t="s">
        <v>86</v>
      </c>
      <c r="AB791" s="8">
        <v>4</v>
      </c>
      <c r="AC791" s="8">
        <v>0</v>
      </c>
      <c r="AD791" s="8"/>
      <c r="AE791" s="8">
        <v>1</v>
      </c>
      <c r="AF791" s="8">
        <v>0</v>
      </c>
      <c r="AG791" s="8">
        <v>240</v>
      </c>
      <c r="AH791" s="9">
        <v>46239</v>
      </c>
      <c r="AI791" s="47">
        <v>46239.5625</v>
      </c>
      <c r="AJ791" s="47">
        <v>46239.570833333331</v>
      </c>
      <c r="AK791" s="47">
        <v>46239.729166666664</v>
      </c>
      <c r="AL791" s="47">
        <v>46239.720833333333</v>
      </c>
    </row>
    <row r="792" spans="2:51">
      <c r="B792" s="8" t="s">
        <v>8326</v>
      </c>
      <c r="C792" s="8" t="s">
        <v>82</v>
      </c>
      <c r="D792" s="9">
        <v>46235</v>
      </c>
      <c r="E792" s="8" t="s">
        <v>52</v>
      </c>
      <c r="F792" s="8" t="s">
        <v>64</v>
      </c>
      <c r="G792" s="8" t="s">
        <v>57</v>
      </c>
      <c r="H792" s="8" t="s">
        <v>53</v>
      </c>
      <c r="I792" s="8" t="s">
        <v>8384</v>
      </c>
      <c r="J792" s="61">
        <v>0</v>
      </c>
      <c r="K792" s="8">
        <v>1</v>
      </c>
      <c r="L792" s="8">
        <v>4</v>
      </c>
      <c r="M792" s="8" t="s">
        <v>84</v>
      </c>
      <c r="N792" s="8" t="s">
        <v>8379</v>
      </c>
      <c r="O792" s="8" t="s">
        <v>8380</v>
      </c>
      <c r="P792" s="48">
        <v>8</v>
      </c>
      <c r="Q792" s="8" t="s">
        <v>60</v>
      </c>
      <c r="R792" s="8">
        <v>4</v>
      </c>
      <c r="S792" s="8">
        <v>0</v>
      </c>
      <c r="T792" s="8" t="b">
        <v>0</v>
      </c>
      <c r="U792" s="8">
        <v>210</v>
      </c>
      <c r="V792" s="8">
        <v>187</v>
      </c>
      <c r="W792" s="8">
        <v>125</v>
      </c>
      <c r="X792" s="8">
        <v>0</v>
      </c>
      <c r="Y792" s="8">
        <v>0</v>
      </c>
      <c r="Z792" s="48">
        <v>-15</v>
      </c>
      <c r="AA792" s="8" t="s">
        <v>86</v>
      </c>
      <c r="AB792" s="8">
        <v>4</v>
      </c>
      <c r="AC792" s="8">
        <v>0</v>
      </c>
      <c r="AD792" s="8"/>
      <c r="AE792" s="8">
        <v>1</v>
      </c>
      <c r="AF792" s="8">
        <v>0</v>
      </c>
      <c r="AG792" s="8">
        <v>210</v>
      </c>
      <c r="AH792" s="9">
        <v>46242</v>
      </c>
      <c r="AI792" s="47">
        <v>46242.5625</v>
      </c>
      <c r="AJ792" s="47">
        <v>46242.568055555559</v>
      </c>
      <c r="AK792" s="47">
        <v>46242.708333333336</v>
      </c>
      <c r="AL792" s="47">
        <v>46242.697916666664</v>
      </c>
    </row>
    <row r="793" spans="2:51">
      <c r="B793" s="8" t="s">
        <v>8326</v>
      </c>
      <c r="C793" s="8" t="s">
        <v>82</v>
      </c>
      <c r="D793" s="9">
        <v>46235</v>
      </c>
      <c r="E793" s="8" t="s">
        <v>52</v>
      </c>
      <c r="F793" s="8" t="s">
        <v>64</v>
      </c>
      <c r="G793" s="8" t="s">
        <v>62</v>
      </c>
      <c r="H793" s="8" t="s">
        <v>53</v>
      </c>
      <c r="I793" s="8" t="s">
        <v>8384</v>
      </c>
      <c r="J793" s="61">
        <v>0</v>
      </c>
      <c r="K793" s="8">
        <v>1</v>
      </c>
      <c r="L793" s="8">
        <v>4</v>
      </c>
      <c r="M793" s="8" t="s">
        <v>84</v>
      </c>
      <c r="N793" s="8" t="s">
        <v>8379</v>
      </c>
      <c r="O793" s="8" t="s">
        <v>8380</v>
      </c>
      <c r="P793" s="48">
        <v>7</v>
      </c>
      <c r="Q793" s="8" t="s">
        <v>60</v>
      </c>
      <c r="R793" s="8">
        <v>4</v>
      </c>
      <c r="S793" s="8">
        <v>0</v>
      </c>
      <c r="T793" s="8" t="b">
        <v>0</v>
      </c>
      <c r="U793" s="8">
        <v>180</v>
      </c>
      <c r="V793" s="8">
        <v>158</v>
      </c>
      <c r="W793" s="8">
        <v>98</v>
      </c>
      <c r="X793" s="8">
        <v>0</v>
      </c>
      <c r="Y793" s="8">
        <v>0</v>
      </c>
      <c r="Z793" s="48">
        <v>-15</v>
      </c>
      <c r="AA793" s="8" t="s">
        <v>86</v>
      </c>
      <c r="AB793" s="8">
        <v>4</v>
      </c>
      <c r="AC793" s="8">
        <v>0</v>
      </c>
      <c r="AD793" s="8"/>
      <c r="AE793" s="8">
        <v>1</v>
      </c>
      <c r="AF793" s="8">
        <v>0</v>
      </c>
      <c r="AG793" s="8">
        <v>180</v>
      </c>
      <c r="AH793" s="9">
        <v>46244</v>
      </c>
      <c r="AI793" s="47">
        <v>46244.354166666664</v>
      </c>
      <c r="AJ793" s="47">
        <v>46244.359027777777</v>
      </c>
      <c r="AK793" s="47">
        <v>46244.479166666664</v>
      </c>
      <c r="AL793" s="47">
        <v>46244.46875</v>
      </c>
    </row>
    <row r="794" spans="2:51">
      <c r="B794" s="8" t="s">
        <v>8326</v>
      </c>
      <c r="C794" s="8" t="s">
        <v>82</v>
      </c>
      <c r="D794" s="9">
        <v>46235</v>
      </c>
      <c r="E794" s="8" t="s">
        <v>52</v>
      </c>
      <c r="F794" s="8" t="s">
        <v>64</v>
      </c>
      <c r="G794" s="8" t="s">
        <v>62</v>
      </c>
      <c r="H794" s="8" t="s">
        <v>53</v>
      </c>
      <c r="I794" s="8" t="s">
        <v>8384</v>
      </c>
      <c r="J794" s="61">
        <v>0</v>
      </c>
      <c r="K794" s="8">
        <v>1</v>
      </c>
      <c r="L794" s="8">
        <v>4</v>
      </c>
      <c r="M794" s="8" t="s">
        <v>84</v>
      </c>
      <c r="N794" s="8" t="s">
        <v>8379</v>
      </c>
      <c r="O794" s="8" t="s">
        <v>8380</v>
      </c>
      <c r="P794" s="48">
        <v>4</v>
      </c>
      <c r="Q794" s="8" t="s">
        <v>60</v>
      </c>
      <c r="R794" s="8">
        <v>4</v>
      </c>
      <c r="S794" s="8">
        <v>0</v>
      </c>
      <c r="T794" s="8" t="b">
        <v>0</v>
      </c>
      <c r="U794" s="8">
        <v>240</v>
      </c>
      <c r="V794" s="8">
        <v>219</v>
      </c>
      <c r="W794" s="8">
        <v>126</v>
      </c>
      <c r="X794" s="8">
        <v>0</v>
      </c>
      <c r="Y794" s="8">
        <v>0</v>
      </c>
      <c r="Z794" s="48">
        <v>-17</v>
      </c>
      <c r="AA794" s="8" t="s">
        <v>86</v>
      </c>
      <c r="AB794" s="8">
        <v>4</v>
      </c>
      <c r="AC794" s="8">
        <v>0</v>
      </c>
      <c r="AD794" s="8"/>
      <c r="AE794" s="8">
        <v>1</v>
      </c>
      <c r="AF794" s="8">
        <v>0</v>
      </c>
      <c r="AG794" s="8">
        <v>240</v>
      </c>
      <c r="AH794" s="9">
        <v>46246</v>
      </c>
      <c r="AI794" s="47">
        <v>46246.333333333336</v>
      </c>
      <c r="AJ794" s="47">
        <v>46246.336111111108</v>
      </c>
      <c r="AK794" s="47">
        <v>46246.5</v>
      </c>
      <c r="AL794" s="47">
        <v>46246.488194444442</v>
      </c>
    </row>
    <row r="795" spans="2:51">
      <c r="B795" s="8" t="s">
        <v>8326</v>
      </c>
      <c r="C795" s="8" t="s">
        <v>82</v>
      </c>
      <c r="D795" s="9">
        <v>46235</v>
      </c>
      <c r="E795" s="8" t="s">
        <v>52</v>
      </c>
      <c r="F795" s="8" t="s">
        <v>64</v>
      </c>
      <c r="G795" s="8" t="s">
        <v>68</v>
      </c>
      <c r="H795" s="8" t="s">
        <v>53</v>
      </c>
      <c r="I795" s="8" t="s">
        <v>8384</v>
      </c>
      <c r="J795" s="61">
        <v>0</v>
      </c>
      <c r="K795" s="8">
        <v>1</v>
      </c>
      <c r="L795" s="8">
        <v>4</v>
      </c>
      <c r="M795" s="8" t="s">
        <v>84</v>
      </c>
      <c r="N795" s="8" t="s">
        <v>8379</v>
      </c>
      <c r="O795" s="8" t="s">
        <v>8380</v>
      </c>
      <c r="P795" s="48">
        <v>2</v>
      </c>
      <c r="Q795" s="8" t="s">
        <v>60</v>
      </c>
      <c r="R795" s="8">
        <v>4</v>
      </c>
      <c r="S795" s="8">
        <v>0</v>
      </c>
      <c r="T795" s="8" t="b">
        <v>0</v>
      </c>
      <c r="U795" s="8">
        <v>270</v>
      </c>
      <c r="V795" s="8">
        <v>255</v>
      </c>
      <c r="W795" s="8">
        <v>172</v>
      </c>
      <c r="X795" s="8">
        <v>0</v>
      </c>
      <c r="Y795" s="8">
        <v>0</v>
      </c>
      <c r="Z795" s="48">
        <v>-13</v>
      </c>
      <c r="AA795" s="8" t="s">
        <v>86</v>
      </c>
      <c r="AB795" s="8">
        <v>4</v>
      </c>
      <c r="AC795" s="8">
        <v>0</v>
      </c>
      <c r="AD795" s="8"/>
      <c r="AE795" s="8">
        <v>1</v>
      </c>
      <c r="AF795" s="8">
        <v>0</v>
      </c>
      <c r="AG795" s="8">
        <v>270</v>
      </c>
      <c r="AH795" s="9">
        <v>46247</v>
      </c>
      <c r="AI795" s="47">
        <v>46247.5625</v>
      </c>
      <c r="AJ795" s="47">
        <v>46247.563888888886</v>
      </c>
      <c r="AK795" s="47">
        <v>46247.75</v>
      </c>
      <c r="AL795" s="47">
        <v>46247.740972222222</v>
      </c>
    </row>
    <row r="796" spans="2:51">
      <c r="B796" s="8" t="s">
        <v>8326</v>
      </c>
      <c r="C796" s="8" t="s">
        <v>82</v>
      </c>
      <c r="D796" s="9">
        <v>46235</v>
      </c>
      <c r="E796" s="8" t="s">
        <v>52</v>
      </c>
      <c r="F796" s="8" t="s">
        <v>64</v>
      </c>
      <c r="G796" s="8" t="s">
        <v>67</v>
      </c>
      <c r="H796" s="8" t="s">
        <v>53</v>
      </c>
      <c r="I796" s="8" t="s">
        <v>8384</v>
      </c>
      <c r="J796" s="61">
        <v>0</v>
      </c>
      <c r="K796" s="8">
        <v>1</v>
      </c>
      <c r="L796" s="8">
        <v>4</v>
      </c>
      <c r="M796" s="8" t="s">
        <v>84</v>
      </c>
      <c r="N796" s="8" t="s">
        <v>8379</v>
      </c>
      <c r="O796" s="8" t="s">
        <v>8380</v>
      </c>
      <c r="P796" s="48">
        <v>10</v>
      </c>
      <c r="Q796" s="8" t="s">
        <v>60</v>
      </c>
      <c r="R796" s="8">
        <v>4</v>
      </c>
      <c r="S796" s="8">
        <v>0</v>
      </c>
      <c r="T796" s="8" t="b">
        <v>0</v>
      </c>
      <c r="U796" s="8">
        <v>480</v>
      </c>
      <c r="V796" s="8">
        <v>449</v>
      </c>
      <c r="W796" s="8">
        <v>328</v>
      </c>
      <c r="X796" s="8">
        <v>0</v>
      </c>
      <c r="Y796" s="8">
        <v>0</v>
      </c>
      <c r="Z796" s="48">
        <v>-21</v>
      </c>
      <c r="AA796" s="8" t="s">
        <v>86</v>
      </c>
      <c r="AB796" s="8">
        <v>4</v>
      </c>
      <c r="AC796" s="8">
        <v>0</v>
      </c>
      <c r="AD796" s="8"/>
      <c r="AE796" s="8">
        <v>1</v>
      </c>
      <c r="AF796" s="8">
        <v>0</v>
      </c>
      <c r="AG796" s="8">
        <v>480</v>
      </c>
      <c r="AH796" s="9">
        <v>46248</v>
      </c>
      <c r="AI796" s="47">
        <v>46248.3125</v>
      </c>
      <c r="AJ796" s="47">
        <v>46248.319444444445</v>
      </c>
      <c r="AK796" s="47">
        <v>46248.645833333336</v>
      </c>
      <c r="AL796" s="47">
        <v>46248.631249999999</v>
      </c>
    </row>
    <row r="797" spans="2:51">
      <c r="B797" s="8" t="s">
        <v>8326</v>
      </c>
      <c r="C797" s="8" t="s">
        <v>82</v>
      </c>
      <c r="D797" s="9">
        <v>46235</v>
      </c>
      <c r="E797" s="8" t="s">
        <v>52</v>
      </c>
      <c r="F797" s="8" t="s">
        <v>64</v>
      </c>
      <c r="G797" s="8" t="s">
        <v>59</v>
      </c>
      <c r="H797" s="8" t="s">
        <v>53</v>
      </c>
      <c r="I797" s="8" t="s">
        <v>8378</v>
      </c>
      <c r="J797" s="61">
        <v>0</v>
      </c>
      <c r="K797" s="8">
        <v>1</v>
      </c>
      <c r="L797" s="8">
        <v>4</v>
      </c>
      <c r="M797" s="8" t="s">
        <v>84</v>
      </c>
      <c r="N797" s="8" t="s">
        <v>8379</v>
      </c>
      <c r="O797" s="8" t="s">
        <v>8380</v>
      </c>
      <c r="P797" s="48">
        <v>11</v>
      </c>
      <c r="Q797" s="8" t="s">
        <v>60</v>
      </c>
      <c r="R797" s="8">
        <v>4</v>
      </c>
      <c r="S797" s="8">
        <v>0</v>
      </c>
      <c r="T797" s="8" t="b">
        <v>0</v>
      </c>
      <c r="U797" s="8">
        <v>210</v>
      </c>
      <c r="V797" s="8">
        <v>185</v>
      </c>
      <c r="W797" s="8">
        <v>112</v>
      </c>
      <c r="X797" s="8">
        <v>0</v>
      </c>
      <c r="Y797" s="8">
        <v>0</v>
      </c>
      <c r="Z797" s="48">
        <v>-14</v>
      </c>
      <c r="AA797" s="8" t="s">
        <v>86</v>
      </c>
      <c r="AB797" s="8">
        <v>4</v>
      </c>
      <c r="AC797" s="8">
        <v>0</v>
      </c>
      <c r="AD797" s="8"/>
      <c r="AE797" s="8">
        <v>1</v>
      </c>
      <c r="AF797" s="8">
        <v>0</v>
      </c>
      <c r="AG797" s="8">
        <v>210</v>
      </c>
      <c r="AH797" s="9">
        <v>46250</v>
      </c>
      <c r="AI797" s="47">
        <v>46250.333333333336</v>
      </c>
      <c r="AJ797" s="47">
        <v>46250.34097222222</v>
      </c>
      <c r="AK797" s="47">
        <v>46250.479166666664</v>
      </c>
      <c r="AL797" s="47">
        <v>46250.469444444447</v>
      </c>
    </row>
    <row r="798" spans="2:51">
      <c r="B798" s="8" t="s">
        <v>8326</v>
      </c>
      <c r="C798" s="8" t="s">
        <v>82</v>
      </c>
      <c r="D798" s="9">
        <v>46235</v>
      </c>
      <c r="E798" s="8" t="s">
        <v>52</v>
      </c>
      <c r="F798" s="8" t="s">
        <v>64</v>
      </c>
      <c r="G798" s="8" t="s">
        <v>67</v>
      </c>
      <c r="H798" s="8" t="s">
        <v>53</v>
      </c>
      <c r="I798" s="8" t="s">
        <v>8378</v>
      </c>
      <c r="J798" s="61">
        <v>0</v>
      </c>
      <c r="K798" s="8">
        <v>1</v>
      </c>
      <c r="L798" s="8">
        <v>4</v>
      </c>
      <c r="M798" s="8" t="s">
        <v>84</v>
      </c>
      <c r="N798" s="8" t="s">
        <v>8379</v>
      </c>
      <c r="O798" s="8" t="s">
        <v>8380</v>
      </c>
      <c r="P798" s="48">
        <v>12</v>
      </c>
      <c r="Q798" s="8" t="s">
        <v>60</v>
      </c>
      <c r="R798" s="8">
        <v>4</v>
      </c>
      <c r="S798" s="8">
        <v>0</v>
      </c>
      <c r="T798" s="8" t="b">
        <v>0</v>
      </c>
      <c r="U798" s="8">
        <v>210</v>
      </c>
      <c r="V798" s="8">
        <v>181</v>
      </c>
      <c r="W798" s="8">
        <v>116</v>
      </c>
      <c r="X798" s="8">
        <v>0</v>
      </c>
      <c r="Y798" s="8">
        <v>0</v>
      </c>
      <c r="Z798" s="48">
        <v>-17</v>
      </c>
      <c r="AA798" s="8" t="s">
        <v>86</v>
      </c>
      <c r="AB798" s="8">
        <v>4</v>
      </c>
      <c r="AC798" s="8">
        <v>0</v>
      </c>
      <c r="AD798" s="8"/>
      <c r="AE798" s="8">
        <v>1</v>
      </c>
      <c r="AF798" s="8">
        <v>0</v>
      </c>
      <c r="AG798" s="8">
        <v>210</v>
      </c>
      <c r="AH798" s="9">
        <v>46252</v>
      </c>
      <c r="AI798" s="47">
        <v>46252.541666666664</v>
      </c>
      <c r="AJ798" s="47">
        <v>46252.55</v>
      </c>
      <c r="AK798" s="47">
        <v>46252.6875</v>
      </c>
      <c r="AL798" s="47">
        <v>46252.675694444442</v>
      </c>
    </row>
    <row r="799" spans="2:51">
      <c r="B799" s="8" t="s">
        <v>8326</v>
      </c>
      <c r="C799" s="8" t="s">
        <v>82</v>
      </c>
      <c r="D799" s="9">
        <v>46235</v>
      </c>
      <c r="E799" s="8" t="s">
        <v>52</v>
      </c>
      <c r="F799" s="8" t="s">
        <v>64</v>
      </c>
      <c r="G799" s="8" t="s">
        <v>62</v>
      </c>
      <c r="H799" s="8" t="s">
        <v>53</v>
      </c>
      <c r="I799" s="8" t="s">
        <v>8384</v>
      </c>
      <c r="J799" s="61">
        <v>0</v>
      </c>
      <c r="K799" s="8">
        <v>1</v>
      </c>
      <c r="L799" s="8">
        <v>4</v>
      </c>
      <c r="M799" s="8" t="s">
        <v>84</v>
      </c>
      <c r="N799" s="8" t="s">
        <v>8384</v>
      </c>
      <c r="O799" s="8" t="s">
        <v>8380</v>
      </c>
      <c r="P799" s="48">
        <v>2</v>
      </c>
      <c r="Q799" s="8" t="s">
        <v>60</v>
      </c>
      <c r="R799" s="8">
        <v>4</v>
      </c>
      <c r="S799" s="8">
        <v>0</v>
      </c>
      <c r="T799" s="8" t="b">
        <v>0</v>
      </c>
      <c r="U799" s="8">
        <v>210</v>
      </c>
      <c r="V799" s="8">
        <v>199</v>
      </c>
      <c r="W799" s="8">
        <v>105</v>
      </c>
      <c r="X799" s="8">
        <v>0</v>
      </c>
      <c r="Y799" s="8">
        <v>0</v>
      </c>
      <c r="Z799" s="48">
        <v>-9</v>
      </c>
      <c r="AA799" s="8" t="s">
        <v>86</v>
      </c>
      <c r="AB799" s="8">
        <v>4</v>
      </c>
      <c r="AC799" s="8">
        <v>0</v>
      </c>
      <c r="AD799" s="8"/>
      <c r="AE799" s="8">
        <v>1</v>
      </c>
      <c r="AF799" s="8">
        <v>0</v>
      </c>
      <c r="AG799" s="8">
        <v>210</v>
      </c>
      <c r="AH799" s="9">
        <v>46253</v>
      </c>
      <c r="AI799" s="47">
        <v>46253.375</v>
      </c>
      <c r="AJ799" s="47">
        <v>46253.376388888886</v>
      </c>
      <c r="AK799" s="47">
        <v>46253.520833333336</v>
      </c>
      <c r="AL799" s="47">
        <v>46253.51458333333</v>
      </c>
    </row>
    <row r="800" spans="2:51">
      <c r="B800" s="8" t="s">
        <v>8326</v>
      </c>
      <c r="C800" s="8" t="s">
        <v>82</v>
      </c>
      <c r="D800" s="9">
        <v>46235</v>
      </c>
      <c r="E800" s="8" t="s">
        <v>52</v>
      </c>
      <c r="F800" s="8" t="s">
        <v>64</v>
      </c>
      <c r="G800" s="8" t="s">
        <v>67</v>
      </c>
      <c r="H800" s="8" t="s">
        <v>53</v>
      </c>
      <c r="I800" s="8" t="s">
        <v>8384</v>
      </c>
      <c r="J800" s="61">
        <v>0</v>
      </c>
      <c r="K800" s="8">
        <v>1</v>
      </c>
      <c r="L800" s="8">
        <v>4</v>
      </c>
      <c r="M800" s="8" t="s">
        <v>84</v>
      </c>
      <c r="N800" s="8" t="s">
        <v>8379</v>
      </c>
      <c r="O800" s="8" t="s">
        <v>8380</v>
      </c>
      <c r="P800" s="48">
        <v>8</v>
      </c>
      <c r="Q800" s="8" t="s">
        <v>60</v>
      </c>
      <c r="R800" s="8">
        <v>4</v>
      </c>
      <c r="S800" s="8">
        <v>0</v>
      </c>
      <c r="T800" s="8" t="b">
        <v>0</v>
      </c>
      <c r="U800" s="8">
        <v>270</v>
      </c>
      <c r="V800" s="8">
        <v>242</v>
      </c>
      <c r="W800" s="8">
        <v>162</v>
      </c>
      <c r="X800" s="8">
        <v>0</v>
      </c>
      <c r="Y800" s="8">
        <v>0</v>
      </c>
      <c r="Z800" s="48">
        <v>-20</v>
      </c>
      <c r="AA800" s="8" t="s">
        <v>86</v>
      </c>
      <c r="AB800" s="8">
        <v>4</v>
      </c>
      <c r="AC800" s="8">
        <v>0</v>
      </c>
      <c r="AD800" s="8"/>
      <c r="AE800" s="8">
        <v>1</v>
      </c>
      <c r="AF800" s="8">
        <v>0</v>
      </c>
      <c r="AG800" s="8">
        <v>270</v>
      </c>
      <c r="AH800" s="9">
        <v>46255</v>
      </c>
      <c r="AI800" s="47">
        <v>46255.375</v>
      </c>
      <c r="AJ800" s="47">
        <v>46255.380555555559</v>
      </c>
      <c r="AK800" s="47">
        <v>46255.5625</v>
      </c>
      <c r="AL800" s="47">
        <v>46255.548611111109</v>
      </c>
    </row>
    <row r="801" spans="2:38">
      <c r="B801" s="8" t="s">
        <v>8326</v>
      </c>
      <c r="C801" s="8" t="s">
        <v>82</v>
      </c>
      <c r="D801" s="9">
        <v>46235</v>
      </c>
      <c r="E801" s="8" t="s">
        <v>52</v>
      </c>
      <c r="F801" s="8" t="s">
        <v>64</v>
      </c>
      <c r="G801" s="8" t="s">
        <v>68</v>
      </c>
      <c r="H801" s="8" t="s">
        <v>53</v>
      </c>
      <c r="I801" s="8" t="s">
        <v>8384</v>
      </c>
      <c r="J801" s="61">
        <v>0</v>
      </c>
      <c r="K801" s="8">
        <v>1</v>
      </c>
      <c r="L801" s="8">
        <v>4</v>
      </c>
      <c r="M801" s="8" t="s">
        <v>84</v>
      </c>
      <c r="N801" s="8" t="s">
        <v>8379</v>
      </c>
      <c r="O801" s="8" t="s">
        <v>8380</v>
      </c>
      <c r="P801" s="48">
        <v>7</v>
      </c>
      <c r="Q801" s="8" t="s">
        <v>60</v>
      </c>
      <c r="R801" s="8">
        <v>4</v>
      </c>
      <c r="S801" s="8">
        <v>0</v>
      </c>
      <c r="T801" s="8" t="b">
        <v>0</v>
      </c>
      <c r="U801" s="8">
        <v>210</v>
      </c>
      <c r="V801" s="8">
        <v>188</v>
      </c>
      <c r="W801" s="8">
        <v>90</v>
      </c>
      <c r="X801" s="8">
        <v>0</v>
      </c>
      <c r="Y801" s="8">
        <v>0</v>
      </c>
      <c r="Z801" s="48">
        <v>-15</v>
      </c>
      <c r="AA801" s="8" t="s">
        <v>86</v>
      </c>
      <c r="AB801" s="8">
        <v>4</v>
      </c>
      <c r="AC801" s="8">
        <v>0</v>
      </c>
      <c r="AD801" s="8"/>
      <c r="AE801" s="8">
        <v>1</v>
      </c>
      <c r="AF801" s="8">
        <v>0</v>
      </c>
      <c r="AG801" s="8">
        <v>210</v>
      </c>
      <c r="AH801" s="9">
        <v>46256</v>
      </c>
      <c r="AI801" s="47">
        <v>46256.354166666664</v>
      </c>
      <c r="AJ801" s="47">
        <v>46256.359027777777</v>
      </c>
      <c r="AK801" s="47">
        <v>46256.5</v>
      </c>
      <c r="AL801" s="47">
        <v>46256.489583333336</v>
      </c>
    </row>
    <row r="802" spans="2:38">
      <c r="B802" s="8" t="s">
        <v>8326</v>
      </c>
      <c r="C802" s="8" t="s">
        <v>82</v>
      </c>
      <c r="D802" s="9">
        <v>46235</v>
      </c>
      <c r="E802" s="8" t="s">
        <v>52</v>
      </c>
      <c r="F802" s="8" t="s">
        <v>64</v>
      </c>
      <c r="G802" s="8" t="s">
        <v>59</v>
      </c>
      <c r="H802" s="8" t="s">
        <v>53</v>
      </c>
      <c r="I802" s="8" t="s">
        <v>8384</v>
      </c>
      <c r="J802" s="61">
        <v>0</v>
      </c>
      <c r="K802" s="8">
        <v>1</v>
      </c>
      <c r="L802" s="8">
        <v>4</v>
      </c>
      <c r="M802" s="8" t="s">
        <v>84</v>
      </c>
      <c r="N802" s="8" t="s">
        <v>8379</v>
      </c>
      <c r="O802" s="8" t="s">
        <v>8380</v>
      </c>
      <c r="P802" s="48">
        <v>2</v>
      </c>
      <c r="Q802" s="8" t="s">
        <v>60</v>
      </c>
      <c r="R802" s="8">
        <v>4</v>
      </c>
      <c r="S802" s="8">
        <v>0</v>
      </c>
      <c r="T802" s="8" t="b">
        <v>0</v>
      </c>
      <c r="U802" s="8">
        <v>270</v>
      </c>
      <c r="V802" s="8">
        <v>254</v>
      </c>
      <c r="W802" s="8">
        <v>153</v>
      </c>
      <c r="X802" s="8">
        <v>0</v>
      </c>
      <c r="Y802" s="8">
        <v>0</v>
      </c>
      <c r="Z802" s="48">
        <v>-14</v>
      </c>
      <c r="AA802" s="8" t="s">
        <v>86</v>
      </c>
      <c r="AB802" s="8">
        <v>4</v>
      </c>
      <c r="AC802" s="8">
        <v>0</v>
      </c>
      <c r="AD802" s="8"/>
      <c r="AE802" s="8">
        <v>1</v>
      </c>
      <c r="AF802" s="8">
        <v>0</v>
      </c>
      <c r="AG802" s="8">
        <v>270</v>
      </c>
      <c r="AH802" s="9">
        <v>46259</v>
      </c>
      <c r="AI802" s="47">
        <v>46259.5625</v>
      </c>
      <c r="AJ802" s="47">
        <v>46259.563888888886</v>
      </c>
      <c r="AK802" s="47">
        <v>46259.75</v>
      </c>
      <c r="AL802" s="47">
        <v>46259.740277777775</v>
      </c>
    </row>
    <row r="803" spans="2:38">
      <c r="B803" s="8" t="s">
        <v>8326</v>
      </c>
      <c r="C803" s="8" t="s">
        <v>82</v>
      </c>
      <c r="D803" s="9">
        <v>46235</v>
      </c>
      <c r="E803" s="8" t="s">
        <v>52</v>
      </c>
      <c r="F803" s="8" t="s">
        <v>64</v>
      </c>
      <c r="G803" s="8" t="s">
        <v>57</v>
      </c>
      <c r="H803" s="8" t="s">
        <v>53</v>
      </c>
      <c r="I803" s="8" t="s">
        <v>8384</v>
      </c>
      <c r="J803" s="61">
        <v>0</v>
      </c>
      <c r="K803" s="8">
        <v>1</v>
      </c>
      <c r="L803" s="8">
        <v>4</v>
      </c>
      <c r="M803" s="8" t="s">
        <v>84</v>
      </c>
      <c r="N803" s="8" t="s">
        <v>8379</v>
      </c>
      <c r="O803" s="8" t="s">
        <v>8380</v>
      </c>
      <c r="P803" s="48">
        <v>10</v>
      </c>
      <c r="Q803" s="8" t="s">
        <v>60</v>
      </c>
      <c r="R803" s="8">
        <v>4</v>
      </c>
      <c r="S803" s="8">
        <v>0</v>
      </c>
      <c r="T803" s="8" t="b">
        <v>0</v>
      </c>
      <c r="U803" s="8">
        <v>360</v>
      </c>
      <c r="V803" s="8">
        <v>332</v>
      </c>
      <c r="W803" s="8">
        <v>244</v>
      </c>
      <c r="X803" s="8">
        <v>0</v>
      </c>
      <c r="Y803" s="8">
        <v>0</v>
      </c>
      <c r="Z803" s="48">
        <v>-18</v>
      </c>
      <c r="AA803" s="8" t="s">
        <v>86</v>
      </c>
      <c r="AB803" s="8">
        <v>4</v>
      </c>
      <c r="AC803" s="8">
        <v>0</v>
      </c>
      <c r="AD803" s="8"/>
      <c r="AE803" s="8">
        <v>1</v>
      </c>
      <c r="AF803" s="8">
        <v>0</v>
      </c>
      <c r="AG803" s="8">
        <v>360</v>
      </c>
      <c r="AH803" s="9">
        <v>46261</v>
      </c>
      <c r="AI803" s="47">
        <v>46261.375</v>
      </c>
      <c r="AJ803" s="47">
        <v>46261.381944444445</v>
      </c>
      <c r="AK803" s="47">
        <v>46261.625</v>
      </c>
      <c r="AL803" s="47">
        <v>46261.612500000003</v>
      </c>
    </row>
    <row r="804" spans="2:38">
      <c r="B804" s="8" t="s">
        <v>8326</v>
      </c>
      <c r="C804" s="8" t="s">
        <v>82</v>
      </c>
      <c r="D804" s="9">
        <v>46235</v>
      </c>
      <c r="E804" s="8" t="s">
        <v>52</v>
      </c>
      <c r="F804" s="8" t="s">
        <v>64</v>
      </c>
      <c r="G804" s="8" t="s">
        <v>62</v>
      </c>
      <c r="H804" s="8" t="s">
        <v>53</v>
      </c>
      <c r="I804" s="8" t="s">
        <v>8378</v>
      </c>
      <c r="J804" s="61">
        <v>0</v>
      </c>
      <c r="K804" s="8">
        <v>1</v>
      </c>
      <c r="L804" s="8">
        <v>4</v>
      </c>
      <c r="M804" s="8" t="s">
        <v>84</v>
      </c>
      <c r="N804" s="8" t="s">
        <v>8379</v>
      </c>
      <c r="O804" s="8" t="s">
        <v>8380</v>
      </c>
      <c r="P804" s="48">
        <v>11</v>
      </c>
      <c r="Q804" s="8" t="s">
        <v>60</v>
      </c>
      <c r="R804" s="8">
        <v>4</v>
      </c>
      <c r="S804" s="8">
        <v>0</v>
      </c>
      <c r="T804" s="8" t="b">
        <v>0</v>
      </c>
      <c r="U804" s="8">
        <v>270</v>
      </c>
      <c r="V804" s="8">
        <v>246</v>
      </c>
      <c r="W804" s="8">
        <v>153</v>
      </c>
      <c r="X804" s="8">
        <v>0</v>
      </c>
      <c r="Y804" s="8">
        <v>0</v>
      </c>
      <c r="Z804" s="48">
        <v>-13</v>
      </c>
      <c r="AA804" s="8" t="s">
        <v>86</v>
      </c>
      <c r="AB804" s="8">
        <v>4</v>
      </c>
      <c r="AC804" s="8">
        <v>0</v>
      </c>
      <c r="AD804" s="8"/>
      <c r="AE804" s="8">
        <v>1</v>
      </c>
      <c r="AF804" s="8">
        <v>0</v>
      </c>
      <c r="AG804" s="8">
        <v>270</v>
      </c>
      <c r="AH804" s="9">
        <v>46262</v>
      </c>
      <c r="AI804" s="47">
        <v>46262.375</v>
      </c>
      <c r="AJ804" s="47">
        <v>46262.382638888892</v>
      </c>
      <c r="AK804" s="47">
        <v>46262.5625</v>
      </c>
      <c r="AL804" s="47">
        <v>46262.553472222222</v>
      </c>
    </row>
    <row r="805" spans="2:38">
      <c r="B805" s="8" t="s">
        <v>8326</v>
      </c>
      <c r="C805" s="8" t="s">
        <v>82</v>
      </c>
      <c r="D805" s="9">
        <v>46235</v>
      </c>
      <c r="E805" s="8" t="s">
        <v>52</v>
      </c>
      <c r="F805" s="8" t="s">
        <v>64</v>
      </c>
      <c r="G805" s="8" t="s">
        <v>62</v>
      </c>
      <c r="H805" s="8" t="s">
        <v>53</v>
      </c>
      <c r="I805" s="8" t="s">
        <v>8384</v>
      </c>
      <c r="J805" s="61">
        <v>0</v>
      </c>
      <c r="K805" s="8">
        <v>1</v>
      </c>
      <c r="L805" s="8">
        <v>4</v>
      </c>
      <c r="M805" s="8" t="s">
        <v>84</v>
      </c>
      <c r="N805" s="8" t="s">
        <v>8379</v>
      </c>
      <c r="O805" s="8" t="s">
        <v>8380</v>
      </c>
      <c r="P805" s="48">
        <v>4</v>
      </c>
      <c r="Q805" s="8" t="s">
        <v>60</v>
      </c>
      <c r="R805" s="8">
        <v>4</v>
      </c>
      <c r="S805" s="8">
        <v>0</v>
      </c>
      <c r="T805" s="8" t="b">
        <v>0</v>
      </c>
      <c r="U805" s="8">
        <v>540</v>
      </c>
      <c r="V805" s="8">
        <v>498</v>
      </c>
      <c r="W805" s="8">
        <v>377</v>
      </c>
      <c r="X805" s="8">
        <v>0</v>
      </c>
      <c r="Y805" s="8">
        <v>0</v>
      </c>
      <c r="Z805" s="48">
        <v>-38</v>
      </c>
      <c r="AA805" s="8" t="s">
        <v>86</v>
      </c>
      <c r="AB805" s="8">
        <v>4</v>
      </c>
      <c r="AC805" s="8">
        <v>0</v>
      </c>
      <c r="AD805" s="8"/>
      <c r="AE805" s="8">
        <v>1</v>
      </c>
      <c r="AF805" s="8">
        <v>0</v>
      </c>
      <c r="AG805" s="8">
        <v>540</v>
      </c>
      <c r="AH805" s="9">
        <v>46264</v>
      </c>
      <c r="AI805" s="47">
        <v>46264.354166666664</v>
      </c>
      <c r="AJ805" s="47">
        <v>46264.356944444444</v>
      </c>
      <c r="AK805" s="47">
        <v>46264.729166666664</v>
      </c>
      <c r="AL805" s="47">
        <v>46264.702777777777</v>
      </c>
    </row>
    <row r="806" spans="2:38">
      <c r="B806" s="8" t="s">
        <v>8326</v>
      </c>
      <c r="C806" s="8" t="s">
        <v>82</v>
      </c>
      <c r="D806" s="9">
        <v>46235</v>
      </c>
      <c r="E806" s="8" t="s">
        <v>52</v>
      </c>
      <c r="F806" s="8" t="s">
        <v>64</v>
      </c>
      <c r="G806" s="8" t="s">
        <v>54</v>
      </c>
      <c r="H806" s="8" t="s">
        <v>53</v>
      </c>
      <c r="I806" s="8" t="s">
        <v>8384</v>
      </c>
      <c r="J806" s="61">
        <v>0</v>
      </c>
      <c r="K806" s="8">
        <v>1</v>
      </c>
      <c r="L806" s="8">
        <v>4</v>
      </c>
      <c r="M806" s="8" t="s">
        <v>84</v>
      </c>
      <c r="N806" s="8" t="s">
        <v>8379</v>
      </c>
      <c r="O806" s="8" t="s">
        <v>8380</v>
      </c>
      <c r="P806" s="48">
        <v>10</v>
      </c>
      <c r="Q806" s="8" t="s">
        <v>60</v>
      </c>
      <c r="R806" s="8">
        <v>4</v>
      </c>
      <c r="S806" s="8">
        <v>0</v>
      </c>
      <c r="T806" s="8" t="b">
        <v>0</v>
      </c>
      <c r="U806" s="8">
        <v>210</v>
      </c>
      <c r="V806" s="8">
        <v>183</v>
      </c>
      <c r="W806" s="8">
        <v>115</v>
      </c>
      <c r="X806" s="8">
        <v>0</v>
      </c>
      <c r="Y806" s="8">
        <v>0</v>
      </c>
      <c r="Z806" s="48">
        <v>-17</v>
      </c>
      <c r="AA806" s="8" t="s">
        <v>87</v>
      </c>
      <c r="AB806" s="8">
        <v>4</v>
      </c>
      <c r="AC806" s="8">
        <v>0</v>
      </c>
      <c r="AD806" s="8"/>
      <c r="AE806" s="8">
        <v>1</v>
      </c>
      <c r="AF806" s="8">
        <v>0</v>
      </c>
      <c r="AG806" s="8">
        <v>210</v>
      </c>
      <c r="AH806" s="9">
        <v>46235</v>
      </c>
      <c r="AI806" s="47">
        <v>46235.5625</v>
      </c>
      <c r="AJ806" s="47">
        <v>46235.569444444445</v>
      </c>
      <c r="AK806" s="47">
        <v>46235.708333333336</v>
      </c>
      <c r="AL806" s="47">
        <v>46235.696527777778</v>
      </c>
    </row>
    <row r="807" spans="2:38">
      <c r="B807" s="8" t="s">
        <v>8326</v>
      </c>
      <c r="C807" s="8" t="s">
        <v>82</v>
      </c>
      <c r="D807" s="9">
        <v>46235</v>
      </c>
      <c r="E807" s="8" t="s">
        <v>52</v>
      </c>
      <c r="F807" s="8" t="s">
        <v>64</v>
      </c>
      <c r="G807" s="8" t="s">
        <v>67</v>
      </c>
      <c r="H807" s="8" t="s">
        <v>53</v>
      </c>
      <c r="I807" s="8" t="s">
        <v>8384</v>
      </c>
      <c r="J807" s="61">
        <v>0</v>
      </c>
      <c r="K807" s="8">
        <v>1</v>
      </c>
      <c r="L807" s="8">
        <v>4</v>
      </c>
      <c r="M807" s="8" t="s">
        <v>84</v>
      </c>
      <c r="N807" s="8" t="s">
        <v>8379</v>
      </c>
      <c r="O807" s="8" t="s">
        <v>8380</v>
      </c>
      <c r="P807" s="48">
        <v>4</v>
      </c>
      <c r="Q807" s="8" t="s">
        <v>60</v>
      </c>
      <c r="R807" s="8">
        <v>4</v>
      </c>
      <c r="S807" s="8">
        <v>0</v>
      </c>
      <c r="T807" s="8" t="b">
        <v>0</v>
      </c>
      <c r="U807" s="8">
        <v>270</v>
      </c>
      <c r="V807" s="8">
        <v>237</v>
      </c>
      <c r="W807" s="8">
        <v>155</v>
      </c>
      <c r="X807" s="8">
        <v>0</v>
      </c>
      <c r="Y807" s="8">
        <v>0</v>
      </c>
      <c r="Z807" s="48">
        <v>-29</v>
      </c>
      <c r="AA807" s="8" t="s">
        <v>87</v>
      </c>
      <c r="AB807" s="8">
        <v>4</v>
      </c>
      <c r="AC807" s="8">
        <v>0</v>
      </c>
      <c r="AD807" s="8"/>
      <c r="AE807" s="8">
        <v>1</v>
      </c>
      <c r="AF807" s="8">
        <v>0</v>
      </c>
      <c r="AG807" s="8">
        <v>270</v>
      </c>
      <c r="AH807" s="9">
        <v>46236</v>
      </c>
      <c r="AI807" s="47">
        <v>46236.333333333336</v>
      </c>
      <c r="AJ807" s="47">
        <v>46236.336111111108</v>
      </c>
      <c r="AK807" s="47">
        <v>46236.520833333336</v>
      </c>
      <c r="AL807" s="47">
        <v>46236.500694444447</v>
      </c>
    </row>
    <row r="808" spans="2:38">
      <c r="B808" s="8" t="s">
        <v>8326</v>
      </c>
      <c r="C808" s="8" t="s">
        <v>82</v>
      </c>
      <c r="D808" s="9">
        <v>46235</v>
      </c>
      <c r="E808" s="8" t="s">
        <v>52</v>
      </c>
      <c r="F808" s="8" t="s">
        <v>64</v>
      </c>
      <c r="G808" s="8" t="s">
        <v>67</v>
      </c>
      <c r="H808" s="8" t="s">
        <v>53</v>
      </c>
      <c r="I808" s="8" t="s">
        <v>8378</v>
      </c>
      <c r="J808" s="61">
        <v>0</v>
      </c>
      <c r="K808" s="8">
        <v>1</v>
      </c>
      <c r="L808" s="8">
        <v>4</v>
      </c>
      <c r="M808" s="8" t="s">
        <v>84</v>
      </c>
      <c r="N808" s="8" t="s">
        <v>8379</v>
      </c>
      <c r="O808" s="8" t="s">
        <v>8380</v>
      </c>
      <c r="P808" s="48">
        <v>11</v>
      </c>
      <c r="Q808" s="8" t="s">
        <v>60</v>
      </c>
      <c r="R808" s="8">
        <v>4</v>
      </c>
      <c r="S808" s="8">
        <v>0</v>
      </c>
      <c r="T808" s="8" t="b">
        <v>0</v>
      </c>
      <c r="U808" s="8">
        <v>240</v>
      </c>
      <c r="V808" s="8">
        <v>206</v>
      </c>
      <c r="W808" s="8">
        <v>121</v>
      </c>
      <c r="X808" s="8">
        <v>0</v>
      </c>
      <c r="Y808" s="8">
        <v>0</v>
      </c>
      <c r="Z808" s="48">
        <v>-23</v>
      </c>
      <c r="AA808" s="8" t="s">
        <v>87</v>
      </c>
      <c r="AB808" s="8">
        <v>4</v>
      </c>
      <c r="AC808" s="8">
        <v>0</v>
      </c>
      <c r="AD808" s="8"/>
      <c r="AE808" s="8">
        <v>1</v>
      </c>
      <c r="AF808" s="8">
        <v>0</v>
      </c>
      <c r="AG808" s="8">
        <v>240</v>
      </c>
      <c r="AH808" s="9">
        <v>46242</v>
      </c>
      <c r="AI808" s="47">
        <v>46242.5625</v>
      </c>
      <c r="AJ808" s="47">
        <v>46242.570138888892</v>
      </c>
      <c r="AK808" s="47">
        <v>46242.729166666664</v>
      </c>
      <c r="AL808" s="47">
        <v>46242.713194444441</v>
      </c>
    </row>
    <row r="809" spans="2:38">
      <c r="B809" s="8" t="s">
        <v>8326</v>
      </c>
      <c r="C809" s="8" t="s">
        <v>82</v>
      </c>
      <c r="D809" s="9">
        <v>46235</v>
      </c>
      <c r="E809" s="8" t="s">
        <v>52</v>
      </c>
      <c r="F809" s="8" t="s">
        <v>64</v>
      </c>
      <c r="G809" s="8" t="s">
        <v>54</v>
      </c>
      <c r="H809" s="8" t="s">
        <v>53</v>
      </c>
      <c r="I809" s="8" t="s">
        <v>8384</v>
      </c>
      <c r="J809" s="61">
        <v>0</v>
      </c>
      <c r="K809" s="8">
        <v>1</v>
      </c>
      <c r="L809" s="8">
        <v>4</v>
      </c>
      <c r="M809" s="8" t="s">
        <v>84</v>
      </c>
      <c r="N809" s="8" t="s">
        <v>8379</v>
      </c>
      <c r="O809" s="8" t="s">
        <v>8380</v>
      </c>
      <c r="P809" s="48">
        <v>4</v>
      </c>
      <c r="Q809" s="8" t="s">
        <v>60</v>
      </c>
      <c r="R809" s="8">
        <v>4</v>
      </c>
      <c r="S809" s="8">
        <v>0</v>
      </c>
      <c r="T809" s="8" t="b">
        <v>0</v>
      </c>
      <c r="U809" s="8">
        <v>240</v>
      </c>
      <c r="V809" s="8">
        <v>224</v>
      </c>
      <c r="W809" s="8">
        <v>143</v>
      </c>
      <c r="X809" s="8">
        <v>0</v>
      </c>
      <c r="Y809" s="8">
        <v>0</v>
      </c>
      <c r="Z809" s="48">
        <v>-12</v>
      </c>
      <c r="AA809" s="8" t="s">
        <v>87</v>
      </c>
      <c r="AB809" s="8">
        <v>4</v>
      </c>
      <c r="AC809" s="8">
        <v>0</v>
      </c>
      <c r="AD809" s="8"/>
      <c r="AE809" s="8">
        <v>1</v>
      </c>
      <c r="AF809" s="8">
        <v>0</v>
      </c>
      <c r="AG809" s="8">
        <v>240</v>
      </c>
      <c r="AH809" s="9">
        <v>46243</v>
      </c>
      <c r="AI809" s="47">
        <v>46243.375</v>
      </c>
      <c r="AJ809" s="47">
        <v>46243.37777777778</v>
      </c>
      <c r="AK809" s="47">
        <v>46243.541666666664</v>
      </c>
      <c r="AL809" s="47">
        <v>46243.533333333333</v>
      </c>
    </row>
    <row r="810" spans="2:38">
      <c r="B810" s="8" t="s">
        <v>8326</v>
      </c>
      <c r="C810" s="8" t="s">
        <v>82</v>
      </c>
      <c r="D810" s="9">
        <v>46235</v>
      </c>
      <c r="E810" s="8" t="s">
        <v>52</v>
      </c>
      <c r="F810" s="8" t="s">
        <v>64</v>
      </c>
      <c r="G810" s="8" t="s">
        <v>68</v>
      </c>
      <c r="H810" s="8" t="s">
        <v>53</v>
      </c>
      <c r="I810" s="8" t="s">
        <v>8378</v>
      </c>
      <c r="J810" s="61">
        <v>0</v>
      </c>
      <c r="K810" s="8">
        <v>1</v>
      </c>
      <c r="L810" s="8">
        <v>4</v>
      </c>
      <c r="M810" s="8" t="s">
        <v>84</v>
      </c>
      <c r="N810" s="8" t="s">
        <v>8379</v>
      </c>
      <c r="O810" s="8" t="s">
        <v>8380</v>
      </c>
      <c r="P810" s="48">
        <v>11</v>
      </c>
      <c r="Q810" s="8" t="s">
        <v>60</v>
      </c>
      <c r="R810" s="8">
        <v>4</v>
      </c>
      <c r="S810" s="8">
        <v>0</v>
      </c>
      <c r="T810" s="8" t="b">
        <v>0</v>
      </c>
      <c r="U810" s="8">
        <v>240</v>
      </c>
      <c r="V810" s="8">
        <v>215</v>
      </c>
      <c r="W810" s="8">
        <v>135</v>
      </c>
      <c r="X810" s="8">
        <v>0</v>
      </c>
      <c r="Y810" s="8">
        <v>0</v>
      </c>
      <c r="Z810" s="48">
        <v>-14</v>
      </c>
      <c r="AA810" s="8" t="s">
        <v>87</v>
      </c>
      <c r="AB810" s="8">
        <v>4</v>
      </c>
      <c r="AC810" s="8">
        <v>0</v>
      </c>
      <c r="AD810" s="8"/>
      <c r="AE810" s="8">
        <v>1</v>
      </c>
      <c r="AF810" s="8">
        <v>0</v>
      </c>
      <c r="AG810" s="8">
        <v>240</v>
      </c>
      <c r="AH810" s="9">
        <v>46244</v>
      </c>
      <c r="AI810" s="47">
        <v>46244.5625</v>
      </c>
      <c r="AJ810" s="47">
        <v>46244.570138888892</v>
      </c>
      <c r="AK810" s="47">
        <v>46244.729166666664</v>
      </c>
      <c r="AL810" s="47">
        <v>46244.719444444447</v>
      </c>
    </row>
    <row r="811" spans="2:38">
      <c r="B811" s="8" t="s">
        <v>8326</v>
      </c>
      <c r="C811" s="8" t="s">
        <v>82</v>
      </c>
      <c r="D811" s="9">
        <v>46235</v>
      </c>
      <c r="E811" s="8" t="s">
        <v>52</v>
      </c>
      <c r="F811" s="8" t="s">
        <v>64</v>
      </c>
      <c r="G811" s="8" t="s">
        <v>62</v>
      </c>
      <c r="H811" s="8" t="s">
        <v>53</v>
      </c>
      <c r="I811" s="8" t="s">
        <v>8384</v>
      </c>
      <c r="J811" s="61">
        <v>0</v>
      </c>
      <c r="K811" s="8">
        <v>1</v>
      </c>
      <c r="L811" s="8">
        <v>4</v>
      </c>
      <c r="M811" s="8" t="s">
        <v>84</v>
      </c>
      <c r="N811" s="8" t="s">
        <v>8379</v>
      </c>
      <c r="O811" s="8" t="s">
        <v>8380</v>
      </c>
      <c r="P811" s="48">
        <v>6</v>
      </c>
      <c r="Q811" s="8" t="s">
        <v>60</v>
      </c>
      <c r="R811" s="8">
        <v>4</v>
      </c>
      <c r="S811" s="8">
        <v>0</v>
      </c>
      <c r="T811" s="8" t="b">
        <v>0</v>
      </c>
      <c r="U811" s="8">
        <v>210</v>
      </c>
      <c r="V811" s="8">
        <v>176</v>
      </c>
      <c r="W811" s="8">
        <v>113</v>
      </c>
      <c r="X811" s="8">
        <v>0</v>
      </c>
      <c r="Y811" s="8">
        <v>0</v>
      </c>
      <c r="Z811" s="48">
        <v>-28</v>
      </c>
      <c r="AA811" s="8" t="s">
        <v>87</v>
      </c>
      <c r="AB811" s="8">
        <v>4</v>
      </c>
      <c r="AC811" s="8">
        <v>0</v>
      </c>
      <c r="AD811" s="8"/>
      <c r="AE811" s="8">
        <v>1</v>
      </c>
      <c r="AF811" s="8">
        <v>0</v>
      </c>
      <c r="AG811" s="8">
        <v>210</v>
      </c>
      <c r="AH811" s="9">
        <v>46250</v>
      </c>
      <c r="AI811" s="47">
        <v>46250.5625</v>
      </c>
      <c r="AJ811" s="47">
        <v>46250.566666666666</v>
      </c>
      <c r="AK811" s="47">
        <v>46250.708333333336</v>
      </c>
      <c r="AL811" s="47">
        <v>46250.688888888886</v>
      </c>
    </row>
    <row r="812" spans="2:38">
      <c r="B812" s="8" t="s">
        <v>8326</v>
      </c>
      <c r="C812" s="8" t="s">
        <v>82</v>
      </c>
      <c r="D812" s="9">
        <v>46235</v>
      </c>
      <c r="E812" s="8" t="s">
        <v>52</v>
      </c>
      <c r="F812" s="8" t="s">
        <v>64</v>
      </c>
      <c r="G812" s="8" t="s">
        <v>57</v>
      </c>
      <c r="H812" s="8" t="s">
        <v>53</v>
      </c>
      <c r="I812" s="8" t="s">
        <v>8384</v>
      </c>
      <c r="J812" s="61">
        <v>0</v>
      </c>
      <c r="K812" s="8">
        <v>1</v>
      </c>
      <c r="L812" s="8">
        <v>4</v>
      </c>
      <c r="M812" s="8" t="s">
        <v>84</v>
      </c>
      <c r="N812" s="8" t="s">
        <v>8379</v>
      </c>
      <c r="O812" s="8" t="s">
        <v>8380</v>
      </c>
      <c r="P812" s="48">
        <v>3</v>
      </c>
      <c r="Q812" s="8" t="s">
        <v>60</v>
      </c>
      <c r="R812" s="8">
        <v>4</v>
      </c>
      <c r="S812" s="8">
        <v>0</v>
      </c>
      <c r="T812" s="8" t="b">
        <v>0</v>
      </c>
      <c r="U812" s="8">
        <v>420</v>
      </c>
      <c r="V812" s="8">
        <v>381</v>
      </c>
      <c r="W812" s="8">
        <v>283</v>
      </c>
      <c r="X812" s="8">
        <v>0</v>
      </c>
      <c r="Y812" s="8">
        <v>0</v>
      </c>
      <c r="Z812" s="48">
        <v>-36</v>
      </c>
      <c r="AA812" s="8" t="s">
        <v>87</v>
      </c>
      <c r="AB812" s="8">
        <v>4</v>
      </c>
      <c r="AC812" s="8">
        <v>0</v>
      </c>
      <c r="AD812" s="8"/>
      <c r="AE812" s="8">
        <v>1</v>
      </c>
      <c r="AF812" s="8">
        <v>0</v>
      </c>
      <c r="AG812" s="8">
        <v>420</v>
      </c>
      <c r="AH812" s="9">
        <v>46251</v>
      </c>
      <c r="AI812" s="47">
        <v>46251.333333333336</v>
      </c>
      <c r="AJ812" s="47">
        <v>46251.335416666669</v>
      </c>
      <c r="AK812" s="47">
        <v>46251.625</v>
      </c>
      <c r="AL812" s="47">
        <v>46251.6</v>
      </c>
    </row>
    <row r="813" spans="2:38">
      <c r="B813" s="8" t="s">
        <v>8326</v>
      </c>
      <c r="C813" s="8" t="s">
        <v>82</v>
      </c>
      <c r="D813" s="9">
        <v>46235</v>
      </c>
      <c r="E813" s="8" t="s">
        <v>52</v>
      </c>
      <c r="F813" s="8" t="s">
        <v>64</v>
      </c>
      <c r="G813" s="8" t="s">
        <v>68</v>
      </c>
      <c r="H813" s="8" t="s">
        <v>53</v>
      </c>
      <c r="I813" s="8" t="s">
        <v>8384</v>
      </c>
      <c r="J813" s="61">
        <v>0</v>
      </c>
      <c r="K813" s="8">
        <v>1</v>
      </c>
      <c r="L813" s="8">
        <v>4</v>
      </c>
      <c r="M813" s="8" t="s">
        <v>84</v>
      </c>
      <c r="N813" s="8" t="s">
        <v>8379</v>
      </c>
      <c r="O813" s="8" t="s">
        <v>8380</v>
      </c>
      <c r="P813" s="48">
        <v>4</v>
      </c>
      <c r="Q813" s="8" t="s">
        <v>60</v>
      </c>
      <c r="R813" s="8">
        <v>4</v>
      </c>
      <c r="S813" s="8">
        <v>0</v>
      </c>
      <c r="T813" s="8" t="b">
        <v>0</v>
      </c>
      <c r="U813" s="8">
        <v>240</v>
      </c>
      <c r="V813" s="8">
        <v>214</v>
      </c>
      <c r="W813" s="8">
        <v>133</v>
      </c>
      <c r="X813" s="8">
        <v>0</v>
      </c>
      <c r="Y813" s="8">
        <v>0</v>
      </c>
      <c r="Z813" s="48">
        <v>-22</v>
      </c>
      <c r="AA813" s="8" t="s">
        <v>87</v>
      </c>
      <c r="AB813" s="8">
        <v>4</v>
      </c>
      <c r="AC813" s="8">
        <v>0</v>
      </c>
      <c r="AD813" s="8"/>
      <c r="AE813" s="8">
        <v>1</v>
      </c>
      <c r="AF813" s="8">
        <v>0</v>
      </c>
      <c r="AG813" s="8">
        <v>240</v>
      </c>
      <c r="AH813" s="9">
        <v>46252</v>
      </c>
      <c r="AI813" s="47">
        <v>46252.375</v>
      </c>
      <c r="AJ813" s="47">
        <v>46252.37777777778</v>
      </c>
      <c r="AK813" s="47">
        <v>46252.541666666664</v>
      </c>
      <c r="AL813" s="47">
        <v>46252.526388888888</v>
      </c>
    </row>
    <row r="814" spans="2:38">
      <c r="B814" s="8" t="s">
        <v>8326</v>
      </c>
      <c r="C814" s="8" t="s">
        <v>82</v>
      </c>
      <c r="D814" s="9">
        <v>46235</v>
      </c>
      <c r="E814" s="8" t="s">
        <v>52</v>
      </c>
      <c r="F814" s="8" t="s">
        <v>64</v>
      </c>
      <c r="G814" s="8" t="s">
        <v>54</v>
      </c>
      <c r="H814" s="8" t="s">
        <v>53</v>
      </c>
      <c r="I814" s="8" t="s">
        <v>8384</v>
      </c>
      <c r="J814" s="61">
        <v>0</v>
      </c>
      <c r="K814" s="8">
        <v>1</v>
      </c>
      <c r="L814" s="8">
        <v>4</v>
      </c>
      <c r="M814" s="8" t="s">
        <v>84</v>
      </c>
      <c r="N814" s="8" t="s">
        <v>8379</v>
      </c>
      <c r="O814" s="8" t="s">
        <v>8380</v>
      </c>
      <c r="P814" s="48">
        <v>5</v>
      </c>
      <c r="Q814" s="8" t="s">
        <v>60</v>
      </c>
      <c r="R814" s="8">
        <v>4</v>
      </c>
      <c r="S814" s="8">
        <v>0</v>
      </c>
      <c r="T814" s="8" t="b">
        <v>0</v>
      </c>
      <c r="U814" s="8">
        <v>480</v>
      </c>
      <c r="V814" s="8">
        <v>436</v>
      </c>
      <c r="W814" s="8">
        <v>337</v>
      </c>
      <c r="X814" s="8">
        <v>0</v>
      </c>
      <c r="Y814" s="8">
        <v>0</v>
      </c>
      <c r="Z814" s="48">
        <v>-39</v>
      </c>
      <c r="AA814" s="8" t="s">
        <v>87</v>
      </c>
      <c r="AB814" s="8">
        <v>4</v>
      </c>
      <c r="AC814" s="8">
        <v>0</v>
      </c>
      <c r="AD814" s="8"/>
      <c r="AE814" s="8">
        <v>1</v>
      </c>
      <c r="AF814" s="8">
        <v>0</v>
      </c>
      <c r="AG814" s="8">
        <v>480</v>
      </c>
      <c r="AH814" s="9">
        <v>46254</v>
      </c>
      <c r="AI814" s="47">
        <v>46254.354166666664</v>
      </c>
      <c r="AJ814" s="47">
        <v>46254.357638888891</v>
      </c>
      <c r="AK814" s="47">
        <v>46254.6875</v>
      </c>
      <c r="AL814" s="47">
        <v>46254.660416666666</v>
      </c>
    </row>
    <row r="815" spans="2:38">
      <c r="B815" s="8" t="s">
        <v>8326</v>
      </c>
      <c r="C815" s="8" t="s">
        <v>82</v>
      </c>
      <c r="D815" s="9">
        <v>46235</v>
      </c>
      <c r="E815" s="8" t="s">
        <v>52</v>
      </c>
      <c r="F815" s="8" t="s">
        <v>64</v>
      </c>
      <c r="G815" s="8" t="s">
        <v>62</v>
      </c>
      <c r="H815" s="8" t="s">
        <v>53</v>
      </c>
      <c r="I815" s="8" t="s">
        <v>8384</v>
      </c>
      <c r="J815" s="61">
        <v>0</v>
      </c>
      <c r="K815" s="8">
        <v>1</v>
      </c>
      <c r="L815" s="8">
        <v>4</v>
      </c>
      <c r="M815" s="8" t="s">
        <v>84</v>
      </c>
      <c r="N815" s="8" t="s">
        <v>8379</v>
      </c>
      <c r="O815" s="8" t="s">
        <v>8380</v>
      </c>
      <c r="P815" s="48">
        <v>5</v>
      </c>
      <c r="Q815" s="8" t="s">
        <v>60</v>
      </c>
      <c r="R815" s="8">
        <v>4</v>
      </c>
      <c r="S815" s="8">
        <v>0</v>
      </c>
      <c r="T815" s="8" t="b">
        <v>0</v>
      </c>
      <c r="U815" s="8">
        <v>270</v>
      </c>
      <c r="V815" s="8">
        <v>244</v>
      </c>
      <c r="W815" s="8">
        <v>163</v>
      </c>
      <c r="X815" s="8">
        <v>0</v>
      </c>
      <c r="Y815" s="8">
        <v>0</v>
      </c>
      <c r="Z815" s="48">
        <v>-21</v>
      </c>
      <c r="AA815" s="8" t="s">
        <v>87</v>
      </c>
      <c r="AB815" s="8">
        <v>4</v>
      </c>
      <c r="AC815" s="8">
        <v>0</v>
      </c>
      <c r="AD815" s="8"/>
      <c r="AE815" s="8">
        <v>1</v>
      </c>
      <c r="AF815" s="8">
        <v>0</v>
      </c>
      <c r="AG815" s="8">
        <v>270</v>
      </c>
      <c r="AH815" s="9">
        <v>46255</v>
      </c>
      <c r="AI815" s="47">
        <v>46255.541666666664</v>
      </c>
      <c r="AJ815" s="47">
        <v>46255.545138888891</v>
      </c>
      <c r="AK815" s="47">
        <v>46255.729166666664</v>
      </c>
      <c r="AL815" s="47">
        <v>46255.714583333334</v>
      </c>
    </row>
    <row r="816" spans="2:38">
      <c r="B816" s="8" t="s">
        <v>8326</v>
      </c>
      <c r="C816" s="8" t="s">
        <v>82</v>
      </c>
      <c r="D816" s="9">
        <v>46235</v>
      </c>
      <c r="E816" s="8" t="s">
        <v>52</v>
      </c>
      <c r="F816" s="8" t="s">
        <v>64</v>
      </c>
      <c r="G816" s="8" t="s">
        <v>68</v>
      </c>
      <c r="H816" s="8" t="s">
        <v>53</v>
      </c>
      <c r="I816" s="8" t="s">
        <v>8378</v>
      </c>
      <c r="J816" s="61">
        <v>0</v>
      </c>
      <c r="K816" s="8">
        <v>1</v>
      </c>
      <c r="L816" s="8">
        <v>4</v>
      </c>
      <c r="M816" s="8" t="s">
        <v>84</v>
      </c>
      <c r="N816" s="8" t="s">
        <v>8379</v>
      </c>
      <c r="O816" s="8" t="s">
        <v>8380</v>
      </c>
      <c r="P816" s="48">
        <v>11</v>
      </c>
      <c r="Q816" s="8" t="s">
        <v>60</v>
      </c>
      <c r="R816" s="8">
        <v>4</v>
      </c>
      <c r="S816" s="8">
        <v>0</v>
      </c>
      <c r="T816" s="8" t="b">
        <v>0</v>
      </c>
      <c r="U816" s="8">
        <v>240</v>
      </c>
      <c r="V816" s="8">
        <v>211</v>
      </c>
      <c r="W816" s="8">
        <v>144</v>
      </c>
      <c r="X816" s="8">
        <v>0</v>
      </c>
      <c r="Y816" s="8">
        <v>0</v>
      </c>
      <c r="Z816" s="48">
        <v>-18</v>
      </c>
      <c r="AA816" s="8" t="s">
        <v>87</v>
      </c>
      <c r="AB816" s="8">
        <v>4</v>
      </c>
      <c r="AC816" s="8">
        <v>0</v>
      </c>
      <c r="AD816" s="8"/>
      <c r="AE816" s="8">
        <v>1</v>
      </c>
      <c r="AF816" s="8">
        <v>0</v>
      </c>
      <c r="AG816" s="8">
        <v>240</v>
      </c>
      <c r="AH816" s="9">
        <v>46256</v>
      </c>
      <c r="AI816" s="47">
        <v>46256.375</v>
      </c>
      <c r="AJ816" s="47">
        <v>46256.382638888892</v>
      </c>
      <c r="AK816" s="47">
        <v>46256.541666666664</v>
      </c>
      <c r="AL816" s="47">
        <v>46256.529166666667</v>
      </c>
    </row>
    <row r="817" spans="2:38">
      <c r="B817" s="8" t="s">
        <v>8326</v>
      </c>
      <c r="C817" s="8" t="s">
        <v>82</v>
      </c>
      <c r="D817" s="9">
        <v>46235</v>
      </c>
      <c r="E817" s="8" t="s">
        <v>52</v>
      </c>
      <c r="F817" s="8" t="s">
        <v>64</v>
      </c>
      <c r="G817" s="8" t="s">
        <v>59</v>
      </c>
      <c r="H817" s="8" t="s">
        <v>53</v>
      </c>
      <c r="I817" s="8" t="s">
        <v>8384</v>
      </c>
      <c r="J817" s="61">
        <v>0</v>
      </c>
      <c r="K817" s="8">
        <v>1</v>
      </c>
      <c r="L817" s="8">
        <v>4</v>
      </c>
      <c r="M817" s="8" t="s">
        <v>84</v>
      </c>
      <c r="N817" s="8" t="s">
        <v>8379</v>
      </c>
      <c r="O817" s="8" t="s">
        <v>8380</v>
      </c>
      <c r="P817" s="48">
        <v>6</v>
      </c>
      <c r="Q817" s="8" t="s">
        <v>60</v>
      </c>
      <c r="R817" s="8">
        <v>4</v>
      </c>
      <c r="S817" s="8">
        <v>0</v>
      </c>
      <c r="T817" s="8" t="b">
        <v>0</v>
      </c>
      <c r="U817" s="8">
        <v>240</v>
      </c>
      <c r="V817" s="8">
        <v>220</v>
      </c>
      <c r="W817" s="8">
        <v>149</v>
      </c>
      <c r="X817" s="8">
        <v>0</v>
      </c>
      <c r="Y817" s="8">
        <v>0</v>
      </c>
      <c r="Z817" s="48">
        <v>-14</v>
      </c>
      <c r="AA817" s="8" t="s">
        <v>87</v>
      </c>
      <c r="AB817" s="8">
        <v>4</v>
      </c>
      <c r="AC817" s="8">
        <v>0</v>
      </c>
      <c r="AD817" s="8"/>
      <c r="AE817" s="8">
        <v>1</v>
      </c>
      <c r="AF817" s="8">
        <v>0</v>
      </c>
      <c r="AG817" s="8">
        <v>240</v>
      </c>
      <c r="AH817" s="9">
        <v>46257</v>
      </c>
      <c r="AI817" s="47">
        <v>46257.375</v>
      </c>
      <c r="AJ817" s="47">
        <v>46257.379166666666</v>
      </c>
      <c r="AK817" s="47">
        <v>46257.541666666664</v>
      </c>
      <c r="AL817" s="47">
        <v>46257.531944444447</v>
      </c>
    </row>
    <row r="818" spans="2:38">
      <c r="B818" s="8" t="s">
        <v>8326</v>
      </c>
      <c r="C818" s="8" t="s">
        <v>82</v>
      </c>
      <c r="D818" s="9">
        <v>46235</v>
      </c>
      <c r="E818" s="8" t="s">
        <v>52</v>
      </c>
      <c r="F818" s="8" t="s">
        <v>64</v>
      </c>
      <c r="G818" s="8" t="s">
        <v>67</v>
      </c>
      <c r="H818" s="8" t="s">
        <v>53</v>
      </c>
      <c r="I818" s="8" t="s">
        <v>8384</v>
      </c>
      <c r="J818" s="61">
        <v>0</v>
      </c>
      <c r="K818" s="8">
        <v>1</v>
      </c>
      <c r="L818" s="8">
        <v>4</v>
      </c>
      <c r="M818" s="8" t="s">
        <v>84</v>
      </c>
      <c r="N818" s="8" t="s">
        <v>8379</v>
      </c>
      <c r="O818" s="8" t="s">
        <v>8380</v>
      </c>
      <c r="P818" s="48">
        <v>4</v>
      </c>
      <c r="Q818" s="8" t="s">
        <v>60</v>
      </c>
      <c r="R818" s="8">
        <v>4</v>
      </c>
      <c r="S818" s="8">
        <v>0</v>
      </c>
      <c r="T818" s="8" t="b">
        <v>0</v>
      </c>
      <c r="U818" s="8">
        <v>240</v>
      </c>
      <c r="V818" s="8">
        <v>222</v>
      </c>
      <c r="W818" s="8">
        <v>141</v>
      </c>
      <c r="X818" s="8">
        <v>0</v>
      </c>
      <c r="Y818" s="8">
        <v>0</v>
      </c>
      <c r="Z818" s="48">
        <v>-14</v>
      </c>
      <c r="AA818" s="8" t="s">
        <v>87</v>
      </c>
      <c r="AB818" s="8">
        <v>4</v>
      </c>
      <c r="AC818" s="8">
        <v>0</v>
      </c>
      <c r="AD818" s="8"/>
      <c r="AE818" s="8">
        <v>1</v>
      </c>
      <c r="AF818" s="8">
        <v>0</v>
      </c>
      <c r="AG818" s="8">
        <v>240</v>
      </c>
      <c r="AH818" s="9">
        <v>46260</v>
      </c>
      <c r="AI818" s="47">
        <v>46260.375</v>
      </c>
      <c r="AJ818" s="47">
        <v>46260.37777777778</v>
      </c>
      <c r="AK818" s="47">
        <v>46260.541666666664</v>
      </c>
      <c r="AL818" s="47">
        <v>46260.531944444447</v>
      </c>
    </row>
    <row r="819" spans="2:38">
      <c r="B819" s="8" t="s">
        <v>8326</v>
      </c>
      <c r="C819" s="8" t="s">
        <v>82</v>
      </c>
      <c r="D819" s="9">
        <v>46235</v>
      </c>
      <c r="E819" s="8" t="s">
        <v>52</v>
      </c>
      <c r="F819" s="8" t="s">
        <v>64</v>
      </c>
      <c r="G819" s="8" t="s">
        <v>62</v>
      </c>
      <c r="H819" s="8" t="s">
        <v>53</v>
      </c>
      <c r="I819" s="8" t="s">
        <v>8378</v>
      </c>
      <c r="J819" s="61">
        <v>0</v>
      </c>
      <c r="K819" s="8">
        <v>1</v>
      </c>
      <c r="L819" s="8">
        <v>4</v>
      </c>
      <c r="M819" s="8" t="s">
        <v>84</v>
      </c>
      <c r="N819" s="8" t="s">
        <v>8379</v>
      </c>
      <c r="O819" s="8" t="s">
        <v>8380</v>
      </c>
      <c r="P819" s="48">
        <v>12</v>
      </c>
      <c r="Q819" s="8" t="s">
        <v>60</v>
      </c>
      <c r="R819" s="8">
        <v>4</v>
      </c>
      <c r="S819" s="8">
        <v>0</v>
      </c>
      <c r="T819" s="8" t="b">
        <v>0</v>
      </c>
      <c r="U819" s="8">
        <v>210</v>
      </c>
      <c r="V819" s="8">
        <v>177</v>
      </c>
      <c r="W819" s="8">
        <v>119</v>
      </c>
      <c r="X819" s="8">
        <v>0</v>
      </c>
      <c r="Y819" s="8">
        <v>0</v>
      </c>
      <c r="Z819" s="48">
        <v>-21</v>
      </c>
      <c r="AA819" s="8" t="s">
        <v>87</v>
      </c>
      <c r="AB819" s="8">
        <v>4</v>
      </c>
      <c r="AC819" s="8">
        <v>0</v>
      </c>
      <c r="AD819" s="8"/>
      <c r="AE819" s="8">
        <v>1</v>
      </c>
      <c r="AF819" s="8">
        <v>0</v>
      </c>
      <c r="AG819" s="8">
        <v>210</v>
      </c>
      <c r="AH819" s="9">
        <v>46264</v>
      </c>
      <c r="AI819" s="47">
        <v>46264.333333333336</v>
      </c>
      <c r="AJ819" s="47">
        <v>46264.341666666667</v>
      </c>
      <c r="AK819" s="47">
        <v>46264.479166666664</v>
      </c>
      <c r="AL819" s="47">
        <v>46264.464583333334</v>
      </c>
    </row>
    <row r="820" spans="2:38">
      <c r="B820" s="8" t="s">
        <v>8326</v>
      </c>
      <c r="C820" s="8" t="s">
        <v>82</v>
      </c>
      <c r="D820" s="9">
        <v>46235</v>
      </c>
      <c r="E820" s="8" t="s">
        <v>52</v>
      </c>
      <c r="F820" s="8" t="s">
        <v>64</v>
      </c>
      <c r="G820" s="8" t="s">
        <v>54</v>
      </c>
      <c r="H820" s="8" t="s">
        <v>53</v>
      </c>
      <c r="I820" s="8" t="s">
        <v>8384</v>
      </c>
      <c r="J820" s="61">
        <v>0</v>
      </c>
      <c r="K820" s="8">
        <v>1</v>
      </c>
      <c r="L820" s="8">
        <v>4</v>
      </c>
      <c r="M820" s="8" t="s">
        <v>84</v>
      </c>
      <c r="N820" s="8" t="s">
        <v>8379</v>
      </c>
      <c r="O820" s="8" t="s">
        <v>8380</v>
      </c>
      <c r="P820" s="48">
        <v>10</v>
      </c>
      <c r="Q820" s="8" t="s">
        <v>60</v>
      </c>
      <c r="R820" s="8">
        <v>4</v>
      </c>
      <c r="S820" s="8">
        <v>0</v>
      </c>
      <c r="T820" s="8" t="b">
        <v>0</v>
      </c>
      <c r="U820" s="8">
        <v>240</v>
      </c>
      <c r="V820" s="8">
        <v>205</v>
      </c>
      <c r="W820" s="8">
        <v>128</v>
      </c>
      <c r="X820" s="8">
        <v>0</v>
      </c>
      <c r="Y820" s="8">
        <v>0</v>
      </c>
      <c r="Z820" s="48">
        <v>-25</v>
      </c>
      <c r="AA820" s="8" t="s">
        <v>88</v>
      </c>
      <c r="AB820" s="8">
        <v>4</v>
      </c>
      <c r="AC820" s="8">
        <v>0</v>
      </c>
      <c r="AD820" s="8"/>
      <c r="AE820" s="8">
        <v>1</v>
      </c>
      <c r="AF820" s="8">
        <v>0</v>
      </c>
      <c r="AG820" s="8">
        <v>240</v>
      </c>
      <c r="AH820" s="9">
        <v>46237</v>
      </c>
      <c r="AI820" s="47">
        <v>46237.541666666664</v>
      </c>
      <c r="AJ820" s="47">
        <v>46237.548611111109</v>
      </c>
      <c r="AK820" s="47">
        <v>46237.708333333336</v>
      </c>
      <c r="AL820" s="47">
        <v>46237.690972222219</v>
      </c>
    </row>
    <row r="821" spans="2:38">
      <c r="B821" s="8" t="s">
        <v>8326</v>
      </c>
      <c r="C821" s="8" t="s">
        <v>82</v>
      </c>
      <c r="D821" s="9">
        <v>46235</v>
      </c>
      <c r="E821" s="8" t="s">
        <v>52</v>
      </c>
      <c r="F821" s="8" t="s">
        <v>64</v>
      </c>
      <c r="G821" s="8" t="s">
        <v>67</v>
      </c>
      <c r="H821" s="8" t="s">
        <v>53</v>
      </c>
      <c r="I821" s="8" t="s">
        <v>8384</v>
      </c>
      <c r="J821" s="61">
        <v>0</v>
      </c>
      <c r="K821" s="8">
        <v>1</v>
      </c>
      <c r="L821" s="8">
        <v>4</v>
      </c>
      <c r="M821" s="8" t="s">
        <v>84</v>
      </c>
      <c r="N821" s="8" t="s">
        <v>8379</v>
      </c>
      <c r="O821" s="8" t="s">
        <v>8380</v>
      </c>
      <c r="P821" s="48">
        <v>10</v>
      </c>
      <c r="Q821" s="8" t="s">
        <v>60</v>
      </c>
      <c r="R821" s="8">
        <v>4</v>
      </c>
      <c r="S821" s="8">
        <v>0</v>
      </c>
      <c r="T821" s="8" t="b">
        <v>0</v>
      </c>
      <c r="U821" s="8">
        <v>480</v>
      </c>
      <c r="V821" s="8">
        <v>436</v>
      </c>
      <c r="W821" s="8">
        <v>317</v>
      </c>
      <c r="X821" s="8">
        <v>0</v>
      </c>
      <c r="Y821" s="8">
        <v>0</v>
      </c>
      <c r="Z821" s="48">
        <v>-34</v>
      </c>
      <c r="AA821" s="8" t="s">
        <v>88</v>
      </c>
      <c r="AB821" s="8">
        <v>4</v>
      </c>
      <c r="AC821" s="8">
        <v>0</v>
      </c>
      <c r="AD821" s="8"/>
      <c r="AE821" s="8">
        <v>1</v>
      </c>
      <c r="AF821" s="8">
        <v>0</v>
      </c>
      <c r="AG821" s="8">
        <v>480</v>
      </c>
      <c r="AH821" s="9">
        <v>46239</v>
      </c>
      <c r="AI821" s="47">
        <v>46239.333333333336</v>
      </c>
      <c r="AJ821" s="47">
        <v>46239.340277777781</v>
      </c>
      <c r="AK821" s="47">
        <v>46239.666666666664</v>
      </c>
      <c r="AL821" s="47">
        <v>46239.643055555556</v>
      </c>
    </row>
    <row r="822" spans="2:38">
      <c r="B822" s="8" t="s">
        <v>8326</v>
      </c>
      <c r="C822" s="8" t="s">
        <v>82</v>
      </c>
      <c r="D822" s="9">
        <v>46235</v>
      </c>
      <c r="E822" s="8" t="s">
        <v>52</v>
      </c>
      <c r="F822" s="8" t="s">
        <v>64</v>
      </c>
      <c r="G822" s="8" t="s">
        <v>67</v>
      </c>
      <c r="H822" s="8" t="s">
        <v>53</v>
      </c>
      <c r="I822" s="8" t="s">
        <v>8384</v>
      </c>
      <c r="J822" s="61">
        <v>0</v>
      </c>
      <c r="K822" s="8">
        <v>1</v>
      </c>
      <c r="L822" s="8">
        <v>4</v>
      </c>
      <c r="M822" s="8" t="s">
        <v>84</v>
      </c>
      <c r="N822" s="8" t="s">
        <v>8379</v>
      </c>
      <c r="O822" s="8" t="s">
        <v>8380</v>
      </c>
      <c r="P822" s="48">
        <v>10</v>
      </c>
      <c r="Q822" s="8" t="s">
        <v>60</v>
      </c>
      <c r="R822" s="8">
        <v>4</v>
      </c>
      <c r="S822" s="8">
        <v>0</v>
      </c>
      <c r="T822" s="8" t="b">
        <v>0</v>
      </c>
      <c r="U822" s="8">
        <v>210</v>
      </c>
      <c r="V822" s="8">
        <v>177</v>
      </c>
      <c r="W822" s="8">
        <v>108</v>
      </c>
      <c r="X822" s="8">
        <v>0</v>
      </c>
      <c r="Y822" s="8">
        <v>0</v>
      </c>
      <c r="Z822" s="48">
        <v>-23</v>
      </c>
      <c r="AA822" s="8" t="s">
        <v>88</v>
      </c>
      <c r="AB822" s="8">
        <v>4</v>
      </c>
      <c r="AC822" s="8">
        <v>0</v>
      </c>
      <c r="AD822" s="8"/>
      <c r="AE822" s="8">
        <v>1</v>
      </c>
      <c r="AF822" s="8">
        <v>0</v>
      </c>
      <c r="AG822" s="8">
        <v>210</v>
      </c>
      <c r="AH822" s="9">
        <v>46240</v>
      </c>
      <c r="AI822" s="47">
        <v>46240.5625</v>
      </c>
      <c r="AJ822" s="47">
        <v>46240.569444444445</v>
      </c>
      <c r="AK822" s="47">
        <v>46240.708333333336</v>
      </c>
      <c r="AL822" s="47">
        <v>46240.692361111112</v>
      </c>
    </row>
    <row r="823" spans="2:38">
      <c r="B823" s="8" t="s">
        <v>8326</v>
      </c>
      <c r="C823" s="8" t="s">
        <v>82</v>
      </c>
      <c r="D823" s="9">
        <v>46235</v>
      </c>
      <c r="E823" s="8" t="s">
        <v>52</v>
      </c>
      <c r="F823" s="8" t="s">
        <v>64</v>
      </c>
      <c r="G823" s="8" t="s">
        <v>54</v>
      </c>
      <c r="H823" s="8" t="s">
        <v>53</v>
      </c>
      <c r="I823" s="8" t="s">
        <v>8384</v>
      </c>
      <c r="J823" s="61">
        <v>0</v>
      </c>
      <c r="K823" s="8">
        <v>1</v>
      </c>
      <c r="L823" s="8">
        <v>4</v>
      </c>
      <c r="M823" s="8" t="s">
        <v>84</v>
      </c>
      <c r="N823" s="8" t="s">
        <v>8379</v>
      </c>
      <c r="O823" s="8" t="s">
        <v>8380</v>
      </c>
      <c r="P823" s="48">
        <v>9</v>
      </c>
      <c r="Q823" s="8" t="s">
        <v>60</v>
      </c>
      <c r="R823" s="8">
        <v>4</v>
      </c>
      <c r="S823" s="8">
        <v>0</v>
      </c>
      <c r="T823" s="8" t="b">
        <v>0</v>
      </c>
      <c r="U823" s="8">
        <v>480</v>
      </c>
      <c r="V823" s="8">
        <v>439</v>
      </c>
      <c r="W823" s="8">
        <v>307</v>
      </c>
      <c r="X823" s="8">
        <v>0</v>
      </c>
      <c r="Y823" s="8">
        <v>0</v>
      </c>
      <c r="Z823" s="48">
        <v>-32</v>
      </c>
      <c r="AA823" s="8" t="s">
        <v>88</v>
      </c>
      <c r="AB823" s="8">
        <v>4</v>
      </c>
      <c r="AC823" s="8">
        <v>0</v>
      </c>
      <c r="AD823" s="8"/>
      <c r="AE823" s="8">
        <v>1</v>
      </c>
      <c r="AF823" s="8">
        <v>0</v>
      </c>
      <c r="AG823" s="8">
        <v>480</v>
      </c>
      <c r="AH823" s="9">
        <v>46241</v>
      </c>
      <c r="AI823" s="47">
        <v>46241.3125</v>
      </c>
      <c r="AJ823" s="47">
        <v>46241.318749999999</v>
      </c>
      <c r="AK823" s="47">
        <v>46241.645833333336</v>
      </c>
      <c r="AL823" s="47">
        <v>46241.623611111114</v>
      </c>
    </row>
    <row r="824" spans="2:38">
      <c r="B824" s="8" t="s">
        <v>8326</v>
      </c>
      <c r="C824" s="8" t="s">
        <v>82</v>
      </c>
      <c r="D824" s="9">
        <v>46235</v>
      </c>
      <c r="E824" s="8" t="s">
        <v>52</v>
      </c>
      <c r="F824" s="8" t="s">
        <v>64</v>
      </c>
      <c r="G824" s="8" t="s">
        <v>68</v>
      </c>
      <c r="H824" s="8" t="s">
        <v>53</v>
      </c>
      <c r="I824" s="8" t="s">
        <v>8384</v>
      </c>
      <c r="J824" s="61">
        <v>0</v>
      </c>
      <c r="K824" s="8">
        <v>1</v>
      </c>
      <c r="L824" s="8">
        <v>4</v>
      </c>
      <c r="M824" s="8" t="s">
        <v>84</v>
      </c>
      <c r="N824" s="8" t="s">
        <v>8379</v>
      </c>
      <c r="O824" s="8" t="s">
        <v>8380</v>
      </c>
      <c r="P824" s="48">
        <v>2</v>
      </c>
      <c r="Q824" s="8" t="s">
        <v>60</v>
      </c>
      <c r="R824" s="8">
        <v>4</v>
      </c>
      <c r="S824" s="8">
        <v>0</v>
      </c>
      <c r="T824" s="8" t="b">
        <v>0</v>
      </c>
      <c r="U824" s="8">
        <v>240</v>
      </c>
      <c r="V824" s="8">
        <v>206</v>
      </c>
      <c r="W824" s="8">
        <v>119</v>
      </c>
      <c r="X824" s="8">
        <v>0</v>
      </c>
      <c r="Y824" s="8">
        <v>0</v>
      </c>
      <c r="Z824" s="48">
        <v>-32</v>
      </c>
      <c r="AA824" s="8" t="s">
        <v>88</v>
      </c>
      <c r="AB824" s="8">
        <v>4</v>
      </c>
      <c r="AC824" s="8">
        <v>0</v>
      </c>
      <c r="AD824" s="8"/>
      <c r="AE824" s="8">
        <v>1</v>
      </c>
      <c r="AF824" s="8">
        <v>0</v>
      </c>
      <c r="AG824" s="8">
        <v>240</v>
      </c>
      <c r="AH824" s="9">
        <v>46244</v>
      </c>
      <c r="AI824" s="47">
        <v>46244.333333333336</v>
      </c>
      <c r="AJ824" s="47">
        <v>46244.334722222222</v>
      </c>
      <c r="AK824" s="47">
        <v>46244.5</v>
      </c>
      <c r="AL824" s="47">
        <v>46244.477777777778</v>
      </c>
    </row>
    <row r="825" spans="2:38">
      <c r="B825" s="8" t="s">
        <v>8326</v>
      </c>
      <c r="C825" s="8" t="s">
        <v>82</v>
      </c>
      <c r="D825" s="9">
        <v>46235</v>
      </c>
      <c r="E825" s="8" t="s">
        <v>52</v>
      </c>
      <c r="F825" s="8" t="s">
        <v>64</v>
      </c>
      <c r="G825" s="8" t="s">
        <v>54</v>
      </c>
      <c r="H825" s="8" t="s">
        <v>53</v>
      </c>
      <c r="I825" s="8" t="s">
        <v>8384</v>
      </c>
      <c r="J825" s="61">
        <v>0</v>
      </c>
      <c r="K825" s="8">
        <v>1</v>
      </c>
      <c r="L825" s="8">
        <v>4</v>
      </c>
      <c r="M825" s="8" t="s">
        <v>84</v>
      </c>
      <c r="N825" s="8" t="s">
        <v>8379</v>
      </c>
      <c r="O825" s="8" t="s">
        <v>8380</v>
      </c>
      <c r="P825" s="48">
        <v>4</v>
      </c>
      <c r="Q825" s="8" t="s">
        <v>60</v>
      </c>
      <c r="R825" s="8">
        <v>4</v>
      </c>
      <c r="S825" s="8">
        <v>0</v>
      </c>
      <c r="T825" s="8" t="b">
        <v>0</v>
      </c>
      <c r="U825" s="8">
        <v>480</v>
      </c>
      <c r="V825" s="8">
        <v>434</v>
      </c>
      <c r="W825" s="8">
        <v>305</v>
      </c>
      <c r="X825" s="8">
        <v>0</v>
      </c>
      <c r="Y825" s="8">
        <v>0</v>
      </c>
      <c r="Z825" s="48">
        <v>-42</v>
      </c>
      <c r="AA825" s="8" t="s">
        <v>88</v>
      </c>
      <c r="AB825" s="8">
        <v>4</v>
      </c>
      <c r="AC825" s="8">
        <v>0</v>
      </c>
      <c r="AD825" s="8"/>
      <c r="AE825" s="8">
        <v>1</v>
      </c>
      <c r="AF825" s="8">
        <v>0</v>
      </c>
      <c r="AG825" s="8">
        <v>480</v>
      </c>
      <c r="AH825" s="9">
        <v>46245</v>
      </c>
      <c r="AI825" s="47">
        <v>46245.354166666664</v>
      </c>
      <c r="AJ825" s="47">
        <v>46245.356944444444</v>
      </c>
      <c r="AK825" s="47">
        <v>46245.6875</v>
      </c>
      <c r="AL825" s="47">
        <v>46245.658333333333</v>
      </c>
    </row>
    <row r="826" spans="2:38">
      <c r="B826" s="8" t="s">
        <v>8326</v>
      </c>
      <c r="C826" s="8" t="s">
        <v>82</v>
      </c>
      <c r="D826" s="9">
        <v>46235</v>
      </c>
      <c r="E826" s="8" t="s">
        <v>52</v>
      </c>
      <c r="F826" s="8" t="s">
        <v>64</v>
      </c>
      <c r="G826" s="8" t="s">
        <v>59</v>
      </c>
      <c r="H826" s="8" t="s">
        <v>53</v>
      </c>
      <c r="I826" s="8" t="s">
        <v>8384</v>
      </c>
      <c r="J826" s="61">
        <v>0</v>
      </c>
      <c r="K826" s="8">
        <v>1</v>
      </c>
      <c r="L826" s="8">
        <v>4</v>
      </c>
      <c r="M826" s="8" t="s">
        <v>84</v>
      </c>
      <c r="N826" s="8" t="s">
        <v>8379</v>
      </c>
      <c r="O826" s="8" t="s">
        <v>8380</v>
      </c>
      <c r="P826" s="48">
        <v>5</v>
      </c>
      <c r="Q826" s="8" t="s">
        <v>60</v>
      </c>
      <c r="R826" s="8">
        <v>4</v>
      </c>
      <c r="S826" s="8">
        <v>0</v>
      </c>
      <c r="T826" s="8" t="b">
        <v>0</v>
      </c>
      <c r="U826" s="8">
        <v>270</v>
      </c>
      <c r="V826" s="8">
        <v>249</v>
      </c>
      <c r="W826" s="8">
        <v>148</v>
      </c>
      <c r="X826" s="8">
        <v>0</v>
      </c>
      <c r="Y826" s="8">
        <v>0</v>
      </c>
      <c r="Z826" s="48">
        <v>-16</v>
      </c>
      <c r="AA826" s="8" t="s">
        <v>88</v>
      </c>
      <c r="AB826" s="8">
        <v>4</v>
      </c>
      <c r="AC826" s="8">
        <v>0</v>
      </c>
      <c r="AD826" s="8"/>
      <c r="AE826" s="8">
        <v>1</v>
      </c>
      <c r="AF826" s="8">
        <v>0</v>
      </c>
      <c r="AG826" s="8">
        <v>270</v>
      </c>
      <c r="AH826" s="9">
        <v>46246</v>
      </c>
      <c r="AI826" s="47">
        <v>46246.354166666664</v>
      </c>
      <c r="AJ826" s="47">
        <v>46246.357638888891</v>
      </c>
      <c r="AK826" s="47">
        <v>46246.541666666664</v>
      </c>
      <c r="AL826" s="47">
        <v>46246.530555555553</v>
      </c>
    </row>
    <row r="827" spans="2:38">
      <c r="B827" s="8" t="s">
        <v>8326</v>
      </c>
      <c r="C827" s="8" t="s">
        <v>82</v>
      </c>
      <c r="D827" s="9">
        <v>46235</v>
      </c>
      <c r="E827" s="8" t="s">
        <v>52</v>
      </c>
      <c r="F827" s="8" t="s">
        <v>64</v>
      </c>
      <c r="G827" s="8" t="s">
        <v>62</v>
      </c>
      <c r="H827" s="8" t="s">
        <v>53</v>
      </c>
      <c r="I827" s="8" t="s">
        <v>8384</v>
      </c>
      <c r="J827" s="61">
        <v>0</v>
      </c>
      <c r="K827" s="8">
        <v>1</v>
      </c>
      <c r="L827" s="8">
        <v>4</v>
      </c>
      <c r="M827" s="8" t="s">
        <v>84</v>
      </c>
      <c r="N827" s="8" t="s">
        <v>8379</v>
      </c>
      <c r="O827" s="8" t="s">
        <v>8380</v>
      </c>
      <c r="P827" s="48">
        <v>7</v>
      </c>
      <c r="Q827" s="8" t="s">
        <v>60</v>
      </c>
      <c r="R827" s="8">
        <v>4</v>
      </c>
      <c r="S827" s="8">
        <v>0</v>
      </c>
      <c r="T827" s="8" t="b">
        <v>0</v>
      </c>
      <c r="U827" s="8">
        <v>480</v>
      </c>
      <c r="V827" s="8">
        <v>441</v>
      </c>
      <c r="W827" s="8">
        <v>350</v>
      </c>
      <c r="X827" s="8">
        <v>0</v>
      </c>
      <c r="Y827" s="8">
        <v>0</v>
      </c>
      <c r="Z827" s="48">
        <v>-32</v>
      </c>
      <c r="AA827" s="8" t="s">
        <v>88</v>
      </c>
      <c r="AB827" s="8">
        <v>4</v>
      </c>
      <c r="AC827" s="8">
        <v>0</v>
      </c>
      <c r="AD827" s="8"/>
      <c r="AE827" s="8">
        <v>1</v>
      </c>
      <c r="AF827" s="8">
        <v>0</v>
      </c>
      <c r="AG827" s="8">
        <v>480</v>
      </c>
      <c r="AH827" s="9">
        <v>46248</v>
      </c>
      <c r="AI827" s="47">
        <v>46248.354166666664</v>
      </c>
      <c r="AJ827" s="47">
        <v>46248.359027777777</v>
      </c>
      <c r="AK827" s="47">
        <v>46248.6875</v>
      </c>
      <c r="AL827" s="47">
        <v>46248.665277777778</v>
      </c>
    </row>
    <row r="828" spans="2:38">
      <c r="B828" s="8" t="s">
        <v>8326</v>
      </c>
      <c r="C828" s="8" t="s">
        <v>82</v>
      </c>
      <c r="D828" s="9">
        <v>46235</v>
      </c>
      <c r="E828" s="8" t="s">
        <v>52</v>
      </c>
      <c r="F828" s="8" t="s">
        <v>64</v>
      </c>
      <c r="G828" s="8" t="s">
        <v>68</v>
      </c>
      <c r="H828" s="8" t="s">
        <v>53</v>
      </c>
      <c r="I828" s="8" t="s">
        <v>8384</v>
      </c>
      <c r="J828" s="61">
        <v>0</v>
      </c>
      <c r="K828" s="8">
        <v>1</v>
      </c>
      <c r="L828" s="8">
        <v>4</v>
      </c>
      <c r="M828" s="8" t="s">
        <v>84</v>
      </c>
      <c r="N828" s="8" t="s">
        <v>8379</v>
      </c>
      <c r="O828" s="8" t="s">
        <v>8380</v>
      </c>
      <c r="P828" s="48">
        <v>5</v>
      </c>
      <c r="Q828" s="8" t="s">
        <v>60</v>
      </c>
      <c r="R828" s="8">
        <v>4</v>
      </c>
      <c r="S828" s="8">
        <v>0</v>
      </c>
      <c r="T828" s="8" t="b">
        <v>0</v>
      </c>
      <c r="U828" s="8">
        <v>540</v>
      </c>
      <c r="V828" s="8">
        <v>507</v>
      </c>
      <c r="W828" s="8">
        <v>371</v>
      </c>
      <c r="X828" s="8">
        <v>0</v>
      </c>
      <c r="Y828" s="8">
        <v>0</v>
      </c>
      <c r="Z828" s="48">
        <v>-28</v>
      </c>
      <c r="AA828" s="8" t="s">
        <v>88</v>
      </c>
      <c r="AB828" s="8">
        <v>4</v>
      </c>
      <c r="AC828" s="8">
        <v>0</v>
      </c>
      <c r="AD828" s="8"/>
      <c r="AE828" s="8">
        <v>1</v>
      </c>
      <c r="AF828" s="8">
        <v>0</v>
      </c>
      <c r="AG828" s="8">
        <v>540</v>
      </c>
      <c r="AH828" s="9">
        <v>46252</v>
      </c>
      <c r="AI828" s="47">
        <v>46252.3125</v>
      </c>
      <c r="AJ828" s="47">
        <v>46252.315972222219</v>
      </c>
      <c r="AK828" s="47">
        <v>46252.6875</v>
      </c>
      <c r="AL828" s="47">
        <v>46252.668055555558</v>
      </c>
    </row>
    <row r="829" spans="2:38">
      <c r="B829" s="8" t="s">
        <v>8326</v>
      </c>
      <c r="C829" s="8" t="s">
        <v>82</v>
      </c>
      <c r="D829" s="9">
        <v>46235</v>
      </c>
      <c r="E829" s="8" t="s">
        <v>52</v>
      </c>
      <c r="F829" s="8" t="s">
        <v>64</v>
      </c>
      <c r="G829" s="8" t="s">
        <v>67</v>
      </c>
      <c r="H829" s="8" t="s">
        <v>53</v>
      </c>
      <c r="I829" s="8" t="s">
        <v>8378</v>
      </c>
      <c r="J829" s="61">
        <v>0</v>
      </c>
      <c r="K829" s="8">
        <v>1</v>
      </c>
      <c r="L829" s="8">
        <v>4</v>
      </c>
      <c r="M829" s="8" t="s">
        <v>84</v>
      </c>
      <c r="N829" s="8" t="s">
        <v>8379</v>
      </c>
      <c r="O829" s="8" t="s">
        <v>8380</v>
      </c>
      <c r="P829" s="48">
        <v>12</v>
      </c>
      <c r="Q829" s="8" t="s">
        <v>60</v>
      </c>
      <c r="R829" s="8">
        <v>4</v>
      </c>
      <c r="S829" s="8">
        <v>0</v>
      </c>
      <c r="T829" s="8" t="b">
        <v>0</v>
      </c>
      <c r="U829" s="8">
        <v>210</v>
      </c>
      <c r="V829" s="8">
        <v>179</v>
      </c>
      <c r="W829" s="8">
        <v>104</v>
      </c>
      <c r="X829" s="8">
        <v>0</v>
      </c>
      <c r="Y829" s="8">
        <v>0</v>
      </c>
      <c r="Z829" s="48">
        <v>-19</v>
      </c>
      <c r="AA829" s="8" t="s">
        <v>88</v>
      </c>
      <c r="AB829" s="8">
        <v>4</v>
      </c>
      <c r="AC829" s="8">
        <v>0</v>
      </c>
      <c r="AD829" s="8"/>
      <c r="AE829" s="8">
        <v>1</v>
      </c>
      <c r="AF829" s="8">
        <v>0</v>
      </c>
      <c r="AG829" s="8">
        <v>210</v>
      </c>
      <c r="AH829" s="9">
        <v>46255</v>
      </c>
      <c r="AI829" s="47">
        <v>46255.5625</v>
      </c>
      <c r="AJ829" s="47">
        <v>46255.570833333331</v>
      </c>
      <c r="AK829" s="47">
        <v>46255.708333333336</v>
      </c>
      <c r="AL829" s="47">
        <v>46255.695138888892</v>
      </c>
    </row>
    <row r="830" spans="2:38">
      <c r="B830" s="8" t="s">
        <v>8326</v>
      </c>
      <c r="C830" s="8" t="s">
        <v>82</v>
      </c>
      <c r="D830" s="9">
        <v>46235</v>
      </c>
      <c r="E830" s="8" t="s">
        <v>52</v>
      </c>
      <c r="F830" s="8" t="s">
        <v>64</v>
      </c>
      <c r="G830" s="8" t="s">
        <v>62</v>
      </c>
      <c r="H830" s="8" t="s">
        <v>53</v>
      </c>
      <c r="I830" s="8" t="s">
        <v>8384</v>
      </c>
      <c r="J830" s="61">
        <v>0</v>
      </c>
      <c r="K830" s="8">
        <v>1</v>
      </c>
      <c r="L830" s="8">
        <v>4</v>
      </c>
      <c r="M830" s="8" t="s">
        <v>84</v>
      </c>
      <c r="N830" s="8" t="s">
        <v>8379</v>
      </c>
      <c r="O830" s="8" t="s">
        <v>8380</v>
      </c>
      <c r="P830" s="48">
        <v>3</v>
      </c>
      <c r="Q830" s="8" t="s">
        <v>60</v>
      </c>
      <c r="R830" s="8">
        <v>4</v>
      </c>
      <c r="S830" s="8">
        <v>0</v>
      </c>
      <c r="T830" s="8" t="b">
        <v>0</v>
      </c>
      <c r="U830" s="8">
        <v>240</v>
      </c>
      <c r="V830" s="8">
        <v>211</v>
      </c>
      <c r="W830" s="8">
        <v>121</v>
      </c>
      <c r="X830" s="8">
        <v>0</v>
      </c>
      <c r="Y830" s="8">
        <v>0</v>
      </c>
      <c r="Z830" s="48">
        <v>-26</v>
      </c>
      <c r="AA830" s="8" t="s">
        <v>88</v>
      </c>
      <c r="AB830" s="8">
        <v>4</v>
      </c>
      <c r="AC830" s="8">
        <v>0</v>
      </c>
      <c r="AD830" s="8"/>
      <c r="AE830" s="8">
        <v>1</v>
      </c>
      <c r="AF830" s="8">
        <v>0</v>
      </c>
      <c r="AG830" s="8">
        <v>240</v>
      </c>
      <c r="AH830" s="9">
        <v>46257</v>
      </c>
      <c r="AI830" s="47">
        <v>46257.333333333336</v>
      </c>
      <c r="AJ830" s="47">
        <v>46257.335416666669</v>
      </c>
      <c r="AK830" s="47">
        <v>46257.5</v>
      </c>
      <c r="AL830" s="47">
        <v>46257.481944444444</v>
      </c>
    </row>
    <row r="831" spans="2:38">
      <c r="B831" s="8" t="s">
        <v>8326</v>
      </c>
      <c r="C831" s="8" t="s">
        <v>82</v>
      </c>
      <c r="D831" s="9">
        <v>46235</v>
      </c>
      <c r="E831" s="8" t="s">
        <v>52</v>
      </c>
      <c r="F831" s="8" t="s">
        <v>64</v>
      </c>
      <c r="G831" s="8" t="s">
        <v>57</v>
      </c>
      <c r="H831" s="8" t="s">
        <v>53</v>
      </c>
      <c r="I831" s="8" t="s">
        <v>8384</v>
      </c>
      <c r="J831" s="61">
        <v>0</v>
      </c>
      <c r="K831" s="8">
        <v>1</v>
      </c>
      <c r="L831" s="8">
        <v>4</v>
      </c>
      <c r="M831" s="8" t="s">
        <v>84</v>
      </c>
      <c r="N831" s="8" t="s">
        <v>8379</v>
      </c>
      <c r="O831" s="8" t="s">
        <v>8380</v>
      </c>
      <c r="P831" s="48">
        <v>8</v>
      </c>
      <c r="Q831" s="8" t="s">
        <v>60</v>
      </c>
      <c r="R831" s="8">
        <v>4</v>
      </c>
      <c r="S831" s="8">
        <v>0</v>
      </c>
      <c r="T831" s="8" t="b">
        <v>0</v>
      </c>
      <c r="U831" s="8">
        <v>210</v>
      </c>
      <c r="V831" s="8">
        <v>187</v>
      </c>
      <c r="W831" s="8">
        <v>134</v>
      </c>
      <c r="X831" s="8">
        <v>0</v>
      </c>
      <c r="Y831" s="8">
        <v>0</v>
      </c>
      <c r="Z831" s="48">
        <v>-15</v>
      </c>
      <c r="AA831" s="8" t="s">
        <v>88</v>
      </c>
      <c r="AB831" s="8">
        <v>4</v>
      </c>
      <c r="AC831" s="8">
        <v>0</v>
      </c>
      <c r="AD831" s="8"/>
      <c r="AE831" s="8">
        <v>1</v>
      </c>
      <c r="AF831" s="8">
        <v>0</v>
      </c>
      <c r="AG831" s="8">
        <v>210</v>
      </c>
      <c r="AH831" s="9">
        <v>46262</v>
      </c>
      <c r="AI831" s="47">
        <v>46262.5625</v>
      </c>
      <c r="AJ831" s="47">
        <v>46262.568055555559</v>
      </c>
      <c r="AK831" s="47">
        <v>46262.708333333336</v>
      </c>
      <c r="AL831" s="47">
        <v>46262.697916666664</v>
      </c>
    </row>
    <row r="832" spans="2:38">
      <c r="B832" s="8" t="s">
        <v>8326</v>
      </c>
      <c r="C832" s="8" t="s">
        <v>82</v>
      </c>
      <c r="D832" s="9">
        <v>46235</v>
      </c>
      <c r="E832" s="8" t="s">
        <v>52</v>
      </c>
      <c r="F832" s="8" t="s">
        <v>64</v>
      </c>
      <c r="G832" s="8" t="s">
        <v>67</v>
      </c>
      <c r="H832" s="8" t="s">
        <v>53</v>
      </c>
      <c r="I832" s="8" t="s">
        <v>8378</v>
      </c>
      <c r="J832" s="61">
        <v>0</v>
      </c>
      <c r="K832" s="8">
        <v>1</v>
      </c>
      <c r="L832" s="8">
        <v>4</v>
      </c>
      <c r="M832" s="8" t="s">
        <v>84</v>
      </c>
      <c r="N832" s="8" t="s">
        <v>8379</v>
      </c>
      <c r="O832" s="8" t="s">
        <v>8380</v>
      </c>
      <c r="P832" s="48">
        <v>11</v>
      </c>
      <c r="Q832" s="8" t="s">
        <v>60</v>
      </c>
      <c r="R832" s="8">
        <v>4</v>
      </c>
      <c r="S832" s="8">
        <v>0</v>
      </c>
      <c r="T832" s="8" t="b">
        <v>0</v>
      </c>
      <c r="U832" s="8">
        <v>300</v>
      </c>
      <c r="V832" s="8">
        <v>268</v>
      </c>
      <c r="W832" s="8">
        <v>185</v>
      </c>
      <c r="X832" s="8">
        <v>0</v>
      </c>
      <c r="Y832" s="8">
        <v>0</v>
      </c>
      <c r="Z832" s="48">
        <v>-21</v>
      </c>
      <c r="AA832" s="8" t="s">
        <v>88</v>
      </c>
      <c r="AB832" s="8">
        <v>4</v>
      </c>
      <c r="AC832" s="8">
        <v>0</v>
      </c>
      <c r="AD832" s="8"/>
      <c r="AE832" s="8">
        <v>1</v>
      </c>
      <c r="AF832" s="8">
        <v>0</v>
      </c>
      <c r="AG832" s="8">
        <v>300</v>
      </c>
      <c r="AH832" s="9">
        <v>46263</v>
      </c>
      <c r="AI832" s="47">
        <v>46263.375</v>
      </c>
      <c r="AJ832" s="47">
        <v>46263.382638888892</v>
      </c>
      <c r="AK832" s="47">
        <v>46263.583333333336</v>
      </c>
      <c r="AL832" s="47">
        <v>46263.568749999999</v>
      </c>
    </row>
    <row r="833" spans="2:38">
      <c r="B833" s="8" t="s">
        <v>8326</v>
      </c>
      <c r="C833" s="8" t="s">
        <v>82</v>
      </c>
      <c r="D833" s="9">
        <v>46235</v>
      </c>
      <c r="E833" s="8" t="s">
        <v>52</v>
      </c>
      <c r="F833" s="8" t="s">
        <v>64</v>
      </c>
      <c r="G833" s="8" t="s">
        <v>54</v>
      </c>
      <c r="H833" s="8" t="s">
        <v>53</v>
      </c>
      <c r="I833" s="8" t="s">
        <v>8378</v>
      </c>
      <c r="J833" s="61">
        <v>0</v>
      </c>
      <c r="K833" s="8">
        <v>1</v>
      </c>
      <c r="L833" s="8">
        <v>4</v>
      </c>
      <c r="M833" s="8" t="s">
        <v>84</v>
      </c>
      <c r="N833" s="8" t="s">
        <v>8379</v>
      </c>
      <c r="O833" s="8" t="s">
        <v>8380</v>
      </c>
      <c r="P833" s="48">
        <v>11</v>
      </c>
      <c r="Q833" s="8" t="s">
        <v>60</v>
      </c>
      <c r="R833" s="8">
        <v>4</v>
      </c>
      <c r="S833" s="8">
        <v>0</v>
      </c>
      <c r="T833" s="8" t="b">
        <v>0</v>
      </c>
      <c r="U833" s="8">
        <v>360</v>
      </c>
      <c r="V833" s="8">
        <v>326</v>
      </c>
      <c r="W833" s="8">
        <v>236</v>
      </c>
      <c r="X833" s="8">
        <v>0</v>
      </c>
      <c r="Y833" s="8">
        <v>0</v>
      </c>
      <c r="Z833" s="48">
        <v>-23</v>
      </c>
      <c r="AA833" s="8" t="s">
        <v>88</v>
      </c>
      <c r="AB833" s="8">
        <v>4</v>
      </c>
      <c r="AC833" s="8">
        <v>0</v>
      </c>
      <c r="AD833" s="8"/>
      <c r="AE833" s="8">
        <v>1</v>
      </c>
      <c r="AF833" s="8">
        <v>0</v>
      </c>
      <c r="AG833" s="8">
        <v>360</v>
      </c>
      <c r="AH833" s="9">
        <v>46264</v>
      </c>
      <c r="AI833" s="47">
        <v>46264.3125</v>
      </c>
      <c r="AJ833" s="47">
        <v>46264.320138888892</v>
      </c>
      <c r="AK833" s="47">
        <v>46264.5625</v>
      </c>
      <c r="AL833" s="47">
        <v>46264.546527777777</v>
      </c>
    </row>
    <row r="834" spans="2:38">
      <c r="B834" s="8" t="s">
        <v>8326</v>
      </c>
      <c r="C834" s="8" t="s">
        <v>82</v>
      </c>
      <c r="D834" s="9">
        <v>46235</v>
      </c>
      <c r="E834" s="8" t="s">
        <v>52</v>
      </c>
      <c r="F834" s="8" t="s">
        <v>64</v>
      </c>
      <c r="G834" s="8" t="s">
        <v>67</v>
      </c>
      <c r="H834" s="8" t="s">
        <v>53</v>
      </c>
      <c r="I834" s="8" t="s">
        <v>8384</v>
      </c>
      <c r="J834" s="61">
        <v>0</v>
      </c>
      <c r="K834" s="8">
        <v>1</v>
      </c>
      <c r="L834" s="8">
        <v>4</v>
      </c>
      <c r="M834" s="8" t="s">
        <v>84</v>
      </c>
      <c r="N834" s="8" t="s">
        <v>8379</v>
      </c>
      <c r="O834" s="8" t="s">
        <v>8380</v>
      </c>
      <c r="P834" s="48">
        <v>10</v>
      </c>
      <c r="Q834" s="8" t="s">
        <v>60</v>
      </c>
      <c r="R834" s="8">
        <v>4</v>
      </c>
      <c r="S834" s="8">
        <v>0</v>
      </c>
      <c r="T834" s="8" t="b">
        <v>0</v>
      </c>
      <c r="U834" s="8">
        <v>270</v>
      </c>
      <c r="V834" s="8">
        <v>240</v>
      </c>
      <c r="W834" s="8">
        <v>172</v>
      </c>
      <c r="X834" s="8">
        <v>0</v>
      </c>
      <c r="Y834" s="8">
        <v>0</v>
      </c>
      <c r="Z834" s="48">
        <v>-20</v>
      </c>
      <c r="AA834" s="8" t="s">
        <v>89</v>
      </c>
      <c r="AB834" s="8">
        <v>4</v>
      </c>
      <c r="AC834" s="8">
        <v>0</v>
      </c>
      <c r="AD834" s="8"/>
      <c r="AE834" s="8">
        <v>1</v>
      </c>
      <c r="AF834" s="8">
        <v>0</v>
      </c>
      <c r="AG834" s="8">
        <v>270</v>
      </c>
      <c r="AH834" s="9">
        <v>46237</v>
      </c>
      <c r="AI834" s="47">
        <v>46237.354166666664</v>
      </c>
      <c r="AJ834" s="47">
        <v>46237.361111111109</v>
      </c>
      <c r="AK834" s="47">
        <v>46237.541666666664</v>
      </c>
      <c r="AL834" s="47">
        <v>46237.527777777781</v>
      </c>
    </row>
    <row r="835" spans="2:38">
      <c r="B835" s="8" t="s">
        <v>8326</v>
      </c>
      <c r="C835" s="8" t="s">
        <v>82</v>
      </c>
      <c r="D835" s="9">
        <v>46235</v>
      </c>
      <c r="E835" s="8" t="s">
        <v>52</v>
      </c>
      <c r="F835" s="8" t="s">
        <v>64</v>
      </c>
      <c r="G835" s="8" t="s">
        <v>57</v>
      </c>
      <c r="H835" s="8" t="s">
        <v>53</v>
      </c>
      <c r="I835" s="8" t="s">
        <v>8384</v>
      </c>
      <c r="J835" s="61">
        <v>0</v>
      </c>
      <c r="K835" s="8">
        <v>1</v>
      </c>
      <c r="L835" s="8">
        <v>4</v>
      </c>
      <c r="M835" s="8" t="s">
        <v>84</v>
      </c>
      <c r="N835" s="8" t="s">
        <v>8379</v>
      </c>
      <c r="O835" s="8" t="s">
        <v>8380</v>
      </c>
      <c r="P835" s="48">
        <v>5</v>
      </c>
      <c r="Q835" s="8" t="s">
        <v>60</v>
      </c>
      <c r="R835" s="8">
        <v>4</v>
      </c>
      <c r="S835" s="8">
        <v>0</v>
      </c>
      <c r="T835" s="8" t="b">
        <v>0</v>
      </c>
      <c r="U835" s="8">
        <v>270</v>
      </c>
      <c r="V835" s="8">
        <v>236</v>
      </c>
      <c r="W835" s="8">
        <v>139</v>
      </c>
      <c r="X835" s="8">
        <v>0</v>
      </c>
      <c r="Y835" s="8">
        <v>0</v>
      </c>
      <c r="Z835" s="48">
        <v>-29</v>
      </c>
      <c r="AA835" s="8" t="s">
        <v>89</v>
      </c>
      <c r="AB835" s="8">
        <v>4</v>
      </c>
      <c r="AC835" s="8">
        <v>0</v>
      </c>
      <c r="AD835" s="8"/>
      <c r="AE835" s="8">
        <v>1</v>
      </c>
      <c r="AF835" s="8">
        <v>0</v>
      </c>
      <c r="AG835" s="8">
        <v>270</v>
      </c>
      <c r="AH835" s="9">
        <v>46239</v>
      </c>
      <c r="AI835" s="47">
        <v>46239.5625</v>
      </c>
      <c r="AJ835" s="47">
        <v>46239.565972222219</v>
      </c>
      <c r="AK835" s="47">
        <v>46239.75</v>
      </c>
      <c r="AL835" s="47">
        <v>46239.729861111111</v>
      </c>
    </row>
    <row r="836" spans="2:38">
      <c r="B836" s="8" t="s">
        <v>8326</v>
      </c>
      <c r="C836" s="8" t="s">
        <v>82</v>
      </c>
      <c r="D836" s="9">
        <v>46235</v>
      </c>
      <c r="E836" s="8" t="s">
        <v>52</v>
      </c>
      <c r="F836" s="8" t="s">
        <v>64</v>
      </c>
      <c r="G836" s="8" t="s">
        <v>62</v>
      </c>
      <c r="H836" s="8" t="s">
        <v>53</v>
      </c>
      <c r="I836" s="8" t="s">
        <v>8384</v>
      </c>
      <c r="J836" s="61">
        <v>0</v>
      </c>
      <c r="K836" s="8">
        <v>1</v>
      </c>
      <c r="L836" s="8">
        <v>4</v>
      </c>
      <c r="M836" s="8" t="s">
        <v>84</v>
      </c>
      <c r="N836" s="8" t="s">
        <v>8379</v>
      </c>
      <c r="O836" s="8" t="s">
        <v>8380</v>
      </c>
      <c r="P836" s="48">
        <v>4</v>
      </c>
      <c r="Q836" s="8" t="s">
        <v>60</v>
      </c>
      <c r="R836" s="8">
        <v>4</v>
      </c>
      <c r="S836" s="8">
        <v>0</v>
      </c>
      <c r="T836" s="8" t="b">
        <v>0</v>
      </c>
      <c r="U836" s="8">
        <v>420</v>
      </c>
      <c r="V836" s="8">
        <v>384</v>
      </c>
      <c r="W836" s="8">
        <v>277</v>
      </c>
      <c r="X836" s="8">
        <v>0</v>
      </c>
      <c r="Y836" s="8">
        <v>0</v>
      </c>
      <c r="Z836" s="48">
        <v>-32</v>
      </c>
      <c r="AA836" s="8" t="s">
        <v>89</v>
      </c>
      <c r="AB836" s="8">
        <v>4</v>
      </c>
      <c r="AC836" s="8">
        <v>0</v>
      </c>
      <c r="AD836" s="8"/>
      <c r="AE836" s="8">
        <v>1</v>
      </c>
      <c r="AF836" s="8">
        <v>0</v>
      </c>
      <c r="AG836" s="8">
        <v>420</v>
      </c>
      <c r="AH836" s="9">
        <v>46241</v>
      </c>
      <c r="AI836" s="47">
        <v>46241.375</v>
      </c>
      <c r="AJ836" s="47">
        <v>46241.37777777778</v>
      </c>
      <c r="AK836" s="47">
        <v>46241.666666666664</v>
      </c>
      <c r="AL836" s="47">
        <v>46241.644444444442</v>
      </c>
    </row>
    <row r="837" spans="2:38">
      <c r="B837" s="8" t="s">
        <v>8326</v>
      </c>
      <c r="C837" s="8" t="s">
        <v>82</v>
      </c>
      <c r="D837" s="9">
        <v>46235</v>
      </c>
      <c r="E837" s="8" t="s">
        <v>52</v>
      </c>
      <c r="F837" s="8" t="s">
        <v>64</v>
      </c>
      <c r="G837" s="8" t="s">
        <v>57</v>
      </c>
      <c r="H837" s="8" t="s">
        <v>53</v>
      </c>
      <c r="I837" s="8" t="s">
        <v>8384</v>
      </c>
      <c r="J837" s="61">
        <v>0</v>
      </c>
      <c r="K837" s="8">
        <v>1</v>
      </c>
      <c r="L837" s="8">
        <v>4</v>
      </c>
      <c r="M837" s="8" t="s">
        <v>84</v>
      </c>
      <c r="N837" s="8" t="s">
        <v>8379</v>
      </c>
      <c r="O837" s="8" t="s">
        <v>8380</v>
      </c>
      <c r="P837" s="48">
        <v>4</v>
      </c>
      <c r="Q837" s="8" t="s">
        <v>60</v>
      </c>
      <c r="R837" s="8">
        <v>4</v>
      </c>
      <c r="S837" s="8">
        <v>0</v>
      </c>
      <c r="T837" s="8" t="b">
        <v>0</v>
      </c>
      <c r="U837" s="8">
        <v>240</v>
      </c>
      <c r="V837" s="8">
        <v>198</v>
      </c>
      <c r="W837" s="8">
        <v>114</v>
      </c>
      <c r="X837" s="8">
        <v>0</v>
      </c>
      <c r="Y837" s="8">
        <v>0</v>
      </c>
      <c r="Z837" s="48">
        <v>-38</v>
      </c>
      <c r="AA837" s="8" t="s">
        <v>89</v>
      </c>
      <c r="AB837" s="8">
        <v>4</v>
      </c>
      <c r="AC837" s="8">
        <v>0</v>
      </c>
      <c r="AD837" s="8"/>
      <c r="AE837" s="8">
        <v>1</v>
      </c>
      <c r="AF837" s="8">
        <v>0</v>
      </c>
      <c r="AG837" s="8">
        <v>240</v>
      </c>
      <c r="AH837" s="9">
        <v>46242</v>
      </c>
      <c r="AI837" s="47">
        <v>46242.375</v>
      </c>
      <c r="AJ837" s="47">
        <v>46242.37777777778</v>
      </c>
      <c r="AK837" s="47">
        <v>46242.541666666664</v>
      </c>
      <c r="AL837" s="47">
        <v>46242.515277777777</v>
      </c>
    </row>
    <row r="838" spans="2:38">
      <c r="B838" s="8" t="s">
        <v>8326</v>
      </c>
      <c r="C838" s="8" t="s">
        <v>82</v>
      </c>
      <c r="D838" s="9">
        <v>46235</v>
      </c>
      <c r="E838" s="8" t="s">
        <v>52</v>
      </c>
      <c r="F838" s="8" t="s">
        <v>64</v>
      </c>
      <c r="G838" s="8" t="s">
        <v>67</v>
      </c>
      <c r="H838" s="8" t="s">
        <v>53</v>
      </c>
      <c r="I838" s="8" t="s">
        <v>8378</v>
      </c>
      <c r="J838" s="61">
        <v>0</v>
      </c>
      <c r="K838" s="8">
        <v>1</v>
      </c>
      <c r="L838" s="8">
        <v>4</v>
      </c>
      <c r="M838" s="8" t="s">
        <v>84</v>
      </c>
      <c r="N838" s="8" t="s">
        <v>8379</v>
      </c>
      <c r="O838" s="8" t="s">
        <v>8380</v>
      </c>
      <c r="P838" s="48">
        <v>11</v>
      </c>
      <c r="Q838" s="8" t="s">
        <v>60</v>
      </c>
      <c r="R838" s="8">
        <v>4</v>
      </c>
      <c r="S838" s="8">
        <v>0</v>
      </c>
      <c r="T838" s="8" t="b">
        <v>0</v>
      </c>
      <c r="U838" s="8">
        <v>540</v>
      </c>
      <c r="V838" s="8">
        <v>503</v>
      </c>
      <c r="W838" s="8">
        <v>370</v>
      </c>
      <c r="X838" s="8">
        <v>0</v>
      </c>
      <c r="Y838" s="8">
        <v>0</v>
      </c>
      <c r="Z838" s="48">
        <v>-26</v>
      </c>
      <c r="AA838" s="8" t="s">
        <v>89</v>
      </c>
      <c r="AB838" s="8">
        <v>4</v>
      </c>
      <c r="AC838" s="8">
        <v>0</v>
      </c>
      <c r="AD838" s="8"/>
      <c r="AE838" s="8">
        <v>1</v>
      </c>
      <c r="AF838" s="8">
        <v>0</v>
      </c>
      <c r="AG838" s="8">
        <v>540</v>
      </c>
      <c r="AH838" s="9">
        <v>46243</v>
      </c>
      <c r="AI838" s="47">
        <v>46243.333333333336</v>
      </c>
      <c r="AJ838" s="47">
        <v>46243.34097222222</v>
      </c>
      <c r="AK838" s="47">
        <v>46243.708333333336</v>
      </c>
      <c r="AL838" s="47">
        <v>46243.69027777778</v>
      </c>
    </row>
    <row r="839" spans="2:38">
      <c r="B839" s="8" t="s">
        <v>8326</v>
      </c>
      <c r="C839" s="8" t="s">
        <v>82</v>
      </c>
      <c r="D839" s="9">
        <v>46235</v>
      </c>
      <c r="E839" s="8" t="s">
        <v>52</v>
      </c>
      <c r="F839" s="8" t="s">
        <v>64</v>
      </c>
      <c r="G839" s="8" t="s">
        <v>54</v>
      </c>
      <c r="H839" s="8" t="s">
        <v>53</v>
      </c>
      <c r="I839" s="8" t="s">
        <v>8384</v>
      </c>
      <c r="J839" s="61">
        <v>0</v>
      </c>
      <c r="K839" s="8">
        <v>1</v>
      </c>
      <c r="L839" s="8">
        <v>4</v>
      </c>
      <c r="M839" s="8" t="s">
        <v>84</v>
      </c>
      <c r="N839" s="8" t="s">
        <v>8379</v>
      </c>
      <c r="O839" s="8" t="s">
        <v>8380</v>
      </c>
      <c r="P839" s="48">
        <v>6</v>
      </c>
      <c r="Q839" s="8" t="s">
        <v>60</v>
      </c>
      <c r="R839" s="8">
        <v>4</v>
      </c>
      <c r="S839" s="8">
        <v>0</v>
      </c>
      <c r="T839" s="8" t="b">
        <v>0</v>
      </c>
      <c r="U839" s="8">
        <v>270</v>
      </c>
      <c r="V839" s="8">
        <v>239</v>
      </c>
      <c r="W839" s="8">
        <v>163</v>
      </c>
      <c r="X839" s="8">
        <v>0</v>
      </c>
      <c r="Y839" s="8">
        <v>0</v>
      </c>
      <c r="Z839" s="48">
        <v>-25</v>
      </c>
      <c r="AA839" s="8" t="s">
        <v>89</v>
      </c>
      <c r="AB839" s="8">
        <v>4</v>
      </c>
      <c r="AC839" s="8">
        <v>0</v>
      </c>
      <c r="AD839" s="8"/>
      <c r="AE839" s="8">
        <v>1</v>
      </c>
      <c r="AF839" s="8">
        <v>0</v>
      </c>
      <c r="AG839" s="8">
        <v>270</v>
      </c>
      <c r="AH839" s="9">
        <v>46244</v>
      </c>
      <c r="AI839" s="47">
        <v>46244.375</v>
      </c>
      <c r="AJ839" s="47">
        <v>46244.379166666666</v>
      </c>
      <c r="AK839" s="47">
        <v>46244.5625</v>
      </c>
      <c r="AL839" s="47">
        <v>46244.545138888891</v>
      </c>
    </row>
    <row r="840" spans="2:38">
      <c r="B840" s="8" t="s">
        <v>8326</v>
      </c>
      <c r="C840" s="8" t="s">
        <v>82</v>
      </c>
      <c r="D840" s="9">
        <v>46235</v>
      </c>
      <c r="E840" s="8" t="s">
        <v>52</v>
      </c>
      <c r="F840" s="8" t="s">
        <v>64</v>
      </c>
      <c r="G840" s="8" t="s">
        <v>62</v>
      </c>
      <c r="H840" s="8" t="s">
        <v>53</v>
      </c>
      <c r="I840" s="8" t="s">
        <v>8378</v>
      </c>
      <c r="J840" s="61">
        <v>0</v>
      </c>
      <c r="K840" s="8">
        <v>1</v>
      </c>
      <c r="L840" s="8">
        <v>4</v>
      </c>
      <c r="M840" s="8" t="s">
        <v>84</v>
      </c>
      <c r="N840" s="8" t="s">
        <v>8379</v>
      </c>
      <c r="O840" s="8" t="s">
        <v>8380</v>
      </c>
      <c r="P840" s="48">
        <v>12</v>
      </c>
      <c r="Q840" s="8" t="s">
        <v>60</v>
      </c>
      <c r="R840" s="8">
        <v>4</v>
      </c>
      <c r="S840" s="8">
        <v>0</v>
      </c>
      <c r="T840" s="8" t="b">
        <v>0</v>
      </c>
      <c r="U840" s="8">
        <v>420</v>
      </c>
      <c r="V840" s="8">
        <v>391</v>
      </c>
      <c r="W840" s="8">
        <v>299</v>
      </c>
      <c r="X840" s="8">
        <v>0</v>
      </c>
      <c r="Y840" s="8">
        <v>0</v>
      </c>
      <c r="Z840" s="48">
        <v>-17</v>
      </c>
      <c r="AA840" s="8" t="s">
        <v>89</v>
      </c>
      <c r="AB840" s="8">
        <v>4</v>
      </c>
      <c r="AC840" s="8">
        <v>0</v>
      </c>
      <c r="AD840" s="8"/>
      <c r="AE840" s="8">
        <v>1</v>
      </c>
      <c r="AF840" s="8">
        <v>0</v>
      </c>
      <c r="AG840" s="8">
        <v>420</v>
      </c>
      <c r="AH840" s="9">
        <v>46245</v>
      </c>
      <c r="AI840" s="47">
        <v>46245.375</v>
      </c>
      <c r="AJ840" s="47">
        <v>46245.383333333331</v>
      </c>
      <c r="AK840" s="47">
        <v>46245.666666666664</v>
      </c>
      <c r="AL840" s="47">
        <v>46245.654861111114</v>
      </c>
    </row>
    <row r="841" spans="2:38">
      <c r="B841" s="8" t="s">
        <v>8326</v>
      </c>
      <c r="C841" s="8" t="s">
        <v>82</v>
      </c>
      <c r="D841" s="9">
        <v>46235</v>
      </c>
      <c r="E841" s="8" t="s">
        <v>52</v>
      </c>
      <c r="F841" s="8" t="s">
        <v>64</v>
      </c>
      <c r="G841" s="8" t="s">
        <v>59</v>
      </c>
      <c r="H841" s="8" t="s">
        <v>53</v>
      </c>
      <c r="I841" s="8" t="s">
        <v>8384</v>
      </c>
      <c r="J841" s="61">
        <v>0</v>
      </c>
      <c r="K841" s="8">
        <v>1</v>
      </c>
      <c r="L841" s="8">
        <v>4</v>
      </c>
      <c r="M841" s="8" t="s">
        <v>84</v>
      </c>
      <c r="N841" s="8" t="s">
        <v>8379</v>
      </c>
      <c r="O841" s="8" t="s">
        <v>8380</v>
      </c>
      <c r="P841" s="48">
        <v>10</v>
      </c>
      <c r="Q841" s="8" t="s">
        <v>60</v>
      </c>
      <c r="R841" s="8">
        <v>4</v>
      </c>
      <c r="S841" s="8">
        <v>0</v>
      </c>
      <c r="T841" s="8" t="b">
        <v>0</v>
      </c>
      <c r="U841" s="8">
        <v>210</v>
      </c>
      <c r="V841" s="8">
        <v>180</v>
      </c>
      <c r="W841" s="8">
        <v>109</v>
      </c>
      <c r="X841" s="8">
        <v>0</v>
      </c>
      <c r="Y841" s="8">
        <v>0</v>
      </c>
      <c r="Z841" s="48">
        <v>-20</v>
      </c>
      <c r="AA841" s="8" t="s">
        <v>89</v>
      </c>
      <c r="AB841" s="8">
        <v>4</v>
      </c>
      <c r="AC841" s="8">
        <v>0</v>
      </c>
      <c r="AD841" s="8"/>
      <c r="AE841" s="8">
        <v>1</v>
      </c>
      <c r="AF841" s="8">
        <v>0</v>
      </c>
      <c r="AG841" s="8">
        <v>210</v>
      </c>
      <c r="AH841" s="9">
        <v>46248</v>
      </c>
      <c r="AI841" s="47">
        <v>46248.5625</v>
      </c>
      <c r="AJ841" s="47">
        <v>46248.569444444445</v>
      </c>
      <c r="AK841" s="47">
        <v>46248.708333333336</v>
      </c>
      <c r="AL841" s="47">
        <v>46248.694444444445</v>
      </c>
    </row>
    <row r="842" spans="2:38">
      <c r="B842" s="8" t="s">
        <v>8326</v>
      </c>
      <c r="C842" s="8" t="s">
        <v>82</v>
      </c>
      <c r="D842" s="9">
        <v>46235</v>
      </c>
      <c r="E842" s="8" t="s">
        <v>52</v>
      </c>
      <c r="F842" s="8" t="s">
        <v>64</v>
      </c>
      <c r="G842" s="8" t="s">
        <v>67</v>
      </c>
      <c r="H842" s="8" t="s">
        <v>53</v>
      </c>
      <c r="I842" s="8" t="s">
        <v>8378</v>
      </c>
      <c r="J842" s="61">
        <v>0</v>
      </c>
      <c r="K842" s="8">
        <v>1</v>
      </c>
      <c r="L842" s="8">
        <v>4</v>
      </c>
      <c r="M842" s="8" t="s">
        <v>84</v>
      </c>
      <c r="N842" s="8" t="s">
        <v>8379</v>
      </c>
      <c r="O842" s="8" t="s">
        <v>8380</v>
      </c>
      <c r="P842" s="48">
        <v>11</v>
      </c>
      <c r="Q842" s="8" t="s">
        <v>60</v>
      </c>
      <c r="R842" s="8">
        <v>4</v>
      </c>
      <c r="S842" s="8">
        <v>0</v>
      </c>
      <c r="T842" s="8" t="b">
        <v>0</v>
      </c>
      <c r="U842" s="8">
        <v>480</v>
      </c>
      <c r="V842" s="8">
        <v>437</v>
      </c>
      <c r="W842" s="8">
        <v>303</v>
      </c>
      <c r="X842" s="8">
        <v>0</v>
      </c>
      <c r="Y842" s="8">
        <v>0</v>
      </c>
      <c r="Z842" s="48">
        <v>-32</v>
      </c>
      <c r="AA842" s="8" t="s">
        <v>89</v>
      </c>
      <c r="AB842" s="8">
        <v>4</v>
      </c>
      <c r="AC842" s="8">
        <v>0</v>
      </c>
      <c r="AD842" s="8"/>
      <c r="AE842" s="8">
        <v>1</v>
      </c>
      <c r="AF842" s="8">
        <v>0</v>
      </c>
      <c r="AG842" s="8">
        <v>480</v>
      </c>
      <c r="AH842" s="9">
        <v>46251</v>
      </c>
      <c r="AI842" s="47">
        <v>46251.375</v>
      </c>
      <c r="AJ842" s="47">
        <v>46251.382638888892</v>
      </c>
      <c r="AK842" s="47">
        <v>46251.708333333336</v>
      </c>
      <c r="AL842" s="47">
        <v>46251.686111111114</v>
      </c>
    </row>
    <row r="843" spans="2:38">
      <c r="B843" s="8" t="s">
        <v>8326</v>
      </c>
      <c r="C843" s="8" t="s">
        <v>82</v>
      </c>
      <c r="D843" s="9">
        <v>46235</v>
      </c>
      <c r="E843" s="8" t="s">
        <v>52</v>
      </c>
      <c r="F843" s="8" t="s">
        <v>64</v>
      </c>
      <c r="G843" s="8" t="s">
        <v>54</v>
      </c>
      <c r="H843" s="8" t="s">
        <v>53</v>
      </c>
      <c r="I843" s="8" t="s">
        <v>8384</v>
      </c>
      <c r="J843" s="61">
        <v>0</v>
      </c>
      <c r="K843" s="8">
        <v>1</v>
      </c>
      <c r="L843" s="8">
        <v>4</v>
      </c>
      <c r="M843" s="8" t="s">
        <v>84</v>
      </c>
      <c r="N843" s="8" t="s">
        <v>8379</v>
      </c>
      <c r="O843" s="8" t="s">
        <v>8380</v>
      </c>
      <c r="P843" s="48">
        <v>9</v>
      </c>
      <c r="Q843" s="8" t="s">
        <v>60</v>
      </c>
      <c r="R843" s="8">
        <v>4</v>
      </c>
      <c r="S843" s="8">
        <v>0</v>
      </c>
      <c r="T843" s="8" t="b">
        <v>0</v>
      </c>
      <c r="U843" s="8">
        <v>480</v>
      </c>
      <c r="V843" s="8">
        <v>435</v>
      </c>
      <c r="W843" s="8">
        <v>320</v>
      </c>
      <c r="X843" s="8">
        <v>0</v>
      </c>
      <c r="Y843" s="8">
        <v>0</v>
      </c>
      <c r="Z843" s="48">
        <v>-36</v>
      </c>
      <c r="AA843" s="8" t="s">
        <v>89</v>
      </c>
      <c r="AB843" s="8">
        <v>4</v>
      </c>
      <c r="AC843" s="8">
        <v>0</v>
      </c>
      <c r="AD843" s="8"/>
      <c r="AE843" s="8">
        <v>1</v>
      </c>
      <c r="AF843" s="8">
        <v>0</v>
      </c>
      <c r="AG843" s="8">
        <v>480</v>
      </c>
      <c r="AH843" s="9">
        <v>46253</v>
      </c>
      <c r="AI843" s="47">
        <v>46253.354166666664</v>
      </c>
      <c r="AJ843" s="47">
        <v>46253.36041666667</v>
      </c>
      <c r="AK843" s="47">
        <v>46253.6875</v>
      </c>
      <c r="AL843" s="47">
        <v>46253.662499999999</v>
      </c>
    </row>
    <row r="844" spans="2:38">
      <c r="B844" s="8" t="s">
        <v>8326</v>
      </c>
      <c r="C844" s="8" t="s">
        <v>82</v>
      </c>
      <c r="D844" s="9">
        <v>46235</v>
      </c>
      <c r="E844" s="8" t="s">
        <v>52</v>
      </c>
      <c r="F844" s="8" t="s">
        <v>64</v>
      </c>
      <c r="G844" s="8" t="s">
        <v>68</v>
      </c>
      <c r="H844" s="8" t="s">
        <v>53</v>
      </c>
      <c r="I844" s="8" t="s">
        <v>8378</v>
      </c>
      <c r="J844" s="61">
        <v>0</v>
      </c>
      <c r="K844" s="8">
        <v>1</v>
      </c>
      <c r="L844" s="8">
        <v>4</v>
      </c>
      <c r="M844" s="8" t="s">
        <v>84</v>
      </c>
      <c r="N844" s="8" t="s">
        <v>8384</v>
      </c>
      <c r="O844" s="8" t="s">
        <v>8380</v>
      </c>
      <c r="P844" s="48">
        <v>12</v>
      </c>
      <c r="Q844" s="8" t="s">
        <v>60</v>
      </c>
      <c r="R844" s="8">
        <v>4</v>
      </c>
      <c r="S844" s="8">
        <v>0</v>
      </c>
      <c r="T844" s="8" t="b">
        <v>0</v>
      </c>
      <c r="U844" s="8">
        <v>300</v>
      </c>
      <c r="V844" s="8">
        <v>280</v>
      </c>
      <c r="W844" s="8">
        <v>176</v>
      </c>
      <c r="X844" s="8">
        <v>0</v>
      </c>
      <c r="Y844" s="8">
        <v>0</v>
      </c>
      <c r="Z844" s="48">
        <v>-8</v>
      </c>
      <c r="AA844" s="8" t="s">
        <v>89</v>
      </c>
      <c r="AB844" s="8">
        <v>4</v>
      </c>
      <c r="AC844" s="8">
        <v>0</v>
      </c>
      <c r="AD844" s="8"/>
      <c r="AE844" s="8">
        <v>1</v>
      </c>
      <c r="AF844" s="8">
        <v>0</v>
      </c>
      <c r="AG844" s="8">
        <v>300</v>
      </c>
      <c r="AH844" s="9">
        <v>46254</v>
      </c>
      <c r="AI844" s="47">
        <v>46254.333333333336</v>
      </c>
      <c r="AJ844" s="47">
        <v>46254.341666666667</v>
      </c>
      <c r="AK844" s="47">
        <v>46254.541666666664</v>
      </c>
      <c r="AL844" s="47">
        <v>46254.536111111112</v>
      </c>
    </row>
    <row r="845" spans="2:38">
      <c r="B845" s="8" t="s">
        <v>8326</v>
      </c>
      <c r="C845" s="8" t="s">
        <v>82</v>
      </c>
      <c r="D845" s="9">
        <v>46235</v>
      </c>
      <c r="E845" s="8" t="s">
        <v>52</v>
      </c>
      <c r="F845" s="8" t="s">
        <v>64</v>
      </c>
      <c r="G845" s="8" t="s">
        <v>68</v>
      </c>
      <c r="H845" s="8" t="s">
        <v>53</v>
      </c>
      <c r="I845" s="8" t="s">
        <v>8378</v>
      </c>
      <c r="J845" s="61">
        <v>0</v>
      </c>
      <c r="K845" s="8">
        <v>1</v>
      </c>
      <c r="L845" s="8">
        <v>4</v>
      </c>
      <c r="M845" s="8" t="s">
        <v>84</v>
      </c>
      <c r="N845" s="8" t="s">
        <v>8379</v>
      </c>
      <c r="O845" s="8" t="s">
        <v>8380</v>
      </c>
      <c r="P845" s="48">
        <v>11</v>
      </c>
      <c r="Q845" s="8" t="s">
        <v>60</v>
      </c>
      <c r="R845" s="8">
        <v>4</v>
      </c>
      <c r="S845" s="8">
        <v>0</v>
      </c>
      <c r="T845" s="8" t="b">
        <v>0</v>
      </c>
      <c r="U845" s="8">
        <v>480</v>
      </c>
      <c r="V845" s="8">
        <v>427</v>
      </c>
      <c r="W845" s="8">
        <v>323</v>
      </c>
      <c r="X845" s="8">
        <v>0</v>
      </c>
      <c r="Y845" s="8">
        <v>0</v>
      </c>
      <c r="Z845" s="48">
        <v>-42</v>
      </c>
      <c r="AA845" s="8" t="s">
        <v>89</v>
      </c>
      <c r="AB845" s="8">
        <v>4</v>
      </c>
      <c r="AC845" s="8">
        <v>0</v>
      </c>
      <c r="AD845" s="8"/>
      <c r="AE845" s="8">
        <v>1</v>
      </c>
      <c r="AF845" s="8">
        <v>0</v>
      </c>
      <c r="AG845" s="8">
        <v>480</v>
      </c>
      <c r="AH845" s="9">
        <v>46256</v>
      </c>
      <c r="AI845" s="47">
        <v>46256.333333333336</v>
      </c>
      <c r="AJ845" s="47">
        <v>46256.34097222222</v>
      </c>
      <c r="AK845" s="47">
        <v>46256.666666666664</v>
      </c>
      <c r="AL845" s="47">
        <v>46256.637499999997</v>
      </c>
    </row>
    <row r="846" spans="2:38">
      <c r="B846" s="8" t="s">
        <v>8326</v>
      </c>
      <c r="C846" s="8" t="s">
        <v>82</v>
      </c>
      <c r="D846" s="9">
        <v>46235</v>
      </c>
      <c r="E846" s="8" t="s">
        <v>52</v>
      </c>
      <c r="F846" s="8" t="s">
        <v>64</v>
      </c>
      <c r="G846" s="8" t="s">
        <v>54</v>
      </c>
      <c r="H846" s="8" t="s">
        <v>53</v>
      </c>
      <c r="I846" s="8" t="s">
        <v>8384</v>
      </c>
      <c r="J846" s="61">
        <v>0</v>
      </c>
      <c r="K846" s="8">
        <v>1</v>
      </c>
      <c r="L846" s="8">
        <v>4</v>
      </c>
      <c r="M846" s="8" t="s">
        <v>84</v>
      </c>
      <c r="N846" s="8" t="s">
        <v>8379</v>
      </c>
      <c r="O846" s="8" t="s">
        <v>8380</v>
      </c>
      <c r="P846" s="48">
        <v>5</v>
      </c>
      <c r="Q846" s="8" t="s">
        <v>60</v>
      </c>
      <c r="R846" s="8">
        <v>4</v>
      </c>
      <c r="S846" s="8">
        <v>0</v>
      </c>
      <c r="T846" s="8" t="b">
        <v>0</v>
      </c>
      <c r="U846" s="8">
        <v>420</v>
      </c>
      <c r="V846" s="8">
        <v>394</v>
      </c>
      <c r="W846" s="8">
        <v>297</v>
      </c>
      <c r="X846" s="8">
        <v>0</v>
      </c>
      <c r="Y846" s="8">
        <v>0</v>
      </c>
      <c r="Z846" s="48">
        <v>-21</v>
      </c>
      <c r="AA846" s="8" t="s">
        <v>89</v>
      </c>
      <c r="AB846" s="8">
        <v>4</v>
      </c>
      <c r="AC846" s="8">
        <v>0</v>
      </c>
      <c r="AD846" s="8"/>
      <c r="AE846" s="8">
        <v>1</v>
      </c>
      <c r="AF846" s="8">
        <v>0</v>
      </c>
      <c r="AG846" s="8">
        <v>420</v>
      </c>
      <c r="AH846" s="9">
        <v>46257</v>
      </c>
      <c r="AI846" s="47">
        <v>46257.333333333336</v>
      </c>
      <c r="AJ846" s="47">
        <v>46257.336805555555</v>
      </c>
      <c r="AK846" s="47">
        <v>46257.625</v>
      </c>
      <c r="AL846" s="47">
        <v>46257.61041666667</v>
      </c>
    </row>
    <row r="847" spans="2:38">
      <c r="B847" s="8" t="s">
        <v>8326</v>
      </c>
      <c r="C847" s="8" t="s">
        <v>82</v>
      </c>
      <c r="D847" s="9">
        <v>46235</v>
      </c>
      <c r="E847" s="8" t="s">
        <v>52</v>
      </c>
      <c r="F847" s="8" t="s">
        <v>64</v>
      </c>
      <c r="G847" s="8" t="s">
        <v>62</v>
      </c>
      <c r="H847" s="8" t="s">
        <v>53</v>
      </c>
      <c r="I847" s="8" t="s">
        <v>8384</v>
      </c>
      <c r="J847" s="61">
        <v>0</v>
      </c>
      <c r="K847" s="8">
        <v>1</v>
      </c>
      <c r="L847" s="8">
        <v>4</v>
      </c>
      <c r="M847" s="8" t="s">
        <v>84</v>
      </c>
      <c r="N847" s="8" t="s">
        <v>8379</v>
      </c>
      <c r="O847" s="8" t="s">
        <v>8380</v>
      </c>
      <c r="P847" s="48">
        <v>7</v>
      </c>
      <c r="Q847" s="8" t="s">
        <v>60</v>
      </c>
      <c r="R847" s="8">
        <v>4</v>
      </c>
      <c r="S847" s="8">
        <v>0</v>
      </c>
      <c r="T847" s="8" t="b">
        <v>0</v>
      </c>
      <c r="U847" s="8">
        <v>540</v>
      </c>
      <c r="V847" s="8">
        <v>492</v>
      </c>
      <c r="W847" s="8">
        <v>375</v>
      </c>
      <c r="X847" s="8">
        <v>0</v>
      </c>
      <c r="Y847" s="8">
        <v>0</v>
      </c>
      <c r="Z847" s="48">
        <v>-41</v>
      </c>
      <c r="AA847" s="8" t="s">
        <v>89</v>
      </c>
      <c r="AB847" s="8">
        <v>4</v>
      </c>
      <c r="AC847" s="8">
        <v>0</v>
      </c>
      <c r="AD847" s="8"/>
      <c r="AE847" s="8">
        <v>1</v>
      </c>
      <c r="AF847" s="8">
        <v>0</v>
      </c>
      <c r="AG847" s="8">
        <v>540</v>
      </c>
      <c r="AH847" s="9">
        <v>46260</v>
      </c>
      <c r="AI847" s="47">
        <v>46260.333333333336</v>
      </c>
      <c r="AJ847" s="47">
        <v>46260.338194444441</v>
      </c>
      <c r="AK847" s="47">
        <v>46260.708333333336</v>
      </c>
      <c r="AL847" s="47">
        <v>46260.679861111108</v>
      </c>
    </row>
    <row r="848" spans="2:38">
      <c r="B848" s="8" t="s">
        <v>8326</v>
      </c>
      <c r="C848" s="8" t="s">
        <v>82</v>
      </c>
      <c r="D848" s="9">
        <v>46235</v>
      </c>
      <c r="E848" s="8" t="s">
        <v>52</v>
      </c>
      <c r="F848" s="8" t="s">
        <v>64</v>
      </c>
      <c r="G848" s="8" t="s">
        <v>59</v>
      </c>
      <c r="H848" s="8" t="s">
        <v>53</v>
      </c>
      <c r="I848" s="8" t="s">
        <v>8384</v>
      </c>
      <c r="J848" s="61">
        <v>0</v>
      </c>
      <c r="K848" s="8">
        <v>1</v>
      </c>
      <c r="L848" s="8">
        <v>4</v>
      </c>
      <c r="M848" s="8" t="s">
        <v>84</v>
      </c>
      <c r="N848" s="8" t="s">
        <v>8384</v>
      </c>
      <c r="O848" s="8" t="s">
        <v>8380</v>
      </c>
      <c r="P848" s="48">
        <v>5</v>
      </c>
      <c r="Q848" s="8" t="s">
        <v>60</v>
      </c>
      <c r="R848" s="8">
        <v>4</v>
      </c>
      <c r="S848" s="8">
        <v>0</v>
      </c>
      <c r="T848" s="8" t="b">
        <v>0</v>
      </c>
      <c r="U848" s="8">
        <v>240</v>
      </c>
      <c r="V848" s="8">
        <v>225</v>
      </c>
      <c r="W848" s="8">
        <v>138</v>
      </c>
      <c r="X848" s="8">
        <v>0</v>
      </c>
      <c r="Y848" s="8">
        <v>0</v>
      </c>
      <c r="Z848" s="48">
        <v>-10</v>
      </c>
      <c r="AA848" s="8" t="s">
        <v>89</v>
      </c>
      <c r="AB848" s="8">
        <v>4</v>
      </c>
      <c r="AC848" s="8">
        <v>0</v>
      </c>
      <c r="AD848" s="8"/>
      <c r="AE848" s="8">
        <v>1</v>
      </c>
      <c r="AF848" s="8">
        <v>0</v>
      </c>
      <c r="AG848" s="8">
        <v>240</v>
      </c>
      <c r="AH848" s="9">
        <v>46265</v>
      </c>
      <c r="AI848" s="47">
        <v>46265.333333333336</v>
      </c>
      <c r="AJ848" s="47">
        <v>46265.336805555555</v>
      </c>
      <c r="AK848" s="47">
        <v>46265.5</v>
      </c>
      <c r="AL848" s="47">
        <v>46265.493055555555</v>
      </c>
    </row>
    <row r="849" spans="2:38">
      <c r="B849" s="8" t="s">
        <v>8326</v>
      </c>
      <c r="C849" s="8" t="s">
        <v>82</v>
      </c>
      <c r="D849" s="9">
        <v>46235</v>
      </c>
      <c r="E849" s="8" t="s">
        <v>52</v>
      </c>
      <c r="F849" s="8" t="s">
        <v>77</v>
      </c>
      <c r="G849" s="8" t="s">
        <v>79</v>
      </c>
      <c r="H849" s="8" t="s">
        <v>53</v>
      </c>
      <c r="I849" s="8" t="s">
        <v>8384</v>
      </c>
      <c r="J849" s="61">
        <v>0</v>
      </c>
      <c r="K849" s="8">
        <v>1</v>
      </c>
      <c r="L849" s="8">
        <v>4</v>
      </c>
      <c r="M849" s="8" t="s">
        <v>91</v>
      </c>
      <c r="N849" s="8" t="s">
        <v>8379</v>
      </c>
      <c r="O849" s="8" t="s">
        <v>8380</v>
      </c>
      <c r="P849" s="48">
        <v>3</v>
      </c>
      <c r="Q849" s="8" t="s">
        <v>60</v>
      </c>
      <c r="R849" s="8">
        <v>4</v>
      </c>
      <c r="S849" s="8">
        <v>0</v>
      </c>
      <c r="T849" s="8" t="b">
        <v>0</v>
      </c>
      <c r="U849" s="8">
        <v>210</v>
      </c>
      <c r="V849" s="8">
        <v>180</v>
      </c>
      <c r="W849" s="8">
        <v>98</v>
      </c>
      <c r="X849" s="8">
        <v>0</v>
      </c>
      <c r="Y849" s="8">
        <v>0</v>
      </c>
      <c r="Z849" s="48">
        <v>-27</v>
      </c>
      <c r="AA849" s="8" t="s">
        <v>90</v>
      </c>
      <c r="AB849" s="8">
        <v>4</v>
      </c>
      <c r="AC849" s="8">
        <v>0</v>
      </c>
      <c r="AD849" s="8"/>
      <c r="AE849" s="8">
        <v>1</v>
      </c>
      <c r="AF849" s="8">
        <v>0</v>
      </c>
      <c r="AG849" s="8">
        <v>210</v>
      </c>
      <c r="AH849" s="9">
        <v>46236</v>
      </c>
      <c r="AI849" s="47">
        <v>46236.541666666664</v>
      </c>
      <c r="AJ849" s="47">
        <v>46236.543749999997</v>
      </c>
      <c r="AK849" s="47">
        <v>46236.6875</v>
      </c>
      <c r="AL849" s="47">
        <v>46236.668749999997</v>
      </c>
    </row>
    <row r="850" spans="2:38">
      <c r="B850" s="8" t="s">
        <v>8326</v>
      </c>
      <c r="C850" s="8" t="s">
        <v>82</v>
      </c>
      <c r="D850" s="9">
        <v>46235</v>
      </c>
      <c r="E850" s="8" t="s">
        <v>52</v>
      </c>
      <c r="F850" s="8" t="s">
        <v>77</v>
      </c>
      <c r="G850" s="8" t="s">
        <v>79</v>
      </c>
      <c r="H850" s="8" t="s">
        <v>53</v>
      </c>
      <c r="I850" s="8" t="s">
        <v>8384</v>
      </c>
      <c r="J850" s="61">
        <v>0</v>
      </c>
      <c r="K850" s="8">
        <v>1</v>
      </c>
      <c r="L850" s="8">
        <v>4</v>
      </c>
      <c r="M850" s="8" t="s">
        <v>91</v>
      </c>
      <c r="N850" s="8" t="s">
        <v>8379</v>
      </c>
      <c r="O850" s="8" t="s">
        <v>8380</v>
      </c>
      <c r="P850" s="48">
        <v>2</v>
      </c>
      <c r="Q850" s="8" t="s">
        <v>60</v>
      </c>
      <c r="R850" s="8">
        <v>4</v>
      </c>
      <c r="S850" s="8">
        <v>0</v>
      </c>
      <c r="T850" s="8" t="b">
        <v>0</v>
      </c>
      <c r="U850" s="8">
        <v>300</v>
      </c>
      <c r="V850" s="8">
        <v>264</v>
      </c>
      <c r="W850" s="8">
        <v>164</v>
      </c>
      <c r="X850" s="8">
        <v>0</v>
      </c>
      <c r="Y850" s="8">
        <v>0</v>
      </c>
      <c r="Z850" s="48">
        <v>-34</v>
      </c>
      <c r="AA850" s="8" t="s">
        <v>90</v>
      </c>
      <c r="AB850" s="8">
        <v>4</v>
      </c>
      <c r="AC850" s="8">
        <v>0</v>
      </c>
      <c r="AD850" s="8"/>
      <c r="AE850" s="8">
        <v>1</v>
      </c>
      <c r="AF850" s="8">
        <v>0</v>
      </c>
      <c r="AG850" s="8">
        <v>300</v>
      </c>
      <c r="AH850" s="9">
        <v>46237</v>
      </c>
      <c r="AI850" s="47">
        <v>46237.354166666664</v>
      </c>
      <c r="AJ850" s="47">
        <v>46237.355555555558</v>
      </c>
      <c r="AK850" s="47">
        <v>46237.5625</v>
      </c>
      <c r="AL850" s="47">
        <v>46237.538888888892</v>
      </c>
    </row>
    <row r="851" spans="2:38">
      <c r="B851" s="8" t="s">
        <v>8326</v>
      </c>
      <c r="C851" s="8" t="s">
        <v>82</v>
      </c>
      <c r="D851" s="9">
        <v>46235</v>
      </c>
      <c r="E851" s="8" t="s">
        <v>52</v>
      </c>
      <c r="F851" s="8" t="s">
        <v>77</v>
      </c>
      <c r="G851" s="8" t="s">
        <v>79</v>
      </c>
      <c r="H851" s="8" t="s">
        <v>53</v>
      </c>
      <c r="I851" s="8" t="s">
        <v>8384</v>
      </c>
      <c r="J851" s="61">
        <v>0</v>
      </c>
      <c r="K851" s="8">
        <v>1</v>
      </c>
      <c r="L851" s="8">
        <v>4</v>
      </c>
      <c r="M851" s="8" t="s">
        <v>91</v>
      </c>
      <c r="N851" s="8" t="s">
        <v>8379</v>
      </c>
      <c r="O851" s="8" t="s">
        <v>8380</v>
      </c>
      <c r="P851" s="48">
        <v>2</v>
      </c>
      <c r="Q851" s="8" t="s">
        <v>60</v>
      </c>
      <c r="R851" s="8">
        <v>4</v>
      </c>
      <c r="S851" s="8">
        <v>0</v>
      </c>
      <c r="T851" s="8" t="b">
        <v>0</v>
      </c>
      <c r="U851" s="8">
        <v>360</v>
      </c>
      <c r="V851" s="8">
        <v>328</v>
      </c>
      <c r="W851" s="8">
        <v>247</v>
      </c>
      <c r="X851" s="8">
        <v>0</v>
      </c>
      <c r="Y851" s="8">
        <v>0</v>
      </c>
      <c r="Z851" s="48">
        <v>-30</v>
      </c>
      <c r="AA851" s="8" t="s">
        <v>90</v>
      </c>
      <c r="AB851" s="8">
        <v>4</v>
      </c>
      <c r="AC851" s="8">
        <v>0</v>
      </c>
      <c r="AD851" s="8"/>
      <c r="AE851" s="8">
        <v>1</v>
      </c>
      <c r="AF851" s="8">
        <v>0</v>
      </c>
      <c r="AG851" s="8">
        <v>360</v>
      </c>
      <c r="AH851" s="9">
        <v>46238</v>
      </c>
      <c r="AI851" s="47">
        <v>46238.3125</v>
      </c>
      <c r="AJ851" s="47">
        <v>46238.313888888886</v>
      </c>
      <c r="AK851" s="47">
        <v>46238.5625</v>
      </c>
      <c r="AL851" s="47">
        <v>46238.541666666664</v>
      </c>
    </row>
    <row r="852" spans="2:38">
      <c r="B852" s="8" t="s">
        <v>8326</v>
      </c>
      <c r="C852" s="8" t="s">
        <v>82</v>
      </c>
      <c r="D852" s="9">
        <v>46235</v>
      </c>
      <c r="E852" s="8" t="s">
        <v>52</v>
      </c>
      <c r="F852" s="8" t="s">
        <v>77</v>
      </c>
      <c r="G852" s="8" t="s">
        <v>79</v>
      </c>
      <c r="H852" s="8" t="s">
        <v>53</v>
      </c>
      <c r="I852" s="8" t="s">
        <v>8384</v>
      </c>
      <c r="J852" s="61">
        <v>0</v>
      </c>
      <c r="K852" s="8">
        <v>1</v>
      </c>
      <c r="L852" s="8">
        <v>4</v>
      </c>
      <c r="M852" s="8" t="s">
        <v>91</v>
      </c>
      <c r="N852" s="8" t="s">
        <v>8379</v>
      </c>
      <c r="O852" s="8" t="s">
        <v>8380</v>
      </c>
      <c r="P852" s="48">
        <v>10</v>
      </c>
      <c r="Q852" s="8" t="s">
        <v>60</v>
      </c>
      <c r="R852" s="8">
        <v>4</v>
      </c>
      <c r="S852" s="8">
        <v>0</v>
      </c>
      <c r="T852" s="8" t="b">
        <v>0</v>
      </c>
      <c r="U852" s="8">
        <v>540</v>
      </c>
      <c r="V852" s="8">
        <v>504</v>
      </c>
      <c r="W852" s="8">
        <v>376</v>
      </c>
      <c r="X852" s="8">
        <v>0</v>
      </c>
      <c r="Y852" s="8">
        <v>0</v>
      </c>
      <c r="Z852" s="48">
        <v>-26</v>
      </c>
      <c r="AA852" s="8" t="s">
        <v>90</v>
      </c>
      <c r="AB852" s="8">
        <v>4</v>
      </c>
      <c r="AC852" s="8">
        <v>0</v>
      </c>
      <c r="AD852" s="8"/>
      <c r="AE852" s="8">
        <v>1</v>
      </c>
      <c r="AF852" s="8">
        <v>0</v>
      </c>
      <c r="AG852" s="8">
        <v>540</v>
      </c>
      <c r="AH852" s="9">
        <v>46241</v>
      </c>
      <c r="AI852" s="47">
        <v>46241.375</v>
      </c>
      <c r="AJ852" s="47">
        <v>46241.381944444445</v>
      </c>
      <c r="AK852" s="47">
        <v>46241.75</v>
      </c>
      <c r="AL852" s="47">
        <v>46241.731944444444</v>
      </c>
    </row>
    <row r="853" spans="2:38">
      <c r="B853" s="8" t="s">
        <v>8326</v>
      </c>
      <c r="C853" s="8" t="s">
        <v>82</v>
      </c>
      <c r="D853" s="9">
        <v>46235</v>
      </c>
      <c r="E853" s="8" t="s">
        <v>52</v>
      </c>
      <c r="F853" s="8" t="s">
        <v>77</v>
      </c>
      <c r="G853" s="8" t="s">
        <v>79</v>
      </c>
      <c r="H853" s="8" t="s">
        <v>53</v>
      </c>
      <c r="I853" s="8" t="s">
        <v>8384</v>
      </c>
      <c r="J853" s="61">
        <v>0</v>
      </c>
      <c r="K853" s="8">
        <v>1</v>
      </c>
      <c r="L853" s="8">
        <v>4</v>
      </c>
      <c r="M853" s="8" t="s">
        <v>91</v>
      </c>
      <c r="N853" s="8" t="s">
        <v>8379</v>
      </c>
      <c r="O853" s="8" t="s">
        <v>8380</v>
      </c>
      <c r="P853" s="48">
        <v>2</v>
      </c>
      <c r="Q853" s="8" t="s">
        <v>60</v>
      </c>
      <c r="R853" s="8">
        <v>4</v>
      </c>
      <c r="S853" s="8">
        <v>0</v>
      </c>
      <c r="T853" s="8" t="b">
        <v>0</v>
      </c>
      <c r="U853" s="8">
        <v>480</v>
      </c>
      <c r="V853" s="8">
        <v>453</v>
      </c>
      <c r="W853" s="8">
        <v>344</v>
      </c>
      <c r="X853" s="8">
        <v>0</v>
      </c>
      <c r="Y853" s="8">
        <v>0</v>
      </c>
      <c r="Z853" s="48">
        <v>-25</v>
      </c>
      <c r="AA853" s="8" t="s">
        <v>90</v>
      </c>
      <c r="AB853" s="8">
        <v>4</v>
      </c>
      <c r="AC853" s="8">
        <v>0</v>
      </c>
      <c r="AD853" s="8"/>
      <c r="AE853" s="8">
        <v>1</v>
      </c>
      <c r="AF853" s="8">
        <v>0</v>
      </c>
      <c r="AG853" s="8">
        <v>480</v>
      </c>
      <c r="AH853" s="9">
        <v>46242</v>
      </c>
      <c r="AI853" s="47">
        <v>46242.354166666664</v>
      </c>
      <c r="AJ853" s="47">
        <v>46242.355555555558</v>
      </c>
      <c r="AK853" s="47">
        <v>46242.6875</v>
      </c>
      <c r="AL853" s="47">
        <v>46242.670138888891</v>
      </c>
    </row>
    <row r="854" spans="2:38">
      <c r="B854" s="8" t="s">
        <v>8326</v>
      </c>
      <c r="C854" s="8" t="s">
        <v>82</v>
      </c>
      <c r="D854" s="9">
        <v>46235</v>
      </c>
      <c r="E854" s="8" t="s">
        <v>52</v>
      </c>
      <c r="F854" s="8" t="s">
        <v>77</v>
      </c>
      <c r="G854" s="8" t="s">
        <v>79</v>
      </c>
      <c r="H854" s="8" t="s">
        <v>53</v>
      </c>
      <c r="I854" s="8" t="s">
        <v>8384</v>
      </c>
      <c r="J854" s="61">
        <v>0</v>
      </c>
      <c r="K854" s="8">
        <v>1</v>
      </c>
      <c r="L854" s="8">
        <v>4</v>
      </c>
      <c r="M854" s="8" t="s">
        <v>91</v>
      </c>
      <c r="N854" s="8" t="s">
        <v>8379</v>
      </c>
      <c r="O854" s="8" t="s">
        <v>8380</v>
      </c>
      <c r="P854" s="48">
        <v>9</v>
      </c>
      <c r="Q854" s="8" t="s">
        <v>60</v>
      </c>
      <c r="R854" s="8">
        <v>4</v>
      </c>
      <c r="S854" s="8">
        <v>0</v>
      </c>
      <c r="T854" s="8" t="b">
        <v>0</v>
      </c>
      <c r="U854" s="8">
        <v>240</v>
      </c>
      <c r="V854" s="8">
        <v>216</v>
      </c>
      <c r="W854" s="8">
        <v>133</v>
      </c>
      <c r="X854" s="8">
        <v>0</v>
      </c>
      <c r="Y854" s="8">
        <v>0</v>
      </c>
      <c r="Z854" s="48">
        <v>-15</v>
      </c>
      <c r="AA854" s="8" t="s">
        <v>90</v>
      </c>
      <c r="AB854" s="8">
        <v>4</v>
      </c>
      <c r="AC854" s="8">
        <v>0</v>
      </c>
      <c r="AD854" s="8"/>
      <c r="AE854" s="8">
        <v>1</v>
      </c>
      <c r="AF854" s="8">
        <v>0</v>
      </c>
      <c r="AG854" s="8">
        <v>240</v>
      </c>
      <c r="AH854" s="9">
        <v>46244</v>
      </c>
      <c r="AI854" s="47">
        <v>46244.354166666664</v>
      </c>
      <c r="AJ854" s="47">
        <v>46244.36041666667</v>
      </c>
      <c r="AK854" s="47">
        <v>46244.520833333336</v>
      </c>
      <c r="AL854" s="47">
        <v>46244.510416666664</v>
      </c>
    </row>
    <row r="855" spans="2:38">
      <c r="B855" s="8" t="s">
        <v>8326</v>
      </c>
      <c r="C855" s="8" t="s">
        <v>82</v>
      </c>
      <c r="D855" s="9">
        <v>46235</v>
      </c>
      <c r="E855" s="8" t="s">
        <v>52</v>
      </c>
      <c r="F855" s="8" t="s">
        <v>77</v>
      </c>
      <c r="G855" s="8" t="s">
        <v>79</v>
      </c>
      <c r="H855" s="8" t="s">
        <v>53</v>
      </c>
      <c r="I855" s="8" t="s">
        <v>8384</v>
      </c>
      <c r="J855" s="61">
        <v>0</v>
      </c>
      <c r="K855" s="8">
        <v>1</v>
      </c>
      <c r="L855" s="8">
        <v>4</v>
      </c>
      <c r="M855" s="8" t="s">
        <v>91</v>
      </c>
      <c r="N855" s="8" t="s">
        <v>8379</v>
      </c>
      <c r="O855" s="8" t="s">
        <v>8380</v>
      </c>
      <c r="P855" s="48">
        <v>6</v>
      </c>
      <c r="Q855" s="8" t="s">
        <v>60</v>
      </c>
      <c r="R855" s="8">
        <v>4</v>
      </c>
      <c r="S855" s="8">
        <v>0</v>
      </c>
      <c r="T855" s="8" t="b">
        <v>0</v>
      </c>
      <c r="U855" s="8">
        <v>480</v>
      </c>
      <c r="V855" s="8">
        <v>450</v>
      </c>
      <c r="W855" s="8">
        <v>312</v>
      </c>
      <c r="X855" s="8">
        <v>0</v>
      </c>
      <c r="Y855" s="8">
        <v>0</v>
      </c>
      <c r="Z855" s="48">
        <v>-24</v>
      </c>
      <c r="AA855" s="8" t="s">
        <v>90</v>
      </c>
      <c r="AB855" s="8">
        <v>4</v>
      </c>
      <c r="AC855" s="8">
        <v>0</v>
      </c>
      <c r="AD855" s="8"/>
      <c r="AE855" s="8">
        <v>1</v>
      </c>
      <c r="AF855" s="8">
        <v>0</v>
      </c>
      <c r="AG855" s="8">
        <v>480</v>
      </c>
      <c r="AH855" s="9">
        <v>46250</v>
      </c>
      <c r="AI855" s="47">
        <v>46250.354166666664</v>
      </c>
      <c r="AJ855" s="47">
        <v>46250.35833333333</v>
      </c>
      <c r="AK855" s="47">
        <v>46250.6875</v>
      </c>
      <c r="AL855" s="47">
        <v>46250.67083333333</v>
      </c>
    </row>
    <row r="856" spans="2:38">
      <c r="B856" s="8" t="s">
        <v>8326</v>
      </c>
      <c r="C856" s="8" t="s">
        <v>82</v>
      </c>
      <c r="D856" s="9">
        <v>46235</v>
      </c>
      <c r="E856" s="8" t="s">
        <v>52</v>
      </c>
      <c r="F856" s="8" t="s">
        <v>77</v>
      </c>
      <c r="G856" s="8" t="s">
        <v>79</v>
      </c>
      <c r="H856" s="8" t="s">
        <v>53</v>
      </c>
      <c r="I856" s="8" t="s">
        <v>8384</v>
      </c>
      <c r="J856" s="61">
        <v>0</v>
      </c>
      <c r="K856" s="8">
        <v>1</v>
      </c>
      <c r="L856" s="8">
        <v>4</v>
      </c>
      <c r="M856" s="8" t="s">
        <v>91</v>
      </c>
      <c r="N856" s="8" t="s">
        <v>8379</v>
      </c>
      <c r="O856" s="8" t="s">
        <v>8380</v>
      </c>
      <c r="P856" s="48">
        <v>6</v>
      </c>
      <c r="Q856" s="8" t="s">
        <v>60</v>
      </c>
      <c r="R856" s="8">
        <v>4</v>
      </c>
      <c r="S856" s="8">
        <v>0</v>
      </c>
      <c r="T856" s="8" t="b">
        <v>0</v>
      </c>
      <c r="U856" s="8">
        <v>270</v>
      </c>
      <c r="V856" s="8">
        <v>237</v>
      </c>
      <c r="W856" s="8">
        <v>156</v>
      </c>
      <c r="X856" s="8">
        <v>0</v>
      </c>
      <c r="Y856" s="8">
        <v>0</v>
      </c>
      <c r="Z856" s="48">
        <v>-27</v>
      </c>
      <c r="AA856" s="8" t="s">
        <v>90</v>
      </c>
      <c r="AB856" s="8">
        <v>4</v>
      </c>
      <c r="AC856" s="8">
        <v>0</v>
      </c>
      <c r="AD856" s="8"/>
      <c r="AE856" s="8">
        <v>1</v>
      </c>
      <c r="AF856" s="8">
        <v>0</v>
      </c>
      <c r="AG856" s="8">
        <v>270</v>
      </c>
      <c r="AH856" s="9">
        <v>46252</v>
      </c>
      <c r="AI856" s="47">
        <v>46252.541666666664</v>
      </c>
      <c r="AJ856" s="47">
        <v>46252.54583333333</v>
      </c>
      <c r="AK856" s="47">
        <v>46252.729166666664</v>
      </c>
      <c r="AL856" s="47">
        <v>46252.710416666669</v>
      </c>
    </row>
    <row r="857" spans="2:38">
      <c r="B857" s="8" t="s">
        <v>8326</v>
      </c>
      <c r="C857" s="8" t="s">
        <v>82</v>
      </c>
      <c r="D857" s="9">
        <v>46235</v>
      </c>
      <c r="E857" s="8" t="s">
        <v>52</v>
      </c>
      <c r="F857" s="8" t="s">
        <v>77</v>
      </c>
      <c r="G857" s="8" t="s">
        <v>79</v>
      </c>
      <c r="H857" s="8" t="s">
        <v>53</v>
      </c>
      <c r="I857" s="8" t="s">
        <v>8384</v>
      </c>
      <c r="J857" s="61">
        <v>0</v>
      </c>
      <c r="K857" s="8">
        <v>1</v>
      </c>
      <c r="L857" s="8">
        <v>4</v>
      </c>
      <c r="M857" s="8" t="s">
        <v>91</v>
      </c>
      <c r="N857" s="8" t="s">
        <v>8379</v>
      </c>
      <c r="O857" s="8" t="s">
        <v>8380</v>
      </c>
      <c r="P857" s="48">
        <v>3</v>
      </c>
      <c r="Q857" s="8" t="s">
        <v>60</v>
      </c>
      <c r="R857" s="8">
        <v>4</v>
      </c>
      <c r="S857" s="8">
        <v>0</v>
      </c>
      <c r="T857" s="8" t="b">
        <v>0</v>
      </c>
      <c r="U857" s="8">
        <v>210</v>
      </c>
      <c r="V857" s="8">
        <v>188</v>
      </c>
      <c r="W857" s="8">
        <v>112</v>
      </c>
      <c r="X857" s="8">
        <v>0</v>
      </c>
      <c r="Y857" s="8">
        <v>0</v>
      </c>
      <c r="Z857" s="48">
        <v>-19</v>
      </c>
      <c r="AA857" s="8" t="s">
        <v>90</v>
      </c>
      <c r="AB857" s="8">
        <v>4</v>
      </c>
      <c r="AC857" s="8">
        <v>0</v>
      </c>
      <c r="AD857" s="8"/>
      <c r="AE857" s="8">
        <v>1</v>
      </c>
      <c r="AF857" s="8">
        <v>0</v>
      </c>
      <c r="AG857" s="8">
        <v>210</v>
      </c>
      <c r="AH857" s="9">
        <v>46256</v>
      </c>
      <c r="AI857" s="47">
        <v>46256.541666666664</v>
      </c>
      <c r="AJ857" s="47">
        <v>46256.543749999997</v>
      </c>
      <c r="AK857" s="47">
        <v>46256.6875</v>
      </c>
      <c r="AL857" s="47">
        <v>46256.674305555556</v>
      </c>
    </row>
    <row r="858" spans="2:38">
      <c r="B858" s="8" t="s">
        <v>8326</v>
      </c>
      <c r="C858" s="8" t="s">
        <v>82</v>
      </c>
      <c r="D858" s="9">
        <v>46235</v>
      </c>
      <c r="E858" s="8" t="s">
        <v>52</v>
      </c>
      <c r="F858" s="8" t="s">
        <v>77</v>
      </c>
      <c r="G858" s="8" t="s">
        <v>79</v>
      </c>
      <c r="H858" s="8" t="s">
        <v>53</v>
      </c>
      <c r="I858" s="8" t="s">
        <v>8384</v>
      </c>
      <c r="J858" s="61">
        <v>0</v>
      </c>
      <c r="K858" s="8">
        <v>1</v>
      </c>
      <c r="L858" s="8">
        <v>4</v>
      </c>
      <c r="M858" s="8" t="s">
        <v>91</v>
      </c>
      <c r="N858" s="8" t="s">
        <v>8384</v>
      </c>
      <c r="O858" s="8" t="s">
        <v>8380</v>
      </c>
      <c r="P858" s="48">
        <v>6</v>
      </c>
      <c r="Q858" s="8" t="s">
        <v>60</v>
      </c>
      <c r="R858" s="8">
        <v>4</v>
      </c>
      <c r="S858" s="8">
        <v>0</v>
      </c>
      <c r="T858" s="8" t="b">
        <v>0</v>
      </c>
      <c r="U858" s="8">
        <v>180</v>
      </c>
      <c r="V858" s="8">
        <v>166</v>
      </c>
      <c r="W858" s="8">
        <v>80</v>
      </c>
      <c r="X858" s="8">
        <v>0</v>
      </c>
      <c r="Y858" s="8">
        <v>0</v>
      </c>
      <c r="Z858" s="48">
        <v>-8</v>
      </c>
      <c r="AA858" s="8" t="s">
        <v>90</v>
      </c>
      <c r="AB858" s="8">
        <v>4</v>
      </c>
      <c r="AC858" s="8">
        <v>0</v>
      </c>
      <c r="AD858" s="8"/>
      <c r="AE858" s="8">
        <v>1</v>
      </c>
      <c r="AF858" s="8">
        <v>0</v>
      </c>
      <c r="AG858" s="8">
        <v>180</v>
      </c>
      <c r="AH858" s="9">
        <v>46259</v>
      </c>
      <c r="AI858" s="47">
        <v>46259.354166666664</v>
      </c>
      <c r="AJ858" s="47">
        <v>46259.35833333333</v>
      </c>
      <c r="AK858" s="47">
        <v>46259.479166666664</v>
      </c>
      <c r="AL858" s="47">
        <v>46259.473611111112</v>
      </c>
    </row>
    <row r="859" spans="2:38">
      <c r="B859" s="8" t="s">
        <v>8326</v>
      </c>
      <c r="C859" s="8" t="s">
        <v>82</v>
      </c>
      <c r="D859" s="9">
        <v>46235</v>
      </c>
      <c r="E859" s="8" t="s">
        <v>52</v>
      </c>
      <c r="F859" s="8" t="s">
        <v>77</v>
      </c>
      <c r="G859" s="8" t="s">
        <v>79</v>
      </c>
      <c r="H859" s="8" t="s">
        <v>53</v>
      </c>
      <c r="I859" s="8" t="s">
        <v>8384</v>
      </c>
      <c r="J859" s="61">
        <v>0</v>
      </c>
      <c r="K859" s="8">
        <v>1</v>
      </c>
      <c r="L859" s="8">
        <v>4</v>
      </c>
      <c r="M859" s="8" t="s">
        <v>91</v>
      </c>
      <c r="N859" s="8" t="s">
        <v>8379</v>
      </c>
      <c r="O859" s="8" t="s">
        <v>8380</v>
      </c>
      <c r="P859" s="48">
        <v>4</v>
      </c>
      <c r="Q859" s="8" t="s">
        <v>60</v>
      </c>
      <c r="R859" s="8">
        <v>4</v>
      </c>
      <c r="S859" s="8">
        <v>0</v>
      </c>
      <c r="T859" s="8" t="b">
        <v>0</v>
      </c>
      <c r="U859" s="8">
        <v>300</v>
      </c>
      <c r="V859" s="8">
        <v>271</v>
      </c>
      <c r="W859" s="8">
        <v>173</v>
      </c>
      <c r="X859" s="8">
        <v>0</v>
      </c>
      <c r="Y859" s="8">
        <v>0</v>
      </c>
      <c r="Z859" s="48">
        <v>-25</v>
      </c>
      <c r="AA859" s="8" t="s">
        <v>90</v>
      </c>
      <c r="AB859" s="8">
        <v>4</v>
      </c>
      <c r="AC859" s="8">
        <v>0</v>
      </c>
      <c r="AD859" s="8"/>
      <c r="AE859" s="8">
        <v>1</v>
      </c>
      <c r="AF859" s="8">
        <v>0</v>
      </c>
      <c r="AG859" s="8">
        <v>300</v>
      </c>
      <c r="AH859" s="9">
        <v>46261</v>
      </c>
      <c r="AI859" s="47">
        <v>46261.333333333336</v>
      </c>
      <c r="AJ859" s="47">
        <v>46261.336111111108</v>
      </c>
      <c r="AK859" s="47">
        <v>46261.541666666664</v>
      </c>
      <c r="AL859" s="47">
        <v>46261.524305555555</v>
      </c>
    </row>
    <row r="860" spans="2:38">
      <c r="B860" s="8" t="s">
        <v>8326</v>
      </c>
      <c r="C860" s="8" t="s">
        <v>82</v>
      </c>
      <c r="D860" s="9">
        <v>46235</v>
      </c>
      <c r="E860" s="8" t="s">
        <v>52</v>
      </c>
      <c r="F860" s="8" t="s">
        <v>77</v>
      </c>
      <c r="G860" s="8" t="s">
        <v>79</v>
      </c>
      <c r="H860" s="8" t="s">
        <v>53</v>
      </c>
      <c r="I860" s="8" t="s">
        <v>8384</v>
      </c>
      <c r="J860" s="61">
        <v>0</v>
      </c>
      <c r="K860" s="8">
        <v>1</v>
      </c>
      <c r="L860" s="8">
        <v>4</v>
      </c>
      <c r="M860" s="8" t="s">
        <v>91</v>
      </c>
      <c r="N860" s="8" t="s">
        <v>8379</v>
      </c>
      <c r="O860" s="8" t="s">
        <v>8380</v>
      </c>
      <c r="P860" s="48">
        <v>5</v>
      </c>
      <c r="Q860" s="8" t="s">
        <v>60</v>
      </c>
      <c r="R860" s="8">
        <v>4</v>
      </c>
      <c r="S860" s="8">
        <v>0</v>
      </c>
      <c r="T860" s="8" t="b">
        <v>0</v>
      </c>
      <c r="U860" s="8">
        <v>270</v>
      </c>
      <c r="V860" s="8">
        <v>231</v>
      </c>
      <c r="W860" s="8">
        <v>148</v>
      </c>
      <c r="X860" s="8">
        <v>0</v>
      </c>
      <c r="Y860" s="8">
        <v>0</v>
      </c>
      <c r="Z860" s="48">
        <v>-34</v>
      </c>
      <c r="AA860" s="8" t="s">
        <v>90</v>
      </c>
      <c r="AB860" s="8">
        <v>4</v>
      </c>
      <c r="AC860" s="8">
        <v>0</v>
      </c>
      <c r="AD860" s="8"/>
      <c r="AE860" s="8">
        <v>1</v>
      </c>
      <c r="AF860" s="8">
        <v>0</v>
      </c>
      <c r="AG860" s="8">
        <v>270</v>
      </c>
      <c r="AH860" s="9">
        <v>46262</v>
      </c>
      <c r="AI860" s="47">
        <v>46262.333333333336</v>
      </c>
      <c r="AJ860" s="47">
        <v>46262.336805555555</v>
      </c>
      <c r="AK860" s="47">
        <v>46262.520833333336</v>
      </c>
      <c r="AL860" s="47">
        <v>46262.49722222222</v>
      </c>
    </row>
    <row r="861" spans="2:38">
      <c r="B861" s="8" t="s">
        <v>8326</v>
      </c>
      <c r="C861" s="8" t="s">
        <v>82</v>
      </c>
      <c r="D861" s="9">
        <v>46235</v>
      </c>
      <c r="E861" s="8" t="s">
        <v>52</v>
      </c>
      <c r="F861" s="8" t="s">
        <v>77</v>
      </c>
      <c r="G861" s="8" t="s">
        <v>79</v>
      </c>
      <c r="H861" s="8" t="s">
        <v>53</v>
      </c>
      <c r="I861" s="8" t="s">
        <v>8384</v>
      </c>
      <c r="J861" s="61">
        <v>0</v>
      </c>
      <c r="K861" s="8">
        <v>1</v>
      </c>
      <c r="L861" s="8">
        <v>4</v>
      </c>
      <c r="M861" s="8" t="s">
        <v>91</v>
      </c>
      <c r="N861" s="8" t="s">
        <v>8379</v>
      </c>
      <c r="O861" s="8" t="s">
        <v>8380</v>
      </c>
      <c r="P861" s="48">
        <v>7</v>
      </c>
      <c r="Q861" s="8" t="s">
        <v>60</v>
      </c>
      <c r="R861" s="8">
        <v>4</v>
      </c>
      <c r="S861" s="8">
        <v>0</v>
      </c>
      <c r="T861" s="8" t="b">
        <v>0</v>
      </c>
      <c r="U861" s="8">
        <v>420</v>
      </c>
      <c r="V861" s="8">
        <v>396</v>
      </c>
      <c r="W861" s="8">
        <v>293</v>
      </c>
      <c r="X861" s="8">
        <v>0</v>
      </c>
      <c r="Y861" s="8">
        <v>0</v>
      </c>
      <c r="Z861" s="48">
        <v>-17</v>
      </c>
      <c r="AA861" s="8" t="s">
        <v>90</v>
      </c>
      <c r="AB861" s="8">
        <v>4</v>
      </c>
      <c r="AC861" s="8">
        <v>0</v>
      </c>
      <c r="AD861" s="8"/>
      <c r="AE861" s="8">
        <v>1</v>
      </c>
      <c r="AF861" s="8">
        <v>0</v>
      </c>
      <c r="AG861" s="8">
        <v>420</v>
      </c>
      <c r="AH861" s="9">
        <v>46263</v>
      </c>
      <c r="AI861" s="47">
        <v>46263.354166666664</v>
      </c>
      <c r="AJ861" s="47">
        <v>46263.359027777777</v>
      </c>
      <c r="AK861" s="47">
        <v>46263.645833333336</v>
      </c>
      <c r="AL861" s="47">
        <v>46263.634027777778</v>
      </c>
    </row>
    <row r="862" spans="2:38">
      <c r="B862" s="8" t="s">
        <v>8326</v>
      </c>
      <c r="C862" s="8" t="s">
        <v>82</v>
      </c>
      <c r="D862" s="9">
        <v>46235</v>
      </c>
      <c r="E862" s="8" t="s">
        <v>52</v>
      </c>
      <c r="F862" s="8" t="s">
        <v>77</v>
      </c>
      <c r="G862" s="8" t="s">
        <v>79</v>
      </c>
      <c r="H862" s="8" t="s">
        <v>53</v>
      </c>
      <c r="I862" s="8" t="s">
        <v>8384</v>
      </c>
      <c r="J862" s="61">
        <v>0</v>
      </c>
      <c r="K862" s="8">
        <v>1</v>
      </c>
      <c r="L862" s="8">
        <v>4</v>
      </c>
      <c r="M862" s="8" t="s">
        <v>91</v>
      </c>
      <c r="N862" s="8" t="s">
        <v>8379</v>
      </c>
      <c r="O862" s="8" t="s">
        <v>8380</v>
      </c>
      <c r="P862" s="48">
        <v>10</v>
      </c>
      <c r="Q862" s="8" t="s">
        <v>60</v>
      </c>
      <c r="R862" s="8">
        <v>4</v>
      </c>
      <c r="S862" s="8">
        <v>0</v>
      </c>
      <c r="T862" s="8" t="b">
        <v>0</v>
      </c>
      <c r="U862" s="8">
        <v>240</v>
      </c>
      <c r="V862" s="8">
        <v>206</v>
      </c>
      <c r="W862" s="8">
        <v>131</v>
      </c>
      <c r="X862" s="8">
        <v>0</v>
      </c>
      <c r="Y862" s="8">
        <v>0</v>
      </c>
      <c r="Z862" s="48">
        <v>-24</v>
      </c>
      <c r="AA862" s="8" t="s">
        <v>90</v>
      </c>
      <c r="AB862" s="8">
        <v>4</v>
      </c>
      <c r="AC862" s="8">
        <v>0</v>
      </c>
      <c r="AD862" s="8"/>
      <c r="AE862" s="8">
        <v>1</v>
      </c>
      <c r="AF862" s="8">
        <v>0</v>
      </c>
      <c r="AG862" s="8">
        <v>240</v>
      </c>
      <c r="AH862" s="9">
        <v>46265</v>
      </c>
      <c r="AI862" s="47">
        <v>46265.375</v>
      </c>
      <c r="AJ862" s="47">
        <v>46265.381944444445</v>
      </c>
      <c r="AK862" s="47">
        <v>46265.541666666664</v>
      </c>
      <c r="AL862" s="47">
        <v>46265.525000000001</v>
      </c>
    </row>
    <row r="863" spans="2:38">
      <c r="B863" s="8" t="s">
        <v>8326</v>
      </c>
      <c r="C863" s="8" t="s">
        <v>82</v>
      </c>
      <c r="D863" s="9">
        <v>46235</v>
      </c>
      <c r="E863" s="8" t="s">
        <v>52</v>
      </c>
      <c r="F863" s="8" t="s">
        <v>92</v>
      </c>
      <c r="G863" s="8" t="s">
        <v>94</v>
      </c>
      <c r="H863" s="8" t="s">
        <v>53</v>
      </c>
      <c r="I863" s="8" t="s">
        <v>8384</v>
      </c>
      <c r="J863" s="61">
        <v>0</v>
      </c>
      <c r="K863" s="8">
        <v>1</v>
      </c>
      <c r="L863" s="8">
        <v>4</v>
      </c>
      <c r="M863" s="8" t="s">
        <v>84</v>
      </c>
      <c r="N863" s="8" t="s">
        <v>8379</v>
      </c>
      <c r="O863" s="8" t="s">
        <v>8380</v>
      </c>
      <c r="P863" s="48">
        <v>4</v>
      </c>
      <c r="Q863" s="8" t="s">
        <v>60</v>
      </c>
      <c r="R863" s="8">
        <v>4</v>
      </c>
      <c r="S863" s="8">
        <v>0</v>
      </c>
      <c r="T863" s="8" t="b">
        <v>0</v>
      </c>
      <c r="U863" s="8">
        <v>540</v>
      </c>
      <c r="V863" s="8">
        <v>495</v>
      </c>
      <c r="W863" s="8">
        <v>357</v>
      </c>
      <c r="X863" s="8">
        <v>0</v>
      </c>
      <c r="Y863" s="8">
        <v>0</v>
      </c>
      <c r="Z863" s="48">
        <v>-41</v>
      </c>
      <c r="AA863" s="8" t="s">
        <v>93</v>
      </c>
      <c r="AB863" s="8">
        <v>4</v>
      </c>
      <c r="AC863" s="8">
        <v>0</v>
      </c>
      <c r="AD863" s="8"/>
      <c r="AE863" s="8">
        <v>1</v>
      </c>
      <c r="AF863" s="8">
        <v>0</v>
      </c>
      <c r="AG863" s="8">
        <v>540</v>
      </c>
      <c r="AH863" s="9">
        <v>46235</v>
      </c>
      <c r="AI863" s="47">
        <v>46235.354166666664</v>
      </c>
      <c r="AJ863" s="47">
        <v>46235.356944444444</v>
      </c>
      <c r="AK863" s="47">
        <v>46235.729166666664</v>
      </c>
      <c r="AL863" s="47">
        <v>46235.700694444444</v>
      </c>
    </row>
    <row r="864" spans="2:38">
      <c r="B864" s="8" t="s">
        <v>8326</v>
      </c>
      <c r="C864" s="8" t="s">
        <v>82</v>
      </c>
      <c r="D864" s="9">
        <v>46235</v>
      </c>
      <c r="E864" s="8" t="s">
        <v>52</v>
      </c>
      <c r="F864" s="8" t="s">
        <v>92</v>
      </c>
      <c r="G864" s="8" t="s">
        <v>94</v>
      </c>
      <c r="H864" s="8" t="s">
        <v>53</v>
      </c>
      <c r="I864" s="8" t="s">
        <v>8384</v>
      </c>
      <c r="J864" s="61">
        <v>0</v>
      </c>
      <c r="K864" s="8">
        <v>1</v>
      </c>
      <c r="L864" s="8">
        <v>4</v>
      </c>
      <c r="M864" s="8" t="s">
        <v>84</v>
      </c>
      <c r="N864" s="8" t="s">
        <v>8379</v>
      </c>
      <c r="O864" s="8" t="s">
        <v>8380</v>
      </c>
      <c r="P864" s="48">
        <v>8</v>
      </c>
      <c r="Q864" s="8" t="s">
        <v>60</v>
      </c>
      <c r="R864" s="8">
        <v>4</v>
      </c>
      <c r="S864" s="8">
        <v>0</v>
      </c>
      <c r="T864" s="8" t="b">
        <v>0</v>
      </c>
      <c r="U864" s="8">
        <v>300</v>
      </c>
      <c r="V864" s="8">
        <v>265</v>
      </c>
      <c r="W864" s="8">
        <v>158</v>
      </c>
      <c r="X864" s="8">
        <v>0</v>
      </c>
      <c r="Y864" s="8">
        <v>0</v>
      </c>
      <c r="Z864" s="48">
        <v>-27</v>
      </c>
      <c r="AA864" s="8" t="s">
        <v>93</v>
      </c>
      <c r="AB864" s="8">
        <v>4</v>
      </c>
      <c r="AC864" s="8">
        <v>0</v>
      </c>
      <c r="AD864" s="8"/>
      <c r="AE864" s="8">
        <v>1</v>
      </c>
      <c r="AF864" s="8">
        <v>0</v>
      </c>
      <c r="AG864" s="8">
        <v>300</v>
      </c>
      <c r="AH864" s="9">
        <v>46237</v>
      </c>
      <c r="AI864" s="47">
        <v>46237.5625</v>
      </c>
      <c r="AJ864" s="47">
        <v>46237.568055555559</v>
      </c>
      <c r="AK864" s="47">
        <v>46237.770833333336</v>
      </c>
      <c r="AL864" s="47">
        <v>46237.752083333333</v>
      </c>
    </row>
    <row r="865" spans="2:38">
      <c r="B865" s="8" t="s">
        <v>8326</v>
      </c>
      <c r="C865" s="8" t="s">
        <v>82</v>
      </c>
      <c r="D865" s="9">
        <v>46235</v>
      </c>
      <c r="E865" s="8" t="s">
        <v>52</v>
      </c>
      <c r="F865" s="8" t="s">
        <v>92</v>
      </c>
      <c r="G865" s="8" t="s">
        <v>94</v>
      </c>
      <c r="H865" s="8" t="s">
        <v>53</v>
      </c>
      <c r="I865" s="8" t="s">
        <v>8384</v>
      </c>
      <c r="J865" s="61">
        <v>0</v>
      </c>
      <c r="K865" s="8">
        <v>1</v>
      </c>
      <c r="L865" s="8">
        <v>4</v>
      </c>
      <c r="M865" s="8" t="s">
        <v>84</v>
      </c>
      <c r="N865" s="8" t="s">
        <v>8379</v>
      </c>
      <c r="O865" s="8" t="s">
        <v>8380</v>
      </c>
      <c r="P865" s="48">
        <v>9</v>
      </c>
      <c r="Q865" s="8" t="s">
        <v>60</v>
      </c>
      <c r="R865" s="8">
        <v>4</v>
      </c>
      <c r="S865" s="8">
        <v>0</v>
      </c>
      <c r="T865" s="8" t="b">
        <v>0</v>
      </c>
      <c r="U865" s="8">
        <v>480</v>
      </c>
      <c r="V865" s="8">
        <v>454</v>
      </c>
      <c r="W865" s="8">
        <v>359</v>
      </c>
      <c r="X865" s="8">
        <v>0</v>
      </c>
      <c r="Y865" s="8">
        <v>0</v>
      </c>
      <c r="Z865" s="48">
        <v>-17</v>
      </c>
      <c r="AA865" s="8" t="s">
        <v>93</v>
      </c>
      <c r="AB865" s="8">
        <v>4</v>
      </c>
      <c r="AC865" s="8">
        <v>0</v>
      </c>
      <c r="AD865" s="8"/>
      <c r="AE865" s="8">
        <v>1</v>
      </c>
      <c r="AF865" s="8">
        <v>0</v>
      </c>
      <c r="AG865" s="8">
        <v>480</v>
      </c>
      <c r="AH865" s="9">
        <v>46238</v>
      </c>
      <c r="AI865" s="47">
        <v>46238.333333333336</v>
      </c>
      <c r="AJ865" s="47">
        <v>46238.339583333334</v>
      </c>
      <c r="AK865" s="47">
        <v>46238.666666666664</v>
      </c>
      <c r="AL865" s="47">
        <v>46238.654861111114</v>
      </c>
    </row>
    <row r="866" spans="2:38">
      <c r="B866" s="8" t="s">
        <v>8326</v>
      </c>
      <c r="C866" s="8" t="s">
        <v>82</v>
      </c>
      <c r="D866" s="9">
        <v>46235</v>
      </c>
      <c r="E866" s="8" t="s">
        <v>52</v>
      </c>
      <c r="F866" s="8" t="s">
        <v>92</v>
      </c>
      <c r="G866" s="8" t="s">
        <v>94</v>
      </c>
      <c r="H866" s="8" t="s">
        <v>53</v>
      </c>
      <c r="I866" s="8" t="s">
        <v>8384</v>
      </c>
      <c r="J866" s="61">
        <v>0</v>
      </c>
      <c r="K866" s="8">
        <v>1</v>
      </c>
      <c r="L866" s="8">
        <v>4</v>
      </c>
      <c r="M866" s="8" t="s">
        <v>84</v>
      </c>
      <c r="N866" s="8" t="s">
        <v>8379</v>
      </c>
      <c r="O866" s="8" t="s">
        <v>8380</v>
      </c>
      <c r="P866" s="48">
        <v>10</v>
      </c>
      <c r="Q866" s="8" t="s">
        <v>60</v>
      </c>
      <c r="R866" s="8">
        <v>4</v>
      </c>
      <c r="S866" s="8">
        <v>0</v>
      </c>
      <c r="T866" s="8" t="b">
        <v>0</v>
      </c>
      <c r="U866" s="8">
        <v>210</v>
      </c>
      <c r="V866" s="8">
        <v>180</v>
      </c>
      <c r="W866" s="8">
        <v>103</v>
      </c>
      <c r="X866" s="8">
        <v>0</v>
      </c>
      <c r="Y866" s="8">
        <v>0</v>
      </c>
      <c r="Z866" s="48">
        <v>-20</v>
      </c>
      <c r="AA866" s="8" t="s">
        <v>93</v>
      </c>
      <c r="AB866" s="8">
        <v>4</v>
      </c>
      <c r="AC866" s="8">
        <v>0</v>
      </c>
      <c r="AD866" s="8"/>
      <c r="AE866" s="8">
        <v>1</v>
      </c>
      <c r="AF866" s="8">
        <v>0</v>
      </c>
      <c r="AG866" s="8">
        <v>210</v>
      </c>
      <c r="AH866" s="9">
        <v>46239</v>
      </c>
      <c r="AI866" s="47">
        <v>46239.375</v>
      </c>
      <c r="AJ866" s="47">
        <v>46239.381944444445</v>
      </c>
      <c r="AK866" s="47">
        <v>46239.520833333336</v>
      </c>
      <c r="AL866" s="47">
        <v>46239.506944444445</v>
      </c>
    </row>
    <row r="867" spans="2:38">
      <c r="B867" s="8" t="s">
        <v>8326</v>
      </c>
      <c r="C867" s="8" t="s">
        <v>82</v>
      </c>
      <c r="D867" s="9">
        <v>46235</v>
      </c>
      <c r="E867" s="8" t="s">
        <v>52</v>
      </c>
      <c r="F867" s="8" t="s">
        <v>92</v>
      </c>
      <c r="G867" s="8" t="s">
        <v>94</v>
      </c>
      <c r="H867" s="8" t="s">
        <v>53</v>
      </c>
      <c r="I867" s="8" t="s">
        <v>8384</v>
      </c>
      <c r="J867" s="61">
        <v>0</v>
      </c>
      <c r="K867" s="8">
        <v>1</v>
      </c>
      <c r="L867" s="8">
        <v>4</v>
      </c>
      <c r="M867" s="8" t="s">
        <v>84</v>
      </c>
      <c r="N867" s="8" t="s">
        <v>8379</v>
      </c>
      <c r="O867" s="8" t="s">
        <v>8380</v>
      </c>
      <c r="P867" s="48">
        <v>6</v>
      </c>
      <c r="Q867" s="8" t="s">
        <v>60</v>
      </c>
      <c r="R867" s="8">
        <v>4</v>
      </c>
      <c r="S867" s="8">
        <v>0</v>
      </c>
      <c r="T867" s="8" t="b">
        <v>0</v>
      </c>
      <c r="U867" s="8">
        <v>540</v>
      </c>
      <c r="V867" s="8">
        <v>485</v>
      </c>
      <c r="W867" s="8">
        <v>349</v>
      </c>
      <c r="X867" s="8">
        <v>0</v>
      </c>
      <c r="Y867" s="8">
        <v>0</v>
      </c>
      <c r="Z867" s="48">
        <v>-49</v>
      </c>
      <c r="AA867" s="8" t="s">
        <v>93</v>
      </c>
      <c r="AB867" s="8">
        <v>4</v>
      </c>
      <c r="AC867" s="8">
        <v>0</v>
      </c>
      <c r="AD867" s="8"/>
      <c r="AE867" s="8">
        <v>1</v>
      </c>
      <c r="AF867" s="8">
        <v>0</v>
      </c>
      <c r="AG867" s="8">
        <v>540</v>
      </c>
      <c r="AH867" s="9">
        <v>46240</v>
      </c>
      <c r="AI867" s="47">
        <v>46240.375</v>
      </c>
      <c r="AJ867" s="47">
        <v>46240.379166666666</v>
      </c>
      <c r="AK867" s="47">
        <v>46240.75</v>
      </c>
      <c r="AL867" s="47">
        <v>46240.71597222222</v>
      </c>
    </row>
    <row r="868" spans="2:38">
      <c r="B868" s="8" t="s">
        <v>8326</v>
      </c>
      <c r="C868" s="8" t="s">
        <v>82</v>
      </c>
      <c r="D868" s="9">
        <v>46235</v>
      </c>
      <c r="E868" s="8" t="s">
        <v>52</v>
      </c>
      <c r="F868" s="8" t="s">
        <v>92</v>
      </c>
      <c r="G868" s="8" t="s">
        <v>94</v>
      </c>
      <c r="H868" s="8" t="s">
        <v>53</v>
      </c>
      <c r="I868" s="8" t="s">
        <v>8384</v>
      </c>
      <c r="J868" s="61">
        <v>0</v>
      </c>
      <c r="K868" s="8">
        <v>1</v>
      </c>
      <c r="L868" s="8">
        <v>4</v>
      </c>
      <c r="M868" s="8" t="s">
        <v>84</v>
      </c>
      <c r="N868" s="8" t="s">
        <v>8379</v>
      </c>
      <c r="O868" s="8" t="s">
        <v>8380</v>
      </c>
      <c r="P868" s="48">
        <v>2</v>
      </c>
      <c r="Q868" s="8" t="s">
        <v>60</v>
      </c>
      <c r="R868" s="8">
        <v>4</v>
      </c>
      <c r="S868" s="8">
        <v>0</v>
      </c>
      <c r="T868" s="8" t="b">
        <v>0</v>
      </c>
      <c r="U868" s="8">
        <v>300</v>
      </c>
      <c r="V868" s="8">
        <v>274</v>
      </c>
      <c r="W868" s="8">
        <v>177</v>
      </c>
      <c r="X868" s="8">
        <v>0</v>
      </c>
      <c r="Y868" s="8">
        <v>0</v>
      </c>
      <c r="Z868" s="48">
        <v>-24</v>
      </c>
      <c r="AA868" s="8" t="s">
        <v>93</v>
      </c>
      <c r="AB868" s="8">
        <v>4</v>
      </c>
      <c r="AC868" s="8">
        <v>0</v>
      </c>
      <c r="AD868" s="8"/>
      <c r="AE868" s="8">
        <v>1</v>
      </c>
      <c r="AF868" s="8">
        <v>0</v>
      </c>
      <c r="AG868" s="8">
        <v>300</v>
      </c>
      <c r="AH868" s="9">
        <v>46241</v>
      </c>
      <c r="AI868" s="47">
        <v>46241.375</v>
      </c>
      <c r="AJ868" s="47">
        <v>46241.376388888886</v>
      </c>
      <c r="AK868" s="47">
        <v>46241.583333333336</v>
      </c>
      <c r="AL868" s="47">
        <v>46241.566666666666</v>
      </c>
    </row>
    <row r="869" spans="2:38">
      <c r="B869" s="8" t="s">
        <v>8326</v>
      </c>
      <c r="C869" s="8" t="s">
        <v>82</v>
      </c>
      <c r="D869" s="9">
        <v>46235</v>
      </c>
      <c r="E869" s="8" t="s">
        <v>52</v>
      </c>
      <c r="F869" s="8" t="s">
        <v>92</v>
      </c>
      <c r="G869" s="8" t="s">
        <v>94</v>
      </c>
      <c r="H869" s="8" t="s">
        <v>53</v>
      </c>
      <c r="I869" s="8" t="s">
        <v>8384</v>
      </c>
      <c r="J869" s="61">
        <v>0</v>
      </c>
      <c r="K869" s="8">
        <v>1</v>
      </c>
      <c r="L869" s="8">
        <v>4</v>
      </c>
      <c r="M869" s="8" t="s">
        <v>84</v>
      </c>
      <c r="N869" s="8" t="s">
        <v>8379</v>
      </c>
      <c r="O869" s="8" t="s">
        <v>8380</v>
      </c>
      <c r="P869" s="48">
        <v>6</v>
      </c>
      <c r="Q869" s="8" t="s">
        <v>60</v>
      </c>
      <c r="R869" s="8">
        <v>4</v>
      </c>
      <c r="S869" s="8">
        <v>0</v>
      </c>
      <c r="T869" s="8" t="b">
        <v>0</v>
      </c>
      <c r="U869" s="8">
        <v>240</v>
      </c>
      <c r="V869" s="8">
        <v>209</v>
      </c>
      <c r="W869" s="8">
        <v>129</v>
      </c>
      <c r="X869" s="8">
        <v>0</v>
      </c>
      <c r="Y869" s="8">
        <v>0</v>
      </c>
      <c r="Z869" s="48">
        <v>-25</v>
      </c>
      <c r="AA869" s="8" t="s">
        <v>93</v>
      </c>
      <c r="AB869" s="8">
        <v>4</v>
      </c>
      <c r="AC869" s="8">
        <v>0</v>
      </c>
      <c r="AD869" s="8"/>
      <c r="AE869" s="8">
        <v>1</v>
      </c>
      <c r="AF869" s="8">
        <v>0</v>
      </c>
      <c r="AG869" s="8">
        <v>240</v>
      </c>
      <c r="AH869" s="9">
        <v>46245</v>
      </c>
      <c r="AI869" s="47">
        <v>46245.5625</v>
      </c>
      <c r="AJ869" s="47">
        <v>46245.566666666666</v>
      </c>
      <c r="AK869" s="47">
        <v>46245.729166666664</v>
      </c>
      <c r="AL869" s="47">
        <v>46245.711805555555</v>
      </c>
    </row>
    <row r="870" spans="2:38">
      <c r="B870" s="8" t="s">
        <v>8326</v>
      </c>
      <c r="C870" s="8" t="s">
        <v>82</v>
      </c>
      <c r="D870" s="9">
        <v>46235</v>
      </c>
      <c r="E870" s="8" t="s">
        <v>52</v>
      </c>
      <c r="F870" s="8" t="s">
        <v>92</v>
      </c>
      <c r="G870" s="8" t="s">
        <v>94</v>
      </c>
      <c r="H870" s="8" t="s">
        <v>53</v>
      </c>
      <c r="I870" s="8" t="s">
        <v>8384</v>
      </c>
      <c r="J870" s="61">
        <v>0</v>
      </c>
      <c r="K870" s="8">
        <v>1</v>
      </c>
      <c r="L870" s="8">
        <v>4</v>
      </c>
      <c r="M870" s="8" t="s">
        <v>84</v>
      </c>
      <c r="N870" s="8" t="s">
        <v>8379</v>
      </c>
      <c r="O870" s="8" t="s">
        <v>8380</v>
      </c>
      <c r="P870" s="48">
        <v>6</v>
      </c>
      <c r="Q870" s="8" t="s">
        <v>60</v>
      </c>
      <c r="R870" s="8">
        <v>4</v>
      </c>
      <c r="S870" s="8">
        <v>0</v>
      </c>
      <c r="T870" s="8" t="b">
        <v>0</v>
      </c>
      <c r="U870" s="8">
        <v>480</v>
      </c>
      <c r="V870" s="8">
        <v>442</v>
      </c>
      <c r="W870" s="8">
        <v>345</v>
      </c>
      <c r="X870" s="8">
        <v>0</v>
      </c>
      <c r="Y870" s="8">
        <v>0</v>
      </c>
      <c r="Z870" s="48">
        <v>-32</v>
      </c>
      <c r="AA870" s="8" t="s">
        <v>93</v>
      </c>
      <c r="AB870" s="8">
        <v>4</v>
      </c>
      <c r="AC870" s="8">
        <v>0</v>
      </c>
      <c r="AD870" s="8"/>
      <c r="AE870" s="8">
        <v>1</v>
      </c>
      <c r="AF870" s="8">
        <v>0</v>
      </c>
      <c r="AG870" s="8">
        <v>480</v>
      </c>
      <c r="AH870" s="9">
        <v>46247</v>
      </c>
      <c r="AI870" s="47">
        <v>46247.375</v>
      </c>
      <c r="AJ870" s="47">
        <v>46247.379166666666</v>
      </c>
      <c r="AK870" s="47">
        <v>46247.708333333336</v>
      </c>
      <c r="AL870" s="47">
        <v>46247.686111111114</v>
      </c>
    </row>
    <row r="871" spans="2:38">
      <c r="B871" s="8" t="s">
        <v>8326</v>
      </c>
      <c r="C871" s="8" t="s">
        <v>82</v>
      </c>
      <c r="D871" s="9">
        <v>46235</v>
      </c>
      <c r="E871" s="8" t="s">
        <v>52</v>
      </c>
      <c r="F871" s="8" t="s">
        <v>92</v>
      </c>
      <c r="G871" s="8" t="s">
        <v>94</v>
      </c>
      <c r="H871" s="8" t="s">
        <v>53</v>
      </c>
      <c r="I871" s="8" t="s">
        <v>8384</v>
      </c>
      <c r="J871" s="61">
        <v>0</v>
      </c>
      <c r="K871" s="8">
        <v>1</v>
      </c>
      <c r="L871" s="8">
        <v>4</v>
      </c>
      <c r="M871" s="8" t="s">
        <v>84</v>
      </c>
      <c r="N871" s="8" t="s">
        <v>8379</v>
      </c>
      <c r="O871" s="8" t="s">
        <v>8380</v>
      </c>
      <c r="P871" s="48">
        <v>3</v>
      </c>
      <c r="Q871" s="8" t="s">
        <v>60</v>
      </c>
      <c r="R871" s="8">
        <v>4</v>
      </c>
      <c r="S871" s="8">
        <v>0</v>
      </c>
      <c r="T871" s="8" t="b">
        <v>0</v>
      </c>
      <c r="U871" s="8">
        <v>480</v>
      </c>
      <c r="V871" s="8">
        <v>452</v>
      </c>
      <c r="W871" s="8">
        <v>356</v>
      </c>
      <c r="X871" s="8">
        <v>0</v>
      </c>
      <c r="Y871" s="8">
        <v>0</v>
      </c>
      <c r="Z871" s="48">
        <v>-25</v>
      </c>
      <c r="AA871" s="8" t="s">
        <v>93</v>
      </c>
      <c r="AB871" s="8">
        <v>4</v>
      </c>
      <c r="AC871" s="8">
        <v>0</v>
      </c>
      <c r="AD871" s="8"/>
      <c r="AE871" s="8">
        <v>1</v>
      </c>
      <c r="AF871" s="8">
        <v>0</v>
      </c>
      <c r="AG871" s="8">
        <v>480</v>
      </c>
      <c r="AH871" s="9">
        <v>46248</v>
      </c>
      <c r="AI871" s="47">
        <v>46248.333333333336</v>
      </c>
      <c r="AJ871" s="47">
        <v>46248.335416666669</v>
      </c>
      <c r="AK871" s="47">
        <v>46248.666666666664</v>
      </c>
      <c r="AL871" s="47">
        <v>46248.649305555555</v>
      </c>
    </row>
    <row r="872" spans="2:38">
      <c r="B872" s="8" t="s">
        <v>8326</v>
      </c>
      <c r="C872" s="8" t="s">
        <v>82</v>
      </c>
      <c r="D872" s="9">
        <v>46235</v>
      </c>
      <c r="E872" s="8" t="s">
        <v>52</v>
      </c>
      <c r="F872" s="8" t="s">
        <v>92</v>
      </c>
      <c r="G872" s="8" t="s">
        <v>94</v>
      </c>
      <c r="H872" s="8" t="s">
        <v>53</v>
      </c>
      <c r="I872" s="8" t="s">
        <v>8384</v>
      </c>
      <c r="J872" s="61">
        <v>0</v>
      </c>
      <c r="K872" s="8">
        <v>1</v>
      </c>
      <c r="L872" s="8">
        <v>4</v>
      </c>
      <c r="M872" s="8" t="s">
        <v>84</v>
      </c>
      <c r="N872" s="8" t="s">
        <v>8379</v>
      </c>
      <c r="O872" s="8" t="s">
        <v>8380</v>
      </c>
      <c r="P872" s="48">
        <v>3</v>
      </c>
      <c r="Q872" s="8" t="s">
        <v>60</v>
      </c>
      <c r="R872" s="8">
        <v>4</v>
      </c>
      <c r="S872" s="8">
        <v>0</v>
      </c>
      <c r="T872" s="8" t="b">
        <v>0</v>
      </c>
      <c r="U872" s="8">
        <v>300</v>
      </c>
      <c r="V872" s="8">
        <v>274</v>
      </c>
      <c r="W872" s="8">
        <v>189</v>
      </c>
      <c r="X872" s="8">
        <v>0</v>
      </c>
      <c r="Y872" s="8">
        <v>0</v>
      </c>
      <c r="Z872" s="48">
        <v>-23</v>
      </c>
      <c r="AA872" s="8" t="s">
        <v>93</v>
      </c>
      <c r="AB872" s="8">
        <v>4</v>
      </c>
      <c r="AC872" s="8">
        <v>0</v>
      </c>
      <c r="AD872" s="8"/>
      <c r="AE872" s="8">
        <v>1</v>
      </c>
      <c r="AF872" s="8">
        <v>0</v>
      </c>
      <c r="AG872" s="8">
        <v>300</v>
      </c>
      <c r="AH872" s="9">
        <v>46250</v>
      </c>
      <c r="AI872" s="47">
        <v>46250.375</v>
      </c>
      <c r="AJ872" s="47">
        <v>46250.377083333333</v>
      </c>
      <c r="AK872" s="47">
        <v>46250.583333333336</v>
      </c>
      <c r="AL872" s="47">
        <v>46250.567361111112</v>
      </c>
    </row>
    <row r="873" spans="2:38">
      <c r="B873" s="8" t="s">
        <v>8326</v>
      </c>
      <c r="C873" s="8" t="s">
        <v>82</v>
      </c>
      <c r="D873" s="9">
        <v>46235</v>
      </c>
      <c r="E873" s="8" t="s">
        <v>52</v>
      </c>
      <c r="F873" s="8" t="s">
        <v>92</v>
      </c>
      <c r="G873" s="8" t="s">
        <v>94</v>
      </c>
      <c r="H873" s="8" t="s">
        <v>53</v>
      </c>
      <c r="I873" s="8" t="s">
        <v>8384</v>
      </c>
      <c r="J873" s="61">
        <v>0</v>
      </c>
      <c r="K873" s="8">
        <v>1</v>
      </c>
      <c r="L873" s="8">
        <v>4</v>
      </c>
      <c r="M873" s="8" t="s">
        <v>84</v>
      </c>
      <c r="N873" s="8" t="s">
        <v>8379</v>
      </c>
      <c r="O873" s="8" t="s">
        <v>8380</v>
      </c>
      <c r="P873" s="48">
        <v>8</v>
      </c>
      <c r="Q873" s="8" t="s">
        <v>60</v>
      </c>
      <c r="R873" s="8">
        <v>4</v>
      </c>
      <c r="S873" s="8">
        <v>0</v>
      </c>
      <c r="T873" s="8" t="b">
        <v>0</v>
      </c>
      <c r="U873" s="8">
        <v>540</v>
      </c>
      <c r="V873" s="8">
        <v>500</v>
      </c>
      <c r="W873" s="8">
        <v>384</v>
      </c>
      <c r="X873" s="8">
        <v>0</v>
      </c>
      <c r="Y873" s="8">
        <v>0</v>
      </c>
      <c r="Z873" s="48">
        <v>-32</v>
      </c>
      <c r="AA873" s="8" t="s">
        <v>93</v>
      </c>
      <c r="AB873" s="8">
        <v>4</v>
      </c>
      <c r="AC873" s="8">
        <v>0</v>
      </c>
      <c r="AD873" s="8"/>
      <c r="AE873" s="8">
        <v>1</v>
      </c>
      <c r="AF873" s="8">
        <v>0</v>
      </c>
      <c r="AG873" s="8">
        <v>540</v>
      </c>
      <c r="AH873" s="9">
        <v>46251</v>
      </c>
      <c r="AI873" s="47">
        <v>46251.354166666664</v>
      </c>
      <c r="AJ873" s="47">
        <v>46251.359722222223</v>
      </c>
      <c r="AK873" s="47">
        <v>46251.729166666664</v>
      </c>
      <c r="AL873" s="47">
        <v>46251.706944444442</v>
      </c>
    </row>
    <row r="874" spans="2:38">
      <c r="B874" s="8" t="s">
        <v>8326</v>
      </c>
      <c r="C874" s="8" t="s">
        <v>82</v>
      </c>
      <c r="D874" s="9">
        <v>46235</v>
      </c>
      <c r="E874" s="8" t="s">
        <v>52</v>
      </c>
      <c r="F874" s="8" t="s">
        <v>92</v>
      </c>
      <c r="G874" s="8" t="s">
        <v>94</v>
      </c>
      <c r="H874" s="8" t="s">
        <v>53</v>
      </c>
      <c r="I874" s="8" t="s">
        <v>8384</v>
      </c>
      <c r="J874" s="61">
        <v>0</v>
      </c>
      <c r="K874" s="8">
        <v>1</v>
      </c>
      <c r="L874" s="8">
        <v>4</v>
      </c>
      <c r="M874" s="8" t="s">
        <v>84</v>
      </c>
      <c r="N874" s="8" t="s">
        <v>8379</v>
      </c>
      <c r="O874" s="8" t="s">
        <v>8380</v>
      </c>
      <c r="P874" s="48">
        <v>5</v>
      </c>
      <c r="Q874" s="8" t="s">
        <v>60</v>
      </c>
      <c r="R874" s="8">
        <v>4</v>
      </c>
      <c r="S874" s="8">
        <v>0</v>
      </c>
      <c r="T874" s="8" t="b">
        <v>0</v>
      </c>
      <c r="U874" s="8">
        <v>540</v>
      </c>
      <c r="V874" s="8">
        <v>497</v>
      </c>
      <c r="W874" s="8">
        <v>406</v>
      </c>
      <c r="X874" s="8">
        <v>0</v>
      </c>
      <c r="Y874" s="8">
        <v>0</v>
      </c>
      <c r="Z874" s="48">
        <v>-38</v>
      </c>
      <c r="AA874" s="8" t="s">
        <v>93</v>
      </c>
      <c r="AB874" s="8">
        <v>4</v>
      </c>
      <c r="AC874" s="8">
        <v>0</v>
      </c>
      <c r="AD874" s="8"/>
      <c r="AE874" s="8">
        <v>1</v>
      </c>
      <c r="AF874" s="8">
        <v>0</v>
      </c>
      <c r="AG874" s="8">
        <v>540</v>
      </c>
      <c r="AH874" s="9">
        <v>46254</v>
      </c>
      <c r="AI874" s="47">
        <v>46254.354166666664</v>
      </c>
      <c r="AJ874" s="47">
        <v>46254.357638888891</v>
      </c>
      <c r="AK874" s="47">
        <v>46254.729166666664</v>
      </c>
      <c r="AL874" s="47">
        <v>46254.702777777777</v>
      </c>
    </row>
    <row r="875" spans="2:38">
      <c r="B875" s="8" t="s">
        <v>8326</v>
      </c>
      <c r="C875" s="8" t="s">
        <v>82</v>
      </c>
      <c r="D875" s="9">
        <v>46235</v>
      </c>
      <c r="E875" s="8" t="s">
        <v>52</v>
      </c>
      <c r="F875" s="8" t="s">
        <v>92</v>
      </c>
      <c r="G875" s="8" t="s">
        <v>94</v>
      </c>
      <c r="H875" s="8" t="s">
        <v>53</v>
      </c>
      <c r="I875" s="8" t="s">
        <v>8384</v>
      </c>
      <c r="J875" s="61">
        <v>0</v>
      </c>
      <c r="K875" s="8">
        <v>1</v>
      </c>
      <c r="L875" s="8">
        <v>4</v>
      </c>
      <c r="M875" s="8" t="s">
        <v>84</v>
      </c>
      <c r="N875" s="8" t="s">
        <v>8379</v>
      </c>
      <c r="O875" s="8" t="s">
        <v>8380</v>
      </c>
      <c r="P875" s="48">
        <v>9</v>
      </c>
      <c r="Q875" s="8" t="s">
        <v>60</v>
      </c>
      <c r="R875" s="8">
        <v>4</v>
      </c>
      <c r="S875" s="8">
        <v>0</v>
      </c>
      <c r="T875" s="8" t="b">
        <v>0</v>
      </c>
      <c r="U875" s="8">
        <v>480</v>
      </c>
      <c r="V875" s="8">
        <v>428</v>
      </c>
      <c r="W875" s="8">
        <v>315</v>
      </c>
      <c r="X875" s="8">
        <v>0</v>
      </c>
      <c r="Y875" s="8">
        <v>0</v>
      </c>
      <c r="Z875" s="48">
        <v>-43</v>
      </c>
      <c r="AA875" s="8" t="s">
        <v>93</v>
      </c>
      <c r="AB875" s="8">
        <v>4</v>
      </c>
      <c r="AC875" s="8">
        <v>0</v>
      </c>
      <c r="AD875" s="8"/>
      <c r="AE875" s="8">
        <v>1</v>
      </c>
      <c r="AF875" s="8">
        <v>0</v>
      </c>
      <c r="AG875" s="8">
        <v>480</v>
      </c>
      <c r="AH875" s="9">
        <v>46255</v>
      </c>
      <c r="AI875" s="47">
        <v>46255.3125</v>
      </c>
      <c r="AJ875" s="47">
        <v>46255.318749999999</v>
      </c>
      <c r="AK875" s="47">
        <v>46255.645833333336</v>
      </c>
      <c r="AL875" s="47">
        <v>46255.615972222222</v>
      </c>
    </row>
    <row r="876" spans="2:38">
      <c r="B876" s="8" t="s">
        <v>8326</v>
      </c>
      <c r="C876" s="8" t="s">
        <v>82</v>
      </c>
      <c r="D876" s="9">
        <v>46235</v>
      </c>
      <c r="E876" s="8" t="s">
        <v>52</v>
      </c>
      <c r="F876" s="8" t="s">
        <v>92</v>
      </c>
      <c r="G876" s="8" t="s">
        <v>94</v>
      </c>
      <c r="H876" s="8" t="s">
        <v>53</v>
      </c>
      <c r="I876" s="8" t="s">
        <v>8384</v>
      </c>
      <c r="J876" s="61">
        <v>0</v>
      </c>
      <c r="K876" s="8">
        <v>1</v>
      </c>
      <c r="L876" s="8">
        <v>4</v>
      </c>
      <c r="M876" s="8" t="s">
        <v>84</v>
      </c>
      <c r="N876" s="8" t="s">
        <v>8379</v>
      </c>
      <c r="O876" s="8" t="s">
        <v>8380</v>
      </c>
      <c r="P876" s="48">
        <v>8</v>
      </c>
      <c r="Q876" s="8" t="s">
        <v>60</v>
      </c>
      <c r="R876" s="8">
        <v>4</v>
      </c>
      <c r="S876" s="8">
        <v>0</v>
      </c>
      <c r="T876" s="8" t="b">
        <v>0</v>
      </c>
      <c r="U876" s="8">
        <v>540</v>
      </c>
      <c r="V876" s="8">
        <v>506</v>
      </c>
      <c r="W876" s="8">
        <v>424</v>
      </c>
      <c r="X876" s="8">
        <v>0</v>
      </c>
      <c r="Y876" s="8">
        <v>0</v>
      </c>
      <c r="Z876" s="48">
        <v>-26</v>
      </c>
      <c r="AA876" s="8" t="s">
        <v>93</v>
      </c>
      <c r="AB876" s="8">
        <v>4</v>
      </c>
      <c r="AC876" s="8">
        <v>0</v>
      </c>
      <c r="AD876" s="8"/>
      <c r="AE876" s="8">
        <v>1</v>
      </c>
      <c r="AF876" s="8">
        <v>0</v>
      </c>
      <c r="AG876" s="8">
        <v>540</v>
      </c>
      <c r="AH876" s="9">
        <v>46257</v>
      </c>
      <c r="AI876" s="47">
        <v>46257.375</v>
      </c>
      <c r="AJ876" s="47">
        <v>46257.380555555559</v>
      </c>
      <c r="AK876" s="47">
        <v>46257.75</v>
      </c>
      <c r="AL876" s="47">
        <v>46257.731944444444</v>
      </c>
    </row>
    <row r="877" spans="2:38">
      <c r="B877" s="8" t="s">
        <v>8326</v>
      </c>
      <c r="C877" s="8" t="s">
        <v>82</v>
      </c>
      <c r="D877" s="9">
        <v>46235</v>
      </c>
      <c r="E877" s="8" t="s">
        <v>52</v>
      </c>
      <c r="F877" s="8" t="s">
        <v>92</v>
      </c>
      <c r="G877" s="8" t="s">
        <v>94</v>
      </c>
      <c r="H877" s="8" t="s">
        <v>53</v>
      </c>
      <c r="I877" s="8" t="s">
        <v>8384</v>
      </c>
      <c r="J877" s="61">
        <v>0</v>
      </c>
      <c r="K877" s="8">
        <v>1</v>
      </c>
      <c r="L877" s="8">
        <v>4</v>
      </c>
      <c r="M877" s="8" t="s">
        <v>84</v>
      </c>
      <c r="N877" s="8" t="s">
        <v>8379</v>
      </c>
      <c r="O877" s="8" t="s">
        <v>8380</v>
      </c>
      <c r="P877" s="48">
        <v>3</v>
      </c>
      <c r="Q877" s="8" t="s">
        <v>60</v>
      </c>
      <c r="R877" s="8">
        <v>4</v>
      </c>
      <c r="S877" s="8">
        <v>0</v>
      </c>
      <c r="T877" s="8" t="b">
        <v>0</v>
      </c>
      <c r="U877" s="8">
        <v>480</v>
      </c>
      <c r="V877" s="8">
        <v>438</v>
      </c>
      <c r="W877" s="8">
        <v>323</v>
      </c>
      <c r="X877" s="8">
        <v>0</v>
      </c>
      <c r="Y877" s="8">
        <v>0</v>
      </c>
      <c r="Z877" s="48">
        <v>-39</v>
      </c>
      <c r="AA877" s="8" t="s">
        <v>93</v>
      </c>
      <c r="AB877" s="8">
        <v>4</v>
      </c>
      <c r="AC877" s="8">
        <v>0</v>
      </c>
      <c r="AD877" s="8"/>
      <c r="AE877" s="8">
        <v>1</v>
      </c>
      <c r="AF877" s="8">
        <v>0</v>
      </c>
      <c r="AG877" s="8">
        <v>480</v>
      </c>
      <c r="AH877" s="9">
        <v>46258</v>
      </c>
      <c r="AI877" s="47">
        <v>46258.354166666664</v>
      </c>
      <c r="AJ877" s="47">
        <v>46258.356249999997</v>
      </c>
      <c r="AK877" s="47">
        <v>46258.6875</v>
      </c>
      <c r="AL877" s="47">
        <v>46258.660416666666</v>
      </c>
    </row>
    <row r="878" spans="2:38">
      <c r="B878" s="8" t="s">
        <v>8326</v>
      </c>
      <c r="C878" s="8" t="s">
        <v>82</v>
      </c>
      <c r="D878" s="9">
        <v>46235</v>
      </c>
      <c r="E878" s="8" t="s">
        <v>52</v>
      </c>
      <c r="F878" s="8" t="s">
        <v>92</v>
      </c>
      <c r="G878" s="8" t="s">
        <v>94</v>
      </c>
      <c r="H878" s="8" t="s">
        <v>53</v>
      </c>
      <c r="I878" s="8" t="s">
        <v>8384</v>
      </c>
      <c r="J878" s="61">
        <v>0</v>
      </c>
      <c r="K878" s="8">
        <v>1</v>
      </c>
      <c r="L878" s="8">
        <v>4</v>
      </c>
      <c r="M878" s="8" t="s">
        <v>84</v>
      </c>
      <c r="N878" s="8" t="s">
        <v>8379</v>
      </c>
      <c r="O878" s="8" t="s">
        <v>8380</v>
      </c>
      <c r="P878" s="48">
        <v>6</v>
      </c>
      <c r="Q878" s="8" t="s">
        <v>60</v>
      </c>
      <c r="R878" s="8">
        <v>4</v>
      </c>
      <c r="S878" s="8">
        <v>0</v>
      </c>
      <c r="T878" s="8" t="b">
        <v>0</v>
      </c>
      <c r="U878" s="8">
        <v>480</v>
      </c>
      <c r="V878" s="8">
        <v>456</v>
      </c>
      <c r="W878" s="8">
        <v>369</v>
      </c>
      <c r="X878" s="8">
        <v>0</v>
      </c>
      <c r="Y878" s="8">
        <v>0</v>
      </c>
      <c r="Z878" s="48">
        <v>-18</v>
      </c>
      <c r="AA878" s="8" t="s">
        <v>93</v>
      </c>
      <c r="AB878" s="8">
        <v>4</v>
      </c>
      <c r="AC878" s="8">
        <v>0</v>
      </c>
      <c r="AD878" s="8"/>
      <c r="AE878" s="8">
        <v>1</v>
      </c>
      <c r="AF878" s="8">
        <v>0</v>
      </c>
      <c r="AG878" s="8">
        <v>480</v>
      </c>
      <c r="AH878" s="9">
        <v>46261</v>
      </c>
      <c r="AI878" s="47">
        <v>46261.354166666664</v>
      </c>
      <c r="AJ878" s="47">
        <v>46261.35833333333</v>
      </c>
      <c r="AK878" s="47">
        <v>46261.6875</v>
      </c>
      <c r="AL878" s="47">
        <v>46261.675000000003</v>
      </c>
    </row>
    <row r="879" spans="2:38">
      <c r="B879" s="8" t="s">
        <v>8326</v>
      </c>
      <c r="C879" s="8" t="s">
        <v>82</v>
      </c>
      <c r="D879" s="9">
        <v>46235</v>
      </c>
      <c r="E879" s="8" t="s">
        <v>52</v>
      </c>
      <c r="F879" s="8" t="s">
        <v>92</v>
      </c>
      <c r="G879" s="8" t="s">
        <v>94</v>
      </c>
      <c r="H879" s="8" t="s">
        <v>53</v>
      </c>
      <c r="I879" s="8" t="s">
        <v>8384</v>
      </c>
      <c r="J879" s="61">
        <v>0</v>
      </c>
      <c r="K879" s="8">
        <v>1</v>
      </c>
      <c r="L879" s="8">
        <v>4</v>
      </c>
      <c r="M879" s="8" t="s">
        <v>84</v>
      </c>
      <c r="N879" s="8" t="s">
        <v>8379</v>
      </c>
      <c r="O879" s="8" t="s">
        <v>8380</v>
      </c>
      <c r="P879" s="48">
        <v>3</v>
      </c>
      <c r="Q879" s="8" t="s">
        <v>60</v>
      </c>
      <c r="R879" s="8">
        <v>4</v>
      </c>
      <c r="S879" s="8">
        <v>0</v>
      </c>
      <c r="T879" s="8" t="b">
        <v>0</v>
      </c>
      <c r="U879" s="8">
        <v>210</v>
      </c>
      <c r="V879" s="8">
        <v>177</v>
      </c>
      <c r="W879" s="8">
        <v>102</v>
      </c>
      <c r="X879" s="8">
        <v>0</v>
      </c>
      <c r="Y879" s="8">
        <v>0</v>
      </c>
      <c r="Z879" s="48">
        <v>-30</v>
      </c>
      <c r="AA879" s="8" t="s">
        <v>93</v>
      </c>
      <c r="AB879" s="8">
        <v>4</v>
      </c>
      <c r="AC879" s="8">
        <v>0</v>
      </c>
      <c r="AD879" s="8"/>
      <c r="AE879" s="8">
        <v>1</v>
      </c>
      <c r="AF879" s="8">
        <v>0</v>
      </c>
      <c r="AG879" s="8">
        <v>210</v>
      </c>
      <c r="AH879" s="9">
        <v>46262</v>
      </c>
      <c r="AI879" s="47">
        <v>46262.354166666664</v>
      </c>
      <c r="AJ879" s="47">
        <v>46262.356249999997</v>
      </c>
      <c r="AK879" s="47">
        <v>46262.5</v>
      </c>
      <c r="AL879" s="47">
        <v>46262.479166666664</v>
      </c>
    </row>
    <row r="880" spans="2:38">
      <c r="B880" s="8" t="s">
        <v>8326</v>
      </c>
      <c r="C880" s="8" t="s">
        <v>82</v>
      </c>
      <c r="D880" s="9">
        <v>46235</v>
      </c>
      <c r="E880" s="8" t="s">
        <v>52</v>
      </c>
      <c r="F880" s="8" t="s">
        <v>92</v>
      </c>
      <c r="G880" s="8" t="s">
        <v>94</v>
      </c>
      <c r="H880" s="8" t="s">
        <v>53</v>
      </c>
      <c r="I880" s="8" t="s">
        <v>8384</v>
      </c>
      <c r="J880" s="61">
        <v>0</v>
      </c>
      <c r="K880" s="8">
        <v>1</v>
      </c>
      <c r="L880" s="8">
        <v>4</v>
      </c>
      <c r="M880" s="8" t="s">
        <v>84</v>
      </c>
      <c r="N880" s="8" t="s">
        <v>8379</v>
      </c>
      <c r="O880" s="8" t="s">
        <v>8380</v>
      </c>
      <c r="P880" s="48">
        <v>8</v>
      </c>
      <c r="Q880" s="8" t="s">
        <v>60</v>
      </c>
      <c r="R880" s="8">
        <v>4</v>
      </c>
      <c r="S880" s="8">
        <v>0</v>
      </c>
      <c r="T880" s="8" t="b">
        <v>0</v>
      </c>
      <c r="U880" s="8">
        <v>240</v>
      </c>
      <c r="V880" s="8">
        <v>215</v>
      </c>
      <c r="W880" s="8">
        <v>144</v>
      </c>
      <c r="X880" s="8">
        <v>0</v>
      </c>
      <c r="Y880" s="8">
        <v>0</v>
      </c>
      <c r="Z880" s="48">
        <v>-17</v>
      </c>
      <c r="AA880" s="8" t="s">
        <v>93</v>
      </c>
      <c r="AB880" s="8">
        <v>4</v>
      </c>
      <c r="AC880" s="8">
        <v>0</v>
      </c>
      <c r="AD880" s="8"/>
      <c r="AE880" s="8">
        <v>1</v>
      </c>
      <c r="AF880" s="8">
        <v>0</v>
      </c>
      <c r="AG880" s="8">
        <v>240</v>
      </c>
      <c r="AH880" s="9">
        <v>46263</v>
      </c>
      <c r="AI880" s="47">
        <v>46263.333333333336</v>
      </c>
      <c r="AJ880" s="47">
        <v>46263.338888888888</v>
      </c>
      <c r="AK880" s="47">
        <v>46263.5</v>
      </c>
      <c r="AL880" s="47">
        <v>46263.488194444442</v>
      </c>
    </row>
    <row r="881" spans="2:38">
      <c r="B881" s="8" t="s">
        <v>8326</v>
      </c>
      <c r="C881" s="8" t="s">
        <v>82</v>
      </c>
      <c r="D881" s="9">
        <v>46235</v>
      </c>
      <c r="E881" s="8" t="s">
        <v>52</v>
      </c>
      <c r="F881" s="8" t="s">
        <v>92</v>
      </c>
      <c r="G881" s="8" t="s">
        <v>94</v>
      </c>
      <c r="H881" s="8" t="s">
        <v>53</v>
      </c>
      <c r="I881" s="8" t="s">
        <v>8384</v>
      </c>
      <c r="J881" s="61">
        <v>0</v>
      </c>
      <c r="K881" s="8">
        <v>1</v>
      </c>
      <c r="L881" s="8">
        <v>4</v>
      </c>
      <c r="M881" s="8" t="s">
        <v>84</v>
      </c>
      <c r="N881" s="8" t="s">
        <v>8379</v>
      </c>
      <c r="O881" s="8" t="s">
        <v>8380</v>
      </c>
      <c r="P881" s="48">
        <v>3</v>
      </c>
      <c r="Q881" s="8" t="s">
        <v>60</v>
      </c>
      <c r="R881" s="8">
        <v>4</v>
      </c>
      <c r="S881" s="8">
        <v>0</v>
      </c>
      <c r="T881" s="8" t="b">
        <v>0</v>
      </c>
      <c r="U881" s="8">
        <v>240</v>
      </c>
      <c r="V881" s="8">
        <v>209</v>
      </c>
      <c r="W881" s="8">
        <v>111</v>
      </c>
      <c r="X881" s="8">
        <v>0</v>
      </c>
      <c r="Y881" s="8">
        <v>0</v>
      </c>
      <c r="Z881" s="48">
        <v>-28</v>
      </c>
      <c r="AA881" s="8" t="s">
        <v>93</v>
      </c>
      <c r="AB881" s="8">
        <v>4</v>
      </c>
      <c r="AC881" s="8">
        <v>0</v>
      </c>
      <c r="AD881" s="8"/>
      <c r="AE881" s="8">
        <v>1</v>
      </c>
      <c r="AF881" s="8">
        <v>0</v>
      </c>
      <c r="AG881" s="8">
        <v>240</v>
      </c>
      <c r="AH881" s="9">
        <v>46265</v>
      </c>
      <c r="AI881" s="47">
        <v>46265.541666666664</v>
      </c>
      <c r="AJ881" s="47">
        <v>46265.543749999997</v>
      </c>
      <c r="AK881" s="47">
        <v>46265.708333333336</v>
      </c>
      <c r="AL881" s="47">
        <v>46265.688888888886</v>
      </c>
    </row>
    <row r="882" spans="2:38">
      <c r="B882" s="8" t="s">
        <v>8326</v>
      </c>
      <c r="C882" s="8" t="s">
        <v>95</v>
      </c>
      <c r="D882" s="9">
        <v>46174</v>
      </c>
      <c r="E882" s="8" t="s">
        <v>52</v>
      </c>
      <c r="F882" s="8" t="s">
        <v>50</v>
      </c>
      <c r="G882" s="8" t="s">
        <v>54</v>
      </c>
      <c r="H882" s="8" t="s">
        <v>53</v>
      </c>
      <c r="I882" s="8" t="s">
        <v>8384</v>
      </c>
      <c r="J882" s="61">
        <v>0</v>
      </c>
      <c r="K882" s="8">
        <v>1</v>
      </c>
      <c r="L882" s="8">
        <v>4</v>
      </c>
      <c r="M882" s="8" t="s">
        <v>97</v>
      </c>
      <c r="N882" s="8" t="s">
        <v>8379</v>
      </c>
      <c r="O882" s="8" t="s">
        <v>8380</v>
      </c>
      <c r="P882" s="48">
        <v>9</v>
      </c>
      <c r="Q882" s="8" t="s">
        <v>56</v>
      </c>
      <c r="R882" s="8">
        <v>4</v>
      </c>
      <c r="S882" s="8">
        <v>0</v>
      </c>
      <c r="T882" s="8" t="b">
        <v>0</v>
      </c>
      <c r="U882" s="8">
        <v>480</v>
      </c>
      <c r="V882" s="8">
        <v>447</v>
      </c>
      <c r="W882" s="8">
        <v>324</v>
      </c>
      <c r="X882" s="8">
        <v>0</v>
      </c>
      <c r="Y882" s="8">
        <v>0</v>
      </c>
      <c r="Z882" s="48">
        <v>-24</v>
      </c>
      <c r="AA882" s="8" t="s">
        <v>96</v>
      </c>
      <c r="AB882" s="8">
        <v>4</v>
      </c>
      <c r="AC882" s="8">
        <v>0</v>
      </c>
      <c r="AD882" s="8"/>
      <c r="AE882" s="8">
        <v>1</v>
      </c>
      <c r="AF882" s="8">
        <v>0</v>
      </c>
      <c r="AG882" s="8">
        <v>480</v>
      </c>
      <c r="AH882" s="9">
        <v>46176</v>
      </c>
      <c r="AI882" s="47">
        <v>46176.354166666664</v>
      </c>
      <c r="AJ882" s="47">
        <v>46176.36041666667</v>
      </c>
      <c r="AK882" s="47">
        <v>46176.6875</v>
      </c>
      <c r="AL882" s="47">
        <v>46176.67083333333</v>
      </c>
    </row>
    <row r="883" spans="2:38">
      <c r="B883" s="8" t="s">
        <v>8326</v>
      </c>
      <c r="C883" s="8" t="s">
        <v>95</v>
      </c>
      <c r="D883" s="9">
        <v>46174</v>
      </c>
      <c r="E883" s="8" t="s">
        <v>52</v>
      </c>
      <c r="F883" s="8" t="s">
        <v>50</v>
      </c>
      <c r="G883" s="8" t="s">
        <v>54</v>
      </c>
      <c r="H883" s="8" t="s">
        <v>53</v>
      </c>
      <c r="I883" s="8" t="s">
        <v>8384</v>
      </c>
      <c r="J883" s="61">
        <v>0</v>
      </c>
      <c r="K883" s="8">
        <v>1</v>
      </c>
      <c r="L883" s="8">
        <v>4</v>
      </c>
      <c r="M883" s="8" t="s">
        <v>97</v>
      </c>
      <c r="N883" s="8" t="s">
        <v>8379</v>
      </c>
      <c r="O883" s="8" t="s">
        <v>8380</v>
      </c>
      <c r="P883" s="48">
        <v>8</v>
      </c>
      <c r="Q883" s="8" t="s">
        <v>56</v>
      </c>
      <c r="R883" s="8">
        <v>4</v>
      </c>
      <c r="S883" s="8">
        <v>0</v>
      </c>
      <c r="T883" s="8" t="b">
        <v>0</v>
      </c>
      <c r="U883" s="8">
        <v>540</v>
      </c>
      <c r="V883" s="8">
        <v>493</v>
      </c>
      <c r="W883" s="8">
        <v>378</v>
      </c>
      <c r="X883" s="8">
        <v>0</v>
      </c>
      <c r="Y883" s="8">
        <v>0</v>
      </c>
      <c r="Z883" s="48">
        <v>-39</v>
      </c>
      <c r="AA883" s="8" t="s">
        <v>96</v>
      </c>
      <c r="AB883" s="8">
        <v>4</v>
      </c>
      <c r="AC883" s="8">
        <v>0</v>
      </c>
      <c r="AD883" s="8"/>
      <c r="AE883" s="8">
        <v>1</v>
      </c>
      <c r="AF883" s="8">
        <v>0</v>
      </c>
      <c r="AG883" s="8">
        <v>540</v>
      </c>
      <c r="AH883" s="9">
        <v>46177</v>
      </c>
      <c r="AI883" s="47">
        <v>46177.333333333336</v>
      </c>
      <c r="AJ883" s="47">
        <v>46177.338888888888</v>
      </c>
      <c r="AK883" s="47">
        <v>46177.708333333336</v>
      </c>
      <c r="AL883" s="47">
        <v>46177.681250000001</v>
      </c>
    </row>
    <row r="884" spans="2:38">
      <c r="B884" s="8" t="s">
        <v>8326</v>
      </c>
      <c r="C884" s="8" t="s">
        <v>95</v>
      </c>
      <c r="D884" s="9">
        <v>46174</v>
      </c>
      <c r="E884" s="8" t="s">
        <v>52</v>
      </c>
      <c r="F884" s="8" t="s">
        <v>50</v>
      </c>
      <c r="G884" s="8" t="s">
        <v>57</v>
      </c>
      <c r="H884" s="8" t="s">
        <v>53</v>
      </c>
      <c r="I884" s="8" t="s">
        <v>8384</v>
      </c>
      <c r="J884" s="61">
        <v>0</v>
      </c>
      <c r="K884" s="8">
        <v>1</v>
      </c>
      <c r="L884" s="8">
        <v>4</v>
      </c>
      <c r="M884" s="8" t="s">
        <v>97</v>
      </c>
      <c r="N884" s="8" t="s">
        <v>8379</v>
      </c>
      <c r="O884" s="8" t="s">
        <v>8380</v>
      </c>
      <c r="P884" s="48">
        <v>2</v>
      </c>
      <c r="Q884" s="8" t="s">
        <v>56</v>
      </c>
      <c r="R884" s="8">
        <v>4</v>
      </c>
      <c r="S884" s="8">
        <v>0</v>
      </c>
      <c r="T884" s="8" t="b">
        <v>0</v>
      </c>
      <c r="U884" s="8">
        <v>360</v>
      </c>
      <c r="V884" s="8">
        <v>323</v>
      </c>
      <c r="W884" s="8">
        <v>225</v>
      </c>
      <c r="X884" s="8">
        <v>0</v>
      </c>
      <c r="Y884" s="8">
        <v>0</v>
      </c>
      <c r="Z884" s="48">
        <v>-35</v>
      </c>
      <c r="AA884" s="8" t="s">
        <v>96</v>
      </c>
      <c r="AB884" s="8">
        <v>4</v>
      </c>
      <c r="AC884" s="8">
        <v>0</v>
      </c>
      <c r="AD884" s="8"/>
      <c r="AE884" s="8">
        <v>1</v>
      </c>
      <c r="AF884" s="8">
        <v>0</v>
      </c>
      <c r="AG884" s="8">
        <v>360</v>
      </c>
      <c r="AH884" s="9">
        <v>46178</v>
      </c>
      <c r="AI884" s="47">
        <v>46178.3125</v>
      </c>
      <c r="AJ884" s="47">
        <v>46178.313888888886</v>
      </c>
      <c r="AK884" s="47">
        <v>46178.5625</v>
      </c>
      <c r="AL884" s="47">
        <v>46178.538194444445</v>
      </c>
    </row>
    <row r="885" spans="2:38">
      <c r="B885" s="8" t="s">
        <v>8326</v>
      </c>
      <c r="C885" s="8" t="s">
        <v>95</v>
      </c>
      <c r="D885" s="9">
        <v>46174</v>
      </c>
      <c r="E885" s="8" t="s">
        <v>52</v>
      </c>
      <c r="F885" s="8" t="s">
        <v>50</v>
      </c>
      <c r="G885" s="8" t="s">
        <v>61</v>
      </c>
      <c r="H885" s="8" t="s">
        <v>53</v>
      </c>
      <c r="I885" s="8" t="s">
        <v>8384</v>
      </c>
      <c r="J885" s="61">
        <v>0</v>
      </c>
      <c r="K885" s="8">
        <v>1</v>
      </c>
      <c r="L885" s="8">
        <v>4</v>
      </c>
      <c r="M885" s="8" t="s">
        <v>97</v>
      </c>
      <c r="N885" s="8" t="s">
        <v>8379</v>
      </c>
      <c r="O885" s="8" t="s">
        <v>8380</v>
      </c>
      <c r="P885" s="48">
        <v>9</v>
      </c>
      <c r="Q885" s="8" t="s">
        <v>56</v>
      </c>
      <c r="R885" s="8">
        <v>4</v>
      </c>
      <c r="S885" s="8">
        <v>0</v>
      </c>
      <c r="T885" s="8" t="b">
        <v>0</v>
      </c>
      <c r="U885" s="8">
        <v>240</v>
      </c>
      <c r="V885" s="8">
        <v>218</v>
      </c>
      <c r="W885" s="8">
        <v>138</v>
      </c>
      <c r="X885" s="8">
        <v>0</v>
      </c>
      <c r="Y885" s="8">
        <v>0</v>
      </c>
      <c r="Z885" s="48">
        <v>-13</v>
      </c>
      <c r="AA885" s="8" t="s">
        <v>96</v>
      </c>
      <c r="AB885" s="8">
        <v>4</v>
      </c>
      <c r="AC885" s="8">
        <v>0</v>
      </c>
      <c r="AD885" s="8"/>
      <c r="AE885" s="8">
        <v>1</v>
      </c>
      <c r="AF885" s="8">
        <v>0</v>
      </c>
      <c r="AG885" s="8">
        <v>240</v>
      </c>
      <c r="AH885" s="9">
        <v>46181</v>
      </c>
      <c r="AI885" s="47">
        <v>46181.333333333336</v>
      </c>
      <c r="AJ885" s="47">
        <v>46181.339583333334</v>
      </c>
      <c r="AK885" s="47">
        <v>46181.5</v>
      </c>
      <c r="AL885" s="47">
        <v>46181.490972222222</v>
      </c>
    </row>
    <row r="886" spans="2:38">
      <c r="B886" s="8" t="s">
        <v>8326</v>
      </c>
      <c r="C886" s="8" t="s">
        <v>95</v>
      </c>
      <c r="D886" s="9">
        <v>46174</v>
      </c>
      <c r="E886" s="8" t="s">
        <v>52</v>
      </c>
      <c r="F886" s="8" t="s">
        <v>50</v>
      </c>
      <c r="G886" s="8" t="s">
        <v>63</v>
      </c>
      <c r="H886" s="8" t="s">
        <v>53</v>
      </c>
      <c r="I886" s="8" t="s">
        <v>8378</v>
      </c>
      <c r="J886" s="61">
        <v>0</v>
      </c>
      <c r="K886" s="8">
        <v>1</v>
      </c>
      <c r="L886" s="8">
        <v>4</v>
      </c>
      <c r="M886" s="8" t="s">
        <v>97</v>
      </c>
      <c r="N886" s="8" t="s">
        <v>8379</v>
      </c>
      <c r="O886" s="8" t="s">
        <v>8380</v>
      </c>
      <c r="P886" s="48">
        <v>11</v>
      </c>
      <c r="Q886" s="8" t="s">
        <v>56</v>
      </c>
      <c r="R886" s="8">
        <v>4</v>
      </c>
      <c r="S886" s="8">
        <v>0</v>
      </c>
      <c r="T886" s="8" t="b">
        <v>0</v>
      </c>
      <c r="U886" s="8">
        <v>360</v>
      </c>
      <c r="V886" s="8">
        <v>323</v>
      </c>
      <c r="W886" s="8">
        <v>222</v>
      </c>
      <c r="X886" s="8">
        <v>0</v>
      </c>
      <c r="Y886" s="8">
        <v>0</v>
      </c>
      <c r="Z886" s="48">
        <v>-26</v>
      </c>
      <c r="AA886" s="8" t="s">
        <v>96</v>
      </c>
      <c r="AB886" s="8">
        <v>4</v>
      </c>
      <c r="AC886" s="8">
        <v>0</v>
      </c>
      <c r="AD886" s="8"/>
      <c r="AE886" s="8">
        <v>1</v>
      </c>
      <c r="AF886" s="8">
        <v>0</v>
      </c>
      <c r="AG886" s="8">
        <v>360</v>
      </c>
      <c r="AH886" s="9">
        <v>46184</v>
      </c>
      <c r="AI886" s="47">
        <v>46184.3125</v>
      </c>
      <c r="AJ886" s="47">
        <v>46184.320138888892</v>
      </c>
      <c r="AK886" s="47">
        <v>46184.5625</v>
      </c>
      <c r="AL886" s="47">
        <v>46184.544444444444</v>
      </c>
    </row>
    <row r="887" spans="2:38">
      <c r="B887" s="8" t="s">
        <v>8326</v>
      </c>
      <c r="C887" s="8" t="s">
        <v>95</v>
      </c>
      <c r="D887" s="9">
        <v>46174</v>
      </c>
      <c r="E887" s="8" t="s">
        <v>52</v>
      </c>
      <c r="F887" s="8" t="s">
        <v>50</v>
      </c>
      <c r="G887" s="8" t="s">
        <v>57</v>
      </c>
      <c r="H887" s="8" t="s">
        <v>53</v>
      </c>
      <c r="I887" s="8" t="s">
        <v>8384</v>
      </c>
      <c r="J887" s="61">
        <v>0</v>
      </c>
      <c r="K887" s="8">
        <v>1</v>
      </c>
      <c r="L887" s="8">
        <v>4</v>
      </c>
      <c r="M887" s="8" t="s">
        <v>97</v>
      </c>
      <c r="N887" s="8" t="s">
        <v>8379</v>
      </c>
      <c r="O887" s="8" t="s">
        <v>8380</v>
      </c>
      <c r="P887" s="48">
        <v>7</v>
      </c>
      <c r="Q887" s="8" t="s">
        <v>56</v>
      </c>
      <c r="R887" s="8">
        <v>4</v>
      </c>
      <c r="S887" s="8">
        <v>0</v>
      </c>
      <c r="T887" s="8" t="b">
        <v>0</v>
      </c>
      <c r="U887" s="8">
        <v>480</v>
      </c>
      <c r="V887" s="8">
        <v>443</v>
      </c>
      <c r="W887" s="8">
        <v>335</v>
      </c>
      <c r="X887" s="8">
        <v>0</v>
      </c>
      <c r="Y887" s="8">
        <v>0</v>
      </c>
      <c r="Z887" s="48">
        <v>-30</v>
      </c>
      <c r="AA887" s="8" t="s">
        <v>96</v>
      </c>
      <c r="AB887" s="8">
        <v>4</v>
      </c>
      <c r="AC887" s="8">
        <v>0</v>
      </c>
      <c r="AD887" s="8"/>
      <c r="AE887" s="8">
        <v>1</v>
      </c>
      <c r="AF887" s="8">
        <v>0</v>
      </c>
      <c r="AG887" s="8">
        <v>480</v>
      </c>
      <c r="AH887" s="9">
        <v>46186</v>
      </c>
      <c r="AI887" s="47">
        <v>46186.375</v>
      </c>
      <c r="AJ887" s="47">
        <v>46186.379861111112</v>
      </c>
      <c r="AK887" s="47">
        <v>46186.708333333336</v>
      </c>
      <c r="AL887" s="47">
        <v>46186.6875</v>
      </c>
    </row>
    <row r="888" spans="2:38">
      <c r="B888" s="8" t="s">
        <v>8326</v>
      </c>
      <c r="C888" s="8" t="s">
        <v>95</v>
      </c>
      <c r="D888" s="9">
        <v>46174</v>
      </c>
      <c r="E888" s="8" t="s">
        <v>52</v>
      </c>
      <c r="F888" s="8" t="s">
        <v>50</v>
      </c>
      <c r="G888" s="8" t="s">
        <v>59</v>
      </c>
      <c r="H888" s="8" t="s">
        <v>53</v>
      </c>
      <c r="I888" s="8" t="s">
        <v>8384</v>
      </c>
      <c r="J888" s="61">
        <v>0</v>
      </c>
      <c r="K888" s="8">
        <v>1</v>
      </c>
      <c r="L888" s="8">
        <v>4</v>
      </c>
      <c r="M888" s="8" t="s">
        <v>97</v>
      </c>
      <c r="N888" s="8" t="s">
        <v>8379</v>
      </c>
      <c r="O888" s="8" t="s">
        <v>8380</v>
      </c>
      <c r="P888" s="48">
        <v>5</v>
      </c>
      <c r="Q888" s="8" t="s">
        <v>56</v>
      </c>
      <c r="R888" s="8">
        <v>4</v>
      </c>
      <c r="S888" s="8">
        <v>0</v>
      </c>
      <c r="T888" s="8" t="b">
        <v>0</v>
      </c>
      <c r="U888" s="8">
        <v>480</v>
      </c>
      <c r="V888" s="8">
        <v>441</v>
      </c>
      <c r="W888" s="8">
        <v>316</v>
      </c>
      <c r="X888" s="8">
        <v>0</v>
      </c>
      <c r="Y888" s="8">
        <v>0</v>
      </c>
      <c r="Z888" s="48">
        <v>-34</v>
      </c>
      <c r="AA888" s="8" t="s">
        <v>96</v>
      </c>
      <c r="AB888" s="8">
        <v>4</v>
      </c>
      <c r="AC888" s="8">
        <v>0</v>
      </c>
      <c r="AD888" s="8"/>
      <c r="AE888" s="8">
        <v>1</v>
      </c>
      <c r="AF888" s="8">
        <v>0</v>
      </c>
      <c r="AG888" s="8">
        <v>480</v>
      </c>
      <c r="AH888" s="9">
        <v>46187</v>
      </c>
      <c r="AI888" s="47">
        <v>46187.333333333336</v>
      </c>
      <c r="AJ888" s="47">
        <v>46187.336805555555</v>
      </c>
      <c r="AK888" s="47">
        <v>46187.666666666664</v>
      </c>
      <c r="AL888" s="47">
        <v>46187.643055555556</v>
      </c>
    </row>
    <row r="889" spans="2:38">
      <c r="B889" s="8" t="s">
        <v>8326</v>
      </c>
      <c r="C889" s="8" t="s">
        <v>95</v>
      </c>
      <c r="D889" s="9">
        <v>46174</v>
      </c>
      <c r="E889" s="8" t="s">
        <v>52</v>
      </c>
      <c r="F889" s="8" t="s">
        <v>50</v>
      </c>
      <c r="G889" s="8" t="s">
        <v>59</v>
      </c>
      <c r="H889" s="8" t="s">
        <v>53</v>
      </c>
      <c r="I889" s="8" t="s">
        <v>8384</v>
      </c>
      <c r="J889" s="61">
        <v>0</v>
      </c>
      <c r="K889" s="8">
        <v>1</v>
      </c>
      <c r="L889" s="8">
        <v>4</v>
      </c>
      <c r="M889" s="8" t="s">
        <v>97</v>
      </c>
      <c r="N889" s="8" t="s">
        <v>8379</v>
      </c>
      <c r="O889" s="8" t="s">
        <v>8380</v>
      </c>
      <c r="P889" s="48">
        <v>6</v>
      </c>
      <c r="Q889" s="8" t="s">
        <v>56</v>
      </c>
      <c r="R889" s="8">
        <v>4</v>
      </c>
      <c r="S889" s="8">
        <v>0</v>
      </c>
      <c r="T889" s="8" t="b">
        <v>0</v>
      </c>
      <c r="U889" s="8">
        <v>480</v>
      </c>
      <c r="V889" s="8">
        <v>419</v>
      </c>
      <c r="W889" s="8">
        <v>315</v>
      </c>
      <c r="X889" s="8">
        <v>0</v>
      </c>
      <c r="Y889" s="8">
        <v>0</v>
      </c>
      <c r="Z889" s="48">
        <v>-55</v>
      </c>
      <c r="AA889" s="8" t="s">
        <v>96</v>
      </c>
      <c r="AB889" s="8">
        <v>4</v>
      </c>
      <c r="AC889" s="8">
        <v>0</v>
      </c>
      <c r="AD889" s="8"/>
      <c r="AE889" s="8">
        <v>1</v>
      </c>
      <c r="AF889" s="8">
        <v>0</v>
      </c>
      <c r="AG889" s="8">
        <v>480</v>
      </c>
      <c r="AH889" s="9">
        <v>46188</v>
      </c>
      <c r="AI889" s="47">
        <v>46188.3125</v>
      </c>
      <c r="AJ889" s="47">
        <v>46188.316666666666</v>
      </c>
      <c r="AK889" s="47">
        <v>46188.645833333336</v>
      </c>
      <c r="AL889" s="47">
        <v>46188.607638888891</v>
      </c>
    </row>
    <row r="890" spans="2:38">
      <c r="B890" s="8" t="s">
        <v>8326</v>
      </c>
      <c r="C890" s="8" t="s">
        <v>95</v>
      </c>
      <c r="D890" s="9">
        <v>46174</v>
      </c>
      <c r="E890" s="8" t="s">
        <v>52</v>
      </c>
      <c r="F890" s="8" t="s">
        <v>50</v>
      </c>
      <c r="G890" s="8" t="s">
        <v>54</v>
      </c>
      <c r="H890" s="8" t="s">
        <v>53</v>
      </c>
      <c r="I890" s="8" t="s">
        <v>8384</v>
      </c>
      <c r="J890" s="61">
        <v>0</v>
      </c>
      <c r="K890" s="8">
        <v>1</v>
      </c>
      <c r="L890" s="8">
        <v>4</v>
      </c>
      <c r="M890" s="8" t="s">
        <v>97</v>
      </c>
      <c r="N890" s="8" t="s">
        <v>8379</v>
      </c>
      <c r="O890" s="8" t="s">
        <v>8380</v>
      </c>
      <c r="P890" s="48">
        <v>2</v>
      </c>
      <c r="Q890" s="8" t="s">
        <v>56</v>
      </c>
      <c r="R890" s="8">
        <v>4</v>
      </c>
      <c r="S890" s="8">
        <v>0</v>
      </c>
      <c r="T890" s="8" t="b">
        <v>0</v>
      </c>
      <c r="U890" s="8">
        <v>540</v>
      </c>
      <c r="V890" s="8">
        <v>484</v>
      </c>
      <c r="W890" s="8">
        <v>353</v>
      </c>
      <c r="X890" s="8">
        <v>0</v>
      </c>
      <c r="Y890" s="8">
        <v>0</v>
      </c>
      <c r="Z890" s="48">
        <v>-54</v>
      </c>
      <c r="AA890" s="8" t="s">
        <v>96</v>
      </c>
      <c r="AB890" s="8">
        <v>4</v>
      </c>
      <c r="AC890" s="8">
        <v>0</v>
      </c>
      <c r="AD890" s="8"/>
      <c r="AE890" s="8">
        <v>1</v>
      </c>
      <c r="AF890" s="8">
        <v>0</v>
      </c>
      <c r="AG890" s="8">
        <v>540</v>
      </c>
      <c r="AH890" s="9">
        <v>46189</v>
      </c>
      <c r="AI890" s="47">
        <v>46189.354166666664</v>
      </c>
      <c r="AJ890" s="47">
        <v>46189.355555555558</v>
      </c>
      <c r="AK890" s="47">
        <v>46189.729166666664</v>
      </c>
      <c r="AL890" s="47">
        <v>46189.691666666666</v>
      </c>
    </row>
    <row r="891" spans="2:38">
      <c r="B891" s="8" t="s">
        <v>8326</v>
      </c>
      <c r="C891" s="8" t="s">
        <v>95</v>
      </c>
      <c r="D891" s="9">
        <v>46174</v>
      </c>
      <c r="E891" s="8" t="s">
        <v>52</v>
      </c>
      <c r="F891" s="8" t="s">
        <v>50</v>
      </c>
      <c r="G891" s="8" t="s">
        <v>59</v>
      </c>
      <c r="H891" s="8" t="s">
        <v>53</v>
      </c>
      <c r="I891" s="8" t="s">
        <v>8384</v>
      </c>
      <c r="J891" s="61">
        <v>0</v>
      </c>
      <c r="K891" s="8">
        <v>1</v>
      </c>
      <c r="L891" s="8">
        <v>4</v>
      </c>
      <c r="M891" s="8" t="s">
        <v>97</v>
      </c>
      <c r="N891" s="8" t="s">
        <v>8379</v>
      </c>
      <c r="O891" s="8" t="s">
        <v>8380</v>
      </c>
      <c r="P891" s="48">
        <v>5</v>
      </c>
      <c r="Q891" s="8" t="s">
        <v>56</v>
      </c>
      <c r="R891" s="8">
        <v>4</v>
      </c>
      <c r="S891" s="8">
        <v>0</v>
      </c>
      <c r="T891" s="8" t="b">
        <v>0</v>
      </c>
      <c r="U891" s="8">
        <v>240</v>
      </c>
      <c r="V891" s="8">
        <v>215</v>
      </c>
      <c r="W891" s="8">
        <v>135</v>
      </c>
      <c r="X891" s="8">
        <v>0</v>
      </c>
      <c r="Y891" s="8">
        <v>0</v>
      </c>
      <c r="Z891" s="48">
        <v>-20</v>
      </c>
      <c r="AA891" s="8" t="s">
        <v>96</v>
      </c>
      <c r="AB891" s="8">
        <v>4</v>
      </c>
      <c r="AC891" s="8">
        <v>0</v>
      </c>
      <c r="AD891" s="8"/>
      <c r="AE891" s="8">
        <v>1</v>
      </c>
      <c r="AF891" s="8">
        <v>0</v>
      </c>
      <c r="AG891" s="8">
        <v>240</v>
      </c>
      <c r="AH891" s="9">
        <v>46190</v>
      </c>
      <c r="AI891" s="47">
        <v>46190.541666666664</v>
      </c>
      <c r="AJ891" s="47">
        <v>46190.545138888891</v>
      </c>
      <c r="AK891" s="47">
        <v>46190.708333333336</v>
      </c>
      <c r="AL891" s="47">
        <v>46190.694444444445</v>
      </c>
    </row>
    <row r="892" spans="2:38">
      <c r="B892" s="8" t="s">
        <v>8326</v>
      </c>
      <c r="C892" s="8" t="s">
        <v>95</v>
      </c>
      <c r="D892" s="9">
        <v>46174</v>
      </c>
      <c r="E892" s="8" t="s">
        <v>52</v>
      </c>
      <c r="F892" s="8" t="s">
        <v>50</v>
      </c>
      <c r="G892" s="8" t="s">
        <v>59</v>
      </c>
      <c r="H892" s="8" t="s">
        <v>53</v>
      </c>
      <c r="I892" s="8" t="s">
        <v>8378</v>
      </c>
      <c r="J892" s="61">
        <v>0</v>
      </c>
      <c r="K892" s="8">
        <v>1</v>
      </c>
      <c r="L892" s="8">
        <v>4</v>
      </c>
      <c r="M892" s="8" t="s">
        <v>97</v>
      </c>
      <c r="N892" s="8" t="s">
        <v>8379</v>
      </c>
      <c r="O892" s="8" t="s">
        <v>8380</v>
      </c>
      <c r="P892" s="48">
        <v>11</v>
      </c>
      <c r="Q892" s="8" t="s">
        <v>56</v>
      </c>
      <c r="R892" s="8">
        <v>4</v>
      </c>
      <c r="S892" s="8">
        <v>0</v>
      </c>
      <c r="T892" s="8" t="b">
        <v>0</v>
      </c>
      <c r="U892" s="8">
        <v>540</v>
      </c>
      <c r="V892" s="8">
        <v>475</v>
      </c>
      <c r="W892" s="8">
        <v>341</v>
      </c>
      <c r="X892" s="8">
        <v>0</v>
      </c>
      <c r="Y892" s="8">
        <v>0</v>
      </c>
      <c r="Z892" s="48">
        <v>-54</v>
      </c>
      <c r="AA892" s="8" t="s">
        <v>96</v>
      </c>
      <c r="AB892" s="8">
        <v>4</v>
      </c>
      <c r="AC892" s="8">
        <v>0</v>
      </c>
      <c r="AD892" s="8"/>
      <c r="AE892" s="8">
        <v>1</v>
      </c>
      <c r="AF892" s="8">
        <v>0</v>
      </c>
      <c r="AG892" s="8">
        <v>540</v>
      </c>
      <c r="AH892" s="9">
        <v>46192</v>
      </c>
      <c r="AI892" s="47">
        <v>46192.333333333336</v>
      </c>
      <c r="AJ892" s="47">
        <v>46192.34097222222</v>
      </c>
      <c r="AK892" s="47">
        <v>46192.708333333336</v>
      </c>
      <c r="AL892" s="47">
        <v>46192.67083333333</v>
      </c>
    </row>
    <row r="893" spans="2:38">
      <c r="B893" s="8" t="s">
        <v>8326</v>
      </c>
      <c r="C893" s="8" t="s">
        <v>95</v>
      </c>
      <c r="D893" s="9">
        <v>46174</v>
      </c>
      <c r="E893" s="8" t="s">
        <v>52</v>
      </c>
      <c r="F893" s="8" t="s">
        <v>50</v>
      </c>
      <c r="G893" s="8" t="s">
        <v>61</v>
      </c>
      <c r="H893" s="8" t="s">
        <v>53</v>
      </c>
      <c r="I893" s="8" t="s">
        <v>8384</v>
      </c>
      <c r="J893" s="61">
        <v>0</v>
      </c>
      <c r="K893" s="8">
        <v>1</v>
      </c>
      <c r="L893" s="8">
        <v>4</v>
      </c>
      <c r="M893" s="8" t="s">
        <v>97</v>
      </c>
      <c r="N893" s="8" t="s">
        <v>8379</v>
      </c>
      <c r="O893" s="8" t="s">
        <v>8380</v>
      </c>
      <c r="P893" s="48">
        <v>5</v>
      </c>
      <c r="Q893" s="8" t="s">
        <v>56</v>
      </c>
      <c r="R893" s="8">
        <v>4</v>
      </c>
      <c r="S893" s="8">
        <v>0</v>
      </c>
      <c r="T893" s="8" t="b">
        <v>0</v>
      </c>
      <c r="U893" s="8">
        <v>270</v>
      </c>
      <c r="V893" s="8">
        <v>245</v>
      </c>
      <c r="W893" s="8">
        <v>161</v>
      </c>
      <c r="X893" s="8">
        <v>0</v>
      </c>
      <c r="Y893" s="8">
        <v>0</v>
      </c>
      <c r="Z893" s="48">
        <v>-20</v>
      </c>
      <c r="AA893" s="8" t="s">
        <v>96</v>
      </c>
      <c r="AB893" s="8">
        <v>4</v>
      </c>
      <c r="AC893" s="8">
        <v>0</v>
      </c>
      <c r="AD893" s="8"/>
      <c r="AE893" s="8">
        <v>1</v>
      </c>
      <c r="AF893" s="8">
        <v>0</v>
      </c>
      <c r="AG893" s="8">
        <v>270</v>
      </c>
      <c r="AH893" s="9">
        <v>46193</v>
      </c>
      <c r="AI893" s="47">
        <v>46193.375</v>
      </c>
      <c r="AJ893" s="47">
        <v>46193.378472222219</v>
      </c>
      <c r="AK893" s="47">
        <v>46193.5625</v>
      </c>
      <c r="AL893" s="47">
        <v>46193.548611111109</v>
      </c>
    </row>
    <row r="894" spans="2:38">
      <c r="B894" s="8" t="s">
        <v>8326</v>
      </c>
      <c r="C894" s="8" t="s">
        <v>95</v>
      </c>
      <c r="D894" s="9">
        <v>46174</v>
      </c>
      <c r="E894" s="8" t="s">
        <v>52</v>
      </c>
      <c r="F894" s="8" t="s">
        <v>50</v>
      </c>
      <c r="G894" s="8" t="s">
        <v>61</v>
      </c>
      <c r="H894" s="8" t="s">
        <v>53</v>
      </c>
      <c r="I894" s="8" t="s">
        <v>8384</v>
      </c>
      <c r="J894" s="61">
        <v>0</v>
      </c>
      <c r="K894" s="8">
        <v>1</v>
      </c>
      <c r="L894" s="8">
        <v>4</v>
      </c>
      <c r="M894" s="8" t="s">
        <v>97</v>
      </c>
      <c r="N894" s="8" t="s">
        <v>8379</v>
      </c>
      <c r="O894" s="8" t="s">
        <v>8380</v>
      </c>
      <c r="P894" s="48">
        <v>3</v>
      </c>
      <c r="Q894" s="8" t="s">
        <v>56</v>
      </c>
      <c r="R894" s="8">
        <v>4</v>
      </c>
      <c r="S894" s="8">
        <v>0</v>
      </c>
      <c r="T894" s="8" t="b">
        <v>0</v>
      </c>
      <c r="U894" s="8">
        <v>210</v>
      </c>
      <c r="V894" s="8">
        <v>178</v>
      </c>
      <c r="W894" s="8">
        <v>95</v>
      </c>
      <c r="X894" s="8">
        <v>0</v>
      </c>
      <c r="Y894" s="8">
        <v>0</v>
      </c>
      <c r="Z894" s="48">
        <v>-29</v>
      </c>
      <c r="AA894" s="8" t="s">
        <v>96</v>
      </c>
      <c r="AB894" s="8">
        <v>4</v>
      </c>
      <c r="AC894" s="8">
        <v>0</v>
      </c>
      <c r="AD894" s="8"/>
      <c r="AE894" s="8">
        <v>1</v>
      </c>
      <c r="AF894" s="8">
        <v>0</v>
      </c>
      <c r="AG894" s="8">
        <v>210</v>
      </c>
      <c r="AH894" s="9">
        <v>46194</v>
      </c>
      <c r="AI894" s="47">
        <v>46194.333333333336</v>
      </c>
      <c r="AJ894" s="47">
        <v>46194.335416666669</v>
      </c>
      <c r="AK894" s="47">
        <v>46194.479166666664</v>
      </c>
      <c r="AL894" s="47">
        <v>46194.459027777775</v>
      </c>
    </row>
    <row r="895" spans="2:38">
      <c r="B895" s="8" t="s">
        <v>8326</v>
      </c>
      <c r="C895" s="8" t="s">
        <v>95</v>
      </c>
      <c r="D895" s="9">
        <v>46174</v>
      </c>
      <c r="E895" s="8" t="s">
        <v>52</v>
      </c>
      <c r="F895" s="8" t="s">
        <v>50</v>
      </c>
      <c r="G895" s="8" t="s">
        <v>61</v>
      </c>
      <c r="H895" s="8" t="s">
        <v>53</v>
      </c>
      <c r="I895" s="8" t="s">
        <v>8384</v>
      </c>
      <c r="J895" s="61">
        <v>0</v>
      </c>
      <c r="K895" s="8">
        <v>1</v>
      </c>
      <c r="L895" s="8">
        <v>4</v>
      </c>
      <c r="M895" s="8" t="s">
        <v>97</v>
      </c>
      <c r="N895" s="8" t="s">
        <v>8379</v>
      </c>
      <c r="O895" s="8" t="s">
        <v>8380</v>
      </c>
      <c r="P895" s="48">
        <v>9</v>
      </c>
      <c r="Q895" s="8" t="s">
        <v>56</v>
      </c>
      <c r="R895" s="8">
        <v>4</v>
      </c>
      <c r="S895" s="8">
        <v>0</v>
      </c>
      <c r="T895" s="8" t="b">
        <v>0</v>
      </c>
      <c r="U895" s="8">
        <v>480</v>
      </c>
      <c r="V895" s="8">
        <v>444</v>
      </c>
      <c r="W895" s="8">
        <v>365</v>
      </c>
      <c r="X895" s="8">
        <v>0</v>
      </c>
      <c r="Y895" s="8">
        <v>0</v>
      </c>
      <c r="Z895" s="48">
        <v>-27</v>
      </c>
      <c r="AA895" s="8" t="s">
        <v>96</v>
      </c>
      <c r="AB895" s="8">
        <v>4</v>
      </c>
      <c r="AC895" s="8">
        <v>0</v>
      </c>
      <c r="AD895" s="8"/>
      <c r="AE895" s="8">
        <v>1</v>
      </c>
      <c r="AF895" s="8">
        <v>0</v>
      </c>
      <c r="AG895" s="8">
        <v>480</v>
      </c>
      <c r="AH895" s="9">
        <v>46195</v>
      </c>
      <c r="AI895" s="47">
        <v>46195.333333333336</v>
      </c>
      <c r="AJ895" s="47">
        <v>46195.339583333334</v>
      </c>
      <c r="AK895" s="47">
        <v>46195.666666666664</v>
      </c>
      <c r="AL895" s="47">
        <v>46195.647916666669</v>
      </c>
    </row>
    <row r="896" spans="2:38">
      <c r="B896" s="8" t="s">
        <v>8326</v>
      </c>
      <c r="C896" s="8" t="s">
        <v>95</v>
      </c>
      <c r="D896" s="9">
        <v>46174</v>
      </c>
      <c r="E896" s="8" t="s">
        <v>52</v>
      </c>
      <c r="F896" s="8" t="s">
        <v>50</v>
      </c>
      <c r="G896" s="8" t="s">
        <v>54</v>
      </c>
      <c r="H896" s="8" t="s">
        <v>53</v>
      </c>
      <c r="I896" s="8" t="s">
        <v>8384</v>
      </c>
      <c r="J896" s="61">
        <v>0</v>
      </c>
      <c r="K896" s="8">
        <v>1</v>
      </c>
      <c r="L896" s="8">
        <v>4</v>
      </c>
      <c r="M896" s="8" t="s">
        <v>97</v>
      </c>
      <c r="N896" s="8" t="s">
        <v>8379</v>
      </c>
      <c r="O896" s="8" t="s">
        <v>8380</v>
      </c>
      <c r="P896" s="48">
        <v>10</v>
      </c>
      <c r="Q896" s="8" t="s">
        <v>56</v>
      </c>
      <c r="R896" s="8">
        <v>4</v>
      </c>
      <c r="S896" s="8">
        <v>0</v>
      </c>
      <c r="T896" s="8" t="b">
        <v>0</v>
      </c>
      <c r="U896" s="8">
        <v>480</v>
      </c>
      <c r="V896" s="8">
        <v>445</v>
      </c>
      <c r="W896" s="8">
        <v>354</v>
      </c>
      <c r="X896" s="8">
        <v>0</v>
      </c>
      <c r="Y896" s="8">
        <v>0</v>
      </c>
      <c r="Z896" s="48">
        <v>-25</v>
      </c>
      <c r="AA896" s="8" t="s">
        <v>96</v>
      </c>
      <c r="AB896" s="8">
        <v>4</v>
      </c>
      <c r="AC896" s="8">
        <v>0</v>
      </c>
      <c r="AD896" s="8"/>
      <c r="AE896" s="8">
        <v>1</v>
      </c>
      <c r="AF896" s="8">
        <v>0</v>
      </c>
      <c r="AG896" s="8">
        <v>480</v>
      </c>
      <c r="AH896" s="9">
        <v>46198</v>
      </c>
      <c r="AI896" s="47">
        <v>46198.375</v>
      </c>
      <c r="AJ896" s="47">
        <v>46198.381944444445</v>
      </c>
      <c r="AK896" s="47">
        <v>46198.708333333336</v>
      </c>
      <c r="AL896" s="47">
        <v>46198.690972222219</v>
      </c>
    </row>
    <row r="897" spans="2:38">
      <c r="B897" s="8" t="s">
        <v>8326</v>
      </c>
      <c r="C897" s="8" t="s">
        <v>95</v>
      </c>
      <c r="D897" s="9">
        <v>46174</v>
      </c>
      <c r="E897" s="8" t="s">
        <v>52</v>
      </c>
      <c r="F897" s="8" t="s">
        <v>50</v>
      </c>
      <c r="G897" s="8" t="s">
        <v>61</v>
      </c>
      <c r="H897" s="8" t="s">
        <v>53</v>
      </c>
      <c r="I897" s="8" t="s">
        <v>8384</v>
      </c>
      <c r="J897" s="61">
        <v>0</v>
      </c>
      <c r="K897" s="8">
        <v>1</v>
      </c>
      <c r="L897" s="8">
        <v>4</v>
      </c>
      <c r="M897" s="8" t="s">
        <v>97</v>
      </c>
      <c r="N897" s="8" t="s">
        <v>8379</v>
      </c>
      <c r="O897" s="8" t="s">
        <v>8380</v>
      </c>
      <c r="P897" s="48">
        <v>5</v>
      </c>
      <c r="Q897" s="8" t="s">
        <v>56</v>
      </c>
      <c r="R897" s="8">
        <v>4</v>
      </c>
      <c r="S897" s="8">
        <v>0</v>
      </c>
      <c r="T897" s="8" t="b">
        <v>0</v>
      </c>
      <c r="U897" s="8">
        <v>270</v>
      </c>
      <c r="V897" s="8">
        <v>238</v>
      </c>
      <c r="W897" s="8">
        <v>166</v>
      </c>
      <c r="X897" s="8">
        <v>0</v>
      </c>
      <c r="Y897" s="8">
        <v>0</v>
      </c>
      <c r="Z897" s="48">
        <v>-27</v>
      </c>
      <c r="AA897" s="8" t="s">
        <v>96</v>
      </c>
      <c r="AB897" s="8">
        <v>4</v>
      </c>
      <c r="AC897" s="8">
        <v>0</v>
      </c>
      <c r="AD897" s="8"/>
      <c r="AE897" s="8">
        <v>1</v>
      </c>
      <c r="AF897" s="8">
        <v>0</v>
      </c>
      <c r="AG897" s="8">
        <v>270</v>
      </c>
      <c r="AH897" s="9">
        <v>46199</v>
      </c>
      <c r="AI897" s="47">
        <v>46199.375</v>
      </c>
      <c r="AJ897" s="47">
        <v>46199.378472222219</v>
      </c>
      <c r="AK897" s="47">
        <v>46199.5625</v>
      </c>
      <c r="AL897" s="47">
        <v>46199.543749999997</v>
      </c>
    </row>
    <row r="898" spans="2:38">
      <c r="B898" s="8" t="s">
        <v>8326</v>
      </c>
      <c r="C898" s="8" t="s">
        <v>95</v>
      </c>
      <c r="D898" s="9">
        <v>46174</v>
      </c>
      <c r="E898" s="8" t="s">
        <v>52</v>
      </c>
      <c r="F898" s="8" t="s">
        <v>50</v>
      </c>
      <c r="G898" s="8" t="s">
        <v>63</v>
      </c>
      <c r="H898" s="8" t="s">
        <v>53</v>
      </c>
      <c r="I898" s="8" t="s">
        <v>8384</v>
      </c>
      <c r="J898" s="61">
        <v>0</v>
      </c>
      <c r="K898" s="8">
        <v>1</v>
      </c>
      <c r="L898" s="8">
        <v>4</v>
      </c>
      <c r="M898" s="8" t="s">
        <v>97</v>
      </c>
      <c r="N898" s="8" t="s">
        <v>8379</v>
      </c>
      <c r="O898" s="8" t="s">
        <v>8380</v>
      </c>
      <c r="P898" s="48">
        <v>5</v>
      </c>
      <c r="Q898" s="8" t="s">
        <v>56</v>
      </c>
      <c r="R898" s="8">
        <v>4</v>
      </c>
      <c r="S898" s="8">
        <v>0</v>
      </c>
      <c r="T898" s="8" t="b">
        <v>0</v>
      </c>
      <c r="U898" s="8">
        <v>270</v>
      </c>
      <c r="V898" s="8">
        <v>242</v>
      </c>
      <c r="W898" s="8">
        <v>153</v>
      </c>
      <c r="X898" s="8">
        <v>0</v>
      </c>
      <c r="Y898" s="8">
        <v>0</v>
      </c>
      <c r="Z898" s="48">
        <v>-23</v>
      </c>
      <c r="AA898" s="8" t="s">
        <v>96</v>
      </c>
      <c r="AB898" s="8">
        <v>4</v>
      </c>
      <c r="AC898" s="8">
        <v>0</v>
      </c>
      <c r="AD898" s="8"/>
      <c r="AE898" s="8">
        <v>1</v>
      </c>
      <c r="AF898" s="8">
        <v>0</v>
      </c>
      <c r="AG898" s="8">
        <v>270</v>
      </c>
      <c r="AH898" s="9">
        <v>46200</v>
      </c>
      <c r="AI898" s="47">
        <v>46200.375</v>
      </c>
      <c r="AJ898" s="47">
        <v>46200.378472222219</v>
      </c>
      <c r="AK898" s="47">
        <v>46200.5625</v>
      </c>
      <c r="AL898" s="47">
        <v>46200.546527777777</v>
      </c>
    </row>
    <row r="899" spans="2:38">
      <c r="B899" s="8" t="s">
        <v>8326</v>
      </c>
      <c r="C899" s="8" t="s">
        <v>95</v>
      </c>
      <c r="D899" s="9">
        <v>46174</v>
      </c>
      <c r="E899" s="8" t="s">
        <v>52</v>
      </c>
      <c r="F899" s="8" t="s">
        <v>50</v>
      </c>
      <c r="G899" s="8" t="s">
        <v>57</v>
      </c>
      <c r="H899" s="8" t="s">
        <v>53</v>
      </c>
      <c r="I899" s="8" t="s">
        <v>8384</v>
      </c>
      <c r="J899" s="61">
        <v>0</v>
      </c>
      <c r="K899" s="8">
        <v>1</v>
      </c>
      <c r="L899" s="8">
        <v>4</v>
      </c>
      <c r="M899" s="8" t="s">
        <v>97</v>
      </c>
      <c r="N899" s="8" t="s">
        <v>8379</v>
      </c>
      <c r="O899" s="8" t="s">
        <v>8380</v>
      </c>
      <c r="P899" s="48">
        <v>8</v>
      </c>
      <c r="Q899" s="8" t="s">
        <v>56</v>
      </c>
      <c r="R899" s="8">
        <v>4</v>
      </c>
      <c r="S899" s="8">
        <v>0</v>
      </c>
      <c r="T899" s="8" t="b">
        <v>0</v>
      </c>
      <c r="U899" s="8">
        <v>360</v>
      </c>
      <c r="V899" s="8">
        <v>327</v>
      </c>
      <c r="W899" s="8">
        <v>227</v>
      </c>
      <c r="X899" s="8">
        <v>0</v>
      </c>
      <c r="Y899" s="8">
        <v>0</v>
      </c>
      <c r="Z899" s="48">
        <v>-25</v>
      </c>
      <c r="AA899" s="8" t="s">
        <v>96</v>
      </c>
      <c r="AB899" s="8">
        <v>4</v>
      </c>
      <c r="AC899" s="8">
        <v>0</v>
      </c>
      <c r="AD899" s="8"/>
      <c r="AE899" s="8">
        <v>1</v>
      </c>
      <c r="AF899" s="8">
        <v>0</v>
      </c>
      <c r="AG899" s="8">
        <v>360</v>
      </c>
      <c r="AH899" s="9">
        <v>46203</v>
      </c>
      <c r="AI899" s="47">
        <v>46203.354166666664</v>
      </c>
      <c r="AJ899" s="47">
        <v>46203.359722222223</v>
      </c>
      <c r="AK899" s="47">
        <v>46203.604166666664</v>
      </c>
      <c r="AL899" s="47">
        <v>46203.586805555555</v>
      </c>
    </row>
    <row r="900" spans="2:38">
      <c r="B900" s="8" t="s">
        <v>8326</v>
      </c>
      <c r="C900" s="8" t="s">
        <v>95</v>
      </c>
      <c r="D900" s="9">
        <v>46174</v>
      </c>
      <c r="E900" s="8" t="s">
        <v>52</v>
      </c>
      <c r="F900" s="8" t="s">
        <v>50</v>
      </c>
      <c r="G900" s="8" t="s">
        <v>54</v>
      </c>
      <c r="H900" s="8" t="s">
        <v>53</v>
      </c>
      <c r="I900" s="8" t="s">
        <v>8384</v>
      </c>
      <c r="J900" s="61">
        <v>0</v>
      </c>
      <c r="K900" s="8">
        <v>1</v>
      </c>
      <c r="L900" s="8">
        <v>4</v>
      </c>
      <c r="M900" s="8" t="s">
        <v>97</v>
      </c>
      <c r="N900" s="8" t="s">
        <v>8379</v>
      </c>
      <c r="O900" s="8" t="s">
        <v>8380</v>
      </c>
      <c r="P900" s="48">
        <v>4</v>
      </c>
      <c r="Q900" s="8" t="s">
        <v>56</v>
      </c>
      <c r="R900" s="8">
        <v>4</v>
      </c>
      <c r="S900" s="8">
        <v>0</v>
      </c>
      <c r="T900" s="8" t="b">
        <v>0</v>
      </c>
      <c r="U900" s="8">
        <v>480</v>
      </c>
      <c r="V900" s="8">
        <v>453</v>
      </c>
      <c r="W900" s="8">
        <v>350</v>
      </c>
      <c r="X900" s="8">
        <v>0</v>
      </c>
      <c r="Y900" s="8">
        <v>0</v>
      </c>
      <c r="Z900" s="48">
        <v>-23</v>
      </c>
      <c r="AA900" s="8" t="s">
        <v>98</v>
      </c>
      <c r="AB900" s="8">
        <v>4</v>
      </c>
      <c r="AC900" s="8">
        <v>0</v>
      </c>
      <c r="AD900" s="8"/>
      <c r="AE900" s="8">
        <v>1</v>
      </c>
      <c r="AF900" s="8">
        <v>0</v>
      </c>
      <c r="AG900" s="8">
        <v>480</v>
      </c>
      <c r="AH900" s="9">
        <v>46174</v>
      </c>
      <c r="AI900" s="47">
        <v>46174.333333333336</v>
      </c>
      <c r="AJ900" s="47">
        <v>46174.336111111108</v>
      </c>
      <c r="AK900" s="47">
        <v>46174.666666666664</v>
      </c>
      <c r="AL900" s="47">
        <v>46174.650694444441</v>
      </c>
    </row>
    <row r="901" spans="2:38">
      <c r="B901" s="8" t="s">
        <v>8326</v>
      </c>
      <c r="C901" s="8" t="s">
        <v>95</v>
      </c>
      <c r="D901" s="9">
        <v>46174</v>
      </c>
      <c r="E901" s="8" t="s">
        <v>52</v>
      </c>
      <c r="F901" s="8" t="s">
        <v>50</v>
      </c>
      <c r="G901" s="8" t="s">
        <v>57</v>
      </c>
      <c r="H901" s="8" t="s">
        <v>53</v>
      </c>
      <c r="I901" s="8" t="s">
        <v>8384</v>
      </c>
      <c r="J901" s="61">
        <v>0</v>
      </c>
      <c r="K901" s="8">
        <v>1</v>
      </c>
      <c r="L901" s="8">
        <v>4</v>
      </c>
      <c r="M901" s="8" t="s">
        <v>97</v>
      </c>
      <c r="N901" s="8" t="s">
        <v>8379</v>
      </c>
      <c r="O901" s="8" t="s">
        <v>8380</v>
      </c>
      <c r="P901" s="48">
        <v>3</v>
      </c>
      <c r="Q901" s="8" t="s">
        <v>56</v>
      </c>
      <c r="R901" s="8">
        <v>4</v>
      </c>
      <c r="S901" s="8">
        <v>0</v>
      </c>
      <c r="T901" s="8" t="b">
        <v>0</v>
      </c>
      <c r="U901" s="8">
        <v>480</v>
      </c>
      <c r="V901" s="8">
        <v>452</v>
      </c>
      <c r="W901" s="8">
        <v>347</v>
      </c>
      <c r="X901" s="8">
        <v>0</v>
      </c>
      <c r="Y901" s="8">
        <v>0</v>
      </c>
      <c r="Z901" s="48">
        <v>-25</v>
      </c>
      <c r="AA901" s="8" t="s">
        <v>98</v>
      </c>
      <c r="AB901" s="8">
        <v>4</v>
      </c>
      <c r="AC901" s="8">
        <v>0</v>
      </c>
      <c r="AD901" s="8"/>
      <c r="AE901" s="8">
        <v>1</v>
      </c>
      <c r="AF901" s="8">
        <v>0</v>
      </c>
      <c r="AG901" s="8">
        <v>480</v>
      </c>
      <c r="AH901" s="9">
        <v>46175</v>
      </c>
      <c r="AI901" s="47">
        <v>46175.354166666664</v>
      </c>
      <c r="AJ901" s="47">
        <v>46175.356249999997</v>
      </c>
      <c r="AK901" s="47">
        <v>46175.6875</v>
      </c>
      <c r="AL901" s="47">
        <v>46175.670138888891</v>
      </c>
    </row>
    <row r="902" spans="2:38">
      <c r="B902" s="8" t="s">
        <v>8326</v>
      </c>
      <c r="C902" s="8" t="s">
        <v>95</v>
      </c>
      <c r="D902" s="9">
        <v>46174</v>
      </c>
      <c r="E902" s="8" t="s">
        <v>52</v>
      </c>
      <c r="F902" s="8" t="s">
        <v>50</v>
      </c>
      <c r="G902" s="8" t="s">
        <v>62</v>
      </c>
      <c r="H902" s="8" t="s">
        <v>53</v>
      </c>
      <c r="I902" s="8" t="s">
        <v>8384</v>
      </c>
      <c r="J902" s="61">
        <v>0</v>
      </c>
      <c r="K902" s="8">
        <v>1</v>
      </c>
      <c r="L902" s="8">
        <v>4</v>
      </c>
      <c r="M902" s="8" t="s">
        <v>97</v>
      </c>
      <c r="N902" s="8" t="s">
        <v>8379</v>
      </c>
      <c r="O902" s="8" t="s">
        <v>8380</v>
      </c>
      <c r="P902" s="48">
        <v>10</v>
      </c>
      <c r="Q902" s="8" t="s">
        <v>56</v>
      </c>
      <c r="R902" s="8">
        <v>4</v>
      </c>
      <c r="S902" s="8">
        <v>0</v>
      </c>
      <c r="T902" s="8" t="b">
        <v>0</v>
      </c>
      <c r="U902" s="8">
        <v>270</v>
      </c>
      <c r="V902" s="8">
        <v>228</v>
      </c>
      <c r="W902" s="8">
        <v>146</v>
      </c>
      <c r="X902" s="8">
        <v>0</v>
      </c>
      <c r="Y902" s="8">
        <v>0</v>
      </c>
      <c r="Z902" s="48">
        <v>-32</v>
      </c>
      <c r="AA902" s="8" t="s">
        <v>98</v>
      </c>
      <c r="AB902" s="8">
        <v>4</v>
      </c>
      <c r="AC902" s="8">
        <v>0</v>
      </c>
      <c r="AD902" s="8"/>
      <c r="AE902" s="8">
        <v>1</v>
      </c>
      <c r="AF902" s="8">
        <v>0</v>
      </c>
      <c r="AG902" s="8">
        <v>270</v>
      </c>
      <c r="AH902" s="9">
        <v>46177</v>
      </c>
      <c r="AI902" s="47">
        <v>46177.354166666664</v>
      </c>
      <c r="AJ902" s="47">
        <v>46177.361111111109</v>
      </c>
      <c r="AK902" s="47">
        <v>46177.541666666664</v>
      </c>
      <c r="AL902" s="47">
        <v>46177.519444444442</v>
      </c>
    </row>
    <row r="903" spans="2:38">
      <c r="B903" s="8" t="s">
        <v>8326</v>
      </c>
      <c r="C903" s="8" t="s">
        <v>95</v>
      </c>
      <c r="D903" s="9">
        <v>46174</v>
      </c>
      <c r="E903" s="8" t="s">
        <v>52</v>
      </c>
      <c r="F903" s="8" t="s">
        <v>50</v>
      </c>
      <c r="G903" s="8" t="s">
        <v>61</v>
      </c>
      <c r="H903" s="8" t="s">
        <v>53</v>
      </c>
      <c r="I903" s="8" t="s">
        <v>8384</v>
      </c>
      <c r="J903" s="61">
        <v>0</v>
      </c>
      <c r="K903" s="8">
        <v>1</v>
      </c>
      <c r="L903" s="8">
        <v>4</v>
      </c>
      <c r="M903" s="8" t="s">
        <v>97</v>
      </c>
      <c r="N903" s="8" t="s">
        <v>8379</v>
      </c>
      <c r="O903" s="8" t="s">
        <v>8380</v>
      </c>
      <c r="P903" s="48">
        <v>2</v>
      </c>
      <c r="Q903" s="8" t="s">
        <v>56</v>
      </c>
      <c r="R903" s="8">
        <v>4</v>
      </c>
      <c r="S903" s="8">
        <v>0</v>
      </c>
      <c r="T903" s="8" t="b">
        <v>0</v>
      </c>
      <c r="U903" s="8">
        <v>210</v>
      </c>
      <c r="V903" s="8">
        <v>193</v>
      </c>
      <c r="W903" s="8">
        <v>112</v>
      </c>
      <c r="X903" s="8">
        <v>0</v>
      </c>
      <c r="Y903" s="8">
        <v>0</v>
      </c>
      <c r="Z903" s="48">
        <v>-15</v>
      </c>
      <c r="AA903" s="8" t="s">
        <v>98</v>
      </c>
      <c r="AB903" s="8">
        <v>4</v>
      </c>
      <c r="AC903" s="8">
        <v>0</v>
      </c>
      <c r="AD903" s="8"/>
      <c r="AE903" s="8">
        <v>1</v>
      </c>
      <c r="AF903" s="8">
        <v>0</v>
      </c>
      <c r="AG903" s="8">
        <v>210</v>
      </c>
      <c r="AH903" s="9">
        <v>46179</v>
      </c>
      <c r="AI903" s="47">
        <v>46179.354166666664</v>
      </c>
      <c r="AJ903" s="47">
        <v>46179.355555555558</v>
      </c>
      <c r="AK903" s="47">
        <v>46179.5</v>
      </c>
      <c r="AL903" s="47">
        <v>46179.489583333336</v>
      </c>
    </row>
    <row r="904" spans="2:38">
      <c r="B904" s="8" t="s">
        <v>8326</v>
      </c>
      <c r="C904" s="8" t="s">
        <v>95</v>
      </c>
      <c r="D904" s="9">
        <v>46174</v>
      </c>
      <c r="E904" s="8" t="s">
        <v>52</v>
      </c>
      <c r="F904" s="8" t="s">
        <v>50</v>
      </c>
      <c r="G904" s="8" t="s">
        <v>57</v>
      </c>
      <c r="H904" s="8" t="s">
        <v>53</v>
      </c>
      <c r="I904" s="8" t="s">
        <v>8384</v>
      </c>
      <c r="J904" s="61">
        <v>0</v>
      </c>
      <c r="K904" s="8">
        <v>1</v>
      </c>
      <c r="L904" s="8">
        <v>4</v>
      </c>
      <c r="M904" s="8" t="s">
        <v>97</v>
      </c>
      <c r="N904" s="8" t="s">
        <v>8379</v>
      </c>
      <c r="O904" s="8" t="s">
        <v>8380</v>
      </c>
      <c r="P904" s="48">
        <v>7</v>
      </c>
      <c r="Q904" s="8" t="s">
        <v>56</v>
      </c>
      <c r="R904" s="8">
        <v>4</v>
      </c>
      <c r="S904" s="8">
        <v>0</v>
      </c>
      <c r="T904" s="8" t="b">
        <v>0</v>
      </c>
      <c r="U904" s="8">
        <v>480</v>
      </c>
      <c r="V904" s="8">
        <v>430</v>
      </c>
      <c r="W904" s="8">
        <v>354</v>
      </c>
      <c r="X904" s="8">
        <v>0</v>
      </c>
      <c r="Y904" s="8">
        <v>0</v>
      </c>
      <c r="Z904" s="48">
        <v>-43</v>
      </c>
      <c r="AA904" s="8" t="s">
        <v>98</v>
      </c>
      <c r="AB904" s="8">
        <v>4</v>
      </c>
      <c r="AC904" s="8">
        <v>0</v>
      </c>
      <c r="AD904" s="8"/>
      <c r="AE904" s="8">
        <v>1</v>
      </c>
      <c r="AF904" s="8">
        <v>0</v>
      </c>
      <c r="AG904" s="8">
        <v>480</v>
      </c>
      <c r="AH904" s="9">
        <v>46181</v>
      </c>
      <c r="AI904" s="47">
        <v>46181.3125</v>
      </c>
      <c r="AJ904" s="47">
        <v>46181.317361111112</v>
      </c>
      <c r="AK904" s="47">
        <v>46181.645833333336</v>
      </c>
      <c r="AL904" s="47">
        <v>46181.615972222222</v>
      </c>
    </row>
    <row r="905" spans="2:38">
      <c r="B905" s="8" t="s">
        <v>8326</v>
      </c>
      <c r="C905" s="8" t="s">
        <v>95</v>
      </c>
      <c r="D905" s="9">
        <v>46174</v>
      </c>
      <c r="E905" s="8" t="s">
        <v>52</v>
      </c>
      <c r="F905" s="8" t="s">
        <v>50</v>
      </c>
      <c r="G905" s="8" t="s">
        <v>59</v>
      </c>
      <c r="H905" s="8" t="s">
        <v>53</v>
      </c>
      <c r="I905" s="8" t="s">
        <v>8384</v>
      </c>
      <c r="J905" s="61">
        <v>0</v>
      </c>
      <c r="K905" s="8">
        <v>1</v>
      </c>
      <c r="L905" s="8">
        <v>4</v>
      </c>
      <c r="M905" s="8" t="s">
        <v>97</v>
      </c>
      <c r="N905" s="8" t="s">
        <v>8379</v>
      </c>
      <c r="O905" s="8" t="s">
        <v>8380</v>
      </c>
      <c r="P905" s="48">
        <v>6</v>
      </c>
      <c r="Q905" s="8" t="s">
        <v>56</v>
      </c>
      <c r="R905" s="8">
        <v>4</v>
      </c>
      <c r="S905" s="8">
        <v>0</v>
      </c>
      <c r="T905" s="8" t="b">
        <v>0</v>
      </c>
      <c r="U905" s="8">
        <v>180</v>
      </c>
      <c r="V905" s="8">
        <v>157</v>
      </c>
      <c r="W905" s="8">
        <v>86</v>
      </c>
      <c r="X905" s="8">
        <v>0</v>
      </c>
      <c r="Y905" s="8">
        <v>0</v>
      </c>
      <c r="Z905" s="48">
        <v>-17</v>
      </c>
      <c r="AA905" s="8" t="s">
        <v>98</v>
      </c>
      <c r="AB905" s="8">
        <v>4</v>
      </c>
      <c r="AC905" s="8">
        <v>0</v>
      </c>
      <c r="AD905" s="8"/>
      <c r="AE905" s="8">
        <v>1</v>
      </c>
      <c r="AF905" s="8">
        <v>0</v>
      </c>
      <c r="AG905" s="8">
        <v>180</v>
      </c>
      <c r="AH905" s="9">
        <v>46182</v>
      </c>
      <c r="AI905" s="47">
        <v>46182.333333333336</v>
      </c>
      <c r="AJ905" s="47">
        <v>46182.337500000001</v>
      </c>
      <c r="AK905" s="47">
        <v>46182.458333333336</v>
      </c>
      <c r="AL905" s="47">
        <v>46182.446527777778</v>
      </c>
    </row>
    <row r="906" spans="2:38">
      <c r="B906" s="8" t="s">
        <v>8326</v>
      </c>
      <c r="C906" s="8" t="s">
        <v>95</v>
      </c>
      <c r="D906" s="9">
        <v>46174</v>
      </c>
      <c r="E906" s="8" t="s">
        <v>52</v>
      </c>
      <c r="F906" s="8" t="s">
        <v>50</v>
      </c>
      <c r="G906" s="8" t="s">
        <v>62</v>
      </c>
      <c r="H906" s="8" t="s">
        <v>53</v>
      </c>
      <c r="I906" s="8" t="s">
        <v>8378</v>
      </c>
      <c r="J906" s="61">
        <v>0</v>
      </c>
      <c r="K906" s="8">
        <v>1</v>
      </c>
      <c r="L906" s="8">
        <v>4</v>
      </c>
      <c r="M906" s="8" t="s">
        <v>97</v>
      </c>
      <c r="N906" s="8" t="s">
        <v>8379</v>
      </c>
      <c r="O906" s="8" t="s">
        <v>8380</v>
      </c>
      <c r="P906" s="48">
        <v>11</v>
      </c>
      <c r="Q906" s="8" t="s">
        <v>56</v>
      </c>
      <c r="R906" s="8">
        <v>4</v>
      </c>
      <c r="S906" s="8">
        <v>0</v>
      </c>
      <c r="T906" s="8" t="b">
        <v>0</v>
      </c>
      <c r="U906" s="8">
        <v>270</v>
      </c>
      <c r="V906" s="8">
        <v>245</v>
      </c>
      <c r="W906" s="8">
        <v>181</v>
      </c>
      <c r="X906" s="8">
        <v>0</v>
      </c>
      <c r="Y906" s="8">
        <v>0</v>
      </c>
      <c r="Z906" s="48">
        <v>-14</v>
      </c>
      <c r="AA906" s="8" t="s">
        <v>98</v>
      </c>
      <c r="AB906" s="8">
        <v>4</v>
      </c>
      <c r="AC906" s="8">
        <v>0</v>
      </c>
      <c r="AD906" s="8"/>
      <c r="AE906" s="8">
        <v>1</v>
      </c>
      <c r="AF906" s="8">
        <v>0</v>
      </c>
      <c r="AG906" s="8">
        <v>270</v>
      </c>
      <c r="AH906" s="9">
        <v>46184</v>
      </c>
      <c r="AI906" s="47">
        <v>46184.541666666664</v>
      </c>
      <c r="AJ906" s="47">
        <v>46184.549305555556</v>
      </c>
      <c r="AK906" s="47">
        <v>46184.729166666664</v>
      </c>
      <c r="AL906" s="47">
        <v>46184.719444444447</v>
      </c>
    </row>
    <row r="907" spans="2:38">
      <c r="B907" s="8" t="s">
        <v>8326</v>
      </c>
      <c r="C907" s="8" t="s">
        <v>95</v>
      </c>
      <c r="D907" s="9">
        <v>46174</v>
      </c>
      <c r="E907" s="8" t="s">
        <v>52</v>
      </c>
      <c r="F907" s="8" t="s">
        <v>50</v>
      </c>
      <c r="G907" s="8" t="s">
        <v>63</v>
      </c>
      <c r="H907" s="8" t="s">
        <v>53</v>
      </c>
      <c r="I907" s="8" t="s">
        <v>8384</v>
      </c>
      <c r="J907" s="61">
        <v>0</v>
      </c>
      <c r="K907" s="8">
        <v>1</v>
      </c>
      <c r="L907" s="8">
        <v>4</v>
      </c>
      <c r="M907" s="8" t="s">
        <v>97</v>
      </c>
      <c r="N907" s="8" t="s">
        <v>8379</v>
      </c>
      <c r="O907" s="8" t="s">
        <v>8380</v>
      </c>
      <c r="P907" s="48">
        <v>6</v>
      </c>
      <c r="Q907" s="8" t="s">
        <v>56</v>
      </c>
      <c r="R907" s="8">
        <v>4</v>
      </c>
      <c r="S907" s="8">
        <v>0</v>
      </c>
      <c r="T907" s="8" t="b">
        <v>0</v>
      </c>
      <c r="U907" s="8">
        <v>360</v>
      </c>
      <c r="V907" s="8">
        <v>332</v>
      </c>
      <c r="W907" s="8">
        <v>237</v>
      </c>
      <c r="X907" s="8">
        <v>0</v>
      </c>
      <c r="Y907" s="8">
        <v>0</v>
      </c>
      <c r="Z907" s="48">
        <v>-22</v>
      </c>
      <c r="AA907" s="8" t="s">
        <v>98</v>
      </c>
      <c r="AB907" s="8">
        <v>4</v>
      </c>
      <c r="AC907" s="8">
        <v>0</v>
      </c>
      <c r="AD907" s="8"/>
      <c r="AE907" s="8">
        <v>1</v>
      </c>
      <c r="AF907" s="8">
        <v>0</v>
      </c>
      <c r="AG907" s="8">
        <v>360</v>
      </c>
      <c r="AH907" s="9">
        <v>46185</v>
      </c>
      <c r="AI907" s="47">
        <v>46185.333333333336</v>
      </c>
      <c r="AJ907" s="47">
        <v>46185.337500000001</v>
      </c>
      <c r="AK907" s="47">
        <v>46185.583333333336</v>
      </c>
      <c r="AL907" s="47">
        <v>46185.568055555559</v>
      </c>
    </row>
    <row r="908" spans="2:38">
      <c r="B908" s="8" t="s">
        <v>8326</v>
      </c>
      <c r="C908" s="8" t="s">
        <v>95</v>
      </c>
      <c r="D908" s="9">
        <v>46174</v>
      </c>
      <c r="E908" s="8" t="s">
        <v>52</v>
      </c>
      <c r="F908" s="8" t="s">
        <v>50</v>
      </c>
      <c r="G908" s="8" t="s">
        <v>61</v>
      </c>
      <c r="H908" s="8" t="s">
        <v>53</v>
      </c>
      <c r="I908" s="8" t="s">
        <v>8384</v>
      </c>
      <c r="J908" s="61">
        <v>0</v>
      </c>
      <c r="K908" s="8">
        <v>1</v>
      </c>
      <c r="L908" s="8">
        <v>4</v>
      </c>
      <c r="M908" s="8" t="s">
        <v>97</v>
      </c>
      <c r="N908" s="8" t="s">
        <v>8379</v>
      </c>
      <c r="O908" s="8" t="s">
        <v>8380</v>
      </c>
      <c r="P908" s="48">
        <v>3</v>
      </c>
      <c r="Q908" s="8" t="s">
        <v>56</v>
      </c>
      <c r="R908" s="8">
        <v>4</v>
      </c>
      <c r="S908" s="8">
        <v>0</v>
      </c>
      <c r="T908" s="8" t="b">
        <v>0</v>
      </c>
      <c r="U908" s="8">
        <v>240</v>
      </c>
      <c r="V908" s="8">
        <v>209</v>
      </c>
      <c r="W908" s="8">
        <v>136</v>
      </c>
      <c r="X908" s="8">
        <v>0</v>
      </c>
      <c r="Y908" s="8">
        <v>0</v>
      </c>
      <c r="Z908" s="48">
        <v>-28</v>
      </c>
      <c r="AA908" s="8" t="s">
        <v>98</v>
      </c>
      <c r="AB908" s="8">
        <v>4</v>
      </c>
      <c r="AC908" s="8">
        <v>0</v>
      </c>
      <c r="AD908" s="8"/>
      <c r="AE908" s="8">
        <v>1</v>
      </c>
      <c r="AF908" s="8">
        <v>0</v>
      </c>
      <c r="AG908" s="8">
        <v>240</v>
      </c>
      <c r="AH908" s="9">
        <v>46186</v>
      </c>
      <c r="AI908" s="47">
        <v>46186.375</v>
      </c>
      <c r="AJ908" s="47">
        <v>46186.377083333333</v>
      </c>
      <c r="AK908" s="47">
        <v>46186.541666666664</v>
      </c>
      <c r="AL908" s="47">
        <v>46186.522222222222</v>
      </c>
    </row>
    <row r="909" spans="2:38">
      <c r="B909" s="8" t="s">
        <v>8326</v>
      </c>
      <c r="C909" s="8" t="s">
        <v>95</v>
      </c>
      <c r="D909" s="9">
        <v>46174</v>
      </c>
      <c r="E909" s="8" t="s">
        <v>52</v>
      </c>
      <c r="F909" s="8" t="s">
        <v>50</v>
      </c>
      <c r="G909" s="8" t="s">
        <v>57</v>
      </c>
      <c r="H909" s="8" t="s">
        <v>53</v>
      </c>
      <c r="I909" s="8" t="s">
        <v>8384</v>
      </c>
      <c r="J909" s="61">
        <v>0</v>
      </c>
      <c r="K909" s="8">
        <v>1</v>
      </c>
      <c r="L909" s="8">
        <v>4</v>
      </c>
      <c r="M909" s="8" t="s">
        <v>97</v>
      </c>
      <c r="N909" s="8" t="s">
        <v>8379</v>
      </c>
      <c r="O909" s="8" t="s">
        <v>8380</v>
      </c>
      <c r="P909" s="48">
        <v>6</v>
      </c>
      <c r="Q909" s="8" t="s">
        <v>56</v>
      </c>
      <c r="R909" s="8">
        <v>4</v>
      </c>
      <c r="S909" s="8">
        <v>0</v>
      </c>
      <c r="T909" s="8" t="b">
        <v>0</v>
      </c>
      <c r="U909" s="8">
        <v>480</v>
      </c>
      <c r="V909" s="8">
        <v>440</v>
      </c>
      <c r="W909" s="8">
        <v>313</v>
      </c>
      <c r="X909" s="8">
        <v>0</v>
      </c>
      <c r="Y909" s="8">
        <v>0</v>
      </c>
      <c r="Z909" s="48">
        <v>-34</v>
      </c>
      <c r="AA909" s="8" t="s">
        <v>98</v>
      </c>
      <c r="AB909" s="8">
        <v>4</v>
      </c>
      <c r="AC909" s="8">
        <v>0</v>
      </c>
      <c r="AD909" s="8"/>
      <c r="AE909" s="8">
        <v>1</v>
      </c>
      <c r="AF909" s="8">
        <v>0</v>
      </c>
      <c r="AG909" s="8">
        <v>480</v>
      </c>
      <c r="AH909" s="9">
        <v>46187</v>
      </c>
      <c r="AI909" s="47">
        <v>46187.354166666664</v>
      </c>
      <c r="AJ909" s="47">
        <v>46187.35833333333</v>
      </c>
      <c r="AK909" s="47">
        <v>46187.6875</v>
      </c>
      <c r="AL909" s="47">
        <v>46187.663888888892</v>
      </c>
    </row>
    <row r="910" spans="2:38">
      <c r="B910" s="8" t="s">
        <v>8326</v>
      </c>
      <c r="C910" s="8" t="s">
        <v>95</v>
      </c>
      <c r="D910" s="9">
        <v>46174</v>
      </c>
      <c r="E910" s="8" t="s">
        <v>52</v>
      </c>
      <c r="F910" s="8" t="s">
        <v>50</v>
      </c>
      <c r="G910" s="8" t="s">
        <v>63</v>
      </c>
      <c r="H910" s="8" t="s">
        <v>53</v>
      </c>
      <c r="I910" s="8" t="s">
        <v>8384</v>
      </c>
      <c r="J910" s="61">
        <v>0</v>
      </c>
      <c r="K910" s="8">
        <v>1</v>
      </c>
      <c r="L910" s="8">
        <v>4</v>
      </c>
      <c r="M910" s="8" t="s">
        <v>97</v>
      </c>
      <c r="N910" s="8" t="s">
        <v>8379</v>
      </c>
      <c r="O910" s="8" t="s">
        <v>8380</v>
      </c>
      <c r="P910" s="48">
        <v>9</v>
      </c>
      <c r="Q910" s="8" t="s">
        <v>56</v>
      </c>
      <c r="R910" s="8">
        <v>4</v>
      </c>
      <c r="S910" s="8">
        <v>0</v>
      </c>
      <c r="T910" s="8" t="b">
        <v>0</v>
      </c>
      <c r="U910" s="8">
        <v>240</v>
      </c>
      <c r="V910" s="8">
        <v>217</v>
      </c>
      <c r="W910" s="8">
        <v>144</v>
      </c>
      <c r="X910" s="8">
        <v>0</v>
      </c>
      <c r="Y910" s="8">
        <v>0</v>
      </c>
      <c r="Z910" s="48">
        <v>-14</v>
      </c>
      <c r="AA910" s="8" t="s">
        <v>98</v>
      </c>
      <c r="AB910" s="8">
        <v>4</v>
      </c>
      <c r="AC910" s="8">
        <v>0</v>
      </c>
      <c r="AD910" s="8"/>
      <c r="AE910" s="8">
        <v>1</v>
      </c>
      <c r="AF910" s="8">
        <v>0</v>
      </c>
      <c r="AG910" s="8">
        <v>240</v>
      </c>
      <c r="AH910" s="9">
        <v>46189</v>
      </c>
      <c r="AI910" s="47">
        <v>46189.333333333336</v>
      </c>
      <c r="AJ910" s="47">
        <v>46189.339583333334</v>
      </c>
      <c r="AK910" s="47">
        <v>46189.5</v>
      </c>
      <c r="AL910" s="47">
        <v>46189.490277777775</v>
      </c>
    </row>
    <row r="911" spans="2:38">
      <c r="B911" s="8" t="s">
        <v>8326</v>
      </c>
      <c r="C911" s="8" t="s">
        <v>95</v>
      </c>
      <c r="D911" s="9">
        <v>46174</v>
      </c>
      <c r="E911" s="8" t="s">
        <v>52</v>
      </c>
      <c r="F911" s="8" t="s">
        <v>50</v>
      </c>
      <c r="G911" s="8" t="s">
        <v>59</v>
      </c>
      <c r="H911" s="8" t="s">
        <v>53</v>
      </c>
      <c r="I911" s="8" t="s">
        <v>8384</v>
      </c>
      <c r="J911" s="61">
        <v>0</v>
      </c>
      <c r="K911" s="8">
        <v>1</v>
      </c>
      <c r="L911" s="8">
        <v>4</v>
      </c>
      <c r="M911" s="8" t="s">
        <v>97</v>
      </c>
      <c r="N911" s="8" t="s">
        <v>8379</v>
      </c>
      <c r="O911" s="8" t="s">
        <v>8380</v>
      </c>
      <c r="P911" s="48">
        <v>10</v>
      </c>
      <c r="Q911" s="8" t="s">
        <v>56</v>
      </c>
      <c r="R911" s="8">
        <v>4</v>
      </c>
      <c r="S911" s="8">
        <v>0</v>
      </c>
      <c r="T911" s="8" t="b">
        <v>0</v>
      </c>
      <c r="U911" s="8">
        <v>480</v>
      </c>
      <c r="V911" s="8">
        <v>423</v>
      </c>
      <c r="W911" s="8">
        <v>307</v>
      </c>
      <c r="X911" s="8">
        <v>0</v>
      </c>
      <c r="Y911" s="8">
        <v>0</v>
      </c>
      <c r="Z911" s="48">
        <v>-47</v>
      </c>
      <c r="AA911" s="8" t="s">
        <v>98</v>
      </c>
      <c r="AB911" s="8">
        <v>4</v>
      </c>
      <c r="AC911" s="8">
        <v>0</v>
      </c>
      <c r="AD911" s="8"/>
      <c r="AE911" s="8">
        <v>1</v>
      </c>
      <c r="AF911" s="8">
        <v>0</v>
      </c>
      <c r="AG911" s="8">
        <v>480</v>
      </c>
      <c r="AH911" s="9">
        <v>46190</v>
      </c>
      <c r="AI911" s="47">
        <v>46190.375</v>
      </c>
      <c r="AJ911" s="47">
        <v>46190.381944444445</v>
      </c>
      <c r="AK911" s="47">
        <v>46190.708333333336</v>
      </c>
      <c r="AL911" s="47">
        <v>46190.675694444442</v>
      </c>
    </row>
    <row r="912" spans="2:38">
      <c r="B912" s="8" t="s">
        <v>8326</v>
      </c>
      <c r="C912" s="8" t="s">
        <v>95</v>
      </c>
      <c r="D912" s="9">
        <v>46174</v>
      </c>
      <c r="E912" s="8" t="s">
        <v>52</v>
      </c>
      <c r="F912" s="8" t="s">
        <v>50</v>
      </c>
      <c r="G912" s="8" t="s">
        <v>54</v>
      </c>
      <c r="H912" s="8" t="s">
        <v>53</v>
      </c>
      <c r="I912" s="8" t="s">
        <v>8378</v>
      </c>
      <c r="J912" s="61">
        <v>0</v>
      </c>
      <c r="K912" s="8">
        <v>1</v>
      </c>
      <c r="L912" s="8">
        <v>4</v>
      </c>
      <c r="M912" s="8" t="s">
        <v>97</v>
      </c>
      <c r="N912" s="8" t="s">
        <v>8379</v>
      </c>
      <c r="O912" s="8" t="s">
        <v>8380</v>
      </c>
      <c r="P912" s="48">
        <v>12</v>
      </c>
      <c r="Q912" s="8" t="s">
        <v>56</v>
      </c>
      <c r="R912" s="8">
        <v>4</v>
      </c>
      <c r="S912" s="8">
        <v>0</v>
      </c>
      <c r="T912" s="8" t="b">
        <v>0</v>
      </c>
      <c r="U912" s="8">
        <v>480</v>
      </c>
      <c r="V912" s="8">
        <v>442</v>
      </c>
      <c r="W912" s="8">
        <v>347</v>
      </c>
      <c r="X912" s="8">
        <v>0</v>
      </c>
      <c r="Y912" s="8">
        <v>0</v>
      </c>
      <c r="Z912" s="48">
        <v>-26</v>
      </c>
      <c r="AA912" s="8" t="s">
        <v>98</v>
      </c>
      <c r="AB912" s="8">
        <v>4</v>
      </c>
      <c r="AC912" s="8">
        <v>0</v>
      </c>
      <c r="AD912" s="8"/>
      <c r="AE912" s="8">
        <v>1</v>
      </c>
      <c r="AF912" s="8">
        <v>0</v>
      </c>
      <c r="AG912" s="8">
        <v>480</v>
      </c>
      <c r="AH912" s="9">
        <v>46191</v>
      </c>
      <c r="AI912" s="47">
        <v>46191.3125</v>
      </c>
      <c r="AJ912" s="47">
        <v>46191.320833333331</v>
      </c>
      <c r="AK912" s="47">
        <v>46191.645833333336</v>
      </c>
      <c r="AL912" s="47">
        <v>46191.62777777778</v>
      </c>
    </row>
    <row r="913" spans="2:38">
      <c r="B913" s="8" t="s">
        <v>8326</v>
      </c>
      <c r="C913" s="8" t="s">
        <v>95</v>
      </c>
      <c r="D913" s="9">
        <v>46174</v>
      </c>
      <c r="E913" s="8" t="s">
        <v>52</v>
      </c>
      <c r="F913" s="8" t="s">
        <v>50</v>
      </c>
      <c r="G913" s="8" t="s">
        <v>54</v>
      </c>
      <c r="H913" s="8" t="s">
        <v>53</v>
      </c>
      <c r="I913" s="8" t="s">
        <v>8384</v>
      </c>
      <c r="J913" s="61">
        <v>0</v>
      </c>
      <c r="K913" s="8">
        <v>1</v>
      </c>
      <c r="L913" s="8">
        <v>4</v>
      </c>
      <c r="M913" s="8" t="s">
        <v>97</v>
      </c>
      <c r="N913" s="8" t="s">
        <v>8379</v>
      </c>
      <c r="O913" s="8" t="s">
        <v>8380</v>
      </c>
      <c r="P913" s="48">
        <v>7</v>
      </c>
      <c r="Q913" s="8" t="s">
        <v>56</v>
      </c>
      <c r="R913" s="8">
        <v>4</v>
      </c>
      <c r="S913" s="8">
        <v>0</v>
      </c>
      <c r="T913" s="8" t="b">
        <v>0</v>
      </c>
      <c r="U913" s="8">
        <v>360</v>
      </c>
      <c r="V913" s="8">
        <v>314</v>
      </c>
      <c r="W913" s="8">
        <v>212</v>
      </c>
      <c r="X913" s="8">
        <v>0</v>
      </c>
      <c r="Y913" s="8">
        <v>0</v>
      </c>
      <c r="Z913" s="48">
        <v>-39</v>
      </c>
      <c r="AA913" s="8" t="s">
        <v>98</v>
      </c>
      <c r="AB913" s="8">
        <v>4</v>
      </c>
      <c r="AC913" s="8">
        <v>0</v>
      </c>
      <c r="AD913" s="8"/>
      <c r="AE913" s="8">
        <v>1</v>
      </c>
      <c r="AF913" s="8">
        <v>0</v>
      </c>
      <c r="AG913" s="8">
        <v>360</v>
      </c>
      <c r="AH913" s="9">
        <v>46192</v>
      </c>
      <c r="AI913" s="47">
        <v>46192.333333333336</v>
      </c>
      <c r="AJ913" s="47">
        <v>46192.338194444441</v>
      </c>
      <c r="AK913" s="47">
        <v>46192.583333333336</v>
      </c>
      <c r="AL913" s="47">
        <v>46192.556250000001</v>
      </c>
    </row>
    <row r="914" spans="2:38">
      <c r="B914" s="8" t="s">
        <v>8326</v>
      </c>
      <c r="C914" s="8" t="s">
        <v>95</v>
      </c>
      <c r="D914" s="9">
        <v>46174</v>
      </c>
      <c r="E914" s="8" t="s">
        <v>52</v>
      </c>
      <c r="F914" s="8" t="s">
        <v>50</v>
      </c>
      <c r="G914" s="8" t="s">
        <v>63</v>
      </c>
      <c r="H914" s="8" t="s">
        <v>53</v>
      </c>
      <c r="I914" s="8" t="s">
        <v>8384</v>
      </c>
      <c r="J914" s="61">
        <v>0</v>
      </c>
      <c r="K914" s="8">
        <v>1</v>
      </c>
      <c r="L914" s="8">
        <v>4</v>
      </c>
      <c r="M914" s="8" t="s">
        <v>97</v>
      </c>
      <c r="N914" s="8" t="s">
        <v>8379</v>
      </c>
      <c r="O914" s="8" t="s">
        <v>8380</v>
      </c>
      <c r="P914" s="48">
        <v>6</v>
      </c>
      <c r="Q914" s="8" t="s">
        <v>56</v>
      </c>
      <c r="R914" s="8">
        <v>4</v>
      </c>
      <c r="S914" s="8">
        <v>0</v>
      </c>
      <c r="T914" s="8" t="b">
        <v>0</v>
      </c>
      <c r="U914" s="8">
        <v>480</v>
      </c>
      <c r="V914" s="8">
        <v>442</v>
      </c>
      <c r="W914" s="8">
        <v>314</v>
      </c>
      <c r="X914" s="8">
        <v>0</v>
      </c>
      <c r="Y914" s="8">
        <v>0</v>
      </c>
      <c r="Z914" s="48">
        <v>-32</v>
      </c>
      <c r="AA914" s="8" t="s">
        <v>98</v>
      </c>
      <c r="AB914" s="8">
        <v>4</v>
      </c>
      <c r="AC914" s="8">
        <v>0</v>
      </c>
      <c r="AD914" s="8"/>
      <c r="AE914" s="8">
        <v>1</v>
      </c>
      <c r="AF914" s="8">
        <v>0</v>
      </c>
      <c r="AG914" s="8">
        <v>480</v>
      </c>
      <c r="AH914" s="9">
        <v>46193</v>
      </c>
      <c r="AI914" s="47">
        <v>46193.375</v>
      </c>
      <c r="AJ914" s="47">
        <v>46193.379166666666</v>
      </c>
      <c r="AK914" s="47">
        <v>46193.708333333336</v>
      </c>
      <c r="AL914" s="47">
        <v>46193.686111111114</v>
      </c>
    </row>
    <row r="915" spans="2:38">
      <c r="B915" s="8" t="s">
        <v>8326</v>
      </c>
      <c r="C915" s="8" t="s">
        <v>95</v>
      </c>
      <c r="D915" s="9">
        <v>46174</v>
      </c>
      <c r="E915" s="8" t="s">
        <v>52</v>
      </c>
      <c r="F915" s="8" t="s">
        <v>50</v>
      </c>
      <c r="G915" s="8" t="s">
        <v>63</v>
      </c>
      <c r="H915" s="8" t="s">
        <v>53</v>
      </c>
      <c r="I915" s="8" t="s">
        <v>8384</v>
      </c>
      <c r="J915" s="61">
        <v>0</v>
      </c>
      <c r="K915" s="8">
        <v>1</v>
      </c>
      <c r="L915" s="8">
        <v>4</v>
      </c>
      <c r="M915" s="8" t="s">
        <v>97</v>
      </c>
      <c r="N915" s="8" t="s">
        <v>8379</v>
      </c>
      <c r="O915" s="8" t="s">
        <v>8380</v>
      </c>
      <c r="P915" s="48">
        <v>10</v>
      </c>
      <c r="Q915" s="8" t="s">
        <v>56</v>
      </c>
      <c r="R915" s="8">
        <v>4</v>
      </c>
      <c r="S915" s="8">
        <v>0</v>
      </c>
      <c r="T915" s="8" t="b">
        <v>0</v>
      </c>
      <c r="U915" s="8">
        <v>480</v>
      </c>
      <c r="V915" s="8">
        <v>439</v>
      </c>
      <c r="W915" s="8">
        <v>345</v>
      </c>
      <c r="X915" s="8">
        <v>0</v>
      </c>
      <c r="Y915" s="8">
        <v>0</v>
      </c>
      <c r="Z915" s="48">
        <v>-31</v>
      </c>
      <c r="AA915" s="8" t="s">
        <v>98</v>
      </c>
      <c r="AB915" s="8">
        <v>4</v>
      </c>
      <c r="AC915" s="8">
        <v>0</v>
      </c>
      <c r="AD915" s="8"/>
      <c r="AE915" s="8">
        <v>1</v>
      </c>
      <c r="AF915" s="8">
        <v>0</v>
      </c>
      <c r="AG915" s="8">
        <v>480</v>
      </c>
      <c r="AH915" s="9">
        <v>46195</v>
      </c>
      <c r="AI915" s="47">
        <v>46195.375</v>
      </c>
      <c r="AJ915" s="47">
        <v>46195.381944444445</v>
      </c>
      <c r="AK915" s="47">
        <v>46195.708333333336</v>
      </c>
      <c r="AL915" s="47">
        <v>46195.686805555553</v>
      </c>
    </row>
    <row r="916" spans="2:38">
      <c r="B916" s="8" t="s">
        <v>8326</v>
      </c>
      <c r="C916" s="8" t="s">
        <v>95</v>
      </c>
      <c r="D916" s="9">
        <v>46174</v>
      </c>
      <c r="E916" s="8" t="s">
        <v>52</v>
      </c>
      <c r="F916" s="8" t="s">
        <v>50</v>
      </c>
      <c r="G916" s="8" t="s">
        <v>54</v>
      </c>
      <c r="H916" s="8" t="s">
        <v>53</v>
      </c>
      <c r="I916" s="8" t="s">
        <v>8384</v>
      </c>
      <c r="J916" s="61">
        <v>0</v>
      </c>
      <c r="K916" s="8">
        <v>1</v>
      </c>
      <c r="L916" s="8">
        <v>4</v>
      </c>
      <c r="M916" s="8" t="s">
        <v>97</v>
      </c>
      <c r="N916" s="8" t="s">
        <v>8379</v>
      </c>
      <c r="O916" s="8" t="s">
        <v>8380</v>
      </c>
      <c r="P916" s="48">
        <v>10</v>
      </c>
      <c r="Q916" s="8" t="s">
        <v>56</v>
      </c>
      <c r="R916" s="8">
        <v>4</v>
      </c>
      <c r="S916" s="8">
        <v>0</v>
      </c>
      <c r="T916" s="8" t="b">
        <v>0</v>
      </c>
      <c r="U916" s="8">
        <v>240</v>
      </c>
      <c r="V916" s="8">
        <v>210</v>
      </c>
      <c r="W916" s="8">
        <v>141</v>
      </c>
      <c r="X916" s="8">
        <v>0</v>
      </c>
      <c r="Y916" s="8">
        <v>0</v>
      </c>
      <c r="Z916" s="48">
        <v>-20</v>
      </c>
      <c r="AA916" s="8" t="s">
        <v>98</v>
      </c>
      <c r="AB916" s="8">
        <v>4</v>
      </c>
      <c r="AC916" s="8">
        <v>0</v>
      </c>
      <c r="AD916" s="8"/>
      <c r="AE916" s="8">
        <v>1</v>
      </c>
      <c r="AF916" s="8">
        <v>0</v>
      </c>
      <c r="AG916" s="8">
        <v>240</v>
      </c>
      <c r="AH916" s="9">
        <v>46202</v>
      </c>
      <c r="AI916" s="47">
        <v>46202.354166666664</v>
      </c>
      <c r="AJ916" s="47">
        <v>46202.361111111109</v>
      </c>
      <c r="AK916" s="47">
        <v>46202.520833333336</v>
      </c>
      <c r="AL916" s="47">
        <v>46202.506944444445</v>
      </c>
    </row>
    <row r="917" spans="2:38">
      <c r="B917" s="8" t="s">
        <v>8326</v>
      </c>
      <c r="C917" s="8" t="s">
        <v>95</v>
      </c>
      <c r="D917" s="9">
        <v>46174</v>
      </c>
      <c r="E917" s="8" t="s">
        <v>52</v>
      </c>
      <c r="F917" s="8" t="s">
        <v>50</v>
      </c>
      <c r="G917" s="8" t="s">
        <v>62</v>
      </c>
      <c r="H917" s="8" t="s">
        <v>53</v>
      </c>
      <c r="I917" s="8" t="s">
        <v>8384</v>
      </c>
      <c r="J917" s="61">
        <v>0</v>
      </c>
      <c r="K917" s="8">
        <v>1</v>
      </c>
      <c r="L917" s="8">
        <v>4</v>
      </c>
      <c r="M917" s="8" t="s">
        <v>97</v>
      </c>
      <c r="N917" s="8" t="s">
        <v>8379</v>
      </c>
      <c r="O917" s="8" t="s">
        <v>8380</v>
      </c>
      <c r="P917" s="48">
        <v>2</v>
      </c>
      <c r="Q917" s="8" t="s">
        <v>56</v>
      </c>
      <c r="R917" s="8">
        <v>4</v>
      </c>
      <c r="S917" s="8">
        <v>0</v>
      </c>
      <c r="T917" s="8" t="b">
        <v>0</v>
      </c>
      <c r="U917" s="8">
        <v>240</v>
      </c>
      <c r="V917" s="8">
        <v>225</v>
      </c>
      <c r="W917" s="8">
        <v>143</v>
      </c>
      <c r="X917" s="8">
        <v>0</v>
      </c>
      <c r="Y917" s="8">
        <v>0</v>
      </c>
      <c r="Z917" s="48">
        <v>-13</v>
      </c>
      <c r="AA917" s="8" t="s">
        <v>98</v>
      </c>
      <c r="AB917" s="8">
        <v>4</v>
      </c>
      <c r="AC917" s="8">
        <v>0</v>
      </c>
      <c r="AD917" s="8"/>
      <c r="AE917" s="8">
        <v>1</v>
      </c>
      <c r="AF917" s="8">
        <v>0</v>
      </c>
      <c r="AG917" s="8">
        <v>240</v>
      </c>
      <c r="AH917" s="9">
        <v>46203</v>
      </c>
      <c r="AI917" s="47">
        <v>46203.375</v>
      </c>
      <c r="AJ917" s="47">
        <v>46203.376388888886</v>
      </c>
      <c r="AK917" s="47">
        <v>46203.541666666664</v>
      </c>
      <c r="AL917" s="47">
        <v>46203.532638888886</v>
      </c>
    </row>
    <row r="918" spans="2:38">
      <c r="B918" s="8" t="s">
        <v>8326</v>
      </c>
      <c r="C918" s="8" t="s">
        <v>95</v>
      </c>
      <c r="D918" s="9">
        <v>46174</v>
      </c>
      <c r="E918" s="8" t="s">
        <v>52</v>
      </c>
      <c r="F918" s="8" t="s">
        <v>50</v>
      </c>
      <c r="G918" s="8" t="s">
        <v>62</v>
      </c>
      <c r="H918" s="8" t="s">
        <v>53</v>
      </c>
      <c r="I918" s="8" t="s">
        <v>8384</v>
      </c>
      <c r="J918" s="61">
        <v>0</v>
      </c>
      <c r="K918" s="8">
        <v>1</v>
      </c>
      <c r="L918" s="8">
        <v>4</v>
      </c>
      <c r="M918" s="8" t="s">
        <v>97</v>
      </c>
      <c r="N918" s="8" t="s">
        <v>8379</v>
      </c>
      <c r="O918" s="8" t="s">
        <v>8380</v>
      </c>
      <c r="P918" s="48">
        <v>4</v>
      </c>
      <c r="Q918" s="8" t="s">
        <v>56</v>
      </c>
      <c r="R918" s="8">
        <v>4</v>
      </c>
      <c r="S918" s="8">
        <v>0</v>
      </c>
      <c r="T918" s="8" t="b">
        <v>0</v>
      </c>
      <c r="U918" s="8">
        <v>480</v>
      </c>
      <c r="V918" s="8">
        <v>457</v>
      </c>
      <c r="W918" s="8">
        <v>337</v>
      </c>
      <c r="X918" s="8">
        <v>0</v>
      </c>
      <c r="Y918" s="8">
        <v>0</v>
      </c>
      <c r="Z918" s="48">
        <v>-19</v>
      </c>
      <c r="AA918" s="8" t="s">
        <v>99</v>
      </c>
      <c r="AB918" s="8">
        <v>4</v>
      </c>
      <c r="AC918" s="8">
        <v>0</v>
      </c>
      <c r="AD918" s="8"/>
      <c r="AE918" s="8">
        <v>1</v>
      </c>
      <c r="AF918" s="8">
        <v>0</v>
      </c>
      <c r="AG918" s="8">
        <v>480</v>
      </c>
      <c r="AH918" s="9">
        <v>46174</v>
      </c>
      <c r="AI918" s="47">
        <v>46174.375</v>
      </c>
      <c r="AJ918" s="47">
        <v>46174.37777777778</v>
      </c>
      <c r="AK918" s="47">
        <v>46174.708333333336</v>
      </c>
      <c r="AL918" s="47">
        <v>46174.695138888892</v>
      </c>
    </row>
    <row r="919" spans="2:38">
      <c r="B919" s="8" t="s">
        <v>8326</v>
      </c>
      <c r="C919" s="8" t="s">
        <v>95</v>
      </c>
      <c r="D919" s="9">
        <v>46174</v>
      </c>
      <c r="E919" s="8" t="s">
        <v>52</v>
      </c>
      <c r="F919" s="8" t="s">
        <v>50</v>
      </c>
      <c r="G919" s="8" t="s">
        <v>62</v>
      </c>
      <c r="H919" s="8" t="s">
        <v>53</v>
      </c>
      <c r="I919" s="8" t="s">
        <v>8384</v>
      </c>
      <c r="J919" s="61">
        <v>0</v>
      </c>
      <c r="K919" s="8">
        <v>1</v>
      </c>
      <c r="L919" s="8">
        <v>4</v>
      </c>
      <c r="M919" s="8" t="s">
        <v>97</v>
      </c>
      <c r="N919" s="8" t="s">
        <v>8379</v>
      </c>
      <c r="O919" s="8" t="s">
        <v>8380</v>
      </c>
      <c r="P919" s="48">
        <v>5</v>
      </c>
      <c r="Q919" s="8" t="s">
        <v>56</v>
      </c>
      <c r="R919" s="8">
        <v>4</v>
      </c>
      <c r="S919" s="8">
        <v>0</v>
      </c>
      <c r="T919" s="8" t="b">
        <v>0</v>
      </c>
      <c r="U919" s="8">
        <v>540</v>
      </c>
      <c r="V919" s="8">
        <v>495</v>
      </c>
      <c r="W919" s="8">
        <v>367</v>
      </c>
      <c r="X919" s="8">
        <v>0</v>
      </c>
      <c r="Y919" s="8">
        <v>0</v>
      </c>
      <c r="Z919" s="48">
        <v>-40</v>
      </c>
      <c r="AA919" s="8" t="s">
        <v>99</v>
      </c>
      <c r="AB919" s="8">
        <v>4</v>
      </c>
      <c r="AC919" s="8">
        <v>0</v>
      </c>
      <c r="AD919" s="8"/>
      <c r="AE919" s="8">
        <v>1</v>
      </c>
      <c r="AF919" s="8">
        <v>0</v>
      </c>
      <c r="AG919" s="8">
        <v>540</v>
      </c>
      <c r="AH919" s="9">
        <v>46176</v>
      </c>
      <c r="AI919" s="47">
        <v>46176.333333333336</v>
      </c>
      <c r="AJ919" s="47">
        <v>46176.336805555555</v>
      </c>
      <c r="AK919" s="47">
        <v>46176.708333333336</v>
      </c>
      <c r="AL919" s="47">
        <v>46176.680555555555</v>
      </c>
    </row>
    <row r="920" spans="2:38">
      <c r="B920" s="8" t="s">
        <v>8326</v>
      </c>
      <c r="C920" s="8" t="s">
        <v>95</v>
      </c>
      <c r="D920" s="9">
        <v>46174</v>
      </c>
      <c r="E920" s="8" t="s">
        <v>52</v>
      </c>
      <c r="F920" s="8" t="s">
        <v>50</v>
      </c>
      <c r="G920" s="8" t="s">
        <v>61</v>
      </c>
      <c r="H920" s="8" t="s">
        <v>53</v>
      </c>
      <c r="I920" s="8" t="s">
        <v>8384</v>
      </c>
      <c r="J920" s="61">
        <v>0</v>
      </c>
      <c r="K920" s="8">
        <v>1</v>
      </c>
      <c r="L920" s="8">
        <v>4</v>
      </c>
      <c r="M920" s="8" t="s">
        <v>97</v>
      </c>
      <c r="N920" s="8" t="s">
        <v>8379</v>
      </c>
      <c r="O920" s="8" t="s">
        <v>8380</v>
      </c>
      <c r="P920" s="48">
        <v>4</v>
      </c>
      <c r="Q920" s="8" t="s">
        <v>56</v>
      </c>
      <c r="R920" s="8">
        <v>4</v>
      </c>
      <c r="S920" s="8">
        <v>0</v>
      </c>
      <c r="T920" s="8" t="b">
        <v>0</v>
      </c>
      <c r="U920" s="8">
        <v>210</v>
      </c>
      <c r="V920" s="8">
        <v>181</v>
      </c>
      <c r="W920" s="8">
        <v>97</v>
      </c>
      <c r="X920" s="8">
        <v>0</v>
      </c>
      <c r="Y920" s="8">
        <v>0</v>
      </c>
      <c r="Z920" s="48">
        <v>-25</v>
      </c>
      <c r="AA920" s="8" t="s">
        <v>99</v>
      </c>
      <c r="AB920" s="8">
        <v>4</v>
      </c>
      <c r="AC920" s="8">
        <v>0</v>
      </c>
      <c r="AD920" s="8"/>
      <c r="AE920" s="8">
        <v>1</v>
      </c>
      <c r="AF920" s="8">
        <v>0</v>
      </c>
      <c r="AG920" s="8">
        <v>210</v>
      </c>
      <c r="AH920" s="9">
        <v>46178</v>
      </c>
      <c r="AI920" s="47">
        <v>46178.354166666664</v>
      </c>
      <c r="AJ920" s="47">
        <v>46178.356944444444</v>
      </c>
      <c r="AK920" s="47">
        <v>46178.5</v>
      </c>
      <c r="AL920" s="47">
        <v>46178.482638888891</v>
      </c>
    </row>
    <row r="921" spans="2:38">
      <c r="B921" s="8" t="s">
        <v>8326</v>
      </c>
      <c r="C921" s="8" t="s">
        <v>95</v>
      </c>
      <c r="D921" s="9">
        <v>46174</v>
      </c>
      <c r="E921" s="8" t="s">
        <v>52</v>
      </c>
      <c r="F921" s="8" t="s">
        <v>50</v>
      </c>
      <c r="G921" s="8" t="s">
        <v>62</v>
      </c>
      <c r="H921" s="8" t="s">
        <v>53</v>
      </c>
      <c r="I921" s="8" t="s">
        <v>8384</v>
      </c>
      <c r="J921" s="61">
        <v>0</v>
      </c>
      <c r="K921" s="8">
        <v>1</v>
      </c>
      <c r="L921" s="8">
        <v>4</v>
      </c>
      <c r="M921" s="8" t="s">
        <v>97</v>
      </c>
      <c r="N921" s="8" t="s">
        <v>8379</v>
      </c>
      <c r="O921" s="8" t="s">
        <v>8380</v>
      </c>
      <c r="P921" s="48">
        <v>6</v>
      </c>
      <c r="Q921" s="8" t="s">
        <v>56</v>
      </c>
      <c r="R921" s="8">
        <v>4</v>
      </c>
      <c r="S921" s="8">
        <v>0</v>
      </c>
      <c r="T921" s="8" t="b">
        <v>0</v>
      </c>
      <c r="U921" s="8">
        <v>270</v>
      </c>
      <c r="V921" s="8">
        <v>232</v>
      </c>
      <c r="W921" s="8">
        <v>133</v>
      </c>
      <c r="X921" s="8">
        <v>0</v>
      </c>
      <c r="Y921" s="8">
        <v>0</v>
      </c>
      <c r="Z921" s="48">
        <v>-32</v>
      </c>
      <c r="AA921" s="8" t="s">
        <v>99</v>
      </c>
      <c r="AB921" s="8">
        <v>4</v>
      </c>
      <c r="AC921" s="8">
        <v>0</v>
      </c>
      <c r="AD921" s="8"/>
      <c r="AE921" s="8">
        <v>1</v>
      </c>
      <c r="AF921" s="8">
        <v>0</v>
      </c>
      <c r="AG921" s="8">
        <v>270</v>
      </c>
      <c r="AH921" s="9">
        <v>46179</v>
      </c>
      <c r="AI921" s="47">
        <v>46179.333333333336</v>
      </c>
      <c r="AJ921" s="47">
        <v>46179.337500000001</v>
      </c>
      <c r="AK921" s="47">
        <v>46179.520833333336</v>
      </c>
      <c r="AL921" s="47">
        <v>46179.498611111114</v>
      </c>
    </row>
    <row r="922" spans="2:38">
      <c r="B922" s="8" t="s">
        <v>8326</v>
      </c>
      <c r="C922" s="8" t="s">
        <v>95</v>
      </c>
      <c r="D922" s="9">
        <v>46174</v>
      </c>
      <c r="E922" s="8" t="s">
        <v>52</v>
      </c>
      <c r="F922" s="8" t="s">
        <v>50</v>
      </c>
      <c r="G922" s="8" t="s">
        <v>54</v>
      </c>
      <c r="H922" s="8" t="s">
        <v>53</v>
      </c>
      <c r="I922" s="8" t="s">
        <v>8384</v>
      </c>
      <c r="J922" s="61">
        <v>0</v>
      </c>
      <c r="K922" s="8">
        <v>1</v>
      </c>
      <c r="L922" s="8">
        <v>4</v>
      </c>
      <c r="M922" s="8" t="s">
        <v>97</v>
      </c>
      <c r="N922" s="8" t="s">
        <v>8379</v>
      </c>
      <c r="O922" s="8" t="s">
        <v>8380</v>
      </c>
      <c r="P922" s="48">
        <v>10</v>
      </c>
      <c r="Q922" s="8" t="s">
        <v>56</v>
      </c>
      <c r="R922" s="8">
        <v>4</v>
      </c>
      <c r="S922" s="8">
        <v>0</v>
      </c>
      <c r="T922" s="8" t="b">
        <v>0</v>
      </c>
      <c r="U922" s="8">
        <v>270</v>
      </c>
      <c r="V922" s="8">
        <v>227</v>
      </c>
      <c r="W922" s="8">
        <v>152</v>
      </c>
      <c r="X922" s="8">
        <v>0</v>
      </c>
      <c r="Y922" s="8">
        <v>0</v>
      </c>
      <c r="Z922" s="48">
        <v>-33</v>
      </c>
      <c r="AA922" s="8" t="s">
        <v>99</v>
      </c>
      <c r="AB922" s="8">
        <v>4</v>
      </c>
      <c r="AC922" s="8">
        <v>0</v>
      </c>
      <c r="AD922" s="8"/>
      <c r="AE922" s="8">
        <v>1</v>
      </c>
      <c r="AF922" s="8">
        <v>0</v>
      </c>
      <c r="AG922" s="8">
        <v>270</v>
      </c>
      <c r="AH922" s="9">
        <v>46181</v>
      </c>
      <c r="AI922" s="47">
        <v>46181.354166666664</v>
      </c>
      <c r="AJ922" s="47">
        <v>46181.361111111109</v>
      </c>
      <c r="AK922" s="47">
        <v>46181.541666666664</v>
      </c>
      <c r="AL922" s="47">
        <v>46181.518750000003</v>
      </c>
    </row>
    <row r="923" spans="2:38">
      <c r="B923" s="8" t="s">
        <v>8326</v>
      </c>
      <c r="C923" s="8" t="s">
        <v>95</v>
      </c>
      <c r="D923" s="9">
        <v>46174</v>
      </c>
      <c r="E923" s="8" t="s">
        <v>52</v>
      </c>
      <c r="F923" s="8" t="s">
        <v>50</v>
      </c>
      <c r="G923" s="8" t="s">
        <v>63</v>
      </c>
      <c r="H923" s="8" t="s">
        <v>53</v>
      </c>
      <c r="I923" s="8" t="s">
        <v>8378</v>
      </c>
      <c r="J923" s="61">
        <v>0</v>
      </c>
      <c r="K923" s="8">
        <v>1</v>
      </c>
      <c r="L923" s="8">
        <v>4</v>
      </c>
      <c r="M923" s="8" t="s">
        <v>97</v>
      </c>
      <c r="N923" s="8" t="s">
        <v>8379</v>
      </c>
      <c r="O923" s="8" t="s">
        <v>8380</v>
      </c>
      <c r="P923" s="48">
        <v>12</v>
      </c>
      <c r="Q923" s="8" t="s">
        <v>56</v>
      </c>
      <c r="R923" s="8">
        <v>4</v>
      </c>
      <c r="S923" s="8">
        <v>0</v>
      </c>
      <c r="T923" s="8" t="b">
        <v>0</v>
      </c>
      <c r="U923" s="8">
        <v>540</v>
      </c>
      <c r="V923" s="8">
        <v>492</v>
      </c>
      <c r="W923" s="8">
        <v>381</v>
      </c>
      <c r="X923" s="8">
        <v>0</v>
      </c>
      <c r="Y923" s="8">
        <v>0</v>
      </c>
      <c r="Z923" s="48">
        <v>-36</v>
      </c>
      <c r="AA923" s="8" t="s">
        <v>99</v>
      </c>
      <c r="AB923" s="8">
        <v>4</v>
      </c>
      <c r="AC923" s="8">
        <v>0</v>
      </c>
      <c r="AD923" s="8"/>
      <c r="AE923" s="8">
        <v>1</v>
      </c>
      <c r="AF923" s="8">
        <v>0</v>
      </c>
      <c r="AG923" s="8">
        <v>540</v>
      </c>
      <c r="AH923" s="9">
        <v>46183</v>
      </c>
      <c r="AI923" s="47">
        <v>46183.375</v>
      </c>
      <c r="AJ923" s="47">
        <v>46183.383333333331</v>
      </c>
      <c r="AK923" s="47">
        <v>46183.75</v>
      </c>
      <c r="AL923" s="47">
        <v>46183.724999999999</v>
      </c>
    </row>
    <row r="924" spans="2:38">
      <c r="B924" s="8" t="s">
        <v>8326</v>
      </c>
      <c r="C924" s="8" t="s">
        <v>95</v>
      </c>
      <c r="D924" s="9">
        <v>46174</v>
      </c>
      <c r="E924" s="8" t="s">
        <v>52</v>
      </c>
      <c r="F924" s="8" t="s">
        <v>50</v>
      </c>
      <c r="G924" s="8" t="s">
        <v>54</v>
      </c>
      <c r="H924" s="8" t="s">
        <v>53</v>
      </c>
      <c r="I924" s="8" t="s">
        <v>8384</v>
      </c>
      <c r="J924" s="61">
        <v>0</v>
      </c>
      <c r="K924" s="8">
        <v>1</v>
      </c>
      <c r="L924" s="8">
        <v>2</v>
      </c>
      <c r="M924" s="8" t="s">
        <v>97</v>
      </c>
      <c r="N924" s="8" t="s">
        <v>8379</v>
      </c>
      <c r="O924" s="8" t="s">
        <v>8380</v>
      </c>
      <c r="P924" s="48">
        <v>7</v>
      </c>
      <c r="Q924" s="8" t="s">
        <v>56</v>
      </c>
      <c r="R924" s="8">
        <v>2</v>
      </c>
      <c r="S924" s="8">
        <v>0</v>
      </c>
      <c r="T924" s="8" t="b">
        <v>0</v>
      </c>
      <c r="U924" s="8">
        <v>300</v>
      </c>
      <c r="V924" s="8">
        <v>122</v>
      </c>
      <c r="W924" s="8">
        <v>96</v>
      </c>
      <c r="X924" s="8">
        <v>0</v>
      </c>
      <c r="Y924" s="8">
        <v>0</v>
      </c>
      <c r="Z924" s="48">
        <v>-171</v>
      </c>
      <c r="AA924" s="8" t="s">
        <v>99</v>
      </c>
      <c r="AB924" s="8">
        <v>2</v>
      </c>
      <c r="AC924" s="8">
        <v>0</v>
      </c>
      <c r="AD924" s="8"/>
      <c r="AE924" s="8">
        <v>1</v>
      </c>
      <c r="AF924" s="8">
        <v>0</v>
      </c>
      <c r="AG924" s="8">
        <v>300</v>
      </c>
      <c r="AH924" s="9">
        <v>46185</v>
      </c>
      <c r="AI924" s="47">
        <v>46185.5625</v>
      </c>
      <c r="AJ924" s="47">
        <v>46185.567361111112</v>
      </c>
      <c r="AK924" s="47">
        <v>46185.770833333336</v>
      </c>
      <c r="AL924" s="47">
        <v>46185.652083333334</v>
      </c>
    </row>
    <row r="925" spans="2:38">
      <c r="B925" s="8" t="s">
        <v>8326</v>
      </c>
      <c r="C925" s="8" t="s">
        <v>95</v>
      </c>
      <c r="D925" s="9">
        <v>46174</v>
      </c>
      <c r="E925" s="8" t="s">
        <v>52</v>
      </c>
      <c r="F925" s="8" t="s">
        <v>50</v>
      </c>
      <c r="G925" s="8" t="s">
        <v>59</v>
      </c>
      <c r="H925" s="8" t="s">
        <v>53</v>
      </c>
      <c r="I925" s="8" t="s">
        <v>8384</v>
      </c>
      <c r="J925" s="61">
        <v>0</v>
      </c>
      <c r="K925" s="8">
        <v>1</v>
      </c>
      <c r="L925" s="8">
        <v>4</v>
      </c>
      <c r="M925" s="8" t="s">
        <v>97</v>
      </c>
      <c r="N925" s="8" t="s">
        <v>8379</v>
      </c>
      <c r="O925" s="8" t="s">
        <v>8380</v>
      </c>
      <c r="P925" s="48">
        <v>4</v>
      </c>
      <c r="Q925" s="8" t="s">
        <v>56</v>
      </c>
      <c r="R925" s="8">
        <v>4</v>
      </c>
      <c r="S925" s="8">
        <v>0</v>
      </c>
      <c r="T925" s="8" t="b">
        <v>0</v>
      </c>
      <c r="U925" s="8">
        <v>180</v>
      </c>
      <c r="V925" s="8">
        <v>161</v>
      </c>
      <c r="W925" s="8">
        <v>76</v>
      </c>
      <c r="X925" s="8">
        <v>0</v>
      </c>
      <c r="Y925" s="8">
        <v>0</v>
      </c>
      <c r="Z925" s="48">
        <v>-15</v>
      </c>
      <c r="AA925" s="8" t="s">
        <v>99</v>
      </c>
      <c r="AB925" s="8">
        <v>4</v>
      </c>
      <c r="AC925" s="8">
        <v>0</v>
      </c>
      <c r="AD925" s="8"/>
      <c r="AE925" s="8">
        <v>1</v>
      </c>
      <c r="AF925" s="8">
        <v>0</v>
      </c>
      <c r="AG925" s="8">
        <v>180</v>
      </c>
      <c r="AH925" s="9">
        <v>46186</v>
      </c>
      <c r="AI925" s="47">
        <v>46186.375</v>
      </c>
      <c r="AJ925" s="47">
        <v>46186.37777777778</v>
      </c>
      <c r="AK925" s="47">
        <v>46186.5</v>
      </c>
      <c r="AL925" s="47">
        <v>46186.489583333336</v>
      </c>
    </row>
    <row r="926" spans="2:38">
      <c r="B926" s="8" t="s">
        <v>8326</v>
      </c>
      <c r="C926" s="8" t="s">
        <v>95</v>
      </c>
      <c r="D926" s="9">
        <v>46174</v>
      </c>
      <c r="E926" s="8" t="s">
        <v>52</v>
      </c>
      <c r="F926" s="8" t="s">
        <v>50</v>
      </c>
      <c r="G926" s="8" t="s">
        <v>59</v>
      </c>
      <c r="H926" s="8" t="s">
        <v>53</v>
      </c>
      <c r="I926" s="8" t="s">
        <v>8378</v>
      </c>
      <c r="J926" s="61">
        <v>0</v>
      </c>
      <c r="K926" s="8">
        <v>1</v>
      </c>
      <c r="L926" s="8">
        <v>4</v>
      </c>
      <c r="M926" s="8" t="s">
        <v>97</v>
      </c>
      <c r="N926" s="8" t="s">
        <v>8379</v>
      </c>
      <c r="O926" s="8" t="s">
        <v>8380</v>
      </c>
      <c r="P926" s="48">
        <v>12</v>
      </c>
      <c r="Q926" s="8" t="s">
        <v>56</v>
      </c>
      <c r="R926" s="8">
        <v>4</v>
      </c>
      <c r="S926" s="8">
        <v>0</v>
      </c>
      <c r="T926" s="8" t="b">
        <v>0</v>
      </c>
      <c r="U926" s="8">
        <v>270</v>
      </c>
      <c r="V926" s="8">
        <v>235</v>
      </c>
      <c r="W926" s="8">
        <v>160</v>
      </c>
      <c r="X926" s="8">
        <v>0</v>
      </c>
      <c r="Y926" s="8">
        <v>0</v>
      </c>
      <c r="Z926" s="48">
        <v>-23</v>
      </c>
      <c r="AA926" s="8" t="s">
        <v>99</v>
      </c>
      <c r="AB926" s="8">
        <v>4</v>
      </c>
      <c r="AC926" s="8">
        <v>0</v>
      </c>
      <c r="AD926" s="8"/>
      <c r="AE926" s="8">
        <v>1</v>
      </c>
      <c r="AF926" s="8">
        <v>0</v>
      </c>
      <c r="AG926" s="8">
        <v>270</v>
      </c>
      <c r="AH926" s="9">
        <v>46194</v>
      </c>
      <c r="AI926" s="47">
        <v>46194.541666666664</v>
      </c>
      <c r="AJ926" s="47">
        <v>46194.55</v>
      </c>
      <c r="AK926" s="47">
        <v>46194.729166666664</v>
      </c>
      <c r="AL926" s="47">
        <v>46194.713194444441</v>
      </c>
    </row>
    <row r="927" spans="2:38">
      <c r="B927" s="8" t="s">
        <v>8326</v>
      </c>
      <c r="C927" s="8" t="s">
        <v>95</v>
      </c>
      <c r="D927" s="9">
        <v>46174</v>
      </c>
      <c r="E927" s="8" t="s">
        <v>52</v>
      </c>
      <c r="F927" s="8" t="s">
        <v>50</v>
      </c>
      <c r="G927" s="8" t="s">
        <v>62</v>
      </c>
      <c r="H927" s="8" t="s">
        <v>53</v>
      </c>
      <c r="I927" s="8" t="s">
        <v>8384</v>
      </c>
      <c r="J927" s="61">
        <v>0</v>
      </c>
      <c r="K927" s="8">
        <v>1</v>
      </c>
      <c r="L927" s="8">
        <v>4</v>
      </c>
      <c r="M927" s="8" t="s">
        <v>97</v>
      </c>
      <c r="N927" s="8" t="s">
        <v>8379</v>
      </c>
      <c r="O927" s="8" t="s">
        <v>8380</v>
      </c>
      <c r="P927" s="48">
        <v>10</v>
      </c>
      <c r="Q927" s="8" t="s">
        <v>56</v>
      </c>
      <c r="R927" s="8">
        <v>4</v>
      </c>
      <c r="S927" s="8">
        <v>0</v>
      </c>
      <c r="T927" s="8" t="b">
        <v>0</v>
      </c>
      <c r="U927" s="8">
        <v>540</v>
      </c>
      <c r="V927" s="8">
        <v>488</v>
      </c>
      <c r="W927" s="8">
        <v>357</v>
      </c>
      <c r="X927" s="8">
        <v>0</v>
      </c>
      <c r="Y927" s="8">
        <v>0</v>
      </c>
      <c r="Z927" s="48">
        <v>-42</v>
      </c>
      <c r="AA927" s="8" t="s">
        <v>99</v>
      </c>
      <c r="AB927" s="8">
        <v>4</v>
      </c>
      <c r="AC927" s="8">
        <v>0</v>
      </c>
      <c r="AD927" s="8"/>
      <c r="AE927" s="8">
        <v>1</v>
      </c>
      <c r="AF927" s="8">
        <v>0</v>
      </c>
      <c r="AG927" s="8">
        <v>540</v>
      </c>
      <c r="AH927" s="9">
        <v>46198</v>
      </c>
      <c r="AI927" s="47">
        <v>46198.354166666664</v>
      </c>
      <c r="AJ927" s="47">
        <v>46198.361111111109</v>
      </c>
      <c r="AK927" s="47">
        <v>46198.729166666664</v>
      </c>
      <c r="AL927" s="47">
        <v>46198.7</v>
      </c>
    </row>
    <row r="928" spans="2:38">
      <c r="B928" s="8" t="s">
        <v>8326</v>
      </c>
      <c r="C928" s="8" t="s">
        <v>95</v>
      </c>
      <c r="D928" s="9">
        <v>46174</v>
      </c>
      <c r="E928" s="8" t="s">
        <v>52</v>
      </c>
      <c r="F928" s="8" t="s">
        <v>50</v>
      </c>
      <c r="G928" s="8" t="s">
        <v>57</v>
      </c>
      <c r="H928" s="8" t="s">
        <v>53</v>
      </c>
      <c r="I928" s="8" t="s">
        <v>8384</v>
      </c>
      <c r="J928" s="61">
        <v>0</v>
      </c>
      <c r="K928" s="8">
        <v>1</v>
      </c>
      <c r="L928" s="8">
        <v>4</v>
      </c>
      <c r="M928" s="8" t="s">
        <v>97</v>
      </c>
      <c r="N928" s="8" t="s">
        <v>8379</v>
      </c>
      <c r="O928" s="8" t="s">
        <v>8380</v>
      </c>
      <c r="P928" s="48">
        <v>9</v>
      </c>
      <c r="Q928" s="8" t="s">
        <v>56</v>
      </c>
      <c r="R928" s="8">
        <v>4</v>
      </c>
      <c r="S928" s="8">
        <v>0</v>
      </c>
      <c r="T928" s="8" t="b">
        <v>0</v>
      </c>
      <c r="U928" s="8">
        <v>480</v>
      </c>
      <c r="V928" s="8">
        <v>451</v>
      </c>
      <c r="W928" s="8">
        <v>310</v>
      </c>
      <c r="X928" s="8">
        <v>0</v>
      </c>
      <c r="Y928" s="8">
        <v>0</v>
      </c>
      <c r="Z928" s="48">
        <v>-20</v>
      </c>
      <c r="AA928" s="8" t="s">
        <v>99</v>
      </c>
      <c r="AB928" s="8">
        <v>4</v>
      </c>
      <c r="AC928" s="8">
        <v>0</v>
      </c>
      <c r="AD928" s="8"/>
      <c r="AE928" s="8">
        <v>1</v>
      </c>
      <c r="AF928" s="8">
        <v>0</v>
      </c>
      <c r="AG928" s="8">
        <v>480</v>
      </c>
      <c r="AH928" s="9">
        <v>46200</v>
      </c>
      <c r="AI928" s="47">
        <v>46200.354166666664</v>
      </c>
      <c r="AJ928" s="47">
        <v>46200.36041666667</v>
      </c>
      <c r="AK928" s="47">
        <v>46200.6875</v>
      </c>
      <c r="AL928" s="47">
        <v>46200.673611111109</v>
      </c>
    </row>
    <row r="929" spans="2:38">
      <c r="B929" s="8" t="s">
        <v>8326</v>
      </c>
      <c r="C929" s="8" t="s">
        <v>95</v>
      </c>
      <c r="D929" s="9">
        <v>46174</v>
      </c>
      <c r="E929" s="8" t="s">
        <v>52</v>
      </c>
      <c r="F929" s="8" t="s">
        <v>50</v>
      </c>
      <c r="G929" s="8" t="s">
        <v>59</v>
      </c>
      <c r="H929" s="8" t="s">
        <v>53</v>
      </c>
      <c r="I929" s="8" t="s">
        <v>8384</v>
      </c>
      <c r="J929" s="61">
        <v>0</v>
      </c>
      <c r="K929" s="8">
        <v>1</v>
      </c>
      <c r="L929" s="8">
        <v>4</v>
      </c>
      <c r="M929" s="8" t="s">
        <v>97</v>
      </c>
      <c r="N929" s="8" t="s">
        <v>8379</v>
      </c>
      <c r="O929" s="8" t="s">
        <v>8380</v>
      </c>
      <c r="P929" s="48">
        <v>4</v>
      </c>
      <c r="Q929" s="8" t="s">
        <v>56</v>
      </c>
      <c r="R929" s="8">
        <v>4</v>
      </c>
      <c r="S929" s="8">
        <v>0</v>
      </c>
      <c r="T929" s="8" t="b">
        <v>0</v>
      </c>
      <c r="U929" s="8">
        <v>540</v>
      </c>
      <c r="V929" s="8">
        <v>484</v>
      </c>
      <c r="W929" s="8">
        <v>325</v>
      </c>
      <c r="X929" s="8">
        <v>0</v>
      </c>
      <c r="Y929" s="8">
        <v>0</v>
      </c>
      <c r="Z929" s="48">
        <v>-52</v>
      </c>
      <c r="AA929" s="8" t="s">
        <v>99</v>
      </c>
      <c r="AB929" s="8">
        <v>4</v>
      </c>
      <c r="AC929" s="8">
        <v>0</v>
      </c>
      <c r="AD929" s="8"/>
      <c r="AE929" s="8">
        <v>1</v>
      </c>
      <c r="AF929" s="8">
        <v>0</v>
      </c>
      <c r="AG929" s="8">
        <v>540</v>
      </c>
      <c r="AH929" s="9">
        <v>46201</v>
      </c>
      <c r="AI929" s="47">
        <v>46201.333333333336</v>
      </c>
      <c r="AJ929" s="47">
        <v>46201.336111111108</v>
      </c>
      <c r="AK929" s="47">
        <v>46201.708333333336</v>
      </c>
      <c r="AL929" s="47">
        <v>46201.672222222223</v>
      </c>
    </row>
    <row r="930" spans="2:38">
      <c r="B930" s="8" t="s">
        <v>8326</v>
      </c>
      <c r="C930" s="8" t="s">
        <v>95</v>
      </c>
      <c r="D930" s="9">
        <v>46174</v>
      </c>
      <c r="E930" s="8" t="s">
        <v>52</v>
      </c>
      <c r="F930" s="8" t="s">
        <v>50</v>
      </c>
      <c r="G930" s="8" t="s">
        <v>59</v>
      </c>
      <c r="H930" s="8" t="s">
        <v>53</v>
      </c>
      <c r="I930" s="8" t="s">
        <v>8384</v>
      </c>
      <c r="J930" s="61">
        <v>0</v>
      </c>
      <c r="K930" s="8">
        <v>1</v>
      </c>
      <c r="L930" s="8">
        <v>4</v>
      </c>
      <c r="M930" s="8" t="s">
        <v>97</v>
      </c>
      <c r="N930" s="8" t="s">
        <v>8384</v>
      </c>
      <c r="O930" s="8" t="s">
        <v>8380</v>
      </c>
      <c r="P930" s="48">
        <v>3</v>
      </c>
      <c r="Q930" s="8" t="s">
        <v>56</v>
      </c>
      <c r="R930" s="8">
        <v>4</v>
      </c>
      <c r="S930" s="8">
        <v>0</v>
      </c>
      <c r="T930" s="8" t="b">
        <v>0</v>
      </c>
      <c r="U930" s="8">
        <v>240</v>
      </c>
      <c r="V930" s="8">
        <v>227</v>
      </c>
      <c r="W930" s="8">
        <v>143</v>
      </c>
      <c r="X930" s="8">
        <v>0</v>
      </c>
      <c r="Y930" s="8">
        <v>0</v>
      </c>
      <c r="Z930" s="48">
        <v>-10</v>
      </c>
      <c r="AA930" s="8" t="s">
        <v>99</v>
      </c>
      <c r="AB930" s="8">
        <v>4</v>
      </c>
      <c r="AC930" s="8">
        <v>0</v>
      </c>
      <c r="AD930" s="8"/>
      <c r="AE930" s="8">
        <v>1</v>
      </c>
      <c r="AF930" s="8">
        <v>0</v>
      </c>
      <c r="AG930" s="8">
        <v>240</v>
      </c>
      <c r="AH930" s="9">
        <v>46203</v>
      </c>
      <c r="AI930" s="47">
        <v>46203.5625</v>
      </c>
      <c r="AJ930" s="47">
        <v>46203.564583333333</v>
      </c>
      <c r="AK930" s="47">
        <v>46203.729166666664</v>
      </c>
      <c r="AL930" s="47">
        <v>46203.722222222219</v>
      </c>
    </row>
    <row r="931" spans="2:38">
      <c r="B931" s="8" t="s">
        <v>8326</v>
      </c>
      <c r="C931" s="8" t="s">
        <v>95</v>
      </c>
      <c r="D931" s="9">
        <v>46204</v>
      </c>
      <c r="E931" s="8" t="s">
        <v>52</v>
      </c>
      <c r="F931" s="8" t="s">
        <v>50</v>
      </c>
      <c r="G931" s="8" t="s">
        <v>54</v>
      </c>
      <c r="H931" s="8" t="s">
        <v>53</v>
      </c>
      <c r="I931" s="8" t="s">
        <v>8378</v>
      </c>
      <c r="J931" s="61">
        <v>0</v>
      </c>
      <c r="K931" s="8">
        <v>1</v>
      </c>
      <c r="L931" s="8">
        <v>4</v>
      </c>
      <c r="M931" s="8" t="s">
        <v>97</v>
      </c>
      <c r="N931" s="8" t="s">
        <v>8379</v>
      </c>
      <c r="O931" s="8" t="s">
        <v>8380</v>
      </c>
      <c r="P931" s="48">
        <v>11</v>
      </c>
      <c r="Q931" s="8" t="s">
        <v>58</v>
      </c>
      <c r="R931" s="8">
        <v>4</v>
      </c>
      <c r="S931" s="8">
        <v>0</v>
      </c>
      <c r="T931" s="8" t="b">
        <v>0</v>
      </c>
      <c r="U931" s="8">
        <v>480</v>
      </c>
      <c r="V931" s="8">
        <v>443</v>
      </c>
      <c r="W931" s="8">
        <v>341</v>
      </c>
      <c r="X931" s="8">
        <v>0</v>
      </c>
      <c r="Y931" s="8">
        <v>0</v>
      </c>
      <c r="Z931" s="48">
        <v>-26</v>
      </c>
      <c r="AA931" s="8" t="s">
        <v>96</v>
      </c>
      <c r="AB931" s="8">
        <v>4</v>
      </c>
      <c r="AC931" s="8">
        <v>0</v>
      </c>
      <c r="AD931" s="8"/>
      <c r="AE931" s="8">
        <v>1</v>
      </c>
      <c r="AF931" s="8">
        <v>0</v>
      </c>
      <c r="AG931" s="8">
        <v>480</v>
      </c>
      <c r="AH931" s="9">
        <v>46205</v>
      </c>
      <c r="AI931" s="47">
        <v>46205.333333333336</v>
      </c>
      <c r="AJ931" s="47">
        <v>46205.34097222222</v>
      </c>
      <c r="AK931" s="47">
        <v>46205.666666666664</v>
      </c>
      <c r="AL931" s="47">
        <v>46205.648611111108</v>
      </c>
    </row>
    <row r="932" spans="2:38">
      <c r="B932" s="8" t="s">
        <v>8326</v>
      </c>
      <c r="C932" s="8" t="s">
        <v>95</v>
      </c>
      <c r="D932" s="9">
        <v>46204</v>
      </c>
      <c r="E932" s="8" t="s">
        <v>52</v>
      </c>
      <c r="F932" s="8" t="s">
        <v>50</v>
      </c>
      <c r="G932" s="8" t="s">
        <v>59</v>
      </c>
      <c r="H932" s="8" t="s">
        <v>53</v>
      </c>
      <c r="I932" s="8" t="s">
        <v>8384</v>
      </c>
      <c r="J932" s="61">
        <v>0</v>
      </c>
      <c r="K932" s="8">
        <v>1</v>
      </c>
      <c r="L932" s="8">
        <v>4</v>
      </c>
      <c r="M932" s="8" t="s">
        <v>97</v>
      </c>
      <c r="N932" s="8" t="s">
        <v>8379</v>
      </c>
      <c r="O932" s="8" t="s">
        <v>8380</v>
      </c>
      <c r="P932" s="48">
        <v>4</v>
      </c>
      <c r="Q932" s="8" t="s">
        <v>58</v>
      </c>
      <c r="R932" s="8">
        <v>4</v>
      </c>
      <c r="S932" s="8">
        <v>0</v>
      </c>
      <c r="T932" s="8" t="b">
        <v>0</v>
      </c>
      <c r="U932" s="8">
        <v>540</v>
      </c>
      <c r="V932" s="8">
        <v>512</v>
      </c>
      <c r="W932" s="8">
        <v>404</v>
      </c>
      <c r="X932" s="8">
        <v>0</v>
      </c>
      <c r="Y932" s="8">
        <v>0</v>
      </c>
      <c r="Z932" s="48">
        <v>-24</v>
      </c>
      <c r="AA932" s="8" t="s">
        <v>96</v>
      </c>
      <c r="AB932" s="8">
        <v>4</v>
      </c>
      <c r="AC932" s="8">
        <v>0</v>
      </c>
      <c r="AD932" s="8"/>
      <c r="AE932" s="8">
        <v>1</v>
      </c>
      <c r="AF932" s="8">
        <v>0</v>
      </c>
      <c r="AG932" s="8">
        <v>540</v>
      </c>
      <c r="AH932" s="9">
        <v>46207</v>
      </c>
      <c r="AI932" s="47">
        <v>46207.3125</v>
      </c>
      <c r="AJ932" s="47">
        <v>46207.31527777778</v>
      </c>
      <c r="AK932" s="47">
        <v>46207.6875</v>
      </c>
      <c r="AL932" s="47">
        <v>46207.67083333333</v>
      </c>
    </row>
    <row r="933" spans="2:38">
      <c r="B933" s="8" t="s">
        <v>8326</v>
      </c>
      <c r="C933" s="8" t="s">
        <v>95</v>
      </c>
      <c r="D933" s="9">
        <v>46204</v>
      </c>
      <c r="E933" s="8" t="s">
        <v>52</v>
      </c>
      <c r="F933" s="8" t="s">
        <v>50</v>
      </c>
      <c r="G933" s="8" t="s">
        <v>54</v>
      </c>
      <c r="H933" s="8" t="s">
        <v>53</v>
      </c>
      <c r="I933" s="8" t="s">
        <v>8384</v>
      </c>
      <c r="J933" s="61">
        <v>0</v>
      </c>
      <c r="K933" s="8">
        <v>1</v>
      </c>
      <c r="L933" s="8">
        <v>4</v>
      </c>
      <c r="M933" s="8" t="s">
        <v>97</v>
      </c>
      <c r="N933" s="8" t="s">
        <v>8379</v>
      </c>
      <c r="O933" s="8" t="s">
        <v>8380</v>
      </c>
      <c r="P933" s="48">
        <v>7</v>
      </c>
      <c r="Q933" s="8" t="s">
        <v>58</v>
      </c>
      <c r="R933" s="8">
        <v>4</v>
      </c>
      <c r="S933" s="8">
        <v>0</v>
      </c>
      <c r="T933" s="8" t="b">
        <v>0</v>
      </c>
      <c r="U933" s="8">
        <v>540</v>
      </c>
      <c r="V933" s="8">
        <v>497</v>
      </c>
      <c r="W933" s="8">
        <v>373</v>
      </c>
      <c r="X933" s="8">
        <v>0</v>
      </c>
      <c r="Y933" s="8">
        <v>0</v>
      </c>
      <c r="Z933" s="48">
        <v>-36</v>
      </c>
      <c r="AA933" s="8" t="s">
        <v>96</v>
      </c>
      <c r="AB933" s="8">
        <v>4</v>
      </c>
      <c r="AC933" s="8">
        <v>0</v>
      </c>
      <c r="AD933" s="8"/>
      <c r="AE933" s="8">
        <v>1</v>
      </c>
      <c r="AF933" s="8">
        <v>0</v>
      </c>
      <c r="AG933" s="8">
        <v>540</v>
      </c>
      <c r="AH933" s="9">
        <v>46208</v>
      </c>
      <c r="AI933" s="47">
        <v>46208.333333333336</v>
      </c>
      <c r="AJ933" s="47">
        <v>46208.338194444441</v>
      </c>
      <c r="AK933" s="47">
        <v>46208.708333333336</v>
      </c>
      <c r="AL933" s="47">
        <v>46208.683333333334</v>
      </c>
    </row>
    <row r="934" spans="2:38">
      <c r="B934" s="8" t="s">
        <v>8326</v>
      </c>
      <c r="C934" s="8" t="s">
        <v>95</v>
      </c>
      <c r="D934" s="9">
        <v>46204</v>
      </c>
      <c r="E934" s="8" t="s">
        <v>52</v>
      </c>
      <c r="F934" s="8" t="s">
        <v>50</v>
      </c>
      <c r="G934" s="8" t="s">
        <v>54</v>
      </c>
      <c r="H934" s="8" t="s">
        <v>53</v>
      </c>
      <c r="I934" s="8" t="s">
        <v>8378</v>
      </c>
      <c r="J934" s="61">
        <v>0</v>
      </c>
      <c r="K934" s="8">
        <v>1</v>
      </c>
      <c r="L934" s="8">
        <v>4</v>
      </c>
      <c r="M934" s="8" t="s">
        <v>97</v>
      </c>
      <c r="N934" s="8" t="s">
        <v>8379</v>
      </c>
      <c r="O934" s="8" t="s">
        <v>8380</v>
      </c>
      <c r="P934" s="48">
        <v>12</v>
      </c>
      <c r="Q934" s="8" t="s">
        <v>58</v>
      </c>
      <c r="R934" s="8">
        <v>4</v>
      </c>
      <c r="S934" s="8">
        <v>0</v>
      </c>
      <c r="T934" s="8" t="b">
        <v>0</v>
      </c>
      <c r="U934" s="8">
        <v>180</v>
      </c>
      <c r="V934" s="8">
        <v>144</v>
      </c>
      <c r="W934" s="8">
        <v>64</v>
      </c>
      <c r="X934" s="8">
        <v>0</v>
      </c>
      <c r="Y934" s="8">
        <v>0</v>
      </c>
      <c r="Z934" s="48">
        <v>-24</v>
      </c>
      <c r="AA934" s="8" t="s">
        <v>96</v>
      </c>
      <c r="AB934" s="8">
        <v>4</v>
      </c>
      <c r="AC934" s="8">
        <v>0</v>
      </c>
      <c r="AD934" s="8"/>
      <c r="AE934" s="8">
        <v>1</v>
      </c>
      <c r="AF934" s="8">
        <v>0</v>
      </c>
      <c r="AG934" s="8">
        <v>180</v>
      </c>
      <c r="AH934" s="9">
        <v>46210</v>
      </c>
      <c r="AI934" s="47">
        <v>46210.5625</v>
      </c>
      <c r="AJ934" s="47">
        <v>46210.570833333331</v>
      </c>
      <c r="AK934" s="47">
        <v>46210.6875</v>
      </c>
      <c r="AL934" s="47">
        <v>46210.67083333333</v>
      </c>
    </row>
    <row r="935" spans="2:38">
      <c r="B935" s="8" t="s">
        <v>8326</v>
      </c>
      <c r="C935" s="8" t="s">
        <v>95</v>
      </c>
      <c r="D935" s="9">
        <v>46204</v>
      </c>
      <c r="E935" s="8" t="s">
        <v>52</v>
      </c>
      <c r="F935" s="8" t="s">
        <v>50</v>
      </c>
      <c r="G935" s="8" t="s">
        <v>57</v>
      </c>
      <c r="H935" s="8" t="s">
        <v>53</v>
      </c>
      <c r="I935" s="8" t="s">
        <v>8384</v>
      </c>
      <c r="J935" s="61">
        <v>0</v>
      </c>
      <c r="K935" s="8">
        <v>1</v>
      </c>
      <c r="L935" s="8">
        <v>4</v>
      </c>
      <c r="M935" s="8" t="s">
        <v>97</v>
      </c>
      <c r="N935" s="8" t="s">
        <v>8379</v>
      </c>
      <c r="O935" s="8" t="s">
        <v>8380</v>
      </c>
      <c r="P935" s="48">
        <v>2</v>
      </c>
      <c r="Q935" s="8" t="s">
        <v>58</v>
      </c>
      <c r="R935" s="8">
        <v>4</v>
      </c>
      <c r="S935" s="8">
        <v>0</v>
      </c>
      <c r="T935" s="8" t="b">
        <v>0</v>
      </c>
      <c r="U935" s="8">
        <v>480</v>
      </c>
      <c r="V935" s="8">
        <v>448</v>
      </c>
      <c r="W935" s="8">
        <v>324</v>
      </c>
      <c r="X935" s="8">
        <v>0</v>
      </c>
      <c r="Y935" s="8">
        <v>0</v>
      </c>
      <c r="Z935" s="48">
        <v>-30</v>
      </c>
      <c r="AA935" s="8" t="s">
        <v>96</v>
      </c>
      <c r="AB935" s="8">
        <v>4</v>
      </c>
      <c r="AC935" s="8">
        <v>0</v>
      </c>
      <c r="AD935" s="8"/>
      <c r="AE935" s="8">
        <v>1</v>
      </c>
      <c r="AF935" s="8">
        <v>0</v>
      </c>
      <c r="AG935" s="8">
        <v>480</v>
      </c>
      <c r="AH935" s="9">
        <v>46211</v>
      </c>
      <c r="AI935" s="47">
        <v>46211.3125</v>
      </c>
      <c r="AJ935" s="47">
        <v>46211.313888888886</v>
      </c>
      <c r="AK935" s="47">
        <v>46211.645833333336</v>
      </c>
      <c r="AL935" s="47">
        <v>46211.625</v>
      </c>
    </row>
    <row r="936" spans="2:38">
      <c r="B936" s="8" t="s">
        <v>8326</v>
      </c>
      <c r="C936" s="8" t="s">
        <v>95</v>
      </c>
      <c r="D936" s="9">
        <v>46204</v>
      </c>
      <c r="E936" s="8" t="s">
        <v>52</v>
      </c>
      <c r="F936" s="8" t="s">
        <v>50</v>
      </c>
      <c r="G936" s="8" t="s">
        <v>62</v>
      </c>
      <c r="H936" s="8" t="s">
        <v>53</v>
      </c>
      <c r="I936" s="8" t="s">
        <v>8384</v>
      </c>
      <c r="J936" s="61">
        <v>0</v>
      </c>
      <c r="K936" s="8">
        <v>1</v>
      </c>
      <c r="L936" s="8">
        <v>4</v>
      </c>
      <c r="M936" s="8" t="s">
        <v>97</v>
      </c>
      <c r="N936" s="8" t="s">
        <v>8379</v>
      </c>
      <c r="O936" s="8" t="s">
        <v>8380</v>
      </c>
      <c r="P936" s="48">
        <v>2</v>
      </c>
      <c r="Q936" s="8" t="s">
        <v>58</v>
      </c>
      <c r="R936" s="8">
        <v>4</v>
      </c>
      <c r="S936" s="8">
        <v>0</v>
      </c>
      <c r="T936" s="8" t="b">
        <v>0</v>
      </c>
      <c r="U936" s="8">
        <v>540</v>
      </c>
      <c r="V936" s="8">
        <v>514</v>
      </c>
      <c r="W936" s="8">
        <v>369</v>
      </c>
      <c r="X936" s="8">
        <v>0</v>
      </c>
      <c r="Y936" s="8">
        <v>0</v>
      </c>
      <c r="Z936" s="48">
        <v>-24</v>
      </c>
      <c r="AA936" s="8" t="s">
        <v>96</v>
      </c>
      <c r="AB936" s="8">
        <v>4</v>
      </c>
      <c r="AC936" s="8">
        <v>0</v>
      </c>
      <c r="AD936" s="8"/>
      <c r="AE936" s="8">
        <v>1</v>
      </c>
      <c r="AF936" s="8">
        <v>0</v>
      </c>
      <c r="AG936" s="8">
        <v>540</v>
      </c>
      <c r="AH936" s="9">
        <v>46214</v>
      </c>
      <c r="AI936" s="47">
        <v>46214.354166666664</v>
      </c>
      <c r="AJ936" s="47">
        <v>46214.355555555558</v>
      </c>
      <c r="AK936" s="47">
        <v>46214.729166666664</v>
      </c>
      <c r="AL936" s="47">
        <v>46214.712500000001</v>
      </c>
    </row>
    <row r="937" spans="2:38">
      <c r="B937" s="8" t="s">
        <v>8326</v>
      </c>
      <c r="C937" s="8" t="s">
        <v>95</v>
      </c>
      <c r="D937" s="9">
        <v>46204</v>
      </c>
      <c r="E937" s="8" t="s">
        <v>52</v>
      </c>
      <c r="F937" s="8" t="s">
        <v>50</v>
      </c>
      <c r="G937" s="8" t="s">
        <v>59</v>
      </c>
      <c r="H937" s="8" t="s">
        <v>53</v>
      </c>
      <c r="I937" s="8" t="s">
        <v>8378</v>
      </c>
      <c r="J937" s="61">
        <v>0</v>
      </c>
      <c r="K937" s="8">
        <v>1</v>
      </c>
      <c r="L937" s="8">
        <v>4</v>
      </c>
      <c r="M937" s="8" t="s">
        <v>97</v>
      </c>
      <c r="N937" s="8" t="s">
        <v>8379</v>
      </c>
      <c r="O937" s="8" t="s">
        <v>8380</v>
      </c>
      <c r="P937" s="48">
        <v>11</v>
      </c>
      <c r="Q937" s="8" t="s">
        <v>58</v>
      </c>
      <c r="R937" s="8">
        <v>4</v>
      </c>
      <c r="S937" s="8">
        <v>0</v>
      </c>
      <c r="T937" s="8" t="b">
        <v>0</v>
      </c>
      <c r="U937" s="8">
        <v>240</v>
      </c>
      <c r="V937" s="8">
        <v>216</v>
      </c>
      <c r="W937" s="8">
        <v>129</v>
      </c>
      <c r="X937" s="8">
        <v>0</v>
      </c>
      <c r="Y937" s="8">
        <v>0</v>
      </c>
      <c r="Z937" s="48">
        <v>-13</v>
      </c>
      <c r="AA937" s="8" t="s">
        <v>96</v>
      </c>
      <c r="AB937" s="8">
        <v>4</v>
      </c>
      <c r="AC937" s="8">
        <v>0</v>
      </c>
      <c r="AD937" s="8"/>
      <c r="AE937" s="8">
        <v>1</v>
      </c>
      <c r="AF937" s="8">
        <v>0</v>
      </c>
      <c r="AG937" s="8">
        <v>240</v>
      </c>
      <c r="AH937" s="9">
        <v>46218</v>
      </c>
      <c r="AI937" s="47">
        <v>46218.375</v>
      </c>
      <c r="AJ937" s="47">
        <v>46218.382638888892</v>
      </c>
      <c r="AK937" s="47">
        <v>46218.541666666664</v>
      </c>
      <c r="AL937" s="47">
        <v>46218.532638888886</v>
      </c>
    </row>
    <row r="938" spans="2:38">
      <c r="B938" s="8" t="s">
        <v>8326</v>
      </c>
      <c r="C938" s="8" t="s">
        <v>95</v>
      </c>
      <c r="D938" s="9">
        <v>46204</v>
      </c>
      <c r="E938" s="8" t="s">
        <v>52</v>
      </c>
      <c r="F938" s="8" t="s">
        <v>50</v>
      </c>
      <c r="G938" s="8" t="s">
        <v>54</v>
      </c>
      <c r="H938" s="8" t="s">
        <v>53</v>
      </c>
      <c r="I938" s="8" t="s">
        <v>8384</v>
      </c>
      <c r="J938" s="61">
        <v>0</v>
      </c>
      <c r="K938" s="8">
        <v>1</v>
      </c>
      <c r="L938" s="8">
        <v>4</v>
      </c>
      <c r="M938" s="8" t="s">
        <v>97</v>
      </c>
      <c r="N938" s="8" t="s">
        <v>8379</v>
      </c>
      <c r="O938" s="8" t="s">
        <v>8380</v>
      </c>
      <c r="P938" s="48">
        <v>3</v>
      </c>
      <c r="Q938" s="8" t="s">
        <v>58</v>
      </c>
      <c r="R938" s="8">
        <v>4</v>
      </c>
      <c r="S938" s="8">
        <v>0</v>
      </c>
      <c r="T938" s="8" t="b">
        <v>0</v>
      </c>
      <c r="U938" s="8">
        <v>480</v>
      </c>
      <c r="V938" s="8">
        <v>430</v>
      </c>
      <c r="W938" s="8">
        <v>317</v>
      </c>
      <c r="X938" s="8">
        <v>0</v>
      </c>
      <c r="Y938" s="8">
        <v>0</v>
      </c>
      <c r="Z938" s="48">
        <v>-47</v>
      </c>
      <c r="AA938" s="8" t="s">
        <v>96</v>
      </c>
      <c r="AB938" s="8">
        <v>4</v>
      </c>
      <c r="AC938" s="8">
        <v>0</v>
      </c>
      <c r="AD938" s="8"/>
      <c r="AE938" s="8">
        <v>1</v>
      </c>
      <c r="AF938" s="8">
        <v>0</v>
      </c>
      <c r="AG938" s="8">
        <v>480</v>
      </c>
      <c r="AH938" s="9">
        <v>46220</v>
      </c>
      <c r="AI938" s="47">
        <v>46220.333333333336</v>
      </c>
      <c r="AJ938" s="47">
        <v>46220.335416666669</v>
      </c>
      <c r="AK938" s="47">
        <v>46220.666666666664</v>
      </c>
      <c r="AL938" s="47">
        <v>46220.634027777778</v>
      </c>
    </row>
    <row r="939" spans="2:38">
      <c r="B939" s="8" t="s">
        <v>8326</v>
      </c>
      <c r="C939" s="8" t="s">
        <v>95</v>
      </c>
      <c r="D939" s="9">
        <v>46204</v>
      </c>
      <c r="E939" s="8" t="s">
        <v>52</v>
      </c>
      <c r="F939" s="8" t="s">
        <v>50</v>
      </c>
      <c r="G939" s="8" t="s">
        <v>59</v>
      </c>
      <c r="H939" s="8" t="s">
        <v>53</v>
      </c>
      <c r="I939" s="8" t="s">
        <v>8384</v>
      </c>
      <c r="J939" s="61">
        <v>0</v>
      </c>
      <c r="K939" s="8">
        <v>1</v>
      </c>
      <c r="L939" s="8">
        <v>4</v>
      </c>
      <c r="M939" s="8" t="s">
        <v>97</v>
      </c>
      <c r="N939" s="8" t="s">
        <v>8379</v>
      </c>
      <c r="O939" s="8" t="s">
        <v>8380</v>
      </c>
      <c r="P939" s="48">
        <v>3</v>
      </c>
      <c r="Q939" s="8" t="s">
        <v>58</v>
      </c>
      <c r="R939" s="8">
        <v>4</v>
      </c>
      <c r="S939" s="8">
        <v>0</v>
      </c>
      <c r="T939" s="8" t="b">
        <v>0</v>
      </c>
      <c r="U939" s="8">
        <v>480</v>
      </c>
      <c r="V939" s="8">
        <v>457</v>
      </c>
      <c r="W939" s="8">
        <v>323</v>
      </c>
      <c r="X939" s="8">
        <v>0</v>
      </c>
      <c r="Y939" s="8">
        <v>0</v>
      </c>
      <c r="Z939" s="48">
        <v>-20</v>
      </c>
      <c r="AA939" s="8" t="s">
        <v>96</v>
      </c>
      <c r="AB939" s="8">
        <v>4</v>
      </c>
      <c r="AC939" s="8">
        <v>0</v>
      </c>
      <c r="AD939" s="8"/>
      <c r="AE939" s="8">
        <v>1</v>
      </c>
      <c r="AF939" s="8">
        <v>0</v>
      </c>
      <c r="AG939" s="8">
        <v>480</v>
      </c>
      <c r="AH939" s="9">
        <v>46221</v>
      </c>
      <c r="AI939" s="47">
        <v>46221.354166666664</v>
      </c>
      <c r="AJ939" s="47">
        <v>46221.356249999997</v>
      </c>
      <c r="AK939" s="47">
        <v>46221.6875</v>
      </c>
      <c r="AL939" s="47">
        <v>46221.673611111109</v>
      </c>
    </row>
    <row r="940" spans="2:38">
      <c r="B940" s="8" t="s">
        <v>8326</v>
      </c>
      <c r="C940" s="8" t="s">
        <v>95</v>
      </c>
      <c r="D940" s="9">
        <v>46204</v>
      </c>
      <c r="E940" s="8" t="s">
        <v>52</v>
      </c>
      <c r="F940" s="8" t="s">
        <v>50</v>
      </c>
      <c r="G940" s="8" t="s">
        <v>57</v>
      </c>
      <c r="H940" s="8" t="s">
        <v>53</v>
      </c>
      <c r="I940" s="8" t="s">
        <v>8378</v>
      </c>
      <c r="J940" s="61">
        <v>0</v>
      </c>
      <c r="K940" s="8">
        <v>1</v>
      </c>
      <c r="L940" s="8">
        <v>4</v>
      </c>
      <c r="M940" s="8" t="s">
        <v>97</v>
      </c>
      <c r="N940" s="8" t="s">
        <v>8379</v>
      </c>
      <c r="O940" s="8" t="s">
        <v>8380</v>
      </c>
      <c r="P940" s="48">
        <v>12</v>
      </c>
      <c r="Q940" s="8" t="s">
        <v>58</v>
      </c>
      <c r="R940" s="8">
        <v>4</v>
      </c>
      <c r="S940" s="8">
        <v>0</v>
      </c>
      <c r="T940" s="8" t="b">
        <v>0</v>
      </c>
      <c r="U940" s="8">
        <v>420</v>
      </c>
      <c r="V940" s="8">
        <v>379</v>
      </c>
      <c r="W940" s="8">
        <v>275</v>
      </c>
      <c r="X940" s="8">
        <v>0</v>
      </c>
      <c r="Y940" s="8">
        <v>0</v>
      </c>
      <c r="Z940" s="48">
        <v>-29</v>
      </c>
      <c r="AA940" s="8" t="s">
        <v>96</v>
      </c>
      <c r="AB940" s="8">
        <v>4</v>
      </c>
      <c r="AC940" s="8">
        <v>0</v>
      </c>
      <c r="AD940" s="8"/>
      <c r="AE940" s="8">
        <v>1</v>
      </c>
      <c r="AF940" s="8">
        <v>0</v>
      </c>
      <c r="AG940" s="8">
        <v>420</v>
      </c>
      <c r="AH940" s="9">
        <v>46222</v>
      </c>
      <c r="AI940" s="47">
        <v>46222.354166666664</v>
      </c>
      <c r="AJ940" s="47">
        <v>46222.362500000003</v>
      </c>
      <c r="AK940" s="47">
        <v>46222.645833333336</v>
      </c>
      <c r="AL940" s="47">
        <v>46222.625694444447</v>
      </c>
    </row>
    <row r="941" spans="2:38">
      <c r="B941" s="8" t="s">
        <v>8326</v>
      </c>
      <c r="C941" s="8" t="s">
        <v>95</v>
      </c>
      <c r="D941" s="9">
        <v>46204</v>
      </c>
      <c r="E941" s="8" t="s">
        <v>52</v>
      </c>
      <c r="F941" s="8" t="s">
        <v>50</v>
      </c>
      <c r="G941" s="8" t="s">
        <v>62</v>
      </c>
      <c r="H941" s="8" t="s">
        <v>53</v>
      </c>
      <c r="I941" s="8" t="s">
        <v>8384</v>
      </c>
      <c r="J941" s="61">
        <v>0</v>
      </c>
      <c r="K941" s="8">
        <v>1</v>
      </c>
      <c r="L941" s="8">
        <v>4</v>
      </c>
      <c r="M941" s="8" t="s">
        <v>97</v>
      </c>
      <c r="N941" s="8" t="s">
        <v>8379</v>
      </c>
      <c r="O941" s="8" t="s">
        <v>8380</v>
      </c>
      <c r="P941" s="48">
        <v>9</v>
      </c>
      <c r="Q941" s="8" t="s">
        <v>58</v>
      </c>
      <c r="R941" s="8">
        <v>4</v>
      </c>
      <c r="S941" s="8">
        <v>0</v>
      </c>
      <c r="T941" s="8" t="b">
        <v>0</v>
      </c>
      <c r="U941" s="8">
        <v>240</v>
      </c>
      <c r="V941" s="8">
        <v>208</v>
      </c>
      <c r="W941" s="8">
        <v>122</v>
      </c>
      <c r="X941" s="8">
        <v>0</v>
      </c>
      <c r="Y941" s="8">
        <v>0</v>
      </c>
      <c r="Z941" s="48">
        <v>-23</v>
      </c>
      <c r="AA941" s="8" t="s">
        <v>96</v>
      </c>
      <c r="AB941" s="8">
        <v>4</v>
      </c>
      <c r="AC941" s="8">
        <v>0</v>
      </c>
      <c r="AD941" s="8"/>
      <c r="AE941" s="8">
        <v>1</v>
      </c>
      <c r="AF941" s="8">
        <v>0</v>
      </c>
      <c r="AG941" s="8">
        <v>240</v>
      </c>
      <c r="AH941" s="9">
        <v>46223</v>
      </c>
      <c r="AI941" s="47">
        <v>46223.5625</v>
      </c>
      <c r="AJ941" s="47">
        <v>46223.568749999999</v>
      </c>
      <c r="AK941" s="47">
        <v>46223.729166666664</v>
      </c>
      <c r="AL941" s="47">
        <v>46223.713194444441</v>
      </c>
    </row>
    <row r="942" spans="2:38">
      <c r="B942" s="8" t="s">
        <v>8326</v>
      </c>
      <c r="C942" s="8" t="s">
        <v>95</v>
      </c>
      <c r="D942" s="9">
        <v>46204</v>
      </c>
      <c r="E942" s="8" t="s">
        <v>52</v>
      </c>
      <c r="F942" s="8" t="s">
        <v>50</v>
      </c>
      <c r="G942" s="8" t="s">
        <v>59</v>
      </c>
      <c r="H942" s="8" t="s">
        <v>53</v>
      </c>
      <c r="I942" s="8" t="s">
        <v>8378</v>
      </c>
      <c r="J942" s="61">
        <v>0</v>
      </c>
      <c r="K942" s="8">
        <v>1</v>
      </c>
      <c r="L942" s="8">
        <v>4</v>
      </c>
      <c r="M942" s="8" t="s">
        <v>97</v>
      </c>
      <c r="N942" s="8" t="s">
        <v>8379</v>
      </c>
      <c r="O942" s="8" t="s">
        <v>8380</v>
      </c>
      <c r="P942" s="48">
        <v>12</v>
      </c>
      <c r="Q942" s="8" t="s">
        <v>58</v>
      </c>
      <c r="R942" s="8">
        <v>4</v>
      </c>
      <c r="S942" s="8">
        <v>0</v>
      </c>
      <c r="T942" s="8" t="b">
        <v>0</v>
      </c>
      <c r="U942" s="8">
        <v>300</v>
      </c>
      <c r="V942" s="8">
        <v>272</v>
      </c>
      <c r="W942" s="8">
        <v>187</v>
      </c>
      <c r="X942" s="8">
        <v>0</v>
      </c>
      <c r="Y942" s="8">
        <v>0</v>
      </c>
      <c r="Z942" s="48">
        <v>-16</v>
      </c>
      <c r="AA942" s="8" t="s">
        <v>96</v>
      </c>
      <c r="AB942" s="8">
        <v>4</v>
      </c>
      <c r="AC942" s="8">
        <v>0</v>
      </c>
      <c r="AD942" s="8"/>
      <c r="AE942" s="8">
        <v>1</v>
      </c>
      <c r="AF942" s="8">
        <v>0</v>
      </c>
      <c r="AG942" s="8">
        <v>300</v>
      </c>
      <c r="AH942" s="9">
        <v>46225</v>
      </c>
      <c r="AI942" s="47">
        <v>46225.541666666664</v>
      </c>
      <c r="AJ942" s="47">
        <v>46225.55</v>
      </c>
      <c r="AK942" s="47">
        <v>46225.75</v>
      </c>
      <c r="AL942" s="47">
        <v>46225.738888888889</v>
      </c>
    </row>
    <row r="943" spans="2:38">
      <c r="B943" s="8" t="s">
        <v>8326</v>
      </c>
      <c r="C943" s="8" t="s">
        <v>95</v>
      </c>
      <c r="D943" s="9">
        <v>46204</v>
      </c>
      <c r="E943" s="8" t="s">
        <v>52</v>
      </c>
      <c r="F943" s="8" t="s">
        <v>50</v>
      </c>
      <c r="G943" s="8" t="s">
        <v>54</v>
      </c>
      <c r="H943" s="8" t="s">
        <v>53</v>
      </c>
      <c r="I943" s="8" t="s">
        <v>8384</v>
      </c>
      <c r="J943" s="61">
        <v>0</v>
      </c>
      <c r="K943" s="8">
        <v>1</v>
      </c>
      <c r="L943" s="8">
        <v>4</v>
      </c>
      <c r="M943" s="8" t="s">
        <v>97</v>
      </c>
      <c r="N943" s="8" t="s">
        <v>8379</v>
      </c>
      <c r="O943" s="8" t="s">
        <v>8380</v>
      </c>
      <c r="P943" s="48">
        <v>7</v>
      </c>
      <c r="Q943" s="8" t="s">
        <v>58</v>
      </c>
      <c r="R943" s="8">
        <v>4</v>
      </c>
      <c r="S943" s="8">
        <v>0</v>
      </c>
      <c r="T943" s="8" t="b">
        <v>0</v>
      </c>
      <c r="U943" s="8">
        <v>270</v>
      </c>
      <c r="V943" s="8">
        <v>235</v>
      </c>
      <c r="W943" s="8">
        <v>146</v>
      </c>
      <c r="X943" s="8">
        <v>0</v>
      </c>
      <c r="Y943" s="8">
        <v>0</v>
      </c>
      <c r="Z943" s="48">
        <v>-28</v>
      </c>
      <c r="AA943" s="8" t="s">
        <v>96</v>
      </c>
      <c r="AB943" s="8">
        <v>4</v>
      </c>
      <c r="AC943" s="8">
        <v>0</v>
      </c>
      <c r="AD943" s="8"/>
      <c r="AE943" s="8">
        <v>1</v>
      </c>
      <c r="AF943" s="8">
        <v>0</v>
      </c>
      <c r="AG943" s="8">
        <v>270</v>
      </c>
      <c r="AH943" s="9">
        <v>46226</v>
      </c>
      <c r="AI943" s="47">
        <v>46226.541666666664</v>
      </c>
      <c r="AJ943" s="47">
        <v>46226.546527777777</v>
      </c>
      <c r="AK943" s="47">
        <v>46226.729166666664</v>
      </c>
      <c r="AL943" s="47">
        <v>46226.709722222222</v>
      </c>
    </row>
    <row r="944" spans="2:38">
      <c r="B944" s="8" t="s">
        <v>8326</v>
      </c>
      <c r="C944" s="8" t="s">
        <v>95</v>
      </c>
      <c r="D944" s="9">
        <v>46204</v>
      </c>
      <c r="E944" s="8" t="s">
        <v>52</v>
      </c>
      <c r="F944" s="8" t="s">
        <v>50</v>
      </c>
      <c r="G944" s="8" t="s">
        <v>57</v>
      </c>
      <c r="H944" s="8" t="s">
        <v>53</v>
      </c>
      <c r="I944" s="8" t="s">
        <v>8384</v>
      </c>
      <c r="J944" s="61">
        <v>0</v>
      </c>
      <c r="K944" s="8">
        <v>1</v>
      </c>
      <c r="L944" s="8">
        <v>4</v>
      </c>
      <c r="M944" s="8" t="s">
        <v>97</v>
      </c>
      <c r="N944" s="8" t="s">
        <v>8379</v>
      </c>
      <c r="O944" s="8" t="s">
        <v>8380</v>
      </c>
      <c r="P944" s="48">
        <v>9</v>
      </c>
      <c r="Q944" s="8" t="s">
        <v>58</v>
      </c>
      <c r="R944" s="8">
        <v>4</v>
      </c>
      <c r="S944" s="8">
        <v>0</v>
      </c>
      <c r="T944" s="8" t="b">
        <v>0</v>
      </c>
      <c r="U944" s="8">
        <v>480</v>
      </c>
      <c r="V944" s="8">
        <v>433</v>
      </c>
      <c r="W944" s="8">
        <v>308</v>
      </c>
      <c r="X944" s="8">
        <v>0</v>
      </c>
      <c r="Y944" s="8">
        <v>0</v>
      </c>
      <c r="Z944" s="48">
        <v>-38</v>
      </c>
      <c r="AA944" s="8" t="s">
        <v>96</v>
      </c>
      <c r="AB944" s="8">
        <v>4</v>
      </c>
      <c r="AC944" s="8">
        <v>0</v>
      </c>
      <c r="AD944" s="8"/>
      <c r="AE944" s="8">
        <v>1</v>
      </c>
      <c r="AF944" s="8">
        <v>0</v>
      </c>
      <c r="AG944" s="8">
        <v>480</v>
      </c>
      <c r="AH944" s="9">
        <v>46227</v>
      </c>
      <c r="AI944" s="47">
        <v>46227.333333333336</v>
      </c>
      <c r="AJ944" s="47">
        <v>46227.339583333334</v>
      </c>
      <c r="AK944" s="47">
        <v>46227.666666666664</v>
      </c>
      <c r="AL944" s="47">
        <v>46227.640277777777</v>
      </c>
    </row>
    <row r="945" spans="2:38">
      <c r="B945" s="8" t="s">
        <v>8326</v>
      </c>
      <c r="C945" s="8" t="s">
        <v>95</v>
      </c>
      <c r="D945" s="9">
        <v>46204</v>
      </c>
      <c r="E945" s="8" t="s">
        <v>52</v>
      </c>
      <c r="F945" s="8" t="s">
        <v>50</v>
      </c>
      <c r="G945" s="8" t="s">
        <v>61</v>
      </c>
      <c r="H945" s="8" t="s">
        <v>53</v>
      </c>
      <c r="I945" s="8" t="s">
        <v>8384</v>
      </c>
      <c r="J945" s="61">
        <v>0</v>
      </c>
      <c r="K945" s="8">
        <v>1</v>
      </c>
      <c r="L945" s="8">
        <v>4</v>
      </c>
      <c r="M945" s="8" t="s">
        <v>97</v>
      </c>
      <c r="N945" s="8" t="s">
        <v>8379</v>
      </c>
      <c r="O945" s="8" t="s">
        <v>8380</v>
      </c>
      <c r="P945" s="48">
        <v>4</v>
      </c>
      <c r="Q945" s="8" t="s">
        <v>58</v>
      </c>
      <c r="R945" s="8">
        <v>4</v>
      </c>
      <c r="S945" s="8">
        <v>0</v>
      </c>
      <c r="T945" s="8" t="b">
        <v>0</v>
      </c>
      <c r="U945" s="8">
        <v>240</v>
      </c>
      <c r="V945" s="8">
        <v>218</v>
      </c>
      <c r="W945" s="8">
        <v>128</v>
      </c>
      <c r="X945" s="8">
        <v>0</v>
      </c>
      <c r="Y945" s="8">
        <v>0</v>
      </c>
      <c r="Z945" s="48">
        <v>-18</v>
      </c>
      <c r="AA945" s="8" t="s">
        <v>96</v>
      </c>
      <c r="AB945" s="8">
        <v>4</v>
      </c>
      <c r="AC945" s="8">
        <v>0</v>
      </c>
      <c r="AD945" s="8"/>
      <c r="AE945" s="8">
        <v>1</v>
      </c>
      <c r="AF945" s="8">
        <v>0</v>
      </c>
      <c r="AG945" s="8">
        <v>240</v>
      </c>
      <c r="AH945" s="9">
        <v>46229</v>
      </c>
      <c r="AI945" s="47">
        <v>46229.541666666664</v>
      </c>
      <c r="AJ945" s="47">
        <v>46229.544444444444</v>
      </c>
      <c r="AK945" s="47">
        <v>46229.708333333336</v>
      </c>
      <c r="AL945" s="47">
        <v>46229.695833333331</v>
      </c>
    </row>
    <row r="946" spans="2:38">
      <c r="B946" s="8" t="s">
        <v>8326</v>
      </c>
      <c r="C946" s="8" t="s">
        <v>95</v>
      </c>
      <c r="D946" s="9">
        <v>46204</v>
      </c>
      <c r="E946" s="8" t="s">
        <v>52</v>
      </c>
      <c r="F946" s="8" t="s">
        <v>50</v>
      </c>
      <c r="G946" s="8" t="s">
        <v>57</v>
      </c>
      <c r="H946" s="8" t="s">
        <v>53</v>
      </c>
      <c r="I946" s="8" t="s">
        <v>8384</v>
      </c>
      <c r="J946" s="61">
        <v>0</v>
      </c>
      <c r="K946" s="8">
        <v>1</v>
      </c>
      <c r="L946" s="8">
        <v>4</v>
      </c>
      <c r="M946" s="8" t="s">
        <v>97</v>
      </c>
      <c r="N946" s="8" t="s">
        <v>8379</v>
      </c>
      <c r="O946" s="8" t="s">
        <v>8380</v>
      </c>
      <c r="P946" s="48">
        <v>6</v>
      </c>
      <c r="Q946" s="8" t="s">
        <v>58</v>
      </c>
      <c r="R946" s="8">
        <v>4</v>
      </c>
      <c r="S946" s="8">
        <v>0</v>
      </c>
      <c r="T946" s="8" t="b">
        <v>0</v>
      </c>
      <c r="U946" s="8">
        <v>270</v>
      </c>
      <c r="V946" s="8">
        <v>232</v>
      </c>
      <c r="W946" s="8">
        <v>132</v>
      </c>
      <c r="X946" s="8">
        <v>0</v>
      </c>
      <c r="Y946" s="8">
        <v>0</v>
      </c>
      <c r="Z946" s="48">
        <v>-32</v>
      </c>
      <c r="AA946" s="8" t="s">
        <v>96</v>
      </c>
      <c r="AB946" s="8">
        <v>4</v>
      </c>
      <c r="AC946" s="8">
        <v>0</v>
      </c>
      <c r="AD946" s="8"/>
      <c r="AE946" s="8">
        <v>1</v>
      </c>
      <c r="AF946" s="8">
        <v>0</v>
      </c>
      <c r="AG946" s="8">
        <v>270</v>
      </c>
      <c r="AH946" s="9">
        <v>46230</v>
      </c>
      <c r="AI946" s="47">
        <v>46230.541666666664</v>
      </c>
      <c r="AJ946" s="47">
        <v>46230.54583333333</v>
      </c>
      <c r="AK946" s="47">
        <v>46230.729166666664</v>
      </c>
      <c r="AL946" s="47">
        <v>46230.706944444442</v>
      </c>
    </row>
    <row r="947" spans="2:38">
      <c r="B947" s="8" t="s">
        <v>8326</v>
      </c>
      <c r="C947" s="8" t="s">
        <v>95</v>
      </c>
      <c r="D947" s="9">
        <v>46204</v>
      </c>
      <c r="E947" s="8" t="s">
        <v>52</v>
      </c>
      <c r="F947" s="8" t="s">
        <v>50</v>
      </c>
      <c r="G947" s="8" t="s">
        <v>57</v>
      </c>
      <c r="H947" s="8" t="s">
        <v>53</v>
      </c>
      <c r="I947" s="8" t="s">
        <v>8384</v>
      </c>
      <c r="J947" s="61">
        <v>0</v>
      </c>
      <c r="K947" s="8">
        <v>1</v>
      </c>
      <c r="L947" s="8">
        <v>4</v>
      </c>
      <c r="M947" s="8" t="s">
        <v>97</v>
      </c>
      <c r="N947" s="8" t="s">
        <v>8379</v>
      </c>
      <c r="O947" s="8" t="s">
        <v>8380</v>
      </c>
      <c r="P947" s="48">
        <v>7</v>
      </c>
      <c r="Q947" s="8" t="s">
        <v>58</v>
      </c>
      <c r="R947" s="8">
        <v>4</v>
      </c>
      <c r="S947" s="8">
        <v>0</v>
      </c>
      <c r="T947" s="8" t="b">
        <v>0</v>
      </c>
      <c r="U947" s="8">
        <v>240</v>
      </c>
      <c r="V947" s="8">
        <v>209</v>
      </c>
      <c r="W947" s="8">
        <v>120</v>
      </c>
      <c r="X947" s="8">
        <v>0</v>
      </c>
      <c r="Y947" s="8">
        <v>0</v>
      </c>
      <c r="Z947" s="48">
        <v>-24</v>
      </c>
      <c r="AA947" s="8" t="s">
        <v>96</v>
      </c>
      <c r="AB947" s="8">
        <v>4</v>
      </c>
      <c r="AC947" s="8">
        <v>0</v>
      </c>
      <c r="AD947" s="8"/>
      <c r="AE947" s="8">
        <v>1</v>
      </c>
      <c r="AF947" s="8">
        <v>0</v>
      </c>
      <c r="AG947" s="8">
        <v>240</v>
      </c>
      <c r="AH947" s="9">
        <v>46232</v>
      </c>
      <c r="AI947" s="47">
        <v>46232.354166666664</v>
      </c>
      <c r="AJ947" s="47">
        <v>46232.359027777777</v>
      </c>
      <c r="AK947" s="47">
        <v>46232.520833333336</v>
      </c>
      <c r="AL947" s="47">
        <v>46232.504166666666</v>
      </c>
    </row>
    <row r="948" spans="2:38">
      <c r="B948" s="8" t="s">
        <v>8326</v>
      </c>
      <c r="C948" s="8" t="s">
        <v>95</v>
      </c>
      <c r="D948" s="9">
        <v>46204</v>
      </c>
      <c r="E948" s="8" t="s">
        <v>52</v>
      </c>
      <c r="F948" s="8" t="s">
        <v>50</v>
      </c>
      <c r="G948" s="8" t="s">
        <v>61</v>
      </c>
      <c r="H948" s="8" t="s">
        <v>53</v>
      </c>
      <c r="I948" s="8" t="s">
        <v>8384</v>
      </c>
      <c r="J948" s="61">
        <v>0</v>
      </c>
      <c r="K948" s="8">
        <v>1</v>
      </c>
      <c r="L948" s="8">
        <v>4</v>
      </c>
      <c r="M948" s="8" t="s">
        <v>97</v>
      </c>
      <c r="N948" s="8" t="s">
        <v>8379</v>
      </c>
      <c r="O948" s="8" t="s">
        <v>8380</v>
      </c>
      <c r="P948" s="48">
        <v>9</v>
      </c>
      <c r="Q948" s="8" t="s">
        <v>58</v>
      </c>
      <c r="R948" s="8">
        <v>4</v>
      </c>
      <c r="S948" s="8">
        <v>0</v>
      </c>
      <c r="T948" s="8" t="b">
        <v>0</v>
      </c>
      <c r="U948" s="8">
        <v>240</v>
      </c>
      <c r="V948" s="8">
        <v>212</v>
      </c>
      <c r="W948" s="8">
        <v>145</v>
      </c>
      <c r="X948" s="8">
        <v>0</v>
      </c>
      <c r="Y948" s="8">
        <v>0</v>
      </c>
      <c r="Z948" s="48">
        <v>-19</v>
      </c>
      <c r="AA948" s="8" t="s">
        <v>96</v>
      </c>
      <c r="AB948" s="8">
        <v>4</v>
      </c>
      <c r="AC948" s="8">
        <v>0</v>
      </c>
      <c r="AD948" s="8"/>
      <c r="AE948" s="8">
        <v>1</v>
      </c>
      <c r="AF948" s="8">
        <v>0</v>
      </c>
      <c r="AG948" s="8">
        <v>240</v>
      </c>
      <c r="AH948" s="9">
        <v>46233</v>
      </c>
      <c r="AI948" s="47">
        <v>46233.375</v>
      </c>
      <c r="AJ948" s="47">
        <v>46233.381249999999</v>
      </c>
      <c r="AK948" s="47">
        <v>46233.541666666664</v>
      </c>
      <c r="AL948" s="47">
        <v>46233.52847222222</v>
      </c>
    </row>
    <row r="949" spans="2:38">
      <c r="B949" s="8" t="s">
        <v>8326</v>
      </c>
      <c r="C949" s="8" t="s">
        <v>95</v>
      </c>
      <c r="D949" s="9">
        <v>46204</v>
      </c>
      <c r="E949" s="8" t="s">
        <v>52</v>
      </c>
      <c r="F949" s="8" t="s">
        <v>50</v>
      </c>
      <c r="G949" s="8" t="s">
        <v>57</v>
      </c>
      <c r="H949" s="8" t="s">
        <v>53</v>
      </c>
      <c r="I949" s="8" t="s">
        <v>8384</v>
      </c>
      <c r="J949" s="61">
        <v>0</v>
      </c>
      <c r="K949" s="8">
        <v>1</v>
      </c>
      <c r="L949" s="8">
        <v>4</v>
      </c>
      <c r="M949" s="8" t="s">
        <v>97</v>
      </c>
      <c r="N949" s="8" t="s">
        <v>8379</v>
      </c>
      <c r="O949" s="8" t="s">
        <v>8380</v>
      </c>
      <c r="P949" s="48">
        <v>2</v>
      </c>
      <c r="Q949" s="8" t="s">
        <v>58</v>
      </c>
      <c r="R949" s="8">
        <v>4</v>
      </c>
      <c r="S949" s="8">
        <v>0</v>
      </c>
      <c r="T949" s="8" t="b">
        <v>0</v>
      </c>
      <c r="U949" s="8">
        <v>480</v>
      </c>
      <c r="V949" s="8">
        <v>456</v>
      </c>
      <c r="W949" s="8">
        <v>335</v>
      </c>
      <c r="X949" s="8">
        <v>0</v>
      </c>
      <c r="Y949" s="8">
        <v>0</v>
      </c>
      <c r="Z949" s="48">
        <v>-22</v>
      </c>
      <c r="AA949" s="8" t="s">
        <v>96</v>
      </c>
      <c r="AB949" s="8">
        <v>4</v>
      </c>
      <c r="AC949" s="8">
        <v>0</v>
      </c>
      <c r="AD949" s="8"/>
      <c r="AE949" s="8">
        <v>1</v>
      </c>
      <c r="AF949" s="8">
        <v>0</v>
      </c>
      <c r="AG949" s="8">
        <v>480</v>
      </c>
      <c r="AH949" s="9">
        <v>46234</v>
      </c>
      <c r="AI949" s="47">
        <v>46234.333333333336</v>
      </c>
      <c r="AJ949" s="47">
        <v>46234.334722222222</v>
      </c>
      <c r="AK949" s="47">
        <v>46234.666666666664</v>
      </c>
      <c r="AL949" s="47">
        <v>46234.651388888888</v>
      </c>
    </row>
    <row r="950" spans="2:38">
      <c r="B950" s="8" t="s">
        <v>8326</v>
      </c>
      <c r="C950" s="8" t="s">
        <v>95</v>
      </c>
      <c r="D950" s="9">
        <v>46204</v>
      </c>
      <c r="E950" s="8" t="s">
        <v>52</v>
      </c>
      <c r="F950" s="8" t="s">
        <v>50</v>
      </c>
      <c r="G950" s="8" t="s">
        <v>57</v>
      </c>
      <c r="H950" s="8" t="s">
        <v>53</v>
      </c>
      <c r="I950" s="8" t="s">
        <v>8384</v>
      </c>
      <c r="J950" s="61">
        <v>0</v>
      </c>
      <c r="K950" s="8">
        <v>1</v>
      </c>
      <c r="L950" s="8">
        <v>4</v>
      </c>
      <c r="M950" s="8" t="s">
        <v>97</v>
      </c>
      <c r="N950" s="8" t="s">
        <v>8379</v>
      </c>
      <c r="O950" s="8" t="s">
        <v>8380</v>
      </c>
      <c r="P950" s="48">
        <v>3</v>
      </c>
      <c r="Q950" s="8" t="s">
        <v>58</v>
      </c>
      <c r="R950" s="8">
        <v>4</v>
      </c>
      <c r="S950" s="8">
        <v>0</v>
      </c>
      <c r="T950" s="8" t="b">
        <v>0</v>
      </c>
      <c r="U950" s="8">
        <v>210</v>
      </c>
      <c r="V950" s="8">
        <v>193</v>
      </c>
      <c r="W950" s="8">
        <v>113</v>
      </c>
      <c r="X950" s="8">
        <v>0</v>
      </c>
      <c r="Y950" s="8">
        <v>0</v>
      </c>
      <c r="Z950" s="48">
        <v>-14</v>
      </c>
      <c r="AA950" s="8" t="s">
        <v>98</v>
      </c>
      <c r="AB950" s="8">
        <v>4</v>
      </c>
      <c r="AC950" s="8">
        <v>0</v>
      </c>
      <c r="AD950" s="8"/>
      <c r="AE950" s="8">
        <v>1</v>
      </c>
      <c r="AF950" s="8">
        <v>0</v>
      </c>
      <c r="AG950" s="8">
        <v>210</v>
      </c>
      <c r="AH950" s="9">
        <v>46206</v>
      </c>
      <c r="AI950" s="47">
        <v>46206.541666666664</v>
      </c>
      <c r="AJ950" s="47">
        <v>46206.543749999997</v>
      </c>
      <c r="AK950" s="47">
        <v>46206.6875</v>
      </c>
      <c r="AL950" s="47">
        <v>46206.677777777775</v>
      </c>
    </row>
    <row r="951" spans="2:38">
      <c r="B951" s="8" t="s">
        <v>8326</v>
      </c>
      <c r="C951" s="8" t="s">
        <v>95</v>
      </c>
      <c r="D951" s="9">
        <v>46204</v>
      </c>
      <c r="E951" s="8" t="s">
        <v>52</v>
      </c>
      <c r="F951" s="8" t="s">
        <v>50</v>
      </c>
      <c r="G951" s="8" t="s">
        <v>62</v>
      </c>
      <c r="H951" s="8" t="s">
        <v>53</v>
      </c>
      <c r="I951" s="8" t="s">
        <v>8384</v>
      </c>
      <c r="J951" s="61">
        <v>0</v>
      </c>
      <c r="K951" s="8">
        <v>1</v>
      </c>
      <c r="L951" s="8">
        <v>4</v>
      </c>
      <c r="M951" s="8" t="s">
        <v>97</v>
      </c>
      <c r="N951" s="8" t="s">
        <v>8379</v>
      </c>
      <c r="O951" s="8" t="s">
        <v>8380</v>
      </c>
      <c r="P951" s="48">
        <v>5</v>
      </c>
      <c r="Q951" s="8" t="s">
        <v>58</v>
      </c>
      <c r="R951" s="8">
        <v>4</v>
      </c>
      <c r="S951" s="8">
        <v>0</v>
      </c>
      <c r="T951" s="8" t="b">
        <v>0</v>
      </c>
      <c r="U951" s="8">
        <v>210</v>
      </c>
      <c r="V951" s="8">
        <v>183</v>
      </c>
      <c r="W951" s="8">
        <v>108</v>
      </c>
      <c r="X951" s="8">
        <v>0</v>
      </c>
      <c r="Y951" s="8">
        <v>0</v>
      </c>
      <c r="Z951" s="48">
        <v>-22</v>
      </c>
      <c r="AA951" s="8" t="s">
        <v>98</v>
      </c>
      <c r="AB951" s="8">
        <v>4</v>
      </c>
      <c r="AC951" s="8">
        <v>0</v>
      </c>
      <c r="AD951" s="8"/>
      <c r="AE951" s="8">
        <v>1</v>
      </c>
      <c r="AF951" s="8">
        <v>0</v>
      </c>
      <c r="AG951" s="8">
        <v>210</v>
      </c>
      <c r="AH951" s="9">
        <v>46210</v>
      </c>
      <c r="AI951" s="47">
        <v>46210.354166666664</v>
      </c>
      <c r="AJ951" s="47">
        <v>46210.357638888891</v>
      </c>
      <c r="AK951" s="47">
        <v>46210.5</v>
      </c>
      <c r="AL951" s="47">
        <v>46210.484722222223</v>
      </c>
    </row>
    <row r="952" spans="2:38">
      <c r="B952" s="8" t="s">
        <v>8326</v>
      </c>
      <c r="C952" s="8" t="s">
        <v>95</v>
      </c>
      <c r="D952" s="9">
        <v>46204</v>
      </c>
      <c r="E952" s="8" t="s">
        <v>52</v>
      </c>
      <c r="F952" s="8" t="s">
        <v>50</v>
      </c>
      <c r="G952" s="8" t="s">
        <v>57</v>
      </c>
      <c r="H952" s="8" t="s">
        <v>53</v>
      </c>
      <c r="I952" s="8" t="s">
        <v>8384</v>
      </c>
      <c r="J952" s="61">
        <v>0</v>
      </c>
      <c r="K952" s="8">
        <v>1</v>
      </c>
      <c r="L952" s="8">
        <v>4</v>
      </c>
      <c r="M952" s="8" t="s">
        <v>97</v>
      </c>
      <c r="N952" s="8" t="s">
        <v>8379</v>
      </c>
      <c r="O952" s="8" t="s">
        <v>8380</v>
      </c>
      <c r="P952" s="48">
        <v>8</v>
      </c>
      <c r="Q952" s="8" t="s">
        <v>58</v>
      </c>
      <c r="R952" s="8">
        <v>4</v>
      </c>
      <c r="S952" s="8">
        <v>0</v>
      </c>
      <c r="T952" s="8" t="b">
        <v>0</v>
      </c>
      <c r="U952" s="8">
        <v>420</v>
      </c>
      <c r="V952" s="8">
        <v>390</v>
      </c>
      <c r="W952" s="8">
        <v>303</v>
      </c>
      <c r="X952" s="8">
        <v>0</v>
      </c>
      <c r="Y952" s="8">
        <v>0</v>
      </c>
      <c r="Z952" s="48">
        <v>-22</v>
      </c>
      <c r="AA952" s="8" t="s">
        <v>98</v>
      </c>
      <c r="AB952" s="8">
        <v>4</v>
      </c>
      <c r="AC952" s="8">
        <v>0</v>
      </c>
      <c r="AD952" s="8"/>
      <c r="AE952" s="8">
        <v>1</v>
      </c>
      <c r="AF952" s="8">
        <v>0</v>
      </c>
      <c r="AG952" s="8">
        <v>420</v>
      </c>
      <c r="AH952" s="9">
        <v>46215</v>
      </c>
      <c r="AI952" s="47">
        <v>46215.354166666664</v>
      </c>
      <c r="AJ952" s="47">
        <v>46215.359722222223</v>
      </c>
      <c r="AK952" s="47">
        <v>46215.645833333336</v>
      </c>
      <c r="AL952" s="47">
        <v>46215.630555555559</v>
      </c>
    </row>
    <row r="953" spans="2:38">
      <c r="B953" s="8" t="s">
        <v>8326</v>
      </c>
      <c r="C953" s="8" t="s">
        <v>95</v>
      </c>
      <c r="D953" s="9">
        <v>46204</v>
      </c>
      <c r="E953" s="8" t="s">
        <v>52</v>
      </c>
      <c r="F953" s="8" t="s">
        <v>50</v>
      </c>
      <c r="G953" s="8" t="s">
        <v>54</v>
      </c>
      <c r="H953" s="8" t="s">
        <v>53</v>
      </c>
      <c r="I953" s="8" t="s">
        <v>8384</v>
      </c>
      <c r="J953" s="61">
        <v>0</v>
      </c>
      <c r="K953" s="8">
        <v>1</v>
      </c>
      <c r="L953" s="8">
        <v>4</v>
      </c>
      <c r="M953" s="8" t="s">
        <v>97</v>
      </c>
      <c r="N953" s="8" t="s">
        <v>8379</v>
      </c>
      <c r="O953" s="8" t="s">
        <v>8380</v>
      </c>
      <c r="P953" s="48">
        <v>6</v>
      </c>
      <c r="Q953" s="8" t="s">
        <v>58</v>
      </c>
      <c r="R953" s="8">
        <v>4</v>
      </c>
      <c r="S953" s="8">
        <v>0</v>
      </c>
      <c r="T953" s="8" t="b">
        <v>0</v>
      </c>
      <c r="U953" s="8">
        <v>210</v>
      </c>
      <c r="V953" s="8">
        <v>188</v>
      </c>
      <c r="W953" s="8">
        <v>114</v>
      </c>
      <c r="X953" s="8">
        <v>0</v>
      </c>
      <c r="Y953" s="8">
        <v>0</v>
      </c>
      <c r="Z953" s="48">
        <v>-16</v>
      </c>
      <c r="AA953" s="8" t="s">
        <v>98</v>
      </c>
      <c r="AB953" s="8">
        <v>4</v>
      </c>
      <c r="AC953" s="8">
        <v>0</v>
      </c>
      <c r="AD953" s="8"/>
      <c r="AE953" s="8">
        <v>1</v>
      </c>
      <c r="AF953" s="8">
        <v>0</v>
      </c>
      <c r="AG953" s="8">
        <v>210</v>
      </c>
      <c r="AH953" s="9">
        <v>46221</v>
      </c>
      <c r="AI953" s="47">
        <v>46221.5625</v>
      </c>
      <c r="AJ953" s="47">
        <v>46221.566666666666</v>
      </c>
      <c r="AK953" s="47">
        <v>46221.708333333336</v>
      </c>
      <c r="AL953" s="47">
        <v>46221.697222222225</v>
      </c>
    </row>
    <row r="954" spans="2:38">
      <c r="B954" s="8" t="s">
        <v>8326</v>
      </c>
      <c r="C954" s="8" t="s">
        <v>95</v>
      </c>
      <c r="D954" s="9">
        <v>46204</v>
      </c>
      <c r="E954" s="8" t="s">
        <v>52</v>
      </c>
      <c r="F954" s="8" t="s">
        <v>50</v>
      </c>
      <c r="G954" s="8" t="s">
        <v>59</v>
      </c>
      <c r="H954" s="8" t="s">
        <v>53</v>
      </c>
      <c r="I954" s="8" t="s">
        <v>8384</v>
      </c>
      <c r="J954" s="61">
        <v>0</v>
      </c>
      <c r="K954" s="8">
        <v>1</v>
      </c>
      <c r="L954" s="8">
        <v>4</v>
      </c>
      <c r="M954" s="8" t="s">
        <v>97</v>
      </c>
      <c r="N954" s="8" t="s">
        <v>8379</v>
      </c>
      <c r="O954" s="8" t="s">
        <v>8380</v>
      </c>
      <c r="P954" s="48">
        <v>9</v>
      </c>
      <c r="Q954" s="8" t="s">
        <v>58</v>
      </c>
      <c r="R954" s="8">
        <v>4</v>
      </c>
      <c r="S954" s="8">
        <v>0</v>
      </c>
      <c r="T954" s="8" t="b">
        <v>0</v>
      </c>
      <c r="U954" s="8">
        <v>210</v>
      </c>
      <c r="V954" s="8">
        <v>181</v>
      </c>
      <c r="W954" s="8">
        <v>110</v>
      </c>
      <c r="X954" s="8">
        <v>0</v>
      </c>
      <c r="Y954" s="8">
        <v>0</v>
      </c>
      <c r="Z954" s="48">
        <v>-20</v>
      </c>
      <c r="AA954" s="8" t="s">
        <v>98</v>
      </c>
      <c r="AB954" s="8">
        <v>4</v>
      </c>
      <c r="AC954" s="8">
        <v>0</v>
      </c>
      <c r="AD954" s="8"/>
      <c r="AE954" s="8">
        <v>1</v>
      </c>
      <c r="AF954" s="8">
        <v>0</v>
      </c>
      <c r="AG954" s="8">
        <v>210</v>
      </c>
      <c r="AH954" s="9">
        <v>46222</v>
      </c>
      <c r="AI954" s="47">
        <v>46222.354166666664</v>
      </c>
      <c r="AJ954" s="47">
        <v>46222.36041666667</v>
      </c>
      <c r="AK954" s="47">
        <v>46222.5</v>
      </c>
      <c r="AL954" s="47">
        <v>46222.486111111109</v>
      </c>
    </row>
    <row r="955" spans="2:38">
      <c r="B955" s="8" t="s">
        <v>8326</v>
      </c>
      <c r="C955" s="8" t="s">
        <v>95</v>
      </c>
      <c r="D955" s="9">
        <v>46204</v>
      </c>
      <c r="E955" s="8" t="s">
        <v>52</v>
      </c>
      <c r="F955" s="8" t="s">
        <v>50</v>
      </c>
      <c r="G955" s="8" t="s">
        <v>62</v>
      </c>
      <c r="H955" s="8" t="s">
        <v>53</v>
      </c>
      <c r="I955" s="8" t="s">
        <v>8384</v>
      </c>
      <c r="J955" s="61">
        <v>0</v>
      </c>
      <c r="K955" s="8">
        <v>1</v>
      </c>
      <c r="L955" s="8">
        <v>4</v>
      </c>
      <c r="M955" s="8" t="s">
        <v>97</v>
      </c>
      <c r="N955" s="8" t="s">
        <v>8379</v>
      </c>
      <c r="O955" s="8" t="s">
        <v>8380</v>
      </c>
      <c r="P955" s="48">
        <v>2</v>
      </c>
      <c r="Q955" s="8" t="s">
        <v>58</v>
      </c>
      <c r="R955" s="8">
        <v>4</v>
      </c>
      <c r="S955" s="8">
        <v>0</v>
      </c>
      <c r="T955" s="8" t="b">
        <v>0</v>
      </c>
      <c r="U955" s="8">
        <v>480</v>
      </c>
      <c r="V955" s="8">
        <v>447</v>
      </c>
      <c r="W955" s="8">
        <v>339</v>
      </c>
      <c r="X955" s="8">
        <v>0</v>
      </c>
      <c r="Y955" s="8">
        <v>0</v>
      </c>
      <c r="Z955" s="48">
        <v>-31</v>
      </c>
      <c r="AA955" s="8" t="s">
        <v>98</v>
      </c>
      <c r="AB955" s="8">
        <v>4</v>
      </c>
      <c r="AC955" s="8">
        <v>0</v>
      </c>
      <c r="AD955" s="8"/>
      <c r="AE955" s="8">
        <v>1</v>
      </c>
      <c r="AF955" s="8">
        <v>0</v>
      </c>
      <c r="AG955" s="8">
        <v>480</v>
      </c>
      <c r="AH955" s="9">
        <v>46223</v>
      </c>
      <c r="AI955" s="47">
        <v>46223.3125</v>
      </c>
      <c r="AJ955" s="47">
        <v>46223.313888888886</v>
      </c>
      <c r="AK955" s="47">
        <v>46223.645833333336</v>
      </c>
      <c r="AL955" s="47">
        <v>46223.624305555553</v>
      </c>
    </row>
    <row r="956" spans="2:38">
      <c r="B956" s="8" t="s">
        <v>8326</v>
      </c>
      <c r="C956" s="8" t="s">
        <v>95</v>
      </c>
      <c r="D956" s="9">
        <v>46204</v>
      </c>
      <c r="E956" s="8" t="s">
        <v>52</v>
      </c>
      <c r="F956" s="8" t="s">
        <v>50</v>
      </c>
      <c r="G956" s="8" t="s">
        <v>54</v>
      </c>
      <c r="H956" s="8" t="s">
        <v>53</v>
      </c>
      <c r="I956" s="8" t="s">
        <v>8384</v>
      </c>
      <c r="J956" s="61">
        <v>0</v>
      </c>
      <c r="K956" s="8">
        <v>1</v>
      </c>
      <c r="L956" s="8">
        <v>4</v>
      </c>
      <c r="M956" s="8" t="s">
        <v>97</v>
      </c>
      <c r="N956" s="8" t="s">
        <v>8384</v>
      </c>
      <c r="O956" s="8" t="s">
        <v>8380</v>
      </c>
      <c r="P956" s="48">
        <v>10</v>
      </c>
      <c r="Q956" s="8" t="s">
        <v>58</v>
      </c>
      <c r="R956" s="8">
        <v>4</v>
      </c>
      <c r="S956" s="8">
        <v>0</v>
      </c>
      <c r="T956" s="8" t="b">
        <v>0</v>
      </c>
      <c r="U956" s="8">
        <v>210</v>
      </c>
      <c r="V956" s="8">
        <v>193</v>
      </c>
      <c r="W956" s="8">
        <v>115</v>
      </c>
      <c r="X956" s="8">
        <v>0</v>
      </c>
      <c r="Y956" s="8">
        <v>0</v>
      </c>
      <c r="Z956" s="48">
        <v>-7</v>
      </c>
      <c r="AA956" s="8" t="s">
        <v>98</v>
      </c>
      <c r="AB956" s="8">
        <v>4</v>
      </c>
      <c r="AC956" s="8">
        <v>0</v>
      </c>
      <c r="AD956" s="8"/>
      <c r="AE956" s="8">
        <v>1</v>
      </c>
      <c r="AF956" s="8">
        <v>0</v>
      </c>
      <c r="AG956" s="8">
        <v>210</v>
      </c>
      <c r="AH956" s="9">
        <v>46224</v>
      </c>
      <c r="AI956" s="47">
        <v>46224.354166666664</v>
      </c>
      <c r="AJ956" s="47">
        <v>46224.361111111109</v>
      </c>
      <c r="AK956" s="47">
        <v>46224.5</v>
      </c>
      <c r="AL956" s="47">
        <v>46224.495138888888</v>
      </c>
    </row>
    <row r="957" spans="2:38">
      <c r="B957" s="8" t="s">
        <v>8326</v>
      </c>
      <c r="C957" s="8" t="s">
        <v>95</v>
      </c>
      <c r="D957" s="9">
        <v>46204</v>
      </c>
      <c r="E957" s="8" t="s">
        <v>52</v>
      </c>
      <c r="F957" s="8" t="s">
        <v>50</v>
      </c>
      <c r="G957" s="8" t="s">
        <v>63</v>
      </c>
      <c r="H957" s="8" t="s">
        <v>53</v>
      </c>
      <c r="I957" s="8" t="s">
        <v>8384</v>
      </c>
      <c r="J957" s="61">
        <v>0</v>
      </c>
      <c r="K957" s="8">
        <v>1</v>
      </c>
      <c r="L957" s="8">
        <v>4</v>
      </c>
      <c r="M957" s="8" t="s">
        <v>97</v>
      </c>
      <c r="N957" s="8" t="s">
        <v>8379</v>
      </c>
      <c r="O957" s="8" t="s">
        <v>8380</v>
      </c>
      <c r="P957" s="48">
        <v>5</v>
      </c>
      <c r="Q957" s="8" t="s">
        <v>58</v>
      </c>
      <c r="R957" s="8">
        <v>4</v>
      </c>
      <c r="S957" s="8">
        <v>0</v>
      </c>
      <c r="T957" s="8" t="b">
        <v>0</v>
      </c>
      <c r="U957" s="8">
        <v>270</v>
      </c>
      <c r="V957" s="8">
        <v>246</v>
      </c>
      <c r="W957" s="8">
        <v>150</v>
      </c>
      <c r="X957" s="8">
        <v>0</v>
      </c>
      <c r="Y957" s="8">
        <v>0</v>
      </c>
      <c r="Z957" s="48">
        <v>-19</v>
      </c>
      <c r="AA957" s="8" t="s">
        <v>98</v>
      </c>
      <c r="AB957" s="8">
        <v>4</v>
      </c>
      <c r="AC957" s="8">
        <v>0</v>
      </c>
      <c r="AD957" s="8"/>
      <c r="AE957" s="8">
        <v>1</v>
      </c>
      <c r="AF957" s="8">
        <v>0</v>
      </c>
      <c r="AG957" s="8">
        <v>270</v>
      </c>
      <c r="AH957" s="9">
        <v>46227</v>
      </c>
      <c r="AI957" s="47">
        <v>46227.5625</v>
      </c>
      <c r="AJ957" s="47">
        <v>46227.565972222219</v>
      </c>
      <c r="AK957" s="47">
        <v>46227.75</v>
      </c>
      <c r="AL957" s="47">
        <v>46227.736805555556</v>
      </c>
    </row>
    <row r="958" spans="2:38">
      <c r="B958" s="8" t="s">
        <v>8326</v>
      </c>
      <c r="C958" s="8" t="s">
        <v>95</v>
      </c>
      <c r="D958" s="9">
        <v>46204</v>
      </c>
      <c r="E958" s="8" t="s">
        <v>52</v>
      </c>
      <c r="F958" s="8" t="s">
        <v>50</v>
      </c>
      <c r="G958" s="8" t="s">
        <v>57</v>
      </c>
      <c r="H958" s="8" t="s">
        <v>53</v>
      </c>
      <c r="I958" s="8" t="s">
        <v>8384</v>
      </c>
      <c r="J958" s="61">
        <v>0</v>
      </c>
      <c r="K958" s="8">
        <v>1</v>
      </c>
      <c r="L958" s="8">
        <v>4</v>
      </c>
      <c r="M958" s="8" t="s">
        <v>97</v>
      </c>
      <c r="N958" s="8" t="s">
        <v>8379</v>
      </c>
      <c r="O958" s="8" t="s">
        <v>8380</v>
      </c>
      <c r="P958" s="48">
        <v>5</v>
      </c>
      <c r="Q958" s="8" t="s">
        <v>58</v>
      </c>
      <c r="R958" s="8">
        <v>4</v>
      </c>
      <c r="S958" s="8">
        <v>0</v>
      </c>
      <c r="T958" s="8" t="b">
        <v>0</v>
      </c>
      <c r="U958" s="8">
        <v>240</v>
      </c>
      <c r="V958" s="8">
        <v>216</v>
      </c>
      <c r="W958" s="8">
        <v>140</v>
      </c>
      <c r="X958" s="8">
        <v>0</v>
      </c>
      <c r="Y958" s="8">
        <v>0</v>
      </c>
      <c r="Z958" s="48">
        <v>-19</v>
      </c>
      <c r="AA958" s="8" t="s">
        <v>98</v>
      </c>
      <c r="AB958" s="8">
        <v>4</v>
      </c>
      <c r="AC958" s="8">
        <v>0</v>
      </c>
      <c r="AD958" s="8"/>
      <c r="AE958" s="8">
        <v>1</v>
      </c>
      <c r="AF958" s="8">
        <v>0</v>
      </c>
      <c r="AG958" s="8">
        <v>240</v>
      </c>
      <c r="AH958" s="9">
        <v>46230</v>
      </c>
      <c r="AI958" s="47">
        <v>46230.354166666664</v>
      </c>
      <c r="AJ958" s="47">
        <v>46230.357638888891</v>
      </c>
      <c r="AK958" s="47">
        <v>46230.520833333336</v>
      </c>
      <c r="AL958" s="47">
        <v>46230.507638888892</v>
      </c>
    </row>
    <row r="959" spans="2:38">
      <c r="B959" s="8" t="s">
        <v>8326</v>
      </c>
      <c r="C959" s="8" t="s">
        <v>95</v>
      </c>
      <c r="D959" s="9">
        <v>46204</v>
      </c>
      <c r="E959" s="8" t="s">
        <v>52</v>
      </c>
      <c r="F959" s="8" t="s">
        <v>50</v>
      </c>
      <c r="G959" s="8" t="s">
        <v>57</v>
      </c>
      <c r="H959" s="8" t="s">
        <v>53</v>
      </c>
      <c r="I959" s="8" t="s">
        <v>8384</v>
      </c>
      <c r="J959" s="61">
        <v>0</v>
      </c>
      <c r="K959" s="8">
        <v>1</v>
      </c>
      <c r="L959" s="8">
        <v>4</v>
      </c>
      <c r="M959" s="8" t="s">
        <v>97</v>
      </c>
      <c r="N959" s="8" t="s">
        <v>8379</v>
      </c>
      <c r="O959" s="8" t="s">
        <v>8380</v>
      </c>
      <c r="P959" s="48">
        <v>8</v>
      </c>
      <c r="Q959" s="8" t="s">
        <v>58</v>
      </c>
      <c r="R959" s="8">
        <v>4</v>
      </c>
      <c r="S959" s="8">
        <v>0</v>
      </c>
      <c r="T959" s="8" t="b">
        <v>0</v>
      </c>
      <c r="U959" s="8">
        <v>540</v>
      </c>
      <c r="V959" s="8">
        <v>499</v>
      </c>
      <c r="W959" s="8">
        <v>400</v>
      </c>
      <c r="X959" s="8">
        <v>0</v>
      </c>
      <c r="Y959" s="8">
        <v>0</v>
      </c>
      <c r="Z959" s="48">
        <v>-33</v>
      </c>
      <c r="AA959" s="8" t="s">
        <v>98</v>
      </c>
      <c r="AB959" s="8">
        <v>4</v>
      </c>
      <c r="AC959" s="8">
        <v>0</v>
      </c>
      <c r="AD959" s="8"/>
      <c r="AE959" s="8">
        <v>1</v>
      </c>
      <c r="AF959" s="8">
        <v>0</v>
      </c>
      <c r="AG959" s="8">
        <v>540</v>
      </c>
      <c r="AH959" s="9">
        <v>46233</v>
      </c>
      <c r="AI959" s="47">
        <v>46233.333333333336</v>
      </c>
      <c r="AJ959" s="47">
        <v>46233.338888888888</v>
      </c>
      <c r="AK959" s="47">
        <v>46233.708333333336</v>
      </c>
      <c r="AL959" s="47">
        <v>46233.685416666667</v>
      </c>
    </row>
    <row r="960" spans="2:38">
      <c r="B960" s="8" t="s">
        <v>8326</v>
      </c>
      <c r="C960" s="8" t="s">
        <v>95</v>
      </c>
      <c r="D960" s="9">
        <v>46204</v>
      </c>
      <c r="E960" s="8" t="s">
        <v>52</v>
      </c>
      <c r="F960" s="8" t="s">
        <v>50</v>
      </c>
      <c r="G960" s="8" t="s">
        <v>57</v>
      </c>
      <c r="H960" s="8" t="s">
        <v>53</v>
      </c>
      <c r="I960" s="8" t="s">
        <v>8378</v>
      </c>
      <c r="J960" s="61">
        <v>0</v>
      </c>
      <c r="K960" s="8">
        <v>1</v>
      </c>
      <c r="L960" s="8">
        <v>4</v>
      </c>
      <c r="M960" s="8" t="s">
        <v>97</v>
      </c>
      <c r="N960" s="8" t="s">
        <v>8379</v>
      </c>
      <c r="O960" s="8" t="s">
        <v>8380</v>
      </c>
      <c r="P960" s="48">
        <v>12</v>
      </c>
      <c r="Q960" s="8" t="s">
        <v>58</v>
      </c>
      <c r="R960" s="8">
        <v>4</v>
      </c>
      <c r="S960" s="8">
        <v>0</v>
      </c>
      <c r="T960" s="8" t="b">
        <v>0</v>
      </c>
      <c r="U960" s="8">
        <v>270</v>
      </c>
      <c r="V960" s="8">
        <v>235</v>
      </c>
      <c r="W960" s="8">
        <v>151</v>
      </c>
      <c r="X960" s="8">
        <v>0</v>
      </c>
      <c r="Y960" s="8">
        <v>0</v>
      </c>
      <c r="Z960" s="48">
        <v>-23</v>
      </c>
      <c r="AA960" s="8" t="s">
        <v>99</v>
      </c>
      <c r="AB960" s="8">
        <v>4</v>
      </c>
      <c r="AC960" s="8">
        <v>0</v>
      </c>
      <c r="AD960" s="8"/>
      <c r="AE960" s="8">
        <v>1</v>
      </c>
      <c r="AF960" s="8">
        <v>0</v>
      </c>
      <c r="AG960" s="8">
        <v>270</v>
      </c>
      <c r="AH960" s="9">
        <v>46204</v>
      </c>
      <c r="AI960" s="47">
        <v>46204.375</v>
      </c>
      <c r="AJ960" s="47">
        <v>46204.383333333331</v>
      </c>
      <c r="AK960" s="47">
        <v>46204.5625</v>
      </c>
      <c r="AL960" s="47">
        <v>46204.546527777777</v>
      </c>
    </row>
    <row r="961" spans="2:38">
      <c r="B961" s="8" t="s">
        <v>8326</v>
      </c>
      <c r="C961" s="8" t="s">
        <v>95</v>
      </c>
      <c r="D961" s="9">
        <v>46204</v>
      </c>
      <c r="E961" s="8" t="s">
        <v>52</v>
      </c>
      <c r="F961" s="8" t="s">
        <v>50</v>
      </c>
      <c r="G961" s="8" t="s">
        <v>63</v>
      </c>
      <c r="H961" s="8" t="s">
        <v>53</v>
      </c>
      <c r="I961" s="8" t="s">
        <v>8384</v>
      </c>
      <c r="J961" s="61">
        <v>0</v>
      </c>
      <c r="K961" s="8">
        <v>1</v>
      </c>
      <c r="L961" s="8">
        <v>4</v>
      </c>
      <c r="M961" s="8" t="s">
        <v>97</v>
      </c>
      <c r="N961" s="8" t="s">
        <v>8379</v>
      </c>
      <c r="O961" s="8" t="s">
        <v>8380</v>
      </c>
      <c r="P961" s="48">
        <v>4</v>
      </c>
      <c r="Q961" s="8" t="s">
        <v>58</v>
      </c>
      <c r="R961" s="8">
        <v>4</v>
      </c>
      <c r="S961" s="8">
        <v>0</v>
      </c>
      <c r="T961" s="8" t="b">
        <v>0</v>
      </c>
      <c r="U961" s="8">
        <v>540</v>
      </c>
      <c r="V961" s="8">
        <v>511</v>
      </c>
      <c r="W961" s="8">
        <v>384</v>
      </c>
      <c r="X961" s="8">
        <v>0</v>
      </c>
      <c r="Y961" s="8">
        <v>0</v>
      </c>
      <c r="Z961" s="48">
        <v>-25</v>
      </c>
      <c r="AA961" s="8" t="s">
        <v>99</v>
      </c>
      <c r="AB961" s="8">
        <v>4</v>
      </c>
      <c r="AC961" s="8">
        <v>0</v>
      </c>
      <c r="AD961" s="8"/>
      <c r="AE961" s="8">
        <v>1</v>
      </c>
      <c r="AF961" s="8">
        <v>0</v>
      </c>
      <c r="AG961" s="8">
        <v>540</v>
      </c>
      <c r="AH961" s="9">
        <v>46207</v>
      </c>
      <c r="AI961" s="47">
        <v>46207.375</v>
      </c>
      <c r="AJ961" s="47">
        <v>46207.37777777778</v>
      </c>
      <c r="AK961" s="47">
        <v>46207.75</v>
      </c>
      <c r="AL961" s="47">
        <v>46207.732638888891</v>
      </c>
    </row>
    <row r="962" spans="2:38">
      <c r="B962" s="8" t="s">
        <v>8326</v>
      </c>
      <c r="C962" s="8" t="s">
        <v>95</v>
      </c>
      <c r="D962" s="9">
        <v>46204</v>
      </c>
      <c r="E962" s="8" t="s">
        <v>52</v>
      </c>
      <c r="F962" s="8" t="s">
        <v>50</v>
      </c>
      <c r="G962" s="8" t="s">
        <v>61</v>
      </c>
      <c r="H962" s="8" t="s">
        <v>53</v>
      </c>
      <c r="I962" s="8" t="s">
        <v>8384</v>
      </c>
      <c r="J962" s="61">
        <v>0</v>
      </c>
      <c r="K962" s="8">
        <v>1</v>
      </c>
      <c r="L962" s="8">
        <v>4</v>
      </c>
      <c r="M962" s="8" t="s">
        <v>97</v>
      </c>
      <c r="N962" s="8" t="s">
        <v>8379</v>
      </c>
      <c r="O962" s="8" t="s">
        <v>8380</v>
      </c>
      <c r="P962" s="48">
        <v>6</v>
      </c>
      <c r="Q962" s="8" t="s">
        <v>58</v>
      </c>
      <c r="R962" s="8">
        <v>4</v>
      </c>
      <c r="S962" s="8">
        <v>0</v>
      </c>
      <c r="T962" s="8" t="b">
        <v>0</v>
      </c>
      <c r="U962" s="8">
        <v>540</v>
      </c>
      <c r="V962" s="8">
        <v>506</v>
      </c>
      <c r="W962" s="8">
        <v>380</v>
      </c>
      <c r="X962" s="8">
        <v>0</v>
      </c>
      <c r="Y962" s="8">
        <v>0</v>
      </c>
      <c r="Z962" s="48">
        <v>-28</v>
      </c>
      <c r="AA962" s="8" t="s">
        <v>99</v>
      </c>
      <c r="AB962" s="8">
        <v>4</v>
      </c>
      <c r="AC962" s="8">
        <v>0</v>
      </c>
      <c r="AD962" s="8"/>
      <c r="AE962" s="8">
        <v>1</v>
      </c>
      <c r="AF962" s="8">
        <v>0</v>
      </c>
      <c r="AG962" s="8">
        <v>540</v>
      </c>
      <c r="AH962" s="9">
        <v>46210</v>
      </c>
      <c r="AI962" s="47">
        <v>46210.354166666664</v>
      </c>
      <c r="AJ962" s="47">
        <v>46210.35833333333</v>
      </c>
      <c r="AK962" s="47">
        <v>46210.729166666664</v>
      </c>
      <c r="AL962" s="47">
        <v>46210.709722222222</v>
      </c>
    </row>
    <row r="963" spans="2:38">
      <c r="B963" s="8" t="s">
        <v>8326</v>
      </c>
      <c r="C963" s="8" t="s">
        <v>95</v>
      </c>
      <c r="D963" s="9">
        <v>46204</v>
      </c>
      <c r="E963" s="8" t="s">
        <v>52</v>
      </c>
      <c r="F963" s="8" t="s">
        <v>50</v>
      </c>
      <c r="G963" s="8" t="s">
        <v>59</v>
      </c>
      <c r="H963" s="8" t="s">
        <v>53</v>
      </c>
      <c r="I963" s="8" t="s">
        <v>8384</v>
      </c>
      <c r="J963" s="61">
        <v>0</v>
      </c>
      <c r="K963" s="8">
        <v>1</v>
      </c>
      <c r="L963" s="8">
        <v>4</v>
      </c>
      <c r="M963" s="8" t="s">
        <v>97</v>
      </c>
      <c r="N963" s="8" t="s">
        <v>8379</v>
      </c>
      <c r="O963" s="8" t="s">
        <v>8380</v>
      </c>
      <c r="P963" s="48">
        <v>5</v>
      </c>
      <c r="Q963" s="8" t="s">
        <v>58</v>
      </c>
      <c r="R963" s="8">
        <v>4</v>
      </c>
      <c r="S963" s="8">
        <v>0</v>
      </c>
      <c r="T963" s="8" t="b">
        <v>0</v>
      </c>
      <c r="U963" s="8">
        <v>360</v>
      </c>
      <c r="V963" s="8">
        <v>317</v>
      </c>
      <c r="W963" s="8">
        <v>216</v>
      </c>
      <c r="X963" s="8">
        <v>0</v>
      </c>
      <c r="Y963" s="8">
        <v>0</v>
      </c>
      <c r="Z963" s="48">
        <v>-38</v>
      </c>
      <c r="AA963" s="8" t="s">
        <v>99</v>
      </c>
      <c r="AB963" s="8">
        <v>4</v>
      </c>
      <c r="AC963" s="8">
        <v>0</v>
      </c>
      <c r="AD963" s="8"/>
      <c r="AE963" s="8">
        <v>1</v>
      </c>
      <c r="AF963" s="8">
        <v>0</v>
      </c>
      <c r="AG963" s="8">
        <v>360</v>
      </c>
      <c r="AH963" s="9">
        <v>46211</v>
      </c>
      <c r="AI963" s="47">
        <v>46211.375</v>
      </c>
      <c r="AJ963" s="47">
        <v>46211.378472222219</v>
      </c>
      <c r="AK963" s="47">
        <v>46211.625</v>
      </c>
      <c r="AL963" s="47">
        <v>46211.598611111112</v>
      </c>
    </row>
    <row r="964" spans="2:38">
      <c r="B964" s="8" t="s">
        <v>8326</v>
      </c>
      <c r="C964" s="8" t="s">
        <v>95</v>
      </c>
      <c r="D964" s="9">
        <v>46204</v>
      </c>
      <c r="E964" s="8" t="s">
        <v>52</v>
      </c>
      <c r="F964" s="8" t="s">
        <v>50</v>
      </c>
      <c r="G964" s="8" t="s">
        <v>54</v>
      </c>
      <c r="H964" s="8" t="s">
        <v>53</v>
      </c>
      <c r="I964" s="8" t="s">
        <v>8384</v>
      </c>
      <c r="J964" s="61">
        <v>0</v>
      </c>
      <c r="K964" s="8">
        <v>1</v>
      </c>
      <c r="L964" s="8">
        <v>4</v>
      </c>
      <c r="M964" s="8" t="s">
        <v>97</v>
      </c>
      <c r="N964" s="8" t="s">
        <v>8379</v>
      </c>
      <c r="O964" s="8" t="s">
        <v>8380</v>
      </c>
      <c r="P964" s="48">
        <v>7</v>
      </c>
      <c r="Q964" s="8" t="s">
        <v>58</v>
      </c>
      <c r="R964" s="8">
        <v>4</v>
      </c>
      <c r="S964" s="8">
        <v>0</v>
      </c>
      <c r="T964" s="8" t="b">
        <v>0</v>
      </c>
      <c r="U964" s="8">
        <v>540</v>
      </c>
      <c r="V964" s="8">
        <v>493</v>
      </c>
      <c r="W964" s="8">
        <v>368</v>
      </c>
      <c r="X964" s="8">
        <v>0</v>
      </c>
      <c r="Y964" s="8">
        <v>0</v>
      </c>
      <c r="Z964" s="48">
        <v>-40</v>
      </c>
      <c r="AA964" s="8" t="s">
        <v>99</v>
      </c>
      <c r="AB964" s="8">
        <v>4</v>
      </c>
      <c r="AC964" s="8">
        <v>0</v>
      </c>
      <c r="AD964" s="8"/>
      <c r="AE964" s="8">
        <v>1</v>
      </c>
      <c r="AF964" s="8">
        <v>0</v>
      </c>
      <c r="AG964" s="8">
        <v>540</v>
      </c>
      <c r="AH964" s="9">
        <v>46212</v>
      </c>
      <c r="AI964" s="47">
        <v>46212.333333333336</v>
      </c>
      <c r="AJ964" s="47">
        <v>46212.338194444441</v>
      </c>
      <c r="AK964" s="47">
        <v>46212.708333333336</v>
      </c>
      <c r="AL964" s="47">
        <v>46212.680555555555</v>
      </c>
    </row>
    <row r="965" spans="2:38">
      <c r="B965" s="8" t="s">
        <v>8326</v>
      </c>
      <c r="C965" s="8" t="s">
        <v>95</v>
      </c>
      <c r="D965" s="9">
        <v>46204</v>
      </c>
      <c r="E965" s="8" t="s">
        <v>52</v>
      </c>
      <c r="F965" s="8" t="s">
        <v>50</v>
      </c>
      <c r="G965" s="8" t="s">
        <v>61</v>
      </c>
      <c r="H965" s="8" t="s">
        <v>53</v>
      </c>
      <c r="I965" s="8" t="s">
        <v>8384</v>
      </c>
      <c r="J965" s="61">
        <v>0</v>
      </c>
      <c r="K965" s="8">
        <v>1</v>
      </c>
      <c r="L965" s="8">
        <v>4</v>
      </c>
      <c r="M965" s="8" t="s">
        <v>97</v>
      </c>
      <c r="N965" s="8" t="s">
        <v>8379</v>
      </c>
      <c r="O965" s="8" t="s">
        <v>8380</v>
      </c>
      <c r="P965" s="48">
        <v>9</v>
      </c>
      <c r="Q965" s="8" t="s">
        <v>58</v>
      </c>
      <c r="R965" s="8">
        <v>4</v>
      </c>
      <c r="S965" s="8">
        <v>0</v>
      </c>
      <c r="T965" s="8" t="b">
        <v>0</v>
      </c>
      <c r="U965" s="8">
        <v>240</v>
      </c>
      <c r="V965" s="8">
        <v>216</v>
      </c>
      <c r="W965" s="8">
        <v>139</v>
      </c>
      <c r="X965" s="8">
        <v>0</v>
      </c>
      <c r="Y965" s="8">
        <v>0</v>
      </c>
      <c r="Z965" s="48">
        <v>-15</v>
      </c>
      <c r="AA965" s="8" t="s">
        <v>99</v>
      </c>
      <c r="AB965" s="8">
        <v>4</v>
      </c>
      <c r="AC965" s="8">
        <v>0</v>
      </c>
      <c r="AD965" s="8"/>
      <c r="AE965" s="8">
        <v>1</v>
      </c>
      <c r="AF965" s="8">
        <v>0</v>
      </c>
      <c r="AG965" s="8">
        <v>240</v>
      </c>
      <c r="AH965" s="9">
        <v>46213</v>
      </c>
      <c r="AI965" s="47">
        <v>46213.375</v>
      </c>
      <c r="AJ965" s="47">
        <v>46213.381249999999</v>
      </c>
      <c r="AK965" s="47">
        <v>46213.541666666664</v>
      </c>
      <c r="AL965" s="47">
        <v>46213.53125</v>
      </c>
    </row>
    <row r="966" spans="2:38">
      <c r="B966" s="8" t="s">
        <v>8326</v>
      </c>
      <c r="C966" s="8" t="s">
        <v>95</v>
      </c>
      <c r="D966" s="9">
        <v>46204</v>
      </c>
      <c r="E966" s="8" t="s">
        <v>52</v>
      </c>
      <c r="F966" s="8" t="s">
        <v>50</v>
      </c>
      <c r="G966" s="8" t="s">
        <v>63</v>
      </c>
      <c r="H966" s="8" t="s">
        <v>53</v>
      </c>
      <c r="I966" s="8" t="s">
        <v>8384</v>
      </c>
      <c r="J966" s="61">
        <v>0</v>
      </c>
      <c r="K966" s="8">
        <v>1</v>
      </c>
      <c r="L966" s="8">
        <v>4</v>
      </c>
      <c r="M966" s="8" t="s">
        <v>97</v>
      </c>
      <c r="N966" s="8" t="s">
        <v>8379</v>
      </c>
      <c r="O966" s="8" t="s">
        <v>8380</v>
      </c>
      <c r="P966" s="48">
        <v>6</v>
      </c>
      <c r="Q966" s="8" t="s">
        <v>58</v>
      </c>
      <c r="R966" s="8">
        <v>4</v>
      </c>
      <c r="S966" s="8">
        <v>0</v>
      </c>
      <c r="T966" s="8" t="b">
        <v>0</v>
      </c>
      <c r="U966" s="8">
        <v>480</v>
      </c>
      <c r="V966" s="8">
        <v>440</v>
      </c>
      <c r="W966" s="8">
        <v>356</v>
      </c>
      <c r="X966" s="8">
        <v>0</v>
      </c>
      <c r="Y966" s="8">
        <v>0</v>
      </c>
      <c r="Z966" s="48">
        <v>-34</v>
      </c>
      <c r="AA966" s="8" t="s">
        <v>99</v>
      </c>
      <c r="AB966" s="8">
        <v>4</v>
      </c>
      <c r="AC966" s="8">
        <v>0</v>
      </c>
      <c r="AD966" s="8"/>
      <c r="AE966" s="8">
        <v>1</v>
      </c>
      <c r="AF966" s="8">
        <v>0</v>
      </c>
      <c r="AG966" s="8">
        <v>480</v>
      </c>
      <c r="AH966" s="9">
        <v>46214</v>
      </c>
      <c r="AI966" s="47">
        <v>46214.333333333336</v>
      </c>
      <c r="AJ966" s="47">
        <v>46214.337500000001</v>
      </c>
      <c r="AK966" s="47">
        <v>46214.666666666664</v>
      </c>
      <c r="AL966" s="47">
        <v>46214.643055555556</v>
      </c>
    </row>
    <row r="967" spans="2:38">
      <c r="B967" s="8" t="s">
        <v>8326</v>
      </c>
      <c r="C967" s="8" t="s">
        <v>95</v>
      </c>
      <c r="D967" s="9">
        <v>46204</v>
      </c>
      <c r="E967" s="8" t="s">
        <v>52</v>
      </c>
      <c r="F967" s="8" t="s">
        <v>50</v>
      </c>
      <c r="G967" s="8" t="s">
        <v>61</v>
      </c>
      <c r="H967" s="8" t="s">
        <v>53</v>
      </c>
      <c r="I967" s="8" t="s">
        <v>8378</v>
      </c>
      <c r="J967" s="61">
        <v>0</v>
      </c>
      <c r="K967" s="8">
        <v>1</v>
      </c>
      <c r="L967" s="8">
        <v>4</v>
      </c>
      <c r="M967" s="8" t="s">
        <v>97</v>
      </c>
      <c r="N967" s="8" t="s">
        <v>8379</v>
      </c>
      <c r="O967" s="8" t="s">
        <v>8380</v>
      </c>
      <c r="P967" s="48">
        <v>12</v>
      </c>
      <c r="Q967" s="8" t="s">
        <v>58</v>
      </c>
      <c r="R967" s="8">
        <v>4</v>
      </c>
      <c r="S967" s="8">
        <v>0</v>
      </c>
      <c r="T967" s="8" t="b">
        <v>0</v>
      </c>
      <c r="U967" s="8">
        <v>270</v>
      </c>
      <c r="V967" s="8">
        <v>240</v>
      </c>
      <c r="W967" s="8">
        <v>156</v>
      </c>
      <c r="X967" s="8">
        <v>0</v>
      </c>
      <c r="Y967" s="8">
        <v>0</v>
      </c>
      <c r="Z967" s="48">
        <v>-18</v>
      </c>
      <c r="AA967" s="8" t="s">
        <v>99</v>
      </c>
      <c r="AB967" s="8">
        <v>4</v>
      </c>
      <c r="AC967" s="8">
        <v>0</v>
      </c>
      <c r="AD967" s="8"/>
      <c r="AE967" s="8">
        <v>1</v>
      </c>
      <c r="AF967" s="8">
        <v>0</v>
      </c>
      <c r="AG967" s="8">
        <v>270</v>
      </c>
      <c r="AH967" s="9">
        <v>46216</v>
      </c>
      <c r="AI967" s="47">
        <v>46216.5625</v>
      </c>
      <c r="AJ967" s="47">
        <v>46216.570833333331</v>
      </c>
      <c r="AK967" s="47">
        <v>46216.75</v>
      </c>
      <c r="AL967" s="47">
        <v>46216.737500000003</v>
      </c>
    </row>
    <row r="968" spans="2:38">
      <c r="B968" s="8" t="s">
        <v>8326</v>
      </c>
      <c r="C968" s="8" t="s">
        <v>95</v>
      </c>
      <c r="D968" s="9">
        <v>46204</v>
      </c>
      <c r="E968" s="8" t="s">
        <v>52</v>
      </c>
      <c r="F968" s="8" t="s">
        <v>50</v>
      </c>
      <c r="G968" s="8" t="s">
        <v>62</v>
      </c>
      <c r="H968" s="8" t="s">
        <v>53</v>
      </c>
      <c r="I968" s="8" t="s">
        <v>8384</v>
      </c>
      <c r="J968" s="61">
        <v>0</v>
      </c>
      <c r="K968" s="8">
        <v>1</v>
      </c>
      <c r="L968" s="8">
        <v>4</v>
      </c>
      <c r="M968" s="8" t="s">
        <v>97</v>
      </c>
      <c r="N968" s="8" t="s">
        <v>8379</v>
      </c>
      <c r="O968" s="8" t="s">
        <v>8380</v>
      </c>
      <c r="P968" s="48">
        <v>2</v>
      </c>
      <c r="Q968" s="8" t="s">
        <v>58</v>
      </c>
      <c r="R968" s="8">
        <v>4</v>
      </c>
      <c r="S968" s="8">
        <v>0</v>
      </c>
      <c r="T968" s="8" t="b">
        <v>0</v>
      </c>
      <c r="U968" s="8">
        <v>480</v>
      </c>
      <c r="V968" s="8">
        <v>465</v>
      </c>
      <c r="W968" s="8">
        <v>352</v>
      </c>
      <c r="X968" s="8">
        <v>0</v>
      </c>
      <c r="Y968" s="8">
        <v>0</v>
      </c>
      <c r="Z968" s="48">
        <v>-13</v>
      </c>
      <c r="AA968" s="8" t="s">
        <v>99</v>
      </c>
      <c r="AB968" s="8">
        <v>4</v>
      </c>
      <c r="AC968" s="8">
        <v>0</v>
      </c>
      <c r="AD968" s="8"/>
      <c r="AE968" s="8">
        <v>1</v>
      </c>
      <c r="AF968" s="8">
        <v>0</v>
      </c>
      <c r="AG968" s="8">
        <v>480</v>
      </c>
      <c r="AH968" s="9">
        <v>46217</v>
      </c>
      <c r="AI968" s="47">
        <v>46217.333333333336</v>
      </c>
      <c r="AJ968" s="47">
        <v>46217.334722222222</v>
      </c>
      <c r="AK968" s="47">
        <v>46217.666666666664</v>
      </c>
      <c r="AL968" s="47">
        <v>46217.657638888886</v>
      </c>
    </row>
    <row r="969" spans="2:38">
      <c r="B969" s="8" t="s">
        <v>8326</v>
      </c>
      <c r="C969" s="8" t="s">
        <v>95</v>
      </c>
      <c r="D969" s="9">
        <v>46204</v>
      </c>
      <c r="E969" s="8" t="s">
        <v>52</v>
      </c>
      <c r="F969" s="8" t="s">
        <v>50</v>
      </c>
      <c r="G969" s="8" t="s">
        <v>61</v>
      </c>
      <c r="H969" s="8" t="s">
        <v>53</v>
      </c>
      <c r="I969" s="8" t="s">
        <v>8378</v>
      </c>
      <c r="J969" s="61">
        <v>0</v>
      </c>
      <c r="K969" s="8">
        <v>1</v>
      </c>
      <c r="L969" s="8">
        <v>4</v>
      </c>
      <c r="M969" s="8" t="s">
        <v>97</v>
      </c>
      <c r="N969" s="8" t="s">
        <v>8379</v>
      </c>
      <c r="O969" s="8" t="s">
        <v>8380</v>
      </c>
      <c r="P969" s="48">
        <v>12</v>
      </c>
      <c r="Q969" s="8" t="s">
        <v>58</v>
      </c>
      <c r="R969" s="8">
        <v>4</v>
      </c>
      <c r="S969" s="8">
        <v>0</v>
      </c>
      <c r="T969" s="8" t="b">
        <v>0</v>
      </c>
      <c r="U969" s="8">
        <v>540</v>
      </c>
      <c r="V969" s="8">
        <v>487</v>
      </c>
      <c r="W969" s="8">
        <v>368</v>
      </c>
      <c r="X969" s="8">
        <v>0</v>
      </c>
      <c r="Y969" s="8">
        <v>0</v>
      </c>
      <c r="Z969" s="48">
        <v>-41</v>
      </c>
      <c r="AA969" s="8" t="s">
        <v>99</v>
      </c>
      <c r="AB969" s="8">
        <v>4</v>
      </c>
      <c r="AC969" s="8">
        <v>0</v>
      </c>
      <c r="AD969" s="8"/>
      <c r="AE969" s="8">
        <v>1</v>
      </c>
      <c r="AF969" s="8">
        <v>0</v>
      </c>
      <c r="AG969" s="8">
        <v>540</v>
      </c>
      <c r="AH969" s="9">
        <v>46218</v>
      </c>
      <c r="AI969" s="47">
        <v>46218.354166666664</v>
      </c>
      <c r="AJ969" s="47">
        <v>46218.362500000003</v>
      </c>
      <c r="AK969" s="47">
        <v>46218.729166666664</v>
      </c>
      <c r="AL969" s="47">
        <v>46218.700694444444</v>
      </c>
    </row>
    <row r="970" spans="2:38">
      <c r="B970" s="8" t="s">
        <v>8326</v>
      </c>
      <c r="C970" s="8" t="s">
        <v>95</v>
      </c>
      <c r="D970" s="9">
        <v>46204</v>
      </c>
      <c r="E970" s="8" t="s">
        <v>52</v>
      </c>
      <c r="F970" s="8" t="s">
        <v>50</v>
      </c>
      <c r="G970" s="8" t="s">
        <v>54</v>
      </c>
      <c r="H970" s="8" t="s">
        <v>53</v>
      </c>
      <c r="I970" s="8" t="s">
        <v>8384</v>
      </c>
      <c r="J970" s="61">
        <v>0</v>
      </c>
      <c r="K970" s="8">
        <v>1</v>
      </c>
      <c r="L970" s="8">
        <v>4</v>
      </c>
      <c r="M970" s="8" t="s">
        <v>97</v>
      </c>
      <c r="N970" s="8" t="s">
        <v>8379</v>
      </c>
      <c r="O970" s="8" t="s">
        <v>8380</v>
      </c>
      <c r="P970" s="48">
        <v>8</v>
      </c>
      <c r="Q970" s="8" t="s">
        <v>58</v>
      </c>
      <c r="R970" s="8">
        <v>4</v>
      </c>
      <c r="S970" s="8">
        <v>0</v>
      </c>
      <c r="T970" s="8" t="b">
        <v>0</v>
      </c>
      <c r="U970" s="8">
        <v>270</v>
      </c>
      <c r="V970" s="8">
        <v>236</v>
      </c>
      <c r="W970" s="8">
        <v>154</v>
      </c>
      <c r="X970" s="8">
        <v>0</v>
      </c>
      <c r="Y970" s="8">
        <v>0</v>
      </c>
      <c r="Z970" s="48">
        <v>-26</v>
      </c>
      <c r="AA970" s="8" t="s">
        <v>99</v>
      </c>
      <c r="AB970" s="8">
        <v>4</v>
      </c>
      <c r="AC970" s="8">
        <v>0</v>
      </c>
      <c r="AD970" s="8"/>
      <c r="AE970" s="8">
        <v>1</v>
      </c>
      <c r="AF970" s="8">
        <v>0</v>
      </c>
      <c r="AG970" s="8">
        <v>270</v>
      </c>
      <c r="AH970" s="9">
        <v>46219</v>
      </c>
      <c r="AI970" s="47">
        <v>46219.375</v>
      </c>
      <c r="AJ970" s="47">
        <v>46219.380555555559</v>
      </c>
      <c r="AK970" s="47">
        <v>46219.5625</v>
      </c>
      <c r="AL970" s="47">
        <v>46219.544444444444</v>
      </c>
    </row>
    <row r="971" spans="2:38">
      <c r="B971" s="8" t="s">
        <v>8326</v>
      </c>
      <c r="C971" s="8" t="s">
        <v>95</v>
      </c>
      <c r="D971" s="9">
        <v>46204</v>
      </c>
      <c r="E971" s="8" t="s">
        <v>52</v>
      </c>
      <c r="F971" s="8" t="s">
        <v>50</v>
      </c>
      <c r="G971" s="8" t="s">
        <v>61</v>
      </c>
      <c r="H971" s="8" t="s">
        <v>53</v>
      </c>
      <c r="I971" s="8" t="s">
        <v>8384</v>
      </c>
      <c r="J971" s="61">
        <v>0</v>
      </c>
      <c r="K971" s="8">
        <v>1</v>
      </c>
      <c r="L971" s="8">
        <v>4</v>
      </c>
      <c r="M971" s="8" t="s">
        <v>97</v>
      </c>
      <c r="N971" s="8" t="s">
        <v>8379</v>
      </c>
      <c r="O971" s="8" t="s">
        <v>8380</v>
      </c>
      <c r="P971" s="48">
        <v>9</v>
      </c>
      <c r="Q971" s="8" t="s">
        <v>58</v>
      </c>
      <c r="R971" s="8">
        <v>4</v>
      </c>
      <c r="S971" s="8">
        <v>0</v>
      </c>
      <c r="T971" s="8" t="b">
        <v>0</v>
      </c>
      <c r="U971" s="8">
        <v>540</v>
      </c>
      <c r="V971" s="8">
        <v>501</v>
      </c>
      <c r="W971" s="8">
        <v>370</v>
      </c>
      <c r="X971" s="8">
        <v>0</v>
      </c>
      <c r="Y971" s="8">
        <v>0</v>
      </c>
      <c r="Z971" s="48">
        <v>-30</v>
      </c>
      <c r="AA971" s="8" t="s">
        <v>99</v>
      </c>
      <c r="AB971" s="8">
        <v>4</v>
      </c>
      <c r="AC971" s="8">
        <v>0</v>
      </c>
      <c r="AD971" s="8"/>
      <c r="AE971" s="8">
        <v>1</v>
      </c>
      <c r="AF971" s="8">
        <v>0</v>
      </c>
      <c r="AG971" s="8">
        <v>540</v>
      </c>
      <c r="AH971" s="9">
        <v>46221</v>
      </c>
      <c r="AI971" s="47">
        <v>46221.375</v>
      </c>
      <c r="AJ971" s="47">
        <v>46221.381249999999</v>
      </c>
      <c r="AK971" s="47">
        <v>46221.75</v>
      </c>
      <c r="AL971" s="47">
        <v>46221.729166666664</v>
      </c>
    </row>
    <row r="972" spans="2:38">
      <c r="B972" s="8" t="s">
        <v>8326</v>
      </c>
      <c r="C972" s="8" t="s">
        <v>95</v>
      </c>
      <c r="D972" s="9">
        <v>46204</v>
      </c>
      <c r="E972" s="8" t="s">
        <v>52</v>
      </c>
      <c r="F972" s="8" t="s">
        <v>50</v>
      </c>
      <c r="G972" s="8" t="s">
        <v>63</v>
      </c>
      <c r="H972" s="8" t="s">
        <v>53</v>
      </c>
      <c r="I972" s="8" t="s">
        <v>8384</v>
      </c>
      <c r="J972" s="61">
        <v>0</v>
      </c>
      <c r="K972" s="8">
        <v>1</v>
      </c>
      <c r="L972" s="8">
        <v>4</v>
      </c>
      <c r="M972" s="8" t="s">
        <v>97</v>
      </c>
      <c r="N972" s="8" t="s">
        <v>8379</v>
      </c>
      <c r="O972" s="8" t="s">
        <v>8380</v>
      </c>
      <c r="P972" s="48">
        <v>2</v>
      </c>
      <c r="Q972" s="8" t="s">
        <v>58</v>
      </c>
      <c r="R972" s="8">
        <v>4</v>
      </c>
      <c r="S972" s="8">
        <v>0</v>
      </c>
      <c r="T972" s="8" t="b">
        <v>0</v>
      </c>
      <c r="U972" s="8">
        <v>270</v>
      </c>
      <c r="V972" s="8">
        <v>240</v>
      </c>
      <c r="W972" s="8">
        <v>155</v>
      </c>
      <c r="X972" s="8">
        <v>0</v>
      </c>
      <c r="Y972" s="8">
        <v>0</v>
      </c>
      <c r="Z972" s="48">
        <v>-28</v>
      </c>
      <c r="AA972" s="8" t="s">
        <v>99</v>
      </c>
      <c r="AB972" s="8">
        <v>4</v>
      </c>
      <c r="AC972" s="8">
        <v>0</v>
      </c>
      <c r="AD972" s="8"/>
      <c r="AE972" s="8">
        <v>1</v>
      </c>
      <c r="AF972" s="8">
        <v>0</v>
      </c>
      <c r="AG972" s="8">
        <v>270</v>
      </c>
      <c r="AH972" s="9">
        <v>46222</v>
      </c>
      <c r="AI972" s="47">
        <v>46222.333333333336</v>
      </c>
      <c r="AJ972" s="47">
        <v>46222.334722222222</v>
      </c>
      <c r="AK972" s="47">
        <v>46222.520833333336</v>
      </c>
      <c r="AL972" s="47">
        <v>46222.501388888886</v>
      </c>
    </row>
    <row r="973" spans="2:38">
      <c r="B973" s="8" t="s">
        <v>8326</v>
      </c>
      <c r="C973" s="8" t="s">
        <v>95</v>
      </c>
      <c r="D973" s="9">
        <v>46204</v>
      </c>
      <c r="E973" s="8" t="s">
        <v>52</v>
      </c>
      <c r="F973" s="8" t="s">
        <v>50</v>
      </c>
      <c r="G973" s="8" t="s">
        <v>63</v>
      </c>
      <c r="H973" s="8" t="s">
        <v>53</v>
      </c>
      <c r="I973" s="8" t="s">
        <v>8384</v>
      </c>
      <c r="J973" s="61">
        <v>0</v>
      </c>
      <c r="K973" s="8">
        <v>1</v>
      </c>
      <c r="L973" s="8">
        <v>4</v>
      </c>
      <c r="M973" s="8" t="s">
        <v>97</v>
      </c>
      <c r="N973" s="8" t="s">
        <v>8379</v>
      </c>
      <c r="O973" s="8" t="s">
        <v>8380</v>
      </c>
      <c r="P973" s="48">
        <v>5</v>
      </c>
      <c r="Q973" s="8" t="s">
        <v>58</v>
      </c>
      <c r="R973" s="8">
        <v>4</v>
      </c>
      <c r="S973" s="8">
        <v>0</v>
      </c>
      <c r="T973" s="8" t="b">
        <v>0</v>
      </c>
      <c r="U973" s="8">
        <v>480</v>
      </c>
      <c r="V973" s="8">
        <v>435</v>
      </c>
      <c r="W973" s="8">
        <v>323</v>
      </c>
      <c r="X973" s="8">
        <v>0</v>
      </c>
      <c r="Y973" s="8">
        <v>0</v>
      </c>
      <c r="Z973" s="48">
        <v>-40</v>
      </c>
      <c r="AA973" s="8" t="s">
        <v>99</v>
      </c>
      <c r="AB973" s="8">
        <v>4</v>
      </c>
      <c r="AC973" s="8">
        <v>0</v>
      </c>
      <c r="AD973" s="8"/>
      <c r="AE973" s="8">
        <v>1</v>
      </c>
      <c r="AF973" s="8">
        <v>0</v>
      </c>
      <c r="AG973" s="8">
        <v>480</v>
      </c>
      <c r="AH973" s="9">
        <v>46223</v>
      </c>
      <c r="AI973" s="47">
        <v>46223.354166666664</v>
      </c>
      <c r="AJ973" s="47">
        <v>46223.357638888891</v>
      </c>
      <c r="AK973" s="47">
        <v>46223.6875</v>
      </c>
      <c r="AL973" s="47">
        <v>46223.659722222219</v>
      </c>
    </row>
    <row r="974" spans="2:38">
      <c r="B974" s="8" t="s">
        <v>8326</v>
      </c>
      <c r="C974" s="8" t="s">
        <v>95</v>
      </c>
      <c r="D974" s="9">
        <v>46204</v>
      </c>
      <c r="E974" s="8" t="s">
        <v>52</v>
      </c>
      <c r="F974" s="8" t="s">
        <v>50</v>
      </c>
      <c r="G974" s="8" t="s">
        <v>54</v>
      </c>
      <c r="H974" s="8" t="s">
        <v>53</v>
      </c>
      <c r="I974" s="8" t="s">
        <v>8384</v>
      </c>
      <c r="J974" s="61">
        <v>0</v>
      </c>
      <c r="K974" s="8">
        <v>1</v>
      </c>
      <c r="L974" s="8">
        <v>4</v>
      </c>
      <c r="M974" s="8" t="s">
        <v>97</v>
      </c>
      <c r="N974" s="8" t="s">
        <v>8379</v>
      </c>
      <c r="O974" s="8" t="s">
        <v>8380</v>
      </c>
      <c r="P974" s="48">
        <v>10</v>
      </c>
      <c r="Q974" s="8" t="s">
        <v>58</v>
      </c>
      <c r="R974" s="8">
        <v>4</v>
      </c>
      <c r="S974" s="8">
        <v>0</v>
      </c>
      <c r="T974" s="8" t="b">
        <v>0</v>
      </c>
      <c r="U974" s="8">
        <v>480</v>
      </c>
      <c r="V974" s="8">
        <v>437</v>
      </c>
      <c r="W974" s="8">
        <v>342</v>
      </c>
      <c r="X974" s="8">
        <v>0</v>
      </c>
      <c r="Y974" s="8">
        <v>0</v>
      </c>
      <c r="Z974" s="48">
        <v>-33</v>
      </c>
      <c r="AA974" s="8" t="s">
        <v>99</v>
      </c>
      <c r="AB974" s="8">
        <v>4</v>
      </c>
      <c r="AC974" s="8">
        <v>0</v>
      </c>
      <c r="AD974" s="8"/>
      <c r="AE974" s="8">
        <v>1</v>
      </c>
      <c r="AF974" s="8">
        <v>0</v>
      </c>
      <c r="AG974" s="8">
        <v>480</v>
      </c>
      <c r="AH974" s="9">
        <v>46224</v>
      </c>
      <c r="AI974" s="47">
        <v>46224.375</v>
      </c>
      <c r="AJ974" s="47">
        <v>46224.381944444445</v>
      </c>
      <c r="AK974" s="47">
        <v>46224.708333333336</v>
      </c>
      <c r="AL974" s="47">
        <v>46224.685416666667</v>
      </c>
    </row>
    <row r="975" spans="2:38">
      <c r="B975" s="8" t="s">
        <v>8326</v>
      </c>
      <c r="C975" s="8" t="s">
        <v>95</v>
      </c>
      <c r="D975" s="9">
        <v>46204</v>
      </c>
      <c r="E975" s="8" t="s">
        <v>52</v>
      </c>
      <c r="F975" s="8" t="s">
        <v>50</v>
      </c>
      <c r="G975" s="8" t="s">
        <v>59</v>
      </c>
      <c r="H975" s="8" t="s">
        <v>53</v>
      </c>
      <c r="I975" s="8" t="s">
        <v>8384</v>
      </c>
      <c r="J975" s="61">
        <v>0</v>
      </c>
      <c r="K975" s="8">
        <v>1</v>
      </c>
      <c r="L975" s="8">
        <v>4</v>
      </c>
      <c r="M975" s="8" t="s">
        <v>97</v>
      </c>
      <c r="N975" s="8" t="s">
        <v>8379</v>
      </c>
      <c r="O975" s="8" t="s">
        <v>8380</v>
      </c>
      <c r="P975" s="48">
        <v>7</v>
      </c>
      <c r="Q975" s="8" t="s">
        <v>58</v>
      </c>
      <c r="R975" s="8">
        <v>4</v>
      </c>
      <c r="S975" s="8">
        <v>0</v>
      </c>
      <c r="T975" s="8" t="b">
        <v>0</v>
      </c>
      <c r="U975" s="8">
        <v>210</v>
      </c>
      <c r="V975" s="8">
        <v>185</v>
      </c>
      <c r="W975" s="8">
        <v>123</v>
      </c>
      <c r="X975" s="8">
        <v>0</v>
      </c>
      <c r="Y975" s="8">
        <v>0</v>
      </c>
      <c r="Z975" s="48">
        <v>-18</v>
      </c>
      <c r="AA975" s="8" t="s">
        <v>99</v>
      </c>
      <c r="AB975" s="8">
        <v>4</v>
      </c>
      <c r="AC975" s="8">
        <v>0</v>
      </c>
      <c r="AD975" s="8"/>
      <c r="AE975" s="8">
        <v>1</v>
      </c>
      <c r="AF975" s="8">
        <v>0</v>
      </c>
      <c r="AG975" s="8">
        <v>210</v>
      </c>
      <c r="AH975" s="9">
        <v>46225</v>
      </c>
      <c r="AI975" s="47">
        <v>46225.541666666664</v>
      </c>
      <c r="AJ975" s="47">
        <v>46225.546527777777</v>
      </c>
      <c r="AK975" s="47">
        <v>46225.6875</v>
      </c>
      <c r="AL975" s="47">
        <v>46225.675000000003</v>
      </c>
    </row>
    <row r="976" spans="2:38">
      <c r="B976" s="8" t="s">
        <v>8326</v>
      </c>
      <c r="C976" s="8" t="s">
        <v>95</v>
      </c>
      <c r="D976" s="9">
        <v>46204</v>
      </c>
      <c r="E976" s="8" t="s">
        <v>52</v>
      </c>
      <c r="F976" s="8" t="s">
        <v>50</v>
      </c>
      <c r="G976" s="8" t="s">
        <v>61</v>
      </c>
      <c r="H976" s="8" t="s">
        <v>53</v>
      </c>
      <c r="I976" s="8" t="s">
        <v>8378</v>
      </c>
      <c r="J976" s="61">
        <v>0</v>
      </c>
      <c r="K976" s="8">
        <v>1</v>
      </c>
      <c r="L976" s="8">
        <v>4</v>
      </c>
      <c r="M976" s="8" t="s">
        <v>97</v>
      </c>
      <c r="N976" s="8" t="s">
        <v>8379</v>
      </c>
      <c r="O976" s="8" t="s">
        <v>8380</v>
      </c>
      <c r="P976" s="48">
        <v>12</v>
      </c>
      <c r="Q976" s="8" t="s">
        <v>58</v>
      </c>
      <c r="R976" s="8">
        <v>4</v>
      </c>
      <c r="S976" s="8">
        <v>0</v>
      </c>
      <c r="T976" s="8" t="b">
        <v>0</v>
      </c>
      <c r="U976" s="8">
        <v>270</v>
      </c>
      <c r="V976" s="8">
        <v>238</v>
      </c>
      <c r="W976" s="8">
        <v>138</v>
      </c>
      <c r="X976" s="8">
        <v>0</v>
      </c>
      <c r="Y976" s="8">
        <v>0</v>
      </c>
      <c r="Z976" s="48">
        <v>-20</v>
      </c>
      <c r="AA976" s="8" t="s">
        <v>99</v>
      </c>
      <c r="AB976" s="8">
        <v>4</v>
      </c>
      <c r="AC976" s="8">
        <v>0</v>
      </c>
      <c r="AD976" s="8"/>
      <c r="AE976" s="8">
        <v>1</v>
      </c>
      <c r="AF976" s="8">
        <v>0</v>
      </c>
      <c r="AG976" s="8">
        <v>270</v>
      </c>
      <c r="AH976" s="9">
        <v>46228</v>
      </c>
      <c r="AI976" s="47">
        <v>46228.354166666664</v>
      </c>
      <c r="AJ976" s="47">
        <v>46228.362500000003</v>
      </c>
      <c r="AK976" s="47">
        <v>46228.541666666664</v>
      </c>
      <c r="AL976" s="47">
        <v>46228.527777777781</v>
      </c>
    </row>
    <row r="977" spans="2:38">
      <c r="B977" s="8" t="s">
        <v>8326</v>
      </c>
      <c r="C977" s="8" t="s">
        <v>95</v>
      </c>
      <c r="D977" s="9">
        <v>46204</v>
      </c>
      <c r="E977" s="8" t="s">
        <v>52</v>
      </c>
      <c r="F977" s="8" t="s">
        <v>50</v>
      </c>
      <c r="G977" s="8" t="s">
        <v>63</v>
      </c>
      <c r="H977" s="8" t="s">
        <v>53</v>
      </c>
      <c r="I977" s="8" t="s">
        <v>8384</v>
      </c>
      <c r="J977" s="61">
        <v>0</v>
      </c>
      <c r="K977" s="8">
        <v>1</v>
      </c>
      <c r="L977" s="8">
        <v>4</v>
      </c>
      <c r="M977" s="8" t="s">
        <v>97</v>
      </c>
      <c r="N977" s="8" t="s">
        <v>8379</v>
      </c>
      <c r="O977" s="8" t="s">
        <v>8380</v>
      </c>
      <c r="P977" s="48">
        <v>8</v>
      </c>
      <c r="Q977" s="8" t="s">
        <v>58</v>
      </c>
      <c r="R977" s="8">
        <v>4</v>
      </c>
      <c r="S977" s="8">
        <v>0</v>
      </c>
      <c r="T977" s="8" t="b">
        <v>0</v>
      </c>
      <c r="U977" s="8">
        <v>240</v>
      </c>
      <c r="V977" s="8">
        <v>206</v>
      </c>
      <c r="W977" s="8">
        <v>121</v>
      </c>
      <c r="X977" s="8">
        <v>0</v>
      </c>
      <c r="Y977" s="8">
        <v>0</v>
      </c>
      <c r="Z977" s="48">
        <v>-26</v>
      </c>
      <c r="AA977" s="8" t="s">
        <v>99</v>
      </c>
      <c r="AB977" s="8">
        <v>4</v>
      </c>
      <c r="AC977" s="8">
        <v>0</v>
      </c>
      <c r="AD977" s="8"/>
      <c r="AE977" s="8">
        <v>1</v>
      </c>
      <c r="AF977" s="8">
        <v>0</v>
      </c>
      <c r="AG977" s="8">
        <v>240</v>
      </c>
      <c r="AH977" s="9">
        <v>46230</v>
      </c>
      <c r="AI977" s="47">
        <v>46230.5625</v>
      </c>
      <c r="AJ977" s="47">
        <v>46230.568055555559</v>
      </c>
      <c r="AK977" s="47">
        <v>46230.729166666664</v>
      </c>
      <c r="AL977" s="47">
        <v>46230.711111111108</v>
      </c>
    </row>
    <row r="978" spans="2:38">
      <c r="B978" s="8" t="s">
        <v>8326</v>
      </c>
      <c r="C978" s="8" t="s">
        <v>95</v>
      </c>
      <c r="D978" s="9">
        <v>46204</v>
      </c>
      <c r="E978" s="8" t="s">
        <v>52</v>
      </c>
      <c r="F978" s="8" t="s">
        <v>50</v>
      </c>
      <c r="G978" s="8" t="s">
        <v>61</v>
      </c>
      <c r="H978" s="8" t="s">
        <v>53</v>
      </c>
      <c r="I978" s="8" t="s">
        <v>8384</v>
      </c>
      <c r="J978" s="61">
        <v>0</v>
      </c>
      <c r="K978" s="8">
        <v>1</v>
      </c>
      <c r="L978" s="8">
        <v>4</v>
      </c>
      <c r="M978" s="8" t="s">
        <v>97</v>
      </c>
      <c r="N978" s="8" t="s">
        <v>8379</v>
      </c>
      <c r="O978" s="8" t="s">
        <v>8380</v>
      </c>
      <c r="P978" s="48">
        <v>10</v>
      </c>
      <c r="Q978" s="8" t="s">
        <v>58</v>
      </c>
      <c r="R978" s="8">
        <v>4</v>
      </c>
      <c r="S978" s="8">
        <v>0</v>
      </c>
      <c r="T978" s="8" t="b">
        <v>0</v>
      </c>
      <c r="U978" s="8">
        <v>270</v>
      </c>
      <c r="V978" s="8">
        <v>232</v>
      </c>
      <c r="W978" s="8">
        <v>157</v>
      </c>
      <c r="X978" s="8">
        <v>0</v>
      </c>
      <c r="Y978" s="8">
        <v>0</v>
      </c>
      <c r="Z978" s="48">
        <v>-28</v>
      </c>
      <c r="AA978" s="8" t="s">
        <v>99</v>
      </c>
      <c r="AB978" s="8">
        <v>4</v>
      </c>
      <c r="AC978" s="8">
        <v>0</v>
      </c>
      <c r="AD978" s="8"/>
      <c r="AE978" s="8">
        <v>1</v>
      </c>
      <c r="AF978" s="8">
        <v>0</v>
      </c>
      <c r="AG978" s="8">
        <v>270</v>
      </c>
      <c r="AH978" s="9">
        <v>46231</v>
      </c>
      <c r="AI978" s="47">
        <v>46231.541666666664</v>
      </c>
      <c r="AJ978" s="47">
        <v>46231.548611111109</v>
      </c>
      <c r="AK978" s="47">
        <v>46231.729166666664</v>
      </c>
      <c r="AL978" s="47">
        <v>46231.709722222222</v>
      </c>
    </row>
    <row r="979" spans="2:38">
      <c r="B979" s="8" t="s">
        <v>8326</v>
      </c>
      <c r="C979" s="8" t="s">
        <v>95</v>
      </c>
      <c r="D979" s="9">
        <v>46235</v>
      </c>
      <c r="E979" s="8" t="s">
        <v>52</v>
      </c>
      <c r="F979" s="8" t="s">
        <v>50</v>
      </c>
      <c r="G979" s="8" t="s">
        <v>59</v>
      </c>
      <c r="H979" s="8" t="s">
        <v>53</v>
      </c>
      <c r="I979" s="8" t="s">
        <v>8384</v>
      </c>
      <c r="J979" s="61">
        <v>0</v>
      </c>
      <c r="K979" s="8">
        <v>1</v>
      </c>
      <c r="L979" s="8">
        <v>4</v>
      </c>
      <c r="M979" s="8" t="s">
        <v>97</v>
      </c>
      <c r="N979" s="8" t="s">
        <v>8379</v>
      </c>
      <c r="O979" s="8" t="s">
        <v>8380</v>
      </c>
      <c r="P979" s="48">
        <v>7</v>
      </c>
      <c r="Q979" s="8" t="s">
        <v>60</v>
      </c>
      <c r="R979" s="8">
        <v>4</v>
      </c>
      <c r="S979" s="8">
        <v>0</v>
      </c>
      <c r="T979" s="8" t="b">
        <v>0</v>
      </c>
      <c r="U979" s="8">
        <v>270</v>
      </c>
      <c r="V979" s="8">
        <v>237</v>
      </c>
      <c r="W979" s="8">
        <v>178</v>
      </c>
      <c r="X979" s="8">
        <v>0</v>
      </c>
      <c r="Y979" s="8">
        <v>0</v>
      </c>
      <c r="Z979" s="48">
        <v>-26</v>
      </c>
      <c r="AA979" s="8" t="s">
        <v>96</v>
      </c>
      <c r="AB979" s="8">
        <v>4</v>
      </c>
      <c r="AC979" s="8">
        <v>0</v>
      </c>
      <c r="AD979" s="8"/>
      <c r="AE979" s="8">
        <v>1</v>
      </c>
      <c r="AF979" s="8">
        <v>0</v>
      </c>
      <c r="AG979" s="8">
        <v>270</v>
      </c>
      <c r="AH979" s="9">
        <v>46235</v>
      </c>
      <c r="AI979" s="47">
        <v>46235.541666666664</v>
      </c>
      <c r="AJ979" s="47">
        <v>46235.546527777777</v>
      </c>
      <c r="AK979" s="47">
        <v>46235.729166666664</v>
      </c>
      <c r="AL979" s="47">
        <v>46235.711111111108</v>
      </c>
    </row>
    <row r="980" spans="2:38">
      <c r="B980" s="8" t="s">
        <v>8326</v>
      </c>
      <c r="C980" s="8" t="s">
        <v>95</v>
      </c>
      <c r="D980" s="9">
        <v>46235</v>
      </c>
      <c r="E980" s="8" t="s">
        <v>52</v>
      </c>
      <c r="F980" s="8" t="s">
        <v>50</v>
      </c>
      <c r="G980" s="8" t="s">
        <v>61</v>
      </c>
      <c r="H980" s="8" t="s">
        <v>53</v>
      </c>
      <c r="I980" s="8" t="s">
        <v>8384</v>
      </c>
      <c r="J980" s="61">
        <v>0</v>
      </c>
      <c r="K980" s="8">
        <v>1</v>
      </c>
      <c r="L980" s="8">
        <v>4</v>
      </c>
      <c r="M980" s="8" t="s">
        <v>97</v>
      </c>
      <c r="N980" s="8" t="s">
        <v>8379</v>
      </c>
      <c r="O980" s="8" t="s">
        <v>8380</v>
      </c>
      <c r="P980" s="48">
        <v>4</v>
      </c>
      <c r="Q980" s="8" t="s">
        <v>60</v>
      </c>
      <c r="R980" s="8">
        <v>4</v>
      </c>
      <c r="S980" s="8">
        <v>0</v>
      </c>
      <c r="T980" s="8" t="b">
        <v>0</v>
      </c>
      <c r="U980" s="8">
        <v>360</v>
      </c>
      <c r="V980" s="8">
        <v>329</v>
      </c>
      <c r="W980" s="8">
        <v>241</v>
      </c>
      <c r="X980" s="8">
        <v>0</v>
      </c>
      <c r="Y980" s="8">
        <v>0</v>
      </c>
      <c r="Z980" s="48">
        <v>-27</v>
      </c>
      <c r="AA980" s="8" t="s">
        <v>96</v>
      </c>
      <c r="AB980" s="8">
        <v>4</v>
      </c>
      <c r="AC980" s="8">
        <v>0</v>
      </c>
      <c r="AD980" s="8"/>
      <c r="AE980" s="8">
        <v>1</v>
      </c>
      <c r="AF980" s="8">
        <v>0</v>
      </c>
      <c r="AG980" s="8">
        <v>360</v>
      </c>
      <c r="AH980" s="9">
        <v>46236</v>
      </c>
      <c r="AI980" s="47">
        <v>46236.333333333336</v>
      </c>
      <c r="AJ980" s="47">
        <v>46236.336111111108</v>
      </c>
      <c r="AK980" s="47">
        <v>46236.583333333336</v>
      </c>
      <c r="AL980" s="47">
        <v>46236.564583333333</v>
      </c>
    </row>
    <row r="981" spans="2:38">
      <c r="B981" s="8" t="s">
        <v>8326</v>
      </c>
      <c r="C981" s="8" t="s">
        <v>95</v>
      </c>
      <c r="D981" s="9">
        <v>46235</v>
      </c>
      <c r="E981" s="8" t="s">
        <v>52</v>
      </c>
      <c r="F981" s="8" t="s">
        <v>50</v>
      </c>
      <c r="G981" s="8" t="s">
        <v>54</v>
      </c>
      <c r="H981" s="8" t="s">
        <v>53</v>
      </c>
      <c r="I981" s="8" t="s">
        <v>8384</v>
      </c>
      <c r="J981" s="61">
        <v>0</v>
      </c>
      <c r="K981" s="8">
        <v>1</v>
      </c>
      <c r="L981" s="8">
        <v>4</v>
      </c>
      <c r="M981" s="8" t="s">
        <v>97</v>
      </c>
      <c r="N981" s="8" t="s">
        <v>8379</v>
      </c>
      <c r="O981" s="8" t="s">
        <v>8380</v>
      </c>
      <c r="P981" s="48">
        <v>2</v>
      </c>
      <c r="Q981" s="8" t="s">
        <v>60</v>
      </c>
      <c r="R981" s="8">
        <v>4</v>
      </c>
      <c r="S981" s="8">
        <v>0</v>
      </c>
      <c r="T981" s="8" t="b">
        <v>0</v>
      </c>
      <c r="U981" s="8">
        <v>210</v>
      </c>
      <c r="V981" s="8">
        <v>191</v>
      </c>
      <c r="W981" s="8">
        <v>99</v>
      </c>
      <c r="X981" s="8">
        <v>0</v>
      </c>
      <c r="Y981" s="8">
        <v>0</v>
      </c>
      <c r="Z981" s="48">
        <v>-17</v>
      </c>
      <c r="AA981" s="8" t="s">
        <v>96</v>
      </c>
      <c r="AB981" s="8">
        <v>4</v>
      </c>
      <c r="AC981" s="8">
        <v>0</v>
      </c>
      <c r="AD981" s="8"/>
      <c r="AE981" s="8">
        <v>1</v>
      </c>
      <c r="AF981" s="8">
        <v>0</v>
      </c>
      <c r="AG981" s="8">
        <v>210</v>
      </c>
      <c r="AH981" s="9">
        <v>46237</v>
      </c>
      <c r="AI981" s="47">
        <v>46237.354166666664</v>
      </c>
      <c r="AJ981" s="47">
        <v>46237.355555555558</v>
      </c>
      <c r="AK981" s="47">
        <v>46237.5</v>
      </c>
      <c r="AL981" s="47">
        <v>46237.488194444442</v>
      </c>
    </row>
    <row r="982" spans="2:38">
      <c r="B982" s="8" t="s">
        <v>8326</v>
      </c>
      <c r="C982" s="8" t="s">
        <v>95</v>
      </c>
      <c r="D982" s="9">
        <v>46235</v>
      </c>
      <c r="E982" s="8" t="s">
        <v>52</v>
      </c>
      <c r="F982" s="8" t="s">
        <v>50</v>
      </c>
      <c r="G982" s="8" t="s">
        <v>62</v>
      </c>
      <c r="H982" s="8" t="s">
        <v>53</v>
      </c>
      <c r="I982" s="8" t="s">
        <v>8384</v>
      </c>
      <c r="J982" s="61">
        <v>0</v>
      </c>
      <c r="K982" s="8">
        <v>1</v>
      </c>
      <c r="L982" s="8">
        <v>4</v>
      </c>
      <c r="M982" s="8" t="s">
        <v>97</v>
      </c>
      <c r="N982" s="8" t="s">
        <v>8379</v>
      </c>
      <c r="O982" s="8" t="s">
        <v>8380</v>
      </c>
      <c r="P982" s="48">
        <v>5</v>
      </c>
      <c r="Q982" s="8" t="s">
        <v>60</v>
      </c>
      <c r="R982" s="8">
        <v>4</v>
      </c>
      <c r="S982" s="8">
        <v>0</v>
      </c>
      <c r="T982" s="8" t="b">
        <v>0</v>
      </c>
      <c r="U982" s="8">
        <v>540</v>
      </c>
      <c r="V982" s="8">
        <v>511</v>
      </c>
      <c r="W982" s="8">
        <v>390</v>
      </c>
      <c r="X982" s="8">
        <v>0</v>
      </c>
      <c r="Y982" s="8">
        <v>0</v>
      </c>
      <c r="Z982" s="48">
        <v>-24</v>
      </c>
      <c r="AA982" s="8" t="s">
        <v>96</v>
      </c>
      <c r="AB982" s="8">
        <v>4</v>
      </c>
      <c r="AC982" s="8">
        <v>0</v>
      </c>
      <c r="AD982" s="8"/>
      <c r="AE982" s="8">
        <v>1</v>
      </c>
      <c r="AF982" s="8">
        <v>0</v>
      </c>
      <c r="AG982" s="8">
        <v>540</v>
      </c>
      <c r="AH982" s="9">
        <v>46239</v>
      </c>
      <c r="AI982" s="47">
        <v>46239.354166666664</v>
      </c>
      <c r="AJ982" s="47">
        <v>46239.357638888891</v>
      </c>
      <c r="AK982" s="47">
        <v>46239.729166666664</v>
      </c>
      <c r="AL982" s="47">
        <v>46239.712500000001</v>
      </c>
    </row>
    <row r="983" spans="2:38">
      <c r="B983" s="8" t="s">
        <v>8326</v>
      </c>
      <c r="C983" s="8" t="s">
        <v>95</v>
      </c>
      <c r="D983" s="9">
        <v>46235</v>
      </c>
      <c r="E983" s="8" t="s">
        <v>52</v>
      </c>
      <c r="F983" s="8" t="s">
        <v>50</v>
      </c>
      <c r="G983" s="8" t="s">
        <v>57</v>
      </c>
      <c r="H983" s="8" t="s">
        <v>53</v>
      </c>
      <c r="I983" s="8" t="s">
        <v>8384</v>
      </c>
      <c r="J983" s="61">
        <v>0</v>
      </c>
      <c r="K983" s="8">
        <v>1</v>
      </c>
      <c r="L983" s="8">
        <v>4</v>
      </c>
      <c r="M983" s="8" t="s">
        <v>97</v>
      </c>
      <c r="N983" s="8" t="s">
        <v>8379</v>
      </c>
      <c r="O983" s="8" t="s">
        <v>8380</v>
      </c>
      <c r="P983" s="48">
        <v>6</v>
      </c>
      <c r="Q983" s="8" t="s">
        <v>60</v>
      </c>
      <c r="R983" s="8">
        <v>4</v>
      </c>
      <c r="S983" s="8">
        <v>0</v>
      </c>
      <c r="T983" s="8" t="b">
        <v>0</v>
      </c>
      <c r="U983" s="8">
        <v>540</v>
      </c>
      <c r="V983" s="8">
        <v>499</v>
      </c>
      <c r="W983" s="8">
        <v>356</v>
      </c>
      <c r="X983" s="8">
        <v>0</v>
      </c>
      <c r="Y983" s="8">
        <v>0</v>
      </c>
      <c r="Z983" s="48">
        <v>-35</v>
      </c>
      <c r="AA983" s="8" t="s">
        <v>96</v>
      </c>
      <c r="AB983" s="8">
        <v>4</v>
      </c>
      <c r="AC983" s="8">
        <v>0</v>
      </c>
      <c r="AD983" s="8"/>
      <c r="AE983" s="8">
        <v>1</v>
      </c>
      <c r="AF983" s="8">
        <v>0</v>
      </c>
      <c r="AG983" s="8">
        <v>540</v>
      </c>
      <c r="AH983" s="9">
        <v>46241</v>
      </c>
      <c r="AI983" s="47">
        <v>46241.3125</v>
      </c>
      <c r="AJ983" s="47">
        <v>46241.316666666666</v>
      </c>
      <c r="AK983" s="47">
        <v>46241.6875</v>
      </c>
      <c r="AL983" s="47">
        <v>46241.663194444445</v>
      </c>
    </row>
    <row r="984" spans="2:38">
      <c r="B984" s="8" t="s">
        <v>8326</v>
      </c>
      <c r="C984" s="8" t="s">
        <v>95</v>
      </c>
      <c r="D984" s="9">
        <v>46235</v>
      </c>
      <c r="E984" s="8" t="s">
        <v>52</v>
      </c>
      <c r="F984" s="8" t="s">
        <v>50</v>
      </c>
      <c r="G984" s="8" t="s">
        <v>54</v>
      </c>
      <c r="H984" s="8" t="s">
        <v>53</v>
      </c>
      <c r="I984" s="8" t="s">
        <v>8384</v>
      </c>
      <c r="J984" s="61">
        <v>0</v>
      </c>
      <c r="K984" s="8">
        <v>1</v>
      </c>
      <c r="L984" s="8">
        <v>4</v>
      </c>
      <c r="M984" s="8" t="s">
        <v>97</v>
      </c>
      <c r="N984" s="8" t="s">
        <v>8379</v>
      </c>
      <c r="O984" s="8" t="s">
        <v>8380</v>
      </c>
      <c r="P984" s="48">
        <v>4</v>
      </c>
      <c r="Q984" s="8" t="s">
        <v>60</v>
      </c>
      <c r="R984" s="8">
        <v>4</v>
      </c>
      <c r="S984" s="8">
        <v>0</v>
      </c>
      <c r="T984" s="8" t="b">
        <v>0</v>
      </c>
      <c r="U984" s="8">
        <v>540</v>
      </c>
      <c r="V984" s="8">
        <v>509</v>
      </c>
      <c r="W984" s="8">
        <v>389</v>
      </c>
      <c r="X984" s="8">
        <v>0</v>
      </c>
      <c r="Y984" s="8">
        <v>0</v>
      </c>
      <c r="Z984" s="48">
        <v>-27</v>
      </c>
      <c r="AA984" s="8" t="s">
        <v>96</v>
      </c>
      <c r="AB984" s="8">
        <v>4</v>
      </c>
      <c r="AC984" s="8">
        <v>0</v>
      </c>
      <c r="AD984" s="8"/>
      <c r="AE984" s="8">
        <v>1</v>
      </c>
      <c r="AF984" s="8">
        <v>0</v>
      </c>
      <c r="AG984" s="8">
        <v>540</v>
      </c>
      <c r="AH984" s="9">
        <v>46246</v>
      </c>
      <c r="AI984" s="47">
        <v>46246.3125</v>
      </c>
      <c r="AJ984" s="47">
        <v>46246.31527777778</v>
      </c>
      <c r="AK984" s="47">
        <v>46246.6875</v>
      </c>
      <c r="AL984" s="47">
        <v>46246.668749999997</v>
      </c>
    </row>
    <row r="985" spans="2:38">
      <c r="B985" s="8" t="s">
        <v>8326</v>
      </c>
      <c r="C985" s="8" t="s">
        <v>95</v>
      </c>
      <c r="D985" s="9">
        <v>46235</v>
      </c>
      <c r="E985" s="8" t="s">
        <v>52</v>
      </c>
      <c r="F985" s="8" t="s">
        <v>50</v>
      </c>
      <c r="G985" s="8" t="s">
        <v>57</v>
      </c>
      <c r="H985" s="8" t="s">
        <v>53</v>
      </c>
      <c r="I985" s="8" t="s">
        <v>8384</v>
      </c>
      <c r="J985" s="61">
        <v>0</v>
      </c>
      <c r="K985" s="8">
        <v>1</v>
      </c>
      <c r="L985" s="8">
        <v>4</v>
      </c>
      <c r="M985" s="8" t="s">
        <v>97</v>
      </c>
      <c r="N985" s="8" t="s">
        <v>8379</v>
      </c>
      <c r="O985" s="8" t="s">
        <v>8380</v>
      </c>
      <c r="P985" s="48">
        <v>3</v>
      </c>
      <c r="Q985" s="8" t="s">
        <v>60</v>
      </c>
      <c r="R985" s="8">
        <v>4</v>
      </c>
      <c r="S985" s="8">
        <v>0</v>
      </c>
      <c r="T985" s="8" t="b">
        <v>0</v>
      </c>
      <c r="U985" s="8">
        <v>360</v>
      </c>
      <c r="V985" s="8">
        <v>329</v>
      </c>
      <c r="W985" s="8">
        <v>213</v>
      </c>
      <c r="X985" s="8">
        <v>0</v>
      </c>
      <c r="Y985" s="8">
        <v>0</v>
      </c>
      <c r="Z985" s="48">
        <v>-28</v>
      </c>
      <c r="AA985" s="8" t="s">
        <v>96</v>
      </c>
      <c r="AB985" s="8">
        <v>4</v>
      </c>
      <c r="AC985" s="8">
        <v>0</v>
      </c>
      <c r="AD985" s="8"/>
      <c r="AE985" s="8">
        <v>1</v>
      </c>
      <c r="AF985" s="8">
        <v>0</v>
      </c>
      <c r="AG985" s="8">
        <v>360</v>
      </c>
      <c r="AH985" s="9">
        <v>46247</v>
      </c>
      <c r="AI985" s="47">
        <v>46247.3125</v>
      </c>
      <c r="AJ985" s="47">
        <v>46247.314583333333</v>
      </c>
      <c r="AK985" s="47">
        <v>46247.5625</v>
      </c>
      <c r="AL985" s="47">
        <v>46247.543055555558</v>
      </c>
    </row>
    <row r="986" spans="2:38">
      <c r="B986" s="8" t="s">
        <v>8326</v>
      </c>
      <c r="C986" s="8" t="s">
        <v>95</v>
      </c>
      <c r="D986" s="9">
        <v>46235</v>
      </c>
      <c r="E986" s="8" t="s">
        <v>52</v>
      </c>
      <c r="F986" s="8" t="s">
        <v>50</v>
      </c>
      <c r="G986" s="8" t="s">
        <v>59</v>
      </c>
      <c r="H986" s="8" t="s">
        <v>53</v>
      </c>
      <c r="I986" s="8" t="s">
        <v>8384</v>
      </c>
      <c r="J986" s="61">
        <v>0</v>
      </c>
      <c r="K986" s="8">
        <v>1</v>
      </c>
      <c r="L986" s="8">
        <v>4</v>
      </c>
      <c r="M986" s="8" t="s">
        <v>97</v>
      </c>
      <c r="N986" s="8" t="s">
        <v>8379</v>
      </c>
      <c r="O986" s="8" t="s">
        <v>8380</v>
      </c>
      <c r="P986" s="48">
        <v>9</v>
      </c>
      <c r="Q986" s="8" t="s">
        <v>60</v>
      </c>
      <c r="R986" s="8">
        <v>4</v>
      </c>
      <c r="S986" s="8">
        <v>0</v>
      </c>
      <c r="T986" s="8" t="b">
        <v>0</v>
      </c>
      <c r="U986" s="8">
        <v>480</v>
      </c>
      <c r="V986" s="8">
        <v>444</v>
      </c>
      <c r="W986" s="8">
        <v>338</v>
      </c>
      <c r="X986" s="8">
        <v>0</v>
      </c>
      <c r="Y986" s="8">
        <v>0</v>
      </c>
      <c r="Z986" s="48">
        <v>-27</v>
      </c>
      <c r="AA986" s="8" t="s">
        <v>96</v>
      </c>
      <c r="AB986" s="8">
        <v>4</v>
      </c>
      <c r="AC986" s="8">
        <v>0</v>
      </c>
      <c r="AD986" s="8"/>
      <c r="AE986" s="8">
        <v>1</v>
      </c>
      <c r="AF986" s="8">
        <v>0</v>
      </c>
      <c r="AG986" s="8">
        <v>480</v>
      </c>
      <c r="AH986" s="9">
        <v>46252</v>
      </c>
      <c r="AI986" s="47">
        <v>46252.333333333336</v>
      </c>
      <c r="AJ986" s="47">
        <v>46252.339583333334</v>
      </c>
      <c r="AK986" s="47">
        <v>46252.666666666664</v>
      </c>
      <c r="AL986" s="47">
        <v>46252.647916666669</v>
      </c>
    </row>
    <row r="987" spans="2:38">
      <c r="B987" s="8" t="s">
        <v>8326</v>
      </c>
      <c r="C987" s="8" t="s">
        <v>95</v>
      </c>
      <c r="D987" s="9">
        <v>46235</v>
      </c>
      <c r="E987" s="8" t="s">
        <v>52</v>
      </c>
      <c r="F987" s="8" t="s">
        <v>50</v>
      </c>
      <c r="G987" s="8" t="s">
        <v>63</v>
      </c>
      <c r="H987" s="8" t="s">
        <v>53</v>
      </c>
      <c r="I987" s="8" t="s">
        <v>8378</v>
      </c>
      <c r="J987" s="61">
        <v>0</v>
      </c>
      <c r="K987" s="8">
        <v>1</v>
      </c>
      <c r="L987" s="8">
        <v>4</v>
      </c>
      <c r="M987" s="8" t="s">
        <v>97</v>
      </c>
      <c r="N987" s="8" t="s">
        <v>8379</v>
      </c>
      <c r="O987" s="8" t="s">
        <v>8380</v>
      </c>
      <c r="P987" s="48">
        <v>11</v>
      </c>
      <c r="Q987" s="8" t="s">
        <v>60</v>
      </c>
      <c r="R987" s="8">
        <v>4</v>
      </c>
      <c r="S987" s="8">
        <v>0</v>
      </c>
      <c r="T987" s="8" t="b">
        <v>0</v>
      </c>
      <c r="U987" s="8">
        <v>360</v>
      </c>
      <c r="V987" s="8">
        <v>337</v>
      </c>
      <c r="W987" s="8">
        <v>227</v>
      </c>
      <c r="X987" s="8">
        <v>0</v>
      </c>
      <c r="Y987" s="8">
        <v>0</v>
      </c>
      <c r="Z987" s="48">
        <v>-12</v>
      </c>
      <c r="AA987" s="8" t="s">
        <v>96</v>
      </c>
      <c r="AB987" s="8">
        <v>4</v>
      </c>
      <c r="AC987" s="8">
        <v>0</v>
      </c>
      <c r="AD987" s="8"/>
      <c r="AE987" s="8">
        <v>1</v>
      </c>
      <c r="AF987" s="8">
        <v>0</v>
      </c>
      <c r="AG987" s="8">
        <v>360</v>
      </c>
      <c r="AH987" s="9">
        <v>46256</v>
      </c>
      <c r="AI987" s="47">
        <v>46256.333333333336</v>
      </c>
      <c r="AJ987" s="47">
        <v>46256.34097222222</v>
      </c>
      <c r="AK987" s="47">
        <v>46256.583333333336</v>
      </c>
      <c r="AL987" s="47">
        <v>46256.574999999997</v>
      </c>
    </row>
    <row r="988" spans="2:38">
      <c r="B988" s="8" t="s">
        <v>8326</v>
      </c>
      <c r="C988" s="8" t="s">
        <v>95</v>
      </c>
      <c r="D988" s="9">
        <v>46235</v>
      </c>
      <c r="E988" s="8" t="s">
        <v>52</v>
      </c>
      <c r="F988" s="8" t="s">
        <v>50</v>
      </c>
      <c r="G988" s="8" t="s">
        <v>61</v>
      </c>
      <c r="H988" s="8" t="s">
        <v>53</v>
      </c>
      <c r="I988" s="8" t="s">
        <v>8384</v>
      </c>
      <c r="J988" s="61">
        <v>0</v>
      </c>
      <c r="K988" s="8">
        <v>1</v>
      </c>
      <c r="L988" s="8">
        <v>4</v>
      </c>
      <c r="M988" s="8" t="s">
        <v>97</v>
      </c>
      <c r="N988" s="8" t="s">
        <v>8379</v>
      </c>
      <c r="O988" s="8" t="s">
        <v>8380</v>
      </c>
      <c r="P988" s="48">
        <v>7</v>
      </c>
      <c r="Q988" s="8" t="s">
        <v>60</v>
      </c>
      <c r="R988" s="8">
        <v>4</v>
      </c>
      <c r="S988" s="8">
        <v>0</v>
      </c>
      <c r="T988" s="8" t="b">
        <v>0</v>
      </c>
      <c r="U988" s="8">
        <v>210</v>
      </c>
      <c r="V988" s="8">
        <v>181</v>
      </c>
      <c r="W988" s="8">
        <v>108</v>
      </c>
      <c r="X988" s="8">
        <v>0</v>
      </c>
      <c r="Y988" s="8">
        <v>0</v>
      </c>
      <c r="Z988" s="48">
        <v>-22</v>
      </c>
      <c r="AA988" s="8" t="s">
        <v>96</v>
      </c>
      <c r="AB988" s="8">
        <v>4</v>
      </c>
      <c r="AC988" s="8">
        <v>0</v>
      </c>
      <c r="AD988" s="8"/>
      <c r="AE988" s="8">
        <v>1</v>
      </c>
      <c r="AF988" s="8">
        <v>0</v>
      </c>
      <c r="AG988" s="8">
        <v>210</v>
      </c>
      <c r="AH988" s="9">
        <v>46258</v>
      </c>
      <c r="AI988" s="47">
        <v>46258.375</v>
      </c>
      <c r="AJ988" s="47">
        <v>46258.379861111112</v>
      </c>
      <c r="AK988" s="47">
        <v>46258.520833333336</v>
      </c>
      <c r="AL988" s="47">
        <v>46258.505555555559</v>
      </c>
    </row>
    <row r="989" spans="2:38">
      <c r="B989" s="8" t="s">
        <v>8326</v>
      </c>
      <c r="C989" s="8" t="s">
        <v>95</v>
      </c>
      <c r="D989" s="9">
        <v>46235</v>
      </c>
      <c r="E989" s="8" t="s">
        <v>52</v>
      </c>
      <c r="F989" s="8" t="s">
        <v>50</v>
      </c>
      <c r="G989" s="8" t="s">
        <v>54</v>
      </c>
      <c r="H989" s="8" t="s">
        <v>53</v>
      </c>
      <c r="I989" s="8" t="s">
        <v>8384</v>
      </c>
      <c r="J989" s="61">
        <v>0</v>
      </c>
      <c r="K989" s="8">
        <v>1</v>
      </c>
      <c r="L989" s="8">
        <v>4</v>
      </c>
      <c r="M989" s="8" t="s">
        <v>97</v>
      </c>
      <c r="N989" s="8" t="s">
        <v>8379</v>
      </c>
      <c r="O989" s="8" t="s">
        <v>8380</v>
      </c>
      <c r="P989" s="48">
        <v>8</v>
      </c>
      <c r="Q989" s="8" t="s">
        <v>60</v>
      </c>
      <c r="R989" s="8">
        <v>4</v>
      </c>
      <c r="S989" s="8">
        <v>0</v>
      </c>
      <c r="T989" s="8" t="b">
        <v>0</v>
      </c>
      <c r="U989" s="8">
        <v>480</v>
      </c>
      <c r="V989" s="8">
        <v>446</v>
      </c>
      <c r="W989" s="8">
        <v>316</v>
      </c>
      <c r="X989" s="8">
        <v>0</v>
      </c>
      <c r="Y989" s="8">
        <v>0</v>
      </c>
      <c r="Z989" s="48">
        <v>-26</v>
      </c>
      <c r="AA989" s="8" t="s">
        <v>96</v>
      </c>
      <c r="AB989" s="8">
        <v>4</v>
      </c>
      <c r="AC989" s="8">
        <v>0</v>
      </c>
      <c r="AD989" s="8"/>
      <c r="AE989" s="8">
        <v>1</v>
      </c>
      <c r="AF989" s="8">
        <v>0</v>
      </c>
      <c r="AG989" s="8">
        <v>480</v>
      </c>
      <c r="AH989" s="9">
        <v>46259</v>
      </c>
      <c r="AI989" s="47">
        <v>46259.354166666664</v>
      </c>
      <c r="AJ989" s="47">
        <v>46259.359722222223</v>
      </c>
      <c r="AK989" s="47">
        <v>46259.6875</v>
      </c>
      <c r="AL989" s="47">
        <v>46259.669444444444</v>
      </c>
    </row>
    <row r="990" spans="2:38">
      <c r="B990" s="8" t="s">
        <v>8326</v>
      </c>
      <c r="C990" s="8" t="s">
        <v>95</v>
      </c>
      <c r="D990" s="9">
        <v>46235</v>
      </c>
      <c r="E990" s="8" t="s">
        <v>52</v>
      </c>
      <c r="F990" s="8" t="s">
        <v>50</v>
      </c>
      <c r="G990" s="8" t="s">
        <v>62</v>
      </c>
      <c r="H990" s="8" t="s">
        <v>53</v>
      </c>
      <c r="I990" s="8" t="s">
        <v>8384</v>
      </c>
      <c r="J990" s="61">
        <v>0</v>
      </c>
      <c r="K990" s="8">
        <v>1</v>
      </c>
      <c r="L990" s="8">
        <v>4</v>
      </c>
      <c r="M990" s="8" t="s">
        <v>97</v>
      </c>
      <c r="N990" s="8" t="s">
        <v>8379</v>
      </c>
      <c r="O990" s="8" t="s">
        <v>8380</v>
      </c>
      <c r="P990" s="48">
        <v>3</v>
      </c>
      <c r="Q990" s="8" t="s">
        <v>60</v>
      </c>
      <c r="R990" s="8">
        <v>4</v>
      </c>
      <c r="S990" s="8">
        <v>0</v>
      </c>
      <c r="T990" s="8" t="b">
        <v>0</v>
      </c>
      <c r="U990" s="8">
        <v>180</v>
      </c>
      <c r="V990" s="8">
        <v>159</v>
      </c>
      <c r="W990" s="8">
        <v>85</v>
      </c>
      <c r="X990" s="8">
        <v>0</v>
      </c>
      <c r="Y990" s="8">
        <v>0</v>
      </c>
      <c r="Z990" s="48">
        <v>-18</v>
      </c>
      <c r="AA990" s="8" t="s">
        <v>96</v>
      </c>
      <c r="AB990" s="8">
        <v>4</v>
      </c>
      <c r="AC990" s="8">
        <v>0</v>
      </c>
      <c r="AD990" s="8"/>
      <c r="AE990" s="8">
        <v>1</v>
      </c>
      <c r="AF990" s="8">
        <v>0</v>
      </c>
      <c r="AG990" s="8">
        <v>180</v>
      </c>
      <c r="AH990" s="9">
        <v>46260</v>
      </c>
      <c r="AI990" s="47">
        <v>46260.333333333336</v>
      </c>
      <c r="AJ990" s="47">
        <v>46260.335416666669</v>
      </c>
      <c r="AK990" s="47">
        <v>46260.458333333336</v>
      </c>
      <c r="AL990" s="47">
        <v>46260.445833333331</v>
      </c>
    </row>
    <row r="991" spans="2:38">
      <c r="B991" s="8" t="s">
        <v>8326</v>
      </c>
      <c r="C991" s="8" t="s">
        <v>95</v>
      </c>
      <c r="D991" s="9">
        <v>46235</v>
      </c>
      <c r="E991" s="8" t="s">
        <v>52</v>
      </c>
      <c r="F991" s="8" t="s">
        <v>50</v>
      </c>
      <c r="G991" s="8" t="s">
        <v>61</v>
      </c>
      <c r="H991" s="8" t="s">
        <v>53</v>
      </c>
      <c r="I991" s="8" t="s">
        <v>8384</v>
      </c>
      <c r="J991" s="61">
        <v>0</v>
      </c>
      <c r="K991" s="8">
        <v>1</v>
      </c>
      <c r="L991" s="8">
        <v>4</v>
      </c>
      <c r="M991" s="8" t="s">
        <v>97</v>
      </c>
      <c r="N991" s="8" t="s">
        <v>8379</v>
      </c>
      <c r="O991" s="8" t="s">
        <v>8380</v>
      </c>
      <c r="P991" s="48">
        <v>8</v>
      </c>
      <c r="Q991" s="8" t="s">
        <v>60</v>
      </c>
      <c r="R991" s="8">
        <v>4</v>
      </c>
      <c r="S991" s="8">
        <v>0</v>
      </c>
      <c r="T991" s="8" t="b">
        <v>0</v>
      </c>
      <c r="U991" s="8">
        <v>540</v>
      </c>
      <c r="V991" s="8">
        <v>479</v>
      </c>
      <c r="W991" s="8">
        <v>342</v>
      </c>
      <c r="X991" s="8">
        <v>0</v>
      </c>
      <c r="Y991" s="8">
        <v>0</v>
      </c>
      <c r="Z991" s="48">
        <v>-53</v>
      </c>
      <c r="AA991" s="8" t="s">
        <v>98</v>
      </c>
      <c r="AB991" s="8">
        <v>4</v>
      </c>
      <c r="AC991" s="8">
        <v>0</v>
      </c>
      <c r="AD991" s="8"/>
      <c r="AE991" s="8">
        <v>1</v>
      </c>
      <c r="AF991" s="8">
        <v>0</v>
      </c>
      <c r="AG991" s="8">
        <v>540</v>
      </c>
      <c r="AH991" s="9">
        <v>46237</v>
      </c>
      <c r="AI991" s="47">
        <v>46237.354166666664</v>
      </c>
      <c r="AJ991" s="47">
        <v>46237.359722222223</v>
      </c>
      <c r="AK991" s="47">
        <v>46237.729166666664</v>
      </c>
      <c r="AL991" s="47">
        <v>46237.692361111112</v>
      </c>
    </row>
    <row r="992" spans="2:38">
      <c r="B992" s="8" t="s">
        <v>8326</v>
      </c>
      <c r="C992" s="8" t="s">
        <v>95</v>
      </c>
      <c r="D992" s="9">
        <v>46235</v>
      </c>
      <c r="E992" s="8" t="s">
        <v>52</v>
      </c>
      <c r="F992" s="8" t="s">
        <v>50</v>
      </c>
      <c r="G992" s="8" t="s">
        <v>59</v>
      </c>
      <c r="H992" s="8" t="s">
        <v>53</v>
      </c>
      <c r="I992" s="8" t="s">
        <v>8384</v>
      </c>
      <c r="J992" s="61">
        <v>0</v>
      </c>
      <c r="K992" s="8">
        <v>1</v>
      </c>
      <c r="L992" s="8">
        <v>4</v>
      </c>
      <c r="M992" s="8" t="s">
        <v>97</v>
      </c>
      <c r="N992" s="8" t="s">
        <v>8379</v>
      </c>
      <c r="O992" s="8" t="s">
        <v>8380</v>
      </c>
      <c r="P992" s="48">
        <v>7</v>
      </c>
      <c r="Q992" s="8" t="s">
        <v>60</v>
      </c>
      <c r="R992" s="8">
        <v>4</v>
      </c>
      <c r="S992" s="8">
        <v>0</v>
      </c>
      <c r="T992" s="8" t="b">
        <v>0</v>
      </c>
      <c r="U992" s="8">
        <v>270</v>
      </c>
      <c r="V992" s="8">
        <v>243</v>
      </c>
      <c r="W992" s="8">
        <v>153</v>
      </c>
      <c r="X992" s="8">
        <v>0</v>
      </c>
      <c r="Y992" s="8">
        <v>0</v>
      </c>
      <c r="Z992" s="48">
        <v>-20</v>
      </c>
      <c r="AA992" s="8" t="s">
        <v>98</v>
      </c>
      <c r="AB992" s="8">
        <v>4</v>
      </c>
      <c r="AC992" s="8">
        <v>0</v>
      </c>
      <c r="AD992" s="8"/>
      <c r="AE992" s="8">
        <v>1</v>
      </c>
      <c r="AF992" s="8">
        <v>0</v>
      </c>
      <c r="AG992" s="8">
        <v>270</v>
      </c>
      <c r="AH992" s="9">
        <v>46239</v>
      </c>
      <c r="AI992" s="47">
        <v>46239.541666666664</v>
      </c>
      <c r="AJ992" s="47">
        <v>46239.546527777777</v>
      </c>
      <c r="AK992" s="47">
        <v>46239.729166666664</v>
      </c>
      <c r="AL992" s="47">
        <v>46239.715277777781</v>
      </c>
    </row>
    <row r="993" spans="2:38">
      <c r="B993" s="8" t="s">
        <v>8326</v>
      </c>
      <c r="C993" s="8" t="s">
        <v>95</v>
      </c>
      <c r="D993" s="9">
        <v>46235</v>
      </c>
      <c r="E993" s="8" t="s">
        <v>52</v>
      </c>
      <c r="F993" s="8" t="s">
        <v>50</v>
      </c>
      <c r="G993" s="8" t="s">
        <v>57</v>
      </c>
      <c r="H993" s="8" t="s">
        <v>53</v>
      </c>
      <c r="I993" s="8" t="s">
        <v>8384</v>
      </c>
      <c r="J993" s="61">
        <v>0</v>
      </c>
      <c r="K993" s="8">
        <v>1</v>
      </c>
      <c r="L993" s="8">
        <v>4</v>
      </c>
      <c r="M993" s="8" t="s">
        <v>97</v>
      </c>
      <c r="N993" s="8" t="s">
        <v>8379</v>
      </c>
      <c r="O993" s="8" t="s">
        <v>8380</v>
      </c>
      <c r="P993" s="48">
        <v>4</v>
      </c>
      <c r="Q993" s="8" t="s">
        <v>60</v>
      </c>
      <c r="R993" s="8">
        <v>4</v>
      </c>
      <c r="S993" s="8">
        <v>0</v>
      </c>
      <c r="T993" s="8" t="b">
        <v>0</v>
      </c>
      <c r="U993" s="8">
        <v>210</v>
      </c>
      <c r="V993" s="8">
        <v>184</v>
      </c>
      <c r="W993" s="8">
        <v>105</v>
      </c>
      <c r="X993" s="8">
        <v>0</v>
      </c>
      <c r="Y993" s="8">
        <v>0</v>
      </c>
      <c r="Z993" s="48">
        <v>-22</v>
      </c>
      <c r="AA993" s="8" t="s">
        <v>98</v>
      </c>
      <c r="AB993" s="8">
        <v>4</v>
      </c>
      <c r="AC993" s="8">
        <v>0</v>
      </c>
      <c r="AD993" s="8"/>
      <c r="AE993" s="8">
        <v>1</v>
      </c>
      <c r="AF993" s="8">
        <v>0</v>
      </c>
      <c r="AG993" s="8">
        <v>210</v>
      </c>
      <c r="AH993" s="9">
        <v>46243</v>
      </c>
      <c r="AI993" s="47">
        <v>46243.333333333336</v>
      </c>
      <c r="AJ993" s="47">
        <v>46243.336111111108</v>
      </c>
      <c r="AK993" s="47">
        <v>46243.479166666664</v>
      </c>
      <c r="AL993" s="47">
        <v>46243.463888888888</v>
      </c>
    </row>
    <row r="994" spans="2:38">
      <c r="B994" s="8" t="s">
        <v>8326</v>
      </c>
      <c r="C994" s="8" t="s">
        <v>95</v>
      </c>
      <c r="D994" s="9">
        <v>46235</v>
      </c>
      <c r="E994" s="8" t="s">
        <v>52</v>
      </c>
      <c r="F994" s="8" t="s">
        <v>50</v>
      </c>
      <c r="G994" s="8" t="s">
        <v>62</v>
      </c>
      <c r="H994" s="8" t="s">
        <v>53</v>
      </c>
      <c r="I994" s="8" t="s">
        <v>8384</v>
      </c>
      <c r="J994" s="61">
        <v>0</v>
      </c>
      <c r="K994" s="8">
        <v>1</v>
      </c>
      <c r="L994" s="8">
        <v>4</v>
      </c>
      <c r="M994" s="8" t="s">
        <v>97</v>
      </c>
      <c r="N994" s="8" t="s">
        <v>8379</v>
      </c>
      <c r="O994" s="8" t="s">
        <v>8380</v>
      </c>
      <c r="P994" s="48">
        <v>5</v>
      </c>
      <c r="Q994" s="8" t="s">
        <v>60</v>
      </c>
      <c r="R994" s="8">
        <v>4</v>
      </c>
      <c r="S994" s="8">
        <v>0</v>
      </c>
      <c r="T994" s="8" t="b">
        <v>0</v>
      </c>
      <c r="U994" s="8">
        <v>480</v>
      </c>
      <c r="V994" s="8">
        <v>446</v>
      </c>
      <c r="W994" s="8">
        <v>328</v>
      </c>
      <c r="X994" s="8">
        <v>0</v>
      </c>
      <c r="Y994" s="8">
        <v>0</v>
      </c>
      <c r="Z994" s="48">
        <v>-29</v>
      </c>
      <c r="AA994" s="8" t="s">
        <v>98</v>
      </c>
      <c r="AB994" s="8">
        <v>4</v>
      </c>
      <c r="AC994" s="8">
        <v>0</v>
      </c>
      <c r="AD994" s="8"/>
      <c r="AE994" s="8">
        <v>1</v>
      </c>
      <c r="AF994" s="8">
        <v>0</v>
      </c>
      <c r="AG994" s="8">
        <v>480</v>
      </c>
      <c r="AH994" s="9">
        <v>46244</v>
      </c>
      <c r="AI994" s="47">
        <v>46244.375</v>
      </c>
      <c r="AJ994" s="47">
        <v>46244.378472222219</v>
      </c>
      <c r="AK994" s="47">
        <v>46244.708333333336</v>
      </c>
      <c r="AL994" s="47">
        <v>46244.688194444447</v>
      </c>
    </row>
    <row r="995" spans="2:38">
      <c r="B995" s="8" t="s">
        <v>8326</v>
      </c>
      <c r="C995" s="8" t="s">
        <v>95</v>
      </c>
      <c r="D995" s="9">
        <v>46235</v>
      </c>
      <c r="E995" s="8" t="s">
        <v>52</v>
      </c>
      <c r="F995" s="8" t="s">
        <v>50</v>
      </c>
      <c r="G995" s="8" t="s">
        <v>63</v>
      </c>
      <c r="H995" s="8" t="s">
        <v>53</v>
      </c>
      <c r="I995" s="8" t="s">
        <v>8378</v>
      </c>
      <c r="J995" s="61">
        <v>0</v>
      </c>
      <c r="K995" s="8">
        <v>1</v>
      </c>
      <c r="L995" s="8">
        <v>4</v>
      </c>
      <c r="M995" s="8" t="s">
        <v>97</v>
      </c>
      <c r="N995" s="8" t="s">
        <v>8379</v>
      </c>
      <c r="O995" s="8" t="s">
        <v>8380</v>
      </c>
      <c r="P995" s="48">
        <v>11</v>
      </c>
      <c r="Q995" s="8" t="s">
        <v>60</v>
      </c>
      <c r="R995" s="8">
        <v>4</v>
      </c>
      <c r="S995" s="8">
        <v>0</v>
      </c>
      <c r="T995" s="8" t="b">
        <v>0</v>
      </c>
      <c r="U995" s="8">
        <v>270</v>
      </c>
      <c r="V995" s="8">
        <v>244</v>
      </c>
      <c r="W995" s="8">
        <v>173</v>
      </c>
      <c r="X995" s="8">
        <v>0</v>
      </c>
      <c r="Y995" s="8">
        <v>0</v>
      </c>
      <c r="Z995" s="48">
        <v>-15</v>
      </c>
      <c r="AA995" s="8" t="s">
        <v>98</v>
      </c>
      <c r="AB995" s="8">
        <v>4</v>
      </c>
      <c r="AC995" s="8">
        <v>0</v>
      </c>
      <c r="AD995" s="8"/>
      <c r="AE995" s="8">
        <v>1</v>
      </c>
      <c r="AF995" s="8">
        <v>0</v>
      </c>
      <c r="AG995" s="8">
        <v>270</v>
      </c>
      <c r="AH995" s="9">
        <v>46245</v>
      </c>
      <c r="AI995" s="47">
        <v>46245.333333333336</v>
      </c>
      <c r="AJ995" s="47">
        <v>46245.34097222222</v>
      </c>
      <c r="AK995" s="47">
        <v>46245.520833333336</v>
      </c>
      <c r="AL995" s="47">
        <v>46245.510416666664</v>
      </c>
    </row>
    <row r="996" spans="2:38">
      <c r="B996" s="8" t="s">
        <v>8326</v>
      </c>
      <c r="C996" s="8" t="s">
        <v>95</v>
      </c>
      <c r="D996" s="9">
        <v>46235</v>
      </c>
      <c r="E996" s="8" t="s">
        <v>52</v>
      </c>
      <c r="F996" s="8" t="s">
        <v>50</v>
      </c>
      <c r="G996" s="8" t="s">
        <v>61</v>
      </c>
      <c r="H996" s="8" t="s">
        <v>53</v>
      </c>
      <c r="I996" s="8" t="s">
        <v>8384</v>
      </c>
      <c r="J996" s="61">
        <v>0</v>
      </c>
      <c r="K996" s="8">
        <v>1</v>
      </c>
      <c r="L996" s="8">
        <v>4</v>
      </c>
      <c r="M996" s="8" t="s">
        <v>97</v>
      </c>
      <c r="N996" s="8" t="s">
        <v>8379</v>
      </c>
      <c r="O996" s="8" t="s">
        <v>8380</v>
      </c>
      <c r="P996" s="48">
        <v>8</v>
      </c>
      <c r="Q996" s="8" t="s">
        <v>60</v>
      </c>
      <c r="R996" s="8">
        <v>4</v>
      </c>
      <c r="S996" s="8">
        <v>0</v>
      </c>
      <c r="T996" s="8" t="b">
        <v>0</v>
      </c>
      <c r="U996" s="8">
        <v>360</v>
      </c>
      <c r="V996" s="8">
        <v>327</v>
      </c>
      <c r="W996" s="8">
        <v>234</v>
      </c>
      <c r="X996" s="8">
        <v>0</v>
      </c>
      <c r="Y996" s="8">
        <v>0</v>
      </c>
      <c r="Z996" s="48">
        <v>-25</v>
      </c>
      <c r="AA996" s="8" t="s">
        <v>98</v>
      </c>
      <c r="AB996" s="8">
        <v>4</v>
      </c>
      <c r="AC996" s="8">
        <v>0</v>
      </c>
      <c r="AD996" s="8"/>
      <c r="AE996" s="8">
        <v>1</v>
      </c>
      <c r="AF996" s="8">
        <v>0</v>
      </c>
      <c r="AG996" s="8">
        <v>360</v>
      </c>
      <c r="AH996" s="9">
        <v>46247</v>
      </c>
      <c r="AI996" s="47">
        <v>46247.354166666664</v>
      </c>
      <c r="AJ996" s="47">
        <v>46247.359722222223</v>
      </c>
      <c r="AK996" s="47">
        <v>46247.604166666664</v>
      </c>
      <c r="AL996" s="47">
        <v>46247.586805555555</v>
      </c>
    </row>
    <row r="997" spans="2:38">
      <c r="B997" s="8" t="s">
        <v>8326</v>
      </c>
      <c r="C997" s="8" t="s">
        <v>95</v>
      </c>
      <c r="D997" s="9">
        <v>46235</v>
      </c>
      <c r="E997" s="8" t="s">
        <v>52</v>
      </c>
      <c r="F997" s="8" t="s">
        <v>50</v>
      </c>
      <c r="G997" s="8" t="s">
        <v>61</v>
      </c>
      <c r="H997" s="8" t="s">
        <v>53</v>
      </c>
      <c r="I997" s="8" t="s">
        <v>8384</v>
      </c>
      <c r="J997" s="61">
        <v>0</v>
      </c>
      <c r="K997" s="8">
        <v>1</v>
      </c>
      <c r="L997" s="8">
        <v>4</v>
      </c>
      <c r="M997" s="8" t="s">
        <v>97</v>
      </c>
      <c r="N997" s="8" t="s">
        <v>8379</v>
      </c>
      <c r="O997" s="8" t="s">
        <v>8380</v>
      </c>
      <c r="P997" s="48">
        <v>6</v>
      </c>
      <c r="Q997" s="8" t="s">
        <v>60</v>
      </c>
      <c r="R997" s="8">
        <v>4</v>
      </c>
      <c r="S997" s="8">
        <v>0</v>
      </c>
      <c r="T997" s="8" t="b">
        <v>0</v>
      </c>
      <c r="U997" s="8">
        <v>240</v>
      </c>
      <c r="V997" s="8">
        <v>207</v>
      </c>
      <c r="W997" s="8">
        <v>127</v>
      </c>
      <c r="X997" s="8">
        <v>0</v>
      </c>
      <c r="Y997" s="8">
        <v>0</v>
      </c>
      <c r="Z997" s="48">
        <v>-27</v>
      </c>
      <c r="AA997" s="8" t="s">
        <v>98</v>
      </c>
      <c r="AB997" s="8">
        <v>4</v>
      </c>
      <c r="AC997" s="8">
        <v>0</v>
      </c>
      <c r="AD997" s="8"/>
      <c r="AE997" s="8">
        <v>1</v>
      </c>
      <c r="AF997" s="8">
        <v>0</v>
      </c>
      <c r="AG997" s="8">
        <v>240</v>
      </c>
      <c r="AH997" s="9">
        <v>46250</v>
      </c>
      <c r="AI997" s="47">
        <v>46250.5625</v>
      </c>
      <c r="AJ997" s="47">
        <v>46250.566666666666</v>
      </c>
      <c r="AK997" s="47">
        <v>46250.729166666664</v>
      </c>
      <c r="AL997" s="47">
        <v>46250.710416666669</v>
      </c>
    </row>
    <row r="998" spans="2:38">
      <c r="B998" s="8" t="s">
        <v>8326</v>
      </c>
      <c r="C998" s="8" t="s">
        <v>95</v>
      </c>
      <c r="D998" s="9">
        <v>46235</v>
      </c>
      <c r="E998" s="8" t="s">
        <v>52</v>
      </c>
      <c r="F998" s="8" t="s">
        <v>50</v>
      </c>
      <c r="G998" s="8" t="s">
        <v>61</v>
      </c>
      <c r="H998" s="8" t="s">
        <v>53</v>
      </c>
      <c r="I998" s="8" t="s">
        <v>8384</v>
      </c>
      <c r="J998" s="61">
        <v>0</v>
      </c>
      <c r="K998" s="8">
        <v>1</v>
      </c>
      <c r="L998" s="8">
        <v>4</v>
      </c>
      <c r="M998" s="8" t="s">
        <v>97</v>
      </c>
      <c r="N998" s="8" t="s">
        <v>8384</v>
      </c>
      <c r="O998" s="8" t="s">
        <v>8380</v>
      </c>
      <c r="P998" s="48">
        <v>8</v>
      </c>
      <c r="Q998" s="8" t="s">
        <v>60</v>
      </c>
      <c r="R998" s="8">
        <v>4</v>
      </c>
      <c r="S998" s="8">
        <v>0</v>
      </c>
      <c r="T998" s="8" t="b">
        <v>0</v>
      </c>
      <c r="U998" s="8">
        <v>180</v>
      </c>
      <c r="V998" s="8">
        <v>164</v>
      </c>
      <c r="W998" s="8">
        <v>91</v>
      </c>
      <c r="X998" s="8">
        <v>0</v>
      </c>
      <c r="Y998" s="8">
        <v>0</v>
      </c>
      <c r="Z998" s="48">
        <v>-8</v>
      </c>
      <c r="AA998" s="8" t="s">
        <v>98</v>
      </c>
      <c r="AB998" s="8">
        <v>4</v>
      </c>
      <c r="AC998" s="8">
        <v>0</v>
      </c>
      <c r="AD998" s="8"/>
      <c r="AE998" s="8">
        <v>1</v>
      </c>
      <c r="AF998" s="8">
        <v>0</v>
      </c>
      <c r="AG998" s="8">
        <v>180</v>
      </c>
      <c r="AH998" s="9">
        <v>46251</v>
      </c>
      <c r="AI998" s="47">
        <v>46251.5625</v>
      </c>
      <c r="AJ998" s="47">
        <v>46251.568055555559</v>
      </c>
      <c r="AK998" s="47">
        <v>46251.6875</v>
      </c>
      <c r="AL998" s="47">
        <v>46251.681944444441</v>
      </c>
    </row>
    <row r="999" spans="2:38">
      <c r="B999" s="8" t="s">
        <v>8326</v>
      </c>
      <c r="C999" s="8" t="s">
        <v>95</v>
      </c>
      <c r="D999" s="9">
        <v>46235</v>
      </c>
      <c r="E999" s="8" t="s">
        <v>52</v>
      </c>
      <c r="F999" s="8" t="s">
        <v>50</v>
      </c>
      <c r="G999" s="8" t="s">
        <v>59</v>
      </c>
      <c r="H999" s="8" t="s">
        <v>53</v>
      </c>
      <c r="I999" s="8" t="s">
        <v>8384</v>
      </c>
      <c r="J999" s="61">
        <v>0</v>
      </c>
      <c r="K999" s="8">
        <v>1</v>
      </c>
      <c r="L999" s="8">
        <v>4</v>
      </c>
      <c r="M999" s="8" t="s">
        <v>97</v>
      </c>
      <c r="N999" s="8" t="s">
        <v>8379</v>
      </c>
      <c r="O999" s="8" t="s">
        <v>8380</v>
      </c>
      <c r="P999" s="48">
        <v>8</v>
      </c>
      <c r="Q999" s="8" t="s">
        <v>60</v>
      </c>
      <c r="R999" s="8">
        <v>4</v>
      </c>
      <c r="S999" s="8">
        <v>0</v>
      </c>
      <c r="T999" s="8" t="b">
        <v>0</v>
      </c>
      <c r="U999" s="8">
        <v>360</v>
      </c>
      <c r="V999" s="8">
        <v>337</v>
      </c>
      <c r="W999" s="8">
        <v>250</v>
      </c>
      <c r="X999" s="8">
        <v>0</v>
      </c>
      <c r="Y999" s="8">
        <v>0</v>
      </c>
      <c r="Z999" s="48">
        <v>-15</v>
      </c>
      <c r="AA999" s="8" t="s">
        <v>98</v>
      </c>
      <c r="AB999" s="8">
        <v>4</v>
      </c>
      <c r="AC999" s="8">
        <v>0</v>
      </c>
      <c r="AD999" s="8"/>
      <c r="AE999" s="8">
        <v>1</v>
      </c>
      <c r="AF999" s="8">
        <v>0</v>
      </c>
      <c r="AG999" s="8">
        <v>360</v>
      </c>
      <c r="AH999" s="9">
        <v>46254</v>
      </c>
      <c r="AI999" s="47">
        <v>46254.375</v>
      </c>
      <c r="AJ999" s="47">
        <v>46254.380555555559</v>
      </c>
      <c r="AK999" s="47">
        <v>46254.625</v>
      </c>
      <c r="AL999" s="47">
        <v>46254.614583333336</v>
      </c>
    </row>
    <row r="1000" spans="2:38">
      <c r="B1000" s="8" t="s">
        <v>8326</v>
      </c>
      <c r="C1000" s="8" t="s">
        <v>95</v>
      </c>
      <c r="D1000" s="9">
        <v>46235</v>
      </c>
      <c r="E1000" s="8" t="s">
        <v>52</v>
      </c>
      <c r="F1000" s="8" t="s">
        <v>50</v>
      </c>
      <c r="G1000" s="8" t="s">
        <v>54</v>
      </c>
      <c r="H1000" s="8" t="s">
        <v>53</v>
      </c>
      <c r="I1000" s="8" t="s">
        <v>8384</v>
      </c>
      <c r="J1000" s="61">
        <v>0</v>
      </c>
      <c r="K1000" s="8">
        <v>1</v>
      </c>
      <c r="L1000" s="8">
        <v>4</v>
      </c>
      <c r="M1000" s="8" t="s">
        <v>97</v>
      </c>
      <c r="N1000" s="8" t="s">
        <v>8379</v>
      </c>
      <c r="O1000" s="8" t="s">
        <v>8380</v>
      </c>
      <c r="P1000" s="48">
        <v>4</v>
      </c>
      <c r="Q1000" s="8" t="s">
        <v>60</v>
      </c>
      <c r="R1000" s="8">
        <v>4</v>
      </c>
      <c r="S1000" s="8">
        <v>0</v>
      </c>
      <c r="T1000" s="8" t="b">
        <v>0</v>
      </c>
      <c r="U1000" s="8">
        <v>360</v>
      </c>
      <c r="V1000" s="8">
        <v>332</v>
      </c>
      <c r="W1000" s="8">
        <v>239</v>
      </c>
      <c r="X1000" s="8">
        <v>0</v>
      </c>
      <c r="Y1000" s="8">
        <v>0</v>
      </c>
      <c r="Z1000" s="48">
        <v>-24</v>
      </c>
      <c r="AA1000" s="8" t="s">
        <v>98</v>
      </c>
      <c r="AB1000" s="8">
        <v>4</v>
      </c>
      <c r="AC1000" s="8">
        <v>0</v>
      </c>
      <c r="AD1000" s="8"/>
      <c r="AE1000" s="8">
        <v>1</v>
      </c>
      <c r="AF1000" s="8">
        <v>0</v>
      </c>
      <c r="AG1000" s="8">
        <v>360</v>
      </c>
      <c r="AH1000" s="9">
        <v>46256</v>
      </c>
      <c r="AI1000" s="47">
        <v>46256.375</v>
      </c>
      <c r="AJ1000" s="47">
        <v>46256.37777777778</v>
      </c>
      <c r="AK1000" s="47">
        <v>46256.625</v>
      </c>
      <c r="AL1000" s="47">
        <v>46256.60833333333</v>
      </c>
    </row>
    <row r="1001" spans="2:38">
      <c r="B1001" s="8" t="s">
        <v>8326</v>
      </c>
      <c r="C1001" s="8" t="s">
        <v>95</v>
      </c>
      <c r="D1001" s="9">
        <v>46235</v>
      </c>
      <c r="E1001" s="8" t="s">
        <v>52</v>
      </c>
      <c r="F1001" s="8" t="s">
        <v>50</v>
      </c>
      <c r="G1001" s="8" t="s">
        <v>61</v>
      </c>
      <c r="H1001" s="8" t="s">
        <v>53</v>
      </c>
      <c r="I1001" s="8" t="s">
        <v>8384</v>
      </c>
      <c r="J1001" s="61">
        <v>0</v>
      </c>
      <c r="K1001" s="8">
        <v>1</v>
      </c>
      <c r="L1001" s="8">
        <v>4</v>
      </c>
      <c r="M1001" s="8" t="s">
        <v>97</v>
      </c>
      <c r="N1001" s="8" t="s">
        <v>8379</v>
      </c>
      <c r="O1001" s="8" t="s">
        <v>8380</v>
      </c>
      <c r="P1001" s="48">
        <v>8</v>
      </c>
      <c r="Q1001" s="8" t="s">
        <v>60</v>
      </c>
      <c r="R1001" s="8">
        <v>4</v>
      </c>
      <c r="S1001" s="8">
        <v>0</v>
      </c>
      <c r="T1001" s="8" t="b">
        <v>0</v>
      </c>
      <c r="U1001" s="8">
        <v>420</v>
      </c>
      <c r="V1001" s="8">
        <v>390</v>
      </c>
      <c r="W1001" s="8">
        <v>261</v>
      </c>
      <c r="X1001" s="8">
        <v>0</v>
      </c>
      <c r="Y1001" s="8">
        <v>0</v>
      </c>
      <c r="Z1001" s="48">
        <v>-22</v>
      </c>
      <c r="AA1001" s="8" t="s">
        <v>98</v>
      </c>
      <c r="AB1001" s="8">
        <v>4</v>
      </c>
      <c r="AC1001" s="8">
        <v>0</v>
      </c>
      <c r="AD1001" s="8"/>
      <c r="AE1001" s="8">
        <v>1</v>
      </c>
      <c r="AF1001" s="8">
        <v>0</v>
      </c>
      <c r="AG1001" s="8">
        <v>420</v>
      </c>
      <c r="AH1001" s="9">
        <v>46259</v>
      </c>
      <c r="AI1001" s="47">
        <v>46259.333333333336</v>
      </c>
      <c r="AJ1001" s="47">
        <v>46259.338888888888</v>
      </c>
      <c r="AK1001" s="47">
        <v>46259.625</v>
      </c>
      <c r="AL1001" s="47">
        <v>46259.609722222223</v>
      </c>
    </row>
    <row r="1002" spans="2:38">
      <c r="B1002" s="8" t="s">
        <v>8326</v>
      </c>
      <c r="C1002" s="8" t="s">
        <v>95</v>
      </c>
      <c r="D1002" s="9">
        <v>46235</v>
      </c>
      <c r="E1002" s="8" t="s">
        <v>52</v>
      </c>
      <c r="F1002" s="8" t="s">
        <v>50</v>
      </c>
      <c r="G1002" s="8" t="s">
        <v>61</v>
      </c>
      <c r="H1002" s="8" t="s">
        <v>53</v>
      </c>
      <c r="I1002" s="8" t="s">
        <v>8384</v>
      </c>
      <c r="J1002" s="61">
        <v>0</v>
      </c>
      <c r="K1002" s="8">
        <v>1</v>
      </c>
      <c r="L1002" s="8">
        <v>4</v>
      </c>
      <c r="M1002" s="8" t="s">
        <v>97</v>
      </c>
      <c r="N1002" s="8" t="s">
        <v>8379</v>
      </c>
      <c r="O1002" s="8" t="s">
        <v>8380</v>
      </c>
      <c r="P1002" s="48">
        <v>5</v>
      </c>
      <c r="Q1002" s="8" t="s">
        <v>60</v>
      </c>
      <c r="R1002" s="8">
        <v>4</v>
      </c>
      <c r="S1002" s="8">
        <v>0</v>
      </c>
      <c r="T1002" s="8" t="b">
        <v>0</v>
      </c>
      <c r="U1002" s="8">
        <v>300</v>
      </c>
      <c r="V1002" s="8">
        <v>270</v>
      </c>
      <c r="W1002" s="8">
        <v>157</v>
      </c>
      <c r="X1002" s="8">
        <v>0</v>
      </c>
      <c r="Y1002" s="8">
        <v>0</v>
      </c>
      <c r="Z1002" s="48">
        <v>-25</v>
      </c>
      <c r="AA1002" s="8" t="s">
        <v>98</v>
      </c>
      <c r="AB1002" s="8">
        <v>4</v>
      </c>
      <c r="AC1002" s="8">
        <v>0</v>
      </c>
      <c r="AD1002" s="8"/>
      <c r="AE1002" s="8">
        <v>1</v>
      </c>
      <c r="AF1002" s="8">
        <v>0</v>
      </c>
      <c r="AG1002" s="8">
        <v>300</v>
      </c>
      <c r="AH1002" s="9">
        <v>46260</v>
      </c>
      <c r="AI1002" s="47">
        <v>46260.375</v>
      </c>
      <c r="AJ1002" s="47">
        <v>46260.378472222219</v>
      </c>
      <c r="AK1002" s="47">
        <v>46260.583333333336</v>
      </c>
      <c r="AL1002" s="47">
        <v>46260.565972222219</v>
      </c>
    </row>
    <row r="1003" spans="2:38">
      <c r="B1003" s="8" t="s">
        <v>8326</v>
      </c>
      <c r="C1003" s="8" t="s">
        <v>95</v>
      </c>
      <c r="D1003" s="9">
        <v>46235</v>
      </c>
      <c r="E1003" s="8" t="s">
        <v>52</v>
      </c>
      <c r="F1003" s="8" t="s">
        <v>50</v>
      </c>
      <c r="G1003" s="8" t="s">
        <v>54</v>
      </c>
      <c r="H1003" s="8" t="s">
        <v>53</v>
      </c>
      <c r="I1003" s="8" t="s">
        <v>8384</v>
      </c>
      <c r="J1003" s="61">
        <v>0</v>
      </c>
      <c r="K1003" s="8">
        <v>1</v>
      </c>
      <c r="L1003" s="8">
        <v>4</v>
      </c>
      <c r="M1003" s="8" t="s">
        <v>97</v>
      </c>
      <c r="N1003" s="8" t="s">
        <v>8379</v>
      </c>
      <c r="O1003" s="8" t="s">
        <v>8380</v>
      </c>
      <c r="P1003" s="48">
        <v>8</v>
      </c>
      <c r="Q1003" s="8" t="s">
        <v>60</v>
      </c>
      <c r="R1003" s="8">
        <v>4</v>
      </c>
      <c r="S1003" s="8">
        <v>0</v>
      </c>
      <c r="T1003" s="8" t="b">
        <v>0</v>
      </c>
      <c r="U1003" s="8">
        <v>540</v>
      </c>
      <c r="V1003" s="8">
        <v>494</v>
      </c>
      <c r="W1003" s="8">
        <v>362</v>
      </c>
      <c r="X1003" s="8">
        <v>0</v>
      </c>
      <c r="Y1003" s="8">
        <v>0</v>
      </c>
      <c r="Z1003" s="48">
        <v>-38</v>
      </c>
      <c r="AA1003" s="8" t="s">
        <v>98</v>
      </c>
      <c r="AB1003" s="8">
        <v>4</v>
      </c>
      <c r="AC1003" s="8">
        <v>0</v>
      </c>
      <c r="AD1003" s="8"/>
      <c r="AE1003" s="8">
        <v>1</v>
      </c>
      <c r="AF1003" s="8">
        <v>0</v>
      </c>
      <c r="AG1003" s="8">
        <v>540</v>
      </c>
      <c r="AH1003" s="9">
        <v>46262</v>
      </c>
      <c r="AI1003" s="47">
        <v>46262.3125</v>
      </c>
      <c r="AJ1003" s="47">
        <v>46262.318055555559</v>
      </c>
      <c r="AK1003" s="47">
        <v>46262.6875</v>
      </c>
      <c r="AL1003" s="47">
        <v>46262.661111111112</v>
      </c>
    </row>
    <row r="1004" spans="2:38">
      <c r="B1004" s="8" t="s">
        <v>8326</v>
      </c>
      <c r="C1004" s="8" t="s">
        <v>95</v>
      </c>
      <c r="D1004" s="9">
        <v>46235</v>
      </c>
      <c r="E1004" s="8" t="s">
        <v>52</v>
      </c>
      <c r="F1004" s="8" t="s">
        <v>50</v>
      </c>
      <c r="G1004" s="8" t="s">
        <v>61</v>
      </c>
      <c r="H1004" s="8" t="s">
        <v>53</v>
      </c>
      <c r="I1004" s="8" t="s">
        <v>8378</v>
      </c>
      <c r="J1004" s="61">
        <v>0</v>
      </c>
      <c r="K1004" s="8">
        <v>1</v>
      </c>
      <c r="L1004" s="8">
        <v>4</v>
      </c>
      <c r="M1004" s="8" t="s">
        <v>97</v>
      </c>
      <c r="N1004" s="8" t="s">
        <v>8379</v>
      </c>
      <c r="O1004" s="8" t="s">
        <v>8380</v>
      </c>
      <c r="P1004" s="48">
        <v>11</v>
      </c>
      <c r="Q1004" s="8" t="s">
        <v>60</v>
      </c>
      <c r="R1004" s="8">
        <v>4</v>
      </c>
      <c r="S1004" s="8">
        <v>0</v>
      </c>
      <c r="T1004" s="8" t="b">
        <v>0</v>
      </c>
      <c r="U1004" s="8">
        <v>480</v>
      </c>
      <c r="V1004" s="8">
        <v>436</v>
      </c>
      <c r="W1004" s="8">
        <v>282</v>
      </c>
      <c r="X1004" s="8">
        <v>0</v>
      </c>
      <c r="Y1004" s="8">
        <v>0</v>
      </c>
      <c r="Z1004" s="48">
        <v>-33</v>
      </c>
      <c r="AA1004" s="8" t="s">
        <v>98</v>
      </c>
      <c r="AB1004" s="8">
        <v>4</v>
      </c>
      <c r="AC1004" s="8">
        <v>0</v>
      </c>
      <c r="AD1004" s="8"/>
      <c r="AE1004" s="8">
        <v>1</v>
      </c>
      <c r="AF1004" s="8">
        <v>0</v>
      </c>
      <c r="AG1004" s="8">
        <v>480</v>
      </c>
      <c r="AH1004" s="9">
        <v>46263</v>
      </c>
      <c r="AI1004" s="47">
        <v>46263.375</v>
      </c>
      <c r="AJ1004" s="47">
        <v>46263.382638888892</v>
      </c>
      <c r="AK1004" s="47">
        <v>46263.708333333336</v>
      </c>
      <c r="AL1004" s="47">
        <v>46263.685416666667</v>
      </c>
    </row>
    <row r="1005" spans="2:38">
      <c r="B1005" s="8" t="s">
        <v>8326</v>
      </c>
      <c r="C1005" s="8" t="s">
        <v>95</v>
      </c>
      <c r="D1005" s="9">
        <v>46235</v>
      </c>
      <c r="E1005" s="8" t="s">
        <v>52</v>
      </c>
      <c r="F1005" s="8" t="s">
        <v>50</v>
      </c>
      <c r="G1005" s="8" t="s">
        <v>62</v>
      </c>
      <c r="H1005" s="8" t="s">
        <v>53</v>
      </c>
      <c r="I1005" s="8" t="s">
        <v>8384</v>
      </c>
      <c r="J1005" s="61">
        <v>0</v>
      </c>
      <c r="K1005" s="8">
        <v>1</v>
      </c>
      <c r="L1005" s="8">
        <v>4</v>
      </c>
      <c r="M1005" s="8" t="s">
        <v>97</v>
      </c>
      <c r="N1005" s="8" t="s">
        <v>8379</v>
      </c>
      <c r="O1005" s="8" t="s">
        <v>8380</v>
      </c>
      <c r="P1005" s="48">
        <v>9</v>
      </c>
      <c r="Q1005" s="8" t="s">
        <v>60</v>
      </c>
      <c r="R1005" s="8">
        <v>4</v>
      </c>
      <c r="S1005" s="8">
        <v>0</v>
      </c>
      <c r="T1005" s="8" t="b">
        <v>0</v>
      </c>
      <c r="U1005" s="8">
        <v>480</v>
      </c>
      <c r="V1005" s="8">
        <v>443</v>
      </c>
      <c r="W1005" s="8">
        <v>309</v>
      </c>
      <c r="X1005" s="8">
        <v>0</v>
      </c>
      <c r="Y1005" s="8">
        <v>0</v>
      </c>
      <c r="Z1005" s="48">
        <v>-28</v>
      </c>
      <c r="AA1005" s="8" t="s">
        <v>98</v>
      </c>
      <c r="AB1005" s="8">
        <v>4</v>
      </c>
      <c r="AC1005" s="8">
        <v>0</v>
      </c>
      <c r="AD1005" s="8"/>
      <c r="AE1005" s="8">
        <v>1</v>
      </c>
      <c r="AF1005" s="8">
        <v>0</v>
      </c>
      <c r="AG1005" s="8">
        <v>480</v>
      </c>
      <c r="AH1005" s="9">
        <v>46265</v>
      </c>
      <c r="AI1005" s="47">
        <v>46265.354166666664</v>
      </c>
      <c r="AJ1005" s="47">
        <v>46265.36041666667</v>
      </c>
      <c r="AK1005" s="47">
        <v>46265.6875</v>
      </c>
      <c r="AL1005" s="47">
        <v>46265.668055555558</v>
      </c>
    </row>
    <row r="1006" spans="2:38">
      <c r="B1006" s="8" t="s">
        <v>8326</v>
      </c>
      <c r="C1006" s="8" t="s">
        <v>95</v>
      </c>
      <c r="D1006" s="9">
        <v>46235</v>
      </c>
      <c r="E1006" s="8" t="s">
        <v>52</v>
      </c>
      <c r="F1006" s="8" t="s">
        <v>50</v>
      </c>
      <c r="G1006" s="8" t="s">
        <v>57</v>
      </c>
      <c r="H1006" s="8" t="s">
        <v>53</v>
      </c>
      <c r="I1006" s="8" t="s">
        <v>8378</v>
      </c>
      <c r="J1006" s="61">
        <v>0</v>
      </c>
      <c r="K1006" s="8">
        <v>1</v>
      </c>
      <c r="L1006" s="8">
        <v>4</v>
      </c>
      <c r="M1006" s="8" t="s">
        <v>97</v>
      </c>
      <c r="N1006" s="8" t="s">
        <v>8379</v>
      </c>
      <c r="O1006" s="8" t="s">
        <v>8380</v>
      </c>
      <c r="P1006" s="48">
        <v>12</v>
      </c>
      <c r="Q1006" s="8" t="s">
        <v>60</v>
      </c>
      <c r="R1006" s="8">
        <v>4</v>
      </c>
      <c r="S1006" s="8">
        <v>0</v>
      </c>
      <c r="T1006" s="8" t="b">
        <v>0</v>
      </c>
      <c r="U1006" s="8">
        <v>180</v>
      </c>
      <c r="V1006" s="8">
        <v>156</v>
      </c>
      <c r="W1006" s="8">
        <v>80</v>
      </c>
      <c r="X1006" s="8">
        <v>0</v>
      </c>
      <c r="Y1006" s="8">
        <v>0</v>
      </c>
      <c r="Z1006" s="48">
        <v>-12</v>
      </c>
      <c r="AA1006" s="8" t="s">
        <v>99</v>
      </c>
      <c r="AB1006" s="8">
        <v>4</v>
      </c>
      <c r="AC1006" s="8">
        <v>0</v>
      </c>
      <c r="AD1006" s="8"/>
      <c r="AE1006" s="8">
        <v>1</v>
      </c>
      <c r="AF1006" s="8">
        <v>0</v>
      </c>
      <c r="AG1006" s="8">
        <v>180</v>
      </c>
      <c r="AH1006" s="9">
        <v>46235</v>
      </c>
      <c r="AI1006" s="47">
        <v>46235.354166666664</v>
      </c>
      <c r="AJ1006" s="47">
        <v>46235.362500000003</v>
      </c>
      <c r="AK1006" s="47">
        <v>46235.479166666664</v>
      </c>
      <c r="AL1006" s="47">
        <v>46235.470833333333</v>
      </c>
    </row>
    <row r="1007" spans="2:38">
      <c r="B1007" s="8" t="s">
        <v>8326</v>
      </c>
      <c r="C1007" s="8" t="s">
        <v>95</v>
      </c>
      <c r="D1007" s="9">
        <v>46235</v>
      </c>
      <c r="E1007" s="8" t="s">
        <v>52</v>
      </c>
      <c r="F1007" s="8" t="s">
        <v>50</v>
      </c>
      <c r="G1007" s="8" t="s">
        <v>62</v>
      </c>
      <c r="H1007" s="8" t="s">
        <v>53</v>
      </c>
      <c r="I1007" s="8" t="s">
        <v>8378</v>
      </c>
      <c r="J1007" s="61">
        <v>0</v>
      </c>
      <c r="K1007" s="8">
        <v>1</v>
      </c>
      <c r="L1007" s="8">
        <v>4</v>
      </c>
      <c r="M1007" s="8" t="s">
        <v>97</v>
      </c>
      <c r="N1007" s="8" t="s">
        <v>8379</v>
      </c>
      <c r="O1007" s="8" t="s">
        <v>8380</v>
      </c>
      <c r="P1007" s="48">
        <v>12</v>
      </c>
      <c r="Q1007" s="8" t="s">
        <v>60</v>
      </c>
      <c r="R1007" s="8">
        <v>4</v>
      </c>
      <c r="S1007" s="8">
        <v>0</v>
      </c>
      <c r="T1007" s="8" t="b">
        <v>0</v>
      </c>
      <c r="U1007" s="8">
        <v>270</v>
      </c>
      <c r="V1007" s="8">
        <v>240</v>
      </c>
      <c r="W1007" s="8">
        <v>146</v>
      </c>
      <c r="X1007" s="8">
        <v>0</v>
      </c>
      <c r="Y1007" s="8">
        <v>0</v>
      </c>
      <c r="Z1007" s="48">
        <v>-18</v>
      </c>
      <c r="AA1007" s="8" t="s">
        <v>99</v>
      </c>
      <c r="AB1007" s="8">
        <v>4</v>
      </c>
      <c r="AC1007" s="8">
        <v>0</v>
      </c>
      <c r="AD1007" s="8"/>
      <c r="AE1007" s="8">
        <v>1</v>
      </c>
      <c r="AF1007" s="8">
        <v>0</v>
      </c>
      <c r="AG1007" s="8">
        <v>270</v>
      </c>
      <c r="AH1007" s="9">
        <v>46238</v>
      </c>
      <c r="AI1007" s="47">
        <v>46238.333333333336</v>
      </c>
      <c r="AJ1007" s="47">
        <v>46238.341666666667</v>
      </c>
      <c r="AK1007" s="47">
        <v>46238.520833333336</v>
      </c>
      <c r="AL1007" s="47">
        <v>46238.508333333331</v>
      </c>
    </row>
    <row r="1008" spans="2:38">
      <c r="B1008" s="8" t="s">
        <v>8326</v>
      </c>
      <c r="C1008" s="8" t="s">
        <v>95</v>
      </c>
      <c r="D1008" s="9">
        <v>46235</v>
      </c>
      <c r="E1008" s="8" t="s">
        <v>52</v>
      </c>
      <c r="F1008" s="8" t="s">
        <v>50</v>
      </c>
      <c r="G1008" s="8" t="s">
        <v>59</v>
      </c>
      <c r="H1008" s="8" t="s">
        <v>53</v>
      </c>
      <c r="I1008" s="8" t="s">
        <v>8384</v>
      </c>
      <c r="J1008" s="61">
        <v>0</v>
      </c>
      <c r="K1008" s="8">
        <v>1</v>
      </c>
      <c r="L1008" s="8">
        <v>4</v>
      </c>
      <c r="M1008" s="8" t="s">
        <v>97</v>
      </c>
      <c r="N1008" s="8" t="s">
        <v>8379</v>
      </c>
      <c r="O1008" s="8" t="s">
        <v>8380</v>
      </c>
      <c r="P1008" s="48">
        <v>9</v>
      </c>
      <c r="Q1008" s="8" t="s">
        <v>60</v>
      </c>
      <c r="R1008" s="8">
        <v>4</v>
      </c>
      <c r="S1008" s="8">
        <v>0</v>
      </c>
      <c r="T1008" s="8" t="b">
        <v>0</v>
      </c>
      <c r="U1008" s="8">
        <v>480</v>
      </c>
      <c r="V1008" s="8">
        <v>450</v>
      </c>
      <c r="W1008" s="8">
        <v>360</v>
      </c>
      <c r="X1008" s="8">
        <v>0</v>
      </c>
      <c r="Y1008" s="8">
        <v>0</v>
      </c>
      <c r="Z1008" s="48">
        <v>-21</v>
      </c>
      <c r="AA1008" s="8" t="s">
        <v>99</v>
      </c>
      <c r="AB1008" s="8">
        <v>4</v>
      </c>
      <c r="AC1008" s="8">
        <v>0</v>
      </c>
      <c r="AD1008" s="8"/>
      <c r="AE1008" s="8">
        <v>1</v>
      </c>
      <c r="AF1008" s="8">
        <v>0</v>
      </c>
      <c r="AG1008" s="8">
        <v>480</v>
      </c>
      <c r="AH1008" s="9">
        <v>46239</v>
      </c>
      <c r="AI1008" s="47">
        <v>46239.375</v>
      </c>
      <c r="AJ1008" s="47">
        <v>46239.381249999999</v>
      </c>
      <c r="AK1008" s="47">
        <v>46239.708333333336</v>
      </c>
      <c r="AL1008" s="47">
        <v>46239.693749999999</v>
      </c>
    </row>
    <row r="1009" spans="2:38">
      <c r="B1009" s="8" t="s">
        <v>8326</v>
      </c>
      <c r="C1009" s="8" t="s">
        <v>95</v>
      </c>
      <c r="D1009" s="9">
        <v>46235</v>
      </c>
      <c r="E1009" s="8" t="s">
        <v>52</v>
      </c>
      <c r="F1009" s="8" t="s">
        <v>50</v>
      </c>
      <c r="G1009" s="8" t="s">
        <v>57</v>
      </c>
      <c r="H1009" s="8" t="s">
        <v>53</v>
      </c>
      <c r="I1009" s="8" t="s">
        <v>8384</v>
      </c>
      <c r="J1009" s="61">
        <v>0</v>
      </c>
      <c r="K1009" s="8">
        <v>1</v>
      </c>
      <c r="L1009" s="8">
        <v>4</v>
      </c>
      <c r="M1009" s="8" t="s">
        <v>97</v>
      </c>
      <c r="N1009" s="8" t="s">
        <v>8379</v>
      </c>
      <c r="O1009" s="8" t="s">
        <v>8380</v>
      </c>
      <c r="P1009" s="48">
        <v>10</v>
      </c>
      <c r="Q1009" s="8" t="s">
        <v>60</v>
      </c>
      <c r="R1009" s="8">
        <v>4</v>
      </c>
      <c r="S1009" s="8">
        <v>0</v>
      </c>
      <c r="T1009" s="8" t="b">
        <v>0</v>
      </c>
      <c r="U1009" s="8">
        <v>480</v>
      </c>
      <c r="V1009" s="8">
        <v>438</v>
      </c>
      <c r="W1009" s="8">
        <v>313</v>
      </c>
      <c r="X1009" s="8">
        <v>0</v>
      </c>
      <c r="Y1009" s="8">
        <v>0</v>
      </c>
      <c r="Z1009" s="48">
        <v>-32</v>
      </c>
      <c r="AA1009" s="8" t="s">
        <v>99</v>
      </c>
      <c r="AB1009" s="8">
        <v>4</v>
      </c>
      <c r="AC1009" s="8">
        <v>0</v>
      </c>
      <c r="AD1009" s="8"/>
      <c r="AE1009" s="8">
        <v>1</v>
      </c>
      <c r="AF1009" s="8">
        <v>0</v>
      </c>
      <c r="AG1009" s="8">
        <v>480</v>
      </c>
      <c r="AH1009" s="9">
        <v>46244</v>
      </c>
      <c r="AI1009" s="47">
        <v>46244.354166666664</v>
      </c>
      <c r="AJ1009" s="47">
        <v>46244.361111111109</v>
      </c>
      <c r="AK1009" s="47">
        <v>46244.6875</v>
      </c>
      <c r="AL1009" s="47">
        <v>46244.665277777778</v>
      </c>
    </row>
    <row r="1010" spans="2:38">
      <c r="B1010" s="8" t="s">
        <v>8326</v>
      </c>
      <c r="C1010" s="8" t="s">
        <v>95</v>
      </c>
      <c r="D1010" s="9">
        <v>46235</v>
      </c>
      <c r="E1010" s="8" t="s">
        <v>52</v>
      </c>
      <c r="F1010" s="8" t="s">
        <v>50</v>
      </c>
      <c r="G1010" s="8" t="s">
        <v>57</v>
      </c>
      <c r="H1010" s="8" t="s">
        <v>53</v>
      </c>
      <c r="I1010" s="8" t="s">
        <v>8384</v>
      </c>
      <c r="J1010" s="61">
        <v>0</v>
      </c>
      <c r="K1010" s="8">
        <v>1</v>
      </c>
      <c r="L1010" s="8">
        <v>4</v>
      </c>
      <c r="M1010" s="8" t="s">
        <v>97</v>
      </c>
      <c r="N1010" s="8" t="s">
        <v>8379</v>
      </c>
      <c r="O1010" s="8" t="s">
        <v>8380</v>
      </c>
      <c r="P1010" s="48">
        <v>3</v>
      </c>
      <c r="Q1010" s="8" t="s">
        <v>60</v>
      </c>
      <c r="R1010" s="8">
        <v>4</v>
      </c>
      <c r="S1010" s="8">
        <v>0</v>
      </c>
      <c r="T1010" s="8" t="b">
        <v>0</v>
      </c>
      <c r="U1010" s="8">
        <v>540</v>
      </c>
      <c r="V1010" s="8">
        <v>525</v>
      </c>
      <c r="W1010" s="8">
        <v>369</v>
      </c>
      <c r="X1010" s="8">
        <v>0</v>
      </c>
      <c r="Y1010" s="8">
        <v>0</v>
      </c>
      <c r="Z1010" s="48">
        <v>-12</v>
      </c>
      <c r="AA1010" s="8" t="s">
        <v>99</v>
      </c>
      <c r="AB1010" s="8">
        <v>4</v>
      </c>
      <c r="AC1010" s="8">
        <v>0</v>
      </c>
      <c r="AD1010" s="8"/>
      <c r="AE1010" s="8">
        <v>1</v>
      </c>
      <c r="AF1010" s="8">
        <v>0</v>
      </c>
      <c r="AG1010" s="8">
        <v>540</v>
      </c>
      <c r="AH1010" s="9">
        <v>46245</v>
      </c>
      <c r="AI1010" s="47">
        <v>46245.3125</v>
      </c>
      <c r="AJ1010" s="47">
        <v>46245.314583333333</v>
      </c>
      <c r="AK1010" s="47">
        <v>46245.6875</v>
      </c>
      <c r="AL1010" s="47">
        <v>46245.679166666669</v>
      </c>
    </row>
    <row r="1011" spans="2:38">
      <c r="B1011" s="8" t="s">
        <v>8326</v>
      </c>
      <c r="C1011" s="8" t="s">
        <v>95</v>
      </c>
      <c r="D1011" s="9">
        <v>46235</v>
      </c>
      <c r="E1011" s="8" t="s">
        <v>52</v>
      </c>
      <c r="F1011" s="8" t="s">
        <v>50</v>
      </c>
      <c r="G1011" s="8" t="s">
        <v>54</v>
      </c>
      <c r="H1011" s="8" t="s">
        <v>53</v>
      </c>
      <c r="I1011" s="8" t="s">
        <v>8378</v>
      </c>
      <c r="J1011" s="61">
        <v>0</v>
      </c>
      <c r="K1011" s="8">
        <v>1</v>
      </c>
      <c r="L1011" s="8">
        <v>4</v>
      </c>
      <c r="M1011" s="8" t="s">
        <v>97</v>
      </c>
      <c r="N1011" s="8" t="s">
        <v>8379</v>
      </c>
      <c r="O1011" s="8" t="s">
        <v>8380</v>
      </c>
      <c r="P1011" s="48">
        <v>12</v>
      </c>
      <c r="Q1011" s="8" t="s">
        <v>60</v>
      </c>
      <c r="R1011" s="8">
        <v>4</v>
      </c>
      <c r="S1011" s="8">
        <v>0</v>
      </c>
      <c r="T1011" s="8" t="b">
        <v>0</v>
      </c>
      <c r="U1011" s="8">
        <v>240</v>
      </c>
      <c r="V1011" s="8">
        <v>214</v>
      </c>
      <c r="W1011" s="8">
        <v>140</v>
      </c>
      <c r="X1011" s="8">
        <v>0</v>
      </c>
      <c r="Y1011" s="8">
        <v>0</v>
      </c>
      <c r="Z1011" s="48">
        <v>-14</v>
      </c>
      <c r="AA1011" s="8" t="s">
        <v>99</v>
      </c>
      <c r="AB1011" s="8">
        <v>4</v>
      </c>
      <c r="AC1011" s="8">
        <v>0</v>
      </c>
      <c r="AD1011" s="8"/>
      <c r="AE1011" s="8">
        <v>1</v>
      </c>
      <c r="AF1011" s="8">
        <v>0</v>
      </c>
      <c r="AG1011" s="8">
        <v>240</v>
      </c>
      <c r="AH1011" s="9">
        <v>46246</v>
      </c>
      <c r="AI1011" s="47">
        <v>46246.333333333336</v>
      </c>
      <c r="AJ1011" s="47">
        <v>46246.341666666667</v>
      </c>
      <c r="AK1011" s="47">
        <v>46246.5</v>
      </c>
      <c r="AL1011" s="47">
        <v>46246.490277777775</v>
      </c>
    </row>
    <row r="1012" spans="2:38">
      <c r="B1012" s="8" t="s">
        <v>8326</v>
      </c>
      <c r="C1012" s="8" t="s">
        <v>95</v>
      </c>
      <c r="D1012" s="9">
        <v>46235</v>
      </c>
      <c r="E1012" s="8" t="s">
        <v>52</v>
      </c>
      <c r="F1012" s="8" t="s">
        <v>50</v>
      </c>
      <c r="G1012" s="8" t="s">
        <v>57</v>
      </c>
      <c r="H1012" s="8" t="s">
        <v>53</v>
      </c>
      <c r="I1012" s="8" t="s">
        <v>8384</v>
      </c>
      <c r="J1012" s="61">
        <v>0</v>
      </c>
      <c r="K1012" s="8">
        <v>1</v>
      </c>
      <c r="L1012" s="8">
        <v>4</v>
      </c>
      <c r="M1012" s="8" t="s">
        <v>97</v>
      </c>
      <c r="N1012" s="8" t="s">
        <v>8379</v>
      </c>
      <c r="O1012" s="8" t="s">
        <v>8380</v>
      </c>
      <c r="P1012" s="48">
        <v>3</v>
      </c>
      <c r="Q1012" s="8" t="s">
        <v>60</v>
      </c>
      <c r="R1012" s="8">
        <v>4</v>
      </c>
      <c r="S1012" s="8">
        <v>0</v>
      </c>
      <c r="T1012" s="8" t="b">
        <v>0</v>
      </c>
      <c r="U1012" s="8">
        <v>540</v>
      </c>
      <c r="V1012" s="8">
        <v>484</v>
      </c>
      <c r="W1012" s="8">
        <v>354</v>
      </c>
      <c r="X1012" s="8">
        <v>0</v>
      </c>
      <c r="Y1012" s="8">
        <v>0</v>
      </c>
      <c r="Z1012" s="48">
        <v>-53</v>
      </c>
      <c r="AA1012" s="8" t="s">
        <v>99</v>
      </c>
      <c r="AB1012" s="8">
        <v>4</v>
      </c>
      <c r="AC1012" s="8">
        <v>0</v>
      </c>
      <c r="AD1012" s="8"/>
      <c r="AE1012" s="8">
        <v>1</v>
      </c>
      <c r="AF1012" s="8">
        <v>0</v>
      </c>
      <c r="AG1012" s="8">
        <v>540</v>
      </c>
      <c r="AH1012" s="9">
        <v>46252</v>
      </c>
      <c r="AI1012" s="47">
        <v>46252.354166666664</v>
      </c>
      <c r="AJ1012" s="47">
        <v>46252.356249999997</v>
      </c>
      <c r="AK1012" s="47">
        <v>46252.729166666664</v>
      </c>
      <c r="AL1012" s="47">
        <v>46252.692361111112</v>
      </c>
    </row>
    <row r="1013" spans="2:38">
      <c r="B1013" s="8" t="s">
        <v>8326</v>
      </c>
      <c r="C1013" s="8" t="s">
        <v>95</v>
      </c>
      <c r="D1013" s="9">
        <v>46235</v>
      </c>
      <c r="E1013" s="8" t="s">
        <v>52</v>
      </c>
      <c r="F1013" s="8" t="s">
        <v>50</v>
      </c>
      <c r="G1013" s="8" t="s">
        <v>62</v>
      </c>
      <c r="H1013" s="8" t="s">
        <v>53</v>
      </c>
      <c r="I1013" s="8" t="s">
        <v>8378</v>
      </c>
      <c r="J1013" s="61">
        <v>0</v>
      </c>
      <c r="K1013" s="8">
        <v>1</v>
      </c>
      <c r="L1013" s="8">
        <v>4</v>
      </c>
      <c r="M1013" s="8" t="s">
        <v>97</v>
      </c>
      <c r="N1013" s="8" t="s">
        <v>8379</v>
      </c>
      <c r="O1013" s="8" t="s">
        <v>8380</v>
      </c>
      <c r="P1013" s="48">
        <v>11</v>
      </c>
      <c r="Q1013" s="8" t="s">
        <v>60</v>
      </c>
      <c r="R1013" s="8">
        <v>4</v>
      </c>
      <c r="S1013" s="8">
        <v>0</v>
      </c>
      <c r="T1013" s="8" t="b">
        <v>0</v>
      </c>
      <c r="U1013" s="8">
        <v>480</v>
      </c>
      <c r="V1013" s="8">
        <v>441</v>
      </c>
      <c r="W1013" s="8">
        <v>323</v>
      </c>
      <c r="X1013" s="8">
        <v>0</v>
      </c>
      <c r="Y1013" s="8">
        <v>0</v>
      </c>
      <c r="Z1013" s="48">
        <v>-28</v>
      </c>
      <c r="AA1013" s="8" t="s">
        <v>99</v>
      </c>
      <c r="AB1013" s="8">
        <v>4</v>
      </c>
      <c r="AC1013" s="8">
        <v>0</v>
      </c>
      <c r="AD1013" s="8"/>
      <c r="AE1013" s="8">
        <v>1</v>
      </c>
      <c r="AF1013" s="8">
        <v>0</v>
      </c>
      <c r="AG1013" s="8">
        <v>480</v>
      </c>
      <c r="AH1013" s="9">
        <v>46253</v>
      </c>
      <c r="AI1013" s="47">
        <v>46253.333333333336</v>
      </c>
      <c r="AJ1013" s="47">
        <v>46253.34097222222</v>
      </c>
      <c r="AK1013" s="47">
        <v>46253.666666666664</v>
      </c>
      <c r="AL1013" s="47">
        <v>46253.647222222222</v>
      </c>
    </row>
    <row r="1014" spans="2:38">
      <c r="B1014" s="8" t="s">
        <v>8326</v>
      </c>
      <c r="C1014" s="8" t="s">
        <v>95</v>
      </c>
      <c r="D1014" s="9">
        <v>46235</v>
      </c>
      <c r="E1014" s="8" t="s">
        <v>52</v>
      </c>
      <c r="F1014" s="8" t="s">
        <v>50</v>
      </c>
      <c r="G1014" s="8" t="s">
        <v>57</v>
      </c>
      <c r="H1014" s="8" t="s">
        <v>53</v>
      </c>
      <c r="I1014" s="8" t="s">
        <v>8384</v>
      </c>
      <c r="J1014" s="61">
        <v>0</v>
      </c>
      <c r="K1014" s="8">
        <v>1</v>
      </c>
      <c r="L1014" s="8">
        <v>4</v>
      </c>
      <c r="M1014" s="8" t="s">
        <v>97</v>
      </c>
      <c r="N1014" s="8" t="s">
        <v>8379</v>
      </c>
      <c r="O1014" s="8" t="s">
        <v>8380</v>
      </c>
      <c r="P1014" s="48">
        <v>6</v>
      </c>
      <c r="Q1014" s="8" t="s">
        <v>60</v>
      </c>
      <c r="R1014" s="8">
        <v>4</v>
      </c>
      <c r="S1014" s="8">
        <v>0</v>
      </c>
      <c r="T1014" s="8" t="b">
        <v>0</v>
      </c>
      <c r="U1014" s="8">
        <v>480</v>
      </c>
      <c r="V1014" s="8">
        <v>459</v>
      </c>
      <c r="W1014" s="8">
        <v>356</v>
      </c>
      <c r="X1014" s="8">
        <v>0</v>
      </c>
      <c r="Y1014" s="8">
        <v>0</v>
      </c>
      <c r="Z1014" s="48">
        <v>-15</v>
      </c>
      <c r="AA1014" s="8" t="s">
        <v>99</v>
      </c>
      <c r="AB1014" s="8">
        <v>4</v>
      </c>
      <c r="AC1014" s="8">
        <v>0</v>
      </c>
      <c r="AD1014" s="8"/>
      <c r="AE1014" s="8">
        <v>1</v>
      </c>
      <c r="AF1014" s="8">
        <v>0</v>
      </c>
      <c r="AG1014" s="8">
        <v>480</v>
      </c>
      <c r="AH1014" s="9">
        <v>46254</v>
      </c>
      <c r="AI1014" s="47">
        <v>46254.333333333336</v>
      </c>
      <c r="AJ1014" s="47">
        <v>46254.337500000001</v>
      </c>
      <c r="AK1014" s="47">
        <v>46254.666666666664</v>
      </c>
      <c r="AL1014" s="47">
        <v>46254.65625</v>
      </c>
    </row>
    <row r="1015" spans="2:38">
      <c r="B1015" s="8" t="s">
        <v>8326</v>
      </c>
      <c r="C1015" s="8" t="s">
        <v>95</v>
      </c>
      <c r="D1015" s="9">
        <v>46235</v>
      </c>
      <c r="E1015" s="8" t="s">
        <v>52</v>
      </c>
      <c r="F1015" s="8" t="s">
        <v>50</v>
      </c>
      <c r="G1015" s="8" t="s">
        <v>57</v>
      </c>
      <c r="H1015" s="8" t="s">
        <v>53</v>
      </c>
      <c r="I1015" s="8" t="s">
        <v>8384</v>
      </c>
      <c r="J1015" s="61">
        <v>0</v>
      </c>
      <c r="K1015" s="8">
        <v>1</v>
      </c>
      <c r="L1015" s="8">
        <v>4</v>
      </c>
      <c r="M1015" s="8" t="s">
        <v>97</v>
      </c>
      <c r="N1015" s="8" t="s">
        <v>8379</v>
      </c>
      <c r="O1015" s="8" t="s">
        <v>8380</v>
      </c>
      <c r="P1015" s="48">
        <v>7</v>
      </c>
      <c r="Q1015" s="8" t="s">
        <v>60</v>
      </c>
      <c r="R1015" s="8">
        <v>4</v>
      </c>
      <c r="S1015" s="8">
        <v>0</v>
      </c>
      <c r="T1015" s="8" t="b">
        <v>0</v>
      </c>
      <c r="U1015" s="8">
        <v>540</v>
      </c>
      <c r="V1015" s="8">
        <v>489</v>
      </c>
      <c r="W1015" s="8">
        <v>382</v>
      </c>
      <c r="X1015" s="8">
        <v>0</v>
      </c>
      <c r="Y1015" s="8">
        <v>0</v>
      </c>
      <c r="Z1015" s="48">
        <v>-44</v>
      </c>
      <c r="AA1015" s="8" t="s">
        <v>99</v>
      </c>
      <c r="AB1015" s="8">
        <v>4</v>
      </c>
      <c r="AC1015" s="8">
        <v>0</v>
      </c>
      <c r="AD1015" s="8"/>
      <c r="AE1015" s="8">
        <v>1</v>
      </c>
      <c r="AF1015" s="8">
        <v>0</v>
      </c>
      <c r="AG1015" s="8">
        <v>540</v>
      </c>
      <c r="AH1015" s="9">
        <v>46255</v>
      </c>
      <c r="AI1015" s="47">
        <v>46255.375</v>
      </c>
      <c r="AJ1015" s="47">
        <v>46255.379861111112</v>
      </c>
      <c r="AK1015" s="47">
        <v>46255.75</v>
      </c>
      <c r="AL1015" s="47">
        <v>46255.719444444447</v>
      </c>
    </row>
    <row r="1016" spans="2:38">
      <c r="B1016" s="8" t="s">
        <v>8326</v>
      </c>
      <c r="C1016" s="8" t="s">
        <v>95</v>
      </c>
      <c r="D1016" s="9">
        <v>46235</v>
      </c>
      <c r="E1016" s="8" t="s">
        <v>52</v>
      </c>
      <c r="F1016" s="8" t="s">
        <v>50</v>
      </c>
      <c r="G1016" s="8" t="s">
        <v>59</v>
      </c>
      <c r="H1016" s="8" t="s">
        <v>53</v>
      </c>
      <c r="I1016" s="8" t="s">
        <v>8378</v>
      </c>
      <c r="J1016" s="61">
        <v>0</v>
      </c>
      <c r="K1016" s="8">
        <v>1</v>
      </c>
      <c r="L1016" s="8">
        <v>4</v>
      </c>
      <c r="M1016" s="8" t="s">
        <v>97</v>
      </c>
      <c r="N1016" s="8" t="s">
        <v>8379</v>
      </c>
      <c r="O1016" s="8" t="s">
        <v>8380</v>
      </c>
      <c r="P1016" s="48">
        <v>12</v>
      </c>
      <c r="Q1016" s="8" t="s">
        <v>60</v>
      </c>
      <c r="R1016" s="8">
        <v>4</v>
      </c>
      <c r="S1016" s="8">
        <v>0</v>
      </c>
      <c r="T1016" s="8" t="b">
        <v>0</v>
      </c>
      <c r="U1016" s="8">
        <v>480</v>
      </c>
      <c r="V1016" s="8">
        <v>433</v>
      </c>
      <c r="W1016" s="8">
        <v>308</v>
      </c>
      <c r="X1016" s="8">
        <v>0</v>
      </c>
      <c r="Y1016" s="8">
        <v>0</v>
      </c>
      <c r="Z1016" s="48">
        <v>-35</v>
      </c>
      <c r="AA1016" s="8" t="s">
        <v>99</v>
      </c>
      <c r="AB1016" s="8">
        <v>4</v>
      </c>
      <c r="AC1016" s="8">
        <v>0</v>
      </c>
      <c r="AD1016" s="8"/>
      <c r="AE1016" s="8">
        <v>1</v>
      </c>
      <c r="AF1016" s="8">
        <v>0</v>
      </c>
      <c r="AG1016" s="8">
        <v>480</v>
      </c>
      <c r="AH1016" s="9">
        <v>46256</v>
      </c>
      <c r="AI1016" s="47">
        <v>46256.3125</v>
      </c>
      <c r="AJ1016" s="47">
        <v>46256.320833333331</v>
      </c>
      <c r="AK1016" s="47">
        <v>46256.645833333336</v>
      </c>
      <c r="AL1016" s="47">
        <v>46256.621527777781</v>
      </c>
    </row>
    <row r="1017" spans="2:38">
      <c r="B1017" s="8" t="s">
        <v>8326</v>
      </c>
      <c r="C1017" s="8" t="s">
        <v>95</v>
      </c>
      <c r="D1017" s="9">
        <v>46235</v>
      </c>
      <c r="E1017" s="8" t="s">
        <v>52</v>
      </c>
      <c r="F1017" s="8" t="s">
        <v>50</v>
      </c>
      <c r="G1017" s="8" t="s">
        <v>54</v>
      </c>
      <c r="H1017" s="8" t="s">
        <v>53</v>
      </c>
      <c r="I1017" s="8" t="s">
        <v>8384</v>
      </c>
      <c r="J1017" s="61">
        <v>0</v>
      </c>
      <c r="K1017" s="8">
        <v>1</v>
      </c>
      <c r="L1017" s="8">
        <v>4</v>
      </c>
      <c r="M1017" s="8" t="s">
        <v>97</v>
      </c>
      <c r="N1017" s="8" t="s">
        <v>8379</v>
      </c>
      <c r="O1017" s="8" t="s">
        <v>8380</v>
      </c>
      <c r="P1017" s="48">
        <v>10</v>
      </c>
      <c r="Q1017" s="8" t="s">
        <v>60</v>
      </c>
      <c r="R1017" s="8">
        <v>4</v>
      </c>
      <c r="S1017" s="8">
        <v>0</v>
      </c>
      <c r="T1017" s="8" t="b">
        <v>0</v>
      </c>
      <c r="U1017" s="8">
        <v>540</v>
      </c>
      <c r="V1017" s="8">
        <v>492</v>
      </c>
      <c r="W1017" s="8">
        <v>361</v>
      </c>
      <c r="X1017" s="8">
        <v>0</v>
      </c>
      <c r="Y1017" s="8">
        <v>0</v>
      </c>
      <c r="Z1017" s="48">
        <v>-38</v>
      </c>
      <c r="AA1017" s="8" t="s">
        <v>99</v>
      </c>
      <c r="AB1017" s="8">
        <v>4</v>
      </c>
      <c r="AC1017" s="8">
        <v>0</v>
      </c>
      <c r="AD1017" s="8"/>
      <c r="AE1017" s="8">
        <v>1</v>
      </c>
      <c r="AF1017" s="8">
        <v>0</v>
      </c>
      <c r="AG1017" s="8">
        <v>540</v>
      </c>
      <c r="AH1017" s="9">
        <v>46258</v>
      </c>
      <c r="AI1017" s="47">
        <v>46258.333333333336</v>
      </c>
      <c r="AJ1017" s="47">
        <v>46258.340277777781</v>
      </c>
      <c r="AK1017" s="47">
        <v>46258.708333333336</v>
      </c>
      <c r="AL1017" s="47">
        <v>46258.681944444441</v>
      </c>
    </row>
    <row r="1018" spans="2:38">
      <c r="B1018" s="8" t="s">
        <v>8326</v>
      </c>
      <c r="C1018" s="8" t="s">
        <v>95</v>
      </c>
      <c r="D1018" s="9">
        <v>46235</v>
      </c>
      <c r="E1018" s="8" t="s">
        <v>52</v>
      </c>
      <c r="F1018" s="8" t="s">
        <v>50</v>
      </c>
      <c r="G1018" s="8" t="s">
        <v>59</v>
      </c>
      <c r="H1018" s="8" t="s">
        <v>53</v>
      </c>
      <c r="I1018" s="8" t="s">
        <v>8378</v>
      </c>
      <c r="J1018" s="61">
        <v>0</v>
      </c>
      <c r="K1018" s="8">
        <v>1</v>
      </c>
      <c r="L1018" s="8">
        <v>4</v>
      </c>
      <c r="M1018" s="8" t="s">
        <v>97</v>
      </c>
      <c r="N1018" s="8" t="s">
        <v>8379</v>
      </c>
      <c r="O1018" s="8" t="s">
        <v>8380</v>
      </c>
      <c r="P1018" s="48">
        <v>11</v>
      </c>
      <c r="Q1018" s="8" t="s">
        <v>60</v>
      </c>
      <c r="R1018" s="8">
        <v>4</v>
      </c>
      <c r="S1018" s="8">
        <v>0</v>
      </c>
      <c r="T1018" s="8" t="b">
        <v>0</v>
      </c>
      <c r="U1018" s="8">
        <v>180</v>
      </c>
      <c r="V1018" s="8">
        <v>157</v>
      </c>
      <c r="W1018" s="8">
        <v>85</v>
      </c>
      <c r="X1018" s="8">
        <v>0</v>
      </c>
      <c r="Y1018" s="8">
        <v>0</v>
      </c>
      <c r="Z1018" s="48">
        <v>-12</v>
      </c>
      <c r="AA1018" s="8" t="s">
        <v>99</v>
      </c>
      <c r="AB1018" s="8">
        <v>4</v>
      </c>
      <c r="AC1018" s="8">
        <v>0</v>
      </c>
      <c r="AD1018" s="8"/>
      <c r="AE1018" s="8">
        <v>1</v>
      </c>
      <c r="AF1018" s="8">
        <v>0</v>
      </c>
      <c r="AG1018" s="8">
        <v>180</v>
      </c>
      <c r="AH1018" s="9">
        <v>46259</v>
      </c>
      <c r="AI1018" s="47">
        <v>46259.354166666664</v>
      </c>
      <c r="AJ1018" s="47">
        <v>46259.361805555556</v>
      </c>
      <c r="AK1018" s="47">
        <v>46259.479166666664</v>
      </c>
      <c r="AL1018" s="47">
        <v>46259.470833333333</v>
      </c>
    </row>
    <row r="1019" spans="2:38">
      <c r="B1019" s="8" t="s">
        <v>8326</v>
      </c>
      <c r="C1019" s="8" t="s">
        <v>95</v>
      </c>
      <c r="D1019" s="9">
        <v>46235</v>
      </c>
      <c r="E1019" s="8" t="s">
        <v>52</v>
      </c>
      <c r="F1019" s="8" t="s">
        <v>50</v>
      </c>
      <c r="G1019" s="8" t="s">
        <v>61</v>
      </c>
      <c r="H1019" s="8" t="s">
        <v>53</v>
      </c>
      <c r="I1019" s="8" t="s">
        <v>8378</v>
      </c>
      <c r="J1019" s="61">
        <v>0</v>
      </c>
      <c r="K1019" s="8">
        <v>1</v>
      </c>
      <c r="L1019" s="8">
        <v>4</v>
      </c>
      <c r="M1019" s="8" t="s">
        <v>97</v>
      </c>
      <c r="N1019" s="8" t="s">
        <v>8379</v>
      </c>
      <c r="O1019" s="8" t="s">
        <v>8380</v>
      </c>
      <c r="P1019" s="48">
        <v>11</v>
      </c>
      <c r="Q1019" s="8" t="s">
        <v>60</v>
      </c>
      <c r="R1019" s="8">
        <v>4</v>
      </c>
      <c r="S1019" s="8">
        <v>0</v>
      </c>
      <c r="T1019" s="8" t="b">
        <v>0</v>
      </c>
      <c r="U1019" s="8">
        <v>240</v>
      </c>
      <c r="V1019" s="8">
        <v>207</v>
      </c>
      <c r="W1019" s="8">
        <v>125</v>
      </c>
      <c r="X1019" s="8">
        <v>0</v>
      </c>
      <c r="Y1019" s="8">
        <v>0</v>
      </c>
      <c r="Z1019" s="48">
        <v>-22</v>
      </c>
      <c r="AA1019" s="8" t="s">
        <v>99</v>
      </c>
      <c r="AB1019" s="8">
        <v>4</v>
      </c>
      <c r="AC1019" s="8">
        <v>0</v>
      </c>
      <c r="AD1019" s="8"/>
      <c r="AE1019" s="8">
        <v>1</v>
      </c>
      <c r="AF1019" s="8">
        <v>0</v>
      </c>
      <c r="AG1019" s="8">
        <v>240</v>
      </c>
      <c r="AH1019" s="9">
        <v>46263</v>
      </c>
      <c r="AI1019" s="47">
        <v>46263.375</v>
      </c>
      <c r="AJ1019" s="47">
        <v>46263.382638888892</v>
      </c>
      <c r="AK1019" s="47">
        <v>46263.541666666664</v>
      </c>
      <c r="AL1019" s="47">
        <v>46263.526388888888</v>
      </c>
    </row>
  </sheetData>
  <phoneticPr fontId="6" type="noConversion"/>
  <pageMargins left="0.7" right="0.7" top="0.75" bottom="0.75" header="0.3" footer="0.3"/>
  <tableParts count="2">
    <tablePart r:id="rId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DD9C6"/>
    <pageSetUpPr fitToPage="1"/>
  </sheetPr>
  <dimension ref="A1:AE40"/>
  <sheetViews>
    <sheetView showGridLines="0" workbookViewId="0">
      <pane ySplit="5" topLeftCell="A6" activePane="bottomLeft" state="frozen"/>
      <selection pane="bottomLeft"/>
    </sheetView>
  </sheetViews>
  <sheetFormatPr defaultRowHeight="13.7"/>
  <cols>
    <col min="1" max="1" width="3" customWidth="1"/>
    <col min="2" max="31" width="20.609375" customWidth="1"/>
  </cols>
  <sheetData>
    <row r="1" spans="1:31" ht="20" customHeight="1">
      <c r="A1" s="1"/>
      <c r="B1" s="1"/>
      <c r="C1" s="1"/>
      <c r="D1" s="1"/>
      <c r="E1" s="1"/>
      <c r="F1" s="1"/>
      <c r="G1" s="1"/>
      <c r="H1" s="1"/>
      <c r="I1" s="1"/>
      <c r="J1" s="1"/>
      <c r="K1" s="1"/>
      <c r="L1" s="1"/>
      <c r="M1" s="1"/>
      <c r="N1" s="1"/>
      <c r="O1" s="1"/>
      <c r="P1" s="1"/>
      <c r="Q1" s="1"/>
    </row>
    <row r="2" spans="1:31" ht="20" customHeight="1">
      <c r="A2" s="1"/>
      <c r="B2" s="5" t="s">
        <v>1</v>
      </c>
      <c r="C2" s="1"/>
      <c r="D2" s="1"/>
      <c r="E2" s="1"/>
      <c r="F2" s="1"/>
      <c r="G2" s="1"/>
      <c r="H2" s="1"/>
      <c r="I2" s="1"/>
      <c r="J2" s="1"/>
      <c r="K2" s="1"/>
      <c r="L2" s="1"/>
      <c r="M2" s="1"/>
      <c r="N2" s="1"/>
      <c r="O2" s="1"/>
      <c r="P2" s="1"/>
      <c r="Q2" s="1"/>
    </row>
    <row r="3" spans="1:31" ht="20" customHeight="1">
      <c r="A3" s="1"/>
      <c r="B3" s="1" t="s">
        <v>2</v>
      </c>
      <c r="C3" s="1"/>
      <c r="D3" s="1"/>
      <c r="E3" s="1"/>
      <c r="F3" s="1"/>
      <c r="G3" s="1"/>
      <c r="H3" s="1"/>
      <c r="I3" s="1"/>
      <c r="J3" s="1"/>
      <c r="K3" s="1"/>
      <c r="L3" s="1"/>
      <c r="M3" s="1"/>
      <c r="N3" s="1"/>
      <c r="O3" s="1"/>
      <c r="P3" s="1"/>
      <c r="Q3" s="1"/>
    </row>
    <row r="4" spans="1:31" ht="20" customHeight="1">
      <c r="A4" s="1"/>
      <c r="B4" s="1" t="str">
        <f>IF(COUNTA(ImportIssuesTable[Issue Type])=0,"No import issues in the current files.","Review the rows below before using the report.")</f>
        <v>No import issues in the current files.</v>
      </c>
      <c r="C4" s="1"/>
      <c r="D4" s="1"/>
      <c r="E4" s="1"/>
      <c r="F4" s="1"/>
      <c r="G4" s="1"/>
      <c r="H4" s="1"/>
      <c r="I4" s="1"/>
      <c r="J4" s="1"/>
      <c r="K4" s="1"/>
      <c r="L4" s="1"/>
      <c r="M4" s="1"/>
      <c r="N4" s="1"/>
      <c r="O4" s="1"/>
      <c r="P4" s="1"/>
      <c r="Q4" s="1"/>
    </row>
    <row r="5" spans="1:31" ht="50" customHeight="1">
      <c r="A5" s="1"/>
      <c r="B5" s="21" t="s">
        <v>100</v>
      </c>
      <c r="C5" s="21" t="s">
        <v>101</v>
      </c>
      <c r="D5" s="21" t="s">
        <v>102</v>
      </c>
      <c r="E5" s="21" t="s">
        <v>103</v>
      </c>
      <c r="F5" s="21" t="s">
        <v>104</v>
      </c>
      <c r="G5" s="21" t="s">
        <v>37</v>
      </c>
      <c r="H5" s="21" t="s">
        <v>41</v>
      </c>
      <c r="I5" s="21" t="s">
        <v>33</v>
      </c>
      <c r="J5" s="21" t="s">
        <v>42</v>
      </c>
      <c r="K5" s="21" t="s">
        <v>105</v>
      </c>
      <c r="L5" s="21" t="s">
        <v>106</v>
      </c>
      <c r="M5" s="21" t="s">
        <v>107</v>
      </c>
      <c r="N5" s="21" t="s">
        <v>108</v>
      </c>
      <c r="O5" s="21" t="s">
        <v>109</v>
      </c>
      <c r="P5" s="21" t="s">
        <v>110</v>
      </c>
      <c r="Q5" s="21" t="s">
        <v>111</v>
      </c>
      <c r="R5" s="21" t="s">
        <v>112</v>
      </c>
      <c r="S5" s="21" t="s">
        <v>113</v>
      </c>
      <c r="T5" s="21" t="s">
        <v>114</v>
      </c>
      <c r="U5" s="21" t="s">
        <v>115</v>
      </c>
      <c r="V5" s="21" t="s">
        <v>116</v>
      </c>
      <c r="W5" s="21" t="s">
        <v>117</v>
      </c>
      <c r="X5" s="21" t="s">
        <v>118</v>
      </c>
      <c r="Y5" s="21" t="s">
        <v>43</v>
      </c>
      <c r="Z5" s="21" t="s">
        <v>44</v>
      </c>
      <c r="AA5" s="21" t="s">
        <v>119</v>
      </c>
      <c r="AB5" s="21" t="s">
        <v>120</v>
      </c>
      <c r="AC5" s="21" t="s">
        <v>121</v>
      </c>
      <c r="AD5" s="21" t="s">
        <v>122</v>
      </c>
      <c r="AE5" s="21" t="s">
        <v>123</v>
      </c>
    </row>
    <row r="6" spans="1:31">
      <c r="A6" s="1"/>
      <c r="B6" s="8"/>
      <c r="C6" s="8"/>
      <c r="D6" s="8"/>
      <c r="E6" s="8"/>
      <c r="F6" s="8"/>
      <c r="G6" s="8"/>
      <c r="H6" s="8"/>
      <c r="I6" s="8"/>
      <c r="J6" s="8"/>
      <c r="K6" s="8"/>
      <c r="L6" s="8"/>
      <c r="M6" s="8"/>
      <c r="N6" s="8"/>
      <c r="O6" s="8"/>
      <c r="P6" s="8"/>
      <c r="Q6" s="8"/>
      <c r="R6" s="8"/>
      <c r="S6" s="8"/>
      <c r="T6" s="8"/>
      <c r="U6" s="8"/>
      <c r="V6" s="8"/>
      <c r="W6" s="8"/>
      <c r="X6" s="8"/>
      <c r="Y6" s="8"/>
      <c r="Z6" s="8"/>
      <c r="AA6" s="8"/>
      <c r="AB6" s="8"/>
      <c r="AC6" s="8"/>
      <c r="AD6" s="8"/>
      <c r="AE6" s="8"/>
    </row>
    <row r="7" spans="1:31" ht="20" customHeight="1">
      <c r="A7" s="1"/>
      <c r="B7" s="8"/>
      <c r="C7" s="8"/>
      <c r="D7" s="8"/>
      <c r="E7" s="8"/>
      <c r="F7" s="8"/>
      <c r="G7" s="8"/>
      <c r="H7" s="8"/>
      <c r="I7" s="8"/>
      <c r="J7" s="8"/>
      <c r="K7" s="8"/>
      <c r="L7" s="8"/>
      <c r="M7" s="8"/>
      <c r="N7" s="8"/>
      <c r="O7" s="8"/>
      <c r="P7" s="8"/>
      <c r="Q7" s="8"/>
      <c r="R7" s="8"/>
      <c r="S7" s="8"/>
      <c r="T7" s="8"/>
      <c r="U7" s="8"/>
      <c r="V7" s="8"/>
      <c r="W7" s="8"/>
      <c r="X7" s="8"/>
      <c r="Y7" s="8"/>
      <c r="Z7" s="8"/>
      <c r="AA7" s="8"/>
      <c r="AB7" s="8"/>
      <c r="AC7" s="8"/>
      <c r="AD7" s="8"/>
      <c r="AE7" s="8"/>
    </row>
    <row r="8" spans="1:31" ht="20" customHeight="1">
      <c r="A8" s="1"/>
      <c r="B8" s="1"/>
      <c r="C8" s="1"/>
      <c r="D8" s="1"/>
      <c r="E8" s="1"/>
      <c r="F8" s="1"/>
      <c r="G8" s="1"/>
      <c r="H8" s="1"/>
      <c r="I8" s="1"/>
      <c r="J8" s="1"/>
      <c r="K8" s="1"/>
      <c r="L8" s="1"/>
      <c r="M8" s="1"/>
      <c r="N8" s="1"/>
      <c r="O8" s="1"/>
      <c r="P8" s="1"/>
      <c r="Q8" s="1"/>
    </row>
    <row r="9" spans="1:31" ht="20" customHeight="1">
      <c r="A9" s="1"/>
      <c r="B9" s="1"/>
      <c r="C9" s="1"/>
      <c r="D9" s="1"/>
      <c r="E9" s="1"/>
      <c r="F9" s="1"/>
      <c r="G9" s="1"/>
      <c r="H9" s="1"/>
      <c r="I9" s="1"/>
      <c r="J9" s="1"/>
      <c r="K9" s="1"/>
      <c r="L9" s="1"/>
      <c r="M9" s="1"/>
      <c r="N9" s="1"/>
      <c r="O9" s="1"/>
      <c r="P9" s="1"/>
      <c r="Q9" s="1"/>
    </row>
    <row r="10" spans="1:31" ht="20" customHeight="1">
      <c r="A10" s="1"/>
      <c r="B10" s="1"/>
      <c r="C10" s="1"/>
      <c r="D10" s="1"/>
      <c r="E10" s="1"/>
      <c r="F10" s="1"/>
      <c r="G10" s="1"/>
      <c r="H10" s="1"/>
      <c r="I10" s="1"/>
      <c r="J10" s="1"/>
      <c r="K10" s="1"/>
      <c r="L10" s="1"/>
      <c r="M10" s="1"/>
      <c r="N10" s="1"/>
      <c r="O10" s="1"/>
      <c r="P10" s="1"/>
      <c r="Q10" s="1"/>
    </row>
    <row r="11" spans="1:31" ht="20" customHeight="1">
      <c r="A11" s="1"/>
      <c r="B11" s="1"/>
      <c r="C11" s="1"/>
      <c r="D11" s="1"/>
      <c r="E11" s="1"/>
      <c r="F11" s="1"/>
      <c r="G11" s="1"/>
      <c r="H11" s="1"/>
      <c r="I11" s="1"/>
      <c r="J11" s="1"/>
      <c r="K11" s="1"/>
      <c r="L11" s="1"/>
      <c r="M11" s="1"/>
      <c r="N11" s="1"/>
      <c r="O11" s="1"/>
      <c r="P11" s="1"/>
      <c r="Q11" s="1"/>
    </row>
    <row r="12" spans="1:31" ht="20" customHeight="1">
      <c r="A12" s="1"/>
      <c r="B12" s="1"/>
      <c r="C12" s="1"/>
      <c r="D12" s="1"/>
      <c r="E12" s="1"/>
      <c r="F12" s="1"/>
      <c r="G12" s="1"/>
      <c r="H12" s="1"/>
      <c r="I12" s="1"/>
      <c r="J12" s="1"/>
      <c r="K12" s="1"/>
      <c r="L12" s="1"/>
      <c r="M12" s="1"/>
      <c r="N12" s="1"/>
      <c r="O12" s="1"/>
      <c r="P12" s="1"/>
      <c r="Q12" s="1"/>
    </row>
    <row r="13" spans="1:31" ht="20" customHeight="1">
      <c r="A13" s="1"/>
      <c r="B13" s="1"/>
      <c r="C13" s="1"/>
      <c r="D13" s="1"/>
      <c r="E13" s="1"/>
      <c r="F13" s="1"/>
      <c r="G13" s="1"/>
      <c r="H13" s="1"/>
      <c r="I13" s="1"/>
      <c r="J13" s="1"/>
      <c r="K13" s="1"/>
      <c r="L13" s="1"/>
      <c r="M13" s="1"/>
      <c r="N13" s="1"/>
      <c r="O13" s="1"/>
      <c r="P13" s="1"/>
      <c r="Q13" s="1"/>
    </row>
    <row r="14" spans="1:31" ht="20" customHeight="1">
      <c r="A14" s="1"/>
      <c r="B14" s="1"/>
      <c r="C14" s="1"/>
      <c r="D14" s="1"/>
      <c r="E14" s="1"/>
      <c r="F14" s="1"/>
      <c r="G14" s="1"/>
      <c r="H14" s="1"/>
      <c r="I14" s="1"/>
      <c r="J14" s="1"/>
      <c r="K14" s="1"/>
      <c r="L14" s="1"/>
      <c r="M14" s="1"/>
      <c r="N14" s="1"/>
      <c r="O14" s="1"/>
      <c r="P14" s="1"/>
      <c r="Q14" s="1"/>
    </row>
    <row r="15" spans="1:31" ht="20" customHeight="1">
      <c r="A15" s="1"/>
      <c r="B15" s="1"/>
      <c r="C15" s="1"/>
      <c r="D15" s="1"/>
      <c r="E15" s="1"/>
      <c r="F15" s="1"/>
      <c r="G15" s="1"/>
      <c r="H15" s="1"/>
      <c r="I15" s="1"/>
      <c r="J15" s="1"/>
      <c r="K15" s="1"/>
      <c r="L15" s="1"/>
      <c r="M15" s="1"/>
      <c r="N15" s="1"/>
      <c r="O15" s="1"/>
      <c r="P15" s="1"/>
      <c r="Q15" s="1"/>
    </row>
    <row r="16" spans="1:31" ht="20" customHeight="1">
      <c r="A16" s="1"/>
      <c r="B16" s="1"/>
      <c r="C16" s="1"/>
      <c r="D16" s="1"/>
      <c r="E16" s="1"/>
      <c r="F16" s="1"/>
      <c r="G16" s="1"/>
      <c r="H16" s="1"/>
      <c r="I16" s="1"/>
      <c r="J16" s="1"/>
      <c r="K16" s="1"/>
      <c r="L16" s="1"/>
      <c r="M16" s="1"/>
      <c r="N16" s="1"/>
      <c r="O16" s="1"/>
      <c r="P16" s="1"/>
      <c r="Q16" s="1"/>
    </row>
    <row r="17" spans="1:17" ht="20" customHeight="1">
      <c r="A17" s="1"/>
      <c r="B17" s="1"/>
      <c r="C17" s="1"/>
      <c r="D17" s="1"/>
      <c r="E17" s="1"/>
      <c r="F17" s="1"/>
      <c r="G17" s="1"/>
      <c r="H17" s="1"/>
      <c r="I17" s="1"/>
      <c r="J17" s="1"/>
      <c r="K17" s="1"/>
      <c r="L17" s="1"/>
      <c r="M17" s="1"/>
      <c r="N17" s="1"/>
      <c r="O17" s="1"/>
      <c r="P17" s="1"/>
      <c r="Q17" s="1"/>
    </row>
    <row r="18" spans="1:17" ht="20" customHeight="1">
      <c r="A18" s="1"/>
      <c r="B18" s="1"/>
      <c r="C18" s="1"/>
      <c r="D18" s="1"/>
      <c r="E18" s="1"/>
      <c r="F18" s="1"/>
      <c r="G18" s="1"/>
      <c r="H18" s="1"/>
      <c r="I18" s="1"/>
      <c r="J18" s="1"/>
      <c r="K18" s="1"/>
      <c r="L18" s="1"/>
      <c r="M18" s="1"/>
      <c r="N18" s="1"/>
      <c r="O18" s="1"/>
      <c r="P18" s="1"/>
      <c r="Q18" s="1"/>
    </row>
    <row r="19" spans="1:17" ht="20" customHeight="1">
      <c r="A19" s="1"/>
      <c r="B19" s="1"/>
      <c r="C19" s="1"/>
      <c r="D19" s="1"/>
      <c r="E19" s="1"/>
      <c r="F19" s="1"/>
      <c r="G19" s="1"/>
      <c r="H19" s="1"/>
      <c r="I19" s="1"/>
      <c r="J19" s="1"/>
      <c r="K19" s="1"/>
      <c r="L19" s="1"/>
      <c r="M19" s="1"/>
      <c r="N19" s="1"/>
      <c r="O19" s="1"/>
      <c r="P19" s="1"/>
      <c r="Q19" s="1"/>
    </row>
    <row r="20" spans="1:17" ht="20" customHeight="1">
      <c r="A20" s="1"/>
      <c r="B20" s="1"/>
      <c r="C20" s="1"/>
      <c r="D20" s="1"/>
      <c r="E20" s="1"/>
      <c r="F20" s="1"/>
      <c r="G20" s="1"/>
      <c r="H20" s="1"/>
      <c r="I20" s="1"/>
      <c r="J20" s="1"/>
      <c r="K20" s="1"/>
      <c r="L20" s="1"/>
      <c r="M20" s="1"/>
      <c r="N20" s="1"/>
      <c r="O20" s="1"/>
      <c r="P20" s="1"/>
      <c r="Q20" s="1"/>
    </row>
    <row r="21" spans="1:17" ht="20" customHeight="1">
      <c r="A21" s="1"/>
      <c r="B21" s="1"/>
      <c r="C21" s="1"/>
      <c r="D21" s="1"/>
      <c r="E21" s="1"/>
      <c r="F21" s="1"/>
      <c r="G21" s="1"/>
      <c r="H21" s="1"/>
      <c r="I21" s="1"/>
      <c r="J21" s="1"/>
      <c r="K21" s="1"/>
      <c r="L21" s="1"/>
      <c r="M21" s="1"/>
      <c r="N21" s="1"/>
      <c r="O21" s="1"/>
      <c r="P21" s="1"/>
      <c r="Q21" s="1"/>
    </row>
    <row r="22" spans="1:17" ht="20" customHeight="1">
      <c r="A22" s="1"/>
      <c r="B22" s="1"/>
      <c r="C22" s="1"/>
      <c r="D22" s="1"/>
      <c r="E22" s="1"/>
      <c r="F22" s="1"/>
      <c r="G22" s="1"/>
      <c r="H22" s="1"/>
      <c r="I22" s="1"/>
      <c r="J22" s="1"/>
      <c r="K22" s="1"/>
      <c r="L22" s="1"/>
      <c r="M22" s="1"/>
      <c r="N22" s="1"/>
      <c r="O22" s="1"/>
      <c r="P22" s="1"/>
      <c r="Q22" s="1"/>
    </row>
    <row r="23" spans="1:17" ht="20" customHeight="1">
      <c r="A23" s="1"/>
      <c r="B23" s="1"/>
      <c r="C23" s="1"/>
      <c r="D23" s="1"/>
      <c r="E23" s="1"/>
      <c r="F23" s="1"/>
      <c r="G23" s="1"/>
      <c r="H23" s="1"/>
      <c r="I23" s="1"/>
      <c r="J23" s="1"/>
      <c r="K23" s="1"/>
      <c r="L23" s="1"/>
      <c r="M23" s="1"/>
      <c r="N23" s="1"/>
      <c r="O23" s="1"/>
      <c r="P23" s="1"/>
      <c r="Q23" s="1"/>
    </row>
    <row r="24" spans="1:17" ht="20" customHeight="1">
      <c r="A24" s="1"/>
      <c r="B24" s="1"/>
      <c r="C24" s="1"/>
      <c r="D24" s="1"/>
      <c r="E24" s="1"/>
      <c r="F24" s="1"/>
      <c r="G24" s="1"/>
      <c r="H24" s="1"/>
      <c r="I24" s="1"/>
      <c r="J24" s="1"/>
      <c r="K24" s="1"/>
      <c r="L24" s="1"/>
      <c r="M24" s="1"/>
      <c r="N24" s="1"/>
      <c r="O24" s="1"/>
      <c r="P24" s="1"/>
      <c r="Q24" s="1"/>
    </row>
    <row r="25" spans="1:17" ht="20" customHeight="1">
      <c r="A25" s="1"/>
      <c r="B25" s="1"/>
      <c r="C25" s="1"/>
      <c r="D25" s="1"/>
      <c r="E25" s="1"/>
      <c r="F25" s="1"/>
      <c r="G25" s="1"/>
      <c r="H25" s="1"/>
      <c r="I25" s="1"/>
      <c r="J25" s="1"/>
      <c r="K25" s="1"/>
      <c r="L25" s="1"/>
      <c r="M25" s="1"/>
      <c r="N25" s="1"/>
      <c r="O25" s="1"/>
      <c r="P25" s="1"/>
      <c r="Q25" s="1"/>
    </row>
    <row r="26" spans="1:17" ht="20" customHeight="1">
      <c r="A26" s="1"/>
      <c r="B26" s="1"/>
      <c r="C26" s="1"/>
      <c r="D26" s="1"/>
      <c r="E26" s="1"/>
      <c r="F26" s="1"/>
      <c r="G26" s="1"/>
      <c r="H26" s="1"/>
      <c r="I26" s="1"/>
      <c r="J26" s="1"/>
      <c r="K26" s="1"/>
      <c r="L26" s="1"/>
      <c r="M26" s="1"/>
      <c r="N26" s="1"/>
      <c r="O26" s="1"/>
      <c r="P26" s="1"/>
      <c r="Q26" s="1"/>
    </row>
    <row r="27" spans="1:17" ht="20" customHeight="1">
      <c r="A27" s="1"/>
      <c r="B27" s="1"/>
      <c r="C27" s="1"/>
      <c r="D27" s="1"/>
      <c r="E27" s="1"/>
      <c r="F27" s="1"/>
      <c r="G27" s="1"/>
      <c r="H27" s="1"/>
      <c r="I27" s="1"/>
      <c r="J27" s="1"/>
      <c r="K27" s="1"/>
      <c r="L27" s="1"/>
      <c r="M27" s="1"/>
      <c r="N27" s="1"/>
      <c r="O27" s="1"/>
      <c r="P27" s="1"/>
      <c r="Q27" s="1"/>
    </row>
    <row r="28" spans="1:17" ht="20" customHeight="1">
      <c r="A28" s="1"/>
      <c r="B28" s="1"/>
      <c r="C28" s="1"/>
      <c r="D28" s="1"/>
      <c r="E28" s="1"/>
      <c r="F28" s="1"/>
      <c r="G28" s="1"/>
      <c r="H28" s="1"/>
      <c r="I28" s="1"/>
      <c r="J28" s="1"/>
      <c r="K28" s="1"/>
      <c r="L28" s="1"/>
      <c r="M28" s="1"/>
      <c r="N28" s="1"/>
      <c r="O28" s="1"/>
      <c r="P28" s="1"/>
      <c r="Q28" s="1"/>
    </row>
    <row r="29" spans="1:17" ht="20" customHeight="1">
      <c r="A29" s="1"/>
      <c r="B29" s="1"/>
      <c r="C29" s="1"/>
      <c r="D29" s="1"/>
      <c r="E29" s="1"/>
      <c r="F29" s="1"/>
      <c r="G29" s="1"/>
      <c r="H29" s="1"/>
      <c r="I29" s="1"/>
      <c r="J29" s="1"/>
      <c r="K29" s="1"/>
      <c r="L29" s="1"/>
      <c r="M29" s="1"/>
      <c r="N29" s="1"/>
      <c r="O29" s="1"/>
      <c r="P29" s="1"/>
      <c r="Q29" s="1"/>
    </row>
    <row r="30" spans="1:17" ht="20" customHeight="1">
      <c r="A30" s="1"/>
      <c r="B30" s="1"/>
      <c r="C30" s="1"/>
      <c r="D30" s="1"/>
      <c r="E30" s="1"/>
      <c r="F30" s="1"/>
      <c r="G30" s="1"/>
      <c r="H30" s="1"/>
      <c r="I30" s="1"/>
      <c r="J30" s="1"/>
      <c r="K30" s="1"/>
      <c r="L30" s="1"/>
      <c r="M30" s="1"/>
      <c r="N30" s="1"/>
      <c r="O30" s="1"/>
      <c r="P30" s="1"/>
      <c r="Q30" s="1"/>
    </row>
    <row r="31" spans="1:17" ht="20" customHeight="1">
      <c r="A31" s="1"/>
      <c r="B31" s="1"/>
      <c r="C31" s="1"/>
      <c r="D31" s="1"/>
      <c r="E31" s="1"/>
      <c r="F31" s="1"/>
      <c r="G31" s="1"/>
      <c r="H31" s="1"/>
      <c r="I31" s="1"/>
      <c r="J31" s="1"/>
      <c r="K31" s="1"/>
      <c r="L31" s="1"/>
      <c r="M31" s="1"/>
      <c r="N31" s="1"/>
      <c r="O31" s="1"/>
      <c r="P31" s="1"/>
      <c r="Q31" s="1"/>
    </row>
    <row r="32" spans="1:17" ht="20" customHeight="1">
      <c r="A32" s="1"/>
      <c r="B32" s="1"/>
      <c r="C32" s="1"/>
      <c r="D32" s="1"/>
      <c r="E32" s="1"/>
      <c r="F32" s="1"/>
      <c r="G32" s="1"/>
      <c r="H32" s="1"/>
      <c r="I32" s="1"/>
      <c r="J32" s="1"/>
      <c r="K32" s="1"/>
      <c r="L32" s="1"/>
      <c r="M32" s="1"/>
      <c r="N32" s="1"/>
      <c r="O32" s="1"/>
      <c r="P32" s="1"/>
      <c r="Q32" s="1"/>
    </row>
    <row r="33" spans="1:17" ht="20" customHeight="1">
      <c r="A33" s="1"/>
      <c r="B33" s="1"/>
      <c r="C33" s="1"/>
      <c r="D33" s="1"/>
      <c r="E33" s="1"/>
      <c r="F33" s="1"/>
      <c r="G33" s="1"/>
      <c r="H33" s="1"/>
      <c r="I33" s="1"/>
      <c r="J33" s="1"/>
      <c r="K33" s="1"/>
      <c r="L33" s="1"/>
      <c r="M33" s="1"/>
      <c r="N33" s="1"/>
      <c r="O33" s="1"/>
      <c r="P33" s="1"/>
      <c r="Q33" s="1"/>
    </row>
    <row r="34" spans="1:17" ht="20" customHeight="1">
      <c r="A34" s="1"/>
      <c r="B34" s="1"/>
      <c r="C34" s="1"/>
      <c r="D34" s="1"/>
      <c r="E34" s="1"/>
      <c r="F34" s="1"/>
      <c r="G34" s="1"/>
      <c r="H34" s="1"/>
      <c r="I34" s="1"/>
      <c r="J34" s="1"/>
      <c r="K34" s="1"/>
      <c r="L34" s="1"/>
      <c r="M34" s="1"/>
      <c r="N34" s="1"/>
      <c r="O34" s="1"/>
      <c r="P34" s="1"/>
      <c r="Q34" s="1"/>
    </row>
    <row r="35" spans="1:17" ht="20" customHeight="1">
      <c r="A35" s="1"/>
      <c r="B35" s="1"/>
      <c r="C35" s="1"/>
      <c r="D35" s="1"/>
      <c r="E35" s="1"/>
      <c r="F35" s="1"/>
      <c r="G35" s="1"/>
      <c r="H35" s="1"/>
      <c r="I35" s="1"/>
      <c r="J35" s="1"/>
      <c r="K35" s="1"/>
      <c r="L35" s="1"/>
      <c r="M35" s="1"/>
      <c r="N35" s="1"/>
      <c r="O35" s="1"/>
      <c r="P35" s="1"/>
      <c r="Q35" s="1"/>
    </row>
    <row r="36" spans="1:17" ht="20" customHeight="1">
      <c r="A36" s="1"/>
      <c r="B36" s="1"/>
      <c r="C36" s="1"/>
      <c r="D36" s="1"/>
      <c r="E36" s="1"/>
      <c r="F36" s="1"/>
      <c r="G36" s="1"/>
      <c r="H36" s="1"/>
      <c r="I36" s="1"/>
      <c r="J36" s="1"/>
      <c r="K36" s="1"/>
      <c r="L36" s="1"/>
      <c r="M36" s="1"/>
      <c r="N36" s="1"/>
      <c r="O36" s="1"/>
      <c r="P36" s="1"/>
      <c r="Q36" s="1"/>
    </row>
    <row r="37" spans="1:17" ht="20" customHeight="1">
      <c r="A37" s="1"/>
      <c r="B37" s="1"/>
      <c r="C37" s="1"/>
      <c r="D37" s="1"/>
      <c r="E37" s="1"/>
      <c r="F37" s="1"/>
      <c r="G37" s="1"/>
      <c r="H37" s="1"/>
      <c r="I37" s="1"/>
      <c r="J37" s="1"/>
      <c r="K37" s="1"/>
      <c r="L37" s="1"/>
      <c r="M37" s="1"/>
      <c r="N37" s="1"/>
      <c r="O37" s="1"/>
      <c r="P37" s="1"/>
      <c r="Q37" s="1"/>
    </row>
    <row r="38" spans="1:17" ht="20" customHeight="1">
      <c r="A38" s="1"/>
      <c r="B38" s="1"/>
      <c r="C38" s="1"/>
      <c r="D38" s="1"/>
      <c r="E38" s="1"/>
      <c r="F38" s="1"/>
      <c r="G38" s="1"/>
      <c r="H38" s="1"/>
      <c r="I38" s="1"/>
      <c r="J38" s="1"/>
      <c r="K38" s="1"/>
      <c r="L38" s="1"/>
      <c r="M38" s="1"/>
      <c r="N38" s="1"/>
      <c r="O38" s="1"/>
      <c r="P38" s="1"/>
      <c r="Q38" s="1"/>
    </row>
    <row r="39" spans="1:17" ht="20" customHeight="1">
      <c r="A39" s="1"/>
      <c r="B39" s="1"/>
      <c r="C39" s="1"/>
      <c r="D39" s="1"/>
      <c r="E39" s="1"/>
      <c r="F39" s="1"/>
      <c r="G39" s="1"/>
      <c r="H39" s="1"/>
      <c r="I39" s="1"/>
      <c r="J39" s="1"/>
      <c r="K39" s="1"/>
      <c r="L39" s="1"/>
      <c r="M39" s="1"/>
      <c r="N39" s="1"/>
      <c r="O39" s="1"/>
      <c r="P39" s="1"/>
      <c r="Q39" s="1"/>
    </row>
    <row r="40" spans="1:17" ht="20" customHeight="1">
      <c r="A40" s="1"/>
    </row>
  </sheetData>
  <phoneticPr fontId="6" type="noConversion"/>
  <pageMargins left="0.7" right="0.7" top="0.75" bottom="0.75" header="0.3" footer="0.3"/>
  <pageSetup paperSize="9" scale="83" orientation="landscape"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EB7C3-4925-499B-BA48-1FC388A8BD18}">
  <sheetPr>
    <tabColor rgb="FFCDD9C6"/>
  </sheetPr>
  <dimension ref="A1:BH1019"/>
  <sheetViews>
    <sheetView showGridLines="0" workbookViewId="0">
      <pane xSplit="5" ySplit="5" topLeftCell="F6" activePane="bottomRight" state="frozenSplit"/>
      <selection pane="topRight" activeCell="E1" sqref="E1"/>
      <selection pane="bottomLeft" activeCell="A6" sqref="A6"/>
      <selection pane="bottomRight" activeCell="E6" sqref="E6"/>
    </sheetView>
  </sheetViews>
  <sheetFormatPr defaultRowHeight="13.7"/>
  <cols>
    <col min="1" max="1" width="3" customWidth="1"/>
    <col min="2" max="9" width="22.5546875" customWidth="1"/>
    <col min="10" max="10" width="25.609375" customWidth="1"/>
    <col min="11" max="28" width="22.5546875" customWidth="1"/>
    <col min="29" max="29" width="58.5546875" customWidth="1"/>
    <col min="30" max="50" width="22.5546875" customWidth="1"/>
    <col min="51" max="52" width="24.5546875" customWidth="1"/>
    <col min="53" max="53" width="22.5546875" customWidth="1"/>
    <col min="54" max="55" width="24.5546875" customWidth="1"/>
    <col min="56" max="56" width="58.5546875" customWidth="1"/>
    <col min="57" max="58" width="22.5546875" customWidth="1"/>
    <col min="59" max="59" width="58.5546875" customWidth="1"/>
  </cols>
  <sheetData>
    <row r="1" spans="1:60" ht="21" customHeight="1">
      <c r="A1" s="1"/>
      <c r="B1" s="1"/>
      <c r="C1" s="1"/>
      <c r="D1" s="1"/>
      <c r="E1" s="1"/>
      <c r="F1" s="1"/>
      <c r="G1" s="1"/>
      <c r="H1" s="1"/>
      <c r="I1" s="1"/>
      <c r="J1" s="1"/>
      <c r="K1" s="1"/>
      <c r="L1" s="1"/>
      <c r="M1" s="1"/>
      <c r="N1" s="1"/>
      <c r="O1" s="1"/>
      <c r="P1" s="1"/>
      <c r="Q1" s="1"/>
      <c r="R1" s="1"/>
    </row>
    <row r="2" spans="1:60" ht="30" customHeight="1" thickBot="1">
      <c r="A2" s="1"/>
      <c r="B2" s="2" t="s">
        <v>8414</v>
      </c>
      <c r="C2" s="2"/>
      <c r="D2" s="2"/>
      <c r="E2" s="2"/>
      <c r="F2" s="2"/>
      <c r="G2" s="2"/>
      <c r="H2" s="2"/>
      <c r="I2" s="2"/>
      <c r="J2" s="2"/>
      <c r="K2" s="2"/>
      <c r="L2" s="2"/>
      <c r="M2" s="2"/>
      <c r="N2" s="2"/>
      <c r="O2" s="1"/>
      <c r="P2" s="1"/>
      <c r="Q2" s="1"/>
      <c r="R2" s="1"/>
    </row>
    <row r="3" spans="1:60" ht="21" customHeight="1">
      <c r="A3" s="1"/>
      <c r="B3" s="4" t="s">
        <v>8415</v>
      </c>
      <c r="C3" s="4"/>
      <c r="D3" s="4"/>
      <c r="E3" s="4"/>
      <c r="F3" s="4"/>
      <c r="G3" s="4"/>
      <c r="H3" s="4"/>
      <c r="I3" s="4"/>
      <c r="J3" s="4"/>
      <c r="K3" s="4"/>
      <c r="L3" s="4"/>
      <c r="M3" s="4"/>
      <c r="N3" s="4"/>
      <c r="O3" s="1"/>
      <c r="P3" s="1"/>
      <c r="Q3" s="1"/>
      <c r="R3" s="1"/>
    </row>
    <row r="4" spans="1:60" ht="21" customHeight="1">
      <c r="A4" s="1"/>
      <c r="B4" s="4"/>
      <c r="C4" s="4"/>
      <c r="D4" s="4"/>
      <c r="E4" s="4"/>
      <c r="F4" s="4"/>
      <c r="G4" s="4"/>
      <c r="H4" s="4"/>
      <c r="I4" s="4"/>
      <c r="J4" s="4"/>
      <c r="K4" s="4"/>
      <c r="L4" s="4"/>
      <c r="M4" s="4"/>
      <c r="N4" s="4"/>
      <c r="O4" s="1"/>
      <c r="P4" s="1"/>
      <c r="Q4" s="1"/>
      <c r="R4" s="1"/>
    </row>
    <row r="5" spans="1:60" ht="48" customHeight="1">
      <c r="A5" s="1"/>
      <c r="B5" s="53" t="s">
        <v>8316</v>
      </c>
      <c r="C5" s="53" t="s">
        <v>31</v>
      </c>
      <c r="D5" s="53" t="s">
        <v>38</v>
      </c>
      <c r="E5" s="53" t="s">
        <v>8416</v>
      </c>
      <c r="F5" s="53" t="s">
        <v>8417</v>
      </c>
      <c r="G5" s="53" t="s">
        <v>33</v>
      </c>
      <c r="H5" s="53" t="s">
        <v>37</v>
      </c>
      <c r="I5" s="53" t="s">
        <v>42</v>
      </c>
      <c r="J5" s="45" t="s">
        <v>8528</v>
      </c>
      <c r="K5" s="53" t="s">
        <v>35</v>
      </c>
      <c r="L5" s="53" t="s">
        <v>36</v>
      </c>
      <c r="M5" s="53" t="s">
        <v>41</v>
      </c>
      <c r="N5" s="53" t="s">
        <v>32</v>
      </c>
      <c r="O5" s="53" t="s">
        <v>39</v>
      </c>
      <c r="P5" s="53" t="s">
        <v>40</v>
      </c>
      <c r="Q5" s="53" t="s">
        <v>45</v>
      </c>
      <c r="R5" s="53" t="s">
        <v>46</v>
      </c>
      <c r="S5" s="53" t="s">
        <v>47</v>
      </c>
      <c r="T5" s="53" t="s">
        <v>48</v>
      </c>
      <c r="U5" s="53" t="s">
        <v>34</v>
      </c>
      <c r="V5" s="53" t="s">
        <v>8317</v>
      </c>
      <c r="W5" s="53" t="s">
        <v>8318</v>
      </c>
      <c r="X5" s="53" t="s">
        <v>8319</v>
      </c>
      <c r="Y5" s="53" t="s">
        <v>8320</v>
      </c>
      <c r="Z5" s="53" t="s">
        <v>8353</v>
      </c>
      <c r="AA5" s="53" t="s">
        <v>8354</v>
      </c>
      <c r="AB5" s="53" t="s">
        <v>8323</v>
      </c>
      <c r="AC5" s="53" t="s">
        <v>8324</v>
      </c>
      <c r="AD5" s="53" t="s">
        <v>8325</v>
      </c>
      <c r="AE5" s="53" t="s">
        <v>8355</v>
      </c>
      <c r="AF5" s="53" t="s">
        <v>8373</v>
      </c>
      <c r="AG5" s="53" t="s">
        <v>8374</v>
      </c>
      <c r="AH5" s="53" t="s">
        <v>8376</v>
      </c>
      <c r="AI5" s="53" t="s">
        <v>8377</v>
      </c>
      <c r="AJ5" s="53" t="s">
        <v>8418</v>
      </c>
      <c r="AK5" s="53" t="s">
        <v>8419</v>
      </c>
      <c r="AL5" s="53" t="s">
        <v>8420</v>
      </c>
      <c r="AM5" s="53" t="s">
        <v>8421</v>
      </c>
      <c r="AN5" s="53" t="s">
        <v>8422</v>
      </c>
      <c r="AO5" s="53" t="s">
        <v>8423</v>
      </c>
      <c r="AP5" s="53" t="s">
        <v>8424</v>
      </c>
      <c r="AQ5" s="53" t="s">
        <v>8425</v>
      </c>
      <c r="AR5" s="53" t="s">
        <v>8426</v>
      </c>
      <c r="AS5" s="53" t="s">
        <v>8427</v>
      </c>
      <c r="AT5" s="53" t="s">
        <v>8428</v>
      </c>
      <c r="AU5" s="53" t="s">
        <v>8429</v>
      </c>
      <c r="AV5" s="53" t="s">
        <v>8430</v>
      </c>
      <c r="AW5" s="53" t="s">
        <v>8431</v>
      </c>
      <c r="AX5" s="53" t="s">
        <v>8432</v>
      </c>
      <c r="AY5" s="53" t="s">
        <v>8433</v>
      </c>
      <c r="AZ5" s="53" t="s">
        <v>43</v>
      </c>
      <c r="BA5" s="53" t="s">
        <v>44</v>
      </c>
      <c r="BB5" s="53" t="s">
        <v>8375</v>
      </c>
      <c r="BC5" s="53" t="s">
        <v>8321</v>
      </c>
      <c r="BD5" s="53" t="s">
        <v>8322</v>
      </c>
      <c r="BE5" s="53" t="s">
        <v>8434</v>
      </c>
      <c r="BF5" s="53" t="s">
        <v>8435</v>
      </c>
      <c r="BG5" s="53" t="s">
        <v>8436</v>
      </c>
      <c r="BH5" s="53" t="s">
        <v>8437</v>
      </c>
    </row>
    <row r="6" spans="1:60">
      <c r="A6" s="1"/>
      <c r="B6" s="8" t="s">
        <v>8326</v>
      </c>
      <c r="C6" s="8" t="s">
        <v>49</v>
      </c>
      <c r="D6" s="8" t="s">
        <v>59</v>
      </c>
      <c r="E6" s="8" t="s">
        <v>250</v>
      </c>
      <c r="F6" s="8" t="s">
        <v>8438</v>
      </c>
      <c r="G6" s="8" t="s">
        <v>72</v>
      </c>
      <c r="H6" s="8" t="s">
        <v>53</v>
      </c>
      <c r="I6" s="9">
        <v>46192</v>
      </c>
      <c r="J6" s="61">
        <v>0</v>
      </c>
      <c r="K6" s="56">
        <v>46174</v>
      </c>
      <c r="L6" s="8" t="s">
        <v>52</v>
      </c>
      <c r="M6" s="8" t="s">
        <v>66</v>
      </c>
      <c r="N6" s="8" t="s">
        <v>64</v>
      </c>
      <c r="O6" s="8">
        <v>1</v>
      </c>
      <c r="P6" s="8">
        <v>4</v>
      </c>
      <c r="Q6" s="8" t="s">
        <v>56</v>
      </c>
      <c r="R6" s="8">
        <v>4</v>
      </c>
      <c r="S6" s="8">
        <v>0</v>
      </c>
      <c r="T6" s="8" t="b">
        <v>0</v>
      </c>
      <c r="U6" s="8">
        <v>180</v>
      </c>
      <c r="V6" s="54">
        <v>156</v>
      </c>
      <c r="W6" s="54">
        <v>93</v>
      </c>
      <c r="X6" s="8">
        <v>0</v>
      </c>
      <c r="Y6" s="8">
        <v>0</v>
      </c>
      <c r="Z6" s="8">
        <v>1</v>
      </c>
      <c r="AA6" s="8">
        <v>0</v>
      </c>
      <c r="AB6" s="8">
        <v>4</v>
      </c>
      <c r="AC6" s="8">
        <v>0</v>
      </c>
      <c r="AD6" s="8"/>
      <c r="AE6" s="8">
        <v>180</v>
      </c>
      <c r="AF6" s="8" t="s">
        <v>8384</v>
      </c>
      <c r="AG6" s="8" t="s">
        <v>8379</v>
      </c>
      <c r="AH6" s="54">
        <v>10</v>
      </c>
      <c r="AI6" s="54">
        <v>-14</v>
      </c>
      <c r="AJ6" s="8">
        <v>0</v>
      </c>
      <c r="AK6" s="8">
        <v>1</v>
      </c>
      <c r="AL6" s="8">
        <v>0</v>
      </c>
      <c r="AM6" s="8">
        <v>4</v>
      </c>
      <c r="AN6" s="8">
        <v>0</v>
      </c>
      <c r="AO6" s="8">
        <v>1</v>
      </c>
      <c r="AP6" s="8">
        <v>0</v>
      </c>
      <c r="AQ6" s="8">
        <v>0</v>
      </c>
      <c r="AR6" s="54">
        <v>85</v>
      </c>
      <c r="AS6" s="8">
        <v>1</v>
      </c>
      <c r="AT6" s="8">
        <v>0</v>
      </c>
      <c r="AU6" s="8">
        <v>180</v>
      </c>
      <c r="AV6" s="8" t="s">
        <v>8439</v>
      </c>
      <c r="AW6" s="8">
        <v>1</v>
      </c>
      <c r="AX6" s="8">
        <v>0</v>
      </c>
      <c r="AY6" s="8">
        <v>0</v>
      </c>
      <c r="AZ6" s="47">
        <v>46192.541666666664</v>
      </c>
      <c r="BA6" s="47">
        <v>46192.666666666664</v>
      </c>
      <c r="BB6" s="8" t="s">
        <v>8380</v>
      </c>
      <c r="BC6" s="47">
        <v>46192.548611111109</v>
      </c>
      <c r="BD6" s="47">
        <v>46192.656944444447</v>
      </c>
      <c r="BE6" s="8" t="s">
        <v>250</v>
      </c>
      <c r="BF6" s="8">
        <v>0</v>
      </c>
      <c r="BG6" s="8">
        <v>0</v>
      </c>
      <c r="BH6" s="8"/>
    </row>
    <row r="7" spans="1:60" ht="21" customHeight="1">
      <c r="A7" s="1"/>
      <c r="B7" s="8" t="s">
        <v>8326</v>
      </c>
      <c r="C7" s="8" t="s">
        <v>49</v>
      </c>
      <c r="D7" s="8" t="s">
        <v>59</v>
      </c>
      <c r="E7" s="8" t="s">
        <v>250</v>
      </c>
      <c r="F7" s="8" t="s">
        <v>8438</v>
      </c>
      <c r="G7" s="8" t="s">
        <v>75</v>
      </c>
      <c r="H7" s="8" t="s">
        <v>53</v>
      </c>
      <c r="I7" s="9">
        <v>46189</v>
      </c>
      <c r="J7" s="61">
        <v>0</v>
      </c>
      <c r="K7" s="56">
        <v>46174</v>
      </c>
      <c r="L7" s="8" t="s">
        <v>52</v>
      </c>
      <c r="M7" s="8" t="s">
        <v>66</v>
      </c>
      <c r="N7" s="8" t="s">
        <v>64</v>
      </c>
      <c r="O7" s="8">
        <v>1</v>
      </c>
      <c r="P7" s="8">
        <v>4</v>
      </c>
      <c r="Q7" s="8" t="s">
        <v>56</v>
      </c>
      <c r="R7" s="8">
        <v>4</v>
      </c>
      <c r="S7" s="8">
        <v>0</v>
      </c>
      <c r="T7" s="8" t="b">
        <v>0</v>
      </c>
      <c r="U7" s="8">
        <v>240</v>
      </c>
      <c r="V7" s="54">
        <v>214</v>
      </c>
      <c r="W7" s="54">
        <v>141</v>
      </c>
      <c r="X7" s="8">
        <v>0</v>
      </c>
      <c r="Y7" s="8">
        <v>0</v>
      </c>
      <c r="Z7" s="8">
        <v>1</v>
      </c>
      <c r="AA7" s="8">
        <v>0</v>
      </c>
      <c r="AB7" s="8">
        <v>4</v>
      </c>
      <c r="AC7" s="8">
        <v>0</v>
      </c>
      <c r="AD7" s="8"/>
      <c r="AE7" s="8">
        <v>240</v>
      </c>
      <c r="AF7" s="8" t="s">
        <v>8384</v>
      </c>
      <c r="AG7" s="8" t="s">
        <v>8379</v>
      </c>
      <c r="AH7" s="54">
        <v>7</v>
      </c>
      <c r="AI7" s="54">
        <v>-19</v>
      </c>
      <c r="AJ7" s="8">
        <v>0</v>
      </c>
      <c r="AK7" s="8">
        <v>1</v>
      </c>
      <c r="AL7" s="8">
        <v>0</v>
      </c>
      <c r="AM7" s="8">
        <v>4</v>
      </c>
      <c r="AN7" s="8">
        <v>0</v>
      </c>
      <c r="AO7" s="8">
        <v>1</v>
      </c>
      <c r="AP7" s="8">
        <v>0</v>
      </c>
      <c r="AQ7" s="8">
        <v>0</v>
      </c>
      <c r="AR7" s="54">
        <v>140</v>
      </c>
      <c r="AS7" s="8">
        <v>1</v>
      </c>
      <c r="AT7" s="8">
        <v>0</v>
      </c>
      <c r="AU7" s="8">
        <v>240</v>
      </c>
      <c r="AV7" s="8" t="s">
        <v>8439</v>
      </c>
      <c r="AW7" s="8">
        <v>1</v>
      </c>
      <c r="AX7" s="8">
        <v>0</v>
      </c>
      <c r="AY7" s="8">
        <v>0</v>
      </c>
      <c r="AZ7" s="47">
        <v>46189.375</v>
      </c>
      <c r="BA7" s="47">
        <v>46189.541666666664</v>
      </c>
      <c r="BB7" s="8" t="s">
        <v>8380</v>
      </c>
      <c r="BC7" s="47">
        <v>46189.379861111112</v>
      </c>
      <c r="BD7" s="47">
        <v>46189.52847222222</v>
      </c>
      <c r="BE7" s="8" t="s">
        <v>250</v>
      </c>
      <c r="BF7" s="8">
        <v>0</v>
      </c>
      <c r="BG7" s="8">
        <v>0</v>
      </c>
      <c r="BH7" s="8"/>
    </row>
    <row r="8" spans="1:60" ht="21" customHeight="1">
      <c r="A8" s="1"/>
      <c r="B8" s="8" t="s">
        <v>8326</v>
      </c>
      <c r="C8" s="8" t="s">
        <v>49</v>
      </c>
      <c r="D8" s="8" t="s">
        <v>59</v>
      </c>
      <c r="E8" s="8" t="s">
        <v>341</v>
      </c>
      <c r="F8" s="8" t="s">
        <v>8438</v>
      </c>
      <c r="G8" s="8" t="s">
        <v>71</v>
      </c>
      <c r="H8" s="8" t="s">
        <v>53</v>
      </c>
      <c r="I8" s="9">
        <v>46206</v>
      </c>
      <c r="J8" s="61">
        <v>0</v>
      </c>
      <c r="K8" s="56">
        <v>46204</v>
      </c>
      <c r="L8" s="8" t="s">
        <v>52</v>
      </c>
      <c r="M8" s="8" t="s">
        <v>66</v>
      </c>
      <c r="N8" s="8" t="s">
        <v>64</v>
      </c>
      <c r="O8" s="8">
        <v>1</v>
      </c>
      <c r="P8" s="8">
        <v>4</v>
      </c>
      <c r="Q8" s="8" t="s">
        <v>58</v>
      </c>
      <c r="R8" s="8">
        <v>4</v>
      </c>
      <c r="S8" s="8">
        <v>0</v>
      </c>
      <c r="T8" s="8" t="b">
        <v>0</v>
      </c>
      <c r="U8" s="8">
        <v>480</v>
      </c>
      <c r="V8" s="54">
        <v>457</v>
      </c>
      <c r="W8" s="54">
        <v>330</v>
      </c>
      <c r="X8" s="8">
        <v>0</v>
      </c>
      <c r="Y8" s="8">
        <v>0</v>
      </c>
      <c r="Z8" s="8">
        <v>1</v>
      </c>
      <c r="AA8" s="8">
        <v>0</v>
      </c>
      <c r="AB8" s="8">
        <v>4</v>
      </c>
      <c r="AC8" s="8">
        <v>0</v>
      </c>
      <c r="AD8" s="8"/>
      <c r="AE8" s="8">
        <v>480</v>
      </c>
      <c r="AF8" s="8" t="s">
        <v>8384</v>
      </c>
      <c r="AG8" s="8" t="s">
        <v>8379</v>
      </c>
      <c r="AH8" s="54">
        <v>8</v>
      </c>
      <c r="AI8" s="54">
        <v>-15</v>
      </c>
      <c r="AJ8" s="8">
        <v>0</v>
      </c>
      <c r="AK8" s="8">
        <v>1</v>
      </c>
      <c r="AL8" s="8">
        <v>0</v>
      </c>
      <c r="AM8" s="8">
        <v>4</v>
      </c>
      <c r="AN8" s="8">
        <v>0</v>
      </c>
      <c r="AO8" s="8">
        <v>1</v>
      </c>
      <c r="AP8" s="8">
        <v>0</v>
      </c>
      <c r="AQ8" s="8">
        <v>0</v>
      </c>
      <c r="AR8" s="54">
        <v>325</v>
      </c>
      <c r="AS8" s="8">
        <v>1</v>
      </c>
      <c r="AT8" s="8">
        <v>0</v>
      </c>
      <c r="AU8" s="8">
        <v>480</v>
      </c>
      <c r="AV8" s="8" t="s">
        <v>8439</v>
      </c>
      <c r="AW8" s="8">
        <v>1</v>
      </c>
      <c r="AX8" s="8">
        <v>0</v>
      </c>
      <c r="AY8" s="8">
        <v>0</v>
      </c>
      <c r="AZ8" s="47">
        <v>46206.375</v>
      </c>
      <c r="BA8" s="47">
        <v>46206.708333333336</v>
      </c>
      <c r="BB8" s="8" t="s">
        <v>8380</v>
      </c>
      <c r="BC8" s="47">
        <v>46206.380555555559</v>
      </c>
      <c r="BD8" s="47">
        <v>46206.697916666664</v>
      </c>
      <c r="BE8" s="8" t="s">
        <v>341</v>
      </c>
      <c r="BF8" s="8">
        <v>0</v>
      </c>
      <c r="BG8" s="8">
        <v>0</v>
      </c>
      <c r="BH8" s="8"/>
    </row>
    <row r="9" spans="1:60" ht="21" customHeight="1">
      <c r="A9" s="1"/>
      <c r="B9" s="8" t="s">
        <v>8326</v>
      </c>
      <c r="C9" s="8" t="s">
        <v>49</v>
      </c>
      <c r="D9" s="8" t="s">
        <v>59</v>
      </c>
      <c r="E9" s="8" t="s">
        <v>341</v>
      </c>
      <c r="F9" s="8" t="s">
        <v>8438</v>
      </c>
      <c r="G9" s="8" t="s">
        <v>71</v>
      </c>
      <c r="H9" s="8" t="s">
        <v>53</v>
      </c>
      <c r="I9" s="9">
        <v>46251</v>
      </c>
      <c r="J9" s="61">
        <v>0</v>
      </c>
      <c r="K9" s="56">
        <v>46235</v>
      </c>
      <c r="L9" s="8" t="s">
        <v>52</v>
      </c>
      <c r="M9" s="8" t="s">
        <v>66</v>
      </c>
      <c r="N9" s="8" t="s">
        <v>64</v>
      </c>
      <c r="O9" s="8">
        <v>1</v>
      </c>
      <c r="P9" s="8">
        <v>4</v>
      </c>
      <c r="Q9" s="8" t="s">
        <v>60</v>
      </c>
      <c r="R9" s="8">
        <v>4</v>
      </c>
      <c r="S9" s="8">
        <v>0</v>
      </c>
      <c r="T9" s="8" t="b">
        <v>0</v>
      </c>
      <c r="U9" s="8">
        <v>210</v>
      </c>
      <c r="V9" s="54">
        <v>178</v>
      </c>
      <c r="W9" s="54">
        <v>110</v>
      </c>
      <c r="X9" s="8">
        <v>0</v>
      </c>
      <c r="Y9" s="8">
        <v>0</v>
      </c>
      <c r="Z9" s="8">
        <v>1</v>
      </c>
      <c r="AA9" s="8">
        <v>0</v>
      </c>
      <c r="AB9" s="8">
        <v>4</v>
      </c>
      <c r="AC9" s="8">
        <v>0</v>
      </c>
      <c r="AD9" s="8"/>
      <c r="AE9" s="8">
        <v>210</v>
      </c>
      <c r="AF9" s="8" t="s">
        <v>8384</v>
      </c>
      <c r="AG9" s="8" t="s">
        <v>8379</v>
      </c>
      <c r="AH9" s="54">
        <v>5</v>
      </c>
      <c r="AI9" s="54">
        <v>-27</v>
      </c>
      <c r="AJ9" s="8">
        <v>0</v>
      </c>
      <c r="AK9" s="8">
        <v>1</v>
      </c>
      <c r="AL9" s="8">
        <v>0</v>
      </c>
      <c r="AM9" s="8">
        <v>4</v>
      </c>
      <c r="AN9" s="8">
        <v>0</v>
      </c>
      <c r="AO9" s="8">
        <v>1</v>
      </c>
      <c r="AP9" s="8">
        <v>0</v>
      </c>
      <c r="AQ9" s="8">
        <v>0</v>
      </c>
      <c r="AR9" s="54">
        <v>110</v>
      </c>
      <c r="AS9" s="8">
        <v>1</v>
      </c>
      <c r="AT9" s="8">
        <v>0</v>
      </c>
      <c r="AU9" s="8">
        <v>210</v>
      </c>
      <c r="AV9" s="8" t="s">
        <v>8439</v>
      </c>
      <c r="AW9" s="8">
        <v>1</v>
      </c>
      <c r="AX9" s="8">
        <v>0</v>
      </c>
      <c r="AY9" s="8">
        <v>0</v>
      </c>
      <c r="AZ9" s="47">
        <v>46251.5625</v>
      </c>
      <c r="BA9" s="47">
        <v>46251.708333333336</v>
      </c>
      <c r="BB9" s="8" t="s">
        <v>8380</v>
      </c>
      <c r="BC9" s="47">
        <v>46251.565972222219</v>
      </c>
      <c r="BD9" s="47">
        <v>46251.689583333333</v>
      </c>
      <c r="BE9" s="8" t="s">
        <v>341</v>
      </c>
      <c r="BF9" s="8">
        <v>0</v>
      </c>
      <c r="BG9" s="8">
        <v>0</v>
      </c>
      <c r="BH9" s="8"/>
    </row>
    <row r="10" spans="1:60" ht="21" customHeight="1">
      <c r="A10" s="1"/>
      <c r="B10" s="8" t="s">
        <v>8326</v>
      </c>
      <c r="C10" s="8" t="s">
        <v>49</v>
      </c>
      <c r="D10" s="8" t="s">
        <v>59</v>
      </c>
      <c r="E10" s="8" t="s">
        <v>341</v>
      </c>
      <c r="F10" s="8" t="s">
        <v>8438</v>
      </c>
      <c r="G10" s="8" t="s">
        <v>74</v>
      </c>
      <c r="H10" s="8" t="s">
        <v>53</v>
      </c>
      <c r="I10" s="9">
        <v>46186</v>
      </c>
      <c r="J10" s="61">
        <v>0</v>
      </c>
      <c r="K10" s="56">
        <v>46174</v>
      </c>
      <c r="L10" s="8" t="s">
        <v>52</v>
      </c>
      <c r="M10" s="8" t="s">
        <v>66</v>
      </c>
      <c r="N10" s="8" t="s">
        <v>64</v>
      </c>
      <c r="O10" s="8">
        <v>1</v>
      </c>
      <c r="P10" s="8">
        <v>4</v>
      </c>
      <c r="Q10" s="8" t="s">
        <v>56</v>
      </c>
      <c r="R10" s="8">
        <v>4</v>
      </c>
      <c r="S10" s="8">
        <v>0</v>
      </c>
      <c r="T10" s="8" t="b">
        <v>0</v>
      </c>
      <c r="U10" s="8">
        <v>300</v>
      </c>
      <c r="V10" s="54">
        <v>275</v>
      </c>
      <c r="W10" s="54">
        <v>198</v>
      </c>
      <c r="X10" s="8">
        <v>0</v>
      </c>
      <c r="Y10" s="8">
        <v>0</v>
      </c>
      <c r="Z10" s="8">
        <v>1</v>
      </c>
      <c r="AA10" s="8">
        <v>0</v>
      </c>
      <c r="AB10" s="8">
        <v>4</v>
      </c>
      <c r="AC10" s="8">
        <v>0</v>
      </c>
      <c r="AD10" s="8"/>
      <c r="AE10" s="8">
        <v>300</v>
      </c>
      <c r="AF10" s="8" t="s">
        <v>8384</v>
      </c>
      <c r="AG10" s="8" t="s">
        <v>8379</v>
      </c>
      <c r="AH10" s="54">
        <v>9</v>
      </c>
      <c r="AI10" s="54">
        <v>-16</v>
      </c>
      <c r="AJ10" s="8">
        <v>0</v>
      </c>
      <c r="AK10" s="8">
        <v>1</v>
      </c>
      <c r="AL10" s="8">
        <v>0</v>
      </c>
      <c r="AM10" s="8">
        <v>4</v>
      </c>
      <c r="AN10" s="8">
        <v>0</v>
      </c>
      <c r="AO10" s="8">
        <v>1</v>
      </c>
      <c r="AP10" s="8">
        <v>0</v>
      </c>
      <c r="AQ10" s="8">
        <v>0</v>
      </c>
      <c r="AR10" s="54">
        <v>195</v>
      </c>
      <c r="AS10" s="8">
        <v>1</v>
      </c>
      <c r="AT10" s="8">
        <v>0</v>
      </c>
      <c r="AU10" s="8">
        <v>300</v>
      </c>
      <c r="AV10" s="8" t="s">
        <v>8439</v>
      </c>
      <c r="AW10" s="8">
        <v>1</v>
      </c>
      <c r="AX10" s="8">
        <v>0</v>
      </c>
      <c r="AY10" s="8">
        <v>0</v>
      </c>
      <c r="AZ10" s="47">
        <v>46186.5625</v>
      </c>
      <c r="BA10" s="47">
        <v>46186.770833333336</v>
      </c>
      <c r="BB10" s="8" t="s">
        <v>8380</v>
      </c>
      <c r="BC10" s="47">
        <v>46186.568749999999</v>
      </c>
      <c r="BD10" s="47">
        <v>46186.759722222225</v>
      </c>
      <c r="BE10" s="8" t="s">
        <v>341</v>
      </c>
      <c r="BF10" s="8">
        <v>0</v>
      </c>
      <c r="BG10" s="8">
        <v>0</v>
      </c>
      <c r="BH10" s="8"/>
    </row>
    <row r="11" spans="1:60" ht="21" customHeight="1">
      <c r="A11" s="1"/>
      <c r="B11" s="8" t="s">
        <v>8326</v>
      </c>
      <c r="C11" s="8" t="s">
        <v>49</v>
      </c>
      <c r="D11" s="8" t="s">
        <v>59</v>
      </c>
      <c r="E11" s="8" t="s">
        <v>341</v>
      </c>
      <c r="F11" s="8" t="s">
        <v>8438</v>
      </c>
      <c r="G11" s="8" t="s">
        <v>74</v>
      </c>
      <c r="H11" s="8" t="s">
        <v>53</v>
      </c>
      <c r="I11" s="9">
        <v>46234</v>
      </c>
      <c r="J11" s="61">
        <v>0</v>
      </c>
      <c r="K11" s="56">
        <v>46204</v>
      </c>
      <c r="L11" s="8" t="s">
        <v>52</v>
      </c>
      <c r="M11" s="8" t="s">
        <v>66</v>
      </c>
      <c r="N11" s="8" t="s">
        <v>64</v>
      </c>
      <c r="O11" s="8">
        <v>1</v>
      </c>
      <c r="P11" s="8">
        <v>4</v>
      </c>
      <c r="Q11" s="8" t="s">
        <v>58</v>
      </c>
      <c r="R11" s="8">
        <v>4</v>
      </c>
      <c r="S11" s="8">
        <v>0</v>
      </c>
      <c r="T11" s="8" t="b">
        <v>0</v>
      </c>
      <c r="U11" s="8">
        <v>270</v>
      </c>
      <c r="V11" s="54">
        <v>228</v>
      </c>
      <c r="W11" s="54">
        <v>137</v>
      </c>
      <c r="X11" s="8">
        <v>0</v>
      </c>
      <c r="Y11" s="8">
        <v>0</v>
      </c>
      <c r="Z11" s="8">
        <v>1</v>
      </c>
      <c r="AA11" s="8">
        <v>0</v>
      </c>
      <c r="AB11" s="8">
        <v>4</v>
      </c>
      <c r="AC11" s="8">
        <v>0</v>
      </c>
      <c r="AD11" s="8"/>
      <c r="AE11" s="8">
        <v>270</v>
      </c>
      <c r="AF11" s="8" t="s">
        <v>8384</v>
      </c>
      <c r="AG11" s="8" t="s">
        <v>8379</v>
      </c>
      <c r="AH11" s="54">
        <v>8</v>
      </c>
      <c r="AI11" s="54">
        <v>-34</v>
      </c>
      <c r="AJ11" s="8">
        <v>0</v>
      </c>
      <c r="AK11" s="8">
        <v>1</v>
      </c>
      <c r="AL11" s="8">
        <v>0</v>
      </c>
      <c r="AM11" s="8">
        <v>4</v>
      </c>
      <c r="AN11" s="8">
        <v>0</v>
      </c>
      <c r="AO11" s="8">
        <v>1</v>
      </c>
      <c r="AP11" s="8">
        <v>0</v>
      </c>
      <c r="AQ11" s="8">
        <v>0</v>
      </c>
      <c r="AR11" s="54">
        <v>150</v>
      </c>
      <c r="AS11" s="8">
        <v>1</v>
      </c>
      <c r="AT11" s="8">
        <v>0</v>
      </c>
      <c r="AU11" s="8">
        <v>270</v>
      </c>
      <c r="AV11" s="8" t="s">
        <v>8439</v>
      </c>
      <c r="AW11" s="8">
        <v>1</v>
      </c>
      <c r="AX11" s="8">
        <v>0</v>
      </c>
      <c r="AY11" s="8">
        <v>0</v>
      </c>
      <c r="AZ11" s="47">
        <v>46234.541666666664</v>
      </c>
      <c r="BA11" s="47">
        <v>46234.729166666664</v>
      </c>
      <c r="BB11" s="8" t="s">
        <v>8380</v>
      </c>
      <c r="BC11" s="47">
        <v>46234.547222222223</v>
      </c>
      <c r="BD11" s="47">
        <v>46234.705555555556</v>
      </c>
      <c r="BE11" s="8" t="s">
        <v>341</v>
      </c>
      <c r="BF11" s="8">
        <v>0</v>
      </c>
      <c r="BG11" s="8">
        <v>0</v>
      </c>
      <c r="BH11" s="8"/>
    </row>
    <row r="12" spans="1:60" ht="21" customHeight="1">
      <c r="A12" s="1"/>
      <c r="B12" s="8" t="s">
        <v>8326</v>
      </c>
      <c r="C12" s="8" t="s">
        <v>49</v>
      </c>
      <c r="D12" s="8" t="s">
        <v>59</v>
      </c>
      <c r="E12" s="8" t="s">
        <v>341</v>
      </c>
      <c r="F12" s="8" t="s">
        <v>8438</v>
      </c>
      <c r="G12" s="8" t="s">
        <v>76</v>
      </c>
      <c r="H12" s="8" t="s">
        <v>53</v>
      </c>
      <c r="I12" s="9">
        <v>46222</v>
      </c>
      <c r="J12" s="61">
        <v>0</v>
      </c>
      <c r="K12" s="56">
        <v>46204</v>
      </c>
      <c r="L12" s="8" t="s">
        <v>52</v>
      </c>
      <c r="M12" s="8" t="s">
        <v>66</v>
      </c>
      <c r="N12" s="8" t="s">
        <v>64</v>
      </c>
      <c r="O12" s="8">
        <v>1</v>
      </c>
      <c r="P12" s="8">
        <v>4</v>
      </c>
      <c r="Q12" s="8" t="s">
        <v>58</v>
      </c>
      <c r="R12" s="8">
        <v>4</v>
      </c>
      <c r="S12" s="8">
        <v>0</v>
      </c>
      <c r="T12" s="8" t="b">
        <v>0</v>
      </c>
      <c r="U12" s="8">
        <v>210</v>
      </c>
      <c r="V12" s="54">
        <v>187</v>
      </c>
      <c r="W12" s="54">
        <v>109</v>
      </c>
      <c r="X12" s="8">
        <v>0</v>
      </c>
      <c r="Y12" s="8">
        <v>0</v>
      </c>
      <c r="Z12" s="8">
        <v>1</v>
      </c>
      <c r="AA12" s="8">
        <v>0</v>
      </c>
      <c r="AB12" s="8">
        <v>4</v>
      </c>
      <c r="AC12" s="8">
        <v>0</v>
      </c>
      <c r="AD12" s="8"/>
      <c r="AE12" s="8">
        <v>210</v>
      </c>
      <c r="AF12" s="8" t="s">
        <v>8384</v>
      </c>
      <c r="AG12" s="8" t="s">
        <v>8379</v>
      </c>
      <c r="AH12" s="54">
        <v>10</v>
      </c>
      <c r="AI12" s="54">
        <v>-13</v>
      </c>
      <c r="AJ12" s="8">
        <v>0</v>
      </c>
      <c r="AK12" s="8">
        <v>1</v>
      </c>
      <c r="AL12" s="8">
        <v>0</v>
      </c>
      <c r="AM12" s="8">
        <v>4</v>
      </c>
      <c r="AN12" s="8">
        <v>0</v>
      </c>
      <c r="AO12" s="8">
        <v>1</v>
      </c>
      <c r="AP12" s="8">
        <v>0</v>
      </c>
      <c r="AQ12" s="8">
        <v>0</v>
      </c>
      <c r="AR12" s="54">
        <v>110</v>
      </c>
      <c r="AS12" s="8">
        <v>1</v>
      </c>
      <c r="AT12" s="8">
        <v>0</v>
      </c>
      <c r="AU12" s="8">
        <v>210</v>
      </c>
      <c r="AV12" s="8" t="s">
        <v>8439</v>
      </c>
      <c r="AW12" s="8">
        <v>1</v>
      </c>
      <c r="AX12" s="8">
        <v>0</v>
      </c>
      <c r="AY12" s="8">
        <v>0</v>
      </c>
      <c r="AZ12" s="47">
        <v>46222.333333333336</v>
      </c>
      <c r="BA12" s="47">
        <v>46222.479166666664</v>
      </c>
      <c r="BB12" s="8" t="s">
        <v>8380</v>
      </c>
      <c r="BC12" s="47">
        <v>46222.340277777781</v>
      </c>
      <c r="BD12" s="47">
        <v>46222.470138888886</v>
      </c>
      <c r="BE12" s="8" t="s">
        <v>341</v>
      </c>
      <c r="BF12" s="8">
        <v>0</v>
      </c>
      <c r="BG12" s="8">
        <v>0</v>
      </c>
      <c r="BH12" s="8"/>
    </row>
    <row r="13" spans="1:60" ht="21" customHeight="1">
      <c r="A13" s="1"/>
      <c r="B13" s="8" t="s">
        <v>8326</v>
      </c>
      <c r="C13" s="8" t="s">
        <v>49</v>
      </c>
      <c r="D13" s="8" t="s">
        <v>59</v>
      </c>
      <c r="E13" s="8" t="s">
        <v>191</v>
      </c>
      <c r="F13" s="8" t="s">
        <v>8438</v>
      </c>
      <c r="G13" s="8" t="s">
        <v>72</v>
      </c>
      <c r="H13" s="8" t="s">
        <v>53</v>
      </c>
      <c r="I13" s="9">
        <v>46251</v>
      </c>
      <c r="J13" s="61">
        <v>0</v>
      </c>
      <c r="K13" s="56">
        <v>46235</v>
      </c>
      <c r="L13" s="8" t="s">
        <v>52</v>
      </c>
      <c r="M13" s="8" t="s">
        <v>66</v>
      </c>
      <c r="N13" s="8" t="s">
        <v>64</v>
      </c>
      <c r="O13" s="8">
        <v>1</v>
      </c>
      <c r="P13" s="8">
        <v>4</v>
      </c>
      <c r="Q13" s="8" t="s">
        <v>60</v>
      </c>
      <c r="R13" s="8">
        <v>4</v>
      </c>
      <c r="S13" s="8">
        <v>0</v>
      </c>
      <c r="T13" s="8" t="b">
        <v>0</v>
      </c>
      <c r="U13" s="8">
        <v>480</v>
      </c>
      <c r="V13" s="54">
        <v>449</v>
      </c>
      <c r="W13" s="54">
        <v>353</v>
      </c>
      <c r="X13" s="8">
        <v>0</v>
      </c>
      <c r="Y13" s="8">
        <v>0</v>
      </c>
      <c r="Z13" s="8">
        <v>1</v>
      </c>
      <c r="AA13" s="8">
        <v>0</v>
      </c>
      <c r="AB13" s="8">
        <v>4</v>
      </c>
      <c r="AC13" s="8">
        <v>0</v>
      </c>
      <c r="AD13" s="8"/>
      <c r="AE13" s="8">
        <v>480</v>
      </c>
      <c r="AF13" s="8" t="s">
        <v>8378</v>
      </c>
      <c r="AG13" s="8" t="s">
        <v>8379</v>
      </c>
      <c r="AH13" s="54">
        <v>12</v>
      </c>
      <c r="AI13" s="54">
        <v>-19</v>
      </c>
      <c r="AJ13" s="8">
        <v>0</v>
      </c>
      <c r="AK13" s="8">
        <v>0</v>
      </c>
      <c r="AL13" s="8">
        <v>1</v>
      </c>
      <c r="AM13" s="8">
        <v>4</v>
      </c>
      <c r="AN13" s="8">
        <v>0</v>
      </c>
      <c r="AO13" s="8">
        <v>1</v>
      </c>
      <c r="AP13" s="8">
        <v>0</v>
      </c>
      <c r="AQ13" s="8">
        <v>0</v>
      </c>
      <c r="AR13" s="54">
        <v>345</v>
      </c>
      <c r="AS13" s="8">
        <v>1</v>
      </c>
      <c r="AT13" s="8">
        <v>0</v>
      </c>
      <c r="AU13" s="8">
        <v>480</v>
      </c>
      <c r="AV13" s="8" t="s">
        <v>8439</v>
      </c>
      <c r="AW13" s="8">
        <v>1</v>
      </c>
      <c r="AX13" s="8">
        <v>0</v>
      </c>
      <c r="AY13" s="8">
        <v>0</v>
      </c>
      <c r="AZ13" s="47">
        <v>46251.354166666664</v>
      </c>
      <c r="BA13" s="47">
        <v>46251.6875</v>
      </c>
      <c r="BB13" s="8" t="s">
        <v>8380</v>
      </c>
      <c r="BC13" s="47">
        <v>46251.362500000003</v>
      </c>
      <c r="BD13" s="47">
        <v>46251.674305555556</v>
      </c>
      <c r="BE13" s="8" t="s">
        <v>191</v>
      </c>
      <c r="BF13" s="8">
        <v>0</v>
      </c>
      <c r="BG13" s="8">
        <v>0</v>
      </c>
      <c r="BH13" s="8"/>
    </row>
    <row r="14" spans="1:60" ht="21" customHeight="1">
      <c r="A14" s="1"/>
      <c r="B14" s="8" t="s">
        <v>8326</v>
      </c>
      <c r="C14" s="8" t="s">
        <v>49</v>
      </c>
      <c r="D14" s="8" t="s">
        <v>59</v>
      </c>
      <c r="E14" s="8" t="s">
        <v>278</v>
      </c>
      <c r="F14" s="8" t="s">
        <v>8438</v>
      </c>
      <c r="G14" s="8" t="s">
        <v>51</v>
      </c>
      <c r="H14" s="8" t="s">
        <v>53</v>
      </c>
      <c r="I14" s="9">
        <v>46212</v>
      </c>
      <c r="J14" s="61">
        <v>0</v>
      </c>
      <c r="K14" s="56">
        <v>46204</v>
      </c>
      <c r="L14" s="8" t="s">
        <v>52</v>
      </c>
      <c r="M14" s="8" t="s">
        <v>55</v>
      </c>
      <c r="N14" s="8" t="s">
        <v>50</v>
      </c>
      <c r="O14" s="8">
        <v>1</v>
      </c>
      <c r="P14" s="8">
        <v>4</v>
      </c>
      <c r="Q14" s="8" t="s">
        <v>58</v>
      </c>
      <c r="R14" s="8">
        <v>4</v>
      </c>
      <c r="S14" s="8">
        <v>0</v>
      </c>
      <c r="T14" s="8" t="b">
        <v>0</v>
      </c>
      <c r="U14" s="8">
        <v>270</v>
      </c>
      <c r="V14" s="54">
        <v>249</v>
      </c>
      <c r="W14" s="54">
        <v>171</v>
      </c>
      <c r="X14" s="8">
        <v>0</v>
      </c>
      <c r="Y14" s="8">
        <v>0</v>
      </c>
      <c r="Z14" s="8">
        <v>1</v>
      </c>
      <c r="AA14" s="8">
        <v>0</v>
      </c>
      <c r="AB14" s="8">
        <v>4</v>
      </c>
      <c r="AC14" s="8">
        <v>0</v>
      </c>
      <c r="AD14" s="8"/>
      <c r="AE14" s="8">
        <v>270</v>
      </c>
      <c r="AF14" s="8" t="s">
        <v>8378</v>
      </c>
      <c r="AG14" s="8" t="s">
        <v>8384</v>
      </c>
      <c r="AH14" s="54">
        <v>11</v>
      </c>
      <c r="AI14" s="54">
        <v>-10</v>
      </c>
      <c r="AJ14" s="8">
        <v>0</v>
      </c>
      <c r="AK14" s="8">
        <v>0</v>
      </c>
      <c r="AL14" s="8">
        <v>1</v>
      </c>
      <c r="AM14" s="8">
        <v>4</v>
      </c>
      <c r="AN14" s="8">
        <v>0</v>
      </c>
      <c r="AO14" s="8">
        <v>0</v>
      </c>
      <c r="AP14" s="8">
        <v>1</v>
      </c>
      <c r="AQ14" s="8">
        <v>0</v>
      </c>
      <c r="AR14" s="54">
        <v>160</v>
      </c>
      <c r="AS14" s="8">
        <v>1</v>
      </c>
      <c r="AT14" s="8">
        <v>0</v>
      </c>
      <c r="AU14" s="8">
        <v>270</v>
      </c>
      <c r="AV14" s="8" t="s">
        <v>8439</v>
      </c>
      <c r="AW14" s="8">
        <v>1</v>
      </c>
      <c r="AX14" s="8">
        <v>0</v>
      </c>
      <c r="AY14" s="8">
        <v>0</v>
      </c>
      <c r="AZ14" s="47">
        <v>46212.375</v>
      </c>
      <c r="BA14" s="47">
        <v>46212.5625</v>
      </c>
      <c r="BB14" s="8" t="s">
        <v>8380</v>
      </c>
      <c r="BC14" s="47">
        <v>46212.382638888892</v>
      </c>
      <c r="BD14" s="47">
        <v>46212.555555555555</v>
      </c>
      <c r="BE14" s="8" t="s">
        <v>278</v>
      </c>
      <c r="BF14" s="8">
        <v>0</v>
      </c>
      <c r="BG14" s="8">
        <v>0</v>
      </c>
      <c r="BH14" s="8"/>
    </row>
    <row r="15" spans="1:60" ht="21" customHeight="1">
      <c r="A15" s="1"/>
      <c r="B15" s="8" t="s">
        <v>8326</v>
      </c>
      <c r="C15" s="8" t="s">
        <v>49</v>
      </c>
      <c r="D15" s="8" t="s">
        <v>59</v>
      </c>
      <c r="E15" s="8" t="s">
        <v>278</v>
      </c>
      <c r="F15" s="8" t="s">
        <v>8438</v>
      </c>
      <c r="G15" s="8" t="s">
        <v>51</v>
      </c>
      <c r="H15" s="8" t="s">
        <v>53</v>
      </c>
      <c r="I15" s="9">
        <v>46254</v>
      </c>
      <c r="J15" s="61">
        <v>0</v>
      </c>
      <c r="K15" s="56">
        <v>46235</v>
      </c>
      <c r="L15" s="8" t="s">
        <v>52</v>
      </c>
      <c r="M15" s="8" t="s">
        <v>55</v>
      </c>
      <c r="N15" s="8" t="s">
        <v>50</v>
      </c>
      <c r="O15" s="8">
        <v>1</v>
      </c>
      <c r="P15" s="8">
        <v>4</v>
      </c>
      <c r="Q15" s="8" t="s">
        <v>60</v>
      </c>
      <c r="R15" s="8">
        <v>4</v>
      </c>
      <c r="S15" s="8">
        <v>0</v>
      </c>
      <c r="T15" s="8" t="b">
        <v>0</v>
      </c>
      <c r="U15" s="8">
        <v>540</v>
      </c>
      <c r="V15" s="54">
        <v>491</v>
      </c>
      <c r="W15" s="54">
        <v>367</v>
      </c>
      <c r="X15" s="8">
        <v>0</v>
      </c>
      <c r="Y15" s="8">
        <v>0</v>
      </c>
      <c r="Z15" s="8">
        <v>1</v>
      </c>
      <c r="AA15" s="8">
        <v>0</v>
      </c>
      <c r="AB15" s="8">
        <v>4</v>
      </c>
      <c r="AC15" s="8">
        <v>0</v>
      </c>
      <c r="AD15" s="8"/>
      <c r="AE15" s="8">
        <v>540</v>
      </c>
      <c r="AF15" s="8" t="s">
        <v>8378</v>
      </c>
      <c r="AG15" s="8" t="s">
        <v>8379</v>
      </c>
      <c r="AH15" s="54">
        <v>12</v>
      </c>
      <c r="AI15" s="54">
        <v>-37</v>
      </c>
      <c r="AJ15" s="8">
        <v>0</v>
      </c>
      <c r="AK15" s="8">
        <v>0</v>
      </c>
      <c r="AL15" s="8">
        <v>1</v>
      </c>
      <c r="AM15" s="8">
        <v>4</v>
      </c>
      <c r="AN15" s="8">
        <v>0</v>
      </c>
      <c r="AO15" s="8">
        <v>1</v>
      </c>
      <c r="AP15" s="8">
        <v>0</v>
      </c>
      <c r="AQ15" s="8">
        <v>0</v>
      </c>
      <c r="AR15" s="54">
        <v>370</v>
      </c>
      <c r="AS15" s="8">
        <v>1</v>
      </c>
      <c r="AT15" s="8">
        <v>0</v>
      </c>
      <c r="AU15" s="8">
        <v>540</v>
      </c>
      <c r="AV15" s="8" t="s">
        <v>8439</v>
      </c>
      <c r="AW15" s="8">
        <v>1</v>
      </c>
      <c r="AX15" s="8">
        <v>0</v>
      </c>
      <c r="AY15" s="8">
        <v>0</v>
      </c>
      <c r="AZ15" s="47">
        <v>46254.3125</v>
      </c>
      <c r="BA15" s="47">
        <v>46254.6875</v>
      </c>
      <c r="BB15" s="8" t="s">
        <v>8380</v>
      </c>
      <c r="BC15" s="47">
        <v>46254.320833333331</v>
      </c>
      <c r="BD15" s="47">
        <v>46254.661805555559</v>
      </c>
      <c r="BE15" s="8" t="s">
        <v>278</v>
      </c>
      <c r="BF15" s="8">
        <v>0</v>
      </c>
      <c r="BG15" s="8">
        <v>0</v>
      </c>
      <c r="BH15" s="8"/>
    </row>
    <row r="16" spans="1:60" ht="21" customHeight="1">
      <c r="A16" s="1"/>
      <c r="B16" s="8" t="s">
        <v>8326</v>
      </c>
      <c r="C16" s="8" t="s">
        <v>49</v>
      </c>
      <c r="D16" s="8" t="s">
        <v>59</v>
      </c>
      <c r="E16" s="8" t="s">
        <v>278</v>
      </c>
      <c r="F16" s="8" t="s">
        <v>8438</v>
      </c>
      <c r="G16" s="8" t="s">
        <v>65</v>
      </c>
      <c r="H16" s="8" t="s">
        <v>53</v>
      </c>
      <c r="I16" s="9">
        <v>46246</v>
      </c>
      <c r="J16" s="61">
        <v>0</v>
      </c>
      <c r="K16" s="56">
        <v>46235</v>
      </c>
      <c r="L16" s="8" t="s">
        <v>52</v>
      </c>
      <c r="M16" s="8" t="s">
        <v>66</v>
      </c>
      <c r="N16" s="8" t="s">
        <v>64</v>
      </c>
      <c r="O16" s="8">
        <v>1</v>
      </c>
      <c r="P16" s="8">
        <v>4</v>
      </c>
      <c r="Q16" s="8" t="s">
        <v>60</v>
      </c>
      <c r="R16" s="8">
        <v>4</v>
      </c>
      <c r="S16" s="8">
        <v>0</v>
      </c>
      <c r="T16" s="8" t="b">
        <v>0</v>
      </c>
      <c r="U16" s="8">
        <v>210</v>
      </c>
      <c r="V16" s="54">
        <v>172</v>
      </c>
      <c r="W16" s="54">
        <v>117</v>
      </c>
      <c r="X16" s="8">
        <v>0</v>
      </c>
      <c r="Y16" s="8">
        <v>0</v>
      </c>
      <c r="Z16" s="8">
        <v>1</v>
      </c>
      <c r="AA16" s="8">
        <v>0</v>
      </c>
      <c r="AB16" s="8">
        <v>4</v>
      </c>
      <c r="AC16" s="8">
        <v>0</v>
      </c>
      <c r="AD16" s="8"/>
      <c r="AE16" s="8">
        <v>210</v>
      </c>
      <c r="AF16" s="8" t="s">
        <v>8384</v>
      </c>
      <c r="AG16" s="8" t="s">
        <v>8379</v>
      </c>
      <c r="AH16" s="54">
        <v>7</v>
      </c>
      <c r="AI16" s="54">
        <v>-31</v>
      </c>
      <c r="AJ16" s="8">
        <v>0</v>
      </c>
      <c r="AK16" s="8">
        <v>1</v>
      </c>
      <c r="AL16" s="8">
        <v>0</v>
      </c>
      <c r="AM16" s="8">
        <v>4</v>
      </c>
      <c r="AN16" s="8">
        <v>0</v>
      </c>
      <c r="AO16" s="8">
        <v>1</v>
      </c>
      <c r="AP16" s="8">
        <v>0</v>
      </c>
      <c r="AQ16" s="8">
        <v>0</v>
      </c>
      <c r="AR16" s="54">
        <v>115</v>
      </c>
      <c r="AS16" s="8">
        <v>1</v>
      </c>
      <c r="AT16" s="8">
        <v>0</v>
      </c>
      <c r="AU16" s="8">
        <v>210</v>
      </c>
      <c r="AV16" s="8" t="s">
        <v>8439</v>
      </c>
      <c r="AW16" s="8">
        <v>1</v>
      </c>
      <c r="AX16" s="8">
        <v>0</v>
      </c>
      <c r="AY16" s="8">
        <v>0</v>
      </c>
      <c r="AZ16" s="47">
        <v>46246.354166666664</v>
      </c>
      <c r="BA16" s="47">
        <v>46246.5</v>
      </c>
      <c r="BB16" s="8" t="s">
        <v>8380</v>
      </c>
      <c r="BC16" s="47">
        <v>46246.359027777777</v>
      </c>
      <c r="BD16" s="47">
        <v>46246.478472222225</v>
      </c>
      <c r="BE16" s="8" t="s">
        <v>278</v>
      </c>
      <c r="BF16" s="8">
        <v>0</v>
      </c>
      <c r="BG16" s="8">
        <v>0</v>
      </c>
      <c r="BH16" s="8"/>
    </row>
    <row r="17" spans="1:60" ht="21" customHeight="1">
      <c r="A17" s="1"/>
      <c r="B17" s="8" t="s">
        <v>8326</v>
      </c>
      <c r="C17" s="8" t="s">
        <v>49</v>
      </c>
      <c r="D17" s="8" t="s">
        <v>59</v>
      </c>
      <c r="E17" s="8" t="s">
        <v>143</v>
      </c>
      <c r="F17" s="8" t="s">
        <v>8438</v>
      </c>
      <c r="G17" s="8" t="s">
        <v>51</v>
      </c>
      <c r="H17" s="8" t="s">
        <v>53</v>
      </c>
      <c r="I17" s="9">
        <v>46199</v>
      </c>
      <c r="J17" s="61">
        <v>0</v>
      </c>
      <c r="K17" s="56">
        <v>46174</v>
      </c>
      <c r="L17" s="8" t="s">
        <v>52</v>
      </c>
      <c r="M17" s="8" t="s">
        <v>55</v>
      </c>
      <c r="N17" s="8" t="s">
        <v>50</v>
      </c>
      <c r="O17" s="8">
        <v>1</v>
      </c>
      <c r="P17" s="8">
        <v>4</v>
      </c>
      <c r="Q17" s="8" t="s">
        <v>56</v>
      </c>
      <c r="R17" s="8">
        <v>4</v>
      </c>
      <c r="S17" s="8">
        <v>0</v>
      </c>
      <c r="T17" s="8" t="b">
        <v>0</v>
      </c>
      <c r="U17" s="8">
        <v>540</v>
      </c>
      <c r="V17" s="54">
        <v>507</v>
      </c>
      <c r="W17" s="54">
        <v>403</v>
      </c>
      <c r="X17" s="8">
        <v>0</v>
      </c>
      <c r="Y17" s="8">
        <v>0</v>
      </c>
      <c r="Z17" s="8">
        <v>1</v>
      </c>
      <c r="AA17" s="8">
        <v>0</v>
      </c>
      <c r="AB17" s="8">
        <v>4</v>
      </c>
      <c r="AC17" s="8">
        <v>0</v>
      </c>
      <c r="AD17" s="8"/>
      <c r="AE17" s="8">
        <v>540</v>
      </c>
      <c r="AF17" s="8" t="s">
        <v>8384</v>
      </c>
      <c r="AG17" s="8" t="s">
        <v>8379</v>
      </c>
      <c r="AH17" s="54">
        <v>2</v>
      </c>
      <c r="AI17" s="54">
        <v>-31</v>
      </c>
      <c r="AJ17" s="8">
        <v>0</v>
      </c>
      <c r="AK17" s="8">
        <v>1</v>
      </c>
      <c r="AL17" s="8">
        <v>0</v>
      </c>
      <c r="AM17" s="8">
        <v>4</v>
      </c>
      <c r="AN17" s="8">
        <v>0</v>
      </c>
      <c r="AO17" s="8">
        <v>1</v>
      </c>
      <c r="AP17" s="8">
        <v>0</v>
      </c>
      <c r="AQ17" s="8">
        <v>0</v>
      </c>
      <c r="AR17" s="54">
        <v>400</v>
      </c>
      <c r="AS17" s="8">
        <v>1</v>
      </c>
      <c r="AT17" s="8">
        <v>0</v>
      </c>
      <c r="AU17" s="8">
        <v>540</v>
      </c>
      <c r="AV17" s="8" t="s">
        <v>8439</v>
      </c>
      <c r="AW17" s="8">
        <v>1</v>
      </c>
      <c r="AX17" s="8">
        <v>0</v>
      </c>
      <c r="AY17" s="8">
        <v>0</v>
      </c>
      <c r="AZ17" s="47">
        <v>46199.354166666664</v>
      </c>
      <c r="BA17" s="47">
        <v>46199.729166666664</v>
      </c>
      <c r="BB17" s="8" t="s">
        <v>8380</v>
      </c>
      <c r="BC17" s="47">
        <v>46199.355555555558</v>
      </c>
      <c r="BD17" s="47">
        <v>46199.707638888889</v>
      </c>
      <c r="BE17" s="8" t="s">
        <v>143</v>
      </c>
      <c r="BF17" s="8">
        <v>0</v>
      </c>
      <c r="BG17" s="8">
        <v>0</v>
      </c>
      <c r="BH17" s="8"/>
    </row>
    <row r="18" spans="1:60" ht="21" customHeight="1">
      <c r="A18" s="1"/>
      <c r="B18" s="8" t="s">
        <v>8326</v>
      </c>
      <c r="C18" s="8" t="s">
        <v>49</v>
      </c>
      <c r="D18" s="8" t="s">
        <v>59</v>
      </c>
      <c r="E18" s="8" t="s">
        <v>179</v>
      </c>
      <c r="F18" s="8" t="s">
        <v>8438</v>
      </c>
      <c r="G18" s="8" t="s">
        <v>72</v>
      </c>
      <c r="H18" s="8" t="s">
        <v>53</v>
      </c>
      <c r="I18" s="9">
        <v>46205</v>
      </c>
      <c r="J18" s="61">
        <v>0</v>
      </c>
      <c r="K18" s="56">
        <v>46204</v>
      </c>
      <c r="L18" s="8" t="s">
        <v>52</v>
      </c>
      <c r="M18" s="8" t="s">
        <v>66</v>
      </c>
      <c r="N18" s="8" t="s">
        <v>64</v>
      </c>
      <c r="O18" s="8">
        <v>1</v>
      </c>
      <c r="P18" s="8">
        <v>4</v>
      </c>
      <c r="Q18" s="8" t="s">
        <v>58</v>
      </c>
      <c r="R18" s="8">
        <v>4</v>
      </c>
      <c r="S18" s="8">
        <v>0</v>
      </c>
      <c r="T18" s="8" t="b">
        <v>0</v>
      </c>
      <c r="U18" s="8">
        <v>270</v>
      </c>
      <c r="V18" s="54">
        <v>229</v>
      </c>
      <c r="W18" s="54">
        <v>157</v>
      </c>
      <c r="X18" s="8">
        <v>0</v>
      </c>
      <c r="Y18" s="8">
        <v>0</v>
      </c>
      <c r="Z18" s="8">
        <v>1</v>
      </c>
      <c r="AA18" s="8">
        <v>0</v>
      </c>
      <c r="AB18" s="8">
        <v>4</v>
      </c>
      <c r="AC18" s="8">
        <v>0</v>
      </c>
      <c r="AD18" s="8"/>
      <c r="AE18" s="8">
        <v>270</v>
      </c>
      <c r="AF18" s="8" t="s">
        <v>8384</v>
      </c>
      <c r="AG18" s="8" t="s">
        <v>8379</v>
      </c>
      <c r="AH18" s="54">
        <v>8</v>
      </c>
      <c r="AI18" s="54">
        <v>-33</v>
      </c>
      <c r="AJ18" s="8">
        <v>0</v>
      </c>
      <c r="AK18" s="8">
        <v>1</v>
      </c>
      <c r="AL18" s="8">
        <v>0</v>
      </c>
      <c r="AM18" s="8">
        <v>4</v>
      </c>
      <c r="AN18" s="8">
        <v>0</v>
      </c>
      <c r="AO18" s="8">
        <v>1</v>
      </c>
      <c r="AP18" s="8">
        <v>0</v>
      </c>
      <c r="AQ18" s="8">
        <v>0</v>
      </c>
      <c r="AR18" s="54">
        <v>155</v>
      </c>
      <c r="AS18" s="8">
        <v>1</v>
      </c>
      <c r="AT18" s="8">
        <v>0</v>
      </c>
      <c r="AU18" s="8">
        <v>270</v>
      </c>
      <c r="AV18" s="8" t="s">
        <v>8439</v>
      </c>
      <c r="AW18" s="8">
        <v>1</v>
      </c>
      <c r="AX18" s="8">
        <v>0</v>
      </c>
      <c r="AY18" s="8">
        <v>0</v>
      </c>
      <c r="AZ18" s="47">
        <v>46205.541666666664</v>
      </c>
      <c r="BA18" s="47">
        <v>46205.729166666664</v>
      </c>
      <c r="BB18" s="8" t="s">
        <v>8380</v>
      </c>
      <c r="BC18" s="47">
        <v>46205.547222222223</v>
      </c>
      <c r="BD18" s="47">
        <v>46205.706250000003</v>
      </c>
      <c r="BE18" s="8" t="s">
        <v>179</v>
      </c>
      <c r="BF18" s="8">
        <v>0</v>
      </c>
      <c r="BG18" s="8">
        <v>0</v>
      </c>
      <c r="BH18" s="8"/>
    </row>
    <row r="19" spans="1:60" ht="21" customHeight="1">
      <c r="A19" s="1"/>
      <c r="B19" s="8" t="s">
        <v>8326</v>
      </c>
      <c r="C19" s="8" t="s">
        <v>49</v>
      </c>
      <c r="D19" s="8" t="s">
        <v>59</v>
      </c>
      <c r="E19" s="8" t="s">
        <v>179</v>
      </c>
      <c r="F19" s="8" t="s">
        <v>8438</v>
      </c>
      <c r="G19" s="8" t="s">
        <v>75</v>
      </c>
      <c r="H19" s="8" t="s">
        <v>53</v>
      </c>
      <c r="I19" s="9">
        <v>46184</v>
      </c>
      <c r="J19" s="61">
        <v>0</v>
      </c>
      <c r="K19" s="56">
        <v>46174</v>
      </c>
      <c r="L19" s="8" t="s">
        <v>52</v>
      </c>
      <c r="M19" s="8" t="s">
        <v>66</v>
      </c>
      <c r="N19" s="8" t="s">
        <v>64</v>
      </c>
      <c r="O19" s="8">
        <v>1</v>
      </c>
      <c r="P19" s="8">
        <v>4</v>
      </c>
      <c r="Q19" s="8" t="s">
        <v>56</v>
      </c>
      <c r="R19" s="8">
        <v>4</v>
      </c>
      <c r="S19" s="8">
        <v>0</v>
      </c>
      <c r="T19" s="8" t="b">
        <v>0</v>
      </c>
      <c r="U19" s="8">
        <v>240</v>
      </c>
      <c r="V19" s="54">
        <v>215</v>
      </c>
      <c r="W19" s="54">
        <v>132</v>
      </c>
      <c r="X19" s="8">
        <v>0</v>
      </c>
      <c r="Y19" s="8">
        <v>0</v>
      </c>
      <c r="Z19" s="8">
        <v>1</v>
      </c>
      <c r="AA19" s="8">
        <v>0</v>
      </c>
      <c r="AB19" s="8">
        <v>4</v>
      </c>
      <c r="AC19" s="8">
        <v>0</v>
      </c>
      <c r="AD19" s="8"/>
      <c r="AE19" s="8">
        <v>240</v>
      </c>
      <c r="AF19" s="8" t="s">
        <v>8384</v>
      </c>
      <c r="AG19" s="8" t="s">
        <v>8379</v>
      </c>
      <c r="AH19" s="54">
        <v>3</v>
      </c>
      <c r="AI19" s="54">
        <v>-22</v>
      </c>
      <c r="AJ19" s="8">
        <v>0</v>
      </c>
      <c r="AK19" s="8">
        <v>1</v>
      </c>
      <c r="AL19" s="8">
        <v>0</v>
      </c>
      <c r="AM19" s="8">
        <v>4</v>
      </c>
      <c r="AN19" s="8">
        <v>0</v>
      </c>
      <c r="AO19" s="8">
        <v>1</v>
      </c>
      <c r="AP19" s="8">
        <v>0</v>
      </c>
      <c r="AQ19" s="8">
        <v>0</v>
      </c>
      <c r="AR19" s="54">
        <v>130</v>
      </c>
      <c r="AS19" s="8">
        <v>1</v>
      </c>
      <c r="AT19" s="8">
        <v>0</v>
      </c>
      <c r="AU19" s="8">
        <v>240</v>
      </c>
      <c r="AV19" s="8" t="s">
        <v>8439</v>
      </c>
      <c r="AW19" s="8">
        <v>1</v>
      </c>
      <c r="AX19" s="8">
        <v>0</v>
      </c>
      <c r="AY19" s="8">
        <v>0</v>
      </c>
      <c r="AZ19" s="47">
        <v>46184.333333333336</v>
      </c>
      <c r="BA19" s="47">
        <v>46184.5</v>
      </c>
      <c r="BB19" s="8" t="s">
        <v>8380</v>
      </c>
      <c r="BC19" s="47">
        <v>46184.335416666669</v>
      </c>
      <c r="BD19" s="47">
        <v>46184.484722222223</v>
      </c>
      <c r="BE19" s="8" t="s">
        <v>179</v>
      </c>
      <c r="BF19" s="8">
        <v>0</v>
      </c>
      <c r="BG19" s="8">
        <v>0</v>
      </c>
      <c r="BH19" s="8"/>
    </row>
    <row r="20" spans="1:60" ht="21" customHeight="1">
      <c r="A20" s="1"/>
      <c r="B20" s="8" t="s">
        <v>8326</v>
      </c>
      <c r="C20" s="8" t="s">
        <v>49</v>
      </c>
      <c r="D20" s="8" t="s">
        <v>59</v>
      </c>
      <c r="E20" s="8" t="s">
        <v>179</v>
      </c>
      <c r="F20" s="8" t="s">
        <v>8438</v>
      </c>
      <c r="G20" s="8" t="s">
        <v>75</v>
      </c>
      <c r="H20" s="8" t="s">
        <v>53</v>
      </c>
      <c r="I20" s="9">
        <v>46190</v>
      </c>
      <c r="J20" s="61">
        <v>0</v>
      </c>
      <c r="K20" s="56">
        <v>46174</v>
      </c>
      <c r="L20" s="8" t="s">
        <v>52</v>
      </c>
      <c r="M20" s="8" t="s">
        <v>66</v>
      </c>
      <c r="N20" s="8" t="s">
        <v>64</v>
      </c>
      <c r="O20" s="8">
        <v>1</v>
      </c>
      <c r="P20" s="8">
        <v>4</v>
      </c>
      <c r="Q20" s="8" t="s">
        <v>56</v>
      </c>
      <c r="R20" s="8">
        <v>4</v>
      </c>
      <c r="S20" s="8">
        <v>0</v>
      </c>
      <c r="T20" s="8" t="b">
        <v>0</v>
      </c>
      <c r="U20" s="8">
        <v>300</v>
      </c>
      <c r="V20" s="54">
        <v>267</v>
      </c>
      <c r="W20" s="54">
        <v>186</v>
      </c>
      <c r="X20" s="8">
        <v>0</v>
      </c>
      <c r="Y20" s="8">
        <v>0</v>
      </c>
      <c r="Z20" s="8">
        <v>1</v>
      </c>
      <c r="AA20" s="8">
        <v>0</v>
      </c>
      <c r="AB20" s="8">
        <v>4</v>
      </c>
      <c r="AC20" s="8">
        <v>0</v>
      </c>
      <c r="AD20" s="8"/>
      <c r="AE20" s="8">
        <v>300</v>
      </c>
      <c r="AF20" s="8" t="s">
        <v>8384</v>
      </c>
      <c r="AG20" s="8" t="s">
        <v>8379</v>
      </c>
      <c r="AH20" s="54">
        <v>8</v>
      </c>
      <c r="AI20" s="54">
        <v>-25</v>
      </c>
      <c r="AJ20" s="8">
        <v>0</v>
      </c>
      <c r="AK20" s="8">
        <v>1</v>
      </c>
      <c r="AL20" s="8">
        <v>0</v>
      </c>
      <c r="AM20" s="8">
        <v>4</v>
      </c>
      <c r="AN20" s="8">
        <v>0</v>
      </c>
      <c r="AO20" s="8">
        <v>1</v>
      </c>
      <c r="AP20" s="8">
        <v>0</v>
      </c>
      <c r="AQ20" s="8">
        <v>0</v>
      </c>
      <c r="AR20" s="54">
        <v>180</v>
      </c>
      <c r="AS20" s="8">
        <v>1</v>
      </c>
      <c r="AT20" s="8">
        <v>0</v>
      </c>
      <c r="AU20" s="8">
        <v>300</v>
      </c>
      <c r="AV20" s="8" t="s">
        <v>8439</v>
      </c>
      <c r="AW20" s="8">
        <v>1</v>
      </c>
      <c r="AX20" s="8">
        <v>0</v>
      </c>
      <c r="AY20" s="8">
        <v>0</v>
      </c>
      <c r="AZ20" s="47">
        <v>46190.333333333336</v>
      </c>
      <c r="BA20" s="47">
        <v>46190.541666666664</v>
      </c>
      <c r="BB20" s="8" t="s">
        <v>8380</v>
      </c>
      <c r="BC20" s="47">
        <v>46190.338888888888</v>
      </c>
      <c r="BD20" s="47">
        <v>46190.524305555555</v>
      </c>
      <c r="BE20" s="8" t="s">
        <v>179</v>
      </c>
      <c r="BF20" s="8">
        <v>0</v>
      </c>
      <c r="BG20" s="8">
        <v>0</v>
      </c>
      <c r="BH20" s="8"/>
    </row>
    <row r="21" spans="1:60" ht="21" customHeight="1">
      <c r="A21" s="1"/>
      <c r="B21" s="8" t="s">
        <v>8326</v>
      </c>
      <c r="C21" s="8" t="s">
        <v>49</v>
      </c>
      <c r="D21" s="8" t="s">
        <v>59</v>
      </c>
      <c r="E21" s="8" t="s">
        <v>179</v>
      </c>
      <c r="F21" s="8" t="s">
        <v>8438</v>
      </c>
      <c r="G21" s="8" t="s">
        <v>75</v>
      </c>
      <c r="H21" s="8" t="s">
        <v>53</v>
      </c>
      <c r="I21" s="9">
        <v>46234</v>
      </c>
      <c r="J21" s="61">
        <v>0</v>
      </c>
      <c r="K21" s="56">
        <v>46204</v>
      </c>
      <c r="L21" s="8" t="s">
        <v>52</v>
      </c>
      <c r="M21" s="8" t="s">
        <v>66</v>
      </c>
      <c r="N21" s="8" t="s">
        <v>64</v>
      </c>
      <c r="O21" s="8">
        <v>1</v>
      </c>
      <c r="P21" s="8">
        <v>4</v>
      </c>
      <c r="Q21" s="8" t="s">
        <v>58</v>
      </c>
      <c r="R21" s="8">
        <v>4</v>
      </c>
      <c r="S21" s="8">
        <v>0</v>
      </c>
      <c r="T21" s="8" t="b">
        <v>0</v>
      </c>
      <c r="U21" s="8">
        <v>300</v>
      </c>
      <c r="V21" s="54">
        <v>271</v>
      </c>
      <c r="W21" s="54">
        <v>186</v>
      </c>
      <c r="X21" s="8">
        <v>0</v>
      </c>
      <c r="Y21" s="8">
        <v>0</v>
      </c>
      <c r="Z21" s="8">
        <v>1</v>
      </c>
      <c r="AA21" s="8">
        <v>0</v>
      </c>
      <c r="AB21" s="8">
        <v>4</v>
      </c>
      <c r="AC21" s="8">
        <v>0</v>
      </c>
      <c r="AD21" s="8"/>
      <c r="AE21" s="8">
        <v>300</v>
      </c>
      <c r="AF21" s="8" t="s">
        <v>8384</v>
      </c>
      <c r="AG21" s="8" t="s">
        <v>8379</v>
      </c>
      <c r="AH21" s="54">
        <v>9</v>
      </c>
      <c r="AI21" s="54">
        <v>-20</v>
      </c>
      <c r="AJ21" s="8">
        <v>0</v>
      </c>
      <c r="AK21" s="8">
        <v>1</v>
      </c>
      <c r="AL21" s="8">
        <v>0</v>
      </c>
      <c r="AM21" s="8">
        <v>4</v>
      </c>
      <c r="AN21" s="8">
        <v>0</v>
      </c>
      <c r="AO21" s="8">
        <v>1</v>
      </c>
      <c r="AP21" s="8">
        <v>0</v>
      </c>
      <c r="AQ21" s="8">
        <v>0</v>
      </c>
      <c r="AR21" s="54">
        <v>195</v>
      </c>
      <c r="AS21" s="8">
        <v>1</v>
      </c>
      <c r="AT21" s="8">
        <v>0</v>
      </c>
      <c r="AU21" s="8">
        <v>300</v>
      </c>
      <c r="AV21" s="8" t="s">
        <v>8439</v>
      </c>
      <c r="AW21" s="8">
        <v>1</v>
      </c>
      <c r="AX21" s="8">
        <v>0</v>
      </c>
      <c r="AY21" s="8">
        <v>0</v>
      </c>
      <c r="AZ21" s="47">
        <v>46234.354166666664</v>
      </c>
      <c r="BA21" s="47">
        <v>46234.5625</v>
      </c>
      <c r="BB21" s="8" t="s">
        <v>8380</v>
      </c>
      <c r="BC21" s="47">
        <v>46234.36041666667</v>
      </c>
      <c r="BD21" s="47">
        <v>46234.548611111109</v>
      </c>
      <c r="BE21" s="8" t="s">
        <v>179</v>
      </c>
      <c r="BF21" s="8">
        <v>0</v>
      </c>
      <c r="BG21" s="8">
        <v>0</v>
      </c>
      <c r="BH21" s="8"/>
    </row>
    <row r="22" spans="1:60" ht="21" customHeight="1">
      <c r="A22" s="1"/>
      <c r="B22" s="8" t="s">
        <v>8326</v>
      </c>
      <c r="C22" s="8" t="s">
        <v>49</v>
      </c>
      <c r="D22" s="8" t="s">
        <v>59</v>
      </c>
      <c r="E22" s="8" t="s">
        <v>202</v>
      </c>
      <c r="F22" s="8" t="s">
        <v>8438</v>
      </c>
      <c r="G22" s="8" t="s">
        <v>72</v>
      </c>
      <c r="H22" s="8" t="s">
        <v>53</v>
      </c>
      <c r="I22" s="9">
        <v>46254</v>
      </c>
      <c r="J22" s="61">
        <v>0</v>
      </c>
      <c r="K22" s="56">
        <v>46235</v>
      </c>
      <c r="L22" s="8" t="s">
        <v>52</v>
      </c>
      <c r="M22" s="8" t="s">
        <v>66</v>
      </c>
      <c r="N22" s="8" t="s">
        <v>64</v>
      </c>
      <c r="O22" s="8">
        <v>1</v>
      </c>
      <c r="P22" s="8">
        <v>4</v>
      </c>
      <c r="Q22" s="8" t="s">
        <v>60</v>
      </c>
      <c r="R22" s="8">
        <v>4</v>
      </c>
      <c r="S22" s="8">
        <v>0</v>
      </c>
      <c r="T22" s="8" t="b">
        <v>0</v>
      </c>
      <c r="U22" s="8">
        <v>540</v>
      </c>
      <c r="V22" s="54">
        <v>509</v>
      </c>
      <c r="W22" s="54">
        <v>386</v>
      </c>
      <c r="X22" s="8">
        <v>0</v>
      </c>
      <c r="Y22" s="8">
        <v>0</v>
      </c>
      <c r="Z22" s="8">
        <v>1</v>
      </c>
      <c r="AA22" s="8">
        <v>0</v>
      </c>
      <c r="AB22" s="8">
        <v>4</v>
      </c>
      <c r="AC22" s="8">
        <v>0</v>
      </c>
      <c r="AD22" s="8"/>
      <c r="AE22" s="8">
        <v>540</v>
      </c>
      <c r="AF22" s="8" t="s">
        <v>8384</v>
      </c>
      <c r="AG22" s="8" t="s">
        <v>8379</v>
      </c>
      <c r="AH22" s="54">
        <v>8</v>
      </c>
      <c r="AI22" s="54">
        <v>-23</v>
      </c>
      <c r="AJ22" s="8">
        <v>0</v>
      </c>
      <c r="AK22" s="8">
        <v>1</v>
      </c>
      <c r="AL22" s="8">
        <v>0</v>
      </c>
      <c r="AM22" s="8">
        <v>4</v>
      </c>
      <c r="AN22" s="8">
        <v>0</v>
      </c>
      <c r="AO22" s="8">
        <v>1</v>
      </c>
      <c r="AP22" s="8">
        <v>0</v>
      </c>
      <c r="AQ22" s="8">
        <v>0</v>
      </c>
      <c r="AR22" s="54">
        <v>380</v>
      </c>
      <c r="AS22" s="8">
        <v>1</v>
      </c>
      <c r="AT22" s="8">
        <v>0</v>
      </c>
      <c r="AU22" s="8">
        <v>540</v>
      </c>
      <c r="AV22" s="8" t="s">
        <v>8439</v>
      </c>
      <c r="AW22" s="8">
        <v>1</v>
      </c>
      <c r="AX22" s="8">
        <v>0</v>
      </c>
      <c r="AY22" s="8">
        <v>0</v>
      </c>
      <c r="AZ22" s="47">
        <v>46254.375</v>
      </c>
      <c r="BA22" s="47">
        <v>46254.75</v>
      </c>
      <c r="BB22" s="8" t="s">
        <v>8380</v>
      </c>
      <c r="BC22" s="47">
        <v>46254.380555555559</v>
      </c>
      <c r="BD22" s="47">
        <v>46254.734027777777</v>
      </c>
      <c r="BE22" s="8" t="s">
        <v>202</v>
      </c>
      <c r="BF22" s="8">
        <v>0</v>
      </c>
      <c r="BG22" s="8">
        <v>0</v>
      </c>
      <c r="BH22" s="8"/>
    </row>
    <row r="23" spans="1:60" ht="21" customHeight="1">
      <c r="A23" s="1"/>
      <c r="B23" s="8" t="s">
        <v>8326</v>
      </c>
      <c r="C23" s="8" t="s">
        <v>49</v>
      </c>
      <c r="D23" s="8" t="s">
        <v>59</v>
      </c>
      <c r="E23" s="8" t="s">
        <v>202</v>
      </c>
      <c r="F23" s="8" t="s">
        <v>8438</v>
      </c>
      <c r="G23" s="8" t="s">
        <v>76</v>
      </c>
      <c r="H23" s="8" t="s">
        <v>53</v>
      </c>
      <c r="I23" s="9">
        <v>46176</v>
      </c>
      <c r="J23" s="61">
        <v>0</v>
      </c>
      <c r="K23" s="56">
        <v>46174</v>
      </c>
      <c r="L23" s="8" t="s">
        <v>52</v>
      </c>
      <c r="M23" s="8" t="s">
        <v>66</v>
      </c>
      <c r="N23" s="8" t="s">
        <v>64</v>
      </c>
      <c r="O23" s="8">
        <v>1</v>
      </c>
      <c r="P23" s="8">
        <v>4</v>
      </c>
      <c r="Q23" s="8" t="s">
        <v>56</v>
      </c>
      <c r="R23" s="8">
        <v>4</v>
      </c>
      <c r="S23" s="8">
        <v>0</v>
      </c>
      <c r="T23" s="8" t="b">
        <v>0</v>
      </c>
      <c r="U23" s="8">
        <v>240</v>
      </c>
      <c r="V23" s="54">
        <v>216</v>
      </c>
      <c r="W23" s="54">
        <v>124</v>
      </c>
      <c r="X23" s="8">
        <v>0</v>
      </c>
      <c r="Y23" s="8">
        <v>0</v>
      </c>
      <c r="Z23" s="8">
        <v>1</v>
      </c>
      <c r="AA23" s="8">
        <v>0</v>
      </c>
      <c r="AB23" s="8">
        <v>4</v>
      </c>
      <c r="AC23" s="8">
        <v>0</v>
      </c>
      <c r="AD23" s="8"/>
      <c r="AE23" s="8">
        <v>240</v>
      </c>
      <c r="AF23" s="8" t="s">
        <v>8384</v>
      </c>
      <c r="AG23" s="8" t="s">
        <v>8379</v>
      </c>
      <c r="AH23" s="54">
        <v>4</v>
      </c>
      <c r="AI23" s="54">
        <v>-20</v>
      </c>
      <c r="AJ23" s="8">
        <v>0</v>
      </c>
      <c r="AK23" s="8">
        <v>1</v>
      </c>
      <c r="AL23" s="8">
        <v>0</v>
      </c>
      <c r="AM23" s="8">
        <v>4</v>
      </c>
      <c r="AN23" s="8">
        <v>0</v>
      </c>
      <c r="AO23" s="8">
        <v>1</v>
      </c>
      <c r="AP23" s="8">
        <v>0</v>
      </c>
      <c r="AQ23" s="8">
        <v>0</v>
      </c>
      <c r="AR23" s="54">
        <v>130</v>
      </c>
      <c r="AS23" s="8">
        <v>1</v>
      </c>
      <c r="AT23" s="8">
        <v>0</v>
      </c>
      <c r="AU23" s="8">
        <v>240</v>
      </c>
      <c r="AV23" s="8" t="s">
        <v>8439</v>
      </c>
      <c r="AW23" s="8">
        <v>1</v>
      </c>
      <c r="AX23" s="8">
        <v>0</v>
      </c>
      <c r="AY23" s="8">
        <v>0</v>
      </c>
      <c r="AZ23" s="47">
        <v>46176.5625</v>
      </c>
      <c r="BA23" s="47">
        <v>46176.729166666664</v>
      </c>
      <c r="BB23" s="8" t="s">
        <v>8380</v>
      </c>
      <c r="BC23" s="47">
        <v>46176.56527777778</v>
      </c>
      <c r="BD23" s="47">
        <v>46176.715277777781</v>
      </c>
      <c r="BE23" s="8" t="s">
        <v>202</v>
      </c>
      <c r="BF23" s="8">
        <v>0</v>
      </c>
      <c r="BG23" s="8">
        <v>0</v>
      </c>
      <c r="BH23" s="8"/>
    </row>
    <row r="24" spans="1:60" ht="21" customHeight="1">
      <c r="A24" s="1"/>
      <c r="B24" s="8" t="s">
        <v>8326</v>
      </c>
      <c r="C24" s="8" t="s">
        <v>49</v>
      </c>
      <c r="D24" s="8" t="s">
        <v>59</v>
      </c>
      <c r="E24" s="8" t="s">
        <v>202</v>
      </c>
      <c r="F24" s="8" t="s">
        <v>8438</v>
      </c>
      <c r="G24" s="8" t="s">
        <v>76</v>
      </c>
      <c r="H24" s="8" t="s">
        <v>53</v>
      </c>
      <c r="I24" s="9">
        <v>46204</v>
      </c>
      <c r="J24" s="61">
        <v>0</v>
      </c>
      <c r="K24" s="56">
        <v>46204</v>
      </c>
      <c r="L24" s="8" t="s">
        <v>52</v>
      </c>
      <c r="M24" s="8" t="s">
        <v>66</v>
      </c>
      <c r="N24" s="8" t="s">
        <v>64</v>
      </c>
      <c r="O24" s="8">
        <v>1</v>
      </c>
      <c r="P24" s="8">
        <v>4</v>
      </c>
      <c r="Q24" s="8" t="s">
        <v>58</v>
      </c>
      <c r="R24" s="8">
        <v>4</v>
      </c>
      <c r="S24" s="8">
        <v>0</v>
      </c>
      <c r="T24" s="8" t="b">
        <v>0</v>
      </c>
      <c r="U24" s="8">
        <v>210</v>
      </c>
      <c r="V24" s="54">
        <v>190</v>
      </c>
      <c r="W24" s="54">
        <v>108</v>
      </c>
      <c r="X24" s="8">
        <v>0</v>
      </c>
      <c r="Y24" s="8">
        <v>0</v>
      </c>
      <c r="Z24" s="8">
        <v>1</v>
      </c>
      <c r="AA24" s="8">
        <v>0</v>
      </c>
      <c r="AB24" s="8">
        <v>4</v>
      </c>
      <c r="AC24" s="8">
        <v>0</v>
      </c>
      <c r="AD24" s="8"/>
      <c r="AE24" s="8">
        <v>210</v>
      </c>
      <c r="AF24" s="8" t="s">
        <v>8384</v>
      </c>
      <c r="AG24" s="8" t="s">
        <v>8379</v>
      </c>
      <c r="AH24" s="54">
        <v>3</v>
      </c>
      <c r="AI24" s="54">
        <v>-17</v>
      </c>
      <c r="AJ24" s="8">
        <v>0</v>
      </c>
      <c r="AK24" s="8">
        <v>1</v>
      </c>
      <c r="AL24" s="8">
        <v>0</v>
      </c>
      <c r="AM24" s="8">
        <v>4</v>
      </c>
      <c r="AN24" s="8">
        <v>0</v>
      </c>
      <c r="AO24" s="8">
        <v>1</v>
      </c>
      <c r="AP24" s="8">
        <v>0</v>
      </c>
      <c r="AQ24" s="8">
        <v>0</v>
      </c>
      <c r="AR24" s="54">
        <v>105</v>
      </c>
      <c r="AS24" s="8">
        <v>1</v>
      </c>
      <c r="AT24" s="8">
        <v>0</v>
      </c>
      <c r="AU24" s="8">
        <v>210</v>
      </c>
      <c r="AV24" s="8" t="s">
        <v>8439</v>
      </c>
      <c r="AW24" s="8">
        <v>1</v>
      </c>
      <c r="AX24" s="8">
        <v>0</v>
      </c>
      <c r="AY24" s="8">
        <v>0</v>
      </c>
      <c r="AZ24" s="47">
        <v>46204.375</v>
      </c>
      <c r="BA24" s="47">
        <v>46204.520833333336</v>
      </c>
      <c r="BB24" s="8" t="s">
        <v>8380</v>
      </c>
      <c r="BC24" s="47">
        <v>46204.377083333333</v>
      </c>
      <c r="BD24" s="47">
        <v>46204.509027777778</v>
      </c>
      <c r="BE24" s="8" t="s">
        <v>202</v>
      </c>
      <c r="BF24" s="8">
        <v>0</v>
      </c>
      <c r="BG24" s="8">
        <v>0</v>
      </c>
      <c r="BH24" s="8"/>
    </row>
    <row r="25" spans="1:60" ht="21" customHeight="1">
      <c r="A25" s="1"/>
      <c r="B25" s="8" t="s">
        <v>8326</v>
      </c>
      <c r="C25" s="8" t="s">
        <v>49</v>
      </c>
      <c r="D25" s="8" t="s">
        <v>59</v>
      </c>
      <c r="E25" s="8" t="s">
        <v>314</v>
      </c>
      <c r="F25" s="8" t="s">
        <v>8438</v>
      </c>
      <c r="G25" s="8" t="s">
        <v>75</v>
      </c>
      <c r="H25" s="8" t="s">
        <v>53</v>
      </c>
      <c r="I25" s="9">
        <v>46255</v>
      </c>
      <c r="J25" s="61">
        <v>0</v>
      </c>
      <c r="K25" s="56">
        <v>46235</v>
      </c>
      <c r="L25" s="8" t="s">
        <v>52</v>
      </c>
      <c r="M25" s="8" t="s">
        <v>66</v>
      </c>
      <c r="N25" s="8" t="s">
        <v>64</v>
      </c>
      <c r="O25" s="8">
        <v>1</v>
      </c>
      <c r="P25" s="8">
        <v>4</v>
      </c>
      <c r="Q25" s="8" t="s">
        <v>60</v>
      </c>
      <c r="R25" s="8">
        <v>4</v>
      </c>
      <c r="S25" s="8">
        <v>0</v>
      </c>
      <c r="T25" s="8" t="b">
        <v>0</v>
      </c>
      <c r="U25" s="8">
        <v>420</v>
      </c>
      <c r="V25" s="54">
        <v>383</v>
      </c>
      <c r="W25" s="54">
        <v>265</v>
      </c>
      <c r="X25" s="8">
        <v>0</v>
      </c>
      <c r="Y25" s="8">
        <v>0</v>
      </c>
      <c r="Z25" s="8">
        <v>1</v>
      </c>
      <c r="AA25" s="8">
        <v>0</v>
      </c>
      <c r="AB25" s="8">
        <v>4</v>
      </c>
      <c r="AC25" s="8">
        <v>0</v>
      </c>
      <c r="AD25" s="8"/>
      <c r="AE25" s="8">
        <v>420</v>
      </c>
      <c r="AF25" s="8" t="s">
        <v>8384</v>
      </c>
      <c r="AG25" s="8" t="s">
        <v>8379</v>
      </c>
      <c r="AH25" s="54">
        <v>3</v>
      </c>
      <c r="AI25" s="54">
        <v>-34</v>
      </c>
      <c r="AJ25" s="8">
        <v>0</v>
      </c>
      <c r="AK25" s="8">
        <v>1</v>
      </c>
      <c r="AL25" s="8">
        <v>0</v>
      </c>
      <c r="AM25" s="8">
        <v>4</v>
      </c>
      <c r="AN25" s="8">
        <v>0</v>
      </c>
      <c r="AO25" s="8">
        <v>1</v>
      </c>
      <c r="AP25" s="8">
        <v>0</v>
      </c>
      <c r="AQ25" s="8">
        <v>0</v>
      </c>
      <c r="AR25" s="54">
        <v>280</v>
      </c>
      <c r="AS25" s="8">
        <v>1</v>
      </c>
      <c r="AT25" s="8">
        <v>0</v>
      </c>
      <c r="AU25" s="8">
        <v>420</v>
      </c>
      <c r="AV25" s="8" t="s">
        <v>8439</v>
      </c>
      <c r="AW25" s="8">
        <v>1</v>
      </c>
      <c r="AX25" s="8">
        <v>0</v>
      </c>
      <c r="AY25" s="8">
        <v>0</v>
      </c>
      <c r="AZ25" s="47">
        <v>46255.333333333336</v>
      </c>
      <c r="BA25" s="47">
        <v>46255.625</v>
      </c>
      <c r="BB25" s="8" t="s">
        <v>8380</v>
      </c>
      <c r="BC25" s="47">
        <v>46255.335416666669</v>
      </c>
      <c r="BD25" s="47">
        <v>46255.601388888892</v>
      </c>
      <c r="BE25" s="8" t="s">
        <v>314</v>
      </c>
      <c r="BF25" s="8">
        <v>0</v>
      </c>
      <c r="BG25" s="8">
        <v>0</v>
      </c>
      <c r="BH25" s="8"/>
    </row>
    <row r="26" spans="1:60" ht="21" customHeight="1">
      <c r="A26" s="1"/>
      <c r="B26" s="8" t="s">
        <v>8326</v>
      </c>
      <c r="C26" s="8" t="s">
        <v>49</v>
      </c>
      <c r="D26" s="8" t="s">
        <v>59</v>
      </c>
      <c r="E26" s="8" t="s">
        <v>224</v>
      </c>
      <c r="F26" s="8" t="s">
        <v>8438</v>
      </c>
      <c r="G26" s="8" t="s">
        <v>73</v>
      </c>
      <c r="H26" s="8" t="s">
        <v>53</v>
      </c>
      <c r="I26" s="9">
        <v>46243</v>
      </c>
      <c r="J26" s="61">
        <v>0</v>
      </c>
      <c r="K26" s="56">
        <v>46235</v>
      </c>
      <c r="L26" s="8" t="s">
        <v>52</v>
      </c>
      <c r="M26" s="8" t="s">
        <v>66</v>
      </c>
      <c r="N26" s="8" t="s">
        <v>64</v>
      </c>
      <c r="O26" s="8">
        <v>1</v>
      </c>
      <c r="P26" s="8">
        <v>4</v>
      </c>
      <c r="Q26" s="8" t="s">
        <v>60</v>
      </c>
      <c r="R26" s="8">
        <v>4</v>
      </c>
      <c r="S26" s="8">
        <v>0</v>
      </c>
      <c r="T26" s="8" t="b">
        <v>0</v>
      </c>
      <c r="U26" s="8">
        <v>480</v>
      </c>
      <c r="V26" s="54">
        <v>449</v>
      </c>
      <c r="W26" s="54">
        <v>369</v>
      </c>
      <c r="X26" s="8">
        <v>0</v>
      </c>
      <c r="Y26" s="8">
        <v>0</v>
      </c>
      <c r="Z26" s="8">
        <v>1</v>
      </c>
      <c r="AA26" s="8">
        <v>0</v>
      </c>
      <c r="AB26" s="8">
        <v>4</v>
      </c>
      <c r="AC26" s="8">
        <v>0</v>
      </c>
      <c r="AD26" s="8"/>
      <c r="AE26" s="8">
        <v>480</v>
      </c>
      <c r="AF26" s="8" t="s">
        <v>8384</v>
      </c>
      <c r="AG26" s="8" t="s">
        <v>8379</v>
      </c>
      <c r="AH26" s="54">
        <v>10</v>
      </c>
      <c r="AI26" s="54">
        <v>-21</v>
      </c>
      <c r="AJ26" s="8">
        <v>0</v>
      </c>
      <c r="AK26" s="8">
        <v>1</v>
      </c>
      <c r="AL26" s="8">
        <v>0</v>
      </c>
      <c r="AM26" s="8">
        <v>4</v>
      </c>
      <c r="AN26" s="8">
        <v>0</v>
      </c>
      <c r="AO26" s="8">
        <v>1</v>
      </c>
      <c r="AP26" s="8">
        <v>0</v>
      </c>
      <c r="AQ26" s="8">
        <v>0</v>
      </c>
      <c r="AR26" s="54">
        <v>375</v>
      </c>
      <c r="AS26" s="8">
        <v>1</v>
      </c>
      <c r="AT26" s="8">
        <v>0</v>
      </c>
      <c r="AU26" s="8">
        <v>480</v>
      </c>
      <c r="AV26" s="8" t="s">
        <v>8439</v>
      </c>
      <c r="AW26" s="8">
        <v>1</v>
      </c>
      <c r="AX26" s="8">
        <v>0</v>
      </c>
      <c r="AY26" s="8">
        <v>0</v>
      </c>
      <c r="AZ26" s="47">
        <v>46243.354166666664</v>
      </c>
      <c r="BA26" s="47">
        <v>46243.6875</v>
      </c>
      <c r="BB26" s="8" t="s">
        <v>8380</v>
      </c>
      <c r="BC26" s="47">
        <v>46243.361111111109</v>
      </c>
      <c r="BD26" s="47">
        <v>46243.67291666667</v>
      </c>
      <c r="BE26" s="8" t="s">
        <v>224</v>
      </c>
      <c r="BF26" s="8">
        <v>0</v>
      </c>
      <c r="BG26" s="8">
        <v>0</v>
      </c>
      <c r="BH26" s="8"/>
    </row>
    <row r="27" spans="1:60" ht="21" customHeight="1">
      <c r="A27" s="1"/>
      <c r="B27" s="8" t="s">
        <v>8326</v>
      </c>
      <c r="C27" s="8" t="s">
        <v>49</v>
      </c>
      <c r="D27" s="8" t="s">
        <v>59</v>
      </c>
      <c r="E27" s="8" t="s">
        <v>224</v>
      </c>
      <c r="F27" s="8" t="s">
        <v>8438</v>
      </c>
      <c r="G27" s="8" t="s">
        <v>74</v>
      </c>
      <c r="H27" s="8" t="s">
        <v>53</v>
      </c>
      <c r="I27" s="9">
        <v>46247</v>
      </c>
      <c r="J27" s="61">
        <v>0</v>
      </c>
      <c r="K27" s="56">
        <v>46235</v>
      </c>
      <c r="L27" s="8" t="s">
        <v>52</v>
      </c>
      <c r="M27" s="8" t="s">
        <v>66</v>
      </c>
      <c r="N27" s="8" t="s">
        <v>64</v>
      </c>
      <c r="O27" s="8">
        <v>1</v>
      </c>
      <c r="P27" s="8">
        <v>4</v>
      </c>
      <c r="Q27" s="8" t="s">
        <v>60</v>
      </c>
      <c r="R27" s="8">
        <v>4</v>
      </c>
      <c r="S27" s="8">
        <v>0</v>
      </c>
      <c r="T27" s="8" t="b">
        <v>0</v>
      </c>
      <c r="U27" s="8">
        <v>180</v>
      </c>
      <c r="V27" s="54">
        <v>160</v>
      </c>
      <c r="W27" s="54">
        <v>79</v>
      </c>
      <c r="X27" s="8">
        <v>0</v>
      </c>
      <c r="Y27" s="8">
        <v>0</v>
      </c>
      <c r="Z27" s="8">
        <v>1</v>
      </c>
      <c r="AA27" s="8">
        <v>0</v>
      </c>
      <c r="AB27" s="8">
        <v>4</v>
      </c>
      <c r="AC27" s="8">
        <v>0</v>
      </c>
      <c r="AD27" s="8"/>
      <c r="AE27" s="8">
        <v>180</v>
      </c>
      <c r="AF27" s="8" t="s">
        <v>8384</v>
      </c>
      <c r="AG27" s="8" t="s">
        <v>8379</v>
      </c>
      <c r="AH27" s="54">
        <v>6</v>
      </c>
      <c r="AI27" s="54">
        <v>-14</v>
      </c>
      <c r="AJ27" s="8">
        <v>0</v>
      </c>
      <c r="AK27" s="8">
        <v>1</v>
      </c>
      <c r="AL27" s="8">
        <v>0</v>
      </c>
      <c r="AM27" s="8">
        <v>4</v>
      </c>
      <c r="AN27" s="8">
        <v>0</v>
      </c>
      <c r="AO27" s="8">
        <v>1</v>
      </c>
      <c r="AP27" s="8">
        <v>0</v>
      </c>
      <c r="AQ27" s="8">
        <v>0</v>
      </c>
      <c r="AR27" s="54">
        <v>85</v>
      </c>
      <c r="AS27" s="8">
        <v>1</v>
      </c>
      <c r="AT27" s="8">
        <v>0</v>
      </c>
      <c r="AU27" s="8">
        <v>180</v>
      </c>
      <c r="AV27" s="8" t="s">
        <v>8439</v>
      </c>
      <c r="AW27" s="8">
        <v>1</v>
      </c>
      <c r="AX27" s="8">
        <v>0</v>
      </c>
      <c r="AY27" s="8">
        <v>0</v>
      </c>
      <c r="AZ27" s="47">
        <v>46247.375</v>
      </c>
      <c r="BA27" s="47">
        <v>46247.5</v>
      </c>
      <c r="BB27" s="8" t="s">
        <v>8380</v>
      </c>
      <c r="BC27" s="47">
        <v>46247.379166666666</v>
      </c>
      <c r="BD27" s="47">
        <v>46247.490277777775</v>
      </c>
      <c r="BE27" s="8" t="s">
        <v>224</v>
      </c>
      <c r="BF27" s="8">
        <v>0</v>
      </c>
      <c r="BG27" s="8">
        <v>0</v>
      </c>
      <c r="BH27" s="8"/>
    </row>
    <row r="28" spans="1:60" ht="21" customHeight="1">
      <c r="A28" s="1"/>
      <c r="B28" s="8" t="s">
        <v>8326</v>
      </c>
      <c r="C28" s="8" t="s">
        <v>49</v>
      </c>
      <c r="D28" s="8" t="s">
        <v>59</v>
      </c>
      <c r="E28" s="8" t="s">
        <v>616</v>
      </c>
      <c r="F28" s="8" t="s">
        <v>8438</v>
      </c>
      <c r="G28" s="8" t="s">
        <v>71</v>
      </c>
      <c r="H28" s="8" t="s">
        <v>53</v>
      </c>
      <c r="I28" s="9">
        <v>46264</v>
      </c>
      <c r="J28" s="61">
        <v>0</v>
      </c>
      <c r="K28" s="56">
        <v>46235</v>
      </c>
      <c r="L28" s="8" t="s">
        <v>52</v>
      </c>
      <c r="M28" s="8" t="s">
        <v>66</v>
      </c>
      <c r="N28" s="8" t="s">
        <v>64</v>
      </c>
      <c r="O28" s="8">
        <v>1</v>
      </c>
      <c r="P28" s="8">
        <v>4</v>
      </c>
      <c r="Q28" s="8" t="s">
        <v>60</v>
      </c>
      <c r="R28" s="8">
        <v>4</v>
      </c>
      <c r="S28" s="8">
        <v>0</v>
      </c>
      <c r="T28" s="8" t="b">
        <v>0</v>
      </c>
      <c r="U28" s="8">
        <v>210</v>
      </c>
      <c r="V28" s="54">
        <v>180</v>
      </c>
      <c r="W28" s="54">
        <v>95</v>
      </c>
      <c r="X28" s="8">
        <v>0</v>
      </c>
      <c r="Y28" s="8">
        <v>0</v>
      </c>
      <c r="Z28" s="8">
        <v>1</v>
      </c>
      <c r="AA28" s="8">
        <v>0</v>
      </c>
      <c r="AB28" s="8">
        <v>4</v>
      </c>
      <c r="AC28" s="8">
        <v>0</v>
      </c>
      <c r="AD28" s="8"/>
      <c r="AE28" s="8">
        <v>210</v>
      </c>
      <c r="AF28" s="8" t="s">
        <v>8384</v>
      </c>
      <c r="AG28" s="8" t="s">
        <v>8379</v>
      </c>
      <c r="AH28" s="54">
        <v>4</v>
      </c>
      <c r="AI28" s="54">
        <v>-26</v>
      </c>
      <c r="AJ28" s="8">
        <v>0</v>
      </c>
      <c r="AK28" s="8">
        <v>1</v>
      </c>
      <c r="AL28" s="8">
        <v>0</v>
      </c>
      <c r="AM28" s="8">
        <v>4</v>
      </c>
      <c r="AN28" s="8">
        <v>0</v>
      </c>
      <c r="AO28" s="8">
        <v>1</v>
      </c>
      <c r="AP28" s="8">
        <v>0</v>
      </c>
      <c r="AQ28" s="8">
        <v>0</v>
      </c>
      <c r="AR28" s="54">
        <v>105</v>
      </c>
      <c r="AS28" s="8">
        <v>1</v>
      </c>
      <c r="AT28" s="8">
        <v>0</v>
      </c>
      <c r="AU28" s="8">
        <v>210</v>
      </c>
      <c r="AV28" s="8" t="s">
        <v>8439</v>
      </c>
      <c r="AW28" s="8">
        <v>1</v>
      </c>
      <c r="AX28" s="8">
        <v>0</v>
      </c>
      <c r="AY28" s="8">
        <v>0</v>
      </c>
      <c r="AZ28" s="47">
        <v>46264.375</v>
      </c>
      <c r="BA28" s="47">
        <v>46264.520833333336</v>
      </c>
      <c r="BB28" s="8" t="s">
        <v>8380</v>
      </c>
      <c r="BC28" s="47">
        <v>46264.37777777778</v>
      </c>
      <c r="BD28" s="47">
        <v>46264.50277777778</v>
      </c>
      <c r="BE28" s="8" t="s">
        <v>616</v>
      </c>
      <c r="BF28" s="8">
        <v>0</v>
      </c>
      <c r="BG28" s="8">
        <v>0</v>
      </c>
      <c r="BH28" s="8"/>
    </row>
    <row r="29" spans="1:60" ht="21" customHeight="1">
      <c r="A29" s="1"/>
      <c r="B29" s="8" t="s">
        <v>8326</v>
      </c>
      <c r="C29" s="8" t="s">
        <v>49</v>
      </c>
      <c r="D29" s="8" t="s">
        <v>59</v>
      </c>
      <c r="E29" s="8" t="s">
        <v>616</v>
      </c>
      <c r="F29" s="8" t="s">
        <v>8438</v>
      </c>
      <c r="G29" s="8" t="s">
        <v>73</v>
      </c>
      <c r="H29" s="8" t="s">
        <v>53</v>
      </c>
      <c r="I29" s="9">
        <v>46200</v>
      </c>
      <c r="J29" s="61">
        <v>0</v>
      </c>
      <c r="K29" s="56">
        <v>46174</v>
      </c>
      <c r="L29" s="8" t="s">
        <v>52</v>
      </c>
      <c r="M29" s="8" t="s">
        <v>66</v>
      </c>
      <c r="N29" s="8" t="s">
        <v>64</v>
      </c>
      <c r="O29" s="8">
        <v>1</v>
      </c>
      <c r="P29" s="8">
        <v>4</v>
      </c>
      <c r="Q29" s="8" t="s">
        <v>56</v>
      </c>
      <c r="R29" s="8">
        <v>4</v>
      </c>
      <c r="S29" s="8">
        <v>0</v>
      </c>
      <c r="T29" s="8" t="b">
        <v>0</v>
      </c>
      <c r="U29" s="8">
        <v>300</v>
      </c>
      <c r="V29" s="54">
        <v>261</v>
      </c>
      <c r="W29" s="54">
        <v>172</v>
      </c>
      <c r="X29" s="8">
        <v>0</v>
      </c>
      <c r="Y29" s="8">
        <v>0</v>
      </c>
      <c r="Z29" s="8">
        <v>1</v>
      </c>
      <c r="AA29" s="8">
        <v>0</v>
      </c>
      <c r="AB29" s="8">
        <v>4</v>
      </c>
      <c r="AC29" s="8">
        <v>0</v>
      </c>
      <c r="AD29" s="8"/>
      <c r="AE29" s="8">
        <v>300</v>
      </c>
      <c r="AF29" s="8" t="s">
        <v>8384</v>
      </c>
      <c r="AG29" s="8" t="s">
        <v>8379</v>
      </c>
      <c r="AH29" s="54">
        <v>4</v>
      </c>
      <c r="AI29" s="54">
        <v>-35</v>
      </c>
      <c r="AJ29" s="8">
        <v>0</v>
      </c>
      <c r="AK29" s="8">
        <v>1</v>
      </c>
      <c r="AL29" s="8">
        <v>0</v>
      </c>
      <c r="AM29" s="8">
        <v>4</v>
      </c>
      <c r="AN29" s="8">
        <v>0</v>
      </c>
      <c r="AO29" s="8">
        <v>1</v>
      </c>
      <c r="AP29" s="8">
        <v>0</v>
      </c>
      <c r="AQ29" s="8">
        <v>0</v>
      </c>
      <c r="AR29" s="54">
        <v>175</v>
      </c>
      <c r="AS29" s="8">
        <v>1</v>
      </c>
      <c r="AT29" s="8">
        <v>0</v>
      </c>
      <c r="AU29" s="8">
        <v>300</v>
      </c>
      <c r="AV29" s="8" t="s">
        <v>8439</v>
      </c>
      <c r="AW29" s="8">
        <v>1</v>
      </c>
      <c r="AX29" s="8">
        <v>0</v>
      </c>
      <c r="AY29" s="8">
        <v>0</v>
      </c>
      <c r="AZ29" s="47">
        <v>46200.5625</v>
      </c>
      <c r="BA29" s="47">
        <v>46200.770833333336</v>
      </c>
      <c r="BB29" s="8" t="s">
        <v>8380</v>
      </c>
      <c r="BC29" s="47">
        <v>46200.56527777778</v>
      </c>
      <c r="BD29" s="47">
        <v>46200.746527777781</v>
      </c>
      <c r="BE29" s="8" t="s">
        <v>616</v>
      </c>
      <c r="BF29" s="8">
        <v>0</v>
      </c>
      <c r="BG29" s="8">
        <v>0</v>
      </c>
      <c r="BH29" s="8"/>
    </row>
    <row r="30" spans="1:60" ht="21" customHeight="1">
      <c r="A30" s="1"/>
      <c r="B30" s="8" t="s">
        <v>8326</v>
      </c>
      <c r="C30" s="8" t="s">
        <v>49</v>
      </c>
      <c r="D30" s="8" t="s">
        <v>59</v>
      </c>
      <c r="E30" s="8" t="s">
        <v>616</v>
      </c>
      <c r="F30" s="8" t="s">
        <v>8438</v>
      </c>
      <c r="G30" s="8" t="s">
        <v>74</v>
      </c>
      <c r="H30" s="8" t="s">
        <v>53</v>
      </c>
      <c r="I30" s="9">
        <v>46224</v>
      </c>
      <c r="J30" s="61">
        <v>0</v>
      </c>
      <c r="K30" s="56">
        <v>46204</v>
      </c>
      <c r="L30" s="8" t="s">
        <v>52</v>
      </c>
      <c r="M30" s="8" t="s">
        <v>66</v>
      </c>
      <c r="N30" s="8" t="s">
        <v>64</v>
      </c>
      <c r="O30" s="8">
        <v>1</v>
      </c>
      <c r="P30" s="8">
        <v>4</v>
      </c>
      <c r="Q30" s="8" t="s">
        <v>58</v>
      </c>
      <c r="R30" s="8">
        <v>4</v>
      </c>
      <c r="S30" s="8">
        <v>0</v>
      </c>
      <c r="T30" s="8" t="b">
        <v>0</v>
      </c>
      <c r="U30" s="8">
        <v>210</v>
      </c>
      <c r="V30" s="54">
        <v>174</v>
      </c>
      <c r="W30" s="54">
        <v>96</v>
      </c>
      <c r="X30" s="8">
        <v>0</v>
      </c>
      <c r="Y30" s="8">
        <v>0</v>
      </c>
      <c r="Z30" s="8">
        <v>1</v>
      </c>
      <c r="AA30" s="8">
        <v>0</v>
      </c>
      <c r="AB30" s="8">
        <v>4</v>
      </c>
      <c r="AC30" s="8">
        <v>0</v>
      </c>
      <c r="AD30" s="8"/>
      <c r="AE30" s="8">
        <v>210</v>
      </c>
      <c r="AF30" s="8" t="s">
        <v>8384</v>
      </c>
      <c r="AG30" s="8" t="s">
        <v>8379</v>
      </c>
      <c r="AH30" s="54">
        <v>7</v>
      </c>
      <c r="AI30" s="54">
        <v>-29</v>
      </c>
      <c r="AJ30" s="8">
        <v>0</v>
      </c>
      <c r="AK30" s="8">
        <v>1</v>
      </c>
      <c r="AL30" s="8">
        <v>0</v>
      </c>
      <c r="AM30" s="8">
        <v>4</v>
      </c>
      <c r="AN30" s="8">
        <v>0</v>
      </c>
      <c r="AO30" s="8">
        <v>1</v>
      </c>
      <c r="AP30" s="8">
        <v>0</v>
      </c>
      <c r="AQ30" s="8">
        <v>0</v>
      </c>
      <c r="AR30" s="54">
        <v>105</v>
      </c>
      <c r="AS30" s="8">
        <v>1</v>
      </c>
      <c r="AT30" s="8">
        <v>0</v>
      </c>
      <c r="AU30" s="8">
        <v>210</v>
      </c>
      <c r="AV30" s="8" t="s">
        <v>8439</v>
      </c>
      <c r="AW30" s="8">
        <v>1</v>
      </c>
      <c r="AX30" s="8">
        <v>0</v>
      </c>
      <c r="AY30" s="8">
        <v>0</v>
      </c>
      <c r="AZ30" s="47">
        <v>46224.354166666664</v>
      </c>
      <c r="BA30" s="47">
        <v>46224.5</v>
      </c>
      <c r="BB30" s="8" t="s">
        <v>8380</v>
      </c>
      <c r="BC30" s="47">
        <v>46224.359027777777</v>
      </c>
      <c r="BD30" s="47">
        <v>46224.479861111111</v>
      </c>
      <c r="BE30" s="8" t="s">
        <v>616</v>
      </c>
      <c r="BF30" s="8">
        <v>0</v>
      </c>
      <c r="BG30" s="8">
        <v>0</v>
      </c>
      <c r="BH30" s="8"/>
    </row>
    <row r="31" spans="1:60" ht="21" customHeight="1">
      <c r="A31" s="1"/>
      <c r="B31" s="8" t="s">
        <v>8326</v>
      </c>
      <c r="C31" s="8" t="s">
        <v>49</v>
      </c>
      <c r="D31" s="8" t="s">
        <v>59</v>
      </c>
      <c r="E31" s="8" t="s">
        <v>616</v>
      </c>
      <c r="F31" s="8" t="s">
        <v>8438</v>
      </c>
      <c r="G31" s="8" t="s">
        <v>75</v>
      </c>
      <c r="H31" s="8" t="s">
        <v>53</v>
      </c>
      <c r="I31" s="9">
        <v>46226</v>
      </c>
      <c r="J31" s="61">
        <v>0</v>
      </c>
      <c r="K31" s="56">
        <v>46204</v>
      </c>
      <c r="L31" s="8" t="s">
        <v>52</v>
      </c>
      <c r="M31" s="8" t="s">
        <v>66</v>
      </c>
      <c r="N31" s="8" t="s">
        <v>64</v>
      </c>
      <c r="O31" s="8">
        <v>1</v>
      </c>
      <c r="P31" s="8">
        <v>4</v>
      </c>
      <c r="Q31" s="8" t="s">
        <v>58</v>
      </c>
      <c r="R31" s="8">
        <v>4</v>
      </c>
      <c r="S31" s="8">
        <v>0</v>
      </c>
      <c r="T31" s="8" t="b">
        <v>0</v>
      </c>
      <c r="U31" s="8">
        <v>300</v>
      </c>
      <c r="V31" s="54">
        <v>275</v>
      </c>
      <c r="W31" s="54">
        <v>186</v>
      </c>
      <c r="X31" s="8">
        <v>0</v>
      </c>
      <c r="Y31" s="8">
        <v>0</v>
      </c>
      <c r="Z31" s="8">
        <v>1</v>
      </c>
      <c r="AA31" s="8">
        <v>0</v>
      </c>
      <c r="AB31" s="8">
        <v>4</v>
      </c>
      <c r="AC31" s="8">
        <v>0</v>
      </c>
      <c r="AD31" s="8"/>
      <c r="AE31" s="8">
        <v>300</v>
      </c>
      <c r="AF31" s="8" t="s">
        <v>8384</v>
      </c>
      <c r="AG31" s="8" t="s">
        <v>8379</v>
      </c>
      <c r="AH31" s="54">
        <v>3</v>
      </c>
      <c r="AI31" s="54">
        <v>-22</v>
      </c>
      <c r="AJ31" s="8">
        <v>0</v>
      </c>
      <c r="AK31" s="8">
        <v>1</v>
      </c>
      <c r="AL31" s="8">
        <v>0</v>
      </c>
      <c r="AM31" s="8">
        <v>4</v>
      </c>
      <c r="AN31" s="8">
        <v>0</v>
      </c>
      <c r="AO31" s="8">
        <v>1</v>
      </c>
      <c r="AP31" s="8">
        <v>0</v>
      </c>
      <c r="AQ31" s="8">
        <v>0</v>
      </c>
      <c r="AR31" s="54">
        <v>185</v>
      </c>
      <c r="AS31" s="8">
        <v>1</v>
      </c>
      <c r="AT31" s="8">
        <v>0</v>
      </c>
      <c r="AU31" s="8">
        <v>300</v>
      </c>
      <c r="AV31" s="8" t="s">
        <v>8439</v>
      </c>
      <c r="AW31" s="8">
        <v>1</v>
      </c>
      <c r="AX31" s="8">
        <v>0</v>
      </c>
      <c r="AY31" s="8">
        <v>0</v>
      </c>
      <c r="AZ31" s="47">
        <v>46226.333333333336</v>
      </c>
      <c r="BA31" s="47">
        <v>46226.541666666664</v>
      </c>
      <c r="BB31" s="8" t="s">
        <v>8380</v>
      </c>
      <c r="BC31" s="47">
        <v>46226.335416666669</v>
      </c>
      <c r="BD31" s="47">
        <v>46226.526388888888</v>
      </c>
      <c r="BE31" s="8" t="s">
        <v>616</v>
      </c>
      <c r="BF31" s="8">
        <v>0</v>
      </c>
      <c r="BG31" s="8">
        <v>0</v>
      </c>
      <c r="BH31" s="8"/>
    </row>
    <row r="32" spans="1:60" ht="21" customHeight="1">
      <c r="A32" s="1"/>
      <c r="B32" s="8" t="s">
        <v>8326</v>
      </c>
      <c r="C32" s="8" t="s">
        <v>49</v>
      </c>
      <c r="D32" s="8" t="s">
        <v>59</v>
      </c>
      <c r="E32" s="8" t="s">
        <v>580</v>
      </c>
      <c r="F32" s="8" t="s">
        <v>8438</v>
      </c>
      <c r="G32" s="8" t="s">
        <v>71</v>
      </c>
      <c r="H32" s="8" t="s">
        <v>53</v>
      </c>
      <c r="I32" s="9">
        <v>46265</v>
      </c>
      <c r="J32" s="61">
        <v>0</v>
      </c>
      <c r="K32" s="56">
        <v>46235</v>
      </c>
      <c r="L32" s="8" t="s">
        <v>52</v>
      </c>
      <c r="M32" s="8" t="s">
        <v>66</v>
      </c>
      <c r="N32" s="8" t="s">
        <v>64</v>
      </c>
      <c r="O32" s="8">
        <v>1</v>
      </c>
      <c r="P32" s="8">
        <v>4</v>
      </c>
      <c r="Q32" s="8" t="s">
        <v>60</v>
      </c>
      <c r="R32" s="8">
        <v>4</v>
      </c>
      <c r="S32" s="8">
        <v>0</v>
      </c>
      <c r="T32" s="8" t="b">
        <v>0</v>
      </c>
      <c r="U32" s="8">
        <v>420</v>
      </c>
      <c r="V32" s="54">
        <v>400</v>
      </c>
      <c r="W32" s="54">
        <v>280</v>
      </c>
      <c r="X32" s="8">
        <v>0</v>
      </c>
      <c r="Y32" s="8">
        <v>0</v>
      </c>
      <c r="Z32" s="8">
        <v>1</v>
      </c>
      <c r="AA32" s="8">
        <v>0</v>
      </c>
      <c r="AB32" s="8">
        <v>4</v>
      </c>
      <c r="AC32" s="8">
        <v>0</v>
      </c>
      <c r="AD32" s="8"/>
      <c r="AE32" s="8">
        <v>420</v>
      </c>
      <c r="AF32" s="8" t="s">
        <v>8384</v>
      </c>
      <c r="AG32" s="8" t="s">
        <v>8379</v>
      </c>
      <c r="AH32" s="54">
        <v>8</v>
      </c>
      <c r="AI32" s="54">
        <v>-12</v>
      </c>
      <c r="AJ32" s="8">
        <v>0</v>
      </c>
      <c r="AK32" s="8">
        <v>1</v>
      </c>
      <c r="AL32" s="8">
        <v>0</v>
      </c>
      <c r="AM32" s="8">
        <v>4</v>
      </c>
      <c r="AN32" s="8">
        <v>0</v>
      </c>
      <c r="AO32" s="8">
        <v>1</v>
      </c>
      <c r="AP32" s="8">
        <v>0</v>
      </c>
      <c r="AQ32" s="8">
        <v>0</v>
      </c>
      <c r="AR32" s="54">
        <v>275</v>
      </c>
      <c r="AS32" s="8">
        <v>1</v>
      </c>
      <c r="AT32" s="8">
        <v>0</v>
      </c>
      <c r="AU32" s="8">
        <v>420</v>
      </c>
      <c r="AV32" s="8" t="s">
        <v>8439</v>
      </c>
      <c r="AW32" s="8">
        <v>1</v>
      </c>
      <c r="AX32" s="8">
        <v>0</v>
      </c>
      <c r="AY32" s="8">
        <v>0</v>
      </c>
      <c r="AZ32" s="47">
        <v>46265.354166666664</v>
      </c>
      <c r="BA32" s="47">
        <v>46265.645833333336</v>
      </c>
      <c r="BB32" s="8" t="s">
        <v>8380</v>
      </c>
      <c r="BC32" s="47">
        <v>46265.359722222223</v>
      </c>
      <c r="BD32" s="47">
        <v>46265.637499999997</v>
      </c>
      <c r="BE32" s="8" t="s">
        <v>580</v>
      </c>
      <c r="BF32" s="8">
        <v>0</v>
      </c>
      <c r="BG32" s="8">
        <v>0</v>
      </c>
      <c r="BH32" s="8"/>
    </row>
    <row r="33" spans="1:60" ht="21" customHeight="1">
      <c r="A33" s="1"/>
      <c r="B33" s="8" t="s">
        <v>8326</v>
      </c>
      <c r="C33" s="8" t="s">
        <v>49</v>
      </c>
      <c r="D33" s="8" t="s">
        <v>59</v>
      </c>
      <c r="E33" s="8" t="s">
        <v>580</v>
      </c>
      <c r="F33" s="8" t="s">
        <v>8438</v>
      </c>
      <c r="G33" s="8" t="s">
        <v>72</v>
      </c>
      <c r="H33" s="8" t="s">
        <v>53</v>
      </c>
      <c r="I33" s="9">
        <v>46220</v>
      </c>
      <c r="J33" s="61">
        <v>0</v>
      </c>
      <c r="K33" s="56">
        <v>46204</v>
      </c>
      <c r="L33" s="8" t="s">
        <v>52</v>
      </c>
      <c r="M33" s="8" t="s">
        <v>66</v>
      </c>
      <c r="N33" s="8" t="s">
        <v>64</v>
      </c>
      <c r="O33" s="8">
        <v>1</v>
      </c>
      <c r="P33" s="8">
        <v>4</v>
      </c>
      <c r="Q33" s="8" t="s">
        <v>58</v>
      </c>
      <c r="R33" s="8">
        <v>4</v>
      </c>
      <c r="S33" s="8">
        <v>0</v>
      </c>
      <c r="T33" s="8" t="b">
        <v>0</v>
      </c>
      <c r="U33" s="8">
        <v>480</v>
      </c>
      <c r="V33" s="54">
        <v>435</v>
      </c>
      <c r="W33" s="54">
        <v>305</v>
      </c>
      <c r="X33" s="8">
        <v>0</v>
      </c>
      <c r="Y33" s="8">
        <v>0</v>
      </c>
      <c r="Z33" s="8">
        <v>1</v>
      </c>
      <c r="AA33" s="8">
        <v>0</v>
      </c>
      <c r="AB33" s="8">
        <v>4</v>
      </c>
      <c r="AC33" s="8">
        <v>0</v>
      </c>
      <c r="AD33" s="8"/>
      <c r="AE33" s="8">
        <v>480</v>
      </c>
      <c r="AF33" s="8" t="s">
        <v>8384</v>
      </c>
      <c r="AG33" s="8" t="s">
        <v>8379</v>
      </c>
      <c r="AH33" s="54">
        <v>4</v>
      </c>
      <c r="AI33" s="54">
        <v>-41</v>
      </c>
      <c r="AJ33" s="8">
        <v>0</v>
      </c>
      <c r="AK33" s="8">
        <v>1</v>
      </c>
      <c r="AL33" s="8">
        <v>0</v>
      </c>
      <c r="AM33" s="8">
        <v>4</v>
      </c>
      <c r="AN33" s="8">
        <v>0</v>
      </c>
      <c r="AO33" s="8">
        <v>1</v>
      </c>
      <c r="AP33" s="8">
        <v>0</v>
      </c>
      <c r="AQ33" s="8">
        <v>0</v>
      </c>
      <c r="AR33" s="54">
        <v>310</v>
      </c>
      <c r="AS33" s="8">
        <v>1</v>
      </c>
      <c r="AT33" s="8">
        <v>0</v>
      </c>
      <c r="AU33" s="8">
        <v>480</v>
      </c>
      <c r="AV33" s="8" t="s">
        <v>8439</v>
      </c>
      <c r="AW33" s="8">
        <v>1</v>
      </c>
      <c r="AX33" s="8">
        <v>0</v>
      </c>
      <c r="AY33" s="8">
        <v>0</v>
      </c>
      <c r="AZ33" s="47">
        <v>46220.3125</v>
      </c>
      <c r="BA33" s="47">
        <v>46220.645833333336</v>
      </c>
      <c r="BB33" s="8" t="s">
        <v>8380</v>
      </c>
      <c r="BC33" s="47">
        <v>46220.31527777778</v>
      </c>
      <c r="BD33" s="47">
        <v>46220.617361111108</v>
      </c>
      <c r="BE33" s="8" t="s">
        <v>580</v>
      </c>
      <c r="BF33" s="8">
        <v>0</v>
      </c>
      <c r="BG33" s="8">
        <v>0</v>
      </c>
      <c r="BH33" s="8"/>
    </row>
    <row r="34" spans="1:60" ht="21" customHeight="1">
      <c r="A34" s="1"/>
      <c r="B34" s="8" t="s">
        <v>8326</v>
      </c>
      <c r="C34" s="8" t="s">
        <v>49</v>
      </c>
      <c r="D34" s="8" t="s">
        <v>59</v>
      </c>
      <c r="E34" s="8" t="s">
        <v>580</v>
      </c>
      <c r="F34" s="8" t="s">
        <v>8438</v>
      </c>
      <c r="G34" s="8" t="s">
        <v>73</v>
      </c>
      <c r="H34" s="8" t="s">
        <v>53</v>
      </c>
      <c r="I34" s="9">
        <v>46239</v>
      </c>
      <c r="J34" s="61">
        <v>0</v>
      </c>
      <c r="K34" s="56">
        <v>46235</v>
      </c>
      <c r="L34" s="8" t="s">
        <v>52</v>
      </c>
      <c r="M34" s="8" t="s">
        <v>66</v>
      </c>
      <c r="N34" s="8" t="s">
        <v>64</v>
      </c>
      <c r="O34" s="8">
        <v>1</v>
      </c>
      <c r="P34" s="8">
        <v>4</v>
      </c>
      <c r="Q34" s="8" t="s">
        <v>60</v>
      </c>
      <c r="R34" s="8">
        <v>4</v>
      </c>
      <c r="S34" s="8">
        <v>0</v>
      </c>
      <c r="T34" s="8" t="b">
        <v>0</v>
      </c>
      <c r="U34" s="8">
        <v>210</v>
      </c>
      <c r="V34" s="54">
        <v>186</v>
      </c>
      <c r="W34" s="54">
        <v>112</v>
      </c>
      <c r="X34" s="8">
        <v>0</v>
      </c>
      <c r="Y34" s="8">
        <v>0</v>
      </c>
      <c r="Z34" s="8">
        <v>1</v>
      </c>
      <c r="AA34" s="8">
        <v>0</v>
      </c>
      <c r="AB34" s="8">
        <v>4</v>
      </c>
      <c r="AC34" s="8">
        <v>0</v>
      </c>
      <c r="AD34" s="8"/>
      <c r="AE34" s="8">
        <v>210</v>
      </c>
      <c r="AF34" s="8" t="s">
        <v>8384</v>
      </c>
      <c r="AG34" s="8" t="s">
        <v>8379</v>
      </c>
      <c r="AH34" s="54">
        <v>2</v>
      </c>
      <c r="AI34" s="54">
        <v>-22</v>
      </c>
      <c r="AJ34" s="8">
        <v>0</v>
      </c>
      <c r="AK34" s="8">
        <v>1</v>
      </c>
      <c r="AL34" s="8">
        <v>0</v>
      </c>
      <c r="AM34" s="8">
        <v>4</v>
      </c>
      <c r="AN34" s="8">
        <v>0</v>
      </c>
      <c r="AO34" s="8">
        <v>1</v>
      </c>
      <c r="AP34" s="8">
        <v>0</v>
      </c>
      <c r="AQ34" s="8">
        <v>0</v>
      </c>
      <c r="AR34" s="54">
        <v>115</v>
      </c>
      <c r="AS34" s="8">
        <v>1</v>
      </c>
      <c r="AT34" s="8">
        <v>0</v>
      </c>
      <c r="AU34" s="8">
        <v>210</v>
      </c>
      <c r="AV34" s="8" t="s">
        <v>8439</v>
      </c>
      <c r="AW34" s="8">
        <v>1</v>
      </c>
      <c r="AX34" s="8">
        <v>0</v>
      </c>
      <c r="AY34" s="8">
        <v>0</v>
      </c>
      <c r="AZ34" s="47">
        <v>46239.354166666664</v>
      </c>
      <c r="BA34" s="47">
        <v>46239.5</v>
      </c>
      <c r="BB34" s="8" t="s">
        <v>8380</v>
      </c>
      <c r="BC34" s="47">
        <v>46239.355555555558</v>
      </c>
      <c r="BD34" s="47">
        <v>46239.484722222223</v>
      </c>
      <c r="BE34" s="8" t="s">
        <v>580</v>
      </c>
      <c r="BF34" s="8">
        <v>0</v>
      </c>
      <c r="BG34" s="8">
        <v>0</v>
      </c>
      <c r="BH34" s="8"/>
    </row>
    <row r="35" spans="1:60" ht="21" customHeight="1">
      <c r="A35" s="1"/>
      <c r="B35" s="8" t="s">
        <v>8326</v>
      </c>
      <c r="C35" s="8" t="s">
        <v>49</v>
      </c>
      <c r="D35" s="8" t="s">
        <v>59</v>
      </c>
      <c r="E35" s="8" t="s">
        <v>580</v>
      </c>
      <c r="F35" s="8" t="s">
        <v>8438</v>
      </c>
      <c r="G35" s="8" t="s">
        <v>74</v>
      </c>
      <c r="H35" s="8" t="s">
        <v>53</v>
      </c>
      <c r="I35" s="9">
        <v>46219</v>
      </c>
      <c r="J35" s="61">
        <v>0</v>
      </c>
      <c r="K35" s="56">
        <v>46204</v>
      </c>
      <c r="L35" s="8" t="s">
        <v>52</v>
      </c>
      <c r="M35" s="8" t="s">
        <v>66</v>
      </c>
      <c r="N35" s="8" t="s">
        <v>64</v>
      </c>
      <c r="O35" s="8">
        <v>1</v>
      </c>
      <c r="P35" s="8">
        <v>4</v>
      </c>
      <c r="Q35" s="8" t="s">
        <v>58</v>
      </c>
      <c r="R35" s="8">
        <v>4</v>
      </c>
      <c r="S35" s="8">
        <v>0</v>
      </c>
      <c r="T35" s="8" t="b">
        <v>0</v>
      </c>
      <c r="U35" s="8">
        <v>540</v>
      </c>
      <c r="V35" s="54">
        <v>500</v>
      </c>
      <c r="W35" s="54">
        <v>351</v>
      </c>
      <c r="X35" s="8">
        <v>0</v>
      </c>
      <c r="Y35" s="8">
        <v>0</v>
      </c>
      <c r="Z35" s="8">
        <v>1</v>
      </c>
      <c r="AA35" s="8">
        <v>0</v>
      </c>
      <c r="AB35" s="8">
        <v>4</v>
      </c>
      <c r="AC35" s="8">
        <v>0</v>
      </c>
      <c r="AD35" s="8"/>
      <c r="AE35" s="8">
        <v>540</v>
      </c>
      <c r="AF35" s="8" t="s">
        <v>8384</v>
      </c>
      <c r="AG35" s="8" t="s">
        <v>8379</v>
      </c>
      <c r="AH35" s="54">
        <v>6</v>
      </c>
      <c r="AI35" s="54">
        <v>-34</v>
      </c>
      <c r="AJ35" s="8">
        <v>0</v>
      </c>
      <c r="AK35" s="8">
        <v>1</v>
      </c>
      <c r="AL35" s="8">
        <v>0</v>
      </c>
      <c r="AM35" s="8">
        <v>4</v>
      </c>
      <c r="AN35" s="8">
        <v>0</v>
      </c>
      <c r="AO35" s="8">
        <v>1</v>
      </c>
      <c r="AP35" s="8">
        <v>0</v>
      </c>
      <c r="AQ35" s="8">
        <v>0</v>
      </c>
      <c r="AR35" s="54">
        <v>345</v>
      </c>
      <c r="AS35" s="8">
        <v>1</v>
      </c>
      <c r="AT35" s="8">
        <v>0</v>
      </c>
      <c r="AU35" s="8">
        <v>540</v>
      </c>
      <c r="AV35" s="8" t="s">
        <v>8439</v>
      </c>
      <c r="AW35" s="8">
        <v>1</v>
      </c>
      <c r="AX35" s="8">
        <v>0</v>
      </c>
      <c r="AY35" s="8">
        <v>0</v>
      </c>
      <c r="AZ35" s="47">
        <v>46219.3125</v>
      </c>
      <c r="BA35" s="47">
        <v>46219.6875</v>
      </c>
      <c r="BB35" s="8" t="s">
        <v>8380</v>
      </c>
      <c r="BC35" s="47">
        <v>46219.316666666666</v>
      </c>
      <c r="BD35" s="47">
        <v>46219.663888888892</v>
      </c>
      <c r="BE35" s="8" t="s">
        <v>580</v>
      </c>
      <c r="BF35" s="8">
        <v>0</v>
      </c>
      <c r="BG35" s="8">
        <v>0</v>
      </c>
      <c r="BH35" s="8"/>
    </row>
    <row r="36" spans="1:60" ht="21" customHeight="1">
      <c r="A36" s="1"/>
      <c r="B36" s="8" t="s">
        <v>8326</v>
      </c>
      <c r="C36" s="8" t="s">
        <v>49</v>
      </c>
      <c r="D36" s="8" t="s">
        <v>59</v>
      </c>
      <c r="E36" s="8" t="s">
        <v>580</v>
      </c>
      <c r="F36" s="8" t="s">
        <v>8438</v>
      </c>
      <c r="G36" s="8" t="s">
        <v>75</v>
      </c>
      <c r="H36" s="8" t="s">
        <v>53</v>
      </c>
      <c r="I36" s="9">
        <v>46214</v>
      </c>
      <c r="J36" s="61">
        <v>0</v>
      </c>
      <c r="K36" s="56">
        <v>46204</v>
      </c>
      <c r="L36" s="8" t="s">
        <v>52</v>
      </c>
      <c r="M36" s="8" t="s">
        <v>66</v>
      </c>
      <c r="N36" s="8" t="s">
        <v>64</v>
      </c>
      <c r="O36" s="8">
        <v>1</v>
      </c>
      <c r="P36" s="8">
        <v>4</v>
      </c>
      <c r="Q36" s="8" t="s">
        <v>58</v>
      </c>
      <c r="R36" s="8">
        <v>4</v>
      </c>
      <c r="S36" s="8">
        <v>0</v>
      </c>
      <c r="T36" s="8" t="b">
        <v>0</v>
      </c>
      <c r="U36" s="8">
        <v>210</v>
      </c>
      <c r="V36" s="54">
        <v>182</v>
      </c>
      <c r="W36" s="54">
        <v>79</v>
      </c>
      <c r="X36" s="8">
        <v>0</v>
      </c>
      <c r="Y36" s="8">
        <v>0</v>
      </c>
      <c r="Z36" s="8">
        <v>1</v>
      </c>
      <c r="AA36" s="8">
        <v>0</v>
      </c>
      <c r="AB36" s="8">
        <v>4</v>
      </c>
      <c r="AC36" s="8">
        <v>0</v>
      </c>
      <c r="AD36" s="8"/>
      <c r="AE36" s="8">
        <v>210</v>
      </c>
      <c r="AF36" s="8" t="s">
        <v>8384</v>
      </c>
      <c r="AG36" s="8" t="s">
        <v>8379</v>
      </c>
      <c r="AH36" s="54">
        <v>4</v>
      </c>
      <c r="AI36" s="54">
        <v>-24</v>
      </c>
      <c r="AJ36" s="8">
        <v>0</v>
      </c>
      <c r="AK36" s="8">
        <v>1</v>
      </c>
      <c r="AL36" s="8">
        <v>0</v>
      </c>
      <c r="AM36" s="8">
        <v>4</v>
      </c>
      <c r="AN36" s="8">
        <v>0</v>
      </c>
      <c r="AO36" s="8">
        <v>1</v>
      </c>
      <c r="AP36" s="8">
        <v>0</v>
      </c>
      <c r="AQ36" s="8">
        <v>0</v>
      </c>
      <c r="AR36" s="54">
        <v>95</v>
      </c>
      <c r="AS36" s="8">
        <v>1</v>
      </c>
      <c r="AT36" s="8">
        <v>0</v>
      </c>
      <c r="AU36" s="8">
        <v>210</v>
      </c>
      <c r="AV36" s="8" t="s">
        <v>8439</v>
      </c>
      <c r="AW36" s="8">
        <v>1</v>
      </c>
      <c r="AX36" s="8">
        <v>0</v>
      </c>
      <c r="AY36" s="8">
        <v>0</v>
      </c>
      <c r="AZ36" s="47">
        <v>46214.354166666664</v>
      </c>
      <c r="BA36" s="47">
        <v>46214.5</v>
      </c>
      <c r="BB36" s="8" t="s">
        <v>8380</v>
      </c>
      <c r="BC36" s="47">
        <v>46214.356944444444</v>
      </c>
      <c r="BD36" s="47">
        <v>46214.48333333333</v>
      </c>
      <c r="BE36" s="8" t="s">
        <v>580</v>
      </c>
      <c r="BF36" s="8">
        <v>0</v>
      </c>
      <c r="BG36" s="8">
        <v>0</v>
      </c>
      <c r="BH36" s="8"/>
    </row>
    <row r="37" spans="1:60" ht="21" customHeight="1">
      <c r="A37" s="1"/>
      <c r="B37" s="8" t="s">
        <v>8326</v>
      </c>
      <c r="C37" s="8" t="s">
        <v>49</v>
      </c>
      <c r="D37" s="8" t="s">
        <v>59</v>
      </c>
      <c r="E37" s="8" t="s">
        <v>580</v>
      </c>
      <c r="F37" s="8" t="s">
        <v>8438</v>
      </c>
      <c r="G37" s="8" t="s">
        <v>76</v>
      </c>
      <c r="H37" s="8" t="s">
        <v>53</v>
      </c>
      <c r="I37" s="9">
        <v>46230</v>
      </c>
      <c r="J37" s="61">
        <v>0</v>
      </c>
      <c r="K37" s="56">
        <v>46204</v>
      </c>
      <c r="L37" s="8" t="s">
        <v>52</v>
      </c>
      <c r="M37" s="8" t="s">
        <v>66</v>
      </c>
      <c r="N37" s="8" t="s">
        <v>64</v>
      </c>
      <c r="O37" s="8">
        <v>1</v>
      </c>
      <c r="P37" s="8">
        <v>4</v>
      </c>
      <c r="Q37" s="8" t="s">
        <v>58</v>
      </c>
      <c r="R37" s="8">
        <v>4</v>
      </c>
      <c r="S37" s="8">
        <v>0</v>
      </c>
      <c r="T37" s="8" t="b">
        <v>0</v>
      </c>
      <c r="U37" s="8">
        <v>210</v>
      </c>
      <c r="V37" s="54">
        <v>175</v>
      </c>
      <c r="W37" s="54">
        <v>87</v>
      </c>
      <c r="X37" s="8">
        <v>0</v>
      </c>
      <c r="Y37" s="8">
        <v>0</v>
      </c>
      <c r="Z37" s="8">
        <v>1</v>
      </c>
      <c r="AA37" s="8">
        <v>0</v>
      </c>
      <c r="AB37" s="8">
        <v>4</v>
      </c>
      <c r="AC37" s="8">
        <v>0</v>
      </c>
      <c r="AD37" s="8"/>
      <c r="AE37" s="8">
        <v>210</v>
      </c>
      <c r="AF37" s="8" t="s">
        <v>8384</v>
      </c>
      <c r="AG37" s="8" t="s">
        <v>8379</v>
      </c>
      <c r="AH37" s="54">
        <v>10</v>
      </c>
      <c r="AI37" s="54">
        <v>-25</v>
      </c>
      <c r="AJ37" s="8">
        <v>0</v>
      </c>
      <c r="AK37" s="8">
        <v>1</v>
      </c>
      <c r="AL37" s="8">
        <v>0</v>
      </c>
      <c r="AM37" s="8">
        <v>4</v>
      </c>
      <c r="AN37" s="8">
        <v>0</v>
      </c>
      <c r="AO37" s="8">
        <v>1</v>
      </c>
      <c r="AP37" s="8">
        <v>0</v>
      </c>
      <c r="AQ37" s="8">
        <v>0</v>
      </c>
      <c r="AR37" s="54">
        <v>100</v>
      </c>
      <c r="AS37" s="8">
        <v>1</v>
      </c>
      <c r="AT37" s="8">
        <v>0</v>
      </c>
      <c r="AU37" s="8">
        <v>210</v>
      </c>
      <c r="AV37" s="8" t="s">
        <v>8439</v>
      </c>
      <c r="AW37" s="8">
        <v>1</v>
      </c>
      <c r="AX37" s="8">
        <v>0</v>
      </c>
      <c r="AY37" s="8">
        <v>0</v>
      </c>
      <c r="AZ37" s="47">
        <v>46230.333333333336</v>
      </c>
      <c r="BA37" s="47">
        <v>46230.479166666664</v>
      </c>
      <c r="BB37" s="8" t="s">
        <v>8380</v>
      </c>
      <c r="BC37" s="47">
        <v>46230.340277777781</v>
      </c>
      <c r="BD37" s="47">
        <v>46230.461805555555</v>
      </c>
      <c r="BE37" s="8" t="s">
        <v>580</v>
      </c>
      <c r="BF37" s="8">
        <v>0</v>
      </c>
      <c r="BG37" s="8">
        <v>0</v>
      </c>
      <c r="BH37" s="8"/>
    </row>
    <row r="38" spans="1:60" ht="21" customHeight="1">
      <c r="A38" s="1"/>
      <c r="B38" s="8" t="s">
        <v>8326</v>
      </c>
      <c r="C38" s="8" t="s">
        <v>49</v>
      </c>
      <c r="D38" s="8" t="s">
        <v>59</v>
      </c>
      <c r="E38" s="8" t="s">
        <v>480</v>
      </c>
      <c r="F38" s="8" t="s">
        <v>8438</v>
      </c>
      <c r="G38" s="8" t="s">
        <v>65</v>
      </c>
      <c r="H38" s="8" t="s">
        <v>53</v>
      </c>
      <c r="I38" s="9">
        <v>46175</v>
      </c>
      <c r="J38" s="61">
        <v>0</v>
      </c>
      <c r="K38" s="56">
        <v>46174</v>
      </c>
      <c r="L38" s="8" t="s">
        <v>52</v>
      </c>
      <c r="M38" s="8" t="s">
        <v>66</v>
      </c>
      <c r="N38" s="8" t="s">
        <v>64</v>
      </c>
      <c r="O38" s="8">
        <v>1</v>
      </c>
      <c r="P38" s="8">
        <v>4</v>
      </c>
      <c r="Q38" s="8" t="s">
        <v>56</v>
      </c>
      <c r="R38" s="8">
        <v>4</v>
      </c>
      <c r="S38" s="8">
        <v>0</v>
      </c>
      <c r="T38" s="8" t="b">
        <v>0</v>
      </c>
      <c r="U38" s="8">
        <v>540</v>
      </c>
      <c r="V38" s="54">
        <v>498</v>
      </c>
      <c r="W38" s="54">
        <v>354</v>
      </c>
      <c r="X38" s="8">
        <v>0</v>
      </c>
      <c r="Y38" s="8">
        <v>0</v>
      </c>
      <c r="Z38" s="8">
        <v>1</v>
      </c>
      <c r="AA38" s="8">
        <v>0</v>
      </c>
      <c r="AB38" s="8">
        <v>4</v>
      </c>
      <c r="AC38" s="8">
        <v>0</v>
      </c>
      <c r="AD38" s="8"/>
      <c r="AE38" s="8">
        <v>540</v>
      </c>
      <c r="AF38" s="8" t="s">
        <v>8384</v>
      </c>
      <c r="AG38" s="8" t="s">
        <v>8379</v>
      </c>
      <c r="AH38" s="54">
        <v>4</v>
      </c>
      <c r="AI38" s="54">
        <v>-38</v>
      </c>
      <c r="AJ38" s="8">
        <v>0</v>
      </c>
      <c r="AK38" s="8">
        <v>1</v>
      </c>
      <c r="AL38" s="8">
        <v>0</v>
      </c>
      <c r="AM38" s="8">
        <v>4</v>
      </c>
      <c r="AN38" s="8">
        <v>0</v>
      </c>
      <c r="AO38" s="8">
        <v>1</v>
      </c>
      <c r="AP38" s="8">
        <v>0</v>
      </c>
      <c r="AQ38" s="8">
        <v>0</v>
      </c>
      <c r="AR38" s="54">
        <v>350</v>
      </c>
      <c r="AS38" s="8">
        <v>1</v>
      </c>
      <c r="AT38" s="8">
        <v>0</v>
      </c>
      <c r="AU38" s="8">
        <v>540</v>
      </c>
      <c r="AV38" s="8" t="s">
        <v>8439</v>
      </c>
      <c r="AW38" s="8">
        <v>1</v>
      </c>
      <c r="AX38" s="8">
        <v>0</v>
      </c>
      <c r="AY38" s="8">
        <v>0</v>
      </c>
      <c r="AZ38" s="47">
        <v>46175.333333333336</v>
      </c>
      <c r="BA38" s="47">
        <v>46175.708333333336</v>
      </c>
      <c r="BB38" s="8" t="s">
        <v>8380</v>
      </c>
      <c r="BC38" s="47">
        <v>46175.336111111108</v>
      </c>
      <c r="BD38" s="47">
        <v>46175.681944444441</v>
      </c>
      <c r="BE38" s="8" t="s">
        <v>480</v>
      </c>
      <c r="BF38" s="8">
        <v>0</v>
      </c>
      <c r="BG38" s="8">
        <v>0</v>
      </c>
      <c r="BH38" s="8"/>
    </row>
    <row r="39" spans="1:60" ht="21" customHeight="1">
      <c r="A39" s="1"/>
      <c r="B39" s="8" t="s">
        <v>8326</v>
      </c>
      <c r="C39" s="8" t="s">
        <v>49</v>
      </c>
      <c r="D39" s="8" t="s">
        <v>59</v>
      </c>
      <c r="E39" s="8" t="s">
        <v>480</v>
      </c>
      <c r="F39" s="8" t="s">
        <v>8438</v>
      </c>
      <c r="G39" s="8" t="s">
        <v>71</v>
      </c>
      <c r="H39" s="8" t="s">
        <v>53</v>
      </c>
      <c r="I39" s="9">
        <v>46256</v>
      </c>
      <c r="J39" s="61">
        <v>0</v>
      </c>
      <c r="K39" s="56">
        <v>46235</v>
      </c>
      <c r="L39" s="8" t="s">
        <v>52</v>
      </c>
      <c r="M39" s="8" t="s">
        <v>66</v>
      </c>
      <c r="N39" s="8" t="s">
        <v>64</v>
      </c>
      <c r="O39" s="8">
        <v>1</v>
      </c>
      <c r="P39" s="8">
        <v>4</v>
      </c>
      <c r="Q39" s="8" t="s">
        <v>60</v>
      </c>
      <c r="R39" s="8">
        <v>4</v>
      </c>
      <c r="S39" s="8">
        <v>0</v>
      </c>
      <c r="T39" s="8" t="b">
        <v>0</v>
      </c>
      <c r="U39" s="8">
        <v>540</v>
      </c>
      <c r="V39" s="54">
        <v>487</v>
      </c>
      <c r="W39" s="54">
        <v>363</v>
      </c>
      <c r="X39" s="8">
        <v>0</v>
      </c>
      <c r="Y39" s="8">
        <v>0</v>
      </c>
      <c r="Z39" s="8">
        <v>1</v>
      </c>
      <c r="AA39" s="8">
        <v>0</v>
      </c>
      <c r="AB39" s="8">
        <v>4</v>
      </c>
      <c r="AC39" s="8">
        <v>0</v>
      </c>
      <c r="AD39" s="8"/>
      <c r="AE39" s="8">
        <v>540</v>
      </c>
      <c r="AF39" s="8" t="s">
        <v>8378</v>
      </c>
      <c r="AG39" s="8" t="s">
        <v>8379</v>
      </c>
      <c r="AH39" s="54">
        <v>11</v>
      </c>
      <c r="AI39" s="54">
        <v>-42</v>
      </c>
      <c r="AJ39" s="8">
        <v>0</v>
      </c>
      <c r="AK39" s="8">
        <v>0</v>
      </c>
      <c r="AL39" s="8">
        <v>1</v>
      </c>
      <c r="AM39" s="8">
        <v>4</v>
      </c>
      <c r="AN39" s="8">
        <v>0</v>
      </c>
      <c r="AO39" s="8">
        <v>1</v>
      </c>
      <c r="AP39" s="8">
        <v>0</v>
      </c>
      <c r="AQ39" s="8">
        <v>0</v>
      </c>
      <c r="AR39" s="54">
        <v>365</v>
      </c>
      <c r="AS39" s="8">
        <v>1</v>
      </c>
      <c r="AT39" s="8">
        <v>0</v>
      </c>
      <c r="AU39" s="8">
        <v>540</v>
      </c>
      <c r="AV39" s="8" t="s">
        <v>8439</v>
      </c>
      <c r="AW39" s="8">
        <v>1</v>
      </c>
      <c r="AX39" s="8">
        <v>0</v>
      </c>
      <c r="AY39" s="8">
        <v>0</v>
      </c>
      <c r="AZ39" s="47">
        <v>46256.333333333336</v>
      </c>
      <c r="BA39" s="47">
        <v>46256.708333333336</v>
      </c>
      <c r="BB39" s="8" t="s">
        <v>8380</v>
      </c>
      <c r="BC39" s="47">
        <v>46256.34097222222</v>
      </c>
      <c r="BD39" s="47">
        <v>46256.679166666669</v>
      </c>
      <c r="BE39" s="8" t="s">
        <v>480</v>
      </c>
      <c r="BF39" s="8">
        <v>0</v>
      </c>
      <c r="BG39" s="8">
        <v>0</v>
      </c>
      <c r="BH39" s="8"/>
    </row>
    <row r="40" spans="1:60" ht="21" customHeight="1">
      <c r="A40" s="1"/>
      <c r="B40" s="8" t="s">
        <v>8326</v>
      </c>
      <c r="C40" s="8" t="s">
        <v>49</v>
      </c>
      <c r="D40" s="8" t="s">
        <v>59</v>
      </c>
      <c r="E40" s="8" t="s">
        <v>480</v>
      </c>
      <c r="F40" s="8" t="s">
        <v>8438</v>
      </c>
      <c r="G40" s="8" t="s">
        <v>73</v>
      </c>
      <c r="H40" s="8" t="s">
        <v>53</v>
      </c>
      <c r="I40" s="9">
        <v>46212</v>
      </c>
      <c r="J40" s="61">
        <v>0</v>
      </c>
      <c r="K40" s="56">
        <v>46204</v>
      </c>
      <c r="L40" s="8" t="s">
        <v>52</v>
      </c>
      <c r="M40" s="8" t="s">
        <v>66</v>
      </c>
      <c r="N40" s="8" t="s">
        <v>64</v>
      </c>
      <c r="O40" s="8">
        <v>1</v>
      </c>
      <c r="P40" s="8">
        <v>4</v>
      </c>
      <c r="Q40" s="8" t="s">
        <v>58</v>
      </c>
      <c r="R40" s="8">
        <v>4</v>
      </c>
      <c r="S40" s="8">
        <v>0</v>
      </c>
      <c r="T40" s="8" t="b">
        <v>0</v>
      </c>
      <c r="U40" s="8">
        <v>270</v>
      </c>
      <c r="V40" s="54">
        <v>237</v>
      </c>
      <c r="W40" s="54">
        <v>158</v>
      </c>
      <c r="X40" s="8">
        <v>0</v>
      </c>
      <c r="Y40" s="8">
        <v>0</v>
      </c>
      <c r="Z40" s="8">
        <v>1</v>
      </c>
      <c r="AA40" s="8">
        <v>0</v>
      </c>
      <c r="AB40" s="8">
        <v>4</v>
      </c>
      <c r="AC40" s="8">
        <v>0</v>
      </c>
      <c r="AD40" s="8"/>
      <c r="AE40" s="8">
        <v>270</v>
      </c>
      <c r="AF40" s="8" t="s">
        <v>8384</v>
      </c>
      <c r="AG40" s="8" t="s">
        <v>8379</v>
      </c>
      <c r="AH40" s="54">
        <v>5</v>
      </c>
      <c r="AI40" s="54">
        <v>-28</v>
      </c>
      <c r="AJ40" s="8">
        <v>0</v>
      </c>
      <c r="AK40" s="8">
        <v>1</v>
      </c>
      <c r="AL40" s="8">
        <v>0</v>
      </c>
      <c r="AM40" s="8">
        <v>4</v>
      </c>
      <c r="AN40" s="8">
        <v>0</v>
      </c>
      <c r="AO40" s="8">
        <v>1</v>
      </c>
      <c r="AP40" s="8">
        <v>0</v>
      </c>
      <c r="AQ40" s="8">
        <v>0</v>
      </c>
      <c r="AR40" s="54">
        <v>165</v>
      </c>
      <c r="AS40" s="8">
        <v>1</v>
      </c>
      <c r="AT40" s="8">
        <v>0</v>
      </c>
      <c r="AU40" s="8">
        <v>270</v>
      </c>
      <c r="AV40" s="8" t="s">
        <v>8439</v>
      </c>
      <c r="AW40" s="8">
        <v>1</v>
      </c>
      <c r="AX40" s="8">
        <v>0</v>
      </c>
      <c r="AY40" s="8">
        <v>0</v>
      </c>
      <c r="AZ40" s="47">
        <v>46212.541666666664</v>
      </c>
      <c r="BA40" s="47">
        <v>46212.729166666664</v>
      </c>
      <c r="BB40" s="8" t="s">
        <v>8380</v>
      </c>
      <c r="BC40" s="47">
        <v>46212.545138888891</v>
      </c>
      <c r="BD40" s="47">
        <v>46212.709722222222</v>
      </c>
      <c r="BE40" s="8" t="s">
        <v>480</v>
      </c>
      <c r="BF40" s="8">
        <v>0</v>
      </c>
      <c r="BG40" s="8">
        <v>0</v>
      </c>
      <c r="BH40" s="8"/>
    </row>
    <row r="41" spans="1:60" ht="21" customHeight="1">
      <c r="A41" s="1"/>
      <c r="B41" s="8" t="s">
        <v>8326</v>
      </c>
      <c r="C41" s="8" t="s">
        <v>49</v>
      </c>
      <c r="D41" s="8" t="s">
        <v>59</v>
      </c>
      <c r="E41" s="8" t="s">
        <v>420</v>
      </c>
      <c r="F41" s="8" t="s">
        <v>8438</v>
      </c>
      <c r="G41" s="8" t="s">
        <v>65</v>
      </c>
      <c r="H41" s="8" t="s">
        <v>53</v>
      </c>
      <c r="I41" s="9">
        <v>46256</v>
      </c>
      <c r="J41" s="61">
        <v>0</v>
      </c>
      <c r="K41" s="56">
        <v>46235</v>
      </c>
      <c r="L41" s="8" t="s">
        <v>52</v>
      </c>
      <c r="M41" s="8" t="s">
        <v>66</v>
      </c>
      <c r="N41" s="8" t="s">
        <v>64</v>
      </c>
      <c r="O41" s="8">
        <v>1</v>
      </c>
      <c r="P41" s="8">
        <v>4</v>
      </c>
      <c r="Q41" s="8" t="s">
        <v>60</v>
      </c>
      <c r="R41" s="8">
        <v>4</v>
      </c>
      <c r="S41" s="8">
        <v>0</v>
      </c>
      <c r="T41" s="8" t="b">
        <v>0</v>
      </c>
      <c r="U41" s="8">
        <v>300</v>
      </c>
      <c r="V41" s="54">
        <v>273</v>
      </c>
      <c r="W41" s="54">
        <v>185</v>
      </c>
      <c r="X41" s="8">
        <v>0</v>
      </c>
      <c r="Y41" s="8">
        <v>0</v>
      </c>
      <c r="Z41" s="8">
        <v>1</v>
      </c>
      <c r="AA41" s="8">
        <v>0</v>
      </c>
      <c r="AB41" s="8">
        <v>4</v>
      </c>
      <c r="AC41" s="8">
        <v>0</v>
      </c>
      <c r="AD41" s="8"/>
      <c r="AE41" s="8">
        <v>300</v>
      </c>
      <c r="AF41" s="8" t="s">
        <v>8384</v>
      </c>
      <c r="AG41" s="8" t="s">
        <v>8379</v>
      </c>
      <c r="AH41" s="54">
        <v>4</v>
      </c>
      <c r="AI41" s="54">
        <v>-23</v>
      </c>
      <c r="AJ41" s="8">
        <v>0</v>
      </c>
      <c r="AK41" s="8">
        <v>1</v>
      </c>
      <c r="AL41" s="8">
        <v>0</v>
      </c>
      <c r="AM41" s="8">
        <v>4</v>
      </c>
      <c r="AN41" s="8">
        <v>0</v>
      </c>
      <c r="AO41" s="8">
        <v>1</v>
      </c>
      <c r="AP41" s="8">
        <v>0</v>
      </c>
      <c r="AQ41" s="8">
        <v>0</v>
      </c>
      <c r="AR41" s="54">
        <v>190</v>
      </c>
      <c r="AS41" s="8">
        <v>1</v>
      </c>
      <c r="AT41" s="8">
        <v>0</v>
      </c>
      <c r="AU41" s="8">
        <v>300</v>
      </c>
      <c r="AV41" s="8" t="s">
        <v>8439</v>
      </c>
      <c r="AW41" s="8">
        <v>1</v>
      </c>
      <c r="AX41" s="8">
        <v>0</v>
      </c>
      <c r="AY41" s="8">
        <v>0</v>
      </c>
      <c r="AZ41" s="47">
        <v>46256.5625</v>
      </c>
      <c r="BA41" s="47">
        <v>46256.770833333336</v>
      </c>
      <c r="BB41" s="8" t="s">
        <v>8380</v>
      </c>
      <c r="BC41" s="47">
        <v>46256.56527777778</v>
      </c>
      <c r="BD41" s="47">
        <v>46256.754861111112</v>
      </c>
      <c r="BE41" s="8" t="s">
        <v>420</v>
      </c>
      <c r="BF41" s="8">
        <v>0</v>
      </c>
      <c r="BG41" s="8">
        <v>0</v>
      </c>
      <c r="BH41" s="8"/>
    </row>
    <row r="42" spans="1:60" ht="21" customHeight="1">
      <c r="A42" s="1"/>
      <c r="B42" s="8" t="s">
        <v>8326</v>
      </c>
      <c r="C42" s="8" t="s">
        <v>49</v>
      </c>
      <c r="D42" s="8" t="s">
        <v>59</v>
      </c>
      <c r="E42" s="8" t="s">
        <v>420</v>
      </c>
      <c r="F42" s="8" t="s">
        <v>8438</v>
      </c>
      <c r="G42" s="8" t="s">
        <v>74</v>
      </c>
      <c r="H42" s="8" t="s">
        <v>53</v>
      </c>
      <c r="I42" s="9">
        <v>46255</v>
      </c>
      <c r="J42" s="61">
        <v>0</v>
      </c>
      <c r="K42" s="56">
        <v>46235</v>
      </c>
      <c r="L42" s="8" t="s">
        <v>52</v>
      </c>
      <c r="M42" s="8" t="s">
        <v>66</v>
      </c>
      <c r="N42" s="8" t="s">
        <v>64</v>
      </c>
      <c r="O42" s="8">
        <v>1</v>
      </c>
      <c r="P42" s="8">
        <v>4</v>
      </c>
      <c r="Q42" s="8" t="s">
        <v>60</v>
      </c>
      <c r="R42" s="8">
        <v>4</v>
      </c>
      <c r="S42" s="8">
        <v>0</v>
      </c>
      <c r="T42" s="8" t="b">
        <v>0</v>
      </c>
      <c r="U42" s="8">
        <v>240</v>
      </c>
      <c r="V42" s="54">
        <v>217</v>
      </c>
      <c r="W42" s="54">
        <v>126</v>
      </c>
      <c r="X42" s="8">
        <v>0</v>
      </c>
      <c r="Y42" s="8">
        <v>0</v>
      </c>
      <c r="Z42" s="8">
        <v>1</v>
      </c>
      <c r="AA42" s="8">
        <v>0</v>
      </c>
      <c r="AB42" s="8">
        <v>4</v>
      </c>
      <c r="AC42" s="8">
        <v>0</v>
      </c>
      <c r="AD42" s="8"/>
      <c r="AE42" s="8">
        <v>240</v>
      </c>
      <c r="AF42" s="8" t="s">
        <v>8384</v>
      </c>
      <c r="AG42" s="8" t="s">
        <v>8379</v>
      </c>
      <c r="AH42" s="54">
        <v>5</v>
      </c>
      <c r="AI42" s="54">
        <v>-18</v>
      </c>
      <c r="AJ42" s="8">
        <v>0</v>
      </c>
      <c r="AK42" s="8">
        <v>1</v>
      </c>
      <c r="AL42" s="8">
        <v>0</v>
      </c>
      <c r="AM42" s="8">
        <v>4</v>
      </c>
      <c r="AN42" s="8">
        <v>0</v>
      </c>
      <c r="AO42" s="8">
        <v>1</v>
      </c>
      <c r="AP42" s="8">
        <v>0</v>
      </c>
      <c r="AQ42" s="8">
        <v>0</v>
      </c>
      <c r="AR42" s="54">
        <v>120</v>
      </c>
      <c r="AS42" s="8">
        <v>1</v>
      </c>
      <c r="AT42" s="8">
        <v>0</v>
      </c>
      <c r="AU42" s="8">
        <v>240</v>
      </c>
      <c r="AV42" s="8" t="s">
        <v>8439</v>
      </c>
      <c r="AW42" s="8">
        <v>1</v>
      </c>
      <c r="AX42" s="8">
        <v>0</v>
      </c>
      <c r="AY42" s="8">
        <v>0</v>
      </c>
      <c r="AZ42" s="47">
        <v>46255.354166666664</v>
      </c>
      <c r="BA42" s="47">
        <v>46255.520833333336</v>
      </c>
      <c r="BB42" s="8" t="s">
        <v>8380</v>
      </c>
      <c r="BC42" s="47">
        <v>46255.357638888891</v>
      </c>
      <c r="BD42" s="47">
        <v>46255.508333333331</v>
      </c>
      <c r="BE42" s="8" t="s">
        <v>420</v>
      </c>
      <c r="BF42" s="8">
        <v>0</v>
      </c>
      <c r="BG42" s="8">
        <v>0</v>
      </c>
      <c r="BH42" s="8"/>
    </row>
    <row r="43" spans="1:60" ht="21" customHeight="1">
      <c r="A43" s="1"/>
      <c r="B43" s="8" t="s">
        <v>8326</v>
      </c>
      <c r="C43" s="8" t="s">
        <v>49</v>
      </c>
      <c r="D43" s="8" t="s">
        <v>59</v>
      </c>
      <c r="E43" s="8" t="s">
        <v>394</v>
      </c>
      <c r="F43" s="8" t="s">
        <v>8438</v>
      </c>
      <c r="G43" s="8" t="s">
        <v>70</v>
      </c>
      <c r="H43" s="8" t="s">
        <v>53</v>
      </c>
      <c r="I43" s="9">
        <v>46237</v>
      </c>
      <c r="J43" s="61">
        <v>0</v>
      </c>
      <c r="K43" s="56">
        <v>46235</v>
      </c>
      <c r="L43" s="8" t="s">
        <v>52</v>
      </c>
      <c r="M43" s="8" t="s">
        <v>66</v>
      </c>
      <c r="N43" s="8" t="s">
        <v>64</v>
      </c>
      <c r="O43" s="8">
        <v>1</v>
      </c>
      <c r="P43" s="8">
        <v>4</v>
      </c>
      <c r="Q43" s="8" t="s">
        <v>60</v>
      </c>
      <c r="R43" s="8">
        <v>4</v>
      </c>
      <c r="S43" s="8">
        <v>0</v>
      </c>
      <c r="T43" s="8" t="b">
        <v>0</v>
      </c>
      <c r="U43" s="8">
        <v>240</v>
      </c>
      <c r="V43" s="54">
        <v>211</v>
      </c>
      <c r="W43" s="54">
        <v>122</v>
      </c>
      <c r="X43" s="8">
        <v>0</v>
      </c>
      <c r="Y43" s="8">
        <v>0</v>
      </c>
      <c r="Z43" s="8">
        <v>1</v>
      </c>
      <c r="AA43" s="8">
        <v>0</v>
      </c>
      <c r="AB43" s="8">
        <v>4</v>
      </c>
      <c r="AC43" s="8">
        <v>0</v>
      </c>
      <c r="AD43" s="8"/>
      <c r="AE43" s="8">
        <v>240</v>
      </c>
      <c r="AF43" s="8" t="s">
        <v>8384</v>
      </c>
      <c r="AG43" s="8" t="s">
        <v>8379</v>
      </c>
      <c r="AH43" s="54">
        <v>5</v>
      </c>
      <c r="AI43" s="54">
        <v>-24</v>
      </c>
      <c r="AJ43" s="8">
        <v>0</v>
      </c>
      <c r="AK43" s="8">
        <v>1</v>
      </c>
      <c r="AL43" s="8">
        <v>0</v>
      </c>
      <c r="AM43" s="8">
        <v>4</v>
      </c>
      <c r="AN43" s="8">
        <v>0</v>
      </c>
      <c r="AO43" s="8">
        <v>1</v>
      </c>
      <c r="AP43" s="8">
        <v>0</v>
      </c>
      <c r="AQ43" s="8">
        <v>0</v>
      </c>
      <c r="AR43" s="54">
        <v>120</v>
      </c>
      <c r="AS43" s="8">
        <v>1</v>
      </c>
      <c r="AT43" s="8">
        <v>0</v>
      </c>
      <c r="AU43" s="8">
        <v>240</v>
      </c>
      <c r="AV43" s="8" t="s">
        <v>8439</v>
      </c>
      <c r="AW43" s="8">
        <v>1</v>
      </c>
      <c r="AX43" s="8">
        <v>0</v>
      </c>
      <c r="AY43" s="8">
        <v>0</v>
      </c>
      <c r="AZ43" s="47">
        <v>46237.354166666664</v>
      </c>
      <c r="BA43" s="47">
        <v>46237.520833333336</v>
      </c>
      <c r="BB43" s="8" t="s">
        <v>8380</v>
      </c>
      <c r="BC43" s="47">
        <v>46237.357638888891</v>
      </c>
      <c r="BD43" s="47">
        <v>46237.504166666666</v>
      </c>
      <c r="BE43" s="8" t="s">
        <v>394</v>
      </c>
      <c r="BF43" s="8">
        <v>0</v>
      </c>
      <c r="BG43" s="8">
        <v>0</v>
      </c>
      <c r="BH43" s="8"/>
    </row>
    <row r="44" spans="1:60" ht="21" customHeight="1">
      <c r="A44" s="1"/>
      <c r="B44" s="8" t="s">
        <v>8326</v>
      </c>
      <c r="C44" s="8" t="s">
        <v>49</v>
      </c>
      <c r="D44" s="8" t="s">
        <v>59</v>
      </c>
      <c r="E44" s="8" t="s">
        <v>394</v>
      </c>
      <c r="F44" s="8" t="s">
        <v>8438</v>
      </c>
      <c r="G44" s="8" t="s">
        <v>71</v>
      </c>
      <c r="H44" s="8" t="s">
        <v>53</v>
      </c>
      <c r="I44" s="9">
        <v>46209</v>
      </c>
      <c r="J44" s="61">
        <v>0</v>
      </c>
      <c r="K44" s="56">
        <v>46204</v>
      </c>
      <c r="L44" s="8" t="s">
        <v>52</v>
      </c>
      <c r="M44" s="8" t="s">
        <v>66</v>
      </c>
      <c r="N44" s="8" t="s">
        <v>64</v>
      </c>
      <c r="O44" s="8">
        <v>1</v>
      </c>
      <c r="P44" s="8">
        <v>4</v>
      </c>
      <c r="Q44" s="8" t="s">
        <v>58</v>
      </c>
      <c r="R44" s="8">
        <v>4</v>
      </c>
      <c r="S44" s="8">
        <v>0</v>
      </c>
      <c r="T44" s="8" t="b">
        <v>0</v>
      </c>
      <c r="U44" s="8">
        <v>360</v>
      </c>
      <c r="V44" s="54">
        <v>330</v>
      </c>
      <c r="W44" s="54">
        <v>225</v>
      </c>
      <c r="X44" s="8">
        <v>0</v>
      </c>
      <c r="Y44" s="8">
        <v>0</v>
      </c>
      <c r="Z44" s="8">
        <v>1</v>
      </c>
      <c r="AA44" s="8">
        <v>0</v>
      </c>
      <c r="AB44" s="8">
        <v>4</v>
      </c>
      <c r="AC44" s="8">
        <v>0</v>
      </c>
      <c r="AD44" s="8"/>
      <c r="AE44" s="8">
        <v>360</v>
      </c>
      <c r="AF44" s="8" t="s">
        <v>8384</v>
      </c>
      <c r="AG44" s="8" t="s">
        <v>8379</v>
      </c>
      <c r="AH44" s="54">
        <v>2</v>
      </c>
      <c r="AI44" s="54">
        <v>-28</v>
      </c>
      <c r="AJ44" s="8">
        <v>0</v>
      </c>
      <c r="AK44" s="8">
        <v>1</v>
      </c>
      <c r="AL44" s="8">
        <v>0</v>
      </c>
      <c r="AM44" s="8">
        <v>4</v>
      </c>
      <c r="AN44" s="8">
        <v>0</v>
      </c>
      <c r="AO44" s="8">
        <v>1</v>
      </c>
      <c r="AP44" s="8">
        <v>0</v>
      </c>
      <c r="AQ44" s="8">
        <v>0</v>
      </c>
      <c r="AR44" s="54">
        <v>230</v>
      </c>
      <c r="AS44" s="8">
        <v>1</v>
      </c>
      <c r="AT44" s="8">
        <v>0</v>
      </c>
      <c r="AU44" s="8">
        <v>360</v>
      </c>
      <c r="AV44" s="8" t="s">
        <v>8439</v>
      </c>
      <c r="AW44" s="8">
        <v>1</v>
      </c>
      <c r="AX44" s="8">
        <v>0</v>
      </c>
      <c r="AY44" s="8">
        <v>0</v>
      </c>
      <c r="AZ44" s="47">
        <v>46209.375</v>
      </c>
      <c r="BA44" s="47">
        <v>46209.625</v>
      </c>
      <c r="BB44" s="8" t="s">
        <v>8380</v>
      </c>
      <c r="BC44" s="47">
        <v>46209.376388888886</v>
      </c>
      <c r="BD44" s="47">
        <v>46209.605555555558</v>
      </c>
      <c r="BE44" s="8" t="s">
        <v>394</v>
      </c>
      <c r="BF44" s="8">
        <v>0</v>
      </c>
      <c r="BG44" s="8">
        <v>0</v>
      </c>
      <c r="BH44" s="8"/>
    </row>
    <row r="45" spans="1:60" ht="21" customHeight="1">
      <c r="A45" s="1"/>
      <c r="B45" s="8" t="s">
        <v>8326</v>
      </c>
      <c r="C45" s="8" t="s">
        <v>49</v>
      </c>
      <c r="D45" s="8" t="s">
        <v>59</v>
      </c>
      <c r="E45" s="8" t="s">
        <v>394</v>
      </c>
      <c r="F45" s="8" t="s">
        <v>8438</v>
      </c>
      <c r="G45" s="8" t="s">
        <v>73</v>
      </c>
      <c r="H45" s="8" t="s">
        <v>53</v>
      </c>
      <c r="I45" s="9">
        <v>46234</v>
      </c>
      <c r="J45" s="61">
        <v>0</v>
      </c>
      <c r="K45" s="56">
        <v>46204</v>
      </c>
      <c r="L45" s="8" t="s">
        <v>52</v>
      </c>
      <c r="M45" s="8" t="s">
        <v>66</v>
      </c>
      <c r="N45" s="8" t="s">
        <v>64</v>
      </c>
      <c r="O45" s="8">
        <v>1</v>
      </c>
      <c r="P45" s="8">
        <v>4</v>
      </c>
      <c r="Q45" s="8" t="s">
        <v>58</v>
      </c>
      <c r="R45" s="8">
        <v>4</v>
      </c>
      <c r="S45" s="8">
        <v>0</v>
      </c>
      <c r="T45" s="8" t="b">
        <v>0</v>
      </c>
      <c r="U45" s="8">
        <v>210</v>
      </c>
      <c r="V45" s="54">
        <v>192</v>
      </c>
      <c r="W45" s="54">
        <v>105</v>
      </c>
      <c r="X45" s="8">
        <v>0</v>
      </c>
      <c r="Y45" s="8">
        <v>0</v>
      </c>
      <c r="Z45" s="8">
        <v>1</v>
      </c>
      <c r="AA45" s="8">
        <v>0</v>
      </c>
      <c r="AB45" s="8">
        <v>4</v>
      </c>
      <c r="AC45" s="8">
        <v>0</v>
      </c>
      <c r="AD45" s="8"/>
      <c r="AE45" s="8">
        <v>210</v>
      </c>
      <c r="AF45" s="8" t="s">
        <v>8384</v>
      </c>
      <c r="AG45" s="8" t="s">
        <v>8379</v>
      </c>
      <c r="AH45" s="54">
        <v>5</v>
      </c>
      <c r="AI45" s="54">
        <v>-13</v>
      </c>
      <c r="AJ45" s="8">
        <v>0</v>
      </c>
      <c r="AK45" s="8">
        <v>1</v>
      </c>
      <c r="AL45" s="8">
        <v>0</v>
      </c>
      <c r="AM45" s="8">
        <v>4</v>
      </c>
      <c r="AN45" s="8">
        <v>0</v>
      </c>
      <c r="AO45" s="8">
        <v>1</v>
      </c>
      <c r="AP45" s="8">
        <v>0</v>
      </c>
      <c r="AQ45" s="8">
        <v>0</v>
      </c>
      <c r="AR45" s="54">
        <v>110</v>
      </c>
      <c r="AS45" s="8">
        <v>1</v>
      </c>
      <c r="AT45" s="8">
        <v>0</v>
      </c>
      <c r="AU45" s="8">
        <v>210</v>
      </c>
      <c r="AV45" s="8" t="s">
        <v>8439</v>
      </c>
      <c r="AW45" s="8">
        <v>1</v>
      </c>
      <c r="AX45" s="8">
        <v>0</v>
      </c>
      <c r="AY45" s="8">
        <v>0</v>
      </c>
      <c r="AZ45" s="47">
        <v>46234.333333333336</v>
      </c>
      <c r="BA45" s="47">
        <v>46234.479166666664</v>
      </c>
      <c r="BB45" s="8" t="s">
        <v>8380</v>
      </c>
      <c r="BC45" s="47">
        <v>46234.336805555555</v>
      </c>
      <c r="BD45" s="47">
        <v>46234.470138888886</v>
      </c>
      <c r="BE45" s="8" t="s">
        <v>394</v>
      </c>
      <c r="BF45" s="8">
        <v>0</v>
      </c>
      <c r="BG45" s="8">
        <v>0</v>
      </c>
      <c r="BH45" s="8"/>
    </row>
    <row r="46" spans="1:60" ht="21" customHeight="1">
      <c r="A46" s="1"/>
      <c r="B46" s="8" t="s">
        <v>8326</v>
      </c>
      <c r="C46" s="8" t="s">
        <v>49</v>
      </c>
      <c r="D46" s="8" t="s">
        <v>59</v>
      </c>
      <c r="E46" s="8" t="s">
        <v>547</v>
      </c>
      <c r="F46" s="8" t="s">
        <v>8438</v>
      </c>
      <c r="G46" s="8" t="s">
        <v>71</v>
      </c>
      <c r="H46" s="8" t="s">
        <v>53</v>
      </c>
      <c r="I46" s="9">
        <v>46233</v>
      </c>
      <c r="J46" s="61">
        <v>0</v>
      </c>
      <c r="K46" s="56">
        <v>46204</v>
      </c>
      <c r="L46" s="8" t="s">
        <v>52</v>
      </c>
      <c r="M46" s="8" t="s">
        <v>66</v>
      </c>
      <c r="N46" s="8" t="s">
        <v>64</v>
      </c>
      <c r="O46" s="8">
        <v>1</v>
      </c>
      <c r="P46" s="8">
        <v>4</v>
      </c>
      <c r="Q46" s="8" t="s">
        <v>58</v>
      </c>
      <c r="R46" s="8">
        <v>4</v>
      </c>
      <c r="S46" s="8">
        <v>0</v>
      </c>
      <c r="T46" s="8" t="b">
        <v>0</v>
      </c>
      <c r="U46" s="8">
        <v>420</v>
      </c>
      <c r="V46" s="54">
        <v>374</v>
      </c>
      <c r="W46" s="54">
        <v>256</v>
      </c>
      <c r="X46" s="8">
        <v>0</v>
      </c>
      <c r="Y46" s="8">
        <v>0</v>
      </c>
      <c r="Z46" s="8">
        <v>1</v>
      </c>
      <c r="AA46" s="8">
        <v>0</v>
      </c>
      <c r="AB46" s="8">
        <v>4</v>
      </c>
      <c r="AC46" s="8">
        <v>0</v>
      </c>
      <c r="AD46" s="8"/>
      <c r="AE46" s="8">
        <v>420</v>
      </c>
      <c r="AF46" s="8" t="s">
        <v>8384</v>
      </c>
      <c r="AG46" s="8" t="s">
        <v>8379</v>
      </c>
      <c r="AH46" s="54">
        <v>9</v>
      </c>
      <c r="AI46" s="54">
        <v>-37</v>
      </c>
      <c r="AJ46" s="8">
        <v>0</v>
      </c>
      <c r="AK46" s="8">
        <v>1</v>
      </c>
      <c r="AL46" s="8">
        <v>0</v>
      </c>
      <c r="AM46" s="8">
        <v>4</v>
      </c>
      <c r="AN46" s="8">
        <v>0</v>
      </c>
      <c r="AO46" s="8">
        <v>1</v>
      </c>
      <c r="AP46" s="8">
        <v>0</v>
      </c>
      <c r="AQ46" s="8">
        <v>0</v>
      </c>
      <c r="AR46" s="54">
        <v>260</v>
      </c>
      <c r="AS46" s="8">
        <v>1</v>
      </c>
      <c r="AT46" s="8">
        <v>0</v>
      </c>
      <c r="AU46" s="8">
        <v>420</v>
      </c>
      <c r="AV46" s="8" t="s">
        <v>8439</v>
      </c>
      <c r="AW46" s="8">
        <v>1</v>
      </c>
      <c r="AX46" s="8">
        <v>0</v>
      </c>
      <c r="AY46" s="8">
        <v>0</v>
      </c>
      <c r="AZ46" s="47">
        <v>46233.333333333336</v>
      </c>
      <c r="BA46" s="47">
        <v>46233.625</v>
      </c>
      <c r="BB46" s="8" t="s">
        <v>8380</v>
      </c>
      <c r="BC46" s="47">
        <v>46233.339583333334</v>
      </c>
      <c r="BD46" s="47">
        <v>46233.599305555559</v>
      </c>
      <c r="BE46" s="8" t="s">
        <v>547</v>
      </c>
      <c r="BF46" s="8">
        <v>0</v>
      </c>
      <c r="BG46" s="8">
        <v>0</v>
      </c>
      <c r="BH46" s="8"/>
    </row>
    <row r="47" spans="1:60" ht="21" customHeight="1">
      <c r="A47" s="1"/>
      <c r="B47" s="8" t="s">
        <v>8326</v>
      </c>
      <c r="C47" s="8" t="s">
        <v>49</v>
      </c>
      <c r="D47" s="8" t="s">
        <v>59</v>
      </c>
      <c r="E47" s="8" t="s">
        <v>547</v>
      </c>
      <c r="F47" s="8" t="s">
        <v>8438</v>
      </c>
      <c r="G47" s="8" t="s">
        <v>72</v>
      </c>
      <c r="H47" s="8" t="s">
        <v>53</v>
      </c>
      <c r="I47" s="9">
        <v>46235</v>
      </c>
      <c r="J47" s="61">
        <v>0</v>
      </c>
      <c r="K47" s="56">
        <v>46235</v>
      </c>
      <c r="L47" s="8" t="s">
        <v>52</v>
      </c>
      <c r="M47" s="8" t="s">
        <v>66</v>
      </c>
      <c r="N47" s="8" t="s">
        <v>64</v>
      </c>
      <c r="O47" s="8">
        <v>1</v>
      </c>
      <c r="P47" s="8">
        <v>4</v>
      </c>
      <c r="Q47" s="8" t="s">
        <v>60</v>
      </c>
      <c r="R47" s="8">
        <v>4</v>
      </c>
      <c r="S47" s="8">
        <v>0</v>
      </c>
      <c r="T47" s="8" t="b">
        <v>0</v>
      </c>
      <c r="U47" s="8">
        <v>420</v>
      </c>
      <c r="V47" s="54">
        <v>368</v>
      </c>
      <c r="W47" s="54">
        <v>263</v>
      </c>
      <c r="X47" s="8">
        <v>0</v>
      </c>
      <c r="Y47" s="8">
        <v>0</v>
      </c>
      <c r="Z47" s="8">
        <v>1</v>
      </c>
      <c r="AA47" s="8">
        <v>0</v>
      </c>
      <c r="AB47" s="8">
        <v>4</v>
      </c>
      <c r="AC47" s="8">
        <v>0</v>
      </c>
      <c r="AD47" s="8"/>
      <c r="AE47" s="8">
        <v>420</v>
      </c>
      <c r="AF47" s="8" t="s">
        <v>8384</v>
      </c>
      <c r="AG47" s="8" t="s">
        <v>8379</v>
      </c>
      <c r="AH47" s="54">
        <v>9</v>
      </c>
      <c r="AI47" s="54">
        <v>-43</v>
      </c>
      <c r="AJ47" s="8">
        <v>0</v>
      </c>
      <c r="AK47" s="8">
        <v>1</v>
      </c>
      <c r="AL47" s="8">
        <v>0</v>
      </c>
      <c r="AM47" s="8">
        <v>4</v>
      </c>
      <c r="AN47" s="8">
        <v>0</v>
      </c>
      <c r="AO47" s="8">
        <v>1</v>
      </c>
      <c r="AP47" s="8">
        <v>0</v>
      </c>
      <c r="AQ47" s="8">
        <v>0</v>
      </c>
      <c r="AR47" s="54">
        <v>265</v>
      </c>
      <c r="AS47" s="8">
        <v>1</v>
      </c>
      <c r="AT47" s="8">
        <v>0</v>
      </c>
      <c r="AU47" s="8">
        <v>420</v>
      </c>
      <c r="AV47" s="8" t="s">
        <v>8439</v>
      </c>
      <c r="AW47" s="8">
        <v>1</v>
      </c>
      <c r="AX47" s="8">
        <v>0</v>
      </c>
      <c r="AY47" s="8">
        <v>0</v>
      </c>
      <c r="AZ47" s="47">
        <v>46235.375</v>
      </c>
      <c r="BA47" s="47">
        <v>46235.666666666664</v>
      </c>
      <c r="BB47" s="8" t="s">
        <v>8380</v>
      </c>
      <c r="BC47" s="47">
        <v>46235.381249999999</v>
      </c>
      <c r="BD47" s="47">
        <v>46235.636805555558</v>
      </c>
      <c r="BE47" s="8" t="s">
        <v>547</v>
      </c>
      <c r="BF47" s="8">
        <v>0</v>
      </c>
      <c r="BG47" s="8">
        <v>0</v>
      </c>
      <c r="BH47" s="8"/>
    </row>
    <row r="48" spans="1:60" ht="21" customHeight="1">
      <c r="A48" s="1"/>
      <c r="B48" s="8" t="s">
        <v>8326</v>
      </c>
      <c r="C48" s="8" t="s">
        <v>49</v>
      </c>
      <c r="D48" s="8" t="s">
        <v>59</v>
      </c>
      <c r="E48" s="8" t="s">
        <v>547</v>
      </c>
      <c r="F48" s="8" t="s">
        <v>8438</v>
      </c>
      <c r="G48" s="8" t="s">
        <v>73</v>
      </c>
      <c r="H48" s="8" t="s">
        <v>53</v>
      </c>
      <c r="I48" s="9">
        <v>46250</v>
      </c>
      <c r="J48" s="61">
        <v>0</v>
      </c>
      <c r="K48" s="56">
        <v>46235</v>
      </c>
      <c r="L48" s="8" t="s">
        <v>52</v>
      </c>
      <c r="M48" s="8" t="s">
        <v>66</v>
      </c>
      <c r="N48" s="8" t="s">
        <v>64</v>
      </c>
      <c r="O48" s="8">
        <v>1</v>
      </c>
      <c r="P48" s="8">
        <v>4</v>
      </c>
      <c r="Q48" s="8" t="s">
        <v>60</v>
      </c>
      <c r="R48" s="8">
        <v>4</v>
      </c>
      <c r="S48" s="8">
        <v>0</v>
      </c>
      <c r="T48" s="8" t="b">
        <v>0</v>
      </c>
      <c r="U48" s="8">
        <v>270</v>
      </c>
      <c r="V48" s="54">
        <v>251</v>
      </c>
      <c r="W48" s="54">
        <v>180</v>
      </c>
      <c r="X48" s="8">
        <v>0</v>
      </c>
      <c r="Y48" s="8">
        <v>0</v>
      </c>
      <c r="Z48" s="8">
        <v>1</v>
      </c>
      <c r="AA48" s="8">
        <v>0</v>
      </c>
      <c r="AB48" s="8">
        <v>4</v>
      </c>
      <c r="AC48" s="8">
        <v>0</v>
      </c>
      <c r="AD48" s="8"/>
      <c r="AE48" s="8">
        <v>270</v>
      </c>
      <c r="AF48" s="8" t="s">
        <v>8384</v>
      </c>
      <c r="AG48" s="8" t="s">
        <v>8379</v>
      </c>
      <c r="AH48" s="54">
        <v>5</v>
      </c>
      <c r="AI48" s="54">
        <v>-14</v>
      </c>
      <c r="AJ48" s="8">
        <v>0</v>
      </c>
      <c r="AK48" s="8">
        <v>1</v>
      </c>
      <c r="AL48" s="8">
        <v>0</v>
      </c>
      <c r="AM48" s="8">
        <v>4</v>
      </c>
      <c r="AN48" s="8">
        <v>0</v>
      </c>
      <c r="AO48" s="8">
        <v>1</v>
      </c>
      <c r="AP48" s="8">
        <v>0</v>
      </c>
      <c r="AQ48" s="8">
        <v>0</v>
      </c>
      <c r="AR48" s="54">
        <v>180</v>
      </c>
      <c r="AS48" s="8">
        <v>1</v>
      </c>
      <c r="AT48" s="8">
        <v>0</v>
      </c>
      <c r="AU48" s="8">
        <v>270</v>
      </c>
      <c r="AV48" s="8" t="s">
        <v>8439</v>
      </c>
      <c r="AW48" s="8">
        <v>1</v>
      </c>
      <c r="AX48" s="8">
        <v>0</v>
      </c>
      <c r="AY48" s="8">
        <v>0</v>
      </c>
      <c r="AZ48" s="47">
        <v>46250.354166666664</v>
      </c>
      <c r="BA48" s="47">
        <v>46250.541666666664</v>
      </c>
      <c r="BB48" s="8" t="s">
        <v>8380</v>
      </c>
      <c r="BC48" s="47">
        <v>46250.357638888891</v>
      </c>
      <c r="BD48" s="47">
        <v>46250.531944444447</v>
      </c>
      <c r="BE48" s="8" t="s">
        <v>547</v>
      </c>
      <c r="BF48" s="8">
        <v>0</v>
      </c>
      <c r="BG48" s="8">
        <v>0</v>
      </c>
      <c r="BH48" s="8"/>
    </row>
    <row r="49" spans="1:60" ht="21" customHeight="1">
      <c r="A49" s="1"/>
      <c r="B49" s="8" t="s">
        <v>8326</v>
      </c>
      <c r="C49" s="8" t="s">
        <v>49</v>
      </c>
      <c r="D49" s="8" t="s">
        <v>59</v>
      </c>
      <c r="E49" s="8" t="s">
        <v>547</v>
      </c>
      <c r="F49" s="8" t="s">
        <v>8438</v>
      </c>
      <c r="G49" s="8" t="s">
        <v>74</v>
      </c>
      <c r="H49" s="8" t="s">
        <v>53</v>
      </c>
      <c r="I49" s="9">
        <v>46248</v>
      </c>
      <c r="J49" s="61">
        <v>0</v>
      </c>
      <c r="K49" s="56">
        <v>46235</v>
      </c>
      <c r="L49" s="8" t="s">
        <v>52</v>
      </c>
      <c r="M49" s="8" t="s">
        <v>66</v>
      </c>
      <c r="N49" s="8" t="s">
        <v>64</v>
      </c>
      <c r="O49" s="8">
        <v>1</v>
      </c>
      <c r="P49" s="8">
        <v>4</v>
      </c>
      <c r="Q49" s="8" t="s">
        <v>60</v>
      </c>
      <c r="R49" s="8">
        <v>4</v>
      </c>
      <c r="S49" s="8">
        <v>0</v>
      </c>
      <c r="T49" s="8" t="b">
        <v>0</v>
      </c>
      <c r="U49" s="8">
        <v>480</v>
      </c>
      <c r="V49" s="54">
        <v>433</v>
      </c>
      <c r="W49" s="54">
        <v>346</v>
      </c>
      <c r="X49" s="8">
        <v>0</v>
      </c>
      <c r="Y49" s="8">
        <v>0</v>
      </c>
      <c r="Z49" s="8">
        <v>1</v>
      </c>
      <c r="AA49" s="8">
        <v>0</v>
      </c>
      <c r="AB49" s="8">
        <v>4</v>
      </c>
      <c r="AC49" s="8">
        <v>0</v>
      </c>
      <c r="AD49" s="8"/>
      <c r="AE49" s="8">
        <v>480</v>
      </c>
      <c r="AF49" s="8" t="s">
        <v>8378</v>
      </c>
      <c r="AG49" s="8" t="s">
        <v>8379</v>
      </c>
      <c r="AH49" s="54">
        <v>11</v>
      </c>
      <c r="AI49" s="54">
        <v>-36</v>
      </c>
      <c r="AJ49" s="8">
        <v>0</v>
      </c>
      <c r="AK49" s="8">
        <v>0</v>
      </c>
      <c r="AL49" s="8">
        <v>1</v>
      </c>
      <c r="AM49" s="8">
        <v>4</v>
      </c>
      <c r="AN49" s="8">
        <v>0</v>
      </c>
      <c r="AO49" s="8">
        <v>1</v>
      </c>
      <c r="AP49" s="8">
        <v>0</v>
      </c>
      <c r="AQ49" s="8">
        <v>0</v>
      </c>
      <c r="AR49" s="54">
        <v>340</v>
      </c>
      <c r="AS49" s="8">
        <v>1</v>
      </c>
      <c r="AT49" s="8">
        <v>0</v>
      </c>
      <c r="AU49" s="8">
        <v>480</v>
      </c>
      <c r="AV49" s="8" t="s">
        <v>8439</v>
      </c>
      <c r="AW49" s="8">
        <v>1</v>
      </c>
      <c r="AX49" s="8">
        <v>0</v>
      </c>
      <c r="AY49" s="8">
        <v>0</v>
      </c>
      <c r="AZ49" s="47">
        <v>46248.354166666664</v>
      </c>
      <c r="BA49" s="47">
        <v>46248.6875</v>
      </c>
      <c r="BB49" s="8" t="s">
        <v>8380</v>
      </c>
      <c r="BC49" s="47">
        <v>46248.361805555556</v>
      </c>
      <c r="BD49" s="47">
        <v>46248.662499999999</v>
      </c>
      <c r="BE49" s="8" t="s">
        <v>547</v>
      </c>
      <c r="BF49" s="8">
        <v>0</v>
      </c>
      <c r="BG49" s="8">
        <v>0</v>
      </c>
      <c r="BH49" s="8"/>
    </row>
    <row r="50" spans="1:60" ht="21" customHeight="1">
      <c r="A50" s="1"/>
      <c r="B50" s="8" t="s">
        <v>8326</v>
      </c>
      <c r="C50" s="8" t="s">
        <v>49</v>
      </c>
      <c r="D50" s="8" t="s">
        <v>59</v>
      </c>
      <c r="E50" s="8" t="s">
        <v>547</v>
      </c>
      <c r="F50" s="8" t="s">
        <v>8438</v>
      </c>
      <c r="G50" s="8" t="s">
        <v>75</v>
      </c>
      <c r="H50" s="8" t="s">
        <v>53</v>
      </c>
      <c r="I50" s="9">
        <v>46179</v>
      </c>
      <c r="J50" s="61">
        <v>0</v>
      </c>
      <c r="K50" s="56">
        <v>46174</v>
      </c>
      <c r="L50" s="8" t="s">
        <v>52</v>
      </c>
      <c r="M50" s="8" t="s">
        <v>66</v>
      </c>
      <c r="N50" s="8" t="s">
        <v>64</v>
      </c>
      <c r="O50" s="8">
        <v>1</v>
      </c>
      <c r="P50" s="8">
        <v>4</v>
      </c>
      <c r="Q50" s="8" t="s">
        <v>56</v>
      </c>
      <c r="R50" s="8">
        <v>4</v>
      </c>
      <c r="S50" s="8">
        <v>0</v>
      </c>
      <c r="T50" s="8" t="b">
        <v>0</v>
      </c>
      <c r="U50" s="8">
        <v>210</v>
      </c>
      <c r="V50" s="54">
        <v>187</v>
      </c>
      <c r="W50" s="54">
        <v>112</v>
      </c>
      <c r="X50" s="8">
        <v>0</v>
      </c>
      <c r="Y50" s="8">
        <v>0</v>
      </c>
      <c r="Z50" s="8">
        <v>1</v>
      </c>
      <c r="AA50" s="8">
        <v>0</v>
      </c>
      <c r="AB50" s="8">
        <v>4</v>
      </c>
      <c r="AC50" s="8">
        <v>0</v>
      </c>
      <c r="AD50" s="8"/>
      <c r="AE50" s="8">
        <v>210</v>
      </c>
      <c r="AF50" s="8" t="s">
        <v>8384</v>
      </c>
      <c r="AG50" s="8" t="s">
        <v>8379</v>
      </c>
      <c r="AH50" s="54">
        <v>6</v>
      </c>
      <c r="AI50" s="54">
        <v>-17</v>
      </c>
      <c r="AJ50" s="8">
        <v>0</v>
      </c>
      <c r="AK50" s="8">
        <v>1</v>
      </c>
      <c r="AL50" s="8">
        <v>0</v>
      </c>
      <c r="AM50" s="8">
        <v>4</v>
      </c>
      <c r="AN50" s="8">
        <v>0</v>
      </c>
      <c r="AO50" s="8">
        <v>1</v>
      </c>
      <c r="AP50" s="8">
        <v>0</v>
      </c>
      <c r="AQ50" s="8">
        <v>0</v>
      </c>
      <c r="AR50" s="54">
        <v>110</v>
      </c>
      <c r="AS50" s="8">
        <v>1</v>
      </c>
      <c r="AT50" s="8">
        <v>0</v>
      </c>
      <c r="AU50" s="8">
        <v>210</v>
      </c>
      <c r="AV50" s="8" t="s">
        <v>8439</v>
      </c>
      <c r="AW50" s="8">
        <v>1</v>
      </c>
      <c r="AX50" s="8">
        <v>0</v>
      </c>
      <c r="AY50" s="8">
        <v>0</v>
      </c>
      <c r="AZ50" s="47">
        <v>46179.5625</v>
      </c>
      <c r="BA50" s="47">
        <v>46179.708333333336</v>
      </c>
      <c r="BB50" s="8" t="s">
        <v>8380</v>
      </c>
      <c r="BC50" s="47">
        <v>46179.566666666666</v>
      </c>
      <c r="BD50" s="47">
        <v>46179.696527777778</v>
      </c>
      <c r="BE50" s="8" t="s">
        <v>547</v>
      </c>
      <c r="BF50" s="8">
        <v>0</v>
      </c>
      <c r="BG50" s="8">
        <v>0</v>
      </c>
      <c r="BH50" s="8"/>
    </row>
    <row r="51" spans="1:60" ht="21" customHeight="1">
      <c r="A51" s="1"/>
      <c r="B51" s="8" t="s">
        <v>8326</v>
      </c>
      <c r="C51" s="8" t="s">
        <v>49</v>
      </c>
      <c r="D51" s="8" t="s">
        <v>59</v>
      </c>
      <c r="E51" s="8" t="s">
        <v>514</v>
      </c>
      <c r="F51" s="8" t="s">
        <v>8438</v>
      </c>
      <c r="G51" s="8" t="s">
        <v>65</v>
      </c>
      <c r="H51" s="8" t="s">
        <v>53</v>
      </c>
      <c r="I51" s="9">
        <v>46241</v>
      </c>
      <c r="J51" s="61">
        <v>0</v>
      </c>
      <c r="K51" s="56">
        <v>46235</v>
      </c>
      <c r="L51" s="8" t="s">
        <v>52</v>
      </c>
      <c r="M51" s="8" t="s">
        <v>66</v>
      </c>
      <c r="N51" s="8" t="s">
        <v>64</v>
      </c>
      <c r="O51" s="8">
        <v>1</v>
      </c>
      <c r="P51" s="8">
        <v>4</v>
      </c>
      <c r="Q51" s="8" t="s">
        <v>60</v>
      </c>
      <c r="R51" s="8">
        <v>4</v>
      </c>
      <c r="S51" s="8">
        <v>0</v>
      </c>
      <c r="T51" s="8" t="b">
        <v>0</v>
      </c>
      <c r="U51" s="8">
        <v>480</v>
      </c>
      <c r="V51" s="54">
        <v>443</v>
      </c>
      <c r="W51" s="54">
        <v>322</v>
      </c>
      <c r="X51" s="8">
        <v>0</v>
      </c>
      <c r="Y51" s="8">
        <v>0</v>
      </c>
      <c r="Z51" s="8">
        <v>1</v>
      </c>
      <c r="AA51" s="8">
        <v>0</v>
      </c>
      <c r="AB51" s="8">
        <v>4</v>
      </c>
      <c r="AC51" s="8">
        <v>0</v>
      </c>
      <c r="AD51" s="8"/>
      <c r="AE51" s="8">
        <v>480</v>
      </c>
      <c r="AF51" s="8" t="s">
        <v>8384</v>
      </c>
      <c r="AG51" s="8" t="s">
        <v>8379</v>
      </c>
      <c r="AH51" s="54">
        <v>10</v>
      </c>
      <c r="AI51" s="54">
        <v>-27</v>
      </c>
      <c r="AJ51" s="8">
        <v>0</v>
      </c>
      <c r="AK51" s="8">
        <v>1</v>
      </c>
      <c r="AL51" s="8">
        <v>0</v>
      </c>
      <c r="AM51" s="8">
        <v>4</v>
      </c>
      <c r="AN51" s="8">
        <v>0</v>
      </c>
      <c r="AO51" s="8">
        <v>1</v>
      </c>
      <c r="AP51" s="8">
        <v>0</v>
      </c>
      <c r="AQ51" s="8">
        <v>0</v>
      </c>
      <c r="AR51" s="54">
        <v>310</v>
      </c>
      <c r="AS51" s="8">
        <v>1</v>
      </c>
      <c r="AT51" s="8">
        <v>0</v>
      </c>
      <c r="AU51" s="8">
        <v>480</v>
      </c>
      <c r="AV51" s="8" t="s">
        <v>8439</v>
      </c>
      <c r="AW51" s="8">
        <v>1</v>
      </c>
      <c r="AX51" s="8">
        <v>0</v>
      </c>
      <c r="AY51" s="8">
        <v>0</v>
      </c>
      <c r="AZ51" s="47">
        <v>46241.375</v>
      </c>
      <c r="BA51" s="47">
        <v>46241.708333333336</v>
      </c>
      <c r="BB51" s="8" t="s">
        <v>8380</v>
      </c>
      <c r="BC51" s="47">
        <v>46241.381944444445</v>
      </c>
      <c r="BD51" s="47">
        <v>46241.689583333333</v>
      </c>
      <c r="BE51" s="8" t="s">
        <v>514</v>
      </c>
      <c r="BF51" s="8">
        <v>0</v>
      </c>
      <c r="BG51" s="8">
        <v>0</v>
      </c>
      <c r="BH51" s="8"/>
    </row>
    <row r="52" spans="1:60" ht="21" customHeight="1">
      <c r="A52" s="1"/>
      <c r="B52" s="8" t="s">
        <v>8326</v>
      </c>
      <c r="C52" s="8" t="s">
        <v>49</v>
      </c>
      <c r="D52" s="8" t="s">
        <v>59</v>
      </c>
      <c r="E52" s="8" t="s">
        <v>514</v>
      </c>
      <c r="F52" s="8" t="s">
        <v>8438</v>
      </c>
      <c r="G52" s="8" t="s">
        <v>65</v>
      </c>
      <c r="H52" s="8" t="s">
        <v>53</v>
      </c>
      <c r="I52" s="9">
        <v>46261</v>
      </c>
      <c r="J52" s="61">
        <v>0</v>
      </c>
      <c r="K52" s="56">
        <v>46235</v>
      </c>
      <c r="L52" s="8" t="s">
        <v>52</v>
      </c>
      <c r="M52" s="8" t="s">
        <v>66</v>
      </c>
      <c r="N52" s="8" t="s">
        <v>64</v>
      </c>
      <c r="O52" s="8">
        <v>1</v>
      </c>
      <c r="P52" s="8">
        <v>4</v>
      </c>
      <c r="Q52" s="8" t="s">
        <v>60</v>
      </c>
      <c r="R52" s="8">
        <v>4</v>
      </c>
      <c r="S52" s="8">
        <v>0</v>
      </c>
      <c r="T52" s="8" t="b">
        <v>0</v>
      </c>
      <c r="U52" s="8">
        <v>180</v>
      </c>
      <c r="V52" s="54">
        <v>161</v>
      </c>
      <c r="W52" s="54">
        <v>81</v>
      </c>
      <c r="X52" s="8">
        <v>0</v>
      </c>
      <c r="Y52" s="8">
        <v>0</v>
      </c>
      <c r="Z52" s="8">
        <v>1</v>
      </c>
      <c r="AA52" s="8">
        <v>0</v>
      </c>
      <c r="AB52" s="8">
        <v>4</v>
      </c>
      <c r="AC52" s="8">
        <v>0</v>
      </c>
      <c r="AD52" s="8"/>
      <c r="AE52" s="8">
        <v>180</v>
      </c>
      <c r="AF52" s="8" t="s">
        <v>8384</v>
      </c>
      <c r="AG52" s="8" t="s">
        <v>8379</v>
      </c>
      <c r="AH52" s="54">
        <v>4</v>
      </c>
      <c r="AI52" s="54">
        <v>-15</v>
      </c>
      <c r="AJ52" s="8">
        <v>0</v>
      </c>
      <c r="AK52" s="8">
        <v>1</v>
      </c>
      <c r="AL52" s="8">
        <v>0</v>
      </c>
      <c r="AM52" s="8">
        <v>4</v>
      </c>
      <c r="AN52" s="8">
        <v>0</v>
      </c>
      <c r="AO52" s="8">
        <v>1</v>
      </c>
      <c r="AP52" s="8">
        <v>0</v>
      </c>
      <c r="AQ52" s="8">
        <v>0</v>
      </c>
      <c r="AR52" s="54">
        <v>85</v>
      </c>
      <c r="AS52" s="8">
        <v>1</v>
      </c>
      <c r="AT52" s="8">
        <v>0</v>
      </c>
      <c r="AU52" s="8">
        <v>180</v>
      </c>
      <c r="AV52" s="8" t="s">
        <v>8439</v>
      </c>
      <c r="AW52" s="8">
        <v>1</v>
      </c>
      <c r="AX52" s="8">
        <v>0</v>
      </c>
      <c r="AY52" s="8">
        <v>0</v>
      </c>
      <c r="AZ52" s="47">
        <v>46261.541666666664</v>
      </c>
      <c r="BA52" s="47">
        <v>46261.666666666664</v>
      </c>
      <c r="BB52" s="8" t="s">
        <v>8380</v>
      </c>
      <c r="BC52" s="47">
        <v>46261.544444444444</v>
      </c>
      <c r="BD52" s="47">
        <v>46261.65625</v>
      </c>
      <c r="BE52" s="8" t="s">
        <v>514</v>
      </c>
      <c r="BF52" s="8">
        <v>0</v>
      </c>
      <c r="BG52" s="8">
        <v>0</v>
      </c>
      <c r="BH52" s="8"/>
    </row>
    <row r="53" spans="1:60" ht="21" customHeight="1">
      <c r="A53" s="1"/>
      <c r="B53" s="8" t="s">
        <v>8326</v>
      </c>
      <c r="C53" s="8" t="s">
        <v>49</v>
      </c>
      <c r="D53" s="8" t="s">
        <v>59</v>
      </c>
      <c r="E53" s="8" t="s">
        <v>514</v>
      </c>
      <c r="F53" s="8" t="s">
        <v>8438</v>
      </c>
      <c r="G53" s="8" t="s">
        <v>71</v>
      </c>
      <c r="H53" s="8" t="s">
        <v>53</v>
      </c>
      <c r="I53" s="9">
        <v>46203</v>
      </c>
      <c r="J53" s="61">
        <v>0</v>
      </c>
      <c r="K53" s="56">
        <v>46174</v>
      </c>
      <c r="L53" s="8" t="s">
        <v>52</v>
      </c>
      <c r="M53" s="8" t="s">
        <v>66</v>
      </c>
      <c r="N53" s="8" t="s">
        <v>64</v>
      </c>
      <c r="O53" s="8">
        <v>1</v>
      </c>
      <c r="P53" s="8">
        <v>4</v>
      </c>
      <c r="Q53" s="8" t="s">
        <v>56</v>
      </c>
      <c r="R53" s="8">
        <v>4</v>
      </c>
      <c r="S53" s="8">
        <v>0</v>
      </c>
      <c r="T53" s="8" t="b">
        <v>0</v>
      </c>
      <c r="U53" s="8">
        <v>180</v>
      </c>
      <c r="V53" s="54">
        <v>168</v>
      </c>
      <c r="W53" s="54">
        <v>90</v>
      </c>
      <c r="X53" s="8">
        <v>0</v>
      </c>
      <c r="Y53" s="8">
        <v>0</v>
      </c>
      <c r="Z53" s="8">
        <v>1</v>
      </c>
      <c r="AA53" s="8">
        <v>0</v>
      </c>
      <c r="AB53" s="8">
        <v>4</v>
      </c>
      <c r="AC53" s="8">
        <v>0</v>
      </c>
      <c r="AD53" s="8"/>
      <c r="AE53" s="8">
        <v>180</v>
      </c>
      <c r="AF53" s="8" t="s">
        <v>8384</v>
      </c>
      <c r="AG53" s="8" t="s">
        <v>8384</v>
      </c>
      <c r="AH53" s="54">
        <v>2</v>
      </c>
      <c r="AI53" s="54">
        <v>-10</v>
      </c>
      <c r="AJ53" s="8">
        <v>0</v>
      </c>
      <c r="AK53" s="8">
        <v>1</v>
      </c>
      <c r="AL53" s="8">
        <v>0</v>
      </c>
      <c r="AM53" s="8">
        <v>4</v>
      </c>
      <c r="AN53" s="8">
        <v>0</v>
      </c>
      <c r="AO53" s="8">
        <v>0</v>
      </c>
      <c r="AP53" s="8">
        <v>1</v>
      </c>
      <c r="AQ53" s="8">
        <v>0</v>
      </c>
      <c r="AR53" s="54">
        <v>85</v>
      </c>
      <c r="AS53" s="8">
        <v>1</v>
      </c>
      <c r="AT53" s="8">
        <v>0</v>
      </c>
      <c r="AU53" s="8">
        <v>180</v>
      </c>
      <c r="AV53" s="8" t="s">
        <v>8439</v>
      </c>
      <c r="AW53" s="8">
        <v>1</v>
      </c>
      <c r="AX53" s="8">
        <v>0</v>
      </c>
      <c r="AY53" s="8">
        <v>0</v>
      </c>
      <c r="AZ53" s="47">
        <v>46203.541666666664</v>
      </c>
      <c r="BA53" s="47">
        <v>46203.666666666664</v>
      </c>
      <c r="BB53" s="8" t="s">
        <v>8380</v>
      </c>
      <c r="BC53" s="47">
        <v>46203.543055555558</v>
      </c>
      <c r="BD53" s="47">
        <v>46203.659722222219</v>
      </c>
      <c r="BE53" s="8" t="s">
        <v>514</v>
      </c>
      <c r="BF53" s="8">
        <v>0</v>
      </c>
      <c r="BG53" s="8">
        <v>0</v>
      </c>
      <c r="BH53" s="8"/>
    </row>
    <row r="54" spans="1:60" ht="21" customHeight="1">
      <c r="A54" s="1"/>
      <c r="B54" s="8" t="s">
        <v>8326</v>
      </c>
      <c r="C54" s="8" t="s">
        <v>49</v>
      </c>
      <c r="D54" s="8" t="s">
        <v>59</v>
      </c>
      <c r="E54" s="8" t="s">
        <v>269</v>
      </c>
      <c r="F54" s="8" t="s">
        <v>8438</v>
      </c>
      <c r="G54" s="8" t="s">
        <v>51</v>
      </c>
      <c r="H54" s="8" t="s">
        <v>53</v>
      </c>
      <c r="I54" s="9">
        <v>46240</v>
      </c>
      <c r="J54" s="61">
        <v>0</v>
      </c>
      <c r="K54" s="56">
        <v>46235</v>
      </c>
      <c r="L54" s="8" t="s">
        <v>52</v>
      </c>
      <c r="M54" s="8" t="s">
        <v>55</v>
      </c>
      <c r="N54" s="8" t="s">
        <v>50</v>
      </c>
      <c r="O54" s="8">
        <v>1</v>
      </c>
      <c r="P54" s="8">
        <v>4</v>
      </c>
      <c r="Q54" s="8" t="s">
        <v>60</v>
      </c>
      <c r="R54" s="8">
        <v>4</v>
      </c>
      <c r="S54" s="8">
        <v>0</v>
      </c>
      <c r="T54" s="8" t="b">
        <v>0</v>
      </c>
      <c r="U54" s="8">
        <v>300</v>
      </c>
      <c r="V54" s="54">
        <v>259</v>
      </c>
      <c r="W54" s="54">
        <v>158</v>
      </c>
      <c r="X54" s="8">
        <v>0</v>
      </c>
      <c r="Y54" s="8">
        <v>0</v>
      </c>
      <c r="Z54" s="8">
        <v>1</v>
      </c>
      <c r="AA54" s="8">
        <v>0</v>
      </c>
      <c r="AB54" s="8">
        <v>4</v>
      </c>
      <c r="AC54" s="8">
        <v>0</v>
      </c>
      <c r="AD54" s="8"/>
      <c r="AE54" s="8">
        <v>300</v>
      </c>
      <c r="AF54" s="8" t="s">
        <v>8378</v>
      </c>
      <c r="AG54" s="8" t="s">
        <v>8379</v>
      </c>
      <c r="AH54" s="54">
        <v>12</v>
      </c>
      <c r="AI54" s="54">
        <v>-29</v>
      </c>
      <c r="AJ54" s="8">
        <v>0</v>
      </c>
      <c r="AK54" s="8">
        <v>0</v>
      </c>
      <c r="AL54" s="8">
        <v>1</v>
      </c>
      <c r="AM54" s="8">
        <v>4</v>
      </c>
      <c r="AN54" s="8">
        <v>0</v>
      </c>
      <c r="AO54" s="8">
        <v>1</v>
      </c>
      <c r="AP54" s="8">
        <v>0</v>
      </c>
      <c r="AQ54" s="8">
        <v>0</v>
      </c>
      <c r="AR54" s="54">
        <v>165</v>
      </c>
      <c r="AS54" s="8">
        <v>1</v>
      </c>
      <c r="AT54" s="8">
        <v>0</v>
      </c>
      <c r="AU54" s="8">
        <v>300</v>
      </c>
      <c r="AV54" s="8" t="s">
        <v>8439</v>
      </c>
      <c r="AW54" s="8">
        <v>1</v>
      </c>
      <c r="AX54" s="8">
        <v>0</v>
      </c>
      <c r="AY54" s="8">
        <v>0</v>
      </c>
      <c r="AZ54" s="47">
        <v>46240.5625</v>
      </c>
      <c r="BA54" s="47">
        <v>46240.770833333336</v>
      </c>
      <c r="BB54" s="8" t="s">
        <v>8380</v>
      </c>
      <c r="BC54" s="47">
        <v>46240.570833333331</v>
      </c>
      <c r="BD54" s="47">
        <v>46240.750694444447</v>
      </c>
      <c r="BE54" s="8" t="s">
        <v>269</v>
      </c>
      <c r="BF54" s="8">
        <v>0</v>
      </c>
      <c r="BG54" s="8">
        <v>0</v>
      </c>
      <c r="BH54" s="8"/>
    </row>
    <row r="55" spans="1:60" ht="21" customHeight="1">
      <c r="A55" s="1"/>
      <c r="B55" s="8" t="s">
        <v>8326</v>
      </c>
      <c r="C55" s="8" t="s">
        <v>49</v>
      </c>
      <c r="D55" s="8" t="s">
        <v>59</v>
      </c>
      <c r="E55" s="8" t="s">
        <v>269</v>
      </c>
      <c r="F55" s="8" t="s">
        <v>8438</v>
      </c>
      <c r="G55" s="8" t="s">
        <v>70</v>
      </c>
      <c r="H55" s="8" t="s">
        <v>53</v>
      </c>
      <c r="I55" s="9">
        <v>46240</v>
      </c>
      <c r="J55" s="61">
        <v>0</v>
      </c>
      <c r="K55" s="56">
        <v>46235</v>
      </c>
      <c r="L55" s="8" t="s">
        <v>52</v>
      </c>
      <c r="M55" s="8" t="s">
        <v>66</v>
      </c>
      <c r="N55" s="8" t="s">
        <v>64</v>
      </c>
      <c r="O55" s="8">
        <v>1</v>
      </c>
      <c r="P55" s="8">
        <v>4</v>
      </c>
      <c r="Q55" s="8" t="s">
        <v>60</v>
      </c>
      <c r="R55" s="8">
        <v>4</v>
      </c>
      <c r="S55" s="8">
        <v>0</v>
      </c>
      <c r="T55" s="8" t="b">
        <v>0</v>
      </c>
      <c r="U55" s="8">
        <v>270</v>
      </c>
      <c r="V55" s="54">
        <v>249</v>
      </c>
      <c r="W55" s="54">
        <v>173</v>
      </c>
      <c r="X55" s="8">
        <v>0</v>
      </c>
      <c r="Y55" s="8">
        <v>0</v>
      </c>
      <c r="Z55" s="8">
        <v>1</v>
      </c>
      <c r="AA55" s="8">
        <v>0</v>
      </c>
      <c r="AB55" s="8">
        <v>4</v>
      </c>
      <c r="AC55" s="8">
        <v>0</v>
      </c>
      <c r="AD55" s="8"/>
      <c r="AE55" s="8">
        <v>270</v>
      </c>
      <c r="AF55" s="8" t="s">
        <v>8384</v>
      </c>
      <c r="AG55" s="8" t="s">
        <v>8379</v>
      </c>
      <c r="AH55" s="54">
        <v>6</v>
      </c>
      <c r="AI55" s="54">
        <v>-15</v>
      </c>
      <c r="AJ55" s="8">
        <v>0</v>
      </c>
      <c r="AK55" s="8">
        <v>1</v>
      </c>
      <c r="AL55" s="8">
        <v>0</v>
      </c>
      <c r="AM55" s="8">
        <v>4</v>
      </c>
      <c r="AN55" s="8">
        <v>0</v>
      </c>
      <c r="AO55" s="8">
        <v>1</v>
      </c>
      <c r="AP55" s="8">
        <v>0</v>
      </c>
      <c r="AQ55" s="8">
        <v>0</v>
      </c>
      <c r="AR55" s="54">
        <v>170</v>
      </c>
      <c r="AS55" s="8">
        <v>1</v>
      </c>
      <c r="AT55" s="8">
        <v>0</v>
      </c>
      <c r="AU55" s="8">
        <v>270</v>
      </c>
      <c r="AV55" s="8" t="s">
        <v>8439</v>
      </c>
      <c r="AW55" s="8">
        <v>1</v>
      </c>
      <c r="AX55" s="8">
        <v>0</v>
      </c>
      <c r="AY55" s="8">
        <v>0</v>
      </c>
      <c r="AZ55" s="47">
        <v>46240.541666666664</v>
      </c>
      <c r="BA55" s="47">
        <v>46240.729166666664</v>
      </c>
      <c r="BB55" s="8" t="s">
        <v>8380</v>
      </c>
      <c r="BC55" s="47">
        <v>46240.54583333333</v>
      </c>
      <c r="BD55" s="47">
        <v>46240.71875</v>
      </c>
      <c r="BE55" s="8" t="s">
        <v>269</v>
      </c>
      <c r="BF55" s="8">
        <v>0</v>
      </c>
      <c r="BG55" s="8">
        <v>0</v>
      </c>
      <c r="BH55" s="8"/>
    </row>
    <row r="56" spans="1:60" ht="21" customHeight="1">
      <c r="A56" s="1"/>
      <c r="B56" s="8" t="s">
        <v>8326</v>
      </c>
      <c r="C56" s="8" t="s">
        <v>49</v>
      </c>
      <c r="D56" s="8" t="s">
        <v>59</v>
      </c>
      <c r="E56" s="8" t="s">
        <v>497</v>
      </c>
      <c r="F56" s="8" t="s">
        <v>8438</v>
      </c>
      <c r="G56" s="8" t="s">
        <v>70</v>
      </c>
      <c r="H56" s="8" t="s">
        <v>53</v>
      </c>
      <c r="I56" s="9">
        <v>46175</v>
      </c>
      <c r="J56" s="61">
        <v>0</v>
      </c>
      <c r="K56" s="56">
        <v>46174</v>
      </c>
      <c r="L56" s="8" t="s">
        <v>52</v>
      </c>
      <c r="M56" s="8" t="s">
        <v>66</v>
      </c>
      <c r="N56" s="8" t="s">
        <v>64</v>
      </c>
      <c r="O56" s="8">
        <v>1</v>
      </c>
      <c r="P56" s="8">
        <v>4</v>
      </c>
      <c r="Q56" s="8" t="s">
        <v>56</v>
      </c>
      <c r="R56" s="8">
        <v>4</v>
      </c>
      <c r="S56" s="8">
        <v>0</v>
      </c>
      <c r="T56" s="8" t="b">
        <v>0</v>
      </c>
      <c r="U56" s="8">
        <v>210</v>
      </c>
      <c r="V56" s="54">
        <v>187</v>
      </c>
      <c r="W56" s="54">
        <v>110</v>
      </c>
      <c r="X56" s="8">
        <v>0</v>
      </c>
      <c r="Y56" s="8">
        <v>0</v>
      </c>
      <c r="Z56" s="8">
        <v>1</v>
      </c>
      <c r="AA56" s="8">
        <v>0</v>
      </c>
      <c r="AB56" s="8">
        <v>4</v>
      </c>
      <c r="AC56" s="8">
        <v>0</v>
      </c>
      <c r="AD56" s="8"/>
      <c r="AE56" s="8">
        <v>210</v>
      </c>
      <c r="AF56" s="8" t="s">
        <v>8384</v>
      </c>
      <c r="AG56" s="8" t="s">
        <v>8379</v>
      </c>
      <c r="AH56" s="54">
        <v>10</v>
      </c>
      <c r="AI56" s="54">
        <v>-13</v>
      </c>
      <c r="AJ56" s="8">
        <v>0</v>
      </c>
      <c r="AK56" s="8">
        <v>1</v>
      </c>
      <c r="AL56" s="8">
        <v>0</v>
      </c>
      <c r="AM56" s="8">
        <v>4</v>
      </c>
      <c r="AN56" s="8">
        <v>0</v>
      </c>
      <c r="AO56" s="8">
        <v>1</v>
      </c>
      <c r="AP56" s="8">
        <v>0</v>
      </c>
      <c r="AQ56" s="8">
        <v>0</v>
      </c>
      <c r="AR56" s="54">
        <v>110</v>
      </c>
      <c r="AS56" s="8">
        <v>1</v>
      </c>
      <c r="AT56" s="8">
        <v>0</v>
      </c>
      <c r="AU56" s="8">
        <v>210</v>
      </c>
      <c r="AV56" s="8" t="s">
        <v>8439</v>
      </c>
      <c r="AW56" s="8">
        <v>1</v>
      </c>
      <c r="AX56" s="8">
        <v>0</v>
      </c>
      <c r="AY56" s="8">
        <v>0</v>
      </c>
      <c r="AZ56" s="47">
        <v>46175.541666666664</v>
      </c>
      <c r="BA56" s="47">
        <v>46175.6875</v>
      </c>
      <c r="BB56" s="8" t="s">
        <v>8380</v>
      </c>
      <c r="BC56" s="47">
        <v>46175.548611111109</v>
      </c>
      <c r="BD56" s="47">
        <v>46175.678472222222</v>
      </c>
      <c r="BE56" s="8" t="s">
        <v>497</v>
      </c>
      <c r="BF56" s="8">
        <v>0</v>
      </c>
      <c r="BG56" s="8">
        <v>0</v>
      </c>
      <c r="BH56" s="8"/>
    </row>
    <row r="57" spans="1:60" ht="21" customHeight="1">
      <c r="A57" s="1"/>
      <c r="B57" s="8" t="s">
        <v>8326</v>
      </c>
      <c r="C57" s="8" t="s">
        <v>49</v>
      </c>
      <c r="D57" s="8" t="s">
        <v>59</v>
      </c>
      <c r="E57" s="8" t="s">
        <v>497</v>
      </c>
      <c r="F57" s="8" t="s">
        <v>8438</v>
      </c>
      <c r="G57" s="8" t="s">
        <v>75</v>
      </c>
      <c r="H57" s="8" t="s">
        <v>53</v>
      </c>
      <c r="I57" s="9">
        <v>46241</v>
      </c>
      <c r="J57" s="61">
        <v>0</v>
      </c>
      <c r="K57" s="56">
        <v>46235</v>
      </c>
      <c r="L57" s="8" t="s">
        <v>52</v>
      </c>
      <c r="M57" s="8" t="s">
        <v>66</v>
      </c>
      <c r="N57" s="8" t="s">
        <v>64</v>
      </c>
      <c r="O57" s="8">
        <v>1</v>
      </c>
      <c r="P57" s="8">
        <v>4</v>
      </c>
      <c r="Q57" s="8" t="s">
        <v>60</v>
      </c>
      <c r="R57" s="8">
        <v>4</v>
      </c>
      <c r="S57" s="8">
        <v>0</v>
      </c>
      <c r="T57" s="8" t="b">
        <v>0</v>
      </c>
      <c r="U57" s="8">
        <v>240</v>
      </c>
      <c r="V57" s="54">
        <v>212</v>
      </c>
      <c r="W57" s="54">
        <v>142</v>
      </c>
      <c r="X57" s="8">
        <v>0</v>
      </c>
      <c r="Y57" s="8">
        <v>0</v>
      </c>
      <c r="Z57" s="8">
        <v>1</v>
      </c>
      <c r="AA57" s="8">
        <v>0</v>
      </c>
      <c r="AB57" s="8">
        <v>4</v>
      </c>
      <c r="AC57" s="8">
        <v>0</v>
      </c>
      <c r="AD57" s="8"/>
      <c r="AE57" s="8">
        <v>240</v>
      </c>
      <c r="AF57" s="8" t="s">
        <v>8384</v>
      </c>
      <c r="AG57" s="8" t="s">
        <v>8379</v>
      </c>
      <c r="AH57" s="54">
        <v>2</v>
      </c>
      <c r="AI57" s="54">
        <v>-26</v>
      </c>
      <c r="AJ57" s="8">
        <v>0</v>
      </c>
      <c r="AK57" s="8">
        <v>1</v>
      </c>
      <c r="AL57" s="8">
        <v>0</v>
      </c>
      <c r="AM57" s="8">
        <v>4</v>
      </c>
      <c r="AN57" s="8">
        <v>0</v>
      </c>
      <c r="AO57" s="8">
        <v>1</v>
      </c>
      <c r="AP57" s="8">
        <v>0</v>
      </c>
      <c r="AQ57" s="8">
        <v>0</v>
      </c>
      <c r="AR57" s="54">
        <v>135</v>
      </c>
      <c r="AS57" s="8">
        <v>1</v>
      </c>
      <c r="AT57" s="8">
        <v>0</v>
      </c>
      <c r="AU57" s="8">
        <v>240</v>
      </c>
      <c r="AV57" s="8" t="s">
        <v>8439</v>
      </c>
      <c r="AW57" s="8">
        <v>1</v>
      </c>
      <c r="AX57" s="8">
        <v>0</v>
      </c>
      <c r="AY57" s="8">
        <v>0</v>
      </c>
      <c r="AZ57" s="47">
        <v>46241.375</v>
      </c>
      <c r="BA57" s="47">
        <v>46241.541666666664</v>
      </c>
      <c r="BB57" s="8" t="s">
        <v>8380</v>
      </c>
      <c r="BC57" s="47">
        <v>46241.376388888886</v>
      </c>
      <c r="BD57" s="47">
        <v>46241.523611111108</v>
      </c>
      <c r="BE57" s="8" t="s">
        <v>497</v>
      </c>
      <c r="BF57" s="8">
        <v>0</v>
      </c>
      <c r="BG57" s="8">
        <v>0</v>
      </c>
      <c r="BH57" s="8"/>
    </row>
    <row r="58" spans="1:60" ht="21" customHeight="1">
      <c r="A58" s="1"/>
      <c r="B58" s="8" t="s">
        <v>8326</v>
      </c>
      <c r="C58" s="8" t="s">
        <v>49</v>
      </c>
      <c r="D58" s="8" t="s">
        <v>59</v>
      </c>
      <c r="E58" s="8" t="s">
        <v>297</v>
      </c>
      <c r="F58" s="8" t="s">
        <v>8438</v>
      </c>
      <c r="G58" s="8" t="s">
        <v>65</v>
      </c>
      <c r="H58" s="8" t="s">
        <v>53</v>
      </c>
      <c r="I58" s="9">
        <v>46240</v>
      </c>
      <c r="J58" s="61">
        <v>0</v>
      </c>
      <c r="K58" s="56">
        <v>46235</v>
      </c>
      <c r="L58" s="8" t="s">
        <v>52</v>
      </c>
      <c r="M58" s="8" t="s">
        <v>66</v>
      </c>
      <c r="N58" s="8" t="s">
        <v>64</v>
      </c>
      <c r="O58" s="8">
        <v>1</v>
      </c>
      <c r="P58" s="8">
        <v>4</v>
      </c>
      <c r="Q58" s="8" t="s">
        <v>60</v>
      </c>
      <c r="R58" s="8">
        <v>4</v>
      </c>
      <c r="S58" s="8">
        <v>0</v>
      </c>
      <c r="T58" s="8" t="b">
        <v>0</v>
      </c>
      <c r="U58" s="8">
        <v>540</v>
      </c>
      <c r="V58" s="54">
        <v>486</v>
      </c>
      <c r="W58" s="54">
        <v>356</v>
      </c>
      <c r="X58" s="8">
        <v>0</v>
      </c>
      <c r="Y58" s="8">
        <v>0</v>
      </c>
      <c r="Z58" s="8">
        <v>1</v>
      </c>
      <c r="AA58" s="8">
        <v>0</v>
      </c>
      <c r="AB58" s="8">
        <v>4</v>
      </c>
      <c r="AC58" s="8">
        <v>0</v>
      </c>
      <c r="AD58" s="8"/>
      <c r="AE58" s="8">
        <v>540</v>
      </c>
      <c r="AF58" s="8" t="s">
        <v>8384</v>
      </c>
      <c r="AG58" s="8" t="s">
        <v>8379</v>
      </c>
      <c r="AH58" s="54">
        <v>5</v>
      </c>
      <c r="AI58" s="54">
        <v>-49</v>
      </c>
      <c r="AJ58" s="8">
        <v>0</v>
      </c>
      <c r="AK58" s="8">
        <v>1</v>
      </c>
      <c r="AL58" s="8">
        <v>0</v>
      </c>
      <c r="AM58" s="8">
        <v>4</v>
      </c>
      <c r="AN58" s="8">
        <v>0</v>
      </c>
      <c r="AO58" s="8">
        <v>1</v>
      </c>
      <c r="AP58" s="8">
        <v>0</v>
      </c>
      <c r="AQ58" s="8">
        <v>0</v>
      </c>
      <c r="AR58" s="54">
        <v>360</v>
      </c>
      <c r="AS58" s="8">
        <v>1</v>
      </c>
      <c r="AT58" s="8">
        <v>0</v>
      </c>
      <c r="AU58" s="8">
        <v>540</v>
      </c>
      <c r="AV58" s="8" t="s">
        <v>8439</v>
      </c>
      <c r="AW58" s="8">
        <v>1</v>
      </c>
      <c r="AX58" s="8">
        <v>0</v>
      </c>
      <c r="AY58" s="8">
        <v>0</v>
      </c>
      <c r="AZ58" s="47">
        <v>46240.375</v>
      </c>
      <c r="BA58" s="47">
        <v>46240.75</v>
      </c>
      <c r="BB58" s="8" t="s">
        <v>8380</v>
      </c>
      <c r="BC58" s="47">
        <v>46240.378472222219</v>
      </c>
      <c r="BD58" s="47">
        <v>46240.71597222222</v>
      </c>
      <c r="BE58" s="8" t="s">
        <v>297</v>
      </c>
      <c r="BF58" s="8">
        <v>0</v>
      </c>
      <c r="BG58" s="8">
        <v>0</v>
      </c>
      <c r="BH58" s="8"/>
    </row>
    <row r="59" spans="1:60" ht="21" customHeight="1">
      <c r="A59" s="1"/>
      <c r="B59" s="8" t="s">
        <v>8326</v>
      </c>
      <c r="C59" s="8" t="s">
        <v>49</v>
      </c>
      <c r="D59" s="8" t="s">
        <v>59</v>
      </c>
      <c r="E59" s="8" t="s">
        <v>297</v>
      </c>
      <c r="F59" s="8" t="s">
        <v>8438</v>
      </c>
      <c r="G59" s="8" t="s">
        <v>65</v>
      </c>
      <c r="H59" s="8" t="s">
        <v>53</v>
      </c>
      <c r="I59" s="9">
        <v>46263</v>
      </c>
      <c r="J59" s="61">
        <v>0</v>
      </c>
      <c r="K59" s="56">
        <v>46235</v>
      </c>
      <c r="L59" s="8" t="s">
        <v>52</v>
      </c>
      <c r="M59" s="8" t="s">
        <v>66</v>
      </c>
      <c r="N59" s="8" t="s">
        <v>64</v>
      </c>
      <c r="O59" s="8">
        <v>1</v>
      </c>
      <c r="P59" s="8">
        <v>4</v>
      </c>
      <c r="Q59" s="8" t="s">
        <v>60</v>
      </c>
      <c r="R59" s="8">
        <v>4</v>
      </c>
      <c r="S59" s="8">
        <v>0</v>
      </c>
      <c r="T59" s="8" t="b">
        <v>0</v>
      </c>
      <c r="U59" s="8">
        <v>540</v>
      </c>
      <c r="V59" s="54">
        <v>505</v>
      </c>
      <c r="W59" s="54">
        <v>375</v>
      </c>
      <c r="X59" s="8">
        <v>0</v>
      </c>
      <c r="Y59" s="8">
        <v>0</v>
      </c>
      <c r="Z59" s="8">
        <v>1</v>
      </c>
      <c r="AA59" s="8">
        <v>0</v>
      </c>
      <c r="AB59" s="8">
        <v>4</v>
      </c>
      <c r="AC59" s="8">
        <v>0</v>
      </c>
      <c r="AD59" s="8"/>
      <c r="AE59" s="8">
        <v>540</v>
      </c>
      <c r="AF59" s="8" t="s">
        <v>8384</v>
      </c>
      <c r="AG59" s="8" t="s">
        <v>8379</v>
      </c>
      <c r="AH59" s="54">
        <v>7</v>
      </c>
      <c r="AI59" s="54">
        <v>-28</v>
      </c>
      <c r="AJ59" s="8">
        <v>0</v>
      </c>
      <c r="AK59" s="8">
        <v>1</v>
      </c>
      <c r="AL59" s="8">
        <v>0</v>
      </c>
      <c r="AM59" s="8">
        <v>4</v>
      </c>
      <c r="AN59" s="8">
        <v>0</v>
      </c>
      <c r="AO59" s="8">
        <v>1</v>
      </c>
      <c r="AP59" s="8">
        <v>0</v>
      </c>
      <c r="AQ59" s="8">
        <v>0</v>
      </c>
      <c r="AR59" s="54">
        <v>375</v>
      </c>
      <c r="AS59" s="8">
        <v>1</v>
      </c>
      <c r="AT59" s="8">
        <v>0</v>
      </c>
      <c r="AU59" s="8">
        <v>540</v>
      </c>
      <c r="AV59" s="8" t="s">
        <v>8439</v>
      </c>
      <c r="AW59" s="8">
        <v>1</v>
      </c>
      <c r="AX59" s="8">
        <v>0</v>
      </c>
      <c r="AY59" s="8">
        <v>0</v>
      </c>
      <c r="AZ59" s="47">
        <v>46263.354166666664</v>
      </c>
      <c r="BA59" s="47">
        <v>46263.729166666664</v>
      </c>
      <c r="BB59" s="8" t="s">
        <v>8380</v>
      </c>
      <c r="BC59" s="47">
        <v>46263.359027777777</v>
      </c>
      <c r="BD59" s="47">
        <v>46263.709722222222</v>
      </c>
      <c r="BE59" s="8" t="s">
        <v>297</v>
      </c>
      <c r="BF59" s="8">
        <v>0</v>
      </c>
      <c r="BG59" s="8">
        <v>0</v>
      </c>
      <c r="BH59" s="8"/>
    </row>
    <row r="60" spans="1:60" ht="21" customHeight="1">
      <c r="A60" s="1"/>
      <c r="B60" s="8" t="s">
        <v>8326</v>
      </c>
      <c r="C60" s="8" t="s">
        <v>49</v>
      </c>
      <c r="D60" s="8" t="s">
        <v>59</v>
      </c>
      <c r="E60" s="8" t="s">
        <v>297</v>
      </c>
      <c r="F60" s="8" t="s">
        <v>8438</v>
      </c>
      <c r="G60" s="8" t="s">
        <v>75</v>
      </c>
      <c r="H60" s="8" t="s">
        <v>53</v>
      </c>
      <c r="I60" s="9">
        <v>46260</v>
      </c>
      <c r="J60" s="61">
        <v>0</v>
      </c>
      <c r="K60" s="56">
        <v>46235</v>
      </c>
      <c r="L60" s="8" t="s">
        <v>52</v>
      </c>
      <c r="M60" s="8" t="s">
        <v>66</v>
      </c>
      <c r="N60" s="8" t="s">
        <v>64</v>
      </c>
      <c r="O60" s="8">
        <v>1</v>
      </c>
      <c r="P60" s="8">
        <v>4</v>
      </c>
      <c r="Q60" s="8" t="s">
        <v>60</v>
      </c>
      <c r="R60" s="8">
        <v>4</v>
      </c>
      <c r="S60" s="8">
        <v>0</v>
      </c>
      <c r="T60" s="8" t="b">
        <v>0</v>
      </c>
      <c r="U60" s="8">
        <v>210</v>
      </c>
      <c r="V60" s="54">
        <v>178</v>
      </c>
      <c r="W60" s="54">
        <v>105</v>
      </c>
      <c r="X60" s="8">
        <v>0</v>
      </c>
      <c r="Y60" s="8">
        <v>0</v>
      </c>
      <c r="Z60" s="8">
        <v>1</v>
      </c>
      <c r="AA60" s="8">
        <v>0</v>
      </c>
      <c r="AB60" s="8">
        <v>4</v>
      </c>
      <c r="AC60" s="8">
        <v>0</v>
      </c>
      <c r="AD60" s="8"/>
      <c r="AE60" s="8">
        <v>210</v>
      </c>
      <c r="AF60" s="8" t="s">
        <v>8384</v>
      </c>
      <c r="AG60" s="8" t="s">
        <v>8379</v>
      </c>
      <c r="AH60" s="54">
        <v>5</v>
      </c>
      <c r="AI60" s="54">
        <v>-27</v>
      </c>
      <c r="AJ60" s="8">
        <v>0</v>
      </c>
      <c r="AK60" s="8">
        <v>1</v>
      </c>
      <c r="AL60" s="8">
        <v>0</v>
      </c>
      <c r="AM60" s="8">
        <v>4</v>
      </c>
      <c r="AN60" s="8">
        <v>0</v>
      </c>
      <c r="AO60" s="8">
        <v>1</v>
      </c>
      <c r="AP60" s="8">
        <v>0</v>
      </c>
      <c r="AQ60" s="8">
        <v>0</v>
      </c>
      <c r="AR60" s="54">
        <v>110</v>
      </c>
      <c r="AS60" s="8">
        <v>1</v>
      </c>
      <c r="AT60" s="8">
        <v>0</v>
      </c>
      <c r="AU60" s="8">
        <v>210</v>
      </c>
      <c r="AV60" s="8" t="s">
        <v>8439</v>
      </c>
      <c r="AW60" s="8">
        <v>1</v>
      </c>
      <c r="AX60" s="8">
        <v>0</v>
      </c>
      <c r="AY60" s="8">
        <v>0</v>
      </c>
      <c r="AZ60" s="47">
        <v>46260.333333333336</v>
      </c>
      <c r="BA60" s="47">
        <v>46260.479166666664</v>
      </c>
      <c r="BB60" s="8" t="s">
        <v>8380</v>
      </c>
      <c r="BC60" s="47">
        <v>46260.336805555555</v>
      </c>
      <c r="BD60" s="47">
        <v>46260.460416666669</v>
      </c>
      <c r="BE60" s="8" t="s">
        <v>297</v>
      </c>
      <c r="BF60" s="8">
        <v>0</v>
      </c>
      <c r="BG60" s="8">
        <v>0</v>
      </c>
      <c r="BH60" s="8"/>
    </row>
    <row r="61" spans="1:60" ht="21" customHeight="1">
      <c r="A61" s="1"/>
      <c r="B61" s="8" t="s">
        <v>8326</v>
      </c>
      <c r="C61" s="8" t="s">
        <v>49</v>
      </c>
      <c r="D61" s="8" t="s">
        <v>59</v>
      </c>
      <c r="E61" s="8" t="s">
        <v>214</v>
      </c>
      <c r="F61" s="8" t="s">
        <v>8438</v>
      </c>
      <c r="G61" s="8" t="s">
        <v>51</v>
      </c>
      <c r="H61" s="8" t="s">
        <v>53</v>
      </c>
      <c r="I61" s="9">
        <v>46176</v>
      </c>
      <c r="J61" s="61">
        <v>0</v>
      </c>
      <c r="K61" s="56">
        <v>46174</v>
      </c>
      <c r="L61" s="8" t="s">
        <v>52</v>
      </c>
      <c r="M61" s="8" t="s">
        <v>55</v>
      </c>
      <c r="N61" s="8" t="s">
        <v>50</v>
      </c>
      <c r="O61" s="8">
        <v>1</v>
      </c>
      <c r="P61" s="8">
        <v>4</v>
      </c>
      <c r="Q61" s="8" t="s">
        <v>56</v>
      </c>
      <c r="R61" s="8">
        <v>4</v>
      </c>
      <c r="S61" s="8">
        <v>0</v>
      </c>
      <c r="T61" s="8" t="b">
        <v>0</v>
      </c>
      <c r="U61" s="8">
        <v>240</v>
      </c>
      <c r="V61" s="54">
        <v>207</v>
      </c>
      <c r="W61" s="54">
        <v>132</v>
      </c>
      <c r="X61" s="8">
        <v>0</v>
      </c>
      <c r="Y61" s="8">
        <v>0</v>
      </c>
      <c r="Z61" s="8">
        <v>1</v>
      </c>
      <c r="AA61" s="8">
        <v>0</v>
      </c>
      <c r="AB61" s="8">
        <v>4</v>
      </c>
      <c r="AC61" s="8">
        <v>0</v>
      </c>
      <c r="AD61" s="8"/>
      <c r="AE61" s="8">
        <v>240</v>
      </c>
      <c r="AF61" s="8" t="s">
        <v>8378</v>
      </c>
      <c r="AG61" s="8" t="s">
        <v>8379</v>
      </c>
      <c r="AH61" s="54">
        <v>12</v>
      </c>
      <c r="AI61" s="54">
        <v>-21</v>
      </c>
      <c r="AJ61" s="8">
        <v>0</v>
      </c>
      <c r="AK61" s="8">
        <v>0</v>
      </c>
      <c r="AL61" s="8">
        <v>1</v>
      </c>
      <c r="AM61" s="8">
        <v>4</v>
      </c>
      <c r="AN61" s="8">
        <v>0</v>
      </c>
      <c r="AO61" s="8">
        <v>1</v>
      </c>
      <c r="AP61" s="8">
        <v>0</v>
      </c>
      <c r="AQ61" s="8">
        <v>0</v>
      </c>
      <c r="AR61" s="54">
        <v>130</v>
      </c>
      <c r="AS61" s="8">
        <v>1</v>
      </c>
      <c r="AT61" s="8">
        <v>0</v>
      </c>
      <c r="AU61" s="8">
        <v>240</v>
      </c>
      <c r="AV61" s="8" t="s">
        <v>8439</v>
      </c>
      <c r="AW61" s="8">
        <v>1</v>
      </c>
      <c r="AX61" s="8">
        <v>0</v>
      </c>
      <c r="AY61" s="8">
        <v>0</v>
      </c>
      <c r="AZ61" s="47">
        <v>46176.375</v>
      </c>
      <c r="BA61" s="47">
        <v>46176.541666666664</v>
      </c>
      <c r="BB61" s="8" t="s">
        <v>8380</v>
      </c>
      <c r="BC61" s="47">
        <v>46176.383333333331</v>
      </c>
      <c r="BD61" s="47">
        <v>46176.527083333334</v>
      </c>
      <c r="BE61" s="8" t="s">
        <v>214</v>
      </c>
      <c r="BF61" s="8">
        <v>0</v>
      </c>
      <c r="BG61" s="8">
        <v>0</v>
      </c>
      <c r="BH61" s="8"/>
    </row>
    <row r="62" spans="1:60" ht="21" customHeight="1">
      <c r="A62" s="1"/>
      <c r="B62" s="8" t="s">
        <v>8326</v>
      </c>
      <c r="C62" s="8" t="s">
        <v>49</v>
      </c>
      <c r="D62" s="8" t="s">
        <v>59</v>
      </c>
      <c r="E62" s="8" t="s">
        <v>214</v>
      </c>
      <c r="F62" s="8" t="s">
        <v>8438</v>
      </c>
      <c r="G62" s="8" t="s">
        <v>76</v>
      </c>
      <c r="H62" s="8" t="s">
        <v>53</v>
      </c>
      <c r="I62" s="9">
        <v>46240</v>
      </c>
      <c r="J62" s="61">
        <v>0</v>
      </c>
      <c r="K62" s="56">
        <v>46235</v>
      </c>
      <c r="L62" s="8" t="s">
        <v>52</v>
      </c>
      <c r="M62" s="8" t="s">
        <v>66</v>
      </c>
      <c r="N62" s="8" t="s">
        <v>64</v>
      </c>
      <c r="O62" s="8">
        <v>1</v>
      </c>
      <c r="P62" s="8">
        <v>4</v>
      </c>
      <c r="Q62" s="8" t="s">
        <v>60</v>
      </c>
      <c r="R62" s="8">
        <v>4</v>
      </c>
      <c r="S62" s="8">
        <v>0</v>
      </c>
      <c r="T62" s="8" t="b">
        <v>0</v>
      </c>
      <c r="U62" s="8">
        <v>540</v>
      </c>
      <c r="V62" s="54">
        <v>509</v>
      </c>
      <c r="W62" s="54">
        <v>391</v>
      </c>
      <c r="X62" s="8">
        <v>0</v>
      </c>
      <c r="Y62" s="8">
        <v>0</v>
      </c>
      <c r="Z62" s="8">
        <v>1</v>
      </c>
      <c r="AA62" s="8">
        <v>0</v>
      </c>
      <c r="AB62" s="8">
        <v>4</v>
      </c>
      <c r="AC62" s="8">
        <v>0</v>
      </c>
      <c r="AD62" s="8"/>
      <c r="AE62" s="8">
        <v>540</v>
      </c>
      <c r="AF62" s="8" t="s">
        <v>8384</v>
      </c>
      <c r="AG62" s="8" t="s">
        <v>8379</v>
      </c>
      <c r="AH62" s="54">
        <v>3</v>
      </c>
      <c r="AI62" s="54">
        <v>-28</v>
      </c>
      <c r="AJ62" s="8">
        <v>0</v>
      </c>
      <c r="AK62" s="8">
        <v>1</v>
      </c>
      <c r="AL62" s="8">
        <v>0</v>
      </c>
      <c r="AM62" s="8">
        <v>4</v>
      </c>
      <c r="AN62" s="8">
        <v>0</v>
      </c>
      <c r="AO62" s="8">
        <v>1</v>
      </c>
      <c r="AP62" s="8">
        <v>0</v>
      </c>
      <c r="AQ62" s="8">
        <v>0</v>
      </c>
      <c r="AR62" s="54">
        <v>400</v>
      </c>
      <c r="AS62" s="8">
        <v>1</v>
      </c>
      <c r="AT62" s="8">
        <v>0</v>
      </c>
      <c r="AU62" s="8">
        <v>540</v>
      </c>
      <c r="AV62" s="8" t="s">
        <v>8439</v>
      </c>
      <c r="AW62" s="8">
        <v>1</v>
      </c>
      <c r="AX62" s="8">
        <v>0</v>
      </c>
      <c r="AY62" s="8">
        <v>0</v>
      </c>
      <c r="AZ62" s="47">
        <v>46240.375</v>
      </c>
      <c r="BA62" s="47">
        <v>46240.75</v>
      </c>
      <c r="BB62" s="8" t="s">
        <v>8380</v>
      </c>
      <c r="BC62" s="47">
        <v>46240.377083333333</v>
      </c>
      <c r="BD62" s="47">
        <v>46240.730555555558</v>
      </c>
      <c r="BE62" s="8" t="s">
        <v>214</v>
      </c>
      <c r="BF62" s="8">
        <v>0</v>
      </c>
      <c r="BG62" s="8">
        <v>0</v>
      </c>
      <c r="BH62" s="8"/>
    </row>
    <row r="63" spans="1:60" ht="21" customHeight="1">
      <c r="A63" s="1"/>
      <c r="B63" s="8" t="s">
        <v>8326</v>
      </c>
      <c r="C63" s="8" t="s">
        <v>49</v>
      </c>
      <c r="D63" s="8" t="s">
        <v>59</v>
      </c>
      <c r="E63" s="8" t="s">
        <v>411</v>
      </c>
      <c r="F63" s="8" t="s">
        <v>8438</v>
      </c>
      <c r="G63" s="8" t="s">
        <v>71</v>
      </c>
      <c r="H63" s="8" t="s">
        <v>53</v>
      </c>
      <c r="I63" s="9">
        <v>46220</v>
      </c>
      <c r="J63" s="61">
        <v>0</v>
      </c>
      <c r="K63" s="56">
        <v>46204</v>
      </c>
      <c r="L63" s="8" t="s">
        <v>52</v>
      </c>
      <c r="M63" s="8" t="s">
        <v>66</v>
      </c>
      <c r="N63" s="8" t="s">
        <v>64</v>
      </c>
      <c r="O63" s="8">
        <v>1</v>
      </c>
      <c r="P63" s="8">
        <v>4</v>
      </c>
      <c r="Q63" s="8" t="s">
        <v>58</v>
      </c>
      <c r="R63" s="8">
        <v>4</v>
      </c>
      <c r="S63" s="8">
        <v>0</v>
      </c>
      <c r="T63" s="8" t="b">
        <v>0</v>
      </c>
      <c r="U63" s="8">
        <v>270</v>
      </c>
      <c r="V63" s="54">
        <v>231</v>
      </c>
      <c r="W63" s="54">
        <v>147</v>
      </c>
      <c r="X63" s="8">
        <v>0</v>
      </c>
      <c r="Y63" s="8">
        <v>0</v>
      </c>
      <c r="Z63" s="8">
        <v>1</v>
      </c>
      <c r="AA63" s="8">
        <v>0</v>
      </c>
      <c r="AB63" s="8">
        <v>4</v>
      </c>
      <c r="AC63" s="8">
        <v>0</v>
      </c>
      <c r="AD63" s="8"/>
      <c r="AE63" s="8">
        <v>270</v>
      </c>
      <c r="AF63" s="8" t="s">
        <v>8384</v>
      </c>
      <c r="AG63" s="8" t="s">
        <v>8379</v>
      </c>
      <c r="AH63" s="54">
        <v>8</v>
      </c>
      <c r="AI63" s="54">
        <v>-31</v>
      </c>
      <c r="AJ63" s="8">
        <v>0</v>
      </c>
      <c r="AK63" s="8">
        <v>1</v>
      </c>
      <c r="AL63" s="8">
        <v>0</v>
      </c>
      <c r="AM63" s="8">
        <v>4</v>
      </c>
      <c r="AN63" s="8">
        <v>0</v>
      </c>
      <c r="AO63" s="8">
        <v>1</v>
      </c>
      <c r="AP63" s="8">
        <v>0</v>
      </c>
      <c r="AQ63" s="8">
        <v>0</v>
      </c>
      <c r="AR63" s="54">
        <v>150</v>
      </c>
      <c r="AS63" s="8">
        <v>1</v>
      </c>
      <c r="AT63" s="8">
        <v>0</v>
      </c>
      <c r="AU63" s="8">
        <v>270</v>
      </c>
      <c r="AV63" s="8" t="s">
        <v>8439</v>
      </c>
      <c r="AW63" s="8">
        <v>1</v>
      </c>
      <c r="AX63" s="8">
        <v>0</v>
      </c>
      <c r="AY63" s="8">
        <v>0</v>
      </c>
      <c r="AZ63" s="47">
        <v>46220.541666666664</v>
      </c>
      <c r="BA63" s="47">
        <v>46220.729166666664</v>
      </c>
      <c r="BB63" s="8" t="s">
        <v>8380</v>
      </c>
      <c r="BC63" s="47">
        <v>46220.547222222223</v>
      </c>
      <c r="BD63" s="47">
        <v>46220.707638888889</v>
      </c>
      <c r="BE63" s="8" t="s">
        <v>411</v>
      </c>
      <c r="BF63" s="8">
        <v>0</v>
      </c>
      <c r="BG63" s="8">
        <v>0</v>
      </c>
      <c r="BH63" s="8"/>
    </row>
    <row r="64" spans="1:60" ht="21" customHeight="1">
      <c r="A64" s="1"/>
      <c r="B64" s="8" t="s">
        <v>8326</v>
      </c>
      <c r="C64" s="8" t="s">
        <v>49</v>
      </c>
      <c r="D64" s="8" t="s">
        <v>59</v>
      </c>
      <c r="E64" s="8" t="s">
        <v>411</v>
      </c>
      <c r="F64" s="8" t="s">
        <v>8438</v>
      </c>
      <c r="G64" s="8" t="s">
        <v>74</v>
      </c>
      <c r="H64" s="8" t="s">
        <v>53</v>
      </c>
      <c r="I64" s="9">
        <v>46188</v>
      </c>
      <c r="J64" s="61">
        <v>0</v>
      </c>
      <c r="K64" s="56">
        <v>46174</v>
      </c>
      <c r="L64" s="8" t="s">
        <v>52</v>
      </c>
      <c r="M64" s="8" t="s">
        <v>66</v>
      </c>
      <c r="N64" s="8" t="s">
        <v>64</v>
      </c>
      <c r="O64" s="8">
        <v>1</v>
      </c>
      <c r="P64" s="8">
        <v>4</v>
      </c>
      <c r="Q64" s="8" t="s">
        <v>56</v>
      </c>
      <c r="R64" s="8">
        <v>4</v>
      </c>
      <c r="S64" s="8">
        <v>0</v>
      </c>
      <c r="T64" s="8" t="b">
        <v>0</v>
      </c>
      <c r="U64" s="8">
        <v>270</v>
      </c>
      <c r="V64" s="54">
        <v>236</v>
      </c>
      <c r="W64" s="54">
        <v>154</v>
      </c>
      <c r="X64" s="8">
        <v>0</v>
      </c>
      <c r="Y64" s="8">
        <v>0</v>
      </c>
      <c r="Z64" s="8">
        <v>1</v>
      </c>
      <c r="AA64" s="8">
        <v>0</v>
      </c>
      <c r="AB64" s="8">
        <v>4</v>
      </c>
      <c r="AC64" s="8">
        <v>0</v>
      </c>
      <c r="AD64" s="8"/>
      <c r="AE64" s="8">
        <v>270</v>
      </c>
      <c r="AF64" s="8" t="s">
        <v>8384</v>
      </c>
      <c r="AG64" s="8" t="s">
        <v>8379</v>
      </c>
      <c r="AH64" s="54">
        <v>6</v>
      </c>
      <c r="AI64" s="54">
        <v>-28</v>
      </c>
      <c r="AJ64" s="8">
        <v>0</v>
      </c>
      <c r="AK64" s="8">
        <v>1</v>
      </c>
      <c r="AL64" s="8">
        <v>0</v>
      </c>
      <c r="AM64" s="8">
        <v>4</v>
      </c>
      <c r="AN64" s="8">
        <v>0</v>
      </c>
      <c r="AO64" s="8">
        <v>1</v>
      </c>
      <c r="AP64" s="8">
        <v>0</v>
      </c>
      <c r="AQ64" s="8">
        <v>0</v>
      </c>
      <c r="AR64" s="54">
        <v>150</v>
      </c>
      <c r="AS64" s="8">
        <v>1</v>
      </c>
      <c r="AT64" s="8">
        <v>0</v>
      </c>
      <c r="AU64" s="8">
        <v>270</v>
      </c>
      <c r="AV64" s="8" t="s">
        <v>8439</v>
      </c>
      <c r="AW64" s="8">
        <v>1</v>
      </c>
      <c r="AX64" s="8">
        <v>0</v>
      </c>
      <c r="AY64" s="8">
        <v>0</v>
      </c>
      <c r="AZ64" s="47">
        <v>46188.541666666664</v>
      </c>
      <c r="BA64" s="47">
        <v>46188.729166666664</v>
      </c>
      <c r="BB64" s="8" t="s">
        <v>8380</v>
      </c>
      <c r="BC64" s="47">
        <v>46188.54583333333</v>
      </c>
      <c r="BD64" s="47">
        <v>46188.709722222222</v>
      </c>
      <c r="BE64" s="8" t="s">
        <v>411</v>
      </c>
      <c r="BF64" s="8">
        <v>0</v>
      </c>
      <c r="BG64" s="8">
        <v>0</v>
      </c>
      <c r="BH64" s="8"/>
    </row>
    <row r="65" spans="1:60" ht="21" customHeight="1">
      <c r="A65" s="1"/>
      <c r="B65" s="8" t="s">
        <v>8326</v>
      </c>
      <c r="C65" s="8" t="s">
        <v>49</v>
      </c>
      <c r="D65" s="8" t="s">
        <v>59</v>
      </c>
      <c r="E65" s="8" t="s">
        <v>1021</v>
      </c>
      <c r="F65" s="8" t="s">
        <v>8438</v>
      </c>
      <c r="G65" s="8" t="s">
        <v>71</v>
      </c>
      <c r="H65" s="8" t="s">
        <v>53</v>
      </c>
      <c r="I65" s="9">
        <v>46177</v>
      </c>
      <c r="J65" s="61">
        <v>0</v>
      </c>
      <c r="K65" s="56">
        <v>46174</v>
      </c>
      <c r="L65" s="8" t="s">
        <v>52</v>
      </c>
      <c r="M65" s="8" t="s">
        <v>66</v>
      </c>
      <c r="N65" s="8" t="s">
        <v>64</v>
      </c>
      <c r="O65" s="8">
        <v>1</v>
      </c>
      <c r="P65" s="8">
        <v>4</v>
      </c>
      <c r="Q65" s="8" t="s">
        <v>56</v>
      </c>
      <c r="R65" s="8">
        <v>4</v>
      </c>
      <c r="S65" s="8">
        <v>0</v>
      </c>
      <c r="T65" s="8" t="b">
        <v>0</v>
      </c>
      <c r="U65" s="8">
        <v>210</v>
      </c>
      <c r="V65" s="54">
        <v>180</v>
      </c>
      <c r="W65" s="54">
        <v>103</v>
      </c>
      <c r="X65" s="8">
        <v>0</v>
      </c>
      <c r="Y65" s="8">
        <v>0</v>
      </c>
      <c r="Z65" s="8">
        <v>1</v>
      </c>
      <c r="AA65" s="8">
        <v>0</v>
      </c>
      <c r="AB65" s="8">
        <v>4</v>
      </c>
      <c r="AC65" s="8">
        <v>0</v>
      </c>
      <c r="AD65" s="8"/>
      <c r="AE65" s="8">
        <v>210</v>
      </c>
      <c r="AF65" s="8" t="s">
        <v>8384</v>
      </c>
      <c r="AG65" s="8" t="s">
        <v>8379</v>
      </c>
      <c r="AH65" s="54">
        <v>8</v>
      </c>
      <c r="AI65" s="54">
        <v>-22</v>
      </c>
      <c r="AJ65" s="8">
        <v>0</v>
      </c>
      <c r="AK65" s="8">
        <v>1</v>
      </c>
      <c r="AL65" s="8">
        <v>0</v>
      </c>
      <c r="AM65" s="8">
        <v>4</v>
      </c>
      <c r="AN65" s="8">
        <v>0</v>
      </c>
      <c r="AO65" s="8">
        <v>1</v>
      </c>
      <c r="AP65" s="8">
        <v>0</v>
      </c>
      <c r="AQ65" s="8">
        <v>0</v>
      </c>
      <c r="AR65" s="54">
        <v>110</v>
      </c>
      <c r="AS65" s="8">
        <v>1</v>
      </c>
      <c r="AT65" s="8">
        <v>0</v>
      </c>
      <c r="AU65" s="8">
        <v>210</v>
      </c>
      <c r="AV65" s="8" t="s">
        <v>8439</v>
      </c>
      <c r="AW65" s="8">
        <v>1</v>
      </c>
      <c r="AX65" s="8">
        <v>0</v>
      </c>
      <c r="AY65" s="8">
        <v>0</v>
      </c>
      <c r="AZ65" s="47">
        <v>46177.5625</v>
      </c>
      <c r="BA65" s="47">
        <v>46177.708333333336</v>
      </c>
      <c r="BB65" s="8" t="s">
        <v>8380</v>
      </c>
      <c r="BC65" s="47">
        <v>46177.568055555559</v>
      </c>
      <c r="BD65" s="47">
        <v>46177.693055555559</v>
      </c>
      <c r="BE65" s="8" t="s">
        <v>1021</v>
      </c>
      <c r="BF65" s="8">
        <v>0</v>
      </c>
      <c r="BG65" s="8">
        <v>0</v>
      </c>
      <c r="BH65" s="8"/>
    </row>
    <row r="66" spans="1:60">
      <c r="B66" s="8" t="s">
        <v>8326</v>
      </c>
      <c r="C66" s="8" t="s">
        <v>49</v>
      </c>
      <c r="D66" s="8" t="s">
        <v>59</v>
      </c>
      <c r="E66" s="8" t="s">
        <v>1021</v>
      </c>
      <c r="F66" s="8" t="s">
        <v>8438</v>
      </c>
      <c r="G66" s="8" t="s">
        <v>73</v>
      </c>
      <c r="H66" s="8" t="s">
        <v>53</v>
      </c>
      <c r="I66" s="9">
        <v>46252</v>
      </c>
      <c r="J66" s="61">
        <v>0</v>
      </c>
      <c r="K66" s="56">
        <v>46235</v>
      </c>
      <c r="L66" s="8" t="s">
        <v>52</v>
      </c>
      <c r="M66" s="8" t="s">
        <v>66</v>
      </c>
      <c r="N66" s="8" t="s">
        <v>64</v>
      </c>
      <c r="O66" s="8">
        <v>1</v>
      </c>
      <c r="P66" s="8">
        <v>4</v>
      </c>
      <c r="Q66" s="8" t="s">
        <v>60</v>
      </c>
      <c r="R66" s="8">
        <v>4</v>
      </c>
      <c r="S66" s="8">
        <v>0</v>
      </c>
      <c r="T66" s="8" t="b">
        <v>0</v>
      </c>
      <c r="U66" s="8">
        <v>540</v>
      </c>
      <c r="V66" s="54">
        <v>513</v>
      </c>
      <c r="W66" s="54">
        <v>393</v>
      </c>
      <c r="X66" s="8">
        <v>0</v>
      </c>
      <c r="Y66" s="8">
        <v>0</v>
      </c>
      <c r="Z66" s="8">
        <v>1</v>
      </c>
      <c r="AA66" s="8">
        <v>0</v>
      </c>
      <c r="AB66" s="8">
        <v>4</v>
      </c>
      <c r="AC66" s="8">
        <v>0</v>
      </c>
      <c r="AD66" s="8"/>
      <c r="AE66" s="8">
        <v>540</v>
      </c>
      <c r="AF66" s="8" t="s">
        <v>8384</v>
      </c>
      <c r="AG66" s="8" t="s">
        <v>8379</v>
      </c>
      <c r="AH66" s="54">
        <v>5</v>
      </c>
      <c r="AI66" s="54">
        <v>-22</v>
      </c>
      <c r="AJ66" s="8">
        <v>0</v>
      </c>
      <c r="AK66" s="8">
        <v>1</v>
      </c>
      <c r="AL66" s="8">
        <v>0</v>
      </c>
      <c r="AM66" s="8">
        <v>4</v>
      </c>
      <c r="AN66" s="8">
        <v>0</v>
      </c>
      <c r="AO66" s="8">
        <v>1</v>
      </c>
      <c r="AP66" s="8">
        <v>0</v>
      </c>
      <c r="AQ66" s="8">
        <v>0</v>
      </c>
      <c r="AR66" s="54">
        <v>385</v>
      </c>
      <c r="AS66" s="8">
        <v>1</v>
      </c>
      <c r="AT66" s="8">
        <v>0</v>
      </c>
      <c r="AU66" s="8">
        <v>540</v>
      </c>
      <c r="AV66" s="8" t="s">
        <v>8439</v>
      </c>
      <c r="AW66" s="8">
        <v>1</v>
      </c>
      <c r="AX66" s="8">
        <v>0</v>
      </c>
      <c r="AY66" s="8">
        <v>0</v>
      </c>
      <c r="AZ66" s="47">
        <v>46252.333333333336</v>
      </c>
      <c r="BA66" s="47">
        <v>46252.708333333336</v>
      </c>
      <c r="BB66" s="8" t="s">
        <v>8380</v>
      </c>
      <c r="BC66" s="47">
        <v>46252.336805555555</v>
      </c>
      <c r="BD66" s="47">
        <v>46252.693055555559</v>
      </c>
      <c r="BE66" s="8" t="s">
        <v>1021</v>
      </c>
      <c r="BF66" s="8">
        <v>0</v>
      </c>
      <c r="BG66" s="8">
        <v>0</v>
      </c>
      <c r="BH66" s="8"/>
    </row>
    <row r="67" spans="1:60">
      <c r="B67" s="8" t="s">
        <v>8326</v>
      </c>
      <c r="C67" s="8" t="s">
        <v>49</v>
      </c>
      <c r="D67" s="8" t="s">
        <v>59</v>
      </c>
      <c r="E67" s="8" t="s">
        <v>1021</v>
      </c>
      <c r="F67" s="8" t="s">
        <v>8438</v>
      </c>
      <c r="G67" s="8" t="s">
        <v>74</v>
      </c>
      <c r="H67" s="8" t="s">
        <v>53</v>
      </c>
      <c r="I67" s="9">
        <v>46181</v>
      </c>
      <c r="J67" s="61">
        <v>0</v>
      </c>
      <c r="K67" s="56">
        <v>46174</v>
      </c>
      <c r="L67" s="8" t="s">
        <v>52</v>
      </c>
      <c r="M67" s="8" t="s">
        <v>66</v>
      </c>
      <c r="N67" s="8" t="s">
        <v>64</v>
      </c>
      <c r="O67" s="8">
        <v>1</v>
      </c>
      <c r="P67" s="8">
        <v>4</v>
      </c>
      <c r="Q67" s="8" t="s">
        <v>56</v>
      </c>
      <c r="R67" s="8">
        <v>4</v>
      </c>
      <c r="S67" s="8">
        <v>0</v>
      </c>
      <c r="T67" s="8" t="b">
        <v>0</v>
      </c>
      <c r="U67" s="8">
        <v>240</v>
      </c>
      <c r="V67" s="54">
        <v>198</v>
      </c>
      <c r="W67" s="54">
        <v>131</v>
      </c>
      <c r="X67" s="8">
        <v>0</v>
      </c>
      <c r="Y67" s="8">
        <v>0</v>
      </c>
      <c r="Z67" s="8">
        <v>1</v>
      </c>
      <c r="AA67" s="8">
        <v>0</v>
      </c>
      <c r="AB67" s="8">
        <v>4</v>
      </c>
      <c r="AC67" s="8">
        <v>0</v>
      </c>
      <c r="AD67" s="8"/>
      <c r="AE67" s="8">
        <v>240</v>
      </c>
      <c r="AF67" s="8" t="s">
        <v>8378</v>
      </c>
      <c r="AG67" s="8" t="s">
        <v>8379</v>
      </c>
      <c r="AH67" s="54">
        <v>12</v>
      </c>
      <c r="AI67" s="54">
        <v>-30</v>
      </c>
      <c r="AJ67" s="8">
        <v>0</v>
      </c>
      <c r="AK67" s="8">
        <v>0</v>
      </c>
      <c r="AL67" s="8">
        <v>1</v>
      </c>
      <c r="AM67" s="8">
        <v>4</v>
      </c>
      <c r="AN67" s="8">
        <v>0</v>
      </c>
      <c r="AO67" s="8">
        <v>1</v>
      </c>
      <c r="AP67" s="8">
        <v>0</v>
      </c>
      <c r="AQ67" s="8">
        <v>0</v>
      </c>
      <c r="AR67" s="54">
        <v>130</v>
      </c>
      <c r="AS67" s="8">
        <v>1</v>
      </c>
      <c r="AT67" s="8">
        <v>0</v>
      </c>
      <c r="AU67" s="8">
        <v>240</v>
      </c>
      <c r="AV67" s="8" t="s">
        <v>8439</v>
      </c>
      <c r="AW67" s="8">
        <v>1</v>
      </c>
      <c r="AX67" s="8">
        <v>0</v>
      </c>
      <c r="AY67" s="8">
        <v>0</v>
      </c>
      <c r="AZ67" s="47">
        <v>46181.541666666664</v>
      </c>
      <c r="BA67" s="47">
        <v>46181.708333333336</v>
      </c>
      <c r="BB67" s="8" t="s">
        <v>8380</v>
      </c>
      <c r="BC67" s="47">
        <v>46181.55</v>
      </c>
      <c r="BD67" s="47">
        <v>46181.6875</v>
      </c>
      <c r="BE67" s="8" t="s">
        <v>1021</v>
      </c>
      <c r="BF67" s="8">
        <v>0</v>
      </c>
      <c r="BG67" s="8">
        <v>0</v>
      </c>
      <c r="BH67" s="8"/>
    </row>
    <row r="68" spans="1:60">
      <c r="B68" s="8" t="s">
        <v>8326</v>
      </c>
      <c r="C68" s="8" t="s">
        <v>49</v>
      </c>
      <c r="D68" s="8" t="s">
        <v>59</v>
      </c>
      <c r="E68" s="8" t="s">
        <v>1021</v>
      </c>
      <c r="F68" s="8" t="s">
        <v>8438</v>
      </c>
      <c r="G68" s="8" t="s">
        <v>75</v>
      </c>
      <c r="H68" s="8" t="s">
        <v>53</v>
      </c>
      <c r="I68" s="9">
        <v>46178</v>
      </c>
      <c r="J68" s="61">
        <v>0</v>
      </c>
      <c r="K68" s="56">
        <v>46174</v>
      </c>
      <c r="L68" s="8" t="s">
        <v>52</v>
      </c>
      <c r="M68" s="8" t="s">
        <v>66</v>
      </c>
      <c r="N68" s="8" t="s">
        <v>64</v>
      </c>
      <c r="O68" s="8">
        <v>1</v>
      </c>
      <c r="P68" s="8">
        <v>4</v>
      </c>
      <c r="Q68" s="8" t="s">
        <v>56</v>
      </c>
      <c r="R68" s="8">
        <v>4</v>
      </c>
      <c r="S68" s="8">
        <v>0</v>
      </c>
      <c r="T68" s="8" t="b">
        <v>0</v>
      </c>
      <c r="U68" s="8">
        <v>480</v>
      </c>
      <c r="V68" s="54">
        <v>445</v>
      </c>
      <c r="W68" s="54">
        <v>314</v>
      </c>
      <c r="X68" s="8">
        <v>0</v>
      </c>
      <c r="Y68" s="8">
        <v>0</v>
      </c>
      <c r="Z68" s="8">
        <v>1</v>
      </c>
      <c r="AA68" s="8">
        <v>0</v>
      </c>
      <c r="AB68" s="8">
        <v>4</v>
      </c>
      <c r="AC68" s="8">
        <v>0</v>
      </c>
      <c r="AD68" s="8"/>
      <c r="AE68" s="8">
        <v>480</v>
      </c>
      <c r="AF68" s="8" t="s">
        <v>8384</v>
      </c>
      <c r="AG68" s="8" t="s">
        <v>8379</v>
      </c>
      <c r="AH68" s="54">
        <v>7</v>
      </c>
      <c r="AI68" s="54">
        <v>-28</v>
      </c>
      <c r="AJ68" s="8">
        <v>0</v>
      </c>
      <c r="AK68" s="8">
        <v>1</v>
      </c>
      <c r="AL68" s="8">
        <v>0</v>
      </c>
      <c r="AM68" s="8">
        <v>4</v>
      </c>
      <c r="AN68" s="8">
        <v>0</v>
      </c>
      <c r="AO68" s="8">
        <v>1</v>
      </c>
      <c r="AP68" s="8">
        <v>0</v>
      </c>
      <c r="AQ68" s="8">
        <v>0</v>
      </c>
      <c r="AR68" s="54">
        <v>310</v>
      </c>
      <c r="AS68" s="8">
        <v>1</v>
      </c>
      <c r="AT68" s="8">
        <v>0</v>
      </c>
      <c r="AU68" s="8">
        <v>480</v>
      </c>
      <c r="AV68" s="8" t="s">
        <v>8439</v>
      </c>
      <c r="AW68" s="8">
        <v>1</v>
      </c>
      <c r="AX68" s="8">
        <v>0</v>
      </c>
      <c r="AY68" s="8">
        <v>0</v>
      </c>
      <c r="AZ68" s="47">
        <v>46178.3125</v>
      </c>
      <c r="BA68" s="47">
        <v>46178.645833333336</v>
      </c>
      <c r="BB68" s="8" t="s">
        <v>8380</v>
      </c>
      <c r="BC68" s="47">
        <v>46178.317361111112</v>
      </c>
      <c r="BD68" s="47">
        <v>46178.626388888886</v>
      </c>
      <c r="BE68" s="8" t="s">
        <v>1021</v>
      </c>
      <c r="BF68" s="8">
        <v>0</v>
      </c>
      <c r="BG68" s="8">
        <v>0</v>
      </c>
      <c r="BH68" s="8"/>
    </row>
    <row r="69" spans="1:60">
      <c r="B69" s="8" t="s">
        <v>8326</v>
      </c>
      <c r="C69" s="8" t="s">
        <v>49</v>
      </c>
      <c r="D69" s="8" t="s">
        <v>59</v>
      </c>
      <c r="E69" s="8" t="s">
        <v>1021</v>
      </c>
      <c r="F69" s="8" t="s">
        <v>8438</v>
      </c>
      <c r="G69" s="8" t="s">
        <v>75</v>
      </c>
      <c r="H69" s="8" t="s">
        <v>53</v>
      </c>
      <c r="I69" s="9">
        <v>46206</v>
      </c>
      <c r="J69" s="61">
        <v>0</v>
      </c>
      <c r="K69" s="56">
        <v>46204</v>
      </c>
      <c r="L69" s="8" t="s">
        <v>52</v>
      </c>
      <c r="M69" s="8" t="s">
        <v>66</v>
      </c>
      <c r="N69" s="8" t="s">
        <v>64</v>
      </c>
      <c r="O69" s="8">
        <v>1</v>
      </c>
      <c r="P69" s="8">
        <v>4</v>
      </c>
      <c r="Q69" s="8" t="s">
        <v>58</v>
      </c>
      <c r="R69" s="8">
        <v>4</v>
      </c>
      <c r="S69" s="8">
        <v>0</v>
      </c>
      <c r="T69" s="8" t="b">
        <v>0</v>
      </c>
      <c r="U69" s="8">
        <v>360</v>
      </c>
      <c r="V69" s="54">
        <v>333</v>
      </c>
      <c r="W69" s="54">
        <v>228</v>
      </c>
      <c r="X69" s="8">
        <v>0</v>
      </c>
      <c r="Y69" s="8">
        <v>0</v>
      </c>
      <c r="Z69" s="8">
        <v>1</v>
      </c>
      <c r="AA69" s="8">
        <v>0</v>
      </c>
      <c r="AB69" s="8">
        <v>4</v>
      </c>
      <c r="AC69" s="8">
        <v>0</v>
      </c>
      <c r="AD69" s="8"/>
      <c r="AE69" s="8">
        <v>360</v>
      </c>
      <c r="AF69" s="8" t="s">
        <v>8384</v>
      </c>
      <c r="AG69" s="8" t="s">
        <v>8379</v>
      </c>
      <c r="AH69" s="54">
        <v>7</v>
      </c>
      <c r="AI69" s="54">
        <v>-20</v>
      </c>
      <c r="AJ69" s="8">
        <v>0</v>
      </c>
      <c r="AK69" s="8">
        <v>1</v>
      </c>
      <c r="AL69" s="8">
        <v>0</v>
      </c>
      <c r="AM69" s="8">
        <v>4</v>
      </c>
      <c r="AN69" s="8">
        <v>0</v>
      </c>
      <c r="AO69" s="8">
        <v>1</v>
      </c>
      <c r="AP69" s="8">
        <v>0</v>
      </c>
      <c r="AQ69" s="8">
        <v>0</v>
      </c>
      <c r="AR69" s="54">
        <v>220</v>
      </c>
      <c r="AS69" s="8">
        <v>1</v>
      </c>
      <c r="AT69" s="8">
        <v>0</v>
      </c>
      <c r="AU69" s="8">
        <v>360</v>
      </c>
      <c r="AV69" s="8" t="s">
        <v>8439</v>
      </c>
      <c r="AW69" s="8">
        <v>1</v>
      </c>
      <c r="AX69" s="8">
        <v>0</v>
      </c>
      <c r="AY69" s="8">
        <v>0</v>
      </c>
      <c r="AZ69" s="47">
        <v>46206.333333333336</v>
      </c>
      <c r="BA69" s="47">
        <v>46206.583333333336</v>
      </c>
      <c r="BB69" s="8" t="s">
        <v>8380</v>
      </c>
      <c r="BC69" s="47">
        <v>46206.338194444441</v>
      </c>
      <c r="BD69" s="47">
        <v>46206.569444444445</v>
      </c>
      <c r="BE69" s="8" t="s">
        <v>1021</v>
      </c>
      <c r="BF69" s="8">
        <v>0</v>
      </c>
      <c r="BG69" s="8">
        <v>0</v>
      </c>
      <c r="BH69" s="8"/>
    </row>
    <row r="70" spans="1:60">
      <c r="B70" s="8" t="s">
        <v>8326</v>
      </c>
      <c r="C70" s="8" t="s">
        <v>49</v>
      </c>
      <c r="D70" s="8" t="s">
        <v>59</v>
      </c>
      <c r="E70" s="8" t="s">
        <v>169</v>
      </c>
      <c r="F70" s="8" t="s">
        <v>8438</v>
      </c>
      <c r="G70" s="8" t="s">
        <v>51</v>
      </c>
      <c r="H70" s="8" t="s">
        <v>53</v>
      </c>
      <c r="I70" s="9">
        <v>46217</v>
      </c>
      <c r="J70" s="61">
        <v>0</v>
      </c>
      <c r="K70" s="56">
        <v>46204</v>
      </c>
      <c r="L70" s="8" t="s">
        <v>52</v>
      </c>
      <c r="M70" s="8" t="s">
        <v>55</v>
      </c>
      <c r="N70" s="8" t="s">
        <v>50</v>
      </c>
      <c r="O70" s="8">
        <v>1</v>
      </c>
      <c r="P70" s="8">
        <v>4</v>
      </c>
      <c r="Q70" s="8" t="s">
        <v>58</v>
      </c>
      <c r="R70" s="8">
        <v>4</v>
      </c>
      <c r="S70" s="8">
        <v>0</v>
      </c>
      <c r="T70" s="8" t="b">
        <v>0</v>
      </c>
      <c r="U70" s="8">
        <v>210</v>
      </c>
      <c r="V70" s="54">
        <v>186</v>
      </c>
      <c r="W70" s="54">
        <v>103</v>
      </c>
      <c r="X70" s="8">
        <v>0</v>
      </c>
      <c r="Y70" s="8">
        <v>0</v>
      </c>
      <c r="Z70" s="8">
        <v>1</v>
      </c>
      <c r="AA70" s="8">
        <v>0</v>
      </c>
      <c r="AB70" s="8">
        <v>4</v>
      </c>
      <c r="AC70" s="8">
        <v>0</v>
      </c>
      <c r="AD70" s="8"/>
      <c r="AE70" s="8">
        <v>210</v>
      </c>
      <c r="AF70" s="8" t="s">
        <v>8384</v>
      </c>
      <c r="AG70" s="8" t="s">
        <v>8379</v>
      </c>
      <c r="AH70" s="54">
        <v>4</v>
      </c>
      <c r="AI70" s="54">
        <v>-20</v>
      </c>
      <c r="AJ70" s="8">
        <v>0</v>
      </c>
      <c r="AK70" s="8">
        <v>1</v>
      </c>
      <c r="AL70" s="8">
        <v>0</v>
      </c>
      <c r="AM70" s="8">
        <v>4</v>
      </c>
      <c r="AN70" s="8">
        <v>0</v>
      </c>
      <c r="AO70" s="8">
        <v>1</v>
      </c>
      <c r="AP70" s="8">
        <v>0</v>
      </c>
      <c r="AQ70" s="8">
        <v>0</v>
      </c>
      <c r="AR70" s="54">
        <v>110</v>
      </c>
      <c r="AS70" s="8">
        <v>1</v>
      </c>
      <c r="AT70" s="8">
        <v>0</v>
      </c>
      <c r="AU70" s="8">
        <v>210</v>
      </c>
      <c r="AV70" s="8" t="s">
        <v>8439</v>
      </c>
      <c r="AW70" s="8">
        <v>1</v>
      </c>
      <c r="AX70" s="8">
        <v>0</v>
      </c>
      <c r="AY70" s="8">
        <v>0</v>
      </c>
      <c r="AZ70" s="47">
        <v>46217.5625</v>
      </c>
      <c r="BA70" s="47">
        <v>46217.708333333336</v>
      </c>
      <c r="BB70" s="8" t="s">
        <v>8380</v>
      </c>
      <c r="BC70" s="47">
        <v>46217.56527777778</v>
      </c>
      <c r="BD70" s="47">
        <v>46217.694444444445</v>
      </c>
      <c r="BE70" s="8" t="s">
        <v>169</v>
      </c>
      <c r="BF70" s="8">
        <v>0</v>
      </c>
      <c r="BG70" s="8">
        <v>0</v>
      </c>
      <c r="BH70" s="8"/>
    </row>
    <row r="71" spans="1:60">
      <c r="B71" s="8" t="s">
        <v>8326</v>
      </c>
      <c r="C71" s="8" t="s">
        <v>49</v>
      </c>
      <c r="D71" s="8" t="s">
        <v>59</v>
      </c>
      <c r="E71" s="8" t="s">
        <v>169</v>
      </c>
      <c r="F71" s="8" t="s">
        <v>8438</v>
      </c>
      <c r="G71" s="8" t="s">
        <v>51</v>
      </c>
      <c r="H71" s="8" t="s">
        <v>53</v>
      </c>
      <c r="I71" s="9">
        <v>46256</v>
      </c>
      <c r="J71" s="61">
        <v>0</v>
      </c>
      <c r="K71" s="56">
        <v>46235</v>
      </c>
      <c r="L71" s="8" t="s">
        <v>52</v>
      </c>
      <c r="M71" s="8" t="s">
        <v>55</v>
      </c>
      <c r="N71" s="8" t="s">
        <v>50</v>
      </c>
      <c r="O71" s="8">
        <v>1</v>
      </c>
      <c r="P71" s="8">
        <v>4</v>
      </c>
      <c r="Q71" s="8" t="s">
        <v>60</v>
      </c>
      <c r="R71" s="8">
        <v>4</v>
      </c>
      <c r="S71" s="8">
        <v>0</v>
      </c>
      <c r="T71" s="8" t="b">
        <v>0</v>
      </c>
      <c r="U71" s="8">
        <v>480</v>
      </c>
      <c r="V71" s="54">
        <v>430</v>
      </c>
      <c r="W71" s="54">
        <v>351</v>
      </c>
      <c r="X71" s="8">
        <v>0</v>
      </c>
      <c r="Y71" s="8">
        <v>0</v>
      </c>
      <c r="Z71" s="8">
        <v>1</v>
      </c>
      <c r="AA71" s="8">
        <v>0</v>
      </c>
      <c r="AB71" s="8">
        <v>4</v>
      </c>
      <c r="AC71" s="8">
        <v>0</v>
      </c>
      <c r="AD71" s="8"/>
      <c r="AE71" s="8">
        <v>480</v>
      </c>
      <c r="AF71" s="8" t="s">
        <v>8384</v>
      </c>
      <c r="AG71" s="8" t="s">
        <v>8379</v>
      </c>
      <c r="AH71" s="54">
        <v>5</v>
      </c>
      <c r="AI71" s="54">
        <v>-45</v>
      </c>
      <c r="AJ71" s="8">
        <v>0</v>
      </c>
      <c r="AK71" s="8">
        <v>1</v>
      </c>
      <c r="AL71" s="8">
        <v>0</v>
      </c>
      <c r="AM71" s="8">
        <v>4</v>
      </c>
      <c r="AN71" s="8">
        <v>0</v>
      </c>
      <c r="AO71" s="8">
        <v>1</v>
      </c>
      <c r="AP71" s="8">
        <v>0</v>
      </c>
      <c r="AQ71" s="8">
        <v>0</v>
      </c>
      <c r="AR71" s="54">
        <v>350</v>
      </c>
      <c r="AS71" s="8">
        <v>1</v>
      </c>
      <c r="AT71" s="8">
        <v>0</v>
      </c>
      <c r="AU71" s="8">
        <v>480</v>
      </c>
      <c r="AV71" s="8" t="s">
        <v>8439</v>
      </c>
      <c r="AW71" s="8">
        <v>1</v>
      </c>
      <c r="AX71" s="8">
        <v>0</v>
      </c>
      <c r="AY71" s="8">
        <v>0</v>
      </c>
      <c r="AZ71" s="47">
        <v>46256.3125</v>
      </c>
      <c r="BA71" s="47">
        <v>46256.645833333336</v>
      </c>
      <c r="BB71" s="8" t="s">
        <v>8380</v>
      </c>
      <c r="BC71" s="47">
        <v>46256.315972222219</v>
      </c>
      <c r="BD71" s="47">
        <v>46256.614583333336</v>
      </c>
      <c r="BE71" s="8" t="s">
        <v>169</v>
      </c>
      <c r="BF71" s="8">
        <v>0</v>
      </c>
      <c r="BG71" s="8">
        <v>0</v>
      </c>
      <c r="BH71" s="8"/>
    </row>
    <row r="72" spans="1:60">
      <c r="B72" s="8" t="s">
        <v>8326</v>
      </c>
      <c r="C72" s="8" t="s">
        <v>49</v>
      </c>
      <c r="D72" s="8" t="s">
        <v>59</v>
      </c>
      <c r="E72" s="8" t="s">
        <v>169</v>
      </c>
      <c r="F72" s="8" t="s">
        <v>8438</v>
      </c>
      <c r="G72" s="8" t="s">
        <v>70</v>
      </c>
      <c r="H72" s="8" t="s">
        <v>53</v>
      </c>
      <c r="I72" s="9">
        <v>46249</v>
      </c>
      <c r="J72" s="61">
        <v>0</v>
      </c>
      <c r="K72" s="56">
        <v>46235</v>
      </c>
      <c r="L72" s="8" t="s">
        <v>52</v>
      </c>
      <c r="M72" s="8" t="s">
        <v>66</v>
      </c>
      <c r="N72" s="8" t="s">
        <v>64</v>
      </c>
      <c r="O72" s="8">
        <v>1</v>
      </c>
      <c r="P72" s="8">
        <v>4</v>
      </c>
      <c r="Q72" s="8" t="s">
        <v>60</v>
      </c>
      <c r="R72" s="8">
        <v>4</v>
      </c>
      <c r="S72" s="8">
        <v>0</v>
      </c>
      <c r="T72" s="8" t="b">
        <v>0</v>
      </c>
      <c r="U72" s="8">
        <v>270</v>
      </c>
      <c r="V72" s="54">
        <v>234</v>
      </c>
      <c r="W72" s="54">
        <v>146</v>
      </c>
      <c r="X72" s="8">
        <v>0</v>
      </c>
      <c r="Y72" s="8">
        <v>0</v>
      </c>
      <c r="Z72" s="8">
        <v>1</v>
      </c>
      <c r="AA72" s="8">
        <v>0</v>
      </c>
      <c r="AB72" s="8">
        <v>4</v>
      </c>
      <c r="AC72" s="8">
        <v>0</v>
      </c>
      <c r="AD72" s="8"/>
      <c r="AE72" s="8">
        <v>270</v>
      </c>
      <c r="AF72" s="8" t="s">
        <v>8384</v>
      </c>
      <c r="AG72" s="8" t="s">
        <v>8379</v>
      </c>
      <c r="AH72" s="54">
        <v>9</v>
      </c>
      <c r="AI72" s="54">
        <v>-27</v>
      </c>
      <c r="AJ72" s="8">
        <v>0</v>
      </c>
      <c r="AK72" s="8">
        <v>1</v>
      </c>
      <c r="AL72" s="8">
        <v>0</v>
      </c>
      <c r="AM72" s="8">
        <v>4</v>
      </c>
      <c r="AN72" s="8">
        <v>0</v>
      </c>
      <c r="AO72" s="8">
        <v>1</v>
      </c>
      <c r="AP72" s="8">
        <v>0</v>
      </c>
      <c r="AQ72" s="8">
        <v>0</v>
      </c>
      <c r="AR72" s="54">
        <v>155</v>
      </c>
      <c r="AS72" s="8">
        <v>1</v>
      </c>
      <c r="AT72" s="8">
        <v>0</v>
      </c>
      <c r="AU72" s="8">
        <v>270</v>
      </c>
      <c r="AV72" s="8" t="s">
        <v>8439</v>
      </c>
      <c r="AW72" s="8">
        <v>1</v>
      </c>
      <c r="AX72" s="8">
        <v>0</v>
      </c>
      <c r="AY72" s="8">
        <v>0</v>
      </c>
      <c r="AZ72" s="47">
        <v>46249.375</v>
      </c>
      <c r="BA72" s="47">
        <v>46249.5625</v>
      </c>
      <c r="BB72" s="8" t="s">
        <v>8380</v>
      </c>
      <c r="BC72" s="47">
        <v>46249.381249999999</v>
      </c>
      <c r="BD72" s="47">
        <v>46249.543749999997</v>
      </c>
      <c r="BE72" s="8" t="s">
        <v>169</v>
      </c>
      <c r="BF72" s="8">
        <v>0</v>
      </c>
      <c r="BG72" s="8">
        <v>0</v>
      </c>
      <c r="BH72" s="8"/>
    </row>
    <row r="73" spans="1:60">
      <c r="B73" s="8" t="s">
        <v>8326</v>
      </c>
      <c r="C73" s="8" t="s">
        <v>49</v>
      </c>
      <c r="D73" s="8" t="s">
        <v>59</v>
      </c>
      <c r="E73" s="8" t="s">
        <v>169</v>
      </c>
      <c r="F73" s="8" t="s">
        <v>8438</v>
      </c>
      <c r="G73" s="8" t="s">
        <v>70</v>
      </c>
      <c r="H73" s="8" t="s">
        <v>53</v>
      </c>
      <c r="I73" s="9">
        <v>46260</v>
      </c>
      <c r="J73" s="61">
        <v>0</v>
      </c>
      <c r="K73" s="56">
        <v>46235</v>
      </c>
      <c r="L73" s="8" t="s">
        <v>52</v>
      </c>
      <c r="M73" s="8" t="s">
        <v>66</v>
      </c>
      <c r="N73" s="8" t="s">
        <v>64</v>
      </c>
      <c r="O73" s="8">
        <v>1</v>
      </c>
      <c r="P73" s="8">
        <v>4</v>
      </c>
      <c r="Q73" s="8" t="s">
        <v>60</v>
      </c>
      <c r="R73" s="8">
        <v>4</v>
      </c>
      <c r="S73" s="8">
        <v>0</v>
      </c>
      <c r="T73" s="8" t="b">
        <v>0</v>
      </c>
      <c r="U73" s="8">
        <v>480</v>
      </c>
      <c r="V73" s="54">
        <v>427</v>
      </c>
      <c r="W73" s="54">
        <v>327</v>
      </c>
      <c r="X73" s="8">
        <v>0</v>
      </c>
      <c r="Y73" s="8">
        <v>0</v>
      </c>
      <c r="Z73" s="8">
        <v>1</v>
      </c>
      <c r="AA73" s="8">
        <v>0</v>
      </c>
      <c r="AB73" s="8">
        <v>4</v>
      </c>
      <c r="AC73" s="8">
        <v>0</v>
      </c>
      <c r="AD73" s="8"/>
      <c r="AE73" s="8">
        <v>480</v>
      </c>
      <c r="AF73" s="8" t="s">
        <v>8384</v>
      </c>
      <c r="AG73" s="8" t="s">
        <v>8379</v>
      </c>
      <c r="AH73" s="54">
        <v>10</v>
      </c>
      <c r="AI73" s="54">
        <v>-43</v>
      </c>
      <c r="AJ73" s="8">
        <v>0</v>
      </c>
      <c r="AK73" s="8">
        <v>1</v>
      </c>
      <c r="AL73" s="8">
        <v>0</v>
      </c>
      <c r="AM73" s="8">
        <v>4</v>
      </c>
      <c r="AN73" s="8">
        <v>0</v>
      </c>
      <c r="AO73" s="8">
        <v>1</v>
      </c>
      <c r="AP73" s="8">
        <v>0</v>
      </c>
      <c r="AQ73" s="8">
        <v>0</v>
      </c>
      <c r="AR73" s="54">
        <v>325</v>
      </c>
      <c r="AS73" s="8">
        <v>1</v>
      </c>
      <c r="AT73" s="8">
        <v>0</v>
      </c>
      <c r="AU73" s="8">
        <v>480</v>
      </c>
      <c r="AV73" s="8" t="s">
        <v>8439</v>
      </c>
      <c r="AW73" s="8">
        <v>1</v>
      </c>
      <c r="AX73" s="8">
        <v>0</v>
      </c>
      <c r="AY73" s="8">
        <v>0</v>
      </c>
      <c r="AZ73" s="47">
        <v>46260.3125</v>
      </c>
      <c r="BA73" s="47">
        <v>46260.645833333336</v>
      </c>
      <c r="BB73" s="8" t="s">
        <v>8380</v>
      </c>
      <c r="BC73" s="47">
        <v>46260.319444444445</v>
      </c>
      <c r="BD73" s="47">
        <v>46260.615972222222</v>
      </c>
      <c r="BE73" s="8" t="s">
        <v>169</v>
      </c>
      <c r="BF73" s="8">
        <v>0</v>
      </c>
      <c r="BG73" s="8">
        <v>0</v>
      </c>
      <c r="BH73" s="8"/>
    </row>
    <row r="74" spans="1:60">
      <c r="B74" s="8" t="s">
        <v>8326</v>
      </c>
      <c r="C74" s="8" t="s">
        <v>49</v>
      </c>
      <c r="D74" s="8" t="s">
        <v>59</v>
      </c>
      <c r="E74" s="8" t="s">
        <v>169</v>
      </c>
      <c r="F74" s="8" t="s">
        <v>8438</v>
      </c>
      <c r="G74" s="8" t="s">
        <v>72</v>
      </c>
      <c r="H74" s="8" t="s">
        <v>53</v>
      </c>
      <c r="I74" s="9">
        <v>46265</v>
      </c>
      <c r="J74" s="61">
        <v>0</v>
      </c>
      <c r="K74" s="56">
        <v>46235</v>
      </c>
      <c r="L74" s="8" t="s">
        <v>52</v>
      </c>
      <c r="M74" s="8" t="s">
        <v>66</v>
      </c>
      <c r="N74" s="8" t="s">
        <v>64</v>
      </c>
      <c r="O74" s="8">
        <v>1</v>
      </c>
      <c r="P74" s="8">
        <v>4</v>
      </c>
      <c r="Q74" s="8" t="s">
        <v>60</v>
      </c>
      <c r="R74" s="8">
        <v>4</v>
      </c>
      <c r="S74" s="8">
        <v>0</v>
      </c>
      <c r="T74" s="8" t="b">
        <v>0</v>
      </c>
      <c r="U74" s="8">
        <v>480</v>
      </c>
      <c r="V74" s="54">
        <v>418</v>
      </c>
      <c r="W74" s="54">
        <v>314</v>
      </c>
      <c r="X74" s="8">
        <v>0</v>
      </c>
      <c r="Y74" s="8">
        <v>0</v>
      </c>
      <c r="Z74" s="8">
        <v>1</v>
      </c>
      <c r="AA74" s="8">
        <v>0</v>
      </c>
      <c r="AB74" s="8">
        <v>4</v>
      </c>
      <c r="AC74" s="8">
        <v>0</v>
      </c>
      <c r="AD74" s="8"/>
      <c r="AE74" s="8">
        <v>480</v>
      </c>
      <c r="AF74" s="8" t="s">
        <v>8384</v>
      </c>
      <c r="AG74" s="8" t="s">
        <v>8379</v>
      </c>
      <c r="AH74" s="54">
        <v>10</v>
      </c>
      <c r="AI74" s="54">
        <v>-52</v>
      </c>
      <c r="AJ74" s="8">
        <v>0</v>
      </c>
      <c r="AK74" s="8">
        <v>1</v>
      </c>
      <c r="AL74" s="8">
        <v>0</v>
      </c>
      <c r="AM74" s="8">
        <v>4</v>
      </c>
      <c r="AN74" s="8">
        <v>0</v>
      </c>
      <c r="AO74" s="8">
        <v>1</v>
      </c>
      <c r="AP74" s="8">
        <v>0</v>
      </c>
      <c r="AQ74" s="8">
        <v>0</v>
      </c>
      <c r="AR74" s="54">
        <v>315</v>
      </c>
      <c r="AS74" s="8">
        <v>1</v>
      </c>
      <c r="AT74" s="8">
        <v>0</v>
      </c>
      <c r="AU74" s="8">
        <v>480</v>
      </c>
      <c r="AV74" s="8" t="s">
        <v>8439</v>
      </c>
      <c r="AW74" s="8">
        <v>1</v>
      </c>
      <c r="AX74" s="8">
        <v>0</v>
      </c>
      <c r="AY74" s="8">
        <v>0</v>
      </c>
      <c r="AZ74" s="47">
        <v>46265.375</v>
      </c>
      <c r="BA74" s="47">
        <v>46265.708333333336</v>
      </c>
      <c r="BB74" s="8" t="s">
        <v>8380</v>
      </c>
      <c r="BC74" s="47">
        <v>46265.381944444445</v>
      </c>
      <c r="BD74" s="47">
        <v>46265.672222222223</v>
      </c>
      <c r="BE74" s="8" t="s">
        <v>169</v>
      </c>
      <c r="BF74" s="8">
        <v>0</v>
      </c>
      <c r="BG74" s="8">
        <v>0</v>
      </c>
      <c r="BH74" s="8"/>
    </row>
    <row r="75" spans="1:60">
      <c r="B75" s="8" t="s">
        <v>8326</v>
      </c>
      <c r="C75" s="8" t="s">
        <v>49</v>
      </c>
      <c r="D75" s="8" t="s">
        <v>69</v>
      </c>
      <c r="E75" s="8" t="s">
        <v>935</v>
      </c>
      <c r="F75" s="8" t="s">
        <v>8438</v>
      </c>
      <c r="G75" s="8" t="s">
        <v>65</v>
      </c>
      <c r="H75" s="8" t="s">
        <v>53</v>
      </c>
      <c r="I75" s="9">
        <v>46235</v>
      </c>
      <c r="J75" s="61">
        <v>0</v>
      </c>
      <c r="K75" s="56">
        <v>46235</v>
      </c>
      <c r="L75" s="8" t="s">
        <v>52</v>
      </c>
      <c r="M75" s="8" t="s">
        <v>66</v>
      </c>
      <c r="N75" s="8" t="s">
        <v>64</v>
      </c>
      <c r="O75" s="8">
        <v>1</v>
      </c>
      <c r="P75" s="8">
        <v>2</v>
      </c>
      <c r="Q75" s="8" t="s">
        <v>60</v>
      </c>
      <c r="R75" s="8">
        <v>2</v>
      </c>
      <c r="S75" s="8">
        <v>0</v>
      </c>
      <c r="T75" s="8" t="b">
        <v>0</v>
      </c>
      <c r="U75" s="8">
        <v>1440</v>
      </c>
      <c r="V75" s="54">
        <v>358</v>
      </c>
      <c r="W75" s="54">
        <v>95</v>
      </c>
      <c r="X75" s="8">
        <v>0</v>
      </c>
      <c r="Y75" s="8">
        <v>0</v>
      </c>
      <c r="Z75" s="8">
        <v>1</v>
      </c>
      <c r="AA75" s="8">
        <v>0</v>
      </c>
      <c r="AB75" s="8">
        <v>2</v>
      </c>
      <c r="AC75" s="8">
        <v>0</v>
      </c>
      <c r="AD75" s="8"/>
      <c r="AE75" s="8">
        <v>1440</v>
      </c>
      <c r="AF75" s="8" t="s">
        <v>8378</v>
      </c>
      <c r="AG75" s="8" t="s">
        <v>8379</v>
      </c>
      <c r="AH75" s="54">
        <v>571</v>
      </c>
      <c r="AI75" s="54">
        <v>-511</v>
      </c>
      <c r="AJ75" s="8">
        <v>0</v>
      </c>
      <c r="AK75" s="8">
        <v>0</v>
      </c>
      <c r="AL75" s="8">
        <v>1</v>
      </c>
      <c r="AM75" s="8">
        <v>2</v>
      </c>
      <c r="AN75" s="8">
        <v>0</v>
      </c>
      <c r="AO75" s="8">
        <v>1</v>
      </c>
      <c r="AP75" s="8">
        <v>0</v>
      </c>
      <c r="AQ75" s="8">
        <v>0</v>
      </c>
      <c r="AR75" s="54">
        <v>176</v>
      </c>
      <c r="AS75" s="8">
        <v>1</v>
      </c>
      <c r="AT75" s="8">
        <v>0</v>
      </c>
      <c r="AU75" s="8">
        <v>1440</v>
      </c>
      <c r="AV75" s="8" t="s">
        <v>8439</v>
      </c>
      <c r="AW75" s="8">
        <v>1</v>
      </c>
      <c r="AX75" s="8">
        <v>0</v>
      </c>
      <c r="AY75" s="8">
        <v>0</v>
      </c>
      <c r="AZ75" s="47">
        <v>46235</v>
      </c>
      <c r="BA75" s="47">
        <v>46236</v>
      </c>
      <c r="BB75" s="8" t="s">
        <v>8380</v>
      </c>
      <c r="BC75" s="47">
        <v>46235.396527777775</v>
      </c>
      <c r="BD75" s="47">
        <v>46235.645138888889</v>
      </c>
      <c r="BE75" s="8" t="s">
        <v>935</v>
      </c>
      <c r="BF75" s="8">
        <v>0</v>
      </c>
      <c r="BG75" s="8">
        <v>0</v>
      </c>
      <c r="BH75" s="8"/>
    </row>
    <row r="76" spans="1:60">
      <c r="B76" s="8" t="s">
        <v>8326</v>
      </c>
      <c r="C76" s="8" t="s">
        <v>49</v>
      </c>
      <c r="D76" s="8" t="s">
        <v>62</v>
      </c>
      <c r="E76" s="8" t="s">
        <v>250</v>
      </c>
      <c r="F76" s="8" t="s">
        <v>8438</v>
      </c>
      <c r="G76" s="8" t="s">
        <v>51</v>
      </c>
      <c r="H76" s="8" t="s">
        <v>53</v>
      </c>
      <c r="I76" s="9">
        <v>46250</v>
      </c>
      <c r="J76" s="61">
        <v>0</v>
      </c>
      <c r="K76" s="56">
        <v>46235</v>
      </c>
      <c r="L76" s="8" t="s">
        <v>52</v>
      </c>
      <c r="M76" s="8" t="s">
        <v>55</v>
      </c>
      <c r="N76" s="8" t="s">
        <v>50</v>
      </c>
      <c r="O76" s="8">
        <v>1</v>
      </c>
      <c r="P76" s="8">
        <v>4</v>
      </c>
      <c r="Q76" s="8" t="s">
        <v>60</v>
      </c>
      <c r="R76" s="8">
        <v>4</v>
      </c>
      <c r="S76" s="8">
        <v>0</v>
      </c>
      <c r="T76" s="8" t="b">
        <v>0</v>
      </c>
      <c r="U76" s="8">
        <v>240</v>
      </c>
      <c r="V76" s="54">
        <v>214</v>
      </c>
      <c r="W76" s="54">
        <v>136</v>
      </c>
      <c r="X76" s="8">
        <v>0</v>
      </c>
      <c r="Y76" s="8">
        <v>0</v>
      </c>
      <c r="Z76" s="8">
        <v>1</v>
      </c>
      <c r="AA76" s="8">
        <v>0</v>
      </c>
      <c r="AB76" s="8">
        <v>4</v>
      </c>
      <c r="AC76" s="8">
        <v>0</v>
      </c>
      <c r="AD76" s="8"/>
      <c r="AE76" s="8">
        <v>240</v>
      </c>
      <c r="AF76" s="8" t="s">
        <v>8384</v>
      </c>
      <c r="AG76" s="8" t="s">
        <v>8379</v>
      </c>
      <c r="AH76" s="54">
        <v>6</v>
      </c>
      <c r="AI76" s="54">
        <v>-20</v>
      </c>
      <c r="AJ76" s="8">
        <v>0</v>
      </c>
      <c r="AK76" s="8">
        <v>1</v>
      </c>
      <c r="AL76" s="8">
        <v>0</v>
      </c>
      <c r="AM76" s="8">
        <v>4</v>
      </c>
      <c r="AN76" s="8">
        <v>0</v>
      </c>
      <c r="AO76" s="8">
        <v>1</v>
      </c>
      <c r="AP76" s="8">
        <v>0</v>
      </c>
      <c r="AQ76" s="8">
        <v>0</v>
      </c>
      <c r="AR76" s="54">
        <v>135</v>
      </c>
      <c r="AS76" s="8">
        <v>1</v>
      </c>
      <c r="AT76" s="8">
        <v>0</v>
      </c>
      <c r="AU76" s="8">
        <v>240</v>
      </c>
      <c r="AV76" s="8" t="s">
        <v>8439</v>
      </c>
      <c r="AW76" s="8">
        <v>1</v>
      </c>
      <c r="AX76" s="8">
        <v>0</v>
      </c>
      <c r="AY76" s="8">
        <v>0</v>
      </c>
      <c r="AZ76" s="47">
        <v>46250.5625</v>
      </c>
      <c r="BA76" s="47">
        <v>46250.729166666664</v>
      </c>
      <c r="BB76" s="8" t="s">
        <v>8380</v>
      </c>
      <c r="BC76" s="47">
        <v>46250.566666666666</v>
      </c>
      <c r="BD76" s="47">
        <v>46250.715277777781</v>
      </c>
      <c r="BE76" s="8" t="s">
        <v>250</v>
      </c>
      <c r="BF76" s="8">
        <v>0</v>
      </c>
      <c r="BG76" s="8">
        <v>0</v>
      </c>
      <c r="BH76" s="8"/>
    </row>
    <row r="77" spans="1:60">
      <c r="B77" s="8" t="s">
        <v>8326</v>
      </c>
      <c r="C77" s="8" t="s">
        <v>49</v>
      </c>
      <c r="D77" s="8" t="s">
        <v>62</v>
      </c>
      <c r="E77" s="8" t="s">
        <v>250</v>
      </c>
      <c r="F77" s="8" t="s">
        <v>8438</v>
      </c>
      <c r="G77" s="8" t="s">
        <v>71</v>
      </c>
      <c r="H77" s="8" t="s">
        <v>53</v>
      </c>
      <c r="I77" s="9">
        <v>46211</v>
      </c>
      <c r="J77" s="61">
        <v>0</v>
      </c>
      <c r="K77" s="56">
        <v>46204</v>
      </c>
      <c r="L77" s="8" t="s">
        <v>52</v>
      </c>
      <c r="M77" s="8" t="s">
        <v>66</v>
      </c>
      <c r="N77" s="8" t="s">
        <v>64</v>
      </c>
      <c r="O77" s="8">
        <v>1</v>
      </c>
      <c r="P77" s="8">
        <v>4</v>
      </c>
      <c r="Q77" s="8" t="s">
        <v>58</v>
      </c>
      <c r="R77" s="8">
        <v>4</v>
      </c>
      <c r="S77" s="8">
        <v>0</v>
      </c>
      <c r="T77" s="8" t="b">
        <v>0</v>
      </c>
      <c r="U77" s="8">
        <v>270</v>
      </c>
      <c r="V77" s="54">
        <v>253</v>
      </c>
      <c r="W77" s="54">
        <v>184</v>
      </c>
      <c r="X77" s="8">
        <v>0</v>
      </c>
      <c r="Y77" s="8">
        <v>0</v>
      </c>
      <c r="Z77" s="8">
        <v>1</v>
      </c>
      <c r="AA77" s="8">
        <v>0</v>
      </c>
      <c r="AB77" s="8">
        <v>4</v>
      </c>
      <c r="AC77" s="8">
        <v>0</v>
      </c>
      <c r="AD77" s="8"/>
      <c r="AE77" s="8">
        <v>270</v>
      </c>
      <c r="AF77" s="8" t="s">
        <v>8384</v>
      </c>
      <c r="AG77" s="8" t="s">
        <v>8379</v>
      </c>
      <c r="AH77" s="54">
        <v>2</v>
      </c>
      <c r="AI77" s="54">
        <v>-15</v>
      </c>
      <c r="AJ77" s="8">
        <v>0</v>
      </c>
      <c r="AK77" s="8">
        <v>1</v>
      </c>
      <c r="AL77" s="8">
        <v>0</v>
      </c>
      <c r="AM77" s="8">
        <v>4</v>
      </c>
      <c r="AN77" s="8">
        <v>0</v>
      </c>
      <c r="AO77" s="8">
        <v>1</v>
      </c>
      <c r="AP77" s="8">
        <v>0</v>
      </c>
      <c r="AQ77" s="8">
        <v>0</v>
      </c>
      <c r="AR77" s="54">
        <v>170</v>
      </c>
      <c r="AS77" s="8">
        <v>1</v>
      </c>
      <c r="AT77" s="8">
        <v>0</v>
      </c>
      <c r="AU77" s="8">
        <v>270</v>
      </c>
      <c r="AV77" s="8" t="s">
        <v>8439</v>
      </c>
      <c r="AW77" s="8">
        <v>1</v>
      </c>
      <c r="AX77" s="8">
        <v>0</v>
      </c>
      <c r="AY77" s="8">
        <v>0</v>
      </c>
      <c r="AZ77" s="47">
        <v>46211.541666666664</v>
      </c>
      <c r="BA77" s="47">
        <v>46211.729166666664</v>
      </c>
      <c r="BB77" s="8" t="s">
        <v>8380</v>
      </c>
      <c r="BC77" s="47">
        <v>46211.543055555558</v>
      </c>
      <c r="BD77" s="47">
        <v>46211.71875</v>
      </c>
      <c r="BE77" s="8" t="s">
        <v>250</v>
      </c>
      <c r="BF77" s="8">
        <v>0</v>
      </c>
      <c r="BG77" s="8">
        <v>0</v>
      </c>
      <c r="BH77" s="8"/>
    </row>
    <row r="78" spans="1:60">
      <c r="B78" s="8" t="s">
        <v>8326</v>
      </c>
      <c r="C78" s="8" t="s">
        <v>49</v>
      </c>
      <c r="D78" s="8" t="s">
        <v>62</v>
      </c>
      <c r="E78" s="8" t="s">
        <v>250</v>
      </c>
      <c r="F78" s="8" t="s">
        <v>8438</v>
      </c>
      <c r="G78" s="8" t="s">
        <v>72</v>
      </c>
      <c r="H78" s="8" t="s">
        <v>53</v>
      </c>
      <c r="I78" s="9">
        <v>46253</v>
      </c>
      <c r="J78" s="61">
        <v>0</v>
      </c>
      <c r="K78" s="56">
        <v>46235</v>
      </c>
      <c r="L78" s="8" t="s">
        <v>52</v>
      </c>
      <c r="M78" s="8" t="s">
        <v>66</v>
      </c>
      <c r="N78" s="8" t="s">
        <v>64</v>
      </c>
      <c r="O78" s="8">
        <v>1</v>
      </c>
      <c r="P78" s="8">
        <v>4</v>
      </c>
      <c r="Q78" s="8" t="s">
        <v>60</v>
      </c>
      <c r="R78" s="8">
        <v>4</v>
      </c>
      <c r="S78" s="8">
        <v>0</v>
      </c>
      <c r="T78" s="8" t="b">
        <v>0</v>
      </c>
      <c r="U78" s="8">
        <v>180</v>
      </c>
      <c r="V78" s="54">
        <v>160</v>
      </c>
      <c r="W78" s="54">
        <v>104</v>
      </c>
      <c r="X78" s="8">
        <v>0</v>
      </c>
      <c r="Y78" s="8">
        <v>0</v>
      </c>
      <c r="Z78" s="8">
        <v>1</v>
      </c>
      <c r="AA78" s="8">
        <v>0</v>
      </c>
      <c r="AB78" s="8">
        <v>4</v>
      </c>
      <c r="AC78" s="8">
        <v>0</v>
      </c>
      <c r="AD78" s="8"/>
      <c r="AE78" s="8">
        <v>180</v>
      </c>
      <c r="AF78" s="8" t="s">
        <v>8384</v>
      </c>
      <c r="AG78" s="8" t="s">
        <v>8379</v>
      </c>
      <c r="AH78" s="54">
        <v>5</v>
      </c>
      <c r="AI78" s="54">
        <v>-15</v>
      </c>
      <c r="AJ78" s="8">
        <v>0</v>
      </c>
      <c r="AK78" s="8">
        <v>1</v>
      </c>
      <c r="AL78" s="8">
        <v>0</v>
      </c>
      <c r="AM78" s="8">
        <v>4</v>
      </c>
      <c r="AN78" s="8">
        <v>0</v>
      </c>
      <c r="AO78" s="8">
        <v>1</v>
      </c>
      <c r="AP78" s="8">
        <v>0</v>
      </c>
      <c r="AQ78" s="8">
        <v>0</v>
      </c>
      <c r="AR78" s="54">
        <v>95</v>
      </c>
      <c r="AS78" s="8">
        <v>1</v>
      </c>
      <c r="AT78" s="8">
        <v>0</v>
      </c>
      <c r="AU78" s="8">
        <v>180</v>
      </c>
      <c r="AV78" s="8" t="s">
        <v>8439</v>
      </c>
      <c r="AW78" s="8">
        <v>1</v>
      </c>
      <c r="AX78" s="8">
        <v>0</v>
      </c>
      <c r="AY78" s="8">
        <v>0</v>
      </c>
      <c r="AZ78" s="47">
        <v>46253.5625</v>
      </c>
      <c r="BA78" s="47">
        <v>46253.6875</v>
      </c>
      <c r="BB78" s="8" t="s">
        <v>8380</v>
      </c>
      <c r="BC78" s="47">
        <v>46253.565972222219</v>
      </c>
      <c r="BD78" s="47">
        <v>46253.677083333336</v>
      </c>
      <c r="BE78" s="8" t="s">
        <v>250</v>
      </c>
      <c r="BF78" s="8">
        <v>0</v>
      </c>
      <c r="BG78" s="8">
        <v>0</v>
      </c>
      <c r="BH78" s="8"/>
    </row>
    <row r="79" spans="1:60">
      <c r="B79" s="8" t="s">
        <v>8326</v>
      </c>
      <c r="C79" s="8" t="s">
        <v>49</v>
      </c>
      <c r="D79" s="8" t="s">
        <v>62</v>
      </c>
      <c r="E79" s="8" t="s">
        <v>250</v>
      </c>
      <c r="F79" s="8" t="s">
        <v>8438</v>
      </c>
      <c r="G79" s="8" t="s">
        <v>73</v>
      </c>
      <c r="H79" s="8" t="s">
        <v>53</v>
      </c>
      <c r="I79" s="9">
        <v>46185</v>
      </c>
      <c r="J79" s="61">
        <v>0</v>
      </c>
      <c r="K79" s="56">
        <v>46174</v>
      </c>
      <c r="L79" s="8" t="s">
        <v>52</v>
      </c>
      <c r="M79" s="8" t="s">
        <v>66</v>
      </c>
      <c r="N79" s="8" t="s">
        <v>64</v>
      </c>
      <c r="O79" s="8">
        <v>1</v>
      </c>
      <c r="P79" s="8">
        <v>4</v>
      </c>
      <c r="Q79" s="8" t="s">
        <v>56</v>
      </c>
      <c r="R79" s="8">
        <v>4</v>
      </c>
      <c r="S79" s="8">
        <v>0</v>
      </c>
      <c r="T79" s="8" t="b">
        <v>0</v>
      </c>
      <c r="U79" s="8">
        <v>180</v>
      </c>
      <c r="V79" s="54">
        <v>150</v>
      </c>
      <c r="W79" s="54">
        <v>83</v>
      </c>
      <c r="X79" s="8">
        <v>0</v>
      </c>
      <c r="Y79" s="8">
        <v>0</v>
      </c>
      <c r="Z79" s="8">
        <v>1</v>
      </c>
      <c r="AA79" s="8">
        <v>0</v>
      </c>
      <c r="AB79" s="8">
        <v>4</v>
      </c>
      <c r="AC79" s="8">
        <v>0</v>
      </c>
      <c r="AD79" s="8"/>
      <c r="AE79" s="8">
        <v>180</v>
      </c>
      <c r="AF79" s="8" t="s">
        <v>8378</v>
      </c>
      <c r="AG79" s="8" t="s">
        <v>8379</v>
      </c>
      <c r="AH79" s="54">
        <v>12</v>
      </c>
      <c r="AI79" s="54">
        <v>-18</v>
      </c>
      <c r="AJ79" s="8">
        <v>0</v>
      </c>
      <c r="AK79" s="8">
        <v>0</v>
      </c>
      <c r="AL79" s="8">
        <v>1</v>
      </c>
      <c r="AM79" s="8">
        <v>4</v>
      </c>
      <c r="AN79" s="8">
        <v>0</v>
      </c>
      <c r="AO79" s="8">
        <v>1</v>
      </c>
      <c r="AP79" s="8">
        <v>0</v>
      </c>
      <c r="AQ79" s="8">
        <v>0</v>
      </c>
      <c r="AR79" s="54">
        <v>90</v>
      </c>
      <c r="AS79" s="8">
        <v>1</v>
      </c>
      <c r="AT79" s="8">
        <v>0</v>
      </c>
      <c r="AU79" s="8">
        <v>180</v>
      </c>
      <c r="AV79" s="8" t="s">
        <v>8439</v>
      </c>
      <c r="AW79" s="8">
        <v>1</v>
      </c>
      <c r="AX79" s="8">
        <v>0</v>
      </c>
      <c r="AY79" s="8">
        <v>0</v>
      </c>
      <c r="AZ79" s="47">
        <v>46185.333333333336</v>
      </c>
      <c r="BA79" s="47">
        <v>46185.458333333336</v>
      </c>
      <c r="BB79" s="8" t="s">
        <v>8380</v>
      </c>
      <c r="BC79" s="47">
        <v>46185.341666666667</v>
      </c>
      <c r="BD79" s="47">
        <v>46185.445833333331</v>
      </c>
      <c r="BE79" s="8" t="s">
        <v>250</v>
      </c>
      <c r="BF79" s="8">
        <v>0</v>
      </c>
      <c r="BG79" s="8">
        <v>0</v>
      </c>
      <c r="BH79" s="8"/>
    </row>
    <row r="80" spans="1:60">
      <c r="B80" s="8" t="s">
        <v>8326</v>
      </c>
      <c r="C80" s="8" t="s">
        <v>49</v>
      </c>
      <c r="D80" s="8" t="s">
        <v>62</v>
      </c>
      <c r="E80" s="8" t="s">
        <v>341</v>
      </c>
      <c r="F80" s="8" t="s">
        <v>8438</v>
      </c>
      <c r="G80" s="8" t="s">
        <v>71</v>
      </c>
      <c r="H80" s="8" t="s">
        <v>53</v>
      </c>
      <c r="I80" s="9">
        <v>46183</v>
      </c>
      <c r="J80" s="61">
        <v>0</v>
      </c>
      <c r="K80" s="56">
        <v>46174</v>
      </c>
      <c r="L80" s="8" t="s">
        <v>52</v>
      </c>
      <c r="M80" s="8" t="s">
        <v>66</v>
      </c>
      <c r="N80" s="8" t="s">
        <v>64</v>
      </c>
      <c r="O80" s="8">
        <v>1</v>
      </c>
      <c r="P80" s="8">
        <v>4</v>
      </c>
      <c r="Q80" s="8" t="s">
        <v>56</v>
      </c>
      <c r="R80" s="8">
        <v>4</v>
      </c>
      <c r="S80" s="8">
        <v>0</v>
      </c>
      <c r="T80" s="8" t="b">
        <v>0</v>
      </c>
      <c r="U80" s="8">
        <v>480</v>
      </c>
      <c r="V80" s="54">
        <v>427</v>
      </c>
      <c r="W80" s="54">
        <v>330</v>
      </c>
      <c r="X80" s="8">
        <v>0</v>
      </c>
      <c r="Y80" s="8">
        <v>0</v>
      </c>
      <c r="Z80" s="8">
        <v>1</v>
      </c>
      <c r="AA80" s="8">
        <v>0</v>
      </c>
      <c r="AB80" s="8">
        <v>4</v>
      </c>
      <c r="AC80" s="8">
        <v>0</v>
      </c>
      <c r="AD80" s="8"/>
      <c r="AE80" s="8">
        <v>480</v>
      </c>
      <c r="AF80" s="8" t="s">
        <v>8384</v>
      </c>
      <c r="AG80" s="8" t="s">
        <v>8379</v>
      </c>
      <c r="AH80" s="54">
        <v>10</v>
      </c>
      <c r="AI80" s="54">
        <v>-43</v>
      </c>
      <c r="AJ80" s="8">
        <v>0</v>
      </c>
      <c r="AK80" s="8">
        <v>1</v>
      </c>
      <c r="AL80" s="8">
        <v>0</v>
      </c>
      <c r="AM80" s="8">
        <v>4</v>
      </c>
      <c r="AN80" s="8">
        <v>0</v>
      </c>
      <c r="AO80" s="8">
        <v>1</v>
      </c>
      <c r="AP80" s="8">
        <v>0</v>
      </c>
      <c r="AQ80" s="8">
        <v>0</v>
      </c>
      <c r="AR80" s="54">
        <v>325</v>
      </c>
      <c r="AS80" s="8">
        <v>1</v>
      </c>
      <c r="AT80" s="8">
        <v>0</v>
      </c>
      <c r="AU80" s="8">
        <v>480</v>
      </c>
      <c r="AV80" s="8" t="s">
        <v>8439</v>
      </c>
      <c r="AW80" s="8">
        <v>1</v>
      </c>
      <c r="AX80" s="8">
        <v>0</v>
      </c>
      <c r="AY80" s="8">
        <v>0</v>
      </c>
      <c r="AZ80" s="47">
        <v>46183.333333333336</v>
      </c>
      <c r="BA80" s="47">
        <v>46183.666666666664</v>
      </c>
      <c r="BB80" s="8" t="s">
        <v>8380</v>
      </c>
      <c r="BC80" s="47">
        <v>46183.340277777781</v>
      </c>
      <c r="BD80" s="47">
        <v>46183.636805555558</v>
      </c>
      <c r="BE80" s="8" t="s">
        <v>341</v>
      </c>
      <c r="BF80" s="8">
        <v>0</v>
      </c>
      <c r="BG80" s="8">
        <v>0</v>
      </c>
      <c r="BH80" s="8"/>
    </row>
    <row r="81" spans="2:60">
      <c r="B81" s="8" t="s">
        <v>8326</v>
      </c>
      <c r="C81" s="8" t="s">
        <v>49</v>
      </c>
      <c r="D81" s="8" t="s">
        <v>62</v>
      </c>
      <c r="E81" s="8" t="s">
        <v>341</v>
      </c>
      <c r="F81" s="8" t="s">
        <v>8438</v>
      </c>
      <c r="G81" s="8" t="s">
        <v>71</v>
      </c>
      <c r="H81" s="8" t="s">
        <v>53</v>
      </c>
      <c r="I81" s="9">
        <v>46231</v>
      </c>
      <c r="J81" s="61">
        <v>0</v>
      </c>
      <c r="K81" s="56">
        <v>46204</v>
      </c>
      <c r="L81" s="8" t="s">
        <v>52</v>
      </c>
      <c r="M81" s="8" t="s">
        <v>66</v>
      </c>
      <c r="N81" s="8" t="s">
        <v>64</v>
      </c>
      <c r="O81" s="8">
        <v>1</v>
      </c>
      <c r="P81" s="8">
        <v>4</v>
      </c>
      <c r="Q81" s="8" t="s">
        <v>58</v>
      </c>
      <c r="R81" s="8">
        <v>4</v>
      </c>
      <c r="S81" s="8">
        <v>0</v>
      </c>
      <c r="T81" s="8" t="b">
        <v>0</v>
      </c>
      <c r="U81" s="8">
        <v>210</v>
      </c>
      <c r="V81" s="54">
        <v>195</v>
      </c>
      <c r="W81" s="54">
        <v>124</v>
      </c>
      <c r="X81" s="8">
        <v>0</v>
      </c>
      <c r="Y81" s="8">
        <v>0</v>
      </c>
      <c r="Z81" s="8">
        <v>1</v>
      </c>
      <c r="AA81" s="8">
        <v>0</v>
      </c>
      <c r="AB81" s="8">
        <v>4</v>
      </c>
      <c r="AC81" s="8">
        <v>0</v>
      </c>
      <c r="AD81" s="8"/>
      <c r="AE81" s="8">
        <v>210</v>
      </c>
      <c r="AF81" s="8" t="s">
        <v>8384</v>
      </c>
      <c r="AG81" s="8" t="s">
        <v>8379</v>
      </c>
      <c r="AH81" s="54">
        <v>2</v>
      </c>
      <c r="AI81" s="54">
        <v>-13</v>
      </c>
      <c r="AJ81" s="8">
        <v>0</v>
      </c>
      <c r="AK81" s="8">
        <v>1</v>
      </c>
      <c r="AL81" s="8">
        <v>0</v>
      </c>
      <c r="AM81" s="8">
        <v>4</v>
      </c>
      <c r="AN81" s="8">
        <v>0</v>
      </c>
      <c r="AO81" s="8">
        <v>1</v>
      </c>
      <c r="AP81" s="8">
        <v>0</v>
      </c>
      <c r="AQ81" s="8">
        <v>0</v>
      </c>
      <c r="AR81" s="54">
        <v>125</v>
      </c>
      <c r="AS81" s="8">
        <v>1</v>
      </c>
      <c r="AT81" s="8">
        <v>0</v>
      </c>
      <c r="AU81" s="8">
        <v>210</v>
      </c>
      <c r="AV81" s="8" t="s">
        <v>8439</v>
      </c>
      <c r="AW81" s="8">
        <v>1</v>
      </c>
      <c r="AX81" s="8">
        <v>0</v>
      </c>
      <c r="AY81" s="8">
        <v>0</v>
      </c>
      <c r="AZ81" s="47">
        <v>46231.354166666664</v>
      </c>
      <c r="BA81" s="47">
        <v>46231.5</v>
      </c>
      <c r="BB81" s="8" t="s">
        <v>8380</v>
      </c>
      <c r="BC81" s="47">
        <v>46231.355555555558</v>
      </c>
      <c r="BD81" s="47">
        <v>46231.490972222222</v>
      </c>
      <c r="BE81" s="8" t="s">
        <v>341</v>
      </c>
      <c r="BF81" s="8">
        <v>0</v>
      </c>
      <c r="BG81" s="8">
        <v>0</v>
      </c>
      <c r="BH81" s="8"/>
    </row>
    <row r="82" spans="2:60">
      <c r="B82" s="8" t="s">
        <v>8326</v>
      </c>
      <c r="C82" s="8" t="s">
        <v>49</v>
      </c>
      <c r="D82" s="8" t="s">
        <v>62</v>
      </c>
      <c r="E82" s="8" t="s">
        <v>341</v>
      </c>
      <c r="F82" s="8" t="s">
        <v>8438</v>
      </c>
      <c r="G82" s="8" t="s">
        <v>74</v>
      </c>
      <c r="H82" s="8" t="s">
        <v>53</v>
      </c>
      <c r="I82" s="9">
        <v>46241</v>
      </c>
      <c r="J82" s="61">
        <v>0</v>
      </c>
      <c r="K82" s="56">
        <v>46235</v>
      </c>
      <c r="L82" s="8" t="s">
        <v>52</v>
      </c>
      <c r="M82" s="8" t="s">
        <v>66</v>
      </c>
      <c r="N82" s="8" t="s">
        <v>64</v>
      </c>
      <c r="O82" s="8">
        <v>1</v>
      </c>
      <c r="P82" s="8">
        <v>4</v>
      </c>
      <c r="Q82" s="8" t="s">
        <v>60</v>
      </c>
      <c r="R82" s="8">
        <v>4</v>
      </c>
      <c r="S82" s="8">
        <v>0</v>
      </c>
      <c r="T82" s="8" t="b">
        <v>0</v>
      </c>
      <c r="U82" s="8">
        <v>240</v>
      </c>
      <c r="V82" s="54">
        <v>229</v>
      </c>
      <c r="W82" s="54">
        <v>146</v>
      </c>
      <c r="X82" s="8">
        <v>0</v>
      </c>
      <c r="Y82" s="8">
        <v>0</v>
      </c>
      <c r="Z82" s="8">
        <v>1</v>
      </c>
      <c r="AA82" s="8">
        <v>0</v>
      </c>
      <c r="AB82" s="8">
        <v>4</v>
      </c>
      <c r="AC82" s="8">
        <v>0</v>
      </c>
      <c r="AD82" s="8"/>
      <c r="AE82" s="8">
        <v>240</v>
      </c>
      <c r="AF82" s="8" t="s">
        <v>8384</v>
      </c>
      <c r="AG82" s="8" t="s">
        <v>8384</v>
      </c>
      <c r="AH82" s="54">
        <v>3</v>
      </c>
      <c r="AI82" s="54">
        <v>-8</v>
      </c>
      <c r="AJ82" s="8">
        <v>0</v>
      </c>
      <c r="AK82" s="8">
        <v>1</v>
      </c>
      <c r="AL82" s="8">
        <v>0</v>
      </c>
      <c r="AM82" s="8">
        <v>4</v>
      </c>
      <c r="AN82" s="8">
        <v>0</v>
      </c>
      <c r="AO82" s="8">
        <v>0</v>
      </c>
      <c r="AP82" s="8">
        <v>1</v>
      </c>
      <c r="AQ82" s="8">
        <v>0</v>
      </c>
      <c r="AR82" s="54">
        <v>145</v>
      </c>
      <c r="AS82" s="8">
        <v>1</v>
      </c>
      <c r="AT82" s="8">
        <v>0</v>
      </c>
      <c r="AU82" s="8">
        <v>240</v>
      </c>
      <c r="AV82" s="8" t="s">
        <v>8439</v>
      </c>
      <c r="AW82" s="8">
        <v>1</v>
      </c>
      <c r="AX82" s="8">
        <v>0</v>
      </c>
      <c r="AY82" s="8">
        <v>0</v>
      </c>
      <c r="AZ82" s="47">
        <v>46241.541666666664</v>
      </c>
      <c r="BA82" s="47">
        <v>46241.708333333336</v>
      </c>
      <c r="BB82" s="8" t="s">
        <v>8380</v>
      </c>
      <c r="BC82" s="47">
        <v>46241.543749999997</v>
      </c>
      <c r="BD82" s="47">
        <v>46241.702777777777</v>
      </c>
      <c r="BE82" s="8" t="s">
        <v>341</v>
      </c>
      <c r="BF82" s="8">
        <v>0</v>
      </c>
      <c r="BG82" s="8">
        <v>0</v>
      </c>
      <c r="BH82" s="8"/>
    </row>
    <row r="83" spans="2:60">
      <c r="B83" s="8" t="s">
        <v>8326</v>
      </c>
      <c r="C83" s="8" t="s">
        <v>49</v>
      </c>
      <c r="D83" s="8" t="s">
        <v>62</v>
      </c>
      <c r="E83" s="8" t="s">
        <v>341</v>
      </c>
      <c r="F83" s="8" t="s">
        <v>8438</v>
      </c>
      <c r="G83" s="8" t="s">
        <v>75</v>
      </c>
      <c r="H83" s="8" t="s">
        <v>53</v>
      </c>
      <c r="I83" s="9">
        <v>46265</v>
      </c>
      <c r="J83" s="61">
        <v>0</v>
      </c>
      <c r="K83" s="56">
        <v>46235</v>
      </c>
      <c r="L83" s="8" t="s">
        <v>52</v>
      </c>
      <c r="M83" s="8" t="s">
        <v>66</v>
      </c>
      <c r="N83" s="8" t="s">
        <v>64</v>
      </c>
      <c r="O83" s="8">
        <v>1</v>
      </c>
      <c r="P83" s="8">
        <v>4</v>
      </c>
      <c r="Q83" s="8" t="s">
        <v>60</v>
      </c>
      <c r="R83" s="8">
        <v>4</v>
      </c>
      <c r="S83" s="8">
        <v>0</v>
      </c>
      <c r="T83" s="8" t="b">
        <v>0</v>
      </c>
      <c r="U83" s="8">
        <v>270</v>
      </c>
      <c r="V83" s="54">
        <v>236</v>
      </c>
      <c r="W83" s="54">
        <v>159</v>
      </c>
      <c r="X83" s="8">
        <v>0</v>
      </c>
      <c r="Y83" s="8">
        <v>0</v>
      </c>
      <c r="Z83" s="8">
        <v>1</v>
      </c>
      <c r="AA83" s="8">
        <v>0</v>
      </c>
      <c r="AB83" s="8">
        <v>4</v>
      </c>
      <c r="AC83" s="8">
        <v>0</v>
      </c>
      <c r="AD83" s="8"/>
      <c r="AE83" s="8">
        <v>270</v>
      </c>
      <c r="AF83" s="8" t="s">
        <v>8384</v>
      </c>
      <c r="AG83" s="8" t="s">
        <v>8379</v>
      </c>
      <c r="AH83" s="54">
        <v>5</v>
      </c>
      <c r="AI83" s="54">
        <v>-29</v>
      </c>
      <c r="AJ83" s="8">
        <v>0</v>
      </c>
      <c r="AK83" s="8">
        <v>1</v>
      </c>
      <c r="AL83" s="8">
        <v>0</v>
      </c>
      <c r="AM83" s="8">
        <v>4</v>
      </c>
      <c r="AN83" s="8">
        <v>0</v>
      </c>
      <c r="AO83" s="8">
        <v>1</v>
      </c>
      <c r="AP83" s="8">
        <v>0</v>
      </c>
      <c r="AQ83" s="8">
        <v>0</v>
      </c>
      <c r="AR83" s="54">
        <v>160</v>
      </c>
      <c r="AS83" s="8">
        <v>1</v>
      </c>
      <c r="AT83" s="8">
        <v>0</v>
      </c>
      <c r="AU83" s="8">
        <v>270</v>
      </c>
      <c r="AV83" s="8" t="s">
        <v>8439</v>
      </c>
      <c r="AW83" s="8">
        <v>1</v>
      </c>
      <c r="AX83" s="8">
        <v>0</v>
      </c>
      <c r="AY83" s="8">
        <v>0</v>
      </c>
      <c r="AZ83" s="47">
        <v>46265.541666666664</v>
      </c>
      <c r="BA83" s="47">
        <v>46265.729166666664</v>
      </c>
      <c r="BB83" s="8" t="s">
        <v>8380</v>
      </c>
      <c r="BC83" s="47">
        <v>46265.545138888891</v>
      </c>
      <c r="BD83" s="47">
        <v>46265.709027777775</v>
      </c>
      <c r="BE83" s="8" t="s">
        <v>341</v>
      </c>
      <c r="BF83" s="8">
        <v>0</v>
      </c>
      <c r="BG83" s="8">
        <v>0</v>
      </c>
      <c r="BH83" s="8"/>
    </row>
    <row r="84" spans="2:60">
      <c r="B84" s="8" t="s">
        <v>8326</v>
      </c>
      <c r="C84" s="8" t="s">
        <v>49</v>
      </c>
      <c r="D84" s="8" t="s">
        <v>62</v>
      </c>
      <c r="E84" s="8" t="s">
        <v>341</v>
      </c>
      <c r="F84" s="8" t="s">
        <v>8438</v>
      </c>
      <c r="G84" s="8" t="s">
        <v>76</v>
      </c>
      <c r="H84" s="8" t="s">
        <v>53</v>
      </c>
      <c r="I84" s="9">
        <v>46206</v>
      </c>
      <c r="J84" s="61">
        <v>0</v>
      </c>
      <c r="K84" s="56">
        <v>46204</v>
      </c>
      <c r="L84" s="8" t="s">
        <v>52</v>
      </c>
      <c r="M84" s="8" t="s">
        <v>66</v>
      </c>
      <c r="N84" s="8" t="s">
        <v>64</v>
      </c>
      <c r="O84" s="8">
        <v>1</v>
      </c>
      <c r="P84" s="8">
        <v>4</v>
      </c>
      <c r="Q84" s="8" t="s">
        <v>58</v>
      </c>
      <c r="R84" s="8">
        <v>4</v>
      </c>
      <c r="S84" s="8">
        <v>0</v>
      </c>
      <c r="T84" s="8" t="b">
        <v>0</v>
      </c>
      <c r="U84" s="8">
        <v>270</v>
      </c>
      <c r="V84" s="54">
        <v>230</v>
      </c>
      <c r="W84" s="54">
        <v>148</v>
      </c>
      <c r="X84" s="8">
        <v>0</v>
      </c>
      <c r="Y84" s="8">
        <v>0</v>
      </c>
      <c r="Z84" s="8">
        <v>1</v>
      </c>
      <c r="AA84" s="8">
        <v>0</v>
      </c>
      <c r="AB84" s="8">
        <v>4</v>
      </c>
      <c r="AC84" s="8">
        <v>0</v>
      </c>
      <c r="AD84" s="8"/>
      <c r="AE84" s="8">
        <v>270</v>
      </c>
      <c r="AF84" s="8" t="s">
        <v>8378</v>
      </c>
      <c r="AG84" s="8" t="s">
        <v>8379</v>
      </c>
      <c r="AH84" s="54">
        <v>11</v>
      </c>
      <c r="AI84" s="54">
        <v>-29</v>
      </c>
      <c r="AJ84" s="8">
        <v>0</v>
      </c>
      <c r="AK84" s="8">
        <v>0</v>
      </c>
      <c r="AL84" s="8">
        <v>1</v>
      </c>
      <c r="AM84" s="8">
        <v>4</v>
      </c>
      <c r="AN84" s="8">
        <v>0</v>
      </c>
      <c r="AO84" s="8">
        <v>1</v>
      </c>
      <c r="AP84" s="8">
        <v>0</v>
      </c>
      <c r="AQ84" s="8">
        <v>0</v>
      </c>
      <c r="AR84" s="54">
        <v>155</v>
      </c>
      <c r="AS84" s="8">
        <v>1</v>
      </c>
      <c r="AT84" s="8">
        <v>0</v>
      </c>
      <c r="AU84" s="8">
        <v>270</v>
      </c>
      <c r="AV84" s="8" t="s">
        <v>8439</v>
      </c>
      <c r="AW84" s="8">
        <v>1</v>
      </c>
      <c r="AX84" s="8">
        <v>0</v>
      </c>
      <c r="AY84" s="8">
        <v>0</v>
      </c>
      <c r="AZ84" s="47">
        <v>46206.333333333336</v>
      </c>
      <c r="BA84" s="47">
        <v>46206.520833333336</v>
      </c>
      <c r="BB84" s="8" t="s">
        <v>8380</v>
      </c>
      <c r="BC84" s="47">
        <v>46206.34097222222</v>
      </c>
      <c r="BD84" s="47">
        <v>46206.500694444447</v>
      </c>
      <c r="BE84" s="8" t="s">
        <v>341</v>
      </c>
      <c r="BF84" s="8">
        <v>0</v>
      </c>
      <c r="BG84" s="8">
        <v>0</v>
      </c>
      <c r="BH84" s="8"/>
    </row>
    <row r="85" spans="2:60">
      <c r="B85" s="8" t="s">
        <v>8326</v>
      </c>
      <c r="C85" s="8" t="s">
        <v>49</v>
      </c>
      <c r="D85" s="8" t="s">
        <v>62</v>
      </c>
      <c r="E85" s="8" t="s">
        <v>191</v>
      </c>
      <c r="F85" s="8" t="s">
        <v>8438</v>
      </c>
      <c r="G85" s="8" t="s">
        <v>51</v>
      </c>
      <c r="H85" s="8" t="s">
        <v>53</v>
      </c>
      <c r="I85" s="9">
        <v>46247</v>
      </c>
      <c r="J85" s="61">
        <v>0</v>
      </c>
      <c r="K85" s="56">
        <v>46235</v>
      </c>
      <c r="L85" s="8" t="s">
        <v>52</v>
      </c>
      <c r="M85" s="8" t="s">
        <v>55</v>
      </c>
      <c r="N85" s="8" t="s">
        <v>50</v>
      </c>
      <c r="O85" s="8">
        <v>1</v>
      </c>
      <c r="P85" s="8">
        <v>4</v>
      </c>
      <c r="Q85" s="8" t="s">
        <v>60</v>
      </c>
      <c r="R85" s="8">
        <v>4</v>
      </c>
      <c r="S85" s="8">
        <v>0</v>
      </c>
      <c r="T85" s="8" t="b">
        <v>0</v>
      </c>
      <c r="U85" s="8">
        <v>360</v>
      </c>
      <c r="V85" s="54">
        <v>325</v>
      </c>
      <c r="W85" s="54">
        <v>228</v>
      </c>
      <c r="X85" s="8">
        <v>0</v>
      </c>
      <c r="Y85" s="8">
        <v>0</v>
      </c>
      <c r="Z85" s="8">
        <v>1</v>
      </c>
      <c r="AA85" s="8">
        <v>0</v>
      </c>
      <c r="AB85" s="8">
        <v>4</v>
      </c>
      <c r="AC85" s="8">
        <v>0</v>
      </c>
      <c r="AD85" s="8"/>
      <c r="AE85" s="8">
        <v>360</v>
      </c>
      <c r="AF85" s="8" t="s">
        <v>8378</v>
      </c>
      <c r="AG85" s="8" t="s">
        <v>8379</v>
      </c>
      <c r="AH85" s="54">
        <v>11</v>
      </c>
      <c r="AI85" s="54">
        <v>-24</v>
      </c>
      <c r="AJ85" s="8">
        <v>0</v>
      </c>
      <c r="AK85" s="8">
        <v>0</v>
      </c>
      <c r="AL85" s="8">
        <v>1</v>
      </c>
      <c r="AM85" s="8">
        <v>4</v>
      </c>
      <c r="AN85" s="8">
        <v>0</v>
      </c>
      <c r="AO85" s="8">
        <v>1</v>
      </c>
      <c r="AP85" s="8">
        <v>0</v>
      </c>
      <c r="AQ85" s="8">
        <v>0</v>
      </c>
      <c r="AR85" s="54">
        <v>230</v>
      </c>
      <c r="AS85" s="8">
        <v>1</v>
      </c>
      <c r="AT85" s="8">
        <v>0</v>
      </c>
      <c r="AU85" s="8">
        <v>360</v>
      </c>
      <c r="AV85" s="8" t="s">
        <v>8439</v>
      </c>
      <c r="AW85" s="8">
        <v>1</v>
      </c>
      <c r="AX85" s="8">
        <v>0</v>
      </c>
      <c r="AY85" s="8">
        <v>0</v>
      </c>
      <c r="AZ85" s="47">
        <v>46247.3125</v>
      </c>
      <c r="BA85" s="47">
        <v>46247.5625</v>
      </c>
      <c r="BB85" s="8" t="s">
        <v>8380</v>
      </c>
      <c r="BC85" s="47">
        <v>46247.320138888892</v>
      </c>
      <c r="BD85" s="47">
        <v>46247.54583333333</v>
      </c>
      <c r="BE85" s="8" t="s">
        <v>191</v>
      </c>
      <c r="BF85" s="8">
        <v>0</v>
      </c>
      <c r="BG85" s="8">
        <v>0</v>
      </c>
      <c r="BH85" s="8"/>
    </row>
    <row r="86" spans="2:60">
      <c r="B86" s="8" t="s">
        <v>8326</v>
      </c>
      <c r="C86" s="8" t="s">
        <v>49</v>
      </c>
      <c r="D86" s="8" t="s">
        <v>62</v>
      </c>
      <c r="E86" s="8" t="s">
        <v>191</v>
      </c>
      <c r="F86" s="8" t="s">
        <v>8438</v>
      </c>
      <c r="G86" s="8" t="s">
        <v>65</v>
      </c>
      <c r="H86" s="8" t="s">
        <v>53</v>
      </c>
      <c r="I86" s="9">
        <v>46188</v>
      </c>
      <c r="J86" s="61">
        <v>0</v>
      </c>
      <c r="K86" s="56">
        <v>46174</v>
      </c>
      <c r="L86" s="8" t="s">
        <v>52</v>
      </c>
      <c r="M86" s="8" t="s">
        <v>66</v>
      </c>
      <c r="N86" s="8" t="s">
        <v>64</v>
      </c>
      <c r="O86" s="8">
        <v>1</v>
      </c>
      <c r="P86" s="8">
        <v>4</v>
      </c>
      <c r="Q86" s="8" t="s">
        <v>56</v>
      </c>
      <c r="R86" s="8">
        <v>4</v>
      </c>
      <c r="S86" s="8">
        <v>0</v>
      </c>
      <c r="T86" s="8" t="b">
        <v>0</v>
      </c>
      <c r="U86" s="8">
        <v>210</v>
      </c>
      <c r="V86" s="54">
        <v>190</v>
      </c>
      <c r="W86" s="54">
        <v>114</v>
      </c>
      <c r="X86" s="8">
        <v>0</v>
      </c>
      <c r="Y86" s="8">
        <v>0</v>
      </c>
      <c r="Z86" s="8">
        <v>1</v>
      </c>
      <c r="AA86" s="8">
        <v>0</v>
      </c>
      <c r="AB86" s="8">
        <v>4</v>
      </c>
      <c r="AC86" s="8">
        <v>0</v>
      </c>
      <c r="AD86" s="8"/>
      <c r="AE86" s="8">
        <v>210</v>
      </c>
      <c r="AF86" s="8" t="s">
        <v>8384</v>
      </c>
      <c r="AG86" s="8" t="s">
        <v>8379</v>
      </c>
      <c r="AH86" s="54">
        <v>6</v>
      </c>
      <c r="AI86" s="54">
        <v>-14</v>
      </c>
      <c r="AJ86" s="8">
        <v>0</v>
      </c>
      <c r="AK86" s="8">
        <v>1</v>
      </c>
      <c r="AL86" s="8">
        <v>0</v>
      </c>
      <c r="AM86" s="8">
        <v>4</v>
      </c>
      <c r="AN86" s="8">
        <v>0</v>
      </c>
      <c r="AO86" s="8">
        <v>1</v>
      </c>
      <c r="AP86" s="8">
        <v>0</v>
      </c>
      <c r="AQ86" s="8">
        <v>0</v>
      </c>
      <c r="AR86" s="54">
        <v>115</v>
      </c>
      <c r="AS86" s="8">
        <v>1</v>
      </c>
      <c r="AT86" s="8">
        <v>0</v>
      </c>
      <c r="AU86" s="8">
        <v>210</v>
      </c>
      <c r="AV86" s="8" t="s">
        <v>8439</v>
      </c>
      <c r="AW86" s="8">
        <v>1</v>
      </c>
      <c r="AX86" s="8">
        <v>0</v>
      </c>
      <c r="AY86" s="8">
        <v>0</v>
      </c>
      <c r="AZ86" s="47">
        <v>46188.5625</v>
      </c>
      <c r="BA86" s="47">
        <v>46188.708333333336</v>
      </c>
      <c r="BB86" s="8" t="s">
        <v>8380</v>
      </c>
      <c r="BC86" s="47">
        <v>46188.566666666666</v>
      </c>
      <c r="BD86" s="47">
        <v>46188.698611111111</v>
      </c>
      <c r="BE86" s="8" t="s">
        <v>191</v>
      </c>
      <c r="BF86" s="8">
        <v>0</v>
      </c>
      <c r="BG86" s="8">
        <v>0</v>
      </c>
      <c r="BH86" s="8"/>
    </row>
    <row r="87" spans="2:60">
      <c r="B87" s="8" t="s">
        <v>8326</v>
      </c>
      <c r="C87" s="8" t="s">
        <v>49</v>
      </c>
      <c r="D87" s="8" t="s">
        <v>62</v>
      </c>
      <c r="E87" s="8" t="s">
        <v>191</v>
      </c>
      <c r="F87" s="8" t="s">
        <v>8438</v>
      </c>
      <c r="G87" s="8" t="s">
        <v>72</v>
      </c>
      <c r="H87" s="8" t="s">
        <v>53</v>
      </c>
      <c r="I87" s="9">
        <v>46207</v>
      </c>
      <c r="J87" s="61">
        <v>0</v>
      </c>
      <c r="K87" s="56">
        <v>46204</v>
      </c>
      <c r="L87" s="8" t="s">
        <v>52</v>
      </c>
      <c r="M87" s="8" t="s">
        <v>66</v>
      </c>
      <c r="N87" s="8" t="s">
        <v>64</v>
      </c>
      <c r="O87" s="8">
        <v>1</v>
      </c>
      <c r="P87" s="8">
        <v>4</v>
      </c>
      <c r="Q87" s="8" t="s">
        <v>58</v>
      </c>
      <c r="R87" s="8">
        <v>4</v>
      </c>
      <c r="S87" s="8">
        <v>0</v>
      </c>
      <c r="T87" s="8" t="b">
        <v>0</v>
      </c>
      <c r="U87" s="8">
        <v>240</v>
      </c>
      <c r="V87" s="54">
        <v>222</v>
      </c>
      <c r="W87" s="54">
        <v>139</v>
      </c>
      <c r="X87" s="8">
        <v>0</v>
      </c>
      <c r="Y87" s="8">
        <v>0</v>
      </c>
      <c r="Z87" s="8">
        <v>1</v>
      </c>
      <c r="AA87" s="8">
        <v>0</v>
      </c>
      <c r="AB87" s="8">
        <v>4</v>
      </c>
      <c r="AC87" s="8">
        <v>0</v>
      </c>
      <c r="AD87" s="8"/>
      <c r="AE87" s="8">
        <v>240</v>
      </c>
      <c r="AF87" s="8" t="s">
        <v>8384</v>
      </c>
      <c r="AG87" s="8" t="s">
        <v>8384</v>
      </c>
      <c r="AH87" s="54">
        <v>9</v>
      </c>
      <c r="AI87" s="54">
        <v>-9</v>
      </c>
      <c r="AJ87" s="8">
        <v>0</v>
      </c>
      <c r="AK87" s="8">
        <v>1</v>
      </c>
      <c r="AL87" s="8">
        <v>0</v>
      </c>
      <c r="AM87" s="8">
        <v>4</v>
      </c>
      <c r="AN87" s="8">
        <v>0</v>
      </c>
      <c r="AO87" s="8">
        <v>0</v>
      </c>
      <c r="AP87" s="8">
        <v>1</v>
      </c>
      <c r="AQ87" s="8">
        <v>0</v>
      </c>
      <c r="AR87" s="54">
        <v>140</v>
      </c>
      <c r="AS87" s="8">
        <v>1</v>
      </c>
      <c r="AT87" s="8">
        <v>0</v>
      </c>
      <c r="AU87" s="8">
        <v>240</v>
      </c>
      <c r="AV87" s="8" t="s">
        <v>8439</v>
      </c>
      <c r="AW87" s="8">
        <v>1</v>
      </c>
      <c r="AX87" s="8">
        <v>0</v>
      </c>
      <c r="AY87" s="8">
        <v>0</v>
      </c>
      <c r="AZ87" s="47">
        <v>46207.541666666664</v>
      </c>
      <c r="BA87" s="47">
        <v>46207.708333333336</v>
      </c>
      <c r="BB87" s="8" t="s">
        <v>8380</v>
      </c>
      <c r="BC87" s="47">
        <v>46207.54791666667</v>
      </c>
      <c r="BD87" s="47">
        <v>46207.70208333333</v>
      </c>
      <c r="BE87" s="8" t="s">
        <v>191</v>
      </c>
      <c r="BF87" s="8">
        <v>0</v>
      </c>
      <c r="BG87" s="8">
        <v>0</v>
      </c>
      <c r="BH87" s="8"/>
    </row>
    <row r="88" spans="2:60">
      <c r="B88" s="8" t="s">
        <v>8326</v>
      </c>
      <c r="C88" s="8" t="s">
        <v>49</v>
      </c>
      <c r="D88" s="8" t="s">
        <v>62</v>
      </c>
      <c r="E88" s="8" t="s">
        <v>191</v>
      </c>
      <c r="F88" s="8" t="s">
        <v>8438</v>
      </c>
      <c r="G88" s="8" t="s">
        <v>72</v>
      </c>
      <c r="H88" s="8" t="s">
        <v>53</v>
      </c>
      <c r="I88" s="9">
        <v>46222</v>
      </c>
      <c r="J88" s="61">
        <v>0</v>
      </c>
      <c r="K88" s="56">
        <v>46204</v>
      </c>
      <c r="L88" s="8" t="s">
        <v>52</v>
      </c>
      <c r="M88" s="8" t="s">
        <v>66</v>
      </c>
      <c r="N88" s="8" t="s">
        <v>64</v>
      </c>
      <c r="O88" s="8">
        <v>1</v>
      </c>
      <c r="P88" s="8">
        <v>4</v>
      </c>
      <c r="Q88" s="8" t="s">
        <v>58</v>
      </c>
      <c r="R88" s="8">
        <v>4</v>
      </c>
      <c r="S88" s="8">
        <v>0</v>
      </c>
      <c r="T88" s="8" t="b">
        <v>0</v>
      </c>
      <c r="U88" s="8">
        <v>540</v>
      </c>
      <c r="V88" s="54">
        <v>510</v>
      </c>
      <c r="W88" s="54">
        <v>410</v>
      </c>
      <c r="X88" s="8">
        <v>0</v>
      </c>
      <c r="Y88" s="8">
        <v>0</v>
      </c>
      <c r="Z88" s="8">
        <v>1</v>
      </c>
      <c r="AA88" s="8">
        <v>0</v>
      </c>
      <c r="AB88" s="8">
        <v>4</v>
      </c>
      <c r="AC88" s="8">
        <v>0</v>
      </c>
      <c r="AD88" s="8"/>
      <c r="AE88" s="8">
        <v>540</v>
      </c>
      <c r="AF88" s="8" t="s">
        <v>8384</v>
      </c>
      <c r="AG88" s="8" t="s">
        <v>8379</v>
      </c>
      <c r="AH88" s="54">
        <v>9</v>
      </c>
      <c r="AI88" s="54">
        <v>-21</v>
      </c>
      <c r="AJ88" s="8">
        <v>0</v>
      </c>
      <c r="AK88" s="8">
        <v>1</v>
      </c>
      <c r="AL88" s="8">
        <v>0</v>
      </c>
      <c r="AM88" s="8">
        <v>4</v>
      </c>
      <c r="AN88" s="8">
        <v>0</v>
      </c>
      <c r="AO88" s="8">
        <v>1</v>
      </c>
      <c r="AP88" s="8">
        <v>0</v>
      </c>
      <c r="AQ88" s="8">
        <v>0</v>
      </c>
      <c r="AR88" s="54">
        <v>400</v>
      </c>
      <c r="AS88" s="8">
        <v>1</v>
      </c>
      <c r="AT88" s="8">
        <v>0</v>
      </c>
      <c r="AU88" s="8">
        <v>540</v>
      </c>
      <c r="AV88" s="8" t="s">
        <v>8439</v>
      </c>
      <c r="AW88" s="8">
        <v>1</v>
      </c>
      <c r="AX88" s="8">
        <v>0</v>
      </c>
      <c r="AY88" s="8">
        <v>0</v>
      </c>
      <c r="AZ88" s="47">
        <v>46222.3125</v>
      </c>
      <c r="BA88" s="47">
        <v>46222.6875</v>
      </c>
      <c r="BB88" s="8" t="s">
        <v>8380</v>
      </c>
      <c r="BC88" s="47">
        <v>46222.318749999999</v>
      </c>
      <c r="BD88" s="47">
        <v>46222.67291666667</v>
      </c>
      <c r="BE88" s="8" t="s">
        <v>191</v>
      </c>
      <c r="BF88" s="8">
        <v>0</v>
      </c>
      <c r="BG88" s="8">
        <v>0</v>
      </c>
      <c r="BH88" s="8"/>
    </row>
    <row r="89" spans="2:60">
      <c r="B89" s="8" t="s">
        <v>8326</v>
      </c>
      <c r="C89" s="8" t="s">
        <v>49</v>
      </c>
      <c r="D89" s="8" t="s">
        <v>62</v>
      </c>
      <c r="E89" s="8" t="s">
        <v>191</v>
      </c>
      <c r="F89" s="8" t="s">
        <v>8438</v>
      </c>
      <c r="G89" s="8" t="s">
        <v>75</v>
      </c>
      <c r="H89" s="8" t="s">
        <v>53</v>
      </c>
      <c r="I89" s="9">
        <v>46259</v>
      </c>
      <c r="J89" s="61">
        <v>0</v>
      </c>
      <c r="K89" s="56">
        <v>46235</v>
      </c>
      <c r="L89" s="8" t="s">
        <v>52</v>
      </c>
      <c r="M89" s="8" t="s">
        <v>66</v>
      </c>
      <c r="N89" s="8" t="s">
        <v>64</v>
      </c>
      <c r="O89" s="8">
        <v>1</v>
      </c>
      <c r="P89" s="8">
        <v>4</v>
      </c>
      <c r="Q89" s="8" t="s">
        <v>60</v>
      </c>
      <c r="R89" s="8">
        <v>4</v>
      </c>
      <c r="S89" s="8">
        <v>0</v>
      </c>
      <c r="T89" s="8" t="b">
        <v>0</v>
      </c>
      <c r="U89" s="8">
        <v>540</v>
      </c>
      <c r="V89" s="54">
        <v>497</v>
      </c>
      <c r="W89" s="54">
        <v>375</v>
      </c>
      <c r="X89" s="8">
        <v>0</v>
      </c>
      <c r="Y89" s="8">
        <v>0</v>
      </c>
      <c r="Z89" s="8">
        <v>1</v>
      </c>
      <c r="AA89" s="8">
        <v>0</v>
      </c>
      <c r="AB89" s="8">
        <v>4</v>
      </c>
      <c r="AC89" s="8">
        <v>0</v>
      </c>
      <c r="AD89" s="8"/>
      <c r="AE89" s="8">
        <v>540</v>
      </c>
      <c r="AF89" s="8" t="s">
        <v>8384</v>
      </c>
      <c r="AG89" s="8" t="s">
        <v>8379</v>
      </c>
      <c r="AH89" s="54">
        <v>5</v>
      </c>
      <c r="AI89" s="54">
        <v>-38</v>
      </c>
      <c r="AJ89" s="8">
        <v>0</v>
      </c>
      <c r="AK89" s="8">
        <v>1</v>
      </c>
      <c r="AL89" s="8">
        <v>0</v>
      </c>
      <c r="AM89" s="8">
        <v>4</v>
      </c>
      <c r="AN89" s="8">
        <v>0</v>
      </c>
      <c r="AO89" s="8">
        <v>1</v>
      </c>
      <c r="AP89" s="8">
        <v>0</v>
      </c>
      <c r="AQ89" s="8">
        <v>0</v>
      </c>
      <c r="AR89" s="54">
        <v>370</v>
      </c>
      <c r="AS89" s="8">
        <v>1</v>
      </c>
      <c r="AT89" s="8">
        <v>0</v>
      </c>
      <c r="AU89" s="8">
        <v>540</v>
      </c>
      <c r="AV89" s="8" t="s">
        <v>8439</v>
      </c>
      <c r="AW89" s="8">
        <v>1</v>
      </c>
      <c r="AX89" s="8">
        <v>0</v>
      </c>
      <c r="AY89" s="8">
        <v>0</v>
      </c>
      <c r="AZ89" s="47">
        <v>46259.3125</v>
      </c>
      <c r="BA89" s="47">
        <v>46259.6875</v>
      </c>
      <c r="BB89" s="8" t="s">
        <v>8380</v>
      </c>
      <c r="BC89" s="47">
        <v>46259.315972222219</v>
      </c>
      <c r="BD89" s="47">
        <v>46259.661111111112</v>
      </c>
      <c r="BE89" s="8" t="s">
        <v>191</v>
      </c>
      <c r="BF89" s="8">
        <v>0</v>
      </c>
      <c r="BG89" s="8">
        <v>0</v>
      </c>
      <c r="BH89" s="8"/>
    </row>
    <row r="90" spans="2:60">
      <c r="B90" s="8" t="s">
        <v>8326</v>
      </c>
      <c r="C90" s="8" t="s">
        <v>49</v>
      </c>
      <c r="D90" s="8" t="s">
        <v>62</v>
      </c>
      <c r="E90" s="8" t="s">
        <v>191</v>
      </c>
      <c r="F90" s="8" t="s">
        <v>8438</v>
      </c>
      <c r="G90" s="8" t="s">
        <v>76</v>
      </c>
      <c r="H90" s="8" t="s">
        <v>53</v>
      </c>
      <c r="I90" s="9">
        <v>46248</v>
      </c>
      <c r="J90" s="61">
        <v>0</v>
      </c>
      <c r="K90" s="56">
        <v>46235</v>
      </c>
      <c r="L90" s="8" t="s">
        <v>52</v>
      </c>
      <c r="M90" s="8" t="s">
        <v>66</v>
      </c>
      <c r="N90" s="8" t="s">
        <v>64</v>
      </c>
      <c r="O90" s="8">
        <v>1</v>
      </c>
      <c r="P90" s="8">
        <v>4</v>
      </c>
      <c r="Q90" s="8" t="s">
        <v>60</v>
      </c>
      <c r="R90" s="8">
        <v>4</v>
      </c>
      <c r="S90" s="8">
        <v>0</v>
      </c>
      <c r="T90" s="8" t="b">
        <v>0</v>
      </c>
      <c r="U90" s="8">
        <v>240</v>
      </c>
      <c r="V90" s="54">
        <v>222</v>
      </c>
      <c r="W90" s="54">
        <v>141</v>
      </c>
      <c r="X90" s="8">
        <v>0</v>
      </c>
      <c r="Y90" s="8">
        <v>0</v>
      </c>
      <c r="Z90" s="8">
        <v>1</v>
      </c>
      <c r="AA90" s="8">
        <v>0</v>
      </c>
      <c r="AB90" s="8">
        <v>4</v>
      </c>
      <c r="AC90" s="8">
        <v>0</v>
      </c>
      <c r="AD90" s="8"/>
      <c r="AE90" s="8">
        <v>240</v>
      </c>
      <c r="AF90" s="8" t="s">
        <v>8384</v>
      </c>
      <c r="AG90" s="8" t="s">
        <v>8379</v>
      </c>
      <c r="AH90" s="54">
        <v>6</v>
      </c>
      <c r="AI90" s="54">
        <v>-12</v>
      </c>
      <c r="AJ90" s="8">
        <v>0</v>
      </c>
      <c r="AK90" s="8">
        <v>1</v>
      </c>
      <c r="AL90" s="8">
        <v>0</v>
      </c>
      <c r="AM90" s="8">
        <v>4</v>
      </c>
      <c r="AN90" s="8">
        <v>0</v>
      </c>
      <c r="AO90" s="8">
        <v>1</v>
      </c>
      <c r="AP90" s="8">
        <v>0</v>
      </c>
      <c r="AQ90" s="8">
        <v>0</v>
      </c>
      <c r="AR90" s="54">
        <v>145</v>
      </c>
      <c r="AS90" s="8">
        <v>1</v>
      </c>
      <c r="AT90" s="8">
        <v>0</v>
      </c>
      <c r="AU90" s="8">
        <v>240</v>
      </c>
      <c r="AV90" s="8" t="s">
        <v>8439</v>
      </c>
      <c r="AW90" s="8">
        <v>1</v>
      </c>
      <c r="AX90" s="8">
        <v>0</v>
      </c>
      <c r="AY90" s="8">
        <v>0</v>
      </c>
      <c r="AZ90" s="47">
        <v>46248.541666666664</v>
      </c>
      <c r="BA90" s="47">
        <v>46248.708333333336</v>
      </c>
      <c r="BB90" s="8" t="s">
        <v>8380</v>
      </c>
      <c r="BC90" s="47">
        <v>46248.54583333333</v>
      </c>
      <c r="BD90" s="47">
        <v>46248.7</v>
      </c>
      <c r="BE90" s="8" t="s">
        <v>191</v>
      </c>
      <c r="BF90" s="8">
        <v>0</v>
      </c>
      <c r="BG90" s="8">
        <v>0</v>
      </c>
      <c r="BH90" s="8"/>
    </row>
    <row r="91" spans="2:60">
      <c r="B91" s="8" t="s">
        <v>8326</v>
      </c>
      <c r="C91" s="8" t="s">
        <v>49</v>
      </c>
      <c r="D91" s="8" t="s">
        <v>62</v>
      </c>
      <c r="E91" s="8" t="s">
        <v>278</v>
      </c>
      <c r="F91" s="8" t="s">
        <v>8438</v>
      </c>
      <c r="G91" s="8" t="s">
        <v>65</v>
      </c>
      <c r="H91" s="8" t="s">
        <v>53</v>
      </c>
      <c r="I91" s="9">
        <v>46218</v>
      </c>
      <c r="J91" s="61">
        <v>0</v>
      </c>
      <c r="K91" s="56">
        <v>46204</v>
      </c>
      <c r="L91" s="8" t="s">
        <v>52</v>
      </c>
      <c r="M91" s="8" t="s">
        <v>66</v>
      </c>
      <c r="N91" s="8" t="s">
        <v>64</v>
      </c>
      <c r="O91" s="8">
        <v>1</v>
      </c>
      <c r="P91" s="8">
        <v>4</v>
      </c>
      <c r="Q91" s="8" t="s">
        <v>58</v>
      </c>
      <c r="R91" s="8">
        <v>4</v>
      </c>
      <c r="S91" s="8">
        <v>0</v>
      </c>
      <c r="T91" s="8" t="b">
        <v>0</v>
      </c>
      <c r="U91" s="8">
        <v>270</v>
      </c>
      <c r="V91" s="54">
        <v>247</v>
      </c>
      <c r="W91" s="54">
        <v>165</v>
      </c>
      <c r="X91" s="8">
        <v>0</v>
      </c>
      <c r="Y91" s="8">
        <v>0</v>
      </c>
      <c r="Z91" s="8">
        <v>1</v>
      </c>
      <c r="AA91" s="8">
        <v>0</v>
      </c>
      <c r="AB91" s="8">
        <v>4</v>
      </c>
      <c r="AC91" s="8">
        <v>0</v>
      </c>
      <c r="AD91" s="8"/>
      <c r="AE91" s="8">
        <v>270</v>
      </c>
      <c r="AF91" s="8" t="s">
        <v>8384</v>
      </c>
      <c r="AG91" s="8" t="s">
        <v>8379</v>
      </c>
      <c r="AH91" s="54">
        <v>4</v>
      </c>
      <c r="AI91" s="54">
        <v>-19</v>
      </c>
      <c r="AJ91" s="8">
        <v>0</v>
      </c>
      <c r="AK91" s="8">
        <v>1</v>
      </c>
      <c r="AL91" s="8">
        <v>0</v>
      </c>
      <c r="AM91" s="8">
        <v>4</v>
      </c>
      <c r="AN91" s="8">
        <v>0</v>
      </c>
      <c r="AO91" s="8">
        <v>1</v>
      </c>
      <c r="AP91" s="8">
        <v>0</v>
      </c>
      <c r="AQ91" s="8">
        <v>0</v>
      </c>
      <c r="AR91" s="54">
        <v>160</v>
      </c>
      <c r="AS91" s="8">
        <v>1</v>
      </c>
      <c r="AT91" s="8">
        <v>0</v>
      </c>
      <c r="AU91" s="8">
        <v>270</v>
      </c>
      <c r="AV91" s="8" t="s">
        <v>8439</v>
      </c>
      <c r="AW91" s="8">
        <v>1</v>
      </c>
      <c r="AX91" s="8">
        <v>0</v>
      </c>
      <c r="AY91" s="8">
        <v>0</v>
      </c>
      <c r="AZ91" s="47">
        <v>46218.541666666664</v>
      </c>
      <c r="BA91" s="47">
        <v>46218.729166666664</v>
      </c>
      <c r="BB91" s="8" t="s">
        <v>8380</v>
      </c>
      <c r="BC91" s="47">
        <v>46218.544444444444</v>
      </c>
      <c r="BD91" s="47">
        <v>46218.71597222222</v>
      </c>
      <c r="BE91" s="8" t="s">
        <v>278</v>
      </c>
      <c r="BF91" s="8">
        <v>0</v>
      </c>
      <c r="BG91" s="8">
        <v>0</v>
      </c>
      <c r="BH91" s="8"/>
    </row>
    <row r="92" spans="2:60">
      <c r="B92" s="8" t="s">
        <v>8326</v>
      </c>
      <c r="C92" s="8" t="s">
        <v>49</v>
      </c>
      <c r="D92" s="8" t="s">
        <v>62</v>
      </c>
      <c r="E92" s="8" t="s">
        <v>278</v>
      </c>
      <c r="F92" s="8" t="s">
        <v>8438</v>
      </c>
      <c r="G92" s="8" t="s">
        <v>70</v>
      </c>
      <c r="H92" s="8" t="s">
        <v>53</v>
      </c>
      <c r="I92" s="9">
        <v>46193</v>
      </c>
      <c r="J92" s="61">
        <v>0</v>
      </c>
      <c r="K92" s="56">
        <v>46174</v>
      </c>
      <c r="L92" s="8" t="s">
        <v>52</v>
      </c>
      <c r="M92" s="8" t="s">
        <v>66</v>
      </c>
      <c r="N92" s="8" t="s">
        <v>64</v>
      </c>
      <c r="O92" s="8">
        <v>1</v>
      </c>
      <c r="P92" s="8">
        <v>4</v>
      </c>
      <c r="Q92" s="8" t="s">
        <v>56</v>
      </c>
      <c r="R92" s="8">
        <v>4</v>
      </c>
      <c r="S92" s="8">
        <v>0</v>
      </c>
      <c r="T92" s="8" t="b">
        <v>0</v>
      </c>
      <c r="U92" s="8">
        <v>420</v>
      </c>
      <c r="V92" s="54">
        <v>372</v>
      </c>
      <c r="W92" s="54">
        <v>287</v>
      </c>
      <c r="X92" s="8">
        <v>0</v>
      </c>
      <c r="Y92" s="8">
        <v>0</v>
      </c>
      <c r="Z92" s="8">
        <v>1</v>
      </c>
      <c r="AA92" s="8">
        <v>0</v>
      </c>
      <c r="AB92" s="8">
        <v>4</v>
      </c>
      <c r="AC92" s="8">
        <v>0</v>
      </c>
      <c r="AD92" s="8"/>
      <c r="AE92" s="8">
        <v>420</v>
      </c>
      <c r="AF92" s="8" t="s">
        <v>8378</v>
      </c>
      <c r="AG92" s="8" t="s">
        <v>8379</v>
      </c>
      <c r="AH92" s="54">
        <v>11</v>
      </c>
      <c r="AI92" s="54">
        <v>-37</v>
      </c>
      <c r="AJ92" s="8">
        <v>0</v>
      </c>
      <c r="AK92" s="8">
        <v>0</v>
      </c>
      <c r="AL92" s="8">
        <v>1</v>
      </c>
      <c r="AM92" s="8">
        <v>4</v>
      </c>
      <c r="AN92" s="8">
        <v>0</v>
      </c>
      <c r="AO92" s="8">
        <v>1</v>
      </c>
      <c r="AP92" s="8">
        <v>0</v>
      </c>
      <c r="AQ92" s="8">
        <v>0</v>
      </c>
      <c r="AR92" s="54">
        <v>280</v>
      </c>
      <c r="AS92" s="8">
        <v>1</v>
      </c>
      <c r="AT92" s="8">
        <v>0</v>
      </c>
      <c r="AU92" s="8">
        <v>420</v>
      </c>
      <c r="AV92" s="8" t="s">
        <v>8439</v>
      </c>
      <c r="AW92" s="8">
        <v>1</v>
      </c>
      <c r="AX92" s="8">
        <v>0</v>
      </c>
      <c r="AY92" s="8">
        <v>0</v>
      </c>
      <c r="AZ92" s="47">
        <v>46193.354166666664</v>
      </c>
      <c r="BA92" s="47">
        <v>46193.645833333336</v>
      </c>
      <c r="BB92" s="8" t="s">
        <v>8380</v>
      </c>
      <c r="BC92" s="47">
        <v>46193.361805555556</v>
      </c>
      <c r="BD92" s="47">
        <v>46193.620138888888</v>
      </c>
      <c r="BE92" s="8" t="s">
        <v>278</v>
      </c>
      <c r="BF92" s="8">
        <v>0</v>
      </c>
      <c r="BG92" s="8">
        <v>0</v>
      </c>
      <c r="BH92" s="8"/>
    </row>
    <row r="93" spans="2:60">
      <c r="B93" s="8" t="s">
        <v>8326</v>
      </c>
      <c r="C93" s="8" t="s">
        <v>49</v>
      </c>
      <c r="D93" s="8" t="s">
        <v>62</v>
      </c>
      <c r="E93" s="8" t="s">
        <v>278</v>
      </c>
      <c r="F93" s="8" t="s">
        <v>8438</v>
      </c>
      <c r="G93" s="8" t="s">
        <v>72</v>
      </c>
      <c r="H93" s="8" t="s">
        <v>53</v>
      </c>
      <c r="I93" s="9">
        <v>46209</v>
      </c>
      <c r="J93" s="61">
        <v>0</v>
      </c>
      <c r="K93" s="56">
        <v>46204</v>
      </c>
      <c r="L93" s="8" t="s">
        <v>52</v>
      </c>
      <c r="M93" s="8" t="s">
        <v>66</v>
      </c>
      <c r="N93" s="8" t="s">
        <v>64</v>
      </c>
      <c r="O93" s="8">
        <v>1</v>
      </c>
      <c r="P93" s="8">
        <v>4</v>
      </c>
      <c r="Q93" s="8" t="s">
        <v>58</v>
      </c>
      <c r="R93" s="8">
        <v>4</v>
      </c>
      <c r="S93" s="8">
        <v>0</v>
      </c>
      <c r="T93" s="8" t="b">
        <v>0</v>
      </c>
      <c r="U93" s="8">
        <v>210</v>
      </c>
      <c r="V93" s="54">
        <v>182</v>
      </c>
      <c r="W93" s="54">
        <v>110</v>
      </c>
      <c r="X93" s="8">
        <v>0</v>
      </c>
      <c r="Y93" s="8">
        <v>0</v>
      </c>
      <c r="Z93" s="8">
        <v>1</v>
      </c>
      <c r="AA93" s="8">
        <v>0</v>
      </c>
      <c r="AB93" s="8">
        <v>4</v>
      </c>
      <c r="AC93" s="8">
        <v>0</v>
      </c>
      <c r="AD93" s="8"/>
      <c r="AE93" s="8">
        <v>210</v>
      </c>
      <c r="AF93" s="8" t="s">
        <v>8384</v>
      </c>
      <c r="AG93" s="8" t="s">
        <v>8379</v>
      </c>
      <c r="AH93" s="54">
        <v>7</v>
      </c>
      <c r="AI93" s="54">
        <v>-21</v>
      </c>
      <c r="AJ93" s="8">
        <v>0</v>
      </c>
      <c r="AK93" s="8">
        <v>1</v>
      </c>
      <c r="AL93" s="8">
        <v>0</v>
      </c>
      <c r="AM93" s="8">
        <v>4</v>
      </c>
      <c r="AN93" s="8">
        <v>0</v>
      </c>
      <c r="AO93" s="8">
        <v>1</v>
      </c>
      <c r="AP93" s="8">
        <v>0</v>
      </c>
      <c r="AQ93" s="8">
        <v>0</v>
      </c>
      <c r="AR93" s="54">
        <v>105</v>
      </c>
      <c r="AS93" s="8">
        <v>1</v>
      </c>
      <c r="AT93" s="8">
        <v>0</v>
      </c>
      <c r="AU93" s="8">
        <v>210</v>
      </c>
      <c r="AV93" s="8" t="s">
        <v>8439</v>
      </c>
      <c r="AW93" s="8">
        <v>1</v>
      </c>
      <c r="AX93" s="8">
        <v>0</v>
      </c>
      <c r="AY93" s="8">
        <v>0</v>
      </c>
      <c r="AZ93" s="47">
        <v>46209.354166666664</v>
      </c>
      <c r="BA93" s="47">
        <v>46209.5</v>
      </c>
      <c r="BB93" s="8" t="s">
        <v>8380</v>
      </c>
      <c r="BC93" s="47">
        <v>46209.359027777777</v>
      </c>
      <c r="BD93" s="47">
        <v>46209.48541666667</v>
      </c>
      <c r="BE93" s="8" t="s">
        <v>278</v>
      </c>
      <c r="BF93" s="8">
        <v>0</v>
      </c>
      <c r="BG93" s="8">
        <v>0</v>
      </c>
      <c r="BH93" s="8"/>
    </row>
    <row r="94" spans="2:60">
      <c r="B94" s="8" t="s">
        <v>8326</v>
      </c>
      <c r="C94" s="8" t="s">
        <v>49</v>
      </c>
      <c r="D94" s="8" t="s">
        <v>62</v>
      </c>
      <c r="E94" s="8" t="s">
        <v>278</v>
      </c>
      <c r="F94" s="8" t="s">
        <v>8438</v>
      </c>
      <c r="G94" s="8" t="s">
        <v>76</v>
      </c>
      <c r="H94" s="8" t="s">
        <v>53</v>
      </c>
      <c r="I94" s="9">
        <v>46231</v>
      </c>
      <c r="J94" s="61">
        <v>0</v>
      </c>
      <c r="K94" s="56">
        <v>46204</v>
      </c>
      <c r="L94" s="8" t="s">
        <v>52</v>
      </c>
      <c r="M94" s="8" t="s">
        <v>66</v>
      </c>
      <c r="N94" s="8" t="s">
        <v>64</v>
      </c>
      <c r="O94" s="8">
        <v>1</v>
      </c>
      <c r="P94" s="8">
        <v>4</v>
      </c>
      <c r="Q94" s="8" t="s">
        <v>58</v>
      </c>
      <c r="R94" s="8">
        <v>4</v>
      </c>
      <c r="S94" s="8">
        <v>0</v>
      </c>
      <c r="T94" s="8" t="b">
        <v>0</v>
      </c>
      <c r="U94" s="8">
        <v>420</v>
      </c>
      <c r="V94" s="54">
        <v>395</v>
      </c>
      <c r="W94" s="54">
        <v>293</v>
      </c>
      <c r="X94" s="8">
        <v>0</v>
      </c>
      <c r="Y94" s="8">
        <v>0</v>
      </c>
      <c r="Z94" s="8">
        <v>1</v>
      </c>
      <c r="AA94" s="8">
        <v>0</v>
      </c>
      <c r="AB94" s="8">
        <v>4</v>
      </c>
      <c r="AC94" s="8">
        <v>0</v>
      </c>
      <c r="AD94" s="8"/>
      <c r="AE94" s="8">
        <v>420</v>
      </c>
      <c r="AF94" s="8" t="s">
        <v>8384</v>
      </c>
      <c r="AG94" s="8" t="s">
        <v>8379</v>
      </c>
      <c r="AH94" s="54">
        <v>2</v>
      </c>
      <c r="AI94" s="54">
        <v>-23</v>
      </c>
      <c r="AJ94" s="8">
        <v>0</v>
      </c>
      <c r="AK94" s="8">
        <v>1</v>
      </c>
      <c r="AL94" s="8">
        <v>0</v>
      </c>
      <c r="AM94" s="8">
        <v>4</v>
      </c>
      <c r="AN94" s="8">
        <v>0</v>
      </c>
      <c r="AO94" s="8">
        <v>1</v>
      </c>
      <c r="AP94" s="8">
        <v>0</v>
      </c>
      <c r="AQ94" s="8">
        <v>0</v>
      </c>
      <c r="AR94" s="54">
        <v>300</v>
      </c>
      <c r="AS94" s="8">
        <v>1</v>
      </c>
      <c r="AT94" s="8">
        <v>0</v>
      </c>
      <c r="AU94" s="8">
        <v>420</v>
      </c>
      <c r="AV94" s="8" t="s">
        <v>8439</v>
      </c>
      <c r="AW94" s="8">
        <v>1</v>
      </c>
      <c r="AX94" s="8">
        <v>0</v>
      </c>
      <c r="AY94" s="8">
        <v>0</v>
      </c>
      <c r="AZ94" s="47">
        <v>46231.375</v>
      </c>
      <c r="BA94" s="47">
        <v>46231.666666666664</v>
      </c>
      <c r="BB94" s="8" t="s">
        <v>8380</v>
      </c>
      <c r="BC94" s="47">
        <v>46231.376388888886</v>
      </c>
      <c r="BD94" s="47">
        <v>46231.650694444441</v>
      </c>
      <c r="BE94" s="8" t="s">
        <v>278</v>
      </c>
      <c r="BF94" s="8">
        <v>0</v>
      </c>
      <c r="BG94" s="8">
        <v>0</v>
      </c>
      <c r="BH94" s="8"/>
    </row>
    <row r="95" spans="2:60">
      <c r="B95" s="8" t="s">
        <v>8326</v>
      </c>
      <c r="C95" s="8" t="s">
        <v>49</v>
      </c>
      <c r="D95" s="8" t="s">
        <v>62</v>
      </c>
      <c r="E95" s="8" t="s">
        <v>143</v>
      </c>
      <c r="F95" s="8" t="s">
        <v>8438</v>
      </c>
      <c r="G95" s="8" t="s">
        <v>72</v>
      </c>
      <c r="H95" s="8" t="s">
        <v>53</v>
      </c>
      <c r="I95" s="9">
        <v>46225</v>
      </c>
      <c r="J95" s="61">
        <v>0</v>
      </c>
      <c r="K95" s="56">
        <v>46204</v>
      </c>
      <c r="L95" s="8" t="s">
        <v>52</v>
      </c>
      <c r="M95" s="8" t="s">
        <v>66</v>
      </c>
      <c r="N95" s="8" t="s">
        <v>64</v>
      </c>
      <c r="O95" s="8">
        <v>1</v>
      </c>
      <c r="P95" s="8">
        <v>4</v>
      </c>
      <c r="Q95" s="8" t="s">
        <v>58</v>
      </c>
      <c r="R95" s="8">
        <v>4</v>
      </c>
      <c r="S95" s="8">
        <v>0</v>
      </c>
      <c r="T95" s="8" t="b">
        <v>0</v>
      </c>
      <c r="U95" s="8">
        <v>180</v>
      </c>
      <c r="V95" s="54">
        <v>165</v>
      </c>
      <c r="W95" s="54">
        <v>94</v>
      </c>
      <c r="X95" s="8">
        <v>0</v>
      </c>
      <c r="Y95" s="8">
        <v>0</v>
      </c>
      <c r="Z95" s="8">
        <v>1</v>
      </c>
      <c r="AA95" s="8">
        <v>0</v>
      </c>
      <c r="AB95" s="8">
        <v>4</v>
      </c>
      <c r="AC95" s="8">
        <v>0</v>
      </c>
      <c r="AD95" s="8"/>
      <c r="AE95" s="8">
        <v>180</v>
      </c>
      <c r="AF95" s="8" t="s">
        <v>8384</v>
      </c>
      <c r="AG95" s="8" t="s">
        <v>8379</v>
      </c>
      <c r="AH95" s="54">
        <v>3</v>
      </c>
      <c r="AI95" s="54">
        <v>-12</v>
      </c>
      <c r="AJ95" s="8">
        <v>0</v>
      </c>
      <c r="AK95" s="8">
        <v>1</v>
      </c>
      <c r="AL95" s="8">
        <v>0</v>
      </c>
      <c r="AM95" s="8">
        <v>4</v>
      </c>
      <c r="AN95" s="8">
        <v>0</v>
      </c>
      <c r="AO95" s="8">
        <v>1</v>
      </c>
      <c r="AP95" s="8">
        <v>0</v>
      </c>
      <c r="AQ95" s="8">
        <v>0</v>
      </c>
      <c r="AR95" s="54">
        <v>90</v>
      </c>
      <c r="AS95" s="8">
        <v>1</v>
      </c>
      <c r="AT95" s="8">
        <v>0</v>
      </c>
      <c r="AU95" s="8">
        <v>180</v>
      </c>
      <c r="AV95" s="8" t="s">
        <v>8439</v>
      </c>
      <c r="AW95" s="8">
        <v>1</v>
      </c>
      <c r="AX95" s="8">
        <v>0</v>
      </c>
      <c r="AY95" s="8">
        <v>0</v>
      </c>
      <c r="AZ95" s="47">
        <v>46225.354166666664</v>
      </c>
      <c r="BA95" s="47">
        <v>46225.479166666664</v>
      </c>
      <c r="BB95" s="8" t="s">
        <v>8380</v>
      </c>
      <c r="BC95" s="47">
        <v>46225.356249999997</v>
      </c>
      <c r="BD95" s="47">
        <v>46225.470833333333</v>
      </c>
      <c r="BE95" s="8" t="s">
        <v>143</v>
      </c>
      <c r="BF95" s="8">
        <v>0</v>
      </c>
      <c r="BG95" s="8">
        <v>0</v>
      </c>
      <c r="BH95" s="8"/>
    </row>
    <row r="96" spans="2:60">
      <c r="B96" s="8" t="s">
        <v>8326</v>
      </c>
      <c r="C96" s="8" t="s">
        <v>49</v>
      </c>
      <c r="D96" s="8" t="s">
        <v>62</v>
      </c>
      <c r="E96" s="8" t="s">
        <v>143</v>
      </c>
      <c r="F96" s="8" t="s">
        <v>8438</v>
      </c>
      <c r="G96" s="8" t="s">
        <v>73</v>
      </c>
      <c r="H96" s="8" t="s">
        <v>53</v>
      </c>
      <c r="I96" s="9">
        <v>46191</v>
      </c>
      <c r="J96" s="61">
        <v>0</v>
      </c>
      <c r="K96" s="56">
        <v>46174</v>
      </c>
      <c r="L96" s="8" t="s">
        <v>52</v>
      </c>
      <c r="M96" s="8" t="s">
        <v>66</v>
      </c>
      <c r="N96" s="8" t="s">
        <v>64</v>
      </c>
      <c r="O96" s="8">
        <v>1</v>
      </c>
      <c r="P96" s="8">
        <v>4</v>
      </c>
      <c r="Q96" s="8" t="s">
        <v>56</v>
      </c>
      <c r="R96" s="8">
        <v>4</v>
      </c>
      <c r="S96" s="8">
        <v>0</v>
      </c>
      <c r="T96" s="8" t="b">
        <v>0</v>
      </c>
      <c r="U96" s="8">
        <v>240</v>
      </c>
      <c r="V96" s="54">
        <v>208</v>
      </c>
      <c r="W96" s="54">
        <v>118</v>
      </c>
      <c r="X96" s="8">
        <v>0</v>
      </c>
      <c r="Y96" s="8">
        <v>0</v>
      </c>
      <c r="Z96" s="8">
        <v>1</v>
      </c>
      <c r="AA96" s="8">
        <v>0</v>
      </c>
      <c r="AB96" s="8">
        <v>4</v>
      </c>
      <c r="AC96" s="8">
        <v>0</v>
      </c>
      <c r="AD96" s="8"/>
      <c r="AE96" s="8">
        <v>240</v>
      </c>
      <c r="AF96" s="8" t="s">
        <v>8384</v>
      </c>
      <c r="AG96" s="8" t="s">
        <v>8379</v>
      </c>
      <c r="AH96" s="54">
        <v>7</v>
      </c>
      <c r="AI96" s="54">
        <v>-25</v>
      </c>
      <c r="AJ96" s="8">
        <v>0</v>
      </c>
      <c r="AK96" s="8">
        <v>1</v>
      </c>
      <c r="AL96" s="8">
        <v>0</v>
      </c>
      <c r="AM96" s="8">
        <v>4</v>
      </c>
      <c r="AN96" s="8">
        <v>0</v>
      </c>
      <c r="AO96" s="8">
        <v>1</v>
      </c>
      <c r="AP96" s="8">
        <v>0</v>
      </c>
      <c r="AQ96" s="8">
        <v>0</v>
      </c>
      <c r="AR96" s="54">
        <v>115</v>
      </c>
      <c r="AS96" s="8">
        <v>1</v>
      </c>
      <c r="AT96" s="8">
        <v>0</v>
      </c>
      <c r="AU96" s="8">
        <v>240</v>
      </c>
      <c r="AV96" s="8" t="s">
        <v>8439</v>
      </c>
      <c r="AW96" s="8">
        <v>1</v>
      </c>
      <c r="AX96" s="8">
        <v>0</v>
      </c>
      <c r="AY96" s="8">
        <v>0</v>
      </c>
      <c r="AZ96" s="47">
        <v>46191.5625</v>
      </c>
      <c r="BA96" s="47">
        <v>46191.729166666664</v>
      </c>
      <c r="BB96" s="8" t="s">
        <v>8380</v>
      </c>
      <c r="BC96" s="47">
        <v>46191.567361111112</v>
      </c>
      <c r="BD96" s="47">
        <v>46191.711805555555</v>
      </c>
      <c r="BE96" s="8" t="s">
        <v>143</v>
      </c>
      <c r="BF96" s="8">
        <v>0</v>
      </c>
      <c r="BG96" s="8">
        <v>0</v>
      </c>
      <c r="BH96" s="8"/>
    </row>
    <row r="97" spans="2:60">
      <c r="B97" s="8" t="s">
        <v>8326</v>
      </c>
      <c r="C97" s="8" t="s">
        <v>49</v>
      </c>
      <c r="D97" s="8" t="s">
        <v>62</v>
      </c>
      <c r="E97" s="8" t="s">
        <v>143</v>
      </c>
      <c r="F97" s="8" t="s">
        <v>8438</v>
      </c>
      <c r="G97" s="8" t="s">
        <v>76</v>
      </c>
      <c r="H97" s="8" t="s">
        <v>53</v>
      </c>
      <c r="I97" s="9">
        <v>46215</v>
      </c>
      <c r="J97" s="61">
        <v>0</v>
      </c>
      <c r="K97" s="56">
        <v>46204</v>
      </c>
      <c r="L97" s="8" t="s">
        <v>52</v>
      </c>
      <c r="M97" s="8" t="s">
        <v>66</v>
      </c>
      <c r="N97" s="8" t="s">
        <v>64</v>
      </c>
      <c r="O97" s="8">
        <v>1</v>
      </c>
      <c r="P97" s="8">
        <v>4</v>
      </c>
      <c r="Q97" s="8" t="s">
        <v>58</v>
      </c>
      <c r="R97" s="8">
        <v>4</v>
      </c>
      <c r="S97" s="8">
        <v>0</v>
      </c>
      <c r="T97" s="8" t="b">
        <v>0</v>
      </c>
      <c r="U97" s="8">
        <v>480</v>
      </c>
      <c r="V97" s="54">
        <v>434</v>
      </c>
      <c r="W97" s="54">
        <v>340</v>
      </c>
      <c r="X97" s="8">
        <v>0</v>
      </c>
      <c r="Y97" s="8">
        <v>0</v>
      </c>
      <c r="Z97" s="8">
        <v>1</v>
      </c>
      <c r="AA97" s="8">
        <v>0</v>
      </c>
      <c r="AB97" s="8">
        <v>4</v>
      </c>
      <c r="AC97" s="8">
        <v>0</v>
      </c>
      <c r="AD97" s="8"/>
      <c r="AE97" s="8">
        <v>480</v>
      </c>
      <c r="AF97" s="8" t="s">
        <v>8384</v>
      </c>
      <c r="AG97" s="8" t="s">
        <v>8379</v>
      </c>
      <c r="AH97" s="54">
        <v>3</v>
      </c>
      <c r="AI97" s="54">
        <v>-43</v>
      </c>
      <c r="AJ97" s="8">
        <v>0</v>
      </c>
      <c r="AK97" s="8">
        <v>1</v>
      </c>
      <c r="AL97" s="8">
        <v>0</v>
      </c>
      <c r="AM97" s="8">
        <v>4</v>
      </c>
      <c r="AN97" s="8">
        <v>0</v>
      </c>
      <c r="AO97" s="8">
        <v>1</v>
      </c>
      <c r="AP97" s="8">
        <v>0</v>
      </c>
      <c r="AQ97" s="8">
        <v>0</v>
      </c>
      <c r="AR97" s="54">
        <v>335</v>
      </c>
      <c r="AS97" s="8">
        <v>1</v>
      </c>
      <c r="AT97" s="8">
        <v>0</v>
      </c>
      <c r="AU97" s="8">
        <v>480</v>
      </c>
      <c r="AV97" s="8" t="s">
        <v>8439</v>
      </c>
      <c r="AW97" s="8">
        <v>1</v>
      </c>
      <c r="AX97" s="8">
        <v>0</v>
      </c>
      <c r="AY97" s="8">
        <v>0</v>
      </c>
      <c r="AZ97" s="47">
        <v>46215.375</v>
      </c>
      <c r="BA97" s="47">
        <v>46215.708333333336</v>
      </c>
      <c r="BB97" s="8" t="s">
        <v>8380</v>
      </c>
      <c r="BC97" s="47">
        <v>46215.377083333333</v>
      </c>
      <c r="BD97" s="47">
        <v>46215.678472222222</v>
      </c>
      <c r="BE97" s="8" t="s">
        <v>143</v>
      </c>
      <c r="BF97" s="8">
        <v>0</v>
      </c>
      <c r="BG97" s="8">
        <v>0</v>
      </c>
      <c r="BH97" s="8"/>
    </row>
    <row r="98" spans="2:60">
      <c r="B98" s="8" t="s">
        <v>8326</v>
      </c>
      <c r="C98" s="8" t="s">
        <v>49</v>
      </c>
      <c r="D98" s="8" t="s">
        <v>62</v>
      </c>
      <c r="E98" s="8" t="s">
        <v>179</v>
      </c>
      <c r="F98" s="8" t="s">
        <v>8438</v>
      </c>
      <c r="G98" s="8" t="s">
        <v>51</v>
      </c>
      <c r="H98" s="8" t="s">
        <v>53</v>
      </c>
      <c r="I98" s="9">
        <v>46253</v>
      </c>
      <c r="J98" s="61">
        <v>0</v>
      </c>
      <c r="K98" s="56">
        <v>46235</v>
      </c>
      <c r="L98" s="8" t="s">
        <v>52</v>
      </c>
      <c r="M98" s="8" t="s">
        <v>55</v>
      </c>
      <c r="N98" s="8" t="s">
        <v>50</v>
      </c>
      <c r="O98" s="8">
        <v>1</v>
      </c>
      <c r="P98" s="8">
        <v>4</v>
      </c>
      <c r="Q98" s="8" t="s">
        <v>60</v>
      </c>
      <c r="R98" s="8">
        <v>4</v>
      </c>
      <c r="S98" s="8">
        <v>0</v>
      </c>
      <c r="T98" s="8" t="b">
        <v>0</v>
      </c>
      <c r="U98" s="8">
        <v>480</v>
      </c>
      <c r="V98" s="54">
        <v>445</v>
      </c>
      <c r="W98" s="54">
        <v>305</v>
      </c>
      <c r="X98" s="8">
        <v>0</v>
      </c>
      <c r="Y98" s="8">
        <v>0</v>
      </c>
      <c r="Z98" s="8">
        <v>1</v>
      </c>
      <c r="AA98" s="8">
        <v>0</v>
      </c>
      <c r="AB98" s="8">
        <v>4</v>
      </c>
      <c r="AC98" s="8">
        <v>0</v>
      </c>
      <c r="AD98" s="8"/>
      <c r="AE98" s="8">
        <v>480</v>
      </c>
      <c r="AF98" s="8" t="s">
        <v>8384</v>
      </c>
      <c r="AG98" s="8" t="s">
        <v>8379</v>
      </c>
      <c r="AH98" s="54">
        <v>6</v>
      </c>
      <c r="AI98" s="54">
        <v>-29</v>
      </c>
      <c r="AJ98" s="8">
        <v>0</v>
      </c>
      <c r="AK98" s="8">
        <v>1</v>
      </c>
      <c r="AL98" s="8">
        <v>0</v>
      </c>
      <c r="AM98" s="8">
        <v>4</v>
      </c>
      <c r="AN98" s="8">
        <v>0</v>
      </c>
      <c r="AO98" s="8">
        <v>1</v>
      </c>
      <c r="AP98" s="8">
        <v>0</v>
      </c>
      <c r="AQ98" s="8">
        <v>0</v>
      </c>
      <c r="AR98" s="54">
        <v>305</v>
      </c>
      <c r="AS98" s="8">
        <v>1</v>
      </c>
      <c r="AT98" s="8">
        <v>0</v>
      </c>
      <c r="AU98" s="8">
        <v>480</v>
      </c>
      <c r="AV98" s="8" t="s">
        <v>8439</v>
      </c>
      <c r="AW98" s="8">
        <v>1</v>
      </c>
      <c r="AX98" s="8">
        <v>0</v>
      </c>
      <c r="AY98" s="8">
        <v>0</v>
      </c>
      <c r="AZ98" s="47">
        <v>46253.333333333336</v>
      </c>
      <c r="BA98" s="47">
        <v>46253.666666666664</v>
      </c>
      <c r="BB98" s="8" t="s">
        <v>8380</v>
      </c>
      <c r="BC98" s="47">
        <v>46253.337500000001</v>
      </c>
      <c r="BD98" s="47">
        <v>46253.646527777775</v>
      </c>
      <c r="BE98" s="8" t="s">
        <v>179</v>
      </c>
      <c r="BF98" s="8">
        <v>0</v>
      </c>
      <c r="BG98" s="8">
        <v>0</v>
      </c>
      <c r="BH98" s="8"/>
    </row>
    <row r="99" spans="2:60">
      <c r="B99" s="8" t="s">
        <v>8326</v>
      </c>
      <c r="C99" s="8" t="s">
        <v>49</v>
      </c>
      <c r="D99" s="8" t="s">
        <v>62</v>
      </c>
      <c r="E99" s="8" t="s">
        <v>179</v>
      </c>
      <c r="F99" s="8" t="s">
        <v>8438</v>
      </c>
      <c r="G99" s="8" t="s">
        <v>71</v>
      </c>
      <c r="H99" s="8" t="s">
        <v>53</v>
      </c>
      <c r="I99" s="9">
        <v>46202</v>
      </c>
      <c r="J99" s="61">
        <v>0</v>
      </c>
      <c r="K99" s="56">
        <v>46174</v>
      </c>
      <c r="L99" s="8" t="s">
        <v>52</v>
      </c>
      <c r="M99" s="8" t="s">
        <v>66</v>
      </c>
      <c r="N99" s="8" t="s">
        <v>64</v>
      </c>
      <c r="O99" s="8">
        <v>1</v>
      </c>
      <c r="P99" s="8">
        <v>4</v>
      </c>
      <c r="Q99" s="8" t="s">
        <v>56</v>
      </c>
      <c r="R99" s="8">
        <v>4</v>
      </c>
      <c r="S99" s="8">
        <v>0</v>
      </c>
      <c r="T99" s="8" t="b">
        <v>0</v>
      </c>
      <c r="U99" s="8">
        <v>210</v>
      </c>
      <c r="V99" s="54">
        <v>174</v>
      </c>
      <c r="W99" s="54">
        <v>109</v>
      </c>
      <c r="X99" s="8">
        <v>0</v>
      </c>
      <c r="Y99" s="8">
        <v>0</v>
      </c>
      <c r="Z99" s="8">
        <v>1</v>
      </c>
      <c r="AA99" s="8">
        <v>0</v>
      </c>
      <c r="AB99" s="8">
        <v>4</v>
      </c>
      <c r="AC99" s="8">
        <v>0</v>
      </c>
      <c r="AD99" s="8"/>
      <c r="AE99" s="8">
        <v>210</v>
      </c>
      <c r="AF99" s="8" t="s">
        <v>8378</v>
      </c>
      <c r="AG99" s="8" t="s">
        <v>8379</v>
      </c>
      <c r="AH99" s="54">
        <v>11</v>
      </c>
      <c r="AI99" s="54">
        <v>-25</v>
      </c>
      <c r="AJ99" s="8">
        <v>0</v>
      </c>
      <c r="AK99" s="8">
        <v>0</v>
      </c>
      <c r="AL99" s="8">
        <v>1</v>
      </c>
      <c r="AM99" s="8">
        <v>4</v>
      </c>
      <c r="AN99" s="8">
        <v>0</v>
      </c>
      <c r="AO99" s="8">
        <v>1</v>
      </c>
      <c r="AP99" s="8">
        <v>0</v>
      </c>
      <c r="AQ99" s="8">
        <v>0</v>
      </c>
      <c r="AR99" s="54">
        <v>105</v>
      </c>
      <c r="AS99" s="8">
        <v>1</v>
      </c>
      <c r="AT99" s="8">
        <v>0</v>
      </c>
      <c r="AU99" s="8">
        <v>210</v>
      </c>
      <c r="AV99" s="8" t="s">
        <v>8439</v>
      </c>
      <c r="AW99" s="8">
        <v>1</v>
      </c>
      <c r="AX99" s="8">
        <v>0</v>
      </c>
      <c r="AY99" s="8">
        <v>0</v>
      </c>
      <c r="AZ99" s="47">
        <v>46202.541666666664</v>
      </c>
      <c r="BA99" s="47">
        <v>46202.6875</v>
      </c>
      <c r="BB99" s="8" t="s">
        <v>8380</v>
      </c>
      <c r="BC99" s="47">
        <v>46202.549305555556</v>
      </c>
      <c r="BD99" s="47">
        <v>46202.670138888891</v>
      </c>
      <c r="BE99" s="8" t="s">
        <v>179</v>
      </c>
      <c r="BF99" s="8">
        <v>0</v>
      </c>
      <c r="BG99" s="8">
        <v>0</v>
      </c>
      <c r="BH99" s="8"/>
    </row>
    <row r="100" spans="2:60">
      <c r="B100" s="8" t="s">
        <v>8326</v>
      </c>
      <c r="C100" s="8" t="s">
        <v>49</v>
      </c>
      <c r="D100" s="8" t="s">
        <v>62</v>
      </c>
      <c r="E100" s="8" t="s">
        <v>179</v>
      </c>
      <c r="F100" s="8" t="s">
        <v>8438</v>
      </c>
      <c r="G100" s="8" t="s">
        <v>72</v>
      </c>
      <c r="H100" s="8" t="s">
        <v>53</v>
      </c>
      <c r="I100" s="9">
        <v>46236</v>
      </c>
      <c r="J100" s="61">
        <v>0</v>
      </c>
      <c r="K100" s="56">
        <v>46235</v>
      </c>
      <c r="L100" s="8" t="s">
        <v>52</v>
      </c>
      <c r="M100" s="8" t="s">
        <v>66</v>
      </c>
      <c r="N100" s="8" t="s">
        <v>64</v>
      </c>
      <c r="O100" s="8">
        <v>1</v>
      </c>
      <c r="P100" s="8">
        <v>4</v>
      </c>
      <c r="Q100" s="8" t="s">
        <v>60</v>
      </c>
      <c r="R100" s="8">
        <v>4</v>
      </c>
      <c r="S100" s="8">
        <v>0</v>
      </c>
      <c r="T100" s="8" t="b">
        <v>0</v>
      </c>
      <c r="U100" s="8">
        <v>300</v>
      </c>
      <c r="V100" s="54">
        <v>270</v>
      </c>
      <c r="W100" s="54">
        <v>193</v>
      </c>
      <c r="X100" s="8">
        <v>0</v>
      </c>
      <c r="Y100" s="8">
        <v>0</v>
      </c>
      <c r="Z100" s="8">
        <v>1</v>
      </c>
      <c r="AA100" s="8">
        <v>0</v>
      </c>
      <c r="AB100" s="8">
        <v>4</v>
      </c>
      <c r="AC100" s="8">
        <v>0</v>
      </c>
      <c r="AD100" s="8"/>
      <c r="AE100" s="8">
        <v>300</v>
      </c>
      <c r="AF100" s="8" t="s">
        <v>8378</v>
      </c>
      <c r="AG100" s="8" t="s">
        <v>8379</v>
      </c>
      <c r="AH100" s="54">
        <v>11</v>
      </c>
      <c r="AI100" s="54">
        <v>-19</v>
      </c>
      <c r="AJ100" s="8">
        <v>0</v>
      </c>
      <c r="AK100" s="8">
        <v>0</v>
      </c>
      <c r="AL100" s="8">
        <v>1</v>
      </c>
      <c r="AM100" s="8">
        <v>4</v>
      </c>
      <c r="AN100" s="8">
        <v>0</v>
      </c>
      <c r="AO100" s="8">
        <v>1</v>
      </c>
      <c r="AP100" s="8">
        <v>0</v>
      </c>
      <c r="AQ100" s="8">
        <v>0</v>
      </c>
      <c r="AR100" s="54">
        <v>185</v>
      </c>
      <c r="AS100" s="8">
        <v>1</v>
      </c>
      <c r="AT100" s="8">
        <v>0</v>
      </c>
      <c r="AU100" s="8">
        <v>300</v>
      </c>
      <c r="AV100" s="8" t="s">
        <v>8439</v>
      </c>
      <c r="AW100" s="8">
        <v>1</v>
      </c>
      <c r="AX100" s="8">
        <v>0</v>
      </c>
      <c r="AY100" s="8">
        <v>0</v>
      </c>
      <c r="AZ100" s="47">
        <v>46236.354166666664</v>
      </c>
      <c r="BA100" s="47">
        <v>46236.5625</v>
      </c>
      <c r="BB100" s="8" t="s">
        <v>8380</v>
      </c>
      <c r="BC100" s="47">
        <v>46236.361805555556</v>
      </c>
      <c r="BD100" s="47">
        <v>46236.549305555556</v>
      </c>
      <c r="BE100" s="8" t="s">
        <v>179</v>
      </c>
      <c r="BF100" s="8">
        <v>0</v>
      </c>
      <c r="BG100" s="8">
        <v>0</v>
      </c>
      <c r="BH100" s="8"/>
    </row>
    <row r="101" spans="2:60">
      <c r="B101" s="8" t="s">
        <v>8326</v>
      </c>
      <c r="C101" s="8" t="s">
        <v>49</v>
      </c>
      <c r="D101" s="8" t="s">
        <v>62</v>
      </c>
      <c r="E101" s="8" t="s">
        <v>179</v>
      </c>
      <c r="F101" s="8" t="s">
        <v>8438</v>
      </c>
      <c r="G101" s="8" t="s">
        <v>76</v>
      </c>
      <c r="H101" s="8" t="s">
        <v>53</v>
      </c>
      <c r="I101" s="9">
        <v>46199</v>
      </c>
      <c r="J101" s="61">
        <v>0</v>
      </c>
      <c r="K101" s="56">
        <v>46174</v>
      </c>
      <c r="L101" s="8" t="s">
        <v>52</v>
      </c>
      <c r="M101" s="8" t="s">
        <v>66</v>
      </c>
      <c r="N101" s="8" t="s">
        <v>64</v>
      </c>
      <c r="O101" s="8">
        <v>1</v>
      </c>
      <c r="P101" s="8">
        <v>4</v>
      </c>
      <c r="Q101" s="8" t="s">
        <v>56</v>
      </c>
      <c r="R101" s="8">
        <v>4</v>
      </c>
      <c r="S101" s="8">
        <v>0</v>
      </c>
      <c r="T101" s="8" t="b">
        <v>0</v>
      </c>
      <c r="U101" s="8">
        <v>210</v>
      </c>
      <c r="V101" s="54">
        <v>169</v>
      </c>
      <c r="W101" s="54">
        <v>113</v>
      </c>
      <c r="X101" s="8">
        <v>0</v>
      </c>
      <c r="Y101" s="8">
        <v>0</v>
      </c>
      <c r="Z101" s="8">
        <v>1</v>
      </c>
      <c r="AA101" s="8">
        <v>0</v>
      </c>
      <c r="AB101" s="8">
        <v>4</v>
      </c>
      <c r="AC101" s="8">
        <v>0</v>
      </c>
      <c r="AD101" s="8"/>
      <c r="AE101" s="8">
        <v>210</v>
      </c>
      <c r="AF101" s="8" t="s">
        <v>8378</v>
      </c>
      <c r="AG101" s="8" t="s">
        <v>8379</v>
      </c>
      <c r="AH101" s="54">
        <v>12</v>
      </c>
      <c r="AI101" s="54">
        <v>-29</v>
      </c>
      <c r="AJ101" s="8">
        <v>0</v>
      </c>
      <c r="AK101" s="8">
        <v>0</v>
      </c>
      <c r="AL101" s="8">
        <v>1</v>
      </c>
      <c r="AM101" s="8">
        <v>4</v>
      </c>
      <c r="AN101" s="8">
        <v>0</v>
      </c>
      <c r="AO101" s="8">
        <v>1</v>
      </c>
      <c r="AP101" s="8">
        <v>0</v>
      </c>
      <c r="AQ101" s="8">
        <v>0</v>
      </c>
      <c r="AR101" s="54">
        <v>115</v>
      </c>
      <c r="AS101" s="8">
        <v>1</v>
      </c>
      <c r="AT101" s="8">
        <v>0</v>
      </c>
      <c r="AU101" s="8">
        <v>210</v>
      </c>
      <c r="AV101" s="8" t="s">
        <v>8439</v>
      </c>
      <c r="AW101" s="8">
        <v>1</v>
      </c>
      <c r="AX101" s="8">
        <v>0</v>
      </c>
      <c r="AY101" s="8">
        <v>0</v>
      </c>
      <c r="AZ101" s="47">
        <v>46199.354166666664</v>
      </c>
      <c r="BA101" s="47">
        <v>46199.5</v>
      </c>
      <c r="BB101" s="8" t="s">
        <v>8380</v>
      </c>
      <c r="BC101" s="47">
        <v>46199.362500000003</v>
      </c>
      <c r="BD101" s="47">
        <v>46199.479861111111</v>
      </c>
      <c r="BE101" s="8" t="s">
        <v>179</v>
      </c>
      <c r="BF101" s="8">
        <v>0</v>
      </c>
      <c r="BG101" s="8">
        <v>0</v>
      </c>
      <c r="BH101" s="8"/>
    </row>
    <row r="102" spans="2:60">
      <c r="B102" s="8" t="s">
        <v>8326</v>
      </c>
      <c r="C102" s="8" t="s">
        <v>49</v>
      </c>
      <c r="D102" s="8" t="s">
        <v>62</v>
      </c>
      <c r="E102" s="8" t="s">
        <v>202</v>
      </c>
      <c r="F102" s="8" t="s">
        <v>8438</v>
      </c>
      <c r="G102" s="8" t="s">
        <v>70</v>
      </c>
      <c r="H102" s="8" t="s">
        <v>53</v>
      </c>
      <c r="I102" s="9">
        <v>46245</v>
      </c>
      <c r="J102" s="61">
        <v>0</v>
      </c>
      <c r="K102" s="56">
        <v>46235</v>
      </c>
      <c r="L102" s="8" t="s">
        <v>52</v>
      </c>
      <c r="M102" s="8" t="s">
        <v>66</v>
      </c>
      <c r="N102" s="8" t="s">
        <v>64</v>
      </c>
      <c r="O102" s="8">
        <v>1</v>
      </c>
      <c r="P102" s="8">
        <v>4</v>
      </c>
      <c r="Q102" s="8" t="s">
        <v>60</v>
      </c>
      <c r="R102" s="8">
        <v>4</v>
      </c>
      <c r="S102" s="8">
        <v>0</v>
      </c>
      <c r="T102" s="8" t="b">
        <v>0</v>
      </c>
      <c r="U102" s="8">
        <v>210</v>
      </c>
      <c r="V102" s="54">
        <v>188</v>
      </c>
      <c r="W102" s="54">
        <v>99</v>
      </c>
      <c r="X102" s="8">
        <v>0</v>
      </c>
      <c r="Y102" s="8">
        <v>0</v>
      </c>
      <c r="Z102" s="8">
        <v>1</v>
      </c>
      <c r="AA102" s="8">
        <v>0</v>
      </c>
      <c r="AB102" s="8">
        <v>4</v>
      </c>
      <c r="AC102" s="8">
        <v>0</v>
      </c>
      <c r="AD102" s="8"/>
      <c r="AE102" s="8">
        <v>210</v>
      </c>
      <c r="AF102" s="8" t="s">
        <v>8384</v>
      </c>
      <c r="AG102" s="8" t="s">
        <v>8379</v>
      </c>
      <c r="AH102" s="54">
        <v>7</v>
      </c>
      <c r="AI102" s="54">
        <v>-15</v>
      </c>
      <c r="AJ102" s="8">
        <v>0</v>
      </c>
      <c r="AK102" s="8">
        <v>1</v>
      </c>
      <c r="AL102" s="8">
        <v>0</v>
      </c>
      <c r="AM102" s="8">
        <v>4</v>
      </c>
      <c r="AN102" s="8">
        <v>0</v>
      </c>
      <c r="AO102" s="8">
        <v>1</v>
      </c>
      <c r="AP102" s="8">
        <v>0</v>
      </c>
      <c r="AQ102" s="8">
        <v>0</v>
      </c>
      <c r="AR102" s="54">
        <v>105</v>
      </c>
      <c r="AS102" s="8">
        <v>1</v>
      </c>
      <c r="AT102" s="8">
        <v>0</v>
      </c>
      <c r="AU102" s="8">
        <v>210</v>
      </c>
      <c r="AV102" s="8" t="s">
        <v>8439</v>
      </c>
      <c r="AW102" s="8">
        <v>1</v>
      </c>
      <c r="AX102" s="8">
        <v>0</v>
      </c>
      <c r="AY102" s="8">
        <v>0</v>
      </c>
      <c r="AZ102" s="47">
        <v>46245.375</v>
      </c>
      <c r="BA102" s="47">
        <v>46245.520833333336</v>
      </c>
      <c r="BB102" s="8" t="s">
        <v>8380</v>
      </c>
      <c r="BC102" s="47">
        <v>46245.379861111112</v>
      </c>
      <c r="BD102" s="47">
        <v>46245.510416666664</v>
      </c>
      <c r="BE102" s="8" t="s">
        <v>202</v>
      </c>
      <c r="BF102" s="8">
        <v>0</v>
      </c>
      <c r="BG102" s="8">
        <v>0</v>
      </c>
      <c r="BH102" s="8"/>
    </row>
    <row r="103" spans="2:60">
      <c r="B103" s="8" t="s">
        <v>8326</v>
      </c>
      <c r="C103" s="8" t="s">
        <v>49</v>
      </c>
      <c r="D103" s="8" t="s">
        <v>62</v>
      </c>
      <c r="E103" s="8" t="s">
        <v>202</v>
      </c>
      <c r="F103" s="8" t="s">
        <v>8438</v>
      </c>
      <c r="G103" s="8" t="s">
        <v>76</v>
      </c>
      <c r="H103" s="8" t="s">
        <v>53</v>
      </c>
      <c r="I103" s="9">
        <v>46189</v>
      </c>
      <c r="J103" s="61">
        <v>0</v>
      </c>
      <c r="K103" s="56">
        <v>46174</v>
      </c>
      <c r="L103" s="8" t="s">
        <v>52</v>
      </c>
      <c r="M103" s="8" t="s">
        <v>66</v>
      </c>
      <c r="N103" s="8" t="s">
        <v>64</v>
      </c>
      <c r="O103" s="8">
        <v>1</v>
      </c>
      <c r="P103" s="8">
        <v>4</v>
      </c>
      <c r="Q103" s="8" t="s">
        <v>56</v>
      </c>
      <c r="R103" s="8">
        <v>4</v>
      </c>
      <c r="S103" s="8">
        <v>0</v>
      </c>
      <c r="T103" s="8" t="b">
        <v>0</v>
      </c>
      <c r="U103" s="8">
        <v>540</v>
      </c>
      <c r="V103" s="54">
        <v>527</v>
      </c>
      <c r="W103" s="54">
        <v>415</v>
      </c>
      <c r="X103" s="8">
        <v>0</v>
      </c>
      <c r="Y103" s="8">
        <v>0</v>
      </c>
      <c r="Z103" s="8">
        <v>1</v>
      </c>
      <c r="AA103" s="8">
        <v>0</v>
      </c>
      <c r="AB103" s="8">
        <v>4</v>
      </c>
      <c r="AC103" s="8">
        <v>0</v>
      </c>
      <c r="AD103" s="8"/>
      <c r="AE103" s="8">
        <v>540</v>
      </c>
      <c r="AF103" s="8" t="s">
        <v>8384</v>
      </c>
      <c r="AG103" s="8" t="s">
        <v>8379</v>
      </c>
      <c r="AH103" s="54">
        <v>2</v>
      </c>
      <c r="AI103" s="54">
        <v>-11</v>
      </c>
      <c r="AJ103" s="8">
        <v>0</v>
      </c>
      <c r="AK103" s="8">
        <v>1</v>
      </c>
      <c r="AL103" s="8">
        <v>0</v>
      </c>
      <c r="AM103" s="8">
        <v>4</v>
      </c>
      <c r="AN103" s="8">
        <v>0</v>
      </c>
      <c r="AO103" s="8">
        <v>1</v>
      </c>
      <c r="AP103" s="8">
        <v>0</v>
      </c>
      <c r="AQ103" s="8">
        <v>0</v>
      </c>
      <c r="AR103" s="54">
        <v>410</v>
      </c>
      <c r="AS103" s="8">
        <v>1</v>
      </c>
      <c r="AT103" s="8">
        <v>0</v>
      </c>
      <c r="AU103" s="8">
        <v>540</v>
      </c>
      <c r="AV103" s="8" t="s">
        <v>8439</v>
      </c>
      <c r="AW103" s="8">
        <v>1</v>
      </c>
      <c r="AX103" s="8">
        <v>0</v>
      </c>
      <c r="AY103" s="8">
        <v>0</v>
      </c>
      <c r="AZ103" s="47">
        <v>46189.333333333336</v>
      </c>
      <c r="BA103" s="47">
        <v>46189.708333333336</v>
      </c>
      <c r="BB103" s="8" t="s">
        <v>8380</v>
      </c>
      <c r="BC103" s="47">
        <v>46189.334722222222</v>
      </c>
      <c r="BD103" s="47">
        <v>46189.700694444444</v>
      </c>
      <c r="BE103" s="8" t="s">
        <v>202</v>
      </c>
      <c r="BF103" s="8">
        <v>0</v>
      </c>
      <c r="BG103" s="8">
        <v>0</v>
      </c>
      <c r="BH103" s="8"/>
    </row>
    <row r="104" spans="2:60">
      <c r="B104" s="8" t="s">
        <v>8326</v>
      </c>
      <c r="C104" s="8" t="s">
        <v>49</v>
      </c>
      <c r="D104" s="8" t="s">
        <v>62</v>
      </c>
      <c r="E104" s="8" t="s">
        <v>314</v>
      </c>
      <c r="F104" s="8" t="s">
        <v>8438</v>
      </c>
      <c r="G104" s="8" t="s">
        <v>65</v>
      </c>
      <c r="H104" s="8" t="s">
        <v>53</v>
      </c>
      <c r="I104" s="9">
        <v>46178</v>
      </c>
      <c r="J104" s="61">
        <v>0</v>
      </c>
      <c r="K104" s="56">
        <v>46174</v>
      </c>
      <c r="L104" s="8" t="s">
        <v>52</v>
      </c>
      <c r="M104" s="8" t="s">
        <v>66</v>
      </c>
      <c r="N104" s="8" t="s">
        <v>64</v>
      </c>
      <c r="O104" s="8">
        <v>1</v>
      </c>
      <c r="P104" s="8">
        <v>4</v>
      </c>
      <c r="Q104" s="8" t="s">
        <v>56</v>
      </c>
      <c r="R104" s="8">
        <v>4</v>
      </c>
      <c r="S104" s="8">
        <v>0</v>
      </c>
      <c r="T104" s="8" t="b">
        <v>0</v>
      </c>
      <c r="U104" s="8">
        <v>420</v>
      </c>
      <c r="V104" s="54">
        <v>364</v>
      </c>
      <c r="W104" s="54">
        <v>273</v>
      </c>
      <c r="X104" s="8">
        <v>0</v>
      </c>
      <c r="Y104" s="8">
        <v>0</v>
      </c>
      <c r="Z104" s="8">
        <v>1</v>
      </c>
      <c r="AA104" s="8">
        <v>0</v>
      </c>
      <c r="AB104" s="8">
        <v>4</v>
      </c>
      <c r="AC104" s="8">
        <v>0</v>
      </c>
      <c r="AD104" s="8"/>
      <c r="AE104" s="8">
        <v>420</v>
      </c>
      <c r="AF104" s="8" t="s">
        <v>8384</v>
      </c>
      <c r="AG104" s="8" t="s">
        <v>8379</v>
      </c>
      <c r="AH104" s="54">
        <v>8</v>
      </c>
      <c r="AI104" s="54">
        <v>-48</v>
      </c>
      <c r="AJ104" s="8">
        <v>0</v>
      </c>
      <c r="AK104" s="8">
        <v>1</v>
      </c>
      <c r="AL104" s="8">
        <v>0</v>
      </c>
      <c r="AM104" s="8">
        <v>4</v>
      </c>
      <c r="AN104" s="8">
        <v>0</v>
      </c>
      <c r="AO104" s="8">
        <v>1</v>
      </c>
      <c r="AP104" s="8">
        <v>0</v>
      </c>
      <c r="AQ104" s="8">
        <v>0</v>
      </c>
      <c r="AR104" s="54">
        <v>275</v>
      </c>
      <c r="AS104" s="8">
        <v>1</v>
      </c>
      <c r="AT104" s="8">
        <v>0</v>
      </c>
      <c r="AU104" s="8">
        <v>420</v>
      </c>
      <c r="AV104" s="8" t="s">
        <v>8439</v>
      </c>
      <c r="AW104" s="8">
        <v>1</v>
      </c>
      <c r="AX104" s="8">
        <v>0</v>
      </c>
      <c r="AY104" s="8">
        <v>0</v>
      </c>
      <c r="AZ104" s="47">
        <v>46178.333333333336</v>
      </c>
      <c r="BA104" s="47">
        <v>46178.625</v>
      </c>
      <c r="BB104" s="8" t="s">
        <v>8380</v>
      </c>
      <c r="BC104" s="47">
        <v>46178.338888888888</v>
      </c>
      <c r="BD104" s="47">
        <v>46178.591666666667</v>
      </c>
      <c r="BE104" s="8" t="s">
        <v>314</v>
      </c>
      <c r="BF104" s="8">
        <v>0</v>
      </c>
      <c r="BG104" s="8">
        <v>0</v>
      </c>
      <c r="BH104" s="8"/>
    </row>
    <row r="105" spans="2:60">
      <c r="B105" s="8" t="s">
        <v>8326</v>
      </c>
      <c r="C105" s="8" t="s">
        <v>49</v>
      </c>
      <c r="D105" s="8" t="s">
        <v>62</v>
      </c>
      <c r="E105" s="8" t="s">
        <v>314</v>
      </c>
      <c r="F105" s="8" t="s">
        <v>8438</v>
      </c>
      <c r="G105" s="8" t="s">
        <v>65</v>
      </c>
      <c r="H105" s="8" t="s">
        <v>53</v>
      </c>
      <c r="I105" s="9">
        <v>46220</v>
      </c>
      <c r="J105" s="61">
        <v>0</v>
      </c>
      <c r="K105" s="56">
        <v>46204</v>
      </c>
      <c r="L105" s="8" t="s">
        <v>52</v>
      </c>
      <c r="M105" s="8" t="s">
        <v>66</v>
      </c>
      <c r="N105" s="8" t="s">
        <v>64</v>
      </c>
      <c r="O105" s="8">
        <v>1</v>
      </c>
      <c r="P105" s="8">
        <v>4</v>
      </c>
      <c r="Q105" s="8" t="s">
        <v>58</v>
      </c>
      <c r="R105" s="8">
        <v>4</v>
      </c>
      <c r="S105" s="8">
        <v>0</v>
      </c>
      <c r="T105" s="8" t="b">
        <v>0</v>
      </c>
      <c r="U105" s="8">
        <v>270</v>
      </c>
      <c r="V105" s="54">
        <v>245</v>
      </c>
      <c r="W105" s="54">
        <v>161</v>
      </c>
      <c r="X105" s="8">
        <v>0</v>
      </c>
      <c r="Y105" s="8">
        <v>0</v>
      </c>
      <c r="Z105" s="8">
        <v>1</v>
      </c>
      <c r="AA105" s="8">
        <v>0</v>
      </c>
      <c r="AB105" s="8">
        <v>4</v>
      </c>
      <c r="AC105" s="8">
        <v>0</v>
      </c>
      <c r="AD105" s="8"/>
      <c r="AE105" s="8">
        <v>270</v>
      </c>
      <c r="AF105" s="8" t="s">
        <v>8378</v>
      </c>
      <c r="AG105" s="8" t="s">
        <v>8379</v>
      </c>
      <c r="AH105" s="54">
        <v>12</v>
      </c>
      <c r="AI105" s="54">
        <v>-13</v>
      </c>
      <c r="AJ105" s="8">
        <v>0</v>
      </c>
      <c r="AK105" s="8">
        <v>0</v>
      </c>
      <c r="AL105" s="8">
        <v>1</v>
      </c>
      <c r="AM105" s="8">
        <v>4</v>
      </c>
      <c r="AN105" s="8">
        <v>0</v>
      </c>
      <c r="AO105" s="8">
        <v>1</v>
      </c>
      <c r="AP105" s="8">
        <v>0</v>
      </c>
      <c r="AQ105" s="8">
        <v>0</v>
      </c>
      <c r="AR105" s="54">
        <v>165</v>
      </c>
      <c r="AS105" s="8">
        <v>1</v>
      </c>
      <c r="AT105" s="8">
        <v>0</v>
      </c>
      <c r="AU105" s="8">
        <v>270</v>
      </c>
      <c r="AV105" s="8" t="s">
        <v>8439</v>
      </c>
      <c r="AW105" s="8">
        <v>1</v>
      </c>
      <c r="AX105" s="8">
        <v>0</v>
      </c>
      <c r="AY105" s="8">
        <v>0</v>
      </c>
      <c r="AZ105" s="47">
        <v>46220.333333333336</v>
      </c>
      <c r="BA105" s="47">
        <v>46220.520833333336</v>
      </c>
      <c r="BB105" s="8" t="s">
        <v>8380</v>
      </c>
      <c r="BC105" s="47">
        <v>46220.341666666667</v>
      </c>
      <c r="BD105" s="47">
        <v>46220.511805555558</v>
      </c>
      <c r="BE105" s="8" t="s">
        <v>314</v>
      </c>
      <c r="BF105" s="8">
        <v>0</v>
      </c>
      <c r="BG105" s="8">
        <v>0</v>
      </c>
      <c r="BH105" s="8"/>
    </row>
    <row r="106" spans="2:60">
      <c r="B106" s="8" t="s">
        <v>8326</v>
      </c>
      <c r="C106" s="8" t="s">
        <v>49</v>
      </c>
      <c r="D106" s="8" t="s">
        <v>62</v>
      </c>
      <c r="E106" s="8" t="s">
        <v>314</v>
      </c>
      <c r="F106" s="8" t="s">
        <v>8438</v>
      </c>
      <c r="G106" s="8" t="s">
        <v>71</v>
      </c>
      <c r="H106" s="8" t="s">
        <v>53</v>
      </c>
      <c r="I106" s="9">
        <v>46224</v>
      </c>
      <c r="J106" s="61">
        <v>0</v>
      </c>
      <c r="K106" s="56">
        <v>46204</v>
      </c>
      <c r="L106" s="8" t="s">
        <v>52</v>
      </c>
      <c r="M106" s="8" t="s">
        <v>66</v>
      </c>
      <c r="N106" s="8" t="s">
        <v>64</v>
      </c>
      <c r="O106" s="8">
        <v>1</v>
      </c>
      <c r="P106" s="8">
        <v>4</v>
      </c>
      <c r="Q106" s="8" t="s">
        <v>58</v>
      </c>
      <c r="R106" s="8">
        <v>4</v>
      </c>
      <c r="S106" s="8">
        <v>0</v>
      </c>
      <c r="T106" s="8" t="b">
        <v>0</v>
      </c>
      <c r="U106" s="8">
        <v>540</v>
      </c>
      <c r="V106" s="54">
        <v>500</v>
      </c>
      <c r="W106" s="54">
        <v>400</v>
      </c>
      <c r="X106" s="8">
        <v>0</v>
      </c>
      <c r="Y106" s="8">
        <v>0</v>
      </c>
      <c r="Z106" s="8">
        <v>1</v>
      </c>
      <c r="AA106" s="8">
        <v>0</v>
      </c>
      <c r="AB106" s="8">
        <v>4</v>
      </c>
      <c r="AC106" s="8">
        <v>0</v>
      </c>
      <c r="AD106" s="8"/>
      <c r="AE106" s="8">
        <v>540</v>
      </c>
      <c r="AF106" s="8" t="s">
        <v>8384</v>
      </c>
      <c r="AG106" s="8" t="s">
        <v>8379</v>
      </c>
      <c r="AH106" s="54">
        <v>7</v>
      </c>
      <c r="AI106" s="54">
        <v>-33</v>
      </c>
      <c r="AJ106" s="8">
        <v>0</v>
      </c>
      <c r="AK106" s="8">
        <v>1</v>
      </c>
      <c r="AL106" s="8">
        <v>0</v>
      </c>
      <c r="AM106" s="8">
        <v>4</v>
      </c>
      <c r="AN106" s="8">
        <v>0</v>
      </c>
      <c r="AO106" s="8">
        <v>1</v>
      </c>
      <c r="AP106" s="8">
        <v>0</v>
      </c>
      <c r="AQ106" s="8">
        <v>0</v>
      </c>
      <c r="AR106" s="54">
        <v>400</v>
      </c>
      <c r="AS106" s="8">
        <v>1</v>
      </c>
      <c r="AT106" s="8">
        <v>0</v>
      </c>
      <c r="AU106" s="8">
        <v>540</v>
      </c>
      <c r="AV106" s="8" t="s">
        <v>8439</v>
      </c>
      <c r="AW106" s="8">
        <v>1</v>
      </c>
      <c r="AX106" s="8">
        <v>0</v>
      </c>
      <c r="AY106" s="8">
        <v>0</v>
      </c>
      <c r="AZ106" s="47">
        <v>46224.3125</v>
      </c>
      <c r="BA106" s="47">
        <v>46224.6875</v>
      </c>
      <c r="BB106" s="8" t="s">
        <v>8380</v>
      </c>
      <c r="BC106" s="47">
        <v>46224.317361111112</v>
      </c>
      <c r="BD106" s="47">
        <v>46224.664583333331</v>
      </c>
      <c r="BE106" s="8" t="s">
        <v>314</v>
      </c>
      <c r="BF106" s="8">
        <v>0</v>
      </c>
      <c r="BG106" s="8">
        <v>0</v>
      </c>
      <c r="BH106" s="8"/>
    </row>
    <row r="107" spans="2:60">
      <c r="B107" s="8" t="s">
        <v>8326</v>
      </c>
      <c r="C107" s="8" t="s">
        <v>49</v>
      </c>
      <c r="D107" s="8" t="s">
        <v>62</v>
      </c>
      <c r="E107" s="8" t="s">
        <v>224</v>
      </c>
      <c r="F107" s="8" t="s">
        <v>8438</v>
      </c>
      <c r="G107" s="8" t="s">
        <v>65</v>
      </c>
      <c r="H107" s="8" t="s">
        <v>53</v>
      </c>
      <c r="I107" s="9">
        <v>46265</v>
      </c>
      <c r="J107" s="61">
        <v>0</v>
      </c>
      <c r="K107" s="56">
        <v>46235</v>
      </c>
      <c r="L107" s="8" t="s">
        <v>52</v>
      </c>
      <c r="M107" s="8" t="s">
        <v>66</v>
      </c>
      <c r="N107" s="8" t="s">
        <v>64</v>
      </c>
      <c r="O107" s="8">
        <v>1</v>
      </c>
      <c r="P107" s="8">
        <v>4</v>
      </c>
      <c r="Q107" s="8" t="s">
        <v>60</v>
      </c>
      <c r="R107" s="8">
        <v>4</v>
      </c>
      <c r="S107" s="8">
        <v>0</v>
      </c>
      <c r="T107" s="8" t="b">
        <v>0</v>
      </c>
      <c r="U107" s="8">
        <v>540</v>
      </c>
      <c r="V107" s="54">
        <v>517</v>
      </c>
      <c r="W107" s="54">
        <v>382</v>
      </c>
      <c r="X107" s="8">
        <v>0</v>
      </c>
      <c r="Y107" s="8">
        <v>0</v>
      </c>
      <c r="Z107" s="8">
        <v>1</v>
      </c>
      <c r="AA107" s="8">
        <v>0</v>
      </c>
      <c r="AB107" s="8">
        <v>4</v>
      </c>
      <c r="AC107" s="8">
        <v>0</v>
      </c>
      <c r="AD107" s="8"/>
      <c r="AE107" s="8">
        <v>540</v>
      </c>
      <c r="AF107" s="8" t="s">
        <v>8384</v>
      </c>
      <c r="AG107" s="8" t="s">
        <v>8379</v>
      </c>
      <c r="AH107" s="54">
        <v>10</v>
      </c>
      <c r="AI107" s="54">
        <v>-13</v>
      </c>
      <c r="AJ107" s="8">
        <v>0</v>
      </c>
      <c r="AK107" s="8">
        <v>1</v>
      </c>
      <c r="AL107" s="8">
        <v>0</v>
      </c>
      <c r="AM107" s="8">
        <v>4</v>
      </c>
      <c r="AN107" s="8">
        <v>0</v>
      </c>
      <c r="AO107" s="8">
        <v>1</v>
      </c>
      <c r="AP107" s="8">
        <v>0</v>
      </c>
      <c r="AQ107" s="8">
        <v>0</v>
      </c>
      <c r="AR107" s="54">
        <v>375</v>
      </c>
      <c r="AS107" s="8">
        <v>1</v>
      </c>
      <c r="AT107" s="8">
        <v>0</v>
      </c>
      <c r="AU107" s="8">
        <v>540</v>
      </c>
      <c r="AV107" s="8" t="s">
        <v>8439</v>
      </c>
      <c r="AW107" s="8">
        <v>1</v>
      </c>
      <c r="AX107" s="8">
        <v>0</v>
      </c>
      <c r="AY107" s="8">
        <v>0</v>
      </c>
      <c r="AZ107" s="47">
        <v>46265.375</v>
      </c>
      <c r="BA107" s="47">
        <v>46265.75</v>
      </c>
      <c r="BB107" s="8" t="s">
        <v>8380</v>
      </c>
      <c r="BC107" s="47">
        <v>46265.381944444445</v>
      </c>
      <c r="BD107" s="47">
        <v>46265.740972222222</v>
      </c>
      <c r="BE107" s="8" t="s">
        <v>224</v>
      </c>
      <c r="BF107" s="8">
        <v>0</v>
      </c>
      <c r="BG107" s="8">
        <v>0</v>
      </c>
      <c r="BH107" s="8"/>
    </row>
    <row r="108" spans="2:60">
      <c r="B108" s="8" t="s">
        <v>8326</v>
      </c>
      <c r="C108" s="8" t="s">
        <v>49</v>
      </c>
      <c r="D108" s="8" t="s">
        <v>62</v>
      </c>
      <c r="E108" s="8" t="s">
        <v>616</v>
      </c>
      <c r="F108" s="8" t="s">
        <v>8438</v>
      </c>
      <c r="G108" s="8" t="s">
        <v>73</v>
      </c>
      <c r="H108" s="8" t="s">
        <v>53</v>
      </c>
      <c r="I108" s="9">
        <v>46208</v>
      </c>
      <c r="J108" s="61">
        <v>0</v>
      </c>
      <c r="K108" s="56">
        <v>46204</v>
      </c>
      <c r="L108" s="8" t="s">
        <v>52</v>
      </c>
      <c r="M108" s="8" t="s">
        <v>66</v>
      </c>
      <c r="N108" s="8" t="s">
        <v>64</v>
      </c>
      <c r="O108" s="8">
        <v>1</v>
      </c>
      <c r="P108" s="8">
        <v>4</v>
      </c>
      <c r="Q108" s="8" t="s">
        <v>58</v>
      </c>
      <c r="R108" s="8">
        <v>4</v>
      </c>
      <c r="S108" s="8">
        <v>0</v>
      </c>
      <c r="T108" s="8" t="b">
        <v>0</v>
      </c>
      <c r="U108" s="8">
        <v>210</v>
      </c>
      <c r="V108" s="54">
        <v>177</v>
      </c>
      <c r="W108" s="54">
        <v>115</v>
      </c>
      <c r="X108" s="8">
        <v>0</v>
      </c>
      <c r="Y108" s="8">
        <v>0</v>
      </c>
      <c r="Z108" s="8">
        <v>1</v>
      </c>
      <c r="AA108" s="8">
        <v>0</v>
      </c>
      <c r="AB108" s="8">
        <v>4</v>
      </c>
      <c r="AC108" s="8">
        <v>0</v>
      </c>
      <c r="AD108" s="8"/>
      <c r="AE108" s="8">
        <v>210</v>
      </c>
      <c r="AF108" s="8" t="s">
        <v>8384</v>
      </c>
      <c r="AG108" s="8" t="s">
        <v>8379</v>
      </c>
      <c r="AH108" s="54">
        <v>8</v>
      </c>
      <c r="AI108" s="54">
        <v>-25</v>
      </c>
      <c r="AJ108" s="8">
        <v>0</v>
      </c>
      <c r="AK108" s="8">
        <v>1</v>
      </c>
      <c r="AL108" s="8">
        <v>0</v>
      </c>
      <c r="AM108" s="8">
        <v>4</v>
      </c>
      <c r="AN108" s="8">
        <v>0</v>
      </c>
      <c r="AO108" s="8">
        <v>1</v>
      </c>
      <c r="AP108" s="8">
        <v>0</v>
      </c>
      <c r="AQ108" s="8">
        <v>0</v>
      </c>
      <c r="AR108" s="54">
        <v>115</v>
      </c>
      <c r="AS108" s="8">
        <v>1</v>
      </c>
      <c r="AT108" s="8">
        <v>0</v>
      </c>
      <c r="AU108" s="8">
        <v>210</v>
      </c>
      <c r="AV108" s="8" t="s">
        <v>8439</v>
      </c>
      <c r="AW108" s="8">
        <v>1</v>
      </c>
      <c r="AX108" s="8">
        <v>0</v>
      </c>
      <c r="AY108" s="8">
        <v>0</v>
      </c>
      <c r="AZ108" s="47">
        <v>46208.541666666664</v>
      </c>
      <c r="BA108" s="47">
        <v>46208.6875</v>
      </c>
      <c r="BB108" s="8" t="s">
        <v>8380</v>
      </c>
      <c r="BC108" s="47">
        <v>46208.547222222223</v>
      </c>
      <c r="BD108" s="47">
        <v>46208.670138888891</v>
      </c>
      <c r="BE108" s="8" t="s">
        <v>616</v>
      </c>
      <c r="BF108" s="8">
        <v>0</v>
      </c>
      <c r="BG108" s="8">
        <v>0</v>
      </c>
      <c r="BH108" s="8"/>
    </row>
    <row r="109" spans="2:60">
      <c r="B109" s="8" t="s">
        <v>8326</v>
      </c>
      <c r="C109" s="8" t="s">
        <v>49</v>
      </c>
      <c r="D109" s="8" t="s">
        <v>62</v>
      </c>
      <c r="E109" s="8" t="s">
        <v>430</v>
      </c>
      <c r="F109" s="8" t="s">
        <v>8438</v>
      </c>
      <c r="G109" s="8" t="s">
        <v>73</v>
      </c>
      <c r="H109" s="8" t="s">
        <v>53</v>
      </c>
      <c r="I109" s="9">
        <v>46264</v>
      </c>
      <c r="J109" s="61">
        <v>0</v>
      </c>
      <c r="K109" s="56">
        <v>46235</v>
      </c>
      <c r="L109" s="8" t="s">
        <v>52</v>
      </c>
      <c r="M109" s="8" t="s">
        <v>66</v>
      </c>
      <c r="N109" s="8" t="s">
        <v>64</v>
      </c>
      <c r="O109" s="8">
        <v>1</v>
      </c>
      <c r="P109" s="8">
        <v>4</v>
      </c>
      <c r="Q109" s="8" t="s">
        <v>60</v>
      </c>
      <c r="R109" s="8">
        <v>4</v>
      </c>
      <c r="S109" s="8">
        <v>0</v>
      </c>
      <c r="T109" s="8" t="b">
        <v>0</v>
      </c>
      <c r="U109" s="8">
        <v>540</v>
      </c>
      <c r="V109" s="54">
        <v>489</v>
      </c>
      <c r="W109" s="54">
        <v>332</v>
      </c>
      <c r="X109" s="8">
        <v>0</v>
      </c>
      <c r="Y109" s="8">
        <v>0</v>
      </c>
      <c r="Z109" s="8">
        <v>1</v>
      </c>
      <c r="AA109" s="8">
        <v>0</v>
      </c>
      <c r="AB109" s="8">
        <v>4</v>
      </c>
      <c r="AC109" s="8">
        <v>0</v>
      </c>
      <c r="AD109" s="8"/>
      <c r="AE109" s="8">
        <v>540</v>
      </c>
      <c r="AF109" s="8" t="s">
        <v>8384</v>
      </c>
      <c r="AG109" s="8" t="s">
        <v>8379</v>
      </c>
      <c r="AH109" s="54">
        <v>3</v>
      </c>
      <c r="AI109" s="54">
        <v>-48</v>
      </c>
      <c r="AJ109" s="8">
        <v>0</v>
      </c>
      <c r="AK109" s="8">
        <v>1</v>
      </c>
      <c r="AL109" s="8">
        <v>0</v>
      </c>
      <c r="AM109" s="8">
        <v>4</v>
      </c>
      <c r="AN109" s="8">
        <v>0</v>
      </c>
      <c r="AO109" s="8">
        <v>1</v>
      </c>
      <c r="AP109" s="8">
        <v>0</v>
      </c>
      <c r="AQ109" s="8">
        <v>0</v>
      </c>
      <c r="AR109" s="54">
        <v>325</v>
      </c>
      <c r="AS109" s="8">
        <v>1</v>
      </c>
      <c r="AT109" s="8">
        <v>0</v>
      </c>
      <c r="AU109" s="8">
        <v>540</v>
      </c>
      <c r="AV109" s="8" t="s">
        <v>8439</v>
      </c>
      <c r="AW109" s="8">
        <v>1</v>
      </c>
      <c r="AX109" s="8">
        <v>0</v>
      </c>
      <c r="AY109" s="8">
        <v>0</v>
      </c>
      <c r="AZ109" s="47">
        <v>46264.3125</v>
      </c>
      <c r="BA109" s="47">
        <v>46264.6875</v>
      </c>
      <c r="BB109" s="8" t="s">
        <v>8380</v>
      </c>
      <c r="BC109" s="47">
        <v>46264.314583333333</v>
      </c>
      <c r="BD109" s="47">
        <v>46264.654166666667</v>
      </c>
      <c r="BE109" s="8" t="s">
        <v>430</v>
      </c>
      <c r="BF109" s="8">
        <v>0</v>
      </c>
      <c r="BG109" s="8">
        <v>0</v>
      </c>
      <c r="BH109" s="8"/>
    </row>
    <row r="110" spans="2:60">
      <c r="B110" s="8" t="s">
        <v>8326</v>
      </c>
      <c r="C110" s="8" t="s">
        <v>49</v>
      </c>
      <c r="D110" s="8" t="s">
        <v>62</v>
      </c>
      <c r="E110" s="8" t="s">
        <v>430</v>
      </c>
      <c r="F110" s="8" t="s">
        <v>8438</v>
      </c>
      <c r="G110" s="8" t="s">
        <v>76</v>
      </c>
      <c r="H110" s="8" t="s">
        <v>53</v>
      </c>
      <c r="I110" s="9">
        <v>46228</v>
      </c>
      <c r="J110" s="61">
        <v>0</v>
      </c>
      <c r="K110" s="56">
        <v>46204</v>
      </c>
      <c r="L110" s="8" t="s">
        <v>52</v>
      </c>
      <c r="M110" s="8" t="s">
        <v>66</v>
      </c>
      <c r="N110" s="8" t="s">
        <v>64</v>
      </c>
      <c r="O110" s="8">
        <v>1</v>
      </c>
      <c r="P110" s="8">
        <v>4</v>
      </c>
      <c r="Q110" s="8" t="s">
        <v>58</v>
      </c>
      <c r="R110" s="8">
        <v>4</v>
      </c>
      <c r="S110" s="8">
        <v>0</v>
      </c>
      <c r="T110" s="8" t="b">
        <v>0</v>
      </c>
      <c r="U110" s="8">
        <v>540</v>
      </c>
      <c r="V110" s="54">
        <v>507</v>
      </c>
      <c r="W110" s="54">
        <v>425</v>
      </c>
      <c r="X110" s="8">
        <v>0</v>
      </c>
      <c r="Y110" s="8">
        <v>0</v>
      </c>
      <c r="Z110" s="8">
        <v>1</v>
      </c>
      <c r="AA110" s="8">
        <v>0</v>
      </c>
      <c r="AB110" s="8">
        <v>4</v>
      </c>
      <c r="AC110" s="8">
        <v>0</v>
      </c>
      <c r="AD110" s="8"/>
      <c r="AE110" s="8">
        <v>540</v>
      </c>
      <c r="AF110" s="8" t="s">
        <v>8384</v>
      </c>
      <c r="AG110" s="8" t="s">
        <v>8379</v>
      </c>
      <c r="AH110" s="54">
        <v>9</v>
      </c>
      <c r="AI110" s="54">
        <v>-24</v>
      </c>
      <c r="AJ110" s="8">
        <v>0</v>
      </c>
      <c r="AK110" s="8">
        <v>1</v>
      </c>
      <c r="AL110" s="8">
        <v>0</v>
      </c>
      <c r="AM110" s="8">
        <v>4</v>
      </c>
      <c r="AN110" s="8">
        <v>0</v>
      </c>
      <c r="AO110" s="8">
        <v>1</v>
      </c>
      <c r="AP110" s="8">
        <v>0</v>
      </c>
      <c r="AQ110" s="8">
        <v>0</v>
      </c>
      <c r="AR110" s="54">
        <v>425</v>
      </c>
      <c r="AS110" s="8">
        <v>1</v>
      </c>
      <c r="AT110" s="8">
        <v>0</v>
      </c>
      <c r="AU110" s="8">
        <v>540</v>
      </c>
      <c r="AV110" s="8" t="s">
        <v>8439</v>
      </c>
      <c r="AW110" s="8">
        <v>1</v>
      </c>
      <c r="AX110" s="8">
        <v>0</v>
      </c>
      <c r="AY110" s="8">
        <v>0</v>
      </c>
      <c r="AZ110" s="47">
        <v>46228.354166666664</v>
      </c>
      <c r="BA110" s="47">
        <v>46228.729166666664</v>
      </c>
      <c r="BB110" s="8" t="s">
        <v>8380</v>
      </c>
      <c r="BC110" s="47">
        <v>46228.36041666667</v>
      </c>
      <c r="BD110" s="47">
        <v>46228.712500000001</v>
      </c>
      <c r="BE110" s="8" t="s">
        <v>430</v>
      </c>
      <c r="BF110" s="8">
        <v>0</v>
      </c>
      <c r="BG110" s="8">
        <v>0</v>
      </c>
      <c r="BH110" s="8"/>
    </row>
    <row r="111" spans="2:60">
      <c r="B111" s="8" t="s">
        <v>8326</v>
      </c>
      <c r="C111" s="8" t="s">
        <v>49</v>
      </c>
      <c r="D111" s="8" t="s">
        <v>62</v>
      </c>
      <c r="E111" s="8" t="s">
        <v>580</v>
      </c>
      <c r="F111" s="8" t="s">
        <v>8438</v>
      </c>
      <c r="G111" s="8" t="s">
        <v>65</v>
      </c>
      <c r="H111" s="8" t="s">
        <v>53</v>
      </c>
      <c r="I111" s="9">
        <v>46230</v>
      </c>
      <c r="J111" s="61">
        <v>0</v>
      </c>
      <c r="K111" s="56">
        <v>46204</v>
      </c>
      <c r="L111" s="8" t="s">
        <v>52</v>
      </c>
      <c r="M111" s="8" t="s">
        <v>66</v>
      </c>
      <c r="N111" s="8" t="s">
        <v>64</v>
      </c>
      <c r="O111" s="8">
        <v>1</v>
      </c>
      <c r="P111" s="8">
        <v>4</v>
      </c>
      <c r="Q111" s="8" t="s">
        <v>58</v>
      </c>
      <c r="R111" s="8">
        <v>4</v>
      </c>
      <c r="S111" s="8">
        <v>0</v>
      </c>
      <c r="T111" s="8" t="b">
        <v>0</v>
      </c>
      <c r="U111" s="8">
        <v>210</v>
      </c>
      <c r="V111" s="54">
        <v>190</v>
      </c>
      <c r="W111" s="54">
        <v>110</v>
      </c>
      <c r="X111" s="8">
        <v>0</v>
      </c>
      <c r="Y111" s="8">
        <v>0</v>
      </c>
      <c r="Z111" s="8">
        <v>1</v>
      </c>
      <c r="AA111" s="8">
        <v>0</v>
      </c>
      <c r="AB111" s="8">
        <v>4</v>
      </c>
      <c r="AC111" s="8">
        <v>0</v>
      </c>
      <c r="AD111" s="8"/>
      <c r="AE111" s="8">
        <v>210</v>
      </c>
      <c r="AF111" s="8" t="s">
        <v>8384</v>
      </c>
      <c r="AG111" s="8" t="s">
        <v>8379</v>
      </c>
      <c r="AH111" s="54">
        <v>9</v>
      </c>
      <c r="AI111" s="54">
        <v>-11</v>
      </c>
      <c r="AJ111" s="8">
        <v>0</v>
      </c>
      <c r="AK111" s="8">
        <v>1</v>
      </c>
      <c r="AL111" s="8">
        <v>0</v>
      </c>
      <c r="AM111" s="8">
        <v>4</v>
      </c>
      <c r="AN111" s="8">
        <v>0</v>
      </c>
      <c r="AO111" s="8">
        <v>1</v>
      </c>
      <c r="AP111" s="8">
        <v>0</v>
      </c>
      <c r="AQ111" s="8">
        <v>0</v>
      </c>
      <c r="AR111" s="54">
        <v>115</v>
      </c>
      <c r="AS111" s="8">
        <v>1</v>
      </c>
      <c r="AT111" s="8">
        <v>0</v>
      </c>
      <c r="AU111" s="8">
        <v>210</v>
      </c>
      <c r="AV111" s="8" t="s">
        <v>8439</v>
      </c>
      <c r="AW111" s="8">
        <v>1</v>
      </c>
      <c r="AX111" s="8">
        <v>0</v>
      </c>
      <c r="AY111" s="8">
        <v>0</v>
      </c>
      <c r="AZ111" s="47">
        <v>46230.5625</v>
      </c>
      <c r="BA111" s="47">
        <v>46230.708333333336</v>
      </c>
      <c r="BB111" s="8" t="s">
        <v>8380</v>
      </c>
      <c r="BC111" s="47">
        <v>46230.568749999999</v>
      </c>
      <c r="BD111" s="47">
        <v>46230.700694444444</v>
      </c>
      <c r="BE111" s="8" t="s">
        <v>580</v>
      </c>
      <c r="BF111" s="8">
        <v>0</v>
      </c>
      <c r="BG111" s="8">
        <v>0</v>
      </c>
      <c r="BH111" s="8"/>
    </row>
    <row r="112" spans="2:60">
      <c r="B112" s="8" t="s">
        <v>8326</v>
      </c>
      <c r="C112" s="8" t="s">
        <v>49</v>
      </c>
      <c r="D112" s="8" t="s">
        <v>62</v>
      </c>
      <c r="E112" s="8" t="s">
        <v>420</v>
      </c>
      <c r="F112" s="8" t="s">
        <v>8438</v>
      </c>
      <c r="G112" s="8" t="s">
        <v>71</v>
      </c>
      <c r="H112" s="8" t="s">
        <v>53</v>
      </c>
      <c r="I112" s="9">
        <v>46180</v>
      </c>
      <c r="J112" s="61">
        <v>0</v>
      </c>
      <c r="K112" s="56">
        <v>46174</v>
      </c>
      <c r="L112" s="8" t="s">
        <v>52</v>
      </c>
      <c r="M112" s="8" t="s">
        <v>66</v>
      </c>
      <c r="N112" s="8" t="s">
        <v>64</v>
      </c>
      <c r="O112" s="8">
        <v>1</v>
      </c>
      <c r="P112" s="8">
        <v>4</v>
      </c>
      <c r="Q112" s="8" t="s">
        <v>56</v>
      </c>
      <c r="R112" s="8">
        <v>4</v>
      </c>
      <c r="S112" s="8">
        <v>0</v>
      </c>
      <c r="T112" s="8" t="b">
        <v>0</v>
      </c>
      <c r="U112" s="8">
        <v>300</v>
      </c>
      <c r="V112" s="54">
        <v>272</v>
      </c>
      <c r="W112" s="54">
        <v>189</v>
      </c>
      <c r="X112" s="8">
        <v>0</v>
      </c>
      <c r="Y112" s="8">
        <v>0</v>
      </c>
      <c r="Z112" s="8">
        <v>1</v>
      </c>
      <c r="AA112" s="8">
        <v>0</v>
      </c>
      <c r="AB112" s="8">
        <v>4</v>
      </c>
      <c r="AC112" s="8">
        <v>0</v>
      </c>
      <c r="AD112" s="8"/>
      <c r="AE112" s="8">
        <v>300</v>
      </c>
      <c r="AF112" s="8" t="s">
        <v>8378</v>
      </c>
      <c r="AG112" s="8" t="s">
        <v>8379</v>
      </c>
      <c r="AH112" s="54">
        <v>12</v>
      </c>
      <c r="AI112" s="54">
        <v>-16</v>
      </c>
      <c r="AJ112" s="8">
        <v>0</v>
      </c>
      <c r="AK112" s="8">
        <v>0</v>
      </c>
      <c r="AL112" s="8">
        <v>1</v>
      </c>
      <c r="AM112" s="8">
        <v>4</v>
      </c>
      <c r="AN112" s="8">
        <v>0</v>
      </c>
      <c r="AO112" s="8">
        <v>1</v>
      </c>
      <c r="AP112" s="8">
        <v>0</v>
      </c>
      <c r="AQ112" s="8">
        <v>0</v>
      </c>
      <c r="AR112" s="54">
        <v>200</v>
      </c>
      <c r="AS112" s="8">
        <v>1</v>
      </c>
      <c r="AT112" s="8">
        <v>0</v>
      </c>
      <c r="AU112" s="8">
        <v>300</v>
      </c>
      <c r="AV112" s="8" t="s">
        <v>8439</v>
      </c>
      <c r="AW112" s="8">
        <v>1</v>
      </c>
      <c r="AX112" s="8">
        <v>0</v>
      </c>
      <c r="AY112" s="8">
        <v>0</v>
      </c>
      <c r="AZ112" s="47">
        <v>46180.375</v>
      </c>
      <c r="BA112" s="47">
        <v>46180.583333333336</v>
      </c>
      <c r="BB112" s="8" t="s">
        <v>8380</v>
      </c>
      <c r="BC112" s="47">
        <v>46180.383333333331</v>
      </c>
      <c r="BD112" s="47">
        <v>46180.572222222225</v>
      </c>
      <c r="BE112" s="8" t="s">
        <v>420</v>
      </c>
      <c r="BF112" s="8">
        <v>0</v>
      </c>
      <c r="BG112" s="8">
        <v>0</v>
      </c>
      <c r="BH112" s="8"/>
    </row>
    <row r="113" spans="2:60">
      <c r="B113" s="8" t="s">
        <v>8326</v>
      </c>
      <c r="C113" s="8" t="s">
        <v>49</v>
      </c>
      <c r="D113" s="8" t="s">
        <v>62</v>
      </c>
      <c r="E113" s="8" t="s">
        <v>394</v>
      </c>
      <c r="F113" s="8" t="s">
        <v>8438</v>
      </c>
      <c r="G113" s="8" t="s">
        <v>71</v>
      </c>
      <c r="H113" s="8" t="s">
        <v>53</v>
      </c>
      <c r="I113" s="9">
        <v>46257</v>
      </c>
      <c r="J113" s="61">
        <v>0</v>
      </c>
      <c r="K113" s="56">
        <v>46235</v>
      </c>
      <c r="L113" s="8" t="s">
        <v>52</v>
      </c>
      <c r="M113" s="8" t="s">
        <v>66</v>
      </c>
      <c r="N113" s="8" t="s">
        <v>64</v>
      </c>
      <c r="O113" s="8">
        <v>1</v>
      </c>
      <c r="P113" s="8">
        <v>4</v>
      </c>
      <c r="Q113" s="8" t="s">
        <v>60</v>
      </c>
      <c r="R113" s="8">
        <v>4</v>
      </c>
      <c r="S113" s="8">
        <v>0</v>
      </c>
      <c r="T113" s="8" t="b">
        <v>0</v>
      </c>
      <c r="U113" s="8">
        <v>360</v>
      </c>
      <c r="V113" s="54">
        <v>318</v>
      </c>
      <c r="W113" s="54">
        <v>208</v>
      </c>
      <c r="X113" s="8">
        <v>0</v>
      </c>
      <c r="Y113" s="8">
        <v>0</v>
      </c>
      <c r="Z113" s="8">
        <v>1</v>
      </c>
      <c r="AA113" s="8">
        <v>0</v>
      </c>
      <c r="AB113" s="8">
        <v>4</v>
      </c>
      <c r="AC113" s="8">
        <v>0</v>
      </c>
      <c r="AD113" s="8"/>
      <c r="AE113" s="8">
        <v>360</v>
      </c>
      <c r="AF113" s="8" t="s">
        <v>8384</v>
      </c>
      <c r="AG113" s="8" t="s">
        <v>8379</v>
      </c>
      <c r="AH113" s="54">
        <v>10</v>
      </c>
      <c r="AI113" s="54">
        <v>-32</v>
      </c>
      <c r="AJ113" s="8">
        <v>0</v>
      </c>
      <c r="AK113" s="8">
        <v>1</v>
      </c>
      <c r="AL113" s="8">
        <v>0</v>
      </c>
      <c r="AM113" s="8">
        <v>4</v>
      </c>
      <c r="AN113" s="8">
        <v>0</v>
      </c>
      <c r="AO113" s="8">
        <v>1</v>
      </c>
      <c r="AP113" s="8">
        <v>0</v>
      </c>
      <c r="AQ113" s="8">
        <v>0</v>
      </c>
      <c r="AR113" s="54">
        <v>210</v>
      </c>
      <c r="AS113" s="8">
        <v>1</v>
      </c>
      <c r="AT113" s="8">
        <v>0</v>
      </c>
      <c r="AU113" s="8">
        <v>360</v>
      </c>
      <c r="AV113" s="8" t="s">
        <v>8439</v>
      </c>
      <c r="AW113" s="8">
        <v>1</v>
      </c>
      <c r="AX113" s="8">
        <v>0</v>
      </c>
      <c r="AY113" s="8">
        <v>0</v>
      </c>
      <c r="AZ113" s="47">
        <v>46257.354166666664</v>
      </c>
      <c r="BA113" s="47">
        <v>46257.604166666664</v>
      </c>
      <c r="BB113" s="8" t="s">
        <v>8380</v>
      </c>
      <c r="BC113" s="47">
        <v>46257.361111111109</v>
      </c>
      <c r="BD113" s="47">
        <v>46257.581944444442</v>
      </c>
      <c r="BE113" s="8" t="s">
        <v>394</v>
      </c>
      <c r="BF113" s="8">
        <v>0</v>
      </c>
      <c r="BG113" s="8">
        <v>0</v>
      </c>
      <c r="BH113" s="8"/>
    </row>
    <row r="114" spans="2:60">
      <c r="B114" s="8" t="s">
        <v>8326</v>
      </c>
      <c r="C114" s="8" t="s">
        <v>49</v>
      </c>
      <c r="D114" s="8" t="s">
        <v>62</v>
      </c>
      <c r="E114" s="8" t="s">
        <v>394</v>
      </c>
      <c r="F114" s="8" t="s">
        <v>8438</v>
      </c>
      <c r="G114" s="8" t="s">
        <v>72</v>
      </c>
      <c r="H114" s="8" t="s">
        <v>53</v>
      </c>
      <c r="I114" s="9">
        <v>46247</v>
      </c>
      <c r="J114" s="61">
        <v>0</v>
      </c>
      <c r="K114" s="56">
        <v>46235</v>
      </c>
      <c r="L114" s="8" t="s">
        <v>52</v>
      </c>
      <c r="M114" s="8" t="s">
        <v>66</v>
      </c>
      <c r="N114" s="8" t="s">
        <v>64</v>
      </c>
      <c r="O114" s="8">
        <v>1</v>
      </c>
      <c r="P114" s="8">
        <v>4</v>
      </c>
      <c r="Q114" s="8" t="s">
        <v>60</v>
      </c>
      <c r="R114" s="8">
        <v>4</v>
      </c>
      <c r="S114" s="8">
        <v>0</v>
      </c>
      <c r="T114" s="8" t="b">
        <v>0</v>
      </c>
      <c r="U114" s="8">
        <v>240</v>
      </c>
      <c r="V114" s="54">
        <v>212</v>
      </c>
      <c r="W114" s="54">
        <v>126</v>
      </c>
      <c r="X114" s="8">
        <v>0</v>
      </c>
      <c r="Y114" s="8">
        <v>0</v>
      </c>
      <c r="Z114" s="8">
        <v>1</v>
      </c>
      <c r="AA114" s="8">
        <v>0</v>
      </c>
      <c r="AB114" s="8">
        <v>4</v>
      </c>
      <c r="AC114" s="8">
        <v>0</v>
      </c>
      <c r="AD114" s="8"/>
      <c r="AE114" s="8">
        <v>240</v>
      </c>
      <c r="AF114" s="8" t="s">
        <v>8384</v>
      </c>
      <c r="AG114" s="8" t="s">
        <v>8379</v>
      </c>
      <c r="AH114" s="54">
        <v>5</v>
      </c>
      <c r="AI114" s="54">
        <v>-23</v>
      </c>
      <c r="AJ114" s="8">
        <v>0</v>
      </c>
      <c r="AK114" s="8">
        <v>1</v>
      </c>
      <c r="AL114" s="8">
        <v>0</v>
      </c>
      <c r="AM114" s="8">
        <v>4</v>
      </c>
      <c r="AN114" s="8">
        <v>0</v>
      </c>
      <c r="AO114" s="8">
        <v>1</v>
      </c>
      <c r="AP114" s="8">
        <v>0</v>
      </c>
      <c r="AQ114" s="8">
        <v>0</v>
      </c>
      <c r="AR114" s="54">
        <v>120</v>
      </c>
      <c r="AS114" s="8">
        <v>1</v>
      </c>
      <c r="AT114" s="8">
        <v>0</v>
      </c>
      <c r="AU114" s="8">
        <v>240</v>
      </c>
      <c r="AV114" s="8" t="s">
        <v>8439</v>
      </c>
      <c r="AW114" s="8">
        <v>1</v>
      </c>
      <c r="AX114" s="8">
        <v>0</v>
      </c>
      <c r="AY114" s="8">
        <v>0</v>
      </c>
      <c r="AZ114" s="47">
        <v>46247.5625</v>
      </c>
      <c r="BA114" s="47">
        <v>46247.729166666664</v>
      </c>
      <c r="BB114" s="8" t="s">
        <v>8380</v>
      </c>
      <c r="BC114" s="47">
        <v>46247.565972222219</v>
      </c>
      <c r="BD114" s="47">
        <v>46247.713194444441</v>
      </c>
      <c r="BE114" s="8" t="s">
        <v>394</v>
      </c>
      <c r="BF114" s="8">
        <v>0</v>
      </c>
      <c r="BG114" s="8">
        <v>0</v>
      </c>
      <c r="BH114" s="8"/>
    </row>
    <row r="115" spans="2:60">
      <c r="B115" s="8" t="s">
        <v>8326</v>
      </c>
      <c r="C115" s="8" t="s">
        <v>49</v>
      </c>
      <c r="D115" s="8" t="s">
        <v>62</v>
      </c>
      <c r="E115" s="8" t="s">
        <v>394</v>
      </c>
      <c r="F115" s="8" t="s">
        <v>8438</v>
      </c>
      <c r="G115" s="8" t="s">
        <v>72</v>
      </c>
      <c r="H115" s="8" t="s">
        <v>53</v>
      </c>
      <c r="I115" s="9">
        <v>46257</v>
      </c>
      <c r="J115" s="61">
        <v>0</v>
      </c>
      <c r="K115" s="56">
        <v>46235</v>
      </c>
      <c r="L115" s="8" t="s">
        <v>52</v>
      </c>
      <c r="M115" s="8" t="s">
        <v>66</v>
      </c>
      <c r="N115" s="8" t="s">
        <v>64</v>
      </c>
      <c r="O115" s="8">
        <v>1</v>
      </c>
      <c r="P115" s="8">
        <v>4</v>
      </c>
      <c r="Q115" s="8" t="s">
        <v>60</v>
      </c>
      <c r="R115" s="8">
        <v>4</v>
      </c>
      <c r="S115" s="8">
        <v>0</v>
      </c>
      <c r="T115" s="8" t="b">
        <v>0</v>
      </c>
      <c r="U115" s="8">
        <v>540</v>
      </c>
      <c r="V115" s="54">
        <v>500</v>
      </c>
      <c r="W115" s="54">
        <v>383</v>
      </c>
      <c r="X115" s="8">
        <v>0</v>
      </c>
      <c r="Y115" s="8">
        <v>0</v>
      </c>
      <c r="Z115" s="8">
        <v>1</v>
      </c>
      <c r="AA115" s="8">
        <v>0</v>
      </c>
      <c r="AB115" s="8">
        <v>4</v>
      </c>
      <c r="AC115" s="8">
        <v>0</v>
      </c>
      <c r="AD115" s="8"/>
      <c r="AE115" s="8">
        <v>540</v>
      </c>
      <c r="AF115" s="8" t="s">
        <v>8384</v>
      </c>
      <c r="AG115" s="8" t="s">
        <v>8379</v>
      </c>
      <c r="AH115" s="54">
        <v>4</v>
      </c>
      <c r="AI115" s="54">
        <v>-36</v>
      </c>
      <c r="AJ115" s="8">
        <v>0</v>
      </c>
      <c r="AK115" s="8">
        <v>1</v>
      </c>
      <c r="AL115" s="8">
        <v>0</v>
      </c>
      <c r="AM115" s="8">
        <v>4</v>
      </c>
      <c r="AN115" s="8">
        <v>0</v>
      </c>
      <c r="AO115" s="8">
        <v>1</v>
      </c>
      <c r="AP115" s="8">
        <v>0</v>
      </c>
      <c r="AQ115" s="8">
        <v>0</v>
      </c>
      <c r="AR115" s="54">
        <v>380</v>
      </c>
      <c r="AS115" s="8">
        <v>1</v>
      </c>
      <c r="AT115" s="8">
        <v>0</v>
      </c>
      <c r="AU115" s="8">
        <v>540</v>
      </c>
      <c r="AV115" s="8" t="s">
        <v>8439</v>
      </c>
      <c r="AW115" s="8">
        <v>1</v>
      </c>
      <c r="AX115" s="8">
        <v>0</v>
      </c>
      <c r="AY115" s="8">
        <v>0</v>
      </c>
      <c r="AZ115" s="47">
        <v>46257.333333333336</v>
      </c>
      <c r="BA115" s="47">
        <v>46257.708333333336</v>
      </c>
      <c r="BB115" s="8" t="s">
        <v>8380</v>
      </c>
      <c r="BC115" s="47">
        <v>46257.336111111108</v>
      </c>
      <c r="BD115" s="47">
        <v>46257.683333333334</v>
      </c>
      <c r="BE115" s="8" t="s">
        <v>394</v>
      </c>
      <c r="BF115" s="8">
        <v>0</v>
      </c>
      <c r="BG115" s="8">
        <v>0</v>
      </c>
      <c r="BH115" s="8"/>
    </row>
    <row r="116" spans="2:60">
      <c r="B116" s="8" t="s">
        <v>8326</v>
      </c>
      <c r="C116" s="8" t="s">
        <v>49</v>
      </c>
      <c r="D116" s="8" t="s">
        <v>62</v>
      </c>
      <c r="E116" s="8" t="s">
        <v>547</v>
      </c>
      <c r="F116" s="8" t="s">
        <v>8438</v>
      </c>
      <c r="G116" s="8" t="s">
        <v>74</v>
      </c>
      <c r="H116" s="8" t="s">
        <v>53</v>
      </c>
      <c r="I116" s="9">
        <v>46242</v>
      </c>
      <c r="J116" s="61">
        <v>0</v>
      </c>
      <c r="K116" s="56">
        <v>46235</v>
      </c>
      <c r="L116" s="8" t="s">
        <v>52</v>
      </c>
      <c r="M116" s="8" t="s">
        <v>66</v>
      </c>
      <c r="N116" s="8" t="s">
        <v>64</v>
      </c>
      <c r="O116" s="8">
        <v>1</v>
      </c>
      <c r="P116" s="8">
        <v>4</v>
      </c>
      <c r="Q116" s="8" t="s">
        <v>60</v>
      </c>
      <c r="R116" s="8">
        <v>4</v>
      </c>
      <c r="S116" s="8">
        <v>0</v>
      </c>
      <c r="T116" s="8" t="b">
        <v>0</v>
      </c>
      <c r="U116" s="8">
        <v>270</v>
      </c>
      <c r="V116" s="54">
        <v>246</v>
      </c>
      <c r="W116" s="54">
        <v>167</v>
      </c>
      <c r="X116" s="8">
        <v>0</v>
      </c>
      <c r="Y116" s="8">
        <v>0</v>
      </c>
      <c r="Z116" s="8">
        <v>1</v>
      </c>
      <c r="AA116" s="8">
        <v>0</v>
      </c>
      <c r="AB116" s="8">
        <v>4</v>
      </c>
      <c r="AC116" s="8">
        <v>0</v>
      </c>
      <c r="AD116" s="8"/>
      <c r="AE116" s="8">
        <v>270</v>
      </c>
      <c r="AF116" s="8" t="s">
        <v>8384</v>
      </c>
      <c r="AG116" s="8" t="s">
        <v>8379</v>
      </c>
      <c r="AH116" s="54">
        <v>7</v>
      </c>
      <c r="AI116" s="54">
        <v>-17</v>
      </c>
      <c r="AJ116" s="8">
        <v>0</v>
      </c>
      <c r="AK116" s="8">
        <v>1</v>
      </c>
      <c r="AL116" s="8">
        <v>0</v>
      </c>
      <c r="AM116" s="8">
        <v>4</v>
      </c>
      <c r="AN116" s="8">
        <v>0</v>
      </c>
      <c r="AO116" s="8">
        <v>1</v>
      </c>
      <c r="AP116" s="8">
        <v>0</v>
      </c>
      <c r="AQ116" s="8">
        <v>0</v>
      </c>
      <c r="AR116" s="54">
        <v>165</v>
      </c>
      <c r="AS116" s="8">
        <v>1</v>
      </c>
      <c r="AT116" s="8">
        <v>0</v>
      </c>
      <c r="AU116" s="8">
        <v>270</v>
      </c>
      <c r="AV116" s="8" t="s">
        <v>8439</v>
      </c>
      <c r="AW116" s="8">
        <v>1</v>
      </c>
      <c r="AX116" s="8">
        <v>0</v>
      </c>
      <c r="AY116" s="8">
        <v>0</v>
      </c>
      <c r="AZ116" s="47">
        <v>46242.375</v>
      </c>
      <c r="BA116" s="47">
        <v>46242.5625</v>
      </c>
      <c r="BB116" s="8" t="s">
        <v>8380</v>
      </c>
      <c r="BC116" s="47">
        <v>46242.379861111112</v>
      </c>
      <c r="BD116" s="47">
        <v>46242.550694444442</v>
      </c>
      <c r="BE116" s="8" t="s">
        <v>547</v>
      </c>
      <c r="BF116" s="8">
        <v>0</v>
      </c>
      <c r="BG116" s="8">
        <v>0</v>
      </c>
      <c r="BH116" s="8"/>
    </row>
    <row r="117" spans="2:60">
      <c r="B117" s="8" t="s">
        <v>8326</v>
      </c>
      <c r="C117" s="8" t="s">
        <v>49</v>
      </c>
      <c r="D117" s="8" t="s">
        <v>62</v>
      </c>
      <c r="E117" s="8" t="s">
        <v>547</v>
      </c>
      <c r="F117" s="8" t="s">
        <v>8438</v>
      </c>
      <c r="G117" s="8" t="s">
        <v>76</v>
      </c>
      <c r="H117" s="8" t="s">
        <v>53</v>
      </c>
      <c r="I117" s="9">
        <v>46192</v>
      </c>
      <c r="J117" s="61">
        <v>0</v>
      </c>
      <c r="K117" s="56">
        <v>46174</v>
      </c>
      <c r="L117" s="8" t="s">
        <v>52</v>
      </c>
      <c r="M117" s="8" t="s">
        <v>66</v>
      </c>
      <c r="N117" s="8" t="s">
        <v>64</v>
      </c>
      <c r="O117" s="8">
        <v>1</v>
      </c>
      <c r="P117" s="8">
        <v>4</v>
      </c>
      <c r="Q117" s="8" t="s">
        <v>56</v>
      </c>
      <c r="R117" s="8">
        <v>4</v>
      </c>
      <c r="S117" s="8">
        <v>0</v>
      </c>
      <c r="T117" s="8" t="b">
        <v>0</v>
      </c>
      <c r="U117" s="8">
        <v>420</v>
      </c>
      <c r="V117" s="54">
        <v>397</v>
      </c>
      <c r="W117" s="54">
        <v>312</v>
      </c>
      <c r="X117" s="8">
        <v>0</v>
      </c>
      <c r="Y117" s="8">
        <v>0</v>
      </c>
      <c r="Z117" s="8">
        <v>1</v>
      </c>
      <c r="AA117" s="8">
        <v>0</v>
      </c>
      <c r="AB117" s="8">
        <v>4</v>
      </c>
      <c r="AC117" s="8">
        <v>0</v>
      </c>
      <c r="AD117" s="8"/>
      <c r="AE117" s="8">
        <v>420</v>
      </c>
      <c r="AF117" s="8" t="s">
        <v>8384</v>
      </c>
      <c r="AG117" s="8" t="s">
        <v>8379</v>
      </c>
      <c r="AH117" s="54">
        <v>6</v>
      </c>
      <c r="AI117" s="54">
        <v>-17</v>
      </c>
      <c r="AJ117" s="8">
        <v>0</v>
      </c>
      <c r="AK117" s="8">
        <v>1</v>
      </c>
      <c r="AL117" s="8">
        <v>0</v>
      </c>
      <c r="AM117" s="8">
        <v>4</v>
      </c>
      <c r="AN117" s="8">
        <v>0</v>
      </c>
      <c r="AO117" s="8">
        <v>1</v>
      </c>
      <c r="AP117" s="8">
        <v>0</v>
      </c>
      <c r="AQ117" s="8">
        <v>0</v>
      </c>
      <c r="AR117" s="54">
        <v>310</v>
      </c>
      <c r="AS117" s="8">
        <v>1</v>
      </c>
      <c r="AT117" s="8">
        <v>0</v>
      </c>
      <c r="AU117" s="8">
        <v>420</v>
      </c>
      <c r="AV117" s="8" t="s">
        <v>8439</v>
      </c>
      <c r="AW117" s="8">
        <v>1</v>
      </c>
      <c r="AX117" s="8">
        <v>0</v>
      </c>
      <c r="AY117" s="8">
        <v>0</v>
      </c>
      <c r="AZ117" s="47">
        <v>46192.375</v>
      </c>
      <c r="BA117" s="47">
        <v>46192.666666666664</v>
      </c>
      <c r="BB117" s="8" t="s">
        <v>8380</v>
      </c>
      <c r="BC117" s="47">
        <v>46192.379166666666</v>
      </c>
      <c r="BD117" s="47">
        <v>46192.654861111114</v>
      </c>
      <c r="BE117" s="8" t="s">
        <v>547</v>
      </c>
      <c r="BF117" s="8">
        <v>0</v>
      </c>
      <c r="BG117" s="8">
        <v>0</v>
      </c>
      <c r="BH117" s="8"/>
    </row>
    <row r="118" spans="2:60">
      <c r="B118" s="8" t="s">
        <v>8326</v>
      </c>
      <c r="C118" s="8" t="s">
        <v>49</v>
      </c>
      <c r="D118" s="8" t="s">
        <v>62</v>
      </c>
      <c r="E118" s="8" t="s">
        <v>547</v>
      </c>
      <c r="F118" s="8" t="s">
        <v>8438</v>
      </c>
      <c r="G118" s="8" t="s">
        <v>76</v>
      </c>
      <c r="H118" s="8" t="s">
        <v>53</v>
      </c>
      <c r="I118" s="9">
        <v>46214</v>
      </c>
      <c r="J118" s="61">
        <v>0</v>
      </c>
      <c r="K118" s="56">
        <v>46204</v>
      </c>
      <c r="L118" s="8" t="s">
        <v>52</v>
      </c>
      <c r="M118" s="8" t="s">
        <v>66</v>
      </c>
      <c r="N118" s="8" t="s">
        <v>64</v>
      </c>
      <c r="O118" s="8">
        <v>1</v>
      </c>
      <c r="P118" s="8">
        <v>4</v>
      </c>
      <c r="Q118" s="8" t="s">
        <v>58</v>
      </c>
      <c r="R118" s="8">
        <v>4</v>
      </c>
      <c r="S118" s="8">
        <v>0</v>
      </c>
      <c r="T118" s="8" t="b">
        <v>0</v>
      </c>
      <c r="U118" s="8">
        <v>540</v>
      </c>
      <c r="V118" s="54">
        <v>501</v>
      </c>
      <c r="W118" s="54">
        <v>390</v>
      </c>
      <c r="X118" s="8">
        <v>0</v>
      </c>
      <c r="Y118" s="8">
        <v>0</v>
      </c>
      <c r="Z118" s="8">
        <v>1</v>
      </c>
      <c r="AA118" s="8">
        <v>0</v>
      </c>
      <c r="AB118" s="8">
        <v>4</v>
      </c>
      <c r="AC118" s="8">
        <v>0</v>
      </c>
      <c r="AD118" s="8"/>
      <c r="AE118" s="8">
        <v>540</v>
      </c>
      <c r="AF118" s="8" t="s">
        <v>8378</v>
      </c>
      <c r="AG118" s="8" t="s">
        <v>8379</v>
      </c>
      <c r="AH118" s="54">
        <v>11</v>
      </c>
      <c r="AI118" s="54">
        <v>-28</v>
      </c>
      <c r="AJ118" s="8">
        <v>0</v>
      </c>
      <c r="AK118" s="8">
        <v>0</v>
      </c>
      <c r="AL118" s="8">
        <v>1</v>
      </c>
      <c r="AM118" s="8">
        <v>4</v>
      </c>
      <c r="AN118" s="8">
        <v>0</v>
      </c>
      <c r="AO118" s="8">
        <v>1</v>
      </c>
      <c r="AP118" s="8">
        <v>0</v>
      </c>
      <c r="AQ118" s="8">
        <v>0</v>
      </c>
      <c r="AR118" s="54">
        <v>380</v>
      </c>
      <c r="AS118" s="8">
        <v>1</v>
      </c>
      <c r="AT118" s="8">
        <v>0</v>
      </c>
      <c r="AU118" s="8">
        <v>540</v>
      </c>
      <c r="AV118" s="8" t="s">
        <v>8439</v>
      </c>
      <c r="AW118" s="8">
        <v>1</v>
      </c>
      <c r="AX118" s="8">
        <v>0</v>
      </c>
      <c r="AY118" s="8">
        <v>0</v>
      </c>
      <c r="AZ118" s="47">
        <v>46214.375</v>
      </c>
      <c r="BA118" s="47">
        <v>46214.75</v>
      </c>
      <c r="BB118" s="8" t="s">
        <v>8380</v>
      </c>
      <c r="BC118" s="47">
        <v>46214.382638888892</v>
      </c>
      <c r="BD118" s="47">
        <v>46214.730555555558</v>
      </c>
      <c r="BE118" s="8" t="s">
        <v>547</v>
      </c>
      <c r="BF118" s="8">
        <v>0</v>
      </c>
      <c r="BG118" s="8">
        <v>0</v>
      </c>
      <c r="BH118" s="8"/>
    </row>
    <row r="119" spans="2:60">
      <c r="B119" s="8" t="s">
        <v>8326</v>
      </c>
      <c r="C119" s="8" t="s">
        <v>49</v>
      </c>
      <c r="D119" s="8" t="s">
        <v>62</v>
      </c>
      <c r="E119" s="8" t="s">
        <v>514</v>
      </c>
      <c r="F119" s="8" t="s">
        <v>8438</v>
      </c>
      <c r="G119" s="8" t="s">
        <v>75</v>
      </c>
      <c r="H119" s="8" t="s">
        <v>53</v>
      </c>
      <c r="I119" s="9">
        <v>46199</v>
      </c>
      <c r="J119" s="61">
        <v>0</v>
      </c>
      <c r="K119" s="56">
        <v>46174</v>
      </c>
      <c r="L119" s="8" t="s">
        <v>52</v>
      </c>
      <c r="M119" s="8" t="s">
        <v>66</v>
      </c>
      <c r="N119" s="8" t="s">
        <v>64</v>
      </c>
      <c r="O119" s="8">
        <v>1</v>
      </c>
      <c r="P119" s="8">
        <v>4</v>
      </c>
      <c r="Q119" s="8" t="s">
        <v>56</v>
      </c>
      <c r="R119" s="8">
        <v>4</v>
      </c>
      <c r="S119" s="8">
        <v>0</v>
      </c>
      <c r="T119" s="8" t="b">
        <v>0</v>
      </c>
      <c r="U119" s="8">
        <v>480</v>
      </c>
      <c r="V119" s="54">
        <v>446</v>
      </c>
      <c r="W119" s="54">
        <v>337</v>
      </c>
      <c r="X119" s="8">
        <v>0</v>
      </c>
      <c r="Y119" s="8">
        <v>0</v>
      </c>
      <c r="Z119" s="8">
        <v>1</v>
      </c>
      <c r="AA119" s="8">
        <v>0</v>
      </c>
      <c r="AB119" s="8">
        <v>4</v>
      </c>
      <c r="AC119" s="8">
        <v>0</v>
      </c>
      <c r="AD119" s="8"/>
      <c r="AE119" s="8">
        <v>480</v>
      </c>
      <c r="AF119" s="8" t="s">
        <v>8384</v>
      </c>
      <c r="AG119" s="8" t="s">
        <v>8379</v>
      </c>
      <c r="AH119" s="54">
        <v>5</v>
      </c>
      <c r="AI119" s="54">
        <v>-29</v>
      </c>
      <c r="AJ119" s="8">
        <v>0</v>
      </c>
      <c r="AK119" s="8">
        <v>1</v>
      </c>
      <c r="AL119" s="8">
        <v>0</v>
      </c>
      <c r="AM119" s="8">
        <v>4</v>
      </c>
      <c r="AN119" s="8">
        <v>0</v>
      </c>
      <c r="AO119" s="8">
        <v>1</v>
      </c>
      <c r="AP119" s="8">
        <v>0</v>
      </c>
      <c r="AQ119" s="8">
        <v>0</v>
      </c>
      <c r="AR119" s="54">
        <v>340</v>
      </c>
      <c r="AS119" s="8">
        <v>1</v>
      </c>
      <c r="AT119" s="8">
        <v>0</v>
      </c>
      <c r="AU119" s="8">
        <v>480</v>
      </c>
      <c r="AV119" s="8" t="s">
        <v>8439</v>
      </c>
      <c r="AW119" s="8">
        <v>1</v>
      </c>
      <c r="AX119" s="8">
        <v>0</v>
      </c>
      <c r="AY119" s="8">
        <v>0</v>
      </c>
      <c r="AZ119" s="47">
        <v>46199.375</v>
      </c>
      <c r="BA119" s="47">
        <v>46199.708333333336</v>
      </c>
      <c r="BB119" s="8" t="s">
        <v>8380</v>
      </c>
      <c r="BC119" s="47">
        <v>46199.378472222219</v>
      </c>
      <c r="BD119" s="47">
        <v>46199.688194444447</v>
      </c>
      <c r="BE119" s="8" t="s">
        <v>514</v>
      </c>
      <c r="BF119" s="8">
        <v>0</v>
      </c>
      <c r="BG119" s="8">
        <v>0</v>
      </c>
      <c r="BH119" s="8"/>
    </row>
    <row r="120" spans="2:60">
      <c r="B120" s="8" t="s">
        <v>8326</v>
      </c>
      <c r="C120" s="8" t="s">
        <v>49</v>
      </c>
      <c r="D120" s="8" t="s">
        <v>62</v>
      </c>
      <c r="E120" s="8" t="s">
        <v>514</v>
      </c>
      <c r="F120" s="8" t="s">
        <v>8438</v>
      </c>
      <c r="G120" s="8" t="s">
        <v>76</v>
      </c>
      <c r="H120" s="8" t="s">
        <v>53</v>
      </c>
      <c r="I120" s="9">
        <v>46243</v>
      </c>
      <c r="J120" s="61">
        <v>0</v>
      </c>
      <c r="K120" s="56">
        <v>46235</v>
      </c>
      <c r="L120" s="8" t="s">
        <v>52</v>
      </c>
      <c r="M120" s="8" t="s">
        <v>66</v>
      </c>
      <c r="N120" s="8" t="s">
        <v>64</v>
      </c>
      <c r="O120" s="8">
        <v>1</v>
      </c>
      <c r="P120" s="8">
        <v>4</v>
      </c>
      <c r="Q120" s="8" t="s">
        <v>60</v>
      </c>
      <c r="R120" s="8">
        <v>4</v>
      </c>
      <c r="S120" s="8">
        <v>0</v>
      </c>
      <c r="T120" s="8" t="b">
        <v>0</v>
      </c>
      <c r="U120" s="8">
        <v>270</v>
      </c>
      <c r="V120" s="54">
        <v>240</v>
      </c>
      <c r="W120" s="54">
        <v>143</v>
      </c>
      <c r="X120" s="8">
        <v>0</v>
      </c>
      <c r="Y120" s="8">
        <v>0</v>
      </c>
      <c r="Z120" s="8">
        <v>1</v>
      </c>
      <c r="AA120" s="8">
        <v>0</v>
      </c>
      <c r="AB120" s="8">
        <v>4</v>
      </c>
      <c r="AC120" s="8">
        <v>0</v>
      </c>
      <c r="AD120" s="8"/>
      <c r="AE120" s="8">
        <v>270</v>
      </c>
      <c r="AF120" s="8" t="s">
        <v>8384</v>
      </c>
      <c r="AG120" s="8" t="s">
        <v>8379</v>
      </c>
      <c r="AH120" s="54">
        <v>8</v>
      </c>
      <c r="AI120" s="54">
        <v>-22</v>
      </c>
      <c r="AJ120" s="8">
        <v>0</v>
      </c>
      <c r="AK120" s="8">
        <v>1</v>
      </c>
      <c r="AL120" s="8">
        <v>0</v>
      </c>
      <c r="AM120" s="8">
        <v>4</v>
      </c>
      <c r="AN120" s="8">
        <v>0</v>
      </c>
      <c r="AO120" s="8">
        <v>1</v>
      </c>
      <c r="AP120" s="8">
        <v>0</v>
      </c>
      <c r="AQ120" s="8">
        <v>0</v>
      </c>
      <c r="AR120" s="54">
        <v>140</v>
      </c>
      <c r="AS120" s="8">
        <v>1</v>
      </c>
      <c r="AT120" s="8">
        <v>0</v>
      </c>
      <c r="AU120" s="8">
        <v>270</v>
      </c>
      <c r="AV120" s="8" t="s">
        <v>8439</v>
      </c>
      <c r="AW120" s="8">
        <v>1</v>
      </c>
      <c r="AX120" s="8">
        <v>0</v>
      </c>
      <c r="AY120" s="8">
        <v>0</v>
      </c>
      <c r="AZ120" s="47">
        <v>46243.5625</v>
      </c>
      <c r="BA120" s="47">
        <v>46243.75</v>
      </c>
      <c r="BB120" s="8" t="s">
        <v>8380</v>
      </c>
      <c r="BC120" s="47">
        <v>46243.568055555559</v>
      </c>
      <c r="BD120" s="47">
        <v>46243.734722222223</v>
      </c>
      <c r="BE120" s="8" t="s">
        <v>514</v>
      </c>
      <c r="BF120" s="8">
        <v>0</v>
      </c>
      <c r="BG120" s="8">
        <v>0</v>
      </c>
      <c r="BH120" s="8"/>
    </row>
    <row r="121" spans="2:60">
      <c r="B121" s="8" t="s">
        <v>8326</v>
      </c>
      <c r="C121" s="8" t="s">
        <v>49</v>
      </c>
      <c r="D121" s="8" t="s">
        <v>62</v>
      </c>
      <c r="E121" s="8" t="s">
        <v>269</v>
      </c>
      <c r="F121" s="8" t="s">
        <v>8438</v>
      </c>
      <c r="G121" s="8" t="s">
        <v>65</v>
      </c>
      <c r="H121" s="8" t="s">
        <v>53</v>
      </c>
      <c r="I121" s="9">
        <v>46231</v>
      </c>
      <c r="J121" s="61">
        <v>0</v>
      </c>
      <c r="K121" s="56">
        <v>46204</v>
      </c>
      <c r="L121" s="8" t="s">
        <v>52</v>
      </c>
      <c r="M121" s="8" t="s">
        <v>66</v>
      </c>
      <c r="N121" s="8" t="s">
        <v>64</v>
      </c>
      <c r="O121" s="8">
        <v>1</v>
      </c>
      <c r="P121" s="8">
        <v>4</v>
      </c>
      <c r="Q121" s="8" t="s">
        <v>58</v>
      </c>
      <c r="R121" s="8">
        <v>4</v>
      </c>
      <c r="S121" s="8">
        <v>0</v>
      </c>
      <c r="T121" s="8" t="b">
        <v>0</v>
      </c>
      <c r="U121" s="8">
        <v>480</v>
      </c>
      <c r="V121" s="54">
        <v>433</v>
      </c>
      <c r="W121" s="54">
        <v>311</v>
      </c>
      <c r="X121" s="8">
        <v>0</v>
      </c>
      <c r="Y121" s="8">
        <v>0</v>
      </c>
      <c r="Z121" s="8">
        <v>1</v>
      </c>
      <c r="AA121" s="8">
        <v>0</v>
      </c>
      <c r="AB121" s="8">
        <v>4</v>
      </c>
      <c r="AC121" s="8">
        <v>0</v>
      </c>
      <c r="AD121" s="8"/>
      <c r="AE121" s="8">
        <v>480</v>
      </c>
      <c r="AF121" s="8" t="s">
        <v>8384</v>
      </c>
      <c r="AG121" s="8" t="s">
        <v>8379</v>
      </c>
      <c r="AH121" s="54">
        <v>8</v>
      </c>
      <c r="AI121" s="54">
        <v>-39</v>
      </c>
      <c r="AJ121" s="8">
        <v>0</v>
      </c>
      <c r="AK121" s="8">
        <v>1</v>
      </c>
      <c r="AL121" s="8">
        <v>0</v>
      </c>
      <c r="AM121" s="8">
        <v>4</v>
      </c>
      <c r="AN121" s="8">
        <v>0</v>
      </c>
      <c r="AO121" s="8">
        <v>1</v>
      </c>
      <c r="AP121" s="8">
        <v>0</v>
      </c>
      <c r="AQ121" s="8">
        <v>0</v>
      </c>
      <c r="AR121" s="54">
        <v>315</v>
      </c>
      <c r="AS121" s="8">
        <v>1</v>
      </c>
      <c r="AT121" s="8">
        <v>0</v>
      </c>
      <c r="AU121" s="8">
        <v>480</v>
      </c>
      <c r="AV121" s="8" t="s">
        <v>8439</v>
      </c>
      <c r="AW121" s="8">
        <v>1</v>
      </c>
      <c r="AX121" s="8">
        <v>0</v>
      </c>
      <c r="AY121" s="8">
        <v>0</v>
      </c>
      <c r="AZ121" s="47">
        <v>46231.354166666664</v>
      </c>
      <c r="BA121" s="47">
        <v>46231.6875</v>
      </c>
      <c r="BB121" s="8" t="s">
        <v>8380</v>
      </c>
      <c r="BC121" s="47">
        <v>46231.359722222223</v>
      </c>
      <c r="BD121" s="47">
        <v>46231.660416666666</v>
      </c>
      <c r="BE121" s="8" t="s">
        <v>269</v>
      </c>
      <c r="BF121" s="8">
        <v>0</v>
      </c>
      <c r="BG121" s="8">
        <v>0</v>
      </c>
      <c r="BH121" s="8"/>
    </row>
    <row r="122" spans="2:60">
      <c r="B122" s="8" t="s">
        <v>8326</v>
      </c>
      <c r="C122" s="8" t="s">
        <v>49</v>
      </c>
      <c r="D122" s="8" t="s">
        <v>62</v>
      </c>
      <c r="E122" s="8" t="s">
        <v>269</v>
      </c>
      <c r="F122" s="8" t="s">
        <v>8438</v>
      </c>
      <c r="G122" s="8" t="s">
        <v>71</v>
      </c>
      <c r="H122" s="8" t="s">
        <v>53</v>
      </c>
      <c r="I122" s="9">
        <v>46198</v>
      </c>
      <c r="J122" s="61">
        <v>0</v>
      </c>
      <c r="K122" s="56">
        <v>46174</v>
      </c>
      <c r="L122" s="8" t="s">
        <v>52</v>
      </c>
      <c r="M122" s="8" t="s">
        <v>66</v>
      </c>
      <c r="N122" s="8" t="s">
        <v>64</v>
      </c>
      <c r="O122" s="8">
        <v>1</v>
      </c>
      <c r="P122" s="8">
        <v>4</v>
      </c>
      <c r="Q122" s="8" t="s">
        <v>56</v>
      </c>
      <c r="R122" s="8">
        <v>4</v>
      </c>
      <c r="S122" s="8">
        <v>0</v>
      </c>
      <c r="T122" s="8" t="b">
        <v>0</v>
      </c>
      <c r="U122" s="8">
        <v>300</v>
      </c>
      <c r="V122" s="54">
        <v>267</v>
      </c>
      <c r="W122" s="54">
        <v>173</v>
      </c>
      <c r="X122" s="8">
        <v>0</v>
      </c>
      <c r="Y122" s="8">
        <v>0</v>
      </c>
      <c r="Z122" s="8">
        <v>1</v>
      </c>
      <c r="AA122" s="8">
        <v>0</v>
      </c>
      <c r="AB122" s="8">
        <v>4</v>
      </c>
      <c r="AC122" s="8">
        <v>0</v>
      </c>
      <c r="AD122" s="8"/>
      <c r="AE122" s="8">
        <v>300</v>
      </c>
      <c r="AF122" s="8" t="s">
        <v>8378</v>
      </c>
      <c r="AG122" s="8" t="s">
        <v>8379</v>
      </c>
      <c r="AH122" s="54">
        <v>11</v>
      </c>
      <c r="AI122" s="54">
        <v>-22</v>
      </c>
      <c r="AJ122" s="8">
        <v>0</v>
      </c>
      <c r="AK122" s="8">
        <v>0</v>
      </c>
      <c r="AL122" s="8">
        <v>1</v>
      </c>
      <c r="AM122" s="8">
        <v>4</v>
      </c>
      <c r="AN122" s="8">
        <v>0</v>
      </c>
      <c r="AO122" s="8">
        <v>1</v>
      </c>
      <c r="AP122" s="8">
        <v>0</v>
      </c>
      <c r="AQ122" s="8">
        <v>0</v>
      </c>
      <c r="AR122" s="54">
        <v>180</v>
      </c>
      <c r="AS122" s="8">
        <v>1</v>
      </c>
      <c r="AT122" s="8">
        <v>0</v>
      </c>
      <c r="AU122" s="8">
        <v>300</v>
      </c>
      <c r="AV122" s="8" t="s">
        <v>8439</v>
      </c>
      <c r="AW122" s="8">
        <v>1</v>
      </c>
      <c r="AX122" s="8">
        <v>0</v>
      </c>
      <c r="AY122" s="8">
        <v>0</v>
      </c>
      <c r="AZ122" s="47">
        <v>46198.5625</v>
      </c>
      <c r="BA122" s="47">
        <v>46198.770833333336</v>
      </c>
      <c r="BB122" s="8" t="s">
        <v>8380</v>
      </c>
      <c r="BC122" s="47">
        <v>46198.570138888892</v>
      </c>
      <c r="BD122" s="47">
        <v>46198.755555555559</v>
      </c>
      <c r="BE122" s="8" t="s">
        <v>269</v>
      </c>
      <c r="BF122" s="8">
        <v>0</v>
      </c>
      <c r="BG122" s="8">
        <v>0</v>
      </c>
      <c r="BH122" s="8"/>
    </row>
    <row r="123" spans="2:60">
      <c r="B123" s="8" t="s">
        <v>8326</v>
      </c>
      <c r="C123" s="8" t="s">
        <v>49</v>
      </c>
      <c r="D123" s="8" t="s">
        <v>62</v>
      </c>
      <c r="E123" s="8" t="s">
        <v>269</v>
      </c>
      <c r="F123" s="8" t="s">
        <v>8438</v>
      </c>
      <c r="G123" s="8" t="s">
        <v>71</v>
      </c>
      <c r="H123" s="8" t="s">
        <v>53</v>
      </c>
      <c r="I123" s="9">
        <v>46227</v>
      </c>
      <c r="J123" s="61">
        <v>0</v>
      </c>
      <c r="K123" s="56">
        <v>46204</v>
      </c>
      <c r="L123" s="8" t="s">
        <v>52</v>
      </c>
      <c r="M123" s="8" t="s">
        <v>66</v>
      </c>
      <c r="N123" s="8" t="s">
        <v>64</v>
      </c>
      <c r="O123" s="8">
        <v>1</v>
      </c>
      <c r="P123" s="8">
        <v>4</v>
      </c>
      <c r="Q123" s="8" t="s">
        <v>58</v>
      </c>
      <c r="R123" s="8">
        <v>4</v>
      </c>
      <c r="S123" s="8">
        <v>0</v>
      </c>
      <c r="T123" s="8" t="b">
        <v>0</v>
      </c>
      <c r="U123" s="8">
        <v>210</v>
      </c>
      <c r="V123" s="54">
        <v>179</v>
      </c>
      <c r="W123" s="54">
        <v>106</v>
      </c>
      <c r="X123" s="8">
        <v>0</v>
      </c>
      <c r="Y123" s="8">
        <v>0</v>
      </c>
      <c r="Z123" s="8">
        <v>1</v>
      </c>
      <c r="AA123" s="8">
        <v>0</v>
      </c>
      <c r="AB123" s="8">
        <v>4</v>
      </c>
      <c r="AC123" s="8">
        <v>0</v>
      </c>
      <c r="AD123" s="8"/>
      <c r="AE123" s="8">
        <v>210</v>
      </c>
      <c r="AF123" s="8" t="s">
        <v>8384</v>
      </c>
      <c r="AG123" s="8" t="s">
        <v>8379</v>
      </c>
      <c r="AH123" s="54">
        <v>7</v>
      </c>
      <c r="AI123" s="54">
        <v>-24</v>
      </c>
      <c r="AJ123" s="8">
        <v>0</v>
      </c>
      <c r="AK123" s="8">
        <v>1</v>
      </c>
      <c r="AL123" s="8">
        <v>0</v>
      </c>
      <c r="AM123" s="8">
        <v>4</v>
      </c>
      <c r="AN123" s="8">
        <v>0</v>
      </c>
      <c r="AO123" s="8">
        <v>1</v>
      </c>
      <c r="AP123" s="8">
        <v>0</v>
      </c>
      <c r="AQ123" s="8">
        <v>0</v>
      </c>
      <c r="AR123" s="54">
        <v>110</v>
      </c>
      <c r="AS123" s="8">
        <v>1</v>
      </c>
      <c r="AT123" s="8">
        <v>0</v>
      </c>
      <c r="AU123" s="8">
        <v>210</v>
      </c>
      <c r="AV123" s="8" t="s">
        <v>8439</v>
      </c>
      <c r="AW123" s="8">
        <v>1</v>
      </c>
      <c r="AX123" s="8">
        <v>0</v>
      </c>
      <c r="AY123" s="8">
        <v>0</v>
      </c>
      <c r="AZ123" s="47">
        <v>46227.5625</v>
      </c>
      <c r="BA123" s="47">
        <v>46227.708333333336</v>
      </c>
      <c r="BB123" s="8" t="s">
        <v>8380</v>
      </c>
      <c r="BC123" s="47">
        <v>46227.567361111112</v>
      </c>
      <c r="BD123" s="47">
        <v>46227.691666666666</v>
      </c>
      <c r="BE123" s="8" t="s">
        <v>269</v>
      </c>
      <c r="BF123" s="8">
        <v>0</v>
      </c>
      <c r="BG123" s="8">
        <v>0</v>
      </c>
      <c r="BH123" s="8"/>
    </row>
    <row r="124" spans="2:60">
      <c r="B124" s="8" t="s">
        <v>8326</v>
      </c>
      <c r="C124" s="8" t="s">
        <v>49</v>
      </c>
      <c r="D124" s="8" t="s">
        <v>62</v>
      </c>
      <c r="E124" s="8" t="s">
        <v>269</v>
      </c>
      <c r="F124" s="8" t="s">
        <v>8438</v>
      </c>
      <c r="G124" s="8" t="s">
        <v>71</v>
      </c>
      <c r="H124" s="8" t="s">
        <v>53</v>
      </c>
      <c r="I124" s="9">
        <v>46238</v>
      </c>
      <c r="J124" s="61">
        <v>0</v>
      </c>
      <c r="K124" s="56">
        <v>46235</v>
      </c>
      <c r="L124" s="8" t="s">
        <v>52</v>
      </c>
      <c r="M124" s="8" t="s">
        <v>66</v>
      </c>
      <c r="N124" s="8" t="s">
        <v>64</v>
      </c>
      <c r="O124" s="8">
        <v>1</v>
      </c>
      <c r="P124" s="8">
        <v>4</v>
      </c>
      <c r="Q124" s="8" t="s">
        <v>60</v>
      </c>
      <c r="R124" s="8">
        <v>4</v>
      </c>
      <c r="S124" s="8">
        <v>0</v>
      </c>
      <c r="T124" s="8" t="b">
        <v>0</v>
      </c>
      <c r="U124" s="8">
        <v>300</v>
      </c>
      <c r="V124" s="54">
        <v>267</v>
      </c>
      <c r="W124" s="54">
        <v>198</v>
      </c>
      <c r="X124" s="8">
        <v>0</v>
      </c>
      <c r="Y124" s="8">
        <v>0</v>
      </c>
      <c r="Z124" s="8">
        <v>1</v>
      </c>
      <c r="AA124" s="8">
        <v>0</v>
      </c>
      <c r="AB124" s="8">
        <v>4</v>
      </c>
      <c r="AC124" s="8">
        <v>0</v>
      </c>
      <c r="AD124" s="8"/>
      <c r="AE124" s="8">
        <v>300</v>
      </c>
      <c r="AF124" s="8" t="s">
        <v>8384</v>
      </c>
      <c r="AG124" s="8" t="s">
        <v>8379</v>
      </c>
      <c r="AH124" s="54">
        <v>8</v>
      </c>
      <c r="AI124" s="54">
        <v>-25</v>
      </c>
      <c r="AJ124" s="8">
        <v>0</v>
      </c>
      <c r="AK124" s="8">
        <v>1</v>
      </c>
      <c r="AL124" s="8">
        <v>0</v>
      </c>
      <c r="AM124" s="8">
        <v>4</v>
      </c>
      <c r="AN124" s="8">
        <v>0</v>
      </c>
      <c r="AO124" s="8">
        <v>1</v>
      </c>
      <c r="AP124" s="8">
        <v>0</v>
      </c>
      <c r="AQ124" s="8">
        <v>0</v>
      </c>
      <c r="AR124" s="54">
        <v>195</v>
      </c>
      <c r="AS124" s="8">
        <v>1</v>
      </c>
      <c r="AT124" s="8">
        <v>0</v>
      </c>
      <c r="AU124" s="8">
        <v>300</v>
      </c>
      <c r="AV124" s="8" t="s">
        <v>8439</v>
      </c>
      <c r="AW124" s="8">
        <v>1</v>
      </c>
      <c r="AX124" s="8">
        <v>0</v>
      </c>
      <c r="AY124" s="8">
        <v>0</v>
      </c>
      <c r="AZ124" s="47">
        <v>46238.333333333336</v>
      </c>
      <c r="BA124" s="47">
        <v>46238.541666666664</v>
      </c>
      <c r="BB124" s="8" t="s">
        <v>8380</v>
      </c>
      <c r="BC124" s="47">
        <v>46238.338888888888</v>
      </c>
      <c r="BD124" s="47">
        <v>46238.524305555555</v>
      </c>
      <c r="BE124" s="8" t="s">
        <v>269</v>
      </c>
      <c r="BF124" s="8">
        <v>0</v>
      </c>
      <c r="BG124" s="8">
        <v>0</v>
      </c>
      <c r="BH124" s="8"/>
    </row>
    <row r="125" spans="2:60">
      <c r="B125" s="8" t="s">
        <v>8326</v>
      </c>
      <c r="C125" s="8" t="s">
        <v>49</v>
      </c>
      <c r="D125" s="8" t="s">
        <v>62</v>
      </c>
      <c r="E125" s="8" t="s">
        <v>269</v>
      </c>
      <c r="F125" s="8" t="s">
        <v>8438</v>
      </c>
      <c r="G125" s="8" t="s">
        <v>76</v>
      </c>
      <c r="H125" s="8" t="s">
        <v>53</v>
      </c>
      <c r="I125" s="9">
        <v>46196</v>
      </c>
      <c r="J125" s="61">
        <v>0</v>
      </c>
      <c r="K125" s="56">
        <v>46174</v>
      </c>
      <c r="L125" s="8" t="s">
        <v>52</v>
      </c>
      <c r="M125" s="8" t="s">
        <v>66</v>
      </c>
      <c r="N125" s="8" t="s">
        <v>64</v>
      </c>
      <c r="O125" s="8">
        <v>1</v>
      </c>
      <c r="P125" s="8">
        <v>4</v>
      </c>
      <c r="Q125" s="8" t="s">
        <v>56</v>
      </c>
      <c r="R125" s="8">
        <v>4</v>
      </c>
      <c r="S125" s="8">
        <v>0</v>
      </c>
      <c r="T125" s="8" t="b">
        <v>0</v>
      </c>
      <c r="U125" s="8">
        <v>300</v>
      </c>
      <c r="V125" s="54">
        <v>274</v>
      </c>
      <c r="W125" s="54">
        <v>184</v>
      </c>
      <c r="X125" s="8">
        <v>0</v>
      </c>
      <c r="Y125" s="8">
        <v>0</v>
      </c>
      <c r="Z125" s="8">
        <v>1</v>
      </c>
      <c r="AA125" s="8">
        <v>0</v>
      </c>
      <c r="AB125" s="8">
        <v>4</v>
      </c>
      <c r="AC125" s="8">
        <v>0</v>
      </c>
      <c r="AD125" s="8"/>
      <c r="AE125" s="8">
        <v>300</v>
      </c>
      <c r="AF125" s="8" t="s">
        <v>8384</v>
      </c>
      <c r="AG125" s="8" t="s">
        <v>8379</v>
      </c>
      <c r="AH125" s="54">
        <v>10</v>
      </c>
      <c r="AI125" s="54">
        <v>-16</v>
      </c>
      <c r="AJ125" s="8">
        <v>0</v>
      </c>
      <c r="AK125" s="8">
        <v>1</v>
      </c>
      <c r="AL125" s="8">
        <v>0</v>
      </c>
      <c r="AM125" s="8">
        <v>4</v>
      </c>
      <c r="AN125" s="8">
        <v>0</v>
      </c>
      <c r="AO125" s="8">
        <v>1</v>
      </c>
      <c r="AP125" s="8">
        <v>0</v>
      </c>
      <c r="AQ125" s="8">
        <v>0</v>
      </c>
      <c r="AR125" s="54">
        <v>180</v>
      </c>
      <c r="AS125" s="8">
        <v>1</v>
      </c>
      <c r="AT125" s="8">
        <v>0</v>
      </c>
      <c r="AU125" s="8">
        <v>300</v>
      </c>
      <c r="AV125" s="8" t="s">
        <v>8439</v>
      </c>
      <c r="AW125" s="8">
        <v>1</v>
      </c>
      <c r="AX125" s="8">
        <v>0</v>
      </c>
      <c r="AY125" s="8">
        <v>0</v>
      </c>
      <c r="AZ125" s="47">
        <v>46196.375</v>
      </c>
      <c r="BA125" s="47">
        <v>46196.583333333336</v>
      </c>
      <c r="BB125" s="8" t="s">
        <v>8380</v>
      </c>
      <c r="BC125" s="47">
        <v>46196.381944444445</v>
      </c>
      <c r="BD125" s="47">
        <v>46196.572222222225</v>
      </c>
      <c r="BE125" s="8" t="s">
        <v>269</v>
      </c>
      <c r="BF125" s="8">
        <v>0</v>
      </c>
      <c r="BG125" s="8">
        <v>0</v>
      </c>
      <c r="BH125" s="8"/>
    </row>
    <row r="126" spans="2:60">
      <c r="B126" s="8" t="s">
        <v>8326</v>
      </c>
      <c r="C126" s="8" t="s">
        <v>49</v>
      </c>
      <c r="D126" s="8" t="s">
        <v>62</v>
      </c>
      <c r="E126" s="8" t="s">
        <v>497</v>
      </c>
      <c r="F126" s="8" t="s">
        <v>8438</v>
      </c>
      <c r="G126" s="8" t="s">
        <v>51</v>
      </c>
      <c r="H126" s="8" t="s">
        <v>53</v>
      </c>
      <c r="I126" s="9">
        <v>46238</v>
      </c>
      <c r="J126" s="61">
        <v>0</v>
      </c>
      <c r="K126" s="56">
        <v>46235</v>
      </c>
      <c r="L126" s="8" t="s">
        <v>52</v>
      </c>
      <c r="M126" s="8" t="s">
        <v>55</v>
      </c>
      <c r="N126" s="8" t="s">
        <v>50</v>
      </c>
      <c r="O126" s="8">
        <v>1</v>
      </c>
      <c r="P126" s="8">
        <v>4</v>
      </c>
      <c r="Q126" s="8" t="s">
        <v>60</v>
      </c>
      <c r="R126" s="8">
        <v>4</v>
      </c>
      <c r="S126" s="8">
        <v>0</v>
      </c>
      <c r="T126" s="8" t="b">
        <v>0</v>
      </c>
      <c r="U126" s="8">
        <v>540</v>
      </c>
      <c r="V126" s="54">
        <v>487</v>
      </c>
      <c r="W126" s="54">
        <v>391</v>
      </c>
      <c r="X126" s="8">
        <v>0</v>
      </c>
      <c r="Y126" s="8">
        <v>0</v>
      </c>
      <c r="Z126" s="8">
        <v>1</v>
      </c>
      <c r="AA126" s="8">
        <v>0</v>
      </c>
      <c r="AB126" s="8">
        <v>4</v>
      </c>
      <c r="AC126" s="8">
        <v>0</v>
      </c>
      <c r="AD126" s="8"/>
      <c r="AE126" s="8">
        <v>540</v>
      </c>
      <c r="AF126" s="8" t="s">
        <v>8384</v>
      </c>
      <c r="AG126" s="8" t="s">
        <v>8379</v>
      </c>
      <c r="AH126" s="54">
        <v>7</v>
      </c>
      <c r="AI126" s="54">
        <v>-46</v>
      </c>
      <c r="AJ126" s="8">
        <v>0</v>
      </c>
      <c r="AK126" s="8">
        <v>1</v>
      </c>
      <c r="AL126" s="8">
        <v>0</v>
      </c>
      <c r="AM126" s="8">
        <v>4</v>
      </c>
      <c r="AN126" s="8">
        <v>0</v>
      </c>
      <c r="AO126" s="8">
        <v>1</v>
      </c>
      <c r="AP126" s="8">
        <v>0</v>
      </c>
      <c r="AQ126" s="8">
        <v>0</v>
      </c>
      <c r="AR126" s="54">
        <v>390</v>
      </c>
      <c r="AS126" s="8">
        <v>1</v>
      </c>
      <c r="AT126" s="8">
        <v>0</v>
      </c>
      <c r="AU126" s="8">
        <v>540</v>
      </c>
      <c r="AV126" s="8" t="s">
        <v>8439</v>
      </c>
      <c r="AW126" s="8">
        <v>1</v>
      </c>
      <c r="AX126" s="8">
        <v>0</v>
      </c>
      <c r="AY126" s="8">
        <v>0</v>
      </c>
      <c r="AZ126" s="47">
        <v>46238.3125</v>
      </c>
      <c r="BA126" s="47">
        <v>46238.6875</v>
      </c>
      <c r="BB126" s="8" t="s">
        <v>8380</v>
      </c>
      <c r="BC126" s="47">
        <v>46238.317361111112</v>
      </c>
      <c r="BD126" s="47">
        <v>46238.655555555553</v>
      </c>
      <c r="BE126" s="8" t="s">
        <v>497</v>
      </c>
      <c r="BF126" s="8">
        <v>0</v>
      </c>
      <c r="BG126" s="8">
        <v>0</v>
      </c>
      <c r="BH126" s="8"/>
    </row>
    <row r="127" spans="2:60">
      <c r="B127" s="8" t="s">
        <v>8326</v>
      </c>
      <c r="C127" s="8" t="s">
        <v>49</v>
      </c>
      <c r="D127" s="8" t="s">
        <v>62</v>
      </c>
      <c r="E127" s="8" t="s">
        <v>497</v>
      </c>
      <c r="F127" s="8" t="s">
        <v>8438</v>
      </c>
      <c r="G127" s="8" t="s">
        <v>71</v>
      </c>
      <c r="H127" s="8" t="s">
        <v>53</v>
      </c>
      <c r="I127" s="9">
        <v>46222</v>
      </c>
      <c r="J127" s="61">
        <v>0</v>
      </c>
      <c r="K127" s="56">
        <v>46204</v>
      </c>
      <c r="L127" s="8" t="s">
        <v>52</v>
      </c>
      <c r="M127" s="8" t="s">
        <v>66</v>
      </c>
      <c r="N127" s="8" t="s">
        <v>64</v>
      </c>
      <c r="O127" s="8">
        <v>1</v>
      </c>
      <c r="P127" s="8">
        <v>4</v>
      </c>
      <c r="Q127" s="8" t="s">
        <v>58</v>
      </c>
      <c r="R127" s="8">
        <v>4</v>
      </c>
      <c r="S127" s="8">
        <v>0</v>
      </c>
      <c r="T127" s="8" t="b">
        <v>0</v>
      </c>
      <c r="U127" s="8">
        <v>480</v>
      </c>
      <c r="V127" s="54">
        <v>448</v>
      </c>
      <c r="W127" s="54">
        <v>351</v>
      </c>
      <c r="X127" s="8">
        <v>0</v>
      </c>
      <c r="Y127" s="8">
        <v>0</v>
      </c>
      <c r="Z127" s="8">
        <v>1</v>
      </c>
      <c r="AA127" s="8">
        <v>0</v>
      </c>
      <c r="AB127" s="8">
        <v>4</v>
      </c>
      <c r="AC127" s="8">
        <v>0</v>
      </c>
      <c r="AD127" s="8"/>
      <c r="AE127" s="8">
        <v>480</v>
      </c>
      <c r="AF127" s="8" t="s">
        <v>8384</v>
      </c>
      <c r="AG127" s="8" t="s">
        <v>8379</v>
      </c>
      <c r="AH127" s="54">
        <v>2</v>
      </c>
      <c r="AI127" s="54">
        <v>-30</v>
      </c>
      <c r="AJ127" s="8">
        <v>0</v>
      </c>
      <c r="AK127" s="8">
        <v>1</v>
      </c>
      <c r="AL127" s="8">
        <v>0</v>
      </c>
      <c r="AM127" s="8">
        <v>4</v>
      </c>
      <c r="AN127" s="8">
        <v>0</v>
      </c>
      <c r="AO127" s="8">
        <v>1</v>
      </c>
      <c r="AP127" s="8">
        <v>0</v>
      </c>
      <c r="AQ127" s="8">
        <v>0</v>
      </c>
      <c r="AR127" s="54">
        <v>340</v>
      </c>
      <c r="AS127" s="8">
        <v>1</v>
      </c>
      <c r="AT127" s="8">
        <v>0</v>
      </c>
      <c r="AU127" s="8">
        <v>480</v>
      </c>
      <c r="AV127" s="8" t="s">
        <v>8439</v>
      </c>
      <c r="AW127" s="8">
        <v>1</v>
      </c>
      <c r="AX127" s="8">
        <v>0</v>
      </c>
      <c r="AY127" s="8">
        <v>0</v>
      </c>
      <c r="AZ127" s="47">
        <v>46222.333333333336</v>
      </c>
      <c r="BA127" s="47">
        <v>46222.666666666664</v>
      </c>
      <c r="BB127" s="8" t="s">
        <v>8380</v>
      </c>
      <c r="BC127" s="47">
        <v>46222.334722222222</v>
      </c>
      <c r="BD127" s="47">
        <v>46222.645833333336</v>
      </c>
      <c r="BE127" s="8" t="s">
        <v>497</v>
      </c>
      <c r="BF127" s="8">
        <v>0</v>
      </c>
      <c r="BG127" s="8">
        <v>0</v>
      </c>
      <c r="BH127" s="8"/>
    </row>
    <row r="128" spans="2:60">
      <c r="B128" s="8" t="s">
        <v>8326</v>
      </c>
      <c r="C128" s="8" t="s">
        <v>49</v>
      </c>
      <c r="D128" s="8" t="s">
        <v>62</v>
      </c>
      <c r="E128" s="8" t="s">
        <v>497</v>
      </c>
      <c r="F128" s="8" t="s">
        <v>8438</v>
      </c>
      <c r="G128" s="8" t="s">
        <v>73</v>
      </c>
      <c r="H128" s="8" t="s">
        <v>53</v>
      </c>
      <c r="I128" s="9">
        <v>46176</v>
      </c>
      <c r="J128" s="61">
        <v>0</v>
      </c>
      <c r="K128" s="56">
        <v>46174</v>
      </c>
      <c r="L128" s="8" t="s">
        <v>52</v>
      </c>
      <c r="M128" s="8" t="s">
        <v>66</v>
      </c>
      <c r="N128" s="8" t="s">
        <v>64</v>
      </c>
      <c r="O128" s="8">
        <v>1</v>
      </c>
      <c r="P128" s="8">
        <v>4</v>
      </c>
      <c r="Q128" s="8" t="s">
        <v>56</v>
      </c>
      <c r="R128" s="8">
        <v>4</v>
      </c>
      <c r="S128" s="8">
        <v>0</v>
      </c>
      <c r="T128" s="8" t="b">
        <v>0</v>
      </c>
      <c r="U128" s="8">
        <v>480</v>
      </c>
      <c r="V128" s="54">
        <v>447</v>
      </c>
      <c r="W128" s="54">
        <v>308</v>
      </c>
      <c r="X128" s="8">
        <v>0</v>
      </c>
      <c r="Y128" s="8">
        <v>0</v>
      </c>
      <c r="Z128" s="8">
        <v>1</v>
      </c>
      <c r="AA128" s="8">
        <v>0</v>
      </c>
      <c r="AB128" s="8">
        <v>4</v>
      </c>
      <c r="AC128" s="8">
        <v>0</v>
      </c>
      <c r="AD128" s="8"/>
      <c r="AE128" s="8">
        <v>480</v>
      </c>
      <c r="AF128" s="8" t="s">
        <v>8378</v>
      </c>
      <c r="AG128" s="8" t="s">
        <v>8379</v>
      </c>
      <c r="AH128" s="54">
        <v>11</v>
      </c>
      <c r="AI128" s="54">
        <v>-22</v>
      </c>
      <c r="AJ128" s="8">
        <v>0</v>
      </c>
      <c r="AK128" s="8">
        <v>0</v>
      </c>
      <c r="AL128" s="8">
        <v>1</v>
      </c>
      <c r="AM128" s="8">
        <v>4</v>
      </c>
      <c r="AN128" s="8">
        <v>0</v>
      </c>
      <c r="AO128" s="8">
        <v>1</v>
      </c>
      <c r="AP128" s="8">
        <v>0</v>
      </c>
      <c r="AQ128" s="8">
        <v>0</v>
      </c>
      <c r="AR128" s="54">
        <v>315</v>
      </c>
      <c r="AS128" s="8">
        <v>1</v>
      </c>
      <c r="AT128" s="8">
        <v>0</v>
      </c>
      <c r="AU128" s="8">
        <v>480</v>
      </c>
      <c r="AV128" s="8" t="s">
        <v>8439</v>
      </c>
      <c r="AW128" s="8">
        <v>1</v>
      </c>
      <c r="AX128" s="8">
        <v>0</v>
      </c>
      <c r="AY128" s="8">
        <v>0</v>
      </c>
      <c r="AZ128" s="47">
        <v>46176.3125</v>
      </c>
      <c r="BA128" s="47">
        <v>46176.645833333336</v>
      </c>
      <c r="BB128" s="8" t="s">
        <v>8380</v>
      </c>
      <c r="BC128" s="47">
        <v>46176.320138888892</v>
      </c>
      <c r="BD128" s="47">
        <v>46176.630555555559</v>
      </c>
      <c r="BE128" s="8" t="s">
        <v>497</v>
      </c>
      <c r="BF128" s="8">
        <v>0</v>
      </c>
      <c r="BG128" s="8">
        <v>0</v>
      </c>
      <c r="BH128" s="8"/>
    </row>
    <row r="129" spans="2:60">
      <c r="B129" s="8" t="s">
        <v>8326</v>
      </c>
      <c r="C129" s="8" t="s">
        <v>49</v>
      </c>
      <c r="D129" s="8" t="s">
        <v>62</v>
      </c>
      <c r="E129" s="8" t="s">
        <v>497</v>
      </c>
      <c r="F129" s="8" t="s">
        <v>8438</v>
      </c>
      <c r="G129" s="8" t="s">
        <v>76</v>
      </c>
      <c r="H129" s="8" t="s">
        <v>53</v>
      </c>
      <c r="I129" s="9">
        <v>46255</v>
      </c>
      <c r="J129" s="61">
        <v>0</v>
      </c>
      <c r="K129" s="56">
        <v>46235</v>
      </c>
      <c r="L129" s="8" t="s">
        <v>52</v>
      </c>
      <c r="M129" s="8" t="s">
        <v>66</v>
      </c>
      <c r="N129" s="8" t="s">
        <v>64</v>
      </c>
      <c r="O129" s="8">
        <v>1</v>
      </c>
      <c r="P129" s="8">
        <v>4</v>
      </c>
      <c r="Q129" s="8" t="s">
        <v>60</v>
      </c>
      <c r="R129" s="8">
        <v>4</v>
      </c>
      <c r="S129" s="8">
        <v>0</v>
      </c>
      <c r="T129" s="8" t="b">
        <v>0</v>
      </c>
      <c r="U129" s="8">
        <v>210</v>
      </c>
      <c r="V129" s="54">
        <v>194</v>
      </c>
      <c r="W129" s="54">
        <v>128</v>
      </c>
      <c r="X129" s="8">
        <v>0</v>
      </c>
      <c r="Y129" s="8">
        <v>0</v>
      </c>
      <c r="Z129" s="8">
        <v>1</v>
      </c>
      <c r="AA129" s="8">
        <v>0</v>
      </c>
      <c r="AB129" s="8">
        <v>4</v>
      </c>
      <c r="AC129" s="8">
        <v>0</v>
      </c>
      <c r="AD129" s="8"/>
      <c r="AE129" s="8">
        <v>210</v>
      </c>
      <c r="AF129" s="8" t="s">
        <v>8384</v>
      </c>
      <c r="AG129" s="8" t="s">
        <v>8384</v>
      </c>
      <c r="AH129" s="54">
        <v>6</v>
      </c>
      <c r="AI129" s="54">
        <v>-10</v>
      </c>
      <c r="AJ129" s="8">
        <v>0</v>
      </c>
      <c r="AK129" s="8">
        <v>1</v>
      </c>
      <c r="AL129" s="8">
        <v>0</v>
      </c>
      <c r="AM129" s="8">
        <v>4</v>
      </c>
      <c r="AN129" s="8">
        <v>0</v>
      </c>
      <c r="AO129" s="8">
        <v>0</v>
      </c>
      <c r="AP129" s="8">
        <v>1</v>
      </c>
      <c r="AQ129" s="8">
        <v>0</v>
      </c>
      <c r="AR129" s="54">
        <v>115</v>
      </c>
      <c r="AS129" s="8">
        <v>1</v>
      </c>
      <c r="AT129" s="8">
        <v>0</v>
      </c>
      <c r="AU129" s="8">
        <v>210</v>
      </c>
      <c r="AV129" s="8" t="s">
        <v>8439</v>
      </c>
      <c r="AW129" s="8">
        <v>1</v>
      </c>
      <c r="AX129" s="8">
        <v>0</v>
      </c>
      <c r="AY129" s="8">
        <v>0</v>
      </c>
      <c r="AZ129" s="47">
        <v>46255.354166666664</v>
      </c>
      <c r="BA129" s="47">
        <v>46255.5</v>
      </c>
      <c r="BB129" s="8" t="s">
        <v>8380</v>
      </c>
      <c r="BC129" s="47">
        <v>46255.35833333333</v>
      </c>
      <c r="BD129" s="47">
        <v>46255.493055555555</v>
      </c>
      <c r="BE129" s="8" t="s">
        <v>497</v>
      </c>
      <c r="BF129" s="8">
        <v>0</v>
      </c>
      <c r="BG129" s="8">
        <v>0</v>
      </c>
      <c r="BH129" s="8"/>
    </row>
    <row r="130" spans="2:60">
      <c r="B130" s="8" t="s">
        <v>8326</v>
      </c>
      <c r="C130" s="8" t="s">
        <v>49</v>
      </c>
      <c r="D130" s="8" t="s">
        <v>62</v>
      </c>
      <c r="E130" s="8" t="s">
        <v>297</v>
      </c>
      <c r="F130" s="8" t="s">
        <v>8438</v>
      </c>
      <c r="G130" s="8" t="s">
        <v>65</v>
      </c>
      <c r="H130" s="8" t="s">
        <v>53</v>
      </c>
      <c r="I130" s="9">
        <v>46252</v>
      </c>
      <c r="J130" s="61">
        <v>0</v>
      </c>
      <c r="K130" s="56">
        <v>46235</v>
      </c>
      <c r="L130" s="8" t="s">
        <v>52</v>
      </c>
      <c r="M130" s="8" t="s">
        <v>66</v>
      </c>
      <c r="N130" s="8" t="s">
        <v>64</v>
      </c>
      <c r="O130" s="8">
        <v>1</v>
      </c>
      <c r="P130" s="8">
        <v>4</v>
      </c>
      <c r="Q130" s="8" t="s">
        <v>60</v>
      </c>
      <c r="R130" s="8">
        <v>4</v>
      </c>
      <c r="S130" s="8">
        <v>0</v>
      </c>
      <c r="T130" s="8" t="b">
        <v>0</v>
      </c>
      <c r="U130" s="8">
        <v>480</v>
      </c>
      <c r="V130" s="54">
        <v>429</v>
      </c>
      <c r="W130" s="54">
        <v>312</v>
      </c>
      <c r="X130" s="8">
        <v>0</v>
      </c>
      <c r="Y130" s="8">
        <v>0</v>
      </c>
      <c r="Z130" s="8">
        <v>1</v>
      </c>
      <c r="AA130" s="8">
        <v>0</v>
      </c>
      <c r="AB130" s="8">
        <v>4</v>
      </c>
      <c r="AC130" s="8">
        <v>0</v>
      </c>
      <c r="AD130" s="8"/>
      <c r="AE130" s="8">
        <v>480</v>
      </c>
      <c r="AF130" s="8" t="s">
        <v>8384</v>
      </c>
      <c r="AG130" s="8" t="s">
        <v>8379</v>
      </c>
      <c r="AH130" s="54">
        <v>8</v>
      </c>
      <c r="AI130" s="54">
        <v>-43</v>
      </c>
      <c r="AJ130" s="8">
        <v>0</v>
      </c>
      <c r="AK130" s="8">
        <v>1</v>
      </c>
      <c r="AL130" s="8">
        <v>0</v>
      </c>
      <c r="AM130" s="8">
        <v>4</v>
      </c>
      <c r="AN130" s="8">
        <v>0</v>
      </c>
      <c r="AO130" s="8">
        <v>1</v>
      </c>
      <c r="AP130" s="8">
        <v>0</v>
      </c>
      <c r="AQ130" s="8">
        <v>0</v>
      </c>
      <c r="AR130" s="54">
        <v>315</v>
      </c>
      <c r="AS130" s="8">
        <v>1</v>
      </c>
      <c r="AT130" s="8">
        <v>0</v>
      </c>
      <c r="AU130" s="8">
        <v>480</v>
      </c>
      <c r="AV130" s="8" t="s">
        <v>8439</v>
      </c>
      <c r="AW130" s="8">
        <v>1</v>
      </c>
      <c r="AX130" s="8">
        <v>0</v>
      </c>
      <c r="AY130" s="8">
        <v>0</v>
      </c>
      <c r="AZ130" s="47">
        <v>46252.354166666664</v>
      </c>
      <c r="BA130" s="47">
        <v>46252.6875</v>
      </c>
      <c r="BB130" s="8" t="s">
        <v>8380</v>
      </c>
      <c r="BC130" s="47">
        <v>46252.359722222223</v>
      </c>
      <c r="BD130" s="47">
        <v>46252.657638888886</v>
      </c>
      <c r="BE130" s="8" t="s">
        <v>297</v>
      </c>
      <c r="BF130" s="8">
        <v>0</v>
      </c>
      <c r="BG130" s="8">
        <v>0</v>
      </c>
      <c r="BH130" s="8"/>
    </row>
    <row r="131" spans="2:60">
      <c r="B131" s="8" t="s">
        <v>8326</v>
      </c>
      <c r="C131" s="8" t="s">
        <v>49</v>
      </c>
      <c r="D131" s="8" t="s">
        <v>62</v>
      </c>
      <c r="E131" s="8" t="s">
        <v>297</v>
      </c>
      <c r="F131" s="8" t="s">
        <v>8438</v>
      </c>
      <c r="G131" s="8" t="s">
        <v>71</v>
      </c>
      <c r="H131" s="8" t="s">
        <v>53</v>
      </c>
      <c r="I131" s="9">
        <v>46197</v>
      </c>
      <c r="J131" s="61">
        <v>0</v>
      </c>
      <c r="K131" s="56">
        <v>46174</v>
      </c>
      <c r="L131" s="8" t="s">
        <v>52</v>
      </c>
      <c r="M131" s="8" t="s">
        <v>66</v>
      </c>
      <c r="N131" s="8" t="s">
        <v>64</v>
      </c>
      <c r="O131" s="8">
        <v>1</v>
      </c>
      <c r="P131" s="8">
        <v>4</v>
      </c>
      <c r="Q131" s="8" t="s">
        <v>56</v>
      </c>
      <c r="R131" s="8">
        <v>4</v>
      </c>
      <c r="S131" s="8">
        <v>0</v>
      </c>
      <c r="T131" s="8" t="b">
        <v>0</v>
      </c>
      <c r="U131" s="8">
        <v>420</v>
      </c>
      <c r="V131" s="54">
        <v>387</v>
      </c>
      <c r="W131" s="54">
        <v>269</v>
      </c>
      <c r="X131" s="8">
        <v>0</v>
      </c>
      <c r="Y131" s="8">
        <v>0</v>
      </c>
      <c r="Z131" s="8">
        <v>1</v>
      </c>
      <c r="AA131" s="8">
        <v>0</v>
      </c>
      <c r="AB131" s="8">
        <v>4</v>
      </c>
      <c r="AC131" s="8">
        <v>0</v>
      </c>
      <c r="AD131" s="8"/>
      <c r="AE131" s="8">
        <v>420</v>
      </c>
      <c r="AF131" s="8" t="s">
        <v>8384</v>
      </c>
      <c r="AG131" s="8" t="s">
        <v>8379</v>
      </c>
      <c r="AH131" s="54">
        <v>6</v>
      </c>
      <c r="AI131" s="54">
        <v>-27</v>
      </c>
      <c r="AJ131" s="8">
        <v>0</v>
      </c>
      <c r="AK131" s="8">
        <v>1</v>
      </c>
      <c r="AL131" s="8">
        <v>0</v>
      </c>
      <c r="AM131" s="8">
        <v>4</v>
      </c>
      <c r="AN131" s="8">
        <v>0</v>
      </c>
      <c r="AO131" s="8">
        <v>1</v>
      </c>
      <c r="AP131" s="8">
        <v>0</v>
      </c>
      <c r="AQ131" s="8">
        <v>0</v>
      </c>
      <c r="AR131" s="54">
        <v>270</v>
      </c>
      <c r="AS131" s="8">
        <v>1</v>
      </c>
      <c r="AT131" s="8">
        <v>0</v>
      </c>
      <c r="AU131" s="8">
        <v>420</v>
      </c>
      <c r="AV131" s="8" t="s">
        <v>8439</v>
      </c>
      <c r="AW131" s="8">
        <v>1</v>
      </c>
      <c r="AX131" s="8">
        <v>0</v>
      </c>
      <c r="AY131" s="8">
        <v>0</v>
      </c>
      <c r="AZ131" s="47">
        <v>46197.3125</v>
      </c>
      <c r="BA131" s="47">
        <v>46197.604166666664</v>
      </c>
      <c r="BB131" s="8" t="s">
        <v>8380</v>
      </c>
      <c r="BC131" s="47">
        <v>46197.316666666666</v>
      </c>
      <c r="BD131" s="47">
        <v>46197.585416666669</v>
      </c>
      <c r="BE131" s="8" t="s">
        <v>297</v>
      </c>
      <c r="BF131" s="8">
        <v>0</v>
      </c>
      <c r="BG131" s="8">
        <v>0</v>
      </c>
      <c r="BH131" s="8"/>
    </row>
    <row r="132" spans="2:60">
      <c r="B132" s="8" t="s">
        <v>8326</v>
      </c>
      <c r="C132" s="8" t="s">
        <v>49</v>
      </c>
      <c r="D132" s="8" t="s">
        <v>62</v>
      </c>
      <c r="E132" s="8" t="s">
        <v>214</v>
      </c>
      <c r="F132" s="8" t="s">
        <v>8438</v>
      </c>
      <c r="G132" s="8" t="s">
        <v>51</v>
      </c>
      <c r="H132" s="8" t="s">
        <v>53</v>
      </c>
      <c r="I132" s="9">
        <v>46245</v>
      </c>
      <c r="J132" s="61">
        <v>0</v>
      </c>
      <c r="K132" s="56">
        <v>46235</v>
      </c>
      <c r="L132" s="8" t="s">
        <v>52</v>
      </c>
      <c r="M132" s="8" t="s">
        <v>55</v>
      </c>
      <c r="N132" s="8" t="s">
        <v>50</v>
      </c>
      <c r="O132" s="8">
        <v>1</v>
      </c>
      <c r="P132" s="8">
        <v>4</v>
      </c>
      <c r="Q132" s="8" t="s">
        <v>60</v>
      </c>
      <c r="R132" s="8">
        <v>4</v>
      </c>
      <c r="S132" s="8">
        <v>0</v>
      </c>
      <c r="T132" s="8" t="b">
        <v>0</v>
      </c>
      <c r="U132" s="8">
        <v>480</v>
      </c>
      <c r="V132" s="54">
        <v>440</v>
      </c>
      <c r="W132" s="54">
        <v>314</v>
      </c>
      <c r="X132" s="8">
        <v>0</v>
      </c>
      <c r="Y132" s="8">
        <v>0</v>
      </c>
      <c r="Z132" s="8">
        <v>1</v>
      </c>
      <c r="AA132" s="8">
        <v>0</v>
      </c>
      <c r="AB132" s="8">
        <v>4</v>
      </c>
      <c r="AC132" s="8">
        <v>0</v>
      </c>
      <c r="AD132" s="8"/>
      <c r="AE132" s="8">
        <v>480</v>
      </c>
      <c r="AF132" s="8" t="s">
        <v>8384</v>
      </c>
      <c r="AG132" s="8" t="s">
        <v>8379</v>
      </c>
      <c r="AH132" s="54">
        <v>10</v>
      </c>
      <c r="AI132" s="54">
        <v>-30</v>
      </c>
      <c r="AJ132" s="8">
        <v>0</v>
      </c>
      <c r="AK132" s="8">
        <v>1</v>
      </c>
      <c r="AL132" s="8">
        <v>0</v>
      </c>
      <c r="AM132" s="8">
        <v>4</v>
      </c>
      <c r="AN132" s="8">
        <v>0</v>
      </c>
      <c r="AO132" s="8">
        <v>1</v>
      </c>
      <c r="AP132" s="8">
        <v>0</v>
      </c>
      <c r="AQ132" s="8">
        <v>0</v>
      </c>
      <c r="AR132" s="54">
        <v>320</v>
      </c>
      <c r="AS132" s="8">
        <v>1</v>
      </c>
      <c r="AT132" s="8">
        <v>0</v>
      </c>
      <c r="AU132" s="8">
        <v>480</v>
      </c>
      <c r="AV132" s="8" t="s">
        <v>8439</v>
      </c>
      <c r="AW132" s="8">
        <v>1</v>
      </c>
      <c r="AX132" s="8">
        <v>0</v>
      </c>
      <c r="AY132" s="8">
        <v>0</v>
      </c>
      <c r="AZ132" s="47">
        <v>46245.333333333336</v>
      </c>
      <c r="BA132" s="47">
        <v>46245.666666666664</v>
      </c>
      <c r="BB132" s="8" t="s">
        <v>8380</v>
      </c>
      <c r="BC132" s="47">
        <v>46245.340277777781</v>
      </c>
      <c r="BD132" s="47">
        <v>46245.645833333336</v>
      </c>
      <c r="BE132" s="8" t="s">
        <v>214</v>
      </c>
      <c r="BF132" s="8">
        <v>0</v>
      </c>
      <c r="BG132" s="8">
        <v>0</v>
      </c>
      <c r="BH132" s="8"/>
    </row>
    <row r="133" spans="2:60">
      <c r="B133" s="8" t="s">
        <v>8326</v>
      </c>
      <c r="C133" s="8" t="s">
        <v>49</v>
      </c>
      <c r="D133" s="8" t="s">
        <v>62</v>
      </c>
      <c r="E133" s="8" t="s">
        <v>214</v>
      </c>
      <c r="F133" s="8" t="s">
        <v>8438</v>
      </c>
      <c r="G133" s="8" t="s">
        <v>51</v>
      </c>
      <c r="H133" s="8" t="s">
        <v>53</v>
      </c>
      <c r="I133" s="9">
        <v>46262</v>
      </c>
      <c r="J133" s="61">
        <v>0</v>
      </c>
      <c r="K133" s="56">
        <v>46235</v>
      </c>
      <c r="L133" s="8" t="s">
        <v>52</v>
      </c>
      <c r="M133" s="8" t="s">
        <v>55</v>
      </c>
      <c r="N133" s="8" t="s">
        <v>50</v>
      </c>
      <c r="O133" s="8">
        <v>1</v>
      </c>
      <c r="P133" s="8">
        <v>4</v>
      </c>
      <c r="Q133" s="8" t="s">
        <v>60</v>
      </c>
      <c r="R133" s="8">
        <v>4</v>
      </c>
      <c r="S133" s="8">
        <v>0</v>
      </c>
      <c r="T133" s="8" t="b">
        <v>0</v>
      </c>
      <c r="U133" s="8">
        <v>270</v>
      </c>
      <c r="V133" s="54">
        <v>232</v>
      </c>
      <c r="W133" s="54">
        <v>152</v>
      </c>
      <c r="X133" s="8">
        <v>0</v>
      </c>
      <c r="Y133" s="8">
        <v>0</v>
      </c>
      <c r="Z133" s="8">
        <v>1</v>
      </c>
      <c r="AA133" s="8">
        <v>0</v>
      </c>
      <c r="AB133" s="8">
        <v>4</v>
      </c>
      <c r="AC133" s="8">
        <v>0</v>
      </c>
      <c r="AD133" s="8"/>
      <c r="AE133" s="8">
        <v>270</v>
      </c>
      <c r="AF133" s="8" t="s">
        <v>8384</v>
      </c>
      <c r="AG133" s="8" t="s">
        <v>8379</v>
      </c>
      <c r="AH133" s="54">
        <v>10</v>
      </c>
      <c r="AI133" s="54">
        <v>-28</v>
      </c>
      <c r="AJ133" s="8">
        <v>0</v>
      </c>
      <c r="AK133" s="8">
        <v>1</v>
      </c>
      <c r="AL133" s="8">
        <v>0</v>
      </c>
      <c r="AM133" s="8">
        <v>4</v>
      </c>
      <c r="AN133" s="8">
        <v>0</v>
      </c>
      <c r="AO133" s="8">
        <v>1</v>
      </c>
      <c r="AP133" s="8">
        <v>0</v>
      </c>
      <c r="AQ133" s="8">
        <v>0</v>
      </c>
      <c r="AR133" s="54">
        <v>155</v>
      </c>
      <c r="AS133" s="8">
        <v>1</v>
      </c>
      <c r="AT133" s="8">
        <v>0</v>
      </c>
      <c r="AU133" s="8">
        <v>270</v>
      </c>
      <c r="AV133" s="8" t="s">
        <v>8439</v>
      </c>
      <c r="AW133" s="8">
        <v>1</v>
      </c>
      <c r="AX133" s="8">
        <v>0</v>
      </c>
      <c r="AY133" s="8">
        <v>0</v>
      </c>
      <c r="AZ133" s="47">
        <v>46262.354166666664</v>
      </c>
      <c r="BA133" s="47">
        <v>46262.541666666664</v>
      </c>
      <c r="BB133" s="8" t="s">
        <v>8380</v>
      </c>
      <c r="BC133" s="47">
        <v>46262.361111111109</v>
      </c>
      <c r="BD133" s="47">
        <v>46262.522222222222</v>
      </c>
      <c r="BE133" s="8" t="s">
        <v>214</v>
      </c>
      <c r="BF133" s="8">
        <v>0</v>
      </c>
      <c r="BG133" s="8">
        <v>0</v>
      </c>
      <c r="BH133" s="8"/>
    </row>
    <row r="134" spans="2:60">
      <c r="B134" s="8" t="s">
        <v>8326</v>
      </c>
      <c r="C134" s="8" t="s">
        <v>49</v>
      </c>
      <c r="D134" s="8" t="s">
        <v>62</v>
      </c>
      <c r="E134" s="8" t="s">
        <v>411</v>
      </c>
      <c r="F134" s="8" t="s">
        <v>8438</v>
      </c>
      <c r="G134" s="8" t="s">
        <v>71</v>
      </c>
      <c r="H134" s="8" t="s">
        <v>53</v>
      </c>
      <c r="I134" s="9">
        <v>46205</v>
      </c>
      <c r="J134" s="61">
        <v>0</v>
      </c>
      <c r="K134" s="56">
        <v>46204</v>
      </c>
      <c r="L134" s="8" t="s">
        <v>52</v>
      </c>
      <c r="M134" s="8" t="s">
        <v>66</v>
      </c>
      <c r="N134" s="8" t="s">
        <v>64</v>
      </c>
      <c r="O134" s="8">
        <v>1</v>
      </c>
      <c r="P134" s="8">
        <v>4</v>
      </c>
      <c r="Q134" s="8" t="s">
        <v>58</v>
      </c>
      <c r="R134" s="8">
        <v>4</v>
      </c>
      <c r="S134" s="8">
        <v>0</v>
      </c>
      <c r="T134" s="8" t="b">
        <v>0</v>
      </c>
      <c r="U134" s="8">
        <v>270</v>
      </c>
      <c r="V134" s="54">
        <v>230</v>
      </c>
      <c r="W134" s="54">
        <v>133</v>
      </c>
      <c r="X134" s="8">
        <v>0</v>
      </c>
      <c r="Y134" s="8">
        <v>0</v>
      </c>
      <c r="Z134" s="8">
        <v>1</v>
      </c>
      <c r="AA134" s="8">
        <v>0</v>
      </c>
      <c r="AB134" s="8">
        <v>4</v>
      </c>
      <c r="AC134" s="8">
        <v>0</v>
      </c>
      <c r="AD134" s="8"/>
      <c r="AE134" s="8">
        <v>270</v>
      </c>
      <c r="AF134" s="8" t="s">
        <v>8384</v>
      </c>
      <c r="AG134" s="8" t="s">
        <v>8379</v>
      </c>
      <c r="AH134" s="54">
        <v>4</v>
      </c>
      <c r="AI134" s="54">
        <v>-36</v>
      </c>
      <c r="AJ134" s="8">
        <v>0</v>
      </c>
      <c r="AK134" s="8">
        <v>1</v>
      </c>
      <c r="AL134" s="8">
        <v>0</v>
      </c>
      <c r="AM134" s="8">
        <v>4</v>
      </c>
      <c r="AN134" s="8">
        <v>0</v>
      </c>
      <c r="AO134" s="8">
        <v>1</v>
      </c>
      <c r="AP134" s="8">
        <v>0</v>
      </c>
      <c r="AQ134" s="8">
        <v>0</v>
      </c>
      <c r="AR134" s="54">
        <v>135</v>
      </c>
      <c r="AS134" s="8">
        <v>1</v>
      </c>
      <c r="AT134" s="8">
        <v>0</v>
      </c>
      <c r="AU134" s="8">
        <v>270</v>
      </c>
      <c r="AV134" s="8" t="s">
        <v>8439</v>
      </c>
      <c r="AW134" s="8">
        <v>1</v>
      </c>
      <c r="AX134" s="8">
        <v>0</v>
      </c>
      <c r="AY134" s="8">
        <v>0</v>
      </c>
      <c r="AZ134" s="47">
        <v>46205.354166666664</v>
      </c>
      <c r="BA134" s="47">
        <v>46205.541666666664</v>
      </c>
      <c r="BB134" s="8" t="s">
        <v>8380</v>
      </c>
      <c r="BC134" s="47">
        <v>46205.356944444444</v>
      </c>
      <c r="BD134" s="47">
        <v>46205.51666666667</v>
      </c>
      <c r="BE134" s="8" t="s">
        <v>411</v>
      </c>
      <c r="BF134" s="8">
        <v>0</v>
      </c>
      <c r="BG134" s="8">
        <v>0</v>
      </c>
      <c r="BH134" s="8"/>
    </row>
    <row r="135" spans="2:60">
      <c r="B135" s="8" t="s">
        <v>8326</v>
      </c>
      <c r="C135" s="8" t="s">
        <v>49</v>
      </c>
      <c r="D135" s="8" t="s">
        <v>62</v>
      </c>
      <c r="E135" s="8" t="s">
        <v>411</v>
      </c>
      <c r="F135" s="8" t="s">
        <v>8438</v>
      </c>
      <c r="G135" s="8" t="s">
        <v>76</v>
      </c>
      <c r="H135" s="8" t="s">
        <v>53</v>
      </c>
      <c r="I135" s="9">
        <v>46251</v>
      </c>
      <c r="J135" s="61">
        <v>0</v>
      </c>
      <c r="K135" s="56">
        <v>46235</v>
      </c>
      <c r="L135" s="8" t="s">
        <v>52</v>
      </c>
      <c r="M135" s="8" t="s">
        <v>66</v>
      </c>
      <c r="N135" s="8" t="s">
        <v>64</v>
      </c>
      <c r="O135" s="8">
        <v>1</v>
      </c>
      <c r="P135" s="8">
        <v>4</v>
      </c>
      <c r="Q135" s="8" t="s">
        <v>60</v>
      </c>
      <c r="R135" s="8">
        <v>4</v>
      </c>
      <c r="S135" s="8">
        <v>0</v>
      </c>
      <c r="T135" s="8" t="b">
        <v>0</v>
      </c>
      <c r="U135" s="8">
        <v>300</v>
      </c>
      <c r="V135" s="54">
        <v>269</v>
      </c>
      <c r="W135" s="54">
        <v>177</v>
      </c>
      <c r="X135" s="8">
        <v>0</v>
      </c>
      <c r="Y135" s="8">
        <v>0</v>
      </c>
      <c r="Z135" s="8">
        <v>1</v>
      </c>
      <c r="AA135" s="8">
        <v>0</v>
      </c>
      <c r="AB135" s="8">
        <v>4</v>
      </c>
      <c r="AC135" s="8">
        <v>0</v>
      </c>
      <c r="AD135" s="8"/>
      <c r="AE135" s="8">
        <v>300</v>
      </c>
      <c r="AF135" s="8" t="s">
        <v>8384</v>
      </c>
      <c r="AG135" s="8" t="s">
        <v>8379</v>
      </c>
      <c r="AH135" s="54">
        <v>8</v>
      </c>
      <c r="AI135" s="54">
        <v>-23</v>
      </c>
      <c r="AJ135" s="8">
        <v>0</v>
      </c>
      <c r="AK135" s="8">
        <v>1</v>
      </c>
      <c r="AL135" s="8">
        <v>0</v>
      </c>
      <c r="AM135" s="8">
        <v>4</v>
      </c>
      <c r="AN135" s="8">
        <v>0</v>
      </c>
      <c r="AO135" s="8">
        <v>1</v>
      </c>
      <c r="AP135" s="8">
        <v>0</v>
      </c>
      <c r="AQ135" s="8">
        <v>0</v>
      </c>
      <c r="AR135" s="54">
        <v>185</v>
      </c>
      <c r="AS135" s="8">
        <v>1</v>
      </c>
      <c r="AT135" s="8">
        <v>0</v>
      </c>
      <c r="AU135" s="8">
        <v>300</v>
      </c>
      <c r="AV135" s="8" t="s">
        <v>8439</v>
      </c>
      <c r="AW135" s="8">
        <v>1</v>
      </c>
      <c r="AX135" s="8">
        <v>0</v>
      </c>
      <c r="AY135" s="8">
        <v>0</v>
      </c>
      <c r="AZ135" s="47">
        <v>46251.333333333336</v>
      </c>
      <c r="BA135" s="47">
        <v>46251.541666666664</v>
      </c>
      <c r="BB135" s="8" t="s">
        <v>8380</v>
      </c>
      <c r="BC135" s="47">
        <v>46251.338888888888</v>
      </c>
      <c r="BD135" s="47">
        <v>46251.525694444441</v>
      </c>
      <c r="BE135" s="8" t="s">
        <v>411</v>
      </c>
      <c r="BF135" s="8">
        <v>0</v>
      </c>
      <c r="BG135" s="8">
        <v>0</v>
      </c>
      <c r="BH135" s="8"/>
    </row>
    <row r="136" spans="2:60">
      <c r="B136" s="8" t="s">
        <v>8326</v>
      </c>
      <c r="C136" s="8" t="s">
        <v>49</v>
      </c>
      <c r="D136" s="8" t="s">
        <v>62</v>
      </c>
      <c r="E136" s="8" t="s">
        <v>1021</v>
      </c>
      <c r="F136" s="8" t="s">
        <v>8438</v>
      </c>
      <c r="G136" s="8" t="s">
        <v>71</v>
      </c>
      <c r="H136" s="8" t="s">
        <v>53</v>
      </c>
      <c r="I136" s="9">
        <v>46213</v>
      </c>
      <c r="J136" s="61">
        <v>0</v>
      </c>
      <c r="K136" s="56">
        <v>46204</v>
      </c>
      <c r="L136" s="8" t="s">
        <v>52</v>
      </c>
      <c r="M136" s="8" t="s">
        <v>66</v>
      </c>
      <c r="N136" s="8" t="s">
        <v>64</v>
      </c>
      <c r="O136" s="8">
        <v>1</v>
      </c>
      <c r="P136" s="8">
        <v>4</v>
      </c>
      <c r="Q136" s="8" t="s">
        <v>58</v>
      </c>
      <c r="R136" s="8">
        <v>4</v>
      </c>
      <c r="S136" s="8">
        <v>0</v>
      </c>
      <c r="T136" s="8" t="b">
        <v>0</v>
      </c>
      <c r="U136" s="8">
        <v>210</v>
      </c>
      <c r="V136" s="54">
        <v>183</v>
      </c>
      <c r="W136" s="54">
        <v>107</v>
      </c>
      <c r="X136" s="8">
        <v>0</v>
      </c>
      <c r="Y136" s="8">
        <v>0</v>
      </c>
      <c r="Z136" s="8">
        <v>1</v>
      </c>
      <c r="AA136" s="8">
        <v>0</v>
      </c>
      <c r="AB136" s="8">
        <v>4</v>
      </c>
      <c r="AC136" s="8">
        <v>0</v>
      </c>
      <c r="AD136" s="8"/>
      <c r="AE136" s="8">
        <v>210</v>
      </c>
      <c r="AF136" s="8" t="s">
        <v>8384</v>
      </c>
      <c r="AG136" s="8" t="s">
        <v>8379</v>
      </c>
      <c r="AH136" s="54">
        <v>10</v>
      </c>
      <c r="AI136" s="54">
        <v>-17</v>
      </c>
      <c r="AJ136" s="8">
        <v>0</v>
      </c>
      <c r="AK136" s="8">
        <v>1</v>
      </c>
      <c r="AL136" s="8">
        <v>0</v>
      </c>
      <c r="AM136" s="8">
        <v>4</v>
      </c>
      <c r="AN136" s="8">
        <v>0</v>
      </c>
      <c r="AO136" s="8">
        <v>1</v>
      </c>
      <c r="AP136" s="8">
        <v>0</v>
      </c>
      <c r="AQ136" s="8">
        <v>0</v>
      </c>
      <c r="AR136" s="54">
        <v>110</v>
      </c>
      <c r="AS136" s="8">
        <v>1</v>
      </c>
      <c r="AT136" s="8">
        <v>0</v>
      </c>
      <c r="AU136" s="8">
        <v>210</v>
      </c>
      <c r="AV136" s="8" t="s">
        <v>8439</v>
      </c>
      <c r="AW136" s="8">
        <v>1</v>
      </c>
      <c r="AX136" s="8">
        <v>0</v>
      </c>
      <c r="AY136" s="8">
        <v>0</v>
      </c>
      <c r="AZ136" s="47">
        <v>46213.375</v>
      </c>
      <c r="BA136" s="47">
        <v>46213.520833333336</v>
      </c>
      <c r="BB136" s="8" t="s">
        <v>8380</v>
      </c>
      <c r="BC136" s="47">
        <v>46213.381944444445</v>
      </c>
      <c r="BD136" s="47">
        <v>46213.509027777778</v>
      </c>
      <c r="BE136" s="8" t="s">
        <v>1021</v>
      </c>
      <c r="BF136" s="8">
        <v>0</v>
      </c>
      <c r="BG136" s="8">
        <v>0</v>
      </c>
      <c r="BH136" s="8"/>
    </row>
    <row r="137" spans="2:60">
      <c r="B137" s="8" t="s">
        <v>8326</v>
      </c>
      <c r="C137" s="8" t="s">
        <v>49</v>
      </c>
      <c r="D137" s="8" t="s">
        <v>62</v>
      </c>
      <c r="E137" s="8" t="s">
        <v>1021</v>
      </c>
      <c r="F137" s="8" t="s">
        <v>8438</v>
      </c>
      <c r="G137" s="8" t="s">
        <v>72</v>
      </c>
      <c r="H137" s="8" t="s">
        <v>53</v>
      </c>
      <c r="I137" s="9">
        <v>46213</v>
      </c>
      <c r="J137" s="61">
        <v>0</v>
      </c>
      <c r="K137" s="56">
        <v>46204</v>
      </c>
      <c r="L137" s="8" t="s">
        <v>52</v>
      </c>
      <c r="M137" s="8" t="s">
        <v>66</v>
      </c>
      <c r="N137" s="8" t="s">
        <v>64</v>
      </c>
      <c r="O137" s="8">
        <v>1</v>
      </c>
      <c r="P137" s="8">
        <v>4</v>
      </c>
      <c r="Q137" s="8" t="s">
        <v>58</v>
      </c>
      <c r="R137" s="8">
        <v>4</v>
      </c>
      <c r="S137" s="8">
        <v>0</v>
      </c>
      <c r="T137" s="8" t="b">
        <v>0</v>
      </c>
      <c r="U137" s="8">
        <v>240</v>
      </c>
      <c r="V137" s="54">
        <v>217</v>
      </c>
      <c r="W137" s="54">
        <v>146</v>
      </c>
      <c r="X137" s="8">
        <v>0</v>
      </c>
      <c r="Y137" s="8">
        <v>0</v>
      </c>
      <c r="Z137" s="8">
        <v>1</v>
      </c>
      <c r="AA137" s="8">
        <v>0</v>
      </c>
      <c r="AB137" s="8">
        <v>4</v>
      </c>
      <c r="AC137" s="8">
        <v>0</v>
      </c>
      <c r="AD137" s="8"/>
      <c r="AE137" s="8">
        <v>240</v>
      </c>
      <c r="AF137" s="8" t="s">
        <v>8384</v>
      </c>
      <c r="AG137" s="8" t="s">
        <v>8379</v>
      </c>
      <c r="AH137" s="54">
        <v>4</v>
      </c>
      <c r="AI137" s="54">
        <v>-19</v>
      </c>
      <c r="AJ137" s="8">
        <v>0</v>
      </c>
      <c r="AK137" s="8">
        <v>1</v>
      </c>
      <c r="AL137" s="8">
        <v>0</v>
      </c>
      <c r="AM137" s="8">
        <v>4</v>
      </c>
      <c r="AN137" s="8">
        <v>0</v>
      </c>
      <c r="AO137" s="8">
        <v>1</v>
      </c>
      <c r="AP137" s="8">
        <v>0</v>
      </c>
      <c r="AQ137" s="8">
        <v>0</v>
      </c>
      <c r="AR137" s="54">
        <v>140</v>
      </c>
      <c r="AS137" s="8">
        <v>1</v>
      </c>
      <c r="AT137" s="8">
        <v>0</v>
      </c>
      <c r="AU137" s="8">
        <v>240</v>
      </c>
      <c r="AV137" s="8" t="s">
        <v>8439</v>
      </c>
      <c r="AW137" s="8">
        <v>1</v>
      </c>
      <c r="AX137" s="8">
        <v>0</v>
      </c>
      <c r="AY137" s="8">
        <v>0</v>
      </c>
      <c r="AZ137" s="47">
        <v>46213.354166666664</v>
      </c>
      <c r="BA137" s="47">
        <v>46213.520833333336</v>
      </c>
      <c r="BB137" s="8" t="s">
        <v>8380</v>
      </c>
      <c r="BC137" s="47">
        <v>46213.356944444444</v>
      </c>
      <c r="BD137" s="47">
        <v>46213.507638888892</v>
      </c>
      <c r="BE137" s="8" t="s">
        <v>1021</v>
      </c>
      <c r="BF137" s="8">
        <v>0</v>
      </c>
      <c r="BG137" s="8">
        <v>0</v>
      </c>
      <c r="BH137" s="8"/>
    </row>
    <row r="138" spans="2:60">
      <c r="B138" s="8" t="s">
        <v>8326</v>
      </c>
      <c r="C138" s="8" t="s">
        <v>49</v>
      </c>
      <c r="D138" s="8" t="s">
        <v>62</v>
      </c>
      <c r="E138" s="8" t="s">
        <v>1021</v>
      </c>
      <c r="F138" s="8" t="s">
        <v>8438</v>
      </c>
      <c r="G138" s="8" t="s">
        <v>73</v>
      </c>
      <c r="H138" s="8" t="s">
        <v>53</v>
      </c>
      <c r="I138" s="9">
        <v>46209</v>
      </c>
      <c r="J138" s="61">
        <v>0</v>
      </c>
      <c r="K138" s="56">
        <v>46204</v>
      </c>
      <c r="L138" s="8" t="s">
        <v>52</v>
      </c>
      <c r="M138" s="8" t="s">
        <v>66</v>
      </c>
      <c r="N138" s="8" t="s">
        <v>64</v>
      </c>
      <c r="O138" s="8">
        <v>1</v>
      </c>
      <c r="P138" s="8">
        <v>4</v>
      </c>
      <c r="Q138" s="8" t="s">
        <v>58</v>
      </c>
      <c r="R138" s="8">
        <v>4</v>
      </c>
      <c r="S138" s="8">
        <v>0</v>
      </c>
      <c r="T138" s="8" t="b">
        <v>0</v>
      </c>
      <c r="U138" s="8">
        <v>540</v>
      </c>
      <c r="V138" s="54">
        <v>513</v>
      </c>
      <c r="W138" s="54">
        <v>363</v>
      </c>
      <c r="X138" s="8">
        <v>0</v>
      </c>
      <c r="Y138" s="8">
        <v>0</v>
      </c>
      <c r="Z138" s="8">
        <v>1</v>
      </c>
      <c r="AA138" s="8">
        <v>0</v>
      </c>
      <c r="AB138" s="8">
        <v>4</v>
      </c>
      <c r="AC138" s="8">
        <v>0</v>
      </c>
      <c r="AD138" s="8"/>
      <c r="AE138" s="8">
        <v>540</v>
      </c>
      <c r="AF138" s="8" t="s">
        <v>8378</v>
      </c>
      <c r="AG138" s="8" t="s">
        <v>8379</v>
      </c>
      <c r="AH138" s="54">
        <v>12</v>
      </c>
      <c r="AI138" s="54">
        <v>-15</v>
      </c>
      <c r="AJ138" s="8">
        <v>0</v>
      </c>
      <c r="AK138" s="8">
        <v>0</v>
      </c>
      <c r="AL138" s="8">
        <v>1</v>
      </c>
      <c r="AM138" s="8">
        <v>4</v>
      </c>
      <c r="AN138" s="8">
        <v>0</v>
      </c>
      <c r="AO138" s="8">
        <v>1</v>
      </c>
      <c r="AP138" s="8">
        <v>0</v>
      </c>
      <c r="AQ138" s="8">
        <v>0</v>
      </c>
      <c r="AR138" s="54">
        <v>360</v>
      </c>
      <c r="AS138" s="8">
        <v>1</v>
      </c>
      <c r="AT138" s="8">
        <v>0</v>
      </c>
      <c r="AU138" s="8">
        <v>540</v>
      </c>
      <c r="AV138" s="8" t="s">
        <v>8439</v>
      </c>
      <c r="AW138" s="8">
        <v>1</v>
      </c>
      <c r="AX138" s="8">
        <v>0</v>
      </c>
      <c r="AY138" s="8">
        <v>0</v>
      </c>
      <c r="AZ138" s="47">
        <v>46209.375</v>
      </c>
      <c r="BA138" s="47">
        <v>46209.75</v>
      </c>
      <c r="BB138" s="8" t="s">
        <v>8380</v>
      </c>
      <c r="BC138" s="47">
        <v>46209.383333333331</v>
      </c>
      <c r="BD138" s="47">
        <v>46209.739583333336</v>
      </c>
      <c r="BE138" s="8" t="s">
        <v>1021</v>
      </c>
      <c r="BF138" s="8">
        <v>0</v>
      </c>
      <c r="BG138" s="8">
        <v>0</v>
      </c>
      <c r="BH138" s="8"/>
    </row>
    <row r="139" spans="2:60">
      <c r="B139" s="8" t="s">
        <v>8326</v>
      </c>
      <c r="C139" s="8" t="s">
        <v>49</v>
      </c>
      <c r="D139" s="8" t="s">
        <v>62</v>
      </c>
      <c r="E139" s="8" t="s">
        <v>1021</v>
      </c>
      <c r="F139" s="8" t="s">
        <v>8438</v>
      </c>
      <c r="G139" s="8" t="s">
        <v>74</v>
      </c>
      <c r="H139" s="8" t="s">
        <v>53</v>
      </c>
      <c r="I139" s="9">
        <v>46182</v>
      </c>
      <c r="J139" s="61">
        <v>0</v>
      </c>
      <c r="K139" s="56">
        <v>46174</v>
      </c>
      <c r="L139" s="8" t="s">
        <v>52</v>
      </c>
      <c r="M139" s="8" t="s">
        <v>66</v>
      </c>
      <c r="N139" s="8" t="s">
        <v>64</v>
      </c>
      <c r="O139" s="8">
        <v>1</v>
      </c>
      <c r="P139" s="8">
        <v>4</v>
      </c>
      <c r="Q139" s="8" t="s">
        <v>56</v>
      </c>
      <c r="R139" s="8">
        <v>4</v>
      </c>
      <c r="S139" s="8">
        <v>0</v>
      </c>
      <c r="T139" s="8" t="b">
        <v>0</v>
      </c>
      <c r="U139" s="8">
        <v>540</v>
      </c>
      <c r="V139" s="54">
        <v>493</v>
      </c>
      <c r="W139" s="54">
        <v>350</v>
      </c>
      <c r="X139" s="8">
        <v>0</v>
      </c>
      <c r="Y139" s="8">
        <v>0</v>
      </c>
      <c r="Z139" s="8">
        <v>1</v>
      </c>
      <c r="AA139" s="8">
        <v>0</v>
      </c>
      <c r="AB139" s="8">
        <v>4</v>
      </c>
      <c r="AC139" s="8">
        <v>0</v>
      </c>
      <c r="AD139" s="8"/>
      <c r="AE139" s="8">
        <v>540</v>
      </c>
      <c r="AF139" s="8" t="s">
        <v>8384</v>
      </c>
      <c r="AG139" s="8" t="s">
        <v>8379</v>
      </c>
      <c r="AH139" s="54">
        <v>10</v>
      </c>
      <c r="AI139" s="54">
        <v>-37</v>
      </c>
      <c r="AJ139" s="8">
        <v>0</v>
      </c>
      <c r="AK139" s="8">
        <v>1</v>
      </c>
      <c r="AL139" s="8">
        <v>0</v>
      </c>
      <c r="AM139" s="8">
        <v>4</v>
      </c>
      <c r="AN139" s="8">
        <v>0</v>
      </c>
      <c r="AO139" s="8">
        <v>1</v>
      </c>
      <c r="AP139" s="8">
        <v>0</v>
      </c>
      <c r="AQ139" s="8">
        <v>0</v>
      </c>
      <c r="AR139" s="54">
        <v>350</v>
      </c>
      <c r="AS139" s="8">
        <v>1</v>
      </c>
      <c r="AT139" s="8">
        <v>0</v>
      </c>
      <c r="AU139" s="8">
        <v>540</v>
      </c>
      <c r="AV139" s="8" t="s">
        <v>8439</v>
      </c>
      <c r="AW139" s="8">
        <v>1</v>
      </c>
      <c r="AX139" s="8">
        <v>0</v>
      </c>
      <c r="AY139" s="8">
        <v>0</v>
      </c>
      <c r="AZ139" s="47">
        <v>46182.354166666664</v>
      </c>
      <c r="BA139" s="47">
        <v>46182.729166666664</v>
      </c>
      <c r="BB139" s="8" t="s">
        <v>8380</v>
      </c>
      <c r="BC139" s="47">
        <v>46182.361111111109</v>
      </c>
      <c r="BD139" s="47">
        <v>46182.703472222223</v>
      </c>
      <c r="BE139" s="8" t="s">
        <v>1021</v>
      </c>
      <c r="BF139" s="8">
        <v>0</v>
      </c>
      <c r="BG139" s="8">
        <v>0</v>
      </c>
      <c r="BH139" s="8"/>
    </row>
    <row r="140" spans="2:60">
      <c r="B140" s="8" t="s">
        <v>8326</v>
      </c>
      <c r="C140" s="8" t="s">
        <v>49</v>
      </c>
      <c r="D140" s="8" t="s">
        <v>62</v>
      </c>
      <c r="E140" s="8" t="s">
        <v>1021</v>
      </c>
      <c r="F140" s="8" t="s">
        <v>8438</v>
      </c>
      <c r="G140" s="8" t="s">
        <v>75</v>
      </c>
      <c r="H140" s="8" t="s">
        <v>53</v>
      </c>
      <c r="I140" s="9">
        <v>46262</v>
      </c>
      <c r="J140" s="61">
        <v>0</v>
      </c>
      <c r="K140" s="56">
        <v>46235</v>
      </c>
      <c r="L140" s="8" t="s">
        <v>52</v>
      </c>
      <c r="M140" s="8" t="s">
        <v>66</v>
      </c>
      <c r="N140" s="8" t="s">
        <v>64</v>
      </c>
      <c r="O140" s="8">
        <v>1</v>
      </c>
      <c r="P140" s="8">
        <v>4</v>
      </c>
      <c r="Q140" s="8" t="s">
        <v>60</v>
      </c>
      <c r="R140" s="8">
        <v>4</v>
      </c>
      <c r="S140" s="8">
        <v>0</v>
      </c>
      <c r="T140" s="8" t="b">
        <v>0</v>
      </c>
      <c r="U140" s="8">
        <v>540</v>
      </c>
      <c r="V140" s="54">
        <v>520</v>
      </c>
      <c r="W140" s="54">
        <v>406</v>
      </c>
      <c r="X140" s="8">
        <v>0</v>
      </c>
      <c r="Y140" s="8">
        <v>0</v>
      </c>
      <c r="Z140" s="8">
        <v>1</v>
      </c>
      <c r="AA140" s="8">
        <v>0</v>
      </c>
      <c r="AB140" s="8">
        <v>4</v>
      </c>
      <c r="AC140" s="8">
        <v>0</v>
      </c>
      <c r="AD140" s="8"/>
      <c r="AE140" s="8">
        <v>540</v>
      </c>
      <c r="AF140" s="8" t="s">
        <v>8384</v>
      </c>
      <c r="AG140" s="8" t="s">
        <v>8379</v>
      </c>
      <c r="AH140" s="54">
        <v>5</v>
      </c>
      <c r="AI140" s="54">
        <v>-15</v>
      </c>
      <c r="AJ140" s="8">
        <v>0</v>
      </c>
      <c r="AK140" s="8">
        <v>1</v>
      </c>
      <c r="AL140" s="8">
        <v>0</v>
      </c>
      <c r="AM140" s="8">
        <v>4</v>
      </c>
      <c r="AN140" s="8">
        <v>0</v>
      </c>
      <c r="AO140" s="8">
        <v>1</v>
      </c>
      <c r="AP140" s="8">
        <v>0</v>
      </c>
      <c r="AQ140" s="8">
        <v>0</v>
      </c>
      <c r="AR140" s="54">
        <v>405</v>
      </c>
      <c r="AS140" s="8">
        <v>1</v>
      </c>
      <c r="AT140" s="8">
        <v>0</v>
      </c>
      <c r="AU140" s="8">
        <v>540</v>
      </c>
      <c r="AV140" s="8" t="s">
        <v>8439</v>
      </c>
      <c r="AW140" s="8">
        <v>1</v>
      </c>
      <c r="AX140" s="8">
        <v>0</v>
      </c>
      <c r="AY140" s="8">
        <v>0</v>
      </c>
      <c r="AZ140" s="47">
        <v>46262.333333333336</v>
      </c>
      <c r="BA140" s="47">
        <v>46262.708333333336</v>
      </c>
      <c r="BB140" s="8" t="s">
        <v>8380</v>
      </c>
      <c r="BC140" s="47">
        <v>46262.336805555555</v>
      </c>
      <c r="BD140" s="47">
        <v>46262.697916666664</v>
      </c>
      <c r="BE140" s="8" t="s">
        <v>1021</v>
      </c>
      <c r="BF140" s="8">
        <v>0</v>
      </c>
      <c r="BG140" s="8">
        <v>0</v>
      </c>
      <c r="BH140" s="8"/>
    </row>
    <row r="141" spans="2:60">
      <c r="B141" s="8" t="s">
        <v>8326</v>
      </c>
      <c r="C141" s="8" t="s">
        <v>49</v>
      </c>
      <c r="D141" s="8" t="s">
        <v>62</v>
      </c>
      <c r="E141" s="8" t="s">
        <v>1021</v>
      </c>
      <c r="F141" s="8" t="s">
        <v>8438</v>
      </c>
      <c r="G141" s="8" t="s">
        <v>76</v>
      </c>
      <c r="H141" s="8" t="s">
        <v>53</v>
      </c>
      <c r="I141" s="9">
        <v>46174</v>
      </c>
      <c r="J141" s="61">
        <v>0</v>
      </c>
      <c r="K141" s="56">
        <v>46174</v>
      </c>
      <c r="L141" s="8" t="s">
        <v>52</v>
      </c>
      <c r="M141" s="8" t="s">
        <v>66</v>
      </c>
      <c r="N141" s="8" t="s">
        <v>64</v>
      </c>
      <c r="O141" s="8">
        <v>1</v>
      </c>
      <c r="P141" s="8">
        <v>4</v>
      </c>
      <c r="Q141" s="8" t="s">
        <v>56</v>
      </c>
      <c r="R141" s="8">
        <v>4</v>
      </c>
      <c r="S141" s="8">
        <v>0</v>
      </c>
      <c r="T141" s="8" t="b">
        <v>0</v>
      </c>
      <c r="U141" s="8">
        <v>360</v>
      </c>
      <c r="V141" s="54">
        <v>332</v>
      </c>
      <c r="W141" s="54">
        <v>212</v>
      </c>
      <c r="X141" s="8">
        <v>0</v>
      </c>
      <c r="Y141" s="8">
        <v>0</v>
      </c>
      <c r="Z141" s="8">
        <v>1</v>
      </c>
      <c r="AA141" s="8">
        <v>0</v>
      </c>
      <c r="AB141" s="8">
        <v>4</v>
      </c>
      <c r="AC141" s="8">
        <v>0</v>
      </c>
      <c r="AD141" s="8"/>
      <c r="AE141" s="8">
        <v>360</v>
      </c>
      <c r="AF141" s="8" t="s">
        <v>8384</v>
      </c>
      <c r="AG141" s="8" t="s">
        <v>8379</v>
      </c>
      <c r="AH141" s="54">
        <v>4</v>
      </c>
      <c r="AI141" s="54">
        <v>-24</v>
      </c>
      <c r="AJ141" s="8">
        <v>0</v>
      </c>
      <c r="AK141" s="8">
        <v>1</v>
      </c>
      <c r="AL141" s="8">
        <v>0</v>
      </c>
      <c r="AM141" s="8">
        <v>4</v>
      </c>
      <c r="AN141" s="8">
        <v>0</v>
      </c>
      <c r="AO141" s="8">
        <v>1</v>
      </c>
      <c r="AP141" s="8">
        <v>0</v>
      </c>
      <c r="AQ141" s="8">
        <v>0</v>
      </c>
      <c r="AR141" s="54">
        <v>210</v>
      </c>
      <c r="AS141" s="8">
        <v>1</v>
      </c>
      <c r="AT141" s="8">
        <v>0</v>
      </c>
      <c r="AU141" s="8">
        <v>360</v>
      </c>
      <c r="AV141" s="8" t="s">
        <v>8439</v>
      </c>
      <c r="AW141" s="8">
        <v>1</v>
      </c>
      <c r="AX141" s="8">
        <v>0</v>
      </c>
      <c r="AY141" s="8">
        <v>0</v>
      </c>
      <c r="AZ141" s="47">
        <v>46174.333333333336</v>
      </c>
      <c r="BA141" s="47">
        <v>46174.583333333336</v>
      </c>
      <c r="BB141" s="8" t="s">
        <v>8380</v>
      </c>
      <c r="BC141" s="47">
        <v>46174.336111111108</v>
      </c>
      <c r="BD141" s="47">
        <v>46174.566666666666</v>
      </c>
      <c r="BE141" s="8" t="s">
        <v>1021</v>
      </c>
      <c r="BF141" s="8">
        <v>0</v>
      </c>
      <c r="BG141" s="8">
        <v>0</v>
      </c>
      <c r="BH141" s="8"/>
    </row>
    <row r="142" spans="2:60">
      <c r="B142" s="8" t="s">
        <v>8326</v>
      </c>
      <c r="C142" s="8" t="s">
        <v>49</v>
      </c>
      <c r="D142" s="8" t="s">
        <v>62</v>
      </c>
      <c r="E142" s="8" t="s">
        <v>169</v>
      </c>
      <c r="F142" s="8" t="s">
        <v>8438</v>
      </c>
      <c r="G142" s="8" t="s">
        <v>65</v>
      </c>
      <c r="H142" s="8" t="s">
        <v>53</v>
      </c>
      <c r="I142" s="9">
        <v>46174</v>
      </c>
      <c r="J142" s="61">
        <v>0</v>
      </c>
      <c r="K142" s="56">
        <v>46174</v>
      </c>
      <c r="L142" s="8" t="s">
        <v>52</v>
      </c>
      <c r="M142" s="8" t="s">
        <v>66</v>
      </c>
      <c r="N142" s="8" t="s">
        <v>64</v>
      </c>
      <c r="O142" s="8">
        <v>1</v>
      </c>
      <c r="P142" s="8">
        <v>4</v>
      </c>
      <c r="Q142" s="8" t="s">
        <v>56</v>
      </c>
      <c r="R142" s="8">
        <v>4</v>
      </c>
      <c r="S142" s="8">
        <v>0</v>
      </c>
      <c r="T142" s="8" t="b">
        <v>0</v>
      </c>
      <c r="U142" s="8">
        <v>270</v>
      </c>
      <c r="V142" s="54">
        <v>242</v>
      </c>
      <c r="W142" s="54">
        <v>156</v>
      </c>
      <c r="X142" s="8">
        <v>0</v>
      </c>
      <c r="Y142" s="8">
        <v>0</v>
      </c>
      <c r="Z142" s="8">
        <v>1</v>
      </c>
      <c r="AA142" s="8">
        <v>0</v>
      </c>
      <c r="AB142" s="8">
        <v>4</v>
      </c>
      <c r="AC142" s="8">
        <v>0</v>
      </c>
      <c r="AD142" s="8"/>
      <c r="AE142" s="8">
        <v>270</v>
      </c>
      <c r="AF142" s="8" t="s">
        <v>8384</v>
      </c>
      <c r="AG142" s="8" t="s">
        <v>8379</v>
      </c>
      <c r="AH142" s="54">
        <v>6</v>
      </c>
      <c r="AI142" s="54">
        <v>-22</v>
      </c>
      <c r="AJ142" s="8">
        <v>0</v>
      </c>
      <c r="AK142" s="8">
        <v>1</v>
      </c>
      <c r="AL142" s="8">
        <v>0</v>
      </c>
      <c r="AM142" s="8">
        <v>4</v>
      </c>
      <c r="AN142" s="8">
        <v>0</v>
      </c>
      <c r="AO142" s="8">
        <v>1</v>
      </c>
      <c r="AP142" s="8">
        <v>0</v>
      </c>
      <c r="AQ142" s="8">
        <v>0</v>
      </c>
      <c r="AR142" s="54">
        <v>160</v>
      </c>
      <c r="AS142" s="8">
        <v>1</v>
      </c>
      <c r="AT142" s="8">
        <v>0</v>
      </c>
      <c r="AU142" s="8">
        <v>270</v>
      </c>
      <c r="AV142" s="8" t="s">
        <v>8439</v>
      </c>
      <c r="AW142" s="8">
        <v>1</v>
      </c>
      <c r="AX142" s="8">
        <v>0</v>
      </c>
      <c r="AY142" s="8">
        <v>0</v>
      </c>
      <c r="AZ142" s="47">
        <v>46174.333333333336</v>
      </c>
      <c r="BA142" s="47">
        <v>46174.520833333336</v>
      </c>
      <c r="BB142" s="8" t="s">
        <v>8380</v>
      </c>
      <c r="BC142" s="47">
        <v>46174.337500000001</v>
      </c>
      <c r="BD142" s="47">
        <v>46174.505555555559</v>
      </c>
      <c r="BE142" s="8" t="s">
        <v>169</v>
      </c>
      <c r="BF142" s="8">
        <v>0</v>
      </c>
      <c r="BG142" s="8">
        <v>0</v>
      </c>
      <c r="BH142" s="8"/>
    </row>
    <row r="143" spans="2:60">
      <c r="B143" s="8" t="s">
        <v>8326</v>
      </c>
      <c r="C143" s="8" t="s">
        <v>49</v>
      </c>
      <c r="D143" s="8" t="s">
        <v>62</v>
      </c>
      <c r="E143" s="8" t="s">
        <v>169</v>
      </c>
      <c r="F143" s="8" t="s">
        <v>8438</v>
      </c>
      <c r="G143" s="8" t="s">
        <v>75</v>
      </c>
      <c r="H143" s="8" t="s">
        <v>53</v>
      </c>
      <c r="I143" s="9">
        <v>46209</v>
      </c>
      <c r="J143" s="61">
        <v>0</v>
      </c>
      <c r="K143" s="56">
        <v>46204</v>
      </c>
      <c r="L143" s="8" t="s">
        <v>52</v>
      </c>
      <c r="M143" s="8" t="s">
        <v>66</v>
      </c>
      <c r="N143" s="8" t="s">
        <v>64</v>
      </c>
      <c r="O143" s="8">
        <v>1</v>
      </c>
      <c r="P143" s="8">
        <v>4</v>
      </c>
      <c r="Q143" s="8" t="s">
        <v>58</v>
      </c>
      <c r="R143" s="8">
        <v>4</v>
      </c>
      <c r="S143" s="8">
        <v>0</v>
      </c>
      <c r="T143" s="8" t="b">
        <v>0</v>
      </c>
      <c r="U143" s="8">
        <v>210</v>
      </c>
      <c r="V143" s="54">
        <v>180</v>
      </c>
      <c r="W143" s="54">
        <v>116</v>
      </c>
      <c r="X143" s="8">
        <v>0</v>
      </c>
      <c r="Y143" s="8">
        <v>0</v>
      </c>
      <c r="Z143" s="8">
        <v>1</v>
      </c>
      <c r="AA143" s="8">
        <v>0</v>
      </c>
      <c r="AB143" s="8">
        <v>4</v>
      </c>
      <c r="AC143" s="8">
        <v>0</v>
      </c>
      <c r="AD143" s="8"/>
      <c r="AE143" s="8">
        <v>210</v>
      </c>
      <c r="AF143" s="8" t="s">
        <v>8384</v>
      </c>
      <c r="AG143" s="8" t="s">
        <v>8379</v>
      </c>
      <c r="AH143" s="54">
        <v>7</v>
      </c>
      <c r="AI143" s="54">
        <v>-23</v>
      </c>
      <c r="AJ143" s="8">
        <v>0</v>
      </c>
      <c r="AK143" s="8">
        <v>1</v>
      </c>
      <c r="AL143" s="8">
        <v>0</v>
      </c>
      <c r="AM143" s="8">
        <v>4</v>
      </c>
      <c r="AN143" s="8">
        <v>0</v>
      </c>
      <c r="AO143" s="8">
        <v>1</v>
      </c>
      <c r="AP143" s="8">
        <v>0</v>
      </c>
      <c r="AQ143" s="8">
        <v>0</v>
      </c>
      <c r="AR143" s="54">
        <v>110</v>
      </c>
      <c r="AS143" s="8">
        <v>1</v>
      </c>
      <c r="AT143" s="8">
        <v>0</v>
      </c>
      <c r="AU143" s="8">
        <v>210</v>
      </c>
      <c r="AV143" s="8" t="s">
        <v>8439</v>
      </c>
      <c r="AW143" s="8">
        <v>1</v>
      </c>
      <c r="AX143" s="8">
        <v>0</v>
      </c>
      <c r="AY143" s="8">
        <v>0</v>
      </c>
      <c r="AZ143" s="47">
        <v>46209.354166666664</v>
      </c>
      <c r="BA143" s="47">
        <v>46209.5</v>
      </c>
      <c r="BB143" s="8" t="s">
        <v>8380</v>
      </c>
      <c r="BC143" s="47">
        <v>46209.359027777777</v>
      </c>
      <c r="BD143" s="47">
        <v>46209.484027777777</v>
      </c>
      <c r="BE143" s="8" t="s">
        <v>169</v>
      </c>
      <c r="BF143" s="8">
        <v>0</v>
      </c>
      <c r="BG143" s="8">
        <v>0</v>
      </c>
      <c r="BH143" s="8"/>
    </row>
    <row r="144" spans="2:60">
      <c r="B144" s="8" t="s">
        <v>8326</v>
      </c>
      <c r="C144" s="8" t="s">
        <v>49</v>
      </c>
      <c r="D144" s="8" t="s">
        <v>62</v>
      </c>
      <c r="E144" s="8" t="s">
        <v>169</v>
      </c>
      <c r="F144" s="8" t="s">
        <v>8438</v>
      </c>
      <c r="G144" s="8" t="s">
        <v>75</v>
      </c>
      <c r="H144" s="8" t="s">
        <v>53</v>
      </c>
      <c r="I144" s="9">
        <v>46222</v>
      </c>
      <c r="J144" s="61">
        <v>0</v>
      </c>
      <c r="K144" s="56">
        <v>46204</v>
      </c>
      <c r="L144" s="8" t="s">
        <v>52</v>
      </c>
      <c r="M144" s="8" t="s">
        <v>66</v>
      </c>
      <c r="N144" s="8" t="s">
        <v>64</v>
      </c>
      <c r="O144" s="8">
        <v>1</v>
      </c>
      <c r="P144" s="8">
        <v>4</v>
      </c>
      <c r="Q144" s="8" t="s">
        <v>58</v>
      </c>
      <c r="R144" s="8">
        <v>4</v>
      </c>
      <c r="S144" s="8">
        <v>0</v>
      </c>
      <c r="T144" s="8" t="b">
        <v>0</v>
      </c>
      <c r="U144" s="8">
        <v>540</v>
      </c>
      <c r="V144" s="54">
        <v>498</v>
      </c>
      <c r="W144" s="54">
        <v>383</v>
      </c>
      <c r="X144" s="8">
        <v>0</v>
      </c>
      <c r="Y144" s="8">
        <v>0</v>
      </c>
      <c r="Z144" s="8">
        <v>1</v>
      </c>
      <c r="AA144" s="8">
        <v>0</v>
      </c>
      <c r="AB144" s="8">
        <v>4</v>
      </c>
      <c r="AC144" s="8">
        <v>0</v>
      </c>
      <c r="AD144" s="8"/>
      <c r="AE144" s="8">
        <v>540</v>
      </c>
      <c r="AF144" s="8" t="s">
        <v>8384</v>
      </c>
      <c r="AG144" s="8" t="s">
        <v>8379</v>
      </c>
      <c r="AH144" s="54">
        <v>10</v>
      </c>
      <c r="AI144" s="54">
        <v>-32</v>
      </c>
      <c r="AJ144" s="8">
        <v>0</v>
      </c>
      <c r="AK144" s="8">
        <v>1</v>
      </c>
      <c r="AL144" s="8">
        <v>0</v>
      </c>
      <c r="AM144" s="8">
        <v>4</v>
      </c>
      <c r="AN144" s="8">
        <v>0</v>
      </c>
      <c r="AO144" s="8">
        <v>1</v>
      </c>
      <c r="AP144" s="8">
        <v>0</v>
      </c>
      <c r="AQ144" s="8">
        <v>0</v>
      </c>
      <c r="AR144" s="54">
        <v>380</v>
      </c>
      <c r="AS144" s="8">
        <v>1</v>
      </c>
      <c r="AT144" s="8">
        <v>0</v>
      </c>
      <c r="AU144" s="8">
        <v>540</v>
      </c>
      <c r="AV144" s="8" t="s">
        <v>8439</v>
      </c>
      <c r="AW144" s="8">
        <v>1</v>
      </c>
      <c r="AX144" s="8">
        <v>0</v>
      </c>
      <c r="AY144" s="8">
        <v>0</v>
      </c>
      <c r="AZ144" s="47">
        <v>46222.333333333336</v>
      </c>
      <c r="BA144" s="47">
        <v>46222.708333333336</v>
      </c>
      <c r="BB144" s="8" t="s">
        <v>8380</v>
      </c>
      <c r="BC144" s="47">
        <v>46222.340277777781</v>
      </c>
      <c r="BD144" s="47">
        <v>46222.686111111114</v>
      </c>
      <c r="BE144" s="8" t="s">
        <v>169</v>
      </c>
      <c r="BF144" s="8">
        <v>0</v>
      </c>
      <c r="BG144" s="8">
        <v>0</v>
      </c>
      <c r="BH144" s="8"/>
    </row>
    <row r="145" spans="2:60">
      <c r="B145" s="8" t="s">
        <v>8326</v>
      </c>
      <c r="C145" s="8" t="s">
        <v>49</v>
      </c>
      <c r="D145" s="8" t="s">
        <v>54</v>
      </c>
      <c r="E145" s="8" t="s">
        <v>250</v>
      </c>
      <c r="F145" s="8" t="s">
        <v>8438</v>
      </c>
      <c r="G145" s="8" t="s">
        <v>65</v>
      </c>
      <c r="H145" s="8" t="s">
        <v>53</v>
      </c>
      <c r="I145" s="9">
        <v>46242</v>
      </c>
      <c r="J145" s="61">
        <v>0</v>
      </c>
      <c r="K145" s="56">
        <v>46235</v>
      </c>
      <c r="L145" s="8" t="s">
        <v>52</v>
      </c>
      <c r="M145" s="8" t="s">
        <v>66</v>
      </c>
      <c r="N145" s="8" t="s">
        <v>64</v>
      </c>
      <c r="O145" s="8">
        <v>1</v>
      </c>
      <c r="P145" s="8">
        <v>4</v>
      </c>
      <c r="Q145" s="8" t="s">
        <v>60</v>
      </c>
      <c r="R145" s="8">
        <v>4</v>
      </c>
      <c r="S145" s="8">
        <v>0</v>
      </c>
      <c r="T145" s="8" t="b">
        <v>0</v>
      </c>
      <c r="U145" s="8">
        <v>240</v>
      </c>
      <c r="V145" s="54">
        <v>215</v>
      </c>
      <c r="W145" s="54">
        <v>149</v>
      </c>
      <c r="X145" s="8">
        <v>0</v>
      </c>
      <c r="Y145" s="8">
        <v>0</v>
      </c>
      <c r="Z145" s="8">
        <v>1</v>
      </c>
      <c r="AA145" s="8">
        <v>0</v>
      </c>
      <c r="AB145" s="8">
        <v>4</v>
      </c>
      <c r="AC145" s="8">
        <v>0</v>
      </c>
      <c r="AD145" s="8"/>
      <c r="AE145" s="8">
        <v>240</v>
      </c>
      <c r="AF145" s="8" t="s">
        <v>8384</v>
      </c>
      <c r="AG145" s="8" t="s">
        <v>8379</v>
      </c>
      <c r="AH145" s="54">
        <v>3</v>
      </c>
      <c r="AI145" s="54">
        <v>-22</v>
      </c>
      <c r="AJ145" s="8">
        <v>0</v>
      </c>
      <c r="AK145" s="8">
        <v>1</v>
      </c>
      <c r="AL145" s="8">
        <v>0</v>
      </c>
      <c r="AM145" s="8">
        <v>4</v>
      </c>
      <c r="AN145" s="8">
        <v>0</v>
      </c>
      <c r="AO145" s="8">
        <v>1</v>
      </c>
      <c r="AP145" s="8">
        <v>0</v>
      </c>
      <c r="AQ145" s="8">
        <v>0</v>
      </c>
      <c r="AR145" s="54">
        <v>140</v>
      </c>
      <c r="AS145" s="8">
        <v>1</v>
      </c>
      <c r="AT145" s="8">
        <v>0</v>
      </c>
      <c r="AU145" s="8">
        <v>240</v>
      </c>
      <c r="AV145" s="8" t="s">
        <v>8439</v>
      </c>
      <c r="AW145" s="8">
        <v>1</v>
      </c>
      <c r="AX145" s="8">
        <v>0</v>
      </c>
      <c r="AY145" s="8">
        <v>0</v>
      </c>
      <c r="AZ145" s="47">
        <v>46242.333333333336</v>
      </c>
      <c r="BA145" s="47">
        <v>46242.5</v>
      </c>
      <c r="BB145" s="8" t="s">
        <v>8380</v>
      </c>
      <c r="BC145" s="47">
        <v>46242.335416666669</v>
      </c>
      <c r="BD145" s="47">
        <v>46242.484722222223</v>
      </c>
      <c r="BE145" s="8" t="s">
        <v>250</v>
      </c>
      <c r="BF145" s="8">
        <v>0</v>
      </c>
      <c r="BG145" s="8">
        <v>0</v>
      </c>
      <c r="BH145" s="8"/>
    </row>
    <row r="146" spans="2:60">
      <c r="B146" s="8" t="s">
        <v>8326</v>
      </c>
      <c r="C146" s="8" t="s">
        <v>49</v>
      </c>
      <c r="D146" s="8" t="s">
        <v>54</v>
      </c>
      <c r="E146" s="8" t="s">
        <v>250</v>
      </c>
      <c r="F146" s="8" t="s">
        <v>8438</v>
      </c>
      <c r="G146" s="8" t="s">
        <v>73</v>
      </c>
      <c r="H146" s="8" t="s">
        <v>53</v>
      </c>
      <c r="I146" s="9">
        <v>46197</v>
      </c>
      <c r="J146" s="61">
        <v>0</v>
      </c>
      <c r="K146" s="56">
        <v>46174</v>
      </c>
      <c r="L146" s="8" t="s">
        <v>52</v>
      </c>
      <c r="M146" s="8" t="s">
        <v>66</v>
      </c>
      <c r="N146" s="8" t="s">
        <v>64</v>
      </c>
      <c r="O146" s="8">
        <v>1</v>
      </c>
      <c r="P146" s="8">
        <v>4</v>
      </c>
      <c r="Q146" s="8" t="s">
        <v>56</v>
      </c>
      <c r="R146" s="8">
        <v>4</v>
      </c>
      <c r="S146" s="8">
        <v>0</v>
      </c>
      <c r="T146" s="8" t="b">
        <v>0</v>
      </c>
      <c r="U146" s="8">
        <v>270</v>
      </c>
      <c r="V146" s="54">
        <v>233</v>
      </c>
      <c r="W146" s="54">
        <v>153</v>
      </c>
      <c r="X146" s="8">
        <v>0</v>
      </c>
      <c r="Y146" s="8">
        <v>0</v>
      </c>
      <c r="Z146" s="8">
        <v>1</v>
      </c>
      <c r="AA146" s="8">
        <v>0</v>
      </c>
      <c r="AB146" s="8">
        <v>4</v>
      </c>
      <c r="AC146" s="8">
        <v>0</v>
      </c>
      <c r="AD146" s="8"/>
      <c r="AE146" s="8">
        <v>270</v>
      </c>
      <c r="AF146" s="8" t="s">
        <v>8384</v>
      </c>
      <c r="AG146" s="8" t="s">
        <v>8379</v>
      </c>
      <c r="AH146" s="54">
        <v>9</v>
      </c>
      <c r="AI146" s="54">
        <v>-28</v>
      </c>
      <c r="AJ146" s="8">
        <v>0</v>
      </c>
      <c r="AK146" s="8">
        <v>1</v>
      </c>
      <c r="AL146" s="8">
        <v>0</v>
      </c>
      <c r="AM146" s="8">
        <v>4</v>
      </c>
      <c r="AN146" s="8">
        <v>0</v>
      </c>
      <c r="AO146" s="8">
        <v>1</v>
      </c>
      <c r="AP146" s="8">
        <v>0</v>
      </c>
      <c r="AQ146" s="8">
        <v>0</v>
      </c>
      <c r="AR146" s="54">
        <v>155</v>
      </c>
      <c r="AS146" s="8">
        <v>1</v>
      </c>
      <c r="AT146" s="8">
        <v>0</v>
      </c>
      <c r="AU146" s="8">
        <v>270</v>
      </c>
      <c r="AV146" s="8" t="s">
        <v>8439</v>
      </c>
      <c r="AW146" s="8">
        <v>1</v>
      </c>
      <c r="AX146" s="8">
        <v>0</v>
      </c>
      <c r="AY146" s="8">
        <v>0</v>
      </c>
      <c r="AZ146" s="47">
        <v>46197.354166666664</v>
      </c>
      <c r="BA146" s="47">
        <v>46197.541666666664</v>
      </c>
      <c r="BB146" s="8" t="s">
        <v>8380</v>
      </c>
      <c r="BC146" s="47">
        <v>46197.36041666667</v>
      </c>
      <c r="BD146" s="47">
        <v>46197.522222222222</v>
      </c>
      <c r="BE146" s="8" t="s">
        <v>250</v>
      </c>
      <c r="BF146" s="8">
        <v>0</v>
      </c>
      <c r="BG146" s="8">
        <v>0</v>
      </c>
      <c r="BH146" s="8"/>
    </row>
    <row r="147" spans="2:60">
      <c r="B147" s="8" t="s">
        <v>8326</v>
      </c>
      <c r="C147" s="8" t="s">
        <v>49</v>
      </c>
      <c r="D147" s="8" t="s">
        <v>54</v>
      </c>
      <c r="E147" s="8" t="s">
        <v>250</v>
      </c>
      <c r="F147" s="8" t="s">
        <v>8438</v>
      </c>
      <c r="G147" s="8" t="s">
        <v>75</v>
      </c>
      <c r="H147" s="8" t="s">
        <v>53</v>
      </c>
      <c r="I147" s="9">
        <v>46244</v>
      </c>
      <c r="J147" s="61">
        <v>0</v>
      </c>
      <c r="K147" s="56">
        <v>46235</v>
      </c>
      <c r="L147" s="8" t="s">
        <v>52</v>
      </c>
      <c r="M147" s="8" t="s">
        <v>66</v>
      </c>
      <c r="N147" s="8" t="s">
        <v>64</v>
      </c>
      <c r="O147" s="8">
        <v>1</v>
      </c>
      <c r="P147" s="8">
        <v>4</v>
      </c>
      <c r="Q147" s="8" t="s">
        <v>60</v>
      </c>
      <c r="R147" s="8">
        <v>4</v>
      </c>
      <c r="S147" s="8">
        <v>0</v>
      </c>
      <c r="T147" s="8" t="b">
        <v>0</v>
      </c>
      <c r="U147" s="8">
        <v>540</v>
      </c>
      <c r="V147" s="54">
        <v>505</v>
      </c>
      <c r="W147" s="54">
        <v>410</v>
      </c>
      <c r="X147" s="8">
        <v>0</v>
      </c>
      <c r="Y147" s="8">
        <v>0</v>
      </c>
      <c r="Z147" s="8">
        <v>1</v>
      </c>
      <c r="AA147" s="8">
        <v>0</v>
      </c>
      <c r="AB147" s="8">
        <v>4</v>
      </c>
      <c r="AC147" s="8">
        <v>0</v>
      </c>
      <c r="AD147" s="8"/>
      <c r="AE147" s="8">
        <v>540</v>
      </c>
      <c r="AF147" s="8" t="s">
        <v>8384</v>
      </c>
      <c r="AG147" s="8" t="s">
        <v>8379</v>
      </c>
      <c r="AH147" s="54">
        <v>2</v>
      </c>
      <c r="AI147" s="54">
        <v>-33</v>
      </c>
      <c r="AJ147" s="8">
        <v>0</v>
      </c>
      <c r="AK147" s="8">
        <v>1</v>
      </c>
      <c r="AL147" s="8">
        <v>0</v>
      </c>
      <c r="AM147" s="8">
        <v>4</v>
      </c>
      <c r="AN147" s="8">
        <v>0</v>
      </c>
      <c r="AO147" s="8">
        <v>1</v>
      </c>
      <c r="AP147" s="8">
        <v>0</v>
      </c>
      <c r="AQ147" s="8">
        <v>0</v>
      </c>
      <c r="AR147" s="54">
        <v>420</v>
      </c>
      <c r="AS147" s="8">
        <v>1</v>
      </c>
      <c r="AT147" s="8">
        <v>0</v>
      </c>
      <c r="AU147" s="8">
        <v>540</v>
      </c>
      <c r="AV147" s="8" t="s">
        <v>8439</v>
      </c>
      <c r="AW147" s="8">
        <v>1</v>
      </c>
      <c r="AX147" s="8">
        <v>0</v>
      </c>
      <c r="AY147" s="8">
        <v>0</v>
      </c>
      <c r="AZ147" s="47">
        <v>46244.354166666664</v>
      </c>
      <c r="BA147" s="47">
        <v>46244.729166666664</v>
      </c>
      <c r="BB147" s="8" t="s">
        <v>8380</v>
      </c>
      <c r="BC147" s="47">
        <v>46244.355555555558</v>
      </c>
      <c r="BD147" s="47">
        <v>46244.706250000003</v>
      </c>
      <c r="BE147" s="8" t="s">
        <v>250</v>
      </c>
      <c r="BF147" s="8">
        <v>0</v>
      </c>
      <c r="BG147" s="8">
        <v>0</v>
      </c>
      <c r="BH147" s="8"/>
    </row>
    <row r="148" spans="2:60">
      <c r="B148" s="8" t="s">
        <v>8326</v>
      </c>
      <c r="C148" s="8" t="s">
        <v>49</v>
      </c>
      <c r="D148" s="8" t="s">
        <v>54</v>
      </c>
      <c r="E148" s="8" t="s">
        <v>341</v>
      </c>
      <c r="F148" s="8" t="s">
        <v>8438</v>
      </c>
      <c r="G148" s="8" t="s">
        <v>75</v>
      </c>
      <c r="H148" s="8" t="s">
        <v>53</v>
      </c>
      <c r="I148" s="9">
        <v>46182</v>
      </c>
      <c r="J148" s="61">
        <v>0</v>
      </c>
      <c r="K148" s="56">
        <v>46174</v>
      </c>
      <c r="L148" s="8" t="s">
        <v>52</v>
      </c>
      <c r="M148" s="8" t="s">
        <v>66</v>
      </c>
      <c r="N148" s="8" t="s">
        <v>64</v>
      </c>
      <c r="O148" s="8">
        <v>1</v>
      </c>
      <c r="P148" s="8">
        <v>4</v>
      </c>
      <c r="Q148" s="8" t="s">
        <v>56</v>
      </c>
      <c r="R148" s="8">
        <v>4</v>
      </c>
      <c r="S148" s="8">
        <v>0</v>
      </c>
      <c r="T148" s="8" t="b">
        <v>0</v>
      </c>
      <c r="U148" s="8">
        <v>300</v>
      </c>
      <c r="V148" s="54">
        <v>274</v>
      </c>
      <c r="W148" s="54">
        <v>181</v>
      </c>
      <c r="X148" s="8">
        <v>0</v>
      </c>
      <c r="Y148" s="8">
        <v>0</v>
      </c>
      <c r="Z148" s="8">
        <v>1</v>
      </c>
      <c r="AA148" s="8">
        <v>0</v>
      </c>
      <c r="AB148" s="8">
        <v>4</v>
      </c>
      <c r="AC148" s="8">
        <v>0</v>
      </c>
      <c r="AD148" s="8"/>
      <c r="AE148" s="8">
        <v>300</v>
      </c>
      <c r="AF148" s="8" t="s">
        <v>8384</v>
      </c>
      <c r="AG148" s="8" t="s">
        <v>8379</v>
      </c>
      <c r="AH148" s="54">
        <v>2</v>
      </c>
      <c r="AI148" s="54">
        <v>-24</v>
      </c>
      <c r="AJ148" s="8">
        <v>0</v>
      </c>
      <c r="AK148" s="8">
        <v>1</v>
      </c>
      <c r="AL148" s="8">
        <v>0</v>
      </c>
      <c r="AM148" s="8">
        <v>4</v>
      </c>
      <c r="AN148" s="8">
        <v>0</v>
      </c>
      <c r="AO148" s="8">
        <v>1</v>
      </c>
      <c r="AP148" s="8">
        <v>0</v>
      </c>
      <c r="AQ148" s="8">
        <v>0</v>
      </c>
      <c r="AR148" s="54">
        <v>180</v>
      </c>
      <c r="AS148" s="8">
        <v>1</v>
      </c>
      <c r="AT148" s="8">
        <v>0</v>
      </c>
      <c r="AU148" s="8">
        <v>300</v>
      </c>
      <c r="AV148" s="8" t="s">
        <v>8439</v>
      </c>
      <c r="AW148" s="8">
        <v>1</v>
      </c>
      <c r="AX148" s="8">
        <v>0</v>
      </c>
      <c r="AY148" s="8">
        <v>0</v>
      </c>
      <c r="AZ148" s="47">
        <v>46182.375</v>
      </c>
      <c r="BA148" s="47">
        <v>46182.583333333336</v>
      </c>
      <c r="BB148" s="8" t="s">
        <v>8380</v>
      </c>
      <c r="BC148" s="47">
        <v>46182.376388888886</v>
      </c>
      <c r="BD148" s="47">
        <v>46182.566666666666</v>
      </c>
      <c r="BE148" s="8" t="s">
        <v>341</v>
      </c>
      <c r="BF148" s="8">
        <v>0</v>
      </c>
      <c r="BG148" s="8">
        <v>0</v>
      </c>
      <c r="BH148" s="8"/>
    </row>
    <row r="149" spans="2:60">
      <c r="B149" s="8" t="s">
        <v>8326</v>
      </c>
      <c r="C149" s="8" t="s">
        <v>49</v>
      </c>
      <c r="D149" s="8" t="s">
        <v>54</v>
      </c>
      <c r="E149" s="8" t="s">
        <v>191</v>
      </c>
      <c r="F149" s="8" t="s">
        <v>8438</v>
      </c>
      <c r="G149" s="8" t="s">
        <v>51</v>
      </c>
      <c r="H149" s="8" t="s">
        <v>53</v>
      </c>
      <c r="I149" s="9">
        <v>46239</v>
      </c>
      <c r="J149" s="61">
        <v>0</v>
      </c>
      <c r="K149" s="56">
        <v>46235</v>
      </c>
      <c r="L149" s="8" t="s">
        <v>52</v>
      </c>
      <c r="M149" s="8" t="s">
        <v>55</v>
      </c>
      <c r="N149" s="8" t="s">
        <v>50</v>
      </c>
      <c r="O149" s="8">
        <v>1</v>
      </c>
      <c r="P149" s="8">
        <v>4</v>
      </c>
      <c r="Q149" s="8" t="s">
        <v>60</v>
      </c>
      <c r="R149" s="8">
        <v>4</v>
      </c>
      <c r="S149" s="8">
        <v>0</v>
      </c>
      <c r="T149" s="8" t="b">
        <v>0</v>
      </c>
      <c r="U149" s="8">
        <v>210</v>
      </c>
      <c r="V149" s="54">
        <v>178</v>
      </c>
      <c r="W149" s="54">
        <v>102</v>
      </c>
      <c r="X149" s="8">
        <v>0</v>
      </c>
      <c r="Y149" s="8">
        <v>0</v>
      </c>
      <c r="Z149" s="8">
        <v>1</v>
      </c>
      <c r="AA149" s="8">
        <v>0</v>
      </c>
      <c r="AB149" s="8">
        <v>4</v>
      </c>
      <c r="AC149" s="8">
        <v>0</v>
      </c>
      <c r="AD149" s="8"/>
      <c r="AE149" s="8">
        <v>210</v>
      </c>
      <c r="AF149" s="8" t="s">
        <v>8378</v>
      </c>
      <c r="AG149" s="8" t="s">
        <v>8379</v>
      </c>
      <c r="AH149" s="54">
        <v>11</v>
      </c>
      <c r="AI149" s="54">
        <v>-21</v>
      </c>
      <c r="AJ149" s="8">
        <v>0</v>
      </c>
      <c r="AK149" s="8">
        <v>0</v>
      </c>
      <c r="AL149" s="8">
        <v>1</v>
      </c>
      <c r="AM149" s="8">
        <v>4</v>
      </c>
      <c r="AN149" s="8">
        <v>0</v>
      </c>
      <c r="AO149" s="8">
        <v>1</v>
      </c>
      <c r="AP149" s="8">
        <v>0</v>
      </c>
      <c r="AQ149" s="8">
        <v>0</v>
      </c>
      <c r="AR149" s="54">
        <v>105</v>
      </c>
      <c r="AS149" s="8">
        <v>1</v>
      </c>
      <c r="AT149" s="8">
        <v>0</v>
      </c>
      <c r="AU149" s="8">
        <v>210</v>
      </c>
      <c r="AV149" s="8" t="s">
        <v>8439</v>
      </c>
      <c r="AW149" s="8">
        <v>1</v>
      </c>
      <c r="AX149" s="8">
        <v>0</v>
      </c>
      <c r="AY149" s="8">
        <v>0</v>
      </c>
      <c r="AZ149" s="47">
        <v>46239.354166666664</v>
      </c>
      <c r="BA149" s="47">
        <v>46239.5</v>
      </c>
      <c r="BB149" s="8" t="s">
        <v>8380</v>
      </c>
      <c r="BC149" s="47">
        <v>46239.361805555556</v>
      </c>
      <c r="BD149" s="47">
        <v>46239.48541666667</v>
      </c>
      <c r="BE149" s="8" t="s">
        <v>191</v>
      </c>
      <c r="BF149" s="8">
        <v>0</v>
      </c>
      <c r="BG149" s="8">
        <v>0</v>
      </c>
      <c r="BH149" s="8"/>
    </row>
    <row r="150" spans="2:60">
      <c r="B150" s="8" t="s">
        <v>8326</v>
      </c>
      <c r="C150" s="8" t="s">
        <v>49</v>
      </c>
      <c r="D150" s="8" t="s">
        <v>54</v>
      </c>
      <c r="E150" s="8" t="s">
        <v>191</v>
      </c>
      <c r="F150" s="8" t="s">
        <v>8438</v>
      </c>
      <c r="G150" s="8" t="s">
        <v>51</v>
      </c>
      <c r="H150" s="8" t="s">
        <v>53</v>
      </c>
      <c r="I150" s="9">
        <v>46244</v>
      </c>
      <c r="J150" s="61">
        <v>0</v>
      </c>
      <c r="K150" s="56">
        <v>46235</v>
      </c>
      <c r="L150" s="8" t="s">
        <v>52</v>
      </c>
      <c r="M150" s="8" t="s">
        <v>55</v>
      </c>
      <c r="N150" s="8" t="s">
        <v>50</v>
      </c>
      <c r="O150" s="8">
        <v>1</v>
      </c>
      <c r="P150" s="8">
        <v>4</v>
      </c>
      <c r="Q150" s="8" t="s">
        <v>60</v>
      </c>
      <c r="R150" s="8">
        <v>4</v>
      </c>
      <c r="S150" s="8">
        <v>0</v>
      </c>
      <c r="T150" s="8" t="b">
        <v>0</v>
      </c>
      <c r="U150" s="8">
        <v>360</v>
      </c>
      <c r="V150" s="54">
        <v>340</v>
      </c>
      <c r="W150" s="54">
        <v>214</v>
      </c>
      <c r="X150" s="8">
        <v>0</v>
      </c>
      <c r="Y150" s="8">
        <v>0</v>
      </c>
      <c r="Z150" s="8">
        <v>1</v>
      </c>
      <c r="AA150" s="8">
        <v>0</v>
      </c>
      <c r="AB150" s="8">
        <v>4</v>
      </c>
      <c r="AC150" s="8">
        <v>0</v>
      </c>
      <c r="AD150" s="8"/>
      <c r="AE150" s="8">
        <v>360</v>
      </c>
      <c r="AF150" s="8" t="s">
        <v>8384</v>
      </c>
      <c r="AG150" s="8" t="s">
        <v>8379</v>
      </c>
      <c r="AH150" s="54">
        <v>3</v>
      </c>
      <c r="AI150" s="54">
        <v>-17</v>
      </c>
      <c r="AJ150" s="8">
        <v>0</v>
      </c>
      <c r="AK150" s="8">
        <v>1</v>
      </c>
      <c r="AL150" s="8">
        <v>0</v>
      </c>
      <c r="AM150" s="8">
        <v>4</v>
      </c>
      <c r="AN150" s="8">
        <v>0</v>
      </c>
      <c r="AO150" s="8">
        <v>1</v>
      </c>
      <c r="AP150" s="8">
        <v>0</v>
      </c>
      <c r="AQ150" s="8">
        <v>0</v>
      </c>
      <c r="AR150" s="54">
        <v>225</v>
      </c>
      <c r="AS150" s="8">
        <v>1</v>
      </c>
      <c r="AT150" s="8">
        <v>0</v>
      </c>
      <c r="AU150" s="8">
        <v>360</v>
      </c>
      <c r="AV150" s="8" t="s">
        <v>8439</v>
      </c>
      <c r="AW150" s="8">
        <v>1</v>
      </c>
      <c r="AX150" s="8">
        <v>0</v>
      </c>
      <c r="AY150" s="8">
        <v>0</v>
      </c>
      <c r="AZ150" s="47">
        <v>46244.354166666664</v>
      </c>
      <c r="BA150" s="47">
        <v>46244.604166666664</v>
      </c>
      <c r="BB150" s="8" t="s">
        <v>8380</v>
      </c>
      <c r="BC150" s="47">
        <v>46244.356249999997</v>
      </c>
      <c r="BD150" s="47">
        <v>46244.592361111114</v>
      </c>
      <c r="BE150" s="8" t="s">
        <v>191</v>
      </c>
      <c r="BF150" s="8">
        <v>0</v>
      </c>
      <c r="BG150" s="8">
        <v>0</v>
      </c>
      <c r="BH150" s="8"/>
    </row>
    <row r="151" spans="2:60">
      <c r="B151" s="8" t="s">
        <v>8326</v>
      </c>
      <c r="C151" s="8" t="s">
        <v>49</v>
      </c>
      <c r="D151" s="8" t="s">
        <v>54</v>
      </c>
      <c r="E151" s="8" t="s">
        <v>191</v>
      </c>
      <c r="F151" s="8" t="s">
        <v>8438</v>
      </c>
      <c r="G151" s="8" t="s">
        <v>75</v>
      </c>
      <c r="H151" s="8" t="s">
        <v>53</v>
      </c>
      <c r="I151" s="9">
        <v>46203</v>
      </c>
      <c r="J151" s="61">
        <v>0</v>
      </c>
      <c r="K151" s="56">
        <v>46174</v>
      </c>
      <c r="L151" s="8" t="s">
        <v>52</v>
      </c>
      <c r="M151" s="8" t="s">
        <v>66</v>
      </c>
      <c r="N151" s="8" t="s">
        <v>64</v>
      </c>
      <c r="O151" s="8">
        <v>1</v>
      </c>
      <c r="P151" s="8">
        <v>4</v>
      </c>
      <c r="Q151" s="8" t="s">
        <v>56</v>
      </c>
      <c r="R151" s="8">
        <v>4</v>
      </c>
      <c r="S151" s="8">
        <v>0</v>
      </c>
      <c r="T151" s="8" t="b">
        <v>0</v>
      </c>
      <c r="U151" s="8">
        <v>480</v>
      </c>
      <c r="V151" s="54">
        <v>428</v>
      </c>
      <c r="W151" s="54">
        <v>303</v>
      </c>
      <c r="X151" s="8">
        <v>0</v>
      </c>
      <c r="Y151" s="8">
        <v>0</v>
      </c>
      <c r="Z151" s="8">
        <v>1</v>
      </c>
      <c r="AA151" s="8">
        <v>0</v>
      </c>
      <c r="AB151" s="8">
        <v>4</v>
      </c>
      <c r="AC151" s="8">
        <v>0</v>
      </c>
      <c r="AD151" s="8"/>
      <c r="AE151" s="8">
        <v>480</v>
      </c>
      <c r="AF151" s="8" t="s">
        <v>8378</v>
      </c>
      <c r="AG151" s="8" t="s">
        <v>8379</v>
      </c>
      <c r="AH151" s="54">
        <v>12</v>
      </c>
      <c r="AI151" s="54">
        <v>-40</v>
      </c>
      <c r="AJ151" s="8">
        <v>0</v>
      </c>
      <c r="AK151" s="8">
        <v>0</v>
      </c>
      <c r="AL151" s="8">
        <v>1</v>
      </c>
      <c r="AM151" s="8">
        <v>4</v>
      </c>
      <c r="AN151" s="8">
        <v>0</v>
      </c>
      <c r="AO151" s="8">
        <v>1</v>
      </c>
      <c r="AP151" s="8">
        <v>0</v>
      </c>
      <c r="AQ151" s="8">
        <v>0</v>
      </c>
      <c r="AR151" s="54">
        <v>310</v>
      </c>
      <c r="AS151" s="8">
        <v>1</v>
      </c>
      <c r="AT151" s="8">
        <v>0</v>
      </c>
      <c r="AU151" s="8">
        <v>480</v>
      </c>
      <c r="AV151" s="8" t="s">
        <v>8439</v>
      </c>
      <c r="AW151" s="8">
        <v>1</v>
      </c>
      <c r="AX151" s="8">
        <v>0</v>
      </c>
      <c r="AY151" s="8">
        <v>0</v>
      </c>
      <c r="AZ151" s="47">
        <v>46203.333333333336</v>
      </c>
      <c r="BA151" s="47">
        <v>46203.666666666664</v>
      </c>
      <c r="BB151" s="8" t="s">
        <v>8380</v>
      </c>
      <c r="BC151" s="47">
        <v>46203.341666666667</v>
      </c>
      <c r="BD151" s="47">
        <v>46203.638888888891</v>
      </c>
      <c r="BE151" s="8" t="s">
        <v>191</v>
      </c>
      <c r="BF151" s="8">
        <v>0</v>
      </c>
      <c r="BG151" s="8">
        <v>0</v>
      </c>
      <c r="BH151" s="8"/>
    </row>
    <row r="152" spans="2:60">
      <c r="B152" s="8" t="s">
        <v>8326</v>
      </c>
      <c r="C152" s="8" t="s">
        <v>49</v>
      </c>
      <c r="D152" s="8" t="s">
        <v>54</v>
      </c>
      <c r="E152" s="8" t="s">
        <v>191</v>
      </c>
      <c r="F152" s="8" t="s">
        <v>8438</v>
      </c>
      <c r="G152" s="8" t="s">
        <v>76</v>
      </c>
      <c r="H152" s="8" t="s">
        <v>53</v>
      </c>
      <c r="I152" s="9">
        <v>46212</v>
      </c>
      <c r="J152" s="61">
        <v>0</v>
      </c>
      <c r="K152" s="56">
        <v>46204</v>
      </c>
      <c r="L152" s="8" t="s">
        <v>52</v>
      </c>
      <c r="M152" s="8" t="s">
        <v>66</v>
      </c>
      <c r="N152" s="8" t="s">
        <v>64</v>
      </c>
      <c r="O152" s="8">
        <v>1</v>
      </c>
      <c r="P152" s="8">
        <v>4</v>
      </c>
      <c r="Q152" s="8" t="s">
        <v>58</v>
      </c>
      <c r="R152" s="8">
        <v>4</v>
      </c>
      <c r="S152" s="8">
        <v>0</v>
      </c>
      <c r="T152" s="8" t="b">
        <v>0</v>
      </c>
      <c r="U152" s="8">
        <v>240</v>
      </c>
      <c r="V152" s="54">
        <v>209</v>
      </c>
      <c r="W152" s="54">
        <v>134</v>
      </c>
      <c r="X152" s="8">
        <v>0</v>
      </c>
      <c r="Y152" s="8">
        <v>0</v>
      </c>
      <c r="Z152" s="8">
        <v>1</v>
      </c>
      <c r="AA152" s="8">
        <v>0</v>
      </c>
      <c r="AB152" s="8">
        <v>4</v>
      </c>
      <c r="AC152" s="8">
        <v>0</v>
      </c>
      <c r="AD152" s="8"/>
      <c r="AE152" s="8">
        <v>240</v>
      </c>
      <c r="AF152" s="8" t="s">
        <v>8384</v>
      </c>
      <c r="AG152" s="8" t="s">
        <v>8379</v>
      </c>
      <c r="AH152" s="54">
        <v>8</v>
      </c>
      <c r="AI152" s="54">
        <v>-23</v>
      </c>
      <c r="AJ152" s="8">
        <v>0</v>
      </c>
      <c r="AK152" s="8">
        <v>1</v>
      </c>
      <c r="AL152" s="8">
        <v>0</v>
      </c>
      <c r="AM152" s="8">
        <v>4</v>
      </c>
      <c r="AN152" s="8">
        <v>0</v>
      </c>
      <c r="AO152" s="8">
        <v>1</v>
      </c>
      <c r="AP152" s="8">
        <v>0</v>
      </c>
      <c r="AQ152" s="8">
        <v>0</v>
      </c>
      <c r="AR152" s="54">
        <v>145</v>
      </c>
      <c r="AS152" s="8">
        <v>1</v>
      </c>
      <c r="AT152" s="8">
        <v>0</v>
      </c>
      <c r="AU152" s="8">
        <v>240</v>
      </c>
      <c r="AV152" s="8" t="s">
        <v>8439</v>
      </c>
      <c r="AW152" s="8">
        <v>1</v>
      </c>
      <c r="AX152" s="8">
        <v>0</v>
      </c>
      <c r="AY152" s="8">
        <v>0</v>
      </c>
      <c r="AZ152" s="47">
        <v>46212.541666666664</v>
      </c>
      <c r="BA152" s="47">
        <v>46212.708333333336</v>
      </c>
      <c r="BB152" s="8" t="s">
        <v>8380</v>
      </c>
      <c r="BC152" s="47">
        <v>46212.547222222223</v>
      </c>
      <c r="BD152" s="47">
        <v>46212.692361111112</v>
      </c>
      <c r="BE152" s="8" t="s">
        <v>191</v>
      </c>
      <c r="BF152" s="8">
        <v>0</v>
      </c>
      <c r="BG152" s="8">
        <v>0</v>
      </c>
      <c r="BH152" s="8"/>
    </row>
    <row r="153" spans="2:60">
      <c r="B153" s="8" t="s">
        <v>8326</v>
      </c>
      <c r="C153" s="8" t="s">
        <v>49</v>
      </c>
      <c r="D153" s="8" t="s">
        <v>54</v>
      </c>
      <c r="E153" s="8" t="s">
        <v>278</v>
      </c>
      <c r="F153" s="8" t="s">
        <v>8438</v>
      </c>
      <c r="G153" s="8" t="s">
        <v>65</v>
      </c>
      <c r="H153" s="8" t="s">
        <v>53</v>
      </c>
      <c r="I153" s="9">
        <v>46253</v>
      </c>
      <c r="J153" s="61">
        <v>0</v>
      </c>
      <c r="K153" s="56">
        <v>46235</v>
      </c>
      <c r="L153" s="8" t="s">
        <v>52</v>
      </c>
      <c r="M153" s="8" t="s">
        <v>66</v>
      </c>
      <c r="N153" s="8" t="s">
        <v>64</v>
      </c>
      <c r="O153" s="8">
        <v>1</v>
      </c>
      <c r="P153" s="8">
        <v>4</v>
      </c>
      <c r="Q153" s="8" t="s">
        <v>60</v>
      </c>
      <c r="R153" s="8">
        <v>4</v>
      </c>
      <c r="S153" s="8">
        <v>0</v>
      </c>
      <c r="T153" s="8" t="b">
        <v>0</v>
      </c>
      <c r="U153" s="8">
        <v>480</v>
      </c>
      <c r="V153" s="54">
        <v>436</v>
      </c>
      <c r="W153" s="54">
        <v>333</v>
      </c>
      <c r="X153" s="8">
        <v>0</v>
      </c>
      <c r="Y153" s="8">
        <v>0</v>
      </c>
      <c r="Z153" s="8">
        <v>1</v>
      </c>
      <c r="AA153" s="8">
        <v>0</v>
      </c>
      <c r="AB153" s="8">
        <v>4</v>
      </c>
      <c r="AC153" s="8">
        <v>0</v>
      </c>
      <c r="AD153" s="8"/>
      <c r="AE153" s="8">
        <v>480</v>
      </c>
      <c r="AF153" s="8" t="s">
        <v>8378</v>
      </c>
      <c r="AG153" s="8" t="s">
        <v>8379</v>
      </c>
      <c r="AH153" s="54">
        <v>11</v>
      </c>
      <c r="AI153" s="54">
        <v>-33</v>
      </c>
      <c r="AJ153" s="8">
        <v>0</v>
      </c>
      <c r="AK153" s="8">
        <v>0</v>
      </c>
      <c r="AL153" s="8">
        <v>1</v>
      </c>
      <c r="AM153" s="8">
        <v>4</v>
      </c>
      <c r="AN153" s="8">
        <v>0</v>
      </c>
      <c r="AO153" s="8">
        <v>1</v>
      </c>
      <c r="AP153" s="8">
        <v>0</v>
      </c>
      <c r="AQ153" s="8">
        <v>0</v>
      </c>
      <c r="AR153" s="54">
        <v>325</v>
      </c>
      <c r="AS153" s="8">
        <v>1</v>
      </c>
      <c r="AT153" s="8">
        <v>0</v>
      </c>
      <c r="AU153" s="8">
        <v>480</v>
      </c>
      <c r="AV153" s="8" t="s">
        <v>8439</v>
      </c>
      <c r="AW153" s="8">
        <v>1</v>
      </c>
      <c r="AX153" s="8">
        <v>0</v>
      </c>
      <c r="AY153" s="8">
        <v>0</v>
      </c>
      <c r="AZ153" s="47">
        <v>46253.375</v>
      </c>
      <c r="BA153" s="47">
        <v>46253.708333333336</v>
      </c>
      <c r="BB153" s="8" t="s">
        <v>8380</v>
      </c>
      <c r="BC153" s="47">
        <v>46253.382638888892</v>
      </c>
      <c r="BD153" s="47">
        <v>46253.685416666667</v>
      </c>
      <c r="BE153" s="8" t="s">
        <v>278</v>
      </c>
      <c r="BF153" s="8">
        <v>0</v>
      </c>
      <c r="BG153" s="8">
        <v>0</v>
      </c>
      <c r="BH153" s="8"/>
    </row>
    <row r="154" spans="2:60">
      <c r="B154" s="8" t="s">
        <v>8326</v>
      </c>
      <c r="C154" s="8" t="s">
        <v>49</v>
      </c>
      <c r="D154" s="8" t="s">
        <v>54</v>
      </c>
      <c r="E154" s="8" t="s">
        <v>143</v>
      </c>
      <c r="F154" s="8" t="s">
        <v>8438</v>
      </c>
      <c r="G154" s="8" t="s">
        <v>51</v>
      </c>
      <c r="H154" s="8" t="s">
        <v>53</v>
      </c>
      <c r="I154" s="9">
        <v>46174</v>
      </c>
      <c r="J154" s="61">
        <v>0</v>
      </c>
      <c r="K154" s="56">
        <v>46174</v>
      </c>
      <c r="L154" s="8" t="s">
        <v>52</v>
      </c>
      <c r="M154" s="8" t="s">
        <v>55</v>
      </c>
      <c r="N154" s="8" t="s">
        <v>50</v>
      </c>
      <c r="O154" s="8">
        <v>1</v>
      </c>
      <c r="P154" s="8">
        <v>4</v>
      </c>
      <c r="Q154" s="8" t="s">
        <v>56</v>
      </c>
      <c r="R154" s="8">
        <v>4</v>
      </c>
      <c r="S154" s="8">
        <v>0</v>
      </c>
      <c r="T154" s="8" t="b">
        <v>0</v>
      </c>
      <c r="U154" s="8">
        <v>180</v>
      </c>
      <c r="V154" s="54">
        <v>156</v>
      </c>
      <c r="W154" s="54">
        <v>86</v>
      </c>
      <c r="X154" s="8">
        <v>0</v>
      </c>
      <c r="Y154" s="8">
        <v>0</v>
      </c>
      <c r="Z154" s="8">
        <v>1</v>
      </c>
      <c r="AA154" s="8">
        <v>0</v>
      </c>
      <c r="AB154" s="8">
        <v>4</v>
      </c>
      <c r="AC154" s="8">
        <v>0</v>
      </c>
      <c r="AD154" s="8"/>
      <c r="AE154" s="8">
        <v>180</v>
      </c>
      <c r="AF154" s="8" t="s">
        <v>8384</v>
      </c>
      <c r="AG154" s="8" t="s">
        <v>8379</v>
      </c>
      <c r="AH154" s="54">
        <v>7</v>
      </c>
      <c r="AI154" s="54">
        <v>-17</v>
      </c>
      <c r="AJ154" s="8">
        <v>0</v>
      </c>
      <c r="AK154" s="8">
        <v>1</v>
      </c>
      <c r="AL154" s="8">
        <v>0</v>
      </c>
      <c r="AM154" s="8">
        <v>4</v>
      </c>
      <c r="AN154" s="8">
        <v>0</v>
      </c>
      <c r="AO154" s="8">
        <v>1</v>
      </c>
      <c r="AP154" s="8">
        <v>0</v>
      </c>
      <c r="AQ154" s="8">
        <v>0</v>
      </c>
      <c r="AR154" s="54">
        <v>85</v>
      </c>
      <c r="AS154" s="8">
        <v>1</v>
      </c>
      <c r="AT154" s="8">
        <v>0</v>
      </c>
      <c r="AU154" s="8">
        <v>180</v>
      </c>
      <c r="AV154" s="8" t="s">
        <v>8439</v>
      </c>
      <c r="AW154" s="8">
        <v>1</v>
      </c>
      <c r="AX154" s="8">
        <v>0</v>
      </c>
      <c r="AY154" s="8">
        <v>0</v>
      </c>
      <c r="AZ154" s="47">
        <v>46174.541666666664</v>
      </c>
      <c r="BA154" s="47">
        <v>46174.666666666664</v>
      </c>
      <c r="BB154" s="8" t="s">
        <v>8380</v>
      </c>
      <c r="BC154" s="47">
        <v>46174.546527777777</v>
      </c>
      <c r="BD154" s="47">
        <v>46174.654861111114</v>
      </c>
      <c r="BE154" s="8" t="s">
        <v>143</v>
      </c>
      <c r="BF154" s="8">
        <v>0</v>
      </c>
      <c r="BG154" s="8">
        <v>0</v>
      </c>
      <c r="BH154" s="8"/>
    </row>
    <row r="155" spans="2:60">
      <c r="B155" s="8" t="s">
        <v>8326</v>
      </c>
      <c r="C155" s="8" t="s">
        <v>49</v>
      </c>
      <c r="D155" s="8" t="s">
        <v>54</v>
      </c>
      <c r="E155" s="8" t="s">
        <v>143</v>
      </c>
      <c r="F155" s="8" t="s">
        <v>8438</v>
      </c>
      <c r="G155" s="8" t="s">
        <v>51</v>
      </c>
      <c r="H155" s="8" t="s">
        <v>53</v>
      </c>
      <c r="I155" s="9">
        <v>46220</v>
      </c>
      <c r="J155" s="61">
        <v>0</v>
      </c>
      <c r="K155" s="56">
        <v>46204</v>
      </c>
      <c r="L155" s="8" t="s">
        <v>52</v>
      </c>
      <c r="M155" s="8" t="s">
        <v>55</v>
      </c>
      <c r="N155" s="8" t="s">
        <v>50</v>
      </c>
      <c r="O155" s="8">
        <v>1</v>
      </c>
      <c r="P155" s="8">
        <v>4</v>
      </c>
      <c r="Q155" s="8" t="s">
        <v>58</v>
      </c>
      <c r="R155" s="8">
        <v>4</v>
      </c>
      <c r="S155" s="8">
        <v>0</v>
      </c>
      <c r="T155" s="8" t="b">
        <v>0</v>
      </c>
      <c r="U155" s="8">
        <v>240</v>
      </c>
      <c r="V155" s="54">
        <v>209</v>
      </c>
      <c r="W155" s="54">
        <v>125</v>
      </c>
      <c r="X155" s="8">
        <v>0</v>
      </c>
      <c r="Y155" s="8">
        <v>0</v>
      </c>
      <c r="Z155" s="8">
        <v>1</v>
      </c>
      <c r="AA155" s="8">
        <v>0</v>
      </c>
      <c r="AB155" s="8">
        <v>4</v>
      </c>
      <c r="AC155" s="8">
        <v>0</v>
      </c>
      <c r="AD155" s="8"/>
      <c r="AE155" s="8">
        <v>240</v>
      </c>
      <c r="AF155" s="8" t="s">
        <v>8378</v>
      </c>
      <c r="AG155" s="8" t="s">
        <v>8379</v>
      </c>
      <c r="AH155" s="54">
        <v>12</v>
      </c>
      <c r="AI155" s="54">
        <v>-19</v>
      </c>
      <c r="AJ155" s="8">
        <v>0</v>
      </c>
      <c r="AK155" s="8">
        <v>0</v>
      </c>
      <c r="AL155" s="8">
        <v>1</v>
      </c>
      <c r="AM155" s="8">
        <v>4</v>
      </c>
      <c r="AN155" s="8">
        <v>0</v>
      </c>
      <c r="AO155" s="8">
        <v>1</v>
      </c>
      <c r="AP155" s="8">
        <v>0</v>
      </c>
      <c r="AQ155" s="8">
        <v>0</v>
      </c>
      <c r="AR155" s="54">
        <v>130</v>
      </c>
      <c r="AS155" s="8">
        <v>1</v>
      </c>
      <c r="AT155" s="8">
        <v>0</v>
      </c>
      <c r="AU155" s="8">
        <v>240</v>
      </c>
      <c r="AV155" s="8" t="s">
        <v>8439</v>
      </c>
      <c r="AW155" s="8">
        <v>1</v>
      </c>
      <c r="AX155" s="8">
        <v>0</v>
      </c>
      <c r="AY155" s="8">
        <v>0</v>
      </c>
      <c r="AZ155" s="47">
        <v>46220.333333333336</v>
      </c>
      <c r="BA155" s="47">
        <v>46220.5</v>
      </c>
      <c r="BB155" s="8" t="s">
        <v>8380</v>
      </c>
      <c r="BC155" s="47">
        <v>46220.341666666667</v>
      </c>
      <c r="BD155" s="47">
        <v>46220.486805555556</v>
      </c>
      <c r="BE155" s="8" t="s">
        <v>143</v>
      </c>
      <c r="BF155" s="8">
        <v>0</v>
      </c>
      <c r="BG155" s="8">
        <v>0</v>
      </c>
      <c r="BH155" s="8"/>
    </row>
    <row r="156" spans="2:60">
      <c r="B156" s="8" t="s">
        <v>8326</v>
      </c>
      <c r="C156" s="8" t="s">
        <v>49</v>
      </c>
      <c r="D156" s="8" t="s">
        <v>54</v>
      </c>
      <c r="E156" s="8" t="s">
        <v>143</v>
      </c>
      <c r="F156" s="8" t="s">
        <v>8438</v>
      </c>
      <c r="G156" s="8" t="s">
        <v>65</v>
      </c>
      <c r="H156" s="8" t="s">
        <v>53</v>
      </c>
      <c r="I156" s="9">
        <v>46192</v>
      </c>
      <c r="J156" s="61">
        <v>0</v>
      </c>
      <c r="K156" s="56">
        <v>46174</v>
      </c>
      <c r="L156" s="8" t="s">
        <v>52</v>
      </c>
      <c r="M156" s="8" t="s">
        <v>66</v>
      </c>
      <c r="N156" s="8" t="s">
        <v>64</v>
      </c>
      <c r="O156" s="8">
        <v>1</v>
      </c>
      <c r="P156" s="8">
        <v>4</v>
      </c>
      <c r="Q156" s="8" t="s">
        <v>56</v>
      </c>
      <c r="R156" s="8">
        <v>4</v>
      </c>
      <c r="S156" s="8">
        <v>0</v>
      </c>
      <c r="T156" s="8" t="b">
        <v>0</v>
      </c>
      <c r="U156" s="8">
        <v>270</v>
      </c>
      <c r="V156" s="54">
        <v>243</v>
      </c>
      <c r="W156" s="54">
        <v>150</v>
      </c>
      <c r="X156" s="8">
        <v>0</v>
      </c>
      <c r="Y156" s="8">
        <v>0</v>
      </c>
      <c r="Z156" s="8">
        <v>1</v>
      </c>
      <c r="AA156" s="8">
        <v>0</v>
      </c>
      <c r="AB156" s="8">
        <v>4</v>
      </c>
      <c r="AC156" s="8">
        <v>0</v>
      </c>
      <c r="AD156" s="8"/>
      <c r="AE156" s="8">
        <v>270</v>
      </c>
      <c r="AF156" s="8" t="s">
        <v>8384</v>
      </c>
      <c r="AG156" s="8" t="s">
        <v>8379</v>
      </c>
      <c r="AH156" s="54">
        <v>3</v>
      </c>
      <c r="AI156" s="54">
        <v>-24</v>
      </c>
      <c r="AJ156" s="8">
        <v>0</v>
      </c>
      <c r="AK156" s="8">
        <v>1</v>
      </c>
      <c r="AL156" s="8">
        <v>0</v>
      </c>
      <c r="AM156" s="8">
        <v>4</v>
      </c>
      <c r="AN156" s="8">
        <v>0</v>
      </c>
      <c r="AO156" s="8">
        <v>1</v>
      </c>
      <c r="AP156" s="8">
        <v>0</v>
      </c>
      <c r="AQ156" s="8">
        <v>0</v>
      </c>
      <c r="AR156" s="54">
        <v>150</v>
      </c>
      <c r="AS156" s="8">
        <v>1</v>
      </c>
      <c r="AT156" s="8">
        <v>0</v>
      </c>
      <c r="AU156" s="8">
        <v>270</v>
      </c>
      <c r="AV156" s="8" t="s">
        <v>8439</v>
      </c>
      <c r="AW156" s="8">
        <v>1</v>
      </c>
      <c r="AX156" s="8">
        <v>0</v>
      </c>
      <c r="AY156" s="8">
        <v>0</v>
      </c>
      <c r="AZ156" s="47">
        <v>46192.333333333336</v>
      </c>
      <c r="BA156" s="47">
        <v>46192.520833333336</v>
      </c>
      <c r="BB156" s="8" t="s">
        <v>8380</v>
      </c>
      <c r="BC156" s="47">
        <v>46192.335416666669</v>
      </c>
      <c r="BD156" s="47">
        <v>46192.504166666666</v>
      </c>
      <c r="BE156" s="8" t="s">
        <v>143</v>
      </c>
      <c r="BF156" s="8">
        <v>0</v>
      </c>
      <c r="BG156" s="8">
        <v>0</v>
      </c>
      <c r="BH156" s="8"/>
    </row>
    <row r="157" spans="2:60">
      <c r="B157" s="8" t="s">
        <v>8326</v>
      </c>
      <c r="C157" s="8" t="s">
        <v>49</v>
      </c>
      <c r="D157" s="8" t="s">
        <v>54</v>
      </c>
      <c r="E157" s="8" t="s">
        <v>143</v>
      </c>
      <c r="F157" s="8" t="s">
        <v>8438</v>
      </c>
      <c r="G157" s="8" t="s">
        <v>73</v>
      </c>
      <c r="H157" s="8" t="s">
        <v>53</v>
      </c>
      <c r="I157" s="9">
        <v>46236</v>
      </c>
      <c r="J157" s="61">
        <v>0</v>
      </c>
      <c r="K157" s="56">
        <v>46235</v>
      </c>
      <c r="L157" s="8" t="s">
        <v>52</v>
      </c>
      <c r="M157" s="8" t="s">
        <v>66</v>
      </c>
      <c r="N157" s="8" t="s">
        <v>64</v>
      </c>
      <c r="O157" s="8">
        <v>1</v>
      </c>
      <c r="P157" s="8">
        <v>4</v>
      </c>
      <c r="Q157" s="8" t="s">
        <v>60</v>
      </c>
      <c r="R157" s="8">
        <v>4</v>
      </c>
      <c r="S157" s="8">
        <v>0</v>
      </c>
      <c r="T157" s="8" t="b">
        <v>0</v>
      </c>
      <c r="U157" s="8">
        <v>240</v>
      </c>
      <c r="V157" s="54">
        <v>216</v>
      </c>
      <c r="W157" s="54">
        <v>132</v>
      </c>
      <c r="X157" s="8">
        <v>0</v>
      </c>
      <c r="Y157" s="8">
        <v>0</v>
      </c>
      <c r="Z157" s="8">
        <v>1</v>
      </c>
      <c r="AA157" s="8">
        <v>0</v>
      </c>
      <c r="AB157" s="8">
        <v>4</v>
      </c>
      <c r="AC157" s="8">
        <v>0</v>
      </c>
      <c r="AD157" s="8"/>
      <c r="AE157" s="8">
        <v>240</v>
      </c>
      <c r="AF157" s="8" t="s">
        <v>8384</v>
      </c>
      <c r="AG157" s="8" t="s">
        <v>8379</v>
      </c>
      <c r="AH157" s="54">
        <v>3</v>
      </c>
      <c r="AI157" s="54">
        <v>-21</v>
      </c>
      <c r="AJ157" s="8">
        <v>0</v>
      </c>
      <c r="AK157" s="8">
        <v>1</v>
      </c>
      <c r="AL157" s="8">
        <v>0</v>
      </c>
      <c r="AM157" s="8">
        <v>4</v>
      </c>
      <c r="AN157" s="8">
        <v>0</v>
      </c>
      <c r="AO157" s="8">
        <v>1</v>
      </c>
      <c r="AP157" s="8">
        <v>0</v>
      </c>
      <c r="AQ157" s="8">
        <v>0</v>
      </c>
      <c r="AR157" s="54">
        <v>125</v>
      </c>
      <c r="AS157" s="8">
        <v>1</v>
      </c>
      <c r="AT157" s="8">
        <v>0</v>
      </c>
      <c r="AU157" s="8">
        <v>240</v>
      </c>
      <c r="AV157" s="8" t="s">
        <v>8439</v>
      </c>
      <c r="AW157" s="8">
        <v>1</v>
      </c>
      <c r="AX157" s="8">
        <v>0</v>
      </c>
      <c r="AY157" s="8">
        <v>0</v>
      </c>
      <c r="AZ157" s="47">
        <v>46236.354166666664</v>
      </c>
      <c r="BA157" s="47">
        <v>46236.520833333336</v>
      </c>
      <c r="BB157" s="8" t="s">
        <v>8380</v>
      </c>
      <c r="BC157" s="47">
        <v>46236.356249999997</v>
      </c>
      <c r="BD157" s="47">
        <v>46236.506249999999</v>
      </c>
      <c r="BE157" s="8" t="s">
        <v>143</v>
      </c>
      <c r="BF157" s="8">
        <v>0</v>
      </c>
      <c r="BG157" s="8">
        <v>0</v>
      </c>
      <c r="BH157" s="8"/>
    </row>
    <row r="158" spans="2:60">
      <c r="B158" s="8" t="s">
        <v>8326</v>
      </c>
      <c r="C158" s="8" t="s">
        <v>49</v>
      </c>
      <c r="D158" s="8" t="s">
        <v>54</v>
      </c>
      <c r="E158" s="8" t="s">
        <v>179</v>
      </c>
      <c r="F158" s="8" t="s">
        <v>8438</v>
      </c>
      <c r="G158" s="8" t="s">
        <v>70</v>
      </c>
      <c r="H158" s="8" t="s">
        <v>53</v>
      </c>
      <c r="I158" s="9">
        <v>46212</v>
      </c>
      <c r="J158" s="61">
        <v>0</v>
      </c>
      <c r="K158" s="56">
        <v>46204</v>
      </c>
      <c r="L158" s="8" t="s">
        <v>52</v>
      </c>
      <c r="M158" s="8" t="s">
        <v>66</v>
      </c>
      <c r="N158" s="8" t="s">
        <v>64</v>
      </c>
      <c r="O158" s="8">
        <v>1</v>
      </c>
      <c r="P158" s="8">
        <v>4</v>
      </c>
      <c r="Q158" s="8" t="s">
        <v>58</v>
      </c>
      <c r="R158" s="8">
        <v>4</v>
      </c>
      <c r="S158" s="8">
        <v>0</v>
      </c>
      <c r="T158" s="8" t="b">
        <v>0</v>
      </c>
      <c r="U158" s="8">
        <v>300</v>
      </c>
      <c r="V158" s="54">
        <v>266</v>
      </c>
      <c r="W158" s="54">
        <v>175</v>
      </c>
      <c r="X158" s="8">
        <v>0</v>
      </c>
      <c r="Y158" s="8">
        <v>0</v>
      </c>
      <c r="Z158" s="8">
        <v>1</v>
      </c>
      <c r="AA158" s="8">
        <v>0</v>
      </c>
      <c r="AB158" s="8">
        <v>4</v>
      </c>
      <c r="AC158" s="8">
        <v>0</v>
      </c>
      <c r="AD158" s="8"/>
      <c r="AE158" s="8">
        <v>300</v>
      </c>
      <c r="AF158" s="8" t="s">
        <v>8378</v>
      </c>
      <c r="AG158" s="8" t="s">
        <v>8379</v>
      </c>
      <c r="AH158" s="54">
        <v>11</v>
      </c>
      <c r="AI158" s="54">
        <v>-23</v>
      </c>
      <c r="AJ158" s="8">
        <v>0</v>
      </c>
      <c r="AK158" s="8">
        <v>0</v>
      </c>
      <c r="AL158" s="8">
        <v>1</v>
      </c>
      <c r="AM158" s="8">
        <v>4</v>
      </c>
      <c r="AN158" s="8">
        <v>0</v>
      </c>
      <c r="AO158" s="8">
        <v>1</v>
      </c>
      <c r="AP158" s="8">
        <v>0</v>
      </c>
      <c r="AQ158" s="8">
        <v>0</v>
      </c>
      <c r="AR158" s="54">
        <v>170</v>
      </c>
      <c r="AS158" s="8">
        <v>1</v>
      </c>
      <c r="AT158" s="8">
        <v>0</v>
      </c>
      <c r="AU158" s="8">
        <v>300</v>
      </c>
      <c r="AV158" s="8" t="s">
        <v>8439</v>
      </c>
      <c r="AW158" s="8">
        <v>1</v>
      </c>
      <c r="AX158" s="8">
        <v>0</v>
      </c>
      <c r="AY158" s="8">
        <v>0</v>
      </c>
      <c r="AZ158" s="47">
        <v>46212.5625</v>
      </c>
      <c r="BA158" s="47">
        <v>46212.770833333336</v>
      </c>
      <c r="BB158" s="8" t="s">
        <v>8380</v>
      </c>
      <c r="BC158" s="47">
        <v>46212.570138888892</v>
      </c>
      <c r="BD158" s="47">
        <v>46212.754861111112</v>
      </c>
      <c r="BE158" s="8" t="s">
        <v>179</v>
      </c>
      <c r="BF158" s="8">
        <v>0</v>
      </c>
      <c r="BG158" s="8">
        <v>0</v>
      </c>
      <c r="BH158" s="8"/>
    </row>
    <row r="159" spans="2:60">
      <c r="B159" s="8" t="s">
        <v>8326</v>
      </c>
      <c r="C159" s="8" t="s">
        <v>49</v>
      </c>
      <c r="D159" s="8" t="s">
        <v>54</v>
      </c>
      <c r="E159" s="8" t="s">
        <v>179</v>
      </c>
      <c r="F159" s="8" t="s">
        <v>8438</v>
      </c>
      <c r="G159" s="8" t="s">
        <v>75</v>
      </c>
      <c r="H159" s="8" t="s">
        <v>53</v>
      </c>
      <c r="I159" s="9">
        <v>46221</v>
      </c>
      <c r="J159" s="61">
        <v>0</v>
      </c>
      <c r="K159" s="56">
        <v>46204</v>
      </c>
      <c r="L159" s="8" t="s">
        <v>52</v>
      </c>
      <c r="M159" s="8" t="s">
        <v>66</v>
      </c>
      <c r="N159" s="8" t="s">
        <v>64</v>
      </c>
      <c r="O159" s="8">
        <v>1</v>
      </c>
      <c r="P159" s="8">
        <v>4</v>
      </c>
      <c r="Q159" s="8" t="s">
        <v>58</v>
      </c>
      <c r="R159" s="8">
        <v>4</v>
      </c>
      <c r="S159" s="8">
        <v>0</v>
      </c>
      <c r="T159" s="8" t="b">
        <v>0</v>
      </c>
      <c r="U159" s="8">
        <v>240</v>
      </c>
      <c r="V159" s="54">
        <v>225</v>
      </c>
      <c r="W159" s="54">
        <v>152</v>
      </c>
      <c r="X159" s="8">
        <v>0</v>
      </c>
      <c r="Y159" s="8">
        <v>0</v>
      </c>
      <c r="Z159" s="8">
        <v>1</v>
      </c>
      <c r="AA159" s="8">
        <v>0</v>
      </c>
      <c r="AB159" s="8">
        <v>4</v>
      </c>
      <c r="AC159" s="8">
        <v>0</v>
      </c>
      <c r="AD159" s="8"/>
      <c r="AE159" s="8">
        <v>240</v>
      </c>
      <c r="AF159" s="8" t="s">
        <v>8384</v>
      </c>
      <c r="AG159" s="8" t="s">
        <v>8384</v>
      </c>
      <c r="AH159" s="54">
        <v>5</v>
      </c>
      <c r="AI159" s="54">
        <v>-10</v>
      </c>
      <c r="AJ159" s="8">
        <v>0</v>
      </c>
      <c r="AK159" s="8">
        <v>1</v>
      </c>
      <c r="AL159" s="8">
        <v>0</v>
      </c>
      <c r="AM159" s="8">
        <v>4</v>
      </c>
      <c r="AN159" s="8">
        <v>0</v>
      </c>
      <c r="AO159" s="8">
        <v>0</v>
      </c>
      <c r="AP159" s="8">
        <v>1</v>
      </c>
      <c r="AQ159" s="8">
        <v>0</v>
      </c>
      <c r="AR159" s="54">
        <v>150</v>
      </c>
      <c r="AS159" s="8">
        <v>1</v>
      </c>
      <c r="AT159" s="8">
        <v>0</v>
      </c>
      <c r="AU159" s="8">
        <v>240</v>
      </c>
      <c r="AV159" s="8" t="s">
        <v>8439</v>
      </c>
      <c r="AW159" s="8">
        <v>1</v>
      </c>
      <c r="AX159" s="8">
        <v>0</v>
      </c>
      <c r="AY159" s="8">
        <v>0</v>
      </c>
      <c r="AZ159" s="47">
        <v>46221.375</v>
      </c>
      <c r="BA159" s="47">
        <v>46221.541666666664</v>
      </c>
      <c r="BB159" s="8" t="s">
        <v>8380</v>
      </c>
      <c r="BC159" s="47">
        <v>46221.378472222219</v>
      </c>
      <c r="BD159" s="47">
        <v>46221.534722222219</v>
      </c>
      <c r="BE159" s="8" t="s">
        <v>179</v>
      </c>
      <c r="BF159" s="8">
        <v>0</v>
      </c>
      <c r="BG159" s="8">
        <v>0</v>
      </c>
      <c r="BH159" s="8"/>
    </row>
    <row r="160" spans="2:60">
      <c r="B160" s="8" t="s">
        <v>8326</v>
      </c>
      <c r="C160" s="8" t="s">
        <v>49</v>
      </c>
      <c r="D160" s="8" t="s">
        <v>54</v>
      </c>
      <c r="E160" s="8" t="s">
        <v>202</v>
      </c>
      <c r="F160" s="8" t="s">
        <v>8438</v>
      </c>
      <c r="G160" s="8" t="s">
        <v>51</v>
      </c>
      <c r="H160" s="8" t="s">
        <v>53</v>
      </c>
      <c r="I160" s="9">
        <v>46248</v>
      </c>
      <c r="J160" s="61">
        <v>0</v>
      </c>
      <c r="K160" s="56">
        <v>46235</v>
      </c>
      <c r="L160" s="8" t="s">
        <v>52</v>
      </c>
      <c r="M160" s="8" t="s">
        <v>55</v>
      </c>
      <c r="N160" s="8" t="s">
        <v>50</v>
      </c>
      <c r="O160" s="8">
        <v>1</v>
      </c>
      <c r="P160" s="8">
        <v>4</v>
      </c>
      <c r="Q160" s="8" t="s">
        <v>60</v>
      </c>
      <c r="R160" s="8">
        <v>4</v>
      </c>
      <c r="S160" s="8">
        <v>0</v>
      </c>
      <c r="T160" s="8" t="b">
        <v>0</v>
      </c>
      <c r="U160" s="8">
        <v>240</v>
      </c>
      <c r="V160" s="54">
        <v>225</v>
      </c>
      <c r="W160" s="54">
        <v>149</v>
      </c>
      <c r="X160" s="8">
        <v>0</v>
      </c>
      <c r="Y160" s="8">
        <v>0</v>
      </c>
      <c r="Z160" s="8">
        <v>1</v>
      </c>
      <c r="AA160" s="8">
        <v>0</v>
      </c>
      <c r="AB160" s="8">
        <v>4</v>
      </c>
      <c r="AC160" s="8">
        <v>0</v>
      </c>
      <c r="AD160" s="8"/>
      <c r="AE160" s="8">
        <v>240</v>
      </c>
      <c r="AF160" s="8" t="s">
        <v>8384</v>
      </c>
      <c r="AG160" s="8" t="s">
        <v>8384</v>
      </c>
      <c r="AH160" s="54">
        <v>7</v>
      </c>
      <c r="AI160" s="54">
        <v>-8</v>
      </c>
      <c r="AJ160" s="8">
        <v>0</v>
      </c>
      <c r="AK160" s="8">
        <v>1</v>
      </c>
      <c r="AL160" s="8">
        <v>0</v>
      </c>
      <c r="AM160" s="8">
        <v>4</v>
      </c>
      <c r="AN160" s="8">
        <v>0</v>
      </c>
      <c r="AO160" s="8">
        <v>0</v>
      </c>
      <c r="AP160" s="8">
        <v>1</v>
      </c>
      <c r="AQ160" s="8">
        <v>0</v>
      </c>
      <c r="AR160" s="54">
        <v>145</v>
      </c>
      <c r="AS160" s="8">
        <v>1</v>
      </c>
      <c r="AT160" s="8">
        <v>0</v>
      </c>
      <c r="AU160" s="8">
        <v>240</v>
      </c>
      <c r="AV160" s="8" t="s">
        <v>8439</v>
      </c>
      <c r="AW160" s="8">
        <v>1</v>
      </c>
      <c r="AX160" s="8">
        <v>0</v>
      </c>
      <c r="AY160" s="8">
        <v>0</v>
      </c>
      <c r="AZ160" s="47">
        <v>46248.354166666664</v>
      </c>
      <c r="BA160" s="47">
        <v>46248.520833333336</v>
      </c>
      <c r="BB160" s="8" t="s">
        <v>8380</v>
      </c>
      <c r="BC160" s="47">
        <v>46248.359027777777</v>
      </c>
      <c r="BD160" s="47">
        <v>46248.515277777777</v>
      </c>
      <c r="BE160" s="8" t="s">
        <v>202</v>
      </c>
      <c r="BF160" s="8">
        <v>0</v>
      </c>
      <c r="BG160" s="8">
        <v>0</v>
      </c>
      <c r="BH160" s="8"/>
    </row>
    <row r="161" spans="2:60">
      <c r="B161" s="8" t="s">
        <v>8326</v>
      </c>
      <c r="C161" s="8" t="s">
        <v>49</v>
      </c>
      <c r="D161" s="8" t="s">
        <v>54</v>
      </c>
      <c r="E161" s="8" t="s">
        <v>202</v>
      </c>
      <c r="F161" s="8" t="s">
        <v>8438</v>
      </c>
      <c r="G161" s="8" t="s">
        <v>65</v>
      </c>
      <c r="H161" s="8" t="s">
        <v>53</v>
      </c>
      <c r="I161" s="9">
        <v>46209</v>
      </c>
      <c r="J161" s="61">
        <v>0</v>
      </c>
      <c r="K161" s="56">
        <v>46204</v>
      </c>
      <c r="L161" s="8" t="s">
        <v>52</v>
      </c>
      <c r="M161" s="8" t="s">
        <v>66</v>
      </c>
      <c r="N161" s="8" t="s">
        <v>64</v>
      </c>
      <c r="O161" s="8">
        <v>1</v>
      </c>
      <c r="P161" s="8">
        <v>4</v>
      </c>
      <c r="Q161" s="8" t="s">
        <v>58</v>
      </c>
      <c r="R161" s="8">
        <v>4</v>
      </c>
      <c r="S161" s="8">
        <v>0</v>
      </c>
      <c r="T161" s="8" t="b">
        <v>0</v>
      </c>
      <c r="U161" s="8">
        <v>210</v>
      </c>
      <c r="V161" s="54">
        <v>191</v>
      </c>
      <c r="W161" s="54">
        <v>102</v>
      </c>
      <c r="X161" s="8">
        <v>0</v>
      </c>
      <c r="Y161" s="8">
        <v>0</v>
      </c>
      <c r="Z161" s="8">
        <v>1</v>
      </c>
      <c r="AA161" s="8">
        <v>0</v>
      </c>
      <c r="AB161" s="8">
        <v>4</v>
      </c>
      <c r="AC161" s="8">
        <v>0</v>
      </c>
      <c r="AD161" s="8"/>
      <c r="AE161" s="8">
        <v>210</v>
      </c>
      <c r="AF161" s="8" t="s">
        <v>8384</v>
      </c>
      <c r="AG161" s="8" t="s">
        <v>8379</v>
      </c>
      <c r="AH161" s="54">
        <v>3</v>
      </c>
      <c r="AI161" s="54">
        <v>-16</v>
      </c>
      <c r="AJ161" s="8">
        <v>0</v>
      </c>
      <c r="AK161" s="8">
        <v>1</v>
      </c>
      <c r="AL161" s="8">
        <v>0</v>
      </c>
      <c r="AM161" s="8">
        <v>4</v>
      </c>
      <c r="AN161" s="8">
        <v>0</v>
      </c>
      <c r="AO161" s="8">
        <v>1</v>
      </c>
      <c r="AP161" s="8">
        <v>0</v>
      </c>
      <c r="AQ161" s="8">
        <v>0</v>
      </c>
      <c r="AR161" s="54">
        <v>95</v>
      </c>
      <c r="AS161" s="8">
        <v>1</v>
      </c>
      <c r="AT161" s="8">
        <v>0</v>
      </c>
      <c r="AU161" s="8">
        <v>210</v>
      </c>
      <c r="AV161" s="8" t="s">
        <v>8439</v>
      </c>
      <c r="AW161" s="8">
        <v>1</v>
      </c>
      <c r="AX161" s="8">
        <v>0</v>
      </c>
      <c r="AY161" s="8">
        <v>0</v>
      </c>
      <c r="AZ161" s="47">
        <v>46209.541666666664</v>
      </c>
      <c r="BA161" s="47">
        <v>46209.6875</v>
      </c>
      <c r="BB161" s="8" t="s">
        <v>8380</v>
      </c>
      <c r="BC161" s="47">
        <v>46209.543749999997</v>
      </c>
      <c r="BD161" s="47">
        <v>46209.676388888889</v>
      </c>
      <c r="BE161" s="8" t="s">
        <v>202</v>
      </c>
      <c r="BF161" s="8">
        <v>0</v>
      </c>
      <c r="BG161" s="8">
        <v>0</v>
      </c>
      <c r="BH161" s="8"/>
    </row>
    <row r="162" spans="2:60">
      <c r="B162" s="8" t="s">
        <v>8326</v>
      </c>
      <c r="C162" s="8" t="s">
        <v>49</v>
      </c>
      <c r="D162" s="8" t="s">
        <v>54</v>
      </c>
      <c r="E162" s="8" t="s">
        <v>202</v>
      </c>
      <c r="F162" s="8" t="s">
        <v>8438</v>
      </c>
      <c r="G162" s="8" t="s">
        <v>70</v>
      </c>
      <c r="H162" s="8" t="s">
        <v>53</v>
      </c>
      <c r="I162" s="9">
        <v>46229</v>
      </c>
      <c r="J162" s="61">
        <v>0</v>
      </c>
      <c r="K162" s="56">
        <v>46204</v>
      </c>
      <c r="L162" s="8" t="s">
        <v>52</v>
      </c>
      <c r="M162" s="8" t="s">
        <v>66</v>
      </c>
      <c r="N162" s="8" t="s">
        <v>64</v>
      </c>
      <c r="O162" s="8">
        <v>1</v>
      </c>
      <c r="P162" s="8">
        <v>4</v>
      </c>
      <c r="Q162" s="8" t="s">
        <v>58</v>
      </c>
      <c r="R162" s="8">
        <v>4</v>
      </c>
      <c r="S162" s="8">
        <v>0</v>
      </c>
      <c r="T162" s="8" t="b">
        <v>0</v>
      </c>
      <c r="U162" s="8">
        <v>210</v>
      </c>
      <c r="V162" s="54">
        <v>186</v>
      </c>
      <c r="W162" s="54">
        <v>121</v>
      </c>
      <c r="X162" s="8">
        <v>0</v>
      </c>
      <c r="Y162" s="8">
        <v>0</v>
      </c>
      <c r="Z162" s="8">
        <v>1</v>
      </c>
      <c r="AA162" s="8">
        <v>0</v>
      </c>
      <c r="AB162" s="8">
        <v>4</v>
      </c>
      <c r="AC162" s="8">
        <v>0</v>
      </c>
      <c r="AD162" s="8"/>
      <c r="AE162" s="8">
        <v>210</v>
      </c>
      <c r="AF162" s="8" t="s">
        <v>8384</v>
      </c>
      <c r="AG162" s="8" t="s">
        <v>8379</v>
      </c>
      <c r="AH162" s="54">
        <v>7</v>
      </c>
      <c r="AI162" s="54">
        <v>-17</v>
      </c>
      <c r="AJ162" s="8">
        <v>0</v>
      </c>
      <c r="AK162" s="8">
        <v>1</v>
      </c>
      <c r="AL162" s="8">
        <v>0</v>
      </c>
      <c r="AM162" s="8">
        <v>4</v>
      </c>
      <c r="AN162" s="8">
        <v>0</v>
      </c>
      <c r="AO162" s="8">
        <v>1</v>
      </c>
      <c r="AP162" s="8">
        <v>0</v>
      </c>
      <c r="AQ162" s="8">
        <v>0</v>
      </c>
      <c r="AR162" s="54">
        <v>110</v>
      </c>
      <c r="AS162" s="8">
        <v>1</v>
      </c>
      <c r="AT162" s="8">
        <v>0</v>
      </c>
      <c r="AU162" s="8">
        <v>210</v>
      </c>
      <c r="AV162" s="8" t="s">
        <v>8439</v>
      </c>
      <c r="AW162" s="8">
        <v>1</v>
      </c>
      <c r="AX162" s="8">
        <v>0</v>
      </c>
      <c r="AY162" s="8">
        <v>0</v>
      </c>
      <c r="AZ162" s="47">
        <v>46229.5625</v>
      </c>
      <c r="BA162" s="47">
        <v>46229.708333333336</v>
      </c>
      <c r="BB162" s="8" t="s">
        <v>8380</v>
      </c>
      <c r="BC162" s="47">
        <v>46229.567361111112</v>
      </c>
      <c r="BD162" s="47">
        <v>46229.696527777778</v>
      </c>
      <c r="BE162" s="8" t="s">
        <v>202</v>
      </c>
      <c r="BF162" s="8">
        <v>0</v>
      </c>
      <c r="BG162" s="8">
        <v>0</v>
      </c>
      <c r="BH162" s="8"/>
    </row>
    <row r="163" spans="2:60">
      <c r="B163" s="8" t="s">
        <v>8326</v>
      </c>
      <c r="C163" s="8" t="s">
        <v>49</v>
      </c>
      <c r="D163" s="8" t="s">
        <v>54</v>
      </c>
      <c r="E163" s="8" t="s">
        <v>202</v>
      </c>
      <c r="F163" s="8" t="s">
        <v>8438</v>
      </c>
      <c r="G163" s="8" t="s">
        <v>71</v>
      </c>
      <c r="H163" s="8" t="s">
        <v>53</v>
      </c>
      <c r="I163" s="9">
        <v>46193</v>
      </c>
      <c r="J163" s="61">
        <v>0</v>
      </c>
      <c r="K163" s="56">
        <v>46174</v>
      </c>
      <c r="L163" s="8" t="s">
        <v>52</v>
      </c>
      <c r="M163" s="8" t="s">
        <v>66</v>
      </c>
      <c r="N163" s="8" t="s">
        <v>64</v>
      </c>
      <c r="O163" s="8">
        <v>1</v>
      </c>
      <c r="P163" s="8">
        <v>4</v>
      </c>
      <c r="Q163" s="8" t="s">
        <v>56</v>
      </c>
      <c r="R163" s="8">
        <v>4</v>
      </c>
      <c r="S163" s="8">
        <v>0</v>
      </c>
      <c r="T163" s="8" t="b">
        <v>0</v>
      </c>
      <c r="U163" s="8">
        <v>480</v>
      </c>
      <c r="V163" s="54">
        <v>447</v>
      </c>
      <c r="W163" s="54">
        <v>322</v>
      </c>
      <c r="X163" s="8">
        <v>0</v>
      </c>
      <c r="Y163" s="8">
        <v>0</v>
      </c>
      <c r="Z163" s="8">
        <v>1</v>
      </c>
      <c r="AA163" s="8">
        <v>0</v>
      </c>
      <c r="AB163" s="8">
        <v>4</v>
      </c>
      <c r="AC163" s="8">
        <v>0</v>
      </c>
      <c r="AD163" s="8"/>
      <c r="AE163" s="8">
        <v>480</v>
      </c>
      <c r="AF163" s="8" t="s">
        <v>8384</v>
      </c>
      <c r="AG163" s="8" t="s">
        <v>8379</v>
      </c>
      <c r="AH163" s="54">
        <v>2</v>
      </c>
      <c r="AI163" s="54">
        <v>-31</v>
      </c>
      <c r="AJ163" s="8">
        <v>0</v>
      </c>
      <c r="AK163" s="8">
        <v>1</v>
      </c>
      <c r="AL163" s="8">
        <v>0</v>
      </c>
      <c r="AM163" s="8">
        <v>4</v>
      </c>
      <c r="AN163" s="8">
        <v>0</v>
      </c>
      <c r="AO163" s="8">
        <v>1</v>
      </c>
      <c r="AP163" s="8">
        <v>0</v>
      </c>
      <c r="AQ163" s="8">
        <v>0</v>
      </c>
      <c r="AR163" s="54">
        <v>320</v>
      </c>
      <c r="AS163" s="8">
        <v>1</v>
      </c>
      <c r="AT163" s="8">
        <v>0</v>
      </c>
      <c r="AU163" s="8">
        <v>480</v>
      </c>
      <c r="AV163" s="8" t="s">
        <v>8439</v>
      </c>
      <c r="AW163" s="8">
        <v>1</v>
      </c>
      <c r="AX163" s="8">
        <v>0</v>
      </c>
      <c r="AY163" s="8">
        <v>0</v>
      </c>
      <c r="AZ163" s="47">
        <v>46193.375</v>
      </c>
      <c r="BA163" s="47">
        <v>46193.708333333336</v>
      </c>
      <c r="BB163" s="8" t="s">
        <v>8380</v>
      </c>
      <c r="BC163" s="47">
        <v>46193.376388888886</v>
      </c>
      <c r="BD163" s="47">
        <v>46193.686805555553</v>
      </c>
      <c r="BE163" s="8" t="s">
        <v>202</v>
      </c>
      <c r="BF163" s="8">
        <v>0</v>
      </c>
      <c r="BG163" s="8">
        <v>0</v>
      </c>
      <c r="BH163" s="8"/>
    </row>
    <row r="164" spans="2:60">
      <c r="B164" s="8" t="s">
        <v>8326</v>
      </c>
      <c r="C164" s="8" t="s">
        <v>49</v>
      </c>
      <c r="D164" s="8" t="s">
        <v>54</v>
      </c>
      <c r="E164" s="8" t="s">
        <v>202</v>
      </c>
      <c r="F164" s="8" t="s">
        <v>8438</v>
      </c>
      <c r="G164" s="8" t="s">
        <v>74</v>
      </c>
      <c r="H164" s="8" t="s">
        <v>53</v>
      </c>
      <c r="I164" s="9">
        <v>46192</v>
      </c>
      <c r="J164" s="61">
        <v>0</v>
      </c>
      <c r="K164" s="56">
        <v>46174</v>
      </c>
      <c r="L164" s="8" t="s">
        <v>52</v>
      </c>
      <c r="M164" s="8" t="s">
        <v>66</v>
      </c>
      <c r="N164" s="8" t="s">
        <v>64</v>
      </c>
      <c r="O164" s="8">
        <v>1</v>
      </c>
      <c r="P164" s="8">
        <v>4</v>
      </c>
      <c r="Q164" s="8" t="s">
        <v>56</v>
      </c>
      <c r="R164" s="8">
        <v>4</v>
      </c>
      <c r="S164" s="8">
        <v>0</v>
      </c>
      <c r="T164" s="8" t="b">
        <v>0</v>
      </c>
      <c r="U164" s="8">
        <v>540</v>
      </c>
      <c r="V164" s="54">
        <v>491</v>
      </c>
      <c r="W164" s="54">
        <v>391</v>
      </c>
      <c r="X164" s="8">
        <v>0</v>
      </c>
      <c r="Y164" s="8">
        <v>0</v>
      </c>
      <c r="Z164" s="8">
        <v>1</v>
      </c>
      <c r="AA164" s="8">
        <v>0</v>
      </c>
      <c r="AB164" s="8">
        <v>4</v>
      </c>
      <c r="AC164" s="8">
        <v>0</v>
      </c>
      <c r="AD164" s="8"/>
      <c r="AE164" s="8">
        <v>540</v>
      </c>
      <c r="AF164" s="8" t="s">
        <v>8384</v>
      </c>
      <c r="AG164" s="8" t="s">
        <v>8379</v>
      </c>
      <c r="AH164" s="54">
        <v>10</v>
      </c>
      <c r="AI164" s="54">
        <v>-39</v>
      </c>
      <c r="AJ164" s="8">
        <v>0</v>
      </c>
      <c r="AK164" s="8">
        <v>1</v>
      </c>
      <c r="AL164" s="8">
        <v>0</v>
      </c>
      <c r="AM164" s="8">
        <v>4</v>
      </c>
      <c r="AN164" s="8">
        <v>0</v>
      </c>
      <c r="AO164" s="8">
        <v>1</v>
      </c>
      <c r="AP164" s="8">
        <v>0</v>
      </c>
      <c r="AQ164" s="8">
        <v>0</v>
      </c>
      <c r="AR164" s="54">
        <v>380</v>
      </c>
      <c r="AS164" s="8">
        <v>1</v>
      </c>
      <c r="AT164" s="8">
        <v>0</v>
      </c>
      <c r="AU164" s="8">
        <v>540</v>
      </c>
      <c r="AV164" s="8" t="s">
        <v>8439</v>
      </c>
      <c r="AW164" s="8">
        <v>1</v>
      </c>
      <c r="AX164" s="8">
        <v>0</v>
      </c>
      <c r="AY164" s="8">
        <v>0</v>
      </c>
      <c r="AZ164" s="47">
        <v>46192.333333333336</v>
      </c>
      <c r="BA164" s="47">
        <v>46192.708333333336</v>
      </c>
      <c r="BB164" s="8" t="s">
        <v>8380</v>
      </c>
      <c r="BC164" s="47">
        <v>46192.340277777781</v>
      </c>
      <c r="BD164" s="47">
        <v>46192.681250000001</v>
      </c>
      <c r="BE164" s="8" t="s">
        <v>202</v>
      </c>
      <c r="BF164" s="8">
        <v>0</v>
      </c>
      <c r="BG164" s="8">
        <v>0</v>
      </c>
      <c r="BH164" s="8"/>
    </row>
    <row r="165" spans="2:60">
      <c r="B165" s="8" t="s">
        <v>8326</v>
      </c>
      <c r="C165" s="8" t="s">
        <v>49</v>
      </c>
      <c r="D165" s="8" t="s">
        <v>54</v>
      </c>
      <c r="E165" s="8" t="s">
        <v>314</v>
      </c>
      <c r="F165" s="8" t="s">
        <v>8438</v>
      </c>
      <c r="G165" s="8" t="s">
        <v>70</v>
      </c>
      <c r="H165" s="8" t="s">
        <v>53</v>
      </c>
      <c r="I165" s="9">
        <v>46244</v>
      </c>
      <c r="J165" s="61">
        <v>0</v>
      </c>
      <c r="K165" s="56">
        <v>46235</v>
      </c>
      <c r="L165" s="8" t="s">
        <v>52</v>
      </c>
      <c r="M165" s="8" t="s">
        <v>66</v>
      </c>
      <c r="N165" s="8" t="s">
        <v>64</v>
      </c>
      <c r="O165" s="8">
        <v>1</v>
      </c>
      <c r="P165" s="8">
        <v>4</v>
      </c>
      <c r="Q165" s="8" t="s">
        <v>60</v>
      </c>
      <c r="R165" s="8">
        <v>4</v>
      </c>
      <c r="S165" s="8">
        <v>0</v>
      </c>
      <c r="T165" s="8" t="b">
        <v>0</v>
      </c>
      <c r="U165" s="8">
        <v>270</v>
      </c>
      <c r="V165" s="54">
        <v>237</v>
      </c>
      <c r="W165" s="54">
        <v>160</v>
      </c>
      <c r="X165" s="8">
        <v>0</v>
      </c>
      <c r="Y165" s="8">
        <v>0</v>
      </c>
      <c r="Z165" s="8">
        <v>1</v>
      </c>
      <c r="AA165" s="8">
        <v>0</v>
      </c>
      <c r="AB165" s="8">
        <v>4</v>
      </c>
      <c r="AC165" s="8">
        <v>0</v>
      </c>
      <c r="AD165" s="8"/>
      <c r="AE165" s="8">
        <v>270</v>
      </c>
      <c r="AF165" s="8" t="s">
        <v>8384</v>
      </c>
      <c r="AG165" s="8" t="s">
        <v>8379</v>
      </c>
      <c r="AH165" s="54">
        <v>8</v>
      </c>
      <c r="AI165" s="54">
        <v>-25</v>
      </c>
      <c r="AJ165" s="8">
        <v>0</v>
      </c>
      <c r="AK165" s="8">
        <v>1</v>
      </c>
      <c r="AL165" s="8">
        <v>0</v>
      </c>
      <c r="AM165" s="8">
        <v>4</v>
      </c>
      <c r="AN165" s="8">
        <v>0</v>
      </c>
      <c r="AO165" s="8">
        <v>1</v>
      </c>
      <c r="AP165" s="8">
        <v>0</v>
      </c>
      <c r="AQ165" s="8">
        <v>0</v>
      </c>
      <c r="AR165" s="54">
        <v>160</v>
      </c>
      <c r="AS165" s="8">
        <v>1</v>
      </c>
      <c r="AT165" s="8">
        <v>0</v>
      </c>
      <c r="AU165" s="8">
        <v>270</v>
      </c>
      <c r="AV165" s="8" t="s">
        <v>8439</v>
      </c>
      <c r="AW165" s="8">
        <v>1</v>
      </c>
      <c r="AX165" s="8">
        <v>0</v>
      </c>
      <c r="AY165" s="8">
        <v>0</v>
      </c>
      <c r="AZ165" s="47">
        <v>46244.541666666664</v>
      </c>
      <c r="BA165" s="47">
        <v>46244.729166666664</v>
      </c>
      <c r="BB165" s="8" t="s">
        <v>8380</v>
      </c>
      <c r="BC165" s="47">
        <v>46244.547222222223</v>
      </c>
      <c r="BD165" s="47">
        <v>46244.711805555555</v>
      </c>
      <c r="BE165" s="8" t="s">
        <v>314</v>
      </c>
      <c r="BF165" s="8">
        <v>0</v>
      </c>
      <c r="BG165" s="8">
        <v>0</v>
      </c>
      <c r="BH165" s="8"/>
    </row>
    <row r="166" spans="2:60">
      <c r="B166" s="8" t="s">
        <v>8326</v>
      </c>
      <c r="C166" s="8" t="s">
        <v>49</v>
      </c>
      <c r="D166" s="8" t="s">
        <v>54</v>
      </c>
      <c r="E166" s="8" t="s">
        <v>314</v>
      </c>
      <c r="F166" s="8" t="s">
        <v>8438</v>
      </c>
      <c r="G166" s="8" t="s">
        <v>75</v>
      </c>
      <c r="H166" s="8" t="s">
        <v>53</v>
      </c>
      <c r="I166" s="9">
        <v>46216</v>
      </c>
      <c r="J166" s="61">
        <v>0</v>
      </c>
      <c r="K166" s="56">
        <v>46204</v>
      </c>
      <c r="L166" s="8" t="s">
        <v>52</v>
      </c>
      <c r="M166" s="8" t="s">
        <v>66</v>
      </c>
      <c r="N166" s="8" t="s">
        <v>64</v>
      </c>
      <c r="O166" s="8">
        <v>1</v>
      </c>
      <c r="P166" s="8">
        <v>4</v>
      </c>
      <c r="Q166" s="8" t="s">
        <v>58</v>
      </c>
      <c r="R166" s="8">
        <v>4</v>
      </c>
      <c r="S166" s="8">
        <v>0</v>
      </c>
      <c r="T166" s="8" t="b">
        <v>0</v>
      </c>
      <c r="U166" s="8">
        <v>540</v>
      </c>
      <c r="V166" s="54">
        <v>508</v>
      </c>
      <c r="W166" s="54">
        <v>401</v>
      </c>
      <c r="X166" s="8">
        <v>0</v>
      </c>
      <c r="Y166" s="8">
        <v>0</v>
      </c>
      <c r="Z166" s="8">
        <v>1</v>
      </c>
      <c r="AA166" s="8">
        <v>0</v>
      </c>
      <c r="AB166" s="8">
        <v>4</v>
      </c>
      <c r="AC166" s="8">
        <v>0</v>
      </c>
      <c r="AD166" s="8"/>
      <c r="AE166" s="8">
        <v>540</v>
      </c>
      <c r="AF166" s="8" t="s">
        <v>8384</v>
      </c>
      <c r="AG166" s="8" t="s">
        <v>8379</v>
      </c>
      <c r="AH166" s="54">
        <v>10</v>
      </c>
      <c r="AI166" s="54">
        <v>-22</v>
      </c>
      <c r="AJ166" s="8">
        <v>0</v>
      </c>
      <c r="AK166" s="8">
        <v>1</v>
      </c>
      <c r="AL166" s="8">
        <v>0</v>
      </c>
      <c r="AM166" s="8">
        <v>4</v>
      </c>
      <c r="AN166" s="8">
        <v>0</v>
      </c>
      <c r="AO166" s="8">
        <v>1</v>
      </c>
      <c r="AP166" s="8">
        <v>0</v>
      </c>
      <c r="AQ166" s="8">
        <v>0</v>
      </c>
      <c r="AR166" s="54">
        <v>390</v>
      </c>
      <c r="AS166" s="8">
        <v>1</v>
      </c>
      <c r="AT166" s="8">
        <v>0</v>
      </c>
      <c r="AU166" s="8">
        <v>540</v>
      </c>
      <c r="AV166" s="8" t="s">
        <v>8439</v>
      </c>
      <c r="AW166" s="8">
        <v>1</v>
      </c>
      <c r="AX166" s="8">
        <v>0</v>
      </c>
      <c r="AY166" s="8">
        <v>0</v>
      </c>
      <c r="AZ166" s="47">
        <v>46216.3125</v>
      </c>
      <c r="BA166" s="47">
        <v>46216.6875</v>
      </c>
      <c r="BB166" s="8" t="s">
        <v>8380</v>
      </c>
      <c r="BC166" s="47">
        <v>46216.319444444445</v>
      </c>
      <c r="BD166" s="47">
        <v>46216.672222222223</v>
      </c>
      <c r="BE166" s="8" t="s">
        <v>314</v>
      </c>
      <c r="BF166" s="8">
        <v>0</v>
      </c>
      <c r="BG166" s="8">
        <v>0</v>
      </c>
      <c r="BH166" s="8"/>
    </row>
    <row r="167" spans="2:60">
      <c r="B167" s="8" t="s">
        <v>8326</v>
      </c>
      <c r="C167" s="8" t="s">
        <v>49</v>
      </c>
      <c r="D167" s="8" t="s">
        <v>54</v>
      </c>
      <c r="E167" s="8" t="s">
        <v>224</v>
      </c>
      <c r="F167" s="8" t="s">
        <v>8438</v>
      </c>
      <c r="G167" s="8" t="s">
        <v>51</v>
      </c>
      <c r="H167" s="8" t="s">
        <v>53</v>
      </c>
      <c r="I167" s="9">
        <v>46260</v>
      </c>
      <c r="J167" s="61">
        <v>0</v>
      </c>
      <c r="K167" s="56">
        <v>46235</v>
      </c>
      <c r="L167" s="8" t="s">
        <v>52</v>
      </c>
      <c r="M167" s="8" t="s">
        <v>55</v>
      </c>
      <c r="N167" s="8" t="s">
        <v>50</v>
      </c>
      <c r="O167" s="8">
        <v>1</v>
      </c>
      <c r="P167" s="8">
        <v>4</v>
      </c>
      <c r="Q167" s="8" t="s">
        <v>60</v>
      </c>
      <c r="R167" s="8">
        <v>4</v>
      </c>
      <c r="S167" s="8">
        <v>0</v>
      </c>
      <c r="T167" s="8" t="b">
        <v>0</v>
      </c>
      <c r="U167" s="8">
        <v>240</v>
      </c>
      <c r="V167" s="54">
        <v>217</v>
      </c>
      <c r="W167" s="54">
        <v>129</v>
      </c>
      <c r="X167" s="8">
        <v>0</v>
      </c>
      <c r="Y167" s="8">
        <v>0</v>
      </c>
      <c r="Z167" s="8">
        <v>1</v>
      </c>
      <c r="AA167" s="8">
        <v>0</v>
      </c>
      <c r="AB167" s="8">
        <v>4</v>
      </c>
      <c r="AC167" s="8">
        <v>0</v>
      </c>
      <c r="AD167" s="8"/>
      <c r="AE167" s="8">
        <v>240</v>
      </c>
      <c r="AF167" s="8" t="s">
        <v>8384</v>
      </c>
      <c r="AG167" s="8" t="s">
        <v>8379</v>
      </c>
      <c r="AH167" s="54">
        <v>10</v>
      </c>
      <c r="AI167" s="54">
        <v>-13</v>
      </c>
      <c r="AJ167" s="8">
        <v>0</v>
      </c>
      <c r="AK167" s="8">
        <v>1</v>
      </c>
      <c r="AL167" s="8">
        <v>0</v>
      </c>
      <c r="AM167" s="8">
        <v>4</v>
      </c>
      <c r="AN167" s="8">
        <v>0</v>
      </c>
      <c r="AO167" s="8">
        <v>1</v>
      </c>
      <c r="AP167" s="8">
        <v>0</v>
      </c>
      <c r="AQ167" s="8">
        <v>0</v>
      </c>
      <c r="AR167" s="54">
        <v>125</v>
      </c>
      <c r="AS167" s="8">
        <v>1</v>
      </c>
      <c r="AT167" s="8">
        <v>0</v>
      </c>
      <c r="AU167" s="8">
        <v>240</v>
      </c>
      <c r="AV167" s="8" t="s">
        <v>8439</v>
      </c>
      <c r="AW167" s="8">
        <v>1</v>
      </c>
      <c r="AX167" s="8">
        <v>0</v>
      </c>
      <c r="AY167" s="8">
        <v>0</v>
      </c>
      <c r="AZ167" s="47">
        <v>46260.5625</v>
      </c>
      <c r="BA167" s="47">
        <v>46260.729166666664</v>
      </c>
      <c r="BB167" s="8" t="s">
        <v>8380</v>
      </c>
      <c r="BC167" s="47">
        <v>46260.569444444445</v>
      </c>
      <c r="BD167" s="47">
        <v>46260.720138888886</v>
      </c>
      <c r="BE167" s="8" t="s">
        <v>224</v>
      </c>
      <c r="BF167" s="8">
        <v>0</v>
      </c>
      <c r="BG167" s="8">
        <v>0</v>
      </c>
      <c r="BH167" s="8"/>
    </row>
    <row r="168" spans="2:60">
      <c r="B168" s="8" t="s">
        <v>8326</v>
      </c>
      <c r="C168" s="8" t="s">
        <v>49</v>
      </c>
      <c r="D168" s="8" t="s">
        <v>54</v>
      </c>
      <c r="E168" s="8" t="s">
        <v>224</v>
      </c>
      <c r="F168" s="8" t="s">
        <v>8438</v>
      </c>
      <c r="G168" s="8" t="s">
        <v>71</v>
      </c>
      <c r="H168" s="8" t="s">
        <v>53</v>
      </c>
      <c r="I168" s="9">
        <v>46236</v>
      </c>
      <c r="J168" s="61">
        <v>0</v>
      </c>
      <c r="K168" s="56">
        <v>46235</v>
      </c>
      <c r="L168" s="8" t="s">
        <v>52</v>
      </c>
      <c r="M168" s="8" t="s">
        <v>66</v>
      </c>
      <c r="N168" s="8" t="s">
        <v>64</v>
      </c>
      <c r="O168" s="8">
        <v>1</v>
      </c>
      <c r="P168" s="8">
        <v>4</v>
      </c>
      <c r="Q168" s="8" t="s">
        <v>60</v>
      </c>
      <c r="R168" s="8">
        <v>4</v>
      </c>
      <c r="S168" s="8">
        <v>0</v>
      </c>
      <c r="T168" s="8" t="b">
        <v>0</v>
      </c>
      <c r="U168" s="8">
        <v>480</v>
      </c>
      <c r="V168" s="54">
        <v>448</v>
      </c>
      <c r="W168" s="54">
        <v>346</v>
      </c>
      <c r="X168" s="8">
        <v>0</v>
      </c>
      <c r="Y168" s="8">
        <v>0</v>
      </c>
      <c r="Z168" s="8">
        <v>1</v>
      </c>
      <c r="AA168" s="8">
        <v>0</v>
      </c>
      <c r="AB168" s="8">
        <v>4</v>
      </c>
      <c r="AC168" s="8">
        <v>0</v>
      </c>
      <c r="AD168" s="8"/>
      <c r="AE168" s="8">
        <v>480</v>
      </c>
      <c r="AF168" s="8" t="s">
        <v>8384</v>
      </c>
      <c r="AG168" s="8" t="s">
        <v>8379</v>
      </c>
      <c r="AH168" s="54">
        <v>2</v>
      </c>
      <c r="AI168" s="54">
        <v>-30</v>
      </c>
      <c r="AJ168" s="8">
        <v>0</v>
      </c>
      <c r="AK168" s="8">
        <v>1</v>
      </c>
      <c r="AL168" s="8">
        <v>0</v>
      </c>
      <c r="AM168" s="8">
        <v>4</v>
      </c>
      <c r="AN168" s="8">
        <v>0</v>
      </c>
      <c r="AO168" s="8">
        <v>1</v>
      </c>
      <c r="AP168" s="8">
        <v>0</v>
      </c>
      <c r="AQ168" s="8">
        <v>0</v>
      </c>
      <c r="AR168" s="54">
        <v>340</v>
      </c>
      <c r="AS168" s="8">
        <v>1</v>
      </c>
      <c r="AT168" s="8">
        <v>0</v>
      </c>
      <c r="AU168" s="8">
        <v>480</v>
      </c>
      <c r="AV168" s="8" t="s">
        <v>8439</v>
      </c>
      <c r="AW168" s="8">
        <v>1</v>
      </c>
      <c r="AX168" s="8">
        <v>0</v>
      </c>
      <c r="AY168" s="8">
        <v>0</v>
      </c>
      <c r="AZ168" s="47">
        <v>46236.375</v>
      </c>
      <c r="BA168" s="47">
        <v>46236.708333333336</v>
      </c>
      <c r="BB168" s="8" t="s">
        <v>8380</v>
      </c>
      <c r="BC168" s="47">
        <v>46236.376388888886</v>
      </c>
      <c r="BD168" s="47">
        <v>46236.6875</v>
      </c>
      <c r="BE168" s="8" t="s">
        <v>224</v>
      </c>
      <c r="BF168" s="8">
        <v>0</v>
      </c>
      <c r="BG168" s="8">
        <v>0</v>
      </c>
      <c r="BH168" s="8"/>
    </row>
    <row r="169" spans="2:60">
      <c r="B169" s="8" t="s">
        <v>8326</v>
      </c>
      <c r="C169" s="8" t="s">
        <v>49</v>
      </c>
      <c r="D169" s="8" t="s">
        <v>54</v>
      </c>
      <c r="E169" s="8" t="s">
        <v>224</v>
      </c>
      <c r="F169" s="8" t="s">
        <v>8438</v>
      </c>
      <c r="G169" s="8" t="s">
        <v>71</v>
      </c>
      <c r="H169" s="8" t="s">
        <v>53</v>
      </c>
      <c r="I169" s="9">
        <v>46259</v>
      </c>
      <c r="J169" s="61">
        <v>0</v>
      </c>
      <c r="K169" s="56">
        <v>46235</v>
      </c>
      <c r="L169" s="8" t="s">
        <v>52</v>
      </c>
      <c r="M169" s="8" t="s">
        <v>66</v>
      </c>
      <c r="N169" s="8" t="s">
        <v>64</v>
      </c>
      <c r="O169" s="8">
        <v>1</v>
      </c>
      <c r="P169" s="8">
        <v>4</v>
      </c>
      <c r="Q169" s="8" t="s">
        <v>60</v>
      </c>
      <c r="R169" s="8">
        <v>4</v>
      </c>
      <c r="S169" s="8">
        <v>0</v>
      </c>
      <c r="T169" s="8" t="b">
        <v>0</v>
      </c>
      <c r="U169" s="8">
        <v>480</v>
      </c>
      <c r="V169" s="54">
        <v>435</v>
      </c>
      <c r="W169" s="54">
        <v>317</v>
      </c>
      <c r="X169" s="8">
        <v>0</v>
      </c>
      <c r="Y169" s="8">
        <v>0</v>
      </c>
      <c r="Z169" s="8">
        <v>1</v>
      </c>
      <c r="AA169" s="8">
        <v>0</v>
      </c>
      <c r="AB169" s="8">
        <v>4</v>
      </c>
      <c r="AC169" s="8">
        <v>0</v>
      </c>
      <c r="AD169" s="8"/>
      <c r="AE169" s="8">
        <v>480</v>
      </c>
      <c r="AF169" s="8" t="s">
        <v>8378</v>
      </c>
      <c r="AG169" s="8" t="s">
        <v>8379</v>
      </c>
      <c r="AH169" s="54">
        <v>12</v>
      </c>
      <c r="AI169" s="54">
        <v>-33</v>
      </c>
      <c r="AJ169" s="8">
        <v>0</v>
      </c>
      <c r="AK169" s="8">
        <v>0</v>
      </c>
      <c r="AL169" s="8">
        <v>1</v>
      </c>
      <c r="AM169" s="8">
        <v>4</v>
      </c>
      <c r="AN169" s="8">
        <v>0</v>
      </c>
      <c r="AO169" s="8">
        <v>1</v>
      </c>
      <c r="AP169" s="8">
        <v>0</v>
      </c>
      <c r="AQ169" s="8">
        <v>0</v>
      </c>
      <c r="AR169" s="54">
        <v>315</v>
      </c>
      <c r="AS169" s="8">
        <v>1</v>
      </c>
      <c r="AT169" s="8">
        <v>0</v>
      </c>
      <c r="AU169" s="8">
        <v>480</v>
      </c>
      <c r="AV169" s="8" t="s">
        <v>8439</v>
      </c>
      <c r="AW169" s="8">
        <v>1</v>
      </c>
      <c r="AX169" s="8">
        <v>0</v>
      </c>
      <c r="AY169" s="8">
        <v>0</v>
      </c>
      <c r="AZ169" s="47">
        <v>46259.3125</v>
      </c>
      <c r="BA169" s="47">
        <v>46259.645833333336</v>
      </c>
      <c r="BB169" s="8" t="s">
        <v>8380</v>
      </c>
      <c r="BC169" s="47">
        <v>46259.320833333331</v>
      </c>
      <c r="BD169" s="47">
        <v>46259.622916666667</v>
      </c>
      <c r="BE169" s="8" t="s">
        <v>224</v>
      </c>
      <c r="BF169" s="8">
        <v>0</v>
      </c>
      <c r="BG169" s="8">
        <v>0</v>
      </c>
      <c r="BH169" s="8"/>
    </row>
    <row r="170" spans="2:60">
      <c r="B170" s="8" t="s">
        <v>8326</v>
      </c>
      <c r="C170" s="8" t="s">
        <v>49</v>
      </c>
      <c r="D170" s="8" t="s">
        <v>54</v>
      </c>
      <c r="E170" s="8" t="s">
        <v>224</v>
      </c>
      <c r="F170" s="8" t="s">
        <v>8438</v>
      </c>
      <c r="G170" s="8" t="s">
        <v>74</v>
      </c>
      <c r="H170" s="8" t="s">
        <v>53</v>
      </c>
      <c r="I170" s="9">
        <v>46187</v>
      </c>
      <c r="J170" s="61">
        <v>0</v>
      </c>
      <c r="K170" s="56">
        <v>46174</v>
      </c>
      <c r="L170" s="8" t="s">
        <v>52</v>
      </c>
      <c r="M170" s="8" t="s">
        <v>66</v>
      </c>
      <c r="N170" s="8" t="s">
        <v>64</v>
      </c>
      <c r="O170" s="8">
        <v>1</v>
      </c>
      <c r="P170" s="8">
        <v>4</v>
      </c>
      <c r="Q170" s="8" t="s">
        <v>56</v>
      </c>
      <c r="R170" s="8">
        <v>4</v>
      </c>
      <c r="S170" s="8">
        <v>0</v>
      </c>
      <c r="T170" s="8" t="b">
        <v>0</v>
      </c>
      <c r="U170" s="8">
        <v>540</v>
      </c>
      <c r="V170" s="54">
        <v>482</v>
      </c>
      <c r="W170" s="54">
        <v>340</v>
      </c>
      <c r="X170" s="8">
        <v>0</v>
      </c>
      <c r="Y170" s="8">
        <v>0</v>
      </c>
      <c r="Z170" s="8">
        <v>1</v>
      </c>
      <c r="AA170" s="8">
        <v>0</v>
      </c>
      <c r="AB170" s="8">
        <v>4</v>
      </c>
      <c r="AC170" s="8">
        <v>0</v>
      </c>
      <c r="AD170" s="8"/>
      <c r="AE170" s="8">
        <v>540</v>
      </c>
      <c r="AF170" s="8" t="s">
        <v>8384</v>
      </c>
      <c r="AG170" s="8" t="s">
        <v>8379</v>
      </c>
      <c r="AH170" s="54">
        <v>7</v>
      </c>
      <c r="AI170" s="54">
        <v>-51</v>
      </c>
      <c r="AJ170" s="8">
        <v>0</v>
      </c>
      <c r="AK170" s="8">
        <v>1</v>
      </c>
      <c r="AL170" s="8">
        <v>0</v>
      </c>
      <c r="AM170" s="8">
        <v>4</v>
      </c>
      <c r="AN170" s="8">
        <v>0</v>
      </c>
      <c r="AO170" s="8">
        <v>1</v>
      </c>
      <c r="AP170" s="8">
        <v>0</v>
      </c>
      <c r="AQ170" s="8">
        <v>0</v>
      </c>
      <c r="AR170" s="54">
        <v>340</v>
      </c>
      <c r="AS170" s="8">
        <v>1</v>
      </c>
      <c r="AT170" s="8">
        <v>0</v>
      </c>
      <c r="AU170" s="8">
        <v>540</v>
      </c>
      <c r="AV170" s="8" t="s">
        <v>8439</v>
      </c>
      <c r="AW170" s="8">
        <v>1</v>
      </c>
      <c r="AX170" s="8">
        <v>0</v>
      </c>
      <c r="AY170" s="8">
        <v>0</v>
      </c>
      <c r="AZ170" s="47">
        <v>46187.354166666664</v>
      </c>
      <c r="BA170" s="47">
        <v>46187.729166666664</v>
      </c>
      <c r="BB170" s="8" t="s">
        <v>8380</v>
      </c>
      <c r="BC170" s="47">
        <v>46187.359027777777</v>
      </c>
      <c r="BD170" s="47">
        <v>46187.693749999999</v>
      </c>
      <c r="BE170" s="8" t="s">
        <v>224</v>
      </c>
      <c r="BF170" s="8">
        <v>0</v>
      </c>
      <c r="BG170" s="8">
        <v>0</v>
      </c>
      <c r="BH170" s="8"/>
    </row>
    <row r="171" spans="2:60">
      <c r="B171" s="8" t="s">
        <v>8326</v>
      </c>
      <c r="C171" s="8" t="s">
        <v>49</v>
      </c>
      <c r="D171" s="8" t="s">
        <v>54</v>
      </c>
      <c r="E171" s="8" t="s">
        <v>616</v>
      </c>
      <c r="F171" s="8" t="s">
        <v>8438</v>
      </c>
      <c r="G171" s="8" t="s">
        <v>72</v>
      </c>
      <c r="H171" s="8" t="s">
        <v>53</v>
      </c>
      <c r="I171" s="9">
        <v>46182</v>
      </c>
      <c r="J171" s="61">
        <v>0</v>
      </c>
      <c r="K171" s="56">
        <v>46174</v>
      </c>
      <c r="L171" s="8" t="s">
        <v>52</v>
      </c>
      <c r="M171" s="8" t="s">
        <v>66</v>
      </c>
      <c r="N171" s="8" t="s">
        <v>64</v>
      </c>
      <c r="O171" s="8">
        <v>1</v>
      </c>
      <c r="P171" s="8">
        <v>4</v>
      </c>
      <c r="Q171" s="8" t="s">
        <v>56</v>
      </c>
      <c r="R171" s="8">
        <v>4</v>
      </c>
      <c r="S171" s="8">
        <v>0</v>
      </c>
      <c r="T171" s="8" t="b">
        <v>0</v>
      </c>
      <c r="U171" s="8">
        <v>480</v>
      </c>
      <c r="V171" s="54">
        <v>460</v>
      </c>
      <c r="W171" s="54">
        <v>341</v>
      </c>
      <c r="X171" s="8">
        <v>0</v>
      </c>
      <c r="Y171" s="8">
        <v>0</v>
      </c>
      <c r="Z171" s="8">
        <v>1</v>
      </c>
      <c r="AA171" s="8">
        <v>0</v>
      </c>
      <c r="AB171" s="8">
        <v>4</v>
      </c>
      <c r="AC171" s="8">
        <v>0</v>
      </c>
      <c r="AD171" s="8"/>
      <c r="AE171" s="8">
        <v>480</v>
      </c>
      <c r="AF171" s="8" t="s">
        <v>8378</v>
      </c>
      <c r="AG171" s="8" t="s">
        <v>8384</v>
      </c>
      <c r="AH171" s="54">
        <v>12</v>
      </c>
      <c r="AI171" s="54">
        <v>-8</v>
      </c>
      <c r="AJ171" s="8">
        <v>0</v>
      </c>
      <c r="AK171" s="8">
        <v>0</v>
      </c>
      <c r="AL171" s="8">
        <v>1</v>
      </c>
      <c r="AM171" s="8">
        <v>4</v>
      </c>
      <c r="AN171" s="8">
        <v>0</v>
      </c>
      <c r="AO171" s="8">
        <v>0</v>
      </c>
      <c r="AP171" s="8">
        <v>1</v>
      </c>
      <c r="AQ171" s="8">
        <v>0</v>
      </c>
      <c r="AR171" s="54">
        <v>330</v>
      </c>
      <c r="AS171" s="8">
        <v>1</v>
      </c>
      <c r="AT171" s="8">
        <v>0</v>
      </c>
      <c r="AU171" s="8">
        <v>480</v>
      </c>
      <c r="AV171" s="8" t="s">
        <v>8439</v>
      </c>
      <c r="AW171" s="8">
        <v>1</v>
      </c>
      <c r="AX171" s="8">
        <v>0</v>
      </c>
      <c r="AY171" s="8">
        <v>0</v>
      </c>
      <c r="AZ171" s="47">
        <v>46182.354166666664</v>
      </c>
      <c r="BA171" s="47">
        <v>46182.6875</v>
      </c>
      <c r="BB171" s="8" t="s">
        <v>8380</v>
      </c>
      <c r="BC171" s="47">
        <v>46182.362500000003</v>
      </c>
      <c r="BD171" s="47">
        <v>46182.681944444441</v>
      </c>
      <c r="BE171" s="8" t="s">
        <v>616</v>
      </c>
      <c r="BF171" s="8">
        <v>0</v>
      </c>
      <c r="BG171" s="8">
        <v>0</v>
      </c>
      <c r="BH171" s="8"/>
    </row>
    <row r="172" spans="2:60">
      <c r="B172" s="8" t="s">
        <v>8326</v>
      </c>
      <c r="C172" s="8" t="s">
        <v>49</v>
      </c>
      <c r="D172" s="8" t="s">
        <v>54</v>
      </c>
      <c r="E172" s="8" t="s">
        <v>616</v>
      </c>
      <c r="F172" s="8" t="s">
        <v>8438</v>
      </c>
      <c r="G172" s="8" t="s">
        <v>73</v>
      </c>
      <c r="H172" s="8" t="s">
        <v>53</v>
      </c>
      <c r="I172" s="9">
        <v>46215</v>
      </c>
      <c r="J172" s="61">
        <v>0</v>
      </c>
      <c r="K172" s="56">
        <v>46204</v>
      </c>
      <c r="L172" s="8" t="s">
        <v>52</v>
      </c>
      <c r="M172" s="8" t="s">
        <v>66</v>
      </c>
      <c r="N172" s="8" t="s">
        <v>64</v>
      </c>
      <c r="O172" s="8">
        <v>1</v>
      </c>
      <c r="P172" s="8">
        <v>4</v>
      </c>
      <c r="Q172" s="8" t="s">
        <v>58</v>
      </c>
      <c r="R172" s="8">
        <v>4</v>
      </c>
      <c r="S172" s="8">
        <v>0</v>
      </c>
      <c r="T172" s="8" t="b">
        <v>0</v>
      </c>
      <c r="U172" s="8">
        <v>480</v>
      </c>
      <c r="V172" s="54">
        <v>449</v>
      </c>
      <c r="W172" s="54">
        <v>342</v>
      </c>
      <c r="X172" s="8">
        <v>0</v>
      </c>
      <c r="Y172" s="8">
        <v>0</v>
      </c>
      <c r="Z172" s="8">
        <v>1</v>
      </c>
      <c r="AA172" s="8">
        <v>0</v>
      </c>
      <c r="AB172" s="8">
        <v>4</v>
      </c>
      <c r="AC172" s="8">
        <v>0</v>
      </c>
      <c r="AD172" s="8"/>
      <c r="AE172" s="8">
        <v>480</v>
      </c>
      <c r="AF172" s="8" t="s">
        <v>8384</v>
      </c>
      <c r="AG172" s="8" t="s">
        <v>8379</v>
      </c>
      <c r="AH172" s="54">
        <v>7</v>
      </c>
      <c r="AI172" s="54">
        <v>-24</v>
      </c>
      <c r="AJ172" s="8">
        <v>0</v>
      </c>
      <c r="AK172" s="8">
        <v>1</v>
      </c>
      <c r="AL172" s="8">
        <v>0</v>
      </c>
      <c r="AM172" s="8">
        <v>4</v>
      </c>
      <c r="AN172" s="8">
        <v>0</v>
      </c>
      <c r="AO172" s="8">
        <v>1</v>
      </c>
      <c r="AP172" s="8">
        <v>0</v>
      </c>
      <c r="AQ172" s="8">
        <v>0</v>
      </c>
      <c r="AR172" s="54">
        <v>340</v>
      </c>
      <c r="AS172" s="8">
        <v>1</v>
      </c>
      <c r="AT172" s="8">
        <v>0</v>
      </c>
      <c r="AU172" s="8">
        <v>480</v>
      </c>
      <c r="AV172" s="8" t="s">
        <v>8439</v>
      </c>
      <c r="AW172" s="8">
        <v>1</v>
      </c>
      <c r="AX172" s="8">
        <v>0</v>
      </c>
      <c r="AY172" s="8">
        <v>0</v>
      </c>
      <c r="AZ172" s="47">
        <v>46215.354166666664</v>
      </c>
      <c r="BA172" s="47">
        <v>46215.6875</v>
      </c>
      <c r="BB172" s="8" t="s">
        <v>8380</v>
      </c>
      <c r="BC172" s="47">
        <v>46215.359027777777</v>
      </c>
      <c r="BD172" s="47">
        <v>46215.67083333333</v>
      </c>
      <c r="BE172" s="8" t="s">
        <v>616</v>
      </c>
      <c r="BF172" s="8">
        <v>0</v>
      </c>
      <c r="BG172" s="8">
        <v>0</v>
      </c>
      <c r="BH172" s="8"/>
    </row>
    <row r="173" spans="2:60">
      <c r="B173" s="8" t="s">
        <v>8326</v>
      </c>
      <c r="C173" s="8" t="s">
        <v>49</v>
      </c>
      <c r="D173" s="8" t="s">
        <v>54</v>
      </c>
      <c r="E173" s="8" t="s">
        <v>616</v>
      </c>
      <c r="F173" s="8" t="s">
        <v>8438</v>
      </c>
      <c r="G173" s="8" t="s">
        <v>76</v>
      </c>
      <c r="H173" s="8" t="s">
        <v>53</v>
      </c>
      <c r="I173" s="9">
        <v>46226</v>
      </c>
      <c r="J173" s="61">
        <v>0</v>
      </c>
      <c r="K173" s="56">
        <v>46204</v>
      </c>
      <c r="L173" s="8" t="s">
        <v>52</v>
      </c>
      <c r="M173" s="8" t="s">
        <v>66</v>
      </c>
      <c r="N173" s="8" t="s">
        <v>64</v>
      </c>
      <c r="O173" s="8">
        <v>1</v>
      </c>
      <c r="P173" s="8">
        <v>4</v>
      </c>
      <c r="Q173" s="8" t="s">
        <v>58</v>
      </c>
      <c r="R173" s="8">
        <v>4</v>
      </c>
      <c r="S173" s="8">
        <v>0</v>
      </c>
      <c r="T173" s="8" t="b">
        <v>0</v>
      </c>
      <c r="U173" s="8">
        <v>480</v>
      </c>
      <c r="V173" s="54">
        <v>425</v>
      </c>
      <c r="W173" s="54">
        <v>277</v>
      </c>
      <c r="X173" s="8">
        <v>0</v>
      </c>
      <c r="Y173" s="8">
        <v>0</v>
      </c>
      <c r="Z173" s="8">
        <v>1</v>
      </c>
      <c r="AA173" s="8">
        <v>0</v>
      </c>
      <c r="AB173" s="8">
        <v>4</v>
      </c>
      <c r="AC173" s="8">
        <v>0</v>
      </c>
      <c r="AD173" s="8"/>
      <c r="AE173" s="8">
        <v>480</v>
      </c>
      <c r="AF173" s="8" t="s">
        <v>8384</v>
      </c>
      <c r="AG173" s="8" t="s">
        <v>8379</v>
      </c>
      <c r="AH173" s="54">
        <v>5</v>
      </c>
      <c r="AI173" s="54">
        <v>-50</v>
      </c>
      <c r="AJ173" s="8">
        <v>0</v>
      </c>
      <c r="AK173" s="8">
        <v>1</v>
      </c>
      <c r="AL173" s="8">
        <v>0</v>
      </c>
      <c r="AM173" s="8">
        <v>4</v>
      </c>
      <c r="AN173" s="8">
        <v>0</v>
      </c>
      <c r="AO173" s="8">
        <v>1</v>
      </c>
      <c r="AP173" s="8">
        <v>0</v>
      </c>
      <c r="AQ173" s="8">
        <v>0</v>
      </c>
      <c r="AR173" s="54">
        <v>280</v>
      </c>
      <c r="AS173" s="8">
        <v>1</v>
      </c>
      <c r="AT173" s="8">
        <v>0</v>
      </c>
      <c r="AU173" s="8">
        <v>480</v>
      </c>
      <c r="AV173" s="8" t="s">
        <v>8439</v>
      </c>
      <c r="AW173" s="8">
        <v>1</v>
      </c>
      <c r="AX173" s="8">
        <v>0</v>
      </c>
      <c r="AY173" s="8">
        <v>0</v>
      </c>
      <c r="AZ173" s="47">
        <v>46226.333333333336</v>
      </c>
      <c r="BA173" s="47">
        <v>46226.666666666664</v>
      </c>
      <c r="BB173" s="8" t="s">
        <v>8380</v>
      </c>
      <c r="BC173" s="47">
        <v>46226.336805555555</v>
      </c>
      <c r="BD173" s="47">
        <v>46226.631944444445</v>
      </c>
      <c r="BE173" s="8" t="s">
        <v>616</v>
      </c>
      <c r="BF173" s="8">
        <v>0</v>
      </c>
      <c r="BG173" s="8">
        <v>0</v>
      </c>
      <c r="BH173" s="8"/>
    </row>
    <row r="174" spans="2:60">
      <c r="B174" s="8" t="s">
        <v>8326</v>
      </c>
      <c r="C174" s="8" t="s">
        <v>49</v>
      </c>
      <c r="D174" s="8" t="s">
        <v>54</v>
      </c>
      <c r="E174" s="8" t="s">
        <v>616</v>
      </c>
      <c r="F174" s="8" t="s">
        <v>8438</v>
      </c>
      <c r="G174" s="8" t="s">
        <v>76</v>
      </c>
      <c r="H174" s="8" t="s">
        <v>53</v>
      </c>
      <c r="I174" s="9">
        <v>46236</v>
      </c>
      <c r="J174" s="61">
        <v>0</v>
      </c>
      <c r="K174" s="56">
        <v>46235</v>
      </c>
      <c r="L174" s="8" t="s">
        <v>52</v>
      </c>
      <c r="M174" s="8" t="s">
        <v>66</v>
      </c>
      <c r="N174" s="8" t="s">
        <v>64</v>
      </c>
      <c r="O174" s="8">
        <v>1</v>
      </c>
      <c r="P174" s="8">
        <v>4</v>
      </c>
      <c r="Q174" s="8" t="s">
        <v>60</v>
      </c>
      <c r="R174" s="8">
        <v>4</v>
      </c>
      <c r="S174" s="8">
        <v>0</v>
      </c>
      <c r="T174" s="8" t="b">
        <v>0</v>
      </c>
      <c r="U174" s="8">
        <v>270</v>
      </c>
      <c r="V174" s="54">
        <v>246</v>
      </c>
      <c r="W174" s="54">
        <v>150</v>
      </c>
      <c r="X174" s="8">
        <v>0</v>
      </c>
      <c r="Y174" s="8">
        <v>0</v>
      </c>
      <c r="Z174" s="8">
        <v>1</v>
      </c>
      <c r="AA174" s="8">
        <v>0</v>
      </c>
      <c r="AB174" s="8">
        <v>4</v>
      </c>
      <c r="AC174" s="8">
        <v>0</v>
      </c>
      <c r="AD174" s="8"/>
      <c r="AE174" s="8">
        <v>270</v>
      </c>
      <c r="AF174" s="8" t="s">
        <v>8384</v>
      </c>
      <c r="AG174" s="8" t="s">
        <v>8379</v>
      </c>
      <c r="AH174" s="54">
        <v>10</v>
      </c>
      <c r="AI174" s="54">
        <v>-14</v>
      </c>
      <c r="AJ174" s="8">
        <v>0</v>
      </c>
      <c r="AK174" s="8">
        <v>1</v>
      </c>
      <c r="AL174" s="8">
        <v>0</v>
      </c>
      <c r="AM174" s="8">
        <v>4</v>
      </c>
      <c r="AN174" s="8">
        <v>0</v>
      </c>
      <c r="AO174" s="8">
        <v>1</v>
      </c>
      <c r="AP174" s="8">
        <v>0</v>
      </c>
      <c r="AQ174" s="8">
        <v>0</v>
      </c>
      <c r="AR174" s="54">
        <v>155</v>
      </c>
      <c r="AS174" s="8">
        <v>1</v>
      </c>
      <c r="AT174" s="8">
        <v>0</v>
      </c>
      <c r="AU174" s="8">
        <v>270</v>
      </c>
      <c r="AV174" s="8" t="s">
        <v>8439</v>
      </c>
      <c r="AW174" s="8">
        <v>1</v>
      </c>
      <c r="AX174" s="8">
        <v>0</v>
      </c>
      <c r="AY174" s="8">
        <v>0</v>
      </c>
      <c r="AZ174" s="47">
        <v>46236.541666666664</v>
      </c>
      <c r="BA174" s="47">
        <v>46236.729166666664</v>
      </c>
      <c r="BB174" s="8" t="s">
        <v>8380</v>
      </c>
      <c r="BC174" s="47">
        <v>46236.548611111109</v>
      </c>
      <c r="BD174" s="47">
        <v>46236.719444444447</v>
      </c>
      <c r="BE174" s="8" t="s">
        <v>616</v>
      </c>
      <c r="BF174" s="8">
        <v>0</v>
      </c>
      <c r="BG174" s="8">
        <v>0</v>
      </c>
      <c r="BH174" s="8"/>
    </row>
    <row r="175" spans="2:60">
      <c r="B175" s="8" t="s">
        <v>8326</v>
      </c>
      <c r="C175" s="8" t="s">
        <v>49</v>
      </c>
      <c r="D175" s="8" t="s">
        <v>54</v>
      </c>
      <c r="E175" s="8" t="s">
        <v>580</v>
      </c>
      <c r="F175" s="8" t="s">
        <v>8438</v>
      </c>
      <c r="G175" s="8" t="s">
        <v>65</v>
      </c>
      <c r="H175" s="8" t="s">
        <v>53</v>
      </c>
      <c r="I175" s="9">
        <v>46244</v>
      </c>
      <c r="J175" s="61">
        <v>0</v>
      </c>
      <c r="K175" s="56">
        <v>46235</v>
      </c>
      <c r="L175" s="8" t="s">
        <v>52</v>
      </c>
      <c r="M175" s="8" t="s">
        <v>66</v>
      </c>
      <c r="N175" s="8" t="s">
        <v>64</v>
      </c>
      <c r="O175" s="8">
        <v>1</v>
      </c>
      <c r="P175" s="8">
        <v>4</v>
      </c>
      <c r="Q175" s="8" t="s">
        <v>60</v>
      </c>
      <c r="R175" s="8">
        <v>4</v>
      </c>
      <c r="S175" s="8">
        <v>0</v>
      </c>
      <c r="T175" s="8" t="b">
        <v>0</v>
      </c>
      <c r="U175" s="8">
        <v>270</v>
      </c>
      <c r="V175" s="54">
        <v>241</v>
      </c>
      <c r="W175" s="54">
        <v>152</v>
      </c>
      <c r="X175" s="8">
        <v>0</v>
      </c>
      <c r="Y175" s="8">
        <v>0</v>
      </c>
      <c r="Z175" s="8">
        <v>1</v>
      </c>
      <c r="AA175" s="8">
        <v>0</v>
      </c>
      <c r="AB175" s="8">
        <v>4</v>
      </c>
      <c r="AC175" s="8">
        <v>0</v>
      </c>
      <c r="AD175" s="8"/>
      <c r="AE175" s="8">
        <v>270</v>
      </c>
      <c r="AF175" s="8" t="s">
        <v>8384</v>
      </c>
      <c r="AG175" s="8" t="s">
        <v>8379</v>
      </c>
      <c r="AH175" s="54">
        <v>7</v>
      </c>
      <c r="AI175" s="54">
        <v>-22</v>
      </c>
      <c r="AJ175" s="8">
        <v>0</v>
      </c>
      <c r="AK175" s="8">
        <v>1</v>
      </c>
      <c r="AL175" s="8">
        <v>0</v>
      </c>
      <c r="AM175" s="8">
        <v>4</v>
      </c>
      <c r="AN175" s="8">
        <v>0</v>
      </c>
      <c r="AO175" s="8">
        <v>1</v>
      </c>
      <c r="AP175" s="8">
        <v>0</v>
      </c>
      <c r="AQ175" s="8">
        <v>0</v>
      </c>
      <c r="AR175" s="54">
        <v>160</v>
      </c>
      <c r="AS175" s="8">
        <v>1</v>
      </c>
      <c r="AT175" s="8">
        <v>0</v>
      </c>
      <c r="AU175" s="8">
        <v>270</v>
      </c>
      <c r="AV175" s="8" t="s">
        <v>8439</v>
      </c>
      <c r="AW175" s="8">
        <v>1</v>
      </c>
      <c r="AX175" s="8">
        <v>0</v>
      </c>
      <c r="AY175" s="8">
        <v>0</v>
      </c>
      <c r="AZ175" s="47">
        <v>46244.5625</v>
      </c>
      <c r="BA175" s="47">
        <v>46244.75</v>
      </c>
      <c r="BB175" s="8" t="s">
        <v>8380</v>
      </c>
      <c r="BC175" s="47">
        <v>46244.567361111112</v>
      </c>
      <c r="BD175" s="47">
        <v>46244.734722222223</v>
      </c>
      <c r="BE175" s="8" t="s">
        <v>580</v>
      </c>
      <c r="BF175" s="8">
        <v>0</v>
      </c>
      <c r="BG175" s="8">
        <v>0</v>
      </c>
      <c r="BH175" s="8"/>
    </row>
    <row r="176" spans="2:60">
      <c r="B176" s="8" t="s">
        <v>8326</v>
      </c>
      <c r="C176" s="8" t="s">
        <v>49</v>
      </c>
      <c r="D176" s="8" t="s">
        <v>54</v>
      </c>
      <c r="E176" s="8" t="s">
        <v>580</v>
      </c>
      <c r="F176" s="8" t="s">
        <v>8438</v>
      </c>
      <c r="G176" s="8" t="s">
        <v>70</v>
      </c>
      <c r="H176" s="8" t="s">
        <v>53</v>
      </c>
      <c r="I176" s="9">
        <v>46219</v>
      </c>
      <c r="J176" s="61">
        <v>0</v>
      </c>
      <c r="K176" s="56">
        <v>46204</v>
      </c>
      <c r="L176" s="8" t="s">
        <v>52</v>
      </c>
      <c r="M176" s="8" t="s">
        <v>66</v>
      </c>
      <c r="N176" s="8" t="s">
        <v>64</v>
      </c>
      <c r="O176" s="8">
        <v>1</v>
      </c>
      <c r="P176" s="8">
        <v>4</v>
      </c>
      <c r="Q176" s="8" t="s">
        <v>58</v>
      </c>
      <c r="R176" s="8">
        <v>4</v>
      </c>
      <c r="S176" s="8">
        <v>0</v>
      </c>
      <c r="T176" s="8" t="b">
        <v>0</v>
      </c>
      <c r="U176" s="8">
        <v>420</v>
      </c>
      <c r="V176" s="54">
        <v>394</v>
      </c>
      <c r="W176" s="54">
        <v>281</v>
      </c>
      <c r="X176" s="8">
        <v>0</v>
      </c>
      <c r="Y176" s="8">
        <v>0</v>
      </c>
      <c r="Z176" s="8">
        <v>1</v>
      </c>
      <c r="AA176" s="8">
        <v>0</v>
      </c>
      <c r="AB176" s="8">
        <v>4</v>
      </c>
      <c r="AC176" s="8">
        <v>0</v>
      </c>
      <c r="AD176" s="8"/>
      <c r="AE176" s="8">
        <v>420</v>
      </c>
      <c r="AF176" s="8" t="s">
        <v>8384</v>
      </c>
      <c r="AG176" s="8" t="s">
        <v>8379</v>
      </c>
      <c r="AH176" s="54">
        <v>3</v>
      </c>
      <c r="AI176" s="54">
        <v>-23</v>
      </c>
      <c r="AJ176" s="8">
        <v>0</v>
      </c>
      <c r="AK176" s="8">
        <v>1</v>
      </c>
      <c r="AL176" s="8">
        <v>0</v>
      </c>
      <c r="AM176" s="8">
        <v>4</v>
      </c>
      <c r="AN176" s="8">
        <v>0</v>
      </c>
      <c r="AO176" s="8">
        <v>1</v>
      </c>
      <c r="AP176" s="8">
        <v>0</v>
      </c>
      <c r="AQ176" s="8">
        <v>0</v>
      </c>
      <c r="AR176" s="54">
        <v>285</v>
      </c>
      <c r="AS176" s="8">
        <v>1</v>
      </c>
      <c r="AT176" s="8">
        <v>0</v>
      </c>
      <c r="AU176" s="8">
        <v>420</v>
      </c>
      <c r="AV176" s="8" t="s">
        <v>8439</v>
      </c>
      <c r="AW176" s="8">
        <v>1</v>
      </c>
      <c r="AX176" s="8">
        <v>0</v>
      </c>
      <c r="AY176" s="8">
        <v>0</v>
      </c>
      <c r="AZ176" s="47">
        <v>46219.375</v>
      </c>
      <c r="BA176" s="47">
        <v>46219.666666666664</v>
      </c>
      <c r="BB176" s="8" t="s">
        <v>8380</v>
      </c>
      <c r="BC176" s="47">
        <v>46219.377083333333</v>
      </c>
      <c r="BD176" s="47">
        <v>46219.650694444441</v>
      </c>
      <c r="BE176" s="8" t="s">
        <v>580</v>
      </c>
      <c r="BF176" s="8">
        <v>0</v>
      </c>
      <c r="BG176" s="8">
        <v>0</v>
      </c>
      <c r="BH176" s="8"/>
    </row>
    <row r="177" spans="2:60">
      <c r="B177" s="8" t="s">
        <v>8326</v>
      </c>
      <c r="C177" s="8" t="s">
        <v>49</v>
      </c>
      <c r="D177" s="8" t="s">
        <v>54</v>
      </c>
      <c r="E177" s="8" t="s">
        <v>580</v>
      </c>
      <c r="F177" s="8" t="s">
        <v>8438</v>
      </c>
      <c r="G177" s="8" t="s">
        <v>70</v>
      </c>
      <c r="H177" s="8" t="s">
        <v>53</v>
      </c>
      <c r="I177" s="9">
        <v>46259</v>
      </c>
      <c r="J177" s="61">
        <v>0</v>
      </c>
      <c r="K177" s="56">
        <v>46235</v>
      </c>
      <c r="L177" s="8" t="s">
        <v>52</v>
      </c>
      <c r="M177" s="8" t="s">
        <v>66</v>
      </c>
      <c r="N177" s="8" t="s">
        <v>64</v>
      </c>
      <c r="O177" s="8">
        <v>1</v>
      </c>
      <c r="P177" s="8">
        <v>4</v>
      </c>
      <c r="Q177" s="8" t="s">
        <v>60</v>
      </c>
      <c r="R177" s="8">
        <v>4</v>
      </c>
      <c r="S177" s="8">
        <v>0</v>
      </c>
      <c r="T177" s="8" t="b">
        <v>0</v>
      </c>
      <c r="U177" s="8">
        <v>420</v>
      </c>
      <c r="V177" s="54">
        <v>392</v>
      </c>
      <c r="W177" s="54">
        <v>292</v>
      </c>
      <c r="X177" s="8">
        <v>0</v>
      </c>
      <c r="Y177" s="8">
        <v>0</v>
      </c>
      <c r="Z177" s="8">
        <v>1</v>
      </c>
      <c r="AA177" s="8">
        <v>0</v>
      </c>
      <c r="AB177" s="8">
        <v>4</v>
      </c>
      <c r="AC177" s="8">
        <v>0</v>
      </c>
      <c r="AD177" s="8"/>
      <c r="AE177" s="8">
        <v>420</v>
      </c>
      <c r="AF177" s="8" t="s">
        <v>8378</v>
      </c>
      <c r="AG177" s="8" t="s">
        <v>8379</v>
      </c>
      <c r="AH177" s="54">
        <v>12</v>
      </c>
      <c r="AI177" s="54">
        <v>-16</v>
      </c>
      <c r="AJ177" s="8">
        <v>0</v>
      </c>
      <c r="AK177" s="8">
        <v>0</v>
      </c>
      <c r="AL177" s="8">
        <v>1</v>
      </c>
      <c r="AM177" s="8">
        <v>4</v>
      </c>
      <c r="AN177" s="8">
        <v>0</v>
      </c>
      <c r="AO177" s="8">
        <v>1</v>
      </c>
      <c r="AP177" s="8">
        <v>0</v>
      </c>
      <c r="AQ177" s="8">
        <v>0</v>
      </c>
      <c r="AR177" s="54">
        <v>300</v>
      </c>
      <c r="AS177" s="8">
        <v>1</v>
      </c>
      <c r="AT177" s="8">
        <v>0</v>
      </c>
      <c r="AU177" s="8">
        <v>420</v>
      </c>
      <c r="AV177" s="8" t="s">
        <v>8439</v>
      </c>
      <c r="AW177" s="8">
        <v>1</v>
      </c>
      <c r="AX177" s="8">
        <v>0</v>
      </c>
      <c r="AY177" s="8">
        <v>0</v>
      </c>
      <c r="AZ177" s="47">
        <v>46259.3125</v>
      </c>
      <c r="BA177" s="47">
        <v>46259.604166666664</v>
      </c>
      <c r="BB177" s="8" t="s">
        <v>8380</v>
      </c>
      <c r="BC177" s="47">
        <v>46259.320833333331</v>
      </c>
      <c r="BD177" s="47">
        <v>46259.593055555553</v>
      </c>
      <c r="BE177" s="8" t="s">
        <v>580</v>
      </c>
      <c r="BF177" s="8">
        <v>0</v>
      </c>
      <c r="BG177" s="8">
        <v>0</v>
      </c>
      <c r="BH177" s="8"/>
    </row>
    <row r="178" spans="2:60">
      <c r="B178" s="8" t="s">
        <v>8326</v>
      </c>
      <c r="C178" s="8" t="s">
        <v>49</v>
      </c>
      <c r="D178" s="8" t="s">
        <v>54</v>
      </c>
      <c r="E178" s="8" t="s">
        <v>580</v>
      </c>
      <c r="F178" s="8" t="s">
        <v>8438</v>
      </c>
      <c r="G178" s="8" t="s">
        <v>74</v>
      </c>
      <c r="H178" s="8" t="s">
        <v>53</v>
      </c>
      <c r="I178" s="9">
        <v>46193</v>
      </c>
      <c r="J178" s="61">
        <v>0</v>
      </c>
      <c r="K178" s="56">
        <v>46174</v>
      </c>
      <c r="L178" s="8" t="s">
        <v>52</v>
      </c>
      <c r="M178" s="8" t="s">
        <v>66</v>
      </c>
      <c r="N178" s="8" t="s">
        <v>64</v>
      </c>
      <c r="O178" s="8">
        <v>1</v>
      </c>
      <c r="P178" s="8">
        <v>4</v>
      </c>
      <c r="Q178" s="8" t="s">
        <v>56</v>
      </c>
      <c r="R178" s="8">
        <v>4</v>
      </c>
      <c r="S178" s="8">
        <v>0</v>
      </c>
      <c r="T178" s="8" t="b">
        <v>0</v>
      </c>
      <c r="U178" s="8">
        <v>480</v>
      </c>
      <c r="V178" s="54">
        <v>443</v>
      </c>
      <c r="W178" s="54">
        <v>314</v>
      </c>
      <c r="X178" s="8">
        <v>0</v>
      </c>
      <c r="Y178" s="8">
        <v>0</v>
      </c>
      <c r="Z178" s="8">
        <v>1</v>
      </c>
      <c r="AA178" s="8">
        <v>0</v>
      </c>
      <c r="AB178" s="8">
        <v>4</v>
      </c>
      <c r="AC178" s="8">
        <v>0</v>
      </c>
      <c r="AD178" s="8"/>
      <c r="AE178" s="8">
        <v>480</v>
      </c>
      <c r="AF178" s="8" t="s">
        <v>8384</v>
      </c>
      <c r="AG178" s="8" t="s">
        <v>8379</v>
      </c>
      <c r="AH178" s="54">
        <v>4</v>
      </c>
      <c r="AI178" s="54">
        <v>-33</v>
      </c>
      <c r="AJ178" s="8">
        <v>0</v>
      </c>
      <c r="AK178" s="8">
        <v>1</v>
      </c>
      <c r="AL178" s="8">
        <v>0</v>
      </c>
      <c r="AM178" s="8">
        <v>4</v>
      </c>
      <c r="AN178" s="8">
        <v>0</v>
      </c>
      <c r="AO178" s="8">
        <v>1</v>
      </c>
      <c r="AP178" s="8">
        <v>0</v>
      </c>
      <c r="AQ178" s="8">
        <v>0</v>
      </c>
      <c r="AR178" s="54">
        <v>310</v>
      </c>
      <c r="AS178" s="8">
        <v>1</v>
      </c>
      <c r="AT178" s="8">
        <v>0</v>
      </c>
      <c r="AU178" s="8">
        <v>480</v>
      </c>
      <c r="AV178" s="8" t="s">
        <v>8439</v>
      </c>
      <c r="AW178" s="8">
        <v>1</v>
      </c>
      <c r="AX178" s="8">
        <v>0</v>
      </c>
      <c r="AY178" s="8">
        <v>0</v>
      </c>
      <c r="AZ178" s="47">
        <v>46193.375</v>
      </c>
      <c r="BA178" s="47">
        <v>46193.708333333336</v>
      </c>
      <c r="BB178" s="8" t="s">
        <v>8380</v>
      </c>
      <c r="BC178" s="47">
        <v>46193.37777777778</v>
      </c>
      <c r="BD178" s="47">
        <v>46193.685416666667</v>
      </c>
      <c r="BE178" s="8" t="s">
        <v>580</v>
      </c>
      <c r="BF178" s="8">
        <v>0</v>
      </c>
      <c r="BG178" s="8">
        <v>0</v>
      </c>
      <c r="BH178" s="8"/>
    </row>
    <row r="179" spans="2:60">
      <c r="B179" s="8" t="s">
        <v>8326</v>
      </c>
      <c r="C179" s="8" t="s">
        <v>49</v>
      </c>
      <c r="D179" s="8" t="s">
        <v>54</v>
      </c>
      <c r="E179" s="8" t="s">
        <v>580</v>
      </c>
      <c r="F179" s="8" t="s">
        <v>8438</v>
      </c>
      <c r="G179" s="8" t="s">
        <v>76</v>
      </c>
      <c r="H179" s="8" t="s">
        <v>53</v>
      </c>
      <c r="I179" s="9">
        <v>46241</v>
      </c>
      <c r="J179" s="61">
        <v>0</v>
      </c>
      <c r="K179" s="56">
        <v>46235</v>
      </c>
      <c r="L179" s="8" t="s">
        <v>52</v>
      </c>
      <c r="M179" s="8" t="s">
        <v>66</v>
      </c>
      <c r="N179" s="8" t="s">
        <v>64</v>
      </c>
      <c r="O179" s="8">
        <v>1</v>
      </c>
      <c r="P179" s="8">
        <v>4</v>
      </c>
      <c r="Q179" s="8" t="s">
        <v>60</v>
      </c>
      <c r="R179" s="8">
        <v>4</v>
      </c>
      <c r="S179" s="8">
        <v>0</v>
      </c>
      <c r="T179" s="8" t="b">
        <v>0</v>
      </c>
      <c r="U179" s="8">
        <v>210</v>
      </c>
      <c r="V179" s="54">
        <v>186</v>
      </c>
      <c r="W179" s="54">
        <v>110</v>
      </c>
      <c r="X179" s="8">
        <v>0</v>
      </c>
      <c r="Y179" s="8">
        <v>0</v>
      </c>
      <c r="Z179" s="8">
        <v>1</v>
      </c>
      <c r="AA179" s="8">
        <v>0</v>
      </c>
      <c r="AB179" s="8">
        <v>4</v>
      </c>
      <c r="AC179" s="8">
        <v>0</v>
      </c>
      <c r="AD179" s="8"/>
      <c r="AE179" s="8">
        <v>210</v>
      </c>
      <c r="AF179" s="8" t="s">
        <v>8384</v>
      </c>
      <c r="AG179" s="8" t="s">
        <v>8379</v>
      </c>
      <c r="AH179" s="54">
        <v>2</v>
      </c>
      <c r="AI179" s="54">
        <v>-22</v>
      </c>
      <c r="AJ179" s="8">
        <v>0</v>
      </c>
      <c r="AK179" s="8">
        <v>1</v>
      </c>
      <c r="AL179" s="8">
        <v>0</v>
      </c>
      <c r="AM179" s="8">
        <v>4</v>
      </c>
      <c r="AN179" s="8">
        <v>0</v>
      </c>
      <c r="AO179" s="8">
        <v>1</v>
      </c>
      <c r="AP179" s="8">
        <v>0</v>
      </c>
      <c r="AQ179" s="8">
        <v>0</v>
      </c>
      <c r="AR179" s="54">
        <v>105</v>
      </c>
      <c r="AS179" s="8">
        <v>1</v>
      </c>
      <c r="AT179" s="8">
        <v>0</v>
      </c>
      <c r="AU179" s="8">
        <v>210</v>
      </c>
      <c r="AV179" s="8" t="s">
        <v>8439</v>
      </c>
      <c r="AW179" s="8">
        <v>1</v>
      </c>
      <c r="AX179" s="8">
        <v>0</v>
      </c>
      <c r="AY179" s="8">
        <v>0</v>
      </c>
      <c r="AZ179" s="47">
        <v>46241.5625</v>
      </c>
      <c r="BA179" s="47">
        <v>46241.708333333336</v>
      </c>
      <c r="BB179" s="8" t="s">
        <v>8380</v>
      </c>
      <c r="BC179" s="47">
        <v>46241.563888888886</v>
      </c>
      <c r="BD179" s="47">
        <v>46241.693055555559</v>
      </c>
      <c r="BE179" s="8" t="s">
        <v>580</v>
      </c>
      <c r="BF179" s="8">
        <v>0</v>
      </c>
      <c r="BG179" s="8">
        <v>0</v>
      </c>
      <c r="BH179" s="8"/>
    </row>
    <row r="180" spans="2:60">
      <c r="B180" s="8" t="s">
        <v>8326</v>
      </c>
      <c r="C180" s="8" t="s">
        <v>49</v>
      </c>
      <c r="D180" s="8" t="s">
        <v>54</v>
      </c>
      <c r="E180" s="8" t="s">
        <v>480</v>
      </c>
      <c r="F180" s="8" t="s">
        <v>8438</v>
      </c>
      <c r="G180" s="8" t="s">
        <v>71</v>
      </c>
      <c r="H180" s="8" t="s">
        <v>53</v>
      </c>
      <c r="I180" s="9">
        <v>46181</v>
      </c>
      <c r="J180" s="61">
        <v>0</v>
      </c>
      <c r="K180" s="56">
        <v>46174</v>
      </c>
      <c r="L180" s="8" t="s">
        <v>52</v>
      </c>
      <c r="M180" s="8" t="s">
        <v>66</v>
      </c>
      <c r="N180" s="8" t="s">
        <v>64</v>
      </c>
      <c r="O180" s="8">
        <v>1</v>
      </c>
      <c r="P180" s="8">
        <v>4</v>
      </c>
      <c r="Q180" s="8" t="s">
        <v>56</v>
      </c>
      <c r="R180" s="8">
        <v>4</v>
      </c>
      <c r="S180" s="8">
        <v>0</v>
      </c>
      <c r="T180" s="8" t="b">
        <v>0</v>
      </c>
      <c r="U180" s="8">
        <v>180</v>
      </c>
      <c r="V180" s="54">
        <v>153</v>
      </c>
      <c r="W180" s="54">
        <v>80</v>
      </c>
      <c r="X180" s="8">
        <v>0</v>
      </c>
      <c r="Y180" s="8">
        <v>0</v>
      </c>
      <c r="Z180" s="8">
        <v>1</v>
      </c>
      <c r="AA180" s="8">
        <v>0</v>
      </c>
      <c r="AB180" s="8">
        <v>4</v>
      </c>
      <c r="AC180" s="8">
        <v>0</v>
      </c>
      <c r="AD180" s="8"/>
      <c r="AE180" s="8">
        <v>180</v>
      </c>
      <c r="AF180" s="8" t="s">
        <v>8384</v>
      </c>
      <c r="AG180" s="8" t="s">
        <v>8379</v>
      </c>
      <c r="AH180" s="54">
        <v>10</v>
      </c>
      <c r="AI180" s="54">
        <v>-17</v>
      </c>
      <c r="AJ180" s="8">
        <v>0</v>
      </c>
      <c r="AK180" s="8">
        <v>1</v>
      </c>
      <c r="AL180" s="8">
        <v>0</v>
      </c>
      <c r="AM180" s="8">
        <v>4</v>
      </c>
      <c r="AN180" s="8">
        <v>0</v>
      </c>
      <c r="AO180" s="8">
        <v>1</v>
      </c>
      <c r="AP180" s="8">
        <v>0</v>
      </c>
      <c r="AQ180" s="8">
        <v>0</v>
      </c>
      <c r="AR180" s="54">
        <v>80</v>
      </c>
      <c r="AS180" s="8">
        <v>1</v>
      </c>
      <c r="AT180" s="8">
        <v>0</v>
      </c>
      <c r="AU180" s="8">
        <v>180</v>
      </c>
      <c r="AV180" s="8" t="s">
        <v>8439</v>
      </c>
      <c r="AW180" s="8">
        <v>1</v>
      </c>
      <c r="AX180" s="8">
        <v>0</v>
      </c>
      <c r="AY180" s="8">
        <v>0</v>
      </c>
      <c r="AZ180" s="47">
        <v>46181.5625</v>
      </c>
      <c r="BA180" s="47">
        <v>46181.6875</v>
      </c>
      <c r="BB180" s="8" t="s">
        <v>8380</v>
      </c>
      <c r="BC180" s="47">
        <v>46181.569444444445</v>
      </c>
      <c r="BD180" s="47">
        <v>46181.675694444442</v>
      </c>
      <c r="BE180" s="8" t="s">
        <v>480</v>
      </c>
      <c r="BF180" s="8">
        <v>0</v>
      </c>
      <c r="BG180" s="8">
        <v>0</v>
      </c>
      <c r="BH180" s="8"/>
    </row>
    <row r="181" spans="2:60">
      <c r="B181" s="8" t="s">
        <v>8326</v>
      </c>
      <c r="C181" s="8" t="s">
        <v>49</v>
      </c>
      <c r="D181" s="8" t="s">
        <v>54</v>
      </c>
      <c r="E181" s="8" t="s">
        <v>480</v>
      </c>
      <c r="F181" s="8" t="s">
        <v>8438</v>
      </c>
      <c r="G181" s="8" t="s">
        <v>76</v>
      </c>
      <c r="H181" s="8" t="s">
        <v>53</v>
      </c>
      <c r="I181" s="9">
        <v>46254</v>
      </c>
      <c r="J181" s="61">
        <v>0</v>
      </c>
      <c r="K181" s="56">
        <v>46235</v>
      </c>
      <c r="L181" s="8" t="s">
        <v>52</v>
      </c>
      <c r="M181" s="8" t="s">
        <v>66</v>
      </c>
      <c r="N181" s="8" t="s">
        <v>64</v>
      </c>
      <c r="O181" s="8">
        <v>1</v>
      </c>
      <c r="P181" s="8">
        <v>4</v>
      </c>
      <c r="Q181" s="8" t="s">
        <v>60</v>
      </c>
      <c r="R181" s="8">
        <v>4</v>
      </c>
      <c r="S181" s="8">
        <v>0</v>
      </c>
      <c r="T181" s="8" t="b">
        <v>0</v>
      </c>
      <c r="U181" s="8">
        <v>540</v>
      </c>
      <c r="V181" s="54">
        <v>495</v>
      </c>
      <c r="W181" s="54">
        <v>399</v>
      </c>
      <c r="X181" s="8">
        <v>0</v>
      </c>
      <c r="Y181" s="8">
        <v>0</v>
      </c>
      <c r="Z181" s="8">
        <v>1</v>
      </c>
      <c r="AA181" s="8">
        <v>0</v>
      </c>
      <c r="AB181" s="8">
        <v>4</v>
      </c>
      <c r="AC181" s="8">
        <v>0</v>
      </c>
      <c r="AD181" s="8"/>
      <c r="AE181" s="8">
        <v>540</v>
      </c>
      <c r="AF181" s="8" t="s">
        <v>8384</v>
      </c>
      <c r="AG181" s="8" t="s">
        <v>8379</v>
      </c>
      <c r="AH181" s="54">
        <v>7</v>
      </c>
      <c r="AI181" s="54">
        <v>-38</v>
      </c>
      <c r="AJ181" s="8">
        <v>0</v>
      </c>
      <c r="AK181" s="8">
        <v>1</v>
      </c>
      <c r="AL181" s="8">
        <v>0</v>
      </c>
      <c r="AM181" s="8">
        <v>4</v>
      </c>
      <c r="AN181" s="8">
        <v>0</v>
      </c>
      <c r="AO181" s="8">
        <v>1</v>
      </c>
      <c r="AP181" s="8">
        <v>0</v>
      </c>
      <c r="AQ181" s="8">
        <v>0</v>
      </c>
      <c r="AR181" s="54">
        <v>395</v>
      </c>
      <c r="AS181" s="8">
        <v>1</v>
      </c>
      <c r="AT181" s="8">
        <v>0</v>
      </c>
      <c r="AU181" s="8">
        <v>540</v>
      </c>
      <c r="AV181" s="8" t="s">
        <v>8439</v>
      </c>
      <c r="AW181" s="8">
        <v>1</v>
      </c>
      <c r="AX181" s="8">
        <v>0</v>
      </c>
      <c r="AY181" s="8">
        <v>0</v>
      </c>
      <c r="AZ181" s="47">
        <v>46254.354166666664</v>
      </c>
      <c r="BA181" s="47">
        <v>46254.729166666664</v>
      </c>
      <c r="BB181" s="8" t="s">
        <v>8380</v>
      </c>
      <c r="BC181" s="47">
        <v>46254.359027777777</v>
      </c>
      <c r="BD181" s="47">
        <v>46254.702777777777</v>
      </c>
      <c r="BE181" s="8" t="s">
        <v>480</v>
      </c>
      <c r="BF181" s="8">
        <v>0</v>
      </c>
      <c r="BG181" s="8">
        <v>0</v>
      </c>
      <c r="BH181" s="8"/>
    </row>
    <row r="182" spans="2:60">
      <c r="B182" s="8" t="s">
        <v>8326</v>
      </c>
      <c r="C182" s="8" t="s">
        <v>49</v>
      </c>
      <c r="D182" s="8" t="s">
        <v>54</v>
      </c>
      <c r="E182" s="8" t="s">
        <v>420</v>
      </c>
      <c r="F182" s="8" t="s">
        <v>8438</v>
      </c>
      <c r="G182" s="8" t="s">
        <v>73</v>
      </c>
      <c r="H182" s="8" t="s">
        <v>53</v>
      </c>
      <c r="I182" s="9">
        <v>46227</v>
      </c>
      <c r="J182" s="61">
        <v>0</v>
      </c>
      <c r="K182" s="56">
        <v>46204</v>
      </c>
      <c r="L182" s="8" t="s">
        <v>52</v>
      </c>
      <c r="M182" s="8" t="s">
        <v>66</v>
      </c>
      <c r="N182" s="8" t="s">
        <v>64</v>
      </c>
      <c r="O182" s="8">
        <v>1</v>
      </c>
      <c r="P182" s="8">
        <v>4</v>
      </c>
      <c r="Q182" s="8" t="s">
        <v>58</v>
      </c>
      <c r="R182" s="8">
        <v>4</v>
      </c>
      <c r="S182" s="8">
        <v>0</v>
      </c>
      <c r="T182" s="8" t="b">
        <v>0</v>
      </c>
      <c r="U182" s="8">
        <v>210</v>
      </c>
      <c r="V182" s="54">
        <v>183</v>
      </c>
      <c r="W182" s="54">
        <v>95</v>
      </c>
      <c r="X182" s="8">
        <v>0</v>
      </c>
      <c r="Y182" s="8">
        <v>0</v>
      </c>
      <c r="Z182" s="8">
        <v>1</v>
      </c>
      <c r="AA182" s="8">
        <v>0</v>
      </c>
      <c r="AB182" s="8">
        <v>4</v>
      </c>
      <c r="AC182" s="8">
        <v>0</v>
      </c>
      <c r="AD182" s="8"/>
      <c r="AE182" s="8">
        <v>210</v>
      </c>
      <c r="AF182" s="8" t="s">
        <v>8384</v>
      </c>
      <c r="AG182" s="8" t="s">
        <v>8379</v>
      </c>
      <c r="AH182" s="54">
        <v>5</v>
      </c>
      <c r="AI182" s="54">
        <v>-22</v>
      </c>
      <c r="AJ182" s="8">
        <v>0</v>
      </c>
      <c r="AK182" s="8">
        <v>1</v>
      </c>
      <c r="AL182" s="8">
        <v>0</v>
      </c>
      <c r="AM182" s="8">
        <v>4</v>
      </c>
      <c r="AN182" s="8">
        <v>0</v>
      </c>
      <c r="AO182" s="8">
        <v>1</v>
      </c>
      <c r="AP182" s="8">
        <v>0</v>
      </c>
      <c r="AQ182" s="8">
        <v>0</v>
      </c>
      <c r="AR182" s="54">
        <v>95</v>
      </c>
      <c r="AS182" s="8">
        <v>1</v>
      </c>
      <c r="AT182" s="8">
        <v>0</v>
      </c>
      <c r="AU182" s="8">
        <v>210</v>
      </c>
      <c r="AV182" s="8" t="s">
        <v>8439</v>
      </c>
      <c r="AW182" s="8">
        <v>1</v>
      </c>
      <c r="AX182" s="8">
        <v>0</v>
      </c>
      <c r="AY182" s="8">
        <v>0</v>
      </c>
      <c r="AZ182" s="47">
        <v>46227.354166666664</v>
      </c>
      <c r="BA182" s="47">
        <v>46227.5</v>
      </c>
      <c r="BB182" s="8" t="s">
        <v>8380</v>
      </c>
      <c r="BC182" s="47">
        <v>46227.357638888891</v>
      </c>
      <c r="BD182" s="47">
        <v>46227.484722222223</v>
      </c>
      <c r="BE182" s="8" t="s">
        <v>420</v>
      </c>
      <c r="BF182" s="8">
        <v>0</v>
      </c>
      <c r="BG182" s="8">
        <v>0</v>
      </c>
      <c r="BH182" s="8"/>
    </row>
    <row r="183" spans="2:60">
      <c r="B183" s="8" t="s">
        <v>8326</v>
      </c>
      <c r="C183" s="8" t="s">
        <v>49</v>
      </c>
      <c r="D183" s="8" t="s">
        <v>54</v>
      </c>
      <c r="E183" s="8" t="s">
        <v>420</v>
      </c>
      <c r="F183" s="8" t="s">
        <v>8438</v>
      </c>
      <c r="G183" s="8" t="s">
        <v>75</v>
      </c>
      <c r="H183" s="8" t="s">
        <v>53</v>
      </c>
      <c r="I183" s="9">
        <v>46210</v>
      </c>
      <c r="J183" s="61">
        <v>0</v>
      </c>
      <c r="K183" s="56">
        <v>46204</v>
      </c>
      <c r="L183" s="8" t="s">
        <v>52</v>
      </c>
      <c r="M183" s="8" t="s">
        <v>66</v>
      </c>
      <c r="N183" s="8" t="s">
        <v>64</v>
      </c>
      <c r="O183" s="8">
        <v>1</v>
      </c>
      <c r="P183" s="8">
        <v>4</v>
      </c>
      <c r="Q183" s="8" t="s">
        <v>58</v>
      </c>
      <c r="R183" s="8">
        <v>4</v>
      </c>
      <c r="S183" s="8">
        <v>0</v>
      </c>
      <c r="T183" s="8" t="b">
        <v>0</v>
      </c>
      <c r="U183" s="8">
        <v>300</v>
      </c>
      <c r="V183" s="54">
        <v>282</v>
      </c>
      <c r="W183" s="54">
        <v>212</v>
      </c>
      <c r="X183" s="8">
        <v>0</v>
      </c>
      <c r="Y183" s="8">
        <v>0</v>
      </c>
      <c r="Z183" s="8">
        <v>1</v>
      </c>
      <c r="AA183" s="8">
        <v>0</v>
      </c>
      <c r="AB183" s="8">
        <v>4</v>
      </c>
      <c r="AC183" s="8">
        <v>0</v>
      </c>
      <c r="AD183" s="8"/>
      <c r="AE183" s="8">
        <v>300</v>
      </c>
      <c r="AF183" s="8" t="s">
        <v>8378</v>
      </c>
      <c r="AG183" s="8" t="s">
        <v>8384</v>
      </c>
      <c r="AH183" s="54">
        <v>12</v>
      </c>
      <c r="AI183" s="54">
        <v>-6</v>
      </c>
      <c r="AJ183" s="8">
        <v>0</v>
      </c>
      <c r="AK183" s="8">
        <v>0</v>
      </c>
      <c r="AL183" s="8">
        <v>1</v>
      </c>
      <c r="AM183" s="8">
        <v>4</v>
      </c>
      <c r="AN183" s="8">
        <v>0</v>
      </c>
      <c r="AO183" s="8">
        <v>0</v>
      </c>
      <c r="AP183" s="8">
        <v>1</v>
      </c>
      <c r="AQ183" s="8">
        <v>0</v>
      </c>
      <c r="AR183" s="54">
        <v>210</v>
      </c>
      <c r="AS183" s="8">
        <v>1</v>
      </c>
      <c r="AT183" s="8">
        <v>0</v>
      </c>
      <c r="AU183" s="8">
        <v>300</v>
      </c>
      <c r="AV183" s="8" t="s">
        <v>8439</v>
      </c>
      <c r="AW183" s="8">
        <v>1</v>
      </c>
      <c r="AX183" s="8">
        <v>0</v>
      </c>
      <c r="AY183" s="8">
        <v>0</v>
      </c>
      <c r="AZ183" s="47">
        <v>46210.354166666664</v>
      </c>
      <c r="BA183" s="47">
        <v>46210.5625</v>
      </c>
      <c r="BB183" s="8" t="s">
        <v>8380</v>
      </c>
      <c r="BC183" s="47">
        <v>46210.362500000003</v>
      </c>
      <c r="BD183" s="47">
        <v>46210.558333333334</v>
      </c>
      <c r="BE183" s="8" t="s">
        <v>420</v>
      </c>
      <c r="BF183" s="8">
        <v>0</v>
      </c>
      <c r="BG183" s="8">
        <v>0</v>
      </c>
      <c r="BH183" s="8"/>
    </row>
    <row r="184" spans="2:60">
      <c r="B184" s="8" t="s">
        <v>8326</v>
      </c>
      <c r="C184" s="8" t="s">
        <v>49</v>
      </c>
      <c r="D184" s="8" t="s">
        <v>54</v>
      </c>
      <c r="E184" s="8" t="s">
        <v>420</v>
      </c>
      <c r="F184" s="8" t="s">
        <v>8438</v>
      </c>
      <c r="G184" s="8" t="s">
        <v>75</v>
      </c>
      <c r="H184" s="8" t="s">
        <v>53</v>
      </c>
      <c r="I184" s="9">
        <v>46235</v>
      </c>
      <c r="J184" s="61">
        <v>0</v>
      </c>
      <c r="K184" s="56">
        <v>46235</v>
      </c>
      <c r="L184" s="8" t="s">
        <v>52</v>
      </c>
      <c r="M184" s="8" t="s">
        <v>66</v>
      </c>
      <c r="N184" s="8" t="s">
        <v>64</v>
      </c>
      <c r="O184" s="8">
        <v>1</v>
      </c>
      <c r="P184" s="8">
        <v>4</v>
      </c>
      <c r="Q184" s="8" t="s">
        <v>60</v>
      </c>
      <c r="R184" s="8">
        <v>4</v>
      </c>
      <c r="S184" s="8">
        <v>0</v>
      </c>
      <c r="T184" s="8" t="b">
        <v>0</v>
      </c>
      <c r="U184" s="8">
        <v>270</v>
      </c>
      <c r="V184" s="54">
        <v>248</v>
      </c>
      <c r="W184" s="54">
        <v>188</v>
      </c>
      <c r="X184" s="8">
        <v>0</v>
      </c>
      <c r="Y184" s="8">
        <v>0</v>
      </c>
      <c r="Z184" s="8">
        <v>1</v>
      </c>
      <c r="AA184" s="8">
        <v>0</v>
      </c>
      <c r="AB184" s="8">
        <v>4</v>
      </c>
      <c r="AC184" s="8">
        <v>0</v>
      </c>
      <c r="AD184" s="8"/>
      <c r="AE184" s="8">
        <v>270</v>
      </c>
      <c r="AF184" s="8" t="s">
        <v>8384</v>
      </c>
      <c r="AG184" s="8" t="s">
        <v>8379</v>
      </c>
      <c r="AH184" s="54">
        <v>7</v>
      </c>
      <c r="AI184" s="54">
        <v>-15</v>
      </c>
      <c r="AJ184" s="8">
        <v>0</v>
      </c>
      <c r="AK184" s="8">
        <v>1</v>
      </c>
      <c r="AL184" s="8">
        <v>0</v>
      </c>
      <c r="AM184" s="8">
        <v>4</v>
      </c>
      <c r="AN184" s="8">
        <v>0</v>
      </c>
      <c r="AO184" s="8">
        <v>1</v>
      </c>
      <c r="AP184" s="8">
        <v>0</v>
      </c>
      <c r="AQ184" s="8">
        <v>0</v>
      </c>
      <c r="AR184" s="54">
        <v>180</v>
      </c>
      <c r="AS184" s="8">
        <v>1</v>
      </c>
      <c r="AT184" s="8">
        <v>0</v>
      </c>
      <c r="AU184" s="8">
        <v>270</v>
      </c>
      <c r="AV184" s="8" t="s">
        <v>8439</v>
      </c>
      <c r="AW184" s="8">
        <v>1</v>
      </c>
      <c r="AX184" s="8">
        <v>0</v>
      </c>
      <c r="AY184" s="8">
        <v>0</v>
      </c>
      <c r="AZ184" s="47">
        <v>46235.333333333336</v>
      </c>
      <c r="BA184" s="47">
        <v>46235.520833333336</v>
      </c>
      <c r="BB184" s="8" t="s">
        <v>8380</v>
      </c>
      <c r="BC184" s="47">
        <v>46235.338194444441</v>
      </c>
      <c r="BD184" s="47">
        <v>46235.510416666664</v>
      </c>
      <c r="BE184" s="8" t="s">
        <v>420</v>
      </c>
      <c r="BF184" s="8">
        <v>0</v>
      </c>
      <c r="BG184" s="8">
        <v>0</v>
      </c>
      <c r="BH184" s="8"/>
    </row>
    <row r="185" spans="2:60">
      <c r="B185" s="8" t="s">
        <v>8326</v>
      </c>
      <c r="C185" s="8" t="s">
        <v>49</v>
      </c>
      <c r="D185" s="8" t="s">
        <v>54</v>
      </c>
      <c r="E185" s="8" t="s">
        <v>394</v>
      </c>
      <c r="F185" s="8" t="s">
        <v>8438</v>
      </c>
      <c r="G185" s="8" t="s">
        <v>51</v>
      </c>
      <c r="H185" s="8" t="s">
        <v>53</v>
      </c>
      <c r="I185" s="9">
        <v>46210</v>
      </c>
      <c r="J185" s="61">
        <v>0</v>
      </c>
      <c r="K185" s="56">
        <v>46204</v>
      </c>
      <c r="L185" s="8" t="s">
        <v>52</v>
      </c>
      <c r="M185" s="8" t="s">
        <v>55</v>
      </c>
      <c r="N185" s="8" t="s">
        <v>50</v>
      </c>
      <c r="O185" s="8">
        <v>1</v>
      </c>
      <c r="P185" s="8">
        <v>4</v>
      </c>
      <c r="Q185" s="8" t="s">
        <v>58</v>
      </c>
      <c r="R185" s="8">
        <v>4</v>
      </c>
      <c r="S185" s="8">
        <v>0</v>
      </c>
      <c r="T185" s="8" t="b">
        <v>0</v>
      </c>
      <c r="U185" s="8">
        <v>480</v>
      </c>
      <c r="V185" s="54">
        <v>441</v>
      </c>
      <c r="W185" s="54">
        <v>337</v>
      </c>
      <c r="X185" s="8">
        <v>0</v>
      </c>
      <c r="Y185" s="8">
        <v>0</v>
      </c>
      <c r="Z185" s="8">
        <v>1</v>
      </c>
      <c r="AA185" s="8">
        <v>0</v>
      </c>
      <c r="AB185" s="8">
        <v>4</v>
      </c>
      <c r="AC185" s="8">
        <v>0</v>
      </c>
      <c r="AD185" s="8"/>
      <c r="AE185" s="8">
        <v>480</v>
      </c>
      <c r="AF185" s="8" t="s">
        <v>8384</v>
      </c>
      <c r="AG185" s="8" t="s">
        <v>8379</v>
      </c>
      <c r="AH185" s="54">
        <v>5</v>
      </c>
      <c r="AI185" s="54">
        <v>-34</v>
      </c>
      <c r="AJ185" s="8">
        <v>0</v>
      </c>
      <c r="AK185" s="8">
        <v>1</v>
      </c>
      <c r="AL185" s="8">
        <v>0</v>
      </c>
      <c r="AM185" s="8">
        <v>4</v>
      </c>
      <c r="AN185" s="8">
        <v>0</v>
      </c>
      <c r="AO185" s="8">
        <v>1</v>
      </c>
      <c r="AP185" s="8">
        <v>0</v>
      </c>
      <c r="AQ185" s="8">
        <v>0</v>
      </c>
      <c r="AR185" s="54">
        <v>335</v>
      </c>
      <c r="AS185" s="8">
        <v>1</v>
      </c>
      <c r="AT185" s="8">
        <v>0</v>
      </c>
      <c r="AU185" s="8">
        <v>480</v>
      </c>
      <c r="AV185" s="8" t="s">
        <v>8439</v>
      </c>
      <c r="AW185" s="8">
        <v>1</v>
      </c>
      <c r="AX185" s="8">
        <v>0</v>
      </c>
      <c r="AY185" s="8">
        <v>0</v>
      </c>
      <c r="AZ185" s="47">
        <v>46210.354166666664</v>
      </c>
      <c r="BA185" s="47">
        <v>46210.6875</v>
      </c>
      <c r="BB185" s="8" t="s">
        <v>8380</v>
      </c>
      <c r="BC185" s="47">
        <v>46210.357638888891</v>
      </c>
      <c r="BD185" s="47">
        <v>46210.663888888892</v>
      </c>
      <c r="BE185" s="8" t="s">
        <v>394</v>
      </c>
      <c r="BF185" s="8">
        <v>0</v>
      </c>
      <c r="BG185" s="8">
        <v>0</v>
      </c>
      <c r="BH185" s="8"/>
    </row>
    <row r="186" spans="2:60">
      <c r="B186" s="8" t="s">
        <v>8326</v>
      </c>
      <c r="C186" s="8" t="s">
        <v>49</v>
      </c>
      <c r="D186" s="8" t="s">
        <v>54</v>
      </c>
      <c r="E186" s="8" t="s">
        <v>394</v>
      </c>
      <c r="F186" s="8" t="s">
        <v>8438</v>
      </c>
      <c r="G186" s="8" t="s">
        <v>72</v>
      </c>
      <c r="H186" s="8" t="s">
        <v>53</v>
      </c>
      <c r="I186" s="9">
        <v>46241</v>
      </c>
      <c r="J186" s="61">
        <v>0</v>
      </c>
      <c r="K186" s="56">
        <v>46235</v>
      </c>
      <c r="L186" s="8" t="s">
        <v>52</v>
      </c>
      <c r="M186" s="8" t="s">
        <v>66</v>
      </c>
      <c r="N186" s="8" t="s">
        <v>64</v>
      </c>
      <c r="O186" s="8">
        <v>1</v>
      </c>
      <c r="P186" s="8">
        <v>4</v>
      </c>
      <c r="Q186" s="8" t="s">
        <v>60</v>
      </c>
      <c r="R186" s="8">
        <v>4</v>
      </c>
      <c r="S186" s="8">
        <v>0</v>
      </c>
      <c r="T186" s="8" t="b">
        <v>0</v>
      </c>
      <c r="U186" s="8">
        <v>210</v>
      </c>
      <c r="V186" s="54">
        <v>183</v>
      </c>
      <c r="W186" s="54">
        <v>113</v>
      </c>
      <c r="X186" s="8">
        <v>0</v>
      </c>
      <c r="Y186" s="8">
        <v>0</v>
      </c>
      <c r="Z186" s="8">
        <v>1</v>
      </c>
      <c r="AA186" s="8">
        <v>0</v>
      </c>
      <c r="AB186" s="8">
        <v>4</v>
      </c>
      <c r="AC186" s="8">
        <v>0</v>
      </c>
      <c r="AD186" s="8"/>
      <c r="AE186" s="8">
        <v>210</v>
      </c>
      <c r="AF186" s="8" t="s">
        <v>8384</v>
      </c>
      <c r="AG186" s="8" t="s">
        <v>8379</v>
      </c>
      <c r="AH186" s="54">
        <v>4</v>
      </c>
      <c r="AI186" s="54">
        <v>-23</v>
      </c>
      <c r="AJ186" s="8">
        <v>0</v>
      </c>
      <c r="AK186" s="8">
        <v>1</v>
      </c>
      <c r="AL186" s="8">
        <v>0</v>
      </c>
      <c r="AM186" s="8">
        <v>4</v>
      </c>
      <c r="AN186" s="8">
        <v>0</v>
      </c>
      <c r="AO186" s="8">
        <v>1</v>
      </c>
      <c r="AP186" s="8">
        <v>0</v>
      </c>
      <c r="AQ186" s="8">
        <v>0</v>
      </c>
      <c r="AR186" s="54">
        <v>105</v>
      </c>
      <c r="AS186" s="8">
        <v>1</v>
      </c>
      <c r="AT186" s="8">
        <v>0</v>
      </c>
      <c r="AU186" s="8">
        <v>210</v>
      </c>
      <c r="AV186" s="8" t="s">
        <v>8439</v>
      </c>
      <c r="AW186" s="8">
        <v>1</v>
      </c>
      <c r="AX186" s="8">
        <v>0</v>
      </c>
      <c r="AY186" s="8">
        <v>0</v>
      </c>
      <c r="AZ186" s="47">
        <v>46241.5625</v>
      </c>
      <c r="BA186" s="47">
        <v>46241.708333333336</v>
      </c>
      <c r="BB186" s="8" t="s">
        <v>8380</v>
      </c>
      <c r="BC186" s="47">
        <v>46241.56527777778</v>
      </c>
      <c r="BD186" s="47">
        <v>46241.692361111112</v>
      </c>
      <c r="BE186" s="8" t="s">
        <v>394</v>
      </c>
      <c r="BF186" s="8">
        <v>0</v>
      </c>
      <c r="BG186" s="8">
        <v>0</v>
      </c>
      <c r="BH186" s="8"/>
    </row>
    <row r="187" spans="2:60">
      <c r="B187" s="8" t="s">
        <v>8326</v>
      </c>
      <c r="C187" s="8" t="s">
        <v>49</v>
      </c>
      <c r="D187" s="8" t="s">
        <v>54</v>
      </c>
      <c r="E187" s="8" t="s">
        <v>394</v>
      </c>
      <c r="F187" s="8" t="s">
        <v>8438</v>
      </c>
      <c r="G187" s="8" t="s">
        <v>76</v>
      </c>
      <c r="H187" s="8" t="s">
        <v>53</v>
      </c>
      <c r="I187" s="9">
        <v>46249</v>
      </c>
      <c r="J187" s="61">
        <v>0</v>
      </c>
      <c r="K187" s="56">
        <v>46235</v>
      </c>
      <c r="L187" s="8" t="s">
        <v>52</v>
      </c>
      <c r="M187" s="8" t="s">
        <v>66</v>
      </c>
      <c r="N187" s="8" t="s">
        <v>64</v>
      </c>
      <c r="O187" s="8">
        <v>1</v>
      </c>
      <c r="P187" s="8">
        <v>4</v>
      </c>
      <c r="Q187" s="8" t="s">
        <v>60</v>
      </c>
      <c r="R187" s="8">
        <v>4</v>
      </c>
      <c r="S187" s="8">
        <v>0</v>
      </c>
      <c r="T187" s="8" t="b">
        <v>0</v>
      </c>
      <c r="U187" s="8">
        <v>480</v>
      </c>
      <c r="V187" s="54">
        <v>454</v>
      </c>
      <c r="W187" s="54">
        <v>367</v>
      </c>
      <c r="X187" s="8">
        <v>0</v>
      </c>
      <c r="Y187" s="8">
        <v>0</v>
      </c>
      <c r="Z187" s="8">
        <v>1</v>
      </c>
      <c r="AA187" s="8">
        <v>0</v>
      </c>
      <c r="AB187" s="8">
        <v>4</v>
      </c>
      <c r="AC187" s="8">
        <v>0</v>
      </c>
      <c r="AD187" s="8"/>
      <c r="AE187" s="8">
        <v>480</v>
      </c>
      <c r="AF187" s="8" t="s">
        <v>8384</v>
      </c>
      <c r="AG187" s="8" t="s">
        <v>8379</v>
      </c>
      <c r="AH187" s="54">
        <v>8</v>
      </c>
      <c r="AI187" s="54">
        <v>-18</v>
      </c>
      <c r="AJ187" s="8">
        <v>0</v>
      </c>
      <c r="AK187" s="8">
        <v>1</v>
      </c>
      <c r="AL187" s="8">
        <v>0</v>
      </c>
      <c r="AM187" s="8">
        <v>4</v>
      </c>
      <c r="AN187" s="8">
        <v>0</v>
      </c>
      <c r="AO187" s="8">
        <v>1</v>
      </c>
      <c r="AP187" s="8">
        <v>0</v>
      </c>
      <c r="AQ187" s="8">
        <v>0</v>
      </c>
      <c r="AR187" s="54">
        <v>360</v>
      </c>
      <c r="AS187" s="8">
        <v>1</v>
      </c>
      <c r="AT187" s="8">
        <v>0</v>
      </c>
      <c r="AU187" s="8">
        <v>480</v>
      </c>
      <c r="AV187" s="8" t="s">
        <v>8439</v>
      </c>
      <c r="AW187" s="8">
        <v>1</v>
      </c>
      <c r="AX187" s="8">
        <v>0</v>
      </c>
      <c r="AY187" s="8">
        <v>0</v>
      </c>
      <c r="AZ187" s="47">
        <v>46249.333333333336</v>
      </c>
      <c r="BA187" s="47">
        <v>46249.666666666664</v>
      </c>
      <c r="BB187" s="8" t="s">
        <v>8380</v>
      </c>
      <c r="BC187" s="47">
        <v>46249.338888888888</v>
      </c>
      <c r="BD187" s="47">
        <v>46249.654166666667</v>
      </c>
      <c r="BE187" s="8" t="s">
        <v>394</v>
      </c>
      <c r="BF187" s="8">
        <v>0</v>
      </c>
      <c r="BG187" s="8">
        <v>0</v>
      </c>
      <c r="BH187" s="8"/>
    </row>
    <row r="188" spans="2:60">
      <c r="B188" s="8" t="s">
        <v>8326</v>
      </c>
      <c r="C188" s="8" t="s">
        <v>49</v>
      </c>
      <c r="D188" s="8" t="s">
        <v>54</v>
      </c>
      <c r="E188" s="8" t="s">
        <v>547</v>
      </c>
      <c r="F188" s="8" t="s">
        <v>8438</v>
      </c>
      <c r="G188" s="8" t="s">
        <v>65</v>
      </c>
      <c r="H188" s="8" t="s">
        <v>53</v>
      </c>
      <c r="I188" s="9">
        <v>46249</v>
      </c>
      <c r="J188" s="61">
        <v>0</v>
      </c>
      <c r="K188" s="56">
        <v>46235</v>
      </c>
      <c r="L188" s="8" t="s">
        <v>52</v>
      </c>
      <c r="M188" s="8" t="s">
        <v>66</v>
      </c>
      <c r="N188" s="8" t="s">
        <v>64</v>
      </c>
      <c r="O188" s="8">
        <v>1</v>
      </c>
      <c r="P188" s="8">
        <v>4</v>
      </c>
      <c r="Q188" s="8" t="s">
        <v>60</v>
      </c>
      <c r="R188" s="8">
        <v>4</v>
      </c>
      <c r="S188" s="8">
        <v>0</v>
      </c>
      <c r="T188" s="8" t="b">
        <v>0</v>
      </c>
      <c r="U188" s="8">
        <v>480</v>
      </c>
      <c r="V188" s="54">
        <v>438</v>
      </c>
      <c r="W188" s="54">
        <v>322</v>
      </c>
      <c r="X188" s="8">
        <v>0</v>
      </c>
      <c r="Y188" s="8">
        <v>0</v>
      </c>
      <c r="Z188" s="8">
        <v>1</v>
      </c>
      <c r="AA188" s="8">
        <v>0</v>
      </c>
      <c r="AB188" s="8">
        <v>4</v>
      </c>
      <c r="AC188" s="8">
        <v>0</v>
      </c>
      <c r="AD188" s="8"/>
      <c r="AE188" s="8">
        <v>480</v>
      </c>
      <c r="AF188" s="8" t="s">
        <v>8384</v>
      </c>
      <c r="AG188" s="8" t="s">
        <v>8379</v>
      </c>
      <c r="AH188" s="54">
        <v>9</v>
      </c>
      <c r="AI188" s="54">
        <v>-33</v>
      </c>
      <c r="AJ188" s="8">
        <v>0</v>
      </c>
      <c r="AK188" s="8">
        <v>1</v>
      </c>
      <c r="AL188" s="8">
        <v>0</v>
      </c>
      <c r="AM188" s="8">
        <v>4</v>
      </c>
      <c r="AN188" s="8">
        <v>0</v>
      </c>
      <c r="AO188" s="8">
        <v>1</v>
      </c>
      <c r="AP188" s="8">
        <v>0</v>
      </c>
      <c r="AQ188" s="8">
        <v>0</v>
      </c>
      <c r="AR188" s="54">
        <v>320</v>
      </c>
      <c r="AS188" s="8">
        <v>1</v>
      </c>
      <c r="AT188" s="8">
        <v>0</v>
      </c>
      <c r="AU188" s="8">
        <v>480</v>
      </c>
      <c r="AV188" s="8" t="s">
        <v>8439</v>
      </c>
      <c r="AW188" s="8">
        <v>1</v>
      </c>
      <c r="AX188" s="8">
        <v>0</v>
      </c>
      <c r="AY188" s="8">
        <v>0</v>
      </c>
      <c r="AZ188" s="47">
        <v>46249.354166666664</v>
      </c>
      <c r="BA188" s="47">
        <v>46249.6875</v>
      </c>
      <c r="BB188" s="8" t="s">
        <v>8380</v>
      </c>
      <c r="BC188" s="47">
        <v>46249.36041666667</v>
      </c>
      <c r="BD188" s="47">
        <v>46249.664583333331</v>
      </c>
      <c r="BE188" s="8" t="s">
        <v>547</v>
      </c>
      <c r="BF188" s="8">
        <v>0</v>
      </c>
      <c r="BG188" s="8">
        <v>0</v>
      </c>
      <c r="BH188" s="8"/>
    </row>
    <row r="189" spans="2:60">
      <c r="B189" s="8" t="s">
        <v>8326</v>
      </c>
      <c r="C189" s="8" t="s">
        <v>49</v>
      </c>
      <c r="D189" s="8" t="s">
        <v>54</v>
      </c>
      <c r="E189" s="8" t="s">
        <v>547</v>
      </c>
      <c r="F189" s="8" t="s">
        <v>8438</v>
      </c>
      <c r="G189" s="8" t="s">
        <v>72</v>
      </c>
      <c r="H189" s="8" t="s">
        <v>53</v>
      </c>
      <c r="I189" s="9">
        <v>46188</v>
      </c>
      <c r="J189" s="61">
        <v>0</v>
      </c>
      <c r="K189" s="56">
        <v>46174</v>
      </c>
      <c r="L189" s="8" t="s">
        <v>52</v>
      </c>
      <c r="M189" s="8" t="s">
        <v>66</v>
      </c>
      <c r="N189" s="8" t="s">
        <v>64</v>
      </c>
      <c r="O189" s="8">
        <v>1</v>
      </c>
      <c r="P189" s="8">
        <v>4</v>
      </c>
      <c r="Q189" s="8" t="s">
        <v>56</v>
      </c>
      <c r="R189" s="8">
        <v>4</v>
      </c>
      <c r="S189" s="8">
        <v>0</v>
      </c>
      <c r="T189" s="8" t="b">
        <v>0</v>
      </c>
      <c r="U189" s="8">
        <v>420</v>
      </c>
      <c r="V189" s="54">
        <v>393</v>
      </c>
      <c r="W189" s="54">
        <v>270</v>
      </c>
      <c r="X189" s="8">
        <v>0</v>
      </c>
      <c r="Y189" s="8">
        <v>0</v>
      </c>
      <c r="Z189" s="8">
        <v>1</v>
      </c>
      <c r="AA189" s="8">
        <v>0</v>
      </c>
      <c r="AB189" s="8">
        <v>4</v>
      </c>
      <c r="AC189" s="8">
        <v>0</v>
      </c>
      <c r="AD189" s="8"/>
      <c r="AE189" s="8">
        <v>420</v>
      </c>
      <c r="AF189" s="8" t="s">
        <v>8384</v>
      </c>
      <c r="AG189" s="8" t="s">
        <v>8379</v>
      </c>
      <c r="AH189" s="54">
        <v>9</v>
      </c>
      <c r="AI189" s="54">
        <v>-18</v>
      </c>
      <c r="AJ189" s="8">
        <v>0</v>
      </c>
      <c r="AK189" s="8">
        <v>1</v>
      </c>
      <c r="AL189" s="8">
        <v>0</v>
      </c>
      <c r="AM189" s="8">
        <v>4</v>
      </c>
      <c r="AN189" s="8">
        <v>0</v>
      </c>
      <c r="AO189" s="8">
        <v>1</v>
      </c>
      <c r="AP189" s="8">
        <v>0</v>
      </c>
      <c r="AQ189" s="8">
        <v>0</v>
      </c>
      <c r="AR189" s="54">
        <v>275</v>
      </c>
      <c r="AS189" s="8">
        <v>1</v>
      </c>
      <c r="AT189" s="8">
        <v>0</v>
      </c>
      <c r="AU189" s="8">
        <v>420</v>
      </c>
      <c r="AV189" s="8" t="s">
        <v>8439</v>
      </c>
      <c r="AW189" s="8">
        <v>1</v>
      </c>
      <c r="AX189" s="8">
        <v>0</v>
      </c>
      <c r="AY189" s="8">
        <v>0</v>
      </c>
      <c r="AZ189" s="47">
        <v>46188.3125</v>
      </c>
      <c r="BA189" s="47">
        <v>46188.604166666664</v>
      </c>
      <c r="BB189" s="8" t="s">
        <v>8380</v>
      </c>
      <c r="BC189" s="47">
        <v>46188.318749999999</v>
      </c>
      <c r="BD189" s="47">
        <v>46188.591666666667</v>
      </c>
      <c r="BE189" s="8" t="s">
        <v>547</v>
      </c>
      <c r="BF189" s="8">
        <v>0</v>
      </c>
      <c r="BG189" s="8">
        <v>0</v>
      </c>
      <c r="BH189" s="8"/>
    </row>
    <row r="190" spans="2:60">
      <c r="B190" s="8" t="s">
        <v>8326</v>
      </c>
      <c r="C190" s="8" t="s">
        <v>49</v>
      </c>
      <c r="D190" s="8" t="s">
        <v>54</v>
      </c>
      <c r="E190" s="8" t="s">
        <v>547</v>
      </c>
      <c r="F190" s="8" t="s">
        <v>8438</v>
      </c>
      <c r="G190" s="8" t="s">
        <v>73</v>
      </c>
      <c r="H190" s="8" t="s">
        <v>53</v>
      </c>
      <c r="I190" s="9">
        <v>46260</v>
      </c>
      <c r="J190" s="61">
        <v>0</v>
      </c>
      <c r="K190" s="56">
        <v>46235</v>
      </c>
      <c r="L190" s="8" t="s">
        <v>52</v>
      </c>
      <c r="M190" s="8" t="s">
        <v>66</v>
      </c>
      <c r="N190" s="8" t="s">
        <v>64</v>
      </c>
      <c r="O190" s="8">
        <v>1</v>
      </c>
      <c r="P190" s="8">
        <v>4</v>
      </c>
      <c r="Q190" s="8" t="s">
        <v>60</v>
      </c>
      <c r="R190" s="8">
        <v>4</v>
      </c>
      <c r="S190" s="8">
        <v>0</v>
      </c>
      <c r="T190" s="8" t="b">
        <v>0</v>
      </c>
      <c r="U190" s="8">
        <v>420</v>
      </c>
      <c r="V190" s="54">
        <v>369</v>
      </c>
      <c r="W190" s="54">
        <v>248</v>
      </c>
      <c r="X190" s="8">
        <v>0</v>
      </c>
      <c r="Y190" s="8">
        <v>0</v>
      </c>
      <c r="Z190" s="8">
        <v>1</v>
      </c>
      <c r="AA190" s="8">
        <v>0</v>
      </c>
      <c r="AB190" s="8">
        <v>4</v>
      </c>
      <c r="AC190" s="8">
        <v>0</v>
      </c>
      <c r="AD190" s="8"/>
      <c r="AE190" s="8">
        <v>420</v>
      </c>
      <c r="AF190" s="8" t="s">
        <v>8384</v>
      </c>
      <c r="AG190" s="8" t="s">
        <v>8379</v>
      </c>
      <c r="AH190" s="54">
        <v>7</v>
      </c>
      <c r="AI190" s="54">
        <v>-44</v>
      </c>
      <c r="AJ190" s="8">
        <v>0</v>
      </c>
      <c r="AK190" s="8">
        <v>1</v>
      </c>
      <c r="AL190" s="8">
        <v>0</v>
      </c>
      <c r="AM190" s="8">
        <v>4</v>
      </c>
      <c r="AN190" s="8">
        <v>0</v>
      </c>
      <c r="AO190" s="8">
        <v>1</v>
      </c>
      <c r="AP190" s="8">
        <v>0</v>
      </c>
      <c r="AQ190" s="8">
        <v>0</v>
      </c>
      <c r="AR190" s="54">
        <v>255</v>
      </c>
      <c r="AS190" s="8">
        <v>1</v>
      </c>
      <c r="AT190" s="8">
        <v>0</v>
      </c>
      <c r="AU190" s="8">
        <v>420</v>
      </c>
      <c r="AV190" s="8" t="s">
        <v>8439</v>
      </c>
      <c r="AW190" s="8">
        <v>1</v>
      </c>
      <c r="AX190" s="8">
        <v>0</v>
      </c>
      <c r="AY190" s="8">
        <v>0</v>
      </c>
      <c r="AZ190" s="47">
        <v>46260.354166666664</v>
      </c>
      <c r="BA190" s="47">
        <v>46260.645833333336</v>
      </c>
      <c r="BB190" s="8" t="s">
        <v>8380</v>
      </c>
      <c r="BC190" s="47">
        <v>46260.359027777777</v>
      </c>
      <c r="BD190" s="47">
        <v>46260.615277777775</v>
      </c>
      <c r="BE190" s="8" t="s">
        <v>547</v>
      </c>
      <c r="BF190" s="8">
        <v>0</v>
      </c>
      <c r="BG190" s="8">
        <v>0</v>
      </c>
      <c r="BH190" s="8"/>
    </row>
    <row r="191" spans="2:60">
      <c r="B191" s="8" t="s">
        <v>8326</v>
      </c>
      <c r="C191" s="8" t="s">
        <v>49</v>
      </c>
      <c r="D191" s="8" t="s">
        <v>54</v>
      </c>
      <c r="E191" s="8" t="s">
        <v>269</v>
      </c>
      <c r="F191" s="8" t="s">
        <v>8438</v>
      </c>
      <c r="G191" s="8" t="s">
        <v>70</v>
      </c>
      <c r="H191" s="8" t="s">
        <v>53</v>
      </c>
      <c r="I191" s="9">
        <v>46189</v>
      </c>
      <c r="J191" s="61">
        <v>0</v>
      </c>
      <c r="K191" s="56">
        <v>46174</v>
      </c>
      <c r="L191" s="8" t="s">
        <v>52</v>
      </c>
      <c r="M191" s="8" t="s">
        <v>66</v>
      </c>
      <c r="N191" s="8" t="s">
        <v>64</v>
      </c>
      <c r="O191" s="8">
        <v>1</v>
      </c>
      <c r="P191" s="8">
        <v>4</v>
      </c>
      <c r="Q191" s="8" t="s">
        <v>56</v>
      </c>
      <c r="R191" s="8">
        <v>4</v>
      </c>
      <c r="S191" s="8">
        <v>0</v>
      </c>
      <c r="T191" s="8" t="b">
        <v>0</v>
      </c>
      <c r="U191" s="8">
        <v>240</v>
      </c>
      <c r="V191" s="54">
        <v>216</v>
      </c>
      <c r="W191" s="54">
        <v>147</v>
      </c>
      <c r="X191" s="8">
        <v>0</v>
      </c>
      <c r="Y191" s="8">
        <v>0</v>
      </c>
      <c r="Z191" s="8">
        <v>1</v>
      </c>
      <c r="AA191" s="8">
        <v>0</v>
      </c>
      <c r="AB191" s="8">
        <v>4</v>
      </c>
      <c r="AC191" s="8">
        <v>0</v>
      </c>
      <c r="AD191" s="8"/>
      <c r="AE191" s="8">
        <v>240</v>
      </c>
      <c r="AF191" s="8" t="s">
        <v>8384</v>
      </c>
      <c r="AG191" s="8" t="s">
        <v>8379</v>
      </c>
      <c r="AH191" s="54">
        <v>6</v>
      </c>
      <c r="AI191" s="54">
        <v>-18</v>
      </c>
      <c r="AJ191" s="8">
        <v>0</v>
      </c>
      <c r="AK191" s="8">
        <v>1</v>
      </c>
      <c r="AL191" s="8">
        <v>0</v>
      </c>
      <c r="AM191" s="8">
        <v>4</v>
      </c>
      <c r="AN191" s="8">
        <v>0</v>
      </c>
      <c r="AO191" s="8">
        <v>1</v>
      </c>
      <c r="AP191" s="8">
        <v>0</v>
      </c>
      <c r="AQ191" s="8">
        <v>0</v>
      </c>
      <c r="AR191" s="54">
        <v>145</v>
      </c>
      <c r="AS191" s="8">
        <v>1</v>
      </c>
      <c r="AT191" s="8">
        <v>0</v>
      </c>
      <c r="AU191" s="8">
        <v>240</v>
      </c>
      <c r="AV191" s="8" t="s">
        <v>8439</v>
      </c>
      <c r="AW191" s="8">
        <v>1</v>
      </c>
      <c r="AX191" s="8">
        <v>0</v>
      </c>
      <c r="AY191" s="8">
        <v>0</v>
      </c>
      <c r="AZ191" s="47">
        <v>46189.354166666664</v>
      </c>
      <c r="BA191" s="47">
        <v>46189.520833333336</v>
      </c>
      <c r="BB191" s="8" t="s">
        <v>8380</v>
      </c>
      <c r="BC191" s="47">
        <v>46189.35833333333</v>
      </c>
      <c r="BD191" s="47">
        <v>46189.508333333331</v>
      </c>
      <c r="BE191" s="8" t="s">
        <v>269</v>
      </c>
      <c r="BF191" s="8">
        <v>0</v>
      </c>
      <c r="BG191" s="8">
        <v>0</v>
      </c>
      <c r="BH191" s="8"/>
    </row>
    <row r="192" spans="2:60">
      <c r="B192" s="8" t="s">
        <v>8326</v>
      </c>
      <c r="C192" s="8" t="s">
        <v>49</v>
      </c>
      <c r="D192" s="8" t="s">
        <v>54</v>
      </c>
      <c r="E192" s="8" t="s">
        <v>269</v>
      </c>
      <c r="F192" s="8" t="s">
        <v>8438</v>
      </c>
      <c r="G192" s="8" t="s">
        <v>70</v>
      </c>
      <c r="H192" s="8" t="s">
        <v>53</v>
      </c>
      <c r="I192" s="9">
        <v>46202</v>
      </c>
      <c r="J192" s="61">
        <v>0</v>
      </c>
      <c r="K192" s="56">
        <v>46174</v>
      </c>
      <c r="L192" s="8" t="s">
        <v>52</v>
      </c>
      <c r="M192" s="8" t="s">
        <v>66</v>
      </c>
      <c r="N192" s="8" t="s">
        <v>64</v>
      </c>
      <c r="O192" s="8">
        <v>1</v>
      </c>
      <c r="P192" s="8">
        <v>4</v>
      </c>
      <c r="Q192" s="8" t="s">
        <v>56</v>
      </c>
      <c r="R192" s="8">
        <v>4</v>
      </c>
      <c r="S192" s="8">
        <v>0</v>
      </c>
      <c r="T192" s="8" t="b">
        <v>0</v>
      </c>
      <c r="U192" s="8">
        <v>270</v>
      </c>
      <c r="V192" s="54">
        <v>237</v>
      </c>
      <c r="W192" s="54">
        <v>142</v>
      </c>
      <c r="X192" s="8">
        <v>0</v>
      </c>
      <c r="Y192" s="8">
        <v>0</v>
      </c>
      <c r="Z192" s="8">
        <v>1</v>
      </c>
      <c r="AA192" s="8">
        <v>0</v>
      </c>
      <c r="AB192" s="8">
        <v>4</v>
      </c>
      <c r="AC192" s="8">
        <v>0</v>
      </c>
      <c r="AD192" s="8"/>
      <c r="AE192" s="8">
        <v>270</v>
      </c>
      <c r="AF192" s="8" t="s">
        <v>8378</v>
      </c>
      <c r="AG192" s="8" t="s">
        <v>8379</v>
      </c>
      <c r="AH192" s="54">
        <v>11</v>
      </c>
      <c r="AI192" s="54">
        <v>-22</v>
      </c>
      <c r="AJ192" s="8">
        <v>0</v>
      </c>
      <c r="AK192" s="8">
        <v>0</v>
      </c>
      <c r="AL192" s="8">
        <v>1</v>
      </c>
      <c r="AM192" s="8">
        <v>4</v>
      </c>
      <c r="AN192" s="8">
        <v>0</v>
      </c>
      <c r="AO192" s="8">
        <v>1</v>
      </c>
      <c r="AP192" s="8">
        <v>0</v>
      </c>
      <c r="AQ192" s="8">
        <v>0</v>
      </c>
      <c r="AR192" s="54">
        <v>140</v>
      </c>
      <c r="AS192" s="8">
        <v>1</v>
      </c>
      <c r="AT192" s="8">
        <v>0</v>
      </c>
      <c r="AU192" s="8">
        <v>270</v>
      </c>
      <c r="AV192" s="8" t="s">
        <v>8439</v>
      </c>
      <c r="AW192" s="8">
        <v>1</v>
      </c>
      <c r="AX192" s="8">
        <v>0</v>
      </c>
      <c r="AY192" s="8">
        <v>0</v>
      </c>
      <c r="AZ192" s="47">
        <v>46202.333333333336</v>
      </c>
      <c r="BA192" s="47">
        <v>46202.520833333336</v>
      </c>
      <c r="BB192" s="8" t="s">
        <v>8380</v>
      </c>
      <c r="BC192" s="47">
        <v>46202.34097222222</v>
      </c>
      <c r="BD192" s="47">
        <v>46202.505555555559</v>
      </c>
      <c r="BE192" s="8" t="s">
        <v>269</v>
      </c>
      <c r="BF192" s="8">
        <v>0</v>
      </c>
      <c r="BG192" s="8">
        <v>0</v>
      </c>
      <c r="BH192" s="8"/>
    </row>
    <row r="193" spans="2:60">
      <c r="B193" s="8" t="s">
        <v>8326</v>
      </c>
      <c r="C193" s="8" t="s">
        <v>49</v>
      </c>
      <c r="D193" s="8" t="s">
        <v>54</v>
      </c>
      <c r="E193" s="8" t="s">
        <v>269</v>
      </c>
      <c r="F193" s="8" t="s">
        <v>8438</v>
      </c>
      <c r="G193" s="8" t="s">
        <v>73</v>
      </c>
      <c r="H193" s="8" t="s">
        <v>53</v>
      </c>
      <c r="I193" s="9">
        <v>46265</v>
      </c>
      <c r="J193" s="61">
        <v>0</v>
      </c>
      <c r="K193" s="56">
        <v>46235</v>
      </c>
      <c r="L193" s="8" t="s">
        <v>52</v>
      </c>
      <c r="M193" s="8" t="s">
        <v>66</v>
      </c>
      <c r="N193" s="8" t="s">
        <v>64</v>
      </c>
      <c r="O193" s="8">
        <v>1</v>
      </c>
      <c r="P193" s="8">
        <v>4</v>
      </c>
      <c r="Q193" s="8" t="s">
        <v>60</v>
      </c>
      <c r="R193" s="8">
        <v>4</v>
      </c>
      <c r="S193" s="8">
        <v>0</v>
      </c>
      <c r="T193" s="8" t="b">
        <v>0</v>
      </c>
      <c r="U193" s="8">
        <v>270</v>
      </c>
      <c r="V193" s="54">
        <v>237</v>
      </c>
      <c r="W193" s="54">
        <v>165</v>
      </c>
      <c r="X193" s="8">
        <v>0</v>
      </c>
      <c r="Y193" s="8">
        <v>0</v>
      </c>
      <c r="Z193" s="8">
        <v>1</v>
      </c>
      <c r="AA193" s="8">
        <v>0</v>
      </c>
      <c r="AB193" s="8">
        <v>4</v>
      </c>
      <c r="AC193" s="8">
        <v>0</v>
      </c>
      <c r="AD193" s="8"/>
      <c r="AE193" s="8">
        <v>270</v>
      </c>
      <c r="AF193" s="8" t="s">
        <v>8378</v>
      </c>
      <c r="AG193" s="8" t="s">
        <v>8379</v>
      </c>
      <c r="AH193" s="54">
        <v>12</v>
      </c>
      <c r="AI193" s="54">
        <v>-21</v>
      </c>
      <c r="AJ193" s="8">
        <v>0</v>
      </c>
      <c r="AK193" s="8">
        <v>0</v>
      </c>
      <c r="AL193" s="8">
        <v>1</v>
      </c>
      <c r="AM193" s="8">
        <v>4</v>
      </c>
      <c r="AN193" s="8">
        <v>0</v>
      </c>
      <c r="AO193" s="8">
        <v>1</v>
      </c>
      <c r="AP193" s="8">
        <v>0</v>
      </c>
      <c r="AQ193" s="8">
        <v>0</v>
      </c>
      <c r="AR193" s="54">
        <v>170</v>
      </c>
      <c r="AS193" s="8">
        <v>1</v>
      </c>
      <c r="AT193" s="8">
        <v>0</v>
      </c>
      <c r="AU193" s="8">
        <v>270</v>
      </c>
      <c r="AV193" s="8" t="s">
        <v>8439</v>
      </c>
      <c r="AW193" s="8">
        <v>1</v>
      </c>
      <c r="AX193" s="8">
        <v>0</v>
      </c>
      <c r="AY193" s="8">
        <v>0</v>
      </c>
      <c r="AZ193" s="47">
        <v>46265.375</v>
      </c>
      <c r="BA193" s="47">
        <v>46265.5625</v>
      </c>
      <c r="BB193" s="8" t="s">
        <v>8380</v>
      </c>
      <c r="BC193" s="47">
        <v>46265.383333333331</v>
      </c>
      <c r="BD193" s="47">
        <v>46265.54791666667</v>
      </c>
      <c r="BE193" s="8" t="s">
        <v>269</v>
      </c>
      <c r="BF193" s="8">
        <v>0</v>
      </c>
      <c r="BG193" s="8">
        <v>0</v>
      </c>
      <c r="BH193" s="8"/>
    </row>
    <row r="194" spans="2:60">
      <c r="B194" s="8" t="s">
        <v>8326</v>
      </c>
      <c r="C194" s="8" t="s">
        <v>49</v>
      </c>
      <c r="D194" s="8" t="s">
        <v>54</v>
      </c>
      <c r="E194" s="8" t="s">
        <v>269</v>
      </c>
      <c r="F194" s="8" t="s">
        <v>8438</v>
      </c>
      <c r="G194" s="8" t="s">
        <v>74</v>
      </c>
      <c r="H194" s="8" t="s">
        <v>53</v>
      </c>
      <c r="I194" s="9">
        <v>46246</v>
      </c>
      <c r="J194" s="61">
        <v>0</v>
      </c>
      <c r="K194" s="56">
        <v>46235</v>
      </c>
      <c r="L194" s="8" t="s">
        <v>52</v>
      </c>
      <c r="M194" s="8" t="s">
        <v>66</v>
      </c>
      <c r="N194" s="8" t="s">
        <v>64</v>
      </c>
      <c r="O194" s="8">
        <v>1</v>
      </c>
      <c r="P194" s="8">
        <v>4</v>
      </c>
      <c r="Q194" s="8" t="s">
        <v>60</v>
      </c>
      <c r="R194" s="8">
        <v>4</v>
      </c>
      <c r="S194" s="8">
        <v>0</v>
      </c>
      <c r="T194" s="8" t="b">
        <v>0</v>
      </c>
      <c r="U194" s="8">
        <v>270</v>
      </c>
      <c r="V194" s="54">
        <v>252</v>
      </c>
      <c r="W194" s="54">
        <v>176</v>
      </c>
      <c r="X194" s="8">
        <v>0</v>
      </c>
      <c r="Y194" s="8">
        <v>0</v>
      </c>
      <c r="Z194" s="8">
        <v>1</v>
      </c>
      <c r="AA194" s="8">
        <v>0</v>
      </c>
      <c r="AB194" s="8">
        <v>4</v>
      </c>
      <c r="AC194" s="8">
        <v>0</v>
      </c>
      <c r="AD194" s="8"/>
      <c r="AE194" s="8">
        <v>270</v>
      </c>
      <c r="AF194" s="8" t="s">
        <v>8384</v>
      </c>
      <c r="AG194" s="8" t="s">
        <v>8379</v>
      </c>
      <c r="AH194" s="54">
        <v>5</v>
      </c>
      <c r="AI194" s="54">
        <v>-13</v>
      </c>
      <c r="AJ194" s="8">
        <v>0</v>
      </c>
      <c r="AK194" s="8">
        <v>1</v>
      </c>
      <c r="AL194" s="8">
        <v>0</v>
      </c>
      <c r="AM194" s="8">
        <v>4</v>
      </c>
      <c r="AN194" s="8">
        <v>0</v>
      </c>
      <c r="AO194" s="8">
        <v>1</v>
      </c>
      <c r="AP194" s="8">
        <v>0</v>
      </c>
      <c r="AQ194" s="8">
        <v>0</v>
      </c>
      <c r="AR194" s="54">
        <v>165</v>
      </c>
      <c r="AS194" s="8">
        <v>1</v>
      </c>
      <c r="AT194" s="8">
        <v>0</v>
      </c>
      <c r="AU194" s="8">
        <v>270</v>
      </c>
      <c r="AV194" s="8" t="s">
        <v>8439</v>
      </c>
      <c r="AW194" s="8">
        <v>1</v>
      </c>
      <c r="AX194" s="8">
        <v>0</v>
      </c>
      <c r="AY194" s="8">
        <v>0</v>
      </c>
      <c r="AZ194" s="47">
        <v>46246.354166666664</v>
      </c>
      <c r="BA194" s="47">
        <v>46246.541666666664</v>
      </c>
      <c r="BB194" s="8" t="s">
        <v>8380</v>
      </c>
      <c r="BC194" s="47">
        <v>46246.357638888891</v>
      </c>
      <c r="BD194" s="47">
        <v>46246.532638888886</v>
      </c>
      <c r="BE194" s="8" t="s">
        <v>269</v>
      </c>
      <c r="BF194" s="8">
        <v>0</v>
      </c>
      <c r="BG194" s="8">
        <v>0</v>
      </c>
      <c r="BH194" s="8"/>
    </row>
    <row r="195" spans="2:60">
      <c r="B195" s="8" t="s">
        <v>8326</v>
      </c>
      <c r="C195" s="8" t="s">
        <v>49</v>
      </c>
      <c r="D195" s="8" t="s">
        <v>54</v>
      </c>
      <c r="E195" s="8" t="s">
        <v>497</v>
      </c>
      <c r="F195" s="8" t="s">
        <v>8438</v>
      </c>
      <c r="G195" s="8" t="s">
        <v>65</v>
      </c>
      <c r="H195" s="8" t="s">
        <v>53</v>
      </c>
      <c r="I195" s="9">
        <v>46219</v>
      </c>
      <c r="J195" s="61">
        <v>0</v>
      </c>
      <c r="K195" s="56">
        <v>46204</v>
      </c>
      <c r="L195" s="8" t="s">
        <v>52</v>
      </c>
      <c r="M195" s="8" t="s">
        <v>66</v>
      </c>
      <c r="N195" s="8" t="s">
        <v>64</v>
      </c>
      <c r="O195" s="8">
        <v>1</v>
      </c>
      <c r="P195" s="8">
        <v>4</v>
      </c>
      <c r="Q195" s="8" t="s">
        <v>58</v>
      </c>
      <c r="R195" s="8">
        <v>4</v>
      </c>
      <c r="S195" s="8">
        <v>0</v>
      </c>
      <c r="T195" s="8" t="b">
        <v>0</v>
      </c>
      <c r="U195" s="8">
        <v>210</v>
      </c>
      <c r="V195" s="54">
        <v>181</v>
      </c>
      <c r="W195" s="54">
        <v>108</v>
      </c>
      <c r="X195" s="8">
        <v>0</v>
      </c>
      <c r="Y195" s="8">
        <v>0</v>
      </c>
      <c r="Z195" s="8">
        <v>1</v>
      </c>
      <c r="AA195" s="8">
        <v>0</v>
      </c>
      <c r="AB195" s="8">
        <v>4</v>
      </c>
      <c r="AC195" s="8">
        <v>0</v>
      </c>
      <c r="AD195" s="8"/>
      <c r="AE195" s="8">
        <v>210</v>
      </c>
      <c r="AF195" s="8" t="s">
        <v>8378</v>
      </c>
      <c r="AG195" s="8" t="s">
        <v>8379</v>
      </c>
      <c r="AH195" s="54">
        <v>12</v>
      </c>
      <c r="AI195" s="54">
        <v>-17</v>
      </c>
      <c r="AJ195" s="8">
        <v>0</v>
      </c>
      <c r="AK195" s="8">
        <v>0</v>
      </c>
      <c r="AL195" s="8">
        <v>1</v>
      </c>
      <c r="AM195" s="8">
        <v>4</v>
      </c>
      <c r="AN195" s="8">
        <v>0</v>
      </c>
      <c r="AO195" s="8">
        <v>1</v>
      </c>
      <c r="AP195" s="8">
        <v>0</v>
      </c>
      <c r="AQ195" s="8">
        <v>0</v>
      </c>
      <c r="AR195" s="54">
        <v>115</v>
      </c>
      <c r="AS195" s="8">
        <v>1</v>
      </c>
      <c r="AT195" s="8">
        <v>0</v>
      </c>
      <c r="AU195" s="8">
        <v>210</v>
      </c>
      <c r="AV195" s="8" t="s">
        <v>8439</v>
      </c>
      <c r="AW195" s="8">
        <v>1</v>
      </c>
      <c r="AX195" s="8">
        <v>0</v>
      </c>
      <c r="AY195" s="8">
        <v>0</v>
      </c>
      <c r="AZ195" s="47">
        <v>46219.5625</v>
      </c>
      <c r="BA195" s="47">
        <v>46219.708333333336</v>
      </c>
      <c r="BB195" s="8" t="s">
        <v>8380</v>
      </c>
      <c r="BC195" s="47">
        <v>46219.570833333331</v>
      </c>
      <c r="BD195" s="47">
        <v>46219.696527777778</v>
      </c>
      <c r="BE195" s="8" t="s">
        <v>497</v>
      </c>
      <c r="BF195" s="8">
        <v>0</v>
      </c>
      <c r="BG195" s="8">
        <v>0</v>
      </c>
      <c r="BH195" s="8"/>
    </row>
    <row r="196" spans="2:60">
      <c r="B196" s="8" t="s">
        <v>8326</v>
      </c>
      <c r="C196" s="8" t="s">
        <v>49</v>
      </c>
      <c r="D196" s="8" t="s">
        <v>54</v>
      </c>
      <c r="E196" s="8" t="s">
        <v>497</v>
      </c>
      <c r="F196" s="8" t="s">
        <v>8438</v>
      </c>
      <c r="G196" s="8" t="s">
        <v>71</v>
      </c>
      <c r="H196" s="8" t="s">
        <v>53</v>
      </c>
      <c r="I196" s="9">
        <v>46223</v>
      </c>
      <c r="J196" s="61">
        <v>0</v>
      </c>
      <c r="K196" s="56">
        <v>46204</v>
      </c>
      <c r="L196" s="8" t="s">
        <v>52</v>
      </c>
      <c r="M196" s="8" t="s">
        <v>66</v>
      </c>
      <c r="N196" s="8" t="s">
        <v>64</v>
      </c>
      <c r="O196" s="8">
        <v>1</v>
      </c>
      <c r="P196" s="8">
        <v>4</v>
      </c>
      <c r="Q196" s="8" t="s">
        <v>58</v>
      </c>
      <c r="R196" s="8">
        <v>4</v>
      </c>
      <c r="S196" s="8">
        <v>0</v>
      </c>
      <c r="T196" s="8" t="b">
        <v>0</v>
      </c>
      <c r="U196" s="8">
        <v>540</v>
      </c>
      <c r="V196" s="54">
        <v>488</v>
      </c>
      <c r="W196" s="54">
        <v>358</v>
      </c>
      <c r="X196" s="8">
        <v>0</v>
      </c>
      <c r="Y196" s="8">
        <v>0</v>
      </c>
      <c r="Z196" s="8">
        <v>1</v>
      </c>
      <c r="AA196" s="8">
        <v>0</v>
      </c>
      <c r="AB196" s="8">
        <v>4</v>
      </c>
      <c r="AC196" s="8">
        <v>0</v>
      </c>
      <c r="AD196" s="8"/>
      <c r="AE196" s="8">
        <v>540</v>
      </c>
      <c r="AF196" s="8" t="s">
        <v>8378</v>
      </c>
      <c r="AG196" s="8" t="s">
        <v>8379</v>
      </c>
      <c r="AH196" s="54">
        <v>11</v>
      </c>
      <c r="AI196" s="54">
        <v>-41</v>
      </c>
      <c r="AJ196" s="8">
        <v>0</v>
      </c>
      <c r="AK196" s="8">
        <v>0</v>
      </c>
      <c r="AL196" s="8">
        <v>1</v>
      </c>
      <c r="AM196" s="8">
        <v>4</v>
      </c>
      <c r="AN196" s="8">
        <v>0</v>
      </c>
      <c r="AO196" s="8">
        <v>1</v>
      </c>
      <c r="AP196" s="8">
        <v>0</v>
      </c>
      <c r="AQ196" s="8">
        <v>0</v>
      </c>
      <c r="AR196" s="54">
        <v>355</v>
      </c>
      <c r="AS196" s="8">
        <v>1</v>
      </c>
      <c r="AT196" s="8">
        <v>0</v>
      </c>
      <c r="AU196" s="8">
        <v>540</v>
      </c>
      <c r="AV196" s="8" t="s">
        <v>8439</v>
      </c>
      <c r="AW196" s="8">
        <v>1</v>
      </c>
      <c r="AX196" s="8">
        <v>0</v>
      </c>
      <c r="AY196" s="8">
        <v>0</v>
      </c>
      <c r="AZ196" s="47">
        <v>46223.333333333336</v>
      </c>
      <c r="BA196" s="47">
        <v>46223.708333333336</v>
      </c>
      <c r="BB196" s="8" t="s">
        <v>8380</v>
      </c>
      <c r="BC196" s="47">
        <v>46223.34097222222</v>
      </c>
      <c r="BD196" s="47">
        <v>46223.679861111108</v>
      </c>
      <c r="BE196" s="8" t="s">
        <v>497</v>
      </c>
      <c r="BF196" s="8">
        <v>0</v>
      </c>
      <c r="BG196" s="8">
        <v>0</v>
      </c>
      <c r="BH196" s="8"/>
    </row>
    <row r="197" spans="2:60">
      <c r="B197" s="8" t="s">
        <v>8326</v>
      </c>
      <c r="C197" s="8" t="s">
        <v>49</v>
      </c>
      <c r="D197" s="8" t="s">
        <v>54</v>
      </c>
      <c r="E197" s="8" t="s">
        <v>497</v>
      </c>
      <c r="F197" s="8" t="s">
        <v>8438</v>
      </c>
      <c r="G197" s="8" t="s">
        <v>71</v>
      </c>
      <c r="H197" s="8" t="s">
        <v>53</v>
      </c>
      <c r="I197" s="9">
        <v>46240</v>
      </c>
      <c r="J197" s="61">
        <v>0</v>
      </c>
      <c r="K197" s="56">
        <v>46235</v>
      </c>
      <c r="L197" s="8" t="s">
        <v>52</v>
      </c>
      <c r="M197" s="8" t="s">
        <v>66</v>
      </c>
      <c r="N197" s="8" t="s">
        <v>64</v>
      </c>
      <c r="O197" s="8">
        <v>1</v>
      </c>
      <c r="P197" s="8">
        <v>4</v>
      </c>
      <c r="Q197" s="8" t="s">
        <v>60</v>
      </c>
      <c r="R197" s="8">
        <v>4</v>
      </c>
      <c r="S197" s="8">
        <v>0</v>
      </c>
      <c r="T197" s="8" t="b">
        <v>0</v>
      </c>
      <c r="U197" s="8">
        <v>480</v>
      </c>
      <c r="V197" s="54">
        <v>434</v>
      </c>
      <c r="W197" s="54">
        <v>290</v>
      </c>
      <c r="X197" s="8">
        <v>0</v>
      </c>
      <c r="Y197" s="8">
        <v>0</v>
      </c>
      <c r="Z197" s="8">
        <v>1</v>
      </c>
      <c r="AA197" s="8">
        <v>0</v>
      </c>
      <c r="AB197" s="8">
        <v>4</v>
      </c>
      <c r="AC197" s="8">
        <v>0</v>
      </c>
      <c r="AD197" s="8"/>
      <c r="AE197" s="8">
        <v>480</v>
      </c>
      <c r="AF197" s="8" t="s">
        <v>8384</v>
      </c>
      <c r="AG197" s="8" t="s">
        <v>8379</v>
      </c>
      <c r="AH197" s="54">
        <v>8</v>
      </c>
      <c r="AI197" s="54">
        <v>-38</v>
      </c>
      <c r="AJ197" s="8">
        <v>0</v>
      </c>
      <c r="AK197" s="8">
        <v>1</v>
      </c>
      <c r="AL197" s="8">
        <v>0</v>
      </c>
      <c r="AM197" s="8">
        <v>4</v>
      </c>
      <c r="AN197" s="8">
        <v>0</v>
      </c>
      <c r="AO197" s="8">
        <v>1</v>
      </c>
      <c r="AP197" s="8">
        <v>0</v>
      </c>
      <c r="AQ197" s="8">
        <v>0</v>
      </c>
      <c r="AR197" s="54">
        <v>295</v>
      </c>
      <c r="AS197" s="8">
        <v>1</v>
      </c>
      <c r="AT197" s="8">
        <v>0</v>
      </c>
      <c r="AU197" s="8">
        <v>480</v>
      </c>
      <c r="AV197" s="8" t="s">
        <v>8439</v>
      </c>
      <c r="AW197" s="8">
        <v>1</v>
      </c>
      <c r="AX197" s="8">
        <v>0</v>
      </c>
      <c r="AY197" s="8">
        <v>0</v>
      </c>
      <c r="AZ197" s="47">
        <v>46240.333333333336</v>
      </c>
      <c r="BA197" s="47">
        <v>46240.666666666664</v>
      </c>
      <c r="BB197" s="8" t="s">
        <v>8380</v>
      </c>
      <c r="BC197" s="47">
        <v>46240.338888888888</v>
      </c>
      <c r="BD197" s="47">
        <v>46240.640277777777</v>
      </c>
      <c r="BE197" s="8" t="s">
        <v>497</v>
      </c>
      <c r="BF197" s="8">
        <v>0</v>
      </c>
      <c r="BG197" s="8">
        <v>0</v>
      </c>
      <c r="BH197" s="8"/>
    </row>
    <row r="198" spans="2:60">
      <c r="B198" s="8" t="s">
        <v>8326</v>
      </c>
      <c r="C198" s="8" t="s">
        <v>49</v>
      </c>
      <c r="D198" s="8" t="s">
        <v>54</v>
      </c>
      <c r="E198" s="8" t="s">
        <v>497</v>
      </c>
      <c r="F198" s="8" t="s">
        <v>8438</v>
      </c>
      <c r="G198" s="8" t="s">
        <v>73</v>
      </c>
      <c r="H198" s="8" t="s">
        <v>53</v>
      </c>
      <c r="I198" s="9">
        <v>46204</v>
      </c>
      <c r="J198" s="61">
        <v>0</v>
      </c>
      <c r="K198" s="56">
        <v>46204</v>
      </c>
      <c r="L198" s="8" t="s">
        <v>52</v>
      </c>
      <c r="M198" s="8" t="s">
        <v>66</v>
      </c>
      <c r="N198" s="8" t="s">
        <v>64</v>
      </c>
      <c r="O198" s="8">
        <v>1</v>
      </c>
      <c r="P198" s="8">
        <v>4</v>
      </c>
      <c r="Q198" s="8" t="s">
        <v>58</v>
      </c>
      <c r="R198" s="8">
        <v>4</v>
      </c>
      <c r="S198" s="8">
        <v>0</v>
      </c>
      <c r="T198" s="8" t="b">
        <v>0</v>
      </c>
      <c r="U198" s="8">
        <v>360</v>
      </c>
      <c r="V198" s="54">
        <v>328</v>
      </c>
      <c r="W198" s="54">
        <v>238</v>
      </c>
      <c r="X198" s="8">
        <v>0</v>
      </c>
      <c r="Y198" s="8">
        <v>0</v>
      </c>
      <c r="Z198" s="8">
        <v>1</v>
      </c>
      <c r="AA198" s="8">
        <v>0</v>
      </c>
      <c r="AB198" s="8">
        <v>4</v>
      </c>
      <c r="AC198" s="8">
        <v>0</v>
      </c>
      <c r="AD198" s="8"/>
      <c r="AE198" s="8">
        <v>360</v>
      </c>
      <c r="AF198" s="8" t="s">
        <v>8384</v>
      </c>
      <c r="AG198" s="8" t="s">
        <v>8379</v>
      </c>
      <c r="AH198" s="54">
        <v>4</v>
      </c>
      <c r="AI198" s="54">
        <v>-28</v>
      </c>
      <c r="AJ198" s="8">
        <v>0</v>
      </c>
      <c r="AK198" s="8">
        <v>1</v>
      </c>
      <c r="AL198" s="8">
        <v>0</v>
      </c>
      <c r="AM198" s="8">
        <v>4</v>
      </c>
      <c r="AN198" s="8">
        <v>0</v>
      </c>
      <c r="AO198" s="8">
        <v>1</v>
      </c>
      <c r="AP198" s="8">
        <v>0</v>
      </c>
      <c r="AQ198" s="8">
        <v>0</v>
      </c>
      <c r="AR198" s="54">
        <v>230</v>
      </c>
      <c r="AS198" s="8">
        <v>1</v>
      </c>
      <c r="AT198" s="8">
        <v>0</v>
      </c>
      <c r="AU198" s="8">
        <v>360</v>
      </c>
      <c r="AV198" s="8" t="s">
        <v>8439</v>
      </c>
      <c r="AW198" s="8">
        <v>1</v>
      </c>
      <c r="AX198" s="8">
        <v>0</v>
      </c>
      <c r="AY198" s="8">
        <v>0</v>
      </c>
      <c r="AZ198" s="47">
        <v>46204.375</v>
      </c>
      <c r="BA198" s="47">
        <v>46204.625</v>
      </c>
      <c r="BB198" s="8" t="s">
        <v>8380</v>
      </c>
      <c r="BC198" s="47">
        <v>46204.37777777778</v>
      </c>
      <c r="BD198" s="47">
        <v>46204.605555555558</v>
      </c>
      <c r="BE198" s="8" t="s">
        <v>497</v>
      </c>
      <c r="BF198" s="8">
        <v>0</v>
      </c>
      <c r="BG198" s="8">
        <v>0</v>
      </c>
      <c r="BH198" s="8"/>
    </row>
    <row r="199" spans="2:60">
      <c r="B199" s="8" t="s">
        <v>8326</v>
      </c>
      <c r="C199" s="8" t="s">
        <v>49</v>
      </c>
      <c r="D199" s="8" t="s">
        <v>54</v>
      </c>
      <c r="E199" s="8" t="s">
        <v>297</v>
      </c>
      <c r="F199" s="8" t="s">
        <v>8438</v>
      </c>
      <c r="G199" s="8" t="s">
        <v>51</v>
      </c>
      <c r="H199" s="8" t="s">
        <v>53</v>
      </c>
      <c r="I199" s="9">
        <v>46222</v>
      </c>
      <c r="J199" s="61">
        <v>0</v>
      </c>
      <c r="K199" s="56">
        <v>46204</v>
      </c>
      <c r="L199" s="8" t="s">
        <v>52</v>
      </c>
      <c r="M199" s="8" t="s">
        <v>55</v>
      </c>
      <c r="N199" s="8" t="s">
        <v>50</v>
      </c>
      <c r="O199" s="8">
        <v>1</v>
      </c>
      <c r="P199" s="8">
        <v>4</v>
      </c>
      <c r="Q199" s="8" t="s">
        <v>58</v>
      </c>
      <c r="R199" s="8">
        <v>4</v>
      </c>
      <c r="S199" s="8">
        <v>0</v>
      </c>
      <c r="T199" s="8" t="b">
        <v>0</v>
      </c>
      <c r="U199" s="8">
        <v>270</v>
      </c>
      <c r="V199" s="54">
        <v>245</v>
      </c>
      <c r="W199" s="54">
        <v>176</v>
      </c>
      <c r="X199" s="8">
        <v>0</v>
      </c>
      <c r="Y199" s="8">
        <v>0</v>
      </c>
      <c r="Z199" s="8">
        <v>1</v>
      </c>
      <c r="AA199" s="8">
        <v>0</v>
      </c>
      <c r="AB199" s="8">
        <v>4</v>
      </c>
      <c r="AC199" s="8">
        <v>0</v>
      </c>
      <c r="AD199" s="8"/>
      <c r="AE199" s="8">
        <v>270</v>
      </c>
      <c r="AF199" s="8" t="s">
        <v>8384</v>
      </c>
      <c r="AG199" s="8" t="s">
        <v>8379</v>
      </c>
      <c r="AH199" s="54">
        <v>3</v>
      </c>
      <c r="AI199" s="54">
        <v>-22</v>
      </c>
      <c r="AJ199" s="8">
        <v>0</v>
      </c>
      <c r="AK199" s="8">
        <v>1</v>
      </c>
      <c r="AL199" s="8">
        <v>0</v>
      </c>
      <c r="AM199" s="8">
        <v>4</v>
      </c>
      <c r="AN199" s="8">
        <v>0</v>
      </c>
      <c r="AO199" s="8">
        <v>1</v>
      </c>
      <c r="AP199" s="8">
        <v>0</v>
      </c>
      <c r="AQ199" s="8">
        <v>0</v>
      </c>
      <c r="AR199" s="54">
        <v>170</v>
      </c>
      <c r="AS199" s="8">
        <v>1</v>
      </c>
      <c r="AT199" s="8">
        <v>0</v>
      </c>
      <c r="AU199" s="8">
        <v>270</v>
      </c>
      <c r="AV199" s="8" t="s">
        <v>8439</v>
      </c>
      <c r="AW199" s="8">
        <v>1</v>
      </c>
      <c r="AX199" s="8">
        <v>0</v>
      </c>
      <c r="AY199" s="8">
        <v>0</v>
      </c>
      <c r="AZ199" s="47">
        <v>46222.5625</v>
      </c>
      <c r="BA199" s="47">
        <v>46222.75</v>
      </c>
      <c r="BB199" s="8" t="s">
        <v>8380</v>
      </c>
      <c r="BC199" s="47">
        <v>46222.564583333333</v>
      </c>
      <c r="BD199" s="47">
        <v>46222.734722222223</v>
      </c>
      <c r="BE199" s="8" t="s">
        <v>297</v>
      </c>
      <c r="BF199" s="8">
        <v>0</v>
      </c>
      <c r="BG199" s="8">
        <v>0</v>
      </c>
      <c r="BH199" s="8"/>
    </row>
    <row r="200" spans="2:60">
      <c r="B200" s="8" t="s">
        <v>8326</v>
      </c>
      <c r="C200" s="8" t="s">
        <v>49</v>
      </c>
      <c r="D200" s="8" t="s">
        <v>54</v>
      </c>
      <c r="E200" s="8" t="s">
        <v>297</v>
      </c>
      <c r="F200" s="8" t="s">
        <v>8438</v>
      </c>
      <c r="G200" s="8" t="s">
        <v>51</v>
      </c>
      <c r="H200" s="8" t="s">
        <v>53</v>
      </c>
      <c r="I200" s="9">
        <v>46242</v>
      </c>
      <c r="J200" s="61">
        <v>0</v>
      </c>
      <c r="K200" s="56">
        <v>46235</v>
      </c>
      <c r="L200" s="8" t="s">
        <v>52</v>
      </c>
      <c r="M200" s="8" t="s">
        <v>55</v>
      </c>
      <c r="N200" s="8" t="s">
        <v>50</v>
      </c>
      <c r="O200" s="8">
        <v>1</v>
      </c>
      <c r="P200" s="8">
        <v>4</v>
      </c>
      <c r="Q200" s="8" t="s">
        <v>60</v>
      </c>
      <c r="R200" s="8">
        <v>4</v>
      </c>
      <c r="S200" s="8">
        <v>0</v>
      </c>
      <c r="T200" s="8" t="b">
        <v>0</v>
      </c>
      <c r="U200" s="8">
        <v>270</v>
      </c>
      <c r="V200" s="54">
        <v>242</v>
      </c>
      <c r="W200" s="54">
        <v>141</v>
      </c>
      <c r="X200" s="8">
        <v>0</v>
      </c>
      <c r="Y200" s="8">
        <v>0</v>
      </c>
      <c r="Z200" s="8">
        <v>1</v>
      </c>
      <c r="AA200" s="8">
        <v>0</v>
      </c>
      <c r="AB200" s="8">
        <v>4</v>
      </c>
      <c r="AC200" s="8">
        <v>0</v>
      </c>
      <c r="AD200" s="8"/>
      <c r="AE200" s="8">
        <v>270</v>
      </c>
      <c r="AF200" s="8" t="s">
        <v>8384</v>
      </c>
      <c r="AG200" s="8" t="s">
        <v>8379</v>
      </c>
      <c r="AH200" s="54">
        <v>8</v>
      </c>
      <c r="AI200" s="54">
        <v>-20</v>
      </c>
      <c r="AJ200" s="8">
        <v>0</v>
      </c>
      <c r="AK200" s="8">
        <v>1</v>
      </c>
      <c r="AL200" s="8">
        <v>0</v>
      </c>
      <c r="AM200" s="8">
        <v>4</v>
      </c>
      <c r="AN200" s="8">
        <v>0</v>
      </c>
      <c r="AO200" s="8">
        <v>1</v>
      </c>
      <c r="AP200" s="8">
        <v>0</v>
      </c>
      <c r="AQ200" s="8">
        <v>0</v>
      </c>
      <c r="AR200" s="54">
        <v>140</v>
      </c>
      <c r="AS200" s="8">
        <v>1</v>
      </c>
      <c r="AT200" s="8">
        <v>0</v>
      </c>
      <c r="AU200" s="8">
        <v>270</v>
      </c>
      <c r="AV200" s="8" t="s">
        <v>8439</v>
      </c>
      <c r="AW200" s="8">
        <v>1</v>
      </c>
      <c r="AX200" s="8">
        <v>0</v>
      </c>
      <c r="AY200" s="8">
        <v>0</v>
      </c>
      <c r="AZ200" s="47">
        <v>46242.375</v>
      </c>
      <c r="BA200" s="47">
        <v>46242.5625</v>
      </c>
      <c r="BB200" s="8" t="s">
        <v>8380</v>
      </c>
      <c r="BC200" s="47">
        <v>46242.380555555559</v>
      </c>
      <c r="BD200" s="47">
        <v>46242.548611111109</v>
      </c>
      <c r="BE200" s="8" t="s">
        <v>297</v>
      </c>
      <c r="BF200" s="8">
        <v>0</v>
      </c>
      <c r="BG200" s="8">
        <v>0</v>
      </c>
      <c r="BH200" s="8"/>
    </row>
    <row r="201" spans="2:60">
      <c r="B201" s="8" t="s">
        <v>8326</v>
      </c>
      <c r="C201" s="8" t="s">
        <v>49</v>
      </c>
      <c r="D201" s="8" t="s">
        <v>54</v>
      </c>
      <c r="E201" s="8" t="s">
        <v>297</v>
      </c>
      <c r="F201" s="8" t="s">
        <v>8438</v>
      </c>
      <c r="G201" s="8" t="s">
        <v>73</v>
      </c>
      <c r="H201" s="8" t="s">
        <v>53</v>
      </c>
      <c r="I201" s="9">
        <v>46257</v>
      </c>
      <c r="J201" s="61">
        <v>0</v>
      </c>
      <c r="K201" s="56">
        <v>46235</v>
      </c>
      <c r="L201" s="8" t="s">
        <v>52</v>
      </c>
      <c r="M201" s="8" t="s">
        <v>66</v>
      </c>
      <c r="N201" s="8" t="s">
        <v>64</v>
      </c>
      <c r="O201" s="8">
        <v>1</v>
      </c>
      <c r="P201" s="8">
        <v>4</v>
      </c>
      <c r="Q201" s="8" t="s">
        <v>60</v>
      </c>
      <c r="R201" s="8">
        <v>4</v>
      </c>
      <c r="S201" s="8">
        <v>0</v>
      </c>
      <c r="T201" s="8" t="b">
        <v>0</v>
      </c>
      <c r="U201" s="8">
        <v>420</v>
      </c>
      <c r="V201" s="54">
        <v>392</v>
      </c>
      <c r="W201" s="54">
        <v>289</v>
      </c>
      <c r="X201" s="8">
        <v>0</v>
      </c>
      <c r="Y201" s="8">
        <v>0</v>
      </c>
      <c r="Z201" s="8">
        <v>1</v>
      </c>
      <c r="AA201" s="8">
        <v>0</v>
      </c>
      <c r="AB201" s="8">
        <v>4</v>
      </c>
      <c r="AC201" s="8">
        <v>0</v>
      </c>
      <c r="AD201" s="8"/>
      <c r="AE201" s="8">
        <v>420</v>
      </c>
      <c r="AF201" s="8" t="s">
        <v>8384</v>
      </c>
      <c r="AG201" s="8" t="s">
        <v>8379</v>
      </c>
      <c r="AH201" s="54">
        <v>5</v>
      </c>
      <c r="AI201" s="54">
        <v>-23</v>
      </c>
      <c r="AJ201" s="8">
        <v>0</v>
      </c>
      <c r="AK201" s="8">
        <v>1</v>
      </c>
      <c r="AL201" s="8">
        <v>0</v>
      </c>
      <c r="AM201" s="8">
        <v>4</v>
      </c>
      <c r="AN201" s="8">
        <v>0</v>
      </c>
      <c r="AO201" s="8">
        <v>1</v>
      </c>
      <c r="AP201" s="8">
        <v>0</v>
      </c>
      <c r="AQ201" s="8">
        <v>0</v>
      </c>
      <c r="AR201" s="54">
        <v>290</v>
      </c>
      <c r="AS201" s="8">
        <v>1</v>
      </c>
      <c r="AT201" s="8">
        <v>0</v>
      </c>
      <c r="AU201" s="8">
        <v>420</v>
      </c>
      <c r="AV201" s="8" t="s">
        <v>8439</v>
      </c>
      <c r="AW201" s="8">
        <v>1</v>
      </c>
      <c r="AX201" s="8">
        <v>0</v>
      </c>
      <c r="AY201" s="8">
        <v>0</v>
      </c>
      <c r="AZ201" s="47">
        <v>46257.375</v>
      </c>
      <c r="BA201" s="47">
        <v>46257.666666666664</v>
      </c>
      <c r="BB201" s="8" t="s">
        <v>8380</v>
      </c>
      <c r="BC201" s="47">
        <v>46257.378472222219</v>
      </c>
      <c r="BD201" s="47">
        <v>46257.650694444441</v>
      </c>
      <c r="BE201" s="8" t="s">
        <v>297</v>
      </c>
      <c r="BF201" s="8">
        <v>0</v>
      </c>
      <c r="BG201" s="8">
        <v>0</v>
      </c>
      <c r="BH201" s="8"/>
    </row>
    <row r="202" spans="2:60">
      <c r="B202" s="8" t="s">
        <v>8326</v>
      </c>
      <c r="C202" s="8" t="s">
        <v>49</v>
      </c>
      <c r="D202" s="8" t="s">
        <v>54</v>
      </c>
      <c r="E202" s="8" t="s">
        <v>214</v>
      </c>
      <c r="F202" s="8" t="s">
        <v>8438</v>
      </c>
      <c r="G202" s="8" t="s">
        <v>72</v>
      </c>
      <c r="H202" s="8" t="s">
        <v>53</v>
      </c>
      <c r="I202" s="9">
        <v>46215</v>
      </c>
      <c r="J202" s="61">
        <v>0</v>
      </c>
      <c r="K202" s="56">
        <v>46204</v>
      </c>
      <c r="L202" s="8" t="s">
        <v>52</v>
      </c>
      <c r="M202" s="8" t="s">
        <v>66</v>
      </c>
      <c r="N202" s="8" t="s">
        <v>64</v>
      </c>
      <c r="O202" s="8">
        <v>1</v>
      </c>
      <c r="P202" s="8">
        <v>4</v>
      </c>
      <c r="Q202" s="8" t="s">
        <v>58</v>
      </c>
      <c r="R202" s="8">
        <v>4</v>
      </c>
      <c r="S202" s="8">
        <v>0</v>
      </c>
      <c r="T202" s="8" t="b">
        <v>0</v>
      </c>
      <c r="U202" s="8">
        <v>540</v>
      </c>
      <c r="V202" s="54">
        <v>485</v>
      </c>
      <c r="W202" s="54">
        <v>391</v>
      </c>
      <c r="X202" s="8">
        <v>0</v>
      </c>
      <c r="Y202" s="8">
        <v>0</v>
      </c>
      <c r="Z202" s="8">
        <v>1</v>
      </c>
      <c r="AA202" s="8">
        <v>0</v>
      </c>
      <c r="AB202" s="8">
        <v>4</v>
      </c>
      <c r="AC202" s="8">
        <v>0</v>
      </c>
      <c r="AD202" s="8"/>
      <c r="AE202" s="8">
        <v>540</v>
      </c>
      <c r="AF202" s="8" t="s">
        <v>8384</v>
      </c>
      <c r="AG202" s="8" t="s">
        <v>8379</v>
      </c>
      <c r="AH202" s="54">
        <v>9</v>
      </c>
      <c r="AI202" s="54">
        <v>-46</v>
      </c>
      <c r="AJ202" s="8">
        <v>0</v>
      </c>
      <c r="AK202" s="8">
        <v>1</v>
      </c>
      <c r="AL202" s="8">
        <v>0</v>
      </c>
      <c r="AM202" s="8">
        <v>4</v>
      </c>
      <c r="AN202" s="8">
        <v>0</v>
      </c>
      <c r="AO202" s="8">
        <v>1</v>
      </c>
      <c r="AP202" s="8">
        <v>0</v>
      </c>
      <c r="AQ202" s="8">
        <v>0</v>
      </c>
      <c r="AR202" s="54">
        <v>385</v>
      </c>
      <c r="AS202" s="8">
        <v>1</v>
      </c>
      <c r="AT202" s="8">
        <v>0</v>
      </c>
      <c r="AU202" s="8">
        <v>540</v>
      </c>
      <c r="AV202" s="8" t="s">
        <v>8439</v>
      </c>
      <c r="AW202" s="8">
        <v>1</v>
      </c>
      <c r="AX202" s="8">
        <v>0</v>
      </c>
      <c r="AY202" s="8">
        <v>0</v>
      </c>
      <c r="AZ202" s="47">
        <v>46215.354166666664</v>
      </c>
      <c r="BA202" s="47">
        <v>46215.729166666664</v>
      </c>
      <c r="BB202" s="8" t="s">
        <v>8380</v>
      </c>
      <c r="BC202" s="47">
        <v>46215.36041666667</v>
      </c>
      <c r="BD202" s="47">
        <v>46215.697222222225</v>
      </c>
      <c r="BE202" s="8" t="s">
        <v>214</v>
      </c>
      <c r="BF202" s="8">
        <v>0</v>
      </c>
      <c r="BG202" s="8">
        <v>0</v>
      </c>
      <c r="BH202" s="8"/>
    </row>
    <row r="203" spans="2:60">
      <c r="B203" s="8" t="s">
        <v>8326</v>
      </c>
      <c r="C203" s="8" t="s">
        <v>49</v>
      </c>
      <c r="D203" s="8" t="s">
        <v>54</v>
      </c>
      <c r="E203" s="8" t="s">
        <v>214</v>
      </c>
      <c r="F203" s="8" t="s">
        <v>8438</v>
      </c>
      <c r="G203" s="8" t="s">
        <v>74</v>
      </c>
      <c r="H203" s="8" t="s">
        <v>53</v>
      </c>
      <c r="I203" s="9">
        <v>46237</v>
      </c>
      <c r="J203" s="61">
        <v>0</v>
      </c>
      <c r="K203" s="56">
        <v>46235</v>
      </c>
      <c r="L203" s="8" t="s">
        <v>52</v>
      </c>
      <c r="M203" s="8" t="s">
        <v>66</v>
      </c>
      <c r="N203" s="8" t="s">
        <v>64</v>
      </c>
      <c r="O203" s="8">
        <v>1</v>
      </c>
      <c r="P203" s="8">
        <v>4</v>
      </c>
      <c r="Q203" s="8" t="s">
        <v>60</v>
      </c>
      <c r="R203" s="8">
        <v>4</v>
      </c>
      <c r="S203" s="8">
        <v>0</v>
      </c>
      <c r="T203" s="8" t="b">
        <v>0</v>
      </c>
      <c r="U203" s="8">
        <v>240</v>
      </c>
      <c r="V203" s="54">
        <v>214</v>
      </c>
      <c r="W203" s="54">
        <v>133</v>
      </c>
      <c r="X203" s="8">
        <v>0</v>
      </c>
      <c r="Y203" s="8">
        <v>0</v>
      </c>
      <c r="Z203" s="8">
        <v>1</v>
      </c>
      <c r="AA203" s="8">
        <v>0</v>
      </c>
      <c r="AB203" s="8">
        <v>4</v>
      </c>
      <c r="AC203" s="8">
        <v>0</v>
      </c>
      <c r="AD203" s="8"/>
      <c r="AE203" s="8">
        <v>240</v>
      </c>
      <c r="AF203" s="8" t="s">
        <v>8384</v>
      </c>
      <c r="AG203" s="8" t="s">
        <v>8379</v>
      </c>
      <c r="AH203" s="54">
        <v>6</v>
      </c>
      <c r="AI203" s="54">
        <v>-20</v>
      </c>
      <c r="AJ203" s="8">
        <v>0</v>
      </c>
      <c r="AK203" s="8">
        <v>1</v>
      </c>
      <c r="AL203" s="8">
        <v>0</v>
      </c>
      <c r="AM203" s="8">
        <v>4</v>
      </c>
      <c r="AN203" s="8">
        <v>0</v>
      </c>
      <c r="AO203" s="8">
        <v>1</v>
      </c>
      <c r="AP203" s="8">
        <v>0</v>
      </c>
      <c r="AQ203" s="8">
        <v>0</v>
      </c>
      <c r="AR203" s="54">
        <v>130</v>
      </c>
      <c r="AS203" s="8">
        <v>1</v>
      </c>
      <c r="AT203" s="8">
        <v>0</v>
      </c>
      <c r="AU203" s="8">
        <v>240</v>
      </c>
      <c r="AV203" s="8" t="s">
        <v>8439</v>
      </c>
      <c r="AW203" s="8">
        <v>1</v>
      </c>
      <c r="AX203" s="8">
        <v>0</v>
      </c>
      <c r="AY203" s="8">
        <v>0</v>
      </c>
      <c r="AZ203" s="47">
        <v>46237.375</v>
      </c>
      <c r="BA203" s="47">
        <v>46237.541666666664</v>
      </c>
      <c r="BB203" s="8" t="s">
        <v>8380</v>
      </c>
      <c r="BC203" s="47">
        <v>46237.379166666666</v>
      </c>
      <c r="BD203" s="47">
        <v>46237.527777777781</v>
      </c>
      <c r="BE203" s="8" t="s">
        <v>214</v>
      </c>
      <c r="BF203" s="8">
        <v>0</v>
      </c>
      <c r="BG203" s="8">
        <v>0</v>
      </c>
      <c r="BH203" s="8"/>
    </row>
    <row r="204" spans="2:60">
      <c r="B204" s="8" t="s">
        <v>8326</v>
      </c>
      <c r="C204" s="8" t="s">
        <v>49</v>
      </c>
      <c r="D204" s="8" t="s">
        <v>54</v>
      </c>
      <c r="E204" s="8" t="s">
        <v>411</v>
      </c>
      <c r="F204" s="8" t="s">
        <v>8438</v>
      </c>
      <c r="G204" s="8" t="s">
        <v>51</v>
      </c>
      <c r="H204" s="8" t="s">
        <v>53</v>
      </c>
      <c r="I204" s="9">
        <v>46221</v>
      </c>
      <c r="J204" s="61">
        <v>0</v>
      </c>
      <c r="K204" s="56">
        <v>46204</v>
      </c>
      <c r="L204" s="8" t="s">
        <v>52</v>
      </c>
      <c r="M204" s="8" t="s">
        <v>55</v>
      </c>
      <c r="N204" s="8" t="s">
        <v>50</v>
      </c>
      <c r="O204" s="8">
        <v>1</v>
      </c>
      <c r="P204" s="8">
        <v>4</v>
      </c>
      <c r="Q204" s="8" t="s">
        <v>58</v>
      </c>
      <c r="R204" s="8">
        <v>4</v>
      </c>
      <c r="S204" s="8">
        <v>0</v>
      </c>
      <c r="T204" s="8" t="b">
        <v>0</v>
      </c>
      <c r="U204" s="8">
        <v>480</v>
      </c>
      <c r="V204" s="54">
        <v>455</v>
      </c>
      <c r="W204" s="54">
        <v>319</v>
      </c>
      <c r="X204" s="8">
        <v>0</v>
      </c>
      <c r="Y204" s="8">
        <v>0</v>
      </c>
      <c r="Z204" s="8">
        <v>1</v>
      </c>
      <c r="AA204" s="8">
        <v>0</v>
      </c>
      <c r="AB204" s="8">
        <v>4</v>
      </c>
      <c r="AC204" s="8">
        <v>0</v>
      </c>
      <c r="AD204" s="8"/>
      <c r="AE204" s="8">
        <v>480</v>
      </c>
      <c r="AF204" s="8" t="s">
        <v>8384</v>
      </c>
      <c r="AG204" s="8" t="s">
        <v>8379</v>
      </c>
      <c r="AH204" s="54">
        <v>3</v>
      </c>
      <c r="AI204" s="54">
        <v>-22</v>
      </c>
      <c r="AJ204" s="8">
        <v>0</v>
      </c>
      <c r="AK204" s="8">
        <v>1</v>
      </c>
      <c r="AL204" s="8">
        <v>0</v>
      </c>
      <c r="AM204" s="8">
        <v>4</v>
      </c>
      <c r="AN204" s="8">
        <v>0</v>
      </c>
      <c r="AO204" s="8">
        <v>1</v>
      </c>
      <c r="AP204" s="8">
        <v>0</v>
      </c>
      <c r="AQ204" s="8">
        <v>0</v>
      </c>
      <c r="AR204" s="54">
        <v>320</v>
      </c>
      <c r="AS204" s="8">
        <v>1</v>
      </c>
      <c r="AT204" s="8">
        <v>0</v>
      </c>
      <c r="AU204" s="8">
        <v>480</v>
      </c>
      <c r="AV204" s="8" t="s">
        <v>8439</v>
      </c>
      <c r="AW204" s="8">
        <v>1</v>
      </c>
      <c r="AX204" s="8">
        <v>0</v>
      </c>
      <c r="AY204" s="8">
        <v>0</v>
      </c>
      <c r="AZ204" s="47">
        <v>46221.3125</v>
      </c>
      <c r="BA204" s="47">
        <v>46221.645833333336</v>
      </c>
      <c r="BB204" s="8" t="s">
        <v>8380</v>
      </c>
      <c r="BC204" s="47">
        <v>46221.314583333333</v>
      </c>
      <c r="BD204" s="47">
        <v>46221.630555555559</v>
      </c>
      <c r="BE204" s="8" t="s">
        <v>411</v>
      </c>
      <c r="BF204" s="8">
        <v>0</v>
      </c>
      <c r="BG204" s="8">
        <v>0</v>
      </c>
      <c r="BH204" s="8"/>
    </row>
    <row r="205" spans="2:60">
      <c r="B205" s="8" t="s">
        <v>8326</v>
      </c>
      <c r="C205" s="8" t="s">
        <v>49</v>
      </c>
      <c r="D205" s="8" t="s">
        <v>54</v>
      </c>
      <c r="E205" s="8" t="s">
        <v>411</v>
      </c>
      <c r="F205" s="8" t="s">
        <v>8438</v>
      </c>
      <c r="G205" s="8" t="s">
        <v>72</v>
      </c>
      <c r="H205" s="8" t="s">
        <v>53</v>
      </c>
      <c r="I205" s="9">
        <v>46197</v>
      </c>
      <c r="J205" s="61">
        <v>0</v>
      </c>
      <c r="K205" s="56">
        <v>46174</v>
      </c>
      <c r="L205" s="8" t="s">
        <v>52</v>
      </c>
      <c r="M205" s="8" t="s">
        <v>66</v>
      </c>
      <c r="N205" s="8" t="s">
        <v>64</v>
      </c>
      <c r="O205" s="8">
        <v>1</v>
      </c>
      <c r="P205" s="8">
        <v>4</v>
      </c>
      <c r="Q205" s="8" t="s">
        <v>56</v>
      </c>
      <c r="R205" s="8">
        <v>4</v>
      </c>
      <c r="S205" s="8">
        <v>0</v>
      </c>
      <c r="T205" s="8" t="b">
        <v>0</v>
      </c>
      <c r="U205" s="8">
        <v>210</v>
      </c>
      <c r="V205" s="54">
        <v>180</v>
      </c>
      <c r="W205" s="54">
        <v>114</v>
      </c>
      <c r="X205" s="8">
        <v>0</v>
      </c>
      <c r="Y205" s="8">
        <v>0</v>
      </c>
      <c r="Z205" s="8">
        <v>1</v>
      </c>
      <c r="AA205" s="8">
        <v>0</v>
      </c>
      <c r="AB205" s="8">
        <v>4</v>
      </c>
      <c r="AC205" s="8">
        <v>0</v>
      </c>
      <c r="AD205" s="8"/>
      <c r="AE205" s="8">
        <v>210</v>
      </c>
      <c r="AF205" s="8" t="s">
        <v>8384</v>
      </c>
      <c r="AG205" s="8" t="s">
        <v>8379</v>
      </c>
      <c r="AH205" s="54">
        <v>8</v>
      </c>
      <c r="AI205" s="54">
        <v>-22</v>
      </c>
      <c r="AJ205" s="8">
        <v>0</v>
      </c>
      <c r="AK205" s="8">
        <v>1</v>
      </c>
      <c r="AL205" s="8">
        <v>0</v>
      </c>
      <c r="AM205" s="8">
        <v>4</v>
      </c>
      <c r="AN205" s="8">
        <v>0</v>
      </c>
      <c r="AO205" s="8">
        <v>1</v>
      </c>
      <c r="AP205" s="8">
        <v>0</v>
      </c>
      <c r="AQ205" s="8">
        <v>0</v>
      </c>
      <c r="AR205" s="54">
        <v>110</v>
      </c>
      <c r="AS205" s="8">
        <v>1</v>
      </c>
      <c r="AT205" s="8">
        <v>0</v>
      </c>
      <c r="AU205" s="8">
        <v>210</v>
      </c>
      <c r="AV205" s="8" t="s">
        <v>8439</v>
      </c>
      <c r="AW205" s="8">
        <v>1</v>
      </c>
      <c r="AX205" s="8">
        <v>0</v>
      </c>
      <c r="AY205" s="8">
        <v>0</v>
      </c>
      <c r="AZ205" s="47">
        <v>46197.375</v>
      </c>
      <c r="BA205" s="47">
        <v>46197.520833333336</v>
      </c>
      <c r="BB205" s="8" t="s">
        <v>8380</v>
      </c>
      <c r="BC205" s="47">
        <v>46197.380555555559</v>
      </c>
      <c r="BD205" s="47">
        <v>46197.505555555559</v>
      </c>
      <c r="BE205" s="8" t="s">
        <v>411</v>
      </c>
      <c r="BF205" s="8">
        <v>0</v>
      </c>
      <c r="BG205" s="8">
        <v>0</v>
      </c>
      <c r="BH205" s="8"/>
    </row>
    <row r="206" spans="2:60">
      <c r="B206" s="8" t="s">
        <v>8326</v>
      </c>
      <c r="C206" s="8" t="s">
        <v>49</v>
      </c>
      <c r="D206" s="8" t="s">
        <v>54</v>
      </c>
      <c r="E206" s="8" t="s">
        <v>411</v>
      </c>
      <c r="F206" s="8" t="s">
        <v>8438</v>
      </c>
      <c r="G206" s="8" t="s">
        <v>73</v>
      </c>
      <c r="H206" s="8" t="s">
        <v>53</v>
      </c>
      <c r="I206" s="9">
        <v>46210</v>
      </c>
      <c r="J206" s="61">
        <v>0</v>
      </c>
      <c r="K206" s="56">
        <v>46204</v>
      </c>
      <c r="L206" s="8" t="s">
        <v>52</v>
      </c>
      <c r="M206" s="8" t="s">
        <v>66</v>
      </c>
      <c r="N206" s="8" t="s">
        <v>64</v>
      </c>
      <c r="O206" s="8">
        <v>1</v>
      </c>
      <c r="P206" s="8">
        <v>4</v>
      </c>
      <c r="Q206" s="8" t="s">
        <v>58</v>
      </c>
      <c r="R206" s="8">
        <v>4</v>
      </c>
      <c r="S206" s="8">
        <v>0</v>
      </c>
      <c r="T206" s="8" t="b">
        <v>0</v>
      </c>
      <c r="U206" s="8">
        <v>300</v>
      </c>
      <c r="V206" s="54">
        <v>270</v>
      </c>
      <c r="W206" s="54">
        <v>189</v>
      </c>
      <c r="X206" s="8">
        <v>0</v>
      </c>
      <c r="Y206" s="8">
        <v>0</v>
      </c>
      <c r="Z206" s="8">
        <v>1</v>
      </c>
      <c r="AA206" s="8">
        <v>0</v>
      </c>
      <c r="AB206" s="8">
        <v>4</v>
      </c>
      <c r="AC206" s="8">
        <v>0</v>
      </c>
      <c r="AD206" s="8"/>
      <c r="AE206" s="8">
        <v>300</v>
      </c>
      <c r="AF206" s="8" t="s">
        <v>8384</v>
      </c>
      <c r="AG206" s="8" t="s">
        <v>8379</v>
      </c>
      <c r="AH206" s="54">
        <v>8</v>
      </c>
      <c r="AI206" s="54">
        <v>-22</v>
      </c>
      <c r="AJ206" s="8">
        <v>0</v>
      </c>
      <c r="AK206" s="8">
        <v>1</v>
      </c>
      <c r="AL206" s="8">
        <v>0</v>
      </c>
      <c r="AM206" s="8">
        <v>4</v>
      </c>
      <c r="AN206" s="8">
        <v>0</v>
      </c>
      <c r="AO206" s="8">
        <v>1</v>
      </c>
      <c r="AP206" s="8">
        <v>0</v>
      </c>
      <c r="AQ206" s="8">
        <v>0</v>
      </c>
      <c r="AR206" s="54">
        <v>190</v>
      </c>
      <c r="AS206" s="8">
        <v>1</v>
      </c>
      <c r="AT206" s="8">
        <v>0</v>
      </c>
      <c r="AU206" s="8">
        <v>300</v>
      </c>
      <c r="AV206" s="8" t="s">
        <v>8439</v>
      </c>
      <c r="AW206" s="8">
        <v>1</v>
      </c>
      <c r="AX206" s="8">
        <v>0</v>
      </c>
      <c r="AY206" s="8">
        <v>0</v>
      </c>
      <c r="AZ206" s="47">
        <v>46210.354166666664</v>
      </c>
      <c r="BA206" s="47">
        <v>46210.5625</v>
      </c>
      <c r="BB206" s="8" t="s">
        <v>8380</v>
      </c>
      <c r="BC206" s="47">
        <v>46210.359722222223</v>
      </c>
      <c r="BD206" s="47">
        <v>46210.547222222223</v>
      </c>
      <c r="BE206" s="8" t="s">
        <v>411</v>
      </c>
      <c r="BF206" s="8">
        <v>0</v>
      </c>
      <c r="BG206" s="8">
        <v>0</v>
      </c>
      <c r="BH206" s="8"/>
    </row>
    <row r="207" spans="2:60">
      <c r="B207" s="8" t="s">
        <v>8326</v>
      </c>
      <c r="C207" s="8" t="s">
        <v>49</v>
      </c>
      <c r="D207" s="8" t="s">
        <v>54</v>
      </c>
      <c r="E207" s="8" t="s">
        <v>411</v>
      </c>
      <c r="F207" s="8" t="s">
        <v>8438</v>
      </c>
      <c r="G207" s="8" t="s">
        <v>73</v>
      </c>
      <c r="H207" s="8" t="s">
        <v>53</v>
      </c>
      <c r="I207" s="9">
        <v>46253</v>
      </c>
      <c r="J207" s="61">
        <v>0</v>
      </c>
      <c r="K207" s="56">
        <v>46235</v>
      </c>
      <c r="L207" s="8" t="s">
        <v>52</v>
      </c>
      <c r="M207" s="8" t="s">
        <v>66</v>
      </c>
      <c r="N207" s="8" t="s">
        <v>64</v>
      </c>
      <c r="O207" s="8">
        <v>1</v>
      </c>
      <c r="P207" s="8">
        <v>4</v>
      </c>
      <c r="Q207" s="8" t="s">
        <v>60</v>
      </c>
      <c r="R207" s="8">
        <v>4</v>
      </c>
      <c r="S207" s="8">
        <v>0</v>
      </c>
      <c r="T207" s="8" t="b">
        <v>0</v>
      </c>
      <c r="U207" s="8">
        <v>480</v>
      </c>
      <c r="V207" s="54">
        <v>435</v>
      </c>
      <c r="W207" s="54">
        <v>300</v>
      </c>
      <c r="X207" s="8">
        <v>0</v>
      </c>
      <c r="Y207" s="8">
        <v>0</v>
      </c>
      <c r="Z207" s="8">
        <v>1</v>
      </c>
      <c r="AA207" s="8">
        <v>0</v>
      </c>
      <c r="AB207" s="8">
        <v>4</v>
      </c>
      <c r="AC207" s="8">
        <v>0</v>
      </c>
      <c r="AD207" s="8"/>
      <c r="AE207" s="8">
        <v>480</v>
      </c>
      <c r="AF207" s="8" t="s">
        <v>8384</v>
      </c>
      <c r="AG207" s="8" t="s">
        <v>8379</v>
      </c>
      <c r="AH207" s="54">
        <v>3</v>
      </c>
      <c r="AI207" s="54">
        <v>-42</v>
      </c>
      <c r="AJ207" s="8">
        <v>0</v>
      </c>
      <c r="AK207" s="8">
        <v>1</v>
      </c>
      <c r="AL207" s="8">
        <v>0</v>
      </c>
      <c r="AM207" s="8">
        <v>4</v>
      </c>
      <c r="AN207" s="8">
        <v>0</v>
      </c>
      <c r="AO207" s="8">
        <v>1</v>
      </c>
      <c r="AP207" s="8">
        <v>0</v>
      </c>
      <c r="AQ207" s="8">
        <v>0</v>
      </c>
      <c r="AR207" s="54">
        <v>305</v>
      </c>
      <c r="AS207" s="8">
        <v>1</v>
      </c>
      <c r="AT207" s="8">
        <v>0</v>
      </c>
      <c r="AU207" s="8">
        <v>480</v>
      </c>
      <c r="AV207" s="8" t="s">
        <v>8439</v>
      </c>
      <c r="AW207" s="8">
        <v>1</v>
      </c>
      <c r="AX207" s="8">
        <v>0</v>
      </c>
      <c r="AY207" s="8">
        <v>0</v>
      </c>
      <c r="AZ207" s="47">
        <v>46253.333333333336</v>
      </c>
      <c r="BA207" s="47">
        <v>46253.666666666664</v>
      </c>
      <c r="BB207" s="8" t="s">
        <v>8380</v>
      </c>
      <c r="BC207" s="47">
        <v>46253.335416666669</v>
      </c>
      <c r="BD207" s="47">
        <v>46253.637499999997</v>
      </c>
      <c r="BE207" s="8" t="s">
        <v>411</v>
      </c>
      <c r="BF207" s="8">
        <v>0</v>
      </c>
      <c r="BG207" s="8">
        <v>0</v>
      </c>
      <c r="BH207" s="8"/>
    </row>
    <row r="208" spans="2:60">
      <c r="B208" s="8" t="s">
        <v>8326</v>
      </c>
      <c r="C208" s="8" t="s">
        <v>49</v>
      </c>
      <c r="D208" s="8" t="s">
        <v>54</v>
      </c>
      <c r="E208" s="8" t="s">
        <v>411</v>
      </c>
      <c r="F208" s="8" t="s">
        <v>8438</v>
      </c>
      <c r="G208" s="8" t="s">
        <v>75</v>
      </c>
      <c r="H208" s="8" t="s">
        <v>53</v>
      </c>
      <c r="I208" s="9">
        <v>46181</v>
      </c>
      <c r="J208" s="61">
        <v>0</v>
      </c>
      <c r="K208" s="56">
        <v>46174</v>
      </c>
      <c r="L208" s="8" t="s">
        <v>52</v>
      </c>
      <c r="M208" s="8" t="s">
        <v>66</v>
      </c>
      <c r="N208" s="8" t="s">
        <v>64</v>
      </c>
      <c r="O208" s="8">
        <v>1</v>
      </c>
      <c r="P208" s="8">
        <v>4</v>
      </c>
      <c r="Q208" s="8" t="s">
        <v>56</v>
      </c>
      <c r="R208" s="8">
        <v>4</v>
      </c>
      <c r="S208" s="8">
        <v>0</v>
      </c>
      <c r="T208" s="8" t="b">
        <v>0</v>
      </c>
      <c r="U208" s="8">
        <v>480</v>
      </c>
      <c r="V208" s="54">
        <v>433</v>
      </c>
      <c r="W208" s="54">
        <v>329</v>
      </c>
      <c r="X208" s="8">
        <v>0</v>
      </c>
      <c r="Y208" s="8">
        <v>0</v>
      </c>
      <c r="Z208" s="8">
        <v>1</v>
      </c>
      <c r="AA208" s="8">
        <v>0</v>
      </c>
      <c r="AB208" s="8">
        <v>4</v>
      </c>
      <c r="AC208" s="8">
        <v>0</v>
      </c>
      <c r="AD208" s="8"/>
      <c r="AE208" s="8">
        <v>480</v>
      </c>
      <c r="AF208" s="8" t="s">
        <v>8384</v>
      </c>
      <c r="AG208" s="8" t="s">
        <v>8379</v>
      </c>
      <c r="AH208" s="54">
        <v>10</v>
      </c>
      <c r="AI208" s="54">
        <v>-37</v>
      </c>
      <c r="AJ208" s="8">
        <v>0</v>
      </c>
      <c r="AK208" s="8">
        <v>1</v>
      </c>
      <c r="AL208" s="8">
        <v>0</v>
      </c>
      <c r="AM208" s="8">
        <v>4</v>
      </c>
      <c r="AN208" s="8">
        <v>0</v>
      </c>
      <c r="AO208" s="8">
        <v>1</v>
      </c>
      <c r="AP208" s="8">
        <v>0</v>
      </c>
      <c r="AQ208" s="8">
        <v>0</v>
      </c>
      <c r="AR208" s="54">
        <v>325</v>
      </c>
      <c r="AS208" s="8">
        <v>1</v>
      </c>
      <c r="AT208" s="8">
        <v>0</v>
      </c>
      <c r="AU208" s="8">
        <v>480</v>
      </c>
      <c r="AV208" s="8" t="s">
        <v>8439</v>
      </c>
      <c r="AW208" s="8">
        <v>1</v>
      </c>
      <c r="AX208" s="8">
        <v>0</v>
      </c>
      <c r="AY208" s="8">
        <v>0</v>
      </c>
      <c r="AZ208" s="47">
        <v>46181.3125</v>
      </c>
      <c r="BA208" s="47">
        <v>46181.645833333336</v>
      </c>
      <c r="BB208" s="8" t="s">
        <v>8380</v>
      </c>
      <c r="BC208" s="47">
        <v>46181.319444444445</v>
      </c>
      <c r="BD208" s="47">
        <v>46181.620138888888</v>
      </c>
      <c r="BE208" s="8" t="s">
        <v>411</v>
      </c>
      <c r="BF208" s="8">
        <v>0</v>
      </c>
      <c r="BG208" s="8">
        <v>0</v>
      </c>
      <c r="BH208" s="8"/>
    </row>
    <row r="209" spans="2:60">
      <c r="B209" s="8" t="s">
        <v>8326</v>
      </c>
      <c r="C209" s="8" t="s">
        <v>49</v>
      </c>
      <c r="D209" s="8" t="s">
        <v>54</v>
      </c>
      <c r="E209" s="8" t="s">
        <v>411</v>
      </c>
      <c r="F209" s="8" t="s">
        <v>8438</v>
      </c>
      <c r="G209" s="8" t="s">
        <v>75</v>
      </c>
      <c r="H209" s="8" t="s">
        <v>53</v>
      </c>
      <c r="I209" s="9">
        <v>46240</v>
      </c>
      <c r="J209" s="61">
        <v>0</v>
      </c>
      <c r="K209" s="56">
        <v>46235</v>
      </c>
      <c r="L209" s="8" t="s">
        <v>52</v>
      </c>
      <c r="M209" s="8" t="s">
        <v>66</v>
      </c>
      <c r="N209" s="8" t="s">
        <v>64</v>
      </c>
      <c r="O209" s="8">
        <v>1</v>
      </c>
      <c r="P209" s="8">
        <v>4</v>
      </c>
      <c r="Q209" s="8" t="s">
        <v>60</v>
      </c>
      <c r="R209" s="8">
        <v>4</v>
      </c>
      <c r="S209" s="8">
        <v>0</v>
      </c>
      <c r="T209" s="8" t="b">
        <v>0</v>
      </c>
      <c r="U209" s="8">
        <v>210</v>
      </c>
      <c r="V209" s="54">
        <v>172</v>
      </c>
      <c r="W209" s="54">
        <v>88</v>
      </c>
      <c r="X209" s="8">
        <v>0</v>
      </c>
      <c r="Y209" s="8">
        <v>0</v>
      </c>
      <c r="Z209" s="8">
        <v>1</v>
      </c>
      <c r="AA209" s="8">
        <v>0</v>
      </c>
      <c r="AB209" s="8">
        <v>4</v>
      </c>
      <c r="AC209" s="8">
        <v>0</v>
      </c>
      <c r="AD209" s="8"/>
      <c r="AE209" s="8">
        <v>210</v>
      </c>
      <c r="AF209" s="8" t="s">
        <v>8384</v>
      </c>
      <c r="AG209" s="8" t="s">
        <v>8379</v>
      </c>
      <c r="AH209" s="54">
        <v>7</v>
      </c>
      <c r="AI209" s="54">
        <v>-31</v>
      </c>
      <c r="AJ209" s="8">
        <v>0</v>
      </c>
      <c r="AK209" s="8">
        <v>1</v>
      </c>
      <c r="AL209" s="8">
        <v>0</v>
      </c>
      <c r="AM209" s="8">
        <v>4</v>
      </c>
      <c r="AN209" s="8">
        <v>0</v>
      </c>
      <c r="AO209" s="8">
        <v>1</v>
      </c>
      <c r="AP209" s="8">
        <v>0</v>
      </c>
      <c r="AQ209" s="8">
        <v>0</v>
      </c>
      <c r="AR209" s="54">
        <v>100</v>
      </c>
      <c r="AS209" s="8">
        <v>1</v>
      </c>
      <c r="AT209" s="8">
        <v>0</v>
      </c>
      <c r="AU209" s="8">
        <v>210</v>
      </c>
      <c r="AV209" s="8" t="s">
        <v>8439</v>
      </c>
      <c r="AW209" s="8">
        <v>1</v>
      </c>
      <c r="AX209" s="8">
        <v>0</v>
      </c>
      <c r="AY209" s="8">
        <v>0</v>
      </c>
      <c r="AZ209" s="47">
        <v>46240.375</v>
      </c>
      <c r="BA209" s="47">
        <v>46240.520833333336</v>
      </c>
      <c r="BB209" s="8" t="s">
        <v>8380</v>
      </c>
      <c r="BC209" s="47">
        <v>46240.379861111112</v>
      </c>
      <c r="BD209" s="47">
        <v>46240.499305555553</v>
      </c>
      <c r="BE209" s="8" t="s">
        <v>411</v>
      </c>
      <c r="BF209" s="8">
        <v>0</v>
      </c>
      <c r="BG209" s="8">
        <v>0</v>
      </c>
      <c r="BH209" s="8"/>
    </row>
    <row r="210" spans="2:60">
      <c r="B210" s="8" t="s">
        <v>8326</v>
      </c>
      <c r="C210" s="8" t="s">
        <v>49</v>
      </c>
      <c r="D210" s="8" t="s">
        <v>54</v>
      </c>
      <c r="E210" s="8" t="s">
        <v>411</v>
      </c>
      <c r="F210" s="8" t="s">
        <v>8438</v>
      </c>
      <c r="G210" s="8" t="s">
        <v>76</v>
      </c>
      <c r="H210" s="8" t="s">
        <v>53</v>
      </c>
      <c r="I210" s="9">
        <v>46178</v>
      </c>
      <c r="J210" s="61">
        <v>0</v>
      </c>
      <c r="K210" s="56">
        <v>46174</v>
      </c>
      <c r="L210" s="8" t="s">
        <v>52</v>
      </c>
      <c r="M210" s="8" t="s">
        <v>66</v>
      </c>
      <c r="N210" s="8" t="s">
        <v>64</v>
      </c>
      <c r="O210" s="8">
        <v>1</v>
      </c>
      <c r="P210" s="8">
        <v>4</v>
      </c>
      <c r="Q210" s="8" t="s">
        <v>56</v>
      </c>
      <c r="R210" s="8">
        <v>4</v>
      </c>
      <c r="S210" s="8">
        <v>0</v>
      </c>
      <c r="T210" s="8" t="b">
        <v>0</v>
      </c>
      <c r="U210" s="8">
        <v>300</v>
      </c>
      <c r="V210" s="54">
        <v>278</v>
      </c>
      <c r="W210" s="54">
        <v>186</v>
      </c>
      <c r="X210" s="8">
        <v>0</v>
      </c>
      <c r="Y210" s="8">
        <v>0</v>
      </c>
      <c r="Z210" s="8">
        <v>1</v>
      </c>
      <c r="AA210" s="8">
        <v>0</v>
      </c>
      <c r="AB210" s="8">
        <v>4</v>
      </c>
      <c r="AC210" s="8">
        <v>0</v>
      </c>
      <c r="AD210" s="8"/>
      <c r="AE210" s="8">
        <v>300</v>
      </c>
      <c r="AF210" s="8" t="s">
        <v>8384</v>
      </c>
      <c r="AG210" s="8" t="s">
        <v>8379</v>
      </c>
      <c r="AH210" s="54">
        <v>7</v>
      </c>
      <c r="AI210" s="54">
        <v>-15</v>
      </c>
      <c r="AJ210" s="8">
        <v>0</v>
      </c>
      <c r="AK210" s="8">
        <v>1</v>
      </c>
      <c r="AL210" s="8">
        <v>0</v>
      </c>
      <c r="AM210" s="8">
        <v>4</v>
      </c>
      <c r="AN210" s="8">
        <v>0</v>
      </c>
      <c r="AO210" s="8">
        <v>1</v>
      </c>
      <c r="AP210" s="8">
        <v>0</v>
      </c>
      <c r="AQ210" s="8">
        <v>0</v>
      </c>
      <c r="AR210" s="54">
        <v>175</v>
      </c>
      <c r="AS210" s="8">
        <v>1</v>
      </c>
      <c r="AT210" s="8">
        <v>0</v>
      </c>
      <c r="AU210" s="8">
        <v>300</v>
      </c>
      <c r="AV210" s="8" t="s">
        <v>8439</v>
      </c>
      <c r="AW210" s="8">
        <v>1</v>
      </c>
      <c r="AX210" s="8">
        <v>0</v>
      </c>
      <c r="AY210" s="8">
        <v>0</v>
      </c>
      <c r="AZ210" s="47">
        <v>46178.5625</v>
      </c>
      <c r="BA210" s="47">
        <v>46178.770833333336</v>
      </c>
      <c r="BB210" s="8" t="s">
        <v>8380</v>
      </c>
      <c r="BC210" s="47">
        <v>46178.567361111112</v>
      </c>
      <c r="BD210" s="47">
        <v>46178.760416666664</v>
      </c>
      <c r="BE210" s="8" t="s">
        <v>411</v>
      </c>
      <c r="BF210" s="8">
        <v>0</v>
      </c>
      <c r="BG210" s="8">
        <v>0</v>
      </c>
      <c r="BH210" s="8"/>
    </row>
    <row r="211" spans="2:60">
      <c r="B211" s="8" t="s">
        <v>8326</v>
      </c>
      <c r="C211" s="8" t="s">
        <v>49</v>
      </c>
      <c r="D211" s="8" t="s">
        <v>54</v>
      </c>
      <c r="E211" s="8" t="s">
        <v>411</v>
      </c>
      <c r="F211" s="8" t="s">
        <v>8438</v>
      </c>
      <c r="G211" s="8" t="s">
        <v>76</v>
      </c>
      <c r="H211" s="8" t="s">
        <v>53</v>
      </c>
      <c r="I211" s="9">
        <v>46200</v>
      </c>
      <c r="J211" s="61">
        <v>0</v>
      </c>
      <c r="K211" s="56">
        <v>46174</v>
      </c>
      <c r="L211" s="8" t="s">
        <v>52</v>
      </c>
      <c r="M211" s="8" t="s">
        <v>66</v>
      </c>
      <c r="N211" s="8" t="s">
        <v>64</v>
      </c>
      <c r="O211" s="8">
        <v>1</v>
      </c>
      <c r="P211" s="8">
        <v>4</v>
      </c>
      <c r="Q211" s="8" t="s">
        <v>56</v>
      </c>
      <c r="R211" s="8">
        <v>4</v>
      </c>
      <c r="S211" s="8">
        <v>0</v>
      </c>
      <c r="T211" s="8" t="b">
        <v>0</v>
      </c>
      <c r="U211" s="8">
        <v>240</v>
      </c>
      <c r="V211" s="54">
        <v>221</v>
      </c>
      <c r="W211" s="54">
        <v>138</v>
      </c>
      <c r="X211" s="8">
        <v>0</v>
      </c>
      <c r="Y211" s="8">
        <v>0</v>
      </c>
      <c r="Z211" s="8">
        <v>1</v>
      </c>
      <c r="AA211" s="8">
        <v>0</v>
      </c>
      <c r="AB211" s="8">
        <v>4</v>
      </c>
      <c r="AC211" s="8">
        <v>0</v>
      </c>
      <c r="AD211" s="8"/>
      <c r="AE211" s="8">
        <v>240</v>
      </c>
      <c r="AF211" s="8" t="s">
        <v>8384</v>
      </c>
      <c r="AG211" s="8" t="s">
        <v>8379</v>
      </c>
      <c r="AH211" s="54">
        <v>6</v>
      </c>
      <c r="AI211" s="54">
        <v>-13</v>
      </c>
      <c r="AJ211" s="8">
        <v>0</v>
      </c>
      <c r="AK211" s="8">
        <v>1</v>
      </c>
      <c r="AL211" s="8">
        <v>0</v>
      </c>
      <c r="AM211" s="8">
        <v>4</v>
      </c>
      <c r="AN211" s="8">
        <v>0</v>
      </c>
      <c r="AO211" s="8">
        <v>1</v>
      </c>
      <c r="AP211" s="8">
        <v>0</v>
      </c>
      <c r="AQ211" s="8">
        <v>0</v>
      </c>
      <c r="AR211" s="54">
        <v>140</v>
      </c>
      <c r="AS211" s="8">
        <v>1</v>
      </c>
      <c r="AT211" s="8">
        <v>0</v>
      </c>
      <c r="AU211" s="8">
        <v>240</v>
      </c>
      <c r="AV211" s="8" t="s">
        <v>8439</v>
      </c>
      <c r="AW211" s="8">
        <v>1</v>
      </c>
      <c r="AX211" s="8">
        <v>0</v>
      </c>
      <c r="AY211" s="8">
        <v>0</v>
      </c>
      <c r="AZ211" s="47">
        <v>46200.541666666664</v>
      </c>
      <c r="BA211" s="47">
        <v>46200.708333333336</v>
      </c>
      <c r="BB211" s="8" t="s">
        <v>8380</v>
      </c>
      <c r="BC211" s="47">
        <v>46200.54583333333</v>
      </c>
      <c r="BD211" s="47">
        <v>46200.699305555558</v>
      </c>
      <c r="BE211" s="8" t="s">
        <v>411</v>
      </c>
      <c r="BF211" s="8">
        <v>0</v>
      </c>
      <c r="BG211" s="8">
        <v>0</v>
      </c>
      <c r="BH211" s="8"/>
    </row>
    <row r="212" spans="2:60">
      <c r="B212" s="8" t="s">
        <v>8326</v>
      </c>
      <c r="C212" s="8" t="s">
        <v>49</v>
      </c>
      <c r="D212" s="8" t="s">
        <v>54</v>
      </c>
      <c r="E212" s="8" t="s">
        <v>1021</v>
      </c>
      <c r="F212" s="8" t="s">
        <v>8438</v>
      </c>
      <c r="G212" s="8" t="s">
        <v>70</v>
      </c>
      <c r="H212" s="8" t="s">
        <v>53</v>
      </c>
      <c r="I212" s="9">
        <v>46215</v>
      </c>
      <c r="J212" s="61">
        <v>0</v>
      </c>
      <c r="K212" s="56">
        <v>46204</v>
      </c>
      <c r="L212" s="8" t="s">
        <v>52</v>
      </c>
      <c r="M212" s="8" t="s">
        <v>66</v>
      </c>
      <c r="N212" s="8" t="s">
        <v>64</v>
      </c>
      <c r="O212" s="8">
        <v>1</v>
      </c>
      <c r="P212" s="8">
        <v>4</v>
      </c>
      <c r="Q212" s="8" t="s">
        <v>58</v>
      </c>
      <c r="R212" s="8">
        <v>4</v>
      </c>
      <c r="S212" s="8">
        <v>0</v>
      </c>
      <c r="T212" s="8" t="b">
        <v>0</v>
      </c>
      <c r="U212" s="8">
        <v>240</v>
      </c>
      <c r="V212" s="54">
        <v>207</v>
      </c>
      <c r="W212" s="54">
        <v>140</v>
      </c>
      <c r="X212" s="8">
        <v>0</v>
      </c>
      <c r="Y212" s="8">
        <v>0</v>
      </c>
      <c r="Z212" s="8">
        <v>1</v>
      </c>
      <c r="AA212" s="8">
        <v>0</v>
      </c>
      <c r="AB212" s="8">
        <v>4</v>
      </c>
      <c r="AC212" s="8">
        <v>0</v>
      </c>
      <c r="AD212" s="8"/>
      <c r="AE212" s="8">
        <v>240</v>
      </c>
      <c r="AF212" s="8" t="s">
        <v>8384</v>
      </c>
      <c r="AG212" s="8" t="s">
        <v>8379</v>
      </c>
      <c r="AH212" s="54">
        <v>9</v>
      </c>
      <c r="AI212" s="54">
        <v>-24</v>
      </c>
      <c r="AJ212" s="8">
        <v>0</v>
      </c>
      <c r="AK212" s="8">
        <v>1</v>
      </c>
      <c r="AL212" s="8">
        <v>0</v>
      </c>
      <c r="AM212" s="8">
        <v>4</v>
      </c>
      <c r="AN212" s="8">
        <v>0</v>
      </c>
      <c r="AO212" s="8">
        <v>1</v>
      </c>
      <c r="AP212" s="8">
        <v>0</v>
      </c>
      <c r="AQ212" s="8">
        <v>0</v>
      </c>
      <c r="AR212" s="54">
        <v>140</v>
      </c>
      <c r="AS212" s="8">
        <v>1</v>
      </c>
      <c r="AT212" s="8">
        <v>0</v>
      </c>
      <c r="AU212" s="8">
        <v>240</v>
      </c>
      <c r="AV212" s="8" t="s">
        <v>8439</v>
      </c>
      <c r="AW212" s="8">
        <v>1</v>
      </c>
      <c r="AX212" s="8">
        <v>0</v>
      </c>
      <c r="AY212" s="8">
        <v>0</v>
      </c>
      <c r="AZ212" s="47">
        <v>46215.333333333336</v>
      </c>
      <c r="BA212" s="47">
        <v>46215.5</v>
      </c>
      <c r="BB212" s="8" t="s">
        <v>8380</v>
      </c>
      <c r="BC212" s="47">
        <v>46215.339583333334</v>
      </c>
      <c r="BD212" s="47">
        <v>46215.48333333333</v>
      </c>
      <c r="BE212" s="8" t="s">
        <v>1021</v>
      </c>
      <c r="BF212" s="8">
        <v>0</v>
      </c>
      <c r="BG212" s="8">
        <v>0</v>
      </c>
      <c r="BH212" s="8"/>
    </row>
    <row r="213" spans="2:60">
      <c r="B213" s="8" t="s">
        <v>8326</v>
      </c>
      <c r="C213" s="8" t="s">
        <v>49</v>
      </c>
      <c r="D213" s="8" t="s">
        <v>54</v>
      </c>
      <c r="E213" s="8" t="s">
        <v>1021</v>
      </c>
      <c r="F213" s="8" t="s">
        <v>8438</v>
      </c>
      <c r="G213" s="8" t="s">
        <v>71</v>
      </c>
      <c r="H213" s="8" t="s">
        <v>53</v>
      </c>
      <c r="I213" s="9">
        <v>46201</v>
      </c>
      <c r="J213" s="61">
        <v>0</v>
      </c>
      <c r="K213" s="56">
        <v>46174</v>
      </c>
      <c r="L213" s="8" t="s">
        <v>52</v>
      </c>
      <c r="M213" s="8" t="s">
        <v>66</v>
      </c>
      <c r="N213" s="8" t="s">
        <v>64</v>
      </c>
      <c r="O213" s="8">
        <v>1</v>
      </c>
      <c r="P213" s="8">
        <v>4</v>
      </c>
      <c r="Q213" s="8" t="s">
        <v>56</v>
      </c>
      <c r="R213" s="8">
        <v>4</v>
      </c>
      <c r="S213" s="8">
        <v>0</v>
      </c>
      <c r="T213" s="8" t="b">
        <v>0</v>
      </c>
      <c r="U213" s="8">
        <v>360</v>
      </c>
      <c r="V213" s="54">
        <v>322</v>
      </c>
      <c r="W213" s="54">
        <v>251</v>
      </c>
      <c r="X213" s="8">
        <v>0</v>
      </c>
      <c r="Y213" s="8">
        <v>0</v>
      </c>
      <c r="Z213" s="8">
        <v>1</v>
      </c>
      <c r="AA213" s="8">
        <v>0</v>
      </c>
      <c r="AB213" s="8">
        <v>4</v>
      </c>
      <c r="AC213" s="8">
        <v>0</v>
      </c>
      <c r="AD213" s="8"/>
      <c r="AE213" s="8">
        <v>360</v>
      </c>
      <c r="AF213" s="8" t="s">
        <v>8384</v>
      </c>
      <c r="AG213" s="8" t="s">
        <v>8379</v>
      </c>
      <c r="AH213" s="54">
        <v>10</v>
      </c>
      <c r="AI213" s="54">
        <v>-28</v>
      </c>
      <c r="AJ213" s="8">
        <v>0</v>
      </c>
      <c r="AK213" s="8">
        <v>1</v>
      </c>
      <c r="AL213" s="8">
        <v>0</v>
      </c>
      <c r="AM213" s="8">
        <v>4</v>
      </c>
      <c r="AN213" s="8">
        <v>0</v>
      </c>
      <c r="AO213" s="8">
        <v>1</v>
      </c>
      <c r="AP213" s="8">
        <v>0</v>
      </c>
      <c r="AQ213" s="8">
        <v>0</v>
      </c>
      <c r="AR213" s="54">
        <v>250</v>
      </c>
      <c r="AS213" s="8">
        <v>1</v>
      </c>
      <c r="AT213" s="8">
        <v>0</v>
      </c>
      <c r="AU213" s="8">
        <v>360</v>
      </c>
      <c r="AV213" s="8" t="s">
        <v>8439</v>
      </c>
      <c r="AW213" s="8">
        <v>1</v>
      </c>
      <c r="AX213" s="8">
        <v>0</v>
      </c>
      <c r="AY213" s="8">
        <v>0</v>
      </c>
      <c r="AZ213" s="47">
        <v>46201.375</v>
      </c>
      <c r="BA213" s="47">
        <v>46201.625</v>
      </c>
      <c r="BB213" s="8" t="s">
        <v>8380</v>
      </c>
      <c r="BC213" s="47">
        <v>46201.381944444445</v>
      </c>
      <c r="BD213" s="47">
        <v>46201.605555555558</v>
      </c>
      <c r="BE213" s="8" t="s">
        <v>1021</v>
      </c>
      <c r="BF213" s="8">
        <v>0</v>
      </c>
      <c r="BG213" s="8">
        <v>0</v>
      </c>
      <c r="BH213" s="8"/>
    </row>
    <row r="214" spans="2:60">
      <c r="B214" s="8" t="s">
        <v>8326</v>
      </c>
      <c r="C214" s="8" t="s">
        <v>49</v>
      </c>
      <c r="D214" s="8" t="s">
        <v>54</v>
      </c>
      <c r="E214" s="8" t="s">
        <v>169</v>
      </c>
      <c r="F214" s="8" t="s">
        <v>8438</v>
      </c>
      <c r="G214" s="8" t="s">
        <v>51</v>
      </c>
      <c r="H214" s="8" t="s">
        <v>53</v>
      </c>
      <c r="I214" s="9">
        <v>46213</v>
      </c>
      <c r="J214" s="61">
        <v>0</v>
      </c>
      <c r="K214" s="56">
        <v>46204</v>
      </c>
      <c r="L214" s="8" t="s">
        <v>52</v>
      </c>
      <c r="M214" s="8" t="s">
        <v>55</v>
      </c>
      <c r="N214" s="8" t="s">
        <v>50</v>
      </c>
      <c r="O214" s="8">
        <v>1</v>
      </c>
      <c r="P214" s="8">
        <v>4</v>
      </c>
      <c r="Q214" s="8" t="s">
        <v>58</v>
      </c>
      <c r="R214" s="8">
        <v>4</v>
      </c>
      <c r="S214" s="8">
        <v>0</v>
      </c>
      <c r="T214" s="8" t="b">
        <v>0</v>
      </c>
      <c r="U214" s="8">
        <v>480</v>
      </c>
      <c r="V214" s="54">
        <v>447</v>
      </c>
      <c r="W214" s="54">
        <v>359</v>
      </c>
      <c r="X214" s="8">
        <v>0</v>
      </c>
      <c r="Y214" s="8">
        <v>0</v>
      </c>
      <c r="Z214" s="8">
        <v>1</v>
      </c>
      <c r="AA214" s="8">
        <v>0</v>
      </c>
      <c r="AB214" s="8">
        <v>4</v>
      </c>
      <c r="AC214" s="8">
        <v>0</v>
      </c>
      <c r="AD214" s="8"/>
      <c r="AE214" s="8">
        <v>480</v>
      </c>
      <c r="AF214" s="8" t="s">
        <v>8384</v>
      </c>
      <c r="AG214" s="8" t="s">
        <v>8379</v>
      </c>
      <c r="AH214" s="54">
        <v>9</v>
      </c>
      <c r="AI214" s="54">
        <v>-24</v>
      </c>
      <c r="AJ214" s="8">
        <v>0</v>
      </c>
      <c r="AK214" s="8">
        <v>1</v>
      </c>
      <c r="AL214" s="8">
        <v>0</v>
      </c>
      <c r="AM214" s="8">
        <v>4</v>
      </c>
      <c r="AN214" s="8">
        <v>0</v>
      </c>
      <c r="AO214" s="8">
        <v>1</v>
      </c>
      <c r="AP214" s="8">
        <v>0</v>
      </c>
      <c r="AQ214" s="8">
        <v>0</v>
      </c>
      <c r="AR214" s="54">
        <v>370</v>
      </c>
      <c r="AS214" s="8">
        <v>1</v>
      </c>
      <c r="AT214" s="8">
        <v>0</v>
      </c>
      <c r="AU214" s="8">
        <v>480</v>
      </c>
      <c r="AV214" s="8" t="s">
        <v>8439</v>
      </c>
      <c r="AW214" s="8">
        <v>1</v>
      </c>
      <c r="AX214" s="8">
        <v>0</v>
      </c>
      <c r="AY214" s="8">
        <v>0</v>
      </c>
      <c r="AZ214" s="47">
        <v>46213.354166666664</v>
      </c>
      <c r="BA214" s="47">
        <v>46213.6875</v>
      </c>
      <c r="BB214" s="8" t="s">
        <v>8380</v>
      </c>
      <c r="BC214" s="47">
        <v>46213.36041666667</v>
      </c>
      <c r="BD214" s="47">
        <v>46213.67083333333</v>
      </c>
      <c r="BE214" s="8" t="s">
        <v>169</v>
      </c>
      <c r="BF214" s="8">
        <v>0</v>
      </c>
      <c r="BG214" s="8">
        <v>0</v>
      </c>
      <c r="BH214" s="8"/>
    </row>
    <row r="215" spans="2:60">
      <c r="B215" s="8" t="s">
        <v>8326</v>
      </c>
      <c r="C215" s="8" t="s">
        <v>49</v>
      </c>
      <c r="D215" s="8" t="s">
        <v>54</v>
      </c>
      <c r="E215" s="8" t="s">
        <v>169</v>
      </c>
      <c r="F215" s="8" t="s">
        <v>8438</v>
      </c>
      <c r="G215" s="8" t="s">
        <v>65</v>
      </c>
      <c r="H215" s="8" t="s">
        <v>53</v>
      </c>
      <c r="I215" s="9">
        <v>46206</v>
      </c>
      <c r="J215" s="61">
        <v>0</v>
      </c>
      <c r="K215" s="56">
        <v>46204</v>
      </c>
      <c r="L215" s="8" t="s">
        <v>52</v>
      </c>
      <c r="M215" s="8" t="s">
        <v>66</v>
      </c>
      <c r="N215" s="8" t="s">
        <v>64</v>
      </c>
      <c r="O215" s="8">
        <v>1</v>
      </c>
      <c r="P215" s="8">
        <v>4</v>
      </c>
      <c r="Q215" s="8" t="s">
        <v>58</v>
      </c>
      <c r="R215" s="8">
        <v>4</v>
      </c>
      <c r="S215" s="8">
        <v>0</v>
      </c>
      <c r="T215" s="8" t="b">
        <v>0</v>
      </c>
      <c r="U215" s="8">
        <v>420</v>
      </c>
      <c r="V215" s="54">
        <v>376</v>
      </c>
      <c r="W215" s="54">
        <v>259</v>
      </c>
      <c r="X215" s="8">
        <v>0</v>
      </c>
      <c r="Y215" s="8">
        <v>0</v>
      </c>
      <c r="Z215" s="8">
        <v>1</v>
      </c>
      <c r="AA215" s="8">
        <v>0</v>
      </c>
      <c r="AB215" s="8">
        <v>4</v>
      </c>
      <c r="AC215" s="8">
        <v>0</v>
      </c>
      <c r="AD215" s="8"/>
      <c r="AE215" s="8">
        <v>420</v>
      </c>
      <c r="AF215" s="8" t="s">
        <v>8384</v>
      </c>
      <c r="AG215" s="8" t="s">
        <v>8379</v>
      </c>
      <c r="AH215" s="54">
        <v>8</v>
      </c>
      <c r="AI215" s="54">
        <v>-36</v>
      </c>
      <c r="AJ215" s="8">
        <v>0</v>
      </c>
      <c r="AK215" s="8">
        <v>1</v>
      </c>
      <c r="AL215" s="8">
        <v>0</v>
      </c>
      <c r="AM215" s="8">
        <v>4</v>
      </c>
      <c r="AN215" s="8">
        <v>0</v>
      </c>
      <c r="AO215" s="8">
        <v>1</v>
      </c>
      <c r="AP215" s="8">
        <v>0</v>
      </c>
      <c r="AQ215" s="8">
        <v>0</v>
      </c>
      <c r="AR215" s="54">
        <v>255</v>
      </c>
      <c r="AS215" s="8">
        <v>1</v>
      </c>
      <c r="AT215" s="8">
        <v>0</v>
      </c>
      <c r="AU215" s="8">
        <v>420</v>
      </c>
      <c r="AV215" s="8" t="s">
        <v>8439</v>
      </c>
      <c r="AW215" s="8">
        <v>1</v>
      </c>
      <c r="AX215" s="8">
        <v>0</v>
      </c>
      <c r="AY215" s="8">
        <v>0</v>
      </c>
      <c r="AZ215" s="47">
        <v>46206.375</v>
      </c>
      <c r="BA215" s="47">
        <v>46206.666666666664</v>
      </c>
      <c r="BB215" s="8" t="s">
        <v>8380</v>
      </c>
      <c r="BC215" s="47">
        <v>46206.380555555559</v>
      </c>
      <c r="BD215" s="47">
        <v>46206.64166666667</v>
      </c>
      <c r="BE215" s="8" t="s">
        <v>169</v>
      </c>
      <c r="BF215" s="8">
        <v>0</v>
      </c>
      <c r="BG215" s="8">
        <v>0</v>
      </c>
      <c r="BH215" s="8"/>
    </row>
    <row r="216" spans="2:60">
      <c r="B216" s="8" t="s">
        <v>8326</v>
      </c>
      <c r="C216" s="8" t="s">
        <v>49</v>
      </c>
      <c r="D216" s="8" t="s">
        <v>79</v>
      </c>
      <c r="E216" s="8" t="s">
        <v>250</v>
      </c>
      <c r="F216" s="8" t="s">
        <v>8438</v>
      </c>
      <c r="G216" s="8" t="s">
        <v>81</v>
      </c>
      <c r="H216" s="8" t="s">
        <v>53</v>
      </c>
      <c r="I216" s="9">
        <v>46202</v>
      </c>
      <c r="J216" s="61">
        <v>0</v>
      </c>
      <c r="K216" s="56">
        <v>46174</v>
      </c>
      <c r="L216" s="8" t="s">
        <v>52</v>
      </c>
      <c r="M216" s="8" t="s">
        <v>80</v>
      </c>
      <c r="N216" s="8" t="s">
        <v>77</v>
      </c>
      <c r="O216" s="8">
        <v>1</v>
      </c>
      <c r="P216" s="8">
        <v>4</v>
      </c>
      <c r="Q216" s="8" t="s">
        <v>56</v>
      </c>
      <c r="R216" s="8">
        <v>4</v>
      </c>
      <c r="S216" s="8">
        <v>0</v>
      </c>
      <c r="T216" s="8" t="b">
        <v>0</v>
      </c>
      <c r="U216" s="8">
        <v>270</v>
      </c>
      <c r="V216" s="54">
        <v>235</v>
      </c>
      <c r="W216" s="54">
        <v>163</v>
      </c>
      <c r="X216" s="8">
        <v>0</v>
      </c>
      <c r="Y216" s="8">
        <v>0</v>
      </c>
      <c r="Z216" s="8">
        <v>1</v>
      </c>
      <c r="AA216" s="8">
        <v>0</v>
      </c>
      <c r="AB216" s="8">
        <v>4</v>
      </c>
      <c r="AC216" s="8">
        <v>0</v>
      </c>
      <c r="AD216" s="8"/>
      <c r="AE216" s="8">
        <v>270</v>
      </c>
      <c r="AF216" s="8" t="s">
        <v>8378</v>
      </c>
      <c r="AG216" s="8" t="s">
        <v>8379</v>
      </c>
      <c r="AH216" s="54">
        <v>11</v>
      </c>
      <c r="AI216" s="54">
        <v>-24</v>
      </c>
      <c r="AJ216" s="8">
        <v>0</v>
      </c>
      <c r="AK216" s="8">
        <v>0</v>
      </c>
      <c r="AL216" s="8">
        <v>1</v>
      </c>
      <c r="AM216" s="8">
        <v>4</v>
      </c>
      <c r="AN216" s="8">
        <v>0</v>
      </c>
      <c r="AO216" s="8">
        <v>1</v>
      </c>
      <c r="AP216" s="8">
        <v>0</v>
      </c>
      <c r="AQ216" s="8">
        <v>0</v>
      </c>
      <c r="AR216" s="54">
        <v>160</v>
      </c>
      <c r="AS216" s="8">
        <v>1</v>
      </c>
      <c r="AT216" s="8">
        <v>0</v>
      </c>
      <c r="AU216" s="8">
        <v>270</v>
      </c>
      <c r="AV216" s="8" t="s">
        <v>8439</v>
      </c>
      <c r="AW216" s="8">
        <v>1</v>
      </c>
      <c r="AX216" s="8">
        <v>0</v>
      </c>
      <c r="AY216" s="8">
        <v>0</v>
      </c>
      <c r="AZ216" s="47">
        <v>46202.333333333336</v>
      </c>
      <c r="BA216" s="47">
        <v>46202.520833333336</v>
      </c>
      <c r="BB216" s="8" t="s">
        <v>8380</v>
      </c>
      <c r="BC216" s="47">
        <v>46202.34097222222</v>
      </c>
      <c r="BD216" s="47">
        <v>46202.504166666666</v>
      </c>
      <c r="BE216" s="8" t="s">
        <v>250</v>
      </c>
      <c r="BF216" s="8">
        <v>0</v>
      </c>
      <c r="BG216" s="8">
        <v>0</v>
      </c>
      <c r="BH216" s="8"/>
    </row>
    <row r="217" spans="2:60">
      <c r="B217" s="8" t="s">
        <v>8326</v>
      </c>
      <c r="C217" s="8" t="s">
        <v>49</v>
      </c>
      <c r="D217" s="8" t="s">
        <v>79</v>
      </c>
      <c r="E217" s="8" t="s">
        <v>250</v>
      </c>
      <c r="F217" s="8" t="s">
        <v>8438</v>
      </c>
      <c r="G217" s="8" t="s">
        <v>81</v>
      </c>
      <c r="H217" s="8" t="s">
        <v>53</v>
      </c>
      <c r="I217" s="9">
        <v>46219</v>
      </c>
      <c r="J217" s="61">
        <v>0</v>
      </c>
      <c r="K217" s="56">
        <v>46204</v>
      </c>
      <c r="L217" s="8" t="s">
        <v>52</v>
      </c>
      <c r="M217" s="8" t="s">
        <v>80</v>
      </c>
      <c r="N217" s="8" t="s">
        <v>77</v>
      </c>
      <c r="O217" s="8">
        <v>1</v>
      </c>
      <c r="P217" s="8">
        <v>4</v>
      </c>
      <c r="Q217" s="8" t="s">
        <v>58</v>
      </c>
      <c r="R217" s="8">
        <v>4</v>
      </c>
      <c r="S217" s="8">
        <v>0</v>
      </c>
      <c r="T217" s="8" t="b">
        <v>0</v>
      </c>
      <c r="U217" s="8">
        <v>180</v>
      </c>
      <c r="V217" s="54">
        <v>169</v>
      </c>
      <c r="W217" s="54">
        <v>78</v>
      </c>
      <c r="X217" s="8">
        <v>0</v>
      </c>
      <c r="Y217" s="8">
        <v>0</v>
      </c>
      <c r="Z217" s="8">
        <v>1</v>
      </c>
      <c r="AA217" s="8">
        <v>0</v>
      </c>
      <c r="AB217" s="8">
        <v>4</v>
      </c>
      <c r="AC217" s="8">
        <v>0</v>
      </c>
      <c r="AD217" s="8"/>
      <c r="AE217" s="8">
        <v>180</v>
      </c>
      <c r="AF217" s="8" t="s">
        <v>8384</v>
      </c>
      <c r="AG217" s="8" t="s">
        <v>8384</v>
      </c>
      <c r="AH217" s="54">
        <v>2</v>
      </c>
      <c r="AI217" s="54">
        <v>-9</v>
      </c>
      <c r="AJ217" s="8">
        <v>0</v>
      </c>
      <c r="AK217" s="8">
        <v>1</v>
      </c>
      <c r="AL217" s="8">
        <v>0</v>
      </c>
      <c r="AM217" s="8">
        <v>4</v>
      </c>
      <c r="AN217" s="8">
        <v>0</v>
      </c>
      <c r="AO217" s="8">
        <v>0</v>
      </c>
      <c r="AP217" s="8">
        <v>1</v>
      </c>
      <c r="AQ217" s="8">
        <v>0</v>
      </c>
      <c r="AR217" s="54">
        <v>85</v>
      </c>
      <c r="AS217" s="8">
        <v>1</v>
      </c>
      <c r="AT217" s="8">
        <v>0</v>
      </c>
      <c r="AU217" s="8">
        <v>180</v>
      </c>
      <c r="AV217" s="8" t="s">
        <v>8439</v>
      </c>
      <c r="AW217" s="8">
        <v>1</v>
      </c>
      <c r="AX217" s="8">
        <v>0</v>
      </c>
      <c r="AY217" s="8">
        <v>0</v>
      </c>
      <c r="AZ217" s="47">
        <v>46219.5625</v>
      </c>
      <c r="BA217" s="47">
        <v>46219.6875</v>
      </c>
      <c r="BB217" s="8" t="s">
        <v>8380</v>
      </c>
      <c r="BC217" s="47">
        <v>46219.563888888886</v>
      </c>
      <c r="BD217" s="47">
        <v>46219.681250000001</v>
      </c>
      <c r="BE217" s="8" t="s">
        <v>250</v>
      </c>
      <c r="BF217" s="8">
        <v>0</v>
      </c>
      <c r="BG217" s="8">
        <v>0</v>
      </c>
      <c r="BH217" s="8"/>
    </row>
    <row r="218" spans="2:60">
      <c r="B218" s="8" t="s">
        <v>8326</v>
      </c>
      <c r="C218" s="8" t="s">
        <v>49</v>
      </c>
      <c r="D218" s="8" t="s">
        <v>79</v>
      </c>
      <c r="E218" s="8" t="s">
        <v>250</v>
      </c>
      <c r="F218" s="8" t="s">
        <v>8438</v>
      </c>
      <c r="G218" s="8" t="s">
        <v>81</v>
      </c>
      <c r="H218" s="8" t="s">
        <v>53</v>
      </c>
      <c r="I218" s="9">
        <v>46229</v>
      </c>
      <c r="J218" s="61">
        <v>0</v>
      </c>
      <c r="K218" s="56">
        <v>46204</v>
      </c>
      <c r="L218" s="8" t="s">
        <v>52</v>
      </c>
      <c r="M218" s="8" t="s">
        <v>80</v>
      </c>
      <c r="N218" s="8" t="s">
        <v>77</v>
      </c>
      <c r="O218" s="8">
        <v>1</v>
      </c>
      <c r="P218" s="8">
        <v>4</v>
      </c>
      <c r="Q218" s="8" t="s">
        <v>58</v>
      </c>
      <c r="R218" s="8">
        <v>4</v>
      </c>
      <c r="S218" s="8">
        <v>0</v>
      </c>
      <c r="T218" s="8" t="b">
        <v>0</v>
      </c>
      <c r="U218" s="8">
        <v>480</v>
      </c>
      <c r="V218" s="54">
        <v>448</v>
      </c>
      <c r="W218" s="54">
        <v>328</v>
      </c>
      <c r="X218" s="8">
        <v>0</v>
      </c>
      <c r="Y218" s="8">
        <v>0</v>
      </c>
      <c r="Z218" s="8">
        <v>1</v>
      </c>
      <c r="AA218" s="8">
        <v>0</v>
      </c>
      <c r="AB218" s="8">
        <v>4</v>
      </c>
      <c r="AC218" s="8">
        <v>0</v>
      </c>
      <c r="AD218" s="8"/>
      <c r="AE218" s="8">
        <v>480</v>
      </c>
      <c r="AF218" s="8" t="s">
        <v>8378</v>
      </c>
      <c r="AG218" s="8" t="s">
        <v>8379</v>
      </c>
      <c r="AH218" s="54">
        <v>12</v>
      </c>
      <c r="AI218" s="54">
        <v>-20</v>
      </c>
      <c r="AJ218" s="8">
        <v>0</v>
      </c>
      <c r="AK218" s="8">
        <v>0</v>
      </c>
      <c r="AL218" s="8">
        <v>1</v>
      </c>
      <c r="AM218" s="8">
        <v>4</v>
      </c>
      <c r="AN218" s="8">
        <v>0</v>
      </c>
      <c r="AO218" s="8">
        <v>1</v>
      </c>
      <c r="AP218" s="8">
        <v>0</v>
      </c>
      <c r="AQ218" s="8">
        <v>0</v>
      </c>
      <c r="AR218" s="54">
        <v>330</v>
      </c>
      <c r="AS218" s="8">
        <v>1</v>
      </c>
      <c r="AT218" s="8">
        <v>0</v>
      </c>
      <c r="AU218" s="8">
        <v>480</v>
      </c>
      <c r="AV218" s="8" t="s">
        <v>8439</v>
      </c>
      <c r="AW218" s="8">
        <v>1</v>
      </c>
      <c r="AX218" s="8">
        <v>0</v>
      </c>
      <c r="AY218" s="8">
        <v>0</v>
      </c>
      <c r="AZ218" s="47">
        <v>46229.3125</v>
      </c>
      <c r="BA218" s="47">
        <v>46229.645833333336</v>
      </c>
      <c r="BB218" s="8" t="s">
        <v>8380</v>
      </c>
      <c r="BC218" s="47">
        <v>46229.320833333331</v>
      </c>
      <c r="BD218" s="47">
        <v>46229.631944444445</v>
      </c>
      <c r="BE218" s="8" t="s">
        <v>250</v>
      </c>
      <c r="BF218" s="8">
        <v>0</v>
      </c>
      <c r="BG218" s="8">
        <v>0</v>
      </c>
      <c r="BH218" s="8"/>
    </row>
    <row r="219" spans="2:60">
      <c r="B219" s="8" t="s">
        <v>8326</v>
      </c>
      <c r="C219" s="8" t="s">
        <v>49</v>
      </c>
      <c r="D219" s="8" t="s">
        <v>79</v>
      </c>
      <c r="E219" s="8" t="s">
        <v>341</v>
      </c>
      <c r="F219" s="8" t="s">
        <v>8438</v>
      </c>
      <c r="G219" s="8" t="s">
        <v>78</v>
      </c>
      <c r="H219" s="8" t="s">
        <v>53</v>
      </c>
      <c r="I219" s="9">
        <v>46204</v>
      </c>
      <c r="J219" s="61">
        <v>0</v>
      </c>
      <c r="K219" s="56">
        <v>46204</v>
      </c>
      <c r="L219" s="8" t="s">
        <v>52</v>
      </c>
      <c r="M219" s="8" t="s">
        <v>80</v>
      </c>
      <c r="N219" s="8" t="s">
        <v>77</v>
      </c>
      <c r="O219" s="8">
        <v>1</v>
      </c>
      <c r="P219" s="8">
        <v>4</v>
      </c>
      <c r="Q219" s="8" t="s">
        <v>58</v>
      </c>
      <c r="R219" s="8">
        <v>4</v>
      </c>
      <c r="S219" s="8">
        <v>0</v>
      </c>
      <c r="T219" s="8" t="b">
        <v>0</v>
      </c>
      <c r="U219" s="8">
        <v>480</v>
      </c>
      <c r="V219" s="54">
        <v>449</v>
      </c>
      <c r="W219" s="54">
        <v>316</v>
      </c>
      <c r="X219" s="8">
        <v>0</v>
      </c>
      <c r="Y219" s="8">
        <v>0</v>
      </c>
      <c r="Z219" s="8">
        <v>1</v>
      </c>
      <c r="AA219" s="8">
        <v>0</v>
      </c>
      <c r="AB219" s="8">
        <v>4</v>
      </c>
      <c r="AC219" s="8">
        <v>0</v>
      </c>
      <c r="AD219" s="8"/>
      <c r="AE219" s="8">
        <v>480</v>
      </c>
      <c r="AF219" s="8" t="s">
        <v>8378</v>
      </c>
      <c r="AG219" s="8" t="s">
        <v>8379</v>
      </c>
      <c r="AH219" s="54">
        <v>12</v>
      </c>
      <c r="AI219" s="54">
        <v>-19</v>
      </c>
      <c r="AJ219" s="8">
        <v>0</v>
      </c>
      <c r="AK219" s="8">
        <v>0</v>
      </c>
      <c r="AL219" s="8">
        <v>1</v>
      </c>
      <c r="AM219" s="8">
        <v>4</v>
      </c>
      <c r="AN219" s="8">
        <v>0</v>
      </c>
      <c r="AO219" s="8">
        <v>1</v>
      </c>
      <c r="AP219" s="8">
        <v>0</v>
      </c>
      <c r="AQ219" s="8">
        <v>0</v>
      </c>
      <c r="AR219" s="54">
        <v>320</v>
      </c>
      <c r="AS219" s="8">
        <v>1</v>
      </c>
      <c r="AT219" s="8">
        <v>0</v>
      </c>
      <c r="AU219" s="8">
        <v>480</v>
      </c>
      <c r="AV219" s="8" t="s">
        <v>8439</v>
      </c>
      <c r="AW219" s="8">
        <v>1</v>
      </c>
      <c r="AX219" s="8">
        <v>0</v>
      </c>
      <c r="AY219" s="8">
        <v>0</v>
      </c>
      <c r="AZ219" s="47">
        <v>46204.375</v>
      </c>
      <c r="BA219" s="47">
        <v>46204.708333333336</v>
      </c>
      <c r="BB219" s="8" t="s">
        <v>8380</v>
      </c>
      <c r="BC219" s="47">
        <v>46204.383333333331</v>
      </c>
      <c r="BD219" s="47">
        <v>46204.695138888892</v>
      </c>
      <c r="BE219" s="8" t="s">
        <v>341</v>
      </c>
      <c r="BF219" s="8">
        <v>0</v>
      </c>
      <c r="BG219" s="8">
        <v>0</v>
      </c>
      <c r="BH219" s="8"/>
    </row>
    <row r="220" spans="2:60">
      <c r="B220" s="8" t="s">
        <v>8326</v>
      </c>
      <c r="C220" s="8" t="s">
        <v>49</v>
      </c>
      <c r="D220" s="8" t="s">
        <v>79</v>
      </c>
      <c r="E220" s="8" t="s">
        <v>341</v>
      </c>
      <c r="F220" s="8" t="s">
        <v>8438</v>
      </c>
      <c r="G220" s="8" t="s">
        <v>78</v>
      </c>
      <c r="H220" s="8" t="s">
        <v>53</v>
      </c>
      <c r="I220" s="9">
        <v>46212</v>
      </c>
      <c r="J220" s="61">
        <v>0</v>
      </c>
      <c r="K220" s="56">
        <v>46204</v>
      </c>
      <c r="L220" s="8" t="s">
        <v>52</v>
      </c>
      <c r="M220" s="8" t="s">
        <v>80</v>
      </c>
      <c r="N220" s="8" t="s">
        <v>77</v>
      </c>
      <c r="O220" s="8">
        <v>1</v>
      </c>
      <c r="P220" s="8">
        <v>4</v>
      </c>
      <c r="Q220" s="8" t="s">
        <v>58</v>
      </c>
      <c r="R220" s="8">
        <v>4</v>
      </c>
      <c r="S220" s="8">
        <v>0</v>
      </c>
      <c r="T220" s="8" t="b">
        <v>0</v>
      </c>
      <c r="U220" s="8">
        <v>300</v>
      </c>
      <c r="V220" s="54">
        <v>273</v>
      </c>
      <c r="W220" s="54">
        <v>180</v>
      </c>
      <c r="X220" s="8">
        <v>0</v>
      </c>
      <c r="Y220" s="8">
        <v>0</v>
      </c>
      <c r="Z220" s="8">
        <v>1</v>
      </c>
      <c r="AA220" s="8">
        <v>0</v>
      </c>
      <c r="AB220" s="8">
        <v>4</v>
      </c>
      <c r="AC220" s="8">
        <v>0</v>
      </c>
      <c r="AD220" s="8"/>
      <c r="AE220" s="8">
        <v>300</v>
      </c>
      <c r="AF220" s="8" t="s">
        <v>8384</v>
      </c>
      <c r="AG220" s="8" t="s">
        <v>8379</v>
      </c>
      <c r="AH220" s="54">
        <v>4</v>
      </c>
      <c r="AI220" s="54">
        <v>-23</v>
      </c>
      <c r="AJ220" s="8">
        <v>0</v>
      </c>
      <c r="AK220" s="8">
        <v>1</v>
      </c>
      <c r="AL220" s="8">
        <v>0</v>
      </c>
      <c r="AM220" s="8">
        <v>4</v>
      </c>
      <c r="AN220" s="8">
        <v>0</v>
      </c>
      <c r="AO220" s="8">
        <v>1</v>
      </c>
      <c r="AP220" s="8">
        <v>0</v>
      </c>
      <c r="AQ220" s="8">
        <v>0</v>
      </c>
      <c r="AR220" s="54">
        <v>180</v>
      </c>
      <c r="AS220" s="8">
        <v>1</v>
      </c>
      <c r="AT220" s="8">
        <v>0</v>
      </c>
      <c r="AU220" s="8">
        <v>300</v>
      </c>
      <c r="AV220" s="8" t="s">
        <v>8439</v>
      </c>
      <c r="AW220" s="8">
        <v>1</v>
      </c>
      <c r="AX220" s="8">
        <v>0</v>
      </c>
      <c r="AY220" s="8">
        <v>0</v>
      </c>
      <c r="AZ220" s="47">
        <v>46212.354166666664</v>
      </c>
      <c r="BA220" s="47">
        <v>46212.5625</v>
      </c>
      <c r="BB220" s="8" t="s">
        <v>8380</v>
      </c>
      <c r="BC220" s="47">
        <v>46212.356944444444</v>
      </c>
      <c r="BD220" s="47">
        <v>46212.546527777777</v>
      </c>
      <c r="BE220" s="8" t="s">
        <v>341</v>
      </c>
      <c r="BF220" s="8">
        <v>0</v>
      </c>
      <c r="BG220" s="8">
        <v>0</v>
      </c>
      <c r="BH220" s="8"/>
    </row>
    <row r="221" spans="2:60">
      <c r="B221" s="8" t="s">
        <v>8326</v>
      </c>
      <c r="C221" s="8" t="s">
        <v>49</v>
      </c>
      <c r="D221" s="8" t="s">
        <v>79</v>
      </c>
      <c r="E221" s="8" t="s">
        <v>341</v>
      </c>
      <c r="F221" s="8" t="s">
        <v>8438</v>
      </c>
      <c r="G221" s="8" t="s">
        <v>78</v>
      </c>
      <c r="H221" s="8" t="s">
        <v>53</v>
      </c>
      <c r="I221" s="9">
        <v>46263</v>
      </c>
      <c r="J221" s="61">
        <v>0</v>
      </c>
      <c r="K221" s="56">
        <v>46235</v>
      </c>
      <c r="L221" s="8" t="s">
        <v>52</v>
      </c>
      <c r="M221" s="8" t="s">
        <v>80</v>
      </c>
      <c r="N221" s="8" t="s">
        <v>77</v>
      </c>
      <c r="O221" s="8">
        <v>1</v>
      </c>
      <c r="P221" s="8">
        <v>4</v>
      </c>
      <c r="Q221" s="8" t="s">
        <v>60</v>
      </c>
      <c r="R221" s="8">
        <v>4</v>
      </c>
      <c r="S221" s="8">
        <v>0</v>
      </c>
      <c r="T221" s="8" t="b">
        <v>0</v>
      </c>
      <c r="U221" s="8">
        <v>210</v>
      </c>
      <c r="V221" s="54">
        <v>193</v>
      </c>
      <c r="W221" s="54">
        <v>106</v>
      </c>
      <c r="X221" s="8">
        <v>0</v>
      </c>
      <c r="Y221" s="8">
        <v>0</v>
      </c>
      <c r="Z221" s="8">
        <v>1</v>
      </c>
      <c r="AA221" s="8">
        <v>0</v>
      </c>
      <c r="AB221" s="8">
        <v>4</v>
      </c>
      <c r="AC221" s="8">
        <v>0</v>
      </c>
      <c r="AD221" s="8"/>
      <c r="AE221" s="8">
        <v>210</v>
      </c>
      <c r="AF221" s="8" t="s">
        <v>8384</v>
      </c>
      <c r="AG221" s="8" t="s">
        <v>8384</v>
      </c>
      <c r="AH221" s="54">
        <v>10</v>
      </c>
      <c r="AI221" s="54">
        <v>-7</v>
      </c>
      <c r="AJ221" s="8">
        <v>0</v>
      </c>
      <c r="AK221" s="8">
        <v>1</v>
      </c>
      <c r="AL221" s="8">
        <v>0</v>
      </c>
      <c r="AM221" s="8">
        <v>4</v>
      </c>
      <c r="AN221" s="8">
        <v>0</v>
      </c>
      <c r="AO221" s="8">
        <v>0</v>
      </c>
      <c r="AP221" s="8">
        <v>1</v>
      </c>
      <c r="AQ221" s="8">
        <v>0</v>
      </c>
      <c r="AR221" s="54">
        <v>105</v>
      </c>
      <c r="AS221" s="8">
        <v>1</v>
      </c>
      <c r="AT221" s="8">
        <v>0</v>
      </c>
      <c r="AU221" s="8">
        <v>210</v>
      </c>
      <c r="AV221" s="8" t="s">
        <v>8439</v>
      </c>
      <c r="AW221" s="8">
        <v>1</v>
      </c>
      <c r="AX221" s="8">
        <v>0</v>
      </c>
      <c r="AY221" s="8">
        <v>0</v>
      </c>
      <c r="AZ221" s="47">
        <v>46263.354166666664</v>
      </c>
      <c r="BA221" s="47">
        <v>46263.5</v>
      </c>
      <c r="BB221" s="8" t="s">
        <v>8380</v>
      </c>
      <c r="BC221" s="47">
        <v>46263.361111111109</v>
      </c>
      <c r="BD221" s="47">
        <v>46263.495138888888</v>
      </c>
      <c r="BE221" s="8" t="s">
        <v>341</v>
      </c>
      <c r="BF221" s="8">
        <v>0</v>
      </c>
      <c r="BG221" s="8">
        <v>0</v>
      </c>
      <c r="BH221" s="8"/>
    </row>
    <row r="222" spans="2:60">
      <c r="B222" s="8" t="s">
        <v>8326</v>
      </c>
      <c r="C222" s="8" t="s">
        <v>49</v>
      </c>
      <c r="D222" s="8" t="s">
        <v>79</v>
      </c>
      <c r="E222" s="8" t="s">
        <v>341</v>
      </c>
      <c r="F222" s="8" t="s">
        <v>8438</v>
      </c>
      <c r="G222" s="8" t="s">
        <v>81</v>
      </c>
      <c r="H222" s="8" t="s">
        <v>53</v>
      </c>
      <c r="I222" s="9">
        <v>46197</v>
      </c>
      <c r="J222" s="61">
        <v>0</v>
      </c>
      <c r="K222" s="56">
        <v>46174</v>
      </c>
      <c r="L222" s="8" t="s">
        <v>52</v>
      </c>
      <c r="M222" s="8" t="s">
        <v>80</v>
      </c>
      <c r="N222" s="8" t="s">
        <v>77</v>
      </c>
      <c r="O222" s="8">
        <v>1</v>
      </c>
      <c r="P222" s="8">
        <v>4</v>
      </c>
      <c r="Q222" s="8" t="s">
        <v>56</v>
      </c>
      <c r="R222" s="8">
        <v>4</v>
      </c>
      <c r="S222" s="8">
        <v>0</v>
      </c>
      <c r="T222" s="8" t="b">
        <v>0</v>
      </c>
      <c r="U222" s="8">
        <v>210</v>
      </c>
      <c r="V222" s="54">
        <v>182</v>
      </c>
      <c r="W222" s="54">
        <v>100</v>
      </c>
      <c r="X222" s="8">
        <v>0</v>
      </c>
      <c r="Y222" s="8">
        <v>0</v>
      </c>
      <c r="Z222" s="8">
        <v>1</v>
      </c>
      <c r="AA222" s="8">
        <v>0</v>
      </c>
      <c r="AB222" s="8">
        <v>4</v>
      </c>
      <c r="AC222" s="8">
        <v>0</v>
      </c>
      <c r="AD222" s="8"/>
      <c r="AE222" s="8">
        <v>210</v>
      </c>
      <c r="AF222" s="8" t="s">
        <v>8384</v>
      </c>
      <c r="AG222" s="8" t="s">
        <v>8379</v>
      </c>
      <c r="AH222" s="54">
        <v>2</v>
      </c>
      <c r="AI222" s="54">
        <v>-26</v>
      </c>
      <c r="AJ222" s="8">
        <v>0</v>
      </c>
      <c r="AK222" s="8">
        <v>1</v>
      </c>
      <c r="AL222" s="8">
        <v>0</v>
      </c>
      <c r="AM222" s="8">
        <v>4</v>
      </c>
      <c r="AN222" s="8">
        <v>0</v>
      </c>
      <c r="AO222" s="8">
        <v>1</v>
      </c>
      <c r="AP222" s="8">
        <v>0</v>
      </c>
      <c r="AQ222" s="8">
        <v>0</v>
      </c>
      <c r="AR222" s="54">
        <v>95</v>
      </c>
      <c r="AS222" s="8">
        <v>1</v>
      </c>
      <c r="AT222" s="8">
        <v>0</v>
      </c>
      <c r="AU222" s="8">
        <v>210</v>
      </c>
      <c r="AV222" s="8" t="s">
        <v>8439</v>
      </c>
      <c r="AW222" s="8">
        <v>1</v>
      </c>
      <c r="AX222" s="8">
        <v>0</v>
      </c>
      <c r="AY222" s="8">
        <v>0</v>
      </c>
      <c r="AZ222" s="47">
        <v>46197.375</v>
      </c>
      <c r="BA222" s="47">
        <v>46197.520833333336</v>
      </c>
      <c r="BB222" s="8" t="s">
        <v>8380</v>
      </c>
      <c r="BC222" s="47">
        <v>46197.376388888886</v>
      </c>
      <c r="BD222" s="47">
        <v>46197.50277777778</v>
      </c>
      <c r="BE222" s="8" t="s">
        <v>341</v>
      </c>
      <c r="BF222" s="8">
        <v>0</v>
      </c>
      <c r="BG222" s="8">
        <v>0</v>
      </c>
      <c r="BH222" s="8"/>
    </row>
    <row r="223" spans="2:60">
      <c r="B223" s="8" t="s">
        <v>8326</v>
      </c>
      <c r="C223" s="8" t="s">
        <v>49</v>
      </c>
      <c r="D223" s="8" t="s">
        <v>79</v>
      </c>
      <c r="E223" s="8" t="s">
        <v>341</v>
      </c>
      <c r="F223" s="8" t="s">
        <v>8438</v>
      </c>
      <c r="G223" s="8" t="s">
        <v>81</v>
      </c>
      <c r="H223" s="8" t="s">
        <v>53</v>
      </c>
      <c r="I223" s="9">
        <v>46221</v>
      </c>
      <c r="J223" s="61">
        <v>0</v>
      </c>
      <c r="K223" s="56">
        <v>46204</v>
      </c>
      <c r="L223" s="8" t="s">
        <v>52</v>
      </c>
      <c r="M223" s="8" t="s">
        <v>80</v>
      </c>
      <c r="N223" s="8" t="s">
        <v>77</v>
      </c>
      <c r="O223" s="8">
        <v>1</v>
      </c>
      <c r="P223" s="8">
        <v>4</v>
      </c>
      <c r="Q223" s="8" t="s">
        <v>58</v>
      </c>
      <c r="R223" s="8">
        <v>4</v>
      </c>
      <c r="S223" s="8">
        <v>0</v>
      </c>
      <c r="T223" s="8" t="b">
        <v>0</v>
      </c>
      <c r="U223" s="8">
        <v>210</v>
      </c>
      <c r="V223" s="54">
        <v>188</v>
      </c>
      <c r="W223" s="54">
        <v>107</v>
      </c>
      <c r="X223" s="8">
        <v>0</v>
      </c>
      <c r="Y223" s="8">
        <v>0</v>
      </c>
      <c r="Z223" s="8">
        <v>1</v>
      </c>
      <c r="AA223" s="8">
        <v>0</v>
      </c>
      <c r="AB223" s="8">
        <v>4</v>
      </c>
      <c r="AC223" s="8">
        <v>0</v>
      </c>
      <c r="AD223" s="8"/>
      <c r="AE223" s="8">
        <v>210</v>
      </c>
      <c r="AF223" s="8" t="s">
        <v>8384</v>
      </c>
      <c r="AG223" s="8" t="s">
        <v>8379</v>
      </c>
      <c r="AH223" s="54">
        <v>5</v>
      </c>
      <c r="AI223" s="54">
        <v>-17</v>
      </c>
      <c r="AJ223" s="8">
        <v>0</v>
      </c>
      <c r="AK223" s="8">
        <v>1</v>
      </c>
      <c r="AL223" s="8">
        <v>0</v>
      </c>
      <c r="AM223" s="8">
        <v>4</v>
      </c>
      <c r="AN223" s="8">
        <v>0</v>
      </c>
      <c r="AO223" s="8">
        <v>1</v>
      </c>
      <c r="AP223" s="8">
        <v>0</v>
      </c>
      <c r="AQ223" s="8">
        <v>0</v>
      </c>
      <c r="AR223" s="54">
        <v>105</v>
      </c>
      <c r="AS223" s="8">
        <v>1</v>
      </c>
      <c r="AT223" s="8">
        <v>0</v>
      </c>
      <c r="AU223" s="8">
        <v>210</v>
      </c>
      <c r="AV223" s="8" t="s">
        <v>8439</v>
      </c>
      <c r="AW223" s="8">
        <v>1</v>
      </c>
      <c r="AX223" s="8">
        <v>0</v>
      </c>
      <c r="AY223" s="8">
        <v>0</v>
      </c>
      <c r="AZ223" s="47">
        <v>46221.541666666664</v>
      </c>
      <c r="BA223" s="47">
        <v>46221.6875</v>
      </c>
      <c r="BB223" s="8" t="s">
        <v>8380</v>
      </c>
      <c r="BC223" s="47">
        <v>46221.545138888891</v>
      </c>
      <c r="BD223" s="47">
        <v>46221.675694444442</v>
      </c>
      <c r="BE223" s="8" t="s">
        <v>341</v>
      </c>
      <c r="BF223" s="8">
        <v>0</v>
      </c>
      <c r="BG223" s="8">
        <v>0</v>
      </c>
      <c r="BH223" s="8"/>
    </row>
    <row r="224" spans="2:60">
      <c r="B224" s="8" t="s">
        <v>8326</v>
      </c>
      <c r="C224" s="8" t="s">
        <v>49</v>
      </c>
      <c r="D224" s="8" t="s">
        <v>79</v>
      </c>
      <c r="E224" s="8" t="s">
        <v>341</v>
      </c>
      <c r="F224" s="8" t="s">
        <v>8438</v>
      </c>
      <c r="G224" s="8" t="s">
        <v>81</v>
      </c>
      <c r="H224" s="8" t="s">
        <v>53</v>
      </c>
      <c r="I224" s="9">
        <v>46258</v>
      </c>
      <c r="J224" s="61">
        <v>0</v>
      </c>
      <c r="K224" s="56">
        <v>46235</v>
      </c>
      <c r="L224" s="8" t="s">
        <v>52</v>
      </c>
      <c r="M224" s="8" t="s">
        <v>80</v>
      </c>
      <c r="N224" s="8" t="s">
        <v>77</v>
      </c>
      <c r="O224" s="8">
        <v>1</v>
      </c>
      <c r="P224" s="8">
        <v>4</v>
      </c>
      <c r="Q224" s="8" t="s">
        <v>60</v>
      </c>
      <c r="R224" s="8">
        <v>4</v>
      </c>
      <c r="S224" s="8">
        <v>0</v>
      </c>
      <c r="T224" s="8" t="b">
        <v>0</v>
      </c>
      <c r="U224" s="8">
        <v>240</v>
      </c>
      <c r="V224" s="54">
        <v>209</v>
      </c>
      <c r="W224" s="54">
        <v>136</v>
      </c>
      <c r="X224" s="8">
        <v>0</v>
      </c>
      <c r="Y224" s="8">
        <v>0</v>
      </c>
      <c r="Z224" s="8">
        <v>1</v>
      </c>
      <c r="AA224" s="8">
        <v>0</v>
      </c>
      <c r="AB224" s="8">
        <v>4</v>
      </c>
      <c r="AC224" s="8">
        <v>0</v>
      </c>
      <c r="AD224" s="8"/>
      <c r="AE224" s="8">
        <v>240</v>
      </c>
      <c r="AF224" s="8" t="s">
        <v>8378</v>
      </c>
      <c r="AG224" s="8" t="s">
        <v>8379</v>
      </c>
      <c r="AH224" s="54">
        <v>11</v>
      </c>
      <c r="AI224" s="54">
        <v>-20</v>
      </c>
      <c r="AJ224" s="8">
        <v>0</v>
      </c>
      <c r="AK224" s="8">
        <v>0</v>
      </c>
      <c r="AL224" s="8">
        <v>1</v>
      </c>
      <c r="AM224" s="8">
        <v>4</v>
      </c>
      <c r="AN224" s="8">
        <v>0</v>
      </c>
      <c r="AO224" s="8">
        <v>1</v>
      </c>
      <c r="AP224" s="8">
        <v>0</v>
      </c>
      <c r="AQ224" s="8">
        <v>0</v>
      </c>
      <c r="AR224" s="54">
        <v>135</v>
      </c>
      <c r="AS224" s="8">
        <v>1</v>
      </c>
      <c r="AT224" s="8">
        <v>0</v>
      </c>
      <c r="AU224" s="8">
        <v>240</v>
      </c>
      <c r="AV224" s="8" t="s">
        <v>8439</v>
      </c>
      <c r="AW224" s="8">
        <v>1</v>
      </c>
      <c r="AX224" s="8">
        <v>0</v>
      </c>
      <c r="AY224" s="8">
        <v>0</v>
      </c>
      <c r="AZ224" s="47">
        <v>46258.354166666664</v>
      </c>
      <c r="BA224" s="47">
        <v>46258.520833333336</v>
      </c>
      <c r="BB224" s="8" t="s">
        <v>8380</v>
      </c>
      <c r="BC224" s="47">
        <v>46258.361805555556</v>
      </c>
      <c r="BD224" s="47">
        <v>46258.506944444445</v>
      </c>
      <c r="BE224" s="8" t="s">
        <v>341</v>
      </c>
      <c r="BF224" s="8">
        <v>0</v>
      </c>
      <c r="BG224" s="8">
        <v>0</v>
      </c>
      <c r="BH224" s="8"/>
    </row>
    <row r="225" spans="2:60">
      <c r="B225" s="8" t="s">
        <v>8326</v>
      </c>
      <c r="C225" s="8" t="s">
        <v>49</v>
      </c>
      <c r="D225" s="8" t="s">
        <v>79</v>
      </c>
      <c r="E225" s="8" t="s">
        <v>191</v>
      </c>
      <c r="F225" s="8" t="s">
        <v>8438</v>
      </c>
      <c r="G225" s="8" t="s">
        <v>78</v>
      </c>
      <c r="H225" s="8" t="s">
        <v>53</v>
      </c>
      <c r="I225" s="9">
        <v>46213</v>
      </c>
      <c r="J225" s="61">
        <v>0</v>
      </c>
      <c r="K225" s="56">
        <v>46204</v>
      </c>
      <c r="L225" s="8" t="s">
        <v>52</v>
      </c>
      <c r="M225" s="8" t="s">
        <v>80</v>
      </c>
      <c r="N225" s="8" t="s">
        <v>77</v>
      </c>
      <c r="O225" s="8">
        <v>1</v>
      </c>
      <c r="P225" s="8">
        <v>4</v>
      </c>
      <c r="Q225" s="8" t="s">
        <v>58</v>
      </c>
      <c r="R225" s="8">
        <v>4</v>
      </c>
      <c r="S225" s="8">
        <v>0</v>
      </c>
      <c r="T225" s="8" t="b">
        <v>0</v>
      </c>
      <c r="U225" s="8">
        <v>360</v>
      </c>
      <c r="V225" s="54">
        <v>339</v>
      </c>
      <c r="W225" s="54">
        <v>243</v>
      </c>
      <c r="X225" s="8">
        <v>0</v>
      </c>
      <c r="Y225" s="8">
        <v>0</v>
      </c>
      <c r="Z225" s="8">
        <v>1</v>
      </c>
      <c r="AA225" s="8">
        <v>0</v>
      </c>
      <c r="AB225" s="8">
        <v>4</v>
      </c>
      <c r="AC225" s="8">
        <v>0</v>
      </c>
      <c r="AD225" s="8"/>
      <c r="AE225" s="8">
        <v>360</v>
      </c>
      <c r="AF225" s="8" t="s">
        <v>8384</v>
      </c>
      <c r="AG225" s="8" t="s">
        <v>8379</v>
      </c>
      <c r="AH225" s="54">
        <v>6</v>
      </c>
      <c r="AI225" s="54">
        <v>-15</v>
      </c>
      <c r="AJ225" s="8">
        <v>0</v>
      </c>
      <c r="AK225" s="8">
        <v>1</v>
      </c>
      <c r="AL225" s="8">
        <v>0</v>
      </c>
      <c r="AM225" s="8">
        <v>4</v>
      </c>
      <c r="AN225" s="8">
        <v>0</v>
      </c>
      <c r="AO225" s="8">
        <v>1</v>
      </c>
      <c r="AP225" s="8">
        <v>0</v>
      </c>
      <c r="AQ225" s="8">
        <v>0</v>
      </c>
      <c r="AR225" s="54">
        <v>240</v>
      </c>
      <c r="AS225" s="8">
        <v>1</v>
      </c>
      <c r="AT225" s="8">
        <v>0</v>
      </c>
      <c r="AU225" s="8">
        <v>360</v>
      </c>
      <c r="AV225" s="8" t="s">
        <v>8439</v>
      </c>
      <c r="AW225" s="8">
        <v>1</v>
      </c>
      <c r="AX225" s="8">
        <v>0</v>
      </c>
      <c r="AY225" s="8">
        <v>0</v>
      </c>
      <c r="AZ225" s="47">
        <v>46213.333333333336</v>
      </c>
      <c r="BA225" s="47">
        <v>46213.583333333336</v>
      </c>
      <c r="BB225" s="8" t="s">
        <v>8380</v>
      </c>
      <c r="BC225" s="47">
        <v>46213.337500000001</v>
      </c>
      <c r="BD225" s="47">
        <v>46213.572916666664</v>
      </c>
      <c r="BE225" s="8" t="s">
        <v>191</v>
      </c>
      <c r="BF225" s="8">
        <v>0</v>
      </c>
      <c r="BG225" s="8">
        <v>0</v>
      </c>
      <c r="BH225" s="8"/>
    </row>
    <row r="226" spans="2:60">
      <c r="B226" s="8" t="s">
        <v>8326</v>
      </c>
      <c r="C226" s="8" t="s">
        <v>49</v>
      </c>
      <c r="D226" s="8" t="s">
        <v>79</v>
      </c>
      <c r="E226" s="8" t="s">
        <v>191</v>
      </c>
      <c r="F226" s="8" t="s">
        <v>8438</v>
      </c>
      <c r="G226" s="8" t="s">
        <v>78</v>
      </c>
      <c r="H226" s="8" t="s">
        <v>53</v>
      </c>
      <c r="I226" s="9">
        <v>46245</v>
      </c>
      <c r="J226" s="61">
        <v>0</v>
      </c>
      <c r="K226" s="56">
        <v>46235</v>
      </c>
      <c r="L226" s="8" t="s">
        <v>52</v>
      </c>
      <c r="M226" s="8" t="s">
        <v>80</v>
      </c>
      <c r="N226" s="8" t="s">
        <v>77</v>
      </c>
      <c r="O226" s="8">
        <v>1</v>
      </c>
      <c r="P226" s="8">
        <v>4</v>
      </c>
      <c r="Q226" s="8" t="s">
        <v>60</v>
      </c>
      <c r="R226" s="8">
        <v>4</v>
      </c>
      <c r="S226" s="8">
        <v>0</v>
      </c>
      <c r="T226" s="8" t="b">
        <v>0</v>
      </c>
      <c r="U226" s="8">
        <v>210</v>
      </c>
      <c r="V226" s="54">
        <v>191</v>
      </c>
      <c r="W226" s="54">
        <v>120</v>
      </c>
      <c r="X226" s="8">
        <v>0</v>
      </c>
      <c r="Y226" s="8">
        <v>0</v>
      </c>
      <c r="Z226" s="8">
        <v>1</v>
      </c>
      <c r="AA226" s="8">
        <v>0</v>
      </c>
      <c r="AB226" s="8">
        <v>4</v>
      </c>
      <c r="AC226" s="8">
        <v>0</v>
      </c>
      <c r="AD226" s="8"/>
      <c r="AE226" s="8">
        <v>210</v>
      </c>
      <c r="AF226" s="8" t="s">
        <v>8384</v>
      </c>
      <c r="AG226" s="8" t="s">
        <v>8379</v>
      </c>
      <c r="AH226" s="54">
        <v>2</v>
      </c>
      <c r="AI226" s="54">
        <v>-17</v>
      </c>
      <c r="AJ226" s="8">
        <v>0</v>
      </c>
      <c r="AK226" s="8">
        <v>1</v>
      </c>
      <c r="AL226" s="8">
        <v>0</v>
      </c>
      <c r="AM226" s="8">
        <v>4</v>
      </c>
      <c r="AN226" s="8">
        <v>0</v>
      </c>
      <c r="AO226" s="8">
        <v>1</v>
      </c>
      <c r="AP226" s="8">
        <v>0</v>
      </c>
      <c r="AQ226" s="8">
        <v>0</v>
      </c>
      <c r="AR226" s="54">
        <v>115</v>
      </c>
      <c r="AS226" s="8">
        <v>1</v>
      </c>
      <c r="AT226" s="8">
        <v>0</v>
      </c>
      <c r="AU226" s="8">
        <v>210</v>
      </c>
      <c r="AV226" s="8" t="s">
        <v>8439</v>
      </c>
      <c r="AW226" s="8">
        <v>1</v>
      </c>
      <c r="AX226" s="8">
        <v>0</v>
      </c>
      <c r="AY226" s="8">
        <v>0</v>
      </c>
      <c r="AZ226" s="47">
        <v>46245.354166666664</v>
      </c>
      <c r="BA226" s="47">
        <v>46245.5</v>
      </c>
      <c r="BB226" s="8" t="s">
        <v>8380</v>
      </c>
      <c r="BC226" s="47">
        <v>46245.355555555558</v>
      </c>
      <c r="BD226" s="47">
        <v>46245.488194444442</v>
      </c>
      <c r="BE226" s="8" t="s">
        <v>191</v>
      </c>
      <c r="BF226" s="8">
        <v>0</v>
      </c>
      <c r="BG226" s="8">
        <v>0</v>
      </c>
      <c r="BH226" s="8"/>
    </row>
    <row r="227" spans="2:60">
      <c r="B227" s="8" t="s">
        <v>8326</v>
      </c>
      <c r="C227" s="8" t="s">
        <v>49</v>
      </c>
      <c r="D227" s="8" t="s">
        <v>79</v>
      </c>
      <c r="E227" s="8" t="s">
        <v>191</v>
      </c>
      <c r="F227" s="8" t="s">
        <v>8438</v>
      </c>
      <c r="G227" s="8" t="s">
        <v>81</v>
      </c>
      <c r="H227" s="8" t="s">
        <v>53</v>
      </c>
      <c r="I227" s="9">
        <v>46192</v>
      </c>
      <c r="J227" s="61">
        <v>0</v>
      </c>
      <c r="K227" s="56">
        <v>46174</v>
      </c>
      <c r="L227" s="8" t="s">
        <v>52</v>
      </c>
      <c r="M227" s="8" t="s">
        <v>80</v>
      </c>
      <c r="N227" s="8" t="s">
        <v>77</v>
      </c>
      <c r="O227" s="8">
        <v>1</v>
      </c>
      <c r="P227" s="8">
        <v>4</v>
      </c>
      <c r="Q227" s="8" t="s">
        <v>56</v>
      </c>
      <c r="R227" s="8">
        <v>4</v>
      </c>
      <c r="S227" s="8">
        <v>0</v>
      </c>
      <c r="T227" s="8" t="b">
        <v>0</v>
      </c>
      <c r="U227" s="8">
        <v>360</v>
      </c>
      <c r="V227" s="54">
        <v>334</v>
      </c>
      <c r="W227" s="54">
        <v>255</v>
      </c>
      <c r="X227" s="8">
        <v>0</v>
      </c>
      <c r="Y227" s="8">
        <v>0</v>
      </c>
      <c r="Z227" s="8">
        <v>1</v>
      </c>
      <c r="AA227" s="8">
        <v>0</v>
      </c>
      <c r="AB227" s="8">
        <v>4</v>
      </c>
      <c r="AC227" s="8">
        <v>0</v>
      </c>
      <c r="AD227" s="8"/>
      <c r="AE227" s="8">
        <v>360</v>
      </c>
      <c r="AF227" s="8" t="s">
        <v>8384</v>
      </c>
      <c r="AG227" s="8" t="s">
        <v>8379</v>
      </c>
      <c r="AH227" s="54">
        <v>9</v>
      </c>
      <c r="AI227" s="54">
        <v>-17</v>
      </c>
      <c r="AJ227" s="8">
        <v>0</v>
      </c>
      <c r="AK227" s="8">
        <v>1</v>
      </c>
      <c r="AL227" s="8">
        <v>0</v>
      </c>
      <c r="AM227" s="8">
        <v>4</v>
      </c>
      <c r="AN227" s="8">
        <v>0</v>
      </c>
      <c r="AO227" s="8">
        <v>1</v>
      </c>
      <c r="AP227" s="8">
        <v>0</v>
      </c>
      <c r="AQ227" s="8">
        <v>0</v>
      </c>
      <c r="AR227" s="54">
        <v>245</v>
      </c>
      <c r="AS227" s="8">
        <v>1</v>
      </c>
      <c r="AT227" s="8">
        <v>0</v>
      </c>
      <c r="AU227" s="8">
        <v>360</v>
      </c>
      <c r="AV227" s="8" t="s">
        <v>8439</v>
      </c>
      <c r="AW227" s="8">
        <v>1</v>
      </c>
      <c r="AX227" s="8">
        <v>0</v>
      </c>
      <c r="AY227" s="8">
        <v>0</v>
      </c>
      <c r="AZ227" s="47">
        <v>46192.333333333336</v>
      </c>
      <c r="BA227" s="47">
        <v>46192.583333333336</v>
      </c>
      <c r="BB227" s="8" t="s">
        <v>8380</v>
      </c>
      <c r="BC227" s="47">
        <v>46192.339583333334</v>
      </c>
      <c r="BD227" s="47">
        <v>46192.571527777778</v>
      </c>
      <c r="BE227" s="8" t="s">
        <v>191</v>
      </c>
      <c r="BF227" s="8">
        <v>0</v>
      </c>
      <c r="BG227" s="8">
        <v>0</v>
      </c>
      <c r="BH227" s="8"/>
    </row>
    <row r="228" spans="2:60">
      <c r="B228" s="8" t="s">
        <v>8326</v>
      </c>
      <c r="C228" s="8" t="s">
        <v>49</v>
      </c>
      <c r="D228" s="8" t="s">
        <v>79</v>
      </c>
      <c r="E228" s="8" t="s">
        <v>191</v>
      </c>
      <c r="F228" s="8" t="s">
        <v>8438</v>
      </c>
      <c r="G228" s="8" t="s">
        <v>81</v>
      </c>
      <c r="H228" s="8" t="s">
        <v>53</v>
      </c>
      <c r="I228" s="9">
        <v>46260</v>
      </c>
      <c r="J228" s="61">
        <v>0</v>
      </c>
      <c r="K228" s="56">
        <v>46235</v>
      </c>
      <c r="L228" s="8" t="s">
        <v>52</v>
      </c>
      <c r="M228" s="8" t="s">
        <v>80</v>
      </c>
      <c r="N228" s="8" t="s">
        <v>77</v>
      </c>
      <c r="O228" s="8">
        <v>1</v>
      </c>
      <c r="P228" s="8">
        <v>4</v>
      </c>
      <c r="Q228" s="8" t="s">
        <v>60</v>
      </c>
      <c r="R228" s="8">
        <v>4</v>
      </c>
      <c r="S228" s="8">
        <v>0</v>
      </c>
      <c r="T228" s="8" t="b">
        <v>0</v>
      </c>
      <c r="U228" s="8">
        <v>540</v>
      </c>
      <c r="V228" s="54">
        <v>493</v>
      </c>
      <c r="W228" s="54">
        <v>389</v>
      </c>
      <c r="X228" s="8">
        <v>0</v>
      </c>
      <c r="Y228" s="8">
        <v>0</v>
      </c>
      <c r="Z228" s="8">
        <v>1</v>
      </c>
      <c r="AA228" s="8">
        <v>0</v>
      </c>
      <c r="AB228" s="8">
        <v>4</v>
      </c>
      <c r="AC228" s="8">
        <v>0</v>
      </c>
      <c r="AD228" s="8"/>
      <c r="AE228" s="8">
        <v>540</v>
      </c>
      <c r="AF228" s="8" t="s">
        <v>8384</v>
      </c>
      <c r="AG228" s="8" t="s">
        <v>8379</v>
      </c>
      <c r="AH228" s="54">
        <v>9</v>
      </c>
      <c r="AI228" s="54">
        <v>-38</v>
      </c>
      <c r="AJ228" s="8">
        <v>0</v>
      </c>
      <c r="AK228" s="8">
        <v>1</v>
      </c>
      <c r="AL228" s="8">
        <v>0</v>
      </c>
      <c r="AM228" s="8">
        <v>4</v>
      </c>
      <c r="AN228" s="8">
        <v>0</v>
      </c>
      <c r="AO228" s="8">
        <v>1</v>
      </c>
      <c r="AP228" s="8">
        <v>0</v>
      </c>
      <c r="AQ228" s="8">
        <v>0</v>
      </c>
      <c r="AR228" s="54">
        <v>385</v>
      </c>
      <c r="AS228" s="8">
        <v>1</v>
      </c>
      <c r="AT228" s="8">
        <v>0</v>
      </c>
      <c r="AU228" s="8">
        <v>540</v>
      </c>
      <c r="AV228" s="8" t="s">
        <v>8439</v>
      </c>
      <c r="AW228" s="8">
        <v>1</v>
      </c>
      <c r="AX228" s="8">
        <v>0</v>
      </c>
      <c r="AY228" s="8">
        <v>0</v>
      </c>
      <c r="AZ228" s="47">
        <v>46260.333333333336</v>
      </c>
      <c r="BA228" s="47">
        <v>46260.708333333336</v>
      </c>
      <c r="BB228" s="8" t="s">
        <v>8380</v>
      </c>
      <c r="BC228" s="47">
        <v>46260.339583333334</v>
      </c>
      <c r="BD228" s="47">
        <v>46260.681944444441</v>
      </c>
      <c r="BE228" s="8" t="s">
        <v>191</v>
      </c>
      <c r="BF228" s="8">
        <v>0</v>
      </c>
      <c r="BG228" s="8">
        <v>0</v>
      </c>
      <c r="BH228" s="8"/>
    </row>
    <row r="229" spans="2:60">
      <c r="B229" s="8" t="s">
        <v>8326</v>
      </c>
      <c r="C229" s="8" t="s">
        <v>49</v>
      </c>
      <c r="D229" s="8" t="s">
        <v>79</v>
      </c>
      <c r="E229" s="8" t="s">
        <v>278</v>
      </c>
      <c r="F229" s="8" t="s">
        <v>8438</v>
      </c>
      <c r="G229" s="8" t="s">
        <v>78</v>
      </c>
      <c r="H229" s="8" t="s">
        <v>53</v>
      </c>
      <c r="I229" s="9">
        <v>46174</v>
      </c>
      <c r="J229" s="61">
        <v>0</v>
      </c>
      <c r="K229" s="56">
        <v>46174</v>
      </c>
      <c r="L229" s="8" t="s">
        <v>52</v>
      </c>
      <c r="M229" s="8" t="s">
        <v>80</v>
      </c>
      <c r="N229" s="8" t="s">
        <v>77</v>
      </c>
      <c r="O229" s="8">
        <v>1</v>
      </c>
      <c r="P229" s="8">
        <v>4</v>
      </c>
      <c r="Q229" s="8" t="s">
        <v>56</v>
      </c>
      <c r="R229" s="8">
        <v>4</v>
      </c>
      <c r="S229" s="8">
        <v>0</v>
      </c>
      <c r="T229" s="8" t="b">
        <v>0</v>
      </c>
      <c r="U229" s="8">
        <v>270</v>
      </c>
      <c r="V229" s="54">
        <v>245</v>
      </c>
      <c r="W229" s="54">
        <v>159</v>
      </c>
      <c r="X229" s="8">
        <v>0</v>
      </c>
      <c r="Y229" s="8">
        <v>0</v>
      </c>
      <c r="Z229" s="8">
        <v>1</v>
      </c>
      <c r="AA229" s="8">
        <v>0</v>
      </c>
      <c r="AB229" s="8">
        <v>4</v>
      </c>
      <c r="AC229" s="8">
        <v>0</v>
      </c>
      <c r="AD229" s="8"/>
      <c r="AE229" s="8">
        <v>270</v>
      </c>
      <c r="AF229" s="8" t="s">
        <v>8384</v>
      </c>
      <c r="AG229" s="8" t="s">
        <v>8379</v>
      </c>
      <c r="AH229" s="54">
        <v>3</v>
      </c>
      <c r="AI229" s="54">
        <v>-22</v>
      </c>
      <c r="AJ229" s="8">
        <v>0</v>
      </c>
      <c r="AK229" s="8">
        <v>1</v>
      </c>
      <c r="AL229" s="8">
        <v>0</v>
      </c>
      <c r="AM229" s="8">
        <v>4</v>
      </c>
      <c r="AN229" s="8">
        <v>0</v>
      </c>
      <c r="AO229" s="8">
        <v>1</v>
      </c>
      <c r="AP229" s="8">
        <v>0</v>
      </c>
      <c r="AQ229" s="8">
        <v>0</v>
      </c>
      <c r="AR229" s="54">
        <v>160</v>
      </c>
      <c r="AS229" s="8">
        <v>1</v>
      </c>
      <c r="AT229" s="8">
        <v>0</v>
      </c>
      <c r="AU229" s="8">
        <v>270</v>
      </c>
      <c r="AV229" s="8" t="s">
        <v>8439</v>
      </c>
      <c r="AW229" s="8">
        <v>1</v>
      </c>
      <c r="AX229" s="8">
        <v>0</v>
      </c>
      <c r="AY229" s="8">
        <v>0</v>
      </c>
      <c r="AZ229" s="47">
        <v>46174.333333333336</v>
      </c>
      <c r="BA229" s="47">
        <v>46174.520833333336</v>
      </c>
      <c r="BB229" s="8" t="s">
        <v>8380</v>
      </c>
      <c r="BC229" s="47">
        <v>46174.335416666669</v>
      </c>
      <c r="BD229" s="47">
        <v>46174.505555555559</v>
      </c>
      <c r="BE229" s="8" t="s">
        <v>278</v>
      </c>
      <c r="BF229" s="8">
        <v>0</v>
      </c>
      <c r="BG229" s="8">
        <v>0</v>
      </c>
      <c r="BH229" s="8"/>
    </row>
    <row r="230" spans="2:60">
      <c r="B230" s="8" t="s">
        <v>8326</v>
      </c>
      <c r="C230" s="8" t="s">
        <v>49</v>
      </c>
      <c r="D230" s="8" t="s">
        <v>79</v>
      </c>
      <c r="E230" s="8" t="s">
        <v>278</v>
      </c>
      <c r="F230" s="8" t="s">
        <v>8438</v>
      </c>
      <c r="G230" s="8" t="s">
        <v>78</v>
      </c>
      <c r="H230" s="8" t="s">
        <v>53</v>
      </c>
      <c r="I230" s="9">
        <v>46197</v>
      </c>
      <c r="J230" s="61">
        <v>0</v>
      </c>
      <c r="K230" s="56">
        <v>46174</v>
      </c>
      <c r="L230" s="8" t="s">
        <v>52</v>
      </c>
      <c r="M230" s="8" t="s">
        <v>80</v>
      </c>
      <c r="N230" s="8" t="s">
        <v>77</v>
      </c>
      <c r="O230" s="8">
        <v>1</v>
      </c>
      <c r="P230" s="8">
        <v>4</v>
      </c>
      <c r="Q230" s="8" t="s">
        <v>56</v>
      </c>
      <c r="R230" s="8">
        <v>4</v>
      </c>
      <c r="S230" s="8">
        <v>0</v>
      </c>
      <c r="T230" s="8" t="b">
        <v>0</v>
      </c>
      <c r="U230" s="8">
        <v>480</v>
      </c>
      <c r="V230" s="54">
        <v>437</v>
      </c>
      <c r="W230" s="54">
        <v>331</v>
      </c>
      <c r="X230" s="8">
        <v>0</v>
      </c>
      <c r="Y230" s="8">
        <v>0</v>
      </c>
      <c r="Z230" s="8">
        <v>1</v>
      </c>
      <c r="AA230" s="8">
        <v>0</v>
      </c>
      <c r="AB230" s="8">
        <v>4</v>
      </c>
      <c r="AC230" s="8">
        <v>0</v>
      </c>
      <c r="AD230" s="8"/>
      <c r="AE230" s="8">
        <v>480</v>
      </c>
      <c r="AF230" s="8" t="s">
        <v>8384</v>
      </c>
      <c r="AG230" s="8" t="s">
        <v>8379</v>
      </c>
      <c r="AH230" s="54">
        <v>5</v>
      </c>
      <c r="AI230" s="54">
        <v>-38</v>
      </c>
      <c r="AJ230" s="8">
        <v>0</v>
      </c>
      <c r="AK230" s="8">
        <v>1</v>
      </c>
      <c r="AL230" s="8">
        <v>0</v>
      </c>
      <c r="AM230" s="8">
        <v>4</v>
      </c>
      <c r="AN230" s="8">
        <v>0</v>
      </c>
      <c r="AO230" s="8">
        <v>1</v>
      </c>
      <c r="AP230" s="8">
        <v>0</v>
      </c>
      <c r="AQ230" s="8">
        <v>0</v>
      </c>
      <c r="AR230" s="54">
        <v>340</v>
      </c>
      <c r="AS230" s="8">
        <v>1</v>
      </c>
      <c r="AT230" s="8">
        <v>0</v>
      </c>
      <c r="AU230" s="8">
        <v>480</v>
      </c>
      <c r="AV230" s="8" t="s">
        <v>8439</v>
      </c>
      <c r="AW230" s="8">
        <v>1</v>
      </c>
      <c r="AX230" s="8">
        <v>0</v>
      </c>
      <c r="AY230" s="8">
        <v>0</v>
      </c>
      <c r="AZ230" s="47">
        <v>46197.333333333336</v>
      </c>
      <c r="BA230" s="47">
        <v>46197.666666666664</v>
      </c>
      <c r="BB230" s="8" t="s">
        <v>8380</v>
      </c>
      <c r="BC230" s="47">
        <v>46197.336805555555</v>
      </c>
      <c r="BD230" s="47">
        <v>46197.640277777777</v>
      </c>
      <c r="BE230" s="8" t="s">
        <v>278</v>
      </c>
      <c r="BF230" s="8">
        <v>0</v>
      </c>
      <c r="BG230" s="8">
        <v>0</v>
      </c>
      <c r="BH230" s="8"/>
    </row>
    <row r="231" spans="2:60">
      <c r="B231" s="8" t="s">
        <v>8326</v>
      </c>
      <c r="C231" s="8" t="s">
        <v>49</v>
      </c>
      <c r="D231" s="8" t="s">
        <v>79</v>
      </c>
      <c r="E231" s="8" t="s">
        <v>278</v>
      </c>
      <c r="F231" s="8" t="s">
        <v>8438</v>
      </c>
      <c r="G231" s="8" t="s">
        <v>78</v>
      </c>
      <c r="H231" s="8" t="s">
        <v>53</v>
      </c>
      <c r="I231" s="9">
        <v>46198</v>
      </c>
      <c r="J231" s="61">
        <v>0</v>
      </c>
      <c r="K231" s="56">
        <v>46174</v>
      </c>
      <c r="L231" s="8" t="s">
        <v>52</v>
      </c>
      <c r="M231" s="8" t="s">
        <v>80</v>
      </c>
      <c r="N231" s="8" t="s">
        <v>77</v>
      </c>
      <c r="O231" s="8">
        <v>1</v>
      </c>
      <c r="P231" s="8">
        <v>4</v>
      </c>
      <c r="Q231" s="8" t="s">
        <v>56</v>
      </c>
      <c r="R231" s="8">
        <v>4</v>
      </c>
      <c r="S231" s="8">
        <v>0</v>
      </c>
      <c r="T231" s="8" t="b">
        <v>0</v>
      </c>
      <c r="U231" s="8">
        <v>480</v>
      </c>
      <c r="V231" s="54">
        <v>451</v>
      </c>
      <c r="W231" s="54">
        <v>325</v>
      </c>
      <c r="X231" s="8">
        <v>0</v>
      </c>
      <c r="Y231" s="8">
        <v>0</v>
      </c>
      <c r="Z231" s="8">
        <v>1</v>
      </c>
      <c r="AA231" s="8">
        <v>0</v>
      </c>
      <c r="AB231" s="8">
        <v>4</v>
      </c>
      <c r="AC231" s="8">
        <v>0</v>
      </c>
      <c r="AD231" s="8"/>
      <c r="AE231" s="8">
        <v>480</v>
      </c>
      <c r="AF231" s="8" t="s">
        <v>8384</v>
      </c>
      <c r="AG231" s="8" t="s">
        <v>8379</v>
      </c>
      <c r="AH231" s="54">
        <v>2</v>
      </c>
      <c r="AI231" s="54">
        <v>-27</v>
      </c>
      <c r="AJ231" s="8">
        <v>0</v>
      </c>
      <c r="AK231" s="8">
        <v>1</v>
      </c>
      <c r="AL231" s="8">
        <v>0</v>
      </c>
      <c r="AM231" s="8">
        <v>4</v>
      </c>
      <c r="AN231" s="8">
        <v>0</v>
      </c>
      <c r="AO231" s="8">
        <v>1</v>
      </c>
      <c r="AP231" s="8">
        <v>0</v>
      </c>
      <c r="AQ231" s="8">
        <v>0</v>
      </c>
      <c r="AR231" s="54">
        <v>325</v>
      </c>
      <c r="AS231" s="8">
        <v>1</v>
      </c>
      <c r="AT231" s="8">
        <v>0</v>
      </c>
      <c r="AU231" s="8">
        <v>480</v>
      </c>
      <c r="AV231" s="8" t="s">
        <v>8439</v>
      </c>
      <c r="AW231" s="8">
        <v>1</v>
      </c>
      <c r="AX231" s="8">
        <v>0</v>
      </c>
      <c r="AY231" s="8">
        <v>0</v>
      </c>
      <c r="AZ231" s="47">
        <v>46198.354166666664</v>
      </c>
      <c r="BA231" s="47">
        <v>46198.6875</v>
      </c>
      <c r="BB231" s="8" t="s">
        <v>8380</v>
      </c>
      <c r="BC231" s="47">
        <v>46198.355555555558</v>
      </c>
      <c r="BD231" s="47">
        <v>46198.668749999997</v>
      </c>
      <c r="BE231" s="8" t="s">
        <v>278</v>
      </c>
      <c r="BF231" s="8">
        <v>0</v>
      </c>
      <c r="BG231" s="8">
        <v>0</v>
      </c>
      <c r="BH231" s="8"/>
    </row>
    <row r="232" spans="2:60">
      <c r="B232" s="8" t="s">
        <v>8326</v>
      </c>
      <c r="C232" s="8" t="s">
        <v>49</v>
      </c>
      <c r="D232" s="8" t="s">
        <v>79</v>
      </c>
      <c r="E232" s="8" t="s">
        <v>278</v>
      </c>
      <c r="F232" s="8" t="s">
        <v>8438</v>
      </c>
      <c r="G232" s="8" t="s">
        <v>78</v>
      </c>
      <c r="H232" s="8" t="s">
        <v>53</v>
      </c>
      <c r="I232" s="9">
        <v>46233</v>
      </c>
      <c r="J232" s="61">
        <v>0</v>
      </c>
      <c r="K232" s="56">
        <v>46204</v>
      </c>
      <c r="L232" s="8" t="s">
        <v>52</v>
      </c>
      <c r="M232" s="8" t="s">
        <v>80</v>
      </c>
      <c r="N232" s="8" t="s">
        <v>77</v>
      </c>
      <c r="O232" s="8">
        <v>1</v>
      </c>
      <c r="P232" s="8">
        <v>4</v>
      </c>
      <c r="Q232" s="8" t="s">
        <v>58</v>
      </c>
      <c r="R232" s="8">
        <v>4</v>
      </c>
      <c r="S232" s="8">
        <v>0</v>
      </c>
      <c r="T232" s="8" t="b">
        <v>0</v>
      </c>
      <c r="U232" s="8">
        <v>210</v>
      </c>
      <c r="V232" s="54">
        <v>178</v>
      </c>
      <c r="W232" s="54">
        <v>79</v>
      </c>
      <c r="X232" s="8">
        <v>0</v>
      </c>
      <c r="Y232" s="8">
        <v>0</v>
      </c>
      <c r="Z232" s="8">
        <v>1</v>
      </c>
      <c r="AA232" s="8">
        <v>0</v>
      </c>
      <c r="AB232" s="8">
        <v>4</v>
      </c>
      <c r="AC232" s="8">
        <v>0</v>
      </c>
      <c r="AD232" s="8"/>
      <c r="AE232" s="8">
        <v>210</v>
      </c>
      <c r="AF232" s="8" t="s">
        <v>8384</v>
      </c>
      <c r="AG232" s="8" t="s">
        <v>8379</v>
      </c>
      <c r="AH232" s="54">
        <v>10</v>
      </c>
      <c r="AI232" s="54">
        <v>-22</v>
      </c>
      <c r="AJ232" s="8">
        <v>0</v>
      </c>
      <c r="AK232" s="8">
        <v>1</v>
      </c>
      <c r="AL232" s="8">
        <v>0</v>
      </c>
      <c r="AM232" s="8">
        <v>4</v>
      </c>
      <c r="AN232" s="8">
        <v>0</v>
      </c>
      <c r="AO232" s="8">
        <v>1</v>
      </c>
      <c r="AP232" s="8">
        <v>0</v>
      </c>
      <c r="AQ232" s="8">
        <v>0</v>
      </c>
      <c r="AR232" s="54">
        <v>95</v>
      </c>
      <c r="AS232" s="8">
        <v>1</v>
      </c>
      <c r="AT232" s="8">
        <v>0</v>
      </c>
      <c r="AU232" s="8">
        <v>210</v>
      </c>
      <c r="AV232" s="8" t="s">
        <v>8439</v>
      </c>
      <c r="AW232" s="8">
        <v>1</v>
      </c>
      <c r="AX232" s="8">
        <v>0</v>
      </c>
      <c r="AY232" s="8">
        <v>0</v>
      </c>
      <c r="AZ232" s="47">
        <v>46233.541666666664</v>
      </c>
      <c r="BA232" s="47">
        <v>46233.6875</v>
      </c>
      <c r="BB232" s="8" t="s">
        <v>8380</v>
      </c>
      <c r="BC232" s="47">
        <v>46233.548611111109</v>
      </c>
      <c r="BD232" s="47">
        <v>46233.672222222223</v>
      </c>
      <c r="BE232" s="8" t="s">
        <v>278</v>
      </c>
      <c r="BF232" s="8">
        <v>0</v>
      </c>
      <c r="BG232" s="8">
        <v>0</v>
      </c>
      <c r="BH232" s="8"/>
    </row>
    <row r="233" spans="2:60">
      <c r="B233" s="8" t="s">
        <v>8326</v>
      </c>
      <c r="C233" s="8" t="s">
        <v>49</v>
      </c>
      <c r="D233" s="8" t="s">
        <v>79</v>
      </c>
      <c r="E233" s="8" t="s">
        <v>278</v>
      </c>
      <c r="F233" s="8" t="s">
        <v>8438</v>
      </c>
      <c r="G233" s="8" t="s">
        <v>81</v>
      </c>
      <c r="H233" s="8" t="s">
        <v>53</v>
      </c>
      <c r="I233" s="9">
        <v>46196</v>
      </c>
      <c r="J233" s="61">
        <v>0</v>
      </c>
      <c r="K233" s="56">
        <v>46174</v>
      </c>
      <c r="L233" s="8" t="s">
        <v>52</v>
      </c>
      <c r="M233" s="8" t="s">
        <v>80</v>
      </c>
      <c r="N233" s="8" t="s">
        <v>77</v>
      </c>
      <c r="O233" s="8">
        <v>1</v>
      </c>
      <c r="P233" s="8">
        <v>4</v>
      </c>
      <c r="Q233" s="8" t="s">
        <v>56</v>
      </c>
      <c r="R233" s="8">
        <v>4</v>
      </c>
      <c r="S233" s="8">
        <v>0</v>
      </c>
      <c r="T233" s="8" t="b">
        <v>0</v>
      </c>
      <c r="U233" s="8">
        <v>270</v>
      </c>
      <c r="V233" s="54">
        <v>237</v>
      </c>
      <c r="W233" s="54">
        <v>138</v>
      </c>
      <c r="X233" s="8">
        <v>0</v>
      </c>
      <c r="Y233" s="8">
        <v>0</v>
      </c>
      <c r="Z233" s="8">
        <v>1</v>
      </c>
      <c r="AA233" s="8">
        <v>0</v>
      </c>
      <c r="AB233" s="8">
        <v>4</v>
      </c>
      <c r="AC233" s="8">
        <v>0</v>
      </c>
      <c r="AD233" s="8"/>
      <c r="AE233" s="8">
        <v>270</v>
      </c>
      <c r="AF233" s="8" t="s">
        <v>8384</v>
      </c>
      <c r="AG233" s="8" t="s">
        <v>8379</v>
      </c>
      <c r="AH233" s="54">
        <v>8</v>
      </c>
      <c r="AI233" s="54">
        <v>-25</v>
      </c>
      <c r="AJ233" s="8">
        <v>0</v>
      </c>
      <c r="AK233" s="8">
        <v>1</v>
      </c>
      <c r="AL233" s="8">
        <v>0</v>
      </c>
      <c r="AM233" s="8">
        <v>4</v>
      </c>
      <c r="AN233" s="8">
        <v>0</v>
      </c>
      <c r="AO233" s="8">
        <v>1</v>
      </c>
      <c r="AP233" s="8">
        <v>0</v>
      </c>
      <c r="AQ233" s="8">
        <v>0</v>
      </c>
      <c r="AR233" s="54">
        <v>145</v>
      </c>
      <c r="AS233" s="8">
        <v>1</v>
      </c>
      <c r="AT233" s="8">
        <v>0</v>
      </c>
      <c r="AU233" s="8">
        <v>270</v>
      </c>
      <c r="AV233" s="8" t="s">
        <v>8439</v>
      </c>
      <c r="AW233" s="8">
        <v>1</v>
      </c>
      <c r="AX233" s="8">
        <v>0</v>
      </c>
      <c r="AY233" s="8">
        <v>0</v>
      </c>
      <c r="AZ233" s="47">
        <v>46196.541666666664</v>
      </c>
      <c r="BA233" s="47">
        <v>46196.729166666664</v>
      </c>
      <c r="BB233" s="8" t="s">
        <v>8380</v>
      </c>
      <c r="BC233" s="47">
        <v>46196.547222222223</v>
      </c>
      <c r="BD233" s="47">
        <v>46196.711805555555</v>
      </c>
      <c r="BE233" s="8" t="s">
        <v>278</v>
      </c>
      <c r="BF233" s="8">
        <v>0</v>
      </c>
      <c r="BG233" s="8">
        <v>0</v>
      </c>
      <c r="BH233" s="8"/>
    </row>
    <row r="234" spans="2:60">
      <c r="B234" s="8" t="s">
        <v>8326</v>
      </c>
      <c r="C234" s="8" t="s">
        <v>49</v>
      </c>
      <c r="D234" s="8" t="s">
        <v>79</v>
      </c>
      <c r="E234" s="8" t="s">
        <v>278</v>
      </c>
      <c r="F234" s="8" t="s">
        <v>8438</v>
      </c>
      <c r="G234" s="8" t="s">
        <v>81</v>
      </c>
      <c r="H234" s="8" t="s">
        <v>53</v>
      </c>
      <c r="I234" s="9">
        <v>46251</v>
      </c>
      <c r="J234" s="61">
        <v>0</v>
      </c>
      <c r="K234" s="56">
        <v>46235</v>
      </c>
      <c r="L234" s="8" t="s">
        <v>52</v>
      </c>
      <c r="M234" s="8" t="s">
        <v>80</v>
      </c>
      <c r="N234" s="8" t="s">
        <v>77</v>
      </c>
      <c r="O234" s="8">
        <v>1</v>
      </c>
      <c r="P234" s="8">
        <v>4</v>
      </c>
      <c r="Q234" s="8" t="s">
        <v>60</v>
      </c>
      <c r="R234" s="8">
        <v>4</v>
      </c>
      <c r="S234" s="8">
        <v>0</v>
      </c>
      <c r="T234" s="8" t="b">
        <v>0</v>
      </c>
      <c r="U234" s="8">
        <v>210</v>
      </c>
      <c r="V234" s="54">
        <v>180</v>
      </c>
      <c r="W234" s="54">
        <v>107</v>
      </c>
      <c r="X234" s="8">
        <v>0</v>
      </c>
      <c r="Y234" s="8">
        <v>0</v>
      </c>
      <c r="Z234" s="8">
        <v>1</v>
      </c>
      <c r="AA234" s="8">
        <v>0</v>
      </c>
      <c r="AB234" s="8">
        <v>4</v>
      </c>
      <c r="AC234" s="8">
        <v>0</v>
      </c>
      <c r="AD234" s="8"/>
      <c r="AE234" s="8">
        <v>210</v>
      </c>
      <c r="AF234" s="8" t="s">
        <v>8384</v>
      </c>
      <c r="AG234" s="8" t="s">
        <v>8379</v>
      </c>
      <c r="AH234" s="54">
        <v>9</v>
      </c>
      <c r="AI234" s="54">
        <v>-21</v>
      </c>
      <c r="AJ234" s="8">
        <v>0</v>
      </c>
      <c r="AK234" s="8">
        <v>1</v>
      </c>
      <c r="AL234" s="8">
        <v>0</v>
      </c>
      <c r="AM234" s="8">
        <v>4</v>
      </c>
      <c r="AN234" s="8">
        <v>0</v>
      </c>
      <c r="AO234" s="8">
        <v>1</v>
      </c>
      <c r="AP234" s="8">
        <v>0</v>
      </c>
      <c r="AQ234" s="8">
        <v>0</v>
      </c>
      <c r="AR234" s="54">
        <v>110</v>
      </c>
      <c r="AS234" s="8">
        <v>1</v>
      </c>
      <c r="AT234" s="8">
        <v>0</v>
      </c>
      <c r="AU234" s="8">
        <v>210</v>
      </c>
      <c r="AV234" s="8" t="s">
        <v>8439</v>
      </c>
      <c r="AW234" s="8">
        <v>1</v>
      </c>
      <c r="AX234" s="8">
        <v>0</v>
      </c>
      <c r="AY234" s="8">
        <v>0</v>
      </c>
      <c r="AZ234" s="47">
        <v>46251.5625</v>
      </c>
      <c r="BA234" s="47">
        <v>46251.708333333336</v>
      </c>
      <c r="BB234" s="8" t="s">
        <v>8380</v>
      </c>
      <c r="BC234" s="47">
        <v>46251.568749999999</v>
      </c>
      <c r="BD234" s="47">
        <v>46251.693749999999</v>
      </c>
      <c r="BE234" s="8" t="s">
        <v>278</v>
      </c>
      <c r="BF234" s="8">
        <v>0</v>
      </c>
      <c r="BG234" s="8">
        <v>0</v>
      </c>
      <c r="BH234" s="8"/>
    </row>
    <row r="235" spans="2:60">
      <c r="B235" s="8" t="s">
        <v>8326</v>
      </c>
      <c r="C235" s="8" t="s">
        <v>49</v>
      </c>
      <c r="D235" s="8" t="s">
        <v>79</v>
      </c>
      <c r="E235" s="8" t="s">
        <v>143</v>
      </c>
      <c r="F235" s="8" t="s">
        <v>8438</v>
      </c>
      <c r="G235" s="8" t="s">
        <v>78</v>
      </c>
      <c r="H235" s="8" t="s">
        <v>53</v>
      </c>
      <c r="I235" s="9">
        <v>46178</v>
      </c>
      <c r="J235" s="61">
        <v>0</v>
      </c>
      <c r="K235" s="56">
        <v>46174</v>
      </c>
      <c r="L235" s="8" t="s">
        <v>52</v>
      </c>
      <c r="M235" s="8" t="s">
        <v>80</v>
      </c>
      <c r="N235" s="8" t="s">
        <v>77</v>
      </c>
      <c r="O235" s="8">
        <v>1</v>
      </c>
      <c r="P235" s="8">
        <v>4</v>
      </c>
      <c r="Q235" s="8" t="s">
        <v>56</v>
      </c>
      <c r="R235" s="8">
        <v>4</v>
      </c>
      <c r="S235" s="8">
        <v>0</v>
      </c>
      <c r="T235" s="8" t="b">
        <v>0</v>
      </c>
      <c r="U235" s="8">
        <v>270</v>
      </c>
      <c r="V235" s="54">
        <v>235</v>
      </c>
      <c r="W235" s="54">
        <v>142</v>
      </c>
      <c r="X235" s="8">
        <v>0</v>
      </c>
      <c r="Y235" s="8">
        <v>0</v>
      </c>
      <c r="Z235" s="8">
        <v>1</v>
      </c>
      <c r="AA235" s="8">
        <v>0</v>
      </c>
      <c r="AB235" s="8">
        <v>4</v>
      </c>
      <c r="AC235" s="8">
        <v>0</v>
      </c>
      <c r="AD235" s="8"/>
      <c r="AE235" s="8">
        <v>270</v>
      </c>
      <c r="AF235" s="8" t="s">
        <v>8378</v>
      </c>
      <c r="AG235" s="8" t="s">
        <v>8379</v>
      </c>
      <c r="AH235" s="54">
        <v>12</v>
      </c>
      <c r="AI235" s="54">
        <v>-23</v>
      </c>
      <c r="AJ235" s="8">
        <v>0</v>
      </c>
      <c r="AK235" s="8">
        <v>0</v>
      </c>
      <c r="AL235" s="8">
        <v>1</v>
      </c>
      <c r="AM235" s="8">
        <v>4</v>
      </c>
      <c r="AN235" s="8">
        <v>0</v>
      </c>
      <c r="AO235" s="8">
        <v>1</v>
      </c>
      <c r="AP235" s="8">
        <v>0</v>
      </c>
      <c r="AQ235" s="8">
        <v>0</v>
      </c>
      <c r="AR235" s="54">
        <v>145</v>
      </c>
      <c r="AS235" s="8">
        <v>1</v>
      </c>
      <c r="AT235" s="8">
        <v>0</v>
      </c>
      <c r="AU235" s="8">
        <v>270</v>
      </c>
      <c r="AV235" s="8" t="s">
        <v>8439</v>
      </c>
      <c r="AW235" s="8">
        <v>1</v>
      </c>
      <c r="AX235" s="8">
        <v>0</v>
      </c>
      <c r="AY235" s="8">
        <v>0</v>
      </c>
      <c r="AZ235" s="47">
        <v>46178.375</v>
      </c>
      <c r="BA235" s="47">
        <v>46178.5625</v>
      </c>
      <c r="BB235" s="8" t="s">
        <v>8380</v>
      </c>
      <c r="BC235" s="47">
        <v>46178.383333333331</v>
      </c>
      <c r="BD235" s="47">
        <v>46178.546527777777</v>
      </c>
      <c r="BE235" s="8" t="s">
        <v>143</v>
      </c>
      <c r="BF235" s="8">
        <v>0</v>
      </c>
      <c r="BG235" s="8">
        <v>0</v>
      </c>
      <c r="BH235" s="8"/>
    </row>
    <row r="236" spans="2:60">
      <c r="B236" s="8" t="s">
        <v>8326</v>
      </c>
      <c r="C236" s="8" t="s">
        <v>49</v>
      </c>
      <c r="D236" s="8" t="s">
        <v>79</v>
      </c>
      <c r="E236" s="8" t="s">
        <v>143</v>
      </c>
      <c r="F236" s="8" t="s">
        <v>8438</v>
      </c>
      <c r="G236" s="8" t="s">
        <v>78</v>
      </c>
      <c r="H236" s="8" t="s">
        <v>53</v>
      </c>
      <c r="I236" s="9">
        <v>46230</v>
      </c>
      <c r="J236" s="61">
        <v>0</v>
      </c>
      <c r="K236" s="56">
        <v>46204</v>
      </c>
      <c r="L236" s="8" t="s">
        <v>52</v>
      </c>
      <c r="M236" s="8" t="s">
        <v>80</v>
      </c>
      <c r="N236" s="8" t="s">
        <v>77</v>
      </c>
      <c r="O236" s="8">
        <v>1</v>
      </c>
      <c r="P236" s="8">
        <v>4</v>
      </c>
      <c r="Q236" s="8" t="s">
        <v>58</v>
      </c>
      <c r="R236" s="8">
        <v>4</v>
      </c>
      <c r="S236" s="8">
        <v>0</v>
      </c>
      <c r="T236" s="8" t="b">
        <v>0</v>
      </c>
      <c r="U236" s="8">
        <v>540</v>
      </c>
      <c r="V236" s="54">
        <v>507</v>
      </c>
      <c r="W236" s="54">
        <v>415</v>
      </c>
      <c r="X236" s="8">
        <v>0</v>
      </c>
      <c r="Y236" s="8">
        <v>0</v>
      </c>
      <c r="Z236" s="8">
        <v>1</v>
      </c>
      <c r="AA236" s="8">
        <v>0</v>
      </c>
      <c r="AB236" s="8">
        <v>4</v>
      </c>
      <c r="AC236" s="8">
        <v>0</v>
      </c>
      <c r="AD236" s="8"/>
      <c r="AE236" s="8">
        <v>540</v>
      </c>
      <c r="AF236" s="8" t="s">
        <v>8378</v>
      </c>
      <c r="AG236" s="8" t="s">
        <v>8379</v>
      </c>
      <c r="AH236" s="54">
        <v>12</v>
      </c>
      <c r="AI236" s="54">
        <v>-21</v>
      </c>
      <c r="AJ236" s="8">
        <v>0</v>
      </c>
      <c r="AK236" s="8">
        <v>0</v>
      </c>
      <c r="AL236" s="8">
        <v>1</v>
      </c>
      <c r="AM236" s="8">
        <v>4</v>
      </c>
      <c r="AN236" s="8">
        <v>0</v>
      </c>
      <c r="AO236" s="8">
        <v>1</v>
      </c>
      <c r="AP236" s="8">
        <v>0</v>
      </c>
      <c r="AQ236" s="8">
        <v>0</v>
      </c>
      <c r="AR236" s="54">
        <v>410</v>
      </c>
      <c r="AS236" s="8">
        <v>1</v>
      </c>
      <c r="AT236" s="8">
        <v>0</v>
      </c>
      <c r="AU236" s="8">
        <v>540</v>
      </c>
      <c r="AV236" s="8" t="s">
        <v>8439</v>
      </c>
      <c r="AW236" s="8">
        <v>1</v>
      </c>
      <c r="AX236" s="8">
        <v>0</v>
      </c>
      <c r="AY236" s="8">
        <v>0</v>
      </c>
      <c r="AZ236" s="47">
        <v>46230.375</v>
      </c>
      <c r="BA236" s="47">
        <v>46230.75</v>
      </c>
      <c r="BB236" s="8" t="s">
        <v>8380</v>
      </c>
      <c r="BC236" s="47">
        <v>46230.383333333331</v>
      </c>
      <c r="BD236" s="47">
        <v>46230.73541666667</v>
      </c>
      <c r="BE236" s="8" t="s">
        <v>143</v>
      </c>
      <c r="BF236" s="8">
        <v>0</v>
      </c>
      <c r="BG236" s="8">
        <v>0</v>
      </c>
      <c r="BH236" s="8"/>
    </row>
    <row r="237" spans="2:60">
      <c r="B237" s="8" t="s">
        <v>8326</v>
      </c>
      <c r="C237" s="8" t="s">
        <v>49</v>
      </c>
      <c r="D237" s="8" t="s">
        <v>79</v>
      </c>
      <c r="E237" s="8" t="s">
        <v>143</v>
      </c>
      <c r="F237" s="8" t="s">
        <v>8438</v>
      </c>
      <c r="G237" s="8" t="s">
        <v>81</v>
      </c>
      <c r="H237" s="8" t="s">
        <v>53</v>
      </c>
      <c r="I237" s="9">
        <v>46190</v>
      </c>
      <c r="J237" s="61">
        <v>0</v>
      </c>
      <c r="K237" s="56">
        <v>46174</v>
      </c>
      <c r="L237" s="8" t="s">
        <v>52</v>
      </c>
      <c r="M237" s="8" t="s">
        <v>80</v>
      </c>
      <c r="N237" s="8" t="s">
        <v>77</v>
      </c>
      <c r="O237" s="8">
        <v>1</v>
      </c>
      <c r="P237" s="8">
        <v>4</v>
      </c>
      <c r="Q237" s="8" t="s">
        <v>56</v>
      </c>
      <c r="R237" s="8">
        <v>4</v>
      </c>
      <c r="S237" s="8">
        <v>0</v>
      </c>
      <c r="T237" s="8" t="b">
        <v>0</v>
      </c>
      <c r="U237" s="8">
        <v>240</v>
      </c>
      <c r="V237" s="54">
        <v>219</v>
      </c>
      <c r="W237" s="54">
        <v>129</v>
      </c>
      <c r="X237" s="8">
        <v>0</v>
      </c>
      <c r="Y237" s="8">
        <v>0</v>
      </c>
      <c r="Z237" s="8">
        <v>1</v>
      </c>
      <c r="AA237" s="8">
        <v>0</v>
      </c>
      <c r="AB237" s="8">
        <v>4</v>
      </c>
      <c r="AC237" s="8">
        <v>0</v>
      </c>
      <c r="AD237" s="8"/>
      <c r="AE237" s="8">
        <v>240</v>
      </c>
      <c r="AF237" s="8" t="s">
        <v>8378</v>
      </c>
      <c r="AG237" s="8" t="s">
        <v>8384</v>
      </c>
      <c r="AH237" s="54">
        <v>11</v>
      </c>
      <c r="AI237" s="54">
        <v>-10</v>
      </c>
      <c r="AJ237" s="8">
        <v>0</v>
      </c>
      <c r="AK237" s="8">
        <v>0</v>
      </c>
      <c r="AL237" s="8">
        <v>1</v>
      </c>
      <c r="AM237" s="8">
        <v>4</v>
      </c>
      <c r="AN237" s="8">
        <v>0</v>
      </c>
      <c r="AO237" s="8">
        <v>0</v>
      </c>
      <c r="AP237" s="8">
        <v>1</v>
      </c>
      <c r="AQ237" s="8">
        <v>0</v>
      </c>
      <c r="AR237" s="54">
        <v>125</v>
      </c>
      <c r="AS237" s="8">
        <v>1</v>
      </c>
      <c r="AT237" s="8">
        <v>0</v>
      </c>
      <c r="AU237" s="8">
        <v>240</v>
      </c>
      <c r="AV237" s="8" t="s">
        <v>8439</v>
      </c>
      <c r="AW237" s="8">
        <v>1</v>
      </c>
      <c r="AX237" s="8">
        <v>0</v>
      </c>
      <c r="AY237" s="8">
        <v>0</v>
      </c>
      <c r="AZ237" s="47">
        <v>46190.333333333336</v>
      </c>
      <c r="BA237" s="47">
        <v>46190.5</v>
      </c>
      <c r="BB237" s="8" t="s">
        <v>8380</v>
      </c>
      <c r="BC237" s="47">
        <v>46190.34097222222</v>
      </c>
      <c r="BD237" s="47">
        <v>46190.493055555555</v>
      </c>
      <c r="BE237" s="8" t="s">
        <v>143</v>
      </c>
      <c r="BF237" s="8">
        <v>0</v>
      </c>
      <c r="BG237" s="8">
        <v>0</v>
      </c>
      <c r="BH237" s="8"/>
    </row>
    <row r="238" spans="2:60">
      <c r="B238" s="8" t="s">
        <v>8326</v>
      </c>
      <c r="C238" s="8" t="s">
        <v>49</v>
      </c>
      <c r="D238" s="8" t="s">
        <v>79</v>
      </c>
      <c r="E238" s="8" t="s">
        <v>179</v>
      </c>
      <c r="F238" s="8" t="s">
        <v>8438</v>
      </c>
      <c r="G238" s="8" t="s">
        <v>78</v>
      </c>
      <c r="H238" s="8" t="s">
        <v>53</v>
      </c>
      <c r="I238" s="9">
        <v>46251</v>
      </c>
      <c r="J238" s="61">
        <v>0</v>
      </c>
      <c r="K238" s="56">
        <v>46235</v>
      </c>
      <c r="L238" s="8" t="s">
        <v>52</v>
      </c>
      <c r="M238" s="8" t="s">
        <v>80</v>
      </c>
      <c r="N238" s="8" t="s">
        <v>77</v>
      </c>
      <c r="O238" s="8">
        <v>1</v>
      </c>
      <c r="P238" s="8">
        <v>4</v>
      </c>
      <c r="Q238" s="8" t="s">
        <v>60</v>
      </c>
      <c r="R238" s="8">
        <v>4</v>
      </c>
      <c r="S238" s="8">
        <v>0</v>
      </c>
      <c r="T238" s="8" t="b">
        <v>0</v>
      </c>
      <c r="U238" s="8">
        <v>270</v>
      </c>
      <c r="V238" s="54">
        <v>235</v>
      </c>
      <c r="W238" s="54">
        <v>155</v>
      </c>
      <c r="X238" s="8">
        <v>0</v>
      </c>
      <c r="Y238" s="8">
        <v>0</v>
      </c>
      <c r="Z238" s="8">
        <v>1</v>
      </c>
      <c r="AA238" s="8">
        <v>0</v>
      </c>
      <c r="AB238" s="8">
        <v>4</v>
      </c>
      <c r="AC238" s="8">
        <v>0</v>
      </c>
      <c r="AD238" s="8"/>
      <c r="AE238" s="8">
        <v>270</v>
      </c>
      <c r="AF238" s="8" t="s">
        <v>8378</v>
      </c>
      <c r="AG238" s="8" t="s">
        <v>8379</v>
      </c>
      <c r="AH238" s="54">
        <v>12</v>
      </c>
      <c r="AI238" s="54">
        <v>-23</v>
      </c>
      <c r="AJ238" s="8">
        <v>0</v>
      </c>
      <c r="AK238" s="8">
        <v>0</v>
      </c>
      <c r="AL238" s="8">
        <v>1</v>
      </c>
      <c r="AM238" s="8">
        <v>4</v>
      </c>
      <c r="AN238" s="8">
        <v>0</v>
      </c>
      <c r="AO238" s="8">
        <v>1</v>
      </c>
      <c r="AP238" s="8">
        <v>0</v>
      </c>
      <c r="AQ238" s="8">
        <v>0</v>
      </c>
      <c r="AR238" s="54">
        <v>165</v>
      </c>
      <c r="AS238" s="8">
        <v>1</v>
      </c>
      <c r="AT238" s="8">
        <v>0</v>
      </c>
      <c r="AU238" s="8">
        <v>270</v>
      </c>
      <c r="AV238" s="8" t="s">
        <v>8439</v>
      </c>
      <c r="AW238" s="8">
        <v>1</v>
      </c>
      <c r="AX238" s="8">
        <v>0</v>
      </c>
      <c r="AY238" s="8">
        <v>0</v>
      </c>
      <c r="AZ238" s="47">
        <v>46251.375</v>
      </c>
      <c r="BA238" s="47">
        <v>46251.5625</v>
      </c>
      <c r="BB238" s="8" t="s">
        <v>8380</v>
      </c>
      <c r="BC238" s="47">
        <v>46251.383333333331</v>
      </c>
      <c r="BD238" s="47">
        <v>46251.546527777777</v>
      </c>
      <c r="BE238" s="8" t="s">
        <v>179</v>
      </c>
      <c r="BF238" s="8">
        <v>0</v>
      </c>
      <c r="BG238" s="8">
        <v>0</v>
      </c>
      <c r="BH238" s="8"/>
    </row>
    <row r="239" spans="2:60">
      <c r="B239" s="8" t="s">
        <v>8326</v>
      </c>
      <c r="C239" s="8" t="s">
        <v>49</v>
      </c>
      <c r="D239" s="8" t="s">
        <v>79</v>
      </c>
      <c r="E239" s="8" t="s">
        <v>179</v>
      </c>
      <c r="F239" s="8" t="s">
        <v>8438</v>
      </c>
      <c r="G239" s="8" t="s">
        <v>78</v>
      </c>
      <c r="H239" s="8" t="s">
        <v>53</v>
      </c>
      <c r="I239" s="9">
        <v>46261</v>
      </c>
      <c r="J239" s="61">
        <v>0</v>
      </c>
      <c r="K239" s="56">
        <v>46235</v>
      </c>
      <c r="L239" s="8" t="s">
        <v>52</v>
      </c>
      <c r="M239" s="8" t="s">
        <v>80</v>
      </c>
      <c r="N239" s="8" t="s">
        <v>77</v>
      </c>
      <c r="O239" s="8">
        <v>1</v>
      </c>
      <c r="P239" s="8">
        <v>4</v>
      </c>
      <c r="Q239" s="8" t="s">
        <v>60</v>
      </c>
      <c r="R239" s="8">
        <v>4</v>
      </c>
      <c r="S239" s="8">
        <v>0</v>
      </c>
      <c r="T239" s="8" t="b">
        <v>0</v>
      </c>
      <c r="U239" s="8">
        <v>240</v>
      </c>
      <c r="V239" s="54">
        <v>202</v>
      </c>
      <c r="W239" s="54">
        <v>131</v>
      </c>
      <c r="X239" s="8">
        <v>0</v>
      </c>
      <c r="Y239" s="8">
        <v>0</v>
      </c>
      <c r="Z239" s="8">
        <v>1</v>
      </c>
      <c r="AA239" s="8">
        <v>0</v>
      </c>
      <c r="AB239" s="8">
        <v>4</v>
      </c>
      <c r="AC239" s="8">
        <v>0</v>
      </c>
      <c r="AD239" s="8"/>
      <c r="AE239" s="8">
        <v>240</v>
      </c>
      <c r="AF239" s="8" t="s">
        <v>8384</v>
      </c>
      <c r="AG239" s="8" t="s">
        <v>8379</v>
      </c>
      <c r="AH239" s="54">
        <v>2</v>
      </c>
      <c r="AI239" s="54">
        <v>-36</v>
      </c>
      <c r="AJ239" s="8">
        <v>0</v>
      </c>
      <c r="AK239" s="8">
        <v>1</v>
      </c>
      <c r="AL239" s="8">
        <v>0</v>
      </c>
      <c r="AM239" s="8">
        <v>4</v>
      </c>
      <c r="AN239" s="8">
        <v>0</v>
      </c>
      <c r="AO239" s="8">
        <v>1</v>
      </c>
      <c r="AP239" s="8">
        <v>0</v>
      </c>
      <c r="AQ239" s="8">
        <v>0</v>
      </c>
      <c r="AR239" s="54">
        <v>130</v>
      </c>
      <c r="AS239" s="8">
        <v>1</v>
      </c>
      <c r="AT239" s="8">
        <v>0</v>
      </c>
      <c r="AU239" s="8">
        <v>240</v>
      </c>
      <c r="AV239" s="8" t="s">
        <v>8439</v>
      </c>
      <c r="AW239" s="8">
        <v>1</v>
      </c>
      <c r="AX239" s="8">
        <v>0</v>
      </c>
      <c r="AY239" s="8">
        <v>0</v>
      </c>
      <c r="AZ239" s="47">
        <v>46261.541666666664</v>
      </c>
      <c r="BA239" s="47">
        <v>46261.708333333336</v>
      </c>
      <c r="BB239" s="8" t="s">
        <v>8380</v>
      </c>
      <c r="BC239" s="47">
        <v>46261.543055555558</v>
      </c>
      <c r="BD239" s="47">
        <v>46261.683333333334</v>
      </c>
      <c r="BE239" s="8" t="s">
        <v>179</v>
      </c>
      <c r="BF239" s="8">
        <v>0</v>
      </c>
      <c r="BG239" s="8">
        <v>0</v>
      </c>
      <c r="BH239" s="8"/>
    </row>
    <row r="240" spans="2:60">
      <c r="B240" s="8" t="s">
        <v>8326</v>
      </c>
      <c r="C240" s="8" t="s">
        <v>49</v>
      </c>
      <c r="D240" s="8" t="s">
        <v>79</v>
      </c>
      <c r="E240" s="8" t="s">
        <v>179</v>
      </c>
      <c r="F240" s="8" t="s">
        <v>8438</v>
      </c>
      <c r="G240" s="8" t="s">
        <v>81</v>
      </c>
      <c r="H240" s="8" t="s">
        <v>53</v>
      </c>
      <c r="I240" s="9">
        <v>46245</v>
      </c>
      <c r="J240" s="61">
        <v>0</v>
      </c>
      <c r="K240" s="56">
        <v>46235</v>
      </c>
      <c r="L240" s="8" t="s">
        <v>52</v>
      </c>
      <c r="M240" s="8" t="s">
        <v>80</v>
      </c>
      <c r="N240" s="8" t="s">
        <v>77</v>
      </c>
      <c r="O240" s="8">
        <v>1</v>
      </c>
      <c r="P240" s="8">
        <v>4</v>
      </c>
      <c r="Q240" s="8" t="s">
        <v>60</v>
      </c>
      <c r="R240" s="8">
        <v>4</v>
      </c>
      <c r="S240" s="8">
        <v>0</v>
      </c>
      <c r="T240" s="8" t="b">
        <v>0</v>
      </c>
      <c r="U240" s="8">
        <v>270</v>
      </c>
      <c r="V240" s="54">
        <v>236</v>
      </c>
      <c r="W240" s="54">
        <v>145</v>
      </c>
      <c r="X240" s="8">
        <v>0</v>
      </c>
      <c r="Y240" s="8">
        <v>0</v>
      </c>
      <c r="Z240" s="8">
        <v>1</v>
      </c>
      <c r="AA240" s="8">
        <v>0</v>
      </c>
      <c r="AB240" s="8">
        <v>4</v>
      </c>
      <c r="AC240" s="8">
        <v>0</v>
      </c>
      <c r="AD240" s="8"/>
      <c r="AE240" s="8">
        <v>270</v>
      </c>
      <c r="AF240" s="8" t="s">
        <v>8384</v>
      </c>
      <c r="AG240" s="8" t="s">
        <v>8379</v>
      </c>
      <c r="AH240" s="54">
        <v>5</v>
      </c>
      <c r="AI240" s="54">
        <v>-29</v>
      </c>
      <c r="AJ240" s="8">
        <v>0</v>
      </c>
      <c r="AK240" s="8">
        <v>1</v>
      </c>
      <c r="AL240" s="8">
        <v>0</v>
      </c>
      <c r="AM240" s="8">
        <v>4</v>
      </c>
      <c r="AN240" s="8">
        <v>0</v>
      </c>
      <c r="AO240" s="8">
        <v>1</v>
      </c>
      <c r="AP240" s="8">
        <v>0</v>
      </c>
      <c r="AQ240" s="8">
        <v>0</v>
      </c>
      <c r="AR240" s="54">
        <v>150</v>
      </c>
      <c r="AS240" s="8">
        <v>1</v>
      </c>
      <c r="AT240" s="8">
        <v>0</v>
      </c>
      <c r="AU240" s="8">
        <v>270</v>
      </c>
      <c r="AV240" s="8" t="s">
        <v>8439</v>
      </c>
      <c r="AW240" s="8">
        <v>1</v>
      </c>
      <c r="AX240" s="8">
        <v>0</v>
      </c>
      <c r="AY240" s="8">
        <v>0</v>
      </c>
      <c r="AZ240" s="47">
        <v>46245.541666666664</v>
      </c>
      <c r="BA240" s="47">
        <v>46245.729166666664</v>
      </c>
      <c r="BB240" s="8" t="s">
        <v>8380</v>
      </c>
      <c r="BC240" s="47">
        <v>46245.545138888891</v>
      </c>
      <c r="BD240" s="47">
        <v>46245.709027777775</v>
      </c>
      <c r="BE240" s="8" t="s">
        <v>179</v>
      </c>
      <c r="BF240" s="8">
        <v>0</v>
      </c>
      <c r="BG240" s="8">
        <v>0</v>
      </c>
      <c r="BH240" s="8"/>
    </row>
    <row r="241" spans="2:60">
      <c r="B241" s="8" t="s">
        <v>8326</v>
      </c>
      <c r="C241" s="8" t="s">
        <v>49</v>
      </c>
      <c r="D241" s="8" t="s">
        <v>79</v>
      </c>
      <c r="E241" s="8" t="s">
        <v>179</v>
      </c>
      <c r="F241" s="8" t="s">
        <v>8438</v>
      </c>
      <c r="G241" s="8" t="s">
        <v>81</v>
      </c>
      <c r="H241" s="8" t="s">
        <v>53</v>
      </c>
      <c r="I241" s="9">
        <v>46246</v>
      </c>
      <c r="J241" s="61">
        <v>0</v>
      </c>
      <c r="K241" s="56">
        <v>46235</v>
      </c>
      <c r="L241" s="8" t="s">
        <v>52</v>
      </c>
      <c r="M241" s="8" t="s">
        <v>80</v>
      </c>
      <c r="N241" s="8" t="s">
        <v>77</v>
      </c>
      <c r="O241" s="8">
        <v>1</v>
      </c>
      <c r="P241" s="8">
        <v>4</v>
      </c>
      <c r="Q241" s="8" t="s">
        <v>60</v>
      </c>
      <c r="R241" s="8">
        <v>4</v>
      </c>
      <c r="S241" s="8">
        <v>0</v>
      </c>
      <c r="T241" s="8" t="b">
        <v>0</v>
      </c>
      <c r="U241" s="8">
        <v>300</v>
      </c>
      <c r="V241" s="54">
        <v>257</v>
      </c>
      <c r="W241" s="54">
        <v>173</v>
      </c>
      <c r="X241" s="8">
        <v>0</v>
      </c>
      <c r="Y241" s="8">
        <v>0</v>
      </c>
      <c r="Z241" s="8">
        <v>1</v>
      </c>
      <c r="AA241" s="8">
        <v>0</v>
      </c>
      <c r="AB241" s="8">
        <v>4</v>
      </c>
      <c r="AC241" s="8">
        <v>0</v>
      </c>
      <c r="AD241" s="8"/>
      <c r="AE241" s="8">
        <v>300</v>
      </c>
      <c r="AF241" s="8" t="s">
        <v>8384</v>
      </c>
      <c r="AG241" s="8" t="s">
        <v>8379</v>
      </c>
      <c r="AH241" s="54">
        <v>9</v>
      </c>
      <c r="AI241" s="54">
        <v>-34</v>
      </c>
      <c r="AJ241" s="8">
        <v>0</v>
      </c>
      <c r="AK241" s="8">
        <v>1</v>
      </c>
      <c r="AL241" s="8">
        <v>0</v>
      </c>
      <c r="AM241" s="8">
        <v>4</v>
      </c>
      <c r="AN241" s="8">
        <v>0</v>
      </c>
      <c r="AO241" s="8">
        <v>1</v>
      </c>
      <c r="AP241" s="8">
        <v>0</v>
      </c>
      <c r="AQ241" s="8">
        <v>0</v>
      </c>
      <c r="AR241" s="54">
        <v>175</v>
      </c>
      <c r="AS241" s="8">
        <v>1</v>
      </c>
      <c r="AT241" s="8">
        <v>0</v>
      </c>
      <c r="AU241" s="8">
        <v>300</v>
      </c>
      <c r="AV241" s="8" t="s">
        <v>8439</v>
      </c>
      <c r="AW241" s="8">
        <v>1</v>
      </c>
      <c r="AX241" s="8">
        <v>0</v>
      </c>
      <c r="AY241" s="8">
        <v>0</v>
      </c>
      <c r="AZ241" s="47">
        <v>46246.354166666664</v>
      </c>
      <c r="BA241" s="47">
        <v>46246.5625</v>
      </c>
      <c r="BB241" s="8" t="s">
        <v>8380</v>
      </c>
      <c r="BC241" s="47">
        <v>46246.36041666667</v>
      </c>
      <c r="BD241" s="47">
        <v>46246.538888888892</v>
      </c>
      <c r="BE241" s="8" t="s">
        <v>179</v>
      </c>
      <c r="BF241" s="8">
        <v>0</v>
      </c>
      <c r="BG241" s="8">
        <v>0</v>
      </c>
      <c r="BH241" s="8"/>
    </row>
    <row r="242" spans="2:60">
      <c r="B242" s="8" t="s">
        <v>8326</v>
      </c>
      <c r="C242" s="8" t="s">
        <v>49</v>
      </c>
      <c r="D242" s="8" t="s">
        <v>79</v>
      </c>
      <c r="E242" s="8" t="s">
        <v>202</v>
      </c>
      <c r="F242" s="8" t="s">
        <v>8438</v>
      </c>
      <c r="G242" s="8" t="s">
        <v>78</v>
      </c>
      <c r="H242" s="8" t="s">
        <v>53</v>
      </c>
      <c r="I242" s="9">
        <v>46179</v>
      </c>
      <c r="J242" s="61">
        <v>0</v>
      </c>
      <c r="K242" s="56">
        <v>46174</v>
      </c>
      <c r="L242" s="8" t="s">
        <v>52</v>
      </c>
      <c r="M242" s="8" t="s">
        <v>80</v>
      </c>
      <c r="N242" s="8" t="s">
        <v>77</v>
      </c>
      <c r="O242" s="8">
        <v>1</v>
      </c>
      <c r="P242" s="8">
        <v>4</v>
      </c>
      <c r="Q242" s="8" t="s">
        <v>56</v>
      </c>
      <c r="R242" s="8">
        <v>4</v>
      </c>
      <c r="S242" s="8">
        <v>0</v>
      </c>
      <c r="T242" s="8" t="b">
        <v>0</v>
      </c>
      <c r="U242" s="8">
        <v>240</v>
      </c>
      <c r="V242" s="54">
        <v>209</v>
      </c>
      <c r="W242" s="54">
        <v>123</v>
      </c>
      <c r="X242" s="8">
        <v>0</v>
      </c>
      <c r="Y242" s="8">
        <v>0</v>
      </c>
      <c r="Z242" s="8">
        <v>1</v>
      </c>
      <c r="AA242" s="8">
        <v>0</v>
      </c>
      <c r="AB242" s="8">
        <v>4</v>
      </c>
      <c r="AC242" s="8">
        <v>0</v>
      </c>
      <c r="AD242" s="8"/>
      <c r="AE242" s="8">
        <v>240</v>
      </c>
      <c r="AF242" s="8" t="s">
        <v>8384</v>
      </c>
      <c r="AG242" s="8" t="s">
        <v>8379</v>
      </c>
      <c r="AH242" s="54">
        <v>2</v>
      </c>
      <c r="AI242" s="54">
        <v>-29</v>
      </c>
      <c r="AJ242" s="8">
        <v>0</v>
      </c>
      <c r="AK242" s="8">
        <v>1</v>
      </c>
      <c r="AL242" s="8">
        <v>0</v>
      </c>
      <c r="AM242" s="8">
        <v>4</v>
      </c>
      <c r="AN242" s="8">
        <v>0</v>
      </c>
      <c r="AO242" s="8">
        <v>1</v>
      </c>
      <c r="AP242" s="8">
        <v>0</v>
      </c>
      <c r="AQ242" s="8">
        <v>0</v>
      </c>
      <c r="AR242" s="54">
        <v>120</v>
      </c>
      <c r="AS242" s="8">
        <v>1</v>
      </c>
      <c r="AT242" s="8">
        <v>0</v>
      </c>
      <c r="AU242" s="8">
        <v>240</v>
      </c>
      <c r="AV242" s="8" t="s">
        <v>8439</v>
      </c>
      <c r="AW242" s="8">
        <v>1</v>
      </c>
      <c r="AX242" s="8">
        <v>0</v>
      </c>
      <c r="AY242" s="8">
        <v>0</v>
      </c>
      <c r="AZ242" s="47">
        <v>46179.354166666664</v>
      </c>
      <c r="BA242" s="47">
        <v>46179.520833333336</v>
      </c>
      <c r="BB242" s="8" t="s">
        <v>8380</v>
      </c>
      <c r="BC242" s="47">
        <v>46179.355555555558</v>
      </c>
      <c r="BD242" s="47">
        <v>46179.500694444447</v>
      </c>
      <c r="BE242" s="8" t="s">
        <v>202</v>
      </c>
      <c r="BF242" s="8">
        <v>0</v>
      </c>
      <c r="BG242" s="8">
        <v>0</v>
      </c>
      <c r="BH242" s="8"/>
    </row>
    <row r="243" spans="2:60">
      <c r="B243" s="8" t="s">
        <v>8326</v>
      </c>
      <c r="C243" s="8" t="s">
        <v>49</v>
      </c>
      <c r="D243" s="8" t="s">
        <v>79</v>
      </c>
      <c r="E243" s="8" t="s">
        <v>202</v>
      </c>
      <c r="F243" s="8" t="s">
        <v>8438</v>
      </c>
      <c r="G243" s="8" t="s">
        <v>78</v>
      </c>
      <c r="H243" s="8" t="s">
        <v>53</v>
      </c>
      <c r="I243" s="9">
        <v>46232</v>
      </c>
      <c r="J243" s="61">
        <v>0</v>
      </c>
      <c r="K243" s="56">
        <v>46204</v>
      </c>
      <c r="L243" s="8" t="s">
        <v>52</v>
      </c>
      <c r="M243" s="8" t="s">
        <v>80</v>
      </c>
      <c r="N243" s="8" t="s">
        <v>77</v>
      </c>
      <c r="O243" s="8">
        <v>1</v>
      </c>
      <c r="P243" s="8">
        <v>4</v>
      </c>
      <c r="Q243" s="8" t="s">
        <v>58</v>
      </c>
      <c r="R243" s="8">
        <v>4</v>
      </c>
      <c r="S243" s="8">
        <v>0</v>
      </c>
      <c r="T243" s="8" t="b">
        <v>0</v>
      </c>
      <c r="U243" s="8">
        <v>240</v>
      </c>
      <c r="V243" s="54">
        <v>212</v>
      </c>
      <c r="W243" s="54">
        <v>130</v>
      </c>
      <c r="X243" s="8">
        <v>0</v>
      </c>
      <c r="Y243" s="8">
        <v>0</v>
      </c>
      <c r="Z243" s="8">
        <v>1</v>
      </c>
      <c r="AA243" s="8">
        <v>0</v>
      </c>
      <c r="AB243" s="8">
        <v>4</v>
      </c>
      <c r="AC243" s="8">
        <v>0</v>
      </c>
      <c r="AD243" s="8"/>
      <c r="AE243" s="8">
        <v>240</v>
      </c>
      <c r="AF243" s="8" t="s">
        <v>8384</v>
      </c>
      <c r="AG243" s="8" t="s">
        <v>8379</v>
      </c>
      <c r="AH243" s="54">
        <v>4</v>
      </c>
      <c r="AI243" s="54">
        <v>-24</v>
      </c>
      <c r="AJ243" s="8">
        <v>0</v>
      </c>
      <c r="AK243" s="8">
        <v>1</v>
      </c>
      <c r="AL243" s="8">
        <v>0</v>
      </c>
      <c r="AM243" s="8">
        <v>4</v>
      </c>
      <c r="AN243" s="8">
        <v>0</v>
      </c>
      <c r="AO243" s="8">
        <v>1</v>
      </c>
      <c r="AP243" s="8">
        <v>0</v>
      </c>
      <c r="AQ243" s="8">
        <v>0</v>
      </c>
      <c r="AR243" s="54">
        <v>130</v>
      </c>
      <c r="AS243" s="8">
        <v>1</v>
      </c>
      <c r="AT243" s="8">
        <v>0</v>
      </c>
      <c r="AU243" s="8">
        <v>240</v>
      </c>
      <c r="AV243" s="8" t="s">
        <v>8439</v>
      </c>
      <c r="AW243" s="8">
        <v>1</v>
      </c>
      <c r="AX243" s="8">
        <v>0</v>
      </c>
      <c r="AY243" s="8">
        <v>0</v>
      </c>
      <c r="AZ243" s="47">
        <v>46232.541666666664</v>
      </c>
      <c r="BA243" s="47">
        <v>46232.708333333336</v>
      </c>
      <c r="BB243" s="8" t="s">
        <v>8380</v>
      </c>
      <c r="BC243" s="47">
        <v>46232.544444444444</v>
      </c>
      <c r="BD243" s="47">
        <v>46232.691666666666</v>
      </c>
      <c r="BE243" s="8" t="s">
        <v>202</v>
      </c>
      <c r="BF243" s="8">
        <v>0</v>
      </c>
      <c r="BG243" s="8">
        <v>0</v>
      </c>
      <c r="BH243" s="8"/>
    </row>
    <row r="244" spans="2:60">
      <c r="B244" s="8" t="s">
        <v>8326</v>
      </c>
      <c r="C244" s="8" t="s">
        <v>49</v>
      </c>
      <c r="D244" s="8" t="s">
        <v>79</v>
      </c>
      <c r="E244" s="8" t="s">
        <v>202</v>
      </c>
      <c r="F244" s="8" t="s">
        <v>8438</v>
      </c>
      <c r="G244" s="8" t="s">
        <v>81</v>
      </c>
      <c r="H244" s="8" t="s">
        <v>53</v>
      </c>
      <c r="I244" s="9">
        <v>46224</v>
      </c>
      <c r="J244" s="61">
        <v>0</v>
      </c>
      <c r="K244" s="56">
        <v>46204</v>
      </c>
      <c r="L244" s="8" t="s">
        <v>52</v>
      </c>
      <c r="M244" s="8" t="s">
        <v>80</v>
      </c>
      <c r="N244" s="8" t="s">
        <v>77</v>
      </c>
      <c r="O244" s="8">
        <v>1</v>
      </c>
      <c r="P244" s="8">
        <v>4</v>
      </c>
      <c r="Q244" s="8" t="s">
        <v>58</v>
      </c>
      <c r="R244" s="8">
        <v>4</v>
      </c>
      <c r="S244" s="8">
        <v>0</v>
      </c>
      <c r="T244" s="8" t="b">
        <v>0</v>
      </c>
      <c r="U244" s="8">
        <v>540</v>
      </c>
      <c r="V244" s="54">
        <v>492</v>
      </c>
      <c r="W244" s="54">
        <v>332</v>
      </c>
      <c r="X244" s="8">
        <v>0</v>
      </c>
      <c r="Y244" s="8">
        <v>0</v>
      </c>
      <c r="Z244" s="8">
        <v>1</v>
      </c>
      <c r="AA244" s="8">
        <v>0</v>
      </c>
      <c r="AB244" s="8">
        <v>4</v>
      </c>
      <c r="AC244" s="8">
        <v>0</v>
      </c>
      <c r="AD244" s="8"/>
      <c r="AE244" s="8">
        <v>540</v>
      </c>
      <c r="AF244" s="8" t="s">
        <v>8384</v>
      </c>
      <c r="AG244" s="8" t="s">
        <v>8379</v>
      </c>
      <c r="AH244" s="54">
        <v>6</v>
      </c>
      <c r="AI244" s="54">
        <v>-42</v>
      </c>
      <c r="AJ244" s="8">
        <v>0</v>
      </c>
      <c r="AK244" s="8">
        <v>1</v>
      </c>
      <c r="AL244" s="8">
        <v>0</v>
      </c>
      <c r="AM244" s="8">
        <v>4</v>
      </c>
      <c r="AN244" s="8">
        <v>0</v>
      </c>
      <c r="AO244" s="8">
        <v>1</v>
      </c>
      <c r="AP244" s="8">
        <v>0</v>
      </c>
      <c r="AQ244" s="8">
        <v>0</v>
      </c>
      <c r="AR244" s="54">
        <v>335</v>
      </c>
      <c r="AS244" s="8">
        <v>1</v>
      </c>
      <c r="AT244" s="8">
        <v>0</v>
      </c>
      <c r="AU244" s="8">
        <v>540</v>
      </c>
      <c r="AV244" s="8" t="s">
        <v>8439</v>
      </c>
      <c r="AW244" s="8">
        <v>1</v>
      </c>
      <c r="AX244" s="8">
        <v>0</v>
      </c>
      <c r="AY244" s="8">
        <v>0</v>
      </c>
      <c r="AZ244" s="47">
        <v>46224.3125</v>
      </c>
      <c r="BA244" s="47">
        <v>46224.6875</v>
      </c>
      <c r="BB244" s="8" t="s">
        <v>8380</v>
      </c>
      <c r="BC244" s="47">
        <v>46224.316666666666</v>
      </c>
      <c r="BD244" s="47">
        <v>46224.658333333333</v>
      </c>
      <c r="BE244" s="8" t="s">
        <v>202</v>
      </c>
      <c r="BF244" s="8">
        <v>0</v>
      </c>
      <c r="BG244" s="8">
        <v>0</v>
      </c>
      <c r="BH244" s="8"/>
    </row>
    <row r="245" spans="2:60">
      <c r="B245" s="8" t="s">
        <v>8326</v>
      </c>
      <c r="C245" s="8" t="s">
        <v>49</v>
      </c>
      <c r="D245" s="8" t="s">
        <v>79</v>
      </c>
      <c r="E245" s="8" t="s">
        <v>314</v>
      </c>
      <c r="F245" s="8" t="s">
        <v>8438</v>
      </c>
      <c r="G245" s="8" t="s">
        <v>78</v>
      </c>
      <c r="H245" s="8" t="s">
        <v>53</v>
      </c>
      <c r="I245" s="9">
        <v>46180</v>
      </c>
      <c r="J245" s="61">
        <v>0</v>
      </c>
      <c r="K245" s="56">
        <v>46174</v>
      </c>
      <c r="L245" s="8" t="s">
        <v>52</v>
      </c>
      <c r="M245" s="8" t="s">
        <v>80</v>
      </c>
      <c r="N245" s="8" t="s">
        <v>77</v>
      </c>
      <c r="O245" s="8">
        <v>1</v>
      </c>
      <c r="P245" s="8">
        <v>4</v>
      </c>
      <c r="Q245" s="8" t="s">
        <v>56</v>
      </c>
      <c r="R245" s="8">
        <v>4</v>
      </c>
      <c r="S245" s="8">
        <v>0</v>
      </c>
      <c r="T245" s="8" t="b">
        <v>0</v>
      </c>
      <c r="U245" s="8">
        <v>540</v>
      </c>
      <c r="V245" s="54">
        <v>510</v>
      </c>
      <c r="W245" s="54">
        <v>385</v>
      </c>
      <c r="X245" s="8">
        <v>0</v>
      </c>
      <c r="Y245" s="8">
        <v>0</v>
      </c>
      <c r="Z245" s="8">
        <v>1</v>
      </c>
      <c r="AA245" s="8">
        <v>0</v>
      </c>
      <c r="AB245" s="8">
        <v>4</v>
      </c>
      <c r="AC245" s="8">
        <v>0</v>
      </c>
      <c r="AD245" s="8"/>
      <c r="AE245" s="8">
        <v>540</v>
      </c>
      <c r="AF245" s="8" t="s">
        <v>8384</v>
      </c>
      <c r="AG245" s="8" t="s">
        <v>8379</v>
      </c>
      <c r="AH245" s="54">
        <v>9</v>
      </c>
      <c r="AI245" s="54">
        <v>-21</v>
      </c>
      <c r="AJ245" s="8">
        <v>0</v>
      </c>
      <c r="AK245" s="8">
        <v>1</v>
      </c>
      <c r="AL245" s="8">
        <v>0</v>
      </c>
      <c r="AM245" s="8">
        <v>4</v>
      </c>
      <c r="AN245" s="8">
        <v>0</v>
      </c>
      <c r="AO245" s="8">
        <v>1</v>
      </c>
      <c r="AP245" s="8">
        <v>0</v>
      </c>
      <c r="AQ245" s="8">
        <v>0</v>
      </c>
      <c r="AR245" s="54">
        <v>385</v>
      </c>
      <c r="AS245" s="8">
        <v>1</v>
      </c>
      <c r="AT245" s="8">
        <v>0</v>
      </c>
      <c r="AU245" s="8">
        <v>540</v>
      </c>
      <c r="AV245" s="8" t="s">
        <v>8439</v>
      </c>
      <c r="AW245" s="8">
        <v>1</v>
      </c>
      <c r="AX245" s="8">
        <v>0</v>
      </c>
      <c r="AY245" s="8">
        <v>0</v>
      </c>
      <c r="AZ245" s="47">
        <v>46180.3125</v>
      </c>
      <c r="BA245" s="47">
        <v>46180.6875</v>
      </c>
      <c r="BB245" s="8" t="s">
        <v>8380</v>
      </c>
      <c r="BC245" s="47">
        <v>46180.318749999999</v>
      </c>
      <c r="BD245" s="47">
        <v>46180.67291666667</v>
      </c>
      <c r="BE245" s="8" t="s">
        <v>314</v>
      </c>
      <c r="BF245" s="8">
        <v>0</v>
      </c>
      <c r="BG245" s="8">
        <v>0</v>
      </c>
      <c r="BH245" s="8"/>
    </row>
    <row r="246" spans="2:60">
      <c r="B246" s="8" t="s">
        <v>8326</v>
      </c>
      <c r="C246" s="8" t="s">
        <v>49</v>
      </c>
      <c r="D246" s="8" t="s">
        <v>79</v>
      </c>
      <c r="E246" s="8" t="s">
        <v>314</v>
      </c>
      <c r="F246" s="8" t="s">
        <v>8438</v>
      </c>
      <c r="G246" s="8" t="s">
        <v>78</v>
      </c>
      <c r="H246" s="8" t="s">
        <v>53</v>
      </c>
      <c r="I246" s="9">
        <v>46185</v>
      </c>
      <c r="J246" s="61">
        <v>0</v>
      </c>
      <c r="K246" s="56">
        <v>46174</v>
      </c>
      <c r="L246" s="8" t="s">
        <v>52</v>
      </c>
      <c r="M246" s="8" t="s">
        <v>80</v>
      </c>
      <c r="N246" s="8" t="s">
        <v>77</v>
      </c>
      <c r="O246" s="8">
        <v>1</v>
      </c>
      <c r="P246" s="8">
        <v>4</v>
      </c>
      <c r="Q246" s="8" t="s">
        <v>56</v>
      </c>
      <c r="R246" s="8">
        <v>4</v>
      </c>
      <c r="S246" s="8">
        <v>0</v>
      </c>
      <c r="T246" s="8" t="b">
        <v>0</v>
      </c>
      <c r="U246" s="8">
        <v>270</v>
      </c>
      <c r="V246" s="54">
        <v>254</v>
      </c>
      <c r="W246" s="54">
        <v>163</v>
      </c>
      <c r="X246" s="8">
        <v>0</v>
      </c>
      <c r="Y246" s="8">
        <v>0</v>
      </c>
      <c r="Z246" s="8">
        <v>1</v>
      </c>
      <c r="AA246" s="8">
        <v>0</v>
      </c>
      <c r="AB246" s="8">
        <v>4</v>
      </c>
      <c r="AC246" s="8">
        <v>0</v>
      </c>
      <c r="AD246" s="8"/>
      <c r="AE246" s="8">
        <v>270</v>
      </c>
      <c r="AF246" s="8" t="s">
        <v>8384</v>
      </c>
      <c r="AG246" s="8" t="s">
        <v>8379</v>
      </c>
      <c r="AH246" s="54">
        <v>5</v>
      </c>
      <c r="AI246" s="54">
        <v>-11</v>
      </c>
      <c r="AJ246" s="8">
        <v>0</v>
      </c>
      <c r="AK246" s="8">
        <v>1</v>
      </c>
      <c r="AL246" s="8">
        <v>0</v>
      </c>
      <c r="AM246" s="8">
        <v>4</v>
      </c>
      <c r="AN246" s="8">
        <v>0</v>
      </c>
      <c r="AO246" s="8">
        <v>1</v>
      </c>
      <c r="AP246" s="8">
        <v>0</v>
      </c>
      <c r="AQ246" s="8">
        <v>0</v>
      </c>
      <c r="AR246" s="54">
        <v>155</v>
      </c>
      <c r="AS246" s="8">
        <v>1</v>
      </c>
      <c r="AT246" s="8">
        <v>0</v>
      </c>
      <c r="AU246" s="8">
        <v>270</v>
      </c>
      <c r="AV246" s="8" t="s">
        <v>8439</v>
      </c>
      <c r="AW246" s="8">
        <v>1</v>
      </c>
      <c r="AX246" s="8">
        <v>0</v>
      </c>
      <c r="AY246" s="8">
        <v>0</v>
      </c>
      <c r="AZ246" s="47">
        <v>46185.354166666664</v>
      </c>
      <c r="BA246" s="47">
        <v>46185.541666666664</v>
      </c>
      <c r="BB246" s="8" t="s">
        <v>8380</v>
      </c>
      <c r="BC246" s="47">
        <v>46185.357638888891</v>
      </c>
      <c r="BD246" s="47">
        <v>46185.53402777778</v>
      </c>
      <c r="BE246" s="8" t="s">
        <v>314</v>
      </c>
      <c r="BF246" s="8">
        <v>0</v>
      </c>
      <c r="BG246" s="8">
        <v>0</v>
      </c>
      <c r="BH246" s="8"/>
    </row>
    <row r="247" spans="2:60">
      <c r="B247" s="8" t="s">
        <v>8326</v>
      </c>
      <c r="C247" s="8" t="s">
        <v>49</v>
      </c>
      <c r="D247" s="8" t="s">
        <v>79</v>
      </c>
      <c r="E247" s="8" t="s">
        <v>314</v>
      </c>
      <c r="F247" s="8" t="s">
        <v>8438</v>
      </c>
      <c r="G247" s="8" t="s">
        <v>78</v>
      </c>
      <c r="H247" s="8" t="s">
        <v>53</v>
      </c>
      <c r="I247" s="9">
        <v>46264</v>
      </c>
      <c r="J247" s="61">
        <v>0</v>
      </c>
      <c r="K247" s="56">
        <v>46235</v>
      </c>
      <c r="L247" s="8" t="s">
        <v>52</v>
      </c>
      <c r="M247" s="8" t="s">
        <v>80</v>
      </c>
      <c r="N247" s="8" t="s">
        <v>77</v>
      </c>
      <c r="O247" s="8">
        <v>1</v>
      </c>
      <c r="P247" s="8">
        <v>4</v>
      </c>
      <c r="Q247" s="8" t="s">
        <v>60</v>
      </c>
      <c r="R247" s="8">
        <v>4</v>
      </c>
      <c r="S247" s="8">
        <v>0</v>
      </c>
      <c r="T247" s="8" t="b">
        <v>0</v>
      </c>
      <c r="U247" s="8">
        <v>420</v>
      </c>
      <c r="V247" s="54">
        <v>377</v>
      </c>
      <c r="W247" s="54">
        <v>261</v>
      </c>
      <c r="X247" s="8">
        <v>0</v>
      </c>
      <c r="Y247" s="8">
        <v>0</v>
      </c>
      <c r="Z247" s="8">
        <v>1</v>
      </c>
      <c r="AA247" s="8">
        <v>0</v>
      </c>
      <c r="AB247" s="8">
        <v>4</v>
      </c>
      <c r="AC247" s="8">
        <v>0</v>
      </c>
      <c r="AD247" s="8"/>
      <c r="AE247" s="8">
        <v>420</v>
      </c>
      <c r="AF247" s="8" t="s">
        <v>8384</v>
      </c>
      <c r="AG247" s="8" t="s">
        <v>8379</v>
      </c>
      <c r="AH247" s="54">
        <v>3</v>
      </c>
      <c r="AI247" s="54">
        <v>-40</v>
      </c>
      <c r="AJ247" s="8">
        <v>0</v>
      </c>
      <c r="AK247" s="8">
        <v>1</v>
      </c>
      <c r="AL247" s="8">
        <v>0</v>
      </c>
      <c r="AM247" s="8">
        <v>4</v>
      </c>
      <c r="AN247" s="8">
        <v>0</v>
      </c>
      <c r="AO247" s="8">
        <v>1</v>
      </c>
      <c r="AP247" s="8">
        <v>0</v>
      </c>
      <c r="AQ247" s="8">
        <v>0</v>
      </c>
      <c r="AR247" s="54">
        <v>265</v>
      </c>
      <c r="AS247" s="8">
        <v>1</v>
      </c>
      <c r="AT247" s="8">
        <v>0</v>
      </c>
      <c r="AU247" s="8">
        <v>420</v>
      </c>
      <c r="AV247" s="8" t="s">
        <v>8439</v>
      </c>
      <c r="AW247" s="8">
        <v>1</v>
      </c>
      <c r="AX247" s="8">
        <v>0</v>
      </c>
      <c r="AY247" s="8">
        <v>0</v>
      </c>
      <c r="AZ247" s="47">
        <v>46264.333333333336</v>
      </c>
      <c r="BA247" s="47">
        <v>46264.625</v>
      </c>
      <c r="BB247" s="8" t="s">
        <v>8380</v>
      </c>
      <c r="BC247" s="47">
        <v>46264.335416666669</v>
      </c>
      <c r="BD247" s="47">
        <v>46264.597222222219</v>
      </c>
      <c r="BE247" s="8" t="s">
        <v>314</v>
      </c>
      <c r="BF247" s="8">
        <v>0</v>
      </c>
      <c r="BG247" s="8">
        <v>0</v>
      </c>
      <c r="BH247" s="8"/>
    </row>
    <row r="248" spans="2:60">
      <c r="B248" s="8" t="s">
        <v>8326</v>
      </c>
      <c r="C248" s="8" t="s">
        <v>49</v>
      </c>
      <c r="D248" s="8" t="s">
        <v>79</v>
      </c>
      <c r="E248" s="8" t="s">
        <v>314</v>
      </c>
      <c r="F248" s="8" t="s">
        <v>8438</v>
      </c>
      <c r="G248" s="8" t="s">
        <v>81</v>
      </c>
      <c r="H248" s="8" t="s">
        <v>53</v>
      </c>
      <c r="I248" s="9">
        <v>46238</v>
      </c>
      <c r="J248" s="61">
        <v>0</v>
      </c>
      <c r="K248" s="56">
        <v>46235</v>
      </c>
      <c r="L248" s="8" t="s">
        <v>52</v>
      </c>
      <c r="M248" s="8" t="s">
        <v>80</v>
      </c>
      <c r="N248" s="8" t="s">
        <v>77</v>
      </c>
      <c r="O248" s="8">
        <v>1</v>
      </c>
      <c r="P248" s="8">
        <v>4</v>
      </c>
      <c r="Q248" s="8" t="s">
        <v>60</v>
      </c>
      <c r="R248" s="8">
        <v>4</v>
      </c>
      <c r="S248" s="8">
        <v>0</v>
      </c>
      <c r="T248" s="8" t="b">
        <v>0</v>
      </c>
      <c r="U248" s="8">
        <v>210</v>
      </c>
      <c r="V248" s="54">
        <v>166</v>
      </c>
      <c r="W248" s="54">
        <v>98</v>
      </c>
      <c r="X248" s="8">
        <v>0</v>
      </c>
      <c r="Y248" s="8">
        <v>0</v>
      </c>
      <c r="Z248" s="8">
        <v>1</v>
      </c>
      <c r="AA248" s="8">
        <v>0</v>
      </c>
      <c r="AB248" s="8">
        <v>4</v>
      </c>
      <c r="AC248" s="8">
        <v>0</v>
      </c>
      <c r="AD248" s="8"/>
      <c r="AE248" s="8">
        <v>210</v>
      </c>
      <c r="AF248" s="8" t="s">
        <v>8384</v>
      </c>
      <c r="AG248" s="8" t="s">
        <v>8379</v>
      </c>
      <c r="AH248" s="54">
        <v>9</v>
      </c>
      <c r="AI248" s="54">
        <v>-35</v>
      </c>
      <c r="AJ248" s="8">
        <v>0</v>
      </c>
      <c r="AK248" s="8">
        <v>1</v>
      </c>
      <c r="AL248" s="8">
        <v>0</v>
      </c>
      <c r="AM248" s="8">
        <v>4</v>
      </c>
      <c r="AN248" s="8">
        <v>0</v>
      </c>
      <c r="AO248" s="8">
        <v>1</v>
      </c>
      <c r="AP248" s="8">
        <v>0</v>
      </c>
      <c r="AQ248" s="8">
        <v>0</v>
      </c>
      <c r="AR248" s="54">
        <v>105</v>
      </c>
      <c r="AS248" s="8">
        <v>1</v>
      </c>
      <c r="AT248" s="8">
        <v>0</v>
      </c>
      <c r="AU248" s="8">
        <v>210</v>
      </c>
      <c r="AV248" s="8" t="s">
        <v>8439</v>
      </c>
      <c r="AW248" s="8">
        <v>1</v>
      </c>
      <c r="AX248" s="8">
        <v>0</v>
      </c>
      <c r="AY248" s="8">
        <v>0</v>
      </c>
      <c r="AZ248" s="47">
        <v>46238.333333333336</v>
      </c>
      <c r="BA248" s="47">
        <v>46238.479166666664</v>
      </c>
      <c r="BB248" s="8" t="s">
        <v>8380</v>
      </c>
      <c r="BC248" s="47">
        <v>46238.339583333334</v>
      </c>
      <c r="BD248" s="47">
        <v>46238.454861111109</v>
      </c>
      <c r="BE248" s="8" t="s">
        <v>314</v>
      </c>
      <c r="BF248" s="8">
        <v>0</v>
      </c>
      <c r="BG248" s="8">
        <v>0</v>
      </c>
      <c r="BH248" s="8"/>
    </row>
    <row r="249" spans="2:60">
      <c r="B249" s="8" t="s">
        <v>8326</v>
      </c>
      <c r="C249" s="8" t="s">
        <v>49</v>
      </c>
      <c r="D249" s="8" t="s">
        <v>79</v>
      </c>
      <c r="E249" s="8" t="s">
        <v>314</v>
      </c>
      <c r="F249" s="8" t="s">
        <v>8438</v>
      </c>
      <c r="G249" s="8" t="s">
        <v>81</v>
      </c>
      <c r="H249" s="8" t="s">
        <v>53</v>
      </c>
      <c r="I249" s="9">
        <v>46252</v>
      </c>
      <c r="J249" s="61">
        <v>0</v>
      </c>
      <c r="K249" s="56">
        <v>46235</v>
      </c>
      <c r="L249" s="8" t="s">
        <v>52</v>
      </c>
      <c r="M249" s="8" t="s">
        <v>80</v>
      </c>
      <c r="N249" s="8" t="s">
        <v>77</v>
      </c>
      <c r="O249" s="8">
        <v>1</v>
      </c>
      <c r="P249" s="8">
        <v>4</v>
      </c>
      <c r="Q249" s="8" t="s">
        <v>60</v>
      </c>
      <c r="R249" s="8">
        <v>4</v>
      </c>
      <c r="S249" s="8">
        <v>0</v>
      </c>
      <c r="T249" s="8" t="b">
        <v>0</v>
      </c>
      <c r="U249" s="8">
        <v>540</v>
      </c>
      <c r="V249" s="54">
        <v>486</v>
      </c>
      <c r="W249" s="54">
        <v>394</v>
      </c>
      <c r="X249" s="8">
        <v>0</v>
      </c>
      <c r="Y249" s="8">
        <v>0</v>
      </c>
      <c r="Z249" s="8">
        <v>1</v>
      </c>
      <c r="AA249" s="8">
        <v>0</v>
      </c>
      <c r="AB249" s="8">
        <v>4</v>
      </c>
      <c r="AC249" s="8">
        <v>0</v>
      </c>
      <c r="AD249" s="8"/>
      <c r="AE249" s="8">
        <v>540</v>
      </c>
      <c r="AF249" s="8" t="s">
        <v>8384</v>
      </c>
      <c r="AG249" s="8" t="s">
        <v>8379</v>
      </c>
      <c r="AH249" s="54">
        <v>6</v>
      </c>
      <c r="AI249" s="54">
        <v>-48</v>
      </c>
      <c r="AJ249" s="8">
        <v>0</v>
      </c>
      <c r="AK249" s="8">
        <v>1</v>
      </c>
      <c r="AL249" s="8">
        <v>0</v>
      </c>
      <c r="AM249" s="8">
        <v>4</v>
      </c>
      <c r="AN249" s="8">
        <v>0</v>
      </c>
      <c r="AO249" s="8">
        <v>1</v>
      </c>
      <c r="AP249" s="8">
        <v>0</v>
      </c>
      <c r="AQ249" s="8">
        <v>0</v>
      </c>
      <c r="AR249" s="54">
        <v>395</v>
      </c>
      <c r="AS249" s="8">
        <v>1</v>
      </c>
      <c r="AT249" s="8">
        <v>0</v>
      </c>
      <c r="AU249" s="8">
        <v>540</v>
      </c>
      <c r="AV249" s="8" t="s">
        <v>8439</v>
      </c>
      <c r="AW249" s="8">
        <v>1</v>
      </c>
      <c r="AX249" s="8">
        <v>0</v>
      </c>
      <c r="AY249" s="8">
        <v>0</v>
      </c>
      <c r="AZ249" s="47">
        <v>46252.375</v>
      </c>
      <c r="BA249" s="47">
        <v>46252.75</v>
      </c>
      <c r="BB249" s="8" t="s">
        <v>8380</v>
      </c>
      <c r="BC249" s="47">
        <v>46252.379166666666</v>
      </c>
      <c r="BD249" s="47">
        <v>46252.716666666667</v>
      </c>
      <c r="BE249" s="8" t="s">
        <v>314</v>
      </c>
      <c r="BF249" s="8">
        <v>0</v>
      </c>
      <c r="BG249" s="8">
        <v>0</v>
      </c>
      <c r="BH249" s="8"/>
    </row>
    <row r="250" spans="2:60">
      <c r="B250" s="8" t="s">
        <v>8326</v>
      </c>
      <c r="C250" s="8" t="s">
        <v>49</v>
      </c>
      <c r="D250" s="8" t="s">
        <v>79</v>
      </c>
      <c r="E250" s="8" t="s">
        <v>224</v>
      </c>
      <c r="F250" s="8" t="s">
        <v>8438</v>
      </c>
      <c r="G250" s="8" t="s">
        <v>78</v>
      </c>
      <c r="H250" s="8" t="s">
        <v>53</v>
      </c>
      <c r="I250" s="9">
        <v>46182</v>
      </c>
      <c r="J250" s="61">
        <v>0</v>
      </c>
      <c r="K250" s="56">
        <v>46174</v>
      </c>
      <c r="L250" s="8" t="s">
        <v>52</v>
      </c>
      <c r="M250" s="8" t="s">
        <v>80</v>
      </c>
      <c r="N250" s="8" t="s">
        <v>77</v>
      </c>
      <c r="O250" s="8">
        <v>1</v>
      </c>
      <c r="P250" s="8">
        <v>4</v>
      </c>
      <c r="Q250" s="8" t="s">
        <v>56</v>
      </c>
      <c r="R250" s="8">
        <v>4</v>
      </c>
      <c r="S250" s="8">
        <v>0</v>
      </c>
      <c r="T250" s="8" t="b">
        <v>0</v>
      </c>
      <c r="U250" s="8">
        <v>180</v>
      </c>
      <c r="V250" s="54">
        <v>167</v>
      </c>
      <c r="W250" s="54">
        <v>95</v>
      </c>
      <c r="X250" s="8">
        <v>0</v>
      </c>
      <c r="Y250" s="8">
        <v>0</v>
      </c>
      <c r="Z250" s="8">
        <v>1</v>
      </c>
      <c r="AA250" s="8">
        <v>0</v>
      </c>
      <c r="AB250" s="8">
        <v>4</v>
      </c>
      <c r="AC250" s="8">
        <v>0</v>
      </c>
      <c r="AD250" s="8"/>
      <c r="AE250" s="8">
        <v>180</v>
      </c>
      <c r="AF250" s="8" t="s">
        <v>8384</v>
      </c>
      <c r="AG250" s="8" t="s">
        <v>8384</v>
      </c>
      <c r="AH250" s="54">
        <v>6</v>
      </c>
      <c r="AI250" s="54">
        <v>-7</v>
      </c>
      <c r="AJ250" s="8">
        <v>0</v>
      </c>
      <c r="AK250" s="8">
        <v>1</v>
      </c>
      <c r="AL250" s="8">
        <v>0</v>
      </c>
      <c r="AM250" s="8">
        <v>4</v>
      </c>
      <c r="AN250" s="8">
        <v>0</v>
      </c>
      <c r="AO250" s="8">
        <v>0</v>
      </c>
      <c r="AP250" s="8">
        <v>1</v>
      </c>
      <c r="AQ250" s="8">
        <v>0</v>
      </c>
      <c r="AR250" s="54">
        <v>90</v>
      </c>
      <c r="AS250" s="8">
        <v>1</v>
      </c>
      <c r="AT250" s="8">
        <v>0</v>
      </c>
      <c r="AU250" s="8">
        <v>180</v>
      </c>
      <c r="AV250" s="8" t="s">
        <v>8439</v>
      </c>
      <c r="AW250" s="8">
        <v>1</v>
      </c>
      <c r="AX250" s="8">
        <v>0</v>
      </c>
      <c r="AY250" s="8">
        <v>0</v>
      </c>
      <c r="AZ250" s="47">
        <v>46182.354166666664</v>
      </c>
      <c r="BA250" s="47">
        <v>46182.479166666664</v>
      </c>
      <c r="BB250" s="8" t="s">
        <v>8380</v>
      </c>
      <c r="BC250" s="47">
        <v>46182.35833333333</v>
      </c>
      <c r="BD250" s="47">
        <v>46182.474305555559</v>
      </c>
      <c r="BE250" s="8" t="s">
        <v>224</v>
      </c>
      <c r="BF250" s="8">
        <v>0</v>
      </c>
      <c r="BG250" s="8">
        <v>0</v>
      </c>
      <c r="BH250" s="8"/>
    </row>
    <row r="251" spans="2:60">
      <c r="B251" s="8" t="s">
        <v>8326</v>
      </c>
      <c r="C251" s="8" t="s">
        <v>49</v>
      </c>
      <c r="D251" s="8" t="s">
        <v>79</v>
      </c>
      <c r="E251" s="8" t="s">
        <v>224</v>
      </c>
      <c r="F251" s="8" t="s">
        <v>8438</v>
      </c>
      <c r="G251" s="8" t="s">
        <v>78</v>
      </c>
      <c r="H251" s="8" t="s">
        <v>53</v>
      </c>
      <c r="I251" s="9">
        <v>46184</v>
      </c>
      <c r="J251" s="61">
        <v>0</v>
      </c>
      <c r="K251" s="56">
        <v>46174</v>
      </c>
      <c r="L251" s="8" t="s">
        <v>52</v>
      </c>
      <c r="M251" s="8" t="s">
        <v>80</v>
      </c>
      <c r="N251" s="8" t="s">
        <v>77</v>
      </c>
      <c r="O251" s="8">
        <v>1</v>
      </c>
      <c r="P251" s="8">
        <v>4</v>
      </c>
      <c r="Q251" s="8" t="s">
        <v>56</v>
      </c>
      <c r="R251" s="8">
        <v>4</v>
      </c>
      <c r="S251" s="8">
        <v>0</v>
      </c>
      <c r="T251" s="8" t="b">
        <v>0</v>
      </c>
      <c r="U251" s="8">
        <v>540</v>
      </c>
      <c r="V251" s="54">
        <v>506</v>
      </c>
      <c r="W251" s="54">
        <v>368</v>
      </c>
      <c r="X251" s="8">
        <v>0</v>
      </c>
      <c r="Y251" s="8">
        <v>0</v>
      </c>
      <c r="Z251" s="8">
        <v>1</v>
      </c>
      <c r="AA251" s="8">
        <v>0</v>
      </c>
      <c r="AB251" s="8">
        <v>4</v>
      </c>
      <c r="AC251" s="8">
        <v>0</v>
      </c>
      <c r="AD251" s="8"/>
      <c r="AE251" s="8">
        <v>540</v>
      </c>
      <c r="AF251" s="8" t="s">
        <v>8384</v>
      </c>
      <c r="AG251" s="8" t="s">
        <v>8379</v>
      </c>
      <c r="AH251" s="54">
        <v>5</v>
      </c>
      <c r="AI251" s="54">
        <v>-29</v>
      </c>
      <c r="AJ251" s="8">
        <v>0</v>
      </c>
      <c r="AK251" s="8">
        <v>1</v>
      </c>
      <c r="AL251" s="8">
        <v>0</v>
      </c>
      <c r="AM251" s="8">
        <v>4</v>
      </c>
      <c r="AN251" s="8">
        <v>0</v>
      </c>
      <c r="AO251" s="8">
        <v>1</v>
      </c>
      <c r="AP251" s="8">
        <v>0</v>
      </c>
      <c r="AQ251" s="8">
        <v>0</v>
      </c>
      <c r="AR251" s="54">
        <v>360</v>
      </c>
      <c r="AS251" s="8">
        <v>1</v>
      </c>
      <c r="AT251" s="8">
        <v>0</v>
      </c>
      <c r="AU251" s="8">
        <v>540</v>
      </c>
      <c r="AV251" s="8" t="s">
        <v>8439</v>
      </c>
      <c r="AW251" s="8">
        <v>1</v>
      </c>
      <c r="AX251" s="8">
        <v>0</v>
      </c>
      <c r="AY251" s="8">
        <v>0</v>
      </c>
      <c r="AZ251" s="47">
        <v>46184.375</v>
      </c>
      <c r="BA251" s="47">
        <v>46184.75</v>
      </c>
      <c r="BB251" s="8" t="s">
        <v>8380</v>
      </c>
      <c r="BC251" s="47">
        <v>46184.378472222219</v>
      </c>
      <c r="BD251" s="47">
        <v>46184.729861111111</v>
      </c>
      <c r="BE251" s="8" t="s">
        <v>224</v>
      </c>
      <c r="BF251" s="8">
        <v>0</v>
      </c>
      <c r="BG251" s="8">
        <v>0</v>
      </c>
      <c r="BH251" s="8"/>
    </row>
    <row r="252" spans="2:60">
      <c r="B252" s="8" t="s">
        <v>8326</v>
      </c>
      <c r="C252" s="8" t="s">
        <v>49</v>
      </c>
      <c r="D252" s="8" t="s">
        <v>79</v>
      </c>
      <c r="E252" s="8" t="s">
        <v>224</v>
      </c>
      <c r="F252" s="8" t="s">
        <v>8438</v>
      </c>
      <c r="G252" s="8" t="s">
        <v>78</v>
      </c>
      <c r="H252" s="8" t="s">
        <v>53</v>
      </c>
      <c r="I252" s="9">
        <v>46217</v>
      </c>
      <c r="J252" s="61">
        <v>0</v>
      </c>
      <c r="K252" s="56">
        <v>46204</v>
      </c>
      <c r="L252" s="8" t="s">
        <v>52</v>
      </c>
      <c r="M252" s="8" t="s">
        <v>80</v>
      </c>
      <c r="N252" s="8" t="s">
        <v>77</v>
      </c>
      <c r="O252" s="8">
        <v>1</v>
      </c>
      <c r="P252" s="8">
        <v>4</v>
      </c>
      <c r="Q252" s="8" t="s">
        <v>58</v>
      </c>
      <c r="R252" s="8">
        <v>4</v>
      </c>
      <c r="S252" s="8">
        <v>0</v>
      </c>
      <c r="T252" s="8" t="b">
        <v>0</v>
      </c>
      <c r="U252" s="8">
        <v>180</v>
      </c>
      <c r="V252" s="54">
        <v>155</v>
      </c>
      <c r="W252" s="54">
        <v>75</v>
      </c>
      <c r="X252" s="8">
        <v>0</v>
      </c>
      <c r="Y252" s="8">
        <v>0</v>
      </c>
      <c r="Z252" s="8">
        <v>1</v>
      </c>
      <c r="AA252" s="8">
        <v>0</v>
      </c>
      <c r="AB252" s="8">
        <v>4</v>
      </c>
      <c r="AC252" s="8">
        <v>0</v>
      </c>
      <c r="AD252" s="8"/>
      <c r="AE252" s="8">
        <v>180</v>
      </c>
      <c r="AF252" s="8" t="s">
        <v>8384</v>
      </c>
      <c r="AG252" s="8" t="s">
        <v>8379</v>
      </c>
      <c r="AH252" s="54">
        <v>2</v>
      </c>
      <c r="AI252" s="54">
        <v>-23</v>
      </c>
      <c r="AJ252" s="8">
        <v>0</v>
      </c>
      <c r="AK252" s="8">
        <v>1</v>
      </c>
      <c r="AL252" s="8">
        <v>0</v>
      </c>
      <c r="AM252" s="8">
        <v>4</v>
      </c>
      <c r="AN252" s="8">
        <v>0</v>
      </c>
      <c r="AO252" s="8">
        <v>1</v>
      </c>
      <c r="AP252" s="8">
        <v>0</v>
      </c>
      <c r="AQ252" s="8">
        <v>0</v>
      </c>
      <c r="AR252" s="54">
        <v>80</v>
      </c>
      <c r="AS252" s="8">
        <v>1</v>
      </c>
      <c r="AT252" s="8">
        <v>0</v>
      </c>
      <c r="AU252" s="8">
        <v>180</v>
      </c>
      <c r="AV252" s="8" t="s">
        <v>8439</v>
      </c>
      <c r="AW252" s="8">
        <v>1</v>
      </c>
      <c r="AX252" s="8">
        <v>0</v>
      </c>
      <c r="AY252" s="8">
        <v>0</v>
      </c>
      <c r="AZ252" s="47">
        <v>46217.333333333336</v>
      </c>
      <c r="BA252" s="47">
        <v>46217.458333333336</v>
      </c>
      <c r="BB252" s="8" t="s">
        <v>8380</v>
      </c>
      <c r="BC252" s="47">
        <v>46217.334722222222</v>
      </c>
      <c r="BD252" s="47">
        <v>46217.442361111112</v>
      </c>
      <c r="BE252" s="8" t="s">
        <v>224</v>
      </c>
      <c r="BF252" s="8">
        <v>0</v>
      </c>
      <c r="BG252" s="8">
        <v>0</v>
      </c>
      <c r="BH252" s="8"/>
    </row>
    <row r="253" spans="2:60">
      <c r="B253" s="8" t="s">
        <v>8326</v>
      </c>
      <c r="C253" s="8" t="s">
        <v>49</v>
      </c>
      <c r="D253" s="8" t="s">
        <v>79</v>
      </c>
      <c r="E253" s="8" t="s">
        <v>224</v>
      </c>
      <c r="F253" s="8" t="s">
        <v>8438</v>
      </c>
      <c r="G253" s="8" t="s">
        <v>78</v>
      </c>
      <c r="H253" s="8" t="s">
        <v>53</v>
      </c>
      <c r="I253" s="9">
        <v>46227</v>
      </c>
      <c r="J253" s="61">
        <v>0</v>
      </c>
      <c r="K253" s="56">
        <v>46204</v>
      </c>
      <c r="L253" s="8" t="s">
        <v>52</v>
      </c>
      <c r="M253" s="8" t="s">
        <v>80</v>
      </c>
      <c r="N253" s="8" t="s">
        <v>77</v>
      </c>
      <c r="O253" s="8">
        <v>1</v>
      </c>
      <c r="P253" s="8">
        <v>4</v>
      </c>
      <c r="Q253" s="8" t="s">
        <v>58</v>
      </c>
      <c r="R253" s="8">
        <v>4</v>
      </c>
      <c r="S253" s="8">
        <v>0</v>
      </c>
      <c r="T253" s="8" t="b">
        <v>0</v>
      </c>
      <c r="U253" s="8">
        <v>480</v>
      </c>
      <c r="V253" s="54">
        <v>433</v>
      </c>
      <c r="W253" s="54">
        <v>323</v>
      </c>
      <c r="X253" s="8">
        <v>0</v>
      </c>
      <c r="Y253" s="8">
        <v>0</v>
      </c>
      <c r="Z253" s="8">
        <v>1</v>
      </c>
      <c r="AA253" s="8">
        <v>0</v>
      </c>
      <c r="AB253" s="8">
        <v>4</v>
      </c>
      <c r="AC253" s="8">
        <v>0</v>
      </c>
      <c r="AD253" s="8"/>
      <c r="AE253" s="8">
        <v>480</v>
      </c>
      <c r="AF253" s="8" t="s">
        <v>8384</v>
      </c>
      <c r="AG253" s="8" t="s">
        <v>8379</v>
      </c>
      <c r="AH253" s="54">
        <v>2</v>
      </c>
      <c r="AI253" s="54">
        <v>-45</v>
      </c>
      <c r="AJ253" s="8">
        <v>0</v>
      </c>
      <c r="AK253" s="8">
        <v>1</v>
      </c>
      <c r="AL253" s="8">
        <v>0</v>
      </c>
      <c r="AM253" s="8">
        <v>4</v>
      </c>
      <c r="AN253" s="8">
        <v>0</v>
      </c>
      <c r="AO253" s="8">
        <v>1</v>
      </c>
      <c r="AP253" s="8">
        <v>0</v>
      </c>
      <c r="AQ253" s="8">
        <v>0</v>
      </c>
      <c r="AR253" s="54">
        <v>325</v>
      </c>
      <c r="AS253" s="8">
        <v>1</v>
      </c>
      <c r="AT253" s="8">
        <v>0</v>
      </c>
      <c r="AU253" s="8">
        <v>480</v>
      </c>
      <c r="AV253" s="8" t="s">
        <v>8439</v>
      </c>
      <c r="AW253" s="8">
        <v>1</v>
      </c>
      <c r="AX253" s="8">
        <v>0</v>
      </c>
      <c r="AY253" s="8">
        <v>0</v>
      </c>
      <c r="AZ253" s="47">
        <v>46227.354166666664</v>
      </c>
      <c r="BA253" s="47">
        <v>46227.6875</v>
      </c>
      <c r="BB253" s="8" t="s">
        <v>8380</v>
      </c>
      <c r="BC253" s="47">
        <v>46227.355555555558</v>
      </c>
      <c r="BD253" s="47">
        <v>46227.65625</v>
      </c>
      <c r="BE253" s="8" t="s">
        <v>224</v>
      </c>
      <c r="BF253" s="8">
        <v>0</v>
      </c>
      <c r="BG253" s="8">
        <v>0</v>
      </c>
      <c r="BH253" s="8"/>
    </row>
    <row r="254" spans="2:60">
      <c r="B254" s="8" t="s">
        <v>8326</v>
      </c>
      <c r="C254" s="8" t="s">
        <v>49</v>
      </c>
      <c r="D254" s="8" t="s">
        <v>79</v>
      </c>
      <c r="E254" s="8" t="s">
        <v>224</v>
      </c>
      <c r="F254" s="8" t="s">
        <v>8438</v>
      </c>
      <c r="G254" s="8" t="s">
        <v>78</v>
      </c>
      <c r="H254" s="8" t="s">
        <v>53</v>
      </c>
      <c r="I254" s="9">
        <v>46236</v>
      </c>
      <c r="J254" s="61">
        <v>0</v>
      </c>
      <c r="K254" s="56">
        <v>46235</v>
      </c>
      <c r="L254" s="8" t="s">
        <v>52</v>
      </c>
      <c r="M254" s="8" t="s">
        <v>80</v>
      </c>
      <c r="N254" s="8" t="s">
        <v>77</v>
      </c>
      <c r="O254" s="8">
        <v>1</v>
      </c>
      <c r="P254" s="8">
        <v>4</v>
      </c>
      <c r="Q254" s="8" t="s">
        <v>60</v>
      </c>
      <c r="R254" s="8">
        <v>4</v>
      </c>
      <c r="S254" s="8">
        <v>0</v>
      </c>
      <c r="T254" s="8" t="b">
        <v>0</v>
      </c>
      <c r="U254" s="8">
        <v>270</v>
      </c>
      <c r="V254" s="54">
        <v>240</v>
      </c>
      <c r="W254" s="54">
        <v>161</v>
      </c>
      <c r="X254" s="8">
        <v>0</v>
      </c>
      <c r="Y254" s="8">
        <v>0</v>
      </c>
      <c r="Z254" s="8">
        <v>1</v>
      </c>
      <c r="AA254" s="8">
        <v>0</v>
      </c>
      <c r="AB254" s="8">
        <v>4</v>
      </c>
      <c r="AC254" s="8">
        <v>0</v>
      </c>
      <c r="AD254" s="8"/>
      <c r="AE254" s="8">
        <v>270</v>
      </c>
      <c r="AF254" s="8" t="s">
        <v>8384</v>
      </c>
      <c r="AG254" s="8" t="s">
        <v>8379</v>
      </c>
      <c r="AH254" s="54">
        <v>4</v>
      </c>
      <c r="AI254" s="54">
        <v>-26</v>
      </c>
      <c r="AJ254" s="8">
        <v>0</v>
      </c>
      <c r="AK254" s="8">
        <v>1</v>
      </c>
      <c r="AL254" s="8">
        <v>0</v>
      </c>
      <c r="AM254" s="8">
        <v>4</v>
      </c>
      <c r="AN254" s="8">
        <v>0</v>
      </c>
      <c r="AO254" s="8">
        <v>1</v>
      </c>
      <c r="AP254" s="8">
        <v>0</v>
      </c>
      <c r="AQ254" s="8">
        <v>0</v>
      </c>
      <c r="AR254" s="54">
        <v>160</v>
      </c>
      <c r="AS254" s="8">
        <v>1</v>
      </c>
      <c r="AT254" s="8">
        <v>0</v>
      </c>
      <c r="AU254" s="8">
        <v>270</v>
      </c>
      <c r="AV254" s="8" t="s">
        <v>8439</v>
      </c>
      <c r="AW254" s="8">
        <v>1</v>
      </c>
      <c r="AX254" s="8">
        <v>0</v>
      </c>
      <c r="AY254" s="8">
        <v>0</v>
      </c>
      <c r="AZ254" s="47">
        <v>46236.333333333336</v>
      </c>
      <c r="BA254" s="47">
        <v>46236.520833333336</v>
      </c>
      <c r="BB254" s="8" t="s">
        <v>8380</v>
      </c>
      <c r="BC254" s="47">
        <v>46236.336111111108</v>
      </c>
      <c r="BD254" s="47">
        <v>46236.50277777778</v>
      </c>
      <c r="BE254" s="8" t="s">
        <v>224</v>
      </c>
      <c r="BF254" s="8">
        <v>0</v>
      </c>
      <c r="BG254" s="8">
        <v>0</v>
      </c>
      <c r="BH254" s="8"/>
    </row>
    <row r="255" spans="2:60">
      <c r="B255" s="8" t="s">
        <v>8326</v>
      </c>
      <c r="C255" s="8" t="s">
        <v>49</v>
      </c>
      <c r="D255" s="8" t="s">
        <v>79</v>
      </c>
      <c r="E255" s="8" t="s">
        <v>224</v>
      </c>
      <c r="F255" s="8" t="s">
        <v>8438</v>
      </c>
      <c r="G255" s="8" t="s">
        <v>78</v>
      </c>
      <c r="H255" s="8" t="s">
        <v>53</v>
      </c>
      <c r="I255" s="9">
        <v>46260</v>
      </c>
      <c r="J255" s="61">
        <v>0</v>
      </c>
      <c r="K255" s="56">
        <v>46235</v>
      </c>
      <c r="L255" s="8" t="s">
        <v>52</v>
      </c>
      <c r="M255" s="8" t="s">
        <v>80</v>
      </c>
      <c r="N255" s="8" t="s">
        <v>77</v>
      </c>
      <c r="O255" s="8">
        <v>1</v>
      </c>
      <c r="P255" s="8">
        <v>4</v>
      </c>
      <c r="Q255" s="8" t="s">
        <v>60</v>
      </c>
      <c r="R255" s="8">
        <v>4</v>
      </c>
      <c r="S255" s="8">
        <v>0</v>
      </c>
      <c r="T255" s="8" t="b">
        <v>0</v>
      </c>
      <c r="U255" s="8">
        <v>180</v>
      </c>
      <c r="V255" s="54">
        <v>155</v>
      </c>
      <c r="W255" s="54">
        <v>107</v>
      </c>
      <c r="X255" s="8">
        <v>0</v>
      </c>
      <c r="Y255" s="8">
        <v>0</v>
      </c>
      <c r="Z255" s="8">
        <v>1</v>
      </c>
      <c r="AA255" s="8">
        <v>0</v>
      </c>
      <c r="AB255" s="8">
        <v>4</v>
      </c>
      <c r="AC255" s="8">
        <v>0</v>
      </c>
      <c r="AD255" s="8"/>
      <c r="AE255" s="8">
        <v>180</v>
      </c>
      <c r="AF255" s="8" t="s">
        <v>8384</v>
      </c>
      <c r="AG255" s="8" t="s">
        <v>8379</v>
      </c>
      <c r="AH255" s="54">
        <v>8</v>
      </c>
      <c r="AI255" s="54">
        <v>-17</v>
      </c>
      <c r="AJ255" s="8">
        <v>0</v>
      </c>
      <c r="AK255" s="8">
        <v>1</v>
      </c>
      <c r="AL255" s="8">
        <v>0</v>
      </c>
      <c r="AM255" s="8">
        <v>4</v>
      </c>
      <c r="AN255" s="8">
        <v>0</v>
      </c>
      <c r="AO255" s="8">
        <v>1</v>
      </c>
      <c r="AP255" s="8">
        <v>0</v>
      </c>
      <c r="AQ255" s="8">
        <v>0</v>
      </c>
      <c r="AR255" s="54">
        <v>95</v>
      </c>
      <c r="AS255" s="8">
        <v>1</v>
      </c>
      <c r="AT255" s="8">
        <v>0</v>
      </c>
      <c r="AU255" s="8">
        <v>180</v>
      </c>
      <c r="AV255" s="8" t="s">
        <v>8439</v>
      </c>
      <c r="AW255" s="8">
        <v>1</v>
      </c>
      <c r="AX255" s="8">
        <v>0</v>
      </c>
      <c r="AY255" s="8">
        <v>0</v>
      </c>
      <c r="AZ255" s="47">
        <v>46260.5625</v>
      </c>
      <c r="BA255" s="47">
        <v>46260.6875</v>
      </c>
      <c r="BB255" s="8" t="s">
        <v>8380</v>
      </c>
      <c r="BC255" s="47">
        <v>46260.568055555559</v>
      </c>
      <c r="BD255" s="47">
        <v>46260.675694444442</v>
      </c>
      <c r="BE255" s="8" t="s">
        <v>224</v>
      </c>
      <c r="BF255" s="8">
        <v>0</v>
      </c>
      <c r="BG255" s="8">
        <v>0</v>
      </c>
      <c r="BH255" s="8"/>
    </row>
    <row r="256" spans="2:60">
      <c r="B256" s="8" t="s">
        <v>8326</v>
      </c>
      <c r="C256" s="8" t="s">
        <v>49</v>
      </c>
      <c r="D256" s="8" t="s">
        <v>79</v>
      </c>
      <c r="E256" s="8" t="s">
        <v>224</v>
      </c>
      <c r="F256" s="8" t="s">
        <v>8438</v>
      </c>
      <c r="G256" s="8" t="s">
        <v>81</v>
      </c>
      <c r="H256" s="8" t="s">
        <v>53</v>
      </c>
      <c r="I256" s="9">
        <v>46204</v>
      </c>
      <c r="J256" s="61">
        <v>0</v>
      </c>
      <c r="K256" s="56">
        <v>46204</v>
      </c>
      <c r="L256" s="8" t="s">
        <v>52</v>
      </c>
      <c r="M256" s="8" t="s">
        <v>80</v>
      </c>
      <c r="N256" s="8" t="s">
        <v>77</v>
      </c>
      <c r="O256" s="8">
        <v>1</v>
      </c>
      <c r="P256" s="8">
        <v>4</v>
      </c>
      <c r="Q256" s="8" t="s">
        <v>58</v>
      </c>
      <c r="R256" s="8">
        <v>4</v>
      </c>
      <c r="S256" s="8">
        <v>0</v>
      </c>
      <c r="T256" s="8" t="b">
        <v>0</v>
      </c>
      <c r="U256" s="8">
        <v>270</v>
      </c>
      <c r="V256" s="54">
        <v>233</v>
      </c>
      <c r="W256" s="54">
        <v>143</v>
      </c>
      <c r="X256" s="8">
        <v>0</v>
      </c>
      <c r="Y256" s="8">
        <v>0</v>
      </c>
      <c r="Z256" s="8">
        <v>1</v>
      </c>
      <c r="AA256" s="8">
        <v>0</v>
      </c>
      <c r="AB256" s="8">
        <v>4</v>
      </c>
      <c r="AC256" s="8">
        <v>0</v>
      </c>
      <c r="AD256" s="8"/>
      <c r="AE256" s="8">
        <v>270</v>
      </c>
      <c r="AF256" s="8" t="s">
        <v>8384</v>
      </c>
      <c r="AG256" s="8" t="s">
        <v>8379</v>
      </c>
      <c r="AH256" s="54">
        <v>2</v>
      </c>
      <c r="AI256" s="54">
        <v>-35</v>
      </c>
      <c r="AJ256" s="8">
        <v>0</v>
      </c>
      <c r="AK256" s="8">
        <v>1</v>
      </c>
      <c r="AL256" s="8">
        <v>0</v>
      </c>
      <c r="AM256" s="8">
        <v>4</v>
      </c>
      <c r="AN256" s="8">
        <v>0</v>
      </c>
      <c r="AO256" s="8">
        <v>1</v>
      </c>
      <c r="AP256" s="8">
        <v>0</v>
      </c>
      <c r="AQ256" s="8">
        <v>0</v>
      </c>
      <c r="AR256" s="54">
        <v>145</v>
      </c>
      <c r="AS256" s="8">
        <v>1</v>
      </c>
      <c r="AT256" s="8">
        <v>0</v>
      </c>
      <c r="AU256" s="8">
        <v>270</v>
      </c>
      <c r="AV256" s="8" t="s">
        <v>8439</v>
      </c>
      <c r="AW256" s="8">
        <v>1</v>
      </c>
      <c r="AX256" s="8">
        <v>0</v>
      </c>
      <c r="AY256" s="8">
        <v>0</v>
      </c>
      <c r="AZ256" s="47">
        <v>46204.375</v>
      </c>
      <c r="BA256" s="47">
        <v>46204.5625</v>
      </c>
      <c r="BB256" s="8" t="s">
        <v>8380</v>
      </c>
      <c r="BC256" s="47">
        <v>46204.376388888886</v>
      </c>
      <c r="BD256" s="47">
        <v>46204.538194444445</v>
      </c>
      <c r="BE256" s="8" t="s">
        <v>224</v>
      </c>
      <c r="BF256" s="8">
        <v>0</v>
      </c>
      <c r="BG256" s="8">
        <v>0</v>
      </c>
      <c r="BH256" s="8"/>
    </row>
    <row r="257" spans="2:60">
      <c r="B257" s="8" t="s">
        <v>8326</v>
      </c>
      <c r="C257" s="8" t="s">
        <v>49</v>
      </c>
      <c r="D257" s="8" t="s">
        <v>79</v>
      </c>
      <c r="E257" s="8" t="s">
        <v>616</v>
      </c>
      <c r="F257" s="8" t="s">
        <v>8438</v>
      </c>
      <c r="G257" s="8" t="s">
        <v>81</v>
      </c>
      <c r="H257" s="8" t="s">
        <v>53</v>
      </c>
      <c r="I257" s="9">
        <v>46206</v>
      </c>
      <c r="J257" s="61">
        <v>0</v>
      </c>
      <c r="K257" s="56">
        <v>46204</v>
      </c>
      <c r="L257" s="8" t="s">
        <v>52</v>
      </c>
      <c r="M257" s="8" t="s">
        <v>80</v>
      </c>
      <c r="N257" s="8" t="s">
        <v>77</v>
      </c>
      <c r="O257" s="8">
        <v>1</v>
      </c>
      <c r="P257" s="8">
        <v>4</v>
      </c>
      <c r="Q257" s="8" t="s">
        <v>58</v>
      </c>
      <c r="R257" s="8">
        <v>4</v>
      </c>
      <c r="S257" s="8">
        <v>0</v>
      </c>
      <c r="T257" s="8" t="b">
        <v>0</v>
      </c>
      <c r="U257" s="8">
        <v>240</v>
      </c>
      <c r="V257" s="54">
        <v>218</v>
      </c>
      <c r="W257" s="54">
        <v>136</v>
      </c>
      <c r="X257" s="8">
        <v>0</v>
      </c>
      <c r="Y257" s="8">
        <v>0</v>
      </c>
      <c r="Z257" s="8">
        <v>1</v>
      </c>
      <c r="AA257" s="8">
        <v>0</v>
      </c>
      <c r="AB257" s="8">
        <v>4</v>
      </c>
      <c r="AC257" s="8">
        <v>0</v>
      </c>
      <c r="AD257" s="8"/>
      <c r="AE257" s="8">
        <v>240</v>
      </c>
      <c r="AF257" s="8" t="s">
        <v>8384</v>
      </c>
      <c r="AG257" s="8" t="s">
        <v>8379</v>
      </c>
      <c r="AH257" s="54">
        <v>5</v>
      </c>
      <c r="AI257" s="54">
        <v>-17</v>
      </c>
      <c r="AJ257" s="8">
        <v>0</v>
      </c>
      <c r="AK257" s="8">
        <v>1</v>
      </c>
      <c r="AL257" s="8">
        <v>0</v>
      </c>
      <c r="AM257" s="8">
        <v>4</v>
      </c>
      <c r="AN257" s="8">
        <v>0</v>
      </c>
      <c r="AO257" s="8">
        <v>1</v>
      </c>
      <c r="AP257" s="8">
        <v>0</v>
      </c>
      <c r="AQ257" s="8">
        <v>0</v>
      </c>
      <c r="AR257" s="54">
        <v>150</v>
      </c>
      <c r="AS257" s="8">
        <v>1</v>
      </c>
      <c r="AT257" s="8">
        <v>0</v>
      </c>
      <c r="AU257" s="8">
        <v>240</v>
      </c>
      <c r="AV257" s="8" t="s">
        <v>8439</v>
      </c>
      <c r="AW257" s="8">
        <v>1</v>
      </c>
      <c r="AX257" s="8">
        <v>0</v>
      </c>
      <c r="AY257" s="8">
        <v>0</v>
      </c>
      <c r="AZ257" s="47">
        <v>46206.354166666664</v>
      </c>
      <c r="BA257" s="47">
        <v>46206.520833333336</v>
      </c>
      <c r="BB257" s="8" t="s">
        <v>8380</v>
      </c>
      <c r="BC257" s="47">
        <v>46206.357638888891</v>
      </c>
      <c r="BD257" s="47">
        <v>46206.509027777778</v>
      </c>
      <c r="BE257" s="8" t="s">
        <v>616</v>
      </c>
      <c r="BF257" s="8">
        <v>0</v>
      </c>
      <c r="BG257" s="8">
        <v>0</v>
      </c>
      <c r="BH257" s="8"/>
    </row>
    <row r="258" spans="2:60">
      <c r="B258" s="8" t="s">
        <v>8326</v>
      </c>
      <c r="C258" s="8" t="s">
        <v>49</v>
      </c>
      <c r="D258" s="8" t="s">
        <v>79</v>
      </c>
      <c r="E258" s="8" t="s">
        <v>430</v>
      </c>
      <c r="F258" s="8" t="s">
        <v>8438</v>
      </c>
      <c r="G258" s="8" t="s">
        <v>78</v>
      </c>
      <c r="H258" s="8" t="s">
        <v>53</v>
      </c>
      <c r="I258" s="9">
        <v>46228</v>
      </c>
      <c r="J258" s="61">
        <v>0</v>
      </c>
      <c r="K258" s="56">
        <v>46204</v>
      </c>
      <c r="L258" s="8" t="s">
        <v>52</v>
      </c>
      <c r="M258" s="8" t="s">
        <v>80</v>
      </c>
      <c r="N258" s="8" t="s">
        <v>77</v>
      </c>
      <c r="O258" s="8">
        <v>1</v>
      </c>
      <c r="P258" s="8">
        <v>4</v>
      </c>
      <c r="Q258" s="8" t="s">
        <v>58</v>
      </c>
      <c r="R258" s="8">
        <v>4</v>
      </c>
      <c r="S258" s="8">
        <v>0</v>
      </c>
      <c r="T258" s="8" t="b">
        <v>0</v>
      </c>
      <c r="U258" s="8">
        <v>480</v>
      </c>
      <c r="V258" s="54">
        <v>447</v>
      </c>
      <c r="W258" s="54">
        <v>326</v>
      </c>
      <c r="X258" s="8">
        <v>0</v>
      </c>
      <c r="Y258" s="8">
        <v>0</v>
      </c>
      <c r="Z258" s="8">
        <v>1</v>
      </c>
      <c r="AA258" s="8">
        <v>0</v>
      </c>
      <c r="AB258" s="8">
        <v>4</v>
      </c>
      <c r="AC258" s="8">
        <v>0</v>
      </c>
      <c r="AD258" s="8"/>
      <c r="AE258" s="8">
        <v>480</v>
      </c>
      <c r="AF258" s="8" t="s">
        <v>8384</v>
      </c>
      <c r="AG258" s="8" t="s">
        <v>8379</v>
      </c>
      <c r="AH258" s="54">
        <v>10</v>
      </c>
      <c r="AI258" s="54">
        <v>-23</v>
      </c>
      <c r="AJ258" s="8">
        <v>0</v>
      </c>
      <c r="AK258" s="8">
        <v>1</v>
      </c>
      <c r="AL258" s="8">
        <v>0</v>
      </c>
      <c r="AM258" s="8">
        <v>4</v>
      </c>
      <c r="AN258" s="8">
        <v>0</v>
      </c>
      <c r="AO258" s="8">
        <v>1</v>
      </c>
      <c r="AP258" s="8">
        <v>0</v>
      </c>
      <c r="AQ258" s="8">
        <v>0</v>
      </c>
      <c r="AR258" s="54">
        <v>320</v>
      </c>
      <c r="AS258" s="8">
        <v>1</v>
      </c>
      <c r="AT258" s="8">
        <v>0</v>
      </c>
      <c r="AU258" s="8">
        <v>480</v>
      </c>
      <c r="AV258" s="8" t="s">
        <v>8439</v>
      </c>
      <c r="AW258" s="8">
        <v>1</v>
      </c>
      <c r="AX258" s="8">
        <v>0</v>
      </c>
      <c r="AY258" s="8">
        <v>0</v>
      </c>
      <c r="AZ258" s="47">
        <v>46228.333333333336</v>
      </c>
      <c r="BA258" s="47">
        <v>46228.666666666664</v>
      </c>
      <c r="BB258" s="8" t="s">
        <v>8380</v>
      </c>
      <c r="BC258" s="47">
        <v>46228.340277777781</v>
      </c>
      <c r="BD258" s="47">
        <v>46228.650694444441</v>
      </c>
      <c r="BE258" s="8" t="s">
        <v>430</v>
      </c>
      <c r="BF258" s="8">
        <v>0</v>
      </c>
      <c r="BG258" s="8">
        <v>0</v>
      </c>
      <c r="BH258" s="8"/>
    </row>
    <row r="259" spans="2:60">
      <c r="B259" s="8" t="s">
        <v>8326</v>
      </c>
      <c r="C259" s="8" t="s">
        <v>49</v>
      </c>
      <c r="D259" s="8" t="s">
        <v>79</v>
      </c>
      <c r="E259" s="8" t="s">
        <v>430</v>
      </c>
      <c r="F259" s="8" t="s">
        <v>8438</v>
      </c>
      <c r="G259" s="8" t="s">
        <v>78</v>
      </c>
      <c r="H259" s="8" t="s">
        <v>53</v>
      </c>
      <c r="I259" s="9">
        <v>46248</v>
      </c>
      <c r="J259" s="61">
        <v>0</v>
      </c>
      <c r="K259" s="56">
        <v>46235</v>
      </c>
      <c r="L259" s="8" t="s">
        <v>52</v>
      </c>
      <c r="M259" s="8" t="s">
        <v>80</v>
      </c>
      <c r="N259" s="8" t="s">
        <v>77</v>
      </c>
      <c r="O259" s="8">
        <v>1</v>
      </c>
      <c r="P259" s="8">
        <v>4</v>
      </c>
      <c r="Q259" s="8" t="s">
        <v>60</v>
      </c>
      <c r="R259" s="8">
        <v>4</v>
      </c>
      <c r="S259" s="8">
        <v>0</v>
      </c>
      <c r="T259" s="8" t="b">
        <v>0</v>
      </c>
      <c r="U259" s="8">
        <v>240</v>
      </c>
      <c r="V259" s="54">
        <v>226</v>
      </c>
      <c r="W259" s="54">
        <v>137</v>
      </c>
      <c r="X259" s="8">
        <v>0</v>
      </c>
      <c r="Y259" s="8">
        <v>0</v>
      </c>
      <c r="Z259" s="8">
        <v>1</v>
      </c>
      <c r="AA259" s="8">
        <v>0</v>
      </c>
      <c r="AB259" s="8">
        <v>4</v>
      </c>
      <c r="AC259" s="8">
        <v>0</v>
      </c>
      <c r="AD259" s="8"/>
      <c r="AE259" s="8">
        <v>240</v>
      </c>
      <c r="AF259" s="8" t="s">
        <v>8384</v>
      </c>
      <c r="AG259" s="8" t="s">
        <v>8379</v>
      </c>
      <c r="AH259" s="54">
        <v>3</v>
      </c>
      <c r="AI259" s="54">
        <v>-11</v>
      </c>
      <c r="AJ259" s="8">
        <v>0</v>
      </c>
      <c r="AK259" s="8">
        <v>1</v>
      </c>
      <c r="AL259" s="8">
        <v>0</v>
      </c>
      <c r="AM259" s="8">
        <v>4</v>
      </c>
      <c r="AN259" s="8">
        <v>0</v>
      </c>
      <c r="AO259" s="8">
        <v>1</v>
      </c>
      <c r="AP259" s="8">
        <v>0</v>
      </c>
      <c r="AQ259" s="8">
        <v>0</v>
      </c>
      <c r="AR259" s="54">
        <v>135</v>
      </c>
      <c r="AS259" s="8">
        <v>1</v>
      </c>
      <c r="AT259" s="8">
        <v>0</v>
      </c>
      <c r="AU259" s="8">
        <v>240</v>
      </c>
      <c r="AV259" s="8" t="s">
        <v>8439</v>
      </c>
      <c r="AW259" s="8">
        <v>1</v>
      </c>
      <c r="AX259" s="8">
        <v>0</v>
      </c>
      <c r="AY259" s="8">
        <v>0</v>
      </c>
      <c r="AZ259" s="47">
        <v>46248.541666666664</v>
      </c>
      <c r="BA259" s="47">
        <v>46248.708333333336</v>
      </c>
      <c r="BB259" s="8" t="s">
        <v>8380</v>
      </c>
      <c r="BC259" s="47">
        <v>46248.543749999997</v>
      </c>
      <c r="BD259" s="47">
        <v>46248.700694444444</v>
      </c>
      <c r="BE259" s="8" t="s">
        <v>430</v>
      </c>
      <c r="BF259" s="8">
        <v>0</v>
      </c>
      <c r="BG259" s="8">
        <v>0</v>
      </c>
      <c r="BH259" s="8"/>
    </row>
    <row r="260" spans="2:60">
      <c r="B260" s="8" t="s">
        <v>8326</v>
      </c>
      <c r="C260" s="8" t="s">
        <v>49</v>
      </c>
      <c r="D260" s="8" t="s">
        <v>79</v>
      </c>
      <c r="E260" s="8" t="s">
        <v>430</v>
      </c>
      <c r="F260" s="8" t="s">
        <v>8438</v>
      </c>
      <c r="G260" s="8" t="s">
        <v>81</v>
      </c>
      <c r="H260" s="8" t="s">
        <v>53</v>
      </c>
      <c r="I260" s="9">
        <v>46203</v>
      </c>
      <c r="J260" s="61">
        <v>0</v>
      </c>
      <c r="K260" s="56">
        <v>46174</v>
      </c>
      <c r="L260" s="8" t="s">
        <v>52</v>
      </c>
      <c r="M260" s="8" t="s">
        <v>80</v>
      </c>
      <c r="N260" s="8" t="s">
        <v>77</v>
      </c>
      <c r="O260" s="8">
        <v>1</v>
      </c>
      <c r="P260" s="8">
        <v>4</v>
      </c>
      <c r="Q260" s="8" t="s">
        <v>56</v>
      </c>
      <c r="R260" s="8">
        <v>4</v>
      </c>
      <c r="S260" s="8">
        <v>0</v>
      </c>
      <c r="T260" s="8" t="b">
        <v>0</v>
      </c>
      <c r="U260" s="8">
        <v>480</v>
      </c>
      <c r="V260" s="54">
        <v>439</v>
      </c>
      <c r="W260" s="54">
        <v>357</v>
      </c>
      <c r="X260" s="8">
        <v>0</v>
      </c>
      <c r="Y260" s="8">
        <v>0</v>
      </c>
      <c r="Z260" s="8">
        <v>1</v>
      </c>
      <c r="AA260" s="8">
        <v>0</v>
      </c>
      <c r="AB260" s="8">
        <v>4</v>
      </c>
      <c r="AC260" s="8">
        <v>0</v>
      </c>
      <c r="AD260" s="8"/>
      <c r="AE260" s="8">
        <v>480</v>
      </c>
      <c r="AF260" s="8" t="s">
        <v>8384</v>
      </c>
      <c r="AG260" s="8" t="s">
        <v>8379</v>
      </c>
      <c r="AH260" s="54">
        <v>3</v>
      </c>
      <c r="AI260" s="54">
        <v>-38</v>
      </c>
      <c r="AJ260" s="8">
        <v>0</v>
      </c>
      <c r="AK260" s="8">
        <v>1</v>
      </c>
      <c r="AL260" s="8">
        <v>0</v>
      </c>
      <c r="AM260" s="8">
        <v>4</v>
      </c>
      <c r="AN260" s="8">
        <v>0</v>
      </c>
      <c r="AO260" s="8">
        <v>1</v>
      </c>
      <c r="AP260" s="8">
        <v>0</v>
      </c>
      <c r="AQ260" s="8">
        <v>0</v>
      </c>
      <c r="AR260" s="54">
        <v>355</v>
      </c>
      <c r="AS260" s="8">
        <v>1</v>
      </c>
      <c r="AT260" s="8">
        <v>0</v>
      </c>
      <c r="AU260" s="8">
        <v>480</v>
      </c>
      <c r="AV260" s="8" t="s">
        <v>8439</v>
      </c>
      <c r="AW260" s="8">
        <v>1</v>
      </c>
      <c r="AX260" s="8">
        <v>0</v>
      </c>
      <c r="AY260" s="8">
        <v>0</v>
      </c>
      <c r="AZ260" s="47">
        <v>46203.3125</v>
      </c>
      <c r="BA260" s="47">
        <v>46203.645833333336</v>
      </c>
      <c r="BB260" s="8" t="s">
        <v>8380</v>
      </c>
      <c r="BC260" s="47">
        <v>46203.314583333333</v>
      </c>
      <c r="BD260" s="47">
        <v>46203.619444444441</v>
      </c>
      <c r="BE260" s="8" t="s">
        <v>430</v>
      </c>
      <c r="BF260" s="8">
        <v>0</v>
      </c>
      <c r="BG260" s="8">
        <v>0</v>
      </c>
      <c r="BH260" s="8"/>
    </row>
    <row r="261" spans="2:60">
      <c r="B261" s="8" t="s">
        <v>8326</v>
      </c>
      <c r="C261" s="8" t="s">
        <v>49</v>
      </c>
      <c r="D261" s="8" t="s">
        <v>79</v>
      </c>
      <c r="E261" s="8" t="s">
        <v>580</v>
      </c>
      <c r="F261" s="8" t="s">
        <v>8438</v>
      </c>
      <c r="G261" s="8" t="s">
        <v>78</v>
      </c>
      <c r="H261" s="8" t="s">
        <v>53</v>
      </c>
      <c r="I261" s="9">
        <v>46186</v>
      </c>
      <c r="J261" s="61">
        <v>0</v>
      </c>
      <c r="K261" s="56">
        <v>46174</v>
      </c>
      <c r="L261" s="8" t="s">
        <v>52</v>
      </c>
      <c r="M261" s="8" t="s">
        <v>80</v>
      </c>
      <c r="N261" s="8" t="s">
        <v>77</v>
      </c>
      <c r="O261" s="8">
        <v>1</v>
      </c>
      <c r="P261" s="8">
        <v>4</v>
      </c>
      <c r="Q261" s="8" t="s">
        <v>56</v>
      </c>
      <c r="R261" s="8">
        <v>4</v>
      </c>
      <c r="S261" s="8">
        <v>0</v>
      </c>
      <c r="T261" s="8" t="b">
        <v>0</v>
      </c>
      <c r="U261" s="8">
        <v>210</v>
      </c>
      <c r="V261" s="54">
        <v>192</v>
      </c>
      <c r="W261" s="54">
        <v>107</v>
      </c>
      <c r="X261" s="8">
        <v>0</v>
      </c>
      <c r="Y261" s="8">
        <v>0</v>
      </c>
      <c r="Z261" s="8">
        <v>1</v>
      </c>
      <c r="AA261" s="8">
        <v>0</v>
      </c>
      <c r="AB261" s="8">
        <v>4</v>
      </c>
      <c r="AC261" s="8">
        <v>0</v>
      </c>
      <c r="AD261" s="8"/>
      <c r="AE261" s="8">
        <v>210</v>
      </c>
      <c r="AF261" s="8" t="s">
        <v>8384</v>
      </c>
      <c r="AG261" s="8" t="s">
        <v>8384</v>
      </c>
      <c r="AH261" s="54">
        <v>8</v>
      </c>
      <c r="AI261" s="54">
        <v>-10</v>
      </c>
      <c r="AJ261" s="8">
        <v>0</v>
      </c>
      <c r="AK261" s="8">
        <v>1</v>
      </c>
      <c r="AL261" s="8">
        <v>0</v>
      </c>
      <c r="AM261" s="8">
        <v>4</v>
      </c>
      <c r="AN261" s="8">
        <v>0</v>
      </c>
      <c r="AO261" s="8">
        <v>0</v>
      </c>
      <c r="AP261" s="8">
        <v>1</v>
      </c>
      <c r="AQ261" s="8">
        <v>0</v>
      </c>
      <c r="AR261" s="54">
        <v>105</v>
      </c>
      <c r="AS261" s="8">
        <v>1</v>
      </c>
      <c r="AT261" s="8">
        <v>0</v>
      </c>
      <c r="AU261" s="8">
        <v>210</v>
      </c>
      <c r="AV261" s="8" t="s">
        <v>8439</v>
      </c>
      <c r="AW261" s="8">
        <v>1</v>
      </c>
      <c r="AX261" s="8">
        <v>0</v>
      </c>
      <c r="AY261" s="8">
        <v>0</v>
      </c>
      <c r="AZ261" s="47">
        <v>46186.354166666664</v>
      </c>
      <c r="BA261" s="47">
        <v>46186.5</v>
      </c>
      <c r="BB261" s="8" t="s">
        <v>8380</v>
      </c>
      <c r="BC261" s="47">
        <v>46186.359722222223</v>
      </c>
      <c r="BD261" s="47">
        <v>46186.493055555555</v>
      </c>
      <c r="BE261" s="8" t="s">
        <v>580</v>
      </c>
      <c r="BF261" s="8">
        <v>0</v>
      </c>
      <c r="BG261" s="8">
        <v>0</v>
      </c>
      <c r="BH261" s="8"/>
    </row>
    <row r="262" spans="2:60">
      <c r="B262" s="8" t="s">
        <v>8326</v>
      </c>
      <c r="C262" s="8" t="s">
        <v>49</v>
      </c>
      <c r="D262" s="8" t="s">
        <v>79</v>
      </c>
      <c r="E262" s="8" t="s">
        <v>580</v>
      </c>
      <c r="F262" s="8" t="s">
        <v>8438</v>
      </c>
      <c r="G262" s="8" t="s">
        <v>78</v>
      </c>
      <c r="H262" s="8" t="s">
        <v>53</v>
      </c>
      <c r="I262" s="9">
        <v>46235</v>
      </c>
      <c r="J262" s="61">
        <v>0</v>
      </c>
      <c r="K262" s="56">
        <v>46235</v>
      </c>
      <c r="L262" s="8" t="s">
        <v>52</v>
      </c>
      <c r="M262" s="8" t="s">
        <v>80</v>
      </c>
      <c r="N262" s="8" t="s">
        <v>77</v>
      </c>
      <c r="O262" s="8">
        <v>1</v>
      </c>
      <c r="P262" s="8">
        <v>4</v>
      </c>
      <c r="Q262" s="8" t="s">
        <v>60</v>
      </c>
      <c r="R262" s="8">
        <v>4</v>
      </c>
      <c r="S262" s="8">
        <v>0</v>
      </c>
      <c r="T262" s="8" t="b">
        <v>0</v>
      </c>
      <c r="U262" s="8">
        <v>480</v>
      </c>
      <c r="V262" s="54">
        <v>430</v>
      </c>
      <c r="W262" s="54">
        <v>341</v>
      </c>
      <c r="X262" s="8">
        <v>0</v>
      </c>
      <c r="Y262" s="8">
        <v>0</v>
      </c>
      <c r="Z262" s="8">
        <v>1</v>
      </c>
      <c r="AA262" s="8">
        <v>0</v>
      </c>
      <c r="AB262" s="8">
        <v>4</v>
      </c>
      <c r="AC262" s="8">
        <v>0</v>
      </c>
      <c r="AD262" s="8"/>
      <c r="AE262" s="8">
        <v>480</v>
      </c>
      <c r="AF262" s="8" t="s">
        <v>8378</v>
      </c>
      <c r="AG262" s="8" t="s">
        <v>8379</v>
      </c>
      <c r="AH262" s="54">
        <v>12</v>
      </c>
      <c r="AI262" s="54">
        <v>-38</v>
      </c>
      <c r="AJ262" s="8">
        <v>0</v>
      </c>
      <c r="AK262" s="8">
        <v>0</v>
      </c>
      <c r="AL262" s="8">
        <v>1</v>
      </c>
      <c r="AM262" s="8">
        <v>4</v>
      </c>
      <c r="AN262" s="8">
        <v>0</v>
      </c>
      <c r="AO262" s="8">
        <v>1</v>
      </c>
      <c r="AP262" s="8">
        <v>0</v>
      </c>
      <c r="AQ262" s="8">
        <v>0</v>
      </c>
      <c r="AR262" s="54">
        <v>345</v>
      </c>
      <c r="AS262" s="8">
        <v>1</v>
      </c>
      <c r="AT262" s="8">
        <v>0</v>
      </c>
      <c r="AU262" s="8">
        <v>480</v>
      </c>
      <c r="AV262" s="8" t="s">
        <v>8439</v>
      </c>
      <c r="AW262" s="8">
        <v>1</v>
      </c>
      <c r="AX262" s="8">
        <v>0</v>
      </c>
      <c r="AY262" s="8">
        <v>0</v>
      </c>
      <c r="AZ262" s="47">
        <v>46235.354166666664</v>
      </c>
      <c r="BA262" s="47">
        <v>46235.6875</v>
      </c>
      <c r="BB262" s="8" t="s">
        <v>8380</v>
      </c>
      <c r="BC262" s="47">
        <v>46235.362500000003</v>
      </c>
      <c r="BD262" s="47">
        <v>46235.661111111112</v>
      </c>
      <c r="BE262" s="8" t="s">
        <v>580</v>
      </c>
      <c r="BF262" s="8">
        <v>0</v>
      </c>
      <c r="BG262" s="8">
        <v>0</v>
      </c>
      <c r="BH262" s="8"/>
    </row>
    <row r="263" spans="2:60">
      <c r="B263" s="8" t="s">
        <v>8326</v>
      </c>
      <c r="C263" s="8" t="s">
        <v>49</v>
      </c>
      <c r="D263" s="8" t="s">
        <v>79</v>
      </c>
      <c r="E263" s="8" t="s">
        <v>580</v>
      </c>
      <c r="F263" s="8" t="s">
        <v>8438</v>
      </c>
      <c r="G263" s="8" t="s">
        <v>81</v>
      </c>
      <c r="H263" s="8" t="s">
        <v>53</v>
      </c>
      <c r="I263" s="9">
        <v>46178</v>
      </c>
      <c r="J263" s="61">
        <v>0</v>
      </c>
      <c r="K263" s="56">
        <v>46174</v>
      </c>
      <c r="L263" s="8" t="s">
        <v>52</v>
      </c>
      <c r="M263" s="8" t="s">
        <v>80</v>
      </c>
      <c r="N263" s="8" t="s">
        <v>77</v>
      </c>
      <c r="O263" s="8">
        <v>1</v>
      </c>
      <c r="P263" s="8">
        <v>4</v>
      </c>
      <c r="Q263" s="8" t="s">
        <v>56</v>
      </c>
      <c r="R263" s="8">
        <v>4</v>
      </c>
      <c r="S263" s="8">
        <v>0</v>
      </c>
      <c r="T263" s="8" t="b">
        <v>0</v>
      </c>
      <c r="U263" s="8">
        <v>420</v>
      </c>
      <c r="V263" s="54">
        <v>393</v>
      </c>
      <c r="W263" s="54">
        <v>275</v>
      </c>
      <c r="X263" s="8">
        <v>0</v>
      </c>
      <c r="Y263" s="8">
        <v>0</v>
      </c>
      <c r="Z263" s="8">
        <v>1</v>
      </c>
      <c r="AA263" s="8">
        <v>0</v>
      </c>
      <c r="AB263" s="8">
        <v>4</v>
      </c>
      <c r="AC263" s="8">
        <v>0</v>
      </c>
      <c r="AD263" s="8"/>
      <c r="AE263" s="8">
        <v>420</v>
      </c>
      <c r="AF263" s="8" t="s">
        <v>8384</v>
      </c>
      <c r="AG263" s="8" t="s">
        <v>8379</v>
      </c>
      <c r="AH263" s="54">
        <v>5</v>
      </c>
      <c r="AI263" s="54">
        <v>-22</v>
      </c>
      <c r="AJ263" s="8">
        <v>0</v>
      </c>
      <c r="AK263" s="8">
        <v>1</v>
      </c>
      <c r="AL263" s="8">
        <v>0</v>
      </c>
      <c r="AM263" s="8">
        <v>4</v>
      </c>
      <c r="AN263" s="8">
        <v>0</v>
      </c>
      <c r="AO263" s="8">
        <v>1</v>
      </c>
      <c r="AP263" s="8">
        <v>0</v>
      </c>
      <c r="AQ263" s="8">
        <v>0</v>
      </c>
      <c r="AR263" s="54">
        <v>270</v>
      </c>
      <c r="AS263" s="8">
        <v>1</v>
      </c>
      <c r="AT263" s="8">
        <v>0</v>
      </c>
      <c r="AU263" s="8">
        <v>420</v>
      </c>
      <c r="AV263" s="8" t="s">
        <v>8439</v>
      </c>
      <c r="AW263" s="8">
        <v>1</v>
      </c>
      <c r="AX263" s="8">
        <v>0</v>
      </c>
      <c r="AY263" s="8">
        <v>0</v>
      </c>
      <c r="AZ263" s="47">
        <v>46178.375</v>
      </c>
      <c r="BA263" s="47">
        <v>46178.666666666664</v>
      </c>
      <c r="BB263" s="8" t="s">
        <v>8380</v>
      </c>
      <c r="BC263" s="47">
        <v>46178.378472222219</v>
      </c>
      <c r="BD263" s="47">
        <v>46178.651388888888</v>
      </c>
      <c r="BE263" s="8" t="s">
        <v>580</v>
      </c>
      <c r="BF263" s="8">
        <v>0</v>
      </c>
      <c r="BG263" s="8">
        <v>0</v>
      </c>
      <c r="BH263" s="8"/>
    </row>
    <row r="264" spans="2:60">
      <c r="B264" s="8" t="s">
        <v>8326</v>
      </c>
      <c r="C264" s="8" t="s">
        <v>49</v>
      </c>
      <c r="D264" s="8" t="s">
        <v>79</v>
      </c>
      <c r="E264" s="8" t="s">
        <v>580</v>
      </c>
      <c r="F264" s="8" t="s">
        <v>8438</v>
      </c>
      <c r="G264" s="8" t="s">
        <v>81</v>
      </c>
      <c r="H264" s="8" t="s">
        <v>53</v>
      </c>
      <c r="I264" s="9">
        <v>46247</v>
      </c>
      <c r="J264" s="61">
        <v>0</v>
      </c>
      <c r="K264" s="56">
        <v>46235</v>
      </c>
      <c r="L264" s="8" t="s">
        <v>52</v>
      </c>
      <c r="M264" s="8" t="s">
        <v>80</v>
      </c>
      <c r="N264" s="8" t="s">
        <v>77</v>
      </c>
      <c r="O264" s="8">
        <v>1</v>
      </c>
      <c r="P264" s="8">
        <v>4</v>
      </c>
      <c r="Q264" s="8" t="s">
        <v>60</v>
      </c>
      <c r="R264" s="8">
        <v>4</v>
      </c>
      <c r="S264" s="8">
        <v>0</v>
      </c>
      <c r="T264" s="8" t="b">
        <v>0</v>
      </c>
      <c r="U264" s="8">
        <v>540</v>
      </c>
      <c r="V264" s="54">
        <v>494</v>
      </c>
      <c r="W264" s="54">
        <v>371</v>
      </c>
      <c r="X264" s="8">
        <v>0</v>
      </c>
      <c r="Y264" s="8">
        <v>0</v>
      </c>
      <c r="Z264" s="8">
        <v>1</v>
      </c>
      <c r="AA264" s="8">
        <v>0</v>
      </c>
      <c r="AB264" s="8">
        <v>4</v>
      </c>
      <c r="AC264" s="8">
        <v>0</v>
      </c>
      <c r="AD264" s="8"/>
      <c r="AE264" s="8">
        <v>540</v>
      </c>
      <c r="AF264" s="8" t="s">
        <v>8378</v>
      </c>
      <c r="AG264" s="8" t="s">
        <v>8379</v>
      </c>
      <c r="AH264" s="54">
        <v>12</v>
      </c>
      <c r="AI264" s="54">
        <v>-34</v>
      </c>
      <c r="AJ264" s="8">
        <v>0</v>
      </c>
      <c r="AK264" s="8">
        <v>0</v>
      </c>
      <c r="AL264" s="8">
        <v>1</v>
      </c>
      <c r="AM264" s="8">
        <v>4</v>
      </c>
      <c r="AN264" s="8">
        <v>0</v>
      </c>
      <c r="AO264" s="8">
        <v>1</v>
      </c>
      <c r="AP264" s="8">
        <v>0</v>
      </c>
      <c r="AQ264" s="8">
        <v>0</v>
      </c>
      <c r="AR264" s="54">
        <v>370</v>
      </c>
      <c r="AS264" s="8">
        <v>1</v>
      </c>
      <c r="AT264" s="8">
        <v>0</v>
      </c>
      <c r="AU264" s="8">
        <v>540</v>
      </c>
      <c r="AV264" s="8" t="s">
        <v>8439</v>
      </c>
      <c r="AW264" s="8">
        <v>1</v>
      </c>
      <c r="AX264" s="8">
        <v>0</v>
      </c>
      <c r="AY264" s="8">
        <v>0</v>
      </c>
      <c r="AZ264" s="47">
        <v>46247.354166666664</v>
      </c>
      <c r="BA264" s="47">
        <v>46247.729166666664</v>
      </c>
      <c r="BB264" s="8" t="s">
        <v>8380</v>
      </c>
      <c r="BC264" s="47">
        <v>46247.362500000003</v>
      </c>
      <c r="BD264" s="47">
        <v>46247.705555555556</v>
      </c>
      <c r="BE264" s="8" t="s">
        <v>580</v>
      </c>
      <c r="BF264" s="8">
        <v>0</v>
      </c>
      <c r="BG264" s="8">
        <v>0</v>
      </c>
      <c r="BH264" s="8"/>
    </row>
    <row r="265" spans="2:60">
      <c r="B265" s="8" t="s">
        <v>8326</v>
      </c>
      <c r="C265" s="8" t="s">
        <v>49</v>
      </c>
      <c r="D265" s="8" t="s">
        <v>79</v>
      </c>
      <c r="E265" s="8" t="s">
        <v>480</v>
      </c>
      <c r="F265" s="8" t="s">
        <v>8438</v>
      </c>
      <c r="G265" s="8" t="s">
        <v>78</v>
      </c>
      <c r="H265" s="8" t="s">
        <v>53</v>
      </c>
      <c r="I265" s="9">
        <v>46177</v>
      </c>
      <c r="J265" s="61">
        <v>0</v>
      </c>
      <c r="K265" s="56">
        <v>46174</v>
      </c>
      <c r="L265" s="8" t="s">
        <v>52</v>
      </c>
      <c r="M265" s="8" t="s">
        <v>80</v>
      </c>
      <c r="N265" s="8" t="s">
        <v>77</v>
      </c>
      <c r="O265" s="8">
        <v>1</v>
      </c>
      <c r="P265" s="8">
        <v>4</v>
      </c>
      <c r="Q265" s="8" t="s">
        <v>56</v>
      </c>
      <c r="R265" s="8">
        <v>4</v>
      </c>
      <c r="S265" s="8">
        <v>0</v>
      </c>
      <c r="T265" s="8" t="b">
        <v>0</v>
      </c>
      <c r="U265" s="8">
        <v>240</v>
      </c>
      <c r="V265" s="54">
        <v>221</v>
      </c>
      <c r="W265" s="54">
        <v>142</v>
      </c>
      <c r="X265" s="8">
        <v>0</v>
      </c>
      <c r="Y265" s="8">
        <v>0</v>
      </c>
      <c r="Z265" s="8">
        <v>1</v>
      </c>
      <c r="AA265" s="8">
        <v>0</v>
      </c>
      <c r="AB265" s="8">
        <v>4</v>
      </c>
      <c r="AC265" s="8">
        <v>0</v>
      </c>
      <c r="AD265" s="8"/>
      <c r="AE265" s="8">
        <v>240</v>
      </c>
      <c r="AF265" s="8" t="s">
        <v>8384</v>
      </c>
      <c r="AG265" s="8" t="s">
        <v>8384</v>
      </c>
      <c r="AH265" s="54">
        <v>9</v>
      </c>
      <c r="AI265" s="54">
        <v>-10</v>
      </c>
      <c r="AJ265" s="8">
        <v>0</v>
      </c>
      <c r="AK265" s="8">
        <v>1</v>
      </c>
      <c r="AL265" s="8">
        <v>0</v>
      </c>
      <c r="AM265" s="8">
        <v>4</v>
      </c>
      <c r="AN265" s="8">
        <v>0</v>
      </c>
      <c r="AO265" s="8">
        <v>0</v>
      </c>
      <c r="AP265" s="8">
        <v>1</v>
      </c>
      <c r="AQ265" s="8">
        <v>0</v>
      </c>
      <c r="AR265" s="54">
        <v>145</v>
      </c>
      <c r="AS265" s="8">
        <v>1</v>
      </c>
      <c r="AT265" s="8">
        <v>0</v>
      </c>
      <c r="AU265" s="8">
        <v>240</v>
      </c>
      <c r="AV265" s="8" t="s">
        <v>8439</v>
      </c>
      <c r="AW265" s="8">
        <v>1</v>
      </c>
      <c r="AX265" s="8">
        <v>0</v>
      </c>
      <c r="AY265" s="8">
        <v>0</v>
      </c>
      <c r="AZ265" s="47">
        <v>46177.541666666664</v>
      </c>
      <c r="BA265" s="47">
        <v>46177.708333333336</v>
      </c>
      <c r="BB265" s="8" t="s">
        <v>8380</v>
      </c>
      <c r="BC265" s="47">
        <v>46177.54791666667</v>
      </c>
      <c r="BD265" s="47">
        <v>46177.701388888891</v>
      </c>
      <c r="BE265" s="8" t="s">
        <v>480</v>
      </c>
      <c r="BF265" s="8">
        <v>0</v>
      </c>
      <c r="BG265" s="8">
        <v>0</v>
      </c>
      <c r="BH265" s="8"/>
    </row>
    <row r="266" spans="2:60">
      <c r="B266" s="8" t="s">
        <v>8326</v>
      </c>
      <c r="C266" s="8" t="s">
        <v>49</v>
      </c>
      <c r="D266" s="8" t="s">
        <v>79</v>
      </c>
      <c r="E266" s="8" t="s">
        <v>480</v>
      </c>
      <c r="F266" s="8" t="s">
        <v>8438</v>
      </c>
      <c r="G266" s="8" t="s">
        <v>78</v>
      </c>
      <c r="H266" s="8" t="s">
        <v>53</v>
      </c>
      <c r="I266" s="9">
        <v>46225</v>
      </c>
      <c r="J266" s="61">
        <v>0</v>
      </c>
      <c r="K266" s="56">
        <v>46204</v>
      </c>
      <c r="L266" s="8" t="s">
        <v>52</v>
      </c>
      <c r="M266" s="8" t="s">
        <v>80</v>
      </c>
      <c r="N266" s="8" t="s">
        <v>77</v>
      </c>
      <c r="O266" s="8">
        <v>1</v>
      </c>
      <c r="P266" s="8">
        <v>4</v>
      </c>
      <c r="Q266" s="8" t="s">
        <v>58</v>
      </c>
      <c r="R266" s="8">
        <v>4</v>
      </c>
      <c r="S266" s="8">
        <v>0</v>
      </c>
      <c r="T266" s="8" t="b">
        <v>0</v>
      </c>
      <c r="U266" s="8">
        <v>180</v>
      </c>
      <c r="V266" s="54">
        <v>150</v>
      </c>
      <c r="W266" s="54">
        <v>94</v>
      </c>
      <c r="X266" s="8">
        <v>0</v>
      </c>
      <c r="Y266" s="8">
        <v>0</v>
      </c>
      <c r="Z266" s="8">
        <v>1</v>
      </c>
      <c r="AA266" s="8">
        <v>0</v>
      </c>
      <c r="AB266" s="8">
        <v>4</v>
      </c>
      <c r="AC266" s="8">
        <v>0</v>
      </c>
      <c r="AD266" s="8"/>
      <c r="AE266" s="8">
        <v>180</v>
      </c>
      <c r="AF266" s="8" t="s">
        <v>8384</v>
      </c>
      <c r="AG266" s="8" t="s">
        <v>8379</v>
      </c>
      <c r="AH266" s="54">
        <v>6</v>
      </c>
      <c r="AI266" s="54">
        <v>-24</v>
      </c>
      <c r="AJ266" s="8">
        <v>0</v>
      </c>
      <c r="AK266" s="8">
        <v>1</v>
      </c>
      <c r="AL266" s="8">
        <v>0</v>
      </c>
      <c r="AM266" s="8">
        <v>4</v>
      </c>
      <c r="AN266" s="8">
        <v>0</v>
      </c>
      <c r="AO266" s="8">
        <v>1</v>
      </c>
      <c r="AP266" s="8">
        <v>0</v>
      </c>
      <c r="AQ266" s="8">
        <v>0</v>
      </c>
      <c r="AR266" s="54">
        <v>90</v>
      </c>
      <c r="AS266" s="8">
        <v>1</v>
      </c>
      <c r="AT266" s="8">
        <v>0</v>
      </c>
      <c r="AU266" s="8">
        <v>180</v>
      </c>
      <c r="AV266" s="8" t="s">
        <v>8439</v>
      </c>
      <c r="AW266" s="8">
        <v>1</v>
      </c>
      <c r="AX266" s="8">
        <v>0</v>
      </c>
      <c r="AY266" s="8">
        <v>0</v>
      </c>
      <c r="AZ266" s="47">
        <v>46225.5625</v>
      </c>
      <c r="BA266" s="47">
        <v>46225.6875</v>
      </c>
      <c r="BB266" s="8" t="s">
        <v>8380</v>
      </c>
      <c r="BC266" s="47">
        <v>46225.566666666666</v>
      </c>
      <c r="BD266" s="47">
        <v>46225.67083333333</v>
      </c>
      <c r="BE266" s="8" t="s">
        <v>480</v>
      </c>
      <c r="BF266" s="8">
        <v>0</v>
      </c>
      <c r="BG266" s="8">
        <v>0</v>
      </c>
      <c r="BH266" s="8"/>
    </row>
    <row r="267" spans="2:60">
      <c r="B267" s="8" t="s">
        <v>8326</v>
      </c>
      <c r="C267" s="8" t="s">
        <v>49</v>
      </c>
      <c r="D267" s="8" t="s">
        <v>79</v>
      </c>
      <c r="E267" s="8" t="s">
        <v>480</v>
      </c>
      <c r="F267" s="8" t="s">
        <v>8438</v>
      </c>
      <c r="G267" s="8" t="s">
        <v>81</v>
      </c>
      <c r="H267" s="8" t="s">
        <v>53</v>
      </c>
      <c r="I267" s="9">
        <v>46234</v>
      </c>
      <c r="J267" s="61">
        <v>0</v>
      </c>
      <c r="K267" s="56">
        <v>46204</v>
      </c>
      <c r="L267" s="8" t="s">
        <v>52</v>
      </c>
      <c r="M267" s="8" t="s">
        <v>80</v>
      </c>
      <c r="N267" s="8" t="s">
        <v>77</v>
      </c>
      <c r="O267" s="8">
        <v>1</v>
      </c>
      <c r="P267" s="8">
        <v>4</v>
      </c>
      <c r="Q267" s="8" t="s">
        <v>58</v>
      </c>
      <c r="R267" s="8">
        <v>4</v>
      </c>
      <c r="S267" s="8">
        <v>0</v>
      </c>
      <c r="T267" s="8" t="b">
        <v>0</v>
      </c>
      <c r="U267" s="8">
        <v>240</v>
      </c>
      <c r="V267" s="54">
        <v>212</v>
      </c>
      <c r="W267" s="54">
        <v>140</v>
      </c>
      <c r="X267" s="8">
        <v>0</v>
      </c>
      <c r="Y267" s="8">
        <v>0</v>
      </c>
      <c r="Z267" s="8">
        <v>1</v>
      </c>
      <c r="AA267" s="8">
        <v>0</v>
      </c>
      <c r="AB267" s="8">
        <v>4</v>
      </c>
      <c r="AC267" s="8">
        <v>0</v>
      </c>
      <c r="AD267" s="8"/>
      <c r="AE267" s="8">
        <v>240</v>
      </c>
      <c r="AF267" s="8" t="s">
        <v>8384</v>
      </c>
      <c r="AG267" s="8" t="s">
        <v>8379</v>
      </c>
      <c r="AH267" s="54">
        <v>9</v>
      </c>
      <c r="AI267" s="54">
        <v>-19</v>
      </c>
      <c r="AJ267" s="8">
        <v>0</v>
      </c>
      <c r="AK267" s="8">
        <v>1</v>
      </c>
      <c r="AL267" s="8">
        <v>0</v>
      </c>
      <c r="AM267" s="8">
        <v>4</v>
      </c>
      <c r="AN267" s="8">
        <v>0</v>
      </c>
      <c r="AO267" s="8">
        <v>1</v>
      </c>
      <c r="AP267" s="8">
        <v>0</v>
      </c>
      <c r="AQ267" s="8">
        <v>0</v>
      </c>
      <c r="AR267" s="54">
        <v>140</v>
      </c>
      <c r="AS267" s="8">
        <v>1</v>
      </c>
      <c r="AT267" s="8">
        <v>0</v>
      </c>
      <c r="AU267" s="8">
        <v>240</v>
      </c>
      <c r="AV267" s="8" t="s">
        <v>8439</v>
      </c>
      <c r="AW267" s="8">
        <v>1</v>
      </c>
      <c r="AX267" s="8">
        <v>0</v>
      </c>
      <c r="AY267" s="8">
        <v>0</v>
      </c>
      <c r="AZ267" s="47">
        <v>46234.333333333336</v>
      </c>
      <c r="BA267" s="47">
        <v>46234.5</v>
      </c>
      <c r="BB267" s="8" t="s">
        <v>8380</v>
      </c>
      <c r="BC267" s="47">
        <v>46234.339583333334</v>
      </c>
      <c r="BD267" s="47">
        <v>46234.486805555556</v>
      </c>
      <c r="BE267" s="8" t="s">
        <v>480</v>
      </c>
      <c r="BF267" s="8">
        <v>0</v>
      </c>
      <c r="BG267" s="8">
        <v>0</v>
      </c>
      <c r="BH267" s="8"/>
    </row>
    <row r="268" spans="2:60">
      <c r="B268" s="8" t="s">
        <v>8326</v>
      </c>
      <c r="C268" s="8" t="s">
        <v>49</v>
      </c>
      <c r="D268" s="8" t="s">
        <v>79</v>
      </c>
      <c r="E268" s="8" t="s">
        <v>420</v>
      </c>
      <c r="F268" s="8" t="s">
        <v>8438</v>
      </c>
      <c r="G268" s="8" t="s">
        <v>78</v>
      </c>
      <c r="H268" s="8" t="s">
        <v>53</v>
      </c>
      <c r="I268" s="9">
        <v>46220</v>
      </c>
      <c r="J268" s="61">
        <v>0</v>
      </c>
      <c r="K268" s="56">
        <v>46204</v>
      </c>
      <c r="L268" s="8" t="s">
        <v>52</v>
      </c>
      <c r="M268" s="8" t="s">
        <v>80</v>
      </c>
      <c r="N268" s="8" t="s">
        <v>77</v>
      </c>
      <c r="O268" s="8">
        <v>1</v>
      </c>
      <c r="P268" s="8">
        <v>4</v>
      </c>
      <c r="Q268" s="8" t="s">
        <v>58</v>
      </c>
      <c r="R268" s="8">
        <v>4</v>
      </c>
      <c r="S268" s="8">
        <v>0</v>
      </c>
      <c r="T268" s="8" t="b">
        <v>0</v>
      </c>
      <c r="U268" s="8">
        <v>210</v>
      </c>
      <c r="V268" s="54">
        <v>186</v>
      </c>
      <c r="W268" s="54">
        <v>124</v>
      </c>
      <c r="X268" s="8">
        <v>0</v>
      </c>
      <c r="Y268" s="8">
        <v>0</v>
      </c>
      <c r="Z268" s="8">
        <v>1</v>
      </c>
      <c r="AA268" s="8">
        <v>0</v>
      </c>
      <c r="AB268" s="8">
        <v>4</v>
      </c>
      <c r="AC268" s="8">
        <v>0</v>
      </c>
      <c r="AD268" s="8"/>
      <c r="AE268" s="8">
        <v>210</v>
      </c>
      <c r="AF268" s="8" t="s">
        <v>8384</v>
      </c>
      <c r="AG268" s="8" t="s">
        <v>8379</v>
      </c>
      <c r="AH268" s="54">
        <v>9</v>
      </c>
      <c r="AI268" s="54">
        <v>-15</v>
      </c>
      <c r="AJ268" s="8">
        <v>0</v>
      </c>
      <c r="AK268" s="8">
        <v>1</v>
      </c>
      <c r="AL268" s="8">
        <v>0</v>
      </c>
      <c r="AM268" s="8">
        <v>4</v>
      </c>
      <c r="AN268" s="8">
        <v>0</v>
      </c>
      <c r="AO268" s="8">
        <v>1</v>
      </c>
      <c r="AP268" s="8">
        <v>0</v>
      </c>
      <c r="AQ268" s="8">
        <v>0</v>
      </c>
      <c r="AR268" s="54">
        <v>110</v>
      </c>
      <c r="AS268" s="8">
        <v>1</v>
      </c>
      <c r="AT268" s="8">
        <v>0</v>
      </c>
      <c r="AU268" s="8">
        <v>210</v>
      </c>
      <c r="AV268" s="8" t="s">
        <v>8439</v>
      </c>
      <c r="AW268" s="8">
        <v>1</v>
      </c>
      <c r="AX268" s="8">
        <v>0</v>
      </c>
      <c r="AY268" s="8">
        <v>0</v>
      </c>
      <c r="AZ268" s="47">
        <v>46220.333333333336</v>
      </c>
      <c r="BA268" s="47">
        <v>46220.479166666664</v>
      </c>
      <c r="BB268" s="8" t="s">
        <v>8380</v>
      </c>
      <c r="BC268" s="47">
        <v>46220.339583333334</v>
      </c>
      <c r="BD268" s="47">
        <v>46220.46875</v>
      </c>
      <c r="BE268" s="8" t="s">
        <v>420</v>
      </c>
      <c r="BF268" s="8">
        <v>0</v>
      </c>
      <c r="BG268" s="8">
        <v>0</v>
      </c>
      <c r="BH268" s="8"/>
    </row>
    <row r="269" spans="2:60">
      <c r="B269" s="8" t="s">
        <v>8326</v>
      </c>
      <c r="C269" s="8" t="s">
        <v>49</v>
      </c>
      <c r="D269" s="8" t="s">
        <v>79</v>
      </c>
      <c r="E269" s="8" t="s">
        <v>420</v>
      </c>
      <c r="F269" s="8" t="s">
        <v>8438</v>
      </c>
      <c r="G269" s="8" t="s">
        <v>78</v>
      </c>
      <c r="H269" s="8" t="s">
        <v>53</v>
      </c>
      <c r="I269" s="9">
        <v>46224</v>
      </c>
      <c r="J269" s="61">
        <v>0</v>
      </c>
      <c r="K269" s="56">
        <v>46204</v>
      </c>
      <c r="L269" s="8" t="s">
        <v>52</v>
      </c>
      <c r="M269" s="8" t="s">
        <v>80</v>
      </c>
      <c r="N269" s="8" t="s">
        <v>77</v>
      </c>
      <c r="O269" s="8">
        <v>1</v>
      </c>
      <c r="P269" s="8">
        <v>4</v>
      </c>
      <c r="Q269" s="8" t="s">
        <v>58</v>
      </c>
      <c r="R269" s="8">
        <v>4</v>
      </c>
      <c r="S269" s="8">
        <v>0</v>
      </c>
      <c r="T269" s="8" t="b">
        <v>0</v>
      </c>
      <c r="U269" s="8">
        <v>300</v>
      </c>
      <c r="V269" s="54">
        <v>276</v>
      </c>
      <c r="W269" s="54">
        <v>180</v>
      </c>
      <c r="X269" s="8">
        <v>0</v>
      </c>
      <c r="Y269" s="8">
        <v>0</v>
      </c>
      <c r="Z269" s="8">
        <v>1</v>
      </c>
      <c r="AA269" s="8">
        <v>0</v>
      </c>
      <c r="AB269" s="8">
        <v>4</v>
      </c>
      <c r="AC269" s="8">
        <v>0</v>
      </c>
      <c r="AD269" s="8"/>
      <c r="AE269" s="8">
        <v>300</v>
      </c>
      <c r="AF269" s="8" t="s">
        <v>8384</v>
      </c>
      <c r="AG269" s="8" t="s">
        <v>8379</v>
      </c>
      <c r="AH269" s="54">
        <v>9</v>
      </c>
      <c r="AI269" s="54">
        <v>-15</v>
      </c>
      <c r="AJ269" s="8">
        <v>0</v>
      </c>
      <c r="AK269" s="8">
        <v>1</v>
      </c>
      <c r="AL269" s="8">
        <v>0</v>
      </c>
      <c r="AM269" s="8">
        <v>4</v>
      </c>
      <c r="AN269" s="8">
        <v>0</v>
      </c>
      <c r="AO269" s="8">
        <v>1</v>
      </c>
      <c r="AP269" s="8">
        <v>0</v>
      </c>
      <c r="AQ269" s="8">
        <v>0</v>
      </c>
      <c r="AR269" s="54">
        <v>185</v>
      </c>
      <c r="AS269" s="8">
        <v>1</v>
      </c>
      <c r="AT269" s="8">
        <v>0</v>
      </c>
      <c r="AU269" s="8">
        <v>300</v>
      </c>
      <c r="AV269" s="8" t="s">
        <v>8439</v>
      </c>
      <c r="AW269" s="8">
        <v>1</v>
      </c>
      <c r="AX269" s="8">
        <v>0</v>
      </c>
      <c r="AY269" s="8">
        <v>0</v>
      </c>
      <c r="AZ269" s="47">
        <v>46224.5625</v>
      </c>
      <c r="BA269" s="47">
        <v>46224.770833333336</v>
      </c>
      <c r="BB269" s="8" t="s">
        <v>8380</v>
      </c>
      <c r="BC269" s="47">
        <v>46224.568749999999</v>
      </c>
      <c r="BD269" s="47">
        <v>46224.760416666664</v>
      </c>
      <c r="BE269" s="8" t="s">
        <v>420</v>
      </c>
      <c r="BF269" s="8">
        <v>0</v>
      </c>
      <c r="BG269" s="8">
        <v>0</v>
      </c>
      <c r="BH269" s="8"/>
    </row>
    <row r="270" spans="2:60">
      <c r="B270" s="8" t="s">
        <v>8326</v>
      </c>
      <c r="C270" s="8" t="s">
        <v>49</v>
      </c>
      <c r="D270" s="8" t="s">
        <v>79</v>
      </c>
      <c r="E270" s="8" t="s">
        <v>420</v>
      </c>
      <c r="F270" s="8" t="s">
        <v>8438</v>
      </c>
      <c r="G270" s="8" t="s">
        <v>78</v>
      </c>
      <c r="H270" s="8" t="s">
        <v>53</v>
      </c>
      <c r="I270" s="9">
        <v>46243</v>
      </c>
      <c r="J270" s="61">
        <v>0</v>
      </c>
      <c r="K270" s="56">
        <v>46235</v>
      </c>
      <c r="L270" s="8" t="s">
        <v>52</v>
      </c>
      <c r="M270" s="8" t="s">
        <v>80</v>
      </c>
      <c r="N270" s="8" t="s">
        <v>77</v>
      </c>
      <c r="O270" s="8">
        <v>1</v>
      </c>
      <c r="P270" s="8">
        <v>4</v>
      </c>
      <c r="Q270" s="8" t="s">
        <v>60</v>
      </c>
      <c r="R270" s="8">
        <v>4</v>
      </c>
      <c r="S270" s="8">
        <v>0</v>
      </c>
      <c r="T270" s="8" t="b">
        <v>0</v>
      </c>
      <c r="U270" s="8">
        <v>480</v>
      </c>
      <c r="V270" s="54">
        <v>445</v>
      </c>
      <c r="W270" s="54">
        <v>329</v>
      </c>
      <c r="X270" s="8">
        <v>0</v>
      </c>
      <c r="Y270" s="8">
        <v>0</v>
      </c>
      <c r="Z270" s="8">
        <v>1</v>
      </c>
      <c r="AA270" s="8">
        <v>0</v>
      </c>
      <c r="AB270" s="8">
        <v>4</v>
      </c>
      <c r="AC270" s="8">
        <v>0</v>
      </c>
      <c r="AD270" s="8"/>
      <c r="AE270" s="8">
        <v>480</v>
      </c>
      <c r="AF270" s="8" t="s">
        <v>8384</v>
      </c>
      <c r="AG270" s="8" t="s">
        <v>8379</v>
      </c>
      <c r="AH270" s="54">
        <v>2</v>
      </c>
      <c r="AI270" s="54">
        <v>-33</v>
      </c>
      <c r="AJ270" s="8">
        <v>0</v>
      </c>
      <c r="AK270" s="8">
        <v>1</v>
      </c>
      <c r="AL270" s="8">
        <v>0</v>
      </c>
      <c r="AM270" s="8">
        <v>4</v>
      </c>
      <c r="AN270" s="8">
        <v>0</v>
      </c>
      <c r="AO270" s="8">
        <v>1</v>
      </c>
      <c r="AP270" s="8">
        <v>0</v>
      </c>
      <c r="AQ270" s="8">
        <v>0</v>
      </c>
      <c r="AR270" s="54">
        <v>325</v>
      </c>
      <c r="AS270" s="8">
        <v>1</v>
      </c>
      <c r="AT270" s="8">
        <v>0</v>
      </c>
      <c r="AU270" s="8">
        <v>480</v>
      </c>
      <c r="AV270" s="8" t="s">
        <v>8439</v>
      </c>
      <c r="AW270" s="8">
        <v>1</v>
      </c>
      <c r="AX270" s="8">
        <v>0</v>
      </c>
      <c r="AY270" s="8">
        <v>0</v>
      </c>
      <c r="AZ270" s="47">
        <v>46243.333333333336</v>
      </c>
      <c r="BA270" s="47">
        <v>46243.666666666664</v>
      </c>
      <c r="BB270" s="8" t="s">
        <v>8380</v>
      </c>
      <c r="BC270" s="47">
        <v>46243.334722222222</v>
      </c>
      <c r="BD270" s="47">
        <v>46243.643750000003</v>
      </c>
      <c r="BE270" s="8" t="s">
        <v>420</v>
      </c>
      <c r="BF270" s="8">
        <v>0</v>
      </c>
      <c r="BG270" s="8">
        <v>0</v>
      </c>
      <c r="BH270" s="8"/>
    </row>
    <row r="271" spans="2:60">
      <c r="B271" s="8" t="s">
        <v>8326</v>
      </c>
      <c r="C271" s="8" t="s">
        <v>49</v>
      </c>
      <c r="D271" s="8" t="s">
        <v>79</v>
      </c>
      <c r="E271" s="8" t="s">
        <v>420</v>
      </c>
      <c r="F271" s="8" t="s">
        <v>8438</v>
      </c>
      <c r="G271" s="8" t="s">
        <v>78</v>
      </c>
      <c r="H271" s="8" t="s">
        <v>53</v>
      </c>
      <c r="I271" s="9">
        <v>46258</v>
      </c>
      <c r="J271" s="61">
        <v>0</v>
      </c>
      <c r="K271" s="56">
        <v>46235</v>
      </c>
      <c r="L271" s="8" t="s">
        <v>52</v>
      </c>
      <c r="M271" s="8" t="s">
        <v>80</v>
      </c>
      <c r="N271" s="8" t="s">
        <v>77</v>
      </c>
      <c r="O271" s="8">
        <v>1</v>
      </c>
      <c r="P271" s="8">
        <v>4</v>
      </c>
      <c r="Q271" s="8" t="s">
        <v>60</v>
      </c>
      <c r="R271" s="8">
        <v>4</v>
      </c>
      <c r="S271" s="8">
        <v>0</v>
      </c>
      <c r="T271" s="8" t="b">
        <v>0</v>
      </c>
      <c r="U271" s="8">
        <v>480</v>
      </c>
      <c r="V271" s="54">
        <v>442</v>
      </c>
      <c r="W271" s="54">
        <v>326</v>
      </c>
      <c r="X271" s="8">
        <v>0</v>
      </c>
      <c r="Y271" s="8">
        <v>0</v>
      </c>
      <c r="Z271" s="8">
        <v>1</v>
      </c>
      <c r="AA271" s="8">
        <v>0</v>
      </c>
      <c r="AB271" s="8">
        <v>4</v>
      </c>
      <c r="AC271" s="8">
        <v>0</v>
      </c>
      <c r="AD271" s="8"/>
      <c r="AE271" s="8">
        <v>480</v>
      </c>
      <c r="AF271" s="8" t="s">
        <v>8384</v>
      </c>
      <c r="AG271" s="8" t="s">
        <v>8379</v>
      </c>
      <c r="AH271" s="54">
        <v>8</v>
      </c>
      <c r="AI271" s="54">
        <v>-30</v>
      </c>
      <c r="AJ271" s="8">
        <v>0</v>
      </c>
      <c r="AK271" s="8">
        <v>1</v>
      </c>
      <c r="AL271" s="8">
        <v>0</v>
      </c>
      <c r="AM271" s="8">
        <v>4</v>
      </c>
      <c r="AN271" s="8">
        <v>0</v>
      </c>
      <c r="AO271" s="8">
        <v>1</v>
      </c>
      <c r="AP271" s="8">
        <v>0</v>
      </c>
      <c r="AQ271" s="8">
        <v>0</v>
      </c>
      <c r="AR271" s="54">
        <v>325</v>
      </c>
      <c r="AS271" s="8">
        <v>1</v>
      </c>
      <c r="AT271" s="8">
        <v>0</v>
      </c>
      <c r="AU271" s="8">
        <v>480</v>
      </c>
      <c r="AV271" s="8" t="s">
        <v>8439</v>
      </c>
      <c r="AW271" s="8">
        <v>1</v>
      </c>
      <c r="AX271" s="8">
        <v>0</v>
      </c>
      <c r="AY271" s="8">
        <v>0</v>
      </c>
      <c r="AZ271" s="47">
        <v>46258.3125</v>
      </c>
      <c r="BA271" s="47">
        <v>46258.645833333336</v>
      </c>
      <c r="BB271" s="8" t="s">
        <v>8380</v>
      </c>
      <c r="BC271" s="47">
        <v>46258.318055555559</v>
      </c>
      <c r="BD271" s="47">
        <v>46258.625</v>
      </c>
      <c r="BE271" s="8" t="s">
        <v>420</v>
      </c>
      <c r="BF271" s="8">
        <v>0</v>
      </c>
      <c r="BG271" s="8">
        <v>0</v>
      </c>
      <c r="BH271" s="8"/>
    </row>
    <row r="272" spans="2:60">
      <c r="B272" s="8" t="s">
        <v>8326</v>
      </c>
      <c r="C272" s="8" t="s">
        <v>49</v>
      </c>
      <c r="D272" s="8" t="s">
        <v>79</v>
      </c>
      <c r="E272" s="8" t="s">
        <v>420</v>
      </c>
      <c r="F272" s="8" t="s">
        <v>8438</v>
      </c>
      <c r="G272" s="8" t="s">
        <v>81</v>
      </c>
      <c r="H272" s="8" t="s">
        <v>53</v>
      </c>
      <c r="I272" s="9">
        <v>46180</v>
      </c>
      <c r="J272" s="61">
        <v>0</v>
      </c>
      <c r="K272" s="56">
        <v>46174</v>
      </c>
      <c r="L272" s="8" t="s">
        <v>52</v>
      </c>
      <c r="M272" s="8" t="s">
        <v>80</v>
      </c>
      <c r="N272" s="8" t="s">
        <v>77</v>
      </c>
      <c r="O272" s="8">
        <v>1</v>
      </c>
      <c r="P272" s="8">
        <v>4</v>
      </c>
      <c r="Q272" s="8" t="s">
        <v>56</v>
      </c>
      <c r="R272" s="8">
        <v>4</v>
      </c>
      <c r="S272" s="8">
        <v>0</v>
      </c>
      <c r="T272" s="8" t="b">
        <v>0</v>
      </c>
      <c r="U272" s="8">
        <v>240</v>
      </c>
      <c r="V272" s="54">
        <v>212</v>
      </c>
      <c r="W272" s="54">
        <v>141</v>
      </c>
      <c r="X272" s="8">
        <v>0</v>
      </c>
      <c r="Y272" s="8">
        <v>0</v>
      </c>
      <c r="Z272" s="8">
        <v>1</v>
      </c>
      <c r="AA272" s="8">
        <v>0</v>
      </c>
      <c r="AB272" s="8">
        <v>4</v>
      </c>
      <c r="AC272" s="8">
        <v>0</v>
      </c>
      <c r="AD272" s="8"/>
      <c r="AE272" s="8">
        <v>240</v>
      </c>
      <c r="AF272" s="8" t="s">
        <v>8384</v>
      </c>
      <c r="AG272" s="8" t="s">
        <v>8379</v>
      </c>
      <c r="AH272" s="54">
        <v>9</v>
      </c>
      <c r="AI272" s="54">
        <v>-19</v>
      </c>
      <c r="AJ272" s="8">
        <v>0</v>
      </c>
      <c r="AK272" s="8">
        <v>1</v>
      </c>
      <c r="AL272" s="8">
        <v>0</v>
      </c>
      <c r="AM272" s="8">
        <v>4</v>
      </c>
      <c r="AN272" s="8">
        <v>0</v>
      </c>
      <c r="AO272" s="8">
        <v>1</v>
      </c>
      <c r="AP272" s="8">
        <v>0</v>
      </c>
      <c r="AQ272" s="8">
        <v>0</v>
      </c>
      <c r="AR272" s="54">
        <v>135</v>
      </c>
      <c r="AS272" s="8">
        <v>1</v>
      </c>
      <c r="AT272" s="8">
        <v>0</v>
      </c>
      <c r="AU272" s="8">
        <v>240</v>
      </c>
      <c r="AV272" s="8" t="s">
        <v>8439</v>
      </c>
      <c r="AW272" s="8">
        <v>1</v>
      </c>
      <c r="AX272" s="8">
        <v>0</v>
      </c>
      <c r="AY272" s="8">
        <v>0</v>
      </c>
      <c r="AZ272" s="47">
        <v>46180.5625</v>
      </c>
      <c r="BA272" s="47">
        <v>46180.729166666664</v>
      </c>
      <c r="BB272" s="8" t="s">
        <v>8380</v>
      </c>
      <c r="BC272" s="47">
        <v>46180.568749999999</v>
      </c>
      <c r="BD272" s="47">
        <v>46180.71597222222</v>
      </c>
      <c r="BE272" s="8" t="s">
        <v>420</v>
      </c>
      <c r="BF272" s="8">
        <v>0</v>
      </c>
      <c r="BG272" s="8">
        <v>0</v>
      </c>
      <c r="BH272" s="8"/>
    </row>
    <row r="273" spans="2:60">
      <c r="B273" s="8" t="s">
        <v>8326</v>
      </c>
      <c r="C273" s="8" t="s">
        <v>49</v>
      </c>
      <c r="D273" s="8" t="s">
        <v>79</v>
      </c>
      <c r="E273" s="8" t="s">
        <v>420</v>
      </c>
      <c r="F273" s="8" t="s">
        <v>8438</v>
      </c>
      <c r="G273" s="8" t="s">
        <v>81</v>
      </c>
      <c r="H273" s="8" t="s">
        <v>53</v>
      </c>
      <c r="I273" s="9">
        <v>46195</v>
      </c>
      <c r="J273" s="61">
        <v>0</v>
      </c>
      <c r="K273" s="56">
        <v>46174</v>
      </c>
      <c r="L273" s="8" t="s">
        <v>52</v>
      </c>
      <c r="M273" s="8" t="s">
        <v>80</v>
      </c>
      <c r="N273" s="8" t="s">
        <v>77</v>
      </c>
      <c r="O273" s="8">
        <v>1</v>
      </c>
      <c r="P273" s="8">
        <v>4</v>
      </c>
      <c r="Q273" s="8" t="s">
        <v>56</v>
      </c>
      <c r="R273" s="8">
        <v>4</v>
      </c>
      <c r="S273" s="8">
        <v>0</v>
      </c>
      <c r="T273" s="8" t="b">
        <v>0</v>
      </c>
      <c r="U273" s="8">
        <v>210</v>
      </c>
      <c r="V273" s="54">
        <v>187</v>
      </c>
      <c r="W273" s="54">
        <v>105</v>
      </c>
      <c r="X273" s="8">
        <v>0</v>
      </c>
      <c r="Y273" s="8">
        <v>0</v>
      </c>
      <c r="Z273" s="8">
        <v>1</v>
      </c>
      <c r="AA273" s="8">
        <v>0</v>
      </c>
      <c r="AB273" s="8">
        <v>4</v>
      </c>
      <c r="AC273" s="8">
        <v>0</v>
      </c>
      <c r="AD273" s="8"/>
      <c r="AE273" s="8">
        <v>210</v>
      </c>
      <c r="AF273" s="8" t="s">
        <v>8384</v>
      </c>
      <c r="AG273" s="8" t="s">
        <v>8379</v>
      </c>
      <c r="AH273" s="54">
        <v>10</v>
      </c>
      <c r="AI273" s="54">
        <v>-13</v>
      </c>
      <c r="AJ273" s="8">
        <v>0</v>
      </c>
      <c r="AK273" s="8">
        <v>1</v>
      </c>
      <c r="AL273" s="8">
        <v>0</v>
      </c>
      <c r="AM273" s="8">
        <v>4</v>
      </c>
      <c r="AN273" s="8">
        <v>0</v>
      </c>
      <c r="AO273" s="8">
        <v>1</v>
      </c>
      <c r="AP273" s="8">
        <v>0</v>
      </c>
      <c r="AQ273" s="8">
        <v>0</v>
      </c>
      <c r="AR273" s="54">
        <v>110</v>
      </c>
      <c r="AS273" s="8">
        <v>1</v>
      </c>
      <c r="AT273" s="8">
        <v>0</v>
      </c>
      <c r="AU273" s="8">
        <v>210</v>
      </c>
      <c r="AV273" s="8" t="s">
        <v>8439</v>
      </c>
      <c r="AW273" s="8">
        <v>1</v>
      </c>
      <c r="AX273" s="8">
        <v>0</v>
      </c>
      <c r="AY273" s="8">
        <v>0</v>
      </c>
      <c r="AZ273" s="47">
        <v>46195.5625</v>
      </c>
      <c r="BA273" s="47">
        <v>46195.708333333336</v>
      </c>
      <c r="BB273" s="8" t="s">
        <v>8380</v>
      </c>
      <c r="BC273" s="47">
        <v>46195.569444444445</v>
      </c>
      <c r="BD273" s="47">
        <v>46195.699305555558</v>
      </c>
      <c r="BE273" s="8" t="s">
        <v>420</v>
      </c>
      <c r="BF273" s="8">
        <v>0</v>
      </c>
      <c r="BG273" s="8">
        <v>0</v>
      </c>
      <c r="BH273" s="8"/>
    </row>
    <row r="274" spans="2:60">
      <c r="B274" s="8" t="s">
        <v>8326</v>
      </c>
      <c r="C274" s="8" t="s">
        <v>49</v>
      </c>
      <c r="D274" s="8" t="s">
        <v>79</v>
      </c>
      <c r="E274" s="8" t="s">
        <v>420</v>
      </c>
      <c r="F274" s="8" t="s">
        <v>8438</v>
      </c>
      <c r="G274" s="8" t="s">
        <v>81</v>
      </c>
      <c r="H274" s="8" t="s">
        <v>53</v>
      </c>
      <c r="I274" s="9">
        <v>46250</v>
      </c>
      <c r="J274" s="61">
        <v>0</v>
      </c>
      <c r="K274" s="56">
        <v>46235</v>
      </c>
      <c r="L274" s="8" t="s">
        <v>52</v>
      </c>
      <c r="M274" s="8" t="s">
        <v>80</v>
      </c>
      <c r="N274" s="8" t="s">
        <v>77</v>
      </c>
      <c r="O274" s="8">
        <v>1</v>
      </c>
      <c r="P274" s="8">
        <v>4</v>
      </c>
      <c r="Q274" s="8" t="s">
        <v>60</v>
      </c>
      <c r="R274" s="8">
        <v>4</v>
      </c>
      <c r="S274" s="8">
        <v>0</v>
      </c>
      <c r="T274" s="8" t="b">
        <v>0</v>
      </c>
      <c r="U274" s="8">
        <v>480</v>
      </c>
      <c r="V274" s="54">
        <v>434</v>
      </c>
      <c r="W274" s="54">
        <v>323</v>
      </c>
      <c r="X274" s="8">
        <v>0</v>
      </c>
      <c r="Y274" s="8">
        <v>0</v>
      </c>
      <c r="Z274" s="8">
        <v>1</v>
      </c>
      <c r="AA274" s="8">
        <v>0</v>
      </c>
      <c r="AB274" s="8">
        <v>4</v>
      </c>
      <c r="AC274" s="8">
        <v>0</v>
      </c>
      <c r="AD274" s="8"/>
      <c r="AE274" s="8">
        <v>480</v>
      </c>
      <c r="AF274" s="8" t="s">
        <v>8384</v>
      </c>
      <c r="AG274" s="8" t="s">
        <v>8379</v>
      </c>
      <c r="AH274" s="54">
        <v>10</v>
      </c>
      <c r="AI274" s="54">
        <v>-36</v>
      </c>
      <c r="AJ274" s="8">
        <v>0</v>
      </c>
      <c r="AK274" s="8">
        <v>1</v>
      </c>
      <c r="AL274" s="8">
        <v>0</v>
      </c>
      <c r="AM274" s="8">
        <v>4</v>
      </c>
      <c r="AN274" s="8">
        <v>0</v>
      </c>
      <c r="AO274" s="8">
        <v>1</v>
      </c>
      <c r="AP274" s="8">
        <v>0</v>
      </c>
      <c r="AQ274" s="8">
        <v>0</v>
      </c>
      <c r="AR274" s="54">
        <v>325</v>
      </c>
      <c r="AS274" s="8">
        <v>1</v>
      </c>
      <c r="AT274" s="8">
        <v>0</v>
      </c>
      <c r="AU274" s="8">
        <v>480</v>
      </c>
      <c r="AV274" s="8" t="s">
        <v>8439</v>
      </c>
      <c r="AW274" s="8">
        <v>1</v>
      </c>
      <c r="AX274" s="8">
        <v>0</v>
      </c>
      <c r="AY274" s="8">
        <v>0</v>
      </c>
      <c r="AZ274" s="47">
        <v>46250.333333333336</v>
      </c>
      <c r="BA274" s="47">
        <v>46250.666666666664</v>
      </c>
      <c r="BB274" s="8" t="s">
        <v>8380</v>
      </c>
      <c r="BC274" s="47">
        <v>46250.340277777781</v>
      </c>
      <c r="BD274" s="47">
        <v>46250.64166666667</v>
      </c>
      <c r="BE274" s="8" t="s">
        <v>420</v>
      </c>
      <c r="BF274" s="8">
        <v>0</v>
      </c>
      <c r="BG274" s="8">
        <v>0</v>
      </c>
      <c r="BH274" s="8"/>
    </row>
    <row r="275" spans="2:60">
      <c r="B275" s="8" t="s">
        <v>8326</v>
      </c>
      <c r="C275" s="8" t="s">
        <v>49</v>
      </c>
      <c r="D275" s="8" t="s">
        <v>79</v>
      </c>
      <c r="E275" s="8" t="s">
        <v>394</v>
      </c>
      <c r="F275" s="8" t="s">
        <v>8438</v>
      </c>
      <c r="G275" s="8" t="s">
        <v>81</v>
      </c>
      <c r="H275" s="8" t="s">
        <v>53</v>
      </c>
      <c r="I275" s="9">
        <v>46176</v>
      </c>
      <c r="J275" s="61">
        <v>0</v>
      </c>
      <c r="K275" s="56">
        <v>46174</v>
      </c>
      <c r="L275" s="8" t="s">
        <v>52</v>
      </c>
      <c r="M275" s="8" t="s">
        <v>80</v>
      </c>
      <c r="N275" s="8" t="s">
        <v>77</v>
      </c>
      <c r="O275" s="8">
        <v>1</v>
      </c>
      <c r="P275" s="8">
        <v>4</v>
      </c>
      <c r="Q275" s="8" t="s">
        <v>56</v>
      </c>
      <c r="R275" s="8">
        <v>4</v>
      </c>
      <c r="S275" s="8">
        <v>0</v>
      </c>
      <c r="T275" s="8" t="b">
        <v>0</v>
      </c>
      <c r="U275" s="8">
        <v>210</v>
      </c>
      <c r="V275" s="54">
        <v>185</v>
      </c>
      <c r="W275" s="54">
        <v>124</v>
      </c>
      <c r="X275" s="8">
        <v>0</v>
      </c>
      <c r="Y275" s="8">
        <v>0</v>
      </c>
      <c r="Z275" s="8">
        <v>1</v>
      </c>
      <c r="AA275" s="8">
        <v>0</v>
      </c>
      <c r="AB275" s="8">
        <v>4</v>
      </c>
      <c r="AC275" s="8">
        <v>0</v>
      </c>
      <c r="AD275" s="8"/>
      <c r="AE275" s="8">
        <v>210</v>
      </c>
      <c r="AF275" s="8" t="s">
        <v>8384</v>
      </c>
      <c r="AG275" s="8" t="s">
        <v>8379</v>
      </c>
      <c r="AH275" s="54">
        <v>6</v>
      </c>
      <c r="AI275" s="54">
        <v>-19</v>
      </c>
      <c r="AJ275" s="8">
        <v>0</v>
      </c>
      <c r="AK275" s="8">
        <v>1</v>
      </c>
      <c r="AL275" s="8">
        <v>0</v>
      </c>
      <c r="AM275" s="8">
        <v>4</v>
      </c>
      <c r="AN275" s="8">
        <v>0</v>
      </c>
      <c r="AO275" s="8">
        <v>1</v>
      </c>
      <c r="AP275" s="8">
        <v>0</v>
      </c>
      <c r="AQ275" s="8">
        <v>0</v>
      </c>
      <c r="AR275" s="54">
        <v>120</v>
      </c>
      <c r="AS275" s="8">
        <v>1</v>
      </c>
      <c r="AT275" s="8">
        <v>0</v>
      </c>
      <c r="AU275" s="8">
        <v>210</v>
      </c>
      <c r="AV275" s="8" t="s">
        <v>8439</v>
      </c>
      <c r="AW275" s="8">
        <v>1</v>
      </c>
      <c r="AX275" s="8">
        <v>0</v>
      </c>
      <c r="AY275" s="8">
        <v>0</v>
      </c>
      <c r="AZ275" s="47">
        <v>46176.5625</v>
      </c>
      <c r="BA275" s="47">
        <v>46176.708333333336</v>
      </c>
      <c r="BB275" s="8" t="s">
        <v>8380</v>
      </c>
      <c r="BC275" s="47">
        <v>46176.566666666666</v>
      </c>
      <c r="BD275" s="47">
        <v>46176.695138888892</v>
      </c>
      <c r="BE275" s="8" t="s">
        <v>394</v>
      </c>
      <c r="BF275" s="8">
        <v>0</v>
      </c>
      <c r="BG275" s="8">
        <v>0</v>
      </c>
      <c r="BH275" s="8"/>
    </row>
    <row r="276" spans="2:60">
      <c r="B276" s="8" t="s">
        <v>8326</v>
      </c>
      <c r="C276" s="8" t="s">
        <v>49</v>
      </c>
      <c r="D276" s="8" t="s">
        <v>79</v>
      </c>
      <c r="E276" s="8" t="s">
        <v>394</v>
      </c>
      <c r="F276" s="8" t="s">
        <v>8438</v>
      </c>
      <c r="G276" s="8" t="s">
        <v>81</v>
      </c>
      <c r="H276" s="8" t="s">
        <v>53</v>
      </c>
      <c r="I276" s="9">
        <v>46186</v>
      </c>
      <c r="J276" s="61">
        <v>0</v>
      </c>
      <c r="K276" s="56">
        <v>46174</v>
      </c>
      <c r="L276" s="8" t="s">
        <v>52</v>
      </c>
      <c r="M276" s="8" t="s">
        <v>80</v>
      </c>
      <c r="N276" s="8" t="s">
        <v>77</v>
      </c>
      <c r="O276" s="8">
        <v>1</v>
      </c>
      <c r="P276" s="8">
        <v>4</v>
      </c>
      <c r="Q276" s="8" t="s">
        <v>56</v>
      </c>
      <c r="R276" s="8">
        <v>4</v>
      </c>
      <c r="S276" s="8">
        <v>0</v>
      </c>
      <c r="T276" s="8" t="b">
        <v>0</v>
      </c>
      <c r="U276" s="8">
        <v>480</v>
      </c>
      <c r="V276" s="54">
        <v>423</v>
      </c>
      <c r="W276" s="54">
        <v>292</v>
      </c>
      <c r="X276" s="8">
        <v>0</v>
      </c>
      <c r="Y276" s="8">
        <v>0</v>
      </c>
      <c r="Z276" s="8">
        <v>1</v>
      </c>
      <c r="AA276" s="8">
        <v>0</v>
      </c>
      <c r="AB276" s="8">
        <v>4</v>
      </c>
      <c r="AC276" s="8">
        <v>0</v>
      </c>
      <c r="AD276" s="8"/>
      <c r="AE276" s="8">
        <v>480</v>
      </c>
      <c r="AF276" s="8" t="s">
        <v>8384</v>
      </c>
      <c r="AG276" s="8" t="s">
        <v>8379</v>
      </c>
      <c r="AH276" s="54">
        <v>8</v>
      </c>
      <c r="AI276" s="54">
        <v>-49</v>
      </c>
      <c r="AJ276" s="8">
        <v>0</v>
      </c>
      <c r="AK276" s="8">
        <v>1</v>
      </c>
      <c r="AL276" s="8">
        <v>0</v>
      </c>
      <c r="AM276" s="8">
        <v>4</v>
      </c>
      <c r="AN276" s="8">
        <v>0</v>
      </c>
      <c r="AO276" s="8">
        <v>1</v>
      </c>
      <c r="AP276" s="8">
        <v>0</v>
      </c>
      <c r="AQ276" s="8">
        <v>0</v>
      </c>
      <c r="AR276" s="54">
        <v>305</v>
      </c>
      <c r="AS276" s="8">
        <v>1</v>
      </c>
      <c r="AT276" s="8">
        <v>0</v>
      </c>
      <c r="AU276" s="8">
        <v>480</v>
      </c>
      <c r="AV276" s="8" t="s">
        <v>8439</v>
      </c>
      <c r="AW276" s="8">
        <v>1</v>
      </c>
      <c r="AX276" s="8">
        <v>0</v>
      </c>
      <c r="AY276" s="8">
        <v>0</v>
      </c>
      <c r="AZ276" s="47">
        <v>46186.333333333336</v>
      </c>
      <c r="BA276" s="47">
        <v>46186.666666666664</v>
      </c>
      <c r="BB276" s="8" t="s">
        <v>8380</v>
      </c>
      <c r="BC276" s="47">
        <v>46186.338888888888</v>
      </c>
      <c r="BD276" s="47">
        <v>46186.632638888892</v>
      </c>
      <c r="BE276" s="8" t="s">
        <v>394</v>
      </c>
      <c r="BF276" s="8">
        <v>0</v>
      </c>
      <c r="BG276" s="8">
        <v>0</v>
      </c>
      <c r="BH276" s="8"/>
    </row>
    <row r="277" spans="2:60">
      <c r="B277" s="8" t="s">
        <v>8326</v>
      </c>
      <c r="C277" s="8" t="s">
        <v>49</v>
      </c>
      <c r="D277" s="8" t="s">
        <v>79</v>
      </c>
      <c r="E277" s="8" t="s">
        <v>394</v>
      </c>
      <c r="F277" s="8" t="s">
        <v>8438</v>
      </c>
      <c r="G277" s="8" t="s">
        <v>81</v>
      </c>
      <c r="H277" s="8" t="s">
        <v>53</v>
      </c>
      <c r="I277" s="9">
        <v>46256</v>
      </c>
      <c r="J277" s="61">
        <v>0</v>
      </c>
      <c r="K277" s="56">
        <v>46235</v>
      </c>
      <c r="L277" s="8" t="s">
        <v>52</v>
      </c>
      <c r="M277" s="8" t="s">
        <v>80</v>
      </c>
      <c r="N277" s="8" t="s">
        <v>77</v>
      </c>
      <c r="O277" s="8">
        <v>1</v>
      </c>
      <c r="P277" s="8">
        <v>4</v>
      </c>
      <c r="Q277" s="8" t="s">
        <v>60</v>
      </c>
      <c r="R277" s="8">
        <v>4</v>
      </c>
      <c r="S277" s="8">
        <v>0</v>
      </c>
      <c r="T277" s="8" t="b">
        <v>0</v>
      </c>
      <c r="U277" s="8">
        <v>480</v>
      </c>
      <c r="V277" s="54">
        <v>450</v>
      </c>
      <c r="W277" s="54">
        <v>359</v>
      </c>
      <c r="X277" s="8">
        <v>0</v>
      </c>
      <c r="Y277" s="8">
        <v>0</v>
      </c>
      <c r="Z277" s="8">
        <v>1</v>
      </c>
      <c r="AA277" s="8">
        <v>0</v>
      </c>
      <c r="AB277" s="8">
        <v>4</v>
      </c>
      <c r="AC277" s="8">
        <v>0</v>
      </c>
      <c r="AD277" s="8"/>
      <c r="AE277" s="8">
        <v>480</v>
      </c>
      <c r="AF277" s="8" t="s">
        <v>8384</v>
      </c>
      <c r="AG277" s="8" t="s">
        <v>8379</v>
      </c>
      <c r="AH277" s="54">
        <v>10</v>
      </c>
      <c r="AI277" s="54">
        <v>-20</v>
      </c>
      <c r="AJ277" s="8">
        <v>0</v>
      </c>
      <c r="AK277" s="8">
        <v>1</v>
      </c>
      <c r="AL277" s="8">
        <v>0</v>
      </c>
      <c r="AM277" s="8">
        <v>4</v>
      </c>
      <c r="AN277" s="8">
        <v>0</v>
      </c>
      <c r="AO277" s="8">
        <v>1</v>
      </c>
      <c r="AP277" s="8">
        <v>0</v>
      </c>
      <c r="AQ277" s="8">
        <v>0</v>
      </c>
      <c r="AR277" s="54">
        <v>345</v>
      </c>
      <c r="AS277" s="8">
        <v>1</v>
      </c>
      <c r="AT277" s="8">
        <v>0</v>
      </c>
      <c r="AU277" s="8">
        <v>480</v>
      </c>
      <c r="AV277" s="8" t="s">
        <v>8439</v>
      </c>
      <c r="AW277" s="8">
        <v>1</v>
      </c>
      <c r="AX277" s="8">
        <v>0</v>
      </c>
      <c r="AY277" s="8">
        <v>0</v>
      </c>
      <c r="AZ277" s="47">
        <v>46256.375</v>
      </c>
      <c r="BA277" s="47">
        <v>46256.708333333336</v>
      </c>
      <c r="BB277" s="8" t="s">
        <v>8380</v>
      </c>
      <c r="BC277" s="47">
        <v>46256.381944444445</v>
      </c>
      <c r="BD277" s="47">
        <v>46256.694444444445</v>
      </c>
      <c r="BE277" s="8" t="s">
        <v>394</v>
      </c>
      <c r="BF277" s="8">
        <v>0</v>
      </c>
      <c r="BG277" s="8">
        <v>0</v>
      </c>
      <c r="BH277" s="8"/>
    </row>
    <row r="278" spans="2:60">
      <c r="B278" s="8" t="s">
        <v>8326</v>
      </c>
      <c r="C278" s="8" t="s">
        <v>49</v>
      </c>
      <c r="D278" s="8" t="s">
        <v>79</v>
      </c>
      <c r="E278" s="8" t="s">
        <v>394</v>
      </c>
      <c r="F278" s="8" t="s">
        <v>8438</v>
      </c>
      <c r="G278" s="8" t="s">
        <v>81</v>
      </c>
      <c r="H278" s="8" t="s">
        <v>53</v>
      </c>
      <c r="I278" s="9">
        <v>46257</v>
      </c>
      <c r="J278" s="61">
        <v>0</v>
      </c>
      <c r="K278" s="56">
        <v>46235</v>
      </c>
      <c r="L278" s="8" t="s">
        <v>52</v>
      </c>
      <c r="M278" s="8" t="s">
        <v>80</v>
      </c>
      <c r="N278" s="8" t="s">
        <v>77</v>
      </c>
      <c r="O278" s="8">
        <v>1</v>
      </c>
      <c r="P278" s="8">
        <v>4</v>
      </c>
      <c r="Q278" s="8" t="s">
        <v>60</v>
      </c>
      <c r="R278" s="8">
        <v>4</v>
      </c>
      <c r="S278" s="8">
        <v>0</v>
      </c>
      <c r="T278" s="8" t="b">
        <v>0</v>
      </c>
      <c r="U278" s="8">
        <v>210</v>
      </c>
      <c r="V278" s="54">
        <v>186</v>
      </c>
      <c r="W278" s="54">
        <v>105</v>
      </c>
      <c r="X278" s="8">
        <v>0</v>
      </c>
      <c r="Y278" s="8">
        <v>0</v>
      </c>
      <c r="Z278" s="8">
        <v>1</v>
      </c>
      <c r="AA278" s="8">
        <v>0</v>
      </c>
      <c r="AB278" s="8">
        <v>4</v>
      </c>
      <c r="AC278" s="8">
        <v>0</v>
      </c>
      <c r="AD278" s="8"/>
      <c r="AE278" s="8">
        <v>210</v>
      </c>
      <c r="AF278" s="8" t="s">
        <v>8384</v>
      </c>
      <c r="AG278" s="8" t="s">
        <v>8379</v>
      </c>
      <c r="AH278" s="54">
        <v>4</v>
      </c>
      <c r="AI278" s="54">
        <v>-20</v>
      </c>
      <c r="AJ278" s="8">
        <v>0</v>
      </c>
      <c r="AK278" s="8">
        <v>1</v>
      </c>
      <c r="AL278" s="8">
        <v>0</v>
      </c>
      <c r="AM278" s="8">
        <v>4</v>
      </c>
      <c r="AN278" s="8">
        <v>0</v>
      </c>
      <c r="AO278" s="8">
        <v>1</v>
      </c>
      <c r="AP278" s="8">
        <v>0</v>
      </c>
      <c r="AQ278" s="8">
        <v>0</v>
      </c>
      <c r="AR278" s="54">
        <v>110</v>
      </c>
      <c r="AS278" s="8">
        <v>1</v>
      </c>
      <c r="AT278" s="8">
        <v>0</v>
      </c>
      <c r="AU278" s="8">
        <v>210</v>
      </c>
      <c r="AV278" s="8" t="s">
        <v>8439</v>
      </c>
      <c r="AW278" s="8">
        <v>1</v>
      </c>
      <c r="AX278" s="8">
        <v>0</v>
      </c>
      <c r="AY278" s="8">
        <v>0</v>
      </c>
      <c r="AZ278" s="47">
        <v>46257.541666666664</v>
      </c>
      <c r="BA278" s="47">
        <v>46257.6875</v>
      </c>
      <c r="BB278" s="8" t="s">
        <v>8380</v>
      </c>
      <c r="BC278" s="47">
        <v>46257.544444444444</v>
      </c>
      <c r="BD278" s="47">
        <v>46257.673611111109</v>
      </c>
      <c r="BE278" s="8" t="s">
        <v>394</v>
      </c>
      <c r="BF278" s="8">
        <v>0</v>
      </c>
      <c r="BG278" s="8">
        <v>0</v>
      </c>
      <c r="BH278" s="8"/>
    </row>
    <row r="279" spans="2:60">
      <c r="B279" s="8" t="s">
        <v>8326</v>
      </c>
      <c r="C279" s="8" t="s">
        <v>49</v>
      </c>
      <c r="D279" s="8" t="s">
        <v>79</v>
      </c>
      <c r="E279" s="8" t="s">
        <v>547</v>
      </c>
      <c r="F279" s="8" t="s">
        <v>8438</v>
      </c>
      <c r="G279" s="8" t="s">
        <v>78</v>
      </c>
      <c r="H279" s="8" t="s">
        <v>53</v>
      </c>
      <c r="I279" s="9">
        <v>46226</v>
      </c>
      <c r="J279" s="61">
        <v>0</v>
      </c>
      <c r="K279" s="56">
        <v>46204</v>
      </c>
      <c r="L279" s="8" t="s">
        <v>52</v>
      </c>
      <c r="M279" s="8" t="s">
        <v>80</v>
      </c>
      <c r="N279" s="8" t="s">
        <v>77</v>
      </c>
      <c r="O279" s="8">
        <v>1</v>
      </c>
      <c r="P279" s="8">
        <v>4</v>
      </c>
      <c r="Q279" s="8" t="s">
        <v>58</v>
      </c>
      <c r="R279" s="8">
        <v>4</v>
      </c>
      <c r="S279" s="8">
        <v>0</v>
      </c>
      <c r="T279" s="8" t="b">
        <v>0</v>
      </c>
      <c r="U279" s="8">
        <v>270</v>
      </c>
      <c r="V279" s="54">
        <v>230</v>
      </c>
      <c r="W279" s="54">
        <v>165</v>
      </c>
      <c r="X279" s="8">
        <v>0</v>
      </c>
      <c r="Y279" s="8">
        <v>0</v>
      </c>
      <c r="Z279" s="8">
        <v>1</v>
      </c>
      <c r="AA279" s="8">
        <v>0</v>
      </c>
      <c r="AB279" s="8">
        <v>4</v>
      </c>
      <c r="AC279" s="8">
        <v>0</v>
      </c>
      <c r="AD279" s="8"/>
      <c r="AE279" s="8">
        <v>270</v>
      </c>
      <c r="AF279" s="8" t="s">
        <v>8384</v>
      </c>
      <c r="AG279" s="8" t="s">
        <v>8379</v>
      </c>
      <c r="AH279" s="54">
        <v>10</v>
      </c>
      <c r="AI279" s="54">
        <v>-30</v>
      </c>
      <c r="AJ279" s="8">
        <v>0</v>
      </c>
      <c r="AK279" s="8">
        <v>1</v>
      </c>
      <c r="AL279" s="8">
        <v>0</v>
      </c>
      <c r="AM279" s="8">
        <v>4</v>
      </c>
      <c r="AN279" s="8">
        <v>0</v>
      </c>
      <c r="AO279" s="8">
        <v>1</v>
      </c>
      <c r="AP279" s="8">
        <v>0</v>
      </c>
      <c r="AQ279" s="8">
        <v>0</v>
      </c>
      <c r="AR279" s="54">
        <v>170</v>
      </c>
      <c r="AS279" s="8">
        <v>1</v>
      </c>
      <c r="AT279" s="8">
        <v>0</v>
      </c>
      <c r="AU279" s="8">
        <v>270</v>
      </c>
      <c r="AV279" s="8" t="s">
        <v>8439</v>
      </c>
      <c r="AW279" s="8">
        <v>1</v>
      </c>
      <c r="AX279" s="8">
        <v>0</v>
      </c>
      <c r="AY279" s="8">
        <v>0</v>
      </c>
      <c r="AZ279" s="47">
        <v>46226.541666666664</v>
      </c>
      <c r="BA279" s="47">
        <v>46226.729166666664</v>
      </c>
      <c r="BB279" s="8" t="s">
        <v>8380</v>
      </c>
      <c r="BC279" s="47">
        <v>46226.548611111109</v>
      </c>
      <c r="BD279" s="47">
        <v>46226.708333333336</v>
      </c>
      <c r="BE279" s="8" t="s">
        <v>547</v>
      </c>
      <c r="BF279" s="8">
        <v>0</v>
      </c>
      <c r="BG279" s="8">
        <v>0</v>
      </c>
      <c r="BH279" s="8"/>
    </row>
    <row r="280" spans="2:60">
      <c r="B280" s="8" t="s">
        <v>8326</v>
      </c>
      <c r="C280" s="8" t="s">
        <v>49</v>
      </c>
      <c r="D280" s="8" t="s">
        <v>79</v>
      </c>
      <c r="E280" s="8" t="s">
        <v>547</v>
      </c>
      <c r="F280" s="8" t="s">
        <v>8438</v>
      </c>
      <c r="G280" s="8" t="s">
        <v>81</v>
      </c>
      <c r="H280" s="8" t="s">
        <v>53</v>
      </c>
      <c r="I280" s="9">
        <v>46191</v>
      </c>
      <c r="J280" s="61">
        <v>0</v>
      </c>
      <c r="K280" s="56">
        <v>46174</v>
      </c>
      <c r="L280" s="8" t="s">
        <v>52</v>
      </c>
      <c r="M280" s="8" t="s">
        <v>80</v>
      </c>
      <c r="N280" s="8" t="s">
        <v>77</v>
      </c>
      <c r="O280" s="8">
        <v>1</v>
      </c>
      <c r="P280" s="8">
        <v>4</v>
      </c>
      <c r="Q280" s="8" t="s">
        <v>56</v>
      </c>
      <c r="R280" s="8">
        <v>4</v>
      </c>
      <c r="S280" s="8">
        <v>0</v>
      </c>
      <c r="T280" s="8" t="b">
        <v>0</v>
      </c>
      <c r="U280" s="8">
        <v>270</v>
      </c>
      <c r="V280" s="54">
        <v>238</v>
      </c>
      <c r="W280" s="54">
        <v>169</v>
      </c>
      <c r="X280" s="8">
        <v>0</v>
      </c>
      <c r="Y280" s="8">
        <v>0</v>
      </c>
      <c r="Z280" s="8">
        <v>1</v>
      </c>
      <c r="AA280" s="8">
        <v>0</v>
      </c>
      <c r="AB280" s="8">
        <v>4</v>
      </c>
      <c r="AC280" s="8">
        <v>0</v>
      </c>
      <c r="AD280" s="8"/>
      <c r="AE280" s="8">
        <v>270</v>
      </c>
      <c r="AF280" s="8" t="s">
        <v>8378</v>
      </c>
      <c r="AG280" s="8" t="s">
        <v>8379</v>
      </c>
      <c r="AH280" s="54">
        <v>12</v>
      </c>
      <c r="AI280" s="54">
        <v>-20</v>
      </c>
      <c r="AJ280" s="8">
        <v>0</v>
      </c>
      <c r="AK280" s="8">
        <v>0</v>
      </c>
      <c r="AL280" s="8">
        <v>1</v>
      </c>
      <c r="AM280" s="8">
        <v>4</v>
      </c>
      <c r="AN280" s="8">
        <v>0</v>
      </c>
      <c r="AO280" s="8">
        <v>1</v>
      </c>
      <c r="AP280" s="8">
        <v>0</v>
      </c>
      <c r="AQ280" s="8">
        <v>0</v>
      </c>
      <c r="AR280" s="54">
        <v>165</v>
      </c>
      <c r="AS280" s="8">
        <v>1</v>
      </c>
      <c r="AT280" s="8">
        <v>0</v>
      </c>
      <c r="AU280" s="8">
        <v>270</v>
      </c>
      <c r="AV280" s="8" t="s">
        <v>8439</v>
      </c>
      <c r="AW280" s="8">
        <v>1</v>
      </c>
      <c r="AX280" s="8">
        <v>0</v>
      </c>
      <c r="AY280" s="8">
        <v>0</v>
      </c>
      <c r="AZ280" s="47">
        <v>46191.375</v>
      </c>
      <c r="BA280" s="47">
        <v>46191.5625</v>
      </c>
      <c r="BB280" s="8" t="s">
        <v>8380</v>
      </c>
      <c r="BC280" s="47">
        <v>46191.383333333331</v>
      </c>
      <c r="BD280" s="47">
        <v>46191.548611111109</v>
      </c>
      <c r="BE280" s="8" t="s">
        <v>547</v>
      </c>
      <c r="BF280" s="8">
        <v>0</v>
      </c>
      <c r="BG280" s="8">
        <v>0</v>
      </c>
      <c r="BH280" s="8"/>
    </row>
    <row r="281" spans="2:60">
      <c r="B281" s="8" t="s">
        <v>8326</v>
      </c>
      <c r="C281" s="8" t="s">
        <v>49</v>
      </c>
      <c r="D281" s="8" t="s">
        <v>79</v>
      </c>
      <c r="E281" s="8" t="s">
        <v>547</v>
      </c>
      <c r="F281" s="8" t="s">
        <v>8438</v>
      </c>
      <c r="G281" s="8" t="s">
        <v>81</v>
      </c>
      <c r="H281" s="8" t="s">
        <v>53</v>
      </c>
      <c r="I281" s="9">
        <v>46218</v>
      </c>
      <c r="J281" s="61">
        <v>0</v>
      </c>
      <c r="K281" s="56">
        <v>46204</v>
      </c>
      <c r="L281" s="8" t="s">
        <v>52</v>
      </c>
      <c r="M281" s="8" t="s">
        <v>80</v>
      </c>
      <c r="N281" s="8" t="s">
        <v>77</v>
      </c>
      <c r="O281" s="8">
        <v>1</v>
      </c>
      <c r="P281" s="8">
        <v>4</v>
      </c>
      <c r="Q281" s="8" t="s">
        <v>58</v>
      </c>
      <c r="R281" s="8">
        <v>4</v>
      </c>
      <c r="S281" s="8">
        <v>0</v>
      </c>
      <c r="T281" s="8" t="b">
        <v>0</v>
      </c>
      <c r="U281" s="8">
        <v>480</v>
      </c>
      <c r="V281" s="54">
        <v>445</v>
      </c>
      <c r="W281" s="54">
        <v>327</v>
      </c>
      <c r="X281" s="8">
        <v>0</v>
      </c>
      <c r="Y281" s="8">
        <v>0</v>
      </c>
      <c r="Z281" s="8">
        <v>1</v>
      </c>
      <c r="AA281" s="8">
        <v>0</v>
      </c>
      <c r="AB281" s="8">
        <v>4</v>
      </c>
      <c r="AC281" s="8">
        <v>0</v>
      </c>
      <c r="AD281" s="8"/>
      <c r="AE281" s="8">
        <v>480</v>
      </c>
      <c r="AF281" s="8" t="s">
        <v>8378</v>
      </c>
      <c r="AG281" s="8" t="s">
        <v>8379</v>
      </c>
      <c r="AH281" s="54">
        <v>12</v>
      </c>
      <c r="AI281" s="54">
        <v>-23</v>
      </c>
      <c r="AJ281" s="8">
        <v>0</v>
      </c>
      <c r="AK281" s="8">
        <v>0</v>
      </c>
      <c r="AL281" s="8">
        <v>1</v>
      </c>
      <c r="AM281" s="8">
        <v>4</v>
      </c>
      <c r="AN281" s="8">
        <v>0</v>
      </c>
      <c r="AO281" s="8">
        <v>1</v>
      </c>
      <c r="AP281" s="8">
        <v>0</v>
      </c>
      <c r="AQ281" s="8">
        <v>0</v>
      </c>
      <c r="AR281" s="54">
        <v>320</v>
      </c>
      <c r="AS281" s="8">
        <v>1</v>
      </c>
      <c r="AT281" s="8">
        <v>0</v>
      </c>
      <c r="AU281" s="8">
        <v>480</v>
      </c>
      <c r="AV281" s="8" t="s">
        <v>8439</v>
      </c>
      <c r="AW281" s="8">
        <v>1</v>
      </c>
      <c r="AX281" s="8">
        <v>0</v>
      </c>
      <c r="AY281" s="8">
        <v>0</v>
      </c>
      <c r="AZ281" s="47">
        <v>46218.375</v>
      </c>
      <c r="BA281" s="47">
        <v>46218.708333333336</v>
      </c>
      <c r="BB281" s="8" t="s">
        <v>8380</v>
      </c>
      <c r="BC281" s="47">
        <v>46218.383333333331</v>
      </c>
      <c r="BD281" s="47">
        <v>46218.692361111112</v>
      </c>
      <c r="BE281" s="8" t="s">
        <v>547</v>
      </c>
      <c r="BF281" s="8">
        <v>0</v>
      </c>
      <c r="BG281" s="8">
        <v>0</v>
      </c>
      <c r="BH281" s="8"/>
    </row>
    <row r="282" spans="2:60">
      <c r="B282" s="8" t="s">
        <v>8326</v>
      </c>
      <c r="C282" s="8" t="s">
        <v>49</v>
      </c>
      <c r="D282" s="8" t="s">
        <v>79</v>
      </c>
      <c r="E282" s="8" t="s">
        <v>547</v>
      </c>
      <c r="F282" s="8" t="s">
        <v>8438</v>
      </c>
      <c r="G282" s="8" t="s">
        <v>81</v>
      </c>
      <c r="H282" s="8" t="s">
        <v>53</v>
      </c>
      <c r="I282" s="9">
        <v>46244</v>
      </c>
      <c r="J282" s="61">
        <v>0</v>
      </c>
      <c r="K282" s="56">
        <v>46235</v>
      </c>
      <c r="L282" s="8" t="s">
        <v>52</v>
      </c>
      <c r="M282" s="8" t="s">
        <v>80</v>
      </c>
      <c r="N282" s="8" t="s">
        <v>77</v>
      </c>
      <c r="O282" s="8">
        <v>1</v>
      </c>
      <c r="P282" s="8">
        <v>4</v>
      </c>
      <c r="Q282" s="8" t="s">
        <v>60</v>
      </c>
      <c r="R282" s="8">
        <v>4</v>
      </c>
      <c r="S282" s="8">
        <v>0</v>
      </c>
      <c r="T282" s="8" t="b">
        <v>0</v>
      </c>
      <c r="U282" s="8">
        <v>420</v>
      </c>
      <c r="V282" s="54">
        <v>392</v>
      </c>
      <c r="W282" s="54">
        <v>300</v>
      </c>
      <c r="X282" s="8">
        <v>0</v>
      </c>
      <c r="Y282" s="8">
        <v>0</v>
      </c>
      <c r="Z282" s="8">
        <v>1</v>
      </c>
      <c r="AA282" s="8">
        <v>0</v>
      </c>
      <c r="AB282" s="8">
        <v>4</v>
      </c>
      <c r="AC282" s="8">
        <v>0</v>
      </c>
      <c r="AD282" s="8"/>
      <c r="AE282" s="8">
        <v>420</v>
      </c>
      <c r="AF282" s="8" t="s">
        <v>8384</v>
      </c>
      <c r="AG282" s="8" t="s">
        <v>8379</v>
      </c>
      <c r="AH282" s="54">
        <v>6</v>
      </c>
      <c r="AI282" s="54">
        <v>-22</v>
      </c>
      <c r="AJ282" s="8">
        <v>0</v>
      </c>
      <c r="AK282" s="8">
        <v>1</v>
      </c>
      <c r="AL282" s="8">
        <v>0</v>
      </c>
      <c r="AM282" s="8">
        <v>4</v>
      </c>
      <c r="AN282" s="8">
        <v>0</v>
      </c>
      <c r="AO282" s="8">
        <v>1</v>
      </c>
      <c r="AP282" s="8">
        <v>0</v>
      </c>
      <c r="AQ282" s="8">
        <v>0</v>
      </c>
      <c r="AR282" s="54">
        <v>295</v>
      </c>
      <c r="AS282" s="8">
        <v>1</v>
      </c>
      <c r="AT282" s="8">
        <v>0</v>
      </c>
      <c r="AU282" s="8">
        <v>420</v>
      </c>
      <c r="AV282" s="8" t="s">
        <v>8439</v>
      </c>
      <c r="AW282" s="8">
        <v>1</v>
      </c>
      <c r="AX282" s="8">
        <v>0</v>
      </c>
      <c r="AY282" s="8">
        <v>0</v>
      </c>
      <c r="AZ282" s="47">
        <v>46244.375</v>
      </c>
      <c r="BA282" s="47">
        <v>46244.666666666664</v>
      </c>
      <c r="BB282" s="8" t="s">
        <v>8380</v>
      </c>
      <c r="BC282" s="47">
        <v>46244.379166666666</v>
      </c>
      <c r="BD282" s="47">
        <v>46244.651388888888</v>
      </c>
      <c r="BE282" s="8" t="s">
        <v>547</v>
      </c>
      <c r="BF282" s="8">
        <v>0</v>
      </c>
      <c r="BG282" s="8">
        <v>0</v>
      </c>
      <c r="BH282" s="8"/>
    </row>
    <row r="283" spans="2:60">
      <c r="B283" s="8" t="s">
        <v>8326</v>
      </c>
      <c r="C283" s="8" t="s">
        <v>49</v>
      </c>
      <c r="D283" s="8" t="s">
        <v>79</v>
      </c>
      <c r="E283" s="8" t="s">
        <v>547</v>
      </c>
      <c r="F283" s="8" t="s">
        <v>8438</v>
      </c>
      <c r="G283" s="8" t="s">
        <v>81</v>
      </c>
      <c r="H283" s="8" t="s">
        <v>53</v>
      </c>
      <c r="I283" s="9">
        <v>46261</v>
      </c>
      <c r="J283" s="61">
        <v>0</v>
      </c>
      <c r="K283" s="56">
        <v>46235</v>
      </c>
      <c r="L283" s="8" t="s">
        <v>52</v>
      </c>
      <c r="M283" s="8" t="s">
        <v>80</v>
      </c>
      <c r="N283" s="8" t="s">
        <v>77</v>
      </c>
      <c r="O283" s="8">
        <v>1</v>
      </c>
      <c r="P283" s="8">
        <v>4</v>
      </c>
      <c r="Q283" s="8" t="s">
        <v>60</v>
      </c>
      <c r="R283" s="8">
        <v>4</v>
      </c>
      <c r="S283" s="8">
        <v>0</v>
      </c>
      <c r="T283" s="8" t="b">
        <v>0</v>
      </c>
      <c r="U283" s="8">
        <v>480</v>
      </c>
      <c r="V283" s="54">
        <v>451</v>
      </c>
      <c r="W283" s="54">
        <v>317</v>
      </c>
      <c r="X283" s="8">
        <v>0</v>
      </c>
      <c r="Y283" s="8">
        <v>0</v>
      </c>
      <c r="Z283" s="8">
        <v>1</v>
      </c>
      <c r="AA283" s="8">
        <v>0</v>
      </c>
      <c r="AB283" s="8">
        <v>4</v>
      </c>
      <c r="AC283" s="8">
        <v>0</v>
      </c>
      <c r="AD283" s="8"/>
      <c r="AE283" s="8">
        <v>480</v>
      </c>
      <c r="AF283" s="8" t="s">
        <v>8378</v>
      </c>
      <c r="AG283" s="8" t="s">
        <v>8379</v>
      </c>
      <c r="AH283" s="54">
        <v>11</v>
      </c>
      <c r="AI283" s="54">
        <v>-18</v>
      </c>
      <c r="AJ283" s="8">
        <v>0</v>
      </c>
      <c r="AK283" s="8">
        <v>0</v>
      </c>
      <c r="AL283" s="8">
        <v>1</v>
      </c>
      <c r="AM283" s="8">
        <v>4</v>
      </c>
      <c r="AN283" s="8">
        <v>0</v>
      </c>
      <c r="AO283" s="8">
        <v>1</v>
      </c>
      <c r="AP283" s="8">
        <v>0</v>
      </c>
      <c r="AQ283" s="8">
        <v>0</v>
      </c>
      <c r="AR283" s="54">
        <v>305</v>
      </c>
      <c r="AS283" s="8">
        <v>1</v>
      </c>
      <c r="AT283" s="8">
        <v>0</v>
      </c>
      <c r="AU283" s="8">
        <v>480</v>
      </c>
      <c r="AV283" s="8" t="s">
        <v>8439</v>
      </c>
      <c r="AW283" s="8">
        <v>1</v>
      </c>
      <c r="AX283" s="8">
        <v>0</v>
      </c>
      <c r="AY283" s="8">
        <v>0</v>
      </c>
      <c r="AZ283" s="47">
        <v>46261.333333333336</v>
      </c>
      <c r="BA283" s="47">
        <v>46261.666666666664</v>
      </c>
      <c r="BB283" s="8" t="s">
        <v>8380</v>
      </c>
      <c r="BC283" s="47">
        <v>46261.34097222222</v>
      </c>
      <c r="BD283" s="47">
        <v>46261.654166666667</v>
      </c>
      <c r="BE283" s="8" t="s">
        <v>547</v>
      </c>
      <c r="BF283" s="8">
        <v>0</v>
      </c>
      <c r="BG283" s="8">
        <v>0</v>
      </c>
      <c r="BH283" s="8"/>
    </row>
    <row r="284" spans="2:60">
      <c r="B284" s="8" t="s">
        <v>8326</v>
      </c>
      <c r="C284" s="8" t="s">
        <v>49</v>
      </c>
      <c r="D284" s="8" t="s">
        <v>79</v>
      </c>
      <c r="E284" s="8" t="s">
        <v>514</v>
      </c>
      <c r="F284" s="8" t="s">
        <v>8438</v>
      </c>
      <c r="G284" s="8" t="s">
        <v>78</v>
      </c>
      <c r="H284" s="8" t="s">
        <v>53</v>
      </c>
      <c r="I284" s="9">
        <v>46231</v>
      </c>
      <c r="J284" s="61">
        <v>0</v>
      </c>
      <c r="K284" s="56">
        <v>46204</v>
      </c>
      <c r="L284" s="8" t="s">
        <v>52</v>
      </c>
      <c r="M284" s="8" t="s">
        <v>80</v>
      </c>
      <c r="N284" s="8" t="s">
        <v>77</v>
      </c>
      <c r="O284" s="8">
        <v>1</v>
      </c>
      <c r="P284" s="8">
        <v>4</v>
      </c>
      <c r="Q284" s="8" t="s">
        <v>58</v>
      </c>
      <c r="R284" s="8">
        <v>4</v>
      </c>
      <c r="S284" s="8">
        <v>0</v>
      </c>
      <c r="T284" s="8" t="b">
        <v>0</v>
      </c>
      <c r="U284" s="8">
        <v>180</v>
      </c>
      <c r="V284" s="54">
        <v>164</v>
      </c>
      <c r="W284" s="54">
        <v>92</v>
      </c>
      <c r="X284" s="8">
        <v>0</v>
      </c>
      <c r="Y284" s="8">
        <v>0</v>
      </c>
      <c r="Z284" s="8">
        <v>1</v>
      </c>
      <c r="AA284" s="8">
        <v>0</v>
      </c>
      <c r="AB284" s="8">
        <v>4</v>
      </c>
      <c r="AC284" s="8">
        <v>0</v>
      </c>
      <c r="AD284" s="8"/>
      <c r="AE284" s="8">
        <v>180</v>
      </c>
      <c r="AF284" s="8" t="s">
        <v>8384</v>
      </c>
      <c r="AG284" s="8" t="s">
        <v>8379</v>
      </c>
      <c r="AH284" s="54">
        <v>4</v>
      </c>
      <c r="AI284" s="54">
        <v>-12</v>
      </c>
      <c r="AJ284" s="8">
        <v>0</v>
      </c>
      <c r="AK284" s="8">
        <v>1</v>
      </c>
      <c r="AL284" s="8">
        <v>0</v>
      </c>
      <c r="AM284" s="8">
        <v>4</v>
      </c>
      <c r="AN284" s="8">
        <v>0</v>
      </c>
      <c r="AO284" s="8">
        <v>1</v>
      </c>
      <c r="AP284" s="8">
        <v>0</v>
      </c>
      <c r="AQ284" s="8">
        <v>0</v>
      </c>
      <c r="AR284" s="54">
        <v>100</v>
      </c>
      <c r="AS284" s="8">
        <v>1</v>
      </c>
      <c r="AT284" s="8">
        <v>0</v>
      </c>
      <c r="AU284" s="8">
        <v>180</v>
      </c>
      <c r="AV284" s="8" t="s">
        <v>8439</v>
      </c>
      <c r="AW284" s="8">
        <v>1</v>
      </c>
      <c r="AX284" s="8">
        <v>0</v>
      </c>
      <c r="AY284" s="8">
        <v>0</v>
      </c>
      <c r="AZ284" s="47">
        <v>46231.5625</v>
      </c>
      <c r="BA284" s="47">
        <v>46231.6875</v>
      </c>
      <c r="BB284" s="8" t="s">
        <v>8380</v>
      </c>
      <c r="BC284" s="47">
        <v>46231.56527777778</v>
      </c>
      <c r="BD284" s="47">
        <v>46231.679166666669</v>
      </c>
      <c r="BE284" s="8" t="s">
        <v>514</v>
      </c>
      <c r="BF284" s="8">
        <v>0</v>
      </c>
      <c r="BG284" s="8">
        <v>0</v>
      </c>
      <c r="BH284" s="8"/>
    </row>
    <row r="285" spans="2:60">
      <c r="B285" s="8" t="s">
        <v>8326</v>
      </c>
      <c r="C285" s="8" t="s">
        <v>49</v>
      </c>
      <c r="D285" s="8" t="s">
        <v>79</v>
      </c>
      <c r="E285" s="8" t="s">
        <v>514</v>
      </c>
      <c r="F285" s="8" t="s">
        <v>8438</v>
      </c>
      <c r="G285" s="8" t="s">
        <v>78</v>
      </c>
      <c r="H285" s="8" t="s">
        <v>53</v>
      </c>
      <c r="I285" s="9">
        <v>46246</v>
      </c>
      <c r="J285" s="61">
        <v>0</v>
      </c>
      <c r="K285" s="56">
        <v>46235</v>
      </c>
      <c r="L285" s="8" t="s">
        <v>52</v>
      </c>
      <c r="M285" s="8" t="s">
        <v>80</v>
      </c>
      <c r="N285" s="8" t="s">
        <v>77</v>
      </c>
      <c r="O285" s="8">
        <v>1</v>
      </c>
      <c r="P285" s="8">
        <v>4</v>
      </c>
      <c r="Q285" s="8" t="s">
        <v>60</v>
      </c>
      <c r="R285" s="8">
        <v>4</v>
      </c>
      <c r="S285" s="8">
        <v>0</v>
      </c>
      <c r="T285" s="8" t="b">
        <v>0</v>
      </c>
      <c r="U285" s="8">
        <v>480</v>
      </c>
      <c r="V285" s="54">
        <v>438</v>
      </c>
      <c r="W285" s="54">
        <v>305</v>
      </c>
      <c r="X285" s="8">
        <v>0</v>
      </c>
      <c r="Y285" s="8">
        <v>0</v>
      </c>
      <c r="Z285" s="8">
        <v>1</v>
      </c>
      <c r="AA285" s="8">
        <v>0</v>
      </c>
      <c r="AB285" s="8">
        <v>4</v>
      </c>
      <c r="AC285" s="8">
        <v>0</v>
      </c>
      <c r="AD285" s="8"/>
      <c r="AE285" s="8">
        <v>480</v>
      </c>
      <c r="AF285" s="8" t="s">
        <v>8384</v>
      </c>
      <c r="AG285" s="8" t="s">
        <v>8379</v>
      </c>
      <c r="AH285" s="54">
        <v>7</v>
      </c>
      <c r="AI285" s="54">
        <v>-35</v>
      </c>
      <c r="AJ285" s="8">
        <v>0</v>
      </c>
      <c r="AK285" s="8">
        <v>1</v>
      </c>
      <c r="AL285" s="8">
        <v>0</v>
      </c>
      <c r="AM285" s="8">
        <v>4</v>
      </c>
      <c r="AN285" s="8">
        <v>0</v>
      </c>
      <c r="AO285" s="8">
        <v>1</v>
      </c>
      <c r="AP285" s="8">
        <v>0</v>
      </c>
      <c r="AQ285" s="8">
        <v>0</v>
      </c>
      <c r="AR285" s="54">
        <v>315</v>
      </c>
      <c r="AS285" s="8">
        <v>1</v>
      </c>
      <c r="AT285" s="8">
        <v>0</v>
      </c>
      <c r="AU285" s="8">
        <v>480</v>
      </c>
      <c r="AV285" s="8" t="s">
        <v>8439</v>
      </c>
      <c r="AW285" s="8">
        <v>1</v>
      </c>
      <c r="AX285" s="8">
        <v>0</v>
      </c>
      <c r="AY285" s="8">
        <v>0</v>
      </c>
      <c r="AZ285" s="47">
        <v>46246.375</v>
      </c>
      <c r="BA285" s="47">
        <v>46246.708333333336</v>
      </c>
      <c r="BB285" s="8" t="s">
        <v>8380</v>
      </c>
      <c r="BC285" s="47">
        <v>46246.379861111112</v>
      </c>
      <c r="BD285" s="47">
        <v>46246.684027777781</v>
      </c>
      <c r="BE285" s="8" t="s">
        <v>514</v>
      </c>
      <c r="BF285" s="8">
        <v>0</v>
      </c>
      <c r="BG285" s="8">
        <v>0</v>
      </c>
      <c r="BH285" s="8"/>
    </row>
    <row r="286" spans="2:60">
      <c r="B286" s="8" t="s">
        <v>8326</v>
      </c>
      <c r="C286" s="8" t="s">
        <v>49</v>
      </c>
      <c r="D286" s="8" t="s">
        <v>79</v>
      </c>
      <c r="E286" s="8" t="s">
        <v>514</v>
      </c>
      <c r="F286" s="8" t="s">
        <v>8438</v>
      </c>
      <c r="G286" s="8" t="s">
        <v>78</v>
      </c>
      <c r="H286" s="8" t="s">
        <v>53</v>
      </c>
      <c r="I286" s="9">
        <v>46253</v>
      </c>
      <c r="J286" s="61">
        <v>0</v>
      </c>
      <c r="K286" s="56">
        <v>46235</v>
      </c>
      <c r="L286" s="8" t="s">
        <v>52</v>
      </c>
      <c r="M286" s="8" t="s">
        <v>80</v>
      </c>
      <c r="N286" s="8" t="s">
        <v>77</v>
      </c>
      <c r="O286" s="8">
        <v>1</v>
      </c>
      <c r="P286" s="8">
        <v>4</v>
      </c>
      <c r="Q286" s="8" t="s">
        <v>60</v>
      </c>
      <c r="R286" s="8">
        <v>4</v>
      </c>
      <c r="S286" s="8">
        <v>0</v>
      </c>
      <c r="T286" s="8" t="b">
        <v>0</v>
      </c>
      <c r="U286" s="8">
        <v>270</v>
      </c>
      <c r="V286" s="54">
        <v>248</v>
      </c>
      <c r="W286" s="54">
        <v>171</v>
      </c>
      <c r="X286" s="8">
        <v>0</v>
      </c>
      <c r="Y286" s="8">
        <v>0</v>
      </c>
      <c r="Z286" s="8">
        <v>1</v>
      </c>
      <c r="AA286" s="8">
        <v>0</v>
      </c>
      <c r="AB286" s="8">
        <v>4</v>
      </c>
      <c r="AC286" s="8">
        <v>0</v>
      </c>
      <c r="AD286" s="8"/>
      <c r="AE286" s="8">
        <v>270</v>
      </c>
      <c r="AF286" s="8" t="s">
        <v>8384</v>
      </c>
      <c r="AG286" s="8" t="s">
        <v>8379</v>
      </c>
      <c r="AH286" s="54">
        <v>7</v>
      </c>
      <c r="AI286" s="54">
        <v>-15</v>
      </c>
      <c r="AJ286" s="8">
        <v>0</v>
      </c>
      <c r="AK286" s="8">
        <v>1</v>
      </c>
      <c r="AL286" s="8">
        <v>0</v>
      </c>
      <c r="AM286" s="8">
        <v>4</v>
      </c>
      <c r="AN286" s="8">
        <v>0</v>
      </c>
      <c r="AO286" s="8">
        <v>1</v>
      </c>
      <c r="AP286" s="8">
        <v>0</v>
      </c>
      <c r="AQ286" s="8">
        <v>0</v>
      </c>
      <c r="AR286" s="54">
        <v>165</v>
      </c>
      <c r="AS286" s="8">
        <v>1</v>
      </c>
      <c r="AT286" s="8">
        <v>0</v>
      </c>
      <c r="AU286" s="8">
        <v>270</v>
      </c>
      <c r="AV286" s="8" t="s">
        <v>8439</v>
      </c>
      <c r="AW286" s="8">
        <v>1</v>
      </c>
      <c r="AX286" s="8">
        <v>0</v>
      </c>
      <c r="AY286" s="8">
        <v>0</v>
      </c>
      <c r="AZ286" s="47">
        <v>46253.5625</v>
      </c>
      <c r="BA286" s="47">
        <v>46253.75</v>
      </c>
      <c r="BB286" s="8" t="s">
        <v>8380</v>
      </c>
      <c r="BC286" s="47">
        <v>46253.567361111112</v>
      </c>
      <c r="BD286" s="47">
        <v>46253.739583333336</v>
      </c>
      <c r="BE286" s="8" t="s">
        <v>514</v>
      </c>
      <c r="BF286" s="8">
        <v>0</v>
      </c>
      <c r="BG286" s="8">
        <v>0</v>
      </c>
      <c r="BH286" s="8"/>
    </row>
    <row r="287" spans="2:60">
      <c r="B287" s="8" t="s">
        <v>8326</v>
      </c>
      <c r="C287" s="8" t="s">
        <v>49</v>
      </c>
      <c r="D287" s="8" t="s">
        <v>79</v>
      </c>
      <c r="E287" s="8" t="s">
        <v>514</v>
      </c>
      <c r="F287" s="8" t="s">
        <v>8438</v>
      </c>
      <c r="G287" s="8" t="s">
        <v>81</v>
      </c>
      <c r="H287" s="8" t="s">
        <v>53</v>
      </c>
      <c r="I287" s="9">
        <v>46226</v>
      </c>
      <c r="J287" s="61">
        <v>0</v>
      </c>
      <c r="K287" s="56">
        <v>46204</v>
      </c>
      <c r="L287" s="8" t="s">
        <v>52</v>
      </c>
      <c r="M287" s="8" t="s">
        <v>80</v>
      </c>
      <c r="N287" s="8" t="s">
        <v>77</v>
      </c>
      <c r="O287" s="8">
        <v>1</v>
      </c>
      <c r="P287" s="8">
        <v>4</v>
      </c>
      <c r="Q287" s="8" t="s">
        <v>58</v>
      </c>
      <c r="R287" s="8">
        <v>4</v>
      </c>
      <c r="S287" s="8">
        <v>0</v>
      </c>
      <c r="T287" s="8" t="b">
        <v>0</v>
      </c>
      <c r="U287" s="8">
        <v>240</v>
      </c>
      <c r="V287" s="54">
        <v>208</v>
      </c>
      <c r="W287" s="54">
        <v>134</v>
      </c>
      <c r="X287" s="8">
        <v>0</v>
      </c>
      <c r="Y287" s="8">
        <v>0</v>
      </c>
      <c r="Z287" s="8">
        <v>1</v>
      </c>
      <c r="AA287" s="8">
        <v>0</v>
      </c>
      <c r="AB287" s="8">
        <v>4</v>
      </c>
      <c r="AC287" s="8">
        <v>0</v>
      </c>
      <c r="AD287" s="8"/>
      <c r="AE287" s="8">
        <v>240</v>
      </c>
      <c r="AF287" s="8" t="s">
        <v>8384</v>
      </c>
      <c r="AG287" s="8" t="s">
        <v>8379</v>
      </c>
      <c r="AH287" s="54">
        <v>10</v>
      </c>
      <c r="AI287" s="54">
        <v>-22</v>
      </c>
      <c r="AJ287" s="8">
        <v>0</v>
      </c>
      <c r="AK287" s="8">
        <v>1</v>
      </c>
      <c r="AL287" s="8">
        <v>0</v>
      </c>
      <c r="AM287" s="8">
        <v>4</v>
      </c>
      <c r="AN287" s="8">
        <v>0</v>
      </c>
      <c r="AO287" s="8">
        <v>1</v>
      </c>
      <c r="AP287" s="8">
        <v>0</v>
      </c>
      <c r="AQ287" s="8">
        <v>0</v>
      </c>
      <c r="AR287" s="54">
        <v>135</v>
      </c>
      <c r="AS287" s="8">
        <v>1</v>
      </c>
      <c r="AT287" s="8">
        <v>0</v>
      </c>
      <c r="AU287" s="8">
        <v>240</v>
      </c>
      <c r="AV287" s="8" t="s">
        <v>8439</v>
      </c>
      <c r="AW287" s="8">
        <v>1</v>
      </c>
      <c r="AX287" s="8">
        <v>0</v>
      </c>
      <c r="AY287" s="8">
        <v>0</v>
      </c>
      <c r="AZ287" s="47">
        <v>46226.5625</v>
      </c>
      <c r="BA287" s="47">
        <v>46226.729166666664</v>
      </c>
      <c r="BB287" s="8" t="s">
        <v>8380</v>
      </c>
      <c r="BC287" s="47">
        <v>46226.569444444445</v>
      </c>
      <c r="BD287" s="47">
        <v>46226.713888888888</v>
      </c>
      <c r="BE287" s="8" t="s">
        <v>514</v>
      </c>
      <c r="BF287" s="8">
        <v>0</v>
      </c>
      <c r="BG287" s="8">
        <v>0</v>
      </c>
      <c r="BH287" s="8"/>
    </row>
    <row r="288" spans="2:60">
      <c r="B288" s="8" t="s">
        <v>8326</v>
      </c>
      <c r="C288" s="8" t="s">
        <v>49</v>
      </c>
      <c r="D288" s="8" t="s">
        <v>79</v>
      </c>
      <c r="E288" s="8" t="s">
        <v>514</v>
      </c>
      <c r="F288" s="8" t="s">
        <v>8438</v>
      </c>
      <c r="G288" s="8" t="s">
        <v>81</v>
      </c>
      <c r="H288" s="8" t="s">
        <v>53</v>
      </c>
      <c r="I288" s="9">
        <v>46265</v>
      </c>
      <c r="J288" s="61">
        <v>0</v>
      </c>
      <c r="K288" s="56">
        <v>46235</v>
      </c>
      <c r="L288" s="8" t="s">
        <v>52</v>
      </c>
      <c r="M288" s="8" t="s">
        <v>80</v>
      </c>
      <c r="N288" s="8" t="s">
        <v>77</v>
      </c>
      <c r="O288" s="8">
        <v>1</v>
      </c>
      <c r="P288" s="8">
        <v>4</v>
      </c>
      <c r="Q288" s="8" t="s">
        <v>60</v>
      </c>
      <c r="R288" s="8">
        <v>4</v>
      </c>
      <c r="S288" s="8">
        <v>0</v>
      </c>
      <c r="T288" s="8" t="b">
        <v>0</v>
      </c>
      <c r="U288" s="8">
        <v>540</v>
      </c>
      <c r="V288" s="54">
        <v>492</v>
      </c>
      <c r="W288" s="54">
        <v>373</v>
      </c>
      <c r="X288" s="8">
        <v>0</v>
      </c>
      <c r="Y288" s="8">
        <v>0</v>
      </c>
      <c r="Z288" s="8">
        <v>1</v>
      </c>
      <c r="AA288" s="8">
        <v>0</v>
      </c>
      <c r="AB288" s="8">
        <v>4</v>
      </c>
      <c r="AC288" s="8">
        <v>0</v>
      </c>
      <c r="AD288" s="8"/>
      <c r="AE288" s="8">
        <v>540</v>
      </c>
      <c r="AF288" s="8" t="s">
        <v>8384</v>
      </c>
      <c r="AG288" s="8" t="s">
        <v>8379</v>
      </c>
      <c r="AH288" s="54">
        <v>4</v>
      </c>
      <c r="AI288" s="54">
        <v>-44</v>
      </c>
      <c r="AJ288" s="8">
        <v>0</v>
      </c>
      <c r="AK288" s="8">
        <v>1</v>
      </c>
      <c r="AL288" s="8">
        <v>0</v>
      </c>
      <c r="AM288" s="8">
        <v>4</v>
      </c>
      <c r="AN288" s="8">
        <v>0</v>
      </c>
      <c r="AO288" s="8">
        <v>1</v>
      </c>
      <c r="AP288" s="8">
        <v>0</v>
      </c>
      <c r="AQ288" s="8">
        <v>0</v>
      </c>
      <c r="AR288" s="54">
        <v>375</v>
      </c>
      <c r="AS288" s="8">
        <v>1</v>
      </c>
      <c r="AT288" s="8">
        <v>0</v>
      </c>
      <c r="AU288" s="8">
        <v>540</v>
      </c>
      <c r="AV288" s="8" t="s">
        <v>8439</v>
      </c>
      <c r="AW288" s="8">
        <v>1</v>
      </c>
      <c r="AX288" s="8">
        <v>0</v>
      </c>
      <c r="AY288" s="8">
        <v>0</v>
      </c>
      <c r="AZ288" s="47">
        <v>46265.375</v>
      </c>
      <c r="BA288" s="47">
        <v>46265.75</v>
      </c>
      <c r="BB288" s="8" t="s">
        <v>8380</v>
      </c>
      <c r="BC288" s="47">
        <v>46265.37777777778</v>
      </c>
      <c r="BD288" s="47">
        <v>46265.719444444447</v>
      </c>
      <c r="BE288" s="8" t="s">
        <v>514</v>
      </c>
      <c r="BF288" s="8">
        <v>0</v>
      </c>
      <c r="BG288" s="8">
        <v>0</v>
      </c>
      <c r="BH288" s="8"/>
    </row>
    <row r="289" spans="2:60">
      <c r="B289" s="8" t="s">
        <v>8326</v>
      </c>
      <c r="C289" s="8" t="s">
        <v>49</v>
      </c>
      <c r="D289" s="8" t="s">
        <v>79</v>
      </c>
      <c r="E289" s="8" t="s">
        <v>269</v>
      </c>
      <c r="F289" s="8" t="s">
        <v>8438</v>
      </c>
      <c r="G289" s="8" t="s">
        <v>78</v>
      </c>
      <c r="H289" s="8" t="s">
        <v>53</v>
      </c>
      <c r="I289" s="9">
        <v>46203</v>
      </c>
      <c r="J289" s="61">
        <v>0</v>
      </c>
      <c r="K289" s="56">
        <v>46174</v>
      </c>
      <c r="L289" s="8" t="s">
        <v>52</v>
      </c>
      <c r="M289" s="8" t="s">
        <v>80</v>
      </c>
      <c r="N289" s="8" t="s">
        <v>77</v>
      </c>
      <c r="O289" s="8">
        <v>1</v>
      </c>
      <c r="P289" s="8">
        <v>4</v>
      </c>
      <c r="Q289" s="8" t="s">
        <v>56</v>
      </c>
      <c r="R289" s="8">
        <v>4</v>
      </c>
      <c r="S289" s="8">
        <v>0</v>
      </c>
      <c r="T289" s="8" t="b">
        <v>0</v>
      </c>
      <c r="U289" s="8">
        <v>210</v>
      </c>
      <c r="V289" s="54">
        <v>187</v>
      </c>
      <c r="W289" s="54">
        <v>113</v>
      </c>
      <c r="X289" s="8">
        <v>0</v>
      </c>
      <c r="Y289" s="8">
        <v>0</v>
      </c>
      <c r="Z289" s="8">
        <v>1</v>
      </c>
      <c r="AA289" s="8">
        <v>0</v>
      </c>
      <c r="AB289" s="8">
        <v>4</v>
      </c>
      <c r="AC289" s="8">
        <v>0</v>
      </c>
      <c r="AD289" s="8"/>
      <c r="AE289" s="8">
        <v>210</v>
      </c>
      <c r="AF289" s="8" t="s">
        <v>8384</v>
      </c>
      <c r="AG289" s="8" t="s">
        <v>8379</v>
      </c>
      <c r="AH289" s="54">
        <v>6</v>
      </c>
      <c r="AI289" s="54">
        <v>-17</v>
      </c>
      <c r="AJ289" s="8">
        <v>0</v>
      </c>
      <c r="AK289" s="8">
        <v>1</v>
      </c>
      <c r="AL289" s="8">
        <v>0</v>
      </c>
      <c r="AM289" s="8">
        <v>4</v>
      </c>
      <c r="AN289" s="8">
        <v>0</v>
      </c>
      <c r="AO289" s="8">
        <v>1</v>
      </c>
      <c r="AP289" s="8">
        <v>0</v>
      </c>
      <c r="AQ289" s="8">
        <v>0</v>
      </c>
      <c r="AR289" s="54">
        <v>110</v>
      </c>
      <c r="AS289" s="8">
        <v>1</v>
      </c>
      <c r="AT289" s="8">
        <v>0</v>
      </c>
      <c r="AU289" s="8">
        <v>210</v>
      </c>
      <c r="AV289" s="8" t="s">
        <v>8439</v>
      </c>
      <c r="AW289" s="8">
        <v>1</v>
      </c>
      <c r="AX289" s="8">
        <v>0</v>
      </c>
      <c r="AY289" s="8">
        <v>0</v>
      </c>
      <c r="AZ289" s="47">
        <v>46203.354166666664</v>
      </c>
      <c r="BA289" s="47">
        <v>46203.5</v>
      </c>
      <c r="BB289" s="8" t="s">
        <v>8380</v>
      </c>
      <c r="BC289" s="47">
        <v>46203.35833333333</v>
      </c>
      <c r="BD289" s="47">
        <v>46203.488194444442</v>
      </c>
      <c r="BE289" s="8" t="s">
        <v>269</v>
      </c>
      <c r="BF289" s="8">
        <v>0</v>
      </c>
      <c r="BG289" s="8">
        <v>0</v>
      </c>
      <c r="BH289" s="8"/>
    </row>
    <row r="290" spans="2:60">
      <c r="B290" s="8" t="s">
        <v>8326</v>
      </c>
      <c r="C290" s="8" t="s">
        <v>49</v>
      </c>
      <c r="D290" s="8" t="s">
        <v>79</v>
      </c>
      <c r="E290" s="8" t="s">
        <v>269</v>
      </c>
      <c r="F290" s="8" t="s">
        <v>8438</v>
      </c>
      <c r="G290" s="8" t="s">
        <v>78</v>
      </c>
      <c r="H290" s="8" t="s">
        <v>53</v>
      </c>
      <c r="I290" s="9">
        <v>46222</v>
      </c>
      <c r="J290" s="61">
        <v>0</v>
      </c>
      <c r="K290" s="56">
        <v>46204</v>
      </c>
      <c r="L290" s="8" t="s">
        <v>52</v>
      </c>
      <c r="M290" s="8" t="s">
        <v>80</v>
      </c>
      <c r="N290" s="8" t="s">
        <v>77</v>
      </c>
      <c r="O290" s="8">
        <v>1</v>
      </c>
      <c r="P290" s="8">
        <v>4</v>
      </c>
      <c r="Q290" s="8" t="s">
        <v>58</v>
      </c>
      <c r="R290" s="8">
        <v>4</v>
      </c>
      <c r="S290" s="8">
        <v>0</v>
      </c>
      <c r="T290" s="8" t="b">
        <v>0</v>
      </c>
      <c r="U290" s="8">
        <v>210</v>
      </c>
      <c r="V290" s="54">
        <v>183</v>
      </c>
      <c r="W290" s="54">
        <v>118</v>
      </c>
      <c r="X290" s="8">
        <v>0</v>
      </c>
      <c r="Y290" s="8">
        <v>0</v>
      </c>
      <c r="Z290" s="8">
        <v>1</v>
      </c>
      <c r="AA290" s="8">
        <v>0</v>
      </c>
      <c r="AB290" s="8">
        <v>4</v>
      </c>
      <c r="AC290" s="8">
        <v>0</v>
      </c>
      <c r="AD290" s="8"/>
      <c r="AE290" s="8">
        <v>210</v>
      </c>
      <c r="AF290" s="8" t="s">
        <v>8384</v>
      </c>
      <c r="AG290" s="8" t="s">
        <v>8379</v>
      </c>
      <c r="AH290" s="54">
        <v>3</v>
      </c>
      <c r="AI290" s="54">
        <v>-24</v>
      </c>
      <c r="AJ290" s="8">
        <v>0</v>
      </c>
      <c r="AK290" s="8">
        <v>1</v>
      </c>
      <c r="AL290" s="8">
        <v>0</v>
      </c>
      <c r="AM290" s="8">
        <v>4</v>
      </c>
      <c r="AN290" s="8">
        <v>0</v>
      </c>
      <c r="AO290" s="8">
        <v>1</v>
      </c>
      <c r="AP290" s="8">
        <v>0</v>
      </c>
      <c r="AQ290" s="8">
        <v>0</v>
      </c>
      <c r="AR290" s="54">
        <v>110</v>
      </c>
      <c r="AS290" s="8">
        <v>1</v>
      </c>
      <c r="AT290" s="8">
        <v>0</v>
      </c>
      <c r="AU290" s="8">
        <v>210</v>
      </c>
      <c r="AV290" s="8" t="s">
        <v>8439</v>
      </c>
      <c r="AW290" s="8">
        <v>1</v>
      </c>
      <c r="AX290" s="8">
        <v>0</v>
      </c>
      <c r="AY290" s="8">
        <v>0</v>
      </c>
      <c r="AZ290" s="47">
        <v>46222.333333333336</v>
      </c>
      <c r="BA290" s="47">
        <v>46222.479166666664</v>
      </c>
      <c r="BB290" s="8" t="s">
        <v>8380</v>
      </c>
      <c r="BC290" s="47">
        <v>46222.335416666669</v>
      </c>
      <c r="BD290" s="47">
        <v>46222.462500000001</v>
      </c>
      <c r="BE290" s="8" t="s">
        <v>269</v>
      </c>
      <c r="BF290" s="8">
        <v>0</v>
      </c>
      <c r="BG290" s="8">
        <v>0</v>
      </c>
      <c r="BH290" s="8"/>
    </row>
    <row r="291" spans="2:60">
      <c r="B291" s="8" t="s">
        <v>8326</v>
      </c>
      <c r="C291" s="8" t="s">
        <v>49</v>
      </c>
      <c r="D291" s="8" t="s">
        <v>79</v>
      </c>
      <c r="E291" s="8" t="s">
        <v>269</v>
      </c>
      <c r="F291" s="8" t="s">
        <v>8438</v>
      </c>
      <c r="G291" s="8" t="s">
        <v>81</v>
      </c>
      <c r="H291" s="8" t="s">
        <v>53</v>
      </c>
      <c r="I291" s="9">
        <v>46177</v>
      </c>
      <c r="J291" s="61">
        <v>0</v>
      </c>
      <c r="K291" s="56">
        <v>46174</v>
      </c>
      <c r="L291" s="8" t="s">
        <v>52</v>
      </c>
      <c r="M291" s="8" t="s">
        <v>80</v>
      </c>
      <c r="N291" s="8" t="s">
        <v>77</v>
      </c>
      <c r="O291" s="8">
        <v>1</v>
      </c>
      <c r="P291" s="8">
        <v>4</v>
      </c>
      <c r="Q291" s="8" t="s">
        <v>56</v>
      </c>
      <c r="R291" s="8">
        <v>4</v>
      </c>
      <c r="S291" s="8">
        <v>0</v>
      </c>
      <c r="T291" s="8" t="b">
        <v>0</v>
      </c>
      <c r="U291" s="8">
        <v>240</v>
      </c>
      <c r="V291" s="54">
        <v>223</v>
      </c>
      <c r="W291" s="54">
        <v>125</v>
      </c>
      <c r="X291" s="8">
        <v>0</v>
      </c>
      <c r="Y291" s="8">
        <v>0</v>
      </c>
      <c r="Z291" s="8">
        <v>1</v>
      </c>
      <c r="AA291" s="8">
        <v>0</v>
      </c>
      <c r="AB291" s="8">
        <v>4</v>
      </c>
      <c r="AC291" s="8">
        <v>0</v>
      </c>
      <c r="AD291" s="8"/>
      <c r="AE291" s="8">
        <v>240</v>
      </c>
      <c r="AF291" s="8" t="s">
        <v>8384</v>
      </c>
      <c r="AG291" s="8" t="s">
        <v>8384</v>
      </c>
      <c r="AH291" s="54">
        <v>7</v>
      </c>
      <c r="AI291" s="54">
        <v>-10</v>
      </c>
      <c r="AJ291" s="8">
        <v>0</v>
      </c>
      <c r="AK291" s="8">
        <v>1</v>
      </c>
      <c r="AL291" s="8">
        <v>0</v>
      </c>
      <c r="AM291" s="8">
        <v>4</v>
      </c>
      <c r="AN291" s="8">
        <v>0</v>
      </c>
      <c r="AO291" s="8">
        <v>0</v>
      </c>
      <c r="AP291" s="8">
        <v>1</v>
      </c>
      <c r="AQ291" s="8">
        <v>0</v>
      </c>
      <c r="AR291" s="54">
        <v>130</v>
      </c>
      <c r="AS291" s="8">
        <v>1</v>
      </c>
      <c r="AT291" s="8">
        <v>0</v>
      </c>
      <c r="AU291" s="8">
        <v>240</v>
      </c>
      <c r="AV291" s="8" t="s">
        <v>8439</v>
      </c>
      <c r="AW291" s="8">
        <v>1</v>
      </c>
      <c r="AX291" s="8">
        <v>0</v>
      </c>
      <c r="AY291" s="8">
        <v>0</v>
      </c>
      <c r="AZ291" s="47">
        <v>46177.375</v>
      </c>
      <c r="BA291" s="47">
        <v>46177.541666666664</v>
      </c>
      <c r="BB291" s="8" t="s">
        <v>8380</v>
      </c>
      <c r="BC291" s="47">
        <v>46177.379861111112</v>
      </c>
      <c r="BD291" s="47">
        <v>46177.534722222219</v>
      </c>
      <c r="BE291" s="8" t="s">
        <v>269</v>
      </c>
      <c r="BF291" s="8">
        <v>0</v>
      </c>
      <c r="BG291" s="8">
        <v>0</v>
      </c>
      <c r="BH291" s="8"/>
    </row>
    <row r="292" spans="2:60">
      <c r="B292" s="8" t="s">
        <v>8326</v>
      </c>
      <c r="C292" s="8" t="s">
        <v>49</v>
      </c>
      <c r="D292" s="8" t="s">
        <v>79</v>
      </c>
      <c r="E292" s="8" t="s">
        <v>269</v>
      </c>
      <c r="F292" s="8" t="s">
        <v>8438</v>
      </c>
      <c r="G292" s="8" t="s">
        <v>81</v>
      </c>
      <c r="H292" s="8" t="s">
        <v>53</v>
      </c>
      <c r="I292" s="9">
        <v>46208</v>
      </c>
      <c r="J292" s="61">
        <v>0</v>
      </c>
      <c r="K292" s="56">
        <v>46204</v>
      </c>
      <c r="L292" s="8" t="s">
        <v>52</v>
      </c>
      <c r="M292" s="8" t="s">
        <v>80</v>
      </c>
      <c r="N292" s="8" t="s">
        <v>77</v>
      </c>
      <c r="O292" s="8">
        <v>1</v>
      </c>
      <c r="P292" s="8">
        <v>4</v>
      </c>
      <c r="Q292" s="8" t="s">
        <v>58</v>
      </c>
      <c r="R292" s="8">
        <v>4</v>
      </c>
      <c r="S292" s="8">
        <v>0</v>
      </c>
      <c r="T292" s="8" t="b">
        <v>0</v>
      </c>
      <c r="U292" s="8">
        <v>270</v>
      </c>
      <c r="V292" s="54">
        <v>245</v>
      </c>
      <c r="W292" s="54">
        <v>173</v>
      </c>
      <c r="X292" s="8">
        <v>0</v>
      </c>
      <c r="Y292" s="8">
        <v>0</v>
      </c>
      <c r="Z292" s="8">
        <v>1</v>
      </c>
      <c r="AA292" s="8">
        <v>0</v>
      </c>
      <c r="AB292" s="8">
        <v>4</v>
      </c>
      <c r="AC292" s="8">
        <v>0</v>
      </c>
      <c r="AD292" s="8"/>
      <c r="AE292" s="8">
        <v>270</v>
      </c>
      <c r="AF292" s="8" t="s">
        <v>8384</v>
      </c>
      <c r="AG292" s="8" t="s">
        <v>8379</v>
      </c>
      <c r="AH292" s="54">
        <v>5</v>
      </c>
      <c r="AI292" s="54">
        <v>-20</v>
      </c>
      <c r="AJ292" s="8">
        <v>0</v>
      </c>
      <c r="AK292" s="8">
        <v>1</v>
      </c>
      <c r="AL292" s="8">
        <v>0</v>
      </c>
      <c r="AM292" s="8">
        <v>4</v>
      </c>
      <c r="AN292" s="8">
        <v>0</v>
      </c>
      <c r="AO292" s="8">
        <v>1</v>
      </c>
      <c r="AP292" s="8">
        <v>0</v>
      </c>
      <c r="AQ292" s="8">
        <v>0</v>
      </c>
      <c r="AR292" s="54">
        <v>160</v>
      </c>
      <c r="AS292" s="8">
        <v>1</v>
      </c>
      <c r="AT292" s="8">
        <v>0</v>
      </c>
      <c r="AU292" s="8">
        <v>270</v>
      </c>
      <c r="AV292" s="8" t="s">
        <v>8439</v>
      </c>
      <c r="AW292" s="8">
        <v>1</v>
      </c>
      <c r="AX292" s="8">
        <v>0</v>
      </c>
      <c r="AY292" s="8">
        <v>0</v>
      </c>
      <c r="AZ292" s="47">
        <v>46208.5625</v>
      </c>
      <c r="BA292" s="47">
        <v>46208.75</v>
      </c>
      <c r="BB292" s="8" t="s">
        <v>8380</v>
      </c>
      <c r="BC292" s="47">
        <v>46208.565972222219</v>
      </c>
      <c r="BD292" s="47">
        <v>46208.736111111109</v>
      </c>
      <c r="BE292" s="8" t="s">
        <v>269</v>
      </c>
      <c r="BF292" s="8">
        <v>0</v>
      </c>
      <c r="BG292" s="8">
        <v>0</v>
      </c>
      <c r="BH292" s="8"/>
    </row>
    <row r="293" spans="2:60">
      <c r="B293" s="8" t="s">
        <v>8326</v>
      </c>
      <c r="C293" s="8" t="s">
        <v>49</v>
      </c>
      <c r="D293" s="8" t="s">
        <v>79</v>
      </c>
      <c r="E293" s="8" t="s">
        <v>269</v>
      </c>
      <c r="F293" s="8" t="s">
        <v>8438</v>
      </c>
      <c r="G293" s="8" t="s">
        <v>81</v>
      </c>
      <c r="H293" s="8" t="s">
        <v>53</v>
      </c>
      <c r="I293" s="9">
        <v>46223</v>
      </c>
      <c r="J293" s="61">
        <v>0</v>
      </c>
      <c r="K293" s="56">
        <v>46204</v>
      </c>
      <c r="L293" s="8" t="s">
        <v>52</v>
      </c>
      <c r="M293" s="8" t="s">
        <v>80</v>
      </c>
      <c r="N293" s="8" t="s">
        <v>77</v>
      </c>
      <c r="O293" s="8">
        <v>1</v>
      </c>
      <c r="P293" s="8">
        <v>4</v>
      </c>
      <c r="Q293" s="8" t="s">
        <v>58</v>
      </c>
      <c r="R293" s="8">
        <v>4</v>
      </c>
      <c r="S293" s="8">
        <v>0</v>
      </c>
      <c r="T293" s="8" t="b">
        <v>0</v>
      </c>
      <c r="U293" s="8">
        <v>240</v>
      </c>
      <c r="V293" s="54">
        <v>215</v>
      </c>
      <c r="W293" s="54">
        <v>135</v>
      </c>
      <c r="X293" s="8">
        <v>0</v>
      </c>
      <c r="Y293" s="8">
        <v>0</v>
      </c>
      <c r="Z293" s="8">
        <v>1</v>
      </c>
      <c r="AA293" s="8">
        <v>0</v>
      </c>
      <c r="AB293" s="8">
        <v>4</v>
      </c>
      <c r="AC293" s="8">
        <v>0</v>
      </c>
      <c r="AD293" s="8"/>
      <c r="AE293" s="8">
        <v>240</v>
      </c>
      <c r="AF293" s="8" t="s">
        <v>8384</v>
      </c>
      <c r="AG293" s="8" t="s">
        <v>8379</v>
      </c>
      <c r="AH293" s="54">
        <v>6</v>
      </c>
      <c r="AI293" s="54">
        <v>-19</v>
      </c>
      <c r="AJ293" s="8">
        <v>0</v>
      </c>
      <c r="AK293" s="8">
        <v>1</v>
      </c>
      <c r="AL293" s="8">
        <v>0</v>
      </c>
      <c r="AM293" s="8">
        <v>4</v>
      </c>
      <c r="AN293" s="8">
        <v>0</v>
      </c>
      <c r="AO293" s="8">
        <v>1</v>
      </c>
      <c r="AP293" s="8">
        <v>0</v>
      </c>
      <c r="AQ293" s="8">
        <v>0</v>
      </c>
      <c r="AR293" s="54">
        <v>130</v>
      </c>
      <c r="AS293" s="8">
        <v>1</v>
      </c>
      <c r="AT293" s="8">
        <v>0</v>
      </c>
      <c r="AU293" s="8">
        <v>240</v>
      </c>
      <c r="AV293" s="8" t="s">
        <v>8439</v>
      </c>
      <c r="AW293" s="8">
        <v>1</v>
      </c>
      <c r="AX293" s="8">
        <v>0</v>
      </c>
      <c r="AY293" s="8">
        <v>0</v>
      </c>
      <c r="AZ293" s="47">
        <v>46223.375</v>
      </c>
      <c r="BA293" s="47">
        <v>46223.541666666664</v>
      </c>
      <c r="BB293" s="8" t="s">
        <v>8380</v>
      </c>
      <c r="BC293" s="47">
        <v>46223.379166666666</v>
      </c>
      <c r="BD293" s="47">
        <v>46223.52847222222</v>
      </c>
      <c r="BE293" s="8" t="s">
        <v>269</v>
      </c>
      <c r="BF293" s="8">
        <v>0</v>
      </c>
      <c r="BG293" s="8">
        <v>0</v>
      </c>
      <c r="BH293" s="8"/>
    </row>
    <row r="294" spans="2:60">
      <c r="B294" s="8" t="s">
        <v>8326</v>
      </c>
      <c r="C294" s="8" t="s">
        <v>49</v>
      </c>
      <c r="D294" s="8" t="s">
        <v>79</v>
      </c>
      <c r="E294" s="8" t="s">
        <v>497</v>
      </c>
      <c r="F294" s="8" t="s">
        <v>8438</v>
      </c>
      <c r="G294" s="8" t="s">
        <v>78</v>
      </c>
      <c r="H294" s="8" t="s">
        <v>53</v>
      </c>
      <c r="I294" s="9">
        <v>46193</v>
      </c>
      <c r="J294" s="61">
        <v>0</v>
      </c>
      <c r="K294" s="56">
        <v>46174</v>
      </c>
      <c r="L294" s="8" t="s">
        <v>52</v>
      </c>
      <c r="M294" s="8" t="s">
        <v>80</v>
      </c>
      <c r="N294" s="8" t="s">
        <v>77</v>
      </c>
      <c r="O294" s="8">
        <v>1</v>
      </c>
      <c r="P294" s="8">
        <v>4</v>
      </c>
      <c r="Q294" s="8" t="s">
        <v>56</v>
      </c>
      <c r="R294" s="8">
        <v>4</v>
      </c>
      <c r="S294" s="8">
        <v>0</v>
      </c>
      <c r="T294" s="8" t="b">
        <v>0</v>
      </c>
      <c r="U294" s="8">
        <v>240</v>
      </c>
      <c r="V294" s="54">
        <v>222</v>
      </c>
      <c r="W294" s="54">
        <v>132</v>
      </c>
      <c r="X294" s="8">
        <v>0</v>
      </c>
      <c r="Y294" s="8">
        <v>0</v>
      </c>
      <c r="Z294" s="8">
        <v>1</v>
      </c>
      <c r="AA294" s="8">
        <v>0</v>
      </c>
      <c r="AB294" s="8">
        <v>4</v>
      </c>
      <c r="AC294" s="8">
        <v>0</v>
      </c>
      <c r="AD294" s="8"/>
      <c r="AE294" s="8">
        <v>240</v>
      </c>
      <c r="AF294" s="8" t="s">
        <v>8384</v>
      </c>
      <c r="AG294" s="8" t="s">
        <v>8379</v>
      </c>
      <c r="AH294" s="54">
        <v>7</v>
      </c>
      <c r="AI294" s="54">
        <v>-11</v>
      </c>
      <c r="AJ294" s="8">
        <v>0</v>
      </c>
      <c r="AK294" s="8">
        <v>1</v>
      </c>
      <c r="AL294" s="8">
        <v>0</v>
      </c>
      <c r="AM294" s="8">
        <v>4</v>
      </c>
      <c r="AN294" s="8">
        <v>0</v>
      </c>
      <c r="AO294" s="8">
        <v>1</v>
      </c>
      <c r="AP294" s="8">
        <v>0</v>
      </c>
      <c r="AQ294" s="8">
        <v>0</v>
      </c>
      <c r="AR294" s="54">
        <v>135</v>
      </c>
      <c r="AS294" s="8">
        <v>1</v>
      </c>
      <c r="AT294" s="8">
        <v>0</v>
      </c>
      <c r="AU294" s="8">
        <v>240</v>
      </c>
      <c r="AV294" s="8" t="s">
        <v>8439</v>
      </c>
      <c r="AW294" s="8">
        <v>1</v>
      </c>
      <c r="AX294" s="8">
        <v>0</v>
      </c>
      <c r="AY294" s="8">
        <v>0</v>
      </c>
      <c r="AZ294" s="47">
        <v>46193.333333333336</v>
      </c>
      <c r="BA294" s="47">
        <v>46193.5</v>
      </c>
      <c r="BB294" s="8" t="s">
        <v>8380</v>
      </c>
      <c r="BC294" s="47">
        <v>46193.338194444441</v>
      </c>
      <c r="BD294" s="47">
        <v>46193.492361111108</v>
      </c>
      <c r="BE294" s="8" t="s">
        <v>497</v>
      </c>
      <c r="BF294" s="8">
        <v>0</v>
      </c>
      <c r="BG294" s="8">
        <v>0</v>
      </c>
      <c r="BH294" s="8"/>
    </row>
    <row r="295" spans="2:60">
      <c r="B295" s="8" t="s">
        <v>8326</v>
      </c>
      <c r="C295" s="8" t="s">
        <v>49</v>
      </c>
      <c r="D295" s="8" t="s">
        <v>79</v>
      </c>
      <c r="E295" s="8" t="s">
        <v>497</v>
      </c>
      <c r="F295" s="8" t="s">
        <v>8438</v>
      </c>
      <c r="G295" s="8" t="s">
        <v>78</v>
      </c>
      <c r="H295" s="8" t="s">
        <v>53</v>
      </c>
      <c r="I295" s="9">
        <v>46206</v>
      </c>
      <c r="J295" s="61">
        <v>0</v>
      </c>
      <c r="K295" s="56">
        <v>46204</v>
      </c>
      <c r="L295" s="8" t="s">
        <v>52</v>
      </c>
      <c r="M295" s="8" t="s">
        <v>80</v>
      </c>
      <c r="N295" s="8" t="s">
        <v>77</v>
      </c>
      <c r="O295" s="8">
        <v>1</v>
      </c>
      <c r="P295" s="8">
        <v>4</v>
      </c>
      <c r="Q295" s="8" t="s">
        <v>58</v>
      </c>
      <c r="R295" s="8">
        <v>4</v>
      </c>
      <c r="S295" s="8">
        <v>0</v>
      </c>
      <c r="T295" s="8" t="b">
        <v>0</v>
      </c>
      <c r="U295" s="8">
        <v>360</v>
      </c>
      <c r="V295" s="54">
        <v>320</v>
      </c>
      <c r="W295" s="54">
        <v>238</v>
      </c>
      <c r="X295" s="8">
        <v>0</v>
      </c>
      <c r="Y295" s="8">
        <v>0</v>
      </c>
      <c r="Z295" s="8">
        <v>1</v>
      </c>
      <c r="AA295" s="8">
        <v>0</v>
      </c>
      <c r="AB295" s="8">
        <v>4</v>
      </c>
      <c r="AC295" s="8">
        <v>0</v>
      </c>
      <c r="AD295" s="8"/>
      <c r="AE295" s="8">
        <v>360</v>
      </c>
      <c r="AF295" s="8" t="s">
        <v>8378</v>
      </c>
      <c r="AG295" s="8" t="s">
        <v>8379</v>
      </c>
      <c r="AH295" s="54">
        <v>12</v>
      </c>
      <c r="AI295" s="54">
        <v>-28</v>
      </c>
      <c r="AJ295" s="8">
        <v>0</v>
      </c>
      <c r="AK295" s="8">
        <v>0</v>
      </c>
      <c r="AL295" s="8">
        <v>1</v>
      </c>
      <c r="AM295" s="8">
        <v>4</v>
      </c>
      <c r="AN295" s="8">
        <v>0</v>
      </c>
      <c r="AO295" s="8">
        <v>1</v>
      </c>
      <c r="AP295" s="8">
        <v>0</v>
      </c>
      <c r="AQ295" s="8">
        <v>0</v>
      </c>
      <c r="AR295" s="54">
        <v>230</v>
      </c>
      <c r="AS295" s="8">
        <v>1</v>
      </c>
      <c r="AT295" s="8">
        <v>0</v>
      </c>
      <c r="AU295" s="8">
        <v>360</v>
      </c>
      <c r="AV295" s="8" t="s">
        <v>8439</v>
      </c>
      <c r="AW295" s="8">
        <v>1</v>
      </c>
      <c r="AX295" s="8">
        <v>0</v>
      </c>
      <c r="AY295" s="8">
        <v>0</v>
      </c>
      <c r="AZ295" s="47">
        <v>46206.333333333336</v>
      </c>
      <c r="BA295" s="47">
        <v>46206.583333333336</v>
      </c>
      <c r="BB295" s="8" t="s">
        <v>8380</v>
      </c>
      <c r="BC295" s="47">
        <v>46206.341666666667</v>
      </c>
      <c r="BD295" s="47">
        <v>46206.563888888886</v>
      </c>
      <c r="BE295" s="8" t="s">
        <v>497</v>
      </c>
      <c r="BF295" s="8">
        <v>0</v>
      </c>
      <c r="BG295" s="8">
        <v>0</v>
      </c>
      <c r="BH295" s="8"/>
    </row>
    <row r="296" spans="2:60">
      <c r="B296" s="8" t="s">
        <v>8326</v>
      </c>
      <c r="C296" s="8" t="s">
        <v>49</v>
      </c>
      <c r="D296" s="8" t="s">
        <v>79</v>
      </c>
      <c r="E296" s="8" t="s">
        <v>497</v>
      </c>
      <c r="F296" s="8" t="s">
        <v>8438</v>
      </c>
      <c r="G296" s="8" t="s">
        <v>78</v>
      </c>
      <c r="H296" s="8" t="s">
        <v>53</v>
      </c>
      <c r="I296" s="9">
        <v>46252</v>
      </c>
      <c r="J296" s="61">
        <v>0</v>
      </c>
      <c r="K296" s="56">
        <v>46235</v>
      </c>
      <c r="L296" s="8" t="s">
        <v>52</v>
      </c>
      <c r="M296" s="8" t="s">
        <v>80</v>
      </c>
      <c r="N296" s="8" t="s">
        <v>77</v>
      </c>
      <c r="O296" s="8">
        <v>1</v>
      </c>
      <c r="P296" s="8">
        <v>4</v>
      </c>
      <c r="Q296" s="8" t="s">
        <v>60</v>
      </c>
      <c r="R296" s="8">
        <v>4</v>
      </c>
      <c r="S296" s="8">
        <v>0</v>
      </c>
      <c r="T296" s="8" t="b">
        <v>0</v>
      </c>
      <c r="U296" s="8">
        <v>210</v>
      </c>
      <c r="V296" s="54">
        <v>188</v>
      </c>
      <c r="W296" s="54">
        <v>118</v>
      </c>
      <c r="X296" s="8">
        <v>0</v>
      </c>
      <c r="Y296" s="8">
        <v>0</v>
      </c>
      <c r="Z296" s="8">
        <v>1</v>
      </c>
      <c r="AA296" s="8">
        <v>0</v>
      </c>
      <c r="AB296" s="8">
        <v>4</v>
      </c>
      <c r="AC296" s="8">
        <v>0</v>
      </c>
      <c r="AD296" s="8"/>
      <c r="AE296" s="8">
        <v>210</v>
      </c>
      <c r="AF296" s="8" t="s">
        <v>8378</v>
      </c>
      <c r="AG296" s="8" t="s">
        <v>8384</v>
      </c>
      <c r="AH296" s="54">
        <v>12</v>
      </c>
      <c r="AI296" s="54">
        <v>-10</v>
      </c>
      <c r="AJ296" s="8">
        <v>0</v>
      </c>
      <c r="AK296" s="8">
        <v>0</v>
      </c>
      <c r="AL296" s="8">
        <v>1</v>
      </c>
      <c r="AM296" s="8">
        <v>4</v>
      </c>
      <c r="AN296" s="8">
        <v>0</v>
      </c>
      <c r="AO296" s="8">
        <v>0</v>
      </c>
      <c r="AP296" s="8">
        <v>1</v>
      </c>
      <c r="AQ296" s="8">
        <v>0</v>
      </c>
      <c r="AR296" s="54">
        <v>120</v>
      </c>
      <c r="AS296" s="8">
        <v>1</v>
      </c>
      <c r="AT296" s="8">
        <v>0</v>
      </c>
      <c r="AU296" s="8">
        <v>210</v>
      </c>
      <c r="AV296" s="8" t="s">
        <v>8439</v>
      </c>
      <c r="AW296" s="8">
        <v>1</v>
      </c>
      <c r="AX296" s="8">
        <v>0</v>
      </c>
      <c r="AY296" s="8">
        <v>0</v>
      </c>
      <c r="AZ296" s="47">
        <v>46252.375</v>
      </c>
      <c r="BA296" s="47">
        <v>46252.520833333336</v>
      </c>
      <c r="BB296" s="8" t="s">
        <v>8380</v>
      </c>
      <c r="BC296" s="47">
        <v>46252.383333333331</v>
      </c>
      <c r="BD296" s="47">
        <v>46252.513888888891</v>
      </c>
      <c r="BE296" s="8" t="s">
        <v>497</v>
      </c>
      <c r="BF296" s="8">
        <v>0</v>
      </c>
      <c r="BG296" s="8">
        <v>0</v>
      </c>
      <c r="BH296" s="8"/>
    </row>
    <row r="297" spans="2:60">
      <c r="B297" s="8" t="s">
        <v>8326</v>
      </c>
      <c r="C297" s="8" t="s">
        <v>49</v>
      </c>
      <c r="D297" s="8" t="s">
        <v>79</v>
      </c>
      <c r="E297" s="8" t="s">
        <v>497</v>
      </c>
      <c r="F297" s="8" t="s">
        <v>8438</v>
      </c>
      <c r="G297" s="8" t="s">
        <v>81</v>
      </c>
      <c r="H297" s="8" t="s">
        <v>53</v>
      </c>
      <c r="I297" s="9">
        <v>46205</v>
      </c>
      <c r="J297" s="61">
        <v>0</v>
      </c>
      <c r="K297" s="56">
        <v>46204</v>
      </c>
      <c r="L297" s="8" t="s">
        <v>52</v>
      </c>
      <c r="M297" s="8" t="s">
        <v>80</v>
      </c>
      <c r="N297" s="8" t="s">
        <v>77</v>
      </c>
      <c r="O297" s="8">
        <v>1</v>
      </c>
      <c r="P297" s="8">
        <v>4</v>
      </c>
      <c r="Q297" s="8" t="s">
        <v>58</v>
      </c>
      <c r="R297" s="8">
        <v>4</v>
      </c>
      <c r="S297" s="8">
        <v>0</v>
      </c>
      <c r="T297" s="8" t="b">
        <v>0</v>
      </c>
      <c r="U297" s="8">
        <v>210</v>
      </c>
      <c r="V297" s="54">
        <v>181</v>
      </c>
      <c r="W297" s="54">
        <v>104</v>
      </c>
      <c r="X297" s="8">
        <v>0</v>
      </c>
      <c r="Y297" s="8">
        <v>0</v>
      </c>
      <c r="Z297" s="8">
        <v>1</v>
      </c>
      <c r="AA297" s="8">
        <v>0</v>
      </c>
      <c r="AB297" s="8">
        <v>4</v>
      </c>
      <c r="AC297" s="8">
        <v>0</v>
      </c>
      <c r="AD297" s="8"/>
      <c r="AE297" s="8">
        <v>210</v>
      </c>
      <c r="AF297" s="8" t="s">
        <v>8384</v>
      </c>
      <c r="AG297" s="8" t="s">
        <v>8379</v>
      </c>
      <c r="AH297" s="54">
        <v>8</v>
      </c>
      <c r="AI297" s="54">
        <v>-21</v>
      </c>
      <c r="AJ297" s="8">
        <v>0</v>
      </c>
      <c r="AK297" s="8">
        <v>1</v>
      </c>
      <c r="AL297" s="8">
        <v>0</v>
      </c>
      <c r="AM297" s="8">
        <v>4</v>
      </c>
      <c r="AN297" s="8">
        <v>0</v>
      </c>
      <c r="AO297" s="8">
        <v>1</v>
      </c>
      <c r="AP297" s="8">
        <v>0</v>
      </c>
      <c r="AQ297" s="8">
        <v>0</v>
      </c>
      <c r="AR297" s="54">
        <v>105</v>
      </c>
      <c r="AS297" s="8">
        <v>1</v>
      </c>
      <c r="AT297" s="8">
        <v>0</v>
      </c>
      <c r="AU297" s="8">
        <v>210</v>
      </c>
      <c r="AV297" s="8" t="s">
        <v>8439</v>
      </c>
      <c r="AW297" s="8">
        <v>1</v>
      </c>
      <c r="AX297" s="8">
        <v>0</v>
      </c>
      <c r="AY297" s="8">
        <v>0</v>
      </c>
      <c r="AZ297" s="47">
        <v>46205.333333333336</v>
      </c>
      <c r="BA297" s="47">
        <v>46205.479166666664</v>
      </c>
      <c r="BB297" s="8" t="s">
        <v>8380</v>
      </c>
      <c r="BC297" s="47">
        <v>46205.338888888888</v>
      </c>
      <c r="BD297" s="47">
        <v>46205.464583333334</v>
      </c>
      <c r="BE297" s="8" t="s">
        <v>497</v>
      </c>
      <c r="BF297" s="8">
        <v>0</v>
      </c>
      <c r="BG297" s="8">
        <v>0</v>
      </c>
      <c r="BH297" s="8"/>
    </row>
    <row r="298" spans="2:60">
      <c r="B298" s="8" t="s">
        <v>8326</v>
      </c>
      <c r="C298" s="8" t="s">
        <v>49</v>
      </c>
      <c r="D298" s="8" t="s">
        <v>79</v>
      </c>
      <c r="E298" s="8" t="s">
        <v>497</v>
      </c>
      <c r="F298" s="8" t="s">
        <v>8438</v>
      </c>
      <c r="G298" s="8" t="s">
        <v>81</v>
      </c>
      <c r="H298" s="8" t="s">
        <v>53</v>
      </c>
      <c r="I298" s="9">
        <v>46233</v>
      </c>
      <c r="J298" s="61">
        <v>0</v>
      </c>
      <c r="K298" s="56">
        <v>46204</v>
      </c>
      <c r="L298" s="8" t="s">
        <v>52</v>
      </c>
      <c r="M298" s="8" t="s">
        <v>80</v>
      </c>
      <c r="N298" s="8" t="s">
        <v>77</v>
      </c>
      <c r="O298" s="8">
        <v>1</v>
      </c>
      <c r="P298" s="8">
        <v>4</v>
      </c>
      <c r="Q298" s="8" t="s">
        <v>58</v>
      </c>
      <c r="R298" s="8">
        <v>4</v>
      </c>
      <c r="S298" s="8">
        <v>0</v>
      </c>
      <c r="T298" s="8" t="b">
        <v>0</v>
      </c>
      <c r="U298" s="8">
        <v>480</v>
      </c>
      <c r="V298" s="54">
        <v>430</v>
      </c>
      <c r="W298" s="54">
        <v>325</v>
      </c>
      <c r="X298" s="8">
        <v>0</v>
      </c>
      <c r="Y298" s="8">
        <v>0</v>
      </c>
      <c r="Z298" s="8">
        <v>1</v>
      </c>
      <c r="AA298" s="8">
        <v>0</v>
      </c>
      <c r="AB298" s="8">
        <v>4</v>
      </c>
      <c r="AC298" s="8">
        <v>0</v>
      </c>
      <c r="AD298" s="8"/>
      <c r="AE298" s="8">
        <v>480</v>
      </c>
      <c r="AF298" s="8" t="s">
        <v>8378</v>
      </c>
      <c r="AG298" s="8" t="s">
        <v>8379</v>
      </c>
      <c r="AH298" s="54">
        <v>12</v>
      </c>
      <c r="AI298" s="54">
        <v>-38</v>
      </c>
      <c r="AJ298" s="8">
        <v>0</v>
      </c>
      <c r="AK298" s="8">
        <v>0</v>
      </c>
      <c r="AL298" s="8">
        <v>1</v>
      </c>
      <c r="AM298" s="8">
        <v>4</v>
      </c>
      <c r="AN298" s="8">
        <v>0</v>
      </c>
      <c r="AO298" s="8">
        <v>1</v>
      </c>
      <c r="AP298" s="8">
        <v>0</v>
      </c>
      <c r="AQ298" s="8">
        <v>0</v>
      </c>
      <c r="AR298" s="54">
        <v>315</v>
      </c>
      <c r="AS298" s="8">
        <v>1</v>
      </c>
      <c r="AT298" s="8">
        <v>0</v>
      </c>
      <c r="AU298" s="8">
        <v>480</v>
      </c>
      <c r="AV298" s="8" t="s">
        <v>8439</v>
      </c>
      <c r="AW298" s="8">
        <v>1</v>
      </c>
      <c r="AX298" s="8">
        <v>0</v>
      </c>
      <c r="AY298" s="8">
        <v>0</v>
      </c>
      <c r="AZ298" s="47">
        <v>46233.354166666664</v>
      </c>
      <c r="BA298" s="47">
        <v>46233.6875</v>
      </c>
      <c r="BB298" s="8" t="s">
        <v>8380</v>
      </c>
      <c r="BC298" s="47">
        <v>46233.362500000003</v>
      </c>
      <c r="BD298" s="47">
        <v>46233.661111111112</v>
      </c>
      <c r="BE298" s="8" t="s">
        <v>497</v>
      </c>
      <c r="BF298" s="8">
        <v>0</v>
      </c>
      <c r="BG298" s="8">
        <v>0</v>
      </c>
      <c r="BH298" s="8"/>
    </row>
    <row r="299" spans="2:60">
      <c r="B299" s="8" t="s">
        <v>8326</v>
      </c>
      <c r="C299" s="8" t="s">
        <v>49</v>
      </c>
      <c r="D299" s="8" t="s">
        <v>79</v>
      </c>
      <c r="E299" s="8" t="s">
        <v>297</v>
      </c>
      <c r="F299" s="8" t="s">
        <v>8438</v>
      </c>
      <c r="G299" s="8" t="s">
        <v>81</v>
      </c>
      <c r="H299" s="8" t="s">
        <v>53</v>
      </c>
      <c r="I299" s="9">
        <v>46228</v>
      </c>
      <c r="J299" s="61">
        <v>0</v>
      </c>
      <c r="K299" s="56">
        <v>46204</v>
      </c>
      <c r="L299" s="8" t="s">
        <v>52</v>
      </c>
      <c r="M299" s="8" t="s">
        <v>80</v>
      </c>
      <c r="N299" s="8" t="s">
        <v>77</v>
      </c>
      <c r="O299" s="8">
        <v>1</v>
      </c>
      <c r="P299" s="8">
        <v>4</v>
      </c>
      <c r="Q299" s="8" t="s">
        <v>58</v>
      </c>
      <c r="R299" s="8">
        <v>4</v>
      </c>
      <c r="S299" s="8">
        <v>0</v>
      </c>
      <c r="T299" s="8" t="b">
        <v>0</v>
      </c>
      <c r="U299" s="8">
        <v>420</v>
      </c>
      <c r="V299" s="54">
        <v>390</v>
      </c>
      <c r="W299" s="54">
        <v>251</v>
      </c>
      <c r="X299" s="8">
        <v>0</v>
      </c>
      <c r="Y299" s="8">
        <v>0</v>
      </c>
      <c r="Z299" s="8">
        <v>1</v>
      </c>
      <c r="AA299" s="8">
        <v>0</v>
      </c>
      <c r="AB299" s="8">
        <v>4</v>
      </c>
      <c r="AC299" s="8">
        <v>0</v>
      </c>
      <c r="AD299" s="8"/>
      <c r="AE299" s="8">
        <v>420</v>
      </c>
      <c r="AF299" s="8" t="s">
        <v>8384</v>
      </c>
      <c r="AG299" s="8" t="s">
        <v>8379</v>
      </c>
      <c r="AH299" s="54">
        <v>10</v>
      </c>
      <c r="AI299" s="54">
        <v>-20</v>
      </c>
      <c r="AJ299" s="8">
        <v>0</v>
      </c>
      <c r="AK299" s="8">
        <v>1</v>
      </c>
      <c r="AL299" s="8">
        <v>0</v>
      </c>
      <c r="AM299" s="8">
        <v>4</v>
      </c>
      <c r="AN299" s="8">
        <v>0</v>
      </c>
      <c r="AO299" s="8">
        <v>1</v>
      </c>
      <c r="AP299" s="8">
        <v>0</v>
      </c>
      <c r="AQ299" s="8">
        <v>0</v>
      </c>
      <c r="AR299" s="54">
        <v>250</v>
      </c>
      <c r="AS299" s="8">
        <v>1</v>
      </c>
      <c r="AT299" s="8">
        <v>0</v>
      </c>
      <c r="AU299" s="8">
        <v>420</v>
      </c>
      <c r="AV299" s="8" t="s">
        <v>8439</v>
      </c>
      <c r="AW299" s="8">
        <v>1</v>
      </c>
      <c r="AX299" s="8">
        <v>0</v>
      </c>
      <c r="AY299" s="8">
        <v>0</v>
      </c>
      <c r="AZ299" s="47">
        <v>46228.375</v>
      </c>
      <c r="BA299" s="47">
        <v>46228.666666666664</v>
      </c>
      <c r="BB299" s="8" t="s">
        <v>8380</v>
      </c>
      <c r="BC299" s="47">
        <v>46228.381944444445</v>
      </c>
      <c r="BD299" s="47">
        <v>46228.652777777781</v>
      </c>
      <c r="BE299" s="8" t="s">
        <v>297</v>
      </c>
      <c r="BF299" s="8">
        <v>0</v>
      </c>
      <c r="BG299" s="8">
        <v>0</v>
      </c>
      <c r="BH299" s="8"/>
    </row>
    <row r="300" spans="2:60">
      <c r="B300" s="8" t="s">
        <v>8326</v>
      </c>
      <c r="C300" s="8" t="s">
        <v>49</v>
      </c>
      <c r="D300" s="8" t="s">
        <v>79</v>
      </c>
      <c r="E300" s="8" t="s">
        <v>297</v>
      </c>
      <c r="F300" s="8" t="s">
        <v>8438</v>
      </c>
      <c r="G300" s="8" t="s">
        <v>81</v>
      </c>
      <c r="H300" s="8" t="s">
        <v>53</v>
      </c>
      <c r="I300" s="9">
        <v>46264</v>
      </c>
      <c r="J300" s="61">
        <v>0</v>
      </c>
      <c r="K300" s="56">
        <v>46235</v>
      </c>
      <c r="L300" s="8" t="s">
        <v>52</v>
      </c>
      <c r="M300" s="8" t="s">
        <v>80</v>
      </c>
      <c r="N300" s="8" t="s">
        <v>77</v>
      </c>
      <c r="O300" s="8">
        <v>1</v>
      </c>
      <c r="P300" s="8">
        <v>4</v>
      </c>
      <c r="Q300" s="8" t="s">
        <v>60</v>
      </c>
      <c r="R300" s="8">
        <v>4</v>
      </c>
      <c r="S300" s="8">
        <v>0</v>
      </c>
      <c r="T300" s="8" t="b">
        <v>0</v>
      </c>
      <c r="U300" s="8">
        <v>420</v>
      </c>
      <c r="V300" s="54">
        <v>394</v>
      </c>
      <c r="W300" s="54">
        <v>292</v>
      </c>
      <c r="X300" s="8">
        <v>0</v>
      </c>
      <c r="Y300" s="8">
        <v>0</v>
      </c>
      <c r="Z300" s="8">
        <v>1</v>
      </c>
      <c r="AA300" s="8">
        <v>0</v>
      </c>
      <c r="AB300" s="8">
        <v>4</v>
      </c>
      <c r="AC300" s="8">
        <v>0</v>
      </c>
      <c r="AD300" s="8"/>
      <c r="AE300" s="8">
        <v>420</v>
      </c>
      <c r="AF300" s="8" t="s">
        <v>8384</v>
      </c>
      <c r="AG300" s="8" t="s">
        <v>8379</v>
      </c>
      <c r="AH300" s="54">
        <v>3</v>
      </c>
      <c r="AI300" s="54">
        <v>-23</v>
      </c>
      <c r="AJ300" s="8">
        <v>0</v>
      </c>
      <c r="AK300" s="8">
        <v>1</v>
      </c>
      <c r="AL300" s="8">
        <v>0</v>
      </c>
      <c r="AM300" s="8">
        <v>4</v>
      </c>
      <c r="AN300" s="8">
        <v>0</v>
      </c>
      <c r="AO300" s="8">
        <v>1</v>
      </c>
      <c r="AP300" s="8">
        <v>0</v>
      </c>
      <c r="AQ300" s="8">
        <v>0</v>
      </c>
      <c r="AR300" s="54">
        <v>285</v>
      </c>
      <c r="AS300" s="8">
        <v>1</v>
      </c>
      <c r="AT300" s="8">
        <v>0</v>
      </c>
      <c r="AU300" s="8">
        <v>420</v>
      </c>
      <c r="AV300" s="8" t="s">
        <v>8439</v>
      </c>
      <c r="AW300" s="8">
        <v>1</v>
      </c>
      <c r="AX300" s="8">
        <v>0</v>
      </c>
      <c r="AY300" s="8">
        <v>0</v>
      </c>
      <c r="AZ300" s="47">
        <v>46264.375</v>
      </c>
      <c r="BA300" s="47">
        <v>46264.666666666664</v>
      </c>
      <c r="BB300" s="8" t="s">
        <v>8380</v>
      </c>
      <c r="BC300" s="47">
        <v>46264.377083333333</v>
      </c>
      <c r="BD300" s="47">
        <v>46264.650694444441</v>
      </c>
      <c r="BE300" s="8" t="s">
        <v>297</v>
      </c>
      <c r="BF300" s="8">
        <v>0</v>
      </c>
      <c r="BG300" s="8">
        <v>0</v>
      </c>
      <c r="BH300" s="8"/>
    </row>
    <row r="301" spans="2:60">
      <c r="B301" s="8" t="s">
        <v>8326</v>
      </c>
      <c r="C301" s="8" t="s">
        <v>49</v>
      </c>
      <c r="D301" s="8" t="s">
        <v>79</v>
      </c>
      <c r="E301" s="8" t="s">
        <v>214</v>
      </c>
      <c r="F301" s="8" t="s">
        <v>8438</v>
      </c>
      <c r="G301" s="8" t="s">
        <v>78</v>
      </c>
      <c r="H301" s="8" t="s">
        <v>53</v>
      </c>
      <c r="I301" s="9">
        <v>46189</v>
      </c>
      <c r="J301" s="61">
        <v>0</v>
      </c>
      <c r="K301" s="56">
        <v>46174</v>
      </c>
      <c r="L301" s="8" t="s">
        <v>52</v>
      </c>
      <c r="M301" s="8" t="s">
        <v>80</v>
      </c>
      <c r="N301" s="8" t="s">
        <v>77</v>
      </c>
      <c r="O301" s="8">
        <v>1</v>
      </c>
      <c r="P301" s="8">
        <v>4</v>
      </c>
      <c r="Q301" s="8" t="s">
        <v>56</v>
      </c>
      <c r="R301" s="8">
        <v>4</v>
      </c>
      <c r="S301" s="8">
        <v>0</v>
      </c>
      <c r="T301" s="8" t="b">
        <v>0</v>
      </c>
      <c r="U301" s="8">
        <v>540</v>
      </c>
      <c r="V301" s="54">
        <v>501</v>
      </c>
      <c r="W301" s="54">
        <v>352</v>
      </c>
      <c r="X301" s="8">
        <v>0</v>
      </c>
      <c r="Y301" s="8">
        <v>0</v>
      </c>
      <c r="Z301" s="8">
        <v>1</v>
      </c>
      <c r="AA301" s="8">
        <v>0</v>
      </c>
      <c r="AB301" s="8">
        <v>4</v>
      </c>
      <c r="AC301" s="8">
        <v>0</v>
      </c>
      <c r="AD301" s="8"/>
      <c r="AE301" s="8">
        <v>540</v>
      </c>
      <c r="AF301" s="8" t="s">
        <v>8384</v>
      </c>
      <c r="AG301" s="8" t="s">
        <v>8379</v>
      </c>
      <c r="AH301" s="54">
        <v>8</v>
      </c>
      <c r="AI301" s="54">
        <v>-31</v>
      </c>
      <c r="AJ301" s="8">
        <v>0</v>
      </c>
      <c r="AK301" s="8">
        <v>1</v>
      </c>
      <c r="AL301" s="8">
        <v>0</v>
      </c>
      <c r="AM301" s="8">
        <v>4</v>
      </c>
      <c r="AN301" s="8">
        <v>0</v>
      </c>
      <c r="AO301" s="8">
        <v>1</v>
      </c>
      <c r="AP301" s="8">
        <v>0</v>
      </c>
      <c r="AQ301" s="8">
        <v>0</v>
      </c>
      <c r="AR301" s="54">
        <v>365</v>
      </c>
      <c r="AS301" s="8">
        <v>1</v>
      </c>
      <c r="AT301" s="8">
        <v>0</v>
      </c>
      <c r="AU301" s="8">
        <v>540</v>
      </c>
      <c r="AV301" s="8" t="s">
        <v>8439</v>
      </c>
      <c r="AW301" s="8">
        <v>1</v>
      </c>
      <c r="AX301" s="8">
        <v>0</v>
      </c>
      <c r="AY301" s="8">
        <v>0</v>
      </c>
      <c r="AZ301" s="47">
        <v>46189.354166666664</v>
      </c>
      <c r="BA301" s="47">
        <v>46189.729166666664</v>
      </c>
      <c r="BB301" s="8" t="s">
        <v>8380</v>
      </c>
      <c r="BC301" s="47">
        <v>46189.359722222223</v>
      </c>
      <c r="BD301" s="47">
        <v>46189.707638888889</v>
      </c>
      <c r="BE301" s="8" t="s">
        <v>214</v>
      </c>
      <c r="BF301" s="8">
        <v>0</v>
      </c>
      <c r="BG301" s="8">
        <v>0</v>
      </c>
      <c r="BH301" s="8"/>
    </row>
    <row r="302" spans="2:60">
      <c r="B302" s="8" t="s">
        <v>8326</v>
      </c>
      <c r="C302" s="8" t="s">
        <v>49</v>
      </c>
      <c r="D302" s="8" t="s">
        <v>79</v>
      </c>
      <c r="E302" s="8" t="s">
        <v>214</v>
      </c>
      <c r="F302" s="8" t="s">
        <v>8438</v>
      </c>
      <c r="G302" s="8" t="s">
        <v>78</v>
      </c>
      <c r="H302" s="8" t="s">
        <v>53</v>
      </c>
      <c r="I302" s="9">
        <v>46196</v>
      </c>
      <c r="J302" s="61">
        <v>0</v>
      </c>
      <c r="K302" s="56">
        <v>46174</v>
      </c>
      <c r="L302" s="8" t="s">
        <v>52</v>
      </c>
      <c r="M302" s="8" t="s">
        <v>80</v>
      </c>
      <c r="N302" s="8" t="s">
        <v>77</v>
      </c>
      <c r="O302" s="8">
        <v>1</v>
      </c>
      <c r="P302" s="8">
        <v>4</v>
      </c>
      <c r="Q302" s="8" t="s">
        <v>56</v>
      </c>
      <c r="R302" s="8">
        <v>4</v>
      </c>
      <c r="S302" s="8">
        <v>0</v>
      </c>
      <c r="T302" s="8" t="b">
        <v>0</v>
      </c>
      <c r="U302" s="8">
        <v>270</v>
      </c>
      <c r="V302" s="54">
        <v>229</v>
      </c>
      <c r="W302" s="54">
        <v>130</v>
      </c>
      <c r="X302" s="8">
        <v>0</v>
      </c>
      <c r="Y302" s="8">
        <v>0</v>
      </c>
      <c r="Z302" s="8">
        <v>1</v>
      </c>
      <c r="AA302" s="8">
        <v>0</v>
      </c>
      <c r="AB302" s="8">
        <v>4</v>
      </c>
      <c r="AC302" s="8">
        <v>0</v>
      </c>
      <c r="AD302" s="8"/>
      <c r="AE302" s="8">
        <v>270</v>
      </c>
      <c r="AF302" s="8" t="s">
        <v>8384</v>
      </c>
      <c r="AG302" s="8" t="s">
        <v>8379</v>
      </c>
      <c r="AH302" s="54">
        <v>7</v>
      </c>
      <c r="AI302" s="54">
        <v>-34</v>
      </c>
      <c r="AJ302" s="8">
        <v>0</v>
      </c>
      <c r="AK302" s="8">
        <v>1</v>
      </c>
      <c r="AL302" s="8">
        <v>0</v>
      </c>
      <c r="AM302" s="8">
        <v>4</v>
      </c>
      <c r="AN302" s="8">
        <v>0</v>
      </c>
      <c r="AO302" s="8">
        <v>1</v>
      </c>
      <c r="AP302" s="8">
        <v>0</v>
      </c>
      <c r="AQ302" s="8">
        <v>0</v>
      </c>
      <c r="AR302" s="54">
        <v>135</v>
      </c>
      <c r="AS302" s="8">
        <v>1</v>
      </c>
      <c r="AT302" s="8">
        <v>0</v>
      </c>
      <c r="AU302" s="8">
        <v>270</v>
      </c>
      <c r="AV302" s="8" t="s">
        <v>8439</v>
      </c>
      <c r="AW302" s="8">
        <v>1</v>
      </c>
      <c r="AX302" s="8">
        <v>0</v>
      </c>
      <c r="AY302" s="8">
        <v>0</v>
      </c>
      <c r="AZ302" s="47">
        <v>46196.5625</v>
      </c>
      <c r="BA302" s="47">
        <v>46196.75</v>
      </c>
      <c r="BB302" s="8" t="s">
        <v>8380</v>
      </c>
      <c r="BC302" s="47">
        <v>46196.567361111112</v>
      </c>
      <c r="BD302" s="47">
        <v>46196.726388888892</v>
      </c>
      <c r="BE302" s="8" t="s">
        <v>214</v>
      </c>
      <c r="BF302" s="8">
        <v>0</v>
      </c>
      <c r="BG302" s="8">
        <v>0</v>
      </c>
      <c r="BH302" s="8"/>
    </row>
    <row r="303" spans="2:60">
      <c r="B303" s="8" t="s">
        <v>8326</v>
      </c>
      <c r="C303" s="8" t="s">
        <v>49</v>
      </c>
      <c r="D303" s="8" t="s">
        <v>79</v>
      </c>
      <c r="E303" s="8" t="s">
        <v>214</v>
      </c>
      <c r="F303" s="8" t="s">
        <v>8438</v>
      </c>
      <c r="G303" s="8" t="s">
        <v>81</v>
      </c>
      <c r="H303" s="8" t="s">
        <v>53</v>
      </c>
      <c r="I303" s="9">
        <v>46179</v>
      </c>
      <c r="J303" s="61">
        <v>0</v>
      </c>
      <c r="K303" s="56">
        <v>46174</v>
      </c>
      <c r="L303" s="8" t="s">
        <v>52</v>
      </c>
      <c r="M303" s="8" t="s">
        <v>80</v>
      </c>
      <c r="N303" s="8" t="s">
        <v>77</v>
      </c>
      <c r="O303" s="8">
        <v>1</v>
      </c>
      <c r="P303" s="8">
        <v>4</v>
      </c>
      <c r="Q303" s="8" t="s">
        <v>56</v>
      </c>
      <c r="R303" s="8">
        <v>4</v>
      </c>
      <c r="S303" s="8">
        <v>0</v>
      </c>
      <c r="T303" s="8" t="b">
        <v>0</v>
      </c>
      <c r="U303" s="8">
        <v>240</v>
      </c>
      <c r="V303" s="54">
        <v>204</v>
      </c>
      <c r="W303" s="54">
        <v>123</v>
      </c>
      <c r="X303" s="8">
        <v>0</v>
      </c>
      <c r="Y303" s="8">
        <v>0</v>
      </c>
      <c r="Z303" s="8">
        <v>1</v>
      </c>
      <c r="AA303" s="8">
        <v>0</v>
      </c>
      <c r="AB303" s="8">
        <v>4</v>
      </c>
      <c r="AC303" s="8">
        <v>0</v>
      </c>
      <c r="AD303" s="8"/>
      <c r="AE303" s="8">
        <v>240</v>
      </c>
      <c r="AF303" s="8" t="s">
        <v>8384</v>
      </c>
      <c r="AG303" s="8" t="s">
        <v>8379</v>
      </c>
      <c r="AH303" s="54">
        <v>9</v>
      </c>
      <c r="AI303" s="54">
        <v>-27</v>
      </c>
      <c r="AJ303" s="8">
        <v>0</v>
      </c>
      <c r="AK303" s="8">
        <v>1</v>
      </c>
      <c r="AL303" s="8">
        <v>0</v>
      </c>
      <c r="AM303" s="8">
        <v>4</v>
      </c>
      <c r="AN303" s="8">
        <v>0</v>
      </c>
      <c r="AO303" s="8">
        <v>1</v>
      </c>
      <c r="AP303" s="8">
        <v>0</v>
      </c>
      <c r="AQ303" s="8">
        <v>0</v>
      </c>
      <c r="AR303" s="54">
        <v>120</v>
      </c>
      <c r="AS303" s="8">
        <v>1</v>
      </c>
      <c r="AT303" s="8">
        <v>0</v>
      </c>
      <c r="AU303" s="8">
        <v>240</v>
      </c>
      <c r="AV303" s="8" t="s">
        <v>8439</v>
      </c>
      <c r="AW303" s="8">
        <v>1</v>
      </c>
      <c r="AX303" s="8">
        <v>0</v>
      </c>
      <c r="AY303" s="8">
        <v>0</v>
      </c>
      <c r="AZ303" s="47">
        <v>46179.5625</v>
      </c>
      <c r="BA303" s="47">
        <v>46179.729166666664</v>
      </c>
      <c r="BB303" s="8" t="s">
        <v>8380</v>
      </c>
      <c r="BC303" s="47">
        <v>46179.568749999999</v>
      </c>
      <c r="BD303" s="47">
        <v>46179.710416666669</v>
      </c>
      <c r="BE303" s="8" t="s">
        <v>214</v>
      </c>
      <c r="BF303" s="8">
        <v>0</v>
      </c>
      <c r="BG303" s="8">
        <v>0</v>
      </c>
      <c r="BH303" s="8"/>
    </row>
    <row r="304" spans="2:60">
      <c r="B304" s="8" t="s">
        <v>8326</v>
      </c>
      <c r="C304" s="8" t="s">
        <v>49</v>
      </c>
      <c r="D304" s="8" t="s">
        <v>79</v>
      </c>
      <c r="E304" s="8" t="s">
        <v>214</v>
      </c>
      <c r="F304" s="8" t="s">
        <v>8438</v>
      </c>
      <c r="G304" s="8" t="s">
        <v>81</v>
      </c>
      <c r="H304" s="8" t="s">
        <v>53</v>
      </c>
      <c r="I304" s="9">
        <v>46185</v>
      </c>
      <c r="J304" s="61">
        <v>0</v>
      </c>
      <c r="K304" s="56">
        <v>46174</v>
      </c>
      <c r="L304" s="8" t="s">
        <v>52</v>
      </c>
      <c r="M304" s="8" t="s">
        <v>80</v>
      </c>
      <c r="N304" s="8" t="s">
        <v>77</v>
      </c>
      <c r="O304" s="8">
        <v>1</v>
      </c>
      <c r="P304" s="8">
        <v>4</v>
      </c>
      <c r="Q304" s="8" t="s">
        <v>56</v>
      </c>
      <c r="R304" s="8">
        <v>4</v>
      </c>
      <c r="S304" s="8">
        <v>0</v>
      </c>
      <c r="T304" s="8" t="b">
        <v>0</v>
      </c>
      <c r="U304" s="8">
        <v>270</v>
      </c>
      <c r="V304" s="54">
        <v>243</v>
      </c>
      <c r="W304" s="54">
        <v>159</v>
      </c>
      <c r="X304" s="8">
        <v>0</v>
      </c>
      <c r="Y304" s="8">
        <v>0</v>
      </c>
      <c r="Z304" s="8">
        <v>1</v>
      </c>
      <c r="AA304" s="8">
        <v>0</v>
      </c>
      <c r="AB304" s="8">
        <v>4</v>
      </c>
      <c r="AC304" s="8">
        <v>0</v>
      </c>
      <c r="AD304" s="8"/>
      <c r="AE304" s="8">
        <v>270</v>
      </c>
      <c r="AF304" s="8" t="s">
        <v>8384</v>
      </c>
      <c r="AG304" s="8" t="s">
        <v>8379</v>
      </c>
      <c r="AH304" s="54">
        <v>8</v>
      </c>
      <c r="AI304" s="54">
        <v>-19</v>
      </c>
      <c r="AJ304" s="8">
        <v>0</v>
      </c>
      <c r="AK304" s="8">
        <v>1</v>
      </c>
      <c r="AL304" s="8">
        <v>0</v>
      </c>
      <c r="AM304" s="8">
        <v>4</v>
      </c>
      <c r="AN304" s="8">
        <v>0</v>
      </c>
      <c r="AO304" s="8">
        <v>1</v>
      </c>
      <c r="AP304" s="8">
        <v>0</v>
      </c>
      <c r="AQ304" s="8">
        <v>0</v>
      </c>
      <c r="AR304" s="54">
        <v>155</v>
      </c>
      <c r="AS304" s="8">
        <v>1</v>
      </c>
      <c r="AT304" s="8">
        <v>0</v>
      </c>
      <c r="AU304" s="8">
        <v>270</v>
      </c>
      <c r="AV304" s="8" t="s">
        <v>8439</v>
      </c>
      <c r="AW304" s="8">
        <v>1</v>
      </c>
      <c r="AX304" s="8">
        <v>0</v>
      </c>
      <c r="AY304" s="8">
        <v>0</v>
      </c>
      <c r="AZ304" s="47">
        <v>46185.354166666664</v>
      </c>
      <c r="BA304" s="47">
        <v>46185.541666666664</v>
      </c>
      <c r="BB304" s="8" t="s">
        <v>8380</v>
      </c>
      <c r="BC304" s="47">
        <v>46185.359722222223</v>
      </c>
      <c r="BD304" s="47">
        <v>46185.52847222222</v>
      </c>
      <c r="BE304" s="8" t="s">
        <v>214</v>
      </c>
      <c r="BF304" s="8">
        <v>0</v>
      </c>
      <c r="BG304" s="8">
        <v>0</v>
      </c>
      <c r="BH304" s="8"/>
    </row>
    <row r="305" spans="2:60">
      <c r="B305" s="8" t="s">
        <v>8326</v>
      </c>
      <c r="C305" s="8" t="s">
        <v>49</v>
      </c>
      <c r="D305" s="8" t="s">
        <v>79</v>
      </c>
      <c r="E305" s="8" t="s">
        <v>214</v>
      </c>
      <c r="F305" s="8" t="s">
        <v>8438</v>
      </c>
      <c r="G305" s="8" t="s">
        <v>81</v>
      </c>
      <c r="H305" s="8" t="s">
        <v>53</v>
      </c>
      <c r="I305" s="9">
        <v>46210</v>
      </c>
      <c r="J305" s="61">
        <v>0</v>
      </c>
      <c r="K305" s="56">
        <v>46204</v>
      </c>
      <c r="L305" s="8" t="s">
        <v>52</v>
      </c>
      <c r="M305" s="8" t="s">
        <v>80</v>
      </c>
      <c r="N305" s="8" t="s">
        <v>77</v>
      </c>
      <c r="O305" s="8">
        <v>1</v>
      </c>
      <c r="P305" s="8">
        <v>4</v>
      </c>
      <c r="Q305" s="8" t="s">
        <v>58</v>
      </c>
      <c r="R305" s="8">
        <v>4</v>
      </c>
      <c r="S305" s="8">
        <v>0</v>
      </c>
      <c r="T305" s="8" t="b">
        <v>0</v>
      </c>
      <c r="U305" s="8">
        <v>270</v>
      </c>
      <c r="V305" s="54">
        <v>250</v>
      </c>
      <c r="W305" s="54">
        <v>165</v>
      </c>
      <c r="X305" s="8">
        <v>0</v>
      </c>
      <c r="Y305" s="8">
        <v>0</v>
      </c>
      <c r="Z305" s="8">
        <v>1</v>
      </c>
      <c r="AA305" s="8">
        <v>0</v>
      </c>
      <c r="AB305" s="8">
        <v>4</v>
      </c>
      <c r="AC305" s="8">
        <v>0</v>
      </c>
      <c r="AD305" s="8"/>
      <c r="AE305" s="8">
        <v>270</v>
      </c>
      <c r="AF305" s="8" t="s">
        <v>8384</v>
      </c>
      <c r="AG305" s="8" t="s">
        <v>8379</v>
      </c>
      <c r="AH305" s="54">
        <v>7</v>
      </c>
      <c r="AI305" s="54">
        <v>-13</v>
      </c>
      <c r="AJ305" s="8">
        <v>0</v>
      </c>
      <c r="AK305" s="8">
        <v>1</v>
      </c>
      <c r="AL305" s="8">
        <v>0</v>
      </c>
      <c r="AM305" s="8">
        <v>4</v>
      </c>
      <c r="AN305" s="8">
        <v>0</v>
      </c>
      <c r="AO305" s="8">
        <v>1</v>
      </c>
      <c r="AP305" s="8">
        <v>0</v>
      </c>
      <c r="AQ305" s="8">
        <v>0</v>
      </c>
      <c r="AR305" s="54">
        <v>165</v>
      </c>
      <c r="AS305" s="8">
        <v>1</v>
      </c>
      <c r="AT305" s="8">
        <v>0</v>
      </c>
      <c r="AU305" s="8">
        <v>270</v>
      </c>
      <c r="AV305" s="8" t="s">
        <v>8439</v>
      </c>
      <c r="AW305" s="8">
        <v>1</v>
      </c>
      <c r="AX305" s="8">
        <v>0</v>
      </c>
      <c r="AY305" s="8">
        <v>0</v>
      </c>
      <c r="AZ305" s="47">
        <v>46210.333333333336</v>
      </c>
      <c r="BA305" s="47">
        <v>46210.520833333336</v>
      </c>
      <c r="BB305" s="8" t="s">
        <v>8380</v>
      </c>
      <c r="BC305" s="47">
        <v>46210.338194444441</v>
      </c>
      <c r="BD305" s="47">
        <v>46210.511805555558</v>
      </c>
      <c r="BE305" s="8" t="s">
        <v>214</v>
      </c>
      <c r="BF305" s="8">
        <v>0</v>
      </c>
      <c r="BG305" s="8">
        <v>0</v>
      </c>
      <c r="BH305" s="8"/>
    </row>
    <row r="306" spans="2:60">
      <c r="B306" s="8" t="s">
        <v>8326</v>
      </c>
      <c r="C306" s="8" t="s">
        <v>49</v>
      </c>
      <c r="D306" s="8" t="s">
        <v>79</v>
      </c>
      <c r="E306" s="8" t="s">
        <v>214</v>
      </c>
      <c r="F306" s="8" t="s">
        <v>8438</v>
      </c>
      <c r="G306" s="8" t="s">
        <v>81</v>
      </c>
      <c r="H306" s="8" t="s">
        <v>53</v>
      </c>
      <c r="I306" s="9">
        <v>46212</v>
      </c>
      <c r="J306" s="61">
        <v>0</v>
      </c>
      <c r="K306" s="56">
        <v>46204</v>
      </c>
      <c r="L306" s="8" t="s">
        <v>52</v>
      </c>
      <c r="M306" s="8" t="s">
        <v>80</v>
      </c>
      <c r="N306" s="8" t="s">
        <v>77</v>
      </c>
      <c r="O306" s="8">
        <v>1</v>
      </c>
      <c r="P306" s="8">
        <v>4</v>
      </c>
      <c r="Q306" s="8" t="s">
        <v>58</v>
      </c>
      <c r="R306" s="8">
        <v>4</v>
      </c>
      <c r="S306" s="8">
        <v>0</v>
      </c>
      <c r="T306" s="8" t="b">
        <v>0</v>
      </c>
      <c r="U306" s="8">
        <v>480</v>
      </c>
      <c r="V306" s="54">
        <v>444</v>
      </c>
      <c r="W306" s="54">
        <v>312</v>
      </c>
      <c r="X306" s="8">
        <v>0</v>
      </c>
      <c r="Y306" s="8">
        <v>0</v>
      </c>
      <c r="Z306" s="8">
        <v>1</v>
      </c>
      <c r="AA306" s="8">
        <v>0</v>
      </c>
      <c r="AB306" s="8">
        <v>4</v>
      </c>
      <c r="AC306" s="8">
        <v>0</v>
      </c>
      <c r="AD306" s="8"/>
      <c r="AE306" s="8">
        <v>480</v>
      </c>
      <c r="AF306" s="8" t="s">
        <v>8384</v>
      </c>
      <c r="AG306" s="8" t="s">
        <v>8379</v>
      </c>
      <c r="AH306" s="54">
        <v>7</v>
      </c>
      <c r="AI306" s="54">
        <v>-29</v>
      </c>
      <c r="AJ306" s="8">
        <v>0</v>
      </c>
      <c r="AK306" s="8">
        <v>1</v>
      </c>
      <c r="AL306" s="8">
        <v>0</v>
      </c>
      <c r="AM306" s="8">
        <v>4</v>
      </c>
      <c r="AN306" s="8">
        <v>0</v>
      </c>
      <c r="AO306" s="8">
        <v>1</v>
      </c>
      <c r="AP306" s="8">
        <v>0</v>
      </c>
      <c r="AQ306" s="8">
        <v>0</v>
      </c>
      <c r="AR306" s="54">
        <v>310</v>
      </c>
      <c r="AS306" s="8">
        <v>1</v>
      </c>
      <c r="AT306" s="8">
        <v>0</v>
      </c>
      <c r="AU306" s="8">
        <v>480</v>
      </c>
      <c r="AV306" s="8" t="s">
        <v>8439</v>
      </c>
      <c r="AW306" s="8">
        <v>1</v>
      </c>
      <c r="AX306" s="8">
        <v>0</v>
      </c>
      <c r="AY306" s="8">
        <v>0</v>
      </c>
      <c r="AZ306" s="47">
        <v>46212.375</v>
      </c>
      <c r="BA306" s="47">
        <v>46212.708333333336</v>
      </c>
      <c r="BB306" s="8" t="s">
        <v>8380</v>
      </c>
      <c r="BC306" s="47">
        <v>46212.379861111112</v>
      </c>
      <c r="BD306" s="47">
        <v>46212.688194444447</v>
      </c>
      <c r="BE306" s="8" t="s">
        <v>214</v>
      </c>
      <c r="BF306" s="8">
        <v>0</v>
      </c>
      <c r="BG306" s="8">
        <v>0</v>
      </c>
      <c r="BH306" s="8"/>
    </row>
    <row r="307" spans="2:60">
      <c r="B307" s="8" t="s">
        <v>8326</v>
      </c>
      <c r="C307" s="8" t="s">
        <v>49</v>
      </c>
      <c r="D307" s="8" t="s">
        <v>79</v>
      </c>
      <c r="E307" s="8" t="s">
        <v>214</v>
      </c>
      <c r="F307" s="8" t="s">
        <v>8438</v>
      </c>
      <c r="G307" s="8" t="s">
        <v>81</v>
      </c>
      <c r="H307" s="8" t="s">
        <v>53</v>
      </c>
      <c r="I307" s="9">
        <v>46236</v>
      </c>
      <c r="J307" s="61">
        <v>0</v>
      </c>
      <c r="K307" s="56">
        <v>46235</v>
      </c>
      <c r="L307" s="8" t="s">
        <v>52</v>
      </c>
      <c r="M307" s="8" t="s">
        <v>80</v>
      </c>
      <c r="N307" s="8" t="s">
        <v>77</v>
      </c>
      <c r="O307" s="8">
        <v>1</v>
      </c>
      <c r="P307" s="8">
        <v>4</v>
      </c>
      <c r="Q307" s="8" t="s">
        <v>60</v>
      </c>
      <c r="R307" s="8">
        <v>4</v>
      </c>
      <c r="S307" s="8">
        <v>0</v>
      </c>
      <c r="T307" s="8" t="b">
        <v>0</v>
      </c>
      <c r="U307" s="8">
        <v>540</v>
      </c>
      <c r="V307" s="54">
        <v>498</v>
      </c>
      <c r="W307" s="54">
        <v>375</v>
      </c>
      <c r="X307" s="8">
        <v>0</v>
      </c>
      <c r="Y307" s="8">
        <v>0</v>
      </c>
      <c r="Z307" s="8">
        <v>1</v>
      </c>
      <c r="AA307" s="8">
        <v>0</v>
      </c>
      <c r="AB307" s="8">
        <v>4</v>
      </c>
      <c r="AC307" s="8">
        <v>0</v>
      </c>
      <c r="AD307" s="8"/>
      <c r="AE307" s="8">
        <v>540</v>
      </c>
      <c r="AF307" s="8" t="s">
        <v>8378</v>
      </c>
      <c r="AG307" s="8" t="s">
        <v>8379</v>
      </c>
      <c r="AH307" s="54">
        <v>11</v>
      </c>
      <c r="AI307" s="54">
        <v>-31</v>
      </c>
      <c r="AJ307" s="8">
        <v>0</v>
      </c>
      <c r="AK307" s="8">
        <v>0</v>
      </c>
      <c r="AL307" s="8">
        <v>1</v>
      </c>
      <c r="AM307" s="8">
        <v>4</v>
      </c>
      <c r="AN307" s="8">
        <v>0</v>
      </c>
      <c r="AO307" s="8">
        <v>1</v>
      </c>
      <c r="AP307" s="8">
        <v>0</v>
      </c>
      <c r="AQ307" s="8">
        <v>0</v>
      </c>
      <c r="AR307" s="54">
        <v>380</v>
      </c>
      <c r="AS307" s="8">
        <v>1</v>
      </c>
      <c r="AT307" s="8">
        <v>0</v>
      </c>
      <c r="AU307" s="8">
        <v>540</v>
      </c>
      <c r="AV307" s="8" t="s">
        <v>8439</v>
      </c>
      <c r="AW307" s="8">
        <v>1</v>
      </c>
      <c r="AX307" s="8">
        <v>0</v>
      </c>
      <c r="AY307" s="8">
        <v>0</v>
      </c>
      <c r="AZ307" s="47">
        <v>46236.375</v>
      </c>
      <c r="BA307" s="47">
        <v>46236.75</v>
      </c>
      <c r="BB307" s="8" t="s">
        <v>8380</v>
      </c>
      <c r="BC307" s="47">
        <v>46236.382638888892</v>
      </c>
      <c r="BD307" s="47">
        <v>46236.728472222225</v>
      </c>
      <c r="BE307" s="8" t="s">
        <v>214</v>
      </c>
      <c r="BF307" s="8">
        <v>0</v>
      </c>
      <c r="BG307" s="8">
        <v>0</v>
      </c>
      <c r="BH307" s="8"/>
    </row>
    <row r="308" spans="2:60">
      <c r="B308" s="8" t="s">
        <v>8326</v>
      </c>
      <c r="C308" s="8" t="s">
        <v>49</v>
      </c>
      <c r="D308" s="8" t="s">
        <v>79</v>
      </c>
      <c r="E308" s="8" t="s">
        <v>411</v>
      </c>
      <c r="F308" s="8" t="s">
        <v>8438</v>
      </c>
      <c r="G308" s="8" t="s">
        <v>81</v>
      </c>
      <c r="H308" s="8" t="s">
        <v>53</v>
      </c>
      <c r="I308" s="9">
        <v>46189</v>
      </c>
      <c r="J308" s="61">
        <v>0</v>
      </c>
      <c r="K308" s="56">
        <v>46174</v>
      </c>
      <c r="L308" s="8" t="s">
        <v>52</v>
      </c>
      <c r="M308" s="8" t="s">
        <v>80</v>
      </c>
      <c r="N308" s="8" t="s">
        <v>77</v>
      </c>
      <c r="O308" s="8">
        <v>1</v>
      </c>
      <c r="P308" s="8">
        <v>4</v>
      </c>
      <c r="Q308" s="8" t="s">
        <v>56</v>
      </c>
      <c r="R308" s="8">
        <v>4</v>
      </c>
      <c r="S308" s="8">
        <v>0</v>
      </c>
      <c r="T308" s="8" t="b">
        <v>0</v>
      </c>
      <c r="U308" s="8">
        <v>240</v>
      </c>
      <c r="V308" s="54">
        <v>219</v>
      </c>
      <c r="W308" s="54">
        <v>140</v>
      </c>
      <c r="X308" s="8">
        <v>0</v>
      </c>
      <c r="Y308" s="8">
        <v>0</v>
      </c>
      <c r="Z308" s="8">
        <v>1</v>
      </c>
      <c r="AA308" s="8">
        <v>0</v>
      </c>
      <c r="AB308" s="8">
        <v>4</v>
      </c>
      <c r="AC308" s="8">
        <v>0</v>
      </c>
      <c r="AD308" s="8"/>
      <c r="AE308" s="8">
        <v>240</v>
      </c>
      <c r="AF308" s="8" t="s">
        <v>8384</v>
      </c>
      <c r="AG308" s="8" t="s">
        <v>8379</v>
      </c>
      <c r="AH308" s="54">
        <v>10</v>
      </c>
      <c r="AI308" s="54">
        <v>-11</v>
      </c>
      <c r="AJ308" s="8">
        <v>0</v>
      </c>
      <c r="AK308" s="8">
        <v>1</v>
      </c>
      <c r="AL308" s="8">
        <v>0</v>
      </c>
      <c r="AM308" s="8">
        <v>4</v>
      </c>
      <c r="AN308" s="8">
        <v>0</v>
      </c>
      <c r="AO308" s="8">
        <v>1</v>
      </c>
      <c r="AP308" s="8">
        <v>0</v>
      </c>
      <c r="AQ308" s="8">
        <v>0</v>
      </c>
      <c r="AR308" s="54">
        <v>145</v>
      </c>
      <c r="AS308" s="8">
        <v>1</v>
      </c>
      <c r="AT308" s="8">
        <v>0</v>
      </c>
      <c r="AU308" s="8">
        <v>240</v>
      </c>
      <c r="AV308" s="8" t="s">
        <v>8439</v>
      </c>
      <c r="AW308" s="8">
        <v>1</v>
      </c>
      <c r="AX308" s="8">
        <v>0</v>
      </c>
      <c r="AY308" s="8">
        <v>0</v>
      </c>
      <c r="AZ308" s="47">
        <v>46189.5625</v>
      </c>
      <c r="BA308" s="47">
        <v>46189.729166666664</v>
      </c>
      <c r="BB308" s="8" t="s">
        <v>8380</v>
      </c>
      <c r="BC308" s="47">
        <v>46189.569444444445</v>
      </c>
      <c r="BD308" s="47">
        <v>46189.72152777778</v>
      </c>
      <c r="BE308" s="8" t="s">
        <v>411</v>
      </c>
      <c r="BF308" s="8">
        <v>0</v>
      </c>
      <c r="BG308" s="8">
        <v>0</v>
      </c>
      <c r="BH308" s="8"/>
    </row>
    <row r="309" spans="2:60">
      <c r="B309" s="8" t="s">
        <v>8326</v>
      </c>
      <c r="C309" s="8" t="s">
        <v>49</v>
      </c>
      <c r="D309" s="8" t="s">
        <v>79</v>
      </c>
      <c r="E309" s="8" t="s">
        <v>411</v>
      </c>
      <c r="F309" s="8" t="s">
        <v>8438</v>
      </c>
      <c r="G309" s="8" t="s">
        <v>81</v>
      </c>
      <c r="H309" s="8" t="s">
        <v>53</v>
      </c>
      <c r="I309" s="9">
        <v>46193</v>
      </c>
      <c r="J309" s="61">
        <v>0</v>
      </c>
      <c r="K309" s="56">
        <v>46174</v>
      </c>
      <c r="L309" s="8" t="s">
        <v>52</v>
      </c>
      <c r="M309" s="8" t="s">
        <v>80</v>
      </c>
      <c r="N309" s="8" t="s">
        <v>77</v>
      </c>
      <c r="O309" s="8">
        <v>1</v>
      </c>
      <c r="P309" s="8">
        <v>4</v>
      </c>
      <c r="Q309" s="8" t="s">
        <v>56</v>
      </c>
      <c r="R309" s="8">
        <v>4</v>
      </c>
      <c r="S309" s="8">
        <v>0</v>
      </c>
      <c r="T309" s="8" t="b">
        <v>0</v>
      </c>
      <c r="U309" s="8">
        <v>210</v>
      </c>
      <c r="V309" s="54">
        <v>183</v>
      </c>
      <c r="W309" s="54">
        <v>117</v>
      </c>
      <c r="X309" s="8">
        <v>0</v>
      </c>
      <c r="Y309" s="8">
        <v>0</v>
      </c>
      <c r="Z309" s="8">
        <v>1</v>
      </c>
      <c r="AA309" s="8">
        <v>0</v>
      </c>
      <c r="AB309" s="8">
        <v>4</v>
      </c>
      <c r="AC309" s="8">
        <v>0</v>
      </c>
      <c r="AD309" s="8"/>
      <c r="AE309" s="8">
        <v>210</v>
      </c>
      <c r="AF309" s="8" t="s">
        <v>8384</v>
      </c>
      <c r="AG309" s="8" t="s">
        <v>8379</v>
      </c>
      <c r="AH309" s="54">
        <v>10</v>
      </c>
      <c r="AI309" s="54">
        <v>-17</v>
      </c>
      <c r="AJ309" s="8">
        <v>0</v>
      </c>
      <c r="AK309" s="8">
        <v>1</v>
      </c>
      <c r="AL309" s="8">
        <v>0</v>
      </c>
      <c r="AM309" s="8">
        <v>4</v>
      </c>
      <c r="AN309" s="8">
        <v>0</v>
      </c>
      <c r="AO309" s="8">
        <v>1</v>
      </c>
      <c r="AP309" s="8">
        <v>0</v>
      </c>
      <c r="AQ309" s="8">
        <v>0</v>
      </c>
      <c r="AR309" s="54">
        <v>110</v>
      </c>
      <c r="AS309" s="8">
        <v>1</v>
      </c>
      <c r="AT309" s="8">
        <v>0</v>
      </c>
      <c r="AU309" s="8">
        <v>210</v>
      </c>
      <c r="AV309" s="8" t="s">
        <v>8439</v>
      </c>
      <c r="AW309" s="8">
        <v>1</v>
      </c>
      <c r="AX309" s="8">
        <v>0</v>
      </c>
      <c r="AY309" s="8">
        <v>0</v>
      </c>
      <c r="AZ309" s="47">
        <v>46193.354166666664</v>
      </c>
      <c r="BA309" s="47">
        <v>46193.5</v>
      </c>
      <c r="BB309" s="8" t="s">
        <v>8380</v>
      </c>
      <c r="BC309" s="47">
        <v>46193.361111111109</v>
      </c>
      <c r="BD309" s="47">
        <v>46193.488194444442</v>
      </c>
      <c r="BE309" s="8" t="s">
        <v>411</v>
      </c>
      <c r="BF309" s="8">
        <v>0</v>
      </c>
      <c r="BG309" s="8">
        <v>0</v>
      </c>
      <c r="BH309" s="8"/>
    </row>
    <row r="310" spans="2:60">
      <c r="B310" s="8" t="s">
        <v>8326</v>
      </c>
      <c r="C310" s="8" t="s">
        <v>49</v>
      </c>
      <c r="D310" s="8" t="s">
        <v>79</v>
      </c>
      <c r="E310" s="8" t="s">
        <v>411</v>
      </c>
      <c r="F310" s="8" t="s">
        <v>8438</v>
      </c>
      <c r="G310" s="8" t="s">
        <v>81</v>
      </c>
      <c r="H310" s="8" t="s">
        <v>53</v>
      </c>
      <c r="I310" s="9">
        <v>46222</v>
      </c>
      <c r="J310" s="61">
        <v>0</v>
      </c>
      <c r="K310" s="56">
        <v>46204</v>
      </c>
      <c r="L310" s="8" t="s">
        <v>52</v>
      </c>
      <c r="M310" s="8" t="s">
        <v>80</v>
      </c>
      <c r="N310" s="8" t="s">
        <v>77</v>
      </c>
      <c r="O310" s="8">
        <v>1</v>
      </c>
      <c r="P310" s="8">
        <v>4</v>
      </c>
      <c r="Q310" s="8" t="s">
        <v>58</v>
      </c>
      <c r="R310" s="8">
        <v>4</v>
      </c>
      <c r="S310" s="8">
        <v>0</v>
      </c>
      <c r="T310" s="8" t="b">
        <v>0</v>
      </c>
      <c r="U310" s="8">
        <v>270</v>
      </c>
      <c r="V310" s="54">
        <v>248</v>
      </c>
      <c r="W310" s="54">
        <v>176</v>
      </c>
      <c r="X310" s="8">
        <v>0</v>
      </c>
      <c r="Y310" s="8">
        <v>0</v>
      </c>
      <c r="Z310" s="8">
        <v>1</v>
      </c>
      <c r="AA310" s="8">
        <v>0</v>
      </c>
      <c r="AB310" s="8">
        <v>4</v>
      </c>
      <c r="AC310" s="8">
        <v>0</v>
      </c>
      <c r="AD310" s="8"/>
      <c r="AE310" s="8">
        <v>270</v>
      </c>
      <c r="AF310" s="8" t="s">
        <v>8384</v>
      </c>
      <c r="AG310" s="8" t="s">
        <v>8379</v>
      </c>
      <c r="AH310" s="54">
        <v>10</v>
      </c>
      <c r="AI310" s="54">
        <v>-12</v>
      </c>
      <c r="AJ310" s="8">
        <v>0</v>
      </c>
      <c r="AK310" s="8">
        <v>1</v>
      </c>
      <c r="AL310" s="8">
        <v>0</v>
      </c>
      <c r="AM310" s="8">
        <v>4</v>
      </c>
      <c r="AN310" s="8">
        <v>0</v>
      </c>
      <c r="AO310" s="8">
        <v>1</v>
      </c>
      <c r="AP310" s="8">
        <v>0</v>
      </c>
      <c r="AQ310" s="8">
        <v>0</v>
      </c>
      <c r="AR310" s="54">
        <v>170</v>
      </c>
      <c r="AS310" s="8">
        <v>1</v>
      </c>
      <c r="AT310" s="8">
        <v>0</v>
      </c>
      <c r="AU310" s="8">
        <v>270</v>
      </c>
      <c r="AV310" s="8" t="s">
        <v>8439</v>
      </c>
      <c r="AW310" s="8">
        <v>1</v>
      </c>
      <c r="AX310" s="8">
        <v>0</v>
      </c>
      <c r="AY310" s="8">
        <v>0</v>
      </c>
      <c r="AZ310" s="47">
        <v>46222.375</v>
      </c>
      <c r="BA310" s="47">
        <v>46222.5625</v>
      </c>
      <c r="BB310" s="8" t="s">
        <v>8380</v>
      </c>
      <c r="BC310" s="47">
        <v>46222.381944444445</v>
      </c>
      <c r="BD310" s="47">
        <v>46222.554166666669</v>
      </c>
      <c r="BE310" s="8" t="s">
        <v>411</v>
      </c>
      <c r="BF310" s="8">
        <v>0</v>
      </c>
      <c r="BG310" s="8">
        <v>0</v>
      </c>
      <c r="BH310" s="8"/>
    </row>
    <row r="311" spans="2:60">
      <c r="B311" s="8" t="s">
        <v>8326</v>
      </c>
      <c r="C311" s="8" t="s">
        <v>49</v>
      </c>
      <c r="D311" s="8" t="s">
        <v>79</v>
      </c>
      <c r="E311" s="8" t="s">
        <v>1021</v>
      </c>
      <c r="F311" s="8" t="s">
        <v>8438</v>
      </c>
      <c r="G311" s="8" t="s">
        <v>78</v>
      </c>
      <c r="H311" s="8" t="s">
        <v>53</v>
      </c>
      <c r="I311" s="9">
        <v>46192</v>
      </c>
      <c r="J311" s="61">
        <v>0</v>
      </c>
      <c r="K311" s="56">
        <v>46174</v>
      </c>
      <c r="L311" s="8" t="s">
        <v>52</v>
      </c>
      <c r="M311" s="8" t="s">
        <v>80</v>
      </c>
      <c r="N311" s="8" t="s">
        <v>77</v>
      </c>
      <c r="O311" s="8">
        <v>1</v>
      </c>
      <c r="P311" s="8">
        <v>4</v>
      </c>
      <c r="Q311" s="8" t="s">
        <v>56</v>
      </c>
      <c r="R311" s="8">
        <v>4</v>
      </c>
      <c r="S311" s="8">
        <v>0</v>
      </c>
      <c r="T311" s="8" t="b">
        <v>0</v>
      </c>
      <c r="U311" s="8">
        <v>480</v>
      </c>
      <c r="V311" s="54">
        <v>446</v>
      </c>
      <c r="W311" s="54">
        <v>326</v>
      </c>
      <c r="X311" s="8">
        <v>0</v>
      </c>
      <c r="Y311" s="8">
        <v>0</v>
      </c>
      <c r="Z311" s="8">
        <v>1</v>
      </c>
      <c r="AA311" s="8">
        <v>0</v>
      </c>
      <c r="AB311" s="8">
        <v>4</v>
      </c>
      <c r="AC311" s="8">
        <v>0</v>
      </c>
      <c r="AD311" s="8"/>
      <c r="AE311" s="8">
        <v>480</v>
      </c>
      <c r="AF311" s="8" t="s">
        <v>8378</v>
      </c>
      <c r="AG311" s="8" t="s">
        <v>8379</v>
      </c>
      <c r="AH311" s="54">
        <v>12</v>
      </c>
      <c r="AI311" s="54">
        <v>-22</v>
      </c>
      <c r="AJ311" s="8">
        <v>0</v>
      </c>
      <c r="AK311" s="8">
        <v>0</v>
      </c>
      <c r="AL311" s="8">
        <v>1</v>
      </c>
      <c r="AM311" s="8">
        <v>4</v>
      </c>
      <c r="AN311" s="8">
        <v>0</v>
      </c>
      <c r="AO311" s="8">
        <v>1</v>
      </c>
      <c r="AP311" s="8">
        <v>0</v>
      </c>
      <c r="AQ311" s="8">
        <v>0</v>
      </c>
      <c r="AR311" s="54">
        <v>320</v>
      </c>
      <c r="AS311" s="8">
        <v>1</v>
      </c>
      <c r="AT311" s="8">
        <v>0</v>
      </c>
      <c r="AU311" s="8">
        <v>480</v>
      </c>
      <c r="AV311" s="8" t="s">
        <v>8439</v>
      </c>
      <c r="AW311" s="8">
        <v>1</v>
      </c>
      <c r="AX311" s="8">
        <v>0</v>
      </c>
      <c r="AY311" s="8">
        <v>0</v>
      </c>
      <c r="AZ311" s="47">
        <v>46192.333333333336</v>
      </c>
      <c r="BA311" s="47">
        <v>46192.666666666664</v>
      </c>
      <c r="BB311" s="8" t="s">
        <v>8380</v>
      </c>
      <c r="BC311" s="47">
        <v>46192.341666666667</v>
      </c>
      <c r="BD311" s="47">
        <v>46192.651388888888</v>
      </c>
      <c r="BE311" s="8" t="s">
        <v>1021</v>
      </c>
      <c r="BF311" s="8">
        <v>0</v>
      </c>
      <c r="BG311" s="8">
        <v>0</v>
      </c>
      <c r="BH311" s="8"/>
    </row>
    <row r="312" spans="2:60">
      <c r="B312" s="8" t="s">
        <v>8326</v>
      </c>
      <c r="C312" s="8" t="s">
        <v>49</v>
      </c>
      <c r="D312" s="8" t="s">
        <v>79</v>
      </c>
      <c r="E312" s="8" t="s">
        <v>1021</v>
      </c>
      <c r="F312" s="8" t="s">
        <v>8438</v>
      </c>
      <c r="G312" s="8" t="s">
        <v>78</v>
      </c>
      <c r="H312" s="8" t="s">
        <v>53</v>
      </c>
      <c r="I312" s="9">
        <v>46218</v>
      </c>
      <c r="J312" s="61">
        <v>0</v>
      </c>
      <c r="K312" s="56">
        <v>46204</v>
      </c>
      <c r="L312" s="8" t="s">
        <v>52</v>
      </c>
      <c r="M312" s="8" t="s">
        <v>80</v>
      </c>
      <c r="N312" s="8" t="s">
        <v>77</v>
      </c>
      <c r="O312" s="8">
        <v>1</v>
      </c>
      <c r="P312" s="8">
        <v>4</v>
      </c>
      <c r="Q312" s="8" t="s">
        <v>58</v>
      </c>
      <c r="R312" s="8">
        <v>4</v>
      </c>
      <c r="S312" s="8">
        <v>0</v>
      </c>
      <c r="T312" s="8" t="b">
        <v>0</v>
      </c>
      <c r="U312" s="8">
        <v>480</v>
      </c>
      <c r="V312" s="54">
        <v>446</v>
      </c>
      <c r="W312" s="54">
        <v>323</v>
      </c>
      <c r="X312" s="8">
        <v>0</v>
      </c>
      <c r="Y312" s="8">
        <v>0</v>
      </c>
      <c r="Z312" s="8">
        <v>1</v>
      </c>
      <c r="AA312" s="8">
        <v>0</v>
      </c>
      <c r="AB312" s="8">
        <v>4</v>
      </c>
      <c r="AC312" s="8">
        <v>0</v>
      </c>
      <c r="AD312" s="8"/>
      <c r="AE312" s="8">
        <v>480</v>
      </c>
      <c r="AF312" s="8" t="s">
        <v>8384</v>
      </c>
      <c r="AG312" s="8" t="s">
        <v>8379</v>
      </c>
      <c r="AH312" s="54">
        <v>9</v>
      </c>
      <c r="AI312" s="54">
        <v>-25</v>
      </c>
      <c r="AJ312" s="8">
        <v>0</v>
      </c>
      <c r="AK312" s="8">
        <v>1</v>
      </c>
      <c r="AL312" s="8">
        <v>0</v>
      </c>
      <c r="AM312" s="8">
        <v>4</v>
      </c>
      <c r="AN312" s="8">
        <v>0</v>
      </c>
      <c r="AO312" s="8">
        <v>1</v>
      </c>
      <c r="AP312" s="8">
        <v>0</v>
      </c>
      <c r="AQ312" s="8">
        <v>0</v>
      </c>
      <c r="AR312" s="54">
        <v>325</v>
      </c>
      <c r="AS312" s="8">
        <v>1</v>
      </c>
      <c r="AT312" s="8">
        <v>0</v>
      </c>
      <c r="AU312" s="8">
        <v>480</v>
      </c>
      <c r="AV312" s="8" t="s">
        <v>8439</v>
      </c>
      <c r="AW312" s="8">
        <v>1</v>
      </c>
      <c r="AX312" s="8">
        <v>0</v>
      </c>
      <c r="AY312" s="8">
        <v>0</v>
      </c>
      <c r="AZ312" s="47">
        <v>46218.354166666664</v>
      </c>
      <c r="BA312" s="47">
        <v>46218.6875</v>
      </c>
      <c r="BB312" s="8" t="s">
        <v>8380</v>
      </c>
      <c r="BC312" s="47">
        <v>46218.36041666667</v>
      </c>
      <c r="BD312" s="47">
        <v>46218.670138888891</v>
      </c>
      <c r="BE312" s="8" t="s">
        <v>1021</v>
      </c>
      <c r="BF312" s="8">
        <v>0</v>
      </c>
      <c r="BG312" s="8">
        <v>0</v>
      </c>
      <c r="BH312" s="8"/>
    </row>
    <row r="313" spans="2:60">
      <c r="B313" s="8" t="s">
        <v>8326</v>
      </c>
      <c r="C313" s="8" t="s">
        <v>49</v>
      </c>
      <c r="D313" s="8" t="s">
        <v>79</v>
      </c>
      <c r="E313" s="8" t="s">
        <v>1021</v>
      </c>
      <c r="F313" s="8" t="s">
        <v>8438</v>
      </c>
      <c r="G313" s="8" t="s">
        <v>81</v>
      </c>
      <c r="H313" s="8" t="s">
        <v>53</v>
      </c>
      <c r="I313" s="9">
        <v>46214</v>
      </c>
      <c r="J313" s="61">
        <v>0</v>
      </c>
      <c r="K313" s="56">
        <v>46204</v>
      </c>
      <c r="L313" s="8" t="s">
        <v>52</v>
      </c>
      <c r="M313" s="8" t="s">
        <v>80</v>
      </c>
      <c r="N313" s="8" t="s">
        <v>77</v>
      </c>
      <c r="O313" s="8">
        <v>1</v>
      </c>
      <c r="P313" s="8">
        <v>4</v>
      </c>
      <c r="Q313" s="8" t="s">
        <v>58</v>
      </c>
      <c r="R313" s="8">
        <v>4</v>
      </c>
      <c r="S313" s="8">
        <v>0</v>
      </c>
      <c r="T313" s="8" t="b">
        <v>0</v>
      </c>
      <c r="U313" s="8">
        <v>480</v>
      </c>
      <c r="V313" s="54">
        <v>440</v>
      </c>
      <c r="W313" s="54">
        <v>358</v>
      </c>
      <c r="X313" s="8">
        <v>0</v>
      </c>
      <c r="Y313" s="8">
        <v>0</v>
      </c>
      <c r="Z313" s="8">
        <v>1</v>
      </c>
      <c r="AA313" s="8">
        <v>0</v>
      </c>
      <c r="AB313" s="8">
        <v>4</v>
      </c>
      <c r="AC313" s="8">
        <v>0</v>
      </c>
      <c r="AD313" s="8"/>
      <c r="AE313" s="8">
        <v>480</v>
      </c>
      <c r="AF313" s="8" t="s">
        <v>8384</v>
      </c>
      <c r="AG313" s="8" t="s">
        <v>8379</v>
      </c>
      <c r="AH313" s="54">
        <v>6</v>
      </c>
      <c r="AI313" s="54">
        <v>-34</v>
      </c>
      <c r="AJ313" s="8">
        <v>0</v>
      </c>
      <c r="AK313" s="8">
        <v>1</v>
      </c>
      <c r="AL313" s="8">
        <v>0</v>
      </c>
      <c r="AM313" s="8">
        <v>4</v>
      </c>
      <c r="AN313" s="8">
        <v>0</v>
      </c>
      <c r="AO313" s="8">
        <v>1</v>
      </c>
      <c r="AP313" s="8">
        <v>0</v>
      </c>
      <c r="AQ313" s="8">
        <v>0</v>
      </c>
      <c r="AR313" s="54">
        <v>355</v>
      </c>
      <c r="AS313" s="8">
        <v>1</v>
      </c>
      <c r="AT313" s="8">
        <v>0</v>
      </c>
      <c r="AU313" s="8">
        <v>480</v>
      </c>
      <c r="AV313" s="8" t="s">
        <v>8439</v>
      </c>
      <c r="AW313" s="8">
        <v>1</v>
      </c>
      <c r="AX313" s="8">
        <v>0</v>
      </c>
      <c r="AY313" s="8">
        <v>0</v>
      </c>
      <c r="AZ313" s="47">
        <v>46214.375</v>
      </c>
      <c r="BA313" s="47">
        <v>46214.708333333336</v>
      </c>
      <c r="BB313" s="8" t="s">
        <v>8380</v>
      </c>
      <c r="BC313" s="47">
        <v>46214.379166666666</v>
      </c>
      <c r="BD313" s="47">
        <v>46214.68472222222</v>
      </c>
      <c r="BE313" s="8" t="s">
        <v>1021</v>
      </c>
      <c r="BF313" s="8">
        <v>0</v>
      </c>
      <c r="BG313" s="8">
        <v>0</v>
      </c>
      <c r="BH313" s="8"/>
    </row>
    <row r="314" spans="2:60">
      <c r="B314" s="8" t="s">
        <v>8326</v>
      </c>
      <c r="C314" s="8" t="s">
        <v>49</v>
      </c>
      <c r="D314" s="8" t="s">
        <v>79</v>
      </c>
      <c r="E314" s="8" t="s">
        <v>1021</v>
      </c>
      <c r="F314" s="8" t="s">
        <v>8438</v>
      </c>
      <c r="G314" s="8" t="s">
        <v>81</v>
      </c>
      <c r="H314" s="8" t="s">
        <v>53</v>
      </c>
      <c r="I314" s="9">
        <v>46254</v>
      </c>
      <c r="J314" s="61">
        <v>0</v>
      </c>
      <c r="K314" s="56">
        <v>46235</v>
      </c>
      <c r="L314" s="8" t="s">
        <v>52</v>
      </c>
      <c r="M314" s="8" t="s">
        <v>80</v>
      </c>
      <c r="N314" s="8" t="s">
        <v>77</v>
      </c>
      <c r="O314" s="8">
        <v>1</v>
      </c>
      <c r="P314" s="8">
        <v>4</v>
      </c>
      <c r="Q314" s="8" t="s">
        <v>60</v>
      </c>
      <c r="R314" s="8">
        <v>4</v>
      </c>
      <c r="S314" s="8">
        <v>0</v>
      </c>
      <c r="T314" s="8" t="b">
        <v>0</v>
      </c>
      <c r="U314" s="8">
        <v>480</v>
      </c>
      <c r="V314" s="54">
        <v>444</v>
      </c>
      <c r="W314" s="54">
        <v>310</v>
      </c>
      <c r="X314" s="8">
        <v>0</v>
      </c>
      <c r="Y314" s="8">
        <v>0</v>
      </c>
      <c r="Z314" s="8">
        <v>1</v>
      </c>
      <c r="AA314" s="8">
        <v>0</v>
      </c>
      <c r="AB314" s="8">
        <v>4</v>
      </c>
      <c r="AC314" s="8">
        <v>0</v>
      </c>
      <c r="AD314" s="8"/>
      <c r="AE314" s="8">
        <v>480</v>
      </c>
      <c r="AF314" s="8" t="s">
        <v>8384</v>
      </c>
      <c r="AG314" s="8" t="s">
        <v>8379</v>
      </c>
      <c r="AH314" s="54">
        <v>9</v>
      </c>
      <c r="AI314" s="54">
        <v>-27</v>
      </c>
      <c r="AJ314" s="8">
        <v>0</v>
      </c>
      <c r="AK314" s="8">
        <v>1</v>
      </c>
      <c r="AL314" s="8">
        <v>0</v>
      </c>
      <c r="AM314" s="8">
        <v>4</v>
      </c>
      <c r="AN314" s="8">
        <v>0</v>
      </c>
      <c r="AO314" s="8">
        <v>1</v>
      </c>
      <c r="AP314" s="8">
        <v>0</v>
      </c>
      <c r="AQ314" s="8">
        <v>0</v>
      </c>
      <c r="AR314" s="54">
        <v>315</v>
      </c>
      <c r="AS314" s="8">
        <v>1</v>
      </c>
      <c r="AT314" s="8">
        <v>0</v>
      </c>
      <c r="AU314" s="8">
        <v>480</v>
      </c>
      <c r="AV314" s="8" t="s">
        <v>8439</v>
      </c>
      <c r="AW314" s="8">
        <v>1</v>
      </c>
      <c r="AX314" s="8">
        <v>0</v>
      </c>
      <c r="AY314" s="8">
        <v>0</v>
      </c>
      <c r="AZ314" s="47">
        <v>46254.375</v>
      </c>
      <c r="BA314" s="47">
        <v>46254.708333333336</v>
      </c>
      <c r="BB314" s="8" t="s">
        <v>8380</v>
      </c>
      <c r="BC314" s="47">
        <v>46254.381249999999</v>
      </c>
      <c r="BD314" s="47">
        <v>46254.689583333333</v>
      </c>
      <c r="BE314" s="8" t="s">
        <v>1021</v>
      </c>
      <c r="BF314" s="8">
        <v>0</v>
      </c>
      <c r="BG314" s="8">
        <v>0</v>
      </c>
      <c r="BH314" s="8"/>
    </row>
    <row r="315" spans="2:60">
      <c r="B315" s="8" t="s">
        <v>8326</v>
      </c>
      <c r="C315" s="8" t="s">
        <v>49</v>
      </c>
      <c r="D315" s="8" t="s">
        <v>63</v>
      </c>
      <c r="E315" s="8" t="s">
        <v>430</v>
      </c>
      <c r="F315" s="8" t="s">
        <v>8438</v>
      </c>
      <c r="G315" s="8" t="s">
        <v>51</v>
      </c>
      <c r="H315" s="8" t="s">
        <v>53</v>
      </c>
      <c r="I315" s="9">
        <v>46229</v>
      </c>
      <c r="J315" s="61">
        <v>0</v>
      </c>
      <c r="K315" s="56">
        <v>46204</v>
      </c>
      <c r="L315" s="8" t="s">
        <v>52</v>
      </c>
      <c r="M315" s="8" t="s">
        <v>55</v>
      </c>
      <c r="N315" s="8" t="s">
        <v>50</v>
      </c>
      <c r="O315" s="8">
        <v>1</v>
      </c>
      <c r="P315" s="8">
        <v>4</v>
      </c>
      <c r="Q315" s="8" t="s">
        <v>58</v>
      </c>
      <c r="R315" s="8">
        <v>4</v>
      </c>
      <c r="S315" s="8">
        <v>0</v>
      </c>
      <c r="T315" s="8" t="b">
        <v>0</v>
      </c>
      <c r="U315" s="8">
        <v>480</v>
      </c>
      <c r="V315" s="54">
        <v>432</v>
      </c>
      <c r="W315" s="54">
        <v>336</v>
      </c>
      <c r="X315" s="8">
        <v>0</v>
      </c>
      <c r="Y315" s="8">
        <v>0</v>
      </c>
      <c r="Z315" s="8">
        <v>1</v>
      </c>
      <c r="AA315" s="8">
        <v>0</v>
      </c>
      <c r="AB315" s="8">
        <v>4</v>
      </c>
      <c r="AC315" s="8">
        <v>0</v>
      </c>
      <c r="AD315" s="8"/>
      <c r="AE315" s="8">
        <v>480</v>
      </c>
      <c r="AF315" s="8" t="s">
        <v>8384</v>
      </c>
      <c r="AG315" s="8" t="s">
        <v>8379</v>
      </c>
      <c r="AH315" s="54">
        <v>8</v>
      </c>
      <c r="AI315" s="54">
        <v>-40</v>
      </c>
      <c r="AJ315" s="8">
        <v>0</v>
      </c>
      <c r="AK315" s="8">
        <v>1</v>
      </c>
      <c r="AL315" s="8">
        <v>0</v>
      </c>
      <c r="AM315" s="8">
        <v>4</v>
      </c>
      <c r="AN315" s="8">
        <v>0</v>
      </c>
      <c r="AO315" s="8">
        <v>1</v>
      </c>
      <c r="AP315" s="8">
        <v>0</v>
      </c>
      <c r="AQ315" s="8">
        <v>0</v>
      </c>
      <c r="AR315" s="54">
        <v>350</v>
      </c>
      <c r="AS315" s="8">
        <v>1</v>
      </c>
      <c r="AT315" s="8">
        <v>0</v>
      </c>
      <c r="AU315" s="8">
        <v>480</v>
      </c>
      <c r="AV315" s="8" t="s">
        <v>8439</v>
      </c>
      <c r="AW315" s="8">
        <v>1</v>
      </c>
      <c r="AX315" s="8">
        <v>0</v>
      </c>
      <c r="AY315" s="8">
        <v>0</v>
      </c>
      <c r="AZ315" s="47">
        <v>46229.375</v>
      </c>
      <c r="BA315" s="47">
        <v>46229.708333333336</v>
      </c>
      <c r="BB315" s="8" t="s">
        <v>8380</v>
      </c>
      <c r="BC315" s="47">
        <v>46229.380555555559</v>
      </c>
      <c r="BD315" s="47">
        <v>46229.680555555555</v>
      </c>
      <c r="BE315" s="8" t="s">
        <v>430</v>
      </c>
      <c r="BF315" s="8">
        <v>0</v>
      </c>
      <c r="BG315" s="8">
        <v>0</v>
      </c>
      <c r="BH315" s="8"/>
    </row>
    <row r="316" spans="2:60">
      <c r="B316" s="8" t="s">
        <v>8326</v>
      </c>
      <c r="C316" s="8" t="s">
        <v>49</v>
      </c>
      <c r="D316" s="8" t="s">
        <v>61</v>
      </c>
      <c r="E316" s="8" t="s">
        <v>278</v>
      </c>
      <c r="F316" s="8" t="s">
        <v>8438</v>
      </c>
      <c r="G316" s="8" t="s">
        <v>51</v>
      </c>
      <c r="H316" s="8" t="s">
        <v>53</v>
      </c>
      <c r="I316" s="9">
        <v>46186</v>
      </c>
      <c r="J316" s="61">
        <v>0</v>
      </c>
      <c r="K316" s="56">
        <v>46174</v>
      </c>
      <c r="L316" s="8" t="s">
        <v>52</v>
      </c>
      <c r="M316" s="8" t="s">
        <v>55</v>
      </c>
      <c r="N316" s="8" t="s">
        <v>50</v>
      </c>
      <c r="O316" s="8">
        <v>1</v>
      </c>
      <c r="P316" s="8">
        <v>4</v>
      </c>
      <c r="Q316" s="8" t="s">
        <v>56</v>
      </c>
      <c r="R316" s="8">
        <v>4</v>
      </c>
      <c r="S316" s="8">
        <v>0</v>
      </c>
      <c r="T316" s="8" t="b">
        <v>0</v>
      </c>
      <c r="U316" s="8">
        <v>540</v>
      </c>
      <c r="V316" s="54">
        <v>473</v>
      </c>
      <c r="W316" s="54">
        <v>334</v>
      </c>
      <c r="X316" s="8">
        <v>0</v>
      </c>
      <c r="Y316" s="8">
        <v>0</v>
      </c>
      <c r="Z316" s="8">
        <v>1</v>
      </c>
      <c r="AA316" s="8">
        <v>0</v>
      </c>
      <c r="AB316" s="8">
        <v>4</v>
      </c>
      <c r="AC316" s="8">
        <v>0</v>
      </c>
      <c r="AD316" s="8"/>
      <c r="AE316" s="8">
        <v>540</v>
      </c>
      <c r="AF316" s="8" t="s">
        <v>8378</v>
      </c>
      <c r="AG316" s="8" t="s">
        <v>8379</v>
      </c>
      <c r="AH316" s="54">
        <v>12</v>
      </c>
      <c r="AI316" s="54">
        <v>-55</v>
      </c>
      <c r="AJ316" s="8">
        <v>0</v>
      </c>
      <c r="AK316" s="8">
        <v>0</v>
      </c>
      <c r="AL316" s="8">
        <v>1</v>
      </c>
      <c r="AM316" s="8">
        <v>4</v>
      </c>
      <c r="AN316" s="8">
        <v>0</v>
      </c>
      <c r="AO316" s="8">
        <v>1</v>
      </c>
      <c r="AP316" s="8">
        <v>0</v>
      </c>
      <c r="AQ316" s="8">
        <v>0</v>
      </c>
      <c r="AR316" s="54">
        <v>335</v>
      </c>
      <c r="AS316" s="8">
        <v>1</v>
      </c>
      <c r="AT316" s="8">
        <v>0</v>
      </c>
      <c r="AU316" s="8">
        <v>540</v>
      </c>
      <c r="AV316" s="8" t="s">
        <v>8439</v>
      </c>
      <c r="AW316" s="8">
        <v>1</v>
      </c>
      <c r="AX316" s="8">
        <v>0</v>
      </c>
      <c r="AY316" s="8">
        <v>0</v>
      </c>
      <c r="AZ316" s="47">
        <v>46186.375</v>
      </c>
      <c r="BA316" s="47">
        <v>46186.75</v>
      </c>
      <c r="BB316" s="8" t="s">
        <v>8380</v>
      </c>
      <c r="BC316" s="47">
        <v>46186.383333333331</v>
      </c>
      <c r="BD316" s="47">
        <v>46186.711805555555</v>
      </c>
      <c r="BE316" s="8" t="s">
        <v>278</v>
      </c>
      <c r="BF316" s="8">
        <v>0</v>
      </c>
      <c r="BG316" s="8">
        <v>0</v>
      </c>
      <c r="BH316" s="8"/>
    </row>
    <row r="317" spans="2:60">
      <c r="B317" s="8" t="s">
        <v>8326</v>
      </c>
      <c r="C317" s="8" t="s">
        <v>49</v>
      </c>
      <c r="D317" s="8" t="s">
        <v>61</v>
      </c>
      <c r="E317" s="8" t="s">
        <v>202</v>
      </c>
      <c r="F317" s="8" t="s">
        <v>8438</v>
      </c>
      <c r="G317" s="8" t="s">
        <v>51</v>
      </c>
      <c r="H317" s="8" t="s">
        <v>53</v>
      </c>
      <c r="I317" s="9">
        <v>46175</v>
      </c>
      <c r="J317" s="61">
        <v>0</v>
      </c>
      <c r="K317" s="56">
        <v>46174</v>
      </c>
      <c r="L317" s="8" t="s">
        <v>52</v>
      </c>
      <c r="M317" s="8" t="s">
        <v>55</v>
      </c>
      <c r="N317" s="8" t="s">
        <v>50</v>
      </c>
      <c r="O317" s="8">
        <v>1</v>
      </c>
      <c r="P317" s="8">
        <v>4</v>
      </c>
      <c r="Q317" s="8" t="s">
        <v>56</v>
      </c>
      <c r="R317" s="8">
        <v>4</v>
      </c>
      <c r="S317" s="8">
        <v>0</v>
      </c>
      <c r="T317" s="8" t="b">
        <v>0</v>
      </c>
      <c r="U317" s="8">
        <v>240</v>
      </c>
      <c r="V317" s="54">
        <v>216</v>
      </c>
      <c r="W317" s="54">
        <v>134</v>
      </c>
      <c r="X317" s="8">
        <v>0</v>
      </c>
      <c r="Y317" s="8">
        <v>0</v>
      </c>
      <c r="Z317" s="8">
        <v>1</v>
      </c>
      <c r="AA317" s="8">
        <v>0</v>
      </c>
      <c r="AB317" s="8">
        <v>4</v>
      </c>
      <c r="AC317" s="8">
        <v>0</v>
      </c>
      <c r="AD317" s="8"/>
      <c r="AE317" s="8">
        <v>240</v>
      </c>
      <c r="AF317" s="8" t="s">
        <v>8384</v>
      </c>
      <c r="AG317" s="8" t="s">
        <v>8379</v>
      </c>
      <c r="AH317" s="54">
        <v>9</v>
      </c>
      <c r="AI317" s="54">
        <v>-15</v>
      </c>
      <c r="AJ317" s="8">
        <v>0</v>
      </c>
      <c r="AK317" s="8">
        <v>1</v>
      </c>
      <c r="AL317" s="8">
        <v>0</v>
      </c>
      <c r="AM317" s="8">
        <v>4</v>
      </c>
      <c r="AN317" s="8">
        <v>0</v>
      </c>
      <c r="AO317" s="8">
        <v>1</v>
      </c>
      <c r="AP317" s="8">
        <v>0</v>
      </c>
      <c r="AQ317" s="8">
        <v>0</v>
      </c>
      <c r="AR317" s="54">
        <v>145</v>
      </c>
      <c r="AS317" s="8">
        <v>1</v>
      </c>
      <c r="AT317" s="8">
        <v>0</v>
      </c>
      <c r="AU317" s="8">
        <v>240</v>
      </c>
      <c r="AV317" s="8" t="s">
        <v>8439</v>
      </c>
      <c r="AW317" s="8">
        <v>1</v>
      </c>
      <c r="AX317" s="8">
        <v>0</v>
      </c>
      <c r="AY317" s="8">
        <v>0</v>
      </c>
      <c r="AZ317" s="47">
        <v>46175.375</v>
      </c>
      <c r="BA317" s="47">
        <v>46175.541666666664</v>
      </c>
      <c r="BB317" s="8" t="s">
        <v>8380</v>
      </c>
      <c r="BC317" s="47">
        <v>46175.381249999999</v>
      </c>
      <c r="BD317" s="47">
        <v>46175.53125</v>
      </c>
      <c r="BE317" s="8" t="s">
        <v>202</v>
      </c>
      <c r="BF317" s="8">
        <v>0</v>
      </c>
      <c r="BG317" s="8">
        <v>0</v>
      </c>
      <c r="BH317" s="8"/>
    </row>
    <row r="318" spans="2:60">
      <c r="B318" s="8" t="s">
        <v>8326</v>
      </c>
      <c r="C318" s="8" t="s">
        <v>49</v>
      </c>
      <c r="D318" s="8" t="s">
        <v>61</v>
      </c>
      <c r="E318" s="8" t="s">
        <v>314</v>
      </c>
      <c r="F318" s="8" t="s">
        <v>8438</v>
      </c>
      <c r="G318" s="8" t="s">
        <v>51</v>
      </c>
      <c r="H318" s="8" t="s">
        <v>53</v>
      </c>
      <c r="I318" s="9">
        <v>46257</v>
      </c>
      <c r="J318" s="61">
        <v>0</v>
      </c>
      <c r="K318" s="56">
        <v>46235</v>
      </c>
      <c r="L318" s="8" t="s">
        <v>52</v>
      </c>
      <c r="M318" s="8" t="s">
        <v>55</v>
      </c>
      <c r="N318" s="8" t="s">
        <v>50</v>
      </c>
      <c r="O318" s="8">
        <v>1</v>
      </c>
      <c r="P318" s="8">
        <v>4</v>
      </c>
      <c r="Q318" s="8" t="s">
        <v>60</v>
      </c>
      <c r="R318" s="8">
        <v>4</v>
      </c>
      <c r="S318" s="8">
        <v>0</v>
      </c>
      <c r="T318" s="8" t="b">
        <v>0</v>
      </c>
      <c r="U318" s="8">
        <v>270</v>
      </c>
      <c r="V318" s="54">
        <v>241</v>
      </c>
      <c r="W318" s="54">
        <v>145</v>
      </c>
      <c r="X318" s="8">
        <v>0</v>
      </c>
      <c r="Y318" s="8">
        <v>0</v>
      </c>
      <c r="Z318" s="8">
        <v>1</v>
      </c>
      <c r="AA318" s="8">
        <v>0</v>
      </c>
      <c r="AB318" s="8">
        <v>4</v>
      </c>
      <c r="AC318" s="8">
        <v>0</v>
      </c>
      <c r="AD318" s="8"/>
      <c r="AE318" s="8">
        <v>270</v>
      </c>
      <c r="AF318" s="8" t="s">
        <v>8384</v>
      </c>
      <c r="AG318" s="8" t="s">
        <v>8379</v>
      </c>
      <c r="AH318" s="54">
        <v>3</v>
      </c>
      <c r="AI318" s="54">
        <v>-26</v>
      </c>
      <c r="AJ318" s="8">
        <v>0</v>
      </c>
      <c r="AK318" s="8">
        <v>1</v>
      </c>
      <c r="AL318" s="8">
        <v>0</v>
      </c>
      <c r="AM318" s="8">
        <v>4</v>
      </c>
      <c r="AN318" s="8">
        <v>0</v>
      </c>
      <c r="AO318" s="8">
        <v>1</v>
      </c>
      <c r="AP318" s="8">
        <v>0</v>
      </c>
      <c r="AQ318" s="8">
        <v>0</v>
      </c>
      <c r="AR318" s="54">
        <v>150</v>
      </c>
      <c r="AS318" s="8">
        <v>1</v>
      </c>
      <c r="AT318" s="8">
        <v>0</v>
      </c>
      <c r="AU318" s="8">
        <v>270</v>
      </c>
      <c r="AV318" s="8" t="s">
        <v>8439</v>
      </c>
      <c r="AW318" s="8">
        <v>1</v>
      </c>
      <c r="AX318" s="8">
        <v>0</v>
      </c>
      <c r="AY318" s="8">
        <v>0</v>
      </c>
      <c r="AZ318" s="47">
        <v>46257.354166666664</v>
      </c>
      <c r="BA318" s="47">
        <v>46257.541666666664</v>
      </c>
      <c r="BB318" s="8" t="s">
        <v>8380</v>
      </c>
      <c r="BC318" s="47">
        <v>46257.356249999997</v>
      </c>
      <c r="BD318" s="47">
        <v>46257.523611111108</v>
      </c>
      <c r="BE318" s="8" t="s">
        <v>314</v>
      </c>
      <c r="BF318" s="8">
        <v>0</v>
      </c>
      <c r="BG318" s="8">
        <v>0</v>
      </c>
      <c r="BH318" s="8"/>
    </row>
    <row r="319" spans="2:60">
      <c r="B319" s="8" t="s">
        <v>8326</v>
      </c>
      <c r="C319" s="8" t="s">
        <v>49</v>
      </c>
      <c r="D319" s="8" t="s">
        <v>61</v>
      </c>
      <c r="E319" s="8" t="s">
        <v>480</v>
      </c>
      <c r="F319" s="8" t="s">
        <v>8438</v>
      </c>
      <c r="G319" s="8" t="s">
        <v>51</v>
      </c>
      <c r="H319" s="8" t="s">
        <v>53</v>
      </c>
      <c r="I319" s="9">
        <v>46236</v>
      </c>
      <c r="J319" s="61">
        <v>0</v>
      </c>
      <c r="K319" s="56">
        <v>46235</v>
      </c>
      <c r="L319" s="8" t="s">
        <v>52</v>
      </c>
      <c r="M319" s="8" t="s">
        <v>55</v>
      </c>
      <c r="N319" s="8" t="s">
        <v>50</v>
      </c>
      <c r="O319" s="8">
        <v>1</v>
      </c>
      <c r="P319" s="8">
        <v>4</v>
      </c>
      <c r="Q319" s="8" t="s">
        <v>60</v>
      </c>
      <c r="R319" s="8">
        <v>4</v>
      </c>
      <c r="S319" s="8">
        <v>0</v>
      </c>
      <c r="T319" s="8" t="b">
        <v>0</v>
      </c>
      <c r="U319" s="8">
        <v>540</v>
      </c>
      <c r="V319" s="54">
        <v>511</v>
      </c>
      <c r="W319" s="54">
        <v>405</v>
      </c>
      <c r="X319" s="8">
        <v>0</v>
      </c>
      <c r="Y319" s="8">
        <v>0</v>
      </c>
      <c r="Z319" s="8">
        <v>1</v>
      </c>
      <c r="AA319" s="8">
        <v>0</v>
      </c>
      <c r="AB319" s="8">
        <v>4</v>
      </c>
      <c r="AC319" s="8">
        <v>0</v>
      </c>
      <c r="AD319" s="8"/>
      <c r="AE319" s="8">
        <v>540</v>
      </c>
      <c r="AF319" s="8" t="s">
        <v>8384</v>
      </c>
      <c r="AG319" s="8" t="s">
        <v>8379</v>
      </c>
      <c r="AH319" s="54">
        <v>10</v>
      </c>
      <c r="AI319" s="54">
        <v>-19</v>
      </c>
      <c r="AJ319" s="8">
        <v>0</v>
      </c>
      <c r="AK319" s="8">
        <v>1</v>
      </c>
      <c r="AL319" s="8">
        <v>0</v>
      </c>
      <c r="AM319" s="8">
        <v>4</v>
      </c>
      <c r="AN319" s="8">
        <v>0</v>
      </c>
      <c r="AO319" s="8">
        <v>1</v>
      </c>
      <c r="AP319" s="8">
        <v>0</v>
      </c>
      <c r="AQ319" s="8">
        <v>0</v>
      </c>
      <c r="AR319" s="54">
        <v>415</v>
      </c>
      <c r="AS319" s="8">
        <v>1</v>
      </c>
      <c r="AT319" s="8">
        <v>0</v>
      </c>
      <c r="AU319" s="8">
        <v>540</v>
      </c>
      <c r="AV319" s="8" t="s">
        <v>8439</v>
      </c>
      <c r="AW319" s="8">
        <v>1</v>
      </c>
      <c r="AX319" s="8">
        <v>0</v>
      </c>
      <c r="AY319" s="8">
        <v>0</v>
      </c>
      <c r="AZ319" s="47">
        <v>46236.354166666664</v>
      </c>
      <c r="BA319" s="47">
        <v>46236.729166666664</v>
      </c>
      <c r="BB319" s="8" t="s">
        <v>8380</v>
      </c>
      <c r="BC319" s="47">
        <v>46236.361111111109</v>
      </c>
      <c r="BD319" s="47">
        <v>46236.71597222222</v>
      </c>
      <c r="BE319" s="8" t="s">
        <v>480</v>
      </c>
      <c r="BF319" s="8">
        <v>0</v>
      </c>
      <c r="BG319" s="8">
        <v>0</v>
      </c>
      <c r="BH319" s="8"/>
    </row>
    <row r="320" spans="2:60">
      <c r="B320" s="8" t="s">
        <v>8326</v>
      </c>
      <c r="C320" s="8" t="s">
        <v>49</v>
      </c>
      <c r="D320" s="8" t="s">
        <v>61</v>
      </c>
      <c r="E320" s="8" t="s">
        <v>420</v>
      </c>
      <c r="F320" s="8" t="s">
        <v>8438</v>
      </c>
      <c r="G320" s="8" t="s">
        <v>51</v>
      </c>
      <c r="H320" s="8" t="s">
        <v>53</v>
      </c>
      <c r="I320" s="9">
        <v>46224</v>
      </c>
      <c r="J320" s="61">
        <v>0</v>
      </c>
      <c r="K320" s="56">
        <v>46204</v>
      </c>
      <c r="L320" s="8" t="s">
        <v>52</v>
      </c>
      <c r="M320" s="8" t="s">
        <v>55</v>
      </c>
      <c r="N320" s="8" t="s">
        <v>50</v>
      </c>
      <c r="O320" s="8">
        <v>1</v>
      </c>
      <c r="P320" s="8">
        <v>4</v>
      </c>
      <c r="Q320" s="8" t="s">
        <v>58</v>
      </c>
      <c r="R320" s="8">
        <v>4</v>
      </c>
      <c r="S320" s="8">
        <v>0</v>
      </c>
      <c r="T320" s="8" t="b">
        <v>0</v>
      </c>
      <c r="U320" s="8">
        <v>480</v>
      </c>
      <c r="V320" s="54">
        <v>428</v>
      </c>
      <c r="W320" s="54">
        <v>299</v>
      </c>
      <c r="X320" s="8">
        <v>0</v>
      </c>
      <c r="Y320" s="8">
        <v>0</v>
      </c>
      <c r="Z320" s="8">
        <v>1</v>
      </c>
      <c r="AA320" s="8">
        <v>0</v>
      </c>
      <c r="AB320" s="8">
        <v>4</v>
      </c>
      <c r="AC320" s="8">
        <v>0</v>
      </c>
      <c r="AD320" s="8"/>
      <c r="AE320" s="8">
        <v>480</v>
      </c>
      <c r="AF320" s="8" t="s">
        <v>8384</v>
      </c>
      <c r="AG320" s="8" t="s">
        <v>8379</v>
      </c>
      <c r="AH320" s="54">
        <v>5</v>
      </c>
      <c r="AI320" s="54">
        <v>-47</v>
      </c>
      <c r="AJ320" s="8">
        <v>0</v>
      </c>
      <c r="AK320" s="8">
        <v>1</v>
      </c>
      <c r="AL320" s="8">
        <v>0</v>
      </c>
      <c r="AM320" s="8">
        <v>4</v>
      </c>
      <c r="AN320" s="8">
        <v>0</v>
      </c>
      <c r="AO320" s="8">
        <v>1</v>
      </c>
      <c r="AP320" s="8">
        <v>0</v>
      </c>
      <c r="AQ320" s="8">
        <v>0</v>
      </c>
      <c r="AR320" s="54">
        <v>310</v>
      </c>
      <c r="AS320" s="8">
        <v>1</v>
      </c>
      <c r="AT320" s="8">
        <v>0</v>
      </c>
      <c r="AU320" s="8">
        <v>480</v>
      </c>
      <c r="AV320" s="8" t="s">
        <v>8439</v>
      </c>
      <c r="AW320" s="8">
        <v>1</v>
      </c>
      <c r="AX320" s="8">
        <v>0</v>
      </c>
      <c r="AY320" s="8">
        <v>0</v>
      </c>
      <c r="AZ320" s="47">
        <v>46224.333333333336</v>
      </c>
      <c r="BA320" s="47">
        <v>46224.666666666664</v>
      </c>
      <c r="BB320" s="8" t="s">
        <v>8380</v>
      </c>
      <c r="BC320" s="47">
        <v>46224.336805555555</v>
      </c>
      <c r="BD320" s="47">
        <v>46224.634027777778</v>
      </c>
      <c r="BE320" s="8" t="s">
        <v>420</v>
      </c>
      <c r="BF320" s="8">
        <v>0</v>
      </c>
      <c r="BG320" s="8">
        <v>0</v>
      </c>
      <c r="BH320" s="8"/>
    </row>
    <row r="321" spans="2:60">
      <c r="B321" s="8" t="s">
        <v>8326</v>
      </c>
      <c r="C321" s="8" t="s">
        <v>49</v>
      </c>
      <c r="D321" s="8" t="s">
        <v>61</v>
      </c>
      <c r="E321" s="8" t="s">
        <v>297</v>
      </c>
      <c r="F321" s="8" t="s">
        <v>8438</v>
      </c>
      <c r="G321" s="8" t="s">
        <v>51</v>
      </c>
      <c r="H321" s="8" t="s">
        <v>53</v>
      </c>
      <c r="I321" s="9">
        <v>46264</v>
      </c>
      <c r="J321" s="61">
        <v>0</v>
      </c>
      <c r="K321" s="56">
        <v>46235</v>
      </c>
      <c r="L321" s="8" t="s">
        <v>52</v>
      </c>
      <c r="M321" s="8" t="s">
        <v>55</v>
      </c>
      <c r="N321" s="8" t="s">
        <v>50</v>
      </c>
      <c r="O321" s="8">
        <v>1</v>
      </c>
      <c r="P321" s="8">
        <v>4</v>
      </c>
      <c r="Q321" s="8" t="s">
        <v>60</v>
      </c>
      <c r="R321" s="8">
        <v>4</v>
      </c>
      <c r="S321" s="8">
        <v>0</v>
      </c>
      <c r="T321" s="8" t="b">
        <v>0</v>
      </c>
      <c r="U321" s="8">
        <v>270</v>
      </c>
      <c r="V321" s="54">
        <v>248</v>
      </c>
      <c r="W321" s="54">
        <v>147</v>
      </c>
      <c r="X321" s="8">
        <v>0</v>
      </c>
      <c r="Y321" s="8">
        <v>0</v>
      </c>
      <c r="Z321" s="8">
        <v>1</v>
      </c>
      <c r="AA321" s="8">
        <v>0</v>
      </c>
      <c r="AB321" s="8">
        <v>4</v>
      </c>
      <c r="AC321" s="8">
        <v>0</v>
      </c>
      <c r="AD321" s="8"/>
      <c r="AE321" s="8">
        <v>270</v>
      </c>
      <c r="AF321" s="8" t="s">
        <v>8384</v>
      </c>
      <c r="AG321" s="8" t="s">
        <v>8379</v>
      </c>
      <c r="AH321" s="54">
        <v>4</v>
      </c>
      <c r="AI321" s="54">
        <v>-18</v>
      </c>
      <c r="AJ321" s="8">
        <v>0</v>
      </c>
      <c r="AK321" s="8">
        <v>1</v>
      </c>
      <c r="AL321" s="8">
        <v>0</v>
      </c>
      <c r="AM321" s="8">
        <v>4</v>
      </c>
      <c r="AN321" s="8">
        <v>0</v>
      </c>
      <c r="AO321" s="8">
        <v>1</v>
      </c>
      <c r="AP321" s="8">
        <v>0</v>
      </c>
      <c r="AQ321" s="8">
        <v>0</v>
      </c>
      <c r="AR321" s="54">
        <v>150</v>
      </c>
      <c r="AS321" s="8">
        <v>1</v>
      </c>
      <c r="AT321" s="8">
        <v>0</v>
      </c>
      <c r="AU321" s="8">
        <v>270</v>
      </c>
      <c r="AV321" s="8" t="s">
        <v>8439</v>
      </c>
      <c r="AW321" s="8">
        <v>1</v>
      </c>
      <c r="AX321" s="8">
        <v>0</v>
      </c>
      <c r="AY321" s="8">
        <v>0</v>
      </c>
      <c r="AZ321" s="47">
        <v>46264.5625</v>
      </c>
      <c r="BA321" s="47">
        <v>46264.75</v>
      </c>
      <c r="BB321" s="8" t="s">
        <v>8380</v>
      </c>
      <c r="BC321" s="47">
        <v>46264.56527777778</v>
      </c>
      <c r="BD321" s="47">
        <v>46264.737500000003</v>
      </c>
      <c r="BE321" s="8" t="s">
        <v>297</v>
      </c>
      <c r="BF321" s="8">
        <v>0</v>
      </c>
      <c r="BG321" s="8">
        <v>0</v>
      </c>
      <c r="BH321" s="8"/>
    </row>
    <row r="322" spans="2:60">
      <c r="B322" s="8" t="s">
        <v>8326</v>
      </c>
      <c r="C322" s="8" t="s">
        <v>49</v>
      </c>
      <c r="D322" s="8" t="s">
        <v>61</v>
      </c>
      <c r="E322" s="8" t="s">
        <v>214</v>
      </c>
      <c r="F322" s="8" t="s">
        <v>8438</v>
      </c>
      <c r="G322" s="8" t="s">
        <v>51</v>
      </c>
      <c r="H322" s="8" t="s">
        <v>53</v>
      </c>
      <c r="I322" s="9">
        <v>46192</v>
      </c>
      <c r="J322" s="61">
        <v>0</v>
      </c>
      <c r="K322" s="56">
        <v>46174</v>
      </c>
      <c r="L322" s="8" t="s">
        <v>52</v>
      </c>
      <c r="M322" s="8" t="s">
        <v>55</v>
      </c>
      <c r="N322" s="8" t="s">
        <v>50</v>
      </c>
      <c r="O322" s="8">
        <v>1</v>
      </c>
      <c r="P322" s="8">
        <v>4</v>
      </c>
      <c r="Q322" s="8" t="s">
        <v>56</v>
      </c>
      <c r="R322" s="8">
        <v>4</v>
      </c>
      <c r="S322" s="8">
        <v>0</v>
      </c>
      <c r="T322" s="8" t="b">
        <v>0</v>
      </c>
      <c r="U322" s="8">
        <v>480</v>
      </c>
      <c r="V322" s="54">
        <v>460</v>
      </c>
      <c r="W322" s="54">
        <v>361</v>
      </c>
      <c r="X322" s="8">
        <v>0</v>
      </c>
      <c r="Y322" s="8">
        <v>0</v>
      </c>
      <c r="Z322" s="8">
        <v>1</v>
      </c>
      <c r="AA322" s="8">
        <v>0</v>
      </c>
      <c r="AB322" s="8">
        <v>4</v>
      </c>
      <c r="AC322" s="8">
        <v>0</v>
      </c>
      <c r="AD322" s="8"/>
      <c r="AE322" s="8">
        <v>480</v>
      </c>
      <c r="AF322" s="8" t="s">
        <v>8384</v>
      </c>
      <c r="AG322" s="8" t="s">
        <v>8379</v>
      </c>
      <c r="AH322" s="54">
        <v>6</v>
      </c>
      <c r="AI322" s="54">
        <v>-14</v>
      </c>
      <c r="AJ322" s="8">
        <v>0</v>
      </c>
      <c r="AK322" s="8">
        <v>1</v>
      </c>
      <c r="AL322" s="8">
        <v>0</v>
      </c>
      <c r="AM322" s="8">
        <v>4</v>
      </c>
      <c r="AN322" s="8">
        <v>0</v>
      </c>
      <c r="AO322" s="8">
        <v>1</v>
      </c>
      <c r="AP322" s="8">
        <v>0</v>
      </c>
      <c r="AQ322" s="8">
        <v>0</v>
      </c>
      <c r="AR322" s="54">
        <v>355</v>
      </c>
      <c r="AS322" s="8">
        <v>1</v>
      </c>
      <c r="AT322" s="8">
        <v>0</v>
      </c>
      <c r="AU322" s="8">
        <v>480</v>
      </c>
      <c r="AV322" s="8" t="s">
        <v>8439</v>
      </c>
      <c r="AW322" s="8">
        <v>1</v>
      </c>
      <c r="AX322" s="8">
        <v>0</v>
      </c>
      <c r="AY322" s="8">
        <v>0</v>
      </c>
      <c r="AZ322" s="47">
        <v>46192.354166666664</v>
      </c>
      <c r="BA322" s="47">
        <v>46192.6875</v>
      </c>
      <c r="BB322" s="8" t="s">
        <v>8380</v>
      </c>
      <c r="BC322" s="47">
        <v>46192.35833333333</v>
      </c>
      <c r="BD322" s="47">
        <v>46192.677777777775</v>
      </c>
      <c r="BE322" s="8" t="s">
        <v>214</v>
      </c>
      <c r="BF322" s="8">
        <v>0</v>
      </c>
      <c r="BG322" s="8">
        <v>0</v>
      </c>
      <c r="BH322" s="8"/>
    </row>
    <row r="323" spans="2:60">
      <c r="B323" s="8" t="s">
        <v>8326</v>
      </c>
      <c r="C323" s="8" t="s">
        <v>49</v>
      </c>
      <c r="D323" s="8" t="s">
        <v>61</v>
      </c>
      <c r="E323" s="8" t="s">
        <v>169</v>
      </c>
      <c r="F323" s="8" t="s">
        <v>8438</v>
      </c>
      <c r="G323" s="8" t="s">
        <v>51</v>
      </c>
      <c r="H323" s="8" t="s">
        <v>53</v>
      </c>
      <c r="I323" s="9">
        <v>46188</v>
      </c>
      <c r="J323" s="61">
        <v>0</v>
      </c>
      <c r="K323" s="56">
        <v>46174</v>
      </c>
      <c r="L323" s="8" t="s">
        <v>52</v>
      </c>
      <c r="M323" s="8" t="s">
        <v>55</v>
      </c>
      <c r="N323" s="8" t="s">
        <v>50</v>
      </c>
      <c r="O323" s="8">
        <v>1</v>
      </c>
      <c r="P323" s="8">
        <v>4</v>
      </c>
      <c r="Q323" s="8" t="s">
        <v>56</v>
      </c>
      <c r="R323" s="8">
        <v>4</v>
      </c>
      <c r="S323" s="8">
        <v>0</v>
      </c>
      <c r="T323" s="8" t="b">
        <v>0</v>
      </c>
      <c r="U323" s="8">
        <v>420</v>
      </c>
      <c r="V323" s="54">
        <v>391</v>
      </c>
      <c r="W323" s="54">
        <v>301</v>
      </c>
      <c r="X323" s="8">
        <v>0</v>
      </c>
      <c r="Y323" s="8">
        <v>0</v>
      </c>
      <c r="Z323" s="8">
        <v>1</v>
      </c>
      <c r="AA323" s="8">
        <v>0</v>
      </c>
      <c r="AB323" s="8">
        <v>4</v>
      </c>
      <c r="AC323" s="8">
        <v>0</v>
      </c>
      <c r="AD323" s="8"/>
      <c r="AE323" s="8">
        <v>420</v>
      </c>
      <c r="AF323" s="8" t="s">
        <v>8384</v>
      </c>
      <c r="AG323" s="8" t="s">
        <v>8379</v>
      </c>
      <c r="AH323" s="54">
        <v>3</v>
      </c>
      <c r="AI323" s="54">
        <v>-26</v>
      </c>
      <c r="AJ323" s="8">
        <v>0</v>
      </c>
      <c r="AK323" s="8">
        <v>1</v>
      </c>
      <c r="AL323" s="8">
        <v>0</v>
      </c>
      <c r="AM323" s="8">
        <v>4</v>
      </c>
      <c r="AN323" s="8">
        <v>0</v>
      </c>
      <c r="AO323" s="8">
        <v>1</v>
      </c>
      <c r="AP323" s="8">
        <v>0</v>
      </c>
      <c r="AQ323" s="8">
        <v>0</v>
      </c>
      <c r="AR323" s="54">
        <v>300</v>
      </c>
      <c r="AS323" s="8">
        <v>1</v>
      </c>
      <c r="AT323" s="8">
        <v>0</v>
      </c>
      <c r="AU323" s="8">
        <v>420</v>
      </c>
      <c r="AV323" s="8" t="s">
        <v>8439</v>
      </c>
      <c r="AW323" s="8">
        <v>1</v>
      </c>
      <c r="AX323" s="8">
        <v>0</v>
      </c>
      <c r="AY323" s="8">
        <v>0</v>
      </c>
      <c r="AZ323" s="47">
        <v>46188.354166666664</v>
      </c>
      <c r="BA323" s="47">
        <v>46188.645833333336</v>
      </c>
      <c r="BB323" s="8" t="s">
        <v>8380</v>
      </c>
      <c r="BC323" s="47">
        <v>46188.356249999997</v>
      </c>
      <c r="BD323" s="47">
        <v>46188.62777777778</v>
      </c>
      <c r="BE323" s="8" t="s">
        <v>169</v>
      </c>
      <c r="BF323" s="8">
        <v>0</v>
      </c>
      <c r="BG323" s="8">
        <v>0</v>
      </c>
      <c r="BH323" s="8"/>
    </row>
    <row r="324" spans="2:60">
      <c r="B324" s="8" t="s">
        <v>8326</v>
      </c>
      <c r="C324" s="8" t="s">
        <v>49</v>
      </c>
      <c r="D324" s="8" t="s">
        <v>68</v>
      </c>
      <c r="E324" s="8" t="s">
        <v>250</v>
      </c>
      <c r="F324" s="8" t="s">
        <v>8438</v>
      </c>
      <c r="G324" s="8" t="s">
        <v>71</v>
      </c>
      <c r="H324" s="8" t="s">
        <v>53</v>
      </c>
      <c r="I324" s="9">
        <v>46195</v>
      </c>
      <c r="J324" s="61">
        <v>0</v>
      </c>
      <c r="K324" s="56">
        <v>46174</v>
      </c>
      <c r="L324" s="8" t="s">
        <v>52</v>
      </c>
      <c r="M324" s="8" t="s">
        <v>66</v>
      </c>
      <c r="N324" s="8" t="s">
        <v>64</v>
      </c>
      <c r="O324" s="8">
        <v>1</v>
      </c>
      <c r="P324" s="8">
        <v>4</v>
      </c>
      <c r="Q324" s="8" t="s">
        <v>56</v>
      </c>
      <c r="R324" s="8">
        <v>4</v>
      </c>
      <c r="S324" s="8">
        <v>0</v>
      </c>
      <c r="T324" s="8" t="b">
        <v>0</v>
      </c>
      <c r="U324" s="8">
        <v>240</v>
      </c>
      <c r="V324" s="54">
        <v>206</v>
      </c>
      <c r="W324" s="54">
        <v>139</v>
      </c>
      <c r="X324" s="8">
        <v>0</v>
      </c>
      <c r="Y324" s="8">
        <v>0</v>
      </c>
      <c r="Z324" s="8">
        <v>1</v>
      </c>
      <c r="AA324" s="8">
        <v>0</v>
      </c>
      <c r="AB324" s="8">
        <v>4</v>
      </c>
      <c r="AC324" s="8">
        <v>0</v>
      </c>
      <c r="AD324" s="8"/>
      <c r="AE324" s="8">
        <v>240</v>
      </c>
      <c r="AF324" s="8" t="s">
        <v>8378</v>
      </c>
      <c r="AG324" s="8" t="s">
        <v>8379</v>
      </c>
      <c r="AH324" s="54">
        <v>12</v>
      </c>
      <c r="AI324" s="54">
        <v>-22</v>
      </c>
      <c r="AJ324" s="8">
        <v>0</v>
      </c>
      <c r="AK324" s="8">
        <v>0</v>
      </c>
      <c r="AL324" s="8">
        <v>1</v>
      </c>
      <c r="AM324" s="8">
        <v>4</v>
      </c>
      <c r="AN324" s="8">
        <v>0</v>
      </c>
      <c r="AO324" s="8">
        <v>1</v>
      </c>
      <c r="AP324" s="8">
        <v>0</v>
      </c>
      <c r="AQ324" s="8">
        <v>0</v>
      </c>
      <c r="AR324" s="54">
        <v>135</v>
      </c>
      <c r="AS324" s="8">
        <v>1</v>
      </c>
      <c r="AT324" s="8">
        <v>0</v>
      </c>
      <c r="AU324" s="8">
        <v>240</v>
      </c>
      <c r="AV324" s="8" t="s">
        <v>8439</v>
      </c>
      <c r="AW324" s="8">
        <v>1</v>
      </c>
      <c r="AX324" s="8">
        <v>0</v>
      </c>
      <c r="AY324" s="8">
        <v>0</v>
      </c>
      <c r="AZ324" s="47">
        <v>46195.541666666664</v>
      </c>
      <c r="BA324" s="47">
        <v>46195.708333333336</v>
      </c>
      <c r="BB324" s="8" t="s">
        <v>8380</v>
      </c>
      <c r="BC324" s="47">
        <v>46195.55</v>
      </c>
      <c r="BD324" s="47">
        <v>46195.693055555559</v>
      </c>
      <c r="BE324" s="8" t="s">
        <v>250</v>
      </c>
      <c r="BF324" s="8">
        <v>0</v>
      </c>
      <c r="BG324" s="8">
        <v>0</v>
      </c>
      <c r="BH324" s="8"/>
    </row>
    <row r="325" spans="2:60">
      <c r="B325" s="8" t="s">
        <v>8326</v>
      </c>
      <c r="C325" s="8" t="s">
        <v>49</v>
      </c>
      <c r="D325" s="8" t="s">
        <v>68</v>
      </c>
      <c r="E325" s="8" t="s">
        <v>250</v>
      </c>
      <c r="F325" s="8" t="s">
        <v>8438</v>
      </c>
      <c r="G325" s="8" t="s">
        <v>71</v>
      </c>
      <c r="H325" s="8" t="s">
        <v>53</v>
      </c>
      <c r="I325" s="9">
        <v>46234</v>
      </c>
      <c r="J325" s="61">
        <v>0</v>
      </c>
      <c r="K325" s="56">
        <v>46204</v>
      </c>
      <c r="L325" s="8" t="s">
        <v>52</v>
      </c>
      <c r="M325" s="8" t="s">
        <v>66</v>
      </c>
      <c r="N325" s="8" t="s">
        <v>64</v>
      </c>
      <c r="O325" s="8">
        <v>1</v>
      </c>
      <c r="P325" s="8">
        <v>4</v>
      </c>
      <c r="Q325" s="8" t="s">
        <v>58</v>
      </c>
      <c r="R325" s="8">
        <v>4</v>
      </c>
      <c r="S325" s="8">
        <v>0</v>
      </c>
      <c r="T325" s="8" t="b">
        <v>0</v>
      </c>
      <c r="U325" s="8">
        <v>180</v>
      </c>
      <c r="V325" s="54">
        <v>155</v>
      </c>
      <c r="W325" s="54">
        <v>86</v>
      </c>
      <c r="X325" s="8">
        <v>0</v>
      </c>
      <c r="Y325" s="8">
        <v>0</v>
      </c>
      <c r="Z325" s="8">
        <v>1</v>
      </c>
      <c r="AA325" s="8">
        <v>0</v>
      </c>
      <c r="AB325" s="8">
        <v>4</v>
      </c>
      <c r="AC325" s="8">
        <v>0</v>
      </c>
      <c r="AD325" s="8"/>
      <c r="AE325" s="8">
        <v>180</v>
      </c>
      <c r="AF325" s="8" t="s">
        <v>8378</v>
      </c>
      <c r="AG325" s="8" t="s">
        <v>8379</v>
      </c>
      <c r="AH325" s="54">
        <v>12</v>
      </c>
      <c r="AI325" s="54">
        <v>-13</v>
      </c>
      <c r="AJ325" s="8">
        <v>0</v>
      </c>
      <c r="AK325" s="8">
        <v>0</v>
      </c>
      <c r="AL325" s="8">
        <v>1</v>
      </c>
      <c r="AM325" s="8">
        <v>4</v>
      </c>
      <c r="AN325" s="8">
        <v>0</v>
      </c>
      <c r="AO325" s="8">
        <v>1</v>
      </c>
      <c r="AP325" s="8">
        <v>0</v>
      </c>
      <c r="AQ325" s="8">
        <v>0</v>
      </c>
      <c r="AR325" s="54">
        <v>80</v>
      </c>
      <c r="AS325" s="8">
        <v>1</v>
      </c>
      <c r="AT325" s="8">
        <v>0</v>
      </c>
      <c r="AU325" s="8">
        <v>180</v>
      </c>
      <c r="AV325" s="8" t="s">
        <v>8439</v>
      </c>
      <c r="AW325" s="8">
        <v>1</v>
      </c>
      <c r="AX325" s="8">
        <v>0</v>
      </c>
      <c r="AY325" s="8">
        <v>0</v>
      </c>
      <c r="AZ325" s="47">
        <v>46234.541666666664</v>
      </c>
      <c r="BA325" s="47">
        <v>46234.666666666664</v>
      </c>
      <c r="BB325" s="8" t="s">
        <v>8380</v>
      </c>
      <c r="BC325" s="47">
        <v>46234.55</v>
      </c>
      <c r="BD325" s="47">
        <v>46234.657638888886</v>
      </c>
      <c r="BE325" s="8" t="s">
        <v>250</v>
      </c>
      <c r="BF325" s="8">
        <v>0</v>
      </c>
      <c r="BG325" s="8">
        <v>0</v>
      </c>
      <c r="BH325" s="8"/>
    </row>
    <row r="326" spans="2:60">
      <c r="B326" s="8" t="s">
        <v>8326</v>
      </c>
      <c r="C326" s="8" t="s">
        <v>49</v>
      </c>
      <c r="D326" s="8" t="s">
        <v>68</v>
      </c>
      <c r="E326" s="8" t="s">
        <v>250</v>
      </c>
      <c r="F326" s="8" t="s">
        <v>8438</v>
      </c>
      <c r="G326" s="8" t="s">
        <v>71</v>
      </c>
      <c r="H326" s="8" t="s">
        <v>53</v>
      </c>
      <c r="I326" s="9">
        <v>46249</v>
      </c>
      <c r="J326" s="61">
        <v>0</v>
      </c>
      <c r="K326" s="56">
        <v>46235</v>
      </c>
      <c r="L326" s="8" t="s">
        <v>52</v>
      </c>
      <c r="M326" s="8" t="s">
        <v>66</v>
      </c>
      <c r="N326" s="8" t="s">
        <v>64</v>
      </c>
      <c r="O326" s="8">
        <v>1</v>
      </c>
      <c r="P326" s="8">
        <v>4</v>
      </c>
      <c r="Q326" s="8" t="s">
        <v>60</v>
      </c>
      <c r="R326" s="8">
        <v>4</v>
      </c>
      <c r="S326" s="8">
        <v>0</v>
      </c>
      <c r="T326" s="8" t="b">
        <v>0</v>
      </c>
      <c r="U326" s="8">
        <v>180</v>
      </c>
      <c r="V326" s="54">
        <v>160</v>
      </c>
      <c r="W326" s="54">
        <v>98</v>
      </c>
      <c r="X326" s="8">
        <v>0</v>
      </c>
      <c r="Y326" s="8">
        <v>0</v>
      </c>
      <c r="Z326" s="8">
        <v>1</v>
      </c>
      <c r="AA326" s="8">
        <v>0</v>
      </c>
      <c r="AB326" s="8">
        <v>4</v>
      </c>
      <c r="AC326" s="8">
        <v>0</v>
      </c>
      <c r="AD326" s="8"/>
      <c r="AE326" s="8">
        <v>180</v>
      </c>
      <c r="AF326" s="8" t="s">
        <v>8384</v>
      </c>
      <c r="AG326" s="8" t="s">
        <v>8379</v>
      </c>
      <c r="AH326" s="54">
        <v>8</v>
      </c>
      <c r="AI326" s="54">
        <v>-12</v>
      </c>
      <c r="AJ326" s="8">
        <v>0</v>
      </c>
      <c r="AK326" s="8">
        <v>1</v>
      </c>
      <c r="AL326" s="8">
        <v>0</v>
      </c>
      <c r="AM326" s="8">
        <v>4</v>
      </c>
      <c r="AN326" s="8">
        <v>0</v>
      </c>
      <c r="AO326" s="8">
        <v>1</v>
      </c>
      <c r="AP326" s="8">
        <v>0</v>
      </c>
      <c r="AQ326" s="8">
        <v>0</v>
      </c>
      <c r="AR326" s="54">
        <v>90</v>
      </c>
      <c r="AS326" s="8">
        <v>1</v>
      </c>
      <c r="AT326" s="8">
        <v>0</v>
      </c>
      <c r="AU326" s="8">
        <v>180</v>
      </c>
      <c r="AV326" s="8" t="s">
        <v>8439</v>
      </c>
      <c r="AW326" s="8">
        <v>1</v>
      </c>
      <c r="AX326" s="8">
        <v>0</v>
      </c>
      <c r="AY326" s="8">
        <v>0</v>
      </c>
      <c r="AZ326" s="47">
        <v>46249.333333333336</v>
      </c>
      <c r="BA326" s="47">
        <v>46249.458333333336</v>
      </c>
      <c r="BB326" s="8" t="s">
        <v>8380</v>
      </c>
      <c r="BC326" s="47">
        <v>46249.338888888888</v>
      </c>
      <c r="BD326" s="47">
        <v>46249.45</v>
      </c>
      <c r="BE326" s="8" t="s">
        <v>250</v>
      </c>
      <c r="BF326" s="8">
        <v>0</v>
      </c>
      <c r="BG326" s="8">
        <v>0</v>
      </c>
      <c r="BH326" s="8"/>
    </row>
    <row r="327" spans="2:60">
      <c r="B327" s="8" t="s">
        <v>8326</v>
      </c>
      <c r="C327" s="8" t="s">
        <v>49</v>
      </c>
      <c r="D327" s="8" t="s">
        <v>68</v>
      </c>
      <c r="E327" s="8" t="s">
        <v>250</v>
      </c>
      <c r="F327" s="8" t="s">
        <v>8438</v>
      </c>
      <c r="G327" s="8" t="s">
        <v>72</v>
      </c>
      <c r="H327" s="8" t="s">
        <v>53</v>
      </c>
      <c r="I327" s="9">
        <v>46227</v>
      </c>
      <c r="J327" s="61">
        <v>0</v>
      </c>
      <c r="K327" s="56">
        <v>46204</v>
      </c>
      <c r="L327" s="8" t="s">
        <v>52</v>
      </c>
      <c r="M327" s="8" t="s">
        <v>66</v>
      </c>
      <c r="N327" s="8" t="s">
        <v>64</v>
      </c>
      <c r="O327" s="8">
        <v>1</v>
      </c>
      <c r="P327" s="8">
        <v>4</v>
      </c>
      <c r="Q327" s="8" t="s">
        <v>58</v>
      </c>
      <c r="R327" s="8">
        <v>4</v>
      </c>
      <c r="S327" s="8">
        <v>0</v>
      </c>
      <c r="T327" s="8" t="b">
        <v>0</v>
      </c>
      <c r="U327" s="8">
        <v>270</v>
      </c>
      <c r="V327" s="54">
        <v>227</v>
      </c>
      <c r="W327" s="54">
        <v>141</v>
      </c>
      <c r="X327" s="8">
        <v>0</v>
      </c>
      <c r="Y327" s="8">
        <v>0</v>
      </c>
      <c r="Z327" s="8">
        <v>1</v>
      </c>
      <c r="AA327" s="8">
        <v>0</v>
      </c>
      <c r="AB327" s="8">
        <v>4</v>
      </c>
      <c r="AC327" s="8">
        <v>0</v>
      </c>
      <c r="AD327" s="8"/>
      <c r="AE327" s="8">
        <v>270</v>
      </c>
      <c r="AF327" s="8" t="s">
        <v>8384</v>
      </c>
      <c r="AG327" s="8" t="s">
        <v>8379</v>
      </c>
      <c r="AH327" s="54">
        <v>10</v>
      </c>
      <c r="AI327" s="54">
        <v>-33</v>
      </c>
      <c r="AJ327" s="8">
        <v>0</v>
      </c>
      <c r="AK327" s="8">
        <v>1</v>
      </c>
      <c r="AL327" s="8">
        <v>0</v>
      </c>
      <c r="AM327" s="8">
        <v>4</v>
      </c>
      <c r="AN327" s="8">
        <v>0</v>
      </c>
      <c r="AO327" s="8">
        <v>1</v>
      </c>
      <c r="AP327" s="8">
        <v>0</v>
      </c>
      <c r="AQ327" s="8">
        <v>0</v>
      </c>
      <c r="AR327" s="54">
        <v>145</v>
      </c>
      <c r="AS327" s="8">
        <v>1</v>
      </c>
      <c r="AT327" s="8">
        <v>0</v>
      </c>
      <c r="AU327" s="8">
        <v>270</v>
      </c>
      <c r="AV327" s="8" t="s">
        <v>8439</v>
      </c>
      <c r="AW327" s="8">
        <v>1</v>
      </c>
      <c r="AX327" s="8">
        <v>0</v>
      </c>
      <c r="AY327" s="8">
        <v>0</v>
      </c>
      <c r="AZ327" s="47">
        <v>46227.375</v>
      </c>
      <c r="BA327" s="47">
        <v>46227.5625</v>
      </c>
      <c r="BB327" s="8" t="s">
        <v>8380</v>
      </c>
      <c r="BC327" s="47">
        <v>46227.381944444445</v>
      </c>
      <c r="BD327" s="47">
        <v>46227.539583333331</v>
      </c>
      <c r="BE327" s="8" t="s">
        <v>250</v>
      </c>
      <c r="BF327" s="8">
        <v>0</v>
      </c>
      <c r="BG327" s="8">
        <v>0</v>
      </c>
      <c r="BH327" s="8"/>
    </row>
    <row r="328" spans="2:60">
      <c r="B328" s="8" t="s">
        <v>8326</v>
      </c>
      <c r="C328" s="8" t="s">
        <v>49</v>
      </c>
      <c r="D328" s="8" t="s">
        <v>68</v>
      </c>
      <c r="E328" s="8" t="s">
        <v>341</v>
      </c>
      <c r="F328" s="8" t="s">
        <v>8438</v>
      </c>
      <c r="G328" s="8" t="s">
        <v>70</v>
      </c>
      <c r="H328" s="8" t="s">
        <v>53</v>
      </c>
      <c r="I328" s="9">
        <v>46253</v>
      </c>
      <c r="J328" s="61">
        <v>0</v>
      </c>
      <c r="K328" s="56">
        <v>46235</v>
      </c>
      <c r="L328" s="8" t="s">
        <v>52</v>
      </c>
      <c r="M328" s="8" t="s">
        <v>66</v>
      </c>
      <c r="N328" s="8" t="s">
        <v>64</v>
      </c>
      <c r="O328" s="8">
        <v>1</v>
      </c>
      <c r="P328" s="8">
        <v>4</v>
      </c>
      <c r="Q328" s="8" t="s">
        <v>60</v>
      </c>
      <c r="R328" s="8">
        <v>4</v>
      </c>
      <c r="S328" s="8">
        <v>0</v>
      </c>
      <c r="T328" s="8" t="b">
        <v>0</v>
      </c>
      <c r="U328" s="8">
        <v>480</v>
      </c>
      <c r="V328" s="54">
        <v>430</v>
      </c>
      <c r="W328" s="54">
        <v>281</v>
      </c>
      <c r="X328" s="8">
        <v>0</v>
      </c>
      <c r="Y328" s="8">
        <v>0</v>
      </c>
      <c r="Z328" s="8">
        <v>1</v>
      </c>
      <c r="AA328" s="8">
        <v>0</v>
      </c>
      <c r="AB328" s="8">
        <v>4</v>
      </c>
      <c r="AC328" s="8">
        <v>0</v>
      </c>
      <c r="AD328" s="8"/>
      <c r="AE328" s="8">
        <v>480</v>
      </c>
      <c r="AF328" s="8" t="s">
        <v>8378</v>
      </c>
      <c r="AG328" s="8" t="s">
        <v>8379</v>
      </c>
      <c r="AH328" s="54">
        <v>12</v>
      </c>
      <c r="AI328" s="54">
        <v>-38</v>
      </c>
      <c r="AJ328" s="8">
        <v>0</v>
      </c>
      <c r="AK328" s="8">
        <v>0</v>
      </c>
      <c r="AL328" s="8">
        <v>1</v>
      </c>
      <c r="AM328" s="8">
        <v>4</v>
      </c>
      <c r="AN328" s="8">
        <v>0</v>
      </c>
      <c r="AO328" s="8">
        <v>1</v>
      </c>
      <c r="AP328" s="8">
        <v>0</v>
      </c>
      <c r="AQ328" s="8">
        <v>0</v>
      </c>
      <c r="AR328" s="54">
        <v>275</v>
      </c>
      <c r="AS328" s="8">
        <v>1</v>
      </c>
      <c r="AT328" s="8">
        <v>0</v>
      </c>
      <c r="AU328" s="8">
        <v>480</v>
      </c>
      <c r="AV328" s="8" t="s">
        <v>8439</v>
      </c>
      <c r="AW328" s="8">
        <v>1</v>
      </c>
      <c r="AX328" s="8">
        <v>0</v>
      </c>
      <c r="AY328" s="8">
        <v>0</v>
      </c>
      <c r="AZ328" s="47">
        <v>46253.354166666664</v>
      </c>
      <c r="BA328" s="47">
        <v>46253.6875</v>
      </c>
      <c r="BB328" s="8" t="s">
        <v>8380</v>
      </c>
      <c r="BC328" s="47">
        <v>46253.362500000003</v>
      </c>
      <c r="BD328" s="47">
        <v>46253.661111111112</v>
      </c>
      <c r="BE328" s="8" t="s">
        <v>341</v>
      </c>
      <c r="BF328" s="8">
        <v>0</v>
      </c>
      <c r="BG328" s="8">
        <v>0</v>
      </c>
      <c r="BH328" s="8"/>
    </row>
    <row r="329" spans="2:60">
      <c r="B329" s="8" t="s">
        <v>8326</v>
      </c>
      <c r="C329" s="8" t="s">
        <v>49</v>
      </c>
      <c r="D329" s="8" t="s">
        <v>68</v>
      </c>
      <c r="E329" s="8" t="s">
        <v>191</v>
      </c>
      <c r="F329" s="8" t="s">
        <v>8438</v>
      </c>
      <c r="G329" s="8" t="s">
        <v>75</v>
      </c>
      <c r="H329" s="8" t="s">
        <v>53</v>
      </c>
      <c r="I329" s="9">
        <v>46236</v>
      </c>
      <c r="J329" s="61">
        <v>0</v>
      </c>
      <c r="K329" s="56">
        <v>46235</v>
      </c>
      <c r="L329" s="8" t="s">
        <v>52</v>
      </c>
      <c r="M329" s="8" t="s">
        <v>66</v>
      </c>
      <c r="N329" s="8" t="s">
        <v>64</v>
      </c>
      <c r="O329" s="8">
        <v>1</v>
      </c>
      <c r="P329" s="8">
        <v>4</v>
      </c>
      <c r="Q329" s="8" t="s">
        <v>60</v>
      </c>
      <c r="R329" s="8">
        <v>4</v>
      </c>
      <c r="S329" s="8">
        <v>0</v>
      </c>
      <c r="T329" s="8" t="b">
        <v>0</v>
      </c>
      <c r="U329" s="8">
        <v>210</v>
      </c>
      <c r="V329" s="54">
        <v>176</v>
      </c>
      <c r="W329" s="54">
        <v>87</v>
      </c>
      <c r="X329" s="8">
        <v>0</v>
      </c>
      <c r="Y329" s="8">
        <v>0</v>
      </c>
      <c r="Z329" s="8">
        <v>1</v>
      </c>
      <c r="AA329" s="8">
        <v>0</v>
      </c>
      <c r="AB329" s="8">
        <v>4</v>
      </c>
      <c r="AC329" s="8">
        <v>0</v>
      </c>
      <c r="AD329" s="8"/>
      <c r="AE329" s="8">
        <v>210</v>
      </c>
      <c r="AF329" s="8" t="s">
        <v>8384</v>
      </c>
      <c r="AG329" s="8" t="s">
        <v>8379</v>
      </c>
      <c r="AH329" s="54">
        <v>10</v>
      </c>
      <c r="AI329" s="54">
        <v>-24</v>
      </c>
      <c r="AJ329" s="8">
        <v>0</v>
      </c>
      <c r="AK329" s="8">
        <v>1</v>
      </c>
      <c r="AL329" s="8">
        <v>0</v>
      </c>
      <c r="AM329" s="8">
        <v>4</v>
      </c>
      <c r="AN329" s="8">
        <v>0</v>
      </c>
      <c r="AO329" s="8">
        <v>1</v>
      </c>
      <c r="AP329" s="8">
        <v>0</v>
      </c>
      <c r="AQ329" s="8">
        <v>0</v>
      </c>
      <c r="AR329" s="54">
        <v>100</v>
      </c>
      <c r="AS329" s="8">
        <v>1</v>
      </c>
      <c r="AT329" s="8">
        <v>0</v>
      </c>
      <c r="AU329" s="8">
        <v>210</v>
      </c>
      <c r="AV329" s="8" t="s">
        <v>8439</v>
      </c>
      <c r="AW329" s="8">
        <v>1</v>
      </c>
      <c r="AX329" s="8">
        <v>0</v>
      </c>
      <c r="AY329" s="8">
        <v>0</v>
      </c>
      <c r="AZ329" s="47">
        <v>46236.333333333336</v>
      </c>
      <c r="BA329" s="47">
        <v>46236.479166666664</v>
      </c>
      <c r="BB329" s="8" t="s">
        <v>8380</v>
      </c>
      <c r="BC329" s="47">
        <v>46236.340277777781</v>
      </c>
      <c r="BD329" s="47">
        <v>46236.462500000001</v>
      </c>
      <c r="BE329" s="8" t="s">
        <v>191</v>
      </c>
      <c r="BF329" s="8">
        <v>0</v>
      </c>
      <c r="BG329" s="8">
        <v>0</v>
      </c>
      <c r="BH329" s="8"/>
    </row>
    <row r="330" spans="2:60">
      <c r="B330" s="8" t="s">
        <v>8326</v>
      </c>
      <c r="C330" s="8" t="s">
        <v>49</v>
      </c>
      <c r="D330" s="8" t="s">
        <v>68</v>
      </c>
      <c r="E330" s="8" t="s">
        <v>278</v>
      </c>
      <c r="F330" s="8" t="s">
        <v>8438</v>
      </c>
      <c r="G330" s="8" t="s">
        <v>70</v>
      </c>
      <c r="H330" s="8" t="s">
        <v>53</v>
      </c>
      <c r="I330" s="9">
        <v>46247</v>
      </c>
      <c r="J330" s="61">
        <v>0</v>
      </c>
      <c r="K330" s="56">
        <v>46235</v>
      </c>
      <c r="L330" s="8" t="s">
        <v>52</v>
      </c>
      <c r="M330" s="8" t="s">
        <v>66</v>
      </c>
      <c r="N330" s="8" t="s">
        <v>64</v>
      </c>
      <c r="O330" s="8">
        <v>1</v>
      </c>
      <c r="P330" s="8">
        <v>4</v>
      </c>
      <c r="Q330" s="8" t="s">
        <v>60</v>
      </c>
      <c r="R330" s="8">
        <v>4</v>
      </c>
      <c r="S330" s="8">
        <v>0</v>
      </c>
      <c r="T330" s="8" t="b">
        <v>0</v>
      </c>
      <c r="U330" s="8">
        <v>270</v>
      </c>
      <c r="V330" s="54">
        <v>236</v>
      </c>
      <c r="W330" s="54">
        <v>170</v>
      </c>
      <c r="X330" s="8">
        <v>0</v>
      </c>
      <c r="Y330" s="8">
        <v>0</v>
      </c>
      <c r="Z330" s="8">
        <v>1</v>
      </c>
      <c r="AA330" s="8">
        <v>0</v>
      </c>
      <c r="AB330" s="8">
        <v>4</v>
      </c>
      <c r="AC330" s="8">
        <v>0</v>
      </c>
      <c r="AD330" s="8"/>
      <c r="AE330" s="8">
        <v>270</v>
      </c>
      <c r="AF330" s="8" t="s">
        <v>8378</v>
      </c>
      <c r="AG330" s="8" t="s">
        <v>8379</v>
      </c>
      <c r="AH330" s="54">
        <v>12</v>
      </c>
      <c r="AI330" s="54">
        <v>-22</v>
      </c>
      <c r="AJ330" s="8">
        <v>0</v>
      </c>
      <c r="AK330" s="8">
        <v>0</v>
      </c>
      <c r="AL330" s="8">
        <v>1</v>
      </c>
      <c r="AM330" s="8">
        <v>4</v>
      </c>
      <c r="AN330" s="8">
        <v>0</v>
      </c>
      <c r="AO330" s="8">
        <v>1</v>
      </c>
      <c r="AP330" s="8">
        <v>0</v>
      </c>
      <c r="AQ330" s="8">
        <v>0</v>
      </c>
      <c r="AR330" s="54">
        <v>170</v>
      </c>
      <c r="AS330" s="8">
        <v>1</v>
      </c>
      <c r="AT330" s="8">
        <v>0</v>
      </c>
      <c r="AU330" s="8">
        <v>270</v>
      </c>
      <c r="AV330" s="8" t="s">
        <v>8439</v>
      </c>
      <c r="AW330" s="8">
        <v>1</v>
      </c>
      <c r="AX330" s="8">
        <v>0</v>
      </c>
      <c r="AY330" s="8">
        <v>0</v>
      </c>
      <c r="AZ330" s="47">
        <v>46247.354166666664</v>
      </c>
      <c r="BA330" s="47">
        <v>46247.541666666664</v>
      </c>
      <c r="BB330" s="8" t="s">
        <v>8380</v>
      </c>
      <c r="BC330" s="47">
        <v>46247.362500000003</v>
      </c>
      <c r="BD330" s="47">
        <v>46247.526388888888</v>
      </c>
      <c r="BE330" s="8" t="s">
        <v>278</v>
      </c>
      <c r="BF330" s="8">
        <v>0</v>
      </c>
      <c r="BG330" s="8">
        <v>0</v>
      </c>
      <c r="BH330" s="8"/>
    </row>
    <row r="331" spans="2:60">
      <c r="B331" s="8" t="s">
        <v>8326</v>
      </c>
      <c r="C331" s="8" t="s">
        <v>49</v>
      </c>
      <c r="D331" s="8" t="s">
        <v>68</v>
      </c>
      <c r="E331" s="8" t="s">
        <v>278</v>
      </c>
      <c r="F331" s="8" t="s">
        <v>8438</v>
      </c>
      <c r="G331" s="8" t="s">
        <v>70</v>
      </c>
      <c r="H331" s="8" t="s">
        <v>53</v>
      </c>
      <c r="I331" s="9">
        <v>46262</v>
      </c>
      <c r="J331" s="61">
        <v>0</v>
      </c>
      <c r="K331" s="56">
        <v>46235</v>
      </c>
      <c r="L331" s="8" t="s">
        <v>52</v>
      </c>
      <c r="M331" s="8" t="s">
        <v>66</v>
      </c>
      <c r="N331" s="8" t="s">
        <v>64</v>
      </c>
      <c r="O331" s="8">
        <v>1</v>
      </c>
      <c r="P331" s="8">
        <v>4</v>
      </c>
      <c r="Q331" s="8" t="s">
        <v>60</v>
      </c>
      <c r="R331" s="8">
        <v>4</v>
      </c>
      <c r="S331" s="8">
        <v>0</v>
      </c>
      <c r="T331" s="8" t="b">
        <v>0</v>
      </c>
      <c r="U331" s="8">
        <v>270</v>
      </c>
      <c r="V331" s="54">
        <v>240</v>
      </c>
      <c r="W331" s="54">
        <v>163</v>
      </c>
      <c r="X331" s="8">
        <v>0</v>
      </c>
      <c r="Y331" s="8">
        <v>0</v>
      </c>
      <c r="Z331" s="8">
        <v>1</v>
      </c>
      <c r="AA331" s="8">
        <v>0</v>
      </c>
      <c r="AB331" s="8">
        <v>4</v>
      </c>
      <c r="AC331" s="8">
        <v>0</v>
      </c>
      <c r="AD331" s="8"/>
      <c r="AE331" s="8">
        <v>270</v>
      </c>
      <c r="AF331" s="8" t="s">
        <v>8378</v>
      </c>
      <c r="AG331" s="8" t="s">
        <v>8379</v>
      </c>
      <c r="AH331" s="54">
        <v>11</v>
      </c>
      <c r="AI331" s="54">
        <v>-19</v>
      </c>
      <c r="AJ331" s="8">
        <v>0</v>
      </c>
      <c r="AK331" s="8">
        <v>0</v>
      </c>
      <c r="AL331" s="8">
        <v>1</v>
      </c>
      <c r="AM331" s="8">
        <v>4</v>
      </c>
      <c r="AN331" s="8">
        <v>0</v>
      </c>
      <c r="AO331" s="8">
        <v>1</v>
      </c>
      <c r="AP331" s="8">
        <v>0</v>
      </c>
      <c r="AQ331" s="8">
        <v>0</v>
      </c>
      <c r="AR331" s="54">
        <v>150</v>
      </c>
      <c r="AS331" s="8">
        <v>1</v>
      </c>
      <c r="AT331" s="8">
        <v>0</v>
      </c>
      <c r="AU331" s="8">
        <v>270</v>
      </c>
      <c r="AV331" s="8" t="s">
        <v>8439</v>
      </c>
      <c r="AW331" s="8">
        <v>1</v>
      </c>
      <c r="AX331" s="8">
        <v>0</v>
      </c>
      <c r="AY331" s="8">
        <v>0</v>
      </c>
      <c r="AZ331" s="47">
        <v>46262.354166666664</v>
      </c>
      <c r="BA331" s="47">
        <v>46262.541666666664</v>
      </c>
      <c r="BB331" s="8" t="s">
        <v>8380</v>
      </c>
      <c r="BC331" s="47">
        <v>46262.361805555556</v>
      </c>
      <c r="BD331" s="47">
        <v>46262.52847222222</v>
      </c>
      <c r="BE331" s="8" t="s">
        <v>278</v>
      </c>
      <c r="BF331" s="8">
        <v>0</v>
      </c>
      <c r="BG331" s="8">
        <v>0</v>
      </c>
      <c r="BH331" s="8"/>
    </row>
    <row r="332" spans="2:60">
      <c r="B332" s="8" t="s">
        <v>8326</v>
      </c>
      <c r="C332" s="8" t="s">
        <v>49</v>
      </c>
      <c r="D332" s="8" t="s">
        <v>68</v>
      </c>
      <c r="E332" s="8" t="s">
        <v>143</v>
      </c>
      <c r="F332" s="8" t="s">
        <v>8438</v>
      </c>
      <c r="G332" s="8" t="s">
        <v>65</v>
      </c>
      <c r="H332" s="8" t="s">
        <v>53</v>
      </c>
      <c r="I332" s="9">
        <v>46184</v>
      </c>
      <c r="J332" s="61">
        <v>0</v>
      </c>
      <c r="K332" s="56">
        <v>46174</v>
      </c>
      <c r="L332" s="8" t="s">
        <v>52</v>
      </c>
      <c r="M332" s="8" t="s">
        <v>66</v>
      </c>
      <c r="N332" s="8" t="s">
        <v>64</v>
      </c>
      <c r="O332" s="8">
        <v>1</v>
      </c>
      <c r="P332" s="8">
        <v>4</v>
      </c>
      <c r="Q332" s="8" t="s">
        <v>56</v>
      </c>
      <c r="R332" s="8">
        <v>4</v>
      </c>
      <c r="S332" s="8">
        <v>0</v>
      </c>
      <c r="T332" s="8" t="b">
        <v>0</v>
      </c>
      <c r="U332" s="8">
        <v>540</v>
      </c>
      <c r="V332" s="54">
        <v>495</v>
      </c>
      <c r="W332" s="54">
        <v>368</v>
      </c>
      <c r="X332" s="8">
        <v>0</v>
      </c>
      <c r="Y332" s="8">
        <v>0</v>
      </c>
      <c r="Z332" s="8">
        <v>1</v>
      </c>
      <c r="AA332" s="8">
        <v>0</v>
      </c>
      <c r="AB332" s="8">
        <v>4</v>
      </c>
      <c r="AC332" s="8">
        <v>0</v>
      </c>
      <c r="AD332" s="8"/>
      <c r="AE332" s="8">
        <v>540</v>
      </c>
      <c r="AF332" s="8" t="s">
        <v>8384</v>
      </c>
      <c r="AG332" s="8" t="s">
        <v>8379</v>
      </c>
      <c r="AH332" s="54">
        <v>6</v>
      </c>
      <c r="AI332" s="54">
        <v>-39</v>
      </c>
      <c r="AJ332" s="8">
        <v>0</v>
      </c>
      <c r="AK332" s="8">
        <v>1</v>
      </c>
      <c r="AL332" s="8">
        <v>0</v>
      </c>
      <c r="AM332" s="8">
        <v>4</v>
      </c>
      <c r="AN332" s="8">
        <v>0</v>
      </c>
      <c r="AO332" s="8">
        <v>1</v>
      </c>
      <c r="AP332" s="8">
        <v>0</v>
      </c>
      <c r="AQ332" s="8">
        <v>0</v>
      </c>
      <c r="AR332" s="54">
        <v>365</v>
      </c>
      <c r="AS332" s="8">
        <v>1</v>
      </c>
      <c r="AT332" s="8">
        <v>0</v>
      </c>
      <c r="AU332" s="8">
        <v>540</v>
      </c>
      <c r="AV332" s="8" t="s">
        <v>8439</v>
      </c>
      <c r="AW332" s="8">
        <v>1</v>
      </c>
      <c r="AX332" s="8">
        <v>0</v>
      </c>
      <c r="AY332" s="8">
        <v>0</v>
      </c>
      <c r="AZ332" s="47">
        <v>46184.333333333336</v>
      </c>
      <c r="BA332" s="47">
        <v>46184.708333333336</v>
      </c>
      <c r="BB332" s="8" t="s">
        <v>8380</v>
      </c>
      <c r="BC332" s="47">
        <v>46184.337500000001</v>
      </c>
      <c r="BD332" s="47">
        <v>46184.681250000001</v>
      </c>
      <c r="BE332" s="8" t="s">
        <v>143</v>
      </c>
      <c r="BF332" s="8">
        <v>0</v>
      </c>
      <c r="BG332" s="8">
        <v>0</v>
      </c>
      <c r="BH332" s="8"/>
    </row>
    <row r="333" spans="2:60">
      <c r="B333" s="8" t="s">
        <v>8326</v>
      </c>
      <c r="C333" s="8" t="s">
        <v>49</v>
      </c>
      <c r="D333" s="8" t="s">
        <v>68</v>
      </c>
      <c r="E333" s="8" t="s">
        <v>143</v>
      </c>
      <c r="F333" s="8" t="s">
        <v>8438</v>
      </c>
      <c r="G333" s="8" t="s">
        <v>70</v>
      </c>
      <c r="H333" s="8" t="s">
        <v>53</v>
      </c>
      <c r="I333" s="9">
        <v>46243</v>
      </c>
      <c r="J333" s="61">
        <v>0</v>
      </c>
      <c r="K333" s="56">
        <v>46235</v>
      </c>
      <c r="L333" s="8" t="s">
        <v>52</v>
      </c>
      <c r="M333" s="8" t="s">
        <v>66</v>
      </c>
      <c r="N333" s="8" t="s">
        <v>64</v>
      </c>
      <c r="O333" s="8">
        <v>1</v>
      </c>
      <c r="P333" s="8">
        <v>4</v>
      </c>
      <c r="Q333" s="8" t="s">
        <v>60</v>
      </c>
      <c r="R333" s="8">
        <v>4</v>
      </c>
      <c r="S333" s="8">
        <v>0</v>
      </c>
      <c r="T333" s="8" t="b">
        <v>0</v>
      </c>
      <c r="U333" s="8">
        <v>240</v>
      </c>
      <c r="V333" s="54">
        <v>222</v>
      </c>
      <c r="W333" s="54">
        <v>159</v>
      </c>
      <c r="X333" s="8">
        <v>0</v>
      </c>
      <c r="Y333" s="8">
        <v>0</v>
      </c>
      <c r="Z333" s="8">
        <v>1</v>
      </c>
      <c r="AA333" s="8">
        <v>0</v>
      </c>
      <c r="AB333" s="8">
        <v>4</v>
      </c>
      <c r="AC333" s="8">
        <v>0</v>
      </c>
      <c r="AD333" s="8"/>
      <c r="AE333" s="8">
        <v>240</v>
      </c>
      <c r="AF333" s="8" t="s">
        <v>8384</v>
      </c>
      <c r="AG333" s="8" t="s">
        <v>8379</v>
      </c>
      <c r="AH333" s="54">
        <v>5</v>
      </c>
      <c r="AI333" s="54">
        <v>-13</v>
      </c>
      <c r="AJ333" s="8">
        <v>0</v>
      </c>
      <c r="AK333" s="8">
        <v>1</v>
      </c>
      <c r="AL333" s="8">
        <v>0</v>
      </c>
      <c r="AM333" s="8">
        <v>4</v>
      </c>
      <c r="AN333" s="8">
        <v>0</v>
      </c>
      <c r="AO333" s="8">
        <v>1</v>
      </c>
      <c r="AP333" s="8">
        <v>0</v>
      </c>
      <c r="AQ333" s="8">
        <v>0</v>
      </c>
      <c r="AR333" s="54">
        <v>150</v>
      </c>
      <c r="AS333" s="8">
        <v>1</v>
      </c>
      <c r="AT333" s="8">
        <v>0</v>
      </c>
      <c r="AU333" s="8">
        <v>240</v>
      </c>
      <c r="AV333" s="8" t="s">
        <v>8439</v>
      </c>
      <c r="AW333" s="8">
        <v>1</v>
      </c>
      <c r="AX333" s="8">
        <v>0</v>
      </c>
      <c r="AY333" s="8">
        <v>0</v>
      </c>
      <c r="AZ333" s="47">
        <v>46243.333333333336</v>
      </c>
      <c r="BA333" s="47">
        <v>46243.5</v>
      </c>
      <c r="BB333" s="8" t="s">
        <v>8380</v>
      </c>
      <c r="BC333" s="47">
        <v>46243.336805555555</v>
      </c>
      <c r="BD333" s="47">
        <v>46243.490972222222</v>
      </c>
      <c r="BE333" s="8" t="s">
        <v>143</v>
      </c>
      <c r="BF333" s="8">
        <v>0</v>
      </c>
      <c r="BG333" s="8">
        <v>0</v>
      </c>
      <c r="BH333" s="8"/>
    </row>
    <row r="334" spans="2:60">
      <c r="B334" s="8" t="s">
        <v>8326</v>
      </c>
      <c r="C334" s="8" t="s">
        <v>49</v>
      </c>
      <c r="D334" s="8" t="s">
        <v>68</v>
      </c>
      <c r="E334" s="8" t="s">
        <v>143</v>
      </c>
      <c r="F334" s="8" t="s">
        <v>8438</v>
      </c>
      <c r="G334" s="8" t="s">
        <v>72</v>
      </c>
      <c r="H334" s="8" t="s">
        <v>53</v>
      </c>
      <c r="I334" s="9">
        <v>46262</v>
      </c>
      <c r="J334" s="61">
        <v>0</v>
      </c>
      <c r="K334" s="56">
        <v>46235</v>
      </c>
      <c r="L334" s="8" t="s">
        <v>52</v>
      </c>
      <c r="M334" s="8" t="s">
        <v>66</v>
      </c>
      <c r="N334" s="8" t="s">
        <v>64</v>
      </c>
      <c r="O334" s="8">
        <v>1</v>
      </c>
      <c r="P334" s="8">
        <v>4</v>
      </c>
      <c r="Q334" s="8" t="s">
        <v>60</v>
      </c>
      <c r="R334" s="8">
        <v>4</v>
      </c>
      <c r="S334" s="8">
        <v>0</v>
      </c>
      <c r="T334" s="8" t="b">
        <v>0</v>
      </c>
      <c r="U334" s="8">
        <v>270</v>
      </c>
      <c r="V334" s="54">
        <v>248</v>
      </c>
      <c r="W334" s="54">
        <v>177</v>
      </c>
      <c r="X334" s="8">
        <v>0</v>
      </c>
      <c r="Y334" s="8">
        <v>0</v>
      </c>
      <c r="Z334" s="8">
        <v>1</v>
      </c>
      <c r="AA334" s="8">
        <v>0</v>
      </c>
      <c r="AB334" s="8">
        <v>4</v>
      </c>
      <c r="AC334" s="8">
        <v>0</v>
      </c>
      <c r="AD334" s="8"/>
      <c r="AE334" s="8">
        <v>270</v>
      </c>
      <c r="AF334" s="8" t="s">
        <v>8384</v>
      </c>
      <c r="AG334" s="8" t="s">
        <v>8379</v>
      </c>
      <c r="AH334" s="54">
        <v>3</v>
      </c>
      <c r="AI334" s="54">
        <v>-19</v>
      </c>
      <c r="AJ334" s="8">
        <v>0</v>
      </c>
      <c r="AK334" s="8">
        <v>1</v>
      </c>
      <c r="AL334" s="8">
        <v>0</v>
      </c>
      <c r="AM334" s="8">
        <v>4</v>
      </c>
      <c r="AN334" s="8">
        <v>0</v>
      </c>
      <c r="AO334" s="8">
        <v>1</v>
      </c>
      <c r="AP334" s="8">
        <v>0</v>
      </c>
      <c r="AQ334" s="8">
        <v>0</v>
      </c>
      <c r="AR334" s="54">
        <v>170</v>
      </c>
      <c r="AS334" s="8">
        <v>1</v>
      </c>
      <c r="AT334" s="8">
        <v>0</v>
      </c>
      <c r="AU334" s="8">
        <v>270</v>
      </c>
      <c r="AV334" s="8" t="s">
        <v>8439</v>
      </c>
      <c r="AW334" s="8">
        <v>1</v>
      </c>
      <c r="AX334" s="8">
        <v>0</v>
      </c>
      <c r="AY334" s="8">
        <v>0</v>
      </c>
      <c r="AZ334" s="47">
        <v>46262.354166666664</v>
      </c>
      <c r="BA334" s="47">
        <v>46262.541666666664</v>
      </c>
      <c r="BB334" s="8" t="s">
        <v>8380</v>
      </c>
      <c r="BC334" s="47">
        <v>46262.356249999997</v>
      </c>
      <c r="BD334" s="47">
        <v>46262.52847222222</v>
      </c>
      <c r="BE334" s="8" t="s">
        <v>143</v>
      </c>
      <c r="BF334" s="8">
        <v>0</v>
      </c>
      <c r="BG334" s="8">
        <v>0</v>
      </c>
      <c r="BH334" s="8"/>
    </row>
    <row r="335" spans="2:60">
      <c r="B335" s="8" t="s">
        <v>8326</v>
      </c>
      <c r="C335" s="8" t="s">
        <v>49</v>
      </c>
      <c r="D335" s="8" t="s">
        <v>68</v>
      </c>
      <c r="E335" s="8" t="s">
        <v>179</v>
      </c>
      <c r="F335" s="8" t="s">
        <v>8438</v>
      </c>
      <c r="G335" s="8" t="s">
        <v>65</v>
      </c>
      <c r="H335" s="8" t="s">
        <v>53</v>
      </c>
      <c r="I335" s="9">
        <v>46179</v>
      </c>
      <c r="J335" s="61">
        <v>0</v>
      </c>
      <c r="K335" s="56">
        <v>46174</v>
      </c>
      <c r="L335" s="8" t="s">
        <v>52</v>
      </c>
      <c r="M335" s="8" t="s">
        <v>66</v>
      </c>
      <c r="N335" s="8" t="s">
        <v>64</v>
      </c>
      <c r="O335" s="8">
        <v>1</v>
      </c>
      <c r="P335" s="8">
        <v>4</v>
      </c>
      <c r="Q335" s="8" t="s">
        <v>56</v>
      </c>
      <c r="R335" s="8">
        <v>4</v>
      </c>
      <c r="S335" s="8">
        <v>0</v>
      </c>
      <c r="T335" s="8" t="b">
        <v>0</v>
      </c>
      <c r="U335" s="8">
        <v>480</v>
      </c>
      <c r="V335" s="54">
        <v>450</v>
      </c>
      <c r="W335" s="54">
        <v>331</v>
      </c>
      <c r="X335" s="8">
        <v>0</v>
      </c>
      <c r="Y335" s="8">
        <v>0</v>
      </c>
      <c r="Z335" s="8">
        <v>1</v>
      </c>
      <c r="AA335" s="8">
        <v>0</v>
      </c>
      <c r="AB335" s="8">
        <v>4</v>
      </c>
      <c r="AC335" s="8">
        <v>0</v>
      </c>
      <c r="AD335" s="8"/>
      <c r="AE335" s="8">
        <v>480</v>
      </c>
      <c r="AF335" s="8" t="s">
        <v>8384</v>
      </c>
      <c r="AG335" s="8" t="s">
        <v>8379</v>
      </c>
      <c r="AH335" s="54">
        <v>7</v>
      </c>
      <c r="AI335" s="54">
        <v>-23</v>
      </c>
      <c r="AJ335" s="8">
        <v>0</v>
      </c>
      <c r="AK335" s="8">
        <v>1</v>
      </c>
      <c r="AL335" s="8">
        <v>0</v>
      </c>
      <c r="AM335" s="8">
        <v>4</v>
      </c>
      <c r="AN335" s="8">
        <v>0</v>
      </c>
      <c r="AO335" s="8">
        <v>1</v>
      </c>
      <c r="AP335" s="8">
        <v>0</v>
      </c>
      <c r="AQ335" s="8">
        <v>0</v>
      </c>
      <c r="AR335" s="54">
        <v>325</v>
      </c>
      <c r="AS335" s="8">
        <v>1</v>
      </c>
      <c r="AT335" s="8">
        <v>0</v>
      </c>
      <c r="AU335" s="8">
        <v>480</v>
      </c>
      <c r="AV335" s="8" t="s">
        <v>8439</v>
      </c>
      <c r="AW335" s="8">
        <v>1</v>
      </c>
      <c r="AX335" s="8">
        <v>0</v>
      </c>
      <c r="AY335" s="8">
        <v>0</v>
      </c>
      <c r="AZ335" s="47">
        <v>46179.333333333336</v>
      </c>
      <c r="BA335" s="47">
        <v>46179.666666666664</v>
      </c>
      <c r="BB335" s="8" t="s">
        <v>8380</v>
      </c>
      <c r="BC335" s="47">
        <v>46179.338194444441</v>
      </c>
      <c r="BD335" s="47">
        <v>46179.650694444441</v>
      </c>
      <c r="BE335" s="8" t="s">
        <v>179</v>
      </c>
      <c r="BF335" s="8">
        <v>0</v>
      </c>
      <c r="BG335" s="8">
        <v>0</v>
      </c>
      <c r="BH335" s="8"/>
    </row>
    <row r="336" spans="2:60">
      <c r="B336" s="8" t="s">
        <v>8326</v>
      </c>
      <c r="C336" s="8" t="s">
        <v>49</v>
      </c>
      <c r="D336" s="8" t="s">
        <v>68</v>
      </c>
      <c r="E336" s="8" t="s">
        <v>179</v>
      </c>
      <c r="F336" s="8" t="s">
        <v>8438</v>
      </c>
      <c r="G336" s="8" t="s">
        <v>65</v>
      </c>
      <c r="H336" s="8" t="s">
        <v>53</v>
      </c>
      <c r="I336" s="9">
        <v>46260</v>
      </c>
      <c r="J336" s="61">
        <v>0</v>
      </c>
      <c r="K336" s="56">
        <v>46235</v>
      </c>
      <c r="L336" s="8" t="s">
        <v>52</v>
      </c>
      <c r="M336" s="8" t="s">
        <v>66</v>
      </c>
      <c r="N336" s="8" t="s">
        <v>64</v>
      </c>
      <c r="O336" s="8">
        <v>1</v>
      </c>
      <c r="P336" s="8">
        <v>4</v>
      </c>
      <c r="Q336" s="8" t="s">
        <v>60</v>
      </c>
      <c r="R336" s="8">
        <v>4</v>
      </c>
      <c r="S336" s="8">
        <v>0</v>
      </c>
      <c r="T336" s="8" t="b">
        <v>0</v>
      </c>
      <c r="U336" s="8">
        <v>240</v>
      </c>
      <c r="V336" s="54">
        <v>218</v>
      </c>
      <c r="W336" s="54">
        <v>133</v>
      </c>
      <c r="X336" s="8">
        <v>0</v>
      </c>
      <c r="Y336" s="8">
        <v>0</v>
      </c>
      <c r="Z336" s="8">
        <v>1</v>
      </c>
      <c r="AA336" s="8">
        <v>0</v>
      </c>
      <c r="AB336" s="8">
        <v>4</v>
      </c>
      <c r="AC336" s="8">
        <v>0</v>
      </c>
      <c r="AD336" s="8"/>
      <c r="AE336" s="8">
        <v>240</v>
      </c>
      <c r="AF336" s="8" t="s">
        <v>8384</v>
      </c>
      <c r="AG336" s="8" t="s">
        <v>8379</v>
      </c>
      <c r="AH336" s="54">
        <v>6</v>
      </c>
      <c r="AI336" s="54">
        <v>-16</v>
      </c>
      <c r="AJ336" s="8">
        <v>0</v>
      </c>
      <c r="AK336" s="8">
        <v>1</v>
      </c>
      <c r="AL336" s="8">
        <v>0</v>
      </c>
      <c r="AM336" s="8">
        <v>4</v>
      </c>
      <c r="AN336" s="8">
        <v>0</v>
      </c>
      <c r="AO336" s="8">
        <v>1</v>
      </c>
      <c r="AP336" s="8">
        <v>0</v>
      </c>
      <c r="AQ336" s="8">
        <v>0</v>
      </c>
      <c r="AR336" s="54">
        <v>130</v>
      </c>
      <c r="AS336" s="8">
        <v>1</v>
      </c>
      <c r="AT336" s="8">
        <v>0</v>
      </c>
      <c r="AU336" s="8">
        <v>240</v>
      </c>
      <c r="AV336" s="8" t="s">
        <v>8439</v>
      </c>
      <c r="AW336" s="8">
        <v>1</v>
      </c>
      <c r="AX336" s="8">
        <v>0</v>
      </c>
      <c r="AY336" s="8">
        <v>0</v>
      </c>
      <c r="AZ336" s="47">
        <v>46260.541666666664</v>
      </c>
      <c r="BA336" s="47">
        <v>46260.708333333336</v>
      </c>
      <c r="BB336" s="8" t="s">
        <v>8380</v>
      </c>
      <c r="BC336" s="47">
        <v>46260.54583333333</v>
      </c>
      <c r="BD336" s="47">
        <v>46260.697222222225</v>
      </c>
      <c r="BE336" s="8" t="s">
        <v>179</v>
      </c>
      <c r="BF336" s="8">
        <v>0</v>
      </c>
      <c r="BG336" s="8">
        <v>0</v>
      </c>
      <c r="BH336" s="8"/>
    </row>
    <row r="337" spans="2:60">
      <c r="B337" s="8" t="s">
        <v>8326</v>
      </c>
      <c r="C337" s="8" t="s">
        <v>49</v>
      </c>
      <c r="D337" s="8" t="s">
        <v>68</v>
      </c>
      <c r="E337" s="8" t="s">
        <v>179</v>
      </c>
      <c r="F337" s="8" t="s">
        <v>8438</v>
      </c>
      <c r="G337" s="8" t="s">
        <v>71</v>
      </c>
      <c r="H337" s="8" t="s">
        <v>53</v>
      </c>
      <c r="I337" s="9">
        <v>46208</v>
      </c>
      <c r="J337" s="61">
        <v>0</v>
      </c>
      <c r="K337" s="56">
        <v>46204</v>
      </c>
      <c r="L337" s="8" t="s">
        <v>52</v>
      </c>
      <c r="M337" s="8" t="s">
        <v>66</v>
      </c>
      <c r="N337" s="8" t="s">
        <v>64</v>
      </c>
      <c r="O337" s="8">
        <v>1</v>
      </c>
      <c r="P337" s="8">
        <v>4</v>
      </c>
      <c r="Q337" s="8" t="s">
        <v>58</v>
      </c>
      <c r="R337" s="8">
        <v>4</v>
      </c>
      <c r="S337" s="8">
        <v>0</v>
      </c>
      <c r="T337" s="8" t="b">
        <v>0</v>
      </c>
      <c r="U337" s="8">
        <v>210</v>
      </c>
      <c r="V337" s="54">
        <v>179</v>
      </c>
      <c r="W337" s="54">
        <v>117</v>
      </c>
      <c r="X337" s="8">
        <v>0</v>
      </c>
      <c r="Y337" s="8">
        <v>0</v>
      </c>
      <c r="Z337" s="8">
        <v>1</v>
      </c>
      <c r="AA337" s="8">
        <v>0</v>
      </c>
      <c r="AB337" s="8">
        <v>4</v>
      </c>
      <c r="AC337" s="8">
        <v>0</v>
      </c>
      <c r="AD337" s="8"/>
      <c r="AE337" s="8">
        <v>210</v>
      </c>
      <c r="AF337" s="8" t="s">
        <v>8378</v>
      </c>
      <c r="AG337" s="8" t="s">
        <v>8379</v>
      </c>
      <c r="AH337" s="54">
        <v>11</v>
      </c>
      <c r="AI337" s="54">
        <v>-20</v>
      </c>
      <c r="AJ337" s="8">
        <v>0</v>
      </c>
      <c r="AK337" s="8">
        <v>0</v>
      </c>
      <c r="AL337" s="8">
        <v>1</v>
      </c>
      <c r="AM337" s="8">
        <v>4</v>
      </c>
      <c r="AN337" s="8">
        <v>0</v>
      </c>
      <c r="AO337" s="8">
        <v>1</v>
      </c>
      <c r="AP337" s="8">
        <v>0</v>
      </c>
      <c r="AQ337" s="8">
        <v>0</v>
      </c>
      <c r="AR337" s="54">
        <v>110</v>
      </c>
      <c r="AS337" s="8">
        <v>1</v>
      </c>
      <c r="AT337" s="8">
        <v>0</v>
      </c>
      <c r="AU337" s="8">
        <v>210</v>
      </c>
      <c r="AV337" s="8" t="s">
        <v>8439</v>
      </c>
      <c r="AW337" s="8">
        <v>1</v>
      </c>
      <c r="AX337" s="8">
        <v>0</v>
      </c>
      <c r="AY337" s="8">
        <v>0</v>
      </c>
      <c r="AZ337" s="47">
        <v>46208.5625</v>
      </c>
      <c r="BA337" s="47">
        <v>46208.708333333336</v>
      </c>
      <c r="BB337" s="8" t="s">
        <v>8380</v>
      </c>
      <c r="BC337" s="47">
        <v>46208.570138888892</v>
      </c>
      <c r="BD337" s="47">
        <v>46208.694444444445</v>
      </c>
      <c r="BE337" s="8" t="s">
        <v>179</v>
      </c>
      <c r="BF337" s="8">
        <v>0</v>
      </c>
      <c r="BG337" s="8">
        <v>0</v>
      </c>
      <c r="BH337" s="8"/>
    </row>
    <row r="338" spans="2:60">
      <c r="B338" s="8" t="s">
        <v>8326</v>
      </c>
      <c r="C338" s="8" t="s">
        <v>49</v>
      </c>
      <c r="D338" s="8" t="s">
        <v>68</v>
      </c>
      <c r="E338" s="8" t="s">
        <v>179</v>
      </c>
      <c r="F338" s="8" t="s">
        <v>8438</v>
      </c>
      <c r="G338" s="8" t="s">
        <v>74</v>
      </c>
      <c r="H338" s="8" t="s">
        <v>53</v>
      </c>
      <c r="I338" s="9">
        <v>46174</v>
      </c>
      <c r="J338" s="61">
        <v>0</v>
      </c>
      <c r="K338" s="56">
        <v>46174</v>
      </c>
      <c r="L338" s="8" t="s">
        <v>52</v>
      </c>
      <c r="M338" s="8" t="s">
        <v>66</v>
      </c>
      <c r="N338" s="8" t="s">
        <v>64</v>
      </c>
      <c r="O338" s="8">
        <v>1</v>
      </c>
      <c r="P338" s="8">
        <v>4</v>
      </c>
      <c r="Q338" s="8" t="s">
        <v>56</v>
      </c>
      <c r="R338" s="8">
        <v>4</v>
      </c>
      <c r="S338" s="8">
        <v>0</v>
      </c>
      <c r="T338" s="8" t="b">
        <v>0</v>
      </c>
      <c r="U338" s="8">
        <v>270</v>
      </c>
      <c r="V338" s="54">
        <v>239</v>
      </c>
      <c r="W338" s="54">
        <v>158</v>
      </c>
      <c r="X338" s="8">
        <v>0</v>
      </c>
      <c r="Y338" s="8">
        <v>0</v>
      </c>
      <c r="Z338" s="8">
        <v>1</v>
      </c>
      <c r="AA338" s="8">
        <v>0</v>
      </c>
      <c r="AB338" s="8">
        <v>4</v>
      </c>
      <c r="AC338" s="8">
        <v>0</v>
      </c>
      <c r="AD338" s="8"/>
      <c r="AE338" s="8">
        <v>270</v>
      </c>
      <c r="AF338" s="8" t="s">
        <v>8384</v>
      </c>
      <c r="AG338" s="8" t="s">
        <v>8379</v>
      </c>
      <c r="AH338" s="54">
        <v>5</v>
      </c>
      <c r="AI338" s="54">
        <v>-26</v>
      </c>
      <c r="AJ338" s="8">
        <v>0</v>
      </c>
      <c r="AK338" s="8">
        <v>1</v>
      </c>
      <c r="AL338" s="8">
        <v>0</v>
      </c>
      <c r="AM338" s="8">
        <v>4</v>
      </c>
      <c r="AN338" s="8">
        <v>0</v>
      </c>
      <c r="AO338" s="8">
        <v>1</v>
      </c>
      <c r="AP338" s="8">
        <v>0</v>
      </c>
      <c r="AQ338" s="8">
        <v>0</v>
      </c>
      <c r="AR338" s="54">
        <v>170</v>
      </c>
      <c r="AS338" s="8">
        <v>1</v>
      </c>
      <c r="AT338" s="8">
        <v>0</v>
      </c>
      <c r="AU338" s="8">
        <v>270</v>
      </c>
      <c r="AV338" s="8" t="s">
        <v>8439</v>
      </c>
      <c r="AW338" s="8">
        <v>1</v>
      </c>
      <c r="AX338" s="8">
        <v>0</v>
      </c>
      <c r="AY338" s="8">
        <v>0</v>
      </c>
      <c r="AZ338" s="47">
        <v>46174.5625</v>
      </c>
      <c r="BA338" s="47">
        <v>46174.75</v>
      </c>
      <c r="BB338" s="8" t="s">
        <v>8380</v>
      </c>
      <c r="BC338" s="47">
        <v>46174.565972222219</v>
      </c>
      <c r="BD338" s="47">
        <v>46174.731944444444</v>
      </c>
      <c r="BE338" s="8" t="s">
        <v>179</v>
      </c>
      <c r="BF338" s="8">
        <v>0</v>
      </c>
      <c r="BG338" s="8">
        <v>0</v>
      </c>
      <c r="BH338" s="8"/>
    </row>
    <row r="339" spans="2:60">
      <c r="B339" s="8" t="s">
        <v>8326</v>
      </c>
      <c r="C339" s="8" t="s">
        <v>49</v>
      </c>
      <c r="D339" s="8" t="s">
        <v>68</v>
      </c>
      <c r="E339" s="8" t="s">
        <v>179</v>
      </c>
      <c r="F339" s="8" t="s">
        <v>8438</v>
      </c>
      <c r="G339" s="8" t="s">
        <v>74</v>
      </c>
      <c r="H339" s="8" t="s">
        <v>53</v>
      </c>
      <c r="I339" s="9">
        <v>46212</v>
      </c>
      <c r="J339" s="61">
        <v>0</v>
      </c>
      <c r="K339" s="56">
        <v>46204</v>
      </c>
      <c r="L339" s="8" t="s">
        <v>52</v>
      </c>
      <c r="M339" s="8" t="s">
        <v>66</v>
      </c>
      <c r="N339" s="8" t="s">
        <v>64</v>
      </c>
      <c r="O339" s="8">
        <v>1</v>
      </c>
      <c r="P339" s="8">
        <v>4</v>
      </c>
      <c r="Q339" s="8" t="s">
        <v>58</v>
      </c>
      <c r="R339" s="8">
        <v>4</v>
      </c>
      <c r="S339" s="8">
        <v>0</v>
      </c>
      <c r="T339" s="8" t="b">
        <v>0</v>
      </c>
      <c r="U339" s="8">
        <v>270</v>
      </c>
      <c r="V339" s="54">
        <v>245</v>
      </c>
      <c r="W339" s="54">
        <v>168</v>
      </c>
      <c r="X339" s="8">
        <v>0</v>
      </c>
      <c r="Y339" s="8">
        <v>0</v>
      </c>
      <c r="Z339" s="8">
        <v>1</v>
      </c>
      <c r="AA339" s="8">
        <v>0</v>
      </c>
      <c r="AB339" s="8">
        <v>4</v>
      </c>
      <c r="AC339" s="8">
        <v>0</v>
      </c>
      <c r="AD339" s="8"/>
      <c r="AE339" s="8">
        <v>270</v>
      </c>
      <c r="AF339" s="8" t="s">
        <v>8384</v>
      </c>
      <c r="AG339" s="8" t="s">
        <v>8379</v>
      </c>
      <c r="AH339" s="54">
        <v>6</v>
      </c>
      <c r="AI339" s="54">
        <v>-19</v>
      </c>
      <c r="AJ339" s="8">
        <v>0</v>
      </c>
      <c r="AK339" s="8">
        <v>1</v>
      </c>
      <c r="AL339" s="8">
        <v>0</v>
      </c>
      <c r="AM339" s="8">
        <v>4</v>
      </c>
      <c r="AN339" s="8">
        <v>0</v>
      </c>
      <c r="AO339" s="8">
        <v>1</v>
      </c>
      <c r="AP339" s="8">
        <v>0</v>
      </c>
      <c r="AQ339" s="8">
        <v>0</v>
      </c>
      <c r="AR339" s="54">
        <v>175</v>
      </c>
      <c r="AS339" s="8">
        <v>1</v>
      </c>
      <c r="AT339" s="8">
        <v>0</v>
      </c>
      <c r="AU339" s="8">
        <v>270</v>
      </c>
      <c r="AV339" s="8" t="s">
        <v>8439</v>
      </c>
      <c r="AW339" s="8">
        <v>1</v>
      </c>
      <c r="AX339" s="8">
        <v>0</v>
      </c>
      <c r="AY339" s="8">
        <v>0</v>
      </c>
      <c r="AZ339" s="47">
        <v>46212.333333333336</v>
      </c>
      <c r="BA339" s="47">
        <v>46212.520833333336</v>
      </c>
      <c r="BB339" s="8" t="s">
        <v>8380</v>
      </c>
      <c r="BC339" s="47">
        <v>46212.337500000001</v>
      </c>
      <c r="BD339" s="47">
        <v>46212.507638888892</v>
      </c>
      <c r="BE339" s="8" t="s">
        <v>179</v>
      </c>
      <c r="BF339" s="8">
        <v>0</v>
      </c>
      <c r="BG339" s="8">
        <v>0</v>
      </c>
      <c r="BH339" s="8"/>
    </row>
    <row r="340" spans="2:60">
      <c r="B340" s="8" t="s">
        <v>8326</v>
      </c>
      <c r="C340" s="8" t="s">
        <v>49</v>
      </c>
      <c r="D340" s="8" t="s">
        <v>68</v>
      </c>
      <c r="E340" s="8" t="s">
        <v>179</v>
      </c>
      <c r="F340" s="8" t="s">
        <v>8438</v>
      </c>
      <c r="G340" s="8" t="s">
        <v>75</v>
      </c>
      <c r="H340" s="8" t="s">
        <v>53</v>
      </c>
      <c r="I340" s="9">
        <v>46227</v>
      </c>
      <c r="J340" s="61">
        <v>0</v>
      </c>
      <c r="K340" s="56">
        <v>46204</v>
      </c>
      <c r="L340" s="8" t="s">
        <v>52</v>
      </c>
      <c r="M340" s="8" t="s">
        <v>66</v>
      </c>
      <c r="N340" s="8" t="s">
        <v>64</v>
      </c>
      <c r="O340" s="8">
        <v>1</v>
      </c>
      <c r="P340" s="8">
        <v>4</v>
      </c>
      <c r="Q340" s="8" t="s">
        <v>58</v>
      </c>
      <c r="R340" s="8">
        <v>4</v>
      </c>
      <c r="S340" s="8">
        <v>0</v>
      </c>
      <c r="T340" s="8" t="b">
        <v>0</v>
      </c>
      <c r="U340" s="8">
        <v>240</v>
      </c>
      <c r="V340" s="54">
        <v>210</v>
      </c>
      <c r="W340" s="54">
        <v>132</v>
      </c>
      <c r="X340" s="8">
        <v>0</v>
      </c>
      <c r="Y340" s="8">
        <v>0</v>
      </c>
      <c r="Z340" s="8">
        <v>1</v>
      </c>
      <c r="AA340" s="8">
        <v>0</v>
      </c>
      <c r="AB340" s="8">
        <v>4</v>
      </c>
      <c r="AC340" s="8">
        <v>0</v>
      </c>
      <c r="AD340" s="8"/>
      <c r="AE340" s="8">
        <v>240</v>
      </c>
      <c r="AF340" s="8" t="s">
        <v>8384</v>
      </c>
      <c r="AG340" s="8" t="s">
        <v>8379</v>
      </c>
      <c r="AH340" s="54">
        <v>5</v>
      </c>
      <c r="AI340" s="54">
        <v>-25</v>
      </c>
      <c r="AJ340" s="8">
        <v>0</v>
      </c>
      <c r="AK340" s="8">
        <v>1</v>
      </c>
      <c r="AL340" s="8">
        <v>0</v>
      </c>
      <c r="AM340" s="8">
        <v>4</v>
      </c>
      <c r="AN340" s="8">
        <v>0</v>
      </c>
      <c r="AO340" s="8">
        <v>1</v>
      </c>
      <c r="AP340" s="8">
        <v>0</v>
      </c>
      <c r="AQ340" s="8">
        <v>0</v>
      </c>
      <c r="AR340" s="54">
        <v>135</v>
      </c>
      <c r="AS340" s="8">
        <v>1</v>
      </c>
      <c r="AT340" s="8">
        <v>0</v>
      </c>
      <c r="AU340" s="8">
        <v>240</v>
      </c>
      <c r="AV340" s="8" t="s">
        <v>8439</v>
      </c>
      <c r="AW340" s="8">
        <v>1</v>
      </c>
      <c r="AX340" s="8">
        <v>0</v>
      </c>
      <c r="AY340" s="8">
        <v>0</v>
      </c>
      <c r="AZ340" s="47">
        <v>46227.354166666664</v>
      </c>
      <c r="BA340" s="47">
        <v>46227.520833333336</v>
      </c>
      <c r="BB340" s="8" t="s">
        <v>8380</v>
      </c>
      <c r="BC340" s="47">
        <v>46227.357638888891</v>
      </c>
      <c r="BD340" s="47">
        <v>46227.503472222219</v>
      </c>
      <c r="BE340" s="8" t="s">
        <v>179</v>
      </c>
      <c r="BF340" s="8">
        <v>0</v>
      </c>
      <c r="BG340" s="8">
        <v>0</v>
      </c>
      <c r="BH340" s="8"/>
    </row>
    <row r="341" spans="2:60">
      <c r="B341" s="8" t="s">
        <v>8326</v>
      </c>
      <c r="C341" s="8" t="s">
        <v>49</v>
      </c>
      <c r="D341" s="8" t="s">
        <v>68</v>
      </c>
      <c r="E341" s="8" t="s">
        <v>202</v>
      </c>
      <c r="F341" s="8" t="s">
        <v>8438</v>
      </c>
      <c r="G341" s="8" t="s">
        <v>65</v>
      </c>
      <c r="H341" s="8" t="s">
        <v>53</v>
      </c>
      <c r="I341" s="9">
        <v>46245</v>
      </c>
      <c r="J341" s="61">
        <v>0</v>
      </c>
      <c r="K341" s="56">
        <v>46235</v>
      </c>
      <c r="L341" s="8" t="s">
        <v>52</v>
      </c>
      <c r="M341" s="8" t="s">
        <v>66</v>
      </c>
      <c r="N341" s="8" t="s">
        <v>64</v>
      </c>
      <c r="O341" s="8">
        <v>1</v>
      </c>
      <c r="P341" s="8">
        <v>4</v>
      </c>
      <c r="Q341" s="8" t="s">
        <v>60</v>
      </c>
      <c r="R341" s="8">
        <v>4</v>
      </c>
      <c r="S341" s="8">
        <v>0</v>
      </c>
      <c r="T341" s="8" t="b">
        <v>0</v>
      </c>
      <c r="U341" s="8">
        <v>480</v>
      </c>
      <c r="V341" s="54">
        <v>426</v>
      </c>
      <c r="W341" s="54">
        <v>300</v>
      </c>
      <c r="X341" s="8">
        <v>0</v>
      </c>
      <c r="Y341" s="8">
        <v>0</v>
      </c>
      <c r="Z341" s="8">
        <v>1</v>
      </c>
      <c r="AA341" s="8">
        <v>0</v>
      </c>
      <c r="AB341" s="8">
        <v>4</v>
      </c>
      <c r="AC341" s="8">
        <v>0</v>
      </c>
      <c r="AD341" s="8"/>
      <c r="AE341" s="8">
        <v>480</v>
      </c>
      <c r="AF341" s="8" t="s">
        <v>8378</v>
      </c>
      <c r="AG341" s="8" t="s">
        <v>8379</v>
      </c>
      <c r="AH341" s="54">
        <v>12</v>
      </c>
      <c r="AI341" s="54">
        <v>-42</v>
      </c>
      <c r="AJ341" s="8">
        <v>0</v>
      </c>
      <c r="AK341" s="8">
        <v>0</v>
      </c>
      <c r="AL341" s="8">
        <v>1</v>
      </c>
      <c r="AM341" s="8">
        <v>4</v>
      </c>
      <c r="AN341" s="8">
        <v>0</v>
      </c>
      <c r="AO341" s="8">
        <v>1</v>
      </c>
      <c r="AP341" s="8">
        <v>0</v>
      </c>
      <c r="AQ341" s="8">
        <v>0</v>
      </c>
      <c r="AR341" s="54">
        <v>300</v>
      </c>
      <c r="AS341" s="8">
        <v>1</v>
      </c>
      <c r="AT341" s="8">
        <v>0</v>
      </c>
      <c r="AU341" s="8">
        <v>480</v>
      </c>
      <c r="AV341" s="8" t="s">
        <v>8439</v>
      </c>
      <c r="AW341" s="8">
        <v>1</v>
      </c>
      <c r="AX341" s="8">
        <v>0</v>
      </c>
      <c r="AY341" s="8">
        <v>0</v>
      </c>
      <c r="AZ341" s="47">
        <v>46245.333333333336</v>
      </c>
      <c r="BA341" s="47">
        <v>46245.666666666664</v>
      </c>
      <c r="BB341" s="8" t="s">
        <v>8380</v>
      </c>
      <c r="BC341" s="47">
        <v>46245.341666666667</v>
      </c>
      <c r="BD341" s="47">
        <v>46245.637499999997</v>
      </c>
      <c r="BE341" s="8" t="s">
        <v>202</v>
      </c>
      <c r="BF341" s="8">
        <v>0</v>
      </c>
      <c r="BG341" s="8">
        <v>0</v>
      </c>
      <c r="BH341" s="8"/>
    </row>
    <row r="342" spans="2:60">
      <c r="B342" s="8" t="s">
        <v>8326</v>
      </c>
      <c r="C342" s="8" t="s">
        <v>49</v>
      </c>
      <c r="D342" s="8" t="s">
        <v>68</v>
      </c>
      <c r="E342" s="8" t="s">
        <v>202</v>
      </c>
      <c r="F342" s="8" t="s">
        <v>8438</v>
      </c>
      <c r="G342" s="8" t="s">
        <v>72</v>
      </c>
      <c r="H342" s="8" t="s">
        <v>53</v>
      </c>
      <c r="I342" s="9">
        <v>46223</v>
      </c>
      <c r="J342" s="61">
        <v>0</v>
      </c>
      <c r="K342" s="56">
        <v>46204</v>
      </c>
      <c r="L342" s="8" t="s">
        <v>52</v>
      </c>
      <c r="M342" s="8" t="s">
        <v>66</v>
      </c>
      <c r="N342" s="8" t="s">
        <v>64</v>
      </c>
      <c r="O342" s="8">
        <v>1</v>
      </c>
      <c r="P342" s="8">
        <v>4</v>
      </c>
      <c r="Q342" s="8" t="s">
        <v>58</v>
      </c>
      <c r="R342" s="8">
        <v>4</v>
      </c>
      <c r="S342" s="8">
        <v>0</v>
      </c>
      <c r="T342" s="8" t="b">
        <v>0</v>
      </c>
      <c r="U342" s="8">
        <v>360</v>
      </c>
      <c r="V342" s="54">
        <v>326</v>
      </c>
      <c r="W342" s="54">
        <v>220</v>
      </c>
      <c r="X342" s="8">
        <v>0</v>
      </c>
      <c r="Y342" s="8">
        <v>0</v>
      </c>
      <c r="Z342" s="8">
        <v>1</v>
      </c>
      <c r="AA342" s="8">
        <v>0</v>
      </c>
      <c r="AB342" s="8">
        <v>4</v>
      </c>
      <c r="AC342" s="8">
        <v>0</v>
      </c>
      <c r="AD342" s="8"/>
      <c r="AE342" s="8">
        <v>360</v>
      </c>
      <c r="AF342" s="8" t="s">
        <v>8378</v>
      </c>
      <c r="AG342" s="8" t="s">
        <v>8379</v>
      </c>
      <c r="AH342" s="54">
        <v>11</v>
      </c>
      <c r="AI342" s="54">
        <v>-23</v>
      </c>
      <c r="AJ342" s="8">
        <v>0</v>
      </c>
      <c r="AK342" s="8">
        <v>0</v>
      </c>
      <c r="AL342" s="8">
        <v>1</v>
      </c>
      <c r="AM342" s="8">
        <v>4</v>
      </c>
      <c r="AN342" s="8">
        <v>0</v>
      </c>
      <c r="AO342" s="8">
        <v>1</v>
      </c>
      <c r="AP342" s="8">
        <v>0</v>
      </c>
      <c r="AQ342" s="8">
        <v>0</v>
      </c>
      <c r="AR342" s="54">
        <v>220</v>
      </c>
      <c r="AS342" s="8">
        <v>1</v>
      </c>
      <c r="AT342" s="8">
        <v>0</v>
      </c>
      <c r="AU342" s="8">
        <v>360</v>
      </c>
      <c r="AV342" s="8" t="s">
        <v>8439</v>
      </c>
      <c r="AW342" s="8">
        <v>1</v>
      </c>
      <c r="AX342" s="8">
        <v>0</v>
      </c>
      <c r="AY342" s="8">
        <v>0</v>
      </c>
      <c r="AZ342" s="47">
        <v>46223.354166666664</v>
      </c>
      <c r="BA342" s="47">
        <v>46223.604166666664</v>
      </c>
      <c r="BB342" s="8" t="s">
        <v>8380</v>
      </c>
      <c r="BC342" s="47">
        <v>46223.361805555556</v>
      </c>
      <c r="BD342" s="47">
        <v>46223.588194444441</v>
      </c>
      <c r="BE342" s="8" t="s">
        <v>202</v>
      </c>
      <c r="BF342" s="8">
        <v>0</v>
      </c>
      <c r="BG342" s="8">
        <v>0</v>
      </c>
      <c r="BH342" s="8"/>
    </row>
    <row r="343" spans="2:60">
      <c r="B343" s="8" t="s">
        <v>8326</v>
      </c>
      <c r="C343" s="8" t="s">
        <v>49</v>
      </c>
      <c r="D343" s="8" t="s">
        <v>68</v>
      </c>
      <c r="E343" s="8" t="s">
        <v>202</v>
      </c>
      <c r="F343" s="8" t="s">
        <v>8438</v>
      </c>
      <c r="G343" s="8" t="s">
        <v>73</v>
      </c>
      <c r="H343" s="8" t="s">
        <v>53</v>
      </c>
      <c r="I343" s="9">
        <v>46194</v>
      </c>
      <c r="J343" s="61">
        <v>0</v>
      </c>
      <c r="K343" s="56">
        <v>46174</v>
      </c>
      <c r="L343" s="8" t="s">
        <v>52</v>
      </c>
      <c r="M343" s="8" t="s">
        <v>66</v>
      </c>
      <c r="N343" s="8" t="s">
        <v>64</v>
      </c>
      <c r="O343" s="8">
        <v>1</v>
      </c>
      <c r="P343" s="8">
        <v>4</v>
      </c>
      <c r="Q343" s="8" t="s">
        <v>56</v>
      </c>
      <c r="R343" s="8">
        <v>4</v>
      </c>
      <c r="S343" s="8">
        <v>0</v>
      </c>
      <c r="T343" s="8" t="b">
        <v>0</v>
      </c>
      <c r="U343" s="8">
        <v>210</v>
      </c>
      <c r="V343" s="54">
        <v>189</v>
      </c>
      <c r="W343" s="54">
        <v>108</v>
      </c>
      <c r="X343" s="8">
        <v>0</v>
      </c>
      <c r="Y343" s="8">
        <v>0</v>
      </c>
      <c r="Z343" s="8">
        <v>1</v>
      </c>
      <c r="AA343" s="8">
        <v>0</v>
      </c>
      <c r="AB343" s="8">
        <v>4</v>
      </c>
      <c r="AC343" s="8">
        <v>0</v>
      </c>
      <c r="AD343" s="8"/>
      <c r="AE343" s="8">
        <v>210</v>
      </c>
      <c r="AF343" s="8" t="s">
        <v>8384</v>
      </c>
      <c r="AG343" s="8" t="s">
        <v>8379</v>
      </c>
      <c r="AH343" s="54">
        <v>2</v>
      </c>
      <c r="AI343" s="54">
        <v>-19</v>
      </c>
      <c r="AJ343" s="8">
        <v>0</v>
      </c>
      <c r="AK343" s="8">
        <v>1</v>
      </c>
      <c r="AL343" s="8">
        <v>0</v>
      </c>
      <c r="AM343" s="8">
        <v>4</v>
      </c>
      <c r="AN343" s="8">
        <v>0</v>
      </c>
      <c r="AO343" s="8">
        <v>1</v>
      </c>
      <c r="AP343" s="8">
        <v>0</v>
      </c>
      <c r="AQ343" s="8">
        <v>0</v>
      </c>
      <c r="AR343" s="54">
        <v>105</v>
      </c>
      <c r="AS343" s="8">
        <v>1</v>
      </c>
      <c r="AT343" s="8">
        <v>0</v>
      </c>
      <c r="AU343" s="8">
        <v>210</v>
      </c>
      <c r="AV343" s="8" t="s">
        <v>8439</v>
      </c>
      <c r="AW343" s="8">
        <v>1</v>
      </c>
      <c r="AX343" s="8">
        <v>0</v>
      </c>
      <c r="AY343" s="8">
        <v>0</v>
      </c>
      <c r="AZ343" s="47">
        <v>46194.354166666664</v>
      </c>
      <c r="BA343" s="47">
        <v>46194.5</v>
      </c>
      <c r="BB343" s="8" t="s">
        <v>8380</v>
      </c>
      <c r="BC343" s="47">
        <v>46194.355555555558</v>
      </c>
      <c r="BD343" s="47">
        <v>46194.486805555556</v>
      </c>
      <c r="BE343" s="8" t="s">
        <v>202</v>
      </c>
      <c r="BF343" s="8">
        <v>0</v>
      </c>
      <c r="BG343" s="8">
        <v>0</v>
      </c>
      <c r="BH343" s="8"/>
    </row>
    <row r="344" spans="2:60">
      <c r="B344" s="8" t="s">
        <v>8326</v>
      </c>
      <c r="C344" s="8" t="s">
        <v>49</v>
      </c>
      <c r="D344" s="8" t="s">
        <v>68</v>
      </c>
      <c r="E344" s="8" t="s">
        <v>314</v>
      </c>
      <c r="F344" s="8" t="s">
        <v>8438</v>
      </c>
      <c r="G344" s="8" t="s">
        <v>70</v>
      </c>
      <c r="H344" s="8" t="s">
        <v>53</v>
      </c>
      <c r="I344" s="9">
        <v>46181</v>
      </c>
      <c r="J344" s="61">
        <v>0</v>
      </c>
      <c r="K344" s="56">
        <v>46174</v>
      </c>
      <c r="L344" s="8" t="s">
        <v>52</v>
      </c>
      <c r="M344" s="8" t="s">
        <v>66</v>
      </c>
      <c r="N344" s="8" t="s">
        <v>64</v>
      </c>
      <c r="O344" s="8">
        <v>1</v>
      </c>
      <c r="P344" s="8">
        <v>4</v>
      </c>
      <c r="Q344" s="8" t="s">
        <v>56</v>
      </c>
      <c r="R344" s="8">
        <v>4</v>
      </c>
      <c r="S344" s="8">
        <v>0</v>
      </c>
      <c r="T344" s="8" t="b">
        <v>0</v>
      </c>
      <c r="U344" s="8">
        <v>270</v>
      </c>
      <c r="V344" s="54">
        <v>233</v>
      </c>
      <c r="W344" s="54">
        <v>145</v>
      </c>
      <c r="X344" s="8">
        <v>0</v>
      </c>
      <c r="Y344" s="8">
        <v>0</v>
      </c>
      <c r="Z344" s="8">
        <v>1</v>
      </c>
      <c r="AA344" s="8">
        <v>0</v>
      </c>
      <c r="AB344" s="8">
        <v>4</v>
      </c>
      <c r="AC344" s="8">
        <v>0</v>
      </c>
      <c r="AD344" s="8"/>
      <c r="AE344" s="8">
        <v>270</v>
      </c>
      <c r="AF344" s="8" t="s">
        <v>8384</v>
      </c>
      <c r="AG344" s="8" t="s">
        <v>8379</v>
      </c>
      <c r="AH344" s="54">
        <v>9</v>
      </c>
      <c r="AI344" s="54">
        <v>-28</v>
      </c>
      <c r="AJ344" s="8">
        <v>0</v>
      </c>
      <c r="AK344" s="8">
        <v>1</v>
      </c>
      <c r="AL344" s="8">
        <v>0</v>
      </c>
      <c r="AM344" s="8">
        <v>4</v>
      </c>
      <c r="AN344" s="8">
        <v>0</v>
      </c>
      <c r="AO344" s="8">
        <v>1</v>
      </c>
      <c r="AP344" s="8">
        <v>0</v>
      </c>
      <c r="AQ344" s="8">
        <v>0</v>
      </c>
      <c r="AR344" s="54">
        <v>145</v>
      </c>
      <c r="AS344" s="8">
        <v>1</v>
      </c>
      <c r="AT344" s="8">
        <v>0</v>
      </c>
      <c r="AU344" s="8">
        <v>270</v>
      </c>
      <c r="AV344" s="8" t="s">
        <v>8439</v>
      </c>
      <c r="AW344" s="8">
        <v>1</v>
      </c>
      <c r="AX344" s="8">
        <v>0</v>
      </c>
      <c r="AY344" s="8">
        <v>0</v>
      </c>
      <c r="AZ344" s="47">
        <v>46181.333333333336</v>
      </c>
      <c r="BA344" s="47">
        <v>46181.520833333336</v>
      </c>
      <c r="BB344" s="8" t="s">
        <v>8380</v>
      </c>
      <c r="BC344" s="47">
        <v>46181.339583333334</v>
      </c>
      <c r="BD344" s="47">
        <v>46181.501388888886</v>
      </c>
      <c r="BE344" s="8" t="s">
        <v>314</v>
      </c>
      <c r="BF344" s="8">
        <v>0</v>
      </c>
      <c r="BG344" s="8">
        <v>0</v>
      </c>
      <c r="BH344" s="8"/>
    </row>
    <row r="345" spans="2:60">
      <c r="B345" s="8" t="s">
        <v>8326</v>
      </c>
      <c r="C345" s="8" t="s">
        <v>49</v>
      </c>
      <c r="D345" s="8" t="s">
        <v>68</v>
      </c>
      <c r="E345" s="8" t="s">
        <v>314</v>
      </c>
      <c r="F345" s="8" t="s">
        <v>8438</v>
      </c>
      <c r="G345" s="8" t="s">
        <v>76</v>
      </c>
      <c r="H345" s="8" t="s">
        <v>53</v>
      </c>
      <c r="I345" s="9">
        <v>46262</v>
      </c>
      <c r="J345" s="61">
        <v>0</v>
      </c>
      <c r="K345" s="56">
        <v>46235</v>
      </c>
      <c r="L345" s="8" t="s">
        <v>52</v>
      </c>
      <c r="M345" s="8" t="s">
        <v>66</v>
      </c>
      <c r="N345" s="8" t="s">
        <v>64</v>
      </c>
      <c r="O345" s="8">
        <v>1</v>
      </c>
      <c r="P345" s="8">
        <v>4</v>
      </c>
      <c r="Q345" s="8" t="s">
        <v>60</v>
      </c>
      <c r="R345" s="8">
        <v>4</v>
      </c>
      <c r="S345" s="8">
        <v>0</v>
      </c>
      <c r="T345" s="8" t="b">
        <v>0</v>
      </c>
      <c r="U345" s="8">
        <v>480</v>
      </c>
      <c r="V345" s="54">
        <v>458</v>
      </c>
      <c r="W345" s="54">
        <v>344</v>
      </c>
      <c r="X345" s="8">
        <v>0</v>
      </c>
      <c r="Y345" s="8">
        <v>0</v>
      </c>
      <c r="Z345" s="8">
        <v>1</v>
      </c>
      <c r="AA345" s="8">
        <v>0</v>
      </c>
      <c r="AB345" s="8">
        <v>4</v>
      </c>
      <c r="AC345" s="8">
        <v>0</v>
      </c>
      <c r="AD345" s="8"/>
      <c r="AE345" s="8">
        <v>480</v>
      </c>
      <c r="AF345" s="8" t="s">
        <v>8384</v>
      </c>
      <c r="AG345" s="8" t="s">
        <v>8379</v>
      </c>
      <c r="AH345" s="54">
        <v>7</v>
      </c>
      <c r="AI345" s="54">
        <v>-15</v>
      </c>
      <c r="AJ345" s="8">
        <v>0</v>
      </c>
      <c r="AK345" s="8">
        <v>1</v>
      </c>
      <c r="AL345" s="8">
        <v>0</v>
      </c>
      <c r="AM345" s="8">
        <v>4</v>
      </c>
      <c r="AN345" s="8">
        <v>0</v>
      </c>
      <c r="AO345" s="8">
        <v>1</v>
      </c>
      <c r="AP345" s="8">
        <v>0</v>
      </c>
      <c r="AQ345" s="8">
        <v>0</v>
      </c>
      <c r="AR345" s="54">
        <v>350</v>
      </c>
      <c r="AS345" s="8">
        <v>1</v>
      </c>
      <c r="AT345" s="8">
        <v>0</v>
      </c>
      <c r="AU345" s="8">
        <v>480</v>
      </c>
      <c r="AV345" s="8" t="s">
        <v>8439</v>
      </c>
      <c r="AW345" s="8">
        <v>1</v>
      </c>
      <c r="AX345" s="8">
        <v>0</v>
      </c>
      <c r="AY345" s="8">
        <v>0</v>
      </c>
      <c r="AZ345" s="47">
        <v>46262.333333333336</v>
      </c>
      <c r="BA345" s="47">
        <v>46262.666666666664</v>
      </c>
      <c r="BB345" s="8" t="s">
        <v>8380</v>
      </c>
      <c r="BC345" s="47">
        <v>46262.338194444441</v>
      </c>
      <c r="BD345" s="47">
        <v>46262.65625</v>
      </c>
      <c r="BE345" s="8" t="s">
        <v>314</v>
      </c>
      <c r="BF345" s="8">
        <v>0</v>
      </c>
      <c r="BG345" s="8">
        <v>0</v>
      </c>
      <c r="BH345" s="8"/>
    </row>
    <row r="346" spans="2:60">
      <c r="B346" s="8" t="s">
        <v>8326</v>
      </c>
      <c r="C346" s="8" t="s">
        <v>49</v>
      </c>
      <c r="D346" s="8" t="s">
        <v>68</v>
      </c>
      <c r="E346" s="8" t="s">
        <v>224</v>
      </c>
      <c r="F346" s="8" t="s">
        <v>8438</v>
      </c>
      <c r="G346" s="8" t="s">
        <v>76</v>
      </c>
      <c r="H346" s="8" t="s">
        <v>53</v>
      </c>
      <c r="I346" s="9">
        <v>46187</v>
      </c>
      <c r="J346" s="61">
        <v>0</v>
      </c>
      <c r="K346" s="56">
        <v>46174</v>
      </c>
      <c r="L346" s="8" t="s">
        <v>52</v>
      </c>
      <c r="M346" s="8" t="s">
        <v>66</v>
      </c>
      <c r="N346" s="8" t="s">
        <v>64</v>
      </c>
      <c r="O346" s="8">
        <v>1</v>
      </c>
      <c r="P346" s="8">
        <v>4</v>
      </c>
      <c r="Q346" s="8" t="s">
        <v>56</v>
      </c>
      <c r="R346" s="8">
        <v>4</v>
      </c>
      <c r="S346" s="8">
        <v>0</v>
      </c>
      <c r="T346" s="8" t="b">
        <v>0</v>
      </c>
      <c r="U346" s="8">
        <v>270</v>
      </c>
      <c r="V346" s="54">
        <v>235</v>
      </c>
      <c r="W346" s="54">
        <v>161</v>
      </c>
      <c r="X346" s="8">
        <v>0</v>
      </c>
      <c r="Y346" s="8">
        <v>0</v>
      </c>
      <c r="Z346" s="8">
        <v>1</v>
      </c>
      <c r="AA346" s="8">
        <v>0</v>
      </c>
      <c r="AB346" s="8">
        <v>4</v>
      </c>
      <c r="AC346" s="8">
        <v>0</v>
      </c>
      <c r="AD346" s="8"/>
      <c r="AE346" s="8">
        <v>270</v>
      </c>
      <c r="AF346" s="8" t="s">
        <v>8384</v>
      </c>
      <c r="AG346" s="8" t="s">
        <v>8379</v>
      </c>
      <c r="AH346" s="54">
        <v>6</v>
      </c>
      <c r="AI346" s="54">
        <v>-29</v>
      </c>
      <c r="AJ346" s="8">
        <v>0</v>
      </c>
      <c r="AK346" s="8">
        <v>1</v>
      </c>
      <c r="AL346" s="8">
        <v>0</v>
      </c>
      <c r="AM346" s="8">
        <v>4</v>
      </c>
      <c r="AN346" s="8">
        <v>0</v>
      </c>
      <c r="AO346" s="8">
        <v>1</v>
      </c>
      <c r="AP346" s="8">
        <v>0</v>
      </c>
      <c r="AQ346" s="8">
        <v>0</v>
      </c>
      <c r="AR346" s="54">
        <v>155</v>
      </c>
      <c r="AS346" s="8">
        <v>1</v>
      </c>
      <c r="AT346" s="8">
        <v>0</v>
      </c>
      <c r="AU346" s="8">
        <v>270</v>
      </c>
      <c r="AV346" s="8" t="s">
        <v>8439</v>
      </c>
      <c r="AW346" s="8">
        <v>1</v>
      </c>
      <c r="AX346" s="8">
        <v>0</v>
      </c>
      <c r="AY346" s="8">
        <v>0</v>
      </c>
      <c r="AZ346" s="47">
        <v>46187.354166666664</v>
      </c>
      <c r="BA346" s="47">
        <v>46187.541666666664</v>
      </c>
      <c r="BB346" s="8" t="s">
        <v>8380</v>
      </c>
      <c r="BC346" s="47">
        <v>46187.35833333333</v>
      </c>
      <c r="BD346" s="47">
        <v>46187.521527777775</v>
      </c>
      <c r="BE346" s="8" t="s">
        <v>224</v>
      </c>
      <c r="BF346" s="8">
        <v>0</v>
      </c>
      <c r="BG346" s="8">
        <v>0</v>
      </c>
      <c r="BH346" s="8"/>
    </row>
    <row r="347" spans="2:60">
      <c r="B347" s="8" t="s">
        <v>8326</v>
      </c>
      <c r="C347" s="8" t="s">
        <v>49</v>
      </c>
      <c r="D347" s="8" t="s">
        <v>68</v>
      </c>
      <c r="E347" s="8" t="s">
        <v>616</v>
      </c>
      <c r="F347" s="8" t="s">
        <v>8438</v>
      </c>
      <c r="G347" s="8" t="s">
        <v>71</v>
      </c>
      <c r="H347" s="8" t="s">
        <v>53</v>
      </c>
      <c r="I347" s="9">
        <v>46252</v>
      </c>
      <c r="J347" s="61">
        <v>0</v>
      </c>
      <c r="K347" s="56">
        <v>46235</v>
      </c>
      <c r="L347" s="8" t="s">
        <v>52</v>
      </c>
      <c r="M347" s="8" t="s">
        <v>66</v>
      </c>
      <c r="N347" s="8" t="s">
        <v>64</v>
      </c>
      <c r="O347" s="8">
        <v>1</v>
      </c>
      <c r="P347" s="8">
        <v>4</v>
      </c>
      <c r="Q347" s="8" t="s">
        <v>60</v>
      </c>
      <c r="R347" s="8">
        <v>4</v>
      </c>
      <c r="S347" s="8">
        <v>0</v>
      </c>
      <c r="T347" s="8" t="b">
        <v>0</v>
      </c>
      <c r="U347" s="8">
        <v>270</v>
      </c>
      <c r="V347" s="54">
        <v>236</v>
      </c>
      <c r="W347" s="54">
        <v>179</v>
      </c>
      <c r="X347" s="8">
        <v>0</v>
      </c>
      <c r="Y347" s="8">
        <v>0</v>
      </c>
      <c r="Z347" s="8">
        <v>1</v>
      </c>
      <c r="AA347" s="8">
        <v>0</v>
      </c>
      <c r="AB347" s="8">
        <v>4</v>
      </c>
      <c r="AC347" s="8">
        <v>0</v>
      </c>
      <c r="AD347" s="8"/>
      <c r="AE347" s="8">
        <v>270</v>
      </c>
      <c r="AF347" s="8" t="s">
        <v>8384</v>
      </c>
      <c r="AG347" s="8" t="s">
        <v>8379</v>
      </c>
      <c r="AH347" s="54">
        <v>6</v>
      </c>
      <c r="AI347" s="54">
        <v>-28</v>
      </c>
      <c r="AJ347" s="8">
        <v>0</v>
      </c>
      <c r="AK347" s="8">
        <v>1</v>
      </c>
      <c r="AL347" s="8">
        <v>0</v>
      </c>
      <c r="AM347" s="8">
        <v>4</v>
      </c>
      <c r="AN347" s="8">
        <v>0</v>
      </c>
      <c r="AO347" s="8">
        <v>1</v>
      </c>
      <c r="AP347" s="8">
        <v>0</v>
      </c>
      <c r="AQ347" s="8">
        <v>0</v>
      </c>
      <c r="AR347" s="54">
        <v>170</v>
      </c>
      <c r="AS347" s="8">
        <v>1</v>
      </c>
      <c r="AT347" s="8">
        <v>0</v>
      </c>
      <c r="AU347" s="8">
        <v>270</v>
      </c>
      <c r="AV347" s="8" t="s">
        <v>8439</v>
      </c>
      <c r="AW347" s="8">
        <v>1</v>
      </c>
      <c r="AX347" s="8">
        <v>0</v>
      </c>
      <c r="AY347" s="8">
        <v>0</v>
      </c>
      <c r="AZ347" s="47">
        <v>46252.354166666664</v>
      </c>
      <c r="BA347" s="47">
        <v>46252.541666666664</v>
      </c>
      <c r="BB347" s="8" t="s">
        <v>8380</v>
      </c>
      <c r="BC347" s="47">
        <v>46252.35833333333</v>
      </c>
      <c r="BD347" s="47">
        <v>46252.522222222222</v>
      </c>
      <c r="BE347" s="8" t="s">
        <v>616</v>
      </c>
      <c r="BF347" s="8">
        <v>0</v>
      </c>
      <c r="BG347" s="8">
        <v>0</v>
      </c>
      <c r="BH347" s="8"/>
    </row>
    <row r="348" spans="2:60">
      <c r="B348" s="8" t="s">
        <v>8326</v>
      </c>
      <c r="C348" s="8" t="s">
        <v>49</v>
      </c>
      <c r="D348" s="8" t="s">
        <v>68</v>
      </c>
      <c r="E348" s="8" t="s">
        <v>616</v>
      </c>
      <c r="F348" s="8" t="s">
        <v>8438</v>
      </c>
      <c r="G348" s="8" t="s">
        <v>71</v>
      </c>
      <c r="H348" s="8" t="s">
        <v>53</v>
      </c>
      <c r="I348" s="9">
        <v>46254</v>
      </c>
      <c r="J348" s="61">
        <v>0</v>
      </c>
      <c r="K348" s="56">
        <v>46235</v>
      </c>
      <c r="L348" s="8" t="s">
        <v>52</v>
      </c>
      <c r="M348" s="8" t="s">
        <v>66</v>
      </c>
      <c r="N348" s="8" t="s">
        <v>64</v>
      </c>
      <c r="O348" s="8">
        <v>1</v>
      </c>
      <c r="P348" s="8">
        <v>4</v>
      </c>
      <c r="Q348" s="8" t="s">
        <v>60</v>
      </c>
      <c r="R348" s="8">
        <v>4</v>
      </c>
      <c r="S348" s="8">
        <v>0</v>
      </c>
      <c r="T348" s="8" t="b">
        <v>0</v>
      </c>
      <c r="U348" s="8">
        <v>480</v>
      </c>
      <c r="V348" s="54">
        <v>455</v>
      </c>
      <c r="W348" s="54">
        <v>330</v>
      </c>
      <c r="X348" s="8">
        <v>0</v>
      </c>
      <c r="Y348" s="8">
        <v>0</v>
      </c>
      <c r="Z348" s="8">
        <v>1</v>
      </c>
      <c r="AA348" s="8">
        <v>0</v>
      </c>
      <c r="AB348" s="8">
        <v>4</v>
      </c>
      <c r="AC348" s="8">
        <v>0</v>
      </c>
      <c r="AD348" s="8"/>
      <c r="AE348" s="8">
        <v>480</v>
      </c>
      <c r="AF348" s="8" t="s">
        <v>8384</v>
      </c>
      <c r="AG348" s="8" t="s">
        <v>8379</v>
      </c>
      <c r="AH348" s="54">
        <v>6</v>
      </c>
      <c r="AI348" s="54">
        <v>-19</v>
      </c>
      <c r="AJ348" s="8">
        <v>0</v>
      </c>
      <c r="AK348" s="8">
        <v>1</v>
      </c>
      <c r="AL348" s="8">
        <v>0</v>
      </c>
      <c r="AM348" s="8">
        <v>4</v>
      </c>
      <c r="AN348" s="8">
        <v>0</v>
      </c>
      <c r="AO348" s="8">
        <v>1</v>
      </c>
      <c r="AP348" s="8">
        <v>0</v>
      </c>
      <c r="AQ348" s="8">
        <v>0</v>
      </c>
      <c r="AR348" s="54">
        <v>315</v>
      </c>
      <c r="AS348" s="8">
        <v>1</v>
      </c>
      <c r="AT348" s="8">
        <v>0</v>
      </c>
      <c r="AU348" s="8">
        <v>480</v>
      </c>
      <c r="AV348" s="8" t="s">
        <v>8439</v>
      </c>
      <c r="AW348" s="8">
        <v>1</v>
      </c>
      <c r="AX348" s="8">
        <v>0</v>
      </c>
      <c r="AY348" s="8">
        <v>0</v>
      </c>
      <c r="AZ348" s="47">
        <v>46254.333333333336</v>
      </c>
      <c r="BA348" s="47">
        <v>46254.666666666664</v>
      </c>
      <c r="BB348" s="8" t="s">
        <v>8380</v>
      </c>
      <c r="BC348" s="47">
        <v>46254.337500000001</v>
      </c>
      <c r="BD348" s="47">
        <v>46254.65347222222</v>
      </c>
      <c r="BE348" s="8" t="s">
        <v>616</v>
      </c>
      <c r="BF348" s="8">
        <v>0</v>
      </c>
      <c r="BG348" s="8">
        <v>0</v>
      </c>
      <c r="BH348" s="8"/>
    </row>
    <row r="349" spans="2:60">
      <c r="B349" s="8" t="s">
        <v>8326</v>
      </c>
      <c r="C349" s="8" t="s">
        <v>49</v>
      </c>
      <c r="D349" s="8" t="s">
        <v>68</v>
      </c>
      <c r="E349" s="8" t="s">
        <v>616</v>
      </c>
      <c r="F349" s="8" t="s">
        <v>8438</v>
      </c>
      <c r="G349" s="8" t="s">
        <v>75</v>
      </c>
      <c r="H349" s="8" t="s">
        <v>53</v>
      </c>
      <c r="I349" s="9">
        <v>46218</v>
      </c>
      <c r="J349" s="61">
        <v>0</v>
      </c>
      <c r="K349" s="56">
        <v>46204</v>
      </c>
      <c r="L349" s="8" t="s">
        <v>52</v>
      </c>
      <c r="M349" s="8" t="s">
        <v>66</v>
      </c>
      <c r="N349" s="8" t="s">
        <v>64</v>
      </c>
      <c r="O349" s="8">
        <v>1</v>
      </c>
      <c r="P349" s="8">
        <v>4</v>
      </c>
      <c r="Q349" s="8" t="s">
        <v>58</v>
      </c>
      <c r="R349" s="8">
        <v>4</v>
      </c>
      <c r="S349" s="8">
        <v>0</v>
      </c>
      <c r="T349" s="8" t="b">
        <v>0</v>
      </c>
      <c r="U349" s="8">
        <v>270</v>
      </c>
      <c r="V349" s="54">
        <v>238</v>
      </c>
      <c r="W349" s="54">
        <v>167</v>
      </c>
      <c r="X349" s="8">
        <v>0</v>
      </c>
      <c r="Y349" s="8">
        <v>0</v>
      </c>
      <c r="Z349" s="8">
        <v>1</v>
      </c>
      <c r="AA349" s="8">
        <v>0</v>
      </c>
      <c r="AB349" s="8">
        <v>4</v>
      </c>
      <c r="AC349" s="8">
        <v>0</v>
      </c>
      <c r="AD349" s="8"/>
      <c r="AE349" s="8">
        <v>270</v>
      </c>
      <c r="AF349" s="8" t="s">
        <v>8384</v>
      </c>
      <c r="AG349" s="8" t="s">
        <v>8379</v>
      </c>
      <c r="AH349" s="54">
        <v>9</v>
      </c>
      <c r="AI349" s="54">
        <v>-23</v>
      </c>
      <c r="AJ349" s="8">
        <v>0</v>
      </c>
      <c r="AK349" s="8">
        <v>1</v>
      </c>
      <c r="AL349" s="8">
        <v>0</v>
      </c>
      <c r="AM349" s="8">
        <v>4</v>
      </c>
      <c r="AN349" s="8">
        <v>0</v>
      </c>
      <c r="AO349" s="8">
        <v>1</v>
      </c>
      <c r="AP349" s="8">
        <v>0</v>
      </c>
      <c r="AQ349" s="8">
        <v>0</v>
      </c>
      <c r="AR349" s="54">
        <v>165</v>
      </c>
      <c r="AS349" s="8">
        <v>1</v>
      </c>
      <c r="AT349" s="8">
        <v>0</v>
      </c>
      <c r="AU349" s="8">
        <v>270</v>
      </c>
      <c r="AV349" s="8" t="s">
        <v>8439</v>
      </c>
      <c r="AW349" s="8">
        <v>1</v>
      </c>
      <c r="AX349" s="8">
        <v>0</v>
      </c>
      <c r="AY349" s="8">
        <v>0</v>
      </c>
      <c r="AZ349" s="47">
        <v>46218.354166666664</v>
      </c>
      <c r="BA349" s="47">
        <v>46218.541666666664</v>
      </c>
      <c r="BB349" s="8" t="s">
        <v>8380</v>
      </c>
      <c r="BC349" s="47">
        <v>46218.36041666667</v>
      </c>
      <c r="BD349" s="47">
        <v>46218.525694444441</v>
      </c>
      <c r="BE349" s="8" t="s">
        <v>616</v>
      </c>
      <c r="BF349" s="8">
        <v>0</v>
      </c>
      <c r="BG349" s="8">
        <v>0</v>
      </c>
      <c r="BH349" s="8"/>
    </row>
    <row r="350" spans="2:60">
      <c r="B350" s="8" t="s">
        <v>8326</v>
      </c>
      <c r="C350" s="8" t="s">
        <v>49</v>
      </c>
      <c r="D350" s="8" t="s">
        <v>68</v>
      </c>
      <c r="E350" s="8" t="s">
        <v>430</v>
      </c>
      <c r="F350" s="8" t="s">
        <v>8438</v>
      </c>
      <c r="G350" s="8" t="s">
        <v>70</v>
      </c>
      <c r="H350" s="8" t="s">
        <v>53</v>
      </c>
      <c r="I350" s="9">
        <v>46230</v>
      </c>
      <c r="J350" s="61">
        <v>0</v>
      </c>
      <c r="K350" s="56">
        <v>46204</v>
      </c>
      <c r="L350" s="8" t="s">
        <v>52</v>
      </c>
      <c r="M350" s="8" t="s">
        <v>66</v>
      </c>
      <c r="N350" s="8" t="s">
        <v>64</v>
      </c>
      <c r="O350" s="8">
        <v>1</v>
      </c>
      <c r="P350" s="8">
        <v>4</v>
      </c>
      <c r="Q350" s="8" t="s">
        <v>58</v>
      </c>
      <c r="R350" s="8">
        <v>4</v>
      </c>
      <c r="S350" s="8">
        <v>0</v>
      </c>
      <c r="T350" s="8" t="b">
        <v>0</v>
      </c>
      <c r="U350" s="8">
        <v>360</v>
      </c>
      <c r="V350" s="54">
        <v>328</v>
      </c>
      <c r="W350" s="54">
        <v>240</v>
      </c>
      <c r="X350" s="8">
        <v>0</v>
      </c>
      <c r="Y350" s="8">
        <v>0</v>
      </c>
      <c r="Z350" s="8">
        <v>1</v>
      </c>
      <c r="AA350" s="8">
        <v>0</v>
      </c>
      <c r="AB350" s="8">
        <v>4</v>
      </c>
      <c r="AC350" s="8">
        <v>0</v>
      </c>
      <c r="AD350" s="8"/>
      <c r="AE350" s="8">
        <v>360</v>
      </c>
      <c r="AF350" s="8" t="s">
        <v>8384</v>
      </c>
      <c r="AG350" s="8" t="s">
        <v>8379</v>
      </c>
      <c r="AH350" s="54">
        <v>9</v>
      </c>
      <c r="AI350" s="54">
        <v>-23</v>
      </c>
      <c r="AJ350" s="8">
        <v>0</v>
      </c>
      <c r="AK350" s="8">
        <v>1</v>
      </c>
      <c r="AL350" s="8">
        <v>0</v>
      </c>
      <c r="AM350" s="8">
        <v>4</v>
      </c>
      <c r="AN350" s="8">
        <v>0</v>
      </c>
      <c r="AO350" s="8">
        <v>1</v>
      </c>
      <c r="AP350" s="8">
        <v>0</v>
      </c>
      <c r="AQ350" s="8">
        <v>0</v>
      </c>
      <c r="AR350" s="54">
        <v>240</v>
      </c>
      <c r="AS350" s="8">
        <v>1</v>
      </c>
      <c r="AT350" s="8">
        <v>0</v>
      </c>
      <c r="AU350" s="8">
        <v>360</v>
      </c>
      <c r="AV350" s="8" t="s">
        <v>8439</v>
      </c>
      <c r="AW350" s="8">
        <v>1</v>
      </c>
      <c r="AX350" s="8">
        <v>0</v>
      </c>
      <c r="AY350" s="8">
        <v>0</v>
      </c>
      <c r="AZ350" s="47">
        <v>46230.333333333336</v>
      </c>
      <c r="BA350" s="47">
        <v>46230.583333333336</v>
      </c>
      <c r="BB350" s="8" t="s">
        <v>8380</v>
      </c>
      <c r="BC350" s="47">
        <v>46230.339583333334</v>
      </c>
      <c r="BD350" s="47">
        <v>46230.567361111112</v>
      </c>
      <c r="BE350" s="8" t="s">
        <v>430</v>
      </c>
      <c r="BF350" s="8">
        <v>0</v>
      </c>
      <c r="BG350" s="8">
        <v>0</v>
      </c>
      <c r="BH350" s="8"/>
    </row>
    <row r="351" spans="2:60">
      <c r="B351" s="8" t="s">
        <v>8326</v>
      </c>
      <c r="C351" s="8" t="s">
        <v>49</v>
      </c>
      <c r="D351" s="8" t="s">
        <v>68</v>
      </c>
      <c r="E351" s="8" t="s">
        <v>430</v>
      </c>
      <c r="F351" s="8" t="s">
        <v>8438</v>
      </c>
      <c r="G351" s="8" t="s">
        <v>73</v>
      </c>
      <c r="H351" s="8" t="s">
        <v>53</v>
      </c>
      <c r="I351" s="9">
        <v>46263</v>
      </c>
      <c r="J351" s="61">
        <v>0</v>
      </c>
      <c r="K351" s="56">
        <v>46235</v>
      </c>
      <c r="L351" s="8" t="s">
        <v>52</v>
      </c>
      <c r="M351" s="8" t="s">
        <v>66</v>
      </c>
      <c r="N351" s="8" t="s">
        <v>64</v>
      </c>
      <c r="O351" s="8">
        <v>1</v>
      </c>
      <c r="P351" s="8">
        <v>4</v>
      </c>
      <c r="Q351" s="8" t="s">
        <v>60</v>
      </c>
      <c r="R351" s="8">
        <v>4</v>
      </c>
      <c r="S351" s="8">
        <v>0</v>
      </c>
      <c r="T351" s="8" t="b">
        <v>0</v>
      </c>
      <c r="U351" s="8">
        <v>360</v>
      </c>
      <c r="V351" s="54">
        <v>318</v>
      </c>
      <c r="W351" s="54">
        <v>222</v>
      </c>
      <c r="X351" s="8">
        <v>0</v>
      </c>
      <c r="Y351" s="8">
        <v>0</v>
      </c>
      <c r="Z351" s="8">
        <v>1</v>
      </c>
      <c r="AA351" s="8">
        <v>0</v>
      </c>
      <c r="AB351" s="8">
        <v>4</v>
      </c>
      <c r="AC351" s="8">
        <v>0</v>
      </c>
      <c r="AD351" s="8"/>
      <c r="AE351" s="8">
        <v>360</v>
      </c>
      <c r="AF351" s="8" t="s">
        <v>8384</v>
      </c>
      <c r="AG351" s="8" t="s">
        <v>8379</v>
      </c>
      <c r="AH351" s="54">
        <v>10</v>
      </c>
      <c r="AI351" s="54">
        <v>-32</v>
      </c>
      <c r="AJ351" s="8">
        <v>0</v>
      </c>
      <c r="AK351" s="8">
        <v>1</v>
      </c>
      <c r="AL351" s="8">
        <v>0</v>
      </c>
      <c r="AM351" s="8">
        <v>4</v>
      </c>
      <c r="AN351" s="8">
        <v>0</v>
      </c>
      <c r="AO351" s="8">
        <v>1</v>
      </c>
      <c r="AP351" s="8">
        <v>0</v>
      </c>
      <c r="AQ351" s="8">
        <v>0</v>
      </c>
      <c r="AR351" s="54">
        <v>225</v>
      </c>
      <c r="AS351" s="8">
        <v>1</v>
      </c>
      <c r="AT351" s="8">
        <v>0</v>
      </c>
      <c r="AU351" s="8">
        <v>360</v>
      </c>
      <c r="AV351" s="8" t="s">
        <v>8439</v>
      </c>
      <c r="AW351" s="8">
        <v>1</v>
      </c>
      <c r="AX351" s="8">
        <v>0</v>
      </c>
      <c r="AY351" s="8">
        <v>0</v>
      </c>
      <c r="AZ351" s="47">
        <v>46263.3125</v>
      </c>
      <c r="BA351" s="47">
        <v>46263.5625</v>
      </c>
      <c r="BB351" s="8" t="s">
        <v>8380</v>
      </c>
      <c r="BC351" s="47">
        <v>46263.319444444445</v>
      </c>
      <c r="BD351" s="47">
        <v>46263.540277777778</v>
      </c>
      <c r="BE351" s="8" t="s">
        <v>430</v>
      </c>
      <c r="BF351" s="8">
        <v>0</v>
      </c>
      <c r="BG351" s="8">
        <v>0</v>
      </c>
      <c r="BH351" s="8"/>
    </row>
    <row r="352" spans="2:60">
      <c r="B352" s="8" t="s">
        <v>8326</v>
      </c>
      <c r="C352" s="8" t="s">
        <v>49</v>
      </c>
      <c r="D352" s="8" t="s">
        <v>68</v>
      </c>
      <c r="E352" s="8" t="s">
        <v>580</v>
      </c>
      <c r="F352" s="8" t="s">
        <v>8438</v>
      </c>
      <c r="G352" s="8" t="s">
        <v>71</v>
      </c>
      <c r="H352" s="8" t="s">
        <v>53</v>
      </c>
      <c r="I352" s="9">
        <v>46215</v>
      </c>
      <c r="J352" s="61">
        <v>0</v>
      </c>
      <c r="K352" s="56">
        <v>46204</v>
      </c>
      <c r="L352" s="8" t="s">
        <v>52</v>
      </c>
      <c r="M352" s="8" t="s">
        <v>66</v>
      </c>
      <c r="N352" s="8" t="s">
        <v>64</v>
      </c>
      <c r="O352" s="8">
        <v>1</v>
      </c>
      <c r="P352" s="8">
        <v>4</v>
      </c>
      <c r="Q352" s="8" t="s">
        <v>58</v>
      </c>
      <c r="R352" s="8">
        <v>4</v>
      </c>
      <c r="S352" s="8">
        <v>0</v>
      </c>
      <c r="T352" s="8" t="b">
        <v>0</v>
      </c>
      <c r="U352" s="8">
        <v>420</v>
      </c>
      <c r="V352" s="54">
        <v>383</v>
      </c>
      <c r="W352" s="54">
        <v>254</v>
      </c>
      <c r="X352" s="8">
        <v>0</v>
      </c>
      <c r="Y352" s="8">
        <v>0</v>
      </c>
      <c r="Z352" s="8">
        <v>1</v>
      </c>
      <c r="AA352" s="8">
        <v>0</v>
      </c>
      <c r="AB352" s="8">
        <v>4</v>
      </c>
      <c r="AC352" s="8">
        <v>0</v>
      </c>
      <c r="AD352" s="8"/>
      <c r="AE352" s="8">
        <v>420</v>
      </c>
      <c r="AF352" s="8" t="s">
        <v>8378</v>
      </c>
      <c r="AG352" s="8" t="s">
        <v>8379</v>
      </c>
      <c r="AH352" s="54">
        <v>12</v>
      </c>
      <c r="AI352" s="54">
        <v>-25</v>
      </c>
      <c r="AJ352" s="8">
        <v>0</v>
      </c>
      <c r="AK352" s="8">
        <v>0</v>
      </c>
      <c r="AL352" s="8">
        <v>1</v>
      </c>
      <c r="AM352" s="8">
        <v>4</v>
      </c>
      <c r="AN352" s="8">
        <v>0</v>
      </c>
      <c r="AO352" s="8">
        <v>1</v>
      </c>
      <c r="AP352" s="8">
        <v>0</v>
      </c>
      <c r="AQ352" s="8">
        <v>0</v>
      </c>
      <c r="AR352" s="54">
        <v>255</v>
      </c>
      <c r="AS352" s="8">
        <v>1</v>
      </c>
      <c r="AT352" s="8">
        <v>0</v>
      </c>
      <c r="AU352" s="8">
        <v>420</v>
      </c>
      <c r="AV352" s="8" t="s">
        <v>8439</v>
      </c>
      <c r="AW352" s="8">
        <v>1</v>
      </c>
      <c r="AX352" s="8">
        <v>0</v>
      </c>
      <c r="AY352" s="8">
        <v>0</v>
      </c>
      <c r="AZ352" s="47">
        <v>46215.3125</v>
      </c>
      <c r="BA352" s="47">
        <v>46215.604166666664</v>
      </c>
      <c r="BB352" s="8" t="s">
        <v>8380</v>
      </c>
      <c r="BC352" s="47">
        <v>46215.320833333331</v>
      </c>
      <c r="BD352" s="47">
        <v>46215.586805555555</v>
      </c>
      <c r="BE352" s="8" t="s">
        <v>580</v>
      </c>
      <c r="BF352" s="8">
        <v>0</v>
      </c>
      <c r="BG352" s="8">
        <v>0</v>
      </c>
      <c r="BH352" s="8"/>
    </row>
    <row r="353" spans="2:60">
      <c r="B353" s="8" t="s">
        <v>8326</v>
      </c>
      <c r="C353" s="8" t="s">
        <v>49</v>
      </c>
      <c r="D353" s="8" t="s">
        <v>68</v>
      </c>
      <c r="E353" s="8" t="s">
        <v>580</v>
      </c>
      <c r="F353" s="8" t="s">
        <v>8438</v>
      </c>
      <c r="G353" s="8" t="s">
        <v>71</v>
      </c>
      <c r="H353" s="8" t="s">
        <v>53</v>
      </c>
      <c r="I353" s="9">
        <v>46217</v>
      </c>
      <c r="J353" s="61">
        <v>0</v>
      </c>
      <c r="K353" s="56">
        <v>46204</v>
      </c>
      <c r="L353" s="8" t="s">
        <v>52</v>
      </c>
      <c r="M353" s="8" t="s">
        <v>66</v>
      </c>
      <c r="N353" s="8" t="s">
        <v>64</v>
      </c>
      <c r="O353" s="8">
        <v>1</v>
      </c>
      <c r="P353" s="8">
        <v>4</v>
      </c>
      <c r="Q353" s="8" t="s">
        <v>58</v>
      </c>
      <c r="R353" s="8">
        <v>4</v>
      </c>
      <c r="S353" s="8">
        <v>0</v>
      </c>
      <c r="T353" s="8" t="b">
        <v>0</v>
      </c>
      <c r="U353" s="8">
        <v>420</v>
      </c>
      <c r="V353" s="54">
        <v>376</v>
      </c>
      <c r="W353" s="54">
        <v>272</v>
      </c>
      <c r="X353" s="8">
        <v>0</v>
      </c>
      <c r="Y353" s="8">
        <v>0</v>
      </c>
      <c r="Z353" s="8">
        <v>1</v>
      </c>
      <c r="AA353" s="8">
        <v>0</v>
      </c>
      <c r="AB353" s="8">
        <v>4</v>
      </c>
      <c r="AC353" s="8">
        <v>0</v>
      </c>
      <c r="AD353" s="8"/>
      <c r="AE353" s="8">
        <v>420</v>
      </c>
      <c r="AF353" s="8" t="s">
        <v>8384</v>
      </c>
      <c r="AG353" s="8" t="s">
        <v>8379</v>
      </c>
      <c r="AH353" s="54">
        <v>5</v>
      </c>
      <c r="AI353" s="54">
        <v>-39</v>
      </c>
      <c r="AJ353" s="8">
        <v>0</v>
      </c>
      <c r="AK353" s="8">
        <v>1</v>
      </c>
      <c r="AL353" s="8">
        <v>0</v>
      </c>
      <c r="AM353" s="8">
        <v>4</v>
      </c>
      <c r="AN353" s="8">
        <v>0</v>
      </c>
      <c r="AO353" s="8">
        <v>1</v>
      </c>
      <c r="AP353" s="8">
        <v>0</v>
      </c>
      <c r="AQ353" s="8">
        <v>0</v>
      </c>
      <c r="AR353" s="54">
        <v>270</v>
      </c>
      <c r="AS353" s="8">
        <v>1</v>
      </c>
      <c r="AT353" s="8">
        <v>0</v>
      </c>
      <c r="AU353" s="8">
        <v>420</v>
      </c>
      <c r="AV353" s="8" t="s">
        <v>8439</v>
      </c>
      <c r="AW353" s="8">
        <v>1</v>
      </c>
      <c r="AX353" s="8">
        <v>0</v>
      </c>
      <c r="AY353" s="8">
        <v>0</v>
      </c>
      <c r="AZ353" s="47">
        <v>46217.375</v>
      </c>
      <c r="BA353" s="47">
        <v>46217.666666666664</v>
      </c>
      <c r="BB353" s="8" t="s">
        <v>8380</v>
      </c>
      <c r="BC353" s="47">
        <v>46217.378472222219</v>
      </c>
      <c r="BD353" s="47">
        <v>46217.63958333333</v>
      </c>
      <c r="BE353" s="8" t="s">
        <v>580</v>
      </c>
      <c r="BF353" s="8">
        <v>0</v>
      </c>
      <c r="BG353" s="8">
        <v>0</v>
      </c>
      <c r="BH353" s="8"/>
    </row>
    <row r="354" spans="2:60">
      <c r="B354" s="8" t="s">
        <v>8326</v>
      </c>
      <c r="C354" s="8" t="s">
        <v>49</v>
      </c>
      <c r="D354" s="8" t="s">
        <v>68</v>
      </c>
      <c r="E354" s="8" t="s">
        <v>480</v>
      </c>
      <c r="F354" s="8" t="s">
        <v>8438</v>
      </c>
      <c r="G354" s="8" t="s">
        <v>70</v>
      </c>
      <c r="H354" s="8" t="s">
        <v>53</v>
      </c>
      <c r="I354" s="9">
        <v>46180</v>
      </c>
      <c r="J354" s="61">
        <v>0</v>
      </c>
      <c r="K354" s="56">
        <v>46174</v>
      </c>
      <c r="L354" s="8" t="s">
        <v>52</v>
      </c>
      <c r="M354" s="8" t="s">
        <v>66</v>
      </c>
      <c r="N354" s="8" t="s">
        <v>64</v>
      </c>
      <c r="O354" s="8">
        <v>1</v>
      </c>
      <c r="P354" s="8">
        <v>4</v>
      </c>
      <c r="Q354" s="8" t="s">
        <v>56</v>
      </c>
      <c r="R354" s="8">
        <v>4</v>
      </c>
      <c r="S354" s="8">
        <v>0</v>
      </c>
      <c r="T354" s="8" t="b">
        <v>0</v>
      </c>
      <c r="U354" s="8">
        <v>540</v>
      </c>
      <c r="V354" s="54">
        <v>497</v>
      </c>
      <c r="W354" s="54">
        <v>375</v>
      </c>
      <c r="X354" s="8">
        <v>0</v>
      </c>
      <c r="Y354" s="8">
        <v>0</v>
      </c>
      <c r="Z354" s="8">
        <v>1</v>
      </c>
      <c r="AA354" s="8">
        <v>0</v>
      </c>
      <c r="AB354" s="8">
        <v>4</v>
      </c>
      <c r="AC354" s="8">
        <v>0</v>
      </c>
      <c r="AD354" s="8"/>
      <c r="AE354" s="8">
        <v>540</v>
      </c>
      <c r="AF354" s="8" t="s">
        <v>8384</v>
      </c>
      <c r="AG354" s="8" t="s">
        <v>8379</v>
      </c>
      <c r="AH354" s="54">
        <v>4</v>
      </c>
      <c r="AI354" s="54">
        <v>-39</v>
      </c>
      <c r="AJ354" s="8">
        <v>0</v>
      </c>
      <c r="AK354" s="8">
        <v>1</v>
      </c>
      <c r="AL354" s="8">
        <v>0</v>
      </c>
      <c r="AM354" s="8">
        <v>4</v>
      </c>
      <c r="AN354" s="8">
        <v>0</v>
      </c>
      <c r="AO354" s="8">
        <v>1</v>
      </c>
      <c r="AP354" s="8">
        <v>0</v>
      </c>
      <c r="AQ354" s="8">
        <v>0</v>
      </c>
      <c r="AR354" s="54">
        <v>385</v>
      </c>
      <c r="AS354" s="8">
        <v>1</v>
      </c>
      <c r="AT354" s="8">
        <v>0</v>
      </c>
      <c r="AU354" s="8">
        <v>540</v>
      </c>
      <c r="AV354" s="8" t="s">
        <v>8439</v>
      </c>
      <c r="AW354" s="8">
        <v>1</v>
      </c>
      <c r="AX354" s="8">
        <v>0</v>
      </c>
      <c r="AY354" s="8">
        <v>0</v>
      </c>
      <c r="AZ354" s="47">
        <v>46180.375</v>
      </c>
      <c r="BA354" s="47">
        <v>46180.75</v>
      </c>
      <c r="BB354" s="8" t="s">
        <v>8380</v>
      </c>
      <c r="BC354" s="47">
        <v>46180.37777777778</v>
      </c>
      <c r="BD354" s="47">
        <v>46180.722916666666</v>
      </c>
      <c r="BE354" s="8" t="s">
        <v>480</v>
      </c>
      <c r="BF354" s="8">
        <v>0</v>
      </c>
      <c r="BG354" s="8">
        <v>0</v>
      </c>
      <c r="BH354" s="8"/>
    </row>
    <row r="355" spans="2:60">
      <c r="B355" s="8" t="s">
        <v>8326</v>
      </c>
      <c r="C355" s="8" t="s">
        <v>49</v>
      </c>
      <c r="D355" s="8" t="s">
        <v>68</v>
      </c>
      <c r="E355" s="8" t="s">
        <v>480</v>
      </c>
      <c r="F355" s="8" t="s">
        <v>8438</v>
      </c>
      <c r="G355" s="8" t="s">
        <v>75</v>
      </c>
      <c r="H355" s="8" t="s">
        <v>53</v>
      </c>
      <c r="I355" s="9">
        <v>46213</v>
      </c>
      <c r="J355" s="61">
        <v>0</v>
      </c>
      <c r="K355" s="56">
        <v>46204</v>
      </c>
      <c r="L355" s="8" t="s">
        <v>52</v>
      </c>
      <c r="M355" s="8" t="s">
        <v>66</v>
      </c>
      <c r="N355" s="8" t="s">
        <v>64</v>
      </c>
      <c r="O355" s="8">
        <v>1</v>
      </c>
      <c r="P355" s="8">
        <v>4</v>
      </c>
      <c r="Q355" s="8" t="s">
        <v>58</v>
      </c>
      <c r="R355" s="8">
        <v>4</v>
      </c>
      <c r="S355" s="8">
        <v>0</v>
      </c>
      <c r="T355" s="8" t="b">
        <v>0</v>
      </c>
      <c r="U355" s="8">
        <v>540</v>
      </c>
      <c r="V355" s="54">
        <v>513</v>
      </c>
      <c r="W355" s="54">
        <v>363</v>
      </c>
      <c r="X355" s="8">
        <v>0</v>
      </c>
      <c r="Y355" s="8">
        <v>0</v>
      </c>
      <c r="Z355" s="8">
        <v>1</v>
      </c>
      <c r="AA355" s="8">
        <v>0</v>
      </c>
      <c r="AB355" s="8">
        <v>4</v>
      </c>
      <c r="AC355" s="8">
        <v>0</v>
      </c>
      <c r="AD355" s="8"/>
      <c r="AE355" s="8">
        <v>540</v>
      </c>
      <c r="AF355" s="8" t="s">
        <v>8384</v>
      </c>
      <c r="AG355" s="8" t="s">
        <v>8379</v>
      </c>
      <c r="AH355" s="54">
        <v>4</v>
      </c>
      <c r="AI355" s="54">
        <v>-23</v>
      </c>
      <c r="AJ355" s="8">
        <v>0</v>
      </c>
      <c r="AK355" s="8">
        <v>1</v>
      </c>
      <c r="AL355" s="8">
        <v>0</v>
      </c>
      <c r="AM355" s="8">
        <v>4</v>
      </c>
      <c r="AN355" s="8">
        <v>0</v>
      </c>
      <c r="AO355" s="8">
        <v>1</v>
      </c>
      <c r="AP355" s="8">
        <v>0</v>
      </c>
      <c r="AQ355" s="8">
        <v>0</v>
      </c>
      <c r="AR355" s="54">
        <v>365</v>
      </c>
      <c r="AS355" s="8">
        <v>1</v>
      </c>
      <c r="AT355" s="8">
        <v>0</v>
      </c>
      <c r="AU355" s="8">
        <v>540</v>
      </c>
      <c r="AV355" s="8" t="s">
        <v>8439</v>
      </c>
      <c r="AW355" s="8">
        <v>1</v>
      </c>
      <c r="AX355" s="8">
        <v>0</v>
      </c>
      <c r="AY355" s="8">
        <v>0</v>
      </c>
      <c r="AZ355" s="47">
        <v>46213.375</v>
      </c>
      <c r="BA355" s="47">
        <v>46213.75</v>
      </c>
      <c r="BB355" s="8" t="s">
        <v>8380</v>
      </c>
      <c r="BC355" s="47">
        <v>46213.37777777778</v>
      </c>
      <c r="BD355" s="47">
        <v>46213.734027777777</v>
      </c>
      <c r="BE355" s="8" t="s">
        <v>480</v>
      </c>
      <c r="BF355" s="8">
        <v>0</v>
      </c>
      <c r="BG355" s="8">
        <v>0</v>
      </c>
      <c r="BH355" s="8"/>
    </row>
    <row r="356" spans="2:60">
      <c r="B356" s="8" t="s">
        <v>8326</v>
      </c>
      <c r="C356" s="8" t="s">
        <v>49</v>
      </c>
      <c r="D356" s="8" t="s">
        <v>68</v>
      </c>
      <c r="E356" s="8" t="s">
        <v>480</v>
      </c>
      <c r="F356" s="8" t="s">
        <v>8438</v>
      </c>
      <c r="G356" s="8" t="s">
        <v>76</v>
      </c>
      <c r="H356" s="8" t="s">
        <v>53</v>
      </c>
      <c r="I356" s="9">
        <v>46223</v>
      </c>
      <c r="J356" s="61">
        <v>0</v>
      </c>
      <c r="K356" s="56">
        <v>46204</v>
      </c>
      <c r="L356" s="8" t="s">
        <v>52</v>
      </c>
      <c r="M356" s="8" t="s">
        <v>66</v>
      </c>
      <c r="N356" s="8" t="s">
        <v>64</v>
      </c>
      <c r="O356" s="8">
        <v>1</v>
      </c>
      <c r="P356" s="8">
        <v>4</v>
      </c>
      <c r="Q356" s="8" t="s">
        <v>58</v>
      </c>
      <c r="R356" s="8">
        <v>4</v>
      </c>
      <c r="S356" s="8">
        <v>0</v>
      </c>
      <c r="T356" s="8" t="b">
        <v>0</v>
      </c>
      <c r="U356" s="8">
        <v>240</v>
      </c>
      <c r="V356" s="54">
        <v>209</v>
      </c>
      <c r="W356" s="54">
        <v>129</v>
      </c>
      <c r="X356" s="8">
        <v>0</v>
      </c>
      <c r="Y356" s="8">
        <v>0</v>
      </c>
      <c r="Z356" s="8">
        <v>1</v>
      </c>
      <c r="AA356" s="8">
        <v>0</v>
      </c>
      <c r="AB356" s="8">
        <v>4</v>
      </c>
      <c r="AC356" s="8">
        <v>0</v>
      </c>
      <c r="AD356" s="8"/>
      <c r="AE356" s="8">
        <v>240</v>
      </c>
      <c r="AF356" s="8" t="s">
        <v>8384</v>
      </c>
      <c r="AG356" s="8" t="s">
        <v>8379</v>
      </c>
      <c r="AH356" s="54">
        <v>6</v>
      </c>
      <c r="AI356" s="54">
        <v>-25</v>
      </c>
      <c r="AJ356" s="8">
        <v>0</v>
      </c>
      <c r="AK356" s="8">
        <v>1</v>
      </c>
      <c r="AL356" s="8">
        <v>0</v>
      </c>
      <c r="AM356" s="8">
        <v>4</v>
      </c>
      <c r="AN356" s="8">
        <v>0</v>
      </c>
      <c r="AO356" s="8">
        <v>1</v>
      </c>
      <c r="AP356" s="8">
        <v>0</v>
      </c>
      <c r="AQ356" s="8">
        <v>0</v>
      </c>
      <c r="AR356" s="54">
        <v>135</v>
      </c>
      <c r="AS356" s="8">
        <v>1</v>
      </c>
      <c r="AT356" s="8">
        <v>0</v>
      </c>
      <c r="AU356" s="8">
        <v>240</v>
      </c>
      <c r="AV356" s="8" t="s">
        <v>8439</v>
      </c>
      <c r="AW356" s="8">
        <v>1</v>
      </c>
      <c r="AX356" s="8">
        <v>0</v>
      </c>
      <c r="AY356" s="8">
        <v>0</v>
      </c>
      <c r="AZ356" s="47">
        <v>46223.375</v>
      </c>
      <c r="BA356" s="47">
        <v>46223.541666666664</v>
      </c>
      <c r="BB356" s="8" t="s">
        <v>8380</v>
      </c>
      <c r="BC356" s="47">
        <v>46223.379166666666</v>
      </c>
      <c r="BD356" s="47">
        <v>46223.524305555555</v>
      </c>
      <c r="BE356" s="8" t="s">
        <v>480</v>
      </c>
      <c r="BF356" s="8">
        <v>0</v>
      </c>
      <c r="BG356" s="8">
        <v>0</v>
      </c>
      <c r="BH356" s="8"/>
    </row>
    <row r="357" spans="2:60">
      <c r="B357" s="8" t="s">
        <v>8326</v>
      </c>
      <c r="C357" s="8" t="s">
        <v>49</v>
      </c>
      <c r="D357" s="8" t="s">
        <v>68</v>
      </c>
      <c r="E357" s="8" t="s">
        <v>420</v>
      </c>
      <c r="F357" s="8" t="s">
        <v>8438</v>
      </c>
      <c r="G357" s="8" t="s">
        <v>73</v>
      </c>
      <c r="H357" s="8" t="s">
        <v>53</v>
      </c>
      <c r="I357" s="9">
        <v>46237</v>
      </c>
      <c r="J357" s="61">
        <v>0</v>
      </c>
      <c r="K357" s="56">
        <v>46235</v>
      </c>
      <c r="L357" s="8" t="s">
        <v>52</v>
      </c>
      <c r="M357" s="8" t="s">
        <v>66</v>
      </c>
      <c r="N357" s="8" t="s">
        <v>64</v>
      </c>
      <c r="O357" s="8">
        <v>1</v>
      </c>
      <c r="P357" s="8">
        <v>4</v>
      </c>
      <c r="Q357" s="8" t="s">
        <v>60</v>
      </c>
      <c r="R357" s="8">
        <v>4</v>
      </c>
      <c r="S357" s="8">
        <v>0</v>
      </c>
      <c r="T357" s="8" t="b">
        <v>0</v>
      </c>
      <c r="U357" s="8">
        <v>210</v>
      </c>
      <c r="V357" s="54">
        <v>182</v>
      </c>
      <c r="W357" s="54">
        <v>99</v>
      </c>
      <c r="X357" s="8">
        <v>0</v>
      </c>
      <c r="Y357" s="8">
        <v>0</v>
      </c>
      <c r="Z357" s="8">
        <v>1</v>
      </c>
      <c r="AA357" s="8">
        <v>0</v>
      </c>
      <c r="AB357" s="8">
        <v>4</v>
      </c>
      <c r="AC357" s="8">
        <v>0</v>
      </c>
      <c r="AD357" s="8"/>
      <c r="AE357" s="8">
        <v>210</v>
      </c>
      <c r="AF357" s="8" t="s">
        <v>8384</v>
      </c>
      <c r="AG357" s="8" t="s">
        <v>8379</v>
      </c>
      <c r="AH357" s="54">
        <v>2</v>
      </c>
      <c r="AI357" s="54">
        <v>-26</v>
      </c>
      <c r="AJ357" s="8">
        <v>0</v>
      </c>
      <c r="AK357" s="8">
        <v>1</v>
      </c>
      <c r="AL357" s="8">
        <v>0</v>
      </c>
      <c r="AM357" s="8">
        <v>4</v>
      </c>
      <c r="AN357" s="8">
        <v>0</v>
      </c>
      <c r="AO357" s="8">
        <v>1</v>
      </c>
      <c r="AP357" s="8">
        <v>0</v>
      </c>
      <c r="AQ357" s="8">
        <v>0</v>
      </c>
      <c r="AR357" s="54">
        <v>100</v>
      </c>
      <c r="AS357" s="8">
        <v>1</v>
      </c>
      <c r="AT357" s="8">
        <v>0</v>
      </c>
      <c r="AU357" s="8">
        <v>210</v>
      </c>
      <c r="AV357" s="8" t="s">
        <v>8439</v>
      </c>
      <c r="AW357" s="8">
        <v>1</v>
      </c>
      <c r="AX357" s="8">
        <v>0</v>
      </c>
      <c r="AY357" s="8">
        <v>0</v>
      </c>
      <c r="AZ357" s="47">
        <v>46237.5625</v>
      </c>
      <c r="BA357" s="47">
        <v>46237.708333333336</v>
      </c>
      <c r="BB357" s="8" t="s">
        <v>8380</v>
      </c>
      <c r="BC357" s="47">
        <v>46237.563888888886</v>
      </c>
      <c r="BD357" s="47">
        <v>46237.69027777778</v>
      </c>
      <c r="BE357" s="8" t="s">
        <v>420</v>
      </c>
      <c r="BF357" s="8">
        <v>0</v>
      </c>
      <c r="BG357" s="8">
        <v>0</v>
      </c>
      <c r="BH357" s="8"/>
    </row>
    <row r="358" spans="2:60">
      <c r="B358" s="8" t="s">
        <v>8326</v>
      </c>
      <c r="C358" s="8" t="s">
        <v>49</v>
      </c>
      <c r="D358" s="8" t="s">
        <v>68</v>
      </c>
      <c r="E358" s="8" t="s">
        <v>394</v>
      </c>
      <c r="F358" s="8" t="s">
        <v>8438</v>
      </c>
      <c r="G358" s="8" t="s">
        <v>65</v>
      </c>
      <c r="H358" s="8" t="s">
        <v>53</v>
      </c>
      <c r="I358" s="9">
        <v>46213</v>
      </c>
      <c r="J358" s="61">
        <v>0</v>
      </c>
      <c r="K358" s="56">
        <v>46204</v>
      </c>
      <c r="L358" s="8" t="s">
        <v>52</v>
      </c>
      <c r="M358" s="8" t="s">
        <v>66</v>
      </c>
      <c r="N358" s="8" t="s">
        <v>64</v>
      </c>
      <c r="O358" s="8">
        <v>1</v>
      </c>
      <c r="P358" s="8">
        <v>4</v>
      </c>
      <c r="Q358" s="8" t="s">
        <v>58</v>
      </c>
      <c r="R358" s="8">
        <v>4</v>
      </c>
      <c r="S358" s="8">
        <v>0</v>
      </c>
      <c r="T358" s="8" t="b">
        <v>0</v>
      </c>
      <c r="U358" s="8">
        <v>480</v>
      </c>
      <c r="V358" s="54">
        <v>438</v>
      </c>
      <c r="W358" s="54">
        <v>300</v>
      </c>
      <c r="X358" s="8">
        <v>0</v>
      </c>
      <c r="Y358" s="8">
        <v>0</v>
      </c>
      <c r="Z358" s="8">
        <v>1</v>
      </c>
      <c r="AA358" s="8">
        <v>0</v>
      </c>
      <c r="AB358" s="8">
        <v>4</v>
      </c>
      <c r="AC358" s="8">
        <v>0</v>
      </c>
      <c r="AD358" s="8"/>
      <c r="AE358" s="8">
        <v>480</v>
      </c>
      <c r="AF358" s="8" t="s">
        <v>8384</v>
      </c>
      <c r="AG358" s="8" t="s">
        <v>8379</v>
      </c>
      <c r="AH358" s="54">
        <v>2</v>
      </c>
      <c r="AI358" s="54">
        <v>-40</v>
      </c>
      <c r="AJ358" s="8">
        <v>0</v>
      </c>
      <c r="AK358" s="8">
        <v>1</v>
      </c>
      <c r="AL358" s="8">
        <v>0</v>
      </c>
      <c r="AM358" s="8">
        <v>4</v>
      </c>
      <c r="AN358" s="8">
        <v>0</v>
      </c>
      <c r="AO358" s="8">
        <v>1</v>
      </c>
      <c r="AP358" s="8">
        <v>0</v>
      </c>
      <c r="AQ358" s="8">
        <v>0</v>
      </c>
      <c r="AR358" s="54">
        <v>300</v>
      </c>
      <c r="AS358" s="8">
        <v>1</v>
      </c>
      <c r="AT358" s="8">
        <v>0</v>
      </c>
      <c r="AU358" s="8">
        <v>480</v>
      </c>
      <c r="AV358" s="8" t="s">
        <v>8439</v>
      </c>
      <c r="AW358" s="8">
        <v>1</v>
      </c>
      <c r="AX358" s="8">
        <v>0</v>
      </c>
      <c r="AY358" s="8">
        <v>0</v>
      </c>
      <c r="AZ358" s="47">
        <v>46213.354166666664</v>
      </c>
      <c r="BA358" s="47">
        <v>46213.6875</v>
      </c>
      <c r="BB358" s="8" t="s">
        <v>8380</v>
      </c>
      <c r="BC358" s="47">
        <v>46213.355555555558</v>
      </c>
      <c r="BD358" s="47">
        <v>46213.659722222219</v>
      </c>
      <c r="BE358" s="8" t="s">
        <v>394</v>
      </c>
      <c r="BF358" s="8">
        <v>0</v>
      </c>
      <c r="BG358" s="8">
        <v>0</v>
      </c>
      <c r="BH358" s="8"/>
    </row>
    <row r="359" spans="2:60">
      <c r="B359" s="8" t="s">
        <v>8326</v>
      </c>
      <c r="C359" s="8" t="s">
        <v>49</v>
      </c>
      <c r="D359" s="8" t="s">
        <v>68</v>
      </c>
      <c r="E359" s="8" t="s">
        <v>394</v>
      </c>
      <c r="F359" s="8" t="s">
        <v>8438</v>
      </c>
      <c r="G359" s="8" t="s">
        <v>72</v>
      </c>
      <c r="H359" s="8" t="s">
        <v>53</v>
      </c>
      <c r="I359" s="9">
        <v>46184</v>
      </c>
      <c r="J359" s="61">
        <v>0</v>
      </c>
      <c r="K359" s="56">
        <v>46174</v>
      </c>
      <c r="L359" s="8" t="s">
        <v>52</v>
      </c>
      <c r="M359" s="8" t="s">
        <v>66</v>
      </c>
      <c r="N359" s="8" t="s">
        <v>64</v>
      </c>
      <c r="O359" s="8">
        <v>1</v>
      </c>
      <c r="P359" s="8">
        <v>4</v>
      </c>
      <c r="Q359" s="8" t="s">
        <v>56</v>
      </c>
      <c r="R359" s="8">
        <v>4</v>
      </c>
      <c r="S359" s="8">
        <v>0</v>
      </c>
      <c r="T359" s="8" t="b">
        <v>0</v>
      </c>
      <c r="U359" s="8">
        <v>360</v>
      </c>
      <c r="V359" s="54">
        <v>332</v>
      </c>
      <c r="W359" s="54">
        <v>250</v>
      </c>
      <c r="X359" s="8">
        <v>0</v>
      </c>
      <c r="Y359" s="8">
        <v>0</v>
      </c>
      <c r="Z359" s="8">
        <v>1</v>
      </c>
      <c r="AA359" s="8">
        <v>0</v>
      </c>
      <c r="AB359" s="8">
        <v>4</v>
      </c>
      <c r="AC359" s="8">
        <v>0</v>
      </c>
      <c r="AD359" s="8"/>
      <c r="AE359" s="8">
        <v>360</v>
      </c>
      <c r="AF359" s="8" t="s">
        <v>8384</v>
      </c>
      <c r="AG359" s="8" t="s">
        <v>8379</v>
      </c>
      <c r="AH359" s="54">
        <v>3</v>
      </c>
      <c r="AI359" s="54">
        <v>-25</v>
      </c>
      <c r="AJ359" s="8">
        <v>0</v>
      </c>
      <c r="AK359" s="8">
        <v>1</v>
      </c>
      <c r="AL359" s="8">
        <v>0</v>
      </c>
      <c r="AM359" s="8">
        <v>4</v>
      </c>
      <c r="AN359" s="8">
        <v>0</v>
      </c>
      <c r="AO359" s="8">
        <v>1</v>
      </c>
      <c r="AP359" s="8">
        <v>0</v>
      </c>
      <c r="AQ359" s="8">
        <v>0</v>
      </c>
      <c r="AR359" s="54">
        <v>250</v>
      </c>
      <c r="AS359" s="8">
        <v>1</v>
      </c>
      <c r="AT359" s="8">
        <v>0</v>
      </c>
      <c r="AU359" s="8">
        <v>360</v>
      </c>
      <c r="AV359" s="8" t="s">
        <v>8439</v>
      </c>
      <c r="AW359" s="8">
        <v>1</v>
      </c>
      <c r="AX359" s="8">
        <v>0</v>
      </c>
      <c r="AY359" s="8">
        <v>0</v>
      </c>
      <c r="AZ359" s="47">
        <v>46184.3125</v>
      </c>
      <c r="BA359" s="47">
        <v>46184.5625</v>
      </c>
      <c r="BB359" s="8" t="s">
        <v>8380</v>
      </c>
      <c r="BC359" s="47">
        <v>46184.314583333333</v>
      </c>
      <c r="BD359" s="47">
        <v>46184.545138888891</v>
      </c>
      <c r="BE359" s="8" t="s">
        <v>394</v>
      </c>
      <c r="BF359" s="8">
        <v>0</v>
      </c>
      <c r="BG359" s="8">
        <v>0</v>
      </c>
      <c r="BH359" s="8"/>
    </row>
    <row r="360" spans="2:60">
      <c r="B360" s="8" t="s">
        <v>8326</v>
      </c>
      <c r="C360" s="8" t="s">
        <v>49</v>
      </c>
      <c r="D360" s="8" t="s">
        <v>68</v>
      </c>
      <c r="E360" s="8" t="s">
        <v>547</v>
      </c>
      <c r="F360" s="8" t="s">
        <v>8438</v>
      </c>
      <c r="G360" s="8" t="s">
        <v>72</v>
      </c>
      <c r="H360" s="8" t="s">
        <v>53</v>
      </c>
      <c r="I360" s="9">
        <v>46248</v>
      </c>
      <c r="J360" s="61">
        <v>0</v>
      </c>
      <c r="K360" s="56">
        <v>46235</v>
      </c>
      <c r="L360" s="8" t="s">
        <v>52</v>
      </c>
      <c r="M360" s="8" t="s">
        <v>66</v>
      </c>
      <c r="N360" s="8" t="s">
        <v>64</v>
      </c>
      <c r="O360" s="8">
        <v>1</v>
      </c>
      <c r="P360" s="8">
        <v>4</v>
      </c>
      <c r="Q360" s="8" t="s">
        <v>60</v>
      </c>
      <c r="R360" s="8">
        <v>4</v>
      </c>
      <c r="S360" s="8">
        <v>0</v>
      </c>
      <c r="T360" s="8" t="b">
        <v>0</v>
      </c>
      <c r="U360" s="8">
        <v>540</v>
      </c>
      <c r="V360" s="54">
        <v>484</v>
      </c>
      <c r="W360" s="54">
        <v>408</v>
      </c>
      <c r="X360" s="8">
        <v>0</v>
      </c>
      <c r="Y360" s="8">
        <v>0</v>
      </c>
      <c r="Z360" s="8">
        <v>1</v>
      </c>
      <c r="AA360" s="8">
        <v>0</v>
      </c>
      <c r="AB360" s="8">
        <v>4</v>
      </c>
      <c r="AC360" s="8">
        <v>0</v>
      </c>
      <c r="AD360" s="8"/>
      <c r="AE360" s="8">
        <v>540</v>
      </c>
      <c r="AF360" s="8" t="s">
        <v>8378</v>
      </c>
      <c r="AG360" s="8" t="s">
        <v>8379</v>
      </c>
      <c r="AH360" s="54">
        <v>12</v>
      </c>
      <c r="AI360" s="54">
        <v>-44</v>
      </c>
      <c r="AJ360" s="8">
        <v>0</v>
      </c>
      <c r="AK360" s="8">
        <v>0</v>
      </c>
      <c r="AL360" s="8">
        <v>1</v>
      </c>
      <c r="AM360" s="8">
        <v>4</v>
      </c>
      <c r="AN360" s="8">
        <v>0</v>
      </c>
      <c r="AO360" s="8">
        <v>1</v>
      </c>
      <c r="AP360" s="8">
        <v>0</v>
      </c>
      <c r="AQ360" s="8">
        <v>0</v>
      </c>
      <c r="AR360" s="54">
        <v>410</v>
      </c>
      <c r="AS360" s="8">
        <v>1</v>
      </c>
      <c r="AT360" s="8">
        <v>0</v>
      </c>
      <c r="AU360" s="8">
        <v>540</v>
      </c>
      <c r="AV360" s="8" t="s">
        <v>8439</v>
      </c>
      <c r="AW360" s="8">
        <v>1</v>
      </c>
      <c r="AX360" s="8">
        <v>0</v>
      </c>
      <c r="AY360" s="8">
        <v>0</v>
      </c>
      <c r="AZ360" s="47">
        <v>46248.333333333336</v>
      </c>
      <c r="BA360" s="47">
        <v>46248.708333333336</v>
      </c>
      <c r="BB360" s="8" t="s">
        <v>8380</v>
      </c>
      <c r="BC360" s="47">
        <v>46248.341666666667</v>
      </c>
      <c r="BD360" s="47">
        <v>46248.677777777775</v>
      </c>
      <c r="BE360" s="8" t="s">
        <v>547</v>
      </c>
      <c r="BF360" s="8">
        <v>0</v>
      </c>
      <c r="BG360" s="8">
        <v>0</v>
      </c>
      <c r="BH360" s="8"/>
    </row>
    <row r="361" spans="2:60">
      <c r="B361" s="8" t="s">
        <v>8326</v>
      </c>
      <c r="C361" s="8" t="s">
        <v>49</v>
      </c>
      <c r="D361" s="8" t="s">
        <v>68</v>
      </c>
      <c r="E361" s="8" t="s">
        <v>547</v>
      </c>
      <c r="F361" s="8" t="s">
        <v>8438</v>
      </c>
      <c r="G361" s="8" t="s">
        <v>72</v>
      </c>
      <c r="H361" s="8" t="s">
        <v>53</v>
      </c>
      <c r="I361" s="9">
        <v>46252</v>
      </c>
      <c r="J361" s="61">
        <v>0</v>
      </c>
      <c r="K361" s="56">
        <v>46235</v>
      </c>
      <c r="L361" s="8" t="s">
        <v>52</v>
      </c>
      <c r="M361" s="8" t="s">
        <v>66</v>
      </c>
      <c r="N361" s="8" t="s">
        <v>64</v>
      </c>
      <c r="O361" s="8">
        <v>1</v>
      </c>
      <c r="P361" s="8">
        <v>4</v>
      </c>
      <c r="Q361" s="8" t="s">
        <v>60</v>
      </c>
      <c r="R361" s="8">
        <v>4</v>
      </c>
      <c r="S361" s="8">
        <v>0</v>
      </c>
      <c r="T361" s="8" t="b">
        <v>0</v>
      </c>
      <c r="U361" s="8">
        <v>210</v>
      </c>
      <c r="V361" s="54">
        <v>180</v>
      </c>
      <c r="W361" s="54">
        <v>114</v>
      </c>
      <c r="X361" s="8">
        <v>0</v>
      </c>
      <c r="Y361" s="8">
        <v>0</v>
      </c>
      <c r="Z361" s="8">
        <v>1</v>
      </c>
      <c r="AA361" s="8">
        <v>0</v>
      </c>
      <c r="AB361" s="8">
        <v>4</v>
      </c>
      <c r="AC361" s="8">
        <v>0</v>
      </c>
      <c r="AD361" s="8"/>
      <c r="AE361" s="8">
        <v>210</v>
      </c>
      <c r="AF361" s="8" t="s">
        <v>8378</v>
      </c>
      <c r="AG361" s="8" t="s">
        <v>8379</v>
      </c>
      <c r="AH361" s="54">
        <v>11</v>
      </c>
      <c r="AI361" s="54">
        <v>-19</v>
      </c>
      <c r="AJ361" s="8">
        <v>0</v>
      </c>
      <c r="AK361" s="8">
        <v>0</v>
      </c>
      <c r="AL361" s="8">
        <v>1</v>
      </c>
      <c r="AM361" s="8">
        <v>4</v>
      </c>
      <c r="AN361" s="8">
        <v>0</v>
      </c>
      <c r="AO361" s="8">
        <v>1</v>
      </c>
      <c r="AP361" s="8">
        <v>0</v>
      </c>
      <c r="AQ361" s="8">
        <v>0</v>
      </c>
      <c r="AR361" s="54">
        <v>110</v>
      </c>
      <c r="AS361" s="8">
        <v>1</v>
      </c>
      <c r="AT361" s="8">
        <v>0</v>
      </c>
      <c r="AU361" s="8">
        <v>210</v>
      </c>
      <c r="AV361" s="8" t="s">
        <v>8439</v>
      </c>
      <c r="AW361" s="8">
        <v>1</v>
      </c>
      <c r="AX361" s="8">
        <v>0</v>
      </c>
      <c r="AY361" s="8">
        <v>0</v>
      </c>
      <c r="AZ361" s="47">
        <v>46252.5625</v>
      </c>
      <c r="BA361" s="47">
        <v>46252.708333333336</v>
      </c>
      <c r="BB361" s="8" t="s">
        <v>8380</v>
      </c>
      <c r="BC361" s="47">
        <v>46252.570138888892</v>
      </c>
      <c r="BD361" s="47">
        <v>46252.695138888892</v>
      </c>
      <c r="BE361" s="8" t="s">
        <v>547</v>
      </c>
      <c r="BF361" s="8">
        <v>0</v>
      </c>
      <c r="BG361" s="8">
        <v>0</v>
      </c>
      <c r="BH361" s="8"/>
    </row>
    <row r="362" spans="2:60">
      <c r="B362" s="8" t="s">
        <v>8326</v>
      </c>
      <c r="C362" s="8" t="s">
        <v>49</v>
      </c>
      <c r="D362" s="8" t="s">
        <v>68</v>
      </c>
      <c r="E362" s="8" t="s">
        <v>547</v>
      </c>
      <c r="F362" s="8" t="s">
        <v>8438</v>
      </c>
      <c r="G362" s="8" t="s">
        <v>73</v>
      </c>
      <c r="H362" s="8" t="s">
        <v>53</v>
      </c>
      <c r="I362" s="9">
        <v>46206</v>
      </c>
      <c r="J362" s="61">
        <v>0</v>
      </c>
      <c r="K362" s="56">
        <v>46204</v>
      </c>
      <c r="L362" s="8" t="s">
        <v>52</v>
      </c>
      <c r="M362" s="8" t="s">
        <v>66</v>
      </c>
      <c r="N362" s="8" t="s">
        <v>64</v>
      </c>
      <c r="O362" s="8">
        <v>1</v>
      </c>
      <c r="P362" s="8">
        <v>4</v>
      </c>
      <c r="Q362" s="8" t="s">
        <v>58</v>
      </c>
      <c r="R362" s="8">
        <v>4</v>
      </c>
      <c r="S362" s="8">
        <v>0</v>
      </c>
      <c r="T362" s="8" t="b">
        <v>0</v>
      </c>
      <c r="U362" s="8">
        <v>270</v>
      </c>
      <c r="V362" s="54">
        <v>236</v>
      </c>
      <c r="W362" s="54">
        <v>148</v>
      </c>
      <c r="X362" s="8">
        <v>0</v>
      </c>
      <c r="Y362" s="8">
        <v>0</v>
      </c>
      <c r="Z362" s="8">
        <v>1</v>
      </c>
      <c r="AA362" s="8">
        <v>0</v>
      </c>
      <c r="AB362" s="8">
        <v>4</v>
      </c>
      <c r="AC362" s="8">
        <v>0</v>
      </c>
      <c r="AD362" s="8"/>
      <c r="AE362" s="8">
        <v>270</v>
      </c>
      <c r="AF362" s="8" t="s">
        <v>8384</v>
      </c>
      <c r="AG362" s="8" t="s">
        <v>8379</v>
      </c>
      <c r="AH362" s="54">
        <v>7</v>
      </c>
      <c r="AI362" s="54">
        <v>-27</v>
      </c>
      <c r="AJ362" s="8">
        <v>0</v>
      </c>
      <c r="AK362" s="8">
        <v>1</v>
      </c>
      <c r="AL362" s="8">
        <v>0</v>
      </c>
      <c r="AM362" s="8">
        <v>4</v>
      </c>
      <c r="AN362" s="8">
        <v>0</v>
      </c>
      <c r="AO362" s="8">
        <v>1</v>
      </c>
      <c r="AP362" s="8">
        <v>0</v>
      </c>
      <c r="AQ362" s="8">
        <v>0</v>
      </c>
      <c r="AR362" s="54">
        <v>150</v>
      </c>
      <c r="AS362" s="8">
        <v>1</v>
      </c>
      <c r="AT362" s="8">
        <v>0</v>
      </c>
      <c r="AU362" s="8">
        <v>270</v>
      </c>
      <c r="AV362" s="8" t="s">
        <v>8439</v>
      </c>
      <c r="AW362" s="8">
        <v>1</v>
      </c>
      <c r="AX362" s="8">
        <v>0</v>
      </c>
      <c r="AY362" s="8">
        <v>0</v>
      </c>
      <c r="AZ362" s="47">
        <v>46206.354166666664</v>
      </c>
      <c r="BA362" s="47">
        <v>46206.541666666664</v>
      </c>
      <c r="BB362" s="8" t="s">
        <v>8380</v>
      </c>
      <c r="BC362" s="47">
        <v>46206.359027777777</v>
      </c>
      <c r="BD362" s="47">
        <v>46206.522916666669</v>
      </c>
      <c r="BE362" s="8" t="s">
        <v>547</v>
      </c>
      <c r="BF362" s="8">
        <v>0</v>
      </c>
      <c r="BG362" s="8">
        <v>0</v>
      </c>
      <c r="BH362" s="8"/>
    </row>
    <row r="363" spans="2:60">
      <c r="B363" s="8" t="s">
        <v>8326</v>
      </c>
      <c r="C363" s="8" t="s">
        <v>49</v>
      </c>
      <c r="D363" s="8" t="s">
        <v>68</v>
      </c>
      <c r="E363" s="8" t="s">
        <v>547</v>
      </c>
      <c r="F363" s="8" t="s">
        <v>8438</v>
      </c>
      <c r="G363" s="8" t="s">
        <v>76</v>
      </c>
      <c r="H363" s="8" t="s">
        <v>53</v>
      </c>
      <c r="I363" s="9">
        <v>46179</v>
      </c>
      <c r="J363" s="61">
        <v>0</v>
      </c>
      <c r="K363" s="56">
        <v>46174</v>
      </c>
      <c r="L363" s="8" t="s">
        <v>52</v>
      </c>
      <c r="M363" s="8" t="s">
        <v>66</v>
      </c>
      <c r="N363" s="8" t="s">
        <v>64</v>
      </c>
      <c r="O363" s="8">
        <v>1</v>
      </c>
      <c r="P363" s="8">
        <v>4</v>
      </c>
      <c r="Q363" s="8" t="s">
        <v>56</v>
      </c>
      <c r="R363" s="8">
        <v>4</v>
      </c>
      <c r="S363" s="8">
        <v>0</v>
      </c>
      <c r="T363" s="8" t="b">
        <v>0</v>
      </c>
      <c r="U363" s="8">
        <v>480</v>
      </c>
      <c r="V363" s="54">
        <v>454</v>
      </c>
      <c r="W363" s="54">
        <v>334</v>
      </c>
      <c r="X363" s="8">
        <v>0</v>
      </c>
      <c r="Y363" s="8">
        <v>0</v>
      </c>
      <c r="Z363" s="8">
        <v>1</v>
      </c>
      <c r="AA363" s="8">
        <v>0</v>
      </c>
      <c r="AB363" s="8">
        <v>4</v>
      </c>
      <c r="AC363" s="8">
        <v>0</v>
      </c>
      <c r="AD363" s="8"/>
      <c r="AE363" s="8">
        <v>480</v>
      </c>
      <c r="AF363" s="8" t="s">
        <v>8384</v>
      </c>
      <c r="AG363" s="8" t="s">
        <v>8379</v>
      </c>
      <c r="AH363" s="54">
        <v>4</v>
      </c>
      <c r="AI363" s="54">
        <v>-22</v>
      </c>
      <c r="AJ363" s="8">
        <v>0</v>
      </c>
      <c r="AK363" s="8">
        <v>1</v>
      </c>
      <c r="AL363" s="8">
        <v>0</v>
      </c>
      <c r="AM363" s="8">
        <v>4</v>
      </c>
      <c r="AN363" s="8">
        <v>0</v>
      </c>
      <c r="AO363" s="8">
        <v>1</v>
      </c>
      <c r="AP363" s="8">
        <v>0</v>
      </c>
      <c r="AQ363" s="8">
        <v>0</v>
      </c>
      <c r="AR363" s="54">
        <v>340</v>
      </c>
      <c r="AS363" s="8">
        <v>1</v>
      </c>
      <c r="AT363" s="8">
        <v>0</v>
      </c>
      <c r="AU363" s="8">
        <v>480</v>
      </c>
      <c r="AV363" s="8" t="s">
        <v>8439</v>
      </c>
      <c r="AW363" s="8">
        <v>1</v>
      </c>
      <c r="AX363" s="8">
        <v>0</v>
      </c>
      <c r="AY363" s="8">
        <v>0</v>
      </c>
      <c r="AZ363" s="47">
        <v>46179.333333333336</v>
      </c>
      <c r="BA363" s="47">
        <v>46179.666666666664</v>
      </c>
      <c r="BB363" s="8" t="s">
        <v>8380</v>
      </c>
      <c r="BC363" s="47">
        <v>46179.336111111108</v>
      </c>
      <c r="BD363" s="47">
        <v>46179.651388888888</v>
      </c>
      <c r="BE363" s="8" t="s">
        <v>547</v>
      </c>
      <c r="BF363" s="8">
        <v>0</v>
      </c>
      <c r="BG363" s="8">
        <v>0</v>
      </c>
      <c r="BH363" s="8"/>
    </row>
    <row r="364" spans="2:60">
      <c r="B364" s="8" t="s">
        <v>8326</v>
      </c>
      <c r="C364" s="8" t="s">
        <v>49</v>
      </c>
      <c r="D364" s="8" t="s">
        <v>68</v>
      </c>
      <c r="E364" s="8" t="s">
        <v>514</v>
      </c>
      <c r="F364" s="8" t="s">
        <v>8438</v>
      </c>
      <c r="G364" s="8" t="s">
        <v>76</v>
      </c>
      <c r="H364" s="8" t="s">
        <v>53</v>
      </c>
      <c r="I364" s="9">
        <v>46257</v>
      </c>
      <c r="J364" s="61">
        <v>0</v>
      </c>
      <c r="K364" s="56">
        <v>46235</v>
      </c>
      <c r="L364" s="8" t="s">
        <v>52</v>
      </c>
      <c r="M364" s="8" t="s">
        <v>66</v>
      </c>
      <c r="N364" s="8" t="s">
        <v>64</v>
      </c>
      <c r="O364" s="8">
        <v>1</v>
      </c>
      <c r="P364" s="8">
        <v>4</v>
      </c>
      <c r="Q364" s="8" t="s">
        <v>60</v>
      </c>
      <c r="R364" s="8">
        <v>4</v>
      </c>
      <c r="S364" s="8">
        <v>0</v>
      </c>
      <c r="T364" s="8" t="b">
        <v>0</v>
      </c>
      <c r="U364" s="8">
        <v>480</v>
      </c>
      <c r="V364" s="54">
        <v>451</v>
      </c>
      <c r="W364" s="54">
        <v>335</v>
      </c>
      <c r="X364" s="8">
        <v>0</v>
      </c>
      <c r="Y364" s="8">
        <v>0</v>
      </c>
      <c r="Z364" s="8">
        <v>1</v>
      </c>
      <c r="AA364" s="8">
        <v>0</v>
      </c>
      <c r="AB364" s="8">
        <v>4</v>
      </c>
      <c r="AC364" s="8">
        <v>0</v>
      </c>
      <c r="AD364" s="8"/>
      <c r="AE364" s="8">
        <v>480</v>
      </c>
      <c r="AF364" s="8" t="s">
        <v>8384</v>
      </c>
      <c r="AG364" s="8" t="s">
        <v>8379</v>
      </c>
      <c r="AH364" s="54">
        <v>6</v>
      </c>
      <c r="AI364" s="54">
        <v>-23</v>
      </c>
      <c r="AJ364" s="8">
        <v>0</v>
      </c>
      <c r="AK364" s="8">
        <v>1</v>
      </c>
      <c r="AL364" s="8">
        <v>0</v>
      </c>
      <c r="AM364" s="8">
        <v>4</v>
      </c>
      <c r="AN364" s="8">
        <v>0</v>
      </c>
      <c r="AO364" s="8">
        <v>1</v>
      </c>
      <c r="AP364" s="8">
        <v>0</v>
      </c>
      <c r="AQ364" s="8">
        <v>0</v>
      </c>
      <c r="AR364" s="54">
        <v>325</v>
      </c>
      <c r="AS364" s="8">
        <v>1</v>
      </c>
      <c r="AT364" s="8">
        <v>0</v>
      </c>
      <c r="AU364" s="8">
        <v>480</v>
      </c>
      <c r="AV364" s="8" t="s">
        <v>8439</v>
      </c>
      <c r="AW364" s="8">
        <v>1</v>
      </c>
      <c r="AX364" s="8">
        <v>0</v>
      </c>
      <c r="AY364" s="8">
        <v>0</v>
      </c>
      <c r="AZ364" s="47">
        <v>46257.333333333336</v>
      </c>
      <c r="BA364" s="47">
        <v>46257.666666666664</v>
      </c>
      <c r="BB364" s="8" t="s">
        <v>8380</v>
      </c>
      <c r="BC364" s="47">
        <v>46257.337500000001</v>
      </c>
      <c r="BD364" s="47">
        <v>46257.650694444441</v>
      </c>
      <c r="BE364" s="8" t="s">
        <v>514</v>
      </c>
      <c r="BF364" s="8">
        <v>0</v>
      </c>
      <c r="BG364" s="8">
        <v>0</v>
      </c>
      <c r="BH364" s="8"/>
    </row>
    <row r="365" spans="2:60">
      <c r="B365" s="8" t="s">
        <v>8326</v>
      </c>
      <c r="C365" s="8" t="s">
        <v>49</v>
      </c>
      <c r="D365" s="8" t="s">
        <v>68</v>
      </c>
      <c r="E365" s="8" t="s">
        <v>497</v>
      </c>
      <c r="F365" s="8" t="s">
        <v>8438</v>
      </c>
      <c r="G365" s="8" t="s">
        <v>70</v>
      </c>
      <c r="H365" s="8" t="s">
        <v>53</v>
      </c>
      <c r="I365" s="9">
        <v>46203</v>
      </c>
      <c r="J365" s="61">
        <v>0</v>
      </c>
      <c r="K365" s="56">
        <v>46174</v>
      </c>
      <c r="L365" s="8" t="s">
        <v>52</v>
      </c>
      <c r="M365" s="8" t="s">
        <v>66</v>
      </c>
      <c r="N365" s="8" t="s">
        <v>64</v>
      </c>
      <c r="O365" s="8">
        <v>1</v>
      </c>
      <c r="P365" s="8">
        <v>4</v>
      </c>
      <c r="Q365" s="8" t="s">
        <v>56</v>
      </c>
      <c r="R365" s="8">
        <v>4</v>
      </c>
      <c r="S365" s="8">
        <v>0</v>
      </c>
      <c r="T365" s="8" t="b">
        <v>0</v>
      </c>
      <c r="U365" s="8">
        <v>360</v>
      </c>
      <c r="V365" s="54">
        <v>330</v>
      </c>
      <c r="W365" s="54">
        <v>236</v>
      </c>
      <c r="X365" s="8">
        <v>0</v>
      </c>
      <c r="Y365" s="8">
        <v>0</v>
      </c>
      <c r="Z365" s="8">
        <v>1</v>
      </c>
      <c r="AA365" s="8">
        <v>0</v>
      </c>
      <c r="AB365" s="8">
        <v>4</v>
      </c>
      <c r="AC365" s="8">
        <v>0</v>
      </c>
      <c r="AD365" s="8"/>
      <c r="AE365" s="8">
        <v>360</v>
      </c>
      <c r="AF365" s="8" t="s">
        <v>8384</v>
      </c>
      <c r="AG365" s="8" t="s">
        <v>8379</v>
      </c>
      <c r="AH365" s="54">
        <v>5</v>
      </c>
      <c r="AI365" s="54">
        <v>-25</v>
      </c>
      <c r="AJ365" s="8">
        <v>0</v>
      </c>
      <c r="AK365" s="8">
        <v>1</v>
      </c>
      <c r="AL365" s="8">
        <v>0</v>
      </c>
      <c r="AM365" s="8">
        <v>4</v>
      </c>
      <c r="AN365" s="8">
        <v>0</v>
      </c>
      <c r="AO365" s="8">
        <v>1</v>
      </c>
      <c r="AP365" s="8">
        <v>0</v>
      </c>
      <c r="AQ365" s="8">
        <v>0</v>
      </c>
      <c r="AR365" s="54">
        <v>240</v>
      </c>
      <c r="AS365" s="8">
        <v>1</v>
      </c>
      <c r="AT365" s="8">
        <v>0</v>
      </c>
      <c r="AU365" s="8">
        <v>360</v>
      </c>
      <c r="AV365" s="8" t="s">
        <v>8439</v>
      </c>
      <c r="AW365" s="8">
        <v>1</v>
      </c>
      <c r="AX365" s="8">
        <v>0</v>
      </c>
      <c r="AY365" s="8">
        <v>0</v>
      </c>
      <c r="AZ365" s="47">
        <v>46203.375</v>
      </c>
      <c r="BA365" s="47">
        <v>46203.625</v>
      </c>
      <c r="BB365" s="8" t="s">
        <v>8380</v>
      </c>
      <c r="BC365" s="47">
        <v>46203.378472222219</v>
      </c>
      <c r="BD365" s="47">
        <v>46203.607638888891</v>
      </c>
      <c r="BE365" s="8" t="s">
        <v>497</v>
      </c>
      <c r="BF365" s="8">
        <v>0</v>
      </c>
      <c r="BG365" s="8">
        <v>0</v>
      </c>
      <c r="BH365" s="8"/>
    </row>
    <row r="366" spans="2:60">
      <c r="B366" s="8" t="s">
        <v>8326</v>
      </c>
      <c r="C366" s="8" t="s">
        <v>49</v>
      </c>
      <c r="D366" s="8" t="s">
        <v>68</v>
      </c>
      <c r="E366" s="8" t="s">
        <v>497</v>
      </c>
      <c r="F366" s="8" t="s">
        <v>8438</v>
      </c>
      <c r="G366" s="8" t="s">
        <v>75</v>
      </c>
      <c r="H366" s="8" t="s">
        <v>53</v>
      </c>
      <c r="I366" s="9">
        <v>46191</v>
      </c>
      <c r="J366" s="61">
        <v>0</v>
      </c>
      <c r="K366" s="56">
        <v>46174</v>
      </c>
      <c r="L366" s="8" t="s">
        <v>52</v>
      </c>
      <c r="M366" s="8" t="s">
        <v>66</v>
      </c>
      <c r="N366" s="8" t="s">
        <v>64</v>
      </c>
      <c r="O366" s="8">
        <v>1</v>
      </c>
      <c r="P366" s="8">
        <v>4</v>
      </c>
      <c r="Q366" s="8" t="s">
        <v>56</v>
      </c>
      <c r="R366" s="8">
        <v>4</v>
      </c>
      <c r="S366" s="8">
        <v>0</v>
      </c>
      <c r="T366" s="8" t="b">
        <v>0</v>
      </c>
      <c r="U366" s="8">
        <v>540</v>
      </c>
      <c r="V366" s="54">
        <v>510</v>
      </c>
      <c r="W366" s="54">
        <v>384</v>
      </c>
      <c r="X366" s="8">
        <v>0</v>
      </c>
      <c r="Y366" s="8">
        <v>0</v>
      </c>
      <c r="Z366" s="8">
        <v>1</v>
      </c>
      <c r="AA366" s="8">
        <v>0</v>
      </c>
      <c r="AB366" s="8">
        <v>4</v>
      </c>
      <c r="AC366" s="8">
        <v>0</v>
      </c>
      <c r="AD366" s="8"/>
      <c r="AE366" s="8">
        <v>540</v>
      </c>
      <c r="AF366" s="8" t="s">
        <v>8384</v>
      </c>
      <c r="AG366" s="8" t="s">
        <v>8379</v>
      </c>
      <c r="AH366" s="54">
        <v>3</v>
      </c>
      <c r="AI366" s="54">
        <v>-27</v>
      </c>
      <c r="AJ366" s="8">
        <v>0</v>
      </c>
      <c r="AK366" s="8">
        <v>1</v>
      </c>
      <c r="AL366" s="8">
        <v>0</v>
      </c>
      <c r="AM366" s="8">
        <v>4</v>
      </c>
      <c r="AN366" s="8">
        <v>0</v>
      </c>
      <c r="AO366" s="8">
        <v>1</v>
      </c>
      <c r="AP366" s="8">
        <v>0</v>
      </c>
      <c r="AQ366" s="8">
        <v>0</v>
      </c>
      <c r="AR366" s="54">
        <v>385</v>
      </c>
      <c r="AS366" s="8">
        <v>1</v>
      </c>
      <c r="AT366" s="8">
        <v>0</v>
      </c>
      <c r="AU366" s="8">
        <v>540</v>
      </c>
      <c r="AV366" s="8" t="s">
        <v>8439</v>
      </c>
      <c r="AW366" s="8">
        <v>1</v>
      </c>
      <c r="AX366" s="8">
        <v>0</v>
      </c>
      <c r="AY366" s="8">
        <v>0</v>
      </c>
      <c r="AZ366" s="47">
        <v>46191.354166666664</v>
      </c>
      <c r="BA366" s="47">
        <v>46191.729166666664</v>
      </c>
      <c r="BB366" s="8" t="s">
        <v>8380</v>
      </c>
      <c r="BC366" s="47">
        <v>46191.356249999997</v>
      </c>
      <c r="BD366" s="47">
        <v>46191.710416666669</v>
      </c>
      <c r="BE366" s="8" t="s">
        <v>497</v>
      </c>
      <c r="BF366" s="8">
        <v>0</v>
      </c>
      <c r="BG366" s="8">
        <v>0</v>
      </c>
      <c r="BH366" s="8"/>
    </row>
    <row r="367" spans="2:60">
      <c r="B367" s="8" t="s">
        <v>8326</v>
      </c>
      <c r="C367" s="8" t="s">
        <v>49</v>
      </c>
      <c r="D367" s="8" t="s">
        <v>68</v>
      </c>
      <c r="E367" s="8" t="s">
        <v>497</v>
      </c>
      <c r="F367" s="8" t="s">
        <v>8438</v>
      </c>
      <c r="G367" s="8" t="s">
        <v>76</v>
      </c>
      <c r="H367" s="8" t="s">
        <v>53</v>
      </c>
      <c r="I367" s="9">
        <v>46190</v>
      </c>
      <c r="J367" s="61">
        <v>0</v>
      </c>
      <c r="K367" s="56">
        <v>46174</v>
      </c>
      <c r="L367" s="8" t="s">
        <v>52</v>
      </c>
      <c r="M367" s="8" t="s">
        <v>66</v>
      </c>
      <c r="N367" s="8" t="s">
        <v>64</v>
      </c>
      <c r="O367" s="8">
        <v>1</v>
      </c>
      <c r="P367" s="8">
        <v>4</v>
      </c>
      <c r="Q367" s="8" t="s">
        <v>56</v>
      </c>
      <c r="R367" s="8">
        <v>4</v>
      </c>
      <c r="S367" s="8">
        <v>0</v>
      </c>
      <c r="T367" s="8" t="b">
        <v>0</v>
      </c>
      <c r="U367" s="8">
        <v>480</v>
      </c>
      <c r="V367" s="54">
        <v>441</v>
      </c>
      <c r="W367" s="54">
        <v>336</v>
      </c>
      <c r="X367" s="8">
        <v>0</v>
      </c>
      <c r="Y367" s="8">
        <v>0</v>
      </c>
      <c r="Z367" s="8">
        <v>1</v>
      </c>
      <c r="AA367" s="8">
        <v>0</v>
      </c>
      <c r="AB367" s="8">
        <v>4</v>
      </c>
      <c r="AC367" s="8">
        <v>0</v>
      </c>
      <c r="AD367" s="8"/>
      <c r="AE367" s="8">
        <v>480</v>
      </c>
      <c r="AF367" s="8" t="s">
        <v>8384</v>
      </c>
      <c r="AG367" s="8" t="s">
        <v>8379</v>
      </c>
      <c r="AH367" s="54">
        <v>8</v>
      </c>
      <c r="AI367" s="54">
        <v>-31</v>
      </c>
      <c r="AJ367" s="8">
        <v>0</v>
      </c>
      <c r="AK367" s="8">
        <v>1</v>
      </c>
      <c r="AL367" s="8">
        <v>0</v>
      </c>
      <c r="AM367" s="8">
        <v>4</v>
      </c>
      <c r="AN367" s="8">
        <v>0</v>
      </c>
      <c r="AO367" s="8">
        <v>1</v>
      </c>
      <c r="AP367" s="8">
        <v>0</v>
      </c>
      <c r="AQ367" s="8">
        <v>0</v>
      </c>
      <c r="AR367" s="54">
        <v>335</v>
      </c>
      <c r="AS367" s="8">
        <v>1</v>
      </c>
      <c r="AT367" s="8">
        <v>0</v>
      </c>
      <c r="AU367" s="8">
        <v>480</v>
      </c>
      <c r="AV367" s="8" t="s">
        <v>8439</v>
      </c>
      <c r="AW367" s="8">
        <v>1</v>
      </c>
      <c r="AX367" s="8">
        <v>0</v>
      </c>
      <c r="AY367" s="8">
        <v>0</v>
      </c>
      <c r="AZ367" s="47">
        <v>46190.375</v>
      </c>
      <c r="BA367" s="47">
        <v>46190.708333333336</v>
      </c>
      <c r="BB367" s="8" t="s">
        <v>8380</v>
      </c>
      <c r="BC367" s="47">
        <v>46190.380555555559</v>
      </c>
      <c r="BD367" s="47">
        <v>46190.686805555553</v>
      </c>
      <c r="BE367" s="8" t="s">
        <v>497</v>
      </c>
      <c r="BF367" s="8">
        <v>0</v>
      </c>
      <c r="BG367" s="8">
        <v>0</v>
      </c>
      <c r="BH367" s="8"/>
    </row>
    <row r="368" spans="2:60">
      <c r="B368" s="8" t="s">
        <v>8326</v>
      </c>
      <c r="C368" s="8" t="s">
        <v>49</v>
      </c>
      <c r="D368" s="8" t="s">
        <v>68</v>
      </c>
      <c r="E368" s="8" t="s">
        <v>297</v>
      </c>
      <c r="F368" s="8" t="s">
        <v>8438</v>
      </c>
      <c r="G368" s="8" t="s">
        <v>65</v>
      </c>
      <c r="H368" s="8" t="s">
        <v>53</v>
      </c>
      <c r="I368" s="9">
        <v>46243</v>
      </c>
      <c r="J368" s="61">
        <v>0</v>
      </c>
      <c r="K368" s="56">
        <v>46235</v>
      </c>
      <c r="L368" s="8" t="s">
        <v>52</v>
      </c>
      <c r="M368" s="8" t="s">
        <v>66</v>
      </c>
      <c r="N368" s="8" t="s">
        <v>64</v>
      </c>
      <c r="O368" s="8">
        <v>1</v>
      </c>
      <c r="P368" s="8">
        <v>4</v>
      </c>
      <c r="Q368" s="8" t="s">
        <v>60</v>
      </c>
      <c r="R368" s="8">
        <v>4</v>
      </c>
      <c r="S368" s="8">
        <v>0</v>
      </c>
      <c r="T368" s="8" t="b">
        <v>0</v>
      </c>
      <c r="U368" s="8">
        <v>480</v>
      </c>
      <c r="V368" s="54">
        <v>447</v>
      </c>
      <c r="W368" s="54">
        <v>314</v>
      </c>
      <c r="X368" s="8">
        <v>0</v>
      </c>
      <c r="Y368" s="8">
        <v>0</v>
      </c>
      <c r="Z368" s="8">
        <v>1</v>
      </c>
      <c r="AA368" s="8">
        <v>0</v>
      </c>
      <c r="AB368" s="8">
        <v>4</v>
      </c>
      <c r="AC368" s="8">
        <v>0</v>
      </c>
      <c r="AD368" s="8"/>
      <c r="AE368" s="8">
        <v>480</v>
      </c>
      <c r="AF368" s="8" t="s">
        <v>8384</v>
      </c>
      <c r="AG368" s="8" t="s">
        <v>8379</v>
      </c>
      <c r="AH368" s="54">
        <v>6</v>
      </c>
      <c r="AI368" s="54">
        <v>-27</v>
      </c>
      <c r="AJ368" s="8">
        <v>0</v>
      </c>
      <c r="AK368" s="8">
        <v>1</v>
      </c>
      <c r="AL368" s="8">
        <v>0</v>
      </c>
      <c r="AM368" s="8">
        <v>4</v>
      </c>
      <c r="AN368" s="8">
        <v>0</v>
      </c>
      <c r="AO368" s="8">
        <v>1</v>
      </c>
      <c r="AP368" s="8">
        <v>0</v>
      </c>
      <c r="AQ368" s="8">
        <v>0</v>
      </c>
      <c r="AR368" s="54">
        <v>315</v>
      </c>
      <c r="AS368" s="8">
        <v>1</v>
      </c>
      <c r="AT368" s="8">
        <v>0</v>
      </c>
      <c r="AU368" s="8">
        <v>480</v>
      </c>
      <c r="AV368" s="8" t="s">
        <v>8439</v>
      </c>
      <c r="AW368" s="8">
        <v>1</v>
      </c>
      <c r="AX368" s="8">
        <v>0</v>
      </c>
      <c r="AY368" s="8">
        <v>0</v>
      </c>
      <c r="AZ368" s="47">
        <v>46243.354166666664</v>
      </c>
      <c r="BA368" s="47">
        <v>46243.6875</v>
      </c>
      <c r="BB368" s="8" t="s">
        <v>8380</v>
      </c>
      <c r="BC368" s="47">
        <v>46243.35833333333</v>
      </c>
      <c r="BD368" s="47">
        <v>46243.668749999997</v>
      </c>
      <c r="BE368" s="8" t="s">
        <v>297</v>
      </c>
      <c r="BF368" s="8">
        <v>0</v>
      </c>
      <c r="BG368" s="8">
        <v>0</v>
      </c>
      <c r="BH368" s="8"/>
    </row>
    <row r="369" spans="2:60">
      <c r="B369" s="8" t="s">
        <v>8326</v>
      </c>
      <c r="C369" s="8" t="s">
        <v>49</v>
      </c>
      <c r="D369" s="8" t="s">
        <v>68</v>
      </c>
      <c r="E369" s="8" t="s">
        <v>297</v>
      </c>
      <c r="F369" s="8" t="s">
        <v>8438</v>
      </c>
      <c r="G369" s="8" t="s">
        <v>65</v>
      </c>
      <c r="H369" s="8" t="s">
        <v>53</v>
      </c>
      <c r="I369" s="9">
        <v>46250</v>
      </c>
      <c r="J369" s="61">
        <v>0</v>
      </c>
      <c r="K369" s="56">
        <v>46235</v>
      </c>
      <c r="L369" s="8" t="s">
        <v>52</v>
      </c>
      <c r="M369" s="8" t="s">
        <v>66</v>
      </c>
      <c r="N369" s="8" t="s">
        <v>64</v>
      </c>
      <c r="O369" s="8">
        <v>1</v>
      </c>
      <c r="P369" s="8">
        <v>4</v>
      </c>
      <c r="Q369" s="8" t="s">
        <v>60</v>
      </c>
      <c r="R369" s="8">
        <v>4</v>
      </c>
      <c r="S369" s="8">
        <v>0</v>
      </c>
      <c r="T369" s="8" t="b">
        <v>0</v>
      </c>
      <c r="U369" s="8">
        <v>270</v>
      </c>
      <c r="V369" s="54">
        <v>237</v>
      </c>
      <c r="W369" s="54">
        <v>151</v>
      </c>
      <c r="X369" s="8">
        <v>0</v>
      </c>
      <c r="Y369" s="8">
        <v>0</v>
      </c>
      <c r="Z369" s="8">
        <v>1</v>
      </c>
      <c r="AA369" s="8">
        <v>0</v>
      </c>
      <c r="AB369" s="8">
        <v>4</v>
      </c>
      <c r="AC369" s="8">
        <v>0</v>
      </c>
      <c r="AD369" s="8"/>
      <c r="AE369" s="8">
        <v>270</v>
      </c>
      <c r="AF369" s="8" t="s">
        <v>8384</v>
      </c>
      <c r="AG369" s="8" t="s">
        <v>8379</v>
      </c>
      <c r="AH369" s="54">
        <v>5</v>
      </c>
      <c r="AI369" s="54">
        <v>-28</v>
      </c>
      <c r="AJ369" s="8">
        <v>0</v>
      </c>
      <c r="AK369" s="8">
        <v>1</v>
      </c>
      <c r="AL369" s="8">
        <v>0</v>
      </c>
      <c r="AM369" s="8">
        <v>4</v>
      </c>
      <c r="AN369" s="8">
        <v>0</v>
      </c>
      <c r="AO369" s="8">
        <v>1</v>
      </c>
      <c r="AP369" s="8">
        <v>0</v>
      </c>
      <c r="AQ369" s="8">
        <v>0</v>
      </c>
      <c r="AR369" s="54">
        <v>150</v>
      </c>
      <c r="AS369" s="8">
        <v>1</v>
      </c>
      <c r="AT369" s="8">
        <v>0</v>
      </c>
      <c r="AU369" s="8">
        <v>270</v>
      </c>
      <c r="AV369" s="8" t="s">
        <v>8439</v>
      </c>
      <c r="AW369" s="8">
        <v>1</v>
      </c>
      <c r="AX369" s="8">
        <v>0</v>
      </c>
      <c r="AY369" s="8">
        <v>0</v>
      </c>
      <c r="AZ369" s="47">
        <v>46250.541666666664</v>
      </c>
      <c r="BA369" s="47">
        <v>46250.729166666664</v>
      </c>
      <c r="BB369" s="8" t="s">
        <v>8380</v>
      </c>
      <c r="BC369" s="47">
        <v>46250.545138888891</v>
      </c>
      <c r="BD369" s="47">
        <v>46250.709722222222</v>
      </c>
      <c r="BE369" s="8" t="s">
        <v>297</v>
      </c>
      <c r="BF369" s="8">
        <v>0</v>
      </c>
      <c r="BG369" s="8">
        <v>0</v>
      </c>
      <c r="BH369" s="8"/>
    </row>
    <row r="370" spans="2:60">
      <c r="B370" s="8" t="s">
        <v>8326</v>
      </c>
      <c r="C370" s="8" t="s">
        <v>49</v>
      </c>
      <c r="D370" s="8" t="s">
        <v>68</v>
      </c>
      <c r="E370" s="8" t="s">
        <v>297</v>
      </c>
      <c r="F370" s="8" t="s">
        <v>8438</v>
      </c>
      <c r="G370" s="8" t="s">
        <v>70</v>
      </c>
      <c r="H370" s="8" t="s">
        <v>53</v>
      </c>
      <c r="I370" s="9">
        <v>46220</v>
      </c>
      <c r="J370" s="61">
        <v>0</v>
      </c>
      <c r="K370" s="56">
        <v>46204</v>
      </c>
      <c r="L370" s="8" t="s">
        <v>52</v>
      </c>
      <c r="M370" s="8" t="s">
        <v>66</v>
      </c>
      <c r="N370" s="8" t="s">
        <v>64</v>
      </c>
      <c r="O370" s="8">
        <v>1</v>
      </c>
      <c r="P370" s="8">
        <v>4</v>
      </c>
      <c r="Q370" s="8" t="s">
        <v>58</v>
      </c>
      <c r="R370" s="8">
        <v>4</v>
      </c>
      <c r="S370" s="8">
        <v>0</v>
      </c>
      <c r="T370" s="8" t="b">
        <v>0</v>
      </c>
      <c r="U370" s="8">
        <v>480</v>
      </c>
      <c r="V370" s="54">
        <v>434</v>
      </c>
      <c r="W370" s="54">
        <v>312</v>
      </c>
      <c r="X370" s="8">
        <v>0</v>
      </c>
      <c r="Y370" s="8">
        <v>0</v>
      </c>
      <c r="Z370" s="8">
        <v>1</v>
      </c>
      <c r="AA370" s="8">
        <v>0</v>
      </c>
      <c r="AB370" s="8">
        <v>4</v>
      </c>
      <c r="AC370" s="8">
        <v>0</v>
      </c>
      <c r="AD370" s="8"/>
      <c r="AE370" s="8">
        <v>480</v>
      </c>
      <c r="AF370" s="8" t="s">
        <v>8384</v>
      </c>
      <c r="AG370" s="8" t="s">
        <v>8379</v>
      </c>
      <c r="AH370" s="54">
        <v>7</v>
      </c>
      <c r="AI370" s="54">
        <v>-39</v>
      </c>
      <c r="AJ370" s="8">
        <v>0</v>
      </c>
      <c r="AK370" s="8">
        <v>1</v>
      </c>
      <c r="AL370" s="8">
        <v>0</v>
      </c>
      <c r="AM370" s="8">
        <v>4</v>
      </c>
      <c r="AN370" s="8">
        <v>0</v>
      </c>
      <c r="AO370" s="8">
        <v>1</v>
      </c>
      <c r="AP370" s="8">
        <v>0</v>
      </c>
      <c r="AQ370" s="8">
        <v>0</v>
      </c>
      <c r="AR370" s="54">
        <v>315</v>
      </c>
      <c r="AS370" s="8">
        <v>1</v>
      </c>
      <c r="AT370" s="8">
        <v>0</v>
      </c>
      <c r="AU370" s="8">
        <v>480</v>
      </c>
      <c r="AV370" s="8" t="s">
        <v>8439</v>
      </c>
      <c r="AW370" s="8">
        <v>1</v>
      </c>
      <c r="AX370" s="8">
        <v>0</v>
      </c>
      <c r="AY370" s="8">
        <v>0</v>
      </c>
      <c r="AZ370" s="47">
        <v>46220.3125</v>
      </c>
      <c r="BA370" s="47">
        <v>46220.645833333336</v>
      </c>
      <c r="BB370" s="8" t="s">
        <v>8380</v>
      </c>
      <c r="BC370" s="47">
        <v>46220.317361111112</v>
      </c>
      <c r="BD370" s="47">
        <v>46220.618750000001</v>
      </c>
      <c r="BE370" s="8" t="s">
        <v>297</v>
      </c>
      <c r="BF370" s="8">
        <v>0</v>
      </c>
      <c r="BG370" s="8">
        <v>0</v>
      </c>
      <c r="BH370" s="8"/>
    </row>
    <row r="371" spans="2:60">
      <c r="B371" s="8" t="s">
        <v>8326</v>
      </c>
      <c r="C371" s="8" t="s">
        <v>49</v>
      </c>
      <c r="D371" s="8" t="s">
        <v>68</v>
      </c>
      <c r="E371" s="8" t="s">
        <v>297</v>
      </c>
      <c r="F371" s="8" t="s">
        <v>8438</v>
      </c>
      <c r="G371" s="8" t="s">
        <v>70</v>
      </c>
      <c r="H371" s="8" t="s">
        <v>53</v>
      </c>
      <c r="I371" s="9">
        <v>46231</v>
      </c>
      <c r="J371" s="61">
        <v>0</v>
      </c>
      <c r="K371" s="56">
        <v>46204</v>
      </c>
      <c r="L371" s="8" t="s">
        <v>52</v>
      </c>
      <c r="M371" s="8" t="s">
        <v>66</v>
      </c>
      <c r="N371" s="8" t="s">
        <v>64</v>
      </c>
      <c r="O371" s="8">
        <v>1</v>
      </c>
      <c r="P371" s="8">
        <v>4</v>
      </c>
      <c r="Q371" s="8" t="s">
        <v>58</v>
      </c>
      <c r="R371" s="8">
        <v>4</v>
      </c>
      <c r="S371" s="8">
        <v>0</v>
      </c>
      <c r="T371" s="8" t="b">
        <v>0</v>
      </c>
      <c r="U371" s="8">
        <v>420</v>
      </c>
      <c r="V371" s="54">
        <v>371</v>
      </c>
      <c r="W371" s="54">
        <v>279</v>
      </c>
      <c r="X371" s="8">
        <v>0</v>
      </c>
      <c r="Y371" s="8">
        <v>0</v>
      </c>
      <c r="Z371" s="8">
        <v>1</v>
      </c>
      <c r="AA371" s="8">
        <v>0</v>
      </c>
      <c r="AB371" s="8">
        <v>4</v>
      </c>
      <c r="AC371" s="8">
        <v>0</v>
      </c>
      <c r="AD371" s="8"/>
      <c r="AE371" s="8">
        <v>420</v>
      </c>
      <c r="AF371" s="8" t="s">
        <v>8384</v>
      </c>
      <c r="AG371" s="8" t="s">
        <v>8379</v>
      </c>
      <c r="AH371" s="54">
        <v>7</v>
      </c>
      <c r="AI371" s="54">
        <v>-42</v>
      </c>
      <c r="AJ371" s="8">
        <v>0</v>
      </c>
      <c r="AK371" s="8">
        <v>1</v>
      </c>
      <c r="AL371" s="8">
        <v>0</v>
      </c>
      <c r="AM371" s="8">
        <v>4</v>
      </c>
      <c r="AN371" s="8">
        <v>0</v>
      </c>
      <c r="AO371" s="8">
        <v>1</v>
      </c>
      <c r="AP371" s="8">
        <v>0</v>
      </c>
      <c r="AQ371" s="8">
        <v>0</v>
      </c>
      <c r="AR371" s="54">
        <v>275</v>
      </c>
      <c r="AS371" s="8">
        <v>1</v>
      </c>
      <c r="AT371" s="8">
        <v>0</v>
      </c>
      <c r="AU371" s="8">
        <v>420</v>
      </c>
      <c r="AV371" s="8" t="s">
        <v>8439</v>
      </c>
      <c r="AW371" s="8">
        <v>1</v>
      </c>
      <c r="AX371" s="8">
        <v>0</v>
      </c>
      <c r="AY371" s="8">
        <v>0</v>
      </c>
      <c r="AZ371" s="47">
        <v>46231.375</v>
      </c>
      <c r="BA371" s="47">
        <v>46231.666666666664</v>
      </c>
      <c r="BB371" s="8" t="s">
        <v>8380</v>
      </c>
      <c r="BC371" s="47">
        <v>46231.379861111112</v>
      </c>
      <c r="BD371" s="47">
        <v>46231.637499999997</v>
      </c>
      <c r="BE371" s="8" t="s">
        <v>297</v>
      </c>
      <c r="BF371" s="8">
        <v>0</v>
      </c>
      <c r="BG371" s="8">
        <v>0</v>
      </c>
      <c r="BH371" s="8"/>
    </row>
    <row r="372" spans="2:60">
      <c r="B372" s="8" t="s">
        <v>8326</v>
      </c>
      <c r="C372" s="8" t="s">
        <v>49</v>
      </c>
      <c r="D372" s="8" t="s">
        <v>68</v>
      </c>
      <c r="E372" s="8" t="s">
        <v>297</v>
      </c>
      <c r="F372" s="8" t="s">
        <v>8438</v>
      </c>
      <c r="G372" s="8" t="s">
        <v>74</v>
      </c>
      <c r="H372" s="8" t="s">
        <v>53</v>
      </c>
      <c r="I372" s="9">
        <v>46213</v>
      </c>
      <c r="J372" s="61">
        <v>0</v>
      </c>
      <c r="K372" s="56">
        <v>46204</v>
      </c>
      <c r="L372" s="8" t="s">
        <v>52</v>
      </c>
      <c r="M372" s="8" t="s">
        <v>66</v>
      </c>
      <c r="N372" s="8" t="s">
        <v>64</v>
      </c>
      <c r="O372" s="8">
        <v>1</v>
      </c>
      <c r="P372" s="8">
        <v>4</v>
      </c>
      <c r="Q372" s="8" t="s">
        <v>58</v>
      </c>
      <c r="R372" s="8">
        <v>4</v>
      </c>
      <c r="S372" s="8">
        <v>0</v>
      </c>
      <c r="T372" s="8" t="b">
        <v>0</v>
      </c>
      <c r="U372" s="8">
        <v>210</v>
      </c>
      <c r="V372" s="54">
        <v>185</v>
      </c>
      <c r="W372" s="54">
        <v>100</v>
      </c>
      <c r="X372" s="8">
        <v>0</v>
      </c>
      <c r="Y372" s="8">
        <v>0</v>
      </c>
      <c r="Z372" s="8">
        <v>1</v>
      </c>
      <c r="AA372" s="8">
        <v>0</v>
      </c>
      <c r="AB372" s="8">
        <v>4</v>
      </c>
      <c r="AC372" s="8">
        <v>0</v>
      </c>
      <c r="AD372" s="8"/>
      <c r="AE372" s="8">
        <v>210</v>
      </c>
      <c r="AF372" s="8" t="s">
        <v>8384</v>
      </c>
      <c r="AG372" s="8" t="s">
        <v>8379</v>
      </c>
      <c r="AH372" s="54">
        <v>3</v>
      </c>
      <c r="AI372" s="54">
        <v>-22</v>
      </c>
      <c r="AJ372" s="8">
        <v>0</v>
      </c>
      <c r="AK372" s="8">
        <v>1</v>
      </c>
      <c r="AL372" s="8">
        <v>0</v>
      </c>
      <c r="AM372" s="8">
        <v>4</v>
      </c>
      <c r="AN372" s="8">
        <v>0</v>
      </c>
      <c r="AO372" s="8">
        <v>1</v>
      </c>
      <c r="AP372" s="8">
        <v>0</v>
      </c>
      <c r="AQ372" s="8">
        <v>0</v>
      </c>
      <c r="AR372" s="54">
        <v>105</v>
      </c>
      <c r="AS372" s="8">
        <v>1</v>
      </c>
      <c r="AT372" s="8">
        <v>0</v>
      </c>
      <c r="AU372" s="8">
        <v>210</v>
      </c>
      <c r="AV372" s="8" t="s">
        <v>8439</v>
      </c>
      <c r="AW372" s="8">
        <v>1</v>
      </c>
      <c r="AX372" s="8">
        <v>0</v>
      </c>
      <c r="AY372" s="8">
        <v>0</v>
      </c>
      <c r="AZ372" s="47">
        <v>46213.5625</v>
      </c>
      <c r="BA372" s="47">
        <v>46213.708333333336</v>
      </c>
      <c r="BB372" s="8" t="s">
        <v>8380</v>
      </c>
      <c r="BC372" s="47">
        <v>46213.564583333333</v>
      </c>
      <c r="BD372" s="47">
        <v>46213.693055555559</v>
      </c>
      <c r="BE372" s="8" t="s">
        <v>297</v>
      </c>
      <c r="BF372" s="8">
        <v>0</v>
      </c>
      <c r="BG372" s="8">
        <v>0</v>
      </c>
      <c r="BH372" s="8"/>
    </row>
    <row r="373" spans="2:60">
      <c r="B373" s="8" t="s">
        <v>8326</v>
      </c>
      <c r="C373" s="8" t="s">
        <v>49</v>
      </c>
      <c r="D373" s="8" t="s">
        <v>68</v>
      </c>
      <c r="E373" s="8" t="s">
        <v>214</v>
      </c>
      <c r="F373" s="8" t="s">
        <v>8438</v>
      </c>
      <c r="G373" s="8" t="s">
        <v>65</v>
      </c>
      <c r="H373" s="8" t="s">
        <v>53</v>
      </c>
      <c r="I373" s="9">
        <v>46237</v>
      </c>
      <c r="J373" s="61">
        <v>0</v>
      </c>
      <c r="K373" s="56">
        <v>46235</v>
      </c>
      <c r="L373" s="8" t="s">
        <v>52</v>
      </c>
      <c r="M373" s="8" t="s">
        <v>66</v>
      </c>
      <c r="N373" s="8" t="s">
        <v>64</v>
      </c>
      <c r="O373" s="8">
        <v>1</v>
      </c>
      <c r="P373" s="8">
        <v>4</v>
      </c>
      <c r="Q373" s="8" t="s">
        <v>60</v>
      </c>
      <c r="R373" s="8">
        <v>4</v>
      </c>
      <c r="S373" s="8">
        <v>0</v>
      </c>
      <c r="T373" s="8" t="b">
        <v>0</v>
      </c>
      <c r="U373" s="8">
        <v>480</v>
      </c>
      <c r="V373" s="54">
        <v>460</v>
      </c>
      <c r="W373" s="54">
        <v>348</v>
      </c>
      <c r="X373" s="8">
        <v>0</v>
      </c>
      <c r="Y373" s="8">
        <v>0</v>
      </c>
      <c r="Z373" s="8">
        <v>1</v>
      </c>
      <c r="AA373" s="8">
        <v>0</v>
      </c>
      <c r="AB373" s="8">
        <v>4</v>
      </c>
      <c r="AC373" s="8">
        <v>0</v>
      </c>
      <c r="AD373" s="8"/>
      <c r="AE373" s="8">
        <v>480</v>
      </c>
      <c r="AF373" s="8" t="s">
        <v>8384</v>
      </c>
      <c r="AG373" s="8" t="s">
        <v>8379</v>
      </c>
      <c r="AH373" s="54">
        <v>4</v>
      </c>
      <c r="AI373" s="54">
        <v>-16</v>
      </c>
      <c r="AJ373" s="8">
        <v>0</v>
      </c>
      <c r="AK373" s="8">
        <v>1</v>
      </c>
      <c r="AL373" s="8">
        <v>0</v>
      </c>
      <c r="AM373" s="8">
        <v>4</v>
      </c>
      <c r="AN373" s="8">
        <v>0</v>
      </c>
      <c r="AO373" s="8">
        <v>1</v>
      </c>
      <c r="AP373" s="8">
        <v>0</v>
      </c>
      <c r="AQ373" s="8">
        <v>0</v>
      </c>
      <c r="AR373" s="54">
        <v>345</v>
      </c>
      <c r="AS373" s="8">
        <v>1</v>
      </c>
      <c r="AT373" s="8">
        <v>0</v>
      </c>
      <c r="AU373" s="8">
        <v>480</v>
      </c>
      <c r="AV373" s="8" t="s">
        <v>8439</v>
      </c>
      <c r="AW373" s="8">
        <v>1</v>
      </c>
      <c r="AX373" s="8">
        <v>0</v>
      </c>
      <c r="AY373" s="8">
        <v>0</v>
      </c>
      <c r="AZ373" s="47">
        <v>46237.3125</v>
      </c>
      <c r="BA373" s="47">
        <v>46237.645833333336</v>
      </c>
      <c r="BB373" s="8" t="s">
        <v>8380</v>
      </c>
      <c r="BC373" s="47">
        <v>46237.31527777778</v>
      </c>
      <c r="BD373" s="47">
        <v>46237.634722222225</v>
      </c>
      <c r="BE373" s="8" t="s">
        <v>214</v>
      </c>
      <c r="BF373" s="8">
        <v>0</v>
      </c>
      <c r="BG373" s="8">
        <v>0</v>
      </c>
      <c r="BH373" s="8"/>
    </row>
    <row r="374" spans="2:60">
      <c r="B374" s="8" t="s">
        <v>8326</v>
      </c>
      <c r="C374" s="8" t="s">
        <v>49</v>
      </c>
      <c r="D374" s="8" t="s">
        <v>68</v>
      </c>
      <c r="E374" s="8" t="s">
        <v>214</v>
      </c>
      <c r="F374" s="8" t="s">
        <v>8438</v>
      </c>
      <c r="G374" s="8" t="s">
        <v>70</v>
      </c>
      <c r="H374" s="8" t="s">
        <v>53</v>
      </c>
      <c r="I374" s="9">
        <v>46223</v>
      </c>
      <c r="J374" s="61">
        <v>0</v>
      </c>
      <c r="K374" s="56">
        <v>46204</v>
      </c>
      <c r="L374" s="8" t="s">
        <v>52</v>
      </c>
      <c r="M374" s="8" t="s">
        <v>66</v>
      </c>
      <c r="N374" s="8" t="s">
        <v>64</v>
      </c>
      <c r="O374" s="8">
        <v>1</v>
      </c>
      <c r="P374" s="8">
        <v>4</v>
      </c>
      <c r="Q374" s="8" t="s">
        <v>58</v>
      </c>
      <c r="R374" s="8">
        <v>4</v>
      </c>
      <c r="S374" s="8">
        <v>0</v>
      </c>
      <c r="T374" s="8" t="b">
        <v>0</v>
      </c>
      <c r="U374" s="8">
        <v>540</v>
      </c>
      <c r="V374" s="54">
        <v>499</v>
      </c>
      <c r="W374" s="54">
        <v>344</v>
      </c>
      <c r="X374" s="8">
        <v>0</v>
      </c>
      <c r="Y374" s="8">
        <v>0</v>
      </c>
      <c r="Z374" s="8">
        <v>1</v>
      </c>
      <c r="AA374" s="8">
        <v>0</v>
      </c>
      <c r="AB374" s="8">
        <v>4</v>
      </c>
      <c r="AC374" s="8">
        <v>0</v>
      </c>
      <c r="AD374" s="8"/>
      <c r="AE374" s="8">
        <v>540</v>
      </c>
      <c r="AF374" s="8" t="s">
        <v>8384</v>
      </c>
      <c r="AG374" s="8" t="s">
        <v>8379</v>
      </c>
      <c r="AH374" s="54">
        <v>9</v>
      </c>
      <c r="AI374" s="54">
        <v>-32</v>
      </c>
      <c r="AJ374" s="8">
        <v>0</v>
      </c>
      <c r="AK374" s="8">
        <v>1</v>
      </c>
      <c r="AL374" s="8">
        <v>0</v>
      </c>
      <c r="AM374" s="8">
        <v>4</v>
      </c>
      <c r="AN374" s="8">
        <v>0</v>
      </c>
      <c r="AO374" s="8">
        <v>1</v>
      </c>
      <c r="AP374" s="8">
        <v>0</v>
      </c>
      <c r="AQ374" s="8">
        <v>0</v>
      </c>
      <c r="AR374" s="54">
        <v>350</v>
      </c>
      <c r="AS374" s="8">
        <v>1</v>
      </c>
      <c r="AT374" s="8">
        <v>0</v>
      </c>
      <c r="AU374" s="8">
        <v>540</v>
      </c>
      <c r="AV374" s="8" t="s">
        <v>8439</v>
      </c>
      <c r="AW374" s="8">
        <v>1</v>
      </c>
      <c r="AX374" s="8">
        <v>0</v>
      </c>
      <c r="AY374" s="8">
        <v>0</v>
      </c>
      <c r="AZ374" s="47">
        <v>46223.3125</v>
      </c>
      <c r="BA374" s="47">
        <v>46223.6875</v>
      </c>
      <c r="BB374" s="8" t="s">
        <v>8380</v>
      </c>
      <c r="BC374" s="47">
        <v>46223.318749999999</v>
      </c>
      <c r="BD374" s="47">
        <v>46223.665277777778</v>
      </c>
      <c r="BE374" s="8" t="s">
        <v>214</v>
      </c>
      <c r="BF374" s="8">
        <v>0</v>
      </c>
      <c r="BG374" s="8">
        <v>0</v>
      </c>
      <c r="BH374" s="8"/>
    </row>
    <row r="375" spans="2:60">
      <c r="B375" s="8" t="s">
        <v>8326</v>
      </c>
      <c r="C375" s="8" t="s">
        <v>49</v>
      </c>
      <c r="D375" s="8" t="s">
        <v>68</v>
      </c>
      <c r="E375" s="8" t="s">
        <v>214</v>
      </c>
      <c r="F375" s="8" t="s">
        <v>8438</v>
      </c>
      <c r="G375" s="8" t="s">
        <v>72</v>
      </c>
      <c r="H375" s="8" t="s">
        <v>53</v>
      </c>
      <c r="I375" s="9">
        <v>46198</v>
      </c>
      <c r="J375" s="61">
        <v>0</v>
      </c>
      <c r="K375" s="56">
        <v>46174</v>
      </c>
      <c r="L375" s="8" t="s">
        <v>52</v>
      </c>
      <c r="M375" s="8" t="s">
        <v>66</v>
      </c>
      <c r="N375" s="8" t="s">
        <v>64</v>
      </c>
      <c r="O375" s="8">
        <v>1</v>
      </c>
      <c r="P375" s="8">
        <v>4</v>
      </c>
      <c r="Q375" s="8" t="s">
        <v>56</v>
      </c>
      <c r="R375" s="8">
        <v>4</v>
      </c>
      <c r="S375" s="8">
        <v>0</v>
      </c>
      <c r="T375" s="8" t="b">
        <v>0</v>
      </c>
      <c r="U375" s="8">
        <v>270</v>
      </c>
      <c r="V375" s="54">
        <v>234</v>
      </c>
      <c r="W375" s="54">
        <v>172</v>
      </c>
      <c r="X375" s="8">
        <v>0</v>
      </c>
      <c r="Y375" s="8">
        <v>0</v>
      </c>
      <c r="Z375" s="8">
        <v>1</v>
      </c>
      <c r="AA375" s="8">
        <v>0</v>
      </c>
      <c r="AB375" s="8">
        <v>4</v>
      </c>
      <c r="AC375" s="8">
        <v>0</v>
      </c>
      <c r="AD375" s="8"/>
      <c r="AE375" s="8">
        <v>270</v>
      </c>
      <c r="AF375" s="8" t="s">
        <v>8384</v>
      </c>
      <c r="AG375" s="8" t="s">
        <v>8379</v>
      </c>
      <c r="AH375" s="54">
        <v>10</v>
      </c>
      <c r="AI375" s="54">
        <v>-26</v>
      </c>
      <c r="AJ375" s="8">
        <v>0</v>
      </c>
      <c r="AK375" s="8">
        <v>1</v>
      </c>
      <c r="AL375" s="8">
        <v>0</v>
      </c>
      <c r="AM375" s="8">
        <v>4</v>
      </c>
      <c r="AN375" s="8">
        <v>0</v>
      </c>
      <c r="AO375" s="8">
        <v>1</v>
      </c>
      <c r="AP375" s="8">
        <v>0</v>
      </c>
      <c r="AQ375" s="8">
        <v>0</v>
      </c>
      <c r="AR375" s="54">
        <v>165</v>
      </c>
      <c r="AS375" s="8">
        <v>1</v>
      </c>
      <c r="AT375" s="8">
        <v>0</v>
      </c>
      <c r="AU375" s="8">
        <v>270</v>
      </c>
      <c r="AV375" s="8" t="s">
        <v>8439</v>
      </c>
      <c r="AW375" s="8">
        <v>1</v>
      </c>
      <c r="AX375" s="8">
        <v>0</v>
      </c>
      <c r="AY375" s="8">
        <v>0</v>
      </c>
      <c r="AZ375" s="47">
        <v>46198.375</v>
      </c>
      <c r="BA375" s="47">
        <v>46198.5625</v>
      </c>
      <c r="BB375" s="8" t="s">
        <v>8380</v>
      </c>
      <c r="BC375" s="47">
        <v>46198.381944444445</v>
      </c>
      <c r="BD375" s="47">
        <v>46198.544444444444</v>
      </c>
      <c r="BE375" s="8" t="s">
        <v>214</v>
      </c>
      <c r="BF375" s="8">
        <v>0</v>
      </c>
      <c r="BG375" s="8">
        <v>0</v>
      </c>
      <c r="BH375" s="8"/>
    </row>
    <row r="376" spans="2:60">
      <c r="B376" s="8" t="s">
        <v>8326</v>
      </c>
      <c r="C376" s="8" t="s">
        <v>49</v>
      </c>
      <c r="D376" s="8" t="s">
        <v>68</v>
      </c>
      <c r="E376" s="8" t="s">
        <v>214</v>
      </c>
      <c r="F376" s="8" t="s">
        <v>8438</v>
      </c>
      <c r="G376" s="8" t="s">
        <v>72</v>
      </c>
      <c r="H376" s="8" t="s">
        <v>53</v>
      </c>
      <c r="I376" s="9">
        <v>46245</v>
      </c>
      <c r="J376" s="61">
        <v>0</v>
      </c>
      <c r="K376" s="56">
        <v>46235</v>
      </c>
      <c r="L376" s="8" t="s">
        <v>52</v>
      </c>
      <c r="M376" s="8" t="s">
        <v>66</v>
      </c>
      <c r="N376" s="8" t="s">
        <v>64</v>
      </c>
      <c r="O376" s="8">
        <v>1</v>
      </c>
      <c r="P376" s="8">
        <v>4</v>
      </c>
      <c r="Q376" s="8" t="s">
        <v>60</v>
      </c>
      <c r="R376" s="8">
        <v>4</v>
      </c>
      <c r="S376" s="8">
        <v>0</v>
      </c>
      <c r="T376" s="8" t="b">
        <v>0</v>
      </c>
      <c r="U376" s="8">
        <v>270</v>
      </c>
      <c r="V376" s="54">
        <v>228</v>
      </c>
      <c r="W376" s="54">
        <v>134</v>
      </c>
      <c r="X376" s="8">
        <v>0</v>
      </c>
      <c r="Y376" s="8">
        <v>0</v>
      </c>
      <c r="Z376" s="8">
        <v>1</v>
      </c>
      <c r="AA376" s="8">
        <v>0</v>
      </c>
      <c r="AB376" s="8">
        <v>4</v>
      </c>
      <c r="AC376" s="8">
        <v>0</v>
      </c>
      <c r="AD376" s="8"/>
      <c r="AE376" s="8">
        <v>270</v>
      </c>
      <c r="AF376" s="8" t="s">
        <v>8384</v>
      </c>
      <c r="AG376" s="8" t="s">
        <v>8379</v>
      </c>
      <c r="AH376" s="54">
        <v>7</v>
      </c>
      <c r="AI376" s="54">
        <v>-35</v>
      </c>
      <c r="AJ376" s="8">
        <v>0</v>
      </c>
      <c r="AK376" s="8">
        <v>1</v>
      </c>
      <c r="AL376" s="8">
        <v>0</v>
      </c>
      <c r="AM376" s="8">
        <v>4</v>
      </c>
      <c r="AN376" s="8">
        <v>0</v>
      </c>
      <c r="AO376" s="8">
        <v>1</v>
      </c>
      <c r="AP376" s="8">
        <v>0</v>
      </c>
      <c r="AQ376" s="8">
        <v>0</v>
      </c>
      <c r="AR376" s="54">
        <v>140</v>
      </c>
      <c r="AS376" s="8">
        <v>1</v>
      </c>
      <c r="AT376" s="8">
        <v>0</v>
      </c>
      <c r="AU376" s="8">
        <v>270</v>
      </c>
      <c r="AV376" s="8" t="s">
        <v>8439</v>
      </c>
      <c r="AW376" s="8">
        <v>1</v>
      </c>
      <c r="AX376" s="8">
        <v>0</v>
      </c>
      <c r="AY376" s="8">
        <v>0</v>
      </c>
      <c r="AZ376" s="47">
        <v>46245.333333333336</v>
      </c>
      <c r="BA376" s="47">
        <v>46245.520833333336</v>
      </c>
      <c r="BB376" s="8" t="s">
        <v>8380</v>
      </c>
      <c r="BC376" s="47">
        <v>46245.338194444441</v>
      </c>
      <c r="BD376" s="47">
        <v>46245.496527777781</v>
      </c>
      <c r="BE376" s="8" t="s">
        <v>214</v>
      </c>
      <c r="BF376" s="8">
        <v>0</v>
      </c>
      <c r="BG376" s="8">
        <v>0</v>
      </c>
      <c r="BH376" s="8"/>
    </row>
    <row r="377" spans="2:60">
      <c r="B377" s="8" t="s">
        <v>8326</v>
      </c>
      <c r="C377" s="8" t="s">
        <v>49</v>
      </c>
      <c r="D377" s="8" t="s">
        <v>68</v>
      </c>
      <c r="E377" s="8" t="s">
        <v>411</v>
      </c>
      <c r="F377" s="8" t="s">
        <v>8438</v>
      </c>
      <c r="G377" s="8" t="s">
        <v>70</v>
      </c>
      <c r="H377" s="8" t="s">
        <v>53</v>
      </c>
      <c r="I377" s="9">
        <v>46234</v>
      </c>
      <c r="J377" s="61">
        <v>0</v>
      </c>
      <c r="K377" s="56">
        <v>46204</v>
      </c>
      <c r="L377" s="8" t="s">
        <v>52</v>
      </c>
      <c r="M377" s="8" t="s">
        <v>66</v>
      </c>
      <c r="N377" s="8" t="s">
        <v>64</v>
      </c>
      <c r="O377" s="8">
        <v>1</v>
      </c>
      <c r="P377" s="8">
        <v>4</v>
      </c>
      <c r="Q377" s="8" t="s">
        <v>58</v>
      </c>
      <c r="R377" s="8">
        <v>4</v>
      </c>
      <c r="S377" s="8">
        <v>0</v>
      </c>
      <c r="T377" s="8" t="b">
        <v>0</v>
      </c>
      <c r="U377" s="8">
        <v>240</v>
      </c>
      <c r="V377" s="54">
        <v>205</v>
      </c>
      <c r="W377" s="54">
        <v>132</v>
      </c>
      <c r="X377" s="8">
        <v>0</v>
      </c>
      <c r="Y377" s="8">
        <v>0</v>
      </c>
      <c r="Z377" s="8">
        <v>1</v>
      </c>
      <c r="AA377" s="8">
        <v>0</v>
      </c>
      <c r="AB377" s="8">
        <v>4</v>
      </c>
      <c r="AC377" s="8">
        <v>0</v>
      </c>
      <c r="AD377" s="8"/>
      <c r="AE377" s="8">
        <v>240</v>
      </c>
      <c r="AF377" s="8" t="s">
        <v>8384</v>
      </c>
      <c r="AG377" s="8" t="s">
        <v>8379</v>
      </c>
      <c r="AH377" s="54">
        <v>6</v>
      </c>
      <c r="AI377" s="54">
        <v>-29</v>
      </c>
      <c r="AJ377" s="8">
        <v>0</v>
      </c>
      <c r="AK377" s="8">
        <v>1</v>
      </c>
      <c r="AL377" s="8">
        <v>0</v>
      </c>
      <c r="AM377" s="8">
        <v>4</v>
      </c>
      <c r="AN377" s="8">
        <v>0</v>
      </c>
      <c r="AO377" s="8">
        <v>1</v>
      </c>
      <c r="AP377" s="8">
        <v>0</v>
      </c>
      <c r="AQ377" s="8">
        <v>0</v>
      </c>
      <c r="AR377" s="54">
        <v>140</v>
      </c>
      <c r="AS377" s="8">
        <v>1</v>
      </c>
      <c r="AT377" s="8">
        <v>0</v>
      </c>
      <c r="AU377" s="8">
        <v>240</v>
      </c>
      <c r="AV377" s="8" t="s">
        <v>8439</v>
      </c>
      <c r="AW377" s="8">
        <v>1</v>
      </c>
      <c r="AX377" s="8">
        <v>0</v>
      </c>
      <c r="AY377" s="8">
        <v>0</v>
      </c>
      <c r="AZ377" s="47">
        <v>46234.541666666664</v>
      </c>
      <c r="BA377" s="47">
        <v>46234.708333333336</v>
      </c>
      <c r="BB377" s="8" t="s">
        <v>8380</v>
      </c>
      <c r="BC377" s="47">
        <v>46234.54583333333</v>
      </c>
      <c r="BD377" s="47">
        <v>46234.688194444447</v>
      </c>
      <c r="BE377" s="8" t="s">
        <v>411</v>
      </c>
      <c r="BF377" s="8">
        <v>0</v>
      </c>
      <c r="BG377" s="8">
        <v>0</v>
      </c>
      <c r="BH377" s="8"/>
    </row>
    <row r="378" spans="2:60">
      <c r="B378" s="8" t="s">
        <v>8326</v>
      </c>
      <c r="C378" s="8" t="s">
        <v>49</v>
      </c>
      <c r="D378" s="8" t="s">
        <v>68</v>
      </c>
      <c r="E378" s="8" t="s">
        <v>411</v>
      </c>
      <c r="F378" s="8" t="s">
        <v>8438</v>
      </c>
      <c r="G378" s="8" t="s">
        <v>71</v>
      </c>
      <c r="H378" s="8" t="s">
        <v>53</v>
      </c>
      <c r="I378" s="9">
        <v>46179</v>
      </c>
      <c r="J378" s="61">
        <v>0</v>
      </c>
      <c r="K378" s="56">
        <v>46174</v>
      </c>
      <c r="L378" s="8" t="s">
        <v>52</v>
      </c>
      <c r="M378" s="8" t="s">
        <v>66</v>
      </c>
      <c r="N378" s="8" t="s">
        <v>64</v>
      </c>
      <c r="O378" s="8">
        <v>1</v>
      </c>
      <c r="P378" s="8">
        <v>4</v>
      </c>
      <c r="Q378" s="8" t="s">
        <v>56</v>
      </c>
      <c r="R378" s="8">
        <v>4</v>
      </c>
      <c r="S378" s="8">
        <v>0</v>
      </c>
      <c r="T378" s="8" t="b">
        <v>0</v>
      </c>
      <c r="U378" s="8">
        <v>270</v>
      </c>
      <c r="V378" s="54">
        <v>238</v>
      </c>
      <c r="W378" s="54">
        <v>159</v>
      </c>
      <c r="X378" s="8">
        <v>0</v>
      </c>
      <c r="Y378" s="8">
        <v>0</v>
      </c>
      <c r="Z378" s="8">
        <v>1</v>
      </c>
      <c r="AA378" s="8">
        <v>0</v>
      </c>
      <c r="AB378" s="8">
        <v>4</v>
      </c>
      <c r="AC378" s="8">
        <v>0</v>
      </c>
      <c r="AD378" s="8"/>
      <c r="AE378" s="8">
        <v>270</v>
      </c>
      <c r="AF378" s="8" t="s">
        <v>8378</v>
      </c>
      <c r="AG378" s="8" t="s">
        <v>8379</v>
      </c>
      <c r="AH378" s="54">
        <v>11</v>
      </c>
      <c r="AI378" s="54">
        <v>-21</v>
      </c>
      <c r="AJ378" s="8">
        <v>0</v>
      </c>
      <c r="AK378" s="8">
        <v>0</v>
      </c>
      <c r="AL378" s="8">
        <v>1</v>
      </c>
      <c r="AM378" s="8">
        <v>4</v>
      </c>
      <c r="AN378" s="8">
        <v>0</v>
      </c>
      <c r="AO378" s="8">
        <v>1</v>
      </c>
      <c r="AP378" s="8">
        <v>0</v>
      </c>
      <c r="AQ378" s="8">
        <v>0</v>
      </c>
      <c r="AR378" s="54">
        <v>165</v>
      </c>
      <c r="AS378" s="8">
        <v>1</v>
      </c>
      <c r="AT378" s="8">
        <v>0</v>
      </c>
      <c r="AU378" s="8">
        <v>270</v>
      </c>
      <c r="AV378" s="8" t="s">
        <v>8439</v>
      </c>
      <c r="AW378" s="8">
        <v>1</v>
      </c>
      <c r="AX378" s="8">
        <v>0</v>
      </c>
      <c r="AY378" s="8">
        <v>0</v>
      </c>
      <c r="AZ378" s="47">
        <v>46179.375</v>
      </c>
      <c r="BA378" s="47">
        <v>46179.5625</v>
      </c>
      <c r="BB378" s="8" t="s">
        <v>8380</v>
      </c>
      <c r="BC378" s="47">
        <v>46179.382638888892</v>
      </c>
      <c r="BD378" s="47">
        <v>46179.54791666667</v>
      </c>
      <c r="BE378" s="8" t="s">
        <v>411</v>
      </c>
      <c r="BF378" s="8">
        <v>0</v>
      </c>
      <c r="BG378" s="8">
        <v>0</v>
      </c>
      <c r="BH378" s="8"/>
    </row>
    <row r="379" spans="2:60">
      <c r="B379" s="8" t="s">
        <v>8326</v>
      </c>
      <c r="C379" s="8" t="s">
        <v>49</v>
      </c>
      <c r="D379" s="8" t="s">
        <v>68</v>
      </c>
      <c r="E379" s="8" t="s">
        <v>1021</v>
      </c>
      <c r="F379" s="8" t="s">
        <v>8438</v>
      </c>
      <c r="G379" s="8" t="s">
        <v>72</v>
      </c>
      <c r="H379" s="8" t="s">
        <v>53</v>
      </c>
      <c r="I379" s="9">
        <v>46206</v>
      </c>
      <c r="J379" s="61">
        <v>0</v>
      </c>
      <c r="K379" s="56">
        <v>46204</v>
      </c>
      <c r="L379" s="8" t="s">
        <v>52</v>
      </c>
      <c r="M379" s="8" t="s">
        <v>66</v>
      </c>
      <c r="N379" s="8" t="s">
        <v>64</v>
      </c>
      <c r="O379" s="8">
        <v>1</v>
      </c>
      <c r="P379" s="8">
        <v>4</v>
      </c>
      <c r="Q379" s="8" t="s">
        <v>58</v>
      </c>
      <c r="R379" s="8">
        <v>4</v>
      </c>
      <c r="S379" s="8">
        <v>0</v>
      </c>
      <c r="T379" s="8" t="b">
        <v>0</v>
      </c>
      <c r="U379" s="8">
        <v>540</v>
      </c>
      <c r="V379" s="54">
        <v>496</v>
      </c>
      <c r="W379" s="54">
        <v>338</v>
      </c>
      <c r="X379" s="8">
        <v>0</v>
      </c>
      <c r="Y379" s="8">
        <v>0</v>
      </c>
      <c r="Z379" s="8">
        <v>1</v>
      </c>
      <c r="AA379" s="8">
        <v>0</v>
      </c>
      <c r="AB379" s="8">
        <v>4</v>
      </c>
      <c r="AC379" s="8">
        <v>0</v>
      </c>
      <c r="AD379" s="8"/>
      <c r="AE379" s="8">
        <v>540</v>
      </c>
      <c r="AF379" s="8" t="s">
        <v>8384</v>
      </c>
      <c r="AG379" s="8" t="s">
        <v>8379</v>
      </c>
      <c r="AH379" s="54">
        <v>9</v>
      </c>
      <c r="AI379" s="54">
        <v>-35</v>
      </c>
      <c r="AJ379" s="8">
        <v>0</v>
      </c>
      <c r="AK379" s="8">
        <v>1</v>
      </c>
      <c r="AL379" s="8">
        <v>0</v>
      </c>
      <c r="AM379" s="8">
        <v>4</v>
      </c>
      <c r="AN379" s="8">
        <v>0</v>
      </c>
      <c r="AO379" s="8">
        <v>1</v>
      </c>
      <c r="AP379" s="8">
        <v>0</v>
      </c>
      <c r="AQ379" s="8">
        <v>0</v>
      </c>
      <c r="AR379" s="54">
        <v>345</v>
      </c>
      <c r="AS379" s="8">
        <v>1</v>
      </c>
      <c r="AT379" s="8">
        <v>0</v>
      </c>
      <c r="AU379" s="8">
        <v>540</v>
      </c>
      <c r="AV379" s="8" t="s">
        <v>8439</v>
      </c>
      <c r="AW379" s="8">
        <v>1</v>
      </c>
      <c r="AX379" s="8">
        <v>0</v>
      </c>
      <c r="AY379" s="8">
        <v>0</v>
      </c>
      <c r="AZ379" s="47">
        <v>46206.333333333336</v>
      </c>
      <c r="BA379" s="47">
        <v>46206.708333333336</v>
      </c>
      <c r="BB379" s="8" t="s">
        <v>8380</v>
      </c>
      <c r="BC379" s="47">
        <v>46206.339583333334</v>
      </c>
      <c r="BD379" s="47">
        <v>46206.684027777781</v>
      </c>
      <c r="BE379" s="8" t="s">
        <v>1021</v>
      </c>
      <c r="BF379" s="8">
        <v>0</v>
      </c>
      <c r="BG379" s="8">
        <v>0</v>
      </c>
      <c r="BH379" s="8"/>
    </row>
    <row r="380" spans="2:60">
      <c r="B380" s="8" t="s">
        <v>8326</v>
      </c>
      <c r="C380" s="8" t="s">
        <v>49</v>
      </c>
      <c r="D380" s="8" t="s">
        <v>68</v>
      </c>
      <c r="E380" s="8" t="s">
        <v>1021</v>
      </c>
      <c r="F380" s="8" t="s">
        <v>8438</v>
      </c>
      <c r="G380" s="8" t="s">
        <v>75</v>
      </c>
      <c r="H380" s="8" t="s">
        <v>53</v>
      </c>
      <c r="I380" s="9">
        <v>46202</v>
      </c>
      <c r="J380" s="61">
        <v>0</v>
      </c>
      <c r="K380" s="56">
        <v>46174</v>
      </c>
      <c r="L380" s="8" t="s">
        <v>52</v>
      </c>
      <c r="M380" s="8" t="s">
        <v>66</v>
      </c>
      <c r="N380" s="8" t="s">
        <v>64</v>
      </c>
      <c r="O380" s="8">
        <v>1</v>
      </c>
      <c r="P380" s="8">
        <v>4</v>
      </c>
      <c r="Q380" s="8" t="s">
        <v>56</v>
      </c>
      <c r="R380" s="8">
        <v>4</v>
      </c>
      <c r="S380" s="8">
        <v>0</v>
      </c>
      <c r="T380" s="8" t="b">
        <v>0</v>
      </c>
      <c r="U380" s="8">
        <v>210</v>
      </c>
      <c r="V380" s="54">
        <v>184</v>
      </c>
      <c r="W380" s="54">
        <v>109</v>
      </c>
      <c r="X380" s="8">
        <v>0</v>
      </c>
      <c r="Y380" s="8">
        <v>0</v>
      </c>
      <c r="Z380" s="8">
        <v>1</v>
      </c>
      <c r="AA380" s="8">
        <v>0</v>
      </c>
      <c r="AB380" s="8">
        <v>4</v>
      </c>
      <c r="AC380" s="8">
        <v>0</v>
      </c>
      <c r="AD380" s="8"/>
      <c r="AE380" s="8">
        <v>210</v>
      </c>
      <c r="AF380" s="8" t="s">
        <v>8378</v>
      </c>
      <c r="AG380" s="8" t="s">
        <v>8379</v>
      </c>
      <c r="AH380" s="54">
        <v>11</v>
      </c>
      <c r="AI380" s="54">
        <v>-15</v>
      </c>
      <c r="AJ380" s="8">
        <v>0</v>
      </c>
      <c r="AK380" s="8">
        <v>0</v>
      </c>
      <c r="AL380" s="8">
        <v>1</v>
      </c>
      <c r="AM380" s="8">
        <v>4</v>
      </c>
      <c r="AN380" s="8">
        <v>0</v>
      </c>
      <c r="AO380" s="8">
        <v>1</v>
      </c>
      <c r="AP380" s="8">
        <v>0</v>
      </c>
      <c r="AQ380" s="8">
        <v>0</v>
      </c>
      <c r="AR380" s="54">
        <v>105</v>
      </c>
      <c r="AS380" s="8">
        <v>1</v>
      </c>
      <c r="AT380" s="8">
        <v>0</v>
      </c>
      <c r="AU380" s="8">
        <v>210</v>
      </c>
      <c r="AV380" s="8" t="s">
        <v>8439</v>
      </c>
      <c r="AW380" s="8">
        <v>1</v>
      </c>
      <c r="AX380" s="8">
        <v>0</v>
      </c>
      <c r="AY380" s="8">
        <v>0</v>
      </c>
      <c r="AZ380" s="47">
        <v>46202.375</v>
      </c>
      <c r="BA380" s="47">
        <v>46202.520833333336</v>
      </c>
      <c r="BB380" s="8" t="s">
        <v>8380</v>
      </c>
      <c r="BC380" s="47">
        <v>46202.382638888892</v>
      </c>
      <c r="BD380" s="47">
        <v>46202.510416666664</v>
      </c>
      <c r="BE380" s="8" t="s">
        <v>1021</v>
      </c>
      <c r="BF380" s="8">
        <v>0</v>
      </c>
      <c r="BG380" s="8">
        <v>0</v>
      </c>
      <c r="BH380" s="8"/>
    </row>
    <row r="381" spans="2:60">
      <c r="B381" s="8" t="s">
        <v>8326</v>
      </c>
      <c r="C381" s="8" t="s">
        <v>49</v>
      </c>
      <c r="D381" s="8" t="s">
        <v>68</v>
      </c>
      <c r="E381" s="8" t="s">
        <v>1021</v>
      </c>
      <c r="F381" s="8" t="s">
        <v>8438</v>
      </c>
      <c r="G381" s="8" t="s">
        <v>76</v>
      </c>
      <c r="H381" s="8" t="s">
        <v>53</v>
      </c>
      <c r="I381" s="9">
        <v>46197</v>
      </c>
      <c r="J381" s="61">
        <v>0</v>
      </c>
      <c r="K381" s="56">
        <v>46174</v>
      </c>
      <c r="L381" s="8" t="s">
        <v>52</v>
      </c>
      <c r="M381" s="8" t="s">
        <v>66</v>
      </c>
      <c r="N381" s="8" t="s">
        <v>64</v>
      </c>
      <c r="O381" s="8">
        <v>1</v>
      </c>
      <c r="P381" s="8">
        <v>4</v>
      </c>
      <c r="Q381" s="8" t="s">
        <v>56</v>
      </c>
      <c r="R381" s="8">
        <v>4</v>
      </c>
      <c r="S381" s="8">
        <v>0</v>
      </c>
      <c r="T381" s="8" t="b">
        <v>0</v>
      </c>
      <c r="U381" s="8">
        <v>240</v>
      </c>
      <c r="V381" s="54">
        <v>206</v>
      </c>
      <c r="W381" s="54">
        <v>120</v>
      </c>
      <c r="X381" s="8">
        <v>0</v>
      </c>
      <c r="Y381" s="8">
        <v>0</v>
      </c>
      <c r="Z381" s="8">
        <v>1</v>
      </c>
      <c r="AA381" s="8">
        <v>0</v>
      </c>
      <c r="AB381" s="8">
        <v>4</v>
      </c>
      <c r="AC381" s="8">
        <v>0</v>
      </c>
      <c r="AD381" s="8"/>
      <c r="AE381" s="8">
        <v>240</v>
      </c>
      <c r="AF381" s="8" t="s">
        <v>8384</v>
      </c>
      <c r="AG381" s="8" t="s">
        <v>8379</v>
      </c>
      <c r="AH381" s="54">
        <v>8</v>
      </c>
      <c r="AI381" s="54">
        <v>-26</v>
      </c>
      <c r="AJ381" s="8">
        <v>0</v>
      </c>
      <c r="AK381" s="8">
        <v>1</v>
      </c>
      <c r="AL381" s="8">
        <v>0</v>
      </c>
      <c r="AM381" s="8">
        <v>4</v>
      </c>
      <c r="AN381" s="8">
        <v>0</v>
      </c>
      <c r="AO381" s="8">
        <v>1</v>
      </c>
      <c r="AP381" s="8">
        <v>0</v>
      </c>
      <c r="AQ381" s="8">
        <v>0</v>
      </c>
      <c r="AR381" s="54">
        <v>120</v>
      </c>
      <c r="AS381" s="8">
        <v>1</v>
      </c>
      <c r="AT381" s="8">
        <v>0</v>
      </c>
      <c r="AU381" s="8">
        <v>240</v>
      </c>
      <c r="AV381" s="8" t="s">
        <v>8439</v>
      </c>
      <c r="AW381" s="8">
        <v>1</v>
      </c>
      <c r="AX381" s="8">
        <v>0</v>
      </c>
      <c r="AY381" s="8">
        <v>0</v>
      </c>
      <c r="AZ381" s="47">
        <v>46197.375</v>
      </c>
      <c r="BA381" s="47">
        <v>46197.541666666664</v>
      </c>
      <c r="BB381" s="8" t="s">
        <v>8380</v>
      </c>
      <c r="BC381" s="47">
        <v>46197.380555555559</v>
      </c>
      <c r="BD381" s="47">
        <v>46197.523611111108</v>
      </c>
      <c r="BE381" s="8" t="s">
        <v>1021</v>
      </c>
      <c r="BF381" s="8">
        <v>0</v>
      </c>
      <c r="BG381" s="8">
        <v>0</v>
      </c>
      <c r="BH381" s="8"/>
    </row>
    <row r="382" spans="2:60">
      <c r="B382" s="8" t="s">
        <v>8326</v>
      </c>
      <c r="C382" s="8" t="s">
        <v>49</v>
      </c>
      <c r="D382" s="8" t="s">
        <v>68</v>
      </c>
      <c r="E382" s="8" t="s">
        <v>1021</v>
      </c>
      <c r="F382" s="8" t="s">
        <v>8438</v>
      </c>
      <c r="G382" s="8" t="s">
        <v>76</v>
      </c>
      <c r="H382" s="8" t="s">
        <v>53</v>
      </c>
      <c r="I382" s="9">
        <v>46263</v>
      </c>
      <c r="J382" s="61">
        <v>0</v>
      </c>
      <c r="K382" s="56">
        <v>46235</v>
      </c>
      <c r="L382" s="8" t="s">
        <v>52</v>
      </c>
      <c r="M382" s="8" t="s">
        <v>66</v>
      </c>
      <c r="N382" s="8" t="s">
        <v>64</v>
      </c>
      <c r="O382" s="8">
        <v>1</v>
      </c>
      <c r="P382" s="8">
        <v>4</v>
      </c>
      <c r="Q382" s="8" t="s">
        <v>60</v>
      </c>
      <c r="R382" s="8">
        <v>4</v>
      </c>
      <c r="S382" s="8">
        <v>0</v>
      </c>
      <c r="T382" s="8" t="b">
        <v>0</v>
      </c>
      <c r="U382" s="8">
        <v>240</v>
      </c>
      <c r="V382" s="54">
        <v>211</v>
      </c>
      <c r="W382" s="54">
        <v>137</v>
      </c>
      <c r="X382" s="8">
        <v>0</v>
      </c>
      <c r="Y382" s="8">
        <v>0</v>
      </c>
      <c r="Z382" s="8">
        <v>1</v>
      </c>
      <c r="AA382" s="8">
        <v>0</v>
      </c>
      <c r="AB382" s="8">
        <v>4</v>
      </c>
      <c r="AC382" s="8">
        <v>0</v>
      </c>
      <c r="AD382" s="8"/>
      <c r="AE382" s="8">
        <v>240</v>
      </c>
      <c r="AF382" s="8" t="s">
        <v>8384</v>
      </c>
      <c r="AG382" s="8" t="s">
        <v>8379</v>
      </c>
      <c r="AH382" s="54">
        <v>5</v>
      </c>
      <c r="AI382" s="54">
        <v>-24</v>
      </c>
      <c r="AJ382" s="8">
        <v>0</v>
      </c>
      <c r="AK382" s="8">
        <v>1</v>
      </c>
      <c r="AL382" s="8">
        <v>0</v>
      </c>
      <c r="AM382" s="8">
        <v>4</v>
      </c>
      <c r="AN382" s="8">
        <v>0</v>
      </c>
      <c r="AO382" s="8">
        <v>1</v>
      </c>
      <c r="AP382" s="8">
        <v>0</v>
      </c>
      <c r="AQ382" s="8">
        <v>0</v>
      </c>
      <c r="AR382" s="54">
        <v>130</v>
      </c>
      <c r="AS382" s="8">
        <v>1</v>
      </c>
      <c r="AT382" s="8">
        <v>0</v>
      </c>
      <c r="AU382" s="8">
        <v>240</v>
      </c>
      <c r="AV382" s="8" t="s">
        <v>8439</v>
      </c>
      <c r="AW382" s="8">
        <v>1</v>
      </c>
      <c r="AX382" s="8">
        <v>0</v>
      </c>
      <c r="AY382" s="8">
        <v>0</v>
      </c>
      <c r="AZ382" s="47">
        <v>46263.333333333336</v>
      </c>
      <c r="BA382" s="47">
        <v>46263.5</v>
      </c>
      <c r="BB382" s="8" t="s">
        <v>8380</v>
      </c>
      <c r="BC382" s="47">
        <v>46263.336805555555</v>
      </c>
      <c r="BD382" s="47">
        <v>46263.48333333333</v>
      </c>
      <c r="BE382" s="8" t="s">
        <v>1021</v>
      </c>
      <c r="BF382" s="8">
        <v>0</v>
      </c>
      <c r="BG382" s="8">
        <v>0</v>
      </c>
      <c r="BH382" s="8"/>
    </row>
    <row r="383" spans="2:60">
      <c r="B383" s="8" t="s">
        <v>8326</v>
      </c>
      <c r="C383" s="8" t="s">
        <v>49</v>
      </c>
      <c r="D383" s="8" t="s">
        <v>67</v>
      </c>
      <c r="E383" s="8" t="s">
        <v>250</v>
      </c>
      <c r="F383" s="8" t="s">
        <v>8438</v>
      </c>
      <c r="G383" s="8" t="s">
        <v>70</v>
      </c>
      <c r="H383" s="8" t="s">
        <v>53</v>
      </c>
      <c r="I383" s="9">
        <v>46192</v>
      </c>
      <c r="J383" s="61">
        <v>0</v>
      </c>
      <c r="K383" s="56">
        <v>46174</v>
      </c>
      <c r="L383" s="8" t="s">
        <v>52</v>
      </c>
      <c r="M383" s="8" t="s">
        <v>66</v>
      </c>
      <c r="N383" s="8" t="s">
        <v>64</v>
      </c>
      <c r="O383" s="8">
        <v>1</v>
      </c>
      <c r="P383" s="8">
        <v>4</v>
      </c>
      <c r="Q383" s="8" t="s">
        <v>56</v>
      </c>
      <c r="R383" s="8">
        <v>4</v>
      </c>
      <c r="S383" s="8">
        <v>0</v>
      </c>
      <c r="T383" s="8" t="b">
        <v>0</v>
      </c>
      <c r="U383" s="8">
        <v>480</v>
      </c>
      <c r="V383" s="54">
        <v>439</v>
      </c>
      <c r="W383" s="54">
        <v>327</v>
      </c>
      <c r="X383" s="8">
        <v>0</v>
      </c>
      <c r="Y383" s="8">
        <v>0</v>
      </c>
      <c r="Z383" s="8">
        <v>1</v>
      </c>
      <c r="AA383" s="8">
        <v>0</v>
      </c>
      <c r="AB383" s="8">
        <v>4</v>
      </c>
      <c r="AC383" s="8">
        <v>0</v>
      </c>
      <c r="AD383" s="8"/>
      <c r="AE383" s="8">
        <v>480</v>
      </c>
      <c r="AF383" s="8" t="s">
        <v>8384</v>
      </c>
      <c r="AG383" s="8" t="s">
        <v>8379</v>
      </c>
      <c r="AH383" s="54">
        <v>6</v>
      </c>
      <c r="AI383" s="54">
        <v>-35</v>
      </c>
      <c r="AJ383" s="8">
        <v>0</v>
      </c>
      <c r="AK383" s="8">
        <v>1</v>
      </c>
      <c r="AL383" s="8">
        <v>0</v>
      </c>
      <c r="AM383" s="8">
        <v>4</v>
      </c>
      <c r="AN383" s="8">
        <v>0</v>
      </c>
      <c r="AO383" s="8">
        <v>1</v>
      </c>
      <c r="AP383" s="8">
        <v>0</v>
      </c>
      <c r="AQ383" s="8">
        <v>0</v>
      </c>
      <c r="AR383" s="54">
        <v>320</v>
      </c>
      <c r="AS383" s="8">
        <v>1</v>
      </c>
      <c r="AT383" s="8">
        <v>0</v>
      </c>
      <c r="AU383" s="8">
        <v>480</v>
      </c>
      <c r="AV383" s="8" t="s">
        <v>8439</v>
      </c>
      <c r="AW383" s="8">
        <v>1</v>
      </c>
      <c r="AX383" s="8">
        <v>0</v>
      </c>
      <c r="AY383" s="8">
        <v>0</v>
      </c>
      <c r="AZ383" s="47">
        <v>46192.333333333336</v>
      </c>
      <c r="BA383" s="47">
        <v>46192.666666666664</v>
      </c>
      <c r="BB383" s="8" t="s">
        <v>8380</v>
      </c>
      <c r="BC383" s="47">
        <v>46192.337500000001</v>
      </c>
      <c r="BD383" s="47">
        <v>46192.642361111109</v>
      </c>
      <c r="BE383" s="8" t="s">
        <v>250</v>
      </c>
      <c r="BF383" s="8">
        <v>0</v>
      </c>
      <c r="BG383" s="8">
        <v>0</v>
      </c>
      <c r="BH383" s="8"/>
    </row>
    <row r="384" spans="2:60">
      <c r="B384" s="8" t="s">
        <v>8326</v>
      </c>
      <c r="C384" s="8" t="s">
        <v>49</v>
      </c>
      <c r="D384" s="8" t="s">
        <v>67</v>
      </c>
      <c r="E384" s="8" t="s">
        <v>250</v>
      </c>
      <c r="F384" s="8" t="s">
        <v>8438</v>
      </c>
      <c r="G384" s="8" t="s">
        <v>75</v>
      </c>
      <c r="H384" s="8" t="s">
        <v>53</v>
      </c>
      <c r="I384" s="9">
        <v>46253</v>
      </c>
      <c r="J384" s="61">
        <v>0</v>
      </c>
      <c r="K384" s="56">
        <v>46235</v>
      </c>
      <c r="L384" s="8" t="s">
        <v>52</v>
      </c>
      <c r="M384" s="8" t="s">
        <v>66</v>
      </c>
      <c r="N384" s="8" t="s">
        <v>64</v>
      </c>
      <c r="O384" s="8">
        <v>1</v>
      </c>
      <c r="P384" s="8">
        <v>4</v>
      </c>
      <c r="Q384" s="8" t="s">
        <v>60</v>
      </c>
      <c r="R384" s="8">
        <v>4</v>
      </c>
      <c r="S384" s="8">
        <v>0</v>
      </c>
      <c r="T384" s="8" t="b">
        <v>0</v>
      </c>
      <c r="U384" s="8">
        <v>180</v>
      </c>
      <c r="V384" s="54">
        <v>150</v>
      </c>
      <c r="W384" s="54">
        <v>74</v>
      </c>
      <c r="X384" s="8">
        <v>0</v>
      </c>
      <c r="Y384" s="8">
        <v>0</v>
      </c>
      <c r="Z384" s="8">
        <v>1</v>
      </c>
      <c r="AA384" s="8">
        <v>0</v>
      </c>
      <c r="AB384" s="8">
        <v>4</v>
      </c>
      <c r="AC384" s="8">
        <v>0</v>
      </c>
      <c r="AD384" s="8"/>
      <c r="AE384" s="8">
        <v>180</v>
      </c>
      <c r="AF384" s="8" t="s">
        <v>8384</v>
      </c>
      <c r="AG384" s="8" t="s">
        <v>8379</v>
      </c>
      <c r="AH384" s="54">
        <v>2</v>
      </c>
      <c r="AI384" s="54">
        <v>-28</v>
      </c>
      <c r="AJ384" s="8">
        <v>0</v>
      </c>
      <c r="AK384" s="8">
        <v>1</v>
      </c>
      <c r="AL384" s="8">
        <v>0</v>
      </c>
      <c r="AM384" s="8">
        <v>4</v>
      </c>
      <c r="AN384" s="8">
        <v>0</v>
      </c>
      <c r="AO384" s="8">
        <v>1</v>
      </c>
      <c r="AP384" s="8">
        <v>0</v>
      </c>
      <c r="AQ384" s="8">
        <v>0</v>
      </c>
      <c r="AR384" s="54">
        <v>80</v>
      </c>
      <c r="AS384" s="8">
        <v>1</v>
      </c>
      <c r="AT384" s="8">
        <v>0</v>
      </c>
      <c r="AU384" s="8">
        <v>180</v>
      </c>
      <c r="AV384" s="8" t="s">
        <v>8439</v>
      </c>
      <c r="AW384" s="8">
        <v>1</v>
      </c>
      <c r="AX384" s="8">
        <v>0</v>
      </c>
      <c r="AY384" s="8">
        <v>0</v>
      </c>
      <c r="AZ384" s="47">
        <v>46253.354166666664</v>
      </c>
      <c r="BA384" s="47">
        <v>46253.479166666664</v>
      </c>
      <c r="BB384" s="8" t="s">
        <v>8380</v>
      </c>
      <c r="BC384" s="47">
        <v>46253.355555555558</v>
      </c>
      <c r="BD384" s="47">
        <v>46253.459722222222</v>
      </c>
      <c r="BE384" s="8" t="s">
        <v>250</v>
      </c>
      <c r="BF384" s="8">
        <v>0</v>
      </c>
      <c r="BG384" s="8">
        <v>0</v>
      </c>
      <c r="BH384" s="8"/>
    </row>
    <row r="385" spans="2:60">
      <c r="B385" s="8" t="s">
        <v>8326</v>
      </c>
      <c r="C385" s="8" t="s">
        <v>49</v>
      </c>
      <c r="D385" s="8" t="s">
        <v>67</v>
      </c>
      <c r="E385" s="8" t="s">
        <v>341</v>
      </c>
      <c r="F385" s="8" t="s">
        <v>8438</v>
      </c>
      <c r="G385" s="8" t="s">
        <v>73</v>
      </c>
      <c r="H385" s="8" t="s">
        <v>53</v>
      </c>
      <c r="I385" s="9">
        <v>46258</v>
      </c>
      <c r="J385" s="61">
        <v>0</v>
      </c>
      <c r="K385" s="56">
        <v>46235</v>
      </c>
      <c r="L385" s="8" t="s">
        <v>52</v>
      </c>
      <c r="M385" s="8" t="s">
        <v>66</v>
      </c>
      <c r="N385" s="8" t="s">
        <v>64</v>
      </c>
      <c r="O385" s="8">
        <v>1</v>
      </c>
      <c r="P385" s="8">
        <v>4</v>
      </c>
      <c r="Q385" s="8" t="s">
        <v>60</v>
      </c>
      <c r="R385" s="8">
        <v>4</v>
      </c>
      <c r="S385" s="8">
        <v>0</v>
      </c>
      <c r="T385" s="8" t="b">
        <v>0</v>
      </c>
      <c r="U385" s="8">
        <v>270</v>
      </c>
      <c r="V385" s="54">
        <v>245</v>
      </c>
      <c r="W385" s="54">
        <v>164</v>
      </c>
      <c r="X385" s="8">
        <v>0</v>
      </c>
      <c r="Y385" s="8">
        <v>0</v>
      </c>
      <c r="Z385" s="8">
        <v>1</v>
      </c>
      <c r="AA385" s="8">
        <v>0</v>
      </c>
      <c r="AB385" s="8">
        <v>4</v>
      </c>
      <c r="AC385" s="8">
        <v>0</v>
      </c>
      <c r="AD385" s="8"/>
      <c r="AE385" s="8">
        <v>270</v>
      </c>
      <c r="AF385" s="8" t="s">
        <v>8384</v>
      </c>
      <c r="AG385" s="8" t="s">
        <v>8379</v>
      </c>
      <c r="AH385" s="54">
        <v>5</v>
      </c>
      <c r="AI385" s="54">
        <v>-20</v>
      </c>
      <c r="AJ385" s="8">
        <v>0</v>
      </c>
      <c r="AK385" s="8">
        <v>1</v>
      </c>
      <c r="AL385" s="8">
        <v>0</v>
      </c>
      <c r="AM385" s="8">
        <v>4</v>
      </c>
      <c r="AN385" s="8">
        <v>0</v>
      </c>
      <c r="AO385" s="8">
        <v>1</v>
      </c>
      <c r="AP385" s="8">
        <v>0</v>
      </c>
      <c r="AQ385" s="8">
        <v>0</v>
      </c>
      <c r="AR385" s="54">
        <v>155</v>
      </c>
      <c r="AS385" s="8">
        <v>1</v>
      </c>
      <c r="AT385" s="8">
        <v>0</v>
      </c>
      <c r="AU385" s="8">
        <v>270</v>
      </c>
      <c r="AV385" s="8" t="s">
        <v>8439</v>
      </c>
      <c r="AW385" s="8">
        <v>1</v>
      </c>
      <c r="AX385" s="8">
        <v>0</v>
      </c>
      <c r="AY385" s="8">
        <v>0</v>
      </c>
      <c r="AZ385" s="47">
        <v>46258.375</v>
      </c>
      <c r="BA385" s="47">
        <v>46258.5625</v>
      </c>
      <c r="BB385" s="8" t="s">
        <v>8380</v>
      </c>
      <c r="BC385" s="47">
        <v>46258.378472222219</v>
      </c>
      <c r="BD385" s="47">
        <v>46258.548611111109</v>
      </c>
      <c r="BE385" s="8" t="s">
        <v>341</v>
      </c>
      <c r="BF385" s="8">
        <v>0</v>
      </c>
      <c r="BG385" s="8">
        <v>0</v>
      </c>
      <c r="BH385" s="8"/>
    </row>
    <row r="386" spans="2:60">
      <c r="B386" s="8" t="s">
        <v>8326</v>
      </c>
      <c r="C386" s="8" t="s">
        <v>49</v>
      </c>
      <c r="D386" s="8" t="s">
        <v>67</v>
      </c>
      <c r="E386" s="8" t="s">
        <v>341</v>
      </c>
      <c r="F386" s="8" t="s">
        <v>8438</v>
      </c>
      <c r="G386" s="8" t="s">
        <v>74</v>
      </c>
      <c r="H386" s="8" t="s">
        <v>53</v>
      </c>
      <c r="I386" s="9">
        <v>46261</v>
      </c>
      <c r="J386" s="61">
        <v>0</v>
      </c>
      <c r="K386" s="56">
        <v>46235</v>
      </c>
      <c r="L386" s="8" t="s">
        <v>52</v>
      </c>
      <c r="M386" s="8" t="s">
        <v>66</v>
      </c>
      <c r="N386" s="8" t="s">
        <v>64</v>
      </c>
      <c r="O386" s="8">
        <v>1</v>
      </c>
      <c r="P386" s="8">
        <v>4</v>
      </c>
      <c r="Q386" s="8" t="s">
        <v>60</v>
      </c>
      <c r="R386" s="8">
        <v>4</v>
      </c>
      <c r="S386" s="8">
        <v>0</v>
      </c>
      <c r="T386" s="8" t="b">
        <v>0</v>
      </c>
      <c r="U386" s="8">
        <v>240</v>
      </c>
      <c r="V386" s="54">
        <v>216</v>
      </c>
      <c r="W386" s="54">
        <v>149</v>
      </c>
      <c r="X386" s="8">
        <v>0</v>
      </c>
      <c r="Y386" s="8">
        <v>0</v>
      </c>
      <c r="Z386" s="8">
        <v>1</v>
      </c>
      <c r="AA386" s="8">
        <v>0</v>
      </c>
      <c r="AB386" s="8">
        <v>4</v>
      </c>
      <c r="AC386" s="8">
        <v>0</v>
      </c>
      <c r="AD386" s="8"/>
      <c r="AE386" s="8">
        <v>240</v>
      </c>
      <c r="AF386" s="8" t="s">
        <v>8384</v>
      </c>
      <c r="AG386" s="8" t="s">
        <v>8379</v>
      </c>
      <c r="AH386" s="54">
        <v>3</v>
      </c>
      <c r="AI386" s="54">
        <v>-21</v>
      </c>
      <c r="AJ386" s="8">
        <v>0</v>
      </c>
      <c r="AK386" s="8">
        <v>1</v>
      </c>
      <c r="AL386" s="8">
        <v>0</v>
      </c>
      <c r="AM386" s="8">
        <v>4</v>
      </c>
      <c r="AN386" s="8">
        <v>0</v>
      </c>
      <c r="AO386" s="8">
        <v>1</v>
      </c>
      <c r="AP386" s="8">
        <v>0</v>
      </c>
      <c r="AQ386" s="8">
        <v>0</v>
      </c>
      <c r="AR386" s="54">
        <v>150</v>
      </c>
      <c r="AS386" s="8">
        <v>1</v>
      </c>
      <c r="AT386" s="8">
        <v>0</v>
      </c>
      <c r="AU386" s="8">
        <v>240</v>
      </c>
      <c r="AV386" s="8" t="s">
        <v>8439</v>
      </c>
      <c r="AW386" s="8">
        <v>1</v>
      </c>
      <c r="AX386" s="8">
        <v>0</v>
      </c>
      <c r="AY386" s="8">
        <v>0</v>
      </c>
      <c r="AZ386" s="47">
        <v>46261.375</v>
      </c>
      <c r="BA386" s="47">
        <v>46261.541666666664</v>
      </c>
      <c r="BB386" s="8" t="s">
        <v>8380</v>
      </c>
      <c r="BC386" s="47">
        <v>46261.377083333333</v>
      </c>
      <c r="BD386" s="47">
        <v>46261.527083333334</v>
      </c>
      <c r="BE386" s="8" t="s">
        <v>341</v>
      </c>
      <c r="BF386" s="8">
        <v>0</v>
      </c>
      <c r="BG386" s="8">
        <v>0</v>
      </c>
      <c r="BH386" s="8"/>
    </row>
    <row r="387" spans="2:60">
      <c r="B387" s="8" t="s">
        <v>8326</v>
      </c>
      <c r="C387" s="8" t="s">
        <v>49</v>
      </c>
      <c r="D387" s="8" t="s">
        <v>67</v>
      </c>
      <c r="E387" s="8" t="s">
        <v>341</v>
      </c>
      <c r="F387" s="8" t="s">
        <v>8438</v>
      </c>
      <c r="G387" s="8" t="s">
        <v>76</v>
      </c>
      <c r="H387" s="8" t="s">
        <v>53</v>
      </c>
      <c r="I387" s="9">
        <v>46264</v>
      </c>
      <c r="J387" s="61">
        <v>0</v>
      </c>
      <c r="K387" s="56">
        <v>46235</v>
      </c>
      <c r="L387" s="8" t="s">
        <v>52</v>
      </c>
      <c r="M387" s="8" t="s">
        <v>66</v>
      </c>
      <c r="N387" s="8" t="s">
        <v>64</v>
      </c>
      <c r="O387" s="8">
        <v>1</v>
      </c>
      <c r="P387" s="8">
        <v>4</v>
      </c>
      <c r="Q387" s="8" t="s">
        <v>60</v>
      </c>
      <c r="R387" s="8">
        <v>4</v>
      </c>
      <c r="S387" s="8">
        <v>0</v>
      </c>
      <c r="T387" s="8" t="b">
        <v>0</v>
      </c>
      <c r="U387" s="8">
        <v>210</v>
      </c>
      <c r="V387" s="54">
        <v>178</v>
      </c>
      <c r="W387" s="54">
        <v>85</v>
      </c>
      <c r="X387" s="8">
        <v>0</v>
      </c>
      <c r="Y387" s="8">
        <v>0</v>
      </c>
      <c r="Z387" s="8">
        <v>1</v>
      </c>
      <c r="AA387" s="8">
        <v>0</v>
      </c>
      <c r="AB387" s="8">
        <v>4</v>
      </c>
      <c r="AC387" s="8">
        <v>0</v>
      </c>
      <c r="AD387" s="8"/>
      <c r="AE387" s="8">
        <v>210</v>
      </c>
      <c r="AF387" s="8" t="s">
        <v>8384</v>
      </c>
      <c r="AG387" s="8" t="s">
        <v>8379</v>
      </c>
      <c r="AH387" s="54">
        <v>4</v>
      </c>
      <c r="AI387" s="54">
        <v>-28</v>
      </c>
      <c r="AJ387" s="8">
        <v>0</v>
      </c>
      <c r="AK387" s="8">
        <v>1</v>
      </c>
      <c r="AL387" s="8">
        <v>0</v>
      </c>
      <c r="AM387" s="8">
        <v>4</v>
      </c>
      <c r="AN387" s="8">
        <v>0</v>
      </c>
      <c r="AO387" s="8">
        <v>1</v>
      </c>
      <c r="AP387" s="8">
        <v>0</v>
      </c>
      <c r="AQ387" s="8">
        <v>0</v>
      </c>
      <c r="AR387" s="54">
        <v>95</v>
      </c>
      <c r="AS387" s="8">
        <v>1</v>
      </c>
      <c r="AT387" s="8">
        <v>0</v>
      </c>
      <c r="AU387" s="8">
        <v>210</v>
      </c>
      <c r="AV387" s="8" t="s">
        <v>8439</v>
      </c>
      <c r="AW387" s="8">
        <v>1</v>
      </c>
      <c r="AX387" s="8">
        <v>0</v>
      </c>
      <c r="AY387" s="8">
        <v>0</v>
      </c>
      <c r="AZ387" s="47">
        <v>46264.541666666664</v>
      </c>
      <c r="BA387" s="47">
        <v>46264.6875</v>
      </c>
      <c r="BB387" s="8" t="s">
        <v>8380</v>
      </c>
      <c r="BC387" s="47">
        <v>46264.544444444444</v>
      </c>
      <c r="BD387" s="47">
        <v>46264.668055555558</v>
      </c>
      <c r="BE387" s="8" t="s">
        <v>341</v>
      </c>
      <c r="BF387" s="8">
        <v>0</v>
      </c>
      <c r="BG387" s="8">
        <v>0</v>
      </c>
      <c r="BH387" s="8"/>
    </row>
    <row r="388" spans="2:60">
      <c r="B388" s="8" t="s">
        <v>8326</v>
      </c>
      <c r="C388" s="8" t="s">
        <v>49</v>
      </c>
      <c r="D388" s="8" t="s">
        <v>67</v>
      </c>
      <c r="E388" s="8" t="s">
        <v>191</v>
      </c>
      <c r="F388" s="8" t="s">
        <v>8438</v>
      </c>
      <c r="G388" s="8" t="s">
        <v>65</v>
      </c>
      <c r="H388" s="8" t="s">
        <v>53</v>
      </c>
      <c r="I388" s="9">
        <v>46187</v>
      </c>
      <c r="J388" s="61">
        <v>0</v>
      </c>
      <c r="K388" s="56">
        <v>46174</v>
      </c>
      <c r="L388" s="8" t="s">
        <v>52</v>
      </c>
      <c r="M388" s="8" t="s">
        <v>66</v>
      </c>
      <c r="N388" s="8" t="s">
        <v>64</v>
      </c>
      <c r="O388" s="8">
        <v>1</v>
      </c>
      <c r="P388" s="8">
        <v>4</v>
      </c>
      <c r="Q388" s="8" t="s">
        <v>56</v>
      </c>
      <c r="R388" s="8">
        <v>4</v>
      </c>
      <c r="S388" s="8">
        <v>0</v>
      </c>
      <c r="T388" s="8" t="b">
        <v>0</v>
      </c>
      <c r="U388" s="8">
        <v>540</v>
      </c>
      <c r="V388" s="54">
        <v>503</v>
      </c>
      <c r="W388" s="54">
        <v>383</v>
      </c>
      <c r="X388" s="8">
        <v>0</v>
      </c>
      <c r="Y388" s="8">
        <v>0</v>
      </c>
      <c r="Z388" s="8">
        <v>1</v>
      </c>
      <c r="AA388" s="8">
        <v>0</v>
      </c>
      <c r="AB388" s="8">
        <v>4</v>
      </c>
      <c r="AC388" s="8">
        <v>0</v>
      </c>
      <c r="AD388" s="8"/>
      <c r="AE388" s="8">
        <v>540</v>
      </c>
      <c r="AF388" s="8" t="s">
        <v>8384</v>
      </c>
      <c r="AG388" s="8" t="s">
        <v>8379</v>
      </c>
      <c r="AH388" s="54">
        <v>2</v>
      </c>
      <c r="AI388" s="54">
        <v>-35</v>
      </c>
      <c r="AJ388" s="8">
        <v>0</v>
      </c>
      <c r="AK388" s="8">
        <v>1</v>
      </c>
      <c r="AL388" s="8">
        <v>0</v>
      </c>
      <c r="AM388" s="8">
        <v>4</v>
      </c>
      <c r="AN388" s="8">
        <v>0</v>
      </c>
      <c r="AO388" s="8">
        <v>1</v>
      </c>
      <c r="AP388" s="8">
        <v>0</v>
      </c>
      <c r="AQ388" s="8">
        <v>0</v>
      </c>
      <c r="AR388" s="54">
        <v>390</v>
      </c>
      <c r="AS388" s="8">
        <v>1</v>
      </c>
      <c r="AT388" s="8">
        <v>0</v>
      </c>
      <c r="AU388" s="8">
        <v>540</v>
      </c>
      <c r="AV388" s="8" t="s">
        <v>8439</v>
      </c>
      <c r="AW388" s="8">
        <v>1</v>
      </c>
      <c r="AX388" s="8">
        <v>0</v>
      </c>
      <c r="AY388" s="8">
        <v>0</v>
      </c>
      <c r="AZ388" s="47">
        <v>46187.375</v>
      </c>
      <c r="BA388" s="47">
        <v>46187.75</v>
      </c>
      <c r="BB388" s="8" t="s">
        <v>8380</v>
      </c>
      <c r="BC388" s="47">
        <v>46187.376388888886</v>
      </c>
      <c r="BD388" s="47">
        <v>46187.725694444445</v>
      </c>
      <c r="BE388" s="8" t="s">
        <v>191</v>
      </c>
      <c r="BF388" s="8">
        <v>0</v>
      </c>
      <c r="BG388" s="8">
        <v>0</v>
      </c>
      <c r="BH388" s="8"/>
    </row>
    <row r="389" spans="2:60">
      <c r="B389" s="8" t="s">
        <v>8326</v>
      </c>
      <c r="C389" s="8" t="s">
        <v>49</v>
      </c>
      <c r="D389" s="8" t="s">
        <v>67</v>
      </c>
      <c r="E389" s="8" t="s">
        <v>191</v>
      </c>
      <c r="F389" s="8" t="s">
        <v>8438</v>
      </c>
      <c r="G389" s="8" t="s">
        <v>71</v>
      </c>
      <c r="H389" s="8" t="s">
        <v>53</v>
      </c>
      <c r="I389" s="9">
        <v>46191</v>
      </c>
      <c r="J389" s="61">
        <v>0</v>
      </c>
      <c r="K389" s="56">
        <v>46174</v>
      </c>
      <c r="L389" s="8" t="s">
        <v>52</v>
      </c>
      <c r="M389" s="8" t="s">
        <v>66</v>
      </c>
      <c r="N389" s="8" t="s">
        <v>64</v>
      </c>
      <c r="O389" s="8">
        <v>1</v>
      </c>
      <c r="P389" s="8">
        <v>4</v>
      </c>
      <c r="Q389" s="8" t="s">
        <v>56</v>
      </c>
      <c r="R389" s="8">
        <v>4</v>
      </c>
      <c r="S389" s="8">
        <v>0</v>
      </c>
      <c r="T389" s="8" t="b">
        <v>0</v>
      </c>
      <c r="U389" s="8">
        <v>240</v>
      </c>
      <c r="V389" s="54">
        <v>210</v>
      </c>
      <c r="W389" s="54">
        <v>144</v>
      </c>
      <c r="X389" s="8">
        <v>0</v>
      </c>
      <c r="Y389" s="8">
        <v>0</v>
      </c>
      <c r="Z389" s="8">
        <v>1</v>
      </c>
      <c r="AA389" s="8">
        <v>0</v>
      </c>
      <c r="AB389" s="8">
        <v>4</v>
      </c>
      <c r="AC389" s="8">
        <v>0</v>
      </c>
      <c r="AD389" s="8"/>
      <c r="AE389" s="8">
        <v>240</v>
      </c>
      <c r="AF389" s="8" t="s">
        <v>8384</v>
      </c>
      <c r="AG389" s="8" t="s">
        <v>8379</v>
      </c>
      <c r="AH389" s="54">
        <v>9</v>
      </c>
      <c r="AI389" s="54">
        <v>-21</v>
      </c>
      <c r="AJ389" s="8">
        <v>0</v>
      </c>
      <c r="AK389" s="8">
        <v>1</v>
      </c>
      <c r="AL389" s="8">
        <v>0</v>
      </c>
      <c r="AM389" s="8">
        <v>4</v>
      </c>
      <c r="AN389" s="8">
        <v>0</v>
      </c>
      <c r="AO389" s="8">
        <v>1</v>
      </c>
      <c r="AP389" s="8">
        <v>0</v>
      </c>
      <c r="AQ389" s="8">
        <v>0</v>
      </c>
      <c r="AR389" s="54">
        <v>145</v>
      </c>
      <c r="AS389" s="8">
        <v>1</v>
      </c>
      <c r="AT389" s="8">
        <v>0</v>
      </c>
      <c r="AU389" s="8">
        <v>240</v>
      </c>
      <c r="AV389" s="8" t="s">
        <v>8439</v>
      </c>
      <c r="AW389" s="8">
        <v>1</v>
      </c>
      <c r="AX389" s="8">
        <v>0</v>
      </c>
      <c r="AY389" s="8">
        <v>0</v>
      </c>
      <c r="AZ389" s="47">
        <v>46191.541666666664</v>
      </c>
      <c r="BA389" s="47">
        <v>46191.708333333336</v>
      </c>
      <c r="BB389" s="8" t="s">
        <v>8380</v>
      </c>
      <c r="BC389" s="47">
        <v>46191.54791666667</v>
      </c>
      <c r="BD389" s="47">
        <v>46191.693749999999</v>
      </c>
      <c r="BE389" s="8" t="s">
        <v>191</v>
      </c>
      <c r="BF389" s="8">
        <v>0</v>
      </c>
      <c r="BG389" s="8">
        <v>0</v>
      </c>
      <c r="BH389" s="8"/>
    </row>
    <row r="390" spans="2:60">
      <c r="B390" s="8" t="s">
        <v>8326</v>
      </c>
      <c r="C390" s="8" t="s">
        <v>49</v>
      </c>
      <c r="D390" s="8" t="s">
        <v>67</v>
      </c>
      <c r="E390" s="8" t="s">
        <v>191</v>
      </c>
      <c r="F390" s="8" t="s">
        <v>8438</v>
      </c>
      <c r="G390" s="8" t="s">
        <v>72</v>
      </c>
      <c r="H390" s="8" t="s">
        <v>53</v>
      </c>
      <c r="I390" s="9">
        <v>46176</v>
      </c>
      <c r="J390" s="61">
        <v>0</v>
      </c>
      <c r="K390" s="56">
        <v>46174</v>
      </c>
      <c r="L390" s="8" t="s">
        <v>52</v>
      </c>
      <c r="M390" s="8" t="s">
        <v>66</v>
      </c>
      <c r="N390" s="8" t="s">
        <v>64</v>
      </c>
      <c r="O390" s="8">
        <v>1</v>
      </c>
      <c r="P390" s="8">
        <v>4</v>
      </c>
      <c r="Q390" s="8" t="s">
        <v>56</v>
      </c>
      <c r="R390" s="8">
        <v>4</v>
      </c>
      <c r="S390" s="8">
        <v>0</v>
      </c>
      <c r="T390" s="8" t="b">
        <v>0</v>
      </c>
      <c r="U390" s="8">
        <v>540</v>
      </c>
      <c r="V390" s="54">
        <v>487</v>
      </c>
      <c r="W390" s="54">
        <v>383</v>
      </c>
      <c r="X390" s="8">
        <v>0</v>
      </c>
      <c r="Y390" s="8">
        <v>0</v>
      </c>
      <c r="Z390" s="8">
        <v>1</v>
      </c>
      <c r="AA390" s="8">
        <v>0</v>
      </c>
      <c r="AB390" s="8">
        <v>4</v>
      </c>
      <c r="AC390" s="8">
        <v>0</v>
      </c>
      <c r="AD390" s="8"/>
      <c r="AE390" s="8">
        <v>540</v>
      </c>
      <c r="AF390" s="8" t="s">
        <v>8378</v>
      </c>
      <c r="AG390" s="8" t="s">
        <v>8379</v>
      </c>
      <c r="AH390" s="54">
        <v>11</v>
      </c>
      <c r="AI390" s="54">
        <v>-42</v>
      </c>
      <c r="AJ390" s="8">
        <v>0</v>
      </c>
      <c r="AK390" s="8">
        <v>0</v>
      </c>
      <c r="AL390" s="8">
        <v>1</v>
      </c>
      <c r="AM390" s="8">
        <v>4</v>
      </c>
      <c r="AN390" s="8">
        <v>0</v>
      </c>
      <c r="AO390" s="8">
        <v>1</v>
      </c>
      <c r="AP390" s="8">
        <v>0</v>
      </c>
      <c r="AQ390" s="8">
        <v>0</v>
      </c>
      <c r="AR390" s="54">
        <v>375</v>
      </c>
      <c r="AS390" s="8">
        <v>1</v>
      </c>
      <c r="AT390" s="8">
        <v>0</v>
      </c>
      <c r="AU390" s="8">
        <v>540</v>
      </c>
      <c r="AV390" s="8" t="s">
        <v>8439</v>
      </c>
      <c r="AW390" s="8">
        <v>1</v>
      </c>
      <c r="AX390" s="8">
        <v>0</v>
      </c>
      <c r="AY390" s="8">
        <v>0</v>
      </c>
      <c r="AZ390" s="47">
        <v>46176.333333333336</v>
      </c>
      <c r="BA390" s="47">
        <v>46176.708333333336</v>
      </c>
      <c r="BB390" s="8" t="s">
        <v>8380</v>
      </c>
      <c r="BC390" s="47">
        <v>46176.34097222222</v>
      </c>
      <c r="BD390" s="47">
        <v>46176.679166666669</v>
      </c>
      <c r="BE390" s="8" t="s">
        <v>191</v>
      </c>
      <c r="BF390" s="8">
        <v>0</v>
      </c>
      <c r="BG390" s="8">
        <v>0</v>
      </c>
      <c r="BH390" s="8"/>
    </row>
    <row r="391" spans="2:60">
      <c r="B391" s="8" t="s">
        <v>8326</v>
      </c>
      <c r="C391" s="8" t="s">
        <v>49</v>
      </c>
      <c r="D391" s="8" t="s">
        <v>67</v>
      </c>
      <c r="E391" s="8" t="s">
        <v>191</v>
      </c>
      <c r="F391" s="8" t="s">
        <v>8438</v>
      </c>
      <c r="G391" s="8" t="s">
        <v>73</v>
      </c>
      <c r="H391" s="8" t="s">
        <v>53</v>
      </c>
      <c r="I391" s="9">
        <v>46188</v>
      </c>
      <c r="J391" s="61">
        <v>0</v>
      </c>
      <c r="K391" s="56">
        <v>46174</v>
      </c>
      <c r="L391" s="8" t="s">
        <v>52</v>
      </c>
      <c r="M391" s="8" t="s">
        <v>66</v>
      </c>
      <c r="N391" s="8" t="s">
        <v>64</v>
      </c>
      <c r="O391" s="8">
        <v>1</v>
      </c>
      <c r="P391" s="8">
        <v>4</v>
      </c>
      <c r="Q391" s="8" t="s">
        <v>56</v>
      </c>
      <c r="R391" s="8">
        <v>4</v>
      </c>
      <c r="S391" s="8">
        <v>0</v>
      </c>
      <c r="T391" s="8" t="b">
        <v>0</v>
      </c>
      <c r="U391" s="8">
        <v>210</v>
      </c>
      <c r="V391" s="54">
        <v>187</v>
      </c>
      <c r="W391" s="54">
        <v>96</v>
      </c>
      <c r="X391" s="8">
        <v>0</v>
      </c>
      <c r="Y391" s="8">
        <v>0</v>
      </c>
      <c r="Z391" s="8">
        <v>1</v>
      </c>
      <c r="AA391" s="8">
        <v>0</v>
      </c>
      <c r="AB391" s="8">
        <v>4</v>
      </c>
      <c r="AC391" s="8">
        <v>0</v>
      </c>
      <c r="AD391" s="8"/>
      <c r="AE391" s="8">
        <v>210</v>
      </c>
      <c r="AF391" s="8" t="s">
        <v>8384</v>
      </c>
      <c r="AG391" s="8" t="s">
        <v>8379</v>
      </c>
      <c r="AH391" s="54">
        <v>3</v>
      </c>
      <c r="AI391" s="54">
        <v>-20</v>
      </c>
      <c r="AJ391" s="8">
        <v>0</v>
      </c>
      <c r="AK391" s="8">
        <v>1</v>
      </c>
      <c r="AL391" s="8">
        <v>0</v>
      </c>
      <c r="AM391" s="8">
        <v>4</v>
      </c>
      <c r="AN391" s="8">
        <v>0</v>
      </c>
      <c r="AO391" s="8">
        <v>1</v>
      </c>
      <c r="AP391" s="8">
        <v>0</v>
      </c>
      <c r="AQ391" s="8">
        <v>0</v>
      </c>
      <c r="AR391" s="54">
        <v>100</v>
      </c>
      <c r="AS391" s="8">
        <v>1</v>
      </c>
      <c r="AT391" s="8">
        <v>0</v>
      </c>
      <c r="AU391" s="8">
        <v>210</v>
      </c>
      <c r="AV391" s="8" t="s">
        <v>8439</v>
      </c>
      <c r="AW391" s="8">
        <v>1</v>
      </c>
      <c r="AX391" s="8">
        <v>0</v>
      </c>
      <c r="AY391" s="8">
        <v>0</v>
      </c>
      <c r="AZ391" s="47">
        <v>46188.5625</v>
      </c>
      <c r="BA391" s="47">
        <v>46188.708333333336</v>
      </c>
      <c r="BB391" s="8" t="s">
        <v>8380</v>
      </c>
      <c r="BC391" s="47">
        <v>46188.564583333333</v>
      </c>
      <c r="BD391" s="47">
        <v>46188.694444444445</v>
      </c>
      <c r="BE391" s="8" t="s">
        <v>191</v>
      </c>
      <c r="BF391" s="8">
        <v>0</v>
      </c>
      <c r="BG391" s="8">
        <v>0</v>
      </c>
      <c r="BH391" s="8"/>
    </row>
    <row r="392" spans="2:60">
      <c r="B392" s="8" t="s">
        <v>8326</v>
      </c>
      <c r="C392" s="8" t="s">
        <v>49</v>
      </c>
      <c r="D392" s="8" t="s">
        <v>67</v>
      </c>
      <c r="E392" s="8" t="s">
        <v>191</v>
      </c>
      <c r="F392" s="8" t="s">
        <v>8438</v>
      </c>
      <c r="G392" s="8" t="s">
        <v>73</v>
      </c>
      <c r="H392" s="8" t="s">
        <v>53</v>
      </c>
      <c r="I392" s="9">
        <v>46196</v>
      </c>
      <c r="J392" s="61">
        <v>0</v>
      </c>
      <c r="K392" s="56">
        <v>46174</v>
      </c>
      <c r="L392" s="8" t="s">
        <v>52</v>
      </c>
      <c r="M392" s="8" t="s">
        <v>66</v>
      </c>
      <c r="N392" s="8" t="s">
        <v>64</v>
      </c>
      <c r="O392" s="8">
        <v>1</v>
      </c>
      <c r="P392" s="8">
        <v>4</v>
      </c>
      <c r="Q392" s="8" t="s">
        <v>56</v>
      </c>
      <c r="R392" s="8">
        <v>4</v>
      </c>
      <c r="S392" s="8">
        <v>0</v>
      </c>
      <c r="T392" s="8" t="b">
        <v>0</v>
      </c>
      <c r="U392" s="8">
        <v>240</v>
      </c>
      <c r="V392" s="54">
        <v>206</v>
      </c>
      <c r="W392" s="54">
        <v>151</v>
      </c>
      <c r="X392" s="8">
        <v>0</v>
      </c>
      <c r="Y392" s="8">
        <v>0</v>
      </c>
      <c r="Z392" s="8">
        <v>1</v>
      </c>
      <c r="AA392" s="8">
        <v>0</v>
      </c>
      <c r="AB392" s="8">
        <v>4</v>
      </c>
      <c r="AC392" s="8">
        <v>0</v>
      </c>
      <c r="AD392" s="8"/>
      <c r="AE392" s="8">
        <v>240</v>
      </c>
      <c r="AF392" s="8" t="s">
        <v>8384</v>
      </c>
      <c r="AG392" s="8" t="s">
        <v>8379</v>
      </c>
      <c r="AH392" s="54">
        <v>7</v>
      </c>
      <c r="AI392" s="54">
        <v>-27</v>
      </c>
      <c r="AJ392" s="8">
        <v>0</v>
      </c>
      <c r="AK392" s="8">
        <v>1</v>
      </c>
      <c r="AL392" s="8">
        <v>0</v>
      </c>
      <c r="AM392" s="8">
        <v>4</v>
      </c>
      <c r="AN392" s="8">
        <v>0</v>
      </c>
      <c r="AO392" s="8">
        <v>1</v>
      </c>
      <c r="AP392" s="8">
        <v>0</v>
      </c>
      <c r="AQ392" s="8">
        <v>0</v>
      </c>
      <c r="AR392" s="54">
        <v>140</v>
      </c>
      <c r="AS392" s="8">
        <v>1</v>
      </c>
      <c r="AT392" s="8">
        <v>0</v>
      </c>
      <c r="AU392" s="8">
        <v>240</v>
      </c>
      <c r="AV392" s="8" t="s">
        <v>8439</v>
      </c>
      <c r="AW392" s="8">
        <v>1</v>
      </c>
      <c r="AX392" s="8">
        <v>0</v>
      </c>
      <c r="AY392" s="8">
        <v>0</v>
      </c>
      <c r="AZ392" s="47">
        <v>46196.354166666664</v>
      </c>
      <c r="BA392" s="47">
        <v>46196.520833333336</v>
      </c>
      <c r="BB392" s="8" t="s">
        <v>8380</v>
      </c>
      <c r="BC392" s="47">
        <v>46196.359027777777</v>
      </c>
      <c r="BD392" s="47">
        <v>46196.502083333333</v>
      </c>
      <c r="BE392" s="8" t="s">
        <v>191</v>
      </c>
      <c r="BF392" s="8">
        <v>0</v>
      </c>
      <c r="BG392" s="8">
        <v>0</v>
      </c>
      <c r="BH392" s="8"/>
    </row>
    <row r="393" spans="2:60">
      <c r="B393" s="8" t="s">
        <v>8326</v>
      </c>
      <c r="C393" s="8" t="s">
        <v>49</v>
      </c>
      <c r="D393" s="8" t="s">
        <v>67</v>
      </c>
      <c r="E393" s="8" t="s">
        <v>191</v>
      </c>
      <c r="F393" s="8" t="s">
        <v>8438</v>
      </c>
      <c r="G393" s="8" t="s">
        <v>74</v>
      </c>
      <c r="H393" s="8" t="s">
        <v>53</v>
      </c>
      <c r="I393" s="9">
        <v>46222</v>
      </c>
      <c r="J393" s="61">
        <v>0</v>
      </c>
      <c r="K393" s="56">
        <v>46204</v>
      </c>
      <c r="L393" s="8" t="s">
        <v>52</v>
      </c>
      <c r="M393" s="8" t="s">
        <v>66</v>
      </c>
      <c r="N393" s="8" t="s">
        <v>64</v>
      </c>
      <c r="O393" s="8">
        <v>1</v>
      </c>
      <c r="P393" s="8">
        <v>4</v>
      </c>
      <c r="Q393" s="8" t="s">
        <v>58</v>
      </c>
      <c r="R393" s="8">
        <v>4</v>
      </c>
      <c r="S393" s="8">
        <v>0</v>
      </c>
      <c r="T393" s="8" t="b">
        <v>0</v>
      </c>
      <c r="U393" s="8">
        <v>540</v>
      </c>
      <c r="V393" s="54">
        <v>516</v>
      </c>
      <c r="W393" s="54">
        <v>376</v>
      </c>
      <c r="X393" s="8">
        <v>0</v>
      </c>
      <c r="Y393" s="8">
        <v>0</v>
      </c>
      <c r="Z393" s="8">
        <v>1</v>
      </c>
      <c r="AA393" s="8">
        <v>0</v>
      </c>
      <c r="AB393" s="8">
        <v>4</v>
      </c>
      <c r="AC393" s="8">
        <v>0</v>
      </c>
      <c r="AD393" s="8"/>
      <c r="AE393" s="8">
        <v>540</v>
      </c>
      <c r="AF393" s="8" t="s">
        <v>8378</v>
      </c>
      <c r="AG393" s="8" t="s">
        <v>8379</v>
      </c>
      <c r="AH393" s="54">
        <v>11</v>
      </c>
      <c r="AI393" s="54">
        <v>-13</v>
      </c>
      <c r="AJ393" s="8">
        <v>0</v>
      </c>
      <c r="AK393" s="8">
        <v>0</v>
      </c>
      <c r="AL393" s="8">
        <v>1</v>
      </c>
      <c r="AM393" s="8">
        <v>4</v>
      </c>
      <c r="AN393" s="8">
        <v>0</v>
      </c>
      <c r="AO393" s="8">
        <v>1</v>
      </c>
      <c r="AP393" s="8">
        <v>0</v>
      </c>
      <c r="AQ393" s="8">
        <v>0</v>
      </c>
      <c r="AR393" s="54">
        <v>380</v>
      </c>
      <c r="AS393" s="8">
        <v>1</v>
      </c>
      <c r="AT393" s="8">
        <v>0</v>
      </c>
      <c r="AU393" s="8">
        <v>540</v>
      </c>
      <c r="AV393" s="8" t="s">
        <v>8439</v>
      </c>
      <c r="AW393" s="8">
        <v>1</v>
      </c>
      <c r="AX393" s="8">
        <v>0</v>
      </c>
      <c r="AY393" s="8">
        <v>0</v>
      </c>
      <c r="AZ393" s="47">
        <v>46222.3125</v>
      </c>
      <c r="BA393" s="47">
        <v>46222.6875</v>
      </c>
      <c r="BB393" s="8" t="s">
        <v>8380</v>
      </c>
      <c r="BC393" s="47">
        <v>46222.320138888892</v>
      </c>
      <c r="BD393" s="47">
        <v>46222.678472222222</v>
      </c>
      <c r="BE393" s="8" t="s">
        <v>191</v>
      </c>
      <c r="BF393" s="8">
        <v>0</v>
      </c>
      <c r="BG393" s="8">
        <v>0</v>
      </c>
      <c r="BH393" s="8"/>
    </row>
    <row r="394" spans="2:60">
      <c r="B394" s="8" t="s">
        <v>8326</v>
      </c>
      <c r="C394" s="8" t="s">
        <v>49</v>
      </c>
      <c r="D394" s="8" t="s">
        <v>67</v>
      </c>
      <c r="E394" s="8" t="s">
        <v>278</v>
      </c>
      <c r="F394" s="8" t="s">
        <v>8438</v>
      </c>
      <c r="G394" s="8" t="s">
        <v>72</v>
      </c>
      <c r="H394" s="8" t="s">
        <v>53</v>
      </c>
      <c r="I394" s="9">
        <v>46183</v>
      </c>
      <c r="J394" s="61">
        <v>0</v>
      </c>
      <c r="K394" s="56">
        <v>46174</v>
      </c>
      <c r="L394" s="8" t="s">
        <v>52</v>
      </c>
      <c r="M394" s="8" t="s">
        <v>66</v>
      </c>
      <c r="N394" s="8" t="s">
        <v>64</v>
      </c>
      <c r="O394" s="8">
        <v>1</v>
      </c>
      <c r="P394" s="8">
        <v>4</v>
      </c>
      <c r="Q394" s="8" t="s">
        <v>56</v>
      </c>
      <c r="R394" s="8">
        <v>4</v>
      </c>
      <c r="S394" s="8">
        <v>0</v>
      </c>
      <c r="T394" s="8" t="b">
        <v>0</v>
      </c>
      <c r="U394" s="8">
        <v>270</v>
      </c>
      <c r="V394" s="54">
        <v>248</v>
      </c>
      <c r="W394" s="54">
        <v>151</v>
      </c>
      <c r="X394" s="8">
        <v>0</v>
      </c>
      <c r="Y394" s="8">
        <v>0</v>
      </c>
      <c r="Z394" s="8">
        <v>1</v>
      </c>
      <c r="AA394" s="8">
        <v>0</v>
      </c>
      <c r="AB394" s="8">
        <v>4</v>
      </c>
      <c r="AC394" s="8">
        <v>0</v>
      </c>
      <c r="AD394" s="8"/>
      <c r="AE394" s="8">
        <v>270</v>
      </c>
      <c r="AF394" s="8" t="s">
        <v>8384</v>
      </c>
      <c r="AG394" s="8" t="s">
        <v>8379</v>
      </c>
      <c r="AH394" s="54">
        <v>6</v>
      </c>
      <c r="AI394" s="54">
        <v>-16</v>
      </c>
      <c r="AJ394" s="8">
        <v>0</v>
      </c>
      <c r="AK394" s="8">
        <v>1</v>
      </c>
      <c r="AL394" s="8">
        <v>0</v>
      </c>
      <c r="AM394" s="8">
        <v>4</v>
      </c>
      <c r="AN394" s="8">
        <v>0</v>
      </c>
      <c r="AO394" s="8">
        <v>1</v>
      </c>
      <c r="AP394" s="8">
        <v>0</v>
      </c>
      <c r="AQ394" s="8">
        <v>0</v>
      </c>
      <c r="AR394" s="54">
        <v>150</v>
      </c>
      <c r="AS394" s="8">
        <v>1</v>
      </c>
      <c r="AT394" s="8">
        <v>0</v>
      </c>
      <c r="AU394" s="8">
        <v>270</v>
      </c>
      <c r="AV394" s="8" t="s">
        <v>8439</v>
      </c>
      <c r="AW394" s="8">
        <v>1</v>
      </c>
      <c r="AX394" s="8">
        <v>0</v>
      </c>
      <c r="AY394" s="8">
        <v>0</v>
      </c>
      <c r="AZ394" s="47">
        <v>46183.541666666664</v>
      </c>
      <c r="BA394" s="47">
        <v>46183.729166666664</v>
      </c>
      <c r="BB394" s="8" t="s">
        <v>8380</v>
      </c>
      <c r="BC394" s="47">
        <v>46183.54583333333</v>
      </c>
      <c r="BD394" s="47">
        <v>46183.718055555553</v>
      </c>
      <c r="BE394" s="8" t="s">
        <v>278</v>
      </c>
      <c r="BF394" s="8">
        <v>0</v>
      </c>
      <c r="BG394" s="8">
        <v>0</v>
      </c>
      <c r="BH394" s="8"/>
    </row>
    <row r="395" spans="2:60">
      <c r="B395" s="8" t="s">
        <v>8326</v>
      </c>
      <c r="C395" s="8" t="s">
        <v>49</v>
      </c>
      <c r="D395" s="8" t="s">
        <v>67</v>
      </c>
      <c r="E395" s="8" t="s">
        <v>278</v>
      </c>
      <c r="F395" s="8" t="s">
        <v>8438</v>
      </c>
      <c r="G395" s="8" t="s">
        <v>74</v>
      </c>
      <c r="H395" s="8" t="s">
        <v>53</v>
      </c>
      <c r="I395" s="9">
        <v>46177</v>
      </c>
      <c r="J395" s="61">
        <v>0</v>
      </c>
      <c r="K395" s="56">
        <v>46174</v>
      </c>
      <c r="L395" s="8" t="s">
        <v>52</v>
      </c>
      <c r="M395" s="8" t="s">
        <v>66</v>
      </c>
      <c r="N395" s="8" t="s">
        <v>64</v>
      </c>
      <c r="O395" s="8">
        <v>1</v>
      </c>
      <c r="P395" s="8">
        <v>4</v>
      </c>
      <c r="Q395" s="8" t="s">
        <v>56</v>
      </c>
      <c r="R395" s="8">
        <v>4</v>
      </c>
      <c r="S395" s="8">
        <v>0</v>
      </c>
      <c r="T395" s="8" t="b">
        <v>0</v>
      </c>
      <c r="U395" s="8">
        <v>540</v>
      </c>
      <c r="V395" s="54">
        <v>513</v>
      </c>
      <c r="W395" s="54">
        <v>408</v>
      </c>
      <c r="X395" s="8">
        <v>0</v>
      </c>
      <c r="Y395" s="8">
        <v>0</v>
      </c>
      <c r="Z395" s="8">
        <v>1</v>
      </c>
      <c r="AA395" s="8">
        <v>0</v>
      </c>
      <c r="AB395" s="8">
        <v>4</v>
      </c>
      <c r="AC395" s="8">
        <v>0</v>
      </c>
      <c r="AD395" s="8"/>
      <c r="AE395" s="8">
        <v>540</v>
      </c>
      <c r="AF395" s="8" t="s">
        <v>8384</v>
      </c>
      <c r="AG395" s="8" t="s">
        <v>8379</v>
      </c>
      <c r="AH395" s="54">
        <v>8</v>
      </c>
      <c r="AI395" s="54">
        <v>-19</v>
      </c>
      <c r="AJ395" s="8">
        <v>0</v>
      </c>
      <c r="AK395" s="8">
        <v>1</v>
      </c>
      <c r="AL395" s="8">
        <v>0</v>
      </c>
      <c r="AM395" s="8">
        <v>4</v>
      </c>
      <c r="AN395" s="8">
        <v>0</v>
      </c>
      <c r="AO395" s="8">
        <v>1</v>
      </c>
      <c r="AP395" s="8">
        <v>0</v>
      </c>
      <c r="AQ395" s="8">
        <v>0</v>
      </c>
      <c r="AR395" s="54">
        <v>410</v>
      </c>
      <c r="AS395" s="8">
        <v>1</v>
      </c>
      <c r="AT395" s="8">
        <v>0</v>
      </c>
      <c r="AU395" s="8">
        <v>540</v>
      </c>
      <c r="AV395" s="8" t="s">
        <v>8439</v>
      </c>
      <c r="AW395" s="8">
        <v>1</v>
      </c>
      <c r="AX395" s="8">
        <v>0</v>
      </c>
      <c r="AY395" s="8">
        <v>0</v>
      </c>
      <c r="AZ395" s="47">
        <v>46177.333333333336</v>
      </c>
      <c r="BA395" s="47">
        <v>46177.708333333336</v>
      </c>
      <c r="BB395" s="8" t="s">
        <v>8380</v>
      </c>
      <c r="BC395" s="47">
        <v>46177.338888888888</v>
      </c>
      <c r="BD395" s="47">
        <v>46177.695138888892</v>
      </c>
      <c r="BE395" s="8" t="s">
        <v>278</v>
      </c>
      <c r="BF395" s="8">
        <v>0</v>
      </c>
      <c r="BG395" s="8">
        <v>0</v>
      </c>
      <c r="BH395" s="8"/>
    </row>
    <row r="396" spans="2:60">
      <c r="B396" s="8" t="s">
        <v>8326</v>
      </c>
      <c r="C396" s="8" t="s">
        <v>49</v>
      </c>
      <c r="D396" s="8" t="s">
        <v>67</v>
      </c>
      <c r="E396" s="8" t="s">
        <v>278</v>
      </c>
      <c r="F396" s="8" t="s">
        <v>8438</v>
      </c>
      <c r="G396" s="8" t="s">
        <v>74</v>
      </c>
      <c r="H396" s="8" t="s">
        <v>53</v>
      </c>
      <c r="I396" s="9">
        <v>46227</v>
      </c>
      <c r="J396" s="61">
        <v>0</v>
      </c>
      <c r="K396" s="56">
        <v>46204</v>
      </c>
      <c r="L396" s="8" t="s">
        <v>52</v>
      </c>
      <c r="M396" s="8" t="s">
        <v>66</v>
      </c>
      <c r="N396" s="8" t="s">
        <v>64</v>
      </c>
      <c r="O396" s="8">
        <v>1</v>
      </c>
      <c r="P396" s="8">
        <v>4</v>
      </c>
      <c r="Q396" s="8" t="s">
        <v>58</v>
      </c>
      <c r="R396" s="8">
        <v>4</v>
      </c>
      <c r="S396" s="8">
        <v>0</v>
      </c>
      <c r="T396" s="8" t="b">
        <v>0</v>
      </c>
      <c r="U396" s="8">
        <v>540</v>
      </c>
      <c r="V396" s="54">
        <v>510</v>
      </c>
      <c r="W396" s="54">
        <v>385</v>
      </c>
      <c r="X396" s="8">
        <v>0</v>
      </c>
      <c r="Y396" s="8">
        <v>0</v>
      </c>
      <c r="Z396" s="8">
        <v>1</v>
      </c>
      <c r="AA396" s="8">
        <v>0</v>
      </c>
      <c r="AB396" s="8">
        <v>4</v>
      </c>
      <c r="AC396" s="8">
        <v>0</v>
      </c>
      <c r="AD396" s="8"/>
      <c r="AE396" s="8">
        <v>540</v>
      </c>
      <c r="AF396" s="8" t="s">
        <v>8384</v>
      </c>
      <c r="AG396" s="8" t="s">
        <v>8379</v>
      </c>
      <c r="AH396" s="54">
        <v>3</v>
      </c>
      <c r="AI396" s="54">
        <v>-27</v>
      </c>
      <c r="AJ396" s="8">
        <v>0</v>
      </c>
      <c r="AK396" s="8">
        <v>1</v>
      </c>
      <c r="AL396" s="8">
        <v>0</v>
      </c>
      <c r="AM396" s="8">
        <v>4</v>
      </c>
      <c r="AN396" s="8">
        <v>0</v>
      </c>
      <c r="AO396" s="8">
        <v>1</v>
      </c>
      <c r="AP396" s="8">
        <v>0</v>
      </c>
      <c r="AQ396" s="8">
        <v>0</v>
      </c>
      <c r="AR396" s="54">
        <v>400</v>
      </c>
      <c r="AS396" s="8">
        <v>1</v>
      </c>
      <c r="AT396" s="8">
        <v>0</v>
      </c>
      <c r="AU396" s="8">
        <v>540</v>
      </c>
      <c r="AV396" s="8" t="s">
        <v>8439</v>
      </c>
      <c r="AW396" s="8">
        <v>1</v>
      </c>
      <c r="AX396" s="8">
        <v>0</v>
      </c>
      <c r="AY396" s="8">
        <v>0</v>
      </c>
      <c r="AZ396" s="47">
        <v>46227.333333333336</v>
      </c>
      <c r="BA396" s="47">
        <v>46227.708333333336</v>
      </c>
      <c r="BB396" s="8" t="s">
        <v>8380</v>
      </c>
      <c r="BC396" s="47">
        <v>46227.335416666669</v>
      </c>
      <c r="BD396" s="47">
        <v>46227.689583333333</v>
      </c>
      <c r="BE396" s="8" t="s">
        <v>278</v>
      </c>
      <c r="BF396" s="8">
        <v>0</v>
      </c>
      <c r="BG396" s="8">
        <v>0</v>
      </c>
      <c r="BH396" s="8"/>
    </row>
    <row r="397" spans="2:60">
      <c r="B397" s="8" t="s">
        <v>8326</v>
      </c>
      <c r="C397" s="8" t="s">
        <v>49</v>
      </c>
      <c r="D397" s="8" t="s">
        <v>67</v>
      </c>
      <c r="E397" s="8" t="s">
        <v>143</v>
      </c>
      <c r="F397" s="8" t="s">
        <v>8438</v>
      </c>
      <c r="G397" s="8" t="s">
        <v>65</v>
      </c>
      <c r="H397" s="8" t="s">
        <v>53</v>
      </c>
      <c r="I397" s="9">
        <v>46224</v>
      </c>
      <c r="J397" s="61">
        <v>0</v>
      </c>
      <c r="K397" s="56">
        <v>46204</v>
      </c>
      <c r="L397" s="8" t="s">
        <v>52</v>
      </c>
      <c r="M397" s="8" t="s">
        <v>66</v>
      </c>
      <c r="N397" s="8" t="s">
        <v>64</v>
      </c>
      <c r="O397" s="8">
        <v>1</v>
      </c>
      <c r="P397" s="8">
        <v>4</v>
      </c>
      <c r="Q397" s="8" t="s">
        <v>58</v>
      </c>
      <c r="R397" s="8">
        <v>4</v>
      </c>
      <c r="S397" s="8">
        <v>0</v>
      </c>
      <c r="T397" s="8" t="b">
        <v>0</v>
      </c>
      <c r="U397" s="8">
        <v>240</v>
      </c>
      <c r="V397" s="54">
        <v>209</v>
      </c>
      <c r="W397" s="54">
        <v>149</v>
      </c>
      <c r="X397" s="8">
        <v>0</v>
      </c>
      <c r="Y397" s="8">
        <v>0</v>
      </c>
      <c r="Z397" s="8">
        <v>1</v>
      </c>
      <c r="AA397" s="8">
        <v>0</v>
      </c>
      <c r="AB397" s="8">
        <v>4</v>
      </c>
      <c r="AC397" s="8">
        <v>0</v>
      </c>
      <c r="AD397" s="8"/>
      <c r="AE397" s="8">
        <v>240</v>
      </c>
      <c r="AF397" s="8" t="s">
        <v>8384</v>
      </c>
      <c r="AG397" s="8" t="s">
        <v>8379</v>
      </c>
      <c r="AH397" s="54">
        <v>5</v>
      </c>
      <c r="AI397" s="54">
        <v>-26</v>
      </c>
      <c r="AJ397" s="8">
        <v>0</v>
      </c>
      <c r="AK397" s="8">
        <v>1</v>
      </c>
      <c r="AL397" s="8">
        <v>0</v>
      </c>
      <c r="AM397" s="8">
        <v>4</v>
      </c>
      <c r="AN397" s="8">
        <v>0</v>
      </c>
      <c r="AO397" s="8">
        <v>1</v>
      </c>
      <c r="AP397" s="8">
        <v>0</v>
      </c>
      <c r="AQ397" s="8">
        <v>0</v>
      </c>
      <c r="AR397" s="54">
        <v>145</v>
      </c>
      <c r="AS397" s="8">
        <v>1</v>
      </c>
      <c r="AT397" s="8">
        <v>0</v>
      </c>
      <c r="AU397" s="8">
        <v>240</v>
      </c>
      <c r="AV397" s="8" t="s">
        <v>8439</v>
      </c>
      <c r="AW397" s="8">
        <v>1</v>
      </c>
      <c r="AX397" s="8">
        <v>0</v>
      </c>
      <c r="AY397" s="8">
        <v>0</v>
      </c>
      <c r="AZ397" s="47">
        <v>46224.354166666664</v>
      </c>
      <c r="BA397" s="47">
        <v>46224.520833333336</v>
      </c>
      <c r="BB397" s="8" t="s">
        <v>8380</v>
      </c>
      <c r="BC397" s="47">
        <v>46224.357638888891</v>
      </c>
      <c r="BD397" s="47">
        <v>46224.50277777778</v>
      </c>
      <c r="BE397" s="8" t="s">
        <v>143</v>
      </c>
      <c r="BF397" s="8">
        <v>0</v>
      </c>
      <c r="BG397" s="8">
        <v>0</v>
      </c>
      <c r="BH397" s="8"/>
    </row>
    <row r="398" spans="2:60">
      <c r="B398" s="8" t="s">
        <v>8326</v>
      </c>
      <c r="C398" s="8" t="s">
        <v>49</v>
      </c>
      <c r="D398" s="8" t="s">
        <v>67</v>
      </c>
      <c r="E398" s="8" t="s">
        <v>143</v>
      </c>
      <c r="F398" s="8" t="s">
        <v>8438</v>
      </c>
      <c r="G398" s="8" t="s">
        <v>71</v>
      </c>
      <c r="H398" s="8" t="s">
        <v>53</v>
      </c>
      <c r="I398" s="9">
        <v>46250</v>
      </c>
      <c r="J398" s="61">
        <v>0</v>
      </c>
      <c r="K398" s="56">
        <v>46235</v>
      </c>
      <c r="L398" s="8" t="s">
        <v>52</v>
      </c>
      <c r="M398" s="8" t="s">
        <v>66</v>
      </c>
      <c r="N398" s="8" t="s">
        <v>64</v>
      </c>
      <c r="O398" s="8">
        <v>1</v>
      </c>
      <c r="P398" s="8">
        <v>4</v>
      </c>
      <c r="Q398" s="8" t="s">
        <v>60</v>
      </c>
      <c r="R398" s="8">
        <v>4</v>
      </c>
      <c r="S398" s="8">
        <v>0</v>
      </c>
      <c r="T398" s="8" t="b">
        <v>0</v>
      </c>
      <c r="U398" s="8">
        <v>540</v>
      </c>
      <c r="V398" s="54">
        <v>513</v>
      </c>
      <c r="W398" s="54">
        <v>364</v>
      </c>
      <c r="X398" s="8">
        <v>0</v>
      </c>
      <c r="Y398" s="8">
        <v>0</v>
      </c>
      <c r="Z398" s="8">
        <v>1</v>
      </c>
      <c r="AA398" s="8">
        <v>0</v>
      </c>
      <c r="AB398" s="8">
        <v>4</v>
      </c>
      <c r="AC398" s="8">
        <v>0</v>
      </c>
      <c r="AD398" s="8"/>
      <c r="AE398" s="8">
        <v>540</v>
      </c>
      <c r="AF398" s="8" t="s">
        <v>8384</v>
      </c>
      <c r="AG398" s="8" t="s">
        <v>8379</v>
      </c>
      <c r="AH398" s="54">
        <v>5</v>
      </c>
      <c r="AI398" s="54">
        <v>-22</v>
      </c>
      <c r="AJ398" s="8">
        <v>0</v>
      </c>
      <c r="AK398" s="8">
        <v>1</v>
      </c>
      <c r="AL398" s="8">
        <v>0</v>
      </c>
      <c r="AM398" s="8">
        <v>4</v>
      </c>
      <c r="AN398" s="8">
        <v>0</v>
      </c>
      <c r="AO398" s="8">
        <v>1</v>
      </c>
      <c r="AP398" s="8">
        <v>0</v>
      </c>
      <c r="AQ398" s="8">
        <v>0</v>
      </c>
      <c r="AR398" s="54">
        <v>360</v>
      </c>
      <c r="AS398" s="8">
        <v>1</v>
      </c>
      <c r="AT398" s="8">
        <v>0</v>
      </c>
      <c r="AU398" s="8">
        <v>540</v>
      </c>
      <c r="AV398" s="8" t="s">
        <v>8439</v>
      </c>
      <c r="AW398" s="8">
        <v>1</v>
      </c>
      <c r="AX398" s="8">
        <v>0</v>
      </c>
      <c r="AY398" s="8">
        <v>0</v>
      </c>
      <c r="AZ398" s="47">
        <v>46250.333333333336</v>
      </c>
      <c r="BA398" s="47">
        <v>46250.708333333336</v>
      </c>
      <c r="BB398" s="8" t="s">
        <v>8380</v>
      </c>
      <c r="BC398" s="47">
        <v>46250.336805555555</v>
      </c>
      <c r="BD398" s="47">
        <v>46250.693055555559</v>
      </c>
      <c r="BE398" s="8" t="s">
        <v>143</v>
      </c>
      <c r="BF398" s="8">
        <v>0</v>
      </c>
      <c r="BG398" s="8">
        <v>0</v>
      </c>
      <c r="BH398" s="8"/>
    </row>
    <row r="399" spans="2:60">
      <c r="B399" s="8" t="s">
        <v>8326</v>
      </c>
      <c r="C399" s="8" t="s">
        <v>49</v>
      </c>
      <c r="D399" s="8" t="s">
        <v>67</v>
      </c>
      <c r="E399" s="8" t="s">
        <v>143</v>
      </c>
      <c r="F399" s="8" t="s">
        <v>8438</v>
      </c>
      <c r="G399" s="8" t="s">
        <v>74</v>
      </c>
      <c r="H399" s="8" t="s">
        <v>53</v>
      </c>
      <c r="I399" s="9">
        <v>46223</v>
      </c>
      <c r="J399" s="61">
        <v>0</v>
      </c>
      <c r="K399" s="56">
        <v>46204</v>
      </c>
      <c r="L399" s="8" t="s">
        <v>52</v>
      </c>
      <c r="M399" s="8" t="s">
        <v>66</v>
      </c>
      <c r="N399" s="8" t="s">
        <v>64</v>
      </c>
      <c r="O399" s="8">
        <v>1</v>
      </c>
      <c r="P399" s="8">
        <v>4</v>
      </c>
      <c r="Q399" s="8" t="s">
        <v>58</v>
      </c>
      <c r="R399" s="8">
        <v>4</v>
      </c>
      <c r="S399" s="8">
        <v>0</v>
      </c>
      <c r="T399" s="8" t="b">
        <v>0</v>
      </c>
      <c r="U399" s="8">
        <v>540</v>
      </c>
      <c r="V399" s="54">
        <v>492</v>
      </c>
      <c r="W399" s="54">
        <v>376</v>
      </c>
      <c r="X399" s="8">
        <v>0</v>
      </c>
      <c r="Y399" s="8">
        <v>0</v>
      </c>
      <c r="Z399" s="8">
        <v>1</v>
      </c>
      <c r="AA399" s="8">
        <v>0</v>
      </c>
      <c r="AB399" s="8">
        <v>4</v>
      </c>
      <c r="AC399" s="8">
        <v>0</v>
      </c>
      <c r="AD399" s="8"/>
      <c r="AE399" s="8">
        <v>540</v>
      </c>
      <c r="AF399" s="8" t="s">
        <v>8384</v>
      </c>
      <c r="AG399" s="8" t="s">
        <v>8379</v>
      </c>
      <c r="AH399" s="54">
        <v>9</v>
      </c>
      <c r="AI399" s="54">
        <v>-39</v>
      </c>
      <c r="AJ399" s="8">
        <v>0</v>
      </c>
      <c r="AK399" s="8">
        <v>1</v>
      </c>
      <c r="AL399" s="8">
        <v>0</v>
      </c>
      <c r="AM399" s="8">
        <v>4</v>
      </c>
      <c r="AN399" s="8">
        <v>0</v>
      </c>
      <c r="AO399" s="8">
        <v>1</v>
      </c>
      <c r="AP399" s="8">
        <v>0</v>
      </c>
      <c r="AQ399" s="8">
        <v>0</v>
      </c>
      <c r="AR399" s="54">
        <v>375</v>
      </c>
      <c r="AS399" s="8">
        <v>1</v>
      </c>
      <c r="AT399" s="8">
        <v>0</v>
      </c>
      <c r="AU399" s="8">
        <v>540</v>
      </c>
      <c r="AV399" s="8" t="s">
        <v>8439</v>
      </c>
      <c r="AW399" s="8">
        <v>1</v>
      </c>
      <c r="AX399" s="8">
        <v>0</v>
      </c>
      <c r="AY399" s="8">
        <v>0</v>
      </c>
      <c r="AZ399" s="47">
        <v>46223.3125</v>
      </c>
      <c r="BA399" s="47">
        <v>46223.6875</v>
      </c>
      <c r="BB399" s="8" t="s">
        <v>8380</v>
      </c>
      <c r="BC399" s="47">
        <v>46223.318749999999</v>
      </c>
      <c r="BD399" s="47">
        <v>46223.660416666666</v>
      </c>
      <c r="BE399" s="8" t="s">
        <v>143</v>
      </c>
      <c r="BF399" s="8">
        <v>0</v>
      </c>
      <c r="BG399" s="8">
        <v>0</v>
      </c>
      <c r="BH399" s="8"/>
    </row>
    <row r="400" spans="2:60">
      <c r="B400" s="8" t="s">
        <v>8326</v>
      </c>
      <c r="C400" s="8" t="s">
        <v>49</v>
      </c>
      <c r="D400" s="8" t="s">
        <v>67</v>
      </c>
      <c r="E400" s="8" t="s">
        <v>179</v>
      </c>
      <c r="F400" s="8" t="s">
        <v>8438</v>
      </c>
      <c r="G400" s="8" t="s">
        <v>76</v>
      </c>
      <c r="H400" s="8" t="s">
        <v>53</v>
      </c>
      <c r="I400" s="9">
        <v>46177</v>
      </c>
      <c r="J400" s="61">
        <v>0</v>
      </c>
      <c r="K400" s="56">
        <v>46174</v>
      </c>
      <c r="L400" s="8" t="s">
        <v>52</v>
      </c>
      <c r="M400" s="8" t="s">
        <v>66</v>
      </c>
      <c r="N400" s="8" t="s">
        <v>64</v>
      </c>
      <c r="O400" s="8">
        <v>1</v>
      </c>
      <c r="P400" s="8">
        <v>4</v>
      </c>
      <c r="Q400" s="8" t="s">
        <v>56</v>
      </c>
      <c r="R400" s="8">
        <v>4</v>
      </c>
      <c r="S400" s="8">
        <v>0</v>
      </c>
      <c r="T400" s="8" t="b">
        <v>0</v>
      </c>
      <c r="U400" s="8">
        <v>210</v>
      </c>
      <c r="V400" s="54">
        <v>185</v>
      </c>
      <c r="W400" s="54">
        <v>112</v>
      </c>
      <c r="X400" s="8">
        <v>0</v>
      </c>
      <c r="Y400" s="8">
        <v>0</v>
      </c>
      <c r="Z400" s="8">
        <v>1</v>
      </c>
      <c r="AA400" s="8">
        <v>0</v>
      </c>
      <c r="AB400" s="8">
        <v>4</v>
      </c>
      <c r="AC400" s="8">
        <v>0</v>
      </c>
      <c r="AD400" s="8"/>
      <c r="AE400" s="8">
        <v>210</v>
      </c>
      <c r="AF400" s="8" t="s">
        <v>8384</v>
      </c>
      <c r="AG400" s="8" t="s">
        <v>8379</v>
      </c>
      <c r="AH400" s="54">
        <v>10</v>
      </c>
      <c r="AI400" s="54">
        <v>-15</v>
      </c>
      <c r="AJ400" s="8">
        <v>0</v>
      </c>
      <c r="AK400" s="8">
        <v>1</v>
      </c>
      <c r="AL400" s="8">
        <v>0</v>
      </c>
      <c r="AM400" s="8">
        <v>4</v>
      </c>
      <c r="AN400" s="8">
        <v>0</v>
      </c>
      <c r="AO400" s="8">
        <v>1</v>
      </c>
      <c r="AP400" s="8">
        <v>0</v>
      </c>
      <c r="AQ400" s="8">
        <v>0</v>
      </c>
      <c r="AR400" s="54">
        <v>110</v>
      </c>
      <c r="AS400" s="8">
        <v>1</v>
      </c>
      <c r="AT400" s="8">
        <v>0</v>
      </c>
      <c r="AU400" s="8">
        <v>210</v>
      </c>
      <c r="AV400" s="8" t="s">
        <v>8439</v>
      </c>
      <c r="AW400" s="8">
        <v>1</v>
      </c>
      <c r="AX400" s="8">
        <v>0</v>
      </c>
      <c r="AY400" s="8">
        <v>0</v>
      </c>
      <c r="AZ400" s="47">
        <v>46177.333333333336</v>
      </c>
      <c r="BA400" s="47">
        <v>46177.479166666664</v>
      </c>
      <c r="BB400" s="8" t="s">
        <v>8380</v>
      </c>
      <c r="BC400" s="47">
        <v>46177.340277777781</v>
      </c>
      <c r="BD400" s="47">
        <v>46177.46875</v>
      </c>
      <c r="BE400" s="8" t="s">
        <v>179</v>
      </c>
      <c r="BF400" s="8">
        <v>0</v>
      </c>
      <c r="BG400" s="8">
        <v>0</v>
      </c>
      <c r="BH400" s="8"/>
    </row>
    <row r="401" spans="2:60">
      <c r="B401" s="8" t="s">
        <v>8326</v>
      </c>
      <c r="C401" s="8" t="s">
        <v>49</v>
      </c>
      <c r="D401" s="8" t="s">
        <v>67</v>
      </c>
      <c r="E401" s="8" t="s">
        <v>202</v>
      </c>
      <c r="F401" s="8" t="s">
        <v>8438</v>
      </c>
      <c r="G401" s="8" t="s">
        <v>72</v>
      </c>
      <c r="H401" s="8" t="s">
        <v>53</v>
      </c>
      <c r="I401" s="9">
        <v>46224</v>
      </c>
      <c r="J401" s="61">
        <v>0</v>
      </c>
      <c r="K401" s="56">
        <v>46204</v>
      </c>
      <c r="L401" s="8" t="s">
        <v>52</v>
      </c>
      <c r="M401" s="8" t="s">
        <v>66</v>
      </c>
      <c r="N401" s="8" t="s">
        <v>64</v>
      </c>
      <c r="O401" s="8">
        <v>1</v>
      </c>
      <c r="P401" s="8">
        <v>4</v>
      </c>
      <c r="Q401" s="8" t="s">
        <v>58</v>
      </c>
      <c r="R401" s="8">
        <v>4</v>
      </c>
      <c r="S401" s="8">
        <v>0</v>
      </c>
      <c r="T401" s="8" t="b">
        <v>0</v>
      </c>
      <c r="U401" s="8">
        <v>480</v>
      </c>
      <c r="V401" s="54">
        <v>456</v>
      </c>
      <c r="W401" s="54">
        <v>333</v>
      </c>
      <c r="X401" s="8">
        <v>0</v>
      </c>
      <c r="Y401" s="8">
        <v>0</v>
      </c>
      <c r="Z401" s="8">
        <v>1</v>
      </c>
      <c r="AA401" s="8">
        <v>0</v>
      </c>
      <c r="AB401" s="8">
        <v>4</v>
      </c>
      <c r="AC401" s="8">
        <v>0</v>
      </c>
      <c r="AD401" s="8"/>
      <c r="AE401" s="8">
        <v>480</v>
      </c>
      <c r="AF401" s="8" t="s">
        <v>8384</v>
      </c>
      <c r="AG401" s="8" t="s">
        <v>8379</v>
      </c>
      <c r="AH401" s="54">
        <v>9</v>
      </c>
      <c r="AI401" s="54">
        <v>-15</v>
      </c>
      <c r="AJ401" s="8">
        <v>0</v>
      </c>
      <c r="AK401" s="8">
        <v>1</v>
      </c>
      <c r="AL401" s="8">
        <v>0</v>
      </c>
      <c r="AM401" s="8">
        <v>4</v>
      </c>
      <c r="AN401" s="8">
        <v>0</v>
      </c>
      <c r="AO401" s="8">
        <v>1</v>
      </c>
      <c r="AP401" s="8">
        <v>0</v>
      </c>
      <c r="AQ401" s="8">
        <v>0</v>
      </c>
      <c r="AR401" s="54">
        <v>330</v>
      </c>
      <c r="AS401" s="8">
        <v>1</v>
      </c>
      <c r="AT401" s="8">
        <v>0</v>
      </c>
      <c r="AU401" s="8">
        <v>480</v>
      </c>
      <c r="AV401" s="8" t="s">
        <v>8439</v>
      </c>
      <c r="AW401" s="8">
        <v>1</v>
      </c>
      <c r="AX401" s="8">
        <v>0</v>
      </c>
      <c r="AY401" s="8">
        <v>0</v>
      </c>
      <c r="AZ401" s="47">
        <v>46224.3125</v>
      </c>
      <c r="BA401" s="47">
        <v>46224.645833333336</v>
      </c>
      <c r="BB401" s="8" t="s">
        <v>8380</v>
      </c>
      <c r="BC401" s="47">
        <v>46224.318749999999</v>
      </c>
      <c r="BD401" s="47">
        <v>46224.635416666664</v>
      </c>
      <c r="BE401" s="8" t="s">
        <v>202</v>
      </c>
      <c r="BF401" s="8">
        <v>0</v>
      </c>
      <c r="BG401" s="8">
        <v>0</v>
      </c>
      <c r="BH401" s="8"/>
    </row>
    <row r="402" spans="2:60">
      <c r="B402" s="8" t="s">
        <v>8326</v>
      </c>
      <c r="C402" s="8" t="s">
        <v>49</v>
      </c>
      <c r="D402" s="8" t="s">
        <v>67</v>
      </c>
      <c r="E402" s="8" t="s">
        <v>202</v>
      </c>
      <c r="F402" s="8" t="s">
        <v>8438</v>
      </c>
      <c r="G402" s="8" t="s">
        <v>75</v>
      </c>
      <c r="H402" s="8" t="s">
        <v>53</v>
      </c>
      <c r="I402" s="9">
        <v>46187</v>
      </c>
      <c r="J402" s="61">
        <v>0</v>
      </c>
      <c r="K402" s="56">
        <v>46174</v>
      </c>
      <c r="L402" s="8" t="s">
        <v>52</v>
      </c>
      <c r="M402" s="8" t="s">
        <v>66</v>
      </c>
      <c r="N402" s="8" t="s">
        <v>64</v>
      </c>
      <c r="O402" s="8">
        <v>1</v>
      </c>
      <c r="P402" s="8">
        <v>4</v>
      </c>
      <c r="Q402" s="8" t="s">
        <v>56</v>
      </c>
      <c r="R402" s="8">
        <v>4</v>
      </c>
      <c r="S402" s="8">
        <v>0</v>
      </c>
      <c r="T402" s="8" t="b">
        <v>0</v>
      </c>
      <c r="U402" s="8">
        <v>210</v>
      </c>
      <c r="V402" s="54">
        <v>189</v>
      </c>
      <c r="W402" s="54">
        <v>99</v>
      </c>
      <c r="X402" s="8">
        <v>0</v>
      </c>
      <c r="Y402" s="8">
        <v>0</v>
      </c>
      <c r="Z402" s="8">
        <v>1</v>
      </c>
      <c r="AA402" s="8">
        <v>0</v>
      </c>
      <c r="AB402" s="8">
        <v>4</v>
      </c>
      <c r="AC402" s="8">
        <v>0</v>
      </c>
      <c r="AD402" s="8"/>
      <c r="AE402" s="8">
        <v>210</v>
      </c>
      <c r="AF402" s="8" t="s">
        <v>8384</v>
      </c>
      <c r="AG402" s="8" t="s">
        <v>8379</v>
      </c>
      <c r="AH402" s="54">
        <v>2</v>
      </c>
      <c r="AI402" s="54">
        <v>-19</v>
      </c>
      <c r="AJ402" s="8">
        <v>0</v>
      </c>
      <c r="AK402" s="8">
        <v>1</v>
      </c>
      <c r="AL402" s="8">
        <v>0</v>
      </c>
      <c r="AM402" s="8">
        <v>4</v>
      </c>
      <c r="AN402" s="8">
        <v>0</v>
      </c>
      <c r="AO402" s="8">
        <v>1</v>
      </c>
      <c r="AP402" s="8">
        <v>0</v>
      </c>
      <c r="AQ402" s="8">
        <v>0</v>
      </c>
      <c r="AR402" s="54">
        <v>100</v>
      </c>
      <c r="AS402" s="8">
        <v>1</v>
      </c>
      <c r="AT402" s="8">
        <v>0</v>
      </c>
      <c r="AU402" s="8">
        <v>210</v>
      </c>
      <c r="AV402" s="8" t="s">
        <v>8439</v>
      </c>
      <c r="AW402" s="8">
        <v>1</v>
      </c>
      <c r="AX402" s="8">
        <v>0</v>
      </c>
      <c r="AY402" s="8">
        <v>0</v>
      </c>
      <c r="AZ402" s="47">
        <v>46187.354166666664</v>
      </c>
      <c r="BA402" s="47">
        <v>46187.5</v>
      </c>
      <c r="BB402" s="8" t="s">
        <v>8380</v>
      </c>
      <c r="BC402" s="47">
        <v>46187.355555555558</v>
      </c>
      <c r="BD402" s="47">
        <v>46187.486805555556</v>
      </c>
      <c r="BE402" s="8" t="s">
        <v>202</v>
      </c>
      <c r="BF402" s="8">
        <v>0</v>
      </c>
      <c r="BG402" s="8">
        <v>0</v>
      </c>
      <c r="BH402" s="8"/>
    </row>
    <row r="403" spans="2:60">
      <c r="B403" s="8" t="s">
        <v>8326</v>
      </c>
      <c r="C403" s="8" t="s">
        <v>49</v>
      </c>
      <c r="D403" s="8" t="s">
        <v>67</v>
      </c>
      <c r="E403" s="8" t="s">
        <v>202</v>
      </c>
      <c r="F403" s="8" t="s">
        <v>8438</v>
      </c>
      <c r="G403" s="8" t="s">
        <v>76</v>
      </c>
      <c r="H403" s="8" t="s">
        <v>53</v>
      </c>
      <c r="I403" s="9">
        <v>46180</v>
      </c>
      <c r="J403" s="61">
        <v>0</v>
      </c>
      <c r="K403" s="56">
        <v>46174</v>
      </c>
      <c r="L403" s="8" t="s">
        <v>52</v>
      </c>
      <c r="M403" s="8" t="s">
        <v>66</v>
      </c>
      <c r="N403" s="8" t="s">
        <v>64</v>
      </c>
      <c r="O403" s="8">
        <v>1</v>
      </c>
      <c r="P403" s="8">
        <v>4</v>
      </c>
      <c r="Q403" s="8" t="s">
        <v>56</v>
      </c>
      <c r="R403" s="8">
        <v>4</v>
      </c>
      <c r="S403" s="8">
        <v>0</v>
      </c>
      <c r="T403" s="8" t="b">
        <v>0</v>
      </c>
      <c r="U403" s="8">
        <v>480</v>
      </c>
      <c r="V403" s="54">
        <v>433</v>
      </c>
      <c r="W403" s="54">
        <v>327</v>
      </c>
      <c r="X403" s="8">
        <v>0</v>
      </c>
      <c r="Y403" s="8">
        <v>0</v>
      </c>
      <c r="Z403" s="8">
        <v>1</v>
      </c>
      <c r="AA403" s="8">
        <v>0</v>
      </c>
      <c r="AB403" s="8">
        <v>4</v>
      </c>
      <c r="AC403" s="8">
        <v>0</v>
      </c>
      <c r="AD403" s="8"/>
      <c r="AE403" s="8">
        <v>480</v>
      </c>
      <c r="AF403" s="8" t="s">
        <v>8384</v>
      </c>
      <c r="AG403" s="8" t="s">
        <v>8379</v>
      </c>
      <c r="AH403" s="54">
        <v>2</v>
      </c>
      <c r="AI403" s="54">
        <v>-45</v>
      </c>
      <c r="AJ403" s="8">
        <v>0</v>
      </c>
      <c r="AK403" s="8">
        <v>1</v>
      </c>
      <c r="AL403" s="8">
        <v>0</v>
      </c>
      <c r="AM403" s="8">
        <v>4</v>
      </c>
      <c r="AN403" s="8">
        <v>0</v>
      </c>
      <c r="AO403" s="8">
        <v>1</v>
      </c>
      <c r="AP403" s="8">
        <v>0</v>
      </c>
      <c r="AQ403" s="8">
        <v>0</v>
      </c>
      <c r="AR403" s="54">
        <v>315</v>
      </c>
      <c r="AS403" s="8">
        <v>1</v>
      </c>
      <c r="AT403" s="8">
        <v>0</v>
      </c>
      <c r="AU403" s="8">
        <v>480</v>
      </c>
      <c r="AV403" s="8" t="s">
        <v>8439</v>
      </c>
      <c r="AW403" s="8">
        <v>1</v>
      </c>
      <c r="AX403" s="8">
        <v>0</v>
      </c>
      <c r="AY403" s="8">
        <v>0</v>
      </c>
      <c r="AZ403" s="47">
        <v>46180.375</v>
      </c>
      <c r="BA403" s="47">
        <v>46180.708333333336</v>
      </c>
      <c r="BB403" s="8" t="s">
        <v>8380</v>
      </c>
      <c r="BC403" s="47">
        <v>46180.376388888886</v>
      </c>
      <c r="BD403" s="47">
        <v>46180.677083333336</v>
      </c>
      <c r="BE403" s="8" t="s">
        <v>202</v>
      </c>
      <c r="BF403" s="8">
        <v>0</v>
      </c>
      <c r="BG403" s="8">
        <v>0</v>
      </c>
      <c r="BH403" s="8"/>
    </row>
    <row r="404" spans="2:60">
      <c r="B404" s="8" t="s">
        <v>8326</v>
      </c>
      <c r="C404" s="8" t="s">
        <v>49</v>
      </c>
      <c r="D404" s="8" t="s">
        <v>67</v>
      </c>
      <c r="E404" s="8" t="s">
        <v>314</v>
      </c>
      <c r="F404" s="8" t="s">
        <v>8438</v>
      </c>
      <c r="G404" s="8" t="s">
        <v>70</v>
      </c>
      <c r="H404" s="8" t="s">
        <v>53</v>
      </c>
      <c r="I404" s="9">
        <v>46174</v>
      </c>
      <c r="J404" s="61">
        <v>0</v>
      </c>
      <c r="K404" s="56">
        <v>46174</v>
      </c>
      <c r="L404" s="8" t="s">
        <v>52</v>
      </c>
      <c r="M404" s="8" t="s">
        <v>66</v>
      </c>
      <c r="N404" s="8" t="s">
        <v>64</v>
      </c>
      <c r="O404" s="8">
        <v>1</v>
      </c>
      <c r="P404" s="8">
        <v>4</v>
      </c>
      <c r="Q404" s="8" t="s">
        <v>56</v>
      </c>
      <c r="R404" s="8">
        <v>4</v>
      </c>
      <c r="S404" s="8">
        <v>0</v>
      </c>
      <c r="T404" s="8" t="b">
        <v>0</v>
      </c>
      <c r="U404" s="8">
        <v>210</v>
      </c>
      <c r="V404" s="54">
        <v>183</v>
      </c>
      <c r="W404" s="54">
        <v>115</v>
      </c>
      <c r="X404" s="8">
        <v>0</v>
      </c>
      <c r="Y404" s="8">
        <v>0</v>
      </c>
      <c r="Z404" s="8">
        <v>1</v>
      </c>
      <c r="AA404" s="8">
        <v>0</v>
      </c>
      <c r="AB404" s="8">
        <v>4</v>
      </c>
      <c r="AC404" s="8">
        <v>0</v>
      </c>
      <c r="AD404" s="8"/>
      <c r="AE404" s="8">
        <v>210</v>
      </c>
      <c r="AF404" s="8" t="s">
        <v>8384</v>
      </c>
      <c r="AG404" s="8" t="s">
        <v>8379</v>
      </c>
      <c r="AH404" s="54">
        <v>5</v>
      </c>
      <c r="AI404" s="54">
        <v>-22</v>
      </c>
      <c r="AJ404" s="8">
        <v>0</v>
      </c>
      <c r="AK404" s="8">
        <v>1</v>
      </c>
      <c r="AL404" s="8">
        <v>0</v>
      </c>
      <c r="AM404" s="8">
        <v>4</v>
      </c>
      <c r="AN404" s="8">
        <v>0</v>
      </c>
      <c r="AO404" s="8">
        <v>1</v>
      </c>
      <c r="AP404" s="8">
        <v>0</v>
      </c>
      <c r="AQ404" s="8">
        <v>0</v>
      </c>
      <c r="AR404" s="54">
        <v>115</v>
      </c>
      <c r="AS404" s="8">
        <v>1</v>
      </c>
      <c r="AT404" s="8">
        <v>0</v>
      </c>
      <c r="AU404" s="8">
        <v>210</v>
      </c>
      <c r="AV404" s="8" t="s">
        <v>8439</v>
      </c>
      <c r="AW404" s="8">
        <v>1</v>
      </c>
      <c r="AX404" s="8">
        <v>0</v>
      </c>
      <c r="AY404" s="8">
        <v>0</v>
      </c>
      <c r="AZ404" s="47">
        <v>46174.541666666664</v>
      </c>
      <c r="BA404" s="47">
        <v>46174.6875</v>
      </c>
      <c r="BB404" s="8" t="s">
        <v>8380</v>
      </c>
      <c r="BC404" s="47">
        <v>46174.545138888891</v>
      </c>
      <c r="BD404" s="47">
        <v>46174.672222222223</v>
      </c>
      <c r="BE404" s="8" t="s">
        <v>314</v>
      </c>
      <c r="BF404" s="8">
        <v>0</v>
      </c>
      <c r="BG404" s="8">
        <v>0</v>
      </c>
      <c r="BH404" s="8"/>
    </row>
    <row r="405" spans="2:60">
      <c r="B405" s="8" t="s">
        <v>8326</v>
      </c>
      <c r="C405" s="8" t="s">
        <v>49</v>
      </c>
      <c r="D405" s="8" t="s">
        <v>67</v>
      </c>
      <c r="E405" s="8" t="s">
        <v>314</v>
      </c>
      <c r="F405" s="8" t="s">
        <v>8438</v>
      </c>
      <c r="G405" s="8" t="s">
        <v>70</v>
      </c>
      <c r="H405" s="8" t="s">
        <v>53</v>
      </c>
      <c r="I405" s="9">
        <v>46210</v>
      </c>
      <c r="J405" s="61">
        <v>0</v>
      </c>
      <c r="K405" s="56">
        <v>46204</v>
      </c>
      <c r="L405" s="8" t="s">
        <v>52</v>
      </c>
      <c r="M405" s="8" t="s">
        <v>66</v>
      </c>
      <c r="N405" s="8" t="s">
        <v>64</v>
      </c>
      <c r="O405" s="8">
        <v>1</v>
      </c>
      <c r="P405" s="8">
        <v>4</v>
      </c>
      <c r="Q405" s="8" t="s">
        <v>58</v>
      </c>
      <c r="R405" s="8">
        <v>4</v>
      </c>
      <c r="S405" s="8">
        <v>0</v>
      </c>
      <c r="T405" s="8" t="b">
        <v>0</v>
      </c>
      <c r="U405" s="8">
        <v>270</v>
      </c>
      <c r="V405" s="54">
        <v>232</v>
      </c>
      <c r="W405" s="54">
        <v>156</v>
      </c>
      <c r="X405" s="8">
        <v>0</v>
      </c>
      <c r="Y405" s="8">
        <v>0</v>
      </c>
      <c r="Z405" s="8">
        <v>1</v>
      </c>
      <c r="AA405" s="8">
        <v>0</v>
      </c>
      <c r="AB405" s="8">
        <v>4</v>
      </c>
      <c r="AC405" s="8">
        <v>0</v>
      </c>
      <c r="AD405" s="8"/>
      <c r="AE405" s="8">
        <v>270</v>
      </c>
      <c r="AF405" s="8" t="s">
        <v>8378</v>
      </c>
      <c r="AG405" s="8" t="s">
        <v>8379</v>
      </c>
      <c r="AH405" s="54">
        <v>11</v>
      </c>
      <c r="AI405" s="54">
        <v>-27</v>
      </c>
      <c r="AJ405" s="8">
        <v>0</v>
      </c>
      <c r="AK405" s="8">
        <v>0</v>
      </c>
      <c r="AL405" s="8">
        <v>1</v>
      </c>
      <c r="AM405" s="8">
        <v>4</v>
      </c>
      <c r="AN405" s="8">
        <v>0</v>
      </c>
      <c r="AO405" s="8">
        <v>1</v>
      </c>
      <c r="AP405" s="8">
        <v>0</v>
      </c>
      <c r="AQ405" s="8">
        <v>0</v>
      </c>
      <c r="AR405" s="54">
        <v>155</v>
      </c>
      <c r="AS405" s="8">
        <v>1</v>
      </c>
      <c r="AT405" s="8">
        <v>0</v>
      </c>
      <c r="AU405" s="8">
        <v>270</v>
      </c>
      <c r="AV405" s="8" t="s">
        <v>8439</v>
      </c>
      <c r="AW405" s="8">
        <v>1</v>
      </c>
      <c r="AX405" s="8">
        <v>0</v>
      </c>
      <c r="AY405" s="8">
        <v>0</v>
      </c>
      <c r="AZ405" s="47">
        <v>46210.333333333336</v>
      </c>
      <c r="BA405" s="47">
        <v>46210.520833333336</v>
      </c>
      <c r="BB405" s="8" t="s">
        <v>8380</v>
      </c>
      <c r="BC405" s="47">
        <v>46210.34097222222</v>
      </c>
      <c r="BD405" s="47">
        <v>46210.502083333333</v>
      </c>
      <c r="BE405" s="8" t="s">
        <v>314</v>
      </c>
      <c r="BF405" s="8">
        <v>0</v>
      </c>
      <c r="BG405" s="8">
        <v>0</v>
      </c>
      <c r="BH405" s="8"/>
    </row>
    <row r="406" spans="2:60">
      <c r="B406" s="8" t="s">
        <v>8326</v>
      </c>
      <c r="C406" s="8" t="s">
        <v>49</v>
      </c>
      <c r="D406" s="8" t="s">
        <v>67</v>
      </c>
      <c r="E406" s="8" t="s">
        <v>314</v>
      </c>
      <c r="F406" s="8" t="s">
        <v>8438</v>
      </c>
      <c r="G406" s="8" t="s">
        <v>74</v>
      </c>
      <c r="H406" s="8" t="s">
        <v>53</v>
      </c>
      <c r="I406" s="9">
        <v>46200</v>
      </c>
      <c r="J406" s="61">
        <v>0</v>
      </c>
      <c r="K406" s="56">
        <v>46174</v>
      </c>
      <c r="L406" s="8" t="s">
        <v>52</v>
      </c>
      <c r="M406" s="8" t="s">
        <v>66</v>
      </c>
      <c r="N406" s="8" t="s">
        <v>64</v>
      </c>
      <c r="O406" s="8">
        <v>1</v>
      </c>
      <c r="P406" s="8">
        <v>4</v>
      </c>
      <c r="Q406" s="8" t="s">
        <v>56</v>
      </c>
      <c r="R406" s="8">
        <v>4</v>
      </c>
      <c r="S406" s="8">
        <v>0</v>
      </c>
      <c r="T406" s="8" t="b">
        <v>0</v>
      </c>
      <c r="U406" s="8">
        <v>420</v>
      </c>
      <c r="V406" s="54">
        <v>392</v>
      </c>
      <c r="W406" s="54">
        <v>294</v>
      </c>
      <c r="X406" s="8">
        <v>0</v>
      </c>
      <c r="Y406" s="8">
        <v>0</v>
      </c>
      <c r="Z406" s="8">
        <v>1</v>
      </c>
      <c r="AA406" s="8">
        <v>0</v>
      </c>
      <c r="AB406" s="8">
        <v>4</v>
      </c>
      <c r="AC406" s="8">
        <v>0</v>
      </c>
      <c r="AD406" s="8"/>
      <c r="AE406" s="8">
        <v>420</v>
      </c>
      <c r="AF406" s="8" t="s">
        <v>8384</v>
      </c>
      <c r="AG406" s="8" t="s">
        <v>8379</v>
      </c>
      <c r="AH406" s="54">
        <v>10</v>
      </c>
      <c r="AI406" s="54">
        <v>-18</v>
      </c>
      <c r="AJ406" s="8">
        <v>0</v>
      </c>
      <c r="AK406" s="8">
        <v>1</v>
      </c>
      <c r="AL406" s="8">
        <v>0</v>
      </c>
      <c r="AM406" s="8">
        <v>4</v>
      </c>
      <c r="AN406" s="8">
        <v>0</v>
      </c>
      <c r="AO406" s="8">
        <v>1</v>
      </c>
      <c r="AP406" s="8">
        <v>0</v>
      </c>
      <c r="AQ406" s="8">
        <v>0</v>
      </c>
      <c r="AR406" s="54">
        <v>295</v>
      </c>
      <c r="AS406" s="8">
        <v>1</v>
      </c>
      <c r="AT406" s="8">
        <v>0</v>
      </c>
      <c r="AU406" s="8">
        <v>420</v>
      </c>
      <c r="AV406" s="8" t="s">
        <v>8439</v>
      </c>
      <c r="AW406" s="8">
        <v>1</v>
      </c>
      <c r="AX406" s="8">
        <v>0</v>
      </c>
      <c r="AY406" s="8">
        <v>0</v>
      </c>
      <c r="AZ406" s="47">
        <v>46200.354166666664</v>
      </c>
      <c r="BA406" s="47">
        <v>46200.645833333336</v>
      </c>
      <c r="BB406" s="8" t="s">
        <v>8380</v>
      </c>
      <c r="BC406" s="47">
        <v>46200.361111111109</v>
      </c>
      <c r="BD406" s="47">
        <v>46200.633333333331</v>
      </c>
      <c r="BE406" s="8" t="s">
        <v>314</v>
      </c>
      <c r="BF406" s="8">
        <v>0</v>
      </c>
      <c r="BG406" s="8">
        <v>0</v>
      </c>
      <c r="BH406" s="8"/>
    </row>
    <row r="407" spans="2:60">
      <c r="B407" s="8" t="s">
        <v>8326</v>
      </c>
      <c r="C407" s="8" t="s">
        <v>49</v>
      </c>
      <c r="D407" s="8" t="s">
        <v>67</v>
      </c>
      <c r="E407" s="8" t="s">
        <v>314</v>
      </c>
      <c r="F407" s="8" t="s">
        <v>8438</v>
      </c>
      <c r="G407" s="8" t="s">
        <v>75</v>
      </c>
      <c r="H407" s="8" t="s">
        <v>53</v>
      </c>
      <c r="I407" s="9">
        <v>46233</v>
      </c>
      <c r="J407" s="61">
        <v>0</v>
      </c>
      <c r="K407" s="56">
        <v>46204</v>
      </c>
      <c r="L407" s="8" t="s">
        <v>52</v>
      </c>
      <c r="M407" s="8" t="s">
        <v>66</v>
      </c>
      <c r="N407" s="8" t="s">
        <v>64</v>
      </c>
      <c r="O407" s="8">
        <v>1</v>
      </c>
      <c r="P407" s="8">
        <v>4</v>
      </c>
      <c r="Q407" s="8" t="s">
        <v>58</v>
      </c>
      <c r="R407" s="8">
        <v>4</v>
      </c>
      <c r="S407" s="8">
        <v>0</v>
      </c>
      <c r="T407" s="8" t="b">
        <v>0</v>
      </c>
      <c r="U407" s="8">
        <v>270</v>
      </c>
      <c r="V407" s="54">
        <v>240</v>
      </c>
      <c r="W407" s="54">
        <v>157</v>
      </c>
      <c r="X407" s="8">
        <v>0</v>
      </c>
      <c r="Y407" s="8">
        <v>0</v>
      </c>
      <c r="Z407" s="8">
        <v>1</v>
      </c>
      <c r="AA407" s="8">
        <v>0</v>
      </c>
      <c r="AB407" s="8">
        <v>4</v>
      </c>
      <c r="AC407" s="8">
        <v>0</v>
      </c>
      <c r="AD407" s="8"/>
      <c r="AE407" s="8">
        <v>270</v>
      </c>
      <c r="AF407" s="8" t="s">
        <v>8384</v>
      </c>
      <c r="AG407" s="8" t="s">
        <v>8379</v>
      </c>
      <c r="AH407" s="54">
        <v>9</v>
      </c>
      <c r="AI407" s="54">
        <v>-21</v>
      </c>
      <c r="AJ407" s="8">
        <v>0</v>
      </c>
      <c r="AK407" s="8">
        <v>1</v>
      </c>
      <c r="AL407" s="8">
        <v>0</v>
      </c>
      <c r="AM407" s="8">
        <v>4</v>
      </c>
      <c r="AN407" s="8">
        <v>0</v>
      </c>
      <c r="AO407" s="8">
        <v>1</v>
      </c>
      <c r="AP407" s="8">
        <v>0</v>
      </c>
      <c r="AQ407" s="8">
        <v>0</v>
      </c>
      <c r="AR407" s="54">
        <v>155</v>
      </c>
      <c r="AS407" s="8">
        <v>1</v>
      </c>
      <c r="AT407" s="8">
        <v>0</v>
      </c>
      <c r="AU407" s="8">
        <v>270</v>
      </c>
      <c r="AV407" s="8" t="s">
        <v>8439</v>
      </c>
      <c r="AW407" s="8">
        <v>1</v>
      </c>
      <c r="AX407" s="8">
        <v>0</v>
      </c>
      <c r="AY407" s="8">
        <v>0</v>
      </c>
      <c r="AZ407" s="47">
        <v>46233.5625</v>
      </c>
      <c r="BA407" s="47">
        <v>46233.75</v>
      </c>
      <c r="BB407" s="8" t="s">
        <v>8380</v>
      </c>
      <c r="BC407" s="47">
        <v>46233.568749999999</v>
      </c>
      <c r="BD407" s="47">
        <v>46233.73541666667</v>
      </c>
      <c r="BE407" s="8" t="s">
        <v>314</v>
      </c>
      <c r="BF407" s="8">
        <v>0</v>
      </c>
      <c r="BG407" s="8">
        <v>0</v>
      </c>
      <c r="BH407" s="8"/>
    </row>
    <row r="408" spans="2:60">
      <c r="B408" s="8" t="s">
        <v>8326</v>
      </c>
      <c r="C408" s="8" t="s">
        <v>49</v>
      </c>
      <c r="D408" s="8" t="s">
        <v>67</v>
      </c>
      <c r="E408" s="8" t="s">
        <v>224</v>
      </c>
      <c r="F408" s="8" t="s">
        <v>8438</v>
      </c>
      <c r="G408" s="8" t="s">
        <v>72</v>
      </c>
      <c r="H408" s="8" t="s">
        <v>53</v>
      </c>
      <c r="I408" s="9">
        <v>46260</v>
      </c>
      <c r="J408" s="61">
        <v>0</v>
      </c>
      <c r="K408" s="56">
        <v>46235</v>
      </c>
      <c r="L408" s="8" t="s">
        <v>52</v>
      </c>
      <c r="M408" s="8" t="s">
        <v>66</v>
      </c>
      <c r="N408" s="8" t="s">
        <v>64</v>
      </c>
      <c r="O408" s="8">
        <v>1</v>
      </c>
      <c r="P408" s="8">
        <v>4</v>
      </c>
      <c r="Q408" s="8" t="s">
        <v>60</v>
      </c>
      <c r="R408" s="8">
        <v>4</v>
      </c>
      <c r="S408" s="8">
        <v>0</v>
      </c>
      <c r="T408" s="8" t="b">
        <v>0</v>
      </c>
      <c r="U408" s="8">
        <v>270</v>
      </c>
      <c r="V408" s="54">
        <v>244</v>
      </c>
      <c r="W408" s="54">
        <v>154</v>
      </c>
      <c r="X408" s="8">
        <v>0</v>
      </c>
      <c r="Y408" s="8">
        <v>0</v>
      </c>
      <c r="Z408" s="8">
        <v>1</v>
      </c>
      <c r="AA408" s="8">
        <v>0</v>
      </c>
      <c r="AB408" s="8">
        <v>4</v>
      </c>
      <c r="AC408" s="8">
        <v>0</v>
      </c>
      <c r="AD408" s="8"/>
      <c r="AE408" s="8">
        <v>270</v>
      </c>
      <c r="AF408" s="8" t="s">
        <v>8384</v>
      </c>
      <c r="AG408" s="8" t="s">
        <v>8379</v>
      </c>
      <c r="AH408" s="54">
        <v>9</v>
      </c>
      <c r="AI408" s="54">
        <v>-17</v>
      </c>
      <c r="AJ408" s="8">
        <v>0</v>
      </c>
      <c r="AK408" s="8">
        <v>1</v>
      </c>
      <c r="AL408" s="8">
        <v>0</v>
      </c>
      <c r="AM408" s="8">
        <v>4</v>
      </c>
      <c r="AN408" s="8">
        <v>0</v>
      </c>
      <c r="AO408" s="8">
        <v>1</v>
      </c>
      <c r="AP408" s="8">
        <v>0</v>
      </c>
      <c r="AQ408" s="8">
        <v>0</v>
      </c>
      <c r="AR408" s="54">
        <v>155</v>
      </c>
      <c r="AS408" s="8">
        <v>1</v>
      </c>
      <c r="AT408" s="8">
        <v>0</v>
      </c>
      <c r="AU408" s="8">
        <v>270</v>
      </c>
      <c r="AV408" s="8" t="s">
        <v>8439</v>
      </c>
      <c r="AW408" s="8">
        <v>1</v>
      </c>
      <c r="AX408" s="8">
        <v>0</v>
      </c>
      <c r="AY408" s="8">
        <v>0</v>
      </c>
      <c r="AZ408" s="47">
        <v>46260.375</v>
      </c>
      <c r="BA408" s="47">
        <v>46260.5625</v>
      </c>
      <c r="BB408" s="8" t="s">
        <v>8380</v>
      </c>
      <c r="BC408" s="47">
        <v>46260.381249999999</v>
      </c>
      <c r="BD408" s="47">
        <v>46260.550694444442</v>
      </c>
      <c r="BE408" s="8" t="s">
        <v>224</v>
      </c>
      <c r="BF408" s="8">
        <v>0</v>
      </c>
      <c r="BG408" s="8">
        <v>0</v>
      </c>
      <c r="BH408" s="8"/>
    </row>
    <row r="409" spans="2:60">
      <c r="B409" s="8" t="s">
        <v>8326</v>
      </c>
      <c r="C409" s="8" t="s">
        <v>49</v>
      </c>
      <c r="D409" s="8" t="s">
        <v>67</v>
      </c>
      <c r="E409" s="8" t="s">
        <v>224</v>
      </c>
      <c r="F409" s="8" t="s">
        <v>8438</v>
      </c>
      <c r="G409" s="8" t="s">
        <v>74</v>
      </c>
      <c r="H409" s="8" t="s">
        <v>53</v>
      </c>
      <c r="I409" s="9">
        <v>46250</v>
      </c>
      <c r="J409" s="61">
        <v>0</v>
      </c>
      <c r="K409" s="56">
        <v>46235</v>
      </c>
      <c r="L409" s="8" t="s">
        <v>52</v>
      </c>
      <c r="M409" s="8" t="s">
        <v>66</v>
      </c>
      <c r="N409" s="8" t="s">
        <v>64</v>
      </c>
      <c r="O409" s="8">
        <v>1</v>
      </c>
      <c r="P409" s="8">
        <v>4</v>
      </c>
      <c r="Q409" s="8" t="s">
        <v>60</v>
      </c>
      <c r="R409" s="8">
        <v>4</v>
      </c>
      <c r="S409" s="8">
        <v>0</v>
      </c>
      <c r="T409" s="8" t="b">
        <v>0</v>
      </c>
      <c r="U409" s="8">
        <v>270</v>
      </c>
      <c r="V409" s="54">
        <v>239</v>
      </c>
      <c r="W409" s="54">
        <v>168</v>
      </c>
      <c r="X409" s="8">
        <v>0</v>
      </c>
      <c r="Y409" s="8">
        <v>0</v>
      </c>
      <c r="Z409" s="8">
        <v>1</v>
      </c>
      <c r="AA409" s="8">
        <v>0</v>
      </c>
      <c r="AB409" s="8">
        <v>4</v>
      </c>
      <c r="AC409" s="8">
        <v>0</v>
      </c>
      <c r="AD409" s="8"/>
      <c r="AE409" s="8">
        <v>270</v>
      </c>
      <c r="AF409" s="8" t="s">
        <v>8384</v>
      </c>
      <c r="AG409" s="8" t="s">
        <v>8379</v>
      </c>
      <c r="AH409" s="54">
        <v>5</v>
      </c>
      <c r="AI409" s="54">
        <v>-26</v>
      </c>
      <c r="AJ409" s="8">
        <v>0</v>
      </c>
      <c r="AK409" s="8">
        <v>1</v>
      </c>
      <c r="AL409" s="8">
        <v>0</v>
      </c>
      <c r="AM409" s="8">
        <v>4</v>
      </c>
      <c r="AN409" s="8">
        <v>0</v>
      </c>
      <c r="AO409" s="8">
        <v>1</v>
      </c>
      <c r="AP409" s="8">
        <v>0</v>
      </c>
      <c r="AQ409" s="8">
        <v>0</v>
      </c>
      <c r="AR409" s="54">
        <v>170</v>
      </c>
      <c r="AS409" s="8">
        <v>1</v>
      </c>
      <c r="AT409" s="8">
        <v>0</v>
      </c>
      <c r="AU409" s="8">
        <v>270</v>
      </c>
      <c r="AV409" s="8" t="s">
        <v>8439</v>
      </c>
      <c r="AW409" s="8">
        <v>1</v>
      </c>
      <c r="AX409" s="8">
        <v>0</v>
      </c>
      <c r="AY409" s="8">
        <v>0</v>
      </c>
      <c r="AZ409" s="47">
        <v>46250.541666666664</v>
      </c>
      <c r="BA409" s="47">
        <v>46250.729166666664</v>
      </c>
      <c r="BB409" s="8" t="s">
        <v>8380</v>
      </c>
      <c r="BC409" s="47">
        <v>46250.545138888891</v>
      </c>
      <c r="BD409" s="47">
        <v>46250.711111111108</v>
      </c>
      <c r="BE409" s="8" t="s">
        <v>224</v>
      </c>
      <c r="BF409" s="8">
        <v>0</v>
      </c>
      <c r="BG409" s="8">
        <v>0</v>
      </c>
      <c r="BH409" s="8"/>
    </row>
    <row r="410" spans="2:60">
      <c r="B410" s="8" t="s">
        <v>8326</v>
      </c>
      <c r="C410" s="8" t="s">
        <v>49</v>
      </c>
      <c r="D410" s="8" t="s">
        <v>67</v>
      </c>
      <c r="E410" s="8" t="s">
        <v>224</v>
      </c>
      <c r="F410" s="8" t="s">
        <v>8438</v>
      </c>
      <c r="G410" s="8" t="s">
        <v>76</v>
      </c>
      <c r="H410" s="8" t="s">
        <v>53</v>
      </c>
      <c r="I410" s="9">
        <v>46234</v>
      </c>
      <c r="J410" s="61">
        <v>0</v>
      </c>
      <c r="K410" s="56">
        <v>46204</v>
      </c>
      <c r="L410" s="8" t="s">
        <v>52</v>
      </c>
      <c r="M410" s="8" t="s">
        <v>66</v>
      </c>
      <c r="N410" s="8" t="s">
        <v>64</v>
      </c>
      <c r="O410" s="8">
        <v>1</v>
      </c>
      <c r="P410" s="8">
        <v>4</v>
      </c>
      <c r="Q410" s="8" t="s">
        <v>58</v>
      </c>
      <c r="R410" s="8">
        <v>4</v>
      </c>
      <c r="S410" s="8">
        <v>0</v>
      </c>
      <c r="T410" s="8" t="b">
        <v>0</v>
      </c>
      <c r="U410" s="8">
        <v>180</v>
      </c>
      <c r="V410" s="54">
        <v>158</v>
      </c>
      <c r="W410" s="54">
        <v>80</v>
      </c>
      <c r="X410" s="8">
        <v>0</v>
      </c>
      <c r="Y410" s="8">
        <v>0</v>
      </c>
      <c r="Z410" s="8">
        <v>1</v>
      </c>
      <c r="AA410" s="8">
        <v>0</v>
      </c>
      <c r="AB410" s="8">
        <v>4</v>
      </c>
      <c r="AC410" s="8">
        <v>0</v>
      </c>
      <c r="AD410" s="8"/>
      <c r="AE410" s="8">
        <v>180</v>
      </c>
      <c r="AF410" s="8" t="s">
        <v>8378</v>
      </c>
      <c r="AG410" s="8" t="s">
        <v>8379</v>
      </c>
      <c r="AH410" s="54">
        <v>11</v>
      </c>
      <c r="AI410" s="54">
        <v>-11</v>
      </c>
      <c r="AJ410" s="8">
        <v>0</v>
      </c>
      <c r="AK410" s="8">
        <v>0</v>
      </c>
      <c r="AL410" s="8">
        <v>1</v>
      </c>
      <c r="AM410" s="8">
        <v>4</v>
      </c>
      <c r="AN410" s="8">
        <v>0</v>
      </c>
      <c r="AO410" s="8">
        <v>1</v>
      </c>
      <c r="AP410" s="8">
        <v>0</v>
      </c>
      <c r="AQ410" s="8">
        <v>0</v>
      </c>
      <c r="AR410" s="54">
        <v>80</v>
      </c>
      <c r="AS410" s="8">
        <v>1</v>
      </c>
      <c r="AT410" s="8">
        <v>0</v>
      </c>
      <c r="AU410" s="8">
        <v>180</v>
      </c>
      <c r="AV410" s="8" t="s">
        <v>8439</v>
      </c>
      <c r="AW410" s="8">
        <v>1</v>
      </c>
      <c r="AX410" s="8">
        <v>0</v>
      </c>
      <c r="AY410" s="8">
        <v>0</v>
      </c>
      <c r="AZ410" s="47">
        <v>46234.541666666664</v>
      </c>
      <c r="BA410" s="47">
        <v>46234.666666666664</v>
      </c>
      <c r="BB410" s="8" t="s">
        <v>8380</v>
      </c>
      <c r="BC410" s="47">
        <v>46234.549305555556</v>
      </c>
      <c r="BD410" s="47">
        <v>46234.65902777778</v>
      </c>
      <c r="BE410" s="8" t="s">
        <v>224</v>
      </c>
      <c r="BF410" s="8">
        <v>0</v>
      </c>
      <c r="BG410" s="8">
        <v>0</v>
      </c>
      <c r="BH410" s="8"/>
    </row>
    <row r="411" spans="2:60">
      <c r="B411" s="8" t="s">
        <v>8326</v>
      </c>
      <c r="C411" s="8" t="s">
        <v>49</v>
      </c>
      <c r="D411" s="8" t="s">
        <v>67</v>
      </c>
      <c r="E411" s="8" t="s">
        <v>616</v>
      </c>
      <c r="F411" s="8" t="s">
        <v>8438</v>
      </c>
      <c r="G411" s="8" t="s">
        <v>71</v>
      </c>
      <c r="H411" s="8" t="s">
        <v>53</v>
      </c>
      <c r="I411" s="9">
        <v>46176</v>
      </c>
      <c r="J411" s="61">
        <v>0</v>
      </c>
      <c r="K411" s="56">
        <v>46174</v>
      </c>
      <c r="L411" s="8" t="s">
        <v>52</v>
      </c>
      <c r="M411" s="8" t="s">
        <v>66</v>
      </c>
      <c r="N411" s="8" t="s">
        <v>64</v>
      </c>
      <c r="O411" s="8">
        <v>1</v>
      </c>
      <c r="P411" s="8">
        <v>4</v>
      </c>
      <c r="Q411" s="8" t="s">
        <v>56</v>
      </c>
      <c r="R411" s="8">
        <v>4</v>
      </c>
      <c r="S411" s="8">
        <v>0</v>
      </c>
      <c r="T411" s="8" t="b">
        <v>0</v>
      </c>
      <c r="U411" s="8">
        <v>270</v>
      </c>
      <c r="V411" s="54">
        <v>229</v>
      </c>
      <c r="W411" s="54">
        <v>166</v>
      </c>
      <c r="X411" s="8">
        <v>0</v>
      </c>
      <c r="Y411" s="8">
        <v>0</v>
      </c>
      <c r="Z411" s="8">
        <v>1</v>
      </c>
      <c r="AA411" s="8">
        <v>0</v>
      </c>
      <c r="AB411" s="8">
        <v>4</v>
      </c>
      <c r="AC411" s="8">
        <v>0</v>
      </c>
      <c r="AD411" s="8"/>
      <c r="AE411" s="8">
        <v>270</v>
      </c>
      <c r="AF411" s="8" t="s">
        <v>8378</v>
      </c>
      <c r="AG411" s="8" t="s">
        <v>8379</v>
      </c>
      <c r="AH411" s="54">
        <v>12</v>
      </c>
      <c r="AI411" s="54">
        <v>-29</v>
      </c>
      <c r="AJ411" s="8">
        <v>0</v>
      </c>
      <c r="AK411" s="8">
        <v>0</v>
      </c>
      <c r="AL411" s="8">
        <v>1</v>
      </c>
      <c r="AM411" s="8">
        <v>4</v>
      </c>
      <c r="AN411" s="8">
        <v>0</v>
      </c>
      <c r="AO411" s="8">
        <v>1</v>
      </c>
      <c r="AP411" s="8">
        <v>0</v>
      </c>
      <c r="AQ411" s="8">
        <v>0</v>
      </c>
      <c r="AR411" s="54">
        <v>165</v>
      </c>
      <c r="AS411" s="8">
        <v>1</v>
      </c>
      <c r="AT411" s="8">
        <v>0</v>
      </c>
      <c r="AU411" s="8">
        <v>270</v>
      </c>
      <c r="AV411" s="8" t="s">
        <v>8439</v>
      </c>
      <c r="AW411" s="8">
        <v>1</v>
      </c>
      <c r="AX411" s="8">
        <v>0</v>
      </c>
      <c r="AY411" s="8">
        <v>0</v>
      </c>
      <c r="AZ411" s="47">
        <v>46176.375</v>
      </c>
      <c r="BA411" s="47">
        <v>46176.5625</v>
      </c>
      <c r="BB411" s="8" t="s">
        <v>8380</v>
      </c>
      <c r="BC411" s="47">
        <v>46176.383333333331</v>
      </c>
      <c r="BD411" s="47">
        <v>46176.542361111111</v>
      </c>
      <c r="BE411" s="8" t="s">
        <v>616</v>
      </c>
      <c r="BF411" s="8">
        <v>0</v>
      </c>
      <c r="BG411" s="8">
        <v>0</v>
      </c>
      <c r="BH411" s="8"/>
    </row>
    <row r="412" spans="2:60">
      <c r="B412" s="8" t="s">
        <v>8326</v>
      </c>
      <c r="C412" s="8" t="s">
        <v>49</v>
      </c>
      <c r="D412" s="8" t="s">
        <v>67</v>
      </c>
      <c r="E412" s="8" t="s">
        <v>616</v>
      </c>
      <c r="F412" s="8" t="s">
        <v>8438</v>
      </c>
      <c r="G412" s="8" t="s">
        <v>71</v>
      </c>
      <c r="H412" s="8" t="s">
        <v>53</v>
      </c>
      <c r="I412" s="9">
        <v>46235</v>
      </c>
      <c r="J412" s="61">
        <v>0</v>
      </c>
      <c r="K412" s="56">
        <v>46235</v>
      </c>
      <c r="L412" s="8" t="s">
        <v>52</v>
      </c>
      <c r="M412" s="8" t="s">
        <v>66</v>
      </c>
      <c r="N412" s="8" t="s">
        <v>64</v>
      </c>
      <c r="O412" s="8">
        <v>1</v>
      </c>
      <c r="P412" s="8">
        <v>4</v>
      </c>
      <c r="Q412" s="8" t="s">
        <v>60</v>
      </c>
      <c r="R412" s="8">
        <v>4</v>
      </c>
      <c r="S412" s="8">
        <v>0</v>
      </c>
      <c r="T412" s="8" t="b">
        <v>0</v>
      </c>
      <c r="U412" s="8">
        <v>240</v>
      </c>
      <c r="V412" s="54">
        <v>214</v>
      </c>
      <c r="W412" s="54">
        <v>144</v>
      </c>
      <c r="X412" s="8">
        <v>0</v>
      </c>
      <c r="Y412" s="8">
        <v>0</v>
      </c>
      <c r="Z412" s="8">
        <v>1</v>
      </c>
      <c r="AA412" s="8">
        <v>0</v>
      </c>
      <c r="AB412" s="8">
        <v>4</v>
      </c>
      <c r="AC412" s="8">
        <v>0</v>
      </c>
      <c r="AD412" s="8"/>
      <c r="AE412" s="8">
        <v>240</v>
      </c>
      <c r="AF412" s="8" t="s">
        <v>8384</v>
      </c>
      <c r="AG412" s="8" t="s">
        <v>8379</v>
      </c>
      <c r="AH412" s="54">
        <v>6</v>
      </c>
      <c r="AI412" s="54">
        <v>-20</v>
      </c>
      <c r="AJ412" s="8">
        <v>0</v>
      </c>
      <c r="AK412" s="8">
        <v>1</v>
      </c>
      <c r="AL412" s="8">
        <v>0</v>
      </c>
      <c r="AM412" s="8">
        <v>4</v>
      </c>
      <c r="AN412" s="8">
        <v>0</v>
      </c>
      <c r="AO412" s="8">
        <v>1</v>
      </c>
      <c r="AP412" s="8">
        <v>0</v>
      </c>
      <c r="AQ412" s="8">
        <v>0</v>
      </c>
      <c r="AR412" s="54">
        <v>150</v>
      </c>
      <c r="AS412" s="8">
        <v>1</v>
      </c>
      <c r="AT412" s="8">
        <v>0</v>
      </c>
      <c r="AU412" s="8">
        <v>240</v>
      </c>
      <c r="AV412" s="8" t="s">
        <v>8439</v>
      </c>
      <c r="AW412" s="8">
        <v>1</v>
      </c>
      <c r="AX412" s="8">
        <v>0</v>
      </c>
      <c r="AY412" s="8">
        <v>0</v>
      </c>
      <c r="AZ412" s="47">
        <v>46235.5625</v>
      </c>
      <c r="BA412" s="47">
        <v>46235.729166666664</v>
      </c>
      <c r="BB412" s="8" t="s">
        <v>8380</v>
      </c>
      <c r="BC412" s="47">
        <v>46235.566666666666</v>
      </c>
      <c r="BD412" s="47">
        <v>46235.715277777781</v>
      </c>
      <c r="BE412" s="8" t="s">
        <v>616</v>
      </c>
      <c r="BF412" s="8">
        <v>0</v>
      </c>
      <c r="BG412" s="8">
        <v>0</v>
      </c>
      <c r="BH412" s="8"/>
    </row>
    <row r="413" spans="2:60">
      <c r="B413" s="8" t="s">
        <v>8326</v>
      </c>
      <c r="C413" s="8" t="s">
        <v>49</v>
      </c>
      <c r="D413" s="8" t="s">
        <v>67</v>
      </c>
      <c r="E413" s="8" t="s">
        <v>430</v>
      </c>
      <c r="F413" s="8" t="s">
        <v>8438</v>
      </c>
      <c r="G413" s="8" t="s">
        <v>72</v>
      </c>
      <c r="H413" s="8" t="s">
        <v>53</v>
      </c>
      <c r="I413" s="9">
        <v>46201</v>
      </c>
      <c r="J413" s="61">
        <v>0</v>
      </c>
      <c r="K413" s="56">
        <v>46174</v>
      </c>
      <c r="L413" s="8" t="s">
        <v>52</v>
      </c>
      <c r="M413" s="8" t="s">
        <v>66</v>
      </c>
      <c r="N413" s="8" t="s">
        <v>64</v>
      </c>
      <c r="O413" s="8">
        <v>1</v>
      </c>
      <c r="P413" s="8">
        <v>4</v>
      </c>
      <c r="Q413" s="8" t="s">
        <v>56</v>
      </c>
      <c r="R413" s="8">
        <v>4</v>
      </c>
      <c r="S413" s="8">
        <v>0</v>
      </c>
      <c r="T413" s="8" t="b">
        <v>0</v>
      </c>
      <c r="U413" s="8">
        <v>360</v>
      </c>
      <c r="V413" s="54">
        <v>339</v>
      </c>
      <c r="W413" s="54">
        <v>266</v>
      </c>
      <c r="X413" s="8">
        <v>0</v>
      </c>
      <c r="Y413" s="8">
        <v>0</v>
      </c>
      <c r="Z413" s="8">
        <v>1</v>
      </c>
      <c r="AA413" s="8">
        <v>0</v>
      </c>
      <c r="AB413" s="8">
        <v>4</v>
      </c>
      <c r="AC413" s="8">
        <v>0</v>
      </c>
      <c r="AD413" s="8"/>
      <c r="AE413" s="8">
        <v>360</v>
      </c>
      <c r="AF413" s="8" t="s">
        <v>8384</v>
      </c>
      <c r="AG413" s="8" t="s">
        <v>8379</v>
      </c>
      <c r="AH413" s="54">
        <v>2</v>
      </c>
      <c r="AI413" s="54">
        <v>-19</v>
      </c>
      <c r="AJ413" s="8">
        <v>0</v>
      </c>
      <c r="AK413" s="8">
        <v>1</v>
      </c>
      <c r="AL413" s="8">
        <v>0</v>
      </c>
      <c r="AM413" s="8">
        <v>4</v>
      </c>
      <c r="AN413" s="8">
        <v>0</v>
      </c>
      <c r="AO413" s="8">
        <v>1</v>
      </c>
      <c r="AP413" s="8">
        <v>0</v>
      </c>
      <c r="AQ413" s="8">
        <v>0</v>
      </c>
      <c r="AR413" s="54">
        <v>255</v>
      </c>
      <c r="AS413" s="8">
        <v>1</v>
      </c>
      <c r="AT413" s="8">
        <v>0</v>
      </c>
      <c r="AU413" s="8">
        <v>360</v>
      </c>
      <c r="AV413" s="8" t="s">
        <v>8439</v>
      </c>
      <c r="AW413" s="8">
        <v>1</v>
      </c>
      <c r="AX413" s="8">
        <v>0</v>
      </c>
      <c r="AY413" s="8">
        <v>0</v>
      </c>
      <c r="AZ413" s="47">
        <v>46201.354166666664</v>
      </c>
      <c r="BA413" s="47">
        <v>46201.604166666664</v>
      </c>
      <c r="BB413" s="8" t="s">
        <v>8380</v>
      </c>
      <c r="BC413" s="47">
        <v>46201.355555555558</v>
      </c>
      <c r="BD413" s="47">
        <v>46201.59097222222</v>
      </c>
      <c r="BE413" s="8" t="s">
        <v>430</v>
      </c>
      <c r="BF413" s="8">
        <v>0</v>
      </c>
      <c r="BG413" s="8">
        <v>0</v>
      </c>
      <c r="BH413" s="8"/>
    </row>
    <row r="414" spans="2:60">
      <c r="B414" s="8" t="s">
        <v>8326</v>
      </c>
      <c r="C414" s="8" t="s">
        <v>49</v>
      </c>
      <c r="D414" s="8" t="s">
        <v>67</v>
      </c>
      <c r="E414" s="8" t="s">
        <v>430</v>
      </c>
      <c r="F414" s="8" t="s">
        <v>8438</v>
      </c>
      <c r="G414" s="8" t="s">
        <v>73</v>
      </c>
      <c r="H414" s="8" t="s">
        <v>53</v>
      </c>
      <c r="I414" s="9">
        <v>46221</v>
      </c>
      <c r="J414" s="61">
        <v>0</v>
      </c>
      <c r="K414" s="56">
        <v>46204</v>
      </c>
      <c r="L414" s="8" t="s">
        <v>52</v>
      </c>
      <c r="M414" s="8" t="s">
        <v>66</v>
      </c>
      <c r="N414" s="8" t="s">
        <v>64</v>
      </c>
      <c r="O414" s="8">
        <v>1</v>
      </c>
      <c r="P414" s="8">
        <v>4</v>
      </c>
      <c r="Q414" s="8" t="s">
        <v>58</v>
      </c>
      <c r="R414" s="8">
        <v>4</v>
      </c>
      <c r="S414" s="8">
        <v>0</v>
      </c>
      <c r="T414" s="8" t="b">
        <v>0</v>
      </c>
      <c r="U414" s="8">
        <v>240</v>
      </c>
      <c r="V414" s="54">
        <v>215</v>
      </c>
      <c r="W414" s="54">
        <v>142</v>
      </c>
      <c r="X414" s="8">
        <v>0</v>
      </c>
      <c r="Y414" s="8">
        <v>0</v>
      </c>
      <c r="Z414" s="8">
        <v>1</v>
      </c>
      <c r="AA414" s="8">
        <v>0</v>
      </c>
      <c r="AB414" s="8">
        <v>4</v>
      </c>
      <c r="AC414" s="8">
        <v>0</v>
      </c>
      <c r="AD414" s="8"/>
      <c r="AE414" s="8">
        <v>240</v>
      </c>
      <c r="AF414" s="8" t="s">
        <v>8384</v>
      </c>
      <c r="AG414" s="8" t="s">
        <v>8379</v>
      </c>
      <c r="AH414" s="54">
        <v>3</v>
      </c>
      <c r="AI414" s="54">
        <v>-22</v>
      </c>
      <c r="AJ414" s="8">
        <v>0</v>
      </c>
      <c r="AK414" s="8">
        <v>1</v>
      </c>
      <c r="AL414" s="8">
        <v>0</v>
      </c>
      <c r="AM414" s="8">
        <v>4</v>
      </c>
      <c r="AN414" s="8">
        <v>0</v>
      </c>
      <c r="AO414" s="8">
        <v>1</v>
      </c>
      <c r="AP414" s="8">
        <v>0</v>
      </c>
      <c r="AQ414" s="8">
        <v>0</v>
      </c>
      <c r="AR414" s="54">
        <v>140</v>
      </c>
      <c r="AS414" s="8">
        <v>1</v>
      </c>
      <c r="AT414" s="8">
        <v>0</v>
      </c>
      <c r="AU414" s="8">
        <v>240</v>
      </c>
      <c r="AV414" s="8" t="s">
        <v>8439</v>
      </c>
      <c r="AW414" s="8">
        <v>1</v>
      </c>
      <c r="AX414" s="8">
        <v>0</v>
      </c>
      <c r="AY414" s="8">
        <v>0</v>
      </c>
      <c r="AZ414" s="47">
        <v>46221.354166666664</v>
      </c>
      <c r="BA414" s="47">
        <v>46221.520833333336</v>
      </c>
      <c r="BB414" s="8" t="s">
        <v>8380</v>
      </c>
      <c r="BC414" s="47">
        <v>46221.356249999997</v>
      </c>
      <c r="BD414" s="47">
        <v>46221.505555555559</v>
      </c>
      <c r="BE414" s="8" t="s">
        <v>430</v>
      </c>
      <c r="BF414" s="8">
        <v>0</v>
      </c>
      <c r="BG414" s="8">
        <v>0</v>
      </c>
      <c r="BH414" s="8"/>
    </row>
    <row r="415" spans="2:60">
      <c r="B415" s="8" t="s">
        <v>8326</v>
      </c>
      <c r="C415" s="8" t="s">
        <v>49</v>
      </c>
      <c r="D415" s="8" t="s">
        <v>67</v>
      </c>
      <c r="E415" s="8" t="s">
        <v>430</v>
      </c>
      <c r="F415" s="8" t="s">
        <v>8438</v>
      </c>
      <c r="G415" s="8" t="s">
        <v>74</v>
      </c>
      <c r="H415" s="8" t="s">
        <v>53</v>
      </c>
      <c r="I415" s="9">
        <v>46251</v>
      </c>
      <c r="J415" s="61">
        <v>0</v>
      </c>
      <c r="K415" s="56">
        <v>46235</v>
      </c>
      <c r="L415" s="8" t="s">
        <v>52</v>
      </c>
      <c r="M415" s="8" t="s">
        <v>66</v>
      </c>
      <c r="N415" s="8" t="s">
        <v>64</v>
      </c>
      <c r="O415" s="8">
        <v>1</v>
      </c>
      <c r="P415" s="8">
        <v>4</v>
      </c>
      <c r="Q415" s="8" t="s">
        <v>60</v>
      </c>
      <c r="R415" s="8">
        <v>4</v>
      </c>
      <c r="S415" s="8">
        <v>0</v>
      </c>
      <c r="T415" s="8" t="b">
        <v>0</v>
      </c>
      <c r="U415" s="8">
        <v>210</v>
      </c>
      <c r="V415" s="54">
        <v>185</v>
      </c>
      <c r="W415" s="54">
        <v>104</v>
      </c>
      <c r="X415" s="8">
        <v>0</v>
      </c>
      <c r="Y415" s="8">
        <v>0</v>
      </c>
      <c r="Z415" s="8">
        <v>1</v>
      </c>
      <c r="AA415" s="8">
        <v>0</v>
      </c>
      <c r="AB415" s="8">
        <v>4</v>
      </c>
      <c r="AC415" s="8">
        <v>0</v>
      </c>
      <c r="AD415" s="8"/>
      <c r="AE415" s="8">
        <v>210</v>
      </c>
      <c r="AF415" s="8" t="s">
        <v>8384</v>
      </c>
      <c r="AG415" s="8" t="s">
        <v>8379</v>
      </c>
      <c r="AH415" s="54">
        <v>2</v>
      </c>
      <c r="AI415" s="54">
        <v>-23</v>
      </c>
      <c r="AJ415" s="8">
        <v>0</v>
      </c>
      <c r="AK415" s="8">
        <v>1</v>
      </c>
      <c r="AL415" s="8">
        <v>0</v>
      </c>
      <c r="AM415" s="8">
        <v>4</v>
      </c>
      <c r="AN415" s="8">
        <v>0</v>
      </c>
      <c r="AO415" s="8">
        <v>1</v>
      </c>
      <c r="AP415" s="8">
        <v>0</v>
      </c>
      <c r="AQ415" s="8">
        <v>0</v>
      </c>
      <c r="AR415" s="54">
        <v>115</v>
      </c>
      <c r="AS415" s="8">
        <v>1</v>
      </c>
      <c r="AT415" s="8">
        <v>0</v>
      </c>
      <c r="AU415" s="8">
        <v>210</v>
      </c>
      <c r="AV415" s="8" t="s">
        <v>8439</v>
      </c>
      <c r="AW415" s="8">
        <v>1</v>
      </c>
      <c r="AX415" s="8">
        <v>0</v>
      </c>
      <c r="AY415" s="8">
        <v>0</v>
      </c>
      <c r="AZ415" s="47">
        <v>46251.541666666664</v>
      </c>
      <c r="BA415" s="47">
        <v>46251.6875</v>
      </c>
      <c r="BB415" s="8" t="s">
        <v>8380</v>
      </c>
      <c r="BC415" s="47">
        <v>46251.543055555558</v>
      </c>
      <c r="BD415" s="47">
        <v>46251.671527777777</v>
      </c>
      <c r="BE415" s="8" t="s">
        <v>430</v>
      </c>
      <c r="BF415" s="8">
        <v>0</v>
      </c>
      <c r="BG415" s="8">
        <v>0</v>
      </c>
      <c r="BH415" s="8"/>
    </row>
    <row r="416" spans="2:60">
      <c r="B416" s="8" t="s">
        <v>8326</v>
      </c>
      <c r="C416" s="8" t="s">
        <v>49</v>
      </c>
      <c r="D416" s="8" t="s">
        <v>67</v>
      </c>
      <c r="E416" s="8" t="s">
        <v>580</v>
      </c>
      <c r="F416" s="8" t="s">
        <v>8438</v>
      </c>
      <c r="G416" s="8" t="s">
        <v>65</v>
      </c>
      <c r="H416" s="8" t="s">
        <v>53</v>
      </c>
      <c r="I416" s="9">
        <v>46225</v>
      </c>
      <c r="J416" s="61">
        <v>0</v>
      </c>
      <c r="K416" s="56">
        <v>46204</v>
      </c>
      <c r="L416" s="8" t="s">
        <v>52</v>
      </c>
      <c r="M416" s="8" t="s">
        <v>66</v>
      </c>
      <c r="N416" s="8" t="s">
        <v>64</v>
      </c>
      <c r="O416" s="8">
        <v>1</v>
      </c>
      <c r="P416" s="8">
        <v>4</v>
      </c>
      <c r="Q416" s="8" t="s">
        <v>58</v>
      </c>
      <c r="R416" s="8">
        <v>4</v>
      </c>
      <c r="S416" s="8">
        <v>0</v>
      </c>
      <c r="T416" s="8" t="b">
        <v>0</v>
      </c>
      <c r="U416" s="8">
        <v>270</v>
      </c>
      <c r="V416" s="54">
        <v>238</v>
      </c>
      <c r="W416" s="54">
        <v>136</v>
      </c>
      <c r="X416" s="8">
        <v>0</v>
      </c>
      <c r="Y416" s="8">
        <v>0</v>
      </c>
      <c r="Z416" s="8">
        <v>1</v>
      </c>
      <c r="AA416" s="8">
        <v>0</v>
      </c>
      <c r="AB416" s="8">
        <v>4</v>
      </c>
      <c r="AC416" s="8">
        <v>0</v>
      </c>
      <c r="AD416" s="8"/>
      <c r="AE416" s="8">
        <v>270</v>
      </c>
      <c r="AF416" s="8" t="s">
        <v>8384</v>
      </c>
      <c r="AG416" s="8" t="s">
        <v>8379</v>
      </c>
      <c r="AH416" s="54">
        <v>4</v>
      </c>
      <c r="AI416" s="54">
        <v>-28</v>
      </c>
      <c r="AJ416" s="8">
        <v>0</v>
      </c>
      <c r="AK416" s="8">
        <v>1</v>
      </c>
      <c r="AL416" s="8">
        <v>0</v>
      </c>
      <c r="AM416" s="8">
        <v>4</v>
      </c>
      <c r="AN416" s="8">
        <v>0</v>
      </c>
      <c r="AO416" s="8">
        <v>1</v>
      </c>
      <c r="AP416" s="8">
        <v>0</v>
      </c>
      <c r="AQ416" s="8">
        <v>0</v>
      </c>
      <c r="AR416" s="54">
        <v>140</v>
      </c>
      <c r="AS416" s="8">
        <v>1</v>
      </c>
      <c r="AT416" s="8">
        <v>0</v>
      </c>
      <c r="AU416" s="8">
        <v>270</v>
      </c>
      <c r="AV416" s="8" t="s">
        <v>8439</v>
      </c>
      <c r="AW416" s="8">
        <v>1</v>
      </c>
      <c r="AX416" s="8">
        <v>0</v>
      </c>
      <c r="AY416" s="8">
        <v>0</v>
      </c>
      <c r="AZ416" s="47">
        <v>46225.354166666664</v>
      </c>
      <c r="BA416" s="47">
        <v>46225.541666666664</v>
      </c>
      <c r="BB416" s="8" t="s">
        <v>8380</v>
      </c>
      <c r="BC416" s="47">
        <v>46225.356944444444</v>
      </c>
      <c r="BD416" s="47">
        <v>46225.522222222222</v>
      </c>
      <c r="BE416" s="8" t="s">
        <v>580</v>
      </c>
      <c r="BF416" s="8">
        <v>0</v>
      </c>
      <c r="BG416" s="8">
        <v>0</v>
      </c>
      <c r="BH416" s="8"/>
    </row>
    <row r="417" spans="2:60">
      <c r="B417" s="8" t="s">
        <v>8326</v>
      </c>
      <c r="C417" s="8" t="s">
        <v>49</v>
      </c>
      <c r="D417" s="8" t="s">
        <v>67</v>
      </c>
      <c r="E417" s="8" t="s">
        <v>580</v>
      </c>
      <c r="F417" s="8" t="s">
        <v>8438</v>
      </c>
      <c r="G417" s="8" t="s">
        <v>70</v>
      </c>
      <c r="H417" s="8" t="s">
        <v>53</v>
      </c>
      <c r="I417" s="9">
        <v>46238</v>
      </c>
      <c r="J417" s="61">
        <v>0</v>
      </c>
      <c r="K417" s="56">
        <v>46235</v>
      </c>
      <c r="L417" s="8" t="s">
        <v>52</v>
      </c>
      <c r="M417" s="8" t="s">
        <v>66</v>
      </c>
      <c r="N417" s="8" t="s">
        <v>64</v>
      </c>
      <c r="O417" s="8">
        <v>1</v>
      </c>
      <c r="P417" s="8">
        <v>4</v>
      </c>
      <c r="Q417" s="8" t="s">
        <v>60</v>
      </c>
      <c r="R417" s="8">
        <v>4</v>
      </c>
      <c r="S417" s="8">
        <v>0</v>
      </c>
      <c r="T417" s="8" t="b">
        <v>0</v>
      </c>
      <c r="U417" s="8">
        <v>270</v>
      </c>
      <c r="V417" s="54">
        <v>236</v>
      </c>
      <c r="W417" s="54">
        <v>153</v>
      </c>
      <c r="X417" s="8">
        <v>0</v>
      </c>
      <c r="Y417" s="8">
        <v>0</v>
      </c>
      <c r="Z417" s="8">
        <v>1</v>
      </c>
      <c r="AA417" s="8">
        <v>0</v>
      </c>
      <c r="AB417" s="8">
        <v>4</v>
      </c>
      <c r="AC417" s="8">
        <v>0</v>
      </c>
      <c r="AD417" s="8"/>
      <c r="AE417" s="8">
        <v>270</v>
      </c>
      <c r="AF417" s="8" t="s">
        <v>8384</v>
      </c>
      <c r="AG417" s="8" t="s">
        <v>8379</v>
      </c>
      <c r="AH417" s="54">
        <v>4</v>
      </c>
      <c r="AI417" s="54">
        <v>-30</v>
      </c>
      <c r="AJ417" s="8">
        <v>0</v>
      </c>
      <c r="AK417" s="8">
        <v>1</v>
      </c>
      <c r="AL417" s="8">
        <v>0</v>
      </c>
      <c r="AM417" s="8">
        <v>4</v>
      </c>
      <c r="AN417" s="8">
        <v>0</v>
      </c>
      <c r="AO417" s="8">
        <v>1</v>
      </c>
      <c r="AP417" s="8">
        <v>0</v>
      </c>
      <c r="AQ417" s="8">
        <v>0</v>
      </c>
      <c r="AR417" s="54">
        <v>160</v>
      </c>
      <c r="AS417" s="8">
        <v>1</v>
      </c>
      <c r="AT417" s="8">
        <v>0</v>
      </c>
      <c r="AU417" s="8">
        <v>270</v>
      </c>
      <c r="AV417" s="8" t="s">
        <v>8439</v>
      </c>
      <c r="AW417" s="8">
        <v>1</v>
      </c>
      <c r="AX417" s="8">
        <v>0</v>
      </c>
      <c r="AY417" s="8">
        <v>0</v>
      </c>
      <c r="AZ417" s="47">
        <v>46238.354166666664</v>
      </c>
      <c r="BA417" s="47">
        <v>46238.541666666664</v>
      </c>
      <c r="BB417" s="8" t="s">
        <v>8380</v>
      </c>
      <c r="BC417" s="47">
        <v>46238.356944444444</v>
      </c>
      <c r="BD417" s="47">
        <v>46238.520833333336</v>
      </c>
      <c r="BE417" s="8" t="s">
        <v>580</v>
      </c>
      <c r="BF417" s="8">
        <v>0</v>
      </c>
      <c r="BG417" s="8">
        <v>0</v>
      </c>
      <c r="BH417" s="8"/>
    </row>
    <row r="418" spans="2:60">
      <c r="B418" s="8" t="s">
        <v>8326</v>
      </c>
      <c r="C418" s="8" t="s">
        <v>49</v>
      </c>
      <c r="D418" s="8" t="s">
        <v>67</v>
      </c>
      <c r="E418" s="8" t="s">
        <v>480</v>
      </c>
      <c r="F418" s="8" t="s">
        <v>8438</v>
      </c>
      <c r="G418" s="8" t="s">
        <v>71</v>
      </c>
      <c r="H418" s="8" t="s">
        <v>53</v>
      </c>
      <c r="I418" s="9">
        <v>46246</v>
      </c>
      <c r="J418" s="61">
        <v>0</v>
      </c>
      <c r="K418" s="56">
        <v>46235</v>
      </c>
      <c r="L418" s="8" t="s">
        <v>52</v>
      </c>
      <c r="M418" s="8" t="s">
        <v>66</v>
      </c>
      <c r="N418" s="8" t="s">
        <v>64</v>
      </c>
      <c r="O418" s="8">
        <v>1</v>
      </c>
      <c r="P418" s="8">
        <v>4</v>
      </c>
      <c r="Q418" s="8" t="s">
        <v>60</v>
      </c>
      <c r="R418" s="8">
        <v>4</v>
      </c>
      <c r="S418" s="8">
        <v>0</v>
      </c>
      <c r="T418" s="8" t="b">
        <v>0</v>
      </c>
      <c r="U418" s="8">
        <v>180</v>
      </c>
      <c r="V418" s="54">
        <v>148</v>
      </c>
      <c r="W418" s="54">
        <v>80</v>
      </c>
      <c r="X418" s="8">
        <v>0</v>
      </c>
      <c r="Y418" s="8">
        <v>0</v>
      </c>
      <c r="Z418" s="8">
        <v>1</v>
      </c>
      <c r="AA418" s="8">
        <v>0</v>
      </c>
      <c r="AB418" s="8">
        <v>4</v>
      </c>
      <c r="AC418" s="8">
        <v>0</v>
      </c>
      <c r="AD418" s="8"/>
      <c r="AE418" s="8">
        <v>180</v>
      </c>
      <c r="AF418" s="8" t="s">
        <v>8384</v>
      </c>
      <c r="AG418" s="8" t="s">
        <v>8379</v>
      </c>
      <c r="AH418" s="54">
        <v>5</v>
      </c>
      <c r="AI418" s="54">
        <v>-27</v>
      </c>
      <c r="AJ418" s="8">
        <v>0</v>
      </c>
      <c r="AK418" s="8">
        <v>1</v>
      </c>
      <c r="AL418" s="8">
        <v>0</v>
      </c>
      <c r="AM418" s="8">
        <v>4</v>
      </c>
      <c r="AN418" s="8">
        <v>0</v>
      </c>
      <c r="AO418" s="8">
        <v>1</v>
      </c>
      <c r="AP418" s="8">
        <v>0</v>
      </c>
      <c r="AQ418" s="8">
        <v>0</v>
      </c>
      <c r="AR418" s="54">
        <v>80</v>
      </c>
      <c r="AS418" s="8">
        <v>1</v>
      </c>
      <c r="AT418" s="8">
        <v>0</v>
      </c>
      <c r="AU418" s="8">
        <v>180</v>
      </c>
      <c r="AV418" s="8" t="s">
        <v>8439</v>
      </c>
      <c r="AW418" s="8">
        <v>1</v>
      </c>
      <c r="AX418" s="8">
        <v>0</v>
      </c>
      <c r="AY418" s="8">
        <v>0</v>
      </c>
      <c r="AZ418" s="47">
        <v>46246.333333333336</v>
      </c>
      <c r="BA418" s="47">
        <v>46246.458333333336</v>
      </c>
      <c r="BB418" s="8" t="s">
        <v>8380</v>
      </c>
      <c r="BC418" s="47">
        <v>46246.336805555555</v>
      </c>
      <c r="BD418" s="47">
        <v>46246.439583333333</v>
      </c>
      <c r="BE418" s="8" t="s">
        <v>480</v>
      </c>
      <c r="BF418" s="8">
        <v>0</v>
      </c>
      <c r="BG418" s="8">
        <v>0</v>
      </c>
      <c r="BH418" s="8"/>
    </row>
    <row r="419" spans="2:60">
      <c r="B419" s="8" t="s">
        <v>8326</v>
      </c>
      <c r="C419" s="8" t="s">
        <v>49</v>
      </c>
      <c r="D419" s="8" t="s">
        <v>67</v>
      </c>
      <c r="E419" s="8" t="s">
        <v>480</v>
      </c>
      <c r="F419" s="8" t="s">
        <v>8438</v>
      </c>
      <c r="G419" s="8" t="s">
        <v>75</v>
      </c>
      <c r="H419" s="8" t="s">
        <v>53</v>
      </c>
      <c r="I419" s="9">
        <v>46219</v>
      </c>
      <c r="J419" s="61">
        <v>0</v>
      </c>
      <c r="K419" s="56">
        <v>46204</v>
      </c>
      <c r="L419" s="8" t="s">
        <v>52</v>
      </c>
      <c r="M419" s="8" t="s">
        <v>66</v>
      </c>
      <c r="N419" s="8" t="s">
        <v>64</v>
      </c>
      <c r="O419" s="8">
        <v>1</v>
      </c>
      <c r="P419" s="8">
        <v>4</v>
      </c>
      <c r="Q419" s="8" t="s">
        <v>58</v>
      </c>
      <c r="R419" s="8">
        <v>4</v>
      </c>
      <c r="S419" s="8">
        <v>0</v>
      </c>
      <c r="T419" s="8" t="b">
        <v>0</v>
      </c>
      <c r="U419" s="8">
        <v>180</v>
      </c>
      <c r="V419" s="54">
        <v>159</v>
      </c>
      <c r="W419" s="54">
        <v>98</v>
      </c>
      <c r="X419" s="8">
        <v>0</v>
      </c>
      <c r="Y419" s="8">
        <v>0</v>
      </c>
      <c r="Z419" s="8">
        <v>1</v>
      </c>
      <c r="AA419" s="8">
        <v>0</v>
      </c>
      <c r="AB419" s="8">
        <v>4</v>
      </c>
      <c r="AC419" s="8">
        <v>0</v>
      </c>
      <c r="AD419" s="8"/>
      <c r="AE419" s="8">
        <v>180</v>
      </c>
      <c r="AF419" s="8" t="s">
        <v>8384</v>
      </c>
      <c r="AG419" s="8" t="s">
        <v>8379</v>
      </c>
      <c r="AH419" s="54">
        <v>3</v>
      </c>
      <c r="AI419" s="54">
        <v>-18</v>
      </c>
      <c r="AJ419" s="8">
        <v>0</v>
      </c>
      <c r="AK419" s="8">
        <v>1</v>
      </c>
      <c r="AL419" s="8">
        <v>0</v>
      </c>
      <c r="AM419" s="8">
        <v>4</v>
      </c>
      <c r="AN419" s="8">
        <v>0</v>
      </c>
      <c r="AO419" s="8">
        <v>1</v>
      </c>
      <c r="AP419" s="8">
        <v>0</v>
      </c>
      <c r="AQ419" s="8">
        <v>0</v>
      </c>
      <c r="AR419" s="54">
        <v>95</v>
      </c>
      <c r="AS419" s="8">
        <v>1</v>
      </c>
      <c r="AT419" s="8">
        <v>0</v>
      </c>
      <c r="AU419" s="8">
        <v>180</v>
      </c>
      <c r="AV419" s="8" t="s">
        <v>8439</v>
      </c>
      <c r="AW419" s="8">
        <v>1</v>
      </c>
      <c r="AX419" s="8">
        <v>0</v>
      </c>
      <c r="AY419" s="8">
        <v>0</v>
      </c>
      <c r="AZ419" s="47">
        <v>46219.541666666664</v>
      </c>
      <c r="BA419" s="47">
        <v>46219.666666666664</v>
      </c>
      <c r="BB419" s="8" t="s">
        <v>8380</v>
      </c>
      <c r="BC419" s="47">
        <v>46219.543749999997</v>
      </c>
      <c r="BD419" s="47">
        <v>46219.654166666667</v>
      </c>
      <c r="BE419" s="8" t="s">
        <v>480</v>
      </c>
      <c r="BF419" s="8">
        <v>0</v>
      </c>
      <c r="BG419" s="8">
        <v>0</v>
      </c>
      <c r="BH419" s="8"/>
    </row>
    <row r="420" spans="2:60">
      <c r="B420" s="8" t="s">
        <v>8326</v>
      </c>
      <c r="C420" s="8" t="s">
        <v>49</v>
      </c>
      <c r="D420" s="8" t="s">
        <v>67</v>
      </c>
      <c r="E420" s="8" t="s">
        <v>420</v>
      </c>
      <c r="F420" s="8" t="s">
        <v>8438</v>
      </c>
      <c r="G420" s="8" t="s">
        <v>70</v>
      </c>
      <c r="H420" s="8" t="s">
        <v>53</v>
      </c>
      <c r="I420" s="9">
        <v>46206</v>
      </c>
      <c r="J420" s="61">
        <v>0</v>
      </c>
      <c r="K420" s="56">
        <v>46204</v>
      </c>
      <c r="L420" s="8" t="s">
        <v>52</v>
      </c>
      <c r="M420" s="8" t="s">
        <v>66</v>
      </c>
      <c r="N420" s="8" t="s">
        <v>64</v>
      </c>
      <c r="O420" s="8">
        <v>1</v>
      </c>
      <c r="P420" s="8">
        <v>4</v>
      </c>
      <c r="Q420" s="8" t="s">
        <v>58</v>
      </c>
      <c r="R420" s="8">
        <v>4</v>
      </c>
      <c r="S420" s="8">
        <v>0</v>
      </c>
      <c r="T420" s="8" t="b">
        <v>0</v>
      </c>
      <c r="U420" s="8">
        <v>270</v>
      </c>
      <c r="V420" s="54">
        <v>246</v>
      </c>
      <c r="W420" s="54">
        <v>161</v>
      </c>
      <c r="X420" s="8">
        <v>0</v>
      </c>
      <c r="Y420" s="8">
        <v>0</v>
      </c>
      <c r="Z420" s="8">
        <v>1</v>
      </c>
      <c r="AA420" s="8">
        <v>0</v>
      </c>
      <c r="AB420" s="8">
        <v>4</v>
      </c>
      <c r="AC420" s="8">
        <v>0</v>
      </c>
      <c r="AD420" s="8"/>
      <c r="AE420" s="8">
        <v>270</v>
      </c>
      <c r="AF420" s="8" t="s">
        <v>8384</v>
      </c>
      <c r="AG420" s="8" t="s">
        <v>8379</v>
      </c>
      <c r="AH420" s="54">
        <v>6</v>
      </c>
      <c r="AI420" s="54">
        <v>-18</v>
      </c>
      <c r="AJ420" s="8">
        <v>0</v>
      </c>
      <c r="AK420" s="8">
        <v>1</v>
      </c>
      <c r="AL420" s="8">
        <v>0</v>
      </c>
      <c r="AM420" s="8">
        <v>4</v>
      </c>
      <c r="AN420" s="8">
        <v>0</v>
      </c>
      <c r="AO420" s="8">
        <v>1</v>
      </c>
      <c r="AP420" s="8">
        <v>0</v>
      </c>
      <c r="AQ420" s="8">
        <v>0</v>
      </c>
      <c r="AR420" s="54">
        <v>160</v>
      </c>
      <c r="AS420" s="8">
        <v>1</v>
      </c>
      <c r="AT420" s="8">
        <v>0</v>
      </c>
      <c r="AU420" s="8">
        <v>270</v>
      </c>
      <c r="AV420" s="8" t="s">
        <v>8439</v>
      </c>
      <c r="AW420" s="8">
        <v>1</v>
      </c>
      <c r="AX420" s="8">
        <v>0</v>
      </c>
      <c r="AY420" s="8">
        <v>0</v>
      </c>
      <c r="AZ420" s="47">
        <v>46206.333333333336</v>
      </c>
      <c r="BA420" s="47">
        <v>46206.520833333336</v>
      </c>
      <c r="BB420" s="8" t="s">
        <v>8380</v>
      </c>
      <c r="BC420" s="47">
        <v>46206.337500000001</v>
      </c>
      <c r="BD420" s="47">
        <v>46206.508333333331</v>
      </c>
      <c r="BE420" s="8" t="s">
        <v>420</v>
      </c>
      <c r="BF420" s="8">
        <v>0</v>
      </c>
      <c r="BG420" s="8">
        <v>0</v>
      </c>
      <c r="BH420" s="8"/>
    </row>
    <row r="421" spans="2:60">
      <c r="B421" s="8" t="s">
        <v>8326</v>
      </c>
      <c r="C421" s="8" t="s">
        <v>49</v>
      </c>
      <c r="D421" s="8" t="s">
        <v>67</v>
      </c>
      <c r="E421" s="8" t="s">
        <v>420</v>
      </c>
      <c r="F421" s="8" t="s">
        <v>8438</v>
      </c>
      <c r="G421" s="8" t="s">
        <v>71</v>
      </c>
      <c r="H421" s="8" t="s">
        <v>53</v>
      </c>
      <c r="I421" s="9">
        <v>46212</v>
      </c>
      <c r="J421" s="61">
        <v>0</v>
      </c>
      <c r="K421" s="56">
        <v>46204</v>
      </c>
      <c r="L421" s="8" t="s">
        <v>52</v>
      </c>
      <c r="M421" s="8" t="s">
        <v>66</v>
      </c>
      <c r="N421" s="8" t="s">
        <v>64</v>
      </c>
      <c r="O421" s="8">
        <v>1</v>
      </c>
      <c r="P421" s="8">
        <v>4</v>
      </c>
      <c r="Q421" s="8" t="s">
        <v>58</v>
      </c>
      <c r="R421" s="8">
        <v>4</v>
      </c>
      <c r="S421" s="8">
        <v>0</v>
      </c>
      <c r="T421" s="8" t="b">
        <v>0</v>
      </c>
      <c r="U421" s="8">
        <v>210</v>
      </c>
      <c r="V421" s="54">
        <v>193</v>
      </c>
      <c r="W421" s="54">
        <v>119</v>
      </c>
      <c r="X421" s="8">
        <v>0</v>
      </c>
      <c r="Y421" s="8">
        <v>0</v>
      </c>
      <c r="Z421" s="8">
        <v>1</v>
      </c>
      <c r="AA421" s="8">
        <v>0</v>
      </c>
      <c r="AB421" s="8">
        <v>4</v>
      </c>
      <c r="AC421" s="8">
        <v>0</v>
      </c>
      <c r="AD421" s="8"/>
      <c r="AE421" s="8">
        <v>210</v>
      </c>
      <c r="AF421" s="8" t="s">
        <v>8384</v>
      </c>
      <c r="AG421" s="8" t="s">
        <v>8379</v>
      </c>
      <c r="AH421" s="54">
        <v>2</v>
      </c>
      <c r="AI421" s="54">
        <v>-15</v>
      </c>
      <c r="AJ421" s="8">
        <v>0</v>
      </c>
      <c r="AK421" s="8">
        <v>1</v>
      </c>
      <c r="AL421" s="8">
        <v>0</v>
      </c>
      <c r="AM421" s="8">
        <v>4</v>
      </c>
      <c r="AN421" s="8">
        <v>0</v>
      </c>
      <c r="AO421" s="8">
        <v>1</v>
      </c>
      <c r="AP421" s="8">
        <v>0</v>
      </c>
      <c r="AQ421" s="8">
        <v>0</v>
      </c>
      <c r="AR421" s="54">
        <v>115</v>
      </c>
      <c r="AS421" s="8">
        <v>1</v>
      </c>
      <c r="AT421" s="8">
        <v>0</v>
      </c>
      <c r="AU421" s="8">
        <v>210</v>
      </c>
      <c r="AV421" s="8" t="s">
        <v>8439</v>
      </c>
      <c r="AW421" s="8">
        <v>1</v>
      </c>
      <c r="AX421" s="8">
        <v>0</v>
      </c>
      <c r="AY421" s="8">
        <v>0</v>
      </c>
      <c r="AZ421" s="47">
        <v>46212.333333333336</v>
      </c>
      <c r="BA421" s="47">
        <v>46212.479166666664</v>
      </c>
      <c r="BB421" s="8" t="s">
        <v>8380</v>
      </c>
      <c r="BC421" s="47">
        <v>46212.334722222222</v>
      </c>
      <c r="BD421" s="47">
        <v>46212.46875</v>
      </c>
      <c r="BE421" s="8" t="s">
        <v>420</v>
      </c>
      <c r="BF421" s="8">
        <v>0</v>
      </c>
      <c r="BG421" s="8">
        <v>0</v>
      </c>
      <c r="BH421" s="8"/>
    </row>
    <row r="422" spans="2:60">
      <c r="B422" s="8" t="s">
        <v>8326</v>
      </c>
      <c r="C422" s="8" t="s">
        <v>49</v>
      </c>
      <c r="D422" s="8" t="s">
        <v>67</v>
      </c>
      <c r="E422" s="8" t="s">
        <v>420</v>
      </c>
      <c r="F422" s="8" t="s">
        <v>8438</v>
      </c>
      <c r="G422" s="8" t="s">
        <v>73</v>
      </c>
      <c r="H422" s="8" t="s">
        <v>53</v>
      </c>
      <c r="I422" s="9">
        <v>46174</v>
      </c>
      <c r="J422" s="61">
        <v>0</v>
      </c>
      <c r="K422" s="56">
        <v>46174</v>
      </c>
      <c r="L422" s="8" t="s">
        <v>52</v>
      </c>
      <c r="M422" s="8" t="s">
        <v>66</v>
      </c>
      <c r="N422" s="8" t="s">
        <v>64</v>
      </c>
      <c r="O422" s="8">
        <v>1</v>
      </c>
      <c r="P422" s="8">
        <v>4</v>
      </c>
      <c r="Q422" s="8" t="s">
        <v>56</v>
      </c>
      <c r="R422" s="8">
        <v>4</v>
      </c>
      <c r="S422" s="8">
        <v>0</v>
      </c>
      <c r="T422" s="8" t="b">
        <v>0</v>
      </c>
      <c r="U422" s="8">
        <v>210</v>
      </c>
      <c r="V422" s="54">
        <v>175</v>
      </c>
      <c r="W422" s="54">
        <v>88</v>
      </c>
      <c r="X422" s="8">
        <v>0</v>
      </c>
      <c r="Y422" s="8">
        <v>0</v>
      </c>
      <c r="Z422" s="8">
        <v>1</v>
      </c>
      <c r="AA422" s="8">
        <v>0</v>
      </c>
      <c r="AB422" s="8">
        <v>4</v>
      </c>
      <c r="AC422" s="8">
        <v>0</v>
      </c>
      <c r="AD422" s="8"/>
      <c r="AE422" s="8">
        <v>210</v>
      </c>
      <c r="AF422" s="8" t="s">
        <v>8384</v>
      </c>
      <c r="AG422" s="8" t="s">
        <v>8379</v>
      </c>
      <c r="AH422" s="54">
        <v>7</v>
      </c>
      <c r="AI422" s="54">
        <v>-28</v>
      </c>
      <c r="AJ422" s="8">
        <v>0</v>
      </c>
      <c r="AK422" s="8">
        <v>1</v>
      </c>
      <c r="AL422" s="8">
        <v>0</v>
      </c>
      <c r="AM422" s="8">
        <v>4</v>
      </c>
      <c r="AN422" s="8">
        <v>0</v>
      </c>
      <c r="AO422" s="8">
        <v>1</v>
      </c>
      <c r="AP422" s="8">
        <v>0</v>
      </c>
      <c r="AQ422" s="8">
        <v>0</v>
      </c>
      <c r="AR422" s="54">
        <v>95</v>
      </c>
      <c r="AS422" s="8">
        <v>1</v>
      </c>
      <c r="AT422" s="8">
        <v>0</v>
      </c>
      <c r="AU422" s="8">
        <v>210</v>
      </c>
      <c r="AV422" s="8" t="s">
        <v>8439</v>
      </c>
      <c r="AW422" s="8">
        <v>1</v>
      </c>
      <c r="AX422" s="8">
        <v>0</v>
      </c>
      <c r="AY422" s="8">
        <v>0</v>
      </c>
      <c r="AZ422" s="47">
        <v>46174.333333333336</v>
      </c>
      <c r="BA422" s="47">
        <v>46174.479166666664</v>
      </c>
      <c r="BB422" s="8" t="s">
        <v>8380</v>
      </c>
      <c r="BC422" s="47">
        <v>46174.338194444441</v>
      </c>
      <c r="BD422" s="47">
        <v>46174.459722222222</v>
      </c>
      <c r="BE422" s="8" t="s">
        <v>420</v>
      </c>
      <c r="BF422" s="8">
        <v>0</v>
      </c>
      <c r="BG422" s="8">
        <v>0</v>
      </c>
      <c r="BH422" s="8"/>
    </row>
    <row r="423" spans="2:60">
      <c r="B423" s="8" t="s">
        <v>8326</v>
      </c>
      <c r="C423" s="8" t="s">
        <v>49</v>
      </c>
      <c r="D423" s="8" t="s">
        <v>67</v>
      </c>
      <c r="E423" s="8" t="s">
        <v>394</v>
      </c>
      <c r="F423" s="8" t="s">
        <v>8438</v>
      </c>
      <c r="G423" s="8" t="s">
        <v>71</v>
      </c>
      <c r="H423" s="8" t="s">
        <v>53</v>
      </c>
      <c r="I423" s="9">
        <v>46216</v>
      </c>
      <c r="J423" s="61">
        <v>0</v>
      </c>
      <c r="K423" s="56">
        <v>46204</v>
      </c>
      <c r="L423" s="8" t="s">
        <v>52</v>
      </c>
      <c r="M423" s="8" t="s">
        <v>66</v>
      </c>
      <c r="N423" s="8" t="s">
        <v>64</v>
      </c>
      <c r="O423" s="8">
        <v>1</v>
      </c>
      <c r="P423" s="8">
        <v>4</v>
      </c>
      <c r="Q423" s="8" t="s">
        <v>58</v>
      </c>
      <c r="R423" s="8">
        <v>4</v>
      </c>
      <c r="S423" s="8">
        <v>0</v>
      </c>
      <c r="T423" s="8" t="b">
        <v>0</v>
      </c>
      <c r="U423" s="8">
        <v>360</v>
      </c>
      <c r="V423" s="54">
        <v>325</v>
      </c>
      <c r="W423" s="54">
        <v>229</v>
      </c>
      <c r="X423" s="8">
        <v>0</v>
      </c>
      <c r="Y423" s="8">
        <v>0</v>
      </c>
      <c r="Z423" s="8">
        <v>1</v>
      </c>
      <c r="AA423" s="8">
        <v>0</v>
      </c>
      <c r="AB423" s="8">
        <v>4</v>
      </c>
      <c r="AC423" s="8">
        <v>0</v>
      </c>
      <c r="AD423" s="8"/>
      <c r="AE423" s="8">
        <v>360</v>
      </c>
      <c r="AF423" s="8" t="s">
        <v>8384</v>
      </c>
      <c r="AG423" s="8" t="s">
        <v>8379</v>
      </c>
      <c r="AH423" s="54">
        <v>6</v>
      </c>
      <c r="AI423" s="54">
        <v>-29</v>
      </c>
      <c r="AJ423" s="8">
        <v>0</v>
      </c>
      <c r="AK423" s="8">
        <v>1</v>
      </c>
      <c r="AL423" s="8">
        <v>0</v>
      </c>
      <c r="AM423" s="8">
        <v>4</v>
      </c>
      <c r="AN423" s="8">
        <v>0</v>
      </c>
      <c r="AO423" s="8">
        <v>1</v>
      </c>
      <c r="AP423" s="8">
        <v>0</v>
      </c>
      <c r="AQ423" s="8">
        <v>0</v>
      </c>
      <c r="AR423" s="54">
        <v>220</v>
      </c>
      <c r="AS423" s="8">
        <v>1</v>
      </c>
      <c r="AT423" s="8">
        <v>0</v>
      </c>
      <c r="AU423" s="8">
        <v>360</v>
      </c>
      <c r="AV423" s="8" t="s">
        <v>8439</v>
      </c>
      <c r="AW423" s="8">
        <v>1</v>
      </c>
      <c r="AX423" s="8">
        <v>0</v>
      </c>
      <c r="AY423" s="8">
        <v>0</v>
      </c>
      <c r="AZ423" s="47">
        <v>46216.354166666664</v>
      </c>
      <c r="BA423" s="47">
        <v>46216.604166666664</v>
      </c>
      <c r="BB423" s="8" t="s">
        <v>8380</v>
      </c>
      <c r="BC423" s="47">
        <v>46216.35833333333</v>
      </c>
      <c r="BD423" s="47">
        <v>46216.584027777775</v>
      </c>
      <c r="BE423" s="8" t="s">
        <v>394</v>
      </c>
      <c r="BF423" s="8">
        <v>0</v>
      </c>
      <c r="BG423" s="8">
        <v>0</v>
      </c>
      <c r="BH423" s="8"/>
    </row>
    <row r="424" spans="2:60">
      <c r="B424" s="8" t="s">
        <v>8326</v>
      </c>
      <c r="C424" s="8" t="s">
        <v>49</v>
      </c>
      <c r="D424" s="8" t="s">
        <v>67</v>
      </c>
      <c r="E424" s="8" t="s">
        <v>514</v>
      </c>
      <c r="F424" s="8" t="s">
        <v>8438</v>
      </c>
      <c r="G424" s="8" t="s">
        <v>72</v>
      </c>
      <c r="H424" s="8" t="s">
        <v>53</v>
      </c>
      <c r="I424" s="9">
        <v>46178</v>
      </c>
      <c r="J424" s="61">
        <v>0</v>
      </c>
      <c r="K424" s="56">
        <v>46174</v>
      </c>
      <c r="L424" s="8" t="s">
        <v>52</v>
      </c>
      <c r="M424" s="8" t="s">
        <v>66</v>
      </c>
      <c r="N424" s="8" t="s">
        <v>64</v>
      </c>
      <c r="O424" s="8">
        <v>1</v>
      </c>
      <c r="P424" s="8">
        <v>4</v>
      </c>
      <c r="Q424" s="8" t="s">
        <v>56</v>
      </c>
      <c r="R424" s="8">
        <v>4</v>
      </c>
      <c r="S424" s="8">
        <v>0</v>
      </c>
      <c r="T424" s="8" t="b">
        <v>0</v>
      </c>
      <c r="U424" s="8">
        <v>540</v>
      </c>
      <c r="V424" s="54">
        <v>503</v>
      </c>
      <c r="W424" s="54">
        <v>381</v>
      </c>
      <c r="X424" s="8">
        <v>0</v>
      </c>
      <c r="Y424" s="8">
        <v>0</v>
      </c>
      <c r="Z424" s="8">
        <v>1</v>
      </c>
      <c r="AA424" s="8">
        <v>0</v>
      </c>
      <c r="AB424" s="8">
        <v>4</v>
      </c>
      <c r="AC424" s="8">
        <v>0</v>
      </c>
      <c r="AD424" s="8"/>
      <c r="AE424" s="8">
        <v>540</v>
      </c>
      <c r="AF424" s="8" t="s">
        <v>8384</v>
      </c>
      <c r="AG424" s="8" t="s">
        <v>8379</v>
      </c>
      <c r="AH424" s="54">
        <v>9</v>
      </c>
      <c r="AI424" s="54">
        <v>-28</v>
      </c>
      <c r="AJ424" s="8">
        <v>0</v>
      </c>
      <c r="AK424" s="8">
        <v>1</v>
      </c>
      <c r="AL424" s="8">
        <v>0</v>
      </c>
      <c r="AM424" s="8">
        <v>4</v>
      </c>
      <c r="AN424" s="8">
        <v>0</v>
      </c>
      <c r="AO424" s="8">
        <v>1</v>
      </c>
      <c r="AP424" s="8">
        <v>0</v>
      </c>
      <c r="AQ424" s="8">
        <v>0</v>
      </c>
      <c r="AR424" s="54">
        <v>390</v>
      </c>
      <c r="AS424" s="8">
        <v>1</v>
      </c>
      <c r="AT424" s="8">
        <v>0</v>
      </c>
      <c r="AU424" s="8">
        <v>540</v>
      </c>
      <c r="AV424" s="8" t="s">
        <v>8439</v>
      </c>
      <c r="AW424" s="8">
        <v>1</v>
      </c>
      <c r="AX424" s="8">
        <v>0</v>
      </c>
      <c r="AY424" s="8">
        <v>0</v>
      </c>
      <c r="AZ424" s="47">
        <v>46178.3125</v>
      </c>
      <c r="BA424" s="47">
        <v>46178.6875</v>
      </c>
      <c r="BB424" s="8" t="s">
        <v>8380</v>
      </c>
      <c r="BC424" s="47">
        <v>46178.318749999999</v>
      </c>
      <c r="BD424" s="47">
        <v>46178.668055555558</v>
      </c>
      <c r="BE424" s="8" t="s">
        <v>514</v>
      </c>
      <c r="BF424" s="8">
        <v>0</v>
      </c>
      <c r="BG424" s="8">
        <v>0</v>
      </c>
      <c r="BH424" s="8"/>
    </row>
    <row r="425" spans="2:60">
      <c r="B425" s="8" t="s">
        <v>8326</v>
      </c>
      <c r="C425" s="8" t="s">
        <v>49</v>
      </c>
      <c r="D425" s="8" t="s">
        <v>67</v>
      </c>
      <c r="E425" s="8" t="s">
        <v>514</v>
      </c>
      <c r="F425" s="8" t="s">
        <v>8438</v>
      </c>
      <c r="G425" s="8" t="s">
        <v>74</v>
      </c>
      <c r="H425" s="8" t="s">
        <v>53</v>
      </c>
      <c r="I425" s="9">
        <v>46189</v>
      </c>
      <c r="J425" s="61">
        <v>0</v>
      </c>
      <c r="K425" s="56">
        <v>46174</v>
      </c>
      <c r="L425" s="8" t="s">
        <v>52</v>
      </c>
      <c r="M425" s="8" t="s">
        <v>66</v>
      </c>
      <c r="N425" s="8" t="s">
        <v>64</v>
      </c>
      <c r="O425" s="8">
        <v>1</v>
      </c>
      <c r="P425" s="8">
        <v>4</v>
      </c>
      <c r="Q425" s="8" t="s">
        <v>56</v>
      </c>
      <c r="R425" s="8">
        <v>4</v>
      </c>
      <c r="S425" s="8">
        <v>0</v>
      </c>
      <c r="T425" s="8" t="b">
        <v>0</v>
      </c>
      <c r="U425" s="8">
        <v>540</v>
      </c>
      <c r="V425" s="54">
        <v>511</v>
      </c>
      <c r="W425" s="54">
        <v>407</v>
      </c>
      <c r="X425" s="8">
        <v>0</v>
      </c>
      <c r="Y425" s="8">
        <v>0</v>
      </c>
      <c r="Z425" s="8">
        <v>1</v>
      </c>
      <c r="AA425" s="8">
        <v>0</v>
      </c>
      <c r="AB425" s="8">
        <v>4</v>
      </c>
      <c r="AC425" s="8">
        <v>0</v>
      </c>
      <c r="AD425" s="8"/>
      <c r="AE425" s="8">
        <v>540</v>
      </c>
      <c r="AF425" s="8" t="s">
        <v>8378</v>
      </c>
      <c r="AG425" s="8" t="s">
        <v>8379</v>
      </c>
      <c r="AH425" s="54">
        <v>12</v>
      </c>
      <c r="AI425" s="54">
        <v>-17</v>
      </c>
      <c r="AJ425" s="8">
        <v>0</v>
      </c>
      <c r="AK425" s="8">
        <v>0</v>
      </c>
      <c r="AL425" s="8">
        <v>1</v>
      </c>
      <c r="AM425" s="8">
        <v>4</v>
      </c>
      <c r="AN425" s="8">
        <v>0</v>
      </c>
      <c r="AO425" s="8">
        <v>1</v>
      </c>
      <c r="AP425" s="8">
        <v>0</v>
      </c>
      <c r="AQ425" s="8">
        <v>0</v>
      </c>
      <c r="AR425" s="54">
        <v>410</v>
      </c>
      <c r="AS425" s="8">
        <v>1</v>
      </c>
      <c r="AT425" s="8">
        <v>0</v>
      </c>
      <c r="AU425" s="8">
        <v>540</v>
      </c>
      <c r="AV425" s="8" t="s">
        <v>8439</v>
      </c>
      <c r="AW425" s="8">
        <v>1</v>
      </c>
      <c r="AX425" s="8">
        <v>0</v>
      </c>
      <c r="AY425" s="8">
        <v>0</v>
      </c>
      <c r="AZ425" s="47">
        <v>46189.333333333336</v>
      </c>
      <c r="BA425" s="47">
        <v>46189.708333333336</v>
      </c>
      <c r="BB425" s="8" t="s">
        <v>8380</v>
      </c>
      <c r="BC425" s="47">
        <v>46189.341666666667</v>
      </c>
      <c r="BD425" s="47">
        <v>46189.696527777778</v>
      </c>
      <c r="BE425" s="8" t="s">
        <v>514</v>
      </c>
      <c r="BF425" s="8">
        <v>0</v>
      </c>
      <c r="BG425" s="8">
        <v>0</v>
      </c>
      <c r="BH425" s="8"/>
    </row>
    <row r="426" spans="2:60">
      <c r="B426" s="8" t="s">
        <v>8326</v>
      </c>
      <c r="C426" s="8" t="s">
        <v>49</v>
      </c>
      <c r="D426" s="8" t="s">
        <v>67</v>
      </c>
      <c r="E426" s="8" t="s">
        <v>514</v>
      </c>
      <c r="F426" s="8" t="s">
        <v>8438</v>
      </c>
      <c r="G426" s="8" t="s">
        <v>75</v>
      </c>
      <c r="H426" s="8" t="s">
        <v>53</v>
      </c>
      <c r="I426" s="9">
        <v>46250</v>
      </c>
      <c r="J426" s="61">
        <v>0</v>
      </c>
      <c r="K426" s="56">
        <v>46235</v>
      </c>
      <c r="L426" s="8" t="s">
        <v>52</v>
      </c>
      <c r="M426" s="8" t="s">
        <v>66</v>
      </c>
      <c r="N426" s="8" t="s">
        <v>64</v>
      </c>
      <c r="O426" s="8">
        <v>1</v>
      </c>
      <c r="P426" s="8">
        <v>4</v>
      </c>
      <c r="Q426" s="8" t="s">
        <v>60</v>
      </c>
      <c r="R426" s="8">
        <v>4</v>
      </c>
      <c r="S426" s="8">
        <v>0</v>
      </c>
      <c r="T426" s="8" t="b">
        <v>0</v>
      </c>
      <c r="U426" s="8">
        <v>540</v>
      </c>
      <c r="V426" s="54">
        <v>515</v>
      </c>
      <c r="W426" s="54">
        <v>369</v>
      </c>
      <c r="X426" s="8">
        <v>0</v>
      </c>
      <c r="Y426" s="8">
        <v>0</v>
      </c>
      <c r="Z426" s="8">
        <v>1</v>
      </c>
      <c r="AA426" s="8">
        <v>0</v>
      </c>
      <c r="AB426" s="8">
        <v>4</v>
      </c>
      <c r="AC426" s="8">
        <v>0</v>
      </c>
      <c r="AD426" s="8"/>
      <c r="AE426" s="8">
        <v>540</v>
      </c>
      <c r="AF426" s="8" t="s">
        <v>8384</v>
      </c>
      <c r="AG426" s="8" t="s">
        <v>8379</v>
      </c>
      <c r="AH426" s="54">
        <v>4</v>
      </c>
      <c r="AI426" s="54">
        <v>-21</v>
      </c>
      <c r="AJ426" s="8">
        <v>0</v>
      </c>
      <c r="AK426" s="8">
        <v>1</v>
      </c>
      <c r="AL426" s="8">
        <v>0</v>
      </c>
      <c r="AM426" s="8">
        <v>4</v>
      </c>
      <c r="AN426" s="8">
        <v>0</v>
      </c>
      <c r="AO426" s="8">
        <v>1</v>
      </c>
      <c r="AP426" s="8">
        <v>0</v>
      </c>
      <c r="AQ426" s="8">
        <v>0</v>
      </c>
      <c r="AR426" s="54">
        <v>375</v>
      </c>
      <c r="AS426" s="8">
        <v>1</v>
      </c>
      <c r="AT426" s="8">
        <v>0</v>
      </c>
      <c r="AU426" s="8">
        <v>540</v>
      </c>
      <c r="AV426" s="8" t="s">
        <v>8439</v>
      </c>
      <c r="AW426" s="8">
        <v>1</v>
      </c>
      <c r="AX426" s="8">
        <v>0</v>
      </c>
      <c r="AY426" s="8">
        <v>0</v>
      </c>
      <c r="AZ426" s="47">
        <v>46250.333333333336</v>
      </c>
      <c r="BA426" s="47">
        <v>46250.708333333336</v>
      </c>
      <c r="BB426" s="8" t="s">
        <v>8380</v>
      </c>
      <c r="BC426" s="47">
        <v>46250.336111111108</v>
      </c>
      <c r="BD426" s="47">
        <v>46250.693749999999</v>
      </c>
      <c r="BE426" s="8" t="s">
        <v>514</v>
      </c>
      <c r="BF426" s="8">
        <v>0</v>
      </c>
      <c r="BG426" s="8">
        <v>0</v>
      </c>
      <c r="BH426" s="8"/>
    </row>
    <row r="427" spans="2:60">
      <c r="B427" s="8" t="s">
        <v>8326</v>
      </c>
      <c r="C427" s="8" t="s">
        <v>49</v>
      </c>
      <c r="D427" s="8" t="s">
        <v>67</v>
      </c>
      <c r="E427" s="8" t="s">
        <v>514</v>
      </c>
      <c r="F427" s="8" t="s">
        <v>8438</v>
      </c>
      <c r="G427" s="8" t="s">
        <v>75</v>
      </c>
      <c r="H427" s="8" t="s">
        <v>53</v>
      </c>
      <c r="I427" s="9">
        <v>46261</v>
      </c>
      <c r="J427" s="61">
        <v>0</v>
      </c>
      <c r="K427" s="56">
        <v>46235</v>
      </c>
      <c r="L427" s="8" t="s">
        <v>52</v>
      </c>
      <c r="M427" s="8" t="s">
        <v>66</v>
      </c>
      <c r="N427" s="8" t="s">
        <v>64</v>
      </c>
      <c r="O427" s="8">
        <v>1</v>
      </c>
      <c r="P427" s="8">
        <v>4</v>
      </c>
      <c r="Q427" s="8" t="s">
        <v>60</v>
      </c>
      <c r="R427" s="8">
        <v>4</v>
      </c>
      <c r="S427" s="8">
        <v>0</v>
      </c>
      <c r="T427" s="8" t="b">
        <v>0</v>
      </c>
      <c r="U427" s="8">
        <v>240</v>
      </c>
      <c r="V427" s="54">
        <v>231</v>
      </c>
      <c r="W427" s="54">
        <v>144</v>
      </c>
      <c r="X427" s="8">
        <v>0</v>
      </c>
      <c r="Y427" s="8">
        <v>0</v>
      </c>
      <c r="Z427" s="8">
        <v>1</v>
      </c>
      <c r="AA427" s="8">
        <v>0</v>
      </c>
      <c r="AB427" s="8">
        <v>4</v>
      </c>
      <c r="AC427" s="8">
        <v>0</v>
      </c>
      <c r="AD427" s="8"/>
      <c r="AE427" s="8">
        <v>240</v>
      </c>
      <c r="AF427" s="8" t="s">
        <v>8384</v>
      </c>
      <c r="AG427" s="8" t="s">
        <v>8384</v>
      </c>
      <c r="AH427" s="54">
        <v>3</v>
      </c>
      <c r="AI427" s="54">
        <v>-6</v>
      </c>
      <c r="AJ427" s="8">
        <v>0</v>
      </c>
      <c r="AK427" s="8">
        <v>1</v>
      </c>
      <c r="AL427" s="8">
        <v>0</v>
      </c>
      <c r="AM427" s="8">
        <v>4</v>
      </c>
      <c r="AN427" s="8">
        <v>0</v>
      </c>
      <c r="AO427" s="8">
        <v>0</v>
      </c>
      <c r="AP427" s="8">
        <v>1</v>
      </c>
      <c r="AQ427" s="8">
        <v>0</v>
      </c>
      <c r="AR427" s="54">
        <v>145</v>
      </c>
      <c r="AS427" s="8">
        <v>1</v>
      </c>
      <c r="AT427" s="8">
        <v>0</v>
      </c>
      <c r="AU427" s="8">
        <v>240</v>
      </c>
      <c r="AV427" s="8" t="s">
        <v>8439</v>
      </c>
      <c r="AW427" s="8">
        <v>1</v>
      </c>
      <c r="AX427" s="8">
        <v>0</v>
      </c>
      <c r="AY427" s="8">
        <v>0</v>
      </c>
      <c r="AZ427" s="47">
        <v>46261.333333333336</v>
      </c>
      <c r="BA427" s="47">
        <v>46261.5</v>
      </c>
      <c r="BB427" s="8" t="s">
        <v>8380</v>
      </c>
      <c r="BC427" s="47">
        <v>46261.335416666669</v>
      </c>
      <c r="BD427" s="47">
        <v>46261.495833333334</v>
      </c>
      <c r="BE427" s="8" t="s">
        <v>514</v>
      </c>
      <c r="BF427" s="8">
        <v>0</v>
      </c>
      <c r="BG427" s="8">
        <v>0</v>
      </c>
      <c r="BH427" s="8"/>
    </row>
    <row r="428" spans="2:60">
      <c r="B428" s="8" t="s">
        <v>8326</v>
      </c>
      <c r="C428" s="8" t="s">
        <v>49</v>
      </c>
      <c r="D428" s="8" t="s">
        <v>67</v>
      </c>
      <c r="E428" s="8" t="s">
        <v>269</v>
      </c>
      <c r="F428" s="8" t="s">
        <v>8438</v>
      </c>
      <c r="G428" s="8" t="s">
        <v>70</v>
      </c>
      <c r="H428" s="8" t="s">
        <v>53</v>
      </c>
      <c r="I428" s="9">
        <v>46200</v>
      </c>
      <c r="J428" s="61">
        <v>0</v>
      </c>
      <c r="K428" s="56">
        <v>46174</v>
      </c>
      <c r="L428" s="8" t="s">
        <v>52</v>
      </c>
      <c r="M428" s="8" t="s">
        <v>66</v>
      </c>
      <c r="N428" s="8" t="s">
        <v>64</v>
      </c>
      <c r="O428" s="8">
        <v>1</v>
      </c>
      <c r="P428" s="8">
        <v>4</v>
      </c>
      <c r="Q428" s="8" t="s">
        <v>56</v>
      </c>
      <c r="R428" s="8">
        <v>4</v>
      </c>
      <c r="S428" s="8">
        <v>0</v>
      </c>
      <c r="T428" s="8" t="b">
        <v>0</v>
      </c>
      <c r="U428" s="8">
        <v>240</v>
      </c>
      <c r="V428" s="54">
        <v>214</v>
      </c>
      <c r="W428" s="54">
        <v>126</v>
      </c>
      <c r="X428" s="8">
        <v>0</v>
      </c>
      <c r="Y428" s="8">
        <v>0</v>
      </c>
      <c r="Z428" s="8">
        <v>1</v>
      </c>
      <c r="AA428" s="8">
        <v>0</v>
      </c>
      <c r="AB428" s="8">
        <v>4</v>
      </c>
      <c r="AC428" s="8">
        <v>0</v>
      </c>
      <c r="AD428" s="8"/>
      <c r="AE428" s="8">
        <v>240</v>
      </c>
      <c r="AF428" s="8" t="s">
        <v>8384</v>
      </c>
      <c r="AG428" s="8" t="s">
        <v>8379</v>
      </c>
      <c r="AH428" s="54">
        <v>7</v>
      </c>
      <c r="AI428" s="54">
        <v>-19</v>
      </c>
      <c r="AJ428" s="8">
        <v>0</v>
      </c>
      <c r="AK428" s="8">
        <v>1</v>
      </c>
      <c r="AL428" s="8">
        <v>0</v>
      </c>
      <c r="AM428" s="8">
        <v>4</v>
      </c>
      <c r="AN428" s="8">
        <v>0</v>
      </c>
      <c r="AO428" s="8">
        <v>1</v>
      </c>
      <c r="AP428" s="8">
        <v>0</v>
      </c>
      <c r="AQ428" s="8">
        <v>0</v>
      </c>
      <c r="AR428" s="54">
        <v>130</v>
      </c>
      <c r="AS428" s="8">
        <v>1</v>
      </c>
      <c r="AT428" s="8">
        <v>0</v>
      </c>
      <c r="AU428" s="8">
        <v>240</v>
      </c>
      <c r="AV428" s="8" t="s">
        <v>8439</v>
      </c>
      <c r="AW428" s="8">
        <v>1</v>
      </c>
      <c r="AX428" s="8">
        <v>0</v>
      </c>
      <c r="AY428" s="8">
        <v>0</v>
      </c>
      <c r="AZ428" s="47">
        <v>46200.541666666664</v>
      </c>
      <c r="BA428" s="47">
        <v>46200.708333333336</v>
      </c>
      <c r="BB428" s="8" t="s">
        <v>8380</v>
      </c>
      <c r="BC428" s="47">
        <v>46200.546527777777</v>
      </c>
      <c r="BD428" s="47">
        <v>46200.695138888892</v>
      </c>
      <c r="BE428" s="8" t="s">
        <v>269</v>
      </c>
      <c r="BF428" s="8">
        <v>0</v>
      </c>
      <c r="BG428" s="8">
        <v>0</v>
      </c>
      <c r="BH428" s="8"/>
    </row>
    <row r="429" spans="2:60">
      <c r="B429" s="8" t="s">
        <v>8326</v>
      </c>
      <c r="C429" s="8" t="s">
        <v>49</v>
      </c>
      <c r="D429" s="8" t="s">
        <v>67</v>
      </c>
      <c r="E429" s="8" t="s">
        <v>269</v>
      </c>
      <c r="F429" s="8" t="s">
        <v>8438</v>
      </c>
      <c r="G429" s="8" t="s">
        <v>72</v>
      </c>
      <c r="H429" s="8" t="s">
        <v>53</v>
      </c>
      <c r="I429" s="9">
        <v>46175</v>
      </c>
      <c r="J429" s="61">
        <v>0</v>
      </c>
      <c r="K429" s="56">
        <v>46174</v>
      </c>
      <c r="L429" s="8" t="s">
        <v>52</v>
      </c>
      <c r="M429" s="8" t="s">
        <v>66</v>
      </c>
      <c r="N429" s="8" t="s">
        <v>64</v>
      </c>
      <c r="O429" s="8">
        <v>1</v>
      </c>
      <c r="P429" s="8">
        <v>4</v>
      </c>
      <c r="Q429" s="8" t="s">
        <v>56</v>
      </c>
      <c r="R429" s="8">
        <v>4</v>
      </c>
      <c r="S429" s="8">
        <v>0</v>
      </c>
      <c r="T429" s="8" t="b">
        <v>0</v>
      </c>
      <c r="U429" s="8">
        <v>480</v>
      </c>
      <c r="V429" s="54">
        <v>422</v>
      </c>
      <c r="W429" s="54">
        <v>321</v>
      </c>
      <c r="X429" s="8">
        <v>0</v>
      </c>
      <c r="Y429" s="8">
        <v>0</v>
      </c>
      <c r="Z429" s="8">
        <v>1</v>
      </c>
      <c r="AA429" s="8">
        <v>0</v>
      </c>
      <c r="AB429" s="8">
        <v>4</v>
      </c>
      <c r="AC429" s="8">
        <v>0</v>
      </c>
      <c r="AD429" s="8"/>
      <c r="AE429" s="8">
        <v>480</v>
      </c>
      <c r="AF429" s="8" t="s">
        <v>8384</v>
      </c>
      <c r="AG429" s="8" t="s">
        <v>8379</v>
      </c>
      <c r="AH429" s="54">
        <v>10</v>
      </c>
      <c r="AI429" s="54">
        <v>-48</v>
      </c>
      <c r="AJ429" s="8">
        <v>0</v>
      </c>
      <c r="AK429" s="8">
        <v>1</v>
      </c>
      <c r="AL429" s="8">
        <v>0</v>
      </c>
      <c r="AM429" s="8">
        <v>4</v>
      </c>
      <c r="AN429" s="8">
        <v>0</v>
      </c>
      <c r="AO429" s="8">
        <v>1</v>
      </c>
      <c r="AP429" s="8">
        <v>0</v>
      </c>
      <c r="AQ429" s="8">
        <v>0</v>
      </c>
      <c r="AR429" s="54">
        <v>325</v>
      </c>
      <c r="AS429" s="8">
        <v>1</v>
      </c>
      <c r="AT429" s="8">
        <v>0</v>
      </c>
      <c r="AU429" s="8">
        <v>480</v>
      </c>
      <c r="AV429" s="8" t="s">
        <v>8439</v>
      </c>
      <c r="AW429" s="8">
        <v>1</v>
      </c>
      <c r="AX429" s="8">
        <v>0</v>
      </c>
      <c r="AY429" s="8">
        <v>0</v>
      </c>
      <c r="AZ429" s="47">
        <v>46175.354166666664</v>
      </c>
      <c r="BA429" s="47">
        <v>46175.6875</v>
      </c>
      <c r="BB429" s="8" t="s">
        <v>8380</v>
      </c>
      <c r="BC429" s="47">
        <v>46175.361111111109</v>
      </c>
      <c r="BD429" s="47">
        <v>46175.654166666667</v>
      </c>
      <c r="BE429" s="8" t="s">
        <v>269</v>
      </c>
      <c r="BF429" s="8">
        <v>0</v>
      </c>
      <c r="BG429" s="8">
        <v>0</v>
      </c>
      <c r="BH429" s="8"/>
    </row>
    <row r="430" spans="2:60">
      <c r="B430" s="8" t="s">
        <v>8326</v>
      </c>
      <c r="C430" s="8" t="s">
        <v>49</v>
      </c>
      <c r="D430" s="8" t="s">
        <v>67</v>
      </c>
      <c r="E430" s="8" t="s">
        <v>269</v>
      </c>
      <c r="F430" s="8" t="s">
        <v>8438</v>
      </c>
      <c r="G430" s="8" t="s">
        <v>74</v>
      </c>
      <c r="H430" s="8" t="s">
        <v>53</v>
      </c>
      <c r="I430" s="9">
        <v>46232</v>
      </c>
      <c r="J430" s="61">
        <v>0</v>
      </c>
      <c r="K430" s="56">
        <v>46204</v>
      </c>
      <c r="L430" s="8" t="s">
        <v>52</v>
      </c>
      <c r="M430" s="8" t="s">
        <v>66</v>
      </c>
      <c r="N430" s="8" t="s">
        <v>64</v>
      </c>
      <c r="O430" s="8">
        <v>1</v>
      </c>
      <c r="P430" s="8">
        <v>4</v>
      </c>
      <c r="Q430" s="8" t="s">
        <v>58</v>
      </c>
      <c r="R430" s="8">
        <v>4</v>
      </c>
      <c r="S430" s="8">
        <v>0</v>
      </c>
      <c r="T430" s="8" t="b">
        <v>0</v>
      </c>
      <c r="U430" s="8">
        <v>300</v>
      </c>
      <c r="V430" s="54">
        <v>270</v>
      </c>
      <c r="W430" s="54">
        <v>167</v>
      </c>
      <c r="X430" s="8">
        <v>0</v>
      </c>
      <c r="Y430" s="8">
        <v>0</v>
      </c>
      <c r="Z430" s="8">
        <v>1</v>
      </c>
      <c r="AA430" s="8">
        <v>0</v>
      </c>
      <c r="AB430" s="8">
        <v>4</v>
      </c>
      <c r="AC430" s="8">
        <v>0</v>
      </c>
      <c r="AD430" s="8"/>
      <c r="AE430" s="8">
        <v>300</v>
      </c>
      <c r="AF430" s="8" t="s">
        <v>8384</v>
      </c>
      <c r="AG430" s="8" t="s">
        <v>8379</v>
      </c>
      <c r="AH430" s="54">
        <v>9</v>
      </c>
      <c r="AI430" s="54">
        <v>-21</v>
      </c>
      <c r="AJ430" s="8">
        <v>0</v>
      </c>
      <c r="AK430" s="8">
        <v>1</v>
      </c>
      <c r="AL430" s="8">
        <v>0</v>
      </c>
      <c r="AM430" s="8">
        <v>4</v>
      </c>
      <c r="AN430" s="8">
        <v>0</v>
      </c>
      <c r="AO430" s="8">
        <v>1</v>
      </c>
      <c r="AP430" s="8">
        <v>0</v>
      </c>
      <c r="AQ430" s="8">
        <v>0</v>
      </c>
      <c r="AR430" s="54">
        <v>175</v>
      </c>
      <c r="AS430" s="8">
        <v>1</v>
      </c>
      <c r="AT430" s="8">
        <v>0</v>
      </c>
      <c r="AU430" s="8">
        <v>300</v>
      </c>
      <c r="AV430" s="8" t="s">
        <v>8439</v>
      </c>
      <c r="AW430" s="8">
        <v>1</v>
      </c>
      <c r="AX430" s="8">
        <v>0</v>
      </c>
      <c r="AY430" s="8">
        <v>0</v>
      </c>
      <c r="AZ430" s="47">
        <v>46232.5625</v>
      </c>
      <c r="BA430" s="47">
        <v>46232.770833333336</v>
      </c>
      <c r="BB430" s="8" t="s">
        <v>8380</v>
      </c>
      <c r="BC430" s="47">
        <v>46232.568749999999</v>
      </c>
      <c r="BD430" s="47">
        <v>46232.756249999999</v>
      </c>
      <c r="BE430" s="8" t="s">
        <v>269</v>
      </c>
      <c r="BF430" s="8">
        <v>0</v>
      </c>
      <c r="BG430" s="8">
        <v>0</v>
      </c>
      <c r="BH430" s="8"/>
    </row>
    <row r="431" spans="2:60">
      <c r="B431" s="8" t="s">
        <v>8326</v>
      </c>
      <c r="C431" s="8" t="s">
        <v>49</v>
      </c>
      <c r="D431" s="8" t="s">
        <v>67</v>
      </c>
      <c r="E431" s="8" t="s">
        <v>497</v>
      </c>
      <c r="F431" s="8" t="s">
        <v>8438</v>
      </c>
      <c r="G431" s="8" t="s">
        <v>65</v>
      </c>
      <c r="H431" s="8" t="s">
        <v>53</v>
      </c>
      <c r="I431" s="9">
        <v>46177</v>
      </c>
      <c r="J431" s="61">
        <v>0</v>
      </c>
      <c r="K431" s="56">
        <v>46174</v>
      </c>
      <c r="L431" s="8" t="s">
        <v>52</v>
      </c>
      <c r="M431" s="8" t="s">
        <v>66</v>
      </c>
      <c r="N431" s="8" t="s">
        <v>64</v>
      </c>
      <c r="O431" s="8">
        <v>1</v>
      </c>
      <c r="P431" s="8">
        <v>4</v>
      </c>
      <c r="Q431" s="8" t="s">
        <v>56</v>
      </c>
      <c r="R431" s="8">
        <v>4</v>
      </c>
      <c r="S431" s="8">
        <v>0</v>
      </c>
      <c r="T431" s="8" t="b">
        <v>0</v>
      </c>
      <c r="U431" s="8">
        <v>360</v>
      </c>
      <c r="V431" s="54">
        <v>324</v>
      </c>
      <c r="W431" s="54">
        <v>249</v>
      </c>
      <c r="X431" s="8">
        <v>0</v>
      </c>
      <c r="Y431" s="8">
        <v>0</v>
      </c>
      <c r="Z431" s="8">
        <v>1</v>
      </c>
      <c r="AA431" s="8">
        <v>0</v>
      </c>
      <c r="AB431" s="8">
        <v>4</v>
      </c>
      <c r="AC431" s="8">
        <v>0</v>
      </c>
      <c r="AD431" s="8"/>
      <c r="AE431" s="8">
        <v>360</v>
      </c>
      <c r="AF431" s="8" t="s">
        <v>8384</v>
      </c>
      <c r="AG431" s="8" t="s">
        <v>8379</v>
      </c>
      <c r="AH431" s="54">
        <v>7</v>
      </c>
      <c r="AI431" s="54">
        <v>-29</v>
      </c>
      <c r="AJ431" s="8">
        <v>0</v>
      </c>
      <c r="AK431" s="8">
        <v>1</v>
      </c>
      <c r="AL431" s="8">
        <v>0</v>
      </c>
      <c r="AM431" s="8">
        <v>4</v>
      </c>
      <c r="AN431" s="8">
        <v>0</v>
      </c>
      <c r="AO431" s="8">
        <v>1</v>
      </c>
      <c r="AP431" s="8">
        <v>0</v>
      </c>
      <c r="AQ431" s="8">
        <v>0</v>
      </c>
      <c r="AR431" s="54">
        <v>245</v>
      </c>
      <c r="AS431" s="8">
        <v>1</v>
      </c>
      <c r="AT431" s="8">
        <v>0</v>
      </c>
      <c r="AU431" s="8">
        <v>360</v>
      </c>
      <c r="AV431" s="8" t="s">
        <v>8439</v>
      </c>
      <c r="AW431" s="8">
        <v>1</v>
      </c>
      <c r="AX431" s="8">
        <v>0</v>
      </c>
      <c r="AY431" s="8">
        <v>0</v>
      </c>
      <c r="AZ431" s="47">
        <v>46177.354166666664</v>
      </c>
      <c r="BA431" s="47">
        <v>46177.604166666664</v>
      </c>
      <c r="BB431" s="8" t="s">
        <v>8380</v>
      </c>
      <c r="BC431" s="47">
        <v>46177.359027777777</v>
      </c>
      <c r="BD431" s="47">
        <v>46177.584027777775</v>
      </c>
      <c r="BE431" s="8" t="s">
        <v>497</v>
      </c>
      <c r="BF431" s="8">
        <v>0</v>
      </c>
      <c r="BG431" s="8">
        <v>0</v>
      </c>
      <c r="BH431" s="8"/>
    </row>
    <row r="432" spans="2:60">
      <c r="B432" s="8" t="s">
        <v>8326</v>
      </c>
      <c r="C432" s="8" t="s">
        <v>49</v>
      </c>
      <c r="D432" s="8" t="s">
        <v>67</v>
      </c>
      <c r="E432" s="8" t="s">
        <v>497</v>
      </c>
      <c r="F432" s="8" t="s">
        <v>8438</v>
      </c>
      <c r="G432" s="8" t="s">
        <v>70</v>
      </c>
      <c r="H432" s="8" t="s">
        <v>53</v>
      </c>
      <c r="I432" s="9">
        <v>46182</v>
      </c>
      <c r="J432" s="61">
        <v>0</v>
      </c>
      <c r="K432" s="56">
        <v>46174</v>
      </c>
      <c r="L432" s="8" t="s">
        <v>52</v>
      </c>
      <c r="M432" s="8" t="s">
        <v>66</v>
      </c>
      <c r="N432" s="8" t="s">
        <v>64</v>
      </c>
      <c r="O432" s="8">
        <v>1</v>
      </c>
      <c r="P432" s="8">
        <v>4</v>
      </c>
      <c r="Q432" s="8" t="s">
        <v>56</v>
      </c>
      <c r="R432" s="8">
        <v>4</v>
      </c>
      <c r="S432" s="8">
        <v>0</v>
      </c>
      <c r="T432" s="8" t="b">
        <v>0</v>
      </c>
      <c r="U432" s="8">
        <v>240</v>
      </c>
      <c r="V432" s="54">
        <v>222</v>
      </c>
      <c r="W432" s="54">
        <v>136</v>
      </c>
      <c r="X432" s="8">
        <v>0</v>
      </c>
      <c r="Y432" s="8">
        <v>0</v>
      </c>
      <c r="Z432" s="8">
        <v>1</v>
      </c>
      <c r="AA432" s="8">
        <v>0</v>
      </c>
      <c r="AB432" s="8">
        <v>4</v>
      </c>
      <c r="AC432" s="8">
        <v>0</v>
      </c>
      <c r="AD432" s="8"/>
      <c r="AE432" s="8">
        <v>240</v>
      </c>
      <c r="AF432" s="8" t="s">
        <v>8384</v>
      </c>
      <c r="AG432" s="8" t="s">
        <v>8379</v>
      </c>
      <c r="AH432" s="54">
        <v>2</v>
      </c>
      <c r="AI432" s="54">
        <v>-16</v>
      </c>
      <c r="AJ432" s="8">
        <v>0</v>
      </c>
      <c r="AK432" s="8">
        <v>1</v>
      </c>
      <c r="AL432" s="8">
        <v>0</v>
      </c>
      <c r="AM432" s="8">
        <v>4</v>
      </c>
      <c r="AN432" s="8">
        <v>0</v>
      </c>
      <c r="AO432" s="8">
        <v>1</v>
      </c>
      <c r="AP432" s="8">
        <v>0</v>
      </c>
      <c r="AQ432" s="8">
        <v>0</v>
      </c>
      <c r="AR432" s="54">
        <v>135</v>
      </c>
      <c r="AS432" s="8">
        <v>1</v>
      </c>
      <c r="AT432" s="8">
        <v>0</v>
      </c>
      <c r="AU432" s="8">
        <v>240</v>
      </c>
      <c r="AV432" s="8" t="s">
        <v>8439</v>
      </c>
      <c r="AW432" s="8">
        <v>1</v>
      </c>
      <c r="AX432" s="8">
        <v>0</v>
      </c>
      <c r="AY432" s="8">
        <v>0</v>
      </c>
      <c r="AZ432" s="47">
        <v>46182.333333333336</v>
      </c>
      <c r="BA432" s="47">
        <v>46182.5</v>
      </c>
      <c r="BB432" s="8" t="s">
        <v>8380</v>
      </c>
      <c r="BC432" s="47">
        <v>46182.334722222222</v>
      </c>
      <c r="BD432" s="47">
        <v>46182.488888888889</v>
      </c>
      <c r="BE432" s="8" t="s">
        <v>497</v>
      </c>
      <c r="BF432" s="8">
        <v>0</v>
      </c>
      <c r="BG432" s="8">
        <v>0</v>
      </c>
      <c r="BH432" s="8"/>
    </row>
    <row r="433" spans="2:60">
      <c r="B433" s="8" t="s">
        <v>8326</v>
      </c>
      <c r="C433" s="8" t="s">
        <v>49</v>
      </c>
      <c r="D433" s="8" t="s">
        <v>67</v>
      </c>
      <c r="E433" s="8" t="s">
        <v>297</v>
      </c>
      <c r="F433" s="8" t="s">
        <v>8438</v>
      </c>
      <c r="G433" s="8" t="s">
        <v>71</v>
      </c>
      <c r="H433" s="8" t="s">
        <v>53</v>
      </c>
      <c r="I433" s="9">
        <v>46178</v>
      </c>
      <c r="J433" s="61">
        <v>0</v>
      </c>
      <c r="K433" s="56">
        <v>46174</v>
      </c>
      <c r="L433" s="8" t="s">
        <v>52</v>
      </c>
      <c r="M433" s="8" t="s">
        <v>66</v>
      </c>
      <c r="N433" s="8" t="s">
        <v>64</v>
      </c>
      <c r="O433" s="8">
        <v>1</v>
      </c>
      <c r="P433" s="8">
        <v>4</v>
      </c>
      <c r="Q433" s="8" t="s">
        <v>56</v>
      </c>
      <c r="R433" s="8">
        <v>4</v>
      </c>
      <c r="S433" s="8">
        <v>0</v>
      </c>
      <c r="T433" s="8" t="b">
        <v>0</v>
      </c>
      <c r="U433" s="8">
        <v>420</v>
      </c>
      <c r="V433" s="54">
        <v>363</v>
      </c>
      <c r="W433" s="54">
        <v>260</v>
      </c>
      <c r="X433" s="8">
        <v>0</v>
      </c>
      <c r="Y433" s="8">
        <v>0</v>
      </c>
      <c r="Z433" s="8">
        <v>1</v>
      </c>
      <c r="AA433" s="8">
        <v>0</v>
      </c>
      <c r="AB433" s="8">
        <v>4</v>
      </c>
      <c r="AC433" s="8">
        <v>0</v>
      </c>
      <c r="AD433" s="8"/>
      <c r="AE433" s="8">
        <v>420</v>
      </c>
      <c r="AF433" s="8" t="s">
        <v>8378</v>
      </c>
      <c r="AG433" s="8" t="s">
        <v>8379</v>
      </c>
      <c r="AH433" s="54">
        <v>12</v>
      </c>
      <c r="AI433" s="54">
        <v>-45</v>
      </c>
      <c r="AJ433" s="8">
        <v>0</v>
      </c>
      <c r="AK433" s="8">
        <v>0</v>
      </c>
      <c r="AL433" s="8">
        <v>1</v>
      </c>
      <c r="AM433" s="8">
        <v>4</v>
      </c>
      <c r="AN433" s="8">
        <v>0</v>
      </c>
      <c r="AO433" s="8">
        <v>1</v>
      </c>
      <c r="AP433" s="8">
        <v>0</v>
      </c>
      <c r="AQ433" s="8">
        <v>0</v>
      </c>
      <c r="AR433" s="54">
        <v>265</v>
      </c>
      <c r="AS433" s="8">
        <v>1</v>
      </c>
      <c r="AT433" s="8">
        <v>0</v>
      </c>
      <c r="AU433" s="8">
        <v>420</v>
      </c>
      <c r="AV433" s="8" t="s">
        <v>8439</v>
      </c>
      <c r="AW433" s="8">
        <v>1</v>
      </c>
      <c r="AX433" s="8">
        <v>0</v>
      </c>
      <c r="AY433" s="8">
        <v>0</v>
      </c>
      <c r="AZ433" s="47">
        <v>46178.354166666664</v>
      </c>
      <c r="BA433" s="47">
        <v>46178.645833333336</v>
      </c>
      <c r="BB433" s="8" t="s">
        <v>8380</v>
      </c>
      <c r="BC433" s="47">
        <v>46178.362500000003</v>
      </c>
      <c r="BD433" s="47">
        <v>46178.614583333336</v>
      </c>
      <c r="BE433" s="8" t="s">
        <v>297</v>
      </c>
      <c r="BF433" s="8">
        <v>0</v>
      </c>
      <c r="BG433" s="8">
        <v>0</v>
      </c>
      <c r="BH433" s="8"/>
    </row>
    <row r="434" spans="2:60">
      <c r="B434" s="8" t="s">
        <v>8326</v>
      </c>
      <c r="C434" s="8" t="s">
        <v>49</v>
      </c>
      <c r="D434" s="8" t="s">
        <v>67</v>
      </c>
      <c r="E434" s="8" t="s">
        <v>297</v>
      </c>
      <c r="F434" s="8" t="s">
        <v>8438</v>
      </c>
      <c r="G434" s="8" t="s">
        <v>72</v>
      </c>
      <c r="H434" s="8" t="s">
        <v>53</v>
      </c>
      <c r="I434" s="9">
        <v>46177</v>
      </c>
      <c r="J434" s="61">
        <v>0</v>
      </c>
      <c r="K434" s="56">
        <v>46174</v>
      </c>
      <c r="L434" s="8" t="s">
        <v>52</v>
      </c>
      <c r="M434" s="8" t="s">
        <v>66</v>
      </c>
      <c r="N434" s="8" t="s">
        <v>64</v>
      </c>
      <c r="O434" s="8">
        <v>1</v>
      </c>
      <c r="P434" s="8">
        <v>4</v>
      </c>
      <c r="Q434" s="8" t="s">
        <v>56</v>
      </c>
      <c r="R434" s="8">
        <v>4</v>
      </c>
      <c r="S434" s="8">
        <v>0</v>
      </c>
      <c r="T434" s="8" t="b">
        <v>0</v>
      </c>
      <c r="U434" s="8">
        <v>210</v>
      </c>
      <c r="V434" s="54">
        <v>181</v>
      </c>
      <c r="W434" s="54">
        <v>97</v>
      </c>
      <c r="X434" s="8">
        <v>0</v>
      </c>
      <c r="Y434" s="8">
        <v>0</v>
      </c>
      <c r="Z434" s="8">
        <v>1</v>
      </c>
      <c r="AA434" s="8">
        <v>0</v>
      </c>
      <c r="AB434" s="8">
        <v>4</v>
      </c>
      <c r="AC434" s="8">
        <v>0</v>
      </c>
      <c r="AD434" s="8"/>
      <c r="AE434" s="8">
        <v>210</v>
      </c>
      <c r="AF434" s="8" t="s">
        <v>8384</v>
      </c>
      <c r="AG434" s="8" t="s">
        <v>8379</v>
      </c>
      <c r="AH434" s="54">
        <v>4</v>
      </c>
      <c r="AI434" s="54">
        <v>-25</v>
      </c>
      <c r="AJ434" s="8">
        <v>0</v>
      </c>
      <c r="AK434" s="8">
        <v>1</v>
      </c>
      <c r="AL434" s="8">
        <v>0</v>
      </c>
      <c r="AM434" s="8">
        <v>4</v>
      </c>
      <c r="AN434" s="8">
        <v>0</v>
      </c>
      <c r="AO434" s="8">
        <v>1</v>
      </c>
      <c r="AP434" s="8">
        <v>0</v>
      </c>
      <c r="AQ434" s="8">
        <v>0</v>
      </c>
      <c r="AR434" s="54">
        <v>100</v>
      </c>
      <c r="AS434" s="8">
        <v>1</v>
      </c>
      <c r="AT434" s="8">
        <v>0</v>
      </c>
      <c r="AU434" s="8">
        <v>210</v>
      </c>
      <c r="AV434" s="8" t="s">
        <v>8439</v>
      </c>
      <c r="AW434" s="8">
        <v>1</v>
      </c>
      <c r="AX434" s="8">
        <v>0</v>
      </c>
      <c r="AY434" s="8">
        <v>0</v>
      </c>
      <c r="AZ434" s="47">
        <v>46177.354166666664</v>
      </c>
      <c r="BA434" s="47">
        <v>46177.5</v>
      </c>
      <c r="BB434" s="8" t="s">
        <v>8380</v>
      </c>
      <c r="BC434" s="47">
        <v>46177.356944444444</v>
      </c>
      <c r="BD434" s="47">
        <v>46177.482638888891</v>
      </c>
      <c r="BE434" s="8" t="s">
        <v>297</v>
      </c>
      <c r="BF434" s="8">
        <v>0</v>
      </c>
      <c r="BG434" s="8">
        <v>0</v>
      </c>
      <c r="BH434" s="8"/>
    </row>
    <row r="435" spans="2:60">
      <c r="B435" s="8" t="s">
        <v>8326</v>
      </c>
      <c r="C435" s="8" t="s">
        <v>49</v>
      </c>
      <c r="D435" s="8" t="s">
        <v>67</v>
      </c>
      <c r="E435" s="8" t="s">
        <v>297</v>
      </c>
      <c r="F435" s="8" t="s">
        <v>8438</v>
      </c>
      <c r="G435" s="8" t="s">
        <v>74</v>
      </c>
      <c r="H435" s="8" t="s">
        <v>53</v>
      </c>
      <c r="I435" s="9">
        <v>46185</v>
      </c>
      <c r="J435" s="61">
        <v>0</v>
      </c>
      <c r="K435" s="56">
        <v>46174</v>
      </c>
      <c r="L435" s="8" t="s">
        <v>52</v>
      </c>
      <c r="M435" s="8" t="s">
        <v>66</v>
      </c>
      <c r="N435" s="8" t="s">
        <v>64</v>
      </c>
      <c r="O435" s="8">
        <v>1</v>
      </c>
      <c r="P435" s="8">
        <v>4</v>
      </c>
      <c r="Q435" s="8" t="s">
        <v>56</v>
      </c>
      <c r="R435" s="8">
        <v>4</v>
      </c>
      <c r="S435" s="8">
        <v>0</v>
      </c>
      <c r="T435" s="8" t="b">
        <v>0</v>
      </c>
      <c r="U435" s="8">
        <v>210</v>
      </c>
      <c r="V435" s="54">
        <v>176</v>
      </c>
      <c r="W435" s="54">
        <v>104</v>
      </c>
      <c r="X435" s="8">
        <v>0</v>
      </c>
      <c r="Y435" s="8">
        <v>0</v>
      </c>
      <c r="Z435" s="8">
        <v>1</v>
      </c>
      <c r="AA435" s="8">
        <v>0</v>
      </c>
      <c r="AB435" s="8">
        <v>4</v>
      </c>
      <c r="AC435" s="8">
        <v>0</v>
      </c>
      <c r="AD435" s="8"/>
      <c r="AE435" s="8">
        <v>210</v>
      </c>
      <c r="AF435" s="8" t="s">
        <v>8384</v>
      </c>
      <c r="AG435" s="8" t="s">
        <v>8379</v>
      </c>
      <c r="AH435" s="54">
        <v>4</v>
      </c>
      <c r="AI435" s="54">
        <v>-30</v>
      </c>
      <c r="AJ435" s="8">
        <v>0</v>
      </c>
      <c r="AK435" s="8">
        <v>1</v>
      </c>
      <c r="AL435" s="8">
        <v>0</v>
      </c>
      <c r="AM435" s="8">
        <v>4</v>
      </c>
      <c r="AN435" s="8">
        <v>0</v>
      </c>
      <c r="AO435" s="8">
        <v>1</v>
      </c>
      <c r="AP435" s="8">
        <v>0</v>
      </c>
      <c r="AQ435" s="8">
        <v>0</v>
      </c>
      <c r="AR435" s="54">
        <v>105</v>
      </c>
      <c r="AS435" s="8">
        <v>1</v>
      </c>
      <c r="AT435" s="8">
        <v>0</v>
      </c>
      <c r="AU435" s="8">
        <v>210</v>
      </c>
      <c r="AV435" s="8" t="s">
        <v>8439</v>
      </c>
      <c r="AW435" s="8">
        <v>1</v>
      </c>
      <c r="AX435" s="8">
        <v>0</v>
      </c>
      <c r="AY435" s="8">
        <v>0</v>
      </c>
      <c r="AZ435" s="47">
        <v>46185.5625</v>
      </c>
      <c r="BA435" s="47">
        <v>46185.708333333336</v>
      </c>
      <c r="BB435" s="8" t="s">
        <v>8380</v>
      </c>
      <c r="BC435" s="47">
        <v>46185.56527777778</v>
      </c>
      <c r="BD435" s="47">
        <v>46185.6875</v>
      </c>
      <c r="BE435" s="8" t="s">
        <v>297</v>
      </c>
      <c r="BF435" s="8">
        <v>0</v>
      </c>
      <c r="BG435" s="8">
        <v>0</v>
      </c>
      <c r="BH435" s="8"/>
    </row>
    <row r="436" spans="2:60">
      <c r="B436" s="8" t="s">
        <v>8326</v>
      </c>
      <c r="C436" s="8" t="s">
        <v>49</v>
      </c>
      <c r="D436" s="8" t="s">
        <v>67</v>
      </c>
      <c r="E436" s="8" t="s">
        <v>214</v>
      </c>
      <c r="F436" s="8" t="s">
        <v>8438</v>
      </c>
      <c r="G436" s="8" t="s">
        <v>71</v>
      </c>
      <c r="H436" s="8" t="s">
        <v>53</v>
      </c>
      <c r="I436" s="9">
        <v>46229</v>
      </c>
      <c r="J436" s="61">
        <v>0</v>
      </c>
      <c r="K436" s="56">
        <v>46204</v>
      </c>
      <c r="L436" s="8" t="s">
        <v>52</v>
      </c>
      <c r="M436" s="8" t="s">
        <v>66</v>
      </c>
      <c r="N436" s="8" t="s">
        <v>64</v>
      </c>
      <c r="O436" s="8">
        <v>1</v>
      </c>
      <c r="P436" s="8">
        <v>4</v>
      </c>
      <c r="Q436" s="8" t="s">
        <v>58</v>
      </c>
      <c r="R436" s="8">
        <v>4</v>
      </c>
      <c r="S436" s="8">
        <v>0</v>
      </c>
      <c r="T436" s="8" t="b">
        <v>0</v>
      </c>
      <c r="U436" s="8">
        <v>480</v>
      </c>
      <c r="V436" s="54">
        <v>461</v>
      </c>
      <c r="W436" s="54">
        <v>318</v>
      </c>
      <c r="X436" s="8">
        <v>0</v>
      </c>
      <c r="Y436" s="8">
        <v>0</v>
      </c>
      <c r="Z436" s="8">
        <v>1</v>
      </c>
      <c r="AA436" s="8">
        <v>0</v>
      </c>
      <c r="AB436" s="8">
        <v>4</v>
      </c>
      <c r="AC436" s="8">
        <v>0</v>
      </c>
      <c r="AD436" s="8"/>
      <c r="AE436" s="8">
        <v>480</v>
      </c>
      <c r="AF436" s="8" t="s">
        <v>8384</v>
      </c>
      <c r="AG436" s="8" t="s">
        <v>8379</v>
      </c>
      <c r="AH436" s="54">
        <v>2</v>
      </c>
      <c r="AI436" s="54">
        <v>-17</v>
      </c>
      <c r="AJ436" s="8">
        <v>0</v>
      </c>
      <c r="AK436" s="8">
        <v>1</v>
      </c>
      <c r="AL436" s="8">
        <v>0</v>
      </c>
      <c r="AM436" s="8">
        <v>4</v>
      </c>
      <c r="AN436" s="8">
        <v>0</v>
      </c>
      <c r="AO436" s="8">
        <v>1</v>
      </c>
      <c r="AP436" s="8">
        <v>0</v>
      </c>
      <c r="AQ436" s="8">
        <v>0</v>
      </c>
      <c r="AR436" s="54">
        <v>310</v>
      </c>
      <c r="AS436" s="8">
        <v>1</v>
      </c>
      <c r="AT436" s="8">
        <v>0</v>
      </c>
      <c r="AU436" s="8">
        <v>480</v>
      </c>
      <c r="AV436" s="8" t="s">
        <v>8439</v>
      </c>
      <c r="AW436" s="8">
        <v>1</v>
      </c>
      <c r="AX436" s="8">
        <v>0</v>
      </c>
      <c r="AY436" s="8">
        <v>0</v>
      </c>
      <c r="AZ436" s="47">
        <v>46229.354166666664</v>
      </c>
      <c r="BA436" s="47">
        <v>46229.6875</v>
      </c>
      <c r="BB436" s="8" t="s">
        <v>8380</v>
      </c>
      <c r="BC436" s="47">
        <v>46229.355555555558</v>
      </c>
      <c r="BD436" s="47">
        <v>46229.675694444442</v>
      </c>
      <c r="BE436" s="8" t="s">
        <v>214</v>
      </c>
      <c r="BF436" s="8">
        <v>0</v>
      </c>
      <c r="BG436" s="8">
        <v>0</v>
      </c>
      <c r="BH436" s="8"/>
    </row>
    <row r="437" spans="2:60">
      <c r="B437" s="8" t="s">
        <v>8326</v>
      </c>
      <c r="C437" s="8" t="s">
        <v>49</v>
      </c>
      <c r="D437" s="8" t="s">
        <v>67</v>
      </c>
      <c r="E437" s="8" t="s">
        <v>411</v>
      </c>
      <c r="F437" s="8" t="s">
        <v>8438</v>
      </c>
      <c r="G437" s="8" t="s">
        <v>70</v>
      </c>
      <c r="H437" s="8" t="s">
        <v>53</v>
      </c>
      <c r="I437" s="9">
        <v>46213</v>
      </c>
      <c r="J437" s="61">
        <v>0</v>
      </c>
      <c r="K437" s="56">
        <v>46204</v>
      </c>
      <c r="L437" s="8" t="s">
        <v>52</v>
      </c>
      <c r="M437" s="8" t="s">
        <v>66</v>
      </c>
      <c r="N437" s="8" t="s">
        <v>64</v>
      </c>
      <c r="O437" s="8">
        <v>1</v>
      </c>
      <c r="P437" s="8">
        <v>4</v>
      </c>
      <c r="Q437" s="8" t="s">
        <v>58</v>
      </c>
      <c r="R437" s="8">
        <v>4</v>
      </c>
      <c r="S437" s="8">
        <v>0</v>
      </c>
      <c r="T437" s="8" t="b">
        <v>0</v>
      </c>
      <c r="U437" s="8">
        <v>210</v>
      </c>
      <c r="V437" s="54">
        <v>191</v>
      </c>
      <c r="W437" s="54">
        <v>115</v>
      </c>
      <c r="X437" s="8">
        <v>0</v>
      </c>
      <c r="Y437" s="8">
        <v>0</v>
      </c>
      <c r="Z437" s="8">
        <v>1</v>
      </c>
      <c r="AA437" s="8">
        <v>0</v>
      </c>
      <c r="AB437" s="8">
        <v>4</v>
      </c>
      <c r="AC437" s="8">
        <v>0</v>
      </c>
      <c r="AD437" s="8"/>
      <c r="AE437" s="8">
        <v>210</v>
      </c>
      <c r="AF437" s="8" t="s">
        <v>8384</v>
      </c>
      <c r="AG437" s="8" t="s">
        <v>8379</v>
      </c>
      <c r="AH437" s="54">
        <v>6</v>
      </c>
      <c r="AI437" s="54">
        <v>-13</v>
      </c>
      <c r="AJ437" s="8">
        <v>0</v>
      </c>
      <c r="AK437" s="8">
        <v>1</v>
      </c>
      <c r="AL437" s="8">
        <v>0</v>
      </c>
      <c r="AM437" s="8">
        <v>4</v>
      </c>
      <c r="AN437" s="8">
        <v>0</v>
      </c>
      <c r="AO437" s="8">
        <v>1</v>
      </c>
      <c r="AP437" s="8">
        <v>0</v>
      </c>
      <c r="AQ437" s="8">
        <v>0</v>
      </c>
      <c r="AR437" s="54">
        <v>115</v>
      </c>
      <c r="AS437" s="8">
        <v>1</v>
      </c>
      <c r="AT437" s="8">
        <v>0</v>
      </c>
      <c r="AU437" s="8">
        <v>210</v>
      </c>
      <c r="AV437" s="8" t="s">
        <v>8439</v>
      </c>
      <c r="AW437" s="8">
        <v>1</v>
      </c>
      <c r="AX437" s="8">
        <v>0</v>
      </c>
      <c r="AY437" s="8">
        <v>0</v>
      </c>
      <c r="AZ437" s="47">
        <v>46213.5625</v>
      </c>
      <c r="BA437" s="47">
        <v>46213.708333333336</v>
      </c>
      <c r="BB437" s="8" t="s">
        <v>8380</v>
      </c>
      <c r="BC437" s="47">
        <v>46213.566666666666</v>
      </c>
      <c r="BD437" s="47">
        <v>46213.699305555558</v>
      </c>
      <c r="BE437" s="8" t="s">
        <v>411</v>
      </c>
      <c r="BF437" s="8">
        <v>0</v>
      </c>
      <c r="BG437" s="8">
        <v>0</v>
      </c>
      <c r="BH437" s="8"/>
    </row>
    <row r="438" spans="2:60">
      <c r="B438" s="8" t="s">
        <v>8326</v>
      </c>
      <c r="C438" s="8" t="s">
        <v>49</v>
      </c>
      <c r="D438" s="8" t="s">
        <v>67</v>
      </c>
      <c r="E438" s="8" t="s">
        <v>411</v>
      </c>
      <c r="F438" s="8" t="s">
        <v>8438</v>
      </c>
      <c r="G438" s="8" t="s">
        <v>74</v>
      </c>
      <c r="H438" s="8" t="s">
        <v>53</v>
      </c>
      <c r="I438" s="9">
        <v>46244</v>
      </c>
      <c r="J438" s="61">
        <v>0</v>
      </c>
      <c r="K438" s="56">
        <v>46235</v>
      </c>
      <c r="L438" s="8" t="s">
        <v>52</v>
      </c>
      <c r="M438" s="8" t="s">
        <v>66</v>
      </c>
      <c r="N438" s="8" t="s">
        <v>64</v>
      </c>
      <c r="O438" s="8">
        <v>1</v>
      </c>
      <c r="P438" s="8">
        <v>4</v>
      </c>
      <c r="Q438" s="8" t="s">
        <v>60</v>
      </c>
      <c r="R438" s="8">
        <v>4</v>
      </c>
      <c r="S438" s="8">
        <v>0</v>
      </c>
      <c r="T438" s="8" t="b">
        <v>0</v>
      </c>
      <c r="U438" s="8">
        <v>240</v>
      </c>
      <c r="V438" s="54">
        <v>213</v>
      </c>
      <c r="W438" s="54">
        <v>129</v>
      </c>
      <c r="X438" s="8">
        <v>0</v>
      </c>
      <c r="Y438" s="8">
        <v>0</v>
      </c>
      <c r="Z438" s="8">
        <v>1</v>
      </c>
      <c r="AA438" s="8">
        <v>0</v>
      </c>
      <c r="AB438" s="8">
        <v>4</v>
      </c>
      <c r="AC438" s="8">
        <v>0</v>
      </c>
      <c r="AD438" s="8"/>
      <c r="AE438" s="8">
        <v>240</v>
      </c>
      <c r="AF438" s="8" t="s">
        <v>8384</v>
      </c>
      <c r="AG438" s="8" t="s">
        <v>8379</v>
      </c>
      <c r="AH438" s="54">
        <v>2</v>
      </c>
      <c r="AI438" s="54">
        <v>-25</v>
      </c>
      <c r="AJ438" s="8">
        <v>0</v>
      </c>
      <c r="AK438" s="8">
        <v>1</v>
      </c>
      <c r="AL438" s="8">
        <v>0</v>
      </c>
      <c r="AM438" s="8">
        <v>4</v>
      </c>
      <c r="AN438" s="8">
        <v>0</v>
      </c>
      <c r="AO438" s="8">
        <v>1</v>
      </c>
      <c r="AP438" s="8">
        <v>0</v>
      </c>
      <c r="AQ438" s="8">
        <v>0</v>
      </c>
      <c r="AR438" s="54">
        <v>140</v>
      </c>
      <c r="AS438" s="8">
        <v>1</v>
      </c>
      <c r="AT438" s="8">
        <v>0</v>
      </c>
      <c r="AU438" s="8">
        <v>240</v>
      </c>
      <c r="AV438" s="8" t="s">
        <v>8439</v>
      </c>
      <c r="AW438" s="8">
        <v>1</v>
      </c>
      <c r="AX438" s="8">
        <v>0</v>
      </c>
      <c r="AY438" s="8">
        <v>0</v>
      </c>
      <c r="AZ438" s="47">
        <v>46244.333333333336</v>
      </c>
      <c r="BA438" s="47">
        <v>46244.5</v>
      </c>
      <c r="BB438" s="8" t="s">
        <v>8380</v>
      </c>
      <c r="BC438" s="47">
        <v>46244.334722222222</v>
      </c>
      <c r="BD438" s="47">
        <v>46244.482638888891</v>
      </c>
      <c r="BE438" s="8" t="s">
        <v>411</v>
      </c>
      <c r="BF438" s="8">
        <v>0</v>
      </c>
      <c r="BG438" s="8">
        <v>0</v>
      </c>
      <c r="BH438" s="8"/>
    </row>
    <row r="439" spans="2:60">
      <c r="B439" s="8" t="s">
        <v>8326</v>
      </c>
      <c r="C439" s="8" t="s">
        <v>49</v>
      </c>
      <c r="D439" s="8" t="s">
        <v>67</v>
      </c>
      <c r="E439" s="8" t="s">
        <v>1021</v>
      </c>
      <c r="F439" s="8" t="s">
        <v>8438</v>
      </c>
      <c r="G439" s="8" t="s">
        <v>75</v>
      </c>
      <c r="H439" s="8" t="s">
        <v>53</v>
      </c>
      <c r="I439" s="9">
        <v>46256</v>
      </c>
      <c r="J439" s="61">
        <v>0</v>
      </c>
      <c r="K439" s="56">
        <v>46235</v>
      </c>
      <c r="L439" s="8" t="s">
        <v>52</v>
      </c>
      <c r="M439" s="8" t="s">
        <v>66</v>
      </c>
      <c r="N439" s="8" t="s">
        <v>64</v>
      </c>
      <c r="O439" s="8">
        <v>1</v>
      </c>
      <c r="P439" s="8">
        <v>4</v>
      </c>
      <c r="Q439" s="8" t="s">
        <v>60</v>
      </c>
      <c r="R439" s="8">
        <v>4</v>
      </c>
      <c r="S439" s="8">
        <v>0</v>
      </c>
      <c r="T439" s="8" t="b">
        <v>0</v>
      </c>
      <c r="U439" s="8">
        <v>240</v>
      </c>
      <c r="V439" s="54">
        <v>207</v>
      </c>
      <c r="W439" s="54">
        <v>121</v>
      </c>
      <c r="X439" s="8">
        <v>0</v>
      </c>
      <c r="Y439" s="8">
        <v>0</v>
      </c>
      <c r="Z439" s="8">
        <v>1</v>
      </c>
      <c r="AA439" s="8">
        <v>0</v>
      </c>
      <c r="AB439" s="8">
        <v>4</v>
      </c>
      <c r="AC439" s="8">
        <v>0</v>
      </c>
      <c r="AD439" s="8"/>
      <c r="AE439" s="8">
        <v>240</v>
      </c>
      <c r="AF439" s="8" t="s">
        <v>8384</v>
      </c>
      <c r="AG439" s="8" t="s">
        <v>8379</v>
      </c>
      <c r="AH439" s="54">
        <v>6</v>
      </c>
      <c r="AI439" s="54">
        <v>-27</v>
      </c>
      <c r="AJ439" s="8">
        <v>0</v>
      </c>
      <c r="AK439" s="8">
        <v>1</v>
      </c>
      <c r="AL439" s="8">
        <v>0</v>
      </c>
      <c r="AM439" s="8">
        <v>4</v>
      </c>
      <c r="AN439" s="8">
        <v>0</v>
      </c>
      <c r="AO439" s="8">
        <v>1</v>
      </c>
      <c r="AP439" s="8">
        <v>0</v>
      </c>
      <c r="AQ439" s="8">
        <v>0</v>
      </c>
      <c r="AR439" s="54">
        <v>125</v>
      </c>
      <c r="AS439" s="8">
        <v>1</v>
      </c>
      <c r="AT439" s="8">
        <v>0</v>
      </c>
      <c r="AU439" s="8">
        <v>240</v>
      </c>
      <c r="AV439" s="8" t="s">
        <v>8439</v>
      </c>
      <c r="AW439" s="8">
        <v>1</v>
      </c>
      <c r="AX439" s="8">
        <v>0</v>
      </c>
      <c r="AY439" s="8">
        <v>0</v>
      </c>
      <c r="AZ439" s="47">
        <v>46256.5625</v>
      </c>
      <c r="BA439" s="47">
        <v>46256.729166666664</v>
      </c>
      <c r="BB439" s="8" t="s">
        <v>8380</v>
      </c>
      <c r="BC439" s="47">
        <v>46256.566666666666</v>
      </c>
      <c r="BD439" s="47">
        <v>46256.710416666669</v>
      </c>
      <c r="BE439" s="8" t="s">
        <v>1021</v>
      </c>
      <c r="BF439" s="8">
        <v>0</v>
      </c>
      <c r="BG439" s="8">
        <v>0</v>
      </c>
      <c r="BH439" s="8"/>
    </row>
    <row r="440" spans="2:60">
      <c r="B440" s="8" t="s">
        <v>8326</v>
      </c>
      <c r="C440" s="8" t="s">
        <v>49</v>
      </c>
      <c r="D440" s="8" t="s">
        <v>57</v>
      </c>
      <c r="E440" s="8" t="s">
        <v>250</v>
      </c>
      <c r="F440" s="8" t="s">
        <v>8438</v>
      </c>
      <c r="G440" s="8" t="s">
        <v>65</v>
      </c>
      <c r="H440" s="8" t="s">
        <v>53</v>
      </c>
      <c r="I440" s="9">
        <v>46191</v>
      </c>
      <c r="J440" s="61">
        <v>0</v>
      </c>
      <c r="K440" s="56">
        <v>46174</v>
      </c>
      <c r="L440" s="8" t="s">
        <v>52</v>
      </c>
      <c r="M440" s="8" t="s">
        <v>66</v>
      </c>
      <c r="N440" s="8" t="s">
        <v>64</v>
      </c>
      <c r="O440" s="8">
        <v>1</v>
      </c>
      <c r="P440" s="8">
        <v>4</v>
      </c>
      <c r="Q440" s="8" t="s">
        <v>56</v>
      </c>
      <c r="R440" s="8">
        <v>4</v>
      </c>
      <c r="S440" s="8">
        <v>0</v>
      </c>
      <c r="T440" s="8" t="b">
        <v>0</v>
      </c>
      <c r="U440" s="8">
        <v>480</v>
      </c>
      <c r="V440" s="54">
        <v>436</v>
      </c>
      <c r="W440" s="54">
        <v>298</v>
      </c>
      <c r="X440" s="8">
        <v>0</v>
      </c>
      <c r="Y440" s="8">
        <v>0</v>
      </c>
      <c r="Z440" s="8">
        <v>1</v>
      </c>
      <c r="AA440" s="8">
        <v>0</v>
      </c>
      <c r="AB440" s="8">
        <v>4</v>
      </c>
      <c r="AC440" s="8">
        <v>0</v>
      </c>
      <c r="AD440" s="8"/>
      <c r="AE440" s="8">
        <v>480</v>
      </c>
      <c r="AF440" s="8" t="s">
        <v>8384</v>
      </c>
      <c r="AG440" s="8" t="s">
        <v>8379</v>
      </c>
      <c r="AH440" s="54">
        <v>7</v>
      </c>
      <c r="AI440" s="54">
        <v>-37</v>
      </c>
      <c r="AJ440" s="8">
        <v>0</v>
      </c>
      <c r="AK440" s="8">
        <v>1</v>
      </c>
      <c r="AL440" s="8">
        <v>0</v>
      </c>
      <c r="AM440" s="8">
        <v>4</v>
      </c>
      <c r="AN440" s="8">
        <v>0</v>
      </c>
      <c r="AO440" s="8">
        <v>1</v>
      </c>
      <c r="AP440" s="8">
        <v>0</v>
      </c>
      <c r="AQ440" s="8">
        <v>0</v>
      </c>
      <c r="AR440" s="54">
        <v>310</v>
      </c>
      <c r="AS440" s="8">
        <v>1</v>
      </c>
      <c r="AT440" s="8">
        <v>0</v>
      </c>
      <c r="AU440" s="8">
        <v>480</v>
      </c>
      <c r="AV440" s="8" t="s">
        <v>8439</v>
      </c>
      <c r="AW440" s="8">
        <v>1</v>
      </c>
      <c r="AX440" s="8">
        <v>0</v>
      </c>
      <c r="AY440" s="8">
        <v>0</v>
      </c>
      <c r="AZ440" s="47">
        <v>46191.375</v>
      </c>
      <c r="BA440" s="47">
        <v>46191.708333333336</v>
      </c>
      <c r="BB440" s="8" t="s">
        <v>8380</v>
      </c>
      <c r="BC440" s="47">
        <v>46191.379861111112</v>
      </c>
      <c r="BD440" s="47">
        <v>46191.682638888888</v>
      </c>
      <c r="BE440" s="8" t="s">
        <v>250</v>
      </c>
      <c r="BF440" s="8">
        <v>0</v>
      </c>
      <c r="BG440" s="8">
        <v>0</v>
      </c>
      <c r="BH440" s="8"/>
    </row>
    <row r="441" spans="2:60">
      <c r="B441" s="8" t="s">
        <v>8326</v>
      </c>
      <c r="C441" s="8" t="s">
        <v>49</v>
      </c>
      <c r="D441" s="8" t="s">
        <v>57</v>
      </c>
      <c r="E441" s="8" t="s">
        <v>250</v>
      </c>
      <c r="F441" s="8" t="s">
        <v>8438</v>
      </c>
      <c r="G441" s="8" t="s">
        <v>70</v>
      </c>
      <c r="H441" s="8" t="s">
        <v>53</v>
      </c>
      <c r="I441" s="9">
        <v>46196</v>
      </c>
      <c r="J441" s="61">
        <v>0</v>
      </c>
      <c r="K441" s="56">
        <v>46174</v>
      </c>
      <c r="L441" s="8" t="s">
        <v>52</v>
      </c>
      <c r="M441" s="8" t="s">
        <v>66</v>
      </c>
      <c r="N441" s="8" t="s">
        <v>64</v>
      </c>
      <c r="O441" s="8">
        <v>1</v>
      </c>
      <c r="P441" s="8">
        <v>4</v>
      </c>
      <c r="Q441" s="8" t="s">
        <v>56</v>
      </c>
      <c r="R441" s="8">
        <v>4</v>
      </c>
      <c r="S441" s="8">
        <v>0</v>
      </c>
      <c r="T441" s="8" t="b">
        <v>0</v>
      </c>
      <c r="U441" s="8">
        <v>240</v>
      </c>
      <c r="V441" s="54">
        <v>203</v>
      </c>
      <c r="W441" s="54">
        <v>121</v>
      </c>
      <c r="X441" s="8">
        <v>0</v>
      </c>
      <c r="Y441" s="8">
        <v>0</v>
      </c>
      <c r="Z441" s="8">
        <v>1</v>
      </c>
      <c r="AA441" s="8">
        <v>0</v>
      </c>
      <c r="AB441" s="8">
        <v>4</v>
      </c>
      <c r="AC441" s="8">
        <v>0</v>
      </c>
      <c r="AD441" s="8"/>
      <c r="AE441" s="8">
        <v>240</v>
      </c>
      <c r="AF441" s="8" t="s">
        <v>8384</v>
      </c>
      <c r="AG441" s="8" t="s">
        <v>8379</v>
      </c>
      <c r="AH441" s="54">
        <v>6</v>
      </c>
      <c r="AI441" s="54">
        <v>-31</v>
      </c>
      <c r="AJ441" s="8">
        <v>0</v>
      </c>
      <c r="AK441" s="8">
        <v>1</v>
      </c>
      <c r="AL441" s="8">
        <v>0</v>
      </c>
      <c r="AM441" s="8">
        <v>4</v>
      </c>
      <c r="AN441" s="8">
        <v>0</v>
      </c>
      <c r="AO441" s="8">
        <v>1</v>
      </c>
      <c r="AP441" s="8">
        <v>0</v>
      </c>
      <c r="AQ441" s="8">
        <v>0</v>
      </c>
      <c r="AR441" s="54">
        <v>120</v>
      </c>
      <c r="AS441" s="8">
        <v>1</v>
      </c>
      <c r="AT441" s="8">
        <v>0</v>
      </c>
      <c r="AU441" s="8">
        <v>240</v>
      </c>
      <c r="AV441" s="8" t="s">
        <v>8439</v>
      </c>
      <c r="AW441" s="8">
        <v>1</v>
      </c>
      <c r="AX441" s="8">
        <v>0</v>
      </c>
      <c r="AY441" s="8">
        <v>0</v>
      </c>
      <c r="AZ441" s="47">
        <v>46196.333333333336</v>
      </c>
      <c r="BA441" s="47">
        <v>46196.5</v>
      </c>
      <c r="BB441" s="8" t="s">
        <v>8380</v>
      </c>
      <c r="BC441" s="47">
        <v>46196.337500000001</v>
      </c>
      <c r="BD441" s="47">
        <v>46196.478472222225</v>
      </c>
      <c r="BE441" s="8" t="s">
        <v>250</v>
      </c>
      <c r="BF441" s="8">
        <v>0</v>
      </c>
      <c r="BG441" s="8">
        <v>0</v>
      </c>
      <c r="BH441" s="8"/>
    </row>
    <row r="442" spans="2:60">
      <c r="B442" s="8" t="s">
        <v>8326</v>
      </c>
      <c r="C442" s="8" t="s">
        <v>49</v>
      </c>
      <c r="D442" s="8" t="s">
        <v>57</v>
      </c>
      <c r="E442" s="8" t="s">
        <v>250</v>
      </c>
      <c r="F442" s="8" t="s">
        <v>8438</v>
      </c>
      <c r="G442" s="8" t="s">
        <v>71</v>
      </c>
      <c r="H442" s="8" t="s">
        <v>53</v>
      </c>
      <c r="I442" s="9">
        <v>46248</v>
      </c>
      <c r="J442" s="61">
        <v>0</v>
      </c>
      <c r="K442" s="56">
        <v>46235</v>
      </c>
      <c r="L442" s="8" t="s">
        <v>52</v>
      </c>
      <c r="M442" s="8" t="s">
        <v>66</v>
      </c>
      <c r="N442" s="8" t="s">
        <v>64</v>
      </c>
      <c r="O442" s="8">
        <v>1</v>
      </c>
      <c r="P442" s="8">
        <v>4</v>
      </c>
      <c r="Q442" s="8" t="s">
        <v>60</v>
      </c>
      <c r="R442" s="8">
        <v>4</v>
      </c>
      <c r="S442" s="8">
        <v>0</v>
      </c>
      <c r="T442" s="8" t="b">
        <v>0</v>
      </c>
      <c r="U442" s="8">
        <v>480</v>
      </c>
      <c r="V442" s="54">
        <v>449</v>
      </c>
      <c r="W442" s="54">
        <v>328</v>
      </c>
      <c r="X442" s="8">
        <v>0</v>
      </c>
      <c r="Y442" s="8">
        <v>0</v>
      </c>
      <c r="Z442" s="8">
        <v>1</v>
      </c>
      <c r="AA442" s="8">
        <v>0</v>
      </c>
      <c r="AB442" s="8">
        <v>4</v>
      </c>
      <c r="AC442" s="8">
        <v>0</v>
      </c>
      <c r="AD442" s="8"/>
      <c r="AE442" s="8">
        <v>480</v>
      </c>
      <c r="AF442" s="8" t="s">
        <v>8384</v>
      </c>
      <c r="AG442" s="8" t="s">
        <v>8379</v>
      </c>
      <c r="AH442" s="54">
        <v>4</v>
      </c>
      <c r="AI442" s="54">
        <v>-27</v>
      </c>
      <c r="AJ442" s="8">
        <v>0</v>
      </c>
      <c r="AK442" s="8">
        <v>1</v>
      </c>
      <c r="AL442" s="8">
        <v>0</v>
      </c>
      <c r="AM442" s="8">
        <v>4</v>
      </c>
      <c r="AN442" s="8">
        <v>0</v>
      </c>
      <c r="AO442" s="8">
        <v>1</v>
      </c>
      <c r="AP442" s="8">
        <v>0</v>
      </c>
      <c r="AQ442" s="8">
        <v>0</v>
      </c>
      <c r="AR442" s="54">
        <v>330</v>
      </c>
      <c r="AS442" s="8">
        <v>1</v>
      </c>
      <c r="AT442" s="8">
        <v>0</v>
      </c>
      <c r="AU442" s="8">
        <v>480</v>
      </c>
      <c r="AV442" s="8" t="s">
        <v>8439</v>
      </c>
      <c r="AW442" s="8">
        <v>1</v>
      </c>
      <c r="AX442" s="8">
        <v>0</v>
      </c>
      <c r="AY442" s="8">
        <v>0</v>
      </c>
      <c r="AZ442" s="47">
        <v>46248.333333333336</v>
      </c>
      <c r="BA442" s="47">
        <v>46248.666666666664</v>
      </c>
      <c r="BB442" s="8" t="s">
        <v>8380</v>
      </c>
      <c r="BC442" s="47">
        <v>46248.336111111108</v>
      </c>
      <c r="BD442" s="47">
        <v>46248.647916666669</v>
      </c>
      <c r="BE442" s="8" t="s">
        <v>250</v>
      </c>
      <c r="BF442" s="8">
        <v>0</v>
      </c>
      <c r="BG442" s="8">
        <v>0</v>
      </c>
      <c r="BH442" s="8"/>
    </row>
    <row r="443" spans="2:60">
      <c r="B443" s="8" t="s">
        <v>8326</v>
      </c>
      <c r="C443" s="8" t="s">
        <v>49</v>
      </c>
      <c r="D443" s="8" t="s">
        <v>57</v>
      </c>
      <c r="E443" s="8" t="s">
        <v>341</v>
      </c>
      <c r="F443" s="8" t="s">
        <v>8438</v>
      </c>
      <c r="G443" s="8" t="s">
        <v>51</v>
      </c>
      <c r="H443" s="8" t="s">
        <v>53</v>
      </c>
      <c r="I443" s="9">
        <v>46226</v>
      </c>
      <c r="J443" s="61">
        <v>0</v>
      </c>
      <c r="K443" s="56">
        <v>46204</v>
      </c>
      <c r="L443" s="8" t="s">
        <v>52</v>
      </c>
      <c r="M443" s="8" t="s">
        <v>55</v>
      </c>
      <c r="N443" s="8" t="s">
        <v>50</v>
      </c>
      <c r="O443" s="8">
        <v>1</v>
      </c>
      <c r="P443" s="8">
        <v>2</v>
      </c>
      <c r="Q443" s="8" t="s">
        <v>58</v>
      </c>
      <c r="R443" s="8">
        <v>2</v>
      </c>
      <c r="S443" s="8">
        <v>0</v>
      </c>
      <c r="T443" s="8" t="b">
        <v>0</v>
      </c>
      <c r="U443" s="8">
        <v>300</v>
      </c>
      <c r="V443" s="54">
        <v>113</v>
      </c>
      <c r="W443" s="54">
        <v>98</v>
      </c>
      <c r="X443" s="8">
        <v>0</v>
      </c>
      <c r="Y443" s="8">
        <v>0</v>
      </c>
      <c r="Z443" s="8">
        <v>1</v>
      </c>
      <c r="AA443" s="8">
        <v>0</v>
      </c>
      <c r="AB443" s="8">
        <v>2</v>
      </c>
      <c r="AC443" s="8">
        <v>0</v>
      </c>
      <c r="AD443" s="8"/>
      <c r="AE443" s="8">
        <v>300</v>
      </c>
      <c r="AF443" s="8" t="s">
        <v>8384</v>
      </c>
      <c r="AG443" s="8" t="s">
        <v>8379</v>
      </c>
      <c r="AH443" s="54">
        <v>10</v>
      </c>
      <c r="AI443" s="54">
        <v>-177</v>
      </c>
      <c r="AJ443" s="8">
        <v>0</v>
      </c>
      <c r="AK443" s="8">
        <v>1</v>
      </c>
      <c r="AL443" s="8">
        <v>0</v>
      </c>
      <c r="AM443" s="8">
        <v>2</v>
      </c>
      <c r="AN443" s="8">
        <v>0</v>
      </c>
      <c r="AO443" s="8">
        <v>1</v>
      </c>
      <c r="AP443" s="8">
        <v>0</v>
      </c>
      <c r="AQ443" s="8">
        <v>0</v>
      </c>
      <c r="AR443" s="54">
        <v>95</v>
      </c>
      <c r="AS443" s="8">
        <v>1</v>
      </c>
      <c r="AT443" s="8">
        <v>0</v>
      </c>
      <c r="AU443" s="8">
        <v>300</v>
      </c>
      <c r="AV443" s="8" t="s">
        <v>8439</v>
      </c>
      <c r="AW443" s="8">
        <v>1</v>
      </c>
      <c r="AX443" s="8">
        <v>0</v>
      </c>
      <c r="AY443" s="8">
        <v>0</v>
      </c>
      <c r="AZ443" s="47">
        <v>46226.354166666664</v>
      </c>
      <c r="BA443" s="47">
        <v>46226.5625</v>
      </c>
      <c r="BB443" s="8" t="s">
        <v>8380</v>
      </c>
      <c r="BC443" s="47">
        <v>46226.361111111109</v>
      </c>
      <c r="BD443" s="47">
        <v>46226.439583333333</v>
      </c>
      <c r="BE443" s="8" t="s">
        <v>341</v>
      </c>
      <c r="BF443" s="8">
        <v>0</v>
      </c>
      <c r="BG443" s="8">
        <v>0</v>
      </c>
      <c r="BH443" s="8"/>
    </row>
    <row r="444" spans="2:60">
      <c r="B444" s="8" t="s">
        <v>8326</v>
      </c>
      <c r="C444" s="8" t="s">
        <v>49</v>
      </c>
      <c r="D444" s="8" t="s">
        <v>57</v>
      </c>
      <c r="E444" s="8" t="s">
        <v>341</v>
      </c>
      <c r="F444" s="8" t="s">
        <v>8438</v>
      </c>
      <c r="G444" s="8" t="s">
        <v>51</v>
      </c>
      <c r="H444" s="8" t="s">
        <v>53</v>
      </c>
      <c r="I444" s="9">
        <v>46246</v>
      </c>
      <c r="J444" s="61">
        <v>0</v>
      </c>
      <c r="K444" s="56">
        <v>46235</v>
      </c>
      <c r="L444" s="8" t="s">
        <v>52</v>
      </c>
      <c r="M444" s="8" t="s">
        <v>55</v>
      </c>
      <c r="N444" s="8" t="s">
        <v>50</v>
      </c>
      <c r="O444" s="8">
        <v>1</v>
      </c>
      <c r="P444" s="8">
        <v>4</v>
      </c>
      <c r="Q444" s="8" t="s">
        <v>60</v>
      </c>
      <c r="R444" s="8">
        <v>4</v>
      </c>
      <c r="S444" s="8">
        <v>0</v>
      </c>
      <c r="T444" s="8" t="b">
        <v>0</v>
      </c>
      <c r="U444" s="8">
        <v>300</v>
      </c>
      <c r="V444" s="54">
        <v>278</v>
      </c>
      <c r="W444" s="54">
        <v>192</v>
      </c>
      <c r="X444" s="8">
        <v>0</v>
      </c>
      <c r="Y444" s="8">
        <v>0</v>
      </c>
      <c r="Z444" s="8">
        <v>1</v>
      </c>
      <c r="AA444" s="8">
        <v>0</v>
      </c>
      <c r="AB444" s="8">
        <v>4</v>
      </c>
      <c r="AC444" s="8">
        <v>0</v>
      </c>
      <c r="AD444" s="8"/>
      <c r="AE444" s="8">
        <v>300</v>
      </c>
      <c r="AF444" s="8" t="s">
        <v>8384</v>
      </c>
      <c r="AG444" s="8" t="s">
        <v>8379</v>
      </c>
      <c r="AH444" s="54">
        <v>5</v>
      </c>
      <c r="AI444" s="54">
        <v>-17</v>
      </c>
      <c r="AJ444" s="8">
        <v>0</v>
      </c>
      <c r="AK444" s="8">
        <v>1</v>
      </c>
      <c r="AL444" s="8">
        <v>0</v>
      </c>
      <c r="AM444" s="8">
        <v>4</v>
      </c>
      <c r="AN444" s="8">
        <v>0</v>
      </c>
      <c r="AO444" s="8">
        <v>1</v>
      </c>
      <c r="AP444" s="8">
        <v>0</v>
      </c>
      <c r="AQ444" s="8">
        <v>0</v>
      </c>
      <c r="AR444" s="54">
        <v>190</v>
      </c>
      <c r="AS444" s="8">
        <v>1</v>
      </c>
      <c r="AT444" s="8">
        <v>0</v>
      </c>
      <c r="AU444" s="8">
        <v>300</v>
      </c>
      <c r="AV444" s="8" t="s">
        <v>8439</v>
      </c>
      <c r="AW444" s="8">
        <v>1</v>
      </c>
      <c r="AX444" s="8">
        <v>0</v>
      </c>
      <c r="AY444" s="8">
        <v>0</v>
      </c>
      <c r="AZ444" s="47">
        <v>46246.333333333336</v>
      </c>
      <c r="BA444" s="47">
        <v>46246.541666666664</v>
      </c>
      <c r="BB444" s="8" t="s">
        <v>8380</v>
      </c>
      <c r="BC444" s="47">
        <v>46246.336805555555</v>
      </c>
      <c r="BD444" s="47">
        <v>46246.529861111114</v>
      </c>
      <c r="BE444" s="8" t="s">
        <v>341</v>
      </c>
      <c r="BF444" s="8">
        <v>0</v>
      </c>
      <c r="BG444" s="8">
        <v>0</v>
      </c>
      <c r="BH444" s="8"/>
    </row>
    <row r="445" spans="2:60">
      <c r="B445" s="8" t="s">
        <v>8326</v>
      </c>
      <c r="C445" s="8" t="s">
        <v>49</v>
      </c>
      <c r="D445" s="8" t="s">
        <v>57</v>
      </c>
      <c r="E445" s="8" t="s">
        <v>341</v>
      </c>
      <c r="F445" s="8" t="s">
        <v>8438</v>
      </c>
      <c r="G445" s="8" t="s">
        <v>73</v>
      </c>
      <c r="H445" s="8" t="s">
        <v>53</v>
      </c>
      <c r="I445" s="9">
        <v>46238</v>
      </c>
      <c r="J445" s="61">
        <v>0</v>
      </c>
      <c r="K445" s="56">
        <v>46235</v>
      </c>
      <c r="L445" s="8" t="s">
        <v>52</v>
      </c>
      <c r="M445" s="8" t="s">
        <v>66</v>
      </c>
      <c r="N445" s="8" t="s">
        <v>64</v>
      </c>
      <c r="O445" s="8">
        <v>1</v>
      </c>
      <c r="P445" s="8">
        <v>4</v>
      </c>
      <c r="Q445" s="8" t="s">
        <v>60</v>
      </c>
      <c r="R445" s="8">
        <v>4</v>
      </c>
      <c r="S445" s="8">
        <v>0</v>
      </c>
      <c r="T445" s="8" t="b">
        <v>0</v>
      </c>
      <c r="U445" s="8">
        <v>270</v>
      </c>
      <c r="V445" s="54">
        <v>244</v>
      </c>
      <c r="W445" s="54">
        <v>155</v>
      </c>
      <c r="X445" s="8">
        <v>0</v>
      </c>
      <c r="Y445" s="8">
        <v>0</v>
      </c>
      <c r="Z445" s="8">
        <v>1</v>
      </c>
      <c r="AA445" s="8">
        <v>0</v>
      </c>
      <c r="AB445" s="8">
        <v>4</v>
      </c>
      <c r="AC445" s="8">
        <v>0</v>
      </c>
      <c r="AD445" s="8"/>
      <c r="AE445" s="8">
        <v>270</v>
      </c>
      <c r="AF445" s="8" t="s">
        <v>8384</v>
      </c>
      <c r="AG445" s="8" t="s">
        <v>8379</v>
      </c>
      <c r="AH445" s="54">
        <v>4</v>
      </c>
      <c r="AI445" s="54">
        <v>-22</v>
      </c>
      <c r="AJ445" s="8">
        <v>0</v>
      </c>
      <c r="AK445" s="8">
        <v>1</v>
      </c>
      <c r="AL445" s="8">
        <v>0</v>
      </c>
      <c r="AM445" s="8">
        <v>4</v>
      </c>
      <c r="AN445" s="8">
        <v>0</v>
      </c>
      <c r="AO445" s="8">
        <v>1</v>
      </c>
      <c r="AP445" s="8">
        <v>0</v>
      </c>
      <c r="AQ445" s="8">
        <v>0</v>
      </c>
      <c r="AR445" s="54">
        <v>150</v>
      </c>
      <c r="AS445" s="8">
        <v>1</v>
      </c>
      <c r="AT445" s="8">
        <v>0</v>
      </c>
      <c r="AU445" s="8">
        <v>270</v>
      </c>
      <c r="AV445" s="8" t="s">
        <v>8439</v>
      </c>
      <c r="AW445" s="8">
        <v>1</v>
      </c>
      <c r="AX445" s="8">
        <v>0</v>
      </c>
      <c r="AY445" s="8">
        <v>0</v>
      </c>
      <c r="AZ445" s="47">
        <v>46238.333333333336</v>
      </c>
      <c r="BA445" s="47">
        <v>46238.520833333336</v>
      </c>
      <c r="BB445" s="8" t="s">
        <v>8380</v>
      </c>
      <c r="BC445" s="47">
        <v>46238.336111111108</v>
      </c>
      <c r="BD445" s="47">
        <v>46238.505555555559</v>
      </c>
      <c r="BE445" s="8" t="s">
        <v>341</v>
      </c>
      <c r="BF445" s="8">
        <v>0</v>
      </c>
      <c r="BG445" s="8">
        <v>0</v>
      </c>
      <c r="BH445" s="8"/>
    </row>
    <row r="446" spans="2:60">
      <c r="B446" s="8" t="s">
        <v>8326</v>
      </c>
      <c r="C446" s="8" t="s">
        <v>49</v>
      </c>
      <c r="D446" s="8" t="s">
        <v>57</v>
      </c>
      <c r="E446" s="8" t="s">
        <v>341</v>
      </c>
      <c r="F446" s="8" t="s">
        <v>8438</v>
      </c>
      <c r="G446" s="8" t="s">
        <v>76</v>
      </c>
      <c r="H446" s="8" t="s">
        <v>53</v>
      </c>
      <c r="I446" s="9">
        <v>46239</v>
      </c>
      <c r="J446" s="61">
        <v>0</v>
      </c>
      <c r="K446" s="56">
        <v>46235</v>
      </c>
      <c r="L446" s="8" t="s">
        <v>52</v>
      </c>
      <c r="M446" s="8" t="s">
        <v>66</v>
      </c>
      <c r="N446" s="8" t="s">
        <v>64</v>
      </c>
      <c r="O446" s="8">
        <v>1</v>
      </c>
      <c r="P446" s="8">
        <v>4</v>
      </c>
      <c r="Q446" s="8" t="s">
        <v>60</v>
      </c>
      <c r="R446" s="8">
        <v>4</v>
      </c>
      <c r="S446" s="8">
        <v>0</v>
      </c>
      <c r="T446" s="8" t="b">
        <v>0</v>
      </c>
      <c r="U446" s="8">
        <v>480</v>
      </c>
      <c r="V446" s="54">
        <v>453</v>
      </c>
      <c r="W446" s="54">
        <v>343</v>
      </c>
      <c r="X446" s="8">
        <v>0</v>
      </c>
      <c r="Y446" s="8">
        <v>0</v>
      </c>
      <c r="Z446" s="8">
        <v>1</v>
      </c>
      <c r="AA446" s="8">
        <v>0</v>
      </c>
      <c r="AB446" s="8">
        <v>4</v>
      </c>
      <c r="AC446" s="8">
        <v>0</v>
      </c>
      <c r="AD446" s="8"/>
      <c r="AE446" s="8">
        <v>480</v>
      </c>
      <c r="AF446" s="8" t="s">
        <v>8384</v>
      </c>
      <c r="AG446" s="8" t="s">
        <v>8379</v>
      </c>
      <c r="AH446" s="54">
        <v>8</v>
      </c>
      <c r="AI446" s="54">
        <v>-19</v>
      </c>
      <c r="AJ446" s="8">
        <v>0</v>
      </c>
      <c r="AK446" s="8">
        <v>1</v>
      </c>
      <c r="AL446" s="8">
        <v>0</v>
      </c>
      <c r="AM446" s="8">
        <v>4</v>
      </c>
      <c r="AN446" s="8">
        <v>0</v>
      </c>
      <c r="AO446" s="8">
        <v>1</v>
      </c>
      <c r="AP446" s="8">
        <v>0</v>
      </c>
      <c r="AQ446" s="8">
        <v>0</v>
      </c>
      <c r="AR446" s="54">
        <v>350</v>
      </c>
      <c r="AS446" s="8">
        <v>1</v>
      </c>
      <c r="AT446" s="8">
        <v>0</v>
      </c>
      <c r="AU446" s="8">
        <v>480</v>
      </c>
      <c r="AV446" s="8" t="s">
        <v>8439</v>
      </c>
      <c r="AW446" s="8">
        <v>1</v>
      </c>
      <c r="AX446" s="8">
        <v>0</v>
      </c>
      <c r="AY446" s="8">
        <v>0</v>
      </c>
      <c r="AZ446" s="47">
        <v>46239.3125</v>
      </c>
      <c r="BA446" s="47">
        <v>46239.645833333336</v>
      </c>
      <c r="BB446" s="8" t="s">
        <v>8380</v>
      </c>
      <c r="BC446" s="47">
        <v>46239.318055555559</v>
      </c>
      <c r="BD446" s="47">
        <v>46239.632638888892</v>
      </c>
      <c r="BE446" s="8" t="s">
        <v>341</v>
      </c>
      <c r="BF446" s="8">
        <v>0</v>
      </c>
      <c r="BG446" s="8">
        <v>0</v>
      </c>
      <c r="BH446" s="8"/>
    </row>
    <row r="447" spans="2:60">
      <c r="B447" s="8" t="s">
        <v>8326</v>
      </c>
      <c r="C447" s="8" t="s">
        <v>49</v>
      </c>
      <c r="D447" s="8" t="s">
        <v>57</v>
      </c>
      <c r="E447" s="8" t="s">
        <v>191</v>
      </c>
      <c r="F447" s="8" t="s">
        <v>8438</v>
      </c>
      <c r="G447" s="8" t="s">
        <v>74</v>
      </c>
      <c r="H447" s="8" t="s">
        <v>53</v>
      </c>
      <c r="I447" s="9">
        <v>46239</v>
      </c>
      <c r="J447" s="61">
        <v>0</v>
      </c>
      <c r="K447" s="56">
        <v>46235</v>
      </c>
      <c r="L447" s="8" t="s">
        <v>52</v>
      </c>
      <c r="M447" s="8" t="s">
        <v>66</v>
      </c>
      <c r="N447" s="8" t="s">
        <v>64</v>
      </c>
      <c r="O447" s="8">
        <v>1</v>
      </c>
      <c r="P447" s="8">
        <v>4</v>
      </c>
      <c r="Q447" s="8" t="s">
        <v>60</v>
      </c>
      <c r="R447" s="8">
        <v>4</v>
      </c>
      <c r="S447" s="8">
        <v>0</v>
      </c>
      <c r="T447" s="8" t="b">
        <v>0</v>
      </c>
      <c r="U447" s="8">
        <v>540</v>
      </c>
      <c r="V447" s="54">
        <v>484</v>
      </c>
      <c r="W447" s="54">
        <v>335</v>
      </c>
      <c r="X447" s="8">
        <v>0</v>
      </c>
      <c r="Y447" s="8">
        <v>0</v>
      </c>
      <c r="Z447" s="8">
        <v>1</v>
      </c>
      <c r="AA447" s="8">
        <v>0</v>
      </c>
      <c r="AB447" s="8">
        <v>4</v>
      </c>
      <c r="AC447" s="8">
        <v>0</v>
      </c>
      <c r="AD447" s="8"/>
      <c r="AE447" s="8">
        <v>540</v>
      </c>
      <c r="AF447" s="8" t="s">
        <v>8384</v>
      </c>
      <c r="AG447" s="8" t="s">
        <v>8379</v>
      </c>
      <c r="AH447" s="54">
        <v>4</v>
      </c>
      <c r="AI447" s="54">
        <v>-52</v>
      </c>
      <c r="AJ447" s="8">
        <v>0</v>
      </c>
      <c r="AK447" s="8">
        <v>1</v>
      </c>
      <c r="AL447" s="8">
        <v>0</v>
      </c>
      <c r="AM447" s="8">
        <v>4</v>
      </c>
      <c r="AN447" s="8">
        <v>0</v>
      </c>
      <c r="AO447" s="8">
        <v>1</v>
      </c>
      <c r="AP447" s="8">
        <v>0</v>
      </c>
      <c r="AQ447" s="8">
        <v>0</v>
      </c>
      <c r="AR447" s="54">
        <v>335</v>
      </c>
      <c r="AS447" s="8">
        <v>1</v>
      </c>
      <c r="AT447" s="8">
        <v>0</v>
      </c>
      <c r="AU447" s="8">
        <v>540</v>
      </c>
      <c r="AV447" s="8" t="s">
        <v>8439</v>
      </c>
      <c r="AW447" s="8">
        <v>1</v>
      </c>
      <c r="AX447" s="8">
        <v>0</v>
      </c>
      <c r="AY447" s="8">
        <v>0</v>
      </c>
      <c r="AZ447" s="47">
        <v>46239.375</v>
      </c>
      <c r="BA447" s="47">
        <v>46239.75</v>
      </c>
      <c r="BB447" s="8" t="s">
        <v>8380</v>
      </c>
      <c r="BC447" s="47">
        <v>46239.37777777778</v>
      </c>
      <c r="BD447" s="47">
        <v>46239.713888888888</v>
      </c>
      <c r="BE447" s="8" t="s">
        <v>191</v>
      </c>
      <c r="BF447" s="8">
        <v>0</v>
      </c>
      <c r="BG447" s="8">
        <v>0</v>
      </c>
      <c r="BH447" s="8"/>
    </row>
    <row r="448" spans="2:60">
      <c r="B448" s="8" t="s">
        <v>8326</v>
      </c>
      <c r="C448" s="8" t="s">
        <v>49</v>
      </c>
      <c r="D448" s="8" t="s">
        <v>57</v>
      </c>
      <c r="E448" s="8" t="s">
        <v>278</v>
      </c>
      <c r="F448" s="8" t="s">
        <v>8438</v>
      </c>
      <c r="G448" s="8" t="s">
        <v>65</v>
      </c>
      <c r="H448" s="8" t="s">
        <v>53</v>
      </c>
      <c r="I448" s="9">
        <v>46202</v>
      </c>
      <c r="J448" s="61">
        <v>0</v>
      </c>
      <c r="K448" s="56">
        <v>46174</v>
      </c>
      <c r="L448" s="8" t="s">
        <v>52</v>
      </c>
      <c r="M448" s="8" t="s">
        <v>66</v>
      </c>
      <c r="N448" s="8" t="s">
        <v>64</v>
      </c>
      <c r="O448" s="8">
        <v>1</v>
      </c>
      <c r="P448" s="8">
        <v>4</v>
      </c>
      <c r="Q448" s="8" t="s">
        <v>56</v>
      </c>
      <c r="R448" s="8">
        <v>4</v>
      </c>
      <c r="S448" s="8">
        <v>0</v>
      </c>
      <c r="T448" s="8" t="b">
        <v>0</v>
      </c>
      <c r="U448" s="8">
        <v>210</v>
      </c>
      <c r="V448" s="54">
        <v>183</v>
      </c>
      <c r="W448" s="54">
        <v>121</v>
      </c>
      <c r="X448" s="8">
        <v>0</v>
      </c>
      <c r="Y448" s="8">
        <v>0</v>
      </c>
      <c r="Z448" s="8">
        <v>1</v>
      </c>
      <c r="AA448" s="8">
        <v>0</v>
      </c>
      <c r="AB448" s="8">
        <v>4</v>
      </c>
      <c r="AC448" s="8">
        <v>0</v>
      </c>
      <c r="AD448" s="8"/>
      <c r="AE448" s="8">
        <v>210</v>
      </c>
      <c r="AF448" s="8" t="s">
        <v>8384</v>
      </c>
      <c r="AG448" s="8" t="s">
        <v>8379</v>
      </c>
      <c r="AH448" s="54">
        <v>5</v>
      </c>
      <c r="AI448" s="54">
        <v>-22</v>
      </c>
      <c r="AJ448" s="8">
        <v>0</v>
      </c>
      <c r="AK448" s="8">
        <v>1</v>
      </c>
      <c r="AL448" s="8">
        <v>0</v>
      </c>
      <c r="AM448" s="8">
        <v>4</v>
      </c>
      <c r="AN448" s="8">
        <v>0</v>
      </c>
      <c r="AO448" s="8">
        <v>1</v>
      </c>
      <c r="AP448" s="8">
        <v>0</v>
      </c>
      <c r="AQ448" s="8">
        <v>0</v>
      </c>
      <c r="AR448" s="54">
        <v>115</v>
      </c>
      <c r="AS448" s="8">
        <v>1</v>
      </c>
      <c r="AT448" s="8">
        <v>0</v>
      </c>
      <c r="AU448" s="8">
        <v>210</v>
      </c>
      <c r="AV448" s="8" t="s">
        <v>8439</v>
      </c>
      <c r="AW448" s="8">
        <v>1</v>
      </c>
      <c r="AX448" s="8">
        <v>0</v>
      </c>
      <c r="AY448" s="8">
        <v>0</v>
      </c>
      <c r="AZ448" s="47">
        <v>46202.541666666664</v>
      </c>
      <c r="BA448" s="47">
        <v>46202.6875</v>
      </c>
      <c r="BB448" s="8" t="s">
        <v>8380</v>
      </c>
      <c r="BC448" s="47">
        <v>46202.545138888891</v>
      </c>
      <c r="BD448" s="47">
        <v>46202.672222222223</v>
      </c>
      <c r="BE448" s="8" t="s">
        <v>278</v>
      </c>
      <c r="BF448" s="8">
        <v>0</v>
      </c>
      <c r="BG448" s="8">
        <v>0</v>
      </c>
      <c r="BH448" s="8"/>
    </row>
    <row r="449" spans="2:60">
      <c r="B449" s="8" t="s">
        <v>8326</v>
      </c>
      <c r="C449" s="8" t="s">
        <v>49</v>
      </c>
      <c r="D449" s="8" t="s">
        <v>57</v>
      </c>
      <c r="E449" s="8" t="s">
        <v>278</v>
      </c>
      <c r="F449" s="8" t="s">
        <v>8438</v>
      </c>
      <c r="G449" s="8" t="s">
        <v>74</v>
      </c>
      <c r="H449" s="8" t="s">
        <v>53</v>
      </c>
      <c r="I449" s="9">
        <v>46263</v>
      </c>
      <c r="J449" s="61">
        <v>0</v>
      </c>
      <c r="K449" s="56">
        <v>46235</v>
      </c>
      <c r="L449" s="8" t="s">
        <v>52</v>
      </c>
      <c r="M449" s="8" t="s">
        <v>66</v>
      </c>
      <c r="N449" s="8" t="s">
        <v>64</v>
      </c>
      <c r="O449" s="8">
        <v>1</v>
      </c>
      <c r="P449" s="8">
        <v>4</v>
      </c>
      <c r="Q449" s="8" t="s">
        <v>60</v>
      </c>
      <c r="R449" s="8">
        <v>4</v>
      </c>
      <c r="S449" s="8">
        <v>0</v>
      </c>
      <c r="T449" s="8" t="b">
        <v>0</v>
      </c>
      <c r="U449" s="8">
        <v>420</v>
      </c>
      <c r="V449" s="54">
        <v>390</v>
      </c>
      <c r="W449" s="54">
        <v>310</v>
      </c>
      <c r="X449" s="8">
        <v>0</v>
      </c>
      <c r="Y449" s="8">
        <v>0</v>
      </c>
      <c r="Z449" s="8">
        <v>1</v>
      </c>
      <c r="AA449" s="8">
        <v>0</v>
      </c>
      <c r="AB449" s="8">
        <v>4</v>
      </c>
      <c r="AC449" s="8">
        <v>0</v>
      </c>
      <c r="AD449" s="8"/>
      <c r="AE449" s="8">
        <v>420</v>
      </c>
      <c r="AF449" s="8" t="s">
        <v>8384</v>
      </c>
      <c r="AG449" s="8" t="s">
        <v>8379</v>
      </c>
      <c r="AH449" s="54">
        <v>2</v>
      </c>
      <c r="AI449" s="54">
        <v>-28</v>
      </c>
      <c r="AJ449" s="8">
        <v>0</v>
      </c>
      <c r="AK449" s="8">
        <v>1</v>
      </c>
      <c r="AL449" s="8">
        <v>0</v>
      </c>
      <c r="AM449" s="8">
        <v>4</v>
      </c>
      <c r="AN449" s="8">
        <v>0</v>
      </c>
      <c r="AO449" s="8">
        <v>1</v>
      </c>
      <c r="AP449" s="8">
        <v>0</v>
      </c>
      <c r="AQ449" s="8">
        <v>0</v>
      </c>
      <c r="AR449" s="54">
        <v>310</v>
      </c>
      <c r="AS449" s="8">
        <v>1</v>
      </c>
      <c r="AT449" s="8">
        <v>0</v>
      </c>
      <c r="AU449" s="8">
        <v>420</v>
      </c>
      <c r="AV449" s="8" t="s">
        <v>8439</v>
      </c>
      <c r="AW449" s="8">
        <v>1</v>
      </c>
      <c r="AX449" s="8">
        <v>0</v>
      </c>
      <c r="AY449" s="8">
        <v>0</v>
      </c>
      <c r="AZ449" s="47">
        <v>46263.333333333336</v>
      </c>
      <c r="BA449" s="47">
        <v>46263.625</v>
      </c>
      <c r="BB449" s="8" t="s">
        <v>8380</v>
      </c>
      <c r="BC449" s="47">
        <v>46263.334722222222</v>
      </c>
      <c r="BD449" s="47">
        <v>46263.605555555558</v>
      </c>
      <c r="BE449" s="8" t="s">
        <v>278</v>
      </c>
      <c r="BF449" s="8">
        <v>0</v>
      </c>
      <c r="BG449" s="8">
        <v>0</v>
      </c>
      <c r="BH449" s="8"/>
    </row>
    <row r="450" spans="2:60">
      <c r="B450" s="8" t="s">
        <v>8326</v>
      </c>
      <c r="C450" s="8" t="s">
        <v>49</v>
      </c>
      <c r="D450" s="8" t="s">
        <v>57</v>
      </c>
      <c r="E450" s="8" t="s">
        <v>143</v>
      </c>
      <c r="F450" s="8" t="s">
        <v>8438</v>
      </c>
      <c r="G450" s="8" t="s">
        <v>51</v>
      </c>
      <c r="H450" s="8" t="s">
        <v>53</v>
      </c>
      <c r="I450" s="9">
        <v>46204</v>
      </c>
      <c r="J450" s="61">
        <v>0</v>
      </c>
      <c r="K450" s="56">
        <v>46204</v>
      </c>
      <c r="L450" s="8" t="s">
        <v>52</v>
      </c>
      <c r="M450" s="8" t="s">
        <v>55</v>
      </c>
      <c r="N450" s="8" t="s">
        <v>50</v>
      </c>
      <c r="O450" s="8">
        <v>1</v>
      </c>
      <c r="P450" s="8">
        <v>4</v>
      </c>
      <c r="Q450" s="8" t="s">
        <v>58</v>
      </c>
      <c r="R450" s="8">
        <v>4</v>
      </c>
      <c r="S450" s="8">
        <v>0</v>
      </c>
      <c r="T450" s="8" t="b">
        <v>0</v>
      </c>
      <c r="U450" s="8">
        <v>180</v>
      </c>
      <c r="V450" s="54">
        <v>154</v>
      </c>
      <c r="W450" s="54">
        <v>93</v>
      </c>
      <c r="X450" s="8">
        <v>0</v>
      </c>
      <c r="Y450" s="8">
        <v>0</v>
      </c>
      <c r="Z450" s="8">
        <v>1</v>
      </c>
      <c r="AA450" s="8">
        <v>0</v>
      </c>
      <c r="AB450" s="8">
        <v>4</v>
      </c>
      <c r="AC450" s="8">
        <v>0</v>
      </c>
      <c r="AD450" s="8"/>
      <c r="AE450" s="8">
        <v>180</v>
      </c>
      <c r="AF450" s="8" t="s">
        <v>8378</v>
      </c>
      <c r="AG450" s="8" t="s">
        <v>8379</v>
      </c>
      <c r="AH450" s="54">
        <v>12</v>
      </c>
      <c r="AI450" s="54">
        <v>-14</v>
      </c>
      <c r="AJ450" s="8">
        <v>0</v>
      </c>
      <c r="AK450" s="8">
        <v>0</v>
      </c>
      <c r="AL450" s="8">
        <v>1</v>
      </c>
      <c r="AM450" s="8">
        <v>4</v>
      </c>
      <c r="AN450" s="8">
        <v>0</v>
      </c>
      <c r="AO450" s="8">
        <v>1</v>
      </c>
      <c r="AP450" s="8">
        <v>0</v>
      </c>
      <c r="AQ450" s="8">
        <v>0</v>
      </c>
      <c r="AR450" s="54">
        <v>85</v>
      </c>
      <c r="AS450" s="8">
        <v>1</v>
      </c>
      <c r="AT450" s="8">
        <v>0</v>
      </c>
      <c r="AU450" s="8">
        <v>180</v>
      </c>
      <c r="AV450" s="8" t="s">
        <v>8439</v>
      </c>
      <c r="AW450" s="8">
        <v>1</v>
      </c>
      <c r="AX450" s="8">
        <v>0</v>
      </c>
      <c r="AY450" s="8">
        <v>0</v>
      </c>
      <c r="AZ450" s="47">
        <v>46204.541666666664</v>
      </c>
      <c r="BA450" s="47">
        <v>46204.666666666664</v>
      </c>
      <c r="BB450" s="8" t="s">
        <v>8380</v>
      </c>
      <c r="BC450" s="47">
        <v>46204.55</v>
      </c>
      <c r="BD450" s="47">
        <v>46204.656944444447</v>
      </c>
      <c r="BE450" s="8" t="s">
        <v>143</v>
      </c>
      <c r="BF450" s="8">
        <v>0</v>
      </c>
      <c r="BG450" s="8">
        <v>0</v>
      </c>
      <c r="BH450" s="8"/>
    </row>
    <row r="451" spans="2:60">
      <c r="B451" s="8" t="s">
        <v>8326</v>
      </c>
      <c r="C451" s="8" t="s">
        <v>49</v>
      </c>
      <c r="D451" s="8" t="s">
        <v>57</v>
      </c>
      <c r="E451" s="8" t="s">
        <v>143</v>
      </c>
      <c r="F451" s="8" t="s">
        <v>8438</v>
      </c>
      <c r="G451" s="8" t="s">
        <v>72</v>
      </c>
      <c r="H451" s="8" t="s">
        <v>53</v>
      </c>
      <c r="I451" s="9">
        <v>46195</v>
      </c>
      <c r="J451" s="61">
        <v>0</v>
      </c>
      <c r="K451" s="56">
        <v>46174</v>
      </c>
      <c r="L451" s="8" t="s">
        <v>52</v>
      </c>
      <c r="M451" s="8" t="s">
        <v>66</v>
      </c>
      <c r="N451" s="8" t="s">
        <v>64</v>
      </c>
      <c r="O451" s="8">
        <v>1</v>
      </c>
      <c r="P451" s="8">
        <v>4</v>
      </c>
      <c r="Q451" s="8" t="s">
        <v>56</v>
      </c>
      <c r="R451" s="8">
        <v>4</v>
      </c>
      <c r="S451" s="8">
        <v>0</v>
      </c>
      <c r="T451" s="8" t="b">
        <v>0</v>
      </c>
      <c r="U451" s="8">
        <v>270</v>
      </c>
      <c r="V451" s="54">
        <v>248</v>
      </c>
      <c r="W451" s="54">
        <v>169</v>
      </c>
      <c r="X451" s="8">
        <v>0</v>
      </c>
      <c r="Y451" s="8">
        <v>0</v>
      </c>
      <c r="Z451" s="8">
        <v>1</v>
      </c>
      <c r="AA451" s="8">
        <v>0</v>
      </c>
      <c r="AB451" s="8">
        <v>4</v>
      </c>
      <c r="AC451" s="8">
        <v>0</v>
      </c>
      <c r="AD451" s="8"/>
      <c r="AE451" s="8">
        <v>270</v>
      </c>
      <c r="AF451" s="8" t="s">
        <v>8384</v>
      </c>
      <c r="AG451" s="8" t="s">
        <v>8379</v>
      </c>
      <c r="AH451" s="54">
        <v>4</v>
      </c>
      <c r="AI451" s="54">
        <v>-18</v>
      </c>
      <c r="AJ451" s="8">
        <v>0</v>
      </c>
      <c r="AK451" s="8">
        <v>1</v>
      </c>
      <c r="AL451" s="8">
        <v>0</v>
      </c>
      <c r="AM451" s="8">
        <v>4</v>
      </c>
      <c r="AN451" s="8">
        <v>0</v>
      </c>
      <c r="AO451" s="8">
        <v>1</v>
      </c>
      <c r="AP451" s="8">
        <v>0</v>
      </c>
      <c r="AQ451" s="8">
        <v>0</v>
      </c>
      <c r="AR451" s="54">
        <v>160</v>
      </c>
      <c r="AS451" s="8">
        <v>1</v>
      </c>
      <c r="AT451" s="8">
        <v>0</v>
      </c>
      <c r="AU451" s="8">
        <v>270</v>
      </c>
      <c r="AV451" s="8" t="s">
        <v>8439</v>
      </c>
      <c r="AW451" s="8">
        <v>1</v>
      </c>
      <c r="AX451" s="8">
        <v>0</v>
      </c>
      <c r="AY451" s="8">
        <v>0</v>
      </c>
      <c r="AZ451" s="47">
        <v>46195.354166666664</v>
      </c>
      <c r="BA451" s="47">
        <v>46195.541666666664</v>
      </c>
      <c r="BB451" s="8" t="s">
        <v>8380</v>
      </c>
      <c r="BC451" s="47">
        <v>46195.356944444444</v>
      </c>
      <c r="BD451" s="47">
        <v>46195.529166666667</v>
      </c>
      <c r="BE451" s="8" t="s">
        <v>143</v>
      </c>
      <c r="BF451" s="8">
        <v>0</v>
      </c>
      <c r="BG451" s="8">
        <v>0</v>
      </c>
      <c r="BH451" s="8"/>
    </row>
    <row r="452" spans="2:60">
      <c r="B452" s="8" t="s">
        <v>8326</v>
      </c>
      <c r="C452" s="8" t="s">
        <v>49</v>
      </c>
      <c r="D452" s="8" t="s">
        <v>57</v>
      </c>
      <c r="E452" s="8" t="s">
        <v>143</v>
      </c>
      <c r="F452" s="8" t="s">
        <v>8438</v>
      </c>
      <c r="G452" s="8" t="s">
        <v>75</v>
      </c>
      <c r="H452" s="8" t="s">
        <v>53</v>
      </c>
      <c r="I452" s="9">
        <v>46252</v>
      </c>
      <c r="J452" s="61">
        <v>0</v>
      </c>
      <c r="K452" s="56">
        <v>46235</v>
      </c>
      <c r="L452" s="8" t="s">
        <v>52</v>
      </c>
      <c r="M452" s="8" t="s">
        <v>66</v>
      </c>
      <c r="N452" s="8" t="s">
        <v>64</v>
      </c>
      <c r="O452" s="8">
        <v>1</v>
      </c>
      <c r="P452" s="8">
        <v>4</v>
      </c>
      <c r="Q452" s="8" t="s">
        <v>60</v>
      </c>
      <c r="R452" s="8">
        <v>4</v>
      </c>
      <c r="S452" s="8">
        <v>0</v>
      </c>
      <c r="T452" s="8" t="b">
        <v>0</v>
      </c>
      <c r="U452" s="8">
        <v>180</v>
      </c>
      <c r="V452" s="54">
        <v>156</v>
      </c>
      <c r="W452" s="54">
        <v>88</v>
      </c>
      <c r="X452" s="8">
        <v>0</v>
      </c>
      <c r="Y452" s="8">
        <v>0</v>
      </c>
      <c r="Z452" s="8">
        <v>1</v>
      </c>
      <c r="AA452" s="8">
        <v>0</v>
      </c>
      <c r="AB452" s="8">
        <v>4</v>
      </c>
      <c r="AC452" s="8">
        <v>0</v>
      </c>
      <c r="AD452" s="8"/>
      <c r="AE452" s="8">
        <v>180</v>
      </c>
      <c r="AF452" s="8" t="s">
        <v>8384</v>
      </c>
      <c r="AG452" s="8" t="s">
        <v>8379</v>
      </c>
      <c r="AH452" s="54">
        <v>5</v>
      </c>
      <c r="AI452" s="54">
        <v>-19</v>
      </c>
      <c r="AJ452" s="8">
        <v>0</v>
      </c>
      <c r="AK452" s="8">
        <v>1</v>
      </c>
      <c r="AL452" s="8">
        <v>0</v>
      </c>
      <c r="AM452" s="8">
        <v>4</v>
      </c>
      <c r="AN452" s="8">
        <v>0</v>
      </c>
      <c r="AO452" s="8">
        <v>1</v>
      </c>
      <c r="AP452" s="8">
        <v>0</v>
      </c>
      <c r="AQ452" s="8">
        <v>0</v>
      </c>
      <c r="AR452" s="54">
        <v>90</v>
      </c>
      <c r="AS452" s="8">
        <v>1</v>
      </c>
      <c r="AT452" s="8">
        <v>0</v>
      </c>
      <c r="AU452" s="8">
        <v>180</v>
      </c>
      <c r="AV452" s="8" t="s">
        <v>8439</v>
      </c>
      <c r="AW452" s="8">
        <v>1</v>
      </c>
      <c r="AX452" s="8">
        <v>0</v>
      </c>
      <c r="AY452" s="8">
        <v>0</v>
      </c>
      <c r="AZ452" s="47">
        <v>46252.5625</v>
      </c>
      <c r="BA452" s="47">
        <v>46252.6875</v>
      </c>
      <c r="BB452" s="8" t="s">
        <v>8380</v>
      </c>
      <c r="BC452" s="47">
        <v>46252.565972222219</v>
      </c>
      <c r="BD452" s="47">
        <v>46252.674305555556</v>
      </c>
      <c r="BE452" s="8" t="s">
        <v>143</v>
      </c>
      <c r="BF452" s="8">
        <v>0</v>
      </c>
      <c r="BG452" s="8">
        <v>0</v>
      </c>
      <c r="BH452" s="8"/>
    </row>
    <row r="453" spans="2:60">
      <c r="B453" s="8" t="s">
        <v>8326</v>
      </c>
      <c r="C453" s="8" t="s">
        <v>49</v>
      </c>
      <c r="D453" s="8" t="s">
        <v>57</v>
      </c>
      <c r="E453" s="8" t="s">
        <v>179</v>
      </c>
      <c r="F453" s="8" t="s">
        <v>8438</v>
      </c>
      <c r="G453" s="8" t="s">
        <v>51</v>
      </c>
      <c r="H453" s="8" t="s">
        <v>53</v>
      </c>
      <c r="I453" s="9">
        <v>46233</v>
      </c>
      <c r="J453" s="61">
        <v>0</v>
      </c>
      <c r="K453" s="56">
        <v>46204</v>
      </c>
      <c r="L453" s="8" t="s">
        <v>52</v>
      </c>
      <c r="M453" s="8" t="s">
        <v>55</v>
      </c>
      <c r="N453" s="8" t="s">
        <v>50</v>
      </c>
      <c r="O453" s="8">
        <v>1</v>
      </c>
      <c r="P453" s="8">
        <v>4</v>
      </c>
      <c r="Q453" s="8" t="s">
        <v>58</v>
      </c>
      <c r="R453" s="8">
        <v>4</v>
      </c>
      <c r="S453" s="8">
        <v>0</v>
      </c>
      <c r="T453" s="8" t="b">
        <v>0</v>
      </c>
      <c r="U453" s="8">
        <v>210</v>
      </c>
      <c r="V453" s="54">
        <v>181</v>
      </c>
      <c r="W453" s="54">
        <v>117</v>
      </c>
      <c r="X453" s="8">
        <v>0</v>
      </c>
      <c r="Y453" s="8">
        <v>0</v>
      </c>
      <c r="Z453" s="8">
        <v>1</v>
      </c>
      <c r="AA453" s="8">
        <v>0</v>
      </c>
      <c r="AB453" s="8">
        <v>4</v>
      </c>
      <c r="AC453" s="8">
        <v>0</v>
      </c>
      <c r="AD453" s="8"/>
      <c r="AE453" s="8">
        <v>210</v>
      </c>
      <c r="AF453" s="8" t="s">
        <v>8378</v>
      </c>
      <c r="AG453" s="8" t="s">
        <v>8379</v>
      </c>
      <c r="AH453" s="54">
        <v>11</v>
      </c>
      <c r="AI453" s="54">
        <v>-18</v>
      </c>
      <c r="AJ453" s="8">
        <v>0</v>
      </c>
      <c r="AK453" s="8">
        <v>0</v>
      </c>
      <c r="AL453" s="8">
        <v>1</v>
      </c>
      <c r="AM453" s="8">
        <v>4</v>
      </c>
      <c r="AN453" s="8">
        <v>0</v>
      </c>
      <c r="AO453" s="8">
        <v>1</v>
      </c>
      <c r="AP453" s="8">
        <v>0</v>
      </c>
      <c r="AQ453" s="8">
        <v>0</v>
      </c>
      <c r="AR453" s="54">
        <v>115</v>
      </c>
      <c r="AS453" s="8">
        <v>1</v>
      </c>
      <c r="AT453" s="8">
        <v>0</v>
      </c>
      <c r="AU453" s="8">
        <v>210</v>
      </c>
      <c r="AV453" s="8" t="s">
        <v>8439</v>
      </c>
      <c r="AW453" s="8">
        <v>1</v>
      </c>
      <c r="AX453" s="8">
        <v>0</v>
      </c>
      <c r="AY453" s="8">
        <v>0</v>
      </c>
      <c r="AZ453" s="47">
        <v>46233.5625</v>
      </c>
      <c r="BA453" s="47">
        <v>46233.708333333336</v>
      </c>
      <c r="BB453" s="8" t="s">
        <v>8380</v>
      </c>
      <c r="BC453" s="47">
        <v>46233.570138888892</v>
      </c>
      <c r="BD453" s="47">
        <v>46233.695833333331</v>
      </c>
      <c r="BE453" s="8" t="s">
        <v>179</v>
      </c>
      <c r="BF453" s="8">
        <v>0</v>
      </c>
      <c r="BG453" s="8">
        <v>0</v>
      </c>
      <c r="BH453" s="8"/>
    </row>
    <row r="454" spans="2:60">
      <c r="B454" s="8" t="s">
        <v>8326</v>
      </c>
      <c r="C454" s="8" t="s">
        <v>49</v>
      </c>
      <c r="D454" s="8" t="s">
        <v>57</v>
      </c>
      <c r="E454" s="8" t="s">
        <v>179</v>
      </c>
      <c r="F454" s="8" t="s">
        <v>8438</v>
      </c>
      <c r="G454" s="8" t="s">
        <v>65</v>
      </c>
      <c r="H454" s="8" t="s">
        <v>53</v>
      </c>
      <c r="I454" s="9">
        <v>46193</v>
      </c>
      <c r="J454" s="61">
        <v>0</v>
      </c>
      <c r="K454" s="56">
        <v>46174</v>
      </c>
      <c r="L454" s="8" t="s">
        <v>52</v>
      </c>
      <c r="M454" s="8" t="s">
        <v>66</v>
      </c>
      <c r="N454" s="8" t="s">
        <v>64</v>
      </c>
      <c r="O454" s="8">
        <v>1</v>
      </c>
      <c r="P454" s="8">
        <v>4</v>
      </c>
      <c r="Q454" s="8" t="s">
        <v>56</v>
      </c>
      <c r="R454" s="8">
        <v>4</v>
      </c>
      <c r="S454" s="8">
        <v>0</v>
      </c>
      <c r="T454" s="8" t="b">
        <v>0</v>
      </c>
      <c r="U454" s="8">
        <v>300</v>
      </c>
      <c r="V454" s="54">
        <v>269</v>
      </c>
      <c r="W454" s="54">
        <v>189</v>
      </c>
      <c r="X454" s="8">
        <v>0</v>
      </c>
      <c r="Y454" s="8">
        <v>0</v>
      </c>
      <c r="Z454" s="8">
        <v>1</v>
      </c>
      <c r="AA454" s="8">
        <v>0</v>
      </c>
      <c r="AB454" s="8">
        <v>4</v>
      </c>
      <c r="AC454" s="8">
        <v>0</v>
      </c>
      <c r="AD454" s="8"/>
      <c r="AE454" s="8">
        <v>300</v>
      </c>
      <c r="AF454" s="8" t="s">
        <v>8384</v>
      </c>
      <c r="AG454" s="8" t="s">
        <v>8379</v>
      </c>
      <c r="AH454" s="54">
        <v>10</v>
      </c>
      <c r="AI454" s="54">
        <v>-21</v>
      </c>
      <c r="AJ454" s="8">
        <v>0</v>
      </c>
      <c r="AK454" s="8">
        <v>1</v>
      </c>
      <c r="AL454" s="8">
        <v>0</v>
      </c>
      <c r="AM454" s="8">
        <v>4</v>
      </c>
      <c r="AN454" s="8">
        <v>0</v>
      </c>
      <c r="AO454" s="8">
        <v>1</v>
      </c>
      <c r="AP454" s="8">
        <v>0</v>
      </c>
      <c r="AQ454" s="8">
        <v>0</v>
      </c>
      <c r="AR454" s="54">
        <v>195</v>
      </c>
      <c r="AS454" s="8">
        <v>1</v>
      </c>
      <c r="AT454" s="8">
        <v>0</v>
      </c>
      <c r="AU454" s="8">
        <v>300</v>
      </c>
      <c r="AV454" s="8" t="s">
        <v>8439</v>
      </c>
      <c r="AW454" s="8">
        <v>1</v>
      </c>
      <c r="AX454" s="8">
        <v>0</v>
      </c>
      <c r="AY454" s="8">
        <v>0</v>
      </c>
      <c r="AZ454" s="47">
        <v>46193.5625</v>
      </c>
      <c r="BA454" s="47">
        <v>46193.770833333336</v>
      </c>
      <c r="BB454" s="8" t="s">
        <v>8380</v>
      </c>
      <c r="BC454" s="47">
        <v>46193.569444444445</v>
      </c>
      <c r="BD454" s="47">
        <v>46193.756249999999</v>
      </c>
      <c r="BE454" s="8" t="s">
        <v>179</v>
      </c>
      <c r="BF454" s="8">
        <v>0</v>
      </c>
      <c r="BG454" s="8">
        <v>0</v>
      </c>
      <c r="BH454" s="8"/>
    </row>
    <row r="455" spans="2:60">
      <c r="B455" s="8" t="s">
        <v>8326</v>
      </c>
      <c r="C455" s="8" t="s">
        <v>49</v>
      </c>
      <c r="D455" s="8" t="s">
        <v>57</v>
      </c>
      <c r="E455" s="8" t="s">
        <v>179</v>
      </c>
      <c r="F455" s="8" t="s">
        <v>8438</v>
      </c>
      <c r="G455" s="8" t="s">
        <v>73</v>
      </c>
      <c r="H455" s="8" t="s">
        <v>53</v>
      </c>
      <c r="I455" s="9">
        <v>46254</v>
      </c>
      <c r="J455" s="61">
        <v>0</v>
      </c>
      <c r="K455" s="56">
        <v>46235</v>
      </c>
      <c r="L455" s="8" t="s">
        <v>52</v>
      </c>
      <c r="M455" s="8" t="s">
        <v>66</v>
      </c>
      <c r="N455" s="8" t="s">
        <v>64</v>
      </c>
      <c r="O455" s="8">
        <v>1</v>
      </c>
      <c r="P455" s="8">
        <v>4</v>
      </c>
      <c r="Q455" s="8" t="s">
        <v>60</v>
      </c>
      <c r="R455" s="8">
        <v>4</v>
      </c>
      <c r="S455" s="8">
        <v>0</v>
      </c>
      <c r="T455" s="8" t="b">
        <v>0</v>
      </c>
      <c r="U455" s="8">
        <v>480</v>
      </c>
      <c r="V455" s="54">
        <v>454</v>
      </c>
      <c r="W455" s="54">
        <v>335</v>
      </c>
      <c r="X455" s="8">
        <v>0</v>
      </c>
      <c r="Y455" s="8">
        <v>0</v>
      </c>
      <c r="Z455" s="8">
        <v>1</v>
      </c>
      <c r="AA455" s="8">
        <v>0</v>
      </c>
      <c r="AB455" s="8">
        <v>4</v>
      </c>
      <c r="AC455" s="8">
        <v>0</v>
      </c>
      <c r="AD455" s="8"/>
      <c r="AE455" s="8">
        <v>480</v>
      </c>
      <c r="AF455" s="8" t="s">
        <v>8384</v>
      </c>
      <c r="AG455" s="8" t="s">
        <v>8379</v>
      </c>
      <c r="AH455" s="54">
        <v>7</v>
      </c>
      <c r="AI455" s="54">
        <v>-19</v>
      </c>
      <c r="AJ455" s="8">
        <v>0</v>
      </c>
      <c r="AK455" s="8">
        <v>1</v>
      </c>
      <c r="AL455" s="8">
        <v>0</v>
      </c>
      <c r="AM455" s="8">
        <v>4</v>
      </c>
      <c r="AN455" s="8">
        <v>0</v>
      </c>
      <c r="AO455" s="8">
        <v>1</v>
      </c>
      <c r="AP455" s="8">
        <v>0</v>
      </c>
      <c r="AQ455" s="8">
        <v>0</v>
      </c>
      <c r="AR455" s="54">
        <v>330</v>
      </c>
      <c r="AS455" s="8">
        <v>1</v>
      </c>
      <c r="AT455" s="8">
        <v>0</v>
      </c>
      <c r="AU455" s="8">
        <v>480</v>
      </c>
      <c r="AV455" s="8" t="s">
        <v>8439</v>
      </c>
      <c r="AW455" s="8">
        <v>1</v>
      </c>
      <c r="AX455" s="8">
        <v>0</v>
      </c>
      <c r="AY455" s="8">
        <v>0</v>
      </c>
      <c r="AZ455" s="47">
        <v>46254.333333333336</v>
      </c>
      <c r="BA455" s="47">
        <v>46254.666666666664</v>
      </c>
      <c r="BB455" s="8" t="s">
        <v>8380</v>
      </c>
      <c r="BC455" s="47">
        <v>46254.338194444441</v>
      </c>
      <c r="BD455" s="47">
        <v>46254.65347222222</v>
      </c>
      <c r="BE455" s="8" t="s">
        <v>179</v>
      </c>
      <c r="BF455" s="8">
        <v>0</v>
      </c>
      <c r="BG455" s="8">
        <v>0</v>
      </c>
      <c r="BH455" s="8"/>
    </row>
    <row r="456" spans="2:60">
      <c r="B456" s="8" t="s">
        <v>8326</v>
      </c>
      <c r="C456" s="8" t="s">
        <v>49</v>
      </c>
      <c r="D456" s="8" t="s">
        <v>57</v>
      </c>
      <c r="E456" s="8" t="s">
        <v>202</v>
      </c>
      <c r="F456" s="8" t="s">
        <v>8438</v>
      </c>
      <c r="G456" s="8" t="s">
        <v>71</v>
      </c>
      <c r="H456" s="8" t="s">
        <v>53</v>
      </c>
      <c r="I456" s="9">
        <v>46258</v>
      </c>
      <c r="J456" s="61">
        <v>0</v>
      </c>
      <c r="K456" s="56">
        <v>46235</v>
      </c>
      <c r="L456" s="8" t="s">
        <v>52</v>
      </c>
      <c r="M456" s="8" t="s">
        <v>66</v>
      </c>
      <c r="N456" s="8" t="s">
        <v>64</v>
      </c>
      <c r="O456" s="8">
        <v>1</v>
      </c>
      <c r="P456" s="8">
        <v>4</v>
      </c>
      <c r="Q456" s="8" t="s">
        <v>60</v>
      </c>
      <c r="R456" s="8">
        <v>4</v>
      </c>
      <c r="S456" s="8">
        <v>0</v>
      </c>
      <c r="T456" s="8" t="b">
        <v>0</v>
      </c>
      <c r="U456" s="8">
        <v>240</v>
      </c>
      <c r="V456" s="54">
        <v>197</v>
      </c>
      <c r="W456" s="54">
        <v>122</v>
      </c>
      <c r="X456" s="8">
        <v>0</v>
      </c>
      <c r="Y456" s="8">
        <v>0</v>
      </c>
      <c r="Z456" s="8">
        <v>1</v>
      </c>
      <c r="AA456" s="8">
        <v>0</v>
      </c>
      <c r="AB456" s="8">
        <v>4</v>
      </c>
      <c r="AC456" s="8">
        <v>0</v>
      </c>
      <c r="AD456" s="8"/>
      <c r="AE456" s="8">
        <v>240</v>
      </c>
      <c r="AF456" s="8" t="s">
        <v>8384</v>
      </c>
      <c r="AG456" s="8" t="s">
        <v>8379</v>
      </c>
      <c r="AH456" s="54">
        <v>10</v>
      </c>
      <c r="AI456" s="54">
        <v>-33</v>
      </c>
      <c r="AJ456" s="8">
        <v>0</v>
      </c>
      <c r="AK456" s="8">
        <v>1</v>
      </c>
      <c r="AL456" s="8">
        <v>0</v>
      </c>
      <c r="AM456" s="8">
        <v>4</v>
      </c>
      <c r="AN456" s="8">
        <v>0</v>
      </c>
      <c r="AO456" s="8">
        <v>1</v>
      </c>
      <c r="AP456" s="8">
        <v>0</v>
      </c>
      <c r="AQ456" s="8">
        <v>0</v>
      </c>
      <c r="AR456" s="54">
        <v>125</v>
      </c>
      <c r="AS456" s="8">
        <v>1</v>
      </c>
      <c r="AT456" s="8">
        <v>0</v>
      </c>
      <c r="AU456" s="8">
        <v>240</v>
      </c>
      <c r="AV456" s="8" t="s">
        <v>8439</v>
      </c>
      <c r="AW456" s="8">
        <v>1</v>
      </c>
      <c r="AX456" s="8">
        <v>0</v>
      </c>
      <c r="AY456" s="8">
        <v>0</v>
      </c>
      <c r="AZ456" s="47">
        <v>46258.354166666664</v>
      </c>
      <c r="BA456" s="47">
        <v>46258.520833333336</v>
      </c>
      <c r="BB456" s="8" t="s">
        <v>8380</v>
      </c>
      <c r="BC456" s="47">
        <v>46258.361111111109</v>
      </c>
      <c r="BD456" s="47">
        <v>46258.497916666667</v>
      </c>
      <c r="BE456" s="8" t="s">
        <v>202</v>
      </c>
      <c r="BF456" s="8">
        <v>0</v>
      </c>
      <c r="BG456" s="8">
        <v>0</v>
      </c>
      <c r="BH456" s="8"/>
    </row>
    <row r="457" spans="2:60">
      <c r="B457" s="8" t="s">
        <v>8326</v>
      </c>
      <c r="C457" s="8" t="s">
        <v>49</v>
      </c>
      <c r="D457" s="8" t="s">
        <v>57</v>
      </c>
      <c r="E457" s="8" t="s">
        <v>202</v>
      </c>
      <c r="F457" s="8" t="s">
        <v>8438</v>
      </c>
      <c r="G457" s="8" t="s">
        <v>74</v>
      </c>
      <c r="H457" s="8" t="s">
        <v>53</v>
      </c>
      <c r="I457" s="9">
        <v>46205</v>
      </c>
      <c r="J457" s="61">
        <v>0</v>
      </c>
      <c r="K457" s="56">
        <v>46204</v>
      </c>
      <c r="L457" s="8" t="s">
        <v>52</v>
      </c>
      <c r="M457" s="8" t="s">
        <v>66</v>
      </c>
      <c r="N457" s="8" t="s">
        <v>64</v>
      </c>
      <c r="O457" s="8">
        <v>1</v>
      </c>
      <c r="P457" s="8">
        <v>4</v>
      </c>
      <c r="Q457" s="8" t="s">
        <v>58</v>
      </c>
      <c r="R457" s="8">
        <v>4</v>
      </c>
      <c r="S457" s="8">
        <v>0</v>
      </c>
      <c r="T457" s="8" t="b">
        <v>0</v>
      </c>
      <c r="U457" s="8">
        <v>360</v>
      </c>
      <c r="V457" s="54">
        <v>325</v>
      </c>
      <c r="W457" s="54">
        <v>213</v>
      </c>
      <c r="X457" s="8">
        <v>0</v>
      </c>
      <c r="Y457" s="8">
        <v>0</v>
      </c>
      <c r="Z457" s="8">
        <v>1</v>
      </c>
      <c r="AA457" s="8">
        <v>0</v>
      </c>
      <c r="AB457" s="8">
        <v>4</v>
      </c>
      <c r="AC457" s="8">
        <v>0</v>
      </c>
      <c r="AD457" s="8"/>
      <c r="AE457" s="8">
        <v>360</v>
      </c>
      <c r="AF457" s="8" t="s">
        <v>8384</v>
      </c>
      <c r="AG457" s="8" t="s">
        <v>8379</v>
      </c>
      <c r="AH457" s="54">
        <v>6</v>
      </c>
      <c r="AI457" s="54">
        <v>-29</v>
      </c>
      <c r="AJ457" s="8">
        <v>0</v>
      </c>
      <c r="AK457" s="8">
        <v>1</v>
      </c>
      <c r="AL457" s="8">
        <v>0</v>
      </c>
      <c r="AM457" s="8">
        <v>4</v>
      </c>
      <c r="AN457" s="8">
        <v>0</v>
      </c>
      <c r="AO457" s="8">
        <v>1</v>
      </c>
      <c r="AP457" s="8">
        <v>0</v>
      </c>
      <c r="AQ457" s="8">
        <v>0</v>
      </c>
      <c r="AR457" s="54">
        <v>215</v>
      </c>
      <c r="AS457" s="8">
        <v>1</v>
      </c>
      <c r="AT457" s="8">
        <v>0</v>
      </c>
      <c r="AU457" s="8">
        <v>360</v>
      </c>
      <c r="AV457" s="8" t="s">
        <v>8439</v>
      </c>
      <c r="AW457" s="8">
        <v>1</v>
      </c>
      <c r="AX457" s="8">
        <v>0</v>
      </c>
      <c r="AY457" s="8">
        <v>0</v>
      </c>
      <c r="AZ457" s="47">
        <v>46205.375</v>
      </c>
      <c r="BA457" s="47">
        <v>46205.625</v>
      </c>
      <c r="BB457" s="8" t="s">
        <v>8380</v>
      </c>
      <c r="BC457" s="47">
        <v>46205.379166666666</v>
      </c>
      <c r="BD457" s="47">
        <v>46205.604861111111</v>
      </c>
      <c r="BE457" s="8" t="s">
        <v>202</v>
      </c>
      <c r="BF457" s="8">
        <v>0</v>
      </c>
      <c r="BG457" s="8">
        <v>0</v>
      </c>
      <c r="BH457" s="8"/>
    </row>
    <row r="458" spans="2:60">
      <c r="B458" s="8" t="s">
        <v>8326</v>
      </c>
      <c r="C458" s="8" t="s">
        <v>49</v>
      </c>
      <c r="D458" s="8" t="s">
        <v>57</v>
      </c>
      <c r="E458" s="8" t="s">
        <v>314</v>
      </c>
      <c r="F458" s="8" t="s">
        <v>8438</v>
      </c>
      <c r="G458" s="8" t="s">
        <v>72</v>
      </c>
      <c r="H458" s="8" t="s">
        <v>53</v>
      </c>
      <c r="I458" s="9">
        <v>46244</v>
      </c>
      <c r="J458" s="61">
        <v>0</v>
      </c>
      <c r="K458" s="56">
        <v>46235</v>
      </c>
      <c r="L458" s="8" t="s">
        <v>52</v>
      </c>
      <c r="M458" s="8" t="s">
        <v>66</v>
      </c>
      <c r="N458" s="8" t="s">
        <v>64</v>
      </c>
      <c r="O458" s="8">
        <v>1</v>
      </c>
      <c r="P458" s="8">
        <v>4</v>
      </c>
      <c r="Q458" s="8" t="s">
        <v>60</v>
      </c>
      <c r="R458" s="8">
        <v>4</v>
      </c>
      <c r="S458" s="8">
        <v>0</v>
      </c>
      <c r="T458" s="8" t="b">
        <v>0</v>
      </c>
      <c r="U458" s="8">
        <v>210</v>
      </c>
      <c r="V458" s="54">
        <v>178</v>
      </c>
      <c r="W458" s="54">
        <v>97</v>
      </c>
      <c r="X458" s="8">
        <v>0</v>
      </c>
      <c r="Y458" s="8">
        <v>0</v>
      </c>
      <c r="Z458" s="8">
        <v>1</v>
      </c>
      <c r="AA458" s="8">
        <v>0</v>
      </c>
      <c r="AB458" s="8">
        <v>4</v>
      </c>
      <c r="AC458" s="8">
        <v>0</v>
      </c>
      <c r="AD458" s="8"/>
      <c r="AE458" s="8">
        <v>210</v>
      </c>
      <c r="AF458" s="8" t="s">
        <v>8384</v>
      </c>
      <c r="AG458" s="8" t="s">
        <v>8379</v>
      </c>
      <c r="AH458" s="54">
        <v>9</v>
      </c>
      <c r="AI458" s="54">
        <v>-23</v>
      </c>
      <c r="AJ458" s="8">
        <v>0</v>
      </c>
      <c r="AK458" s="8">
        <v>1</v>
      </c>
      <c r="AL458" s="8">
        <v>0</v>
      </c>
      <c r="AM458" s="8">
        <v>4</v>
      </c>
      <c r="AN458" s="8">
        <v>0</v>
      </c>
      <c r="AO458" s="8">
        <v>1</v>
      </c>
      <c r="AP458" s="8">
        <v>0</v>
      </c>
      <c r="AQ458" s="8">
        <v>0</v>
      </c>
      <c r="AR458" s="54">
        <v>95</v>
      </c>
      <c r="AS458" s="8">
        <v>1</v>
      </c>
      <c r="AT458" s="8">
        <v>0</v>
      </c>
      <c r="AU458" s="8">
        <v>210</v>
      </c>
      <c r="AV458" s="8" t="s">
        <v>8439</v>
      </c>
      <c r="AW458" s="8">
        <v>1</v>
      </c>
      <c r="AX458" s="8">
        <v>0</v>
      </c>
      <c r="AY458" s="8">
        <v>0</v>
      </c>
      <c r="AZ458" s="47">
        <v>46244.333333333336</v>
      </c>
      <c r="BA458" s="47">
        <v>46244.479166666664</v>
      </c>
      <c r="BB458" s="8" t="s">
        <v>8380</v>
      </c>
      <c r="BC458" s="47">
        <v>46244.339583333334</v>
      </c>
      <c r="BD458" s="47">
        <v>46244.463194444441</v>
      </c>
      <c r="BE458" s="8" t="s">
        <v>314</v>
      </c>
      <c r="BF458" s="8">
        <v>0</v>
      </c>
      <c r="BG458" s="8">
        <v>0</v>
      </c>
      <c r="BH458" s="8"/>
    </row>
    <row r="459" spans="2:60">
      <c r="B459" s="8" t="s">
        <v>8326</v>
      </c>
      <c r="C459" s="8" t="s">
        <v>49</v>
      </c>
      <c r="D459" s="8" t="s">
        <v>57</v>
      </c>
      <c r="E459" s="8" t="s">
        <v>314</v>
      </c>
      <c r="F459" s="8" t="s">
        <v>8438</v>
      </c>
      <c r="G459" s="8" t="s">
        <v>73</v>
      </c>
      <c r="H459" s="8" t="s">
        <v>53</v>
      </c>
      <c r="I459" s="9">
        <v>46213</v>
      </c>
      <c r="J459" s="61">
        <v>0</v>
      </c>
      <c r="K459" s="56">
        <v>46204</v>
      </c>
      <c r="L459" s="8" t="s">
        <v>52</v>
      </c>
      <c r="M459" s="8" t="s">
        <v>66</v>
      </c>
      <c r="N459" s="8" t="s">
        <v>64</v>
      </c>
      <c r="O459" s="8">
        <v>1</v>
      </c>
      <c r="P459" s="8">
        <v>4</v>
      </c>
      <c r="Q459" s="8" t="s">
        <v>58</v>
      </c>
      <c r="R459" s="8">
        <v>4</v>
      </c>
      <c r="S459" s="8">
        <v>0</v>
      </c>
      <c r="T459" s="8" t="b">
        <v>0</v>
      </c>
      <c r="U459" s="8">
        <v>480</v>
      </c>
      <c r="V459" s="54">
        <v>447</v>
      </c>
      <c r="W459" s="54">
        <v>327</v>
      </c>
      <c r="X459" s="8">
        <v>0</v>
      </c>
      <c r="Y459" s="8">
        <v>0</v>
      </c>
      <c r="Z459" s="8">
        <v>1</v>
      </c>
      <c r="AA459" s="8">
        <v>0</v>
      </c>
      <c r="AB459" s="8">
        <v>4</v>
      </c>
      <c r="AC459" s="8">
        <v>0</v>
      </c>
      <c r="AD459" s="8"/>
      <c r="AE459" s="8">
        <v>480</v>
      </c>
      <c r="AF459" s="8" t="s">
        <v>8384</v>
      </c>
      <c r="AG459" s="8" t="s">
        <v>8379</v>
      </c>
      <c r="AH459" s="54">
        <v>7</v>
      </c>
      <c r="AI459" s="54">
        <v>-26</v>
      </c>
      <c r="AJ459" s="8">
        <v>0</v>
      </c>
      <c r="AK459" s="8">
        <v>1</v>
      </c>
      <c r="AL459" s="8">
        <v>0</v>
      </c>
      <c r="AM459" s="8">
        <v>4</v>
      </c>
      <c r="AN459" s="8">
        <v>0</v>
      </c>
      <c r="AO459" s="8">
        <v>1</v>
      </c>
      <c r="AP459" s="8">
        <v>0</v>
      </c>
      <c r="AQ459" s="8">
        <v>0</v>
      </c>
      <c r="AR459" s="54">
        <v>320</v>
      </c>
      <c r="AS459" s="8">
        <v>1</v>
      </c>
      <c r="AT459" s="8">
        <v>0</v>
      </c>
      <c r="AU459" s="8">
        <v>480</v>
      </c>
      <c r="AV459" s="8" t="s">
        <v>8439</v>
      </c>
      <c r="AW459" s="8">
        <v>1</v>
      </c>
      <c r="AX459" s="8">
        <v>0</v>
      </c>
      <c r="AY459" s="8">
        <v>0</v>
      </c>
      <c r="AZ459" s="47">
        <v>46213.375</v>
      </c>
      <c r="BA459" s="47">
        <v>46213.708333333336</v>
      </c>
      <c r="BB459" s="8" t="s">
        <v>8380</v>
      </c>
      <c r="BC459" s="47">
        <v>46213.379861111112</v>
      </c>
      <c r="BD459" s="47">
        <v>46213.69027777778</v>
      </c>
      <c r="BE459" s="8" t="s">
        <v>314</v>
      </c>
      <c r="BF459" s="8">
        <v>0</v>
      </c>
      <c r="BG459" s="8">
        <v>0</v>
      </c>
      <c r="BH459" s="8"/>
    </row>
    <row r="460" spans="2:60">
      <c r="B460" s="8" t="s">
        <v>8326</v>
      </c>
      <c r="C460" s="8" t="s">
        <v>49</v>
      </c>
      <c r="D460" s="8" t="s">
        <v>57</v>
      </c>
      <c r="E460" s="8" t="s">
        <v>314</v>
      </c>
      <c r="F460" s="8" t="s">
        <v>8438</v>
      </c>
      <c r="G460" s="8" t="s">
        <v>74</v>
      </c>
      <c r="H460" s="8" t="s">
        <v>53</v>
      </c>
      <c r="I460" s="9">
        <v>46245</v>
      </c>
      <c r="J460" s="61">
        <v>0</v>
      </c>
      <c r="K460" s="56">
        <v>46235</v>
      </c>
      <c r="L460" s="8" t="s">
        <v>52</v>
      </c>
      <c r="M460" s="8" t="s">
        <v>66</v>
      </c>
      <c r="N460" s="8" t="s">
        <v>64</v>
      </c>
      <c r="O460" s="8">
        <v>1</v>
      </c>
      <c r="P460" s="8">
        <v>4</v>
      </c>
      <c r="Q460" s="8" t="s">
        <v>60</v>
      </c>
      <c r="R460" s="8">
        <v>4</v>
      </c>
      <c r="S460" s="8">
        <v>0</v>
      </c>
      <c r="T460" s="8" t="b">
        <v>0</v>
      </c>
      <c r="U460" s="8">
        <v>210</v>
      </c>
      <c r="V460" s="54">
        <v>177</v>
      </c>
      <c r="W460" s="54">
        <v>107</v>
      </c>
      <c r="X460" s="8">
        <v>0</v>
      </c>
      <c r="Y460" s="8">
        <v>0</v>
      </c>
      <c r="Z460" s="8">
        <v>1</v>
      </c>
      <c r="AA460" s="8">
        <v>0</v>
      </c>
      <c r="AB460" s="8">
        <v>4</v>
      </c>
      <c r="AC460" s="8">
        <v>0</v>
      </c>
      <c r="AD460" s="8"/>
      <c r="AE460" s="8">
        <v>210</v>
      </c>
      <c r="AF460" s="8" t="s">
        <v>8384</v>
      </c>
      <c r="AG460" s="8" t="s">
        <v>8379</v>
      </c>
      <c r="AH460" s="54">
        <v>5</v>
      </c>
      <c r="AI460" s="54">
        <v>-28</v>
      </c>
      <c r="AJ460" s="8">
        <v>0</v>
      </c>
      <c r="AK460" s="8">
        <v>1</v>
      </c>
      <c r="AL460" s="8">
        <v>0</v>
      </c>
      <c r="AM460" s="8">
        <v>4</v>
      </c>
      <c r="AN460" s="8">
        <v>0</v>
      </c>
      <c r="AO460" s="8">
        <v>1</v>
      </c>
      <c r="AP460" s="8">
        <v>0</v>
      </c>
      <c r="AQ460" s="8">
        <v>0</v>
      </c>
      <c r="AR460" s="54">
        <v>100</v>
      </c>
      <c r="AS460" s="8">
        <v>1</v>
      </c>
      <c r="AT460" s="8">
        <v>0</v>
      </c>
      <c r="AU460" s="8">
        <v>210</v>
      </c>
      <c r="AV460" s="8" t="s">
        <v>8439</v>
      </c>
      <c r="AW460" s="8">
        <v>1</v>
      </c>
      <c r="AX460" s="8">
        <v>0</v>
      </c>
      <c r="AY460" s="8">
        <v>0</v>
      </c>
      <c r="AZ460" s="47">
        <v>46245.5625</v>
      </c>
      <c r="BA460" s="47">
        <v>46245.708333333336</v>
      </c>
      <c r="BB460" s="8" t="s">
        <v>8380</v>
      </c>
      <c r="BC460" s="47">
        <v>46245.565972222219</v>
      </c>
      <c r="BD460" s="47">
        <v>46245.688888888886</v>
      </c>
      <c r="BE460" s="8" t="s">
        <v>314</v>
      </c>
      <c r="BF460" s="8">
        <v>0</v>
      </c>
      <c r="BG460" s="8">
        <v>0</v>
      </c>
      <c r="BH460" s="8"/>
    </row>
    <row r="461" spans="2:60">
      <c r="B461" s="8" t="s">
        <v>8326</v>
      </c>
      <c r="C461" s="8" t="s">
        <v>49</v>
      </c>
      <c r="D461" s="8" t="s">
        <v>57</v>
      </c>
      <c r="E461" s="8" t="s">
        <v>314</v>
      </c>
      <c r="F461" s="8" t="s">
        <v>8438</v>
      </c>
      <c r="G461" s="8" t="s">
        <v>76</v>
      </c>
      <c r="H461" s="8" t="s">
        <v>53</v>
      </c>
      <c r="I461" s="9">
        <v>46250</v>
      </c>
      <c r="J461" s="61">
        <v>0</v>
      </c>
      <c r="K461" s="56">
        <v>46235</v>
      </c>
      <c r="L461" s="8" t="s">
        <v>52</v>
      </c>
      <c r="M461" s="8" t="s">
        <v>66</v>
      </c>
      <c r="N461" s="8" t="s">
        <v>64</v>
      </c>
      <c r="O461" s="8">
        <v>1</v>
      </c>
      <c r="P461" s="8">
        <v>4</v>
      </c>
      <c r="Q461" s="8" t="s">
        <v>60</v>
      </c>
      <c r="R461" s="8">
        <v>4</v>
      </c>
      <c r="S461" s="8">
        <v>0</v>
      </c>
      <c r="T461" s="8" t="b">
        <v>0</v>
      </c>
      <c r="U461" s="8">
        <v>540</v>
      </c>
      <c r="V461" s="54">
        <v>502</v>
      </c>
      <c r="W461" s="54">
        <v>368</v>
      </c>
      <c r="X461" s="8">
        <v>0</v>
      </c>
      <c r="Y461" s="8">
        <v>0</v>
      </c>
      <c r="Z461" s="8">
        <v>1</v>
      </c>
      <c r="AA461" s="8">
        <v>0</v>
      </c>
      <c r="AB461" s="8">
        <v>4</v>
      </c>
      <c r="AC461" s="8">
        <v>0</v>
      </c>
      <c r="AD461" s="8"/>
      <c r="AE461" s="8">
        <v>540</v>
      </c>
      <c r="AF461" s="8" t="s">
        <v>8384</v>
      </c>
      <c r="AG461" s="8" t="s">
        <v>8379</v>
      </c>
      <c r="AH461" s="54">
        <v>7</v>
      </c>
      <c r="AI461" s="54">
        <v>-31</v>
      </c>
      <c r="AJ461" s="8">
        <v>0</v>
      </c>
      <c r="AK461" s="8">
        <v>1</v>
      </c>
      <c r="AL461" s="8">
        <v>0</v>
      </c>
      <c r="AM461" s="8">
        <v>4</v>
      </c>
      <c r="AN461" s="8">
        <v>0</v>
      </c>
      <c r="AO461" s="8">
        <v>1</v>
      </c>
      <c r="AP461" s="8">
        <v>0</v>
      </c>
      <c r="AQ461" s="8">
        <v>0</v>
      </c>
      <c r="AR461" s="54">
        <v>375</v>
      </c>
      <c r="AS461" s="8">
        <v>1</v>
      </c>
      <c r="AT461" s="8">
        <v>0</v>
      </c>
      <c r="AU461" s="8">
        <v>540</v>
      </c>
      <c r="AV461" s="8" t="s">
        <v>8439</v>
      </c>
      <c r="AW461" s="8">
        <v>1</v>
      </c>
      <c r="AX461" s="8">
        <v>0</v>
      </c>
      <c r="AY461" s="8">
        <v>0</v>
      </c>
      <c r="AZ461" s="47">
        <v>46250.3125</v>
      </c>
      <c r="BA461" s="47">
        <v>46250.6875</v>
      </c>
      <c r="BB461" s="8" t="s">
        <v>8380</v>
      </c>
      <c r="BC461" s="47">
        <v>46250.317361111112</v>
      </c>
      <c r="BD461" s="47">
        <v>46250.665972222225</v>
      </c>
      <c r="BE461" s="8" t="s">
        <v>314</v>
      </c>
      <c r="BF461" s="8">
        <v>0</v>
      </c>
      <c r="BG461" s="8">
        <v>0</v>
      </c>
      <c r="BH461" s="8"/>
    </row>
    <row r="462" spans="2:60">
      <c r="B462" s="8" t="s">
        <v>8326</v>
      </c>
      <c r="C462" s="8" t="s">
        <v>49</v>
      </c>
      <c r="D462" s="8" t="s">
        <v>57</v>
      </c>
      <c r="E462" s="8" t="s">
        <v>224</v>
      </c>
      <c r="F462" s="8" t="s">
        <v>8438</v>
      </c>
      <c r="G462" s="8" t="s">
        <v>51</v>
      </c>
      <c r="H462" s="8" t="s">
        <v>53</v>
      </c>
      <c r="I462" s="9">
        <v>46214</v>
      </c>
      <c r="J462" s="61">
        <v>0</v>
      </c>
      <c r="K462" s="56">
        <v>46204</v>
      </c>
      <c r="L462" s="8" t="s">
        <v>52</v>
      </c>
      <c r="M462" s="8" t="s">
        <v>55</v>
      </c>
      <c r="N462" s="8" t="s">
        <v>50</v>
      </c>
      <c r="O462" s="8">
        <v>1</v>
      </c>
      <c r="P462" s="8">
        <v>4</v>
      </c>
      <c r="Q462" s="8" t="s">
        <v>58</v>
      </c>
      <c r="R462" s="8">
        <v>4</v>
      </c>
      <c r="S462" s="8">
        <v>0</v>
      </c>
      <c r="T462" s="8" t="b">
        <v>0</v>
      </c>
      <c r="U462" s="8">
        <v>240</v>
      </c>
      <c r="V462" s="54">
        <v>224</v>
      </c>
      <c r="W462" s="54">
        <v>153</v>
      </c>
      <c r="X462" s="8">
        <v>0</v>
      </c>
      <c r="Y462" s="8">
        <v>0</v>
      </c>
      <c r="Z462" s="8">
        <v>1</v>
      </c>
      <c r="AA462" s="8">
        <v>0</v>
      </c>
      <c r="AB462" s="8">
        <v>4</v>
      </c>
      <c r="AC462" s="8">
        <v>0</v>
      </c>
      <c r="AD462" s="8"/>
      <c r="AE462" s="8">
        <v>240</v>
      </c>
      <c r="AF462" s="8" t="s">
        <v>8384</v>
      </c>
      <c r="AG462" s="8" t="s">
        <v>8384</v>
      </c>
      <c r="AH462" s="54">
        <v>6</v>
      </c>
      <c r="AI462" s="54">
        <v>-10</v>
      </c>
      <c r="AJ462" s="8">
        <v>0</v>
      </c>
      <c r="AK462" s="8">
        <v>1</v>
      </c>
      <c r="AL462" s="8">
        <v>0</v>
      </c>
      <c r="AM462" s="8">
        <v>4</v>
      </c>
      <c r="AN462" s="8">
        <v>0</v>
      </c>
      <c r="AO462" s="8">
        <v>0</v>
      </c>
      <c r="AP462" s="8">
        <v>1</v>
      </c>
      <c r="AQ462" s="8">
        <v>0</v>
      </c>
      <c r="AR462" s="54">
        <v>150</v>
      </c>
      <c r="AS462" s="8">
        <v>1</v>
      </c>
      <c r="AT462" s="8">
        <v>0</v>
      </c>
      <c r="AU462" s="8">
        <v>240</v>
      </c>
      <c r="AV462" s="8" t="s">
        <v>8439</v>
      </c>
      <c r="AW462" s="8">
        <v>1</v>
      </c>
      <c r="AX462" s="8">
        <v>0</v>
      </c>
      <c r="AY462" s="8">
        <v>0</v>
      </c>
      <c r="AZ462" s="47">
        <v>46214.333333333336</v>
      </c>
      <c r="BA462" s="47">
        <v>46214.5</v>
      </c>
      <c r="BB462" s="8" t="s">
        <v>8380</v>
      </c>
      <c r="BC462" s="47">
        <v>46214.337500000001</v>
      </c>
      <c r="BD462" s="47">
        <v>46214.493055555555</v>
      </c>
      <c r="BE462" s="8" t="s">
        <v>224</v>
      </c>
      <c r="BF462" s="8">
        <v>0</v>
      </c>
      <c r="BG462" s="8">
        <v>0</v>
      </c>
      <c r="BH462" s="8"/>
    </row>
    <row r="463" spans="2:60">
      <c r="B463" s="8" t="s">
        <v>8326</v>
      </c>
      <c r="C463" s="8" t="s">
        <v>49</v>
      </c>
      <c r="D463" s="8" t="s">
        <v>57</v>
      </c>
      <c r="E463" s="8" t="s">
        <v>224</v>
      </c>
      <c r="F463" s="8" t="s">
        <v>8438</v>
      </c>
      <c r="G463" s="8" t="s">
        <v>51</v>
      </c>
      <c r="H463" s="8" t="s">
        <v>53</v>
      </c>
      <c r="I463" s="9">
        <v>46216</v>
      </c>
      <c r="J463" s="61">
        <v>0</v>
      </c>
      <c r="K463" s="56">
        <v>46204</v>
      </c>
      <c r="L463" s="8" t="s">
        <v>52</v>
      </c>
      <c r="M463" s="8" t="s">
        <v>55</v>
      </c>
      <c r="N463" s="8" t="s">
        <v>50</v>
      </c>
      <c r="O463" s="8">
        <v>1</v>
      </c>
      <c r="P463" s="8">
        <v>4</v>
      </c>
      <c r="Q463" s="8" t="s">
        <v>58</v>
      </c>
      <c r="R463" s="8">
        <v>4</v>
      </c>
      <c r="S463" s="8">
        <v>0</v>
      </c>
      <c r="T463" s="8" t="b">
        <v>0</v>
      </c>
      <c r="U463" s="8">
        <v>270</v>
      </c>
      <c r="V463" s="54">
        <v>242</v>
      </c>
      <c r="W463" s="54">
        <v>166</v>
      </c>
      <c r="X463" s="8">
        <v>0</v>
      </c>
      <c r="Y463" s="8">
        <v>0</v>
      </c>
      <c r="Z463" s="8">
        <v>1</v>
      </c>
      <c r="AA463" s="8">
        <v>0</v>
      </c>
      <c r="AB463" s="8">
        <v>4</v>
      </c>
      <c r="AC463" s="8">
        <v>0</v>
      </c>
      <c r="AD463" s="8"/>
      <c r="AE463" s="8">
        <v>270</v>
      </c>
      <c r="AF463" s="8" t="s">
        <v>8384</v>
      </c>
      <c r="AG463" s="8" t="s">
        <v>8379</v>
      </c>
      <c r="AH463" s="54">
        <v>9</v>
      </c>
      <c r="AI463" s="54">
        <v>-19</v>
      </c>
      <c r="AJ463" s="8">
        <v>0</v>
      </c>
      <c r="AK463" s="8">
        <v>1</v>
      </c>
      <c r="AL463" s="8">
        <v>0</v>
      </c>
      <c r="AM463" s="8">
        <v>4</v>
      </c>
      <c r="AN463" s="8">
        <v>0</v>
      </c>
      <c r="AO463" s="8">
        <v>1</v>
      </c>
      <c r="AP463" s="8">
        <v>0</v>
      </c>
      <c r="AQ463" s="8">
        <v>0</v>
      </c>
      <c r="AR463" s="54">
        <v>165</v>
      </c>
      <c r="AS463" s="8">
        <v>1</v>
      </c>
      <c r="AT463" s="8">
        <v>0</v>
      </c>
      <c r="AU463" s="8">
        <v>270</v>
      </c>
      <c r="AV463" s="8" t="s">
        <v>8439</v>
      </c>
      <c r="AW463" s="8">
        <v>1</v>
      </c>
      <c r="AX463" s="8">
        <v>0</v>
      </c>
      <c r="AY463" s="8">
        <v>0</v>
      </c>
      <c r="AZ463" s="47">
        <v>46216.375</v>
      </c>
      <c r="BA463" s="47">
        <v>46216.5625</v>
      </c>
      <c r="BB463" s="8" t="s">
        <v>8380</v>
      </c>
      <c r="BC463" s="47">
        <v>46216.381249999999</v>
      </c>
      <c r="BD463" s="47">
        <v>46216.549305555556</v>
      </c>
      <c r="BE463" s="8" t="s">
        <v>224</v>
      </c>
      <c r="BF463" s="8">
        <v>0</v>
      </c>
      <c r="BG463" s="8">
        <v>0</v>
      </c>
      <c r="BH463" s="8"/>
    </row>
    <row r="464" spans="2:60">
      <c r="B464" s="8" t="s">
        <v>8326</v>
      </c>
      <c r="C464" s="8" t="s">
        <v>49</v>
      </c>
      <c r="D464" s="8" t="s">
        <v>57</v>
      </c>
      <c r="E464" s="8" t="s">
        <v>224</v>
      </c>
      <c r="F464" s="8" t="s">
        <v>8438</v>
      </c>
      <c r="G464" s="8" t="s">
        <v>65</v>
      </c>
      <c r="H464" s="8" t="s">
        <v>53</v>
      </c>
      <c r="I464" s="9">
        <v>46217</v>
      </c>
      <c r="J464" s="61">
        <v>0</v>
      </c>
      <c r="K464" s="56">
        <v>46204</v>
      </c>
      <c r="L464" s="8" t="s">
        <v>52</v>
      </c>
      <c r="M464" s="8" t="s">
        <v>66</v>
      </c>
      <c r="N464" s="8" t="s">
        <v>64</v>
      </c>
      <c r="O464" s="8">
        <v>1</v>
      </c>
      <c r="P464" s="8">
        <v>4</v>
      </c>
      <c r="Q464" s="8" t="s">
        <v>58</v>
      </c>
      <c r="R464" s="8">
        <v>4</v>
      </c>
      <c r="S464" s="8">
        <v>0</v>
      </c>
      <c r="T464" s="8" t="b">
        <v>0</v>
      </c>
      <c r="U464" s="8">
        <v>240</v>
      </c>
      <c r="V464" s="54">
        <v>213</v>
      </c>
      <c r="W464" s="54">
        <v>140</v>
      </c>
      <c r="X464" s="8">
        <v>0</v>
      </c>
      <c r="Y464" s="8">
        <v>0</v>
      </c>
      <c r="Z464" s="8">
        <v>1</v>
      </c>
      <c r="AA464" s="8">
        <v>0</v>
      </c>
      <c r="AB464" s="8">
        <v>4</v>
      </c>
      <c r="AC464" s="8">
        <v>0</v>
      </c>
      <c r="AD464" s="8"/>
      <c r="AE464" s="8">
        <v>240</v>
      </c>
      <c r="AF464" s="8" t="s">
        <v>8378</v>
      </c>
      <c r="AG464" s="8" t="s">
        <v>8379</v>
      </c>
      <c r="AH464" s="54">
        <v>12</v>
      </c>
      <c r="AI464" s="54">
        <v>-15</v>
      </c>
      <c r="AJ464" s="8">
        <v>0</v>
      </c>
      <c r="AK464" s="8">
        <v>0</v>
      </c>
      <c r="AL464" s="8">
        <v>1</v>
      </c>
      <c r="AM464" s="8">
        <v>4</v>
      </c>
      <c r="AN464" s="8">
        <v>0</v>
      </c>
      <c r="AO464" s="8">
        <v>1</v>
      </c>
      <c r="AP464" s="8">
        <v>0</v>
      </c>
      <c r="AQ464" s="8">
        <v>0</v>
      </c>
      <c r="AR464" s="54">
        <v>145</v>
      </c>
      <c r="AS464" s="8">
        <v>1</v>
      </c>
      <c r="AT464" s="8">
        <v>0</v>
      </c>
      <c r="AU464" s="8">
        <v>240</v>
      </c>
      <c r="AV464" s="8" t="s">
        <v>8439</v>
      </c>
      <c r="AW464" s="8">
        <v>1</v>
      </c>
      <c r="AX464" s="8">
        <v>0</v>
      </c>
      <c r="AY464" s="8">
        <v>0</v>
      </c>
      <c r="AZ464" s="47">
        <v>46217.354166666664</v>
      </c>
      <c r="BA464" s="47">
        <v>46217.520833333336</v>
      </c>
      <c r="BB464" s="8" t="s">
        <v>8380</v>
      </c>
      <c r="BC464" s="47">
        <v>46217.362500000003</v>
      </c>
      <c r="BD464" s="47">
        <v>46217.510416666664</v>
      </c>
      <c r="BE464" s="8" t="s">
        <v>224</v>
      </c>
      <c r="BF464" s="8">
        <v>0</v>
      </c>
      <c r="BG464" s="8">
        <v>0</v>
      </c>
      <c r="BH464" s="8"/>
    </row>
    <row r="465" spans="2:60">
      <c r="B465" s="8" t="s">
        <v>8326</v>
      </c>
      <c r="C465" s="8" t="s">
        <v>49</v>
      </c>
      <c r="D465" s="8" t="s">
        <v>57</v>
      </c>
      <c r="E465" s="8" t="s">
        <v>224</v>
      </c>
      <c r="F465" s="8" t="s">
        <v>8438</v>
      </c>
      <c r="G465" s="8" t="s">
        <v>71</v>
      </c>
      <c r="H465" s="8" t="s">
        <v>53</v>
      </c>
      <c r="I465" s="9">
        <v>46194</v>
      </c>
      <c r="J465" s="61">
        <v>0</v>
      </c>
      <c r="K465" s="56">
        <v>46174</v>
      </c>
      <c r="L465" s="8" t="s">
        <v>52</v>
      </c>
      <c r="M465" s="8" t="s">
        <v>66</v>
      </c>
      <c r="N465" s="8" t="s">
        <v>64</v>
      </c>
      <c r="O465" s="8">
        <v>1</v>
      </c>
      <c r="P465" s="8">
        <v>4</v>
      </c>
      <c r="Q465" s="8" t="s">
        <v>56</v>
      </c>
      <c r="R465" s="8">
        <v>4</v>
      </c>
      <c r="S465" s="8">
        <v>0</v>
      </c>
      <c r="T465" s="8" t="b">
        <v>0</v>
      </c>
      <c r="U465" s="8">
        <v>270</v>
      </c>
      <c r="V465" s="54">
        <v>228</v>
      </c>
      <c r="W465" s="54">
        <v>159</v>
      </c>
      <c r="X465" s="8">
        <v>0</v>
      </c>
      <c r="Y465" s="8">
        <v>0</v>
      </c>
      <c r="Z465" s="8">
        <v>1</v>
      </c>
      <c r="AA465" s="8">
        <v>0</v>
      </c>
      <c r="AB465" s="8">
        <v>4</v>
      </c>
      <c r="AC465" s="8">
        <v>0</v>
      </c>
      <c r="AD465" s="8"/>
      <c r="AE465" s="8">
        <v>270</v>
      </c>
      <c r="AF465" s="8" t="s">
        <v>8384</v>
      </c>
      <c r="AG465" s="8" t="s">
        <v>8379</v>
      </c>
      <c r="AH465" s="54">
        <v>9</v>
      </c>
      <c r="AI465" s="54">
        <v>-33</v>
      </c>
      <c r="AJ465" s="8">
        <v>0</v>
      </c>
      <c r="AK465" s="8">
        <v>1</v>
      </c>
      <c r="AL465" s="8">
        <v>0</v>
      </c>
      <c r="AM465" s="8">
        <v>4</v>
      </c>
      <c r="AN465" s="8">
        <v>0</v>
      </c>
      <c r="AO465" s="8">
        <v>1</v>
      </c>
      <c r="AP465" s="8">
        <v>0</v>
      </c>
      <c r="AQ465" s="8">
        <v>0</v>
      </c>
      <c r="AR465" s="54">
        <v>150</v>
      </c>
      <c r="AS465" s="8">
        <v>1</v>
      </c>
      <c r="AT465" s="8">
        <v>0</v>
      </c>
      <c r="AU465" s="8">
        <v>270</v>
      </c>
      <c r="AV465" s="8" t="s">
        <v>8439</v>
      </c>
      <c r="AW465" s="8">
        <v>1</v>
      </c>
      <c r="AX465" s="8">
        <v>0</v>
      </c>
      <c r="AY465" s="8">
        <v>0</v>
      </c>
      <c r="AZ465" s="47">
        <v>46194.354166666664</v>
      </c>
      <c r="BA465" s="47">
        <v>46194.541666666664</v>
      </c>
      <c r="BB465" s="8" t="s">
        <v>8380</v>
      </c>
      <c r="BC465" s="47">
        <v>46194.36041666667</v>
      </c>
      <c r="BD465" s="47">
        <v>46194.518750000003</v>
      </c>
      <c r="BE465" s="8" t="s">
        <v>224</v>
      </c>
      <c r="BF465" s="8">
        <v>0</v>
      </c>
      <c r="BG465" s="8">
        <v>0</v>
      </c>
      <c r="BH465" s="8"/>
    </row>
    <row r="466" spans="2:60">
      <c r="B466" s="8" t="s">
        <v>8326</v>
      </c>
      <c r="C466" s="8" t="s">
        <v>49</v>
      </c>
      <c r="D466" s="8" t="s">
        <v>57</v>
      </c>
      <c r="E466" s="8" t="s">
        <v>224</v>
      </c>
      <c r="F466" s="8" t="s">
        <v>8438</v>
      </c>
      <c r="G466" s="8" t="s">
        <v>72</v>
      </c>
      <c r="H466" s="8" t="s">
        <v>53</v>
      </c>
      <c r="I466" s="9">
        <v>46179</v>
      </c>
      <c r="J466" s="61">
        <v>0</v>
      </c>
      <c r="K466" s="56">
        <v>46174</v>
      </c>
      <c r="L466" s="8" t="s">
        <v>52</v>
      </c>
      <c r="M466" s="8" t="s">
        <v>66</v>
      </c>
      <c r="N466" s="8" t="s">
        <v>64</v>
      </c>
      <c r="O466" s="8">
        <v>1</v>
      </c>
      <c r="P466" s="8">
        <v>4</v>
      </c>
      <c r="Q466" s="8" t="s">
        <v>56</v>
      </c>
      <c r="R466" s="8">
        <v>4</v>
      </c>
      <c r="S466" s="8">
        <v>0</v>
      </c>
      <c r="T466" s="8" t="b">
        <v>0</v>
      </c>
      <c r="U466" s="8">
        <v>240</v>
      </c>
      <c r="V466" s="54">
        <v>216</v>
      </c>
      <c r="W466" s="54">
        <v>121</v>
      </c>
      <c r="X466" s="8">
        <v>0</v>
      </c>
      <c r="Y466" s="8">
        <v>0</v>
      </c>
      <c r="Z466" s="8">
        <v>1</v>
      </c>
      <c r="AA466" s="8">
        <v>0</v>
      </c>
      <c r="AB466" s="8">
        <v>4</v>
      </c>
      <c r="AC466" s="8">
        <v>0</v>
      </c>
      <c r="AD466" s="8"/>
      <c r="AE466" s="8">
        <v>240</v>
      </c>
      <c r="AF466" s="8" t="s">
        <v>8384</v>
      </c>
      <c r="AG466" s="8" t="s">
        <v>8379</v>
      </c>
      <c r="AH466" s="54">
        <v>2</v>
      </c>
      <c r="AI466" s="54">
        <v>-22</v>
      </c>
      <c r="AJ466" s="8">
        <v>0</v>
      </c>
      <c r="AK466" s="8">
        <v>1</v>
      </c>
      <c r="AL466" s="8">
        <v>0</v>
      </c>
      <c r="AM466" s="8">
        <v>4</v>
      </c>
      <c r="AN466" s="8">
        <v>0</v>
      </c>
      <c r="AO466" s="8">
        <v>1</v>
      </c>
      <c r="AP466" s="8">
        <v>0</v>
      </c>
      <c r="AQ466" s="8">
        <v>0</v>
      </c>
      <c r="AR466" s="54">
        <v>125</v>
      </c>
      <c r="AS466" s="8">
        <v>1</v>
      </c>
      <c r="AT466" s="8">
        <v>0</v>
      </c>
      <c r="AU466" s="8">
        <v>240</v>
      </c>
      <c r="AV466" s="8" t="s">
        <v>8439</v>
      </c>
      <c r="AW466" s="8">
        <v>1</v>
      </c>
      <c r="AX466" s="8">
        <v>0</v>
      </c>
      <c r="AY466" s="8">
        <v>0</v>
      </c>
      <c r="AZ466" s="47">
        <v>46179.354166666664</v>
      </c>
      <c r="BA466" s="47">
        <v>46179.520833333336</v>
      </c>
      <c r="BB466" s="8" t="s">
        <v>8380</v>
      </c>
      <c r="BC466" s="47">
        <v>46179.355555555558</v>
      </c>
      <c r="BD466" s="47">
        <v>46179.505555555559</v>
      </c>
      <c r="BE466" s="8" t="s">
        <v>224</v>
      </c>
      <c r="BF466" s="8">
        <v>0</v>
      </c>
      <c r="BG466" s="8">
        <v>0</v>
      </c>
      <c r="BH466" s="8"/>
    </row>
    <row r="467" spans="2:60">
      <c r="B467" s="8" t="s">
        <v>8326</v>
      </c>
      <c r="C467" s="8" t="s">
        <v>49</v>
      </c>
      <c r="D467" s="8" t="s">
        <v>57</v>
      </c>
      <c r="E467" s="8" t="s">
        <v>224</v>
      </c>
      <c r="F467" s="8" t="s">
        <v>8438</v>
      </c>
      <c r="G467" s="8" t="s">
        <v>72</v>
      </c>
      <c r="H467" s="8" t="s">
        <v>53</v>
      </c>
      <c r="I467" s="9">
        <v>46230</v>
      </c>
      <c r="J467" s="61">
        <v>0</v>
      </c>
      <c r="K467" s="56">
        <v>46204</v>
      </c>
      <c r="L467" s="8" t="s">
        <v>52</v>
      </c>
      <c r="M467" s="8" t="s">
        <v>66</v>
      </c>
      <c r="N467" s="8" t="s">
        <v>64</v>
      </c>
      <c r="O467" s="8">
        <v>1</v>
      </c>
      <c r="P467" s="8">
        <v>4</v>
      </c>
      <c r="Q467" s="8" t="s">
        <v>58</v>
      </c>
      <c r="R467" s="8">
        <v>4</v>
      </c>
      <c r="S467" s="8">
        <v>0</v>
      </c>
      <c r="T467" s="8" t="b">
        <v>0</v>
      </c>
      <c r="U467" s="8">
        <v>540</v>
      </c>
      <c r="V467" s="54">
        <v>511</v>
      </c>
      <c r="W467" s="54">
        <v>378</v>
      </c>
      <c r="X467" s="8">
        <v>0</v>
      </c>
      <c r="Y467" s="8">
        <v>0</v>
      </c>
      <c r="Z467" s="8">
        <v>1</v>
      </c>
      <c r="AA467" s="8">
        <v>0</v>
      </c>
      <c r="AB467" s="8">
        <v>4</v>
      </c>
      <c r="AC467" s="8">
        <v>0</v>
      </c>
      <c r="AD467" s="8"/>
      <c r="AE467" s="8">
        <v>540</v>
      </c>
      <c r="AF467" s="8" t="s">
        <v>8378</v>
      </c>
      <c r="AG467" s="8" t="s">
        <v>8379</v>
      </c>
      <c r="AH467" s="54">
        <v>12</v>
      </c>
      <c r="AI467" s="54">
        <v>-17</v>
      </c>
      <c r="AJ467" s="8">
        <v>0</v>
      </c>
      <c r="AK467" s="8">
        <v>0</v>
      </c>
      <c r="AL467" s="8">
        <v>1</v>
      </c>
      <c r="AM467" s="8">
        <v>4</v>
      </c>
      <c r="AN467" s="8">
        <v>0</v>
      </c>
      <c r="AO467" s="8">
        <v>1</v>
      </c>
      <c r="AP467" s="8">
        <v>0</v>
      </c>
      <c r="AQ467" s="8">
        <v>0</v>
      </c>
      <c r="AR467" s="54">
        <v>380</v>
      </c>
      <c r="AS467" s="8">
        <v>1</v>
      </c>
      <c r="AT467" s="8">
        <v>0</v>
      </c>
      <c r="AU467" s="8">
        <v>540</v>
      </c>
      <c r="AV467" s="8" t="s">
        <v>8439</v>
      </c>
      <c r="AW467" s="8">
        <v>1</v>
      </c>
      <c r="AX467" s="8">
        <v>0</v>
      </c>
      <c r="AY467" s="8">
        <v>0</v>
      </c>
      <c r="AZ467" s="47">
        <v>46230.375</v>
      </c>
      <c r="BA467" s="47">
        <v>46230.75</v>
      </c>
      <c r="BB467" s="8" t="s">
        <v>8380</v>
      </c>
      <c r="BC467" s="47">
        <v>46230.383333333331</v>
      </c>
      <c r="BD467" s="47">
        <v>46230.738194444442</v>
      </c>
      <c r="BE467" s="8" t="s">
        <v>224</v>
      </c>
      <c r="BF467" s="8">
        <v>0</v>
      </c>
      <c r="BG467" s="8">
        <v>0</v>
      </c>
      <c r="BH467" s="8"/>
    </row>
    <row r="468" spans="2:60">
      <c r="B468" s="8" t="s">
        <v>8326</v>
      </c>
      <c r="C468" s="8" t="s">
        <v>49</v>
      </c>
      <c r="D468" s="8" t="s">
        <v>57</v>
      </c>
      <c r="E468" s="8" t="s">
        <v>224</v>
      </c>
      <c r="F468" s="8" t="s">
        <v>8438</v>
      </c>
      <c r="G468" s="8" t="s">
        <v>73</v>
      </c>
      <c r="H468" s="8" t="s">
        <v>53</v>
      </c>
      <c r="I468" s="9">
        <v>46214</v>
      </c>
      <c r="J468" s="61">
        <v>0</v>
      </c>
      <c r="K468" s="56">
        <v>46204</v>
      </c>
      <c r="L468" s="8" t="s">
        <v>52</v>
      </c>
      <c r="M468" s="8" t="s">
        <v>66</v>
      </c>
      <c r="N468" s="8" t="s">
        <v>64</v>
      </c>
      <c r="O468" s="8">
        <v>1</v>
      </c>
      <c r="P468" s="8">
        <v>4</v>
      </c>
      <c r="Q468" s="8" t="s">
        <v>58</v>
      </c>
      <c r="R468" s="8">
        <v>4</v>
      </c>
      <c r="S468" s="8">
        <v>0</v>
      </c>
      <c r="T468" s="8" t="b">
        <v>0</v>
      </c>
      <c r="U468" s="8">
        <v>540</v>
      </c>
      <c r="V468" s="54">
        <v>489</v>
      </c>
      <c r="W468" s="54">
        <v>383</v>
      </c>
      <c r="X468" s="8">
        <v>0</v>
      </c>
      <c r="Y468" s="8">
        <v>0</v>
      </c>
      <c r="Z468" s="8">
        <v>1</v>
      </c>
      <c r="AA468" s="8">
        <v>0</v>
      </c>
      <c r="AB468" s="8">
        <v>4</v>
      </c>
      <c r="AC468" s="8">
        <v>0</v>
      </c>
      <c r="AD468" s="8"/>
      <c r="AE468" s="8">
        <v>540</v>
      </c>
      <c r="AF468" s="8" t="s">
        <v>8384</v>
      </c>
      <c r="AG468" s="8" t="s">
        <v>8379</v>
      </c>
      <c r="AH468" s="54">
        <v>10</v>
      </c>
      <c r="AI468" s="54">
        <v>-41</v>
      </c>
      <c r="AJ468" s="8">
        <v>0</v>
      </c>
      <c r="AK468" s="8">
        <v>1</v>
      </c>
      <c r="AL468" s="8">
        <v>0</v>
      </c>
      <c r="AM468" s="8">
        <v>4</v>
      </c>
      <c r="AN468" s="8">
        <v>0</v>
      </c>
      <c r="AO468" s="8">
        <v>1</v>
      </c>
      <c r="AP468" s="8">
        <v>0</v>
      </c>
      <c r="AQ468" s="8">
        <v>0</v>
      </c>
      <c r="AR468" s="54">
        <v>380</v>
      </c>
      <c r="AS468" s="8">
        <v>1</v>
      </c>
      <c r="AT468" s="8">
        <v>0</v>
      </c>
      <c r="AU468" s="8">
        <v>540</v>
      </c>
      <c r="AV468" s="8" t="s">
        <v>8439</v>
      </c>
      <c r="AW468" s="8">
        <v>1</v>
      </c>
      <c r="AX468" s="8">
        <v>0</v>
      </c>
      <c r="AY468" s="8">
        <v>0</v>
      </c>
      <c r="AZ468" s="47">
        <v>46214.375</v>
      </c>
      <c r="BA468" s="47">
        <v>46214.75</v>
      </c>
      <c r="BB468" s="8" t="s">
        <v>8380</v>
      </c>
      <c r="BC468" s="47">
        <v>46214.381944444445</v>
      </c>
      <c r="BD468" s="47">
        <v>46214.72152777778</v>
      </c>
      <c r="BE468" s="8" t="s">
        <v>224</v>
      </c>
      <c r="BF468" s="8">
        <v>0</v>
      </c>
      <c r="BG468" s="8">
        <v>0</v>
      </c>
      <c r="BH468" s="8"/>
    </row>
    <row r="469" spans="2:60">
      <c r="B469" s="8" t="s">
        <v>8326</v>
      </c>
      <c r="C469" s="8" t="s">
        <v>49</v>
      </c>
      <c r="D469" s="8" t="s">
        <v>57</v>
      </c>
      <c r="E469" s="8" t="s">
        <v>224</v>
      </c>
      <c r="F469" s="8" t="s">
        <v>8438</v>
      </c>
      <c r="G469" s="8" t="s">
        <v>76</v>
      </c>
      <c r="H469" s="8" t="s">
        <v>53</v>
      </c>
      <c r="I469" s="9">
        <v>46184</v>
      </c>
      <c r="J469" s="61">
        <v>0</v>
      </c>
      <c r="K469" s="56">
        <v>46174</v>
      </c>
      <c r="L469" s="8" t="s">
        <v>52</v>
      </c>
      <c r="M469" s="8" t="s">
        <v>66</v>
      </c>
      <c r="N469" s="8" t="s">
        <v>64</v>
      </c>
      <c r="O469" s="8">
        <v>1</v>
      </c>
      <c r="P469" s="8">
        <v>4</v>
      </c>
      <c r="Q469" s="8" t="s">
        <v>56</v>
      </c>
      <c r="R469" s="8">
        <v>4</v>
      </c>
      <c r="S469" s="8">
        <v>0</v>
      </c>
      <c r="T469" s="8" t="b">
        <v>0</v>
      </c>
      <c r="U469" s="8">
        <v>480</v>
      </c>
      <c r="V469" s="54">
        <v>442</v>
      </c>
      <c r="W469" s="54">
        <v>308</v>
      </c>
      <c r="X469" s="8">
        <v>0</v>
      </c>
      <c r="Y469" s="8">
        <v>0</v>
      </c>
      <c r="Z469" s="8">
        <v>1</v>
      </c>
      <c r="AA469" s="8">
        <v>0</v>
      </c>
      <c r="AB469" s="8">
        <v>4</v>
      </c>
      <c r="AC469" s="8">
        <v>0</v>
      </c>
      <c r="AD469" s="8"/>
      <c r="AE469" s="8">
        <v>480</v>
      </c>
      <c r="AF469" s="8" t="s">
        <v>8384</v>
      </c>
      <c r="AG469" s="8" t="s">
        <v>8379</v>
      </c>
      <c r="AH469" s="54">
        <v>3</v>
      </c>
      <c r="AI469" s="54">
        <v>-35</v>
      </c>
      <c r="AJ469" s="8">
        <v>0</v>
      </c>
      <c r="AK469" s="8">
        <v>1</v>
      </c>
      <c r="AL469" s="8">
        <v>0</v>
      </c>
      <c r="AM469" s="8">
        <v>4</v>
      </c>
      <c r="AN469" s="8">
        <v>0</v>
      </c>
      <c r="AO469" s="8">
        <v>1</v>
      </c>
      <c r="AP469" s="8">
        <v>0</v>
      </c>
      <c r="AQ469" s="8">
        <v>0</v>
      </c>
      <c r="AR469" s="54">
        <v>300</v>
      </c>
      <c r="AS469" s="8">
        <v>1</v>
      </c>
      <c r="AT469" s="8">
        <v>0</v>
      </c>
      <c r="AU469" s="8">
        <v>480</v>
      </c>
      <c r="AV469" s="8" t="s">
        <v>8439</v>
      </c>
      <c r="AW469" s="8">
        <v>1</v>
      </c>
      <c r="AX469" s="8">
        <v>0</v>
      </c>
      <c r="AY469" s="8">
        <v>0</v>
      </c>
      <c r="AZ469" s="47">
        <v>46184.333333333336</v>
      </c>
      <c r="BA469" s="47">
        <v>46184.666666666664</v>
      </c>
      <c r="BB469" s="8" t="s">
        <v>8380</v>
      </c>
      <c r="BC469" s="47">
        <v>46184.335416666669</v>
      </c>
      <c r="BD469" s="47">
        <v>46184.642361111109</v>
      </c>
      <c r="BE469" s="8" t="s">
        <v>224</v>
      </c>
      <c r="BF469" s="8">
        <v>0</v>
      </c>
      <c r="BG469" s="8">
        <v>0</v>
      </c>
      <c r="BH469" s="8"/>
    </row>
    <row r="470" spans="2:60">
      <c r="B470" s="8" t="s">
        <v>8326</v>
      </c>
      <c r="C470" s="8" t="s">
        <v>49</v>
      </c>
      <c r="D470" s="8" t="s">
        <v>57</v>
      </c>
      <c r="E470" s="8" t="s">
        <v>616</v>
      </c>
      <c r="F470" s="8" t="s">
        <v>8438</v>
      </c>
      <c r="G470" s="8" t="s">
        <v>65</v>
      </c>
      <c r="H470" s="8" t="s">
        <v>53</v>
      </c>
      <c r="I470" s="9">
        <v>46229</v>
      </c>
      <c r="J470" s="61">
        <v>0</v>
      </c>
      <c r="K470" s="56">
        <v>46204</v>
      </c>
      <c r="L470" s="8" t="s">
        <v>52</v>
      </c>
      <c r="M470" s="8" t="s">
        <v>66</v>
      </c>
      <c r="N470" s="8" t="s">
        <v>64</v>
      </c>
      <c r="O470" s="8">
        <v>1</v>
      </c>
      <c r="P470" s="8">
        <v>4</v>
      </c>
      <c r="Q470" s="8" t="s">
        <v>58</v>
      </c>
      <c r="R470" s="8">
        <v>4</v>
      </c>
      <c r="S470" s="8">
        <v>0</v>
      </c>
      <c r="T470" s="8" t="b">
        <v>0</v>
      </c>
      <c r="U470" s="8">
        <v>240</v>
      </c>
      <c r="V470" s="54">
        <v>227</v>
      </c>
      <c r="W470" s="54">
        <v>151</v>
      </c>
      <c r="X470" s="8">
        <v>0</v>
      </c>
      <c r="Y470" s="8">
        <v>0</v>
      </c>
      <c r="Z470" s="8">
        <v>1</v>
      </c>
      <c r="AA470" s="8">
        <v>0</v>
      </c>
      <c r="AB470" s="8">
        <v>4</v>
      </c>
      <c r="AC470" s="8">
        <v>0</v>
      </c>
      <c r="AD470" s="8"/>
      <c r="AE470" s="8">
        <v>240</v>
      </c>
      <c r="AF470" s="8" t="s">
        <v>8384</v>
      </c>
      <c r="AG470" s="8" t="s">
        <v>8384</v>
      </c>
      <c r="AH470" s="54">
        <v>4</v>
      </c>
      <c r="AI470" s="54">
        <v>-9</v>
      </c>
      <c r="AJ470" s="8">
        <v>0</v>
      </c>
      <c r="AK470" s="8">
        <v>1</v>
      </c>
      <c r="AL470" s="8">
        <v>0</v>
      </c>
      <c r="AM470" s="8">
        <v>4</v>
      </c>
      <c r="AN470" s="8">
        <v>0</v>
      </c>
      <c r="AO470" s="8">
        <v>0</v>
      </c>
      <c r="AP470" s="8">
        <v>1</v>
      </c>
      <c r="AQ470" s="8">
        <v>0</v>
      </c>
      <c r="AR470" s="54">
        <v>150</v>
      </c>
      <c r="AS470" s="8">
        <v>1</v>
      </c>
      <c r="AT470" s="8">
        <v>0</v>
      </c>
      <c r="AU470" s="8">
        <v>240</v>
      </c>
      <c r="AV470" s="8" t="s">
        <v>8439</v>
      </c>
      <c r="AW470" s="8">
        <v>1</v>
      </c>
      <c r="AX470" s="8">
        <v>0</v>
      </c>
      <c r="AY470" s="8">
        <v>0</v>
      </c>
      <c r="AZ470" s="47">
        <v>46229.541666666664</v>
      </c>
      <c r="BA470" s="47">
        <v>46229.708333333336</v>
      </c>
      <c r="BB470" s="8" t="s">
        <v>8380</v>
      </c>
      <c r="BC470" s="47">
        <v>46229.544444444444</v>
      </c>
      <c r="BD470" s="47">
        <v>46229.70208333333</v>
      </c>
      <c r="BE470" s="8" t="s">
        <v>616</v>
      </c>
      <c r="BF470" s="8">
        <v>0</v>
      </c>
      <c r="BG470" s="8">
        <v>0</v>
      </c>
      <c r="BH470" s="8"/>
    </row>
    <row r="471" spans="2:60">
      <c r="B471" s="8" t="s">
        <v>8326</v>
      </c>
      <c r="C471" s="8" t="s">
        <v>49</v>
      </c>
      <c r="D471" s="8" t="s">
        <v>57</v>
      </c>
      <c r="E471" s="8" t="s">
        <v>616</v>
      </c>
      <c r="F471" s="8" t="s">
        <v>8438</v>
      </c>
      <c r="G471" s="8" t="s">
        <v>65</v>
      </c>
      <c r="H471" s="8" t="s">
        <v>53</v>
      </c>
      <c r="I471" s="9">
        <v>46239</v>
      </c>
      <c r="J471" s="61">
        <v>0</v>
      </c>
      <c r="K471" s="56">
        <v>46235</v>
      </c>
      <c r="L471" s="8" t="s">
        <v>52</v>
      </c>
      <c r="M471" s="8" t="s">
        <v>66</v>
      </c>
      <c r="N471" s="8" t="s">
        <v>64</v>
      </c>
      <c r="O471" s="8">
        <v>1</v>
      </c>
      <c r="P471" s="8">
        <v>4</v>
      </c>
      <c r="Q471" s="8" t="s">
        <v>60</v>
      </c>
      <c r="R471" s="8">
        <v>4</v>
      </c>
      <c r="S471" s="8">
        <v>0</v>
      </c>
      <c r="T471" s="8" t="b">
        <v>0</v>
      </c>
      <c r="U471" s="8">
        <v>480</v>
      </c>
      <c r="V471" s="54">
        <v>425</v>
      </c>
      <c r="W471" s="54">
        <v>315</v>
      </c>
      <c r="X471" s="8">
        <v>0</v>
      </c>
      <c r="Y471" s="8">
        <v>0</v>
      </c>
      <c r="Z471" s="8">
        <v>1</v>
      </c>
      <c r="AA471" s="8">
        <v>0</v>
      </c>
      <c r="AB471" s="8">
        <v>4</v>
      </c>
      <c r="AC471" s="8">
        <v>0</v>
      </c>
      <c r="AD471" s="8"/>
      <c r="AE471" s="8">
        <v>480</v>
      </c>
      <c r="AF471" s="8" t="s">
        <v>8378</v>
      </c>
      <c r="AG471" s="8" t="s">
        <v>8379</v>
      </c>
      <c r="AH471" s="54">
        <v>12</v>
      </c>
      <c r="AI471" s="54">
        <v>-43</v>
      </c>
      <c r="AJ471" s="8">
        <v>0</v>
      </c>
      <c r="AK471" s="8">
        <v>0</v>
      </c>
      <c r="AL471" s="8">
        <v>1</v>
      </c>
      <c r="AM471" s="8">
        <v>4</v>
      </c>
      <c r="AN471" s="8">
        <v>0</v>
      </c>
      <c r="AO471" s="8">
        <v>1</v>
      </c>
      <c r="AP471" s="8">
        <v>0</v>
      </c>
      <c r="AQ471" s="8">
        <v>0</v>
      </c>
      <c r="AR471" s="54">
        <v>315</v>
      </c>
      <c r="AS471" s="8">
        <v>1</v>
      </c>
      <c r="AT471" s="8">
        <v>0</v>
      </c>
      <c r="AU471" s="8">
        <v>480</v>
      </c>
      <c r="AV471" s="8" t="s">
        <v>8439</v>
      </c>
      <c r="AW471" s="8">
        <v>1</v>
      </c>
      <c r="AX471" s="8">
        <v>0</v>
      </c>
      <c r="AY471" s="8">
        <v>0</v>
      </c>
      <c r="AZ471" s="47">
        <v>46239.333333333336</v>
      </c>
      <c r="BA471" s="47">
        <v>46239.666666666664</v>
      </c>
      <c r="BB471" s="8" t="s">
        <v>8380</v>
      </c>
      <c r="BC471" s="47">
        <v>46239.341666666667</v>
      </c>
      <c r="BD471" s="47">
        <v>46239.636805555558</v>
      </c>
      <c r="BE471" s="8" t="s">
        <v>616</v>
      </c>
      <c r="BF471" s="8">
        <v>0</v>
      </c>
      <c r="BG471" s="8">
        <v>0</v>
      </c>
      <c r="BH471" s="8"/>
    </row>
    <row r="472" spans="2:60">
      <c r="B472" s="8" t="s">
        <v>8326</v>
      </c>
      <c r="C472" s="8" t="s">
        <v>49</v>
      </c>
      <c r="D472" s="8" t="s">
        <v>57</v>
      </c>
      <c r="E472" s="8" t="s">
        <v>616</v>
      </c>
      <c r="F472" s="8" t="s">
        <v>8438</v>
      </c>
      <c r="G472" s="8" t="s">
        <v>70</v>
      </c>
      <c r="H472" s="8" t="s">
        <v>53</v>
      </c>
      <c r="I472" s="9">
        <v>46256</v>
      </c>
      <c r="J472" s="61">
        <v>0</v>
      </c>
      <c r="K472" s="56">
        <v>46235</v>
      </c>
      <c r="L472" s="8" t="s">
        <v>52</v>
      </c>
      <c r="M472" s="8" t="s">
        <v>66</v>
      </c>
      <c r="N472" s="8" t="s">
        <v>64</v>
      </c>
      <c r="O472" s="8">
        <v>1</v>
      </c>
      <c r="P472" s="8">
        <v>4</v>
      </c>
      <c r="Q472" s="8" t="s">
        <v>60</v>
      </c>
      <c r="R472" s="8">
        <v>4</v>
      </c>
      <c r="S472" s="8">
        <v>0</v>
      </c>
      <c r="T472" s="8" t="b">
        <v>0</v>
      </c>
      <c r="U472" s="8">
        <v>270</v>
      </c>
      <c r="V472" s="54">
        <v>247</v>
      </c>
      <c r="W472" s="54">
        <v>165</v>
      </c>
      <c r="X472" s="8">
        <v>0</v>
      </c>
      <c r="Y472" s="8">
        <v>0</v>
      </c>
      <c r="Z472" s="8">
        <v>1</v>
      </c>
      <c r="AA472" s="8">
        <v>0</v>
      </c>
      <c r="AB472" s="8">
        <v>4</v>
      </c>
      <c r="AC472" s="8">
        <v>0</v>
      </c>
      <c r="AD472" s="8"/>
      <c r="AE472" s="8">
        <v>270</v>
      </c>
      <c r="AF472" s="8" t="s">
        <v>8384</v>
      </c>
      <c r="AG472" s="8" t="s">
        <v>8379</v>
      </c>
      <c r="AH472" s="54">
        <v>10</v>
      </c>
      <c r="AI472" s="54">
        <v>-13</v>
      </c>
      <c r="AJ472" s="8">
        <v>0</v>
      </c>
      <c r="AK472" s="8">
        <v>1</v>
      </c>
      <c r="AL472" s="8">
        <v>0</v>
      </c>
      <c r="AM472" s="8">
        <v>4</v>
      </c>
      <c r="AN472" s="8">
        <v>0</v>
      </c>
      <c r="AO472" s="8">
        <v>1</v>
      </c>
      <c r="AP472" s="8">
        <v>0</v>
      </c>
      <c r="AQ472" s="8">
        <v>0</v>
      </c>
      <c r="AR472" s="54">
        <v>160</v>
      </c>
      <c r="AS472" s="8">
        <v>1</v>
      </c>
      <c r="AT472" s="8">
        <v>0</v>
      </c>
      <c r="AU472" s="8">
        <v>270</v>
      </c>
      <c r="AV472" s="8" t="s">
        <v>8439</v>
      </c>
      <c r="AW472" s="8">
        <v>1</v>
      </c>
      <c r="AX472" s="8">
        <v>0</v>
      </c>
      <c r="AY472" s="8">
        <v>0</v>
      </c>
      <c r="AZ472" s="47">
        <v>46256.333333333336</v>
      </c>
      <c r="BA472" s="47">
        <v>46256.520833333336</v>
      </c>
      <c r="BB472" s="8" t="s">
        <v>8380</v>
      </c>
      <c r="BC472" s="47">
        <v>46256.340277777781</v>
      </c>
      <c r="BD472" s="47">
        <v>46256.511805555558</v>
      </c>
      <c r="BE472" s="8" t="s">
        <v>616</v>
      </c>
      <c r="BF472" s="8">
        <v>0</v>
      </c>
      <c r="BG472" s="8">
        <v>0</v>
      </c>
      <c r="BH472" s="8"/>
    </row>
    <row r="473" spans="2:60">
      <c r="B473" s="8" t="s">
        <v>8326</v>
      </c>
      <c r="C473" s="8" t="s">
        <v>49</v>
      </c>
      <c r="D473" s="8" t="s">
        <v>57</v>
      </c>
      <c r="E473" s="8" t="s">
        <v>616</v>
      </c>
      <c r="F473" s="8" t="s">
        <v>8438</v>
      </c>
      <c r="G473" s="8" t="s">
        <v>72</v>
      </c>
      <c r="H473" s="8" t="s">
        <v>53</v>
      </c>
      <c r="I473" s="9">
        <v>46189</v>
      </c>
      <c r="J473" s="61">
        <v>0</v>
      </c>
      <c r="K473" s="56">
        <v>46174</v>
      </c>
      <c r="L473" s="8" t="s">
        <v>52</v>
      </c>
      <c r="M473" s="8" t="s">
        <v>66</v>
      </c>
      <c r="N473" s="8" t="s">
        <v>64</v>
      </c>
      <c r="O473" s="8">
        <v>1</v>
      </c>
      <c r="P473" s="8">
        <v>4</v>
      </c>
      <c r="Q473" s="8" t="s">
        <v>56</v>
      </c>
      <c r="R473" s="8">
        <v>4</v>
      </c>
      <c r="S473" s="8">
        <v>0</v>
      </c>
      <c r="T473" s="8" t="b">
        <v>0</v>
      </c>
      <c r="U473" s="8">
        <v>480</v>
      </c>
      <c r="V473" s="54">
        <v>450</v>
      </c>
      <c r="W473" s="54">
        <v>310</v>
      </c>
      <c r="X473" s="8">
        <v>0</v>
      </c>
      <c r="Y473" s="8">
        <v>0</v>
      </c>
      <c r="Z473" s="8">
        <v>1</v>
      </c>
      <c r="AA473" s="8">
        <v>0</v>
      </c>
      <c r="AB473" s="8">
        <v>4</v>
      </c>
      <c r="AC473" s="8">
        <v>0</v>
      </c>
      <c r="AD473" s="8"/>
      <c r="AE473" s="8">
        <v>480</v>
      </c>
      <c r="AF473" s="8" t="s">
        <v>8384</v>
      </c>
      <c r="AG473" s="8" t="s">
        <v>8379</v>
      </c>
      <c r="AH473" s="54">
        <v>2</v>
      </c>
      <c r="AI473" s="54">
        <v>-28</v>
      </c>
      <c r="AJ473" s="8">
        <v>0</v>
      </c>
      <c r="AK473" s="8">
        <v>1</v>
      </c>
      <c r="AL473" s="8">
        <v>0</v>
      </c>
      <c r="AM473" s="8">
        <v>4</v>
      </c>
      <c r="AN473" s="8">
        <v>0</v>
      </c>
      <c r="AO473" s="8">
        <v>1</v>
      </c>
      <c r="AP473" s="8">
        <v>0</v>
      </c>
      <c r="AQ473" s="8">
        <v>0</v>
      </c>
      <c r="AR473" s="54">
        <v>320</v>
      </c>
      <c r="AS473" s="8">
        <v>1</v>
      </c>
      <c r="AT473" s="8">
        <v>0</v>
      </c>
      <c r="AU473" s="8">
        <v>480</v>
      </c>
      <c r="AV473" s="8" t="s">
        <v>8439</v>
      </c>
      <c r="AW473" s="8">
        <v>1</v>
      </c>
      <c r="AX473" s="8">
        <v>0</v>
      </c>
      <c r="AY473" s="8">
        <v>0</v>
      </c>
      <c r="AZ473" s="47">
        <v>46189.3125</v>
      </c>
      <c r="BA473" s="47">
        <v>46189.645833333336</v>
      </c>
      <c r="BB473" s="8" t="s">
        <v>8380</v>
      </c>
      <c r="BC473" s="47">
        <v>46189.313888888886</v>
      </c>
      <c r="BD473" s="47">
        <v>46189.626388888886</v>
      </c>
      <c r="BE473" s="8" t="s">
        <v>616</v>
      </c>
      <c r="BF473" s="8">
        <v>0</v>
      </c>
      <c r="BG473" s="8">
        <v>0</v>
      </c>
      <c r="BH473" s="8"/>
    </row>
    <row r="474" spans="2:60">
      <c r="B474" s="8" t="s">
        <v>8326</v>
      </c>
      <c r="C474" s="8" t="s">
        <v>49</v>
      </c>
      <c r="D474" s="8" t="s">
        <v>57</v>
      </c>
      <c r="E474" s="8" t="s">
        <v>616</v>
      </c>
      <c r="F474" s="8" t="s">
        <v>8438</v>
      </c>
      <c r="G474" s="8" t="s">
        <v>73</v>
      </c>
      <c r="H474" s="8" t="s">
        <v>53</v>
      </c>
      <c r="I474" s="9">
        <v>46189</v>
      </c>
      <c r="J474" s="61">
        <v>0</v>
      </c>
      <c r="K474" s="56">
        <v>46174</v>
      </c>
      <c r="L474" s="8" t="s">
        <v>52</v>
      </c>
      <c r="M474" s="8" t="s">
        <v>66</v>
      </c>
      <c r="N474" s="8" t="s">
        <v>64</v>
      </c>
      <c r="O474" s="8">
        <v>1</v>
      </c>
      <c r="P474" s="8">
        <v>4</v>
      </c>
      <c r="Q474" s="8" t="s">
        <v>56</v>
      </c>
      <c r="R474" s="8">
        <v>4</v>
      </c>
      <c r="S474" s="8">
        <v>0</v>
      </c>
      <c r="T474" s="8" t="b">
        <v>0</v>
      </c>
      <c r="U474" s="8">
        <v>210</v>
      </c>
      <c r="V474" s="54">
        <v>174</v>
      </c>
      <c r="W474" s="54">
        <v>99</v>
      </c>
      <c r="X474" s="8">
        <v>0</v>
      </c>
      <c r="Y474" s="8">
        <v>0</v>
      </c>
      <c r="Z474" s="8">
        <v>1</v>
      </c>
      <c r="AA474" s="8">
        <v>0</v>
      </c>
      <c r="AB474" s="8">
        <v>4</v>
      </c>
      <c r="AC474" s="8">
        <v>0</v>
      </c>
      <c r="AD474" s="8"/>
      <c r="AE474" s="8">
        <v>210</v>
      </c>
      <c r="AF474" s="8" t="s">
        <v>8378</v>
      </c>
      <c r="AG474" s="8" t="s">
        <v>8379</v>
      </c>
      <c r="AH474" s="54">
        <v>11</v>
      </c>
      <c r="AI474" s="54">
        <v>-25</v>
      </c>
      <c r="AJ474" s="8">
        <v>0</v>
      </c>
      <c r="AK474" s="8">
        <v>0</v>
      </c>
      <c r="AL474" s="8">
        <v>1</v>
      </c>
      <c r="AM474" s="8">
        <v>4</v>
      </c>
      <c r="AN474" s="8">
        <v>0</v>
      </c>
      <c r="AO474" s="8">
        <v>1</v>
      </c>
      <c r="AP474" s="8">
        <v>0</v>
      </c>
      <c r="AQ474" s="8">
        <v>0</v>
      </c>
      <c r="AR474" s="54">
        <v>100</v>
      </c>
      <c r="AS474" s="8">
        <v>1</v>
      </c>
      <c r="AT474" s="8">
        <v>0</v>
      </c>
      <c r="AU474" s="8">
        <v>210</v>
      </c>
      <c r="AV474" s="8" t="s">
        <v>8439</v>
      </c>
      <c r="AW474" s="8">
        <v>1</v>
      </c>
      <c r="AX474" s="8">
        <v>0</v>
      </c>
      <c r="AY474" s="8">
        <v>0</v>
      </c>
      <c r="AZ474" s="47">
        <v>46189.5625</v>
      </c>
      <c r="BA474" s="47">
        <v>46189.708333333336</v>
      </c>
      <c r="BB474" s="8" t="s">
        <v>8380</v>
      </c>
      <c r="BC474" s="47">
        <v>46189.570138888892</v>
      </c>
      <c r="BD474" s="47">
        <v>46189.690972222219</v>
      </c>
      <c r="BE474" s="8" t="s">
        <v>616</v>
      </c>
      <c r="BF474" s="8">
        <v>0</v>
      </c>
      <c r="BG474" s="8">
        <v>0</v>
      </c>
      <c r="BH474" s="8"/>
    </row>
    <row r="475" spans="2:60">
      <c r="B475" s="8" t="s">
        <v>8326</v>
      </c>
      <c r="C475" s="8" t="s">
        <v>49</v>
      </c>
      <c r="D475" s="8" t="s">
        <v>57</v>
      </c>
      <c r="E475" s="8" t="s">
        <v>616</v>
      </c>
      <c r="F475" s="8" t="s">
        <v>8438</v>
      </c>
      <c r="G475" s="8" t="s">
        <v>73</v>
      </c>
      <c r="H475" s="8" t="s">
        <v>53</v>
      </c>
      <c r="I475" s="9">
        <v>46261</v>
      </c>
      <c r="J475" s="61">
        <v>0</v>
      </c>
      <c r="K475" s="56">
        <v>46235</v>
      </c>
      <c r="L475" s="8" t="s">
        <v>52</v>
      </c>
      <c r="M475" s="8" t="s">
        <v>66</v>
      </c>
      <c r="N475" s="8" t="s">
        <v>64</v>
      </c>
      <c r="O475" s="8">
        <v>1</v>
      </c>
      <c r="P475" s="8">
        <v>4</v>
      </c>
      <c r="Q475" s="8" t="s">
        <v>60</v>
      </c>
      <c r="R475" s="8">
        <v>4</v>
      </c>
      <c r="S475" s="8">
        <v>0</v>
      </c>
      <c r="T475" s="8" t="b">
        <v>0</v>
      </c>
      <c r="U475" s="8">
        <v>300</v>
      </c>
      <c r="V475" s="54">
        <v>270</v>
      </c>
      <c r="W475" s="54">
        <v>186</v>
      </c>
      <c r="X475" s="8">
        <v>0</v>
      </c>
      <c r="Y475" s="8">
        <v>0</v>
      </c>
      <c r="Z475" s="8">
        <v>1</v>
      </c>
      <c r="AA475" s="8">
        <v>0</v>
      </c>
      <c r="AB475" s="8">
        <v>4</v>
      </c>
      <c r="AC475" s="8">
        <v>0</v>
      </c>
      <c r="AD475" s="8"/>
      <c r="AE475" s="8">
        <v>300</v>
      </c>
      <c r="AF475" s="8" t="s">
        <v>8384</v>
      </c>
      <c r="AG475" s="8" t="s">
        <v>8379</v>
      </c>
      <c r="AH475" s="54">
        <v>9</v>
      </c>
      <c r="AI475" s="54">
        <v>-21</v>
      </c>
      <c r="AJ475" s="8">
        <v>0</v>
      </c>
      <c r="AK475" s="8">
        <v>1</v>
      </c>
      <c r="AL475" s="8">
        <v>0</v>
      </c>
      <c r="AM475" s="8">
        <v>4</v>
      </c>
      <c r="AN475" s="8">
        <v>0</v>
      </c>
      <c r="AO475" s="8">
        <v>1</v>
      </c>
      <c r="AP475" s="8">
        <v>0</v>
      </c>
      <c r="AQ475" s="8">
        <v>0</v>
      </c>
      <c r="AR475" s="54">
        <v>185</v>
      </c>
      <c r="AS475" s="8">
        <v>1</v>
      </c>
      <c r="AT475" s="8">
        <v>0</v>
      </c>
      <c r="AU475" s="8">
        <v>300</v>
      </c>
      <c r="AV475" s="8" t="s">
        <v>8439</v>
      </c>
      <c r="AW475" s="8">
        <v>1</v>
      </c>
      <c r="AX475" s="8">
        <v>0</v>
      </c>
      <c r="AY475" s="8">
        <v>0</v>
      </c>
      <c r="AZ475" s="47">
        <v>46261.5625</v>
      </c>
      <c r="BA475" s="47">
        <v>46261.770833333336</v>
      </c>
      <c r="BB475" s="8" t="s">
        <v>8380</v>
      </c>
      <c r="BC475" s="47">
        <v>46261.568749999999</v>
      </c>
      <c r="BD475" s="47">
        <v>46261.756249999999</v>
      </c>
      <c r="BE475" s="8" t="s">
        <v>616</v>
      </c>
      <c r="BF475" s="8">
        <v>0</v>
      </c>
      <c r="BG475" s="8">
        <v>0</v>
      </c>
      <c r="BH475" s="8"/>
    </row>
    <row r="476" spans="2:60">
      <c r="B476" s="8" t="s">
        <v>8326</v>
      </c>
      <c r="C476" s="8" t="s">
        <v>49</v>
      </c>
      <c r="D476" s="8" t="s">
        <v>57</v>
      </c>
      <c r="E476" s="8" t="s">
        <v>616</v>
      </c>
      <c r="F476" s="8" t="s">
        <v>8438</v>
      </c>
      <c r="G476" s="8" t="s">
        <v>74</v>
      </c>
      <c r="H476" s="8" t="s">
        <v>53</v>
      </c>
      <c r="I476" s="9">
        <v>46196</v>
      </c>
      <c r="J476" s="61">
        <v>0</v>
      </c>
      <c r="K476" s="56">
        <v>46174</v>
      </c>
      <c r="L476" s="8" t="s">
        <v>52</v>
      </c>
      <c r="M476" s="8" t="s">
        <v>66</v>
      </c>
      <c r="N476" s="8" t="s">
        <v>64</v>
      </c>
      <c r="O476" s="8">
        <v>1</v>
      </c>
      <c r="P476" s="8">
        <v>4</v>
      </c>
      <c r="Q476" s="8" t="s">
        <v>56</v>
      </c>
      <c r="R476" s="8">
        <v>4</v>
      </c>
      <c r="S476" s="8">
        <v>0</v>
      </c>
      <c r="T476" s="8" t="b">
        <v>0</v>
      </c>
      <c r="U476" s="8">
        <v>240</v>
      </c>
      <c r="V476" s="54">
        <v>201</v>
      </c>
      <c r="W476" s="54">
        <v>127</v>
      </c>
      <c r="X476" s="8">
        <v>0</v>
      </c>
      <c r="Y476" s="8">
        <v>0</v>
      </c>
      <c r="Z476" s="8">
        <v>1</v>
      </c>
      <c r="AA476" s="8">
        <v>0</v>
      </c>
      <c r="AB476" s="8">
        <v>4</v>
      </c>
      <c r="AC476" s="8">
        <v>0</v>
      </c>
      <c r="AD476" s="8"/>
      <c r="AE476" s="8">
        <v>240</v>
      </c>
      <c r="AF476" s="8" t="s">
        <v>8384</v>
      </c>
      <c r="AG476" s="8" t="s">
        <v>8379</v>
      </c>
      <c r="AH476" s="54">
        <v>10</v>
      </c>
      <c r="AI476" s="54">
        <v>-29</v>
      </c>
      <c r="AJ476" s="8">
        <v>0</v>
      </c>
      <c r="AK476" s="8">
        <v>1</v>
      </c>
      <c r="AL476" s="8">
        <v>0</v>
      </c>
      <c r="AM476" s="8">
        <v>4</v>
      </c>
      <c r="AN476" s="8">
        <v>0</v>
      </c>
      <c r="AO476" s="8">
        <v>1</v>
      </c>
      <c r="AP476" s="8">
        <v>0</v>
      </c>
      <c r="AQ476" s="8">
        <v>0</v>
      </c>
      <c r="AR476" s="54">
        <v>140</v>
      </c>
      <c r="AS476" s="8">
        <v>1</v>
      </c>
      <c r="AT476" s="8">
        <v>0</v>
      </c>
      <c r="AU476" s="8">
        <v>240</v>
      </c>
      <c r="AV476" s="8" t="s">
        <v>8439</v>
      </c>
      <c r="AW476" s="8">
        <v>1</v>
      </c>
      <c r="AX476" s="8">
        <v>0</v>
      </c>
      <c r="AY476" s="8">
        <v>0</v>
      </c>
      <c r="AZ476" s="47">
        <v>46196.375</v>
      </c>
      <c r="BA476" s="47">
        <v>46196.541666666664</v>
      </c>
      <c r="BB476" s="8" t="s">
        <v>8380</v>
      </c>
      <c r="BC476" s="47">
        <v>46196.381944444445</v>
      </c>
      <c r="BD476" s="47">
        <v>46196.521527777775</v>
      </c>
      <c r="BE476" s="8" t="s">
        <v>616</v>
      </c>
      <c r="BF476" s="8">
        <v>0</v>
      </c>
      <c r="BG476" s="8">
        <v>0</v>
      </c>
      <c r="BH476" s="8"/>
    </row>
    <row r="477" spans="2:60">
      <c r="B477" s="8" t="s">
        <v>8326</v>
      </c>
      <c r="C477" s="8" t="s">
        <v>49</v>
      </c>
      <c r="D477" s="8" t="s">
        <v>57</v>
      </c>
      <c r="E477" s="8" t="s">
        <v>430</v>
      </c>
      <c r="F477" s="8" t="s">
        <v>8438</v>
      </c>
      <c r="G477" s="8" t="s">
        <v>73</v>
      </c>
      <c r="H477" s="8" t="s">
        <v>53</v>
      </c>
      <c r="I477" s="9">
        <v>46198</v>
      </c>
      <c r="J477" s="61">
        <v>0</v>
      </c>
      <c r="K477" s="56">
        <v>46174</v>
      </c>
      <c r="L477" s="8" t="s">
        <v>52</v>
      </c>
      <c r="M477" s="8" t="s">
        <v>66</v>
      </c>
      <c r="N477" s="8" t="s">
        <v>64</v>
      </c>
      <c r="O477" s="8">
        <v>1</v>
      </c>
      <c r="P477" s="8">
        <v>4</v>
      </c>
      <c r="Q477" s="8" t="s">
        <v>56</v>
      </c>
      <c r="R477" s="8">
        <v>4</v>
      </c>
      <c r="S477" s="8">
        <v>0</v>
      </c>
      <c r="T477" s="8" t="b">
        <v>0</v>
      </c>
      <c r="U477" s="8">
        <v>210</v>
      </c>
      <c r="V477" s="54">
        <v>180</v>
      </c>
      <c r="W477" s="54">
        <v>125</v>
      </c>
      <c r="X477" s="8">
        <v>0</v>
      </c>
      <c r="Y477" s="8">
        <v>0</v>
      </c>
      <c r="Z477" s="8">
        <v>1</v>
      </c>
      <c r="AA477" s="8">
        <v>0</v>
      </c>
      <c r="AB477" s="8">
        <v>4</v>
      </c>
      <c r="AC477" s="8">
        <v>0</v>
      </c>
      <c r="AD477" s="8"/>
      <c r="AE477" s="8">
        <v>210</v>
      </c>
      <c r="AF477" s="8" t="s">
        <v>8384</v>
      </c>
      <c r="AG477" s="8" t="s">
        <v>8379</v>
      </c>
      <c r="AH477" s="54">
        <v>9</v>
      </c>
      <c r="AI477" s="54">
        <v>-21</v>
      </c>
      <c r="AJ477" s="8">
        <v>0</v>
      </c>
      <c r="AK477" s="8">
        <v>1</v>
      </c>
      <c r="AL477" s="8">
        <v>0</v>
      </c>
      <c r="AM477" s="8">
        <v>4</v>
      </c>
      <c r="AN477" s="8">
        <v>0</v>
      </c>
      <c r="AO477" s="8">
        <v>1</v>
      </c>
      <c r="AP477" s="8">
        <v>0</v>
      </c>
      <c r="AQ477" s="8">
        <v>0</v>
      </c>
      <c r="AR477" s="54">
        <v>110</v>
      </c>
      <c r="AS477" s="8">
        <v>1</v>
      </c>
      <c r="AT477" s="8">
        <v>0</v>
      </c>
      <c r="AU477" s="8">
        <v>210</v>
      </c>
      <c r="AV477" s="8" t="s">
        <v>8439</v>
      </c>
      <c r="AW477" s="8">
        <v>1</v>
      </c>
      <c r="AX477" s="8">
        <v>0</v>
      </c>
      <c r="AY477" s="8">
        <v>0</v>
      </c>
      <c r="AZ477" s="47">
        <v>46198.375</v>
      </c>
      <c r="BA477" s="47">
        <v>46198.520833333336</v>
      </c>
      <c r="BB477" s="8" t="s">
        <v>8380</v>
      </c>
      <c r="BC477" s="47">
        <v>46198.381249999999</v>
      </c>
      <c r="BD477" s="47">
        <v>46198.506249999999</v>
      </c>
      <c r="BE477" s="8" t="s">
        <v>430</v>
      </c>
      <c r="BF477" s="8">
        <v>0</v>
      </c>
      <c r="BG477" s="8">
        <v>0</v>
      </c>
      <c r="BH477" s="8"/>
    </row>
    <row r="478" spans="2:60">
      <c r="B478" s="8" t="s">
        <v>8326</v>
      </c>
      <c r="C478" s="8" t="s">
        <v>49</v>
      </c>
      <c r="D478" s="8" t="s">
        <v>57</v>
      </c>
      <c r="E478" s="8" t="s">
        <v>580</v>
      </c>
      <c r="F478" s="8" t="s">
        <v>8438</v>
      </c>
      <c r="G478" s="8" t="s">
        <v>65</v>
      </c>
      <c r="H478" s="8" t="s">
        <v>53</v>
      </c>
      <c r="I478" s="9">
        <v>46258</v>
      </c>
      <c r="J478" s="61">
        <v>0</v>
      </c>
      <c r="K478" s="56">
        <v>46235</v>
      </c>
      <c r="L478" s="8" t="s">
        <v>52</v>
      </c>
      <c r="M478" s="8" t="s">
        <v>66</v>
      </c>
      <c r="N478" s="8" t="s">
        <v>64</v>
      </c>
      <c r="O478" s="8">
        <v>1</v>
      </c>
      <c r="P478" s="8">
        <v>4</v>
      </c>
      <c r="Q478" s="8" t="s">
        <v>60</v>
      </c>
      <c r="R478" s="8">
        <v>4</v>
      </c>
      <c r="S478" s="8">
        <v>0</v>
      </c>
      <c r="T478" s="8" t="b">
        <v>0</v>
      </c>
      <c r="U478" s="8">
        <v>480</v>
      </c>
      <c r="V478" s="54">
        <v>443</v>
      </c>
      <c r="W478" s="54">
        <v>317</v>
      </c>
      <c r="X478" s="8">
        <v>0</v>
      </c>
      <c r="Y478" s="8">
        <v>0</v>
      </c>
      <c r="Z478" s="8">
        <v>1</v>
      </c>
      <c r="AA478" s="8">
        <v>0</v>
      </c>
      <c r="AB478" s="8">
        <v>4</v>
      </c>
      <c r="AC478" s="8">
        <v>0</v>
      </c>
      <c r="AD478" s="8"/>
      <c r="AE478" s="8">
        <v>480</v>
      </c>
      <c r="AF478" s="8" t="s">
        <v>8384</v>
      </c>
      <c r="AG478" s="8" t="s">
        <v>8379</v>
      </c>
      <c r="AH478" s="54">
        <v>5</v>
      </c>
      <c r="AI478" s="54">
        <v>-32</v>
      </c>
      <c r="AJ478" s="8">
        <v>0</v>
      </c>
      <c r="AK478" s="8">
        <v>1</v>
      </c>
      <c r="AL478" s="8">
        <v>0</v>
      </c>
      <c r="AM478" s="8">
        <v>4</v>
      </c>
      <c r="AN478" s="8">
        <v>0</v>
      </c>
      <c r="AO478" s="8">
        <v>1</v>
      </c>
      <c r="AP478" s="8">
        <v>0</v>
      </c>
      <c r="AQ478" s="8">
        <v>0</v>
      </c>
      <c r="AR478" s="54">
        <v>320</v>
      </c>
      <c r="AS478" s="8">
        <v>1</v>
      </c>
      <c r="AT478" s="8">
        <v>0</v>
      </c>
      <c r="AU478" s="8">
        <v>480</v>
      </c>
      <c r="AV478" s="8" t="s">
        <v>8439</v>
      </c>
      <c r="AW478" s="8">
        <v>1</v>
      </c>
      <c r="AX478" s="8">
        <v>0</v>
      </c>
      <c r="AY478" s="8">
        <v>0</v>
      </c>
      <c r="AZ478" s="47">
        <v>46258.333333333336</v>
      </c>
      <c r="BA478" s="47">
        <v>46258.666666666664</v>
      </c>
      <c r="BB478" s="8" t="s">
        <v>8380</v>
      </c>
      <c r="BC478" s="47">
        <v>46258.336805555555</v>
      </c>
      <c r="BD478" s="47">
        <v>46258.644444444442</v>
      </c>
      <c r="BE478" s="8" t="s">
        <v>580</v>
      </c>
      <c r="BF478" s="8">
        <v>0</v>
      </c>
      <c r="BG478" s="8">
        <v>0</v>
      </c>
      <c r="BH478" s="8"/>
    </row>
    <row r="479" spans="2:60">
      <c r="B479" s="8" t="s">
        <v>8326</v>
      </c>
      <c r="C479" s="8" t="s">
        <v>49</v>
      </c>
      <c r="D479" s="8" t="s">
        <v>57</v>
      </c>
      <c r="E479" s="8" t="s">
        <v>580</v>
      </c>
      <c r="F479" s="8" t="s">
        <v>8438</v>
      </c>
      <c r="G479" s="8" t="s">
        <v>72</v>
      </c>
      <c r="H479" s="8" t="s">
        <v>53</v>
      </c>
      <c r="I479" s="9">
        <v>46181</v>
      </c>
      <c r="J479" s="61">
        <v>0</v>
      </c>
      <c r="K479" s="56">
        <v>46174</v>
      </c>
      <c r="L479" s="8" t="s">
        <v>52</v>
      </c>
      <c r="M479" s="8" t="s">
        <v>66</v>
      </c>
      <c r="N479" s="8" t="s">
        <v>64</v>
      </c>
      <c r="O479" s="8">
        <v>1</v>
      </c>
      <c r="P479" s="8">
        <v>4</v>
      </c>
      <c r="Q479" s="8" t="s">
        <v>56</v>
      </c>
      <c r="R479" s="8">
        <v>4</v>
      </c>
      <c r="S479" s="8">
        <v>0</v>
      </c>
      <c r="T479" s="8" t="b">
        <v>0</v>
      </c>
      <c r="U479" s="8">
        <v>270</v>
      </c>
      <c r="V479" s="54">
        <v>238</v>
      </c>
      <c r="W479" s="54">
        <v>155</v>
      </c>
      <c r="X479" s="8">
        <v>0</v>
      </c>
      <c r="Y479" s="8">
        <v>0</v>
      </c>
      <c r="Z479" s="8">
        <v>1</v>
      </c>
      <c r="AA479" s="8">
        <v>0</v>
      </c>
      <c r="AB479" s="8">
        <v>4</v>
      </c>
      <c r="AC479" s="8">
        <v>0</v>
      </c>
      <c r="AD479" s="8"/>
      <c r="AE479" s="8">
        <v>270</v>
      </c>
      <c r="AF479" s="8" t="s">
        <v>8378</v>
      </c>
      <c r="AG479" s="8" t="s">
        <v>8379</v>
      </c>
      <c r="AH479" s="54">
        <v>11</v>
      </c>
      <c r="AI479" s="54">
        <v>-21</v>
      </c>
      <c r="AJ479" s="8">
        <v>0</v>
      </c>
      <c r="AK479" s="8">
        <v>0</v>
      </c>
      <c r="AL479" s="8">
        <v>1</v>
      </c>
      <c r="AM479" s="8">
        <v>4</v>
      </c>
      <c r="AN479" s="8">
        <v>0</v>
      </c>
      <c r="AO479" s="8">
        <v>1</v>
      </c>
      <c r="AP479" s="8">
        <v>0</v>
      </c>
      <c r="AQ479" s="8">
        <v>0</v>
      </c>
      <c r="AR479" s="54">
        <v>155</v>
      </c>
      <c r="AS479" s="8">
        <v>1</v>
      </c>
      <c r="AT479" s="8">
        <v>0</v>
      </c>
      <c r="AU479" s="8">
        <v>270</v>
      </c>
      <c r="AV479" s="8" t="s">
        <v>8439</v>
      </c>
      <c r="AW479" s="8">
        <v>1</v>
      </c>
      <c r="AX479" s="8">
        <v>0</v>
      </c>
      <c r="AY479" s="8">
        <v>0</v>
      </c>
      <c r="AZ479" s="47">
        <v>46181.5625</v>
      </c>
      <c r="BA479" s="47">
        <v>46181.75</v>
      </c>
      <c r="BB479" s="8" t="s">
        <v>8380</v>
      </c>
      <c r="BC479" s="47">
        <v>46181.570138888892</v>
      </c>
      <c r="BD479" s="47">
        <v>46181.73541666667</v>
      </c>
      <c r="BE479" s="8" t="s">
        <v>580</v>
      </c>
      <c r="BF479" s="8">
        <v>0</v>
      </c>
      <c r="BG479" s="8">
        <v>0</v>
      </c>
      <c r="BH479" s="8"/>
    </row>
    <row r="480" spans="2:60">
      <c r="B480" s="8" t="s">
        <v>8326</v>
      </c>
      <c r="C480" s="8" t="s">
        <v>49</v>
      </c>
      <c r="D480" s="8" t="s">
        <v>57</v>
      </c>
      <c r="E480" s="8" t="s">
        <v>580</v>
      </c>
      <c r="F480" s="8" t="s">
        <v>8438</v>
      </c>
      <c r="G480" s="8" t="s">
        <v>74</v>
      </c>
      <c r="H480" s="8" t="s">
        <v>53</v>
      </c>
      <c r="I480" s="9">
        <v>46191</v>
      </c>
      <c r="J480" s="61">
        <v>0</v>
      </c>
      <c r="K480" s="56">
        <v>46174</v>
      </c>
      <c r="L480" s="8" t="s">
        <v>52</v>
      </c>
      <c r="M480" s="8" t="s">
        <v>66</v>
      </c>
      <c r="N480" s="8" t="s">
        <v>64</v>
      </c>
      <c r="O480" s="8">
        <v>1</v>
      </c>
      <c r="P480" s="8">
        <v>4</v>
      </c>
      <c r="Q480" s="8" t="s">
        <v>56</v>
      </c>
      <c r="R480" s="8">
        <v>4</v>
      </c>
      <c r="S480" s="8">
        <v>0</v>
      </c>
      <c r="T480" s="8" t="b">
        <v>0</v>
      </c>
      <c r="U480" s="8">
        <v>420</v>
      </c>
      <c r="V480" s="54">
        <v>396</v>
      </c>
      <c r="W480" s="54">
        <v>299</v>
      </c>
      <c r="X480" s="8">
        <v>0</v>
      </c>
      <c r="Y480" s="8">
        <v>0</v>
      </c>
      <c r="Z480" s="8">
        <v>1</v>
      </c>
      <c r="AA480" s="8">
        <v>0</v>
      </c>
      <c r="AB480" s="8">
        <v>4</v>
      </c>
      <c r="AC480" s="8">
        <v>0</v>
      </c>
      <c r="AD480" s="8"/>
      <c r="AE480" s="8">
        <v>420</v>
      </c>
      <c r="AF480" s="8" t="s">
        <v>8384</v>
      </c>
      <c r="AG480" s="8" t="s">
        <v>8379</v>
      </c>
      <c r="AH480" s="54">
        <v>6</v>
      </c>
      <c r="AI480" s="54">
        <v>-18</v>
      </c>
      <c r="AJ480" s="8">
        <v>0</v>
      </c>
      <c r="AK480" s="8">
        <v>1</v>
      </c>
      <c r="AL480" s="8">
        <v>0</v>
      </c>
      <c r="AM480" s="8">
        <v>4</v>
      </c>
      <c r="AN480" s="8">
        <v>0</v>
      </c>
      <c r="AO480" s="8">
        <v>1</v>
      </c>
      <c r="AP480" s="8">
        <v>0</v>
      </c>
      <c r="AQ480" s="8">
        <v>0</v>
      </c>
      <c r="AR480" s="54">
        <v>295</v>
      </c>
      <c r="AS480" s="8">
        <v>1</v>
      </c>
      <c r="AT480" s="8">
        <v>0</v>
      </c>
      <c r="AU480" s="8">
        <v>420</v>
      </c>
      <c r="AV480" s="8" t="s">
        <v>8439</v>
      </c>
      <c r="AW480" s="8">
        <v>1</v>
      </c>
      <c r="AX480" s="8">
        <v>0</v>
      </c>
      <c r="AY480" s="8">
        <v>0</v>
      </c>
      <c r="AZ480" s="47">
        <v>46191.375</v>
      </c>
      <c r="BA480" s="47">
        <v>46191.666666666664</v>
      </c>
      <c r="BB480" s="8" t="s">
        <v>8380</v>
      </c>
      <c r="BC480" s="47">
        <v>46191.379166666666</v>
      </c>
      <c r="BD480" s="47">
        <v>46191.654166666667</v>
      </c>
      <c r="BE480" s="8" t="s">
        <v>580</v>
      </c>
      <c r="BF480" s="8">
        <v>0</v>
      </c>
      <c r="BG480" s="8">
        <v>0</v>
      </c>
      <c r="BH480" s="8"/>
    </row>
    <row r="481" spans="2:60">
      <c r="B481" s="8" t="s">
        <v>8326</v>
      </c>
      <c r="C481" s="8" t="s">
        <v>49</v>
      </c>
      <c r="D481" s="8" t="s">
        <v>57</v>
      </c>
      <c r="E481" s="8" t="s">
        <v>580</v>
      </c>
      <c r="F481" s="8" t="s">
        <v>8438</v>
      </c>
      <c r="G481" s="8" t="s">
        <v>75</v>
      </c>
      <c r="H481" s="8" t="s">
        <v>53</v>
      </c>
      <c r="I481" s="9">
        <v>46186</v>
      </c>
      <c r="J481" s="61">
        <v>0</v>
      </c>
      <c r="K481" s="56">
        <v>46174</v>
      </c>
      <c r="L481" s="8" t="s">
        <v>52</v>
      </c>
      <c r="M481" s="8" t="s">
        <v>66</v>
      </c>
      <c r="N481" s="8" t="s">
        <v>64</v>
      </c>
      <c r="O481" s="8">
        <v>1</v>
      </c>
      <c r="P481" s="8">
        <v>4</v>
      </c>
      <c r="Q481" s="8" t="s">
        <v>56</v>
      </c>
      <c r="R481" s="8">
        <v>4</v>
      </c>
      <c r="S481" s="8">
        <v>0</v>
      </c>
      <c r="T481" s="8" t="b">
        <v>0</v>
      </c>
      <c r="U481" s="8">
        <v>420</v>
      </c>
      <c r="V481" s="54">
        <v>381</v>
      </c>
      <c r="W481" s="54">
        <v>262</v>
      </c>
      <c r="X481" s="8">
        <v>0</v>
      </c>
      <c r="Y481" s="8">
        <v>0</v>
      </c>
      <c r="Z481" s="8">
        <v>1</v>
      </c>
      <c r="AA481" s="8">
        <v>0</v>
      </c>
      <c r="AB481" s="8">
        <v>4</v>
      </c>
      <c r="AC481" s="8">
        <v>0</v>
      </c>
      <c r="AD481" s="8"/>
      <c r="AE481" s="8">
        <v>420</v>
      </c>
      <c r="AF481" s="8" t="s">
        <v>8384</v>
      </c>
      <c r="AG481" s="8" t="s">
        <v>8379</v>
      </c>
      <c r="AH481" s="54">
        <v>8</v>
      </c>
      <c r="AI481" s="54">
        <v>-31</v>
      </c>
      <c r="AJ481" s="8">
        <v>0</v>
      </c>
      <c r="AK481" s="8">
        <v>1</v>
      </c>
      <c r="AL481" s="8">
        <v>0</v>
      </c>
      <c r="AM481" s="8">
        <v>4</v>
      </c>
      <c r="AN481" s="8">
        <v>0</v>
      </c>
      <c r="AO481" s="8">
        <v>1</v>
      </c>
      <c r="AP481" s="8">
        <v>0</v>
      </c>
      <c r="AQ481" s="8">
        <v>0</v>
      </c>
      <c r="AR481" s="54">
        <v>260</v>
      </c>
      <c r="AS481" s="8">
        <v>1</v>
      </c>
      <c r="AT481" s="8">
        <v>0</v>
      </c>
      <c r="AU481" s="8">
        <v>420</v>
      </c>
      <c r="AV481" s="8" t="s">
        <v>8439</v>
      </c>
      <c r="AW481" s="8">
        <v>1</v>
      </c>
      <c r="AX481" s="8">
        <v>0</v>
      </c>
      <c r="AY481" s="8">
        <v>0</v>
      </c>
      <c r="AZ481" s="47">
        <v>46186.354166666664</v>
      </c>
      <c r="BA481" s="47">
        <v>46186.645833333336</v>
      </c>
      <c r="BB481" s="8" t="s">
        <v>8380</v>
      </c>
      <c r="BC481" s="47">
        <v>46186.359722222223</v>
      </c>
      <c r="BD481" s="47">
        <v>46186.624305555553</v>
      </c>
      <c r="BE481" s="8" t="s">
        <v>580</v>
      </c>
      <c r="BF481" s="8">
        <v>0</v>
      </c>
      <c r="BG481" s="8">
        <v>0</v>
      </c>
      <c r="BH481" s="8"/>
    </row>
    <row r="482" spans="2:60">
      <c r="B482" s="8" t="s">
        <v>8326</v>
      </c>
      <c r="C482" s="8" t="s">
        <v>49</v>
      </c>
      <c r="D482" s="8" t="s">
        <v>57</v>
      </c>
      <c r="E482" s="8" t="s">
        <v>480</v>
      </c>
      <c r="F482" s="8" t="s">
        <v>8438</v>
      </c>
      <c r="G482" s="8" t="s">
        <v>51</v>
      </c>
      <c r="H482" s="8" t="s">
        <v>53</v>
      </c>
      <c r="I482" s="9">
        <v>46205</v>
      </c>
      <c r="J482" s="61">
        <v>0</v>
      </c>
      <c r="K482" s="56">
        <v>46204</v>
      </c>
      <c r="L482" s="8" t="s">
        <v>52</v>
      </c>
      <c r="M482" s="8" t="s">
        <v>55</v>
      </c>
      <c r="N482" s="8" t="s">
        <v>50</v>
      </c>
      <c r="O482" s="8">
        <v>1</v>
      </c>
      <c r="P482" s="8">
        <v>4</v>
      </c>
      <c r="Q482" s="8" t="s">
        <v>58</v>
      </c>
      <c r="R482" s="8">
        <v>4</v>
      </c>
      <c r="S482" s="8">
        <v>0</v>
      </c>
      <c r="T482" s="8" t="b">
        <v>0</v>
      </c>
      <c r="U482" s="8">
        <v>540</v>
      </c>
      <c r="V482" s="54">
        <v>504</v>
      </c>
      <c r="W482" s="54">
        <v>380</v>
      </c>
      <c r="X482" s="8">
        <v>0</v>
      </c>
      <c r="Y482" s="8">
        <v>0</v>
      </c>
      <c r="Z482" s="8">
        <v>1</v>
      </c>
      <c r="AA482" s="8">
        <v>0</v>
      </c>
      <c r="AB482" s="8">
        <v>4</v>
      </c>
      <c r="AC482" s="8">
        <v>0</v>
      </c>
      <c r="AD482" s="8"/>
      <c r="AE482" s="8">
        <v>540</v>
      </c>
      <c r="AF482" s="8" t="s">
        <v>8384</v>
      </c>
      <c r="AG482" s="8" t="s">
        <v>8379</v>
      </c>
      <c r="AH482" s="54">
        <v>7</v>
      </c>
      <c r="AI482" s="54">
        <v>-29</v>
      </c>
      <c r="AJ482" s="8">
        <v>0</v>
      </c>
      <c r="AK482" s="8">
        <v>1</v>
      </c>
      <c r="AL482" s="8">
        <v>0</v>
      </c>
      <c r="AM482" s="8">
        <v>4</v>
      </c>
      <c r="AN482" s="8">
        <v>0</v>
      </c>
      <c r="AO482" s="8">
        <v>1</v>
      </c>
      <c r="AP482" s="8">
        <v>0</v>
      </c>
      <c r="AQ482" s="8">
        <v>0</v>
      </c>
      <c r="AR482" s="54">
        <v>380</v>
      </c>
      <c r="AS482" s="8">
        <v>1</v>
      </c>
      <c r="AT482" s="8">
        <v>0</v>
      </c>
      <c r="AU482" s="8">
        <v>540</v>
      </c>
      <c r="AV482" s="8" t="s">
        <v>8439</v>
      </c>
      <c r="AW482" s="8">
        <v>1</v>
      </c>
      <c r="AX482" s="8">
        <v>0</v>
      </c>
      <c r="AY482" s="8">
        <v>0</v>
      </c>
      <c r="AZ482" s="47">
        <v>46205.354166666664</v>
      </c>
      <c r="BA482" s="47">
        <v>46205.729166666664</v>
      </c>
      <c r="BB482" s="8" t="s">
        <v>8380</v>
      </c>
      <c r="BC482" s="47">
        <v>46205.359027777777</v>
      </c>
      <c r="BD482" s="47">
        <v>46205.709027777775</v>
      </c>
      <c r="BE482" s="8" t="s">
        <v>480</v>
      </c>
      <c r="BF482" s="8">
        <v>0</v>
      </c>
      <c r="BG482" s="8">
        <v>0</v>
      </c>
      <c r="BH482" s="8"/>
    </row>
    <row r="483" spans="2:60">
      <c r="B483" s="8" t="s">
        <v>8326</v>
      </c>
      <c r="C483" s="8" t="s">
        <v>49</v>
      </c>
      <c r="D483" s="8" t="s">
        <v>57</v>
      </c>
      <c r="E483" s="8" t="s">
        <v>420</v>
      </c>
      <c r="F483" s="8" t="s">
        <v>8438</v>
      </c>
      <c r="G483" s="8" t="s">
        <v>65</v>
      </c>
      <c r="H483" s="8" t="s">
        <v>53</v>
      </c>
      <c r="I483" s="9">
        <v>46226</v>
      </c>
      <c r="J483" s="61">
        <v>0</v>
      </c>
      <c r="K483" s="56">
        <v>46204</v>
      </c>
      <c r="L483" s="8" t="s">
        <v>52</v>
      </c>
      <c r="M483" s="8" t="s">
        <v>66</v>
      </c>
      <c r="N483" s="8" t="s">
        <v>64</v>
      </c>
      <c r="O483" s="8">
        <v>1</v>
      </c>
      <c r="P483" s="8">
        <v>4</v>
      </c>
      <c r="Q483" s="8" t="s">
        <v>58</v>
      </c>
      <c r="R483" s="8">
        <v>4</v>
      </c>
      <c r="S483" s="8">
        <v>0</v>
      </c>
      <c r="T483" s="8" t="b">
        <v>0</v>
      </c>
      <c r="U483" s="8">
        <v>480</v>
      </c>
      <c r="V483" s="54">
        <v>433</v>
      </c>
      <c r="W483" s="54">
        <v>298</v>
      </c>
      <c r="X483" s="8">
        <v>0</v>
      </c>
      <c r="Y483" s="8">
        <v>0</v>
      </c>
      <c r="Z483" s="8">
        <v>1</v>
      </c>
      <c r="AA483" s="8">
        <v>0</v>
      </c>
      <c r="AB483" s="8">
        <v>4</v>
      </c>
      <c r="AC483" s="8">
        <v>0</v>
      </c>
      <c r="AD483" s="8"/>
      <c r="AE483" s="8">
        <v>480</v>
      </c>
      <c r="AF483" s="8" t="s">
        <v>8384</v>
      </c>
      <c r="AG483" s="8" t="s">
        <v>8379</v>
      </c>
      <c r="AH483" s="54">
        <v>7</v>
      </c>
      <c r="AI483" s="54">
        <v>-40</v>
      </c>
      <c r="AJ483" s="8">
        <v>0</v>
      </c>
      <c r="AK483" s="8">
        <v>1</v>
      </c>
      <c r="AL483" s="8">
        <v>0</v>
      </c>
      <c r="AM483" s="8">
        <v>4</v>
      </c>
      <c r="AN483" s="8">
        <v>0</v>
      </c>
      <c r="AO483" s="8">
        <v>1</v>
      </c>
      <c r="AP483" s="8">
        <v>0</v>
      </c>
      <c r="AQ483" s="8">
        <v>0</v>
      </c>
      <c r="AR483" s="54">
        <v>295</v>
      </c>
      <c r="AS483" s="8">
        <v>1</v>
      </c>
      <c r="AT483" s="8">
        <v>0</v>
      </c>
      <c r="AU483" s="8">
        <v>480</v>
      </c>
      <c r="AV483" s="8" t="s">
        <v>8439</v>
      </c>
      <c r="AW483" s="8">
        <v>1</v>
      </c>
      <c r="AX483" s="8">
        <v>0</v>
      </c>
      <c r="AY483" s="8">
        <v>0</v>
      </c>
      <c r="AZ483" s="47">
        <v>46226.333333333336</v>
      </c>
      <c r="BA483" s="47">
        <v>46226.666666666664</v>
      </c>
      <c r="BB483" s="8" t="s">
        <v>8380</v>
      </c>
      <c r="BC483" s="47">
        <v>46226.338194444441</v>
      </c>
      <c r="BD483" s="47">
        <v>46226.638888888891</v>
      </c>
      <c r="BE483" s="8" t="s">
        <v>420</v>
      </c>
      <c r="BF483" s="8">
        <v>0</v>
      </c>
      <c r="BG483" s="8">
        <v>0</v>
      </c>
      <c r="BH483" s="8"/>
    </row>
    <row r="484" spans="2:60">
      <c r="B484" s="8" t="s">
        <v>8326</v>
      </c>
      <c r="C484" s="8" t="s">
        <v>49</v>
      </c>
      <c r="D484" s="8" t="s">
        <v>57</v>
      </c>
      <c r="E484" s="8" t="s">
        <v>420</v>
      </c>
      <c r="F484" s="8" t="s">
        <v>8438</v>
      </c>
      <c r="G484" s="8" t="s">
        <v>75</v>
      </c>
      <c r="H484" s="8" t="s">
        <v>53</v>
      </c>
      <c r="I484" s="9">
        <v>46183</v>
      </c>
      <c r="J484" s="61">
        <v>0</v>
      </c>
      <c r="K484" s="56">
        <v>46174</v>
      </c>
      <c r="L484" s="8" t="s">
        <v>52</v>
      </c>
      <c r="M484" s="8" t="s">
        <v>66</v>
      </c>
      <c r="N484" s="8" t="s">
        <v>64</v>
      </c>
      <c r="O484" s="8">
        <v>1</v>
      </c>
      <c r="P484" s="8">
        <v>4</v>
      </c>
      <c r="Q484" s="8" t="s">
        <v>56</v>
      </c>
      <c r="R484" s="8">
        <v>4</v>
      </c>
      <c r="S484" s="8">
        <v>0</v>
      </c>
      <c r="T484" s="8" t="b">
        <v>0</v>
      </c>
      <c r="U484" s="8">
        <v>270</v>
      </c>
      <c r="V484" s="54">
        <v>236</v>
      </c>
      <c r="W484" s="54">
        <v>141</v>
      </c>
      <c r="X484" s="8">
        <v>0</v>
      </c>
      <c r="Y484" s="8">
        <v>0</v>
      </c>
      <c r="Z484" s="8">
        <v>1</v>
      </c>
      <c r="AA484" s="8">
        <v>0</v>
      </c>
      <c r="AB484" s="8">
        <v>4</v>
      </c>
      <c r="AC484" s="8">
        <v>0</v>
      </c>
      <c r="AD484" s="8"/>
      <c r="AE484" s="8">
        <v>270</v>
      </c>
      <c r="AF484" s="8" t="s">
        <v>8384</v>
      </c>
      <c r="AG484" s="8" t="s">
        <v>8379</v>
      </c>
      <c r="AH484" s="54">
        <v>7</v>
      </c>
      <c r="AI484" s="54">
        <v>-27</v>
      </c>
      <c r="AJ484" s="8">
        <v>0</v>
      </c>
      <c r="AK484" s="8">
        <v>1</v>
      </c>
      <c r="AL484" s="8">
        <v>0</v>
      </c>
      <c r="AM484" s="8">
        <v>4</v>
      </c>
      <c r="AN484" s="8">
        <v>0</v>
      </c>
      <c r="AO484" s="8">
        <v>1</v>
      </c>
      <c r="AP484" s="8">
        <v>0</v>
      </c>
      <c r="AQ484" s="8">
        <v>0</v>
      </c>
      <c r="AR484" s="54">
        <v>150</v>
      </c>
      <c r="AS484" s="8">
        <v>1</v>
      </c>
      <c r="AT484" s="8">
        <v>0</v>
      </c>
      <c r="AU484" s="8">
        <v>270</v>
      </c>
      <c r="AV484" s="8" t="s">
        <v>8439</v>
      </c>
      <c r="AW484" s="8">
        <v>1</v>
      </c>
      <c r="AX484" s="8">
        <v>0</v>
      </c>
      <c r="AY484" s="8">
        <v>0</v>
      </c>
      <c r="AZ484" s="47">
        <v>46183.5625</v>
      </c>
      <c r="BA484" s="47">
        <v>46183.75</v>
      </c>
      <c r="BB484" s="8" t="s">
        <v>8380</v>
      </c>
      <c r="BC484" s="47">
        <v>46183.567361111112</v>
      </c>
      <c r="BD484" s="47">
        <v>46183.731249999997</v>
      </c>
      <c r="BE484" s="8" t="s">
        <v>420</v>
      </c>
      <c r="BF484" s="8">
        <v>0</v>
      </c>
      <c r="BG484" s="8">
        <v>0</v>
      </c>
      <c r="BH484" s="8"/>
    </row>
    <row r="485" spans="2:60">
      <c r="B485" s="8" t="s">
        <v>8326</v>
      </c>
      <c r="C485" s="8" t="s">
        <v>49</v>
      </c>
      <c r="D485" s="8" t="s">
        <v>57</v>
      </c>
      <c r="E485" s="8" t="s">
        <v>394</v>
      </c>
      <c r="F485" s="8" t="s">
        <v>8438</v>
      </c>
      <c r="G485" s="8" t="s">
        <v>65</v>
      </c>
      <c r="H485" s="8" t="s">
        <v>53</v>
      </c>
      <c r="I485" s="9">
        <v>46189</v>
      </c>
      <c r="J485" s="61">
        <v>0</v>
      </c>
      <c r="K485" s="56">
        <v>46174</v>
      </c>
      <c r="L485" s="8" t="s">
        <v>52</v>
      </c>
      <c r="M485" s="8" t="s">
        <v>66</v>
      </c>
      <c r="N485" s="8" t="s">
        <v>64</v>
      </c>
      <c r="O485" s="8">
        <v>1</v>
      </c>
      <c r="P485" s="8">
        <v>4</v>
      </c>
      <c r="Q485" s="8" t="s">
        <v>56</v>
      </c>
      <c r="R485" s="8">
        <v>4</v>
      </c>
      <c r="S485" s="8">
        <v>0</v>
      </c>
      <c r="T485" s="8" t="b">
        <v>0</v>
      </c>
      <c r="U485" s="8">
        <v>210</v>
      </c>
      <c r="V485" s="54">
        <v>188</v>
      </c>
      <c r="W485" s="54">
        <v>123</v>
      </c>
      <c r="X485" s="8">
        <v>0</v>
      </c>
      <c r="Y485" s="8">
        <v>0</v>
      </c>
      <c r="Z485" s="8">
        <v>1</v>
      </c>
      <c r="AA485" s="8">
        <v>0</v>
      </c>
      <c r="AB485" s="8">
        <v>4</v>
      </c>
      <c r="AC485" s="8">
        <v>0</v>
      </c>
      <c r="AD485" s="8"/>
      <c r="AE485" s="8">
        <v>210</v>
      </c>
      <c r="AF485" s="8" t="s">
        <v>8384</v>
      </c>
      <c r="AG485" s="8" t="s">
        <v>8379</v>
      </c>
      <c r="AH485" s="54">
        <v>3</v>
      </c>
      <c r="AI485" s="54">
        <v>-19</v>
      </c>
      <c r="AJ485" s="8">
        <v>0</v>
      </c>
      <c r="AK485" s="8">
        <v>1</v>
      </c>
      <c r="AL485" s="8">
        <v>0</v>
      </c>
      <c r="AM485" s="8">
        <v>4</v>
      </c>
      <c r="AN485" s="8">
        <v>0</v>
      </c>
      <c r="AO485" s="8">
        <v>1</v>
      </c>
      <c r="AP485" s="8">
        <v>0</v>
      </c>
      <c r="AQ485" s="8">
        <v>0</v>
      </c>
      <c r="AR485" s="54">
        <v>115</v>
      </c>
      <c r="AS485" s="8">
        <v>1</v>
      </c>
      <c r="AT485" s="8">
        <v>0</v>
      </c>
      <c r="AU485" s="8">
        <v>210</v>
      </c>
      <c r="AV485" s="8" t="s">
        <v>8439</v>
      </c>
      <c r="AW485" s="8">
        <v>1</v>
      </c>
      <c r="AX485" s="8">
        <v>0</v>
      </c>
      <c r="AY485" s="8">
        <v>0</v>
      </c>
      <c r="AZ485" s="47">
        <v>46189.333333333336</v>
      </c>
      <c r="BA485" s="47">
        <v>46189.479166666664</v>
      </c>
      <c r="BB485" s="8" t="s">
        <v>8380</v>
      </c>
      <c r="BC485" s="47">
        <v>46189.335416666669</v>
      </c>
      <c r="BD485" s="47">
        <v>46189.46597222222</v>
      </c>
      <c r="BE485" s="8" t="s">
        <v>394</v>
      </c>
      <c r="BF485" s="8">
        <v>0</v>
      </c>
      <c r="BG485" s="8">
        <v>0</v>
      </c>
      <c r="BH485" s="8"/>
    </row>
    <row r="486" spans="2:60">
      <c r="B486" s="8" t="s">
        <v>8326</v>
      </c>
      <c r="C486" s="8" t="s">
        <v>49</v>
      </c>
      <c r="D486" s="8" t="s">
        <v>57</v>
      </c>
      <c r="E486" s="8" t="s">
        <v>394</v>
      </c>
      <c r="F486" s="8" t="s">
        <v>8438</v>
      </c>
      <c r="G486" s="8" t="s">
        <v>65</v>
      </c>
      <c r="H486" s="8" t="s">
        <v>53</v>
      </c>
      <c r="I486" s="9">
        <v>46234</v>
      </c>
      <c r="J486" s="61">
        <v>0</v>
      </c>
      <c r="K486" s="56">
        <v>46204</v>
      </c>
      <c r="L486" s="8" t="s">
        <v>52</v>
      </c>
      <c r="M486" s="8" t="s">
        <v>66</v>
      </c>
      <c r="N486" s="8" t="s">
        <v>64</v>
      </c>
      <c r="O486" s="8">
        <v>1</v>
      </c>
      <c r="P486" s="8">
        <v>4</v>
      </c>
      <c r="Q486" s="8" t="s">
        <v>58</v>
      </c>
      <c r="R486" s="8">
        <v>4</v>
      </c>
      <c r="S486" s="8">
        <v>0</v>
      </c>
      <c r="T486" s="8" t="b">
        <v>0</v>
      </c>
      <c r="U486" s="8">
        <v>540</v>
      </c>
      <c r="V486" s="54">
        <v>506</v>
      </c>
      <c r="W486" s="54">
        <v>415</v>
      </c>
      <c r="X486" s="8">
        <v>0</v>
      </c>
      <c r="Y486" s="8">
        <v>0</v>
      </c>
      <c r="Z486" s="8">
        <v>1</v>
      </c>
      <c r="AA486" s="8">
        <v>0</v>
      </c>
      <c r="AB486" s="8">
        <v>4</v>
      </c>
      <c r="AC486" s="8">
        <v>0</v>
      </c>
      <c r="AD486" s="8"/>
      <c r="AE486" s="8">
        <v>540</v>
      </c>
      <c r="AF486" s="8" t="s">
        <v>8384</v>
      </c>
      <c r="AG486" s="8" t="s">
        <v>8379</v>
      </c>
      <c r="AH486" s="54">
        <v>7</v>
      </c>
      <c r="AI486" s="54">
        <v>-27</v>
      </c>
      <c r="AJ486" s="8">
        <v>0</v>
      </c>
      <c r="AK486" s="8">
        <v>1</v>
      </c>
      <c r="AL486" s="8">
        <v>0</v>
      </c>
      <c r="AM486" s="8">
        <v>4</v>
      </c>
      <c r="AN486" s="8">
        <v>0</v>
      </c>
      <c r="AO486" s="8">
        <v>1</v>
      </c>
      <c r="AP486" s="8">
        <v>0</v>
      </c>
      <c r="AQ486" s="8">
        <v>0</v>
      </c>
      <c r="AR486" s="54">
        <v>415</v>
      </c>
      <c r="AS486" s="8">
        <v>1</v>
      </c>
      <c r="AT486" s="8">
        <v>0</v>
      </c>
      <c r="AU486" s="8">
        <v>540</v>
      </c>
      <c r="AV486" s="8" t="s">
        <v>8439</v>
      </c>
      <c r="AW486" s="8">
        <v>1</v>
      </c>
      <c r="AX486" s="8">
        <v>0</v>
      </c>
      <c r="AY486" s="8">
        <v>0</v>
      </c>
      <c r="AZ486" s="47">
        <v>46234.3125</v>
      </c>
      <c r="BA486" s="47">
        <v>46234.6875</v>
      </c>
      <c r="BB486" s="8" t="s">
        <v>8380</v>
      </c>
      <c r="BC486" s="47">
        <v>46234.317361111112</v>
      </c>
      <c r="BD486" s="47">
        <v>46234.668749999997</v>
      </c>
      <c r="BE486" s="8" t="s">
        <v>394</v>
      </c>
      <c r="BF486" s="8">
        <v>0</v>
      </c>
      <c r="BG486" s="8">
        <v>0</v>
      </c>
      <c r="BH486" s="8"/>
    </row>
    <row r="487" spans="2:60">
      <c r="B487" s="8" t="s">
        <v>8326</v>
      </c>
      <c r="C487" s="8" t="s">
        <v>49</v>
      </c>
      <c r="D487" s="8" t="s">
        <v>57</v>
      </c>
      <c r="E487" s="8" t="s">
        <v>547</v>
      </c>
      <c r="F487" s="8" t="s">
        <v>8438</v>
      </c>
      <c r="G487" s="8" t="s">
        <v>65</v>
      </c>
      <c r="H487" s="8" t="s">
        <v>53</v>
      </c>
      <c r="I487" s="9">
        <v>46203</v>
      </c>
      <c r="J487" s="61">
        <v>0</v>
      </c>
      <c r="K487" s="56">
        <v>46174</v>
      </c>
      <c r="L487" s="8" t="s">
        <v>52</v>
      </c>
      <c r="M487" s="8" t="s">
        <v>66</v>
      </c>
      <c r="N487" s="8" t="s">
        <v>64</v>
      </c>
      <c r="O487" s="8">
        <v>1</v>
      </c>
      <c r="P487" s="8">
        <v>4</v>
      </c>
      <c r="Q487" s="8" t="s">
        <v>56</v>
      </c>
      <c r="R487" s="8">
        <v>4</v>
      </c>
      <c r="S487" s="8">
        <v>0</v>
      </c>
      <c r="T487" s="8" t="b">
        <v>0</v>
      </c>
      <c r="U487" s="8">
        <v>210</v>
      </c>
      <c r="V487" s="54">
        <v>178</v>
      </c>
      <c r="W487" s="54">
        <v>110</v>
      </c>
      <c r="X487" s="8">
        <v>0</v>
      </c>
      <c r="Y487" s="8">
        <v>0</v>
      </c>
      <c r="Z487" s="8">
        <v>1</v>
      </c>
      <c r="AA487" s="8">
        <v>0</v>
      </c>
      <c r="AB487" s="8">
        <v>4</v>
      </c>
      <c r="AC487" s="8">
        <v>0</v>
      </c>
      <c r="AD487" s="8"/>
      <c r="AE487" s="8">
        <v>210</v>
      </c>
      <c r="AF487" s="8" t="s">
        <v>8384</v>
      </c>
      <c r="AG487" s="8" t="s">
        <v>8379</v>
      </c>
      <c r="AH487" s="54">
        <v>5</v>
      </c>
      <c r="AI487" s="54">
        <v>-27</v>
      </c>
      <c r="AJ487" s="8">
        <v>0</v>
      </c>
      <c r="AK487" s="8">
        <v>1</v>
      </c>
      <c r="AL487" s="8">
        <v>0</v>
      </c>
      <c r="AM487" s="8">
        <v>4</v>
      </c>
      <c r="AN487" s="8">
        <v>0</v>
      </c>
      <c r="AO487" s="8">
        <v>1</v>
      </c>
      <c r="AP487" s="8">
        <v>0</v>
      </c>
      <c r="AQ487" s="8">
        <v>0</v>
      </c>
      <c r="AR487" s="54">
        <v>110</v>
      </c>
      <c r="AS487" s="8">
        <v>1</v>
      </c>
      <c r="AT487" s="8">
        <v>0</v>
      </c>
      <c r="AU487" s="8">
        <v>210</v>
      </c>
      <c r="AV487" s="8" t="s">
        <v>8439</v>
      </c>
      <c r="AW487" s="8">
        <v>1</v>
      </c>
      <c r="AX487" s="8">
        <v>0</v>
      </c>
      <c r="AY487" s="8">
        <v>0</v>
      </c>
      <c r="AZ487" s="47">
        <v>46203.375</v>
      </c>
      <c r="BA487" s="47">
        <v>46203.520833333336</v>
      </c>
      <c r="BB487" s="8" t="s">
        <v>8380</v>
      </c>
      <c r="BC487" s="47">
        <v>46203.378472222219</v>
      </c>
      <c r="BD487" s="47">
        <v>46203.502083333333</v>
      </c>
      <c r="BE487" s="8" t="s">
        <v>547</v>
      </c>
      <c r="BF487" s="8">
        <v>0</v>
      </c>
      <c r="BG487" s="8">
        <v>0</v>
      </c>
      <c r="BH487" s="8"/>
    </row>
    <row r="488" spans="2:60">
      <c r="B488" s="8" t="s">
        <v>8326</v>
      </c>
      <c r="C488" s="8" t="s">
        <v>49</v>
      </c>
      <c r="D488" s="8" t="s">
        <v>57</v>
      </c>
      <c r="E488" s="8" t="s">
        <v>514</v>
      </c>
      <c r="F488" s="8" t="s">
        <v>8438</v>
      </c>
      <c r="G488" s="8" t="s">
        <v>65</v>
      </c>
      <c r="H488" s="8" t="s">
        <v>53</v>
      </c>
      <c r="I488" s="9">
        <v>46262</v>
      </c>
      <c r="J488" s="61">
        <v>0</v>
      </c>
      <c r="K488" s="56">
        <v>46235</v>
      </c>
      <c r="L488" s="8" t="s">
        <v>52</v>
      </c>
      <c r="M488" s="8" t="s">
        <v>66</v>
      </c>
      <c r="N488" s="8" t="s">
        <v>64</v>
      </c>
      <c r="O488" s="8">
        <v>1</v>
      </c>
      <c r="P488" s="8">
        <v>4</v>
      </c>
      <c r="Q488" s="8" t="s">
        <v>60</v>
      </c>
      <c r="R488" s="8">
        <v>4</v>
      </c>
      <c r="S488" s="8">
        <v>0</v>
      </c>
      <c r="T488" s="8" t="b">
        <v>0</v>
      </c>
      <c r="U488" s="8">
        <v>240</v>
      </c>
      <c r="V488" s="54">
        <v>210</v>
      </c>
      <c r="W488" s="54">
        <v>137</v>
      </c>
      <c r="X488" s="8">
        <v>0</v>
      </c>
      <c r="Y488" s="8">
        <v>0</v>
      </c>
      <c r="Z488" s="8">
        <v>1</v>
      </c>
      <c r="AA488" s="8">
        <v>0</v>
      </c>
      <c r="AB488" s="8">
        <v>4</v>
      </c>
      <c r="AC488" s="8">
        <v>0</v>
      </c>
      <c r="AD488" s="8"/>
      <c r="AE488" s="8">
        <v>240</v>
      </c>
      <c r="AF488" s="8" t="s">
        <v>8378</v>
      </c>
      <c r="AG488" s="8" t="s">
        <v>8379</v>
      </c>
      <c r="AH488" s="54">
        <v>11</v>
      </c>
      <c r="AI488" s="54">
        <v>-19</v>
      </c>
      <c r="AJ488" s="8">
        <v>0</v>
      </c>
      <c r="AK488" s="8">
        <v>0</v>
      </c>
      <c r="AL488" s="8">
        <v>1</v>
      </c>
      <c r="AM488" s="8">
        <v>4</v>
      </c>
      <c r="AN488" s="8">
        <v>0</v>
      </c>
      <c r="AO488" s="8">
        <v>1</v>
      </c>
      <c r="AP488" s="8">
        <v>0</v>
      </c>
      <c r="AQ488" s="8">
        <v>0</v>
      </c>
      <c r="AR488" s="54">
        <v>135</v>
      </c>
      <c r="AS488" s="8">
        <v>1</v>
      </c>
      <c r="AT488" s="8">
        <v>0</v>
      </c>
      <c r="AU488" s="8">
        <v>240</v>
      </c>
      <c r="AV488" s="8" t="s">
        <v>8439</v>
      </c>
      <c r="AW488" s="8">
        <v>1</v>
      </c>
      <c r="AX488" s="8">
        <v>0</v>
      </c>
      <c r="AY488" s="8">
        <v>0</v>
      </c>
      <c r="AZ488" s="47">
        <v>46262.541666666664</v>
      </c>
      <c r="BA488" s="47">
        <v>46262.708333333336</v>
      </c>
      <c r="BB488" s="8" t="s">
        <v>8380</v>
      </c>
      <c r="BC488" s="47">
        <v>46262.549305555556</v>
      </c>
      <c r="BD488" s="47">
        <v>46262.695138888892</v>
      </c>
      <c r="BE488" s="8" t="s">
        <v>514</v>
      </c>
      <c r="BF488" s="8">
        <v>0</v>
      </c>
      <c r="BG488" s="8">
        <v>0</v>
      </c>
      <c r="BH488" s="8"/>
    </row>
    <row r="489" spans="2:60">
      <c r="B489" s="8" t="s">
        <v>8326</v>
      </c>
      <c r="C489" s="8" t="s">
        <v>49</v>
      </c>
      <c r="D489" s="8" t="s">
        <v>57</v>
      </c>
      <c r="E489" s="8" t="s">
        <v>514</v>
      </c>
      <c r="F489" s="8" t="s">
        <v>8438</v>
      </c>
      <c r="G489" s="8" t="s">
        <v>70</v>
      </c>
      <c r="H489" s="8" t="s">
        <v>53</v>
      </c>
      <c r="I489" s="9">
        <v>46227</v>
      </c>
      <c r="J489" s="61">
        <v>0</v>
      </c>
      <c r="K489" s="56">
        <v>46204</v>
      </c>
      <c r="L489" s="8" t="s">
        <v>52</v>
      </c>
      <c r="M489" s="8" t="s">
        <v>66</v>
      </c>
      <c r="N489" s="8" t="s">
        <v>64</v>
      </c>
      <c r="O489" s="8">
        <v>1</v>
      </c>
      <c r="P489" s="8">
        <v>4</v>
      </c>
      <c r="Q489" s="8" t="s">
        <v>58</v>
      </c>
      <c r="R489" s="8">
        <v>4</v>
      </c>
      <c r="S489" s="8">
        <v>0</v>
      </c>
      <c r="T489" s="8" t="b">
        <v>0</v>
      </c>
      <c r="U489" s="8">
        <v>240</v>
      </c>
      <c r="V489" s="54">
        <v>205</v>
      </c>
      <c r="W489" s="54">
        <v>118</v>
      </c>
      <c r="X489" s="8">
        <v>0</v>
      </c>
      <c r="Y489" s="8">
        <v>0</v>
      </c>
      <c r="Z489" s="8">
        <v>1</v>
      </c>
      <c r="AA489" s="8">
        <v>0</v>
      </c>
      <c r="AB489" s="8">
        <v>4</v>
      </c>
      <c r="AC489" s="8">
        <v>0</v>
      </c>
      <c r="AD489" s="8"/>
      <c r="AE489" s="8">
        <v>240</v>
      </c>
      <c r="AF489" s="8" t="s">
        <v>8384</v>
      </c>
      <c r="AG489" s="8" t="s">
        <v>8379</v>
      </c>
      <c r="AH489" s="54">
        <v>9</v>
      </c>
      <c r="AI489" s="54">
        <v>-26</v>
      </c>
      <c r="AJ489" s="8">
        <v>0</v>
      </c>
      <c r="AK489" s="8">
        <v>1</v>
      </c>
      <c r="AL489" s="8">
        <v>0</v>
      </c>
      <c r="AM489" s="8">
        <v>4</v>
      </c>
      <c r="AN489" s="8">
        <v>0</v>
      </c>
      <c r="AO489" s="8">
        <v>1</v>
      </c>
      <c r="AP489" s="8">
        <v>0</v>
      </c>
      <c r="AQ489" s="8">
        <v>0</v>
      </c>
      <c r="AR489" s="54">
        <v>125</v>
      </c>
      <c r="AS489" s="8">
        <v>1</v>
      </c>
      <c r="AT489" s="8">
        <v>0</v>
      </c>
      <c r="AU489" s="8">
        <v>240</v>
      </c>
      <c r="AV489" s="8" t="s">
        <v>8439</v>
      </c>
      <c r="AW489" s="8">
        <v>1</v>
      </c>
      <c r="AX489" s="8">
        <v>0</v>
      </c>
      <c r="AY489" s="8">
        <v>0</v>
      </c>
      <c r="AZ489" s="47">
        <v>46227.5625</v>
      </c>
      <c r="BA489" s="47">
        <v>46227.729166666664</v>
      </c>
      <c r="BB489" s="8" t="s">
        <v>8380</v>
      </c>
      <c r="BC489" s="47">
        <v>46227.568749999999</v>
      </c>
      <c r="BD489" s="47">
        <v>46227.711111111108</v>
      </c>
      <c r="BE489" s="8" t="s">
        <v>514</v>
      </c>
      <c r="BF489" s="8">
        <v>0</v>
      </c>
      <c r="BG489" s="8">
        <v>0</v>
      </c>
      <c r="BH489" s="8"/>
    </row>
    <row r="490" spans="2:60">
      <c r="B490" s="8" t="s">
        <v>8326</v>
      </c>
      <c r="C490" s="8" t="s">
        <v>49</v>
      </c>
      <c r="D490" s="8" t="s">
        <v>57</v>
      </c>
      <c r="E490" s="8" t="s">
        <v>514</v>
      </c>
      <c r="F490" s="8" t="s">
        <v>8438</v>
      </c>
      <c r="G490" s="8" t="s">
        <v>74</v>
      </c>
      <c r="H490" s="8" t="s">
        <v>53</v>
      </c>
      <c r="I490" s="9">
        <v>46175</v>
      </c>
      <c r="J490" s="61">
        <v>0</v>
      </c>
      <c r="K490" s="56">
        <v>46174</v>
      </c>
      <c r="L490" s="8" t="s">
        <v>52</v>
      </c>
      <c r="M490" s="8" t="s">
        <v>66</v>
      </c>
      <c r="N490" s="8" t="s">
        <v>64</v>
      </c>
      <c r="O490" s="8">
        <v>1</v>
      </c>
      <c r="P490" s="8">
        <v>4</v>
      </c>
      <c r="Q490" s="8" t="s">
        <v>56</v>
      </c>
      <c r="R490" s="8">
        <v>4</v>
      </c>
      <c r="S490" s="8">
        <v>0</v>
      </c>
      <c r="T490" s="8" t="b">
        <v>0</v>
      </c>
      <c r="U490" s="8">
        <v>270</v>
      </c>
      <c r="V490" s="54">
        <v>247</v>
      </c>
      <c r="W490" s="54">
        <v>141</v>
      </c>
      <c r="X490" s="8">
        <v>0</v>
      </c>
      <c r="Y490" s="8">
        <v>0</v>
      </c>
      <c r="Z490" s="8">
        <v>1</v>
      </c>
      <c r="AA490" s="8">
        <v>0</v>
      </c>
      <c r="AB490" s="8">
        <v>4</v>
      </c>
      <c r="AC490" s="8">
        <v>0</v>
      </c>
      <c r="AD490" s="8"/>
      <c r="AE490" s="8">
        <v>270</v>
      </c>
      <c r="AF490" s="8" t="s">
        <v>8384</v>
      </c>
      <c r="AG490" s="8" t="s">
        <v>8379</v>
      </c>
      <c r="AH490" s="54">
        <v>2</v>
      </c>
      <c r="AI490" s="54">
        <v>-21</v>
      </c>
      <c r="AJ490" s="8">
        <v>0</v>
      </c>
      <c r="AK490" s="8">
        <v>1</v>
      </c>
      <c r="AL490" s="8">
        <v>0</v>
      </c>
      <c r="AM490" s="8">
        <v>4</v>
      </c>
      <c r="AN490" s="8">
        <v>0</v>
      </c>
      <c r="AO490" s="8">
        <v>1</v>
      </c>
      <c r="AP490" s="8">
        <v>0</v>
      </c>
      <c r="AQ490" s="8">
        <v>0</v>
      </c>
      <c r="AR490" s="54">
        <v>150</v>
      </c>
      <c r="AS490" s="8">
        <v>1</v>
      </c>
      <c r="AT490" s="8">
        <v>0</v>
      </c>
      <c r="AU490" s="8">
        <v>270</v>
      </c>
      <c r="AV490" s="8" t="s">
        <v>8439</v>
      </c>
      <c r="AW490" s="8">
        <v>1</v>
      </c>
      <c r="AX490" s="8">
        <v>0</v>
      </c>
      <c r="AY490" s="8">
        <v>0</v>
      </c>
      <c r="AZ490" s="47">
        <v>46175.333333333336</v>
      </c>
      <c r="BA490" s="47">
        <v>46175.520833333336</v>
      </c>
      <c r="BB490" s="8" t="s">
        <v>8380</v>
      </c>
      <c r="BC490" s="47">
        <v>46175.334722222222</v>
      </c>
      <c r="BD490" s="47">
        <v>46175.506249999999</v>
      </c>
      <c r="BE490" s="8" t="s">
        <v>514</v>
      </c>
      <c r="BF490" s="8">
        <v>0</v>
      </c>
      <c r="BG490" s="8">
        <v>0</v>
      </c>
      <c r="BH490" s="8"/>
    </row>
    <row r="491" spans="2:60">
      <c r="B491" s="8" t="s">
        <v>8326</v>
      </c>
      <c r="C491" s="8" t="s">
        <v>49</v>
      </c>
      <c r="D491" s="8" t="s">
        <v>57</v>
      </c>
      <c r="E491" s="8" t="s">
        <v>514</v>
      </c>
      <c r="F491" s="8" t="s">
        <v>8438</v>
      </c>
      <c r="G491" s="8" t="s">
        <v>75</v>
      </c>
      <c r="H491" s="8" t="s">
        <v>53</v>
      </c>
      <c r="I491" s="9">
        <v>46208</v>
      </c>
      <c r="J491" s="61">
        <v>0</v>
      </c>
      <c r="K491" s="56">
        <v>46204</v>
      </c>
      <c r="L491" s="8" t="s">
        <v>52</v>
      </c>
      <c r="M491" s="8" t="s">
        <v>66</v>
      </c>
      <c r="N491" s="8" t="s">
        <v>64</v>
      </c>
      <c r="O491" s="8">
        <v>1</v>
      </c>
      <c r="P491" s="8">
        <v>4</v>
      </c>
      <c r="Q491" s="8" t="s">
        <v>58</v>
      </c>
      <c r="R491" s="8">
        <v>4</v>
      </c>
      <c r="S491" s="8">
        <v>0</v>
      </c>
      <c r="T491" s="8" t="b">
        <v>0</v>
      </c>
      <c r="U491" s="8">
        <v>270</v>
      </c>
      <c r="V491" s="54">
        <v>237</v>
      </c>
      <c r="W491" s="54">
        <v>160</v>
      </c>
      <c r="X491" s="8">
        <v>0</v>
      </c>
      <c r="Y491" s="8">
        <v>0</v>
      </c>
      <c r="Z491" s="8">
        <v>1</v>
      </c>
      <c r="AA491" s="8">
        <v>0</v>
      </c>
      <c r="AB491" s="8">
        <v>4</v>
      </c>
      <c r="AC491" s="8">
        <v>0</v>
      </c>
      <c r="AD491" s="8"/>
      <c r="AE491" s="8">
        <v>270</v>
      </c>
      <c r="AF491" s="8" t="s">
        <v>8384</v>
      </c>
      <c r="AG491" s="8" t="s">
        <v>8379</v>
      </c>
      <c r="AH491" s="54">
        <v>7</v>
      </c>
      <c r="AI491" s="54">
        <v>-26</v>
      </c>
      <c r="AJ491" s="8">
        <v>0</v>
      </c>
      <c r="AK491" s="8">
        <v>1</v>
      </c>
      <c r="AL491" s="8">
        <v>0</v>
      </c>
      <c r="AM491" s="8">
        <v>4</v>
      </c>
      <c r="AN491" s="8">
        <v>0</v>
      </c>
      <c r="AO491" s="8">
        <v>1</v>
      </c>
      <c r="AP491" s="8">
        <v>0</v>
      </c>
      <c r="AQ491" s="8">
        <v>0</v>
      </c>
      <c r="AR491" s="54">
        <v>160</v>
      </c>
      <c r="AS491" s="8">
        <v>1</v>
      </c>
      <c r="AT491" s="8">
        <v>0</v>
      </c>
      <c r="AU491" s="8">
        <v>270</v>
      </c>
      <c r="AV491" s="8" t="s">
        <v>8439</v>
      </c>
      <c r="AW491" s="8">
        <v>1</v>
      </c>
      <c r="AX491" s="8">
        <v>0</v>
      </c>
      <c r="AY491" s="8">
        <v>0</v>
      </c>
      <c r="AZ491" s="47">
        <v>46208.541666666664</v>
      </c>
      <c r="BA491" s="47">
        <v>46208.729166666664</v>
      </c>
      <c r="BB491" s="8" t="s">
        <v>8380</v>
      </c>
      <c r="BC491" s="47">
        <v>46208.546527777777</v>
      </c>
      <c r="BD491" s="47">
        <v>46208.711111111108</v>
      </c>
      <c r="BE491" s="8" t="s">
        <v>514</v>
      </c>
      <c r="BF491" s="8">
        <v>0</v>
      </c>
      <c r="BG491" s="8">
        <v>0</v>
      </c>
      <c r="BH491" s="8"/>
    </row>
    <row r="492" spans="2:60">
      <c r="B492" s="8" t="s">
        <v>8326</v>
      </c>
      <c r="C492" s="8" t="s">
        <v>49</v>
      </c>
      <c r="D492" s="8" t="s">
        <v>57</v>
      </c>
      <c r="E492" s="8" t="s">
        <v>269</v>
      </c>
      <c r="F492" s="8" t="s">
        <v>8438</v>
      </c>
      <c r="G492" s="8" t="s">
        <v>51</v>
      </c>
      <c r="H492" s="8" t="s">
        <v>53</v>
      </c>
      <c r="I492" s="9">
        <v>46177</v>
      </c>
      <c r="J492" s="61">
        <v>0</v>
      </c>
      <c r="K492" s="56">
        <v>46174</v>
      </c>
      <c r="L492" s="8" t="s">
        <v>52</v>
      </c>
      <c r="M492" s="8" t="s">
        <v>55</v>
      </c>
      <c r="N492" s="8" t="s">
        <v>50</v>
      </c>
      <c r="O492" s="8">
        <v>1</v>
      </c>
      <c r="P492" s="8">
        <v>4</v>
      </c>
      <c r="Q492" s="8" t="s">
        <v>56</v>
      </c>
      <c r="R492" s="8">
        <v>4</v>
      </c>
      <c r="S492" s="8">
        <v>0</v>
      </c>
      <c r="T492" s="8" t="b">
        <v>0</v>
      </c>
      <c r="U492" s="8">
        <v>270</v>
      </c>
      <c r="V492" s="54">
        <v>240</v>
      </c>
      <c r="W492" s="54">
        <v>167</v>
      </c>
      <c r="X492" s="8">
        <v>0</v>
      </c>
      <c r="Y492" s="8">
        <v>0</v>
      </c>
      <c r="Z492" s="8">
        <v>1</v>
      </c>
      <c r="AA492" s="8">
        <v>0</v>
      </c>
      <c r="AB492" s="8">
        <v>4</v>
      </c>
      <c r="AC492" s="8">
        <v>0</v>
      </c>
      <c r="AD492" s="8"/>
      <c r="AE492" s="8">
        <v>270</v>
      </c>
      <c r="AF492" s="8" t="s">
        <v>8378</v>
      </c>
      <c r="AG492" s="8" t="s">
        <v>8379</v>
      </c>
      <c r="AH492" s="54">
        <v>11</v>
      </c>
      <c r="AI492" s="54">
        <v>-19</v>
      </c>
      <c r="AJ492" s="8">
        <v>0</v>
      </c>
      <c r="AK492" s="8">
        <v>0</v>
      </c>
      <c r="AL492" s="8">
        <v>1</v>
      </c>
      <c r="AM492" s="8">
        <v>4</v>
      </c>
      <c r="AN492" s="8">
        <v>0</v>
      </c>
      <c r="AO492" s="8">
        <v>1</v>
      </c>
      <c r="AP492" s="8">
        <v>0</v>
      </c>
      <c r="AQ492" s="8">
        <v>0</v>
      </c>
      <c r="AR492" s="54">
        <v>165</v>
      </c>
      <c r="AS492" s="8">
        <v>1</v>
      </c>
      <c r="AT492" s="8">
        <v>0</v>
      </c>
      <c r="AU492" s="8">
        <v>270</v>
      </c>
      <c r="AV492" s="8" t="s">
        <v>8439</v>
      </c>
      <c r="AW492" s="8">
        <v>1</v>
      </c>
      <c r="AX492" s="8">
        <v>0</v>
      </c>
      <c r="AY492" s="8">
        <v>0</v>
      </c>
      <c r="AZ492" s="47">
        <v>46177.354166666664</v>
      </c>
      <c r="BA492" s="47">
        <v>46177.541666666664</v>
      </c>
      <c r="BB492" s="8" t="s">
        <v>8380</v>
      </c>
      <c r="BC492" s="47">
        <v>46177.361805555556</v>
      </c>
      <c r="BD492" s="47">
        <v>46177.52847222222</v>
      </c>
      <c r="BE492" s="8" t="s">
        <v>269</v>
      </c>
      <c r="BF492" s="8">
        <v>0</v>
      </c>
      <c r="BG492" s="8">
        <v>0</v>
      </c>
      <c r="BH492" s="8"/>
    </row>
    <row r="493" spans="2:60">
      <c r="B493" s="8" t="s">
        <v>8326</v>
      </c>
      <c r="C493" s="8" t="s">
        <v>49</v>
      </c>
      <c r="D493" s="8" t="s">
        <v>57</v>
      </c>
      <c r="E493" s="8" t="s">
        <v>269</v>
      </c>
      <c r="F493" s="8" t="s">
        <v>8438</v>
      </c>
      <c r="G493" s="8" t="s">
        <v>72</v>
      </c>
      <c r="H493" s="8" t="s">
        <v>53</v>
      </c>
      <c r="I493" s="9">
        <v>46231</v>
      </c>
      <c r="J493" s="61">
        <v>0</v>
      </c>
      <c r="K493" s="56">
        <v>46204</v>
      </c>
      <c r="L493" s="8" t="s">
        <v>52</v>
      </c>
      <c r="M493" s="8" t="s">
        <v>66</v>
      </c>
      <c r="N493" s="8" t="s">
        <v>64</v>
      </c>
      <c r="O493" s="8">
        <v>1</v>
      </c>
      <c r="P493" s="8">
        <v>4</v>
      </c>
      <c r="Q493" s="8" t="s">
        <v>58</v>
      </c>
      <c r="R493" s="8">
        <v>4</v>
      </c>
      <c r="S493" s="8">
        <v>0</v>
      </c>
      <c r="T493" s="8" t="b">
        <v>0</v>
      </c>
      <c r="U493" s="8">
        <v>300</v>
      </c>
      <c r="V493" s="54">
        <v>264</v>
      </c>
      <c r="W493" s="54">
        <v>178</v>
      </c>
      <c r="X493" s="8">
        <v>0</v>
      </c>
      <c r="Y493" s="8">
        <v>0</v>
      </c>
      <c r="Z493" s="8">
        <v>1</v>
      </c>
      <c r="AA493" s="8">
        <v>0</v>
      </c>
      <c r="AB493" s="8">
        <v>4</v>
      </c>
      <c r="AC493" s="8">
        <v>0</v>
      </c>
      <c r="AD493" s="8"/>
      <c r="AE493" s="8">
        <v>300</v>
      </c>
      <c r="AF493" s="8" t="s">
        <v>8378</v>
      </c>
      <c r="AG493" s="8" t="s">
        <v>8379</v>
      </c>
      <c r="AH493" s="54">
        <v>11</v>
      </c>
      <c r="AI493" s="54">
        <v>-25</v>
      </c>
      <c r="AJ493" s="8">
        <v>0</v>
      </c>
      <c r="AK493" s="8">
        <v>0</v>
      </c>
      <c r="AL493" s="8">
        <v>1</v>
      </c>
      <c r="AM493" s="8">
        <v>4</v>
      </c>
      <c r="AN493" s="8">
        <v>0</v>
      </c>
      <c r="AO493" s="8">
        <v>1</v>
      </c>
      <c r="AP493" s="8">
        <v>0</v>
      </c>
      <c r="AQ493" s="8">
        <v>0</v>
      </c>
      <c r="AR493" s="54">
        <v>175</v>
      </c>
      <c r="AS493" s="8">
        <v>1</v>
      </c>
      <c r="AT493" s="8">
        <v>0</v>
      </c>
      <c r="AU493" s="8">
        <v>300</v>
      </c>
      <c r="AV493" s="8" t="s">
        <v>8439</v>
      </c>
      <c r="AW493" s="8">
        <v>1</v>
      </c>
      <c r="AX493" s="8">
        <v>0</v>
      </c>
      <c r="AY493" s="8">
        <v>0</v>
      </c>
      <c r="AZ493" s="47">
        <v>46231.354166666664</v>
      </c>
      <c r="BA493" s="47">
        <v>46231.5625</v>
      </c>
      <c r="BB493" s="8" t="s">
        <v>8380</v>
      </c>
      <c r="BC493" s="47">
        <v>46231.361805555556</v>
      </c>
      <c r="BD493" s="47">
        <v>46231.545138888891</v>
      </c>
      <c r="BE493" s="8" t="s">
        <v>269</v>
      </c>
      <c r="BF493" s="8">
        <v>0</v>
      </c>
      <c r="BG493" s="8">
        <v>0</v>
      </c>
      <c r="BH493" s="8"/>
    </row>
    <row r="494" spans="2:60">
      <c r="B494" s="8" t="s">
        <v>8326</v>
      </c>
      <c r="C494" s="8" t="s">
        <v>49</v>
      </c>
      <c r="D494" s="8" t="s">
        <v>57</v>
      </c>
      <c r="E494" s="8" t="s">
        <v>497</v>
      </c>
      <c r="F494" s="8" t="s">
        <v>8438</v>
      </c>
      <c r="G494" s="8" t="s">
        <v>70</v>
      </c>
      <c r="H494" s="8" t="s">
        <v>53</v>
      </c>
      <c r="I494" s="9">
        <v>46226</v>
      </c>
      <c r="J494" s="61">
        <v>0</v>
      </c>
      <c r="K494" s="56">
        <v>46204</v>
      </c>
      <c r="L494" s="8" t="s">
        <v>52</v>
      </c>
      <c r="M494" s="8" t="s">
        <v>66</v>
      </c>
      <c r="N494" s="8" t="s">
        <v>64</v>
      </c>
      <c r="O494" s="8">
        <v>1</v>
      </c>
      <c r="P494" s="8">
        <v>4</v>
      </c>
      <c r="Q494" s="8" t="s">
        <v>58</v>
      </c>
      <c r="R494" s="8">
        <v>4</v>
      </c>
      <c r="S494" s="8">
        <v>0</v>
      </c>
      <c r="T494" s="8" t="b">
        <v>0</v>
      </c>
      <c r="U494" s="8">
        <v>480</v>
      </c>
      <c r="V494" s="54">
        <v>452</v>
      </c>
      <c r="W494" s="54">
        <v>341</v>
      </c>
      <c r="X494" s="8">
        <v>0</v>
      </c>
      <c r="Y494" s="8">
        <v>0</v>
      </c>
      <c r="Z494" s="8">
        <v>1</v>
      </c>
      <c r="AA494" s="8">
        <v>0</v>
      </c>
      <c r="AB494" s="8">
        <v>4</v>
      </c>
      <c r="AC494" s="8">
        <v>0</v>
      </c>
      <c r="AD494" s="8"/>
      <c r="AE494" s="8">
        <v>480</v>
      </c>
      <c r="AF494" s="8" t="s">
        <v>8384</v>
      </c>
      <c r="AG494" s="8" t="s">
        <v>8379</v>
      </c>
      <c r="AH494" s="54">
        <v>7</v>
      </c>
      <c r="AI494" s="54">
        <v>-21</v>
      </c>
      <c r="AJ494" s="8">
        <v>0</v>
      </c>
      <c r="AK494" s="8">
        <v>1</v>
      </c>
      <c r="AL494" s="8">
        <v>0</v>
      </c>
      <c r="AM494" s="8">
        <v>4</v>
      </c>
      <c r="AN494" s="8">
        <v>0</v>
      </c>
      <c r="AO494" s="8">
        <v>1</v>
      </c>
      <c r="AP494" s="8">
        <v>0</v>
      </c>
      <c r="AQ494" s="8">
        <v>0</v>
      </c>
      <c r="AR494" s="54">
        <v>335</v>
      </c>
      <c r="AS494" s="8">
        <v>1</v>
      </c>
      <c r="AT494" s="8">
        <v>0</v>
      </c>
      <c r="AU494" s="8">
        <v>480</v>
      </c>
      <c r="AV494" s="8" t="s">
        <v>8439</v>
      </c>
      <c r="AW494" s="8">
        <v>1</v>
      </c>
      <c r="AX494" s="8">
        <v>0</v>
      </c>
      <c r="AY494" s="8">
        <v>0</v>
      </c>
      <c r="AZ494" s="47">
        <v>46226.3125</v>
      </c>
      <c r="BA494" s="47">
        <v>46226.645833333336</v>
      </c>
      <c r="BB494" s="8" t="s">
        <v>8380</v>
      </c>
      <c r="BC494" s="47">
        <v>46226.317361111112</v>
      </c>
      <c r="BD494" s="47">
        <v>46226.631249999999</v>
      </c>
      <c r="BE494" s="8" t="s">
        <v>497</v>
      </c>
      <c r="BF494" s="8">
        <v>0</v>
      </c>
      <c r="BG494" s="8">
        <v>0</v>
      </c>
      <c r="BH494" s="8"/>
    </row>
    <row r="495" spans="2:60">
      <c r="B495" s="8" t="s">
        <v>8326</v>
      </c>
      <c r="C495" s="8" t="s">
        <v>49</v>
      </c>
      <c r="D495" s="8" t="s">
        <v>57</v>
      </c>
      <c r="E495" s="8" t="s">
        <v>497</v>
      </c>
      <c r="F495" s="8" t="s">
        <v>8438</v>
      </c>
      <c r="G495" s="8" t="s">
        <v>72</v>
      </c>
      <c r="H495" s="8" t="s">
        <v>53</v>
      </c>
      <c r="I495" s="9">
        <v>46238</v>
      </c>
      <c r="J495" s="61">
        <v>0</v>
      </c>
      <c r="K495" s="56">
        <v>46235</v>
      </c>
      <c r="L495" s="8" t="s">
        <v>52</v>
      </c>
      <c r="M495" s="8" t="s">
        <v>66</v>
      </c>
      <c r="N495" s="8" t="s">
        <v>64</v>
      </c>
      <c r="O495" s="8">
        <v>1</v>
      </c>
      <c r="P495" s="8">
        <v>4</v>
      </c>
      <c r="Q495" s="8" t="s">
        <v>60</v>
      </c>
      <c r="R495" s="8">
        <v>4</v>
      </c>
      <c r="S495" s="8">
        <v>0</v>
      </c>
      <c r="T495" s="8" t="b">
        <v>0</v>
      </c>
      <c r="U495" s="8">
        <v>360</v>
      </c>
      <c r="V495" s="54">
        <v>328</v>
      </c>
      <c r="W495" s="54">
        <v>218</v>
      </c>
      <c r="X495" s="8">
        <v>0</v>
      </c>
      <c r="Y495" s="8">
        <v>0</v>
      </c>
      <c r="Z495" s="8">
        <v>1</v>
      </c>
      <c r="AA495" s="8">
        <v>0</v>
      </c>
      <c r="AB495" s="8">
        <v>4</v>
      </c>
      <c r="AC495" s="8">
        <v>0</v>
      </c>
      <c r="AD495" s="8"/>
      <c r="AE495" s="8">
        <v>360</v>
      </c>
      <c r="AF495" s="8" t="s">
        <v>8384</v>
      </c>
      <c r="AG495" s="8" t="s">
        <v>8379</v>
      </c>
      <c r="AH495" s="54">
        <v>10</v>
      </c>
      <c r="AI495" s="54">
        <v>-22</v>
      </c>
      <c r="AJ495" s="8">
        <v>0</v>
      </c>
      <c r="AK495" s="8">
        <v>1</v>
      </c>
      <c r="AL495" s="8">
        <v>0</v>
      </c>
      <c r="AM495" s="8">
        <v>4</v>
      </c>
      <c r="AN495" s="8">
        <v>0</v>
      </c>
      <c r="AO495" s="8">
        <v>1</v>
      </c>
      <c r="AP495" s="8">
        <v>0</v>
      </c>
      <c r="AQ495" s="8">
        <v>0</v>
      </c>
      <c r="AR495" s="54">
        <v>220</v>
      </c>
      <c r="AS495" s="8">
        <v>1</v>
      </c>
      <c r="AT495" s="8">
        <v>0</v>
      </c>
      <c r="AU495" s="8">
        <v>360</v>
      </c>
      <c r="AV495" s="8" t="s">
        <v>8439</v>
      </c>
      <c r="AW495" s="8">
        <v>1</v>
      </c>
      <c r="AX495" s="8">
        <v>0</v>
      </c>
      <c r="AY495" s="8">
        <v>0</v>
      </c>
      <c r="AZ495" s="47">
        <v>46238.333333333336</v>
      </c>
      <c r="BA495" s="47">
        <v>46238.583333333336</v>
      </c>
      <c r="BB495" s="8" t="s">
        <v>8380</v>
      </c>
      <c r="BC495" s="47">
        <v>46238.340277777781</v>
      </c>
      <c r="BD495" s="47">
        <v>46238.568055555559</v>
      </c>
      <c r="BE495" s="8" t="s">
        <v>497</v>
      </c>
      <c r="BF495" s="8">
        <v>0</v>
      </c>
      <c r="BG495" s="8">
        <v>0</v>
      </c>
      <c r="BH495" s="8"/>
    </row>
    <row r="496" spans="2:60">
      <c r="B496" s="8" t="s">
        <v>8326</v>
      </c>
      <c r="C496" s="8" t="s">
        <v>49</v>
      </c>
      <c r="D496" s="8" t="s">
        <v>57</v>
      </c>
      <c r="E496" s="8" t="s">
        <v>297</v>
      </c>
      <c r="F496" s="8" t="s">
        <v>8438</v>
      </c>
      <c r="G496" s="8" t="s">
        <v>70</v>
      </c>
      <c r="H496" s="8" t="s">
        <v>53</v>
      </c>
      <c r="I496" s="9">
        <v>46187</v>
      </c>
      <c r="J496" s="61">
        <v>0</v>
      </c>
      <c r="K496" s="56">
        <v>46174</v>
      </c>
      <c r="L496" s="8" t="s">
        <v>52</v>
      </c>
      <c r="M496" s="8" t="s">
        <v>66</v>
      </c>
      <c r="N496" s="8" t="s">
        <v>64</v>
      </c>
      <c r="O496" s="8">
        <v>1</v>
      </c>
      <c r="P496" s="8">
        <v>4</v>
      </c>
      <c r="Q496" s="8" t="s">
        <v>56</v>
      </c>
      <c r="R496" s="8">
        <v>4</v>
      </c>
      <c r="S496" s="8">
        <v>0</v>
      </c>
      <c r="T496" s="8" t="b">
        <v>0</v>
      </c>
      <c r="U496" s="8">
        <v>540</v>
      </c>
      <c r="V496" s="54">
        <v>502</v>
      </c>
      <c r="W496" s="54">
        <v>372</v>
      </c>
      <c r="X496" s="8">
        <v>0</v>
      </c>
      <c r="Y496" s="8">
        <v>0</v>
      </c>
      <c r="Z496" s="8">
        <v>1</v>
      </c>
      <c r="AA496" s="8">
        <v>0</v>
      </c>
      <c r="AB496" s="8">
        <v>4</v>
      </c>
      <c r="AC496" s="8">
        <v>0</v>
      </c>
      <c r="AD496" s="8"/>
      <c r="AE496" s="8">
        <v>540</v>
      </c>
      <c r="AF496" s="8" t="s">
        <v>8384</v>
      </c>
      <c r="AG496" s="8" t="s">
        <v>8379</v>
      </c>
      <c r="AH496" s="54">
        <v>6</v>
      </c>
      <c r="AI496" s="54">
        <v>-32</v>
      </c>
      <c r="AJ496" s="8">
        <v>0</v>
      </c>
      <c r="AK496" s="8">
        <v>1</v>
      </c>
      <c r="AL496" s="8">
        <v>0</v>
      </c>
      <c r="AM496" s="8">
        <v>4</v>
      </c>
      <c r="AN496" s="8">
        <v>0</v>
      </c>
      <c r="AO496" s="8">
        <v>1</v>
      </c>
      <c r="AP496" s="8">
        <v>0</v>
      </c>
      <c r="AQ496" s="8">
        <v>0</v>
      </c>
      <c r="AR496" s="54">
        <v>365</v>
      </c>
      <c r="AS496" s="8">
        <v>1</v>
      </c>
      <c r="AT496" s="8">
        <v>0</v>
      </c>
      <c r="AU496" s="8">
        <v>540</v>
      </c>
      <c r="AV496" s="8" t="s">
        <v>8439</v>
      </c>
      <c r="AW496" s="8">
        <v>1</v>
      </c>
      <c r="AX496" s="8">
        <v>0</v>
      </c>
      <c r="AY496" s="8">
        <v>0</v>
      </c>
      <c r="AZ496" s="47">
        <v>46187.354166666664</v>
      </c>
      <c r="BA496" s="47">
        <v>46187.729166666664</v>
      </c>
      <c r="BB496" s="8" t="s">
        <v>8380</v>
      </c>
      <c r="BC496" s="47">
        <v>46187.35833333333</v>
      </c>
      <c r="BD496" s="47">
        <v>46187.706944444442</v>
      </c>
      <c r="BE496" s="8" t="s">
        <v>297</v>
      </c>
      <c r="BF496" s="8">
        <v>0</v>
      </c>
      <c r="BG496" s="8">
        <v>0</v>
      </c>
      <c r="BH496" s="8"/>
    </row>
    <row r="497" spans="2:60">
      <c r="B497" s="8" t="s">
        <v>8326</v>
      </c>
      <c r="C497" s="8" t="s">
        <v>49</v>
      </c>
      <c r="D497" s="8" t="s">
        <v>57</v>
      </c>
      <c r="E497" s="8" t="s">
        <v>297</v>
      </c>
      <c r="F497" s="8" t="s">
        <v>8438</v>
      </c>
      <c r="G497" s="8" t="s">
        <v>71</v>
      </c>
      <c r="H497" s="8" t="s">
        <v>53</v>
      </c>
      <c r="I497" s="9">
        <v>46232</v>
      </c>
      <c r="J497" s="61">
        <v>0</v>
      </c>
      <c r="K497" s="56">
        <v>46204</v>
      </c>
      <c r="L497" s="8" t="s">
        <v>52</v>
      </c>
      <c r="M497" s="8" t="s">
        <v>66</v>
      </c>
      <c r="N497" s="8" t="s">
        <v>64</v>
      </c>
      <c r="O497" s="8">
        <v>1</v>
      </c>
      <c r="P497" s="8">
        <v>4</v>
      </c>
      <c r="Q497" s="8" t="s">
        <v>58</v>
      </c>
      <c r="R497" s="8">
        <v>4</v>
      </c>
      <c r="S497" s="8">
        <v>0</v>
      </c>
      <c r="T497" s="8" t="b">
        <v>0</v>
      </c>
      <c r="U497" s="8">
        <v>540</v>
      </c>
      <c r="V497" s="54">
        <v>488</v>
      </c>
      <c r="W497" s="54">
        <v>396</v>
      </c>
      <c r="X497" s="8">
        <v>0</v>
      </c>
      <c r="Y497" s="8">
        <v>0</v>
      </c>
      <c r="Z497" s="8">
        <v>1</v>
      </c>
      <c r="AA497" s="8">
        <v>0</v>
      </c>
      <c r="AB497" s="8">
        <v>4</v>
      </c>
      <c r="AC497" s="8">
        <v>0</v>
      </c>
      <c r="AD497" s="8"/>
      <c r="AE497" s="8">
        <v>540</v>
      </c>
      <c r="AF497" s="8" t="s">
        <v>8378</v>
      </c>
      <c r="AG497" s="8" t="s">
        <v>8379</v>
      </c>
      <c r="AH497" s="54">
        <v>12</v>
      </c>
      <c r="AI497" s="54">
        <v>-40</v>
      </c>
      <c r="AJ497" s="8">
        <v>0</v>
      </c>
      <c r="AK497" s="8">
        <v>0</v>
      </c>
      <c r="AL497" s="8">
        <v>1</v>
      </c>
      <c r="AM497" s="8">
        <v>4</v>
      </c>
      <c r="AN497" s="8">
        <v>0</v>
      </c>
      <c r="AO497" s="8">
        <v>1</v>
      </c>
      <c r="AP497" s="8">
        <v>0</v>
      </c>
      <c r="AQ497" s="8">
        <v>0</v>
      </c>
      <c r="AR497" s="54">
        <v>405</v>
      </c>
      <c r="AS497" s="8">
        <v>1</v>
      </c>
      <c r="AT497" s="8">
        <v>0</v>
      </c>
      <c r="AU497" s="8">
        <v>540</v>
      </c>
      <c r="AV497" s="8" t="s">
        <v>8439</v>
      </c>
      <c r="AW497" s="8">
        <v>1</v>
      </c>
      <c r="AX497" s="8">
        <v>0</v>
      </c>
      <c r="AY497" s="8">
        <v>0</v>
      </c>
      <c r="AZ497" s="47">
        <v>46232.354166666664</v>
      </c>
      <c r="BA497" s="47">
        <v>46232.729166666664</v>
      </c>
      <c r="BB497" s="8" t="s">
        <v>8380</v>
      </c>
      <c r="BC497" s="47">
        <v>46232.362500000003</v>
      </c>
      <c r="BD497" s="47">
        <v>46232.701388888891</v>
      </c>
      <c r="BE497" s="8" t="s">
        <v>297</v>
      </c>
      <c r="BF497" s="8">
        <v>0</v>
      </c>
      <c r="BG497" s="8">
        <v>0</v>
      </c>
      <c r="BH497" s="8"/>
    </row>
    <row r="498" spans="2:60">
      <c r="B498" s="8" t="s">
        <v>8326</v>
      </c>
      <c r="C498" s="8" t="s">
        <v>49</v>
      </c>
      <c r="D498" s="8" t="s">
        <v>57</v>
      </c>
      <c r="E498" s="8" t="s">
        <v>297</v>
      </c>
      <c r="F498" s="8" t="s">
        <v>8438</v>
      </c>
      <c r="G498" s="8" t="s">
        <v>72</v>
      </c>
      <c r="H498" s="8" t="s">
        <v>53</v>
      </c>
      <c r="I498" s="9">
        <v>46255</v>
      </c>
      <c r="J498" s="61">
        <v>0</v>
      </c>
      <c r="K498" s="56">
        <v>46235</v>
      </c>
      <c r="L498" s="8" t="s">
        <v>52</v>
      </c>
      <c r="M498" s="8" t="s">
        <v>66</v>
      </c>
      <c r="N498" s="8" t="s">
        <v>64</v>
      </c>
      <c r="O498" s="8">
        <v>1</v>
      </c>
      <c r="P498" s="8">
        <v>4</v>
      </c>
      <c r="Q498" s="8" t="s">
        <v>60</v>
      </c>
      <c r="R498" s="8">
        <v>4</v>
      </c>
      <c r="S498" s="8">
        <v>0</v>
      </c>
      <c r="T498" s="8" t="b">
        <v>0</v>
      </c>
      <c r="U498" s="8">
        <v>540</v>
      </c>
      <c r="V498" s="54">
        <v>516</v>
      </c>
      <c r="W498" s="54">
        <v>370</v>
      </c>
      <c r="X498" s="8">
        <v>0</v>
      </c>
      <c r="Y498" s="8">
        <v>0</v>
      </c>
      <c r="Z498" s="8">
        <v>1</v>
      </c>
      <c r="AA498" s="8">
        <v>0</v>
      </c>
      <c r="AB498" s="8">
        <v>4</v>
      </c>
      <c r="AC498" s="8">
        <v>0</v>
      </c>
      <c r="AD498" s="8"/>
      <c r="AE498" s="8">
        <v>540</v>
      </c>
      <c r="AF498" s="8" t="s">
        <v>8384</v>
      </c>
      <c r="AG498" s="8" t="s">
        <v>8379</v>
      </c>
      <c r="AH498" s="54">
        <v>7</v>
      </c>
      <c r="AI498" s="54">
        <v>-17</v>
      </c>
      <c r="AJ498" s="8">
        <v>0</v>
      </c>
      <c r="AK498" s="8">
        <v>1</v>
      </c>
      <c r="AL498" s="8">
        <v>0</v>
      </c>
      <c r="AM498" s="8">
        <v>4</v>
      </c>
      <c r="AN498" s="8">
        <v>0</v>
      </c>
      <c r="AO498" s="8">
        <v>1</v>
      </c>
      <c r="AP498" s="8">
        <v>0</v>
      </c>
      <c r="AQ498" s="8">
        <v>0</v>
      </c>
      <c r="AR498" s="54">
        <v>380</v>
      </c>
      <c r="AS498" s="8">
        <v>1</v>
      </c>
      <c r="AT498" s="8">
        <v>0</v>
      </c>
      <c r="AU498" s="8">
        <v>540</v>
      </c>
      <c r="AV498" s="8" t="s">
        <v>8439</v>
      </c>
      <c r="AW498" s="8">
        <v>1</v>
      </c>
      <c r="AX498" s="8">
        <v>0</v>
      </c>
      <c r="AY498" s="8">
        <v>0</v>
      </c>
      <c r="AZ498" s="47">
        <v>46255.354166666664</v>
      </c>
      <c r="BA498" s="47">
        <v>46255.729166666664</v>
      </c>
      <c r="BB498" s="8" t="s">
        <v>8380</v>
      </c>
      <c r="BC498" s="47">
        <v>46255.359027777777</v>
      </c>
      <c r="BD498" s="47">
        <v>46255.717361111114</v>
      </c>
      <c r="BE498" s="8" t="s">
        <v>297</v>
      </c>
      <c r="BF498" s="8">
        <v>0</v>
      </c>
      <c r="BG498" s="8">
        <v>0</v>
      </c>
      <c r="BH498" s="8"/>
    </row>
    <row r="499" spans="2:60">
      <c r="B499" s="8" t="s">
        <v>8326</v>
      </c>
      <c r="C499" s="8" t="s">
        <v>49</v>
      </c>
      <c r="D499" s="8" t="s">
        <v>57</v>
      </c>
      <c r="E499" s="8" t="s">
        <v>297</v>
      </c>
      <c r="F499" s="8" t="s">
        <v>8438</v>
      </c>
      <c r="G499" s="8" t="s">
        <v>73</v>
      </c>
      <c r="H499" s="8" t="s">
        <v>53</v>
      </c>
      <c r="I499" s="9">
        <v>46222</v>
      </c>
      <c r="J499" s="61">
        <v>0</v>
      </c>
      <c r="K499" s="56">
        <v>46204</v>
      </c>
      <c r="L499" s="8" t="s">
        <v>52</v>
      </c>
      <c r="M499" s="8" t="s">
        <v>66</v>
      </c>
      <c r="N499" s="8" t="s">
        <v>64</v>
      </c>
      <c r="O499" s="8">
        <v>1</v>
      </c>
      <c r="P499" s="8">
        <v>4</v>
      </c>
      <c r="Q499" s="8" t="s">
        <v>58</v>
      </c>
      <c r="R499" s="8">
        <v>4</v>
      </c>
      <c r="S499" s="8">
        <v>0</v>
      </c>
      <c r="T499" s="8" t="b">
        <v>0</v>
      </c>
      <c r="U499" s="8">
        <v>210</v>
      </c>
      <c r="V499" s="54">
        <v>167</v>
      </c>
      <c r="W499" s="54">
        <v>92</v>
      </c>
      <c r="X499" s="8">
        <v>0</v>
      </c>
      <c r="Y499" s="8">
        <v>0</v>
      </c>
      <c r="Z499" s="8">
        <v>1</v>
      </c>
      <c r="AA499" s="8">
        <v>0</v>
      </c>
      <c r="AB499" s="8">
        <v>4</v>
      </c>
      <c r="AC499" s="8">
        <v>0</v>
      </c>
      <c r="AD499" s="8"/>
      <c r="AE499" s="8">
        <v>210</v>
      </c>
      <c r="AF499" s="8" t="s">
        <v>8384</v>
      </c>
      <c r="AG499" s="8" t="s">
        <v>8379</v>
      </c>
      <c r="AH499" s="54">
        <v>10</v>
      </c>
      <c r="AI499" s="54">
        <v>-33</v>
      </c>
      <c r="AJ499" s="8">
        <v>0</v>
      </c>
      <c r="AK499" s="8">
        <v>1</v>
      </c>
      <c r="AL499" s="8">
        <v>0</v>
      </c>
      <c r="AM499" s="8">
        <v>4</v>
      </c>
      <c r="AN499" s="8">
        <v>0</v>
      </c>
      <c r="AO499" s="8">
        <v>1</v>
      </c>
      <c r="AP499" s="8">
        <v>0</v>
      </c>
      <c r="AQ499" s="8">
        <v>0</v>
      </c>
      <c r="AR499" s="54">
        <v>95</v>
      </c>
      <c r="AS499" s="8">
        <v>1</v>
      </c>
      <c r="AT499" s="8">
        <v>0</v>
      </c>
      <c r="AU499" s="8">
        <v>210</v>
      </c>
      <c r="AV499" s="8" t="s">
        <v>8439</v>
      </c>
      <c r="AW499" s="8">
        <v>1</v>
      </c>
      <c r="AX499" s="8">
        <v>0</v>
      </c>
      <c r="AY499" s="8">
        <v>0</v>
      </c>
      <c r="AZ499" s="47">
        <v>46222.354166666664</v>
      </c>
      <c r="BA499" s="47">
        <v>46222.5</v>
      </c>
      <c r="BB499" s="8" t="s">
        <v>8380</v>
      </c>
      <c r="BC499" s="47">
        <v>46222.361111111109</v>
      </c>
      <c r="BD499" s="47">
        <v>46222.477083333331</v>
      </c>
      <c r="BE499" s="8" t="s">
        <v>297</v>
      </c>
      <c r="BF499" s="8">
        <v>0</v>
      </c>
      <c r="BG499" s="8">
        <v>0</v>
      </c>
      <c r="BH499" s="8"/>
    </row>
    <row r="500" spans="2:60">
      <c r="B500" s="8" t="s">
        <v>8326</v>
      </c>
      <c r="C500" s="8" t="s">
        <v>49</v>
      </c>
      <c r="D500" s="8" t="s">
        <v>57</v>
      </c>
      <c r="E500" s="8" t="s">
        <v>297</v>
      </c>
      <c r="F500" s="8" t="s">
        <v>8438</v>
      </c>
      <c r="G500" s="8" t="s">
        <v>75</v>
      </c>
      <c r="H500" s="8" t="s">
        <v>53</v>
      </c>
      <c r="I500" s="9">
        <v>46217</v>
      </c>
      <c r="J500" s="61">
        <v>0</v>
      </c>
      <c r="K500" s="56">
        <v>46204</v>
      </c>
      <c r="L500" s="8" t="s">
        <v>52</v>
      </c>
      <c r="M500" s="8" t="s">
        <v>66</v>
      </c>
      <c r="N500" s="8" t="s">
        <v>64</v>
      </c>
      <c r="O500" s="8">
        <v>1</v>
      </c>
      <c r="P500" s="8">
        <v>4</v>
      </c>
      <c r="Q500" s="8" t="s">
        <v>58</v>
      </c>
      <c r="R500" s="8">
        <v>4</v>
      </c>
      <c r="S500" s="8">
        <v>0</v>
      </c>
      <c r="T500" s="8" t="b">
        <v>0</v>
      </c>
      <c r="U500" s="8">
        <v>480</v>
      </c>
      <c r="V500" s="54">
        <v>445</v>
      </c>
      <c r="W500" s="54">
        <v>369</v>
      </c>
      <c r="X500" s="8">
        <v>0</v>
      </c>
      <c r="Y500" s="8">
        <v>0</v>
      </c>
      <c r="Z500" s="8">
        <v>1</v>
      </c>
      <c r="AA500" s="8">
        <v>0</v>
      </c>
      <c r="AB500" s="8">
        <v>4</v>
      </c>
      <c r="AC500" s="8">
        <v>0</v>
      </c>
      <c r="AD500" s="8"/>
      <c r="AE500" s="8">
        <v>480</v>
      </c>
      <c r="AF500" s="8" t="s">
        <v>8378</v>
      </c>
      <c r="AG500" s="8" t="s">
        <v>8379</v>
      </c>
      <c r="AH500" s="54">
        <v>11</v>
      </c>
      <c r="AI500" s="54">
        <v>-24</v>
      </c>
      <c r="AJ500" s="8">
        <v>0</v>
      </c>
      <c r="AK500" s="8">
        <v>0</v>
      </c>
      <c r="AL500" s="8">
        <v>1</v>
      </c>
      <c r="AM500" s="8">
        <v>4</v>
      </c>
      <c r="AN500" s="8">
        <v>0</v>
      </c>
      <c r="AO500" s="8">
        <v>1</v>
      </c>
      <c r="AP500" s="8">
        <v>0</v>
      </c>
      <c r="AQ500" s="8">
        <v>0</v>
      </c>
      <c r="AR500" s="54">
        <v>360</v>
      </c>
      <c r="AS500" s="8">
        <v>1</v>
      </c>
      <c r="AT500" s="8">
        <v>0</v>
      </c>
      <c r="AU500" s="8">
        <v>480</v>
      </c>
      <c r="AV500" s="8" t="s">
        <v>8439</v>
      </c>
      <c r="AW500" s="8">
        <v>1</v>
      </c>
      <c r="AX500" s="8">
        <v>0</v>
      </c>
      <c r="AY500" s="8">
        <v>0</v>
      </c>
      <c r="AZ500" s="47">
        <v>46217.375</v>
      </c>
      <c r="BA500" s="47">
        <v>46217.708333333336</v>
      </c>
      <c r="BB500" s="8" t="s">
        <v>8380</v>
      </c>
      <c r="BC500" s="47">
        <v>46217.382638888892</v>
      </c>
      <c r="BD500" s="47">
        <v>46217.691666666666</v>
      </c>
      <c r="BE500" s="8" t="s">
        <v>297</v>
      </c>
      <c r="BF500" s="8">
        <v>0</v>
      </c>
      <c r="BG500" s="8">
        <v>0</v>
      </c>
      <c r="BH500" s="8"/>
    </row>
    <row r="501" spans="2:60">
      <c r="B501" s="8" t="s">
        <v>8326</v>
      </c>
      <c r="C501" s="8" t="s">
        <v>49</v>
      </c>
      <c r="D501" s="8" t="s">
        <v>57</v>
      </c>
      <c r="E501" s="8" t="s">
        <v>214</v>
      </c>
      <c r="F501" s="8" t="s">
        <v>8438</v>
      </c>
      <c r="G501" s="8" t="s">
        <v>74</v>
      </c>
      <c r="H501" s="8" t="s">
        <v>53</v>
      </c>
      <c r="I501" s="9">
        <v>46257</v>
      </c>
      <c r="J501" s="61">
        <v>0</v>
      </c>
      <c r="K501" s="56">
        <v>46235</v>
      </c>
      <c r="L501" s="8" t="s">
        <v>52</v>
      </c>
      <c r="M501" s="8" t="s">
        <v>66</v>
      </c>
      <c r="N501" s="8" t="s">
        <v>64</v>
      </c>
      <c r="O501" s="8">
        <v>1</v>
      </c>
      <c r="P501" s="8">
        <v>4</v>
      </c>
      <c r="Q501" s="8" t="s">
        <v>60</v>
      </c>
      <c r="R501" s="8">
        <v>4</v>
      </c>
      <c r="S501" s="8">
        <v>0</v>
      </c>
      <c r="T501" s="8" t="b">
        <v>0</v>
      </c>
      <c r="U501" s="8">
        <v>180</v>
      </c>
      <c r="V501" s="54">
        <v>156</v>
      </c>
      <c r="W501" s="54">
        <v>86</v>
      </c>
      <c r="X501" s="8">
        <v>0</v>
      </c>
      <c r="Y501" s="8">
        <v>0</v>
      </c>
      <c r="Z501" s="8">
        <v>1</v>
      </c>
      <c r="AA501" s="8">
        <v>0</v>
      </c>
      <c r="AB501" s="8">
        <v>4</v>
      </c>
      <c r="AC501" s="8">
        <v>0</v>
      </c>
      <c r="AD501" s="8"/>
      <c r="AE501" s="8">
        <v>180</v>
      </c>
      <c r="AF501" s="8" t="s">
        <v>8384</v>
      </c>
      <c r="AG501" s="8" t="s">
        <v>8379</v>
      </c>
      <c r="AH501" s="54">
        <v>9</v>
      </c>
      <c r="AI501" s="54">
        <v>-15</v>
      </c>
      <c r="AJ501" s="8">
        <v>0</v>
      </c>
      <c r="AK501" s="8">
        <v>1</v>
      </c>
      <c r="AL501" s="8">
        <v>0</v>
      </c>
      <c r="AM501" s="8">
        <v>4</v>
      </c>
      <c r="AN501" s="8">
        <v>0</v>
      </c>
      <c r="AO501" s="8">
        <v>1</v>
      </c>
      <c r="AP501" s="8">
        <v>0</v>
      </c>
      <c r="AQ501" s="8">
        <v>0</v>
      </c>
      <c r="AR501" s="54">
        <v>85</v>
      </c>
      <c r="AS501" s="8">
        <v>1</v>
      </c>
      <c r="AT501" s="8">
        <v>0</v>
      </c>
      <c r="AU501" s="8">
        <v>180</v>
      </c>
      <c r="AV501" s="8" t="s">
        <v>8439</v>
      </c>
      <c r="AW501" s="8">
        <v>1</v>
      </c>
      <c r="AX501" s="8">
        <v>0</v>
      </c>
      <c r="AY501" s="8">
        <v>0</v>
      </c>
      <c r="AZ501" s="47">
        <v>46257.375</v>
      </c>
      <c r="BA501" s="47">
        <v>46257.5</v>
      </c>
      <c r="BB501" s="8" t="s">
        <v>8380</v>
      </c>
      <c r="BC501" s="47">
        <v>46257.381249999999</v>
      </c>
      <c r="BD501" s="47">
        <v>46257.489583333336</v>
      </c>
      <c r="BE501" s="8" t="s">
        <v>214</v>
      </c>
      <c r="BF501" s="8">
        <v>0</v>
      </c>
      <c r="BG501" s="8">
        <v>0</v>
      </c>
      <c r="BH501" s="8"/>
    </row>
    <row r="502" spans="2:60">
      <c r="B502" s="8" t="s">
        <v>8326</v>
      </c>
      <c r="C502" s="8" t="s">
        <v>49</v>
      </c>
      <c r="D502" s="8" t="s">
        <v>57</v>
      </c>
      <c r="E502" s="8" t="s">
        <v>411</v>
      </c>
      <c r="F502" s="8" t="s">
        <v>8438</v>
      </c>
      <c r="G502" s="8" t="s">
        <v>65</v>
      </c>
      <c r="H502" s="8" t="s">
        <v>53</v>
      </c>
      <c r="I502" s="9">
        <v>46198</v>
      </c>
      <c r="J502" s="61">
        <v>0</v>
      </c>
      <c r="K502" s="56">
        <v>46174</v>
      </c>
      <c r="L502" s="8" t="s">
        <v>52</v>
      </c>
      <c r="M502" s="8" t="s">
        <v>66</v>
      </c>
      <c r="N502" s="8" t="s">
        <v>64</v>
      </c>
      <c r="O502" s="8">
        <v>1</v>
      </c>
      <c r="P502" s="8">
        <v>4</v>
      </c>
      <c r="Q502" s="8" t="s">
        <v>56</v>
      </c>
      <c r="R502" s="8">
        <v>4</v>
      </c>
      <c r="S502" s="8">
        <v>0</v>
      </c>
      <c r="T502" s="8" t="b">
        <v>0</v>
      </c>
      <c r="U502" s="8">
        <v>480</v>
      </c>
      <c r="V502" s="54">
        <v>454</v>
      </c>
      <c r="W502" s="54">
        <v>334</v>
      </c>
      <c r="X502" s="8">
        <v>0</v>
      </c>
      <c r="Y502" s="8">
        <v>0</v>
      </c>
      <c r="Z502" s="8">
        <v>1</v>
      </c>
      <c r="AA502" s="8">
        <v>0</v>
      </c>
      <c r="AB502" s="8">
        <v>4</v>
      </c>
      <c r="AC502" s="8">
        <v>0</v>
      </c>
      <c r="AD502" s="8"/>
      <c r="AE502" s="8">
        <v>480</v>
      </c>
      <c r="AF502" s="8" t="s">
        <v>8384</v>
      </c>
      <c r="AG502" s="8" t="s">
        <v>8379</v>
      </c>
      <c r="AH502" s="54">
        <v>6</v>
      </c>
      <c r="AI502" s="54">
        <v>-20</v>
      </c>
      <c r="AJ502" s="8">
        <v>0</v>
      </c>
      <c r="AK502" s="8">
        <v>1</v>
      </c>
      <c r="AL502" s="8">
        <v>0</v>
      </c>
      <c r="AM502" s="8">
        <v>4</v>
      </c>
      <c r="AN502" s="8">
        <v>0</v>
      </c>
      <c r="AO502" s="8">
        <v>1</v>
      </c>
      <c r="AP502" s="8">
        <v>0</v>
      </c>
      <c r="AQ502" s="8">
        <v>0</v>
      </c>
      <c r="AR502" s="54">
        <v>325</v>
      </c>
      <c r="AS502" s="8">
        <v>1</v>
      </c>
      <c r="AT502" s="8">
        <v>0</v>
      </c>
      <c r="AU502" s="8">
        <v>480</v>
      </c>
      <c r="AV502" s="8" t="s">
        <v>8439</v>
      </c>
      <c r="AW502" s="8">
        <v>1</v>
      </c>
      <c r="AX502" s="8">
        <v>0</v>
      </c>
      <c r="AY502" s="8">
        <v>0</v>
      </c>
      <c r="AZ502" s="47">
        <v>46198.354166666664</v>
      </c>
      <c r="BA502" s="47">
        <v>46198.6875</v>
      </c>
      <c r="BB502" s="8" t="s">
        <v>8380</v>
      </c>
      <c r="BC502" s="47">
        <v>46198.35833333333</v>
      </c>
      <c r="BD502" s="47">
        <v>46198.673611111109</v>
      </c>
      <c r="BE502" s="8" t="s">
        <v>411</v>
      </c>
      <c r="BF502" s="8">
        <v>0</v>
      </c>
      <c r="BG502" s="8">
        <v>0</v>
      </c>
      <c r="BH502" s="8"/>
    </row>
    <row r="503" spans="2:60">
      <c r="B503" s="8" t="s">
        <v>8326</v>
      </c>
      <c r="C503" s="8" t="s">
        <v>49</v>
      </c>
      <c r="D503" s="8" t="s">
        <v>57</v>
      </c>
      <c r="E503" s="8" t="s">
        <v>411</v>
      </c>
      <c r="F503" s="8" t="s">
        <v>8438</v>
      </c>
      <c r="G503" s="8" t="s">
        <v>65</v>
      </c>
      <c r="H503" s="8" t="s">
        <v>53</v>
      </c>
      <c r="I503" s="9">
        <v>46214</v>
      </c>
      <c r="J503" s="61">
        <v>0</v>
      </c>
      <c r="K503" s="56">
        <v>46204</v>
      </c>
      <c r="L503" s="8" t="s">
        <v>52</v>
      </c>
      <c r="M503" s="8" t="s">
        <v>66</v>
      </c>
      <c r="N503" s="8" t="s">
        <v>64</v>
      </c>
      <c r="O503" s="8">
        <v>1</v>
      </c>
      <c r="P503" s="8">
        <v>4</v>
      </c>
      <c r="Q503" s="8" t="s">
        <v>58</v>
      </c>
      <c r="R503" s="8">
        <v>4</v>
      </c>
      <c r="S503" s="8">
        <v>0</v>
      </c>
      <c r="T503" s="8" t="b">
        <v>0</v>
      </c>
      <c r="U503" s="8">
        <v>210</v>
      </c>
      <c r="V503" s="54">
        <v>186</v>
      </c>
      <c r="W503" s="54">
        <v>118</v>
      </c>
      <c r="X503" s="8">
        <v>0</v>
      </c>
      <c r="Y503" s="8">
        <v>0</v>
      </c>
      <c r="Z503" s="8">
        <v>1</v>
      </c>
      <c r="AA503" s="8">
        <v>0</v>
      </c>
      <c r="AB503" s="8">
        <v>4</v>
      </c>
      <c r="AC503" s="8">
        <v>0</v>
      </c>
      <c r="AD503" s="8"/>
      <c r="AE503" s="8">
        <v>210</v>
      </c>
      <c r="AF503" s="8" t="s">
        <v>8384</v>
      </c>
      <c r="AG503" s="8" t="s">
        <v>8379</v>
      </c>
      <c r="AH503" s="54">
        <v>5</v>
      </c>
      <c r="AI503" s="54">
        <v>-19</v>
      </c>
      <c r="AJ503" s="8">
        <v>0</v>
      </c>
      <c r="AK503" s="8">
        <v>1</v>
      </c>
      <c r="AL503" s="8">
        <v>0</v>
      </c>
      <c r="AM503" s="8">
        <v>4</v>
      </c>
      <c r="AN503" s="8">
        <v>0</v>
      </c>
      <c r="AO503" s="8">
        <v>1</v>
      </c>
      <c r="AP503" s="8">
        <v>0</v>
      </c>
      <c r="AQ503" s="8">
        <v>0</v>
      </c>
      <c r="AR503" s="54">
        <v>115</v>
      </c>
      <c r="AS503" s="8">
        <v>1</v>
      </c>
      <c r="AT503" s="8">
        <v>0</v>
      </c>
      <c r="AU503" s="8">
        <v>210</v>
      </c>
      <c r="AV503" s="8" t="s">
        <v>8439</v>
      </c>
      <c r="AW503" s="8">
        <v>1</v>
      </c>
      <c r="AX503" s="8">
        <v>0</v>
      </c>
      <c r="AY503" s="8">
        <v>0</v>
      </c>
      <c r="AZ503" s="47">
        <v>46214.354166666664</v>
      </c>
      <c r="BA503" s="47">
        <v>46214.5</v>
      </c>
      <c r="BB503" s="8" t="s">
        <v>8380</v>
      </c>
      <c r="BC503" s="47">
        <v>46214.357638888891</v>
      </c>
      <c r="BD503" s="47">
        <v>46214.486805555556</v>
      </c>
      <c r="BE503" s="8" t="s">
        <v>411</v>
      </c>
      <c r="BF503" s="8">
        <v>0</v>
      </c>
      <c r="BG503" s="8">
        <v>0</v>
      </c>
      <c r="BH503" s="8"/>
    </row>
    <row r="504" spans="2:60">
      <c r="B504" s="8" t="s">
        <v>8326</v>
      </c>
      <c r="C504" s="8" t="s">
        <v>49</v>
      </c>
      <c r="D504" s="8" t="s">
        <v>57</v>
      </c>
      <c r="E504" s="8" t="s">
        <v>411</v>
      </c>
      <c r="F504" s="8" t="s">
        <v>8438</v>
      </c>
      <c r="G504" s="8" t="s">
        <v>73</v>
      </c>
      <c r="H504" s="8" t="s">
        <v>53</v>
      </c>
      <c r="I504" s="9">
        <v>46186</v>
      </c>
      <c r="J504" s="61">
        <v>0</v>
      </c>
      <c r="K504" s="56">
        <v>46174</v>
      </c>
      <c r="L504" s="8" t="s">
        <v>52</v>
      </c>
      <c r="M504" s="8" t="s">
        <v>66</v>
      </c>
      <c r="N504" s="8" t="s">
        <v>64</v>
      </c>
      <c r="O504" s="8">
        <v>1</v>
      </c>
      <c r="P504" s="8">
        <v>4</v>
      </c>
      <c r="Q504" s="8" t="s">
        <v>56</v>
      </c>
      <c r="R504" s="8">
        <v>4</v>
      </c>
      <c r="S504" s="8">
        <v>0</v>
      </c>
      <c r="T504" s="8" t="b">
        <v>0</v>
      </c>
      <c r="U504" s="8">
        <v>300</v>
      </c>
      <c r="V504" s="54">
        <v>278</v>
      </c>
      <c r="W504" s="54">
        <v>188</v>
      </c>
      <c r="X504" s="8">
        <v>0</v>
      </c>
      <c r="Y504" s="8">
        <v>0</v>
      </c>
      <c r="Z504" s="8">
        <v>1</v>
      </c>
      <c r="AA504" s="8">
        <v>0</v>
      </c>
      <c r="AB504" s="8">
        <v>4</v>
      </c>
      <c r="AC504" s="8">
        <v>0</v>
      </c>
      <c r="AD504" s="8"/>
      <c r="AE504" s="8">
        <v>300</v>
      </c>
      <c r="AF504" s="8" t="s">
        <v>8384</v>
      </c>
      <c r="AG504" s="8" t="s">
        <v>8379</v>
      </c>
      <c r="AH504" s="54">
        <v>4</v>
      </c>
      <c r="AI504" s="54">
        <v>-18</v>
      </c>
      <c r="AJ504" s="8">
        <v>0</v>
      </c>
      <c r="AK504" s="8">
        <v>1</v>
      </c>
      <c r="AL504" s="8">
        <v>0</v>
      </c>
      <c r="AM504" s="8">
        <v>4</v>
      </c>
      <c r="AN504" s="8">
        <v>0</v>
      </c>
      <c r="AO504" s="8">
        <v>1</v>
      </c>
      <c r="AP504" s="8">
        <v>0</v>
      </c>
      <c r="AQ504" s="8">
        <v>0</v>
      </c>
      <c r="AR504" s="54">
        <v>185</v>
      </c>
      <c r="AS504" s="8">
        <v>1</v>
      </c>
      <c r="AT504" s="8">
        <v>0</v>
      </c>
      <c r="AU504" s="8">
        <v>300</v>
      </c>
      <c r="AV504" s="8" t="s">
        <v>8439</v>
      </c>
      <c r="AW504" s="8">
        <v>1</v>
      </c>
      <c r="AX504" s="8">
        <v>0</v>
      </c>
      <c r="AY504" s="8">
        <v>0</v>
      </c>
      <c r="AZ504" s="47">
        <v>46186.354166666664</v>
      </c>
      <c r="BA504" s="47">
        <v>46186.5625</v>
      </c>
      <c r="BB504" s="8" t="s">
        <v>8380</v>
      </c>
      <c r="BC504" s="47">
        <v>46186.356944444444</v>
      </c>
      <c r="BD504" s="47">
        <v>46186.55</v>
      </c>
      <c r="BE504" s="8" t="s">
        <v>411</v>
      </c>
      <c r="BF504" s="8">
        <v>0</v>
      </c>
      <c r="BG504" s="8">
        <v>0</v>
      </c>
      <c r="BH504" s="8"/>
    </row>
    <row r="505" spans="2:60">
      <c r="B505" s="8" t="s">
        <v>8326</v>
      </c>
      <c r="C505" s="8" t="s">
        <v>49</v>
      </c>
      <c r="D505" s="8" t="s">
        <v>57</v>
      </c>
      <c r="E505" s="8" t="s">
        <v>411</v>
      </c>
      <c r="F505" s="8" t="s">
        <v>8438</v>
      </c>
      <c r="G505" s="8" t="s">
        <v>73</v>
      </c>
      <c r="H505" s="8" t="s">
        <v>53</v>
      </c>
      <c r="I505" s="9">
        <v>46211</v>
      </c>
      <c r="J505" s="61">
        <v>0</v>
      </c>
      <c r="K505" s="56">
        <v>46204</v>
      </c>
      <c r="L505" s="8" t="s">
        <v>52</v>
      </c>
      <c r="M505" s="8" t="s">
        <v>66</v>
      </c>
      <c r="N505" s="8" t="s">
        <v>64</v>
      </c>
      <c r="O505" s="8">
        <v>1</v>
      </c>
      <c r="P505" s="8">
        <v>4</v>
      </c>
      <c r="Q505" s="8" t="s">
        <v>58</v>
      </c>
      <c r="R505" s="8">
        <v>4</v>
      </c>
      <c r="S505" s="8">
        <v>0</v>
      </c>
      <c r="T505" s="8" t="b">
        <v>0</v>
      </c>
      <c r="U505" s="8">
        <v>480</v>
      </c>
      <c r="V505" s="54">
        <v>462</v>
      </c>
      <c r="W505" s="54">
        <v>344</v>
      </c>
      <c r="X505" s="8">
        <v>0</v>
      </c>
      <c r="Y505" s="8">
        <v>0</v>
      </c>
      <c r="Z505" s="8">
        <v>1</v>
      </c>
      <c r="AA505" s="8">
        <v>0</v>
      </c>
      <c r="AB505" s="8">
        <v>4</v>
      </c>
      <c r="AC505" s="8">
        <v>0</v>
      </c>
      <c r="AD505" s="8"/>
      <c r="AE505" s="8">
        <v>480</v>
      </c>
      <c r="AF505" s="8" t="s">
        <v>8384</v>
      </c>
      <c r="AG505" s="8" t="s">
        <v>8379</v>
      </c>
      <c r="AH505" s="54">
        <v>3</v>
      </c>
      <c r="AI505" s="54">
        <v>-15</v>
      </c>
      <c r="AJ505" s="8">
        <v>0</v>
      </c>
      <c r="AK505" s="8">
        <v>1</v>
      </c>
      <c r="AL505" s="8">
        <v>0</v>
      </c>
      <c r="AM505" s="8">
        <v>4</v>
      </c>
      <c r="AN505" s="8">
        <v>0</v>
      </c>
      <c r="AO505" s="8">
        <v>1</v>
      </c>
      <c r="AP505" s="8">
        <v>0</v>
      </c>
      <c r="AQ505" s="8">
        <v>0</v>
      </c>
      <c r="AR505" s="54">
        <v>335</v>
      </c>
      <c r="AS505" s="8">
        <v>1</v>
      </c>
      <c r="AT505" s="8">
        <v>0</v>
      </c>
      <c r="AU505" s="8">
        <v>480</v>
      </c>
      <c r="AV505" s="8" t="s">
        <v>8439</v>
      </c>
      <c r="AW505" s="8">
        <v>1</v>
      </c>
      <c r="AX505" s="8">
        <v>0</v>
      </c>
      <c r="AY505" s="8">
        <v>0</v>
      </c>
      <c r="AZ505" s="47">
        <v>46211.3125</v>
      </c>
      <c r="BA505" s="47">
        <v>46211.645833333336</v>
      </c>
      <c r="BB505" s="8" t="s">
        <v>8380</v>
      </c>
      <c r="BC505" s="47">
        <v>46211.314583333333</v>
      </c>
      <c r="BD505" s="47">
        <v>46211.635416666664</v>
      </c>
      <c r="BE505" s="8" t="s">
        <v>411</v>
      </c>
      <c r="BF505" s="8">
        <v>0</v>
      </c>
      <c r="BG505" s="8">
        <v>0</v>
      </c>
      <c r="BH505" s="8"/>
    </row>
    <row r="506" spans="2:60">
      <c r="B506" s="8" t="s">
        <v>8326</v>
      </c>
      <c r="C506" s="8" t="s">
        <v>49</v>
      </c>
      <c r="D506" s="8" t="s">
        <v>57</v>
      </c>
      <c r="E506" s="8" t="s">
        <v>411</v>
      </c>
      <c r="F506" s="8" t="s">
        <v>8438</v>
      </c>
      <c r="G506" s="8" t="s">
        <v>74</v>
      </c>
      <c r="H506" s="8" t="s">
        <v>53</v>
      </c>
      <c r="I506" s="9">
        <v>46206</v>
      </c>
      <c r="J506" s="61">
        <v>0</v>
      </c>
      <c r="K506" s="56">
        <v>46204</v>
      </c>
      <c r="L506" s="8" t="s">
        <v>52</v>
      </c>
      <c r="M506" s="8" t="s">
        <v>66</v>
      </c>
      <c r="N506" s="8" t="s">
        <v>64</v>
      </c>
      <c r="O506" s="8">
        <v>1</v>
      </c>
      <c r="P506" s="8">
        <v>4</v>
      </c>
      <c r="Q506" s="8" t="s">
        <v>58</v>
      </c>
      <c r="R506" s="8">
        <v>4</v>
      </c>
      <c r="S506" s="8">
        <v>0</v>
      </c>
      <c r="T506" s="8" t="b">
        <v>0</v>
      </c>
      <c r="U506" s="8">
        <v>480</v>
      </c>
      <c r="V506" s="54">
        <v>436</v>
      </c>
      <c r="W506" s="54">
        <v>345</v>
      </c>
      <c r="X506" s="8">
        <v>0</v>
      </c>
      <c r="Y506" s="8">
        <v>0</v>
      </c>
      <c r="Z506" s="8">
        <v>1</v>
      </c>
      <c r="AA506" s="8">
        <v>0</v>
      </c>
      <c r="AB506" s="8">
        <v>4</v>
      </c>
      <c r="AC506" s="8">
        <v>0</v>
      </c>
      <c r="AD506" s="8"/>
      <c r="AE506" s="8">
        <v>480</v>
      </c>
      <c r="AF506" s="8" t="s">
        <v>8384</v>
      </c>
      <c r="AG506" s="8" t="s">
        <v>8379</v>
      </c>
      <c r="AH506" s="54">
        <v>4</v>
      </c>
      <c r="AI506" s="54">
        <v>-40</v>
      </c>
      <c r="AJ506" s="8">
        <v>0</v>
      </c>
      <c r="AK506" s="8">
        <v>1</v>
      </c>
      <c r="AL506" s="8">
        <v>0</v>
      </c>
      <c r="AM506" s="8">
        <v>4</v>
      </c>
      <c r="AN506" s="8">
        <v>0</v>
      </c>
      <c r="AO506" s="8">
        <v>1</v>
      </c>
      <c r="AP506" s="8">
        <v>0</v>
      </c>
      <c r="AQ506" s="8">
        <v>0</v>
      </c>
      <c r="AR506" s="54">
        <v>340</v>
      </c>
      <c r="AS506" s="8">
        <v>1</v>
      </c>
      <c r="AT506" s="8">
        <v>0</v>
      </c>
      <c r="AU506" s="8">
        <v>480</v>
      </c>
      <c r="AV506" s="8" t="s">
        <v>8439</v>
      </c>
      <c r="AW506" s="8">
        <v>1</v>
      </c>
      <c r="AX506" s="8">
        <v>0</v>
      </c>
      <c r="AY506" s="8">
        <v>0</v>
      </c>
      <c r="AZ506" s="47">
        <v>46206.333333333336</v>
      </c>
      <c r="BA506" s="47">
        <v>46206.666666666664</v>
      </c>
      <c r="BB506" s="8" t="s">
        <v>8380</v>
      </c>
      <c r="BC506" s="47">
        <v>46206.336111111108</v>
      </c>
      <c r="BD506" s="47">
        <v>46206.638888888891</v>
      </c>
      <c r="BE506" s="8" t="s">
        <v>411</v>
      </c>
      <c r="BF506" s="8">
        <v>0</v>
      </c>
      <c r="BG506" s="8">
        <v>0</v>
      </c>
      <c r="BH506" s="8"/>
    </row>
    <row r="507" spans="2:60">
      <c r="B507" s="8" t="s">
        <v>8326</v>
      </c>
      <c r="C507" s="8" t="s">
        <v>49</v>
      </c>
      <c r="D507" s="8" t="s">
        <v>57</v>
      </c>
      <c r="E507" s="8" t="s">
        <v>1021</v>
      </c>
      <c r="F507" s="8" t="s">
        <v>8438</v>
      </c>
      <c r="G507" s="8" t="s">
        <v>74</v>
      </c>
      <c r="H507" s="8" t="s">
        <v>53</v>
      </c>
      <c r="I507" s="9">
        <v>46179</v>
      </c>
      <c r="J507" s="61">
        <v>0</v>
      </c>
      <c r="K507" s="56">
        <v>46174</v>
      </c>
      <c r="L507" s="8" t="s">
        <v>52</v>
      </c>
      <c r="M507" s="8" t="s">
        <v>66</v>
      </c>
      <c r="N507" s="8" t="s">
        <v>64</v>
      </c>
      <c r="O507" s="8">
        <v>1</v>
      </c>
      <c r="P507" s="8">
        <v>4</v>
      </c>
      <c r="Q507" s="8" t="s">
        <v>56</v>
      </c>
      <c r="R507" s="8">
        <v>4</v>
      </c>
      <c r="S507" s="8">
        <v>0</v>
      </c>
      <c r="T507" s="8" t="b">
        <v>0</v>
      </c>
      <c r="U507" s="8">
        <v>240</v>
      </c>
      <c r="V507" s="54">
        <v>213</v>
      </c>
      <c r="W507" s="54">
        <v>132</v>
      </c>
      <c r="X507" s="8">
        <v>0</v>
      </c>
      <c r="Y507" s="8">
        <v>0</v>
      </c>
      <c r="Z507" s="8">
        <v>1</v>
      </c>
      <c r="AA507" s="8">
        <v>0</v>
      </c>
      <c r="AB507" s="8">
        <v>4</v>
      </c>
      <c r="AC507" s="8">
        <v>0</v>
      </c>
      <c r="AD507" s="8"/>
      <c r="AE507" s="8">
        <v>240</v>
      </c>
      <c r="AF507" s="8" t="s">
        <v>8384</v>
      </c>
      <c r="AG507" s="8" t="s">
        <v>8379</v>
      </c>
      <c r="AH507" s="54">
        <v>4</v>
      </c>
      <c r="AI507" s="54">
        <v>-23</v>
      </c>
      <c r="AJ507" s="8">
        <v>0</v>
      </c>
      <c r="AK507" s="8">
        <v>1</v>
      </c>
      <c r="AL507" s="8">
        <v>0</v>
      </c>
      <c r="AM507" s="8">
        <v>4</v>
      </c>
      <c r="AN507" s="8">
        <v>0</v>
      </c>
      <c r="AO507" s="8">
        <v>1</v>
      </c>
      <c r="AP507" s="8">
        <v>0</v>
      </c>
      <c r="AQ507" s="8">
        <v>0</v>
      </c>
      <c r="AR507" s="54">
        <v>145</v>
      </c>
      <c r="AS507" s="8">
        <v>1</v>
      </c>
      <c r="AT507" s="8">
        <v>0</v>
      </c>
      <c r="AU507" s="8">
        <v>240</v>
      </c>
      <c r="AV507" s="8" t="s">
        <v>8439</v>
      </c>
      <c r="AW507" s="8">
        <v>1</v>
      </c>
      <c r="AX507" s="8">
        <v>0</v>
      </c>
      <c r="AY507" s="8">
        <v>0</v>
      </c>
      <c r="AZ507" s="47">
        <v>46179.333333333336</v>
      </c>
      <c r="BA507" s="47">
        <v>46179.5</v>
      </c>
      <c r="BB507" s="8" t="s">
        <v>8380</v>
      </c>
      <c r="BC507" s="47">
        <v>46179.336111111108</v>
      </c>
      <c r="BD507" s="47">
        <v>46179.484027777777</v>
      </c>
      <c r="BE507" s="8" t="s">
        <v>1021</v>
      </c>
      <c r="BF507" s="8">
        <v>0</v>
      </c>
      <c r="BG507" s="8">
        <v>0</v>
      </c>
      <c r="BH507" s="8"/>
    </row>
    <row r="508" spans="2:60">
      <c r="B508" s="8" t="s">
        <v>8326</v>
      </c>
      <c r="C508" s="8" t="s">
        <v>49</v>
      </c>
      <c r="D508" s="8" t="s">
        <v>57</v>
      </c>
      <c r="E508" s="8" t="s">
        <v>169</v>
      </c>
      <c r="F508" s="8" t="s">
        <v>8438</v>
      </c>
      <c r="G508" s="8" t="s">
        <v>65</v>
      </c>
      <c r="H508" s="8" t="s">
        <v>53</v>
      </c>
      <c r="I508" s="9">
        <v>46259</v>
      </c>
      <c r="J508" s="61">
        <v>0</v>
      </c>
      <c r="K508" s="56">
        <v>46235</v>
      </c>
      <c r="L508" s="8" t="s">
        <v>52</v>
      </c>
      <c r="M508" s="8" t="s">
        <v>66</v>
      </c>
      <c r="N508" s="8" t="s">
        <v>64</v>
      </c>
      <c r="O508" s="8">
        <v>1</v>
      </c>
      <c r="P508" s="8">
        <v>4</v>
      </c>
      <c r="Q508" s="8" t="s">
        <v>60</v>
      </c>
      <c r="R508" s="8">
        <v>4</v>
      </c>
      <c r="S508" s="8">
        <v>0</v>
      </c>
      <c r="T508" s="8" t="b">
        <v>0</v>
      </c>
      <c r="U508" s="8">
        <v>540</v>
      </c>
      <c r="V508" s="54">
        <v>515</v>
      </c>
      <c r="W508" s="54">
        <v>400</v>
      </c>
      <c r="X508" s="8">
        <v>0</v>
      </c>
      <c r="Y508" s="8">
        <v>0</v>
      </c>
      <c r="Z508" s="8">
        <v>1</v>
      </c>
      <c r="AA508" s="8">
        <v>0</v>
      </c>
      <c r="AB508" s="8">
        <v>4</v>
      </c>
      <c r="AC508" s="8">
        <v>0</v>
      </c>
      <c r="AD508" s="8"/>
      <c r="AE508" s="8">
        <v>540</v>
      </c>
      <c r="AF508" s="8" t="s">
        <v>8384</v>
      </c>
      <c r="AG508" s="8" t="s">
        <v>8379</v>
      </c>
      <c r="AH508" s="54">
        <v>2</v>
      </c>
      <c r="AI508" s="54">
        <v>-23</v>
      </c>
      <c r="AJ508" s="8">
        <v>0</v>
      </c>
      <c r="AK508" s="8">
        <v>1</v>
      </c>
      <c r="AL508" s="8">
        <v>0</v>
      </c>
      <c r="AM508" s="8">
        <v>4</v>
      </c>
      <c r="AN508" s="8">
        <v>0</v>
      </c>
      <c r="AO508" s="8">
        <v>1</v>
      </c>
      <c r="AP508" s="8">
        <v>0</v>
      </c>
      <c r="AQ508" s="8">
        <v>0</v>
      </c>
      <c r="AR508" s="54">
        <v>395</v>
      </c>
      <c r="AS508" s="8">
        <v>1</v>
      </c>
      <c r="AT508" s="8">
        <v>0</v>
      </c>
      <c r="AU508" s="8">
        <v>540</v>
      </c>
      <c r="AV508" s="8" t="s">
        <v>8439</v>
      </c>
      <c r="AW508" s="8">
        <v>1</v>
      </c>
      <c r="AX508" s="8">
        <v>0</v>
      </c>
      <c r="AY508" s="8">
        <v>0</v>
      </c>
      <c r="AZ508" s="47">
        <v>46259.354166666664</v>
      </c>
      <c r="BA508" s="47">
        <v>46259.729166666664</v>
      </c>
      <c r="BB508" s="8" t="s">
        <v>8380</v>
      </c>
      <c r="BC508" s="47">
        <v>46259.355555555558</v>
      </c>
      <c r="BD508" s="47">
        <v>46259.713194444441</v>
      </c>
      <c r="BE508" s="8" t="s">
        <v>169</v>
      </c>
      <c r="BF508" s="8">
        <v>0</v>
      </c>
      <c r="BG508" s="8">
        <v>0</v>
      </c>
      <c r="BH508" s="8"/>
    </row>
    <row r="509" spans="2:60">
      <c r="B509" s="8" t="s">
        <v>8326</v>
      </c>
      <c r="C509" s="8" t="s">
        <v>49</v>
      </c>
      <c r="D509" s="8" t="s">
        <v>57</v>
      </c>
      <c r="E509" s="8" t="s">
        <v>169</v>
      </c>
      <c r="F509" s="8" t="s">
        <v>8438</v>
      </c>
      <c r="G509" s="8" t="s">
        <v>70</v>
      </c>
      <c r="H509" s="8" t="s">
        <v>53</v>
      </c>
      <c r="I509" s="9">
        <v>46184</v>
      </c>
      <c r="J509" s="61">
        <v>0</v>
      </c>
      <c r="K509" s="56">
        <v>46174</v>
      </c>
      <c r="L509" s="8" t="s">
        <v>52</v>
      </c>
      <c r="M509" s="8" t="s">
        <v>66</v>
      </c>
      <c r="N509" s="8" t="s">
        <v>64</v>
      </c>
      <c r="O509" s="8">
        <v>1</v>
      </c>
      <c r="P509" s="8">
        <v>4</v>
      </c>
      <c r="Q509" s="8" t="s">
        <v>56</v>
      </c>
      <c r="R509" s="8">
        <v>4</v>
      </c>
      <c r="S509" s="8">
        <v>0</v>
      </c>
      <c r="T509" s="8" t="b">
        <v>0</v>
      </c>
      <c r="U509" s="8">
        <v>210</v>
      </c>
      <c r="V509" s="54">
        <v>188</v>
      </c>
      <c r="W509" s="54">
        <v>114</v>
      </c>
      <c r="X509" s="8">
        <v>0</v>
      </c>
      <c r="Y509" s="8">
        <v>0</v>
      </c>
      <c r="Z509" s="8">
        <v>1</v>
      </c>
      <c r="AA509" s="8">
        <v>0</v>
      </c>
      <c r="AB509" s="8">
        <v>4</v>
      </c>
      <c r="AC509" s="8">
        <v>0</v>
      </c>
      <c r="AD509" s="8"/>
      <c r="AE509" s="8">
        <v>210</v>
      </c>
      <c r="AF509" s="8" t="s">
        <v>8384</v>
      </c>
      <c r="AG509" s="8" t="s">
        <v>8379</v>
      </c>
      <c r="AH509" s="54">
        <v>7</v>
      </c>
      <c r="AI509" s="54">
        <v>-15</v>
      </c>
      <c r="AJ509" s="8">
        <v>0</v>
      </c>
      <c r="AK509" s="8">
        <v>1</v>
      </c>
      <c r="AL509" s="8">
        <v>0</v>
      </c>
      <c r="AM509" s="8">
        <v>4</v>
      </c>
      <c r="AN509" s="8">
        <v>0</v>
      </c>
      <c r="AO509" s="8">
        <v>1</v>
      </c>
      <c r="AP509" s="8">
        <v>0</v>
      </c>
      <c r="AQ509" s="8">
        <v>0</v>
      </c>
      <c r="AR509" s="54">
        <v>115</v>
      </c>
      <c r="AS509" s="8">
        <v>1</v>
      </c>
      <c r="AT509" s="8">
        <v>0</v>
      </c>
      <c r="AU509" s="8">
        <v>210</v>
      </c>
      <c r="AV509" s="8" t="s">
        <v>8439</v>
      </c>
      <c r="AW509" s="8">
        <v>1</v>
      </c>
      <c r="AX509" s="8">
        <v>0</v>
      </c>
      <c r="AY509" s="8">
        <v>0</v>
      </c>
      <c r="AZ509" s="47">
        <v>46184.541666666664</v>
      </c>
      <c r="BA509" s="47">
        <v>46184.6875</v>
      </c>
      <c r="BB509" s="8" t="s">
        <v>8380</v>
      </c>
      <c r="BC509" s="47">
        <v>46184.546527777777</v>
      </c>
      <c r="BD509" s="47">
        <v>46184.677083333336</v>
      </c>
      <c r="BE509" s="8" t="s">
        <v>169</v>
      </c>
      <c r="BF509" s="8">
        <v>0</v>
      </c>
      <c r="BG509" s="8">
        <v>0</v>
      </c>
      <c r="BH509" s="8"/>
    </row>
    <row r="510" spans="2:60">
      <c r="B510" s="8" t="s">
        <v>8326</v>
      </c>
      <c r="C510" s="8" t="s">
        <v>49</v>
      </c>
      <c r="D510" s="8" t="s">
        <v>57</v>
      </c>
      <c r="E510" s="8" t="s">
        <v>169</v>
      </c>
      <c r="F510" s="8" t="s">
        <v>8438</v>
      </c>
      <c r="G510" s="8" t="s">
        <v>70</v>
      </c>
      <c r="H510" s="8" t="s">
        <v>53</v>
      </c>
      <c r="I510" s="9">
        <v>46188</v>
      </c>
      <c r="J510" s="61">
        <v>0</v>
      </c>
      <c r="K510" s="56">
        <v>46174</v>
      </c>
      <c r="L510" s="8" t="s">
        <v>52</v>
      </c>
      <c r="M510" s="8" t="s">
        <v>66</v>
      </c>
      <c r="N510" s="8" t="s">
        <v>64</v>
      </c>
      <c r="O510" s="8">
        <v>1</v>
      </c>
      <c r="P510" s="8">
        <v>4</v>
      </c>
      <c r="Q510" s="8" t="s">
        <v>56</v>
      </c>
      <c r="R510" s="8">
        <v>4</v>
      </c>
      <c r="S510" s="8">
        <v>0</v>
      </c>
      <c r="T510" s="8" t="b">
        <v>0</v>
      </c>
      <c r="U510" s="8">
        <v>270</v>
      </c>
      <c r="V510" s="54">
        <v>242</v>
      </c>
      <c r="W510" s="54">
        <v>167</v>
      </c>
      <c r="X510" s="8">
        <v>0</v>
      </c>
      <c r="Y510" s="8">
        <v>0</v>
      </c>
      <c r="Z510" s="8">
        <v>1</v>
      </c>
      <c r="AA510" s="8">
        <v>0</v>
      </c>
      <c r="AB510" s="8">
        <v>4</v>
      </c>
      <c r="AC510" s="8">
        <v>0</v>
      </c>
      <c r="AD510" s="8"/>
      <c r="AE510" s="8">
        <v>270</v>
      </c>
      <c r="AF510" s="8" t="s">
        <v>8384</v>
      </c>
      <c r="AG510" s="8" t="s">
        <v>8379</v>
      </c>
      <c r="AH510" s="54">
        <v>7</v>
      </c>
      <c r="AI510" s="54">
        <v>-21</v>
      </c>
      <c r="AJ510" s="8">
        <v>0</v>
      </c>
      <c r="AK510" s="8">
        <v>1</v>
      </c>
      <c r="AL510" s="8">
        <v>0</v>
      </c>
      <c r="AM510" s="8">
        <v>4</v>
      </c>
      <c r="AN510" s="8">
        <v>0</v>
      </c>
      <c r="AO510" s="8">
        <v>1</v>
      </c>
      <c r="AP510" s="8">
        <v>0</v>
      </c>
      <c r="AQ510" s="8">
        <v>0</v>
      </c>
      <c r="AR510" s="54">
        <v>160</v>
      </c>
      <c r="AS510" s="8">
        <v>1</v>
      </c>
      <c r="AT510" s="8">
        <v>0</v>
      </c>
      <c r="AU510" s="8">
        <v>270</v>
      </c>
      <c r="AV510" s="8" t="s">
        <v>8439</v>
      </c>
      <c r="AW510" s="8">
        <v>1</v>
      </c>
      <c r="AX510" s="8">
        <v>0</v>
      </c>
      <c r="AY510" s="8">
        <v>0</v>
      </c>
      <c r="AZ510" s="47">
        <v>46188.5625</v>
      </c>
      <c r="BA510" s="47">
        <v>46188.75</v>
      </c>
      <c r="BB510" s="8" t="s">
        <v>8380</v>
      </c>
      <c r="BC510" s="47">
        <v>46188.567361111112</v>
      </c>
      <c r="BD510" s="47">
        <v>46188.73541666667</v>
      </c>
      <c r="BE510" s="8" t="s">
        <v>169</v>
      </c>
      <c r="BF510" s="8">
        <v>0</v>
      </c>
      <c r="BG510" s="8">
        <v>0</v>
      </c>
      <c r="BH510" s="8"/>
    </row>
    <row r="511" spans="2:60">
      <c r="B511" s="8" t="s">
        <v>8326</v>
      </c>
      <c r="C511" s="8" t="s">
        <v>49</v>
      </c>
      <c r="D511" s="8" t="s">
        <v>57</v>
      </c>
      <c r="E511" s="8" t="s">
        <v>169</v>
      </c>
      <c r="F511" s="8" t="s">
        <v>8438</v>
      </c>
      <c r="G511" s="8" t="s">
        <v>74</v>
      </c>
      <c r="H511" s="8" t="s">
        <v>53</v>
      </c>
      <c r="I511" s="9">
        <v>46208</v>
      </c>
      <c r="J511" s="61">
        <v>0</v>
      </c>
      <c r="K511" s="56">
        <v>46204</v>
      </c>
      <c r="L511" s="8" t="s">
        <v>52</v>
      </c>
      <c r="M511" s="8" t="s">
        <v>66</v>
      </c>
      <c r="N511" s="8" t="s">
        <v>64</v>
      </c>
      <c r="O511" s="8">
        <v>1</v>
      </c>
      <c r="P511" s="8">
        <v>4</v>
      </c>
      <c r="Q511" s="8" t="s">
        <v>58</v>
      </c>
      <c r="R511" s="8">
        <v>4</v>
      </c>
      <c r="S511" s="8">
        <v>0</v>
      </c>
      <c r="T511" s="8" t="b">
        <v>0</v>
      </c>
      <c r="U511" s="8">
        <v>270</v>
      </c>
      <c r="V511" s="54">
        <v>240</v>
      </c>
      <c r="W511" s="54">
        <v>173</v>
      </c>
      <c r="X511" s="8">
        <v>0</v>
      </c>
      <c r="Y511" s="8">
        <v>0</v>
      </c>
      <c r="Z511" s="8">
        <v>1</v>
      </c>
      <c r="AA511" s="8">
        <v>0</v>
      </c>
      <c r="AB511" s="8">
        <v>4</v>
      </c>
      <c r="AC511" s="8">
        <v>0</v>
      </c>
      <c r="AD511" s="8"/>
      <c r="AE511" s="8">
        <v>270</v>
      </c>
      <c r="AF511" s="8" t="s">
        <v>8384</v>
      </c>
      <c r="AG511" s="8" t="s">
        <v>8379</v>
      </c>
      <c r="AH511" s="54">
        <v>6</v>
      </c>
      <c r="AI511" s="54">
        <v>-24</v>
      </c>
      <c r="AJ511" s="8">
        <v>0</v>
      </c>
      <c r="AK511" s="8">
        <v>1</v>
      </c>
      <c r="AL511" s="8">
        <v>0</v>
      </c>
      <c r="AM511" s="8">
        <v>4</v>
      </c>
      <c r="AN511" s="8">
        <v>0</v>
      </c>
      <c r="AO511" s="8">
        <v>1</v>
      </c>
      <c r="AP511" s="8">
        <v>0</v>
      </c>
      <c r="AQ511" s="8">
        <v>0</v>
      </c>
      <c r="AR511" s="54">
        <v>160</v>
      </c>
      <c r="AS511" s="8">
        <v>1</v>
      </c>
      <c r="AT511" s="8">
        <v>0</v>
      </c>
      <c r="AU511" s="8">
        <v>270</v>
      </c>
      <c r="AV511" s="8" t="s">
        <v>8439</v>
      </c>
      <c r="AW511" s="8">
        <v>1</v>
      </c>
      <c r="AX511" s="8">
        <v>0</v>
      </c>
      <c r="AY511" s="8">
        <v>0</v>
      </c>
      <c r="AZ511" s="47">
        <v>46208.354166666664</v>
      </c>
      <c r="BA511" s="47">
        <v>46208.541666666664</v>
      </c>
      <c r="BB511" s="8" t="s">
        <v>8380</v>
      </c>
      <c r="BC511" s="47">
        <v>46208.35833333333</v>
      </c>
      <c r="BD511" s="47">
        <v>46208.525000000001</v>
      </c>
      <c r="BE511" s="8" t="s">
        <v>169</v>
      </c>
      <c r="BF511" s="8">
        <v>0</v>
      </c>
      <c r="BG511" s="8">
        <v>0</v>
      </c>
      <c r="BH511" s="8"/>
    </row>
    <row r="512" spans="2:60">
      <c r="B512" s="8" t="s">
        <v>8326</v>
      </c>
      <c r="C512" s="8" t="s">
        <v>82</v>
      </c>
      <c r="D512" s="8" t="s">
        <v>59</v>
      </c>
      <c r="E512" s="8" t="s">
        <v>250</v>
      </c>
      <c r="F512" s="8" t="s">
        <v>8438</v>
      </c>
      <c r="G512" s="8" t="s">
        <v>83</v>
      </c>
      <c r="H512" s="8" t="s">
        <v>53</v>
      </c>
      <c r="I512" s="9">
        <v>46228</v>
      </c>
      <c r="J512" s="61">
        <v>0</v>
      </c>
      <c r="K512" s="56">
        <v>46204</v>
      </c>
      <c r="L512" s="8" t="s">
        <v>52</v>
      </c>
      <c r="M512" s="8" t="s">
        <v>84</v>
      </c>
      <c r="N512" s="8" t="s">
        <v>64</v>
      </c>
      <c r="O512" s="8">
        <v>1</v>
      </c>
      <c r="P512" s="8">
        <v>4</v>
      </c>
      <c r="Q512" s="8" t="s">
        <v>58</v>
      </c>
      <c r="R512" s="8">
        <v>4</v>
      </c>
      <c r="S512" s="8">
        <v>0</v>
      </c>
      <c r="T512" s="8" t="b">
        <v>0</v>
      </c>
      <c r="U512" s="8">
        <v>480</v>
      </c>
      <c r="V512" s="54">
        <v>421</v>
      </c>
      <c r="W512" s="54">
        <v>320</v>
      </c>
      <c r="X512" s="8">
        <v>0</v>
      </c>
      <c r="Y512" s="8">
        <v>0</v>
      </c>
      <c r="Z512" s="8">
        <v>1</v>
      </c>
      <c r="AA512" s="8">
        <v>0</v>
      </c>
      <c r="AB512" s="8">
        <v>4</v>
      </c>
      <c r="AC512" s="8">
        <v>0</v>
      </c>
      <c r="AD512" s="8"/>
      <c r="AE512" s="8">
        <v>480</v>
      </c>
      <c r="AF512" s="8" t="s">
        <v>8384</v>
      </c>
      <c r="AG512" s="8" t="s">
        <v>8379</v>
      </c>
      <c r="AH512" s="54">
        <v>10</v>
      </c>
      <c r="AI512" s="54">
        <v>-49</v>
      </c>
      <c r="AJ512" s="8">
        <v>0</v>
      </c>
      <c r="AK512" s="8">
        <v>1</v>
      </c>
      <c r="AL512" s="8">
        <v>0</v>
      </c>
      <c r="AM512" s="8">
        <v>4</v>
      </c>
      <c r="AN512" s="8">
        <v>0</v>
      </c>
      <c r="AO512" s="8">
        <v>1</v>
      </c>
      <c r="AP512" s="8">
        <v>0</v>
      </c>
      <c r="AQ512" s="8">
        <v>0</v>
      </c>
      <c r="AR512" s="54">
        <v>325</v>
      </c>
      <c r="AS512" s="8">
        <v>1</v>
      </c>
      <c r="AT512" s="8">
        <v>0</v>
      </c>
      <c r="AU512" s="8">
        <v>480</v>
      </c>
      <c r="AV512" s="8" t="s">
        <v>8439</v>
      </c>
      <c r="AW512" s="8">
        <v>1</v>
      </c>
      <c r="AX512" s="8">
        <v>0</v>
      </c>
      <c r="AY512" s="8">
        <v>0</v>
      </c>
      <c r="AZ512" s="47">
        <v>46228.375</v>
      </c>
      <c r="BA512" s="47">
        <v>46228.708333333336</v>
      </c>
      <c r="BB512" s="8" t="s">
        <v>8380</v>
      </c>
      <c r="BC512" s="47">
        <v>46228.381944444445</v>
      </c>
      <c r="BD512" s="47">
        <v>46228.674305555556</v>
      </c>
      <c r="BE512" s="8" t="s">
        <v>250</v>
      </c>
      <c r="BF512" s="8">
        <v>0</v>
      </c>
      <c r="BG512" s="8">
        <v>0</v>
      </c>
      <c r="BH512" s="8"/>
    </row>
    <row r="513" spans="2:60">
      <c r="B513" s="8" t="s">
        <v>8326</v>
      </c>
      <c r="C513" s="8" t="s">
        <v>82</v>
      </c>
      <c r="D513" s="8" t="s">
        <v>59</v>
      </c>
      <c r="E513" s="8" t="s">
        <v>250</v>
      </c>
      <c r="F513" s="8" t="s">
        <v>8438</v>
      </c>
      <c r="G513" s="8" t="s">
        <v>85</v>
      </c>
      <c r="H513" s="8" t="s">
        <v>53</v>
      </c>
      <c r="I513" s="9">
        <v>46241</v>
      </c>
      <c r="J513" s="61">
        <v>0</v>
      </c>
      <c r="K513" s="56">
        <v>46235</v>
      </c>
      <c r="L513" s="8" t="s">
        <v>52</v>
      </c>
      <c r="M513" s="8" t="s">
        <v>84</v>
      </c>
      <c r="N513" s="8" t="s">
        <v>64</v>
      </c>
      <c r="O513" s="8">
        <v>1</v>
      </c>
      <c r="P513" s="8">
        <v>4</v>
      </c>
      <c r="Q513" s="8" t="s">
        <v>60</v>
      </c>
      <c r="R513" s="8">
        <v>4</v>
      </c>
      <c r="S513" s="8">
        <v>0</v>
      </c>
      <c r="T513" s="8" t="b">
        <v>0</v>
      </c>
      <c r="U513" s="8">
        <v>240</v>
      </c>
      <c r="V513" s="54">
        <v>214</v>
      </c>
      <c r="W513" s="54">
        <v>135</v>
      </c>
      <c r="X513" s="8">
        <v>0</v>
      </c>
      <c r="Y513" s="8">
        <v>0</v>
      </c>
      <c r="Z513" s="8">
        <v>1</v>
      </c>
      <c r="AA513" s="8">
        <v>0</v>
      </c>
      <c r="AB513" s="8">
        <v>4</v>
      </c>
      <c r="AC513" s="8">
        <v>0</v>
      </c>
      <c r="AD513" s="8"/>
      <c r="AE513" s="8">
        <v>240</v>
      </c>
      <c r="AF513" s="8" t="s">
        <v>8384</v>
      </c>
      <c r="AG513" s="8" t="s">
        <v>8379</v>
      </c>
      <c r="AH513" s="54">
        <v>9</v>
      </c>
      <c r="AI513" s="54">
        <v>-17</v>
      </c>
      <c r="AJ513" s="8">
        <v>0</v>
      </c>
      <c r="AK513" s="8">
        <v>1</v>
      </c>
      <c r="AL513" s="8">
        <v>0</v>
      </c>
      <c r="AM513" s="8">
        <v>4</v>
      </c>
      <c r="AN513" s="8">
        <v>0</v>
      </c>
      <c r="AO513" s="8">
        <v>1</v>
      </c>
      <c r="AP513" s="8">
        <v>0</v>
      </c>
      <c r="AQ513" s="8">
        <v>0</v>
      </c>
      <c r="AR513" s="54">
        <v>140</v>
      </c>
      <c r="AS513" s="8">
        <v>1</v>
      </c>
      <c r="AT513" s="8">
        <v>0</v>
      </c>
      <c r="AU513" s="8">
        <v>240</v>
      </c>
      <c r="AV513" s="8" t="s">
        <v>8439</v>
      </c>
      <c r="AW513" s="8">
        <v>1</v>
      </c>
      <c r="AX513" s="8">
        <v>0</v>
      </c>
      <c r="AY513" s="8">
        <v>0</v>
      </c>
      <c r="AZ513" s="47">
        <v>46241.5625</v>
      </c>
      <c r="BA513" s="47">
        <v>46241.729166666664</v>
      </c>
      <c r="BB513" s="8" t="s">
        <v>8380</v>
      </c>
      <c r="BC513" s="47">
        <v>46241.568749999999</v>
      </c>
      <c r="BD513" s="47">
        <v>46241.717361111114</v>
      </c>
      <c r="BE513" s="8" t="s">
        <v>250</v>
      </c>
      <c r="BF513" s="8">
        <v>0</v>
      </c>
      <c r="BG513" s="8">
        <v>0</v>
      </c>
      <c r="BH513" s="8"/>
    </row>
    <row r="514" spans="2:60">
      <c r="B514" s="8" t="s">
        <v>8326</v>
      </c>
      <c r="C514" s="8" t="s">
        <v>82</v>
      </c>
      <c r="D514" s="8" t="s">
        <v>59</v>
      </c>
      <c r="E514" s="8" t="s">
        <v>250</v>
      </c>
      <c r="F514" s="8" t="s">
        <v>8438</v>
      </c>
      <c r="G514" s="8" t="s">
        <v>88</v>
      </c>
      <c r="H514" s="8" t="s">
        <v>53</v>
      </c>
      <c r="I514" s="9">
        <v>46234</v>
      </c>
      <c r="J514" s="61">
        <v>0</v>
      </c>
      <c r="K514" s="56">
        <v>46204</v>
      </c>
      <c r="L514" s="8" t="s">
        <v>52</v>
      </c>
      <c r="M514" s="8" t="s">
        <v>84</v>
      </c>
      <c r="N514" s="8" t="s">
        <v>64</v>
      </c>
      <c r="O514" s="8">
        <v>1</v>
      </c>
      <c r="P514" s="8">
        <v>4</v>
      </c>
      <c r="Q514" s="8" t="s">
        <v>58</v>
      </c>
      <c r="R514" s="8">
        <v>4</v>
      </c>
      <c r="S514" s="8">
        <v>0</v>
      </c>
      <c r="T514" s="8" t="b">
        <v>0</v>
      </c>
      <c r="U514" s="8">
        <v>240</v>
      </c>
      <c r="V514" s="54">
        <v>209</v>
      </c>
      <c r="W514" s="54">
        <v>152</v>
      </c>
      <c r="X514" s="8">
        <v>0</v>
      </c>
      <c r="Y514" s="8">
        <v>0</v>
      </c>
      <c r="Z514" s="8">
        <v>1</v>
      </c>
      <c r="AA514" s="8">
        <v>0</v>
      </c>
      <c r="AB514" s="8">
        <v>4</v>
      </c>
      <c r="AC514" s="8">
        <v>0</v>
      </c>
      <c r="AD514" s="8"/>
      <c r="AE514" s="8">
        <v>240</v>
      </c>
      <c r="AF514" s="8" t="s">
        <v>8384</v>
      </c>
      <c r="AG514" s="8" t="s">
        <v>8379</v>
      </c>
      <c r="AH514" s="54">
        <v>8</v>
      </c>
      <c r="AI514" s="54">
        <v>-23</v>
      </c>
      <c r="AJ514" s="8">
        <v>0</v>
      </c>
      <c r="AK514" s="8">
        <v>1</v>
      </c>
      <c r="AL514" s="8">
        <v>0</v>
      </c>
      <c r="AM514" s="8">
        <v>4</v>
      </c>
      <c r="AN514" s="8">
        <v>0</v>
      </c>
      <c r="AO514" s="8">
        <v>1</v>
      </c>
      <c r="AP514" s="8">
        <v>0</v>
      </c>
      <c r="AQ514" s="8">
        <v>0</v>
      </c>
      <c r="AR514" s="54">
        <v>145</v>
      </c>
      <c r="AS514" s="8">
        <v>1</v>
      </c>
      <c r="AT514" s="8">
        <v>0</v>
      </c>
      <c r="AU514" s="8">
        <v>240</v>
      </c>
      <c r="AV514" s="8" t="s">
        <v>8439</v>
      </c>
      <c r="AW514" s="8">
        <v>1</v>
      </c>
      <c r="AX514" s="8">
        <v>0</v>
      </c>
      <c r="AY514" s="8">
        <v>0</v>
      </c>
      <c r="AZ514" s="47">
        <v>46234.541666666664</v>
      </c>
      <c r="BA514" s="47">
        <v>46234.708333333336</v>
      </c>
      <c r="BB514" s="8" t="s">
        <v>8380</v>
      </c>
      <c r="BC514" s="47">
        <v>46234.547222222223</v>
      </c>
      <c r="BD514" s="47">
        <v>46234.692361111112</v>
      </c>
      <c r="BE514" s="8" t="s">
        <v>250</v>
      </c>
      <c r="BF514" s="8">
        <v>0</v>
      </c>
      <c r="BG514" s="8">
        <v>0</v>
      </c>
      <c r="BH514" s="8"/>
    </row>
    <row r="515" spans="2:60">
      <c r="B515" s="8" t="s">
        <v>8326</v>
      </c>
      <c r="C515" s="8" t="s">
        <v>82</v>
      </c>
      <c r="D515" s="8" t="s">
        <v>59</v>
      </c>
      <c r="E515" s="8" t="s">
        <v>341</v>
      </c>
      <c r="F515" s="8" t="s">
        <v>8438</v>
      </c>
      <c r="G515" s="8" t="s">
        <v>83</v>
      </c>
      <c r="H515" s="8" t="s">
        <v>53</v>
      </c>
      <c r="I515" s="9">
        <v>46184</v>
      </c>
      <c r="J515" s="61">
        <v>0</v>
      </c>
      <c r="K515" s="56">
        <v>46174</v>
      </c>
      <c r="L515" s="8" t="s">
        <v>52</v>
      </c>
      <c r="M515" s="8" t="s">
        <v>84</v>
      </c>
      <c r="N515" s="8" t="s">
        <v>64</v>
      </c>
      <c r="O515" s="8">
        <v>1</v>
      </c>
      <c r="P515" s="8">
        <v>4</v>
      </c>
      <c r="Q515" s="8" t="s">
        <v>56</v>
      </c>
      <c r="R515" s="8">
        <v>4</v>
      </c>
      <c r="S515" s="8">
        <v>0</v>
      </c>
      <c r="T515" s="8" t="b">
        <v>0</v>
      </c>
      <c r="U515" s="8">
        <v>270</v>
      </c>
      <c r="V515" s="54">
        <v>232</v>
      </c>
      <c r="W515" s="54">
        <v>148</v>
      </c>
      <c r="X515" s="8">
        <v>0</v>
      </c>
      <c r="Y515" s="8">
        <v>0</v>
      </c>
      <c r="Z515" s="8">
        <v>1</v>
      </c>
      <c r="AA515" s="8">
        <v>0</v>
      </c>
      <c r="AB515" s="8">
        <v>4</v>
      </c>
      <c r="AC515" s="8">
        <v>0</v>
      </c>
      <c r="AD515" s="8"/>
      <c r="AE515" s="8">
        <v>270</v>
      </c>
      <c r="AF515" s="8" t="s">
        <v>8384</v>
      </c>
      <c r="AG515" s="8" t="s">
        <v>8379</v>
      </c>
      <c r="AH515" s="54">
        <v>8</v>
      </c>
      <c r="AI515" s="54">
        <v>-30</v>
      </c>
      <c r="AJ515" s="8">
        <v>0</v>
      </c>
      <c r="AK515" s="8">
        <v>1</v>
      </c>
      <c r="AL515" s="8">
        <v>0</v>
      </c>
      <c r="AM515" s="8">
        <v>4</v>
      </c>
      <c r="AN515" s="8">
        <v>0</v>
      </c>
      <c r="AO515" s="8">
        <v>1</v>
      </c>
      <c r="AP515" s="8">
        <v>0</v>
      </c>
      <c r="AQ515" s="8">
        <v>0</v>
      </c>
      <c r="AR515" s="54">
        <v>145</v>
      </c>
      <c r="AS515" s="8">
        <v>1</v>
      </c>
      <c r="AT515" s="8">
        <v>0</v>
      </c>
      <c r="AU515" s="8">
        <v>270</v>
      </c>
      <c r="AV515" s="8" t="s">
        <v>8439</v>
      </c>
      <c r="AW515" s="8">
        <v>1</v>
      </c>
      <c r="AX515" s="8">
        <v>0</v>
      </c>
      <c r="AY515" s="8">
        <v>0</v>
      </c>
      <c r="AZ515" s="47">
        <v>46184.541666666664</v>
      </c>
      <c r="BA515" s="47">
        <v>46184.729166666664</v>
      </c>
      <c r="BB515" s="8" t="s">
        <v>8380</v>
      </c>
      <c r="BC515" s="47">
        <v>46184.547222222223</v>
      </c>
      <c r="BD515" s="47">
        <v>46184.708333333336</v>
      </c>
      <c r="BE515" s="8" t="s">
        <v>341</v>
      </c>
      <c r="BF515" s="8">
        <v>0</v>
      </c>
      <c r="BG515" s="8">
        <v>0</v>
      </c>
      <c r="BH515" s="8"/>
    </row>
    <row r="516" spans="2:60">
      <c r="B516" s="8" t="s">
        <v>8326</v>
      </c>
      <c r="C516" s="8" t="s">
        <v>82</v>
      </c>
      <c r="D516" s="8" t="s">
        <v>59</v>
      </c>
      <c r="E516" s="8" t="s">
        <v>341</v>
      </c>
      <c r="F516" s="8" t="s">
        <v>8438</v>
      </c>
      <c r="G516" s="8" t="s">
        <v>86</v>
      </c>
      <c r="H516" s="8" t="s">
        <v>53</v>
      </c>
      <c r="I516" s="9">
        <v>46212</v>
      </c>
      <c r="J516" s="61">
        <v>0</v>
      </c>
      <c r="K516" s="56">
        <v>46204</v>
      </c>
      <c r="L516" s="8" t="s">
        <v>52</v>
      </c>
      <c r="M516" s="8" t="s">
        <v>84</v>
      </c>
      <c r="N516" s="8" t="s">
        <v>64</v>
      </c>
      <c r="O516" s="8">
        <v>1</v>
      </c>
      <c r="P516" s="8">
        <v>4</v>
      </c>
      <c r="Q516" s="8" t="s">
        <v>58</v>
      </c>
      <c r="R516" s="8">
        <v>4</v>
      </c>
      <c r="S516" s="8">
        <v>0</v>
      </c>
      <c r="T516" s="8" t="b">
        <v>0</v>
      </c>
      <c r="U516" s="8">
        <v>480</v>
      </c>
      <c r="V516" s="54">
        <v>431</v>
      </c>
      <c r="W516" s="54">
        <v>325</v>
      </c>
      <c r="X516" s="8">
        <v>0</v>
      </c>
      <c r="Y516" s="8">
        <v>0</v>
      </c>
      <c r="Z516" s="8">
        <v>1</v>
      </c>
      <c r="AA516" s="8">
        <v>0</v>
      </c>
      <c r="AB516" s="8">
        <v>4</v>
      </c>
      <c r="AC516" s="8">
        <v>0</v>
      </c>
      <c r="AD516" s="8"/>
      <c r="AE516" s="8">
        <v>480</v>
      </c>
      <c r="AF516" s="8" t="s">
        <v>8384</v>
      </c>
      <c r="AG516" s="8" t="s">
        <v>8379</v>
      </c>
      <c r="AH516" s="54">
        <v>9</v>
      </c>
      <c r="AI516" s="54">
        <v>-40</v>
      </c>
      <c r="AJ516" s="8">
        <v>0</v>
      </c>
      <c r="AK516" s="8">
        <v>1</v>
      </c>
      <c r="AL516" s="8">
        <v>0</v>
      </c>
      <c r="AM516" s="8">
        <v>4</v>
      </c>
      <c r="AN516" s="8">
        <v>0</v>
      </c>
      <c r="AO516" s="8">
        <v>1</v>
      </c>
      <c r="AP516" s="8">
        <v>0</v>
      </c>
      <c r="AQ516" s="8">
        <v>0</v>
      </c>
      <c r="AR516" s="54">
        <v>320</v>
      </c>
      <c r="AS516" s="8">
        <v>1</v>
      </c>
      <c r="AT516" s="8">
        <v>0</v>
      </c>
      <c r="AU516" s="8">
        <v>480</v>
      </c>
      <c r="AV516" s="8" t="s">
        <v>8439</v>
      </c>
      <c r="AW516" s="8">
        <v>1</v>
      </c>
      <c r="AX516" s="8">
        <v>0</v>
      </c>
      <c r="AY516" s="8">
        <v>0</v>
      </c>
      <c r="AZ516" s="47">
        <v>46212.333333333336</v>
      </c>
      <c r="BA516" s="47">
        <v>46212.666666666664</v>
      </c>
      <c r="BB516" s="8" t="s">
        <v>8380</v>
      </c>
      <c r="BC516" s="47">
        <v>46212.339583333334</v>
      </c>
      <c r="BD516" s="47">
        <v>46212.638888888891</v>
      </c>
      <c r="BE516" s="8" t="s">
        <v>341</v>
      </c>
      <c r="BF516" s="8">
        <v>0</v>
      </c>
      <c r="BG516" s="8">
        <v>0</v>
      </c>
      <c r="BH516" s="8"/>
    </row>
    <row r="517" spans="2:60">
      <c r="B517" s="8" t="s">
        <v>8326</v>
      </c>
      <c r="C517" s="8" t="s">
        <v>82</v>
      </c>
      <c r="D517" s="8" t="s">
        <v>59</v>
      </c>
      <c r="E517" s="8" t="s">
        <v>278</v>
      </c>
      <c r="F517" s="8" t="s">
        <v>8438</v>
      </c>
      <c r="G517" s="8" t="s">
        <v>83</v>
      </c>
      <c r="H517" s="8" t="s">
        <v>53</v>
      </c>
      <c r="I517" s="9">
        <v>46217</v>
      </c>
      <c r="J517" s="61">
        <v>0</v>
      </c>
      <c r="K517" s="56">
        <v>46204</v>
      </c>
      <c r="L517" s="8" t="s">
        <v>52</v>
      </c>
      <c r="M517" s="8" t="s">
        <v>84</v>
      </c>
      <c r="N517" s="8" t="s">
        <v>64</v>
      </c>
      <c r="O517" s="8">
        <v>1</v>
      </c>
      <c r="P517" s="8">
        <v>4</v>
      </c>
      <c r="Q517" s="8" t="s">
        <v>58</v>
      </c>
      <c r="R517" s="8">
        <v>4</v>
      </c>
      <c r="S517" s="8">
        <v>0</v>
      </c>
      <c r="T517" s="8" t="b">
        <v>0</v>
      </c>
      <c r="U517" s="8">
        <v>480</v>
      </c>
      <c r="V517" s="54">
        <v>431</v>
      </c>
      <c r="W517" s="54">
        <v>319</v>
      </c>
      <c r="X517" s="8">
        <v>0</v>
      </c>
      <c r="Y517" s="8">
        <v>0</v>
      </c>
      <c r="Z517" s="8">
        <v>1</v>
      </c>
      <c r="AA517" s="8">
        <v>0</v>
      </c>
      <c r="AB517" s="8">
        <v>4</v>
      </c>
      <c r="AC517" s="8">
        <v>0</v>
      </c>
      <c r="AD517" s="8"/>
      <c r="AE517" s="8">
        <v>480</v>
      </c>
      <c r="AF517" s="8" t="s">
        <v>8384</v>
      </c>
      <c r="AG517" s="8" t="s">
        <v>8379</v>
      </c>
      <c r="AH517" s="54">
        <v>9</v>
      </c>
      <c r="AI517" s="54">
        <v>-40</v>
      </c>
      <c r="AJ517" s="8">
        <v>0</v>
      </c>
      <c r="AK517" s="8">
        <v>1</v>
      </c>
      <c r="AL517" s="8">
        <v>0</v>
      </c>
      <c r="AM517" s="8">
        <v>4</v>
      </c>
      <c r="AN517" s="8">
        <v>0</v>
      </c>
      <c r="AO517" s="8">
        <v>1</v>
      </c>
      <c r="AP517" s="8">
        <v>0</v>
      </c>
      <c r="AQ517" s="8">
        <v>0</v>
      </c>
      <c r="AR517" s="54">
        <v>315</v>
      </c>
      <c r="AS517" s="8">
        <v>1</v>
      </c>
      <c r="AT517" s="8">
        <v>0</v>
      </c>
      <c r="AU517" s="8">
        <v>480</v>
      </c>
      <c r="AV517" s="8" t="s">
        <v>8439</v>
      </c>
      <c r="AW517" s="8">
        <v>1</v>
      </c>
      <c r="AX517" s="8">
        <v>0</v>
      </c>
      <c r="AY517" s="8">
        <v>0</v>
      </c>
      <c r="AZ517" s="47">
        <v>46217.333333333336</v>
      </c>
      <c r="BA517" s="47">
        <v>46217.666666666664</v>
      </c>
      <c r="BB517" s="8" t="s">
        <v>8380</v>
      </c>
      <c r="BC517" s="47">
        <v>46217.339583333334</v>
      </c>
      <c r="BD517" s="47">
        <v>46217.638888888891</v>
      </c>
      <c r="BE517" s="8" t="s">
        <v>278</v>
      </c>
      <c r="BF517" s="8">
        <v>0</v>
      </c>
      <c r="BG517" s="8">
        <v>0</v>
      </c>
      <c r="BH517" s="8"/>
    </row>
    <row r="518" spans="2:60">
      <c r="B518" s="8" t="s">
        <v>8326</v>
      </c>
      <c r="C518" s="8" t="s">
        <v>82</v>
      </c>
      <c r="D518" s="8" t="s">
        <v>59</v>
      </c>
      <c r="E518" s="8" t="s">
        <v>278</v>
      </c>
      <c r="F518" s="8" t="s">
        <v>8438</v>
      </c>
      <c r="G518" s="8" t="s">
        <v>86</v>
      </c>
      <c r="H518" s="8" t="s">
        <v>53</v>
      </c>
      <c r="I518" s="9">
        <v>46193</v>
      </c>
      <c r="J518" s="61">
        <v>0</v>
      </c>
      <c r="K518" s="56">
        <v>46174</v>
      </c>
      <c r="L518" s="8" t="s">
        <v>52</v>
      </c>
      <c r="M518" s="8" t="s">
        <v>84</v>
      </c>
      <c r="N518" s="8" t="s">
        <v>64</v>
      </c>
      <c r="O518" s="8">
        <v>1</v>
      </c>
      <c r="P518" s="8">
        <v>4</v>
      </c>
      <c r="Q518" s="8" t="s">
        <v>56</v>
      </c>
      <c r="R518" s="8">
        <v>4</v>
      </c>
      <c r="S518" s="8">
        <v>0</v>
      </c>
      <c r="T518" s="8" t="b">
        <v>0</v>
      </c>
      <c r="U518" s="8">
        <v>480</v>
      </c>
      <c r="V518" s="54">
        <v>445</v>
      </c>
      <c r="W518" s="54">
        <v>336</v>
      </c>
      <c r="X518" s="8">
        <v>0</v>
      </c>
      <c r="Y518" s="8">
        <v>0</v>
      </c>
      <c r="Z518" s="8">
        <v>1</v>
      </c>
      <c r="AA518" s="8">
        <v>0</v>
      </c>
      <c r="AB518" s="8">
        <v>4</v>
      </c>
      <c r="AC518" s="8">
        <v>0</v>
      </c>
      <c r="AD518" s="8"/>
      <c r="AE518" s="8">
        <v>480</v>
      </c>
      <c r="AF518" s="8" t="s">
        <v>8384</v>
      </c>
      <c r="AG518" s="8" t="s">
        <v>8379</v>
      </c>
      <c r="AH518" s="54">
        <v>5</v>
      </c>
      <c r="AI518" s="54">
        <v>-30</v>
      </c>
      <c r="AJ518" s="8">
        <v>0</v>
      </c>
      <c r="AK518" s="8">
        <v>1</v>
      </c>
      <c r="AL518" s="8">
        <v>0</v>
      </c>
      <c r="AM518" s="8">
        <v>4</v>
      </c>
      <c r="AN518" s="8">
        <v>0</v>
      </c>
      <c r="AO518" s="8">
        <v>1</v>
      </c>
      <c r="AP518" s="8">
        <v>0</v>
      </c>
      <c r="AQ518" s="8">
        <v>0</v>
      </c>
      <c r="AR518" s="54">
        <v>325</v>
      </c>
      <c r="AS518" s="8">
        <v>1</v>
      </c>
      <c r="AT518" s="8">
        <v>0</v>
      </c>
      <c r="AU518" s="8">
        <v>480</v>
      </c>
      <c r="AV518" s="8" t="s">
        <v>8439</v>
      </c>
      <c r="AW518" s="8">
        <v>1</v>
      </c>
      <c r="AX518" s="8">
        <v>0</v>
      </c>
      <c r="AY518" s="8">
        <v>0</v>
      </c>
      <c r="AZ518" s="47">
        <v>46193.333333333336</v>
      </c>
      <c r="BA518" s="47">
        <v>46193.666666666664</v>
      </c>
      <c r="BB518" s="8" t="s">
        <v>8380</v>
      </c>
      <c r="BC518" s="47">
        <v>46193.336805555555</v>
      </c>
      <c r="BD518" s="47">
        <v>46193.645833333336</v>
      </c>
      <c r="BE518" s="8" t="s">
        <v>278</v>
      </c>
      <c r="BF518" s="8">
        <v>0</v>
      </c>
      <c r="BG518" s="8">
        <v>0</v>
      </c>
      <c r="BH518" s="8"/>
    </row>
    <row r="519" spans="2:60">
      <c r="B519" s="8" t="s">
        <v>8326</v>
      </c>
      <c r="C519" s="8" t="s">
        <v>82</v>
      </c>
      <c r="D519" s="8" t="s">
        <v>59</v>
      </c>
      <c r="E519" s="8" t="s">
        <v>278</v>
      </c>
      <c r="F519" s="8" t="s">
        <v>8438</v>
      </c>
      <c r="G519" s="8" t="s">
        <v>86</v>
      </c>
      <c r="H519" s="8" t="s">
        <v>53</v>
      </c>
      <c r="I519" s="9">
        <v>46250</v>
      </c>
      <c r="J519" s="61">
        <v>0</v>
      </c>
      <c r="K519" s="56">
        <v>46235</v>
      </c>
      <c r="L519" s="8" t="s">
        <v>52</v>
      </c>
      <c r="M519" s="8" t="s">
        <v>84</v>
      </c>
      <c r="N519" s="8" t="s">
        <v>64</v>
      </c>
      <c r="O519" s="8">
        <v>1</v>
      </c>
      <c r="P519" s="8">
        <v>4</v>
      </c>
      <c r="Q519" s="8" t="s">
        <v>60</v>
      </c>
      <c r="R519" s="8">
        <v>4</v>
      </c>
      <c r="S519" s="8">
        <v>0</v>
      </c>
      <c r="T519" s="8" t="b">
        <v>0</v>
      </c>
      <c r="U519" s="8">
        <v>210</v>
      </c>
      <c r="V519" s="54">
        <v>185</v>
      </c>
      <c r="W519" s="54">
        <v>112</v>
      </c>
      <c r="X519" s="8">
        <v>0</v>
      </c>
      <c r="Y519" s="8">
        <v>0</v>
      </c>
      <c r="Z519" s="8">
        <v>1</v>
      </c>
      <c r="AA519" s="8">
        <v>0</v>
      </c>
      <c r="AB519" s="8">
        <v>4</v>
      </c>
      <c r="AC519" s="8">
        <v>0</v>
      </c>
      <c r="AD519" s="8"/>
      <c r="AE519" s="8">
        <v>210</v>
      </c>
      <c r="AF519" s="8" t="s">
        <v>8378</v>
      </c>
      <c r="AG519" s="8" t="s">
        <v>8379</v>
      </c>
      <c r="AH519" s="54">
        <v>11</v>
      </c>
      <c r="AI519" s="54">
        <v>-14</v>
      </c>
      <c r="AJ519" s="8">
        <v>0</v>
      </c>
      <c r="AK519" s="8">
        <v>0</v>
      </c>
      <c r="AL519" s="8">
        <v>1</v>
      </c>
      <c r="AM519" s="8">
        <v>4</v>
      </c>
      <c r="AN519" s="8">
        <v>0</v>
      </c>
      <c r="AO519" s="8">
        <v>1</v>
      </c>
      <c r="AP519" s="8">
        <v>0</v>
      </c>
      <c r="AQ519" s="8">
        <v>0</v>
      </c>
      <c r="AR519" s="54">
        <v>110</v>
      </c>
      <c r="AS519" s="8">
        <v>1</v>
      </c>
      <c r="AT519" s="8">
        <v>0</v>
      </c>
      <c r="AU519" s="8">
        <v>210</v>
      </c>
      <c r="AV519" s="8" t="s">
        <v>8439</v>
      </c>
      <c r="AW519" s="8">
        <v>1</v>
      </c>
      <c r="AX519" s="8">
        <v>0</v>
      </c>
      <c r="AY519" s="8">
        <v>0</v>
      </c>
      <c r="AZ519" s="47">
        <v>46250.333333333336</v>
      </c>
      <c r="BA519" s="47">
        <v>46250.479166666664</v>
      </c>
      <c r="BB519" s="8" t="s">
        <v>8380</v>
      </c>
      <c r="BC519" s="47">
        <v>46250.34097222222</v>
      </c>
      <c r="BD519" s="47">
        <v>46250.469444444447</v>
      </c>
      <c r="BE519" s="8" t="s">
        <v>278</v>
      </c>
      <c r="BF519" s="8">
        <v>0</v>
      </c>
      <c r="BG519" s="8">
        <v>0</v>
      </c>
      <c r="BH519" s="8"/>
    </row>
    <row r="520" spans="2:60">
      <c r="B520" s="8" t="s">
        <v>8326</v>
      </c>
      <c r="C520" s="8" t="s">
        <v>82</v>
      </c>
      <c r="D520" s="8" t="s">
        <v>59</v>
      </c>
      <c r="E520" s="8" t="s">
        <v>278</v>
      </c>
      <c r="F520" s="8" t="s">
        <v>8438</v>
      </c>
      <c r="G520" s="8" t="s">
        <v>88</v>
      </c>
      <c r="H520" s="8" t="s">
        <v>53</v>
      </c>
      <c r="I520" s="9">
        <v>46222</v>
      </c>
      <c r="J520" s="61">
        <v>0</v>
      </c>
      <c r="K520" s="56">
        <v>46204</v>
      </c>
      <c r="L520" s="8" t="s">
        <v>52</v>
      </c>
      <c r="M520" s="8" t="s">
        <v>84</v>
      </c>
      <c r="N520" s="8" t="s">
        <v>64</v>
      </c>
      <c r="O520" s="8">
        <v>1</v>
      </c>
      <c r="P520" s="8">
        <v>4</v>
      </c>
      <c r="Q520" s="8" t="s">
        <v>58</v>
      </c>
      <c r="R520" s="8">
        <v>4</v>
      </c>
      <c r="S520" s="8">
        <v>0</v>
      </c>
      <c r="T520" s="8" t="b">
        <v>0</v>
      </c>
      <c r="U520" s="8">
        <v>480</v>
      </c>
      <c r="V520" s="54">
        <v>425</v>
      </c>
      <c r="W520" s="54">
        <v>315</v>
      </c>
      <c r="X520" s="8">
        <v>0</v>
      </c>
      <c r="Y520" s="8">
        <v>0</v>
      </c>
      <c r="Z520" s="8">
        <v>1</v>
      </c>
      <c r="AA520" s="8">
        <v>0</v>
      </c>
      <c r="AB520" s="8">
        <v>4</v>
      </c>
      <c r="AC520" s="8">
        <v>0</v>
      </c>
      <c r="AD520" s="8"/>
      <c r="AE520" s="8">
        <v>480</v>
      </c>
      <c r="AF520" s="8" t="s">
        <v>8384</v>
      </c>
      <c r="AG520" s="8" t="s">
        <v>8379</v>
      </c>
      <c r="AH520" s="54">
        <v>7</v>
      </c>
      <c r="AI520" s="54">
        <v>-48</v>
      </c>
      <c r="AJ520" s="8">
        <v>0</v>
      </c>
      <c r="AK520" s="8">
        <v>1</v>
      </c>
      <c r="AL520" s="8">
        <v>0</v>
      </c>
      <c r="AM520" s="8">
        <v>4</v>
      </c>
      <c r="AN520" s="8">
        <v>0</v>
      </c>
      <c r="AO520" s="8">
        <v>1</v>
      </c>
      <c r="AP520" s="8">
        <v>0</v>
      </c>
      <c r="AQ520" s="8">
        <v>0</v>
      </c>
      <c r="AR520" s="54">
        <v>330</v>
      </c>
      <c r="AS520" s="8">
        <v>1</v>
      </c>
      <c r="AT520" s="8">
        <v>0</v>
      </c>
      <c r="AU520" s="8">
        <v>480</v>
      </c>
      <c r="AV520" s="8" t="s">
        <v>8439</v>
      </c>
      <c r="AW520" s="8">
        <v>1</v>
      </c>
      <c r="AX520" s="8">
        <v>0</v>
      </c>
      <c r="AY520" s="8">
        <v>0</v>
      </c>
      <c r="AZ520" s="47">
        <v>46222.333333333336</v>
      </c>
      <c r="BA520" s="47">
        <v>46222.666666666664</v>
      </c>
      <c r="BB520" s="8" t="s">
        <v>8380</v>
      </c>
      <c r="BC520" s="47">
        <v>46222.338194444441</v>
      </c>
      <c r="BD520" s="47">
        <v>46222.633333333331</v>
      </c>
      <c r="BE520" s="8" t="s">
        <v>278</v>
      </c>
      <c r="BF520" s="8">
        <v>0</v>
      </c>
      <c r="BG520" s="8">
        <v>0</v>
      </c>
      <c r="BH520" s="8"/>
    </row>
    <row r="521" spans="2:60">
      <c r="B521" s="8" t="s">
        <v>8326</v>
      </c>
      <c r="C521" s="8" t="s">
        <v>82</v>
      </c>
      <c r="D521" s="8" t="s">
        <v>59</v>
      </c>
      <c r="E521" s="8" t="s">
        <v>179</v>
      </c>
      <c r="F521" s="8" t="s">
        <v>8438</v>
      </c>
      <c r="G521" s="8" t="s">
        <v>85</v>
      </c>
      <c r="H521" s="8" t="s">
        <v>53</v>
      </c>
      <c r="I521" s="9">
        <v>46258</v>
      </c>
      <c r="J521" s="61">
        <v>0</v>
      </c>
      <c r="K521" s="56">
        <v>46235</v>
      </c>
      <c r="L521" s="8" t="s">
        <v>52</v>
      </c>
      <c r="M521" s="8" t="s">
        <v>84</v>
      </c>
      <c r="N521" s="8" t="s">
        <v>64</v>
      </c>
      <c r="O521" s="8">
        <v>1</v>
      </c>
      <c r="P521" s="8">
        <v>4</v>
      </c>
      <c r="Q521" s="8" t="s">
        <v>60</v>
      </c>
      <c r="R521" s="8">
        <v>4</v>
      </c>
      <c r="S521" s="8">
        <v>0</v>
      </c>
      <c r="T521" s="8" t="b">
        <v>0</v>
      </c>
      <c r="U521" s="8">
        <v>210</v>
      </c>
      <c r="V521" s="54">
        <v>182</v>
      </c>
      <c r="W521" s="54">
        <v>116</v>
      </c>
      <c r="X521" s="8">
        <v>0</v>
      </c>
      <c r="Y521" s="8">
        <v>0</v>
      </c>
      <c r="Z521" s="8">
        <v>1</v>
      </c>
      <c r="AA521" s="8">
        <v>0</v>
      </c>
      <c r="AB521" s="8">
        <v>4</v>
      </c>
      <c r="AC521" s="8">
        <v>0</v>
      </c>
      <c r="AD521" s="8"/>
      <c r="AE521" s="8">
        <v>210</v>
      </c>
      <c r="AF521" s="8" t="s">
        <v>8378</v>
      </c>
      <c r="AG521" s="8" t="s">
        <v>8379</v>
      </c>
      <c r="AH521" s="54">
        <v>11</v>
      </c>
      <c r="AI521" s="54">
        <v>-17</v>
      </c>
      <c r="AJ521" s="8">
        <v>0</v>
      </c>
      <c r="AK521" s="8">
        <v>0</v>
      </c>
      <c r="AL521" s="8">
        <v>1</v>
      </c>
      <c r="AM521" s="8">
        <v>4</v>
      </c>
      <c r="AN521" s="8">
        <v>0</v>
      </c>
      <c r="AO521" s="8">
        <v>1</v>
      </c>
      <c r="AP521" s="8">
        <v>0</v>
      </c>
      <c r="AQ521" s="8">
        <v>0</v>
      </c>
      <c r="AR521" s="54">
        <v>120</v>
      </c>
      <c r="AS521" s="8">
        <v>1</v>
      </c>
      <c r="AT521" s="8">
        <v>0</v>
      </c>
      <c r="AU521" s="8">
        <v>210</v>
      </c>
      <c r="AV521" s="8" t="s">
        <v>8439</v>
      </c>
      <c r="AW521" s="8">
        <v>1</v>
      </c>
      <c r="AX521" s="8">
        <v>0</v>
      </c>
      <c r="AY521" s="8">
        <v>0</v>
      </c>
      <c r="AZ521" s="47">
        <v>46258.541666666664</v>
      </c>
      <c r="BA521" s="47">
        <v>46258.6875</v>
      </c>
      <c r="BB521" s="8" t="s">
        <v>8380</v>
      </c>
      <c r="BC521" s="47">
        <v>46258.549305555556</v>
      </c>
      <c r="BD521" s="47">
        <v>46258.675694444442</v>
      </c>
      <c r="BE521" s="8" t="s">
        <v>179</v>
      </c>
      <c r="BF521" s="8">
        <v>0</v>
      </c>
      <c r="BG521" s="8">
        <v>0</v>
      </c>
      <c r="BH521" s="8"/>
    </row>
    <row r="522" spans="2:60">
      <c r="B522" s="8" t="s">
        <v>8326</v>
      </c>
      <c r="C522" s="8" t="s">
        <v>82</v>
      </c>
      <c r="D522" s="8" t="s">
        <v>59</v>
      </c>
      <c r="E522" s="8" t="s">
        <v>202</v>
      </c>
      <c r="F522" s="8" t="s">
        <v>8438</v>
      </c>
      <c r="G522" s="8" t="s">
        <v>83</v>
      </c>
      <c r="H522" s="8" t="s">
        <v>53</v>
      </c>
      <c r="I522" s="9">
        <v>46251</v>
      </c>
      <c r="J522" s="61">
        <v>0</v>
      </c>
      <c r="K522" s="56">
        <v>46235</v>
      </c>
      <c r="L522" s="8" t="s">
        <v>52</v>
      </c>
      <c r="M522" s="8" t="s">
        <v>84</v>
      </c>
      <c r="N522" s="8" t="s">
        <v>64</v>
      </c>
      <c r="O522" s="8">
        <v>1</v>
      </c>
      <c r="P522" s="8">
        <v>4</v>
      </c>
      <c r="Q522" s="8" t="s">
        <v>60</v>
      </c>
      <c r="R522" s="8">
        <v>4</v>
      </c>
      <c r="S522" s="8">
        <v>0</v>
      </c>
      <c r="T522" s="8" t="b">
        <v>0</v>
      </c>
      <c r="U522" s="8">
        <v>360</v>
      </c>
      <c r="V522" s="54">
        <v>328</v>
      </c>
      <c r="W522" s="54">
        <v>250</v>
      </c>
      <c r="X522" s="8">
        <v>0</v>
      </c>
      <c r="Y522" s="8">
        <v>0</v>
      </c>
      <c r="Z522" s="8">
        <v>1</v>
      </c>
      <c r="AA522" s="8">
        <v>0</v>
      </c>
      <c r="AB522" s="8">
        <v>4</v>
      </c>
      <c r="AC522" s="8">
        <v>0</v>
      </c>
      <c r="AD522" s="8"/>
      <c r="AE522" s="8">
        <v>360</v>
      </c>
      <c r="AF522" s="8" t="s">
        <v>8378</v>
      </c>
      <c r="AG522" s="8" t="s">
        <v>8379</v>
      </c>
      <c r="AH522" s="54">
        <v>11</v>
      </c>
      <c r="AI522" s="54">
        <v>-21</v>
      </c>
      <c r="AJ522" s="8">
        <v>0</v>
      </c>
      <c r="AK522" s="8">
        <v>0</v>
      </c>
      <c r="AL522" s="8">
        <v>1</v>
      </c>
      <c r="AM522" s="8">
        <v>4</v>
      </c>
      <c r="AN522" s="8">
        <v>0</v>
      </c>
      <c r="AO522" s="8">
        <v>1</v>
      </c>
      <c r="AP522" s="8">
        <v>0</v>
      </c>
      <c r="AQ522" s="8">
        <v>0</v>
      </c>
      <c r="AR522" s="54">
        <v>250</v>
      </c>
      <c r="AS522" s="8">
        <v>1</v>
      </c>
      <c r="AT522" s="8">
        <v>0</v>
      </c>
      <c r="AU522" s="8">
        <v>360</v>
      </c>
      <c r="AV522" s="8" t="s">
        <v>8439</v>
      </c>
      <c r="AW522" s="8">
        <v>1</v>
      </c>
      <c r="AX522" s="8">
        <v>0</v>
      </c>
      <c r="AY522" s="8">
        <v>0</v>
      </c>
      <c r="AZ522" s="47">
        <v>46251.354166666664</v>
      </c>
      <c r="BA522" s="47">
        <v>46251.604166666664</v>
      </c>
      <c r="BB522" s="8" t="s">
        <v>8380</v>
      </c>
      <c r="BC522" s="47">
        <v>46251.361805555556</v>
      </c>
      <c r="BD522" s="47">
        <v>46251.589583333334</v>
      </c>
      <c r="BE522" s="8" t="s">
        <v>202</v>
      </c>
      <c r="BF522" s="8">
        <v>0</v>
      </c>
      <c r="BG522" s="8">
        <v>0</v>
      </c>
      <c r="BH522" s="8"/>
    </row>
    <row r="523" spans="2:60">
      <c r="B523" s="8" t="s">
        <v>8326</v>
      </c>
      <c r="C523" s="8" t="s">
        <v>82</v>
      </c>
      <c r="D523" s="8" t="s">
        <v>59</v>
      </c>
      <c r="E523" s="8" t="s">
        <v>314</v>
      </c>
      <c r="F523" s="8" t="s">
        <v>8438</v>
      </c>
      <c r="G523" s="8" t="s">
        <v>89</v>
      </c>
      <c r="H523" s="8" t="s">
        <v>53</v>
      </c>
      <c r="I523" s="9">
        <v>46178</v>
      </c>
      <c r="J523" s="61">
        <v>0</v>
      </c>
      <c r="K523" s="56">
        <v>46174</v>
      </c>
      <c r="L523" s="8" t="s">
        <v>52</v>
      </c>
      <c r="M523" s="8" t="s">
        <v>84</v>
      </c>
      <c r="N523" s="8" t="s">
        <v>64</v>
      </c>
      <c r="O523" s="8">
        <v>1</v>
      </c>
      <c r="P523" s="8">
        <v>4</v>
      </c>
      <c r="Q523" s="8" t="s">
        <v>56</v>
      </c>
      <c r="R523" s="8">
        <v>4</v>
      </c>
      <c r="S523" s="8">
        <v>0</v>
      </c>
      <c r="T523" s="8" t="b">
        <v>0</v>
      </c>
      <c r="U523" s="8">
        <v>540</v>
      </c>
      <c r="V523" s="54">
        <v>488</v>
      </c>
      <c r="W523" s="54">
        <v>382</v>
      </c>
      <c r="X523" s="8">
        <v>0</v>
      </c>
      <c r="Y523" s="8">
        <v>0</v>
      </c>
      <c r="Z523" s="8">
        <v>1</v>
      </c>
      <c r="AA523" s="8">
        <v>0</v>
      </c>
      <c r="AB523" s="8">
        <v>4</v>
      </c>
      <c r="AC523" s="8">
        <v>0</v>
      </c>
      <c r="AD523" s="8"/>
      <c r="AE523" s="8">
        <v>540</v>
      </c>
      <c r="AF523" s="8" t="s">
        <v>8384</v>
      </c>
      <c r="AG523" s="8" t="s">
        <v>8379</v>
      </c>
      <c r="AH523" s="54">
        <v>4</v>
      </c>
      <c r="AI523" s="54">
        <v>-48</v>
      </c>
      <c r="AJ523" s="8">
        <v>0</v>
      </c>
      <c r="AK523" s="8">
        <v>1</v>
      </c>
      <c r="AL523" s="8">
        <v>0</v>
      </c>
      <c r="AM523" s="8">
        <v>4</v>
      </c>
      <c r="AN523" s="8">
        <v>0</v>
      </c>
      <c r="AO523" s="8">
        <v>1</v>
      </c>
      <c r="AP523" s="8">
        <v>0</v>
      </c>
      <c r="AQ523" s="8">
        <v>0</v>
      </c>
      <c r="AR523" s="54">
        <v>365</v>
      </c>
      <c r="AS523" s="8">
        <v>1</v>
      </c>
      <c r="AT523" s="8">
        <v>0</v>
      </c>
      <c r="AU523" s="8">
        <v>540</v>
      </c>
      <c r="AV523" s="8" t="s">
        <v>8439</v>
      </c>
      <c r="AW523" s="8">
        <v>1</v>
      </c>
      <c r="AX523" s="8">
        <v>0</v>
      </c>
      <c r="AY523" s="8">
        <v>0</v>
      </c>
      <c r="AZ523" s="47">
        <v>46178.354166666664</v>
      </c>
      <c r="BA523" s="47">
        <v>46178.729166666664</v>
      </c>
      <c r="BB523" s="8" t="s">
        <v>8380</v>
      </c>
      <c r="BC523" s="47">
        <v>46178.356944444444</v>
      </c>
      <c r="BD523" s="47">
        <v>46178.695833333331</v>
      </c>
      <c r="BE523" s="8" t="s">
        <v>314</v>
      </c>
      <c r="BF523" s="8">
        <v>0</v>
      </c>
      <c r="BG523" s="8">
        <v>0</v>
      </c>
      <c r="BH523" s="8"/>
    </row>
    <row r="524" spans="2:60">
      <c r="B524" s="8" t="s">
        <v>8326</v>
      </c>
      <c r="C524" s="8" t="s">
        <v>82</v>
      </c>
      <c r="D524" s="8" t="s">
        <v>59</v>
      </c>
      <c r="E524" s="8" t="s">
        <v>314</v>
      </c>
      <c r="F524" s="8" t="s">
        <v>8438</v>
      </c>
      <c r="G524" s="8" t="s">
        <v>89</v>
      </c>
      <c r="H524" s="8" t="s">
        <v>53</v>
      </c>
      <c r="I524" s="9">
        <v>46211</v>
      </c>
      <c r="J524" s="61">
        <v>0</v>
      </c>
      <c r="K524" s="56">
        <v>46204</v>
      </c>
      <c r="L524" s="8" t="s">
        <v>52</v>
      </c>
      <c r="M524" s="8" t="s">
        <v>84</v>
      </c>
      <c r="N524" s="8" t="s">
        <v>64</v>
      </c>
      <c r="O524" s="8">
        <v>1</v>
      </c>
      <c r="P524" s="8">
        <v>4</v>
      </c>
      <c r="Q524" s="8" t="s">
        <v>58</v>
      </c>
      <c r="R524" s="8">
        <v>4</v>
      </c>
      <c r="S524" s="8">
        <v>0</v>
      </c>
      <c r="T524" s="8" t="b">
        <v>0</v>
      </c>
      <c r="U524" s="8">
        <v>480</v>
      </c>
      <c r="V524" s="54">
        <v>461</v>
      </c>
      <c r="W524" s="54">
        <v>300</v>
      </c>
      <c r="X524" s="8">
        <v>0</v>
      </c>
      <c r="Y524" s="8">
        <v>0</v>
      </c>
      <c r="Z524" s="8">
        <v>1</v>
      </c>
      <c r="AA524" s="8">
        <v>0</v>
      </c>
      <c r="AB524" s="8">
        <v>4</v>
      </c>
      <c r="AC524" s="8">
        <v>0</v>
      </c>
      <c r="AD524" s="8"/>
      <c r="AE524" s="8">
        <v>480</v>
      </c>
      <c r="AF524" s="8" t="s">
        <v>8384</v>
      </c>
      <c r="AG524" s="8" t="s">
        <v>8379</v>
      </c>
      <c r="AH524" s="54">
        <v>5</v>
      </c>
      <c r="AI524" s="54">
        <v>-14</v>
      </c>
      <c r="AJ524" s="8">
        <v>0</v>
      </c>
      <c r="AK524" s="8">
        <v>1</v>
      </c>
      <c r="AL524" s="8">
        <v>0</v>
      </c>
      <c r="AM524" s="8">
        <v>4</v>
      </c>
      <c r="AN524" s="8">
        <v>0</v>
      </c>
      <c r="AO524" s="8">
        <v>1</v>
      </c>
      <c r="AP524" s="8">
        <v>0</v>
      </c>
      <c r="AQ524" s="8">
        <v>0</v>
      </c>
      <c r="AR524" s="54">
        <v>310</v>
      </c>
      <c r="AS524" s="8">
        <v>1</v>
      </c>
      <c r="AT524" s="8">
        <v>0</v>
      </c>
      <c r="AU524" s="8">
        <v>480</v>
      </c>
      <c r="AV524" s="8" t="s">
        <v>8439</v>
      </c>
      <c r="AW524" s="8">
        <v>1</v>
      </c>
      <c r="AX524" s="8">
        <v>0</v>
      </c>
      <c r="AY524" s="8">
        <v>0</v>
      </c>
      <c r="AZ524" s="47">
        <v>46211.333333333336</v>
      </c>
      <c r="BA524" s="47">
        <v>46211.666666666664</v>
      </c>
      <c r="BB524" s="8" t="s">
        <v>8380</v>
      </c>
      <c r="BC524" s="47">
        <v>46211.336805555555</v>
      </c>
      <c r="BD524" s="47">
        <v>46211.656944444447</v>
      </c>
      <c r="BE524" s="8" t="s">
        <v>314</v>
      </c>
      <c r="BF524" s="8">
        <v>0</v>
      </c>
      <c r="BG524" s="8">
        <v>0</v>
      </c>
      <c r="BH524" s="8"/>
    </row>
    <row r="525" spans="2:60">
      <c r="B525" s="8" t="s">
        <v>8326</v>
      </c>
      <c r="C525" s="8" t="s">
        <v>82</v>
      </c>
      <c r="D525" s="8" t="s">
        <v>59</v>
      </c>
      <c r="E525" s="8" t="s">
        <v>224</v>
      </c>
      <c r="F525" s="8" t="s">
        <v>8438</v>
      </c>
      <c r="G525" s="8" t="s">
        <v>88</v>
      </c>
      <c r="H525" s="8" t="s">
        <v>53</v>
      </c>
      <c r="I525" s="9">
        <v>46182</v>
      </c>
      <c r="J525" s="61">
        <v>0</v>
      </c>
      <c r="K525" s="56">
        <v>46174</v>
      </c>
      <c r="L525" s="8" t="s">
        <v>52</v>
      </c>
      <c r="M525" s="8" t="s">
        <v>84</v>
      </c>
      <c r="N525" s="8" t="s">
        <v>64</v>
      </c>
      <c r="O525" s="8">
        <v>1</v>
      </c>
      <c r="P525" s="8">
        <v>4</v>
      </c>
      <c r="Q525" s="8" t="s">
        <v>56</v>
      </c>
      <c r="R525" s="8">
        <v>4</v>
      </c>
      <c r="S525" s="8">
        <v>0</v>
      </c>
      <c r="T525" s="8" t="b">
        <v>0</v>
      </c>
      <c r="U525" s="8">
        <v>180</v>
      </c>
      <c r="V525" s="54">
        <v>159</v>
      </c>
      <c r="W525" s="54">
        <v>80</v>
      </c>
      <c r="X525" s="8">
        <v>0</v>
      </c>
      <c r="Y525" s="8">
        <v>0</v>
      </c>
      <c r="Z525" s="8">
        <v>1</v>
      </c>
      <c r="AA525" s="8">
        <v>0</v>
      </c>
      <c r="AB525" s="8">
        <v>4</v>
      </c>
      <c r="AC525" s="8">
        <v>0</v>
      </c>
      <c r="AD525" s="8"/>
      <c r="AE525" s="8">
        <v>180</v>
      </c>
      <c r="AF525" s="8" t="s">
        <v>8384</v>
      </c>
      <c r="AG525" s="8" t="s">
        <v>8379</v>
      </c>
      <c r="AH525" s="54">
        <v>2</v>
      </c>
      <c r="AI525" s="54">
        <v>-19</v>
      </c>
      <c r="AJ525" s="8">
        <v>0</v>
      </c>
      <c r="AK525" s="8">
        <v>1</v>
      </c>
      <c r="AL525" s="8">
        <v>0</v>
      </c>
      <c r="AM525" s="8">
        <v>4</v>
      </c>
      <c r="AN525" s="8">
        <v>0</v>
      </c>
      <c r="AO525" s="8">
        <v>1</v>
      </c>
      <c r="AP525" s="8">
        <v>0</v>
      </c>
      <c r="AQ525" s="8">
        <v>0</v>
      </c>
      <c r="AR525" s="54">
        <v>85</v>
      </c>
      <c r="AS525" s="8">
        <v>1</v>
      </c>
      <c r="AT525" s="8">
        <v>0</v>
      </c>
      <c r="AU525" s="8">
        <v>180</v>
      </c>
      <c r="AV525" s="8" t="s">
        <v>8439</v>
      </c>
      <c r="AW525" s="8">
        <v>1</v>
      </c>
      <c r="AX525" s="8">
        <v>0</v>
      </c>
      <c r="AY525" s="8">
        <v>0</v>
      </c>
      <c r="AZ525" s="47">
        <v>46182.541666666664</v>
      </c>
      <c r="BA525" s="47">
        <v>46182.666666666664</v>
      </c>
      <c r="BB525" s="8" t="s">
        <v>8380</v>
      </c>
      <c r="BC525" s="47">
        <v>46182.543055555558</v>
      </c>
      <c r="BD525" s="47">
        <v>46182.65347222222</v>
      </c>
      <c r="BE525" s="8" t="s">
        <v>224</v>
      </c>
      <c r="BF525" s="8">
        <v>0</v>
      </c>
      <c r="BG525" s="8">
        <v>0</v>
      </c>
      <c r="BH525" s="8"/>
    </row>
    <row r="526" spans="2:60">
      <c r="B526" s="8" t="s">
        <v>8326</v>
      </c>
      <c r="C526" s="8" t="s">
        <v>82</v>
      </c>
      <c r="D526" s="8" t="s">
        <v>59</v>
      </c>
      <c r="E526" s="8" t="s">
        <v>616</v>
      </c>
      <c r="F526" s="8" t="s">
        <v>8438</v>
      </c>
      <c r="G526" s="8" t="s">
        <v>83</v>
      </c>
      <c r="H526" s="8" t="s">
        <v>53</v>
      </c>
      <c r="I526" s="9">
        <v>46196</v>
      </c>
      <c r="J526" s="61">
        <v>0</v>
      </c>
      <c r="K526" s="56">
        <v>46174</v>
      </c>
      <c r="L526" s="8" t="s">
        <v>52</v>
      </c>
      <c r="M526" s="8" t="s">
        <v>84</v>
      </c>
      <c r="N526" s="8" t="s">
        <v>64</v>
      </c>
      <c r="O526" s="8">
        <v>1</v>
      </c>
      <c r="P526" s="8">
        <v>4</v>
      </c>
      <c r="Q526" s="8" t="s">
        <v>56</v>
      </c>
      <c r="R526" s="8">
        <v>4</v>
      </c>
      <c r="S526" s="8">
        <v>0</v>
      </c>
      <c r="T526" s="8" t="b">
        <v>0</v>
      </c>
      <c r="U526" s="8">
        <v>300</v>
      </c>
      <c r="V526" s="54">
        <v>285</v>
      </c>
      <c r="W526" s="54">
        <v>213</v>
      </c>
      <c r="X526" s="8">
        <v>0</v>
      </c>
      <c r="Y526" s="8">
        <v>0</v>
      </c>
      <c r="Z526" s="8">
        <v>1</v>
      </c>
      <c r="AA526" s="8">
        <v>0</v>
      </c>
      <c r="AB526" s="8">
        <v>4</v>
      </c>
      <c r="AC526" s="8">
        <v>0</v>
      </c>
      <c r="AD526" s="8"/>
      <c r="AE526" s="8">
        <v>300</v>
      </c>
      <c r="AF526" s="8" t="s">
        <v>8384</v>
      </c>
      <c r="AG526" s="8" t="s">
        <v>8384</v>
      </c>
      <c r="AH526" s="54">
        <v>6</v>
      </c>
      <c r="AI526" s="54">
        <v>-9</v>
      </c>
      <c r="AJ526" s="8">
        <v>0</v>
      </c>
      <c r="AK526" s="8">
        <v>1</v>
      </c>
      <c r="AL526" s="8">
        <v>0</v>
      </c>
      <c r="AM526" s="8">
        <v>4</v>
      </c>
      <c r="AN526" s="8">
        <v>0</v>
      </c>
      <c r="AO526" s="8">
        <v>0</v>
      </c>
      <c r="AP526" s="8">
        <v>1</v>
      </c>
      <c r="AQ526" s="8">
        <v>0</v>
      </c>
      <c r="AR526" s="54">
        <v>205</v>
      </c>
      <c r="AS526" s="8">
        <v>1</v>
      </c>
      <c r="AT526" s="8">
        <v>0</v>
      </c>
      <c r="AU526" s="8">
        <v>300</v>
      </c>
      <c r="AV526" s="8" t="s">
        <v>8439</v>
      </c>
      <c r="AW526" s="8">
        <v>1</v>
      </c>
      <c r="AX526" s="8">
        <v>0</v>
      </c>
      <c r="AY526" s="8">
        <v>0</v>
      </c>
      <c r="AZ526" s="47">
        <v>46196.333333333336</v>
      </c>
      <c r="BA526" s="47">
        <v>46196.541666666664</v>
      </c>
      <c r="BB526" s="8" t="s">
        <v>8380</v>
      </c>
      <c r="BC526" s="47">
        <v>46196.337500000001</v>
      </c>
      <c r="BD526" s="47">
        <v>46196.535416666666</v>
      </c>
      <c r="BE526" s="8" t="s">
        <v>616</v>
      </c>
      <c r="BF526" s="8">
        <v>0</v>
      </c>
      <c r="BG526" s="8">
        <v>0</v>
      </c>
      <c r="BH526" s="8"/>
    </row>
    <row r="527" spans="2:60">
      <c r="B527" s="8" t="s">
        <v>8326</v>
      </c>
      <c r="C527" s="8" t="s">
        <v>82</v>
      </c>
      <c r="D527" s="8" t="s">
        <v>59</v>
      </c>
      <c r="E527" s="8" t="s">
        <v>616</v>
      </c>
      <c r="F527" s="8" t="s">
        <v>8438</v>
      </c>
      <c r="G527" s="8" t="s">
        <v>86</v>
      </c>
      <c r="H527" s="8" t="s">
        <v>53</v>
      </c>
      <c r="I527" s="9">
        <v>46191</v>
      </c>
      <c r="J527" s="61">
        <v>0</v>
      </c>
      <c r="K527" s="56">
        <v>46174</v>
      </c>
      <c r="L527" s="8" t="s">
        <v>52</v>
      </c>
      <c r="M527" s="8" t="s">
        <v>84</v>
      </c>
      <c r="N527" s="8" t="s">
        <v>64</v>
      </c>
      <c r="O527" s="8">
        <v>1</v>
      </c>
      <c r="P527" s="8">
        <v>4</v>
      </c>
      <c r="Q527" s="8" t="s">
        <v>56</v>
      </c>
      <c r="R527" s="8">
        <v>4</v>
      </c>
      <c r="S527" s="8">
        <v>0</v>
      </c>
      <c r="T527" s="8" t="b">
        <v>0</v>
      </c>
      <c r="U527" s="8">
        <v>300</v>
      </c>
      <c r="V527" s="54">
        <v>257</v>
      </c>
      <c r="W527" s="54">
        <v>188</v>
      </c>
      <c r="X527" s="8">
        <v>0</v>
      </c>
      <c r="Y527" s="8">
        <v>0</v>
      </c>
      <c r="Z527" s="8">
        <v>1</v>
      </c>
      <c r="AA527" s="8">
        <v>0</v>
      </c>
      <c r="AB527" s="8">
        <v>4</v>
      </c>
      <c r="AC527" s="8">
        <v>0</v>
      </c>
      <c r="AD527" s="8"/>
      <c r="AE527" s="8">
        <v>300</v>
      </c>
      <c r="AF527" s="8" t="s">
        <v>8378</v>
      </c>
      <c r="AG527" s="8" t="s">
        <v>8379</v>
      </c>
      <c r="AH527" s="54">
        <v>12</v>
      </c>
      <c r="AI527" s="54">
        <v>-31</v>
      </c>
      <c r="AJ527" s="8">
        <v>0</v>
      </c>
      <c r="AK527" s="8">
        <v>0</v>
      </c>
      <c r="AL527" s="8">
        <v>1</v>
      </c>
      <c r="AM527" s="8">
        <v>4</v>
      </c>
      <c r="AN527" s="8">
        <v>0</v>
      </c>
      <c r="AO527" s="8">
        <v>1</v>
      </c>
      <c r="AP527" s="8">
        <v>0</v>
      </c>
      <c r="AQ527" s="8">
        <v>0</v>
      </c>
      <c r="AR527" s="54">
        <v>180</v>
      </c>
      <c r="AS527" s="8">
        <v>1</v>
      </c>
      <c r="AT527" s="8">
        <v>0</v>
      </c>
      <c r="AU527" s="8">
        <v>300</v>
      </c>
      <c r="AV527" s="8" t="s">
        <v>8439</v>
      </c>
      <c r="AW527" s="8">
        <v>1</v>
      </c>
      <c r="AX527" s="8">
        <v>0</v>
      </c>
      <c r="AY527" s="8">
        <v>0</v>
      </c>
      <c r="AZ527" s="47">
        <v>46191.354166666664</v>
      </c>
      <c r="BA527" s="47">
        <v>46191.5625</v>
      </c>
      <c r="BB527" s="8" t="s">
        <v>8380</v>
      </c>
      <c r="BC527" s="47">
        <v>46191.362500000003</v>
      </c>
      <c r="BD527" s="47">
        <v>46191.540972222225</v>
      </c>
      <c r="BE527" s="8" t="s">
        <v>616</v>
      </c>
      <c r="BF527" s="8">
        <v>0</v>
      </c>
      <c r="BG527" s="8">
        <v>0</v>
      </c>
      <c r="BH527" s="8"/>
    </row>
    <row r="528" spans="2:60">
      <c r="B528" s="8" t="s">
        <v>8326</v>
      </c>
      <c r="C528" s="8" t="s">
        <v>82</v>
      </c>
      <c r="D528" s="8" t="s">
        <v>59</v>
      </c>
      <c r="E528" s="8" t="s">
        <v>616</v>
      </c>
      <c r="F528" s="8" t="s">
        <v>8438</v>
      </c>
      <c r="G528" s="8" t="s">
        <v>87</v>
      </c>
      <c r="H528" s="8" t="s">
        <v>53</v>
      </c>
      <c r="I528" s="9">
        <v>46234</v>
      </c>
      <c r="J528" s="61">
        <v>0</v>
      </c>
      <c r="K528" s="56">
        <v>46204</v>
      </c>
      <c r="L528" s="8" t="s">
        <v>52</v>
      </c>
      <c r="M528" s="8" t="s">
        <v>84</v>
      </c>
      <c r="N528" s="8" t="s">
        <v>64</v>
      </c>
      <c r="O528" s="8">
        <v>1</v>
      </c>
      <c r="P528" s="8">
        <v>4</v>
      </c>
      <c r="Q528" s="8" t="s">
        <v>58</v>
      </c>
      <c r="R528" s="8">
        <v>4</v>
      </c>
      <c r="S528" s="8">
        <v>0</v>
      </c>
      <c r="T528" s="8" t="b">
        <v>0</v>
      </c>
      <c r="U528" s="8">
        <v>270</v>
      </c>
      <c r="V528" s="54">
        <v>247</v>
      </c>
      <c r="W528" s="54">
        <v>143</v>
      </c>
      <c r="X528" s="8">
        <v>0</v>
      </c>
      <c r="Y528" s="8">
        <v>0</v>
      </c>
      <c r="Z528" s="8">
        <v>1</v>
      </c>
      <c r="AA528" s="8">
        <v>0</v>
      </c>
      <c r="AB528" s="8">
        <v>4</v>
      </c>
      <c r="AC528" s="8">
        <v>0</v>
      </c>
      <c r="AD528" s="8"/>
      <c r="AE528" s="8">
        <v>270</v>
      </c>
      <c r="AF528" s="8" t="s">
        <v>8384</v>
      </c>
      <c r="AG528" s="8" t="s">
        <v>8379</v>
      </c>
      <c r="AH528" s="54">
        <v>3</v>
      </c>
      <c r="AI528" s="54">
        <v>-20</v>
      </c>
      <c r="AJ528" s="8">
        <v>0</v>
      </c>
      <c r="AK528" s="8">
        <v>1</v>
      </c>
      <c r="AL528" s="8">
        <v>0</v>
      </c>
      <c r="AM528" s="8">
        <v>4</v>
      </c>
      <c r="AN528" s="8">
        <v>0</v>
      </c>
      <c r="AO528" s="8">
        <v>1</v>
      </c>
      <c r="AP528" s="8">
        <v>0</v>
      </c>
      <c r="AQ528" s="8">
        <v>0</v>
      </c>
      <c r="AR528" s="54">
        <v>150</v>
      </c>
      <c r="AS528" s="8">
        <v>1</v>
      </c>
      <c r="AT528" s="8">
        <v>0</v>
      </c>
      <c r="AU528" s="8">
        <v>270</v>
      </c>
      <c r="AV528" s="8" t="s">
        <v>8439</v>
      </c>
      <c r="AW528" s="8">
        <v>1</v>
      </c>
      <c r="AX528" s="8">
        <v>0</v>
      </c>
      <c r="AY528" s="8">
        <v>0</v>
      </c>
      <c r="AZ528" s="47">
        <v>46234.375</v>
      </c>
      <c r="BA528" s="47">
        <v>46234.5625</v>
      </c>
      <c r="BB528" s="8" t="s">
        <v>8380</v>
      </c>
      <c r="BC528" s="47">
        <v>46234.377083333333</v>
      </c>
      <c r="BD528" s="47">
        <v>46234.548611111109</v>
      </c>
      <c r="BE528" s="8" t="s">
        <v>616</v>
      </c>
      <c r="BF528" s="8">
        <v>0</v>
      </c>
      <c r="BG528" s="8">
        <v>0</v>
      </c>
      <c r="BH528" s="8"/>
    </row>
    <row r="529" spans="2:60">
      <c r="B529" s="8" t="s">
        <v>8326</v>
      </c>
      <c r="C529" s="8" t="s">
        <v>82</v>
      </c>
      <c r="D529" s="8" t="s">
        <v>59</v>
      </c>
      <c r="E529" s="8" t="s">
        <v>430</v>
      </c>
      <c r="F529" s="8" t="s">
        <v>8438</v>
      </c>
      <c r="G529" s="8" t="s">
        <v>85</v>
      </c>
      <c r="H529" s="8" t="s">
        <v>53</v>
      </c>
      <c r="I529" s="9">
        <v>46239</v>
      </c>
      <c r="J529" s="61">
        <v>0</v>
      </c>
      <c r="K529" s="56">
        <v>46235</v>
      </c>
      <c r="L529" s="8" t="s">
        <v>52</v>
      </c>
      <c r="M529" s="8" t="s">
        <v>84</v>
      </c>
      <c r="N529" s="8" t="s">
        <v>64</v>
      </c>
      <c r="O529" s="8">
        <v>1</v>
      </c>
      <c r="P529" s="8">
        <v>4</v>
      </c>
      <c r="Q529" s="8" t="s">
        <v>60</v>
      </c>
      <c r="R529" s="8">
        <v>4</v>
      </c>
      <c r="S529" s="8">
        <v>0</v>
      </c>
      <c r="T529" s="8" t="b">
        <v>0</v>
      </c>
      <c r="U529" s="8">
        <v>240</v>
      </c>
      <c r="V529" s="54">
        <v>219</v>
      </c>
      <c r="W529" s="54">
        <v>148</v>
      </c>
      <c r="X529" s="8">
        <v>0</v>
      </c>
      <c r="Y529" s="8">
        <v>0</v>
      </c>
      <c r="Z529" s="8">
        <v>1</v>
      </c>
      <c r="AA529" s="8">
        <v>0</v>
      </c>
      <c r="AB529" s="8">
        <v>4</v>
      </c>
      <c r="AC529" s="8">
        <v>0</v>
      </c>
      <c r="AD529" s="8"/>
      <c r="AE529" s="8">
        <v>240</v>
      </c>
      <c r="AF529" s="8" t="s">
        <v>8384</v>
      </c>
      <c r="AG529" s="8" t="s">
        <v>8379</v>
      </c>
      <c r="AH529" s="54">
        <v>4</v>
      </c>
      <c r="AI529" s="54">
        <v>-17</v>
      </c>
      <c r="AJ529" s="8">
        <v>0</v>
      </c>
      <c r="AK529" s="8">
        <v>1</v>
      </c>
      <c r="AL529" s="8">
        <v>0</v>
      </c>
      <c r="AM529" s="8">
        <v>4</v>
      </c>
      <c r="AN529" s="8">
        <v>0</v>
      </c>
      <c r="AO529" s="8">
        <v>1</v>
      </c>
      <c r="AP529" s="8">
        <v>0</v>
      </c>
      <c r="AQ529" s="8">
        <v>0</v>
      </c>
      <c r="AR529" s="54">
        <v>145</v>
      </c>
      <c r="AS529" s="8">
        <v>1</v>
      </c>
      <c r="AT529" s="8">
        <v>0</v>
      </c>
      <c r="AU529" s="8">
        <v>240</v>
      </c>
      <c r="AV529" s="8" t="s">
        <v>8439</v>
      </c>
      <c r="AW529" s="8">
        <v>1</v>
      </c>
      <c r="AX529" s="8">
        <v>0</v>
      </c>
      <c r="AY529" s="8">
        <v>0</v>
      </c>
      <c r="AZ529" s="47">
        <v>46239.541666666664</v>
      </c>
      <c r="BA529" s="47">
        <v>46239.708333333336</v>
      </c>
      <c r="BB529" s="8" t="s">
        <v>8380</v>
      </c>
      <c r="BC529" s="47">
        <v>46239.544444444444</v>
      </c>
      <c r="BD529" s="47">
        <v>46239.696527777778</v>
      </c>
      <c r="BE529" s="8" t="s">
        <v>430</v>
      </c>
      <c r="BF529" s="8">
        <v>0</v>
      </c>
      <c r="BG529" s="8">
        <v>0</v>
      </c>
      <c r="BH529" s="8"/>
    </row>
    <row r="530" spans="2:60">
      <c r="B530" s="8" t="s">
        <v>8326</v>
      </c>
      <c r="C530" s="8" t="s">
        <v>82</v>
      </c>
      <c r="D530" s="8" t="s">
        <v>59</v>
      </c>
      <c r="E530" s="8" t="s">
        <v>430</v>
      </c>
      <c r="F530" s="8" t="s">
        <v>8438</v>
      </c>
      <c r="G530" s="8" t="s">
        <v>87</v>
      </c>
      <c r="H530" s="8" t="s">
        <v>53</v>
      </c>
      <c r="I530" s="9">
        <v>46194</v>
      </c>
      <c r="J530" s="61">
        <v>0</v>
      </c>
      <c r="K530" s="56">
        <v>46174</v>
      </c>
      <c r="L530" s="8" t="s">
        <v>52</v>
      </c>
      <c r="M530" s="8" t="s">
        <v>84</v>
      </c>
      <c r="N530" s="8" t="s">
        <v>64</v>
      </c>
      <c r="O530" s="8">
        <v>1</v>
      </c>
      <c r="P530" s="8">
        <v>4</v>
      </c>
      <c r="Q530" s="8" t="s">
        <v>56</v>
      </c>
      <c r="R530" s="8">
        <v>4</v>
      </c>
      <c r="S530" s="8">
        <v>0</v>
      </c>
      <c r="T530" s="8" t="b">
        <v>0</v>
      </c>
      <c r="U530" s="8">
        <v>540</v>
      </c>
      <c r="V530" s="54">
        <v>507</v>
      </c>
      <c r="W530" s="54">
        <v>412</v>
      </c>
      <c r="X530" s="8">
        <v>0</v>
      </c>
      <c r="Y530" s="8">
        <v>0</v>
      </c>
      <c r="Z530" s="8">
        <v>1</v>
      </c>
      <c r="AA530" s="8">
        <v>0</v>
      </c>
      <c r="AB530" s="8">
        <v>4</v>
      </c>
      <c r="AC530" s="8">
        <v>0</v>
      </c>
      <c r="AD530" s="8"/>
      <c r="AE530" s="8">
        <v>540</v>
      </c>
      <c r="AF530" s="8" t="s">
        <v>8384</v>
      </c>
      <c r="AG530" s="8" t="s">
        <v>8379</v>
      </c>
      <c r="AH530" s="54">
        <v>2</v>
      </c>
      <c r="AI530" s="54">
        <v>-31</v>
      </c>
      <c r="AJ530" s="8">
        <v>0</v>
      </c>
      <c r="AK530" s="8">
        <v>1</v>
      </c>
      <c r="AL530" s="8">
        <v>0</v>
      </c>
      <c r="AM530" s="8">
        <v>4</v>
      </c>
      <c r="AN530" s="8">
        <v>0</v>
      </c>
      <c r="AO530" s="8">
        <v>1</v>
      </c>
      <c r="AP530" s="8">
        <v>0</v>
      </c>
      <c r="AQ530" s="8">
        <v>0</v>
      </c>
      <c r="AR530" s="54">
        <v>405</v>
      </c>
      <c r="AS530" s="8">
        <v>1</v>
      </c>
      <c r="AT530" s="8">
        <v>0</v>
      </c>
      <c r="AU530" s="8">
        <v>540</v>
      </c>
      <c r="AV530" s="8" t="s">
        <v>8439</v>
      </c>
      <c r="AW530" s="8">
        <v>1</v>
      </c>
      <c r="AX530" s="8">
        <v>0</v>
      </c>
      <c r="AY530" s="8">
        <v>0</v>
      </c>
      <c r="AZ530" s="47">
        <v>46194.375</v>
      </c>
      <c r="BA530" s="47">
        <v>46194.75</v>
      </c>
      <c r="BB530" s="8" t="s">
        <v>8380</v>
      </c>
      <c r="BC530" s="47">
        <v>46194.376388888886</v>
      </c>
      <c r="BD530" s="47">
        <v>46194.728472222225</v>
      </c>
      <c r="BE530" s="8" t="s">
        <v>430</v>
      </c>
      <c r="BF530" s="8">
        <v>0</v>
      </c>
      <c r="BG530" s="8">
        <v>0</v>
      </c>
      <c r="BH530" s="8"/>
    </row>
    <row r="531" spans="2:60">
      <c r="B531" s="8" t="s">
        <v>8326</v>
      </c>
      <c r="C531" s="8" t="s">
        <v>82</v>
      </c>
      <c r="D531" s="8" t="s">
        <v>59</v>
      </c>
      <c r="E531" s="8" t="s">
        <v>480</v>
      </c>
      <c r="F531" s="8" t="s">
        <v>8438</v>
      </c>
      <c r="G531" s="8" t="s">
        <v>88</v>
      </c>
      <c r="H531" s="8" t="s">
        <v>53</v>
      </c>
      <c r="I531" s="9">
        <v>46246</v>
      </c>
      <c r="J531" s="61">
        <v>0</v>
      </c>
      <c r="K531" s="56">
        <v>46235</v>
      </c>
      <c r="L531" s="8" t="s">
        <v>52</v>
      </c>
      <c r="M531" s="8" t="s">
        <v>84</v>
      </c>
      <c r="N531" s="8" t="s">
        <v>64</v>
      </c>
      <c r="O531" s="8">
        <v>1</v>
      </c>
      <c r="P531" s="8">
        <v>4</v>
      </c>
      <c r="Q531" s="8" t="s">
        <v>60</v>
      </c>
      <c r="R531" s="8">
        <v>4</v>
      </c>
      <c r="S531" s="8">
        <v>0</v>
      </c>
      <c r="T531" s="8" t="b">
        <v>0</v>
      </c>
      <c r="U531" s="8">
        <v>270</v>
      </c>
      <c r="V531" s="54">
        <v>249</v>
      </c>
      <c r="W531" s="54">
        <v>148</v>
      </c>
      <c r="X531" s="8">
        <v>0</v>
      </c>
      <c r="Y531" s="8">
        <v>0</v>
      </c>
      <c r="Z531" s="8">
        <v>1</v>
      </c>
      <c r="AA531" s="8">
        <v>0</v>
      </c>
      <c r="AB531" s="8">
        <v>4</v>
      </c>
      <c r="AC531" s="8">
        <v>0</v>
      </c>
      <c r="AD531" s="8"/>
      <c r="AE531" s="8">
        <v>270</v>
      </c>
      <c r="AF531" s="8" t="s">
        <v>8384</v>
      </c>
      <c r="AG531" s="8" t="s">
        <v>8379</v>
      </c>
      <c r="AH531" s="54">
        <v>5</v>
      </c>
      <c r="AI531" s="54">
        <v>-16</v>
      </c>
      <c r="AJ531" s="8">
        <v>0</v>
      </c>
      <c r="AK531" s="8">
        <v>1</v>
      </c>
      <c r="AL531" s="8">
        <v>0</v>
      </c>
      <c r="AM531" s="8">
        <v>4</v>
      </c>
      <c r="AN531" s="8">
        <v>0</v>
      </c>
      <c r="AO531" s="8">
        <v>1</v>
      </c>
      <c r="AP531" s="8">
        <v>0</v>
      </c>
      <c r="AQ531" s="8">
        <v>0</v>
      </c>
      <c r="AR531" s="54">
        <v>155</v>
      </c>
      <c r="AS531" s="8">
        <v>1</v>
      </c>
      <c r="AT531" s="8">
        <v>0</v>
      </c>
      <c r="AU531" s="8">
        <v>270</v>
      </c>
      <c r="AV531" s="8" t="s">
        <v>8439</v>
      </c>
      <c r="AW531" s="8">
        <v>1</v>
      </c>
      <c r="AX531" s="8">
        <v>0</v>
      </c>
      <c r="AY531" s="8">
        <v>0</v>
      </c>
      <c r="AZ531" s="47">
        <v>46246.354166666664</v>
      </c>
      <c r="BA531" s="47">
        <v>46246.541666666664</v>
      </c>
      <c r="BB531" s="8" t="s">
        <v>8380</v>
      </c>
      <c r="BC531" s="47">
        <v>46246.357638888891</v>
      </c>
      <c r="BD531" s="47">
        <v>46246.530555555553</v>
      </c>
      <c r="BE531" s="8" t="s">
        <v>480</v>
      </c>
      <c r="BF531" s="8">
        <v>0</v>
      </c>
      <c r="BG531" s="8">
        <v>0</v>
      </c>
      <c r="BH531" s="8"/>
    </row>
    <row r="532" spans="2:60">
      <c r="B532" s="8" t="s">
        <v>8326</v>
      </c>
      <c r="C532" s="8" t="s">
        <v>82</v>
      </c>
      <c r="D532" s="8" t="s">
        <v>59</v>
      </c>
      <c r="E532" s="8" t="s">
        <v>394</v>
      </c>
      <c r="F532" s="8" t="s">
        <v>8438</v>
      </c>
      <c r="G532" s="8" t="s">
        <v>85</v>
      </c>
      <c r="H532" s="8" t="s">
        <v>53</v>
      </c>
      <c r="I532" s="9">
        <v>46233</v>
      </c>
      <c r="J532" s="61">
        <v>0</v>
      </c>
      <c r="K532" s="56">
        <v>46204</v>
      </c>
      <c r="L532" s="8" t="s">
        <v>52</v>
      </c>
      <c r="M532" s="8" t="s">
        <v>84</v>
      </c>
      <c r="N532" s="8" t="s">
        <v>64</v>
      </c>
      <c r="O532" s="8">
        <v>1</v>
      </c>
      <c r="P532" s="8">
        <v>4</v>
      </c>
      <c r="Q532" s="8" t="s">
        <v>58</v>
      </c>
      <c r="R532" s="8">
        <v>4</v>
      </c>
      <c r="S532" s="8">
        <v>0</v>
      </c>
      <c r="T532" s="8" t="b">
        <v>0</v>
      </c>
      <c r="U532" s="8">
        <v>240</v>
      </c>
      <c r="V532" s="54">
        <v>213</v>
      </c>
      <c r="W532" s="54">
        <v>134</v>
      </c>
      <c r="X532" s="8">
        <v>0</v>
      </c>
      <c r="Y532" s="8">
        <v>0</v>
      </c>
      <c r="Z532" s="8">
        <v>1</v>
      </c>
      <c r="AA532" s="8">
        <v>0</v>
      </c>
      <c r="AB532" s="8">
        <v>4</v>
      </c>
      <c r="AC532" s="8">
        <v>0</v>
      </c>
      <c r="AD532" s="8"/>
      <c r="AE532" s="8">
        <v>240</v>
      </c>
      <c r="AF532" s="8" t="s">
        <v>8384</v>
      </c>
      <c r="AG532" s="8" t="s">
        <v>8379</v>
      </c>
      <c r="AH532" s="54">
        <v>3</v>
      </c>
      <c r="AI532" s="54">
        <v>-24</v>
      </c>
      <c r="AJ532" s="8">
        <v>0</v>
      </c>
      <c r="AK532" s="8">
        <v>1</v>
      </c>
      <c r="AL532" s="8">
        <v>0</v>
      </c>
      <c r="AM532" s="8">
        <v>4</v>
      </c>
      <c r="AN532" s="8">
        <v>0</v>
      </c>
      <c r="AO532" s="8">
        <v>1</v>
      </c>
      <c r="AP532" s="8">
        <v>0</v>
      </c>
      <c r="AQ532" s="8">
        <v>0</v>
      </c>
      <c r="AR532" s="54">
        <v>135</v>
      </c>
      <c r="AS532" s="8">
        <v>1</v>
      </c>
      <c r="AT532" s="8">
        <v>0</v>
      </c>
      <c r="AU532" s="8">
        <v>240</v>
      </c>
      <c r="AV532" s="8" t="s">
        <v>8439</v>
      </c>
      <c r="AW532" s="8">
        <v>1</v>
      </c>
      <c r="AX532" s="8">
        <v>0</v>
      </c>
      <c r="AY532" s="8">
        <v>0</v>
      </c>
      <c r="AZ532" s="47">
        <v>46233.375</v>
      </c>
      <c r="BA532" s="47">
        <v>46233.541666666664</v>
      </c>
      <c r="BB532" s="8" t="s">
        <v>8380</v>
      </c>
      <c r="BC532" s="47">
        <v>46233.377083333333</v>
      </c>
      <c r="BD532" s="47">
        <v>46233.525000000001</v>
      </c>
      <c r="BE532" s="8" t="s">
        <v>394</v>
      </c>
      <c r="BF532" s="8">
        <v>0</v>
      </c>
      <c r="BG532" s="8">
        <v>0</v>
      </c>
      <c r="BH532" s="8"/>
    </row>
    <row r="533" spans="2:60">
      <c r="B533" s="8" t="s">
        <v>8326</v>
      </c>
      <c r="C533" s="8" t="s">
        <v>82</v>
      </c>
      <c r="D533" s="8" t="s">
        <v>59</v>
      </c>
      <c r="E533" s="8" t="s">
        <v>394</v>
      </c>
      <c r="F533" s="8" t="s">
        <v>8438</v>
      </c>
      <c r="G533" s="8" t="s">
        <v>86</v>
      </c>
      <c r="H533" s="8" t="s">
        <v>53</v>
      </c>
      <c r="I533" s="9">
        <v>46223</v>
      </c>
      <c r="J533" s="61">
        <v>0</v>
      </c>
      <c r="K533" s="56">
        <v>46204</v>
      </c>
      <c r="L533" s="8" t="s">
        <v>52</v>
      </c>
      <c r="M533" s="8" t="s">
        <v>84</v>
      </c>
      <c r="N533" s="8" t="s">
        <v>64</v>
      </c>
      <c r="O533" s="8">
        <v>1</v>
      </c>
      <c r="P533" s="8">
        <v>4</v>
      </c>
      <c r="Q533" s="8" t="s">
        <v>58</v>
      </c>
      <c r="R533" s="8">
        <v>4</v>
      </c>
      <c r="S533" s="8">
        <v>0</v>
      </c>
      <c r="T533" s="8" t="b">
        <v>0</v>
      </c>
      <c r="U533" s="8">
        <v>360</v>
      </c>
      <c r="V533" s="54">
        <v>315</v>
      </c>
      <c r="W533" s="54">
        <v>212</v>
      </c>
      <c r="X533" s="8">
        <v>0</v>
      </c>
      <c r="Y533" s="8">
        <v>0</v>
      </c>
      <c r="Z533" s="8">
        <v>1</v>
      </c>
      <c r="AA533" s="8">
        <v>0</v>
      </c>
      <c r="AB533" s="8">
        <v>4</v>
      </c>
      <c r="AC533" s="8">
        <v>0</v>
      </c>
      <c r="AD533" s="8"/>
      <c r="AE533" s="8">
        <v>360</v>
      </c>
      <c r="AF533" s="8" t="s">
        <v>8378</v>
      </c>
      <c r="AG533" s="8" t="s">
        <v>8379</v>
      </c>
      <c r="AH533" s="54">
        <v>12</v>
      </c>
      <c r="AI533" s="54">
        <v>-33</v>
      </c>
      <c r="AJ533" s="8">
        <v>0</v>
      </c>
      <c r="AK533" s="8">
        <v>0</v>
      </c>
      <c r="AL533" s="8">
        <v>1</v>
      </c>
      <c r="AM533" s="8">
        <v>4</v>
      </c>
      <c r="AN533" s="8">
        <v>0</v>
      </c>
      <c r="AO533" s="8">
        <v>1</v>
      </c>
      <c r="AP533" s="8">
        <v>0</v>
      </c>
      <c r="AQ533" s="8">
        <v>0</v>
      </c>
      <c r="AR533" s="54">
        <v>215</v>
      </c>
      <c r="AS533" s="8">
        <v>1</v>
      </c>
      <c r="AT533" s="8">
        <v>0</v>
      </c>
      <c r="AU533" s="8">
        <v>360</v>
      </c>
      <c r="AV533" s="8" t="s">
        <v>8439</v>
      </c>
      <c r="AW533" s="8">
        <v>1</v>
      </c>
      <c r="AX533" s="8">
        <v>0</v>
      </c>
      <c r="AY533" s="8">
        <v>0</v>
      </c>
      <c r="AZ533" s="47">
        <v>46223.3125</v>
      </c>
      <c r="BA533" s="47">
        <v>46223.5625</v>
      </c>
      <c r="BB533" s="8" t="s">
        <v>8380</v>
      </c>
      <c r="BC533" s="47">
        <v>46223.320833333331</v>
      </c>
      <c r="BD533" s="47">
        <v>46223.539583333331</v>
      </c>
      <c r="BE533" s="8" t="s">
        <v>394</v>
      </c>
      <c r="BF533" s="8">
        <v>0</v>
      </c>
      <c r="BG533" s="8">
        <v>0</v>
      </c>
      <c r="BH533" s="8"/>
    </row>
    <row r="534" spans="2:60">
      <c r="B534" s="8" t="s">
        <v>8326</v>
      </c>
      <c r="C534" s="8" t="s">
        <v>82</v>
      </c>
      <c r="D534" s="8" t="s">
        <v>59</v>
      </c>
      <c r="E534" s="8" t="s">
        <v>514</v>
      </c>
      <c r="F534" s="8" t="s">
        <v>8438</v>
      </c>
      <c r="G534" s="8" t="s">
        <v>83</v>
      </c>
      <c r="H534" s="8" t="s">
        <v>53</v>
      </c>
      <c r="I534" s="9">
        <v>46203</v>
      </c>
      <c r="J534" s="61">
        <v>0</v>
      </c>
      <c r="K534" s="56">
        <v>46174</v>
      </c>
      <c r="L534" s="8" t="s">
        <v>52</v>
      </c>
      <c r="M534" s="8" t="s">
        <v>84</v>
      </c>
      <c r="N534" s="8" t="s">
        <v>64</v>
      </c>
      <c r="O534" s="8">
        <v>1</v>
      </c>
      <c r="P534" s="8">
        <v>4</v>
      </c>
      <c r="Q534" s="8" t="s">
        <v>56</v>
      </c>
      <c r="R534" s="8">
        <v>4</v>
      </c>
      <c r="S534" s="8">
        <v>0</v>
      </c>
      <c r="T534" s="8" t="b">
        <v>0</v>
      </c>
      <c r="U534" s="8">
        <v>480</v>
      </c>
      <c r="V534" s="54">
        <v>451</v>
      </c>
      <c r="W534" s="54">
        <v>352</v>
      </c>
      <c r="X534" s="8">
        <v>0</v>
      </c>
      <c r="Y534" s="8">
        <v>0</v>
      </c>
      <c r="Z534" s="8">
        <v>1</v>
      </c>
      <c r="AA534" s="8">
        <v>0</v>
      </c>
      <c r="AB534" s="8">
        <v>4</v>
      </c>
      <c r="AC534" s="8">
        <v>0</v>
      </c>
      <c r="AD534" s="8"/>
      <c r="AE534" s="8">
        <v>480</v>
      </c>
      <c r="AF534" s="8" t="s">
        <v>8384</v>
      </c>
      <c r="AG534" s="8" t="s">
        <v>8379</v>
      </c>
      <c r="AH534" s="54">
        <v>4</v>
      </c>
      <c r="AI534" s="54">
        <v>-25</v>
      </c>
      <c r="AJ534" s="8">
        <v>0</v>
      </c>
      <c r="AK534" s="8">
        <v>1</v>
      </c>
      <c r="AL534" s="8">
        <v>0</v>
      </c>
      <c r="AM534" s="8">
        <v>4</v>
      </c>
      <c r="AN534" s="8">
        <v>0</v>
      </c>
      <c r="AO534" s="8">
        <v>1</v>
      </c>
      <c r="AP534" s="8">
        <v>0</v>
      </c>
      <c r="AQ534" s="8">
        <v>0</v>
      </c>
      <c r="AR534" s="54">
        <v>355</v>
      </c>
      <c r="AS534" s="8">
        <v>1</v>
      </c>
      <c r="AT534" s="8">
        <v>0</v>
      </c>
      <c r="AU534" s="8">
        <v>480</v>
      </c>
      <c r="AV534" s="8" t="s">
        <v>8439</v>
      </c>
      <c r="AW534" s="8">
        <v>1</v>
      </c>
      <c r="AX534" s="8">
        <v>0</v>
      </c>
      <c r="AY534" s="8">
        <v>0</v>
      </c>
      <c r="AZ534" s="47">
        <v>46203.354166666664</v>
      </c>
      <c r="BA534" s="47">
        <v>46203.6875</v>
      </c>
      <c r="BB534" s="8" t="s">
        <v>8380</v>
      </c>
      <c r="BC534" s="47">
        <v>46203.356944444444</v>
      </c>
      <c r="BD534" s="47">
        <v>46203.670138888891</v>
      </c>
      <c r="BE534" s="8" t="s">
        <v>514</v>
      </c>
      <c r="BF534" s="8">
        <v>0</v>
      </c>
      <c r="BG534" s="8">
        <v>0</v>
      </c>
      <c r="BH534" s="8"/>
    </row>
    <row r="535" spans="2:60">
      <c r="B535" s="8" t="s">
        <v>8326</v>
      </c>
      <c r="C535" s="8" t="s">
        <v>82</v>
      </c>
      <c r="D535" s="8" t="s">
        <v>59</v>
      </c>
      <c r="E535" s="8" t="s">
        <v>514</v>
      </c>
      <c r="F535" s="8" t="s">
        <v>8438</v>
      </c>
      <c r="G535" s="8" t="s">
        <v>86</v>
      </c>
      <c r="H535" s="8" t="s">
        <v>53</v>
      </c>
      <c r="I535" s="9">
        <v>46174</v>
      </c>
      <c r="J535" s="61">
        <v>0</v>
      </c>
      <c r="K535" s="56">
        <v>46174</v>
      </c>
      <c r="L535" s="8" t="s">
        <v>52</v>
      </c>
      <c r="M535" s="8" t="s">
        <v>84</v>
      </c>
      <c r="N535" s="8" t="s">
        <v>64</v>
      </c>
      <c r="O535" s="8">
        <v>1</v>
      </c>
      <c r="P535" s="8">
        <v>4</v>
      </c>
      <c r="Q535" s="8" t="s">
        <v>56</v>
      </c>
      <c r="R535" s="8">
        <v>4</v>
      </c>
      <c r="S535" s="8">
        <v>0</v>
      </c>
      <c r="T535" s="8" t="b">
        <v>0</v>
      </c>
      <c r="U535" s="8">
        <v>240</v>
      </c>
      <c r="V535" s="54">
        <v>217</v>
      </c>
      <c r="W535" s="54">
        <v>130</v>
      </c>
      <c r="X535" s="8">
        <v>0</v>
      </c>
      <c r="Y535" s="8">
        <v>0</v>
      </c>
      <c r="Z535" s="8">
        <v>1</v>
      </c>
      <c r="AA535" s="8">
        <v>0</v>
      </c>
      <c r="AB535" s="8">
        <v>4</v>
      </c>
      <c r="AC535" s="8">
        <v>0</v>
      </c>
      <c r="AD535" s="8"/>
      <c r="AE535" s="8">
        <v>240</v>
      </c>
      <c r="AF535" s="8" t="s">
        <v>8384</v>
      </c>
      <c r="AG535" s="8" t="s">
        <v>8379</v>
      </c>
      <c r="AH535" s="54">
        <v>5</v>
      </c>
      <c r="AI535" s="54">
        <v>-18</v>
      </c>
      <c r="AJ535" s="8">
        <v>0</v>
      </c>
      <c r="AK535" s="8">
        <v>1</v>
      </c>
      <c r="AL535" s="8">
        <v>0</v>
      </c>
      <c r="AM535" s="8">
        <v>4</v>
      </c>
      <c r="AN535" s="8">
        <v>0</v>
      </c>
      <c r="AO535" s="8">
        <v>1</v>
      </c>
      <c r="AP535" s="8">
        <v>0</v>
      </c>
      <c r="AQ535" s="8">
        <v>0</v>
      </c>
      <c r="AR535" s="54">
        <v>140</v>
      </c>
      <c r="AS535" s="8">
        <v>1</v>
      </c>
      <c r="AT535" s="8">
        <v>0</v>
      </c>
      <c r="AU535" s="8">
        <v>240</v>
      </c>
      <c r="AV535" s="8" t="s">
        <v>8439</v>
      </c>
      <c r="AW535" s="8">
        <v>1</v>
      </c>
      <c r="AX535" s="8">
        <v>0</v>
      </c>
      <c r="AY535" s="8">
        <v>0</v>
      </c>
      <c r="AZ535" s="47">
        <v>46174.5625</v>
      </c>
      <c r="BA535" s="47">
        <v>46174.729166666664</v>
      </c>
      <c r="BB535" s="8" t="s">
        <v>8380</v>
      </c>
      <c r="BC535" s="47">
        <v>46174.565972222219</v>
      </c>
      <c r="BD535" s="47">
        <v>46174.716666666667</v>
      </c>
      <c r="BE535" s="8" t="s">
        <v>514</v>
      </c>
      <c r="BF535" s="8">
        <v>0</v>
      </c>
      <c r="BG535" s="8">
        <v>0</v>
      </c>
      <c r="BH535" s="8"/>
    </row>
    <row r="536" spans="2:60">
      <c r="B536" s="8" t="s">
        <v>8326</v>
      </c>
      <c r="C536" s="8" t="s">
        <v>82</v>
      </c>
      <c r="D536" s="8" t="s">
        <v>59</v>
      </c>
      <c r="E536" s="8" t="s">
        <v>269</v>
      </c>
      <c r="F536" s="8" t="s">
        <v>8438</v>
      </c>
      <c r="G536" s="8" t="s">
        <v>87</v>
      </c>
      <c r="H536" s="8" t="s">
        <v>53</v>
      </c>
      <c r="I536" s="9">
        <v>46257</v>
      </c>
      <c r="J536" s="61">
        <v>0</v>
      </c>
      <c r="K536" s="56">
        <v>46235</v>
      </c>
      <c r="L536" s="8" t="s">
        <v>52</v>
      </c>
      <c r="M536" s="8" t="s">
        <v>84</v>
      </c>
      <c r="N536" s="8" t="s">
        <v>64</v>
      </c>
      <c r="O536" s="8">
        <v>1</v>
      </c>
      <c r="P536" s="8">
        <v>4</v>
      </c>
      <c r="Q536" s="8" t="s">
        <v>60</v>
      </c>
      <c r="R536" s="8">
        <v>4</v>
      </c>
      <c r="S536" s="8">
        <v>0</v>
      </c>
      <c r="T536" s="8" t="b">
        <v>0</v>
      </c>
      <c r="U536" s="8">
        <v>240</v>
      </c>
      <c r="V536" s="54">
        <v>220</v>
      </c>
      <c r="W536" s="54">
        <v>149</v>
      </c>
      <c r="X536" s="8">
        <v>0</v>
      </c>
      <c r="Y536" s="8">
        <v>0</v>
      </c>
      <c r="Z536" s="8">
        <v>1</v>
      </c>
      <c r="AA536" s="8">
        <v>0</v>
      </c>
      <c r="AB536" s="8">
        <v>4</v>
      </c>
      <c r="AC536" s="8">
        <v>0</v>
      </c>
      <c r="AD536" s="8"/>
      <c r="AE536" s="8">
        <v>240</v>
      </c>
      <c r="AF536" s="8" t="s">
        <v>8384</v>
      </c>
      <c r="AG536" s="8" t="s">
        <v>8379</v>
      </c>
      <c r="AH536" s="54">
        <v>6</v>
      </c>
      <c r="AI536" s="54">
        <v>-14</v>
      </c>
      <c r="AJ536" s="8">
        <v>0</v>
      </c>
      <c r="AK536" s="8">
        <v>1</v>
      </c>
      <c r="AL536" s="8">
        <v>0</v>
      </c>
      <c r="AM536" s="8">
        <v>4</v>
      </c>
      <c r="AN536" s="8">
        <v>0</v>
      </c>
      <c r="AO536" s="8">
        <v>1</v>
      </c>
      <c r="AP536" s="8">
        <v>0</v>
      </c>
      <c r="AQ536" s="8">
        <v>0</v>
      </c>
      <c r="AR536" s="54">
        <v>140</v>
      </c>
      <c r="AS536" s="8">
        <v>1</v>
      </c>
      <c r="AT536" s="8">
        <v>0</v>
      </c>
      <c r="AU536" s="8">
        <v>240</v>
      </c>
      <c r="AV536" s="8" t="s">
        <v>8439</v>
      </c>
      <c r="AW536" s="8">
        <v>1</v>
      </c>
      <c r="AX536" s="8">
        <v>0</v>
      </c>
      <c r="AY536" s="8">
        <v>0</v>
      </c>
      <c r="AZ536" s="47">
        <v>46257.375</v>
      </c>
      <c r="BA536" s="47">
        <v>46257.541666666664</v>
      </c>
      <c r="BB536" s="8" t="s">
        <v>8380</v>
      </c>
      <c r="BC536" s="47">
        <v>46257.379166666666</v>
      </c>
      <c r="BD536" s="47">
        <v>46257.531944444447</v>
      </c>
      <c r="BE536" s="8" t="s">
        <v>269</v>
      </c>
      <c r="BF536" s="8">
        <v>0</v>
      </c>
      <c r="BG536" s="8">
        <v>0</v>
      </c>
      <c r="BH536" s="8"/>
    </row>
    <row r="537" spans="2:60">
      <c r="B537" s="8" t="s">
        <v>8326</v>
      </c>
      <c r="C537" s="8" t="s">
        <v>82</v>
      </c>
      <c r="D537" s="8" t="s">
        <v>59</v>
      </c>
      <c r="E537" s="8" t="s">
        <v>497</v>
      </c>
      <c r="F537" s="8" t="s">
        <v>8438</v>
      </c>
      <c r="G537" s="8" t="s">
        <v>85</v>
      </c>
      <c r="H537" s="8" t="s">
        <v>53</v>
      </c>
      <c r="I537" s="9">
        <v>46260</v>
      </c>
      <c r="J537" s="61">
        <v>0</v>
      </c>
      <c r="K537" s="56">
        <v>46235</v>
      </c>
      <c r="L537" s="8" t="s">
        <v>52</v>
      </c>
      <c r="M537" s="8" t="s">
        <v>84</v>
      </c>
      <c r="N537" s="8" t="s">
        <v>64</v>
      </c>
      <c r="O537" s="8">
        <v>1</v>
      </c>
      <c r="P537" s="8">
        <v>4</v>
      </c>
      <c r="Q537" s="8" t="s">
        <v>60</v>
      </c>
      <c r="R537" s="8">
        <v>4</v>
      </c>
      <c r="S537" s="8">
        <v>0</v>
      </c>
      <c r="T537" s="8" t="b">
        <v>0</v>
      </c>
      <c r="U537" s="8">
        <v>540</v>
      </c>
      <c r="V537" s="54">
        <v>485</v>
      </c>
      <c r="W537" s="54">
        <v>361</v>
      </c>
      <c r="X537" s="8">
        <v>0</v>
      </c>
      <c r="Y537" s="8">
        <v>0</v>
      </c>
      <c r="Z537" s="8">
        <v>1</v>
      </c>
      <c r="AA537" s="8">
        <v>0</v>
      </c>
      <c r="AB537" s="8">
        <v>4</v>
      </c>
      <c r="AC537" s="8">
        <v>0</v>
      </c>
      <c r="AD537" s="8"/>
      <c r="AE537" s="8">
        <v>540</v>
      </c>
      <c r="AF537" s="8" t="s">
        <v>8384</v>
      </c>
      <c r="AG537" s="8" t="s">
        <v>8379</v>
      </c>
      <c r="AH537" s="54">
        <v>10</v>
      </c>
      <c r="AI537" s="54">
        <v>-45</v>
      </c>
      <c r="AJ537" s="8">
        <v>0</v>
      </c>
      <c r="AK537" s="8">
        <v>1</v>
      </c>
      <c r="AL537" s="8">
        <v>0</v>
      </c>
      <c r="AM537" s="8">
        <v>4</v>
      </c>
      <c r="AN537" s="8">
        <v>0</v>
      </c>
      <c r="AO537" s="8">
        <v>1</v>
      </c>
      <c r="AP537" s="8">
        <v>0</v>
      </c>
      <c r="AQ537" s="8">
        <v>0</v>
      </c>
      <c r="AR537" s="54">
        <v>360</v>
      </c>
      <c r="AS537" s="8">
        <v>1</v>
      </c>
      <c r="AT537" s="8">
        <v>0</v>
      </c>
      <c r="AU537" s="8">
        <v>540</v>
      </c>
      <c r="AV537" s="8" t="s">
        <v>8439</v>
      </c>
      <c r="AW537" s="8">
        <v>1</v>
      </c>
      <c r="AX537" s="8">
        <v>0</v>
      </c>
      <c r="AY537" s="8">
        <v>0</v>
      </c>
      <c r="AZ537" s="47">
        <v>46260.333333333336</v>
      </c>
      <c r="BA537" s="47">
        <v>46260.708333333336</v>
      </c>
      <c r="BB537" s="8" t="s">
        <v>8380</v>
      </c>
      <c r="BC537" s="47">
        <v>46260.340277777781</v>
      </c>
      <c r="BD537" s="47">
        <v>46260.677083333336</v>
      </c>
      <c r="BE537" s="8" t="s">
        <v>497</v>
      </c>
      <c r="BF537" s="8">
        <v>0</v>
      </c>
      <c r="BG537" s="8">
        <v>0</v>
      </c>
      <c r="BH537" s="8"/>
    </row>
    <row r="538" spans="2:60">
      <c r="B538" s="8" t="s">
        <v>8326</v>
      </c>
      <c r="C538" s="8" t="s">
        <v>82</v>
      </c>
      <c r="D538" s="8" t="s">
        <v>59</v>
      </c>
      <c r="E538" s="8" t="s">
        <v>297</v>
      </c>
      <c r="F538" s="8" t="s">
        <v>8438</v>
      </c>
      <c r="G538" s="8" t="s">
        <v>87</v>
      </c>
      <c r="H538" s="8" t="s">
        <v>53</v>
      </c>
      <c r="I538" s="9">
        <v>46177</v>
      </c>
      <c r="J538" s="61">
        <v>0</v>
      </c>
      <c r="K538" s="56">
        <v>46174</v>
      </c>
      <c r="L538" s="8" t="s">
        <v>52</v>
      </c>
      <c r="M538" s="8" t="s">
        <v>84</v>
      </c>
      <c r="N538" s="8" t="s">
        <v>64</v>
      </c>
      <c r="O538" s="8">
        <v>1</v>
      </c>
      <c r="P538" s="8">
        <v>4</v>
      </c>
      <c r="Q538" s="8" t="s">
        <v>56</v>
      </c>
      <c r="R538" s="8">
        <v>4</v>
      </c>
      <c r="S538" s="8">
        <v>0</v>
      </c>
      <c r="T538" s="8" t="b">
        <v>0</v>
      </c>
      <c r="U538" s="8">
        <v>270</v>
      </c>
      <c r="V538" s="54">
        <v>242</v>
      </c>
      <c r="W538" s="54">
        <v>158</v>
      </c>
      <c r="X538" s="8">
        <v>0</v>
      </c>
      <c r="Y538" s="8">
        <v>0</v>
      </c>
      <c r="Z538" s="8">
        <v>1</v>
      </c>
      <c r="AA538" s="8">
        <v>0</v>
      </c>
      <c r="AB538" s="8">
        <v>4</v>
      </c>
      <c r="AC538" s="8">
        <v>0</v>
      </c>
      <c r="AD538" s="8"/>
      <c r="AE538" s="8">
        <v>270</v>
      </c>
      <c r="AF538" s="8" t="s">
        <v>8384</v>
      </c>
      <c r="AG538" s="8" t="s">
        <v>8379</v>
      </c>
      <c r="AH538" s="54">
        <v>4</v>
      </c>
      <c r="AI538" s="54">
        <v>-24</v>
      </c>
      <c r="AJ538" s="8">
        <v>0</v>
      </c>
      <c r="AK538" s="8">
        <v>1</v>
      </c>
      <c r="AL538" s="8">
        <v>0</v>
      </c>
      <c r="AM538" s="8">
        <v>4</v>
      </c>
      <c r="AN538" s="8">
        <v>0</v>
      </c>
      <c r="AO538" s="8">
        <v>1</v>
      </c>
      <c r="AP538" s="8">
        <v>0</v>
      </c>
      <c r="AQ538" s="8">
        <v>0</v>
      </c>
      <c r="AR538" s="54">
        <v>155</v>
      </c>
      <c r="AS538" s="8">
        <v>1</v>
      </c>
      <c r="AT538" s="8">
        <v>0</v>
      </c>
      <c r="AU538" s="8">
        <v>270</v>
      </c>
      <c r="AV538" s="8" t="s">
        <v>8439</v>
      </c>
      <c r="AW538" s="8">
        <v>1</v>
      </c>
      <c r="AX538" s="8">
        <v>0</v>
      </c>
      <c r="AY538" s="8">
        <v>0</v>
      </c>
      <c r="AZ538" s="47">
        <v>46177.354166666664</v>
      </c>
      <c r="BA538" s="47">
        <v>46177.541666666664</v>
      </c>
      <c r="BB538" s="8" t="s">
        <v>8380</v>
      </c>
      <c r="BC538" s="47">
        <v>46177.356944444444</v>
      </c>
      <c r="BD538" s="47">
        <v>46177.525000000001</v>
      </c>
      <c r="BE538" s="8" t="s">
        <v>297</v>
      </c>
      <c r="BF538" s="8">
        <v>0</v>
      </c>
      <c r="BG538" s="8">
        <v>0</v>
      </c>
      <c r="BH538" s="8"/>
    </row>
    <row r="539" spans="2:60">
      <c r="B539" s="8" t="s">
        <v>8326</v>
      </c>
      <c r="C539" s="8" t="s">
        <v>82</v>
      </c>
      <c r="D539" s="8" t="s">
        <v>59</v>
      </c>
      <c r="E539" s="8" t="s">
        <v>214</v>
      </c>
      <c r="F539" s="8" t="s">
        <v>8438</v>
      </c>
      <c r="G539" s="8" t="s">
        <v>88</v>
      </c>
      <c r="H539" s="8" t="s">
        <v>53</v>
      </c>
      <c r="I539" s="9">
        <v>46178</v>
      </c>
      <c r="J539" s="61">
        <v>0</v>
      </c>
      <c r="K539" s="56">
        <v>46174</v>
      </c>
      <c r="L539" s="8" t="s">
        <v>52</v>
      </c>
      <c r="M539" s="8" t="s">
        <v>84</v>
      </c>
      <c r="N539" s="8" t="s">
        <v>64</v>
      </c>
      <c r="O539" s="8">
        <v>1</v>
      </c>
      <c r="P539" s="8">
        <v>4</v>
      </c>
      <c r="Q539" s="8" t="s">
        <v>56</v>
      </c>
      <c r="R539" s="8">
        <v>4</v>
      </c>
      <c r="S539" s="8">
        <v>0</v>
      </c>
      <c r="T539" s="8" t="b">
        <v>0</v>
      </c>
      <c r="U539" s="8">
        <v>540</v>
      </c>
      <c r="V539" s="54">
        <v>473</v>
      </c>
      <c r="W539" s="54">
        <v>378</v>
      </c>
      <c r="X539" s="8">
        <v>0</v>
      </c>
      <c r="Y539" s="8">
        <v>0</v>
      </c>
      <c r="Z539" s="8">
        <v>1</v>
      </c>
      <c r="AA539" s="8">
        <v>0</v>
      </c>
      <c r="AB539" s="8">
        <v>4</v>
      </c>
      <c r="AC539" s="8">
        <v>0</v>
      </c>
      <c r="AD539" s="8"/>
      <c r="AE539" s="8">
        <v>540</v>
      </c>
      <c r="AF539" s="8" t="s">
        <v>8378</v>
      </c>
      <c r="AG539" s="8" t="s">
        <v>8379</v>
      </c>
      <c r="AH539" s="54">
        <v>11</v>
      </c>
      <c r="AI539" s="54">
        <v>-56</v>
      </c>
      <c r="AJ539" s="8">
        <v>0</v>
      </c>
      <c r="AK539" s="8">
        <v>0</v>
      </c>
      <c r="AL539" s="8">
        <v>1</v>
      </c>
      <c r="AM539" s="8">
        <v>4</v>
      </c>
      <c r="AN539" s="8">
        <v>0</v>
      </c>
      <c r="AO539" s="8">
        <v>1</v>
      </c>
      <c r="AP539" s="8">
        <v>0</v>
      </c>
      <c r="AQ539" s="8">
        <v>0</v>
      </c>
      <c r="AR539" s="54">
        <v>375</v>
      </c>
      <c r="AS539" s="8">
        <v>1</v>
      </c>
      <c r="AT539" s="8">
        <v>0</v>
      </c>
      <c r="AU539" s="8">
        <v>540</v>
      </c>
      <c r="AV539" s="8" t="s">
        <v>8439</v>
      </c>
      <c r="AW539" s="8">
        <v>1</v>
      </c>
      <c r="AX539" s="8">
        <v>0</v>
      </c>
      <c r="AY539" s="8">
        <v>0</v>
      </c>
      <c r="AZ539" s="47">
        <v>46178.3125</v>
      </c>
      <c r="BA539" s="47">
        <v>46178.6875</v>
      </c>
      <c r="BB539" s="8" t="s">
        <v>8380</v>
      </c>
      <c r="BC539" s="47">
        <v>46178.320138888892</v>
      </c>
      <c r="BD539" s="47">
        <v>46178.648611111108</v>
      </c>
      <c r="BE539" s="8" t="s">
        <v>214</v>
      </c>
      <c r="BF539" s="8">
        <v>0</v>
      </c>
      <c r="BG539" s="8">
        <v>0</v>
      </c>
      <c r="BH539" s="8"/>
    </row>
    <row r="540" spans="2:60">
      <c r="B540" s="8" t="s">
        <v>8326</v>
      </c>
      <c r="C540" s="8" t="s">
        <v>82</v>
      </c>
      <c r="D540" s="8" t="s">
        <v>59</v>
      </c>
      <c r="E540" s="8" t="s">
        <v>411</v>
      </c>
      <c r="F540" s="8" t="s">
        <v>8438</v>
      </c>
      <c r="G540" s="8" t="s">
        <v>83</v>
      </c>
      <c r="H540" s="8" t="s">
        <v>53</v>
      </c>
      <c r="I540" s="9">
        <v>46190</v>
      </c>
      <c r="J540" s="61">
        <v>0</v>
      </c>
      <c r="K540" s="56">
        <v>46174</v>
      </c>
      <c r="L540" s="8" t="s">
        <v>52</v>
      </c>
      <c r="M540" s="8" t="s">
        <v>84</v>
      </c>
      <c r="N540" s="8" t="s">
        <v>64</v>
      </c>
      <c r="O540" s="8">
        <v>1</v>
      </c>
      <c r="P540" s="8">
        <v>4</v>
      </c>
      <c r="Q540" s="8" t="s">
        <v>56</v>
      </c>
      <c r="R540" s="8">
        <v>4</v>
      </c>
      <c r="S540" s="8">
        <v>0</v>
      </c>
      <c r="T540" s="8" t="b">
        <v>0</v>
      </c>
      <c r="U540" s="8">
        <v>240</v>
      </c>
      <c r="V540" s="54">
        <v>214</v>
      </c>
      <c r="W540" s="54">
        <v>118</v>
      </c>
      <c r="X540" s="8">
        <v>0</v>
      </c>
      <c r="Y540" s="8">
        <v>0</v>
      </c>
      <c r="Z540" s="8">
        <v>1</v>
      </c>
      <c r="AA540" s="8">
        <v>0</v>
      </c>
      <c r="AB540" s="8">
        <v>4</v>
      </c>
      <c r="AC540" s="8">
        <v>0</v>
      </c>
      <c r="AD540" s="8"/>
      <c r="AE540" s="8">
        <v>240</v>
      </c>
      <c r="AF540" s="8" t="s">
        <v>8384</v>
      </c>
      <c r="AG540" s="8" t="s">
        <v>8379</v>
      </c>
      <c r="AH540" s="54">
        <v>2</v>
      </c>
      <c r="AI540" s="54">
        <v>-24</v>
      </c>
      <c r="AJ540" s="8">
        <v>0</v>
      </c>
      <c r="AK540" s="8">
        <v>1</v>
      </c>
      <c r="AL540" s="8">
        <v>0</v>
      </c>
      <c r="AM540" s="8">
        <v>4</v>
      </c>
      <c r="AN540" s="8">
        <v>0</v>
      </c>
      <c r="AO540" s="8">
        <v>1</v>
      </c>
      <c r="AP540" s="8">
        <v>0</v>
      </c>
      <c r="AQ540" s="8">
        <v>0</v>
      </c>
      <c r="AR540" s="54">
        <v>125</v>
      </c>
      <c r="AS540" s="8">
        <v>1</v>
      </c>
      <c r="AT540" s="8">
        <v>0</v>
      </c>
      <c r="AU540" s="8">
        <v>240</v>
      </c>
      <c r="AV540" s="8" t="s">
        <v>8439</v>
      </c>
      <c r="AW540" s="8">
        <v>1</v>
      </c>
      <c r="AX540" s="8">
        <v>0</v>
      </c>
      <c r="AY540" s="8">
        <v>0</v>
      </c>
      <c r="AZ540" s="47">
        <v>46190.5625</v>
      </c>
      <c r="BA540" s="47">
        <v>46190.729166666664</v>
      </c>
      <c r="BB540" s="8" t="s">
        <v>8380</v>
      </c>
      <c r="BC540" s="47">
        <v>46190.563888888886</v>
      </c>
      <c r="BD540" s="47">
        <v>46190.712500000001</v>
      </c>
      <c r="BE540" s="8" t="s">
        <v>411</v>
      </c>
      <c r="BF540" s="8">
        <v>0</v>
      </c>
      <c r="BG540" s="8">
        <v>0</v>
      </c>
      <c r="BH540" s="8"/>
    </row>
    <row r="541" spans="2:60">
      <c r="B541" s="8" t="s">
        <v>8326</v>
      </c>
      <c r="C541" s="8" t="s">
        <v>82</v>
      </c>
      <c r="D541" s="8" t="s">
        <v>59</v>
      </c>
      <c r="E541" s="8" t="s">
        <v>411</v>
      </c>
      <c r="F541" s="8" t="s">
        <v>8438</v>
      </c>
      <c r="G541" s="8" t="s">
        <v>86</v>
      </c>
      <c r="H541" s="8" t="s">
        <v>53</v>
      </c>
      <c r="I541" s="9">
        <v>46215</v>
      </c>
      <c r="J541" s="61">
        <v>0</v>
      </c>
      <c r="K541" s="56">
        <v>46204</v>
      </c>
      <c r="L541" s="8" t="s">
        <v>52</v>
      </c>
      <c r="M541" s="8" t="s">
        <v>84</v>
      </c>
      <c r="N541" s="8" t="s">
        <v>64</v>
      </c>
      <c r="O541" s="8">
        <v>1</v>
      </c>
      <c r="P541" s="8">
        <v>4</v>
      </c>
      <c r="Q541" s="8" t="s">
        <v>58</v>
      </c>
      <c r="R541" s="8">
        <v>4</v>
      </c>
      <c r="S541" s="8">
        <v>0</v>
      </c>
      <c r="T541" s="8" t="b">
        <v>0</v>
      </c>
      <c r="U541" s="8">
        <v>240</v>
      </c>
      <c r="V541" s="54">
        <v>215</v>
      </c>
      <c r="W541" s="54">
        <v>128</v>
      </c>
      <c r="X541" s="8">
        <v>0</v>
      </c>
      <c r="Y541" s="8">
        <v>0</v>
      </c>
      <c r="Z541" s="8">
        <v>1</v>
      </c>
      <c r="AA541" s="8">
        <v>0</v>
      </c>
      <c r="AB541" s="8">
        <v>4</v>
      </c>
      <c r="AC541" s="8">
        <v>0</v>
      </c>
      <c r="AD541" s="8"/>
      <c r="AE541" s="8">
        <v>240</v>
      </c>
      <c r="AF541" s="8" t="s">
        <v>8384</v>
      </c>
      <c r="AG541" s="8" t="s">
        <v>8379</v>
      </c>
      <c r="AH541" s="54">
        <v>5</v>
      </c>
      <c r="AI541" s="54">
        <v>-20</v>
      </c>
      <c r="AJ541" s="8">
        <v>0</v>
      </c>
      <c r="AK541" s="8">
        <v>1</v>
      </c>
      <c r="AL541" s="8">
        <v>0</v>
      </c>
      <c r="AM541" s="8">
        <v>4</v>
      </c>
      <c r="AN541" s="8">
        <v>0</v>
      </c>
      <c r="AO541" s="8">
        <v>1</v>
      </c>
      <c r="AP541" s="8">
        <v>0</v>
      </c>
      <c r="AQ541" s="8">
        <v>0</v>
      </c>
      <c r="AR541" s="54">
        <v>135</v>
      </c>
      <c r="AS541" s="8">
        <v>1</v>
      </c>
      <c r="AT541" s="8">
        <v>0</v>
      </c>
      <c r="AU541" s="8">
        <v>240</v>
      </c>
      <c r="AV541" s="8" t="s">
        <v>8439</v>
      </c>
      <c r="AW541" s="8">
        <v>1</v>
      </c>
      <c r="AX541" s="8">
        <v>0</v>
      </c>
      <c r="AY541" s="8">
        <v>0</v>
      </c>
      <c r="AZ541" s="47">
        <v>46215.375</v>
      </c>
      <c r="BA541" s="47">
        <v>46215.541666666664</v>
      </c>
      <c r="BB541" s="8" t="s">
        <v>8380</v>
      </c>
      <c r="BC541" s="47">
        <v>46215.378472222219</v>
      </c>
      <c r="BD541" s="47">
        <v>46215.527777777781</v>
      </c>
      <c r="BE541" s="8" t="s">
        <v>411</v>
      </c>
      <c r="BF541" s="8">
        <v>0</v>
      </c>
      <c r="BG541" s="8">
        <v>0</v>
      </c>
      <c r="BH541" s="8"/>
    </row>
    <row r="542" spans="2:60">
      <c r="B542" s="8" t="s">
        <v>8326</v>
      </c>
      <c r="C542" s="8" t="s">
        <v>82</v>
      </c>
      <c r="D542" s="8" t="s">
        <v>59</v>
      </c>
      <c r="E542" s="8" t="s">
        <v>411</v>
      </c>
      <c r="F542" s="8" t="s">
        <v>8438</v>
      </c>
      <c r="G542" s="8" t="s">
        <v>86</v>
      </c>
      <c r="H542" s="8" t="s">
        <v>53</v>
      </c>
      <c r="I542" s="9">
        <v>46259</v>
      </c>
      <c r="J542" s="61">
        <v>0</v>
      </c>
      <c r="K542" s="56">
        <v>46235</v>
      </c>
      <c r="L542" s="8" t="s">
        <v>52</v>
      </c>
      <c r="M542" s="8" t="s">
        <v>84</v>
      </c>
      <c r="N542" s="8" t="s">
        <v>64</v>
      </c>
      <c r="O542" s="8">
        <v>1</v>
      </c>
      <c r="P542" s="8">
        <v>4</v>
      </c>
      <c r="Q542" s="8" t="s">
        <v>60</v>
      </c>
      <c r="R542" s="8">
        <v>4</v>
      </c>
      <c r="S542" s="8">
        <v>0</v>
      </c>
      <c r="T542" s="8" t="b">
        <v>0</v>
      </c>
      <c r="U542" s="8">
        <v>270</v>
      </c>
      <c r="V542" s="54">
        <v>254</v>
      </c>
      <c r="W542" s="54">
        <v>153</v>
      </c>
      <c r="X542" s="8">
        <v>0</v>
      </c>
      <c r="Y542" s="8">
        <v>0</v>
      </c>
      <c r="Z542" s="8">
        <v>1</v>
      </c>
      <c r="AA542" s="8">
        <v>0</v>
      </c>
      <c r="AB542" s="8">
        <v>4</v>
      </c>
      <c r="AC542" s="8">
        <v>0</v>
      </c>
      <c r="AD542" s="8"/>
      <c r="AE542" s="8">
        <v>270</v>
      </c>
      <c r="AF542" s="8" t="s">
        <v>8384</v>
      </c>
      <c r="AG542" s="8" t="s">
        <v>8379</v>
      </c>
      <c r="AH542" s="54">
        <v>2</v>
      </c>
      <c r="AI542" s="54">
        <v>-14</v>
      </c>
      <c r="AJ542" s="8">
        <v>0</v>
      </c>
      <c r="AK542" s="8">
        <v>1</v>
      </c>
      <c r="AL542" s="8">
        <v>0</v>
      </c>
      <c r="AM542" s="8">
        <v>4</v>
      </c>
      <c r="AN542" s="8">
        <v>0</v>
      </c>
      <c r="AO542" s="8">
        <v>1</v>
      </c>
      <c r="AP542" s="8">
        <v>0</v>
      </c>
      <c r="AQ542" s="8">
        <v>0</v>
      </c>
      <c r="AR542" s="54">
        <v>150</v>
      </c>
      <c r="AS542" s="8">
        <v>1</v>
      </c>
      <c r="AT542" s="8">
        <v>0</v>
      </c>
      <c r="AU542" s="8">
        <v>270</v>
      </c>
      <c r="AV542" s="8" t="s">
        <v>8439</v>
      </c>
      <c r="AW542" s="8">
        <v>1</v>
      </c>
      <c r="AX542" s="8">
        <v>0</v>
      </c>
      <c r="AY542" s="8">
        <v>0</v>
      </c>
      <c r="AZ542" s="47">
        <v>46259.5625</v>
      </c>
      <c r="BA542" s="47">
        <v>46259.75</v>
      </c>
      <c r="BB542" s="8" t="s">
        <v>8380</v>
      </c>
      <c r="BC542" s="47">
        <v>46259.563888888886</v>
      </c>
      <c r="BD542" s="47">
        <v>46259.740277777775</v>
      </c>
      <c r="BE542" s="8" t="s">
        <v>411</v>
      </c>
      <c r="BF542" s="8">
        <v>0</v>
      </c>
      <c r="BG542" s="8">
        <v>0</v>
      </c>
      <c r="BH542" s="8"/>
    </row>
    <row r="543" spans="2:60">
      <c r="B543" s="8" t="s">
        <v>8326</v>
      </c>
      <c r="C543" s="8" t="s">
        <v>82</v>
      </c>
      <c r="D543" s="8" t="s">
        <v>59</v>
      </c>
      <c r="E543" s="8" t="s">
        <v>411</v>
      </c>
      <c r="F543" s="8" t="s">
        <v>8438</v>
      </c>
      <c r="G543" s="8" t="s">
        <v>88</v>
      </c>
      <c r="H543" s="8" t="s">
        <v>53</v>
      </c>
      <c r="I543" s="9">
        <v>46223</v>
      </c>
      <c r="J543" s="61">
        <v>0</v>
      </c>
      <c r="K543" s="56">
        <v>46204</v>
      </c>
      <c r="L543" s="8" t="s">
        <v>52</v>
      </c>
      <c r="M543" s="8" t="s">
        <v>84</v>
      </c>
      <c r="N543" s="8" t="s">
        <v>64</v>
      </c>
      <c r="O543" s="8">
        <v>1</v>
      </c>
      <c r="P543" s="8">
        <v>4</v>
      </c>
      <c r="Q543" s="8" t="s">
        <v>58</v>
      </c>
      <c r="R543" s="8">
        <v>4</v>
      </c>
      <c r="S543" s="8">
        <v>0</v>
      </c>
      <c r="T543" s="8" t="b">
        <v>0</v>
      </c>
      <c r="U543" s="8">
        <v>240</v>
      </c>
      <c r="V543" s="54">
        <v>214</v>
      </c>
      <c r="W543" s="54">
        <v>112</v>
      </c>
      <c r="X543" s="8">
        <v>0</v>
      </c>
      <c r="Y543" s="8">
        <v>0</v>
      </c>
      <c r="Z543" s="8">
        <v>1</v>
      </c>
      <c r="AA543" s="8">
        <v>0</v>
      </c>
      <c r="AB543" s="8">
        <v>4</v>
      </c>
      <c r="AC543" s="8">
        <v>0</v>
      </c>
      <c r="AD543" s="8"/>
      <c r="AE543" s="8">
        <v>240</v>
      </c>
      <c r="AF543" s="8" t="s">
        <v>8384</v>
      </c>
      <c r="AG543" s="8" t="s">
        <v>8379</v>
      </c>
      <c r="AH543" s="54">
        <v>8</v>
      </c>
      <c r="AI543" s="54">
        <v>-18</v>
      </c>
      <c r="AJ543" s="8">
        <v>0</v>
      </c>
      <c r="AK543" s="8">
        <v>1</v>
      </c>
      <c r="AL543" s="8">
        <v>0</v>
      </c>
      <c r="AM543" s="8">
        <v>4</v>
      </c>
      <c r="AN543" s="8">
        <v>0</v>
      </c>
      <c r="AO543" s="8">
        <v>1</v>
      </c>
      <c r="AP543" s="8">
        <v>0</v>
      </c>
      <c r="AQ543" s="8">
        <v>0</v>
      </c>
      <c r="AR543" s="54">
        <v>120</v>
      </c>
      <c r="AS543" s="8">
        <v>1</v>
      </c>
      <c r="AT543" s="8">
        <v>0</v>
      </c>
      <c r="AU543" s="8">
        <v>240</v>
      </c>
      <c r="AV543" s="8" t="s">
        <v>8439</v>
      </c>
      <c r="AW543" s="8">
        <v>1</v>
      </c>
      <c r="AX543" s="8">
        <v>0</v>
      </c>
      <c r="AY543" s="8">
        <v>0</v>
      </c>
      <c r="AZ543" s="47">
        <v>46223.375</v>
      </c>
      <c r="BA543" s="47">
        <v>46223.541666666664</v>
      </c>
      <c r="BB543" s="8" t="s">
        <v>8380</v>
      </c>
      <c r="BC543" s="47">
        <v>46223.380555555559</v>
      </c>
      <c r="BD543" s="47">
        <v>46223.529166666667</v>
      </c>
      <c r="BE543" s="8" t="s">
        <v>411</v>
      </c>
      <c r="BF543" s="8">
        <v>0</v>
      </c>
      <c r="BG543" s="8">
        <v>0</v>
      </c>
      <c r="BH543" s="8"/>
    </row>
    <row r="544" spans="2:60">
      <c r="B544" s="8" t="s">
        <v>8326</v>
      </c>
      <c r="C544" s="8" t="s">
        <v>82</v>
      </c>
      <c r="D544" s="8" t="s">
        <v>59</v>
      </c>
      <c r="E544" s="8" t="s">
        <v>411</v>
      </c>
      <c r="F544" s="8" t="s">
        <v>8438</v>
      </c>
      <c r="G544" s="8" t="s">
        <v>89</v>
      </c>
      <c r="H544" s="8" t="s">
        <v>53</v>
      </c>
      <c r="I544" s="9">
        <v>46248</v>
      </c>
      <c r="J544" s="61">
        <v>0</v>
      </c>
      <c r="K544" s="56">
        <v>46235</v>
      </c>
      <c r="L544" s="8" t="s">
        <v>52</v>
      </c>
      <c r="M544" s="8" t="s">
        <v>84</v>
      </c>
      <c r="N544" s="8" t="s">
        <v>64</v>
      </c>
      <c r="O544" s="8">
        <v>1</v>
      </c>
      <c r="P544" s="8">
        <v>4</v>
      </c>
      <c r="Q544" s="8" t="s">
        <v>60</v>
      </c>
      <c r="R544" s="8">
        <v>4</v>
      </c>
      <c r="S544" s="8">
        <v>0</v>
      </c>
      <c r="T544" s="8" t="b">
        <v>0</v>
      </c>
      <c r="U544" s="8">
        <v>210</v>
      </c>
      <c r="V544" s="54">
        <v>180</v>
      </c>
      <c r="W544" s="54">
        <v>109</v>
      </c>
      <c r="X544" s="8">
        <v>0</v>
      </c>
      <c r="Y544" s="8">
        <v>0</v>
      </c>
      <c r="Z544" s="8">
        <v>1</v>
      </c>
      <c r="AA544" s="8">
        <v>0</v>
      </c>
      <c r="AB544" s="8">
        <v>4</v>
      </c>
      <c r="AC544" s="8">
        <v>0</v>
      </c>
      <c r="AD544" s="8"/>
      <c r="AE544" s="8">
        <v>210</v>
      </c>
      <c r="AF544" s="8" t="s">
        <v>8384</v>
      </c>
      <c r="AG544" s="8" t="s">
        <v>8379</v>
      </c>
      <c r="AH544" s="54">
        <v>10</v>
      </c>
      <c r="AI544" s="54">
        <v>-20</v>
      </c>
      <c r="AJ544" s="8">
        <v>0</v>
      </c>
      <c r="AK544" s="8">
        <v>1</v>
      </c>
      <c r="AL544" s="8">
        <v>0</v>
      </c>
      <c r="AM544" s="8">
        <v>4</v>
      </c>
      <c r="AN544" s="8">
        <v>0</v>
      </c>
      <c r="AO544" s="8">
        <v>1</v>
      </c>
      <c r="AP544" s="8">
        <v>0</v>
      </c>
      <c r="AQ544" s="8">
        <v>0</v>
      </c>
      <c r="AR544" s="54">
        <v>115</v>
      </c>
      <c r="AS544" s="8">
        <v>1</v>
      </c>
      <c r="AT544" s="8">
        <v>0</v>
      </c>
      <c r="AU544" s="8">
        <v>210</v>
      </c>
      <c r="AV544" s="8" t="s">
        <v>8439</v>
      </c>
      <c r="AW544" s="8">
        <v>1</v>
      </c>
      <c r="AX544" s="8">
        <v>0</v>
      </c>
      <c r="AY544" s="8">
        <v>0</v>
      </c>
      <c r="AZ544" s="47">
        <v>46248.5625</v>
      </c>
      <c r="BA544" s="47">
        <v>46248.708333333336</v>
      </c>
      <c r="BB544" s="8" t="s">
        <v>8380</v>
      </c>
      <c r="BC544" s="47">
        <v>46248.569444444445</v>
      </c>
      <c r="BD544" s="47">
        <v>46248.694444444445</v>
      </c>
      <c r="BE544" s="8" t="s">
        <v>411</v>
      </c>
      <c r="BF544" s="8">
        <v>0</v>
      </c>
      <c r="BG544" s="8">
        <v>0</v>
      </c>
      <c r="BH544" s="8"/>
    </row>
    <row r="545" spans="2:60">
      <c r="B545" s="8" t="s">
        <v>8326</v>
      </c>
      <c r="C545" s="8" t="s">
        <v>82</v>
      </c>
      <c r="D545" s="8" t="s">
        <v>59</v>
      </c>
      <c r="E545" s="8" t="s">
        <v>1021</v>
      </c>
      <c r="F545" s="8" t="s">
        <v>8438</v>
      </c>
      <c r="G545" s="8" t="s">
        <v>89</v>
      </c>
      <c r="H545" s="8" t="s">
        <v>53</v>
      </c>
      <c r="I545" s="9">
        <v>46265</v>
      </c>
      <c r="J545" s="61">
        <v>0</v>
      </c>
      <c r="K545" s="56">
        <v>46235</v>
      </c>
      <c r="L545" s="8" t="s">
        <v>52</v>
      </c>
      <c r="M545" s="8" t="s">
        <v>84</v>
      </c>
      <c r="N545" s="8" t="s">
        <v>64</v>
      </c>
      <c r="O545" s="8">
        <v>1</v>
      </c>
      <c r="P545" s="8">
        <v>4</v>
      </c>
      <c r="Q545" s="8" t="s">
        <v>60</v>
      </c>
      <c r="R545" s="8">
        <v>4</v>
      </c>
      <c r="S545" s="8">
        <v>0</v>
      </c>
      <c r="T545" s="8" t="b">
        <v>0</v>
      </c>
      <c r="U545" s="8">
        <v>240</v>
      </c>
      <c r="V545" s="54">
        <v>225</v>
      </c>
      <c r="W545" s="54">
        <v>138</v>
      </c>
      <c r="X545" s="8">
        <v>0</v>
      </c>
      <c r="Y545" s="8">
        <v>0</v>
      </c>
      <c r="Z545" s="8">
        <v>1</v>
      </c>
      <c r="AA545" s="8">
        <v>0</v>
      </c>
      <c r="AB545" s="8">
        <v>4</v>
      </c>
      <c r="AC545" s="8">
        <v>0</v>
      </c>
      <c r="AD545" s="8"/>
      <c r="AE545" s="8">
        <v>240</v>
      </c>
      <c r="AF545" s="8" t="s">
        <v>8384</v>
      </c>
      <c r="AG545" s="8" t="s">
        <v>8384</v>
      </c>
      <c r="AH545" s="54">
        <v>5</v>
      </c>
      <c r="AI545" s="54">
        <v>-10</v>
      </c>
      <c r="AJ545" s="8">
        <v>0</v>
      </c>
      <c r="AK545" s="8">
        <v>1</v>
      </c>
      <c r="AL545" s="8">
        <v>0</v>
      </c>
      <c r="AM545" s="8">
        <v>4</v>
      </c>
      <c r="AN545" s="8">
        <v>0</v>
      </c>
      <c r="AO545" s="8">
        <v>0</v>
      </c>
      <c r="AP545" s="8">
        <v>1</v>
      </c>
      <c r="AQ545" s="8">
        <v>0</v>
      </c>
      <c r="AR545" s="54">
        <v>135</v>
      </c>
      <c r="AS545" s="8">
        <v>1</v>
      </c>
      <c r="AT545" s="8">
        <v>0</v>
      </c>
      <c r="AU545" s="8">
        <v>240</v>
      </c>
      <c r="AV545" s="8" t="s">
        <v>8439</v>
      </c>
      <c r="AW545" s="8">
        <v>1</v>
      </c>
      <c r="AX545" s="8">
        <v>0</v>
      </c>
      <c r="AY545" s="8">
        <v>0</v>
      </c>
      <c r="AZ545" s="47">
        <v>46265.333333333336</v>
      </c>
      <c r="BA545" s="47">
        <v>46265.5</v>
      </c>
      <c r="BB545" s="8" t="s">
        <v>8380</v>
      </c>
      <c r="BC545" s="47">
        <v>46265.336805555555</v>
      </c>
      <c r="BD545" s="47">
        <v>46265.493055555555</v>
      </c>
      <c r="BE545" s="8" t="s">
        <v>1021</v>
      </c>
      <c r="BF545" s="8">
        <v>0</v>
      </c>
      <c r="BG545" s="8">
        <v>0</v>
      </c>
      <c r="BH545" s="8"/>
    </row>
    <row r="546" spans="2:60">
      <c r="B546" s="8" t="s">
        <v>8326</v>
      </c>
      <c r="C546" s="8" t="s">
        <v>82</v>
      </c>
      <c r="D546" s="8" t="s">
        <v>62</v>
      </c>
      <c r="E546" s="8" t="s">
        <v>250</v>
      </c>
      <c r="F546" s="8" t="s">
        <v>8438</v>
      </c>
      <c r="G546" s="8" t="s">
        <v>83</v>
      </c>
      <c r="H546" s="8" t="s">
        <v>53</v>
      </c>
      <c r="I546" s="9">
        <v>46189</v>
      </c>
      <c r="J546" s="61">
        <v>0</v>
      </c>
      <c r="K546" s="56">
        <v>46174</v>
      </c>
      <c r="L546" s="8" t="s">
        <v>52</v>
      </c>
      <c r="M546" s="8" t="s">
        <v>84</v>
      </c>
      <c r="N546" s="8" t="s">
        <v>64</v>
      </c>
      <c r="O546" s="8">
        <v>1</v>
      </c>
      <c r="P546" s="8">
        <v>4</v>
      </c>
      <c r="Q546" s="8" t="s">
        <v>56</v>
      </c>
      <c r="R546" s="8">
        <v>4</v>
      </c>
      <c r="S546" s="8">
        <v>0</v>
      </c>
      <c r="T546" s="8" t="b">
        <v>0</v>
      </c>
      <c r="U546" s="8">
        <v>540</v>
      </c>
      <c r="V546" s="54">
        <v>495</v>
      </c>
      <c r="W546" s="54">
        <v>399</v>
      </c>
      <c r="X546" s="8">
        <v>0</v>
      </c>
      <c r="Y546" s="8">
        <v>0</v>
      </c>
      <c r="Z546" s="8">
        <v>1</v>
      </c>
      <c r="AA546" s="8">
        <v>0</v>
      </c>
      <c r="AB546" s="8">
        <v>4</v>
      </c>
      <c r="AC546" s="8">
        <v>0</v>
      </c>
      <c r="AD546" s="8"/>
      <c r="AE546" s="8">
        <v>540</v>
      </c>
      <c r="AF546" s="8" t="s">
        <v>8384</v>
      </c>
      <c r="AG546" s="8" t="s">
        <v>8379</v>
      </c>
      <c r="AH546" s="54">
        <v>7</v>
      </c>
      <c r="AI546" s="54">
        <v>-38</v>
      </c>
      <c r="AJ546" s="8">
        <v>0</v>
      </c>
      <c r="AK546" s="8">
        <v>1</v>
      </c>
      <c r="AL546" s="8">
        <v>0</v>
      </c>
      <c r="AM546" s="8">
        <v>4</v>
      </c>
      <c r="AN546" s="8">
        <v>0</v>
      </c>
      <c r="AO546" s="8">
        <v>1</v>
      </c>
      <c r="AP546" s="8">
        <v>0</v>
      </c>
      <c r="AQ546" s="8">
        <v>0</v>
      </c>
      <c r="AR546" s="54">
        <v>390</v>
      </c>
      <c r="AS546" s="8">
        <v>1</v>
      </c>
      <c r="AT546" s="8">
        <v>0</v>
      </c>
      <c r="AU546" s="8">
        <v>540</v>
      </c>
      <c r="AV546" s="8" t="s">
        <v>8439</v>
      </c>
      <c r="AW546" s="8">
        <v>1</v>
      </c>
      <c r="AX546" s="8">
        <v>0</v>
      </c>
      <c r="AY546" s="8">
        <v>0</v>
      </c>
      <c r="AZ546" s="47">
        <v>46189.375</v>
      </c>
      <c r="BA546" s="47">
        <v>46189.75</v>
      </c>
      <c r="BB546" s="8" t="s">
        <v>8380</v>
      </c>
      <c r="BC546" s="47">
        <v>46189.379861111112</v>
      </c>
      <c r="BD546" s="47">
        <v>46189.723611111112</v>
      </c>
      <c r="BE546" s="8" t="s">
        <v>250</v>
      </c>
      <c r="BF546" s="8">
        <v>0</v>
      </c>
      <c r="BG546" s="8">
        <v>0</v>
      </c>
      <c r="BH546" s="8"/>
    </row>
    <row r="547" spans="2:60">
      <c r="B547" s="8" t="s">
        <v>8326</v>
      </c>
      <c r="C547" s="8" t="s">
        <v>82</v>
      </c>
      <c r="D547" s="8" t="s">
        <v>62</v>
      </c>
      <c r="E547" s="8" t="s">
        <v>250</v>
      </c>
      <c r="F547" s="8" t="s">
        <v>8438</v>
      </c>
      <c r="G547" s="8" t="s">
        <v>87</v>
      </c>
      <c r="H547" s="8" t="s">
        <v>53</v>
      </c>
      <c r="I547" s="9">
        <v>46221</v>
      </c>
      <c r="J547" s="61">
        <v>0</v>
      </c>
      <c r="K547" s="56">
        <v>46204</v>
      </c>
      <c r="L547" s="8" t="s">
        <v>52</v>
      </c>
      <c r="M547" s="8" t="s">
        <v>84</v>
      </c>
      <c r="N547" s="8" t="s">
        <v>64</v>
      </c>
      <c r="O547" s="8">
        <v>1</v>
      </c>
      <c r="P547" s="8">
        <v>4</v>
      </c>
      <c r="Q547" s="8" t="s">
        <v>58</v>
      </c>
      <c r="R547" s="8">
        <v>4</v>
      </c>
      <c r="S547" s="8">
        <v>0</v>
      </c>
      <c r="T547" s="8" t="b">
        <v>0</v>
      </c>
      <c r="U547" s="8">
        <v>240</v>
      </c>
      <c r="V547" s="54">
        <v>218</v>
      </c>
      <c r="W547" s="54">
        <v>142</v>
      </c>
      <c r="X547" s="8">
        <v>0</v>
      </c>
      <c r="Y547" s="8">
        <v>0</v>
      </c>
      <c r="Z547" s="8">
        <v>1</v>
      </c>
      <c r="AA547" s="8">
        <v>0</v>
      </c>
      <c r="AB547" s="8">
        <v>4</v>
      </c>
      <c r="AC547" s="8">
        <v>0</v>
      </c>
      <c r="AD547" s="8"/>
      <c r="AE547" s="8">
        <v>240</v>
      </c>
      <c r="AF547" s="8" t="s">
        <v>8384</v>
      </c>
      <c r="AG547" s="8" t="s">
        <v>8379</v>
      </c>
      <c r="AH547" s="54">
        <v>4</v>
      </c>
      <c r="AI547" s="54">
        <v>-18</v>
      </c>
      <c r="AJ547" s="8">
        <v>0</v>
      </c>
      <c r="AK547" s="8">
        <v>1</v>
      </c>
      <c r="AL547" s="8">
        <v>0</v>
      </c>
      <c r="AM547" s="8">
        <v>4</v>
      </c>
      <c r="AN547" s="8">
        <v>0</v>
      </c>
      <c r="AO547" s="8">
        <v>1</v>
      </c>
      <c r="AP547" s="8">
        <v>0</v>
      </c>
      <c r="AQ547" s="8">
        <v>0</v>
      </c>
      <c r="AR547" s="54">
        <v>145</v>
      </c>
      <c r="AS547" s="8">
        <v>1</v>
      </c>
      <c r="AT547" s="8">
        <v>0</v>
      </c>
      <c r="AU547" s="8">
        <v>240</v>
      </c>
      <c r="AV547" s="8" t="s">
        <v>8439</v>
      </c>
      <c r="AW547" s="8">
        <v>1</v>
      </c>
      <c r="AX547" s="8">
        <v>0</v>
      </c>
      <c r="AY547" s="8">
        <v>0</v>
      </c>
      <c r="AZ547" s="47">
        <v>46221.541666666664</v>
      </c>
      <c r="BA547" s="47">
        <v>46221.708333333336</v>
      </c>
      <c r="BB547" s="8" t="s">
        <v>8380</v>
      </c>
      <c r="BC547" s="47">
        <v>46221.544444444444</v>
      </c>
      <c r="BD547" s="47">
        <v>46221.695833333331</v>
      </c>
      <c r="BE547" s="8" t="s">
        <v>250</v>
      </c>
      <c r="BF547" s="8">
        <v>0</v>
      </c>
      <c r="BG547" s="8">
        <v>0</v>
      </c>
      <c r="BH547" s="8"/>
    </row>
    <row r="548" spans="2:60">
      <c r="B548" s="8" t="s">
        <v>8326</v>
      </c>
      <c r="C548" s="8" t="s">
        <v>82</v>
      </c>
      <c r="D548" s="8" t="s">
        <v>62</v>
      </c>
      <c r="E548" s="8" t="s">
        <v>250</v>
      </c>
      <c r="F548" s="8" t="s">
        <v>8438</v>
      </c>
      <c r="G548" s="8" t="s">
        <v>88</v>
      </c>
      <c r="H548" s="8" t="s">
        <v>53</v>
      </c>
      <c r="I548" s="9">
        <v>46195</v>
      </c>
      <c r="J548" s="61">
        <v>0</v>
      </c>
      <c r="K548" s="56">
        <v>46174</v>
      </c>
      <c r="L548" s="8" t="s">
        <v>52</v>
      </c>
      <c r="M548" s="8" t="s">
        <v>84</v>
      </c>
      <c r="N548" s="8" t="s">
        <v>64</v>
      </c>
      <c r="O548" s="8">
        <v>1</v>
      </c>
      <c r="P548" s="8">
        <v>4</v>
      </c>
      <c r="Q548" s="8" t="s">
        <v>56</v>
      </c>
      <c r="R548" s="8">
        <v>4</v>
      </c>
      <c r="S548" s="8">
        <v>0</v>
      </c>
      <c r="T548" s="8" t="b">
        <v>0</v>
      </c>
      <c r="U548" s="8">
        <v>270</v>
      </c>
      <c r="V548" s="54">
        <v>232</v>
      </c>
      <c r="W548" s="54">
        <v>135</v>
      </c>
      <c r="X548" s="8">
        <v>0</v>
      </c>
      <c r="Y548" s="8">
        <v>0</v>
      </c>
      <c r="Z548" s="8">
        <v>1</v>
      </c>
      <c r="AA548" s="8">
        <v>0</v>
      </c>
      <c r="AB548" s="8">
        <v>4</v>
      </c>
      <c r="AC548" s="8">
        <v>0</v>
      </c>
      <c r="AD548" s="8"/>
      <c r="AE548" s="8">
        <v>270</v>
      </c>
      <c r="AF548" s="8" t="s">
        <v>8384</v>
      </c>
      <c r="AG548" s="8" t="s">
        <v>8379</v>
      </c>
      <c r="AH548" s="54">
        <v>6</v>
      </c>
      <c r="AI548" s="54">
        <v>-32</v>
      </c>
      <c r="AJ548" s="8">
        <v>0</v>
      </c>
      <c r="AK548" s="8">
        <v>1</v>
      </c>
      <c r="AL548" s="8">
        <v>0</v>
      </c>
      <c r="AM548" s="8">
        <v>4</v>
      </c>
      <c r="AN548" s="8">
        <v>0</v>
      </c>
      <c r="AO548" s="8">
        <v>1</v>
      </c>
      <c r="AP548" s="8">
        <v>0</v>
      </c>
      <c r="AQ548" s="8">
        <v>0</v>
      </c>
      <c r="AR548" s="54">
        <v>130</v>
      </c>
      <c r="AS548" s="8">
        <v>1</v>
      </c>
      <c r="AT548" s="8">
        <v>0</v>
      </c>
      <c r="AU548" s="8">
        <v>270</v>
      </c>
      <c r="AV548" s="8" t="s">
        <v>8439</v>
      </c>
      <c r="AW548" s="8">
        <v>1</v>
      </c>
      <c r="AX548" s="8">
        <v>0</v>
      </c>
      <c r="AY548" s="8">
        <v>0</v>
      </c>
      <c r="AZ548" s="47">
        <v>46195.354166666664</v>
      </c>
      <c r="BA548" s="47">
        <v>46195.541666666664</v>
      </c>
      <c r="BB548" s="8" t="s">
        <v>8380</v>
      </c>
      <c r="BC548" s="47">
        <v>46195.35833333333</v>
      </c>
      <c r="BD548" s="47">
        <v>46195.519444444442</v>
      </c>
      <c r="BE548" s="8" t="s">
        <v>250</v>
      </c>
      <c r="BF548" s="8">
        <v>0</v>
      </c>
      <c r="BG548" s="8">
        <v>0</v>
      </c>
      <c r="BH548" s="8"/>
    </row>
    <row r="549" spans="2:60">
      <c r="B549" s="8" t="s">
        <v>8326</v>
      </c>
      <c r="C549" s="8" t="s">
        <v>82</v>
      </c>
      <c r="D549" s="8" t="s">
        <v>62</v>
      </c>
      <c r="E549" s="8" t="s">
        <v>191</v>
      </c>
      <c r="F549" s="8" t="s">
        <v>8438</v>
      </c>
      <c r="G549" s="8" t="s">
        <v>86</v>
      </c>
      <c r="H549" s="8" t="s">
        <v>53</v>
      </c>
      <c r="I549" s="9">
        <v>46175</v>
      </c>
      <c r="J549" s="61">
        <v>0</v>
      </c>
      <c r="K549" s="56">
        <v>46174</v>
      </c>
      <c r="L549" s="8" t="s">
        <v>52</v>
      </c>
      <c r="M549" s="8" t="s">
        <v>84</v>
      </c>
      <c r="N549" s="8" t="s">
        <v>64</v>
      </c>
      <c r="O549" s="8">
        <v>1</v>
      </c>
      <c r="P549" s="8">
        <v>4</v>
      </c>
      <c r="Q549" s="8" t="s">
        <v>56</v>
      </c>
      <c r="R549" s="8">
        <v>4</v>
      </c>
      <c r="S549" s="8">
        <v>0</v>
      </c>
      <c r="T549" s="8" t="b">
        <v>0</v>
      </c>
      <c r="U549" s="8">
        <v>540</v>
      </c>
      <c r="V549" s="54">
        <v>485</v>
      </c>
      <c r="W549" s="54">
        <v>386</v>
      </c>
      <c r="X549" s="8">
        <v>0</v>
      </c>
      <c r="Y549" s="8">
        <v>0</v>
      </c>
      <c r="Z549" s="8">
        <v>1</v>
      </c>
      <c r="AA549" s="8">
        <v>0</v>
      </c>
      <c r="AB549" s="8">
        <v>4</v>
      </c>
      <c r="AC549" s="8">
        <v>0</v>
      </c>
      <c r="AD549" s="8"/>
      <c r="AE549" s="8">
        <v>540</v>
      </c>
      <c r="AF549" s="8" t="s">
        <v>8384</v>
      </c>
      <c r="AG549" s="8" t="s">
        <v>8379</v>
      </c>
      <c r="AH549" s="54">
        <v>2</v>
      </c>
      <c r="AI549" s="54">
        <v>-53</v>
      </c>
      <c r="AJ549" s="8">
        <v>0</v>
      </c>
      <c r="AK549" s="8">
        <v>1</v>
      </c>
      <c r="AL549" s="8">
        <v>0</v>
      </c>
      <c r="AM549" s="8">
        <v>4</v>
      </c>
      <c r="AN549" s="8">
        <v>0</v>
      </c>
      <c r="AO549" s="8">
        <v>1</v>
      </c>
      <c r="AP549" s="8">
        <v>0</v>
      </c>
      <c r="AQ549" s="8">
        <v>0</v>
      </c>
      <c r="AR549" s="54">
        <v>385</v>
      </c>
      <c r="AS549" s="8">
        <v>1</v>
      </c>
      <c r="AT549" s="8">
        <v>0</v>
      </c>
      <c r="AU549" s="8">
        <v>540</v>
      </c>
      <c r="AV549" s="8" t="s">
        <v>8439</v>
      </c>
      <c r="AW549" s="8">
        <v>1</v>
      </c>
      <c r="AX549" s="8">
        <v>0</v>
      </c>
      <c r="AY549" s="8">
        <v>0</v>
      </c>
      <c r="AZ549" s="47">
        <v>46175.354166666664</v>
      </c>
      <c r="BA549" s="47">
        <v>46175.729166666664</v>
      </c>
      <c r="BB549" s="8" t="s">
        <v>8380</v>
      </c>
      <c r="BC549" s="47">
        <v>46175.355555555558</v>
      </c>
      <c r="BD549" s="47">
        <v>46175.692361111112</v>
      </c>
      <c r="BE549" s="8" t="s">
        <v>191</v>
      </c>
      <c r="BF549" s="8">
        <v>0</v>
      </c>
      <c r="BG549" s="8">
        <v>0</v>
      </c>
      <c r="BH549" s="8"/>
    </row>
    <row r="550" spans="2:60">
      <c r="B550" s="8" t="s">
        <v>8326</v>
      </c>
      <c r="C550" s="8" t="s">
        <v>82</v>
      </c>
      <c r="D550" s="8" t="s">
        <v>62</v>
      </c>
      <c r="E550" s="8" t="s">
        <v>191</v>
      </c>
      <c r="F550" s="8" t="s">
        <v>8438</v>
      </c>
      <c r="G550" s="8" t="s">
        <v>86</v>
      </c>
      <c r="H550" s="8" t="s">
        <v>53</v>
      </c>
      <c r="I550" s="9">
        <v>46177</v>
      </c>
      <c r="J550" s="61">
        <v>0</v>
      </c>
      <c r="K550" s="56">
        <v>46174</v>
      </c>
      <c r="L550" s="8" t="s">
        <v>52</v>
      </c>
      <c r="M550" s="8" t="s">
        <v>84</v>
      </c>
      <c r="N550" s="8" t="s">
        <v>64</v>
      </c>
      <c r="O550" s="8">
        <v>1</v>
      </c>
      <c r="P550" s="8">
        <v>4</v>
      </c>
      <c r="Q550" s="8" t="s">
        <v>56</v>
      </c>
      <c r="R550" s="8">
        <v>4</v>
      </c>
      <c r="S550" s="8">
        <v>0</v>
      </c>
      <c r="T550" s="8" t="b">
        <v>0</v>
      </c>
      <c r="U550" s="8">
        <v>240</v>
      </c>
      <c r="V550" s="54">
        <v>217</v>
      </c>
      <c r="W550" s="54">
        <v>140</v>
      </c>
      <c r="X550" s="8">
        <v>0</v>
      </c>
      <c r="Y550" s="8">
        <v>0</v>
      </c>
      <c r="Z550" s="8">
        <v>1</v>
      </c>
      <c r="AA550" s="8">
        <v>0</v>
      </c>
      <c r="AB550" s="8">
        <v>4</v>
      </c>
      <c r="AC550" s="8">
        <v>0</v>
      </c>
      <c r="AD550" s="8"/>
      <c r="AE550" s="8">
        <v>240</v>
      </c>
      <c r="AF550" s="8" t="s">
        <v>8384</v>
      </c>
      <c r="AG550" s="8" t="s">
        <v>8379</v>
      </c>
      <c r="AH550" s="54">
        <v>5</v>
      </c>
      <c r="AI550" s="54">
        <v>-18</v>
      </c>
      <c r="AJ550" s="8">
        <v>0</v>
      </c>
      <c r="AK550" s="8">
        <v>1</v>
      </c>
      <c r="AL550" s="8">
        <v>0</v>
      </c>
      <c r="AM550" s="8">
        <v>4</v>
      </c>
      <c r="AN550" s="8">
        <v>0</v>
      </c>
      <c r="AO550" s="8">
        <v>1</v>
      </c>
      <c r="AP550" s="8">
        <v>0</v>
      </c>
      <c r="AQ550" s="8">
        <v>0</v>
      </c>
      <c r="AR550" s="54">
        <v>145</v>
      </c>
      <c r="AS550" s="8">
        <v>1</v>
      </c>
      <c r="AT550" s="8">
        <v>0</v>
      </c>
      <c r="AU550" s="8">
        <v>240</v>
      </c>
      <c r="AV550" s="8" t="s">
        <v>8439</v>
      </c>
      <c r="AW550" s="8">
        <v>1</v>
      </c>
      <c r="AX550" s="8">
        <v>0</v>
      </c>
      <c r="AY550" s="8">
        <v>0</v>
      </c>
      <c r="AZ550" s="47">
        <v>46177.333333333336</v>
      </c>
      <c r="BA550" s="47">
        <v>46177.5</v>
      </c>
      <c r="BB550" s="8" t="s">
        <v>8380</v>
      </c>
      <c r="BC550" s="47">
        <v>46177.336805555555</v>
      </c>
      <c r="BD550" s="47">
        <v>46177.487500000003</v>
      </c>
      <c r="BE550" s="8" t="s">
        <v>191</v>
      </c>
      <c r="BF550" s="8">
        <v>0</v>
      </c>
      <c r="BG550" s="8">
        <v>0</v>
      </c>
      <c r="BH550" s="8"/>
    </row>
    <row r="551" spans="2:60">
      <c r="B551" s="8" t="s">
        <v>8326</v>
      </c>
      <c r="C551" s="8" t="s">
        <v>82</v>
      </c>
      <c r="D551" s="8" t="s">
        <v>62</v>
      </c>
      <c r="E551" s="8" t="s">
        <v>278</v>
      </c>
      <c r="F551" s="8" t="s">
        <v>8438</v>
      </c>
      <c r="G551" s="8" t="s">
        <v>88</v>
      </c>
      <c r="H551" s="8" t="s">
        <v>53</v>
      </c>
      <c r="I551" s="9">
        <v>46248</v>
      </c>
      <c r="J551" s="61">
        <v>0</v>
      </c>
      <c r="K551" s="56">
        <v>46235</v>
      </c>
      <c r="L551" s="8" t="s">
        <v>52</v>
      </c>
      <c r="M551" s="8" t="s">
        <v>84</v>
      </c>
      <c r="N551" s="8" t="s">
        <v>64</v>
      </c>
      <c r="O551" s="8">
        <v>1</v>
      </c>
      <c r="P551" s="8">
        <v>4</v>
      </c>
      <c r="Q551" s="8" t="s">
        <v>60</v>
      </c>
      <c r="R551" s="8">
        <v>4</v>
      </c>
      <c r="S551" s="8">
        <v>0</v>
      </c>
      <c r="T551" s="8" t="b">
        <v>0</v>
      </c>
      <c r="U551" s="8">
        <v>480</v>
      </c>
      <c r="V551" s="54">
        <v>441</v>
      </c>
      <c r="W551" s="54">
        <v>350</v>
      </c>
      <c r="X551" s="8">
        <v>0</v>
      </c>
      <c r="Y551" s="8">
        <v>0</v>
      </c>
      <c r="Z551" s="8">
        <v>1</v>
      </c>
      <c r="AA551" s="8">
        <v>0</v>
      </c>
      <c r="AB551" s="8">
        <v>4</v>
      </c>
      <c r="AC551" s="8">
        <v>0</v>
      </c>
      <c r="AD551" s="8"/>
      <c r="AE551" s="8">
        <v>480</v>
      </c>
      <c r="AF551" s="8" t="s">
        <v>8384</v>
      </c>
      <c r="AG551" s="8" t="s">
        <v>8379</v>
      </c>
      <c r="AH551" s="54">
        <v>7</v>
      </c>
      <c r="AI551" s="54">
        <v>-32</v>
      </c>
      <c r="AJ551" s="8">
        <v>0</v>
      </c>
      <c r="AK551" s="8">
        <v>1</v>
      </c>
      <c r="AL551" s="8">
        <v>0</v>
      </c>
      <c r="AM551" s="8">
        <v>4</v>
      </c>
      <c r="AN551" s="8">
        <v>0</v>
      </c>
      <c r="AO551" s="8">
        <v>1</v>
      </c>
      <c r="AP551" s="8">
        <v>0</v>
      </c>
      <c r="AQ551" s="8">
        <v>0</v>
      </c>
      <c r="AR551" s="54">
        <v>345</v>
      </c>
      <c r="AS551" s="8">
        <v>1</v>
      </c>
      <c r="AT551" s="8">
        <v>0</v>
      </c>
      <c r="AU551" s="8">
        <v>480</v>
      </c>
      <c r="AV551" s="8" t="s">
        <v>8439</v>
      </c>
      <c r="AW551" s="8">
        <v>1</v>
      </c>
      <c r="AX551" s="8">
        <v>0</v>
      </c>
      <c r="AY551" s="8">
        <v>0</v>
      </c>
      <c r="AZ551" s="47">
        <v>46248.354166666664</v>
      </c>
      <c r="BA551" s="47">
        <v>46248.6875</v>
      </c>
      <c r="BB551" s="8" t="s">
        <v>8380</v>
      </c>
      <c r="BC551" s="47">
        <v>46248.359027777777</v>
      </c>
      <c r="BD551" s="47">
        <v>46248.665277777778</v>
      </c>
      <c r="BE551" s="8" t="s">
        <v>278</v>
      </c>
      <c r="BF551" s="8">
        <v>0</v>
      </c>
      <c r="BG551" s="8">
        <v>0</v>
      </c>
      <c r="BH551" s="8"/>
    </row>
    <row r="552" spans="2:60">
      <c r="B552" s="8" t="s">
        <v>8326</v>
      </c>
      <c r="C552" s="8" t="s">
        <v>82</v>
      </c>
      <c r="D552" s="8" t="s">
        <v>62</v>
      </c>
      <c r="E552" s="8" t="s">
        <v>143</v>
      </c>
      <c r="F552" s="8" t="s">
        <v>8438</v>
      </c>
      <c r="G552" s="8" t="s">
        <v>86</v>
      </c>
      <c r="H552" s="8" t="s">
        <v>53</v>
      </c>
      <c r="I552" s="9">
        <v>46244</v>
      </c>
      <c r="J552" s="61">
        <v>0</v>
      </c>
      <c r="K552" s="56">
        <v>46235</v>
      </c>
      <c r="L552" s="8" t="s">
        <v>52</v>
      </c>
      <c r="M552" s="8" t="s">
        <v>84</v>
      </c>
      <c r="N552" s="8" t="s">
        <v>64</v>
      </c>
      <c r="O552" s="8">
        <v>1</v>
      </c>
      <c r="P552" s="8">
        <v>4</v>
      </c>
      <c r="Q552" s="8" t="s">
        <v>60</v>
      </c>
      <c r="R552" s="8">
        <v>4</v>
      </c>
      <c r="S552" s="8">
        <v>0</v>
      </c>
      <c r="T552" s="8" t="b">
        <v>0</v>
      </c>
      <c r="U552" s="8">
        <v>180</v>
      </c>
      <c r="V552" s="54">
        <v>158</v>
      </c>
      <c r="W552" s="54">
        <v>98</v>
      </c>
      <c r="X552" s="8">
        <v>0</v>
      </c>
      <c r="Y552" s="8">
        <v>0</v>
      </c>
      <c r="Z552" s="8">
        <v>1</v>
      </c>
      <c r="AA552" s="8">
        <v>0</v>
      </c>
      <c r="AB552" s="8">
        <v>4</v>
      </c>
      <c r="AC552" s="8">
        <v>0</v>
      </c>
      <c r="AD552" s="8"/>
      <c r="AE552" s="8">
        <v>180</v>
      </c>
      <c r="AF552" s="8" t="s">
        <v>8384</v>
      </c>
      <c r="AG552" s="8" t="s">
        <v>8379</v>
      </c>
      <c r="AH552" s="54">
        <v>7</v>
      </c>
      <c r="AI552" s="54">
        <v>-15</v>
      </c>
      <c r="AJ552" s="8">
        <v>0</v>
      </c>
      <c r="AK552" s="8">
        <v>1</v>
      </c>
      <c r="AL552" s="8">
        <v>0</v>
      </c>
      <c r="AM552" s="8">
        <v>4</v>
      </c>
      <c r="AN552" s="8">
        <v>0</v>
      </c>
      <c r="AO552" s="8">
        <v>1</v>
      </c>
      <c r="AP552" s="8">
        <v>0</v>
      </c>
      <c r="AQ552" s="8">
        <v>0</v>
      </c>
      <c r="AR552" s="54">
        <v>90</v>
      </c>
      <c r="AS552" s="8">
        <v>1</v>
      </c>
      <c r="AT552" s="8">
        <v>0</v>
      </c>
      <c r="AU552" s="8">
        <v>180</v>
      </c>
      <c r="AV552" s="8" t="s">
        <v>8439</v>
      </c>
      <c r="AW552" s="8">
        <v>1</v>
      </c>
      <c r="AX552" s="8">
        <v>0</v>
      </c>
      <c r="AY552" s="8">
        <v>0</v>
      </c>
      <c r="AZ552" s="47">
        <v>46244.354166666664</v>
      </c>
      <c r="BA552" s="47">
        <v>46244.479166666664</v>
      </c>
      <c r="BB552" s="8" t="s">
        <v>8380</v>
      </c>
      <c r="BC552" s="47">
        <v>46244.359027777777</v>
      </c>
      <c r="BD552" s="47">
        <v>46244.46875</v>
      </c>
      <c r="BE552" s="8" t="s">
        <v>143</v>
      </c>
      <c r="BF552" s="8">
        <v>0</v>
      </c>
      <c r="BG552" s="8">
        <v>0</v>
      </c>
      <c r="BH552" s="8"/>
    </row>
    <row r="553" spans="2:60">
      <c r="B553" s="8" t="s">
        <v>8326</v>
      </c>
      <c r="C553" s="8" t="s">
        <v>82</v>
      </c>
      <c r="D553" s="8" t="s">
        <v>62</v>
      </c>
      <c r="E553" s="8" t="s">
        <v>179</v>
      </c>
      <c r="F553" s="8" t="s">
        <v>8438</v>
      </c>
      <c r="G553" s="8" t="s">
        <v>85</v>
      </c>
      <c r="H553" s="8" t="s">
        <v>53</v>
      </c>
      <c r="I553" s="9">
        <v>46175</v>
      </c>
      <c r="J553" s="61">
        <v>0</v>
      </c>
      <c r="K553" s="56">
        <v>46174</v>
      </c>
      <c r="L553" s="8" t="s">
        <v>52</v>
      </c>
      <c r="M553" s="8" t="s">
        <v>84</v>
      </c>
      <c r="N553" s="8" t="s">
        <v>64</v>
      </c>
      <c r="O553" s="8">
        <v>1</v>
      </c>
      <c r="P553" s="8">
        <v>4</v>
      </c>
      <c r="Q553" s="8" t="s">
        <v>56</v>
      </c>
      <c r="R553" s="8">
        <v>4</v>
      </c>
      <c r="S553" s="8">
        <v>0</v>
      </c>
      <c r="T553" s="8" t="b">
        <v>0</v>
      </c>
      <c r="U553" s="8">
        <v>240</v>
      </c>
      <c r="V553" s="54">
        <v>208</v>
      </c>
      <c r="W553" s="54">
        <v>127</v>
      </c>
      <c r="X553" s="8">
        <v>0</v>
      </c>
      <c r="Y553" s="8">
        <v>0</v>
      </c>
      <c r="Z553" s="8">
        <v>1</v>
      </c>
      <c r="AA553" s="8">
        <v>0</v>
      </c>
      <c r="AB553" s="8">
        <v>4</v>
      </c>
      <c r="AC553" s="8">
        <v>0</v>
      </c>
      <c r="AD553" s="8"/>
      <c r="AE553" s="8">
        <v>240</v>
      </c>
      <c r="AF553" s="8" t="s">
        <v>8378</v>
      </c>
      <c r="AG553" s="8" t="s">
        <v>8379</v>
      </c>
      <c r="AH553" s="54">
        <v>11</v>
      </c>
      <c r="AI553" s="54">
        <v>-21</v>
      </c>
      <c r="AJ553" s="8">
        <v>0</v>
      </c>
      <c r="AK553" s="8">
        <v>0</v>
      </c>
      <c r="AL553" s="8">
        <v>1</v>
      </c>
      <c r="AM553" s="8">
        <v>4</v>
      </c>
      <c r="AN553" s="8">
        <v>0</v>
      </c>
      <c r="AO553" s="8">
        <v>1</v>
      </c>
      <c r="AP553" s="8">
        <v>0</v>
      </c>
      <c r="AQ553" s="8">
        <v>0</v>
      </c>
      <c r="AR553" s="54">
        <v>130</v>
      </c>
      <c r="AS553" s="8">
        <v>1</v>
      </c>
      <c r="AT553" s="8">
        <v>0</v>
      </c>
      <c r="AU553" s="8">
        <v>240</v>
      </c>
      <c r="AV553" s="8" t="s">
        <v>8439</v>
      </c>
      <c r="AW553" s="8">
        <v>1</v>
      </c>
      <c r="AX553" s="8">
        <v>0</v>
      </c>
      <c r="AY553" s="8">
        <v>0</v>
      </c>
      <c r="AZ553" s="47">
        <v>46175.375</v>
      </c>
      <c r="BA553" s="47">
        <v>46175.541666666664</v>
      </c>
      <c r="BB553" s="8" t="s">
        <v>8380</v>
      </c>
      <c r="BC553" s="47">
        <v>46175.382638888892</v>
      </c>
      <c r="BD553" s="47">
        <v>46175.527083333334</v>
      </c>
      <c r="BE553" s="8" t="s">
        <v>179</v>
      </c>
      <c r="BF553" s="8">
        <v>0</v>
      </c>
      <c r="BG553" s="8">
        <v>0</v>
      </c>
      <c r="BH553" s="8"/>
    </row>
    <row r="554" spans="2:60">
      <c r="B554" s="8" t="s">
        <v>8326</v>
      </c>
      <c r="C554" s="8" t="s">
        <v>82</v>
      </c>
      <c r="D554" s="8" t="s">
        <v>62</v>
      </c>
      <c r="E554" s="8" t="s">
        <v>179</v>
      </c>
      <c r="F554" s="8" t="s">
        <v>8438</v>
      </c>
      <c r="G554" s="8" t="s">
        <v>85</v>
      </c>
      <c r="H554" s="8" t="s">
        <v>53</v>
      </c>
      <c r="I554" s="9">
        <v>46228</v>
      </c>
      <c r="J554" s="61">
        <v>0</v>
      </c>
      <c r="K554" s="56">
        <v>46204</v>
      </c>
      <c r="L554" s="8" t="s">
        <v>52</v>
      </c>
      <c r="M554" s="8" t="s">
        <v>84</v>
      </c>
      <c r="N554" s="8" t="s">
        <v>64</v>
      </c>
      <c r="O554" s="8">
        <v>1</v>
      </c>
      <c r="P554" s="8">
        <v>4</v>
      </c>
      <c r="Q554" s="8" t="s">
        <v>58</v>
      </c>
      <c r="R554" s="8">
        <v>4</v>
      </c>
      <c r="S554" s="8">
        <v>0</v>
      </c>
      <c r="T554" s="8" t="b">
        <v>0</v>
      </c>
      <c r="U554" s="8">
        <v>270</v>
      </c>
      <c r="V554" s="54">
        <v>241</v>
      </c>
      <c r="W554" s="54">
        <v>157</v>
      </c>
      <c r="X554" s="8">
        <v>0</v>
      </c>
      <c r="Y554" s="8">
        <v>0</v>
      </c>
      <c r="Z554" s="8">
        <v>1</v>
      </c>
      <c r="AA554" s="8">
        <v>0</v>
      </c>
      <c r="AB554" s="8">
        <v>4</v>
      </c>
      <c r="AC554" s="8">
        <v>0</v>
      </c>
      <c r="AD554" s="8"/>
      <c r="AE554" s="8">
        <v>270</v>
      </c>
      <c r="AF554" s="8" t="s">
        <v>8384</v>
      </c>
      <c r="AG554" s="8" t="s">
        <v>8379</v>
      </c>
      <c r="AH554" s="54">
        <v>6</v>
      </c>
      <c r="AI554" s="54">
        <v>-23</v>
      </c>
      <c r="AJ554" s="8">
        <v>0</v>
      </c>
      <c r="AK554" s="8">
        <v>1</v>
      </c>
      <c r="AL554" s="8">
        <v>0</v>
      </c>
      <c r="AM554" s="8">
        <v>4</v>
      </c>
      <c r="AN554" s="8">
        <v>0</v>
      </c>
      <c r="AO554" s="8">
        <v>1</v>
      </c>
      <c r="AP554" s="8">
        <v>0</v>
      </c>
      <c r="AQ554" s="8">
        <v>0</v>
      </c>
      <c r="AR554" s="54">
        <v>150</v>
      </c>
      <c r="AS554" s="8">
        <v>1</v>
      </c>
      <c r="AT554" s="8">
        <v>0</v>
      </c>
      <c r="AU554" s="8">
        <v>270</v>
      </c>
      <c r="AV554" s="8" t="s">
        <v>8439</v>
      </c>
      <c r="AW554" s="8">
        <v>1</v>
      </c>
      <c r="AX554" s="8">
        <v>0</v>
      </c>
      <c r="AY554" s="8">
        <v>0</v>
      </c>
      <c r="AZ554" s="47">
        <v>46228.333333333336</v>
      </c>
      <c r="BA554" s="47">
        <v>46228.520833333336</v>
      </c>
      <c r="BB554" s="8" t="s">
        <v>8380</v>
      </c>
      <c r="BC554" s="47">
        <v>46228.337500000001</v>
      </c>
      <c r="BD554" s="47">
        <v>46228.504861111112</v>
      </c>
      <c r="BE554" s="8" t="s">
        <v>179</v>
      </c>
      <c r="BF554" s="8">
        <v>0</v>
      </c>
      <c r="BG554" s="8">
        <v>0</v>
      </c>
      <c r="BH554" s="8"/>
    </row>
    <row r="555" spans="2:60">
      <c r="B555" s="8" t="s">
        <v>8326</v>
      </c>
      <c r="C555" s="8" t="s">
        <v>82</v>
      </c>
      <c r="D555" s="8" t="s">
        <v>62</v>
      </c>
      <c r="E555" s="8" t="s">
        <v>179</v>
      </c>
      <c r="F555" s="8" t="s">
        <v>8438</v>
      </c>
      <c r="G555" s="8" t="s">
        <v>88</v>
      </c>
      <c r="H555" s="8" t="s">
        <v>53</v>
      </c>
      <c r="I555" s="9">
        <v>46201</v>
      </c>
      <c r="J555" s="61">
        <v>0</v>
      </c>
      <c r="K555" s="56">
        <v>46174</v>
      </c>
      <c r="L555" s="8" t="s">
        <v>52</v>
      </c>
      <c r="M555" s="8" t="s">
        <v>84</v>
      </c>
      <c r="N555" s="8" t="s">
        <v>64</v>
      </c>
      <c r="O555" s="8">
        <v>1</v>
      </c>
      <c r="P555" s="8">
        <v>4</v>
      </c>
      <c r="Q555" s="8" t="s">
        <v>56</v>
      </c>
      <c r="R555" s="8">
        <v>4</v>
      </c>
      <c r="S555" s="8">
        <v>0</v>
      </c>
      <c r="T555" s="8" t="b">
        <v>0</v>
      </c>
      <c r="U555" s="8">
        <v>300</v>
      </c>
      <c r="V555" s="54">
        <v>253</v>
      </c>
      <c r="W555" s="54">
        <v>178</v>
      </c>
      <c r="X555" s="8">
        <v>0</v>
      </c>
      <c r="Y555" s="8">
        <v>0</v>
      </c>
      <c r="Z555" s="8">
        <v>1</v>
      </c>
      <c r="AA555" s="8">
        <v>0</v>
      </c>
      <c r="AB555" s="8">
        <v>4</v>
      </c>
      <c r="AC555" s="8">
        <v>0</v>
      </c>
      <c r="AD555" s="8"/>
      <c r="AE555" s="8">
        <v>300</v>
      </c>
      <c r="AF555" s="8" t="s">
        <v>8384</v>
      </c>
      <c r="AG555" s="8" t="s">
        <v>8379</v>
      </c>
      <c r="AH555" s="54">
        <v>9</v>
      </c>
      <c r="AI555" s="54">
        <v>-38</v>
      </c>
      <c r="AJ555" s="8">
        <v>0</v>
      </c>
      <c r="AK555" s="8">
        <v>1</v>
      </c>
      <c r="AL555" s="8">
        <v>0</v>
      </c>
      <c r="AM555" s="8">
        <v>4</v>
      </c>
      <c r="AN555" s="8">
        <v>0</v>
      </c>
      <c r="AO555" s="8">
        <v>1</v>
      </c>
      <c r="AP555" s="8">
        <v>0</v>
      </c>
      <c r="AQ555" s="8">
        <v>0</v>
      </c>
      <c r="AR555" s="54">
        <v>175</v>
      </c>
      <c r="AS555" s="8">
        <v>1</v>
      </c>
      <c r="AT555" s="8">
        <v>0</v>
      </c>
      <c r="AU555" s="8">
        <v>300</v>
      </c>
      <c r="AV555" s="8" t="s">
        <v>8439</v>
      </c>
      <c r="AW555" s="8">
        <v>1</v>
      </c>
      <c r="AX555" s="8">
        <v>0</v>
      </c>
      <c r="AY555" s="8">
        <v>0</v>
      </c>
      <c r="AZ555" s="47">
        <v>46201.333333333336</v>
      </c>
      <c r="BA555" s="47">
        <v>46201.541666666664</v>
      </c>
      <c r="BB555" s="8" t="s">
        <v>8380</v>
      </c>
      <c r="BC555" s="47">
        <v>46201.339583333334</v>
      </c>
      <c r="BD555" s="47">
        <v>46201.515277777777</v>
      </c>
      <c r="BE555" s="8" t="s">
        <v>179</v>
      </c>
      <c r="BF555" s="8">
        <v>0</v>
      </c>
      <c r="BG555" s="8">
        <v>0</v>
      </c>
      <c r="BH555" s="8"/>
    </row>
    <row r="556" spans="2:60">
      <c r="B556" s="8" t="s">
        <v>8326</v>
      </c>
      <c r="C556" s="8" t="s">
        <v>82</v>
      </c>
      <c r="D556" s="8" t="s">
        <v>62</v>
      </c>
      <c r="E556" s="8" t="s">
        <v>179</v>
      </c>
      <c r="F556" s="8" t="s">
        <v>8438</v>
      </c>
      <c r="G556" s="8" t="s">
        <v>89</v>
      </c>
      <c r="H556" s="8" t="s">
        <v>53</v>
      </c>
      <c r="I556" s="9">
        <v>46205</v>
      </c>
      <c r="J556" s="61">
        <v>0</v>
      </c>
      <c r="K556" s="56">
        <v>46204</v>
      </c>
      <c r="L556" s="8" t="s">
        <v>52</v>
      </c>
      <c r="M556" s="8" t="s">
        <v>84</v>
      </c>
      <c r="N556" s="8" t="s">
        <v>64</v>
      </c>
      <c r="O556" s="8">
        <v>1</v>
      </c>
      <c r="P556" s="8">
        <v>4</v>
      </c>
      <c r="Q556" s="8" t="s">
        <v>58</v>
      </c>
      <c r="R556" s="8">
        <v>4</v>
      </c>
      <c r="S556" s="8">
        <v>0</v>
      </c>
      <c r="T556" s="8" t="b">
        <v>0</v>
      </c>
      <c r="U556" s="8">
        <v>300</v>
      </c>
      <c r="V556" s="54">
        <v>270</v>
      </c>
      <c r="W556" s="54">
        <v>188</v>
      </c>
      <c r="X556" s="8">
        <v>0</v>
      </c>
      <c r="Y556" s="8">
        <v>0</v>
      </c>
      <c r="Z556" s="8">
        <v>1</v>
      </c>
      <c r="AA556" s="8">
        <v>0</v>
      </c>
      <c r="AB556" s="8">
        <v>4</v>
      </c>
      <c r="AC556" s="8">
        <v>0</v>
      </c>
      <c r="AD556" s="8"/>
      <c r="AE556" s="8">
        <v>300</v>
      </c>
      <c r="AF556" s="8" t="s">
        <v>8384</v>
      </c>
      <c r="AG556" s="8" t="s">
        <v>8379</v>
      </c>
      <c r="AH556" s="54">
        <v>9</v>
      </c>
      <c r="AI556" s="54">
        <v>-21</v>
      </c>
      <c r="AJ556" s="8">
        <v>0</v>
      </c>
      <c r="AK556" s="8">
        <v>1</v>
      </c>
      <c r="AL556" s="8">
        <v>0</v>
      </c>
      <c r="AM556" s="8">
        <v>4</v>
      </c>
      <c r="AN556" s="8">
        <v>0</v>
      </c>
      <c r="AO556" s="8">
        <v>1</v>
      </c>
      <c r="AP556" s="8">
        <v>0</v>
      </c>
      <c r="AQ556" s="8">
        <v>0</v>
      </c>
      <c r="AR556" s="54">
        <v>185</v>
      </c>
      <c r="AS556" s="8">
        <v>1</v>
      </c>
      <c r="AT556" s="8">
        <v>0</v>
      </c>
      <c r="AU556" s="8">
        <v>300</v>
      </c>
      <c r="AV556" s="8" t="s">
        <v>8439</v>
      </c>
      <c r="AW556" s="8">
        <v>1</v>
      </c>
      <c r="AX556" s="8">
        <v>0</v>
      </c>
      <c r="AY556" s="8">
        <v>0</v>
      </c>
      <c r="AZ556" s="47">
        <v>46205.333333333336</v>
      </c>
      <c r="BA556" s="47">
        <v>46205.541666666664</v>
      </c>
      <c r="BB556" s="8" t="s">
        <v>8380</v>
      </c>
      <c r="BC556" s="47">
        <v>46205.339583333334</v>
      </c>
      <c r="BD556" s="47">
        <v>46205.527083333334</v>
      </c>
      <c r="BE556" s="8" t="s">
        <v>179</v>
      </c>
      <c r="BF556" s="8">
        <v>0</v>
      </c>
      <c r="BG556" s="8">
        <v>0</v>
      </c>
      <c r="BH556" s="8"/>
    </row>
    <row r="557" spans="2:60">
      <c r="B557" s="8" t="s">
        <v>8326</v>
      </c>
      <c r="C557" s="8" t="s">
        <v>82</v>
      </c>
      <c r="D557" s="8" t="s">
        <v>62</v>
      </c>
      <c r="E557" s="8" t="s">
        <v>202</v>
      </c>
      <c r="F557" s="8" t="s">
        <v>8438</v>
      </c>
      <c r="G557" s="8" t="s">
        <v>86</v>
      </c>
      <c r="H557" s="8" t="s">
        <v>53</v>
      </c>
      <c r="I557" s="9">
        <v>46216</v>
      </c>
      <c r="J557" s="61">
        <v>0</v>
      </c>
      <c r="K557" s="56">
        <v>46204</v>
      </c>
      <c r="L557" s="8" t="s">
        <v>52</v>
      </c>
      <c r="M557" s="8" t="s">
        <v>84</v>
      </c>
      <c r="N557" s="8" t="s">
        <v>64</v>
      </c>
      <c r="O557" s="8">
        <v>1</v>
      </c>
      <c r="P557" s="8">
        <v>4</v>
      </c>
      <c r="Q557" s="8" t="s">
        <v>58</v>
      </c>
      <c r="R557" s="8">
        <v>4</v>
      </c>
      <c r="S557" s="8">
        <v>0</v>
      </c>
      <c r="T557" s="8" t="b">
        <v>0</v>
      </c>
      <c r="U557" s="8">
        <v>360</v>
      </c>
      <c r="V557" s="54">
        <v>321</v>
      </c>
      <c r="W557" s="54">
        <v>211</v>
      </c>
      <c r="X557" s="8">
        <v>0</v>
      </c>
      <c r="Y557" s="8">
        <v>0</v>
      </c>
      <c r="Z557" s="8">
        <v>1</v>
      </c>
      <c r="AA557" s="8">
        <v>0</v>
      </c>
      <c r="AB557" s="8">
        <v>4</v>
      </c>
      <c r="AC557" s="8">
        <v>0</v>
      </c>
      <c r="AD557" s="8"/>
      <c r="AE557" s="8">
        <v>360</v>
      </c>
      <c r="AF557" s="8" t="s">
        <v>8384</v>
      </c>
      <c r="AG557" s="8" t="s">
        <v>8379</v>
      </c>
      <c r="AH557" s="54">
        <v>7</v>
      </c>
      <c r="AI557" s="54">
        <v>-32</v>
      </c>
      <c r="AJ557" s="8">
        <v>0</v>
      </c>
      <c r="AK557" s="8">
        <v>1</v>
      </c>
      <c r="AL557" s="8">
        <v>0</v>
      </c>
      <c r="AM557" s="8">
        <v>4</v>
      </c>
      <c r="AN557" s="8">
        <v>0</v>
      </c>
      <c r="AO557" s="8">
        <v>1</v>
      </c>
      <c r="AP557" s="8">
        <v>0</v>
      </c>
      <c r="AQ557" s="8">
        <v>0</v>
      </c>
      <c r="AR557" s="54">
        <v>205</v>
      </c>
      <c r="AS557" s="8">
        <v>1</v>
      </c>
      <c r="AT557" s="8">
        <v>0</v>
      </c>
      <c r="AU557" s="8">
        <v>360</v>
      </c>
      <c r="AV557" s="8" t="s">
        <v>8439</v>
      </c>
      <c r="AW557" s="8">
        <v>1</v>
      </c>
      <c r="AX557" s="8">
        <v>0</v>
      </c>
      <c r="AY557" s="8">
        <v>0</v>
      </c>
      <c r="AZ557" s="47">
        <v>46216.333333333336</v>
      </c>
      <c r="BA557" s="47">
        <v>46216.583333333336</v>
      </c>
      <c r="BB557" s="8" t="s">
        <v>8380</v>
      </c>
      <c r="BC557" s="47">
        <v>46216.338194444441</v>
      </c>
      <c r="BD557" s="47">
        <v>46216.561111111114</v>
      </c>
      <c r="BE557" s="8" t="s">
        <v>202</v>
      </c>
      <c r="BF557" s="8">
        <v>0</v>
      </c>
      <c r="BG557" s="8">
        <v>0</v>
      </c>
      <c r="BH557" s="8"/>
    </row>
    <row r="558" spans="2:60">
      <c r="B558" s="8" t="s">
        <v>8326</v>
      </c>
      <c r="C558" s="8" t="s">
        <v>82</v>
      </c>
      <c r="D558" s="8" t="s">
        <v>62</v>
      </c>
      <c r="E558" s="8" t="s">
        <v>314</v>
      </c>
      <c r="F558" s="8" t="s">
        <v>8438</v>
      </c>
      <c r="G558" s="8" t="s">
        <v>83</v>
      </c>
      <c r="H558" s="8" t="s">
        <v>53</v>
      </c>
      <c r="I558" s="9">
        <v>46209</v>
      </c>
      <c r="J558" s="61">
        <v>0</v>
      </c>
      <c r="K558" s="56">
        <v>46204</v>
      </c>
      <c r="L558" s="8" t="s">
        <v>52</v>
      </c>
      <c r="M558" s="8" t="s">
        <v>84</v>
      </c>
      <c r="N558" s="8" t="s">
        <v>64</v>
      </c>
      <c r="O558" s="8">
        <v>1</v>
      </c>
      <c r="P558" s="8">
        <v>4</v>
      </c>
      <c r="Q558" s="8" t="s">
        <v>58</v>
      </c>
      <c r="R558" s="8">
        <v>4</v>
      </c>
      <c r="S558" s="8">
        <v>0</v>
      </c>
      <c r="T558" s="8" t="b">
        <v>0</v>
      </c>
      <c r="U558" s="8">
        <v>420</v>
      </c>
      <c r="V558" s="54">
        <v>396</v>
      </c>
      <c r="W558" s="54">
        <v>262</v>
      </c>
      <c r="X558" s="8">
        <v>0</v>
      </c>
      <c r="Y558" s="8">
        <v>0</v>
      </c>
      <c r="Z558" s="8">
        <v>1</v>
      </c>
      <c r="AA558" s="8">
        <v>0</v>
      </c>
      <c r="AB558" s="8">
        <v>4</v>
      </c>
      <c r="AC558" s="8">
        <v>0</v>
      </c>
      <c r="AD558" s="8"/>
      <c r="AE558" s="8">
        <v>420</v>
      </c>
      <c r="AF558" s="8" t="s">
        <v>8384</v>
      </c>
      <c r="AG558" s="8" t="s">
        <v>8379</v>
      </c>
      <c r="AH558" s="54">
        <v>4</v>
      </c>
      <c r="AI558" s="54">
        <v>-20</v>
      </c>
      <c r="AJ558" s="8">
        <v>0</v>
      </c>
      <c r="AK558" s="8">
        <v>1</v>
      </c>
      <c r="AL558" s="8">
        <v>0</v>
      </c>
      <c r="AM558" s="8">
        <v>4</v>
      </c>
      <c r="AN558" s="8">
        <v>0</v>
      </c>
      <c r="AO558" s="8">
        <v>1</v>
      </c>
      <c r="AP558" s="8">
        <v>0</v>
      </c>
      <c r="AQ558" s="8">
        <v>0</v>
      </c>
      <c r="AR558" s="54">
        <v>265</v>
      </c>
      <c r="AS558" s="8">
        <v>1</v>
      </c>
      <c r="AT558" s="8">
        <v>0</v>
      </c>
      <c r="AU558" s="8">
        <v>420</v>
      </c>
      <c r="AV558" s="8" t="s">
        <v>8439</v>
      </c>
      <c r="AW558" s="8">
        <v>1</v>
      </c>
      <c r="AX558" s="8">
        <v>0</v>
      </c>
      <c r="AY558" s="8">
        <v>0</v>
      </c>
      <c r="AZ558" s="47">
        <v>46209.375</v>
      </c>
      <c r="BA558" s="47">
        <v>46209.666666666664</v>
      </c>
      <c r="BB558" s="8" t="s">
        <v>8380</v>
      </c>
      <c r="BC558" s="47">
        <v>46209.37777777778</v>
      </c>
      <c r="BD558" s="47">
        <v>46209.652777777781</v>
      </c>
      <c r="BE558" s="8" t="s">
        <v>314</v>
      </c>
      <c r="BF558" s="8">
        <v>0</v>
      </c>
      <c r="BG558" s="8">
        <v>0</v>
      </c>
      <c r="BH558" s="8"/>
    </row>
    <row r="559" spans="2:60">
      <c r="B559" s="8" t="s">
        <v>8326</v>
      </c>
      <c r="C559" s="8" t="s">
        <v>82</v>
      </c>
      <c r="D559" s="8" t="s">
        <v>62</v>
      </c>
      <c r="E559" s="8" t="s">
        <v>314</v>
      </c>
      <c r="F559" s="8" t="s">
        <v>8438</v>
      </c>
      <c r="G559" s="8" t="s">
        <v>87</v>
      </c>
      <c r="H559" s="8" t="s">
        <v>53</v>
      </c>
      <c r="I559" s="9">
        <v>46255</v>
      </c>
      <c r="J559" s="61">
        <v>0</v>
      </c>
      <c r="K559" s="56">
        <v>46235</v>
      </c>
      <c r="L559" s="8" t="s">
        <v>52</v>
      </c>
      <c r="M559" s="8" t="s">
        <v>84</v>
      </c>
      <c r="N559" s="8" t="s">
        <v>64</v>
      </c>
      <c r="O559" s="8">
        <v>1</v>
      </c>
      <c r="P559" s="8">
        <v>4</v>
      </c>
      <c r="Q559" s="8" t="s">
        <v>60</v>
      </c>
      <c r="R559" s="8">
        <v>4</v>
      </c>
      <c r="S559" s="8">
        <v>0</v>
      </c>
      <c r="T559" s="8" t="b">
        <v>0</v>
      </c>
      <c r="U559" s="8">
        <v>270</v>
      </c>
      <c r="V559" s="54">
        <v>244</v>
      </c>
      <c r="W559" s="54">
        <v>163</v>
      </c>
      <c r="X559" s="8">
        <v>0</v>
      </c>
      <c r="Y559" s="8">
        <v>0</v>
      </c>
      <c r="Z559" s="8">
        <v>1</v>
      </c>
      <c r="AA559" s="8">
        <v>0</v>
      </c>
      <c r="AB559" s="8">
        <v>4</v>
      </c>
      <c r="AC559" s="8">
        <v>0</v>
      </c>
      <c r="AD559" s="8"/>
      <c r="AE559" s="8">
        <v>270</v>
      </c>
      <c r="AF559" s="8" t="s">
        <v>8384</v>
      </c>
      <c r="AG559" s="8" t="s">
        <v>8379</v>
      </c>
      <c r="AH559" s="54">
        <v>5</v>
      </c>
      <c r="AI559" s="54">
        <v>-21</v>
      </c>
      <c r="AJ559" s="8">
        <v>0</v>
      </c>
      <c r="AK559" s="8">
        <v>1</v>
      </c>
      <c r="AL559" s="8">
        <v>0</v>
      </c>
      <c r="AM559" s="8">
        <v>4</v>
      </c>
      <c r="AN559" s="8">
        <v>0</v>
      </c>
      <c r="AO559" s="8">
        <v>1</v>
      </c>
      <c r="AP559" s="8">
        <v>0</v>
      </c>
      <c r="AQ559" s="8">
        <v>0</v>
      </c>
      <c r="AR559" s="54">
        <v>165</v>
      </c>
      <c r="AS559" s="8">
        <v>1</v>
      </c>
      <c r="AT559" s="8">
        <v>0</v>
      </c>
      <c r="AU559" s="8">
        <v>270</v>
      </c>
      <c r="AV559" s="8" t="s">
        <v>8439</v>
      </c>
      <c r="AW559" s="8">
        <v>1</v>
      </c>
      <c r="AX559" s="8">
        <v>0</v>
      </c>
      <c r="AY559" s="8">
        <v>0</v>
      </c>
      <c r="AZ559" s="47">
        <v>46255.541666666664</v>
      </c>
      <c r="BA559" s="47">
        <v>46255.729166666664</v>
      </c>
      <c r="BB559" s="8" t="s">
        <v>8380</v>
      </c>
      <c r="BC559" s="47">
        <v>46255.545138888891</v>
      </c>
      <c r="BD559" s="47">
        <v>46255.714583333334</v>
      </c>
      <c r="BE559" s="8" t="s">
        <v>314</v>
      </c>
      <c r="BF559" s="8">
        <v>0</v>
      </c>
      <c r="BG559" s="8">
        <v>0</v>
      </c>
      <c r="BH559" s="8"/>
    </row>
    <row r="560" spans="2:60">
      <c r="B560" s="8" t="s">
        <v>8326</v>
      </c>
      <c r="C560" s="8" t="s">
        <v>82</v>
      </c>
      <c r="D560" s="8" t="s">
        <v>62</v>
      </c>
      <c r="E560" s="8" t="s">
        <v>224</v>
      </c>
      <c r="F560" s="8" t="s">
        <v>8438</v>
      </c>
      <c r="G560" s="8" t="s">
        <v>88</v>
      </c>
      <c r="H560" s="8" t="s">
        <v>53</v>
      </c>
      <c r="I560" s="9">
        <v>46257</v>
      </c>
      <c r="J560" s="61">
        <v>0</v>
      </c>
      <c r="K560" s="56">
        <v>46235</v>
      </c>
      <c r="L560" s="8" t="s">
        <v>52</v>
      </c>
      <c r="M560" s="8" t="s">
        <v>84</v>
      </c>
      <c r="N560" s="8" t="s">
        <v>64</v>
      </c>
      <c r="O560" s="8">
        <v>1</v>
      </c>
      <c r="P560" s="8">
        <v>4</v>
      </c>
      <c r="Q560" s="8" t="s">
        <v>60</v>
      </c>
      <c r="R560" s="8">
        <v>4</v>
      </c>
      <c r="S560" s="8">
        <v>0</v>
      </c>
      <c r="T560" s="8" t="b">
        <v>0</v>
      </c>
      <c r="U560" s="8">
        <v>240</v>
      </c>
      <c r="V560" s="54">
        <v>211</v>
      </c>
      <c r="W560" s="54">
        <v>121</v>
      </c>
      <c r="X560" s="8">
        <v>0</v>
      </c>
      <c r="Y560" s="8">
        <v>0</v>
      </c>
      <c r="Z560" s="8">
        <v>1</v>
      </c>
      <c r="AA560" s="8">
        <v>0</v>
      </c>
      <c r="AB560" s="8">
        <v>4</v>
      </c>
      <c r="AC560" s="8">
        <v>0</v>
      </c>
      <c r="AD560" s="8"/>
      <c r="AE560" s="8">
        <v>240</v>
      </c>
      <c r="AF560" s="8" t="s">
        <v>8384</v>
      </c>
      <c r="AG560" s="8" t="s">
        <v>8379</v>
      </c>
      <c r="AH560" s="54">
        <v>3</v>
      </c>
      <c r="AI560" s="54">
        <v>-26</v>
      </c>
      <c r="AJ560" s="8">
        <v>0</v>
      </c>
      <c r="AK560" s="8">
        <v>1</v>
      </c>
      <c r="AL560" s="8">
        <v>0</v>
      </c>
      <c r="AM560" s="8">
        <v>4</v>
      </c>
      <c r="AN560" s="8">
        <v>0</v>
      </c>
      <c r="AO560" s="8">
        <v>1</v>
      </c>
      <c r="AP560" s="8">
        <v>0</v>
      </c>
      <c r="AQ560" s="8">
        <v>0</v>
      </c>
      <c r="AR560" s="54">
        <v>135</v>
      </c>
      <c r="AS560" s="8">
        <v>1</v>
      </c>
      <c r="AT560" s="8">
        <v>0</v>
      </c>
      <c r="AU560" s="8">
        <v>240</v>
      </c>
      <c r="AV560" s="8" t="s">
        <v>8439</v>
      </c>
      <c r="AW560" s="8">
        <v>1</v>
      </c>
      <c r="AX560" s="8">
        <v>0</v>
      </c>
      <c r="AY560" s="8">
        <v>0</v>
      </c>
      <c r="AZ560" s="47">
        <v>46257.333333333336</v>
      </c>
      <c r="BA560" s="47">
        <v>46257.5</v>
      </c>
      <c r="BB560" s="8" t="s">
        <v>8380</v>
      </c>
      <c r="BC560" s="47">
        <v>46257.335416666669</v>
      </c>
      <c r="BD560" s="47">
        <v>46257.481944444444</v>
      </c>
      <c r="BE560" s="8" t="s">
        <v>224</v>
      </c>
      <c r="BF560" s="8">
        <v>0</v>
      </c>
      <c r="BG560" s="8">
        <v>0</v>
      </c>
      <c r="BH560" s="8"/>
    </row>
    <row r="561" spans="2:60">
      <c r="B561" s="8" t="s">
        <v>8326</v>
      </c>
      <c r="C561" s="8" t="s">
        <v>82</v>
      </c>
      <c r="D561" s="8" t="s">
        <v>62</v>
      </c>
      <c r="E561" s="8" t="s">
        <v>430</v>
      </c>
      <c r="F561" s="8" t="s">
        <v>8438</v>
      </c>
      <c r="G561" s="8" t="s">
        <v>85</v>
      </c>
      <c r="H561" s="8" t="s">
        <v>53</v>
      </c>
      <c r="I561" s="9">
        <v>46190</v>
      </c>
      <c r="J561" s="61">
        <v>0</v>
      </c>
      <c r="K561" s="56">
        <v>46174</v>
      </c>
      <c r="L561" s="8" t="s">
        <v>52</v>
      </c>
      <c r="M561" s="8" t="s">
        <v>84</v>
      </c>
      <c r="N561" s="8" t="s">
        <v>64</v>
      </c>
      <c r="O561" s="8">
        <v>1</v>
      </c>
      <c r="P561" s="8">
        <v>4</v>
      </c>
      <c r="Q561" s="8" t="s">
        <v>56</v>
      </c>
      <c r="R561" s="8">
        <v>4</v>
      </c>
      <c r="S561" s="8">
        <v>0</v>
      </c>
      <c r="T561" s="8" t="b">
        <v>0</v>
      </c>
      <c r="U561" s="8">
        <v>210</v>
      </c>
      <c r="V561" s="54">
        <v>184</v>
      </c>
      <c r="W561" s="54">
        <v>109</v>
      </c>
      <c r="X561" s="8">
        <v>0</v>
      </c>
      <c r="Y561" s="8">
        <v>0</v>
      </c>
      <c r="Z561" s="8">
        <v>1</v>
      </c>
      <c r="AA561" s="8">
        <v>0</v>
      </c>
      <c r="AB561" s="8">
        <v>4</v>
      </c>
      <c r="AC561" s="8">
        <v>0</v>
      </c>
      <c r="AD561" s="8"/>
      <c r="AE561" s="8">
        <v>210</v>
      </c>
      <c r="AF561" s="8" t="s">
        <v>8384</v>
      </c>
      <c r="AG561" s="8" t="s">
        <v>8379</v>
      </c>
      <c r="AH561" s="54">
        <v>3</v>
      </c>
      <c r="AI561" s="54">
        <v>-23</v>
      </c>
      <c r="AJ561" s="8">
        <v>0</v>
      </c>
      <c r="AK561" s="8">
        <v>1</v>
      </c>
      <c r="AL561" s="8">
        <v>0</v>
      </c>
      <c r="AM561" s="8">
        <v>4</v>
      </c>
      <c r="AN561" s="8">
        <v>0</v>
      </c>
      <c r="AO561" s="8">
        <v>1</v>
      </c>
      <c r="AP561" s="8">
        <v>0</v>
      </c>
      <c r="AQ561" s="8">
        <v>0</v>
      </c>
      <c r="AR561" s="54">
        <v>110</v>
      </c>
      <c r="AS561" s="8">
        <v>1</v>
      </c>
      <c r="AT561" s="8">
        <v>0</v>
      </c>
      <c r="AU561" s="8">
        <v>210</v>
      </c>
      <c r="AV561" s="8" t="s">
        <v>8439</v>
      </c>
      <c r="AW561" s="8">
        <v>1</v>
      </c>
      <c r="AX561" s="8">
        <v>0</v>
      </c>
      <c r="AY561" s="8">
        <v>0</v>
      </c>
      <c r="AZ561" s="47">
        <v>46190.5625</v>
      </c>
      <c r="BA561" s="47">
        <v>46190.708333333336</v>
      </c>
      <c r="BB561" s="8" t="s">
        <v>8380</v>
      </c>
      <c r="BC561" s="47">
        <v>46190.564583333333</v>
      </c>
      <c r="BD561" s="47">
        <v>46190.692361111112</v>
      </c>
      <c r="BE561" s="8" t="s">
        <v>430</v>
      </c>
      <c r="BF561" s="8">
        <v>0</v>
      </c>
      <c r="BG561" s="8">
        <v>0</v>
      </c>
      <c r="BH561" s="8"/>
    </row>
    <row r="562" spans="2:60">
      <c r="B562" s="8" t="s">
        <v>8326</v>
      </c>
      <c r="C562" s="8" t="s">
        <v>82</v>
      </c>
      <c r="D562" s="8" t="s">
        <v>62</v>
      </c>
      <c r="E562" s="8" t="s">
        <v>430</v>
      </c>
      <c r="F562" s="8" t="s">
        <v>8438</v>
      </c>
      <c r="G562" s="8" t="s">
        <v>88</v>
      </c>
      <c r="H562" s="8" t="s">
        <v>53</v>
      </c>
      <c r="I562" s="9">
        <v>46191</v>
      </c>
      <c r="J562" s="61">
        <v>0</v>
      </c>
      <c r="K562" s="56">
        <v>46174</v>
      </c>
      <c r="L562" s="8" t="s">
        <v>52</v>
      </c>
      <c r="M562" s="8" t="s">
        <v>84</v>
      </c>
      <c r="N562" s="8" t="s">
        <v>64</v>
      </c>
      <c r="O562" s="8">
        <v>1</v>
      </c>
      <c r="P562" s="8">
        <v>4</v>
      </c>
      <c r="Q562" s="8" t="s">
        <v>56</v>
      </c>
      <c r="R562" s="8">
        <v>4</v>
      </c>
      <c r="S562" s="8">
        <v>0</v>
      </c>
      <c r="T562" s="8" t="b">
        <v>0</v>
      </c>
      <c r="U562" s="8">
        <v>210</v>
      </c>
      <c r="V562" s="54">
        <v>185</v>
      </c>
      <c r="W562" s="54">
        <v>121</v>
      </c>
      <c r="X562" s="8">
        <v>0</v>
      </c>
      <c r="Y562" s="8">
        <v>0</v>
      </c>
      <c r="Z562" s="8">
        <v>1</v>
      </c>
      <c r="AA562" s="8">
        <v>0</v>
      </c>
      <c r="AB562" s="8">
        <v>4</v>
      </c>
      <c r="AC562" s="8">
        <v>0</v>
      </c>
      <c r="AD562" s="8"/>
      <c r="AE562" s="8">
        <v>210</v>
      </c>
      <c r="AF562" s="8" t="s">
        <v>8384</v>
      </c>
      <c r="AG562" s="8" t="s">
        <v>8379</v>
      </c>
      <c r="AH562" s="54">
        <v>6</v>
      </c>
      <c r="AI562" s="54">
        <v>-19</v>
      </c>
      <c r="AJ562" s="8">
        <v>0</v>
      </c>
      <c r="AK562" s="8">
        <v>1</v>
      </c>
      <c r="AL562" s="8">
        <v>0</v>
      </c>
      <c r="AM562" s="8">
        <v>4</v>
      </c>
      <c r="AN562" s="8">
        <v>0</v>
      </c>
      <c r="AO562" s="8">
        <v>1</v>
      </c>
      <c r="AP562" s="8">
        <v>0</v>
      </c>
      <c r="AQ562" s="8">
        <v>0</v>
      </c>
      <c r="AR562" s="54">
        <v>110</v>
      </c>
      <c r="AS562" s="8">
        <v>1</v>
      </c>
      <c r="AT562" s="8">
        <v>0</v>
      </c>
      <c r="AU562" s="8">
        <v>210</v>
      </c>
      <c r="AV562" s="8" t="s">
        <v>8439</v>
      </c>
      <c r="AW562" s="8">
        <v>1</v>
      </c>
      <c r="AX562" s="8">
        <v>0</v>
      </c>
      <c r="AY562" s="8">
        <v>0</v>
      </c>
      <c r="AZ562" s="47">
        <v>46191.5625</v>
      </c>
      <c r="BA562" s="47">
        <v>46191.708333333336</v>
      </c>
      <c r="BB562" s="8" t="s">
        <v>8380</v>
      </c>
      <c r="BC562" s="47">
        <v>46191.566666666666</v>
      </c>
      <c r="BD562" s="47">
        <v>46191.695138888892</v>
      </c>
      <c r="BE562" s="8" t="s">
        <v>430</v>
      </c>
      <c r="BF562" s="8">
        <v>0</v>
      </c>
      <c r="BG562" s="8">
        <v>0</v>
      </c>
      <c r="BH562" s="8"/>
    </row>
    <row r="563" spans="2:60">
      <c r="B563" s="8" t="s">
        <v>8326</v>
      </c>
      <c r="C563" s="8" t="s">
        <v>82</v>
      </c>
      <c r="D563" s="8" t="s">
        <v>62</v>
      </c>
      <c r="E563" s="8" t="s">
        <v>430</v>
      </c>
      <c r="F563" s="8" t="s">
        <v>8438</v>
      </c>
      <c r="G563" s="8" t="s">
        <v>89</v>
      </c>
      <c r="H563" s="8" t="s">
        <v>53</v>
      </c>
      <c r="I563" s="9">
        <v>46200</v>
      </c>
      <c r="J563" s="61">
        <v>0</v>
      </c>
      <c r="K563" s="56">
        <v>46174</v>
      </c>
      <c r="L563" s="8" t="s">
        <v>52</v>
      </c>
      <c r="M563" s="8" t="s">
        <v>84</v>
      </c>
      <c r="N563" s="8" t="s">
        <v>64</v>
      </c>
      <c r="O563" s="8">
        <v>1</v>
      </c>
      <c r="P563" s="8">
        <v>4</v>
      </c>
      <c r="Q563" s="8" t="s">
        <v>56</v>
      </c>
      <c r="R563" s="8">
        <v>4</v>
      </c>
      <c r="S563" s="8">
        <v>0</v>
      </c>
      <c r="T563" s="8" t="b">
        <v>0</v>
      </c>
      <c r="U563" s="8">
        <v>240</v>
      </c>
      <c r="V563" s="54">
        <v>218</v>
      </c>
      <c r="W563" s="54">
        <v>151</v>
      </c>
      <c r="X563" s="8">
        <v>0</v>
      </c>
      <c r="Y563" s="8">
        <v>0</v>
      </c>
      <c r="Z563" s="8">
        <v>1</v>
      </c>
      <c r="AA563" s="8">
        <v>0</v>
      </c>
      <c r="AB563" s="8">
        <v>4</v>
      </c>
      <c r="AC563" s="8">
        <v>0</v>
      </c>
      <c r="AD563" s="8"/>
      <c r="AE563" s="8">
        <v>240</v>
      </c>
      <c r="AF563" s="8" t="s">
        <v>8384</v>
      </c>
      <c r="AG563" s="8" t="s">
        <v>8379</v>
      </c>
      <c r="AH563" s="54">
        <v>9</v>
      </c>
      <c r="AI563" s="54">
        <v>-13</v>
      </c>
      <c r="AJ563" s="8">
        <v>0</v>
      </c>
      <c r="AK563" s="8">
        <v>1</v>
      </c>
      <c r="AL563" s="8">
        <v>0</v>
      </c>
      <c r="AM563" s="8">
        <v>4</v>
      </c>
      <c r="AN563" s="8">
        <v>0</v>
      </c>
      <c r="AO563" s="8">
        <v>1</v>
      </c>
      <c r="AP563" s="8">
        <v>0</v>
      </c>
      <c r="AQ563" s="8">
        <v>0</v>
      </c>
      <c r="AR563" s="54">
        <v>155</v>
      </c>
      <c r="AS563" s="8">
        <v>1</v>
      </c>
      <c r="AT563" s="8">
        <v>0</v>
      </c>
      <c r="AU563" s="8">
        <v>240</v>
      </c>
      <c r="AV563" s="8" t="s">
        <v>8439</v>
      </c>
      <c r="AW563" s="8">
        <v>1</v>
      </c>
      <c r="AX563" s="8">
        <v>0</v>
      </c>
      <c r="AY563" s="8">
        <v>0</v>
      </c>
      <c r="AZ563" s="47">
        <v>46200.333333333336</v>
      </c>
      <c r="BA563" s="47">
        <v>46200.5</v>
      </c>
      <c r="BB563" s="8" t="s">
        <v>8380</v>
      </c>
      <c r="BC563" s="47">
        <v>46200.339583333334</v>
      </c>
      <c r="BD563" s="47">
        <v>46200.490972222222</v>
      </c>
      <c r="BE563" s="8" t="s">
        <v>430</v>
      </c>
      <c r="BF563" s="8">
        <v>0</v>
      </c>
      <c r="BG563" s="8">
        <v>0</v>
      </c>
      <c r="BH563" s="8"/>
    </row>
    <row r="564" spans="2:60">
      <c r="B564" s="8" t="s">
        <v>8326</v>
      </c>
      <c r="C564" s="8" t="s">
        <v>82</v>
      </c>
      <c r="D564" s="8" t="s">
        <v>62</v>
      </c>
      <c r="E564" s="8" t="s">
        <v>580</v>
      </c>
      <c r="F564" s="8" t="s">
        <v>8438</v>
      </c>
      <c r="G564" s="8" t="s">
        <v>85</v>
      </c>
      <c r="H564" s="8" t="s">
        <v>53</v>
      </c>
      <c r="I564" s="9">
        <v>46255</v>
      </c>
      <c r="J564" s="61">
        <v>0</v>
      </c>
      <c r="K564" s="56">
        <v>46235</v>
      </c>
      <c r="L564" s="8" t="s">
        <v>52</v>
      </c>
      <c r="M564" s="8" t="s">
        <v>84</v>
      </c>
      <c r="N564" s="8" t="s">
        <v>64</v>
      </c>
      <c r="O564" s="8">
        <v>1</v>
      </c>
      <c r="P564" s="8">
        <v>4</v>
      </c>
      <c r="Q564" s="8" t="s">
        <v>60</v>
      </c>
      <c r="R564" s="8">
        <v>4</v>
      </c>
      <c r="S564" s="8">
        <v>0</v>
      </c>
      <c r="T564" s="8" t="b">
        <v>0</v>
      </c>
      <c r="U564" s="8">
        <v>210</v>
      </c>
      <c r="V564" s="54">
        <v>201</v>
      </c>
      <c r="W564" s="54">
        <v>114</v>
      </c>
      <c r="X564" s="8">
        <v>0</v>
      </c>
      <c r="Y564" s="8">
        <v>0</v>
      </c>
      <c r="Z564" s="8">
        <v>1</v>
      </c>
      <c r="AA564" s="8">
        <v>0</v>
      </c>
      <c r="AB564" s="8">
        <v>4</v>
      </c>
      <c r="AC564" s="8">
        <v>0</v>
      </c>
      <c r="AD564" s="8"/>
      <c r="AE564" s="8">
        <v>210</v>
      </c>
      <c r="AF564" s="8" t="s">
        <v>8384</v>
      </c>
      <c r="AG564" s="8" t="s">
        <v>8384</v>
      </c>
      <c r="AH564" s="54">
        <v>2</v>
      </c>
      <c r="AI564" s="54">
        <v>-7</v>
      </c>
      <c r="AJ564" s="8">
        <v>0</v>
      </c>
      <c r="AK564" s="8">
        <v>1</v>
      </c>
      <c r="AL564" s="8">
        <v>0</v>
      </c>
      <c r="AM564" s="8">
        <v>4</v>
      </c>
      <c r="AN564" s="8">
        <v>0</v>
      </c>
      <c r="AO564" s="8">
        <v>0</v>
      </c>
      <c r="AP564" s="8">
        <v>1</v>
      </c>
      <c r="AQ564" s="8">
        <v>0</v>
      </c>
      <c r="AR564" s="54">
        <v>115</v>
      </c>
      <c r="AS564" s="8">
        <v>1</v>
      </c>
      <c r="AT564" s="8">
        <v>0</v>
      </c>
      <c r="AU564" s="8">
        <v>210</v>
      </c>
      <c r="AV564" s="8" t="s">
        <v>8439</v>
      </c>
      <c r="AW564" s="8">
        <v>1</v>
      </c>
      <c r="AX564" s="8">
        <v>0</v>
      </c>
      <c r="AY564" s="8">
        <v>0</v>
      </c>
      <c r="AZ564" s="47">
        <v>46255.5625</v>
      </c>
      <c r="BA564" s="47">
        <v>46255.708333333336</v>
      </c>
      <c r="BB564" s="8" t="s">
        <v>8380</v>
      </c>
      <c r="BC564" s="47">
        <v>46255.563888888886</v>
      </c>
      <c r="BD564" s="47">
        <v>46255.703472222223</v>
      </c>
      <c r="BE564" s="8" t="s">
        <v>580</v>
      </c>
      <c r="BF564" s="8">
        <v>0</v>
      </c>
      <c r="BG564" s="8">
        <v>0</v>
      </c>
      <c r="BH564" s="8"/>
    </row>
    <row r="565" spans="2:60">
      <c r="B565" s="8" t="s">
        <v>8326</v>
      </c>
      <c r="C565" s="8" t="s">
        <v>82</v>
      </c>
      <c r="D565" s="8" t="s">
        <v>62</v>
      </c>
      <c r="E565" s="8" t="s">
        <v>580</v>
      </c>
      <c r="F565" s="8" t="s">
        <v>8438</v>
      </c>
      <c r="G565" s="8" t="s">
        <v>86</v>
      </c>
      <c r="H565" s="8" t="s">
        <v>53</v>
      </c>
      <c r="I565" s="9">
        <v>46221</v>
      </c>
      <c r="J565" s="61">
        <v>0</v>
      </c>
      <c r="K565" s="56">
        <v>46204</v>
      </c>
      <c r="L565" s="8" t="s">
        <v>52</v>
      </c>
      <c r="M565" s="8" t="s">
        <v>84</v>
      </c>
      <c r="N565" s="8" t="s">
        <v>64</v>
      </c>
      <c r="O565" s="8">
        <v>1</v>
      </c>
      <c r="P565" s="8">
        <v>4</v>
      </c>
      <c r="Q565" s="8" t="s">
        <v>58</v>
      </c>
      <c r="R565" s="8">
        <v>4</v>
      </c>
      <c r="S565" s="8">
        <v>0</v>
      </c>
      <c r="T565" s="8" t="b">
        <v>0</v>
      </c>
      <c r="U565" s="8">
        <v>480</v>
      </c>
      <c r="V565" s="54">
        <v>448</v>
      </c>
      <c r="W565" s="54">
        <v>352</v>
      </c>
      <c r="X565" s="8">
        <v>0</v>
      </c>
      <c r="Y565" s="8">
        <v>0</v>
      </c>
      <c r="Z565" s="8">
        <v>1</v>
      </c>
      <c r="AA565" s="8">
        <v>0</v>
      </c>
      <c r="AB565" s="8">
        <v>4</v>
      </c>
      <c r="AC565" s="8">
        <v>0</v>
      </c>
      <c r="AD565" s="8"/>
      <c r="AE565" s="8">
        <v>480</v>
      </c>
      <c r="AF565" s="8" t="s">
        <v>8378</v>
      </c>
      <c r="AG565" s="8" t="s">
        <v>8379</v>
      </c>
      <c r="AH565" s="54">
        <v>11</v>
      </c>
      <c r="AI565" s="54">
        <v>-21</v>
      </c>
      <c r="AJ565" s="8">
        <v>0</v>
      </c>
      <c r="AK565" s="8">
        <v>0</v>
      </c>
      <c r="AL565" s="8">
        <v>1</v>
      </c>
      <c r="AM565" s="8">
        <v>4</v>
      </c>
      <c r="AN565" s="8">
        <v>0</v>
      </c>
      <c r="AO565" s="8">
        <v>1</v>
      </c>
      <c r="AP565" s="8">
        <v>0</v>
      </c>
      <c r="AQ565" s="8">
        <v>0</v>
      </c>
      <c r="AR565" s="54">
        <v>335</v>
      </c>
      <c r="AS565" s="8">
        <v>1</v>
      </c>
      <c r="AT565" s="8">
        <v>0</v>
      </c>
      <c r="AU565" s="8">
        <v>480</v>
      </c>
      <c r="AV565" s="8" t="s">
        <v>8439</v>
      </c>
      <c r="AW565" s="8">
        <v>1</v>
      </c>
      <c r="AX565" s="8">
        <v>0</v>
      </c>
      <c r="AY565" s="8">
        <v>0</v>
      </c>
      <c r="AZ565" s="47">
        <v>46221.354166666664</v>
      </c>
      <c r="BA565" s="47">
        <v>46221.6875</v>
      </c>
      <c r="BB565" s="8" t="s">
        <v>8380</v>
      </c>
      <c r="BC565" s="47">
        <v>46221.361805555556</v>
      </c>
      <c r="BD565" s="47">
        <v>46221.67291666667</v>
      </c>
      <c r="BE565" s="8" t="s">
        <v>580</v>
      </c>
      <c r="BF565" s="8">
        <v>0</v>
      </c>
      <c r="BG565" s="8">
        <v>0</v>
      </c>
      <c r="BH565" s="8"/>
    </row>
    <row r="566" spans="2:60">
      <c r="B566" s="8" t="s">
        <v>8326</v>
      </c>
      <c r="C566" s="8" t="s">
        <v>82</v>
      </c>
      <c r="D566" s="8" t="s">
        <v>62</v>
      </c>
      <c r="E566" s="8" t="s">
        <v>580</v>
      </c>
      <c r="F566" s="8" t="s">
        <v>8438</v>
      </c>
      <c r="G566" s="8" t="s">
        <v>88</v>
      </c>
      <c r="H566" s="8" t="s">
        <v>53</v>
      </c>
      <c r="I566" s="9">
        <v>46177</v>
      </c>
      <c r="J566" s="61">
        <v>0</v>
      </c>
      <c r="K566" s="56">
        <v>46174</v>
      </c>
      <c r="L566" s="8" t="s">
        <v>52</v>
      </c>
      <c r="M566" s="8" t="s">
        <v>84</v>
      </c>
      <c r="N566" s="8" t="s">
        <v>64</v>
      </c>
      <c r="O566" s="8">
        <v>1</v>
      </c>
      <c r="P566" s="8">
        <v>4</v>
      </c>
      <c r="Q566" s="8" t="s">
        <v>56</v>
      </c>
      <c r="R566" s="8">
        <v>4</v>
      </c>
      <c r="S566" s="8">
        <v>0</v>
      </c>
      <c r="T566" s="8" t="b">
        <v>0</v>
      </c>
      <c r="U566" s="8">
        <v>540</v>
      </c>
      <c r="V566" s="54">
        <v>488</v>
      </c>
      <c r="W566" s="54">
        <v>363</v>
      </c>
      <c r="X566" s="8">
        <v>0</v>
      </c>
      <c r="Y566" s="8">
        <v>0</v>
      </c>
      <c r="Z566" s="8">
        <v>1</v>
      </c>
      <c r="AA566" s="8">
        <v>0</v>
      </c>
      <c r="AB566" s="8">
        <v>4</v>
      </c>
      <c r="AC566" s="8">
        <v>0</v>
      </c>
      <c r="AD566" s="8"/>
      <c r="AE566" s="8">
        <v>540</v>
      </c>
      <c r="AF566" s="8" t="s">
        <v>8384</v>
      </c>
      <c r="AG566" s="8" t="s">
        <v>8379</v>
      </c>
      <c r="AH566" s="54">
        <v>5</v>
      </c>
      <c r="AI566" s="54">
        <v>-47</v>
      </c>
      <c r="AJ566" s="8">
        <v>0</v>
      </c>
      <c r="AK566" s="8">
        <v>1</v>
      </c>
      <c r="AL566" s="8">
        <v>0</v>
      </c>
      <c r="AM566" s="8">
        <v>4</v>
      </c>
      <c r="AN566" s="8">
        <v>0</v>
      </c>
      <c r="AO566" s="8">
        <v>1</v>
      </c>
      <c r="AP566" s="8">
        <v>0</v>
      </c>
      <c r="AQ566" s="8">
        <v>0</v>
      </c>
      <c r="AR566" s="54">
        <v>350</v>
      </c>
      <c r="AS566" s="8">
        <v>1</v>
      </c>
      <c r="AT566" s="8">
        <v>0</v>
      </c>
      <c r="AU566" s="8">
        <v>540</v>
      </c>
      <c r="AV566" s="8" t="s">
        <v>8439</v>
      </c>
      <c r="AW566" s="8">
        <v>1</v>
      </c>
      <c r="AX566" s="8">
        <v>0</v>
      </c>
      <c r="AY566" s="8">
        <v>0</v>
      </c>
      <c r="AZ566" s="47">
        <v>46177.3125</v>
      </c>
      <c r="BA566" s="47">
        <v>46177.6875</v>
      </c>
      <c r="BB566" s="8" t="s">
        <v>8380</v>
      </c>
      <c r="BC566" s="47">
        <v>46177.315972222219</v>
      </c>
      <c r="BD566" s="47">
        <v>46177.654861111114</v>
      </c>
      <c r="BE566" s="8" t="s">
        <v>580</v>
      </c>
      <c r="BF566" s="8">
        <v>0</v>
      </c>
      <c r="BG566" s="8">
        <v>0</v>
      </c>
      <c r="BH566" s="8"/>
    </row>
    <row r="567" spans="2:60">
      <c r="B567" s="8" t="s">
        <v>8326</v>
      </c>
      <c r="C567" s="8" t="s">
        <v>82</v>
      </c>
      <c r="D567" s="8" t="s">
        <v>62</v>
      </c>
      <c r="E567" s="8" t="s">
        <v>580</v>
      </c>
      <c r="F567" s="8" t="s">
        <v>8438</v>
      </c>
      <c r="G567" s="8" t="s">
        <v>89</v>
      </c>
      <c r="H567" s="8" t="s">
        <v>53</v>
      </c>
      <c r="I567" s="9">
        <v>46241</v>
      </c>
      <c r="J567" s="61">
        <v>0</v>
      </c>
      <c r="K567" s="56">
        <v>46235</v>
      </c>
      <c r="L567" s="8" t="s">
        <v>52</v>
      </c>
      <c r="M567" s="8" t="s">
        <v>84</v>
      </c>
      <c r="N567" s="8" t="s">
        <v>64</v>
      </c>
      <c r="O567" s="8">
        <v>1</v>
      </c>
      <c r="P567" s="8">
        <v>4</v>
      </c>
      <c r="Q567" s="8" t="s">
        <v>60</v>
      </c>
      <c r="R567" s="8">
        <v>4</v>
      </c>
      <c r="S567" s="8">
        <v>0</v>
      </c>
      <c r="T567" s="8" t="b">
        <v>0</v>
      </c>
      <c r="U567" s="8">
        <v>420</v>
      </c>
      <c r="V567" s="54">
        <v>384</v>
      </c>
      <c r="W567" s="54">
        <v>277</v>
      </c>
      <c r="X567" s="8">
        <v>0</v>
      </c>
      <c r="Y567" s="8">
        <v>0</v>
      </c>
      <c r="Z567" s="8">
        <v>1</v>
      </c>
      <c r="AA567" s="8">
        <v>0</v>
      </c>
      <c r="AB567" s="8">
        <v>4</v>
      </c>
      <c r="AC567" s="8">
        <v>0</v>
      </c>
      <c r="AD567" s="8"/>
      <c r="AE567" s="8">
        <v>420</v>
      </c>
      <c r="AF567" s="8" t="s">
        <v>8384</v>
      </c>
      <c r="AG567" s="8" t="s">
        <v>8379</v>
      </c>
      <c r="AH567" s="54">
        <v>4</v>
      </c>
      <c r="AI567" s="54">
        <v>-32</v>
      </c>
      <c r="AJ567" s="8">
        <v>0</v>
      </c>
      <c r="AK567" s="8">
        <v>1</v>
      </c>
      <c r="AL567" s="8">
        <v>0</v>
      </c>
      <c r="AM567" s="8">
        <v>4</v>
      </c>
      <c r="AN567" s="8">
        <v>0</v>
      </c>
      <c r="AO567" s="8">
        <v>1</v>
      </c>
      <c r="AP567" s="8">
        <v>0</v>
      </c>
      <c r="AQ567" s="8">
        <v>0</v>
      </c>
      <c r="AR567" s="54">
        <v>285</v>
      </c>
      <c r="AS567" s="8">
        <v>1</v>
      </c>
      <c r="AT567" s="8">
        <v>0</v>
      </c>
      <c r="AU567" s="8">
        <v>420</v>
      </c>
      <c r="AV567" s="8" t="s">
        <v>8439</v>
      </c>
      <c r="AW567" s="8">
        <v>1</v>
      </c>
      <c r="AX567" s="8">
        <v>0</v>
      </c>
      <c r="AY567" s="8">
        <v>0</v>
      </c>
      <c r="AZ567" s="47">
        <v>46241.375</v>
      </c>
      <c r="BA567" s="47">
        <v>46241.666666666664</v>
      </c>
      <c r="BB567" s="8" t="s">
        <v>8380</v>
      </c>
      <c r="BC567" s="47">
        <v>46241.37777777778</v>
      </c>
      <c r="BD567" s="47">
        <v>46241.644444444442</v>
      </c>
      <c r="BE567" s="8" t="s">
        <v>580</v>
      </c>
      <c r="BF567" s="8">
        <v>0</v>
      </c>
      <c r="BG567" s="8">
        <v>0</v>
      </c>
      <c r="BH567" s="8"/>
    </row>
    <row r="568" spans="2:60">
      <c r="B568" s="8" t="s">
        <v>8326</v>
      </c>
      <c r="C568" s="8" t="s">
        <v>82</v>
      </c>
      <c r="D568" s="8" t="s">
        <v>62</v>
      </c>
      <c r="E568" s="8" t="s">
        <v>580</v>
      </c>
      <c r="F568" s="8" t="s">
        <v>8438</v>
      </c>
      <c r="G568" s="8" t="s">
        <v>89</v>
      </c>
      <c r="H568" s="8" t="s">
        <v>53</v>
      </c>
      <c r="I568" s="9">
        <v>46260</v>
      </c>
      <c r="J568" s="61">
        <v>0</v>
      </c>
      <c r="K568" s="56">
        <v>46235</v>
      </c>
      <c r="L568" s="8" t="s">
        <v>52</v>
      </c>
      <c r="M568" s="8" t="s">
        <v>84</v>
      </c>
      <c r="N568" s="8" t="s">
        <v>64</v>
      </c>
      <c r="O568" s="8">
        <v>1</v>
      </c>
      <c r="P568" s="8">
        <v>4</v>
      </c>
      <c r="Q568" s="8" t="s">
        <v>60</v>
      </c>
      <c r="R568" s="8">
        <v>4</v>
      </c>
      <c r="S568" s="8">
        <v>0</v>
      </c>
      <c r="T568" s="8" t="b">
        <v>0</v>
      </c>
      <c r="U568" s="8">
        <v>540</v>
      </c>
      <c r="V568" s="54">
        <v>492</v>
      </c>
      <c r="W568" s="54">
        <v>375</v>
      </c>
      <c r="X568" s="8">
        <v>0</v>
      </c>
      <c r="Y568" s="8">
        <v>0</v>
      </c>
      <c r="Z568" s="8">
        <v>1</v>
      </c>
      <c r="AA568" s="8">
        <v>0</v>
      </c>
      <c r="AB568" s="8">
        <v>4</v>
      </c>
      <c r="AC568" s="8">
        <v>0</v>
      </c>
      <c r="AD568" s="8"/>
      <c r="AE568" s="8">
        <v>540</v>
      </c>
      <c r="AF568" s="8" t="s">
        <v>8384</v>
      </c>
      <c r="AG568" s="8" t="s">
        <v>8379</v>
      </c>
      <c r="AH568" s="54">
        <v>7</v>
      </c>
      <c r="AI568" s="54">
        <v>-41</v>
      </c>
      <c r="AJ568" s="8">
        <v>0</v>
      </c>
      <c r="AK568" s="8">
        <v>1</v>
      </c>
      <c r="AL568" s="8">
        <v>0</v>
      </c>
      <c r="AM568" s="8">
        <v>4</v>
      </c>
      <c r="AN568" s="8">
        <v>0</v>
      </c>
      <c r="AO568" s="8">
        <v>1</v>
      </c>
      <c r="AP568" s="8">
        <v>0</v>
      </c>
      <c r="AQ568" s="8">
        <v>0</v>
      </c>
      <c r="AR568" s="54">
        <v>370</v>
      </c>
      <c r="AS568" s="8">
        <v>1</v>
      </c>
      <c r="AT568" s="8">
        <v>0</v>
      </c>
      <c r="AU568" s="8">
        <v>540</v>
      </c>
      <c r="AV568" s="8" t="s">
        <v>8439</v>
      </c>
      <c r="AW568" s="8">
        <v>1</v>
      </c>
      <c r="AX568" s="8">
        <v>0</v>
      </c>
      <c r="AY568" s="8">
        <v>0</v>
      </c>
      <c r="AZ568" s="47">
        <v>46260.333333333336</v>
      </c>
      <c r="BA568" s="47">
        <v>46260.708333333336</v>
      </c>
      <c r="BB568" s="8" t="s">
        <v>8380</v>
      </c>
      <c r="BC568" s="47">
        <v>46260.338194444441</v>
      </c>
      <c r="BD568" s="47">
        <v>46260.679861111108</v>
      </c>
      <c r="BE568" s="8" t="s">
        <v>580</v>
      </c>
      <c r="BF568" s="8">
        <v>0</v>
      </c>
      <c r="BG568" s="8">
        <v>0</v>
      </c>
      <c r="BH568" s="8"/>
    </row>
    <row r="569" spans="2:60">
      <c r="B569" s="8" t="s">
        <v>8326</v>
      </c>
      <c r="C569" s="8" t="s">
        <v>82</v>
      </c>
      <c r="D569" s="8" t="s">
        <v>62</v>
      </c>
      <c r="E569" s="8" t="s">
        <v>420</v>
      </c>
      <c r="F569" s="8" t="s">
        <v>8438</v>
      </c>
      <c r="G569" s="8" t="s">
        <v>85</v>
      </c>
      <c r="H569" s="8" t="s">
        <v>53</v>
      </c>
      <c r="I569" s="9">
        <v>46215</v>
      </c>
      <c r="J569" s="61">
        <v>0</v>
      </c>
      <c r="K569" s="56">
        <v>46204</v>
      </c>
      <c r="L569" s="8" t="s">
        <v>52</v>
      </c>
      <c r="M569" s="8" t="s">
        <v>84</v>
      </c>
      <c r="N569" s="8" t="s">
        <v>64</v>
      </c>
      <c r="O569" s="8">
        <v>1</v>
      </c>
      <c r="P569" s="8">
        <v>4</v>
      </c>
      <c r="Q569" s="8" t="s">
        <v>58</v>
      </c>
      <c r="R569" s="8">
        <v>4</v>
      </c>
      <c r="S569" s="8">
        <v>0</v>
      </c>
      <c r="T569" s="8" t="b">
        <v>0</v>
      </c>
      <c r="U569" s="8">
        <v>240</v>
      </c>
      <c r="V569" s="54">
        <v>216</v>
      </c>
      <c r="W569" s="54">
        <v>130</v>
      </c>
      <c r="X569" s="8">
        <v>0</v>
      </c>
      <c r="Y569" s="8">
        <v>0</v>
      </c>
      <c r="Z569" s="8">
        <v>1</v>
      </c>
      <c r="AA569" s="8">
        <v>0</v>
      </c>
      <c r="AB569" s="8">
        <v>4</v>
      </c>
      <c r="AC569" s="8">
        <v>0</v>
      </c>
      <c r="AD569" s="8"/>
      <c r="AE569" s="8">
        <v>240</v>
      </c>
      <c r="AF569" s="8" t="s">
        <v>8384</v>
      </c>
      <c r="AG569" s="8" t="s">
        <v>8379</v>
      </c>
      <c r="AH569" s="54">
        <v>5</v>
      </c>
      <c r="AI569" s="54">
        <v>-19</v>
      </c>
      <c r="AJ569" s="8">
        <v>0</v>
      </c>
      <c r="AK569" s="8">
        <v>1</v>
      </c>
      <c r="AL569" s="8">
        <v>0</v>
      </c>
      <c r="AM569" s="8">
        <v>4</v>
      </c>
      <c r="AN569" s="8">
        <v>0</v>
      </c>
      <c r="AO569" s="8">
        <v>1</v>
      </c>
      <c r="AP569" s="8">
        <v>0</v>
      </c>
      <c r="AQ569" s="8">
        <v>0</v>
      </c>
      <c r="AR569" s="54">
        <v>130</v>
      </c>
      <c r="AS569" s="8">
        <v>1</v>
      </c>
      <c r="AT569" s="8">
        <v>0</v>
      </c>
      <c r="AU569" s="8">
        <v>240</v>
      </c>
      <c r="AV569" s="8" t="s">
        <v>8439</v>
      </c>
      <c r="AW569" s="8">
        <v>1</v>
      </c>
      <c r="AX569" s="8">
        <v>0</v>
      </c>
      <c r="AY569" s="8">
        <v>0</v>
      </c>
      <c r="AZ569" s="47">
        <v>46215.5625</v>
      </c>
      <c r="BA569" s="47">
        <v>46215.729166666664</v>
      </c>
      <c r="BB569" s="8" t="s">
        <v>8380</v>
      </c>
      <c r="BC569" s="47">
        <v>46215.565972222219</v>
      </c>
      <c r="BD569" s="47">
        <v>46215.71597222222</v>
      </c>
      <c r="BE569" s="8" t="s">
        <v>420</v>
      </c>
      <c r="BF569" s="8">
        <v>0</v>
      </c>
      <c r="BG569" s="8">
        <v>0</v>
      </c>
      <c r="BH569" s="8"/>
    </row>
    <row r="570" spans="2:60">
      <c r="B570" s="8" t="s">
        <v>8326</v>
      </c>
      <c r="C570" s="8" t="s">
        <v>82</v>
      </c>
      <c r="D570" s="8" t="s">
        <v>62</v>
      </c>
      <c r="E570" s="8" t="s">
        <v>420</v>
      </c>
      <c r="F570" s="8" t="s">
        <v>8438</v>
      </c>
      <c r="G570" s="8" t="s">
        <v>86</v>
      </c>
      <c r="H570" s="8" t="s">
        <v>53</v>
      </c>
      <c r="I570" s="9">
        <v>46182</v>
      </c>
      <c r="J570" s="61">
        <v>0</v>
      </c>
      <c r="K570" s="56">
        <v>46174</v>
      </c>
      <c r="L570" s="8" t="s">
        <v>52</v>
      </c>
      <c r="M570" s="8" t="s">
        <v>84</v>
      </c>
      <c r="N570" s="8" t="s">
        <v>64</v>
      </c>
      <c r="O570" s="8">
        <v>1</v>
      </c>
      <c r="P570" s="8">
        <v>4</v>
      </c>
      <c r="Q570" s="8" t="s">
        <v>56</v>
      </c>
      <c r="R570" s="8">
        <v>4</v>
      </c>
      <c r="S570" s="8">
        <v>0</v>
      </c>
      <c r="T570" s="8" t="b">
        <v>0</v>
      </c>
      <c r="U570" s="8">
        <v>240</v>
      </c>
      <c r="V570" s="54">
        <v>217</v>
      </c>
      <c r="W570" s="54">
        <v>149</v>
      </c>
      <c r="X570" s="8">
        <v>0</v>
      </c>
      <c r="Y570" s="8">
        <v>0</v>
      </c>
      <c r="Z570" s="8">
        <v>1</v>
      </c>
      <c r="AA570" s="8">
        <v>0</v>
      </c>
      <c r="AB570" s="8">
        <v>4</v>
      </c>
      <c r="AC570" s="8">
        <v>0</v>
      </c>
      <c r="AD570" s="8"/>
      <c r="AE570" s="8">
        <v>240</v>
      </c>
      <c r="AF570" s="8" t="s">
        <v>8384</v>
      </c>
      <c r="AG570" s="8" t="s">
        <v>8379</v>
      </c>
      <c r="AH570" s="54">
        <v>7</v>
      </c>
      <c r="AI570" s="54">
        <v>-16</v>
      </c>
      <c r="AJ570" s="8">
        <v>0</v>
      </c>
      <c r="AK570" s="8">
        <v>1</v>
      </c>
      <c r="AL570" s="8">
        <v>0</v>
      </c>
      <c r="AM570" s="8">
        <v>4</v>
      </c>
      <c r="AN570" s="8">
        <v>0</v>
      </c>
      <c r="AO570" s="8">
        <v>1</v>
      </c>
      <c r="AP570" s="8">
        <v>0</v>
      </c>
      <c r="AQ570" s="8">
        <v>0</v>
      </c>
      <c r="AR570" s="54">
        <v>140</v>
      </c>
      <c r="AS570" s="8">
        <v>1</v>
      </c>
      <c r="AT570" s="8">
        <v>0</v>
      </c>
      <c r="AU570" s="8">
        <v>240</v>
      </c>
      <c r="AV570" s="8" t="s">
        <v>8439</v>
      </c>
      <c r="AW570" s="8">
        <v>1</v>
      </c>
      <c r="AX570" s="8">
        <v>0</v>
      </c>
      <c r="AY570" s="8">
        <v>0</v>
      </c>
      <c r="AZ570" s="47">
        <v>46182.354166666664</v>
      </c>
      <c r="BA570" s="47">
        <v>46182.520833333336</v>
      </c>
      <c r="BB570" s="8" t="s">
        <v>8380</v>
      </c>
      <c r="BC570" s="47">
        <v>46182.359027777777</v>
      </c>
      <c r="BD570" s="47">
        <v>46182.509722222225</v>
      </c>
      <c r="BE570" s="8" t="s">
        <v>420</v>
      </c>
      <c r="BF570" s="8">
        <v>0</v>
      </c>
      <c r="BG570" s="8">
        <v>0</v>
      </c>
      <c r="BH570" s="8"/>
    </row>
    <row r="571" spans="2:60">
      <c r="B571" s="8" t="s">
        <v>8326</v>
      </c>
      <c r="C571" s="8" t="s">
        <v>82</v>
      </c>
      <c r="D571" s="8" t="s">
        <v>62</v>
      </c>
      <c r="E571" s="8" t="s">
        <v>420</v>
      </c>
      <c r="F571" s="8" t="s">
        <v>8438</v>
      </c>
      <c r="G571" s="8" t="s">
        <v>86</v>
      </c>
      <c r="H571" s="8" t="s">
        <v>53</v>
      </c>
      <c r="I571" s="9">
        <v>46196</v>
      </c>
      <c r="J571" s="61">
        <v>0</v>
      </c>
      <c r="K571" s="56">
        <v>46174</v>
      </c>
      <c r="L571" s="8" t="s">
        <v>52</v>
      </c>
      <c r="M571" s="8" t="s">
        <v>84</v>
      </c>
      <c r="N571" s="8" t="s">
        <v>64</v>
      </c>
      <c r="O571" s="8">
        <v>1</v>
      </c>
      <c r="P571" s="8">
        <v>4</v>
      </c>
      <c r="Q571" s="8" t="s">
        <v>56</v>
      </c>
      <c r="R571" s="8">
        <v>4</v>
      </c>
      <c r="S571" s="8">
        <v>0</v>
      </c>
      <c r="T571" s="8" t="b">
        <v>0</v>
      </c>
      <c r="U571" s="8">
        <v>480</v>
      </c>
      <c r="V571" s="54">
        <v>444</v>
      </c>
      <c r="W571" s="54">
        <v>311</v>
      </c>
      <c r="X571" s="8">
        <v>0</v>
      </c>
      <c r="Y571" s="8">
        <v>0</v>
      </c>
      <c r="Z571" s="8">
        <v>1</v>
      </c>
      <c r="AA571" s="8">
        <v>0</v>
      </c>
      <c r="AB571" s="8">
        <v>4</v>
      </c>
      <c r="AC571" s="8">
        <v>0</v>
      </c>
      <c r="AD571" s="8"/>
      <c r="AE571" s="8">
        <v>480</v>
      </c>
      <c r="AF571" s="8" t="s">
        <v>8384</v>
      </c>
      <c r="AG571" s="8" t="s">
        <v>8379</v>
      </c>
      <c r="AH571" s="54">
        <v>7</v>
      </c>
      <c r="AI571" s="54">
        <v>-29</v>
      </c>
      <c r="AJ571" s="8">
        <v>0</v>
      </c>
      <c r="AK571" s="8">
        <v>1</v>
      </c>
      <c r="AL571" s="8">
        <v>0</v>
      </c>
      <c r="AM571" s="8">
        <v>4</v>
      </c>
      <c r="AN571" s="8">
        <v>0</v>
      </c>
      <c r="AO571" s="8">
        <v>1</v>
      </c>
      <c r="AP571" s="8">
        <v>0</v>
      </c>
      <c r="AQ571" s="8">
        <v>0</v>
      </c>
      <c r="AR571" s="54">
        <v>310</v>
      </c>
      <c r="AS571" s="8">
        <v>1</v>
      </c>
      <c r="AT571" s="8">
        <v>0</v>
      </c>
      <c r="AU571" s="8">
        <v>480</v>
      </c>
      <c r="AV571" s="8" t="s">
        <v>8439</v>
      </c>
      <c r="AW571" s="8">
        <v>1</v>
      </c>
      <c r="AX571" s="8">
        <v>0</v>
      </c>
      <c r="AY571" s="8">
        <v>0</v>
      </c>
      <c r="AZ571" s="47">
        <v>46196.333333333336</v>
      </c>
      <c r="BA571" s="47">
        <v>46196.666666666664</v>
      </c>
      <c r="BB571" s="8" t="s">
        <v>8380</v>
      </c>
      <c r="BC571" s="47">
        <v>46196.338194444441</v>
      </c>
      <c r="BD571" s="47">
        <v>46196.646527777775</v>
      </c>
      <c r="BE571" s="8" t="s">
        <v>420</v>
      </c>
      <c r="BF571" s="8">
        <v>0</v>
      </c>
      <c r="BG571" s="8">
        <v>0</v>
      </c>
      <c r="BH571" s="8"/>
    </row>
    <row r="572" spans="2:60">
      <c r="B572" s="8" t="s">
        <v>8326</v>
      </c>
      <c r="C572" s="8" t="s">
        <v>82</v>
      </c>
      <c r="D572" s="8" t="s">
        <v>62</v>
      </c>
      <c r="E572" s="8" t="s">
        <v>420</v>
      </c>
      <c r="F572" s="8" t="s">
        <v>8438</v>
      </c>
      <c r="G572" s="8" t="s">
        <v>88</v>
      </c>
      <c r="H572" s="8" t="s">
        <v>53</v>
      </c>
      <c r="I572" s="9">
        <v>46217</v>
      </c>
      <c r="J572" s="61">
        <v>0</v>
      </c>
      <c r="K572" s="56">
        <v>46204</v>
      </c>
      <c r="L572" s="8" t="s">
        <v>52</v>
      </c>
      <c r="M572" s="8" t="s">
        <v>84</v>
      </c>
      <c r="N572" s="8" t="s">
        <v>64</v>
      </c>
      <c r="O572" s="8">
        <v>1</v>
      </c>
      <c r="P572" s="8">
        <v>4</v>
      </c>
      <c r="Q572" s="8" t="s">
        <v>58</v>
      </c>
      <c r="R572" s="8">
        <v>4</v>
      </c>
      <c r="S572" s="8">
        <v>0</v>
      </c>
      <c r="T572" s="8" t="b">
        <v>0</v>
      </c>
      <c r="U572" s="8">
        <v>240</v>
      </c>
      <c r="V572" s="54">
        <v>211</v>
      </c>
      <c r="W572" s="54">
        <v>157</v>
      </c>
      <c r="X572" s="8">
        <v>0</v>
      </c>
      <c r="Y572" s="8">
        <v>0</v>
      </c>
      <c r="Z572" s="8">
        <v>1</v>
      </c>
      <c r="AA572" s="8">
        <v>0</v>
      </c>
      <c r="AB572" s="8">
        <v>4</v>
      </c>
      <c r="AC572" s="8">
        <v>0</v>
      </c>
      <c r="AD572" s="8"/>
      <c r="AE572" s="8">
        <v>240</v>
      </c>
      <c r="AF572" s="8" t="s">
        <v>8384</v>
      </c>
      <c r="AG572" s="8" t="s">
        <v>8379</v>
      </c>
      <c r="AH572" s="54">
        <v>8</v>
      </c>
      <c r="AI572" s="54">
        <v>-21</v>
      </c>
      <c r="AJ572" s="8">
        <v>0</v>
      </c>
      <c r="AK572" s="8">
        <v>1</v>
      </c>
      <c r="AL572" s="8">
        <v>0</v>
      </c>
      <c r="AM572" s="8">
        <v>4</v>
      </c>
      <c r="AN572" s="8">
        <v>0</v>
      </c>
      <c r="AO572" s="8">
        <v>1</v>
      </c>
      <c r="AP572" s="8">
        <v>0</v>
      </c>
      <c r="AQ572" s="8">
        <v>0</v>
      </c>
      <c r="AR572" s="54">
        <v>155</v>
      </c>
      <c r="AS572" s="8">
        <v>1</v>
      </c>
      <c r="AT572" s="8">
        <v>0</v>
      </c>
      <c r="AU572" s="8">
        <v>240</v>
      </c>
      <c r="AV572" s="8" t="s">
        <v>8439</v>
      </c>
      <c r="AW572" s="8">
        <v>1</v>
      </c>
      <c r="AX572" s="8">
        <v>0</v>
      </c>
      <c r="AY572" s="8">
        <v>0</v>
      </c>
      <c r="AZ572" s="47">
        <v>46217.375</v>
      </c>
      <c r="BA572" s="47">
        <v>46217.541666666664</v>
      </c>
      <c r="BB572" s="8" t="s">
        <v>8380</v>
      </c>
      <c r="BC572" s="47">
        <v>46217.380555555559</v>
      </c>
      <c r="BD572" s="47">
        <v>46217.527083333334</v>
      </c>
      <c r="BE572" s="8" t="s">
        <v>420</v>
      </c>
      <c r="BF572" s="8">
        <v>0</v>
      </c>
      <c r="BG572" s="8">
        <v>0</v>
      </c>
      <c r="BH572" s="8"/>
    </row>
    <row r="573" spans="2:60">
      <c r="B573" s="8" t="s">
        <v>8326</v>
      </c>
      <c r="C573" s="8" t="s">
        <v>82</v>
      </c>
      <c r="D573" s="8" t="s">
        <v>62</v>
      </c>
      <c r="E573" s="8" t="s">
        <v>420</v>
      </c>
      <c r="F573" s="8" t="s">
        <v>8438</v>
      </c>
      <c r="G573" s="8" t="s">
        <v>89</v>
      </c>
      <c r="H573" s="8" t="s">
        <v>53</v>
      </c>
      <c r="I573" s="9">
        <v>46174</v>
      </c>
      <c r="J573" s="61">
        <v>0</v>
      </c>
      <c r="K573" s="56">
        <v>46174</v>
      </c>
      <c r="L573" s="8" t="s">
        <v>52</v>
      </c>
      <c r="M573" s="8" t="s">
        <v>84</v>
      </c>
      <c r="N573" s="8" t="s">
        <v>64</v>
      </c>
      <c r="O573" s="8">
        <v>1</v>
      </c>
      <c r="P573" s="8">
        <v>4</v>
      </c>
      <c r="Q573" s="8" t="s">
        <v>56</v>
      </c>
      <c r="R573" s="8">
        <v>4</v>
      </c>
      <c r="S573" s="8">
        <v>0</v>
      </c>
      <c r="T573" s="8" t="b">
        <v>0</v>
      </c>
      <c r="U573" s="8">
        <v>480</v>
      </c>
      <c r="V573" s="54">
        <v>447</v>
      </c>
      <c r="W573" s="54">
        <v>297</v>
      </c>
      <c r="X573" s="8">
        <v>0</v>
      </c>
      <c r="Y573" s="8">
        <v>0</v>
      </c>
      <c r="Z573" s="8">
        <v>1</v>
      </c>
      <c r="AA573" s="8">
        <v>0</v>
      </c>
      <c r="AB573" s="8">
        <v>4</v>
      </c>
      <c r="AC573" s="8">
        <v>0</v>
      </c>
      <c r="AD573" s="8"/>
      <c r="AE573" s="8">
        <v>480</v>
      </c>
      <c r="AF573" s="8" t="s">
        <v>8384</v>
      </c>
      <c r="AG573" s="8" t="s">
        <v>8379</v>
      </c>
      <c r="AH573" s="54">
        <v>4</v>
      </c>
      <c r="AI573" s="54">
        <v>-29</v>
      </c>
      <c r="AJ573" s="8">
        <v>0</v>
      </c>
      <c r="AK573" s="8">
        <v>1</v>
      </c>
      <c r="AL573" s="8">
        <v>0</v>
      </c>
      <c r="AM573" s="8">
        <v>4</v>
      </c>
      <c r="AN573" s="8">
        <v>0</v>
      </c>
      <c r="AO573" s="8">
        <v>1</v>
      </c>
      <c r="AP573" s="8">
        <v>0</v>
      </c>
      <c r="AQ573" s="8">
        <v>0</v>
      </c>
      <c r="AR573" s="54">
        <v>305</v>
      </c>
      <c r="AS573" s="8">
        <v>1</v>
      </c>
      <c r="AT573" s="8">
        <v>0</v>
      </c>
      <c r="AU573" s="8">
        <v>480</v>
      </c>
      <c r="AV573" s="8" t="s">
        <v>8439</v>
      </c>
      <c r="AW573" s="8">
        <v>1</v>
      </c>
      <c r="AX573" s="8">
        <v>0</v>
      </c>
      <c r="AY573" s="8">
        <v>0</v>
      </c>
      <c r="AZ573" s="47">
        <v>46174.333333333336</v>
      </c>
      <c r="BA573" s="47">
        <v>46174.666666666664</v>
      </c>
      <c r="BB573" s="8" t="s">
        <v>8380</v>
      </c>
      <c r="BC573" s="47">
        <v>46174.336111111108</v>
      </c>
      <c r="BD573" s="47">
        <v>46174.646527777775</v>
      </c>
      <c r="BE573" s="8" t="s">
        <v>420</v>
      </c>
      <c r="BF573" s="8">
        <v>0</v>
      </c>
      <c r="BG573" s="8">
        <v>0</v>
      </c>
      <c r="BH573" s="8"/>
    </row>
    <row r="574" spans="2:60">
      <c r="B574" s="8" t="s">
        <v>8326</v>
      </c>
      <c r="C574" s="8" t="s">
        <v>82</v>
      </c>
      <c r="D574" s="8" t="s">
        <v>62</v>
      </c>
      <c r="E574" s="8" t="s">
        <v>394</v>
      </c>
      <c r="F574" s="8" t="s">
        <v>8438</v>
      </c>
      <c r="G574" s="8" t="s">
        <v>85</v>
      </c>
      <c r="H574" s="8" t="s">
        <v>53</v>
      </c>
      <c r="I574" s="9">
        <v>46200</v>
      </c>
      <c r="J574" s="61">
        <v>0</v>
      </c>
      <c r="K574" s="56">
        <v>46174</v>
      </c>
      <c r="L574" s="8" t="s">
        <v>52</v>
      </c>
      <c r="M574" s="8" t="s">
        <v>84</v>
      </c>
      <c r="N574" s="8" t="s">
        <v>64</v>
      </c>
      <c r="O574" s="8">
        <v>1</v>
      </c>
      <c r="P574" s="8">
        <v>4</v>
      </c>
      <c r="Q574" s="8" t="s">
        <v>56</v>
      </c>
      <c r="R574" s="8">
        <v>4</v>
      </c>
      <c r="S574" s="8">
        <v>0</v>
      </c>
      <c r="T574" s="8" t="b">
        <v>0</v>
      </c>
      <c r="U574" s="8">
        <v>480</v>
      </c>
      <c r="V574" s="54">
        <v>445</v>
      </c>
      <c r="W574" s="54">
        <v>315</v>
      </c>
      <c r="X574" s="8">
        <v>0</v>
      </c>
      <c r="Y574" s="8">
        <v>0</v>
      </c>
      <c r="Z574" s="8">
        <v>1</v>
      </c>
      <c r="AA574" s="8">
        <v>0</v>
      </c>
      <c r="AB574" s="8">
        <v>4</v>
      </c>
      <c r="AC574" s="8">
        <v>0</v>
      </c>
      <c r="AD574" s="8"/>
      <c r="AE574" s="8">
        <v>480</v>
      </c>
      <c r="AF574" s="8" t="s">
        <v>8384</v>
      </c>
      <c r="AG574" s="8" t="s">
        <v>8379</v>
      </c>
      <c r="AH574" s="54">
        <v>10</v>
      </c>
      <c r="AI574" s="54">
        <v>-25</v>
      </c>
      <c r="AJ574" s="8">
        <v>0</v>
      </c>
      <c r="AK574" s="8">
        <v>1</v>
      </c>
      <c r="AL574" s="8">
        <v>0</v>
      </c>
      <c r="AM574" s="8">
        <v>4</v>
      </c>
      <c r="AN574" s="8">
        <v>0</v>
      </c>
      <c r="AO574" s="8">
        <v>1</v>
      </c>
      <c r="AP574" s="8">
        <v>0</v>
      </c>
      <c r="AQ574" s="8">
        <v>0</v>
      </c>
      <c r="AR574" s="54">
        <v>325</v>
      </c>
      <c r="AS574" s="8">
        <v>1</v>
      </c>
      <c r="AT574" s="8">
        <v>0</v>
      </c>
      <c r="AU574" s="8">
        <v>480</v>
      </c>
      <c r="AV574" s="8" t="s">
        <v>8439</v>
      </c>
      <c r="AW574" s="8">
        <v>1</v>
      </c>
      <c r="AX574" s="8">
        <v>0</v>
      </c>
      <c r="AY574" s="8">
        <v>0</v>
      </c>
      <c r="AZ574" s="47">
        <v>46200.333333333336</v>
      </c>
      <c r="BA574" s="47">
        <v>46200.666666666664</v>
      </c>
      <c r="BB574" s="8" t="s">
        <v>8380</v>
      </c>
      <c r="BC574" s="47">
        <v>46200.340277777781</v>
      </c>
      <c r="BD574" s="47">
        <v>46200.649305555555</v>
      </c>
      <c r="BE574" s="8" t="s">
        <v>394</v>
      </c>
      <c r="BF574" s="8">
        <v>0</v>
      </c>
      <c r="BG574" s="8">
        <v>0</v>
      </c>
      <c r="BH574" s="8"/>
    </row>
    <row r="575" spans="2:60">
      <c r="B575" s="8" t="s">
        <v>8326</v>
      </c>
      <c r="C575" s="8" t="s">
        <v>82</v>
      </c>
      <c r="D575" s="8" t="s">
        <v>62</v>
      </c>
      <c r="E575" s="8" t="s">
        <v>394</v>
      </c>
      <c r="F575" s="8" t="s">
        <v>8438</v>
      </c>
      <c r="G575" s="8" t="s">
        <v>86</v>
      </c>
      <c r="H575" s="8" t="s">
        <v>53</v>
      </c>
      <c r="I575" s="9">
        <v>46246</v>
      </c>
      <c r="J575" s="61">
        <v>0</v>
      </c>
      <c r="K575" s="56">
        <v>46235</v>
      </c>
      <c r="L575" s="8" t="s">
        <v>52</v>
      </c>
      <c r="M575" s="8" t="s">
        <v>84</v>
      </c>
      <c r="N575" s="8" t="s">
        <v>64</v>
      </c>
      <c r="O575" s="8">
        <v>1</v>
      </c>
      <c r="P575" s="8">
        <v>4</v>
      </c>
      <c r="Q575" s="8" t="s">
        <v>60</v>
      </c>
      <c r="R575" s="8">
        <v>4</v>
      </c>
      <c r="S575" s="8">
        <v>0</v>
      </c>
      <c r="T575" s="8" t="b">
        <v>0</v>
      </c>
      <c r="U575" s="8">
        <v>240</v>
      </c>
      <c r="V575" s="54">
        <v>219</v>
      </c>
      <c r="W575" s="54">
        <v>126</v>
      </c>
      <c r="X575" s="8">
        <v>0</v>
      </c>
      <c r="Y575" s="8">
        <v>0</v>
      </c>
      <c r="Z575" s="8">
        <v>1</v>
      </c>
      <c r="AA575" s="8">
        <v>0</v>
      </c>
      <c r="AB575" s="8">
        <v>4</v>
      </c>
      <c r="AC575" s="8">
        <v>0</v>
      </c>
      <c r="AD575" s="8"/>
      <c r="AE575" s="8">
        <v>240</v>
      </c>
      <c r="AF575" s="8" t="s">
        <v>8384</v>
      </c>
      <c r="AG575" s="8" t="s">
        <v>8379</v>
      </c>
      <c r="AH575" s="54">
        <v>4</v>
      </c>
      <c r="AI575" s="54">
        <v>-17</v>
      </c>
      <c r="AJ575" s="8">
        <v>0</v>
      </c>
      <c r="AK575" s="8">
        <v>1</v>
      </c>
      <c r="AL575" s="8">
        <v>0</v>
      </c>
      <c r="AM575" s="8">
        <v>4</v>
      </c>
      <c r="AN575" s="8">
        <v>0</v>
      </c>
      <c r="AO575" s="8">
        <v>1</v>
      </c>
      <c r="AP575" s="8">
        <v>0</v>
      </c>
      <c r="AQ575" s="8">
        <v>0</v>
      </c>
      <c r="AR575" s="54">
        <v>125</v>
      </c>
      <c r="AS575" s="8">
        <v>1</v>
      </c>
      <c r="AT575" s="8">
        <v>0</v>
      </c>
      <c r="AU575" s="8">
        <v>240</v>
      </c>
      <c r="AV575" s="8" t="s">
        <v>8439</v>
      </c>
      <c r="AW575" s="8">
        <v>1</v>
      </c>
      <c r="AX575" s="8">
        <v>0</v>
      </c>
      <c r="AY575" s="8">
        <v>0</v>
      </c>
      <c r="AZ575" s="47">
        <v>46246.333333333336</v>
      </c>
      <c r="BA575" s="47">
        <v>46246.5</v>
      </c>
      <c r="BB575" s="8" t="s">
        <v>8380</v>
      </c>
      <c r="BC575" s="47">
        <v>46246.336111111108</v>
      </c>
      <c r="BD575" s="47">
        <v>46246.488194444442</v>
      </c>
      <c r="BE575" s="8" t="s">
        <v>394</v>
      </c>
      <c r="BF575" s="8">
        <v>0</v>
      </c>
      <c r="BG575" s="8">
        <v>0</v>
      </c>
      <c r="BH575" s="8"/>
    </row>
    <row r="576" spans="2:60">
      <c r="B576" s="8" t="s">
        <v>8326</v>
      </c>
      <c r="C576" s="8" t="s">
        <v>82</v>
      </c>
      <c r="D576" s="8" t="s">
        <v>62</v>
      </c>
      <c r="E576" s="8" t="s">
        <v>394</v>
      </c>
      <c r="F576" s="8" t="s">
        <v>8438</v>
      </c>
      <c r="G576" s="8" t="s">
        <v>86</v>
      </c>
      <c r="H576" s="8" t="s">
        <v>53</v>
      </c>
      <c r="I576" s="9">
        <v>46253</v>
      </c>
      <c r="J576" s="61">
        <v>0</v>
      </c>
      <c r="K576" s="56">
        <v>46235</v>
      </c>
      <c r="L576" s="8" t="s">
        <v>52</v>
      </c>
      <c r="M576" s="8" t="s">
        <v>84</v>
      </c>
      <c r="N576" s="8" t="s">
        <v>64</v>
      </c>
      <c r="O576" s="8">
        <v>1</v>
      </c>
      <c r="P576" s="8">
        <v>4</v>
      </c>
      <c r="Q576" s="8" t="s">
        <v>60</v>
      </c>
      <c r="R576" s="8">
        <v>4</v>
      </c>
      <c r="S576" s="8">
        <v>0</v>
      </c>
      <c r="T576" s="8" t="b">
        <v>0</v>
      </c>
      <c r="U576" s="8">
        <v>210</v>
      </c>
      <c r="V576" s="54">
        <v>199</v>
      </c>
      <c r="W576" s="54">
        <v>105</v>
      </c>
      <c r="X576" s="8">
        <v>0</v>
      </c>
      <c r="Y576" s="8">
        <v>0</v>
      </c>
      <c r="Z576" s="8">
        <v>1</v>
      </c>
      <c r="AA576" s="8">
        <v>0</v>
      </c>
      <c r="AB576" s="8">
        <v>4</v>
      </c>
      <c r="AC576" s="8">
        <v>0</v>
      </c>
      <c r="AD576" s="8"/>
      <c r="AE576" s="8">
        <v>210</v>
      </c>
      <c r="AF576" s="8" t="s">
        <v>8384</v>
      </c>
      <c r="AG576" s="8" t="s">
        <v>8384</v>
      </c>
      <c r="AH576" s="54">
        <v>2</v>
      </c>
      <c r="AI576" s="54">
        <v>-9</v>
      </c>
      <c r="AJ576" s="8">
        <v>0</v>
      </c>
      <c r="AK576" s="8">
        <v>1</v>
      </c>
      <c r="AL576" s="8">
        <v>0</v>
      </c>
      <c r="AM576" s="8">
        <v>4</v>
      </c>
      <c r="AN576" s="8">
        <v>0</v>
      </c>
      <c r="AO576" s="8">
        <v>0</v>
      </c>
      <c r="AP576" s="8">
        <v>1</v>
      </c>
      <c r="AQ576" s="8">
        <v>0</v>
      </c>
      <c r="AR576" s="54">
        <v>100</v>
      </c>
      <c r="AS576" s="8">
        <v>1</v>
      </c>
      <c r="AT576" s="8">
        <v>0</v>
      </c>
      <c r="AU576" s="8">
        <v>210</v>
      </c>
      <c r="AV576" s="8" t="s">
        <v>8439</v>
      </c>
      <c r="AW576" s="8">
        <v>1</v>
      </c>
      <c r="AX576" s="8">
        <v>0</v>
      </c>
      <c r="AY576" s="8">
        <v>0</v>
      </c>
      <c r="AZ576" s="47">
        <v>46253.375</v>
      </c>
      <c r="BA576" s="47">
        <v>46253.520833333336</v>
      </c>
      <c r="BB576" s="8" t="s">
        <v>8380</v>
      </c>
      <c r="BC576" s="47">
        <v>46253.376388888886</v>
      </c>
      <c r="BD576" s="47">
        <v>46253.51458333333</v>
      </c>
      <c r="BE576" s="8" t="s">
        <v>394</v>
      </c>
      <c r="BF576" s="8">
        <v>0</v>
      </c>
      <c r="BG576" s="8">
        <v>0</v>
      </c>
      <c r="BH576" s="8"/>
    </row>
    <row r="577" spans="2:60">
      <c r="B577" s="8" t="s">
        <v>8326</v>
      </c>
      <c r="C577" s="8" t="s">
        <v>82</v>
      </c>
      <c r="D577" s="8" t="s">
        <v>62</v>
      </c>
      <c r="E577" s="8" t="s">
        <v>394</v>
      </c>
      <c r="F577" s="8" t="s">
        <v>8438</v>
      </c>
      <c r="G577" s="8" t="s">
        <v>88</v>
      </c>
      <c r="H577" s="8" t="s">
        <v>53</v>
      </c>
      <c r="I577" s="9">
        <v>46180</v>
      </c>
      <c r="J577" s="61">
        <v>0</v>
      </c>
      <c r="K577" s="56">
        <v>46174</v>
      </c>
      <c r="L577" s="8" t="s">
        <v>52</v>
      </c>
      <c r="M577" s="8" t="s">
        <v>84</v>
      </c>
      <c r="N577" s="8" t="s">
        <v>64</v>
      </c>
      <c r="O577" s="8">
        <v>1</v>
      </c>
      <c r="P577" s="8">
        <v>4</v>
      </c>
      <c r="Q577" s="8" t="s">
        <v>56</v>
      </c>
      <c r="R577" s="8">
        <v>4</v>
      </c>
      <c r="S577" s="8">
        <v>0</v>
      </c>
      <c r="T577" s="8" t="b">
        <v>0</v>
      </c>
      <c r="U577" s="8">
        <v>240</v>
      </c>
      <c r="V577" s="54">
        <v>219</v>
      </c>
      <c r="W577" s="54">
        <v>129</v>
      </c>
      <c r="X577" s="8">
        <v>0</v>
      </c>
      <c r="Y577" s="8">
        <v>0</v>
      </c>
      <c r="Z577" s="8">
        <v>1</v>
      </c>
      <c r="AA577" s="8">
        <v>0</v>
      </c>
      <c r="AB577" s="8">
        <v>4</v>
      </c>
      <c r="AC577" s="8">
        <v>0</v>
      </c>
      <c r="AD577" s="8"/>
      <c r="AE577" s="8">
        <v>240</v>
      </c>
      <c r="AF577" s="8" t="s">
        <v>8384</v>
      </c>
      <c r="AG577" s="8" t="s">
        <v>8379</v>
      </c>
      <c r="AH577" s="54">
        <v>6</v>
      </c>
      <c r="AI577" s="54">
        <v>-15</v>
      </c>
      <c r="AJ577" s="8">
        <v>0</v>
      </c>
      <c r="AK577" s="8">
        <v>1</v>
      </c>
      <c r="AL577" s="8">
        <v>0</v>
      </c>
      <c r="AM577" s="8">
        <v>4</v>
      </c>
      <c r="AN577" s="8">
        <v>0</v>
      </c>
      <c r="AO577" s="8">
        <v>1</v>
      </c>
      <c r="AP577" s="8">
        <v>0</v>
      </c>
      <c r="AQ577" s="8">
        <v>0</v>
      </c>
      <c r="AR577" s="54">
        <v>125</v>
      </c>
      <c r="AS577" s="8">
        <v>1</v>
      </c>
      <c r="AT577" s="8">
        <v>0</v>
      </c>
      <c r="AU577" s="8">
        <v>240</v>
      </c>
      <c r="AV577" s="8" t="s">
        <v>8439</v>
      </c>
      <c r="AW577" s="8">
        <v>1</v>
      </c>
      <c r="AX577" s="8">
        <v>0</v>
      </c>
      <c r="AY577" s="8">
        <v>0</v>
      </c>
      <c r="AZ577" s="47">
        <v>46180.541666666664</v>
      </c>
      <c r="BA577" s="47">
        <v>46180.708333333336</v>
      </c>
      <c r="BB577" s="8" t="s">
        <v>8380</v>
      </c>
      <c r="BC577" s="47">
        <v>46180.54583333333</v>
      </c>
      <c r="BD577" s="47">
        <v>46180.697916666664</v>
      </c>
      <c r="BE577" s="8" t="s">
        <v>394</v>
      </c>
      <c r="BF577" s="8">
        <v>0</v>
      </c>
      <c r="BG577" s="8">
        <v>0</v>
      </c>
      <c r="BH577" s="8"/>
    </row>
    <row r="578" spans="2:60">
      <c r="B578" s="8" t="s">
        <v>8326</v>
      </c>
      <c r="C578" s="8" t="s">
        <v>82</v>
      </c>
      <c r="D578" s="8" t="s">
        <v>62</v>
      </c>
      <c r="E578" s="8" t="s">
        <v>394</v>
      </c>
      <c r="F578" s="8" t="s">
        <v>8438</v>
      </c>
      <c r="G578" s="8" t="s">
        <v>89</v>
      </c>
      <c r="H578" s="8" t="s">
        <v>53</v>
      </c>
      <c r="I578" s="9">
        <v>46229</v>
      </c>
      <c r="J578" s="61">
        <v>0</v>
      </c>
      <c r="K578" s="56">
        <v>46204</v>
      </c>
      <c r="L578" s="8" t="s">
        <v>52</v>
      </c>
      <c r="M578" s="8" t="s">
        <v>84</v>
      </c>
      <c r="N578" s="8" t="s">
        <v>64</v>
      </c>
      <c r="O578" s="8">
        <v>1</v>
      </c>
      <c r="P578" s="8">
        <v>4</v>
      </c>
      <c r="Q578" s="8" t="s">
        <v>58</v>
      </c>
      <c r="R578" s="8">
        <v>4</v>
      </c>
      <c r="S578" s="8">
        <v>0</v>
      </c>
      <c r="T578" s="8" t="b">
        <v>0</v>
      </c>
      <c r="U578" s="8">
        <v>210</v>
      </c>
      <c r="V578" s="54">
        <v>176</v>
      </c>
      <c r="W578" s="54">
        <v>104</v>
      </c>
      <c r="X578" s="8">
        <v>0</v>
      </c>
      <c r="Y578" s="8">
        <v>0</v>
      </c>
      <c r="Z578" s="8">
        <v>1</v>
      </c>
      <c r="AA578" s="8">
        <v>0</v>
      </c>
      <c r="AB578" s="8">
        <v>4</v>
      </c>
      <c r="AC578" s="8">
        <v>0</v>
      </c>
      <c r="AD578" s="8"/>
      <c r="AE578" s="8">
        <v>210</v>
      </c>
      <c r="AF578" s="8" t="s">
        <v>8384</v>
      </c>
      <c r="AG578" s="8" t="s">
        <v>8379</v>
      </c>
      <c r="AH578" s="54">
        <v>8</v>
      </c>
      <c r="AI578" s="54">
        <v>-26</v>
      </c>
      <c r="AJ578" s="8">
        <v>0</v>
      </c>
      <c r="AK578" s="8">
        <v>1</v>
      </c>
      <c r="AL578" s="8">
        <v>0</v>
      </c>
      <c r="AM578" s="8">
        <v>4</v>
      </c>
      <c r="AN578" s="8">
        <v>0</v>
      </c>
      <c r="AO578" s="8">
        <v>1</v>
      </c>
      <c r="AP578" s="8">
        <v>0</v>
      </c>
      <c r="AQ578" s="8">
        <v>0</v>
      </c>
      <c r="AR578" s="54">
        <v>110</v>
      </c>
      <c r="AS578" s="8">
        <v>1</v>
      </c>
      <c r="AT578" s="8">
        <v>0</v>
      </c>
      <c r="AU578" s="8">
        <v>210</v>
      </c>
      <c r="AV578" s="8" t="s">
        <v>8439</v>
      </c>
      <c r="AW578" s="8">
        <v>1</v>
      </c>
      <c r="AX578" s="8">
        <v>0</v>
      </c>
      <c r="AY578" s="8">
        <v>0</v>
      </c>
      <c r="AZ578" s="47">
        <v>46229.5625</v>
      </c>
      <c r="BA578" s="47">
        <v>46229.708333333336</v>
      </c>
      <c r="BB578" s="8" t="s">
        <v>8380</v>
      </c>
      <c r="BC578" s="47">
        <v>46229.568055555559</v>
      </c>
      <c r="BD578" s="47">
        <v>46229.69027777778</v>
      </c>
      <c r="BE578" s="8" t="s">
        <v>394</v>
      </c>
      <c r="BF578" s="8">
        <v>0</v>
      </c>
      <c r="BG578" s="8">
        <v>0</v>
      </c>
      <c r="BH578" s="8"/>
    </row>
    <row r="579" spans="2:60">
      <c r="B579" s="8" t="s">
        <v>8326</v>
      </c>
      <c r="C579" s="8" t="s">
        <v>82</v>
      </c>
      <c r="D579" s="8" t="s">
        <v>62</v>
      </c>
      <c r="E579" s="8" t="s">
        <v>547</v>
      </c>
      <c r="F579" s="8" t="s">
        <v>8438</v>
      </c>
      <c r="G579" s="8" t="s">
        <v>83</v>
      </c>
      <c r="H579" s="8" t="s">
        <v>53</v>
      </c>
      <c r="I579" s="9">
        <v>46202</v>
      </c>
      <c r="J579" s="61">
        <v>0</v>
      </c>
      <c r="K579" s="56">
        <v>46174</v>
      </c>
      <c r="L579" s="8" t="s">
        <v>52</v>
      </c>
      <c r="M579" s="8" t="s">
        <v>84</v>
      </c>
      <c r="N579" s="8" t="s">
        <v>64</v>
      </c>
      <c r="O579" s="8">
        <v>1</v>
      </c>
      <c r="P579" s="8">
        <v>4</v>
      </c>
      <c r="Q579" s="8" t="s">
        <v>56</v>
      </c>
      <c r="R579" s="8">
        <v>4</v>
      </c>
      <c r="S579" s="8">
        <v>0</v>
      </c>
      <c r="T579" s="8" t="b">
        <v>0</v>
      </c>
      <c r="U579" s="8">
        <v>540</v>
      </c>
      <c r="V579" s="54">
        <v>502</v>
      </c>
      <c r="W579" s="54">
        <v>393</v>
      </c>
      <c r="X579" s="8">
        <v>0</v>
      </c>
      <c r="Y579" s="8">
        <v>0</v>
      </c>
      <c r="Z579" s="8">
        <v>1</v>
      </c>
      <c r="AA579" s="8">
        <v>0</v>
      </c>
      <c r="AB579" s="8">
        <v>4</v>
      </c>
      <c r="AC579" s="8">
        <v>0</v>
      </c>
      <c r="AD579" s="8"/>
      <c r="AE579" s="8">
        <v>540</v>
      </c>
      <c r="AF579" s="8" t="s">
        <v>8384</v>
      </c>
      <c r="AG579" s="8" t="s">
        <v>8379</v>
      </c>
      <c r="AH579" s="54">
        <v>10</v>
      </c>
      <c r="AI579" s="54">
        <v>-28</v>
      </c>
      <c r="AJ579" s="8">
        <v>0</v>
      </c>
      <c r="AK579" s="8">
        <v>1</v>
      </c>
      <c r="AL579" s="8">
        <v>0</v>
      </c>
      <c r="AM579" s="8">
        <v>4</v>
      </c>
      <c r="AN579" s="8">
        <v>0</v>
      </c>
      <c r="AO579" s="8">
        <v>1</v>
      </c>
      <c r="AP579" s="8">
        <v>0</v>
      </c>
      <c r="AQ579" s="8">
        <v>0</v>
      </c>
      <c r="AR579" s="54">
        <v>400</v>
      </c>
      <c r="AS579" s="8">
        <v>1</v>
      </c>
      <c r="AT579" s="8">
        <v>0</v>
      </c>
      <c r="AU579" s="8">
        <v>540</v>
      </c>
      <c r="AV579" s="8" t="s">
        <v>8439</v>
      </c>
      <c r="AW579" s="8">
        <v>1</v>
      </c>
      <c r="AX579" s="8">
        <v>0</v>
      </c>
      <c r="AY579" s="8">
        <v>0</v>
      </c>
      <c r="AZ579" s="47">
        <v>46202.354166666664</v>
      </c>
      <c r="BA579" s="47">
        <v>46202.729166666664</v>
      </c>
      <c r="BB579" s="8" t="s">
        <v>8380</v>
      </c>
      <c r="BC579" s="47">
        <v>46202.361111111109</v>
      </c>
      <c r="BD579" s="47">
        <v>46202.709722222222</v>
      </c>
      <c r="BE579" s="8" t="s">
        <v>547</v>
      </c>
      <c r="BF579" s="8">
        <v>0</v>
      </c>
      <c r="BG579" s="8">
        <v>0</v>
      </c>
      <c r="BH579" s="8"/>
    </row>
    <row r="580" spans="2:60">
      <c r="B580" s="8" t="s">
        <v>8326</v>
      </c>
      <c r="C580" s="8" t="s">
        <v>82</v>
      </c>
      <c r="D580" s="8" t="s">
        <v>62</v>
      </c>
      <c r="E580" s="8" t="s">
        <v>547</v>
      </c>
      <c r="F580" s="8" t="s">
        <v>8438</v>
      </c>
      <c r="G580" s="8" t="s">
        <v>87</v>
      </c>
      <c r="H580" s="8" t="s">
        <v>53</v>
      </c>
      <c r="I580" s="9">
        <v>46213</v>
      </c>
      <c r="J580" s="61">
        <v>0</v>
      </c>
      <c r="K580" s="56">
        <v>46204</v>
      </c>
      <c r="L580" s="8" t="s">
        <v>52</v>
      </c>
      <c r="M580" s="8" t="s">
        <v>84</v>
      </c>
      <c r="N580" s="8" t="s">
        <v>64</v>
      </c>
      <c r="O580" s="8">
        <v>1</v>
      </c>
      <c r="P580" s="8">
        <v>4</v>
      </c>
      <c r="Q580" s="8" t="s">
        <v>58</v>
      </c>
      <c r="R580" s="8">
        <v>4</v>
      </c>
      <c r="S580" s="8">
        <v>0</v>
      </c>
      <c r="T580" s="8" t="b">
        <v>0</v>
      </c>
      <c r="U580" s="8">
        <v>420</v>
      </c>
      <c r="V580" s="54">
        <v>384</v>
      </c>
      <c r="W580" s="54">
        <v>275</v>
      </c>
      <c r="X580" s="8">
        <v>0</v>
      </c>
      <c r="Y580" s="8">
        <v>0</v>
      </c>
      <c r="Z580" s="8">
        <v>1</v>
      </c>
      <c r="AA580" s="8">
        <v>0</v>
      </c>
      <c r="AB580" s="8">
        <v>4</v>
      </c>
      <c r="AC580" s="8">
        <v>0</v>
      </c>
      <c r="AD580" s="8"/>
      <c r="AE580" s="8">
        <v>420</v>
      </c>
      <c r="AF580" s="8" t="s">
        <v>8384</v>
      </c>
      <c r="AG580" s="8" t="s">
        <v>8379</v>
      </c>
      <c r="AH580" s="54">
        <v>5</v>
      </c>
      <c r="AI580" s="54">
        <v>-31</v>
      </c>
      <c r="AJ580" s="8">
        <v>0</v>
      </c>
      <c r="AK580" s="8">
        <v>1</v>
      </c>
      <c r="AL580" s="8">
        <v>0</v>
      </c>
      <c r="AM580" s="8">
        <v>4</v>
      </c>
      <c r="AN580" s="8">
        <v>0</v>
      </c>
      <c r="AO580" s="8">
        <v>1</v>
      </c>
      <c r="AP580" s="8">
        <v>0</v>
      </c>
      <c r="AQ580" s="8">
        <v>0</v>
      </c>
      <c r="AR580" s="54">
        <v>270</v>
      </c>
      <c r="AS580" s="8">
        <v>1</v>
      </c>
      <c r="AT580" s="8">
        <v>0</v>
      </c>
      <c r="AU580" s="8">
        <v>420</v>
      </c>
      <c r="AV580" s="8" t="s">
        <v>8439</v>
      </c>
      <c r="AW580" s="8">
        <v>1</v>
      </c>
      <c r="AX580" s="8">
        <v>0</v>
      </c>
      <c r="AY580" s="8">
        <v>0</v>
      </c>
      <c r="AZ580" s="47">
        <v>46213.375</v>
      </c>
      <c r="BA580" s="47">
        <v>46213.666666666664</v>
      </c>
      <c r="BB580" s="8" t="s">
        <v>8380</v>
      </c>
      <c r="BC580" s="47">
        <v>46213.378472222219</v>
      </c>
      <c r="BD580" s="47">
        <v>46213.645138888889</v>
      </c>
      <c r="BE580" s="8" t="s">
        <v>547</v>
      </c>
      <c r="BF580" s="8">
        <v>0</v>
      </c>
      <c r="BG580" s="8">
        <v>0</v>
      </c>
      <c r="BH580" s="8"/>
    </row>
    <row r="581" spans="2:60">
      <c r="B581" s="8" t="s">
        <v>8326</v>
      </c>
      <c r="C581" s="8" t="s">
        <v>82</v>
      </c>
      <c r="D581" s="8" t="s">
        <v>62</v>
      </c>
      <c r="E581" s="8" t="s">
        <v>547</v>
      </c>
      <c r="F581" s="8" t="s">
        <v>8438</v>
      </c>
      <c r="G581" s="8" t="s">
        <v>87</v>
      </c>
      <c r="H581" s="8" t="s">
        <v>53</v>
      </c>
      <c r="I581" s="9">
        <v>46264</v>
      </c>
      <c r="J581" s="61">
        <v>0</v>
      </c>
      <c r="K581" s="56">
        <v>46235</v>
      </c>
      <c r="L581" s="8" t="s">
        <v>52</v>
      </c>
      <c r="M581" s="8" t="s">
        <v>84</v>
      </c>
      <c r="N581" s="8" t="s">
        <v>64</v>
      </c>
      <c r="O581" s="8">
        <v>1</v>
      </c>
      <c r="P581" s="8">
        <v>4</v>
      </c>
      <c r="Q581" s="8" t="s">
        <v>60</v>
      </c>
      <c r="R581" s="8">
        <v>4</v>
      </c>
      <c r="S581" s="8">
        <v>0</v>
      </c>
      <c r="T581" s="8" t="b">
        <v>0</v>
      </c>
      <c r="U581" s="8">
        <v>210</v>
      </c>
      <c r="V581" s="54">
        <v>177</v>
      </c>
      <c r="W581" s="54">
        <v>119</v>
      </c>
      <c r="X581" s="8">
        <v>0</v>
      </c>
      <c r="Y581" s="8">
        <v>0</v>
      </c>
      <c r="Z581" s="8">
        <v>1</v>
      </c>
      <c r="AA581" s="8">
        <v>0</v>
      </c>
      <c r="AB581" s="8">
        <v>4</v>
      </c>
      <c r="AC581" s="8">
        <v>0</v>
      </c>
      <c r="AD581" s="8"/>
      <c r="AE581" s="8">
        <v>210</v>
      </c>
      <c r="AF581" s="8" t="s">
        <v>8378</v>
      </c>
      <c r="AG581" s="8" t="s">
        <v>8379</v>
      </c>
      <c r="AH581" s="54">
        <v>12</v>
      </c>
      <c r="AI581" s="54">
        <v>-21</v>
      </c>
      <c r="AJ581" s="8">
        <v>0</v>
      </c>
      <c r="AK581" s="8">
        <v>0</v>
      </c>
      <c r="AL581" s="8">
        <v>1</v>
      </c>
      <c r="AM581" s="8">
        <v>4</v>
      </c>
      <c r="AN581" s="8">
        <v>0</v>
      </c>
      <c r="AO581" s="8">
        <v>1</v>
      </c>
      <c r="AP581" s="8">
        <v>0</v>
      </c>
      <c r="AQ581" s="8">
        <v>0</v>
      </c>
      <c r="AR581" s="54">
        <v>120</v>
      </c>
      <c r="AS581" s="8">
        <v>1</v>
      </c>
      <c r="AT581" s="8">
        <v>0</v>
      </c>
      <c r="AU581" s="8">
        <v>210</v>
      </c>
      <c r="AV581" s="8" t="s">
        <v>8439</v>
      </c>
      <c r="AW581" s="8">
        <v>1</v>
      </c>
      <c r="AX581" s="8">
        <v>0</v>
      </c>
      <c r="AY581" s="8">
        <v>0</v>
      </c>
      <c r="AZ581" s="47">
        <v>46264.333333333336</v>
      </c>
      <c r="BA581" s="47">
        <v>46264.479166666664</v>
      </c>
      <c r="BB581" s="8" t="s">
        <v>8380</v>
      </c>
      <c r="BC581" s="47">
        <v>46264.341666666667</v>
      </c>
      <c r="BD581" s="47">
        <v>46264.464583333334</v>
      </c>
      <c r="BE581" s="8" t="s">
        <v>547</v>
      </c>
      <c r="BF581" s="8">
        <v>0</v>
      </c>
      <c r="BG581" s="8">
        <v>0</v>
      </c>
      <c r="BH581" s="8"/>
    </row>
    <row r="582" spans="2:60">
      <c r="B582" s="8" t="s">
        <v>8326</v>
      </c>
      <c r="C582" s="8" t="s">
        <v>82</v>
      </c>
      <c r="D582" s="8" t="s">
        <v>62</v>
      </c>
      <c r="E582" s="8" t="s">
        <v>547</v>
      </c>
      <c r="F582" s="8" t="s">
        <v>8438</v>
      </c>
      <c r="G582" s="8" t="s">
        <v>88</v>
      </c>
      <c r="H582" s="8" t="s">
        <v>53</v>
      </c>
      <c r="I582" s="9">
        <v>46218</v>
      </c>
      <c r="J582" s="61">
        <v>0</v>
      </c>
      <c r="K582" s="56">
        <v>46204</v>
      </c>
      <c r="L582" s="8" t="s">
        <v>52</v>
      </c>
      <c r="M582" s="8" t="s">
        <v>84</v>
      </c>
      <c r="N582" s="8" t="s">
        <v>64</v>
      </c>
      <c r="O582" s="8">
        <v>1</v>
      </c>
      <c r="P582" s="8">
        <v>4</v>
      </c>
      <c r="Q582" s="8" t="s">
        <v>58</v>
      </c>
      <c r="R582" s="8">
        <v>4</v>
      </c>
      <c r="S582" s="8">
        <v>0</v>
      </c>
      <c r="T582" s="8" t="b">
        <v>0</v>
      </c>
      <c r="U582" s="8">
        <v>210</v>
      </c>
      <c r="V582" s="54">
        <v>186</v>
      </c>
      <c r="W582" s="54">
        <v>122</v>
      </c>
      <c r="X582" s="8">
        <v>0</v>
      </c>
      <c r="Y582" s="8">
        <v>0</v>
      </c>
      <c r="Z582" s="8">
        <v>1</v>
      </c>
      <c r="AA582" s="8">
        <v>0</v>
      </c>
      <c r="AB582" s="8">
        <v>4</v>
      </c>
      <c r="AC582" s="8">
        <v>0</v>
      </c>
      <c r="AD582" s="8"/>
      <c r="AE582" s="8">
        <v>210</v>
      </c>
      <c r="AF582" s="8" t="s">
        <v>8384</v>
      </c>
      <c r="AG582" s="8" t="s">
        <v>8379</v>
      </c>
      <c r="AH582" s="54">
        <v>8</v>
      </c>
      <c r="AI582" s="54">
        <v>-16</v>
      </c>
      <c r="AJ582" s="8">
        <v>0</v>
      </c>
      <c r="AK582" s="8">
        <v>1</v>
      </c>
      <c r="AL582" s="8">
        <v>0</v>
      </c>
      <c r="AM582" s="8">
        <v>4</v>
      </c>
      <c r="AN582" s="8">
        <v>0</v>
      </c>
      <c r="AO582" s="8">
        <v>1</v>
      </c>
      <c r="AP582" s="8">
        <v>0</v>
      </c>
      <c r="AQ582" s="8">
        <v>0</v>
      </c>
      <c r="AR582" s="54">
        <v>115</v>
      </c>
      <c r="AS582" s="8">
        <v>1</v>
      </c>
      <c r="AT582" s="8">
        <v>0</v>
      </c>
      <c r="AU582" s="8">
        <v>210</v>
      </c>
      <c r="AV582" s="8" t="s">
        <v>8439</v>
      </c>
      <c r="AW582" s="8">
        <v>1</v>
      </c>
      <c r="AX582" s="8">
        <v>0</v>
      </c>
      <c r="AY582" s="8">
        <v>0</v>
      </c>
      <c r="AZ582" s="47">
        <v>46218.5625</v>
      </c>
      <c r="BA582" s="47">
        <v>46218.708333333336</v>
      </c>
      <c r="BB582" s="8" t="s">
        <v>8380</v>
      </c>
      <c r="BC582" s="47">
        <v>46218.568055555559</v>
      </c>
      <c r="BD582" s="47">
        <v>46218.697222222225</v>
      </c>
      <c r="BE582" s="8" t="s">
        <v>547</v>
      </c>
      <c r="BF582" s="8">
        <v>0</v>
      </c>
      <c r="BG582" s="8">
        <v>0</v>
      </c>
      <c r="BH582" s="8"/>
    </row>
    <row r="583" spans="2:60">
      <c r="B583" s="8" t="s">
        <v>8326</v>
      </c>
      <c r="C583" s="8" t="s">
        <v>82</v>
      </c>
      <c r="D583" s="8" t="s">
        <v>62</v>
      </c>
      <c r="E583" s="8" t="s">
        <v>514</v>
      </c>
      <c r="F583" s="8" t="s">
        <v>8438</v>
      </c>
      <c r="G583" s="8" t="s">
        <v>83</v>
      </c>
      <c r="H583" s="8" t="s">
        <v>53</v>
      </c>
      <c r="I583" s="9">
        <v>46186</v>
      </c>
      <c r="J583" s="61">
        <v>0</v>
      </c>
      <c r="K583" s="56">
        <v>46174</v>
      </c>
      <c r="L583" s="8" t="s">
        <v>52</v>
      </c>
      <c r="M583" s="8" t="s">
        <v>84</v>
      </c>
      <c r="N583" s="8" t="s">
        <v>64</v>
      </c>
      <c r="O583" s="8">
        <v>1</v>
      </c>
      <c r="P583" s="8">
        <v>4</v>
      </c>
      <c r="Q583" s="8" t="s">
        <v>56</v>
      </c>
      <c r="R583" s="8">
        <v>4</v>
      </c>
      <c r="S583" s="8">
        <v>0</v>
      </c>
      <c r="T583" s="8" t="b">
        <v>0</v>
      </c>
      <c r="U583" s="8">
        <v>480</v>
      </c>
      <c r="V583" s="54">
        <v>448</v>
      </c>
      <c r="W583" s="54">
        <v>320</v>
      </c>
      <c r="X583" s="8">
        <v>0</v>
      </c>
      <c r="Y583" s="8">
        <v>0</v>
      </c>
      <c r="Z583" s="8">
        <v>1</v>
      </c>
      <c r="AA583" s="8">
        <v>0</v>
      </c>
      <c r="AB583" s="8">
        <v>4</v>
      </c>
      <c r="AC583" s="8">
        <v>0</v>
      </c>
      <c r="AD583" s="8"/>
      <c r="AE583" s="8">
        <v>480</v>
      </c>
      <c r="AF583" s="8" t="s">
        <v>8384</v>
      </c>
      <c r="AG583" s="8" t="s">
        <v>8379</v>
      </c>
      <c r="AH583" s="54">
        <v>2</v>
      </c>
      <c r="AI583" s="54">
        <v>-30</v>
      </c>
      <c r="AJ583" s="8">
        <v>0</v>
      </c>
      <c r="AK583" s="8">
        <v>1</v>
      </c>
      <c r="AL583" s="8">
        <v>0</v>
      </c>
      <c r="AM583" s="8">
        <v>4</v>
      </c>
      <c r="AN583" s="8">
        <v>0</v>
      </c>
      <c r="AO583" s="8">
        <v>1</v>
      </c>
      <c r="AP583" s="8">
        <v>0</v>
      </c>
      <c r="AQ583" s="8">
        <v>0</v>
      </c>
      <c r="AR583" s="54">
        <v>315</v>
      </c>
      <c r="AS583" s="8">
        <v>1</v>
      </c>
      <c r="AT583" s="8">
        <v>0</v>
      </c>
      <c r="AU583" s="8">
        <v>480</v>
      </c>
      <c r="AV583" s="8" t="s">
        <v>8439</v>
      </c>
      <c r="AW583" s="8">
        <v>1</v>
      </c>
      <c r="AX583" s="8">
        <v>0</v>
      </c>
      <c r="AY583" s="8">
        <v>0</v>
      </c>
      <c r="AZ583" s="47">
        <v>46186.3125</v>
      </c>
      <c r="BA583" s="47">
        <v>46186.645833333336</v>
      </c>
      <c r="BB583" s="8" t="s">
        <v>8380</v>
      </c>
      <c r="BC583" s="47">
        <v>46186.313888888886</v>
      </c>
      <c r="BD583" s="47">
        <v>46186.625</v>
      </c>
      <c r="BE583" s="8" t="s">
        <v>514</v>
      </c>
      <c r="BF583" s="8">
        <v>0</v>
      </c>
      <c r="BG583" s="8">
        <v>0</v>
      </c>
      <c r="BH583" s="8"/>
    </row>
    <row r="584" spans="2:60">
      <c r="B584" s="8" t="s">
        <v>8326</v>
      </c>
      <c r="C584" s="8" t="s">
        <v>82</v>
      </c>
      <c r="D584" s="8" t="s">
        <v>62</v>
      </c>
      <c r="E584" s="8" t="s">
        <v>497</v>
      </c>
      <c r="F584" s="8" t="s">
        <v>8438</v>
      </c>
      <c r="G584" s="8" t="s">
        <v>86</v>
      </c>
      <c r="H584" s="8" t="s">
        <v>53</v>
      </c>
      <c r="I584" s="9">
        <v>46264</v>
      </c>
      <c r="J584" s="61">
        <v>0</v>
      </c>
      <c r="K584" s="56">
        <v>46235</v>
      </c>
      <c r="L584" s="8" t="s">
        <v>52</v>
      </c>
      <c r="M584" s="8" t="s">
        <v>84</v>
      </c>
      <c r="N584" s="8" t="s">
        <v>64</v>
      </c>
      <c r="O584" s="8">
        <v>1</v>
      </c>
      <c r="P584" s="8">
        <v>4</v>
      </c>
      <c r="Q584" s="8" t="s">
        <v>60</v>
      </c>
      <c r="R584" s="8">
        <v>4</v>
      </c>
      <c r="S584" s="8">
        <v>0</v>
      </c>
      <c r="T584" s="8" t="b">
        <v>0</v>
      </c>
      <c r="U584" s="8">
        <v>540</v>
      </c>
      <c r="V584" s="54">
        <v>498</v>
      </c>
      <c r="W584" s="54">
        <v>377</v>
      </c>
      <c r="X584" s="8">
        <v>0</v>
      </c>
      <c r="Y584" s="8">
        <v>0</v>
      </c>
      <c r="Z584" s="8">
        <v>1</v>
      </c>
      <c r="AA584" s="8">
        <v>0</v>
      </c>
      <c r="AB584" s="8">
        <v>4</v>
      </c>
      <c r="AC584" s="8">
        <v>0</v>
      </c>
      <c r="AD584" s="8"/>
      <c r="AE584" s="8">
        <v>540</v>
      </c>
      <c r="AF584" s="8" t="s">
        <v>8384</v>
      </c>
      <c r="AG584" s="8" t="s">
        <v>8379</v>
      </c>
      <c r="AH584" s="54">
        <v>4</v>
      </c>
      <c r="AI584" s="54">
        <v>-38</v>
      </c>
      <c r="AJ584" s="8">
        <v>0</v>
      </c>
      <c r="AK584" s="8">
        <v>1</v>
      </c>
      <c r="AL584" s="8">
        <v>0</v>
      </c>
      <c r="AM584" s="8">
        <v>4</v>
      </c>
      <c r="AN584" s="8">
        <v>0</v>
      </c>
      <c r="AO584" s="8">
        <v>1</v>
      </c>
      <c r="AP584" s="8">
        <v>0</v>
      </c>
      <c r="AQ584" s="8">
        <v>0</v>
      </c>
      <c r="AR584" s="54">
        <v>370</v>
      </c>
      <c r="AS584" s="8">
        <v>1</v>
      </c>
      <c r="AT584" s="8">
        <v>0</v>
      </c>
      <c r="AU584" s="8">
        <v>540</v>
      </c>
      <c r="AV584" s="8" t="s">
        <v>8439</v>
      </c>
      <c r="AW584" s="8">
        <v>1</v>
      </c>
      <c r="AX584" s="8">
        <v>0</v>
      </c>
      <c r="AY584" s="8">
        <v>0</v>
      </c>
      <c r="AZ584" s="47">
        <v>46264.354166666664</v>
      </c>
      <c r="BA584" s="47">
        <v>46264.729166666664</v>
      </c>
      <c r="BB584" s="8" t="s">
        <v>8380</v>
      </c>
      <c r="BC584" s="47">
        <v>46264.356944444444</v>
      </c>
      <c r="BD584" s="47">
        <v>46264.702777777777</v>
      </c>
      <c r="BE584" s="8" t="s">
        <v>497</v>
      </c>
      <c r="BF584" s="8">
        <v>0</v>
      </c>
      <c r="BG584" s="8">
        <v>0</v>
      </c>
      <c r="BH584" s="8"/>
    </row>
    <row r="585" spans="2:60">
      <c r="B585" s="8" t="s">
        <v>8326</v>
      </c>
      <c r="C585" s="8" t="s">
        <v>82</v>
      </c>
      <c r="D585" s="8" t="s">
        <v>62</v>
      </c>
      <c r="E585" s="8" t="s">
        <v>297</v>
      </c>
      <c r="F585" s="8" t="s">
        <v>8438</v>
      </c>
      <c r="G585" s="8" t="s">
        <v>85</v>
      </c>
      <c r="H585" s="8" t="s">
        <v>53</v>
      </c>
      <c r="I585" s="9">
        <v>46209</v>
      </c>
      <c r="J585" s="61">
        <v>0</v>
      </c>
      <c r="K585" s="56">
        <v>46204</v>
      </c>
      <c r="L585" s="8" t="s">
        <v>52</v>
      </c>
      <c r="M585" s="8" t="s">
        <v>84</v>
      </c>
      <c r="N585" s="8" t="s">
        <v>64</v>
      </c>
      <c r="O585" s="8">
        <v>1</v>
      </c>
      <c r="P585" s="8">
        <v>4</v>
      </c>
      <c r="Q585" s="8" t="s">
        <v>58</v>
      </c>
      <c r="R585" s="8">
        <v>4</v>
      </c>
      <c r="S585" s="8">
        <v>0</v>
      </c>
      <c r="T585" s="8" t="b">
        <v>0</v>
      </c>
      <c r="U585" s="8">
        <v>540</v>
      </c>
      <c r="V585" s="54">
        <v>473</v>
      </c>
      <c r="W585" s="54">
        <v>371</v>
      </c>
      <c r="X585" s="8">
        <v>0</v>
      </c>
      <c r="Y585" s="8">
        <v>0</v>
      </c>
      <c r="Z585" s="8">
        <v>1</v>
      </c>
      <c r="AA585" s="8">
        <v>0</v>
      </c>
      <c r="AB585" s="8">
        <v>4</v>
      </c>
      <c r="AC585" s="8">
        <v>0</v>
      </c>
      <c r="AD585" s="8"/>
      <c r="AE585" s="8">
        <v>540</v>
      </c>
      <c r="AF585" s="8" t="s">
        <v>8378</v>
      </c>
      <c r="AG585" s="8" t="s">
        <v>8379</v>
      </c>
      <c r="AH585" s="54">
        <v>11</v>
      </c>
      <c r="AI585" s="54">
        <v>-56</v>
      </c>
      <c r="AJ585" s="8">
        <v>0</v>
      </c>
      <c r="AK585" s="8">
        <v>0</v>
      </c>
      <c r="AL585" s="8">
        <v>1</v>
      </c>
      <c r="AM585" s="8">
        <v>4</v>
      </c>
      <c r="AN585" s="8">
        <v>0</v>
      </c>
      <c r="AO585" s="8">
        <v>1</v>
      </c>
      <c r="AP585" s="8">
        <v>0</v>
      </c>
      <c r="AQ585" s="8">
        <v>0</v>
      </c>
      <c r="AR585" s="54">
        <v>375</v>
      </c>
      <c r="AS585" s="8">
        <v>1</v>
      </c>
      <c r="AT585" s="8">
        <v>0</v>
      </c>
      <c r="AU585" s="8">
        <v>540</v>
      </c>
      <c r="AV585" s="8" t="s">
        <v>8439</v>
      </c>
      <c r="AW585" s="8">
        <v>1</v>
      </c>
      <c r="AX585" s="8">
        <v>0</v>
      </c>
      <c r="AY585" s="8">
        <v>0</v>
      </c>
      <c r="AZ585" s="47">
        <v>46209.3125</v>
      </c>
      <c r="BA585" s="47">
        <v>46209.6875</v>
      </c>
      <c r="BB585" s="8" t="s">
        <v>8380</v>
      </c>
      <c r="BC585" s="47">
        <v>46209.320138888892</v>
      </c>
      <c r="BD585" s="47">
        <v>46209.648611111108</v>
      </c>
      <c r="BE585" s="8" t="s">
        <v>297</v>
      </c>
      <c r="BF585" s="8">
        <v>0</v>
      </c>
      <c r="BG585" s="8">
        <v>0</v>
      </c>
      <c r="BH585" s="8"/>
    </row>
    <row r="586" spans="2:60">
      <c r="B586" s="8" t="s">
        <v>8326</v>
      </c>
      <c r="C586" s="8" t="s">
        <v>82</v>
      </c>
      <c r="D586" s="8" t="s">
        <v>62</v>
      </c>
      <c r="E586" s="8" t="s">
        <v>214</v>
      </c>
      <c r="F586" s="8" t="s">
        <v>8438</v>
      </c>
      <c r="G586" s="8" t="s">
        <v>85</v>
      </c>
      <c r="H586" s="8" t="s">
        <v>53</v>
      </c>
      <c r="I586" s="9">
        <v>46223</v>
      </c>
      <c r="J586" s="61">
        <v>0</v>
      </c>
      <c r="K586" s="56">
        <v>46204</v>
      </c>
      <c r="L586" s="8" t="s">
        <v>52</v>
      </c>
      <c r="M586" s="8" t="s">
        <v>84</v>
      </c>
      <c r="N586" s="8" t="s">
        <v>64</v>
      </c>
      <c r="O586" s="8">
        <v>1</v>
      </c>
      <c r="P586" s="8">
        <v>4</v>
      </c>
      <c r="Q586" s="8" t="s">
        <v>58</v>
      </c>
      <c r="R586" s="8">
        <v>4</v>
      </c>
      <c r="S586" s="8">
        <v>0</v>
      </c>
      <c r="T586" s="8" t="b">
        <v>0</v>
      </c>
      <c r="U586" s="8">
        <v>180</v>
      </c>
      <c r="V586" s="54">
        <v>154</v>
      </c>
      <c r="W586" s="54">
        <v>79</v>
      </c>
      <c r="X586" s="8">
        <v>0</v>
      </c>
      <c r="Y586" s="8">
        <v>0</v>
      </c>
      <c r="Z586" s="8">
        <v>1</v>
      </c>
      <c r="AA586" s="8">
        <v>0</v>
      </c>
      <c r="AB586" s="8">
        <v>4</v>
      </c>
      <c r="AC586" s="8">
        <v>0</v>
      </c>
      <c r="AD586" s="8"/>
      <c r="AE586" s="8">
        <v>180</v>
      </c>
      <c r="AF586" s="8" t="s">
        <v>8384</v>
      </c>
      <c r="AG586" s="8" t="s">
        <v>8379</v>
      </c>
      <c r="AH586" s="54">
        <v>10</v>
      </c>
      <c r="AI586" s="54">
        <v>-16</v>
      </c>
      <c r="AJ586" s="8">
        <v>0</v>
      </c>
      <c r="AK586" s="8">
        <v>1</v>
      </c>
      <c r="AL586" s="8">
        <v>0</v>
      </c>
      <c r="AM586" s="8">
        <v>4</v>
      </c>
      <c r="AN586" s="8">
        <v>0</v>
      </c>
      <c r="AO586" s="8">
        <v>1</v>
      </c>
      <c r="AP586" s="8">
        <v>0</v>
      </c>
      <c r="AQ586" s="8">
        <v>0</v>
      </c>
      <c r="AR586" s="54">
        <v>85</v>
      </c>
      <c r="AS586" s="8">
        <v>1</v>
      </c>
      <c r="AT586" s="8">
        <v>0</v>
      </c>
      <c r="AU586" s="8">
        <v>180</v>
      </c>
      <c r="AV586" s="8" t="s">
        <v>8439</v>
      </c>
      <c r="AW586" s="8">
        <v>1</v>
      </c>
      <c r="AX586" s="8">
        <v>0</v>
      </c>
      <c r="AY586" s="8">
        <v>0</v>
      </c>
      <c r="AZ586" s="47">
        <v>46223.333333333336</v>
      </c>
      <c r="BA586" s="47">
        <v>46223.458333333336</v>
      </c>
      <c r="BB586" s="8" t="s">
        <v>8380</v>
      </c>
      <c r="BC586" s="47">
        <v>46223.340277777781</v>
      </c>
      <c r="BD586" s="47">
        <v>46223.447222222225</v>
      </c>
      <c r="BE586" s="8" t="s">
        <v>214</v>
      </c>
      <c r="BF586" s="8">
        <v>0</v>
      </c>
      <c r="BG586" s="8">
        <v>0</v>
      </c>
      <c r="BH586" s="8"/>
    </row>
    <row r="587" spans="2:60">
      <c r="B587" s="8" t="s">
        <v>8326</v>
      </c>
      <c r="C587" s="8" t="s">
        <v>82</v>
      </c>
      <c r="D587" s="8" t="s">
        <v>62</v>
      </c>
      <c r="E587" s="8" t="s">
        <v>214</v>
      </c>
      <c r="F587" s="8" t="s">
        <v>8438</v>
      </c>
      <c r="G587" s="8" t="s">
        <v>87</v>
      </c>
      <c r="H587" s="8" t="s">
        <v>53</v>
      </c>
      <c r="I587" s="9">
        <v>46207</v>
      </c>
      <c r="J587" s="61">
        <v>0</v>
      </c>
      <c r="K587" s="56">
        <v>46204</v>
      </c>
      <c r="L587" s="8" t="s">
        <v>52</v>
      </c>
      <c r="M587" s="8" t="s">
        <v>84</v>
      </c>
      <c r="N587" s="8" t="s">
        <v>64</v>
      </c>
      <c r="O587" s="8">
        <v>1</v>
      </c>
      <c r="P587" s="8">
        <v>4</v>
      </c>
      <c r="Q587" s="8" t="s">
        <v>58</v>
      </c>
      <c r="R587" s="8">
        <v>4</v>
      </c>
      <c r="S587" s="8">
        <v>0</v>
      </c>
      <c r="T587" s="8" t="b">
        <v>0</v>
      </c>
      <c r="U587" s="8">
        <v>480</v>
      </c>
      <c r="V587" s="54">
        <v>456</v>
      </c>
      <c r="W587" s="54">
        <v>383</v>
      </c>
      <c r="X587" s="8">
        <v>0</v>
      </c>
      <c r="Y587" s="8">
        <v>0</v>
      </c>
      <c r="Z587" s="8">
        <v>1</v>
      </c>
      <c r="AA587" s="8">
        <v>0</v>
      </c>
      <c r="AB587" s="8">
        <v>4</v>
      </c>
      <c r="AC587" s="8">
        <v>0</v>
      </c>
      <c r="AD587" s="8"/>
      <c r="AE587" s="8">
        <v>480</v>
      </c>
      <c r="AF587" s="8" t="s">
        <v>8384</v>
      </c>
      <c r="AG587" s="8" t="s">
        <v>8379</v>
      </c>
      <c r="AH587" s="54">
        <v>10</v>
      </c>
      <c r="AI587" s="54">
        <v>-14</v>
      </c>
      <c r="AJ587" s="8">
        <v>0</v>
      </c>
      <c r="AK587" s="8">
        <v>1</v>
      </c>
      <c r="AL587" s="8">
        <v>0</v>
      </c>
      <c r="AM587" s="8">
        <v>4</v>
      </c>
      <c r="AN587" s="8">
        <v>0</v>
      </c>
      <c r="AO587" s="8">
        <v>1</v>
      </c>
      <c r="AP587" s="8">
        <v>0</v>
      </c>
      <c r="AQ587" s="8">
        <v>0</v>
      </c>
      <c r="AR587" s="54">
        <v>375</v>
      </c>
      <c r="AS587" s="8">
        <v>1</v>
      </c>
      <c r="AT587" s="8">
        <v>0</v>
      </c>
      <c r="AU587" s="8">
        <v>480</v>
      </c>
      <c r="AV587" s="8" t="s">
        <v>8439</v>
      </c>
      <c r="AW587" s="8">
        <v>1</v>
      </c>
      <c r="AX587" s="8">
        <v>0</v>
      </c>
      <c r="AY587" s="8">
        <v>0</v>
      </c>
      <c r="AZ587" s="47">
        <v>46207.375</v>
      </c>
      <c r="BA587" s="47">
        <v>46207.708333333336</v>
      </c>
      <c r="BB587" s="8" t="s">
        <v>8380</v>
      </c>
      <c r="BC587" s="47">
        <v>46207.381944444445</v>
      </c>
      <c r="BD587" s="47">
        <v>46207.698611111111</v>
      </c>
      <c r="BE587" s="8" t="s">
        <v>214</v>
      </c>
      <c r="BF587" s="8">
        <v>0</v>
      </c>
      <c r="BG587" s="8">
        <v>0</v>
      </c>
      <c r="BH587" s="8"/>
    </row>
    <row r="588" spans="2:60">
      <c r="B588" s="8" t="s">
        <v>8326</v>
      </c>
      <c r="C588" s="8" t="s">
        <v>82</v>
      </c>
      <c r="D588" s="8" t="s">
        <v>62</v>
      </c>
      <c r="E588" s="8" t="s">
        <v>411</v>
      </c>
      <c r="F588" s="8" t="s">
        <v>8438</v>
      </c>
      <c r="G588" s="8" t="s">
        <v>86</v>
      </c>
      <c r="H588" s="8" t="s">
        <v>53</v>
      </c>
      <c r="I588" s="9">
        <v>46262</v>
      </c>
      <c r="J588" s="61">
        <v>0</v>
      </c>
      <c r="K588" s="56">
        <v>46235</v>
      </c>
      <c r="L588" s="8" t="s">
        <v>52</v>
      </c>
      <c r="M588" s="8" t="s">
        <v>84</v>
      </c>
      <c r="N588" s="8" t="s">
        <v>64</v>
      </c>
      <c r="O588" s="8">
        <v>1</v>
      </c>
      <c r="P588" s="8">
        <v>4</v>
      </c>
      <c r="Q588" s="8" t="s">
        <v>60</v>
      </c>
      <c r="R588" s="8">
        <v>4</v>
      </c>
      <c r="S588" s="8">
        <v>0</v>
      </c>
      <c r="T588" s="8" t="b">
        <v>0</v>
      </c>
      <c r="U588" s="8">
        <v>270</v>
      </c>
      <c r="V588" s="54">
        <v>246</v>
      </c>
      <c r="W588" s="54">
        <v>153</v>
      </c>
      <c r="X588" s="8">
        <v>0</v>
      </c>
      <c r="Y588" s="8">
        <v>0</v>
      </c>
      <c r="Z588" s="8">
        <v>1</v>
      </c>
      <c r="AA588" s="8">
        <v>0</v>
      </c>
      <c r="AB588" s="8">
        <v>4</v>
      </c>
      <c r="AC588" s="8">
        <v>0</v>
      </c>
      <c r="AD588" s="8"/>
      <c r="AE588" s="8">
        <v>270</v>
      </c>
      <c r="AF588" s="8" t="s">
        <v>8378</v>
      </c>
      <c r="AG588" s="8" t="s">
        <v>8379</v>
      </c>
      <c r="AH588" s="54">
        <v>11</v>
      </c>
      <c r="AI588" s="54">
        <v>-13</v>
      </c>
      <c r="AJ588" s="8">
        <v>0</v>
      </c>
      <c r="AK588" s="8">
        <v>0</v>
      </c>
      <c r="AL588" s="8">
        <v>1</v>
      </c>
      <c r="AM588" s="8">
        <v>4</v>
      </c>
      <c r="AN588" s="8">
        <v>0</v>
      </c>
      <c r="AO588" s="8">
        <v>1</v>
      </c>
      <c r="AP588" s="8">
        <v>0</v>
      </c>
      <c r="AQ588" s="8">
        <v>0</v>
      </c>
      <c r="AR588" s="54">
        <v>155</v>
      </c>
      <c r="AS588" s="8">
        <v>1</v>
      </c>
      <c r="AT588" s="8">
        <v>0</v>
      </c>
      <c r="AU588" s="8">
        <v>270</v>
      </c>
      <c r="AV588" s="8" t="s">
        <v>8439</v>
      </c>
      <c r="AW588" s="8">
        <v>1</v>
      </c>
      <c r="AX588" s="8">
        <v>0</v>
      </c>
      <c r="AY588" s="8">
        <v>0</v>
      </c>
      <c r="AZ588" s="47">
        <v>46262.375</v>
      </c>
      <c r="BA588" s="47">
        <v>46262.5625</v>
      </c>
      <c r="BB588" s="8" t="s">
        <v>8380</v>
      </c>
      <c r="BC588" s="47">
        <v>46262.382638888892</v>
      </c>
      <c r="BD588" s="47">
        <v>46262.553472222222</v>
      </c>
      <c r="BE588" s="8" t="s">
        <v>411</v>
      </c>
      <c r="BF588" s="8">
        <v>0</v>
      </c>
      <c r="BG588" s="8">
        <v>0</v>
      </c>
      <c r="BH588" s="8"/>
    </row>
    <row r="589" spans="2:60">
      <c r="B589" s="8" t="s">
        <v>8326</v>
      </c>
      <c r="C589" s="8" t="s">
        <v>82</v>
      </c>
      <c r="D589" s="8" t="s">
        <v>62</v>
      </c>
      <c r="E589" s="8" t="s">
        <v>411</v>
      </c>
      <c r="F589" s="8" t="s">
        <v>8438</v>
      </c>
      <c r="G589" s="8" t="s">
        <v>87</v>
      </c>
      <c r="H589" s="8" t="s">
        <v>53</v>
      </c>
      <c r="I589" s="9">
        <v>46250</v>
      </c>
      <c r="J589" s="61">
        <v>0</v>
      </c>
      <c r="K589" s="56">
        <v>46235</v>
      </c>
      <c r="L589" s="8" t="s">
        <v>52</v>
      </c>
      <c r="M589" s="8" t="s">
        <v>84</v>
      </c>
      <c r="N589" s="8" t="s">
        <v>64</v>
      </c>
      <c r="O589" s="8">
        <v>1</v>
      </c>
      <c r="P589" s="8">
        <v>4</v>
      </c>
      <c r="Q589" s="8" t="s">
        <v>60</v>
      </c>
      <c r="R589" s="8">
        <v>4</v>
      </c>
      <c r="S589" s="8">
        <v>0</v>
      </c>
      <c r="T589" s="8" t="b">
        <v>0</v>
      </c>
      <c r="U589" s="8">
        <v>210</v>
      </c>
      <c r="V589" s="54">
        <v>176</v>
      </c>
      <c r="W589" s="54">
        <v>113</v>
      </c>
      <c r="X589" s="8">
        <v>0</v>
      </c>
      <c r="Y589" s="8">
        <v>0</v>
      </c>
      <c r="Z589" s="8">
        <v>1</v>
      </c>
      <c r="AA589" s="8">
        <v>0</v>
      </c>
      <c r="AB589" s="8">
        <v>4</v>
      </c>
      <c r="AC589" s="8">
        <v>0</v>
      </c>
      <c r="AD589" s="8"/>
      <c r="AE589" s="8">
        <v>210</v>
      </c>
      <c r="AF589" s="8" t="s">
        <v>8384</v>
      </c>
      <c r="AG589" s="8" t="s">
        <v>8379</v>
      </c>
      <c r="AH589" s="54">
        <v>6</v>
      </c>
      <c r="AI589" s="54">
        <v>-28</v>
      </c>
      <c r="AJ589" s="8">
        <v>0</v>
      </c>
      <c r="AK589" s="8">
        <v>1</v>
      </c>
      <c r="AL589" s="8">
        <v>0</v>
      </c>
      <c r="AM589" s="8">
        <v>4</v>
      </c>
      <c r="AN589" s="8">
        <v>0</v>
      </c>
      <c r="AO589" s="8">
        <v>1</v>
      </c>
      <c r="AP589" s="8">
        <v>0</v>
      </c>
      <c r="AQ589" s="8">
        <v>0</v>
      </c>
      <c r="AR589" s="54">
        <v>105</v>
      </c>
      <c r="AS589" s="8">
        <v>1</v>
      </c>
      <c r="AT589" s="8">
        <v>0</v>
      </c>
      <c r="AU589" s="8">
        <v>210</v>
      </c>
      <c r="AV589" s="8" t="s">
        <v>8439</v>
      </c>
      <c r="AW589" s="8">
        <v>1</v>
      </c>
      <c r="AX589" s="8">
        <v>0</v>
      </c>
      <c r="AY589" s="8">
        <v>0</v>
      </c>
      <c r="AZ589" s="47">
        <v>46250.5625</v>
      </c>
      <c r="BA589" s="47">
        <v>46250.708333333336</v>
      </c>
      <c r="BB589" s="8" t="s">
        <v>8380</v>
      </c>
      <c r="BC589" s="47">
        <v>46250.566666666666</v>
      </c>
      <c r="BD589" s="47">
        <v>46250.688888888886</v>
      </c>
      <c r="BE589" s="8" t="s">
        <v>411</v>
      </c>
      <c r="BF589" s="8">
        <v>0</v>
      </c>
      <c r="BG589" s="8">
        <v>0</v>
      </c>
      <c r="BH589" s="8"/>
    </row>
    <row r="590" spans="2:60">
      <c r="B590" s="8" t="s">
        <v>8326</v>
      </c>
      <c r="C590" s="8" t="s">
        <v>82</v>
      </c>
      <c r="D590" s="8" t="s">
        <v>62</v>
      </c>
      <c r="E590" s="8" t="s">
        <v>411</v>
      </c>
      <c r="F590" s="8" t="s">
        <v>8438</v>
      </c>
      <c r="G590" s="8" t="s">
        <v>88</v>
      </c>
      <c r="H590" s="8" t="s">
        <v>53</v>
      </c>
      <c r="I590" s="9">
        <v>46194</v>
      </c>
      <c r="J590" s="61">
        <v>0</v>
      </c>
      <c r="K590" s="56">
        <v>46174</v>
      </c>
      <c r="L590" s="8" t="s">
        <v>52</v>
      </c>
      <c r="M590" s="8" t="s">
        <v>84</v>
      </c>
      <c r="N590" s="8" t="s">
        <v>64</v>
      </c>
      <c r="O590" s="8">
        <v>1</v>
      </c>
      <c r="P590" s="8">
        <v>4</v>
      </c>
      <c r="Q590" s="8" t="s">
        <v>56</v>
      </c>
      <c r="R590" s="8">
        <v>4</v>
      </c>
      <c r="S590" s="8">
        <v>0</v>
      </c>
      <c r="T590" s="8" t="b">
        <v>0</v>
      </c>
      <c r="U590" s="8">
        <v>480</v>
      </c>
      <c r="V590" s="54">
        <v>449</v>
      </c>
      <c r="W590" s="54">
        <v>330</v>
      </c>
      <c r="X590" s="8">
        <v>0</v>
      </c>
      <c r="Y590" s="8">
        <v>0</v>
      </c>
      <c r="Z590" s="8">
        <v>1</v>
      </c>
      <c r="AA590" s="8">
        <v>0</v>
      </c>
      <c r="AB590" s="8">
        <v>4</v>
      </c>
      <c r="AC590" s="8">
        <v>0</v>
      </c>
      <c r="AD590" s="8"/>
      <c r="AE590" s="8">
        <v>480</v>
      </c>
      <c r="AF590" s="8" t="s">
        <v>8384</v>
      </c>
      <c r="AG590" s="8" t="s">
        <v>8379</v>
      </c>
      <c r="AH590" s="54">
        <v>2</v>
      </c>
      <c r="AI590" s="54">
        <v>-29</v>
      </c>
      <c r="AJ590" s="8">
        <v>0</v>
      </c>
      <c r="AK590" s="8">
        <v>1</v>
      </c>
      <c r="AL590" s="8">
        <v>0</v>
      </c>
      <c r="AM590" s="8">
        <v>4</v>
      </c>
      <c r="AN590" s="8">
        <v>0</v>
      </c>
      <c r="AO590" s="8">
        <v>1</v>
      </c>
      <c r="AP590" s="8">
        <v>0</v>
      </c>
      <c r="AQ590" s="8">
        <v>0</v>
      </c>
      <c r="AR590" s="54">
        <v>335</v>
      </c>
      <c r="AS590" s="8">
        <v>1</v>
      </c>
      <c r="AT590" s="8">
        <v>0</v>
      </c>
      <c r="AU590" s="8">
        <v>480</v>
      </c>
      <c r="AV590" s="8" t="s">
        <v>8439</v>
      </c>
      <c r="AW590" s="8">
        <v>1</v>
      </c>
      <c r="AX590" s="8">
        <v>0</v>
      </c>
      <c r="AY590" s="8">
        <v>0</v>
      </c>
      <c r="AZ590" s="47">
        <v>46194.3125</v>
      </c>
      <c r="BA590" s="47">
        <v>46194.645833333336</v>
      </c>
      <c r="BB590" s="8" t="s">
        <v>8380</v>
      </c>
      <c r="BC590" s="47">
        <v>46194.313888888886</v>
      </c>
      <c r="BD590" s="47">
        <v>46194.625694444447</v>
      </c>
      <c r="BE590" s="8" t="s">
        <v>411</v>
      </c>
      <c r="BF590" s="8">
        <v>0</v>
      </c>
      <c r="BG590" s="8">
        <v>0</v>
      </c>
      <c r="BH590" s="8"/>
    </row>
    <row r="591" spans="2:60">
      <c r="B591" s="8" t="s">
        <v>8326</v>
      </c>
      <c r="C591" s="8" t="s">
        <v>82</v>
      </c>
      <c r="D591" s="8" t="s">
        <v>62</v>
      </c>
      <c r="E591" s="8" t="s">
        <v>169</v>
      </c>
      <c r="F591" s="8" t="s">
        <v>8438</v>
      </c>
      <c r="G591" s="8" t="s">
        <v>85</v>
      </c>
      <c r="H591" s="8" t="s">
        <v>53</v>
      </c>
      <c r="I591" s="9">
        <v>46180</v>
      </c>
      <c r="J591" s="61">
        <v>0</v>
      </c>
      <c r="K591" s="56">
        <v>46174</v>
      </c>
      <c r="L591" s="8" t="s">
        <v>52</v>
      </c>
      <c r="M591" s="8" t="s">
        <v>84</v>
      </c>
      <c r="N591" s="8" t="s">
        <v>64</v>
      </c>
      <c r="O591" s="8">
        <v>1</v>
      </c>
      <c r="P591" s="8">
        <v>4</v>
      </c>
      <c r="Q591" s="8" t="s">
        <v>56</v>
      </c>
      <c r="R591" s="8">
        <v>4</v>
      </c>
      <c r="S591" s="8">
        <v>0</v>
      </c>
      <c r="T591" s="8" t="b">
        <v>0</v>
      </c>
      <c r="U591" s="8">
        <v>480</v>
      </c>
      <c r="V591" s="54">
        <v>431</v>
      </c>
      <c r="W591" s="54">
        <v>319</v>
      </c>
      <c r="X591" s="8">
        <v>0</v>
      </c>
      <c r="Y591" s="8">
        <v>0</v>
      </c>
      <c r="Z591" s="8">
        <v>1</v>
      </c>
      <c r="AA591" s="8">
        <v>0</v>
      </c>
      <c r="AB591" s="8">
        <v>4</v>
      </c>
      <c r="AC591" s="8">
        <v>0</v>
      </c>
      <c r="AD591" s="8"/>
      <c r="AE591" s="8">
        <v>480</v>
      </c>
      <c r="AF591" s="8" t="s">
        <v>8384</v>
      </c>
      <c r="AG591" s="8" t="s">
        <v>8379</v>
      </c>
      <c r="AH591" s="54">
        <v>3</v>
      </c>
      <c r="AI591" s="54">
        <v>-46</v>
      </c>
      <c r="AJ591" s="8">
        <v>0</v>
      </c>
      <c r="AK591" s="8">
        <v>1</v>
      </c>
      <c r="AL591" s="8">
        <v>0</v>
      </c>
      <c r="AM591" s="8">
        <v>4</v>
      </c>
      <c r="AN591" s="8">
        <v>0</v>
      </c>
      <c r="AO591" s="8">
        <v>1</v>
      </c>
      <c r="AP591" s="8">
        <v>0</v>
      </c>
      <c r="AQ591" s="8">
        <v>0</v>
      </c>
      <c r="AR591" s="54">
        <v>320</v>
      </c>
      <c r="AS591" s="8">
        <v>1</v>
      </c>
      <c r="AT591" s="8">
        <v>0</v>
      </c>
      <c r="AU591" s="8">
        <v>480</v>
      </c>
      <c r="AV591" s="8" t="s">
        <v>8439</v>
      </c>
      <c r="AW591" s="8">
        <v>1</v>
      </c>
      <c r="AX591" s="8">
        <v>0</v>
      </c>
      <c r="AY591" s="8">
        <v>0</v>
      </c>
      <c r="AZ591" s="47">
        <v>46180.354166666664</v>
      </c>
      <c r="BA591" s="47">
        <v>46180.6875</v>
      </c>
      <c r="BB591" s="8" t="s">
        <v>8380</v>
      </c>
      <c r="BC591" s="47">
        <v>46180.356249999997</v>
      </c>
      <c r="BD591" s="47">
        <v>46180.655555555553</v>
      </c>
      <c r="BE591" s="8" t="s">
        <v>169</v>
      </c>
      <c r="BF591" s="8">
        <v>0</v>
      </c>
      <c r="BG591" s="8">
        <v>0</v>
      </c>
      <c r="BH591" s="8"/>
    </row>
    <row r="592" spans="2:60">
      <c r="B592" s="8" t="s">
        <v>8326</v>
      </c>
      <c r="C592" s="8" t="s">
        <v>82</v>
      </c>
      <c r="D592" s="8" t="s">
        <v>62</v>
      </c>
      <c r="E592" s="8" t="s">
        <v>169</v>
      </c>
      <c r="F592" s="8" t="s">
        <v>8438</v>
      </c>
      <c r="G592" s="8" t="s">
        <v>85</v>
      </c>
      <c r="H592" s="8" t="s">
        <v>53</v>
      </c>
      <c r="I592" s="9">
        <v>46207</v>
      </c>
      <c r="J592" s="61">
        <v>0</v>
      </c>
      <c r="K592" s="56">
        <v>46204</v>
      </c>
      <c r="L592" s="8" t="s">
        <v>52</v>
      </c>
      <c r="M592" s="8" t="s">
        <v>84</v>
      </c>
      <c r="N592" s="8" t="s">
        <v>64</v>
      </c>
      <c r="O592" s="8">
        <v>1</v>
      </c>
      <c r="P592" s="8">
        <v>4</v>
      </c>
      <c r="Q592" s="8" t="s">
        <v>58</v>
      </c>
      <c r="R592" s="8">
        <v>4</v>
      </c>
      <c r="S592" s="8">
        <v>0</v>
      </c>
      <c r="T592" s="8" t="b">
        <v>0</v>
      </c>
      <c r="U592" s="8">
        <v>480</v>
      </c>
      <c r="V592" s="54">
        <v>437</v>
      </c>
      <c r="W592" s="54">
        <v>311</v>
      </c>
      <c r="X592" s="8">
        <v>0</v>
      </c>
      <c r="Y592" s="8">
        <v>0</v>
      </c>
      <c r="Z592" s="8">
        <v>1</v>
      </c>
      <c r="AA592" s="8">
        <v>0</v>
      </c>
      <c r="AB592" s="8">
        <v>4</v>
      </c>
      <c r="AC592" s="8">
        <v>0</v>
      </c>
      <c r="AD592" s="8"/>
      <c r="AE592" s="8">
        <v>480</v>
      </c>
      <c r="AF592" s="8" t="s">
        <v>8384</v>
      </c>
      <c r="AG592" s="8" t="s">
        <v>8379</v>
      </c>
      <c r="AH592" s="54">
        <v>8</v>
      </c>
      <c r="AI592" s="54">
        <v>-35</v>
      </c>
      <c r="AJ592" s="8">
        <v>0</v>
      </c>
      <c r="AK592" s="8">
        <v>1</v>
      </c>
      <c r="AL592" s="8">
        <v>0</v>
      </c>
      <c r="AM592" s="8">
        <v>4</v>
      </c>
      <c r="AN592" s="8">
        <v>0</v>
      </c>
      <c r="AO592" s="8">
        <v>1</v>
      </c>
      <c r="AP592" s="8">
        <v>0</v>
      </c>
      <c r="AQ592" s="8">
        <v>0</v>
      </c>
      <c r="AR592" s="54">
        <v>320</v>
      </c>
      <c r="AS592" s="8">
        <v>1</v>
      </c>
      <c r="AT592" s="8">
        <v>0</v>
      </c>
      <c r="AU592" s="8">
        <v>480</v>
      </c>
      <c r="AV592" s="8" t="s">
        <v>8439</v>
      </c>
      <c r="AW592" s="8">
        <v>1</v>
      </c>
      <c r="AX592" s="8">
        <v>0</v>
      </c>
      <c r="AY592" s="8">
        <v>0</v>
      </c>
      <c r="AZ592" s="47">
        <v>46207.375</v>
      </c>
      <c r="BA592" s="47">
        <v>46207.708333333336</v>
      </c>
      <c r="BB592" s="8" t="s">
        <v>8380</v>
      </c>
      <c r="BC592" s="47">
        <v>46207.380555555559</v>
      </c>
      <c r="BD592" s="47">
        <v>46207.684027777781</v>
      </c>
      <c r="BE592" s="8" t="s">
        <v>169</v>
      </c>
      <c r="BF592" s="8">
        <v>0</v>
      </c>
      <c r="BG592" s="8">
        <v>0</v>
      </c>
      <c r="BH592" s="8"/>
    </row>
    <row r="593" spans="2:60">
      <c r="B593" s="8" t="s">
        <v>8326</v>
      </c>
      <c r="C593" s="8" t="s">
        <v>82</v>
      </c>
      <c r="D593" s="8" t="s">
        <v>62</v>
      </c>
      <c r="E593" s="8" t="s">
        <v>169</v>
      </c>
      <c r="F593" s="8" t="s">
        <v>8438</v>
      </c>
      <c r="G593" s="8" t="s">
        <v>89</v>
      </c>
      <c r="H593" s="8" t="s">
        <v>53</v>
      </c>
      <c r="I593" s="9">
        <v>46245</v>
      </c>
      <c r="J593" s="61">
        <v>0</v>
      </c>
      <c r="K593" s="56">
        <v>46235</v>
      </c>
      <c r="L593" s="8" t="s">
        <v>52</v>
      </c>
      <c r="M593" s="8" t="s">
        <v>84</v>
      </c>
      <c r="N593" s="8" t="s">
        <v>64</v>
      </c>
      <c r="O593" s="8">
        <v>1</v>
      </c>
      <c r="P593" s="8">
        <v>4</v>
      </c>
      <c r="Q593" s="8" t="s">
        <v>60</v>
      </c>
      <c r="R593" s="8">
        <v>4</v>
      </c>
      <c r="S593" s="8">
        <v>0</v>
      </c>
      <c r="T593" s="8" t="b">
        <v>0</v>
      </c>
      <c r="U593" s="8">
        <v>420</v>
      </c>
      <c r="V593" s="54">
        <v>391</v>
      </c>
      <c r="W593" s="54">
        <v>299</v>
      </c>
      <c r="X593" s="8">
        <v>0</v>
      </c>
      <c r="Y593" s="8">
        <v>0</v>
      </c>
      <c r="Z593" s="8">
        <v>1</v>
      </c>
      <c r="AA593" s="8">
        <v>0</v>
      </c>
      <c r="AB593" s="8">
        <v>4</v>
      </c>
      <c r="AC593" s="8">
        <v>0</v>
      </c>
      <c r="AD593" s="8"/>
      <c r="AE593" s="8">
        <v>420</v>
      </c>
      <c r="AF593" s="8" t="s">
        <v>8378</v>
      </c>
      <c r="AG593" s="8" t="s">
        <v>8379</v>
      </c>
      <c r="AH593" s="54">
        <v>12</v>
      </c>
      <c r="AI593" s="54">
        <v>-17</v>
      </c>
      <c r="AJ593" s="8">
        <v>0</v>
      </c>
      <c r="AK593" s="8">
        <v>0</v>
      </c>
      <c r="AL593" s="8">
        <v>1</v>
      </c>
      <c r="AM593" s="8">
        <v>4</v>
      </c>
      <c r="AN593" s="8">
        <v>0</v>
      </c>
      <c r="AO593" s="8">
        <v>1</v>
      </c>
      <c r="AP593" s="8">
        <v>0</v>
      </c>
      <c r="AQ593" s="8">
        <v>0</v>
      </c>
      <c r="AR593" s="54">
        <v>290</v>
      </c>
      <c r="AS593" s="8">
        <v>1</v>
      </c>
      <c r="AT593" s="8">
        <v>0</v>
      </c>
      <c r="AU593" s="8">
        <v>420</v>
      </c>
      <c r="AV593" s="8" t="s">
        <v>8439</v>
      </c>
      <c r="AW593" s="8">
        <v>1</v>
      </c>
      <c r="AX593" s="8">
        <v>0</v>
      </c>
      <c r="AY593" s="8">
        <v>0</v>
      </c>
      <c r="AZ593" s="47">
        <v>46245.375</v>
      </c>
      <c r="BA593" s="47">
        <v>46245.666666666664</v>
      </c>
      <c r="BB593" s="8" t="s">
        <v>8380</v>
      </c>
      <c r="BC593" s="47">
        <v>46245.383333333331</v>
      </c>
      <c r="BD593" s="47">
        <v>46245.654861111114</v>
      </c>
      <c r="BE593" s="8" t="s">
        <v>169</v>
      </c>
      <c r="BF593" s="8">
        <v>0</v>
      </c>
      <c r="BG593" s="8">
        <v>0</v>
      </c>
      <c r="BH593" s="8"/>
    </row>
    <row r="594" spans="2:60">
      <c r="B594" s="8" t="s">
        <v>8326</v>
      </c>
      <c r="C594" s="8" t="s">
        <v>82</v>
      </c>
      <c r="D594" s="8" t="s">
        <v>54</v>
      </c>
      <c r="E594" s="8" t="s">
        <v>250</v>
      </c>
      <c r="F594" s="8" t="s">
        <v>8438</v>
      </c>
      <c r="G594" s="8" t="s">
        <v>87</v>
      </c>
      <c r="H594" s="8" t="s">
        <v>53</v>
      </c>
      <c r="I594" s="9">
        <v>46254</v>
      </c>
      <c r="J594" s="61">
        <v>0</v>
      </c>
      <c r="K594" s="56">
        <v>46235</v>
      </c>
      <c r="L594" s="8" t="s">
        <v>52</v>
      </c>
      <c r="M594" s="8" t="s">
        <v>84</v>
      </c>
      <c r="N594" s="8" t="s">
        <v>64</v>
      </c>
      <c r="O594" s="8">
        <v>1</v>
      </c>
      <c r="P594" s="8">
        <v>4</v>
      </c>
      <c r="Q594" s="8" t="s">
        <v>60</v>
      </c>
      <c r="R594" s="8">
        <v>4</v>
      </c>
      <c r="S594" s="8">
        <v>0</v>
      </c>
      <c r="T594" s="8" t="b">
        <v>0</v>
      </c>
      <c r="U594" s="8">
        <v>480</v>
      </c>
      <c r="V594" s="54">
        <v>436</v>
      </c>
      <c r="W594" s="54">
        <v>337</v>
      </c>
      <c r="X594" s="8">
        <v>0</v>
      </c>
      <c r="Y594" s="8">
        <v>0</v>
      </c>
      <c r="Z594" s="8">
        <v>1</v>
      </c>
      <c r="AA594" s="8">
        <v>0</v>
      </c>
      <c r="AB594" s="8">
        <v>4</v>
      </c>
      <c r="AC594" s="8">
        <v>0</v>
      </c>
      <c r="AD594" s="8"/>
      <c r="AE594" s="8">
        <v>480</v>
      </c>
      <c r="AF594" s="8" t="s">
        <v>8384</v>
      </c>
      <c r="AG594" s="8" t="s">
        <v>8379</v>
      </c>
      <c r="AH594" s="54">
        <v>5</v>
      </c>
      <c r="AI594" s="54">
        <v>-39</v>
      </c>
      <c r="AJ594" s="8">
        <v>0</v>
      </c>
      <c r="AK594" s="8">
        <v>1</v>
      </c>
      <c r="AL594" s="8">
        <v>0</v>
      </c>
      <c r="AM594" s="8">
        <v>4</v>
      </c>
      <c r="AN594" s="8">
        <v>0</v>
      </c>
      <c r="AO594" s="8">
        <v>1</v>
      </c>
      <c r="AP594" s="8">
        <v>0</v>
      </c>
      <c r="AQ594" s="8">
        <v>0</v>
      </c>
      <c r="AR594" s="54">
        <v>340</v>
      </c>
      <c r="AS594" s="8">
        <v>1</v>
      </c>
      <c r="AT594" s="8">
        <v>0</v>
      </c>
      <c r="AU594" s="8">
        <v>480</v>
      </c>
      <c r="AV594" s="8" t="s">
        <v>8439</v>
      </c>
      <c r="AW594" s="8">
        <v>1</v>
      </c>
      <c r="AX594" s="8">
        <v>0</v>
      </c>
      <c r="AY594" s="8">
        <v>0</v>
      </c>
      <c r="AZ594" s="47">
        <v>46254.354166666664</v>
      </c>
      <c r="BA594" s="47">
        <v>46254.6875</v>
      </c>
      <c r="BB594" s="8" t="s">
        <v>8380</v>
      </c>
      <c r="BC594" s="47">
        <v>46254.357638888891</v>
      </c>
      <c r="BD594" s="47">
        <v>46254.660416666666</v>
      </c>
      <c r="BE594" s="8" t="s">
        <v>250</v>
      </c>
      <c r="BF594" s="8">
        <v>0</v>
      </c>
      <c r="BG594" s="8">
        <v>0</v>
      </c>
      <c r="BH594" s="8"/>
    </row>
    <row r="595" spans="2:60">
      <c r="B595" s="8" t="s">
        <v>8326</v>
      </c>
      <c r="C595" s="8" t="s">
        <v>82</v>
      </c>
      <c r="D595" s="8" t="s">
        <v>54</v>
      </c>
      <c r="E595" s="8" t="s">
        <v>341</v>
      </c>
      <c r="F595" s="8" t="s">
        <v>8438</v>
      </c>
      <c r="G595" s="8" t="s">
        <v>88</v>
      </c>
      <c r="H595" s="8" t="s">
        <v>53</v>
      </c>
      <c r="I595" s="9">
        <v>46221</v>
      </c>
      <c r="J595" s="61">
        <v>0</v>
      </c>
      <c r="K595" s="56">
        <v>46204</v>
      </c>
      <c r="L595" s="8" t="s">
        <v>52</v>
      </c>
      <c r="M595" s="8" t="s">
        <v>84</v>
      </c>
      <c r="N595" s="8" t="s">
        <v>64</v>
      </c>
      <c r="O595" s="8">
        <v>1</v>
      </c>
      <c r="P595" s="8">
        <v>4</v>
      </c>
      <c r="Q595" s="8" t="s">
        <v>58</v>
      </c>
      <c r="R595" s="8">
        <v>4</v>
      </c>
      <c r="S595" s="8">
        <v>0</v>
      </c>
      <c r="T595" s="8" t="b">
        <v>0</v>
      </c>
      <c r="U595" s="8">
        <v>240</v>
      </c>
      <c r="V595" s="54">
        <v>208</v>
      </c>
      <c r="W595" s="54">
        <v>132</v>
      </c>
      <c r="X595" s="8">
        <v>0</v>
      </c>
      <c r="Y595" s="8">
        <v>0</v>
      </c>
      <c r="Z595" s="8">
        <v>1</v>
      </c>
      <c r="AA595" s="8">
        <v>0</v>
      </c>
      <c r="AB595" s="8">
        <v>4</v>
      </c>
      <c r="AC595" s="8">
        <v>0</v>
      </c>
      <c r="AD595" s="8"/>
      <c r="AE595" s="8">
        <v>240</v>
      </c>
      <c r="AF595" s="8" t="s">
        <v>8378</v>
      </c>
      <c r="AG595" s="8" t="s">
        <v>8379</v>
      </c>
      <c r="AH595" s="54">
        <v>12</v>
      </c>
      <c r="AI595" s="54">
        <v>-20</v>
      </c>
      <c r="AJ595" s="8">
        <v>0</v>
      </c>
      <c r="AK595" s="8">
        <v>0</v>
      </c>
      <c r="AL595" s="8">
        <v>1</v>
      </c>
      <c r="AM595" s="8">
        <v>4</v>
      </c>
      <c r="AN595" s="8">
        <v>0</v>
      </c>
      <c r="AO595" s="8">
        <v>1</v>
      </c>
      <c r="AP595" s="8">
        <v>0</v>
      </c>
      <c r="AQ595" s="8">
        <v>0</v>
      </c>
      <c r="AR595" s="54">
        <v>140</v>
      </c>
      <c r="AS595" s="8">
        <v>1</v>
      </c>
      <c r="AT595" s="8">
        <v>0</v>
      </c>
      <c r="AU595" s="8">
        <v>240</v>
      </c>
      <c r="AV595" s="8" t="s">
        <v>8439</v>
      </c>
      <c r="AW595" s="8">
        <v>1</v>
      </c>
      <c r="AX595" s="8">
        <v>0</v>
      </c>
      <c r="AY595" s="8">
        <v>0</v>
      </c>
      <c r="AZ595" s="47">
        <v>46221.5625</v>
      </c>
      <c r="BA595" s="47">
        <v>46221.729166666664</v>
      </c>
      <c r="BB595" s="8" t="s">
        <v>8380</v>
      </c>
      <c r="BC595" s="47">
        <v>46221.570833333331</v>
      </c>
      <c r="BD595" s="47">
        <v>46221.715277777781</v>
      </c>
      <c r="BE595" s="8" t="s">
        <v>341</v>
      </c>
      <c r="BF595" s="8">
        <v>0</v>
      </c>
      <c r="BG595" s="8">
        <v>0</v>
      </c>
      <c r="BH595" s="8"/>
    </row>
    <row r="596" spans="2:60">
      <c r="B596" s="8" t="s">
        <v>8326</v>
      </c>
      <c r="C596" s="8" t="s">
        <v>82</v>
      </c>
      <c r="D596" s="8" t="s">
        <v>54</v>
      </c>
      <c r="E596" s="8" t="s">
        <v>191</v>
      </c>
      <c r="F596" s="8" t="s">
        <v>8438</v>
      </c>
      <c r="G596" s="8" t="s">
        <v>83</v>
      </c>
      <c r="H596" s="8" t="s">
        <v>53</v>
      </c>
      <c r="I596" s="9">
        <v>46221</v>
      </c>
      <c r="J596" s="61">
        <v>0</v>
      </c>
      <c r="K596" s="56">
        <v>46204</v>
      </c>
      <c r="L596" s="8" t="s">
        <v>52</v>
      </c>
      <c r="M596" s="8" t="s">
        <v>84</v>
      </c>
      <c r="N596" s="8" t="s">
        <v>64</v>
      </c>
      <c r="O596" s="8">
        <v>1</v>
      </c>
      <c r="P596" s="8">
        <v>4</v>
      </c>
      <c r="Q596" s="8" t="s">
        <v>58</v>
      </c>
      <c r="R596" s="8">
        <v>4</v>
      </c>
      <c r="S596" s="8">
        <v>0</v>
      </c>
      <c r="T596" s="8" t="b">
        <v>0</v>
      </c>
      <c r="U596" s="8">
        <v>480</v>
      </c>
      <c r="V596" s="54">
        <v>436</v>
      </c>
      <c r="W596" s="54">
        <v>300</v>
      </c>
      <c r="X596" s="8">
        <v>0</v>
      </c>
      <c r="Y596" s="8">
        <v>0</v>
      </c>
      <c r="Z596" s="8">
        <v>1</v>
      </c>
      <c r="AA596" s="8">
        <v>0</v>
      </c>
      <c r="AB596" s="8">
        <v>4</v>
      </c>
      <c r="AC596" s="8">
        <v>0</v>
      </c>
      <c r="AD596" s="8"/>
      <c r="AE596" s="8">
        <v>480</v>
      </c>
      <c r="AF596" s="8" t="s">
        <v>8378</v>
      </c>
      <c r="AG596" s="8" t="s">
        <v>8379</v>
      </c>
      <c r="AH596" s="54">
        <v>12</v>
      </c>
      <c r="AI596" s="54">
        <v>-32</v>
      </c>
      <c r="AJ596" s="8">
        <v>0</v>
      </c>
      <c r="AK596" s="8">
        <v>0</v>
      </c>
      <c r="AL596" s="8">
        <v>1</v>
      </c>
      <c r="AM596" s="8">
        <v>4</v>
      </c>
      <c r="AN596" s="8">
        <v>0</v>
      </c>
      <c r="AO596" s="8">
        <v>1</v>
      </c>
      <c r="AP596" s="8">
        <v>0</v>
      </c>
      <c r="AQ596" s="8">
        <v>0</v>
      </c>
      <c r="AR596" s="54">
        <v>305</v>
      </c>
      <c r="AS596" s="8">
        <v>1</v>
      </c>
      <c r="AT596" s="8">
        <v>0</v>
      </c>
      <c r="AU596" s="8">
        <v>480</v>
      </c>
      <c r="AV596" s="8" t="s">
        <v>8439</v>
      </c>
      <c r="AW596" s="8">
        <v>1</v>
      </c>
      <c r="AX596" s="8">
        <v>0</v>
      </c>
      <c r="AY596" s="8">
        <v>0</v>
      </c>
      <c r="AZ596" s="47">
        <v>46221.3125</v>
      </c>
      <c r="BA596" s="47">
        <v>46221.645833333336</v>
      </c>
      <c r="BB596" s="8" t="s">
        <v>8380</v>
      </c>
      <c r="BC596" s="47">
        <v>46221.320833333331</v>
      </c>
      <c r="BD596" s="47">
        <v>46221.623611111114</v>
      </c>
      <c r="BE596" s="8" t="s">
        <v>191</v>
      </c>
      <c r="BF596" s="8">
        <v>0</v>
      </c>
      <c r="BG596" s="8">
        <v>0</v>
      </c>
      <c r="BH596" s="8"/>
    </row>
    <row r="597" spans="2:60">
      <c r="B597" s="8" t="s">
        <v>8326</v>
      </c>
      <c r="C597" s="8" t="s">
        <v>82</v>
      </c>
      <c r="D597" s="8" t="s">
        <v>54</v>
      </c>
      <c r="E597" s="8" t="s">
        <v>191</v>
      </c>
      <c r="F597" s="8" t="s">
        <v>8438</v>
      </c>
      <c r="G597" s="8" t="s">
        <v>89</v>
      </c>
      <c r="H597" s="8" t="s">
        <v>53</v>
      </c>
      <c r="I597" s="9">
        <v>46198</v>
      </c>
      <c r="J597" s="61">
        <v>0</v>
      </c>
      <c r="K597" s="56">
        <v>46174</v>
      </c>
      <c r="L597" s="8" t="s">
        <v>52</v>
      </c>
      <c r="M597" s="8" t="s">
        <v>84</v>
      </c>
      <c r="N597" s="8" t="s">
        <v>64</v>
      </c>
      <c r="O597" s="8">
        <v>1</v>
      </c>
      <c r="P597" s="8">
        <v>4</v>
      </c>
      <c r="Q597" s="8" t="s">
        <v>56</v>
      </c>
      <c r="R597" s="8">
        <v>4</v>
      </c>
      <c r="S597" s="8">
        <v>0</v>
      </c>
      <c r="T597" s="8" t="b">
        <v>0</v>
      </c>
      <c r="U597" s="8">
        <v>210</v>
      </c>
      <c r="V597" s="54">
        <v>189</v>
      </c>
      <c r="W597" s="54">
        <v>111</v>
      </c>
      <c r="X597" s="8">
        <v>0</v>
      </c>
      <c r="Y597" s="8">
        <v>0</v>
      </c>
      <c r="Z597" s="8">
        <v>1</v>
      </c>
      <c r="AA597" s="8">
        <v>0</v>
      </c>
      <c r="AB597" s="8">
        <v>4</v>
      </c>
      <c r="AC597" s="8">
        <v>0</v>
      </c>
      <c r="AD597" s="8"/>
      <c r="AE597" s="8">
        <v>210</v>
      </c>
      <c r="AF597" s="8" t="s">
        <v>8384</v>
      </c>
      <c r="AG597" s="8" t="s">
        <v>8379</v>
      </c>
      <c r="AH597" s="54">
        <v>8</v>
      </c>
      <c r="AI597" s="54">
        <v>-13</v>
      </c>
      <c r="AJ597" s="8">
        <v>0</v>
      </c>
      <c r="AK597" s="8">
        <v>1</v>
      </c>
      <c r="AL597" s="8">
        <v>0</v>
      </c>
      <c r="AM597" s="8">
        <v>4</v>
      </c>
      <c r="AN597" s="8">
        <v>0</v>
      </c>
      <c r="AO597" s="8">
        <v>1</v>
      </c>
      <c r="AP597" s="8">
        <v>0</v>
      </c>
      <c r="AQ597" s="8">
        <v>0</v>
      </c>
      <c r="AR597" s="54">
        <v>110</v>
      </c>
      <c r="AS597" s="8">
        <v>1</v>
      </c>
      <c r="AT597" s="8">
        <v>0</v>
      </c>
      <c r="AU597" s="8">
        <v>210</v>
      </c>
      <c r="AV597" s="8" t="s">
        <v>8439</v>
      </c>
      <c r="AW597" s="8">
        <v>1</v>
      </c>
      <c r="AX597" s="8">
        <v>0</v>
      </c>
      <c r="AY597" s="8">
        <v>0</v>
      </c>
      <c r="AZ597" s="47">
        <v>46198.333333333336</v>
      </c>
      <c r="BA597" s="47">
        <v>46198.479166666664</v>
      </c>
      <c r="BB597" s="8" t="s">
        <v>8380</v>
      </c>
      <c r="BC597" s="47">
        <v>46198.338888888888</v>
      </c>
      <c r="BD597" s="47">
        <v>46198.470138888886</v>
      </c>
      <c r="BE597" s="8" t="s">
        <v>191</v>
      </c>
      <c r="BF597" s="8">
        <v>0</v>
      </c>
      <c r="BG597" s="8">
        <v>0</v>
      </c>
      <c r="BH597" s="8"/>
    </row>
    <row r="598" spans="2:60">
      <c r="B598" s="8" t="s">
        <v>8326</v>
      </c>
      <c r="C598" s="8" t="s">
        <v>82</v>
      </c>
      <c r="D598" s="8" t="s">
        <v>54</v>
      </c>
      <c r="E598" s="8" t="s">
        <v>278</v>
      </c>
      <c r="F598" s="8" t="s">
        <v>8438</v>
      </c>
      <c r="G598" s="8" t="s">
        <v>86</v>
      </c>
      <c r="H598" s="8" t="s">
        <v>53</v>
      </c>
      <c r="I598" s="9">
        <v>46233</v>
      </c>
      <c r="J598" s="61">
        <v>0</v>
      </c>
      <c r="K598" s="56">
        <v>46204</v>
      </c>
      <c r="L598" s="8" t="s">
        <v>52</v>
      </c>
      <c r="M598" s="8" t="s">
        <v>84</v>
      </c>
      <c r="N598" s="8" t="s">
        <v>64</v>
      </c>
      <c r="O598" s="8">
        <v>1</v>
      </c>
      <c r="P598" s="8">
        <v>4</v>
      </c>
      <c r="Q598" s="8" t="s">
        <v>58</v>
      </c>
      <c r="R598" s="8">
        <v>4</v>
      </c>
      <c r="S598" s="8">
        <v>0</v>
      </c>
      <c r="T598" s="8" t="b">
        <v>0</v>
      </c>
      <c r="U598" s="8">
        <v>540</v>
      </c>
      <c r="V598" s="54">
        <v>519</v>
      </c>
      <c r="W598" s="54">
        <v>373</v>
      </c>
      <c r="X598" s="8">
        <v>0</v>
      </c>
      <c r="Y598" s="8">
        <v>0</v>
      </c>
      <c r="Z598" s="8">
        <v>1</v>
      </c>
      <c r="AA598" s="8">
        <v>0</v>
      </c>
      <c r="AB598" s="8">
        <v>4</v>
      </c>
      <c r="AC598" s="8">
        <v>0</v>
      </c>
      <c r="AD598" s="8"/>
      <c r="AE598" s="8">
        <v>540</v>
      </c>
      <c r="AF598" s="8" t="s">
        <v>8384</v>
      </c>
      <c r="AG598" s="8" t="s">
        <v>8379</v>
      </c>
      <c r="AH598" s="54">
        <v>3</v>
      </c>
      <c r="AI598" s="54">
        <v>-18</v>
      </c>
      <c r="AJ598" s="8">
        <v>0</v>
      </c>
      <c r="AK598" s="8">
        <v>1</v>
      </c>
      <c r="AL598" s="8">
        <v>0</v>
      </c>
      <c r="AM598" s="8">
        <v>4</v>
      </c>
      <c r="AN598" s="8">
        <v>0</v>
      </c>
      <c r="AO598" s="8">
        <v>1</v>
      </c>
      <c r="AP598" s="8">
        <v>0</v>
      </c>
      <c r="AQ598" s="8">
        <v>0</v>
      </c>
      <c r="AR598" s="54">
        <v>375</v>
      </c>
      <c r="AS598" s="8">
        <v>1</v>
      </c>
      <c r="AT598" s="8">
        <v>0</v>
      </c>
      <c r="AU598" s="8">
        <v>540</v>
      </c>
      <c r="AV598" s="8" t="s">
        <v>8439</v>
      </c>
      <c r="AW598" s="8">
        <v>1</v>
      </c>
      <c r="AX598" s="8">
        <v>0</v>
      </c>
      <c r="AY598" s="8">
        <v>0</v>
      </c>
      <c r="AZ598" s="47">
        <v>46233.354166666664</v>
      </c>
      <c r="BA598" s="47">
        <v>46233.729166666664</v>
      </c>
      <c r="BB598" s="8" t="s">
        <v>8380</v>
      </c>
      <c r="BC598" s="47">
        <v>46233.356249999997</v>
      </c>
      <c r="BD598" s="47">
        <v>46233.716666666667</v>
      </c>
      <c r="BE598" s="8" t="s">
        <v>278</v>
      </c>
      <c r="BF598" s="8">
        <v>0</v>
      </c>
      <c r="BG598" s="8">
        <v>0</v>
      </c>
      <c r="BH598" s="8"/>
    </row>
    <row r="599" spans="2:60">
      <c r="B599" s="8" t="s">
        <v>8326</v>
      </c>
      <c r="C599" s="8" t="s">
        <v>82</v>
      </c>
      <c r="D599" s="8" t="s">
        <v>54</v>
      </c>
      <c r="E599" s="8" t="s">
        <v>278</v>
      </c>
      <c r="F599" s="8" t="s">
        <v>8438</v>
      </c>
      <c r="G599" s="8" t="s">
        <v>89</v>
      </c>
      <c r="H599" s="8" t="s">
        <v>53</v>
      </c>
      <c r="I599" s="9">
        <v>46195</v>
      </c>
      <c r="J599" s="61">
        <v>0</v>
      </c>
      <c r="K599" s="56">
        <v>46174</v>
      </c>
      <c r="L599" s="8" t="s">
        <v>52</v>
      </c>
      <c r="M599" s="8" t="s">
        <v>84</v>
      </c>
      <c r="N599" s="8" t="s">
        <v>64</v>
      </c>
      <c r="O599" s="8">
        <v>1</v>
      </c>
      <c r="P599" s="8">
        <v>4</v>
      </c>
      <c r="Q599" s="8" t="s">
        <v>56</v>
      </c>
      <c r="R599" s="8">
        <v>4</v>
      </c>
      <c r="S599" s="8">
        <v>0</v>
      </c>
      <c r="T599" s="8" t="b">
        <v>0</v>
      </c>
      <c r="U599" s="8">
        <v>210</v>
      </c>
      <c r="V599" s="54">
        <v>185</v>
      </c>
      <c r="W599" s="54">
        <v>123</v>
      </c>
      <c r="X599" s="8">
        <v>0</v>
      </c>
      <c r="Y599" s="8">
        <v>0</v>
      </c>
      <c r="Z599" s="8">
        <v>1</v>
      </c>
      <c r="AA599" s="8">
        <v>0</v>
      </c>
      <c r="AB599" s="8">
        <v>4</v>
      </c>
      <c r="AC599" s="8">
        <v>0</v>
      </c>
      <c r="AD599" s="8"/>
      <c r="AE599" s="8">
        <v>210</v>
      </c>
      <c r="AF599" s="8" t="s">
        <v>8384</v>
      </c>
      <c r="AG599" s="8" t="s">
        <v>8379</v>
      </c>
      <c r="AH599" s="54">
        <v>8</v>
      </c>
      <c r="AI599" s="54">
        <v>-17</v>
      </c>
      <c r="AJ599" s="8">
        <v>0</v>
      </c>
      <c r="AK599" s="8">
        <v>1</v>
      </c>
      <c r="AL599" s="8">
        <v>0</v>
      </c>
      <c r="AM599" s="8">
        <v>4</v>
      </c>
      <c r="AN599" s="8">
        <v>0</v>
      </c>
      <c r="AO599" s="8">
        <v>1</v>
      </c>
      <c r="AP599" s="8">
        <v>0</v>
      </c>
      <c r="AQ599" s="8">
        <v>0</v>
      </c>
      <c r="AR599" s="54">
        <v>115</v>
      </c>
      <c r="AS599" s="8">
        <v>1</v>
      </c>
      <c r="AT599" s="8">
        <v>0</v>
      </c>
      <c r="AU599" s="8">
        <v>210</v>
      </c>
      <c r="AV599" s="8" t="s">
        <v>8439</v>
      </c>
      <c r="AW599" s="8">
        <v>1</v>
      </c>
      <c r="AX599" s="8">
        <v>0</v>
      </c>
      <c r="AY599" s="8">
        <v>0</v>
      </c>
      <c r="AZ599" s="47">
        <v>46195.375</v>
      </c>
      <c r="BA599" s="47">
        <v>46195.520833333336</v>
      </c>
      <c r="BB599" s="8" t="s">
        <v>8380</v>
      </c>
      <c r="BC599" s="47">
        <v>46195.380555555559</v>
      </c>
      <c r="BD599" s="47">
        <v>46195.509027777778</v>
      </c>
      <c r="BE599" s="8" t="s">
        <v>278</v>
      </c>
      <c r="BF599" s="8">
        <v>0</v>
      </c>
      <c r="BG599" s="8">
        <v>0</v>
      </c>
      <c r="BH599" s="8"/>
    </row>
    <row r="600" spans="2:60">
      <c r="B600" s="8" t="s">
        <v>8326</v>
      </c>
      <c r="C600" s="8" t="s">
        <v>82</v>
      </c>
      <c r="D600" s="8" t="s">
        <v>54</v>
      </c>
      <c r="E600" s="8" t="s">
        <v>143</v>
      </c>
      <c r="F600" s="8" t="s">
        <v>8438</v>
      </c>
      <c r="G600" s="8" t="s">
        <v>89</v>
      </c>
      <c r="H600" s="8" t="s">
        <v>53</v>
      </c>
      <c r="I600" s="9">
        <v>46244</v>
      </c>
      <c r="J600" s="61">
        <v>0</v>
      </c>
      <c r="K600" s="56">
        <v>46235</v>
      </c>
      <c r="L600" s="8" t="s">
        <v>52</v>
      </c>
      <c r="M600" s="8" t="s">
        <v>84</v>
      </c>
      <c r="N600" s="8" t="s">
        <v>64</v>
      </c>
      <c r="O600" s="8">
        <v>1</v>
      </c>
      <c r="P600" s="8">
        <v>4</v>
      </c>
      <c r="Q600" s="8" t="s">
        <v>60</v>
      </c>
      <c r="R600" s="8">
        <v>4</v>
      </c>
      <c r="S600" s="8">
        <v>0</v>
      </c>
      <c r="T600" s="8" t="b">
        <v>0</v>
      </c>
      <c r="U600" s="8">
        <v>270</v>
      </c>
      <c r="V600" s="54">
        <v>239</v>
      </c>
      <c r="W600" s="54">
        <v>163</v>
      </c>
      <c r="X600" s="8">
        <v>0</v>
      </c>
      <c r="Y600" s="8">
        <v>0</v>
      </c>
      <c r="Z600" s="8">
        <v>1</v>
      </c>
      <c r="AA600" s="8">
        <v>0</v>
      </c>
      <c r="AB600" s="8">
        <v>4</v>
      </c>
      <c r="AC600" s="8">
        <v>0</v>
      </c>
      <c r="AD600" s="8"/>
      <c r="AE600" s="8">
        <v>270</v>
      </c>
      <c r="AF600" s="8" t="s">
        <v>8384</v>
      </c>
      <c r="AG600" s="8" t="s">
        <v>8379</v>
      </c>
      <c r="AH600" s="54">
        <v>6</v>
      </c>
      <c r="AI600" s="54">
        <v>-25</v>
      </c>
      <c r="AJ600" s="8">
        <v>0</v>
      </c>
      <c r="AK600" s="8">
        <v>1</v>
      </c>
      <c r="AL600" s="8">
        <v>0</v>
      </c>
      <c r="AM600" s="8">
        <v>4</v>
      </c>
      <c r="AN600" s="8">
        <v>0</v>
      </c>
      <c r="AO600" s="8">
        <v>1</v>
      </c>
      <c r="AP600" s="8">
        <v>0</v>
      </c>
      <c r="AQ600" s="8">
        <v>0</v>
      </c>
      <c r="AR600" s="54">
        <v>160</v>
      </c>
      <c r="AS600" s="8">
        <v>1</v>
      </c>
      <c r="AT600" s="8">
        <v>0</v>
      </c>
      <c r="AU600" s="8">
        <v>270</v>
      </c>
      <c r="AV600" s="8" t="s">
        <v>8439</v>
      </c>
      <c r="AW600" s="8">
        <v>1</v>
      </c>
      <c r="AX600" s="8">
        <v>0</v>
      </c>
      <c r="AY600" s="8">
        <v>0</v>
      </c>
      <c r="AZ600" s="47">
        <v>46244.375</v>
      </c>
      <c r="BA600" s="47">
        <v>46244.5625</v>
      </c>
      <c r="BB600" s="8" t="s">
        <v>8380</v>
      </c>
      <c r="BC600" s="47">
        <v>46244.379166666666</v>
      </c>
      <c r="BD600" s="47">
        <v>46244.545138888891</v>
      </c>
      <c r="BE600" s="8" t="s">
        <v>143</v>
      </c>
      <c r="BF600" s="8">
        <v>0</v>
      </c>
      <c r="BG600" s="8">
        <v>0</v>
      </c>
      <c r="BH600" s="8"/>
    </row>
    <row r="601" spans="2:60">
      <c r="B601" s="8" t="s">
        <v>8326</v>
      </c>
      <c r="C601" s="8" t="s">
        <v>82</v>
      </c>
      <c r="D601" s="8" t="s">
        <v>54</v>
      </c>
      <c r="E601" s="8" t="s">
        <v>179</v>
      </c>
      <c r="F601" s="8" t="s">
        <v>8438</v>
      </c>
      <c r="G601" s="8" t="s">
        <v>87</v>
      </c>
      <c r="H601" s="8" t="s">
        <v>53</v>
      </c>
      <c r="I601" s="9">
        <v>46235</v>
      </c>
      <c r="J601" s="61">
        <v>0</v>
      </c>
      <c r="K601" s="56">
        <v>46235</v>
      </c>
      <c r="L601" s="8" t="s">
        <v>52</v>
      </c>
      <c r="M601" s="8" t="s">
        <v>84</v>
      </c>
      <c r="N601" s="8" t="s">
        <v>64</v>
      </c>
      <c r="O601" s="8">
        <v>1</v>
      </c>
      <c r="P601" s="8">
        <v>4</v>
      </c>
      <c r="Q601" s="8" t="s">
        <v>60</v>
      </c>
      <c r="R601" s="8">
        <v>4</v>
      </c>
      <c r="S601" s="8">
        <v>0</v>
      </c>
      <c r="T601" s="8" t="b">
        <v>0</v>
      </c>
      <c r="U601" s="8">
        <v>210</v>
      </c>
      <c r="V601" s="54">
        <v>183</v>
      </c>
      <c r="W601" s="54">
        <v>115</v>
      </c>
      <c r="X601" s="8">
        <v>0</v>
      </c>
      <c r="Y601" s="8">
        <v>0</v>
      </c>
      <c r="Z601" s="8">
        <v>1</v>
      </c>
      <c r="AA601" s="8">
        <v>0</v>
      </c>
      <c r="AB601" s="8">
        <v>4</v>
      </c>
      <c r="AC601" s="8">
        <v>0</v>
      </c>
      <c r="AD601" s="8"/>
      <c r="AE601" s="8">
        <v>210</v>
      </c>
      <c r="AF601" s="8" t="s">
        <v>8384</v>
      </c>
      <c r="AG601" s="8" t="s">
        <v>8379</v>
      </c>
      <c r="AH601" s="54">
        <v>10</v>
      </c>
      <c r="AI601" s="54">
        <v>-17</v>
      </c>
      <c r="AJ601" s="8">
        <v>0</v>
      </c>
      <c r="AK601" s="8">
        <v>1</v>
      </c>
      <c r="AL601" s="8">
        <v>0</v>
      </c>
      <c r="AM601" s="8">
        <v>4</v>
      </c>
      <c r="AN601" s="8">
        <v>0</v>
      </c>
      <c r="AO601" s="8">
        <v>1</v>
      </c>
      <c r="AP601" s="8">
        <v>0</v>
      </c>
      <c r="AQ601" s="8">
        <v>0</v>
      </c>
      <c r="AR601" s="54">
        <v>110</v>
      </c>
      <c r="AS601" s="8">
        <v>1</v>
      </c>
      <c r="AT601" s="8">
        <v>0</v>
      </c>
      <c r="AU601" s="8">
        <v>210</v>
      </c>
      <c r="AV601" s="8" t="s">
        <v>8439</v>
      </c>
      <c r="AW601" s="8">
        <v>1</v>
      </c>
      <c r="AX601" s="8">
        <v>0</v>
      </c>
      <c r="AY601" s="8">
        <v>0</v>
      </c>
      <c r="AZ601" s="47">
        <v>46235.5625</v>
      </c>
      <c r="BA601" s="47">
        <v>46235.708333333336</v>
      </c>
      <c r="BB601" s="8" t="s">
        <v>8380</v>
      </c>
      <c r="BC601" s="47">
        <v>46235.569444444445</v>
      </c>
      <c r="BD601" s="47">
        <v>46235.696527777778</v>
      </c>
      <c r="BE601" s="8" t="s">
        <v>179</v>
      </c>
      <c r="BF601" s="8">
        <v>0</v>
      </c>
      <c r="BG601" s="8">
        <v>0</v>
      </c>
      <c r="BH601" s="8"/>
    </row>
    <row r="602" spans="2:60">
      <c r="B602" s="8" t="s">
        <v>8326</v>
      </c>
      <c r="C602" s="8" t="s">
        <v>82</v>
      </c>
      <c r="D602" s="8" t="s">
        <v>54</v>
      </c>
      <c r="E602" s="8" t="s">
        <v>202</v>
      </c>
      <c r="F602" s="8" t="s">
        <v>8438</v>
      </c>
      <c r="G602" s="8" t="s">
        <v>83</v>
      </c>
      <c r="H602" s="8" t="s">
        <v>53</v>
      </c>
      <c r="I602" s="9">
        <v>46264</v>
      </c>
      <c r="J602" s="61">
        <v>0</v>
      </c>
      <c r="K602" s="56">
        <v>46235</v>
      </c>
      <c r="L602" s="8" t="s">
        <v>52</v>
      </c>
      <c r="M602" s="8" t="s">
        <v>84</v>
      </c>
      <c r="N602" s="8" t="s">
        <v>64</v>
      </c>
      <c r="O602" s="8">
        <v>1</v>
      </c>
      <c r="P602" s="8">
        <v>4</v>
      </c>
      <c r="Q602" s="8" t="s">
        <v>60</v>
      </c>
      <c r="R602" s="8">
        <v>4</v>
      </c>
      <c r="S602" s="8">
        <v>0</v>
      </c>
      <c r="T602" s="8" t="b">
        <v>0</v>
      </c>
      <c r="U602" s="8">
        <v>210</v>
      </c>
      <c r="V602" s="54">
        <v>190</v>
      </c>
      <c r="W602" s="54">
        <v>112</v>
      </c>
      <c r="X602" s="8">
        <v>0</v>
      </c>
      <c r="Y602" s="8">
        <v>0</v>
      </c>
      <c r="Z602" s="8">
        <v>1</v>
      </c>
      <c r="AA602" s="8">
        <v>0</v>
      </c>
      <c r="AB602" s="8">
        <v>4</v>
      </c>
      <c r="AC602" s="8">
        <v>0</v>
      </c>
      <c r="AD602" s="8"/>
      <c r="AE602" s="8">
        <v>210</v>
      </c>
      <c r="AF602" s="8" t="s">
        <v>8384</v>
      </c>
      <c r="AG602" s="8" t="s">
        <v>8379</v>
      </c>
      <c r="AH602" s="54">
        <v>4</v>
      </c>
      <c r="AI602" s="54">
        <v>-16</v>
      </c>
      <c r="AJ602" s="8">
        <v>0</v>
      </c>
      <c r="AK602" s="8">
        <v>1</v>
      </c>
      <c r="AL602" s="8">
        <v>0</v>
      </c>
      <c r="AM602" s="8">
        <v>4</v>
      </c>
      <c r="AN602" s="8">
        <v>0</v>
      </c>
      <c r="AO602" s="8">
        <v>1</v>
      </c>
      <c r="AP602" s="8">
        <v>0</v>
      </c>
      <c r="AQ602" s="8">
        <v>0</v>
      </c>
      <c r="AR602" s="54">
        <v>110</v>
      </c>
      <c r="AS602" s="8">
        <v>1</v>
      </c>
      <c r="AT602" s="8">
        <v>0</v>
      </c>
      <c r="AU602" s="8">
        <v>210</v>
      </c>
      <c r="AV602" s="8" t="s">
        <v>8439</v>
      </c>
      <c r="AW602" s="8">
        <v>1</v>
      </c>
      <c r="AX602" s="8">
        <v>0</v>
      </c>
      <c r="AY602" s="8">
        <v>0</v>
      </c>
      <c r="AZ602" s="47">
        <v>46264.354166666664</v>
      </c>
      <c r="BA602" s="47">
        <v>46264.5</v>
      </c>
      <c r="BB602" s="8" t="s">
        <v>8380</v>
      </c>
      <c r="BC602" s="47">
        <v>46264.356944444444</v>
      </c>
      <c r="BD602" s="47">
        <v>46264.488888888889</v>
      </c>
      <c r="BE602" s="8" t="s">
        <v>202</v>
      </c>
      <c r="BF602" s="8">
        <v>0</v>
      </c>
      <c r="BG602" s="8">
        <v>0</v>
      </c>
      <c r="BH602" s="8"/>
    </row>
    <row r="603" spans="2:60">
      <c r="B603" s="8" t="s">
        <v>8326</v>
      </c>
      <c r="C603" s="8" t="s">
        <v>82</v>
      </c>
      <c r="D603" s="8" t="s">
        <v>54</v>
      </c>
      <c r="E603" s="8" t="s">
        <v>202</v>
      </c>
      <c r="F603" s="8" t="s">
        <v>8438</v>
      </c>
      <c r="G603" s="8" t="s">
        <v>88</v>
      </c>
      <c r="H603" s="8" t="s">
        <v>53</v>
      </c>
      <c r="I603" s="9">
        <v>46264</v>
      </c>
      <c r="J603" s="61">
        <v>0</v>
      </c>
      <c r="K603" s="56">
        <v>46235</v>
      </c>
      <c r="L603" s="8" t="s">
        <v>52</v>
      </c>
      <c r="M603" s="8" t="s">
        <v>84</v>
      </c>
      <c r="N603" s="8" t="s">
        <v>64</v>
      </c>
      <c r="O603" s="8">
        <v>1</v>
      </c>
      <c r="P603" s="8">
        <v>4</v>
      </c>
      <c r="Q603" s="8" t="s">
        <v>60</v>
      </c>
      <c r="R603" s="8">
        <v>4</v>
      </c>
      <c r="S603" s="8">
        <v>0</v>
      </c>
      <c r="T603" s="8" t="b">
        <v>0</v>
      </c>
      <c r="U603" s="8">
        <v>360</v>
      </c>
      <c r="V603" s="54">
        <v>326</v>
      </c>
      <c r="W603" s="54">
        <v>236</v>
      </c>
      <c r="X603" s="8">
        <v>0</v>
      </c>
      <c r="Y603" s="8">
        <v>0</v>
      </c>
      <c r="Z603" s="8">
        <v>1</v>
      </c>
      <c r="AA603" s="8">
        <v>0</v>
      </c>
      <c r="AB603" s="8">
        <v>4</v>
      </c>
      <c r="AC603" s="8">
        <v>0</v>
      </c>
      <c r="AD603" s="8"/>
      <c r="AE603" s="8">
        <v>360</v>
      </c>
      <c r="AF603" s="8" t="s">
        <v>8378</v>
      </c>
      <c r="AG603" s="8" t="s">
        <v>8379</v>
      </c>
      <c r="AH603" s="54">
        <v>11</v>
      </c>
      <c r="AI603" s="54">
        <v>-23</v>
      </c>
      <c r="AJ603" s="8">
        <v>0</v>
      </c>
      <c r="AK603" s="8">
        <v>0</v>
      </c>
      <c r="AL603" s="8">
        <v>1</v>
      </c>
      <c r="AM603" s="8">
        <v>4</v>
      </c>
      <c r="AN603" s="8">
        <v>0</v>
      </c>
      <c r="AO603" s="8">
        <v>1</v>
      </c>
      <c r="AP603" s="8">
        <v>0</v>
      </c>
      <c r="AQ603" s="8">
        <v>0</v>
      </c>
      <c r="AR603" s="54">
        <v>230</v>
      </c>
      <c r="AS603" s="8">
        <v>1</v>
      </c>
      <c r="AT603" s="8">
        <v>0</v>
      </c>
      <c r="AU603" s="8">
        <v>360</v>
      </c>
      <c r="AV603" s="8" t="s">
        <v>8439</v>
      </c>
      <c r="AW603" s="8">
        <v>1</v>
      </c>
      <c r="AX603" s="8">
        <v>0</v>
      </c>
      <c r="AY603" s="8">
        <v>0</v>
      </c>
      <c r="AZ603" s="47">
        <v>46264.3125</v>
      </c>
      <c r="BA603" s="47">
        <v>46264.5625</v>
      </c>
      <c r="BB603" s="8" t="s">
        <v>8380</v>
      </c>
      <c r="BC603" s="47">
        <v>46264.320138888892</v>
      </c>
      <c r="BD603" s="47">
        <v>46264.546527777777</v>
      </c>
      <c r="BE603" s="8" t="s">
        <v>202</v>
      </c>
      <c r="BF603" s="8">
        <v>0</v>
      </c>
      <c r="BG603" s="8">
        <v>0</v>
      </c>
      <c r="BH603" s="8"/>
    </row>
    <row r="604" spans="2:60">
      <c r="B604" s="8" t="s">
        <v>8326</v>
      </c>
      <c r="C604" s="8" t="s">
        <v>82</v>
      </c>
      <c r="D604" s="8" t="s">
        <v>54</v>
      </c>
      <c r="E604" s="8" t="s">
        <v>314</v>
      </c>
      <c r="F604" s="8" t="s">
        <v>8438</v>
      </c>
      <c r="G604" s="8" t="s">
        <v>87</v>
      </c>
      <c r="H604" s="8" t="s">
        <v>53</v>
      </c>
      <c r="I604" s="9">
        <v>46216</v>
      </c>
      <c r="J604" s="61">
        <v>0</v>
      </c>
      <c r="K604" s="56">
        <v>46204</v>
      </c>
      <c r="L604" s="8" t="s">
        <v>52</v>
      </c>
      <c r="M604" s="8" t="s">
        <v>84</v>
      </c>
      <c r="N604" s="8" t="s">
        <v>64</v>
      </c>
      <c r="O604" s="8">
        <v>1</v>
      </c>
      <c r="P604" s="8">
        <v>4</v>
      </c>
      <c r="Q604" s="8" t="s">
        <v>58</v>
      </c>
      <c r="R604" s="8">
        <v>4</v>
      </c>
      <c r="S604" s="8">
        <v>0</v>
      </c>
      <c r="T604" s="8" t="b">
        <v>0</v>
      </c>
      <c r="U604" s="8">
        <v>420</v>
      </c>
      <c r="V604" s="54">
        <v>377</v>
      </c>
      <c r="W604" s="54">
        <v>266</v>
      </c>
      <c r="X604" s="8">
        <v>0</v>
      </c>
      <c r="Y604" s="8">
        <v>0</v>
      </c>
      <c r="Z604" s="8">
        <v>1</v>
      </c>
      <c r="AA604" s="8">
        <v>0</v>
      </c>
      <c r="AB604" s="8">
        <v>4</v>
      </c>
      <c r="AC604" s="8">
        <v>0</v>
      </c>
      <c r="AD604" s="8"/>
      <c r="AE604" s="8">
        <v>420</v>
      </c>
      <c r="AF604" s="8" t="s">
        <v>8378</v>
      </c>
      <c r="AG604" s="8" t="s">
        <v>8379</v>
      </c>
      <c r="AH604" s="54">
        <v>11</v>
      </c>
      <c r="AI604" s="54">
        <v>-32</v>
      </c>
      <c r="AJ604" s="8">
        <v>0</v>
      </c>
      <c r="AK604" s="8">
        <v>0</v>
      </c>
      <c r="AL604" s="8">
        <v>1</v>
      </c>
      <c r="AM604" s="8">
        <v>4</v>
      </c>
      <c r="AN604" s="8">
        <v>0</v>
      </c>
      <c r="AO604" s="8">
        <v>1</v>
      </c>
      <c r="AP604" s="8">
        <v>0</v>
      </c>
      <c r="AQ604" s="8">
        <v>0</v>
      </c>
      <c r="AR604" s="54">
        <v>270</v>
      </c>
      <c r="AS604" s="8">
        <v>1</v>
      </c>
      <c r="AT604" s="8">
        <v>0</v>
      </c>
      <c r="AU604" s="8">
        <v>420</v>
      </c>
      <c r="AV604" s="8" t="s">
        <v>8439</v>
      </c>
      <c r="AW604" s="8">
        <v>1</v>
      </c>
      <c r="AX604" s="8">
        <v>0</v>
      </c>
      <c r="AY604" s="8">
        <v>0</v>
      </c>
      <c r="AZ604" s="47">
        <v>46216.3125</v>
      </c>
      <c r="BA604" s="47">
        <v>46216.604166666664</v>
      </c>
      <c r="BB604" s="8" t="s">
        <v>8380</v>
      </c>
      <c r="BC604" s="47">
        <v>46216.320138888892</v>
      </c>
      <c r="BD604" s="47">
        <v>46216.581944444442</v>
      </c>
      <c r="BE604" s="8" t="s">
        <v>314</v>
      </c>
      <c r="BF604" s="8">
        <v>0</v>
      </c>
      <c r="BG604" s="8">
        <v>0</v>
      </c>
      <c r="BH604" s="8"/>
    </row>
    <row r="605" spans="2:60">
      <c r="B605" s="8" t="s">
        <v>8326</v>
      </c>
      <c r="C605" s="8" t="s">
        <v>82</v>
      </c>
      <c r="D605" s="8" t="s">
        <v>54</v>
      </c>
      <c r="E605" s="8" t="s">
        <v>314</v>
      </c>
      <c r="F605" s="8" t="s">
        <v>8438</v>
      </c>
      <c r="G605" s="8" t="s">
        <v>89</v>
      </c>
      <c r="H605" s="8" t="s">
        <v>53</v>
      </c>
      <c r="I605" s="9">
        <v>46253</v>
      </c>
      <c r="J605" s="61">
        <v>0</v>
      </c>
      <c r="K605" s="56">
        <v>46235</v>
      </c>
      <c r="L605" s="8" t="s">
        <v>52</v>
      </c>
      <c r="M605" s="8" t="s">
        <v>84</v>
      </c>
      <c r="N605" s="8" t="s">
        <v>64</v>
      </c>
      <c r="O605" s="8">
        <v>1</v>
      </c>
      <c r="P605" s="8">
        <v>4</v>
      </c>
      <c r="Q605" s="8" t="s">
        <v>60</v>
      </c>
      <c r="R605" s="8">
        <v>4</v>
      </c>
      <c r="S605" s="8">
        <v>0</v>
      </c>
      <c r="T605" s="8" t="b">
        <v>0</v>
      </c>
      <c r="U605" s="8">
        <v>480</v>
      </c>
      <c r="V605" s="54">
        <v>435</v>
      </c>
      <c r="W605" s="54">
        <v>320</v>
      </c>
      <c r="X605" s="8">
        <v>0</v>
      </c>
      <c r="Y605" s="8">
        <v>0</v>
      </c>
      <c r="Z605" s="8">
        <v>1</v>
      </c>
      <c r="AA605" s="8">
        <v>0</v>
      </c>
      <c r="AB605" s="8">
        <v>4</v>
      </c>
      <c r="AC605" s="8">
        <v>0</v>
      </c>
      <c r="AD605" s="8"/>
      <c r="AE605" s="8">
        <v>480</v>
      </c>
      <c r="AF605" s="8" t="s">
        <v>8384</v>
      </c>
      <c r="AG605" s="8" t="s">
        <v>8379</v>
      </c>
      <c r="AH605" s="54">
        <v>9</v>
      </c>
      <c r="AI605" s="54">
        <v>-36</v>
      </c>
      <c r="AJ605" s="8">
        <v>0</v>
      </c>
      <c r="AK605" s="8">
        <v>1</v>
      </c>
      <c r="AL605" s="8">
        <v>0</v>
      </c>
      <c r="AM605" s="8">
        <v>4</v>
      </c>
      <c r="AN605" s="8">
        <v>0</v>
      </c>
      <c r="AO605" s="8">
        <v>1</v>
      </c>
      <c r="AP605" s="8">
        <v>0</v>
      </c>
      <c r="AQ605" s="8">
        <v>0</v>
      </c>
      <c r="AR605" s="54">
        <v>315</v>
      </c>
      <c r="AS605" s="8">
        <v>1</v>
      </c>
      <c r="AT605" s="8">
        <v>0</v>
      </c>
      <c r="AU605" s="8">
        <v>480</v>
      </c>
      <c r="AV605" s="8" t="s">
        <v>8439</v>
      </c>
      <c r="AW605" s="8">
        <v>1</v>
      </c>
      <c r="AX605" s="8">
        <v>0</v>
      </c>
      <c r="AY605" s="8">
        <v>0</v>
      </c>
      <c r="AZ605" s="47">
        <v>46253.354166666664</v>
      </c>
      <c r="BA605" s="47">
        <v>46253.6875</v>
      </c>
      <c r="BB605" s="8" t="s">
        <v>8380</v>
      </c>
      <c r="BC605" s="47">
        <v>46253.36041666667</v>
      </c>
      <c r="BD605" s="47">
        <v>46253.662499999999</v>
      </c>
      <c r="BE605" s="8" t="s">
        <v>314</v>
      </c>
      <c r="BF605" s="8">
        <v>0</v>
      </c>
      <c r="BG605" s="8">
        <v>0</v>
      </c>
      <c r="BH605" s="8"/>
    </row>
    <row r="606" spans="2:60">
      <c r="B606" s="8" t="s">
        <v>8326</v>
      </c>
      <c r="C606" s="8" t="s">
        <v>82</v>
      </c>
      <c r="D606" s="8" t="s">
        <v>54</v>
      </c>
      <c r="E606" s="8" t="s">
        <v>224</v>
      </c>
      <c r="F606" s="8" t="s">
        <v>8438</v>
      </c>
      <c r="G606" s="8" t="s">
        <v>85</v>
      </c>
      <c r="H606" s="8" t="s">
        <v>53</v>
      </c>
      <c r="I606" s="9">
        <v>46222</v>
      </c>
      <c r="J606" s="61">
        <v>0</v>
      </c>
      <c r="K606" s="56">
        <v>46204</v>
      </c>
      <c r="L606" s="8" t="s">
        <v>52</v>
      </c>
      <c r="M606" s="8" t="s">
        <v>84</v>
      </c>
      <c r="N606" s="8" t="s">
        <v>64</v>
      </c>
      <c r="O606" s="8">
        <v>1</v>
      </c>
      <c r="P606" s="8">
        <v>4</v>
      </c>
      <c r="Q606" s="8" t="s">
        <v>58</v>
      </c>
      <c r="R606" s="8">
        <v>4</v>
      </c>
      <c r="S606" s="8">
        <v>0</v>
      </c>
      <c r="T606" s="8" t="b">
        <v>0</v>
      </c>
      <c r="U606" s="8">
        <v>480</v>
      </c>
      <c r="V606" s="54">
        <v>429</v>
      </c>
      <c r="W606" s="54">
        <v>340</v>
      </c>
      <c r="X606" s="8">
        <v>0</v>
      </c>
      <c r="Y606" s="8">
        <v>0</v>
      </c>
      <c r="Z606" s="8">
        <v>1</v>
      </c>
      <c r="AA606" s="8">
        <v>0</v>
      </c>
      <c r="AB606" s="8">
        <v>4</v>
      </c>
      <c r="AC606" s="8">
        <v>0</v>
      </c>
      <c r="AD606" s="8"/>
      <c r="AE606" s="8">
        <v>480</v>
      </c>
      <c r="AF606" s="8" t="s">
        <v>8384</v>
      </c>
      <c r="AG606" s="8" t="s">
        <v>8379</v>
      </c>
      <c r="AH606" s="54">
        <v>9</v>
      </c>
      <c r="AI606" s="54">
        <v>-42</v>
      </c>
      <c r="AJ606" s="8">
        <v>0</v>
      </c>
      <c r="AK606" s="8">
        <v>1</v>
      </c>
      <c r="AL606" s="8">
        <v>0</v>
      </c>
      <c r="AM606" s="8">
        <v>4</v>
      </c>
      <c r="AN606" s="8">
        <v>0</v>
      </c>
      <c r="AO606" s="8">
        <v>1</v>
      </c>
      <c r="AP606" s="8">
        <v>0</v>
      </c>
      <c r="AQ606" s="8">
        <v>0</v>
      </c>
      <c r="AR606" s="54">
        <v>335</v>
      </c>
      <c r="AS606" s="8">
        <v>1</v>
      </c>
      <c r="AT606" s="8">
        <v>0</v>
      </c>
      <c r="AU606" s="8">
        <v>480</v>
      </c>
      <c r="AV606" s="8" t="s">
        <v>8439</v>
      </c>
      <c r="AW606" s="8">
        <v>1</v>
      </c>
      <c r="AX606" s="8">
        <v>0</v>
      </c>
      <c r="AY606" s="8">
        <v>0</v>
      </c>
      <c r="AZ606" s="47">
        <v>46222.333333333336</v>
      </c>
      <c r="BA606" s="47">
        <v>46222.666666666664</v>
      </c>
      <c r="BB606" s="8" t="s">
        <v>8380</v>
      </c>
      <c r="BC606" s="47">
        <v>46222.339583333334</v>
      </c>
      <c r="BD606" s="47">
        <v>46222.637499999997</v>
      </c>
      <c r="BE606" s="8" t="s">
        <v>224</v>
      </c>
      <c r="BF606" s="8">
        <v>0</v>
      </c>
      <c r="BG606" s="8">
        <v>0</v>
      </c>
      <c r="BH606" s="8"/>
    </row>
    <row r="607" spans="2:60">
      <c r="B607" s="8" t="s">
        <v>8326</v>
      </c>
      <c r="C607" s="8" t="s">
        <v>82</v>
      </c>
      <c r="D607" s="8" t="s">
        <v>54</v>
      </c>
      <c r="E607" s="8" t="s">
        <v>616</v>
      </c>
      <c r="F607" s="8" t="s">
        <v>8438</v>
      </c>
      <c r="G607" s="8" t="s">
        <v>83</v>
      </c>
      <c r="H607" s="8" t="s">
        <v>53</v>
      </c>
      <c r="I607" s="9">
        <v>46222</v>
      </c>
      <c r="J607" s="61">
        <v>0</v>
      </c>
      <c r="K607" s="56">
        <v>46204</v>
      </c>
      <c r="L607" s="8" t="s">
        <v>52</v>
      </c>
      <c r="M607" s="8" t="s">
        <v>84</v>
      </c>
      <c r="N607" s="8" t="s">
        <v>64</v>
      </c>
      <c r="O607" s="8">
        <v>1</v>
      </c>
      <c r="P607" s="8">
        <v>4</v>
      </c>
      <c r="Q607" s="8" t="s">
        <v>58</v>
      </c>
      <c r="R607" s="8">
        <v>4</v>
      </c>
      <c r="S607" s="8">
        <v>0</v>
      </c>
      <c r="T607" s="8" t="b">
        <v>0</v>
      </c>
      <c r="U607" s="8">
        <v>300</v>
      </c>
      <c r="V607" s="54">
        <v>275</v>
      </c>
      <c r="W607" s="54">
        <v>192</v>
      </c>
      <c r="X607" s="8">
        <v>0</v>
      </c>
      <c r="Y607" s="8">
        <v>0</v>
      </c>
      <c r="Z607" s="8">
        <v>1</v>
      </c>
      <c r="AA607" s="8">
        <v>0</v>
      </c>
      <c r="AB607" s="8">
        <v>4</v>
      </c>
      <c r="AC607" s="8">
        <v>0</v>
      </c>
      <c r="AD607" s="8"/>
      <c r="AE607" s="8">
        <v>300</v>
      </c>
      <c r="AF607" s="8" t="s">
        <v>8384</v>
      </c>
      <c r="AG607" s="8" t="s">
        <v>8379</v>
      </c>
      <c r="AH607" s="54">
        <v>6</v>
      </c>
      <c r="AI607" s="54">
        <v>-19</v>
      </c>
      <c r="AJ607" s="8">
        <v>0</v>
      </c>
      <c r="AK607" s="8">
        <v>1</v>
      </c>
      <c r="AL607" s="8">
        <v>0</v>
      </c>
      <c r="AM607" s="8">
        <v>4</v>
      </c>
      <c r="AN607" s="8">
        <v>0</v>
      </c>
      <c r="AO607" s="8">
        <v>1</v>
      </c>
      <c r="AP607" s="8">
        <v>0</v>
      </c>
      <c r="AQ607" s="8">
        <v>0</v>
      </c>
      <c r="AR607" s="54">
        <v>200</v>
      </c>
      <c r="AS607" s="8">
        <v>1</v>
      </c>
      <c r="AT607" s="8">
        <v>0</v>
      </c>
      <c r="AU607" s="8">
        <v>300</v>
      </c>
      <c r="AV607" s="8" t="s">
        <v>8439</v>
      </c>
      <c r="AW607" s="8">
        <v>1</v>
      </c>
      <c r="AX607" s="8">
        <v>0</v>
      </c>
      <c r="AY607" s="8">
        <v>0</v>
      </c>
      <c r="AZ607" s="47">
        <v>46222.375</v>
      </c>
      <c r="BA607" s="47">
        <v>46222.583333333336</v>
      </c>
      <c r="BB607" s="8" t="s">
        <v>8380</v>
      </c>
      <c r="BC607" s="47">
        <v>46222.379166666666</v>
      </c>
      <c r="BD607" s="47">
        <v>46222.570138888892</v>
      </c>
      <c r="BE607" s="8" t="s">
        <v>616</v>
      </c>
      <c r="BF607" s="8">
        <v>0</v>
      </c>
      <c r="BG607" s="8">
        <v>0</v>
      </c>
      <c r="BH607" s="8"/>
    </row>
    <row r="608" spans="2:60">
      <c r="B608" s="8" t="s">
        <v>8326</v>
      </c>
      <c r="C608" s="8" t="s">
        <v>82</v>
      </c>
      <c r="D608" s="8" t="s">
        <v>54</v>
      </c>
      <c r="E608" s="8" t="s">
        <v>616</v>
      </c>
      <c r="F608" s="8" t="s">
        <v>8438</v>
      </c>
      <c r="G608" s="8" t="s">
        <v>87</v>
      </c>
      <c r="H608" s="8" t="s">
        <v>53</v>
      </c>
      <c r="I608" s="9">
        <v>46190</v>
      </c>
      <c r="J608" s="61">
        <v>0</v>
      </c>
      <c r="K608" s="56">
        <v>46174</v>
      </c>
      <c r="L608" s="8" t="s">
        <v>52</v>
      </c>
      <c r="M608" s="8" t="s">
        <v>84</v>
      </c>
      <c r="N608" s="8" t="s">
        <v>64</v>
      </c>
      <c r="O608" s="8">
        <v>1</v>
      </c>
      <c r="P608" s="8">
        <v>4</v>
      </c>
      <c r="Q608" s="8" t="s">
        <v>56</v>
      </c>
      <c r="R608" s="8">
        <v>4</v>
      </c>
      <c r="S608" s="8">
        <v>0</v>
      </c>
      <c r="T608" s="8" t="b">
        <v>0</v>
      </c>
      <c r="U608" s="8">
        <v>270</v>
      </c>
      <c r="V608" s="54">
        <v>239</v>
      </c>
      <c r="W608" s="54">
        <v>154</v>
      </c>
      <c r="X608" s="8">
        <v>0</v>
      </c>
      <c r="Y608" s="8">
        <v>0</v>
      </c>
      <c r="Z608" s="8">
        <v>1</v>
      </c>
      <c r="AA608" s="8">
        <v>0</v>
      </c>
      <c r="AB608" s="8">
        <v>4</v>
      </c>
      <c r="AC608" s="8">
        <v>0</v>
      </c>
      <c r="AD608" s="8"/>
      <c r="AE608" s="8">
        <v>270</v>
      </c>
      <c r="AF608" s="8" t="s">
        <v>8378</v>
      </c>
      <c r="AG608" s="8" t="s">
        <v>8379</v>
      </c>
      <c r="AH608" s="54">
        <v>12</v>
      </c>
      <c r="AI608" s="54">
        <v>-19</v>
      </c>
      <c r="AJ608" s="8">
        <v>0</v>
      </c>
      <c r="AK608" s="8">
        <v>0</v>
      </c>
      <c r="AL608" s="8">
        <v>1</v>
      </c>
      <c r="AM608" s="8">
        <v>4</v>
      </c>
      <c r="AN608" s="8">
        <v>0</v>
      </c>
      <c r="AO608" s="8">
        <v>1</v>
      </c>
      <c r="AP608" s="8">
        <v>0</v>
      </c>
      <c r="AQ608" s="8">
        <v>0</v>
      </c>
      <c r="AR608" s="54">
        <v>145</v>
      </c>
      <c r="AS608" s="8">
        <v>1</v>
      </c>
      <c r="AT608" s="8">
        <v>0</v>
      </c>
      <c r="AU608" s="8">
        <v>270</v>
      </c>
      <c r="AV608" s="8" t="s">
        <v>8439</v>
      </c>
      <c r="AW608" s="8">
        <v>1</v>
      </c>
      <c r="AX608" s="8">
        <v>0</v>
      </c>
      <c r="AY608" s="8">
        <v>0</v>
      </c>
      <c r="AZ608" s="47">
        <v>46190.333333333336</v>
      </c>
      <c r="BA608" s="47">
        <v>46190.520833333336</v>
      </c>
      <c r="BB608" s="8" t="s">
        <v>8380</v>
      </c>
      <c r="BC608" s="47">
        <v>46190.341666666667</v>
      </c>
      <c r="BD608" s="47">
        <v>46190.507638888892</v>
      </c>
      <c r="BE608" s="8" t="s">
        <v>616</v>
      </c>
      <c r="BF608" s="8">
        <v>0</v>
      </c>
      <c r="BG608" s="8">
        <v>0</v>
      </c>
      <c r="BH608" s="8"/>
    </row>
    <row r="609" spans="2:60">
      <c r="B609" s="8" t="s">
        <v>8326</v>
      </c>
      <c r="C609" s="8" t="s">
        <v>82</v>
      </c>
      <c r="D609" s="8" t="s">
        <v>54</v>
      </c>
      <c r="E609" s="8" t="s">
        <v>616</v>
      </c>
      <c r="F609" s="8" t="s">
        <v>8438</v>
      </c>
      <c r="G609" s="8" t="s">
        <v>87</v>
      </c>
      <c r="H609" s="8" t="s">
        <v>53</v>
      </c>
      <c r="I609" s="9">
        <v>46243</v>
      </c>
      <c r="J609" s="61">
        <v>0</v>
      </c>
      <c r="K609" s="56">
        <v>46235</v>
      </c>
      <c r="L609" s="8" t="s">
        <v>52</v>
      </c>
      <c r="M609" s="8" t="s">
        <v>84</v>
      </c>
      <c r="N609" s="8" t="s">
        <v>64</v>
      </c>
      <c r="O609" s="8">
        <v>1</v>
      </c>
      <c r="P609" s="8">
        <v>4</v>
      </c>
      <c r="Q609" s="8" t="s">
        <v>60</v>
      </c>
      <c r="R609" s="8">
        <v>4</v>
      </c>
      <c r="S609" s="8">
        <v>0</v>
      </c>
      <c r="T609" s="8" t="b">
        <v>0</v>
      </c>
      <c r="U609" s="8">
        <v>240</v>
      </c>
      <c r="V609" s="54">
        <v>224</v>
      </c>
      <c r="W609" s="54">
        <v>143</v>
      </c>
      <c r="X609" s="8">
        <v>0</v>
      </c>
      <c r="Y609" s="8">
        <v>0</v>
      </c>
      <c r="Z609" s="8">
        <v>1</v>
      </c>
      <c r="AA609" s="8">
        <v>0</v>
      </c>
      <c r="AB609" s="8">
        <v>4</v>
      </c>
      <c r="AC609" s="8">
        <v>0</v>
      </c>
      <c r="AD609" s="8"/>
      <c r="AE609" s="8">
        <v>240</v>
      </c>
      <c r="AF609" s="8" t="s">
        <v>8384</v>
      </c>
      <c r="AG609" s="8" t="s">
        <v>8379</v>
      </c>
      <c r="AH609" s="54">
        <v>4</v>
      </c>
      <c r="AI609" s="54">
        <v>-12</v>
      </c>
      <c r="AJ609" s="8">
        <v>0</v>
      </c>
      <c r="AK609" s="8">
        <v>1</v>
      </c>
      <c r="AL609" s="8">
        <v>0</v>
      </c>
      <c r="AM609" s="8">
        <v>4</v>
      </c>
      <c r="AN609" s="8">
        <v>0</v>
      </c>
      <c r="AO609" s="8">
        <v>1</v>
      </c>
      <c r="AP609" s="8">
        <v>0</v>
      </c>
      <c r="AQ609" s="8">
        <v>0</v>
      </c>
      <c r="AR609" s="54">
        <v>135</v>
      </c>
      <c r="AS609" s="8">
        <v>1</v>
      </c>
      <c r="AT609" s="8">
        <v>0</v>
      </c>
      <c r="AU609" s="8">
        <v>240</v>
      </c>
      <c r="AV609" s="8" t="s">
        <v>8439</v>
      </c>
      <c r="AW609" s="8">
        <v>1</v>
      </c>
      <c r="AX609" s="8">
        <v>0</v>
      </c>
      <c r="AY609" s="8">
        <v>0</v>
      </c>
      <c r="AZ609" s="47">
        <v>46243.375</v>
      </c>
      <c r="BA609" s="47">
        <v>46243.541666666664</v>
      </c>
      <c r="BB609" s="8" t="s">
        <v>8380</v>
      </c>
      <c r="BC609" s="47">
        <v>46243.37777777778</v>
      </c>
      <c r="BD609" s="47">
        <v>46243.533333333333</v>
      </c>
      <c r="BE609" s="8" t="s">
        <v>616</v>
      </c>
      <c r="BF609" s="8">
        <v>0</v>
      </c>
      <c r="BG609" s="8">
        <v>0</v>
      </c>
      <c r="BH609" s="8"/>
    </row>
    <row r="610" spans="2:60">
      <c r="B610" s="8" t="s">
        <v>8326</v>
      </c>
      <c r="C610" s="8" t="s">
        <v>82</v>
      </c>
      <c r="D610" s="8" t="s">
        <v>54</v>
      </c>
      <c r="E610" s="8" t="s">
        <v>616</v>
      </c>
      <c r="F610" s="8" t="s">
        <v>8438</v>
      </c>
      <c r="G610" s="8" t="s">
        <v>89</v>
      </c>
      <c r="H610" s="8" t="s">
        <v>53</v>
      </c>
      <c r="I610" s="9">
        <v>46215</v>
      </c>
      <c r="J610" s="61">
        <v>0</v>
      </c>
      <c r="K610" s="56">
        <v>46204</v>
      </c>
      <c r="L610" s="8" t="s">
        <v>52</v>
      </c>
      <c r="M610" s="8" t="s">
        <v>84</v>
      </c>
      <c r="N610" s="8" t="s">
        <v>64</v>
      </c>
      <c r="O610" s="8">
        <v>1</v>
      </c>
      <c r="P610" s="8">
        <v>4</v>
      </c>
      <c r="Q610" s="8" t="s">
        <v>58</v>
      </c>
      <c r="R610" s="8">
        <v>4</v>
      </c>
      <c r="S610" s="8">
        <v>0</v>
      </c>
      <c r="T610" s="8" t="b">
        <v>0</v>
      </c>
      <c r="U610" s="8">
        <v>210</v>
      </c>
      <c r="V610" s="54">
        <v>178</v>
      </c>
      <c r="W610" s="54">
        <v>92</v>
      </c>
      <c r="X610" s="8">
        <v>0</v>
      </c>
      <c r="Y610" s="8">
        <v>0</v>
      </c>
      <c r="Z610" s="8">
        <v>1</v>
      </c>
      <c r="AA610" s="8">
        <v>0</v>
      </c>
      <c r="AB610" s="8">
        <v>4</v>
      </c>
      <c r="AC610" s="8">
        <v>0</v>
      </c>
      <c r="AD610" s="8"/>
      <c r="AE610" s="8">
        <v>210</v>
      </c>
      <c r="AF610" s="8" t="s">
        <v>8384</v>
      </c>
      <c r="AG610" s="8" t="s">
        <v>8379</v>
      </c>
      <c r="AH610" s="54">
        <v>6</v>
      </c>
      <c r="AI610" s="54">
        <v>-26</v>
      </c>
      <c r="AJ610" s="8">
        <v>0</v>
      </c>
      <c r="AK610" s="8">
        <v>1</v>
      </c>
      <c r="AL610" s="8">
        <v>0</v>
      </c>
      <c r="AM610" s="8">
        <v>4</v>
      </c>
      <c r="AN610" s="8">
        <v>0</v>
      </c>
      <c r="AO610" s="8">
        <v>1</v>
      </c>
      <c r="AP610" s="8">
        <v>0</v>
      </c>
      <c r="AQ610" s="8">
        <v>0</v>
      </c>
      <c r="AR610" s="54">
        <v>100</v>
      </c>
      <c r="AS610" s="8">
        <v>1</v>
      </c>
      <c r="AT610" s="8">
        <v>0</v>
      </c>
      <c r="AU610" s="8">
        <v>210</v>
      </c>
      <c r="AV610" s="8" t="s">
        <v>8439</v>
      </c>
      <c r="AW610" s="8">
        <v>1</v>
      </c>
      <c r="AX610" s="8">
        <v>0</v>
      </c>
      <c r="AY610" s="8">
        <v>0</v>
      </c>
      <c r="AZ610" s="47">
        <v>46215.541666666664</v>
      </c>
      <c r="BA610" s="47">
        <v>46215.6875</v>
      </c>
      <c r="BB610" s="8" t="s">
        <v>8380</v>
      </c>
      <c r="BC610" s="47">
        <v>46215.54583333333</v>
      </c>
      <c r="BD610" s="47">
        <v>46215.669444444444</v>
      </c>
      <c r="BE610" s="8" t="s">
        <v>616</v>
      </c>
      <c r="BF610" s="8">
        <v>0</v>
      </c>
      <c r="BG610" s="8">
        <v>0</v>
      </c>
      <c r="BH610" s="8"/>
    </row>
    <row r="611" spans="2:60">
      <c r="B611" s="8" t="s">
        <v>8326</v>
      </c>
      <c r="C611" s="8" t="s">
        <v>82</v>
      </c>
      <c r="D611" s="8" t="s">
        <v>54</v>
      </c>
      <c r="E611" s="8" t="s">
        <v>430</v>
      </c>
      <c r="F611" s="8" t="s">
        <v>8438</v>
      </c>
      <c r="G611" s="8" t="s">
        <v>83</v>
      </c>
      <c r="H611" s="8" t="s">
        <v>53</v>
      </c>
      <c r="I611" s="9">
        <v>46255</v>
      </c>
      <c r="J611" s="61">
        <v>0</v>
      </c>
      <c r="K611" s="56">
        <v>46235</v>
      </c>
      <c r="L611" s="8" t="s">
        <v>52</v>
      </c>
      <c r="M611" s="8" t="s">
        <v>84</v>
      </c>
      <c r="N611" s="8" t="s">
        <v>64</v>
      </c>
      <c r="O611" s="8">
        <v>1</v>
      </c>
      <c r="P611" s="8">
        <v>4</v>
      </c>
      <c r="Q611" s="8" t="s">
        <v>60</v>
      </c>
      <c r="R611" s="8">
        <v>4</v>
      </c>
      <c r="S611" s="8">
        <v>0</v>
      </c>
      <c r="T611" s="8" t="b">
        <v>0</v>
      </c>
      <c r="U611" s="8">
        <v>480</v>
      </c>
      <c r="V611" s="54">
        <v>437</v>
      </c>
      <c r="W611" s="54">
        <v>297</v>
      </c>
      <c r="X611" s="8">
        <v>0</v>
      </c>
      <c r="Y611" s="8">
        <v>0</v>
      </c>
      <c r="Z611" s="8">
        <v>1</v>
      </c>
      <c r="AA611" s="8">
        <v>0</v>
      </c>
      <c r="AB611" s="8">
        <v>4</v>
      </c>
      <c r="AC611" s="8">
        <v>0</v>
      </c>
      <c r="AD611" s="8"/>
      <c r="AE611" s="8">
        <v>480</v>
      </c>
      <c r="AF611" s="8" t="s">
        <v>8384</v>
      </c>
      <c r="AG611" s="8" t="s">
        <v>8379</v>
      </c>
      <c r="AH611" s="54">
        <v>9</v>
      </c>
      <c r="AI611" s="54">
        <v>-34</v>
      </c>
      <c r="AJ611" s="8">
        <v>0</v>
      </c>
      <c r="AK611" s="8">
        <v>1</v>
      </c>
      <c r="AL611" s="8">
        <v>0</v>
      </c>
      <c r="AM611" s="8">
        <v>4</v>
      </c>
      <c r="AN611" s="8">
        <v>0</v>
      </c>
      <c r="AO611" s="8">
        <v>1</v>
      </c>
      <c r="AP611" s="8">
        <v>0</v>
      </c>
      <c r="AQ611" s="8">
        <v>0</v>
      </c>
      <c r="AR611" s="54">
        <v>295</v>
      </c>
      <c r="AS611" s="8">
        <v>1</v>
      </c>
      <c r="AT611" s="8">
        <v>0</v>
      </c>
      <c r="AU611" s="8">
        <v>480</v>
      </c>
      <c r="AV611" s="8" t="s">
        <v>8439</v>
      </c>
      <c r="AW611" s="8">
        <v>1</v>
      </c>
      <c r="AX611" s="8">
        <v>0</v>
      </c>
      <c r="AY611" s="8">
        <v>0</v>
      </c>
      <c r="AZ611" s="47">
        <v>46255.354166666664</v>
      </c>
      <c r="BA611" s="47">
        <v>46255.6875</v>
      </c>
      <c r="BB611" s="8" t="s">
        <v>8380</v>
      </c>
      <c r="BC611" s="47">
        <v>46255.36041666667</v>
      </c>
      <c r="BD611" s="47">
        <v>46255.663888888892</v>
      </c>
      <c r="BE611" s="8" t="s">
        <v>430</v>
      </c>
      <c r="BF611" s="8">
        <v>0</v>
      </c>
      <c r="BG611" s="8">
        <v>0</v>
      </c>
      <c r="BH611" s="8"/>
    </row>
    <row r="612" spans="2:60">
      <c r="B612" s="8" t="s">
        <v>8326</v>
      </c>
      <c r="C612" s="8" t="s">
        <v>82</v>
      </c>
      <c r="D612" s="8" t="s">
        <v>54</v>
      </c>
      <c r="E612" s="8" t="s">
        <v>430</v>
      </c>
      <c r="F612" s="8" t="s">
        <v>8438</v>
      </c>
      <c r="G612" s="8" t="s">
        <v>83</v>
      </c>
      <c r="H612" s="8" t="s">
        <v>53</v>
      </c>
      <c r="I612" s="9">
        <v>46256</v>
      </c>
      <c r="J612" s="61">
        <v>0</v>
      </c>
      <c r="K612" s="56">
        <v>46235</v>
      </c>
      <c r="L612" s="8" t="s">
        <v>52</v>
      </c>
      <c r="M612" s="8" t="s">
        <v>84</v>
      </c>
      <c r="N612" s="8" t="s">
        <v>64</v>
      </c>
      <c r="O612" s="8">
        <v>1</v>
      </c>
      <c r="P612" s="8">
        <v>4</v>
      </c>
      <c r="Q612" s="8" t="s">
        <v>60</v>
      </c>
      <c r="R612" s="8">
        <v>4</v>
      </c>
      <c r="S612" s="8">
        <v>0</v>
      </c>
      <c r="T612" s="8" t="b">
        <v>0</v>
      </c>
      <c r="U612" s="8">
        <v>480</v>
      </c>
      <c r="V612" s="54">
        <v>436</v>
      </c>
      <c r="W612" s="54">
        <v>302</v>
      </c>
      <c r="X612" s="8">
        <v>0</v>
      </c>
      <c r="Y612" s="8">
        <v>0</v>
      </c>
      <c r="Z612" s="8">
        <v>1</v>
      </c>
      <c r="AA612" s="8">
        <v>0</v>
      </c>
      <c r="AB612" s="8">
        <v>4</v>
      </c>
      <c r="AC612" s="8">
        <v>0</v>
      </c>
      <c r="AD612" s="8"/>
      <c r="AE612" s="8">
        <v>480</v>
      </c>
      <c r="AF612" s="8" t="s">
        <v>8384</v>
      </c>
      <c r="AG612" s="8" t="s">
        <v>8379</v>
      </c>
      <c r="AH612" s="54">
        <v>3</v>
      </c>
      <c r="AI612" s="54">
        <v>-41</v>
      </c>
      <c r="AJ612" s="8">
        <v>0</v>
      </c>
      <c r="AK612" s="8">
        <v>1</v>
      </c>
      <c r="AL612" s="8">
        <v>0</v>
      </c>
      <c r="AM612" s="8">
        <v>4</v>
      </c>
      <c r="AN612" s="8">
        <v>0</v>
      </c>
      <c r="AO612" s="8">
        <v>1</v>
      </c>
      <c r="AP612" s="8">
        <v>0</v>
      </c>
      <c r="AQ612" s="8">
        <v>0</v>
      </c>
      <c r="AR612" s="54">
        <v>310</v>
      </c>
      <c r="AS612" s="8">
        <v>1</v>
      </c>
      <c r="AT612" s="8">
        <v>0</v>
      </c>
      <c r="AU612" s="8">
        <v>480</v>
      </c>
      <c r="AV612" s="8" t="s">
        <v>8439</v>
      </c>
      <c r="AW612" s="8">
        <v>1</v>
      </c>
      <c r="AX612" s="8">
        <v>0</v>
      </c>
      <c r="AY612" s="8">
        <v>0</v>
      </c>
      <c r="AZ612" s="47">
        <v>46256.354166666664</v>
      </c>
      <c r="BA612" s="47">
        <v>46256.6875</v>
      </c>
      <c r="BB612" s="8" t="s">
        <v>8380</v>
      </c>
      <c r="BC612" s="47">
        <v>46256.356249999997</v>
      </c>
      <c r="BD612" s="47">
        <v>46256.65902777778</v>
      </c>
      <c r="BE612" s="8" t="s">
        <v>430</v>
      </c>
      <c r="BF612" s="8">
        <v>0</v>
      </c>
      <c r="BG612" s="8">
        <v>0</v>
      </c>
      <c r="BH612" s="8"/>
    </row>
    <row r="613" spans="2:60">
      <c r="B613" s="8" t="s">
        <v>8326</v>
      </c>
      <c r="C613" s="8" t="s">
        <v>82</v>
      </c>
      <c r="D613" s="8" t="s">
        <v>54</v>
      </c>
      <c r="E613" s="8" t="s">
        <v>430</v>
      </c>
      <c r="F613" s="8" t="s">
        <v>8438</v>
      </c>
      <c r="G613" s="8" t="s">
        <v>86</v>
      </c>
      <c r="H613" s="8" t="s">
        <v>53</v>
      </c>
      <c r="I613" s="9">
        <v>46201</v>
      </c>
      <c r="J613" s="61">
        <v>0</v>
      </c>
      <c r="K613" s="56">
        <v>46174</v>
      </c>
      <c r="L613" s="8" t="s">
        <v>52</v>
      </c>
      <c r="M613" s="8" t="s">
        <v>84</v>
      </c>
      <c r="N613" s="8" t="s">
        <v>64</v>
      </c>
      <c r="O613" s="8">
        <v>1</v>
      </c>
      <c r="P613" s="8">
        <v>4</v>
      </c>
      <c r="Q613" s="8" t="s">
        <v>56</v>
      </c>
      <c r="R613" s="8">
        <v>4</v>
      </c>
      <c r="S613" s="8">
        <v>0</v>
      </c>
      <c r="T613" s="8" t="b">
        <v>0</v>
      </c>
      <c r="U613" s="8">
        <v>360</v>
      </c>
      <c r="V613" s="54">
        <v>329</v>
      </c>
      <c r="W613" s="54">
        <v>207</v>
      </c>
      <c r="X613" s="8">
        <v>0</v>
      </c>
      <c r="Y613" s="8">
        <v>0</v>
      </c>
      <c r="Z613" s="8">
        <v>1</v>
      </c>
      <c r="AA613" s="8">
        <v>0</v>
      </c>
      <c r="AB613" s="8">
        <v>4</v>
      </c>
      <c r="AC613" s="8">
        <v>0</v>
      </c>
      <c r="AD613" s="8"/>
      <c r="AE613" s="8">
        <v>360</v>
      </c>
      <c r="AF613" s="8" t="s">
        <v>8384</v>
      </c>
      <c r="AG613" s="8" t="s">
        <v>8379</v>
      </c>
      <c r="AH613" s="54">
        <v>6</v>
      </c>
      <c r="AI613" s="54">
        <v>-25</v>
      </c>
      <c r="AJ613" s="8">
        <v>0</v>
      </c>
      <c r="AK613" s="8">
        <v>1</v>
      </c>
      <c r="AL613" s="8">
        <v>0</v>
      </c>
      <c r="AM613" s="8">
        <v>4</v>
      </c>
      <c r="AN613" s="8">
        <v>0</v>
      </c>
      <c r="AO613" s="8">
        <v>1</v>
      </c>
      <c r="AP613" s="8">
        <v>0</v>
      </c>
      <c r="AQ613" s="8">
        <v>0</v>
      </c>
      <c r="AR613" s="54">
        <v>210</v>
      </c>
      <c r="AS613" s="8">
        <v>1</v>
      </c>
      <c r="AT613" s="8">
        <v>0</v>
      </c>
      <c r="AU613" s="8">
        <v>360</v>
      </c>
      <c r="AV613" s="8" t="s">
        <v>8439</v>
      </c>
      <c r="AW613" s="8">
        <v>1</v>
      </c>
      <c r="AX613" s="8">
        <v>0</v>
      </c>
      <c r="AY613" s="8">
        <v>0</v>
      </c>
      <c r="AZ613" s="47">
        <v>46201.3125</v>
      </c>
      <c r="BA613" s="47">
        <v>46201.5625</v>
      </c>
      <c r="BB613" s="8" t="s">
        <v>8380</v>
      </c>
      <c r="BC613" s="47">
        <v>46201.316666666666</v>
      </c>
      <c r="BD613" s="47">
        <v>46201.545138888891</v>
      </c>
      <c r="BE613" s="8" t="s">
        <v>430</v>
      </c>
      <c r="BF613" s="8">
        <v>0</v>
      </c>
      <c r="BG613" s="8">
        <v>0</v>
      </c>
      <c r="BH613" s="8"/>
    </row>
    <row r="614" spans="2:60">
      <c r="B614" s="8" t="s">
        <v>8326</v>
      </c>
      <c r="C614" s="8" t="s">
        <v>82</v>
      </c>
      <c r="D614" s="8" t="s">
        <v>54</v>
      </c>
      <c r="E614" s="8" t="s">
        <v>430</v>
      </c>
      <c r="F614" s="8" t="s">
        <v>8438</v>
      </c>
      <c r="G614" s="8" t="s">
        <v>89</v>
      </c>
      <c r="H614" s="8" t="s">
        <v>53</v>
      </c>
      <c r="I614" s="9">
        <v>46227</v>
      </c>
      <c r="J614" s="61">
        <v>0</v>
      </c>
      <c r="K614" s="56">
        <v>46204</v>
      </c>
      <c r="L614" s="8" t="s">
        <v>52</v>
      </c>
      <c r="M614" s="8" t="s">
        <v>84</v>
      </c>
      <c r="N614" s="8" t="s">
        <v>64</v>
      </c>
      <c r="O614" s="8">
        <v>1</v>
      </c>
      <c r="P614" s="8">
        <v>4</v>
      </c>
      <c r="Q614" s="8" t="s">
        <v>58</v>
      </c>
      <c r="R614" s="8">
        <v>4</v>
      </c>
      <c r="S614" s="8">
        <v>0</v>
      </c>
      <c r="T614" s="8" t="b">
        <v>0</v>
      </c>
      <c r="U614" s="8">
        <v>540</v>
      </c>
      <c r="V614" s="54">
        <v>485</v>
      </c>
      <c r="W614" s="54">
        <v>351</v>
      </c>
      <c r="X614" s="8">
        <v>0</v>
      </c>
      <c r="Y614" s="8">
        <v>0</v>
      </c>
      <c r="Z614" s="8">
        <v>1</v>
      </c>
      <c r="AA614" s="8">
        <v>0</v>
      </c>
      <c r="AB614" s="8">
        <v>4</v>
      </c>
      <c r="AC614" s="8">
        <v>0</v>
      </c>
      <c r="AD614" s="8"/>
      <c r="AE614" s="8">
        <v>540</v>
      </c>
      <c r="AF614" s="8" t="s">
        <v>8384</v>
      </c>
      <c r="AG614" s="8" t="s">
        <v>8379</v>
      </c>
      <c r="AH614" s="54">
        <v>9</v>
      </c>
      <c r="AI614" s="54">
        <v>-46</v>
      </c>
      <c r="AJ614" s="8">
        <v>0</v>
      </c>
      <c r="AK614" s="8">
        <v>1</v>
      </c>
      <c r="AL614" s="8">
        <v>0</v>
      </c>
      <c r="AM614" s="8">
        <v>4</v>
      </c>
      <c r="AN614" s="8">
        <v>0</v>
      </c>
      <c r="AO614" s="8">
        <v>1</v>
      </c>
      <c r="AP614" s="8">
        <v>0</v>
      </c>
      <c r="AQ614" s="8">
        <v>0</v>
      </c>
      <c r="AR614" s="54">
        <v>350</v>
      </c>
      <c r="AS614" s="8">
        <v>1</v>
      </c>
      <c r="AT614" s="8">
        <v>0</v>
      </c>
      <c r="AU614" s="8">
        <v>540</v>
      </c>
      <c r="AV614" s="8" t="s">
        <v>8439</v>
      </c>
      <c r="AW614" s="8">
        <v>1</v>
      </c>
      <c r="AX614" s="8">
        <v>0</v>
      </c>
      <c r="AY614" s="8">
        <v>0</v>
      </c>
      <c r="AZ614" s="47">
        <v>46227.333333333336</v>
      </c>
      <c r="BA614" s="47">
        <v>46227.708333333336</v>
      </c>
      <c r="BB614" s="8" t="s">
        <v>8380</v>
      </c>
      <c r="BC614" s="47">
        <v>46227.339583333334</v>
      </c>
      <c r="BD614" s="47">
        <v>46227.676388888889</v>
      </c>
      <c r="BE614" s="8" t="s">
        <v>430</v>
      </c>
      <c r="BF614" s="8">
        <v>0</v>
      </c>
      <c r="BG614" s="8">
        <v>0</v>
      </c>
      <c r="BH614" s="8"/>
    </row>
    <row r="615" spans="2:60">
      <c r="B615" s="8" t="s">
        <v>8326</v>
      </c>
      <c r="C615" s="8" t="s">
        <v>82</v>
      </c>
      <c r="D615" s="8" t="s">
        <v>54</v>
      </c>
      <c r="E615" s="8" t="s">
        <v>580</v>
      </c>
      <c r="F615" s="8" t="s">
        <v>8438</v>
      </c>
      <c r="G615" s="8" t="s">
        <v>88</v>
      </c>
      <c r="H615" s="8" t="s">
        <v>53</v>
      </c>
      <c r="I615" s="9">
        <v>46190</v>
      </c>
      <c r="J615" s="61">
        <v>0</v>
      </c>
      <c r="K615" s="56">
        <v>46174</v>
      </c>
      <c r="L615" s="8" t="s">
        <v>52</v>
      </c>
      <c r="M615" s="8" t="s">
        <v>84</v>
      </c>
      <c r="N615" s="8" t="s">
        <v>64</v>
      </c>
      <c r="O615" s="8">
        <v>1</v>
      </c>
      <c r="P615" s="8">
        <v>4</v>
      </c>
      <c r="Q615" s="8" t="s">
        <v>56</v>
      </c>
      <c r="R615" s="8">
        <v>4</v>
      </c>
      <c r="S615" s="8">
        <v>0</v>
      </c>
      <c r="T615" s="8" t="b">
        <v>0</v>
      </c>
      <c r="U615" s="8">
        <v>210</v>
      </c>
      <c r="V615" s="54">
        <v>193</v>
      </c>
      <c r="W615" s="54">
        <v>100</v>
      </c>
      <c r="X615" s="8">
        <v>0</v>
      </c>
      <c r="Y615" s="8">
        <v>0</v>
      </c>
      <c r="Z615" s="8">
        <v>1</v>
      </c>
      <c r="AA615" s="8">
        <v>0</v>
      </c>
      <c r="AB615" s="8">
        <v>4</v>
      </c>
      <c r="AC615" s="8">
        <v>0</v>
      </c>
      <c r="AD615" s="8"/>
      <c r="AE615" s="8">
        <v>210</v>
      </c>
      <c r="AF615" s="8" t="s">
        <v>8384</v>
      </c>
      <c r="AG615" s="8" t="s">
        <v>8379</v>
      </c>
      <c r="AH615" s="54">
        <v>5</v>
      </c>
      <c r="AI615" s="54">
        <v>-12</v>
      </c>
      <c r="AJ615" s="8">
        <v>0</v>
      </c>
      <c r="AK615" s="8">
        <v>1</v>
      </c>
      <c r="AL615" s="8">
        <v>0</v>
      </c>
      <c r="AM615" s="8">
        <v>4</v>
      </c>
      <c r="AN615" s="8">
        <v>0</v>
      </c>
      <c r="AO615" s="8">
        <v>1</v>
      </c>
      <c r="AP615" s="8">
        <v>0</v>
      </c>
      <c r="AQ615" s="8">
        <v>0</v>
      </c>
      <c r="AR615" s="54">
        <v>110</v>
      </c>
      <c r="AS615" s="8">
        <v>1</v>
      </c>
      <c r="AT615" s="8">
        <v>0</v>
      </c>
      <c r="AU615" s="8">
        <v>210</v>
      </c>
      <c r="AV615" s="8" t="s">
        <v>8439</v>
      </c>
      <c r="AW615" s="8">
        <v>1</v>
      </c>
      <c r="AX615" s="8">
        <v>0</v>
      </c>
      <c r="AY615" s="8">
        <v>0</v>
      </c>
      <c r="AZ615" s="47">
        <v>46190.541666666664</v>
      </c>
      <c r="BA615" s="47">
        <v>46190.6875</v>
      </c>
      <c r="BB615" s="8" t="s">
        <v>8380</v>
      </c>
      <c r="BC615" s="47">
        <v>46190.545138888891</v>
      </c>
      <c r="BD615" s="47">
        <v>46190.679166666669</v>
      </c>
      <c r="BE615" s="8" t="s">
        <v>580</v>
      </c>
      <c r="BF615" s="8">
        <v>0</v>
      </c>
      <c r="BG615" s="8">
        <v>0</v>
      </c>
      <c r="BH615" s="8"/>
    </row>
    <row r="616" spans="2:60">
      <c r="B616" s="8" t="s">
        <v>8326</v>
      </c>
      <c r="C616" s="8" t="s">
        <v>82</v>
      </c>
      <c r="D616" s="8" t="s">
        <v>54</v>
      </c>
      <c r="E616" s="8" t="s">
        <v>580</v>
      </c>
      <c r="F616" s="8" t="s">
        <v>8438</v>
      </c>
      <c r="G616" s="8" t="s">
        <v>88</v>
      </c>
      <c r="H616" s="8" t="s">
        <v>53</v>
      </c>
      <c r="I616" s="9">
        <v>46245</v>
      </c>
      <c r="J616" s="61">
        <v>0</v>
      </c>
      <c r="K616" s="56">
        <v>46235</v>
      </c>
      <c r="L616" s="8" t="s">
        <v>52</v>
      </c>
      <c r="M616" s="8" t="s">
        <v>84</v>
      </c>
      <c r="N616" s="8" t="s">
        <v>64</v>
      </c>
      <c r="O616" s="8">
        <v>1</v>
      </c>
      <c r="P616" s="8">
        <v>4</v>
      </c>
      <c r="Q616" s="8" t="s">
        <v>60</v>
      </c>
      <c r="R616" s="8">
        <v>4</v>
      </c>
      <c r="S616" s="8">
        <v>0</v>
      </c>
      <c r="T616" s="8" t="b">
        <v>0</v>
      </c>
      <c r="U616" s="8">
        <v>480</v>
      </c>
      <c r="V616" s="54">
        <v>434</v>
      </c>
      <c r="W616" s="54">
        <v>305</v>
      </c>
      <c r="X616" s="8">
        <v>0</v>
      </c>
      <c r="Y616" s="8">
        <v>0</v>
      </c>
      <c r="Z616" s="8">
        <v>1</v>
      </c>
      <c r="AA616" s="8">
        <v>0</v>
      </c>
      <c r="AB616" s="8">
        <v>4</v>
      </c>
      <c r="AC616" s="8">
        <v>0</v>
      </c>
      <c r="AD616" s="8"/>
      <c r="AE616" s="8">
        <v>480</v>
      </c>
      <c r="AF616" s="8" t="s">
        <v>8384</v>
      </c>
      <c r="AG616" s="8" t="s">
        <v>8379</v>
      </c>
      <c r="AH616" s="54">
        <v>4</v>
      </c>
      <c r="AI616" s="54">
        <v>-42</v>
      </c>
      <c r="AJ616" s="8">
        <v>0</v>
      </c>
      <c r="AK616" s="8">
        <v>1</v>
      </c>
      <c r="AL616" s="8">
        <v>0</v>
      </c>
      <c r="AM616" s="8">
        <v>4</v>
      </c>
      <c r="AN616" s="8">
        <v>0</v>
      </c>
      <c r="AO616" s="8">
        <v>1</v>
      </c>
      <c r="AP616" s="8">
        <v>0</v>
      </c>
      <c r="AQ616" s="8">
        <v>0</v>
      </c>
      <c r="AR616" s="54">
        <v>310</v>
      </c>
      <c r="AS616" s="8">
        <v>1</v>
      </c>
      <c r="AT616" s="8">
        <v>0</v>
      </c>
      <c r="AU616" s="8">
        <v>480</v>
      </c>
      <c r="AV616" s="8" t="s">
        <v>8439</v>
      </c>
      <c r="AW616" s="8">
        <v>1</v>
      </c>
      <c r="AX616" s="8">
        <v>0</v>
      </c>
      <c r="AY616" s="8">
        <v>0</v>
      </c>
      <c r="AZ616" s="47">
        <v>46245.354166666664</v>
      </c>
      <c r="BA616" s="47">
        <v>46245.6875</v>
      </c>
      <c r="BB616" s="8" t="s">
        <v>8380</v>
      </c>
      <c r="BC616" s="47">
        <v>46245.356944444444</v>
      </c>
      <c r="BD616" s="47">
        <v>46245.658333333333</v>
      </c>
      <c r="BE616" s="8" t="s">
        <v>580</v>
      </c>
      <c r="BF616" s="8">
        <v>0</v>
      </c>
      <c r="BG616" s="8">
        <v>0</v>
      </c>
      <c r="BH616" s="8"/>
    </row>
    <row r="617" spans="2:60">
      <c r="B617" s="8" t="s">
        <v>8326</v>
      </c>
      <c r="C617" s="8" t="s">
        <v>82</v>
      </c>
      <c r="D617" s="8" t="s">
        <v>54</v>
      </c>
      <c r="E617" s="8" t="s">
        <v>580</v>
      </c>
      <c r="F617" s="8" t="s">
        <v>8438</v>
      </c>
      <c r="G617" s="8" t="s">
        <v>89</v>
      </c>
      <c r="H617" s="8" t="s">
        <v>53</v>
      </c>
      <c r="I617" s="9">
        <v>46222</v>
      </c>
      <c r="J617" s="61">
        <v>0</v>
      </c>
      <c r="K617" s="56">
        <v>46204</v>
      </c>
      <c r="L617" s="8" t="s">
        <v>52</v>
      </c>
      <c r="M617" s="8" t="s">
        <v>84</v>
      </c>
      <c r="N617" s="8" t="s">
        <v>64</v>
      </c>
      <c r="O617" s="8">
        <v>1</v>
      </c>
      <c r="P617" s="8">
        <v>4</v>
      </c>
      <c r="Q617" s="8" t="s">
        <v>58</v>
      </c>
      <c r="R617" s="8">
        <v>4</v>
      </c>
      <c r="S617" s="8">
        <v>0</v>
      </c>
      <c r="T617" s="8" t="b">
        <v>0</v>
      </c>
      <c r="U617" s="8">
        <v>480</v>
      </c>
      <c r="V617" s="54">
        <v>445</v>
      </c>
      <c r="W617" s="54">
        <v>313</v>
      </c>
      <c r="X617" s="8">
        <v>0</v>
      </c>
      <c r="Y617" s="8">
        <v>0</v>
      </c>
      <c r="Z617" s="8">
        <v>1</v>
      </c>
      <c r="AA617" s="8">
        <v>0</v>
      </c>
      <c r="AB617" s="8">
        <v>4</v>
      </c>
      <c r="AC617" s="8">
        <v>0</v>
      </c>
      <c r="AD617" s="8"/>
      <c r="AE617" s="8">
        <v>480</v>
      </c>
      <c r="AF617" s="8" t="s">
        <v>8384</v>
      </c>
      <c r="AG617" s="8" t="s">
        <v>8379</v>
      </c>
      <c r="AH617" s="54">
        <v>6</v>
      </c>
      <c r="AI617" s="54">
        <v>-29</v>
      </c>
      <c r="AJ617" s="8">
        <v>0</v>
      </c>
      <c r="AK617" s="8">
        <v>1</v>
      </c>
      <c r="AL617" s="8">
        <v>0</v>
      </c>
      <c r="AM617" s="8">
        <v>4</v>
      </c>
      <c r="AN617" s="8">
        <v>0</v>
      </c>
      <c r="AO617" s="8">
        <v>1</v>
      </c>
      <c r="AP617" s="8">
        <v>0</v>
      </c>
      <c r="AQ617" s="8">
        <v>0</v>
      </c>
      <c r="AR617" s="54">
        <v>310</v>
      </c>
      <c r="AS617" s="8">
        <v>1</v>
      </c>
      <c r="AT617" s="8">
        <v>0</v>
      </c>
      <c r="AU617" s="8">
        <v>480</v>
      </c>
      <c r="AV617" s="8" t="s">
        <v>8439</v>
      </c>
      <c r="AW617" s="8">
        <v>1</v>
      </c>
      <c r="AX617" s="8">
        <v>0</v>
      </c>
      <c r="AY617" s="8">
        <v>0</v>
      </c>
      <c r="AZ617" s="47">
        <v>46222.3125</v>
      </c>
      <c r="BA617" s="47">
        <v>46222.645833333336</v>
      </c>
      <c r="BB617" s="8" t="s">
        <v>8380</v>
      </c>
      <c r="BC617" s="47">
        <v>46222.316666666666</v>
      </c>
      <c r="BD617" s="47">
        <v>46222.625694444447</v>
      </c>
      <c r="BE617" s="8" t="s">
        <v>580</v>
      </c>
      <c r="BF617" s="8">
        <v>0</v>
      </c>
      <c r="BG617" s="8">
        <v>0</v>
      </c>
      <c r="BH617" s="8"/>
    </row>
    <row r="618" spans="2:60">
      <c r="B618" s="8" t="s">
        <v>8326</v>
      </c>
      <c r="C618" s="8" t="s">
        <v>82</v>
      </c>
      <c r="D618" s="8" t="s">
        <v>54</v>
      </c>
      <c r="E618" s="8" t="s">
        <v>480</v>
      </c>
      <c r="F618" s="8" t="s">
        <v>8438</v>
      </c>
      <c r="G618" s="8" t="s">
        <v>86</v>
      </c>
      <c r="H618" s="8" t="s">
        <v>53</v>
      </c>
      <c r="I618" s="9">
        <v>46181</v>
      </c>
      <c r="J618" s="61">
        <v>0</v>
      </c>
      <c r="K618" s="56">
        <v>46174</v>
      </c>
      <c r="L618" s="8" t="s">
        <v>52</v>
      </c>
      <c r="M618" s="8" t="s">
        <v>84</v>
      </c>
      <c r="N618" s="8" t="s">
        <v>64</v>
      </c>
      <c r="O618" s="8">
        <v>1</v>
      </c>
      <c r="P618" s="8">
        <v>4</v>
      </c>
      <c r="Q618" s="8" t="s">
        <v>56</v>
      </c>
      <c r="R618" s="8">
        <v>4</v>
      </c>
      <c r="S618" s="8">
        <v>0</v>
      </c>
      <c r="T618" s="8" t="b">
        <v>0</v>
      </c>
      <c r="U618" s="8">
        <v>240</v>
      </c>
      <c r="V618" s="54">
        <v>219</v>
      </c>
      <c r="W618" s="54">
        <v>132</v>
      </c>
      <c r="X618" s="8">
        <v>0</v>
      </c>
      <c r="Y618" s="8">
        <v>0</v>
      </c>
      <c r="Z618" s="8">
        <v>1</v>
      </c>
      <c r="AA618" s="8">
        <v>0</v>
      </c>
      <c r="AB618" s="8">
        <v>4</v>
      </c>
      <c r="AC618" s="8">
        <v>0</v>
      </c>
      <c r="AD618" s="8"/>
      <c r="AE618" s="8">
        <v>240</v>
      </c>
      <c r="AF618" s="8" t="s">
        <v>8378</v>
      </c>
      <c r="AG618" s="8" t="s">
        <v>8384</v>
      </c>
      <c r="AH618" s="54">
        <v>12</v>
      </c>
      <c r="AI618" s="54">
        <v>-9</v>
      </c>
      <c r="AJ618" s="8">
        <v>0</v>
      </c>
      <c r="AK618" s="8">
        <v>0</v>
      </c>
      <c r="AL618" s="8">
        <v>1</v>
      </c>
      <c r="AM618" s="8">
        <v>4</v>
      </c>
      <c r="AN618" s="8">
        <v>0</v>
      </c>
      <c r="AO618" s="8">
        <v>0</v>
      </c>
      <c r="AP618" s="8">
        <v>1</v>
      </c>
      <c r="AQ618" s="8">
        <v>0</v>
      </c>
      <c r="AR618" s="54">
        <v>130</v>
      </c>
      <c r="AS618" s="8">
        <v>1</v>
      </c>
      <c r="AT618" s="8">
        <v>0</v>
      </c>
      <c r="AU618" s="8">
        <v>240</v>
      </c>
      <c r="AV618" s="8" t="s">
        <v>8439</v>
      </c>
      <c r="AW618" s="8">
        <v>1</v>
      </c>
      <c r="AX618" s="8">
        <v>0</v>
      </c>
      <c r="AY618" s="8">
        <v>0</v>
      </c>
      <c r="AZ618" s="47">
        <v>46181.541666666664</v>
      </c>
      <c r="BA618" s="47">
        <v>46181.708333333336</v>
      </c>
      <c r="BB618" s="8" t="s">
        <v>8380</v>
      </c>
      <c r="BC618" s="47">
        <v>46181.55</v>
      </c>
      <c r="BD618" s="47">
        <v>46181.70208333333</v>
      </c>
      <c r="BE618" s="8" t="s">
        <v>480</v>
      </c>
      <c r="BF618" s="8">
        <v>0</v>
      </c>
      <c r="BG618" s="8">
        <v>0</v>
      </c>
      <c r="BH618" s="8"/>
    </row>
    <row r="619" spans="2:60">
      <c r="B619" s="8" t="s">
        <v>8326</v>
      </c>
      <c r="C619" s="8" t="s">
        <v>82</v>
      </c>
      <c r="D619" s="8" t="s">
        <v>54</v>
      </c>
      <c r="E619" s="8" t="s">
        <v>480</v>
      </c>
      <c r="F619" s="8" t="s">
        <v>8438</v>
      </c>
      <c r="G619" s="8" t="s">
        <v>88</v>
      </c>
      <c r="H619" s="8" t="s">
        <v>53</v>
      </c>
      <c r="I619" s="9">
        <v>46241</v>
      </c>
      <c r="J619" s="61">
        <v>0</v>
      </c>
      <c r="K619" s="56">
        <v>46235</v>
      </c>
      <c r="L619" s="8" t="s">
        <v>52</v>
      </c>
      <c r="M619" s="8" t="s">
        <v>84</v>
      </c>
      <c r="N619" s="8" t="s">
        <v>64</v>
      </c>
      <c r="O619" s="8">
        <v>1</v>
      </c>
      <c r="P619" s="8">
        <v>4</v>
      </c>
      <c r="Q619" s="8" t="s">
        <v>60</v>
      </c>
      <c r="R619" s="8">
        <v>4</v>
      </c>
      <c r="S619" s="8">
        <v>0</v>
      </c>
      <c r="T619" s="8" t="b">
        <v>0</v>
      </c>
      <c r="U619" s="8">
        <v>480</v>
      </c>
      <c r="V619" s="54">
        <v>439</v>
      </c>
      <c r="W619" s="54">
        <v>307</v>
      </c>
      <c r="X619" s="8">
        <v>0</v>
      </c>
      <c r="Y619" s="8">
        <v>0</v>
      </c>
      <c r="Z619" s="8">
        <v>1</v>
      </c>
      <c r="AA619" s="8">
        <v>0</v>
      </c>
      <c r="AB619" s="8">
        <v>4</v>
      </c>
      <c r="AC619" s="8">
        <v>0</v>
      </c>
      <c r="AD619" s="8"/>
      <c r="AE619" s="8">
        <v>480</v>
      </c>
      <c r="AF619" s="8" t="s">
        <v>8384</v>
      </c>
      <c r="AG619" s="8" t="s">
        <v>8379</v>
      </c>
      <c r="AH619" s="54">
        <v>9</v>
      </c>
      <c r="AI619" s="54">
        <v>-32</v>
      </c>
      <c r="AJ619" s="8">
        <v>0</v>
      </c>
      <c r="AK619" s="8">
        <v>1</v>
      </c>
      <c r="AL619" s="8">
        <v>0</v>
      </c>
      <c r="AM619" s="8">
        <v>4</v>
      </c>
      <c r="AN619" s="8">
        <v>0</v>
      </c>
      <c r="AO619" s="8">
        <v>1</v>
      </c>
      <c r="AP619" s="8">
        <v>0</v>
      </c>
      <c r="AQ619" s="8">
        <v>0</v>
      </c>
      <c r="AR619" s="54">
        <v>305</v>
      </c>
      <c r="AS619" s="8">
        <v>1</v>
      </c>
      <c r="AT619" s="8">
        <v>0</v>
      </c>
      <c r="AU619" s="8">
        <v>480</v>
      </c>
      <c r="AV619" s="8" t="s">
        <v>8439</v>
      </c>
      <c r="AW619" s="8">
        <v>1</v>
      </c>
      <c r="AX619" s="8">
        <v>0</v>
      </c>
      <c r="AY619" s="8">
        <v>0</v>
      </c>
      <c r="AZ619" s="47">
        <v>46241.3125</v>
      </c>
      <c r="BA619" s="47">
        <v>46241.645833333336</v>
      </c>
      <c r="BB619" s="8" t="s">
        <v>8380</v>
      </c>
      <c r="BC619" s="47">
        <v>46241.318749999999</v>
      </c>
      <c r="BD619" s="47">
        <v>46241.623611111114</v>
      </c>
      <c r="BE619" s="8" t="s">
        <v>480</v>
      </c>
      <c r="BF619" s="8">
        <v>0</v>
      </c>
      <c r="BG619" s="8">
        <v>0</v>
      </c>
      <c r="BH619" s="8"/>
    </row>
    <row r="620" spans="2:60">
      <c r="B620" s="8" t="s">
        <v>8326</v>
      </c>
      <c r="C620" s="8" t="s">
        <v>82</v>
      </c>
      <c r="D620" s="8" t="s">
        <v>54</v>
      </c>
      <c r="E620" s="8" t="s">
        <v>420</v>
      </c>
      <c r="F620" s="8" t="s">
        <v>8438</v>
      </c>
      <c r="G620" s="8" t="s">
        <v>87</v>
      </c>
      <c r="H620" s="8" t="s">
        <v>53</v>
      </c>
      <c r="I620" s="9">
        <v>46203</v>
      </c>
      <c r="J620" s="61">
        <v>0</v>
      </c>
      <c r="K620" s="56">
        <v>46174</v>
      </c>
      <c r="L620" s="8" t="s">
        <v>52</v>
      </c>
      <c r="M620" s="8" t="s">
        <v>84</v>
      </c>
      <c r="N620" s="8" t="s">
        <v>64</v>
      </c>
      <c r="O620" s="8">
        <v>1</v>
      </c>
      <c r="P620" s="8">
        <v>4</v>
      </c>
      <c r="Q620" s="8" t="s">
        <v>56</v>
      </c>
      <c r="R620" s="8">
        <v>4</v>
      </c>
      <c r="S620" s="8">
        <v>0</v>
      </c>
      <c r="T620" s="8" t="b">
        <v>0</v>
      </c>
      <c r="U620" s="8">
        <v>240</v>
      </c>
      <c r="V620" s="54">
        <v>208</v>
      </c>
      <c r="W620" s="54">
        <v>125</v>
      </c>
      <c r="X620" s="8">
        <v>0</v>
      </c>
      <c r="Y620" s="8">
        <v>0</v>
      </c>
      <c r="Z620" s="8">
        <v>1</v>
      </c>
      <c r="AA620" s="8">
        <v>0</v>
      </c>
      <c r="AB620" s="8">
        <v>4</v>
      </c>
      <c r="AC620" s="8">
        <v>0</v>
      </c>
      <c r="AD620" s="8"/>
      <c r="AE620" s="8">
        <v>240</v>
      </c>
      <c r="AF620" s="8" t="s">
        <v>8384</v>
      </c>
      <c r="AG620" s="8" t="s">
        <v>8379</v>
      </c>
      <c r="AH620" s="54">
        <v>7</v>
      </c>
      <c r="AI620" s="54">
        <v>-25</v>
      </c>
      <c r="AJ620" s="8">
        <v>0</v>
      </c>
      <c r="AK620" s="8">
        <v>1</v>
      </c>
      <c r="AL620" s="8">
        <v>0</v>
      </c>
      <c r="AM620" s="8">
        <v>4</v>
      </c>
      <c r="AN620" s="8">
        <v>0</v>
      </c>
      <c r="AO620" s="8">
        <v>1</v>
      </c>
      <c r="AP620" s="8">
        <v>0</v>
      </c>
      <c r="AQ620" s="8">
        <v>0</v>
      </c>
      <c r="AR620" s="54">
        <v>135</v>
      </c>
      <c r="AS620" s="8">
        <v>1</v>
      </c>
      <c r="AT620" s="8">
        <v>0</v>
      </c>
      <c r="AU620" s="8">
        <v>240</v>
      </c>
      <c r="AV620" s="8" t="s">
        <v>8439</v>
      </c>
      <c r="AW620" s="8">
        <v>1</v>
      </c>
      <c r="AX620" s="8">
        <v>0</v>
      </c>
      <c r="AY620" s="8">
        <v>0</v>
      </c>
      <c r="AZ620" s="47">
        <v>46203.375</v>
      </c>
      <c r="BA620" s="47">
        <v>46203.541666666664</v>
      </c>
      <c r="BB620" s="8" t="s">
        <v>8380</v>
      </c>
      <c r="BC620" s="47">
        <v>46203.379861111112</v>
      </c>
      <c r="BD620" s="47">
        <v>46203.524305555555</v>
      </c>
      <c r="BE620" s="8" t="s">
        <v>420</v>
      </c>
      <c r="BF620" s="8">
        <v>0</v>
      </c>
      <c r="BG620" s="8">
        <v>0</v>
      </c>
      <c r="BH620" s="8"/>
    </row>
    <row r="621" spans="2:60">
      <c r="B621" s="8" t="s">
        <v>8326</v>
      </c>
      <c r="C621" s="8" t="s">
        <v>82</v>
      </c>
      <c r="D621" s="8" t="s">
        <v>54</v>
      </c>
      <c r="E621" s="8" t="s">
        <v>394</v>
      </c>
      <c r="F621" s="8" t="s">
        <v>8438</v>
      </c>
      <c r="G621" s="8" t="s">
        <v>87</v>
      </c>
      <c r="H621" s="8" t="s">
        <v>53</v>
      </c>
      <c r="I621" s="9">
        <v>46212</v>
      </c>
      <c r="J621" s="61">
        <v>0</v>
      </c>
      <c r="K621" s="56">
        <v>46204</v>
      </c>
      <c r="L621" s="8" t="s">
        <v>52</v>
      </c>
      <c r="M621" s="8" t="s">
        <v>84</v>
      </c>
      <c r="N621" s="8" t="s">
        <v>64</v>
      </c>
      <c r="O621" s="8">
        <v>1</v>
      </c>
      <c r="P621" s="8">
        <v>4</v>
      </c>
      <c r="Q621" s="8" t="s">
        <v>58</v>
      </c>
      <c r="R621" s="8">
        <v>4</v>
      </c>
      <c r="S621" s="8">
        <v>0</v>
      </c>
      <c r="T621" s="8" t="b">
        <v>0</v>
      </c>
      <c r="U621" s="8">
        <v>540</v>
      </c>
      <c r="V621" s="54">
        <v>507</v>
      </c>
      <c r="W621" s="54">
        <v>381</v>
      </c>
      <c r="X621" s="8">
        <v>0</v>
      </c>
      <c r="Y621" s="8">
        <v>0</v>
      </c>
      <c r="Z621" s="8">
        <v>1</v>
      </c>
      <c r="AA621" s="8">
        <v>0</v>
      </c>
      <c r="AB621" s="8">
        <v>4</v>
      </c>
      <c r="AC621" s="8">
        <v>0</v>
      </c>
      <c r="AD621" s="8"/>
      <c r="AE621" s="8">
        <v>540</v>
      </c>
      <c r="AF621" s="8" t="s">
        <v>8378</v>
      </c>
      <c r="AG621" s="8" t="s">
        <v>8379</v>
      </c>
      <c r="AH621" s="54">
        <v>11</v>
      </c>
      <c r="AI621" s="54">
        <v>-22</v>
      </c>
      <c r="AJ621" s="8">
        <v>0</v>
      </c>
      <c r="AK621" s="8">
        <v>0</v>
      </c>
      <c r="AL621" s="8">
        <v>1</v>
      </c>
      <c r="AM621" s="8">
        <v>4</v>
      </c>
      <c r="AN621" s="8">
        <v>0</v>
      </c>
      <c r="AO621" s="8">
        <v>1</v>
      </c>
      <c r="AP621" s="8">
        <v>0</v>
      </c>
      <c r="AQ621" s="8">
        <v>0</v>
      </c>
      <c r="AR621" s="54">
        <v>385</v>
      </c>
      <c r="AS621" s="8">
        <v>1</v>
      </c>
      <c r="AT621" s="8">
        <v>0</v>
      </c>
      <c r="AU621" s="8">
        <v>540</v>
      </c>
      <c r="AV621" s="8" t="s">
        <v>8439</v>
      </c>
      <c r="AW621" s="8">
        <v>1</v>
      </c>
      <c r="AX621" s="8">
        <v>0</v>
      </c>
      <c r="AY621" s="8">
        <v>0</v>
      </c>
      <c r="AZ621" s="47">
        <v>46212.333333333336</v>
      </c>
      <c r="BA621" s="47">
        <v>46212.708333333336</v>
      </c>
      <c r="BB621" s="8" t="s">
        <v>8380</v>
      </c>
      <c r="BC621" s="47">
        <v>46212.34097222222</v>
      </c>
      <c r="BD621" s="47">
        <v>46212.693055555559</v>
      </c>
      <c r="BE621" s="8" t="s">
        <v>394</v>
      </c>
      <c r="BF621" s="8">
        <v>0</v>
      </c>
      <c r="BG621" s="8">
        <v>0</v>
      </c>
      <c r="BH621" s="8"/>
    </row>
    <row r="622" spans="2:60">
      <c r="B622" s="8" t="s">
        <v>8326</v>
      </c>
      <c r="C622" s="8" t="s">
        <v>82</v>
      </c>
      <c r="D622" s="8" t="s">
        <v>54</v>
      </c>
      <c r="E622" s="8" t="s">
        <v>394</v>
      </c>
      <c r="F622" s="8" t="s">
        <v>8438</v>
      </c>
      <c r="G622" s="8" t="s">
        <v>89</v>
      </c>
      <c r="H622" s="8" t="s">
        <v>53</v>
      </c>
      <c r="I622" s="9">
        <v>46210</v>
      </c>
      <c r="J622" s="61">
        <v>0</v>
      </c>
      <c r="K622" s="56">
        <v>46204</v>
      </c>
      <c r="L622" s="8" t="s">
        <v>52</v>
      </c>
      <c r="M622" s="8" t="s">
        <v>84</v>
      </c>
      <c r="N622" s="8" t="s">
        <v>64</v>
      </c>
      <c r="O622" s="8">
        <v>1</v>
      </c>
      <c r="P622" s="8">
        <v>4</v>
      </c>
      <c r="Q622" s="8" t="s">
        <v>58</v>
      </c>
      <c r="R622" s="8">
        <v>4</v>
      </c>
      <c r="S622" s="8">
        <v>0</v>
      </c>
      <c r="T622" s="8" t="b">
        <v>0</v>
      </c>
      <c r="U622" s="8">
        <v>240</v>
      </c>
      <c r="V622" s="54">
        <v>202</v>
      </c>
      <c r="W622" s="54">
        <v>110</v>
      </c>
      <c r="X622" s="8">
        <v>0</v>
      </c>
      <c r="Y622" s="8">
        <v>0</v>
      </c>
      <c r="Z622" s="8">
        <v>1</v>
      </c>
      <c r="AA622" s="8">
        <v>0</v>
      </c>
      <c r="AB622" s="8">
        <v>4</v>
      </c>
      <c r="AC622" s="8">
        <v>0</v>
      </c>
      <c r="AD622" s="8"/>
      <c r="AE622" s="8">
        <v>240</v>
      </c>
      <c r="AF622" s="8" t="s">
        <v>8378</v>
      </c>
      <c r="AG622" s="8" t="s">
        <v>8379</v>
      </c>
      <c r="AH622" s="54">
        <v>11</v>
      </c>
      <c r="AI622" s="54">
        <v>-27</v>
      </c>
      <c r="AJ622" s="8">
        <v>0</v>
      </c>
      <c r="AK622" s="8">
        <v>0</v>
      </c>
      <c r="AL622" s="8">
        <v>1</v>
      </c>
      <c r="AM622" s="8">
        <v>4</v>
      </c>
      <c r="AN622" s="8">
        <v>0</v>
      </c>
      <c r="AO622" s="8">
        <v>1</v>
      </c>
      <c r="AP622" s="8">
        <v>0</v>
      </c>
      <c r="AQ622" s="8">
        <v>0</v>
      </c>
      <c r="AR622" s="54">
        <v>120</v>
      </c>
      <c r="AS622" s="8">
        <v>1</v>
      </c>
      <c r="AT622" s="8">
        <v>0</v>
      </c>
      <c r="AU622" s="8">
        <v>240</v>
      </c>
      <c r="AV622" s="8" t="s">
        <v>8439</v>
      </c>
      <c r="AW622" s="8">
        <v>1</v>
      </c>
      <c r="AX622" s="8">
        <v>0</v>
      </c>
      <c r="AY622" s="8">
        <v>0</v>
      </c>
      <c r="AZ622" s="47">
        <v>46210.354166666664</v>
      </c>
      <c r="BA622" s="47">
        <v>46210.520833333336</v>
      </c>
      <c r="BB622" s="8" t="s">
        <v>8380</v>
      </c>
      <c r="BC622" s="47">
        <v>46210.361805555556</v>
      </c>
      <c r="BD622" s="47">
        <v>46210.502083333333</v>
      </c>
      <c r="BE622" s="8" t="s">
        <v>394</v>
      </c>
      <c r="BF622" s="8">
        <v>0</v>
      </c>
      <c r="BG622" s="8">
        <v>0</v>
      </c>
      <c r="BH622" s="8"/>
    </row>
    <row r="623" spans="2:60">
      <c r="B623" s="8" t="s">
        <v>8326</v>
      </c>
      <c r="C623" s="8" t="s">
        <v>82</v>
      </c>
      <c r="D623" s="8" t="s">
        <v>54</v>
      </c>
      <c r="E623" s="8" t="s">
        <v>547</v>
      </c>
      <c r="F623" s="8" t="s">
        <v>8438</v>
      </c>
      <c r="G623" s="8" t="s">
        <v>83</v>
      </c>
      <c r="H623" s="8" t="s">
        <v>53</v>
      </c>
      <c r="I623" s="9">
        <v>46242</v>
      </c>
      <c r="J623" s="61">
        <v>0</v>
      </c>
      <c r="K623" s="56">
        <v>46235</v>
      </c>
      <c r="L623" s="8" t="s">
        <v>52</v>
      </c>
      <c r="M623" s="8" t="s">
        <v>84</v>
      </c>
      <c r="N623" s="8" t="s">
        <v>64</v>
      </c>
      <c r="O623" s="8">
        <v>1</v>
      </c>
      <c r="P623" s="8">
        <v>4</v>
      </c>
      <c r="Q623" s="8" t="s">
        <v>60</v>
      </c>
      <c r="R623" s="8">
        <v>4</v>
      </c>
      <c r="S623" s="8">
        <v>0</v>
      </c>
      <c r="T623" s="8" t="b">
        <v>0</v>
      </c>
      <c r="U623" s="8">
        <v>210</v>
      </c>
      <c r="V623" s="54">
        <v>179</v>
      </c>
      <c r="W623" s="54">
        <v>97</v>
      </c>
      <c r="X623" s="8">
        <v>0</v>
      </c>
      <c r="Y623" s="8">
        <v>0</v>
      </c>
      <c r="Z623" s="8">
        <v>1</v>
      </c>
      <c r="AA623" s="8">
        <v>0</v>
      </c>
      <c r="AB623" s="8">
        <v>4</v>
      </c>
      <c r="AC623" s="8">
        <v>0</v>
      </c>
      <c r="AD623" s="8"/>
      <c r="AE623" s="8">
        <v>210</v>
      </c>
      <c r="AF623" s="8" t="s">
        <v>8384</v>
      </c>
      <c r="AG623" s="8" t="s">
        <v>8379</v>
      </c>
      <c r="AH623" s="54">
        <v>9</v>
      </c>
      <c r="AI623" s="54">
        <v>-22</v>
      </c>
      <c r="AJ623" s="8">
        <v>0</v>
      </c>
      <c r="AK623" s="8">
        <v>1</v>
      </c>
      <c r="AL623" s="8">
        <v>0</v>
      </c>
      <c r="AM623" s="8">
        <v>4</v>
      </c>
      <c r="AN623" s="8">
        <v>0</v>
      </c>
      <c r="AO623" s="8">
        <v>1</v>
      </c>
      <c r="AP623" s="8">
        <v>0</v>
      </c>
      <c r="AQ623" s="8">
        <v>0</v>
      </c>
      <c r="AR623" s="54">
        <v>100</v>
      </c>
      <c r="AS623" s="8">
        <v>1</v>
      </c>
      <c r="AT623" s="8">
        <v>0</v>
      </c>
      <c r="AU623" s="8">
        <v>210</v>
      </c>
      <c r="AV623" s="8" t="s">
        <v>8439</v>
      </c>
      <c r="AW623" s="8">
        <v>1</v>
      </c>
      <c r="AX623" s="8">
        <v>0</v>
      </c>
      <c r="AY623" s="8">
        <v>0</v>
      </c>
      <c r="AZ623" s="47">
        <v>46242.541666666664</v>
      </c>
      <c r="BA623" s="47">
        <v>46242.6875</v>
      </c>
      <c r="BB623" s="8" t="s">
        <v>8380</v>
      </c>
      <c r="BC623" s="47">
        <v>46242.54791666667</v>
      </c>
      <c r="BD623" s="47">
        <v>46242.672222222223</v>
      </c>
      <c r="BE623" s="8" t="s">
        <v>547</v>
      </c>
      <c r="BF623" s="8">
        <v>0</v>
      </c>
      <c r="BG623" s="8">
        <v>0</v>
      </c>
      <c r="BH623" s="8"/>
    </row>
    <row r="624" spans="2:60">
      <c r="B624" s="8" t="s">
        <v>8326</v>
      </c>
      <c r="C624" s="8" t="s">
        <v>82</v>
      </c>
      <c r="D624" s="8" t="s">
        <v>54</v>
      </c>
      <c r="E624" s="8" t="s">
        <v>514</v>
      </c>
      <c r="F624" s="8" t="s">
        <v>8438</v>
      </c>
      <c r="G624" s="8" t="s">
        <v>87</v>
      </c>
      <c r="H624" s="8" t="s">
        <v>53</v>
      </c>
      <c r="I624" s="9">
        <v>46179</v>
      </c>
      <c r="J624" s="61">
        <v>0</v>
      </c>
      <c r="K624" s="56">
        <v>46174</v>
      </c>
      <c r="L624" s="8" t="s">
        <v>52</v>
      </c>
      <c r="M624" s="8" t="s">
        <v>84</v>
      </c>
      <c r="N624" s="8" t="s">
        <v>64</v>
      </c>
      <c r="O624" s="8">
        <v>1</v>
      </c>
      <c r="P624" s="8">
        <v>4</v>
      </c>
      <c r="Q624" s="8" t="s">
        <v>56</v>
      </c>
      <c r="R624" s="8">
        <v>4</v>
      </c>
      <c r="S624" s="8">
        <v>0</v>
      </c>
      <c r="T624" s="8" t="b">
        <v>0</v>
      </c>
      <c r="U624" s="8">
        <v>180</v>
      </c>
      <c r="V624" s="54">
        <v>163</v>
      </c>
      <c r="W624" s="54">
        <v>77</v>
      </c>
      <c r="X624" s="8">
        <v>0</v>
      </c>
      <c r="Y624" s="8">
        <v>0</v>
      </c>
      <c r="Z624" s="8">
        <v>1</v>
      </c>
      <c r="AA624" s="8">
        <v>0</v>
      </c>
      <c r="AB624" s="8">
        <v>4</v>
      </c>
      <c r="AC624" s="8">
        <v>0</v>
      </c>
      <c r="AD624" s="8"/>
      <c r="AE624" s="8">
        <v>180</v>
      </c>
      <c r="AF624" s="8" t="s">
        <v>8384</v>
      </c>
      <c r="AG624" s="8" t="s">
        <v>8379</v>
      </c>
      <c r="AH624" s="54">
        <v>4</v>
      </c>
      <c r="AI624" s="54">
        <v>-13</v>
      </c>
      <c r="AJ624" s="8">
        <v>0</v>
      </c>
      <c r="AK624" s="8">
        <v>1</v>
      </c>
      <c r="AL624" s="8">
        <v>0</v>
      </c>
      <c r="AM624" s="8">
        <v>4</v>
      </c>
      <c r="AN624" s="8">
        <v>0</v>
      </c>
      <c r="AO624" s="8">
        <v>1</v>
      </c>
      <c r="AP624" s="8">
        <v>0</v>
      </c>
      <c r="AQ624" s="8">
        <v>0</v>
      </c>
      <c r="AR624" s="54">
        <v>85</v>
      </c>
      <c r="AS624" s="8">
        <v>1</v>
      </c>
      <c r="AT624" s="8">
        <v>0</v>
      </c>
      <c r="AU624" s="8">
        <v>180</v>
      </c>
      <c r="AV624" s="8" t="s">
        <v>8439</v>
      </c>
      <c r="AW624" s="8">
        <v>1</v>
      </c>
      <c r="AX624" s="8">
        <v>0</v>
      </c>
      <c r="AY624" s="8">
        <v>0</v>
      </c>
      <c r="AZ624" s="47">
        <v>46179.375</v>
      </c>
      <c r="BA624" s="47">
        <v>46179.5</v>
      </c>
      <c r="BB624" s="8" t="s">
        <v>8380</v>
      </c>
      <c r="BC624" s="47">
        <v>46179.37777777778</v>
      </c>
      <c r="BD624" s="47">
        <v>46179.490972222222</v>
      </c>
      <c r="BE624" s="8" t="s">
        <v>514</v>
      </c>
      <c r="BF624" s="8">
        <v>0</v>
      </c>
      <c r="BG624" s="8">
        <v>0</v>
      </c>
      <c r="BH624" s="8"/>
    </row>
    <row r="625" spans="2:60">
      <c r="B625" s="8" t="s">
        <v>8326</v>
      </c>
      <c r="C625" s="8" t="s">
        <v>82</v>
      </c>
      <c r="D625" s="8" t="s">
        <v>54</v>
      </c>
      <c r="E625" s="8" t="s">
        <v>514</v>
      </c>
      <c r="F625" s="8" t="s">
        <v>8438</v>
      </c>
      <c r="G625" s="8" t="s">
        <v>87</v>
      </c>
      <c r="H625" s="8" t="s">
        <v>53</v>
      </c>
      <c r="I625" s="9">
        <v>46215</v>
      </c>
      <c r="J625" s="61">
        <v>0</v>
      </c>
      <c r="K625" s="56">
        <v>46204</v>
      </c>
      <c r="L625" s="8" t="s">
        <v>52</v>
      </c>
      <c r="M625" s="8" t="s">
        <v>84</v>
      </c>
      <c r="N625" s="8" t="s">
        <v>64</v>
      </c>
      <c r="O625" s="8">
        <v>1</v>
      </c>
      <c r="P625" s="8">
        <v>4</v>
      </c>
      <c r="Q625" s="8" t="s">
        <v>58</v>
      </c>
      <c r="R625" s="8">
        <v>4</v>
      </c>
      <c r="S625" s="8">
        <v>0</v>
      </c>
      <c r="T625" s="8" t="b">
        <v>0</v>
      </c>
      <c r="U625" s="8">
        <v>270</v>
      </c>
      <c r="V625" s="54">
        <v>240</v>
      </c>
      <c r="W625" s="54">
        <v>130</v>
      </c>
      <c r="X625" s="8">
        <v>0</v>
      </c>
      <c r="Y625" s="8">
        <v>0</v>
      </c>
      <c r="Z625" s="8">
        <v>1</v>
      </c>
      <c r="AA625" s="8">
        <v>0</v>
      </c>
      <c r="AB625" s="8">
        <v>4</v>
      </c>
      <c r="AC625" s="8">
        <v>0</v>
      </c>
      <c r="AD625" s="8"/>
      <c r="AE625" s="8">
        <v>270</v>
      </c>
      <c r="AF625" s="8" t="s">
        <v>8384</v>
      </c>
      <c r="AG625" s="8" t="s">
        <v>8379</v>
      </c>
      <c r="AH625" s="54">
        <v>5</v>
      </c>
      <c r="AI625" s="54">
        <v>-25</v>
      </c>
      <c r="AJ625" s="8">
        <v>0</v>
      </c>
      <c r="AK625" s="8">
        <v>1</v>
      </c>
      <c r="AL625" s="8">
        <v>0</v>
      </c>
      <c r="AM625" s="8">
        <v>4</v>
      </c>
      <c r="AN625" s="8">
        <v>0</v>
      </c>
      <c r="AO625" s="8">
        <v>1</v>
      </c>
      <c r="AP625" s="8">
        <v>0</v>
      </c>
      <c r="AQ625" s="8">
        <v>0</v>
      </c>
      <c r="AR625" s="54">
        <v>140</v>
      </c>
      <c r="AS625" s="8">
        <v>1</v>
      </c>
      <c r="AT625" s="8">
        <v>0</v>
      </c>
      <c r="AU625" s="8">
        <v>270</v>
      </c>
      <c r="AV625" s="8" t="s">
        <v>8439</v>
      </c>
      <c r="AW625" s="8">
        <v>1</v>
      </c>
      <c r="AX625" s="8">
        <v>0</v>
      </c>
      <c r="AY625" s="8">
        <v>0</v>
      </c>
      <c r="AZ625" s="47">
        <v>46215.333333333336</v>
      </c>
      <c r="BA625" s="47">
        <v>46215.520833333336</v>
      </c>
      <c r="BB625" s="8" t="s">
        <v>8380</v>
      </c>
      <c r="BC625" s="47">
        <v>46215.336805555555</v>
      </c>
      <c r="BD625" s="47">
        <v>46215.503472222219</v>
      </c>
      <c r="BE625" s="8" t="s">
        <v>514</v>
      </c>
      <c r="BF625" s="8">
        <v>0</v>
      </c>
      <c r="BG625" s="8">
        <v>0</v>
      </c>
      <c r="BH625" s="8"/>
    </row>
    <row r="626" spans="2:60">
      <c r="B626" s="8" t="s">
        <v>8326</v>
      </c>
      <c r="C626" s="8" t="s">
        <v>82</v>
      </c>
      <c r="D626" s="8" t="s">
        <v>54</v>
      </c>
      <c r="E626" s="8" t="s">
        <v>269</v>
      </c>
      <c r="F626" s="8" t="s">
        <v>8438</v>
      </c>
      <c r="G626" s="8" t="s">
        <v>83</v>
      </c>
      <c r="H626" s="8" t="s">
        <v>53</v>
      </c>
      <c r="I626" s="9">
        <v>46227</v>
      </c>
      <c r="J626" s="61">
        <v>0</v>
      </c>
      <c r="K626" s="56">
        <v>46204</v>
      </c>
      <c r="L626" s="8" t="s">
        <v>52</v>
      </c>
      <c r="M626" s="8" t="s">
        <v>84</v>
      </c>
      <c r="N626" s="8" t="s">
        <v>64</v>
      </c>
      <c r="O626" s="8">
        <v>1</v>
      </c>
      <c r="P626" s="8">
        <v>4</v>
      </c>
      <c r="Q626" s="8" t="s">
        <v>58</v>
      </c>
      <c r="R626" s="8">
        <v>4</v>
      </c>
      <c r="S626" s="8">
        <v>0</v>
      </c>
      <c r="T626" s="8" t="b">
        <v>0</v>
      </c>
      <c r="U626" s="8">
        <v>480</v>
      </c>
      <c r="V626" s="54">
        <v>450</v>
      </c>
      <c r="W626" s="54">
        <v>315</v>
      </c>
      <c r="X626" s="8">
        <v>0</v>
      </c>
      <c r="Y626" s="8">
        <v>0</v>
      </c>
      <c r="Z626" s="8">
        <v>1</v>
      </c>
      <c r="AA626" s="8">
        <v>0</v>
      </c>
      <c r="AB626" s="8">
        <v>4</v>
      </c>
      <c r="AC626" s="8">
        <v>0</v>
      </c>
      <c r="AD626" s="8"/>
      <c r="AE626" s="8">
        <v>480</v>
      </c>
      <c r="AF626" s="8" t="s">
        <v>8384</v>
      </c>
      <c r="AG626" s="8" t="s">
        <v>8379</v>
      </c>
      <c r="AH626" s="54">
        <v>4</v>
      </c>
      <c r="AI626" s="54">
        <v>-26</v>
      </c>
      <c r="AJ626" s="8">
        <v>0</v>
      </c>
      <c r="AK626" s="8">
        <v>1</v>
      </c>
      <c r="AL626" s="8">
        <v>0</v>
      </c>
      <c r="AM626" s="8">
        <v>4</v>
      </c>
      <c r="AN626" s="8">
        <v>0</v>
      </c>
      <c r="AO626" s="8">
        <v>1</v>
      </c>
      <c r="AP626" s="8">
        <v>0</v>
      </c>
      <c r="AQ626" s="8">
        <v>0</v>
      </c>
      <c r="AR626" s="54">
        <v>320</v>
      </c>
      <c r="AS626" s="8">
        <v>1</v>
      </c>
      <c r="AT626" s="8">
        <v>0</v>
      </c>
      <c r="AU626" s="8">
        <v>480</v>
      </c>
      <c r="AV626" s="8" t="s">
        <v>8439</v>
      </c>
      <c r="AW626" s="8">
        <v>1</v>
      </c>
      <c r="AX626" s="8">
        <v>0</v>
      </c>
      <c r="AY626" s="8">
        <v>0</v>
      </c>
      <c r="AZ626" s="47">
        <v>46227.333333333336</v>
      </c>
      <c r="BA626" s="47">
        <v>46227.666666666664</v>
      </c>
      <c r="BB626" s="8" t="s">
        <v>8380</v>
      </c>
      <c r="BC626" s="47">
        <v>46227.336111111108</v>
      </c>
      <c r="BD626" s="47">
        <v>46227.648611111108</v>
      </c>
      <c r="BE626" s="8" t="s">
        <v>269</v>
      </c>
      <c r="BF626" s="8">
        <v>0</v>
      </c>
      <c r="BG626" s="8">
        <v>0</v>
      </c>
      <c r="BH626" s="8"/>
    </row>
    <row r="627" spans="2:60">
      <c r="B627" s="8" t="s">
        <v>8326</v>
      </c>
      <c r="C627" s="8" t="s">
        <v>82</v>
      </c>
      <c r="D627" s="8" t="s">
        <v>54</v>
      </c>
      <c r="E627" s="8" t="s">
        <v>269</v>
      </c>
      <c r="F627" s="8" t="s">
        <v>8438</v>
      </c>
      <c r="G627" s="8" t="s">
        <v>85</v>
      </c>
      <c r="H627" s="8" t="s">
        <v>53</v>
      </c>
      <c r="I627" s="9">
        <v>46256</v>
      </c>
      <c r="J627" s="61">
        <v>0</v>
      </c>
      <c r="K627" s="56">
        <v>46235</v>
      </c>
      <c r="L627" s="8" t="s">
        <v>52</v>
      </c>
      <c r="M627" s="8" t="s">
        <v>84</v>
      </c>
      <c r="N627" s="8" t="s">
        <v>64</v>
      </c>
      <c r="O627" s="8">
        <v>1</v>
      </c>
      <c r="P627" s="8">
        <v>4</v>
      </c>
      <c r="Q627" s="8" t="s">
        <v>60</v>
      </c>
      <c r="R627" s="8">
        <v>4</v>
      </c>
      <c r="S627" s="8">
        <v>0</v>
      </c>
      <c r="T627" s="8" t="b">
        <v>0</v>
      </c>
      <c r="U627" s="8">
        <v>210</v>
      </c>
      <c r="V627" s="54">
        <v>186</v>
      </c>
      <c r="W627" s="54">
        <v>109</v>
      </c>
      <c r="X627" s="8">
        <v>0</v>
      </c>
      <c r="Y627" s="8">
        <v>0</v>
      </c>
      <c r="Z627" s="8">
        <v>1</v>
      </c>
      <c r="AA627" s="8">
        <v>0</v>
      </c>
      <c r="AB627" s="8">
        <v>4</v>
      </c>
      <c r="AC627" s="8">
        <v>0</v>
      </c>
      <c r="AD627" s="8"/>
      <c r="AE627" s="8">
        <v>210</v>
      </c>
      <c r="AF627" s="8" t="s">
        <v>8384</v>
      </c>
      <c r="AG627" s="8" t="s">
        <v>8379</v>
      </c>
      <c r="AH627" s="54">
        <v>4</v>
      </c>
      <c r="AI627" s="54">
        <v>-20</v>
      </c>
      <c r="AJ627" s="8">
        <v>0</v>
      </c>
      <c r="AK627" s="8">
        <v>1</v>
      </c>
      <c r="AL627" s="8">
        <v>0</v>
      </c>
      <c r="AM627" s="8">
        <v>4</v>
      </c>
      <c r="AN627" s="8">
        <v>0</v>
      </c>
      <c r="AO627" s="8">
        <v>1</v>
      </c>
      <c r="AP627" s="8">
        <v>0</v>
      </c>
      <c r="AQ627" s="8">
        <v>0</v>
      </c>
      <c r="AR627" s="54">
        <v>105</v>
      </c>
      <c r="AS627" s="8">
        <v>1</v>
      </c>
      <c r="AT627" s="8">
        <v>0</v>
      </c>
      <c r="AU627" s="8">
        <v>210</v>
      </c>
      <c r="AV627" s="8" t="s">
        <v>8439</v>
      </c>
      <c r="AW627" s="8">
        <v>1</v>
      </c>
      <c r="AX627" s="8">
        <v>0</v>
      </c>
      <c r="AY627" s="8">
        <v>0</v>
      </c>
      <c r="AZ627" s="47">
        <v>46256.5625</v>
      </c>
      <c r="BA627" s="47">
        <v>46256.708333333336</v>
      </c>
      <c r="BB627" s="8" t="s">
        <v>8380</v>
      </c>
      <c r="BC627" s="47">
        <v>46256.56527777778</v>
      </c>
      <c r="BD627" s="47">
        <v>46256.694444444445</v>
      </c>
      <c r="BE627" s="8" t="s">
        <v>269</v>
      </c>
      <c r="BF627" s="8">
        <v>0</v>
      </c>
      <c r="BG627" s="8">
        <v>0</v>
      </c>
      <c r="BH627" s="8"/>
    </row>
    <row r="628" spans="2:60">
      <c r="B628" s="8" t="s">
        <v>8326</v>
      </c>
      <c r="C628" s="8" t="s">
        <v>82</v>
      </c>
      <c r="D628" s="8" t="s">
        <v>54</v>
      </c>
      <c r="E628" s="8" t="s">
        <v>269</v>
      </c>
      <c r="F628" s="8" t="s">
        <v>8438</v>
      </c>
      <c r="G628" s="8" t="s">
        <v>86</v>
      </c>
      <c r="H628" s="8" t="s">
        <v>53</v>
      </c>
      <c r="I628" s="9">
        <v>46229</v>
      </c>
      <c r="J628" s="61">
        <v>0</v>
      </c>
      <c r="K628" s="56">
        <v>46204</v>
      </c>
      <c r="L628" s="8" t="s">
        <v>52</v>
      </c>
      <c r="M628" s="8" t="s">
        <v>84</v>
      </c>
      <c r="N628" s="8" t="s">
        <v>64</v>
      </c>
      <c r="O628" s="8">
        <v>1</v>
      </c>
      <c r="P628" s="8">
        <v>4</v>
      </c>
      <c r="Q628" s="8" t="s">
        <v>58</v>
      </c>
      <c r="R628" s="8">
        <v>4</v>
      </c>
      <c r="S628" s="8">
        <v>0</v>
      </c>
      <c r="T628" s="8" t="b">
        <v>0</v>
      </c>
      <c r="U628" s="8">
        <v>240</v>
      </c>
      <c r="V628" s="54">
        <v>211</v>
      </c>
      <c r="W628" s="54">
        <v>125</v>
      </c>
      <c r="X628" s="8">
        <v>0</v>
      </c>
      <c r="Y628" s="8">
        <v>0</v>
      </c>
      <c r="Z628" s="8">
        <v>1</v>
      </c>
      <c r="AA628" s="8">
        <v>0</v>
      </c>
      <c r="AB628" s="8">
        <v>4</v>
      </c>
      <c r="AC628" s="8">
        <v>0</v>
      </c>
      <c r="AD628" s="8"/>
      <c r="AE628" s="8">
        <v>240</v>
      </c>
      <c r="AF628" s="8" t="s">
        <v>8384</v>
      </c>
      <c r="AG628" s="8" t="s">
        <v>8379</v>
      </c>
      <c r="AH628" s="54">
        <v>10</v>
      </c>
      <c r="AI628" s="54">
        <v>-19</v>
      </c>
      <c r="AJ628" s="8">
        <v>0</v>
      </c>
      <c r="AK628" s="8">
        <v>1</v>
      </c>
      <c r="AL628" s="8">
        <v>0</v>
      </c>
      <c r="AM628" s="8">
        <v>4</v>
      </c>
      <c r="AN628" s="8">
        <v>0</v>
      </c>
      <c r="AO628" s="8">
        <v>1</v>
      </c>
      <c r="AP628" s="8">
        <v>0</v>
      </c>
      <c r="AQ628" s="8">
        <v>0</v>
      </c>
      <c r="AR628" s="54">
        <v>120</v>
      </c>
      <c r="AS628" s="8">
        <v>1</v>
      </c>
      <c r="AT628" s="8">
        <v>0</v>
      </c>
      <c r="AU628" s="8">
        <v>240</v>
      </c>
      <c r="AV628" s="8" t="s">
        <v>8439</v>
      </c>
      <c r="AW628" s="8">
        <v>1</v>
      </c>
      <c r="AX628" s="8">
        <v>0</v>
      </c>
      <c r="AY628" s="8">
        <v>0</v>
      </c>
      <c r="AZ628" s="47">
        <v>46229.541666666664</v>
      </c>
      <c r="BA628" s="47">
        <v>46229.708333333336</v>
      </c>
      <c r="BB628" s="8" t="s">
        <v>8380</v>
      </c>
      <c r="BC628" s="47">
        <v>46229.548611111109</v>
      </c>
      <c r="BD628" s="47">
        <v>46229.695138888892</v>
      </c>
      <c r="BE628" s="8" t="s">
        <v>269</v>
      </c>
      <c r="BF628" s="8">
        <v>0</v>
      </c>
      <c r="BG628" s="8">
        <v>0</v>
      </c>
      <c r="BH628" s="8"/>
    </row>
    <row r="629" spans="2:60">
      <c r="B629" s="8" t="s">
        <v>8326</v>
      </c>
      <c r="C629" s="8" t="s">
        <v>82</v>
      </c>
      <c r="D629" s="8" t="s">
        <v>54</v>
      </c>
      <c r="E629" s="8" t="s">
        <v>497</v>
      </c>
      <c r="F629" s="8" t="s">
        <v>8438</v>
      </c>
      <c r="G629" s="8" t="s">
        <v>86</v>
      </c>
      <c r="H629" s="8" t="s">
        <v>53</v>
      </c>
      <c r="I629" s="9">
        <v>46211</v>
      </c>
      <c r="J629" s="61">
        <v>0</v>
      </c>
      <c r="K629" s="56">
        <v>46204</v>
      </c>
      <c r="L629" s="8" t="s">
        <v>52</v>
      </c>
      <c r="M629" s="8" t="s">
        <v>84</v>
      </c>
      <c r="N629" s="8" t="s">
        <v>64</v>
      </c>
      <c r="O629" s="8">
        <v>1</v>
      </c>
      <c r="P629" s="8">
        <v>4</v>
      </c>
      <c r="Q629" s="8" t="s">
        <v>58</v>
      </c>
      <c r="R629" s="8">
        <v>4</v>
      </c>
      <c r="S629" s="8">
        <v>0</v>
      </c>
      <c r="T629" s="8" t="b">
        <v>0</v>
      </c>
      <c r="U629" s="8">
        <v>540</v>
      </c>
      <c r="V629" s="54">
        <v>502</v>
      </c>
      <c r="W629" s="54">
        <v>376</v>
      </c>
      <c r="X629" s="8">
        <v>0</v>
      </c>
      <c r="Y629" s="8">
        <v>0</v>
      </c>
      <c r="Z629" s="8">
        <v>1</v>
      </c>
      <c r="AA629" s="8">
        <v>0</v>
      </c>
      <c r="AB629" s="8">
        <v>4</v>
      </c>
      <c r="AC629" s="8">
        <v>0</v>
      </c>
      <c r="AD629" s="8"/>
      <c r="AE629" s="8">
        <v>540</v>
      </c>
      <c r="AF629" s="8" t="s">
        <v>8384</v>
      </c>
      <c r="AG629" s="8" t="s">
        <v>8379</v>
      </c>
      <c r="AH629" s="54">
        <v>10</v>
      </c>
      <c r="AI629" s="54">
        <v>-28</v>
      </c>
      <c r="AJ629" s="8">
        <v>0</v>
      </c>
      <c r="AK629" s="8">
        <v>1</v>
      </c>
      <c r="AL629" s="8">
        <v>0</v>
      </c>
      <c r="AM629" s="8">
        <v>4</v>
      </c>
      <c r="AN629" s="8">
        <v>0</v>
      </c>
      <c r="AO629" s="8">
        <v>1</v>
      </c>
      <c r="AP629" s="8">
        <v>0</v>
      </c>
      <c r="AQ629" s="8">
        <v>0</v>
      </c>
      <c r="AR629" s="54">
        <v>385</v>
      </c>
      <c r="AS629" s="8">
        <v>1</v>
      </c>
      <c r="AT629" s="8">
        <v>0</v>
      </c>
      <c r="AU629" s="8">
        <v>540</v>
      </c>
      <c r="AV629" s="8" t="s">
        <v>8439</v>
      </c>
      <c r="AW629" s="8">
        <v>1</v>
      </c>
      <c r="AX629" s="8">
        <v>0</v>
      </c>
      <c r="AY629" s="8">
        <v>0</v>
      </c>
      <c r="AZ629" s="47">
        <v>46211.3125</v>
      </c>
      <c r="BA629" s="47">
        <v>46211.6875</v>
      </c>
      <c r="BB629" s="8" t="s">
        <v>8380</v>
      </c>
      <c r="BC629" s="47">
        <v>46211.319444444445</v>
      </c>
      <c r="BD629" s="47">
        <v>46211.668055555558</v>
      </c>
      <c r="BE629" s="8" t="s">
        <v>497</v>
      </c>
      <c r="BF629" s="8">
        <v>0</v>
      </c>
      <c r="BG629" s="8">
        <v>0</v>
      </c>
      <c r="BH629" s="8"/>
    </row>
    <row r="630" spans="2:60">
      <c r="B630" s="8" t="s">
        <v>8326</v>
      </c>
      <c r="C630" s="8" t="s">
        <v>82</v>
      </c>
      <c r="D630" s="8" t="s">
        <v>54</v>
      </c>
      <c r="E630" s="8" t="s">
        <v>497</v>
      </c>
      <c r="F630" s="8" t="s">
        <v>8438</v>
      </c>
      <c r="G630" s="8" t="s">
        <v>89</v>
      </c>
      <c r="H630" s="8" t="s">
        <v>53</v>
      </c>
      <c r="I630" s="9">
        <v>46180</v>
      </c>
      <c r="J630" s="61">
        <v>0</v>
      </c>
      <c r="K630" s="56">
        <v>46174</v>
      </c>
      <c r="L630" s="8" t="s">
        <v>52</v>
      </c>
      <c r="M630" s="8" t="s">
        <v>84</v>
      </c>
      <c r="N630" s="8" t="s">
        <v>64</v>
      </c>
      <c r="O630" s="8">
        <v>1</v>
      </c>
      <c r="P630" s="8">
        <v>4</v>
      </c>
      <c r="Q630" s="8" t="s">
        <v>56</v>
      </c>
      <c r="R630" s="8">
        <v>4</v>
      </c>
      <c r="S630" s="8">
        <v>0</v>
      </c>
      <c r="T630" s="8" t="b">
        <v>0</v>
      </c>
      <c r="U630" s="8">
        <v>240</v>
      </c>
      <c r="V630" s="54">
        <v>215</v>
      </c>
      <c r="W630" s="54">
        <v>142</v>
      </c>
      <c r="X630" s="8">
        <v>0</v>
      </c>
      <c r="Y630" s="8">
        <v>0</v>
      </c>
      <c r="Z630" s="8">
        <v>1</v>
      </c>
      <c r="AA630" s="8">
        <v>0</v>
      </c>
      <c r="AB630" s="8">
        <v>4</v>
      </c>
      <c r="AC630" s="8">
        <v>0</v>
      </c>
      <c r="AD630" s="8"/>
      <c r="AE630" s="8">
        <v>240</v>
      </c>
      <c r="AF630" s="8" t="s">
        <v>8384</v>
      </c>
      <c r="AG630" s="8" t="s">
        <v>8379</v>
      </c>
      <c r="AH630" s="54">
        <v>10</v>
      </c>
      <c r="AI630" s="54">
        <v>-15</v>
      </c>
      <c r="AJ630" s="8">
        <v>0</v>
      </c>
      <c r="AK630" s="8">
        <v>1</v>
      </c>
      <c r="AL630" s="8">
        <v>0</v>
      </c>
      <c r="AM630" s="8">
        <v>4</v>
      </c>
      <c r="AN630" s="8">
        <v>0</v>
      </c>
      <c r="AO630" s="8">
        <v>1</v>
      </c>
      <c r="AP630" s="8">
        <v>0</v>
      </c>
      <c r="AQ630" s="8">
        <v>0</v>
      </c>
      <c r="AR630" s="54">
        <v>140</v>
      </c>
      <c r="AS630" s="8">
        <v>1</v>
      </c>
      <c r="AT630" s="8">
        <v>0</v>
      </c>
      <c r="AU630" s="8">
        <v>240</v>
      </c>
      <c r="AV630" s="8" t="s">
        <v>8439</v>
      </c>
      <c r="AW630" s="8">
        <v>1</v>
      </c>
      <c r="AX630" s="8">
        <v>0</v>
      </c>
      <c r="AY630" s="8">
        <v>0</v>
      </c>
      <c r="AZ630" s="47">
        <v>46180.333333333336</v>
      </c>
      <c r="BA630" s="47">
        <v>46180.5</v>
      </c>
      <c r="BB630" s="8" t="s">
        <v>8380</v>
      </c>
      <c r="BC630" s="47">
        <v>46180.340277777781</v>
      </c>
      <c r="BD630" s="47">
        <v>46180.489583333336</v>
      </c>
      <c r="BE630" s="8" t="s">
        <v>497</v>
      </c>
      <c r="BF630" s="8">
        <v>0</v>
      </c>
      <c r="BG630" s="8">
        <v>0</v>
      </c>
      <c r="BH630" s="8"/>
    </row>
    <row r="631" spans="2:60">
      <c r="B631" s="8" t="s">
        <v>8326</v>
      </c>
      <c r="C631" s="8" t="s">
        <v>82</v>
      </c>
      <c r="D631" s="8" t="s">
        <v>54</v>
      </c>
      <c r="E631" s="8" t="s">
        <v>297</v>
      </c>
      <c r="F631" s="8" t="s">
        <v>8438</v>
      </c>
      <c r="G631" s="8" t="s">
        <v>89</v>
      </c>
      <c r="H631" s="8" t="s">
        <v>53</v>
      </c>
      <c r="I631" s="9">
        <v>46203</v>
      </c>
      <c r="J631" s="61">
        <v>0</v>
      </c>
      <c r="K631" s="56">
        <v>46174</v>
      </c>
      <c r="L631" s="8" t="s">
        <v>52</v>
      </c>
      <c r="M631" s="8" t="s">
        <v>84</v>
      </c>
      <c r="N631" s="8" t="s">
        <v>64</v>
      </c>
      <c r="O631" s="8">
        <v>1</v>
      </c>
      <c r="P631" s="8">
        <v>4</v>
      </c>
      <c r="Q631" s="8" t="s">
        <v>56</v>
      </c>
      <c r="R631" s="8">
        <v>4</v>
      </c>
      <c r="S631" s="8">
        <v>0</v>
      </c>
      <c r="T631" s="8" t="b">
        <v>0</v>
      </c>
      <c r="U631" s="8">
        <v>540</v>
      </c>
      <c r="V631" s="54">
        <v>500</v>
      </c>
      <c r="W631" s="54">
        <v>350</v>
      </c>
      <c r="X631" s="8">
        <v>0</v>
      </c>
      <c r="Y631" s="8">
        <v>0</v>
      </c>
      <c r="Z631" s="8">
        <v>1</v>
      </c>
      <c r="AA631" s="8">
        <v>0</v>
      </c>
      <c r="AB631" s="8">
        <v>4</v>
      </c>
      <c r="AC631" s="8">
        <v>0</v>
      </c>
      <c r="AD631" s="8"/>
      <c r="AE631" s="8">
        <v>540</v>
      </c>
      <c r="AF631" s="8" t="s">
        <v>8384</v>
      </c>
      <c r="AG631" s="8" t="s">
        <v>8379</v>
      </c>
      <c r="AH631" s="54">
        <v>9</v>
      </c>
      <c r="AI631" s="54">
        <v>-31</v>
      </c>
      <c r="AJ631" s="8">
        <v>0</v>
      </c>
      <c r="AK631" s="8">
        <v>1</v>
      </c>
      <c r="AL631" s="8">
        <v>0</v>
      </c>
      <c r="AM631" s="8">
        <v>4</v>
      </c>
      <c r="AN631" s="8">
        <v>0</v>
      </c>
      <c r="AO631" s="8">
        <v>1</v>
      </c>
      <c r="AP631" s="8">
        <v>0</v>
      </c>
      <c r="AQ631" s="8">
        <v>0</v>
      </c>
      <c r="AR631" s="54">
        <v>345</v>
      </c>
      <c r="AS631" s="8">
        <v>1</v>
      </c>
      <c r="AT631" s="8">
        <v>0</v>
      </c>
      <c r="AU631" s="8">
        <v>540</v>
      </c>
      <c r="AV631" s="8" t="s">
        <v>8439</v>
      </c>
      <c r="AW631" s="8">
        <v>1</v>
      </c>
      <c r="AX631" s="8">
        <v>0</v>
      </c>
      <c r="AY631" s="8">
        <v>0</v>
      </c>
      <c r="AZ631" s="47">
        <v>46203.3125</v>
      </c>
      <c r="BA631" s="47">
        <v>46203.6875</v>
      </c>
      <c r="BB631" s="8" t="s">
        <v>8380</v>
      </c>
      <c r="BC631" s="47">
        <v>46203.318749999999</v>
      </c>
      <c r="BD631" s="47">
        <v>46203.665972222225</v>
      </c>
      <c r="BE631" s="8" t="s">
        <v>297</v>
      </c>
      <c r="BF631" s="8">
        <v>0</v>
      </c>
      <c r="BG631" s="8">
        <v>0</v>
      </c>
      <c r="BH631" s="8"/>
    </row>
    <row r="632" spans="2:60">
      <c r="B632" s="8" t="s">
        <v>8326</v>
      </c>
      <c r="C632" s="8" t="s">
        <v>82</v>
      </c>
      <c r="D632" s="8" t="s">
        <v>54</v>
      </c>
      <c r="E632" s="8" t="s">
        <v>297</v>
      </c>
      <c r="F632" s="8" t="s">
        <v>8438</v>
      </c>
      <c r="G632" s="8" t="s">
        <v>89</v>
      </c>
      <c r="H632" s="8" t="s">
        <v>53</v>
      </c>
      <c r="I632" s="9">
        <v>46257</v>
      </c>
      <c r="J632" s="61">
        <v>0</v>
      </c>
      <c r="K632" s="56">
        <v>46235</v>
      </c>
      <c r="L632" s="8" t="s">
        <v>52</v>
      </c>
      <c r="M632" s="8" t="s">
        <v>84</v>
      </c>
      <c r="N632" s="8" t="s">
        <v>64</v>
      </c>
      <c r="O632" s="8">
        <v>1</v>
      </c>
      <c r="P632" s="8">
        <v>4</v>
      </c>
      <c r="Q632" s="8" t="s">
        <v>60</v>
      </c>
      <c r="R632" s="8">
        <v>4</v>
      </c>
      <c r="S632" s="8">
        <v>0</v>
      </c>
      <c r="T632" s="8" t="b">
        <v>0</v>
      </c>
      <c r="U632" s="8">
        <v>420</v>
      </c>
      <c r="V632" s="54">
        <v>394</v>
      </c>
      <c r="W632" s="54">
        <v>297</v>
      </c>
      <c r="X632" s="8">
        <v>0</v>
      </c>
      <c r="Y632" s="8">
        <v>0</v>
      </c>
      <c r="Z632" s="8">
        <v>1</v>
      </c>
      <c r="AA632" s="8">
        <v>0</v>
      </c>
      <c r="AB632" s="8">
        <v>4</v>
      </c>
      <c r="AC632" s="8">
        <v>0</v>
      </c>
      <c r="AD632" s="8"/>
      <c r="AE632" s="8">
        <v>420</v>
      </c>
      <c r="AF632" s="8" t="s">
        <v>8384</v>
      </c>
      <c r="AG632" s="8" t="s">
        <v>8379</v>
      </c>
      <c r="AH632" s="54">
        <v>5</v>
      </c>
      <c r="AI632" s="54">
        <v>-21</v>
      </c>
      <c r="AJ632" s="8">
        <v>0</v>
      </c>
      <c r="AK632" s="8">
        <v>1</v>
      </c>
      <c r="AL632" s="8">
        <v>0</v>
      </c>
      <c r="AM632" s="8">
        <v>4</v>
      </c>
      <c r="AN632" s="8">
        <v>0</v>
      </c>
      <c r="AO632" s="8">
        <v>1</v>
      </c>
      <c r="AP632" s="8">
        <v>0</v>
      </c>
      <c r="AQ632" s="8">
        <v>0</v>
      </c>
      <c r="AR632" s="54">
        <v>300</v>
      </c>
      <c r="AS632" s="8">
        <v>1</v>
      </c>
      <c r="AT632" s="8">
        <v>0</v>
      </c>
      <c r="AU632" s="8">
        <v>420</v>
      </c>
      <c r="AV632" s="8" t="s">
        <v>8439</v>
      </c>
      <c r="AW632" s="8">
        <v>1</v>
      </c>
      <c r="AX632" s="8">
        <v>0</v>
      </c>
      <c r="AY632" s="8">
        <v>0</v>
      </c>
      <c r="AZ632" s="47">
        <v>46257.333333333336</v>
      </c>
      <c r="BA632" s="47">
        <v>46257.625</v>
      </c>
      <c r="BB632" s="8" t="s">
        <v>8380</v>
      </c>
      <c r="BC632" s="47">
        <v>46257.336805555555</v>
      </c>
      <c r="BD632" s="47">
        <v>46257.61041666667</v>
      </c>
      <c r="BE632" s="8" t="s">
        <v>297</v>
      </c>
      <c r="BF632" s="8">
        <v>0</v>
      </c>
      <c r="BG632" s="8">
        <v>0</v>
      </c>
      <c r="BH632" s="8"/>
    </row>
    <row r="633" spans="2:60">
      <c r="B633" s="8" t="s">
        <v>8326</v>
      </c>
      <c r="C633" s="8" t="s">
        <v>82</v>
      </c>
      <c r="D633" s="8" t="s">
        <v>54</v>
      </c>
      <c r="E633" s="8" t="s">
        <v>214</v>
      </c>
      <c r="F633" s="8" t="s">
        <v>8438</v>
      </c>
      <c r="G633" s="8" t="s">
        <v>86</v>
      </c>
      <c r="H633" s="8" t="s">
        <v>53</v>
      </c>
      <c r="I633" s="9">
        <v>46194</v>
      </c>
      <c r="J633" s="61">
        <v>0</v>
      </c>
      <c r="K633" s="56">
        <v>46174</v>
      </c>
      <c r="L633" s="8" t="s">
        <v>52</v>
      </c>
      <c r="M633" s="8" t="s">
        <v>84</v>
      </c>
      <c r="N633" s="8" t="s">
        <v>64</v>
      </c>
      <c r="O633" s="8">
        <v>1</v>
      </c>
      <c r="P633" s="8">
        <v>4</v>
      </c>
      <c r="Q633" s="8" t="s">
        <v>56</v>
      </c>
      <c r="R633" s="8">
        <v>4</v>
      </c>
      <c r="S633" s="8">
        <v>0</v>
      </c>
      <c r="T633" s="8" t="b">
        <v>0</v>
      </c>
      <c r="U633" s="8">
        <v>480</v>
      </c>
      <c r="V633" s="54">
        <v>445</v>
      </c>
      <c r="W633" s="54">
        <v>366</v>
      </c>
      <c r="X633" s="8">
        <v>0</v>
      </c>
      <c r="Y633" s="8">
        <v>0</v>
      </c>
      <c r="Z633" s="8">
        <v>1</v>
      </c>
      <c r="AA633" s="8">
        <v>0</v>
      </c>
      <c r="AB633" s="8">
        <v>4</v>
      </c>
      <c r="AC633" s="8">
        <v>0</v>
      </c>
      <c r="AD633" s="8"/>
      <c r="AE633" s="8">
        <v>480</v>
      </c>
      <c r="AF633" s="8" t="s">
        <v>8378</v>
      </c>
      <c r="AG633" s="8" t="s">
        <v>8379</v>
      </c>
      <c r="AH633" s="54">
        <v>12</v>
      </c>
      <c r="AI633" s="54">
        <v>-23</v>
      </c>
      <c r="AJ633" s="8">
        <v>0</v>
      </c>
      <c r="AK633" s="8">
        <v>0</v>
      </c>
      <c r="AL633" s="8">
        <v>1</v>
      </c>
      <c r="AM633" s="8">
        <v>4</v>
      </c>
      <c r="AN633" s="8">
        <v>0</v>
      </c>
      <c r="AO633" s="8">
        <v>1</v>
      </c>
      <c r="AP633" s="8">
        <v>0</v>
      </c>
      <c r="AQ633" s="8">
        <v>0</v>
      </c>
      <c r="AR633" s="54">
        <v>370</v>
      </c>
      <c r="AS633" s="8">
        <v>1</v>
      </c>
      <c r="AT633" s="8">
        <v>0</v>
      </c>
      <c r="AU633" s="8">
        <v>480</v>
      </c>
      <c r="AV633" s="8" t="s">
        <v>8439</v>
      </c>
      <c r="AW633" s="8">
        <v>1</v>
      </c>
      <c r="AX633" s="8">
        <v>0</v>
      </c>
      <c r="AY633" s="8">
        <v>0</v>
      </c>
      <c r="AZ633" s="47">
        <v>46194.354166666664</v>
      </c>
      <c r="BA633" s="47">
        <v>46194.6875</v>
      </c>
      <c r="BB633" s="8" t="s">
        <v>8380</v>
      </c>
      <c r="BC633" s="47">
        <v>46194.362500000003</v>
      </c>
      <c r="BD633" s="47">
        <v>46194.671527777777</v>
      </c>
      <c r="BE633" s="8" t="s">
        <v>214</v>
      </c>
      <c r="BF633" s="8">
        <v>0</v>
      </c>
      <c r="BG633" s="8">
        <v>0</v>
      </c>
      <c r="BH633" s="8"/>
    </row>
    <row r="634" spans="2:60">
      <c r="B634" s="8" t="s">
        <v>8326</v>
      </c>
      <c r="C634" s="8" t="s">
        <v>82</v>
      </c>
      <c r="D634" s="8" t="s">
        <v>54</v>
      </c>
      <c r="E634" s="8" t="s">
        <v>214</v>
      </c>
      <c r="F634" s="8" t="s">
        <v>8438</v>
      </c>
      <c r="G634" s="8" t="s">
        <v>87</v>
      </c>
      <c r="H634" s="8" t="s">
        <v>53</v>
      </c>
      <c r="I634" s="9">
        <v>46210</v>
      </c>
      <c r="J634" s="61">
        <v>0</v>
      </c>
      <c r="K634" s="56">
        <v>46204</v>
      </c>
      <c r="L634" s="8" t="s">
        <v>52</v>
      </c>
      <c r="M634" s="8" t="s">
        <v>84</v>
      </c>
      <c r="N634" s="8" t="s">
        <v>64</v>
      </c>
      <c r="O634" s="8">
        <v>1</v>
      </c>
      <c r="P634" s="8">
        <v>4</v>
      </c>
      <c r="Q634" s="8" t="s">
        <v>58</v>
      </c>
      <c r="R634" s="8">
        <v>4</v>
      </c>
      <c r="S634" s="8">
        <v>0</v>
      </c>
      <c r="T634" s="8" t="b">
        <v>0</v>
      </c>
      <c r="U634" s="8">
        <v>240</v>
      </c>
      <c r="V634" s="54">
        <v>213</v>
      </c>
      <c r="W634" s="54">
        <v>147</v>
      </c>
      <c r="X634" s="8">
        <v>0</v>
      </c>
      <c r="Y634" s="8">
        <v>0</v>
      </c>
      <c r="Z634" s="8">
        <v>1</v>
      </c>
      <c r="AA634" s="8">
        <v>0</v>
      </c>
      <c r="AB634" s="8">
        <v>4</v>
      </c>
      <c r="AC634" s="8">
        <v>0</v>
      </c>
      <c r="AD634" s="8"/>
      <c r="AE634" s="8">
        <v>240</v>
      </c>
      <c r="AF634" s="8" t="s">
        <v>8384</v>
      </c>
      <c r="AG634" s="8" t="s">
        <v>8379</v>
      </c>
      <c r="AH634" s="54">
        <v>8</v>
      </c>
      <c r="AI634" s="54">
        <v>-19</v>
      </c>
      <c r="AJ634" s="8">
        <v>0</v>
      </c>
      <c r="AK634" s="8">
        <v>1</v>
      </c>
      <c r="AL634" s="8">
        <v>0</v>
      </c>
      <c r="AM634" s="8">
        <v>4</v>
      </c>
      <c r="AN634" s="8">
        <v>0</v>
      </c>
      <c r="AO634" s="8">
        <v>1</v>
      </c>
      <c r="AP634" s="8">
        <v>0</v>
      </c>
      <c r="AQ634" s="8">
        <v>0</v>
      </c>
      <c r="AR634" s="54">
        <v>140</v>
      </c>
      <c r="AS634" s="8">
        <v>1</v>
      </c>
      <c r="AT634" s="8">
        <v>0</v>
      </c>
      <c r="AU634" s="8">
        <v>240</v>
      </c>
      <c r="AV634" s="8" t="s">
        <v>8439</v>
      </c>
      <c r="AW634" s="8">
        <v>1</v>
      </c>
      <c r="AX634" s="8">
        <v>0</v>
      </c>
      <c r="AY634" s="8">
        <v>0</v>
      </c>
      <c r="AZ634" s="47">
        <v>46210.375</v>
      </c>
      <c r="BA634" s="47">
        <v>46210.541666666664</v>
      </c>
      <c r="BB634" s="8" t="s">
        <v>8380</v>
      </c>
      <c r="BC634" s="47">
        <v>46210.380555555559</v>
      </c>
      <c r="BD634" s="47">
        <v>46210.52847222222</v>
      </c>
      <c r="BE634" s="8" t="s">
        <v>214</v>
      </c>
      <c r="BF634" s="8">
        <v>0</v>
      </c>
      <c r="BG634" s="8">
        <v>0</v>
      </c>
      <c r="BH634" s="8"/>
    </row>
    <row r="635" spans="2:60">
      <c r="B635" s="8" t="s">
        <v>8326</v>
      </c>
      <c r="C635" s="8" t="s">
        <v>82</v>
      </c>
      <c r="D635" s="8" t="s">
        <v>54</v>
      </c>
      <c r="E635" s="8" t="s">
        <v>214</v>
      </c>
      <c r="F635" s="8" t="s">
        <v>8438</v>
      </c>
      <c r="G635" s="8" t="s">
        <v>88</v>
      </c>
      <c r="H635" s="8" t="s">
        <v>53</v>
      </c>
      <c r="I635" s="9">
        <v>46237</v>
      </c>
      <c r="J635" s="61">
        <v>0</v>
      </c>
      <c r="K635" s="56">
        <v>46235</v>
      </c>
      <c r="L635" s="8" t="s">
        <v>52</v>
      </c>
      <c r="M635" s="8" t="s">
        <v>84</v>
      </c>
      <c r="N635" s="8" t="s">
        <v>64</v>
      </c>
      <c r="O635" s="8">
        <v>1</v>
      </c>
      <c r="P635" s="8">
        <v>4</v>
      </c>
      <c r="Q635" s="8" t="s">
        <v>60</v>
      </c>
      <c r="R635" s="8">
        <v>4</v>
      </c>
      <c r="S635" s="8">
        <v>0</v>
      </c>
      <c r="T635" s="8" t="b">
        <v>0</v>
      </c>
      <c r="U635" s="8">
        <v>240</v>
      </c>
      <c r="V635" s="54">
        <v>205</v>
      </c>
      <c r="W635" s="54">
        <v>128</v>
      </c>
      <c r="X635" s="8">
        <v>0</v>
      </c>
      <c r="Y635" s="8">
        <v>0</v>
      </c>
      <c r="Z635" s="8">
        <v>1</v>
      </c>
      <c r="AA635" s="8">
        <v>0</v>
      </c>
      <c r="AB635" s="8">
        <v>4</v>
      </c>
      <c r="AC635" s="8">
        <v>0</v>
      </c>
      <c r="AD635" s="8"/>
      <c r="AE635" s="8">
        <v>240</v>
      </c>
      <c r="AF635" s="8" t="s">
        <v>8384</v>
      </c>
      <c r="AG635" s="8" t="s">
        <v>8379</v>
      </c>
      <c r="AH635" s="54">
        <v>10</v>
      </c>
      <c r="AI635" s="54">
        <v>-25</v>
      </c>
      <c r="AJ635" s="8">
        <v>0</v>
      </c>
      <c r="AK635" s="8">
        <v>1</v>
      </c>
      <c r="AL635" s="8">
        <v>0</v>
      </c>
      <c r="AM635" s="8">
        <v>4</v>
      </c>
      <c r="AN635" s="8">
        <v>0</v>
      </c>
      <c r="AO635" s="8">
        <v>1</v>
      </c>
      <c r="AP635" s="8">
        <v>0</v>
      </c>
      <c r="AQ635" s="8">
        <v>0</v>
      </c>
      <c r="AR635" s="54">
        <v>140</v>
      </c>
      <c r="AS635" s="8">
        <v>1</v>
      </c>
      <c r="AT635" s="8">
        <v>0</v>
      </c>
      <c r="AU635" s="8">
        <v>240</v>
      </c>
      <c r="AV635" s="8" t="s">
        <v>8439</v>
      </c>
      <c r="AW635" s="8">
        <v>1</v>
      </c>
      <c r="AX635" s="8">
        <v>0</v>
      </c>
      <c r="AY635" s="8">
        <v>0</v>
      </c>
      <c r="AZ635" s="47">
        <v>46237.541666666664</v>
      </c>
      <c r="BA635" s="47">
        <v>46237.708333333336</v>
      </c>
      <c r="BB635" s="8" t="s">
        <v>8380</v>
      </c>
      <c r="BC635" s="47">
        <v>46237.548611111109</v>
      </c>
      <c r="BD635" s="47">
        <v>46237.690972222219</v>
      </c>
      <c r="BE635" s="8" t="s">
        <v>214</v>
      </c>
      <c r="BF635" s="8">
        <v>0</v>
      </c>
      <c r="BG635" s="8">
        <v>0</v>
      </c>
      <c r="BH635" s="8"/>
    </row>
    <row r="636" spans="2:60">
      <c r="B636" s="8" t="s">
        <v>8326</v>
      </c>
      <c r="C636" s="8" t="s">
        <v>82</v>
      </c>
      <c r="D636" s="8" t="s">
        <v>54</v>
      </c>
      <c r="E636" s="8" t="s">
        <v>411</v>
      </c>
      <c r="F636" s="8" t="s">
        <v>8438</v>
      </c>
      <c r="G636" s="8" t="s">
        <v>83</v>
      </c>
      <c r="H636" s="8" t="s">
        <v>53</v>
      </c>
      <c r="I636" s="9">
        <v>46181</v>
      </c>
      <c r="J636" s="61">
        <v>0</v>
      </c>
      <c r="K636" s="56">
        <v>46174</v>
      </c>
      <c r="L636" s="8" t="s">
        <v>52</v>
      </c>
      <c r="M636" s="8" t="s">
        <v>84</v>
      </c>
      <c r="N636" s="8" t="s">
        <v>64</v>
      </c>
      <c r="O636" s="8">
        <v>1</v>
      </c>
      <c r="P636" s="8">
        <v>4</v>
      </c>
      <c r="Q636" s="8" t="s">
        <v>56</v>
      </c>
      <c r="R636" s="8">
        <v>4</v>
      </c>
      <c r="S636" s="8">
        <v>0</v>
      </c>
      <c r="T636" s="8" t="b">
        <v>0</v>
      </c>
      <c r="U636" s="8">
        <v>210</v>
      </c>
      <c r="V636" s="54">
        <v>180</v>
      </c>
      <c r="W636" s="54">
        <v>106</v>
      </c>
      <c r="X636" s="8">
        <v>0</v>
      </c>
      <c r="Y636" s="8">
        <v>0</v>
      </c>
      <c r="Z636" s="8">
        <v>1</v>
      </c>
      <c r="AA636" s="8">
        <v>0</v>
      </c>
      <c r="AB636" s="8">
        <v>4</v>
      </c>
      <c r="AC636" s="8">
        <v>0</v>
      </c>
      <c r="AD636" s="8"/>
      <c r="AE636" s="8">
        <v>210</v>
      </c>
      <c r="AF636" s="8" t="s">
        <v>8384</v>
      </c>
      <c r="AG636" s="8" t="s">
        <v>8379</v>
      </c>
      <c r="AH636" s="54">
        <v>10</v>
      </c>
      <c r="AI636" s="54">
        <v>-20</v>
      </c>
      <c r="AJ636" s="8">
        <v>0</v>
      </c>
      <c r="AK636" s="8">
        <v>1</v>
      </c>
      <c r="AL636" s="8">
        <v>0</v>
      </c>
      <c r="AM636" s="8">
        <v>4</v>
      </c>
      <c r="AN636" s="8">
        <v>0</v>
      </c>
      <c r="AO636" s="8">
        <v>1</v>
      </c>
      <c r="AP636" s="8">
        <v>0</v>
      </c>
      <c r="AQ636" s="8">
        <v>0</v>
      </c>
      <c r="AR636" s="54">
        <v>105</v>
      </c>
      <c r="AS636" s="8">
        <v>1</v>
      </c>
      <c r="AT636" s="8">
        <v>0</v>
      </c>
      <c r="AU636" s="8">
        <v>210</v>
      </c>
      <c r="AV636" s="8" t="s">
        <v>8439</v>
      </c>
      <c r="AW636" s="8">
        <v>1</v>
      </c>
      <c r="AX636" s="8">
        <v>0</v>
      </c>
      <c r="AY636" s="8">
        <v>0</v>
      </c>
      <c r="AZ636" s="47">
        <v>46181.333333333336</v>
      </c>
      <c r="BA636" s="47">
        <v>46181.479166666664</v>
      </c>
      <c r="BB636" s="8" t="s">
        <v>8380</v>
      </c>
      <c r="BC636" s="47">
        <v>46181.340277777781</v>
      </c>
      <c r="BD636" s="47">
        <v>46181.465277777781</v>
      </c>
      <c r="BE636" s="8" t="s">
        <v>411</v>
      </c>
      <c r="BF636" s="8">
        <v>0</v>
      </c>
      <c r="BG636" s="8">
        <v>0</v>
      </c>
      <c r="BH636" s="8"/>
    </row>
    <row r="637" spans="2:60">
      <c r="B637" s="8" t="s">
        <v>8326</v>
      </c>
      <c r="C637" s="8" t="s">
        <v>82</v>
      </c>
      <c r="D637" s="8" t="s">
        <v>54</v>
      </c>
      <c r="E637" s="8" t="s">
        <v>411</v>
      </c>
      <c r="F637" s="8" t="s">
        <v>8438</v>
      </c>
      <c r="G637" s="8" t="s">
        <v>85</v>
      </c>
      <c r="H637" s="8" t="s">
        <v>53</v>
      </c>
      <c r="I637" s="9">
        <v>46224</v>
      </c>
      <c r="J637" s="61">
        <v>0</v>
      </c>
      <c r="K637" s="56">
        <v>46204</v>
      </c>
      <c r="L637" s="8" t="s">
        <v>52</v>
      </c>
      <c r="M637" s="8" t="s">
        <v>84</v>
      </c>
      <c r="N637" s="8" t="s">
        <v>64</v>
      </c>
      <c r="O637" s="8">
        <v>1</v>
      </c>
      <c r="P637" s="8">
        <v>4</v>
      </c>
      <c r="Q637" s="8" t="s">
        <v>58</v>
      </c>
      <c r="R637" s="8">
        <v>4</v>
      </c>
      <c r="S637" s="8">
        <v>0</v>
      </c>
      <c r="T637" s="8" t="b">
        <v>0</v>
      </c>
      <c r="U637" s="8">
        <v>300</v>
      </c>
      <c r="V637" s="54">
        <v>268</v>
      </c>
      <c r="W637" s="54">
        <v>198</v>
      </c>
      <c r="X637" s="8">
        <v>0</v>
      </c>
      <c r="Y637" s="8">
        <v>0</v>
      </c>
      <c r="Z637" s="8">
        <v>1</v>
      </c>
      <c r="AA637" s="8">
        <v>0</v>
      </c>
      <c r="AB637" s="8">
        <v>4</v>
      </c>
      <c r="AC637" s="8">
        <v>0</v>
      </c>
      <c r="AD637" s="8"/>
      <c r="AE637" s="8">
        <v>300</v>
      </c>
      <c r="AF637" s="8" t="s">
        <v>8384</v>
      </c>
      <c r="AG637" s="8" t="s">
        <v>8379</v>
      </c>
      <c r="AH637" s="54">
        <v>6</v>
      </c>
      <c r="AI637" s="54">
        <v>-26</v>
      </c>
      <c r="AJ637" s="8">
        <v>0</v>
      </c>
      <c r="AK637" s="8">
        <v>1</v>
      </c>
      <c r="AL637" s="8">
        <v>0</v>
      </c>
      <c r="AM637" s="8">
        <v>4</v>
      </c>
      <c r="AN637" s="8">
        <v>0</v>
      </c>
      <c r="AO637" s="8">
        <v>1</v>
      </c>
      <c r="AP637" s="8">
        <v>0</v>
      </c>
      <c r="AQ637" s="8">
        <v>0</v>
      </c>
      <c r="AR637" s="54">
        <v>185</v>
      </c>
      <c r="AS637" s="8">
        <v>1</v>
      </c>
      <c r="AT637" s="8">
        <v>0</v>
      </c>
      <c r="AU637" s="8">
        <v>300</v>
      </c>
      <c r="AV637" s="8" t="s">
        <v>8439</v>
      </c>
      <c r="AW637" s="8">
        <v>1</v>
      </c>
      <c r="AX637" s="8">
        <v>0</v>
      </c>
      <c r="AY637" s="8">
        <v>0</v>
      </c>
      <c r="AZ637" s="47">
        <v>46224.5625</v>
      </c>
      <c r="BA637" s="47">
        <v>46224.770833333336</v>
      </c>
      <c r="BB637" s="8" t="s">
        <v>8380</v>
      </c>
      <c r="BC637" s="47">
        <v>46224.566666666666</v>
      </c>
      <c r="BD637" s="47">
        <v>46224.75277777778</v>
      </c>
      <c r="BE637" s="8" t="s">
        <v>411</v>
      </c>
      <c r="BF637" s="8">
        <v>0</v>
      </c>
      <c r="BG637" s="8">
        <v>0</v>
      </c>
      <c r="BH637" s="8"/>
    </row>
    <row r="638" spans="2:60">
      <c r="B638" s="8" t="s">
        <v>8326</v>
      </c>
      <c r="C638" s="8" t="s">
        <v>82</v>
      </c>
      <c r="D638" s="8" t="s">
        <v>54</v>
      </c>
      <c r="E638" s="8" t="s">
        <v>411</v>
      </c>
      <c r="F638" s="8" t="s">
        <v>8438</v>
      </c>
      <c r="G638" s="8" t="s">
        <v>86</v>
      </c>
      <c r="H638" s="8" t="s">
        <v>53</v>
      </c>
      <c r="I638" s="9">
        <v>46235</v>
      </c>
      <c r="J638" s="61">
        <v>0</v>
      </c>
      <c r="K638" s="56">
        <v>46235</v>
      </c>
      <c r="L638" s="8" t="s">
        <v>52</v>
      </c>
      <c r="M638" s="8" t="s">
        <v>84</v>
      </c>
      <c r="N638" s="8" t="s">
        <v>64</v>
      </c>
      <c r="O638" s="8">
        <v>1</v>
      </c>
      <c r="P638" s="8">
        <v>4</v>
      </c>
      <c r="Q638" s="8" t="s">
        <v>60</v>
      </c>
      <c r="R638" s="8">
        <v>4</v>
      </c>
      <c r="S638" s="8">
        <v>0</v>
      </c>
      <c r="T638" s="8" t="b">
        <v>0</v>
      </c>
      <c r="U638" s="8">
        <v>240</v>
      </c>
      <c r="V638" s="54">
        <v>216</v>
      </c>
      <c r="W638" s="54">
        <v>121</v>
      </c>
      <c r="X638" s="8">
        <v>0</v>
      </c>
      <c r="Y638" s="8">
        <v>0</v>
      </c>
      <c r="Z638" s="8">
        <v>1</v>
      </c>
      <c r="AA638" s="8">
        <v>0</v>
      </c>
      <c r="AB638" s="8">
        <v>4</v>
      </c>
      <c r="AC638" s="8">
        <v>0</v>
      </c>
      <c r="AD638" s="8"/>
      <c r="AE638" s="8">
        <v>240</v>
      </c>
      <c r="AF638" s="8" t="s">
        <v>8384</v>
      </c>
      <c r="AG638" s="8" t="s">
        <v>8379</v>
      </c>
      <c r="AH638" s="54">
        <v>8</v>
      </c>
      <c r="AI638" s="54">
        <v>-16</v>
      </c>
      <c r="AJ638" s="8">
        <v>0</v>
      </c>
      <c r="AK638" s="8">
        <v>1</v>
      </c>
      <c r="AL638" s="8">
        <v>0</v>
      </c>
      <c r="AM638" s="8">
        <v>4</v>
      </c>
      <c r="AN638" s="8">
        <v>0</v>
      </c>
      <c r="AO638" s="8">
        <v>1</v>
      </c>
      <c r="AP638" s="8">
        <v>0</v>
      </c>
      <c r="AQ638" s="8">
        <v>0</v>
      </c>
      <c r="AR638" s="54">
        <v>130</v>
      </c>
      <c r="AS638" s="8">
        <v>1</v>
      </c>
      <c r="AT638" s="8">
        <v>0</v>
      </c>
      <c r="AU638" s="8">
        <v>240</v>
      </c>
      <c r="AV638" s="8" t="s">
        <v>8439</v>
      </c>
      <c r="AW638" s="8">
        <v>1</v>
      </c>
      <c r="AX638" s="8">
        <v>0</v>
      </c>
      <c r="AY638" s="8">
        <v>0</v>
      </c>
      <c r="AZ638" s="47">
        <v>46235.5625</v>
      </c>
      <c r="BA638" s="47">
        <v>46235.729166666664</v>
      </c>
      <c r="BB638" s="8" t="s">
        <v>8380</v>
      </c>
      <c r="BC638" s="47">
        <v>46235.568055555559</v>
      </c>
      <c r="BD638" s="47">
        <v>46235.718055555553</v>
      </c>
      <c r="BE638" s="8" t="s">
        <v>411</v>
      </c>
      <c r="BF638" s="8">
        <v>0</v>
      </c>
      <c r="BG638" s="8">
        <v>0</v>
      </c>
      <c r="BH638" s="8"/>
    </row>
    <row r="639" spans="2:60">
      <c r="B639" s="8" t="s">
        <v>8326</v>
      </c>
      <c r="C639" s="8" t="s">
        <v>82</v>
      </c>
      <c r="D639" s="8" t="s">
        <v>54</v>
      </c>
      <c r="E639" s="8" t="s">
        <v>411</v>
      </c>
      <c r="F639" s="8" t="s">
        <v>8438</v>
      </c>
      <c r="G639" s="8" t="s">
        <v>86</v>
      </c>
      <c r="H639" s="8" t="s">
        <v>53</v>
      </c>
      <c r="I639" s="9">
        <v>46239</v>
      </c>
      <c r="J639" s="61">
        <v>0</v>
      </c>
      <c r="K639" s="56">
        <v>46235</v>
      </c>
      <c r="L639" s="8" t="s">
        <v>52</v>
      </c>
      <c r="M639" s="8" t="s">
        <v>84</v>
      </c>
      <c r="N639" s="8" t="s">
        <v>64</v>
      </c>
      <c r="O639" s="8">
        <v>1</v>
      </c>
      <c r="P639" s="8">
        <v>4</v>
      </c>
      <c r="Q639" s="8" t="s">
        <v>60</v>
      </c>
      <c r="R639" s="8">
        <v>4</v>
      </c>
      <c r="S639" s="8">
        <v>0</v>
      </c>
      <c r="T639" s="8" t="b">
        <v>0</v>
      </c>
      <c r="U639" s="8">
        <v>240</v>
      </c>
      <c r="V639" s="54">
        <v>216</v>
      </c>
      <c r="W639" s="54">
        <v>154</v>
      </c>
      <c r="X639" s="8">
        <v>0</v>
      </c>
      <c r="Y639" s="8">
        <v>0</v>
      </c>
      <c r="Z639" s="8">
        <v>1</v>
      </c>
      <c r="AA639" s="8">
        <v>0</v>
      </c>
      <c r="AB639" s="8">
        <v>4</v>
      </c>
      <c r="AC639" s="8">
        <v>0</v>
      </c>
      <c r="AD639" s="8"/>
      <c r="AE639" s="8">
        <v>240</v>
      </c>
      <c r="AF639" s="8" t="s">
        <v>8378</v>
      </c>
      <c r="AG639" s="8" t="s">
        <v>8379</v>
      </c>
      <c r="AH639" s="54">
        <v>12</v>
      </c>
      <c r="AI639" s="54">
        <v>-12</v>
      </c>
      <c r="AJ639" s="8">
        <v>0</v>
      </c>
      <c r="AK639" s="8">
        <v>0</v>
      </c>
      <c r="AL639" s="8">
        <v>1</v>
      </c>
      <c r="AM639" s="8">
        <v>4</v>
      </c>
      <c r="AN639" s="8">
        <v>0</v>
      </c>
      <c r="AO639" s="8">
        <v>1</v>
      </c>
      <c r="AP639" s="8">
        <v>0</v>
      </c>
      <c r="AQ639" s="8">
        <v>0</v>
      </c>
      <c r="AR639" s="54">
        <v>150</v>
      </c>
      <c r="AS639" s="8">
        <v>1</v>
      </c>
      <c r="AT639" s="8">
        <v>0</v>
      </c>
      <c r="AU639" s="8">
        <v>240</v>
      </c>
      <c r="AV639" s="8" t="s">
        <v>8439</v>
      </c>
      <c r="AW639" s="8">
        <v>1</v>
      </c>
      <c r="AX639" s="8">
        <v>0</v>
      </c>
      <c r="AY639" s="8">
        <v>0</v>
      </c>
      <c r="AZ639" s="47">
        <v>46239.5625</v>
      </c>
      <c r="BA639" s="47">
        <v>46239.729166666664</v>
      </c>
      <c r="BB639" s="8" t="s">
        <v>8380</v>
      </c>
      <c r="BC639" s="47">
        <v>46239.570833333331</v>
      </c>
      <c r="BD639" s="47">
        <v>46239.720833333333</v>
      </c>
      <c r="BE639" s="8" t="s">
        <v>411</v>
      </c>
      <c r="BF639" s="8">
        <v>0</v>
      </c>
      <c r="BG639" s="8">
        <v>0</v>
      </c>
      <c r="BH639" s="8"/>
    </row>
    <row r="640" spans="2:60">
      <c r="B640" s="8" t="s">
        <v>8326</v>
      </c>
      <c r="C640" s="8" t="s">
        <v>82</v>
      </c>
      <c r="D640" s="8" t="s">
        <v>54</v>
      </c>
      <c r="E640" s="8" t="s">
        <v>1021</v>
      </c>
      <c r="F640" s="8" t="s">
        <v>8438</v>
      </c>
      <c r="G640" s="8" t="s">
        <v>86</v>
      </c>
      <c r="H640" s="8" t="s">
        <v>53</v>
      </c>
      <c r="I640" s="9">
        <v>46205</v>
      </c>
      <c r="J640" s="61">
        <v>0</v>
      </c>
      <c r="K640" s="56">
        <v>46204</v>
      </c>
      <c r="L640" s="8" t="s">
        <v>52</v>
      </c>
      <c r="M640" s="8" t="s">
        <v>84</v>
      </c>
      <c r="N640" s="8" t="s">
        <v>64</v>
      </c>
      <c r="O640" s="8">
        <v>1</v>
      </c>
      <c r="P640" s="8">
        <v>4</v>
      </c>
      <c r="Q640" s="8" t="s">
        <v>58</v>
      </c>
      <c r="R640" s="8">
        <v>4</v>
      </c>
      <c r="S640" s="8">
        <v>0</v>
      </c>
      <c r="T640" s="8" t="b">
        <v>0</v>
      </c>
      <c r="U640" s="8">
        <v>480</v>
      </c>
      <c r="V640" s="54">
        <v>448</v>
      </c>
      <c r="W640" s="54">
        <v>336</v>
      </c>
      <c r="X640" s="8">
        <v>0</v>
      </c>
      <c r="Y640" s="8">
        <v>0</v>
      </c>
      <c r="Z640" s="8">
        <v>1</v>
      </c>
      <c r="AA640" s="8">
        <v>0</v>
      </c>
      <c r="AB640" s="8">
        <v>4</v>
      </c>
      <c r="AC640" s="8">
        <v>0</v>
      </c>
      <c r="AD640" s="8"/>
      <c r="AE640" s="8">
        <v>480</v>
      </c>
      <c r="AF640" s="8" t="s">
        <v>8384</v>
      </c>
      <c r="AG640" s="8" t="s">
        <v>8379</v>
      </c>
      <c r="AH640" s="54">
        <v>8</v>
      </c>
      <c r="AI640" s="54">
        <v>-24</v>
      </c>
      <c r="AJ640" s="8">
        <v>0</v>
      </c>
      <c r="AK640" s="8">
        <v>1</v>
      </c>
      <c r="AL640" s="8">
        <v>0</v>
      </c>
      <c r="AM640" s="8">
        <v>4</v>
      </c>
      <c r="AN640" s="8">
        <v>0</v>
      </c>
      <c r="AO640" s="8">
        <v>1</v>
      </c>
      <c r="AP640" s="8">
        <v>0</v>
      </c>
      <c r="AQ640" s="8">
        <v>0</v>
      </c>
      <c r="AR640" s="54">
        <v>345</v>
      </c>
      <c r="AS640" s="8">
        <v>1</v>
      </c>
      <c r="AT640" s="8">
        <v>0</v>
      </c>
      <c r="AU640" s="8">
        <v>480</v>
      </c>
      <c r="AV640" s="8" t="s">
        <v>8439</v>
      </c>
      <c r="AW640" s="8">
        <v>1</v>
      </c>
      <c r="AX640" s="8">
        <v>0</v>
      </c>
      <c r="AY640" s="8">
        <v>0</v>
      </c>
      <c r="AZ640" s="47">
        <v>46205.3125</v>
      </c>
      <c r="BA640" s="47">
        <v>46205.645833333336</v>
      </c>
      <c r="BB640" s="8" t="s">
        <v>8380</v>
      </c>
      <c r="BC640" s="47">
        <v>46205.318055555559</v>
      </c>
      <c r="BD640" s="47">
        <v>46205.629166666666</v>
      </c>
      <c r="BE640" s="8" t="s">
        <v>1021</v>
      </c>
      <c r="BF640" s="8">
        <v>0</v>
      </c>
      <c r="BG640" s="8">
        <v>0</v>
      </c>
      <c r="BH640" s="8"/>
    </row>
    <row r="641" spans="2:60">
      <c r="B641" s="8" t="s">
        <v>8326</v>
      </c>
      <c r="C641" s="8" t="s">
        <v>82</v>
      </c>
      <c r="D641" s="8" t="s">
        <v>79</v>
      </c>
      <c r="E641" s="8" t="s">
        <v>250</v>
      </c>
      <c r="F641" s="8" t="s">
        <v>8438</v>
      </c>
      <c r="G641" s="8" t="s">
        <v>90</v>
      </c>
      <c r="H641" s="8" t="s">
        <v>53</v>
      </c>
      <c r="I641" s="9">
        <v>46189</v>
      </c>
      <c r="J641" s="61">
        <v>0</v>
      </c>
      <c r="K641" s="56">
        <v>46174</v>
      </c>
      <c r="L641" s="8" t="s">
        <v>52</v>
      </c>
      <c r="M641" s="8" t="s">
        <v>91</v>
      </c>
      <c r="N641" s="8" t="s">
        <v>77</v>
      </c>
      <c r="O641" s="8">
        <v>1</v>
      </c>
      <c r="P641" s="8">
        <v>4</v>
      </c>
      <c r="Q641" s="8" t="s">
        <v>56</v>
      </c>
      <c r="R641" s="8">
        <v>4</v>
      </c>
      <c r="S641" s="8">
        <v>0</v>
      </c>
      <c r="T641" s="8" t="b">
        <v>0</v>
      </c>
      <c r="U641" s="8">
        <v>480</v>
      </c>
      <c r="V641" s="54">
        <v>446</v>
      </c>
      <c r="W641" s="54">
        <v>349</v>
      </c>
      <c r="X641" s="8">
        <v>0</v>
      </c>
      <c r="Y641" s="8">
        <v>0</v>
      </c>
      <c r="Z641" s="8">
        <v>1</v>
      </c>
      <c r="AA641" s="8">
        <v>0</v>
      </c>
      <c r="AB641" s="8">
        <v>4</v>
      </c>
      <c r="AC641" s="8">
        <v>0</v>
      </c>
      <c r="AD641" s="8"/>
      <c r="AE641" s="8">
        <v>480</v>
      </c>
      <c r="AF641" s="8" t="s">
        <v>8384</v>
      </c>
      <c r="AG641" s="8" t="s">
        <v>8379</v>
      </c>
      <c r="AH641" s="54">
        <v>6</v>
      </c>
      <c r="AI641" s="54">
        <v>-28</v>
      </c>
      <c r="AJ641" s="8">
        <v>0</v>
      </c>
      <c r="AK641" s="8">
        <v>1</v>
      </c>
      <c r="AL641" s="8">
        <v>0</v>
      </c>
      <c r="AM641" s="8">
        <v>4</v>
      </c>
      <c r="AN641" s="8">
        <v>0</v>
      </c>
      <c r="AO641" s="8">
        <v>1</v>
      </c>
      <c r="AP641" s="8">
        <v>0</v>
      </c>
      <c r="AQ641" s="8">
        <v>0</v>
      </c>
      <c r="AR641" s="54">
        <v>350</v>
      </c>
      <c r="AS641" s="8">
        <v>1</v>
      </c>
      <c r="AT641" s="8">
        <v>0</v>
      </c>
      <c r="AU641" s="8">
        <v>480</v>
      </c>
      <c r="AV641" s="8" t="s">
        <v>8439</v>
      </c>
      <c r="AW641" s="8">
        <v>1</v>
      </c>
      <c r="AX641" s="8">
        <v>0</v>
      </c>
      <c r="AY641" s="8">
        <v>0</v>
      </c>
      <c r="AZ641" s="47">
        <v>46189.354166666664</v>
      </c>
      <c r="BA641" s="47">
        <v>46189.6875</v>
      </c>
      <c r="BB641" s="8" t="s">
        <v>8380</v>
      </c>
      <c r="BC641" s="47">
        <v>46189.35833333333</v>
      </c>
      <c r="BD641" s="47">
        <v>46189.668055555558</v>
      </c>
      <c r="BE641" s="8" t="s">
        <v>250</v>
      </c>
      <c r="BF641" s="8">
        <v>0</v>
      </c>
      <c r="BG641" s="8">
        <v>0</v>
      </c>
      <c r="BH641" s="8"/>
    </row>
    <row r="642" spans="2:60">
      <c r="B642" s="8" t="s">
        <v>8326</v>
      </c>
      <c r="C642" s="8" t="s">
        <v>82</v>
      </c>
      <c r="D642" s="8" t="s">
        <v>79</v>
      </c>
      <c r="E642" s="8" t="s">
        <v>341</v>
      </c>
      <c r="F642" s="8" t="s">
        <v>8438</v>
      </c>
      <c r="G642" s="8" t="s">
        <v>90</v>
      </c>
      <c r="H642" s="8" t="s">
        <v>53</v>
      </c>
      <c r="I642" s="9">
        <v>46178</v>
      </c>
      <c r="J642" s="61">
        <v>0</v>
      </c>
      <c r="K642" s="56">
        <v>46174</v>
      </c>
      <c r="L642" s="8" t="s">
        <v>52</v>
      </c>
      <c r="M642" s="8" t="s">
        <v>91</v>
      </c>
      <c r="N642" s="8" t="s">
        <v>77</v>
      </c>
      <c r="O642" s="8">
        <v>1</v>
      </c>
      <c r="P642" s="8">
        <v>4</v>
      </c>
      <c r="Q642" s="8" t="s">
        <v>56</v>
      </c>
      <c r="R642" s="8">
        <v>4</v>
      </c>
      <c r="S642" s="8">
        <v>0</v>
      </c>
      <c r="T642" s="8" t="b">
        <v>0</v>
      </c>
      <c r="U642" s="8">
        <v>240</v>
      </c>
      <c r="V642" s="54">
        <v>213</v>
      </c>
      <c r="W642" s="54">
        <v>149</v>
      </c>
      <c r="X642" s="8">
        <v>0</v>
      </c>
      <c r="Y642" s="8">
        <v>0</v>
      </c>
      <c r="Z642" s="8">
        <v>1</v>
      </c>
      <c r="AA642" s="8">
        <v>0</v>
      </c>
      <c r="AB642" s="8">
        <v>4</v>
      </c>
      <c r="AC642" s="8">
        <v>0</v>
      </c>
      <c r="AD642" s="8"/>
      <c r="AE642" s="8">
        <v>240</v>
      </c>
      <c r="AF642" s="8" t="s">
        <v>8384</v>
      </c>
      <c r="AG642" s="8" t="s">
        <v>8379</v>
      </c>
      <c r="AH642" s="54">
        <v>8</v>
      </c>
      <c r="AI642" s="54">
        <v>-19</v>
      </c>
      <c r="AJ642" s="8">
        <v>0</v>
      </c>
      <c r="AK642" s="8">
        <v>1</v>
      </c>
      <c r="AL642" s="8">
        <v>0</v>
      </c>
      <c r="AM642" s="8">
        <v>4</v>
      </c>
      <c r="AN642" s="8">
        <v>0</v>
      </c>
      <c r="AO642" s="8">
        <v>1</v>
      </c>
      <c r="AP642" s="8">
        <v>0</v>
      </c>
      <c r="AQ642" s="8">
        <v>0</v>
      </c>
      <c r="AR642" s="54">
        <v>145</v>
      </c>
      <c r="AS642" s="8">
        <v>1</v>
      </c>
      <c r="AT642" s="8">
        <v>0</v>
      </c>
      <c r="AU642" s="8">
        <v>240</v>
      </c>
      <c r="AV642" s="8" t="s">
        <v>8439</v>
      </c>
      <c r="AW642" s="8">
        <v>1</v>
      </c>
      <c r="AX642" s="8">
        <v>0</v>
      </c>
      <c r="AY642" s="8">
        <v>0</v>
      </c>
      <c r="AZ642" s="47">
        <v>46178.5625</v>
      </c>
      <c r="BA642" s="47">
        <v>46178.729166666664</v>
      </c>
      <c r="BB642" s="8" t="s">
        <v>8380</v>
      </c>
      <c r="BC642" s="47">
        <v>46178.568055555559</v>
      </c>
      <c r="BD642" s="47">
        <v>46178.71597222222</v>
      </c>
      <c r="BE642" s="8" t="s">
        <v>341</v>
      </c>
      <c r="BF642" s="8">
        <v>0</v>
      </c>
      <c r="BG642" s="8">
        <v>0</v>
      </c>
      <c r="BH642" s="8"/>
    </row>
    <row r="643" spans="2:60">
      <c r="B643" s="8" t="s">
        <v>8326</v>
      </c>
      <c r="C643" s="8" t="s">
        <v>82</v>
      </c>
      <c r="D643" s="8" t="s">
        <v>79</v>
      </c>
      <c r="E643" s="8" t="s">
        <v>341</v>
      </c>
      <c r="F643" s="8" t="s">
        <v>8438</v>
      </c>
      <c r="G643" s="8" t="s">
        <v>90</v>
      </c>
      <c r="H643" s="8" t="s">
        <v>53</v>
      </c>
      <c r="I643" s="9">
        <v>46237</v>
      </c>
      <c r="J643" s="61">
        <v>0</v>
      </c>
      <c r="K643" s="56">
        <v>46235</v>
      </c>
      <c r="L643" s="8" t="s">
        <v>52</v>
      </c>
      <c r="M643" s="8" t="s">
        <v>91</v>
      </c>
      <c r="N643" s="8" t="s">
        <v>77</v>
      </c>
      <c r="O643" s="8">
        <v>1</v>
      </c>
      <c r="P643" s="8">
        <v>4</v>
      </c>
      <c r="Q643" s="8" t="s">
        <v>60</v>
      </c>
      <c r="R643" s="8">
        <v>4</v>
      </c>
      <c r="S643" s="8">
        <v>0</v>
      </c>
      <c r="T643" s="8" t="b">
        <v>0</v>
      </c>
      <c r="U643" s="8">
        <v>300</v>
      </c>
      <c r="V643" s="54">
        <v>264</v>
      </c>
      <c r="W643" s="54">
        <v>164</v>
      </c>
      <c r="X643" s="8">
        <v>0</v>
      </c>
      <c r="Y643" s="8">
        <v>0</v>
      </c>
      <c r="Z643" s="8">
        <v>1</v>
      </c>
      <c r="AA643" s="8">
        <v>0</v>
      </c>
      <c r="AB643" s="8">
        <v>4</v>
      </c>
      <c r="AC643" s="8">
        <v>0</v>
      </c>
      <c r="AD643" s="8"/>
      <c r="AE643" s="8">
        <v>300</v>
      </c>
      <c r="AF643" s="8" t="s">
        <v>8384</v>
      </c>
      <c r="AG643" s="8" t="s">
        <v>8379</v>
      </c>
      <c r="AH643" s="54">
        <v>2</v>
      </c>
      <c r="AI643" s="54">
        <v>-34</v>
      </c>
      <c r="AJ643" s="8">
        <v>0</v>
      </c>
      <c r="AK643" s="8">
        <v>1</v>
      </c>
      <c r="AL643" s="8">
        <v>0</v>
      </c>
      <c r="AM643" s="8">
        <v>4</v>
      </c>
      <c r="AN643" s="8">
        <v>0</v>
      </c>
      <c r="AO643" s="8">
        <v>1</v>
      </c>
      <c r="AP643" s="8">
        <v>0</v>
      </c>
      <c r="AQ643" s="8">
        <v>0</v>
      </c>
      <c r="AR643" s="54">
        <v>170</v>
      </c>
      <c r="AS643" s="8">
        <v>1</v>
      </c>
      <c r="AT643" s="8">
        <v>0</v>
      </c>
      <c r="AU643" s="8">
        <v>300</v>
      </c>
      <c r="AV643" s="8" t="s">
        <v>8439</v>
      </c>
      <c r="AW643" s="8">
        <v>1</v>
      </c>
      <c r="AX643" s="8">
        <v>0</v>
      </c>
      <c r="AY643" s="8">
        <v>0</v>
      </c>
      <c r="AZ643" s="47">
        <v>46237.354166666664</v>
      </c>
      <c r="BA643" s="47">
        <v>46237.5625</v>
      </c>
      <c r="BB643" s="8" t="s">
        <v>8380</v>
      </c>
      <c r="BC643" s="47">
        <v>46237.355555555558</v>
      </c>
      <c r="BD643" s="47">
        <v>46237.538888888892</v>
      </c>
      <c r="BE643" s="8" t="s">
        <v>341</v>
      </c>
      <c r="BF643" s="8">
        <v>0</v>
      </c>
      <c r="BG643" s="8">
        <v>0</v>
      </c>
      <c r="BH643" s="8"/>
    </row>
    <row r="644" spans="2:60">
      <c r="B644" s="8" t="s">
        <v>8326</v>
      </c>
      <c r="C644" s="8" t="s">
        <v>82</v>
      </c>
      <c r="D644" s="8" t="s">
        <v>79</v>
      </c>
      <c r="E644" s="8" t="s">
        <v>191</v>
      </c>
      <c r="F644" s="8" t="s">
        <v>8438</v>
      </c>
      <c r="G644" s="8" t="s">
        <v>90</v>
      </c>
      <c r="H644" s="8" t="s">
        <v>53</v>
      </c>
      <c r="I644" s="9">
        <v>46225</v>
      </c>
      <c r="J644" s="61">
        <v>0</v>
      </c>
      <c r="K644" s="56">
        <v>46204</v>
      </c>
      <c r="L644" s="8" t="s">
        <v>52</v>
      </c>
      <c r="M644" s="8" t="s">
        <v>91</v>
      </c>
      <c r="N644" s="8" t="s">
        <v>77</v>
      </c>
      <c r="O644" s="8">
        <v>1</v>
      </c>
      <c r="P644" s="8">
        <v>4</v>
      </c>
      <c r="Q644" s="8" t="s">
        <v>58</v>
      </c>
      <c r="R644" s="8">
        <v>4</v>
      </c>
      <c r="S644" s="8">
        <v>0</v>
      </c>
      <c r="T644" s="8" t="b">
        <v>0</v>
      </c>
      <c r="U644" s="8">
        <v>210</v>
      </c>
      <c r="V644" s="54">
        <v>182</v>
      </c>
      <c r="W644" s="54">
        <v>119</v>
      </c>
      <c r="X644" s="8">
        <v>0</v>
      </c>
      <c r="Y644" s="8">
        <v>0</v>
      </c>
      <c r="Z644" s="8">
        <v>1</v>
      </c>
      <c r="AA644" s="8">
        <v>0</v>
      </c>
      <c r="AB644" s="8">
        <v>4</v>
      </c>
      <c r="AC644" s="8">
        <v>0</v>
      </c>
      <c r="AD644" s="8"/>
      <c r="AE644" s="8">
        <v>210</v>
      </c>
      <c r="AF644" s="8" t="s">
        <v>8378</v>
      </c>
      <c r="AG644" s="8" t="s">
        <v>8379</v>
      </c>
      <c r="AH644" s="54">
        <v>12</v>
      </c>
      <c r="AI644" s="54">
        <v>-16</v>
      </c>
      <c r="AJ644" s="8">
        <v>0</v>
      </c>
      <c r="AK644" s="8">
        <v>0</v>
      </c>
      <c r="AL644" s="8">
        <v>1</v>
      </c>
      <c r="AM644" s="8">
        <v>4</v>
      </c>
      <c r="AN644" s="8">
        <v>0</v>
      </c>
      <c r="AO644" s="8">
        <v>1</v>
      </c>
      <c r="AP644" s="8">
        <v>0</v>
      </c>
      <c r="AQ644" s="8">
        <v>0</v>
      </c>
      <c r="AR644" s="54">
        <v>115</v>
      </c>
      <c r="AS644" s="8">
        <v>1</v>
      </c>
      <c r="AT644" s="8">
        <v>0</v>
      </c>
      <c r="AU644" s="8">
        <v>210</v>
      </c>
      <c r="AV644" s="8" t="s">
        <v>8439</v>
      </c>
      <c r="AW644" s="8">
        <v>1</v>
      </c>
      <c r="AX644" s="8">
        <v>0</v>
      </c>
      <c r="AY644" s="8">
        <v>0</v>
      </c>
      <c r="AZ644" s="47">
        <v>46225.541666666664</v>
      </c>
      <c r="BA644" s="47">
        <v>46225.6875</v>
      </c>
      <c r="BB644" s="8" t="s">
        <v>8380</v>
      </c>
      <c r="BC644" s="47">
        <v>46225.55</v>
      </c>
      <c r="BD644" s="47">
        <v>46225.676388888889</v>
      </c>
      <c r="BE644" s="8" t="s">
        <v>191</v>
      </c>
      <c r="BF644" s="8">
        <v>0</v>
      </c>
      <c r="BG644" s="8">
        <v>0</v>
      </c>
      <c r="BH644" s="8"/>
    </row>
    <row r="645" spans="2:60">
      <c r="B645" s="8" t="s">
        <v>8326</v>
      </c>
      <c r="C645" s="8" t="s">
        <v>82</v>
      </c>
      <c r="D645" s="8" t="s">
        <v>79</v>
      </c>
      <c r="E645" s="8" t="s">
        <v>278</v>
      </c>
      <c r="F645" s="8" t="s">
        <v>8438</v>
      </c>
      <c r="G645" s="8" t="s">
        <v>90</v>
      </c>
      <c r="H645" s="8" t="s">
        <v>53</v>
      </c>
      <c r="I645" s="9">
        <v>46227</v>
      </c>
      <c r="J645" s="61">
        <v>0</v>
      </c>
      <c r="K645" s="56">
        <v>46204</v>
      </c>
      <c r="L645" s="8" t="s">
        <v>52</v>
      </c>
      <c r="M645" s="8" t="s">
        <v>91</v>
      </c>
      <c r="N645" s="8" t="s">
        <v>77</v>
      </c>
      <c r="O645" s="8">
        <v>1</v>
      </c>
      <c r="P645" s="8">
        <v>4</v>
      </c>
      <c r="Q645" s="8" t="s">
        <v>58</v>
      </c>
      <c r="R645" s="8">
        <v>4</v>
      </c>
      <c r="S645" s="8">
        <v>0</v>
      </c>
      <c r="T645" s="8" t="b">
        <v>0</v>
      </c>
      <c r="U645" s="8">
        <v>540</v>
      </c>
      <c r="V645" s="54">
        <v>505</v>
      </c>
      <c r="W645" s="54">
        <v>363</v>
      </c>
      <c r="X645" s="8">
        <v>0</v>
      </c>
      <c r="Y645" s="8">
        <v>0</v>
      </c>
      <c r="Z645" s="8">
        <v>1</v>
      </c>
      <c r="AA645" s="8">
        <v>0</v>
      </c>
      <c r="AB645" s="8">
        <v>4</v>
      </c>
      <c r="AC645" s="8">
        <v>0</v>
      </c>
      <c r="AD645" s="8"/>
      <c r="AE645" s="8">
        <v>540</v>
      </c>
      <c r="AF645" s="8" t="s">
        <v>8384</v>
      </c>
      <c r="AG645" s="8" t="s">
        <v>8379</v>
      </c>
      <c r="AH645" s="54">
        <v>10</v>
      </c>
      <c r="AI645" s="54">
        <v>-25</v>
      </c>
      <c r="AJ645" s="8">
        <v>0</v>
      </c>
      <c r="AK645" s="8">
        <v>1</v>
      </c>
      <c r="AL645" s="8">
        <v>0</v>
      </c>
      <c r="AM645" s="8">
        <v>4</v>
      </c>
      <c r="AN645" s="8">
        <v>0</v>
      </c>
      <c r="AO645" s="8">
        <v>1</v>
      </c>
      <c r="AP645" s="8">
        <v>0</v>
      </c>
      <c r="AQ645" s="8">
        <v>0</v>
      </c>
      <c r="AR645" s="54">
        <v>370</v>
      </c>
      <c r="AS645" s="8">
        <v>1</v>
      </c>
      <c r="AT645" s="8">
        <v>0</v>
      </c>
      <c r="AU645" s="8">
        <v>540</v>
      </c>
      <c r="AV645" s="8" t="s">
        <v>8439</v>
      </c>
      <c r="AW645" s="8">
        <v>1</v>
      </c>
      <c r="AX645" s="8">
        <v>0</v>
      </c>
      <c r="AY645" s="8">
        <v>0</v>
      </c>
      <c r="AZ645" s="47">
        <v>46227.333333333336</v>
      </c>
      <c r="BA645" s="47">
        <v>46227.708333333336</v>
      </c>
      <c r="BB645" s="8" t="s">
        <v>8380</v>
      </c>
      <c r="BC645" s="47">
        <v>46227.340277777781</v>
      </c>
      <c r="BD645" s="47">
        <v>46227.690972222219</v>
      </c>
      <c r="BE645" s="8" t="s">
        <v>278</v>
      </c>
      <c r="BF645" s="8">
        <v>0</v>
      </c>
      <c r="BG645" s="8">
        <v>0</v>
      </c>
      <c r="BH645" s="8"/>
    </row>
    <row r="646" spans="2:60">
      <c r="B646" s="8" t="s">
        <v>8326</v>
      </c>
      <c r="C646" s="8" t="s">
        <v>82</v>
      </c>
      <c r="D646" s="8" t="s">
        <v>79</v>
      </c>
      <c r="E646" s="8" t="s">
        <v>278</v>
      </c>
      <c r="F646" s="8" t="s">
        <v>8438</v>
      </c>
      <c r="G646" s="8" t="s">
        <v>90</v>
      </c>
      <c r="H646" s="8" t="s">
        <v>53</v>
      </c>
      <c r="I646" s="9">
        <v>46241</v>
      </c>
      <c r="J646" s="61">
        <v>0</v>
      </c>
      <c r="K646" s="56">
        <v>46235</v>
      </c>
      <c r="L646" s="8" t="s">
        <v>52</v>
      </c>
      <c r="M646" s="8" t="s">
        <v>91</v>
      </c>
      <c r="N646" s="8" t="s">
        <v>77</v>
      </c>
      <c r="O646" s="8">
        <v>1</v>
      </c>
      <c r="P646" s="8">
        <v>4</v>
      </c>
      <c r="Q646" s="8" t="s">
        <v>60</v>
      </c>
      <c r="R646" s="8">
        <v>4</v>
      </c>
      <c r="S646" s="8">
        <v>0</v>
      </c>
      <c r="T646" s="8" t="b">
        <v>0</v>
      </c>
      <c r="U646" s="8">
        <v>540</v>
      </c>
      <c r="V646" s="54">
        <v>504</v>
      </c>
      <c r="W646" s="54">
        <v>376</v>
      </c>
      <c r="X646" s="8">
        <v>0</v>
      </c>
      <c r="Y646" s="8">
        <v>0</v>
      </c>
      <c r="Z646" s="8">
        <v>1</v>
      </c>
      <c r="AA646" s="8">
        <v>0</v>
      </c>
      <c r="AB646" s="8">
        <v>4</v>
      </c>
      <c r="AC646" s="8">
        <v>0</v>
      </c>
      <c r="AD646" s="8"/>
      <c r="AE646" s="8">
        <v>540</v>
      </c>
      <c r="AF646" s="8" t="s">
        <v>8384</v>
      </c>
      <c r="AG646" s="8" t="s">
        <v>8379</v>
      </c>
      <c r="AH646" s="54">
        <v>10</v>
      </c>
      <c r="AI646" s="54">
        <v>-26</v>
      </c>
      <c r="AJ646" s="8">
        <v>0</v>
      </c>
      <c r="AK646" s="8">
        <v>1</v>
      </c>
      <c r="AL646" s="8">
        <v>0</v>
      </c>
      <c r="AM646" s="8">
        <v>4</v>
      </c>
      <c r="AN646" s="8">
        <v>0</v>
      </c>
      <c r="AO646" s="8">
        <v>1</v>
      </c>
      <c r="AP646" s="8">
        <v>0</v>
      </c>
      <c r="AQ646" s="8">
        <v>0</v>
      </c>
      <c r="AR646" s="54">
        <v>375</v>
      </c>
      <c r="AS646" s="8">
        <v>1</v>
      </c>
      <c r="AT646" s="8">
        <v>0</v>
      </c>
      <c r="AU646" s="8">
        <v>540</v>
      </c>
      <c r="AV646" s="8" t="s">
        <v>8439</v>
      </c>
      <c r="AW646" s="8">
        <v>1</v>
      </c>
      <c r="AX646" s="8">
        <v>0</v>
      </c>
      <c r="AY646" s="8">
        <v>0</v>
      </c>
      <c r="AZ646" s="47">
        <v>46241.375</v>
      </c>
      <c r="BA646" s="47">
        <v>46241.75</v>
      </c>
      <c r="BB646" s="8" t="s">
        <v>8380</v>
      </c>
      <c r="BC646" s="47">
        <v>46241.381944444445</v>
      </c>
      <c r="BD646" s="47">
        <v>46241.731944444444</v>
      </c>
      <c r="BE646" s="8" t="s">
        <v>278</v>
      </c>
      <c r="BF646" s="8">
        <v>0</v>
      </c>
      <c r="BG646" s="8">
        <v>0</v>
      </c>
      <c r="BH646" s="8"/>
    </row>
    <row r="647" spans="2:60">
      <c r="B647" s="8" t="s">
        <v>8326</v>
      </c>
      <c r="C647" s="8" t="s">
        <v>82</v>
      </c>
      <c r="D647" s="8" t="s">
        <v>79</v>
      </c>
      <c r="E647" s="8" t="s">
        <v>179</v>
      </c>
      <c r="F647" s="8" t="s">
        <v>8438</v>
      </c>
      <c r="G647" s="8" t="s">
        <v>90</v>
      </c>
      <c r="H647" s="8" t="s">
        <v>53</v>
      </c>
      <c r="I647" s="9">
        <v>46182</v>
      </c>
      <c r="J647" s="61">
        <v>0</v>
      </c>
      <c r="K647" s="56">
        <v>46174</v>
      </c>
      <c r="L647" s="8" t="s">
        <v>52</v>
      </c>
      <c r="M647" s="8" t="s">
        <v>91</v>
      </c>
      <c r="N647" s="8" t="s">
        <v>77</v>
      </c>
      <c r="O647" s="8">
        <v>1</v>
      </c>
      <c r="P647" s="8">
        <v>4</v>
      </c>
      <c r="Q647" s="8" t="s">
        <v>56</v>
      </c>
      <c r="R647" s="8">
        <v>4</v>
      </c>
      <c r="S647" s="8">
        <v>0</v>
      </c>
      <c r="T647" s="8" t="b">
        <v>0</v>
      </c>
      <c r="U647" s="8">
        <v>270</v>
      </c>
      <c r="V647" s="54">
        <v>238</v>
      </c>
      <c r="W647" s="54">
        <v>161</v>
      </c>
      <c r="X647" s="8">
        <v>0</v>
      </c>
      <c r="Y647" s="8">
        <v>0</v>
      </c>
      <c r="Z647" s="8">
        <v>1</v>
      </c>
      <c r="AA647" s="8">
        <v>0</v>
      </c>
      <c r="AB647" s="8">
        <v>4</v>
      </c>
      <c r="AC647" s="8">
        <v>0</v>
      </c>
      <c r="AD647" s="8"/>
      <c r="AE647" s="8">
        <v>270</v>
      </c>
      <c r="AF647" s="8" t="s">
        <v>8384</v>
      </c>
      <c r="AG647" s="8" t="s">
        <v>8379</v>
      </c>
      <c r="AH647" s="54">
        <v>6</v>
      </c>
      <c r="AI647" s="54">
        <v>-26</v>
      </c>
      <c r="AJ647" s="8">
        <v>0</v>
      </c>
      <c r="AK647" s="8">
        <v>1</v>
      </c>
      <c r="AL647" s="8">
        <v>0</v>
      </c>
      <c r="AM647" s="8">
        <v>4</v>
      </c>
      <c r="AN647" s="8">
        <v>0</v>
      </c>
      <c r="AO647" s="8">
        <v>1</v>
      </c>
      <c r="AP647" s="8">
        <v>0</v>
      </c>
      <c r="AQ647" s="8">
        <v>0</v>
      </c>
      <c r="AR647" s="54">
        <v>155</v>
      </c>
      <c r="AS647" s="8">
        <v>1</v>
      </c>
      <c r="AT647" s="8">
        <v>0</v>
      </c>
      <c r="AU647" s="8">
        <v>270</v>
      </c>
      <c r="AV647" s="8" t="s">
        <v>8439</v>
      </c>
      <c r="AW647" s="8">
        <v>1</v>
      </c>
      <c r="AX647" s="8">
        <v>0</v>
      </c>
      <c r="AY647" s="8">
        <v>0</v>
      </c>
      <c r="AZ647" s="47">
        <v>46182.375</v>
      </c>
      <c r="BA647" s="47">
        <v>46182.5625</v>
      </c>
      <c r="BB647" s="8" t="s">
        <v>8380</v>
      </c>
      <c r="BC647" s="47">
        <v>46182.379166666666</v>
      </c>
      <c r="BD647" s="47">
        <v>46182.544444444444</v>
      </c>
      <c r="BE647" s="8" t="s">
        <v>179</v>
      </c>
      <c r="BF647" s="8">
        <v>0</v>
      </c>
      <c r="BG647" s="8">
        <v>0</v>
      </c>
      <c r="BH647" s="8"/>
    </row>
    <row r="648" spans="2:60">
      <c r="B648" s="8" t="s">
        <v>8326</v>
      </c>
      <c r="C648" s="8" t="s">
        <v>82</v>
      </c>
      <c r="D648" s="8" t="s">
        <v>79</v>
      </c>
      <c r="E648" s="8" t="s">
        <v>179</v>
      </c>
      <c r="F648" s="8" t="s">
        <v>8438</v>
      </c>
      <c r="G648" s="8" t="s">
        <v>90</v>
      </c>
      <c r="H648" s="8" t="s">
        <v>53</v>
      </c>
      <c r="I648" s="9">
        <v>46252</v>
      </c>
      <c r="J648" s="61">
        <v>0</v>
      </c>
      <c r="K648" s="56">
        <v>46235</v>
      </c>
      <c r="L648" s="8" t="s">
        <v>52</v>
      </c>
      <c r="M648" s="8" t="s">
        <v>91</v>
      </c>
      <c r="N648" s="8" t="s">
        <v>77</v>
      </c>
      <c r="O648" s="8">
        <v>1</v>
      </c>
      <c r="P648" s="8">
        <v>4</v>
      </c>
      <c r="Q648" s="8" t="s">
        <v>60</v>
      </c>
      <c r="R648" s="8">
        <v>4</v>
      </c>
      <c r="S648" s="8">
        <v>0</v>
      </c>
      <c r="T648" s="8" t="b">
        <v>0</v>
      </c>
      <c r="U648" s="8">
        <v>270</v>
      </c>
      <c r="V648" s="54">
        <v>237</v>
      </c>
      <c r="W648" s="54">
        <v>156</v>
      </c>
      <c r="X648" s="8">
        <v>0</v>
      </c>
      <c r="Y648" s="8">
        <v>0</v>
      </c>
      <c r="Z648" s="8">
        <v>1</v>
      </c>
      <c r="AA648" s="8">
        <v>0</v>
      </c>
      <c r="AB648" s="8">
        <v>4</v>
      </c>
      <c r="AC648" s="8">
        <v>0</v>
      </c>
      <c r="AD648" s="8"/>
      <c r="AE648" s="8">
        <v>270</v>
      </c>
      <c r="AF648" s="8" t="s">
        <v>8384</v>
      </c>
      <c r="AG648" s="8" t="s">
        <v>8379</v>
      </c>
      <c r="AH648" s="54">
        <v>6</v>
      </c>
      <c r="AI648" s="54">
        <v>-27</v>
      </c>
      <c r="AJ648" s="8">
        <v>0</v>
      </c>
      <c r="AK648" s="8">
        <v>1</v>
      </c>
      <c r="AL648" s="8">
        <v>0</v>
      </c>
      <c r="AM648" s="8">
        <v>4</v>
      </c>
      <c r="AN648" s="8">
        <v>0</v>
      </c>
      <c r="AO648" s="8">
        <v>1</v>
      </c>
      <c r="AP648" s="8">
        <v>0</v>
      </c>
      <c r="AQ648" s="8">
        <v>0</v>
      </c>
      <c r="AR648" s="54">
        <v>155</v>
      </c>
      <c r="AS648" s="8">
        <v>1</v>
      </c>
      <c r="AT648" s="8">
        <v>0</v>
      </c>
      <c r="AU648" s="8">
        <v>270</v>
      </c>
      <c r="AV648" s="8" t="s">
        <v>8439</v>
      </c>
      <c r="AW648" s="8">
        <v>1</v>
      </c>
      <c r="AX648" s="8">
        <v>0</v>
      </c>
      <c r="AY648" s="8">
        <v>0</v>
      </c>
      <c r="AZ648" s="47">
        <v>46252.541666666664</v>
      </c>
      <c r="BA648" s="47">
        <v>46252.729166666664</v>
      </c>
      <c r="BB648" s="8" t="s">
        <v>8380</v>
      </c>
      <c r="BC648" s="47">
        <v>46252.54583333333</v>
      </c>
      <c r="BD648" s="47">
        <v>46252.710416666669</v>
      </c>
      <c r="BE648" s="8" t="s">
        <v>179</v>
      </c>
      <c r="BF648" s="8">
        <v>0</v>
      </c>
      <c r="BG648" s="8">
        <v>0</v>
      </c>
      <c r="BH648" s="8"/>
    </row>
    <row r="649" spans="2:60">
      <c r="B649" s="8" t="s">
        <v>8326</v>
      </c>
      <c r="C649" s="8" t="s">
        <v>82</v>
      </c>
      <c r="D649" s="8" t="s">
        <v>79</v>
      </c>
      <c r="E649" s="8" t="s">
        <v>202</v>
      </c>
      <c r="F649" s="8" t="s">
        <v>8438</v>
      </c>
      <c r="G649" s="8" t="s">
        <v>90</v>
      </c>
      <c r="H649" s="8" t="s">
        <v>53</v>
      </c>
      <c r="I649" s="9">
        <v>46229</v>
      </c>
      <c r="J649" s="61">
        <v>0</v>
      </c>
      <c r="K649" s="56">
        <v>46204</v>
      </c>
      <c r="L649" s="8" t="s">
        <v>52</v>
      </c>
      <c r="M649" s="8" t="s">
        <v>91</v>
      </c>
      <c r="N649" s="8" t="s">
        <v>77</v>
      </c>
      <c r="O649" s="8">
        <v>1</v>
      </c>
      <c r="P649" s="8">
        <v>4</v>
      </c>
      <c r="Q649" s="8" t="s">
        <v>58</v>
      </c>
      <c r="R649" s="8">
        <v>4</v>
      </c>
      <c r="S649" s="8">
        <v>0</v>
      </c>
      <c r="T649" s="8" t="b">
        <v>0</v>
      </c>
      <c r="U649" s="8">
        <v>540</v>
      </c>
      <c r="V649" s="54">
        <v>503</v>
      </c>
      <c r="W649" s="54">
        <v>353</v>
      </c>
      <c r="X649" s="8">
        <v>0</v>
      </c>
      <c r="Y649" s="8">
        <v>0</v>
      </c>
      <c r="Z649" s="8">
        <v>1</v>
      </c>
      <c r="AA649" s="8">
        <v>0</v>
      </c>
      <c r="AB649" s="8">
        <v>4</v>
      </c>
      <c r="AC649" s="8">
        <v>0</v>
      </c>
      <c r="AD649" s="8"/>
      <c r="AE649" s="8">
        <v>540</v>
      </c>
      <c r="AF649" s="8" t="s">
        <v>8384</v>
      </c>
      <c r="AG649" s="8" t="s">
        <v>8379</v>
      </c>
      <c r="AH649" s="54">
        <v>7</v>
      </c>
      <c r="AI649" s="54">
        <v>-30</v>
      </c>
      <c r="AJ649" s="8">
        <v>0</v>
      </c>
      <c r="AK649" s="8">
        <v>1</v>
      </c>
      <c r="AL649" s="8">
        <v>0</v>
      </c>
      <c r="AM649" s="8">
        <v>4</v>
      </c>
      <c r="AN649" s="8">
        <v>0</v>
      </c>
      <c r="AO649" s="8">
        <v>1</v>
      </c>
      <c r="AP649" s="8">
        <v>0</v>
      </c>
      <c r="AQ649" s="8">
        <v>0</v>
      </c>
      <c r="AR649" s="54">
        <v>360</v>
      </c>
      <c r="AS649" s="8">
        <v>1</v>
      </c>
      <c r="AT649" s="8">
        <v>0</v>
      </c>
      <c r="AU649" s="8">
        <v>540</v>
      </c>
      <c r="AV649" s="8" t="s">
        <v>8439</v>
      </c>
      <c r="AW649" s="8">
        <v>1</v>
      </c>
      <c r="AX649" s="8">
        <v>0</v>
      </c>
      <c r="AY649" s="8">
        <v>0</v>
      </c>
      <c r="AZ649" s="47">
        <v>46229.3125</v>
      </c>
      <c r="BA649" s="47">
        <v>46229.6875</v>
      </c>
      <c r="BB649" s="8" t="s">
        <v>8380</v>
      </c>
      <c r="BC649" s="47">
        <v>46229.317361111112</v>
      </c>
      <c r="BD649" s="47">
        <v>46229.666666666664</v>
      </c>
      <c r="BE649" s="8" t="s">
        <v>202</v>
      </c>
      <c r="BF649" s="8">
        <v>0</v>
      </c>
      <c r="BG649" s="8">
        <v>0</v>
      </c>
      <c r="BH649" s="8"/>
    </row>
    <row r="650" spans="2:60">
      <c r="B650" s="8" t="s">
        <v>8326</v>
      </c>
      <c r="C650" s="8" t="s">
        <v>82</v>
      </c>
      <c r="D650" s="8" t="s">
        <v>79</v>
      </c>
      <c r="E650" s="8" t="s">
        <v>314</v>
      </c>
      <c r="F650" s="8" t="s">
        <v>8438</v>
      </c>
      <c r="G650" s="8" t="s">
        <v>90</v>
      </c>
      <c r="H650" s="8" t="s">
        <v>53</v>
      </c>
      <c r="I650" s="9">
        <v>46179</v>
      </c>
      <c r="J650" s="61">
        <v>0</v>
      </c>
      <c r="K650" s="56">
        <v>46174</v>
      </c>
      <c r="L650" s="8" t="s">
        <v>52</v>
      </c>
      <c r="M650" s="8" t="s">
        <v>91</v>
      </c>
      <c r="N650" s="8" t="s">
        <v>77</v>
      </c>
      <c r="O650" s="8">
        <v>1</v>
      </c>
      <c r="P650" s="8">
        <v>4</v>
      </c>
      <c r="Q650" s="8" t="s">
        <v>56</v>
      </c>
      <c r="R650" s="8">
        <v>4</v>
      </c>
      <c r="S650" s="8">
        <v>0</v>
      </c>
      <c r="T650" s="8" t="b">
        <v>0</v>
      </c>
      <c r="U650" s="8">
        <v>270</v>
      </c>
      <c r="V650" s="54">
        <v>230</v>
      </c>
      <c r="W650" s="54">
        <v>174</v>
      </c>
      <c r="X650" s="8">
        <v>0</v>
      </c>
      <c r="Y650" s="8">
        <v>0</v>
      </c>
      <c r="Z650" s="8">
        <v>1</v>
      </c>
      <c r="AA650" s="8">
        <v>0</v>
      </c>
      <c r="AB650" s="8">
        <v>4</v>
      </c>
      <c r="AC650" s="8">
        <v>0</v>
      </c>
      <c r="AD650" s="8"/>
      <c r="AE650" s="8">
        <v>270</v>
      </c>
      <c r="AF650" s="8" t="s">
        <v>8384</v>
      </c>
      <c r="AG650" s="8" t="s">
        <v>8379</v>
      </c>
      <c r="AH650" s="54">
        <v>3</v>
      </c>
      <c r="AI650" s="54">
        <v>-37</v>
      </c>
      <c r="AJ650" s="8">
        <v>0</v>
      </c>
      <c r="AK650" s="8">
        <v>1</v>
      </c>
      <c r="AL650" s="8">
        <v>0</v>
      </c>
      <c r="AM650" s="8">
        <v>4</v>
      </c>
      <c r="AN650" s="8">
        <v>0</v>
      </c>
      <c r="AO650" s="8">
        <v>1</v>
      </c>
      <c r="AP650" s="8">
        <v>0</v>
      </c>
      <c r="AQ650" s="8">
        <v>0</v>
      </c>
      <c r="AR650" s="54">
        <v>170</v>
      </c>
      <c r="AS650" s="8">
        <v>1</v>
      </c>
      <c r="AT650" s="8">
        <v>0</v>
      </c>
      <c r="AU650" s="8">
        <v>270</v>
      </c>
      <c r="AV650" s="8" t="s">
        <v>8439</v>
      </c>
      <c r="AW650" s="8">
        <v>1</v>
      </c>
      <c r="AX650" s="8">
        <v>0</v>
      </c>
      <c r="AY650" s="8">
        <v>0</v>
      </c>
      <c r="AZ650" s="47">
        <v>46179.5625</v>
      </c>
      <c r="BA650" s="47">
        <v>46179.75</v>
      </c>
      <c r="BB650" s="8" t="s">
        <v>8380</v>
      </c>
      <c r="BC650" s="47">
        <v>46179.564583333333</v>
      </c>
      <c r="BD650" s="47">
        <v>46179.724305555559</v>
      </c>
      <c r="BE650" s="8" t="s">
        <v>314</v>
      </c>
      <c r="BF650" s="8">
        <v>0</v>
      </c>
      <c r="BG650" s="8">
        <v>0</v>
      </c>
      <c r="BH650" s="8"/>
    </row>
    <row r="651" spans="2:60">
      <c r="B651" s="8" t="s">
        <v>8326</v>
      </c>
      <c r="C651" s="8" t="s">
        <v>82</v>
      </c>
      <c r="D651" s="8" t="s">
        <v>79</v>
      </c>
      <c r="E651" s="8" t="s">
        <v>314</v>
      </c>
      <c r="F651" s="8" t="s">
        <v>8438</v>
      </c>
      <c r="G651" s="8" t="s">
        <v>90</v>
      </c>
      <c r="H651" s="8" t="s">
        <v>53</v>
      </c>
      <c r="I651" s="9">
        <v>46186</v>
      </c>
      <c r="J651" s="61">
        <v>0</v>
      </c>
      <c r="K651" s="56">
        <v>46174</v>
      </c>
      <c r="L651" s="8" t="s">
        <v>52</v>
      </c>
      <c r="M651" s="8" t="s">
        <v>91</v>
      </c>
      <c r="N651" s="8" t="s">
        <v>77</v>
      </c>
      <c r="O651" s="8">
        <v>1</v>
      </c>
      <c r="P651" s="8">
        <v>4</v>
      </c>
      <c r="Q651" s="8" t="s">
        <v>56</v>
      </c>
      <c r="R651" s="8">
        <v>4</v>
      </c>
      <c r="S651" s="8">
        <v>0</v>
      </c>
      <c r="T651" s="8" t="b">
        <v>0</v>
      </c>
      <c r="U651" s="8">
        <v>420</v>
      </c>
      <c r="V651" s="54">
        <v>389</v>
      </c>
      <c r="W651" s="54">
        <v>308</v>
      </c>
      <c r="X651" s="8">
        <v>0</v>
      </c>
      <c r="Y651" s="8">
        <v>0</v>
      </c>
      <c r="Z651" s="8">
        <v>1</v>
      </c>
      <c r="AA651" s="8">
        <v>0</v>
      </c>
      <c r="AB651" s="8">
        <v>4</v>
      </c>
      <c r="AC651" s="8">
        <v>0</v>
      </c>
      <c r="AD651" s="8"/>
      <c r="AE651" s="8">
        <v>420</v>
      </c>
      <c r="AF651" s="8" t="s">
        <v>8384</v>
      </c>
      <c r="AG651" s="8" t="s">
        <v>8379</v>
      </c>
      <c r="AH651" s="54">
        <v>10</v>
      </c>
      <c r="AI651" s="54">
        <v>-21</v>
      </c>
      <c r="AJ651" s="8">
        <v>0</v>
      </c>
      <c r="AK651" s="8">
        <v>1</v>
      </c>
      <c r="AL651" s="8">
        <v>0</v>
      </c>
      <c r="AM651" s="8">
        <v>4</v>
      </c>
      <c r="AN651" s="8">
        <v>0</v>
      </c>
      <c r="AO651" s="8">
        <v>1</v>
      </c>
      <c r="AP651" s="8">
        <v>0</v>
      </c>
      <c r="AQ651" s="8">
        <v>0</v>
      </c>
      <c r="AR651" s="54">
        <v>295</v>
      </c>
      <c r="AS651" s="8">
        <v>1</v>
      </c>
      <c r="AT651" s="8">
        <v>0</v>
      </c>
      <c r="AU651" s="8">
        <v>420</v>
      </c>
      <c r="AV651" s="8" t="s">
        <v>8439</v>
      </c>
      <c r="AW651" s="8">
        <v>1</v>
      </c>
      <c r="AX651" s="8">
        <v>0</v>
      </c>
      <c r="AY651" s="8">
        <v>0</v>
      </c>
      <c r="AZ651" s="47">
        <v>46186.354166666664</v>
      </c>
      <c r="BA651" s="47">
        <v>46186.645833333336</v>
      </c>
      <c r="BB651" s="8" t="s">
        <v>8380</v>
      </c>
      <c r="BC651" s="47">
        <v>46186.361111111109</v>
      </c>
      <c r="BD651" s="47">
        <v>46186.631249999999</v>
      </c>
      <c r="BE651" s="8" t="s">
        <v>314</v>
      </c>
      <c r="BF651" s="8">
        <v>0</v>
      </c>
      <c r="BG651" s="8">
        <v>0</v>
      </c>
      <c r="BH651" s="8"/>
    </row>
    <row r="652" spans="2:60">
      <c r="B652" s="8" t="s">
        <v>8326</v>
      </c>
      <c r="C652" s="8" t="s">
        <v>82</v>
      </c>
      <c r="D652" s="8" t="s">
        <v>79</v>
      </c>
      <c r="E652" s="8" t="s">
        <v>314</v>
      </c>
      <c r="F652" s="8" t="s">
        <v>8438</v>
      </c>
      <c r="G652" s="8" t="s">
        <v>90</v>
      </c>
      <c r="H652" s="8" t="s">
        <v>53</v>
      </c>
      <c r="I652" s="9">
        <v>46215</v>
      </c>
      <c r="J652" s="61">
        <v>0</v>
      </c>
      <c r="K652" s="56">
        <v>46204</v>
      </c>
      <c r="L652" s="8" t="s">
        <v>52</v>
      </c>
      <c r="M652" s="8" t="s">
        <v>91</v>
      </c>
      <c r="N652" s="8" t="s">
        <v>77</v>
      </c>
      <c r="O652" s="8">
        <v>1</v>
      </c>
      <c r="P652" s="8">
        <v>4</v>
      </c>
      <c r="Q652" s="8" t="s">
        <v>58</v>
      </c>
      <c r="R652" s="8">
        <v>4</v>
      </c>
      <c r="S652" s="8">
        <v>0</v>
      </c>
      <c r="T652" s="8" t="b">
        <v>0</v>
      </c>
      <c r="U652" s="8">
        <v>540</v>
      </c>
      <c r="V652" s="54">
        <v>511</v>
      </c>
      <c r="W652" s="54">
        <v>402</v>
      </c>
      <c r="X652" s="8">
        <v>0</v>
      </c>
      <c r="Y652" s="8">
        <v>0</v>
      </c>
      <c r="Z652" s="8">
        <v>1</v>
      </c>
      <c r="AA652" s="8">
        <v>0</v>
      </c>
      <c r="AB652" s="8">
        <v>4</v>
      </c>
      <c r="AC652" s="8">
        <v>0</v>
      </c>
      <c r="AD652" s="8"/>
      <c r="AE652" s="8">
        <v>540</v>
      </c>
      <c r="AF652" s="8" t="s">
        <v>8378</v>
      </c>
      <c r="AG652" s="8" t="s">
        <v>8379</v>
      </c>
      <c r="AH652" s="54">
        <v>12</v>
      </c>
      <c r="AI652" s="54">
        <v>-17</v>
      </c>
      <c r="AJ652" s="8">
        <v>0</v>
      </c>
      <c r="AK652" s="8">
        <v>0</v>
      </c>
      <c r="AL652" s="8">
        <v>1</v>
      </c>
      <c r="AM652" s="8">
        <v>4</v>
      </c>
      <c r="AN652" s="8">
        <v>0</v>
      </c>
      <c r="AO652" s="8">
        <v>1</v>
      </c>
      <c r="AP652" s="8">
        <v>0</v>
      </c>
      <c r="AQ652" s="8">
        <v>0</v>
      </c>
      <c r="AR652" s="54">
        <v>385</v>
      </c>
      <c r="AS652" s="8">
        <v>1</v>
      </c>
      <c r="AT652" s="8">
        <v>0</v>
      </c>
      <c r="AU652" s="8">
        <v>540</v>
      </c>
      <c r="AV652" s="8" t="s">
        <v>8439</v>
      </c>
      <c r="AW652" s="8">
        <v>1</v>
      </c>
      <c r="AX652" s="8">
        <v>0</v>
      </c>
      <c r="AY652" s="8">
        <v>0</v>
      </c>
      <c r="AZ652" s="47">
        <v>46215.333333333336</v>
      </c>
      <c r="BA652" s="47">
        <v>46215.708333333336</v>
      </c>
      <c r="BB652" s="8" t="s">
        <v>8380</v>
      </c>
      <c r="BC652" s="47">
        <v>46215.341666666667</v>
      </c>
      <c r="BD652" s="47">
        <v>46215.696527777778</v>
      </c>
      <c r="BE652" s="8" t="s">
        <v>314</v>
      </c>
      <c r="BF652" s="8">
        <v>0</v>
      </c>
      <c r="BG652" s="8">
        <v>0</v>
      </c>
      <c r="BH652" s="8"/>
    </row>
    <row r="653" spans="2:60">
      <c r="B653" s="8" t="s">
        <v>8326</v>
      </c>
      <c r="C653" s="8" t="s">
        <v>82</v>
      </c>
      <c r="D653" s="8" t="s">
        <v>79</v>
      </c>
      <c r="E653" s="8" t="s">
        <v>224</v>
      </c>
      <c r="F653" s="8" t="s">
        <v>8438</v>
      </c>
      <c r="G653" s="8" t="s">
        <v>90</v>
      </c>
      <c r="H653" s="8" t="s">
        <v>53</v>
      </c>
      <c r="I653" s="9">
        <v>46259</v>
      </c>
      <c r="J653" s="61">
        <v>0</v>
      </c>
      <c r="K653" s="56">
        <v>46235</v>
      </c>
      <c r="L653" s="8" t="s">
        <v>52</v>
      </c>
      <c r="M653" s="8" t="s">
        <v>91</v>
      </c>
      <c r="N653" s="8" t="s">
        <v>77</v>
      </c>
      <c r="O653" s="8">
        <v>1</v>
      </c>
      <c r="P653" s="8">
        <v>4</v>
      </c>
      <c r="Q653" s="8" t="s">
        <v>60</v>
      </c>
      <c r="R653" s="8">
        <v>4</v>
      </c>
      <c r="S653" s="8">
        <v>0</v>
      </c>
      <c r="T653" s="8" t="b">
        <v>0</v>
      </c>
      <c r="U653" s="8">
        <v>180</v>
      </c>
      <c r="V653" s="54">
        <v>166</v>
      </c>
      <c r="W653" s="54">
        <v>80</v>
      </c>
      <c r="X653" s="8">
        <v>0</v>
      </c>
      <c r="Y653" s="8">
        <v>0</v>
      </c>
      <c r="Z653" s="8">
        <v>1</v>
      </c>
      <c r="AA653" s="8">
        <v>0</v>
      </c>
      <c r="AB653" s="8">
        <v>4</v>
      </c>
      <c r="AC653" s="8">
        <v>0</v>
      </c>
      <c r="AD653" s="8"/>
      <c r="AE653" s="8">
        <v>180</v>
      </c>
      <c r="AF653" s="8" t="s">
        <v>8384</v>
      </c>
      <c r="AG653" s="8" t="s">
        <v>8384</v>
      </c>
      <c r="AH653" s="54">
        <v>6</v>
      </c>
      <c r="AI653" s="54">
        <v>-8</v>
      </c>
      <c r="AJ653" s="8">
        <v>0</v>
      </c>
      <c r="AK653" s="8">
        <v>1</v>
      </c>
      <c r="AL653" s="8">
        <v>0</v>
      </c>
      <c r="AM653" s="8">
        <v>4</v>
      </c>
      <c r="AN653" s="8">
        <v>0</v>
      </c>
      <c r="AO653" s="8">
        <v>0</v>
      </c>
      <c r="AP653" s="8">
        <v>1</v>
      </c>
      <c r="AQ653" s="8">
        <v>0</v>
      </c>
      <c r="AR653" s="54">
        <v>80</v>
      </c>
      <c r="AS653" s="8">
        <v>1</v>
      </c>
      <c r="AT653" s="8">
        <v>0</v>
      </c>
      <c r="AU653" s="8">
        <v>180</v>
      </c>
      <c r="AV653" s="8" t="s">
        <v>8439</v>
      </c>
      <c r="AW653" s="8">
        <v>1</v>
      </c>
      <c r="AX653" s="8">
        <v>0</v>
      </c>
      <c r="AY653" s="8">
        <v>0</v>
      </c>
      <c r="AZ653" s="47">
        <v>46259.354166666664</v>
      </c>
      <c r="BA653" s="47">
        <v>46259.479166666664</v>
      </c>
      <c r="BB653" s="8" t="s">
        <v>8380</v>
      </c>
      <c r="BC653" s="47">
        <v>46259.35833333333</v>
      </c>
      <c r="BD653" s="47">
        <v>46259.473611111112</v>
      </c>
      <c r="BE653" s="8" t="s">
        <v>224</v>
      </c>
      <c r="BF653" s="8">
        <v>0</v>
      </c>
      <c r="BG653" s="8">
        <v>0</v>
      </c>
      <c r="BH653" s="8"/>
    </row>
    <row r="654" spans="2:60">
      <c r="B654" s="8" t="s">
        <v>8326</v>
      </c>
      <c r="C654" s="8" t="s">
        <v>82</v>
      </c>
      <c r="D654" s="8" t="s">
        <v>79</v>
      </c>
      <c r="E654" s="8" t="s">
        <v>616</v>
      </c>
      <c r="F654" s="8" t="s">
        <v>8438</v>
      </c>
      <c r="G654" s="8" t="s">
        <v>90</v>
      </c>
      <c r="H654" s="8" t="s">
        <v>53</v>
      </c>
      <c r="I654" s="9">
        <v>46256</v>
      </c>
      <c r="J654" s="61">
        <v>0</v>
      </c>
      <c r="K654" s="56">
        <v>46235</v>
      </c>
      <c r="L654" s="8" t="s">
        <v>52</v>
      </c>
      <c r="M654" s="8" t="s">
        <v>91</v>
      </c>
      <c r="N654" s="8" t="s">
        <v>77</v>
      </c>
      <c r="O654" s="8">
        <v>1</v>
      </c>
      <c r="P654" s="8">
        <v>4</v>
      </c>
      <c r="Q654" s="8" t="s">
        <v>60</v>
      </c>
      <c r="R654" s="8">
        <v>4</v>
      </c>
      <c r="S654" s="8">
        <v>0</v>
      </c>
      <c r="T654" s="8" t="b">
        <v>0</v>
      </c>
      <c r="U654" s="8">
        <v>210</v>
      </c>
      <c r="V654" s="54">
        <v>188</v>
      </c>
      <c r="W654" s="54">
        <v>112</v>
      </c>
      <c r="X654" s="8">
        <v>0</v>
      </c>
      <c r="Y654" s="8">
        <v>0</v>
      </c>
      <c r="Z654" s="8">
        <v>1</v>
      </c>
      <c r="AA654" s="8">
        <v>0</v>
      </c>
      <c r="AB654" s="8">
        <v>4</v>
      </c>
      <c r="AC654" s="8">
        <v>0</v>
      </c>
      <c r="AD654" s="8"/>
      <c r="AE654" s="8">
        <v>210</v>
      </c>
      <c r="AF654" s="8" t="s">
        <v>8384</v>
      </c>
      <c r="AG654" s="8" t="s">
        <v>8379</v>
      </c>
      <c r="AH654" s="54">
        <v>3</v>
      </c>
      <c r="AI654" s="54">
        <v>-19</v>
      </c>
      <c r="AJ654" s="8">
        <v>0</v>
      </c>
      <c r="AK654" s="8">
        <v>1</v>
      </c>
      <c r="AL654" s="8">
        <v>0</v>
      </c>
      <c r="AM654" s="8">
        <v>4</v>
      </c>
      <c r="AN654" s="8">
        <v>0</v>
      </c>
      <c r="AO654" s="8">
        <v>1</v>
      </c>
      <c r="AP654" s="8">
        <v>0</v>
      </c>
      <c r="AQ654" s="8">
        <v>0</v>
      </c>
      <c r="AR654" s="54">
        <v>110</v>
      </c>
      <c r="AS654" s="8">
        <v>1</v>
      </c>
      <c r="AT654" s="8">
        <v>0</v>
      </c>
      <c r="AU654" s="8">
        <v>210</v>
      </c>
      <c r="AV654" s="8" t="s">
        <v>8439</v>
      </c>
      <c r="AW654" s="8">
        <v>1</v>
      </c>
      <c r="AX654" s="8">
        <v>0</v>
      </c>
      <c r="AY654" s="8">
        <v>0</v>
      </c>
      <c r="AZ654" s="47">
        <v>46256.541666666664</v>
      </c>
      <c r="BA654" s="47">
        <v>46256.6875</v>
      </c>
      <c r="BB654" s="8" t="s">
        <v>8380</v>
      </c>
      <c r="BC654" s="47">
        <v>46256.543749999997</v>
      </c>
      <c r="BD654" s="47">
        <v>46256.674305555556</v>
      </c>
      <c r="BE654" s="8" t="s">
        <v>616</v>
      </c>
      <c r="BF654" s="8">
        <v>0</v>
      </c>
      <c r="BG654" s="8">
        <v>0</v>
      </c>
      <c r="BH654" s="8"/>
    </row>
    <row r="655" spans="2:60">
      <c r="B655" s="8" t="s">
        <v>8326</v>
      </c>
      <c r="C655" s="8" t="s">
        <v>82</v>
      </c>
      <c r="D655" s="8" t="s">
        <v>79</v>
      </c>
      <c r="E655" s="8" t="s">
        <v>580</v>
      </c>
      <c r="F655" s="8" t="s">
        <v>8438</v>
      </c>
      <c r="G655" s="8" t="s">
        <v>90</v>
      </c>
      <c r="H655" s="8" t="s">
        <v>53</v>
      </c>
      <c r="I655" s="9">
        <v>46192</v>
      </c>
      <c r="J655" s="61">
        <v>0</v>
      </c>
      <c r="K655" s="56">
        <v>46174</v>
      </c>
      <c r="L655" s="8" t="s">
        <v>52</v>
      </c>
      <c r="M655" s="8" t="s">
        <v>91</v>
      </c>
      <c r="N655" s="8" t="s">
        <v>77</v>
      </c>
      <c r="O655" s="8">
        <v>1</v>
      </c>
      <c r="P655" s="8">
        <v>4</v>
      </c>
      <c r="Q655" s="8" t="s">
        <v>56</v>
      </c>
      <c r="R655" s="8">
        <v>4</v>
      </c>
      <c r="S655" s="8">
        <v>0</v>
      </c>
      <c r="T655" s="8" t="b">
        <v>0</v>
      </c>
      <c r="U655" s="8">
        <v>270</v>
      </c>
      <c r="V655" s="54">
        <v>234</v>
      </c>
      <c r="W655" s="54">
        <v>159</v>
      </c>
      <c r="X655" s="8">
        <v>0</v>
      </c>
      <c r="Y655" s="8">
        <v>0</v>
      </c>
      <c r="Z655" s="8">
        <v>1</v>
      </c>
      <c r="AA655" s="8">
        <v>0</v>
      </c>
      <c r="AB655" s="8">
        <v>4</v>
      </c>
      <c r="AC655" s="8">
        <v>0</v>
      </c>
      <c r="AD655" s="8"/>
      <c r="AE655" s="8">
        <v>270</v>
      </c>
      <c r="AF655" s="8" t="s">
        <v>8384</v>
      </c>
      <c r="AG655" s="8" t="s">
        <v>8379</v>
      </c>
      <c r="AH655" s="54">
        <v>10</v>
      </c>
      <c r="AI655" s="54">
        <v>-26</v>
      </c>
      <c r="AJ655" s="8">
        <v>0</v>
      </c>
      <c r="AK655" s="8">
        <v>1</v>
      </c>
      <c r="AL655" s="8">
        <v>0</v>
      </c>
      <c r="AM655" s="8">
        <v>4</v>
      </c>
      <c r="AN655" s="8">
        <v>0</v>
      </c>
      <c r="AO655" s="8">
        <v>1</v>
      </c>
      <c r="AP655" s="8">
        <v>0</v>
      </c>
      <c r="AQ655" s="8">
        <v>0</v>
      </c>
      <c r="AR655" s="54">
        <v>150</v>
      </c>
      <c r="AS655" s="8">
        <v>1</v>
      </c>
      <c r="AT655" s="8">
        <v>0</v>
      </c>
      <c r="AU655" s="8">
        <v>270</v>
      </c>
      <c r="AV655" s="8" t="s">
        <v>8439</v>
      </c>
      <c r="AW655" s="8">
        <v>1</v>
      </c>
      <c r="AX655" s="8">
        <v>0</v>
      </c>
      <c r="AY655" s="8">
        <v>0</v>
      </c>
      <c r="AZ655" s="47">
        <v>46192.354166666664</v>
      </c>
      <c r="BA655" s="47">
        <v>46192.541666666664</v>
      </c>
      <c r="BB655" s="8" t="s">
        <v>8380</v>
      </c>
      <c r="BC655" s="47">
        <v>46192.361111111109</v>
      </c>
      <c r="BD655" s="47">
        <v>46192.523611111108</v>
      </c>
      <c r="BE655" s="8" t="s">
        <v>580</v>
      </c>
      <c r="BF655" s="8">
        <v>0</v>
      </c>
      <c r="BG655" s="8">
        <v>0</v>
      </c>
      <c r="BH655" s="8"/>
    </row>
    <row r="656" spans="2:60">
      <c r="B656" s="8" t="s">
        <v>8326</v>
      </c>
      <c r="C656" s="8" t="s">
        <v>82</v>
      </c>
      <c r="D656" s="8" t="s">
        <v>79</v>
      </c>
      <c r="E656" s="8" t="s">
        <v>580</v>
      </c>
      <c r="F656" s="8" t="s">
        <v>8438</v>
      </c>
      <c r="G656" s="8" t="s">
        <v>90</v>
      </c>
      <c r="H656" s="8" t="s">
        <v>53</v>
      </c>
      <c r="I656" s="9">
        <v>46208</v>
      </c>
      <c r="J656" s="61">
        <v>0</v>
      </c>
      <c r="K656" s="56">
        <v>46204</v>
      </c>
      <c r="L656" s="8" t="s">
        <v>52</v>
      </c>
      <c r="M656" s="8" t="s">
        <v>91</v>
      </c>
      <c r="N656" s="8" t="s">
        <v>77</v>
      </c>
      <c r="O656" s="8">
        <v>1</v>
      </c>
      <c r="P656" s="8">
        <v>4</v>
      </c>
      <c r="Q656" s="8" t="s">
        <v>58</v>
      </c>
      <c r="R656" s="8">
        <v>4</v>
      </c>
      <c r="S656" s="8">
        <v>0</v>
      </c>
      <c r="T656" s="8" t="b">
        <v>0</v>
      </c>
      <c r="U656" s="8">
        <v>540</v>
      </c>
      <c r="V656" s="54">
        <v>492</v>
      </c>
      <c r="W656" s="54">
        <v>361</v>
      </c>
      <c r="X656" s="8">
        <v>0</v>
      </c>
      <c r="Y656" s="8">
        <v>0</v>
      </c>
      <c r="Z656" s="8">
        <v>1</v>
      </c>
      <c r="AA656" s="8">
        <v>0</v>
      </c>
      <c r="AB656" s="8">
        <v>4</v>
      </c>
      <c r="AC656" s="8">
        <v>0</v>
      </c>
      <c r="AD656" s="8"/>
      <c r="AE656" s="8">
        <v>540</v>
      </c>
      <c r="AF656" s="8" t="s">
        <v>8378</v>
      </c>
      <c r="AG656" s="8" t="s">
        <v>8379</v>
      </c>
      <c r="AH656" s="54">
        <v>11</v>
      </c>
      <c r="AI656" s="54">
        <v>-37</v>
      </c>
      <c r="AJ656" s="8">
        <v>0</v>
      </c>
      <c r="AK656" s="8">
        <v>0</v>
      </c>
      <c r="AL656" s="8">
        <v>1</v>
      </c>
      <c r="AM656" s="8">
        <v>4</v>
      </c>
      <c r="AN656" s="8">
        <v>0</v>
      </c>
      <c r="AO656" s="8">
        <v>1</v>
      </c>
      <c r="AP656" s="8">
        <v>0</v>
      </c>
      <c r="AQ656" s="8">
        <v>0</v>
      </c>
      <c r="AR656" s="54">
        <v>365</v>
      </c>
      <c r="AS656" s="8">
        <v>1</v>
      </c>
      <c r="AT656" s="8">
        <v>0</v>
      </c>
      <c r="AU656" s="8">
        <v>540</v>
      </c>
      <c r="AV656" s="8" t="s">
        <v>8439</v>
      </c>
      <c r="AW656" s="8">
        <v>1</v>
      </c>
      <c r="AX656" s="8">
        <v>0</v>
      </c>
      <c r="AY656" s="8">
        <v>0</v>
      </c>
      <c r="AZ656" s="47">
        <v>46208.354166666664</v>
      </c>
      <c r="BA656" s="47">
        <v>46208.729166666664</v>
      </c>
      <c r="BB656" s="8" t="s">
        <v>8380</v>
      </c>
      <c r="BC656" s="47">
        <v>46208.361805555556</v>
      </c>
      <c r="BD656" s="47">
        <v>46208.703472222223</v>
      </c>
      <c r="BE656" s="8" t="s">
        <v>580</v>
      </c>
      <c r="BF656" s="8">
        <v>0</v>
      </c>
      <c r="BG656" s="8">
        <v>0</v>
      </c>
      <c r="BH656" s="8"/>
    </row>
    <row r="657" spans="2:60">
      <c r="B657" s="8" t="s">
        <v>8326</v>
      </c>
      <c r="C657" s="8" t="s">
        <v>82</v>
      </c>
      <c r="D657" s="8" t="s">
        <v>79</v>
      </c>
      <c r="E657" s="8" t="s">
        <v>480</v>
      </c>
      <c r="F657" s="8" t="s">
        <v>8438</v>
      </c>
      <c r="G657" s="8" t="s">
        <v>90</v>
      </c>
      <c r="H657" s="8" t="s">
        <v>53</v>
      </c>
      <c r="I657" s="9">
        <v>46183</v>
      </c>
      <c r="J657" s="61">
        <v>0</v>
      </c>
      <c r="K657" s="56">
        <v>46174</v>
      </c>
      <c r="L657" s="8" t="s">
        <v>52</v>
      </c>
      <c r="M657" s="8" t="s">
        <v>91</v>
      </c>
      <c r="N657" s="8" t="s">
        <v>77</v>
      </c>
      <c r="O657" s="8">
        <v>1</v>
      </c>
      <c r="P657" s="8">
        <v>4</v>
      </c>
      <c r="Q657" s="8" t="s">
        <v>56</v>
      </c>
      <c r="R657" s="8">
        <v>4</v>
      </c>
      <c r="S657" s="8">
        <v>0</v>
      </c>
      <c r="T657" s="8" t="b">
        <v>0</v>
      </c>
      <c r="U657" s="8">
        <v>180</v>
      </c>
      <c r="V657" s="54">
        <v>165</v>
      </c>
      <c r="W657" s="54">
        <v>85</v>
      </c>
      <c r="X657" s="8">
        <v>0</v>
      </c>
      <c r="Y657" s="8">
        <v>0</v>
      </c>
      <c r="Z657" s="8">
        <v>1</v>
      </c>
      <c r="AA657" s="8">
        <v>0</v>
      </c>
      <c r="AB657" s="8">
        <v>4</v>
      </c>
      <c r="AC657" s="8">
        <v>0</v>
      </c>
      <c r="AD657" s="8"/>
      <c r="AE657" s="8">
        <v>180</v>
      </c>
      <c r="AF657" s="8" t="s">
        <v>8384</v>
      </c>
      <c r="AG657" s="8" t="s">
        <v>8384</v>
      </c>
      <c r="AH657" s="54">
        <v>6</v>
      </c>
      <c r="AI657" s="54">
        <v>-9</v>
      </c>
      <c r="AJ657" s="8">
        <v>0</v>
      </c>
      <c r="AK657" s="8">
        <v>1</v>
      </c>
      <c r="AL657" s="8">
        <v>0</v>
      </c>
      <c r="AM657" s="8">
        <v>4</v>
      </c>
      <c r="AN657" s="8">
        <v>0</v>
      </c>
      <c r="AO657" s="8">
        <v>0</v>
      </c>
      <c r="AP657" s="8">
        <v>1</v>
      </c>
      <c r="AQ657" s="8">
        <v>0</v>
      </c>
      <c r="AR657" s="54">
        <v>90</v>
      </c>
      <c r="AS657" s="8">
        <v>1</v>
      </c>
      <c r="AT657" s="8">
        <v>0</v>
      </c>
      <c r="AU657" s="8">
        <v>180</v>
      </c>
      <c r="AV657" s="8" t="s">
        <v>8439</v>
      </c>
      <c r="AW657" s="8">
        <v>1</v>
      </c>
      <c r="AX657" s="8">
        <v>0</v>
      </c>
      <c r="AY657" s="8">
        <v>0</v>
      </c>
      <c r="AZ657" s="47">
        <v>46183.333333333336</v>
      </c>
      <c r="BA657" s="47">
        <v>46183.458333333336</v>
      </c>
      <c r="BB657" s="8" t="s">
        <v>8380</v>
      </c>
      <c r="BC657" s="47">
        <v>46183.337500000001</v>
      </c>
      <c r="BD657" s="47">
        <v>46183.45208333333</v>
      </c>
      <c r="BE657" s="8" t="s">
        <v>480</v>
      </c>
      <c r="BF657" s="8">
        <v>0</v>
      </c>
      <c r="BG657" s="8">
        <v>0</v>
      </c>
      <c r="BH657" s="8"/>
    </row>
    <row r="658" spans="2:60">
      <c r="B658" s="8" t="s">
        <v>8326</v>
      </c>
      <c r="C658" s="8" t="s">
        <v>82</v>
      </c>
      <c r="D658" s="8" t="s">
        <v>79</v>
      </c>
      <c r="E658" s="8" t="s">
        <v>480</v>
      </c>
      <c r="F658" s="8" t="s">
        <v>8438</v>
      </c>
      <c r="G658" s="8" t="s">
        <v>90</v>
      </c>
      <c r="H658" s="8" t="s">
        <v>53</v>
      </c>
      <c r="I658" s="9">
        <v>46184</v>
      </c>
      <c r="J658" s="61">
        <v>0</v>
      </c>
      <c r="K658" s="56">
        <v>46174</v>
      </c>
      <c r="L658" s="8" t="s">
        <v>52</v>
      </c>
      <c r="M658" s="8" t="s">
        <v>91</v>
      </c>
      <c r="N658" s="8" t="s">
        <v>77</v>
      </c>
      <c r="O658" s="8">
        <v>1</v>
      </c>
      <c r="P658" s="8">
        <v>4</v>
      </c>
      <c r="Q658" s="8" t="s">
        <v>56</v>
      </c>
      <c r="R658" s="8">
        <v>4</v>
      </c>
      <c r="S658" s="8">
        <v>0</v>
      </c>
      <c r="T658" s="8" t="b">
        <v>0</v>
      </c>
      <c r="U658" s="8">
        <v>270</v>
      </c>
      <c r="V658" s="54">
        <v>242</v>
      </c>
      <c r="W658" s="54">
        <v>165</v>
      </c>
      <c r="X658" s="8">
        <v>0</v>
      </c>
      <c r="Y658" s="8">
        <v>0</v>
      </c>
      <c r="Z658" s="8">
        <v>1</v>
      </c>
      <c r="AA658" s="8">
        <v>0</v>
      </c>
      <c r="AB658" s="8">
        <v>4</v>
      </c>
      <c r="AC658" s="8">
        <v>0</v>
      </c>
      <c r="AD658" s="8"/>
      <c r="AE658" s="8">
        <v>270</v>
      </c>
      <c r="AF658" s="8" t="s">
        <v>8378</v>
      </c>
      <c r="AG658" s="8" t="s">
        <v>8379</v>
      </c>
      <c r="AH658" s="54">
        <v>12</v>
      </c>
      <c r="AI658" s="54">
        <v>-16</v>
      </c>
      <c r="AJ658" s="8">
        <v>0</v>
      </c>
      <c r="AK658" s="8">
        <v>0</v>
      </c>
      <c r="AL658" s="8">
        <v>1</v>
      </c>
      <c r="AM658" s="8">
        <v>4</v>
      </c>
      <c r="AN658" s="8">
        <v>0</v>
      </c>
      <c r="AO658" s="8">
        <v>1</v>
      </c>
      <c r="AP658" s="8">
        <v>0</v>
      </c>
      <c r="AQ658" s="8">
        <v>0</v>
      </c>
      <c r="AR658" s="54">
        <v>165</v>
      </c>
      <c r="AS658" s="8">
        <v>1</v>
      </c>
      <c r="AT658" s="8">
        <v>0</v>
      </c>
      <c r="AU658" s="8">
        <v>270</v>
      </c>
      <c r="AV658" s="8" t="s">
        <v>8439</v>
      </c>
      <c r="AW658" s="8">
        <v>1</v>
      </c>
      <c r="AX658" s="8">
        <v>0</v>
      </c>
      <c r="AY658" s="8">
        <v>0</v>
      </c>
      <c r="AZ658" s="47">
        <v>46184.354166666664</v>
      </c>
      <c r="BA658" s="47">
        <v>46184.541666666664</v>
      </c>
      <c r="BB658" s="8" t="s">
        <v>8380</v>
      </c>
      <c r="BC658" s="47">
        <v>46184.362500000003</v>
      </c>
      <c r="BD658" s="47">
        <v>46184.530555555553</v>
      </c>
      <c r="BE658" s="8" t="s">
        <v>480</v>
      </c>
      <c r="BF658" s="8">
        <v>0</v>
      </c>
      <c r="BG658" s="8">
        <v>0</v>
      </c>
      <c r="BH658" s="8"/>
    </row>
    <row r="659" spans="2:60">
      <c r="B659" s="8" t="s">
        <v>8326</v>
      </c>
      <c r="C659" s="8" t="s">
        <v>82</v>
      </c>
      <c r="D659" s="8" t="s">
        <v>79</v>
      </c>
      <c r="E659" s="8" t="s">
        <v>480</v>
      </c>
      <c r="F659" s="8" t="s">
        <v>8438</v>
      </c>
      <c r="G659" s="8" t="s">
        <v>90</v>
      </c>
      <c r="H659" s="8" t="s">
        <v>53</v>
      </c>
      <c r="I659" s="9">
        <v>46206</v>
      </c>
      <c r="J659" s="61">
        <v>0</v>
      </c>
      <c r="K659" s="56">
        <v>46204</v>
      </c>
      <c r="L659" s="8" t="s">
        <v>52</v>
      </c>
      <c r="M659" s="8" t="s">
        <v>91</v>
      </c>
      <c r="N659" s="8" t="s">
        <v>77</v>
      </c>
      <c r="O659" s="8">
        <v>1</v>
      </c>
      <c r="P659" s="8">
        <v>4</v>
      </c>
      <c r="Q659" s="8" t="s">
        <v>58</v>
      </c>
      <c r="R659" s="8">
        <v>4</v>
      </c>
      <c r="S659" s="8">
        <v>0</v>
      </c>
      <c r="T659" s="8" t="b">
        <v>0</v>
      </c>
      <c r="U659" s="8">
        <v>480</v>
      </c>
      <c r="V659" s="54">
        <v>431</v>
      </c>
      <c r="W659" s="54">
        <v>298</v>
      </c>
      <c r="X659" s="8">
        <v>0</v>
      </c>
      <c r="Y659" s="8">
        <v>0</v>
      </c>
      <c r="Z659" s="8">
        <v>1</v>
      </c>
      <c r="AA659" s="8">
        <v>0</v>
      </c>
      <c r="AB659" s="8">
        <v>4</v>
      </c>
      <c r="AC659" s="8">
        <v>0</v>
      </c>
      <c r="AD659" s="8"/>
      <c r="AE659" s="8">
        <v>480</v>
      </c>
      <c r="AF659" s="8" t="s">
        <v>8384</v>
      </c>
      <c r="AG659" s="8" t="s">
        <v>8379</v>
      </c>
      <c r="AH659" s="54">
        <v>5</v>
      </c>
      <c r="AI659" s="54">
        <v>-44</v>
      </c>
      <c r="AJ659" s="8">
        <v>0</v>
      </c>
      <c r="AK659" s="8">
        <v>1</v>
      </c>
      <c r="AL659" s="8">
        <v>0</v>
      </c>
      <c r="AM659" s="8">
        <v>4</v>
      </c>
      <c r="AN659" s="8">
        <v>0</v>
      </c>
      <c r="AO659" s="8">
        <v>1</v>
      </c>
      <c r="AP659" s="8">
        <v>0</v>
      </c>
      <c r="AQ659" s="8">
        <v>0</v>
      </c>
      <c r="AR659" s="54">
        <v>305</v>
      </c>
      <c r="AS659" s="8">
        <v>1</v>
      </c>
      <c r="AT659" s="8">
        <v>0</v>
      </c>
      <c r="AU659" s="8">
        <v>480</v>
      </c>
      <c r="AV659" s="8" t="s">
        <v>8439</v>
      </c>
      <c r="AW659" s="8">
        <v>1</v>
      </c>
      <c r="AX659" s="8">
        <v>0</v>
      </c>
      <c r="AY659" s="8">
        <v>0</v>
      </c>
      <c r="AZ659" s="47">
        <v>46206.333333333336</v>
      </c>
      <c r="BA659" s="47">
        <v>46206.666666666664</v>
      </c>
      <c r="BB659" s="8" t="s">
        <v>8380</v>
      </c>
      <c r="BC659" s="47">
        <v>46206.336805555555</v>
      </c>
      <c r="BD659" s="47">
        <v>46206.636111111111</v>
      </c>
      <c r="BE659" s="8" t="s">
        <v>480</v>
      </c>
      <c r="BF659" s="8">
        <v>0</v>
      </c>
      <c r="BG659" s="8">
        <v>0</v>
      </c>
      <c r="BH659" s="8"/>
    </row>
    <row r="660" spans="2:60">
      <c r="B660" s="8" t="s">
        <v>8326</v>
      </c>
      <c r="C660" s="8" t="s">
        <v>82</v>
      </c>
      <c r="D660" s="8" t="s">
        <v>79</v>
      </c>
      <c r="E660" s="8" t="s">
        <v>480</v>
      </c>
      <c r="F660" s="8" t="s">
        <v>8438</v>
      </c>
      <c r="G660" s="8" t="s">
        <v>90</v>
      </c>
      <c r="H660" s="8" t="s">
        <v>53</v>
      </c>
      <c r="I660" s="9">
        <v>46244</v>
      </c>
      <c r="J660" s="61">
        <v>0</v>
      </c>
      <c r="K660" s="56">
        <v>46235</v>
      </c>
      <c r="L660" s="8" t="s">
        <v>52</v>
      </c>
      <c r="M660" s="8" t="s">
        <v>91</v>
      </c>
      <c r="N660" s="8" t="s">
        <v>77</v>
      </c>
      <c r="O660" s="8">
        <v>1</v>
      </c>
      <c r="P660" s="8">
        <v>4</v>
      </c>
      <c r="Q660" s="8" t="s">
        <v>60</v>
      </c>
      <c r="R660" s="8">
        <v>4</v>
      </c>
      <c r="S660" s="8">
        <v>0</v>
      </c>
      <c r="T660" s="8" t="b">
        <v>0</v>
      </c>
      <c r="U660" s="8">
        <v>240</v>
      </c>
      <c r="V660" s="54">
        <v>216</v>
      </c>
      <c r="W660" s="54">
        <v>133</v>
      </c>
      <c r="X660" s="8">
        <v>0</v>
      </c>
      <c r="Y660" s="8">
        <v>0</v>
      </c>
      <c r="Z660" s="8">
        <v>1</v>
      </c>
      <c r="AA660" s="8">
        <v>0</v>
      </c>
      <c r="AB660" s="8">
        <v>4</v>
      </c>
      <c r="AC660" s="8">
        <v>0</v>
      </c>
      <c r="AD660" s="8"/>
      <c r="AE660" s="8">
        <v>240</v>
      </c>
      <c r="AF660" s="8" t="s">
        <v>8384</v>
      </c>
      <c r="AG660" s="8" t="s">
        <v>8379</v>
      </c>
      <c r="AH660" s="54">
        <v>9</v>
      </c>
      <c r="AI660" s="54">
        <v>-15</v>
      </c>
      <c r="AJ660" s="8">
        <v>0</v>
      </c>
      <c r="AK660" s="8">
        <v>1</v>
      </c>
      <c r="AL660" s="8">
        <v>0</v>
      </c>
      <c r="AM660" s="8">
        <v>4</v>
      </c>
      <c r="AN660" s="8">
        <v>0</v>
      </c>
      <c r="AO660" s="8">
        <v>1</v>
      </c>
      <c r="AP660" s="8">
        <v>0</v>
      </c>
      <c r="AQ660" s="8">
        <v>0</v>
      </c>
      <c r="AR660" s="54">
        <v>130</v>
      </c>
      <c r="AS660" s="8">
        <v>1</v>
      </c>
      <c r="AT660" s="8">
        <v>0</v>
      </c>
      <c r="AU660" s="8">
        <v>240</v>
      </c>
      <c r="AV660" s="8" t="s">
        <v>8439</v>
      </c>
      <c r="AW660" s="8">
        <v>1</v>
      </c>
      <c r="AX660" s="8">
        <v>0</v>
      </c>
      <c r="AY660" s="8">
        <v>0</v>
      </c>
      <c r="AZ660" s="47">
        <v>46244.354166666664</v>
      </c>
      <c r="BA660" s="47">
        <v>46244.520833333336</v>
      </c>
      <c r="BB660" s="8" t="s">
        <v>8380</v>
      </c>
      <c r="BC660" s="47">
        <v>46244.36041666667</v>
      </c>
      <c r="BD660" s="47">
        <v>46244.510416666664</v>
      </c>
      <c r="BE660" s="8" t="s">
        <v>480</v>
      </c>
      <c r="BF660" s="8">
        <v>0</v>
      </c>
      <c r="BG660" s="8">
        <v>0</v>
      </c>
      <c r="BH660" s="8"/>
    </row>
    <row r="661" spans="2:60">
      <c r="B661" s="8" t="s">
        <v>8326</v>
      </c>
      <c r="C661" s="8" t="s">
        <v>82</v>
      </c>
      <c r="D661" s="8" t="s">
        <v>79</v>
      </c>
      <c r="E661" s="8" t="s">
        <v>480</v>
      </c>
      <c r="F661" s="8" t="s">
        <v>8438</v>
      </c>
      <c r="G661" s="8" t="s">
        <v>90</v>
      </c>
      <c r="H661" s="8" t="s">
        <v>53</v>
      </c>
      <c r="I661" s="9">
        <v>46250</v>
      </c>
      <c r="J661" s="61">
        <v>0</v>
      </c>
      <c r="K661" s="56">
        <v>46235</v>
      </c>
      <c r="L661" s="8" t="s">
        <v>52</v>
      </c>
      <c r="M661" s="8" t="s">
        <v>91</v>
      </c>
      <c r="N661" s="8" t="s">
        <v>77</v>
      </c>
      <c r="O661" s="8">
        <v>1</v>
      </c>
      <c r="P661" s="8">
        <v>4</v>
      </c>
      <c r="Q661" s="8" t="s">
        <v>60</v>
      </c>
      <c r="R661" s="8">
        <v>4</v>
      </c>
      <c r="S661" s="8">
        <v>0</v>
      </c>
      <c r="T661" s="8" t="b">
        <v>0</v>
      </c>
      <c r="U661" s="8">
        <v>480</v>
      </c>
      <c r="V661" s="54">
        <v>450</v>
      </c>
      <c r="W661" s="54">
        <v>312</v>
      </c>
      <c r="X661" s="8">
        <v>0</v>
      </c>
      <c r="Y661" s="8">
        <v>0</v>
      </c>
      <c r="Z661" s="8">
        <v>1</v>
      </c>
      <c r="AA661" s="8">
        <v>0</v>
      </c>
      <c r="AB661" s="8">
        <v>4</v>
      </c>
      <c r="AC661" s="8">
        <v>0</v>
      </c>
      <c r="AD661" s="8"/>
      <c r="AE661" s="8">
        <v>480</v>
      </c>
      <c r="AF661" s="8" t="s">
        <v>8384</v>
      </c>
      <c r="AG661" s="8" t="s">
        <v>8379</v>
      </c>
      <c r="AH661" s="54">
        <v>6</v>
      </c>
      <c r="AI661" s="54">
        <v>-24</v>
      </c>
      <c r="AJ661" s="8">
        <v>0</v>
      </c>
      <c r="AK661" s="8">
        <v>1</v>
      </c>
      <c r="AL661" s="8">
        <v>0</v>
      </c>
      <c r="AM661" s="8">
        <v>4</v>
      </c>
      <c r="AN661" s="8">
        <v>0</v>
      </c>
      <c r="AO661" s="8">
        <v>1</v>
      </c>
      <c r="AP661" s="8">
        <v>0</v>
      </c>
      <c r="AQ661" s="8">
        <v>0</v>
      </c>
      <c r="AR661" s="54">
        <v>305</v>
      </c>
      <c r="AS661" s="8">
        <v>1</v>
      </c>
      <c r="AT661" s="8">
        <v>0</v>
      </c>
      <c r="AU661" s="8">
        <v>480</v>
      </c>
      <c r="AV661" s="8" t="s">
        <v>8439</v>
      </c>
      <c r="AW661" s="8">
        <v>1</v>
      </c>
      <c r="AX661" s="8">
        <v>0</v>
      </c>
      <c r="AY661" s="8">
        <v>0</v>
      </c>
      <c r="AZ661" s="47">
        <v>46250.354166666664</v>
      </c>
      <c r="BA661" s="47">
        <v>46250.6875</v>
      </c>
      <c r="BB661" s="8" t="s">
        <v>8380</v>
      </c>
      <c r="BC661" s="47">
        <v>46250.35833333333</v>
      </c>
      <c r="BD661" s="47">
        <v>46250.67083333333</v>
      </c>
      <c r="BE661" s="8" t="s">
        <v>480</v>
      </c>
      <c r="BF661" s="8">
        <v>0</v>
      </c>
      <c r="BG661" s="8">
        <v>0</v>
      </c>
      <c r="BH661" s="8"/>
    </row>
    <row r="662" spans="2:60">
      <c r="B662" s="8" t="s">
        <v>8326</v>
      </c>
      <c r="C662" s="8" t="s">
        <v>82</v>
      </c>
      <c r="D662" s="8" t="s">
        <v>79</v>
      </c>
      <c r="E662" s="8" t="s">
        <v>394</v>
      </c>
      <c r="F662" s="8" t="s">
        <v>8438</v>
      </c>
      <c r="G662" s="8" t="s">
        <v>90</v>
      </c>
      <c r="H662" s="8" t="s">
        <v>53</v>
      </c>
      <c r="I662" s="9">
        <v>46174</v>
      </c>
      <c r="J662" s="61">
        <v>0</v>
      </c>
      <c r="K662" s="56">
        <v>46174</v>
      </c>
      <c r="L662" s="8" t="s">
        <v>52</v>
      </c>
      <c r="M662" s="8" t="s">
        <v>91</v>
      </c>
      <c r="N662" s="8" t="s">
        <v>77</v>
      </c>
      <c r="O662" s="8">
        <v>1</v>
      </c>
      <c r="P662" s="8">
        <v>4</v>
      </c>
      <c r="Q662" s="8" t="s">
        <v>56</v>
      </c>
      <c r="R662" s="8">
        <v>4</v>
      </c>
      <c r="S662" s="8">
        <v>0</v>
      </c>
      <c r="T662" s="8" t="b">
        <v>0</v>
      </c>
      <c r="U662" s="8">
        <v>480</v>
      </c>
      <c r="V662" s="54">
        <v>447</v>
      </c>
      <c r="W662" s="54">
        <v>324</v>
      </c>
      <c r="X662" s="8">
        <v>0</v>
      </c>
      <c r="Y662" s="8">
        <v>0</v>
      </c>
      <c r="Z662" s="8">
        <v>1</v>
      </c>
      <c r="AA662" s="8">
        <v>0</v>
      </c>
      <c r="AB662" s="8">
        <v>4</v>
      </c>
      <c r="AC662" s="8">
        <v>0</v>
      </c>
      <c r="AD662" s="8"/>
      <c r="AE662" s="8">
        <v>480</v>
      </c>
      <c r="AF662" s="8" t="s">
        <v>8384</v>
      </c>
      <c r="AG662" s="8" t="s">
        <v>8379</v>
      </c>
      <c r="AH662" s="54">
        <v>7</v>
      </c>
      <c r="AI662" s="54">
        <v>-26</v>
      </c>
      <c r="AJ662" s="8">
        <v>0</v>
      </c>
      <c r="AK662" s="8">
        <v>1</v>
      </c>
      <c r="AL662" s="8">
        <v>0</v>
      </c>
      <c r="AM662" s="8">
        <v>4</v>
      </c>
      <c r="AN662" s="8">
        <v>0</v>
      </c>
      <c r="AO662" s="8">
        <v>1</v>
      </c>
      <c r="AP662" s="8">
        <v>0</v>
      </c>
      <c r="AQ662" s="8">
        <v>0</v>
      </c>
      <c r="AR662" s="54">
        <v>320</v>
      </c>
      <c r="AS662" s="8">
        <v>1</v>
      </c>
      <c r="AT662" s="8">
        <v>0</v>
      </c>
      <c r="AU662" s="8">
        <v>480</v>
      </c>
      <c r="AV662" s="8" t="s">
        <v>8439</v>
      </c>
      <c r="AW662" s="8">
        <v>1</v>
      </c>
      <c r="AX662" s="8">
        <v>0</v>
      </c>
      <c r="AY662" s="8">
        <v>0</v>
      </c>
      <c r="AZ662" s="47">
        <v>46174.354166666664</v>
      </c>
      <c r="BA662" s="47">
        <v>46174.6875</v>
      </c>
      <c r="BB662" s="8" t="s">
        <v>8380</v>
      </c>
      <c r="BC662" s="47">
        <v>46174.359027777777</v>
      </c>
      <c r="BD662" s="47">
        <v>46174.669444444444</v>
      </c>
      <c r="BE662" s="8" t="s">
        <v>394</v>
      </c>
      <c r="BF662" s="8">
        <v>0</v>
      </c>
      <c r="BG662" s="8">
        <v>0</v>
      </c>
      <c r="BH662" s="8"/>
    </row>
    <row r="663" spans="2:60">
      <c r="B663" s="8" t="s">
        <v>8326</v>
      </c>
      <c r="C663" s="8" t="s">
        <v>82</v>
      </c>
      <c r="D663" s="8" t="s">
        <v>79</v>
      </c>
      <c r="E663" s="8" t="s">
        <v>394</v>
      </c>
      <c r="F663" s="8" t="s">
        <v>8438</v>
      </c>
      <c r="G663" s="8" t="s">
        <v>90</v>
      </c>
      <c r="H663" s="8" t="s">
        <v>53</v>
      </c>
      <c r="I663" s="9">
        <v>46185</v>
      </c>
      <c r="J663" s="61">
        <v>0</v>
      </c>
      <c r="K663" s="56">
        <v>46174</v>
      </c>
      <c r="L663" s="8" t="s">
        <v>52</v>
      </c>
      <c r="M663" s="8" t="s">
        <v>91</v>
      </c>
      <c r="N663" s="8" t="s">
        <v>77</v>
      </c>
      <c r="O663" s="8">
        <v>1</v>
      </c>
      <c r="P663" s="8">
        <v>4</v>
      </c>
      <c r="Q663" s="8" t="s">
        <v>56</v>
      </c>
      <c r="R663" s="8">
        <v>4</v>
      </c>
      <c r="S663" s="8">
        <v>0</v>
      </c>
      <c r="T663" s="8" t="b">
        <v>0</v>
      </c>
      <c r="U663" s="8">
        <v>210</v>
      </c>
      <c r="V663" s="54">
        <v>184</v>
      </c>
      <c r="W663" s="54">
        <v>113</v>
      </c>
      <c r="X663" s="8">
        <v>0</v>
      </c>
      <c r="Y663" s="8">
        <v>0</v>
      </c>
      <c r="Z663" s="8">
        <v>1</v>
      </c>
      <c r="AA663" s="8">
        <v>0</v>
      </c>
      <c r="AB663" s="8">
        <v>4</v>
      </c>
      <c r="AC663" s="8">
        <v>0</v>
      </c>
      <c r="AD663" s="8"/>
      <c r="AE663" s="8">
        <v>210</v>
      </c>
      <c r="AF663" s="8" t="s">
        <v>8384</v>
      </c>
      <c r="AG663" s="8" t="s">
        <v>8379</v>
      </c>
      <c r="AH663" s="54">
        <v>9</v>
      </c>
      <c r="AI663" s="54">
        <v>-17</v>
      </c>
      <c r="AJ663" s="8">
        <v>0</v>
      </c>
      <c r="AK663" s="8">
        <v>1</v>
      </c>
      <c r="AL663" s="8">
        <v>0</v>
      </c>
      <c r="AM663" s="8">
        <v>4</v>
      </c>
      <c r="AN663" s="8">
        <v>0</v>
      </c>
      <c r="AO663" s="8">
        <v>1</v>
      </c>
      <c r="AP663" s="8">
        <v>0</v>
      </c>
      <c r="AQ663" s="8">
        <v>0</v>
      </c>
      <c r="AR663" s="54">
        <v>110</v>
      </c>
      <c r="AS663" s="8">
        <v>1</v>
      </c>
      <c r="AT663" s="8">
        <v>0</v>
      </c>
      <c r="AU663" s="8">
        <v>210</v>
      </c>
      <c r="AV663" s="8" t="s">
        <v>8439</v>
      </c>
      <c r="AW663" s="8">
        <v>1</v>
      </c>
      <c r="AX663" s="8">
        <v>0</v>
      </c>
      <c r="AY663" s="8">
        <v>0</v>
      </c>
      <c r="AZ663" s="47">
        <v>46185.333333333336</v>
      </c>
      <c r="BA663" s="47">
        <v>46185.479166666664</v>
      </c>
      <c r="BB663" s="8" t="s">
        <v>8380</v>
      </c>
      <c r="BC663" s="47">
        <v>46185.339583333334</v>
      </c>
      <c r="BD663" s="47">
        <v>46185.467361111114</v>
      </c>
      <c r="BE663" s="8" t="s">
        <v>394</v>
      </c>
      <c r="BF663" s="8">
        <v>0</v>
      </c>
      <c r="BG663" s="8">
        <v>0</v>
      </c>
      <c r="BH663" s="8"/>
    </row>
    <row r="664" spans="2:60">
      <c r="B664" s="8" t="s">
        <v>8326</v>
      </c>
      <c r="C664" s="8" t="s">
        <v>82</v>
      </c>
      <c r="D664" s="8" t="s">
        <v>79</v>
      </c>
      <c r="E664" s="8" t="s">
        <v>547</v>
      </c>
      <c r="F664" s="8" t="s">
        <v>8438</v>
      </c>
      <c r="G664" s="8" t="s">
        <v>90</v>
      </c>
      <c r="H664" s="8" t="s">
        <v>53</v>
      </c>
      <c r="I664" s="9">
        <v>46221</v>
      </c>
      <c r="J664" s="61">
        <v>0</v>
      </c>
      <c r="K664" s="56">
        <v>46204</v>
      </c>
      <c r="L664" s="8" t="s">
        <v>52</v>
      </c>
      <c r="M664" s="8" t="s">
        <v>91</v>
      </c>
      <c r="N664" s="8" t="s">
        <v>77</v>
      </c>
      <c r="O664" s="8">
        <v>1</v>
      </c>
      <c r="P664" s="8">
        <v>4</v>
      </c>
      <c r="Q664" s="8" t="s">
        <v>58</v>
      </c>
      <c r="R664" s="8">
        <v>4</v>
      </c>
      <c r="S664" s="8">
        <v>0</v>
      </c>
      <c r="T664" s="8" t="b">
        <v>0</v>
      </c>
      <c r="U664" s="8">
        <v>540</v>
      </c>
      <c r="V664" s="54">
        <v>485</v>
      </c>
      <c r="W664" s="54">
        <v>357</v>
      </c>
      <c r="X664" s="8">
        <v>0</v>
      </c>
      <c r="Y664" s="8">
        <v>0</v>
      </c>
      <c r="Z664" s="8">
        <v>1</v>
      </c>
      <c r="AA664" s="8">
        <v>0</v>
      </c>
      <c r="AB664" s="8">
        <v>4</v>
      </c>
      <c r="AC664" s="8">
        <v>0</v>
      </c>
      <c r="AD664" s="8"/>
      <c r="AE664" s="8">
        <v>540</v>
      </c>
      <c r="AF664" s="8" t="s">
        <v>8378</v>
      </c>
      <c r="AG664" s="8" t="s">
        <v>8379</v>
      </c>
      <c r="AH664" s="54">
        <v>12</v>
      </c>
      <c r="AI664" s="54">
        <v>-43</v>
      </c>
      <c r="AJ664" s="8">
        <v>0</v>
      </c>
      <c r="AK664" s="8">
        <v>0</v>
      </c>
      <c r="AL664" s="8">
        <v>1</v>
      </c>
      <c r="AM664" s="8">
        <v>4</v>
      </c>
      <c r="AN664" s="8">
        <v>0</v>
      </c>
      <c r="AO664" s="8">
        <v>1</v>
      </c>
      <c r="AP664" s="8">
        <v>0</v>
      </c>
      <c r="AQ664" s="8">
        <v>0</v>
      </c>
      <c r="AR664" s="54">
        <v>370</v>
      </c>
      <c r="AS664" s="8">
        <v>1</v>
      </c>
      <c r="AT664" s="8">
        <v>0</v>
      </c>
      <c r="AU664" s="8">
        <v>540</v>
      </c>
      <c r="AV664" s="8" t="s">
        <v>8439</v>
      </c>
      <c r="AW664" s="8">
        <v>1</v>
      </c>
      <c r="AX664" s="8">
        <v>0</v>
      </c>
      <c r="AY664" s="8">
        <v>0</v>
      </c>
      <c r="AZ664" s="47">
        <v>46221.333333333336</v>
      </c>
      <c r="BA664" s="47">
        <v>46221.708333333336</v>
      </c>
      <c r="BB664" s="8" t="s">
        <v>8380</v>
      </c>
      <c r="BC664" s="47">
        <v>46221.341666666667</v>
      </c>
      <c r="BD664" s="47">
        <v>46221.678472222222</v>
      </c>
      <c r="BE664" s="8" t="s">
        <v>547</v>
      </c>
      <c r="BF664" s="8">
        <v>0</v>
      </c>
      <c r="BG664" s="8">
        <v>0</v>
      </c>
      <c r="BH664" s="8"/>
    </row>
    <row r="665" spans="2:60">
      <c r="B665" s="8" t="s">
        <v>8326</v>
      </c>
      <c r="C665" s="8" t="s">
        <v>82</v>
      </c>
      <c r="D665" s="8" t="s">
        <v>79</v>
      </c>
      <c r="E665" s="8" t="s">
        <v>514</v>
      </c>
      <c r="F665" s="8" t="s">
        <v>8438</v>
      </c>
      <c r="G665" s="8" t="s">
        <v>90</v>
      </c>
      <c r="H665" s="8" t="s">
        <v>53</v>
      </c>
      <c r="I665" s="9">
        <v>46177</v>
      </c>
      <c r="J665" s="61">
        <v>0</v>
      </c>
      <c r="K665" s="56">
        <v>46174</v>
      </c>
      <c r="L665" s="8" t="s">
        <v>52</v>
      </c>
      <c r="M665" s="8" t="s">
        <v>91</v>
      </c>
      <c r="N665" s="8" t="s">
        <v>77</v>
      </c>
      <c r="O665" s="8">
        <v>1</v>
      </c>
      <c r="P665" s="8">
        <v>4</v>
      </c>
      <c r="Q665" s="8" t="s">
        <v>56</v>
      </c>
      <c r="R665" s="8">
        <v>4</v>
      </c>
      <c r="S665" s="8">
        <v>0</v>
      </c>
      <c r="T665" s="8" t="b">
        <v>0</v>
      </c>
      <c r="U665" s="8">
        <v>270</v>
      </c>
      <c r="V665" s="54">
        <v>244</v>
      </c>
      <c r="W665" s="54">
        <v>152</v>
      </c>
      <c r="X665" s="8">
        <v>0</v>
      </c>
      <c r="Y665" s="8">
        <v>0</v>
      </c>
      <c r="Z665" s="8">
        <v>1</v>
      </c>
      <c r="AA665" s="8">
        <v>0</v>
      </c>
      <c r="AB665" s="8">
        <v>4</v>
      </c>
      <c r="AC665" s="8">
        <v>0</v>
      </c>
      <c r="AD665" s="8"/>
      <c r="AE665" s="8">
        <v>270</v>
      </c>
      <c r="AF665" s="8" t="s">
        <v>8384</v>
      </c>
      <c r="AG665" s="8" t="s">
        <v>8379</v>
      </c>
      <c r="AH665" s="54">
        <v>9</v>
      </c>
      <c r="AI665" s="54">
        <v>-17</v>
      </c>
      <c r="AJ665" s="8">
        <v>0</v>
      </c>
      <c r="AK665" s="8">
        <v>1</v>
      </c>
      <c r="AL665" s="8">
        <v>0</v>
      </c>
      <c r="AM665" s="8">
        <v>4</v>
      </c>
      <c r="AN665" s="8">
        <v>0</v>
      </c>
      <c r="AO665" s="8">
        <v>1</v>
      </c>
      <c r="AP665" s="8">
        <v>0</v>
      </c>
      <c r="AQ665" s="8">
        <v>0</v>
      </c>
      <c r="AR665" s="54">
        <v>160</v>
      </c>
      <c r="AS665" s="8">
        <v>1</v>
      </c>
      <c r="AT665" s="8">
        <v>0</v>
      </c>
      <c r="AU665" s="8">
        <v>270</v>
      </c>
      <c r="AV665" s="8" t="s">
        <v>8439</v>
      </c>
      <c r="AW665" s="8">
        <v>1</v>
      </c>
      <c r="AX665" s="8">
        <v>0</v>
      </c>
      <c r="AY665" s="8">
        <v>0</v>
      </c>
      <c r="AZ665" s="47">
        <v>46177.541666666664</v>
      </c>
      <c r="BA665" s="47">
        <v>46177.729166666664</v>
      </c>
      <c r="BB665" s="8" t="s">
        <v>8380</v>
      </c>
      <c r="BC665" s="47">
        <v>46177.54791666667</v>
      </c>
      <c r="BD665" s="47">
        <v>46177.717361111114</v>
      </c>
      <c r="BE665" s="8" t="s">
        <v>514</v>
      </c>
      <c r="BF665" s="8">
        <v>0</v>
      </c>
      <c r="BG665" s="8">
        <v>0</v>
      </c>
      <c r="BH665" s="8"/>
    </row>
    <row r="666" spans="2:60">
      <c r="B666" s="8" t="s">
        <v>8326</v>
      </c>
      <c r="C666" s="8" t="s">
        <v>82</v>
      </c>
      <c r="D666" s="8" t="s">
        <v>79</v>
      </c>
      <c r="E666" s="8" t="s">
        <v>514</v>
      </c>
      <c r="F666" s="8" t="s">
        <v>8438</v>
      </c>
      <c r="G666" s="8" t="s">
        <v>90</v>
      </c>
      <c r="H666" s="8" t="s">
        <v>53</v>
      </c>
      <c r="I666" s="9">
        <v>46194</v>
      </c>
      <c r="J666" s="61">
        <v>0</v>
      </c>
      <c r="K666" s="56">
        <v>46174</v>
      </c>
      <c r="L666" s="8" t="s">
        <v>52</v>
      </c>
      <c r="M666" s="8" t="s">
        <v>91</v>
      </c>
      <c r="N666" s="8" t="s">
        <v>77</v>
      </c>
      <c r="O666" s="8">
        <v>1</v>
      </c>
      <c r="P666" s="8">
        <v>4</v>
      </c>
      <c r="Q666" s="8" t="s">
        <v>56</v>
      </c>
      <c r="R666" s="8">
        <v>4</v>
      </c>
      <c r="S666" s="8">
        <v>0</v>
      </c>
      <c r="T666" s="8" t="b">
        <v>0</v>
      </c>
      <c r="U666" s="8">
        <v>240</v>
      </c>
      <c r="V666" s="54">
        <v>218</v>
      </c>
      <c r="W666" s="54">
        <v>127</v>
      </c>
      <c r="X666" s="8">
        <v>0</v>
      </c>
      <c r="Y666" s="8">
        <v>0</v>
      </c>
      <c r="Z666" s="8">
        <v>1</v>
      </c>
      <c r="AA666" s="8">
        <v>0</v>
      </c>
      <c r="AB666" s="8">
        <v>4</v>
      </c>
      <c r="AC666" s="8">
        <v>0</v>
      </c>
      <c r="AD666" s="8"/>
      <c r="AE666" s="8">
        <v>240</v>
      </c>
      <c r="AF666" s="8" t="s">
        <v>8384</v>
      </c>
      <c r="AG666" s="8" t="s">
        <v>8379</v>
      </c>
      <c r="AH666" s="54">
        <v>8</v>
      </c>
      <c r="AI666" s="54">
        <v>-14</v>
      </c>
      <c r="AJ666" s="8">
        <v>0</v>
      </c>
      <c r="AK666" s="8">
        <v>1</v>
      </c>
      <c r="AL666" s="8">
        <v>0</v>
      </c>
      <c r="AM666" s="8">
        <v>4</v>
      </c>
      <c r="AN666" s="8">
        <v>0</v>
      </c>
      <c r="AO666" s="8">
        <v>1</v>
      </c>
      <c r="AP666" s="8">
        <v>0</v>
      </c>
      <c r="AQ666" s="8">
        <v>0</v>
      </c>
      <c r="AR666" s="54">
        <v>125</v>
      </c>
      <c r="AS666" s="8">
        <v>1</v>
      </c>
      <c r="AT666" s="8">
        <v>0</v>
      </c>
      <c r="AU666" s="8">
        <v>240</v>
      </c>
      <c r="AV666" s="8" t="s">
        <v>8439</v>
      </c>
      <c r="AW666" s="8">
        <v>1</v>
      </c>
      <c r="AX666" s="8">
        <v>0</v>
      </c>
      <c r="AY666" s="8">
        <v>0</v>
      </c>
      <c r="AZ666" s="47">
        <v>46194.354166666664</v>
      </c>
      <c r="BA666" s="47">
        <v>46194.520833333336</v>
      </c>
      <c r="BB666" s="8" t="s">
        <v>8380</v>
      </c>
      <c r="BC666" s="47">
        <v>46194.359722222223</v>
      </c>
      <c r="BD666" s="47">
        <v>46194.511111111111</v>
      </c>
      <c r="BE666" s="8" t="s">
        <v>514</v>
      </c>
      <c r="BF666" s="8">
        <v>0</v>
      </c>
      <c r="BG666" s="8">
        <v>0</v>
      </c>
      <c r="BH666" s="8"/>
    </row>
    <row r="667" spans="2:60">
      <c r="B667" s="8" t="s">
        <v>8326</v>
      </c>
      <c r="C667" s="8" t="s">
        <v>82</v>
      </c>
      <c r="D667" s="8" t="s">
        <v>79</v>
      </c>
      <c r="E667" s="8" t="s">
        <v>514</v>
      </c>
      <c r="F667" s="8" t="s">
        <v>8438</v>
      </c>
      <c r="G667" s="8" t="s">
        <v>90</v>
      </c>
      <c r="H667" s="8" t="s">
        <v>53</v>
      </c>
      <c r="I667" s="9">
        <v>46204</v>
      </c>
      <c r="J667" s="61">
        <v>0</v>
      </c>
      <c r="K667" s="56">
        <v>46204</v>
      </c>
      <c r="L667" s="8" t="s">
        <v>52</v>
      </c>
      <c r="M667" s="8" t="s">
        <v>91</v>
      </c>
      <c r="N667" s="8" t="s">
        <v>77</v>
      </c>
      <c r="O667" s="8">
        <v>1</v>
      </c>
      <c r="P667" s="8">
        <v>4</v>
      </c>
      <c r="Q667" s="8" t="s">
        <v>58</v>
      </c>
      <c r="R667" s="8">
        <v>4</v>
      </c>
      <c r="S667" s="8">
        <v>0</v>
      </c>
      <c r="T667" s="8" t="b">
        <v>0</v>
      </c>
      <c r="U667" s="8">
        <v>480</v>
      </c>
      <c r="V667" s="54">
        <v>436</v>
      </c>
      <c r="W667" s="54">
        <v>340</v>
      </c>
      <c r="X667" s="8">
        <v>0</v>
      </c>
      <c r="Y667" s="8">
        <v>0</v>
      </c>
      <c r="Z667" s="8">
        <v>1</v>
      </c>
      <c r="AA667" s="8">
        <v>0</v>
      </c>
      <c r="AB667" s="8">
        <v>4</v>
      </c>
      <c r="AC667" s="8">
        <v>0</v>
      </c>
      <c r="AD667" s="8"/>
      <c r="AE667" s="8">
        <v>480</v>
      </c>
      <c r="AF667" s="8" t="s">
        <v>8384</v>
      </c>
      <c r="AG667" s="8" t="s">
        <v>8379</v>
      </c>
      <c r="AH667" s="54">
        <v>6</v>
      </c>
      <c r="AI667" s="54">
        <v>-38</v>
      </c>
      <c r="AJ667" s="8">
        <v>0</v>
      </c>
      <c r="AK667" s="8">
        <v>1</v>
      </c>
      <c r="AL667" s="8">
        <v>0</v>
      </c>
      <c r="AM667" s="8">
        <v>4</v>
      </c>
      <c r="AN667" s="8">
        <v>0</v>
      </c>
      <c r="AO667" s="8">
        <v>1</v>
      </c>
      <c r="AP667" s="8">
        <v>0</v>
      </c>
      <c r="AQ667" s="8">
        <v>0</v>
      </c>
      <c r="AR667" s="54">
        <v>340</v>
      </c>
      <c r="AS667" s="8">
        <v>1</v>
      </c>
      <c r="AT667" s="8">
        <v>0</v>
      </c>
      <c r="AU667" s="8">
        <v>480</v>
      </c>
      <c r="AV667" s="8" t="s">
        <v>8439</v>
      </c>
      <c r="AW667" s="8">
        <v>1</v>
      </c>
      <c r="AX667" s="8">
        <v>0</v>
      </c>
      <c r="AY667" s="8">
        <v>0</v>
      </c>
      <c r="AZ667" s="47">
        <v>46204.375</v>
      </c>
      <c r="BA667" s="47">
        <v>46204.708333333336</v>
      </c>
      <c r="BB667" s="8" t="s">
        <v>8380</v>
      </c>
      <c r="BC667" s="47">
        <v>46204.379166666666</v>
      </c>
      <c r="BD667" s="47">
        <v>46204.681944444441</v>
      </c>
      <c r="BE667" s="8" t="s">
        <v>514</v>
      </c>
      <c r="BF667" s="8">
        <v>0</v>
      </c>
      <c r="BG667" s="8">
        <v>0</v>
      </c>
      <c r="BH667" s="8"/>
    </row>
    <row r="668" spans="2:60">
      <c r="B668" s="8" t="s">
        <v>8326</v>
      </c>
      <c r="C668" s="8" t="s">
        <v>82</v>
      </c>
      <c r="D668" s="8" t="s">
        <v>79</v>
      </c>
      <c r="E668" s="8" t="s">
        <v>514</v>
      </c>
      <c r="F668" s="8" t="s">
        <v>8438</v>
      </c>
      <c r="G668" s="8" t="s">
        <v>90</v>
      </c>
      <c r="H668" s="8" t="s">
        <v>53</v>
      </c>
      <c r="I668" s="9">
        <v>46207</v>
      </c>
      <c r="J668" s="61">
        <v>0</v>
      </c>
      <c r="K668" s="56">
        <v>46204</v>
      </c>
      <c r="L668" s="8" t="s">
        <v>52</v>
      </c>
      <c r="M668" s="8" t="s">
        <v>91</v>
      </c>
      <c r="N668" s="8" t="s">
        <v>77</v>
      </c>
      <c r="O668" s="8">
        <v>1</v>
      </c>
      <c r="P668" s="8">
        <v>4</v>
      </c>
      <c r="Q668" s="8" t="s">
        <v>58</v>
      </c>
      <c r="R668" s="8">
        <v>4</v>
      </c>
      <c r="S668" s="8">
        <v>0</v>
      </c>
      <c r="T668" s="8" t="b">
        <v>0</v>
      </c>
      <c r="U668" s="8">
        <v>270</v>
      </c>
      <c r="V668" s="54">
        <v>242</v>
      </c>
      <c r="W668" s="54">
        <v>153</v>
      </c>
      <c r="X668" s="8">
        <v>0</v>
      </c>
      <c r="Y668" s="8">
        <v>0</v>
      </c>
      <c r="Z668" s="8">
        <v>1</v>
      </c>
      <c r="AA668" s="8">
        <v>0</v>
      </c>
      <c r="AB668" s="8">
        <v>4</v>
      </c>
      <c r="AC668" s="8">
        <v>0</v>
      </c>
      <c r="AD668" s="8"/>
      <c r="AE668" s="8">
        <v>270</v>
      </c>
      <c r="AF668" s="8" t="s">
        <v>8384</v>
      </c>
      <c r="AG668" s="8" t="s">
        <v>8379</v>
      </c>
      <c r="AH668" s="54">
        <v>7</v>
      </c>
      <c r="AI668" s="54">
        <v>-21</v>
      </c>
      <c r="AJ668" s="8">
        <v>0</v>
      </c>
      <c r="AK668" s="8">
        <v>1</v>
      </c>
      <c r="AL668" s="8">
        <v>0</v>
      </c>
      <c r="AM668" s="8">
        <v>4</v>
      </c>
      <c r="AN668" s="8">
        <v>0</v>
      </c>
      <c r="AO668" s="8">
        <v>1</v>
      </c>
      <c r="AP668" s="8">
        <v>0</v>
      </c>
      <c r="AQ668" s="8">
        <v>0</v>
      </c>
      <c r="AR668" s="54">
        <v>150</v>
      </c>
      <c r="AS668" s="8">
        <v>1</v>
      </c>
      <c r="AT668" s="8">
        <v>0</v>
      </c>
      <c r="AU668" s="8">
        <v>270</v>
      </c>
      <c r="AV668" s="8" t="s">
        <v>8439</v>
      </c>
      <c r="AW668" s="8">
        <v>1</v>
      </c>
      <c r="AX668" s="8">
        <v>0</v>
      </c>
      <c r="AY668" s="8">
        <v>0</v>
      </c>
      <c r="AZ668" s="47">
        <v>46207.541666666664</v>
      </c>
      <c r="BA668" s="47">
        <v>46207.729166666664</v>
      </c>
      <c r="BB668" s="8" t="s">
        <v>8380</v>
      </c>
      <c r="BC668" s="47">
        <v>46207.546527777777</v>
      </c>
      <c r="BD668" s="47">
        <v>46207.714583333334</v>
      </c>
      <c r="BE668" s="8" t="s">
        <v>514</v>
      </c>
      <c r="BF668" s="8">
        <v>0</v>
      </c>
      <c r="BG668" s="8">
        <v>0</v>
      </c>
      <c r="BH668" s="8"/>
    </row>
    <row r="669" spans="2:60">
      <c r="B669" s="8" t="s">
        <v>8326</v>
      </c>
      <c r="C669" s="8" t="s">
        <v>82</v>
      </c>
      <c r="D669" s="8" t="s">
        <v>79</v>
      </c>
      <c r="E669" s="8" t="s">
        <v>514</v>
      </c>
      <c r="F669" s="8" t="s">
        <v>8438</v>
      </c>
      <c r="G669" s="8" t="s">
        <v>90</v>
      </c>
      <c r="H669" s="8" t="s">
        <v>53</v>
      </c>
      <c r="I669" s="9">
        <v>46265</v>
      </c>
      <c r="J669" s="61">
        <v>0</v>
      </c>
      <c r="K669" s="56">
        <v>46235</v>
      </c>
      <c r="L669" s="8" t="s">
        <v>52</v>
      </c>
      <c r="M669" s="8" t="s">
        <v>91</v>
      </c>
      <c r="N669" s="8" t="s">
        <v>77</v>
      </c>
      <c r="O669" s="8">
        <v>1</v>
      </c>
      <c r="P669" s="8">
        <v>4</v>
      </c>
      <c r="Q669" s="8" t="s">
        <v>60</v>
      </c>
      <c r="R669" s="8">
        <v>4</v>
      </c>
      <c r="S669" s="8">
        <v>0</v>
      </c>
      <c r="T669" s="8" t="b">
        <v>0</v>
      </c>
      <c r="U669" s="8">
        <v>240</v>
      </c>
      <c r="V669" s="54">
        <v>206</v>
      </c>
      <c r="W669" s="54">
        <v>131</v>
      </c>
      <c r="X669" s="8">
        <v>0</v>
      </c>
      <c r="Y669" s="8">
        <v>0</v>
      </c>
      <c r="Z669" s="8">
        <v>1</v>
      </c>
      <c r="AA669" s="8">
        <v>0</v>
      </c>
      <c r="AB669" s="8">
        <v>4</v>
      </c>
      <c r="AC669" s="8">
        <v>0</v>
      </c>
      <c r="AD669" s="8"/>
      <c r="AE669" s="8">
        <v>240</v>
      </c>
      <c r="AF669" s="8" t="s">
        <v>8384</v>
      </c>
      <c r="AG669" s="8" t="s">
        <v>8379</v>
      </c>
      <c r="AH669" s="54">
        <v>10</v>
      </c>
      <c r="AI669" s="54">
        <v>-24</v>
      </c>
      <c r="AJ669" s="8">
        <v>0</v>
      </c>
      <c r="AK669" s="8">
        <v>1</v>
      </c>
      <c r="AL669" s="8">
        <v>0</v>
      </c>
      <c r="AM669" s="8">
        <v>4</v>
      </c>
      <c r="AN669" s="8">
        <v>0</v>
      </c>
      <c r="AO669" s="8">
        <v>1</v>
      </c>
      <c r="AP669" s="8">
        <v>0</v>
      </c>
      <c r="AQ669" s="8">
        <v>0</v>
      </c>
      <c r="AR669" s="54">
        <v>130</v>
      </c>
      <c r="AS669" s="8">
        <v>1</v>
      </c>
      <c r="AT669" s="8">
        <v>0</v>
      </c>
      <c r="AU669" s="8">
        <v>240</v>
      </c>
      <c r="AV669" s="8" t="s">
        <v>8439</v>
      </c>
      <c r="AW669" s="8">
        <v>1</v>
      </c>
      <c r="AX669" s="8">
        <v>0</v>
      </c>
      <c r="AY669" s="8">
        <v>0</v>
      </c>
      <c r="AZ669" s="47">
        <v>46265.375</v>
      </c>
      <c r="BA669" s="47">
        <v>46265.541666666664</v>
      </c>
      <c r="BB669" s="8" t="s">
        <v>8380</v>
      </c>
      <c r="BC669" s="47">
        <v>46265.381944444445</v>
      </c>
      <c r="BD669" s="47">
        <v>46265.525000000001</v>
      </c>
      <c r="BE669" s="8" t="s">
        <v>514</v>
      </c>
      <c r="BF669" s="8">
        <v>0</v>
      </c>
      <c r="BG669" s="8">
        <v>0</v>
      </c>
      <c r="BH669" s="8"/>
    </row>
    <row r="670" spans="2:60">
      <c r="B670" s="8" t="s">
        <v>8326</v>
      </c>
      <c r="C670" s="8" t="s">
        <v>82</v>
      </c>
      <c r="D670" s="8" t="s">
        <v>79</v>
      </c>
      <c r="E670" s="8" t="s">
        <v>269</v>
      </c>
      <c r="F670" s="8" t="s">
        <v>8438</v>
      </c>
      <c r="G670" s="8" t="s">
        <v>90</v>
      </c>
      <c r="H670" s="8" t="s">
        <v>53</v>
      </c>
      <c r="I670" s="9">
        <v>46242</v>
      </c>
      <c r="J670" s="61">
        <v>0</v>
      </c>
      <c r="K670" s="56">
        <v>46235</v>
      </c>
      <c r="L670" s="8" t="s">
        <v>52</v>
      </c>
      <c r="M670" s="8" t="s">
        <v>91</v>
      </c>
      <c r="N670" s="8" t="s">
        <v>77</v>
      </c>
      <c r="O670" s="8">
        <v>1</v>
      </c>
      <c r="P670" s="8">
        <v>4</v>
      </c>
      <c r="Q670" s="8" t="s">
        <v>60</v>
      </c>
      <c r="R670" s="8">
        <v>4</v>
      </c>
      <c r="S670" s="8">
        <v>0</v>
      </c>
      <c r="T670" s="8" t="b">
        <v>0</v>
      </c>
      <c r="U670" s="8">
        <v>480</v>
      </c>
      <c r="V670" s="54">
        <v>453</v>
      </c>
      <c r="W670" s="54">
        <v>344</v>
      </c>
      <c r="X670" s="8">
        <v>0</v>
      </c>
      <c r="Y670" s="8">
        <v>0</v>
      </c>
      <c r="Z670" s="8">
        <v>1</v>
      </c>
      <c r="AA670" s="8">
        <v>0</v>
      </c>
      <c r="AB670" s="8">
        <v>4</v>
      </c>
      <c r="AC670" s="8">
        <v>0</v>
      </c>
      <c r="AD670" s="8"/>
      <c r="AE670" s="8">
        <v>480</v>
      </c>
      <c r="AF670" s="8" t="s">
        <v>8384</v>
      </c>
      <c r="AG670" s="8" t="s">
        <v>8379</v>
      </c>
      <c r="AH670" s="54">
        <v>2</v>
      </c>
      <c r="AI670" s="54">
        <v>-25</v>
      </c>
      <c r="AJ670" s="8">
        <v>0</v>
      </c>
      <c r="AK670" s="8">
        <v>1</v>
      </c>
      <c r="AL670" s="8">
        <v>0</v>
      </c>
      <c r="AM670" s="8">
        <v>4</v>
      </c>
      <c r="AN670" s="8">
        <v>0</v>
      </c>
      <c r="AO670" s="8">
        <v>1</v>
      </c>
      <c r="AP670" s="8">
        <v>0</v>
      </c>
      <c r="AQ670" s="8">
        <v>0</v>
      </c>
      <c r="AR670" s="54">
        <v>355</v>
      </c>
      <c r="AS670" s="8">
        <v>1</v>
      </c>
      <c r="AT670" s="8">
        <v>0</v>
      </c>
      <c r="AU670" s="8">
        <v>480</v>
      </c>
      <c r="AV670" s="8" t="s">
        <v>8439</v>
      </c>
      <c r="AW670" s="8">
        <v>1</v>
      </c>
      <c r="AX670" s="8">
        <v>0</v>
      </c>
      <c r="AY670" s="8">
        <v>0</v>
      </c>
      <c r="AZ670" s="47">
        <v>46242.354166666664</v>
      </c>
      <c r="BA670" s="47">
        <v>46242.6875</v>
      </c>
      <c r="BB670" s="8" t="s">
        <v>8380</v>
      </c>
      <c r="BC670" s="47">
        <v>46242.355555555558</v>
      </c>
      <c r="BD670" s="47">
        <v>46242.670138888891</v>
      </c>
      <c r="BE670" s="8" t="s">
        <v>269</v>
      </c>
      <c r="BF670" s="8">
        <v>0</v>
      </c>
      <c r="BG670" s="8">
        <v>0</v>
      </c>
      <c r="BH670" s="8"/>
    </row>
    <row r="671" spans="2:60">
      <c r="B671" s="8" t="s">
        <v>8326</v>
      </c>
      <c r="C671" s="8" t="s">
        <v>82</v>
      </c>
      <c r="D671" s="8" t="s">
        <v>79</v>
      </c>
      <c r="E671" s="8" t="s">
        <v>269</v>
      </c>
      <c r="F671" s="8" t="s">
        <v>8438</v>
      </c>
      <c r="G671" s="8" t="s">
        <v>90</v>
      </c>
      <c r="H671" s="8" t="s">
        <v>53</v>
      </c>
      <c r="I671" s="9">
        <v>46261</v>
      </c>
      <c r="J671" s="61">
        <v>0</v>
      </c>
      <c r="K671" s="56">
        <v>46235</v>
      </c>
      <c r="L671" s="8" t="s">
        <v>52</v>
      </c>
      <c r="M671" s="8" t="s">
        <v>91</v>
      </c>
      <c r="N671" s="8" t="s">
        <v>77</v>
      </c>
      <c r="O671" s="8">
        <v>1</v>
      </c>
      <c r="P671" s="8">
        <v>4</v>
      </c>
      <c r="Q671" s="8" t="s">
        <v>60</v>
      </c>
      <c r="R671" s="8">
        <v>4</v>
      </c>
      <c r="S671" s="8">
        <v>0</v>
      </c>
      <c r="T671" s="8" t="b">
        <v>0</v>
      </c>
      <c r="U671" s="8">
        <v>300</v>
      </c>
      <c r="V671" s="54">
        <v>271</v>
      </c>
      <c r="W671" s="54">
        <v>173</v>
      </c>
      <c r="X671" s="8">
        <v>0</v>
      </c>
      <c r="Y671" s="8">
        <v>0</v>
      </c>
      <c r="Z671" s="8">
        <v>1</v>
      </c>
      <c r="AA671" s="8">
        <v>0</v>
      </c>
      <c r="AB671" s="8">
        <v>4</v>
      </c>
      <c r="AC671" s="8">
        <v>0</v>
      </c>
      <c r="AD671" s="8"/>
      <c r="AE671" s="8">
        <v>300</v>
      </c>
      <c r="AF671" s="8" t="s">
        <v>8384</v>
      </c>
      <c r="AG671" s="8" t="s">
        <v>8379</v>
      </c>
      <c r="AH671" s="54">
        <v>4</v>
      </c>
      <c r="AI671" s="54">
        <v>-25</v>
      </c>
      <c r="AJ671" s="8">
        <v>0</v>
      </c>
      <c r="AK671" s="8">
        <v>1</v>
      </c>
      <c r="AL671" s="8">
        <v>0</v>
      </c>
      <c r="AM671" s="8">
        <v>4</v>
      </c>
      <c r="AN671" s="8">
        <v>0</v>
      </c>
      <c r="AO671" s="8">
        <v>1</v>
      </c>
      <c r="AP671" s="8">
        <v>0</v>
      </c>
      <c r="AQ671" s="8">
        <v>0</v>
      </c>
      <c r="AR671" s="54">
        <v>165</v>
      </c>
      <c r="AS671" s="8">
        <v>1</v>
      </c>
      <c r="AT671" s="8">
        <v>0</v>
      </c>
      <c r="AU671" s="8">
        <v>300</v>
      </c>
      <c r="AV671" s="8" t="s">
        <v>8439</v>
      </c>
      <c r="AW671" s="8">
        <v>1</v>
      </c>
      <c r="AX671" s="8">
        <v>0</v>
      </c>
      <c r="AY671" s="8">
        <v>0</v>
      </c>
      <c r="AZ671" s="47">
        <v>46261.333333333336</v>
      </c>
      <c r="BA671" s="47">
        <v>46261.541666666664</v>
      </c>
      <c r="BB671" s="8" t="s">
        <v>8380</v>
      </c>
      <c r="BC671" s="47">
        <v>46261.336111111108</v>
      </c>
      <c r="BD671" s="47">
        <v>46261.524305555555</v>
      </c>
      <c r="BE671" s="8" t="s">
        <v>269</v>
      </c>
      <c r="BF671" s="8">
        <v>0</v>
      </c>
      <c r="BG671" s="8">
        <v>0</v>
      </c>
      <c r="BH671" s="8"/>
    </row>
    <row r="672" spans="2:60">
      <c r="B672" s="8" t="s">
        <v>8326</v>
      </c>
      <c r="C672" s="8" t="s">
        <v>82</v>
      </c>
      <c r="D672" s="8" t="s">
        <v>79</v>
      </c>
      <c r="E672" s="8" t="s">
        <v>497</v>
      </c>
      <c r="F672" s="8" t="s">
        <v>8438</v>
      </c>
      <c r="G672" s="8" t="s">
        <v>90</v>
      </c>
      <c r="H672" s="8" t="s">
        <v>53</v>
      </c>
      <c r="I672" s="9">
        <v>46220</v>
      </c>
      <c r="J672" s="61">
        <v>0</v>
      </c>
      <c r="K672" s="56">
        <v>46204</v>
      </c>
      <c r="L672" s="8" t="s">
        <v>52</v>
      </c>
      <c r="M672" s="8" t="s">
        <v>91</v>
      </c>
      <c r="N672" s="8" t="s">
        <v>77</v>
      </c>
      <c r="O672" s="8">
        <v>1</v>
      </c>
      <c r="P672" s="8">
        <v>4</v>
      </c>
      <c r="Q672" s="8" t="s">
        <v>58</v>
      </c>
      <c r="R672" s="8">
        <v>4</v>
      </c>
      <c r="S672" s="8">
        <v>0</v>
      </c>
      <c r="T672" s="8" t="b">
        <v>0</v>
      </c>
      <c r="U672" s="8">
        <v>360</v>
      </c>
      <c r="V672" s="54">
        <v>340</v>
      </c>
      <c r="W672" s="54">
        <v>232</v>
      </c>
      <c r="X672" s="8">
        <v>0</v>
      </c>
      <c r="Y672" s="8">
        <v>0</v>
      </c>
      <c r="Z672" s="8">
        <v>1</v>
      </c>
      <c r="AA672" s="8">
        <v>0</v>
      </c>
      <c r="AB672" s="8">
        <v>4</v>
      </c>
      <c r="AC672" s="8">
        <v>0</v>
      </c>
      <c r="AD672" s="8"/>
      <c r="AE672" s="8">
        <v>360</v>
      </c>
      <c r="AF672" s="8" t="s">
        <v>8384</v>
      </c>
      <c r="AG672" s="8" t="s">
        <v>8379</v>
      </c>
      <c r="AH672" s="54">
        <v>4</v>
      </c>
      <c r="AI672" s="54">
        <v>-16</v>
      </c>
      <c r="AJ672" s="8">
        <v>0</v>
      </c>
      <c r="AK672" s="8">
        <v>1</v>
      </c>
      <c r="AL672" s="8">
        <v>0</v>
      </c>
      <c r="AM672" s="8">
        <v>4</v>
      </c>
      <c r="AN672" s="8">
        <v>0</v>
      </c>
      <c r="AO672" s="8">
        <v>1</v>
      </c>
      <c r="AP672" s="8">
        <v>0</v>
      </c>
      <c r="AQ672" s="8">
        <v>0</v>
      </c>
      <c r="AR672" s="54">
        <v>230</v>
      </c>
      <c r="AS672" s="8">
        <v>1</v>
      </c>
      <c r="AT672" s="8">
        <v>0</v>
      </c>
      <c r="AU672" s="8">
        <v>360</v>
      </c>
      <c r="AV672" s="8" t="s">
        <v>8439</v>
      </c>
      <c r="AW672" s="8">
        <v>1</v>
      </c>
      <c r="AX672" s="8">
        <v>0</v>
      </c>
      <c r="AY672" s="8">
        <v>0</v>
      </c>
      <c r="AZ672" s="47">
        <v>46220.333333333336</v>
      </c>
      <c r="BA672" s="47">
        <v>46220.583333333336</v>
      </c>
      <c r="BB672" s="8" t="s">
        <v>8380</v>
      </c>
      <c r="BC672" s="47">
        <v>46220.336111111108</v>
      </c>
      <c r="BD672" s="47">
        <v>46220.572222222225</v>
      </c>
      <c r="BE672" s="8" t="s">
        <v>497</v>
      </c>
      <c r="BF672" s="8">
        <v>0</v>
      </c>
      <c r="BG672" s="8">
        <v>0</v>
      </c>
      <c r="BH672" s="8"/>
    </row>
    <row r="673" spans="2:60">
      <c r="B673" s="8" t="s">
        <v>8326</v>
      </c>
      <c r="C673" s="8" t="s">
        <v>82</v>
      </c>
      <c r="D673" s="8" t="s">
        <v>79</v>
      </c>
      <c r="E673" s="8" t="s">
        <v>497</v>
      </c>
      <c r="F673" s="8" t="s">
        <v>8438</v>
      </c>
      <c r="G673" s="8" t="s">
        <v>90</v>
      </c>
      <c r="H673" s="8" t="s">
        <v>53</v>
      </c>
      <c r="I673" s="9">
        <v>46231</v>
      </c>
      <c r="J673" s="61">
        <v>0</v>
      </c>
      <c r="K673" s="56">
        <v>46204</v>
      </c>
      <c r="L673" s="8" t="s">
        <v>52</v>
      </c>
      <c r="M673" s="8" t="s">
        <v>91</v>
      </c>
      <c r="N673" s="8" t="s">
        <v>77</v>
      </c>
      <c r="O673" s="8">
        <v>1</v>
      </c>
      <c r="P673" s="8">
        <v>4</v>
      </c>
      <c r="Q673" s="8" t="s">
        <v>58</v>
      </c>
      <c r="R673" s="8">
        <v>4</v>
      </c>
      <c r="S673" s="8">
        <v>0</v>
      </c>
      <c r="T673" s="8" t="b">
        <v>0</v>
      </c>
      <c r="U673" s="8">
        <v>240</v>
      </c>
      <c r="V673" s="54">
        <v>221</v>
      </c>
      <c r="W673" s="54">
        <v>149</v>
      </c>
      <c r="X673" s="8">
        <v>0</v>
      </c>
      <c r="Y673" s="8">
        <v>0</v>
      </c>
      <c r="Z673" s="8">
        <v>1</v>
      </c>
      <c r="AA673" s="8">
        <v>0</v>
      </c>
      <c r="AB673" s="8">
        <v>4</v>
      </c>
      <c r="AC673" s="8">
        <v>0</v>
      </c>
      <c r="AD673" s="8"/>
      <c r="AE673" s="8">
        <v>240</v>
      </c>
      <c r="AF673" s="8" t="s">
        <v>8384</v>
      </c>
      <c r="AG673" s="8" t="s">
        <v>8379</v>
      </c>
      <c r="AH673" s="54">
        <v>2</v>
      </c>
      <c r="AI673" s="54">
        <v>-17</v>
      </c>
      <c r="AJ673" s="8">
        <v>0</v>
      </c>
      <c r="AK673" s="8">
        <v>1</v>
      </c>
      <c r="AL673" s="8">
        <v>0</v>
      </c>
      <c r="AM673" s="8">
        <v>4</v>
      </c>
      <c r="AN673" s="8">
        <v>0</v>
      </c>
      <c r="AO673" s="8">
        <v>1</v>
      </c>
      <c r="AP673" s="8">
        <v>0</v>
      </c>
      <c r="AQ673" s="8">
        <v>0</v>
      </c>
      <c r="AR673" s="54">
        <v>145</v>
      </c>
      <c r="AS673" s="8">
        <v>1</v>
      </c>
      <c r="AT673" s="8">
        <v>0</v>
      </c>
      <c r="AU673" s="8">
        <v>240</v>
      </c>
      <c r="AV673" s="8" t="s">
        <v>8439</v>
      </c>
      <c r="AW673" s="8">
        <v>1</v>
      </c>
      <c r="AX673" s="8">
        <v>0</v>
      </c>
      <c r="AY673" s="8">
        <v>0</v>
      </c>
      <c r="AZ673" s="47">
        <v>46231.333333333336</v>
      </c>
      <c r="BA673" s="47">
        <v>46231.5</v>
      </c>
      <c r="BB673" s="8" t="s">
        <v>8380</v>
      </c>
      <c r="BC673" s="47">
        <v>46231.334722222222</v>
      </c>
      <c r="BD673" s="47">
        <v>46231.488194444442</v>
      </c>
      <c r="BE673" s="8" t="s">
        <v>497</v>
      </c>
      <c r="BF673" s="8">
        <v>0</v>
      </c>
      <c r="BG673" s="8">
        <v>0</v>
      </c>
      <c r="BH673" s="8"/>
    </row>
    <row r="674" spans="2:60">
      <c r="B674" s="8" t="s">
        <v>8326</v>
      </c>
      <c r="C674" s="8" t="s">
        <v>82</v>
      </c>
      <c r="D674" s="8" t="s">
        <v>79</v>
      </c>
      <c r="E674" s="8" t="s">
        <v>297</v>
      </c>
      <c r="F674" s="8" t="s">
        <v>8438</v>
      </c>
      <c r="G674" s="8" t="s">
        <v>90</v>
      </c>
      <c r="H674" s="8" t="s">
        <v>53</v>
      </c>
      <c r="I674" s="9">
        <v>46230</v>
      </c>
      <c r="J674" s="61">
        <v>0</v>
      </c>
      <c r="K674" s="56">
        <v>46204</v>
      </c>
      <c r="L674" s="8" t="s">
        <v>52</v>
      </c>
      <c r="M674" s="8" t="s">
        <v>91</v>
      </c>
      <c r="N674" s="8" t="s">
        <v>77</v>
      </c>
      <c r="O674" s="8">
        <v>1</v>
      </c>
      <c r="P674" s="8">
        <v>4</v>
      </c>
      <c r="Q674" s="8" t="s">
        <v>58</v>
      </c>
      <c r="R674" s="8">
        <v>4</v>
      </c>
      <c r="S674" s="8">
        <v>0</v>
      </c>
      <c r="T674" s="8" t="b">
        <v>0</v>
      </c>
      <c r="U674" s="8">
        <v>420</v>
      </c>
      <c r="V674" s="54">
        <v>379</v>
      </c>
      <c r="W674" s="54">
        <v>265</v>
      </c>
      <c r="X674" s="8">
        <v>0</v>
      </c>
      <c r="Y674" s="8">
        <v>0</v>
      </c>
      <c r="Z674" s="8">
        <v>1</v>
      </c>
      <c r="AA674" s="8">
        <v>0</v>
      </c>
      <c r="AB674" s="8">
        <v>4</v>
      </c>
      <c r="AC674" s="8">
        <v>0</v>
      </c>
      <c r="AD674" s="8"/>
      <c r="AE674" s="8">
        <v>420</v>
      </c>
      <c r="AF674" s="8" t="s">
        <v>8384</v>
      </c>
      <c r="AG674" s="8" t="s">
        <v>8379</v>
      </c>
      <c r="AH674" s="54">
        <v>7</v>
      </c>
      <c r="AI674" s="54">
        <v>-34</v>
      </c>
      <c r="AJ674" s="8">
        <v>0</v>
      </c>
      <c r="AK674" s="8">
        <v>1</v>
      </c>
      <c r="AL674" s="8">
        <v>0</v>
      </c>
      <c r="AM674" s="8">
        <v>4</v>
      </c>
      <c r="AN674" s="8">
        <v>0</v>
      </c>
      <c r="AO674" s="8">
        <v>1</v>
      </c>
      <c r="AP674" s="8">
        <v>0</v>
      </c>
      <c r="AQ674" s="8">
        <v>0</v>
      </c>
      <c r="AR674" s="54">
        <v>265</v>
      </c>
      <c r="AS674" s="8">
        <v>1</v>
      </c>
      <c r="AT674" s="8">
        <v>0</v>
      </c>
      <c r="AU674" s="8">
        <v>420</v>
      </c>
      <c r="AV674" s="8" t="s">
        <v>8439</v>
      </c>
      <c r="AW674" s="8">
        <v>1</v>
      </c>
      <c r="AX674" s="8">
        <v>0</v>
      </c>
      <c r="AY674" s="8">
        <v>0</v>
      </c>
      <c r="AZ674" s="47">
        <v>46230.354166666664</v>
      </c>
      <c r="BA674" s="47">
        <v>46230.645833333336</v>
      </c>
      <c r="BB674" s="8" t="s">
        <v>8380</v>
      </c>
      <c r="BC674" s="47">
        <v>46230.359027777777</v>
      </c>
      <c r="BD674" s="47">
        <v>46230.62222222222</v>
      </c>
      <c r="BE674" s="8" t="s">
        <v>297</v>
      </c>
      <c r="BF674" s="8">
        <v>0</v>
      </c>
      <c r="BG674" s="8">
        <v>0</v>
      </c>
      <c r="BH674" s="8"/>
    </row>
    <row r="675" spans="2:60">
      <c r="B675" s="8" t="s">
        <v>8326</v>
      </c>
      <c r="C675" s="8" t="s">
        <v>82</v>
      </c>
      <c r="D675" s="8" t="s">
        <v>79</v>
      </c>
      <c r="E675" s="8" t="s">
        <v>297</v>
      </c>
      <c r="F675" s="8" t="s">
        <v>8438</v>
      </c>
      <c r="G675" s="8" t="s">
        <v>90</v>
      </c>
      <c r="H675" s="8" t="s">
        <v>53</v>
      </c>
      <c r="I675" s="9">
        <v>46236</v>
      </c>
      <c r="J675" s="61">
        <v>0</v>
      </c>
      <c r="K675" s="56">
        <v>46235</v>
      </c>
      <c r="L675" s="8" t="s">
        <v>52</v>
      </c>
      <c r="M675" s="8" t="s">
        <v>91</v>
      </c>
      <c r="N675" s="8" t="s">
        <v>77</v>
      </c>
      <c r="O675" s="8">
        <v>1</v>
      </c>
      <c r="P675" s="8">
        <v>4</v>
      </c>
      <c r="Q675" s="8" t="s">
        <v>60</v>
      </c>
      <c r="R675" s="8">
        <v>4</v>
      </c>
      <c r="S675" s="8">
        <v>0</v>
      </c>
      <c r="T675" s="8" t="b">
        <v>0</v>
      </c>
      <c r="U675" s="8">
        <v>210</v>
      </c>
      <c r="V675" s="54">
        <v>180</v>
      </c>
      <c r="W675" s="54">
        <v>98</v>
      </c>
      <c r="X675" s="8">
        <v>0</v>
      </c>
      <c r="Y675" s="8">
        <v>0</v>
      </c>
      <c r="Z675" s="8">
        <v>1</v>
      </c>
      <c r="AA675" s="8">
        <v>0</v>
      </c>
      <c r="AB675" s="8">
        <v>4</v>
      </c>
      <c r="AC675" s="8">
        <v>0</v>
      </c>
      <c r="AD675" s="8"/>
      <c r="AE675" s="8">
        <v>210</v>
      </c>
      <c r="AF675" s="8" t="s">
        <v>8384</v>
      </c>
      <c r="AG675" s="8" t="s">
        <v>8379</v>
      </c>
      <c r="AH675" s="54">
        <v>3</v>
      </c>
      <c r="AI675" s="54">
        <v>-27</v>
      </c>
      <c r="AJ675" s="8">
        <v>0</v>
      </c>
      <c r="AK675" s="8">
        <v>1</v>
      </c>
      <c r="AL675" s="8">
        <v>0</v>
      </c>
      <c r="AM675" s="8">
        <v>4</v>
      </c>
      <c r="AN675" s="8">
        <v>0</v>
      </c>
      <c r="AO675" s="8">
        <v>1</v>
      </c>
      <c r="AP675" s="8">
        <v>0</v>
      </c>
      <c r="AQ675" s="8">
        <v>0</v>
      </c>
      <c r="AR675" s="54">
        <v>105</v>
      </c>
      <c r="AS675" s="8">
        <v>1</v>
      </c>
      <c r="AT675" s="8">
        <v>0</v>
      </c>
      <c r="AU675" s="8">
        <v>210</v>
      </c>
      <c r="AV675" s="8" t="s">
        <v>8439</v>
      </c>
      <c r="AW675" s="8">
        <v>1</v>
      </c>
      <c r="AX675" s="8">
        <v>0</v>
      </c>
      <c r="AY675" s="8">
        <v>0</v>
      </c>
      <c r="AZ675" s="47">
        <v>46236.541666666664</v>
      </c>
      <c r="BA675" s="47">
        <v>46236.6875</v>
      </c>
      <c r="BB675" s="8" t="s">
        <v>8380</v>
      </c>
      <c r="BC675" s="47">
        <v>46236.543749999997</v>
      </c>
      <c r="BD675" s="47">
        <v>46236.668749999997</v>
      </c>
      <c r="BE675" s="8" t="s">
        <v>297</v>
      </c>
      <c r="BF675" s="8">
        <v>0</v>
      </c>
      <c r="BG675" s="8">
        <v>0</v>
      </c>
      <c r="BH675" s="8"/>
    </row>
    <row r="676" spans="2:60">
      <c r="B676" s="8" t="s">
        <v>8326</v>
      </c>
      <c r="C676" s="8" t="s">
        <v>82</v>
      </c>
      <c r="D676" s="8" t="s">
        <v>79</v>
      </c>
      <c r="E676" s="8" t="s">
        <v>214</v>
      </c>
      <c r="F676" s="8" t="s">
        <v>8438</v>
      </c>
      <c r="G676" s="8" t="s">
        <v>90</v>
      </c>
      <c r="H676" s="8" t="s">
        <v>53</v>
      </c>
      <c r="I676" s="9">
        <v>46175</v>
      </c>
      <c r="J676" s="61">
        <v>0</v>
      </c>
      <c r="K676" s="56">
        <v>46174</v>
      </c>
      <c r="L676" s="8" t="s">
        <v>52</v>
      </c>
      <c r="M676" s="8" t="s">
        <v>91</v>
      </c>
      <c r="N676" s="8" t="s">
        <v>77</v>
      </c>
      <c r="O676" s="8">
        <v>1</v>
      </c>
      <c r="P676" s="8">
        <v>4</v>
      </c>
      <c r="Q676" s="8" t="s">
        <v>56</v>
      </c>
      <c r="R676" s="8">
        <v>4</v>
      </c>
      <c r="S676" s="8">
        <v>0</v>
      </c>
      <c r="T676" s="8" t="b">
        <v>0</v>
      </c>
      <c r="U676" s="8">
        <v>180</v>
      </c>
      <c r="V676" s="54">
        <v>152</v>
      </c>
      <c r="W676" s="54">
        <v>75</v>
      </c>
      <c r="X676" s="8">
        <v>0</v>
      </c>
      <c r="Y676" s="8">
        <v>0</v>
      </c>
      <c r="Z676" s="8">
        <v>1</v>
      </c>
      <c r="AA676" s="8">
        <v>0</v>
      </c>
      <c r="AB676" s="8">
        <v>4</v>
      </c>
      <c r="AC676" s="8">
        <v>0</v>
      </c>
      <c r="AD676" s="8"/>
      <c r="AE676" s="8">
        <v>180</v>
      </c>
      <c r="AF676" s="8" t="s">
        <v>8378</v>
      </c>
      <c r="AG676" s="8" t="s">
        <v>8379</v>
      </c>
      <c r="AH676" s="54">
        <v>11</v>
      </c>
      <c r="AI676" s="54">
        <v>-17</v>
      </c>
      <c r="AJ676" s="8">
        <v>0</v>
      </c>
      <c r="AK676" s="8">
        <v>0</v>
      </c>
      <c r="AL676" s="8">
        <v>1</v>
      </c>
      <c r="AM676" s="8">
        <v>4</v>
      </c>
      <c r="AN676" s="8">
        <v>0</v>
      </c>
      <c r="AO676" s="8">
        <v>1</v>
      </c>
      <c r="AP676" s="8">
        <v>0</v>
      </c>
      <c r="AQ676" s="8">
        <v>0</v>
      </c>
      <c r="AR676" s="54">
        <v>85</v>
      </c>
      <c r="AS676" s="8">
        <v>1</v>
      </c>
      <c r="AT676" s="8">
        <v>0</v>
      </c>
      <c r="AU676" s="8">
        <v>180</v>
      </c>
      <c r="AV676" s="8" t="s">
        <v>8439</v>
      </c>
      <c r="AW676" s="8">
        <v>1</v>
      </c>
      <c r="AX676" s="8">
        <v>0</v>
      </c>
      <c r="AY676" s="8">
        <v>0</v>
      </c>
      <c r="AZ676" s="47">
        <v>46175.541666666664</v>
      </c>
      <c r="BA676" s="47">
        <v>46175.666666666664</v>
      </c>
      <c r="BB676" s="8" t="s">
        <v>8380</v>
      </c>
      <c r="BC676" s="47">
        <v>46175.549305555556</v>
      </c>
      <c r="BD676" s="47">
        <v>46175.654861111114</v>
      </c>
      <c r="BE676" s="8" t="s">
        <v>214</v>
      </c>
      <c r="BF676" s="8">
        <v>0</v>
      </c>
      <c r="BG676" s="8">
        <v>0</v>
      </c>
      <c r="BH676" s="8"/>
    </row>
    <row r="677" spans="2:60">
      <c r="B677" s="8" t="s">
        <v>8326</v>
      </c>
      <c r="C677" s="8" t="s">
        <v>82</v>
      </c>
      <c r="D677" s="8" t="s">
        <v>79</v>
      </c>
      <c r="E677" s="8" t="s">
        <v>214</v>
      </c>
      <c r="F677" s="8" t="s">
        <v>8438</v>
      </c>
      <c r="G677" s="8" t="s">
        <v>90</v>
      </c>
      <c r="H677" s="8" t="s">
        <v>53</v>
      </c>
      <c r="I677" s="9">
        <v>46193</v>
      </c>
      <c r="J677" s="61">
        <v>0</v>
      </c>
      <c r="K677" s="56">
        <v>46174</v>
      </c>
      <c r="L677" s="8" t="s">
        <v>52</v>
      </c>
      <c r="M677" s="8" t="s">
        <v>91</v>
      </c>
      <c r="N677" s="8" t="s">
        <v>77</v>
      </c>
      <c r="O677" s="8">
        <v>1</v>
      </c>
      <c r="P677" s="8">
        <v>4</v>
      </c>
      <c r="Q677" s="8" t="s">
        <v>56</v>
      </c>
      <c r="R677" s="8">
        <v>4</v>
      </c>
      <c r="S677" s="8">
        <v>0</v>
      </c>
      <c r="T677" s="8" t="b">
        <v>0</v>
      </c>
      <c r="U677" s="8">
        <v>540</v>
      </c>
      <c r="V677" s="54">
        <v>523</v>
      </c>
      <c r="W677" s="54">
        <v>389</v>
      </c>
      <c r="X677" s="8">
        <v>0</v>
      </c>
      <c r="Y677" s="8">
        <v>0</v>
      </c>
      <c r="Z677" s="8">
        <v>1</v>
      </c>
      <c r="AA677" s="8">
        <v>0</v>
      </c>
      <c r="AB677" s="8">
        <v>4</v>
      </c>
      <c r="AC677" s="8">
        <v>0</v>
      </c>
      <c r="AD677" s="8"/>
      <c r="AE677" s="8">
        <v>540</v>
      </c>
      <c r="AF677" s="8" t="s">
        <v>8384</v>
      </c>
      <c r="AG677" s="8" t="s">
        <v>8379</v>
      </c>
      <c r="AH677" s="54">
        <v>3</v>
      </c>
      <c r="AI677" s="54">
        <v>-14</v>
      </c>
      <c r="AJ677" s="8">
        <v>0</v>
      </c>
      <c r="AK677" s="8">
        <v>1</v>
      </c>
      <c r="AL677" s="8">
        <v>0</v>
      </c>
      <c r="AM677" s="8">
        <v>4</v>
      </c>
      <c r="AN677" s="8">
        <v>0</v>
      </c>
      <c r="AO677" s="8">
        <v>1</v>
      </c>
      <c r="AP677" s="8">
        <v>0</v>
      </c>
      <c r="AQ677" s="8">
        <v>0</v>
      </c>
      <c r="AR677" s="54">
        <v>390</v>
      </c>
      <c r="AS677" s="8">
        <v>1</v>
      </c>
      <c r="AT677" s="8">
        <v>0</v>
      </c>
      <c r="AU677" s="8">
        <v>540</v>
      </c>
      <c r="AV677" s="8" t="s">
        <v>8439</v>
      </c>
      <c r="AW677" s="8">
        <v>1</v>
      </c>
      <c r="AX677" s="8">
        <v>0</v>
      </c>
      <c r="AY677" s="8">
        <v>0</v>
      </c>
      <c r="AZ677" s="47">
        <v>46193.333333333336</v>
      </c>
      <c r="BA677" s="47">
        <v>46193.708333333336</v>
      </c>
      <c r="BB677" s="8" t="s">
        <v>8380</v>
      </c>
      <c r="BC677" s="47">
        <v>46193.335416666669</v>
      </c>
      <c r="BD677" s="47">
        <v>46193.698611111111</v>
      </c>
      <c r="BE677" s="8" t="s">
        <v>214</v>
      </c>
      <c r="BF677" s="8">
        <v>0</v>
      </c>
      <c r="BG677" s="8">
        <v>0</v>
      </c>
      <c r="BH677" s="8"/>
    </row>
    <row r="678" spans="2:60">
      <c r="B678" s="8" t="s">
        <v>8326</v>
      </c>
      <c r="C678" s="8" t="s">
        <v>82</v>
      </c>
      <c r="D678" s="8" t="s">
        <v>79</v>
      </c>
      <c r="E678" s="8" t="s">
        <v>214</v>
      </c>
      <c r="F678" s="8" t="s">
        <v>8438</v>
      </c>
      <c r="G678" s="8" t="s">
        <v>90</v>
      </c>
      <c r="H678" s="8" t="s">
        <v>53</v>
      </c>
      <c r="I678" s="9">
        <v>46213</v>
      </c>
      <c r="J678" s="61">
        <v>0</v>
      </c>
      <c r="K678" s="56">
        <v>46204</v>
      </c>
      <c r="L678" s="8" t="s">
        <v>52</v>
      </c>
      <c r="M678" s="8" t="s">
        <v>91</v>
      </c>
      <c r="N678" s="8" t="s">
        <v>77</v>
      </c>
      <c r="O678" s="8">
        <v>1</v>
      </c>
      <c r="P678" s="8">
        <v>4</v>
      </c>
      <c r="Q678" s="8" t="s">
        <v>58</v>
      </c>
      <c r="R678" s="8">
        <v>4</v>
      </c>
      <c r="S678" s="8">
        <v>0</v>
      </c>
      <c r="T678" s="8" t="b">
        <v>0</v>
      </c>
      <c r="U678" s="8">
        <v>270</v>
      </c>
      <c r="V678" s="54">
        <v>232</v>
      </c>
      <c r="W678" s="54">
        <v>149</v>
      </c>
      <c r="X678" s="8">
        <v>0</v>
      </c>
      <c r="Y678" s="8">
        <v>0</v>
      </c>
      <c r="Z678" s="8">
        <v>1</v>
      </c>
      <c r="AA678" s="8">
        <v>0</v>
      </c>
      <c r="AB678" s="8">
        <v>4</v>
      </c>
      <c r="AC678" s="8">
        <v>0</v>
      </c>
      <c r="AD678" s="8"/>
      <c r="AE678" s="8">
        <v>270</v>
      </c>
      <c r="AF678" s="8" t="s">
        <v>8384</v>
      </c>
      <c r="AG678" s="8" t="s">
        <v>8379</v>
      </c>
      <c r="AH678" s="54">
        <v>6</v>
      </c>
      <c r="AI678" s="54">
        <v>-32</v>
      </c>
      <c r="AJ678" s="8">
        <v>0</v>
      </c>
      <c r="AK678" s="8">
        <v>1</v>
      </c>
      <c r="AL678" s="8">
        <v>0</v>
      </c>
      <c r="AM678" s="8">
        <v>4</v>
      </c>
      <c r="AN678" s="8">
        <v>0</v>
      </c>
      <c r="AO678" s="8">
        <v>1</v>
      </c>
      <c r="AP678" s="8">
        <v>0</v>
      </c>
      <c r="AQ678" s="8">
        <v>0</v>
      </c>
      <c r="AR678" s="54">
        <v>145</v>
      </c>
      <c r="AS678" s="8">
        <v>1</v>
      </c>
      <c r="AT678" s="8">
        <v>0</v>
      </c>
      <c r="AU678" s="8">
        <v>270</v>
      </c>
      <c r="AV678" s="8" t="s">
        <v>8439</v>
      </c>
      <c r="AW678" s="8">
        <v>1</v>
      </c>
      <c r="AX678" s="8">
        <v>0</v>
      </c>
      <c r="AY678" s="8">
        <v>0</v>
      </c>
      <c r="AZ678" s="47">
        <v>46213.541666666664</v>
      </c>
      <c r="BA678" s="47">
        <v>46213.729166666664</v>
      </c>
      <c r="BB678" s="8" t="s">
        <v>8380</v>
      </c>
      <c r="BC678" s="47">
        <v>46213.54583333333</v>
      </c>
      <c r="BD678" s="47">
        <v>46213.706944444442</v>
      </c>
      <c r="BE678" s="8" t="s">
        <v>214</v>
      </c>
      <c r="BF678" s="8">
        <v>0</v>
      </c>
      <c r="BG678" s="8">
        <v>0</v>
      </c>
      <c r="BH678" s="8"/>
    </row>
    <row r="679" spans="2:60">
      <c r="B679" s="8" t="s">
        <v>8326</v>
      </c>
      <c r="C679" s="8" t="s">
        <v>82</v>
      </c>
      <c r="D679" s="8" t="s">
        <v>79</v>
      </c>
      <c r="E679" s="8" t="s">
        <v>214</v>
      </c>
      <c r="F679" s="8" t="s">
        <v>8438</v>
      </c>
      <c r="G679" s="8" t="s">
        <v>90</v>
      </c>
      <c r="H679" s="8" t="s">
        <v>53</v>
      </c>
      <c r="I679" s="9">
        <v>46216</v>
      </c>
      <c r="J679" s="61">
        <v>0</v>
      </c>
      <c r="K679" s="56">
        <v>46204</v>
      </c>
      <c r="L679" s="8" t="s">
        <v>52</v>
      </c>
      <c r="M679" s="8" t="s">
        <v>91</v>
      </c>
      <c r="N679" s="8" t="s">
        <v>77</v>
      </c>
      <c r="O679" s="8">
        <v>1</v>
      </c>
      <c r="P679" s="8">
        <v>4</v>
      </c>
      <c r="Q679" s="8" t="s">
        <v>58</v>
      </c>
      <c r="R679" s="8">
        <v>4</v>
      </c>
      <c r="S679" s="8">
        <v>0</v>
      </c>
      <c r="T679" s="8" t="b">
        <v>0</v>
      </c>
      <c r="U679" s="8">
        <v>180</v>
      </c>
      <c r="V679" s="54">
        <v>151</v>
      </c>
      <c r="W679" s="54">
        <v>76</v>
      </c>
      <c r="X679" s="8">
        <v>0</v>
      </c>
      <c r="Y679" s="8">
        <v>0</v>
      </c>
      <c r="Z679" s="8">
        <v>1</v>
      </c>
      <c r="AA679" s="8">
        <v>0</v>
      </c>
      <c r="AB679" s="8">
        <v>4</v>
      </c>
      <c r="AC679" s="8">
        <v>0</v>
      </c>
      <c r="AD679" s="8"/>
      <c r="AE679" s="8">
        <v>180</v>
      </c>
      <c r="AF679" s="8" t="s">
        <v>8384</v>
      </c>
      <c r="AG679" s="8" t="s">
        <v>8379</v>
      </c>
      <c r="AH679" s="54">
        <v>3</v>
      </c>
      <c r="AI679" s="54">
        <v>-26</v>
      </c>
      <c r="AJ679" s="8">
        <v>0</v>
      </c>
      <c r="AK679" s="8">
        <v>1</v>
      </c>
      <c r="AL679" s="8">
        <v>0</v>
      </c>
      <c r="AM679" s="8">
        <v>4</v>
      </c>
      <c r="AN679" s="8">
        <v>0</v>
      </c>
      <c r="AO679" s="8">
        <v>1</v>
      </c>
      <c r="AP679" s="8">
        <v>0</v>
      </c>
      <c r="AQ679" s="8">
        <v>0</v>
      </c>
      <c r="AR679" s="54">
        <v>85</v>
      </c>
      <c r="AS679" s="8">
        <v>1</v>
      </c>
      <c r="AT679" s="8">
        <v>0</v>
      </c>
      <c r="AU679" s="8">
        <v>180</v>
      </c>
      <c r="AV679" s="8" t="s">
        <v>8439</v>
      </c>
      <c r="AW679" s="8">
        <v>1</v>
      </c>
      <c r="AX679" s="8">
        <v>0</v>
      </c>
      <c r="AY679" s="8">
        <v>0</v>
      </c>
      <c r="AZ679" s="47">
        <v>46216.354166666664</v>
      </c>
      <c r="BA679" s="47">
        <v>46216.479166666664</v>
      </c>
      <c r="BB679" s="8" t="s">
        <v>8380</v>
      </c>
      <c r="BC679" s="47">
        <v>46216.356249999997</v>
      </c>
      <c r="BD679" s="47">
        <v>46216.461111111108</v>
      </c>
      <c r="BE679" s="8" t="s">
        <v>214</v>
      </c>
      <c r="BF679" s="8">
        <v>0</v>
      </c>
      <c r="BG679" s="8">
        <v>0</v>
      </c>
      <c r="BH679" s="8"/>
    </row>
    <row r="680" spans="2:60">
      <c r="B680" s="8" t="s">
        <v>8326</v>
      </c>
      <c r="C680" s="8" t="s">
        <v>82</v>
      </c>
      <c r="D680" s="8" t="s">
        <v>79</v>
      </c>
      <c r="E680" s="8" t="s">
        <v>1021</v>
      </c>
      <c r="F680" s="8" t="s">
        <v>8438</v>
      </c>
      <c r="G680" s="8" t="s">
        <v>90</v>
      </c>
      <c r="H680" s="8" t="s">
        <v>53</v>
      </c>
      <c r="I680" s="9">
        <v>46224</v>
      </c>
      <c r="J680" s="61">
        <v>0</v>
      </c>
      <c r="K680" s="56">
        <v>46204</v>
      </c>
      <c r="L680" s="8" t="s">
        <v>52</v>
      </c>
      <c r="M680" s="8" t="s">
        <v>91</v>
      </c>
      <c r="N680" s="8" t="s">
        <v>77</v>
      </c>
      <c r="O680" s="8">
        <v>1</v>
      </c>
      <c r="P680" s="8">
        <v>4</v>
      </c>
      <c r="Q680" s="8" t="s">
        <v>58</v>
      </c>
      <c r="R680" s="8">
        <v>4</v>
      </c>
      <c r="S680" s="8">
        <v>0</v>
      </c>
      <c r="T680" s="8" t="b">
        <v>0</v>
      </c>
      <c r="U680" s="8">
        <v>540</v>
      </c>
      <c r="V680" s="54">
        <v>491</v>
      </c>
      <c r="W680" s="54">
        <v>410</v>
      </c>
      <c r="X680" s="8">
        <v>0</v>
      </c>
      <c r="Y680" s="8">
        <v>0</v>
      </c>
      <c r="Z680" s="8">
        <v>1</v>
      </c>
      <c r="AA680" s="8">
        <v>0</v>
      </c>
      <c r="AB680" s="8">
        <v>4</v>
      </c>
      <c r="AC680" s="8">
        <v>0</v>
      </c>
      <c r="AD680" s="8"/>
      <c r="AE680" s="8">
        <v>540</v>
      </c>
      <c r="AF680" s="8" t="s">
        <v>8378</v>
      </c>
      <c r="AG680" s="8" t="s">
        <v>8379</v>
      </c>
      <c r="AH680" s="54">
        <v>12</v>
      </c>
      <c r="AI680" s="54">
        <v>-37</v>
      </c>
      <c r="AJ680" s="8">
        <v>0</v>
      </c>
      <c r="AK680" s="8">
        <v>0</v>
      </c>
      <c r="AL680" s="8">
        <v>1</v>
      </c>
      <c r="AM680" s="8">
        <v>4</v>
      </c>
      <c r="AN680" s="8">
        <v>0</v>
      </c>
      <c r="AO680" s="8">
        <v>1</v>
      </c>
      <c r="AP680" s="8">
        <v>0</v>
      </c>
      <c r="AQ680" s="8">
        <v>0</v>
      </c>
      <c r="AR680" s="54">
        <v>410</v>
      </c>
      <c r="AS680" s="8">
        <v>1</v>
      </c>
      <c r="AT680" s="8">
        <v>0</v>
      </c>
      <c r="AU680" s="8">
        <v>540</v>
      </c>
      <c r="AV680" s="8" t="s">
        <v>8439</v>
      </c>
      <c r="AW680" s="8">
        <v>1</v>
      </c>
      <c r="AX680" s="8">
        <v>0</v>
      </c>
      <c r="AY680" s="8">
        <v>0</v>
      </c>
      <c r="AZ680" s="47">
        <v>46224.333333333336</v>
      </c>
      <c r="BA680" s="47">
        <v>46224.708333333336</v>
      </c>
      <c r="BB680" s="8" t="s">
        <v>8380</v>
      </c>
      <c r="BC680" s="47">
        <v>46224.341666666667</v>
      </c>
      <c r="BD680" s="47">
        <v>46224.682638888888</v>
      </c>
      <c r="BE680" s="8" t="s">
        <v>1021</v>
      </c>
      <c r="BF680" s="8">
        <v>0</v>
      </c>
      <c r="BG680" s="8">
        <v>0</v>
      </c>
      <c r="BH680" s="8"/>
    </row>
    <row r="681" spans="2:60">
      <c r="B681" s="8" t="s">
        <v>8326</v>
      </c>
      <c r="C681" s="8" t="s">
        <v>82</v>
      </c>
      <c r="D681" s="8" t="s">
        <v>79</v>
      </c>
      <c r="E681" s="8" t="s">
        <v>1021</v>
      </c>
      <c r="F681" s="8" t="s">
        <v>8438</v>
      </c>
      <c r="G681" s="8" t="s">
        <v>90</v>
      </c>
      <c r="H681" s="8" t="s">
        <v>53</v>
      </c>
      <c r="I681" s="9">
        <v>46238</v>
      </c>
      <c r="J681" s="61">
        <v>0</v>
      </c>
      <c r="K681" s="56">
        <v>46235</v>
      </c>
      <c r="L681" s="8" t="s">
        <v>52</v>
      </c>
      <c r="M681" s="8" t="s">
        <v>91</v>
      </c>
      <c r="N681" s="8" t="s">
        <v>77</v>
      </c>
      <c r="O681" s="8">
        <v>1</v>
      </c>
      <c r="P681" s="8">
        <v>4</v>
      </c>
      <c r="Q681" s="8" t="s">
        <v>60</v>
      </c>
      <c r="R681" s="8">
        <v>4</v>
      </c>
      <c r="S681" s="8">
        <v>0</v>
      </c>
      <c r="T681" s="8" t="b">
        <v>0</v>
      </c>
      <c r="U681" s="8">
        <v>360</v>
      </c>
      <c r="V681" s="54">
        <v>328</v>
      </c>
      <c r="W681" s="54">
        <v>247</v>
      </c>
      <c r="X681" s="8">
        <v>0</v>
      </c>
      <c r="Y681" s="8">
        <v>0</v>
      </c>
      <c r="Z681" s="8">
        <v>1</v>
      </c>
      <c r="AA681" s="8">
        <v>0</v>
      </c>
      <c r="AB681" s="8">
        <v>4</v>
      </c>
      <c r="AC681" s="8">
        <v>0</v>
      </c>
      <c r="AD681" s="8"/>
      <c r="AE681" s="8">
        <v>360</v>
      </c>
      <c r="AF681" s="8" t="s">
        <v>8384</v>
      </c>
      <c r="AG681" s="8" t="s">
        <v>8379</v>
      </c>
      <c r="AH681" s="54">
        <v>2</v>
      </c>
      <c r="AI681" s="54">
        <v>-30</v>
      </c>
      <c r="AJ681" s="8">
        <v>0</v>
      </c>
      <c r="AK681" s="8">
        <v>1</v>
      </c>
      <c r="AL681" s="8">
        <v>0</v>
      </c>
      <c r="AM681" s="8">
        <v>4</v>
      </c>
      <c r="AN681" s="8">
        <v>0</v>
      </c>
      <c r="AO681" s="8">
        <v>1</v>
      </c>
      <c r="AP681" s="8">
        <v>0</v>
      </c>
      <c r="AQ681" s="8">
        <v>0</v>
      </c>
      <c r="AR681" s="54">
        <v>240</v>
      </c>
      <c r="AS681" s="8">
        <v>1</v>
      </c>
      <c r="AT681" s="8">
        <v>0</v>
      </c>
      <c r="AU681" s="8">
        <v>360</v>
      </c>
      <c r="AV681" s="8" t="s">
        <v>8439</v>
      </c>
      <c r="AW681" s="8">
        <v>1</v>
      </c>
      <c r="AX681" s="8">
        <v>0</v>
      </c>
      <c r="AY681" s="8">
        <v>0</v>
      </c>
      <c r="AZ681" s="47">
        <v>46238.3125</v>
      </c>
      <c r="BA681" s="47">
        <v>46238.5625</v>
      </c>
      <c r="BB681" s="8" t="s">
        <v>8380</v>
      </c>
      <c r="BC681" s="47">
        <v>46238.313888888886</v>
      </c>
      <c r="BD681" s="47">
        <v>46238.541666666664</v>
      </c>
      <c r="BE681" s="8" t="s">
        <v>1021</v>
      </c>
      <c r="BF681" s="8">
        <v>0</v>
      </c>
      <c r="BG681" s="8">
        <v>0</v>
      </c>
      <c r="BH681" s="8"/>
    </row>
    <row r="682" spans="2:60">
      <c r="B682" s="8" t="s">
        <v>8326</v>
      </c>
      <c r="C682" s="8" t="s">
        <v>82</v>
      </c>
      <c r="D682" s="8" t="s">
        <v>79</v>
      </c>
      <c r="E682" s="8" t="s">
        <v>169</v>
      </c>
      <c r="F682" s="8" t="s">
        <v>8438</v>
      </c>
      <c r="G682" s="8" t="s">
        <v>90</v>
      </c>
      <c r="H682" s="8" t="s">
        <v>53</v>
      </c>
      <c r="I682" s="9">
        <v>46180</v>
      </c>
      <c r="J682" s="61">
        <v>0</v>
      </c>
      <c r="K682" s="56">
        <v>46174</v>
      </c>
      <c r="L682" s="8" t="s">
        <v>52</v>
      </c>
      <c r="M682" s="8" t="s">
        <v>91</v>
      </c>
      <c r="N682" s="8" t="s">
        <v>77</v>
      </c>
      <c r="O682" s="8">
        <v>1</v>
      </c>
      <c r="P682" s="8">
        <v>4</v>
      </c>
      <c r="Q682" s="8" t="s">
        <v>56</v>
      </c>
      <c r="R682" s="8">
        <v>4</v>
      </c>
      <c r="S682" s="8">
        <v>0</v>
      </c>
      <c r="T682" s="8" t="b">
        <v>0</v>
      </c>
      <c r="U682" s="8">
        <v>540</v>
      </c>
      <c r="V682" s="54">
        <v>484</v>
      </c>
      <c r="W682" s="54">
        <v>344</v>
      </c>
      <c r="X682" s="8">
        <v>0</v>
      </c>
      <c r="Y682" s="8">
        <v>0</v>
      </c>
      <c r="Z682" s="8">
        <v>1</v>
      </c>
      <c r="AA682" s="8">
        <v>0</v>
      </c>
      <c r="AB682" s="8">
        <v>4</v>
      </c>
      <c r="AC682" s="8">
        <v>0</v>
      </c>
      <c r="AD682" s="8"/>
      <c r="AE682" s="8">
        <v>540</v>
      </c>
      <c r="AF682" s="8" t="s">
        <v>8384</v>
      </c>
      <c r="AG682" s="8" t="s">
        <v>8379</v>
      </c>
      <c r="AH682" s="54">
        <v>10</v>
      </c>
      <c r="AI682" s="54">
        <v>-46</v>
      </c>
      <c r="AJ682" s="8">
        <v>0</v>
      </c>
      <c r="AK682" s="8">
        <v>1</v>
      </c>
      <c r="AL682" s="8">
        <v>0</v>
      </c>
      <c r="AM682" s="8">
        <v>4</v>
      </c>
      <c r="AN682" s="8">
        <v>0</v>
      </c>
      <c r="AO682" s="8">
        <v>1</v>
      </c>
      <c r="AP682" s="8">
        <v>0</v>
      </c>
      <c r="AQ682" s="8">
        <v>0</v>
      </c>
      <c r="AR682" s="54">
        <v>345</v>
      </c>
      <c r="AS682" s="8">
        <v>1</v>
      </c>
      <c r="AT682" s="8">
        <v>0</v>
      </c>
      <c r="AU682" s="8">
        <v>540</v>
      </c>
      <c r="AV682" s="8" t="s">
        <v>8439</v>
      </c>
      <c r="AW682" s="8">
        <v>1</v>
      </c>
      <c r="AX682" s="8">
        <v>0</v>
      </c>
      <c r="AY682" s="8">
        <v>0</v>
      </c>
      <c r="AZ682" s="47">
        <v>46180.3125</v>
      </c>
      <c r="BA682" s="47">
        <v>46180.6875</v>
      </c>
      <c r="BB682" s="8" t="s">
        <v>8380</v>
      </c>
      <c r="BC682" s="47">
        <v>46180.319444444445</v>
      </c>
      <c r="BD682" s="47">
        <v>46180.655555555553</v>
      </c>
      <c r="BE682" s="8" t="s">
        <v>169</v>
      </c>
      <c r="BF682" s="8">
        <v>0</v>
      </c>
      <c r="BG682" s="8">
        <v>0</v>
      </c>
      <c r="BH682" s="8"/>
    </row>
    <row r="683" spans="2:60">
      <c r="B683" s="8" t="s">
        <v>8326</v>
      </c>
      <c r="C683" s="8" t="s">
        <v>82</v>
      </c>
      <c r="D683" s="8" t="s">
        <v>79</v>
      </c>
      <c r="E683" s="8" t="s">
        <v>169</v>
      </c>
      <c r="F683" s="8" t="s">
        <v>8438</v>
      </c>
      <c r="G683" s="8" t="s">
        <v>90</v>
      </c>
      <c r="H683" s="8" t="s">
        <v>53</v>
      </c>
      <c r="I683" s="9">
        <v>46205</v>
      </c>
      <c r="J683" s="61">
        <v>0</v>
      </c>
      <c r="K683" s="56">
        <v>46204</v>
      </c>
      <c r="L683" s="8" t="s">
        <v>52</v>
      </c>
      <c r="M683" s="8" t="s">
        <v>91</v>
      </c>
      <c r="N683" s="8" t="s">
        <v>77</v>
      </c>
      <c r="O683" s="8">
        <v>1</v>
      </c>
      <c r="P683" s="8">
        <v>4</v>
      </c>
      <c r="Q683" s="8" t="s">
        <v>58</v>
      </c>
      <c r="R683" s="8">
        <v>4</v>
      </c>
      <c r="S683" s="8">
        <v>0</v>
      </c>
      <c r="T683" s="8" t="b">
        <v>0</v>
      </c>
      <c r="U683" s="8">
        <v>480</v>
      </c>
      <c r="V683" s="54">
        <v>445</v>
      </c>
      <c r="W683" s="54">
        <v>346</v>
      </c>
      <c r="X683" s="8">
        <v>0</v>
      </c>
      <c r="Y683" s="8">
        <v>0</v>
      </c>
      <c r="Z683" s="8">
        <v>1</v>
      </c>
      <c r="AA683" s="8">
        <v>0</v>
      </c>
      <c r="AB683" s="8">
        <v>4</v>
      </c>
      <c r="AC683" s="8">
        <v>0</v>
      </c>
      <c r="AD683" s="8"/>
      <c r="AE683" s="8">
        <v>480</v>
      </c>
      <c r="AF683" s="8" t="s">
        <v>8384</v>
      </c>
      <c r="AG683" s="8" t="s">
        <v>8379</v>
      </c>
      <c r="AH683" s="54">
        <v>8</v>
      </c>
      <c r="AI683" s="54">
        <v>-27</v>
      </c>
      <c r="AJ683" s="8">
        <v>0</v>
      </c>
      <c r="AK683" s="8">
        <v>1</v>
      </c>
      <c r="AL683" s="8">
        <v>0</v>
      </c>
      <c r="AM683" s="8">
        <v>4</v>
      </c>
      <c r="AN683" s="8">
        <v>0</v>
      </c>
      <c r="AO683" s="8">
        <v>1</v>
      </c>
      <c r="AP683" s="8">
        <v>0</v>
      </c>
      <c r="AQ683" s="8">
        <v>0</v>
      </c>
      <c r="AR683" s="54">
        <v>340</v>
      </c>
      <c r="AS683" s="8">
        <v>1</v>
      </c>
      <c r="AT683" s="8">
        <v>0</v>
      </c>
      <c r="AU683" s="8">
        <v>480</v>
      </c>
      <c r="AV683" s="8" t="s">
        <v>8439</v>
      </c>
      <c r="AW683" s="8">
        <v>1</v>
      </c>
      <c r="AX683" s="8">
        <v>0</v>
      </c>
      <c r="AY683" s="8">
        <v>0</v>
      </c>
      <c r="AZ683" s="47">
        <v>46205.333333333336</v>
      </c>
      <c r="BA683" s="47">
        <v>46205.666666666664</v>
      </c>
      <c r="BB683" s="8" t="s">
        <v>8380</v>
      </c>
      <c r="BC683" s="47">
        <v>46205.338888888888</v>
      </c>
      <c r="BD683" s="47">
        <v>46205.647916666669</v>
      </c>
      <c r="BE683" s="8" t="s">
        <v>169</v>
      </c>
      <c r="BF683" s="8">
        <v>0</v>
      </c>
      <c r="BG683" s="8">
        <v>0</v>
      </c>
      <c r="BH683" s="8"/>
    </row>
    <row r="684" spans="2:60">
      <c r="B684" s="8" t="s">
        <v>8326</v>
      </c>
      <c r="C684" s="8" t="s">
        <v>82</v>
      </c>
      <c r="D684" s="8" t="s">
        <v>79</v>
      </c>
      <c r="E684" s="8" t="s">
        <v>169</v>
      </c>
      <c r="F684" s="8" t="s">
        <v>8438</v>
      </c>
      <c r="G684" s="8" t="s">
        <v>90</v>
      </c>
      <c r="H684" s="8" t="s">
        <v>53</v>
      </c>
      <c r="I684" s="9">
        <v>46262</v>
      </c>
      <c r="J684" s="61">
        <v>0</v>
      </c>
      <c r="K684" s="56">
        <v>46235</v>
      </c>
      <c r="L684" s="8" t="s">
        <v>52</v>
      </c>
      <c r="M684" s="8" t="s">
        <v>91</v>
      </c>
      <c r="N684" s="8" t="s">
        <v>77</v>
      </c>
      <c r="O684" s="8">
        <v>1</v>
      </c>
      <c r="P684" s="8">
        <v>4</v>
      </c>
      <c r="Q684" s="8" t="s">
        <v>60</v>
      </c>
      <c r="R684" s="8">
        <v>4</v>
      </c>
      <c r="S684" s="8">
        <v>0</v>
      </c>
      <c r="T684" s="8" t="b">
        <v>0</v>
      </c>
      <c r="U684" s="8">
        <v>270</v>
      </c>
      <c r="V684" s="54">
        <v>231</v>
      </c>
      <c r="W684" s="54">
        <v>148</v>
      </c>
      <c r="X684" s="8">
        <v>0</v>
      </c>
      <c r="Y684" s="8">
        <v>0</v>
      </c>
      <c r="Z684" s="8">
        <v>1</v>
      </c>
      <c r="AA684" s="8">
        <v>0</v>
      </c>
      <c r="AB684" s="8">
        <v>4</v>
      </c>
      <c r="AC684" s="8">
        <v>0</v>
      </c>
      <c r="AD684" s="8"/>
      <c r="AE684" s="8">
        <v>270</v>
      </c>
      <c r="AF684" s="8" t="s">
        <v>8384</v>
      </c>
      <c r="AG684" s="8" t="s">
        <v>8379</v>
      </c>
      <c r="AH684" s="54">
        <v>5</v>
      </c>
      <c r="AI684" s="54">
        <v>-34</v>
      </c>
      <c r="AJ684" s="8">
        <v>0</v>
      </c>
      <c r="AK684" s="8">
        <v>1</v>
      </c>
      <c r="AL684" s="8">
        <v>0</v>
      </c>
      <c r="AM684" s="8">
        <v>4</v>
      </c>
      <c r="AN684" s="8">
        <v>0</v>
      </c>
      <c r="AO684" s="8">
        <v>1</v>
      </c>
      <c r="AP684" s="8">
        <v>0</v>
      </c>
      <c r="AQ684" s="8">
        <v>0</v>
      </c>
      <c r="AR684" s="54">
        <v>145</v>
      </c>
      <c r="AS684" s="8">
        <v>1</v>
      </c>
      <c r="AT684" s="8">
        <v>0</v>
      </c>
      <c r="AU684" s="8">
        <v>270</v>
      </c>
      <c r="AV684" s="8" t="s">
        <v>8439</v>
      </c>
      <c r="AW684" s="8">
        <v>1</v>
      </c>
      <c r="AX684" s="8">
        <v>0</v>
      </c>
      <c r="AY684" s="8">
        <v>0</v>
      </c>
      <c r="AZ684" s="47">
        <v>46262.333333333336</v>
      </c>
      <c r="BA684" s="47">
        <v>46262.520833333336</v>
      </c>
      <c r="BB684" s="8" t="s">
        <v>8380</v>
      </c>
      <c r="BC684" s="47">
        <v>46262.336805555555</v>
      </c>
      <c r="BD684" s="47">
        <v>46262.49722222222</v>
      </c>
      <c r="BE684" s="8" t="s">
        <v>169</v>
      </c>
      <c r="BF684" s="8">
        <v>0</v>
      </c>
      <c r="BG684" s="8">
        <v>0</v>
      </c>
      <c r="BH684" s="8"/>
    </row>
    <row r="685" spans="2:60">
      <c r="B685" s="8" t="s">
        <v>8326</v>
      </c>
      <c r="C685" s="8" t="s">
        <v>82</v>
      </c>
      <c r="D685" s="8" t="s">
        <v>79</v>
      </c>
      <c r="E685" s="8" t="s">
        <v>169</v>
      </c>
      <c r="F685" s="8" t="s">
        <v>8438</v>
      </c>
      <c r="G685" s="8" t="s">
        <v>90</v>
      </c>
      <c r="H685" s="8" t="s">
        <v>53</v>
      </c>
      <c r="I685" s="9">
        <v>46263</v>
      </c>
      <c r="J685" s="61">
        <v>0</v>
      </c>
      <c r="K685" s="56">
        <v>46235</v>
      </c>
      <c r="L685" s="8" t="s">
        <v>52</v>
      </c>
      <c r="M685" s="8" t="s">
        <v>91</v>
      </c>
      <c r="N685" s="8" t="s">
        <v>77</v>
      </c>
      <c r="O685" s="8">
        <v>1</v>
      </c>
      <c r="P685" s="8">
        <v>4</v>
      </c>
      <c r="Q685" s="8" t="s">
        <v>60</v>
      </c>
      <c r="R685" s="8">
        <v>4</v>
      </c>
      <c r="S685" s="8">
        <v>0</v>
      </c>
      <c r="T685" s="8" t="b">
        <v>0</v>
      </c>
      <c r="U685" s="8">
        <v>420</v>
      </c>
      <c r="V685" s="54">
        <v>396</v>
      </c>
      <c r="W685" s="54">
        <v>293</v>
      </c>
      <c r="X685" s="8">
        <v>0</v>
      </c>
      <c r="Y685" s="8">
        <v>0</v>
      </c>
      <c r="Z685" s="8">
        <v>1</v>
      </c>
      <c r="AA685" s="8">
        <v>0</v>
      </c>
      <c r="AB685" s="8">
        <v>4</v>
      </c>
      <c r="AC685" s="8">
        <v>0</v>
      </c>
      <c r="AD685" s="8"/>
      <c r="AE685" s="8">
        <v>420</v>
      </c>
      <c r="AF685" s="8" t="s">
        <v>8384</v>
      </c>
      <c r="AG685" s="8" t="s">
        <v>8379</v>
      </c>
      <c r="AH685" s="54">
        <v>7</v>
      </c>
      <c r="AI685" s="54">
        <v>-17</v>
      </c>
      <c r="AJ685" s="8">
        <v>0</v>
      </c>
      <c r="AK685" s="8">
        <v>1</v>
      </c>
      <c r="AL685" s="8">
        <v>0</v>
      </c>
      <c r="AM685" s="8">
        <v>4</v>
      </c>
      <c r="AN685" s="8">
        <v>0</v>
      </c>
      <c r="AO685" s="8">
        <v>1</v>
      </c>
      <c r="AP685" s="8">
        <v>0</v>
      </c>
      <c r="AQ685" s="8">
        <v>0</v>
      </c>
      <c r="AR685" s="54">
        <v>295</v>
      </c>
      <c r="AS685" s="8">
        <v>1</v>
      </c>
      <c r="AT685" s="8">
        <v>0</v>
      </c>
      <c r="AU685" s="8">
        <v>420</v>
      </c>
      <c r="AV685" s="8" t="s">
        <v>8439</v>
      </c>
      <c r="AW685" s="8">
        <v>1</v>
      </c>
      <c r="AX685" s="8">
        <v>0</v>
      </c>
      <c r="AY685" s="8">
        <v>0</v>
      </c>
      <c r="AZ685" s="47">
        <v>46263.354166666664</v>
      </c>
      <c r="BA685" s="47">
        <v>46263.645833333336</v>
      </c>
      <c r="BB685" s="8" t="s">
        <v>8380</v>
      </c>
      <c r="BC685" s="47">
        <v>46263.359027777777</v>
      </c>
      <c r="BD685" s="47">
        <v>46263.634027777778</v>
      </c>
      <c r="BE685" s="8" t="s">
        <v>169</v>
      </c>
      <c r="BF685" s="8">
        <v>0</v>
      </c>
      <c r="BG685" s="8">
        <v>0</v>
      </c>
      <c r="BH685" s="8"/>
    </row>
    <row r="686" spans="2:60">
      <c r="B686" s="8" t="s">
        <v>8326</v>
      </c>
      <c r="C686" s="8" t="s">
        <v>82</v>
      </c>
      <c r="D686" s="8" t="s">
        <v>94</v>
      </c>
      <c r="E686" s="8" t="s">
        <v>250</v>
      </c>
      <c r="F686" s="8" t="s">
        <v>8438</v>
      </c>
      <c r="G686" s="8" t="s">
        <v>93</v>
      </c>
      <c r="H686" s="8" t="s">
        <v>53</v>
      </c>
      <c r="I686" s="9">
        <v>46261</v>
      </c>
      <c r="J686" s="61">
        <v>0</v>
      </c>
      <c r="K686" s="56">
        <v>46235</v>
      </c>
      <c r="L686" s="8" t="s">
        <v>52</v>
      </c>
      <c r="M686" s="8" t="s">
        <v>84</v>
      </c>
      <c r="N686" s="8" t="s">
        <v>92</v>
      </c>
      <c r="O686" s="8">
        <v>1</v>
      </c>
      <c r="P686" s="8">
        <v>4</v>
      </c>
      <c r="Q686" s="8" t="s">
        <v>60</v>
      </c>
      <c r="R686" s="8">
        <v>4</v>
      </c>
      <c r="S686" s="8">
        <v>0</v>
      </c>
      <c r="T686" s="8" t="b">
        <v>0</v>
      </c>
      <c r="U686" s="8">
        <v>480</v>
      </c>
      <c r="V686" s="54">
        <v>456</v>
      </c>
      <c r="W686" s="54">
        <v>369</v>
      </c>
      <c r="X686" s="8">
        <v>0</v>
      </c>
      <c r="Y686" s="8">
        <v>0</v>
      </c>
      <c r="Z686" s="8">
        <v>1</v>
      </c>
      <c r="AA686" s="8">
        <v>0</v>
      </c>
      <c r="AB686" s="8">
        <v>4</v>
      </c>
      <c r="AC686" s="8">
        <v>0</v>
      </c>
      <c r="AD686" s="8"/>
      <c r="AE686" s="8">
        <v>480</v>
      </c>
      <c r="AF686" s="8" t="s">
        <v>8384</v>
      </c>
      <c r="AG686" s="8" t="s">
        <v>8379</v>
      </c>
      <c r="AH686" s="54">
        <v>6</v>
      </c>
      <c r="AI686" s="54">
        <v>-18</v>
      </c>
      <c r="AJ686" s="8">
        <v>0</v>
      </c>
      <c r="AK686" s="8">
        <v>1</v>
      </c>
      <c r="AL686" s="8">
        <v>0</v>
      </c>
      <c r="AM686" s="8">
        <v>4</v>
      </c>
      <c r="AN686" s="8">
        <v>0</v>
      </c>
      <c r="AO686" s="8">
        <v>1</v>
      </c>
      <c r="AP686" s="8">
        <v>0</v>
      </c>
      <c r="AQ686" s="8">
        <v>0</v>
      </c>
      <c r="AR686" s="54">
        <v>355</v>
      </c>
      <c r="AS686" s="8">
        <v>1</v>
      </c>
      <c r="AT686" s="8">
        <v>0</v>
      </c>
      <c r="AU686" s="8">
        <v>480</v>
      </c>
      <c r="AV686" s="8" t="s">
        <v>8439</v>
      </c>
      <c r="AW686" s="8">
        <v>1</v>
      </c>
      <c r="AX686" s="8">
        <v>0</v>
      </c>
      <c r="AY686" s="8">
        <v>0</v>
      </c>
      <c r="AZ686" s="47">
        <v>46261.354166666664</v>
      </c>
      <c r="BA686" s="47">
        <v>46261.6875</v>
      </c>
      <c r="BB686" s="8" t="s">
        <v>8380</v>
      </c>
      <c r="BC686" s="47">
        <v>46261.35833333333</v>
      </c>
      <c r="BD686" s="47">
        <v>46261.675000000003</v>
      </c>
      <c r="BE686" s="8" t="s">
        <v>250</v>
      </c>
      <c r="BF686" s="8">
        <v>0</v>
      </c>
      <c r="BG686" s="8">
        <v>0</v>
      </c>
      <c r="BH686" s="8"/>
    </row>
    <row r="687" spans="2:60">
      <c r="B687" s="8" t="s">
        <v>8326</v>
      </c>
      <c r="C687" s="8" t="s">
        <v>82</v>
      </c>
      <c r="D687" s="8" t="s">
        <v>94</v>
      </c>
      <c r="E687" s="8" t="s">
        <v>341</v>
      </c>
      <c r="F687" s="8" t="s">
        <v>8438</v>
      </c>
      <c r="G687" s="8" t="s">
        <v>93</v>
      </c>
      <c r="H687" s="8" t="s">
        <v>53</v>
      </c>
      <c r="I687" s="9">
        <v>46180</v>
      </c>
      <c r="J687" s="61">
        <v>0</v>
      </c>
      <c r="K687" s="56">
        <v>46174</v>
      </c>
      <c r="L687" s="8" t="s">
        <v>52</v>
      </c>
      <c r="M687" s="8" t="s">
        <v>84</v>
      </c>
      <c r="N687" s="8" t="s">
        <v>92</v>
      </c>
      <c r="O687" s="8">
        <v>1</v>
      </c>
      <c r="P687" s="8">
        <v>4</v>
      </c>
      <c r="Q687" s="8" t="s">
        <v>56</v>
      </c>
      <c r="R687" s="8">
        <v>4</v>
      </c>
      <c r="S687" s="8">
        <v>0</v>
      </c>
      <c r="T687" s="8" t="b">
        <v>0</v>
      </c>
      <c r="U687" s="8">
        <v>210</v>
      </c>
      <c r="V687" s="54">
        <v>174</v>
      </c>
      <c r="W687" s="54">
        <v>108</v>
      </c>
      <c r="X687" s="8">
        <v>0</v>
      </c>
      <c r="Y687" s="8">
        <v>0</v>
      </c>
      <c r="Z687" s="8">
        <v>1</v>
      </c>
      <c r="AA687" s="8">
        <v>0</v>
      </c>
      <c r="AB687" s="8">
        <v>4</v>
      </c>
      <c r="AC687" s="8">
        <v>0</v>
      </c>
      <c r="AD687" s="8"/>
      <c r="AE687" s="8">
        <v>210</v>
      </c>
      <c r="AF687" s="8" t="s">
        <v>8384</v>
      </c>
      <c r="AG687" s="8" t="s">
        <v>8379</v>
      </c>
      <c r="AH687" s="54">
        <v>7</v>
      </c>
      <c r="AI687" s="54">
        <v>-29</v>
      </c>
      <c r="AJ687" s="8">
        <v>0</v>
      </c>
      <c r="AK687" s="8">
        <v>1</v>
      </c>
      <c r="AL687" s="8">
        <v>0</v>
      </c>
      <c r="AM687" s="8">
        <v>4</v>
      </c>
      <c r="AN687" s="8">
        <v>0</v>
      </c>
      <c r="AO687" s="8">
        <v>1</v>
      </c>
      <c r="AP687" s="8">
        <v>0</v>
      </c>
      <c r="AQ687" s="8">
        <v>0</v>
      </c>
      <c r="AR687" s="54">
        <v>115</v>
      </c>
      <c r="AS687" s="8">
        <v>1</v>
      </c>
      <c r="AT687" s="8">
        <v>0</v>
      </c>
      <c r="AU687" s="8">
        <v>210</v>
      </c>
      <c r="AV687" s="8" t="s">
        <v>8439</v>
      </c>
      <c r="AW687" s="8">
        <v>1</v>
      </c>
      <c r="AX687" s="8">
        <v>0</v>
      </c>
      <c r="AY687" s="8">
        <v>0</v>
      </c>
      <c r="AZ687" s="47">
        <v>46180.541666666664</v>
      </c>
      <c r="BA687" s="47">
        <v>46180.6875</v>
      </c>
      <c r="BB687" s="8" t="s">
        <v>8380</v>
      </c>
      <c r="BC687" s="47">
        <v>46180.546527777777</v>
      </c>
      <c r="BD687" s="47">
        <v>46180.667361111111</v>
      </c>
      <c r="BE687" s="8" t="s">
        <v>341</v>
      </c>
      <c r="BF687" s="8">
        <v>0</v>
      </c>
      <c r="BG687" s="8">
        <v>0</v>
      </c>
      <c r="BH687" s="8"/>
    </row>
    <row r="688" spans="2:60">
      <c r="B688" s="8" t="s">
        <v>8326</v>
      </c>
      <c r="C688" s="8" t="s">
        <v>82</v>
      </c>
      <c r="D688" s="8" t="s">
        <v>94</v>
      </c>
      <c r="E688" s="8" t="s">
        <v>341</v>
      </c>
      <c r="F688" s="8" t="s">
        <v>8438</v>
      </c>
      <c r="G688" s="8" t="s">
        <v>93</v>
      </c>
      <c r="H688" s="8" t="s">
        <v>53</v>
      </c>
      <c r="I688" s="9">
        <v>46182</v>
      </c>
      <c r="J688" s="61">
        <v>0</v>
      </c>
      <c r="K688" s="56">
        <v>46174</v>
      </c>
      <c r="L688" s="8" t="s">
        <v>52</v>
      </c>
      <c r="M688" s="8" t="s">
        <v>84</v>
      </c>
      <c r="N688" s="8" t="s">
        <v>92</v>
      </c>
      <c r="O688" s="8">
        <v>1</v>
      </c>
      <c r="P688" s="8">
        <v>4</v>
      </c>
      <c r="Q688" s="8" t="s">
        <v>56</v>
      </c>
      <c r="R688" s="8">
        <v>4</v>
      </c>
      <c r="S688" s="8">
        <v>0</v>
      </c>
      <c r="T688" s="8" t="b">
        <v>0</v>
      </c>
      <c r="U688" s="8">
        <v>480</v>
      </c>
      <c r="V688" s="54">
        <v>431</v>
      </c>
      <c r="W688" s="54">
        <v>295</v>
      </c>
      <c r="X688" s="8">
        <v>0</v>
      </c>
      <c r="Y688" s="8">
        <v>0</v>
      </c>
      <c r="Z688" s="8">
        <v>1</v>
      </c>
      <c r="AA688" s="8">
        <v>0</v>
      </c>
      <c r="AB688" s="8">
        <v>4</v>
      </c>
      <c r="AC688" s="8">
        <v>0</v>
      </c>
      <c r="AD688" s="8"/>
      <c r="AE688" s="8">
        <v>480</v>
      </c>
      <c r="AF688" s="8" t="s">
        <v>8384</v>
      </c>
      <c r="AG688" s="8" t="s">
        <v>8379</v>
      </c>
      <c r="AH688" s="54">
        <v>6</v>
      </c>
      <c r="AI688" s="54">
        <v>-43</v>
      </c>
      <c r="AJ688" s="8">
        <v>0</v>
      </c>
      <c r="AK688" s="8">
        <v>1</v>
      </c>
      <c r="AL688" s="8">
        <v>0</v>
      </c>
      <c r="AM688" s="8">
        <v>4</v>
      </c>
      <c r="AN688" s="8">
        <v>0</v>
      </c>
      <c r="AO688" s="8">
        <v>1</v>
      </c>
      <c r="AP688" s="8">
        <v>0</v>
      </c>
      <c r="AQ688" s="8">
        <v>0</v>
      </c>
      <c r="AR688" s="54">
        <v>295</v>
      </c>
      <c r="AS688" s="8">
        <v>1</v>
      </c>
      <c r="AT688" s="8">
        <v>0</v>
      </c>
      <c r="AU688" s="8">
        <v>480</v>
      </c>
      <c r="AV688" s="8" t="s">
        <v>8439</v>
      </c>
      <c r="AW688" s="8">
        <v>1</v>
      </c>
      <c r="AX688" s="8">
        <v>0</v>
      </c>
      <c r="AY688" s="8">
        <v>0</v>
      </c>
      <c r="AZ688" s="47">
        <v>46182.375</v>
      </c>
      <c r="BA688" s="47">
        <v>46182.708333333336</v>
      </c>
      <c r="BB688" s="8" t="s">
        <v>8380</v>
      </c>
      <c r="BC688" s="47">
        <v>46182.379166666666</v>
      </c>
      <c r="BD688" s="47">
        <v>46182.678472222222</v>
      </c>
      <c r="BE688" s="8" t="s">
        <v>341</v>
      </c>
      <c r="BF688" s="8">
        <v>0</v>
      </c>
      <c r="BG688" s="8">
        <v>0</v>
      </c>
      <c r="BH688" s="8"/>
    </row>
    <row r="689" spans="2:60">
      <c r="B689" s="8" t="s">
        <v>8326</v>
      </c>
      <c r="C689" s="8" t="s">
        <v>82</v>
      </c>
      <c r="D689" s="8" t="s">
        <v>94</v>
      </c>
      <c r="E689" s="8" t="s">
        <v>191</v>
      </c>
      <c r="F689" s="8" t="s">
        <v>8438</v>
      </c>
      <c r="G689" s="8" t="s">
        <v>93</v>
      </c>
      <c r="H689" s="8" t="s">
        <v>53</v>
      </c>
      <c r="I689" s="9">
        <v>46193</v>
      </c>
      <c r="J689" s="61">
        <v>0</v>
      </c>
      <c r="K689" s="56">
        <v>46174</v>
      </c>
      <c r="L689" s="8" t="s">
        <v>52</v>
      </c>
      <c r="M689" s="8" t="s">
        <v>84</v>
      </c>
      <c r="N689" s="8" t="s">
        <v>92</v>
      </c>
      <c r="O689" s="8">
        <v>1</v>
      </c>
      <c r="P689" s="8">
        <v>4</v>
      </c>
      <c r="Q689" s="8" t="s">
        <v>56</v>
      </c>
      <c r="R689" s="8">
        <v>4</v>
      </c>
      <c r="S689" s="8">
        <v>0</v>
      </c>
      <c r="T689" s="8" t="b">
        <v>0</v>
      </c>
      <c r="U689" s="8">
        <v>480</v>
      </c>
      <c r="V689" s="54">
        <v>428</v>
      </c>
      <c r="W689" s="54">
        <v>319</v>
      </c>
      <c r="X689" s="8">
        <v>0</v>
      </c>
      <c r="Y689" s="8">
        <v>0</v>
      </c>
      <c r="Z689" s="8">
        <v>1</v>
      </c>
      <c r="AA689" s="8">
        <v>0</v>
      </c>
      <c r="AB689" s="8">
        <v>4</v>
      </c>
      <c r="AC689" s="8">
        <v>0</v>
      </c>
      <c r="AD689" s="8"/>
      <c r="AE689" s="8">
        <v>480</v>
      </c>
      <c r="AF689" s="8" t="s">
        <v>8384</v>
      </c>
      <c r="AG689" s="8" t="s">
        <v>8379</v>
      </c>
      <c r="AH689" s="54">
        <v>6</v>
      </c>
      <c r="AI689" s="54">
        <v>-46</v>
      </c>
      <c r="AJ689" s="8">
        <v>0</v>
      </c>
      <c r="AK689" s="8">
        <v>1</v>
      </c>
      <c r="AL689" s="8">
        <v>0</v>
      </c>
      <c r="AM689" s="8">
        <v>4</v>
      </c>
      <c r="AN689" s="8">
        <v>0</v>
      </c>
      <c r="AO689" s="8">
        <v>1</v>
      </c>
      <c r="AP689" s="8">
        <v>0</v>
      </c>
      <c r="AQ689" s="8">
        <v>0</v>
      </c>
      <c r="AR689" s="54">
        <v>325</v>
      </c>
      <c r="AS689" s="8">
        <v>1</v>
      </c>
      <c r="AT689" s="8">
        <v>0</v>
      </c>
      <c r="AU689" s="8">
        <v>480</v>
      </c>
      <c r="AV689" s="8" t="s">
        <v>8439</v>
      </c>
      <c r="AW689" s="8">
        <v>1</v>
      </c>
      <c r="AX689" s="8">
        <v>0</v>
      </c>
      <c r="AY689" s="8">
        <v>0</v>
      </c>
      <c r="AZ689" s="47">
        <v>46193.375</v>
      </c>
      <c r="BA689" s="47">
        <v>46193.708333333336</v>
      </c>
      <c r="BB689" s="8" t="s">
        <v>8380</v>
      </c>
      <c r="BC689" s="47">
        <v>46193.379166666666</v>
      </c>
      <c r="BD689" s="47">
        <v>46193.676388888889</v>
      </c>
      <c r="BE689" s="8" t="s">
        <v>191</v>
      </c>
      <c r="BF689" s="8">
        <v>0</v>
      </c>
      <c r="BG689" s="8">
        <v>0</v>
      </c>
      <c r="BH689" s="8"/>
    </row>
    <row r="690" spans="2:60">
      <c r="B690" s="8" t="s">
        <v>8326</v>
      </c>
      <c r="C690" s="8" t="s">
        <v>82</v>
      </c>
      <c r="D690" s="8" t="s">
        <v>94</v>
      </c>
      <c r="E690" s="8" t="s">
        <v>191</v>
      </c>
      <c r="F690" s="8" t="s">
        <v>8438</v>
      </c>
      <c r="G690" s="8" t="s">
        <v>93</v>
      </c>
      <c r="H690" s="8" t="s">
        <v>53</v>
      </c>
      <c r="I690" s="9">
        <v>46209</v>
      </c>
      <c r="J690" s="61">
        <v>0</v>
      </c>
      <c r="K690" s="56">
        <v>46204</v>
      </c>
      <c r="L690" s="8" t="s">
        <v>52</v>
      </c>
      <c r="M690" s="8" t="s">
        <v>84</v>
      </c>
      <c r="N690" s="8" t="s">
        <v>92</v>
      </c>
      <c r="O690" s="8">
        <v>1</v>
      </c>
      <c r="P690" s="8">
        <v>4</v>
      </c>
      <c r="Q690" s="8" t="s">
        <v>58</v>
      </c>
      <c r="R690" s="8">
        <v>4</v>
      </c>
      <c r="S690" s="8">
        <v>0</v>
      </c>
      <c r="T690" s="8" t="b">
        <v>0</v>
      </c>
      <c r="U690" s="8">
        <v>360</v>
      </c>
      <c r="V690" s="54">
        <v>326</v>
      </c>
      <c r="W690" s="54">
        <v>208</v>
      </c>
      <c r="X690" s="8">
        <v>0</v>
      </c>
      <c r="Y690" s="8">
        <v>0</v>
      </c>
      <c r="Z690" s="8">
        <v>1</v>
      </c>
      <c r="AA690" s="8">
        <v>0</v>
      </c>
      <c r="AB690" s="8">
        <v>4</v>
      </c>
      <c r="AC690" s="8">
        <v>0</v>
      </c>
      <c r="AD690" s="8"/>
      <c r="AE690" s="8">
        <v>360</v>
      </c>
      <c r="AF690" s="8" t="s">
        <v>8384</v>
      </c>
      <c r="AG690" s="8" t="s">
        <v>8379</v>
      </c>
      <c r="AH690" s="54">
        <v>8</v>
      </c>
      <c r="AI690" s="54">
        <v>-26</v>
      </c>
      <c r="AJ690" s="8">
        <v>0</v>
      </c>
      <c r="AK690" s="8">
        <v>1</v>
      </c>
      <c r="AL690" s="8">
        <v>0</v>
      </c>
      <c r="AM690" s="8">
        <v>4</v>
      </c>
      <c r="AN690" s="8">
        <v>0</v>
      </c>
      <c r="AO690" s="8">
        <v>1</v>
      </c>
      <c r="AP690" s="8">
        <v>0</v>
      </c>
      <c r="AQ690" s="8">
        <v>0</v>
      </c>
      <c r="AR690" s="54">
        <v>200</v>
      </c>
      <c r="AS690" s="8">
        <v>1</v>
      </c>
      <c r="AT690" s="8">
        <v>0</v>
      </c>
      <c r="AU690" s="8">
        <v>360</v>
      </c>
      <c r="AV690" s="8" t="s">
        <v>8439</v>
      </c>
      <c r="AW690" s="8">
        <v>1</v>
      </c>
      <c r="AX690" s="8">
        <v>0</v>
      </c>
      <c r="AY690" s="8">
        <v>0</v>
      </c>
      <c r="AZ690" s="47">
        <v>46209.333333333336</v>
      </c>
      <c r="BA690" s="47">
        <v>46209.583333333336</v>
      </c>
      <c r="BB690" s="8" t="s">
        <v>8380</v>
      </c>
      <c r="BC690" s="47">
        <v>46209.338888888888</v>
      </c>
      <c r="BD690" s="47">
        <v>46209.56527777778</v>
      </c>
      <c r="BE690" s="8" t="s">
        <v>191</v>
      </c>
      <c r="BF690" s="8">
        <v>0</v>
      </c>
      <c r="BG690" s="8">
        <v>0</v>
      </c>
      <c r="BH690" s="8"/>
    </row>
    <row r="691" spans="2:60">
      <c r="B691" s="8" t="s">
        <v>8326</v>
      </c>
      <c r="C691" s="8" t="s">
        <v>82</v>
      </c>
      <c r="D691" s="8" t="s">
        <v>94</v>
      </c>
      <c r="E691" s="8" t="s">
        <v>278</v>
      </c>
      <c r="F691" s="8" t="s">
        <v>8438</v>
      </c>
      <c r="G691" s="8" t="s">
        <v>93</v>
      </c>
      <c r="H691" s="8" t="s">
        <v>53</v>
      </c>
      <c r="I691" s="9">
        <v>46198</v>
      </c>
      <c r="J691" s="61">
        <v>0</v>
      </c>
      <c r="K691" s="56">
        <v>46174</v>
      </c>
      <c r="L691" s="8" t="s">
        <v>52</v>
      </c>
      <c r="M691" s="8" t="s">
        <v>84</v>
      </c>
      <c r="N691" s="8" t="s">
        <v>92</v>
      </c>
      <c r="O691" s="8">
        <v>1</v>
      </c>
      <c r="P691" s="8">
        <v>4</v>
      </c>
      <c r="Q691" s="8" t="s">
        <v>56</v>
      </c>
      <c r="R691" s="8">
        <v>4</v>
      </c>
      <c r="S691" s="8">
        <v>0</v>
      </c>
      <c r="T691" s="8" t="b">
        <v>0</v>
      </c>
      <c r="U691" s="8">
        <v>540</v>
      </c>
      <c r="V691" s="54">
        <v>506</v>
      </c>
      <c r="W691" s="54">
        <v>384</v>
      </c>
      <c r="X691" s="8">
        <v>0</v>
      </c>
      <c r="Y691" s="8">
        <v>0</v>
      </c>
      <c r="Z691" s="8">
        <v>1</v>
      </c>
      <c r="AA691" s="8">
        <v>0</v>
      </c>
      <c r="AB691" s="8">
        <v>4</v>
      </c>
      <c r="AC691" s="8">
        <v>0</v>
      </c>
      <c r="AD691" s="8"/>
      <c r="AE691" s="8">
        <v>540</v>
      </c>
      <c r="AF691" s="8" t="s">
        <v>8384</v>
      </c>
      <c r="AG691" s="8" t="s">
        <v>8379</v>
      </c>
      <c r="AH691" s="54">
        <v>8</v>
      </c>
      <c r="AI691" s="54">
        <v>-26</v>
      </c>
      <c r="AJ691" s="8">
        <v>0</v>
      </c>
      <c r="AK691" s="8">
        <v>1</v>
      </c>
      <c r="AL691" s="8">
        <v>0</v>
      </c>
      <c r="AM691" s="8">
        <v>4</v>
      </c>
      <c r="AN691" s="8">
        <v>0</v>
      </c>
      <c r="AO691" s="8">
        <v>1</v>
      </c>
      <c r="AP691" s="8">
        <v>0</v>
      </c>
      <c r="AQ691" s="8">
        <v>0</v>
      </c>
      <c r="AR691" s="54">
        <v>380</v>
      </c>
      <c r="AS691" s="8">
        <v>1</v>
      </c>
      <c r="AT691" s="8">
        <v>0</v>
      </c>
      <c r="AU691" s="8">
        <v>540</v>
      </c>
      <c r="AV691" s="8" t="s">
        <v>8439</v>
      </c>
      <c r="AW691" s="8">
        <v>1</v>
      </c>
      <c r="AX691" s="8">
        <v>0</v>
      </c>
      <c r="AY691" s="8">
        <v>0</v>
      </c>
      <c r="AZ691" s="47">
        <v>46198.333333333336</v>
      </c>
      <c r="BA691" s="47">
        <v>46198.708333333336</v>
      </c>
      <c r="BB691" s="8" t="s">
        <v>8380</v>
      </c>
      <c r="BC691" s="47">
        <v>46198.338888888888</v>
      </c>
      <c r="BD691" s="47">
        <v>46198.69027777778</v>
      </c>
      <c r="BE691" s="8" t="s">
        <v>278</v>
      </c>
      <c r="BF691" s="8">
        <v>0</v>
      </c>
      <c r="BG691" s="8">
        <v>0</v>
      </c>
      <c r="BH691" s="8"/>
    </row>
    <row r="692" spans="2:60">
      <c r="B692" s="8" t="s">
        <v>8326</v>
      </c>
      <c r="C692" s="8" t="s">
        <v>82</v>
      </c>
      <c r="D692" s="8" t="s">
        <v>94</v>
      </c>
      <c r="E692" s="8" t="s">
        <v>278</v>
      </c>
      <c r="F692" s="8" t="s">
        <v>8438</v>
      </c>
      <c r="G692" s="8" t="s">
        <v>93</v>
      </c>
      <c r="H692" s="8" t="s">
        <v>53</v>
      </c>
      <c r="I692" s="9">
        <v>46210</v>
      </c>
      <c r="J692" s="61">
        <v>0</v>
      </c>
      <c r="K692" s="56">
        <v>46204</v>
      </c>
      <c r="L692" s="8" t="s">
        <v>52</v>
      </c>
      <c r="M692" s="8" t="s">
        <v>84</v>
      </c>
      <c r="N692" s="8" t="s">
        <v>92</v>
      </c>
      <c r="O692" s="8">
        <v>1</v>
      </c>
      <c r="P692" s="8">
        <v>4</v>
      </c>
      <c r="Q692" s="8" t="s">
        <v>58</v>
      </c>
      <c r="R692" s="8">
        <v>4</v>
      </c>
      <c r="S692" s="8">
        <v>0</v>
      </c>
      <c r="T692" s="8" t="b">
        <v>0</v>
      </c>
      <c r="U692" s="8">
        <v>420</v>
      </c>
      <c r="V692" s="54">
        <v>393</v>
      </c>
      <c r="W692" s="54">
        <v>286</v>
      </c>
      <c r="X692" s="8">
        <v>0</v>
      </c>
      <c r="Y692" s="8">
        <v>0</v>
      </c>
      <c r="Z692" s="8">
        <v>1</v>
      </c>
      <c r="AA692" s="8">
        <v>0</v>
      </c>
      <c r="AB692" s="8">
        <v>4</v>
      </c>
      <c r="AC692" s="8">
        <v>0</v>
      </c>
      <c r="AD692" s="8"/>
      <c r="AE692" s="8">
        <v>420</v>
      </c>
      <c r="AF692" s="8" t="s">
        <v>8384</v>
      </c>
      <c r="AG692" s="8" t="s">
        <v>8379</v>
      </c>
      <c r="AH692" s="54">
        <v>3</v>
      </c>
      <c r="AI692" s="54">
        <v>-24</v>
      </c>
      <c r="AJ692" s="8">
        <v>0</v>
      </c>
      <c r="AK692" s="8">
        <v>1</v>
      </c>
      <c r="AL692" s="8">
        <v>0</v>
      </c>
      <c r="AM692" s="8">
        <v>4</v>
      </c>
      <c r="AN692" s="8">
        <v>0</v>
      </c>
      <c r="AO692" s="8">
        <v>1</v>
      </c>
      <c r="AP692" s="8">
        <v>0</v>
      </c>
      <c r="AQ692" s="8">
        <v>0</v>
      </c>
      <c r="AR692" s="54">
        <v>290</v>
      </c>
      <c r="AS692" s="8">
        <v>1</v>
      </c>
      <c r="AT692" s="8">
        <v>0</v>
      </c>
      <c r="AU692" s="8">
        <v>420</v>
      </c>
      <c r="AV692" s="8" t="s">
        <v>8439</v>
      </c>
      <c r="AW692" s="8">
        <v>1</v>
      </c>
      <c r="AX692" s="8">
        <v>0</v>
      </c>
      <c r="AY692" s="8">
        <v>0</v>
      </c>
      <c r="AZ692" s="47">
        <v>46210.3125</v>
      </c>
      <c r="BA692" s="47">
        <v>46210.604166666664</v>
      </c>
      <c r="BB692" s="8" t="s">
        <v>8380</v>
      </c>
      <c r="BC692" s="47">
        <v>46210.314583333333</v>
      </c>
      <c r="BD692" s="47">
        <v>46210.587500000001</v>
      </c>
      <c r="BE692" s="8" t="s">
        <v>278</v>
      </c>
      <c r="BF692" s="8">
        <v>0</v>
      </c>
      <c r="BG692" s="8">
        <v>0</v>
      </c>
      <c r="BH692" s="8"/>
    </row>
    <row r="693" spans="2:60">
      <c r="B693" s="8" t="s">
        <v>8326</v>
      </c>
      <c r="C693" s="8" t="s">
        <v>82</v>
      </c>
      <c r="D693" s="8" t="s">
        <v>94</v>
      </c>
      <c r="E693" s="8" t="s">
        <v>143</v>
      </c>
      <c r="F693" s="8" t="s">
        <v>8438</v>
      </c>
      <c r="G693" s="8" t="s">
        <v>93</v>
      </c>
      <c r="H693" s="8" t="s">
        <v>53</v>
      </c>
      <c r="I693" s="9">
        <v>46251</v>
      </c>
      <c r="J693" s="61">
        <v>0</v>
      </c>
      <c r="K693" s="56">
        <v>46235</v>
      </c>
      <c r="L693" s="8" t="s">
        <v>52</v>
      </c>
      <c r="M693" s="8" t="s">
        <v>84</v>
      </c>
      <c r="N693" s="8" t="s">
        <v>92</v>
      </c>
      <c r="O693" s="8">
        <v>1</v>
      </c>
      <c r="P693" s="8">
        <v>4</v>
      </c>
      <c r="Q693" s="8" t="s">
        <v>60</v>
      </c>
      <c r="R693" s="8">
        <v>4</v>
      </c>
      <c r="S693" s="8">
        <v>0</v>
      </c>
      <c r="T693" s="8" t="b">
        <v>0</v>
      </c>
      <c r="U693" s="8">
        <v>540</v>
      </c>
      <c r="V693" s="54">
        <v>500</v>
      </c>
      <c r="W693" s="54">
        <v>384</v>
      </c>
      <c r="X693" s="8">
        <v>0</v>
      </c>
      <c r="Y693" s="8">
        <v>0</v>
      </c>
      <c r="Z693" s="8">
        <v>1</v>
      </c>
      <c r="AA693" s="8">
        <v>0</v>
      </c>
      <c r="AB693" s="8">
        <v>4</v>
      </c>
      <c r="AC693" s="8">
        <v>0</v>
      </c>
      <c r="AD693" s="8"/>
      <c r="AE693" s="8">
        <v>540</v>
      </c>
      <c r="AF693" s="8" t="s">
        <v>8384</v>
      </c>
      <c r="AG693" s="8" t="s">
        <v>8379</v>
      </c>
      <c r="AH693" s="54">
        <v>8</v>
      </c>
      <c r="AI693" s="54">
        <v>-32</v>
      </c>
      <c r="AJ693" s="8">
        <v>0</v>
      </c>
      <c r="AK693" s="8">
        <v>1</v>
      </c>
      <c r="AL693" s="8">
        <v>0</v>
      </c>
      <c r="AM693" s="8">
        <v>4</v>
      </c>
      <c r="AN693" s="8">
        <v>0</v>
      </c>
      <c r="AO693" s="8">
        <v>1</v>
      </c>
      <c r="AP693" s="8">
        <v>0</v>
      </c>
      <c r="AQ693" s="8">
        <v>0</v>
      </c>
      <c r="AR693" s="54">
        <v>385</v>
      </c>
      <c r="AS693" s="8">
        <v>1</v>
      </c>
      <c r="AT693" s="8">
        <v>0</v>
      </c>
      <c r="AU693" s="8">
        <v>540</v>
      </c>
      <c r="AV693" s="8" t="s">
        <v>8439</v>
      </c>
      <c r="AW693" s="8">
        <v>1</v>
      </c>
      <c r="AX693" s="8">
        <v>0</v>
      </c>
      <c r="AY693" s="8">
        <v>0</v>
      </c>
      <c r="AZ693" s="47">
        <v>46251.354166666664</v>
      </c>
      <c r="BA693" s="47">
        <v>46251.729166666664</v>
      </c>
      <c r="BB693" s="8" t="s">
        <v>8380</v>
      </c>
      <c r="BC693" s="47">
        <v>46251.359722222223</v>
      </c>
      <c r="BD693" s="47">
        <v>46251.706944444442</v>
      </c>
      <c r="BE693" s="8" t="s">
        <v>143</v>
      </c>
      <c r="BF693" s="8">
        <v>0</v>
      </c>
      <c r="BG693" s="8">
        <v>0</v>
      </c>
      <c r="BH693" s="8"/>
    </row>
    <row r="694" spans="2:60">
      <c r="B694" s="8" t="s">
        <v>8326</v>
      </c>
      <c r="C694" s="8" t="s">
        <v>82</v>
      </c>
      <c r="D694" s="8" t="s">
        <v>94</v>
      </c>
      <c r="E694" s="8" t="s">
        <v>143</v>
      </c>
      <c r="F694" s="8" t="s">
        <v>8438</v>
      </c>
      <c r="G694" s="8" t="s">
        <v>93</v>
      </c>
      <c r="H694" s="8" t="s">
        <v>53</v>
      </c>
      <c r="I694" s="9">
        <v>46258</v>
      </c>
      <c r="J694" s="61">
        <v>0</v>
      </c>
      <c r="K694" s="56">
        <v>46235</v>
      </c>
      <c r="L694" s="8" t="s">
        <v>52</v>
      </c>
      <c r="M694" s="8" t="s">
        <v>84</v>
      </c>
      <c r="N694" s="8" t="s">
        <v>92</v>
      </c>
      <c r="O694" s="8">
        <v>1</v>
      </c>
      <c r="P694" s="8">
        <v>4</v>
      </c>
      <c r="Q694" s="8" t="s">
        <v>60</v>
      </c>
      <c r="R694" s="8">
        <v>4</v>
      </c>
      <c r="S694" s="8">
        <v>0</v>
      </c>
      <c r="T694" s="8" t="b">
        <v>0</v>
      </c>
      <c r="U694" s="8">
        <v>480</v>
      </c>
      <c r="V694" s="54">
        <v>438</v>
      </c>
      <c r="W694" s="54">
        <v>323</v>
      </c>
      <c r="X694" s="8">
        <v>0</v>
      </c>
      <c r="Y694" s="8">
        <v>0</v>
      </c>
      <c r="Z694" s="8">
        <v>1</v>
      </c>
      <c r="AA694" s="8">
        <v>0</v>
      </c>
      <c r="AB694" s="8">
        <v>4</v>
      </c>
      <c r="AC694" s="8">
        <v>0</v>
      </c>
      <c r="AD694" s="8"/>
      <c r="AE694" s="8">
        <v>480</v>
      </c>
      <c r="AF694" s="8" t="s">
        <v>8384</v>
      </c>
      <c r="AG694" s="8" t="s">
        <v>8379</v>
      </c>
      <c r="AH694" s="54">
        <v>3</v>
      </c>
      <c r="AI694" s="54">
        <v>-39</v>
      </c>
      <c r="AJ694" s="8">
        <v>0</v>
      </c>
      <c r="AK694" s="8">
        <v>1</v>
      </c>
      <c r="AL694" s="8">
        <v>0</v>
      </c>
      <c r="AM694" s="8">
        <v>4</v>
      </c>
      <c r="AN694" s="8">
        <v>0</v>
      </c>
      <c r="AO694" s="8">
        <v>1</v>
      </c>
      <c r="AP694" s="8">
        <v>0</v>
      </c>
      <c r="AQ694" s="8">
        <v>0</v>
      </c>
      <c r="AR694" s="54">
        <v>320</v>
      </c>
      <c r="AS694" s="8">
        <v>1</v>
      </c>
      <c r="AT694" s="8">
        <v>0</v>
      </c>
      <c r="AU694" s="8">
        <v>480</v>
      </c>
      <c r="AV694" s="8" t="s">
        <v>8439</v>
      </c>
      <c r="AW694" s="8">
        <v>1</v>
      </c>
      <c r="AX694" s="8">
        <v>0</v>
      </c>
      <c r="AY694" s="8">
        <v>0</v>
      </c>
      <c r="AZ694" s="47">
        <v>46258.354166666664</v>
      </c>
      <c r="BA694" s="47">
        <v>46258.6875</v>
      </c>
      <c r="BB694" s="8" t="s">
        <v>8380</v>
      </c>
      <c r="BC694" s="47">
        <v>46258.356249999997</v>
      </c>
      <c r="BD694" s="47">
        <v>46258.660416666666</v>
      </c>
      <c r="BE694" s="8" t="s">
        <v>143</v>
      </c>
      <c r="BF694" s="8">
        <v>0</v>
      </c>
      <c r="BG694" s="8">
        <v>0</v>
      </c>
      <c r="BH694" s="8"/>
    </row>
    <row r="695" spans="2:60">
      <c r="B695" s="8" t="s">
        <v>8326</v>
      </c>
      <c r="C695" s="8" t="s">
        <v>82</v>
      </c>
      <c r="D695" s="8" t="s">
        <v>94</v>
      </c>
      <c r="E695" s="8" t="s">
        <v>179</v>
      </c>
      <c r="F695" s="8" t="s">
        <v>8438</v>
      </c>
      <c r="G695" s="8" t="s">
        <v>93</v>
      </c>
      <c r="H695" s="8" t="s">
        <v>53</v>
      </c>
      <c r="I695" s="9">
        <v>46215</v>
      </c>
      <c r="J695" s="61">
        <v>0</v>
      </c>
      <c r="K695" s="56">
        <v>46204</v>
      </c>
      <c r="L695" s="8" t="s">
        <v>52</v>
      </c>
      <c r="M695" s="8" t="s">
        <v>84</v>
      </c>
      <c r="N695" s="8" t="s">
        <v>92</v>
      </c>
      <c r="O695" s="8">
        <v>1</v>
      </c>
      <c r="P695" s="8">
        <v>4</v>
      </c>
      <c r="Q695" s="8" t="s">
        <v>58</v>
      </c>
      <c r="R695" s="8">
        <v>4</v>
      </c>
      <c r="S695" s="8">
        <v>0</v>
      </c>
      <c r="T695" s="8" t="b">
        <v>0</v>
      </c>
      <c r="U695" s="8">
        <v>240</v>
      </c>
      <c r="V695" s="54">
        <v>210</v>
      </c>
      <c r="W695" s="54">
        <v>136</v>
      </c>
      <c r="X695" s="8">
        <v>0</v>
      </c>
      <c r="Y695" s="8">
        <v>0</v>
      </c>
      <c r="Z695" s="8">
        <v>1</v>
      </c>
      <c r="AA695" s="8">
        <v>0</v>
      </c>
      <c r="AB695" s="8">
        <v>4</v>
      </c>
      <c r="AC695" s="8">
        <v>0</v>
      </c>
      <c r="AD695" s="8"/>
      <c r="AE695" s="8">
        <v>240</v>
      </c>
      <c r="AF695" s="8" t="s">
        <v>8384</v>
      </c>
      <c r="AG695" s="8" t="s">
        <v>8379</v>
      </c>
      <c r="AH695" s="54">
        <v>10</v>
      </c>
      <c r="AI695" s="54">
        <v>-20</v>
      </c>
      <c r="AJ695" s="8">
        <v>0</v>
      </c>
      <c r="AK695" s="8">
        <v>1</v>
      </c>
      <c r="AL695" s="8">
        <v>0</v>
      </c>
      <c r="AM695" s="8">
        <v>4</v>
      </c>
      <c r="AN695" s="8">
        <v>0</v>
      </c>
      <c r="AO695" s="8">
        <v>1</v>
      </c>
      <c r="AP695" s="8">
        <v>0</v>
      </c>
      <c r="AQ695" s="8">
        <v>0</v>
      </c>
      <c r="AR695" s="54">
        <v>130</v>
      </c>
      <c r="AS695" s="8">
        <v>1</v>
      </c>
      <c r="AT695" s="8">
        <v>0</v>
      </c>
      <c r="AU695" s="8">
        <v>240</v>
      </c>
      <c r="AV695" s="8" t="s">
        <v>8439</v>
      </c>
      <c r="AW695" s="8">
        <v>1</v>
      </c>
      <c r="AX695" s="8">
        <v>0</v>
      </c>
      <c r="AY695" s="8">
        <v>0</v>
      </c>
      <c r="AZ695" s="47">
        <v>46215.333333333336</v>
      </c>
      <c r="BA695" s="47">
        <v>46215.5</v>
      </c>
      <c r="BB695" s="8" t="s">
        <v>8380</v>
      </c>
      <c r="BC695" s="47">
        <v>46215.340277777781</v>
      </c>
      <c r="BD695" s="47">
        <v>46215.486111111109</v>
      </c>
      <c r="BE695" s="8" t="s">
        <v>179</v>
      </c>
      <c r="BF695" s="8">
        <v>0</v>
      </c>
      <c r="BG695" s="8">
        <v>0</v>
      </c>
      <c r="BH695" s="8"/>
    </row>
    <row r="696" spans="2:60">
      <c r="B696" s="8" t="s">
        <v>8326</v>
      </c>
      <c r="C696" s="8" t="s">
        <v>82</v>
      </c>
      <c r="D696" s="8" t="s">
        <v>94</v>
      </c>
      <c r="E696" s="8" t="s">
        <v>179</v>
      </c>
      <c r="F696" s="8" t="s">
        <v>8438</v>
      </c>
      <c r="G696" s="8" t="s">
        <v>93</v>
      </c>
      <c r="H696" s="8" t="s">
        <v>53</v>
      </c>
      <c r="I696" s="9">
        <v>46245</v>
      </c>
      <c r="J696" s="61">
        <v>0</v>
      </c>
      <c r="K696" s="56">
        <v>46235</v>
      </c>
      <c r="L696" s="8" t="s">
        <v>52</v>
      </c>
      <c r="M696" s="8" t="s">
        <v>84</v>
      </c>
      <c r="N696" s="8" t="s">
        <v>92</v>
      </c>
      <c r="O696" s="8">
        <v>1</v>
      </c>
      <c r="P696" s="8">
        <v>4</v>
      </c>
      <c r="Q696" s="8" t="s">
        <v>60</v>
      </c>
      <c r="R696" s="8">
        <v>4</v>
      </c>
      <c r="S696" s="8">
        <v>0</v>
      </c>
      <c r="T696" s="8" t="b">
        <v>0</v>
      </c>
      <c r="U696" s="8">
        <v>240</v>
      </c>
      <c r="V696" s="54">
        <v>209</v>
      </c>
      <c r="W696" s="54">
        <v>129</v>
      </c>
      <c r="X696" s="8">
        <v>0</v>
      </c>
      <c r="Y696" s="8">
        <v>0</v>
      </c>
      <c r="Z696" s="8">
        <v>1</v>
      </c>
      <c r="AA696" s="8">
        <v>0</v>
      </c>
      <c r="AB696" s="8">
        <v>4</v>
      </c>
      <c r="AC696" s="8">
        <v>0</v>
      </c>
      <c r="AD696" s="8"/>
      <c r="AE696" s="8">
        <v>240</v>
      </c>
      <c r="AF696" s="8" t="s">
        <v>8384</v>
      </c>
      <c r="AG696" s="8" t="s">
        <v>8379</v>
      </c>
      <c r="AH696" s="54">
        <v>6</v>
      </c>
      <c r="AI696" s="54">
        <v>-25</v>
      </c>
      <c r="AJ696" s="8">
        <v>0</v>
      </c>
      <c r="AK696" s="8">
        <v>1</v>
      </c>
      <c r="AL696" s="8">
        <v>0</v>
      </c>
      <c r="AM696" s="8">
        <v>4</v>
      </c>
      <c r="AN696" s="8">
        <v>0</v>
      </c>
      <c r="AO696" s="8">
        <v>1</v>
      </c>
      <c r="AP696" s="8">
        <v>0</v>
      </c>
      <c r="AQ696" s="8">
        <v>0</v>
      </c>
      <c r="AR696" s="54">
        <v>135</v>
      </c>
      <c r="AS696" s="8">
        <v>1</v>
      </c>
      <c r="AT696" s="8">
        <v>0</v>
      </c>
      <c r="AU696" s="8">
        <v>240</v>
      </c>
      <c r="AV696" s="8" t="s">
        <v>8439</v>
      </c>
      <c r="AW696" s="8">
        <v>1</v>
      </c>
      <c r="AX696" s="8">
        <v>0</v>
      </c>
      <c r="AY696" s="8">
        <v>0</v>
      </c>
      <c r="AZ696" s="47">
        <v>46245.5625</v>
      </c>
      <c r="BA696" s="47">
        <v>46245.729166666664</v>
      </c>
      <c r="BB696" s="8" t="s">
        <v>8380</v>
      </c>
      <c r="BC696" s="47">
        <v>46245.566666666666</v>
      </c>
      <c r="BD696" s="47">
        <v>46245.711805555555</v>
      </c>
      <c r="BE696" s="8" t="s">
        <v>179</v>
      </c>
      <c r="BF696" s="8">
        <v>0</v>
      </c>
      <c r="BG696" s="8">
        <v>0</v>
      </c>
      <c r="BH696" s="8"/>
    </row>
    <row r="697" spans="2:60">
      <c r="B697" s="8" t="s">
        <v>8326</v>
      </c>
      <c r="C697" s="8" t="s">
        <v>82</v>
      </c>
      <c r="D697" s="8" t="s">
        <v>94</v>
      </c>
      <c r="E697" s="8" t="s">
        <v>202</v>
      </c>
      <c r="F697" s="8" t="s">
        <v>8438</v>
      </c>
      <c r="G697" s="8" t="s">
        <v>93</v>
      </c>
      <c r="H697" s="8" t="s">
        <v>53</v>
      </c>
      <c r="I697" s="9">
        <v>46203</v>
      </c>
      <c r="J697" s="61">
        <v>0</v>
      </c>
      <c r="K697" s="56">
        <v>46174</v>
      </c>
      <c r="L697" s="8" t="s">
        <v>52</v>
      </c>
      <c r="M697" s="8" t="s">
        <v>84</v>
      </c>
      <c r="N697" s="8" t="s">
        <v>92</v>
      </c>
      <c r="O697" s="8">
        <v>1</v>
      </c>
      <c r="P697" s="8">
        <v>4</v>
      </c>
      <c r="Q697" s="8" t="s">
        <v>56</v>
      </c>
      <c r="R697" s="8">
        <v>4</v>
      </c>
      <c r="S697" s="8">
        <v>0</v>
      </c>
      <c r="T697" s="8" t="b">
        <v>0</v>
      </c>
      <c r="U697" s="8">
        <v>360</v>
      </c>
      <c r="V697" s="54">
        <v>328</v>
      </c>
      <c r="W697" s="54">
        <v>245</v>
      </c>
      <c r="X697" s="8">
        <v>0</v>
      </c>
      <c r="Y697" s="8">
        <v>0</v>
      </c>
      <c r="Z697" s="8">
        <v>1</v>
      </c>
      <c r="AA697" s="8">
        <v>0</v>
      </c>
      <c r="AB697" s="8">
        <v>4</v>
      </c>
      <c r="AC697" s="8">
        <v>0</v>
      </c>
      <c r="AD697" s="8"/>
      <c r="AE697" s="8">
        <v>360</v>
      </c>
      <c r="AF697" s="8" t="s">
        <v>8384</v>
      </c>
      <c r="AG697" s="8" t="s">
        <v>8379</v>
      </c>
      <c r="AH697" s="54">
        <v>4</v>
      </c>
      <c r="AI697" s="54">
        <v>-28</v>
      </c>
      <c r="AJ697" s="8">
        <v>0</v>
      </c>
      <c r="AK697" s="8">
        <v>1</v>
      </c>
      <c r="AL697" s="8">
        <v>0</v>
      </c>
      <c r="AM697" s="8">
        <v>4</v>
      </c>
      <c r="AN697" s="8">
        <v>0</v>
      </c>
      <c r="AO697" s="8">
        <v>1</v>
      </c>
      <c r="AP697" s="8">
        <v>0</v>
      </c>
      <c r="AQ697" s="8">
        <v>0</v>
      </c>
      <c r="AR697" s="54">
        <v>235</v>
      </c>
      <c r="AS697" s="8">
        <v>1</v>
      </c>
      <c r="AT697" s="8">
        <v>0</v>
      </c>
      <c r="AU697" s="8">
        <v>360</v>
      </c>
      <c r="AV697" s="8" t="s">
        <v>8439</v>
      </c>
      <c r="AW697" s="8">
        <v>1</v>
      </c>
      <c r="AX697" s="8">
        <v>0</v>
      </c>
      <c r="AY697" s="8">
        <v>0</v>
      </c>
      <c r="AZ697" s="47">
        <v>46203.375</v>
      </c>
      <c r="BA697" s="47">
        <v>46203.625</v>
      </c>
      <c r="BB697" s="8" t="s">
        <v>8380</v>
      </c>
      <c r="BC697" s="47">
        <v>46203.37777777778</v>
      </c>
      <c r="BD697" s="47">
        <v>46203.605555555558</v>
      </c>
      <c r="BE697" s="8" t="s">
        <v>202</v>
      </c>
      <c r="BF697" s="8">
        <v>0</v>
      </c>
      <c r="BG697" s="8">
        <v>0</v>
      </c>
      <c r="BH697" s="8"/>
    </row>
    <row r="698" spans="2:60">
      <c r="B698" s="8" t="s">
        <v>8326</v>
      </c>
      <c r="C698" s="8" t="s">
        <v>82</v>
      </c>
      <c r="D698" s="8" t="s">
        <v>94</v>
      </c>
      <c r="E698" s="8" t="s">
        <v>202</v>
      </c>
      <c r="F698" s="8" t="s">
        <v>8438</v>
      </c>
      <c r="G698" s="8" t="s">
        <v>93</v>
      </c>
      <c r="H698" s="8" t="s">
        <v>53</v>
      </c>
      <c r="I698" s="9">
        <v>46218</v>
      </c>
      <c r="J698" s="61">
        <v>0</v>
      </c>
      <c r="K698" s="56">
        <v>46204</v>
      </c>
      <c r="L698" s="8" t="s">
        <v>52</v>
      </c>
      <c r="M698" s="8" t="s">
        <v>84</v>
      </c>
      <c r="N698" s="8" t="s">
        <v>92</v>
      </c>
      <c r="O698" s="8">
        <v>1</v>
      </c>
      <c r="P698" s="8">
        <v>4</v>
      </c>
      <c r="Q698" s="8" t="s">
        <v>58</v>
      </c>
      <c r="R698" s="8">
        <v>4</v>
      </c>
      <c r="S698" s="8">
        <v>0</v>
      </c>
      <c r="T698" s="8" t="b">
        <v>0</v>
      </c>
      <c r="U698" s="8">
        <v>240</v>
      </c>
      <c r="V698" s="54">
        <v>217</v>
      </c>
      <c r="W698" s="54">
        <v>130</v>
      </c>
      <c r="X698" s="8">
        <v>0</v>
      </c>
      <c r="Y698" s="8">
        <v>0</v>
      </c>
      <c r="Z698" s="8">
        <v>1</v>
      </c>
      <c r="AA698" s="8">
        <v>0</v>
      </c>
      <c r="AB698" s="8">
        <v>4</v>
      </c>
      <c r="AC698" s="8">
        <v>0</v>
      </c>
      <c r="AD698" s="8"/>
      <c r="AE698" s="8">
        <v>240</v>
      </c>
      <c r="AF698" s="8" t="s">
        <v>8384</v>
      </c>
      <c r="AG698" s="8" t="s">
        <v>8379</v>
      </c>
      <c r="AH698" s="54">
        <v>4</v>
      </c>
      <c r="AI698" s="54">
        <v>-19</v>
      </c>
      <c r="AJ698" s="8">
        <v>0</v>
      </c>
      <c r="AK698" s="8">
        <v>1</v>
      </c>
      <c r="AL698" s="8">
        <v>0</v>
      </c>
      <c r="AM698" s="8">
        <v>4</v>
      </c>
      <c r="AN698" s="8">
        <v>0</v>
      </c>
      <c r="AO698" s="8">
        <v>1</v>
      </c>
      <c r="AP698" s="8">
        <v>0</v>
      </c>
      <c r="AQ698" s="8">
        <v>0</v>
      </c>
      <c r="AR698" s="54">
        <v>130</v>
      </c>
      <c r="AS698" s="8">
        <v>1</v>
      </c>
      <c r="AT698" s="8">
        <v>0</v>
      </c>
      <c r="AU698" s="8">
        <v>240</v>
      </c>
      <c r="AV698" s="8" t="s">
        <v>8439</v>
      </c>
      <c r="AW698" s="8">
        <v>1</v>
      </c>
      <c r="AX698" s="8">
        <v>0</v>
      </c>
      <c r="AY698" s="8">
        <v>0</v>
      </c>
      <c r="AZ698" s="47">
        <v>46218.541666666664</v>
      </c>
      <c r="BA698" s="47">
        <v>46218.708333333336</v>
      </c>
      <c r="BB698" s="8" t="s">
        <v>8380</v>
      </c>
      <c r="BC698" s="47">
        <v>46218.544444444444</v>
      </c>
      <c r="BD698" s="47">
        <v>46218.695138888892</v>
      </c>
      <c r="BE698" s="8" t="s">
        <v>202</v>
      </c>
      <c r="BF698" s="8">
        <v>0</v>
      </c>
      <c r="BG698" s="8">
        <v>0</v>
      </c>
      <c r="BH698" s="8"/>
    </row>
    <row r="699" spans="2:60">
      <c r="B699" s="8" t="s">
        <v>8326</v>
      </c>
      <c r="C699" s="8" t="s">
        <v>82</v>
      </c>
      <c r="D699" s="8" t="s">
        <v>94</v>
      </c>
      <c r="E699" s="8" t="s">
        <v>202</v>
      </c>
      <c r="F699" s="8" t="s">
        <v>8438</v>
      </c>
      <c r="G699" s="8" t="s">
        <v>93</v>
      </c>
      <c r="H699" s="8" t="s">
        <v>53</v>
      </c>
      <c r="I699" s="9">
        <v>46240</v>
      </c>
      <c r="J699" s="61">
        <v>0</v>
      </c>
      <c r="K699" s="56">
        <v>46235</v>
      </c>
      <c r="L699" s="8" t="s">
        <v>52</v>
      </c>
      <c r="M699" s="8" t="s">
        <v>84</v>
      </c>
      <c r="N699" s="8" t="s">
        <v>92</v>
      </c>
      <c r="O699" s="8">
        <v>1</v>
      </c>
      <c r="P699" s="8">
        <v>4</v>
      </c>
      <c r="Q699" s="8" t="s">
        <v>60</v>
      </c>
      <c r="R699" s="8">
        <v>4</v>
      </c>
      <c r="S699" s="8">
        <v>0</v>
      </c>
      <c r="T699" s="8" t="b">
        <v>0</v>
      </c>
      <c r="U699" s="8">
        <v>540</v>
      </c>
      <c r="V699" s="54">
        <v>485</v>
      </c>
      <c r="W699" s="54">
        <v>349</v>
      </c>
      <c r="X699" s="8">
        <v>0</v>
      </c>
      <c r="Y699" s="8">
        <v>0</v>
      </c>
      <c r="Z699" s="8">
        <v>1</v>
      </c>
      <c r="AA699" s="8">
        <v>0</v>
      </c>
      <c r="AB699" s="8">
        <v>4</v>
      </c>
      <c r="AC699" s="8">
        <v>0</v>
      </c>
      <c r="AD699" s="8"/>
      <c r="AE699" s="8">
        <v>540</v>
      </c>
      <c r="AF699" s="8" t="s">
        <v>8384</v>
      </c>
      <c r="AG699" s="8" t="s">
        <v>8379</v>
      </c>
      <c r="AH699" s="54">
        <v>6</v>
      </c>
      <c r="AI699" s="54">
        <v>-49</v>
      </c>
      <c r="AJ699" s="8">
        <v>0</v>
      </c>
      <c r="AK699" s="8">
        <v>1</v>
      </c>
      <c r="AL699" s="8">
        <v>0</v>
      </c>
      <c r="AM699" s="8">
        <v>4</v>
      </c>
      <c r="AN699" s="8">
        <v>0</v>
      </c>
      <c r="AO699" s="8">
        <v>1</v>
      </c>
      <c r="AP699" s="8">
        <v>0</v>
      </c>
      <c r="AQ699" s="8">
        <v>0</v>
      </c>
      <c r="AR699" s="54">
        <v>360</v>
      </c>
      <c r="AS699" s="8">
        <v>1</v>
      </c>
      <c r="AT699" s="8">
        <v>0</v>
      </c>
      <c r="AU699" s="8">
        <v>540</v>
      </c>
      <c r="AV699" s="8" t="s">
        <v>8439</v>
      </c>
      <c r="AW699" s="8">
        <v>1</v>
      </c>
      <c r="AX699" s="8">
        <v>0</v>
      </c>
      <c r="AY699" s="8">
        <v>0</v>
      </c>
      <c r="AZ699" s="47">
        <v>46240.375</v>
      </c>
      <c r="BA699" s="47">
        <v>46240.75</v>
      </c>
      <c r="BB699" s="8" t="s">
        <v>8380</v>
      </c>
      <c r="BC699" s="47">
        <v>46240.379166666666</v>
      </c>
      <c r="BD699" s="47">
        <v>46240.71597222222</v>
      </c>
      <c r="BE699" s="8" t="s">
        <v>202</v>
      </c>
      <c r="BF699" s="8">
        <v>0</v>
      </c>
      <c r="BG699" s="8">
        <v>0</v>
      </c>
      <c r="BH699" s="8"/>
    </row>
    <row r="700" spans="2:60">
      <c r="B700" s="8" t="s">
        <v>8326</v>
      </c>
      <c r="C700" s="8" t="s">
        <v>82</v>
      </c>
      <c r="D700" s="8" t="s">
        <v>94</v>
      </c>
      <c r="E700" s="8" t="s">
        <v>202</v>
      </c>
      <c r="F700" s="8" t="s">
        <v>8438</v>
      </c>
      <c r="G700" s="8" t="s">
        <v>93</v>
      </c>
      <c r="H700" s="8" t="s">
        <v>53</v>
      </c>
      <c r="I700" s="9">
        <v>46265</v>
      </c>
      <c r="J700" s="61">
        <v>0</v>
      </c>
      <c r="K700" s="56">
        <v>46235</v>
      </c>
      <c r="L700" s="8" t="s">
        <v>52</v>
      </c>
      <c r="M700" s="8" t="s">
        <v>84</v>
      </c>
      <c r="N700" s="8" t="s">
        <v>92</v>
      </c>
      <c r="O700" s="8">
        <v>1</v>
      </c>
      <c r="P700" s="8">
        <v>4</v>
      </c>
      <c r="Q700" s="8" t="s">
        <v>60</v>
      </c>
      <c r="R700" s="8">
        <v>4</v>
      </c>
      <c r="S700" s="8">
        <v>0</v>
      </c>
      <c r="T700" s="8" t="b">
        <v>0</v>
      </c>
      <c r="U700" s="8">
        <v>240</v>
      </c>
      <c r="V700" s="54">
        <v>209</v>
      </c>
      <c r="W700" s="54">
        <v>111</v>
      </c>
      <c r="X700" s="8">
        <v>0</v>
      </c>
      <c r="Y700" s="8">
        <v>0</v>
      </c>
      <c r="Z700" s="8">
        <v>1</v>
      </c>
      <c r="AA700" s="8">
        <v>0</v>
      </c>
      <c r="AB700" s="8">
        <v>4</v>
      </c>
      <c r="AC700" s="8">
        <v>0</v>
      </c>
      <c r="AD700" s="8"/>
      <c r="AE700" s="8">
        <v>240</v>
      </c>
      <c r="AF700" s="8" t="s">
        <v>8384</v>
      </c>
      <c r="AG700" s="8" t="s">
        <v>8379</v>
      </c>
      <c r="AH700" s="54">
        <v>3</v>
      </c>
      <c r="AI700" s="54">
        <v>-28</v>
      </c>
      <c r="AJ700" s="8">
        <v>0</v>
      </c>
      <c r="AK700" s="8">
        <v>1</v>
      </c>
      <c r="AL700" s="8">
        <v>0</v>
      </c>
      <c r="AM700" s="8">
        <v>4</v>
      </c>
      <c r="AN700" s="8">
        <v>0</v>
      </c>
      <c r="AO700" s="8">
        <v>1</v>
      </c>
      <c r="AP700" s="8">
        <v>0</v>
      </c>
      <c r="AQ700" s="8">
        <v>0</v>
      </c>
      <c r="AR700" s="54">
        <v>120</v>
      </c>
      <c r="AS700" s="8">
        <v>1</v>
      </c>
      <c r="AT700" s="8">
        <v>0</v>
      </c>
      <c r="AU700" s="8">
        <v>240</v>
      </c>
      <c r="AV700" s="8" t="s">
        <v>8439</v>
      </c>
      <c r="AW700" s="8">
        <v>1</v>
      </c>
      <c r="AX700" s="8">
        <v>0</v>
      </c>
      <c r="AY700" s="8">
        <v>0</v>
      </c>
      <c r="AZ700" s="47">
        <v>46265.541666666664</v>
      </c>
      <c r="BA700" s="47">
        <v>46265.708333333336</v>
      </c>
      <c r="BB700" s="8" t="s">
        <v>8380</v>
      </c>
      <c r="BC700" s="47">
        <v>46265.543749999997</v>
      </c>
      <c r="BD700" s="47">
        <v>46265.688888888886</v>
      </c>
      <c r="BE700" s="8" t="s">
        <v>202</v>
      </c>
      <c r="BF700" s="8">
        <v>0</v>
      </c>
      <c r="BG700" s="8">
        <v>0</v>
      </c>
      <c r="BH700" s="8"/>
    </row>
    <row r="701" spans="2:60">
      <c r="B701" s="8" t="s">
        <v>8326</v>
      </c>
      <c r="C701" s="8" t="s">
        <v>82</v>
      </c>
      <c r="D701" s="8" t="s">
        <v>94</v>
      </c>
      <c r="E701" s="8" t="s">
        <v>314</v>
      </c>
      <c r="F701" s="8" t="s">
        <v>8438</v>
      </c>
      <c r="G701" s="8" t="s">
        <v>93</v>
      </c>
      <c r="H701" s="8" t="s">
        <v>53</v>
      </c>
      <c r="I701" s="9">
        <v>46217</v>
      </c>
      <c r="J701" s="61">
        <v>0</v>
      </c>
      <c r="K701" s="56">
        <v>46204</v>
      </c>
      <c r="L701" s="8" t="s">
        <v>52</v>
      </c>
      <c r="M701" s="8" t="s">
        <v>84</v>
      </c>
      <c r="N701" s="8" t="s">
        <v>92</v>
      </c>
      <c r="O701" s="8">
        <v>1</v>
      </c>
      <c r="P701" s="8">
        <v>4</v>
      </c>
      <c r="Q701" s="8" t="s">
        <v>58</v>
      </c>
      <c r="R701" s="8">
        <v>4</v>
      </c>
      <c r="S701" s="8">
        <v>0</v>
      </c>
      <c r="T701" s="8" t="b">
        <v>0</v>
      </c>
      <c r="U701" s="8">
        <v>210</v>
      </c>
      <c r="V701" s="54">
        <v>185</v>
      </c>
      <c r="W701" s="54">
        <v>111</v>
      </c>
      <c r="X701" s="8">
        <v>0</v>
      </c>
      <c r="Y701" s="8">
        <v>0</v>
      </c>
      <c r="Z701" s="8">
        <v>1</v>
      </c>
      <c r="AA701" s="8">
        <v>0</v>
      </c>
      <c r="AB701" s="8">
        <v>4</v>
      </c>
      <c r="AC701" s="8">
        <v>0</v>
      </c>
      <c r="AD701" s="8"/>
      <c r="AE701" s="8">
        <v>210</v>
      </c>
      <c r="AF701" s="8" t="s">
        <v>8384</v>
      </c>
      <c r="AG701" s="8" t="s">
        <v>8379</v>
      </c>
      <c r="AH701" s="54">
        <v>5</v>
      </c>
      <c r="AI701" s="54">
        <v>-20</v>
      </c>
      <c r="AJ701" s="8">
        <v>0</v>
      </c>
      <c r="AK701" s="8">
        <v>1</v>
      </c>
      <c r="AL701" s="8">
        <v>0</v>
      </c>
      <c r="AM701" s="8">
        <v>4</v>
      </c>
      <c r="AN701" s="8">
        <v>0</v>
      </c>
      <c r="AO701" s="8">
        <v>1</v>
      </c>
      <c r="AP701" s="8">
        <v>0</v>
      </c>
      <c r="AQ701" s="8">
        <v>0</v>
      </c>
      <c r="AR701" s="54">
        <v>120</v>
      </c>
      <c r="AS701" s="8">
        <v>1</v>
      </c>
      <c r="AT701" s="8">
        <v>0</v>
      </c>
      <c r="AU701" s="8">
        <v>210</v>
      </c>
      <c r="AV701" s="8" t="s">
        <v>8439</v>
      </c>
      <c r="AW701" s="8">
        <v>1</v>
      </c>
      <c r="AX701" s="8">
        <v>0</v>
      </c>
      <c r="AY701" s="8">
        <v>0</v>
      </c>
      <c r="AZ701" s="47">
        <v>46217.354166666664</v>
      </c>
      <c r="BA701" s="47">
        <v>46217.5</v>
      </c>
      <c r="BB701" s="8" t="s">
        <v>8380</v>
      </c>
      <c r="BC701" s="47">
        <v>46217.357638888891</v>
      </c>
      <c r="BD701" s="47">
        <v>46217.486111111109</v>
      </c>
      <c r="BE701" s="8" t="s">
        <v>314</v>
      </c>
      <c r="BF701" s="8">
        <v>0</v>
      </c>
      <c r="BG701" s="8">
        <v>0</v>
      </c>
      <c r="BH701" s="8"/>
    </row>
    <row r="702" spans="2:60">
      <c r="B702" s="8" t="s">
        <v>8326</v>
      </c>
      <c r="C702" s="8" t="s">
        <v>82</v>
      </c>
      <c r="D702" s="8" t="s">
        <v>94</v>
      </c>
      <c r="E702" s="8" t="s">
        <v>616</v>
      </c>
      <c r="F702" s="8" t="s">
        <v>8438</v>
      </c>
      <c r="G702" s="8" t="s">
        <v>93</v>
      </c>
      <c r="H702" s="8" t="s">
        <v>53</v>
      </c>
      <c r="I702" s="9">
        <v>46213</v>
      </c>
      <c r="J702" s="61">
        <v>0</v>
      </c>
      <c r="K702" s="56">
        <v>46204</v>
      </c>
      <c r="L702" s="8" t="s">
        <v>52</v>
      </c>
      <c r="M702" s="8" t="s">
        <v>84</v>
      </c>
      <c r="N702" s="8" t="s">
        <v>92</v>
      </c>
      <c r="O702" s="8">
        <v>1</v>
      </c>
      <c r="P702" s="8">
        <v>4</v>
      </c>
      <c r="Q702" s="8" t="s">
        <v>58</v>
      </c>
      <c r="R702" s="8">
        <v>4</v>
      </c>
      <c r="S702" s="8">
        <v>0</v>
      </c>
      <c r="T702" s="8" t="b">
        <v>0</v>
      </c>
      <c r="U702" s="8">
        <v>300</v>
      </c>
      <c r="V702" s="54">
        <v>269</v>
      </c>
      <c r="W702" s="54">
        <v>182</v>
      </c>
      <c r="X702" s="8">
        <v>0</v>
      </c>
      <c r="Y702" s="8">
        <v>0</v>
      </c>
      <c r="Z702" s="8">
        <v>1</v>
      </c>
      <c r="AA702" s="8">
        <v>0</v>
      </c>
      <c r="AB702" s="8">
        <v>4</v>
      </c>
      <c r="AC702" s="8">
        <v>0</v>
      </c>
      <c r="AD702" s="8"/>
      <c r="AE702" s="8">
        <v>300</v>
      </c>
      <c r="AF702" s="8" t="s">
        <v>8384</v>
      </c>
      <c r="AG702" s="8" t="s">
        <v>8379</v>
      </c>
      <c r="AH702" s="54">
        <v>4</v>
      </c>
      <c r="AI702" s="54">
        <v>-27</v>
      </c>
      <c r="AJ702" s="8">
        <v>0</v>
      </c>
      <c r="AK702" s="8">
        <v>1</v>
      </c>
      <c r="AL702" s="8">
        <v>0</v>
      </c>
      <c r="AM702" s="8">
        <v>4</v>
      </c>
      <c r="AN702" s="8">
        <v>0</v>
      </c>
      <c r="AO702" s="8">
        <v>1</v>
      </c>
      <c r="AP702" s="8">
        <v>0</v>
      </c>
      <c r="AQ702" s="8">
        <v>0</v>
      </c>
      <c r="AR702" s="54">
        <v>185</v>
      </c>
      <c r="AS702" s="8">
        <v>1</v>
      </c>
      <c r="AT702" s="8">
        <v>0</v>
      </c>
      <c r="AU702" s="8">
        <v>300</v>
      </c>
      <c r="AV702" s="8" t="s">
        <v>8439</v>
      </c>
      <c r="AW702" s="8">
        <v>1</v>
      </c>
      <c r="AX702" s="8">
        <v>0</v>
      </c>
      <c r="AY702" s="8">
        <v>0</v>
      </c>
      <c r="AZ702" s="47">
        <v>46213.541666666664</v>
      </c>
      <c r="BA702" s="47">
        <v>46213.75</v>
      </c>
      <c r="BB702" s="8" t="s">
        <v>8380</v>
      </c>
      <c r="BC702" s="47">
        <v>46213.544444444444</v>
      </c>
      <c r="BD702" s="47">
        <v>46213.731249999997</v>
      </c>
      <c r="BE702" s="8" t="s">
        <v>616</v>
      </c>
      <c r="BF702" s="8">
        <v>0</v>
      </c>
      <c r="BG702" s="8">
        <v>0</v>
      </c>
      <c r="BH702" s="8"/>
    </row>
    <row r="703" spans="2:60">
      <c r="B703" s="8" t="s">
        <v>8326</v>
      </c>
      <c r="C703" s="8" t="s">
        <v>82</v>
      </c>
      <c r="D703" s="8" t="s">
        <v>94</v>
      </c>
      <c r="E703" s="8" t="s">
        <v>616</v>
      </c>
      <c r="F703" s="8" t="s">
        <v>8438</v>
      </c>
      <c r="G703" s="8" t="s">
        <v>93</v>
      </c>
      <c r="H703" s="8" t="s">
        <v>53</v>
      </c>
      <c r="I703" s="9">
        <v>46241</v>
      </c>
      <c r="J703" s="61">
        <v>0</v>
      </c>
      <c r="K703" s="56">
        <v>46235</v>
      </c>
      <c r="L703" s="8" t="s">
        <v>52</v>
      </c>
      <c r="M703" s="8" t="s">
        <v>84</v>
      </c>
      <c r="N703" s="8" t="s">
        <v>92</v>
      </c>
      <c r="O703" s="8">
        <v>1</v>
      </c>
      <c r="P703" s="8">
        <v>4</v>
      </c>
      <c r="Q703" s="8" t="s">
        <v>60</v>
      </c>
      <c r="R703" s="8">
        <v>4</v>
      </c>
      <c r="S703" s="8">
        <v>0</v>
      </c>
      <c r="T703" s="8" t="b">
        <v>0</v>
      </c>
      <c r="U703" s="8">
        <v>300</v>
      </c>
      <c r="V703" s="54">
        <v>274</v>
      </c>
      <c r="W703" s="54">
        <v>177</v>
      </c>
      <c r="X703" s="8">
        <v>0</v>
      </c>
      <c r="Y703" s="8">
        <v>0</v>
      </c>
      <c r="Z703" s="8">
        <v>1</v>
      </c>
      <c r="AA703" s="8">
        <v>0</v>
      </c>
      <c r="AB703" s="8">
        <v>4</v>
      </c>
      <c r="AC703" s="8">
        <v>0</v>
      </c>
      <c r="AD703" s="8"/>
      <c r="AE703" s="8">
        <v>300</v>
      </c>
      <c r="AF703" s="8" t="s">
        <v>8384</v>
      </c>
      <c r="AG703" s="8" t="s">
        <v>8379</v>
      </c>
      <c r="AH703" s="54">
        <v>2</v>
      </c>
      <c r="AI703" s="54">
        <v>-24</v>
      </c>
      <c r="AJ703" s="8">
        <v>0</v>
      </c>
      <c r="AK703" s="8">
        <v>1</v>
      </c>
      <c r="AL703" s="8">
        <v>0</v>
      </c>
      <c r="AM703" s="8">
        <v>4</v>
      </c>
      <c r="AN703" s="8">
        <v>0</v>
      </c>
      <c r="AO703" s="8">
        <v>1</v>
      </c>
      <c r="AP703" s="8">
        <v>0</v>
      </c>
      <c r="AQ703" s="8">
        <v>0</v>
      </c>
      <c r="AR703" s="54">
        <v>180</v>
      </c>
      <c r="AS703" s="8">
        <v>1</v>
      </c>
      <c r="AT703" s="8">
        <v>0</v>
      </c>
      <c r="AU703" s="8">
        <v>300</v>
      </c>
      <c r="AV703" s="8" t="s">
        <v>8439</v>
      </c>
      <c r="AW703" s="8">
        <v>1</v>
      </c>
      <c r="AX703" s="8">
        <v>0</v>
      </c>
      <c r="AY703" s="8">
        <v>0</v>
      </c>
      <c r="AZ703" s="47">
        <v>46241.375</v>
      </c>
      <c r="BA703" s="47">
        <v>46241.583333333336</v>
      </c>
      <c r="BB703" s="8" t="s">
        <v>8380</v>
      </c>
      <c r="BC703" s="47">
        <v>46241.376388888886</v>
      </c>
      <c r="BD703" s="47">
        <v>46241.566666666666</v>
      </c>
      <c r="BE703" s="8" t="s">
        <v>616</v>
      </c>
      <c r="BF703" s="8">
        <v>0</v>
      </c>
      <c r="BG703" s="8">
        <v>0</v>
      </c>
      <c r="BH703" s="8"/>
    </row>
    <row r="704" spans="2:60">
      <c r="B704" s="8" t="s">
        <v>8326</v>
      </c>
      <c r="C704" s="8" t="s">
        <v>82</v>
      </c>
      <c r="D704" s="8" t="s">
        <v>94</v>
      </c>
      <c r="E704" s="8" t="s">
        <v>430</v>
      </c>
      <c r="F704" s="8" t="s">
        <v>8438</v>
      </c>
      <c r="G704" s="8" t="s">
        <v>93</v>
      </c>
      <c r="H704" s="8" t="s">
        <v>53</v>
      </c>
      <c r="I704" s="9">
        <v>46239</v>
      </c>
      <c r="J704" s="61">
        <v>0</v>
      </c>
      <c r="K704" s="56">
        <v>46235</v>
      </c>
      <c r="L704" s="8" t="s">
        <v>52</v>
      </c>
      <c r="M704" s="8" t="s">
        <v>84</v>
      </c>
      <c r="N704" s="8" t="s">
        <v>92</v>
      </c>
      <c r="O704" s="8">
        <v>1</v>
      </c>
      <c r="P704" s="8">
        <v>4</v>
      </c>
      <c r="Q704" s="8" t="s">
        <v>60</v>
      </c>
      <c r="R704" s="8">
        <v>4</v>
      </c>
      <c r="S704" s="8">
        <v>0</v>
      </c>
      <c r="T704" s="8" t="b">
        <v>0</v>
      </c>
      <c r="U704" s="8">
        <v>210</v>
      </c>
      <c r="V704" s="54">
        <v>180</v>
      </c>
      <c r="W704" s="54">
        <v>103</v>
      </c>
      <c r="X704" s="8">
        <v>0</v>
      </c>
      <c r="Y704" s="8">
        <v>0</v>
      </c>
      <c r="Z704" s="8">
        <v>1</v>
      </c>
      <c r="AA704" s="8">
        <v>0</v>
      </c>
      <c r="AB704" s="8">
        <v>4</v>
      </c>
      <c r="AC704" s="8">
        <v>0</v>
      </c>
      <c r="AD704" s="8"/>
      <c r="AE704" s="8">
        <v>210</v>
      </c>
      <c r="AF704" s="8" t="s">
        <v>8384</v>
      </c>
      <c r="AG704" s="8" t="s">
        <v>8379</v>
      </c>
      <c r="AH704" s="54">
        <v>10</v>
      </c>
      <c r="AI704" s="54">
        <v>-20</v>
      </c>
      <c r="AJ704" s="8">
        <v>0</v>
      </c>
      <c r="AK704" s="8">
        <v>1</v>
      </c>
      <c r="AL704" s="8">
        <v>0</v>
      </c>
      <c r="AM704" s="8">
        <v>4</v>
      </c>
      <c r="AN704" s="8">
        <v>0</v>
      </c>
      <c r="AO704" s="8">
        <v>1</v>
      </c>
      <c r="AP704" s="8">
        <v>0</v>
      </c>
      <c r="AQ704" s="8">
        <v>0</v>
      </c>
      <c r="AR704" s="54">
        <v>100</v>
      </c>
      <c r="AS704" s="8">
        <v>1</v>
      </c>
      <c r="AT704" s="8">
        <v>0</v>
      </c>
      <c r="AU704" s="8">
        <v>210</v>
      </c>
      <c r="AV704" s="8" t="s">
        <v>8439</v>
      </c>
      <c r="AW704" s="8">
        <v>1</v>
      </c>
      <c r="AX704" s="8">
        <v>0</v>
      </c>
      <c r="AY704" s="8">
        <v>0</v>
      </c>
      <c r="AZ704" s="47">
        <v>46239.375</v>
      </c>
      <c r="BA704" s="47">
        <v>46239.520833333336</v>
      </c>
      <c r="BB704" s="8" t="s">
        <v>8380</v>
      </c>
      <c r="BC704" s="47">
        <v>46239.381944444445</v>
      </c>
      <c r="BD704" s="47">
        <v>46239.506944444445</v>
      </c>
      <c r="BE704" s="8" t="s">
        <v>430</v>
      </c>
      <c r="BF704" s="8">
        <v>0</v>
      </c>
      <c r="BG704" s="8">
        <v>0</v>
      </c>
      <c r="BH704" s="8"/>
    </row>
    <row r="705" spans="2:60">
      <c r="B705" s="8" t="s">
        <v>8326</v>
      </c>
      <c r="C705" s="8" t="s">
        <v>82</v>
      </c>
      <c r="D705" s="8" t="s">
        <v>94</v>
      </c>
      <c r="E705" s="8" t="s">
        <v>430</v>
      </c>
      <c r="F705" s="8" t="s">
        <v>8438</v>
      </c>
      <c r="G705" s="8" t="s">
        <v>93</v>
      </c>
      <c r="H705" s="8" t="s">
        <v>53</v>
      </c>
      <c r="I705" s="9">
        <v>46247</v>
      </c>
      <c r="J705" s="61">
        <v>0</v>
      </c>
      <c r="K705" s="56">
        <v>46235</v>
      </c>
      <c r="L705" s="8" t="s">
        <v>52</v>
      </c>
      <c r="M705" s="8" t="s">
        <v>84</v>
      </c>
      <c r="N705" s="8" t="s">
        <v>92</v>
      </c>
      <c r="O705" s="8">
        <v>1</v>
      </c>
      <c r="P705" s="8">
        <v>4</v>
      </c>
      <c r="Q705" s="8" t="s">
        <v>60</v>
      </c>
      <c r="R705" s="8">
        <v>4</v>
      </c>
      <c r="S705" s="8">
        <v>0</v>
      </c>
      <c r="T705" s="8" t="b">
        <v>0</v>
      </c>
      <c r="U705" s="8">
        <v>480</v>
      </c>
      <c r="V705" s="54">
        <v>442</v>
      </c>
      <c r="W705" s="54">
        <v>345</v>
      </c>
      <c r="X705" s="8">
        <v>0</v>
      </c>
      <c r="Y705" s="8">
        <v>0</v>
      </c>
      <c r="Z705" s="8">
        <v>1</v>
      </c>
      <c r="AA705" s="8">
        <v>0</v>
      </c>
      <c r="AB705" s="8">
        <v>4</v>
      </c>
      <c r="AC705" s="8">
        <v>0</v>
      </c>
      <c r="AD705" s="8"/>
      <c r="AE705" s="8">
        <v>480</v>
      </c>
      <c r="AF705" s="8" t="s">
        <v>8384</v>
      </c>
      <c r="AG705" s="8" t="s">
        <v>8379</v>
      </c>
      <c r="AH705" s="54">
        <v>6</v>
      </c>
      <c r="AI705" s="54">
        <v>-32</v>
      </c>
      <c r="AJ705" s="8">
        <v>0</v>
      </c>
      <c r="AK705" s="8">
        <v>1</v>
      </c>
      <c r="AL705" s="8">
        <v>0</v>
      </c>
      <c r="AM705" s="8">
        <v>4</v>
      </c>
      <c r="AN705" s="8">
        <v>0</v>
      </c>
      <c r="AO705" s="8">
        <v>1</v>
      </c>
      <c r="AP705" s="8">
        <v>0</v>
      </c>
      <c r="AQ705" s="8">
        <v>0</v>
      </c>
      <c r="AR705" s="54">
        <v>340</v>
      </c>
      <c r="AS705" s="8">
        <v>1</v>
      </c>
      <c r="AT705" s="8">
        <v>0</v>
      </c>
      <c r="AU705" s="8">
        <v>480</v>
      </c>
      <c r="AV705" s="8" t="s">
        <v>8439</v>
      </c>
      <c r="AW705" s="8">
        <v>1</v>
      </c>
      <c r="AX705" s="8">
        <v>0</v>
      </c>
      <c r="AY705" s="8">
        <v>0</v>
      </c>
      <c r="AZ705" s="47">
        <v>46247.375</v>
      </c>
      <c r="BA705" s="47">
        <v>46247.708333333336</v>
      </c>
      <c r="BB705" s="8" t="s">
        <v>8380</v>
      </c>
      <c r="BC705" s="47">
        <v>46247.379166666666</v>
      </c>
      <c r="BD705" s="47">
        <v>46247.686111111114</v>
      </c>
      <c r="BE705" s="8" t="s">
        <v>430</v>
      </c>
      <c r="BF705" s="8">
        <v>0</v>
      </c>
      <c r="BG705" s="8">
        <v>0</v>
      </c>
      <c r="BH705" s="8"/>
    </row>
    <row r="706" spans="2:60">
      <c r="B706" s="8" t="s">
        <v>8326</v>
      </c>
      <c r="C706" s="8" t="s">
        <v>82</v>
      </c>
      <c r="D706" s="8" t="s">
        <v>94</v>
      </c>
      <c r="E706" s="8" t="s">
        <v>580</v>
      </c>
      <c r="F706" s="8" t="s">
        <v>8438</v>
      </c>
      <c r="G706" s="8" t="s">
        <v>93</v>
      </c>
      <c r="H706" s="8" t="s">
        <v>53</v>
      </c>
      <c r="I706" s="9">
        <v>46176</v>
      </c>
      <c r="J706" s="61">
        <v>0</v>
      </c>
      <c r="K706" s="56">
        <v>46174</v>
      </c>
      <c r="L706" s="8" t="s">
        <v>52</v>
      </c>
      <c r="M706" s="8" t="s">
        <v>84</v>
      </c>
      <c r="N706" s="8" t="s">
        <v>92</v>
      </c>
      <c r="O706" s="8">
        <v>1</v>
      </c>
      <c r="P706" s="8">
        <v>4</v>
      </c>
      <c r="Q706" s="8" t="s">
        <v>56</v>
      </c>
      <c r="R706" s="8">
        <v>4</v>
      </c>
      <c r="S706" s="8">
        <v>0</v>
      </c>
      <c r="T706" s="8" t="b">
        <v>0</v>
      </c>
      <c r="U706" s="8">
        <v>480</v>
      </c>
      <c r="V706" s="54">
        <v>454</v>
      </c>
      <c r="W706" s="54">
        <v>333</v>
      </c>
      <c r="X706" s="8">
        <v>0</v>
      </c>
      <c r="Y706" s="8">
        <v>0</v>
      </c>
      <c r="Z706" s="8">
        <v>1</v>
      </c>
      <c r="AA706" s="8">
        <v>0</v>
      </c>
      <c r="AB706" s="8">
        <v>4</v>
      </c>
      <c r="AC706" s="8">
        <v>0</v>
      </c>
      <c r="AD706" s="8"/>
      <c r="AE706" s="8">
        <v>480</v>
      </c>
      <c r="AF706" s="8" t="s">
        <v>8384</v>
      </c>
      <c r="AG706" s="8" t="s">
        <v>8379</v>
      </c>
      <c r="AH706" s="54">
        <v>10</v>
      </c>
      <c r="AI706" s="54">
        <v>-16</v>
      </c>
      <c r="AJ706" s="8">
        <v>0</v>
      </c>
      <c r="AK706" s="8">
        <v>1</v>
      </c>
      <c r="AL706" s="8">
        <v>0</v>
      </c>
      <c r="AM706" s="8">
        <v>4</v>
      </c>
      <c r="AN706" s="8">
        <v>0</v>
      </c>
      <c r="AO706" s="8">
        <v>1</v>
      </c>
      <c r="AP706" s="8">
        <v>0</v>
      </c>
      <c r="AQ706" s="8">
        <v>0</v>
      </c>
      <c r="AR706" s="54">
        <v>325</v>
      </c>
      <c r="AS706" s="8">
        <v>1</v>
      </c>
      <c r="AT706" s="8">
        <v>0</v>
      </c>
      <c r="AU706" s="8">
        <v>480</v>
      </c>
      <c r="AV706" s="8" t="s">
        <v>8439</v>
      </c>
      <c r="AW706" s="8">
        <v>1</v>
      </c>
      <c r="AX706" s="8">
        <v>0</v>
      </c>
      <c r="AY706" s="8">
        <v>0</v>
      </c>
      <c r="AZ706" s="47">
        <v>46176.3125</v>
      </c>
      <c r="BA706" s="47">
        <v>46176.645833333336</v>
      </c>
      <c r="BB706" s="8" t="s">
        <v>8380</v>
      </c>
      <c r="BC706" s="47">
        <v>46176.319444444445</v>
      </c>
      <c r="BD706" s="47">
        <v>46176.634722222225</v>
      </c>
      <c r="BE706" s="8" t="s">
        <v>580</v>
      </c>
      <c r="BF706" s="8">
        <v>0</v>
      </c>
      <c r="BG706" s="8">
        <v>0</v>
      </c>
      <c r="BH706" s="8"/>
    </row>
    <row r="707" spans="2:60">
      <c r="B707" s="8" t="s">
        <v>8326</v>
      </c>
      <c r="C707" s="8" t="s">
        <v>82</v>
      </c>
      <c r="D707" s="8" t="s">
        <v>94</v>
      </c>
      <c r="E707" s="8" t="s">
        <v>480</v>
      </c>
      <c r="F707" s="8" t="s">
        <v>8438</v>
      </c>
      <c r="G707" s="8" t="s">
        <v>93</v>
      </c>
      <c r="H707" s="8" t="s">
        <v>53</v>
      </c>
      <c r="I707" s="9">
        <v>46204</v>
      </c>
      <c r="J707" s="61">
        <v>0</v>
      </c>
      <c r="K707" s="56">
        <v>46204</v>
      </c>
      <c r="L707" s="8" t="s">
        <v>52</v>
      </c>
      <c r="M707" s="8" t="s">
        <v>84</v>
      </c>
      <c r="N707" s="8" t="s">
        <v>92</v>
      </c>
      <c r="O707" s="8">
        <v>1</v>
      </c>
      <c r="P707" s="8">
        <v>4</v>
      </c>
      <c r="Q707" s="8" t="s">
        <v>58</v>
      </c>
      <c r="R707" s="8">
        <v>4</v>
      </c>
      <c r="S707" s="8">
        <v>0</v>
      </c>
      <c r="T707" s="8" t="b">
        <v>0</v>
      </c>
      <c r="U707" s="8">
        <v>480</v>
      </c>
      <c r="V707" s="54">
        <v>428</v>
      </c>
      <c r="W707" s="54">
        <v>300</v>
      </c>
      <c r="X707" s="8">
        <v>0</v>
      </c>
      <c r="Y707" s="8">
        <v>0</v>
      </c>
      <c r="Z707" s="8">
        <v>1</v>
      </c>
      <c r="AA707" s="8">
        <v>0</v>
      </c>
      <c r="AB707" s="8">
        <v>4</v>
      </c>
      <c r="AC707" s="8">
        <v>0</v>
      </c>
      <c r="AD707" s="8"/>
      <c r="AE707" s="8">
        <v>480</v>
      </c>
      <c r="AF707" s="8" t="s">
        <v>8384</v>
      </c>
      <c r="AG707" s="8" t="s">
        <v>8379</v>
      </c>
      <c r="AH707" s="54">
        <v>4</v>
      </c>
      <c r="AI707" s="54">
        <v>-48</v>
      </c>
      <c r="AJ707" s="8">
        <v>0</v>
      </c>
      <c r="AK707" s="8">
        <v>1</v>
      </c>
      <c r="AL707" s="8">
        <v>0</v>
      </c>
      <c r="AM707" s="8">
        <v>4</v>
      </c>
      <c r="AN707" s="8">
        <v>0</v>
      </c>
      <c r="AO707" s="8">
        <v>1</v>
      </c>
      <c r="AP707" s="8">
        <v>0</v>
      </c>
      <c r="AQ707" s="8">
        <v>0</v>
      </c>
      <c r="AR707" s="54">
        <v>295</v>
      </c>
      <c r="AS707" s="8">
        <v>1</v>
      </c>
      <c r="AT707" s="8">
        <v>0</v>
      </c>
      <c r="AU707" s="8">
        <v>480</v>
      </c>
      <c r="AV707" s="8" t="s">
        <v>8439</v>
      </c>
      <c r="AW707" s="8">
        <v>1</v>
      </c>
      <c r="AX707" s="8">
        <v>0</v>
      </c>
      <c r="AY707" s="8">
        <v>0</v>
      </c>
      <c r="AZ707" s="47">
        <v>46204.375</v>
      </c>
      <c r="BA707" s="47">
        <v>46204.708333333336</v>
      </c>
      <c r="BB707" s="8" t="s">
        <v>8380</v>
      </c>
      <c r="BC707" s="47">
        <v>46204.37777777778</v>
      </c>
      <c r="BD707" s="47">
        <v>46204.675000000003</v>
      </c>
      <c r="BE707" s="8" t="s">
        <v>480</v>
      </c>
      <c r="BF707" s="8">
        <v>0</v>
      </c>
      <c r="BG707" s="8">
        <v>0</v>
      </c>
      <c r="BH707" s="8"/>
    </row>
    <row r="708" spans="2:60">
      <c r="B708" s="8" t="s">
        <v>8326</v>
      </c>
      <c r="C708" s="8" t="s">
        <v>82</v>
      </c>
      <c r="D708" s="8" t="s">
        <v>94</v>
      </c>
      <c r="E708" s="8" t="s">
        <v>480</v>
      </c>
      <c r="F708" s="8" t="s">
        <v>8438</v>
      </c>
      <c r="G708" s="8" t="s">
        <v>93</v>
      </c>
      <c r="H708" s="8" t="s">
        <v>53</v>
      </c>
      <c r="I708" s="9">
        <v>46233</v>
      </c>
      <c r="J708" s="61">
        <v>0</v>
      </c>
      <c r="K708" s="56">
        <v>46204</v>
      </c>
      <c r="L708" s="8" t="s">
        <v>52</v>
      </c>
      <c r="M708" s="8" t="s">
        <v>84</v>
      </c>
      <c r="N708" s="8" t="s">
        <v>92</v>
      </c>
      <c r="O708" s="8">
        <v>1</v>
      </c>
      <c r="P708" s="8">
        <v>4</v>
      </c>
      <c r="Q708" s="8" t="s">
        <v>58</v>
      </c>
      <c r="R708" s="8">
        <v>4</v>
      </c>
      <c r="S708" s="8">
        <v>0</v>
      </c>
      <c r="T708" s="8" t="b">
        <v>0</v>
      </c>
      <c r="U708" s="8">
        <v>540</v>
      </c>
      <c r="V708" s="54">
        <v>517</v>
      </c>
      <c r="W708" s="54">
        <v>387</v>
      </c>
      <c r="X708" s="8">
        <v>0</v>
      </c>
      <c r="Y708" s="8">
        <v>0</v>
      </c>
      <c r="Z708" s="8">
        <v>1</v>
      </c>
      <c r="AA708" s="8">
        <v>0</v>
      </c>
      <c r="AB708" s="8">
        <v>4</v>
      </c>
      <c r="AC708" s="8">
        <v>0</v>
      </c>
      <c r="AD708" s="8"/>
      <c r="AE708" s="8">
        <v>540</v>
      </c>
      <c r="AF708" s="8" t="s">
        <v>8384</v>
      </c>
      <c r="AG708" s="8" t="s">
        <v>8379</v>
      </c>
      <c r="AH708" s="54">
        <v>4</v>
      </c>
      <c r="AI708" s="54">
        <v>-19</v>
      </c>
      <c r="AJ708" s="8">
        <v>0</v>
      </c>
      <c r="AK708" s="8">
        <v>1</v>
      </c>
      <c r="AL708" s="8">
        <v>0</v>
      </c>
      <c r="AM708" s="8">
        <v>4</v>
      </c>
      <c r="AN708" s="8">
        <v>0</v>
      </c>
      <c r="AO708" s="8">
        <v>1</v>
      </c>
      <c r="AP708" s="8">
        <v>0</v>
      </c>
      <c r="AQ708" s="8">
        <v>0</v>
      </c>
      <c r="AR708" s="54">
        <v>390</v>
      </c>
      <c r="AS708" s="8">
        <v>1</v>
      </c>
      <c r="AT708" s="8">
        <v>0</v>
      </c>
      <c r="AU708" s="8">
        <v>540</v>
      </c>
      <c r="AV708" s="8" t="s">
        <v>8439</v>
      </c>
      <c r="AW708" s="8">
        <v>1</v>
      </c>
      <c r="AX708" s="8">
        <v>0</v>
      </c>
      <c r="AY708" s="8">
        <v>0</v>
      </c>
      <c r="AZ708" s="47">
        <v>46233.354166666664</v>
      </c>
      <c r="BA708" s="47">
        <v>46233.729166666664</v>
      </c>
      <c r="BB708" s="8" t="s">
        <v>8380</v>
      </c>
      <c r="BC708" s="47">
        <v>46233.356944444444</v>
      </c>
      <c r="BD708" s="47">
        <v>46233.71597222222</v>
      </c>
      <c r="BE708" s="8" t="s">
        <v>480</v>
      </c>
      <c r="BF708" s="8">
        <v>0</v>
      </c>
      <c r="BG708" s="8">
        <v>0</v>
      </c>
      <c r="BH708" s="8"/>
    </row>
    <row r="709" spans="2:60">
      <c r="B709" s="8" t="s">
        <v>8326</v>
      </c>
      <c r="C709" s="8" t="s">
        <v>82</v>
      </c>
      <c r="D709" s="8" t="s">
        <v>94</v>
      </c>
      <c r="E709" s="8" t="s">
        <v>480</v>
      </c>
      <c r="F709" s="8" t="s">
        <v>8438</v>
      </c>
      <c r="G709" s="8" t="s">
        <v>93</v>
      </c>
      <c r="H709" s="8" t="s">
        <v>53</v>
      </c>
      <c r="I709" s="9">
        <v>46248</v>
      </c>
      <c r="J709" s="61">
        <v>0</v>
      </c>
      <c r="K709" s="56">
        <v>46235</v>
      </c>
      <c r="L709" s="8" t="s">
        <v>52</v>
      </c>
      <c r="M709" s="8" t="s">
        <v>84</v>
      </c>
      <c r="N709" s="8" t="s">
        <v>92</v>
      </c>
      <c r="O709" s="8">
        <v>1</v>
      </c>
      <c r="P709" s="8">
        <v>4</v>
      </c>
      <c r="Q709" s="8" t="s">
        <v>60</v>
      </c>
      <c r="R709" s="8">
        <v>4</v>
      </c>
      <c r="S709" s="8">
        <v>0</v>
      </c>
      <c r="T709" s="8" t="b">
        <v>0</v>
      </c>
      <c r="U709" s="8">
        <v>480</v>
      </c>
      <c r="V709" s="54">
        <v>452</v>
      </c>
      <c r="W709" s="54">
        <v>356</v>
      </c>
      <c r="X709" s="8">
        <v>0</v>
      </c>
      <c r="Y709" s="8">
        <v>0</v>
      </c>
      <c r="Z709" s="8">
        <v>1</v>
      </c>
      <c r="AA709" s="8">
        <v>0</v>
      </c>
      <c r="AB709" s="8">
        <v>4</v>
      </c>
      <c r="AC709" s="8">
        <v>0</v>
      </c>
      <c r="AD709" s="8"/>
      <c r="AE709" s="8">
        <v>480</v>
      </c>
      <c r="AF709" s="8" t="s">
        <v>8384</v>
      </c>
      <c r="AG709" s="8" t="s">
        <v>8379</v>
      </c>
      <c r="AH709" s="54">
        <v>3</v>
      </c>
      <c r="AI709" s="54">
        <v>-25</v>
      </c>
      <c r="AJ709" s="8">
        <v>0</v>
      </c>
      <c r="AK709" s="8">
        <v>1</v>
      </c>
      <c r="AL709" s="8">
        <v>0</v>
      </c>
      <c r="AM709" s="8">
        <v>4</v>
      </c>
      <c r="AN709" s="8">
        <v>0</v>
      </c>
      <c r="AO709" s="8">
        <v>1</v>
      </c>
      <c r="AP709" s="8">
        <v>0</v>
      </c>
      <c r="AQ709" s="8">
        <v>0</v>
      </c>
      <c r="AR709" s="54">
        <v>355</v>
      </c>
      <c r="AS709" s="8">
        <v>1</v>
      </c>
      <c r="AT709" s="8">
        <v>0</v>
      </c>
      <c r="AU709" s="8">
        <v>480</v>
      </c>
      <c r="AV709" s="8" t="s">
        <v>8439</v>
      </c>
      <c r="AW709" s="8">
        <v>1</v>
      </c>
      <c r="AX709" s="8">
        <v>0</v>
      </c>
      <c r="AY709" s="8">
        <v>0</v>
      </c>
      <c r="AZ709" s="47">
        <v>46248.333333333336</v>
      </c>
      <c r="BA709" s="47">
        <v>46248.666666666664</v>
      </c>
      <c r="BB709" s="8" t="s">
        <v>8380</v>
      </c>
      <c r="BC709" s="47">
        <v>46248.335416666669</v>
      </c>
      <c r="BD709" s="47">
        <v>46248.649305555555</v>
      </c>
      <c r="BE709" s="8" t="s">
        <v>480</v>
      </c>
      <c r="BF709" s="8">
        <v>0</v>
      </c>
      <c r="BG709" s="8">
        <v>0</v>
      </c>
      <c r="BH709" s="8"/>
    </row>
    <row r="710" spans="2:60">
      <c r="B710" s="8" t="s">
        <v>8326</v>
      </c>
      <c r="C710" s="8" t="s">
        <v>82</v>
      </c>
      <c r="D710" s="8" t="s">
        <v>94</v>
      </c>
      <c r="E710" s="8" t="s">
        <v>420</v>
      </c>
      <c r="F710" s="8" t="s">
        <v>8438</v>
      </c>
      <c r="G710" s="8" t="s">
        <v>93</v>
      </c>
      <c r="H710" s="8" t="s">
        <v>53</v>
      </c>
      <c r="I710" s="9">
        <v>46208</v>
      </c>
      <c r="J710" s="61">
        <v>0</v>
      </c>
      <c r="K710" s="56">
        <v>46204</v>
      </c>
      <c r="L710" s="8" t="s">
        <v>52</v>
      </c>
      <c r="M710" s="8" t="s">
        <v>84</v>
      </c>
      <c r="N710" s="8" t="s">
        <v>92</v>
      </c>
      <c r="O710" s="8">
        <v>1</v>
      </c>
      <c r="P710" s="8">
        <v>4</v>
      </c>
      <c r="Q710" s="8" t="s">
        <v>58</v>
      </c>
      <c r="R710" s="8">
        <v>4</v>
      </c>
      <c r="S710" s="8">
        <v>0</v>
      </c>
      <c r="T710" s="8" t="b">
        <v>0</v>
      </c>
      <c r="U710" s="8">
        <v>240</v>
      </c>
      <c r="V710" s="54">
        <v>216</v>
      </c>
      <c r="W710" s="54">
        <v>126</v>
      </c>
      <c r="X710" s="8">
        <v>0</v>
      </c>
      <c r="Y710" s="8">
        <v>0</v>
      </c>
      <c r="Z710" s="8">
        <v>1</v>
      </c>
      <c r="AA710" s="8">
        <v>0</v>
      </c>
      <c r="AB710" s="8">
        <v>4</v>
      </c>
      <c r="AC710" s="8">
        <v>0</v>
      </c>
      <c r="AD710" s="8"/>
      <c r="AE710" s="8">
        <v>240</v>
      </c>
      <c r="AF710" s="8" t="s">
        <v>8384</v>
      </c>
      <c r="AG710" s="8" t="s">
        <v>8379</v>
      </c>
      <c r="AH710" s="54">
        <v>3</v>
      </c>
      <c r="AI710" s="54">
        <v>-21</v>
      </c>
      <c r="AJ710" s="8">
        <v>0</v>
      </c>
      <c r="AK710" s="8">
        <v>1</v>
      </c>
      <c r="AL710" s="8">
        <v>0</v>
      </c>
      <c r="AM710" s="8">
        <v>4</v>
      </c>
      <c r="AN710" s="8">
        <v>0</v>
      </c>
      <c r="AO710" s="8">
        <v>1</v>
      </c>
      <c r="AP710" s="8">
        <v>0</v>
      </c>
      <c r="AQ710" s="8">
        <v>0</v>
      </c>
      <c r="AR710" s="54">
        <v>130</v>
      </c>
      <c r="AS710" s="8">
        <v>1</v>
      </c>
      <c r="AT710" s="8">
        <v>0</v>
      </c>
      <c r="AU710" s="8">
        <v>240</v>
      </c>
      <c r="AV710" s="8" t="s">
        <v>8439</v>
      </c>
      <c r="AW710" s="8">
        <v>1</v>
      </c>
      <c r="AX710" s="8">
        <v>0</v>
      </c>
      <c r="AY710" s="8">
        <v>0</v>
      </c>
      <c r="AZ710" s="47">
        <v>46208.354166666664</v>
      </c>
      <c r="BA710" s="47">
        <v>46208.520833333336</v>
      </c>
      <c r="BB710" s="8" t="s">
        <v>8380</v>
      </c>
      <c r="BC710" s="47">
        <v>46208.356249999997</v>
      </c>
      <c r="BD710" s="47">
        <v>46208.506249999999</v>
      </c>
      <c r="BE710" s="8" t="s">
        <v>420</v>
      </c>
      <c r="BF710" s="8">
        <v>0</v>
      </c>
      <c r="BG710" s="8">
        <v>0</v>
      </c>
      <c r="BH710" s="8"/>
    </row>
    <row r="711" spans="2:60">
      <c r="B711" s="8" t="s">
        <v>8326</v>
      </c>
      <c r="C711" s="8" t="s">
        <v>82</v>
      </c>
      <c r="D711" s="8" t="s">
        <v>94</v>
      </c>
      <c r="E711" s="8" t="s">
        <v>420</v>
      </c>
      <c r="F711" s="8" t="s">
        <v>8438</v>
      </c>
      <c r="G711" s="8" t="s">
        <v>93</v>
      </c>
      <c r="H711" s="8" t="s">
        <v>53</v>
      </c>
      <c r="I711" s="9">
        <v>46222</v>
      </c>
      <c r="J711" s="61">
        <v>0</v>
      </c>
      <c r="K711" s="56">
        <v>46204</v>
      </c>
      <c r="L711" s="8" t="s">
        <v>52</v>
      </c>
      <c r="M711" s="8" t="s">
        <v>84</v>
      </c>
      <c r="N711" s="8" t="s">
        <v>92</v>
      </c>
      <c r="O711" s="8">
        <v>1</v>
      </c>
      <c r="P711" s="8">
        <v>4</v>
      </c>
      <c r="Q711" s="8" t="s">
        <v>58</v>
      </c>
      <c r="R711" s="8">
        <v>4</v>
      </c>
      <c r="S711" s="8">
        <v>0</v>
      </c>
      <c r="T711" s="8" t="b">
        <v>0</v>
      </c>
      <c r="U711" s="8">
        <v>270</v>
      </c>
      <c r="V711" s="54">
        <v>239</v>
      </c>
      <c r="W711" s="54">
        <v>170</v>
      </c>
      <c r="X711" s="8">
        <v>0</v>
      </c>
      <c r="Y711" s="8">
        <v>0</v>
      </c>
      <c r="Z711" s="8">
        <v>1</v>
      </c>
      <c r="AA711" s="8">
        <v>0</v>
      </c>
      <c r="AB711" s="8">
        <v>4</v>
      </c>
      <c r="AC711" s="8">
        <v>0</v>
      </c>
      <c r="AD711" s="8"/>
      <c r="AE711" s="8">
        <v>270</v>
      </c>
      <c r="AF711" s="8" t="s">
        <v>8384</v>
      </c>
      <c r="AG711" s="8" t="s">
        <v>8379</v>
      </c>
      <c r="AH711" s="54">
        <v>9</v>
      </c>
      <c r="AI711" s="54">
        <v>-22</v>
      </c>
      <c r="AJ711" s="8">
        <v>0</v>
      </c>
      <c r="AK711" s="8">
        <v>1</v>
      </c>
      <c r="AL711" s="8">
        <v>0</v>
      </c>
      <c r="AM711" s="8">
        <v>4</v>
      </c>
      <c r="AN711" s="8">
        <v>0</v>
      </c>
      <c r="AO711" s="8">
        <v>1</v>
      </c>
      <c r="AP711" s="8">
        <v>0</v>
      </c>
      <c r="AQ711" s="8">
        <v>0</v>
      </c>
      <c r="AR711" s="54">
        <v>165</v>
      </c>
      <c r="AS711" s="8">
        <v>1</v>
      </c>
      <c r="AT711" s="8">
        <v>0</v>
      </c>
      <c r="AU711" s="8">
        <v>270</v>
      </c>
      <c r="AV711" s="8" t="s">
        <v>8439</v>
      </c>
      <c r="AW711" s="8">
        <v>1</v>
      </c>
      <c r="AX711" s="8">
        <v>0</v>
      </c>
      <c r="AY711" s="8">
        <v>0</v>
      </c>
      <c r="AZ711" s="47">
        <v>46222.5625</v>
      </c>
      <c r="BA711" s="47">
        <v>46222.75</v>
      </c>
      <c r="BB711" s="8" t="s">
        <v>8380</v>
      </c>
      <c r="BC711" s="47">
        <v>46222.568749999999</v>
      </c>
      <c r="BD711" s="47">
        <v>46222.734722222223</v>
      </c>
      <c r="BE711" s="8" t="s">
        <v>420</v>
      </c>
      <c r="BF711" s="8">
        <v>0</v>
      </c>
      <c r="BG711" s="8">
        <v>0</v>
      </c>
      <c r="BH711" s="8"/>
    </row>
    <row r="712" spans="2:60">
      <c r="B712" s="8" t="s">
        <v>8326</v>
      </c>
      <c r="C712" s="8" t="s">
        <v>82</v>
      </c>
      <c r="D712" s="8" t="s">
        <v>94</v>
      </c>
      <c r="E712" s="8" t="s">
        <v>420</v>
      </c>
      <c r="F712" s="8" t="s">
        <v>8438</v>
      </c>
      <c r="G712" s="8" t="s">
        <v>93</v>
      </c>
      <c r="H712" s="8" t="s">
        <v>53</v>
      </c>
      <c r="I712" s="9">
        <v>46250</v>
      </c>
      <c r="J712" s="61">
        <v>0</v>
      </c>
      <c r="K712" s="56">
        <v>46235</v>
      </c>
      <c r="L712" s="8" t="s">
        <v>52</v>
      </c>
      <c r="M712" s="8" t="s">
        <v>84</v>
      </c>
      <c r="N712" s="8" t="s">
        <v>92</v>
      </c>
      <c r="O712" s="8">
        <v>1</v>
      </c>
      <c r="P712" s="8">
        <v>4</v>
      </c>
      <c r="Q712" s="8" t="s">
        <v>60</v>
      </c>
      <c r="R712" s="8">
        <v>4</v>
      </c>
      <c r="S712" s="8">
        <v>0</v>
      </c>
      <c r="T712" s="8" t="b">
        <v>0</v>
      </c>
      <c r="U712" s="8">
        <v>300</v>
      </c>
      <c r="V712" s="54">
        <v>274</v>
      </c>
      <c r="W712" s="54">
        <v>189</v>
      </c>
      <c r="X712" s="8">
        <v>0</v>
      </c>
      <c r="Y712" s="8">
        <v>0</v>
      </c>
      <c r="Z712" s="8">
        <v>1</v>
      </c>
      <c r="AA712" s="8">
        <v>0</v>
      </c>
      <c r="AB712" s="8">
        <v>4</v>
      </c>
      <c r="AC712" s="8">
        <v>0</v>
      </c>
      <c r="AD712" s="8"/>
      <c r="AE712" s="8">
        <v>300</v>
      </c>
      <c r="AF712" s="8" t="s">
        <v>8384</v>
      </c>
      <c r="AG712" s="8" t="s">
        <v>8379</v>
      </c>
      <c r="AH712" s="54">
        <v>3</v>
      </c>
      <c r="AI712" s="54">
        <v>-23</v>
      </c>
      <c r="AJ712" s="8">
        <v>0</v>
      </c>
      <c r="AK712" s="8">
        <v>1</v>
      </c>
      <c r="AL712" s="8">
        <v>0</v>
      </c>
      <c r="AM712" s="8">
        <v>4</v>
      </c>
      <c r="AN712" s="8">
        <v>0</v>
      </c>
      <c r="AO712" s="8">
        <v>1</v>
      </c>
      <c r="AP712" s="8">
        <v>0</v>
      </c>
      <c r="AQ712" s="8">
        <v>0</v>
      </c>
      <c r="AR712" s="54">
        <v>185</v>
      </c>
      <c r="AS712" s="8">
        <v>1</v>
      </c>
      <c r="AT712" s="8">
        <v>0</v>
      </c>
      <c r="AU712" s="8">
        <v>300</v>
      </c>
      <c r="AV712" s="8" t="s">
        <v>8439</v>
      </c>
      <c r="AW712" s="8">
        <v>1</v>
      </c>
      <c r="AX712" s="8">
        <v>0</v>
      </c>
      <c r="AY712" s="8">
        <v>0</v>
      </c>
      <c r="AZ712" s="47">
        <v>46250.375</v>
      </c>
      <c r="BA712" s="47">
        <v>46250.583333333336</v>
      </c>
      <c r="BB712" s="8" t="s">
        <v>8380</v>
      </c>
      <c r="BC712" s="47">
        <v>46250.377083333333</v>
      </c>
      <c r="BD712" s="47">
        <v>46250.567361111112</v>
      </c>
      <c r="BE712" s="8" t="s">
        <v>420</v>
      </c>
      <c r="BF712" s="8">
        <v>0</v>
      </c>
      <c r="BG712" s="8">
        <v>0</v>
      </c>
      <c r="BH712" s="8"/>
    </row>
    <row r="713" spans="2:60">
      <c r="B713" s="8" t="s">
        <v>8326</v>
      </c>
      <c r="C713" s="8" t="s">
        <v>82</v>
      </c>
      <c r="D713" s="8" t="s">
        <v>94</v>
      </c>
      <c r="E713" s="8" t="s">
        <v>420</v>
      </c>
      <c r="F713" s="8" t="s">
        <v>8438</v>
      </c>
      <c r="G713" s="8" t="s">
        <v>93</v>
      </c>
      <c r="H713" s="8" t="s">
        <v>53</v>
      </c>
      <c r="I713" s="9">
        <v>46263</v>
      </c>
      <c r="J713" s="61">
        <v>0</v>
      </c>
      <c r="K713" s="56">
        <v>46235</v>
      </c>
      <c r="L713" s="8" t="s">
        <v>52</v>
      </c>
      <c r="M713" s="8" t="s">
        <v>84</v>
      </c>
      <c r="N713" s="8" t="s">
        <v>92</v>
      </c>
      <c r="O713" s="8">
        <v>1</v>
      </c>
      <c r="P713" s="8">
        <v>4</v>
      </c>
      <c r="Q713" s="8" t="s">
        <v>60</v>
      </c>
      <c r="R713" s="8">
        <v>4</v>
      </c>
      <c r="S713" s="8">
        <v>0</v>
      </c>
      <c r="T713" s="8" t="b">
        <v>0</v>
      </c>
      <c r="U713" s="8">
        <v>240</v>
      </c>
      <c r="V713" s="54">
        <v>215</v>
      </c>
      <c r="W713" s="54">
        <v>144</v>
      </c>
      <c r="X713" s="8">
        <v>0</v>
      </c>
      <c r="Y713" s="8">
        <v>0</v>
      </c>
      <c r="Z713" s="8">
        <v>1</v>
      </c>
      <c r="AA713" s="8">
        <v>0</v>
      </c>
      <c r="AB713" s="8">
        <v>4</v>
      </c>
      <c r="AC713" s="8">
        <v>0</v>
      </c>
      <c r="AD713" s="8"/>
      <c r="AE713" s="8">
        <v>240</v>
      </c>
      <c r="AF713" s="8" t="s">
        <v>8384</v>
      </c>
      <c r="AG713" s="8" t="s">
        <v>8379</v>
      </c>
      <c r="AH713" s="54">
        <v>8</v>
      </c>
      <c r="AI713" s="54">
        <v>-17</v>
      </c>
      <c r="AJ713" s="8">
        <v>0</v>
      </c>
      <c r="AK713" s="8">
        <v>1</v>
      </c>
      <c r="AL713" s="8">
        <v>0</v>
      </c>
      <c r="AM713" s="8">
        <v>4</v>
      </c>
      <c r="AN713" s="8">
        <v>0</v>
      </c>
      <c r="AO713" s="8">
        <v>1</v>
      </c>
      <c r="AP713" s="8">
        <v>0</v>
      </c>
      <c r="AQ713" s="8">
        <v>0</v>
      </c>
      <c r="AR713" s="54">
        <v>135</v>
      </c>
      <c r="AS713" s="8">
        <v>1</v>
      </c>
      <c r="AT713" s="8">
        <v>0</v>
      </c>
      <c r="AU713" s="8">
        <v>240</v>
      </c>
      <c r="AV713" s="8" t="s">
        <v>8439</v>
      </c>
      <c r="AW713" s="8">
        <v>1</v>
      </c>
      <c r="AX713" s="8">
        <v>0</v>
      </c>
      <c r="AY713" s="8">
        <v>0</v>
      </c>
      <c r="AZ713" s="47">
        <v>46263.333333333336</v>
      </c>
      <c r="BA713" s="47">
        <v>46263.5</v>
      </c>
      <c r="BB713" s="8" t="s">
        <v>8380</v>
      </c>
      <c r="BC713" s="47">
        <v>46263.338888888888</v>
      </c>
      <c r="BD713" s="47">
        <v>46263.488194444442</v>
      </c>
      <c r="BE713" s="8" t="s">
        <v>420</v>
      </c>
      <c r="BF713" s="8">
        <v>0</v>
      </c>
      <c r="BG713" s="8">
        <v>0</v>
      </c>
      <c r="BH713" s="8"/>
    </row>
    <row r="714" spans="2:60">
      <c r="B714" s="8" t="s">
        <v>8326</v>
      </c>
      <c r="C714" s="8" t="s">
        <v>82</v>
      </c>
      <c r="D714" s="8" t="s">
        <v>94</v>
      </c>
      <c r="E714" s="8" t="s">
        <v>394</v>
      </c>
      <c r="F714" s="8" t="s">
        <v>8438</v>
      </c>
      <c r="G714" s="8" t="s">
        <v>93</v>
      </c>
      <c r="H714" s="8" t="s">
        <v>53</v>
      </c>
      <c r="I714" s="9">
        <v>46186</v>
      </c>
      <c r="J714" s="61">
        <v>0</v>
      </c>
      <c r="K714" s="56">
        <v>46174</v>
      </c>
      <c r="L714" s="8" t="s">
        <v>52</v>
      </c>
      <c r="M714" s="8" t="s">
        <v>84</v>
      </c>
      <c r="N714" s="8" t="s">
        <v>92</v>
      </c>
      <c r="O714" s="8">
        <v>1</v>
      </c>
      <c r="P714" s="8">
        <v>4</v>
      </c>
      <c r="Q714" s="8" t="s">
        <v>56</v>
      </c>
      <c r="R714" s="8">
        <v>4</v>
      </c>
      <c r="S714" s="8">
        <v>0</v>
      </c>
      <c r="T714" s="8" t="b">
        <v>0</v>
      </c>
      <c r="U714" s="8">
        <v>360</v>
      </c>
      <c r="V714" s="54">
        <v>312</v>
      </c>
      <c r="W714" s="54">
        <v>237</v>
      </c>
      <c r="X714" s="8">
        <v>0</v>
      </c>
      <c r="Y714" s="8">
        <v>0</v>
      </c>
      <c r="Z714" s="8">
        <v>1</v>
      </c>
      <c r="AA714" s="8">
        <v>0</v>
      </c>
      <c r="AB714" s="8">
        <v>4</v>
      </c>
      <c r="AC714" s="8">
        <v>0</v>
      </c>
      <c r="AD714" s="8"/>
      <c r="AE714" s="8">
        <v>360</v>
      </c>
      <c r="AF714" s="8" t="s">
        <v>8384</v>
      </c>
      <c r="AG714" s="8" t="s">
        <v>8379</v>
      </c>
      <c r="AH714" s="54">
        <v>9</v>
      </c>
      <c r="AI714" s="54">
        <v>-39</v>
      </c>
      <c r="AJ714" s="8">
        <v>0</v>
      </c>
      <c r="AK714" s="8">
        <v>1</v>
      </c>
      <c r="AL714" s="8">
        <v>0</v>
      </c>
      <c r="AM714" s="8">
        <v>4</v>
      </c>
      <c r="AN714" s="8">
        <v>0</v>
      </c>
      <c r="AO714" s="8">
        <v>1</v>
      </c>
      <c r="AP714" s="8">
        <v>0</v>
      </c>
      <c r="AQ714" s="8">
        <v>0</v>
      </c>
      <c r="AR714" s="54">
        <v>230</v>
      </c>
      <c r="AS714" s="8">
        <v>1</v>
      </c>
      <c r="AT714" s="8">
        <v>0</v>
      </c>
      <c r="AU714" s="8">
        <v>360</v>
      </c>
      <c r="AV714" s="8" t="s">
        <v>8439</v>
      </c>
      <c r="AW714" s="8">
        <v>1</v>
      </c>
      <c r="AX714" s="8">
        <v>0</v>
      </c>
      <c r="AY714" s="8">
        <v>0</v>
      </c>
      <c r="AZ714" s="47">
        <v>46186.3125</v>
      </c>
      <c r="BA714" s="47">
        <v>46186.5625</v>
      </c>
      <c r="BB714" s="8" t="s">
        <v>8380</v>
      </c>
      <c r="BC714" s="47">
        <v>46186.318749999999</v>
      </c>
      <c r="BD714" s="47">
        <v>46186.535416666666</v>
      </c>
      <c r="BE714" s="8" t="s">
        <v>394</v>
      </c>
      <c r="BF714" s="8">
        <v>0</v>
      </c>
      <c r="BG714" s="8">
        <v>0</v>
      </c>
      <c r="BH714" s="8"/>
    </row>
    <row r="715" spans="2:60">
      <c r="B715" s="8" t="s">
        <v>8326</v>
      </c>
      <c r="C715" s="8" t="s">
        <v>82</v>
      </c>
      <c r="D715" s="8" t="s">
        <v>94</v>
      </c>
      <c r="E715" s="8" t="s">
        <v>394</v>
      </c>
      <c r="F715" s="8" t="s">
        <v>8438</v>
      </c>
      <c r="G715" s="8" t="s">
        <v>93</v>
      </c>
      <c r="H715" s="8" t="s">
        <v>53</v>
      </c>
      <c r="I715" s="9">
        <v>46254</v>
      </c>
      <c r="J715" s="61">
        <v>0</v>
      </c>
      <c r="K715" s="56">
        <v>46235</v>
      </c>
      <c r="L715" s="8" t="s">
        <v>52</v>
      </c>
      <c r="M715" s="8" t="s">
        <v>84</v>
      </c>
      <c r="N715" s="8" t="s">
        <v>92</v>
      </c>
      <c r="O715" s="8">
        <v>1</v>
      </c>
      <c r="P715" s="8">
        <v>4</v>
      </c>
      <c r="Q715" s="8" t="s">
        <v>60</v>
      </c>
      <c r="R715" s="8">
        <v>4</v>
      </c>
      <c r="S715" s="8">
        <v>0</v>
      </c>
      <c r="T715" s="8" t="b">
        <v>0</v>
      </c>
      <c r="U715" s="8">
        <v>540</v>
      </c>
      <c r="V715" s="54">
        <v>497</v>
      </c>
      <c r="W715" s="54">
        <v>406</v>
      </c>
      <c r="X715" s="8">
        <v>0</v>
      </c>
      <c r="Y715" s="8">
        <v>0</v>
      </c>
      <c r="Z715" s="8">
        <v>1</v>
      </c>
      <c r="AA715" s="8">
        <v>0</v>
      </c>
      <c r="AB715" s="8">
        <v>4</v>
      </c>
      <c r="AC715" s="8">
        <v>0</v>
      </c>
      <c r="AD715" s="8"/>
      <c r="AE715" s="8">
        <v>540</v>
      </c>
      <c r="AF715" s="8" t="s">
        <v>8384</v>
      </c>
      <c r="AG715" s="8" t="s">
        <v>8379</v>
      </c>
      <c r="AH715" s="54">
        <v>5</v>
      </c>
      <c r="AI715" s="54">
        <v>-38</v>
      </c>
      <c r="AJ715" s="8">
        <v>0</v>
      </c>
      <c r="AK715" s="8">
        <v>1</v>
      </c>
      <c r="AL715" s="8">
        <v>0</v>
      </c>
      <c r="AM715" s="8">
        <v>4</v>
      </c>
      <c r="AN715" s="8">
        <v>0</v>
      </c>
      <c r="AO715" s="8">
        <v>1</v>
      </c>
      <c r="AP715" s="8">
        <v>0</v>
      </c>
      <c r="AQ715" s="8">
        <v>0</v>
      </c>
      <c r="AR715" s="54">
        <v>400</v>
      </c>
      <c r="AS715" s="8">
        <v>1</v>
      </c>
      <c r="AT715" s="8">
        <v>0</v>
      </c>
      <c r="AU715" s="8">
        <v>540</v>
      </c>
      <c r="AV715" s="8" t="s">
        <v>8439</v>
      </c>
      <c r="AW715" s="8">
        <v>1</v>
      </c>
      <c r="AX715" s="8">
        <v>0</v>
      </c>
      <c r="AY715" s="8">
        <v>0</v>
      </c>
      <c r="AZ715" s="47">
        <v>46254.354166666664</v>
      </c>
      <c r="BA715" s="47">
        <v>46254.729166666664</v>
      </c>
      <c r="BB715" s="8" t="s">
        <v>8380</v>
      </c>
      <c r="BC715" s="47">
        <v>46254.357638888891</v>
      </c>
      <c r="BD715" s="47">
        <v>46254.702777777777</v>
      </c>
      <c r="BE715" s="8" t="s">
        <v>394</v>
      </c>
      <c r="BF715" s="8">
        <v>0</v>
      </c>
      <c r="BG715" s="8">
        <v>0</v>
      </c>
      <c r="BH715" s="8"/>
    </row>
    <row r="716" spans="2:60">
      <c r="B716" s="8" t="s">
        <v>8326</v>
      </c>
      <c r="C716" s="8" t="s">
        <v>82</v>
      </c>
      <c r="D716" s="8" t="s">
        <v>94</v>
      </c>
      <c r="E716" s="8" t="s">
        <v>547</v>
      </c>
      <c r="F716" s="8" t="s">
        <v>8438</v>
      </c>
      <c r="G716" s="8" t="s">
        <v>93</v>
      </c>
      <c r="H716" s="8" t="s">
        <v>53</v>
      </c>
      <c r="I716" s="9">
        <v>46174</v>
      </c>
      <c r="J716" s="61">
        <v>0</v>
      </c>
      <c r="K716" s="56">
        <v>46174</v>
      </c>
      <c r="L716" s="8" t="s">
        <v>52</v>
      </c>
      <c r="M716" s="8" t="s">
        <v>84</v>
      </c>
      <c r="N716" s="8" t="s">
        <v>92</v>
      </c>
      <c r="O716" s="8">
        <v>1</v>
      </c>
      <c r="P716" s="8">
        <v>4</v>
      </c>
      <c r="Q716" s="8" t="s">
        <v>56</v>
      </c>
      <c r="R716" s="8">
        <v>4</v>
      </c>
      <c r="S716" s="8">
        <v>0</v>
      </c>
      <c r="T716" s="8" t="b">
        <v>0</v>
      </c>
      <c r="U716" s="8">
        <v>270</v>
      </c>
      <c r="V716" s="54">
        <v>247</v>
      </c>
      <c r="W716" s="54">
        <v>164</v>
      </c>
      <c r="X716" s="8">
        <v>0</v>
      </c>
      <c r="Y716" s="8">
        <v>0</v>
      </c>
      <c r="Z716" s="8">
        <v>1</v>
      </c>
      <c r="AA716" s="8">
        <v>0</v>
      </c>
      <c r="AB716" s="8">
        <v>4</v>
      </c>
      <c r="AC716" s="8">
        <v>0</v>
      </c>
      <c r="AD716" s="8"/>
      <c r="AE716" s="8">
        <v>270</v>
      </c>
      <c r="AF716" s="8" t="s">
        <v>8384</v>
      </c>
      <c r="AG716" s="8" t="s">
        <v>8379</v>
      </c>
      <c r="AH716" s="54">
        <v>8</v>
      </c>
      <c r="AI716" s="54">
        <v>-15</v>
      </c>
      <c r="AJ716" s="8">
        <v>0</v>
      </c>
      <c r="AK716" s="8">
        <v>1</v>
      </c>
      <c r="AL716" s="8">
        <v>0</v>
      </c>
      <c r="AM716" s="8">
        <v>4</v>
      </c>
      <c r="AN716" s="8">
        <v>0</v>
      </c>
      <c r="AO716" s="8">
        <v>1</v>
      </c>
      <c r="AP716" s="8">
        <v>0</v>
      </c>
      <c r="AQ716" s="8">
        <v>0</v>
      </c>
      <c r="AR716" s="54">
        <v>165</v>
      </c>
      <c r="AS716" s="8">
        <v>1</v>
      </c>
      <c r="AT716" s="8">
        <v>0</v>
      </c>
      <c r="AU716" s="8">
        <v>270</v>
      </c>
      <c r="AV716" s="8" t="s">
        <v>8439</v>
      </c>
      <c r="AW716" s="8">
        <v>1</v>
      </c>
      <c r="AX716" s="8">
        <v>0</v>
      </c>
      <c r="AY716" s="8">
        <v>0</v>
      </c>
      <c r="AZ716" s="47">
        <v>46174.5625</v>
      </c>
      <c r="BA716" s="47">
        <v>46174.75</v>
      </c>
      <c r="BB716" s="8" t="s">
        <v>8380</v>
      </c>
      <c r="BC716" s="47">
        <v>46174.568055555559</v>
      </c>
      <c r="BD716" s="47">
        <v>46174.739583333336</v>
      </c>
      <c r="BE716" s="8" t="s">
        <v>547</v>
      </c>
      <c r="BF716" s="8">
        <v>0</v>
      </c>
      <c r="BG716" s="8">
        <v>0</v>
      </c>
      <c r="BH716" s="8"/>
    </row>
    <row r="717" spans="2:60">
      <c r="B717" s="8" t="s">
        <v>8326</v>
      </c>
      <c r="C717" s="8" t="s">
        <v>82</v>
      </c>
      <c r="D717" s="8" t="s">
        <v>94</v>
      </c>
      <c r="E717" s="8" t="s">
        <v>547</v>
      </c>
      <c r="F717" s="8" t="s">
        <v>8438</v>
      </c>
      <c r="G717" s="8" t="s">
        <v>93</v>
      </c>
      <c r="H717" s="8" t="s">
        <v>53</v>
      </c>
      <c r="I717" s="9">
        <v>46189</v>
      </c>
      <c r="J717" s="61">
        <v>0</v>
      </c>
      <c r="K717" s="56">
        <v>46174</v>
      </c>
      <c r="L717" s="8" t="s">
        <v>52</v>
      </c>
      <c r="M717" s="8" t="s">
        <v>84</v>
      </c>
      <c r="N717" s="8" t="s">
        <v>92</v>
      </c>
      <c r="O717" s="8">
        <v>1</v>
      </c>
      <c r="P717" s="8">
        <v>4</v>
      </c>
      <c r="Q717" s="8" t="s">
        <v>56</v>
      </c>
      <c r="R717" s="8">
        <v>4</v>
      </c>
      <c r="S717" s="8">
        <v>0</v>
      </c>
      <c r="T717" s="8" t="b">
        <v>0</v>
      </c>
      <c r="U717" s="8">
        <v>480</v>
      </c>
      <c r="V717" s="54">
        <v>443</v>
      </c>
      <c r="W717" s="54">
        <v>327</v>
      </c>
      <c r="X717" s="8">
        <v>0</v>
      </c>
      <c r="Y717" s="8">
        <v>0</v>
      </c>
      <c r="Z717" s="8">
        <v>1</v>
      </c>
      <c r="AA717" s="8">
        <v>0</v>
      </c>
      <c r="AB717" s="8">
        <v>4</v>
      </c>
      <c r="AC717" s="8">
        <v>0</v>
      </c>
      <c r="AD717" s="8"/>
      <c r="AE717" s="8">
        <v>480</v>
      </c>
      <c r="AF717" s="8" t="s">
        <v>8384</v>
      </c>
      <c r="AG717" s="8" t="s">
        <v>8379</v>
      </c>
      <c r="AH717" s="54">
        <v>8</v>
      </c>
      <c r="AI717" s="54">
        <v>-29</v>
      </c>
      <c r="AJ717" s="8">
        <v>0</v>
      </c>
      <c r="AK717" s="8">
        <v>1</v>
      </c>
      <c r="AL717" s="8">
        <v>0</v>
      </c>
      <c r="AM717" s="8">
        <v>4</v>
      </c>
      <c r="AN717" s="8">
        <v>0</v>
      </c>
      <c r="AO717" s="8">
        <v>1</v>
      </c>
      <c r="AP717" s="8">
        <v>0</v>
      </c>
      <c r="AQ717" s="8">
        <v>0</v>
      </c>
      <c r="AR717" s="54">
        <v>320</v>
      </c>
      <c r="AS717" s="8">
        <v>1</v>
      </c>
      <c r="AT717" s="8">
        <v>0</v>
      </c>
      <c r="AU717" s="8">
        <v>480</v>
      </c>
      <c r="AV717" s="8" t="s">
        <v>8439</v>
      </c>
      <c r="AW717" s="8">
        <v>1</v>
      </c>
      <c r="AX717" s="8">
        <v>0</v>
      </c>
      <c r="AY717" s="8">
        <v>0</v>
      </c>
      <c r="AZ717" s="47">
        <v>46189.375</v>
      </c>
      <c r="BA717" s="47">
        <v>46189.708333333336</v>
      </c>
      <c r="BB717" s="8" t="s">
        <v>8380</v>
      </c>
      <c r="BC717" s="47">
        <v>46189.380555555559</v>
      </c>
      <c r="BD717" s="47">
        <v>46189.688194444447</v>
      </c>
      <c r="BE717" s="8" t="s">
        <v>547</v>
      </c>
      <c r="BF717" s="8">
        <v>0</v>
      </c>
      <c r="BG717" s="8">
        <v>0</v>
      </c>
      <c r="BH717" s="8"/>
    </row>
    <row r="718" spans="2:60">
      <c r="B718" s="8" t="s">
        <v>8326</v>
      </c>
      <c r="C718" s="8" t="s">
        <v>82</v>
      </c>
      <c r="D718" s="8" t="s">
        <v>94</v>
      </c>
      <c r="E718" s="8" t="s">
        <v>547</v>
      </c>
      <c r="F718" s="8" t="s">
        <v>8438</v>
      </c>
      <c r="G718" s="8" t="s">
        <v>93</v>
      </c>
      <c r="H718" s="8" t="s">
        <v>53</v>
      </c>
      <c r="I718" s="9">
        <v>46216</v>
      </c>
      <c r="J718" s="61">
        <v>0</v>
      </c>
      <c r="K718" s="56">
        <v>46204</v>
      </c>
      <c r="L718" s="8" t="s">
        <v>52</v>
      </c>
      <c r="M718" s="8" t="s">
        <v>84</v>
      </c>
      <c r="N718" s="8" t="s">
        <v>92</v>
      </c>
      <c r="O718" s="8">
        <v>1</v>
      </c>
      <c r="P718" s="8">
        <v>4</v>
      </c>
      <c r="Q718" s="8" t="s">
        <v>58</v>
      </c>
      <c r="R718" s="8">
        <v>4</v>
      </c>
      <c r="S718" s="8">
        <v>0</v>
      </c>
      <c r="T718" s="8" t="b">
        <v>0</v>
      </c>
      <c r="U718" s="8">
        <v>480</v>
      </c>
      <c r="V718" s="54">
        <v>454</v>
      </c>
      <c r="W718" s="54">
        <v>364</v>
      </c>
      <c r="X718" s="8">
        <v>0</v>
      </c>
      <c r="Y718" s="8">
        <v>0</v>
      </c>
      <c r="Z718" s="8">
        <v>1</v>
      </c>
      <c r="AA718" s="8">
        <v>0</v>
      </c>
      <c r="AB718" s="8">
        <v>4</v>
      </c>
      <c r="AC718" s="8">
        <v>0</v>
      </c>
      <c r="AD718" s="8"/>
      <c r="AE718" s="8">
        <v>480</v>
      </c>
      <c r="AF718" s="8" t="s">
        <v>8384</v>
      </c>
      <c r="AG718" s="8" t="s">
        <v>8379</v>
      </c>
      <c r="AH718" s="54">
        <v>5</v>
      </c>
      <c r="AI718" s="54">
        <v>-21</v>
      </c>
      <c r="AJ718" s="8">
        <v>0</v>
      </c>
      <c r="AK718" s="8">
        <v>1</v>
      </c>
      <c r="AL718" s="8">
        <v>0</v>
      </c>
      <c r="AM718" s="8">
        <v>4</v>
      </c>
      <c r="AN718" s="8">
        <v>0</v>
      </c>
      <c r="AO718" s="8">
        <v>1</v>
      </c>
      <c r="AP718" s="8">
        <v>0</v>
      </c>
      <c r="AQ718" s="8">
        <v>0</v>
      </c>
      <c r="AR718" s="54">
        <v>365</v>
      </c>
      <c r="AS718" s="8">
        <v>1</v>
      </c>
      <c r="AT718" s="8">
        <v>0</v>
      </c>
      <c r="AU718" s="8">
        <v>480</v>
      </c>
      <c r="AV718" s="8" t="s">
        <v>8439</v>
      </c>
      <c r="AW718" s="8">
        <v>1</v>
      </c>
      <c r="AX718" s="8">
        <v>0</v>
      </c>
      <c r="AY718" s="8">
        <v>0</v>
      </c>
      <c r="AZ718" s="47">
        <v>46216.354166666664</v>
      </c>
      <c r="BA718" s="47">
        <v>46216.6875</v>
      </c>
      <c r="BB718" s="8" t="s">
        <v>8380</v>
      </c>
      <c r="BC718" s="47">
        <v>46216.357638888891</v>
      </c>
      <c r="BD718" s="47">
        <v>46216.67291666667</v>
      </c>
      <c r="BE718" s="8" t="s">
        <v>547</v>
      </c>
      <c r="BF718" s="8">
        <v>0</v>
      </c>
      <c r="BG718" s="8">
        <v>0</v>
      </c>
      <c r="BH718" s="8"/>
    </row>
    <row r="719" spans="2:60">
      <c r="B719" s="8" t="s">
        <v>8326</v>
      </c>
      <c r="C719" s="8" t="s">
        <v>82</v>
      </c>
      <c r="D719" s="8" t="s">
        <v>94</v>
      </c>
      <c r="E719" s="8" t="s">
        <v>547</v>
      </c>
      <c r="F719" s="8" t="s">
        <v>8438</v>
      </c>
      <c r="G719" s="8" t="s">
        <v>93</v>
      </c>
      <c r="H719" s="8" t="s">
        <v>53</v>
      </c>
      <c r="I719" s="9">
        <v>46257</v>
      </c>
      <c r="J719" s="61">
        <v>0</v>
      </c>
      <c r="K719" s="56">
        <v>46235</v>
      </c>
      <c r="L719" s="8" t="s">
        <v>52</v>
      </c>
      <c r="M719" s="8" t="s">
        <v>84</v>
      </c>
      <c r="N719" s="8" t="s">
        <v>92</v>
      </c>
      <c r="O719" s="8">
        <v>1</v>
      </c>
      <c r="P719" s="8">
        <v>4</v>
      </c>
      <c r="Q719" s="8" t="s">
        <v>60</v>
      </c>
      <c r="R719" s="8">
        <v>4</v>
      </c>
      <c r="S719" s="8">
        <v>0</v>
      </c>
      <c r="T719" s="8" t="b">
        <v>0</v>
      </c>
      <c r="U719" s="8">
        <v>540</v>
      </c>
      <c r="V719" s="54">
        <v>506</v>
      </c>
      <c r="W719" s="54">
        <v>424</v>
      </c>
      <c r="X719" s="8">
        <v>0</v>
      </c>
      <c r="Y719" s="8">
        <v>0</v>
      </c>
      <c r="Z719" s="8">
        <v>1</v>
      </c>
      <c r="AA719" s="8">
        <v>0</v>
      </c>
      <c r="AB719" s="8">
        <v>4</v>
      </c>
      <c r="AC719" s="8">
        <v>0</v>
      </c>
      <c r="AD719" s="8"/>
      <c r="AE719" s="8">
        <v>540</v>
      </c>
      <c r="AF719" s="8" t="s">
        <v>8384</v>
      </c>
      <c r="AG719" s="8" t="s">
        <v>8379</v>
      </c>
      <c r="AH719" s="54">
        <v>8</v>
      </c>
      <c r="AI719" s="54">
        <v>-26</v>
      </c>
      <c r="AJ719" s="8">
        <v>0</v>
      </c>
      <c r="AK719" s="8">
        <v>1</v>
      </c>
      <c r="AL719" s="8">
        <v>0</v>
      </c>
      <c r="AM719" s="8">
        <v>4</v>
      </c>
      <c r="AN719" s="8">
        <v>0</v>
      </c>
      <c r="AO719" s="8">
        <v>1</v>
      </c>
      <c r="AP719" s="8">
        <v>0</v>
      </c>
      <c r="AQ719" s="8">
        <v>0</v>
      </c>
      <c r="AR719" s="54">
        <v>410</v>
      </c>
      <c r="AS719" s="8">
        <v>1</v>
      </c>
      <c r="AT719" s="8">
        <v>0</v>
      </c>
      <c r="AU719" s="8">
        <v>540</v>
      </c>
      <c r="AV719" s="8" t="s">
        <v>8439</v>
      </c>
      <c r="AW719" s="8">
        <v>1</v>
      </c>
      <c r="AX719" s="8">
        <v>0</v>
      </c>
      <c r="AY719" s="8">
        <v>0</v>
      </c>
      <c r="AZ719" s="47">
        <v>46257.375</v>
      </c>
      <c r="BA719" s="47">
        <v>46257.75</v>
      </c>
      <c r="BB719" s="8" t="s">
        <v>8380</v>
      </c>
      <c r="BC719" s="47">
        <v>46257.380555555559</v>
      </c>
      <c r="BD719" s="47">
        <v>46257.731944444444</v>
      </c>
      <c r="BE719" s="8" t="s">
        <v>547</v>
      </c>
      <c r="BF719" s="8">
        <v>0</v>
      </c>
      <c r="BG719" s="8">
        <v>0</v>
      </c>
      <c r="BH719" s="8"/>
    </row>
    <row r="720" spans="2:60">
      <c r="B720" s="8" t="s">
        <v>8326</v>
      </c>
      <c r="C720" s="8" t="s">
        <v>82</v>
      </c>
      <c r="D720" s="8" t="s">
        <v>94</v>
      </c>
      <c r="E720" s="8" t="s">
        <v>514</v>
      </c>
      <c r="F720" s="8" t="s">
        <v>8438</v>
      </c>
      <c r="G720" s="8" t="s">
        <v>93</v>
      </c>
      <c r="H720" s="8" t="s">
        <v>53</v>
      </c>
      <c r="I720" s="9">
        <v>46207</v>
      </c>
      <c r="J720" s="61">
        <v>0</v>
      </c>
      <c r="K720" s="56">
        <v>46204</v>
      </c>
      <c r="L720" s="8" t="s">
        <v>52</v>
      </c>
      <c r="M720" s="8" t="s">
        <v>84</v>
      </c>
      <c r="N720" s="8" t="s">
        <v>92</v>
      </c>
      <c r="O720" s="8">
        <v>1</v>
      </c>
      <c r="P720" s="8">
        <v>4</v>
      </c>
      <c r="Q720" s="8" t="s">
        <v>58</v>
      </c>
      <c r="R720" s="8">
        <v>4</v>
      </c>
      <c r="S720" s="8">
        <v>0</v>
      </c>
      <c r="T720" s="8" t="b">
        <v>0</v>
      </c>
      <c r="U720" s="8">
        <v>180</v>
      </c>
      <c r="V720" s="54">
        <v>159</v>
      </c>
      <c r="W720" s="54">
        <v>94</v>
      </c>
      <c r="X720" s="8">
        <v>0</v>
      </c>
      <c r="Y720" s="8">
        <v>0</v>
      </c>
      <c r="Z720" s="8">
        <v>1</v>
      </c>
      <c r="AA720" s="8">
        <v>0</v>
      </c>
      <c r="AB720" s="8">
        <v>4</v>
      </c>
      <c r="AC720" s="8">
        <v>0</v>
      </c>
      <c r="AD720" s="8"/>
      <c r="AE720" s="8">
        <v>180</v>
      </c>
      <c r="AF720" s="8" t="s">
        <v>8378</v>
      </c>
      <c r="AG720" s="8" t="s">
        <v>8384</v>
      </c>
      <c r="AH720" s="54">
        <v>11</v>
      </c>
      <c r="AI720" s="54">
        <v>-10</v>
      </c>
      <c r="AJ720" s="8">
        <v>0</v>
      </c>
      <c r="AK720" s="8">
        <v>0</v>
      </c>
      <c r="AL720" s="8">
        <v>1</v>
      </c>
      <c r="AM720" s="8">
        <v>4</v>
      </c>
      <c r="AN720" s="8">
        <v>0</v>
      </c>
      <c r="AO720" s="8">
        <v>0</v>
      </c>
      <c r="AP720" s="8">
        <v>1</v>
      </c>
      <c r="AQ720" s="8">
        <v>0</v>
      </c>
      <c r="AR720" s="54">
        <v>95</v>
      </c>
      <c r="AS720" s="8">
        <v>1</v>
      </c>
      <c r="AT720" s="8">
        <v>0</v>
      </c>
      <c r="AU720" s="8">
        <v>180</v>
      </c>
      <c r="AV720" s="8" t="s">
        <v>8439</v>
      </c>
      <c r="AW720" s="8">
        <v>1</v>
      </c>
      <c r="AX720" s="8">
        <v>0</v>
      </c>
      <c r="AY720" s="8">
        <v>0</v>
      </c>
      <c r="AZ720" s="47">
        <v>46207.375</v>
      </c>
      <c r="BA720" s="47">
        <v>46207.5</v>
      </c>
      <c r="BB720" s="8" t="s">
        <v>8380</v>
      </c>
      <c r="BC720" s="47">
        <v>46207.382638888892</v>
      </c>
      <c r="BD720" s="47">
        <v>46207.493055555555</v>
      </c>
      <c r="BE720" s="8" t="s">
        <v>514</v>
      </c>
      <c r="BF720" s="8">
        <v>0</v>
      </c>
      <c r="BG720" s="8">
        <v>0</v>
      </c>
      <c r="BH720" s="8"/>
    </row>
    <row r="721" spans="2:60">
      <c r="B721" s="8" t="s">
        <v>8326</v>
      </c>
      <c r="C721" s="8" t="s">
        <v>82</v>
      </c>
      <c r="D721" s="8" t="s">
        <v>94</v>
      </c>
      <c r="E721" s="8" t="s">
        <v>514</v>
      </c>
      <c r="F721" s="8" t="s">
        <v>8438</v>
      </c>
      <c r="G721" s="8" t="s">
        <v>93</v>
      </c>
      <c r="H721" s="8" t="s">
        <v>53</v>
      </c>
      <c r="I721" s="9">
        <v>46223</v>
      </c>
      <c r="J721" s="61">
        <v>0</v>
      </c>
      <c r="K721" s="56">
        <v>46204</v>
      </c>
      <c r="L721" s="8" t="s">
        <v>52</v>
      </c>
      <c r="M721" s="8" t="s">
        <v>84</v>
      </c>
      <c r="N721" s="8" t="s">
        <v>92</v>
      </c>
      <c r="O721" s="8">
        <v>1</v>
      </c>
      <c r="P721" s="8">
        <v>4</v>
      </c>
      <c r="Q721" s="8" t="s">
        <v>58</v>
      </c>
      <c r="R721" s="8">
        <v>4</v>
      </c>
      <c r="S721" s="8">
        <v>0</v>
      </c>
      <c r="T721" s="8" t="b">
        <v>0</v>
      </c>
      <c r="U721" s="8">
        <v>540</v>
      </c>
      <c r="V721" s="54">
        <v>496</v>
      </c>
      <c r="W721" s="54">
        <v>378</v>
      </c>
      <c r="X721" s="8">
        <v>0</v>
      </c>
      <c r="Y721" s="8">
        <v>0</v>
      </c>
      <c r="Z721" s="8">
        <v>1</v>
      </c>
      <c r="AA721" s="8">
        <v>0</v>
      </c>
      <c r="AB721" s="8">
        <v>4</v>
      </c>
      <c r="AC721" s="8">
        <v>0</v>
      </c>
      <c r="AD721" s="8"/>
      <c r="AE721" s="8">
        <v>540</v>
      </c>
      <c r="AF721" s="8" t="s">
        <v>8384</v>
      </c>
      <c r="AG721" s="8" t="s">
        <v>8379</v>
      </c>
      <c r="AH721" s="54">
        <v>9</v>
      </c>
      <c r="AI721" s="54">
        <v>-35</v>
      </c>
      <c r="AJ721" s="8">
        <v>0</v>
      </c>
      <c r="AK721" s="8">
        <v>1</v>
      </c>
      <c r="AL721" s="8">
        <v>0</v>
      </c>
      <c r="AM721" s="8">
        <v>4</v>
      </c>
      <c r="AN721" s="8">
        <v>0</v>
      </c>
      <c r="AO721" s="8">
        <v>1</v>
      </c>
      <c r="AP721" s="8">
        <v>0</v>
      </c>
      <c r="AQ721" s="8">
        <v>0</v>
      </c>
      <c r="AR721" s="54">
        <v>375</v>
      </c>
      <c r="AS721" s="8">
        <v>1</v>
      </c>
      <c r="AT721" s="8">
        <v>0</v>
      </c>
      <c r="AU721" s="8">
        <v>540</v>
      </c>
      <c r="AV721" s="8" t="s">
        <v>8439</v>
      </c>
      <c r="AW721" s="8">
        <v>1</v>
      </c>
      <c r="AX721" s="8">
        <v>0</v>
      </c>
      <c r="AY721" s="8">
        <v>0</v>
      </c>
      <c r="AZ721" s="47">
        <v>46223.354166666664</v>
      </c>
      <c r="BA721" s="47">
        <v>46223.729166666664</v>
      </c>
      <c r="BB721" s="8" t="s">
        <v>8380</v>
      </c>
      <c r="BC721" s="47">
        <v>46223.36041666667</v>
      </c>
      <c r="BD721" s="47">
        <v>46223.704861111109</v>
      </c>
      <c r="BE721" s="8" t="s">
        <v>514</v>
      </c>
      <c r="BF721" s="8">
        <v>0</v>
      </c>
      <c r="BG721" s="8">
        <v>0</v>
      </c>
      <c r="BH721" s="8"/>
    </row>
    <row r="722" spans="2:60">
      <c r="B722" s="8" t="s">
        <v>8326</v>
      </c>
      <c r="C722" s="8" t="s">
        <v>82</v>
      </c>
      <c r="D722" s="8" t="s">
        <v>94</v>
      </c>
      <c r="E722" s="8" t="s">
        <v>514</v>
      </c>
      <c r="F722" s="8" t="s">
        <v>8438</v>
      </c>
      <c r="G722" s="8" t="s">
        <v>93</v>
      </c>
      <c r="H722" s="8" t="s">
        <v>53</v>
      </c>
      <c r="I722" s="9">
        <v>46234</v>
      </c>
      <c r="J722" s="61">
        <v>0</v>
      </c>
      <c r="K722" s="56">
        <v>46204</v>
      </c>
      <c r="L722" s="8" t="s">
        <v>52</v>
      </c>
      <c r="M722" s="8" t="s">
        <v>84</v>
      </c>
      <c r="N722" s="8" t="s">
        <v>92</v>
      </c>
      <c r="O722" s="8">
        <v>1</v>
      </c>
      <c r="P722" s="8">
        <v>4</v>
      </c>
      <c r="Q722" s="8" t="s">
        <v>58</v>
      </c>
      <c r="R722" s="8">
        <v>4</v>
      </c>
      <c r="S722" s="8">
        <v>0</v>
      </c>
      <c r="T722" s="8" t="b">
        <v>0</v>
      </c>
      <c r="U722" s="8">
        <v>540</v>
      </c>
      <c r="V722" s="54">
        <v>503</v>
      </c>
      <c r="W722" s="54">
        <v>369</v>
      </c>
      <c r="X722" s="8">
        <v>0</v>
      </c>
      <c r="Y722" s="8">
        <v>0</v>
      </c>
      <c r="Z722" s="8">
        <v>1</v>
      </c>
      <c r="AA722" s="8">
        <v>0</v>
      </c>
      <c r="AB722" s="8">
        <v>4</v>
      </c>
      <c r="AC722" s="8">
        <v>0</v>
      </c>
      <c r="AD722" s="8"/>
      <c r="AE722" s="8">
        <v>540</v>
      </c>
      <c r="AF722" s="8" t="s">
        <v>8378</v>
      </c>
      <c r="AG722" s="8" t="s">
        <v>8379</v>
      </c>
      <c r="AH722" s="54">
        <v>12</v>
      </c>
      <c r="AI722" s="54">
        <v>-25</v>
      </c>
      <c r="AJ722" s="8">
        <v>0</v>
      </c>
      <c r="AK722" s="8">
        <v>0</v>
      </c>
      <c r="AL722" s="8">
        <v>1</v>
      </c>
      <c r="AM722" s="8">
        <v>4</v>
      </c>
      <c r="AN722" s="8">
        <v>0</v>
      </c>
      <c r="AO722" s="8">
        <v>1</v>
      </c>
      <c r="AP722" s="8">
        <v>0</v>
      </c>
      <c r="AQ722" s="8">
        <v>0</v>
      </c>
      <c r="AR722" s="54">
        <v>380</v>
      </c>
      <c r="AS722" s="8">
        <v>1</v>
      </c>
      <c r="AT722" s="8">
        <v>0</v>
      </c>
      <c r="AU722" s="8">
        <v>540</v>
      </c>
      <c r="AV722" s="8" t="s">
        <v>8439</v>
      </c>
      <c r="AW722" s="8">
        <v>1</v>
      </c>
      <c r="AX722" s="8">
        <v>0</v>
      </c>
      <c r="AY722" s="8">
        <v>0</v>
      </c>
      <c r="AZ722" s="47">
        <v>46234.333333333336</v>
      </c>
      <c r="BA722" s="47">
        <v>46234.708333333336</v>
      </c>
      <c r="BB722" s="8" t="s">
        <v>8380</v>
      </c>
      <c r="BC722" s="47">
        <v>46234.341666666667</v>
      </c>
      <c r="BD722" s="47">
        <v>46234.690972222219</v>
      </c>
      <c r="BE722" s="8" t="s">
        <v>514</v>
      </c>
      <c r="BF722" s="8">
        <v>0</v>
      </c>
      <c r="BG722" s="8">
        <v>0</v>
      </c>
      <c r="BH722" s="8"/>
    </row>
    <row r="723" spans="2:60">
      <c r="B723" s="8" t="s">
        <v>8326</v>
      </c>
      <c r="C723" s="8" t="s">
        <v>82</v>
      </c>
      <c r="D723" s="8" t="s">
        <v>94</v>
      </c>
      <c r="E723" s="8" t="s">
        <v>269</v>
      </c>
      <c r="F723" s="8" t="s">
        <v>8438</v>
      </c>
      <c r="G723" s="8" t="s">
        <v>93</v>
      </c>
      <c r="H723" s="8" t="s">
        <v>53</v>
      </c>
      <c r="I723" s="9">
        <v>46185</v>
      </c>
      <c r="J723" s="61">
        <v>0</v>
      </c>
      <c r="K723" s="56">
        <v>46174</v>
      </c>
      <c r="L723" s="8" t="s">
        <v>52</v>
      </c>
      <c r="M723" s="8" t="s">
        <v>84</v>
      </c>
      <c r="N723" s="8" t="s">
        <v>92</v>
      </c>
      <c r="O723" s="8">
        <v>1</v>
      </c>
      <c r="P723" s="8">
        <v>4</v>
      </c>
      <c r="Q723" s="8" t="s">
        <v>56</v>
      </c>
      <c r="R723" s="8">
        <v>4</v>
      </c>
      <c r="S723" s="8">
        <v>0</v>
      </c>
      <c r="T723" s="8" t="b">
        <v>0</v>
      </c>
      <c r="U723" s="8">
        <v>300</v>
      </c>
      <c r="V723" s="54">
        <v>269</v>
      </c>
      <c r="W723" s="54">
        <v>194</v>
      </c>
      <c r="X723" s="8">
        <v>0</v>
      </c>
      <c r="Y723" s="8">
        <v>0</v>
      </c>
      <c r="Z723" s="8">
        <v>1</v>
      </c>
      <c r="AA723" s="8">
        <v>0</v>
      </c>
      <c r="AB723" s="8">
        <v>4</v>
      </c>
      <c r="AC723" s="8">
        <v>0</v>
      </c>
      <c r="AD723" s="8"/>
      <c r="AE723" s="8">
        <v>300</v>
      </c>
      <c r="AF723" s="8" t="s">
        <v>8378</v>
      </c>
      <c r="AG723" s="8" t="s">
        <v>8379</v>
      </c>
      <c r="AH723" s="54">
        <v>11</v>
      </c>
      <c r="AI723" s="54">
        <v>-20</v>
      </c>
      <c r="AJ723" s="8">
        <v>0</v>
      </c>
      <c r="AK723" s="8">
        <v>0</v>
      </c>
      <c r="AL723" s="8">
        <v>1</v>
      </c>
      <c r="AM723" s="8">
        <v>4</v>
      </c>
      <c r="AN723" s="8">
        <v>0</v>
      </c>
      <c r="AO723" s="8">
        <v>1</v>
      </c>
      <c r="AP723" s="8">
        <v>0</v>
      </c>
      <c r="AQ723" s="8">
        <v>0</v>
      </c>
      <c r="AR723" s="54">
        <v>200</v>
      </c>
      <c r="AS723" s="8">
        <v>1</v>
      </c>
      <c r="AT723" s="8">
        <v>0</v>
      </c>
      <c r="AU723" s="8">
        <v>300</v>
      </c>
      <c r="AV723" s="8" t="s">
        <v>8439</v>
      </c>
      <c r="AW723" s="8">
        <v>1</v>
      </c>
      <c r="AX723" s="8">
        <v>0</v>
      </c>
      <c r="AY723" s="8">
        <v>0</v>
      </c>
      <c r="AZ723" s="47">
        <v>46185.333333333336</v>
      </c>
      <c r="BA723" s="47">
        <v>46185.541666666664</v>
      </c>
      <c r="BB723" s="8" t="s">
        <v>8380</v>
      </c>
      <c r="BC723" s="47">
        <v>46185.34097222222</v>
      </c>
      <c r="BD723" s="47">
        <v>46185.527777777781</v>
      </c>
      <c r="BE723" s="8" t="s">
        <v>269</v>
      </c>
      <c r="BF723" s="8">
        <v>0</v>
      </c>
      <c r="BG723" s="8">
        <v>0</v>
      </c>
      <c r="BH723" s="8"/>
    </row>
    <row r="724" spans="2:60">
      <c r="B724" s="8" t="s">
        <v>8326</v>
      </c>
      <c r="C724" s="8" t="s">
        <v>82</v>
      </c>
      <c r="D724" s="8" t="s">
        <v>94</v>
      </c>
      <c r="E724" s="8" t="s">
        <v>269</v>
      </c>
      <c r="F724" s="8" t="s">
        <v>8438</v>
      </c>
      <c r="G724" s="8" t="s">
        <v>93</v>
      </c>
      <c r="H724" s="8" t="s">
        <v>53</v>
      </c>
      <c r="I724" s="9">
        <v>46224</v>
      </c>
      <c r="J724" s="61">
        <v>0</v>
      </c>
      <c r="K724" s="56">
        <v>46204</v>
      </c>
      <c r="L724" s="8" t="s">
        <v>52</v>
      </c>
      <c r="M724" s="8" t="s">
        <v>84</v>
      </c>
      <c r="N724" s="8" t="s">
        <v>92</v>
      </c>
      <c r="O724" s="8">
        <v>1</v>
      </c>
      <c r="P724" s="8">
        <v>4</v>
      </c>
      <c r="Q724" s="8" t="s">
        <v>58</v>
      </c>
      <c r="R724" s="8">
        <v>4</v>
      </c>
      <c r="S724" s="8">
        <v>0</v>
      </c>
      <c r="T724" s="8" t="b">
        <v>0</v>
      </c>
      <c r="U724" s="8">
        <v>240</v>
      </c>
      <c r="V724" s="54">
        <v>213</v>
      </c>
      <c r="W724" s="54">
        <v>113</v>
      </c>
      <c r="X724" s="8">
        <v>0</v>
      </c>
      <c r="Y724" s="8">
        <v>0</v>
      </c>
      <c r="Z724" s="8">
        <v>1</v>
      </c>
      <c r="AA724" s="8">
        <v>0</v>
      </c>
      <c r="AB724" s="8">
        <v>4</v>
      </c>
      <c r="AC724" s="8">
        <v>0</v>
      </c>
      <c r="AD724" s="8"/>
      <c r="AE724" s="8">
        <v>240</v>
      </c>
      <c r="AF724" s="8" t="s">
        <v>8384</v>
      </c>
      <c r="AG724" s="8" t="s">
        <v>8379</v>
      </c>
      <c r="AH724" s="54">
        <v>4</v>
      </c>
      <c r="AI724" s="54">
        <v>-23</v>
      </c>
      <c r="AJ724" s="8">
        <v>0</v>
      </c>
      <c r="AK724" s="8">
        <v>1</v>
      </c>
      <c r="AL724" s="8">
        <v>0</v>
      </c>
      <c r="AM724" s="8">
        <v>4</v>
      </c>
      <c r="AN724" s="8">
        <v>0</v>
      </c>
      <c r="AO724" s="8">
        <v>1</v>
      </c>
      <c r="AP724" s="8">
        <v>0</v>
      </c>
      <c r="AQ724" s="8">
        <v>0</v>
      </c>
      <c r="AR724" s="54">
        <v>120</v>
      </c>
      <c r="AS724" s="8">
        <v>1</v>
      </c>
      <c r="AT724" s="8">
        <v>0</v>
      </c>
      <c r="AU724" s="8">
        <v>240</v>
      </c>
      <c r="AV724" s="8" t="s">
        <v>8439</v>
      </c>
      <c r="AW724" s="8">
        <v>1</v>
      </c>
      <c r="AX724" s="8">
        <v>0</v>
      </c>
      <c r="AY724" s="8">
        <v>0</v>
      </c>
      <c r="AZ724" s="47">
        <v>46224.354166666664</v>
      </c>
      <c r="BA724" s="47">
        <v>46224.520833333336</v>
      </c>
      <c r="BB724" s="8" t="s">
        <v>8380</v>
      </c>
      <c r="BC724" s="47">
        <v>46224.356944444444</v>
      </c>
      <c r="BD724" s="47">
        <v>46224.504861111112</v>
      </c>
      <c r="BE724" s="8" t="s">
        <v>269</v>
      </c>
      <c r="BF724" s="8">
        <v>0</v>
      </c>
      <c r="BG724" s="8">
        <v>0</v>
      </c>
      <c r="BH724" s="8"/>
    </row>
    <row r="725" spans="2:60">
      <c r="B725" s="8" t="s">
        <v>8326</v>
      </c>
      <c r="C725" s="8" t="s">
        <v>82</v>
      </c>
      <c r="D725" s="8" t="s">
        <v>94</v>
      </c>
      <c r="E725" s="8" t="s">
        <v>269</v>
      </c>
      <c r="F725" s="8" t="s">
        <v>8438</v>
      </c>
      <c r="G725" s="8" t="s">
        <v>93</v>
      </c>
      <c r="H725" s="8" t="s">
        <v>53</v>
      </c>
      <c r="I725" s="9">
        <v>46230</v>
      </c>
      <c r="J725" s="61">
        <v>0</v>
      </c>
      <c r="K725" s="56">
        <v>46204</v>
      </c>
      <c r="L725" s="8" t="s">
        <v>52</v>
      </c>
      <c r="M725" s="8" t="s">
        <v>84</v>
      </c>
      <c r="N725" s="8" t="s">
        <v>92</v>
      </c>
      <c r="O725" s="8">
        <v>1</v>
      </c>
      <c r="P725" s="8">
        <v>4</v>
      </c>
      <c r="Q725" s="8" t="s">
        <v>58</v>
      </c>
      <c r="R725" s="8">
        <v>4</v>
      </c>
      <c r="S725" s="8">
        <v>0</v>
      </c>
      <c r="T725" s="8" t="b">
        <v>0</v>
      </c>
      <c r="U725" s="8">
        <v>270</v>
      </c>
      <c r="V725" s="54">
        <v>242</v>
      </c>
      <c r="W725" s="54">
        <v>168</v>
      </c>
      <c r="X725" s="8">
        <v>0</v>
      </c>
      <c r="Y725" s="8">
        <v>0</v>
      </c>
      <c r="Z725" s="8">
        <v>1</v>
      </c>
      <c r="AA725" s="8">
        <v>0</v>
      </c>
      <c r="AB725" s="8">
        <v>4</v>
      </c>
      <c r="AC725" s="8">
        <v>0</v>
      </c>
      <c r="AD725" s="8"/>
      <c r="AE725" s="8">
        <v>270</v>
      </c>
      <c r="AF725" s="8" t="s">
        <v>8384</v>
      </c>
      <c r="AG725" s="8" t="s">
        <v>8379</v>
      </c>
      <c r="AH725" s="54">
        <v>10</v>
      </c>
      <c r="AI725" s="54">
        <v>-18</v>
      </c>
      <c r="AJ725" s="8">
        <v>0</v>
      </c>
      <c r="AK725" s="8">
        <v>1</v>
      </c>
      <c r="AL725" s="8">
        <v>0</v>
      </c>
      <c r="AM725" s="8">
        <v>4</v>
      </c>
      <c r="AN725" s="8">
        <v>0</v>
      </c>
      <c r="AO725" s="8">
        <v>1</v>
      </c>
      <c r="AP725" s="8">
        <v>0</v>
      </c>
      <c r="AQ725" s="8">
        <v>0</v>
      </c>
      <c r="AR725" s="54">
        <v>165</v>
      </c>
      <c r="AS725" s="8">
        <v>1</v>
      </c>
      <c r="AT725" s="8">
        <v>0</v>
      </c>
      <c r="AU725" s="8">
        <v>270</v>
      </c>
      <c r="AV725" s="8" t="s">
        <v>8439</v>
      </c>
      <c r="AW725" s="8">
        <v>1</v>
      </c>
      <c r="AX725" s="8">
        <v>0</v>
      </c>
      <c r="AY725" s="8">
        <v>0</v>
      </c>
      <c r="AZ725" s="47">
        <v>46230.333333333336</v>
      </c>
      <c r="BA725" s="47">
        <v>46230.520833333336</v>
      </c>
      <c r="BB725" s="8" t="s">
        <v>8380</v>
      </c>
      <c r="BC725" s="47">
        <v>46230.340277777781</v>
      </c>
      <c r="BD725" s="47">
        <v>46230.508333333331</v>
      </c>
      <c r="BE725" s="8" t="s">
        <v>269</v>
      </c>
      <c r="BF725" s="8">
        <v>0</v>
      </c>
      <c r="BG725" s="8">
        <v>0</v>
      </c>
      <c r="BH725" s="8"/>
    </row>
    <row r="726" spans="2:60">
      <c r="B726" s="8" t="s">
        <v>8326</v>
      </c>
      <c r="C726" s="8" t="s">
        <v>82</v>
      </c>
      <c r="D726" s="8" t="s">
        <v>94</v>
      </c>
      <c r="E726" s="8" t="s">
        <v>497</v>
      </c>
      <c r="F726" s="8" t="s">
        <v>8438</v>
      </c>
      <c r="G726" s="8" t="s">
        <v>93</v>
      </c>
      <c r="H726" s="8" t="s">
        <v>53</v>
      </c>
      <c r="I726" s="9">
        <v>46238</v>
      </c>
      <c r="J726" s="61">
        <v>0</v>
      </c>
      <c r="K726" s="56">
        <v>46235</v>
      </c>
      <c r="L726" s="8" t="s">
        <v>52</v>
      </c>
      <c r="M726" s="8" t="s">
        <v>84</v>
      </c>
      <c r="N726" s="8" t="s">
        <v>92</v>
      </c>
      <c r="O726" s="8">
        <v>1</v>
      </c>
      <c r="P726" s="8">
        <v>4</v>
      </c>
      <c r="Q726" s="8" t="s">
        <v>60</v>
      </c>
      <c r="R726" s="8">
        <v>4</v>
      </c>
      <c r="S726" s="8">
        <v>0</v>
      </c>
      <c r="T726" s="8" t="b">
        <v>0</v>
      </c>
      <c r="U726" s="8">
        <v>480</v>
      </c>
      <c r="V726" s="54">
        <v>454</v>
      </c>
      <c r="W726" s="54">
        <v>359</v>
      </c>
      <c r="X726" s="8">
        <v>0</v>
      </c>
      <c r="Y726" s="8">
        <v>0</v>
      </c>
      <c r="Z726" s="8">
        <v>1</v>
      </c>
      <c r="AA726" s="8">
        <v>0</v>
      </c>
      <c r="AB726" s="8">
        <v>4</v>
      </c>
      <c r="AC726" s="8">
        <v>0</v>
      </c>
      <c r="AD726" s="8"/>
      <c r="AE726" s="8">
        <v>480</v>
      </c>
      <c r="AF726" s="8" t="s">
        <v>8384</v>
      </c>
      <c r="AG726" s="8" t="s">
        <v>8379</v>
      </c>
      <c r="AH726" s="54">
        <v>9</v>
      </c>
      <c r="AI726" s="54">
        <v>-17</v>
      </c>
      <c r="AJ726" s="8">
        <v>0</v>
      </c>
      <c r="AK726" s="8">
        <v>1</v>
      </c>
      <c r="AL726" s="8">
        <v>0</v>
      </c>
      <c r="AM726" s="8">
        <v>4</v>
      </c>
      <c r="AN726" s="8">
        <v>0</v>
      </c>
      <c r="AO726" s="8">
        <v>1</v>
      </c>
      <c r="AP726" s="8">
        <v>0</v>
      </c>
      <c r="AQ726" s="8">
        <v>0</v>
      </c>
      <c r="AR726" s="54">
        <v>350</v>
      </c>
      <c r="AS726" s="8">
        <v>1</v>
      </c>
      <c r="AT726" s="8">
        <v>0</v>
      </c>
      <c r="AU726" s="8">
        <v>480</v>
      </c>
      <c r="AV726" s="8" t="s">
        <v>8439</v>
      </c>
      <c r="AW726" s="8">
        <v>1</v>
      </c>
      <c r="AX726" s="8">
        <v>0</v>
      </c>
      <c r="AY726" s="8">
        <v>0</v>
      </c>
      <c r="AZ726" s="47">
        <v>46238.333333333336</v>
      </c>
      <c r="BA726" s="47">
        <v>46238.666666666664</v>
      </c>
      <c r="BB726" s="8" t="s">
        <v>8380</v>
      </c>
      <c r="BC726" s="47">
        <v>46238.339583333334</v>
      </c>
      <c r="BD726" s="47">
        <v>46238.654861111114</v>
      </c>
      <c r="BE726" s="8" t="s">
        <v>497</v>
      </c>
      <c r="BF726" s="8">
        <v>0</v>
      </c>
      <c r="BG726" s="8">
        <v>0</v>
      </c>
      <c r="BH726" s="8"/>
    </row>
    <row r="727" spans="2:60">
      <c r="B727" s="8" t="s">
        <v>8326</v>
      </c>
      <c r="C727" s="8" t="s">
        <v>82</v>
      </c>
      <c r="D727" s="8" t="s">
        <v>94</v>
      </c>
      <c r="E727" s="8" t="s">
        <v>297</v>
      </c>
      <c r="F727" s="8" t="s">
        <v>8438</v>
      </c>
      <c r="G727" s="8" t="s">
        <v>93</v>
      </c>
      <c r="H727" s="8" t="s">
        <v>53</v>
      </c>
      <c r="I727" s="9">
        <v>46211</v>
      </c>
      <c r="J727" s="61">
        <v>0</v>
      </c>
      <c r="K727" s="56">
        <v>46204</v>
      </c>
      <c r="L727" s="8" t="s">
        <v>52</v>
      </c>
      <c r="M727" s="8" t="s">
        <v>84</v>
      </c>
      <c r="N727" s="8" t="s">
        <v>92</v>
      </c>
      <c r="O727" s="8">
        <v>1</v>
      </c>
      <c r="P727" s="8">
        <v>4</v>
      </c>
      <c r="Q727" s="8" t="s">
        <v>58</v>
      </c>
      <c r="R727" s="8">
        <v>4</v>
      </c>
      <c r="S727" s="8">
        <v>0</v>
      </c>
      <c r="T727" s="8" t="b">
        <v>0</v>
      </c>
      <c r="U727" s="8">
        <v>480</v>
      </c>
      <c r="V727" s="54">
        <v>453</v>
      </c>
      <c r="W727" s="54">
        <v>338</v>
      </c>
      <c r="X727" s="8">
        <v>0</v>
      </c>
      <c r="Y727" s="8">
        <v>0</v>
      </c>
      <c r="Z727" s="8">
        <v>1</v>
      </c>
      <c r="AA727" s="8">
        <v>0</v>
      </c>
      <c r="AB727" s="8">
        <v>4</v>
      </c>
      <c r="AC727" s="8">
        <v>0</v>
      </c>
      <c r="AD727" s="8"/>
      <c r="AE727" s="8">
        <v>480</v>
      </c>
      <c r="AF727" s="8" t="s">
        <v>8384</v>
      </c>
      <c r="AG727" s="8" t="s">
        <v>8379</v>
      </c>
      <c r="AH727" s="54">
        <v>6</v>
      </c>
      <c r="AI727" s="54">
        <v>-21</v>
      </c>
      <c r="AJ727" s="8">
        <v>0</v>
      </c>
      <c r="AK727" s="8">
        <v>1</v>
      </c>
      <c r="AL727" s="8">
        <v>0</v>
      </c>
      <c r="AM727" s="8">
        <v>4</v>
      </c>
      <c r="AN727" s="8">
        <v>0</v>
      </c>
      <c r="AO727" s="8">
        <v>1</v>
      </c>
      <c r="AP727" s="8">
        <v>0</v>
      </c>
      <c r="AQ727" s="8">
        <v>0</v>
      </c>
      <c r="AR727" s="54">
        <v>340</v>
      </c>
      <c r="AS727" s="8">
        <v>1</v>
      </c>
      <c r="AT727" s="8">
        <v>0</v>
      </c>
      <c r="AU727" s="8">
        <v>480</v>
      </c>
      <c r="AV727" s="8" t="s">
        <v>8439</v>
      </c>
      <c r="AW727" s="8">
        <v>1</v>
      </c>
      <c r="AX727" s="8">
        <v>0</v>
      </c>
      <c r="AY727" s="8">
        <v>0</v>
      </c>
      <c r="AZ727" s="47">
        <v>46211.354166666664</v>
      </c>
      <c r="BA727" s="47">
        <v>46211.6875</v>
      </c>
      <c r="BB727" s="8" t="s">
        <v>8380</v>
      </c>
      <c r="BC727" s="47">
        <v>46211.35833333333</v>
      </c>
      <c r="BD727" s="47">
        <v>46211.67291666667</v>
      </c>
      <c r="BE727" s="8" t="s">
        <v>297</v>
      </c>
      <c r="BF727" s="8">
        <v>0</v>
      </c>
      <c r="BG727" s="8">
        <v>0</v>
      </c>
      <c r="BH727" s="8"/>
    </row>
    <row r="728" spans="2:60">
      <c r="B728" s="8" t="s">
        <v>8326</v>
      </c>
      <c r="C728" s="8" t="s">
        <v>82</v>
      </c>
      <c r="D728" s="8" t="s">
        <v>94</v>
      </c>
      <c r="E728" s="8" t="s">
        <v>411</v>
      </c>
      <c r="F728" s="8" t="s">
        <v>8438</v>
      </c>
      <c r="G728" s="8" t="s">
        <v>93</v>
      </c>
      <c r="H728" s="8" t="s">
        <v>53</v>
      </c>
      <c r="I728" s="9">
        <v>46237</v>
      </c>
      <c r="J728" s="61">
        <v>0</v>
      </c>
      <c r="K728" s="56">
        <v>46235</v>
      </c>
      <c r="L728" s="8" t="s">
        <v>52</v>
      </c>
      <c r="M728" s="8" t="s">
        <v>84</v>
      </c>
      <c r="N728" s="8" t="s">
        <v>92</v>
      </c>
      <c r="O728" s="8">
        <v>1</v>
      </c>
      <c r="P728" s="8">
        <v>4</v>
      </c>
      <c r="Q728" s="8" t="s">
        <v>60</v>
      </c>
      <c r="R728" s="8">
        <v>4</v>
      </c>
      <c r="S728" s="8">
        <v>0</v>
      </c>
      <c r="T728" s="8" t="b">
        <v>0</v>
      </c>
      <c r="U728" s="8">
        <v>300</v>
      </c>
      <c r="V728" s="54">
        <v>265</v>
      </c>
      <c r="W728" s="54">
        <v>158</v>
      </c>
      <c r="X728" s="8">
        <v>0</v>
      </c>
      <c r="Y728" s="8">
        <v>0</v>
      </c>
      <c r="Z728" s="8">
        <v>1</v>
      </c>
      <c r="AA728" s="8">
        <v>0</v>
      </c>
      <c r="AB728" s="8">
        <v>4</v>
      </c>
      <c r="AC728" s="8">
        <v>0</v>
      </c>
      <c r="AD728" s="8"/>
      <c r="AE728" s="8">
        <v>300</v>
      </c>
      <c r="AF728" s="8" t="s">
        <v>8384</v>
      </c>
      <c r="AG728" s="8" t="s">
        <v>8379</v>
      </c>
      <c r="AH728" s="54">
        <v>8</v>
      </c>
      <c r="AI728" s="54">
        <v>-27</v>
      </c>
      <c r="AJ728" s="8">
        <v>0</v>
      </c>
      <c r="AK728" s="8">
        <v>1</v>
      </c>
      <c r="AL728" s="8">
        <v>0</v>
      </c>
      <c r="AM728" s="8">
        <v>4</v>
      </c>
      <c r="AN728" s="8">
        <v>0</v>
      </c>
      <c r="AO728" s="8">
        <v>1</v>
      </c>
      <c r="AP728" s="8">
        <v>0</v>
      </c>
      <c r="AQ728" s="8">
        <v>0</v>
      </c>
      <c r="AR728" s="54">
        <v>165</v>
      </c>
      <c r="AS728" s="8">
        <v>1</v>
      </c>
      <c r="AT728" s="8">
        <v>0</v>
      </c>
      <c r="AU728" s="8">
        <v>300</v>
      </c>
      <c r="AV728" s="8" t="s">
        <v>8439</v>
      </c>
      <c r="AW728" s="8">
        <v>1</v>
      </c>
      <c r="AX728" s="8">
        <v>0</v>
      </c>
      <c r="AY728" s="8">
        <v>0</v>
      </c>
      <c r="AZ728" s="47">
        <v>46237.5625</v>
      </c>
      <c r="BA728" s="47">
        <v>46237.770833333336</v>
      </c>
      <c r="BB728" s="8" t="s">
        <v>8380</v>
      </c>
      <c r="BC728" s="47">
        <v>46237.568055555559</v>
      </c>
      <c r="BD728" s="47">
        <v>46237.752083333333</v>
      </c>
      <c r="BE728" s="8" t="s">
        <v>411</v>
      </c>
      <c r="BF728" s="8">
        <v>0</v>
      </c>
      <c r="BG728" s="8">
        <v>0</v>
      </c>
      <c r="BH728" s="8"/>
    </row>
    <row r="729" spans="2:60">
      <c r="B729" s="8" t="s">
        <v>8326</v>
      </c>
      <c r="C729" s="8" t="s">
        <v>82</v>
      </c>
      <c r="D729" s="8" t="s">
        <v>94</v>
      </c>
      <c r="E729" s="8" t="s">
        <v>1021</v>
      </c>
      <c r="F729" s="8" t="s">
        <v>8438</v>
      </c>
      <c r="G729" s="8" t="s">
        <v>93</v>
      </c>
      <c r="H729" s="8" t="s">
        <v>53</v>
      </c>
      <c r="I729" s="9">
        <v>46255</v>
      </c>
      <c r="J729" s="61">
        <v>0</v>
      </c>
      <c r="K729" s="56">
        <v>46235</v>
      </c>
      <c r="L729" s="8" t="s">
        <v>52</v>
      </c>
      <c r="M729" s="8" t="s">
        <v>84</v>
      </c>
      <c r="N729" s="8" t="s">
        <v>92</v>
      </c>
      <c r="O729" s="8">
        <v>1</v>
      </c>
      <c r="P729" s="8">
        <v>4</v>
      </c>
      <c r="Q729" s="8" t="s">
        <v>60</v>
      </c>
      <c r="R729" s="8">
        <v>4</v>
      </c>
      <c r="S729" s="8">
        <v>0</v>
      </c>
      <c r="T729" s="8" t="b">
        <v>0</v>
      </c>
      <c r="U729" s="8">
        <v>480</v>
      </c>
      <c r="V729" s="54">
        <v>428</v>
      </c>
      <c r="W729" s="54">
        <v>315</v>
      </c>
      <c r="X729" s="8">
        <v>0</v>
      </c>
      <c r="Y729" s="8">
        <v>0</v>
      </c>
      <c r="Z729" s="8">
        <v>1</v>
      </c>
      <c r="AA729" s="8">
        <v>0</v>
      </c>
      <c r="AB729" s="8">
        <v>4</v>
      </c>
      <c r="AC729" s="8">
        <v>0</v>
      </c>
      <c r="AD729" s="8"/>
      <c r="AE729" s="8">
        <v>480</v>
      </c>
      <c r="AF729" s="8" t="s">
        <v>8384</v>
      </c>
      <c r="AG729" s="8" t="s">
        <v>8379</v>
      </c>
      <c r="AH729" s="54">
        <v>9</v>
      </c>
      <c r="AI729" s="54">
        <v>-43</v>
      </c>
      <c r="AJ729" s="8">
        <v>0</v>
      </c>
      <c r="AK729" s="8">
        <v>1</v>
      </c>
      <c r="AL729" s="8">
        <v>0</v>
      </c>
      <c r="AM729" s="8">
        <v>4</v>
      </c>
      <c r="AN729" s="8">
        <v>0</v>
      </c>
      <c r="AO729" s="8">
        <v>1</v>
      </c>
      <c r="AP729" s="8">
        <v>0</v>
      </c>
      <c r="AQ729" s="8">
        <v>0</v>
      </c>
      <c r="AR729" s="54">
        <v>310</v>
      </c>
      <c r="AS729" s="8">
        <v>1</v>
      </c>
      <c r="AT729" s="8">
        <v>0</v>
      </c>
      <c r="AU729" s="8">
        <v>480</v>
      </c>
      <c r="AV729" s="8" t="s">
        <v>8439</v>
      </c>
      <c r="AW729" s="8">
        <v>1</v>
      </c>
      <c r="AX729" s="8">
        <v>0</v>
      </c>
      <c r="AY729" s="8">
        <v>0</v>
      </c>
      <c r="AZ729" s="47">
        <v>46255.3125</v>
      </c>
      <c r="BA729" s="47">
        <v>46255.645833333336</v>
      </c>
      <c r="BB729" s="8" t="s">
        <v>8380</v>
      </c>
      <c r="BC729" s="47">
        <v>46255.318749999999</v>
      </c>
      <c r="BD729" s="47">
        <v>46255.615972222222</v>
      </c>
      <c r="BE729" s="8" t="s">
        <v>1021</v>
      </c>
      <c r="BF729" s="8">
        <v>0</v>
      </c>
      <c r="BG729" s="8">
        <v>0</v>
      </c>
      <c r="BH729" s="8"/>
    </row>
    <row r="730" spans="2:60">
      <c r="B730" s="8" t="s">
        <v>8326</v>
      </c>
      <c r="C730" s="8" t="s">
        <v>82</v>
      </c>
      <c r="D730" s="8" t="s">
        <v>94</v>
      </c>
      <c r="E730" s="8" t="s">
        <v>1021</v>
      </c>
      <c r="F730" s="8" t="s">
        <v>8438</v>
      </c>
      <c r="G730" s="8" t="s">
        <v>93</v>
      </c>
      <c r="H730" s="8" t="s">
        <v>53</v>
      </c>
      <c r="I730" s="9">
        <v>46262</v>
      </c>
      <c r="J730" s="61">
        <v>0</v>
      </c>
      <c r="K730" s="56">
        <v>46235</v>
      </c>
      <c r="L730" s="8" t="s">
        <v>52</v>
      </c>
      <c r="M730" s="8" t="s">
        <v>84</v>
      </c>
      <c r="N730" s="8" t="s">
        <v>92</v>
      </c>
      <c r="O730" s="8">
        <v>1</v>
      </c>
      <c r="P730" s="8">
        <v>4</v>
      </c>
      <c r="Q730" s="8" t="s">
        <v>60</v>
      </c>
      <c r="R730" s="8">
        <v>4</v>
      </c>
      <c r="S730" s="8">
        <v>0</v>
      </c>
      <c r="T730" s="8" t="b">
        <v>0</v>
      </c>
      <c r="U730" s="8">
        <v>210</v>
      </c>
      <c r="V730" s="54">
        <v>177</v>
      </c>
      <c r="W730" s="54">
        <v>102</v>
      </c>
      <c r="X730" s="8">
        <v>0</v>
      </c>
      <c r="Y730" s="8">
        <v>0</v>
      </c>
      <c r="Z730" s="8">
        <v>1</v>
      </c>
      <c r="AA730" s="8">
        <v>0</v>
      </c>
      <c r="AB730" s="8">
        <v>4</v>
      </c>
      <c r="AC730" s="8">
        <v>0</v>
      </c>
      <c r="AD730" s="8"/>
      <c r="AE730" s="8">
        <v>210</v>
      </c>
      <c r="AF730" s="8" t="s">
        <v>8384</v>
      </c>
      <c r="AG730" s="8" t="s">
        <v>8379</v>
      </c>
      <c r="AH730" s="54">
        <v>3</v>
      </c>
      <c r="AI730" s="54">
        <v>-30</v>
      </c>
      <c r="AJ730" s="8">
        <v>0</v>
      </c>
      <c r="AK730" s="8">
        <v>1</v>
      </c>
      <c r="AL730" s="8">
        <v>0</v>
      </c>
      <c r="AM730" s="8">
        <v>4</v>
      </c>
      <c r="AN730" s="8">
        <v>0</v>
      </c>
      <c r="AO730" s="8">
        <v>1</v>
      </c>
      <c r="AP730" s="8">
        <v>0</v>
      </c>
      <c r="AQ730" s="8">
        <v>0</v>
      </c>
      <c r="AR730" s="54">
        <v>105</v>
      </c>
      <c r="AS730" s="8">
        <v>1</v>
      </c>
      <c r="AT730" s="8">
        <v>0</v>
      </c>
      <c r="AU730" s="8">
        <v>210</v>
      </c>
      <c r="AV730" s="8" t="s">
        <v>8439</v>
      </c>
      <c r="AW730" s="8">
        <v>1</v>
      </c>
      <c r="AX730" s="8">
        <v>0</v>
      </c>
      <c r="AY730" s="8">
        <v>0</v>
      </c>
      <c r="AZ730" s="47">
        <v>46262.354166666664</v>
      </c>
      <c r="BA730" s="47">
        <v>46262.5</v>
      </c>
      <c r="BB730" s="8" t="s">
        <v>8380</v>
      </c>
      <c r="BC730" s="47">
        <v>46262.356249999997</v>
      </c>
      <c r="BD730" s="47">
        <v>46262.479166666664</v>
      </c>
      <c r="BE730" s="8" t="s">
        <v>1021</v>
      </c>
      <c r="BF730" s="8">
        <v>0</v>
      </c>
      <c r="BG730" s="8">
        <v>0</v>
      </c>
      <c r="BH730" s="8"/>
    </row>
    <row r="731" spans="2:60">
      <c r="B731" s="8" t="s">
        <v>8326</v>
      </c>
      <c r="C731" s="8" t="s">
        <v>82</v>
      </c>
      <c r="D731" s="8" t="s">
        <v>94</v>
      </c>
      <c r="E731" s="8" t="s">
        <v>169</v>
      </c>
      <c r="F731" s="8" t="s">
        <v>8438</v>
      </c>
      <c r="G731" s="8" t="s">
        <v>93</v>
      </c>
      <c r="H731" s="8" t="s">
        <v>53</v>
      </c>
      <c r="I731" s="9">
        <v>46177</v>
      </c>
      <c r="J731" s="61">
        <v>0</v>
      </c>
      <c r="K731" s="56">
        <v>46174</v>
      </c>
      <c r="L731" s="8" t="s">
        <v>52</v>
      </c>
      <c r="M731" s="8" t="s">
        <v>84</v>
      </c>
      <c r="N731" s="8" t="s">
        <v>92</v>
      </c>
      <c r="O731" s="8">
        <v>1</v>
      </c>
      <c r="P731" s="8">
        <v>4</v>
      </c>
      <c r="Q731" s="8" t="s">
        <v>56</v>
      </c>
      <c r="R731" s="8">
        <v>4</v>
      </c>
      <c r="S731" s="8">
        <v>0</v>
      </c>
      <c r="T731" s="8" t="b">
        <v>0</v>
      </c>
      <c r="U731" s="8">
        <v>210</v>
      </c>
      <c r="V731" s="54">
        <v>182</v>
      </c>
      <c r="W731" s="54">
        <v>117</v>
      </c>
      <c r="X731" s="8">
        <v>0</v>
      </c>
      <c r="Y731" s="8">
        <v>0</v>
      </c>
      <c r="Z731" s="8">
        <v>1</v>
      </c>
      <c r="AA731" s="8">
        <v>0</v>
      </c>
      <c r="AB731" s="8">
        <v>4</v>
      </c>
      <c r="AC731" s="8">
        <v>0</v>
      </c>
      <c r="AD731" s="8"/>
      <c r="AE731" s="8">
        <v>210</v>
      </c>
      <c r="AF731" s="8" t="s">
        <v>8384</v>
      </c>
      <c r="AG731" s="8" t="s">
        <v>8379</v>
      </c>
      <c r="AH731" s="54">
        <v>8</v>
      </c>
      <c r="AI731" s="54">
        <v>-20</v>
      </c>
      <c r="AJ731" s="8">
        <v>0</v>
      </c>
      <c r="AK731" s="8">
        <v>1</v>
      </c>
      <c r="AL731" s="8">
        <v>0</v>
      </c>
      <c r="AM731" s="8">
        <v>4</v>
      </c>
      <c r="AN731" s="8">
        <v>0</v>
      </c>
      <c r="AO731" s="8">
        <v>1</v>
      </c>
      <c r="AP731" s="8">
        <v>0</v>
      </c>
      <c r="AQ731" s="8">
        <v>0</v>
      </c>
      <c r="AR731" s="54">
        <v>110</v>
      </c>
      <c r="AS731" s="8">
        <v>1</v>
      </c>
      <c r="AT731" s="8">
        <v>0</v>
      </c>
      <c r="AU731" s="8">
        <v>210</v>
      </c>
      <c r="AV731" s="8" t="s">
        <v>8439</v>
      </c>
      <c r="AW731" s="8">
        <v>1</v>
      </c>
      <c r="AX731" s="8">
        <v>0</v>
      </c>
      <c r="AY731" s="8">
        <v>0</v>
      </c>
      <c r="AZ731" s="47">
        <v>46177.333333333336</v>
      </c>
      <c r="BA731" s="47">
        <v>46177.479166666664</v>
      </c>
      <c r="BB731" s="8" t="s">
        <v>8380</v>
      </c>
      <c r="BC731" s="47">
        <v>46177.338888888888</v>
      </c>
      <c r="BD731" s="47">
        <v>46177.465277777781</v>
      </c>
      <c r="BE731" s="8" t="s">
        <v>169</v>
      </c>
      <c r="BF731" s="8">
        <v>0</v>
      </c>
      <c r="BG731" s="8">
        <v>0</v>
      </c>
      <c r="BH731" s="8"/>
    </row>
    <row r="732" spans="2:60">
      <c r="B732" s="8" t="s">
        <v>8326</v>
      </c>
      <c r="C732" s="8" t="s">
        <v>82</v>
      </c>
      <c r="D732" s="8" t="s">
        <v>94</v>
      </c>
      <c r="E732" s="8" t="s">
        <v>169</v>
      </c>
      <c r="F732" s="8" t="s">
        <v>8438</v>
      </c>
      <c r="G732" s="8" t="s">
        <v>93</v>
      </c>
      <c r="H732" s="8" t="s">
        <v>53</v>
      </c>
      <c r="I732" s="9">
        <v>46212</v>
      </c>
      <c r="J732" s="61">
        <v>0</v>
      </c>
      <c r="K732" s="56">
        <v>46204</v>
      </c>
      <c r="L732" s="8" t="s">
        <v>52</v>
      </c>
      <c r="M732" s="8" t="s">
        <v>84</v>
      </c>
      <c r="N732" s="8" t="s">
        <v>92</v>
      </c>
      <c r="O732" s="8">
        <v>1</v>
      </c>
      <c r="P732" s="8">
        <v>4</v>
      </c>
      <c r="Q732" s="8" t="s">
        <v>58</v>
      </c>
      <c r="R732" s="8">
        <v>4</v>
      </c>
      <c r="S732" s="8">
        <v>0</v>
      </c>
      <c r="T732" s="8" t="b">
        <v>0</v>
      </c>
      <c r="U732" s="8">
        <v>420</v>
      </c>
      <c r="V732" s="54">
        <v>390</v>
      </c>
      <c r="W732" s="54">
        <v>282</v>
      </c>
      <c r="X732" s="8">
        <v>0</v>
      </c>
      <c r="Y732" s="8">
        <v>0</v>
      </c>
      <c r="Z732" s="8">
        <v>1</v>
      </c>
      <c r="AA732" s="8">
        <v>0</v>
      </c>
      <c r="AB732" s="8">
        <v>4</v>
      </c>
      <c r="AC732" s="8">
        <v>0</v>
      </c>
      <c r="AD732" s="8"/>
      <c r="AE732" s="8">
        <v>420</v>
      </c>
      <c r="AF732" s="8" t="s">
        <v>8384</v>
      </c>
      <c r="AG732" s="8" t="s">
        <v>8379</v>
      </c>
      <c r="AH732" s="54">
        <v>5</v>
      </c>
      <c r="AI732" s="54">
        <v>-25</v>
      </c>
      <c r="AJ732" s="8">
        <v>0</v>
      </c>
      <c r="AK732" s="8">
        <v>1</v>
      </c>
      <c r="AL732" s="8">
        <v>0</v>
      </c>
      <c r="AM732" s="8">
        <v>4</v>
      </c>
      <c r="AN732" s="8">
        <v>0</v>
      </c>
      <c r="AO732" s="8">
        <v>1</v>
      </c>
      <c r="AP732" s="8">
        <v>0</v>
      </c>
      <c r="AQ732" s="8">
        <v>0</v>
      </c>
      <c r="AR732" s="54">
        <v>280</v>
      </c>
      <c r="AS732" s="8">
        <v>1</v>
      </c>
      <c r="AT732" s="8">
        <v>0</v>
      </c>
      <c r="AU732" s="8">
        <v>420</v>
      </c>
      <c r="AV732" s="8" t="s">
        <v>8439</v>
      </c>
      <c r="AW732" s="8">
        <v>1</v>
      </c>
      <c r="AX732" s="8">
        <v>0</v>
      </c>
      <c r="AY732" s="8">
        <v>0</v>
      </c>
      <c r="AZ732" s="47">
        <v>46212.3125</v>
      </c>
      <c r="BA732" s="47">
        <v>46212.604166666664</v>
      </c>
      <c r="BB732" s="8" t="s">
        <v>8380</v>
      </c>
      <c r="BC732" s="47">
        <v>46212.315972222219</v>
      </c>
      <c r="BD732" s="47">
        <v>46212.586805555555</v>
      </c>
      <c r="BE732" s="8" t="s">
        <v>169</v>
      </c>
      <c r="BF732" s="8">
        <v>0</v>
      </c>
      <c r="BG732" s="8">
        <v>0</v>
      </c>
      <c r="BH732" s="8"/>
    </row>
    <row r="733" spans="2:60">
      <c r="B733" s="8" t="s">
        <v>8326</v>
      </c>
      <c r="C733" s="8" t="s">
        <v>82</v>
      </c>
      <c r="D733" s="8" t="s">
        <v>94</v>
      </c>
      <c r="E733" s="8" t="s">
        <v>169</v>
      </c>
      <c r="F733" s="8" t="s">
        <v>8438</v>
      </c>
      <c r="G733" s="8" t="s">
        <v>93</v>
      </c>
      <c r="H733" s="8" t="s">
        <v>53</v>
      </c>
      <c r="I733" s="9">
        <v>46235</v>
      </c>
      <c r="J733" s="61">
        <v>0</v>
      </c>
      <c r="K733" s="56">
        <v>46235</v>
      </c>
      <c r="L733" s="8" t="s">
        <v>52</v>
      </c>
      <c r="M733" s="8" t="s">
        <v>84</v>
      </c>
      <c r="N733" s="8" t="s">
        <v>92</v>
      </c>
      <c r="O733" s="8">
        <v>1</v>
      </c>
      <c r="P733" s="8">
        <v>4</v>
      </c>
      <c r="Q733" s="8" t="s">
        <v>60</v>
      </c>
      <c r="R733" s="8">
        <v>4</v>
      </c>
      <c r="S733" s="8">
        <v>0</v>
      </c>
      <c r="T733" s="8" t="b">
        <v>0</v>
      </c>
      <c r="U733" s="8">
        <v>540</v>
      </c>
      <c r="V733" s="54">
        <v>495</v>
      </c>
      <c r="W733" s="54">
        <v>357</v>
      </c>
      <c r="X733" s="8">
        <v>0</v>
      </c>
      <c r="Y733" s="8">
        <v>0</v>
      </c>
      <c r="Z733" s="8">
        <v>1</v>
      </c>
      <c r="AA733" s="8">
        <v>0</v>
      </c>
      <c r="AB733" s="8">
        <v>4</v>
      </c>
      <c r="AC733" s="8">
        <v>0</v>
      </c>
      <c r="AD733" s="8"/>
      <c r="AE733" s="8">
        <v>540</v>
      </c>
      <c r="AF733" s="8" t="s">
        <v>8384</v>
      </c>
      <c r="AG733" s="8" t="s">
        <v>8379</v>
      </c>
      <c r="AH733" s="54">
        <v>4</v>
      </c>
      <c r="AI733" s="54">
        <v>-41</v>
      </c>
      <c r="AJ733" s="8">
        <v>0</v>
      </c>
      <c r="AK733" s="8">
        <v>1</v>
      </c>
      <c r="AL733" s="8">
        <v>0</v>
      </c>
      <c r="AM733" s="8">
        <v>4</v>
      </c>
      <c r="AN733" s="8">
        <v>0</v>
      </c>
      <c r="AO733" s="8">
        <v>1</v>
      </c>
      <c r="AP733" s="8">
        <v>0</v>
      </c>
      <c r="AQ733" s="8">
        <v>0</v>
      </c>
      <c r="AR733" s="54">
        <v>355</v>
      </c>
      <c r="AS733" s="8">
        <v>1</v>
      </c>
      <c r="AT733" s="8">
        <v>0</v>
      </c>
      <c r="AU733" s="8">
        <v>540</v>
      </c>
      <c r="AV733" s="8" t="s">
        <v>8439</v>
      </c>
      <c r="AW733" s="8">
        <v>1</v>
      </c>
      <c r="AX733" s="8">
        <v>0</v>
      </c>
      <c r="AY733" s="8">
        <v>0</v>
      </c>
      <c r="AZ733" s="47">
        <v>46235.354166666664</v>
      </c>
      <c r="BA733" s="47">
        <v>46235.729166666664</v>
      </c>
      <c r="BB733" s="8" t="s">
        <v>8380</v>
      </c>
      <c r="BC733" s="47">
        <v>46235.356944444444</v>
      </c>
      <c r="BD733" s="47">
        <v>46235.700694444444</v>
      </c>
      <c r="BE733" s="8" t="s">
        <v>169</v>
      </c>
      <c r="BF733" s="8">
        <v>0</v>
      </c>
      <c r="BG733" s="8">
        <v>0</v>
      </c>
      <c r="BH733" s="8"/>
    </row>
    <row r="734" spans="2:60">
      <c r="B734" s="8" t="s">
        <v>8326</v>
      </c>
      <c r="C734" s="8" t="s">
        <v>82</v>
      </c>
      <c r="D734" s="8" t="s">
        <v>68</v>
      </c>
      <c r="E734" s="8" t="s">
        <v>250</v>
      </c>
      <c r="F734" s="8" t="s">
        <v>8438</v>
      </c>
      <c r="G734" s="8" t="s">
        <v>85</v>
      </c>
      <c r="H734" s="8" t="s">
        <v>53</v>
      </c>
      <c r="I734" s="9">
        <v>46257</v>
      </c>
      <c r="J734" s="61">
        <v>0</v>
      </c>
      <c r="K734" s="56">
        <v>46235</v>
      </c>
      <c r="L734" s="8" t="s">
        <v>52</v>
      </c>
      <c r="M734" s="8" t="s">
        <v>84</v>
      </c>
      <c r="N734" s="8" t="s">
        <v>64</v>
      </c>
      <c r="O734" s="8">
        <v>1</v>
      </c>
      <c r="P734" s="8">
        <v>4</v>
      </c>
      <c r="Q734" s="8" t="s">
        <v>60</v>
      </c>
      <c r="R734" s="8">
        <v>4</v>
      </c>
      <c r="S734" s="8">
        <v>0</v>
      </c>
      <c r="T734" s="8" t="b">
        <v>0</v>
      </c>
      <c r="U734" s="8">
        <v>270</v>
      </c>
      <c r="V734" s="54">
        <v>233</v>
      </c>
      <c r="W734" s="54">
        <v>159</v>
      </c>
      <c r="X734" s="8">
        <v>0</v>
      </c>
      <c r="Y734" s="8">
        <v>0</v>
      </c>
      <c r="Z734" s="8">
        <v>1</v>
      </c>
      <c r="AA734" s="8">
        <v>0</v>
      </c>
      <c r="AB734" s="8">
        <v>4</v>
      </c>
      <c r="AC734" s="8">
        <v>0</v>
      </c>
      <c r="AD734" s="8"/>
      <c r="AE734" s="8">
        <v>270</v>
      </c>
      <c r="AF734" s="8" t="s">
        <v>8384</v>
      </c>
      <c r="AG734" s="8" t="s">
        <v>8379</v>
      </c>
      <c r="AH734" s="54">
        <v>10</v>
      </c>
      <c r="AI734" s="54">
        <v>-27</v>
      </c>
      <c r="AJ734" s="8">
        <v>0</v>
      </c>
      <c r="AK734" s="8">
        <v>1</v>
      </c>
      <c r="AL734" s="8">
        <v>0</v>
      </c>
      <c r="AM734" s="8">
        <v>4</v>
      </c>
      <c r="AN734" s="8">
        <v>0</v>
      </c>
      <c r="AO734" s="8">
        <v>1</v>
      </c>
      <c r="AP734" s="8">
        <v>0</v>
      </c>
      <c r="AQ734" s="8">
        <v>0</v>
      </c>
      <c r="AR734" s="54">
        <v>150</v>
      </c>
      <c r="AS734" s="8">
        <v>1</v>
      </c>
      <c r="AT734" s="8">
        <v>0</v>
      </c>
      <c r="AU734" s="8">
        <v>270</v>
      </c>
      <c r="AV734" s="8" t="s">
        <v>8439</v>
      </c>
      <c r="AW734" s="8">
        <v>1</v>
      </c>
      <c r="AX734" s="8">
        <v>0</v>
      </c>
      <c r="AY734" s="8">
        <v>0</v>
      </c>
      <c r="AZ734" s="47">
        <v>46257.354166666664</v>
      </c>
      <c r="BA734" s="47">
        <v>46257.541666666664</v>
      </c>
      <c r="BB734" s="8" t="s">
        <v>8380</v>
      </c>
      <c r="BC734" s="47">
        <v>46257.361111111109</v>
      </c>
      <c r="BD734" s="47">
        <v>46257.522916666669</v>
      </c>
      <c r="BE734" s="8" t="s">
        <v>250</v>
      </c>
      <c r="BF734" s="8">
        <v>0</v>
      </c>
      <c r="BG734" s="8">
        <v>0</v>
      </c>
      <c r="BH734" s="8"/>
    </row>
    <row r="735" spans="2:60">
      <c r="B735" s="8" t="s">
        <v>8326</v>
      </c>
      <c r="C735" s="8" t="s">
        <v>82</v>
      </c>
      <c r="D735" s="8" t="s">
        <v>68</v>
      </c>
      <c r="E735" s="8" t="s">
        <v>250</v>
      </c>
      <c r="F735" s="8" t="s">
        <v>8438</v>
      </c>
      <c r="G735" s="8" t="s">
        <v>86</v>
      </c>
      <c r="H735" s="8" t="s">
        <v>53</v>
      </c>
      <c r="I735" s="9">
        <v>46247</v>
      </c>
      <c r="J735" s="61">
        <v>0</v>
      </c>
      <c r="K735" s="56">
        <v>46235</v>
      </c>
      <c r="L735" s="8" t="s">
        <v>52</v>
      </c>
      <c r="M735" s="8" t="s">
        <v>84</v>
      </c>
      <c r="N735" s="8" t="s">
        <v>64</v>
      </c>
      <c r="O735" s="8">
        <v>1</v>
      </c>
      <c r="P735" s="8">
        <v>4</v>
      </c>
      <c r="Q735" s="8" t="s">
        <v>60</v>
      </c>
      <c r="R735" s="8">
        <v>4</v>
      </c>
      <c r="S735" s="8">
        <v>0</v>
      </c>
      <c r="T735" s="8" t="b">
        <v>0</v>
      </c>
      <c r="U735" s="8">
        <v>270</v>
      </c>
      <c r="V735" s="54">
        <v>255</v>
      </c>
      <c r="W735" s="54">
        <v>172</v>
      </c>
      <c r="X735" s="8">
        <v>0</v>
      </c>
      <c r="Y735" s="8">
        <v>0</v>
      </c>
      <c r="Z735" s="8">
        <v>1</v>
      </c>
      <c r="AA735" s="8">
        <v>0</v>
      </c>
      <c r="AB735" s="8">
        <v>4</v>
      </c>
      <c r="AC735" s="8">
        <v>0</v>
      </c>
      <c r="AD735" s="8"/>
      <c r="AE735" s="8">
        <v>270</v>
      </c>
      <c r="AF735" s="8" t="s">
        <v>8384</v>
      </c>
      <c r="AG735" s="8" t="s">
        <v>8379</v>
      </c>
      <c r="AH735" s="54">
        <v>2</v>
      </c>
      <c r="AI735" s="54">
        <v>-13</v>
      </c>
      <c r="AJ735" s="8">
        <v>0</v>
      </c>
      <c r="AK735" s="8">
        <v>1</v>
      </c>
      <c r="AL735" s="8">
        <v>0</v>
      </c>
      <c r="AM735" s="8">
        <v>4</v>
      </c>
      <c r="AN735" s="8">
        <v>0</v>
      </c>
      <c r="AO735" s="8">
        <v>1</v>
      </c>
      <c r="AP735" s="8">
        <v>0</v>
      </c>
      <c r="AQ735" s="8">
        <v>0</v>
      </c>
      <c r="AR735" s="54">
        <v>165</v>
      </c>
      <c r="AS735" s="8">
        <v>1</v>
      </c>
      <c r="AT735" s="8">
        <v>0</v>
      </c>
      <c r="AU735" s="8">
        <v>270</v>
      </c>
      <c r="AV735" s="8" t="s">
        <v>8439</v>
      </c>
      <c r="AW735" s="8">
        <v>1</v>
      </c>
      <c r="AX735" s="8">
        <v>0</v>
      </c>
      <c r="AY735" s="8">
        <v>0</v>
      </c>
      <c r="AZ735" s="47">
        <v>46247.5625</v>
      </c>
      <c r="BA735" s="47">
        <v>46247.75</v>
      </c>
      <c r="BB735" s="8" t="s">
        <v>8380</v>
      </c>
      <c r="BC735" s="47">
        <v>46247.563888888886</v>
      </c>
      <c r="BD735" s="47">
        <v>46247.740972222222</v>
      </c>
      <c r="BE735" s="8" t="s">
        <v>250</v>
      </c>
      <c r="BF735" s="8">
        <v>0</v>
      </c>
      <c r="BG735" s="8">
        <v>0</v>
      </c>
      <c r="BH735" s="8"/>
    </row>
    <row r="736" spans="2:60">
      <c r="B736" s="8" t="s">
        <v>8326</v>
      </c>
      <c r="C736" s="8" t="s">
        <v>82</v>
      </c>
      <c r="D736" s="8" t="s">
        <v>68</v>
      </c>
      <c r="E736" s="8" t="s">
        <v>250</v>
      </c>
      <c r="F736" s="8" t="s">
        <v>8438</v>
      </c>
      <c r="G736" s="8" t="s">
        <v>89</v>
      </c>
      <c r="H736" s="8" t="s">
        <v>53</v>
      </c>
      <c r="I736" s="9">
        <v>46191</v>
      </c>
      <c r="J736" s="61">
        <v>0</v>
      </c>
      <c r="K736" s="56">
        <v>46174</v>
      </c>
      <c r="L736" s="8" t="s">
        <v>52</v>
      </c>
      <c r="M736" s="8" t="s">
        <v>84</v>
      </c>
      <c r="N736" s="8" t="s">
        <v>64</v>
      </c>
      <c r="O736" s="8">
        <v>1</v>
      </c>
      <c r="P736" s="8">
        <v>4</v>
      </c>
      <c r="Q736" s="8" t="s">
        <v>56</v>
      </c>
      <c r="R736" s="8">
        <v>4</v>
      </c>
      <c r="S736" s="8">
        <v>0</v>
      </c>
      <c r="T736" s="8" t="b">
        <v>0</v>
      </c>
      <c r="U736" s="8">
        <v>180</v>
      </c>
      <c r="V736" s="54">
        <v>167</v>
      </c>
      <c r="W736" s="54">
        <v>95</v>
      </c>
      <c r="X736" s="8">
        <v>0</v>
      </c>
      <c r="Y736" s="8">
        <v>0</v>
      </c>
      <c r="Z736" s="8">
        <v>1</v>
      </c>
      <c r="AA736" s="8">
        <v>0</v>
      </c>
      <c r="AB736" s="8">
        <v>4</v>
      </c>
      <c r="AC736" s="8">
        <v>0</v>
      </c>
      <c r="AD736" s="8"/>
      <c r="AE736" s="8">
        <v>180</v>
      </c>
      <c r="AF736" s="8" t="s">
        <v>8384</v>
      </c>
      <c r="AG736" s="8" t="s">
        <v>8384</v>
      </c>
      <c r="AH736" s="54">
        <v>6</v>
      </c>
      <c r="AI736" s="54">
        <v>-7</v>
      </c>
      <c r="AJ736" s="8">
        <v>0</v>
      </c>
      <c r="AK736" s="8">
        <v>1</v>
      </c>
      <c r="AL736" s="8">
        <v>0</v>
      </c>
      <c r="AM736" s="8">
        <v>4</v>
      </c>
      <c r="AN736" s="8">
        <v>0</v>
      </c>
      <c r="AO736" s="8">
        <v>0</v>
      </c>
      <c r="AP736" s="8">
        <v>1</v>
      </c>
      <c r="AQ736" s="8">
        <v>0</v>
      </c>
      <c r="AR736" s="54">
        <v>95</v>
      </c>
      <c r="AS736" s="8">
        <v>1</v>
      </c>
      <c r="AT736" s="8">
        <v>0</v>
      </c>
      <c r="AU736" s="8">
        <v>180</v>
      </c>
      <c r="AV736" s="8" t="s">
        <v>8439</v>
      </c>
      <c r="AW736" s="8">
        <v>1</v>
      </c>
      <c r="AX736" s="8">
        <v>0</v>
      </c>
      <c r="AY736" s="8">
        <v>0</v>
      </c>
      <c r="AZ736" s="47">
        <v>46191.541666666664</v>
      </c>
      <c r="BA736" s="47">
        <v>46191.666666666664</v>
      </c>
      <c r="BB736" s="8" t="s">
        <v>8380</v>
      </c>
      <c r="BC736" s="47">
        <v>46191.54583333333</v>
      </c>
      <c r="BD736" s="47">
        <v>46191.661805555559</v>
      </c>
      <c r="BE736" s="8" t="s">
        <v>250</v>
      </c>
      <c r="BF736" s="8">
        <v>0</v>
      </c>
      <c r="BG736" s="8">
        <v>0</v>
      </c>
      <c r="BH736" s="8"/>
    </row>
    <row r="737" spans="2:60">
      <c r="B737" s="8" t="s">
        <v>8326</v>
      </c>
      <c r="C737" s="8" t="s">
        <v>82</v>
      </c>
      <c r="D737" s="8" t="s">
        <v>68</v>
      </c>
      <c r="E737" s="8" t="s">
        <v>341</v>
      </c>
      <c r="F737" s="8" t="s">
        <v>8438</v>
      </c>
      <c r="G737" s="8" t="s">
        <v>85</v>
      </c>
      <c r="H737" s="8" t="s">
        <v>53</v>
      </c>
      <c r="I737" s="9">
        <v>46179</v>
      </c>
      <c r="J737" s="61">
        <v>0</v>
      </c>
      <c r="K737" s="56">
        <v>46174</v>
      </c>
      <c r="L737" s="8" t="s">
        <v>52</v>
      </c>
      <c r="M737" s="8" t="s">
        <v>84</v>
      </c>
      <c r="N737" s="8" t="s">
        <v>64</v>
      </c>
      <c r="O737" s="8">
        <v>1</v>
      </c>
      <c r="P737" s="8">
        <v>4</v>
      </c>
      <c r="Q737" s="8" t="s">
        <v>56</v>
      </c>
      <c r="R737" s="8">
        <v>4</v>
      </c>
      <c r="S737" s="8">
        <v>0</v>
      </c>
      <c r="T737" s="8" t="b">
        <v>0</v>
      </c>
      <c r="U737" s="8">
        <v>270</v>
      </c>
      <c r="V737" s="54">
        <v>232</v>
      </c>
      <c r="W737" s="54">
        <v>155</v>
      </c>
      <c r="X737" s="8">
        <v>0</v>
      </c>
      <c r="Y737" s="8">
        <v>0</v>
      </c>
      <c r="Z737" s="8">
        <v>1</v>
      </c>
      <c r="AA737" s="8">
        <v>0</v>
      </c>
      <c r="AB737" s="8">
        <v>4</v>
      </c>
      <c r="AC737" s="8">
        <v>0</v>
      </c>
      <c r="AD737" s="8"/>
      <c r="AE737" s="8">
        <v>270</v>
      </c>
      <c r="AF737" s="8" t="s">
        <v>8378</v>
      </c>
      <c r="AG737" s="8" t="s">
        <v>8379</v>
      </c>
      <c r="AH737" s="54">
        <v>12</v>
      </c>
      <c r="AI737" s="54">
        <v>-26</v>
      </c>
      <c r="AJ737" s="8">
        <v>0</v>
      </c>
      <c r="AK737" s="8">
        <v>0</v>
      </c>
      <c r="AL737" s="8">
        <v>1</v>
      </c>
      <c r="AM737" s="8">
        <v>4</v>
      </c>
      <c r="AN737" s="8">
        <v>0</v>
      </c>
      <c r="AO737" s="8">
        <v>1</v>
      </c>
      <c r="AP737" s="8">
        <v>0</v>
      </c>
      <c r="AQ737" s="8">
        <v>0</v>
      </c>
      <c r="AR737" s="54">
        <v>150</v>
      </c>
      <c r="AS737" s="8">
        <v>1</v>
      </c>
      <c r="AT737" s="8">
        <v>0</v>
      </c>
      <c r="AU737" s="8">
        <v>270</v>
      </c>
      <c r="AV737" s="8" t="s">
        <v>8439</v>
      </c>
      <c r="AW737" s="8">
        <v>1</v>
      </c>
      <c r="AX737" s="8">
        <v>0</v>
      </c>
      <c r="AY737" s="8">
        <v>0</v>
      </c>
      <c r="AZ737" s="47">
        <v>46179.354166666664</v>
      </c>
      <c r="BA737" s="47">
        <v>46179.541666666664</v>
      </c>
      <c r="BB737" s="8" t="s">
        <v>8380</v>
      </c>
      <c r="BC737" s="47">
        <v>46179.362500000003</v>
      </c>
      <c r="BD737" s="47">
        <v>46179.523611111108</v>
      </c>
      <c r="BE737" s="8" t="s">
        <v>341</v>
      </c>
      <c r="BF737" s="8">
        <v>0</v>
      </c>
      <c r="BG737" s="8">
        <v>0</v>
      </c>
      <c r="BH737" s="8"/>
    </row>
    <row r="738" spans="2:60">
      <c r="B738" s="8" t="s">
        <v>8326</v>
      </c>
      <c r="C738" s="8" t="s">
        <v>82</v>
      </c>
      <c r="D738" s="8" t="s">
        <v>68</v>
      </c>
      <c r="E738" s="8" t="s">
        <v>341</v>
      </c>
      <c r="F738" s="8" t="s">
        <v>8438</v>
      </c>
      <c r="G738" s="8" t="s">
        <v>87</v>
      </c>
      <c r="H738" s="8" t="s">
        <v>53</v>
      </c>
      <c r="I738" s="9">
        <v>46181</v>
      </c>
      <c r="J738" s="61">
        <v>0</v>
      </c>
      <c r="K738" s="56">
        <v>46174</v>
      </c>
      <c r="L738" s="8" t="s">
        <v>52</v>
      </c>
      <c r="M738" s="8" t="s">
        <v>84</v>
      </c>
      <c r="N738" s="8" t="s">
        <v>64</v>
      </c>
      <c r="O738" s="8">
        <v>1</v>
      </c>
      <c r="P738" s="8">
        <v>4</v>
      </c>
      <c r="Q738" s="8" t="s">
        <v>56</v>
      </c>
      <c r="R738" s="8">
        <v>4</v>
      </c>
      <c r="S738" s="8">
        <v>0</v>
      </c>
      <c r="T738" s="8" t="b">
        <v>0</v>
      </c>
      <c r="U738" s="8">
        <v>240</v>
      </c>
      <c r="V738" s="54">
        <v>203</v>
      </c>
      <c r="W738" s="54">
        <v>123</v>
      </c>
      <c r="X738" s="8">
        <v>0</v>
      </c>
      <c r="Y738" s="8">
        <v>0</v>
      </c>
      <c r="Z738" s="8">
        <v>1</v>
      </c>
      <c r="AA738" s="8">
        <v>0</v>
      </c>
      <c r="AB738" s="8">
        <v>4</v>
      </c>
      <c r="AC738" s="8">
        <v>0</v>
      </c>
      <c r="AD738" s="8"/>
      <c r="AE738" s="8">
        <v>240</v>
      </c>
      <c r="AF738" s="8" t="s">
        <v>8384</v>
      </c>
      <c r="AG738" s="8" t="s">
        <v>8379</v>
      </c>
      <c r="AH738" s="54">
        <v>10</v>
      </c>
      <c r="AI738" s="54">
        <v>-27</v>
      </c>
      <c r="AJ738" s="8">
        <v>0</v>
      </c>
      <c r="AK738" s="8">
        <v>1</v>
      </c>
      <c r="AL738" s="8">
        <v>0</v>
      </c>
      <c r="AM738" s="8">
        <v>4</v>
      </c>
      <c r="AN738" s="8">
        <v>0</v>
      </c>
      <c r="AO738" s="8">
        <v>1</v>
      </c>
      <c r="AP738" s="8">
        <v>0</v>
      </c>
      <c r="AQ738" s="8">
        <v>0</v>
      </c>
      <c r="AR738" s="54">
        <v>130</v>
      </c>
      <c r="AS738" s="8">
        <v>1</v>
      </c>
      <c r="AT738" s="8">
        <v>0</v>
      </c>
      <c r="AU738" s="8">
        <v>240</v>
      </c>
      <c r="AV738" s="8" t="s">
        <v>8439</v>
      </c>
      <c r="AW738" s="8">
        <v>1</v>
      </c>
      <c r="AX738" s="8">
        <v>0</v>
      </c>
      <c r="AY738" s="8">
        <v>0</v>
      </c>
      <c r="AZ738" s="47">
        <v>46181.333333333336</v>
      </c>
      <c r="BA738" s="47">
        <v>46181.5</v>
      </c>
      <c r="BB738" s="8" t="s">
        <v>8380</v>
      </c>
      <c r="BC738" s="47">
        <v>46181.340277777781</v>
      </c>
      <c r="BD738" s="47">
        <v>46181.481249999997</v>
      </c>
      <c r="BE738" s="8" t="s">
        <v>341</v>
      </c>
      <c r="BF738" s="8">
        <v>0</v>
      </c>
      <c r="BG738" s="8">
        <v>0</v>
      </c>
      <c r="BH738" s="8"/>
    </row>
    <row r="739" spans="2:60">
      <c r="B739" s="8" t="s">
        <v>8326</v>
      </c>
      <c r="C739" s="8" t="s">
        <v>82</v>
      </c>
      <c r="D739" s="8" t="s">
        <v>68</v>
      </c>
      <c r="E739" s="8" t="s">
        <v>341</v>
      </c>
      <c r="F739" s="8" t="s">
        <v>8438</v>
      </c>
      <c r="G739" s="8" t="s">
        <v>87</v>
      </c>
      <c r="H739" s="8" t="s">
        <v>53</v>
      </c>
      <c r="I739" s="9">
        <v>46193</v>
      </c>
      <c r="J739" s="61">
        <v>0</v>
      </c>
      <c r="K739" s="56">
        <v>46174</v>
      </c>
      <c r="L739" s="8" t="s">
        <v>52</v>
      </c>
      <c r="M739" s="8" t="s">
        <v>84</v>
      </c>
      <c r="N739" s="8" t="s">
        <v>64</v>
      </c>
      <c r="O739" s="8">
        <v>1</v>
      </c>
      <c r="P739" s="8">
        <v>4</v>
      </c>
      <c r="Q739" s="8" t="s">
        <v>56</v>
      </c>
      <c r="R739" s="8">
        <v>4</v>
      </c>
      <c r="S739" s="8">
        <v>0</v>
      </c>
      <c r="T739" s="8" t="b">
        <v>0</v>
      </c>
      <c r="U739" s="8">
        <v>240</v>
      </c>
      <c r="V739" s="54">
        <v>209</v>
      </c>
      <c r="W739" s="54">
        <v>122</v>
      </c>
      <c r="X739" s="8">
        <v>0</v>
      </c>
      <c r="Y739" s="8">
        <v>0</v>
      </c>
      <c r="Z739" s="8">
        <v>1</v>
      </c>
      <c r="AA739" s="8">
        <v>0</v>
      </c>
      <c r="AB739" s="8">
        <v>4</v>
      </c>
      <c r="AC739" s="8">
        <v>0</v>
      </c>
      <c r="AD739" s="8"/>
      <c r="AE739" s="8">
        <v>240</v>
      </c>
      <c r="AF739" s="8" t="s">
        <v>8384</v>
      </c>
      <c r="AG739" s="8" t="s">
        <v>8379</v>
      </c>
      <c r="AH739" s="54">
        <v>2</v>
      </c>
      <c r="AI739" s="54">
        <v>-29</v>
      </c>
      <c r="AJ739" s="8">
        <v>0</v>
      </c>
      <c r="AK739" s="8">
        <v>1</v>
      </c>
      <c r="AL739" s="8">
        <v>0</v>
      </c>
      <c r="AM739" s="8">
        <v>4</v>
      </c>
      <c r="AN739" s="8">
        <v>0</v>
      </c>
      <c r="AO739" s="8">
        <v>1</v>
      </c>
      <c r="AP739" s="8">
        <v>0</v>
      </c>
      <c r="AQ739" s="8">
        <v>0</v>
      </c>
      <c r="AR739" s="54">
        <v>125</v>
      </c>
      <c r="AS739" s="8">
        <v>1</v>
      </c>
      <c r="AT739" s="8">
        <v>0</v>
      </c>
      <c r="AU739" s="8">
        <v>240</v>
      </c>
      <c r="AV739" s="8" t="s">
        <v>8439</v>
      </c>
      <c r="AW739" s="8">
        <v>1</v>
      </c>
      <c r="AX739" s="8">
        <v>0</v>
      </c>
      <c r="AY739" s="8">
        <v>0</v>
      </c>
      <c r="AZ739" s="47">
        <v>46193.375</v>
      </c>
      <c r="BA739" s="47">
        <v>46193.541666666664</v>
      </c>
      <c r="BB739" s="8" t="s">
        <v>8380</v>
      </c>
      <c r="BC739" s="47">
        <v>46193.376388888886</v>
      </c>
      <c r="BD739" s="47">
        <v>46193.521527777775</v>
      </c>
      <c r="BE739" s="8" t="s">
        <v>341</v>
      </c>
      <c r="BF739" s="8">
        <v>0</v>
      </c>
      <c r="BG739" s="8">
        <v>0</v>
      </c>
      <c r="BH739" s="8"/>
    </row>
    <row r="740" spans="2:60">
      <c r="B740" s="8" t="s">
        <v>8326</v>
      </c>
      <c r="C740" s="8" t="s">
        <v>82</v>
      </c>
      <c r="D740" s="8" t="s">
        <v>68</v>
      </c>
      <c r="E740" s="8" t="s">
        <v>341</v>
      </c>
      <c r="F740" s="8" t="s">
        <v>8438</v>
      </c>
      <c r="G740" s="8" t="s">
        <v>89</v>
      </c>
      <c r="H740" s="8" t="s">
        <v>53</v>
      </c>
      <c r="I740" s="9">
        <v>46202</v>
      </c>
      <c r="J740" s="61">
        <v>0</v>
      </c>
      <c r="K740" s="56">
        <v>46174</v>
      </c>
      <c r="L740" s="8" t="s">
        <v>52</v>
      </c>
      <c r="M740" s="8" t="s">
        <v>84</v>
      </c>
      <c r="N740" s="8" t="s">
        <v>64</v>
      </c>
      <c r="O740" s="8">
        <v>1</v>
      </c>
      <c r="P740" s="8">
        <v>4</v>
      </c>
      <c r="Q740" s="8" t="s">
        <v>56</v>
      </c>
      <c r="R740" s="8">
        <v>4</v>
      </c>
      <c r="S740" s="8">
        <v>0</v>
      </c>
      <c r="T740" s="8" t="b">
        <v>0</v>
      </c>
      <c r="U740" s="8">
        <v>210</v>
      </c>
      <c r="V740" s="54">
        <v>187</v>
      </c>
      <c r="W740" s="54">
        <v>108</v>
      </c>
      <c r="X740" s="8">
        <v>0</v>
      </c>
      <c r="Y740" s="8">
        <v>0</v>
      </c>
      <c r="Z740" s="8">
        <v>1</v>
      </c>
      <c r="AA740" s="8">
        <v>0</v>
      </c>
      <c r="AB740" s="8">
        <v>4</v>
      </c>
      <c r="AC740" s="8">
        <v>0</v>
      </c>
      <c r="AD740" s="8"/>
      <c r="AE740" s="8">
        <v>210</v>
      </c>
      <c r="AF740" s="8" t="s">
        <v>8384</v>
      </c>
      <c r="AG740" s="8" t="s">
        <v>8379</v>
      </c>
      <c r="AH740" s="54">
        <v>2</v>
      </c>
      <c r="AI740" s="54">
        <v>-21</v>
      </c>
      <c r="AJ740" s="8">
        <v>0</v>
      </c>
      <c r="AK740" s="8">
        <v>1</v>
      </c>
      <c r="AL740" s="8">
        <v>0</v>
      </c>
      <c r="AM740" s="8">
        <v>4</v>
      </c>
      <c r="AN740" s="8">
        <v>0</v>
      </c>
      <c r="AO740" s="8">
        <v>1</v>
      </c>
      <c r="AP740" s="8">
        <v>0</v>
      </c>
      <c r="AQ740" s="8">
        <v>0</v>
      </c>
      <c r="AR740" s="54">
        <v>100</v>
      </c>
      <c r="AS740" s="8">
        <v>1</v>
      </c>
      <c r="AT740" s="8">
        <v>0</v>
      </c>
      <c r="AU740" s="8">
        <v>210</v>
      </c>
      <c r="AV740" s="8" t="s">
        <v>8439</v>
      </c>
      <c r="AW740" s="8">
        <v>1</v>
      </c>
      <c r="AX740" s="8">
        <v>0</v>
      </c>
      <c r="AY740" s="8">
        <v>0</v>
      </c>
      <c r="AZ740" s="47">
        <v>46202.5625</v>
      </c>
      <c r="BA740" s="47">
        <v>46202.708333333336</v>
      </c>
      <c r="BB740" s="8" t="s">
        <v>8380</v>
      </c>
      <c r="BC740" s="47">
        <v>46202.563888888886</v>
      </c>
      <c r="BD740" s="47">
        <v>46202.693749999999</v>
      </c>
      <c r="BE740" s="8" t="s">
        <v>341</v>
      </c>
      <c r="BF740" s="8">
        <v>0</v>
      </c>
      <c r="BG740" s="8">
        <v>0</v>
      </c>
      <c r="BH740" s="8"/>
    </row>
    <row r="741" spans="2:60">
      <c r="B741" s="8" t="s">
        <v>8326</v>
      </c>
      <c r="C741" s="8" t="s">
        <v>82</v>
      </c>
      <c r="D741" s="8" t="s">
        <v>68</v>
      </c>
      <c r="E741" s="8" t="s">
        <v>191</v>
      </c>
      <c r="F741" s="8" t="s">
        <v>8438</v>
      </c>
      <c r="G741" s="8" t="s">
        <v>85</v>
      </c>
      <c r="H741" s="8" t="s">
        <v>53</v>
      </c>
      <c r="I741" s="9">
        <v>46205</v>
      </c>
      <c r="J741" s="61">
        <v>0</v>
      </c>
      <c r="K741" s="56">
        <v>46204</v>
      </c>
      <c r="L741" s="8" t="s">
        <v>52</v>
      </c>
      <c r="M741" s="8" t="s">
        <v>84</v>
      </c>
      <c r="N741" s="8" t="s">
        <v>64</v>
      </c>
      <c r="O741" s="8">
        <v>1</v>
      </c>
      <c r="P741" s="8">
        <v>4</v>
      </c>
      <c r="Q741" s="8" t="s">
        <v>58</v>
      </c>
      <c r="R741" s="8">
        <v>4</v>
      </c>
      <c r="S741" s="8">
        <v>0</v>
      </c>
      <c r="T741" s="8" t="b">
        <v>0</v>
      </c>
      <c r="U741" s="8">
        <v>540</v>
      </c>
      <c r="V741" s="54">
        <v>498</v>
      </c>
      <c r="W741" s="54">
        <v>357</v>
      </c>
      <c r="X741" s="8">
        <v>0</v>
      </c>
      <c r="Y741" s="8">
        <v>0</v>
      </c>
      <c r="Z741" s="8">
        <v>1</v>
      </c>
      <c r="AA741" s="8">
        <v>0</v>
      </c>
      <c r="AB741" s="8">
        <v>4</v>
      </c>
      <c r="AC741" s="8">
        <v>0</v>
      </c>
      <c r="AD741" s="8"/>
      <c r="AE741" s="8">
        <v>540</v>
      </c>
      <c r="AF741" s="8" t="s">
        <v>8384</v>
      </c>
      <c r="AG741" s="8" t="s">
        <v>8379</v>
      </c>
      <c r="AH741" s="54">
        <v>7</v>
      </c>
      <c r="AI741" s="54">
        <v>-35</v>
      </c>
      <c r="AJ741" s="8">
        <v>0</v>
      </c>
      <c r="AK741" s="8">
        <v>1</v>
      </c>
      <c r="AL741" s="8">
        <v>0</v>
      </c>
      <c r="AM741" s="8">
        <v>4</v>
      </c>
      <c r="AN741" s="8">
        <v>0</v>
      </c>
      <c r="AO741" s="8">
        <v>1</v>
      </c>
      <c r="AP741" s="8">
        <v>0</v>
      </c>
      <c r="AQ741" s="8">
        <v>0</v>
      </c>
      <c r="AR741" s="54">
        <v>360</v>
      </c>
      <c r="AS741" s="8">
        <v>1</v>
      </c>
      <c r="AT741" s="8">
        <v>0</v>
      </c>
      <c r="AU741" s="8">
        <v>540</v>
      </c>
      <c r="AV741" s="8" t="s">
        <v>8439</v>
      </c>
      <c r="AW741" s="8">
        <v>1</v>
      </c>
      <c r="AX741" s="8">
        <v>0</v>
      </c>
      <c r="AY741" s="8">
        <v>0</v>
      </c>
      <c r="AZ741" s="47">
        <v>46205.3125</v>
      </c>
      <c r="BA741" s="47">
        <v>46205.6875</v>
      </c>
      <c r="BB741" s="8" t="s">
        <v>8380</v>
      </c>
      <c r="BC741" s="47">
        <v>46205.317361111112</v>
      </c>
      <c r="BD741" s="47">
        <v>46205.663194444445</v>
      </c>
      <c r="BE741" s="8" t="s">
        <v>191</v>
      </c>
      <c r="BF741" s="8">
        <v>0</v>
      </c>
      <c r="BG741" s="8">
        <v>0</v>
      </c>
      <c r="BH741" s="8"/>
    </row>
    <row r="742" spans="2:60">
      <c r="B742" s="8" t="s">
        <v>8326</v>
      </c>
      <c r="C742" s="8" t="s">
        <v>82</v>
      </c>
      <c r="D742" s="8" t="s">
        <v>68</v>
      </c>
      <c r="E742" s="8" t="s">
        <v>191</v>
      </c>
      <c r="F742" s="8" t="s">
        <v>8438</v>
      </c>
      <c r="G742" s="8" t="s">
        <v>85</v>
      </c>
      <c r="H742" s="8" t="s">
        <v>53</v>
      </c>
      <c r="I742" s="9">
        <v>46237</v>
      </c>
      <c r="J742" s="61">
        <v>0</v>
      </c>
      <c r="K742" s="56">
        <v>46235</v>
      </c>
      <c r="L742" s="8" t="s">
        <v>52</v>
      </c>
      <c r="M742" s="8" t="s">
        <v>84</v>
      </c>
      <c r="N742" s="8" t="s">
        <v>64</v>
      </c>
      <c r="O742" s="8">
        <v>1</v>
      </c>
      <c r="P742" s="8">
        <v>4</v>
      </c>
      <c r="Q742" s="8" t="s">
        <v>60</v>
      </c>
      <c r="R742" s="8">
        <v>4</v>
      </c>
      <c r="S742" s="8">
        <v>0</v>
      </c>
      <c r="T742" s="8" t="b">
        <v>0</v>
      </c>
      <c r="U742" s="8">
        <v>480</v>
      </c>
      <c r="V742" s="54">
        <v>431</v>
      </c>
      <c r="W742" s="54">
        <v>354</v>
      </c>
      <c r="X742" s="8">
        <v>0</v>
      </c>
      <c r="Y742" s="8">
        <v>0</v>
      </c>
      <c r="Z742" s="8">
        <v>1</v>
      </c>
      <c r="AA742" s="8">
        <v>0</v>
      </c>
      <c r="AB742" s="8">
        <v>4</v>
      </c>
      <c r="AC742" s="8">
        <v>0</v>
      </c>
      <c r="AD742" s="8"/>
      <c r="AE742" s="8">
        <v>480</v>
      </c>
      <c r="AF742" s="8" t="s">
        <v>8378</v>
      </c>
      <c r="AG742" s="8" t="s">
        <v>8379</v>
      </c>
      <c r="AH742" s="54">
        <v>12</v>
      </c>
      <c r="AI742" s="54">
        <v>-37</v>
      </c>
      <c r="AJ742" s="8">
        <v>0</v>
      </c>
      <c r="AK742" s="8">
        <v>0</v>
      </c>
      <c r="AL742" s="8">
        <v>1</v>
      </c>
      <c r="AM742" s="8">
        <v>4</v>
      </c>
      <c r="AN742" s="8">
        <v>0</v>
      </c>
      <c r="AO742" s="8">
        <v>1</v>
      </c>
      <c r="AP742" s="8">
        <v>0</v>
      </c>
      <c r="AQ742" s="8">
        <v>0</v>
      </c>
      <c r="AR742" s="54">
        <v>350</v>
      </c>
      <c r="AS742" s="8">
        <v>1</v>
      </c>
      <c r="AT742" s="8">
        <v>0</v>
      </c>
      <c r="AU742" s="8">
        <v>480</v>
      </c>
      <c r="AV742" s="8" t="s">
        <v>8439</v>
      </c>
      <c r="AW742" s="8">
        <v>1</v>
      </c>
      <c r="AX742" s="8">
        <v>0</v>
      </c>
      <c r="AY742" s="8">
        <v>0</v>
      </c>
      <c r="AZ742" s="47">
        <v>46237.375</v>
      </c>
      <c r="BA742" s="47">
        <v>46237.708333333336</v>
      </c>
      <c r="BB742" s="8" t="s">
        <v>8380</v>
      </c>
      <c r="BC742" s="47">
        <v>46237.383333333331</v>
      </c>
      <c r="BD742" s="47">
        <v>46237.682638888888</v>
      </c>
      <c r="BE742" s="8" t="s">
        <v>191</v>
      </c>
      <c r="BF742" s="8">
        <v>0</v>
      </c>
      <c r="BG742" s="8">
        <v>0</v>
      </c>
      <c r="BH742" s="8"/>
    </row>
    <row r="743" spans="2:60">
      <c r="B743" s="8" t="s">
        <v>8326</v>
      </c>
      <c r="C743" s="8" t="s">
        <v>82</v>
      </c>
      <c r="D743" s="8" t="s">
        <v>68</v>
      </c>
      <c r="E743" s="8" t="s">
        <v>191</v>
      </c>
      <c r="F743" s="8" t="s">
        <v>8438</v>
      </c>
      <c r="G743" s="8" t="s">
        <v>85</v>
      </c>
      <c r="H743" s="8" t="s">
        <v>53</v>
      </c>
      <c r="I743" s="9">
        <v>46261</v>
      </c>
      <c r="J743" s="61">
        <v>0</v>
      </c>
      <c r="K743" s="56">
        <v>46235</v>
      </c>
      <c r="L743" s="8" t="s">
        <v>52</v>
      </c>
      <c r="M743" s="8" t="s">
        <v>84</v>
      </c>
      <c r="N743" s="8" t="s">
        <v>64</v>
      </c>
      <c r="O743" s="8">
        <v>1</v>
      </c>
      <c r="P743" s="8">
        <v>4</v>
      </c>
      <c r="Q743" s="8" t="s">
        <v>60</v>
      </c>
      <c r="R743" s="8">
        <v>4</v>
      </c>
      <c r="S743" s="8">
        <v>0</v>
      </c>
      <c r="T743" s="8" t="b">
        <v>0</v>
      </c>
      <c r="U743" s="8">
        <v>240</v>
      </c>
      <c r="V743" s="54">
        <v>224</v>
      </c>
      <c r="W743" s="54">
        <v>149</v>
      </c>
      <c r="X743" s="8">
        <v>0</v>
      </c>
      <c r="Y743" s="8">
        <v>0</v>
      </c>
      <c r="Z743" s="8">
        <v>1</v>
      </c>
      <c r="AA743" s="8">
        <v>0</v>
      </c>
      <c r="AB743" s="8">
        <v>4</v>
      </c>
      <c r="AC743" s="8">
        <v>0</v>
      </c>
      <c r="AD743" s="8"/>
      <c r="AE743" s="8">
        <v>240</v>
      </c>
      <c r="AF743" s="8" t="s">
        <v>8384</v>
      </c>
      <c r="AG743" s="8" t="s">
        <v>8379</v>
      </c>
      <c r="AH743" s="54">
        <v>5</v>
      </c>
      <c r="AI743" s="54">
        <v>-11</v>
      </c>
      <c r="AJ743" s="8">
        <v>0</v>
      </c>
      <c r="AK743" s="8">
        <v>1</v>
      </c>
      <c r="AL743" s="8">
        <v>0</v>
      </c>
      <c r="AM743" s="8">
        <v>4</v>
      </c>
      <c r="AN743" s="8">
        <v>0</v>
      </c>
      <c r="AO743" s="8">
        <v>1</v>
      </c>
      <c r="AP743" s="8">
        <v>0</v>
      </c>
      <c r="AQ743" s="8">
        <v>0</v>
      </c>
      <c r="AR743" s="54">
        <v>145</v>
      </c>
      <c r="AS743" s="8">
        <v>1</v>
      </c>
      <c r="AT743" s="8">
        <v>0</v>
      </c>
      <c r="AU743" s="8">
        <v>240</v>
      </c>
      <c r="AV743" s="8" t="s">
        <v>8439</v>
      </c>
      <c r="AW743" s="8">
        <v>1</v>
      </c>
      <c r="AX743" s="8">
        <v>0</v>
      </c>
      <c r="AY743" s="8">
        <v>0</v>
      </c>
      <c r="AZ743" s="47">
        <v>46261.354166666664</v>
      </c>
      <c r="BA743" s="47">
        <v>46261.520833333336</v>
      </c>
      <c r="BB743" s="8" t="s">
        <v>8380</v>
      </c>
      <c r="BC743" s="47">
        <v>46261.357638888891</v>
      </c>
      <c r="BD743" s="47">
        <v>46261.513194444444</v>
      </c>
      <c r="BE743" s="8" t="s">
        <v>191</v>
      </c>
      <c r="BF743" s="8">
        <v>0</v>
      </c>
      <c r="BG743" s="8">
        <v>0</v>
      </c>
      <c r="BH743" s="8"/>
    </row>
    <row r="744" spans="2:60">
      <c r="B744" s="8" t="s">
        <v>8326</v>
      </c>
      <c r="C744" s="8" t="s">
        <v>82</v>
      </c>
      <c r="D744" s="8" t="s">
        <v>68</v>
      </c>
      <c r="E744" s="8" t="s">
        <v>191</v>
      </c>
      <c r="F744" s="8" t="s">
        <v>8438</v>
      </c>
      <c r="G744" s="8" t="s">
        <v>86</v>
      </c>
      <c r="H744" s="8" t="s">
        <v>53</v>
      </c>
      <c r="I744" s="9">
        <v>46230</v>
      </c>
      <c r="J744" s="61">
        <v>0</v>
      </c>
      <c r="K744" s="56">
        <v>46204</v>
      </c>
      <c r="L744" s="8" t="s">
        <v>52</v>
      </c>
      <c r="M744" s="8" t="s">
        <v>84</v>
      </c>
      <c r="N744" s="8" t="s">
        <v>64</v>
      </c>
      <c r="O744" s="8">
        <v>1</v>
      </c>
      <c r="P744" s="8">
        <v>4</v>
      </c>
      <c r="Q744" s="8" t="s">
        <v>58</v>
      </c>
      <c r="R744" s="8">
        <v>4</v>
      </c>
      <c r="S744" s="8">
        <v>0</v>
      </c>
      <c r="T744" s="8" t="b">
        <v>0</v>
      </c>
      <c r="U744" s="8">
        <v>210</v>
      </c>
      <c r="V744" s="54">
        <v>187</v>
      </c>
      <c r="W744" s="54">
        <v>108</v>
      </c>
      <c r="X744" s="8">
        <v>0</v>
      </c>
      <c r="Y744" s="8">
        <v>0</v>
      </c>
      <c r="Z744" s="8">
        <v>1</v>
      </c>
      <c r="AA744" s="8">
        <v>0</v>
      </c>
      <c r="AB744" s="8">
        <v>4</v>
      </c>
      <c r="AC744" s="8">
        <v>0</v>
      </c>
      <c r="AD744" s="8"/>
      <c r="AE744" s="8">
        <v>210</v>
      </c>
      <c r="AF744" s="8" t="s">
        <v>8384</v>
      </c>
      <c r="AG744" s="8" t="s">
        <v>8379</v>
      </c>
      <c r="AH744" s="54">
        <v>5</v>
      </c>
      <c r="AI744" s="54">
        <v>-18</v>
      </c>
      <c r="AJ744" s="8">
        <v>0</v>
      </c>
      <c r="AK744" s="8">
        <v>1</v>
      </c>
      <c r="AL744" s="8">
        <v>0</v>
      </c>
      <c r="AM744" s="8">
        <v>4</v>
      </c>
      <c r="AN744" s="8">
        <v>0</v>
      </c>
      <c r="AO744" s="8">
        <v>1</v>
      </c>
      <c r="AP744" s="8">
        <v>0</v>
      </c>
      <c r="AQ744" s="8">
        <v>0</v>
      </c>
      <c r="AR744" s="54">
        <v>110</v>
      </c>
      <c r="AS744" s="8">
        <v>1</v>
      </c>
      <c r="AT744" s="8">
        <v>0</v>
      </c>
      <c r="AU744" s="8">
        <v>210</v>
      </c>
      <c r="AV744" s="8" t="s">
        <v>8439</v>
      </c>
      <c r="AW744" s="8">
        <v>1</v>
      </c>
      <c r="AX744" s="8">
        <v>0</v>
      </c>
      <c r="AY744" s="8">
        <v>0</v>
      </c>
      <c r="AZ744" s="47">
        <v>46230.333333333336</v>
      </c>
      <c r="BA744" s="47">
        <v>46230.479166666664</v>
      </c>
      <c r="BB744" s="8" t="s">
        <v>8380</v>
      </c>
      <c r="BC744" s="47">
        <v>46230.336805555555</v>
      </c>
      <c r="BD744" s="47">
        <v>46230.466666666667</v>
      </c>
      <c r="BE744" s="8" t="s">
        <v>191</v>
      </c>
      <c r="BF744" s="8">
        <v>0</v>
      </c>
      <c r="BG744" s="8">
        <v>0</v>
      </c>
      <c r="BH744" s="8"/>
    </row>
    <row r="745" spans="2:60">
      <c r="B745" s="8" t="s">
        <v>8326</v>
      </c>
      <c r="C745" s="8" t="s">
        <v>82</v>
      </c>
      <c r="D745" s="8" t="s">
        <v>68</v>
      </c>
      <c r="E745" s="8" t="s">
        <v>278</v>
      </c>
      <c r="F745" s="8" t="s">
        <v>8438</v>
      </c>
      <c r="G745" s="8" t="s">
        <v>87</v>
      </c>
      <c r="H745" s="8" t="s">
        <v>53</v>
      </c>
      <c r="I745" s="9">
        <v>46198</v>
      </c>
      <c r="J745" s="61">
        <v>0</v>
      </c>
      <c r="K745" s="56">
        <v>46174</v>
      </c>
      <c r="L745" s="8" t="s">
        <v>52</v>
      </c>
      <c r="M745" s="8" t="s">
        <v>84</v>
      </c>
      <c r="N745" s="8" t="s">
        <v>64</v>
      </c>
      <c r="O745" s="8">
        <v>1</v>
      </c>
      <c r="P745" s="8">
        <v>4</v>
      </c>
      <c r="Q745" s="8" t="s">
        <v>56</v>
      </c>
      <c r="R745" s="8">
        <v>4</v>
      </c>
      <c r="S745" s="8">
        <v>0</v>
      </c>
      <c r="T745" s="8" t="b">
        <v>0</v>
      </c>
      <c r="U745" s="8">
        <v>420</v>
      </c>
      <c r="V745" s="54">
        <v>392</v>
      </c>
      <c r="W745" s="54">
        <v>295</v>
      </c>
      <c r="X745" s="8">
        <v>0</v>
      </c>
      <c r="Y745" s="8">
        <v>0</v>
      </c>
      <c r="Z745" s="8">
        <v>1</v>
      </c>
      <c r="AA745" s="8">
        <v>0</v>
      </c>
      <c r="AB745" s="8">
        <v>4</v>
      </c>
      <c r="AC745" s="8">
        <v>0</v>
      </c>
      <c r="AD745" s="8"/>
      <c r="AE745" s="8">
        <v>420</v>
      </c>
      <c r="AF745" s="8" t="s">
        <v>8384</v>
      </c>
      <c r="AG745" s="8" t="s">
        <v>8379</v>
      </c>
      <c r="AH745" s="54">
        <v>4</v>
      </c>
      <c r="AI745" s="54">
        <v>-24</v>
      </c>
      <c r="AJ745" s="8">
        <v>0</v>
      </c>
      <c r="AK745" s="8">
        <v>1</v>
      </c>
      <c r="AL745" s="8">
        <v>0</v>
      </c>
      <c r="AM745" s="8">
        <v>4</v>
      </c>
      <c r="AN745" s="8">
        <v>0</v>
      </c>
      <c r="AO745" s="8">
        <v>1</v>
      </c>
      <c r="AP745" s="8">
        <v>0</v>
      </c>
      <c r="AQ745" s="8">
        <v>0</v>
      </c>
      <c r="AR745" s="54">
        <v>290</v>
      </c>
      <c r="AS745" s="8">
        <v>1</v>
      </c>
      <c r="AT745" s="8">
        <v>0</v>
      </c>
      <c r="AU745" s="8">
        <v>420</v>
      </c>
      <c r="AV745" s="8" t="s">
        <v>8439</v>
      </c>
      <c r="AW745" s="8">
        <v>1</v>
      </c>
      <c r="AX745" s="8">
        <v>0</v>
      </c>
      <c r="AY745" s="8">
        <v>0</v>
      </c>
      <c r="AZ745" s="47">
        <v>46198.375</v>
      </c>
      <c r="BA745" s="47">
        <v>46198.666666666664</v>
      </c>
      <c r="BB745" s="8" t="s">
        <v>8380</v>
      </c>
      <c r="BC745" s="47">
        <v>46198.37777777778</v>
      </c>
      <c r="BD745" s="47">
        <v>46198.65</v>
      </c>
      <c r="BE745" s="8" t="s">
        <v>278</v>
      </c>
      <c r="BF745" s="8">
        <v>0</v>
      </c>
      <c r="BG745" s="8">
        <v>0</v>
      </c>
      <c r="BH745" s="8"/>
    </row>
    <row r="746" spans="2:60">
      <c r="B746" s="8" t="s">
        <v>8326</v>
      </c>
      <c r="C746" s="8" t="s">
        <v>82</v>
      </c>
      <c r="D746" s="8" t="s">
        <v>68</v>
      </c>
      <c r="E746" s="8" t="s">
        <v>143</v>
      </c>
      <c r="F746" s="8" t="s">
        <v>8438</v>
      </c>
      <c r="G746" s="8" t="s">
        <v>83</v>
      </c>
      <c r="H746" s="8" t="s">
        <v>53</v>
      </c>
      <c r="I746" s="9">
        <v>46225</v>
      </c>
      <c r="J746" s="61">
        <v>0</v>
      </c>
      <c r="K746" s="56">
        <v>46204</v>
      </c>
      <c r="L746" s="8" t="s">
        <v>52</v>
      </c>
      <c r="M746" s="8" t="s">
        <v>84</v>
      </c>
      <c r="N746" s="8" t="s">
        <v>64</v>
      </c>
      <c r="O746" s="8">
        <v>1</v>
      </c>
      <c r="P746" s="8">
        <v>4</v>
      </c>
      <c r="Q746" s="8" t="s">
        <v>58</v>
      </c>
      <c r="R746" s="8">
        <v>4</v>
      </c>
      <c r="S746" s="8">
        <v>0</v>
      </c>
      <c r="T746" s="8" t="b">
        <v>0</v>
      </c>
      <c r="U746" s="8">
        <v>270</v>
      </c>
      <c r="V746" s="54">
        <v>247</v>
      </c>
      <c r="W746" s="54">
        <v>144</v>
      </c>
      <c r="X746" s="8">
        <v>0</v>
      </c>
      <c r="Y746" s="8">
        <v>0</v>
      </c>
      <c r="Z746" s="8">
        <v>1</v>
      </c>
      <c r="AA746" s="8">
        <v>0</v>
      </c>
      <c r="AB746" s="8">
        <v>4</v>
      </c>
      <c r="AC746" s="8">
        <v>0</v>
      </c>
      <c r="AD746" s="8"/>
      <c r="AE746" s="8">
        <v>270</v>
      </c>
      <c r="AF746" s="8" t="s">
        <v>8384</v>
      </c>
      <c r="AG746" s="8" t="s">
        <v>8379</v>
      </c>
      <c r="AH746" s="54">
        <v>3</v>
      </c>
      <c r="AI746" s="54">
        <v>-20</v>
      </c>
      <c r="AJ746" s="8">
        <v>0</v>
      </c>
      <c r="AK746" s="8">
        <v>1</v>
      </c>
      <c r="AL746" s="8">
        <v>0</v>
      </c>
      <c r="AM746" s="8">
        <v>4</v>
      </c>
      <c r="AN746" s="8">
        <v>0</v>
      </c>
      <c r="AO746" s="8">
        <v>1</v>
      </c>
      <c r="AP746" s="8">
        <v>0</v>
      </c>
      <c r="AQ746" s="8">
        <v>0</v>
      </c>
      <c r="AR746" s="54">
        <v>145</v>
      </c>
      <c r="AS746" s="8">
        <v>1</v>
      </c>
      <c r="AT746" s="8">
        <v>0</v>
      </c>
      <c r="AU746" s="8">
        <v>270</v>
      </c>
      <c r="AV746" s="8" t="s">
        <v>8439</v>
      </c>
      <c r="AW746" s="8">
        <v>1</v>
      </c>
      <c r="AX746" s="8">
        <v>0</v>
      </c>
      <c r="AY746" s="8">
        <v>0</v>
      </c>
      <c r="AZ746" s="47">
        <v>46225.333333333336</v>
      </c>
      <c r="BA746" s="47">
        <v>46225.520833333336</v>
      </c>
      <c r="BB746" s="8" t="s">
        <v>8380</v>
      </c>
      <c r="BC746" s="47">
        <v>46225.335416666669</v>
      </c>
      <c r="BD746" s="47">
        <v>46225.506944444445</v>
      </c>
      <c r="BE746" s="8" t="s">
        <v>143</v>
      </c>
      <c r="BF746" s="8">
        <v>0</v>
      </c>
      <c r="BG746" s="8">
        <v>0</v>
      </c>
      <c r="BH746" s="8"/>
    </row>
    <row r="747" spans="2:60">
      <c r="B747" s="8" t="s">
        <v>8326</v>
      </c>
      <c r="C747" s="8" t="s">
        <v>82</v>
      </c>
      <c r="D747" s="8" t="s">
        <v>68</v>
      </c>
      <c r="E747" s="8" t="s">
        <v>143</v>
      </c>
      <c r="F747" s="8" t="s">
        <v>8438</v>
      </c>
      <c r="G747" s="8" t="s">
        <v>85</v>
      </c>
      <c r="H747" s="8" t="s">
        <v>53</v>
      </c>
      <c r="I747" s="9">
        <v>46263</v>
      </c>
      <c r="J747" s="61">
        <v>0</v>
      </c>
      <c r="K747" s="56">
        <v>46235</v>
      </c>
      <c r="L747" s="8" t="s">
        <v>52</v>
      </c>
      <c r="M747" s="8" t="s">
        <v>84</v>
      </c>
      <c r="N747" s="8" t="s">
        <v>64</v>
      </c>
      <c r="O747" s="8">
        <v>1</v>
      </c>
      <c r="P747" s="8">
        <v>4</v>
      </c>
      <c r="Q747" s="8" t="s">
        <v>60</v>
      </c>
      <c r="R747" s="8">
        <v>4</v>
      </c>
      <c r="S747" s="8">
        <v>0</v>
      </c>
      <c r="T747" s="8" t="b">
        <v>0</v>
      </c>
      <c r="U747" s="8">
        <v>270</v>
      </c>
      <c r="V747" s="54">
        <v>234</v>
      </c>
      <c r="W747" s="54">
        <v>154</v>
      </c>
      <c r="X747" s="8">
        <v>0</v>
      </c>
      <c r="Y747" s="8">
        <v>0</v>
      </c>
      <c r="Z747" s="8">
        <v>1</v>
      </c>
      <c r="AA747" s="8">
        <v>0</v>
      </c>
      <c r="AB747" s="8">
        <v>4</v>
      </c>
      <c r="AC747" s="8">
        <v>0</v>
      </c>
      <c r="AD747" s="8"/>
      <c r="AE747" s="8">
        <v>270</v>
      </c>
      <c r="AF747" s="8" t="s">
        <v>8384</v>
      </c>
      <c r="AG747" s="8" t="s">
        <v>8379</v>
      </c>
      <c r="AH747" s="54">
        <v>6</v>
      </c>
      <c r="AI747" s="54">
        <v>-30</v>
      </c>
      <c r="AJ747" s="8">
        <v>0</v>
      </c>
      <c r="AK747" s="8">
        <v>1</v>
      </c>
      <c r="AL747" s="8">
        <v>0</v>
      </c>
      <c r="AM747" s="8">
        <v>4</v>
      </c>
      <c r="AN747" s="8">
        <v>0</v>
      </c>
      <c r="AO747" s="8">
        <v>1</v>
      </c>
      <c r="AP747" s="8">
        <v>0</v>
      </c>
      <c r="AQ747" s="8">
        <v>0</v>
      </c>
      <c r="AR747" s="54">
        <v>165</v>
      </c>
      <c r="AS747" s="8">
        <v>1</v>
      </c>
      <c r="AT747" s="8">
        <v>0</v>
      </c>
      <c r="AU747" s="8">
        <v>270</v>
      </c>
      <c r="AV747" s="8" t="s">
        <v>8439</v>
      </c>
      <c r="AW747" s="8">
        <v>1</v>
      </c>
      <c r="AX747" s="8">
        <v>0</v>
      </c>
      <c r="AY747" s="8">
        <v>0</v>
      </c>
      <c r="AZ747" s="47">
        <v>46263.333333333336</v>
      </c>
      <c r="BA747" s="47">
        <v>46263.520833333336</v>
      </c>
      <c r="BB747" s="8" t="s">
        <v>8380</v>
      </c>
      <c r="BC747" s="47">
        <v>46263.337500000001</v>
      </c>
      <c r="BD747" s="47">
        <v>46263.5</v>
      </c>
      <c r="BE747" s="8" t="s">
        <v>143</v>
      </c>
      <c r="BF747" s="8">
        <v>0</v>
      </c>
      <c r="BG747" s="8">
        <v>0</v>
      </c>
      <c r="BH747" s="8"/>
    </row>
    <row r="748" spans="2:60">
      <c r="B748" s="8" t="s">
        <v>8326</v>
      </c>
      <c r="C748" s="8" t="s">
        <v>82</v>
      </c>
      <c r="D748" s="8" t="s">
        <v>68</v>
      </c>
      <c r="E748" s="8" t="s">
        <v>179</v>
      </c>
      <c r="F748" s="8" t="s">
        <v>8438</v>
      </c>
      <c r="G748" s="8" t="s">
        <v>87</v>
      </c>
      <c r="H748" s="8" t="s">
        <v>53</v>
      </c>
      <c r="I748" s="9">
        <v>46217</v>
      </c>
      <c r="J748" s="61">
        <v>0</v>
      </c>
      <c r="K748" s="56">
        <v>46204</v>
      </c>
      <c r="L748" s="8" t="s">
        <v>52</v>
      </c>
      <c r="M748" s="8" t="s">
        <v>84</v>
      </c>
      <c r="N748" s="8" t="s">
        <v>64</v>
      </c>
      <c r="O748" s="8">
        <v>1</v>
      </c>
      <c r="P748" s="8">
        <v>4</v>
      </c>
      <c r="Q748" s="8" t="s">
        <v>58</v>
      </c>
      <c r="R748" s="8">
        <v>4</v>
      </c>
      <c r="S748" s="8">
        <v>0</v>
      </c>
      <c r="T748" s="8" t="b">
        <v>0</v>
      </c>
      <c r="U748" s="8">
        <v>210</v>
      </c>
      <c r="V748" s="54">
        <v>189</v>
      </c>
      <c r="W748" s="54">
        <v>120</v>
      </c>
      <c r="X748" s="8">
        <v>0</v>
      </c>
      <c r="Y748" s="8">
        <v>0</v>
      </c>
      <c r="Z748" s="8">
        <v>1</v>
      </c>
      <c r="AA748" s="8">
        <v>0</v>
      </c>
      <c r="AB748" s="8">
        <v>4</v>
      </c>
      <c r="AC748" s="8">
        <v>0</v>
      </c>
      <c r="AD748" s="8"/>
      <c r="AE748" s="8">
        <v>210</v>
      </c>
      <c r="AF748" s="8" t="s">
        <v>8384</v>
      </c>
      <c r="AG748" s="8" t="s">
        <v>8379</v>
      </c>
      <c r="AH748" s="54">
        <v>2</v>
      </c>
      <c r="AI748" s="54">
        <v>-19</v>
      </c>
      <c r="AJ748" s="8">
        <v>0</v>
      </c>
      <c r="AK748" s="8">
        <v>1</v>
      </c>
      <c r="AL748" s="8">
        <v>0</v>
      </c>
      <c r="AM748" s="8">
        <v>4</v>
      </c>
      <c r="AN748" s="8">
        <v>0</v>
      </c>
      <c r="AO748" s="8">
        <v>1</v>
      </c>
      <c r="AP748" s="8">
        <v>0</v>
      </c>
      <c r="AQ748" s="8">
        <v>0</v>
      </c>
      <c r="AR748" s="54">
        <v>120</v>
      </c>
      <c r="AS748" s="8">
        <v>1</v>
      </c>
      <c r="AT748" s="8">
        <v>0</v>
      </c>
      <c r="AU748" s="8">
        <v>210</v>
      </c>
      <c r="AV748" s="8" t="s">
        <v>8439</v>
      </c>
      <c r="AW748" s="8">
        <v>1</v>
      </c>
      <c r="AX748" s="8">
        <v>0</v>
      </c>
      <c r="AY748" s="8">
        <v>0</v>
      </c>
      <c r="AZ748" s="47">
        <v>46217.375</v>
      </c>
      <c r="BA748" s="47">
        <v>46217.520833333336</v>
      </c>
      <c r="BB748" s="8" t="s">
        <v>8380</v>
      </c>
      <c r="BC748" s="47">
        <v>46217.376388888886</v>
      </c>
      <c r="BD748" s="47">
        <v>46217.507638888892</v>
      </c>
      <c r="BE748" s="8" t="s">
        <v>179</v>
      </c>
      <c r="BF748" s="8">
        <v>0</v>
      </c>
      <c r="BG748" s="8">
        <v>0</v>
      </c>
      <c r="BH748" s="8"/>
    </row>
    <row r="749" spans="2:60">
      <c r="B749" s="8" t="s">
        <v>8326</v>
      </c>
      <c r="C749" s="8" t="s">
        <v>82</v>
      </c>
      <c r="D749" s="8" t="s">
        <v>68</v>
      </c>
      <c r="E749" s="8" t="s">
        <v>202</v>
      </c>
      <c r="F749" s="8" t="s">
        <v>8438</v>
      </c>
      <c r="G749" s="8" t="s">
        <v>86</v>
      </c>
      <c r="H749" s="8" t="s">
        <v>53</v>
      </c>
      <c r="I749" s="9">
        <v>46231</v>
      </c>
      <c r="J749" s="61">
        <v>0</v>
      </c>
      <c r="K749" s="56">
        <v>46204</v>
      </c>
      <c r="L749" s="8" t="s">
        <v>52</v>
      </c>
      <c r="M749" s="8" t="s">
        <v>84</v>
      </c>
      <c r="N749" s="8" t="s">
        <v>64</v>
      </c>
      <c r="O749" s="8">
        <v>1</v>
      </c>
      <c r="P749" s="8">
        <v>4</v>
      </c>
      <c r="Q749" s="8" t="s">
        <v>58</v>
      </c>
      <c r="R749" s="8">
        <v>4</v>
      </c>
      <c r="S749" s="8">
        <v>0</v>
      </c>
      <c r="T749" s="8" t="b">
        <v>0</v>
      </c>
      <c r="U749" s="8">
        <v>240</v>
      </c>
      <c r="V749" s="54">
        <v>208</v>
      </c>
      <c r="W749" s="54">
        <v>146</v>
      </c>
      <c r="X749" s="8">
        <v>0</v>
      </c>
      <c r="Y749" s="8">
        <v>0</v>
      </c>
      <c r="Z749" s="8">
        <v>1</v>
      </c>
      <c r="AA749" s="8">
        <v>0</v>
      </c>
      <c r="AB749" s="8">
        <v>4</v>
      </c>
      <c r="AC749" s="8">
        <v>0</v>
      </c>
      <c r="AD749" s="8"/>
      <c r="AE749" s="8">
        <v>240</v>
      </c>
      <c r="AF749" s="8" t="s">
        <v>8384</v>
      </c>
      <c r="AG749" s="8" t="s">
        <v>8379</v>
      </c>
      <c r="AH749" s="54">
        <v>9</v>
      </c>
      <c r="AI749" s="54">
        <v>-23</v>
      </c>
      <c r="AJ749" s="8">
        <v>0</v>
      </c>
      <c r="AK749" s="8">
        <v>1</v>
      </c>
      <c r="AL749" s="8">
        <v>0</v>
      </c>
      <c r="AM749" s="8">
        <v>4</v>
      </c>
      <c r="AN749" s="8">
        <v>0</v>
      </c>
      <c r="AO749" s="8">
        <v>1</v>
      </c>
      <c r="AP749" s="8">
        <v>0</v>
      </c>
      <c r="AQ749" s="8">
        <v>0</v>
      </c>
      <c r="AR749" s="54">
        <v>140</v>
      </c>
      <c r="AS749" s="8">
        <v>1</v>
      </c>
      <c r="AT749" s="8">
        <v>0</v>
      </c>
      <c r="AU749" s="8">
        <v>240</v>
      </c>
      <c r="AV749" s="8" t="s">
        <v>8439</v>
      </c>
      <c r="AW749" s="8">
        <v>1</v>
      </c>
      <c r="AX749" s="8">
        <v>0</v>
      </c>
      <c r="AY749" s="8">
        <v>0</v>
      </c>
      <c r="AZ749" s="47">
        <v>46231.375</v>
      </c>
      <c r="BA749" s="47">
        <v>46231.541666666664</v>
      </c>
      <c r="BB749" s="8" t="s">
        <v>8380</v>
      </c>
      <c r="BC749" s="47">
        <v>46231.381249999999</v>
      </c>
      <c r="BD749" s="47">
        <v>46231.525694444441</v>
      </c>
      <c r="BE749" s="8" t="s">
        <v>202</v>
      </c>
      <c r="BF749" s="8">
        <v>0</v>
      </c>
      <c r="BG749" s="8">
        <v>0</v>
      </c>
      <c r="BH749" s="8"/>
    </row>
    <row r="750" spans="2:60">
      <c r="B750" s="8" t="s">
        <v>8326</v>
      </c>
      <c r="C750" s="8" t="s">
        <v>82</v>
      </c>
      <c r="D750" s="8" t="s">
        <v>68</v>
      </c>
      <c r="E750" s="8" t="s">
        <v>314</v>
      </c>
      <c r="F750" s="8" t="s">
        <v>8438</v>
      </c>
      <c r="G750" s="8" t="s">
        <v>83</v>
      </c>
      <c r="H750" s="8" t="s">
        <v>53</v>
      </c>
      <c r="I750" s="9">
        <v>46206</v>
      </c>
      <c r="J750" s="61">
        <v>0</v>
      </c>
      <c r="K750" s="56">
        <v>46204</v>
      </c>
      <c r="L750" s="8" t="s">
        <v>52</v>
      </c>
      <c r="M750" s="8" t="s">
        <v>84</v>
      </c>
      <c r="N750" s="8" t="s">
        <v>64</v>
      </c>
      <c r="O750" s="8">
        <v>1</v>
      </c>
      <c r="P750" s="8">
        <v>4</v>
      </c>
      <c r="Q750" s="8" t="s">
        <v>58</v>
      </c>
      <c r="R750" s="8">
        <v>4</v>
      </c>
      <c r="S750" s="8">
        <v>0</v>
      </c>
      <c r="T750" s="8" t="b">
        <v>0</v>
      </c>
      <c r="U750" s="8">
        <v>210</v>
      </c>
      <c r="V750" s="54">
        <v>179</v>
      </c>
      <c r="W750" s="54">
        <v>114</v>
      </c>
      <c r="X750" s="8">
        <v>0</v>
      </c>
      <c r="Y750" s="8">
        <v>0</v>
      </c>
      <c r="Z750" s="8">
        <v>1</v>
      </c>
      <c r="AA750" s="8">
        <v>0</v>
      </c>
      <c r="AB750" s="8">
        <v>4</v>
      </c>
      <c r="AC750" s="8">
        <v>0</v>
      </c>
      <c r="AD750" s="8"/>
      <c r="AE750" s="8">
        <v>210</v>
      </c>
      <c r="AF750" s="8" t="s">
        <v>8378</v>
      </c>
      <c r="AG750" s="8" t="s">
        <v>8379</v>
      </c>
      <c r="AH750" s="54">
        <v>12</v>
      </c>
      <c r="AI750" s="54">
        <v>-19</v>
      </c>
      <c r="AJ750" s="8">
        <v>0</v>
      </c>
      <c r="AK750" s="8">
        <v>0</v>
      </c>
      <c r="AL750" s="8">
        <v>1</v>
      </c>
      <c r="AM750" s="8">
        <v>4</v>
      </c>
      <c r="AN750" s="8">
        <v>0</v>
      </c>
      <c r="AO750" s="8">
        <v>1</v>
      </c>
      <c r="AP750" s="8">
        <v>0</v>
      </c>
      <c r="AQ750" s="8">
        <v>0</v>
      </c>
      <c r="AR750" s="54">
        <v>125</v>
      </c>
      <c r="AS750" s="8">
        <v>1</v>
      </c>
      <c r="AT750" s="8">
        <v>0</v>
      </c>
      <c r="AU750" s="8">
        <v>210</v>
      </c>
      <c r="AV750" s="8" t="s">
        <v>8439</v>
      </c>
      <c r="AW750" s="8">
        <v>1</v>
      </c>
      <c r="AX750" s="8">
        <v>0</v>
      </c>
      <c r="AY750" s="8">
        <v>0</v>
      </c>
      <c r="AZ750" s="47">
        <v>46206.541666666664</v>
      </c>
      <c r="BA750" s="47">
        <v>46206.6875</v>
      </c>
      <c r="BB750" s="8" t="s">
        <v>8380</v>
      </c>
      <c r="BC750" s="47">
        <v>46206.55</v>
      </c>
      <c r="BD750" s="47">
        <v>46206.674305555556</v>
      </c>
      <c r="BE750" s="8" t="s">
        <v>314</v>
      </c>
      <c r="BF750" s="8">
        <v>0</v>
      </c>
      <c r="BG750" s="8">
        <v>0</v>
      </c>
      <c r="BH750" s="8"/>
    </row>
    <row r="751" spans="2:60">
      <c r="B751" s="8" t="s">
        <v>8326</v>
      </c>
      <c r="C751" s="8" t="s">
        <v>82</v>
      </c>
      <c r="D751" s="8" t="s">
        <v>68</v>
      </c>
      <c r="E751" s="8" t="s">
        <v>224</v>
      </c>
      <c r="F751" s="8" t="s">
        <v>8438</v>
      </c>
      <c r="G751" s="8" t="s">
        <v>83</v>
      </c>
      <c r="H751" s="8" t="s">
        <v>53</v>
      </c>
      <c r="I751" s="9">
        <v>46262</v>
      </c>
      <c r="J751" s="61">
        <v>0</v>
      </c>
      <c r="K751" s="56">
        <v>46235</v>
      </c>
      <c r="L751" s="8" t="s">
        <v>52</v>
      </c>
      <c r="M751" s="8" t="s">
        <v>84</v>
      </c>
      <c r="N751" s="8" t="s">
        <v>64</v>
      </c>
      <c r="O751" s="8">
        <v>1</v>
      </c>
      <c r="P751" s="8">
        <v>4</v>
      </c>
      <c r="Q751" s="8" t="s">
        <v>60</v>
      </c>
      <c r="R751" s="8">
        <v>4</v>
      </c>
      <c r="S751" s="8">
        <v>0</v>
      </c>
      <c r="T751" s="8" t="b">
        <v>0</v>
      </c>
      <c r="U751" s="8">
        <v>540</v>
      </c>
      <c r="V751" s="54">
        <v>505</v>
      </c>
      <c r="W751" s="54">
        <v>341</v>
      </c>
      <c r="X751" s="8">
        <v>0</v>
      </c>
      <c r="Y751" s="8">
        <v>0</v>
      </c>
      <c r="Z751" s="8">
        <v>1</v>
      </c>
      <c r="AA751" s="8">
        <v>0</v>
      </c>
      <c r="AB751" s="8">
        <v>4</v>
      </c>
      <c r="AC751" s="8">
        <v>0</v>
      </c>
      <c r="AD751" s="8"/>
      <c r="AE751" s="8">
        <v>540</v>
      </c>
      <c r="AF751" s="8" t="s">
        <v>8384</v>
      </c>
      <c r="AG751" s="8" t="s">
        <v>8379</v>
      </c>
      <c r="AH751" s="54">
        <v>5</v>
      </c>
      <c r="AI751" s="54">
        <v>-30</v>
      </c>
      <c r="AJ751" s="8">
        <v>0</v>
      </c>
      <c r="AK751" s="8">
        <v>1</v>
      </c>
      <c r="AL751" s="8">
        <v>0</v>
      </c>
      <c r="AM751" s="8">
        <v>4</v>
      </c>
      <c r="AN751" s="8">
        <v>0</v>
      </c>
      <c r="AO751" s="8">
        <v>1</v>
      </c>
      <c r="AP751" s="8">
        <v>0</v>
      </c>
      <c r="AQ751" s="8">
        <v>0</v>
      </c>
      <c r="AR751" s="54">
        <v>345</v>
      </c>
      <c r="AS751" s="8">
        <v>1</v>
      </c>
      <c r="AT751" s="8">
        <v>0</v>
      </c>
      <c r="AU751" s="8">
        <v>540</v>
      </c>
      <c r="AV751" s="8" t="s">
        <v>8439</v>
      </c>
      <c r="AW751" s="8">
        <v>1</v>
      </c>
      <c r="AX751" s="8">
        <v>0</v>
      </c>
      <c r="AY751" s="8">
        <v>0</v>
      </c>
      <c r="AZ751" s="47">
        <v>46262.3125</v>
      </c>
      <c r="BA751" s="47">
        <v>46262.6875</v>
      </c>
      <c r="BB751" s="8" t="s">
        <v>8380</v>
      </c>
      <c r="BC751" s="47">
        <v>46262.315972222219</v>
      </c>
      <c r="BD751" s="47">
        <v>46262.666666666664</v>
      </c>
      <c r="BE751" s="8" t="s">
        <v>224</v>
      </c>
      <c r="BF751" s="8">
        <v>0</v>
      </c>
      <c r="BG751" s="8">
        <v>0</v>
      </c>
      <c r="BH751" s="8"/>
    </row>
    <row r="752" spans="2:60">
      <c r="B752" s="8" t="s">
        <v>8326</v>
      </c>
      <c r="C752" s="8" t="s">
        <v>82</v>
      </c>
      <c r="D752" s="8" t="s">
        <v>68</v>
      </c>
      <c r="E752" s="8" t="s">
        <v>224</v>
      </c>
      <c r="F752" s="8" t="s">
        <v>8438</v>
      </c>
      <c r="G752" s="8" t="s">
        <v>85</v>
      </c>
      <c r="H752" s="8" t="s">
        <v>53</v>
      </c>
      <c r="I752" s="9">
        <v>46221</v>
      </c>
      <c r="J752" s="61">
        <v>0</v>
      </c>
      <c r="K752" s="56">
        <v>46204</v>
      </c>
      <c r="L752" s="8" t="s">
        <v>52</v>
      </c>
      <c r="M752" s="8" t="s">
        <v>84</v>
      </c>
      <c r="N752" s="8" t="s">
        <v>64</v>
      </c>
      <c r="O752" s="8">
        <v>1</v>
      </c>
      <c r="P752" s="8">
        <v>4</v>
      </c>
      <c r="Q752" s="8" t="s">
        <v>58</v>
      </c>
      <c r="R752" s="8">
        <v>4</v>
      </c>
      <c r="S752" s="8">
        <v>0</v>
      </c>
      <c r="T752" s="8" t="b">
        <v>0</v>
      </c>
      <c r="U752" s="8">
        <v>270</v>
      </c>
      <c r="V752" s="54">
        <v>242</v>
      </c>
      <c r="W752" s="54">
        <v>153</v>
      </c>
      <c r="X752" s="8">
        <v>0</v>
      </c>
      <c r="Y752" s="8">
        <v>0</v>
      </c>
      <c r="Z752" s="8">
        <v>1</v>
      </c>
      <c r="AA752" s="8">
        <v>0</v>
      </c>
      <c r="AB752" s="8">
        <v>4</v>
      </c>
      <c r="AC752" s="8">
        <v>0</v>
      </c>
      <c r="AD752" s="8"/>
      <c r="AE752" s="8">
        <v>270</v>
      </c>
      <c r="AF752" s="8" t="s">
        <v>8384</v>
      </c>
      <c r="AG752" s="8" t="s">
        <v>8379</v>
      </c>
      <c r="AH752" s="54">
        <v>2</v>
      </c>
      <c r="AI752" s="54">
        <v>-26</v>
      </c>
      <c r="AJ752" s="8">
        <v>0</v>
      </c>
      <c r="AK752" s="8">
        <v>1</v>
      </c>
      <c r="AL752" s="8">
        <v>0</v>
      </c>
      <c r="AM752" s="8">
        <v>4</v>
      </c>
      <c r="AN752" s="8">
        <v>0</v>
      </c>
      <c r="AO752" s="8">
        <v>1</v>
      </c>
      <c r="AP752" s="8">
        <v>0</v>
      </c>
      <c r="AQ752" s="8">
        <v>0</v>
      </c>
      <c r="AR752" s="54">
        <v>155</v>
      </c>
      <c r="AS752" s="8">
        <v>1</v>
      </c>
      <c r="AT752" s="8">
        <v>0</v>
      </c>
      <c r="AU752" s="8">
        <v>270</v>
      </c>
      <c r="AV752" s="8" t="s">
        <v>8439</v>
      </c>
      <c r="AW752" s="8">
        <v>1</v>
      </c>
      <c r="AX752" s="8">
        <v>0</v>
      </c>
      <c r="AY752" s="8">
        <v>0</v>
      </c>
      <c r="AZ752" s="47">
        <v>46221.375</v>
      </c>
      <c r="BA752" s="47">
        <v>46221.5625</v>
      </c>
      <c r="BB752" s="8" t="s">
        <v>8380</v>
      </c>
      <c r="BC752" s="47">
        <v>46221.376388888886</v>
      </c>
      <c r="BD752" s="47">
        <v>46221.544444444444</v>
      </c>
      <c r="BE752" s="8" t="s">
        <v>224</v>
      </c>
      <c r="BF752" s="8">
        <v>0</v>
      </c>
      <c r="BG752" s="8">
        <v>0</v>
      </c>
      <c r="BH752" s="8"/>
    </row>
    <row r="753" spans="2:60">
      <c r="B753" s="8" t="s">
        <v>8326</v>
      </c>
      <c r="C753" s="8" t="s">
        <v>82</v>
      </c>
      <c r="D753" s="8" t="s">
        <v>68</v>
      </c>
      <c r="E753" s="8" t="s">
        <v>224</v>
      </c>
      <c r="F753" s="8" t="s">
        <v>8438</v>
      </c>
      <c r="G753" s="8" t="s">
        <v>89</v>
      </c>
      <c r="H753" s="8" t="s">
        <v>53</v>
      </c>
      <c r="I753" s="9">
        <v>46231</v>
      </c>
      <c r="J753" s="61">
        <v>0</v>
      </c>
      <c r="K753" s="56">
        <v>46204</v>
      </c>
      <c r="L753" s="8" t="s">
        <v>52</v>
      </c>
      <c r="M753" s="8" t="s">
        <v>84</v>
      </c>
      <c r="N753" s="8" t="s">
        <v>64</v>
      </c>
      <c r="O753" s="8">
        <v>1</v>
      </c>
      <c r="P753" s="8">
        <v>4</v>
      </c>
      <c r="Q753" s="8" t="s">
        <v>58</v>
      </c>
      <c r="R753" s="8">
        <v>4</v>
      </c>
      <c r="S753" s="8">
        <v>0</v>
      </c>
      <c r="T753" s="8" t="b">
        <v>0</v>
      </c>
      <c r="U753" s="8">
        <v>540</v>
      </c>
      <c r="V753" s="54">
        <v>518</v>
      </c>
      <c r="W753" s="54">
        <v>379</v>
      </c>
      <c r="X753" s="8">
        <v>0</v>
      </c>
      <c r="Y753" s="8">
        <v>0</v>
      </c>
      <c r="Z753" s="8">
        <v>1</v>
      </c>
      <c r="AA753" s="8">
        <v>0</v>
      </c>
      <c r="AB753" s="8">
        <v>4</v>
      </c>
      <c r="AC753" s="8">
        <v>0</v>
      </c>
      <c r="AD753" s="8"/>
      <c r="AE753" s="8">
        <v>540</v>
      </c>
      <c r="AF753" s="8" t="s">
        <v>8378</v>
      </c>
      <c r="AG753" s="8" t="s">
        <v>8379</v>
      </c>
      <c r="AH753" s="54">
        <v>11</v>
      </c>
      <c r="AI753" s="54">
        <v>-11</v>
      </c>
      <c r="AJ753" s="8">
        <v>0</v>
      </c>
      <c r="AK753" s="8">
        <v>0</v>
      </c>
      <c r="AL753" s="8">
        <v>1</v>
      </c>
      <c r="AM753" s="8">
        <v>4</v>
      </c>
      <c r="AN753" s="8">
        <v>0</v>
      </c>
      <c r="AO753" s="8">
        <v>1</v>
      </c>
      <c r="AP753" s="8">
        <v>0</v>
      </c>
      <c r="AQ753" s="8">
        <v>0</v>
      </c>
      <c r="AR753" s="54">
        <v>385</v>
      </c>
      <c r="AS753" s="8">
        <v>1</v>
      </c>
      <c r="AT753" s="8">
        <v>0</v>
      </c>
      <c r="AU753" s="8">
        <v>540</v>
      </c>
      <c r="AV753" s="8" t="s">
        <v>8439</v>
      </c>
      <c r="AW753" s="8">
        <v>1</v>
      </c>
      <c r="AX753" s="8">
        <v>0</v>
      </c>
      <c r="AY753" s="8">
        <v>0</v>
      </c>
      <c r="AZ753" s="47">
        <v>46231.3125</v>
      </c>
      <c r="BA753" s="47">
        <v>46231.6875</v>
      </c>
      <c r="BB753" s="8" t="s">
        <v>8380</v>
      </c>
      <c r="BC753" s="47">
        <v>46231.320138888892</v>
      </c>
      <c r="BD753" s="47">
        <v>46231.679861111108</v>
      </c>
      <c r="BE753" s="8" t="s">
        <v>224</v>
      </c>
      <c r="BF753" s="8">
        <v>0</v>
      </c>
      <c r="BG753" s="8">
        <v>0</v>
      </c>
      <c r="BH753" s="8"/>
    </row>
    <row r="754" spans="2:60">
      <c r="B754" s="8" t="s">
        <v>8326</v>
      </c>
      <c r="C754" s="8" t="s">
        <v>82</v>
      </c>
      <c r="D754" s="8" t="s">
        <v>68</v>
      </c>
      <c r="E754" s="8" t="s">
        <v>616</v>
      </c>
      <c r="F754" s="8" t="s">
        <v>8438</v>
      </c>
      <c r="G754" s="8" t="s">
        <v>83</v>
      </c>
      <c r="H754" s="8" t="s">
        <v>53</v>
      </c>
      <c r="I754" s="9">
        <v>46207</v>
      </c>
      <c r="J754" s="61">
        <v>0</v>
      </c>
      <c r="K754" s="56">
        <v>46204</v>
      </c>
      <c r="L754" s="8" t="s">
        <v>52</v>
      </c>
      <c r="M754" s="8" t="s">
        <v>84</v>
      </c>
      <c r="N754" s="8" t="s">
        <v>64</v>
      </c>
      <c r="O754" s="8">
        <v>1</v>
      </c>
      <c r="P754" s="8">
        <v>4</v>
      </c>
      <c r="Q754" s="8" t="s">
        <v>58</v>
      </c>
      <c r="R754" s="8">
        <v>4</v>
      </c>
      <c r="S754" s="8">
        <v>0</v>
      </c>
      <c r="T754" s="8" t="b">
        <v>0</v>
      </c>
      <c r="U754" s="8">
        <v>480</v>
      </c>
      <c r="V754" s="54">
        <v>453</v>
      </c>
      <c r="W754" s="54">
        <v>348</v>
      </c>
      <c r="X754" s="8">
        <v>0</v>
      </c>
      <c r="Y754" s="8">
        <v>0</v>
      </c>
      <c r="Z754" s="8">
        <v>1</v>
      </c>
      <c r="AA754" s="8">
        <v>0</v>
      </c>
      <c r="AB754" s="8">
        <v>4</v>
      </c>
      <c r="AC754" s="8">
        <v>0</v>
      </c>
      <c r="AD754" s="8"/>
      <c r="AE754" s="8">
        <v>480</v>
      </c>
      <c r="AF754" s="8" t="s">
        <v>8384</v>
      </c>
      <c r="AG754" s="8" t="s">
        <v>8379</v>
      </c>
      <c r="AH754" s="54">
        <v>9</v>
      </c>
      <c r="AI754" s="54">
        <v>-18</v>
      </c>
      <c r="AJ754" s="8">
        <v>0</v>
      </c>
      <c r="AK754" s="8">
        <v>1</v>
      </c>
      <c r="AL754" s="8">
        <v>0</v>
      </c>
      <c r="AM754" s="8">
        <v>4</v>
      </c>
      <c r="AN754" s="8">
        <v>0</v>
      </c>
      <c r="AO754" s="8">
        <v>1</v>
      </c>
      <c r="AP754" s="8">
        <v>0</v>
      </c>
      <c r="AQ754" s="8">
        <v>0</v>
      </c>
      <c r="AR754" s="54">
        <v>355</v>
      </c>
      <c r="AS754" s="8">
        <v>1</v>
      </c>
      <c r="AT754" s="8">
        <v>0</v>
      </c>
      <c r="AU754" s="8">
        <v>480</v>
      </c>
      <c r="AV754" s="8" t="s">
        <v>8439</v>
      </c>
      <c r="AW754" s="8">
        <v>1</v>
      </c>
      <c r="AX754" s="8">
        <v>0</v>
      </c>
      <c r="AY754" s="8">
        <v>0</v>
      </c>
      <c r="AZ754" s="47">
        <v>46207.354166666664</v>
      </c>
      <c r="BA754" s="47">
        <v>46207.6875</v>
      </c>
      <c r="BB754" s="8" t="s">
        <v>8380</v>
      </c>
      <c r="BC754" s="47">
        <v>46207.36041666667</v>
      </c>
      <c r="BD754" s="47">
        <v>46207.675000000003</v>
      </c>
      <c r="BE754" s="8" t="s">
        <v>616</v>
      </c>
      <c r="BF754" s="8">
        <v>0</v>
      </c>
      <c r="BG754" s="8">
        <v>0</v>
      </c>
      <c r="BH754" s="8"/>
    </row>
    <row r="755" spans="2:60">
      <c r="B755" s="8" t="s">
        <v>8326</v>
      </c>
      <c r="C755" s="8" t="s">
        <v>82</v>
      </c>
      <c r="D755" s="8" t="s">
        <v>68</v>
      </c>
      <c r="E755" s="8" t="s">
        <v>616</v>
      </c>
      <c r="F755" s="8" t="s">
        <v>8438</v>
      </c>
      <c r="G755" s="8" t="s">
        <v>89</v>
      </c>
      <c r="H755" s="8" t="s">
        <v>53</v>
      </c>
      <c r="I755" s="9">
        <v>46254</v>
      </c>
      <c r="J755" s="61">
        <v>0</v>
      </c>
      <c r="K755" s="56">
        <v>46235</v>
      </c>
      <c r="L755" s="8" t="s">
        <v>52</v>
      </c>
      <c r="M755" s="8" t="s">
        <v>84</v>
      </c>
      <c r="N755" s="8" t="s">
        <v>64</v>
      </c>
      <c r="O755" s="8">
        <v>1</v>
      </c>
      <c r="P755" s="8">
        <v>4</v>
      </c>
      <c r="Q755" s="8" t="s">
        <v>60</v>
      </c>
      <c r="R755" s="8">
        <v>4</v>
      </c>
      <c r="S755" s="8">
        <v>0</v>
      </c>
      <c r="T755" s="8" t="b">
        <v>0</v>
      </c>
      <c r="U755" s="8">
        <v>300</v>
      </c>
      <c r="V755" s="54">
        <v>280</v>
      </c>
      <c r="W755" s="54">
        <v>176</v>
      </c>
      <c r="X755" s="8">
        <v>0</v>
      </c>
      <c r="Y755" s="8">
        <v>0</v>
      </c>
      <c r="Z755" s="8">
        <v>1</v>
      </c>
      <c r="AA755" s="8">
        <v>0</v>
      </c>
      <c r="AB755" s="8">
        <v>4</v>
      </c>
      <c r="AC755" s="8">
        <v>0</v>
      </c>
      <c r="AD755" s="8"/>
      <c r="AE755" s="8">
        <v>300</v>
      </c>
      <c r="AF755" s="8" t="s">
        <v>8378</v>
      </c>
      <c r="AG755" s="8" t="s">
        <v>8384</v>
      </c>
      <c r="AH755" s="54">
        <v>12</v>
      </c>
      <c r="AI755" s="54">
        <v>-8</v>
      </c>
      <c r="AJ755" s="8">
        <v>0</v>
      </c>
      <c r="AK755" s="8">
        <v>0</v>
      </c>
      <c r="AL755" s="8">
        <v>1</v>
      </c>
      <c r="AM755" s="8">
        <v>4</v>
      </c>
      <c r="AN755" s="8">
        <v>0</v>
      </c>
      <c r="AO755" s="8">
        <v>0</v>
      </c>
      <c r="AP755" s="8">
        <v>1</v>
      </c>
      <c r="AQ755" s="8">
        <v>0</v>
      </c>
      <c r="AR755" s="54">
        <v>180</v>
      </c>
      <c r="AS755" s="8">
        <v>1</v>
      </c>
      <c r="AT755" s="8">
        <v>0</v>
      </c>
      <c r="AU755" s="8">
        <v>300</v>
      </c>
      <c r="AV755" s="8" t="s">
        <v>8439</v>
      </c>
      <c r="AW755" s="8">
        <v>1</v>
      </c>
      <c r="AX755" s="8">
        <v>0</v>
      </c>
      <c r="AY755" s="8">
        <v>0</v>
      </c>
      <c r="AZ755" s="47">
        <v>46254.333333333336</v>
      </c>
      <c r="BA755" s="47">
        <v>46254.541666666664</v>
      </c>
      <c r="BB755" s="8" t="s">
        <v>8380</v>
      </c>
      <c r="BC755" s="47">
        <v>46254.341666666667</v>
      </c>
      <c r="BD755" s="47">
        <v>46254.536111111112</v>
      </c>
      <c r="BE755" s="8" t="s">
        <v>616</v>
      </c>
      <c r="BF755" s="8">
        <v>0</v>
      </c>
      <c r="BG755" s="8">
        <v>0</v>
      </c>
      <c r="BH755" s="8"/>
    </row>
    <row r="756" spans="2:60">
      <c r="B756" s="8" t="s">
        <v>8326</v>
      </c>
      <c r="C756" s="8" t="s">
        <v>82</v>
      </c>
      <c r="D756" s="8" t="s">
        <v>68</v>
      </c>
      <c r="E756" s="8" t="s">
        <v>430</v>
      </c>
      <c r="F756" s="8" t="s">
        <v>8438</v>
      </c>
      <c r="G756" s="8" t="s">
        <v>85</v>
      </c>
      <c r="H756" s="8" t="s">
        <v>53</v>
      </c>
      <c r="I756" s="9">
        <v>46208</v>
      </c>
      <c r="J756" s="61">
        <v>0</v>
      </c>
      <c r="K756" s="56">
        <v>46204</v>
      </c>
      <c r="L756" s="8" t="s">
        <v>52</v>
      </c>
      <c r="M756" s="8" t="s">
        <v>84</v>
      </c>
      <c r="N756" s="8" t="s">
        <v>64</v>
      </c>
      <c r="O756" s="8">
        <v>1</v>
      </c>
      <c r="P756" s="8">
        <v>4</v>
      </c>
      <c r="Q756" s="8" t="s">
        <v>58</v>
      </c>
      <c r="R756" s="8">
        <v>4</v>
      </c>
      <c r="S756" s="8">
        <v>0</v>
      </c>
      <c r="T756" s="8" t="b">
        <v>0</v>
      </c>
      <c r="U756" s="8">
        <v>360</v>
      </c>
      <c r="V756" s="54">
        <v>334</v>
      </c>
      <c r="W756" s="54">
        <v>245</v>
      </c>
      <c r="X756" s="8">
        <v>0</v>
      </c>
      <c r="Y756" s="8">
        <v>0</v>
      </c>
      <c r="Z756" s="8">
        <v>1</v>
      </c>
      <c r="AA756" s="8">
        <v>0</v>
      </c>
      <c r="AB756" s="8">
        <v>4</v>
      </c>
      <c r="AC756" s="8">
        <v>0</v>
      </c>
      <c r="AD756" s="8"/>
      <c r="AE756" s="8">
        <v>360</v>
      </c>
      <c r="AF756" s="8" t="s">
        <v>8384</v>
      </c>
      <c r="AG756" s="8" t="s">
        <v>8379</v>
      </c>
      <c r="AH756" s="54">
        <v>10</v>
      </c>
      <c r="AI756" s="54">
        <v>-16</v>
      </c>
      <c r="AJ756" s="8">
        <v>0</v>
      </c>
      <c r="AK756" s="8">
        <v>1</v>
      </c>
      <c r="AL756" s="8">
        <v>0</v>
      </c>
      <c r="AM756" s="8">
        <v>4</v>
      </c>
      <c r="AN756" s="8">
        <v>0</v>
      </c>
      <c r="AO756" s="8">
        <v>1</v>
      </c>
      <c r="AP756" s="8">
        <v>0</v>
      </c>
      <c r="AQ756" s="8">
        <v>0</v>
      </c>
      <c r="AR756" s="54">
        <v>235</v>
      </c>
      <c r="AS756" s="8">
        <v>1</v>
      </c>
      <c r="AT756" s="8">
        <v>0</v>
      </c>
      <c r="AU756" s="8">
        <v>360</v>
      </c>
      <c r="AV756" s="8" t="s">
        <v>8439</v>
      </c>
      <c r="AW756" s="8">
        <v>1</v>
      </c>
      <c r="AX756" s="8">
        <v>0</v>
      </c>
      <c r="AY756" s="8">
        <v>0</v>
      </c>
      <c r="AZ756" s="47">
        <v>46208.3125</v>
      </c>
      <c r="BA756" s="47">
        <v>46208.5625</v>
      </c>
      <c r="BB756" s="8" t="s">
        <v>8380</v>
      </c>
      <c r="BC756" s="47">
        <v>46208.319444444445</v>
      </c>
      <c r="BD756" s="47">
        <v>46208.551388888889</v>
      </c>
      <c r="BE756" s="8" t="s">
        <v>430</v>
      </c>
      <c r="BF756" s="8">
        <v>0</v>
      </c>
      <c r="BG756" s="8">
        <v>0</v>
      </c>
      <c r="BH756" s="8"/>
    </row>
    <row r="757" spans="2:60">
      <c r="B757" s="8" t="s">
        <v>8326</v>
      </c>
      <c r="C757" s="8" t="s">
        <v>82</v>
      </c>
      <c r="D757" s="8" t="s">
        <v>68</v>
      </c>
      <c r="E757" s="8" t="s">
        <v>430</v>
      </c>
      <c r="F757" s="8" t="s">
        <v>8438</v>
      </c>
      <c r="G757" s="8" t="s">
        <v>88</v>
      </c>
      <c r="H757" s="8" t="s">
        <v>53</v>
      </c>
      <c r="I757" s="9">
        <v>46204</v>
      </c>
      <c r="J757" s="61">
        <v>0</v>
      </c>
      <c r="K757" s="56">
        <v>46204</v>
      </c>
      <c r="L757" s="8" t="s">
        <v>52</v>
      </c>
      <c r="M757" s="8" t="s">
        <v>84</v>
      </c>
      <c r="N757" s="8" t="s">
        <v>64</v>
      </c>
      <c r="O757" s="8">
        <v>1</v>
      </c>
      <c r="P757" s="8">
        <v>4</v>
      </c>
      <c r="Q757" s="8" t="s">
        <v>58</v>
      </c>
      <c r="R757" s="8">
        <v>4</v>
      </c>
      <c r="S757" s="8">
        <v>0</v>
      </c>
      <c r="T757" s="8" t="b">
        <v>0</v>
      </c>
      <c r="U757" s="8">
        <v>210</v>
      </c>
      <c r="V757" s="54">
        <v>186</v>
      </c>
      <c r="W757" s="54">
        <v>97</v>
      </c>
      <c r="X757" s="8">
        <v>0</v>
      </c>
      <c r="Y757" s="8">
        <v>0</v>
      </c>
      <c r="Z757" s="8">
        <v>1</v>
      </c>
      <c r="AA757" s="8">
        <v>0</v>
      </c>
      <c r="AB757" s="8">
        <v>4</v>
      </c>
      <c r="AC757" s="8">
        <v>0</v>
      </c>
      <c r="AD757" s="8"/>
      <c r="AE757" s="8">
        <v>210</v>
      </c>
      <c r="AF757" s="8" t="s">
        <v>8384</v>
      </c>
      <c r="AG757" s="8" t="s">
        <v>8379</v>
      </c>
      <c r="AH757" s="54">
        <v>6</v>
      </c>
      <c r="AI757" s="54">
        <v>-18</v>
      </c>
      <c r="AJ757" s="8">
        <v>0</v>
      </c>
      <c r="AK757" s="8">
        <v>1</v>
      </c>
      <c r="AL757" s="8">
        <v>0</v>
      </c>
      <c r="AM757" s="8">
        <v>4</v>
      </c>
      <c r="AN757" s="8">
        <v>0</v>
      </c>
      <c r="AO757" s="8">
        <v>1</v>
      </c>
      <c r="AP757" s="8">
        <v>0</v>
      </c>
      <c r="AQ757" s="8">
        <v>0</v>
      </c>
      <c r="AR757" s="54">
        <v>105</v>
      </c>
      <c r="AS757" s="8">
        <v>1</v>
      </c>
      <c r="AT757" s="8">
        <v>0</v>
      </c>
      <c r="AU757" s="8">
        <v>210</v>
      </c>
      <c r="AV757" s="8" t="s">
        <v>8439</v>
      </c>
      <c r="AW757" s="8">
        <v>1</v>
      </c>
      <c r="AX757" s="8">
        <v>0</v>
      </c>
      <c r="AY757" s="8">
        <v>0</v>
      </c>
      <c r="AZ757" s="47">
        <v>46204.5625</v>
      </c>
      <c r="BA757" s="47">
        <v>46204.708333333336</v>
      </c>
      <c r="BB757" s="8" t="s">
        <v>8380</v>
      </c>
      <c r="BC757" s="47">
        <v>46204.566666666666</v>
      </c>
      <c r="BD757" s="47">
        <v>46204.695833333331</v>
      </c>
      <c r="BE757" s="8" t="s">
        <v>430</v>
      </c>
      <c r="BF757" s="8">
        <v>0</v>
      </c>
      <c r="BG757" s="8">
        <v>0</v>
      </c>
      <c r="BH757" s="8"/>
    </row>
    <row r="758" spans="2:60">
      <c r="B758" s="8" t="s">
        <v>8326</v>
      </c>
      <c r="C758" s="8" t="s">
        <v>82</v>
      </c>
      <c r="D758" s="8" t="s">
        <v>68</v>
      </c>
      <c r="E758" s="8" t="s">
        <v>580</v>
      </c>
      <c r="F758" s="8" t="s">
        <v>8438</v>
      </c>
      <c r="G758" s="8" t="s">
        <v>85</v>
      </c>
      <c r="H758" s="8" t="s">
        <v>53</v>
      </c>
      <c r="I758" s="9">
        <v>46231</v>
      </c>
      <c r="J758" s="61">
        <v>0</v>
      </c>
      <c r="K758" s="56">
        <v>46204</v>
      </c>
      <c r="L758" s="8" t="s">
        <v>52</v>
      </c>
      <c r="M758" s="8" t="s">
        <v>84</v>
      </c>
      <c r="N758" s="8" t="s">
        <v>64</v>
      </c>
      <c r="O758" s="8">
        <v>1</v>
      </c>
      <c r="P758" s="8">
        <v>4</v>
      </c>
      <c r="Q758" s="8" t="s">
        <v>58</v>
      </c>
      <c r="R758" s="8">
        <v>4</v>
      </c>
      <c r="S758" s="8">
        <v>0</v>
      </c>
      <c r="T758" s="8" t="b">
        <v>0</v>
      </c>
      <c r="U758" s="8">
        <v>270</v>
      </c>
      <c r="V758" s="54">
        <v>237</v>
      </c>
      <c r="W758" s="54">
        <v>143</v>
      </c>
      <c r="X758" s="8">
        <v>0</v>
      </c>
      <c r="Y758" s="8">
        <v>0</v>
      </c>
      <c r="Z758" s="8">
        <v>1</v>
      </c>
      <c r="AA758" s="8">
        <v>0</v>
      </c>
      <c r="AB758" s="8">
        <v>4</v>
      </c>
      <c r="AC758" s="8">
        <v>0</v>
      </c>
      <c r="AD758" s="8"/>
      <c r="AE758" s="8">
        <v>270</v>
      </c>
      <c r="AF758" s="8" t="s">
        <v>8384</v>
      </c>
      <c r="AG758" s="8" t="s">
        <v>8379</v>
      </c>
      <c r="AH758" s="54">
        <v>6</v>
      </c>
      <c r="AI758" s="54">
        <v>-27</v>
      </c>
      <c r="AJ758" s="8">
        <v>0</v>
      </c>
      <c r="AK758" s="8">
        <v>1</v>
      </c>
      <c r="AL758" s="8">
        <v>0</v>
      </c>
      <c r="AM758" s="8">
        <v>4</v>
      </c>
      <c r="AN758" s="8">
        <v>0</v>
      </c>
      <c r="AO758" s="8">
        <v>1</v>
      </c>
      <c r="AP758" s="8">
        <v>0</v>
      </c>
      <c r="AQ758" s="8">
        <v>0</v>
      </c>
      <c r="AR758" s="54">
        <v>145</v>
      </c>
      <c r="AS758" s="8">
        <v>1</v>
      </c>
      <c r="AT758" s="8">
        <v>0</v>
      </c>
      <c r="AU758" s="8">
        <v>270</v>
      </c>
      <c r="AV758" s="8" t="s">
        <v>8439</v>
      </c>
      <c r="AW758" s="8">
        <v>1</v>
      </c>
      <c r="AX758" s="8">
        <v>0</v>
      </c>
      <c r="AY758" s="8">
        <v>0</v>
      </c>
      <c r="AZ758" s="47">
        <v>46231.541666666664</v>
      </c>
      <c r="BA758" s="47">
        <v>46231.729166666664</v>
      </c>
      <c r="BB758" s="8" t="s">
        <v>8380</v>
      </c>
      <c r="BC758" s="47">
        <v>46231.54583333333</v>
      </c>
      <c r="BD758" s="47">
        <v>46231.710416666669</v>
      </c>
      <c r="BE758" s="8" t="s">
        <v>580</v>
      </c>
      <c r="BF758" s="8">
        <v>0</v>
      </c>
      <c r="BG758" s="8">
        <v>0</v>
      </c>
      <c r="BH758" s="8"/>
    </row>
    <row r="759" spans="2:60">
      <c r="B759" s="8" t="s">
        <v>8326</v>
      </c>
      <c r="C759" s="8" t="s">
        <v>82</v>
      </c>
      <c r="D759" s="8" t="s">
        <v>68</v>
      </c>
      <c r="E759" s="8" t="s">
        <v>480</v>
      </c>
      <c r="F759" s="8" t="s">
        <v>8438</v>
      </c>
      <c r="G759" s="8" t="s">
        <v>85</v>
      </c>
      <c r="H759" s="8" t="s">
        <v>53</v>
      </c>
      <c r="I759" s="9">
        <v>46252</v>
      </c>
      <c r="J759" s="61">
        <v>0</v>
      </c>
      <c r="K759" s="56">
        <v>46235</v>
      </c>
      <c r="L759" s="8" t="s">
        <v>52</v>
      </c>
      <c r="M759" s="8" t="s">
        <v>84</v>
      </c>
      <c r="N759" s="8" t="s">
        <v>64</v>
      </c>
      <c r="O759" s="8">
        <v>1</v>
      </c>
      <c r="P759" s="8">
        <v>4</v>
      </c>
      <c r="Q759" s="8" t="s">
        <v>60</v>
      </c>
      <c r="R759" s="8">
        <v>4</v>
      </c>
      <c r="S759" s="8">
        <v>0</v>
      </c>
      <c r="T759" s="8" t="b">
        <v>0</v>
      </c>
      <c r="U759" s="8">
        <v>180</v>
      </c>
      <c r="V759" s="54">
        <v>145</v>
      </c>
      <c r="W759" s="54">
        <v>75</v>
      </c>
      <c r="X759" s="8">
        <v>0</v>
      </c>
      <c r="Y759" s="8">
        <v>0</v>
      </c>
      <c r="Z759" s="8">
        <v>1</v>
      </c>
      <c r="AA759" s="8">
        <v>0</v>
      </c>
      <c r="AB759" s="8">
        <v>4</v>
      </c>
      <c r="AC759" s="8">
        <v>0</v>
      </c>
      <c r="AD759" s="8"/>
      <c r="AE759" s="8">
        <v>180</v>
      </c>
      <c r="AF759" s="8" t="s">
        <v>8378</v>
      </c>
      <c r="AG759" s="8" t="s">
        <v>8379</v>
      </c>
      <c r="AH759" s="54">
        <v>12</v>
      </c>
      <c r="AI759" s="54">
        <v>-23</v>
      </c>
      <c r="AJ759" s="8">
        <v>0</v>
      </c>
      <c r="AK759" s="8">
        <v>0</v>
      </c>
      <c r="AL759" s="8">
        <v>1</v>
      </c>
      <c r="AM759" s="8">
        <v>4</v>
      </c>
      <c r="AN759" s="8">
        <v>0</v>
      </c>
      <c r="AO759" s="8">
        <v>1</v>
      </c>
      <c r="AP759" s="8">
        <v>0</v>
      </c>
      <c r="AQ759" s="8">
        <v>0</v>
      </c>
      <c r="AR759" s="54">
        <v>80</v>
      </c>
      <c r="AS759" s="8">
        <v>1</v>
      </c>
      <c r="AT759" s="8">
        <v>0</v>
      </c>
      <c r="AU759" s="8">
        <v>180</v>
      </c>
      <c r="AV759" s="8" t="s">
        <v>8439</v>
      </c>
      <c r="AW759" s="8">
        <v>1</v>
      </c>
      <c r="AX759" s="8">
        <v>0</v>
      </c>
      <c r="AY759" s="8">
        <v>0</v>
      </c>
      <c r="AZ759" s="47">
        <v>46252.333333333336</v>
      </c>
      <c r="BA759" s="47">
        <v>46252.458333333336</v>
      </c>
      <c r="BB759" s="8" t="s">
        <v>8380</v>
      </c>
      <c r="BC759" s="47">
        <v>46252.341666666667</v>
      </c>
      <c r="BD759" s="47">
        <v>46252.442361111112</v>
      </c>
      <c r="BE759" s="8" t="s">
        <v>480</v>
      </c>
      <c r="BF759" s="8">
        <v>0</v>
      </c>
      <c r="BG759" s="8">
        <v>0</v>
      </c>
      <c r="BH759" s="8"/>
    </row>
    <row r="760" spans="2:60">
      <c r="B760" s="8" t="s">
        <v>8326</v>
      </c>
      <c r="C760" s="8" t="s">
        <v>82</v>
      </c>
      <c r="D760" s="8" t="s">
        <v>68</v>
      </c>
      <c r="E760" s="8" t="s">
        <v>480</v>
      </c>
      <c r="F760" s="8" t="s">
        <v>8438</v>
      </c>
      <c r="G760" s="8" t="s">
        <v>87</v>
      </c>
      <c r="H760" s="8" t="s">
        <v>53</v>
      </c>
      <c r="I760" s="9">
        <v>46189</v>
      </c>
      <c r="J760" s="61">
        <v>0</v>
      </c>
      <c r="K760" s="56">
        <v>46174</v>
      </c>
      <c r="L760" s="8" t="s">
        <v>52</v>
      </c>
      <c r="M760" s="8" t="s">
        <v>84</v>
      </c>
      <c r="N760" s="8" t="s">
        <v>64</v>
      </c>
      <c r="O760" s="8">
        <v>1</v>
      </c>
      <c r="P760" s="8">
        <v>4</v>
      </c>
      <c r="Q760" s="8" t="s">
        <v>56</v>
      </c>
      <c r="R760" s="8">
        <v>4</v>
      </c>
      <c r="S760" s="8">
        <v>0</v>
      </c>
      <c r="T760" s="8" t="b">
        <v>0</v>
      </c>
      <c r="U760" s="8">
        <v>540</v>
      </c>
      <c r="V760" s="54">
        <v>514</v>
      </c>
      <c r="W760" s="54">
        <v>376</v>
      </c>
      <c r="X760" s="8">
        <v>0</v>
      </c>
      <c r="Y760" s="8">
        <v>0</v>
      </c>
      <c r="Z760" s="8">
        <v>1</v>
      </c>
      <c r="AA760" s="8">
        <v>0</v>
      </c>
      <c r="AB760" s="8">
        <v>4</v>
      </c>
      <c r="AC760" s="8">
        <v>0</v>
      </c>
      <c r="AD760" s="8"/>
      <c r="AE760" s="8">
        <v>540</v>
      </c>
      <c r="AF760" s="8" t="s">
        <v>8378</v>
      </c>
      <c r="AG760" s="8" t="s">
        <v>8379</v>
      </c>
      <c r="AH760" s="54">
        <v>11</v>
      </c>
      <c r="AI760" s="54">
        <v>-15</v>
      </c>
      <c r="AJ760" s="8">
        <v>0</v>
      </c>
      <c r="AK760" s="8">
        <v>0</v>
      </c>
      <c r="AL760" s="8">
        <v>1</v>
      </c>
      <c r="AM760" s="8">
        <v>4</v>
      </c>
      <c r="AN760" s="8">
        <v>0</v>
      </c>
      <c r="AO760" s="8">
        <v>1</v>
      </c>
      <c r="AP760" s="8">
        <v>0</v>
      </c>
      <c r="AQ760" s="8">
        <v>0</v>
      </c>
      <c r="AR760" s="54">
        <v>370</v>
      </c>
      <c r="AS760" s="8">
        <v>1</v>
      </c>
      <c r="AT760" s="8">
        <v>0</v>
      </c>
      <c r="AU760" s="8">
        <v>540</v>
      </c>
      <c r="AV760" s="8" t="s">
        <v>8439</v>
      </c>
      <c r="AW760" s="8">
        <v>1</v>
      </c>
      <c r="AX760" s="8">
        <v>0</v>
      </c>
      <c r="AY760" s="8">
        <v>0</v>
      </c>
      <c r="AZ760" s="47">
        <v>46189.375</v>
      </c>
      <c r="BA760" s="47">
        <v>46189.75</v>
      </c>
      <c r="BB760" s="8" t="s">
        <v>8380</v>
      </c>
      <c r="BC760" s="47">
        <v>46189.382638888892</v>
      </c>
      <c r="BD760" s="47">
        <v>46189.739583333336</v>
      </c>
      <c r="BE760" s="8" t="s">
        <v>480</v>
      </c>
      <c r="BF760" s="8">
        <v>0</v>
      </c>
      <c r="BG760" s="8">
        <v>0</v>
      </c>
      <c r="BH760" s="8"/>
    </row>
    <row r="761" spans="2:60">
      <c r="B761" s="8" t="s">
        <v>8326</v>
      </c>
      <c r="C761" s="8" t="s">
        <v>82</v>
      </c>
      <c r="D761" s="8" t="s">
        <v>68</v>
      </c>
      <c r="E761" s="8" t="s">
        <v>480</v>
      </c>
      <c r="F761" s="8" t="s">
        <v>8438</v>
      </c>
      <c r="G761" s="8" t="s">
        <v>87</v>
      </c>
      <c r="H761" s="8" t="s">
        <v>53</v>
      </c>
      <c r="I761" s="9">
        <v>46252</v>
      </c>
      <c r="J761" s="61">
        <v>0</v>
      </c>
      <c r="K761" s="56">
        <v>46235</v>
      </c>
      <c r="L761" s="8" t="s">
        <v>52</v>
      </c>
      <c r="M761" s="8" t="s">
        <v>84</v>
      </c>
      <c r="N761" s="8" t="s">
        <v>64</v>
      </c>
      <c r="O761" s="8">
        <v>1</v>
      </c>
      <c r="P761" s="8">
        <v>4</v>
      </c>
      <c r="Q761" s="8" t="s">
        <v>60</v>
      </c>
      <c r="R761" s="8">
        <v>4</v>
      </c>
      <c r="S761" s="8">
        <v>0</v>
      </c>
      <c r="T761" s="8" t="b">
        <v>0</v>
      </c>
      <c r="U761" s="8">
        <v>240</v>
      </c>
      <c r="V761" s="54">
        <v>214</v>
      </c>
      <c r="W761" s="54">
        <v>133</v>
      </c>
      <c r="X761" s="8">
        <v>0</v>
      </c>
      <c r="Y761" s="8">
        <v>0</v>
      </c>
      <c r="Z761" s="8">
        <v>1</v>
      </c>
      <c r="AA761" s="8">
        <v>0</v>
      </c>
      <c r="AB761" s="8">
        <v>4</v>
      </c>
      <c r="AC761" s="8">
        <v>0</v>
      </c>
      <c r="AD761" s="8"/>
      <c r="AE761" s="8">
        <v>240</v>
      </c>
      <c r="AF761" s="8" t="s">
        <v>8384</v>
      </c>
      <c r="AG761" s="8" t="s">
        <v>8379</v>
      </c>
      <c r="AH761" s="54">
        <v>4</v>
      </c>
      <c r="AI761" s="54">
        <v>-22</v>
      </c>
      <c r="AJ761" s="8">
        <v>0</v>
      </c>
      <c r="AK761" s="8">
        <v>1</v>
      </c>
      <c r="AL761" s="8">
        <v>0</v>
      </c>
      <c r="AM761" s="8">
        <v>4</v>
      </c>
      <c r="AN761" s="8">
        <v>0</v>
      </c>
      <c r="AO761" s="8">
        <v>1</v>
      </c>
      <c r="AP761" s="8">
        <v>0</v>
      </c>
      <c r="AQ761" s="8">
        <v>0</v>
      </c>
      <c r="AR761" s="54">
        <v>135</v>
      </c>
      <c r="AS761" s="8">
        <v>1</v>
      </c>
      <c r="AT761" s="8">
        <v>0</v>
      </c>
      <c r="AU761" s="8">
        <v>240</v>
      </c>
      <c r="AV761" s="8" t="s">
        <v>8439</v>
      </c>
      <c r="AW761" s="8">
        <v>1</v>
      </c>
      <c r="AX761" s="8">
        <v>0</v>
      </c>
      <c r="AY761" s="8">
        <v>0</v>
      </c>
      <c r="AZ761" s="47">
        <v>46252.375</v>
      </c>
      <c r="BA761" s="47">
        <v>46252.541666666664</v>
      </c>
      <c r="BB761" s="8" t="s">
        <v>8380</v>
      </c>
      <c r="BC761" s="47">
        <v>46252.37777777778</v>
      </c>
      <c r="BD761" s="47">
        <v>46252.526388888888</v>
      </c>
      <c r="BE761" s="8" t="s">
        <v>480</v>
      </c>
      <c r="BF761" s="8">
        <v>0</v>
      </c>
      <c r="BG761" s="8">
        <v>0</v>
      </c>
      <c r="BH761" s="8"/>
    </row>
    <row r="762" spans="2:60">
      <c r="B762" s="8" t="s">
        <v>8326</v>
      </c>
      <c r="C762" s="8" t="s">
        <v>82</v>
      </c>
      <c r="D762" s="8" t="s">
        <v>68</v>
      </c>
      <c r="E762" s="8" t="s">
        <v>480</v>
      </c>
      <c r="F762" s="8" t="s">
        <v>8438</v>
      </c>
      <c r="G762" s="8" t="s">
        <v>88</v>
      </c>
      <c r="H762" s="8" t="s">
        <v>53</v>
      </c>
      <c r="I762" s="9">
        <v>46176</v>
      </c>
      <c r="J762" s="61">
        <v>0</v>
      </c>
      <c r="K762" s="56">
        <v>46174</v>
      </c>
      <c r="L762" s="8" t="s">
        <v>52</v>
      </c>
      <c r="M762" s="8" t="s">
        <v>84</v>
      </c>
      <c r="N762" s="8" t="s">
        <v>64</v>
      </c>
      <c r="O762" s="8">
        <v>1</v>
      </c>
      <c r="P762" s="8">
        <v>4</v>
      </c>
      <c r="Q762" s="8" t="s">
        <v>56</v>
      </c>
      <c r="R762" s="8">
        <v>4</v>
      </c>
      <c r="S762" s="8">
        <v>0</v>
      </c>
      <c r="T762" s="8" t="b">
        <v>0</v>
      </c>
      <c r="U762" s="8">
        <v>180</v>
      </c>
      <c r="V762" s="54">
        <v>153</v>
      </c>
      <c r="W762" s="54">
        <v>87</v>
      </c>
      <c r="X762" s="8">
        <v>0</v>
      </c>
      <c r="Y762" s="8">
        <v>0</v>
      </c>
      <c r="Z762" s="8">
        <v>1</v>
      </c>
      <c r="AA762" s="8">
        <v>0</v>
      </c>
      <c r="AB762" s="8">
        <v>4</v>
      </c>
      <c r="AC762" s="8">
        <v>0</v>
      </c>
      <c r="AD762" s="8"/>
      <c r="AE762" s="8">
        <v>180</v>
      </c>
      <c r="AF762" s="8" t="s">
        <v>8384</v>
      </c>
      <c r="AG762" s="8" t="s">
        <v>8379</v>
      </c>
      <c r="AH762" s="54">
        <v>2</v>
      </c>
      <c r="AI762" s="54">
        <v>-25</v>
      </c>
      <c r="AJ762" s="8">
        <v>0</v>
      </c>
      <c r="AK762" s="8">
        <v>1</v>
      </c>
      <c r="AL762" s="8">
        <v>0</v>
      </c>
      <c r="AM762" s="8">
        <v>4</v>
      </c>
      <c r="AN762" s="8">
        <v>0</v>
      </c>
      <c r="AO762" s="8">
        <v>1</v>
      </c>
      <c r="AP762" s="8">
        <v>0</v>
      </c>
      <c r="AQ762" s="8">
        <v>0</v>
      </c>
      <c r="AR762" s="54">
        <v>85</v>
      </c>
      <c r="AS762" s="8">
        <v>1</v>
      </c>
      <c r="AT762" s="8">
        <v>0</v>
      </c>
      <c r="AU762" s="8">
        <v>180</v>
      </c>
      <c r="AV762" s="8" t="s">
        <v>8439</v>
      </c>
      <c r="AW762" s="8">
        <v>1</v>
      </c>
      <c r="AX762" s="8">
        <v>0</v>
      </c>
      <c r="AY762" s="8">
        <v>0</v>
      </c>
      <c r="AZ762" s="47">
        <v>46176.333333333336</v>
      </c>
      <c r="BA762" s="47">
        <v>46176.458333333336</v>
      </c>
      <c r="BB762" s="8" t="s">
        <v>8380</v>
      </c>
      <c r="BC762" s="47">
        <v>46176.334722222222</v>
      </c>
      <c r="BD762" s="47">
        <v>46176.440972222219</v>
      </c>
      <c r="BE762" s="8" t="s">
        <v>480</v>
      </c>
      <c r="BF762" s="8">
        <v>0</v>
      </c>
      <c r="BG762" s="8">
        <v>0</v>
      </c>
      <c r="BH762" s="8"/>
    </row>
    <row r="763" spans="2:60">
      <c r="B763" s="8" t="s">
        <v>8326</v>
      </c>
      <c r="C763" s="8" t="s">
        <v>82</v>
      </c>
      <c r="D763" s="8" t="s">
        <v>68</v>
      </c>
      <c r="E763" s="8" t="s">
        <v>480</v>
      </c>
      <c r="F763" s="8" t="s">
        <v>8438</v>
      </c>
      <c r="G763" s="8" t="s">
        <v>89</v>
      </c>
      <c r="H763" s="8" t="s">
        <v>53</v>
      </c>
      <c r="I763" s="9">
        <v>46196</v>
      </c>
      <c r="J763" s="61">
        <v>0</v>
      </c>
      <c r="K763" s="56">
        <v>46174</v>
      </c>
      <c r="L763" s="8" t="s">
        <v>52</v>
      </c>
      <c r="M763" s="8" t="s">
        <v>84</v>
      </c>
      <c r="N763" s="8" t="s">
        <v>64</v>
      </c>
      <c r="O763" s="8">
        <v>1</v>
      </c>
      <c r="P763" s="8">
        <v>4</v>
      </c>
      <c r="Q763" s="8" t="s">
        <v>56</v>
      </c>
      <c r="R763" s="8">
        <v>4</v>
      </c>
      <c r="S763" s="8">
        <v>0</v>
      </c>
      <c r="T763" s="8" t="b">
        <v>0</v>
      </c>
      <c r="U763" s="8">
        <v>270</v>
      </c>
      <c r="V763" s="54">
        <v>232</v>
      </c>
      <c r="W763" s="54">
        <v>154</v>
      </c>
      <c r="X763" s="8">
        <v>0</v>
      </c>
      <c r="Y763" s="8">
        <v>0</v>
      </c>
      <c r="Z763" s="8">
        <v>1</v>
      </c>
      <c r="AA763" s="8">
        <v>0</v>
      </c>
      <c r="AB763" s="8">
        <v>4</v>
      </c>
      <c r="AC763" s="8">
        <v>0</v>
      </c>
      <c r="AD763" s="8"/>
      <c r="AE763" s="8">
        <v>270</v>
      </c>
      <c r="AF763" s="8" t="s">
        <v>8384</v>
      </c>
      <c r="AG763" s="8" t="s">
        <v>8379</v>
      </c>
      <c r="AH763" s="54">
        <v>10</v>
      </c>
      <c r="AI763" s="54">
        <v>-28</v>
      </c>
      <c r="AJ763" s="8">
        <v>0</v>
      </c>
      <c r="AK763" s="8">
        <v>1</v>
      </c>
      <c r="AL763" s="8">
        <v>0</v>
      </c>
      <c r="AM763" s="8">
        <v>4</v>
      </c>
      <c r="AN763" s="8">
        <v>0</v>
      </c>
      <c r="AO763" s="8">
        <v>1</v>
      </c>
      <c r="AP763" s="8">
        <v>0</v>
      </c>
      <c r="AQ763" s="8">
        <v>0</v>
      </c>
      <c r="AR763" s="54">
        <v>160</v>
      </c>
      <c r="AS763" s="8">
        <v>1</v>
      </c>
      <c r="AT763" s="8">
        <v>0</v>
      </c>
      <c r="AU763" s="8">
        <v>270</v>
      </c>
      <c r="AV763" s="8" t="s">
        <v>8439</v>
      </c>
      <c r="AW763" s="8">
        <v>1</v>
      </c>
      <c r="AX763" s="8">
        <v>0</v>
      </c>
      <c r="AY763" s="8">
        <v>0</v>
      </c>
      <c r="AZ763" s="47">
        <v>46196.541666666664</v>
      </c>
      <c r="BA763" s="47">
        <v>46196.729166666664</v>
      </c>
      <c r="BB763" s="8" t="s">
        <v>8380</v>
      </c>
      <c r="BC763" s="47">
        <v>46196.548611111109</v>
      </c>
      <c r="BD763" s="47">
        <v>46196.709722222222</v>
      </c>
      <c r="BE763" s="8" t="s">
        <v>480</v>
      </c>
      <c r="BF763" s="8">
        <v>0</v>
      </c>
      <c r="BG763" s="8">
        <v>0</v>
      </c>
      <c r="BH763" s="8"/>
    </row>
    <row r="764" spans="2:60">
      <c r="B764" s="8" t="s">
        <v>8326</v>
      </c>
      <c r="C764" s="8" t="s">
        <v>82</v>
      </c>
      <c r="D764" s="8" t="s">
        <v>68</v>
      </c>
      <c r="E764" s="8" t="s">
        <v>420</v>
      </c>
      <c r="F764" s="8" t="s">
        <v>8438</v>
      </c>
      <c r="G764" s="8" t="s">
        <v>83</v>
      </c>
      <c r="H764" s="8" t="s">
        <v>53</v>
      </c>
      <c r="I764" s="9">
        <v>46179</v>
      </c>
      <c r="J764" s="61">
        <v>0</v>
      </c>
      <c r="K764" s="56">
        <v>46174</v>
      </c>
      <c r="L764" s="8" t="s">
        <v>52</v>
      </c>
      <c r="M764" s="8" t="s">
        <v>84</v>
      </c>
      <c r="N764" s="8" t="s">
        <v>64</v>
      </c>
      <c r="O764" s="8">
        <v>1</v>
      </c>
      <c r="P764" s="8">
        <v>4</v>
      </c>
      <c r="Q764" s="8" t="s">
        <v>56</v>
      </c>
      <c r="R764" s="8">
        <v>4</v>
      </c>
      <c r="S764" s="8">
        <v>0</v>
      </c>
      <c r="T764" s="8" t="b">
        <v>0</v>
      </c>
      <c r="U764" s="8">
        <v>270</v>
      </c>
      <c r="V764" s="54">
        <v>240</v>
      </c>
      <c r="W764" s="54">
        <v>151</v>
      </c>
      <c r="X764" s="8">
        <v>0</v>
      </c>
      <c r="Y764" s="8">
        <v>0</v>
      </c>
      <c r="Z764" s="8">
        <v>1</v>
      </c>
      <c r="AA764" s="8">
        <v>0</v>
      </c>
      <c r="AB764" s="8">
        <v>4</v>
      </c>
      <c r="AC764" s="8">
        <v>0</v>
      </c>
      <c r="AD764" s="8"/>
      <c r="AE764" s="8">
        <v>270</v>
      </c>
      <c r="AF764" s="8" t="s">
        <v>8384</v>
      </c>
      <c r="AG764" s="8" t="s">
        <v>8379</v>
      </c>
      <c r="AH764" s="54">
        <v>8</v>
      </c>
      <c r="AI764" s="54">
        <v>-22</v>
      </c>
      <c r="AJ764" s="8">
        <v>0</v>
      </c>
      <c r="AK764" s="8">
        <v>1</v>
      </c>
      <c r="AL764" s="8">
        <v>0</v>
      </c>
      <c r="AM764" s="8">
        <v>4</v>
      </c>
      <c r="AN764" s="8">
        <v>0</v>
      </c>
      <c r="AO764" s="8">
        <v>1</v>
      </c>
      <c r="AP764" s="8">
        <v>0</v>
      </c>
      <c r="AQ764" s="8">
        <v>0</v>
      </c>
      <c r="AR764" s="54">
        <v>155</v>
      </c>
      <c r="AS764" s="8">
        <v>1</v>
      </c>
      <c r="AT764" s="8">
        <v>0</v>
      </c>
      <c r="AU764" s="8">
        <v>270</v>
      </c>
      <c r="AV764" s="8" t="s">
        <v>8439</v>
      </c>
      <c r="AW764" s="8">
        <v>1</v>
      </c>
      <c r="AX764" s="8">
        <v>0</v>
      </c>
      <c r="AY764" s="8">
        <v>0</v>
      </c>
      <c r="AZ764" s="47">
        <v>46179.333333333336</v>
      </c>
      <c r="BA764" s="47">
        <v>46179.520833333336</v>
      </c>
      <c r="BB764" s="8" t="s">
        <v>8380</v>
      </c>
      <c r="BC764" s="47">
        <v>46179.338888888888</v>
      </c>
      <c r="BD764" s="47">
        <v>46179.505555555559</v>
      </c>
      <c r="BE764" s="8" t="s">
        <v>420</v>
      </c>
      <c r="BF764" s="8">
        <v>0</v>
      </c>
      <c r="BG764" s="8">
        <v>0</v>
      </c>
      <c r="BH764" s="8"/>
    </row>
    <row r="765" spans="2:60">
      <c r="B765" s="8" t="s">
        <v>8326</v>
      </c>
      <c r="C765" s="8" t="s">
        <v>82</v>
      </c>
      <c r="D765" s="8" t="s">
        <v>68</v>
      </c>
      <c r="E765" s="8" t="s">
        <v>420</v>
      </c>
      <c r="F765" s="8" t="s">
        <v>8438</v>
      </c>
      <c r="G765" s="8" t="s">
        <v>86</v>
      </c>
      <c r="H765" s="8" t="s">
        <v>53</v>
      </c>
      <c r="I765" s="9">
        <v>46178</v>
      </c>
      <c r="J765" s="61">
        <v>0</v>
      </c>
      <c r="K765" s="56">
        <v>46174</v>
      </c>
      <c r="L765" s="8" t="s">
        <v>52</v>
      </c>
      <c r="M765" s="8" t="s">
        <v>84</v>
      </c>
      <c r="N765" s="8" t="s">
        <v>64</v>
      </c>
      <c r="O765" s="8">
        <v>1</v>
      </c>
      <c r="P765" s="8">
        <v>4</v>
      </c>
      <c r="Q765" s="8" t="s">
        <v>56</v>
      </c>
      <c r="R765" s="8">
        <v>4</v>
      </c>
      <c r="S765" s="8">
        <v>0</v>
      </c>
      <c r="T765" s="8" t="b">
        <v>0</v>
      </c>
      <c r="U765" s="8">
        <v>210</v>
      </c>
      <c r="V765" s="54">
        <v>180</v>
      </c>
      <c r="W765" s="54">
        <v>116</v>
      </c>
      <c r="X765" s="8">
        <v>0</v>
      </c>
      <c r="Y765" s="8">
        <v>0</v>
      </c>
      <c r="Z765" s="8">
        <v>1</v>
      </c>
      <c r="AA765" s="8">
        <v>0</v>
      </c>
      <c r="AB765" s="8">
        <v>4</v>
      </c>
      <c r="AC765" s="8">
        <v>0</v>
      </c>
      <c r="AD765" s="8"/>
      <c r="AE765" s="8">
        <v>210</v>
      </c>
      <c r="AF765" s="8" t="s">
        <v>8378</v>
      </c>
      <c r="AG765" s="8" t="s">
        <v>8379</v>
      </c>
      <c r="AH765" s="54">
        <v>11</v>
      </c>
      <c r="AI765" s="54">
        <v>-19</v>
      </c>
      <c r="AJ765" s="8">
        <v>0</v>
      </c>
      <c r="AK765" s="8">
        <v>0</v>
      </c>
      <c r="AL765" s="8">
        <v>1</v>
      </c>
      <c r="AM765" s="8">
        <v>4</v>
      </c>
      <c r="AN765" s="8">
        <v>0</v>
      </c>
      <c r="AO765" s="8">
        <v>1</v>
      </c>
      <c r="AP765" s="8">
        <v>0</v>
      </c>
      <c r="AQ765" s="8">
        <v>0</v>
      </c>
      <c r="AR765" s="54">
        <v>110</v>
      </c>
      <c r="AS765" s="8">
        <v>1</v>
      </c>
      <c r="AT765" s="8">
        <v>0</v>
      </c>
      <c r="AU765" s="8">
        <v>210</v>
      </c>
      <c r="AV765" s="8" t="s">
        <v>8439</v>
      </c>
      <c r="AW765" s="8">
        <v>1</v>
      </c>
      <c r="AX765" s="8">
        <v>0</v>
      </c>
      <c r="AY765" s="8">
        <v>0</v>
      </c>
      <c r="AZ765" s="47">
        <v>46178.5625</v>
      </c>
      <c r="BA765" s="47">
        <v>46178.708333333336</v>
      </c>
      <c r="BB765" s="8" t="s">
        <v>8380</v>
      </c>
      <c r="BC765" s="47">
        <v>46178.570138888892</v>
      </c>
      <c r="BD765" s="47">
        <v>46178.695138888892</v>
      </c>
      <c r="BE765" s="8" t="s">
        <v>420</v>
      </c>
      <c r="BF765" s="8">
        <v>0</v>
      </c>
      <c r="BG765" s="8">
        <v>0</v>
      </c>
      <c r="BH765" s="8"/>
    </row>
    <row r="766" spans="2:60">
      <c r="B766" s="8" t="s">
        <v>8326</v>
      </c>
      <c r="C766" s="8" t="s">
        <v>82</v>
      </c>
      <c r="D766" s="8" t="s">
        <v>68</v>
      </c>
      <c r="E766" s="8" t="s">
        <v>420</v>
      </c>
      <c r="F766" s="8" t="s">
        <v>8438</v>
      </c>
      <c r="G766" s="8" t="s">
        <v>86</v>
      </c>
      <c r="H766" s="8" t="s">
        <v>53</v>
      </c>
      <c r="I766" s="9">
        <v>46256</v>
      </c>
      <c r="J766" s="61">
        <v>0</v>
      </c>
      <c r="K766" s="56">
        <v>46235</v>
      </c>
      <c r="L766" s="8" t="s">
        <v>52</v>
      </c>
      <c r="M766" s="8" t="s">
        <v>84</v>
      </c>
      <c r="N766" s="8" t="s">
        <v>64</v>
      </c>
      <c r="O766" s="8">
        <v>1</v>
      </c>
      <c r="P766" s="8">
        <v>4</v>
      </c>
      <c r="Q766" s="8" t="s">
        <v>60</v>
      </c>
      <c r="R766" s="8">
        <v>4</v>
      </c>
      <c r="S766" s="8">
        <v>0</v>
      </c>
      <c r="T766" s="8" t="b">
        <v>0</v>
      </c>
      <c r="U766" s="8">
        <v>210</v>
      </c>
      <c r="V766" s="54">
        <v>188</v>
      </c>
      <c r="W766" s="54">
        <v>90</v>
      </c>
      <c r="X766" s="8">
        <v>0</v>
      </c>
      <c r="Y766" s="8">
        <v>0</v>
      </c>
      <c r="Z766" s="8">
        <v>1</v>
      </c>
      <c r="AA766" s="8">
        <v>0</v>
      </c>
      <c r="AB766" s="8">
        <v>4</v>
      </c>
      <c r="AC766" s="8">
        <v>0</v>
      </c>
      <c r="AD766" s="8"/>
      <c r="AE766" s="8">
        <v>210</v>
      </c>
      <c r="AF766" s="8" t="s">
        <v>8384</v>
      </c>
      <c r="AG766" s="8" t="s">
        <v>8379</v>
      </c>
      <c r="AH766" s="54">
        <v>7</v>
      </c>
      <c r="AI766" s="54">
        <v>-15</v>
      </c>
      <c r="AJ766" s="8">
        <v>0</v>
      </c>
      <c r="AK766" s="8">
        <v>1</v>
      </c>
      <c r="AL766" s="8">
        <v>0</v>
      </c>
      <c r="AM766" s="8">
        <v>4</v>
      </c>
      <c r="AN766" s="8">
        <v>0</v>
      </c>
      <c r="AO766" s="8">
        <v>1</v>
      </c>
      <c r="AP766" s="8">
        <v>0</v>
      </c>
      <c r="AQ766" s="8">
        <v>0</v>
      </c>
      <c r="AR766" s="54">
        <v>100</v>
      </c>
      <c r="AS766" s="8">
        <v>1</v>
      </c>
      <c r="AT766" s="8">
        <v>0</v>
      </c>
      <c r="AU766" s="8">
        <v>210</v>
      </c>
      <c r="AV766" s="8" t="s">
        <v>8439</v>
      </c>
      <c r="AW766" s="8">
        <v>1</v>
      </c>
      <c r="AX766" s="8">
        <v>0</v>
      </c>
      <c r="AY766" s="8">
        <v>0</v>
      </c>
      <c r="AZ766" s="47">
        <v>46256.354166666664</v>
      </c>
      <c r="BA766" s="47">
        <v>46256.5</v>
      </c>
      <c r="BB766" s="8" t="s">
        <v>8380</v>
      </c>
      <c r="BC766" s="47">
        <v>46256.359027777777</v>
      </c>
      <c r="BD766" s="47">
        <v>46256.489583333336</v>
      </c>
      <c r="BE766" s="8" t="s">
        <v>420</v>
      </c>
      <c r="BF766" s="8">
        <v>0</v>
      </c>
      <c r="BG766" s="8">
        <v>0</v>
      </c>
      <c r="BH766" s="8"/>
    </row>
    <row r="767" spans="2:60">
      <c r="B767" s="8" t="s">
        <v>8326</v>
      </c>
      <c r="C767" s="8" t="s">
        <v>82</v>
      </c>
      <c r="D767" s="8" t="s">
        <v>68</v>
      </c>
      <c r="E767" s="8" t="s">
        <v>420</v>
      </c>
      <c r="F767" s="8" t="s">
        <v>8438</v>
      </c>
      <c r="G767" s="8" t="s">
        <v>87</v>
      </c>
      <c r="H767" s="8" t="s">
        <v>53</v>
      </c>
      <c r="I767" s="9">
        <v>46256</v>
      </c>
      <c r="J767" s="61">
        <v>0</v>
      </c>
      <c r="K767" s="56">
        <v>46235</v>
      </c>
      <c r="L767" s="8" t="s">
        <v>52</v>
      </c>
      <c r="M767" s="8" t="s">
        <v>84</v>
      </c>
      <c r="N767" s="8" t="s">
        <v>64</v>
      </c>
      <c r="O767" s="8">
        <v>1</v>
      </c>
      <c r="P767" s="8">
        <v>4</v>
      </c>
      <c r="Q767" s="8" t="s">
        <v>60</v>
      </c>
      <c r="R767" s="8">
        <v>4</v>
      </c>
      <c r="S767" s="8">
        <v>0</v>
      </c>
      <c r="T767" s="8" t="b">
        <v>0</v>
      </c>
      <c r="U767" s="8">
        <v>240</v>
      </c>
      <c r="V767" s="54">
        <v>211</v>
      </c>
      <c r="W767" s="54">
        <v>144</v>
      </c>
      <c r="X767" s="8">
        <v>0</v>
      </c>
      <c r="Y767" s="8">
        <v>0</v>
      </c>
      <c r="Z767" s="8">
        <v>1</v>
      </c>
      <c r="AA767" s="8">
        <v>0</v>
      </c>
      <c r="AB767" s="8">
        <v>4</v>
      </c>
      <c r="AC767" s="8">
        <v>0</v>
      </c>
      <c r="AD767" s="8"/>
      <c r="AE767" s="8">
        <v>240</v>
      </c>
      <c r="AF767" s="8" t="s">
        <v>8378</v>
      </c>
      <c r="AG767" s="8" t="s">
        <v>8379</v>
      </c>
      <c r="AH767" s="54">
        <v>11</v>
      </c>
      <c r="AI767" s="54">
        <v>-18</v>
      </c>
      <c r="AJ767" s="8">
        <v>0</v>
      </c>
      <c r="AK767" s="8">
        <v>0</v>
      </c>
      <c r="AL767" s="8">
        <v>1</v>
      </c>
      <c r="AM767" s="8">
        <v>4</v>
      </c>
      <c r="AN767" s="8">
        <v>0</v>
      </c>
      <c r="AO767" s="8">
        <v>1</v>
      </c>
      <c r="AP767" s="8">
        <v>0</v>
      </c>
      <c r="AQ767" s="8">
        <v>0</v>
      </c>
      <c r="AR767" s="54">
        <v>150</v>
      </c>
      <c r="AS767" s="8">
        <v>1</v>
      </c>
      <c r="AT767" s="8">
        <v>0</v>
      </c>
      <c r="AU767" s="8">
        <v>240</v>
      </c>
      <c r="AV767" s="8" t="s">
        <v>8439</v>
      </c>
      <c r="AW767" s="8">
        <v>1</v>
      </c>
      <c r="AX767" s="8">
        <v>0</v>
      </c>
      <c r="AY767" s="8">
        <v>0</v>
      </c>
      <c r="AZ767" s="47">
        <v>46256.375</v>
      </c>
      <c r="BA767" s="47">
        <v>46256.541666666664</v>
      </c>
      <c r="BB767" s="8" t="s">
        <v>8380</v>
      </c>
      <c r="BC767" s="47">
        <v>46256.382638888892</v>
      </c>
      <c r="BD767" s="47">
        <v>46256.529166666667</v>
      </c>
      <c r="BE767" s="8" t="s">
        <v>420</v>
      </c>
      <c r="BF767" s="8">
        <v>0</v>
      </c>
      <c r="BG767" s="8">
        <v>0</v>
      </c>
      <c r="BH767" s="8"/>
    </row>
    <row r="768" spans="2:60">
      <c r="B768" s="8" t="s">
        <v>8326</v>
      </c>
      <c r="C768" s="8" t="s">
        <v>82</v>
      </c>
      <c r="D768" s="8" t="s">
        <v>68</v>
      </c>
      <c r="E768" s="8" t="s">
        <v>547</v>
      </c>
      <c r="F768" s="8" t="s">
        <v>8438</v>
      </c>
      <c r="G768" s="8" t="s">
        <v>88</v>
      </c>
      <c r="H768" s="8" t="s">
        <v>53</v>
      </c>
      <c r="I768" s="9">
        <v>46199</v>
      </c>
      <c r="J768" s="61">
        <v>0</v>
      </c>
      <c r="K768" s="56">
        <v>46174</v>
      </c>
      <c r="L768" s="8" t="s">
        <v>52</v>
      </c>
      <c r="M768" s="8" t="s">
        <v>84</v>
      </c>
      <c r="N768" s="8" t="s">
        <v>64</v>
      </c>
      <c r="O768" s="8">
        <v>1</v>
      </c>
      <c r="P768" s="8">
        <v>4</v>
      </c>
      <c r="Q768" s="8" t="s">
        <v>56</v>
      </c>
      <c r="R768" s="8">
        <v>4</v>
      </c>
      <c r="S768" s="8">
        <v>0</v>
      </c>
      <c r="T768" s="8" t="b">
        <v>0</v>
      </c>
      <c r="U768" s="8">
        <v>420</v>
      </c>
      <c r="V768" s="54">
        <v>383</v>
      </c>
      <c r="W768" s="54">
        <v>301</v>
      </c>
      <c r="X768" s="8">
        <v>0</v>
      </c>
      <c r="Y768" s="8">
        <v>0</v>
      </c>
      <c r="Z768" s="8">
        <v>1</v>
      </c>
      <c r="AA768" s="8">
        <v>0</v>
      </c>
      <c r="AB768" s="8">
        <v>4</v>
      </c>
      <c r="AC768" s="8">
        <v>0</v>
      </c>
      <c r="AD768" s="8"/>
      <c r="AE768" s="8">
        <v>420</v>
      </c>
      <c r="AF768" s="8" t="s">
        <v>8384</v>
      </c>
      <c r="AG768" s="8" t="s">
        <v>8379</v>
      </c>
      <c r="AH768" s="54">
        <v>10</v>
      </c>
      <c r="AI768" s="54">
        <v>-27</v>
      </c>
      <c r="AJ768" s="8">
        <v>0</v>
      </c>
      <c r="AK768" s="8">
        <v>1</v>
      </c>
      <c r="AL768" s="8">
        <v>0</v>
      </c>
      <c r="AM768" s="8">
        <v>4</v>
      </c>
      <c r="AN768" s="8">
        <v>0</v>
      </c>
      <c r="AO768" s="8">
        <v>1</v>
      </c>
      <c r="AP768" s="8">
        <v>0</v>
      </c>
      <c r="AQ768" s="8">
        <v>0</v>
      </c>
      <c r="AR768" s="54">
        <v>300</v>
      </c>
      <c r="AS768" s="8">
        <v>1</v>
      </c>
      <c r="AT768" s="8">
        <v>0</v>
      </c>
      <c r="AU768" s="8">
        <v>420</v>
      </c>
      <c r="AV768" s="8" t="s">
        <v>8439</v>
      </c>
      <c r="AW768" s="8">
        <v>1</v>
      </c>
      <c r="AX768" s="8">
        <v>0</v>
      </c>
      <c r="AY768" s="8">
        <v>0</v>
      </c>
      <c r="AZ768" s="47">
        <v>46199.354166666664</v>
      </c>
      <c r="BA768" s="47">
        <v>46199.645833333336</v>
      </c>
      <c r="BB768" s="8" t="s">
        <v>8380</v>
      </c>
      <c r="BC768" s="47">
        <v>46199.361111111109</v>
      </c>
      <c r="BD768" s="47">
        <v>46199.627083333333</v>
      </c>
      <c r="BE768" s="8" t="s">
        <v>547</v>
      </c>
      <c r="BF768" s="8">
        <v>0</v>
      </c>
      <c r="BG768" s="8">
        <v>0</v>
      </c>
      <c r="BH768" s="8"/>
    </row>
    <row r="769" spans="2:60">
      <c r="B769" s="8" t="s">
        <v>8326</v>
      </c>
      <c r="C769" s="8" t="s">
        <v>82</v>
      </c>
      <c r="D769" s="8" t="s">
        <v>68</v>
      </c>
      <c r="E769" s="8" t="s">
        <v>547</v>
      </c>
      <c r="F769" s="8" t="s">
        <v>8438</v>
      </c>
      <c r="G769" s="8" t="s">
        <v>89</v>
      </c>
      <c r="H769" s="8" t="s">
        <v>53</v>
      </c>
      <c r="I769" s="9">
        <v>46193</v>
      </c>
      <c r="J769" s="61">
        <v>0</v>
      </c>
      <c r="K769" s="56">
        <v>46174</v>
      </c>
      <c r="L769" s="8" t="s">
        <v>52</v>
      </c>
      <c r="M769" s="8" t="s">
        <v>84</v>
      </c>
      <c r="N769" s="8" t="s">
        <v>64</v>
      </c>
      <c r="O769" s="8">
        <v>1</v>
      </c>
      <c r="P769" s="8">
        <v>4</v>
      </c>
      <c r="Q769" s="8" t="s">
        <v>56</v>
      </c>
      <c r="R769" s="8">
        <v>4</v>
      </c>
      <c r="S769" s="8">
        <v>0</v>
      </c>
      <c r="T769" s="8" t="b">
        <v>0</v>
      </c>
      <c r="U769" s="8">
        <v>480</v>
      </c>
      <c r="V769" s="54">
        <v>453</v>
      </c>
      <c r="W769" s="54">
        <v>353</v>
      </c>
      <c r="X769" s="8">
        <v>0</v>
      </c>
      <c r="Y769" s="8">
        <v>0</v>
      </c>
      <c r="Z769" s="8">
        <v>1</v>
      </c>
      <c r="AA769" s="8">
        <v>0</v>
      </c>
      <c r="AB769" s="8">
        <v>4</v>
      </c>
      <c r="AC769" s="8">
        <v>0</v>
      </c>
      <c r="AD769" s="8"/>
      <c r="AE769" s="8">
        <v>480</v>
      </c>
      <c r="AF769" s="8" t="s">
        <v>8378</v>
      </c>
      <c r="AG769" s="8" t="s">
        <v>8379</v>
      </c>
      <c r="AH769" s="54">
        <v>11</v>
      </c>
      <c r="AI769" s="54">
        <v>-16</v>
      </c>
      <c r="AJ769" s="8">
        <v>0</v>
      </c>
      <c r="AK769" s="8">
        <v>0</v>
      </c>
      <c r="AL769" s="8">
        <v>1</v>
      </c>
      <c r="AM769" s="8">
        <v>4</v>
      </c>
      <c r="AN769" s="8">
        <v>0</v>
      </c>
      <c r="AO769" s="8">
        <v>1</v>
      </c>
      <c r="AP769" s="8">
        <v>0</v>
      </c>
      <c r="AQ769" s="8">
        <v>0</v>
      </c>
      <c r="AR769" s="54">
        <v>345</v>
      </c>
      <c r="AS769" s="8">
        <v>1</v>
      </c>
      <c r="AT769" s="8">
        <v>0</v>
      </c>
      <c r="AU769" s="8">
        <v>480</v>
      </c>
      <c r="AV769" s="8" t="s">
        <v>8439</v>
      </c>
      <c r="AW769" s="8">
        <v>1</v>
      </c>
      <c r="AX769" s="8">
        <v>0</v>
      </c>
      <c r="AY769" s="8">
        <v>0</v>
      </c>
      <c r="AZ769" s="47">
        <v>46193.354166666664</v>
      </c>
      <c r="BA769" s="47">
        <v>46193.6875</v>
      </c>
      <c r="BB769" s="8" t="s">
        <v>8380</v>
      </c>
      <c r="BC769" s="47">
        <v>46193.361805555556</v>
      </c>
      <c r="BD769" s="47">
        <v>46193.676388888889</v>
      </c>
      <c r="BE769" s="8" t="s">
        <v>547</v>
      </c>
      <c r="BF769" s="8">
        <v>0</v>
      </c>
      <c r="BG769" s="8">
        <v>0</v>
      </c>
      <c r="BH769" s="8"/>
    </row>
    <row r="770" spans="2:60">
      <c r="B770" s="8" t="s">
        <v>8326</v>
      </c>
      <c r="C770" s="8" t="s">
        <v>82</v>
      </c>
      <c r="D770" s="8" t="s">
        <v>68</v>
      </c>
      <c r="E770" s="8" t="s">
        <v>547</v>
      </c>
      <c r="F770" s="8" t="s">
        <v>8438</v>
      </c>
      <c r="G770" s="8" t="s">
        <v>89</v>
      </c>
      <c r="H770" s="8" t="s">
        <v>53</v>
      </c>
      <c r="I770" s="9">
        <v>46217</v>
      </c>
      <c r="J770" s="61">
        <v>0</v>
      </c>
      <c r="K770" s="56">
        <v>46204</v>
      </c>
      <c r="L770" s="8" t="s">
        <v>52</v>
      </c>
      <c r="M770" s="8" t="s">
        <v>84</v>
      </c>
      <c r="N770" s="8" t="s">
        <v>64</v>
      </c>
      <c r="O770" s="8">
        <v>1</v>
      </c>
      <c r="P770" s="8">
        <v>4</v>
      </c>
      <c r="Q770" s="8" t="s">
        <v>58</v>
      </c>
      <c r="R770" s="8">
        <v>4</v>
      </c>
      <c r="S770" s="8">
        <v>0</v>
      </c>
      <c r="T770" s="8" t="b">
        <v>0</v>
      </c>
      <c r="U770" s="8">
        <v>210</v>
      </c>
      <c r="V770" s="54">
        <v>186</v>
      </c>
      <c r="W770" s="54">
        <v>95</v>
      </c>
      <c r="X770" s="8">
        <v>0</v>
      </c>
      <c r="Y770" s="8">
        <v>0</v>
      </c>
      <c r="Z770" s="8">
        <v>1</v>
      </c>
      <c r="AA770" s="8">
        <v>0</v>
      </c>
      <c r="AB770" s="8">
        <v>4</v>
      </c>
      <c r="AC770" s="8">
        <v>0</v>
      </c>
      <c r="AD770" s="8"/>
      <c r="AE770" s="8">
        <v>210</v>
      </c>
      <c r="AF770" s="8" t="s">
        <v>8384</v>
      </c>
      <c r="AG770" s="8" t="s">
        <v>8379</v>
      </c>
      <c r="AH770" s="54">
        <v>4</v>
      </c>
      <c r="AI770" s="54">
        <v>-20</v>
      </c>
      <c r="AJ770" s="8">
        <v>0</v>
      </c>
      <c r="AK770" s="8">
        <v>1</v>
      </c>
      <c r="AL770" s="8">
        <v>0</v>
      </c>
      <c r="AM770" s="8">
        <v>4</v>
      </c>
      <c r="AN770" s="8">
        <v>0</v>
      </c>
      <c r="AO770" s="8">
        <v>1</v>
      </c>
      <c r="AP770" s="8">
        <v>0</v>
      </c>
      <c r="AQ770" s="8">
        <v>0</v>
      </c>
      <c r="AR770" s="54">
        <v>100</v>
      </c>
      <c r="AS770" s="8">
        <v>1</v>
      </c>
      <c r="AT770" s="8">
        <v>0</v>
      </c>
      <c r="AU770" s="8">
        <v>210</v>
      </c>
      <c r="AV770" s="8" t="s">
        <v>8439</v>
      </c>
      <c r="AW770" s="8">
        <v>1</v>
      </c>
      <c r="AX770" s="8">
        <v>0</v>
      </c>
      <c r="AY770" s="8">
        <v>0</v>
      </c>
      <c r="AZ770" s="47">
        <v>46217.375</v>
      </c>
      <c r="BA770" s="47">
        <v>46217.520833333336</v>
      </c>
      <c r="BB770" s="8" t="s">
        <v>8380</v>
      </c>
      <c r="BC770" s="47">
        <v>46217.37777777778</v>
      </c>
      <c r="BD770" s="47">
        <v>46217.506944444445</v>
      </c>
      <c r="BE770" s="8" t="s">
        <v>547</v>
      </c>
      <c r="BF770" s="8">
        <v>0</v>
      </c>
      <c r="BG770" s="8">
        <v>0</v>
      </c>
      <c r="BH770" s="8"/>
    </row>
    <row r="771" spans="2:60">
      <c r="B771" s="8" t="s">
        <v>8326</v>
      </c>
      <c r="C771" s="8" t="s">
        <v>82</v>
      </c>
      <c r="D771" s="8" t="s">
        <v>68</v>
      </c>
      <c r="E771" s="8" t="s">
        <v>514</v>
      </c>
      <c r="F771" s="8" t="s">
        <v>8438</v>
      </c>
      <c r="G771" s="8" t="s">
        <v>83</v>
      </c>
      <c r="H771" s="8" t="s">
        <v>53</v>
      </c>
      <c r="I771" s="9">
        <v>46218</v>
      </c>
      <c r="J771" s="61">
        <v>0</v>
      </c>
      <c r="K771" s="56">
        <v>46204</v>
      </c>
      <c r="L771" s="8" t="s">
        <v>52</v>
      </c>
      <c r="M771" s="8" t="s">
        <v>84</v>
      </c>
      <c r="N771" s="8" t="s">
        <v>64</v>
      </c>
      <c r="O771" s="8">
        <v>1</v>
      </c>
      <c r="P771" s="8">
        <v>4</v>
      </c>
      <c r="Q771" s="8" t="s">
        <v>58</v>
      </c>
      <c r="R771" s="8">
        <v>4</v>
      </c>
      <c r="S771" s="8">
        <v>0</v>
      </c>
      <c r="T771" s="8" t="b">
        <v>0</v>
      </c>
      <c r="U771" s="8">
        <v>180</v>
      </c>
      <c r="V771" s="54">
        <v>155</v>
      </c>
      <c r="W771" s="54">
        <v>91</v>
      </c>
      <c r="X771" s="8">
        <v>0</v>
      </c>
      <c r="Y771" s="8">
        <v>0</v>
      </c>
      <c r="Z771" s="8">
        <v>1</v>
      </c>
      <c r="AA771" s="8">
        <v>0</v>
      </c>
      <c r="AB771" s="8">
        <v>4</v>
      </c>
      <c r="AC771" s="8">
        <v>0</v>
      </c>
      <c r="AD771" s="8"/>
      <c r="AE771" s="8">
        <v>180</v>
      </c>
      <c r="AF771" s="8" t="s">
        <v>8378</v>
      </c>
      <c r="AG771" s="8" t="s">
        <v>8379</v>
      </c>
      <c r="AH771" s="54">
        <v>11</v>
      </c>
      <c r="AI771" s="54">
        <v>-14</v>
      </c>
      <c r="AJ771" s="8">
        <v>0</v>
      </c>
      <c r="AK771" s="8">
        <v>0</v>
      </c>
      <c r="AL771" s="8">
        <v>1</v>
      </c>
      <c r="AM771" s="8">
        <v>4</v>
      </c>
      <c r="AN771" s="8">
        <v>0</v>
      </c>
      <c r="AO771" s="8">
        <v>1</v>
      </c>
      <c r="AP771" s="8">
        <v>0</v>
      </c>
      <c r="AQ771" s="8">
        <v>0</v>
      </c>
      <c r="AR771" s="54">
        <v>90</v>
      </c>
      <c r="AS771" s="8">
        <v>1</v>
      </c>
      <c r="AT771" s="8">
        <v>0</v>
      </c>
      <c r="AU771" s="8">
        <v>180</v>
      </c>
      <c r="AV771" s="8" t="s">
        <v>8439</v>
      </c>
      <c r="AW771" s="8">
        <v>1</v>
      </c>
      <c r="AX771" s="8">
        <v>0</v>
      </c>
      <c r="AY771" s="8">
        <v>0</v>
      </c>
      <c r="AZ771" s="47">
        <v>46218.5625</v>
      </c>
      <c r="BA771" s="47">
        <v>46218.6875</v>
      </c>
      <c r="BB771" s="8" t="s">
        <v>8380</v>
      </c>
      <c r="BC771" s="47">
        <v>46218.570138888892</v>
      </c>
      <c r="BD771" s="47">
        <v>46218.677777777775</v>
      </c>
      <c r="BE771" s="8" t="s">
        <v>514</v>
      </c>
      <c r="BF771" s="8">
        <v>0</v>
      </c>
      <c r="BG771" s="8">
        <v>0</v>
      </c>
      <c r="BH771" s="8"/>
    </row>
    <row r="772" spans="2:60">
      <c r="B772" s="8" t="s">
        <v>8326</v>
      </c>
      <c r="C772" s="8" t="s">
        <v>82</v>
      </c>
      <c r="D772" s="8" t="s">
        <v>68</v>
      </c>
      <c r="E772" s="8" t="s">
        <v>269</v>
      </c>
      <c r="F772" s="8" t="s">
        <v>8438</v>
      </c>
      <c r="G772" s="8" t="s">
        <v>83</v>
      </c>
      <c r="H772" s="8" t="s">
        <v>53</v>
      </c>
      <c r="I772" s="9">
        <v>46249</v>
      </c>
      <c r="J772" s="61">
        <v>0</v>
      </c>
      <c r="K772" s="56">
        <v>46235</v>
      </c>
      <c r="L772" s="8" t="s">
        <v>52</v>
      </c>
      <c r="M772" s="8" t="s">
        <v>84</v>
      </c>
      <c r="N772" s="8" t="s">
        <v>64</v>
      </c>
      <c r="O772" s="8">
        <v>1</v>
      </c>
      <c r="P772" s="8">
        <v>4</v>
      </c>
      <c r="Q772" s="8" t="s">
        <v>60</v>
      </c>
      <c r="R772" s="8">
        <v>4</v>
      </c>
      <c r="S772" s="8">
        <v>0</v>
      </c>
      <c r="T772" s="8" t="b">
        <v>0</v>
      </c>
      <c r="U772" s="8">
        <v>210</v>
      </c>
      <c r="V772" s="54">
        <v>183</v>
      </c>
      <c r="W772" s="54">
        <v>115</v>
      </c>
      <c r="X772" s="8">
        <v>0</v>
      </c>
      <c r="Y772" s="8">
        <v>0</v>
      </c>
      <c r="Z772" s="8">
        <v>1</v>
      </c>
      <c r="AA772" s="8">
        <v>0</v>
      </c>
      <c r="AB772" s="8">
        <v>4</v>
      </c>
      <c r="AC772" s="8">
        <v>0</v>
      </c>
      <c r="AD772" s="8"/>
      <c r="AE772" s="8">
        <v>210</v>
      </c>
      <c r="AF772" s="8" t="s">
        <v>8378</v>
      </c>
      <c r="AG772" s="8" t="s">
        <v>8379</v>
      </c>
      <c r="AH772" s="54">
        <v>11</v>
      </c>
      <c r="AI772" s="54">
        <v>-16</v>
      </c>
      <c r="AJ772" s="8">
        <v>0</v>
      </c>
      <c r="AK772" s="8">
        <v>0</v>
      </c>
      <c r="AL772" s="8">
        <v>1</v>
      </c>
      <c r="AM772" s="8">
        <v>4</v>
      </c>
      <c r="AN772" s="8">
        <v>0</v>
      </c>
      <c r="AO772" s="8">
        <v>1</v>
      </c>
      <c r="AP772" s="8">
        <v>0</v>
      </c>
      <c r="AQ772" s="8">
        <v>0</v>
      </c>
      <c r="AR772" s="54">
        <v>110</v>
      </c>
      <c r="AS772" s="8">
        <v>1</v>
      </c>
      <c r="AT772" s="8">
        <v>0</v>
      </c>
      <c r="AU772" s="8">
        <v>210</v>
      </c>
      <c r="AV772" s="8" t="s">
        <v>8439</v>
      </c>
      <c r="AW772" s="8">
        <v>1</v>
      </c>
      <c r="AX772" s="8">
        <v>0</v>
      </c>
      <c r="AY772" s="8">
        <v>0</v>
      </c>
      <c r="AZ772" s="47">
        <v>46249.375</v>
      </c>
      <c r="BA772" s="47">
        <v>46249.520833333336</v>
      </c>
      <c r="BB772" s="8" t="s">
        <v>8380</v>
      </c>
      <c r="BC772" s="47">
        <v>46249.382638888892</v>
      </c>
      <c r="BD772" s="47">
        <v>46249.509722222225</v>
      </c>
      <c r="BE772" s="8" t="s">
        <v>269</v>
      </c>
      <c r="BF772" s="8">
        <v>0</v>
      </c>
      <c r="BG772" s="8">
        <v>0</v>
      </c>
      <c r="BH772" s="8"/>
    </row>
    <row r="773" spans="2:60">
      <c r="B773" s="8" t="s">
        <v>8326</v>
      </c>
      <c r="C773" s="8" t="s">
        <v>82</v>
      </c>
      <c r="D773" s="8" t="s">
        <v>68</v>
      </c>
      <c r="E773" s="8" t="s">
        <v>269</v>
      </c>
      <c r="F773" s="8" t="s">
        <v>8438</v>
      </c>
      <c r="G773" s="8" t="s">
        <v>87</v>
      </c>
      <c r="H773" s="8" t="s">
        <v>53</v>
      </c>
      <c r="I773" s="9">
        <v>46211</v>
      </c>
      <c r="J773" s="61">
        <v>0</v>
      </c>
      <c r="K773" s="56">
        <v>46204</v>
      </c>
      <c r="L773" s="8" t="s">
        <v>52</v>
      </c>
      <c r="M773" s="8" t="s">
        <v>84</v>
      </c>
      <c r="N773" s="8" t="s">
        <v>64</v>
      </c>
      <c r="O773" s="8">
        <v>1</v>
      </c>
      <c r="P773" s="8">
        <v>4</v>
      </c>
      <c r="Q773" s="8" t="s">
        <v>58</v>
      </c>
      <c r="R773" s="8">
        <v>4</v>
      </c>
      <c r="S773" s="8">
        <v>0</v>
      </c>
      <c r="T773" s="8" t="b">
        <v>0</v>
      </c>
      <c r="U773" s="8">
        <v>480</v>
      </c>
      <c r="V773" s="54">
        <v>443</v>
      </c>
      <c r="W773" s="54">
        <v>369</v>
      </c>
      <c r="X773" s="8">
        <v>0</v>
      </c>
      <c r="Y773" s="8">
        <v>0</v>
      </c>
      <c r="Z773" s="8">
        <v>1</v>
      </c>
      <c r="AA773" s="8">
        <v>0</v>
      </c>
      <c r="AB773" s="8">
        <v>4</v>
      </c>
      <c r="AC773" s="8">
        <v>0</v>
      </c>
      <c r="AD773" s="8"/>
      <c r="AE773" s="8">
        <v>480</v>
      </c>
      <c r="AF773" s="8" t="s">
        <v>8384</v>
      </c>
      <c r="AG773" s="8" t="s">
        <v>8379</v>
      </c>
      <c r="AH773" s="54">
        <v>8</v>
      </c>
      <c r="AI773" s="54">
        <v>-29</v>
      </c>
      <c r="AJ773" s="8">
        <v>0</v>
      </c>
      <c r="AK773" s="8">
        <v>1</v>
      </c>
      <c r="AL773" s="8">
        <v>0</v>
      </c>
      <c r="AM773" s="8">
        <v>4</v>
      </c>
      <c r="AN773" s="8">
        <v>0</v>
      </c>
      <c r="AO773" s="8">
        <v>1</v>
      </c>
      <c r="AP773" s="8">
        <v>0</v>
      </c>
      <c r="AQ773" s="8">
        <v>0</v>
      </c>
      <c r="AR773" s="54">
        <v>370</v>
      </c>
      <c r="AS773" s="8">
        <v>1</v>
      </c>
      <c r="AT773" s="8">
        <v>0</v>
      </c>
      <c r="AU773" s="8">
        <v>480</v>
      </c>
      <c r="AV773" s="8" t="s">
        <v>8439</v>
      </c>
      <c r="AW773" s="8">
        <v>1</v>
      </c>
      <c r="AX773" s="8">
        <v>0</v>
      </c>
      <c r="AY773" s="8">
        <v>0</v>
      </c>
      <c r="AZ773" s="47">
        <v>46211.375</v>
      </c>
      <c r="BA773" s="47">
        <v>46211.708333333336</v>
      </c>
      <c r="BB773" s="8" t="s">
        <v>8380</v>
      </c>
      <c r="BC773" s="47">
        <v>46211.380555555559</v>
      </c>
      <c r="BD773" s="47">
        <v>46211.688194444447</v>
      </c>
      <c r="BE773" s="8" t="s">
        <v>269</v>
      </c>
      <c r="BF773" s="8">
        <v>0</v>
      </c>
      <c r="BG773" s="8">
        <v>0</v>
      </c>
      <c r="BH773" s="8"/>
    </row>
    <row r="774" spans="2:60">
      <c r="B774" s="8" t="s">
        <v>8326</v>
      </c>
      <c r="C774" s="8" t="s">
        <v>82</v>
      </c>
      <c r="D774" s="8" t="s">
        <v>68</v>
      </c>
      <c r="E774" s="8" t="s">
        <v>269</v>
      </c>
      <c r="F774" s="8" t="s">
        <v>8438</v>
      </c>
      <c r="G774" s="8" t="s">
        <v>89</v>
      </c>
      <c r="H774" s="8" t="s">
        <v>53</v>
      </c>
      <c r="I774" s="9">
        <v>46256</v>
      </c>
      <c r="J774" s="61">
        <v>0</v>
      </c>
      <c r="K774" s="56">
        <v>46235</v>
      </c>
      <c r="L774" s="8" t="s">
        <v>52</v>
      </c>
      <c r="M774" s="8" t="s">
        <v>84</v>
      </c>
      <c r="N774" s="8" t="s">
        <v>64</v>
      </c>
      <c r="O774" s="8">
        <v>1</v>
      </c>
      <c r="P774" s="8">
        <v>4</v>
      </c>
      <c r="Q774" s="8" t="s">
        <v>60</v>
      </c>
      <c r="R774" s="8">
        <v>4</v>
      </c>
      <c r="S774" s="8">
        <v>0</v>
      </c>
      <c r="T774" s="8" t="b">
        <v>0</v>
      </c>
      <c r="U774" s="8">
        <v>480</v>
      </c>
      <c r="V774" s="54">
        <v>427</v>
      </c>
      <c r="W774" s="54">
        <v>323</v>
      </c>
      <c r="X774" s="8">
        <v>0</v>
      </c>
      <c r="Y774" s="8">
        <v>0</v>
      </c>
      <c r="Z774" s="8">
        <v>1</v>
      </c>
      <c r="AA774" s="8">
        <v>0</v>
      </c>
      <c r="AB774" s="8">
        <v>4</v>
      </c>
      <c r="AC774" s="8">
        <v>0</v>
      </c>
      <c r="AD774" s="8"/>
      <c r="AE774" s="8">
        <v>480</v>
      </c>
      <c r="AF774" s="8" t="s">
        <v>8378</v>
      </c>
      <c r="AG774" s="8" t="s">
        <v>8379</v>
      </c>
      <c r="AH774" s="54">
        <v>11</v>
      </c>
      <c r="AI774" s="54">
        <v>-42</v>
      </c>
      <c r="AJ774" s="8">
        <v>0</v>
      </c>
      <c r="AK774" s="8">
        <v>0</v>
      </c>
      <c r="AL774" s="8">
        <v>1</v>
      </c>
      <c r="AM774" s="8">
        <v>4</v>
      </c>
      <c r="AN774" s="8">
        <v>0</v>
      </c>
      <c r="AO774" s="8">
        <v>1</v>
      </c>
      <c r="AP774" s="8">
        <v>0</v>
      </c>
      <c r="AQ774" s="8">
        <v>0</v>
      </c>
      <c r="AR774" s="54">
        <v>325</v>
      </c>
      <c r="AS774" s="8">
        <v>1</v>
      </c>
      <c r="AT774" s="8">
        <v>0</v>
      </c>
      <c r="AU774" s="8">
        <v>480</v>
      </c>
      <c r="AV774" s="8" t="s">
        <v>8439</v>
      </c>
      <c r="AW774" s="8">
        <v>1</v>
      </c>
      <c r="AX774" s="8">
        <v>0</v>
      </c>
      <c r="AY774" s="8">
        <v>0</v>
      </c>
      <c r="AZ774" s="47">
        <v>46256.333333333336</v>
      </c>
      <c r="BA774" s="47">
        <v>46256.666666666664</v>
      </c>
      <c r="BB774" s="8" t="s">
        <v>8380</v>
      </c>
      <c r="BC774" s="47">
        <v>46256.34097222222</v>
      </c>
      <c r="BD774" s="47">
        <v>46256.637499999997</v>
      </c>
      <c r="BE774" s="8" t="s">
        <v>269</v>
      </c>
      <c r="BF774" s="8">
        <v>0</v>
      </c>
      <c r="BG774" s="8">
        <v>0</v>
      </c>
      <c r="BH774" s="8"/>
    </row>
    <row r="775" spans="2:60">
      <c r="B775" s="8" t="s">
        <v>8326</v>
      </c>
      <c r="C775" s="8" t="s">
        <v>82</v>
      </c>
      <c r="D775" s="8" t="s">
        <v>68</v>
      </c>
      <c r="E775" s="8" t="s">
        <v>497</v>
      </c>
      <c r="F775" s="8" t="s">
        <v>8438</v>
      </c>
      <c r="G775" s="8" t="s">
        <v>85</v>
      </c>
      <c r="H775" s="8" t="s">
        <v>53</v>
      </c>
      <c r="I775" s="9">
        <v>46220</v>
      </c>
      <c r="J775" s="61">
        <v>0</v>
      </c>
      <c r="K775" s="56">
        <v>46204</v>
      </c>
      <c r="L775" s="8" t="s">
        <v>52</v>
      </c>
      <c r="M775" s="8" t="s">
        <v>84</v>
      </c>
      <c r="N775" s="8" t="s">
        <v>64</v>
      </c>
      <c r="O775" s="8">
        <v>1</v>
      </c>
      <c r="P775" s="8">
        <v>4</v>
      </c>
      <c r="Q775" s="8" t="s">
        <v>58</v>
      </c>
      <c r="R775" s="8">
        <v>4</v>
      </c>
      <c r="S775" s="8">
        <v>0</v>
      </c>
      <c r="T775" s="8" t="b">
        <v>0</v>
      </c>
      <c r="U775" s="8">
        <v>240</v>
      </c>
      <c r="V775" s="54">
        <v>223</v>
      </c>
      <c r="W775" s="54">
        <v>136</v>
      </c>
      <c r="X775" s="8">
        <v>0</v>
      </c>
      <c r="Y775" s="8">
        <v>0</v>
      </c>
      <c r="Z775" s="8">
        <v>1</v>
      </c>
      <c r="AA775" s="8">
        <v>0</v>
      </c>
      <c r="AB775" s="8">
        <v>4</v>
      </c>
      <c r="AC775" s="8">
        <v>0</v>
      </c>
      <c r="AD775" s="8"/>
      <c r="AE775" s="8">
        <v>240</v>
      </c>
      <c r="AF775" s="8" t="s">
        <v>8384</v>
      </c>
      <c r="AG775" s="8" t="s">
        <v>8379</v>
      </c>
      <c r="AH775" s="54">
        <v>3</v>
      </c>
      <c r="AI775" s="54">
        <v>-14</v>
      </c>
      <c r="AJ775" s="8">
        <v>0</v>
      </c>
      <c r="AK775" s="8">
        <v>1</v>
      </c>
      <c r="AL775" s="8">
        <v>0</v>
      </c>
      <c r="AM775" s="8">
        <v>4</v>
      </c>
      <c r="AN775" s="8">
        <v>0</v>
      </c>
      <c r="AO775" s="8">
        <v>1</v>
      </c>
      <c r="AP775" s="8">
        <v>0</v>
      </c>
      <c r="AQ775" s="8">
        <v>0</v>
      </c>
      <c r="AR775" s="54">
        <v>130</v>
      </c>
      <c r="AS775" s="8">
        <v>1</v>
      </c>
      <c r="AT775" s="8">
        <v>0</v>
      </c>
      <c r="AU775" s="8">
        <v>240</v>
      </c>
      <c r="AV775" s="8" t="s">
        <v>8439</v>
      </c>
      <c r="AW775" s="8">
        <v>1</v>
      </c>
      <c r="AX775" s="8">
        <v>0</v>
      </c>
      <c r="AY775" s="8">
        <v>0</v>
      </c>
      <c r="AZ775" s="47">
        <v>46220.333333333336</v>
      </c>
      <c r="BA775" s="47">
        <v>46220.5</v>
      </c>
      <c r="BB775" s="8" t="s">
        <v>8380</v>
      </c>
      <c r="BC775" s="47">
        <v>46220.335416666669</v>
      </c>
      <c r="BD775" s="47">
        <v>46220.490277777775</v>
      </c>
      <c r="BE775" s="8" t="s">
        <v>497</v>
      </c>
      <c r="BF775" s="8">
        <v>0</v>
      </c>
      <c r="BG775" s="8">
        <v>0</v>
      </c>
      <c r="BH775" s="8"/>
    </row>
    <row r="776" spans="2:60">
      <c r="B776" s="8" t="s">
        <v>8326</v>
      </c>
      <c r="C776" s="8" t="s">
        <v>82</v>
      </c>
      <c r="D776" s="8" t="s">
        <v>68</v>
      </c>
      <c r="E776" s="8" t="s">
        <v>497</v>
      </c>
      <c r="F776" s="8" t="s">
        <v>8438</v>
      </c>
      <c r="G776" s="8" t="s">
        <v>87</v>
      </c>
      <c r="H776" s="8" t="s">
        <v>53</v>
      </c>
      <c r="I776" s="9">
        <v>46244</v>
      </c>
      <c r="J776" s="61">
        <v>0</v>
      </c>
      <c r="K776" s="56">
        <v>46235</v>
      </c>
      <c r="L776" s="8" t="s">
        <v>52</v>
      </c>
      <c r="M776" s="8" t="s">
        <v>84</v>
      </c>
      <c r="N776" s="8" t="s">
        <v>64</v>
      </c>
      <c r="O776" s="8">
        <v>1</v>
      </c>
      <c r="P776" s="8">
        <v>4</v>
      </c>
      <c r="Q776" s="8" t="s">
        <v>60</v>
      </c>
      <c r="R776" s="8">
        <v>4</v>
      </c>
      <c r="S776" s="8">
        <v>0</v>
      </c>
      <c r="T776" s="8" t="b">
        <v>0</v>
      </c>
      <c r="U776" s="8">
        <v>240</v>
      </c>
      <c r="V776" s="54">
        <v>215</v>
      </c>
      <c r="W776" s="54">
        <v>135</v>
      </c>
      <c r="X776" s="8">
        <v>0</v>
      </c>
      <c r="Y776" s="8">
        <v>0</v>
      </c>
      <c r="Z776" s="8">
        <v>1</v>
      </c>
      <c r="AA776" s="8">
        <v>0</v>
      </c>
      <c r="AB776" s="8">
        <v>4</v>
      </c>
      <c r="AC776" s="8">
        <v>0</v>
      </c>
      <c r="AD776" s="8"/>
      <c r="AE776" s="8">
        <v>240</v>
      </c>
      <c r="AF776" s="8" t="s">
        <v>8378</v>
      </c>
      <c r="AG776" s="8" t="s">
        <v>8379</v>
      </c>
      <c r="AH776" s="54">
        <v>11</v>
      </c>
      <c r="AI776" s="54">
        <v>-14</v>
      </c>
      <c r="AJ776" s="8">
        <v>0</v>
      </c>
      <c r="AK776" s="8">
        <v>0</v>
      </c>
      <c r="AL776" s="8">
        <v>1</v>
      </c>
      <c r="AM776" s="8">
        <v>4</v>
      </c>
      <c r="AN776" s="8">
        <v>0</v>
      </c>
      <c r="AO776" s="8">
        <v>1</v>
      </c>
      <c r="AP776" s="8">
        <v>0</v>
      </c>
      <c r="AQ776" s="8">
        <v>0</v>
      </c>
      <c r="AR776" s="54">
        <v>130</v>
      </c>
      <c r="AS776" s="8">
        <v>1</v>
      </c>
      <c r="AT776" s="8">
        <v>0</v>
      </c>
      <c r="AU776" s="8">
        <v>240</v>
      </c>
      <c r="AV776" s="8" t="s">
        <v>8439</v>
      </c>
      <c r="AW776" s="8">
        <v>1</v>
      </c>
      <c r="AX776" s="8">
        <v>0</v>
      </c>
      <c r="AY776" s="8">
        <v>0</v>
      </c>
      <c r="AZ776" s="47">
        <v>46244.5625</v>
      </c>
      <c r="BA776" s="47">
        <v>46244.729166666664</v>
      </c>
      <c r="BB776" s="8" t="s">
        <v>8380</v>
      </c>
      <c r="BC776" s="47">
        <v>46244.570138888892</v>
      </c>
      <c r="BD776" s="47">
        <v>46244.719444444447</v>
      </c>
      <c r="BE776" s="8" t="s">
        <v>497</v>
      </c>
      <c r="BF776" s="8">
        <v>0</v>
      </c>
      <c r="BG776" s="8">
        <v>0</v>
      </c>
      <c r="BH776" s="8"/>
    </row>
    <row r="777" spans="2:60">
      <c r="B777" s="8" t="s">
        <v>8326</v>
      </c>
      <c r="C777" s="8" t="s">
        <v>82</v>
      </c>
      <c r="D777" s="8" t="s">
        <v>68</v>
      </c>
      <c r="E777" s="8" t="s">
        <v>214</v>
      </c>
      <c r="F777" s="8" t="s">
        <v>8438</v>
      </c>
      <c r="G777" s="8" t="s">
        <v>85</v>
      </c>
      <c r="H777" s="8" t="s">
        <v>53</v>
      </c>
      <c r="I777" s="9">
        <v>46218</v>
      </c>
      <c r="J777" s="61">
        <v>0</v>
      </c>
      <c r="K777" s="56">
        <v>46204</v>
      </c>
      <c r="L777" s="8" t="s">
        <v>52</v>
      </c>
      <c r="M777" s="8" t="s">
        <v>84</v>
      </c>
      <c r="N777" s="8" t="s">
        <v>64</v>
      </c>
      <c r="O777" s="8">
        <v>1</v>
      </c>
      <c r="P777" s="8">
        <v>4</v>
      </c>
      <c r="Q777" s="8" t="s">
        <v>58</v>
      </c>
      <c r="R777" s="8">
        <v>4</v>
      </c>
      <c r="S777" s="8">
        <v>0</v>
      </c>
      <c r="T777" s="8" t="b">
        <v>0</v>
      </c>
      <c r="U777" s="8">
        <v>240</v>
      </c>
      <c r="V777" s="54">
        <v>215</v>
      </c>
      <c r="W777" s="54">
        <v>141</v>
      </c>
      <c r="X777" s="8">
        <v>0</v>
      </c>
      <c r="Y777" s="8">
        <v>0</v>
      </c>
      <c r="Z777" s="8">
        <v>1</v>
      </c>
      <c r="AA777" s="8">
        <v>0</v>
      </c>
      <c r="AB777" s="8">
        <v>4</v>
      </c>
      <c r="AC777" s="8">
        <v>0</v>
      </c>
      <c r="AD777" s="8"/>
      <c r="AE777" s="8">
        <v>240</v>
      </c>
      <c r="AF777" s="8" t="s">
        <v>8384</v>
      </c>
      <c r="AG777" s="8" t="s">
        <v>8379</v>
      </c>
      <c r="AH777" s="54">
        <v>8</v>
      </c>
      <c r="AI777" s="54">
        <v>-17</v>
      </c>
      <c r="AJ777" s="8">
        <v>0</v>
      </c>
      <c r="AK777" s="8">
        <v>1</v>
      </c>
      <c r="AL777" s="8">
        <v>0</v>
      </c>
      <c r="AM777" s="8">
        <v>4</v>
      </c>
      <c r="AN777" s="8">
        <v>0</v>
      </c>
      <c r="AO777" s="8">
        <v>1</v>
      </c>
      <c r="AP777" s="8">
        <v>0</v>
      </c>
      <c r="AQ777" s="8">
        <v>0</v>
      </c>
      <c r="AR777" s="54">
        <v>145</v>
      </c>
      <c r="AS777" s="8">
        <v>1</v>
      </c>
      <c r="AT777" s="8">
        <v>0</v>
      </c>
      <c r="AU777" s="8">
        <v>240</v>
      </c>
      <c r="AV777" s="8" t="s">
        <v>8439</v>
      </c>
      <c r="AW777" s="8">
        <v>1</v>
      </c>
      <c r="AX777" s="8">
        <v>0</v>
      </c>
      <c r="AY777" s="8">
        <v>0</v>
      </c>
      <c r="AZ777" s="47">
        <v>46218.375</v>
      </c>
      <c r="BA777" s="47">
        <v>46218.541666666664</v>
      </c>
      <c r="BB777" s="8" t="s">
        <v>8380</v>
      </c>
      <c r="BC777" s="47">
        <v>46218.380555555559</v>
      </c>
      <c r="BD777" s="47">
        <v>46218.529861111114</v>
      </c>
      <c r="BE777" s="8" t="s">
        <v>214</v>
      </c>
      <c r="BF777" s="8">
        <v>0</v>
      </c>
      <c r="BG777" s="8">
        <v>0</v>
      </c>
      <c r="BH777" s="8"/>
    </row>
    <row r="778" spans="2:60">
      <c r="B778" s="8" t="s">
        <v>8326</v>
      </c>
      <c r="C778" s="8" t="s">
        <v>82</v>
      </c>
      <c r="D778" s="8" t="s">
        <v>68</v>
      </c>
      <c r="E778" s="8" t="s">
        <v>214</v>
      </c>
      <c r="F778" s="8" t="s">
        <v>8438</v>
      </c>
      <c r="G778" s="8" t="s">
        <v>88</v>
      </c>
      <c r="H778" s="8" t="s">
        <v>53</v>
      </c>
      <c r="I778" s="9">
        <v>46244</v>
      </c>
      <c r="J778" s="61">
        <v>0</v>
      </c>
      <c r="K778" s="56">
        <v>46235</v>
      </c>
      <c r="L778" s="8" t="s">
        <v>52</v>
      </c>
      <c r="M778" s="8" t="s">
        <v>84</v>
      </c>
      <c r="N778" s="8" t="s">
        <v>64</v>
      </c>
      <c r="O778" s="8">
        <v>1</v>
      </c>
      <c r="P778" s="8">
        <v>4</v>
      </c>
      <c r="Q778" s="8" t="s">
        <v>60</v>
      </c>
      <c r="R778" s="8">
        <v>4</v>
      </c>
      <c r="S778" s="8">
        <v>0</v>
      </c>
      <c r="T778" s="8" t="b">
        <v>0</v>
      </c>
      <c r="U778" s="8">
        <v>240</v>
      </c>
      <c r="V778" s="54">
        <v>206</v>
      </c>
      <c r="W778" s="54">
        <v>119</v>
      </c>
      <c r="X778" s="8">
        <v>0</v>
      </c>
      <c r="Y778" s="8">
        <v>0</v>
      </c>
      <c r="Z778" s="8">
        <v>1</v>
      </c>
      <c r="AA778" s="8">
        <v>0</v>
      </c>
      <c r="AB778" s="8">
        <v>4</v>
      </c>
      <c r="AC778" s="8">
        <v>0</v>
      </c>
      <c r="AD778" s="8"/>
      <c r="AE778" s="8">
        <v>240</v>
      </c>
      <c r="AF778" s="8" t="s">
        <v>8384</v>
      </c>
      <c r="AG778" s="8" t="s">
        <v>8379</v>
      </c>
      <c r="AH778" s="54">
        <v>2</v>
      </c>
      <c r="AI778" s="54">
        <v>-32</v>
      </c>
      <c r="AJ778" s="8">
        <v>0</v>
      </c>
      <c r="AK778" s="8">
        <v>1</v>
      </c>
      <c r="AL778" s="8">
        <v>0</v>
      </c>
      <c r="AM778" s="8">
        <v>4</v>
      </c>
      <c r="AN778" s="8">
        <v>0</v>
      </c>
      <c r="AO778" s="8">
        <v>1</v>
      </c>
      <c r="AP778" s="8">
        <v>0</v>
      </c>
      <c r="AQ778" s="8">
        <v>0</v>
      </c>
      <c r="AR778" s="54">
        <v>125</v>
      </c>
      <c r="AS778" s="8">
        <v>1</v>
      </c>
      <c r="AT778" s="8">
        <v>0</v>
      </c>
      <c r="AU778" s="8">
        <v>240</v>
      </c>
      <c r="AV778" s="8" t="s">
        <v>8439</v>
      </c>
      <c r="AW778" s="8">
        <v>1</v>
      </c>
      <c r="AX778" s="8">
        <v>0</v>
      </c>
      <c r="AY778" s="8">
        <v>0</v>
      </c>
      <c r="AZ778" s="47">
        <v>46244.333333333336</v>
      </c>
      <c r="BA778" s="47">
        <v>46244.5</v>
      </c>
      <c r="BB778" s="8" t="s">
        <v>8380</v>
      </c>
      <c r="BC778" s="47">
        <v>46244.334722222222</v>
      </c>
      <c r="BD778" s="47">
        <v>46244.477777777778</v>
      </c>
      <c r="BE778" s="8" t="s">
        <v>214</v>
      </c>
      <c r="BF778" s="8">
        <v>0</v>
      </c>
      <c r="BG778" s="8">
        <v>0</v>
      </c>
      <c r="BH778" s="8"/>
    </row>
    <row r="779" spans="2:60">
      <c r="B779" s="8" t="s">
        <v>8326</v>
      </c>
      <c r="C779" s="8" t="s">
        <v>82</v>
      </c>
      <c r="D779" s="8" t="s">
        <v>68</v>
      </c>
      <c r="E779" s="8" t="s">
        <v>1021</v>
      </c>
      <c r="F779" s="8" t="s">
        <v>8438</v>
      </c>
      <c r="G779" s="8" t="s">
        <v>87</v>
      </c>
      <c r="H779" s="8" t="s">
        <v>53</v>
      </c>
      <c r="I779" s="9">
        <v>46204</v>
      </c>
      <c r="J779" s="61">
        <v>0</v>
      </c>
      <c r="K779" s="56">
        <v>46204</v>
      </c>
      <c r="L779" s="8" t="s">
        <v>52</v>
      </c>
      <c r="M779" s="8" t="s">
        <v>84</v>
      </c>
      <c r="N779" s="8" t="s">
        <v>64</v>
      </c>
      <c r="O779" s="8">
        <v>1</v>
      </c>
      <c r="P779" s="8">
        <v>4</v>
      </c>
      <c r="Q779" s="8" t="s">
        <v>58</v>
      </c>
      <c r="R779" s="8">
        <v>4</v>
      </c>
      <c r="S779" s="8">
        <v>0</v>
      </c>
      <c r="T779" s="8" t="b">
        <v>0</v>
      </c>
      <c r="U779" s="8">
        <v>360</v>
      </c>
      <c r="V779" s="54">
        <v>313</v>
      </c>
      <c r="W779" s="54">
        <v>226</v>
      </c>
      <c r="X779" s="8">
        <v>0</v>
      </c>
      <c r="Y779" s="8">
        <v>0</v>
      </c>
      <c r="Z779" s="8">
        <v>1</v>
      </c>
      <c r="AA779" s="8">
        <v>0</v>
      </c>
      <c r="AB779" s="8">
        <v>4</v>
      </c>
      <c r="AC779" s="8">
        <v>0</v>
      </c>
      <c r="AD779" s="8"/>
      <c r="AE779" s="8">
        <v>360</v>
      </c>
      <c r="AF779" s="8" t="s">
        <v>8384</v>
      </c>
      <c r="AG779" s="8" t="s">
        <v>8379</v>
      </c>
      <c r="AH779" s="54">
        <v>6</v>
      </c>
      <c r="AI779" s="54">
        <v>-41</v>
      </c>
      <c r="AJ779" s="8">
        <v>0</v>
      </c>
      <c r="AK779" s="8">
        <v>1</v>
      </c>
      <c r="AL779" s="8">
        <v>0</v>
      </c>
      <c r="AM779" s="8">
        <v>4</v>
      </c>
      <c r="AN779" s="8">
        <v>0</v>
      </c>
      <c r="AO779" s="8">
        <v>1</v>
      </c>
      <c r="AP779" s="8">
        <v>0</v>
      </c>
      <c r="AQ779" s="8">
        <v>0</v>
      </c>
      <c r="AR779" s="54">
        <v>220</v>
      </c>
      <c r="AS779" s="8">
        <v>1</v>
      </c>
      <c r="AT779" s="8">
        <v>0</v>
      </c>
      <c r="AU779" s="8">
        <v>360</v>
      </c>
      <c r="AV779" s="8" t="s">
        <v>8439</v>
      </c>
      <c r="AW779" s="8">
        <v>1</v>
      </c>
      <c r="AX779" s="8">
        <v>0</v>
      </c>
      <c r="AY779" s="8">
        <v>0</v>
      </c>
      <c r="AZ779" s="47">
        <v>46204.375</v>
      </c>
      <c r="BA779" s="47">
        <v>46204.625</v>
      </c>
      <c r="BB779" s="8" t="s">
        <v>8380</v>
      </c>
      <c r="BC779" s="47">
        <v>46204.379166666666</v>
      </c>
      <c r="BD779" s="47">
        <v>46204.59652777778</v>
      </c>
      <c r="BE779" s="8" t="s">
        <v>1021</v>
      </c>
      <c r="BF779" s="8">
        <v>0</v>
      </c>
      <c r="BG779" s="8">
        <v>0</v>
      </c>
      <c r="BH779" s="8"/>
    </row>
    <row r="780" spans="2:60">
      <c r="B780" s="8" t="s">
        <v>8326</v>
      </c>
      <c r="C780" s="8" t="s">
        <v>82</v>
      </c>
      <c r="D780" s="8" t="s">
        <v>68</v>
      </c>
      <c r="E780" s="8" t="s">
        <v>1021</v>
      </c>
      <c r="F780" s="8" t="s">
        <v>8438</v>
      </c>
      <c r="G780" s="8" t="s">
        <v>88</v>
      </c>
      <c r="H780" s="8" t="s">
        <v>53</v>
      </c>
      <c r="I780" s="9">
        <v>46252</v>
      </c>
      <c r="J780" s="61">
        <v>0</v>
      </c>
      <c r="K780" s="56">
        <v>46235</v>
      </c>
      <c r="L780" s="8" t="s">
        <v>52</v>
      </c>
      <c r="M780" s="8" t="s">
        <v>84</v>
      </c>
      <c r="N780" s="8" t="s">
        <v>64</v>
      </c>
      <c r="O780" s="8">
        <v>1</v>
      </c>
      <c r="P780" s="8">
        <v>4</v>
      </c>
      <c r="Q780" s="8" t="s">
        <v>60</v>
      </c>
      <c r="R780" s="8">
        <v>4</v>
      </c>
      <c r="S780" s="8">
        <v>0</v>
      </c>
      <c r="T780" s="8" t="b">
        <v>0</v>
      </c>
      <c r="U780" s="8">
        <v>540</v>
      </c>
      <c r="V780" s="54">
        <v>507</v>
      </c>
      <c r="W780" s="54">
        <v>371</v>
      </c>
      <c r="X780" s="8">
        <v>0</v>
      </c>
      <c r="Y780" s="8">
        <v>0</v>
      </c>
      <c r="Z780" s="8">
        <v>1</v>
      </c>
      <c r="AA780" s="8">
        <v>0</v>
      </c>
      <c r="AB780" s="8">
        <v>4</v>
      </c>
      <c r="AC780" s="8">
        <v>0</v>
      </c>
      <c r="AD780" s="8"/>
      <c r="AE780" s="8">
        <v>540</v>
      </c>
      <c r="AF780" s="8" t="s">
        <v>8384</v>
      </c>
      <c r="AG780" s="8" t="s">
        <v>8379</v>
      </c>
      <c r="AH780" s="54">
        <v>5</v>
      </c>
      <c r="AI780" s="54">
        <v>-28</v>
      </c>
      <c r="AJ780" s="8">
        <v>0</v>
      </c>
      <c r="AK780" s="8">
        <v>1</v>
      </c>
      <c r="AL780" s="8">
        <v>0</v>
      </c>
      <c r="AM780" s="8">
        <v>4</v>
      </c>
      <c r="AN780" s="8">
        <v>0</v>
      </c>
      <c r="AO780" s="8">
        <v>1</v>
      </c>
      <c r="AP780" s="8">
        <v>0</v>
      </c>
      <c r="AQ780" s="8">
        <v>0</v>
      </c>
      <c r="AR780" s="54">
        <v>360</v>
      </c>
      <c r="AS780" s="8">
        <v>1</v>
      </c>
      <c r="AT780" s="8">
        <v>0</v>
      </c>
      <c r="AU780" s="8">
        <v>540</v>
      </c>
      <c r="AV780" s="8" t="s">
        <v>8439</v>
      </c>
      <c r="AW780" s="8">
        <v>1</v>
      </c>
      <c r="AX780" s="8">
        <v>0</v>
      </c>
      <c r="AY780" s="8">
        <v>0</v>
      </c>
      <c r="AZ780" s="47">
        <v>46252.3125</v>
      </c>
      <c r="BA780" s="47">
        <v>46252.6875</v>
      </c>
      <c r="BB780" s="8" t="s">
        <v>8380</v>
      </c>
      <c r="BC780" s="47">
        <v>46252.315972222219</v>
      </c>
      <c r="BD780" s="47">
        <v>46252.668055555558</v>
      </c>
      <c r="BE780" s="8" t="s">
        <v>1021</v>
      </c>
      <c r="BF780" s="8">
        <v>0</v>
      </c>
      <c r="BG780" s="8">
        <v>0</v>
      </c>
      <c r="BH780" s="8"/>
    </row>
    <row r="781" spans="2:60">
      <c r="B781" s="8" t="s">
        <v>8326</v>
      </c>
      <c r="C781" s="8" t="s">
        <v>82</v>
      </c>
      <c r="D781" s="8" t="s">
        <v>68</v>
      </c>
      <c r="E781" s="8" t="s">
        <v>169</v>
      </c>
      <c r="F781" s="8" t="s">
        <v>8438</v>
      </c>
      <c r="G781" s="8" t="s">
        <v>85</v>
      </c>
      <c r="H781" s="8" t="s">
        <v>53</v>
      </c>
      <c r="I781" s="9">
        <v>46240</v>
      </c>
      <c r="J781" s="61">
        <v>0</v>
      </c>
      <c r="K781" s="56">
        <v>46235</v>
      </c>
      <c r="L781" s="8" t="s">
        <v>52</v>
      </c>
      <c r="M781" s="8" t="s">
        <v>84</v>
      </c>
      <c r="N781" s="8" t="s">
        <v>64</v>
      </c>
      <c r="O781" s="8">
        <v>1</v>
      </c>
      <c r="P781" s="8">
        <v>4</v>
      </c>
      <c r="Q781" s="8" t="s">
        <v>60</v>
      </c>
      <c r="R781" s="8">
        <v>4</v>
      </c>
      <c r="S781" s="8">
        <v>0</v>
      </c>
      <c r="T781" s="8" t="b">
        <v>0</v>
      </c>
      <c r="U781" s="8">
        <v>270</v>
      </c>
      <c r="V781" s="54">
        <v>251</v>
      </c>
      <c r="W781" s="54">
        <v>164</v>
      </c>
      <c r="X781" s="8">
        <v>0</v>
      </c>
      <c r="Y781" s="8">
        <v>0</v>
      </c>
      <c r="Z781" s="8">
        <v>1</v>
      </c>
      <c r="AA781" s="8">
        <v>0</v>
      </c>
      <c r="AB781" s="8">
        <v>4</v>
      </c>
      <c r="AC781" s="8">
        <v>0</v>
      </c>
      <c r="AD781" s="8"/>
      <c r="AE781" s="8">
        <v>270</v>
      </c>
      <c r="AF781" s="8" t="s">
        <v>8378</v>
      </c>
      <c r="AG781" s="8" t="s">
        <v>8384</v>
      </c>
      <c r="AH781" s="54">
        <v>11</v>
      </c>
      <c r="AI781" s="54">
        <v>-8</v>
      </c>
      <c r="AJ781" s="8">
        <v>0</v>
      </c>
      <c r="AK781" s="8">
        <v>0</v>
      </c>
      <c r="AL781" s="8">
        <v>1</v>
      </c>
      <c r="AM781" s="8">
        <v>4</v>
      </c>
      <c r="AN781" s="8">
        <v>0</v>
      </c>
      <c r="AO781" s="8">
        <v>0</v>
      </c>
      <c r="AP781" s="8">
        <v>1</v>
      </c>
      <c r="AQ781" s="8">
        <v>0</v>
      </c>
      <c r="AR781" s="54">
        <v>165</v>
      </c>
      <c r="AS781" s="8">
        <v>1</v>
      </c>
      <c r="AT781" s="8">
        <v>0</v>
      </c>
      <c r="AU781" s="8">
        <v>270</v>
      </c>
      <c r="AV781" s="8" t="s">
        <v>8439</v>
      </c>
      <c r="AW781" s="8">
        <v>1</v>
      </c>
      <c r="AX781" s="8">
        <v>0</v>
      </c>
      <c r="AY781" s="8">
        <v>0</v>
      </c>
      <c r="AZ781" s="47">
        <v>46240.541666666664</v>
      </c>
      <c r="BA781" s="47">
        <v>46240.729166666664</v>
      </c>
      <c r="BB781" s="8" t="s">
        <v>8380</v>
      </c>
      <c r="BC781" s="47">
        <v>46240.549305555556</v>
      </c>
      <c r="BD781" s="47">
        <v>46240.723611111112</v>
      </c>
      <c r="BE781" s="8" t="s">
        <v>169</v>
      </c>
      <c r="BF781" s="8">
        <v>0</v>
      </c>
      <c r="BG781" s="8">
        <v>0</v>
      </c>
      <c r="BH781" s="8"/>
    </row>
    <row r="782" spans="2:60">
      <c r="B782" s="8" t="s">
        <v>8326</v>
      </c>
      <c r="C782" s="8" t="s">
        <v>82</v>
      </c>
      <c r="D782" s="8" t="s">
        <v>68</v>
      </c>
      <c r="E782" s="8" t="s">
        <v>169</v>
      </c>
      <c r="F782" s="8" t="s">
        <v>8438</v>
      </c>
      <c r="G782" s="8" t="s">
        <v>85</v>
      </c>
      <c r="H782" s="8" t="s">
        <v>53</v>
      </c>
      <c r="I782" s="9">
        <v>46244</v>
      </c>
      <c r="J782" s="61">
        <v>0</v>
      </c>
      <c r="K782" s="56">
        <v>46235</v>
      </c>
      <c r="L782" s="8" t="s">
        <v>52</v>
      </c>
      <c r="M782" s="8" t="s">
        <v>84</v>
      </c>
      <c r="N782" s="8" t="s">
        <v>64</v>
      </c>
      <c r="O782" s="8">
        <v>1</v>
      </c>
      <c r="P782" s="8">
        <v>4</v>
      </c>
      <c r="Q782" s="8" t="s">
        <v>60</v>
      </c>
      <c r="R782" s="8">
        <v>4</v>
      </c>
      <c r="S782" s="8">
        <v>0</v>
      </c>
      <c r="T782" s="8" t="b">
        <v>0</v>
      </c>
      <c r="U782" s="8">
        <v>210</v>
      </c>
      <c r="V782" s="54">
        <v>188</v>
      </c>
      <c r="W782" s="54">
        <v>114</v>
      </c>
      <c r="X782" s="8">
        <v>0</v>
      </c>
      <c r="Y782" s="8">
        <v>0</v>
      </c>
      <c r="Z782" s="8">
        <v>1</v>
      </c>
      <c r="AA782" s="8">
        <v>0</v>
      </c>
      <c r="AB782" s="8">
        <v>4</v>
      </c>
      <c r="AC782" s="8">
        <v>0</v>
      </c>
      <c r="AD782" s="8"/>
      <c r="AE782" s="8">
        <v>210</v>
      </c>
      <c r="AF782" s="8" t="s">
        <v>8378</v>
      </c>
      <c r="AG782" s="8" t="s">
        <v>8384</v>
      </c>
      <c r="AH782" s="54">
        <v>12</v>
      </c>
      <c r="AI782" s="54">
        <v>-10</v>
      </c>
      <c r="AJ782" s="8">
        <v>0</v>
      </c>
      <c r="AK782" s="8">
        <v>0</v>
      </c>
      <c r="AL782" s="8">
        <v>1</v>
      </c>
      <c r="AM782" s="8">
        <v>4</v>
      </c>
      <c r="AN782" s="8">
        <v>0</v>
      </c>
      <c r="AO782" s="8">
        <v>0</v>
      </c>
      <c r="AP782" s="8">
        <v>1</v>
      </c>
      <c r="AQ782" s="8">
        <v>0</v>
      </c>
      <c r="AR782" s="54">
        <v>105</v>
      </c>
      <c r="AS782" s="8">
        <v>1</v>
      </c>
      <c r="AT782" s="8">
        <v>0</v>
      </c>
      <c r="AU782" s="8">
        <v>210</v>
      </c>
      <c r="AV782" s="8" t="s">
        <v>8439</v>
      </c>
      <c r="AW782" s="8">
        <v>1</v>
      </c>
      <c r="AX782" s="8">
        <v>0</v>
      </c>
      <c r="AY782" s="8">
        <v>0</v>
      </c>
      <c r="AZ782" s="47">
        <v>46244.375</v>
      </c>
      <c r="BA782" s="47">
        <v>46244.520833333336</v>
      </c>
      <c r="BB782" s="8" t="s">
        <v>8380</v>
      </c>
      <c r="BC782" s="47">
        <v>46244.383333333331</v>
      </c>
      <c r="BD782" s="47">
        <v>46244.513888888891</v>
      </c>
      <c r="BE782" s="8" t="s">
        <v>169</v>
      </c>
      <c r="BF782" s="8">
        <v>0</v>
      </c>
      <c r="BG782" s="8">
        <v>0</v>
      </c>
      <c r="BH782" s="8"/>
    </row>
    <row r="783" spans="2:60">
      <c r="B783" s="8" t="s">
        <v>8326</v>
      </c>
      <c r="C783" s="8" t="s">
        <v>82</v>
      </c>
      <c r="D783" s="8" t="s">
        <v>68</v>
      </c>
      <c r="E783" s="8" t="s">
        <v>169</v>
      </c>
      <c r="F783" s="8" t="s">
        <v>8438</v>
      </c>
      <c r="G783" s="8" t="s">
        <v>87</v>
      </c>
      <c r="H783" s="8" t="s">
        <v>53</v>
      </c>
      <c r="I783" s="9">
        <v>46186</v>
      </c>
      <c r="J783" s="61">
        <v>0</v>
      </c>
      <c r="K783" s="56">
        <v>46174</v>
      </c>
      <c r="L783" s="8" t="s">
        <v>52</v>
      </c>
      <c r="M783" s="8" t="s">
        <v>84</v>
      </c>
      <c r="N783" s="8" t="s">
        <v>64</v>
      </c>
      <c r="O783" s="8">
        <v>1</v>
      </c>
      <c r="P783" s="8">
        <v>4</v>
      </c>
      <c r="Q783" s="8" t="s">
        <v>56</v>
      </c>
      <c r="R783" s="8">
        <v>4</v>
      </c>
      <c r="S783" s="8">
        <v>0</v>
      </c>
      <c r="T783" s="8" t="b">
        <v>0</v>
      </c>
      <c r="U783" s="8">
        <v>210</v>
      </c>
      <c r="V783" s="54">
        <v>173</v>
      </c>
      <c r="W783" s="54">
        <v>96</v>
      </c>
      <c r="X783" s="8">
        <v>0</v>
      </c>
      <c r="Y783" s="8">
        <v>0</v>
      </c>
      <c r="Z783" s="8">
        <v>1</v>
      </c>
      <c r="AA783" s="8">
        <v>0</v>
      </c>
      <c r="AB783" s="8">
        <v>4</v>
      </c>
      <c r="AC783" s="8">
        <v>0</v>
      </c>
      <c r="AD783" s="8"/>
      <c r="AE783" s="8">
        <v>210</v>
      </c>
      <c r="AF783" s="8" t="s">
        <v>8384</v>
      </c>
      <c r="AG783" s="8" t="s">
        <v>8379</v>
      </c>
      <c r="AH783" s="54">
        <v>6</v>
      </c>
      <c r="AI783" s="54">
        <v>-31</v>
      </c>
      <c r="AJ783" s="8">
        <v>0</v>
      </c>
      <c r="AK783" s="8">
        <v>1</v>
      </c>
      <c r="AL783" s="8">
        <v>0</v>
      </c>
      <c r="AM783" s="8">
        <v>4</v>
      </c>
      <c r="AN783" s="8">
        <v>0</v>
      </c>
      <c r="AO783" s="8">
        <v>1</v>
      </c>
      <c r="AP783" s="8">
        <v>0</v>
      </c>
      <c r="AQ783" s="8">
        <v>0</v>
      </c>
      <c r="AR783" s="54">
        <v>100</v>
      </c>
      <c r="AS783" s="8">
        <v>1</v>
      </c>
      <c r="AT783" s="8">
        <v>0</v>
      </c>
      <c r="AU783" s="8">
        <v>210</v>
      </c>
      <c r="AV783" s="8" t="s">
        <v>8439</v>
      </c>
      <c r="AW783" s="8">
        <v>1</v>
      </c>
      <c r="AX783" s="8">
        <v>0</v>
      </c>
      <c r="AY783" s="8">
        <v>0</v>
      </c>
      <c r="AZ783" s="47">
        <v>46186.333333333336</v>
      </c>
      <c r="BA783" s="47">
        <v>46186.479166666664</v>
      </c>
      <c r="BB783" s="8" t="s">
        <v>8380</v>
      </c>
      <c r="BC783" s="47">
        <v>46186.337500000001</v>
      </c>
      <c r="BD783" s="47">
        <v>46186.457638888889</v>
      </c>
      <c r="BE783" s="8" t="s">
        <v>169</v>
      </c>
      <c r="BF783" s="8">
        <v>0</v>
      </c>
      <c r="BG783" s="8">
        <v>0</v>
      </c>
      <c r="BH783" s="8"/>
    </row>
    <row r="784" spans="2:60">
      <c r="B784" s="8" t="s">
        <v>8326</v>
      </c>
      <c r="C784" s="8" t="s">
        <v>82</v>
      </c>
      <c r="D784" s="8" t="s">
        <v>67</v>
      </c>
      <c r="E784" s="8" t="s">
        <v>250</v>
      </c>
      <c r="F784" s="8" t="s">
        <v>8438</v>
      </c>
      <c r="G784" s="8" t="s">
        <v>86</v>
      </c>
      <c r="H784" s="8" t="s">
        <v>53</v>
      </c>
      <c r="I784" s="9">
        <v>46255</v>
      </c>
      <c r="J784" s="61">
        <v>0</v>
      </c>
      <c r="K784" s="56">
        <v>46235</v>
      </c>
      <c r="L784" s="8" t="s">
        <v>52</v>
      </c>
      <c r="M784" s="8" t="s">
        <v>84</v>
      </c>
      <c r="N784" s="8" t="s">
        <v>64</v>
      </c>
      <c r="O784" s="8">
        <v>1</v>
      </c>
      <c r="P784" s="8">
        <v>4</v>
      </c>
      <c r="Q784" s="8" t="s">
        <v>60</v>
      </c>
      <c r="R784" s="8">
        <v>4</v>
      </c>
      <c r="S784" s="8">
        <v>0</v>
      </c>
      <c r="T784" s="8" t="b">
        <v>0</v>
      </c>
      <c r="U784" s="8">
        <v>270</v>
      </c>
      <c r="V784" s="54">
        <v>242</v>
      </c>
      <c r="W784" s="54">
        <v>162</v>
      </c>
      <c r="X784" s="8">
        <v>0</v>
      </c>
      <c r="Y784" s="8">
        <v>0</v>
      </c>
      <c r="Z784" s="8">
        <v>1</v>
      </c>
      <c r="AA784" s="8">
        <v>0</v>
      </c>
      <c r="AB784" s="8">
        <v>4</v>
      </c>
      <c r="AC784" s="8">
        <v>0</v>
      </c>
      <c r="AD784" s="8"/>
      <c r="AE784" s="8">
        <v>270</v>
      </c>
      <c r="AF784" s="8" t="s">
        <v>8384</v>
      </c>
      <c r="AG784" s="8" t="s">
        <v>8379</v>
      </c>
      <c r="AH784" s="54">
        <v>8</v>
      </c>
      <c r="AI784" s="54">
        <v>-20</v>
      </c>
      <c r="AJ784" s="8">
        <v>0</v>
      </c>
      <c r="AK784" s="8">
        <v>1</v>
      </c>
      <c r="AL784" s="8">
        <v>0</v>
      </c>
      <c r="AM784" s="8">
        <v>4</v>
      </c>
      <c r="AN784" s="8">
        <v>0</v>
      </c>
      <c r="AO784" s="8">
        <v>1</v>
      </c>
      <c r="AP784" s="8">
        <v>0</v>
      </c>
      <c r="AQ784" s="8">
        <v>0</v>
      </c>
      <c r="AR784" s="54">
        <v>160</v>
      </c>
      <c r="AS784" s="8">
        <v>1</v>
      </c>
      <c r="AT784" s="8">
        <v>0</v>
      </c>
      <c r="AU784" s="8">
        <v>270</v>
      </c>
      <c r="AV784" s="8" t="s">
        <v>8439</v>
      </c>
      <c r="AW784" s="8">
        <v>1</v>
      </c>
      <c r="AX784" s="8">
        <v>0</v>
      </c>
      <c r="AY784" s="8">
        <v>0</v>
      </c>
      <c r="AZ784" s="47">
        <v>46255.375</v>
      </c>
      <c r="BA784" s="47">
        <v>46255.5625</v>
      </c>
      <c r="BB784" s="8" t="s">
        <v>8380</v>
      </c>
      <c r="BC784" s="47">
        <v>46255.380555555559</v>
      </c>
      <c r="BD784" s="47">
        <v>46255.548611111109</v>
      </c>
      <c r="BE784" s="8" t="s">
        <v>250</v>
      </c>
      <c r="BF784" s="8">
        <v>0</v>
      </c>
      <c r="BG784" s="8">
        <v>0</v>
      </c>
      <c r="BH784" s="8"/>
    </row>
    <row r="785" spans="2:60">
      <c r="B785" s="8" t="s">
        <v>8326</v>
      </c>
      <c r="C785" s="8" t="s">
        <v>82</v>
      </c>
      <c r="D785" s="8" t="s">
        <v>67</v>
      </c>
      <c r="E785" s="8" t="s">
        <v>250</v>
      </c>
      <c r="F785" s="8" t="s">
        <v>8438</v>
      </c>
      <c r="G785" s="8" t="s">
        <v>89</v>
      </c>
      <c r="H785" s="8" t="s">
        <v>53</v>
      </c>
      <c r="I785" s="9">
        <v>46228</v>
      </c>
      <c r="J785" s="61">
        <v>0</v>
      </c>
      <c r="K785" s="56">
        <v>46204</v>
      </c>
      <c r="L785" s="8" t="s">
        <v>52</v>
      </c>
      <c r="M785" s="8" t="s">
        <v>84</v>
      </c>
      <c r="N785" s="8" t="s">
        <v>64</v>
      </c>
      <c r="O785" s="8">
        <v>1</v>
      </c>
      <c r="P785" s="8">
        <v>4</v>
      </c>
      <c r="Q785" s="8" t="s">
        <v>58</v>
      </c>
      <c r="R785" s="8">
        <v>4</v>
      </c>
      <c r="S785" s="8">
        <v>0</v>
      </c>
      <c r="T785" s="8" t="b">
        <v>0</v>
      </c>
      <c r="U785" s="8">
        <v>180</v>
      </c>
      <c r="V785" s="54">
        <v>153</v>
      </c>
      <c r="W785" s="54">
        <v>83</v>
      </c>
      <c r="X785" s="8">
        <v>0</v>
      </c>
      <c r="Y785" s="8">
        <v>0</v>
      </c>
      <c r="Z785" s="8">
        <v>1</v>
      </c>
      <c r="AA785" s="8">
        <v>0</v>
      </c>
      <c r="AB785" s="8">
        <v>4</v>
      </c>
      <c r="AC785" s="8">
        <v>0</v>
      </c>
      <c r="AD785" s="8"/>
      <c r="AE785" s="8">
        <v>180</v>
      </c>
      <c r="AF785" s="8" t="s">
        <v>8384</v>
      </c>
      <c r="AG785" s="8" t="s">
        <v>8379</v>
      </c>
      <c r="AH785" s="54">
        <v>7</v>
      </c>
      <c r="AI785" s="54">
        <v>-20</v>
      </c>
      <c r="AJ785" s="8">
        <v>0</v>
      </c>
      <c r="AK785" s="8">
        <v>1</v>
      </c>
      <c r="AL785" s="8">
        <v>0</v>
      </c>
      <c r="AM785" s="8">
        <v>4</v>
      </c>
      <c r="AN785" s="8">
        <v>0</v>
      </c>
      <c r="AO785" s="8">
        <v>1</v>
      </c>
      <c r="AP785" s="8">
        <v>0</v>
      </c>
      <c r="AQ785" s="8">
        <v>0</v>
      </c>
      <c r="AR785" s="54">
        <v>90</v>
      </c>
      <c r="AS785" s="8">
        <v>1</v>
      </c>
      <c r="AT785" s="8">
        <v>0</v>
      </c>
      <c r="AU785" s="8">
        <v>180</v>
      </c>
      <c r="AV785" s="8" t="s">
        <v>8439</v>
      </c>
      <c r="AW785" s="8">
        <v>1</v>
      </c>
      <c r="AX785" s="8">
        <v>0</v>
      </c>
      <c r="AY785" s="8">
        <v>0</v>
      </c>
      <c r="AZ785" s="47">
        <v>46228.375</v>
      </c>
      <c r="BA785" s="47">
        <v>46228.5</v>
      </c>
      <c r="BB785" s="8" t="s">
        <v>8380</v>
      </c>
      <c r="BC785" s="47">
        <v>46228.379861111112</v>
      </c>
      <c r="BD785" s="47">
        <v>46228.486111111109</v>
      </c>
      <c r="BE785" s="8" t="s">
        <v>250</v>
      </c>
      <c r="BF785" s="8">
        <v>0</v>
      </c>
      <c r="BG785" s="8">
        <v>0</v>
      </c>
      <c r="BH785" s="8"/>
    </row>
    <row r="786" spans="2:60">
      <c r="B786" s="8" t="s">
        <v>8326</v>
      </c>
      <c r="C786" s="8" t="s">
        <v>82</v>
      </c>
      <c r="D786" s="8" t="s">
        <v>67</v>
      </c>
      <c r="E786" s="8" t="s">
        <v>250</v>
      </c>
      <c r="F786" s="8" t="s">
        <v>8438</v>
      </c>
      <c r="G786" s="8" t="s">
        <v>89</v>
      </c>
      <c r="H786" s="8" t="s">
        <v>53</v>
      </c>
      <c r="I786" s="9">
        <v>46243</v>
      </c>
      <c r="J786" s="61">
        <v>0</v>
      </c>
      <c r="K786" s="56">
        <v>46235</v>
      </c>
      <c r="L786" s="8" t="s">
        <v>52</v>
      </c>
      <c r="M786" s="8" t="s">
        <v>84</v>
      </c>
      <c r="N786" s="8" t="s">
        <v>64</v>
      </c>
      <c r="O786" s="8">
        <v>1</v>
      </c>
      <c r="P786" s="8">
        <v>4</v>
      </c>
      <c r="Q786" s="8" t="s">
        <v>60</v>
      </c>
      <c r="R786" s="8">
        <v>4</v>
      </c>
      <c r="S786" s="8">
        <v>0</v>
      </c>
      <c r="T786" s="8" t="b">
        <v>0</v>
      </c>
      <c r="U786" s="8">
        <v>540</v>
      </c>
      <c r="V786" s="54">
        <v>503</v>
      </c>
      <c r="W786" s="54">
        <v>370</v>
      </c>
      <c r="X786" s="8">
        <v>0</v>
      </c>
      <c r="Y786" s="8">
        <v>0</v>
      </c>
      <c r="Z786" s="8">
        <v>1</v>
      </c>
      <c r="AA786" s="8">
        <v>0</v>
      </c>
      <c r="AB786" s="8">
        <v>4</v>
      </c>
      <c r="AC786" s="8">
        <v>0</v>
      </c>
      <c r="AD786" s="8"/>
      <c r="AE786" s="8">
        <v>540</v>
      </c>
      <c r="AF786" s="8" t="s">
        <v>8378</v>
      </c>
      <c r="AG786" s="8" t="s">
        <v>8379</v>
      </c>
      <c r="AH786" s="54">
        <v>11</v>
      </c>
      <c r="AI786" s="54">
        <v>-26</v>
      </c>
      <c r="AJ786" s="8">
        <v>0</v>
      </c>
      <c r="AK786" s="8">
        <v>0</v>
      </c>
      <c r="AL786" s="8">
        <v>1</v>
      </c>
      <c r="AM786" s="8">
        <v>4</v>
      </c>
      <c r="AN786" s="8">
        <v>0</v>
      </c>
      <c r="AO786" s="8">
        <v>1</v>
      </c>
      <c r="AP786" s="8">
        <v>0</v>
      </c>
      <c r="AQ786" s="8">
        <v>0</v>
      </c>
      <c r="AR786" s="54">
        <v>365</v>
      </c>
      <c r="AS786" s="8">
        <v>1</v>
      </c>
      <c r="AT786" s="8">
        <v>0</v>
      </c>
      <c r="AU786" s="8">
        <v>540</v>
      </c>
      <c r="AV786" s="8" t="s">
        <v>8439</v>
      </c>
      <c r="AW786" s="8">
        <v>1</v>
      </c>
      <c r="AX786" s="8">
        <v>0</v>
      </c>
      <c r="AY786" s="8">
        <v>0</v>
      </c>
      <c r="AZ786" s="47">
        <v>46243.333333333336</v>
      </c>
      <c r="BA786" s="47">
        <v>46243.708333333336</v>
      </c>
      <c r="BB786" s="8" t="s">
        <v>8380</v>
      </c>
      <c r="BC786" s="47">
        <v>46243.34097222222</v>
      </c>
      <c r="BD786" s="47">
        <v>46243.69027777778</v>
      </c>
      <c r="BE786" s="8" t="s">
        <v>250</v>
      </c>
      <c r="BF786" s="8">
        <v>0</v>
      </c>
      <c r="BG786" s="8">
        <v>0</v>
      </c>
      <c r="BH786" s="8"/>
    </row>
    <row r="787" spans="2:60">
      <c r="B787" s="8" t="s">
        <v>8326</v>
      </c>
      <c r="C787" s="8" t="s">
        <v>82</v>
      </c>
      <c r="D787" s="8" t="s">
        <v>67</v>
      </c>
      <c r="E787" s="8" t="s">
        <v>341</v>
      </c>
      <c r="F787" s="8" t="s">
        <v>8438</v>
      </c>
      <c r="G787" s="8" t="s">
        <v>89</v>
      </c>
      <c r="H787" s="8" t="s">
        <v>53</v>
      </c>
      <c r="I787" s="9">
        <v>46192</v>
      </c>
      <c r="J787" s="61">
        <v>0</v>
      </c>
      <c r="K787" s="56">
        <v>46174</v>
      </c>
      <c r="L787" s="8" t="s">
        <v>52</v>
      </c>
      <c r="M787" s="8" t="s">
        <v>84</v>
      </c>
      <c r="N787" s="8" t="s">
        <v>64</v>
      </c>
      <c r="O787" s="8">
        <v>1</v>
      </c>
      <c r="P787" s="8">
        <v>4</v>
      </c>
      <c r="Q787" s="8" t="s">
        <v>56</v>
      </c>
      <c r="R787" s="8">
        <v>4</v>
      </c>
      <c r="S787" s="8">
        <v>0</v>
      </c>
      <c r="T787" s="8" t="b">
        <v>0</v>
      </c>
      <c r="U787" s="8">
        <v>480</v>
      </c>
      <c r="V787" s="54">
        <v>419</v>
      </c>
      <c r="W787" s="54">
        <v>303</v>
      </c>
      <c r="X787" s="8">
        <v>0</v>
      </c>
      <c r="Y787" s="8">
        <v>0</v>
      </c>
      <c r="Z787" s="8">
        <v>1</v>
      </c>
      <c r="AA787" s="8">
        <v>0</v>
      </c>
      <c r="AB787" s="8">
        <v>4</v>
      </c>
      <c r="AC787" s="8">
        <v>0</v>
      </c>
      <c r="AD787" s="8"/>
      <c r="AE787" s="8">
        <v>480</v>
      </c>
      <c r="AF787" s="8" t="s">
        <v>8378</v>
      </c>
      <c r="AG787" s="8" t="s">
        <v>8379</v>
      </c>
      <c r="AH787" s="54">
        <v>12</v>
      </c>
      <c r="AI787" s="54">
        <v>-49</v>
      </c>
      <c r="AJ787" s="8">
        <v>0</v>
      </c>
      <c r="AK787" s="8">
        <v>0</v>
      </c>
      <c r="AL787" s="8">
        <v>1</v>
      </c>
      <c r="AM787" s="8">
        <v>4</v>
      </c>
      <c r="AN787" s="8">
        <v>0</v>
      </c>
      <c r="AO787" s="8">
        <v>1</v>
      </c>
      <c r="AP787" s="8">
        <v>0</v>
      </c>
      <c r="AQ787" s="8">
        <v>0</v>
      </c>
      <c r="AR787" s="54">
        <v>300</v>
      </c>
      <c r="AS787" s="8">
        <v>1</v>
      </c>
      <c r="AT787" s="8">
        <v>0</v>
      </c>
      <c r="AU787" s="8">
        <v>480</v>
      </c>
      <c r="AV787" s="8" t="s">
        <v>8439</v>
      </c>
      <c r="AW787" s="8">
        <v>1</v>
      </c>
      <c r="AX787" s="8">
        <v>0</v>
      </c>
      <c r="AY787" s="8">
        <v>0</v>
      </c>
      <c r="AZ787" s="47">
        <v>46192.375</v>
      </c>
      <c r="BA787" s="47">
        <v>46192.708333333336</v>
      </c>
      <c r="BB787" s="8" t="s">
        <v>8380</v>
      </c>
      <c r="BC787" s="47">
        <v>46192.383333333331</v>
      </c>
      <c r="BD787" s="47">
        <v>46192.674305555556</v>
      </c>
      <c r="BE787" s="8" t="s">
        <v>341</v>
      </c>
      <c r="BF787" s="8">
        <v>0</v>
      </c>
      <c r="BG787" s="8">
        <v>0</v>
      </c>
      <c r="BH787" s="8"/>
    </row>
    <row r="788" spans="2:60">
      <c r="B788" s="8" t="s">
        <v>8326</v>
      </c>
      <c r="C788" s="8" t="s">
        <v>82</v>
      </c>
      <c r="D788" s="8" t="s">
        <v>67</v>
      </c>
      <c r="E788" s="8" t="s">
        <v>341</v>
      </c>
      <c r="F788" s="8" t="s">
        <v>8438</v>
      </c>
      <c r="G788" s="8" t="s">
        <v>89</v>
      </c>
      <c r="H788" s="8" t="s">
        <v>53</v>
      </c>
      <c r="I788" s="9">
        <v>46226</v>
      </c>
      <c r="J788" s="61">
        <v>0</v>
      </c>
      <c r="K788" s="56">
        <v>46204</v>
      </c>
      <c r="L788" s="8" t="s">
        <v>52</v>
      </c>
      <c r="M788" s="8" t="s">
        <v>84</v>
      </c>
      <c r="N788" s="8" t="s">
        <v>64</v>
      </c>
      <c r="O788" s="8">
        <v>1</v>
      </c>
      <c r="P788" s="8">
        <v>4</v>
      </c>
      <c r="Q788" s="8" t="s">
        <v>58</v>
      </c>
      <c r="R788" s="8">
        <v>4</v>
      </c>
      <c r="S788" s="8">
        <v>0</v>
      </c>
      <c r="T788" s="8" t="b">
        <v>0</v>
      </c>
      <c r="U788" s="8">
        <v>240</v>
      </c>
      <c r="V788" s="54">
        <v>206</v>
      </c>
      <c r="W788" s="54">
        <v>113</v>
      </c>
      <c r="X788" s="8">
        <v>0</v>
      </c>
      <c r="Y788" s="8">
        <v>0</v>
      </c>
      <c r="Z788" s="8">
        <v>1</v>
      </c>
      <c r="AA788" s="8">
        <v>0</v>
      </c>
      <c r="AB788" s="8">
        <v>4</v>
      </c>
      <c r="AC788" s="8">
        <v>0</v>
      </c>
      <c r="AD788" s="8"/>
      <c r="AE788" s="8">
        <v>240</v>
      </c>
      <c r="AF788" s="8" t="s">
        <v>8384</v>
      </c>
      <c r="AG788" s="8" t="s">
        <v>8379</v>
      </c>
      <c r="AH788" s="54">
        <v>10</v>
      </c>
      <c r="AI788" s="54">
        <v>-24</v>
      </c>
      <c r="AJ788" s="8">
        <v>0</v>
      </c>
      <c r="AK788" s="8">
        <v>1</v>
      </c>
      <c r="AL788" s="8">
        <v>0</v>
      </c>
      <c r="AM788" s="8">
        <v>4</v>
      </c>
      <c r="AN788" s="8">
        <v>0</v>
      </c>
      <c r="AO788" s="8">
        <v>1</v>
      </c>
      <c r="AP788" s="8">
        <v>0</v>
      </c>
      <c r="AQ788" s="8">
        <v>0</v>
      </c>
      <c r="AR788" s="54">
        <v>115</v>
      </c>
      <c r="AS788" s="8">
        <v>1</v>
      </c>
      <c r="AT788" s="8">
        <v>0</v>
      </c>
      <c r="AU788" s="8">
        <v>240</v>
      </c>
      <c r="AV788" s="8" t="s">
        <v>8439</v>
      </c>
      <c r="AW788" s="8">
        <v>1</v>
      </c>
      <c r="AX788" s="8">
        <v>0</v>
      </c>
      <c r="AY788" s="8">
        <v>0</v>
      </c>
      <c r="AZ788" s="47">
        <v>46226.5625</v>
      </c>
      <c r="BA788" s="47">
        <v>46226.729166666664</v>
      </c>
      <c r="BB788" s="8" t="s">
        <v>8380</v>
      </c>
      <c r="BC788" s="47">
        <v>46226.569444444445</v>
      </c>
      <c r="BD788" s="47">
        <v>46226.712500000001</v>
      </c>
      <c r="BE788" s="8" t="s">
        <v>341</v>
      </c>
      <c r="BF788" s="8">
        <v>0</v>
      </c>
      <c r="BG788" s="8">
        <v>0</v>
      </c>
      <c r="BH788" s="8"/>
    </row>
    <row r="789" spans="2:60">
      <c r="B789" s="8" t="s">
        <v>8326</v>
      </c>
      <c r="C789" s="8" t="s">
        <v>82</v>
      </c>
      <c r="D789" s="8" t="s">
        <v>67</v>
      </c>
      <c r="E789" s="8" t="s">
        <v>191</v>
      </c>
      <c r="F789" s="8" t="s">
        <v>8438</v>
      </c>
      <c r="G789" s="8" t="s">
        <v>85</v>
      </c>
      <c r="H789" s="8" t="s">
        <v>53</v>
      </c>
      <c r="I789" s="9">
        <v>46198</v>
      </c>
      <c r="J789" s="61">
        <v>0</v>
      </c>
      <c r="K789" s="56">
        <v>46174</v>
      </c>
      <c r="L789" s="8" t="s">
        <v>52</v>
      </c>
      <c r="M789" s="8" t="s">
        <v>84</v>
      </c>
      <c r="N789" s="8" t="s">
        <v>64</v>
      </c>
      <c r="O789" s="8">
        <v>1</v>
      </c>
      <c r="P789" s="8">
        <v>4</v>
      </c>
      <c r="Q789" s="8" t="s">
        <v>56</v>
      </c>
      <c r="R789" s="8">
        <v>4</v>
      </c>
      <c r="S789" s="8">
        <v>0</v>
      </c>
      <c r="T789" s="8" t="b">
        <v>0</v>
      </c>
      <c r="U789" s="8">
        <v>480</v>
      </c>
      <c r="V789" s="54">
        <v>433</v>
      </c>
      <c r="W789" s="54">
        <v>315</v>
      </c>
      <c r="X789" s="8">
        <v>0</v>
      </c>
      <c r="Y789" s="8">
        <v>0</v>
      </c>
      <c r="Z789" s="8">
        <v>1</v>
      </c>
      <c r="AA789" s="8">
        <v>0</v>
      </c>
      <c r="AB789" s="8">
        <v>4</v>
      </c>
      <c r="AC789" s="8">
        <v>0</v>
      </c>
      <c r="AD789" s="8"/>
      <c r="AE789" s="8">
        <v>480</v>
      </c>
      <c r="AF789" s="8" t="s">
        <v>8384</v>
      </c>
      <c r="AG789" s="8" t="s">
        <v>8379</v>
      </c>
      <c r="AH789" s="54">
        <v>6</v>
      </c>
      <c r="AI789" s="54">
        <v>-41</v>
      </c>
      <c r="AJ789" s="8">
        <v>0</v>
      </c>
      <c r="AK789" s="8">
        <v>1</v>
      </c>
      <c r="AL789" s="8">
        <v>0</v>
      </c>
      <c r="AM789" s="8">
        <v>4</v>
      </c>
      <c r="AN789" s="8">
        <v>0</v>
      </c>
      <c r="AO789" s="8">
        <v>1</v>
      </c>
      <c r="AP789" s="8">
        <v>0</v>
      </c>
      <c r="AQ789" s="8">
        <v>0</v>
      </c>
      <c r="AR789" s="54">
        <v>330</v>
      </c>
      <c r="AS789" s="8">
        <v>1</v>
      </c>
      <c r="AT789" s="8">
        <v>0</v>
      </c>
      <c r="AU789" s="8">
        <v>480</v>
      </c>
      <c r="AV789" s="8" t="s">
        <v>8439</v>
      </c>
      <c r="AW789" s="8">
        <v>1</v>
      </c>
      <c r="AX789" s="8">
        <v>0</v>
      </c>
      <c r="AY789" s="8">
        <v>0</v>
      </c>
      <c r="AZ789" s="47">
        <v>46198.354166666664</v>
      </c>
      <c r="BA789" s="47">
        <v>46198.6875</v>
      </c>
      <c r="BB789" s="8" t="s">
        <v>8380</v>
      </c>
      <c r="BC789" s="47">
        <v>46198.35833333333</v>
      </c>
      <c r="BD789" s="47">
        <v>46198.65902777778</v>
      </c>
      <c r="BE789" s="8" t="s">
        <v>191</v>
      </c>
      <c r="BF789" s="8">
        <v>0</v>
      </c>
      <c r="BG789" s="8">
        <v>0</v>
      </c>
      <c r="BH789" s="8"/>
    </row>
    <row r="790" spans="2:60">
      <c r="B790" s="8" t="s">
        <v>8326</v>
      </c>
      <c r="C790" s="8" t="s">
        <v>82</v>
      </c>
      <c r="D790" s="8" t="s">
        <v>67</v>
      </c>
      <c r="E790" s="8" t="s">
        <v>191</v>
      </c>
      <c r="F790" s="8" t="s">
        <v>8438</v>
      </c>
      <c r="G790" s="8" t="s">
        <v>87</v>
      </c>
      <c r="H790" s="8" t="s">
        <v>53</v>
      </c>
      <c r="I790" s="9">
        <v>46227</v>
      </c>
      <c r="J790" s="61">
        <v>0</v>
      </c>
      <c r="K790" s="56">
        <v>46204</v>
      </c>
      <c r="L790" s="8" t="s">
        <v>52</v>
      </c>
      <c r="M790" s="8" t="s">
        <v>84</v>
      </c>
      <c r="N790" s="8" t="s">
        <v>64</v>
      </c>
      <c r="O790" s="8">
        <v>1</v>
      </c>
      <c r="P790" s="8">
        <v>4</v>
      </c>
      <c r="Q790" s="8" t="s">
        <v>58</v>
      </c>
      <c r="R790" s="8">
        <v>4</v>
      </c>
      <c r="S790" s="8">
        <v>0</v>
      </c>
      <c r="T790" s="8" t="b">
        <v>0</v>
      </c>
      <c r="U790" s="8">
        <v>210</v>
      </c>
      <c r="V790" s="54">
        <v>193</v>
      </c>
      <c r="W790" s="54">
        <v>119</v>
      </c>
      <c r="X790" s="8">
        <v>0</v>
      </c>
      <c r="Y790" s="8">
        <v>0</v>
      </c>
      <c r="Z790" s="8">
        <v>1</v>
      </c>
      <c r="AA790" s="8">
        <v>0</v>
      </c>
      <c r="AB790" s="8">
        <v>4</v>
      </c>
      <c r="AC790" s="8">
        <v>0</v>
      </c>
      <c r="AD790" s="8"/>
      <c r="AE790" s="8">
        <v>210</v>
      </c>
      <c r="AF790" s="8" t="s">
        <v>8384</v>
      </c>
      <c r="AG790" s="8" t="s">
        <v>8379</v>
      </c>
      <c r="AH790" s="54">
        <v>4</v>
      </c>
      <c r="AI790" s="54">
        <v>-13</v>
      </c>
      <c r="AJ790" s="8">
        <v>0</v>
      </c>
      <c r="AK790" s="8">
        <v>1</v>
      </c>
      <c r="AL790" s="8">
        <v>0</v>
      </c>
      <c r="AM790" s="8">
        <v>4</v>
      </c>
      <c r="AN790" s="8">
        <v>0</v>
      </c>
      <c r="AO790" s="8">
        <v>1</v>
      </c>
      <c r="AP790" s="8">
        <v>0</v>
      </c>
      <c r="AQ790" s="8">
        <v>0</v>
      </c>
      <c r="AR790" s="54">
        <v>120</v>
      </c>
      <c r="AS790" s="8">
        <v>1</v>
      </c>
      <c r="AT790" s="8">
        <v>0</v>
      </c>
      <c r="AU790" s="8">
        <v>210</v>
      </c>
      <c r="AV790" s="8" t="s">
        <v>8439</v>
      </c>
      <c r="AW790" s="8">
        <v>1</v>
      </c>
      <c r="AX790" s="8">
        <v>0</v>
      </c>
      <c r="AY790" s="8">
        <v>0</v>
      </c>
      <c r="AZ790" s="47">
        <v>46227.333333333336</v>
      </c>
      <c r="BA790" s="47">
        <v>46227.479166666664</v>
      </c>
      <c r="BB790" s="8" t="s">
        <v>8380</v>
      </c>
      <c r="BC790" s="47">
        <v>46227.336111111108</v>
      </c>
      <c r="BD790" s="47">
        <v>46227.470138888886</v>
      </c>
      <c r="BE790" s="8" t="s">
        <v>191</v>
      </c>
      <c r="BF790" s="8">
        <v>0</v>
      </c>
      <c r="BG790" s="8">
        <v>0</v>
      </c>
      <c r="BH790" s="8"/>
    </row>
    <row r="791" spans="2:60">
      <c r="B791" s="8" t="s">
        <v>8326</v>
      </c>
      <c r="C791" s="8" t="s">
        <v>82</v>
      </c>
      <c r="D791" s="8" t="s">
        <v>67</v>
      </c>
      <c r="E791" s="8" t="s">
        <v>278</v>
      </c>
      <c r="F791" s="8" t="s">
        <v>8438</v>
      </c>
      <c r="G791" s="8" t="s">
        <v>89</v>
      </c>
      <c r="H791" s="8" t="s">
        <v>53</v>
      </c>
      <c r="I791" s="9">
        <v>46237</v>
      </c>
      <c r="J791" s="61">
        <v>0</v>
      </c>
      <c r="K791" s="56">
        <v>46235</v>
      </c>
      <c r="L791" s="8" t="s">
        <v>52</v>
      </c>
      <c r="M791" s="8" t="s">
        <v>84</v>
      </c>
      <c r="N791" s="8" t="s">
        <v>64</v>
      </c>
      <c r="O791" s="8">
        <v>1</v>
      </c>
      <c r="P791" s="8">
        <v>4</v>
      </c>
      <c r="Q791" s="8" t="s">
        <v>60</v>
      </c>
      <c r="R791" s="8">
        <v>4</v>
      </c>
      <c r="S791" s="8">
        <v>0</v>
      </c>
      <c r="T791" s="8" t="b">
        <v>0</v>
      </c>
      <c r="U791" s="8">
        <v>270</v>
      </c>
      <c r="V791" s="54">
        <v>240</v>
      </c>
      <c r="W791" s="54">
        <v>172</v>
      </c>
      <c r="X791" s="8">
        <v>0</v>
      </c>
      <c r="Y791" s="8">
        <v>0</v>
      </c>
      <c r="Z791" s="8">
        <v>1</v>
      </c>
      <c r="AA791" s="8">
        <v>0</v>
      </c>
      <c r="AB791" s="8">
        <v>4</v>
      </c>
      <c r="AC791" s="8">
        <v>0</v>
      </c>
      <c r="AD791" s="8"/>
      <c r="AE791" s="8">
        <v>270</v>
      </c>
      <c r="AF791" s="8" t="s">
        <v>8384</v>
      </c>
      <c r="AG791" s="8" t="s">
        <v>8379</v>
      </c>
      <c r="AH791" s="54">
        <v>10</v>
      </c>
      <c r="AI791" s="54">
        <v>-20</v>
      </c>
      <c r="AJ791" s="8">
        <v>0</v>
      </c>
      <c r="AK791" s="8">
        <v>1</v>
      </c>
      <c r="AL791" s="8">
        <v>0</v>
      </c>
      <c r="AM791" s="8">
        <v>4</v>
      </c>
      <c r="AN791" s="8">
        <v>0</v>
      </c>
      <c r="AO791" s="8">
        <v>1</v>
      </c>
      <c r="AP791" s="8">
        <v>0</v>
      </c>
      <c r="AQ791" s="8">
        <v>0</v>
      </c>
      <c r="AR791" s="54">
        <v>175</v>
      </c>
      <c r="AS791" s="8">
        <v>1</v>
      </c>
      <c r="AT791" s="8">
        <v>0</v>
      </c>
      <c r="AU791" s="8">
        <v>270</v>
      </c>
      <c r="AV791" s="8" t="s">
        <v>8439</v>
      </c>
      <c r="AW791" s="8">
        <v>1</v>
      </c>
      <c r="AX791" s="8">
        <v>0</v>
      </c>
      <c r="AY791" s="8">
        <v>0</v>
      </c>
      <c r="AZ791" s="47">
        <v>46237.354166666664</v>
      </c>
      <c r="BA791" s="47">
        <v>46237.541666666664</v>
      </c>
      <c r="BB791" s="8" t="s">
        <v>8380</v>
      </c>
      <c r="BC791" s="47">
        <v>46237.361111111109</v>
      </c>
      <c r="BD791" s="47">
        <v>46237.527777777781</v>
      </c>
      <c r="BE791" s="8" t="s">
        <v>278</v>
      </c>
      <c r="BF791" s="8">
        <v>0</v>
      </c>
      <c r="BG791" s="8">
        <v>0</v>
      </c>
      <c r="BH791" s="8"/>
    </row>
    <row r="792" spans="2:60">
      <c r="B792" s="8" t="s">
        <v>8326</v>
      </c>
      <c r="C792" s="8" t="s">
        <v>82</v>
      </c>
      <c r="D792" s="8" t="s">
        <v>67</v>
      </c>
      <c r="E792" s="8" t="s">
        <v>143</v>
      </c>
      <c r="F792" s="8" t="s">
        <v>8438</v>
      </c>
      <c r="G792" s="8" t="s">
        <v>85</v>
      </c>
      <c r="H792" s="8" t="s">
        <v>53</v>
      </c>
      <c r="I792" s="9">
        <v>46193</v>
      </c>
      <c r="J792" s="61">
        <v>0</v>
      </c>
      <c r="K792" s="56">
        <v>46174</v>
      </c>
      <c r="L792" s="8" t="s">
        <v>52</v>
      </c>
      <c r="M792" s="8" t="s">
        <v>84</v>
      </c>
      <c r="N792" s="8" t="s">
        <v>64</v>
      </c>
      <c r="O792" s="8">
        <v>1</v>
      </c>
      <c r="P792" s="8">
        <v>4</v>
      </c>
      <c r="Q792" s="8" t="s">
        <v>56</v>
      </c>
      <c r="R792" s="8">
        <v>4</v>
      </c>
      <c r="S792" s="8">
        <v>0</v>
      </c>
      <c r="T792" s="8" t="b">
        <v>0</v>
      </c>
      <c r="U792" s="8">
        <v>180</v>
      </c>
      <c r="V792" s="54">
        <v>155</v>
      </c>
      <c r="W792" s="54">
        <v>91</v>
      </c>
      <c r="X792" s="8">
        <v>0</v>
      </c>
      <c r="Y792" s="8">
        <v>0</v>
      </c>
      <c r="Z792" s="8">
        <v>1</v>
      </c>
      <c r="AA792" s="8">
        <v>0</v>
      </c>
      <c r="AB792" s="8">
        <v>4</v>
      </c>
      <c r="AC792" s="8">
        <v>0</v>
      </c>
      <c r="AD792" s="8"/>
      <c r="AE792" s="8">
        <v>180</v>
      </c>
      <c r="AF792" s="8" t="s">
        <v>8384</v>
      </c>
      <c r="AG792" s="8" t="s">
        <v>8379</v>
      </c>
      <c r="AH792" s="54">
        <v>7</v>
      </c>
      <c r="AI792" s="54">
        <v>-18</v>
      </c>
      <c r="AJ792" s="8">
        <v>0</v>
      </c>
      <c r="AK792" s="8">
        <v>1</v>
      </c>
      <c r="AL792" s="8">
        <v>0</v>
      </c>
      <c r="AM792" s="8">
        <v>4</v>
      </c>
      <c r="AN792" s="8">
        <v>0</v>
      </c>
      <c r="AO792" s="8">
        <v>1</v>
      </c>
      <c r="AP792" s="8">
        <v>0</v>
      </c>
      <c r="AQ792" s="8">
        <v>0</v>
      </c>
      <c r="AR792" s="54">
        <v>90</v>
      </c>
      <c r="AS792" s="8">
        <v>1</v>
      </c>
      <c r="AT792" s="8">
        <v>0</v>
      </c>
      <c r="AU792" s="8">
        <v>180</v>
      </c>
      <c r="AV792" s="8" t="s">
        <v>8439</v>
      </c>
      <c r="AW792" s="8">
        <v>1</v>
      </c>
      <c r="AX792" s="8">
        <v>0</v>
      </c>
      <c r="AY792" s="8">
        <v>0</v>
      </c>
      <c r="AZ792" s="47">
        <v>46193.354166666664</v>
      </c>
      <c r="BA792" s="47">
        <v>46193.479166666664</v>
      </c>
      <c r="BB792" s="8" t="s">
        <v>8380</v>
      </c>
      <c r="BC792" s="47">
        <v>46193.359027777777</v>
      </c>
      <c r="BD792" s="47">
        <v>46193.466666666667</v>
      </c>
      <c r="BE792" s="8" t="s">
        <v>143</v>
      </c>
      <c r="BF792" s="8">
        <v>0</v>
      </c>
      <c r="BG792" s="8">
        <v>0</v>
      </c>
      <c r="BH792" s="8"/>
    </row>
    <row r="793" spans="2:60">
      <c r="B793" s="8" t="s">
        <v>8326</v>
      </c>
      <c r="C793" s="8" t="s">
        <v>82</v>
      </c>
      <c r="D793" s="8" t="s">
        <v>67</v>
      </c>
      <c r="E793" s="8" t="s">
        <v>143</v>
      </c>
      <c r="F793" s="8" t="s">
        <v>8438</v>
      </c>
      <c r="G793" s="8" t="s">
        <v>86</v>
      </c>
      <c r="H793" s="8" t="s">
        <v>53</v>
      </c>
      <c r="I793" s="9">
        <v>46190</v>
      </c>
      <c r="J793" s="61">
        <v>0</v>
      </c>
      <c r="K793" s="56">
        <v>46174</v>
      </c>
      <c r="L793" s="8" t="s">
        <v>52</v>
      </c>
      <c r="M793" s="8" t="s">
        <v>84</v>
      </c>
      <c r="N793" s="8" t="s">
        <v>64</v>
      </c>
      <c r="O793" s="8">
        <v>1</v>
      </c>
      <c r="P793" s="8">
        <v>4</v>
      </c>
      <c r="Q793" s="8" t="s">
        <v>56</v>
      </c>
      <c r="R793" s="8">
        <v>4</v>
      </c>
      <c r="S793" s="8">
        <v>0</v>
      </c>
      <c r="T793" s="8" t="b">
        <v>0</v>
      </c>
      <c r="U793" s="8">
        <v>240</v>
      </c>
      <c r="V793" s="54">
        <v>212</v>
      </c>
      <c r="W793" s="54">
        <v>117</v>
      </c>
      <c r="X793" s="8">
        <v>0</v>
      </c>
      <c r="Y793" s="8">
        <v>0</v>
      </c>
      <c r="Z793" s="8">
        <v>1</v>
      </c>
      <c r="AA793" s="8">
        <v>0</v>
      </c>
      <c r="AB793" s="8">
        <v>4</v>
      </c>
      <c r="AC793" s="8">
        <v>0</v>
      </c>
      <c r="AD793" s="8"/>
      <c r="AE793" s="8">
        <v>240</v>
      </c>
      <c r="AF793" s="8" t="s">
        <v>8384</v>
      </c>
      <c r="AG793" s="8" t="s">
        <v>8379</v>
      </c>
      <c r="AH793" s="54">
        <v>6</v>
      </c>
      <c r="AI793" s="54">
        <v>-22</v>
      </c>
      <c r="AJ793" s="8">
        <v>0</v>
      </c>
      <c r="AK793" s="8">
        <v>1</v>
      </c>
      <c r="AL793" s="8">
        <v>0</v>
      </c>
      <c r="AM793" s="8">
        <v>4</v>
      </c>
      <c r="AN793" s="8">
        <v>0</v>
      </c>
      <c r="AO793" s="8">
        <v>1</v>
      </c>
      <c r="AP793" s="8">
        <v>0</v>
      </c>
      <c r="AQ793" s="8">
        <v>0</v>
      </c>
      <c r="AR793" s="54">
        <v>125</v>
      </c>
      <c r="AS793" s="8">
        <v>1</v>
      </c>
      <c r="AT793" s="8">
        <v>0</v>
      </c>
      <c r="AU793" s="8">
        <v>240</v>
      </c>
      <c r="AV793" s="8" t="s">
        <v>8439</v>
      </c>
      <c r="AW793" s="8">
        <v>1</v>
      </c>
      <c r="AX793" s="8">
        <v>0</v>
      </c>
      <c r="AY793" s="8">
        <v>0</v>
      </c>
      <c r="AZ793" s="47">
        <v>46190.5625</v>
      </c>
      <c r="BA793" s="47">
        <v>46190.729166666664</v>
      </c>
      <c r="BB793" s="8" t="s">
        <v>8380</v>
      </c>
      <c r="BC793" s="47">
        <v>46190.566666666666</v>
      </c>
      <c r="BD793" s="47">
        <v>46190.713888888888</v>
      </c>
      <c r="BE793" s="8" t="s">
        <v>143</v>
      </c>
      <c r="BF793" s="8">
        <v>0</v>
      </c>
      <c r="BG793" s="8">
        <v>0</v>
      </c>
      <c r="BH793" s="8"/>
    </row>
    <row r="794" spans="2:60">
      <c r="B794" s="8" t="s">
        <v>8326</v>
      </c>
      <c r="C794" s="8" t="s">
        <v>82</v>
      </c>
      <c r="D794" s="8" t="s">
        <v>67</v>
      </c>
      <c r="E794" s="8" t="s">
        <v>143</v>
      </c>
      <c r="F794" s="8" t="s">
        <v>8438</v>
      </c>
      <c r="G794" s="8" t="s">
        <v>86</v>
      </c>
      <c r="H794" s="8" t="s">
        <v>53</v>
      </c>
      <c r="I794" s="9">
        <v>46226</v>
      </c>
      <c r="J794" s="61">
        <v>0</v>
      </c>
      <c r="K794" s="56">
        <v>46204</v>
      </c>
      <c r="L794" s="8" t="s">
        <v>52</v>
      </c>
      <c r="M794" s="8" t="s">
        <v>84</v>
      </c>
      <c r="N794" s="8" t="s">
        <v>64</v>
      </c>
      <c r="O794" s="8">
        <v>1</v>
      </c>
      <c r="P794" s="8">
        <v>4</v>
      </c>
      <c r="Q794" s="8" t="s">
        <v>58</v>
      </c>
      <c r="R794" s="8">
        <v>4</v>
      </c>
      <c r="S794" s="8">
        <v>0</v>
      </c>
      <c r="T794" s="8" t="b">
        <v>0</v>
      </c>
      <c r="U794" s="8">
        <v>540</v>
      </c>
      <c r="V794" s="54">
        <v>490</v>
      </c>
      <c r="W794" s="54">
        <v>357</v>
      </c>
      <c r="X794" s="8">
        <v>0</v>
      </c>
      <c r="Y794" s="8">
        <v>0</v>
      </c>
      <c r="Z794" s="8">
        <v>1</v>
      </c>
      <c r="AA794" s="8">
        <v>0</v>
      </c>
      <c r="AB794" s="8">
        <v>4</v>
      </c>
      <c r="AC794" s="8">
        <v>0</v>
      </c>
      <c r="AD794" s="8"/>
      <c r="AE794" s="8">
        <v>540</v>
      </c>
      <c r="AF794" s="8" t="s">
        <v>8378</v>
      </c>
      <c r="AG794" s="8" t="s">
        <v>8379</v>
      </c>
      <c r="AH794" s="54">
        <v>12</v>
      </c>
      <c r="AI794" s="54">
        <v>-38</v>
      </c>
      <c r="AJ794" s="8">
        <v>0</v>
      </c>
      <c r="AK794" s="8">
        <v>0</v>
      </c>
      <c r="AL794" s="8">
        <v>1</v>
      </c>
      <c r="AM794" s="8">
        <v>4</v>
      </c>
      <c r="AN794" s="8">
        <v>0</v>
      </c>
      <c r="AO794" s="8">
        <v>1</v>
      </c>
      <c r="AP794" s="8">
        <v>0</v>
      </c>
      <c r="AQ794" s="8">
        <v>0</v>
      </c>
      <c r="AR794" s="54">
        <v>360</v>
      </c>
      <c r="AS794" s="8">
        <v>1</v>
      </c>
      <c r="AT794" s="8">
        <v>0</v>
      </c>
      <c r="AU794" s="8">
        <v>540</v>
      </c>
      <c r="AV794" s="8" t="s">
        <v>8439</v>
      </c>
      <c r="AW794" s="8">
        <v>1</v>
      </c>
      <c r="AX794" s="8">
        <v>0</v>
      </c>
      <c r="AY794" s="8">
        <v>0</v>
      </c>
      <c r="AZ794" s="47">
        <v>46226.375</v>
      </c>
      <c r="BA794" s="47">
        <v>46226.75</v>
      </c>
      <c r="BB794" s="8" t="s">
        <v>8380</v>
      </c>
      <c r="BC794" s="47">
        <v>46226.383333333331</v>
      </c>
      <c r="BD794" s="47">
        <v>46226.723611111112</v>
      </c>
      <c r="BE794" s="8" t="s">
        <v>143</v>
      </c>
      <c r="BF794" s="8">
        <v>0</v>
      </c>
      <c r="BG794" s="8">
        <v>0</v>
      </c>
      <c r="BH794" s="8"/>
    </row>
    <row r="795" spans="2:60">
      <c r="B795" s="8" t="s">
        <v>8326</v>
      </c>
      <c r="C795" s="8" t="s">
        <v>82</v>
      </c>
      <c r="D795" s="8" t="s">
        <v>67</v>
      </c>
      <c r="E795" s="8" t="s">
        <v>143</v>
      </c>
      <c r="F795" s="8" t="s">
        <v>8438</v>
      </c>
      <c r="G795" s="8" t="s">
        <v>86</v>
      </c>
      <c r="H795" s="8" t="s">
        <v>53</v>
      </c>
      <c r="I795" s="9">
        <v>46248</v>
      </c>
      <c r="J795" s="61">
        <v>0</v>
      </c>
      <c r="K795" s="56">
        <v>46235</v>
      </c>
      <c r="L795" s="8" t="s">
        <v>52</v>
      </c>
      <c r="M795" s="8" t="s">
        <v>84</v>
      </c>
      <c r="N795" s="8" t="s">
        <v>64</v>
      </c>
      <c r="O795" s="8">
        <v>1</v>
      </c>
      <c r="P795" s="8">
        <v>4</v>
      </c>
      <c r="Q795" s="8" t="s">
        <v>60</v>
      </c>
      <c r="R795" s="8">
        <v>4</v>
      </c>
      <c r="S795" s="8">
        <v>0</v>
      </c>
      <c r="T795" s="8" t="b">
        <v>0</v>
      </c>
      <c r="U795" s="8">
        <v>480</v>
      </c>
      <c r="V795" s="54">
        <v>449</v>
      </c>
      <c r="W795" s="54">
        <v>328</v>
      </c>
      <c r="X795" s="8">
        <v>0</v>
      </c>
      <c r="Y795" s="8">
        <v>0</v>
      </c>
      <c r="Z795" s="8">
        <v>1</v>
      </c>
      <c r="AA795" s="8">
        <v>0</v>
      </c>
      <c r="AB795" s="8">
        <v>4</v>
      </c>
      <c r="AC795" s="8">
        <v>0</v>
      </c>
      <c r="AD795" s="8"/>
      <c r="AE795" s="8">
        <v>480</v>
      </c>
      <c r="AF795" s="8" t="s">
        <v>8384</v>
      </c>
      <c r="AG795" s="8" t="s">
        <v>8379</v>
      </c>
      <c r="AH795" s="54">
        <v>10</v>
      </c>
      <c r="AI795" s="54">
        <v>-21</v>
      </c>
      <c r="AJ795" s="8">
        <v>0</v>
      </c>
      <c r="AK795" s="8">
        <v>1</v>
      </c>
      <c r="AL795" s="8">
        <v>0</v>
      </c>
      <c r="AM795" s="8">
        <v>4</v>
      </c>
      <c r="AN795" s="8">
        <v>0</v>
      </c>
      <c r="AO795" s="8">
        <v>1</v>
      </c>
      <c r="AP795" s="8">
        <v>0</v>
      </c>
      <c r="AQ795" s="8">
        <v>0</v>
      </c>
      <c r="AR795" s="54">
        <v>335</v>
      </c>
      <c r="AS795" s="8">
        <v>1</v>
      </c>
      <c r="AT795" s="8">
        <v>0</v>
      </c>
      <c r="AU795" s="8">
        <v>480</v>
      </c>
      <c r="AV795" s="8" t="s">
        <v>8439</v>
      </c>
      <c r="AW795" s="8">
        <v>1</v>
      </c>
      <c r="AX795" s="8">
        <v>0</v>
      </c>
      <c r="AY795" s="8">
        <v>0</v>
      </c>
      <c r="AZ795" s="47">
        <v>46248.3125</v>
      </c>
      <c r="BA795" s="47">
        <v>46248.645833333336</v>
      </c>
      <c r="BB795" s="8" t="s">
        <v>8380</v>
      </c>
      <c r="BC795" s="47">
        <v>46248.319444444445</v>
      </c>
      <c r="BD795" s="47">
        <v>46248.631249999999</v>
      </c>
      <c r="BE795" s="8" t="s">
        <v>143</v>
      </c>
      <c r="BF795" s="8">
        <v>0</v>
      </c>
      <c r="BG795" s="8">
        <v>0</v>
      </c>
      <c r="BH795" s="8"/>
    </row>
    <row r="796" spans="2:60">
      <c r="B796" s="8" t="s">
        <v>8326</v>
      </c>
      <c r="C796" s="8" t="s">
        <v>82</v>
      </c>
      <c r="D796" s="8" t="s">
        <v>67</v>
      </c>
      <c r="E796" s="8" t="s">
        <v>179</v>
      </c>
      <c r="F796" s="8" t="s">
        <v>8438</v>
      </c>
      <c r="G796" s="8" t="s">
        <v>88</v>
      </c>
      <c r="H796" s="8" t="s">
        <v>53</v>
      </c>
      <c r="I796" s="9">
        <v>46215</v>
      </c>
      <c r="J796" s="61">
        <v>0</v>
      </c>
      <c r="K796" s="56">
        <v>46204</v>
      </c>
      <c r="L796" s="8" t="s">
        <v>52</v>
      </c>
      <c r="M796" s="8" t="s">
        <v>84</v>
      </c>
      <c r="N796" s="8" t="s">
        <v>64</v>
      </c>
      <c r="O796" s="8">
        <v>1</v>
      </c>
      <c r="P796" s="8">
        <v>4</v>
      </c>
      <c r="Q796" s="8" t="s">
        <v>58</v>
      </c>
      <c r="R796" s="8">
        <v>4</v>
      </c>
      <c r="S796" s="8">
        <v>0</v>
      </c>
      <c r="T796" s="8" t="b">
        <v>0</v>
      </c>
      <c r="U796" s="8">
        <v>480</v>
      </c>
      <c r="V796" s="54">
        <v>436</v>
      </c>
      <c r="W796" s="54">
        <v>313</v>
      </c>
      <c r="X796" s="8">
        <v>0</v>
      </c>
      <c r="Y796" s="8">
        <v>0</v>
      </c>
      <c r="Z796" s="8">
        <v>1</v>
      </c>
      <c r="AA796" s="8">
        <v>0</v>
      </c>
      <c r="AB796" s="8">
        <v>4</v>
      </c>
      <c r="AC796" s="8">
        <v>0</v>
      </c>
      <c r="AD796" s="8"/>
      <c r="AE796" s="8">
        <v>480</v>
      </c>
      <c r="AF796" s="8" t="s">
        <v>8384</v>
      </c>
      <c r="AG796" s="8" t="s">
        <v>8379</v>
      </c>
      <c r="AH796" s="54">
        <v>2</v>
      </c>
      <c r="AI796" s="54">
        <v>-42</v>
      </c>
      <c r="AJ796" s="8">
        <v>0</v>
      </c>
      <c r="AK796" s="8">
        <v>1</v>
      </c>
      <c r="AL796" s="8">
        <v>0</v>
      </c>
      <c r="AM796" s="8">
        <v>4</v>
      </c>
      <c r="AN796" s="8">
        <v>0</v>
      </c>
      <c r="AO796" s="8">
        <v>1</v>
      </c>
      <c r="AP796" s="8">
        <v>0</v>
      </c>
      <c r="AQ796" s="8">
        <v>0</v>
      </c>
      <c r="AR796" s="54">
        <v>320</v>
      </c>
      <c r="AS796" s="8">
        <v>1</v>
      </c>
      <c r="AT796" s="8">
        <v>0</v>
      </c>
      <c r="AU796" s="8">
        <v>480</v>
      </c>
      <c r="AV796" s="8" t="s">
        <v>8439</v>
      </c>
      <c r="AW796" s="8">
        <v>1</v>
      </c>
      <c r="AX796" s="8">
        <v>0</v>
      </c>
      <c r="AY796" s="8">
        <v>0</v>
      </c>
      <c r="AZ796" s="47">
        <v>46215.333333333336</v>
      </c>
      <c r="BA796" s="47">
        <v>46215.666666666664</v>
      </c>
      <c r="BB796" s="8" t="s">
        <v>8380</v>
      </c>
      <c r="BC796" s="47">
        <v>46215.334722222222</v>
      </c>
      <c r="BD796" s="47">
        <v>46215.637499999997</v>
      </c>
      <c r="BE796" s="8" t="s">
        <v>179</v>
      </c>
      <c r="BF796" s="8">
        <v>0</v>
      </c>
      <c r="BG796" s="8">
        <v>0</v>
      </c>
      <c r="BH796" s="8"/>
    </row>
    <row r="797" spans="2:60">
      <c r="B797" s="8" t="s">
        <v>8326</v>
      </c>
      <c r="C797" s="8" t="s">
        <v>82</v>
      </c>
      <c r="D797" s="8" t="s">
        <v>67</v>
      </c>
      <c r="E797" s="8" t="s">
        <v>179</v>
      </c>
      <c r="F797" s="8" t="s">
        <v>8438</v>
      </c>
      <c r="G797" s="8" t="s">
        <v>88</v>
      </c>
      <c r="H797" s="8" t="s">
        <v>53</v>
      </c>
      <c r="I797" s="9">
        <v>46263</v>
      </c>
      <c r="J797" s="61">
        <v>0</v>
      </c>
      <c r="K797" s="56">
        <v>46235</v>
      </c>
      <c r="L797" s="8" t="s">
        <v>52</v>
      </c>
      <c r="M797" s="8" t="s">
        <v>84</v>
      </c>
      <c r="N797" s="8" t="s">
        <v>64</v>
      </c>
      <c r="O797" s="8">
        <v>1</v>
      </c>
      <c r="P797" s="8">
        <v>4</v>
      </c>
      <c r="Q797" s="8" t="s">
        <v>60</v>
      </c>
      <c r="R797" s="8">
        <v>4</v>
      </c>
      <c r="S797" s="8">
        <v>0</v>
      </c>
      <c r="T797" s="8" t="b">
        <v>0</v>
      </c>
      <c r="U797" s="8">
        <v>300</v>
      </c>
      <c r="V797" s="54">
        <v>268</v>
      </c>
      <c r="W797" s="54">
        <v>185</v>
      </c>
      <c r="X797" s="8">
        <v>0</v>
      </c>
      <c r="Y797" s="8">
        <v>0</v>
      </c>
      <c r="Z797" s="8">
        <v>1</v>
      </c>
      <c r="AA797" s="8">
        <v>0</v>
      </c>
      <c r="AB797" s="8">
        <v>4</v>
      </c>
      <c r="AC797" s="8">
        <v>0</v>
      </c>
      <c r="AD797" s="8"/>
      <c r="AE797" s="8">
        <v>300</v>
      </c>
      <c r="AF797" s="8" t="s">
        <v>8378</v>
      </c>
      <c r="AG797" s="8" t="s">
        <v>8379</v>
      </c>
      <c r="AH797" s="54">
        <v>11</v>
      </c>
      <c r="AI797" s="54">
        <v>-21</v>
      </c>
      <c r="AJ797" s="8">
        <v>0</v>
      </c>
      <c r="AK797" s="8">
        <v>0</v>
      </c>
      <c r="AL797" s="8">
        <v>1</v>
      </c>
      <c r="AM797" s="8">
        <v>4</v>
      </c>
      <c r="AN797" s="8">
        <v>0</v>
      </c>
      <c r="AO797" s="8">
        <v>1</v>
      </c>
      <c r="AP797" s="8">
        <v>0</v>
      </c>
      <c r="AQ797" s="8">
        <v>0</v>
      </c>
      <c r="AR797" s="54">
        <v>180</v>
      </c>
      <c r="AS797" s="8">
        <v>1</v>
      </c>
      <c r="AT797" s="8">
        <v>0</v>
      </c>
      <c r="AU797" s="8">
        <v>300</v>
      </c>
      <c r="AV797" s="8" t="s">
        <v>8439</v>
      </c>
      <c r="AW797" s="8">
        <v>1</v>
      </c>
      <c r="AX797" s="8">
        <v>0</v>
      </c>
      <c r="AY797" s="8">
        <v>0</v>
      </c>
      <c r="AZ797" s="47">
        <v>46263.375</v>
      </c>
      <c r="BA797" s="47">
        <v>46263.583333333336</v>
      </c>
      <c r="BB797" s="8" t="s">
        <v>8380</v>
      </c>
      <c r="BC797" s="47">
        <v>46263.382638888892</v>
      </c>
      <c r="BD797" s="47">
        <v>46263.568749999999</v>
      </c>
      <c r="BE797" s="8" t="s">
        <v>179</v>
      </c>
      <c r="BF797" s="8">
        <v>0</v>
      </c>
      <c r="BG797" s="8">
        <v>0</v>
      </c>
      <c r="BH797" s="8"/>
    </row>
    <row r="798" spans="2:60">
      <c r="B798" s="8" t="s">
        <v>8326</v>
      </c>
      <c r="C798" s="8" t="s">
        <v>82</v>
      </c>
      <c r="D798" s="8" t="s">
        <v>67</v>
      </c>
      <c r="E798" s="8" t="s">
        <v>202</v>
      </c>
      <c r="F798" s="8" t="s">
        <v>8438</v>
      </c>
      <c r="G798" s="8" t="s">
        <v>85</v>
      </c>
      <c r="H798" s="8" t="s">
        <v>53</v>
      </c>
      <c r="I798" s="9">
        <v>46186</v>
      </c>
      <c r="J798" s="61">
        <v>0</v>
      </c>
      <c r="K798" s="56">
        <v>46174</v>
      </c>
      <c r="L798" s="8" t="s">
        <v>52</v>
      </c>
      <c r="M798" s="8" t="s">
        <v>84</v>
      </c>
      <c r="N798" s="8" t="s">
        <v>64</v>
      </c>
      <c r="O798" s="8">
        <v>1</v>
      </c>
      <c r="P798" s="8">
        <v>4</v>
      </c>
      <c r="Q798" s="8" t="s">
        <v>56</v>
      </c>
      <c r="R798" s="8">
        <v>4</v>
      </c>
      <c r="S798" s="8">
        <v>0</v>
      </c>
      <c r="T798" s="8" t="b">
        <v>0</v>
      </c>
      <c r="U798" s="8">
        <v>210</v>
      </c>
      <c r="V798" s="54">
        <v>176</v>
      </c>
      <c r="W798" s="54">
        <v>110</v>
      </c>
      <c r="X798" s="8">
        <v>0</v>
      </c>
      <c r="Y798" s="8">
        <v>0</v>
      </c>
      <c r="Z798" s="8">
        <v>1</v>
      </c>
      <c r="AA798" s="8">
        <v>0</v>
      </c>
      <c r="AB798" s="8">
        <v>4</v>
      </c>
      <c r="AC798" s="8">
        <v>0</v>
      </c>
      <c r="AD798" s="8"/>
      <c r="AE798" s="8">
        <v>210</v>
      </c>
      <c r="AF798" s="8" t="s">
        <v>8384</v>
      </c>
      <c r="AG798" s="8" t="s">
        <v>8379</v>
      </c>
      <c r="AH798" s="54">
        <v>8</v>
      </c>
      <c r="AI798" s="54">
        <v>-26</v>
      </c>
      <c r="AJ798" s="8">
        <v>0</v>
      </c>
      <c r="AK798" s="8">
        <v>1</v>
      </c>
      <c r="AL798" s="8">
        <v>0</v>
      </c>
      <c r="AM798" s="8">
        <v>4</v>
      </c>
      <c r="AN798" s="8">
        <v>0</v>
      </c>
      <c r="AO798" s="8">
        <v>1</v>
      </c>
      <c r="AP798" s="8">
        <v>0</v>
      </c>
      <c r="AQ798" s="8">
        <v>0</v>
      </c>
      <c r="AR798" s="54">
        <v>105</v>
      </c>
      <c r="AS798" s="8">
        <v>1</v>
      </c>
      <c r="AT798" s="8">
        <v>0</v>
      </c>
      <c r="AU798" s="8">
        <v>210</v>
      </c>
      <c r="AV798" s="8" t="s">
        <v>8439</v>
      </c>
      <c r="AW798" s="8">
        <v>1</v>
      </c>
      <c r="AX798" s="8">
        <v>0</v>
      </c>
      <c r="AY798" s="8">
        <v>0</v>
      </c>
      <c r="AZ798" s="47">
        <v>46186.541666666664</v>
      </c>
      <c r="BA798" s="47">
        <v>46186.6875</v>
      </c>
      <c r="BB798" s="8" t="s">
        <v>8380</v>
      </c>
      <c r="BC798" s="47">
        <v>46186.547222222223</v>
      </c>
      <c r="BD798" s="47">
        <v>46186.669444444444</v>
      </c>
      <c r="BE798" s="8" t="s">
        <v>202</v>
      </c>
      <c r="BF798" s="8">
        <v>0</v>
      </c>
      <c r="BG798" s="8">
        <v>0</v>
      </c>
      <c r="BH798" s="8"/>
    </row>
    <row r="799" spans="2:60">
      <c r="B799" s="8" t="s">
        <v>8326</v>
      </c>
      <c r="C799" s="8" t="s">
        <v>82</v>
      </c>
      <c r="D799" s="8" t="s">
        <v>67</v>
      </c>
      <c r="E799" s="8" t="s">
        <v>202</v>
      </c>
      <c r="F799" s="8" t="s">
        <v>8438</v>
      </c>
      <c r="G799" s="8" t="s">
        <v>88</v>
      </c>
      <c r="H799" s="8" t="s">
        <v>53</v>
      </c>
      <c r="I799" s="9">
        <v>46239</v>
      </c>
      <c r="J799" s="61">
        <v>0</v>
      </c>
      <c r="K799" s="56">
        <v>46235</v>
      </c>
      <c r="L799" s="8" t="s">
        <v>52</v>
      </c>
      <c r="M799" s="8" t="s">
        <v>84</v>
      </c>
      <c r="N799" s="8" t="s">
        <v>64</v>
      </c>
      <c r="O799" s="8">
        <v>1</v>
      </c>
      <c r="P799" s="8">
        <v>4</v>
      </c>
      <c r="Q799" s="8" t="s">
        <v>60</v>
      </c>
      <c r="R799" s="8">
        <v>4</v>
      </c>
      <c r="S799" s="8">
        <v>0</v>
      </c>
      <c r="T799" s="8" t="b">
        <v>0</v>
      </c>
      <c r="U799" s="8">
        <v>480</v>
      </c>
      <c r="V799" s="54">
        <v>436</v>
      </c>
      <c r="W799" s="54">
        <v>317</v>
      </c>
      <c r="X799" s="8">
        <v>0</v>
      </c>
      <c r="Y799" s="8">
        <v>0</v>
      </c>
      <c r="Z799" s="8">
        <v>1</v>
      </c>
      <c r="AA799" s="8">
        <v>0</v>
      </c>
      <c r="AB799" s="8">
        <v>4</v>
      </c>
      <c r="AC799" s="8">
        <v>0</v>
      </c>
      <c r="AD799" s="8"/>
      <c r="AE799" s="8">
        <v>480</v>
      </c>
      <c r="AF799" s="8" t="s">
        <v>8384</v>
      </c>
      <c r="AG799" s="8" t="s">
        <v>8379</v>
      </c>
      <c r="AH799" s="54">
        <v>10</v>
      </c>
      <c r="AI799" s="54">
        <v>-34</v>
      </c>
      <c r="AJ799" s="8">
        <v>0</v>
      </c>
      <c r="AK799" s="8">
        <v>1</v>
      </c>
      <c r="AL799" s="8">
        <v>0</v>
      </c>
      <c r="AM799" s="8">
        <v>4</v>
      </c>
      <c r="AN799" s="8">
        <v>0</v>
      </c>
      <c r="AO799" s="8">
        <v>1</v>
      </c>
      <c r="AP799" s="8">
        <v>0</v>
      </c>
      <c r="AQ799" s="8">
        <v>0</v>
      </c>
      <c r="AR799" s="54">
        <v>320</v>
      </c>
      <c r="AS799" s="8">
        <v>1</v>
      </c>
      <c r="AT799" s="8">
        <v>0</v>
      </c>
      <c r="AU799" s="8">
        <v>480</v>
      </c>
      <c r="AV799" s="8" t="s">
        <v>8439</v>
      </c>
      <c r="AW799" s="8">
        <v>1</v>
      </c>
      <c r="AX799" s="8">
        <v>0</v>
      </c>
      <c r="AY799" s="8">
        <v>0</v>
      </c>
      <c r="AZ799" s="47">
        <v>46239.333333333336</v>
      </c>
      <c r="BA799" s="47">
        <v>46239.666666666664</v>
      </c>
      <c r="BB799" s="8" t="s">
        <v>8380</v>
      </c>
      <c r="BC799" s="47">
        <v>46239.340277777781</v>
      </c>
      <c r="BD799" s="47">
        <v>46239.643055555556</v>
      </c>
      <c r="BE799" s="8" t="s">
        <v>202</v>
      </c>
      <c r="BF799" s="8">
        <v>0</v>
      </c>
      <c r="BG799" s="8">
        <v>0</v>
      </c>
      <c r="BH799" s="8"/>
    </row>
    <row r="800" spans="2:60">
      <c r="B800" s="8" t="s">
        <v>8326</v>
      </c>
      <c r="C800" s="8" t="s">
        <v>82</v>
      </c>
      <c r="D800" s="8" t="s">
        <v>67</v>
      </c>
      <c r="E800" s="8" t="s">
        <v>314</v>
      </c>
      <c r="F800" s="8" t="s">
        <v>8438</v>
      </c>
      <c r="G800" s="8" t="s">
        <v>85</v>
      </c>
      <c r="H800" s="8" t="s">
        <v>53</v>
      </c>
      <c r="I800" s="9">
        <v>46192</v>
      </c>
      <c r="J800" s="61">
        <v>0</v>
      </c>
      <c r="K800" s="56">
        <v>46174</v>
      </c>
      <c r="L800" s="8" t="s">
        <v>52</v>
      </c>
      <c r="M800" s="8" t="s">
        <v>84</v>
      </c>
      <c r="N800" s="8" t="s">
        <v>64</v>
      </c>
      <c r="O800" s="8">
        <v>1</v>
      </c>
      <c r="P800" s="8">
        <v>4</v>
      </c>
      <c r="Q800" s="8" t="s">
        <v>56</v>
      </c>
      <c r="R800" s="8">
        <v>4</v>
      </c>
      <c r="S800" s="8">
        <v>0</v>
      </c>
      <c r="T800" s="8" t="b">
        <v>0</v>
      </c>
      <c r="U800" s="8">
        <v>210</v>
      </c>
      <c r="V800" s="54">
        <v>195</v>
      </c>
      <c r="W800" s="54">
        <v>109</v>
      </c>
      <c r="X800" s="8">
        <v>0</v>
      </c>
      <c r="Y800" s="8">
        <v>0</v>
      </c>
      <c r="Z800" s="8">
        <v>1</v>
      </c>
      <c r="AA800" s="8">
        <v>0</v>
      </c>
      <c r="AB800" s="8">
        <v>4</v>
      </c>
      <c r="AC800" s="8">
        <v>0</v>
      </c>
      <c r="AD800" s="8"/>
      <c r="AE800" s="8">
        <v>210</v>
      </c>
      <c r="AF800" s="8" t="s">
        <v>8384</v>
      </c>
      <c r="AG800" s="8" t="s">
        <v>8379</v>
      </c>
      <c r="AH800" s="54">
        <v>2</v>
      </c>
      <c r="AI800" s="54">
        <v>-13</v>
      </c>
      <c r="AJ800" s="8">
        <v>0</v>
      </c>
      <c r="AK800" s="8">
        <v>1</v>
      </c>
      <c r="AL800" s="8">
        <v>0</v>
      </c>
      <c r="AM800" s="8">
        <v>4</v>
      </c>
      <c r="AN800" s="8">
        <v>0</v>
      </c>
      <c r="AO800" s="8">
        <v>1</v>
      </c>
      <c r="AP800" s="8">
        <v>0</v>
      </c>
      <c r="AQ800" s="8">
        <v>0</v>
      </c>
      <c r="AR800" s="54">
        <v>105</v>
      </c>
      <c r="AS800" s="8">
        <v>1</v>
      </c>
      <c r="AT800" s="8">
        <v>0</v>
      </c>
      <c r="AU800" s="8">
        <v>210</v>
      </c>
      <c r="AV800" s="8" t="s">
        <v>8439</v>
      </c>
      <c r="AW800" s="8">
        <v>1</v>
      </c>
      <c r="AX800" s="8">
        <v>0</v>
      </c>
      <c r="AY800" s="8">
        <v>0</v>
      </c>
      <c r="AZ800" s="47">
        <v>46192.333333333336</v>
      </c>
      <c r="BA800" s="47">
        <v>46192.479166666664</v>
      </c>
      <c r="BB800" s="8" t="s">
        <v>8380</v>
      </c>
      <c r="BC800" s="47">
        <v>46192.334722222222</v>
      </c>
      <c r="BD800" s="47">
        <v>46192.470138888886</v>
      </c>
      <c r="BE800" s="8" t="s">
        <v>314</v>
      </c>
      <c r="BF800" s="8">
        <v>0</v>
      </c>
      <c r="BG800" s="8">
        <v>0</v>
      </c>
      <c r="BH800" s="8"/>
    </row>
    <row r="801" spans="2:60">
      <c r="B801" s="8" t="s">
        <v>8326</v>
      </c>
      <c r="C801" s="8" t="s">
        <v>82</v>
      </c>
      <c r="D801" s="8" t="s">
        <v>67</v>
      </c>
      <c r="E801" s="8" t="s">
        <v>314</v>
      </c>
      <c r="F801" s="8" t="s">
        <v>8438</v>
      </c>
      <c r="G801" s="8" t="s">
        <v>85</v>
      </c>
      <c r="H801" s="8" t="s">
        <v>53</v>
      </c>
      <c r="I801" s="9">
        <v>46199</v>
      </c>
      <c r="J801" s="61">
        <v>0</v>
      </c>
      <c r="K801" s="56">
        <v>46174</v>
      </c>
      <c r="L801" s="8" t="s">
        <v>52</v>
      </c>
      <c r="M801" s="8" t="s">
        <v>84</v>
      </c>
      <c r="N801" s="8" t="s">
        <v>64</v>
      </c>
      <c r="O801" s="8">
        <v>1</v>
      </c>
      <c r="P801" s="8">
        <v>4</v>
      </c>
      <c r="Q801" s="8" t="s">
        <v>56</v>
      </c>
      <c r="R801" s="8">
        <v>4</v>
      </c>
      <c r="S801" s="8">
        <v>0</v>
      </c>
      <c r="T801" s="8" t="b">
        <v>0</v>
      </c>
      <c r="U801" s="8">
        <v>210</v>
      </c>
      <c r="V801" s="54">
        <v>187</v>
      </c>
      <c r="W801" s="54">
        <v>101</v>
      </c>
      <c r="X801" s="8">
        <v>0</v>
      </c>
      <c r="Y801" s="8">
        <v>0</v>
      </c>
      <c r="Z801" s="8">
        <v>1</v>
      </c>
      <c r="AA801" s="8">
        <v>0</v>
      </c>
      <c r="AB801" s="8">
        <v>4</v>
      </c>
      <c r="AC801" s="8">
        <v>0</v>
      </c>
      <c r="AD801" s="8"/>
      <c r="AE801" s="8">
        <v>210</v>
      </c>
      <c r="AF801" s="8" t="s">
        <v>8384</v>
      </c>
      <c r="AG801" s="8" t="s">
        <v>8379</v>
      </c>
      <c r="AH801" s="54">
        <v>6</v>
      </c>
      <c r="AI801" s="54">
        <v>-17</v>
      </c>
      <c r="AJ801" s="8">
        <v>0</v>
      </c>
      <c r="AK801" s="8">
        <v>1</v>
      </c>
      <c r="AL801" s="8">
        <v>0</v>
      </c>
      <c r="AM801" s="8">
        <v>4</v>
      </c>
      <c r="AN801" s="8">
        <v>0</v>
      </c>
      <c r="AO801" s="8">
        <v>1</v>
      </c>
      <c r="AP801" s="8">
        <v>0</v>
      </c>
      <c r="AQ801" s="8">
        <v>0</v>
      </c>
      <c r="AR801" s="54">
        <v>110</v>
      </c>
      <c r="AS801" s="8">
        <v>1</v>
      </c>
      <c r="AT801" s="8">
        <v>0</v>
      </c>
      <c r="AU801" s="8">
        <v>210</v>
      </c>
      <c r="AV801" s="8" t="s">
        <v>8439</v>
      </c>
      <c r="AW801" s="8">
        <v>1</v>
      </c>
      <c r="AX801" s="8">
        <v>0</v>
      </c>
      <c r="AY801" s="8">
        <v>0</v>
      </c>
      <c r="AZ801" s="47">
        <v>46199.541666666664</v>
      </c>
      <c r="BA801" s="47">
        <v>46199.6875</v>
      </c>
      <c r="BB801" s="8" t="s">
        <v>8380</v>
      </c>
      <c r="BC801" s="47">
        <v>46199.54583333333</v>
      </c>
      <c r="BD801" s="47">
        <v>46199.675694444442</v>
      </c>
      <c r="BE801" s="8" t="s">
        <v>314</v>
      </c>
      <c r="BF801" s="8">
        <v>0</v>
      </c>
      <c r="BG801" s="8">
        <v>0</v>
      </c>
      <c r="BH801" s="8"/>
    </row>
    <row r="802" spans="2:60">
      <c r="B802" s="8" t="s">
        <v>8326</v>
      </c>
      <c r="C802" s="8" t="s">
        <v>82</v>
      </c>
      <c r="D802" s="8" t="s">
        <v>67</v>
      </c>
      <c r="E802" s="8" t="s">
        <v>224</v>
      </c>
      <c r="F802" s="8" t="s">
        <v>8438</v>
      </c>
      <c r="G802" s="8" t="s">
        <v>85</v>
      </c>
      <c r="H802" s="8" t="s">
        <v>53</v>
      </c>
      <c r="I802" s="9">
        <v>46246</v>
      </c>
      <c r="J802" s="61">
        <v>0</v>
      </c>
      <c r="K802" s="56">
        <v>46235</v>
      </c>
      <c r="L802" s="8" t="s">
        <v>52</v>
      </c>
      <c r="M802" s="8" t="s">
        <v>84</v>
      </c>
      <c r="N802" s="8" t="s">
        <v>64</v>
      </c>
      <c r="O802" s="8">
        <v>1</v>
      </c>
      <c r="P802" s="8">
        <v>4</v>
      </c>
      <c r="Q802" s="8" t="s">
        <v>60</v>
      </c>
      <c r="R802" s="8">
        <v>4</v>
      </c>
      <c r="S802" s="8">
        <v>0</v>
      </c>
      <c r="T802" s="8" t="b">
        <v>0</v>
      </c>
      <c r="U802" s="8">
        <v>540</v>
      </c>
      <c r="V802" s="54">
        <v>492</v>
      </c>
      <c r="W802" s="54">
        <v>395</v>
      </c>
      <c r="X802" s="8">
        <v>0</v>
      </c>
      <c r="Y802" s="8">
        <v>0</v>
      </c>
      <c r="Z802" s="8">
        <v>1</v>
      </c>
      <c r="AA802" s="8">
        <v>0</v>
      </c>
      <c r="AB802" s="8">
        <v>4</v>
      </c>
      <c r="AC802" s="8">
        <v>0</v>
      </c>
      <c r="AD802" s="8"/>
      <c r="AE802" s="8">
        <v>540</v>
      </c>
      <c r="AF802" s="8" t="s">
        <v>8384</v>
      </c>
      <c r="AG802" s="8" t="s">
        <v>8379</v>
      </c>
      <c r="AH802" s="54">
        <v>8</v>
      </c>
      <c r="AI802" s="54">
        <v>-40</v>
      </c>
      <c r="AJ802" s="8">
        <v>0</v>
      </c>
      <c r="AK802" s="8">
        <v>1</v>
      </c>
      <c r="AL802" s="8">
        <v>0</v>
      </c>
      <c r="AM802" s="8">
        <v>4</v>
      </c>
      <c r="AN802" s="8">
        <v>0</v>
      </c>
      <c r="AO802" s="8">
        <v>1</v>
      </c>
      <c r="AP802" s="8">
        <v>0</v>
      </c>
      <c r="AQ802" s="8">
        <v>0</v>
      </c>
      <c r="AR802" s="54">
        <v>390</v>
      </c>
      <c r="AS802" s="8">
        <v>1</v>
      </c>
      <c r="AT802" s="8">
        <v>0</v>
      </c>
      <c r="AU802" s="8">
        <v>540</v>
      </c>
      <c r="AV802" s="8" t="s">
        <v>8439</v>
      </c>
      <c r="AW802" s="8">
        <v>1</v>
      </c>
      <c r="AX802" s="8">
        <v>0</v>
      </c>
      <c r="AY802" s="8">
        <v>0</v>
      </c>
      <c r="AZ802" s="47">
        <v>46246.354166666664</v>
      </c>
      <c r="BA802" s="47">
        <v>46246.729166666664</v>
      </c>
      <c r="BB802" s="8" t="s">
        <v>8380</v>
      </c>
      <c r="BC802" s="47">
        <v>46246.359722222223</v>
      </c>
      <c r="BD802" s="47">
        <v>46246.701388888891</v>
      </c>
      <c r="BE802" s="8" t="s">
        <v>224</v>
      </c>
      <c r="BF802" s="8">
        <v>0</v>
      </c>
      <c r="BG802" s="8">
        <v>0</v>
      </c>
      <c r="BH802" s="8"/>
    </row>
    <row r="803" spans="2:60">
      <c r="B803" s="8" t="s">
        <v>8326</v>
      </c>
      <c r="C803" s="8" t="s">
        <v>82</v>
      </c>
      <c r="D803" s="8" t="s">
        <v>67</v>
      </c>
      <c r="E803" s="8" t="s">
        <v>224</v>
      </c>
      <c r="F803" s="8" t="s">
        <v>8438</v>
      </c>
      <c r="G803" s="8" t="s">
        <v>87</v>
      </c>
      <c r="H803" s="8" t="s">
        <v>53</v>
      </c>
      <c r="I803" s="9">
        <v>46180</v>
      </c>
      <c r="J803" s="61">
        <v>0</v>
      </c>
      <c r="K803" s="56">
        <v>46174</v>
      </c>
      <c r="L803" s="8" t="s">
        <v>52</v>
      </c>
      <c r="M803" s="8" t="s">
        <v>84</v>
      </c>
      <c r="N803" s="8" t="s">
        <v>64</v>
      </c>
      <c r="O803" s="8">
        <v>1</v>
      </c>
      <c r="P803" s="8">
        <v>4</v>
      </c>
      <c r="Q803" s="8" t="s">
        <v>56</v>
      </c>
      <c r="R803" s="8">
        <v>4</v>
      </c>
      <c r="S803" s="8">
        <v>0</v>
      </c>
      <c r="T803" s="8" t="b">
        <v>0</v>
      </c>
      <c r="U803" s="8">
        <v>270</v>
      </c>
      <c r="V803" s="54">
        <v>243</v>
      </c>
      <c r="W803" s="54">
        <v>157</v>
      </c>
      <c r="X803" s="8">
        <v>0</v>
      </c>
      <c r="Y803" s="8">
        <v>0</v>
      </c>
      <c r="Z803" s="8">
        <v>1</v>
      </c>
      <c r="AA803" s="8">
        <v>0</v>
      </c>
      <c r="AB803" s="8">
        <v>4</v>
      </c>
      <c r="AC803" s="8">
        <v>0</v>
      </c>
      <c r="AD803" s="8"/>
      <c r="AE803" s="8">
        <v>270</v>
      </c>
      <c r="AF803" s="8" t="s">
        <v>8384</v>
      </c>
      <c r="AG803" s="8" t="s">
        <v>8379</v>
      </c>
      <c r="AH803" s="54">
        <v>9</v>
      </c>
      <c r="AI803" s="54">
        <v>-18</v>
      </c>
      <c r="AJ803" s="8">
        <v>0</v>
      </c>
      <c r="AK803" s="8">
        <v>1</v>
      </c>
      <c r="AL803" s="8">
        <v>0</v>
      </c>
      <c r="AM803" s="8">
        <v>4</v>
      </c>
      <c r="AN803" s="8">
        <v>0</v>
      </c>
      <c r="AO803" s="8">
        <v>1</v>
      </c>
      <c r="AP803" s="8">
        <v>0</v>
      </c>
      <c r="AQ803" s="8">
        <v>0</v>
      </c>
      <c r="AR803" s="54">
        <v>155</v>
      </c>
      <c r="AS803" s="8">
        <v>1</v>
      </c>
      <c r="AT803" s="8">
        <v>0</v>
      </c>
      <c r="AU803" s="8">
        <v>270</v>
      </c>
      <c r="AV803" s="8" t="s">
        <v>8439</v>
      </c>
      <c r="AW803" s="8">
        <v>1</v>
      </c>
      <c r="AX803" s="8">
        <v>0</v>
      </c>
      <c r="AY803" s="8">
        <v>0</v>
      </c>
      <c r="AZ803" s="47">
        <v>46180.375</v>
      </c>
      <c r="BA803" s="47">
        <v>46180.5625</v>
      </c>
      <c r="BB803" s="8" t="s">
        <v>8380</v>
      </c>
      <c r="BC803" s="47">
        <v>46180.381249999999</v>
      </c>
      <c r="BD803" s="47">
        <v>46180.55</v>
      </c>
      <c r="BE803" s="8" t="s">
        <v>224</v>
      </c>
      <c r="BF803" s="8">
        <v>0</v>
      </c>
      <c r="BG803" s="8">
        <v>0</v>
      </c>
      <c r="BH803" s="8"/>
    </row>
    <row r="804" spans="2:60">
      <c r="B804" s="8" t="s">
        <v>8326</v>
      </c>
      <c r="C804" s="8" t="s">
        <v>82</v>
      </c>
      <c r="D804" s="8" t="s">
        <v>67</v>
      </c>
      <c r="E804" s="8" t="s">
        <v>224</v>
      </c>
      <c r="F804" s="8" t="s">
        <v>8438</v>
      </c>
      <c r="G804" s="8" t="s">
        <v>88</v>
      </c>
      <c r="H804" s="8" t="s">
        <v>53</v>
      </c>
      <c r="I804" s="9">
        <v>46179</v>
      </c>
      <c r="J804" s="61">
        <v>0</v>
      </c>
      <c r="K804" s="56">
        <v>46174</v>
      </c>
      <c r="L804" s="8" t="s">
        <v>52</v>
      </c>
      <c r="M804" s="8" t="s">
        <v>84</v>
      </c>
      <c r="N804" s="8" t="s">
        <v>64</v>
      </c>
      <c r="O804" s="8">
        <v>1</v>
      </c>
      <c r="P804" s="8">
        <v>4</v>
      </c>
      <c r="Q804" s="8" t="s">
        <v>56</v>
      </c>
      <c r="R804" s="8">
        <v>4</v>
      </c>
      <c r="S804" s="8">
        <v>0</v>
      </c>
      <c r="T804" s="8" t="b">
        <v>0</v>
      </c>
      <c r="U804" s="8">
        <v>480</v>
      </c>
      <c r="V804" s="54">
        <v>440</v>
      </c>
      <c r="W804" s="54">
        <v>322</v>
      </c>
      <c r="X804" s="8">
        <v>0</v>
      </c>
      <c r="Y804" s="8">
        <v>0</v>
      </c>
      <c r="Z804" s="8">
        <v>1</v>
      </c>
      <c r="AA804" s="8">
        <v>0</v>
      </c>
      <c r="AB804" s="8">
        <v>4</v>
      </c>
      <c r="AC804" s="8">
        <v>0</v>
      </c>
      <c r="AD804" s="8"/>
      <c r="AE804" s="8">
        <v>480</v>
      </c>
      <c r="AF804" s="8" t="s">
        <v>8384</v>
      </c>
      <c r="AG804" s="8" t="s">
        <v>8379</v>
      </c>
      <c r="AH804" s="54">
        <v>7</v>
      </c>
      <c r="AI804" s="54">
        <v>-33</v>
      </c>
      <c r="AJ804" s="8">
        <v>0</v>
      </c>
      <c r="AK804" s="8">
        <v>1</v>
      </c>
      <c r="AL804" s="8">
        <v>0</v>
      </c>
      <c r="AM804" s="8">
        <v>4</v>
      </c>
      <c r="AN804" s="8">
        <v>0</v>
      </c>
      <c r="AO804" s="8">
        <v>1</v>
      </c>
      <c r="AP804" s="8">
        <v>0</v>
      </c>
      <c r="AQ804" s="8">
        <v>0</v>
      </c>
      <c r="AR804" s="54">
        <v>320</v>
      </c>
      <c r="AS804" s="8">
        <v>1</v>
      </c>
      <c r="AT804" s="8">
        <v>0</v>
      </c>
      <c r="AU804" s="8">
        <v>480</v>
      </c>
      <c r="AV804" s="8" t="s">
        <v>8439</v>
      </c>
      <c r="AW804" s="8">
        <v>1</v>
      </c>
      <c r="AX804" s="8">
        <v>0</v>
      </c>
      <c r="AY804" s="8">
        <v>0</v>
      </c>
      <c r="AZ804" s="47">
        <v>46179.375</v>
      </c>
      <c r="BA804" s="47">
        <v>46179.708333333336</v>
      </c>
      <c r="BB804" s="8" t="s">
        <v>8380</v>
      </c>
      <c r="BC804" s="47">
        <v>46179.379861111112</v>
      </c>
      <c r="BD804" s="47">
        <v>46179.685416666667</v>
      </c>
      <c r="BE804" s="8" t="s">
        <v>224</v>
      </c>
      <c r="BF804" s="8">
        <v>0</v>
      </c>
      <c r="BG804" s="8">
        <v>0</v>
      </c>
      <c r="BH804" s="8"/>
    </row>
    <row r="805" spans="2:60">
      <c r="B805" s="8" t="s">
        <v>8326</v>
      </c>
      <c r="C805" s="8" t="s">
        <v>82</v>
      </c>
      <c r="D805" s="8" t="s">
        <v>67</v>
      </c>
      <c r="E805" s="8" t="s">
        <v>616</v>
      </c>
      <c r="F805" s="8" t="s">
        <v>8438</v>
      </c>
      <c r="G805" s="8" t="s">
        <v>89</v>
      </c>
      <c r="H805" s="8" t="s">
        <v>53</v>
      </c>
      <c r="I805" s="9">
        <v>46189</v>
      </c>
      <c r="J805" s="61">
        <v>0</v>
      </c>
      <c r="K805" s="56">
        <v>46174</v>
      </c>
      <c r="L805" s="8" t="s">
        <v>52</v>
      </c>
      <c r="M805" s="8" t="s">
        <v>84</v>
      </c>
      <c r="N805" s="8" t="s">
        <v>64</v>
      </c>
      <c r="O805" s="8">
        <v>1</v>
      </c>
      <c r="P805" s="8">
        <v>4</v>
      </c>
      <c r="Q805" s="8" t="s">
        <v>56</v>
      </c>
      <c r="R805" s="8">
        <v>4</v>
      </c>
      <c r="S805" s="8">
        <v>0</v>
      </c>
      <c r="T805" s="8" t="b">
        <v>0</v>
      </c>
      <c r="U805" s="8">
        <v>210</v>
      </c>
      <c r="V805" s="54">
        <v>187</v>
      </c>
      <c r="W805" s="54">
        <v>132</v>
      </c>
      <c r="X805" s="8">
        <v>0</v>
      </c>
      <c r="Y805" s="8">
        <v>0</v>
      </c>
      <c r="Z805" s="8">
        <v>1</v>
      </c>
      <c r="AA805" s="8">
        <v>0</v>
      </c>
      <c r="AB805" s="8">
        <v>4</v>
      </c>
      <c r="AC805" s="8">
        <v>0</v>
      </c>
      <c r="AD805" s="8"/>
      <c r="AE805" s="8">
        <v>210</v>
      </c>
      <c r="AF805" s="8" t="s">
        <v>8384</v>
      </c>
      <c r="AG805" s="8" t="s">
        <v>8379</v>
      </c>
      <c r="AH805" s="54">
        <v>7</v>
      </c>
      <c r="AI805" s="54">
        <v>-16</v>
      </c>
      <c r="AJ805" s="8">
        <v>0</v>
      </c>
      <c r="AK805" s="8">
        <v>1</v>
      </c>
      <c r="AL805" s="8">
        <v>0</v>
      </c>
      <c r="AM805" s="8">
        <v>4</v>
      </c>
      <c r="AN805" s="8">
        <v>0</v>
      </c>
      <c r="AO805" s="8">
        <v>1</v>
      </c>
      <c r="AP805" s="8">
        <v>0</v>
      </c>
      <c r="AQ805" s="8">
        <v>0</v>
      </c>
      <c r="AR805" s="54">
        <v>120</v>
      </c>
      <c r="AS805" s="8">
        <v>1</v>
      </c>
      <c r="AT805" s="8">
        <v>0</v>
      </c>
      <c r="AU805" s="8">
        <v>210</v>
      </c>
      <c r="AV805" s="8" t="s">
        <v>8439</v>
      </c>
      <c r="AW805" s="8">
        <v>1</v>
      </c>
      <c r="AX805" s="8">
        <v>0</v>
      </c>
      <c r="AY805" s="8">
        <v>0</v>
      </c>
      <c r="AZ805" s="47">
        <v>46189.375</v>
      </c>
      <c r="BA805" s="47">
        <v>46189.520833333336</v>
      </c>
      <c r="BB805" s="8" t="s">
        <v>8380</v>
      </c>
      <c r="BC805" s="47">
        <v>46189.379861111112</v>
      </c>
      <c r="BD805" s="47">
        <v>46189.509722222225</v>
      </c>
      <c r="BE805" s="8" t="s">
        <v>616</v>
      </c>
      <c r="BF805" s="8">
        <v>0</v>
      </c>
      <c r="BG805" s="8">
        <v>0</v>
      </c>
      <c r="BH805" s="8"/>
    </row>
    <row r="806" spans="2:60">
      <c r="B806" s="8" t="s">
        <v>8326</v>
      </c>
      <c r="C806" s="8" t="s">
        <v>82</v>
      </c>
      <c r="D806" s="8" t="s">
        <v>67</v>
      </c>
      <c r="E806" s="8" t="s">
        <v>430</v>
      </c>
      <c r="F806" s="8" t="s">
        <v>8438</v>
      </c>
      <c r="G806" s="8" t="s">
        <v>85</v>
      </c>
      <c r="H806" s="8" t="s">
        <v>53</v>
      </c>
      <c r="I806" s="9">
        <v>46183</v>
      </c>
      <c r="J806" s="61">
        <v>0</v>
      </c>
      <c r="K806" s="56">
        <v>46174</v>
      </c>
      <c r="L806" s="8" t="s">
        <v>52</v>
      </c>
      <c r="M806" s="8" t="s">
        <v>84</v>
      </c>
      <c r="N806" s="8" t="s">
        <v>64</v>
      </c>
      <c r="O806" s="8">
        <v>1</v>
      </c>
      <c r="P806" s="8">
        <v>4</v>
      </c>
      <c r="Q806" s="8" t="s">
        <v>56</v>
      </c>
      <c r="R806" s="8">
        <v>4</v>
      </c>
      <c r="S806" s="8">
        <v>0</v>
      </c>
      <c r="T806" s="8" t="b">
        <v>0</v>
      </c>
      <c r="U806" s="8">
        <v>540</v>
      </c>
      <c r="V806" s="54">
        <v>492</v>
      </c>
      <c r="W806" s="54">
        <v>375</v>
      </c>
      <c r="X806" s="8">
        <v>0</v>
      </c>
      <c r="Y806" s="8">
        <v>0</v>
      </c>
      <c r="Z806" s="8">
        <v>1</v>
      </c>
      <c r="AA806" s="8">
        <v>0</v>
      </c>
      <c r="AB806" s="8">
        <v>4</v>
      </c>
      <c r="AC806" s="8">
        <v>0</v>
      </c>
      <c r="AD806" s="8"/>
      <c r="AE806" s="8">
        <v>540</v>
      </c>
      <c r="AF806" s="8" t="s">
        <v>8384</v>
      </c>
      <c r="AG806" s="8" t="s">
        <v>8379</v>
      </c>
      <c r="AH806" s="54">
        <v>10</v>
      </c>
      <c r="AI806" s="54">
        <v>-38</v>
      </c>
      <c r="AJ806" s="8">
        <v>0</v>
      </c>
      <c r="AK806" s="8">
        <v>1</v>
      </c>
      <c r="AL806" s="8">
        <v>0</v>
      </c>
      <c r="AM806" s="8">
        <v>4</v>
      </c>
      <c r="AN806" s="8">
        <v>0</v>
      </c>
      <c r="AO806" s="8">
        <v>1</v>
      </c>
      <c r="AP806" s="8">
        <v>0</v>
      </c>
      <c r="AQ806" s="8">
        <v>0</v>
      </c>
      <c r="AR806" s="54">
        <v>375</v>
      </c>
      <c r="AS806" s="8">
        <v>1</v>
      </c>
      <c r="AT806" s="8">
        <v>0</v>
      </c>
      <c r="AU806" s="8">
        <v>540</v>
      </c>
      <c r="AV806" s="8" t="s">
        <v>8439</v>
      </c>
      <c r="AW806" s="8">
        <v>1</v>
      </c>
      <c r="AX806" s="8">
        <v>0</v>
      </c>
      <c r="AY806" s="8">
        <v>0</v>
      </c>
      <c r="AZ806" s="47">
        <v>46183.354166666664</v>
      </c>
      <c r="BA806" s="47">
        <v>46183.729166666664</v>
      </c>
      <c r="BB806" s="8" t="s">
        <v>8380</v>
      </c>
      <c r="BC806" s="47">
        <v>46183.361111111109</v>
      </c>
      <c r="BD806" s="47">
        <v>46183.702777777777</v>
      </c>
      <c r="BE806" s="8" t="s">
        <v>430</v>
      </c>
      <c r="BF806" s="8">
        <v>0</v>
      </c>
      <c r="BG806" s="8">
        <v>0</v>
      </c>
      <c r="BH806" s="8"/>
    </row>
    <row r="807" spans="2:60">
      <c r="B807" s="8" t="s">
        <v>8326</v>
      </c>
      <c r="C807" s="8" t="s">
        <v>82</v>
      </c>
      <c r="D807" s="8" t="s">
        <v>67</v>
      </c>
      <c r="E807" s="8" t="s">
        <v>430</v>
      </c>
      <c r="F807" s="8" t="s">
        <v>8438</v>
      </c>
      <c r="G807" s="8" t="s">
        <v>86</v>
      </c>
      <c r="H807" s="8" t="s">
        <v>53</v>
      </c>
      <c r="I807" s="9">
        <v>46180</v>
      </c>
      <c r="J807" s="61">
        <v>0</v>
      </c>
      <c r="K807" s="56">
        <v>46174</v>
      </c>
      <c r="L807" s="8" t="s">
        <v>52</v>
      </c>
      <c r="M807" s="8" t="s">
        <v>84</v>
      </c>
      <c r="N807" s="8" t="s">
        <v>64</v>
      </c>
      <c r="O807" s="8">
        <v>1</v>
      </c>
      <c r="P807" s="8">
        <v>4</v>
      </c>
      <c r="Q807" s="8" t="s">
        <v>56</v>
      </c>
      <c r="R807" s="8">
        <v>4</v>
      </c>
      <c r="S807" s="8">
        <v>0</v>
      </c>
      <c r="T807" s="8" t="b">
        <v>0</v>
      </c>
      <c r="U807" s="8">
        <v>540</v>
      </c>
      <c r="V807" s="54">
        <v>502</v>
      </c>
      <c r="W807" s="54">
        <v>399</v>
      </c>
      <c r="X807" s="8">
        <v>0</v>
      </c>
      <c r="Y807" s="8">
        <v>0</v>
      </c>
      <c r="Z807" s="8">
        <v>1</v>
      </c>
      <c r="AA807" s="8">
        <v>0</v>
      </c>
      <c r="AB807" s="8">
        <v>4</v>
      </c>
      <c r="AC807" s="8">
        <v>0</v>
      </c>
      <c r="AD807" s="8"/>
      <c r="AE807" s="8">
        <v>540</v>
      </c>
      <c r="AF807" s="8" t="s">
        <v>8378</v>
      </c>
      <c r="AG807" s="8" t="s">
        <v>8379</v>
      </c>
      <c r="AH807" s="54">
        <v>11</v>
      </c>
      <c r="AI807" s="54">
        <v>-27</v>
      </c>
      <c r="AJ807" s="8">
        <v>0</v>
      </c>
      <c r="AK807" s="8">
        <v>0</v>
      </c>
      <c r="AL807" s="8">
        <v>1</v>
      </c>
      <c r="AM807" s="8">
        <v>4</v>
      </c>
      <c r="AN807" s="8">
        <v>0</v>
      </c>
      <c r="AO807" s="8">
        <v>1</v>
      </c>
      <c r="AP807" s="8">
        <v>0</v>
      </c>
      <c r="AQ807" s="8">
        <v>0</v>
      </c>
      <c r="AR807" s="54">
        <v>395</v>
      </c>
      <c r="AS807" s="8">
        <v>1</v>
      </c>
      <c r="AT807" s="8">
        <v>0</v>
      </c>
      <c r="AU807" s="8">
        <v>540</v>
      </c>
      <c r="AV807" s="8" t="s">
        <v>8439</v>
      </c>
      <c r="AW807" s="8">
        <v>1</v>
      </c>
      <c r="AX807" s="8">
        <v>0</v>
      </c>
      <c r="AY807" s="8">
        <v>0</v>
      </c>
      <c r="AZ807" s="47">
        <v>46180.3125</v>
      </c>
      <c r="BA807" s="47">
        <v>46180.6875</v>
      </c>
      <c r="BB807" s="8" t="s">
        <v>8380</v>
      </c>
      <c r="BC807" s="47">
        <v>46180.320138888892</v>
      </c>
      <c r="BD807" s="47">
        <v>46180.668749999997</v>
      </c>
      <c r="BE807" s="8" t="s">
        <v>430</v>
      </c>
      <c r="BF807" s="8">
        <v>0</v>
      </c>
      <c r="BG807" s="8">
        <v>0</v>
      </c>
      <c r="BH807" s="8"/>
    </row>
    <row r="808" spans="2:60">
      <c r="B808" s="8" t="s">
        <v>8326</v>
      </c>
      <c r="C808" s="8" t="s">
        <v>82</v>
      </c>
      <c r="D808" s="8" t="s">
        <v>67</v>
      </c>
      <c r="E808" s="8" t="s">
        <v>430</v>
      </c>
      <c r="F808" s="8" t="s">
        <v>8438</v>
      </c>
      <c r="G808" s="8" t="s">
        <v>86</v>
      </c>
      <c r="H808" s="8" t="s">
        <v>53</v>
      </c>
      <c r="I808" s="9">
        <v>46252</v>
      </c>
      <c r="J808" s="61">
        <v>0</v>
      </c>
      <c r="K808" s="56">
        <v>46235</v>
      </c>
      <c r="L808" s="8" t="s">
        <v>52</v>
      </c>
      <c r="M808" s="8" t="s">
        <v>84</v>
      </c>
      <c r="N808" s="8" t="s">
        <v>64</v>
      </c>
      <c r="O808" s="8">
        <v>1</v>
      </c>
      <c r="P808" s="8">
        <v>4</v>
      </c>
      <c r="Q808" s="8" t="s">
        <v>60</v>
      </c>
      <c r="R808" s="8">
        <v>4</v>
      </c>
      <c r="S808" s="8">
        <v>0</v>
      </c>
      <c r="T808" s="8" t="b">
        <v>0</v>
      </c>
      <c r="U808" s="8">
        <v>210</v>
      </c>
      <c r="V808" s="54">
        <v>181</v>
      </c>
      <c r="W808" s="54">
        <v>116</v>
      </c>
      <c r="X808" s="8">
        <v>0</v>
      </c>
      <c r="Y808" s="8">
        <v>0</v>
      </c>
      <c r="Z808" s="8">
        <v>1</v>
      </c>
      <c r="AA808" s="8">
        <v>0</v>
      </c>
      <c r="AB808" s="8">
        <v>4</v>
      </c>
      <c r="AC808" s="8">
        <v>0</v>
      </c>
      <c r="AD808" s="8"/>
      <c r="AE808" s="8">
        <v>210</v>
      </c>
      <c r="AF808" s="8" t="s">
        <v>8378</v>
      </c>
      <c r="AG808" s="8" t="s">
        <v>8379</v>
      </c>
      <c r="AH808" s="54">
        <v>12</v>
      </c>
      <c r="AI808" s="54">
        <v>-17</v>
      </c>
      <c r="AJ808" s="8">
        <v>0</v>
      </c>
      <c r="AK808" s="8">
        <v>0</v>
      </c>
      <c r="AL808" s="8">
        <v>1</v>
      </c>
      <c r="AM808" s="8">
        <v>4</v>
      </c>
      <c r="AN808" s="8">
        <v>0</v>
      </c>
      <c r="AO808" s="8">
        <v>1</v>
      </c>
      <c r="AP808" s="8">
        <v>0</v>
      </c>
      <c r="AQ808" s="8">
        <v>0</v>
      </c>
      <c r="AR808" s="54">
        <v>110</v>
      </c>
      <c r="AS808" s="8">
        <v>1</v>
      </c>
      <c r="AT808" s="8">
        <v>0</v>
      </c>
      <c r="AU808" s="8">
        <v>210</v>
      </c>
      <c r="AV808" s="8" t="s">
        <v>8439</v>
      </c>
      <c r="AW808" s="8">
        <v>1</v>
      </c>
      <c r="AX808" s="8">
        <v>0</v>
      </c>
      <c r="AY808" s="8">
        <v>0</v>
      </c>
      <c r="AZ808" s="47">
        <v>46252.541666666664</v>
      </c>
      <c r="BA808" s="47">
        <v>46252.6875</v>
      </c>
      <c r="BB808" s="8" t="s">
        <v>8380</v>
      </c>
      <c r="BC808" s="47">
        <v>46252.55</v>
      </c>
      <c r="BD808" s="47">
        <v>46252.675694444442</v>
      </c>
      <c r="BE808" s="8" t="s">
        <v>430</v>
      </c>
      <c r="BF808" s="8">
        <v>0</v>
      </c>
      <c r="BG808" s="8">
        <v>0</v>
      </c>
      <c r="BH808" s="8"/>
    </row>
    <row r="809" spans="2:60">
      <c r="B809" s="8" t="s">
        <v>8326</v>
      </c>
      <c r="C809" s="8" t="s">
        <v>82</v>
      </c>
      <c r="D809" s="8" t="s">
        <v>67</v>
      </c>
      <c r="E809" s="8" t="s">
        <v>430</v>
      </c>
      <c r="F809" s="8" t="s">
        <v>8438</v>
      </c>
      <c r="G809" s="8" t="s">
        <v>89</v>
      </c>
      <c r="H809" s="8" t="s">
        <v>53</v>
      </c>
      <c r="I809" s="9">
        <v>46185</v>
      </c>
      <c r="J809" s="61">
        <v>0</v>
      </c>
      <c r="K809" s="56">
        <v>46174</v>
      </c>
      <c r="L809" s="8" t="s">
        <v>52</v>
      </c>
      <c r="M809" s="8" t="s">
        <v>84</v>
      </c>
      <c r="N809" s="8" t="s">
        <v>64</v>
      </c>
      <c r="O809" s="8">
        <v>1</v>
      </c>
      <c r="P809" s="8">
        <v>4</v>
      </c>
      <c r="Q809" s="8" t="s">
        <v>56</v>
      </c>
      <c r="R809" s="8">
        <v>4</v>
      </c>
      <c r="S809" s="8">
        <v>0</v>
      </c>
      <c r="T809" s="8" t="b">
        <v>0</v>
      </c>
      <c r="U809" s="8">
        <v>360</v>
      </c>
      <c r="V809" s="54">
        <v>335</v>
      </c>
      <c r="W809" s="54">
        <v>225</v>
      </c>
      <c r="X809" s="8">
        <v>0</v>
      </c>
      <c r="Y809" s="8">
        <v>0</v>
      </c>
      <c r="Z809" s="8">
        <v>1</v>
      </c>
      <c r="AA809" s="8">
        <v>0</v>
      </c>
      <c r="AB809" s="8">
        <v>4</v>
      </c>
      <c r="AC809" s="8">
        <v>0</v>
      </c>
      <c r="AD809" s="8"/>
      <c r="AE809" s="8">
        <v>360</v>
      </c>
      <c r="AF809" s="8" t="s">
        <v>8384</v>
      </c>
      <c r="AG809" s="8" t="s">
        <v>8379</v>
      </c>
      <c r="AH809" s="54">
        <v>6</v>
      </c>
      <c r="AI809" s="54">
        <v>-19</v>
      </c>
      <c r="AJ809" s="8">
        <v>0</v>
      </c>
      <c r="AK809" s="8">
        <v>1</v>
      </c>
      <c r="AL809" s="8">
        <v>0</v>
      </c>
      <c r="AM809" s="8">
        <v>4</v>
      </c>
      <c r="AN809" s="8">
        <v>0</v>
      </c>
      <c r="AO809" s="8">
        <v>1</v>
      </c>
      <c r="AP809" s="8">
        <v>0</v>
      </c>
      <c r="AQ809" s="8">
        <v>0</v>
      </c>
      <c r="AR809" s="54">
        <v>230</v>
      </c>
      <c r="AS809" s="8">
        <v>1</v>
      </c>
      <c r="AT809" s="8">
        <v>0</v>
      </c>
      <c r="AU809" s="8">
        <v>360</v>
      </c>
      <c r="AV809" s="8" t="s">
        <v>8439</v>
      </c>
      <c r="AW809" s="8">
        <v>1</v>
      </c>
      <c r="AX809" s="8">
        <v>0</v>
      </c>
      <c r="AY809" s="8">
        <v>0</v>
      </c>
      <c r="AZ809" s="47">
        <v>46185.333333333336</v>
      </c>
      <c r="BA809" s="47">
        <v>46185.583333333336</v>
      </c>
      <c r="BB809" s="8" t="s">
        <v>8380</v>
      </c>
      <c r="BC809" s="47">
        <v>46185.337500000001</v>
      </c>
      <c r="BD809" s="47">
        <v>46185.570138888892</v>
      </c>
      <c r="BE809" s="8" t="s">
        <v>430</v>
      </c>
      <c r="BF809" s="8">
        <v>0</v>
      </c>
      <c r="BG809" s="8">
        <v>0</v>
      </c>
      <c r="BH809" s="8"/>
    </row>
    <row r="810" spans="2:60">
      <c r="B810" s="8" t="s">
        <v>8326</v>
      </c>
      <c r="C810" s="8" t="s">
        <v>82</v>
      </c>
      <c r="D810" s="8" t="s">
        <v>67</v>
      </c>
      <c r="E810" s="8" t="s">
        <v>580</v>
      </c>
      <c r="F810" s="8" t="s">
        <v>8438</v>
      </c>
      <c r="G810" s="8" t="s">
        <v>86</v>
      </c>
      <c r="H810" s="8" t="s">
        <v>53</v>
      </c>
      <c r="I810" s="9">
        <v>46222</v>
      </c>
      <c r="J810" s="61">
        <v>0</v>
      </c>
      <c r="K810" s="56">
        <v>46204</v>
      </c>
      <c r="L810" s="8" t="s">
        <v>52</v>
      </c>
      <c r="M810" s="8" t="s">
        <v>84</v>
      </c>
      <c r="N810" s="8" t="s">
        <v>64</v>
      </c>
      <c r="O810" s="8">
        <v>1</v>
      </c>
      <c r="P810" s="8">
        <v>4</v>
      </c>
      <c r="Q810" s="8" t="s">
        <v>58</v>
      </c>
      <c r="R810" s="8">
        <v>4</v>
      </c>
      <c r="S810" s="8">
        <v>0</v>
      </c>
      <c r="T810" s="8" t="b">
        <v>0</v>
      </c>
      <c r="U810" s="8">
        <v>540</v>
      </c>
      <c r="V810" s="54">
        <v>514</v>
      </c>
      <c r="W810" s="54">
        <v>387</v>
      </c>
      <c r="X810" s="8">
        <v>0</v>
      </c>
      <c r="Y810" s="8">
        <v>0</v>
      </c>
      <c r="Z810" s="8">
        <v>1</v>
      </c>
      <c r="AA810" s="8">
        <v>0</v>
      </c>
      <c r="AB810" s="8">
        <v>4</v>
      </c>
      <c r="AC810" s="8">
        <v>0</v>
      </c>
      <c r="AD810" s="8"/>
      <c r="AE810" s="8">
        <v>540</v>
      </c>
      <c r="AF810" s="8" t="s">
        <v>8384</v>
      </c>
      <c r="AG810" s="8" t="s">
        <v>8379</v>
      </c>
      <c r="AH810" s="54">
        <v>8</v>
      </c>
      <c r="AI810" s="54">
        <v>-18</v>
      </c>
      <c r="AJ810" s="8">
        <v>0</v>
      </c>
      <c r="AK810" s="8">
        <v>1</v>
      </c>
      <c r="AL810" s="8">
        <v>0</v>
      </c>
      <c r="AM810" s="8">
        <v>4</v>
      </c>
      <c r="AN810" s="8">
        <v>0</v>
      </c>
      <c r="AO810" s="8">
        <v>1</v>
      </c>
      <c r="AP810" s="8">
        <v>0</v>
      </c>
      <c r="AQ810" s="8">
        <v>0</v>
      </c>
      <c r="AR810" s="54">
        <v>380</v>
      </c>
      <c r="AS810" s="8">
        <v>1</v>
      </c>
      <c r="AT810" s="8">
        <v>0</v>
      </c>
      <c r="AU810" s="8">
        <v>540</v>
      </c>
      <c r="AV810" s="8" t="s">
        <v>8439</v>
      </c>
      <c r="AW810" s="8">
        <v>1</v>
      </c>
      <c r="AX810" s="8">
        <v>0</v>
      </c>
      <c r="AY810" s="8">
        <v>0</v>
      </c>
      <c r="AZ810" s="47">
        <v>46222.333333333336</v>
      </c>
      <c r="BA810" s="47">
        <v>46222.708333333336</v>
      </c>
      <c r="BB810" s="8" t="s">
        <v>8380</v>
      </c>
      <c r="BC810" s="47">
        <v>46222.338888888888</v>
      </c>
      <c r="BD810" s="47">
        <v>46222.695833333331</v>
      </c>
      <c r="BE810" s="8" t="s">
        <v>580</v>
      </c>
      <c r="BF810" s="8">
        <v>0</v>
      </c>
      <c r="BG810" s="8">
        <v>0</v>
      </c>
      <c r="BH810" s="8"/>
    </row>
    <row r="811" spans="2:60">
      <c r="B811" s="8" t="s">
        <v>8326</v>
      </c>
      <c r="C811" s="8" t="s">
        <v>82</v>
      </c>
      <c r="D811" s="8" t="s">
        <v>67</v>
      </c>
      <c r="E811" s="8" t="s">
        <v>480</v>
      </c>
      <c r="F811" s="8" t="s">
        <v>8438</v>
      </c>
      <c r="G811" s="8" t="s">
        <v>83</v>
      </c>
      <c r="H811" s="8" t="s">
        <v>53</v>
      </c>
      <c r="I811" s="9">
        <v>46224</v>
      </c>
      <c r="J811" s="61">
        <v>0</v>
      </c>
      <c r="K811" s="56">
        <v>46204</v>
      </c>
      <c r="L811" s="8" t="s">
        <v>52</v>
      </c>
      <c r="M811" s="8" t="s">
        <v>84</v>
      </c>
      <c r="N811" s="8" t="s">
        <v>64</v>
      </c>
      <c r="O811" s="8">
        <v>1</v>
      </c>
      <c r="P811" s="8">
        <v>4</v>
      </c>
      <c r="Q811" s="8" t="s">
        <v>58</v>
      </c>
      <c r="R811" s="8">
        <v>4</v>
      </c>
      <c r="S811" s="8">
        <v>0</v>
      </c>
      <c r="T811" s="8" t="b">
        <v>0</v>
      </c>
      <c r="U811" s="8">
        <v>480</v>
      </c>
      <c r="V811" s="54">
        <v>456</v>
      </c>
      <c r="W811" s="54">
        <v>337</v>
      </c>
      <c r="X811" s="8">
        <v>0</v>
      </c>
      <c r="Y811" s="8">
        <v>0</v>
      </c>
      <c r="Z811" s="8">
        <v>1</v>
      </c>
      <c r="AA811" s="8">
        <v>0</v>
      </c>
      <c r="AB811" s="8">
        <v>4</v>
      </c>
      <c r="AC811" s="8">
        <v>0</v>
      </c>
      <c r="AD811" s="8"/>
      <c r="AE811" s="8">
        <v>480</v>
      </c>
      <c r="AF811" s="8" t="s">
        <v>8378</v>
      </c>
      <c r="AG811" s="8" t="s">
        <v>8379</v>
      </c>
      <c r="AH811" s="54">
        <v>11</v>
      </c>
      <c r="AI811" s="54">
        <v>-13</v>
      </c>
      <c r="AJ811" s="8">
        <v>0</v>
      </c>
      <c r="AK811" s="8">
        <v>0</v>
      </c>
      <c r="AL811" s="8">
        <v>1</v>
      </c>
      <c r="AM811" s="8">
        <v>4</v>
      </c>
      <c r="AN811" s="8">
        <v>0</v>
      </c>
      <c r="AO811" s="8">
        <v>1</v>
      </c>
      <c r="AP811" s="8">
        <v>0</v>
      </c>
      <c r="AQ811" s="8">
        <v>0</v>
      </c>
      <c r="AR811" s="54">
        <v>330</v>
      </c>
      <c r="AS811" s="8">
        <v>1</v>
      </c>
      <c r="AT811" s="8">
        <v>0</v>
      </c>
      <c r="AU811" s="8">
        <v>480</v>
      </c>
      <c r="AV811" s="8" t="s">
        <v>8439</v>
      </c>
      <c r="AW811" s="8">
        <v>1</v>
      </c>
      <c r="AX811" s="8">
        <v>0</v>
      </c>
      <c r="AY811" s="8">
        <v>0</v>
      </c>
      <c r="AZ811" s="47">
        <v>46224.333333333336</v>
      </c>
      <c r="BA811" s="47">
        <v>46224.666666666664</v>
      </c>
      <c r="BB811" s="8" t="s">
        <v>8380</v>
      </c>
      <c r="BC811" s="47">
        <v>46224.34097222222</v>
      </c>
      <c r="BD811" s="47">
        <v>46224.657638888886</v>
      </c>
      <c r="BE811" s="8" t="s">
        <v>480</v>
      </c>
      <c r="BF811" s="8">
        <v>0</v>
      </c>
      <c r="BG811" s="8">
        <v>0</v>
      </c>
      <c r="BH811" s="8"/>
    </row>
    <row r="812" spans="2:60">
      <c r="B812" s="8" t="s">
        <v>8326</v>
      </c>
      <c r="C812" s="8" t="s">
        <v>82</v>
      </c>
      <c r="D812" s="8" t="s">
        <v>67</v>
      </c>
      <c r="E812" s="8" t="s">
        <v>480</v>
      </c>
      <c r="F812" s="8" t="s">
        <v>8438</v>
      </c>
      <c r="G812" s="8" t="s">
        <v>87</v>
      </c>
      <c r="H812" s="8" t="s">
        <v>53</v>
      </c>
      <c r="I812" s="9">
        <v>46222</v>
      </c>
      <c r="J812" s="61">
        <v>0</v>
      </c>
      <c r="K812" s="56">
        <v>46204</v>
      </c>
      <c r="L812" s="8" t="s">
        <v>52</v>
      </c>
      <c r="M812" s="8" t="s">
        <v>84</v>
      </c>
      <c r="N812" s="8" t="s">
        <v>64</v>
      </c>
      <c r="O812" s="8">
        <v>1</v>
      </c>
      <c r="P812" s="8">
        <v>4</v>
      </c>
      <c r="Q812" s="8" t="s">
        <v>58</v>
      </c>
      <c r="R812" s="8">
        <v>4</v>
      </c>
      <c r="S812" s="8">
        <v>0</v>
      </c>
      <c r="T812" s="8" t="b">
        <v>0</v>
      </c>
      <c r="U812" s="8">
        <v>180</v>
      </c>
      <c r="V812" s="54">
        <v>156</v>
      </c>
      <c r="W812" s="54">
        <v>85</v>
      </c>
      <c r="X812" s="8">
        <v>0</v>
      </c>
      <c r="Y812" s="8">
        <v>0</v>
      </c>
      <c r="Z812" s="8">
        <v>1</v>
      </c>
      <c r="AA812" s="8">
        <v>0</v>
      </c>
      <c r="AB812" s="8">
        <v>4</v>
      </c>
      <c r="AC812" s="8">
        <v>0</v>
      </c>
      <c r="AD812" s="8"/>
      <c r="AE812" s="8">
        <v>180</v>
      </c>
      <c r="AF812" s="8" t="s">
        <v>8384</v>
      </c>
      <c r="AG812" s="8" t="s">
        <v>8379</v>
      </c>
      <c r="AH812" s="54">
        <v>9</v>
      </c>
      <c r="AI812" s="54">
        <v>-15</v>
      </c>
      <c r="AJ812" s="8">
        <v>0</v>
      </c>
      <c r="AK812" s="8">
        <v>1</v>
      </c>
      <c r="AL812" s="8">
        <v>0</v>
      </c>
      <c r="AM812" s="8">
        <v>4</v>
      </c>
      <c r="AN812" s="8">
        <v>0</v>
      </c>
      <c r="AO812" s="8">
        <v>1</v>
      </c>
      <c r="AP812" s="8">
        <v>0</v>
      </c>
      <c r="AQ812" s="8">
        <v>0</v>
      </c>
      <c r="AR812" s="54">
        <v>90</v>
      </c>
      <c r="AS812" s="8">
        <v>1</v>
      </c>
      <c r="AT812" s="8">
        <v>0</v>
      </c>
      <c r="AU812" s="8">
        <v>180</v>
      </c>
      <c r="AV812" s="8" t="s">
        <v>8439</v>
      </c>
      <c r="AW812" s="8">
        <v>1</v>
      </c>
      <c r="AX812" s="8">
        <v>0</v>
      </c>
      <c r="AY812" s="8">
        <v>0</v>
      </c>
      <c r="AZ812" s="47">
        <v>46222.333333333336</v>
      </c>
      <c r="BA812" s="47">
        <v>46222.458333333336</v>
      </c>
      <c r="BB812" s="8" t="s">
        <v>8380</v>
      </c>
      <c r="BC812" s="47">
        <v>46222.339583333334</v>
      </c>
      <c r="BD812" s="47">
        <v>46222.447916666664</v>
      </c>
      <c r="BE812" s="8" t="s">
        <v>480</v>
      </c>
      <c r="BF812" s="8">
        <v>0</v>
      </c>
      <c r="BG812" s="8">
        <v>0</v>
      </c>
      <c r="BH812" s="8"/>
    </row>
    <row r="813" spans="2:60">
      <c r="B813" s="8" t="s">
        <v>8326</v>
      </c>
      <c r="C813" s="8" t="s">
        <v>82</v>
      </c>
      <c r="D813" s="8" t="s">
        <v>67</v>
      </c>
      <c r="E813" s="8" t="s">
        <v>480</v>
      </c>
      <c r="F813" s="8" t="s">
        <v>8438</v>
      </c>
      <c r="G813" s="8" t="s">
        <v>87</v>
      </c>
      <c r="H813" s="8" t="s">
        <v>53</v>
      </c>
      <c r="I813" s="9">
        <v>46260</v>
      </c>
      <c r="J813" s="61">
        <v>0</v>
      </c>
      <c r="K813" s="56">
        <v>46235</v>
      </c>
      <c r="L813" s="8" t="s">
        <v>52</v>
      </c>
      <c r="M813" s="8" t="s">
        <v>84</v>
      </c>
      <c r="N813" s="8" t="s">
        <v>64</v>
      </c>
      <c r="O813" s="8">
        <v>1</v>
      </c>
      <c r="P813" s="8">
        <v>4</v>
      </c>
      <c r="Q813" s="8" t="s">
        <v>60</v>
      </c>
      <c r="R813" s="8">
        <v>4</v>
      </c>
      <c r="S813" s="8">
        <v>0</v>
      </c>
      <c r="T813" s="8" t="b">
        <v>0</v>
      </c>
      <c r="U813" s="8">
        <v>240</v>
      </c>
      <c r="V813" s="54">
        <v>222</v>
      </c>
      <c r="W813" s="54">
        <v>141</v>
      </c>
      <c r="X813" s="8">
        <v>0</v>
      </c>
      <c r="Y813" s="8">
        <v>0</v>
      </c>
      <c r="Z813" s="8">
        <v>1</v>
      </c>
      <c r="AA813" s="8">
        <v>0</v>
      </c>
      <c r="AB813" s="8">
        <v>4</v>
      </c>
      <c r="AC813" s="8">
        <v>0</v>
      </c>
      <c r="AD813" s="8"/>
      <c r="AE813" s="8">
        <v>240</v>
      </c>
      <c r="AF813" s="8" t="s">
        <v>8384</v>
      </c>
      <c r="AG813" s="8" t="s">
        <v>8379</v>
      </c>
      <c r="AH813" s="54">
        <v>4</v>
      </c>
      <c r="AI813" s="54">
        <v>-14</v>
      </c>
      <c r="AJ813" s="8">
        <v>0</v>
      </c>
      <c r="AK813" s="8">
        <v>1</v>
      </c>
      <c r="AL813" s="8">
        <v>0</v>
      </c>
      <c r="AM813" s="8">
        <v>4</v>
      </c>
      <c r="AN813" s="8">
        <v>0</v>
      </c>
      <c r="AO813" s="8">
        <v>1</v>
      </c>
      <c r="AP813" s="8">
        <v>0</v>
      </c>
      <c r="AQ813" s="8">
        <v>0</v>
      </c>
      <c r="AR813" s="54">
        <v>135</v>
      </c>
      <c r="AS813" s="8">
        <v>1</v>
      </c>
      <c r="AT813" s="8">
        <v>0</v>
      </c>
      <c r="AU813" s="8">
        <v>240</v>
      </c>
      <c r="AV813" s="8" t="s">
        <v>8439</v>
      </c>
      <c r="AW813" s="8">
        <v>1</v>
      </c>
      <c r="AX813" s="8">
        <v>0</v>
      </c>
      <c r="AY813" s="8">
        <v>0</v>
      </c>
      <c r="AZ813" s="47">
        <v>46260.375</v>
      </c>
      <c r="BA813" s="47">
        <v>46260.541666666664</v>
      </c>
      <c r="BB813" s="8" t="s">
        <v>8380</v>
      </c>
      <c r="BC813" s="47">
        <v>46260.37777777778</v>
      </c>
      <c r="BD813" s="47">
        <v>46260.531944444447</v>
      </c>
      <c r="BE813" s="8" t="s">
        <v>480</v>
      </c>
      <c r="BF813" s="8">
        <v>0</v>
      </c>
      <c r="BG813" s="8">
        <v>0</v>
      </c>
      <c r="BH813" s="8"/>
    </row>
    <row r="814" spans="2:60">
      <c r="B814" s="8" t="s">
        <v>8326</v>
      </c>
      <c r="C814" s="8" t="s">
        <v>82</v>
      </c>
      <c r="D814" s="8" t="s">
        <v>67</v>
      </c>
      <c r="E814" s="8" t="s">
        <v>480</v>
      </c>
      <c r="F814" s="8" t="s">
        <v>8438</v>
      </c>
      <c r="G814" s="8" t="s">
        <v>89</v>
      </c>
      <c r="H814" s="8" t="s">
        <v>53</v>
      </c>
      <c r="I814" s="9">
        <v>46199</v>
      </c>
      <c r="J814" s="61">
        <v>0</v>
      </c>
      <c r="K814" s="56">
        <v>46174</v>
      </c>
      <c r="L814" s="8" t="s">
        <v>52</v>
      </c>
      <c r="M814" s="8" t="s">
        <v>84</v>
      </c>
      <c r="N814" s="8" t="s">
        <v>64</v>
      </c>
      <c r="O814" s="8">
        <v>1</v>
      </c>
      <c r="P814" s="8">
        <v>4</v>
      </c>
      <c r="Q814" s="8" t="s">
        <v>56</v>
      </c>
      <c r="R814" s="8">
        <v>4</v>
      </c>
      <c r="S814" s="8">
        <v>0</v>
      </c>
      <c r="T814" s="8" t="b">
        <v>0</v>
      </c>
      <c r="U814" s="8">
        <v>480</v>
      </c>
      <c r="V814" s="54">
        <v>438</v>
      </c>
      <c r="W814" s="54">
        <v>333</v>
      </c>
      <c r="X814" s="8">
        <v>0</v>
      </c>
      <c r="Y814" s="8">
        <v>0</v>
      </c>
      <c r="Z814" s="8">
        <v>1</v>
      </c>
      <c r="AA814" s="8">
        <v>0</v>
      </c>
      <c r="AB814" s="8">
        <v>4</v>
      </c>
      <c r="AC814" s="8">
        <v>0</v>
      </c>
      <c r="AD814" s="8"/>
      <c r="AE814" s="8">
        <v>480</v>
      </c>
      <c r="AF814" s="8" t="s">
        <v>8384</v>
      </c>
      <c r="AG814" s="8" t="s">
        <v>8379</v>
      </c>
      <c r="AH814" s="54">
        <v>3</v>
      </c>
      <c r="AI814" s="54">
        <v>-39</v>
      </c>
      <c r="AJ814" s="8">
        <v>0</v>
      </c>
      <c r="AK814" s="8">
        <v>1</v>
      </c>
      <c r="AL814" s="8">
        <v>0</v>
      </c>
      <c r="AM814" s="8">
        <v>4</v>
      </c>
      <c r="AN814" s="8">
        <v>0</v>
      </c>
      <c r="AO814" s="8">
        <v>1</v>
      </c>
      <c r="AP814" s="8">
        <v>0</v>
      </c>
      <c r="AQ814" s="8">
        <v>0</v>
      </c>
      <c r="AR814" s="54">
        <v>325</v>
      </c>
      <c r="AS814" s="8">
        <v>1</v>
      </c>
      <c r="AT814" s="8">
        <v>0</v>
      </c>
      <c r="AU814" s="8">
        <v>480</v>
      </c>
      <c r="AV814" s="8" t="s">
        <v>8439</v>
      </c>
      <c r="AW814" s="8">
        <v>1</v>
      </c>
      <c r="AX814" s="8">
        <v>0</v>
      </c>
      <c r="AY814" s="8">
        <v>0</v>
      </c>
      <c r="AZ814" s="47">
        <v>46199.333333333336</v>
      </c>
      <c r="BA814" s="47">
        <v>46199.666666666664</v>
      </c>
      <c r="BB814" s="8" t="s">
        <v>8380</v>
      </c>
      <c r="BC814" s="47">
        <v>46199.335416666669</v>
      </c>
      <c r="BD814" s="47">
        <v>46199.63958333333</v>
      </c>
      <c r="BE814" s="8" t="s">
        <v>480</v>
      </c>
      <c r="BF814" s="8">
        <v>0</v>
      </c>
      <c r="BG814" s="8">
        <v>0</v>
      </c>
      <c r="BH814" s="8"/>
    </row>
    <row r="815" spans="2:60">
      <c r="B815" s="8" t="s">
        <v>8326</v>
      </c>
      <c r="C815" s="8" t="s">
        <v>82</v>
      </c>
      <c r="D815" s="8" t="s">
        <v>67</v>
      </c>
      <c r="E815" s="8" t="s">
        <v>420</v>
      </c>
      <c r="F815" s="8" t="s">
        <v>8438</v>
      </c>
      <c r="G815" s="8" t="s">
        <v>85</v>
      </c>
      <c r="H815" s="8" t="s">
        <v>53</v>
      </c>
      <c r="I815" s="9">
        <v>46176</v>
      </c>
      <c r="J815" s="61">
        <v>0</v>
      </c>
      <c r="K815" s="56">
        <v>46174</v>
      </c>
      <c r="L815" s="8" t="s">
        <v>52</v>
      </c>
      <c r="M815" s="8" t="s">
        <v>84</v>
      </c>
      <c r="N815" s="8" t="s">
        <v>64</v>
      </c>
      <c r="O815" s="8">
        <v>1</v>
      </c>
      <c r="P815" s="8">
        <v>4</v>
      </c>
      <c r="Q815" s="8" t="s">
        <v>56</v>
      </c>
      <c r="R815" s="8">
        <v>4</v>
      </c>
      <c r="S815" s="8">
        <v>0</v>
      </c>
      <c r="T815" s="8" t="b">
        <v>0</v>
      </c>
      <c r="U815" s="8">
        <v>300</v>
      </c>
      <c r="V815" s="54">
        <v>259</v>
      </c>
      <c r="W815" s="54">
        <v>162</v>
      </c>
      <c r="X815" s="8">
        <v>0</v>
      </c>
      <c r="Y815" s="8">
        <v>0</v>
      </c>
      <c r="Z815" s="8">
        <v>1</v>
      </c>
      <c r="AA815" s="8">
        <v>0</v>
      </c>
      <c r="AB815" s="8">
        <v>4</v>
      </c>
      <c r="AC815" s="8">
        <v>0</v>
      </c>
      <c r="AD815" s="8"/>
      <c r="AE815" s="8">
        <v>300</v>
      </c>
      <c r="AF815" s="8" t="s">
        <v>8384</v>
      </c>
      <c r="AG815" s="8" t="s">
        <v>8379</v>
      </c>
      <c r="AH815" s="54">
        <v>10</v>
      </c>
      <c r="AI815" s="54">
        <v>-31</v>
      </c>
      <c r="AJ815" s="8">
        <v>0</v>
      </c>
      <c r="AK815" s="8">
        <v>1</v>
      </c>
      <c r="AL815" s="8">
        <v>0</v>
      </c>
      <c r="AM815" s="8">
        <v>4</v>
      </c>
      <c r="AN815" s="8">
        <v>0</v>
      </c>
      <c r="AO815" s="8">
        <v>1</v>
      </c>
      <c r="AP815" s="8">
        <v>0</v>
      </c>
      <c r="AQ815" s="8">
        <v>0</v>
      </c>
      <c r="AR815" s="54">
        <v>160</v>
      </c>
      <c r="AS815" s="8">
        <v>1</v>
      </c>
      <c r="AT815" s="8">
        <v>0</v>
      </c>
      <c r="AU815" s="8">
        <v>300</v>
      </c>
      <c r="AV815" s="8" t="s">
        <v>8439</v>
      </c>
      <c r="AW815" s="8">
        <v>1</v>
      </c>
      <c r="AX815" s="8">
        <v>0</v>
      </c>
      <c r="AY815" s="8">
        <v>0</v>
      </c>
      <c r="AZ815" s="47">
        <v>46176.541666666664</v>
      </c>
      <c r="BA815" s="47">
        <v>46176.75</v>
      </c>
      <c r="BB815" s="8" t="s">
        <v>8380</v>
      </c>
      <c r="BC815" s="47">
        <v>46176.548611111109</v>
      </c>
      <c r="BD815" s="47">
        <v>46176.728472222225</v>
      </c>
      <c r="BE815" s="8" t="s">
        <v>420</v>
      </c>
      <c r="BF815" s="8">
        <v>0</v>
      </c>
      <c r="BG815" s="8">
        <v>0</v>
      </c>
      <c r="BH815" s="8"/>
    </row>
    <row r="816" spans="2:60">
      <c r="B816" s="8" t="s">
        <v>8326</v>
      </c>
      <c r="C816" s="8" t="s">
        <v>82</v>
      </c>
      <c r="D816" s="8" t="s">
        <v>67</v>
      </c>
      <c r="E816" s="8" t="s">
        <v>420</v>
      </c>
      <c r="F816" s="8" t="s">
        <v>8438</v>
      </c>
      <c r="G816" s="8" t="s">
        <v>85</v>
      </c>
      <c r="H816" s="8" t="s">
        <v>53</v>
      </c>
      <c r="I816" s="9">
        <v>46195</v>
      </c>
      <c r="J816" s="61">
        <v>0</v>
      </c>
      <c r="K816" s="56">
        <v>46174</v>
      </c>
      <c r="L816" s="8" t="s">
        <v>52</v>
      </c>
      <c r="M816" s="8" t="s">
        <v>84</v>
      </c>
      <c r="N816" s="8" t="s">
        <v>64</v>
      </c>
      <c r="O816" s="8">
        <v>1</v>
      </c>
      <c r="P816" s="8">
        <v>4</v>
      </c>
      <c r="Q816" s="8" t="s">
        <v>56</v>
      </c>
      <c r="R816" s="8">
        <v>4</v>
      </c>
      <c r="S816" s="8">
        <v>0</v>
      </c>
      <c r="T816" s="8" t="b">
        <v>0</v>
      </c>
      <c r="U816" s="8">
        <v>300</v>
      </c>
      <c r="V816" s="54">
        <v>268</v>
      </c>
      <c r="W816" s="54">
        <v>173</v>
      </c>
      <c r="X816" s="8">
        <v>0</v>
      </c>
      <c r="Y816" s="8">
        <v>0</v>
      </c>
      <c r="Z816" s="8">
        <v>1</v>
      </c>
      <c r="AA816" s="8">
        <v>0</v>
      </c>
      <c r="AB816" s="8">
        <v>4</v>
      </c>
      <c r="AC816" s="8">
        <v>0</v>
      </c>
      <c r="AD816" s="8"/>
      <c r="AE816" s="8">
        <v>300</v>
      </c>
      <c r="AF816" s="8" t="s">
        <v>8378</v>
      </c>
      <c r="AG816" s="8" t="s">
        <v>8379</v>
      </c>
      <c r="AH816" s="54">
        <v>12</v>
      </c>
      <c r="AI816" s="54">
        <v>-20</v>
      </c>
      <c r="AJ816" s="8">
        <v>0</v>
      </c>
      <c r="AK816" s="8">
        <v>0</v>
      </c>
      <c r="AL816" s="8">
        <v>1</v>
      </c>
      <c r="AM816" s="8">
        <v>4</v>
      </c>
      <c r="AN816" s="8">
        <v>0</v>
      </c>
      <c r="AO816" s="8">
        <v>1</v>
      </c>
      <c r="AP816" s="8">
        <v>0</v>
      </c>
      <c r="AQ816" s="8">
        <v>0</v>
      </c>
      <c r="AR816" s="54">
        <v>185</v>
      </c>
      <c r="AS816" s="8">
        <v>1</v>
      </c>
      <c r="AT816" s="8">
        <v>0</v>
      </c>
      <c r="AU816" s="8">
        <v>300</v>
      </c>
      <c r="AV816" s="8" t="s">
        <v>8439</v>
      </c>
      <c r="AW816" s="8">
        <v>1</v>
      </c>
      <c r="AX816" s="8">
        <v>0</v>
      </c>
      <c r="AY816" s="8">
        <v>0</v>
      </c>
      <c r="AZ816" s="47">
        <v>46195.354166666664</v>
      </c>
      <c r="BA816" s="47">
        <v>46195.5625</v>
      </c>
      <c r="BB816" s="8" t="s">
        <v>8380</v>
      </c>
      <c r="BC816" s="47">
        <v>46195.362500000003</v>
      </c>
      <c r="BD816" s="47">
        <v>46195.548611111109</v>
      </c>
      <c r="BE816" s="8" t="s">
        <v>420</v>
      </c>
      <c r="BF816" s="8">
        <v>0</v>
      </c>
      <c r="BG816" s="8">
        <v>0</v>
      </c>
      <c r="BH816" s="8"/>
    </row>
    <row r="817" spans="2:60">
      <c r="B817" s="8" t="s">
        <v>8326</v>
      </c>
      <c r="C817" s="8" t="s">
        <v>82</v>
      </c>
      <c r="D817" s="8" t="s">
        <v>67</v>
      </c>
      <c r="E817" s="8" t="s">
        <v>394</v>
      </c>
      <c r="F817" s="8" t="s">
        <v>8438</v>
      </c>
      <c r="G817" s="8" t="s">
        <v>86</v>
      </c>
      <c r="H817" s="8" t="s">
        <v>53</v>
      </c>
      <c r="I817" s="9">
        <v>46202</v>
      </c>
      <c r="J817" s="61">
        <v>0</v>
      </c>
      <c r="K817" s="56">
        <v>46174</v>
      </c>
      <c r="L817" s="8" t="s">
        <v>52</v>
      </c>
      <c r="M817" s="8" t="s">
        <v>84</v>
      </c>
      <c r="N817" s="8" t="s">
        <v>64</v>
      </c>
      <c r="O817" s="8">
        <v>1</v>
      </c>
      <c r="P817" s="8">
        <v>4</v>
      </c>
      <c r="Q817" s="8" t="s">
        <v>56</v>
      </c>
      <c r="R817" s="8">
        <v>4</v>
      </c>
      <c r="S817" s="8">
        <v>0</v>
      </c>
      <c r="T817" s="8" t="b">
        <v>0</v>
      </c>
      <c r="U817" s="8">
        <v>540</v>
      </c>
      <c r="V817" s="54">
        <v>499</v>
      </c>
      <c r="W817" s="54">
        <v>384</v>
      </c>
      <c r="X817" s="8">
        <v>0</v>
      </c>
      <c r="Y817" s="8">
        <v>0</v>
      </c>
      <c r="Z817" s="8">
        <v>1</v>
      </c>
      <c r="AA817" s="8">
        <v>0</v>
      </c>
      <c r="AB817" s="8">
        <v>4</v>
      </c>
      <c r="AC817" s="8">
        <v>0</v>
      </c>
      <c r="AD817" s="8"/>
      <c r="AE817" s="8">
        <v>540</v>
      </c>
      <c r="AF817" s="8" t="s">
        <v>8384</v>
      </c>
      <c r="AG817" s="8" t="s">
        <v>8379</v>
      </c>
      <c r="AH817" s="54">
        <v>6</v>
      </c>
      <c r="AI817" s="54">
        <v>-35</v>
      </c>
      <c r="AJ817" s="8">
        <v>0</v>
      </c>
      <c r="AK817" s="8">
        <v>1</v>
      </c>
      <c r="AL817" s="8">
        <v>0</v>
      </c>
      <c r="AM817" s="8">
        <v>4</v>
      </c>
      <c r="AN817" s="8">
        <v>0</v>
      </c>
      <c r="AO817" s="8">
        <v>1</v>
      </c>
      <c r="AP817" s="8">
        <v>0</v>
      </c>
      <c r="AQ817" s="8">
        <v>0</v>
      </c>
      <c r="AR817" s="54">
        <v>380</v>
      </c>
      <c r="AS817" s="8">
        <v>1</v>
      </c>
      <c r="AT817" s="8">
        <v>0</v>
      </c>
      <c r="AU817" s="8">
        <v>540</v>
      </c>
      <c r="AV817" s="8" t="s">
        <v>8439</v>
      </c>
      <c r="AW817" s="8">
        <v>1</v>
      </c>
      <c r="AX817" s="8">
        <v>0</v>
      </c>
      <c r="AY817" s="8">
        <v>0</v>
      </c>
      <c r="AZ817" s="47">
        <v>46202.375</v>
      </c>
      <c r="BA817" s="47">
        <v>46202.75</v>
      </c>
      <c r="BB817" s="8" t="s">
        <v>8380</v>
      </c>
      <c r="BC817" s="47">
        <v>46202.379166666666</v>
      </c>
      <c r="BD817" s="47">
        <v>46202.725694444445</v>
      </c>
      <c r="BE817" s="8" t="s">
        <v>394</v>
      </c>
      <c r="BF817" s="8">
        <v>0</v>
      </c>
      <c r="BG817" s="8">
        <v>0</v>
      </c>
      <c r="BH817" s="8"/>
    </row>
    <row r="818" spans="2:60">
      <c r="B818" s="8" t="s">
        <v>8326</v>
      </c>
      <c r="C818" s="8" t="s">
        <v>82</v>
      </c>
      <c r="D818" s="8" t="s">
        <v>67</v>
      </c>
      <c r="E818" s="8" t="s">
        <v>394</v>
      </c>
      <c r="F818" s="8" t="s">
        <v>8438</v>
      </c>
      <c r="G818" s="8" t="s">
        <v>89</v>
      </c>
      <c r="H818" s="8" t="s">
        <v>53</v>
      </c>
      <c r="I818" s="9">
        <v>46208</v>
      </c>
      <c r="J818" s="61">
        <v>0</v>
      </c>
      <c r="K818" s="56">
        <v>46204</v>
      </c>
      <c r="L818" s="8" t="s">
        <v>52</v>
      </c>
      <c r="M818" s="8" t="s">
        <v>84</v>
      </c>
      <c r="N818" s="8" t="s">
        <v>64</v>
      </c>
      <c r="O818" s="8">
        <v>1</v>
      </c>
      <c r="P818" s="8">
        <v>4</v>
      </c>
      <c r="Q818" s="8" t="s">
        <v>58</v>
      </c>
      <c r="R818" s="8">
        <v>4</v>
      </c>
      <c r="S818" s="8">
        <v>0</v>
      </c>
      <c r="T818" s="8" t="b">
        <v>0</v>
      </c>
      <c r="U818" s="8">
        <v>480</v>
      </c>
      <c r="V818" s="54">
        <v>436</v>
      </c>
      <c r="W818" s="54">
        <v>289</v>
      </c>
      <c r="X818" s="8">
        <v>0</v>
      </c>
      <c r="Y818" s="8">
        <v>0</v>
      </c>
      <c r="Z818" s="8">
        <v>1</v>
      </c>
      <c r="AA818" s="8">
        <v>0</v>
      </c>
      <c r="AB818" s="8">
        <v>4</v>
      </c>
      <c r="AC818" s="8">
        <v>0</v>
      </c>
      <c r="AD818" s="8"/>
      <c r="AE818" s="8">
        <v>480</v>
      </c>
      <c r="AF818" s="8" t="s">
        <v>8384</v>
      </c>
      <c r="AG818" s="8" t="s">
        <v>8379</v>
      </c>
      <c r="AH818" s="54">
        <v>7</v>
      </c>
      <c r="AI818" s="54">
        <v>-37</v>
      </c>
      <c r="AJ818" s="8">
        <v>0</v>
      </c>
      <c r="AK818" s="8">
        <v>1</v>
      </c>
      <c r="AL818" s="8">
        <v>0</v>
      </c>
      <c r="AM818" s="8">
        <v>4</v>
      </c>
      <c r="AN818" s="8">
        <v>0</v>
      </c>
      <c r="AO818" s="8">
        <v>1</v>
      </c>
      <c r="AP818" s="8">
        <v>0</v>
      </c>
      <c r="AQ818" s="8">
        <v>0</v>
      </c>
      <c r="AR818" s="54">
        <v>295</v>
      </c>
      <c r="AS818" s="8">
        <v>1</v>
      </c>
      <c r="AT818" s="8">
        <v>0</v>
      </c>
      <c r="AU818" s="8">
        <v>480</v>
      </c>
      <c r="AV818" s="8" t="s">
        <v>8439</v>
      </c>
      <c r="AW818" s="8">
        <v>1</v>
      </c>
      <c r="AX818" s="8">
        <v>0</v>
      </c>
      <c r="AY818" s="8">
        <v>0</v>
      </c>
      <c r="AZ818" s="47">
        <v>46208.375</v>
      </c>
      <c r="BA818" s="47">
        <v>46208.708333333336</v>
      </c>
      <c r="BB818" s="8" t="s">
        <v>8380</v>
      </c>
      <c r="BC818" s="47">
        <v>46208.379861111112</v>
      </c>
      <c r="BD818" s="47">
        <v>46208.682638888888</v>
      </c>
      <c r="BE818" s="8" t="s">
        <v>394</v>
      </c>
      <c r="BF818" s="8">
        <v>0</v>
      </c>
      <c r="BG818" s="8">
        <v>0</v>
      </c>
      <c r="BH818" s="8"/>
    </row>
    <row r="819" spans="2:60">
      <c r="B819" s="8" t="s">
        <v>8326</v>
      </c>
      <c r="C819" s="8" t="s">
        <v>82</v>
      </c>
      <c r="D819" s="8" t="s">
        <v>67</v>
      </c>
      <c r="E819" s="8" t="s">
        <v>547</v>
      </c>
      <c r="F819" s="8" t="s">
        <v>8438</v>
      </c>
      <c r="G819" s="8" t="s">
        <v>87</v>
      </c>
      <c r="H819" s="8" t="s">
        <v>53</v>
      </c>
      <c r="I819" s="9">
        <v>46236</v>
      </c>
      <c r="J819" s="61">
        <v>0</v>
      </c>
      <c r="K819" s="56">
        <v>46235</v>
      </c>
      <c r="L819" s="8" t="s">
        <v>52</v>
      </c>
      <c r="M819" s="8" t="s">
        <v>84</v>
      </c>
      <c r="N819" s="8" t="s">
        <v>64</v>
      </c>
      <c r="O819" s="8">
        <v>1</v>
      </c>
      <c r="P819" s="8">
        <v>4</v>
      </c>
      <c r="Q819" s="8" t="s">
        <v>60</v>
      </c>
      <c r="R819" s="8">
        <v>4</v>
      </c>
      <c r="S819" s="8">
        <v>0</v>
      </c>
      <c r="T819" s="8" t="b">
        <v>0</v>
      </c>
      <c r="U819" s="8">
        <v>270</v>
      </c>
      <c r="V819" s="54">
        <v>237</v>
      </c>
      <c r="W819" s="54">
        <v>155</v>
      </c>
      <c r="X819" s="8">
        <v>0</v>
      </c>
      <c r="Y819" s="8">
        <v>0</v>
      </c>
      <c r="Z819" s="8">
        <v>1</v>
      </c>
      <c r="AA819" s="8">
        <v>0</v>
      </c>
      <c r="AB819" s="8">
        <v>4</v>
      </c>
      <c r="AC819" s="8">
        <v>0</v>
      </c>
      <c r="AD819" s="8"/>
      <c r="AE819" s="8">
        <v>270</v>
      </c>
      <c r="AF819" s="8" t="s">
        <v>8384</v>
      </c>
      <c r="AG819" s="8" t="s">
        <v>8379</v>
      </c>
      <c r="AH819" s="54">
        <v>4</v>
      </c>
      <c r="AI819" s="54">
        <v>-29</v>
      </c>
      <c r="AJ819" s="8">
        <v>0</v>
      </c>
      <c r="AK819" s="8">
        <v>1</v>
      </c>
      <c r="AL819" s="8">
        <v>0</v>
      </c>
      <c r="AM819" s="8">
        <v>4</v>
      </c>
      <c r="AN819" s="8">
        <v>0</v>
      </c>
      <c r="AO819" s="8">
        <v>1</v>
      </c>
      <c r="AP819" s="8">
        <v>0</v>
      </c>
      <c r="AQ819" s="8">
        <v>0</v>
      </c>
      <c r="AR819" s="54">
        <v>155</v>
      </c>
      <c r="AS819" s="8">
        <v>1</v>
      </c>
      <c r="AT819" s="8">
        <v>0</v>
      </c>
      <c r="AU819" s="8">
        <v>270</v>
      </c>
      <c r="AV819" s="8" t="s">
        <v>8439</v>
      </c>
      <c r="AW819" s="8">
        <v>1</v>
      </c>
      <c r="AX819" s="8">
        <v>0</v>
      </c>
      <c r="AY819" s="8">
        <v>0</v>
      </c>
      <c r="AZ819" s="47">
        <v>46236.333333333336</v>
      </c>
      <c r="BA819" s="47">
        <v>46236.520833333336</v>
      </c>
      <c r="BB819" s="8" t="s">
        <v>8380</v>
      </c>
      <c r="BC819" s="47">
        <v>46236.336111111108</v>
      </c>
      <c r="BD819" s="47">
        <v>46236.500694444447</v>
      </c>
      <c r="BE819" s="8" t="s">
        <v>547</v>
      </c>
      <c r="BF819" s="8">
        <v>0</v>
      </c>
      <c r="BG819" s="8">
        <v>0</v>
      </c>
      <c r="BH819" s="8"/>
    </row>
    <row r="820" spans="2:60">
      <c r="B820" s="8" t="s">
        <v>8326</v>
      </c>
      <c r="C820" s="8" t="s">
        <v>82</v>
      </c>
      <c r="D820" s="8" t="s">
        <v>67</v>
      </c>
      <c r="E820" s="8" t="s">
        <v>514</v>
      </c>
      <c r="F820" s="8" t="s">
        <v>8438</v>
      </c>
      <c r="G820" s="8" t="s">
        <v>83</v>
      </c>
      <c r="H820" s="8" t="s">
        <v>53</v>
      </c>
      <c r="I820" s="9">
        <v>46204</v>
      </c>
      <c r="J820" s="61">
        <v>0</v>
      </c>
      <c r="K820" s="56">
        <v>46204</v>
      </c>
      <c r="L820" s="8" t="s">
        <v>52</v>
      </c>
      <c r="M820" s="8" t="s">
        <v>84</v>
      </c>
      <c r="N820" s="8" t="s">
        <v>64</v>
      </c>
      <c r="O820" s="8">
        <v>1</v>
      </c>
      <c r="P820" s="8">
        <v>4</v>
      </c>
      <c r="Q820" s="8" t="s">
        <v>58</v>
      </c>
      <c r="R820" s="8">
        <v>4</v>
      </c>
      <c r="S820" s="8">
        <v>0</v>
      </c>
      <c r="T820" s="8" t="b">
        <v>0</v>
      </c>
      <c r="U820" s="8">
        <v>480</v>
      </c>
      <c r="V820" s="54">
        <v>443</v>
      </c>
      <c r="W820" s="54">
        <v>303</v>
      </c>
      <c r="X820" s="8">
        <v>0</v>
      </c>
      <c r="Y820" s="8">
        <v>0</v>
      </c>
      <c r="Z820" s="8">
        <v>1</v>
      </c>
      <c r="AA820" s="8">
        <v>0</v>
      </c>
      <c r="AB820" s="8">
        <v>4</v>
      </c>
      <c r="AC820" s="8">
        <v>0</v>
      </c>
      <c r="AD820" s="8"/>
      <c r="AE820" s="8">
        <v>480</v>
      </c>
      <c r="AF820" s="8" t="s">
        <v>8378</v>
      </c>
      <c r="AG820" s="8" t="s">
        <v>8379</v>
      </c>
      <c r="AH820" s="54">
        <v>11</v>
      </c>
      <c r="AI820" s="54">
        <v>-26</v>
      </c>
      <c r="AJ820" s="8">
        <v>0</v>
      </c>
      <c r="AK820" s="8">
        <v>0</v>
      </c>
      <c r="AL820" s="8">
        <v>1</v>
      </c>
      <c r="AM820" s="8">
        <v>4</v>
      </c>
      <c r="AN820" s="8">
        <v>0</v>
      </c>
      <c r="AO820" s="8">
        <v>1</v>
      </c>
      <c r="AP820" s="8">
        <v>0</v>
      </c>
      <c r="AQ820" s="8">
        <v>0</v>
      </c>
      <c r="AR820" s="54">
        <v>305</v>
      </c>
      <c r="AS820" s="8">
        <v>1</v>
      </c>
      <c r="AT820" s="8">
        <v>0</v>
      </c>
      <c r="AU820" s="8">
        <v>480</v>
      </c>
      <c r="AV820" s="8" t="s">
        <v>8439</v>
      </c>
      <c r="AW820" s="8">
        <v>1</v>
      </c>
      <c r="AX820" s="8">
        <v>0</v>
      </c>
      <c r="AY820" s="8">
        <v>0</v>
      </c>
      <c r="AZ820" s="47">
        <v>46204.333333333336</v>
      </c>
      <c r="BA820" s="47">
        <v>46204.666666666664</v>
      </c>
      <c r="BB820" s="8" t="s">
        <v>8380</v>
      </c>
      <c r="BC820" s="47">
        <v>46204.34097222222</v>
      </c>
      <c r="BD820" s="47">
        <v>46204.648611111108</v>
      </c>
      <c r="BE820" s="8" t="s">
        <v>514</v>
      </c>
      <c r="BF820" s="8">
        <v>0</v>
      </c>
      <c r="BG820" s="8">
        <v>0</v>
      </c>
      <c r="BH820" s="8"/>
    </row>
    <row r="821" spans="2:60">
      <c r="B821" s="8" t="s">
        <v>8326</v>
      </c>
      <c r="C821" s="8" t="s">
        <v>82</v>
      </c>
      <c r="D821" s="8" t="s">
        <v>67</v>
      </c>
      <c r="E821" s="8" t="s">
        <v>269</v>
      </c>
      <c r="F821" s="8" t="s">
        <v>8438</v>
      </c>
      <c r="G821" s="8" t="s">
        <v>87</v>
      </c>
      <c r="H821" s="8" t="s">
        <v>53</v>
      </c>
      <c r="I821" s="9">
        <v>46185</v>
      </c>
      <c r="J821" s="61">
        <v>0</v>
      </c>
      <c r="K821" s="56">
        <v>46174</v>
      </c>
      <c r="L821" s="8" t="s">
        <v>52</v>
      </c>
      <c r="M821" s="8" t="s">
        <v>84</v>
      </c>
      <c r="N821" s="8" t="s">
        <v>64</v>
      </c>
      <c r="O821" s="8">
        <v>1</v>
      </c>
      <c r="P821" s="8">
        <v>4</v>
      </c>
      <c r="Q821" s="8" t="s">
        <v>56</v>
      </c>
      <c r="R821" s="8">
        <v>4</v>
      </c>
      <c r="S821" s="8">
        <v>0</v>
      </c>
      <c r="T821" s="8" t="b">
        <v>0</v>
      </c>
      <c r="U821" s="8">
        <v>270</v>
      </c>
      <c r="V821" s="54">
        <v>243</v>
      </c>
      <c r="W821" s="54">
        <v>183</v>
      </c>
      <c r="X821" s="8">
        <v>0</v>
      </c>
      <c r="Y821" s="8">
        <v>0</v>
      </c>
      <c r="Z821" s="8">
        <v>1</v>
      </c>
      <c r="AA821" s="8">
        <v>0</v>
      </c>
      <c r="AB821" s="8">
        <v>4</v>
      </c>
      <c r="AC821" s="8">
        <v>0</v>
      </c>
      <c r="AD821" s="8"/>
      <c r="AE821" s="8">
        <v>270</v>
      </c>
      <c r="AF821" s="8" t="s">
        <v>8384</v>
      </c>
      <c r="AG821" s="8" t="s">
        <v>8379</v>
      </c>
      <c r="AH821" s="54">
        <v>7</v>
      </c>
      <c r="AI821" s="54">
        <v>-20</v>
      </c>
      <c r="AJ821" s="8">
        <v>0</v>
      </c>
      <c r="AK821" s="8">
        <v>1</v>
      </c>
      <c r="AL821" s="8">
        <v>0</v>
      </c>
      <c r="AM821" s="8">
        <v>4</v>
      </c>
      <c r="AN821" s="8">
        <v>0</v>
      </c>
      <c r="AO821" s="8">
        <v>1</v>
      </c>
      <c r="AP821" s="8">
        <v>0</v>
      </c>
      <c r="AQ821" s="8">
        <v>0</v>
      </c>
      <c r="AR821" s="54">
        <v>175</v>
      </c>
      <c r="AS821" s="8">
        <v>1</v>
      </c>
      <c r="AT821" s="8">
        <v>0</v>
      </c>
      <c r="AU821" s="8">
        <v>270</v>
      </c>
      <c r="AV821" s="8" t="s">
        <v>8439</v>
      </c>
      <c r="AW821" s="8">
        <v>1</v>
      </c>
      <c r="AX821" s="8">
        <v>0</v>
      </c>
      <c r="AY821" s="8">
        <v>0</v>
      </c>
      <c r="AZ821" s="47">
        <v>46185.354166666664</v>
      </c>
      <c r="BA821" s="47">
        <v>46185.541666666664</v>
      </c>
      <c r="BB821" s="8" t="s">
        <v>8380</v>
      </c>
      <c r="BC821" s="47">
        <v>46185.359027777777</v>
      </c>
      <c r="BD821" s="47">
        <v>46185.527777777781</v>
      </c>
      <c r="BE821" s="8" t="s">
        <v>269</v>
      </c>
      <c r="BF821" s="8">
        <v>0</v>
      </c>
      <c r="BG821" s="8">
        <v>0</v>
      </c>
      <c r="BH821" s="8"/>
    </row>
    <row r="822" spans="2:60">
      <c r="B822" s="8" t="s">
        <v>8326</v>
      </c>
      <c r="C822" s="8" t="s">
        <v>82</v>
      </c>
      <c r="D822" s="8" t="s">
        <v>67</v>
      </c>
      <c r="E822" s="8" t="s">
        <v>269</v>
      </c>
      <c r="F822" s="8" t="s">
        <v>8438</v>
      </c>
      <c r="G822" s="8" t="s">
        <v>87</v>
      </c>
      <c r="H822" s="8" t="s">
        <v>53</v>
      </c>
      <c r="I822" s="9">
        <v>46197</v>
      </c>
      <c r="J822" s="61">
        <v>0</v>
      </c>
      <c r="K822" s="56">
        <v>46174</v>
      </c>
      <c r="L822" s="8" t="s">
        <v>52</v>
      </c>
      <c r="M822" s="8" t="s">
        <v>84</v>
      </c>
      <c r="N822" s="8" t="s">
        <v>64</v>
      </c>
      <c r="O822" s="8">
        <v>1</v>
      </c>
      <c r="P822" s="8">
        <v>4</v>
      </c>
      <c r="Q822" s="8" t="s">
        <v>56</v>
      </c>
      <c r="R822" s="8">
        <v>4</v>
      </c>
      <c r="S822" s="8">
        <v>0</v>
      </c>
      <c r="T822" s="8" t="b">
        <v>0</v>
      </c>
      <c r="U822" s="8">
        <v>210</v>
      </c>
      <c r="V822" s="54">
        <v>181</v>
      </c>
      <c r="W822" s="54">
        <v>117</v>
      </c>
      <c r="X822" s="8">
        <v>0</v>
      </c>
      <c r="Y822" s="8">
        <v>0</v>
      </c>
      <c r="Z822" s="8">
        <v>1</v>
      </c>
      <c r="AA822" s="8">
        <v>0</v>
      </c>
      <c r="AB822" s="8">
        <v>4</v>
      </c>
      <c r="AC822" s="8">
        <v>0</v>
      </c>
      <c r="AD822" s="8"/>
      <c r="AE822" s="8">
        <v>210</v>
      </c>
      <c r="AF822" s="8" t="s">
        <v>8384</v>
      </c>
      <c r="AG822" s="8" t="s">
        <v>8379</v>
      </c>
      <c r="AH822" s="54">
        <v>8</v>
      </c>
      <c r="AI822" s="54">
        <v>-21</v>
      </c>
      <c r="AJ822" s="8">
        <v>0</v>
      </c>
      <c r="AK822" s="8">
        <v>1</v>
      </c>
      <c r="AL822" s="8">
        <v>0</v>
      </c>
      <c r="AM822" s="8">
        <v>4</v>
      </c>
      <c r="AN822" s="8">
        <v>0</v>
      </c>
      <c r="AO822" s="8">
        <v>1</v>
      </c>
      <c r="AP822" s="8">
        <v>0</v>
      </c>
      <c r="AQ822" s="8">
        <v>0</v>
      </c>
      <c r="AR822" s="54">
        <v>110</v>
      </c>
      <c r="AS822" s="8">
        <v>1</v>
      </c>
      <c r="AT822" s="8">
        <v>0</v>
      </c>
      <c r="AU822" s="8">
        <v>210</v>
      </c>
      <c r="AV822" s="8" t="s">
        <v>8439</v>
      </c>
      <c r="AW822" s="8">
        <v>1</v>
      </c>
      <c r="AX822" s="8">
        <v>0</v>
      </c>
      <c r="AY822" s="8">
        <v>0</v>
      </c>
      <c r="AZ822" s="47">
        <v>46197.354166666664</v>
      </c>
      <c r="BA822" s="47">
        <v>46197.5</v>
      </c>
      <c r="BB822" s="8" t="s">
        <v>8380</v>
      </c>
      <c r="BC822" s="47">
        <v>46197.359722222223</v>
      </c>
      <c r="BD822" s="47">
        <v>46197.48541666667</v>
      </c>
      <c r="BE822" s="8" t="s">
        <v>269</v>
      </c>
      <c r="BF822" s="8">
        <v>0</v>
      </c>
      <c r="BG822" s="8">
        <v>0</v>
      </c>
      <c r="BH822" s="8"/>
    </row>
    <row r="823" spans="2:60">
      <c r="B823" s="8" t="s">
        <v>8326</v>
      </c>
      <c r="C823" s="8" t="s">
        <v>82</v>
      </c>
      <c r="D823" s="8" t="s">
        <v>67</v>
      </c>
      <c r="E823" s="8" t="s">
        <v>269</v>
      </c>
      <c r="F823" s="8" t="s">
        <v>8438</v>
      </c>
      <c r="G823" s="8" t="s">
        <v>87</v>
      </c>
      <c r="H823" s="8" t="s">
        <v>53</v>
      </c>
      <c r="I823" s="9">
        <v>46242</v>
      </c>
      <c r="J823" s="61">
        <v>0</v>
      </c>
      <c r="K823" s="56">
        <v>46235</v>
      </c>
      <c r="L823" s="8" t="s">
        <v>52</v>
      </c>
      <c r="M823" s="8" t="s">
        <v>84</v>
      </c>
      <c r="N823" s="8" t="s">
        <v>64</v>
      </c>
      <c r="O823" s="8">
        <v>1</v>
      </c>
      <c r="P823" s="8">
        <v>4</v>
      </c>
      <c r="Q823" s="8" t="s">
        <v>60</v>
      </c>
      <c r="R823" s="8">
        <v>4</v>
      </c>
      <c r="S823" s="8">
        <v>0</v>
      </c>
      <c r="T823" s="8" t="b">
        <v>0</v>
      </c>
      <c r="U823" s="8">
        <v>240</v>
      </c>
      <c r="V823" s="54">
        <v>206</v>
      </c>
      <c r="W823" s="54">
        <v>121</v>
      </c>
      <c r="X823" s="8">
        <v>0</v>
      </c>
      <c r="Y823" s="8">
        <v>0</v>
      </c>
      <c r="Z823" s="8">
        <v>1</v>
      </c>
      <c r="AA823" s="8">
        <v>0</v>
      </c>
      <c r="AB823" s="8">
        <v>4</v>
      </c>
      <c r="AC823" s="8">
        <v>0</v>
      </c>
      <c r="AD823" s="8"/>
      <c r="AE823" s="8">
        <v>240</v>
      </c>
      <c r="AF823" s="8" t="s">
        <v>8378</v>
      </c>
      <c r="AG823" s="8" t="s">
        <v>8379</v>
      </c>
      <c r="AH823" s="54">
        <v>11</v>
      </c>
      <c r="AI823" s="54">
        <v>-23</v>
      </c>
      <c r="AJ823" s="8">
        <v>0</v>
      </c>
      <c r="AK823" s="8">
        <v>0</v>
      </c>
      <c r="AL823" s="8">
        <v>1</v>
      </c>
      <c r="AM823" s="8">
        <v>4</v>
      </c>
      <c r="AN823" s="8">
        <v>0</v>
      </c>
      <c r="AO823" s="8">
        <v>1</v>
      </c>
      <c r="AP823" s="8">
        <v>0</v>
      </c>
      <c r="AQ823" s="8">
        <v>0</v>
      </c>
      <c r="AR823" s="54">
        <v>130</v>
      </c>
      <c r="AS823" s="8">
        <v>1</v>
      </c>
      <c r="AT823" s="8">
        <v>0</v>
      </c>
      <c r="AU823" s="8">
        <v>240</v>
      </c>
      <c r="AV823" s="8" t="s">
        <v>8439</v>
      </c>
      <c r="AW823" s="8">
        <v>1</v>
      </c>
      <c r="AX823" s="8">
        <v>0</v>
      </c>
      <c r="AY823" s="8">
        <v>0</v>
      </c>
      <c r="AZ823" s="47">
        <v>46242.5625</v>
      </c>
      <c r="BA823" s="47">
        <v>46242.729166666664</v>
      </c>
      <c r="BB823" s="8" t="s">
        <v>8380</v>
      </c>
      <c r="BC823" s="47">
        <v>46242.570138888892</v>
      </c>
      <c r="BD823" s="47">
        <v>46242.713194444441</v>
      </c>
      <c r="BE823" s="8" t="s">
        <v>269</v>
      </c>
      <c r="BF823" s="8">
        <v>0</v>
      </c>
      <c r="BG823" s="8">
        <v>0</v>
      </c>
      <c r="BH823" s="8"/>
    </row>
    <row r="824" spans="2:60">
      <c r="B824" s="8" t="s">
        <v>8326</v>
      </c>
      <c r="C824" s="8" t="s">
        <v>82</v>
      </c>
      <c r="D824" s="8" t="s">
        <v>67</v>
      </c>
      <c r="E824" s="8" t="s">
        <v>497</v>
      </c>
      <c r="F824" s="8" t="s">
        <v>8438</v>
      </c>
      <c r="G824" s="8" t="s">
        <v>86</v>
      </c>
      <c r="H824" s="8" t="s">
        <v>53</v>
      </c>
      <c r="I824" s="9">
        <v>46236</v>
      </c>
      <c r="J824" s="61">
        <v>0</v>
      </c>
      <c r="K824" s="56">
        <v>46235</v>
      </c>
      <c r="L824" s="8" t="s">
        <v>52</v>
      </c>
      <c r="M824" s="8" t="s">
        <v>84</v>
      </c>
      <c r="N824" s="8" t="s">
        <v>64</v>
      </c>
      <c r="O824" s="8">
        <v>1</v>
      </c>
      <c r="P824" s="8">
        <v>4</v>
      </c>
      <c r="Q824" s="8" t="s">
        <v>60</v>
      </c>
      <c r="R824" s="8">
        <v>4</v>
      </c>
      <c r="S824" s="8">
        <v>0</v>
      </c>
      <c r="T824" s="8" t="b">
        <v>0</v>
      </c>
      <c r="U824" s="8">
        <v>360</v>
      </c>
      <c r="V824" s="54">
        <v>313</v>
      </c>
      <c r="W824" s="54">
        <v>227</v>
      </c>
      <c r="X824" s="8">
        <v>0</v>
      </c>
      <c r="Y824" s="8">
        <v>0</v>
      </c>
      <c r="Z824" s="8">
        <v>1</v>
      </c>
      <c r="AA824" s="8">
        <v>0</v>
      </c>
      <c r="AB824" s="8">
        <v>4</v>
      </c>
      <c r="AC824" s="8">
        <v>0</v>
      </c>
      <c r="AD824" s="8"/>
      <c r="AE824" s="8">
        <v>360</v>
      </c>
      <c r="AF824" s="8" t="s">
        <v>8384</v>
      </c>
      <c r="AG824" s="8" t="s">
        <v>8379</v>
      </c>
      <c r="AH824" s="54">
        <v>10</v>
      </c>
      <c r="AI824" s="54">
        <v>-37</v>
      </c>
      <c r="AJ824" s="8">
        <v>0</v>
      </c>
      <c r="AK824" s="8">
        <v>1</v>
      </c>
      <c r="AL824" s="8">
        <v>0</v>
      </c>
      <c r="AM824" s="8">
        <v>4</v>
      </c>
      <c r="AN824" s="8">
        <v>0</v>
      </c>
      <c r="AO824" s="8">
        <v>1</v>
      </c>
      <c r="AP824" s="8">
        <v>0</v>
      </c>
      <c r="AQ824" s="8">
        <v>0</v>
      </c>
      <c r="AR824" s="54">
        <v>235</v>
      </c>
      <c r="AS824" s="8">
        <v>1</v>
      </c>
      <c r="AT824" s="8">
        <v>0</v>
      </c>
      <c r="AU824" s="8">
        <v>360</v>
      </c>
      <c r="AV824" s="8" t="s">
        <v>8439</v>
      </c>
      <c r="AW824" s="8">
        <v>1</v>
      </c>
      <c r="AX824" s="8">
        <v>0</v>
      </c>
      <c r="AY824" s="8">
        <v>0</v>
      </c>
      <c r="AZ824" s="47">
        <v>46236.375</v>
      </c>
      <c r="BA824" s="47">
        <v>46236.625</v>
      </c>
      <c r="BB824" s="8" t="s">
        <v>8380</v>
      </c>
      <c r="BC824" s="47">
        <v>46236.381944444445</v>
      </c>
      <c r="BD824" s="47">
        <v>46236.599305555559</v>
      </c>
      <c r="BE824" s="8" t="s">
        <v>497</v>
      </c>
      <c r="BF824" s="8">
        <v>0</v>
      </c>
      <c r="BG824" s="8">
        <v>0</v>
      </c>
      <c r="BH824" s="8"/>
    </row>
    <row r="825" spans="2:60">
      <c r="B825" s="8" t="s">
        <v>8326</v>
      </c>
      <c r="C825" s="8" t="s">
        <v>82</v>
      </c>
      <c r="D825" s="8" t="s">
        <v>67</v>
      </c>
      <c r="E825" s="8" t="s">
        <v>497</v>
      </c>
      <c r="F825" s="8" t="s">
        <v>8438</v>
      </c>
      <c r="G825" s="8" t="s">
        <v>89</v>
      </c>
      <c r="H825" s="8" t="s">
        <v>53</v>
      </c>
      <c r="I825" s="9">
        <v>46176</v>
      </c>
      <c r="J825" s="61">
        <v>0</v>
      </c>
      <c r="K825" s="56">
        <v>46174</v>
      </c>
      <c r="L825" s="8" t="s">
        <v>52</v>
      </c>
      <c r="M825" s="8" t="s">
        <v>84</v>
      </c>
      <c r="N825" s="8" t="s">
        <v>64</v>
      </c>
      <c r="O825" s="8">
        <v>1</v>
      </c>
      <c r="P825" s="8">
        <v>4</v>
      </c>
      <c r="Q825" s="8" t="s">
        <v>56</v>
      </c>
      <c r="R825" s="8">
        <v>4</v>
      </c>
      <c r="S825" s="8">
        <v>0</v>
      </c>
      <c r="T825" s="8" t="b">
        <v>0</v>
      </c>
      <c r="U825" s="8">
        <v>480</v>
      </c>
      <c r="V825" s="54">
        <v>444</v>
      </c>
      <c r="W825" s="54">
        <v>325</v>
      </c>
      <c r="X825" s="8">
        <v>0</v>
      </c>
      <c r="Y825" s="8">
        <v>0</v>
      </c>
      <c r="Z825" s="8">
        <v>1</v>
      </c>
      <c r="AA825" s="8">
        <v>0</v>
      </c>
      <c r="AB825" s="8">
        <v>4</v>
      </c>
      <c r="AC825" s="8">
        <v>0</v>
      </c>
      <c r="AD825" s="8"/>
      <c r="AE825" s="8">
        <v>480</v>
      </c>
      <c r="AF825" s="8" t="s">
        <v>8384</v>
      </c>
      <c r="AG825" s="8" t="s">
        <v>8379</v>
      </c>
      <c r="AH825" s="54">
        <v>10</v>
      </c>
      <c r="AI825" s="54">
        <v>-26</v>
      </c>
      <c r="AJ825" s="8">
        <v>0</v>
      </c>
      <c r="AK825" s="8">
        <v>1</v>
      </c>
      <c r="AL825" s="8">
        <v>0</v>
      </c>
      <c r="AM825" s="8">
        <v>4</v>
      </c>
      <c r="AN825" s="8">
        <v>0</v>
      </c>
      <c r="AO825" s="8">
        <v>1</v>
      </c>
      <c r="AP825" s="8">
        <v>0</v>
      </c>
      <c r="AQ825" s="8">
        <v>0</v>
      </c>
      <c r="AR825" s="54">
        <v>340</v>
      </c>
      <c r="AS825" s="8">
        <v>1</v>
      </c>
      <c r="AT825" s="8">
        <v>0</v>
      </c>
      <c r="AU825" s="8">
        <v>480</v>
      </c>
      <c r="AV825" s="8" t="s">
        <v>8439</v>
      </c>
      <c r="AW825" s="8">
        <v>1</v>
      </c>
      <c r="AX825" s="8">
        <v>0</v>
      </c>
      <c r="AY825" s="8">
        <v>0</v>
      </c>
      <c r="AZ825" s="47">
        <v>46176.3125</v>
      </c>
      <c r="BA825" s="47">
        <v>46176.645833333336</v>
      </c>
      <c r="BB825" s="8" t="s">
        <v>8380</v>
      </c>
      <c r="BC825" s="47">
        <v>46176.319444444445</v>
      </c>
      <c r="BD825" s="47">
        <v>46176.62777777778</v>
      </c>
      <c r="BE825" s="8" t="s">
        <v>497</v>
      </c>
      <c r="BF825" s="8">
        <v>0</v>
      </c>
      <c r="BG825" s="8">
        <v>0</v>
      </c>
      <c r="BH825" s="8"/>
    </row>
    <row r="826" spans="2:60">
      <c r="B826" s="8" t="s">
        <v>8326</v>
      </c>
      <c r="C826" s="8" t="s">
        <v>82</v>
      </c>
      <c r="D826" s="8" t="s">
        <v>67</v>
      </c>
      <c r="E826" s="8" t="s">
        <v>297</v>
      </c>
      <c r="F826" s="8" t="s">
        <v>8438</v>
      </c>
      <c r="G826" s="8" t="s">
        <v>85</v>
      </c>
      <c r="H826" s="8" t="s">
        <v>53</v>
      </c>
      <c r="I826" s="9">
        <v>46201</v>
      </c>
      <c r="J826" s="61">
        <v>0</v>
      </c>
      <c r="K826" s="56">
        <v>46174</v>
      </c>
      <c r="L826" s="8" t="s">
        <v>52</v>
      </c>
      <c r="M826" s="8" t="s">
        <v>84</v>
      </c>
      <c r="N826" s="8" t="s">
        <v>64</v>
      </c>
      <c r="O826" s="8">
        <v>1</v>
      </c>
      <c r="P826" s="8">
        <v>4</v>
      </c>
      <c r="Q826" s="8" t="s">
        <v>56</v>
      </c>
      <c r="R826" s="8">
        <v>4</v>
      </c>
      <c r="S826" s="8">
        <v>0</v>
      </c>
      <c r="T826" s="8" t="b">
        <v>0</v>
      </c>
      <c r="U826" s="8">
        <v>480</v>
      </c>
      <c r="V826" s="54">
        <v>422</v>
      </c>
      <c r="W826" s="54">
        <v>316</v>
      </c>
      <c r="X826" s="8">
        <v>0</v>
      </c>
      <c r="Y826" s="8">
        <v>0</v>
      </c>
      <c r="Z826" s="8">
        <v>1</v>
      </c>
      <c r="AA826" s="8">
        <v>0</v>
      </c>
      <c r="AB826" s="8">
        <v>4</v>
      </c>
      <c r="AC826" s="8">
        <v>0</v>
      </c>
      <c r="AD826" s="8"/>
      <c r="AE826" s="8">
        <v>480</v>
      </c>
      <c r="AF826" s="8" t="s">
        <v>8384</v>
      </c>
      <c r="AG826" s="8" t="s">
        <v>8379</v>
      </c>
      <c r="AH826" s="54">
        <v>6</v>
      </c>
      <c r="AI826" s="54">
        <v>-52</v>
      </c>
      <c r="AJ826" s="8">
        <v>0</v>
      </c>
      <c r="AK826" s="8">
        <v>1</v>
      </c>
      <c r="AL826" s="8">
        <v>0</v>
      </c>
      <c r="AM826" s="8">
        <v>4</v>
      </c>
      <c r="AN826" s="8">
        <v>0</v>
      </c>
      <c r="AO826" s="8">
        <v>1</v>
      </c>
      <c r="AP826" s="8">
        <v>0</v>
      </c>
      <c r="AQ826" s="8">
        <v>0</v>
      </c>
      <c r="AR826" s="54">
        <v>315</v>
      </c>
      <c r="AS826" s="8">
        <v>1</v>
      </c>
      <c r="AT826" s="8">
        <v>0</v>
      </c>
      <c r="AU826" s="8">
        <v>480</v>
      </c>
      <c r="AV826" s="8" t="s">
        <v>8439</v>
      </c>
      <c r="AW826" s="8">
        <v>1</v>
      </c>
      <c r="AX826" s="8">
        <v>0</v>
      </c>
      <c r="AY826" s="8">
        <v>0</v>
      </c>
      <c r="AZ826" s="47">
        <v>46201.3125</v>
      </c>
      <c r="BA826" s="47">
        <v>46201.645833333336</v>
      </c>
      <c r="BB826" s="8" t="s">
        <v>8380</v>
      </c>
      <c r="BC826" s="47">
        <v>46201.316666666666</v>
      </c>
      <c r="BD826" s="47">
        <v>46201.609722222223</v>
      </c>
      <c r="BE826" s="8" t="s">
        <v>297</v>
      </c>
      <c r="BF826" s="8">
        <v>0</v>
      </c>
      <c r="BG826" s="8">
        <v>0</v>
      </c>
      <c r="BH826" s="8"/>
    </row>
    <row r="827" spans="2:60">
      <c r="B827" s="8" t="s">
        <v>8326</v>
      </c>
      <c r="C827" s="8" t="s">
        <v>82</v>
      </c>
      <c r="D827" s="8" t="s">
        <v>67</v>
      </c>
      <c r="E827" s="8" t="s">
        <v>297</v>
      </c>
      <c r="F827" s="8" t="s">
        <v>8438</v>
      </c>
      <c r="G827" s="8" t="s">
        <v>86</v>
      </c>
      <c r="H827" s="8" t="s">
        <v>53</v>
      </c>
      <c r="I827" s="9">
        <v>46197</v>
      </c>
      <c r="J827" s="61">
        <v>0</v>
      </c>
      <c r="K827" s="56">
        <v>46174</v>
      </c>
      <c r="L827" s="8" t="s">
        <v>52</v>
      </c>
      <c r="M827" s="8" t="s">
        <v>84</v>
      </c>
      <c r="N827" s="8" t="s">
        <v>64</v>
      </c>
      <c r="O827" s="8">
        <v>1</v>
      </c>
      <c r="P827" s="8">
        <v>4</v>
      </c>
      <c r="Q827" s="8" t="s">
        <v>56</v>
      </c>
      <c r="R827" s="8">
        <v>4</v>
      </c>
      <c r="S827" s="8">
        <v>0</v>
      </c>
      <c r="T827" s="8" t="b">
        <v>0</v>
      </c>
      <c r="U827" s="8">
        <v>420</v>
      </c>
      <c r="V827" s="54">
        <v>383</v>
      </c>
      <c r="W827" s="54">
        <v>251</v>
      </c>
      <c r="X827" s="8">
        <v>0</v>
      </c>
      <c r="Y827" s="8">
        <v>0</v>
      </c>
      <c r="Z827" s="8">
        <v>1</v>
      </c>
      <c r="AA827" s="8">
        <v>0</v>
      </c>
      <c r="AB827" s="8">
        <v>4</v>
      </c>
      <c r="AC827" s="8">
        <v>0</v>
      </c>
      <c r="AD827" s="8"/>
      <c r="AE827" s="8">
        <v>420</v>
      </c>
      <c r="AF827" s="8" t="s">
        <v>8384</v>
      </c>
      <c r="AG827" s="8" t="s">
        <v>8379</v>
      </c>
      <c r="AH827" s="54">
        <v>7</v>
      </c>
      <c r="AI827" s="54">
        <v>-30</v>
      </c>
      <c r="AJ827" s="8">
        <v>0</v>
      </c>
      <c r="AK827" s="8">
        <v>1</v>
      </c>
      <c r="AL827" s="8">
        <v>0</v>
      </c>
      <c r="AM827" s="8">
        <v>4</v>
      </c>
      <c r="AN827" s="8">
        <v>0</v>
      </c>
      <c r="AO827" s="8">
        <v>1</v>
      </c>
      <c r="AP827" s="8">
        <v>0</v>
      </c>
      <c r="AQ827" s="8">
        <v>0</v>
      </c>
      <c r="AR827" s="54">
        <v>255</v>
      </c>
      <c r="AS827" s="8">
        <v>1</v>
      </c>
      <c r="AT827" s="8">
        <v>0</v>
      </c>
      <c r="AU827" s="8">
        <v>420</v>
      </c>
      <c r="AV827" s="8" t="s">
        <v>8439</v>
      </c>
      <c r="AW827" s="8">
        <v>1</v>
      </c>
      <c r="AX827" s="8">
        <v>0</v>
      </c>
      <c r="AY827" s="8">
        <v>0</v>
      </c>
      <c r="AZ827" s="47">
        <v>46197.3125</v>
      </c>
      <c r="BA827" s="47">
        <v>46197.604166666664</v>
      </c>
      <c r="BB827" s="8" t="s">
        <v>8380</v>
      </c>
      <c r="BC827" s="47">
        <v>46197.317361111112</v>
      </c>
      <c r="BD827" s="47">
        <v>46197.583333333336</v>
      </c>
      <c r="BE827" s="8" t="s">
        <v>297</v>
      </c>
      <c r="BF827" s="8">
        <v>0</v>
      </c>
      <c r="BG827" s="8">
        <v>0</v>
      </c>
      <c r="BH827" s="8"/>
    </row>
    <row r="828" spans="2:60">
      <c r="B828" s="8" t="s">
        <v>8326</v>
      </c>
      <c r="C828" s="8" t="s">
        <v>82</v>
      </c>
      <c r="D828" s="8" t="s">
        <v>67</v>
      </c>
      <c r="E828" s="8" t="s">
        <v>297</v>
      </c>
      <c r="F828" s="8" t="s">
        <v>8438</v>
      </c>
      <c r="G828" s="8" t="s">
        <v>89</v>
      </c>
      <c r="H828" s="8" t="s">
        <v>53</v>
      </c>
      <c r="I828" s="9">
        <v>46251</v>
      </c>
      <c r="J828" s="61">
        <v>0</v>
      </c>
      <c r="K828" s="56">
        <v>46235</v>
      </c>
      <c r="L828" s="8" t="s">
        <v>52</v>
      </c>
      <c r="M828" s="8" t="s">
        <v>84</v>
      </c>
      <c r="N828" s="8" t="s">
        <v>64</v>
      </c>
      <c r="O828" s="8">
        <v>1</v>
      </c>
      <c r="P828" s="8">
        <v>4</v>
      </c>
      <c r="Q828" s="8" t="s">
        <v>60</v>
      </c>
      <c r="R828" s="8">
        <v>4</v>
      </c>
      <c r="S828" s="8">
        <v>0</v>
      </c>
      <c r="T828" s="8" t="b">
        <v>0</v>
      </c>
      <c r="U828" s="8">
        <v>480</v>
      </c>
      <c r="V828" s="54">
        <v>437</v>
      </c>
      <c r="W828" s="54">
        <v>303</v>
      </c>
      <c r="X828" s="8">
        <v>0</v>
      </c>
      <c r="Y828" s="8">
        <v>0</v>
      </c>
      <c r="Z828" s="8">
        <v>1</v>
      </c>
      <c r="AA828" s="8">
        <v>0</v>
      </c>
      <c r="AB828" s="8">
        <v>4</v>
      </c>
      <c r="AC828" s="8">
        <v>0</v>
      </c>
      <c r="AD828" s="8"/>
      <c r="AE828" s="8">
        <v>480</v>
      </c>
      <c r="AF828" s="8" t="s">
        <v>8378</v>
      </c>
      <c r="AG828" s="8" t="s">
        <v>8379</v>
      </c>
      <c r="AH828" s="54">
        <v>11</v>
      </c>
      <c r="AI828" s="54">
        <v>-32</v>
      </c>
      <c r="AJ828" s="8">
        <v>0</v>
      </c>
      <c r="AK828" s="8">
        <v>0</v>
      </c>
      <c r="AL828" s="8">
        <v>1</v>
      </c>
      <c r="AM828" s="8">
        <v>4</v>
      </c>
      <c r="AN828" s="8">
        <v>0</v>
      </c>
      <c r="AO828" s="8">
        <v>1</v>
      </c>
      <c r="AP828" s="8">
        <v>0</v>
      </c>
      <c r="AQ828" s="8">
        <v>0</v>
      </c>
      <c r="AR828" s="54">
        <v>295</v>
      </c>
      <c r="AS828" s="8">
        <v>1</v>
      </c>
      <c r="AT828" s="8">
        <v>0</v>
      </c>
      <c r="AU828" s="8">
        <v>480</v>
      </c>
      <c r="AV828" s="8" t="s">
        <v>8439</v>
      </c>
      <c r="AW828" s="8">
        <v>1</v>
      </c>
      <c r="AX828" s="8">
        <v>0</v>
      </c>
      <c r="AY828" s="8">
        <v>0</v>
      </c>
      <c r="AZ828" s="47">
        <v>46251.375</v>
      </c>
      <c r="BA828" s="47">
        <v>46251.708333333336</v>
      </c>
      <c r="BB828" s="8" t="s">
        <v>8380</v>
      </c>
      <c r="BC828" s="47">
        <v>46251.382638888892</v>
      </c>
      <c r="BD828" s="47">
        <v>46251.686111111114</v>
      </c>
      <c r="BE828" s="8" t="s">
        <v>297</v>
      </c>
      <c r="BF828" s="8">
        <v>0</v>
      </c>
      <c r="BG828" s="8">
        <v>0</v>
      </c>
      <c r="BH828" s="8"/>
    </row>
    <row r="829" spans="2:60">
      <c r="B829" s="8" t="s">
        <v>8326</v>
      </c>
      <c r="C829" s="8" t="s">
        <v>82</v>
      </c>
      <c r="D829" s="8" t="s">
        <v>67</v>
      </c>
      <c r="E829" s="8" t="s">
        <v>214</v>
      </c>
      <c r="F829" s="8" t="s">
        <v>8438</v>
      </c>
      <c r="G829" s="8" t="s">
        <v>86</v>
      </c>
      <c r="H829" s="8" t="s">
        <v>53</v>
      </c>
      <c r="I829" s="9">
        <v>46203</v>
      </c>
      <c r="J829" s="61">
        <v>0</v>
      </c>
      <c r="K829" s="56">
        <v>46174</v>
      </c>
      <c r="L829" s="8" t="s">
        <v>52</v>
      </c>
      <c r="M829" s="8" t="s">
        <v>84</v>
      </c>
      <c r="N829" s="8" t="s">
        <v>64</v>
      </c>
      <c r="O829" s="8">
        <v>1</v>
      </c>
      <c r="P829" s="8">
        <v>4</v>
      </c>
      <c r="Q829" s="8" t="s">
        <v>56</v>
      </c>
      <c r="R829" s="8">
        <v>4</v>
      </c>
      <c r="S829" s="8">
        <v>0</v>
      </c>
      <c r="T829" s="8" t="b">
        <v>0</v>
      </c>
      <c r="U829" s="8">
        <v>480</v>
      </c>
      <c r="V829" s="54">
        <v>445</v>
      </c>
      <c r="W829" s="54">
        <v>342</v>
      </c>
      <c r="X829" s="8">
        <v>0</v>
      </c>
      <c r="Y829" s="8">
        <v>0</v>
      </c>
      <c r="Z829" s="8">
        <v>1</v>
      </c>
      <c r="AA829" s="8">
        <v>0</v>
      </c>
      <c r="AB829" s="8">
        <v>4</v>
      </c>
      <c r="AC829" s="8">
        <v>0</v>
      </c>
      <c r="AD829" s="8"/>
      <c r="AE829" s="8">
        <v>480</v>
      </c>
      <c r="AF829" s="8" t="s">
        <v>8378</v>
      </c>
      <c r="AG829" s="8" t="s">
        <v>8379</v>
      </c>
      <c r="AH829" s="54">
        <v>12</v>
      </c>
      <c r="AI829" s="54">
        <v>-23</v>
      </c>
      <c r="AJ829" s="8">
        <v>0</v>
      </c>
      <c r="AK829" s="8">
        <v>0</v>
      </c>
      <c r="AL829" s="8">
        <v>1</v>
      </c>
      <c r="AM829" s="8">
        <v>4</v>
      </c>
      <c r="AN829" s="8">
        <v>0</v>
      </c>
      <c r="AO829" s="8">
        <v>1</v>
      </c>
      <c r="AP829" s="8">
        <v>0</v>
      </c>
      <c r="AQ829" s="8">
        <v>0</v>
      </c>
      <c r="AR829" s="54">
        <v>345</v>
      </c>
      <c r="AS829" s="8">
        <v>1</v>
      </c>
      <c r="AT829" s="8">
        <v>0</v>
      </c>
      <c r="AU829" s="8">
        <v>480</v>
      </c>
      <c r="AV829" s="8" t="s">
        <v>8439</v>
      </c>
      <c r="AW829" s="8">
        <v>1</v>
      </c>
      <c r="AX829" s="8">
        <v>0</v>
      </c>
      <c r="AY829" s="8">
        <v>0</v>
      </c>
      <c r="AZ829" s="47">
        <v>46203.354166666664</v>
      </c>
      <c r="BA829" s="47">
        <v>46203.6875</v>
      </c>
      <c r="BB829" s="8" t="s">
        <v>8380</v>
      </c>
      <c r="BC829" s="47">
        <v>46203.362500000003</v>
      </c>
      <c r="BD829" s="47">
        <v>46203.671527777777</v>
      </c>
      <c r="BE829" s="8" t="s">
        <v>214</v>
      </c>
      <c r="BF829" s="8">
        <v>0</v>
      </c>
      <c r="BG829" s="8">
        <v>0</v>
      </c>
      <c r="BH829" s="8"/>
    </row>
    <row r="830" spans="2:60">
      <c r="B830" s="8" t="s">
        <v>8326</v>
      </c>
      <c r="C830" s="8" t="s">
        <v>82</v>
      </c>
      <c r="D830" s="8" t="s">
        <v>67</v>
      </c>
      <c r="E830" s="8" t="s">
        <v>214</v>
      </c>
      <c r="F830" s="8" t="s">
        <v>8438</v>
      </c>
      <c r="G830" s="8" t="s">
        <v>87</v>
      </c>
      <c r="H830" s="8" t="s">
        <v>53</v>
      </c>
      <c r="I830" s="9">
        <v>46224</v>
      </c>
      <c r="J830" s="61">
        <v>0</v>
      </c>
      <c r="K830" s="56">
        <v>46204</v>
      </c>
      <c r="L830" s="8" t="s">
        <v>52</v>
      </c>
      <c r="M830" s="8" t="s">
        <v>84</v>
      </c>
      <c r="N830" s="8" t="s">
        <v>64</v>
      </c>
      <c r="O830" s="8">
        <v>1</v>
      </c>
      <c r="P830" s="8">
        <v>4</v>
      </c>
      <c r="Q830" s="8" t="s">
        <v>58</v>
      </c>
      <c r="R830" s="8">
        <v>4</v>
      </c>
      <c r="S830" s="8">
        <v>0</v>
      </c>
      <c r="T830" s="8" t="b">
        <v>0</v>
      </c>
      <c r="U830" s="8">
        <v>240</v>
      </c>
      <c r="V830" s="54">
        <v>221</v>
      </c>
      <c r="W830" s="54">
        <v>132</v>
      </c>
      <c r="X830" s="8">
        <v>0</v>
      </c>
      <c r="Y830" s="8">
        <v>0</v>
      </c>
      <c r="Z830" s="8">
        <v>1</v>
      </c>
      <c r="AA830" s="8">
        <v>0</v>
      </c>
      <c r="AB830" s="8">
        <v>4</v>
      </c>
      <c r="AC830" s="8">
        <v>0</v>
      </c>
      <c r="AD830" s="8"/>
      <c r="AE830" s="8">
        <v>240</v>
      </c>
      <c r="AF830" s="8" t="s">
        <v>8384</v>
      </c>
      <c r="AG830" s="8" t="s">
        <v>8379</v>
      </c>
      <c r="AH830" s="54">
        <v>3</v>
      </c>
      <c r="AI830" s="54">
        <v>-16</v>
      </c>
      <c r="AJ830" s="8">
        <v>0</v>
      </c>
      <c r="AK830" s="8">
        <v>1</v>
      </c>
      <c r="AL830" s="8">
        <v>0</v>
      </c>
      <c r="AM830" s="8">
        <v>4</v>
      </c>
      <c r="AN830" s="8">
        <v>0</v>
      </c>
      <c r="AO830" s="8">
        <v>1</v>
      </c>
      <c r="AP830" s="8">
        <v>0</v>
      </c>
      <c r="AQ830" s="8">
        <v>0</v>
      </c>
      <c r="AR830" s="54">
        <v>140</v>
      </c>
      <c r="AS830" s="8">
        <v>1</v>
      </c>
      <c r="AT830" s="8">
        <v>0</v>
      </c>
      <c r="AU830" s="8">
        <v>240</v>
      </c>
      <c r="AV830" s="8" t="s">
        <v>8439</v>
      </c>
      <c r="AW830" s="8">
        <v>1</v>
      </c>
      <c r="AX830" s="8">
        <v>0</v>
      </c>
      <c r="AY830" s="8">
        <v>0</v>
      </c>
      <c r="AZ830" s="47">
        <v>46224.541666666664</v>
      </c>
      <c r="BA830" s="47">
        <v>46224.708333333336</v>
      </c>
      <c r="BB830" s="8" t="s">
        <v>8380</v>
      </c>
      <c r="BC830" s="47">
        <v>46224.543749999997</v>
      </c>
      <c r="BD830" s="47">
        <v>46224.697222222225</v>
      </c>
      <c r="BE830" s="8" t="s">
        <v>214</v>
      </c>
      <c r="BF830" s="8">
        <v>0</v>
      </c>
      <c r="BG830" s="8">
        <v>0</v>
      </c>
      <c r="BH830" s="8"/>
    </row>
    <row r="831" spans="2:60">
      <c r="B831" s="8" t="s">
        <v>8326</v>
      </c>
      <c r="C831" s="8" t="s">
        <v>82</v>
      </c>
      <c r="D831" s="8" t="s">
        <v>67</v>
      </c>
      <c r="E831" s="8" t="s">
        <v>1021</v>
      </c>
      <c r="F831" s="8" t="s">
        <v>8438</v>
      </c>
      <c r="G831" s="8" t="s">
        <v>83</v>
      </c>
      <c r="H831" s="8" t="s">
        <v>53</v>
      </c>
      <c r="I831" s="9">
        <v>46234</v>
      </c>
      <c r="J831" s="61">
        <v>0</v>
      </c>
      <c r="K831" s="56">
        <v>46204</v>
      </c>
      <c r="L831" s="8" t="s">
        <v>52</v>
      </c>
      <c r="M831" s="8" t="s">
        <v>84</v>
      </c>
      <c r="N831" s="8" t="s">
        <v>64</v>
      </c>
      <c r="O831" s="8">
        <v>1</v>
      </c>
      <c r="P831" s="8">
        <v>4</v>
      </c>
      <c r="Q831" s="8" t="s">
        <v>58</v>
      </c>
      <c r="R831" s="8">
        <v>4</v>
      </c>
      <c r="S831" s="8">
        <v>0</v>
      </c>
      <c r="T831" s="8" t="b">
        <v>0</v>
      </c>
      <c r="U831" s="8">
        <v>210</v>
      </c>
      <c r="V831" s="54">
        <v>180</v>
      </c>
      <c r="W831" s="54">
        <v>103</v>
      </c>
      <c r="X831" s="8">
        <v>0</v>
      </c>
      <c r="Y831" s="8">
        <v>0</v>
      </c>
      <c r="Z831" s="8">
        <v>1</v>
      </c>
      <c r="AA831" s="8">
        <v>0</v>
      </c>
      <c r="AB831" s="8">
        <v>4</v>
      </c>
      <c r="AC831" s="8">
        <v>0</v>
      </c>
      <c r="AD831" s="8"/>
      <c r="AE831" s="8">
        <v>210</v>
      </c>
      <c r="AF831" s="8" t="s">
        <v>8384</v>
      </c>
      <c r="AG831" s="8" t="s">
        <v>8379</v>
      </c>
      <c r="AH831" s="54">
        <v>5</v>
      </c>
      <c r="AI831" s="54">
        <v>-25</v>
      </c>
      <c r="AJ831" s="8">
        <v>0</v>
      </c>
      <c r="AK831" s="8">
        <v>1</v>
      </c>
      <c r="AL831" s="8">
        <v>0</v>
      </c>
      <c r="AM831" s="8">
        <v>4</v>
      </c>
      <c r="AN831" s="8">
        <v>0</v>
      </c>
      <c r="AO831" s="8">
        <v>1</v>
      </c>
      <c r="AP831" s="8">
        <v>0</v>
      </c>
      <c r="AQ831" s="8">
        <v>0</v>
      </c>
      <c r="AR831" s="54">
        <v>105</v>
      </c>
      <c r="AS831" s="8">
        <v>1</v>
      </c>
      <c r="AT831" s="8">
        <v>0</v>
      </c>
      <c r="AU831" s="8">
        <v>210</v>
      </c>
      <c r="AV831" s="8" t="s">
        <v>8439</v>
      </c>
      <c r="AW831" s="8">
        <v>1</v>
      </c>
      <c r="AX831" s="8">
        <v>0</v>
      </c>
      <c r="AY831" s="8">
        <v>0</v>
      </c>
      <c r="AZ831" s="47">
        <v>46234.541666666664</v>
      </c>
      <c r="BA831" s="47">
        <v>46234.6875</v>
      </c>
      <c r="BB831" s="8" t="s">
        <v>8380</v>
      </c>
      <c r="BC831" s="47">
        <v>46234.545138888891</v>
      </c>
      <c r="BD831" s="47">
        <v>46234.670138888891</v>
      </c>
      <c r="BE831" s="8" t="s">
        <v>1021</v>
      </c>
      <c r="BF831" s="8">
        <v>0</v>
      </c>
      <c r="BG831" s="8">
        <v>0</v>
      </c>
      <c r="BH831" s="8"/>
    </row>
    <row r="832" spans="2:60">
      <c r="B832" s="8" t="s">
        <v>8326</v>
      </c>
      <c r="C832" s="8" t="s">
        <v>82</v>
      </c>
      <c r="D832" s="8" t="s">
        <v>67</v>
      </c>
      <c r="E832" s="8" t="s">
        <v>1021</v>
      </c>
      <c r="F832" s="8" t="s">
        <v>8438</v>
      </c>
      <c r="G832" s="8" t="s">
        <v>85</v>
      </c>
      <c r="H832" s="8" t="s">
        <v>53</v>
      </c>
      <c r="I832" s="9">
        <v>46178</v>
      </c>
      <c r="J832" s="61">
        <v>0</v>
      </c>
      <c r="K832" s="56">
        <v>46174</v>
      </c>
      <c r="L832" s="8" t="s">
        <v>52</v>
      </c>
      <c r="M832" s="8" t="s">
        <v>84</v>
      </c>
      <c r="N832" s="8" t="s">
        <v>64</v>
      </c>
      <c r="O832" s="8">
        <v>1</v>
      </c>
      <c r="P832" s="8">
        <v>4</v>
      </c>
      <c r="Q832" s="8" t="s">
        <v>56</v>
      </c>
      <c r="R832" s="8">
        <v>4</v>
      </c>
      <c r="S832" s="8">
        <v>0</v>
      </c>
      <c r="T832" s="8" t="b">
        <v>0</v>
      </c>
      <c r="U832" s="8">
        <v>540</v>
      </c>
      <c r="V832" s="54">
        <v>497</v>
      </c>
      <c r="W832" s="54">
        <v>386</v>
      </c>
      <c r="X832" s="8">
        <v>0</v>
      </c>
      <c r="Y832" s="8">
        <v>0</v>
      </c>
      <c r="Z832" s="8">
        <v>1</v>
      </c>
      <c r="AA832" s="8">
        <v>0</v>
      </c>
      <c r="AB832" s="8">
        <v>4</v>
      </c>
      <c r="AC832" s="8">
        <v>0</v>
      </c>
      <c r="AD832" s="8"/>
      <c r="AE832" s="8">
        <v>540</v>
      </c>
      <c r="AF832" s="8" t="s">
        <v>8384</v>
      </c>
      <c r="AG832" s="8" t="s">
        <v>8379</v>
      </c>
      <c r="AH832" s="54">
        <v>8</v>
      </c>
      <c r="AI832" s="54">
        <v>-35</v>
      </c>
      <c r="AJ832" s="8">
        <v>0</v>
      </c>
      <c r="AK832" s="8">
        <v>1</v>
      </c>
      <c r="AL832" s="8">
        <v>0</v>
      </c>
      <c r="AM832" s="8">
        <v>4</v>
      </c>
      <c r="AN832" s="8">
        <v>0</v>
      </c>
      <c r="AO832" s="8">
        <v>1</v>
      </c>
      <c r="AP832" s="8">
        <v>0</v>
      </c>
      <c r="AQ832" s="8">
        <v>0</v>
      </c>
      <c r="AR832" s="54">
        <v>395</v>
      </c>
      <c r="AS832" s="8">
        <v>1</v>
      </c>
      <c r="AT832" s="8">
        <v>0</v>
      </c>
      <c r="AU832" s="8">
        <v>540</v>
      </c>
      <c r="AV832" s="8" t="s">
        <v>8439</v>
      </c>
      <c r="AW832" s="8">
        <v>1</v>
      </c>
      <c r="AX832" s="8">
        <v>0</v>
      </c>
      <c r="AY832" s="8">
        <v>0</v>
      </c>
      <c r="AZ832" s="47">
        <v>46178.354166666664</v>
      </c>
      <c r="BA832" s="47">
        <v>46178.729166666664</v>
      </c>
      <c r="BB832" s="8" t="s">
        <v>8380</v>
      </c>
      <c r="BC832" s="47">
        <v>46178.359722222223</v>
      </c>
      <c r="BD832" s="47">
        <v>46178.704861111109</v>
      </c>
      <c r="BE832" s="8" t="s">
        <v>1021</v>
      </c>
      <c r="BF832" s="8">
        <v>0</v>
      </c>
      <c r="BG832" s="8">
        <v>0</v>
      </c>
      <c r="BH832" s="8"/>
    </row>
    <row r="833" spans="2:60">
      <c r="B833" s="8" t="s">
        <v>8326</v>
      </c>
      <c r="C833" s="8" t="s">
        <v>82</v>
      </c>
      <c r="D833" s="8" t="s">
        <v>67</v>
      </c>
      <c r="E833" s="8" t="s">
        <v>1021</v>
      </c>
      <c r="F833" s="8" t="s">
        <v>8438</v>
      </c>
      <c r="G833" s="8" t="s">
        <v>88</v>
      </c>
      <c r="H833" s="8" t="s">
        <v>53</v>
      </c>
      <c r="I833" s="9">
        <v>46255</v>
      </c>
      <c r="J833" s="61">
        <v>0</v>
      </c>
      <c r="K833" s="56">
        <v>46235</v>
      </c>
      <c r="L833" s="8" t="s">
        <v>52</v>
      </c>
      <c r="M833" s="8" t="s">
        <v>84</v>
      </c>
      <c r="N833" s="8" t="s">
        <v>64</v>
      </c>
      <c r="O833" s="8">
        <v>1</v>
      </c>
      <c r="P833" s="8">
        <v>4</v>
      </c>
      <c r="Q833" s="8" t="s">
        <v>60</v>
      </c>
      <c r="R833" s="8">
        <v>4</v>
      </c>
      <c r="S833" s="8">
        <v>0</v>
      </c>
      <c r="T833" s="8" t="b">
        <v>0</v>
      </c>
      <c r="U833" s="8">
        <v>210</v>
      </c>
      <c r="V833" s="54">
        <v>179</v>
      </c>
      <c r="W833" s="54">
        <v>104</v>
      </c>
      <c r="X833" s="8">
        <v>0</v>
      </c>
      <c r="Y833" s="8">
        <v>0</v>
      </c>
      <c r="Z833" s="8">
        <v>1</v>
      </c>
      <c r="AA833" s="8">
        <v>0</v>
      </c>
      <c r="AB833" s="8">
        <v>4</v>
      </c>
      <c r="AC833" s="8">
        <v>0</v>
      </c>
      <c r="AD833" s="8"/>
      <c r="AE833" s="8">
        <v>210</v>
      </c>
      <c r="AF833" s="8" t="s">
        <v>8378</v>
      </c>
      <c r="AG833" s="8" t="s">
        <v>8379</v>
      </c>
      <c r="AH833" s="54">
        <v>12</v>
      </c>
      <c r="AI833" s="54">
        <v>-19</v>
      </c>
      <c r="AJ833" s="8">
        <v>0</v>
      </c>
      <c r="AK833" s="8">
        <v>0</v>
      </c>
      <c r="AL833" s="8">
        <v>1</v>
      </c>
      <c r="AM833" s="8">
        <v>4</v>
      </c>
      <c r="AN833" s="8">
        <v>0</v>
      </c>
      <c r="AO833" s="8">
        <v>1</v>
      </c>
      <c r="AP833" s="8">
        <v>0</v>
      </c>
      <c r="AQ833" s="8">
        <v>0</v>
      </c>
      <c r="AR833" s="54">
        <v>115</v>
      </c>
      <c r="AS833" s="8">
        <v>1</v>
      </c>
      <c r="AT833" s="8">
        <v>0</v>
      </c>
      <c r="AU833" s="8">
        <v>210</v>
      </c>
      <c r="AV833" s="8" t="s">
        <v>8439</v>
      </c>
      <c r="AW833" s="8">
        <v>1</v>
      </c>
      <c r="AX833" s="8">
        <v>0</v>
      </c>
      <c r="AY833" s="8">
        <v>0</v>
      </c>
      <c r="AZ833" s="47">
        <v>46255.5625</v>
      </c>
      <c r="BA833" s="47">
        <v>46255.708333333336</v>
      </c>
      <c r="BB833" s="8" t="s">
        <v>8380</v>
      </c>
      <c r="BC833" s="47">
        <v>46255.570833333331</v>
      </c>
      <c r="BD833" s="47">
        <v>46255.695138888892</v>
      </c>
      <c r="BE833" s="8" t="s">
        <v>1021</v>
      </c>
      <c r="BF833" s="8">
        <v>0</v>
      </c>
      <c r="BG833" s="8">
        <v>0</v>
      </c>
      <c r="BH833" s="8"/>
    </row>
    <row r="834" spans="2:60">
      <c r="B834" s="8" t="s">
        <v>8326</v>
      </c>
      <c r="C834" s="8" t="s">
        <v>82</v>
      </c>
      <c r="D834" s="8" t="s">
        <v>67</v>
      </c>
      <c r="E834" s="8" t="s">
        <v>169</v>
      </c>
      <c r="F834" s="8" t="s">
        <v>8438</v>
      </c>
      <c r="G834" s="8" t="s">
        <v>85</v>
      </c>
      <c r="H834" s="8" t="s">
        <v>53</v>
      </c>
      <c r="I834" s="9">
        <v>46264</v>
      </c>
      <c r="J834" s="61">
        <v>0</v>
      </c>
      <c r="K834" s="56">
        <v>46235</v>
      </c>
      <c r="L834" s="8" t="s">
        <v>52</v>
      </c>
      <c r="M834" s="8" t="s">
        <v>84</v>
      </c>
      <c r="N834" s="8" t="s">
        <v>64</v>
      </c>
      <c r="O834" s="8">
        <v>1</v>
      </c>
      <c r="P834" s="8">
        <v>4</v>
      </c>
      <c r="Q834" s="8" t="s">
        <v>60</v>
      </c>
      <c r="R834" s="8">
        <v>4</v>
      </c>
      <c r="S834" s="8">
        <v>0</v>
      </c>
      <c r="T834" s="8" t="b">
        <v>0</v>
      </c>
      <c r="U834" s="8">
        <v>210</v>
      </c>
      <c r="V834" s="54">
        <v>183</v>
      </c>
      <c r="W834" s="54">
        <v>113</v>
      </c>
      <c r="X834" s="8">
        <v>0</v>
      </c>
      <c r="Y834" s="8">
        <v>0</v>
      </c>
      <c r="Z834" s="8">
        <v>1</v>
      </c>
      <c r="AA834" s="8">
        <v>0</v>
      </c>
      <c r="AB834" s="8">
        <v>4</v>
      </c>
      <c r="AC834" s="8">
        <v>0</v>
      </c>
      <c r="AD834" s="8"/>
      <c r="AE834" s="8">
        <v>210</v>
      </c>
      <c r="AF834" s="8" t="s">
        <v>8384</v>
      </c>
      <c r="AG834" s="8" t="s">
        <v>8379</v>
      </c>
      <c r="AH834" s="54">
        <v>10</v>
      </c>
      <c r="AI834" s="54">
        <v>-17</v>
      </c>
      <c r="AJ834" s="8">
        <v>0</v>
      </c>
      <c r="AK834" s="8">
        <v>1</v>
      </c>
      <c r="AL834" s="8">
        <v>0</v>
      </c>
      <c r="AM834" s="8">
        <v>4</v>
      </c>
      <c r="AN834" s="8">
        <v>0</v>
      </c>
      <c r="AO834" s="8">
        <v>1</v>
      </c>
      <c r="AP834" s="8">
        <v>0</v>
      </c>
      <c r="AQ834" s="8">
        <v>0</v>
      </c>
      <c r="AR834" s="54">
        <v>110</v>
      </c>
      <c r="AS834" s="8">
        <v>1</v>
      </c>
      <c r="AT834" s="8">
        <v>0</v>
      </c>
      <c r="AU834" s="8">
        <v>210</v>
      </c>
      <c r="AV834" s="8" t="s">
        <v>8439</v>
      </c>
      <c r="AW834" s="8">
        <v>1</v>
      </c>
      <c r="AX834" s="8">
        <v>0</v>
      </c>
      <c r="AY834" s="8">
        <v>0</v>
      </c>
      <c r="AZ834" s="47">
        <v>46264.375</v>
      </c>
      <c r="BA834" s="47">
        <v>46264.520833333336</v>
      </c>
      <c r="BB834" s="8" t="s">
        <v>8380</v>
      </c>
      <c r="BC834" s="47">
        <v>46264.381944444445</v>
      </c>
      <c r="BD834" s="47">
        <v>46264.509027777778</v>
      </c>
      <c r="BE834" s="8" t="s">
        <v>169</v>
      </c>
      <c r="BF834" s="8">
        <v>0</v>
      </c>
      <c r="BG834" s="8">
        <v>0</v>
      </c>
      <c r="BH834" s="8"/>
    </row>
    <row r="835" spans="2:60">
      <c r="B835" s="8" t="s">
        <v>8326</v>
      </c>
      <c r="C835" s="8" t="s">
        <v>82</v>
      </c>
      <c r="D835" s="8" t="s">
        <v>67</v>
      </c>
      <c r="E835" s="8" t="s">
        <v>169</v>
      </c>
      <c r="F835" s="8" t="s">
        <v>8438</v>
      </c>
      <c r="G835" s="8" t="s">
        <v>87</v>
      </c>
      <c r="H835" s="8" t="s">
        <v>53</v>
      </c>
      <c r="I835" s="9">
        <v>46178</v>
      </c>
      <c r="J835" s="61">
        <v>0</v>
      </c>
      <c r="K835" s="56">
        <v>46174</v>
      </c>
      <c r="L835" s="8" t="s">
        <v>52</v>
      </c>
      <c r="M835" s="8" t="s">
        <v>84</v>
      </c>
      <c r="N835" s="8" t="s">
        <v>64</v>
      </c>
      <c r="O835" s="8">
        <v>1</v>
      </c>
      <c r="P835" s="8">
        <v>4</v>
      </c>
      <c r="Q835" s="8" t="s">
        <v>56</v>
      </c>
      <c r="R835" s="8">
        <v>4</v>
      </c>
      <c r="S835" s="8">
        <v>0</v>
      </c>
      <c r="T835" s="8" t="b">
        <v>0</v>
      </c>
      <c r="U835" s="8">
        <v>420</v>
      </c>
      <c r="V835" s="54">
        <v>389</v>
      </c>
      <c r="W835" s="54">
        <v>273</v>
      </c>
      <c r="X835" s="8">
        <v>0</v>
      </c>
      <c r="Y835" s="8">
        <v>0</v>
      </c>
      <c r="Z835" s="8">
        <v>1</v>
      </c>
      <c r="AA835" s="8">
        <v>0</v>
      </c>
      <c r="AB835" s="8">
        <v>4</v>
      </c>
      <c r="AC835" s="8">
        <v>0</v>
      </c>
      <c r="AD835" s="8"/>
      <c r="AE835" s="8">
        <v>420</v>
      </c>
      <c r="AF835" s="8" t="s">
        <v>8384</v>
      </c>
      <c r="AG835" s="8" t="s">
        <v>8379</v>
      </c>
      <c r="AH835" s="54">
        <v>7</v>
      </c>
      <c r="AI835" s="54">
        <v>-24</v>
      </c>
      <c r="AJ835" s="8">
        <v>0</v>
      </c>
      <c r="AK835" s="8">
        <v>1</v>
      </c>
      <c r="AL835" s="8">
        <v>0</v>
      </c>
      <c r="AM835" s="8">
        <v>4</v>
      </c>
      <c r="AN835" s="8">
        <v>0</v>
      </c>
      <c r="AO835" s="8">
        <v>1</v>
      </c>
      <c r="AP835" s="8">
        <v>0</v>
      </c>
      <c r="AQ835" s="8">
        <v>0</v>
      </c>
      <c r="AR835" s="54">
        <v>265</v>
      </c>
      <c r="AS835" s="8">
        <v>1</v>
      </c>
      <c r="AT835" s="8">
        <v>0</v>
      </c>
      <c r="AU835" s="8">
        <v>420</v>
      </c>
      <c r="AV835" s="8" t="s">
        <v>8439</v>
      </c>
      <c r="AW835" s="8">
        <v>1</v>
      </c>
      <c r="AX835" s="8">
        <v>0</v>
      </c>
      <c r="AY835" s="8">
        <v>0</v>
      </c>
      <c r="AZ835" s="47">
        <v>46178.3125</v>
      </c>
      <c r="BA835" s="47">
        <v>46178.604166666664</v>
      </c>
      <c r="BB835" s="8" t="s">
        <v>8380</v>
      </c>
      <c r="BC835" s="47">
        <v>46178.317361111112</v>
      </c>
      <c r="BD835" s="47">
        <v>46178.587500000001</v>
      </c>
      <c r="BE835" s="8" t="s">
        <v>169</v>
      </c>
      <c r="BF835" s="8">
        <v>0</v>
      </c>
      <c r="BG835" s="8">
        <v>0</v>
      </c>
      <c r="BH835" s="8"/>
    </row>
    <row r="836" spans="2:60">
      <c r="B836" s="8" t="s">
        <v>8326</v>
      </c>
      <c r="C836" s="8" t="s">
        <v>82</v>
      </c>
      <c r="D836" s="8" t="s">
        <v>67</v>
      </c>
      <c r="E836" s="8" t="s">
        <v>169</v>
      </c>
      <c r="F836" s="8" t="s">
        <v>8438</v>
      </c>
      <c r="G836" s="8" t="s">
        <v>87</v>
      </c>
      <c r="H836" s="8" t="s">
        <v>53</v>
      </c>
      <c r="I836" s="9">
        <v>46214</v>
      </c>
      <c r="J836" s="61">
        <v>0</v>
      </c>
      <c r="K836" s="56">
        <v>46204</v>
      </c>
      <c r="L836" s="8" t="s">
        <v>52</v>
      </c>
      <c r="M836" s="8" t="s">
        <v>84</v>
      </c>
      <c r="N836" s="8" t="s">
        <v>64</v>
      </c>
      <c r="O836" s="8">
        <v>1</v>
      </c>
      <c r="P836" s="8">
        <v>4</v>
      </c>
      <c r="Q836" s="8" t="s">
        <v>58</v>
      </c>
      <c r="R836" s="8">
        <v>4</v>
      </c>
      <c r="S836" s="8">
        <v>0</v>
      </c>
      <c r="T836" s="8" t="b">
        <v>0</v>
      </c>
      <c r="U836" s="8">
        <v>210</v>
      </c>
      <c r="V836" s="54">
        <v>172</v>
      </c>
      <c r="W836" s="54">
        <v>105</v>
      </c>
      <c r="X836" s="8">
        <v>0</v>
      </c>
      <c r="Y836" s="8">
        <v>0</v>
      </c>
      <c r="Z836" s="8">
        <v>1</v>
      </c>
      <c r="AA836" s="8">
        <v>0</v>
      </c>
      <c r="AB836" s="8">
        <v>4</v>
      </c>
      <c r="AC836" s="8">
        <v>0</v>
      </c>
      <c r="AD836" s="8"/>
      <c r="AE836" s="8">
        <v>210</v>
      </c>
      <c r="AF836" s="8" t="s">
        <v>8384</v>
      </c>
      <c r="AG836" s="8" t="s">
        <v>8379</v>
      </c>
      <c r="AH836" s="54">
        <v>9</v>
      </c>
      <c r="AI836" s="54">
        <v>-29</v>
      </c>
      <c r="AJ836" s="8">
        <v>0</v>
      </c>
      <c r="AK836" s="8">
        <v>1</v>
      </c>
      <c r="AL836" s="8">
        <v>0</v>
      </c>
      <c r="AM836" s="8">
        <v>4</v>
      </c>
      <c r="AN836" s="8">
        <v>0</v>
      </c>
      <c r="AO836" s="8">
        <v>1</v>
      </c>
      <c r="AP836" s="8">
        <v>0</v>
      </c>
      <c r="AQ836" s="8">
        <v>0</v>
      </c>
      <c r="AR836" s="54">
        <v>110</v>
      </c>
      <c r="AS836" s="8">
        <v>1</v>
      </c>
      <c r="AT836" s="8">
        <v>0</v>
      </c>
      <c r="AU836" s="8">
        <v>210</v>
      </c>
      <c r="AV836" s="8" t="s">
        <v>8439</v>
      </c>
      <c r="AW836" s="8">
        <v>1</v>
      </c>
      <c r="AX836" s="8">
        <v>0</v>
      </c>
      <c r="AY836" s="8">
        <v>0</v>
      </c>
      <c r="AZ836" s="47">
        <v>46214.541666666664</v>
      </c>
      <c r="BA836" s="47">
        <v>46214.6875</v>
      </c>
      <c r="BB836" s="8" t="s">
        <v>8380</v>
      </c>
      <c r="BC836" s="47">
        <v>46214.54791666667</v>
      </c>
      <c r="BD836" s="47">
        <v>46214.667361111111</v>
      </c>
      <c r="BE836" s="8" t="s">
        <v>169</v>
      </c>
      <c r="BF836" s="8">
        <v>0</v>
      </c>
      <c r="BG836" s="8">
        <v>0</v>
      </c>
      <c r="BH836" s="8"/>
    </row>
    <row r="837" spans="2:60">
      <c r="B837" s="8" t="s">
        <v>8326</v>
      </c>
      <c r="C837" s="8" t="s">
        <v>82</v>
      </c>
      <c r="D837" s="8" t="s">
        <v>67</v>
      </c>
      <c r="E837" s="8" t="s">
        <v>169</v>
      </c>
      <c r="F837" s="8" t="s">
        <v>8438</v>
      </c>
      <c r="G837" s="8" t="s">
        <v>88</v>
      </c>
      <c r="H837" s="8" t="s">
        <v>53</v>
      </c>
      <c r="I837" s="9">
        <v>46240</v>
      </c>
      <c r="J837" s="61">
        <v>0</v>
      </c>
      <c r="K837" s="56">
        <v>46235</v>
      </c>
      <c r="L837" s="8" t="s">
        <v>52</v>
      </c>
      <c r="M837" s="8" t="s">
        <v>84</v>
      </c>
      <c r="N837" s="8" t="s">
        <v>64</v>
      </c>
      <c r="O837" s="8">
        <v>1</v>
      </c>
      <c r="P837" s="8">
        <v>4</v>
      </c>
      <c r="Q837" s="8" t="s">
        <v>60</v>
      </c>
      <c r="R837" s="8">
        <v>4</v>
      </c>
      <c r="S837" s="8">
        <v>0</v>
      </c>
      <c r="T837" s="8" t="b">
        <v>0</v>
      </c>
      <c r="U837" s="8">
        <v>210</v>
      </c>
      <c r="V837" s="54">
        <v>177</v>
      </c>
      <c r="W837" s="54">
        <v>108</v>
      </c>
      <c r="X837" s="8">
        <v>0</v>
      </c>
      <c r="Y837" s="8">
        <v>0</v>
      </c>
      <c r="Z837" s="8">
        <v>1</v>
      </c>
      <c r="AA837" s="8">
        <v>0</v>
      </c>
      <c r="AB837" s="8">
        <v>4</v>
      </c>
      <c r="AC837" s="8">
        <v>0</v>
      </c>
      <c r="AD837" s="8"/>
      <c r="AE837" s="8">
        <v>210</v>
      </c>
      <c r="AF837" s="8" t="s">
        <v>8384</v>
      </c>
      <c r="AG837" s="8" t="s">
        <v>8379</v>
      </c>
      <c r="AH837" s="54">
        <v>10</v>
      </c>
      <c r="AI837" s="54">
        <v>-23</v>
      </c>
      <c r="AJ837" s="8">
        <v>0</v>
      </c>
      <c r="AK837" s="8">
        <v>1</v>
      </c>
      <c r="AL837" s="8">
        <v>0</v>
      </c>
      <c r="AM837" s="8">
        <v>4</v>
      </c>
      <c r="AN837" s="8">
        <v>0</v>
      </c>
      <c r="AO837" s="8">
        <v>1</v>
      </c>
      <c r="AP837" s="8">
        <v>0</v>
      </c>
      <c r="AQ837" s="8">
        <v>0</v>
      </c>
      <c r="AR837" s="54">
        <v>110</v>
      </c>
      <c r="AS837" s="8">
        <v>1</v>
      </c>
      <c r="AT837" s="8">
        <v>0</v>
      </c>
      <c r="AU837" s="8">
        <v>210</v>
      </c>
      <c r="AV837" s="8" t="s">
        <v>8439</v>
      </c>
      <c r="AW837" s="8">
        <v>1</v>
      </c>
      <c r="AX837" s="8">
        <v>0</v>
      </c>
      <c r="AY837" s="8">
        <v>0</v>
      </c>
      <c r="AZ837" s="47">
        <v>46240.5625</v>
      </c>
      <c r="BA837" s="47">
        <v>46240.708333333336</v>
      </c>
      <c r="BB837" s="8" t="s">
        <v>8380</v>
      </c>
      <c r="BC837" s="47">
        <v>46240.569444444445</v>
      </c>
      <c r="BD837" s="47">
        <v>46240.692361111112</v>
      </c>
      <c r="BE837" s="8" t="s">
        <v>169</v>
      </c>
      <c r="BF837" s="8">
        <v>0</v>
      </c>
      <c r="BG837" s="8">
        <v>0</v>
      </c>
      <c r="BH837" s="8"/>
    </row>
    <row r="838" spans="2:60">
      <c r="B838" s="8" t="s">
        <v>8326</v>
      </c>
      <c r="C838" s="8" t="s">
        <v>82</v>
      </c>
      <c r="D838" s="8" t="s">
        <v>67</v>
      </c>
      <c r="E838" s="8" t="s">
        <v>169</v>
      </c>
      <c r="F838" s="8" t="s">
        <v>8438</v>
      </c>
      <c r="G838" s="8" t="s">
        <v>89</v>
      </c>
      <c r="H838" s="8" t="s">
        <v>53</v>
      </c>
      <c r="I838" s="9">
        <v>46175</v>
      </c>
      <c r="J838" s="61">
        <v>0</v>
      </c>
      <c r="K838" s="56">
        <v>46174</v>
      </c>
      <c r="L838" s="8" t="s">
        <v>52</v>
      </c>
      <c r="M838" s="8" t="s">
        <v>84</v>
      </c>
      <c r="N838" s="8" t="s">
        <v>64</v>
      </c>
      <c r="O838" s="8">
        <v>1</v>
      </c>
      <c r="P838" s="8">
        <v>4</v>
      </c>
      <c r="Q838" s="8" t="s">
        <v>56</v>
      </c>
      <c r="R838" s="8">
        <v>4</v>
      </c>
      <c r="S838" s="8">
        <v>0</v>
      </c>
      <c r="T838" s="8" t="b">
        <v>0</v>
      </c>
      <c r="U838" s="8">
        <v>480</v>
      </c>
      <c r="V838" s="54">
        <v>429</v>
      </c>
      <c r="W838" s="54">
        <v>328</v>
      </c>
      <c r="X838" s="8">
        <v>0</v>
      </c>
      <c r="Y838" s="8">
        <v>0</v>
      </c>
      <c r="Z838" s="8">
        <v>1</v>
      </c>
      <c r="AA838" s="8">
        <v>0</v>
      </c>
      <c r="AB838" s="8">
        <v>4</v>
      </c>
      <c r="AC838" s="8">
        <v>0</v>
      </c>
      <c r="AD838" s="8"/>
      <c r="AE838" s="8">
        <v>480</v>
      </c>
      <c r="AF838" s="8" t="s">
        <v>8384</v>
      </c>
      <c r="AG838" s="8" t="s">
        <v>8379</v>
      </c>
      <c r="AH838" s="54">
        <v>7</v>
      </c>
      <c r="AI838" s="54">
        <v>-44</v>
      </c>
      <c r="AJ838" s="8">
        <v>0</v>
      </c>
      <c r="AK838" s="8">
        <v>1</v>
      </c>
      <c r="AL838" s="8">
        <v>0</v>
      </c>
      <c r="AM838" s="8">
        <v>4</v>
      </c>
      <c r="AN838" s="8">
        <v>0</v>
      </c>
      <c r="AO838" s="8">
        <v>1</v>
      </c>
      <c r="AP838" s="8">
        <v>0</v>
      </c>
      <c r="AQ838" s="8">
        <v>0</v>
      </c>
      <c r="AR838" s="54">
        <v>325</v>
      </c>
      <c r="AS838" s="8">
        <v>1</v>
      </c>
      <c r="AT838" s="8">
        <v>0</v>
      </c>
      <c r="AU838" s="8">
        <v>480</v>
      </c>
      <c r="AV838" s="8" t="s">
        <v>8439</v>
      </c>
      <c r="AW838" s="8">
        <v>1</v>
      </c>
      <c r="AX838" s="8">
        <v>0</v>
      </c>
      <c r="AY838" s="8">
        <v>0</v>
      </c>
      <c r="AZ838" s="47">
        <v>46175.354166666664</v>
      </c>
      <c r="BA838" s="47">
        <v>46175.6875</v>
      </c>
      <c r="BB838" s="8" t="s">
        <v>8380</v>
      </c>
      <c r="BC838" s="47">
        <v>46175.359027777777</v>
      </c>
      <c r="BD838" s="47">
        <v>46175.656944444447</v>
      </c>
      <c r="BE838" s="8" t="s">
        <v>169</v>
      </c>
      <c r="BF838" s="8">
        <v>0</v>
      </c>
      <c r="BG838" s="8">
        <v>0</v>
      </c>
      <c r="BH838" s="8"/>
    </row>
    <row r="839" spans="2:60">
      <c r="B839" s="8" t="s">
        <v>8326</v>
      </c>
      <c r="C839" s="8" t="s">
        <v>82</v>
      </c>
      <c r="D839" s="8" t="s">
        <v>57</v>
      </c>
      <c r="E839" s="8" t="s">
        <v>250</v>
      </c>
      <c r="F839" s="8" t="s">
        <v>8438</v>
      </c>
      <c r="G839" s="8" t="s">
        <v>86</v>
      </c>
      <c r="H839" s="8" t="s">
        <v>53</v>
      </c>
      <c r="I839" s="9">
        <v>46227</v>
      </c>
      <c r="J839" s="61">
        <v>0</v>
      </c>
      <c r="K839" s="56">
        <v>46204</v>
      </c>
      <c r="L839" s="8" t="s">
        <v>52</v>
      </c>
      <c r="M839" s="8" t="s">
        <v>84</v>
      </c>
      <c r="N839" s="8" t="s">
        <v>64</v>
      </c>
      <c r="O839" s="8">
        <v>1</v>
      </c>
      <c r="P839" s="8">
        <v>4</v>
      </c>
      <c r="Q839" s="8" t="s">
        <v>58</v>
      </c>
      <c r="R839" s="8">
        <v>4</v>
      </c>
      <c r="S839" s="8">
        <v>0</v>
      </c>
      <c r="T839" s="8" t="b">
        <v>0</v>
      </c>
      <c r="U839" s="8">
        <v>540</v>
      </c>
      <c r="V839" s="54">
        <v>495</v>
      </c>
      <c r="W839" s="54">
        <v>354</v>
      </c>
      <c r="X839" s="8">
        <v>0</v>
      </c>
      <c r="Y839" s="8">
        <v>0</v>
      </c>
      <c r="Z839" s="8">
        <v>1</v>
      </c>
      <c r="AA839" s="8">
        <v>0</v>
      </c>
      <c r="AB839" s="8">
        <v>4</v>
      </c>
      <c r="AC839" s="8">
        <v>0</v>
      </c>
      <c r="AD839" s="8"/>
      <c r="AE839" s="8">
        <v>540</v>
      </c>
      <c r="AF839" s="8" t="s">
        <v>8378</v>
      </c>
      <c r="AG839" s="8" t="s">
        <v>8379</v>
      </c>
      <c r="AH839" s="54">
        <v>12</v>
      </c>
      <c r="AI839" s="54">
        <v>-33</v>
      </c>
      <c r="AJ839" s="8">
        <v>0</v>
      </c>
      <c r="AK839" s="8">
        <v>0</v>
      </c>
      <c r="AL839" s="8">
        <v>1</v>
      </c>
      <c r="AM839" s="8">
        <v>4</v>
      </c>
      <c r="AN839" s="8">
        <v>0</v>
      </c>
      <c r="AO839" s="8">
        <v>1</v>
      </c>
      <c r="AP839" s="8">
        <v>0</v>
      </c>
      <c r="AQ839" s="8">
        <v>0</v>
      </c>
      <c r="AR839" s="54">
        <v>355</v>
      </c>
      <c r="AS839" s="8">
        <v>1</v>
      </c>
      <c r="AT839" s="8">
        <v>0</v>
      </c>
      <c r="AU839" s="8">
        <v>540</v>
      </c>
      <c r="AV839" s="8" t="s">
        <v>8439</v>
      </c>
      <c r="AW839" s="8">
        <v>1</v>
      </c>
      <c r="AX839" s="8">
        <v>0</v>
      </c>
      <c r="AY839" s="8">
        <v>0</v>
      </c>
      <c r="AZ839" s="47">
        <v>46227.3125</v>
      </c>
      <c r="BA839" s="47">
        <v>46227.6875</v>
      </c>
      <c r="BB839" s="8" t="s">
        <v>8380</v>
      </c>
      <c r="BC839" s="47">
        <v>46227.320833333331</v>
      </c>
      <c r="BD839" s="47">
        <v>46227.664583333331</v>
      </c>
      <c r="BE839" s="8" t="s">
        <v>250</v>
      </c>
      <c r="BF839" s="8">
        <v>0</v>
      </c>
      <c r="BG839" s="8">
        <v>0</v>
      </c>
      <c r="BH839" s="8"/>
    </row>
    <row r="840" spans="2:60">
      <c r="B840" s="8" t="s">
        <v>8326</v>
      </c>
      <c r="C840" s="8" t="s">
        <v>82</v>
      </c>
      <c r="D840" s="8" t="s">
        <v>57</v>
      </c>
      <c r="E840" s="8" t="s">
        <v>341</v>
      </c>
      <c r="F840" s="8" t="s">
        <v>8438</v>
      </c>
      <c r="G840" s="8" t="s">
        <v>86</v>
      </c>
      <c r="H840" s="8" t="s">
        <v>53</v>
      </c>
      <c r="I840" s="9">
        <v>46237</v>
      </c>
      <c r="J840" s="61">
        <v>0</v>
      </c>
      <c r="K840" s="56">
        <v>46235</v>
      </c>
      <c r="L840" s="8" t="s">
        <v>52</v>
      </c>
      <c r="M840" s="8" t="s">
        <v>84</v>
      </c>
      <c r="N840" s="8" t="s">
        <v>64</v>
      </c>
      <c r="O840" s="8">
        <v>1</v>
      </c>
      <c r="P840" s="8">
        <v>4</v>
      </c>
      <c r="Q840" s="8" t="s">
        <v>60</v>
      </c>
      <c r="R840" s="8">
        <v>4</v>
      </c>
      <c r="S840" s="8">
        <v>0</v>
      </c>
      <c r="T840" s="8" t="b">
        <v>0</v>
      </c>
      <c r="U840" s="8">
        <v>480</v>
      </c>
      <c r="V840" s="54">
        <v>445</v>
      </c>
      <c r="W840" s="54">
        <v>306</v>
      </c>
      <c r="X840" s="8">
        <v>0</v>
      </c>
      <c r="Y840" s="8">
        <v>0</v>
      </c>
      <c r="Z840" s="8">
        <v>1</v>
      </c>
      <c r="AA840" s="8">
        <v>0</v>
      </c>
      <c r="AB840" s="8">
        <v>4</v>
      </c>
      <c r="AC840" s="8">
        <v>0</v>
      </c>
      <c r="AD840" s="8"/>
      <c r="AE840" s="8">
        <v>480</v>
      </c>
      <c r="AF840" s="8" t="s">
        <v>8384</v>
      </c>
      <c r="AG840" s="8" t="s">
        <v>8379</v>
      </c>
      <c r="AH840" s="54">
        <v>7</v>
      </c>
      <c r="AI840" s="54">
        <v>-28</v>
      </c>
      <c r="AJ840" s="8">
        <v>0</v>
      </c>
      <c r="AK840" s="8">
        <v>1</v>
      </c>
      <c r="AL840" s="8">
        <v>0</v>
      </c>
      <c r="AM840" s="8">
        <v>4</v>
      </c>
      <c r="AN840" s="8">
        <v>0</v>
      </c>
      <c r="AO840" s="8">
        <v>1</v>
      </c>
      <c r="AP840" s="8">
        <v>0</v>
      </c>
      <c r="AQ840" s="8">
        <v>0</v>
      </c>
      <c r="AR840" s="54">
        <v>300</v>
      </c>
      <c r="AS840" s="8">
        <v>1</v>
      </c>
      <c r="AT840" s="8">
        <v>0</v>
      </c>
      <c r="AU840" s="8">
        <v>480</v>
      </c>
      <c r="AV840" s="8" t="s">
        <v>8439</v>
      </c>
      <c r="AW840" s="8">
        <v>1</v>
      </c>
      <c r="AX840" s="8">
        <v>0</v>
      </c>
      <c r="AY840" s="8">
        <v>0</v>
      </c>
      <c r="AZ840" s="47">
        <v>46237.333333333336</v>
      </c>
      <c r="BA840" s="47">
        <v>46237.666666666664</v>
      </c>
      <c r="BB840" s="8" t="s">
        <v>8380</v>
      </c>
      <c r="BC840" s="47">
        <v>46237.338194444441</v>
      </c>
      <c r="BD840" s="47">
        <v>46237.647222222222</v>
      </c>
      <c r="BE840" s="8" t="s">
        <v>341</v>
      </c>
      <c r="BF840" s="8">
        <v>0</v>
      </c>
      <c r="BG840" s="8">
        <v>0</v>
      </c>
      <c r="BH840" s="8"/>
    </row>
    <row r="841" spans="2:60">
      <c r="B841" s="8" t="s">
        <v>8326</v>
      </c>
      <c r="C841" s="8" t="s">
        <v>82</v>
      </c>
      <c r="D841" s="8" t="s">
        <v>57</v>
      </c>
      <c r="E841" s="8" t="s">
        <v>341</v>
      </c>
      <c r="F841" s="8" t="s">
        <v>8438</v>
      </c>
      <c r="G841" s="8" t="s">
        <v>89</v>
      </c>
      <c r="H841" s="8" t="s">
        <v>53</v>
      </c>
      <c r="I841" s="9">
        <v>46223</v>
      </c>
      <c r="J841" s="61">
        <v>0</v>
      </c>
      <c r="K841" s="56">
        <v>46204</v>
      </c>
      <c r="L841" s="8" t="s">
        <v>52</v>
      </c>
      <c r="M841" s="8" t="s">
        <v>84</v>
      </c>
      <c r="N841" s="8" t="s">
        <v>64</v>
      </c>
      <c r="O841" s="8">
        <v>1</v>
      </c>
      <c r="P841" s="8">
        <v>4</v>
      </c>
      <c r="Q841" s="8" t="s">
        <v>58</v>
      </c>
      <c r="R841" s="8">
        <v>4</v>
      </c>
      <c r="S841" s="8">
        <v>0</v>
      </c>
      <c r="T841" s="8" t="b">
        <v>0</v>
      </c>
      <c r="U841" s="8">
        <v>240</v>
      </c>
      <c r="V841" s="54">
        <v>220</v>
      </c>
      <c r="W841" s="54">
        <v>125</v>
      </c>
      <c r="X841" s="8">
        <v>0</v>
      </c>
      <c r="Y841" s="8">
        <v>0</v>
      </c>
      <c r="Z841" s="8">
        <v>1</v>
      </c>
      <c r="AA841" s="8">
        <v>0</v>
      </c>
      <c r="AB841" s="8">
        <v>4</v>
      </c>
      <c r="AC841" s="8">
        <v>0</v>
      </c>
      <c r="AD841" s="8"/>
      <c r="AE841" s="8">
        <v>240</v>
      </c>
      <c r="AF841" s="8" t="s">
        <v>8384</v>
      </c>
      <c r="AG841" s="8" t="s">
        <v>8379</v>
      </c>
      <c r="AH841" s="54">
        <v>6</v>
      </c>
      <c r="AI841" s="54">
        <v>-14</v>
      </c>
      <c r="AJ841" s="8">
        <v>0</v>
      </c>
      <c r="AK841" s="8">
        <v>1</v>
      </c>
      <c r="AL841" s="8">
        <v>0</v>
      </c>
      <c r="AM841" s="8">
        <v>4</v>
      </c>
      <c r="AN841" s="8">
        <v>0</v>
      </c>
      <c r="AO841" s="8">
        <v>1</v>
      </c>
      <c r="AP841" s="8">
        <v>0</v>
      </c>
      <c r="AQ841" s="8">
        <v>0</v>
      </c>
      <c r="AR841" s="54">
        <v>130</v>
      </c>
      <c r="AS841" s="8">
        <v>1</v>
      </c>
      <c r="AT841" s="8">
        <v>0</v>
      </c>
      <c r="AU841" s="8">
        <v>240</v>
      </c>
      <c r="AV841" s="8" t="s">
        <v>8439</v>
      </c>
      <c r="AW841" s="8">
        <v>1</v>
      </c>
      <c r="AX841" s="8">
        <v>0</v>
      </c>
      <c r="AY841" s="8">
        <v>0</v>
      </c>
      <c r="AZ841" s="47">
        <v>46223.333333333336</v>
      </c>
      <c r="BA841" s="47">
        <v>46223.5</v>
      </c>
      <c r="BB841" s="8" t="s">
        <v>8380</v>
      </c>
      <c r="BC841" s="47">
        <v>46223.337500000001</v>
      </c>
      <c r="BD841" s="47">
        <v>46223.490277777775</v>
      </c>
      <c r="BE841" s="8" t="s">
        <v>341</v>
      </c>
      <c r="BF841" s="8">
        <v>0</v>
      </c>
      <c r="BG841" s="8">
        <v>0</v>
      </c>
      <c r="BH841" s="8"/>
    </row>
    <row r="842" spans="2:60">
      <c r="B842" s="8" t="s">
        <v>8326</v>
      </c>
      <c r="C842" s="8" t="s">
        <v>82</v>
      </c>
      <c r="D842" s="8" t="s">
        <v>57</v>
      </c>
      <c r="E842" s="8" t="s">
        <v>191</v>
      </c>
      <c r="F842" s="8" t="s">
        <v>8438</v>
      </c>
      <c r="G842" s="8" t="s">
        <v>83</v>
      </c>
      <c r="H842" s="8" t="s">
        <v>53</v>
      </c>
      <c r="I842" s="9">
        <v>46210</v>
      </c>
      <c r="J842" s="61">
        <v>0</v>
      </c>
      <c r="K842" s="56">
        <v>46204</v>
      </c>
      <c r="L842" s="8" t="s">
        <v>52</v>
      </c>
      <c r="M842" s="8" t="s">
        <v>84</v>
      </c>
      <c r="N842" s="8" t="s">
        <v>64</v>
      </c>
      <c r="O842" s="8">
        <v>1</v>
      </c>
      <c r="P842" s="8">
        <v>4</v>
      </c>
      <c r="Q842" s="8" t="s">
        <v>58</v>
      </c>
      <c r="R842" s="8">
        <v>4</v>
      </c>
      <c r="S842" s="8">
        <v>0</v>
      </c>
      <c r="T842" s="8" t="b">
        <v>0</v>
      </c>
      <c r="U842" s="8">
        <v>480</v>
      </c>
      <c r="V842" s="54">
        <v>431</v>
      </c>
      <c r="W842" s="54">
        <v>310</v>
      </c>
      <c r="X842" s="8">
        <v>0</v>
      </c>
      <c r="Y842" s="8">
        <v>0</v>
      </c>
      <c r="Z842" s="8">
        <v>1</v>
      </c>
      <c r="AA842" s="8">
        <v>0</v>
      </c>
      <c r="AB842" s="8">
        <v>4</v>
      </c>
      <c r="AC842" s="8">
        <v>0</v>
      </c>
      <c r="AD842" s="8"/>
      <c r="AE842" s="8">
        <v>480</v>
      </c>
      <c r="AF842" s="8" t="s">
        <v>8384</v>
      </c>
      <c r="AG842" s="8" t="s">
        <v>8379</v>
      </c>
      <c r="AH842" s="54">
        <v>10</v>
      </c>
      <c r="AI842" s="54">
        <v>-39</v>
      </c>
      <c r="AJ842" s="8">
        <v>0</v>
      </c>
      <c r="AK842" s="8">
        <v>1</v>
      </c>
      <c r="AL842" s="8">
        <v>0</v>
      </c>
      <c r="AM842" s="8">
        <v>4</v>
      </c>
      <c r="AN842" s="8">
        <v>0</v>
      </c>
      <c r="AO842" s="8">
        <v>1</v>
      </c>
      <c r="AP842" s="8">
        <v>0</v>
      </c>
      <c r="AQ842" s="8">
        <v>0</v>
      </c>
      <c r="AR842" s="54">
        <v>305</v>
      </c>
      <c r="AS842" s="8">
        <v>1</v>
      </c>
      <c r="AT842" s="8">
        <v>0</v>
      </c>
      <c r="AU842" s="8">
        <v>480</v>
      </c>
      <c r="AV842" s="8" t="s">
        <v>8439</v>
      </c>
      <c r="AW842" s="8">
        <v>1</v>
      </c>
      <c r="AX842" s="8">
        <v>0</v>
      </c>
      <c r="AY842" s="8">
        <v>0</v>
      </c>
      <c r="AZ842" s="47">
        <v>46210.333333333336</v>
      </c>
      <c r="BA842" s="47">
        <v>46210.666666666664</v>
      </c>
      <c r="BB842" s="8" t="s">
        <v>8380</v>
      </c>
      <c r="BC842" s="47">
        <v>46210.340277777781</v>
      </c>
      <c r="BD842" s="47">
        <v>46210.63958333333</v>
      </c>
      <c r="BE842" s="8" t="s">
        <v>191</v>
      </c>
      <c r="BF842" s="8">
        <v>0</v>
      </c>
      <c r="BG842" s="8">
        <v>0</v>
      </c>
      <c r="BH842" s="8"/>
    </row>
    <row r="843" spans="2:60">
      <c r="B843" s="8" t="s">
        <v>8326</v>
      </c>
      <c r="C843" s="8" t="s">
        <v>82</v>
      </c>
      <c r="D843" s="8" t="s">
        <v>57</v>
      </c>
      <c r="E843" s="8" t="s">
        <v>191</v>
      </c>
      <c r="F843" s="8" t="s">
        <v>8438</v>
      </c>
      <c r="G843" s="8" t="s">
        <v>87</v>
      </c>
      <c r="H843" s="8" t="s">
        <v>53</v>
      </c>
      <c r="I843" s="9">
        <v>46228</v>
      </c>
      <c r="J843" s="61">
        <v>0</v>
      </c>
      <c r="K843" s="56">
        <v>46204</v>
      </c>
      <c r="L843" s="8" t="s">
        <v>52</v>
      </c>
      <c r="M843" s="8" t="s">
        <v>84</v>
      </c>
      <c r="N843" s="8" t="s">
        <v>64</v>
      </c>
      <c r="O843" s="8">
        <v>1</v>
      </c>
      <c r="P843" s="8">
        <v>4</v>
      </c>
      <c r="Q843" s="8" t="s">
        <v>58</v>
      </c>
      <c r="R843" s="8">
        <v>4</v>
      </c>
      <c r="S843" s="8">
        <v>0</v>
      </c>
      <c r="T843" s="8" t="b">
        <v>0</v>
      </c>
      <c r="U843" s="8">
        <v>240</v>
      </c>
      <c r="V843" s="54">
        <v>214</v>
      </c>
      <c r="W843" s="54">
        <v>131</v>
      </c>
      <c r="X843" s="8">
        <v>0</v>
      </c>
      <c r="Y843" s="8">
        <v>0</v>
      </c>
      <c r="Z843" s="8">
        <v>1</v>
      </c>
      <c r="AA843" s="8">
        <v>0</v>
      </c>
      <c r="AB843" s="8">
        <v>4</v>
      </c>
      <c r="AC843" s="8">
        <v>0</v>
      </c>
      <c r="AD843" s="8"/>
      <c r="AE843" s="8">
        <v>240</v>
      </c>
      <c r="AF843" s="8" t="s">
        <v>8384</v>
      </c>
      <c r="AG843" s="8" t="s">
        <v>8379</v>
      </c>
      <c r="AH843" s="54">
        <v>7</v>
      </c>
      <c r="AI843" s="54">
        <v>-19</v>
      </c>
      <c r="AJ843" s="8">
        <v>0</v>
      </c>
      <c r="AK843" s="8">
        <v>1</v>
      </c>
      <c r="AL843" s="8">
        <v>0</v>
      </c>
      <c r="AM843" s="8">
        <v>4</v>
      </c>
      <c r="AN843" s="8">
        <v>0</v>
      </c>
      <c r="AO843" s="8">
        <v>1</v>
      </c>
      <c r="AP843" s="8">
        <v>0</v>
      </c>
      <c r="AQ843" s="8">
        <v>0</v>
      </c>
      <c r="AR843" s="54">
        <v>130</v>
      </c>
      <c r="AS843" s="8">
        <v>1</v>
      </c>
      <c r="AT843" s="8">
        <v>0</v>
      </c>
      <c r="AU843" s="8">
        <v>240</v>
      </c>
      <c r="AV843" s="8" t="s">
        <v>8439</v>
      </c>
      <c r="AW843" s="8">
        <v>1</v>
      </c>
      <c r="AX843" s="8">
        <v>0</v>
      </c>
      <c r="AY843" s="8">
        <v>0</v>
      </c>
      <c r="AZ843" s="47">
        <v>46228.541666666664</v>
      </c>
      <c r="BA843" s="47">
        <v>46228.708333333336</v>
      </c>
      <c r="BB843" s="8" t="s">
        <v>8380</v>
      </c>
      <c r="BC843" s="47">
        <v>46228.546527777777</v>
      </c>
      <c r="BD843" s="47">
        <v>46228.695138888892</v>
      </c>
      <c r="BE843" s="8" t="s">
        <v>191</v>
      </c>
      <c r="BF843" s="8">
        <v>0</v>
      </c>
      <c r="BG843" s="8">
        <v>0</v>
      </c>
      <c r="BH843" s="8"/>
    </row>
    <row r="844" spans="2:60">
      <c r="B844" s="8" t="s">
        <v>8326</v>
      </c>
      <c r="C844" s="8" t="s">
        <v>82</v>
      </c>
      <c r="D844" s="8" t="s">
        <v>57</v>
      </c>
      <c r="E844" s="8" t="s">
        <v>278</v>
      </c>
      <c r="F844" s="8" t="s">
        <v>8438</v>
      </c>
      <c r="G844" s="8" t="s">
        <v>87</v>
      </c>
      <c r="H844" s="8" t="s">
        <v>53</v>
      </c>
      <c r="I844" s="9">
        <v>46219</v>
      </c>
      <c r="J844" s="61">
        <v>0</v>
      </c>
      <c r="K844" s="56">
        <v>46204</v>
      </c>
      <c r="L844" s="8" t="s">
        <v>52</v>
      </c>
      <c r="M844" s="8" t="s">
        <v>84</v>
      </c>
      <c r="N844" s="8" t="s">
        <v>64</v>
      </c>
      <c r="O844" s="8">
        <v>1</v>
      </c>
      <c r="P844" s="8">
        <v>4</v>
      </c>
      <c r="Q844" s="8" t="s">
        <v>58</v>
      </c>
      <c r="R844" s="8">
        <v>4</v>
      </c>
      <c r="S844" s="8">
        <v>0</v>
      </c>
      <c r="T844" s="8" t="b">
        <v>0</v>
      </c>
      <c r="U844" s="8">
        <v>210</v>
      </c>
      <c r="V844" s="54">
        <v>177</v>
      </c>
      <c r="W844" s="54">
        <v>103</v>
      </c>
      <c r="X844" s="8">
        <v>0</v>
      </c>
      <c r="Y844" s="8">
        <v>0</v>
      </c>
      <c r="Z844" s="8">
        <v>1</v>
      </c>
      <c r="AA844" s="8">
        <v>0</v>
      </c>
      <c r="AB844" s="8">
        <v>4</v>
      </c>
      <c r="AC844" s="8">
        <v>0</v>
      </c>
      <c r="AD844" s="8"/>
      <c r="AE844" s="8">
        <v>210</v>
      </c>
      <c r="AF844" s="8" t="s">
        <v>8384</v>
      </c>
      <c r="AG844" s="8" t="s">
        <v>8379</v>
      </c>
      <c r="AH844" s="54">
        <v>6</v>
      </c>
      <c r="AI844" s="54">
        <v>-27</v>
      </c>
      <c r="AJ844" s="8">
        <v>0</v>
      </c>
      <c r="AK844" s="8">
        <v>1</v>
      </c>
      <c r="AL844" s="8">
        <v>0</v>
      </c>
      <c r="AM844" s="8">
        <v>4</v>
      </c>
      <c r="AN844" s="8">
        <v>0</v>
      </c>
      <c r="AO844" s="8">
        <v>1</v>
      </c>
      <c r="AP844" s="8">
        <v>0</v>
      </c>
      <c r="AQ844" s="8">
        <v>0</v>
      </c>
      <c r="AR844" s="54">
        <v>100</v>
      </c>
      <c r="AS844" s="8">
        <v>1</v>
      </c>
      <c r="AT844" s="8">
        <v>0</v>
      </c>
      <c r="AU844" s="8">
        <v>210</v>
      </c>
      <c r="AV844" s="8" t="s">
        <v>8439</v>
      </c>
      <c r="AW844" s="8">
        <v>1</v>
      </c>
      <c r="AX844" s="8">
        <v>0</v>
      </c>
      <c r="AY844" s="8">
        <v>0</v>
      </c>
      <c r="AZ844" s="47">
        <v>46219.354166666664</v>
      </c>
      <c r="BA844" s="47">
        <v>46219.5</v>
      </c>
      <c r="BB844" s="8" t="s">
        <v>8380</v>
      </c>
      <c r="BC844" s="47">
        <v>46219.35833333333</v>
      </c>
      <c r="BD844" s="47">
        <v>46219.481249999997</v>
      </c>
      <c r="BE844" s="8" t="s">
        <v>278</v>
      </c>
      <c r="BF844" s="8">
        <v>0</v>
      </c>
      <c r="BG844" s="8">
        <v>0</v>
      </c>
      <c r="BH844" s="8"/>
    </row>
    <row r="845" spans="2:60">
      <c r="B845" s="8" t="s">
        <v>8326</v>
      </c>
      <c r="C845" s="8" t="s">
        <v>82</v>
      </c>
      <c r="D845" s="8" t="s">
        <v>57</v>
      </c>
      <c r="E845" s="8" t="s">
        <v>278</v>
      </c>
      <c r="F845" s="8" t="s">
        <v>8438</v>
      </c>
      <c r="G845" s="8" t="s">
        <v>87</v>
      </c>
      <c r="H845" s="8" t="s">
        <v>53</v>
      </c>
      <c r="I845" s="9">
        <v>46251</v>
      </c>
      <c r="J845" s="61">
        <v>0</v>
      </c>
      <c r="K845" s="56">
        <v>46235</v>
      </c>
      <c r="L845" s="8" t="s">
        <v>52</v>
      </c>
      <c r="M845" s="8" t="s">
        <v>84</v>
      </c>
      <c r="N845" s="8" t="s">
        <v>64</v>
      </c>
      <c r="O845" s="8">
        <v>1</v>
      </c>
      <c r="P845" s="8">
        <v>4</v>
      </c>
      <c r="Q845" s="8" t="s">
        <v>60</v>
      </c>
      <c r="R845" s="8">
        <v>4</v>
      </c>
      <c r="S845" s="8">
        <v>0</v>
      </c>
      <c r="T845" s="8" t="b">
        <v>0</v>
      </c>
      <c r="U845" s="8">
        <v>420</v>
      </c>
      <c r="V845" s="54">
        <v>381</v>
      </c>
      <c r="W845" s="54">
        <v>283</v>
      </c>
      <c r="X845" s="8">
        <v>0</v>
      </c>
      <c r="Y845" s="8">
        <v>0</v>
      </c>
      <c r="Z845" s="8">
        <v>1</v>
      </c>
      <c r="AA845" s="8">
        <v>0</v>
      </c>
      <c r="AB845" s="8">
        <v>4</v>
      </c>
      <c r="AC845" s="8">
        <v>0</v>
      </c>
      <c r="AD845" s="8"/>
      <c r="AE845" s="8">
        <v>420</v>
      </c>
      <c r="AF845" s="8" t="s">
        <v>8384</v>
      </c>
      <c r="AG845" s="8" t="s">
        <v>8379</v>
      </c>
      <c r="AH845" s="54">
        <v>3</v>
      </c>
      <c r="AI845" s="54">
        <v>-36</v>
      </c>
      <c r="AJ845" s="8">
        <v>0</v>
      </c>
      <c r="AK845" s="8">
        <v>1</v>
      </c>
      <c r="AL845" s="8">
        <v>0</v>
      </c>
      <c r="AM845" s="8">
        <v>4</v>
      </c>
      <c r="AN845" s="8">
        <v>0</v>
      </c>
      <c r="AO845" s="8">
        <v>1</v>
      </c>
      <c r="AP845" s="8">
        <v>0</v>
      </c>
      <c r="AQ845" s="8">
        <v>0</v>
      </c>
      <c r="AR845" s="54">
        <v>275</v>
      </c>
      <c r="AS845" s="8">
        <v>1</v>
      </c>
      <c r="AT845" s="8">
        <v>0</v>
      </c>
      <c r="AU845" s="8">
        <v>420</v>
      </c>
      <c r="AV845" s="8" t="s">
        <v>8439</v>
      </c>
      <c r="AW845" s="8">
        <v>1</v>
      </c>
      <c r="AX845" s="8">
        <v>0</v>
      </c>
      <c r="AY845" s="8">
        <v>0</v>
      </c>
      <c r="AZ845" s="47">
        <v>46251.333333333336</v>
      </c>
      <c r="BA845" s="47">
        <v>46251.625</v>
      </c>
      <c r="BB845" s="8" t="s">
        <v>8380</v>
      </c>
      <c r="BC845" s="47">
        <v>46251.335416666669</v>
      </c>
      <c r="BD845" s="47">
        <v>46251.6</v>
      </c>
      <c r="BE845" s="8" t="s">
        <v>278</v>
      </c>
      <c r="BF845" s="8">
        <v>0</v>
      </c>
      <c r="BG845" s="8">
        <v>0</v>
      </c>
      <c r="BH845" s="8"/>
    </row>
    <row r="846" spans="2:60">
      <c r="B846" s="8" t="s">
        <v>8326</v>
      </c>
      <c r="C846" s="8" t="s">
        <v>82</v>
      </c>
      <c r="D846" s="8" t="s">
        <v>57</v>
      </c>
      <c r="E846" s="8" t="s">
        <v>143</v>
      </c>
      <c r="F846" s="8" t="s">
        <v>8438</v>
      </c>
      <c r="G846" s="8" t="s">
        <v>83</v>
      </c>
      <c r="H846" s="8" t="s">
        <v>53</v>
      </c>
      <c r="I846" s="9">
        <v>46185</v>
      </c>
      <c r="J846" s="61">
        <v>0</v>
      </c>
      <c r="K846" s="56">
        <v>46174</v>
      </c>
      <c r="L846" s="8" t="s">
        <v>52</v>
      </c>
      <c r="M846" s="8" t="s">
        <v>84</v>
      </c>
      <c r="N846" s="8" t="s">
        <v>64</v>
      </c>
      <c r="O846" s="8">
        <v>1</v>
      </c>
      <c r="P846" s="8">
        <v>4</v>
      </c>
      <c r="Q846" s="8" t="s">
        <v>56</v>
      </c>
      <c r="R846" s="8">
        <v>4</v>
      </c>
      <c r="S846" s="8">
        <v>0</v>
      </c>
      <c r="T846" s="8" t="b">
        <v>0</v>
      </c>
      <c r="U846" s="8">
        <v>480</v>
      </c>
      <c r="V846" s="54">
        <v>445</v>
      </c>
      <c r="W846" s="54">
        <v>347</v>
      </c>
      <c r="X846" s="8">
        <v>0</v>
      </c>
      <c r="Y846" s="8">
        <v>0</v>
      </c>
      <c r="Z846" s="8">
        <v>1</v>
      </c>
      <c r="AA846" s="8">
        <v>0</v>
      </c>
      <c r="AB846" s="8">
        <v>4</v>
      </c>
      <c r="AC846" s="8">
        <v>0</v>
      </c>
      <c r="AD846" s="8"/>
      <c r="AE846" s="8">
        <v>480</v>
      </c>
      <c r="AF846" s="8" t="s">
        <v>8378</v>
      </c>
      <c r="AG846" s="8" t="s">
        <v>8379</v>
      </c>
      <c r="AH846" s="54">
        <v>12</v>
      </c>
      <c r="AI846" s="54">
        <v>-23</v>
      </c>
      <c r="AJ846" s="8">
        <v>0</v>
      </c>
      <c r="AK846" s="8">
        <v>0</v>
      </c>
      <c r="AL846" s="8">
        <v>1</v>
      </c>
      <c r="AM846" s="8">
        <v>4</v>
      </c>
      <c r="AN846" s="8">
        <v>0</v>
      </c>
      <c r="AO846" s="8">
        <v>1</v>
      </c>
      <c r="AP846" s="8">
        <v>0</v>
      </c>
      <c r="AQ846" s="8">
        <v>0</v>
      </c>
      <c r="AR846" s="54">
        <v>345</v>
      </c>
      <c r="AS846" s="8">
        <v>1</v>
      </c>
      <c r="AT846" s="8">
        <v>0</v>
      </c>
      <c r="AU846" s="8">
        <v>480</v>
      </c>
      <c r="AV846" s="8" t="s">
        <v>8439</v>
      </c>
      <c r="AW846" s="8">
        <v>1</v>
      </c>
      <c r="AX846" s="8">
        <v>0</v>
      </c>
      <c r="AY846" s="8">
        <v>0</v>
      </c>
      <c r="AZ846" s="47">
        <v>46185.3125</v>
      </c>
      <c r="BA846" s="47">
        <v>46185.645833333336</v>
      </c>
      <c r="BB846" s="8" t="s">
        <v>8380</v>
      </c>
      <c r="BC846" s="47">
        <v>46185.320833333331</v>
      </c>
      <c r="BD846" s="47">
        <v>46185.629861111112</v>
      </c>
      <c r="BE846" s="8" t="s">
        <v>143</v>
      </c>
      <c r="BF846" s="8">
        <v>0</v>
      </c>
      <c r="BG846" s="8">
        <v>0</v>
      </c>
      <c r="BH846" s="8"/>
    </row>
    <row r="847" spans="2:60">
      <c r="B847" s="8" t="s">
        <v>8326</v>
      </c>
      <c r="C847" s="8" t="s">
        <v>82</v>
      </c>
      <c r="D847" s="8" t="s">
        <v>57</v>
      </c>
      <c r="E847" s="8" t="s">
        <v>143</v>
      </c>
      <c r="F847" s="8" t="s">
        <v>8438</v>
      </c>
      <c r="G847" s="8" t="s">
        <v>88</v>
      </c>
      <c r="H847" s="8" t="s">
        <v>53</v>
      </c>
      <c r="I847" s="9">
        <v>46187</v>
      </c>
      <c r="J847" s="61">
        <v>0</v>
      </c>
      <c r="K847" s="56">
        <v>46174</v>
      </c>
      <c r="L847" s="8" t="s">
        <v>52</v>
      </c>
      <c r="M847" s="8" t="s">
        <v>84</v>
      </c>
      <c r="N847" s="8" t="s">
        <v>64</v>
      </c>
      <c r="O847" s="8">
        <v>1</v>
      </c>
      <c r="P847" s="8">
        <v>4</v>
      </c>
      <c r="Q847" s="8" t="s">
        <v>56</v>
      </c>
      <c r="R847" s="8">
        <v>4</v>
      </c>
      <c r="S847" s="8">
        <v>0</v>
      </c>
      <c r="T847" s="8" t="b">
        <v>0</v>
      </c>
      <c r="U847" s="8">
        <v>540</v>
      </c>
      <c r="V847" s="54">
        <v>488</v>
      </c>
      <c r="W847" s="54">
        <v>393</v>
      </c>
      <c r="X847" s="8">
        <v>0</v>
      </c>
      <c r="Y847" s="8">
        <v>0</v>
      </c>
      <c r="Z847" s="8">
        <v>1</v>
      </c>
      <c r="AA847" s="8">
        <v>0</v>
      </c>
      <c r="AB847" s="8">
        <v>4</v>
      </c>
      <c r="AC847" s="8">
        <v>0</v>
      </c>
      <c r="AD847" s="8"/>
      <c r="AE847" s="8">
        <v>540</v>
      </c>
      <c r="AF847" s="8" t="s">
        <v>8378</v>
      </c>
      <c r="AG847" s="8" t="s">
        <v>8379</v>
      </c>
      <c r="AH847" s="54">
        <v>11</v>
      </c>
      <c r="AI847" s="54">
        <v>-41</v>
      </c>
      <c r="AJ847" s="8">
        <v>0</v>
      </c>
      <c r="AK847" s="8">
        <v>0</v>
      </c>
      <c r="AL847" s="8">
        <v>1</v>
      </c>
      <c r="AM847" s="8">
        <v>4</v>
      </c>
      <c r="AN847" s="8">
        <v>0</v>
      </c>
      <c r="AO847" s="8">
        <v>1</v>
      </c>
      <c r="AP847" s="8">
        <v>0</v>
      </c>
      <c r="AQ847" s="8">
        <v>0</v>
      </c>
      <c r="AR847" s="54">
        <v>385</v>
      </c>
      <c r="AS847" s="8">
        <v>1</v>
      </c>
      <c r="AT847" s="8">
        <v>0</v>
      </c>
      <c r="AU847" s="8">
        <v>540</v>
      </c>
      <c r="AV847" s="8" t="s">
        <v>8439</v>
      </c>
      <c r="AW847" s="8">
        <v>1</v>
      </c>
      <c r="AX847" s="8">
        <v>0</v>
      </c>
      <c r="AY847" s="8">
        <v>0</v>
      </c>
      <c r="AZ847" s="47">
        <v>46187.3125</v>
      </c>
      <c r="BA847" s="47">
        <v>46187.6875</v>
      </c>
      <c r="BB847" s="8" t="s">
        <v>8380</v>
      </c>
      <c r="BC847" s="47">
        <v>46187.320138888892</v>
      </c>
      <c r="BD847" s="47">
        <v>46187.65902777778</v>
      </c>
      <c r="BE847" s="8" t="s">
        <v>143</v>
      </c>
      <c r="BF847" s="8">
        <v>0</v>
      </c>
      <c r="BG847" s="8">
        <v>0</v>
      </c>
      <c r="BH847" s="8"/>
    </row>
    <row r="848" spans="2:60">
      <c r="B848" s="8" t="s">
        <v>8326</v>
      </c>
      <c r="C848" s="8" t="s">
        <v>82</v>
      </c>
      <c r="D848" s="8" t="s">
        <v>57</v>
      </c>
      <c r="E848" s="8" t="s">
        <v>143</v>
      </c>
      <c r="F848" s="8" t="s">
        <v>8438</v>
      </c>
      <c r="G848" s="8" t="s">
        <v>88</v>
      </c>
      <c r="H848" s="8" t="s">
        <v>53</v>
      </c>
      <c r="I848" s="9">
        <v>46212</v>
      </c>
      <c r="J848" s="61">
        <v>0</v>
      </c>
      <c r="K848" s="56">
        <v>46204</v>
      </c>
      <c r="L848" s="8" t="s">
        <v>52</v>
      </c>
      <c r="M848" s="8" t="s">
        <v>84</v>
      </c>
      <c r="N848" s="8" t="s">
        <v>64</v>
      </c>
      <c r="O848" s="8">
        <v>1</v>
      </c>
      <c r="P848" s="8">
        <v>4</v>
      </c>
      <c r="Q848" s="8" t="s">
        <v>58</v>
      </c>
      <c r="R848" s="8">
        <v>4</v>
      </c>
      <c r="S848" s="8">
        <v>0</v>
      </c>
      <c r="T848" s="8" t="b">
        <v>0</v>
      </c>
      <c r="U848" s="8">
        <v>270</v>
      </c>
      <c r="V848" s="54">
        <v>234</v>
      </c>
      <c r="W848" s="54">
        <v>138</v>
      </c>
      <c r="X848" s="8">
        <v>0</v>
      </c>
      <c r="Y848" s="8">
        <v>0</v>
      </c>
      <c r="Z848" s="8">
        <v>1</v>
      </c>
      <c r="AA848" s="8">
        <v>0</v>
      </c>
      <c r="AB848" s="8">
        <v>4</v>
      </c>
      <c r="AC848" s="8">
        <v>0</v>
      </c>
      <c r="AD848" s="8"/>
      <c r="AE848" s="8">
        <v>270</v>
      </c>
      <c r="AF848" s="8" t="s">
        <v>8384</v>
      </c>
      <c r="AG848" s="8" t="s">
        <v>8379</v>
      </c>
      <c r="AH848" s="54">
        <v>3</v>
      </c>
      <c r="AI848" s="54">
        <v>-33</v>
      </c>
      <c r="AJ848" s="8">
        <v>0</v>
      </c>
      <c r="AK848" s="8">
        <v>1</v>
      </c>
      <c r="AL848" s="8">
        <v>0</v>
      </c>
      <c r="AM848" s="8">
        <v>4</v>
      </c>
      <c r="AN848" s="8">
        <v>0</v>
      </c>
      <c r="AO848" s="8">
        <v>1</v>
      </c>
      <c r="AP848" s="8">
        <v>0</v>
      </c>
      <c r="AQ848" s="8">
        <v>0</v>
      </c>
      <c r="AR848" s="54">
        <v>150</v>
      </c>
      <c r="AS848" s="8">
        <v>1</v>
      </c>
      <c r="AT848" s="8">
        <v>0</v>
      </c>
      <c r="AU848" s="8">
        <v>270</v>
      </c>
      <c r="AV848" s="8" t="s">
        <v>8439</v>
      </c>
      <c r="AW848" s="8">
        <v>1</v>
      </c>
      <c r="AX848" s="8">
        <v>0</v>
      </c>
      <c r="AY848" s="8">
        <v>0</v>
      </c>
      <c r="AZ848" s="47">
        <v>46212.354166666664</v>
      </c>
      <c r="BA848" s="47">
        <v>46212.541666666664</v>
      </c>
      <c r="BB848" s="8" t="s">
        <v>8380</v>
      </c>
      <c r="BC848" s="47">
        <v>46212.356249999997</v>
      </c>
      <c r="BD848" s="47">
        <v>46212.518750000003</v>
      </c>
      <c r="BE848" s="8" t="s">
        <v>143</v>
      </c>
      <c r="BF848" s="8">
        <v>0</v>
      </c>
      <c r="BG848" s="8">
        <v>0</v>
      </c>
      <c r="BH848" s="8"/>
    </row>
    <row r="849" spans="2:60">
      <c r="B849" s="8" t="s">
        <v>8326</v>
      </c>
      <c r="C849" s="8" t="s">
        <v>82</v>
      </c>
      <c r="D849" s="8" t="s">
        <v>57</v>
      </c>
      <c r="E849" s="8" t="s">
        <v>179</v>
      </c>
      <c r="F849" s="8" t="s">
        <v>8438</v>
      </c>
      <c r="G849" s="8" t="s">
        <v>86</v>
      </c>
      <c r="H849" s="8" t="s">
        <v>53</v>
      </c>
      <c r="I849" s="9">
        <v>46242</v>
      </c>
      <c r="J849" s="61">
        <v>0</v>
      </c>
      <c r="K849" s="56">
        <v>46235</v>
      </c>
      <c r="L849" s="8" t="s">
        <v>52</v>
      </c>
      <c r="M849" s="8" t="s">
        <v>84</v>
      </c>
      <c r="N849" s="8" t="s">
        <v>64</v>
      </c>
      <c r="O849" s="8">
        <v>1</v>
      </c>
      <c r="P849" s="8">
        <v>4</v>
      </c>
      <c r="Q849" s="8" t="s">
        <v>60</v>
      </c>
      <c r="R849" s="8">
        <v>4</v>
      </c>
      <c r="S849" s="8">
        <v>0</v>
      </c>
      <c r="T849" s="8" t="b">
        <v>0</v>
      </c>
      <c r="U849" s="8">
        <v>210</v>
      </c>
      <c r="V849" s="54">
        <v>187</v>
      </c>
      <c r="W849" s="54">
        <v>125</v>
      </c>
      <c r="X849" s="8">
        <v>0</v>
      </c>
      <c r="Y849" s="8">
        <v>0</v>
      </c>
      <c r="Z849" s="8">
        <v>1</v>
      </c>
      <c r="AA849" s="8">
        <v>0</v>
      </c>
      <c r="AB849" s="8">
        <v>4</v>
      </c>
      <c r="AC849" s="8">
        <v>0</v>
      </c>
      <c r="AD849" s="8"/>
      <c r="AE849" s="8">
        <v>210</v>
      </c>
      <c r="AF849" s="8" t="s">
        <v>8384</v>
      </c>
      <c r="AG849" s="8" t="s">
        <v>8379</v>
      </c>
      <c r="AH849" s="54">
        <v>8</v>
      </c>
      <c r="AI849" s="54">
        <v>-15</v>
      </c>
      <c r="AJ849" s="8">
        <v>0</v>
      </c>
      <c r="AK849" s="8">
        <v>1</v>
      </c>
      <c r="AL849" s="8">
        <v>0</v>
      </c>
      <c r="AM849" s="8">
        <v>4</v>
      </c>
      <c r="AN849" s="8">
        <v>0</v>
      </c>
      <c r="AO849" s="8">
        <v>1</v>
      </c>
      <c r="AP849" s="8">
        <v>0</v>
      </c>
      <c r="AQ849" s="8">
        <v>0</v>
      </c>
      <c r="AR849" s="54">
        <v>120</v>
      </c>
      <c r="AS849" s="8">
        <v>1</v>
      </c>
      <c r="AT849" s="8">
        <v>0</v>
      </c>
      <c r="AU849" s="8">
        <v>210</v>
      </c>
      <c r="AV849" s="8" t="s">
        <v>8439</v>
      </c>
      <c r="AW849" s="8">
        <v>1</v>
      </c>
      <c r="AX849" s="8">
        <v>0</v>
      </c>
      <c r="AY849" s="8">
        <v>0</v>
      </c>
      <c r="AZ849" s="47">
        <v>46242.5625</v>
      </c>
      <c r="BA849" s="47">
        <v>46242.708333333336</v>
      </c>
      <c r="BB849" s="8" t="s">
        <v>8380</v>
      </c>
      <c r="BC849" s="47">
        <v>46242.568055555559</v>
      </c>
      <c r="BD849" s="47">
        <v>46242.697916666664</v>
      </c>
      <c r="BE849" s="8" t="s">
        <v>179</v>
      </c>
      <c r="BF849" s="8">
        <v>0</v>
      </c>
      <c r="BG849" s="8">
        <v>0</v>
      </c>
      <c r="BH849" s="8"/>
    </row>
    <row r="850" spans="2:60">
      <c r="B850" s="8" t="s">
        <v>8326</v>
      </c>
      <c r="C850" s="8" t="s">
        <v>82</v>
      </c>
      <c r="D850" s="8" t="s">
        <v>57</v>
      </c>
      <c r="E850" s="8" t="s">
        <v>202</v>
      </c>
      <c r="F850" s="8" t="s">
        <v>8438</v>
      </c>
      <c r="G850" s="8" t="s">
        <v>88</v>
      </c>
      <c r="H850" s="8" t="s">
        <v>53</v>
      </c>
      <c r="I850" s="9">
        <v>46197</v>
      </c>
      <c r="J850" s="61">
        <v>0</v>
      </c>
      <c r="K850" s="56">
        <v>46174</v>
      </c>
      <c r="L850" s="8" t="s">
        <v>52</v>
      </c>
      <c r="M850" s="8" t="s">
        <v>84</v>
      </c>
      <c r="N850" s="8" t="s">
        <v>64</v>
      </c>
      <c r="O850" s="8">
        <v>1</v>
      </c>
      <c r="P850" s="8">
        <v>4</v>
      </c>
      <c r="Q850" s="8" t="s">
        <v>56</v>
      </c>
      <c r="R850" s="8">
        <v>4</v>
      </c>
      <c r="S850" s="8">
        <v>0</v>
      </c>
      <c r="T850" s="8" t="b">
        <v>0</v>
      </c>
      <c r="U850" s="8">
        <v>540</v>
      </c>
      <c r="V850" s="54">
        <v>482</v>
      </c>
      <c r="W850" s="54">
        <v>396</v>
      </c>
      <c r="X850" s="8">
        <v>0</v>
      </c>
      <c r="Y850" s="8">
        <v>0</v>
      </c>
      <c r="Z850" s="8">
        <v>1</v>
      </c>
      <c r="AA850" s="8">
        <v>0</v>
      </c>
      <c r="AB850" s="8">
        <v>4</v>
      </c>
      <c r="AC850" s="8">
        <v>0</v>
      </c>
      <c r="AD850" s="8"/>
      <c r="AE850" s="8">
        <v>540</v>
      </c>
      <c r="AF850" s="8" t="s">
        <v>8384</v>
      </c>
      <c r="AG850" s="8" t="s">
        <v>8379</v>
      </c>
      <c r="AH850" s="54">
        <v>8</v>
      </c>
      <c r="AI850" s="54">
        <v>-50</v>
      </c>
      <c r="AJ850" s="8">
        <v>0</v>
      </c>
      <c r="AK850" s="8">
        <v>1</v>
      </c>
      <c r="AL850" s="8">
        <v>0</v>
      </c>
      <c r="AM850" s="8">
        <v>4</v>
      </c>
      <c r="AN850" s="8">
        <v>0</v>
      </c>
      <c r="AO850" s="8">
        <v>1</v>
      </c>
      <c r="AP850" s="8">
        <v>0</v>
      </c>
      <c r="AQ850" s="8">
        <v>0</v>
      </c>
      <c r="AR850" s="54">
        <v>400</v>
      </c>
      <c r="AS850" s="8">
        <v>1</v>
      </c>
      <c r="AT850" s="8">
        <v>0</v>
      </c>
      <c r="AU850" s="8">
        <v>540</v>
      </c>
      <c r="AV850" s="8" t="s">
        <v>8439</v>
      </c>
      <c r="AW850" s="8">
        <v>1</v>
      </c>
      <c r="AX850" s="8">
        <v>0</v>
      </c>
      <c r="AY850" s="8">
        <v>0</v>
      </c>
      <c r="AZ850" s="47">
        <v>46197.354166666664</v>
      </c>
      <c r="BA850" s="47">
        <v>46197.729166666664</v>
      </c>
      <c r="BB850" s="8" t="s">
        <v>8380</v>
      </c>
      <c r="BC850" s="47">
        <v>46197.359722222223</v>
      </c>
      <c r="BD850" s="47">
        <v>46197.694444444445</v>
      </c>
      <c r="BE850" s="8" t="s">
        <v>202</v>
      </c>
      <c r="BF850" s="8">
        <v>0</v>
      </c>
      <c r="BG850" s="8">
        <v>0</v>
      </c>
      <c r="BH850" s="8"/>
    </row>
    <row r="851" spans="2:60">
      <c r="B851" s="8" t="s">
        <v>8326</v>
      </c>
      <c r="C851" s="8" t="s">
        <v>82</v>
      </c>
      <c r="D851" s="8" t="s">
        <v>57</v>
      </c>
      <c r="E851" s="8" t="s">
        <v>314</v>
      </c>
      <c r="F851" s="8" t="s">
        <v>8438</v>
      </c>
      <c r="G851" s="8" t="s">
        <v>83</v>
      </c>
      <c r="H851" s="8" t="s">
        <v>53</v>
      </c>
      <c r="I851" s="9">
        <v>46174</v>
      </c>
      <c r="J851" s="61">
        <v>0</v>
      </c>
      <c r="K851" s="56">
        <v>46174</v>
      </c>
      <c r="L851" s="8" t="s">
        <v>52</v>
      </c>
      <c r="M851" s="8" t="s">
        <v>84</v>
      </c>
      <c r="N851" s="8" t="s">
        <v>64</v>
      </c>
      <c r="O851" s="8">
        <v>1</v>
      </c>
      <c r="P851" s="8">
        <v>4</v>
      </c>
      <c r="Q851" s="8" t="s">
        <v>56</v>
      </c>
      <c r="R851" s="8">
        <v>4</v>
      </c>
      <c r="S851" s="8">
        <v>0</v>
      </c>
      <c r="T851" s="8" t="b">
        <v>0</v>
      </c>
      <c r="U851" s="8">
        <v>540</v>
      </c>
      <c r="V851" s="54">
        <v>514</v>
      </c>
      <c r="W851" s="54">
        <v>396</v>
      </c>
      <c r="X851" s="8">
        <v>0</v>
      </c>
      <c r="Y851" s="8">
        <v>0</v>
      </c>
      <c r="Z851" s="8">
        <v>1</v>
      </c>
      <c r="AA851" s="8">
        <v>0</v>
      </c>
      <c r="AB851" s="8">
        <v>4</v>
      </c>
      <c r="AC851" s="8">
        <v>0</v>
      </c>
      <c r="AD851" s="8"/>
      <c r="AE851" s="8">
        <v>540</v>
      </c>
      <c r="AF851" s="8" t="s">
        <v>8384</v>
      </c>
      <c r="AG851" s="8" t="s">
        <v>8379</v>
      </c>
      <c r="AH851" s="54">
        <v>6</v>
      </c>
      <c r="AI851" s="54">
        <v>-20</v>
      </c>
      <c r="AJ851" s="8">
        <v>0</v>
      </c>
      <c r="AK851" s="8">
        <v>1</v>
      </c>
      <c r="AL851" s="8">
        <v>0</v>
      </c>
      <c r="AM851" s="8">
        <v>4</v>
      </c>
      <c r="AN851" s="8">
        <v>0</v>
      </c>
      <c r="AO851" s="8">
        <v>1</v>
      </c>
      <c r="AP851" s="8">
        <v>0</v>
      </c>
      <c r="AQ851" s="8">
        <v>0</v>
      </c>
      <c r="AR851" s="54">
        <v>405</v>
      </c>
      <c r="AS851" s="8">
        <v>1</v>
      </c>
      <c r="AT851" s="8">
        <v>0</v>
      </c>
      <c r="AU851" s="8">
        <v>540</v>
      </c>
      <c r="AV851" s="8" t="s">
        <v>8439</v>
      </c>
      <c r="AW851" s="8">
        <v>1</v>
      </c>
      <c r="AX851" s="8">
        <v>0</v>
      </c>
      <c r="AY851" s="8">
        <v>0</v>
      </c>
      <c r="AZ851" s="47">
        <v>46174.333333333336</v>
      </c>
      <c r="BA851" s="47">
        <v>46174.708333333336</v>
      </c>
      <c r="BB851" s="8" t="s">
        <v>8380</v>
      </c>
      <c r="BC851" s="47">
        <v>46174.337500000001</v>
      </c>
      <c r="BD851" s="47">
        <v>46174.694444444445</v>
      </c>
      <c r="BE851" s="8" t="s">
        <v>314</v>
      </c>
      <c r="BF851" s="8">
        <v>0</v>
      </c>
      <c r="BG851" s="8">
        <v>0</v>
      </c>
      <c r="BH851" s="8"/>
    </row>
    <row r="852" spans="2:60">
      <c r="B852" s="8" t="s">
        <v>8326</v>
      </c>
      <c r="C852" s="8" t="s">
        <v>82</v>
      </c>
      <c r="D852" s="8" t="s">
        <v>57</v>
      </c>
      <c r="E852" s="8" t="s">
        <v>314</v>
      </c>
      <c r="F852" s="8" t="s">
        <v>8438</v>
      </c>
      <c r="G852" s="8" t="s">
        <v>83</v>
      </c>
      <c r="H852" s="8" t="s">
        <v>53</v>
      </c>
      <c r="I852" s="9">
        <v>46258</v>
      </c>
      <c r="J852" s="61">
        <v>0</v>
      </c>
      <c r="K852" s="56">
        <v>46235</v>
      </c>
      <c r="L852" s="8" t="s">
        <v>52</v>
      </c>
      <c r="M852" s="8" t="s">
        <v>84</v>
      </c>
      <c r="N852" s="8" t="s">
        <v>64</v>
      </c>
      <c r="O852" s="8">
        <v>1</v>
      </c>
      <c r="P852" s="8">
        <v>4</v>
      </c>
      <c r="Q852" s="8" t="s">
        <v>60</v>
      </c>
      <c r="R852" s="8">
        <v>4</v>
      </c>
      <c r="S852" s="8">
        <v>0</v>
      </c>
      <c r="T852" s="8" t="b">
        <v>0</v>
      </c>
      <c r="U852" s="8">
        <v>540</v>
      </c>
      <c r="V852" s="54">
        <v>493</v>
      </c>
      <c r="W852" s="54">
        <v>353</v>
      </c>
      <c r="X852" s="8">
        <v>0</v>
      </c>
      <c r="Y852" s="8">
        <v>0</v>
      </c>
      <c r="Z852" s="8">
        <v>1</v>
      </c>
      <c r="AA852" s="8">
        <v>0</v>
      </c>
      <c r="AB852" s="8">
        <v>4</v>
      </c>
      <c r="AC852" s="8">
        <v>0</v>
      </c>
      <c r="AD852" s="8"/>
      <c r="AE852" s="8">
        <v>540</v>
      </c>
      <c r="AF852" s="8" t="s">
        <v>8384</v>
      </c>
      <c r="AG852" s="8" t="s">
        <v>8379</v>
      </c>
      <c r="AH852" s="54">
        <v>6</v>
      </c>
      <c r="AI852" s="54">
        <v>-41</v>
      </c>
      <c r="AJ852" s="8">
        <v>0</v>
      </c>
      <c r="AK852" s="8">
        <v>1</v>
      </c>
      <c r="AL852" s="8">
        <v>0</v>
      </c>
      <c r="AM852" s="8">
        <v>4</v>
      </c>
      <c r="AN852" s="8">
        <v>0</v>
      </c>
      <c r="AO852" s="8">
        <v>1</v>
      </c>
      <c r="AP852" s="8">
        <v>0</v>
      </c>
      <c r="AQ852" s="8">
        <v>0</v>
      </c>
      <c r="AR852" s="54">
        <v>355</v>
      </c>
      <c r="AS852" s="8">
        <v>1</v>
      </c>
      <c r="AT852" s="8">
        <v>0</v>
      </c>
      <c r="AU852" s="8">
        <v>540</v>
      </c>
      <c r="AV852" s="8" t="s">
        <v>8439</v>
      </c>
      <c r="AW852" s="8">
        <v>1</v>
      </c>
      <c r="AX852" s="8">
        <v>0</v>
      </c>
      <c r="AY852" s="8">
        <v>0</v>
      </c>
      <c r="AZ852" s="47">
        <v>46258.375</v>
      </c>
      <c r="BA852" s="47">
        <v>46258.75</v>
      </c>
      <c r="BB852" s="8" t="s">
        <v>8380</v>
      </c>
      <c r="BC852" s="47">
        <v>46258.379166666666</v>
      </c>
      <c r="BD852" s="47">
        <v>46258.72152777778</v>
      </c>
      <c r="BE852" s="8" t="s">
        <v>314</v>
      </c>
      <c r="BF852" s="8">
        <v>0</v>
      </c>
      <c r="BG852" s="8">
        <v>0</v>
      </c>
      <c r="BH852" s="8"/>
    </row>
    <row r="853" spans="2:60">
      <c r="B853" s="8" t="s">
        <v>8326</v>
      </c>
      <c r="C853" s="8" t="s">
        <v>82</v>
      </c>
      <c r="D853" s="8" t="s">
        <v>57</v>
      </c>
      <c r="E853" s="8" t="s">
        <v>224</v>
      </c>
      <c r="F853" s="8" t="s">
        <v>8438</v>
      </c>
      <c r="G853" s="8" t="s">
        <v>83</v>
      </c>
      <c r="H853" s="8" t="s">
        <v>53</v>
      </c>
      <c r="I853" s="9">
        <v>46219</v>
      </c>
      <c r="J853" s="61">
        <v>0</v>
      </c>
      <c r="K853" s="56">
        <v>46204</v>
      </c>
      <c r="L853" s="8" t="s">
        <v>52</v>
      </c>
      <c r="M853" s="8" t="s">
        <v>84</v>
      </c>
      <c r="N853" s="8" t="s">
        <v>64</v>
      </c>
      <c r="O853" s="8">
        <v>1</v>
      </c>
      <c r="P853" s="8">
        <v>4</v>
      </c>
      <c r="Q853" s="8" t="s">
        <v>58</v>
      </c>
      <c r="R853" s="8">
        <v>4</v>
      </c>
      <c r="S853" s="8">
        <v>0</v>
      </c>
      <c r="T853" s="8" t="b">
        <v>0</v>
      </c>
      <c r="U853" s="8">
        <v>180</v>
      </c>
      <c r="V853" s="54">
        <v>153</v>
      </c>
      <c r="W853" s="54">
        <v>88</v>
      </c>
      <c r="X853" s="8">
        <v>0</v>
      </c>
      <c r="Y853" s="8">
        <v>0</v>
      </c>
      <c r="Z853" s="8">
        <v>1</v>
      </c>
      <c r="AA853" s="8">
        <v>0</v>
      </c>
      <c r="AB853" s="8">
        <v>4</v>
      </c>
      <c r="AC853" s="8">
        <v>0</v>
      </c>
      <c r="AD853" s="8"/>
      <c r="AE853" s="8">
        <v>180</v>
      </c>
      <c r="AF853" s="8" t="s">
        <v>8384</v>
      </c>
      <c r="AG853" s="8" t="s">
        <v>8379</v>
      </c>
      <c r="AH853" s="54">
        <v>9</v>
      </c>
      <c r="AI853" s="54">
        <v>-18</v>
      </c>
      <c r="AJ853" s="8">
        <v>0</v>
      </c>
      <c r="AK853" s="8">
        <v>1</v>
      </c>
      <c r="AL853" s="8">
        <v>0</v>
      </c>
      <c r="AM853" s="8">
        <v>4</v>
      </c>
      <c r="AN853" s="8">
        <v>0</v>
      </c>
      <c r="AO853" s="8">
        <v>1</v>
      </c>
      <c r="AP853" s="8">
        <v>0</v>
      </c>
      <c r="AQ853" s="8">
        <v>0</v>
      </c>
      <c r="AR853" s="54">
        <v>80</v>
      </c>
      <c r="AS853" s="8">
        <v>1</v>
      </c>
      <c r="AT853" s="8">
        <v>0</v>
      </c>
      <c r="AU853" s="8">
        <v>180</v>
      </c>
      <c r="AV853" s="8" t="s">
        <v>8439</v>
      </c>
      <c r="AW853" s="8">
        <v>1</v>
      </c>
      <c r="AX853" s="8">
        <v>0</v>
      </c>
      <c r="AY853" s="8">
        <v>0</v>
      </c>
      <c r="AZ853" s="47">
        <v>46219.354166666664</v>
      </c>
      <c r="BA853" s="47">
        <v>46219.479166666664</v>
      </c>
      <c r="BB853" s="8" t="s">
        <v>8380</v>
      </c>
      <c r="BC853" s="47">
        <v>46219.36041666667</v>
      </c>
      <c r="BD853" s="47">
        <v>46219.466666666667</v>
      </c>
      <c r="BE853" s="8" t="s">
        <v>224</v>
      </c>
      <c r="BF853" s="8">
        <v>0</v>
      </c>
      <c r="BG853" s="8">
        <v>0</v>
      </c>
      <c r="BH853" s="8"/>
    </row>
    <row r="854" spans="2:60">
      <c r="B854" s="8" t="s">
        <v>8326</v>
      </c>
      <c r="C854" s="8" t="s">
        <v>82</v>
      </c>
      <c r="D854" s="8" t="s">
        <v>57</v>
      </c>
      <c r="E854" s="8" t="s">
        <v>224</v>
      </c>
      <c r="F854" s="8" t="s">
        <v>8438</v>
      </c>
      <c r="G854" s="8" t="s">
        <v>87</v>
      </c>
      <c r="H854" s="8" t="s">
        <v>53</v>
      </c>
      <c r="I854" s="9">
        <v>46183</v>
      </c>
      <c r="J854" s="61">
        <v>0</v>
      </c>
      <c r="K854" s="56">
        <v>46174</v>
      </c>
      <c r="L854" s="8" t="s">
        <v>52</v>
      </c>
      <c r="M854" s="8" t="s">
        <v>84</v>
      </c>
      <c r="N854" s="8" t="s">
        <v>64</v>
      </c>
      <c r="O854" s="8">
        <v>1</v>
      </c>
      <c r="P854" s="8">
        <v>4</v>
      </c>
      <c r="Q854" s="8" t="s">
        <v>56</v>
      </c>
      <c r="R854" s="8">
        <v>4</v>
      </c>
      <c r="S854" s="8">
        <v>0</v>
      </c>
      <c r="T854" s="8" t="b">
        <v>0</v>
      </c>
      <c r="U854" s="8">
        <v>180</v>
      </c>
      <c r="V854" s="54">
        <v>158</v>
      </c>
      <c r="W854" s="54">
        <v>74</v>
      </c>
      <c r="X854" s="8">
        <v>0</v>
      </c>
      <c r="Y854" s="8">
        <v>0</v>
      </c>
      <c r="Z854" s="8">
        <v>1</v>
      </c>
      <c r="AA854" s="8">
        <v>0</v>
      </c>
      <c r="AB854" s="8">
        <v>4</v>
      </c>
      <c r="AC854" s="8">
        <v>0</v>
      </c>
      <c r="AD854" s="8"/>
      <c r="AE854" s="8">
        <v>180</v>
      </c>
      <c r="AF854" s="8" t="s">
        <v>8384</v>
      </c>
      <c r="AG854" s="8" t="s">
        <v>8379</v>
      </c>
      <c r="AH854" s="54">
        <v>4</v>
      </c>
      <c r="AI854" s="54">
        <v>-18</v>
      </c>
      <c r="AJ854" s="8">
        <v>0</v>
      </c>
      <c r="AK854" s="8">
        <v>1</v>
      </c>
      <c r="AL854" s="8">
        <v>0</v>
      </c>
      <c r="AM854" s="8">
        <v>4</v>
      </c>
      <c r="AN854" s="8">
        <v>0</v>
      </c>
      <c r="AO854" s="8">
        <v>1</v>
      </c>
      <c r="AP854" s="8">
        <v>0</v>
      </c>
      <c r="AQ854" s="8">
        <v>0</v>
      </c>
      <c r="AR854" s="54">
        <v>80</v>
      </c>
      <c r="AS854" s="8">
        <v>1</v>
      </c>
      <c r="AT854" s="8">
        <v>0</v>
      </c>
      <c r="AU854" s="8">
        <v>180</v>
      </c>
      <c r="AV854" s="8" t="s">
        <v>8439</v>
      </c>
      <c r="AW854" s="8">
        <v>1</v>
      </c>
      <c r="AX854" s="8">
        <v>0</v>
      </c>
      <c r="AY854" s="8">
        <v>0</v>
      </c>
      <c r="AZ854" s="47">
        <v>46183.5625</v>
      </c>
      <c r="BA854" s="47">
        <v>46183.6875</v>
      </c>
      <c r="BB854" s="8" t="s">
        <v>8380</v>
      </c>
      <c r="BC854" s="47">
        <v>46183.56527777778</v>
      </c>
      <c r="BD854" s="47">
        <v>46183.675000000003</v>
      </c>
      <c r="BE854" s="8" t="s">
        <v>224</v>
      </c>
      <c r="BF854" s="8">
        <v>0</v>
      </c>
      <c r="BG854" s="8">
        <v>0</v>
      </c>
      <c r="BH854" s="8"/>
    </row>
    <row r="855" spans="2:60">
      <c r="B855" s="8" t="s">
        <v>8326</v>
      </c>
      <c r="C855" s="8" t="s">
        <v>82</v>
      </c>
      <c r="D855" s="8" t="s">
        <v>57</v>
      </c>
      <c r="E855" s="8" t="s">
        <v>616</v>
      </c>
      <c r="F855" s="8" t="s">
        <v>8438</v>
      </c>
      <c r="G855" s="8" t="s">
        <v>87</v>
      </c>
      <c r="H855" s="8" t="s">
        <v>53</v>
      </c>
      <c r="I855" s="9">
        <v>46196</v>
      </c>
      <c r="J855" s="61">
        <v>0</v>
      </c>
      <c r="K855" s="56">
        <v>46174</v>
      </c>
      <c r="L855" s="8" t="s">
        <v>52</v>
      </c>
      <c r="M855" s="8" t="s">
        <v>84</v>
      </c>
      <c r="N855" s="8" t="s">
        <v>64</v>
      </c>
      <c r="O855" s="8">
        <v>1</v>
      </c>
      <c r="P855" s="8">
        <v>4</v>
      </c>
      <c r="Q855" s="8" t="s">
        <v>56</v>
      </c>
      <c r="R855" s="8">
        <v>4</v>
      </c>
      <c r="S855" s="8">
        <v>0</v>
      </c>
      <c r="T855" s="8" t="b">
        <v>0</v>
      </c>
      <c r="U855" s="8">
        <v>240</v>
      </c>
      <c r="V855" s="54">
        <v>212</v>
      </c>
      <c r="W855" s="54">
        <v>138</v>
      </c>
      <c r="X855" s="8">
        <v>0</v>
      </c>
      <c r="Y855" s="8">
        <v>0</v>
      </c>
      <c r="Z855" s="8">
        <v>1</v>
      </c>
      <c r="AA855" s="8">
        <v>0</v>
      </c>
      <c r="AB855" s="8">
        <v>4</v>
      </c>
      <c r="AC855" s="8">
        <v>0</v>
      </c>
      <c r="AD855" s="8"/>
      <c r="AE855" s="8">
        <v>240</v>
      </c>
      <c r="AF855" s="8" t="s">
        <v>8378</v>
      </c>
      <c r="AG855" s="8" t="s">
        <v>8379</v>
      </c>
      <c r="AH855" s="54">
        <v>12</v>
      </c>
      <c r="AI855" s="54">
        <v>-16</v>
      </c>
      <c r="AJ855" s="8">
        <v>0</v>
      </c>
      <c r="AK855" s="8">
        <v>0</v>
      </c>
      <c r="AL855" s="8">
        <v>1</v>
      </c>
      <c r="AM855" s="8">
        <v>4</v>
      </c>
      <c r="AN855" s="8">
        <v>0</v>
      </c>
      <c r="AO855" s="8">
        <v>1</v>
      </c>
      <c r="AP855" s="8">
        <v>0</v>
      </c>
      <c r="AQ855" s="8">
        <v>0</v>
      </c>
      <c r="AR855" s="54">
        <v>145</v>
      </c>
      <c r="AS855" s="8">
        <v>1</v>
      </c>
      <c r="AT855" s="8">
        <v>0</v>
      </c>
      <c r="AU855" s="8">
        <v>240</v>
      </c>
      <c r="AV855" s="8" t="s">
        <v>8439</v>
      </c>
      <c r="AW855" s="8">
        <v>1</v>
      </c>
      <c r="AX855" s="8">
        <v>0</v>
      </c>
      <c r="AY855" s="8">
        <v>0</v>
      </c>
      <c r="AZ855" s="47">
        <v>46196.354166666664</v>
      </c>
      <c r="BA855" s="47">
        <v>46196.520833333336</v>
      </c>
      <c r="BB855" s="8" t="s">
        <v>8380</v>
      </c>
      <c r="BC855" s="47">
        <v>46196.362500000003</v>
      </c>
      <c r="BD855" s="47">
        <v>46196.509722222225</v>
      </c>
      <c r="BE855" s="8" t="s">
        <v>616</v>
      </c>
      <c r="BF855" s="8">
        <v>0</v>
      </c>
      <c r="BG855" s="8">
        <v>0</v>
      </c>
      <c r="BH855" s="8"/>
    </row>
    <row r="856" spans="2:60">
      <c r="B856" s="8" t="s">
        <v>8326</v>
      </c>
      <c r="C856" s="8" t="s">
        <v>82</v>
      </c>
      <c r="D856" s="8" t="s">
        <v>57</v>
      </c>
      <c r="E856" s="8" t="s">
        <v>616</v>
      </c>
      <c r="F856" s="8" t="s">
        <v>8438</v>
      </c>
      <c r="G856" s="8" t="s">
        <v>88</v>
      </c>
      <c r="H856" s="8" t="s">
        <v>53</v>
      </c>
      <c r="I856" s="9">
        <v>46216</v>
      </c>
      <c r="J856" s="61">
        <v>0</v>
      </c>
      <c r="K856" s="56">
        <v>46204</v>
      </c>
      <c r="L856" s="8" t="s">
        <v>52</v>
      </c>
      <c r="M856" s="8" t="s">
        <v>84</v>
      </c>
      <c r="N856" s="8" t="s">
        <v>64</v>
      </c>
      <c r="O856" s="8">
        <v>1</v>
      </c>
      <c r="P856" s="8">
        <v>4</v>
      </c>
      <c r="Q856" s="8" t="s">
        <v>58</v>
      </c>
      <c r="R856" s="8">
        <v>4</v>
      </c>
      <c r="S856" s="8">
        <v>0</v>
      </c>
      <c r="T856" s="8" t="b">
        <v>0</v>
      </c>
      <c r="U856" s="8">
        <v>270</v>
      </c>
      <c r="V856" s="54">
        <v>239</v>
      </c>
      <c r="W856" s="54">
        <v>159</v>
      </c>
      <c r="X856" s="8">
        <v>0</v>
      </c>
      <c r="Y856" s="8">
        <v>0</v>
      </c>
      <c r="Z856" s="8">
        <v>1</v>
      </c>
      <c r="AA856" s="8">
        <v>0</v>
      </c>
      <c r="AB856" s="8">
        <v>4</v>
      </c>
      <c r="AC856" s="8">
        <v>0</v>
      </c>
      <c r="AD856" s="8"/>
      <c r="AE856" s="8">
        <v>270</v>
      </c>
      <c r="AF856" s="8" t="s">
        <v>8384</v>
      </c>
      <c r="AG856" s="8" t="s">
        <v>8379</v>
      </c>
      <c r="AH856" s="54">
        <v>5</v>
      </c>
      <c r="AI856" s="54">
        <v>-26</v>
      </c>
      <c r="AJ856" s="8">
        <v>0</v>
      </c>
      <c r="AK856" s="8">
        <v>1</v>
      </c>
      <c r="AL856" s="8">
        <v>0</v>
      </c>
      <c r="AM856" s="8">
        <v>4</v>
      </c>
      <c r="AN856" s="8">
        <v>0</v>
      </c>
      <c r="AO856" s="8">
        <v>1</v>
      </c>
      <c r="AP856" s="8">
        <v>0</v>
      </c>
      <c r="AQ856" s="8">
        <v>0</v>
      </c>
      <c r="AR856" s="54">
        <v>160</v>
      </c>
      <c r="AS856" s="8">
        <v>1</v>
      </c>
      <c r="AT856" s="8">
        <v>0</v>
      </c>
      <c r="AU856" s="8">
        <v>270</v>
      </c>
      <c r="AV856" s="8" t="s">
        <v>8439</v>
      </c>
      <c r="AW856" s="8">
        <v>1</v>
      </c>
      <c r="AX856" s="8">
        <v>0</v>
      </c>
      <c r="AY856" s="8">
        <v>0</v>
      </c>
      <c r="AZ856" s="47">
        <v>46216.354166666664</v>
      </c>
      <c r="BA856" s="47">
        <v>46216.541666666664</v>
      </c>
      <c r="BB856" s="8" t="s">
        <v>8380</v>
      </c>
      <c r="BC856" s="47">
        <v>46216.357638888891</v>
      </c>
      <c r="BD856" s="47">
        <v>46216.523611111108</v>
      </c>
      <c r="BE856" s="8" t="s">
        <v>616</v>
      </c>
      <c r="BF856" s="8">
        <v>0</v>
      </c>
      <c r="BG856" s="8">
        <v>0</v>
      </c>
      <c r="BH856" s="8"/>
    </row>
    <row r="857" spans="2:60">
      <c r="B857" s="8" t="s">
        <v>8326</v>
      </c>
      <c r="C857" s="8" t="s">
        <v>82</v>
      </c>
      <c r="D857" s="8" t="s">
        <v>57</v>
      </c>
      <c r="E857" s="8" t="s">
        <v>616</v>
      </c>
      <c r="F857" s="8" t="s">
        <v>8438</v>
      </c>
      <c r="G857" s="8" t="s">
        <v>88</v>
      </c>
      <c r="H857" s="8" t="s">
        <v>53</v>
      </c>
      <c r="I857" s="9">
        <v>46262</v>
      </c>
      <c r="J857" s="61">
        <v>0</v>
      </c>
      <c r="K857" s="56">
        <v>46235</v>
      </c>
      <c r="L857" s="8" t="s">
        <v>52</v>
      </c>
      <c r="M857" s="8" t="s">
        <v>84</v>
      </c>
      <c r="N857" s="8" t="s">
        <v>64</v>
      </c>
      <c r="O857" s="8">
        <v>1</v>
      </c>
      <c r="P857" s="8">
        <v>4</v>
      </c>
      <c r="Q857" s="8" t="s">
        <v>60</v>
      </c>
      <c r="R857" s="8">
        <v>4</v>
      </c>
      <c r="S857" s="8">
        <v>0</v>
      </c>
      <c r="T857" s="8" t="b">
        <v>0</v>
      </c>
      <c r="U857" s="8">
        <v>210</v>
      </c>
      <c r="V857" s="54">
        <v>187</v>
      </c>
      <c r="W857" s="54">
        <v>134</v>
      </c>
      <c r="X857" s="8">
        <v>0</v>
      </c>
      <c r="Y857" s="8">
        <v>0</v>
      </c>
      <c r="Z857" s="8">
        <v>1</v>
      </c>
      <c r="AA857" s="8">
        <v>0</v>
      </c>
      <c r="AB857" s="8">
        <v>4</v>
      </c>
      <c r="AC857" s="8">
        <v>0</v>
      </c>
      <c r="AD857" s="8"/>
      <c r="AE857" s="8">
        <v>210</v>
      </c>
      <c r="AF857" s="8" t="s">
        <v>8384</v>
      </c>
      <c r="AG857" s="8" t="s">
        <v>8379</v>
      </c>
      <c r="AH857" s="54">
        <v>8</v>
      </c>
      <c r="AI857" s="54">
        <v>-15</v>
      </c>
      <c r="AJ857" s="8">
        <v>0</v>
      </c>
      <c r="AK857" s="8">
        <v>1</v>
      </c>
      <c r="AL857" s="8">
        <v>0</v>
      </c>
      <c r="AM857" s="8">
        <v>4</v>
      </c>
      <c r="AN857" s="8">
        <v>0</v>
      </c>
      <c r="AO857" s="8">
        <v>1</v>
      </c>
      <c r="AP857" s="8">
        <v>0</v>
      </c>
      <c r="AQ857" s="8">
        <v>0</v>
      </c>
      <c r="AR857" s="54">
        <v>120</v>
      </c>
      <c r="AS857" s="8">
        <v>1</v>
      </c>
      <c r="AT857" s="8">
        <v>0</v>
      </c>
      <c r="AU857" s="8">
        <v>210</v>
      </c>
      <c r="AV857" s="8" t="s">
        <v>8439</v>
      </c>
      <c r="AW857" s="8">
        <v>1</v>
      </c>
      <c r="AX857" s="8">
        <v>0</v>
      </c>
      <c r="AY857" s="8">
        <v>0</v>
      </c>
      <c r="AZ857" s="47">
        <v>46262.5625</v>
      </c>
      <c r="BA857" s="47">
        <v>46262.708333333336</v>
      </c>
      <c r="BB857" s="8" t="s">
        <v>8380</v>
      </c>
      <c r="BC857" s="47">
        <v>46262.568055555559</v>
      </c>
      <c r="BD857" s="47">
        <v>46262.697916666664</v>
      </c>
      <c r="BE857" s="8" t="s">
        <v>616</v>
      </c>
      <c r="BF857" s="8">
        <v>0</v>
      </c>
      <c r="BG857" s="8">
        <v>0</v>
      </c>
      <c r="BH857" s="8"/>
    </row>
    <row r="858" spans="2:60">
      <c r="B858" s="8" t="s">
        <v>8326</v>
      </c>
      <c r="C858" s="8" t="s">
        <v>82</v>
      </c>
      <c r="D858" s="8" t="s">
        <v>57</v>
      </c>
      <c r="E858" s="8" t="s">
        <v>616</v>
      </c>
      <c r="F858" s="8" t="s">
        <v>8438</v>
      </c>
      <c r="G858" s="8" t="s">
        <v>89</v>
      </c>
      <c r="H858" s="8" t="s">
        <v>53</v>
      </c>
      <c r="I858" s="9">
        <v>46197</v>
      </c>
      <c r="J858" s="61">
        <v>0</v>
      </c>
      <c r="K858" s="56">
        <v>46174</v>
      </c>
      <c r="L858" s="8" t="s">
        <v>52</v>
      </c>
      <c r="M858" s="8" t="s">
        <v>84</v>
      </c>
      <c r="N858" s="8" t="s">
        <v>64</v>
      </c>
      <c r="O858" s="8">
        <v>1</v>
      </c>
      <c r="P858" s="8">
        <v>4</v>
      </c>
      <c r="Q858" s="8" t="s">
        <v>56</v>
      </c>
      <c r="R858" s="8">
        <v>4</v>
      </c>
      <c r="S858" s="8">
        <v>0</v>
      </c>
      <c r="T858" s="8" t="b">
        <v>0</v>
      </c>
      <c r="U858" s="8">
        <v>270</v>
      </c>
      <c r="V858" s="54">
        <v>245</v>
      </c>
      <c r="W858" s="54">
        <v>149</v>
      </c>
      <c r="X858" s="8">
        <v>0</v>
      </c>
      <c r="Y858" s="8">
        <v>0</v>
      </c>
      <c r="Z858" s="8">
        <v>1</v>
      </c>
      <c r="AA858" s="8">
        <v>0</v>
      </c>
      <c r="AB858" s="8">
        <v>4</v>
      </c>
      <c r="AC858" s="8">
        <v>0</v>
      </c>
      <c r="AD858" s="8"/>
      <c r="AE858" s="8">
        <v>270</v>
      </c>
      <c r="AF858" s="8" t="s">
        <v>8378</v>
      </c>
      <c r="AG858" s="8" t="s">
        <v>8379</v>
      </c>
      <c r="AH858" s="54">
        <v>11</v>
      </c>
      <c r="AI858" s="54">
        <v>-14</v>
      </c>
      <c r="AJ858" s="8">
        <v>0</v>
      </c>
      <c r="AK858" s="8">
        <v>0</v>
      </c>
      <c r="AL858" s="8">
        <v>1</v>
      </c>
      <c r="AM858" s="8">
        <v>4</v>
      </c>
      <c r="AN858" s="8">
        <v>0</v>
      </c>
      <c r="AO858" s="8">
        <v>1</v>
      </c>
      <c r="AP858" s="8">
        <v>0</v>
      </c>
      <c r="AQ858" s="8">
        <v>0</v>
      </c>
      <c r="AR858" s="54">
        <v>150</v>
      </c>
      <c r="AS858" s="8">
        <v>1</v>
      </c>
      <c r="AT858" s="8">
        <v>0</v>
      </c>
      <c r="AU858" s="8">
        <v>270</v>
      </c>
      <c r="AV858" s="8" t="s">
        <v>8439</v>
      </c>
      <c r="AW858" s="8">
        <v>1</v>
      </c>
      <c r="AX858" s="8">
        <v>0</v>
      </c>
      <c r="AY858" s="8">
        <v>0</v>
      </c>
      <c r="AZ858" s="47">
        <v>46197.333333333336</v>
      </c>
      <c r="BA858" s="47">
        <v>46197.520833333336</v>
      </c>
      <c r="BB858" s="8" t="s">
        <v>8380</v>
      </c>
      <c r="BC858" s="47">
        <v>46197.34097222222</v>
      </c>
      <c r="BD858" s="47">
        <v>46197.511111111111</v>
      </c>
      <c r="BE858" s="8" t="s">
        <v>616</v>
      </c>
      <c r="BF858" s="8">
        <v>0</v>
      </c>
      <c r="BG858" s="8">
        <v>0</v>
      </c>
      <c r="BH858" s="8"/>
    </row>
    <row r="859" spans="2:60">
      <c r="B859" s="8" t="s">
        <v>8326</v>
      </c>
      <c r="C859" s="8" t="s">
        <v>82</v>
      </c>
      <c r="D859" s="8" t="s">
        <v>57</v>
      </c>
      <c r="E859" s="8" t="s">
        <v>430</v>
      </c>
      <c r="F859" s="8" t="s">
        <v>8438</v>
      </c>
      <c r="G859" s="8" t="s">
        <v>87</v>
      </c>
      <c r="H859" s="8" t="s">
        <v>53</v>
      </c>
      <c r="I859" s="9">
        <v>46225</v>
      </c>
      <c r="J859" s="61">
        <v>0</v>
      </c>
      <c r="K859" s="56">
        <v>46204</v>
      </c>
      <c r="L859" s="8" t="s">
        <v>52</v>
      </c>
      <c r="M859" s="8" t="s">
        <v>84</v>
      </c>
      <c r="N859" s="8" t="s">
        <v>64</v>
      </c>
      <c r="O859" s="8">
        <v>1</v>
      </c>
      <c r="P859" s="8">
        <v>4</v>
      </c>
      <c r="Q859" s="8" t="s">
        <v>58</v>
      </c>
      <c r="R859" s="8">
        <v>4</v>
      </c>
      <c r="S859" s="8">
        <v>0</v>
      </c>
      <c r="T859" s="8" t="b">
        <v>0</v>
      </c>
      <c r="U859" s="8">
        <v>210</v>
      </c>
      <c r="V859" s="54">
        <v>183</v>
      </c>
      <c r="W859" s="54">
        <v>104</v>
      </c>
      <c r="X859" s="8">
        <v>0</v>
      </c>
      <c r="Y859" s="8">
        <v>0</v>
      </c>
      <c r="Z859" s="8">
        <v>1</v>
      </c>
      <c r="AA859" s="8">
        <v>0</v>
      </c>
      <c r="AB859" s="8">
        <v>4</v>
      </c>
      <c r="AC859" s="8">
        <v>0</v>
      </c>
      <c r="AD859" s="8"/>
      <c r="AE859" s="8">
        <v>210</v>
      </c>
      <c r="AF859" s="8" t="s">
        <v>8384</v>
      </c>
      <c r="AG859" s="8" t="s">
        <v>8379</v>
      </c>
      <c r="AH859" s="54">
        <v>3</v>
      </c>
      <c r="AI859" s="54">
        <v>-24</v>
      </c>
      <c r="AJ859" s="8">
        <v>0</v>
      </c>
      <c r="AK859" s="8">
        <v>1</v>
      </c>
      <c r="AL859" s="8">
        <v>0</v>
      </c>
      <c r="AM859" s="8">
        <v>4</v>
      </c>
      <c r="AN859" s="8">
        <v>0</v>
      </c>
      <c r="AO859" s="8">
        <v>1</v>
      </c>
      <c r="AP859" s="8">
        <v>0</v>
      </c>
      <c r="AQ859" s="8">
        <v>0</v>
      </c>
      <c r="AR859" s="54">
        <v>95</v>
      </c>
      <c r="AS859" s="8">
        <v>1</v>
      </c>
      <c r="AT859" s="8">
        <v>0</v>
      </c>
      <c r="AU859" s="8">
        <v>210</v>
      </c>
      <c r="AV859" s="8" t="s">
        <v>8439</v>
      </c>
      <c r="AW859" s="8">
        <v>1</v>
      </c>
      <c r="AX859" s="8">
        <v>0</v>
      </c>
      <c r="AY859" s="8">
        <v>0</v>
      </c>
      <c r="AZ859" s="47">
        <v>46225.333333333336</v>
      </c>
      <c r="BA859" s="47">
        <v>46225.479166666664</v>
      </c>
      <c r="BB859" s="8" t="s">
        <v>8380</v>
      </c>
      <c r="BC859" s="47">
        <v>46225.335416666669</v>
      </c>
      <c r="BD859" s="47">
        <v>46225.462500000001</v>
      </c>
      <c r="BE859" s="8" t="s">
        <v>430</v>
      </c>
      <c r="BF859" s="8">
        <v>0</v>
      </c>
      <c r="BG859" s="8">
        <v>0</v>
      </c>
      <c r="BH859" s="8"/>
    </row>
    <row r="860" spans="2:60">
      <c r="B860" s="8" t="s">
        <v>8326</v>
      </c>
      <c r="C860" s="8" t="s">
        <v>82</v>
      </c>
      <c r="D860" s="8" t="s">
        <v>57</v>
      </c>
      <c r="E860" s="8" t="s">
        <v>580</v>
      </c>
      <c r="F860" s="8" t="s">
        <v>8438</v>
      </c>
      <c r="G860" s="8" t="s">
        <v>86</v>
      </c>
      <c r="H860" s="8" t="s">
        <v>53</v>
      </c>
      <c r="I860" s="9">
        <v>46199</v>
      </c>
      <c r="J860" s="61">
        <v>0</v>
      </c>
      <c r="K860" s="56">
        <v>46174</v>
      </c>
      <c r="L860" s="8" t="s">
        <v>52</v>
      </c>
      <c r="M860" s="8" t="s">
        <v>84</v>
      </c>
      <c r="N860" s="8" t="s">
        <v>64</v>
      </c>
      <c r="O860" s="8">
        <v>1</v>
      </c>
      <c r="P860" s="8">
        <v>4</v>
      </c>
      <c r="Q860" s="8" t="s">
        <v>56</v>
      </c>
      <c r="R860" s="8">
        <v>4</v>
      </c>
      <c r="S860" s="8">
        <v>0</v>
      </c>
      <c r="T860" s="8" t="b">
        <v>0</v>
      </c>
      <c r="U860" s="8">
        <v>210</v>
      </c>
      <c r="V860" s="54">
        <v>179</v>
      </c>
      <c r="W860" s="54">
        <v>97</v>
      </c>
      <c r="X860" s="8">
        <v>0</v>
      </c>
      <c r="Y860" s="8">
        <v>0</v>
      </c>
      <c r="Z860" s="8">
        <v>1</v>
      </c>
      <c r="AA860" s="8">
        <v>0</v>
      </c>
      <c r="AB860" s="8">
        <v>4</v>
      </c>
      <c r="AC860" s="8">
        <v>0</v>
      </c>
      <c r="AD860" s="8"/>
      <c r="AE860" s="8">
        <v>210</v>
      </c>
      <c r="AF860" s="8" t="s">
        <v>8384</v>
      </c>
      <c r="AG860" s="8" t="s">
        <v>8379</v>
      </c>
      <c r="AH860" s="54">
        <v>8</v>
      </c>
      <c r="AI860" s="54">
        <v>-23</v>
      </c>
      <c r="AJ860" s="8">
        <v>0</v>
      </c>
      <c r="AK860" s="8">
        <v>1</v>
      </c>
      <c r="AL860" s="8">
        <v>0</v>
      </c>
      <c r="AM860" s="8">
        <v>4</v>
      </c>
      <c r="AN860" s="8">
        <v>0</v>
      </c>
      <c r="AO860" s="8">
        <v>1</v>
      </c>
      <c r="AP860" s="8">
        <v>0</v>
      </c>
      <c r="AQ860" s="8">
        <v>0</v>
      </c>
      <c r="AR860" s="54">
        <v>105</v>
      </c>
      <c r="AS860" s="8">
        <v>1</v>
      </c>
      <c r="AT860" s="8">
        <v>0</v>
      </c>
      <c r="AU860" s="8">
        <v>210</v>
      </c>
      <c r="AV860" s="8" t="s">
        <v>8439</v>
      </c>
      <c r="AW860" s="8">
        <v>1</v>
      </c>
      <c r="AX860" s="8">
        <v>0</v>
      </c>
      <c r="AY860" s="8">
        <v>0</v>
      </c>
      <c r="AZ860" s="47">
        <v>46199.354166666664</v>
      </c>
      <c r="BA860" s="47">
        <v>46199.5</v>
      </c>
      <c r="BB860" s="8" t="s">
        <v>8380</v>
      </c>
      <c r="BC860" s="47">
        <v>46199.359722222223</v>
      </c>
      <c r="BD860" s="47">
        <v>46199.484027777777</v>
      </c>
      <c r="BE860" s="8" t="s">
        <v>580</v>
      </c>
      <c r="BF860" s="8">
        <v>0</v>
      </c>
      <c r="BG860" s="8">
        <v>0</v>
      </c>
      <c r="BH860" s="8"/>
    </row>
    <row r="861" spans="2:60">
      <c r="B861" s="8" t="s">
        <v>8326</v>
      </c>
      <c r="C861" s="8" t="s">
        <v>82</v>
      </c>
      <c r="D861" s="8" t="s">
        <v>57</v>
      </c>
      <c r="E861" s="8" t="s">
        <v>580</v>
      </c>
      <c r="F861" s="8" t="s">
        <v>8438</v>
      </c>
      <c r="G861" s="8" t="s">
        <v>88</v>
      </c>
      <c r="H861" s="8" t="s">
        <v>53</v>
      </c>
      <c r="I861" s="9">
        <v>46193</v>
      </c>
      <c r="J861" s="61">
        <v>0</v>
      </c>
      <c r="K861" s="56">
        <v>46174</v>
      </c>
      <c r="L861" s="8" t="s">
        <v>52</v>
      </c>
      <c r="M861" s="8" t="s">
        <v>84</v>
      </c>
      <c r="N861" s="8" t="s">
        <v>64</v>
      </c>
      <c r="O861" s="8">
        <v>1</v>
      </c>
      <c r="P861" s="8">
        <v>4</v>
      </c>
      <c r="Q861" s="8" t="s">
        <v>56</v>
      </c>
      <c r="R861" s="8">
        <v>4</v>
      </c>
      <c r="S861" s="8">
        <v>0</v>
      </c>
      <c r="T861" s="8" t="b">
        <v>0</v>
      </c>
      <c r="U861" s="8">
        <v>540</v>
      </c>
      <c r="V861" s="54">
        <v>522</v>
      </c>
      <c r="W861" s="54">
        <v>376</v>
      </c>
      <c r="X861" s="8">
        <v>0</v>
      </c>
      <c r="Y861" s="8">
        <v>0</v>
      </c>
      <c r="Z861" s="8">
        <v>1</v>
      </c>
      <c r="AA861" s="8">
        <v>0</v>
      </c>
      <c r="AB861" s="8">
        <v>4</v>
      </c>
      <c r="AC861" s="8">
        <v>0</v>
      </c>
      <c r="AD861" s="8"/>
      <c r="AE861" s="8">
        <v>540</v>
      </c>
      <c r="AF861" s="8" t="s">
        <v>8384</v>
      </c>
      <c r="AG861" s="8" t="s">
        <v>8379</v>
      </c>
      <c r="AH861" s="54">
        <v>2</v>
      </c>
      <c r="AI861" s="54">
        <v>-16</v>
      </c>
      <c r="AJ861" s="8">
        <v>0</v>
      </c>
      <c r="AK861" s="8">
        <v>1</v>
      </c>
      <c r="AL861" s="8">
        <v>0</v>
      </c>
      <c r="AM861" s="8">
        <v>4</v>
      </c>
      <c r="AN861" s="8">
        <v>0</v>
      </c>
      <c r="AO861" s="8">
        <v>1</v>
      </c>
      <c r="AP861" s="8">
        <v>0</v>
      </c>
      <c r="AQ861" s="8">
        <v>0</v>
      </c>
      <c r="AR861" s="54">
        <v>360</v>
      </c>
      <c r="AS861" s="8">
        <v>1</v>
      </c>
      <c r="AT861" s="8">
        <v>0</v>
      </c>
      <c r="AU861" s="8">
        <v>540</v>
      </c>
      <c r="AV861" s="8" t="s">
        <v>8439</v>
      </c>
      <c r="AW861" s="8">
        <v>1</v>
      </c>
      <c r="AX861" s="8">
        <v>0</v>
      </c>
      <c r="AY861" s="8">
        <v>0</v>
      </c>
      <c r="AZ861" s="47">
        <v>46193.375</v>
      </c>
      <c r="BA861" s="47">
        <v>46193.75</v>
      </c>
      <c r="BB861" s="8" t="s">
        <v>8380</v>
      </c>
      <c r="BC861" s="47">
        <v>46193.376388888886</v>
      </c>
      <c r="BD861" s="47">
        <v>46193.738888888889</v>
      </c>
      <c r="BE861" s="8" t="s">
        <v>580</v>
      </c>
      <c r="BF861" s="8">
        <v>0</v>
      </c>
      <c r="BG861" s="8">
        <v>0</v>
      </c>
      <c r="BH861" s="8"/>
    </row>
    <row r="862" spans="2:60">
      <c r="B862" s="8" t="s">
        <v>8326</v>
      </c>
      <c r="C862" s="8" t="s">
        <v>82</v>
      </c>
      <c r="D862" s="8" t="s">
        <v>57</v>
      </c>
      <c r="E862" s="8" t="s">
        <v>480</v>
      </c>
      <c r="F862" s="8" t="s">
        <v>8438</v>
      </c>
      <c r="G862" s="8" t="s">
        <v>83</v>
      </c>
      <c r="H862" s="8" t="s">
        <v>53</v>
      </c>
      <c r="I862" s="9">
        <v>46182</v>
      </c>
      <c r="J862" s="61">
        <v>0</v>
      </c>
      <c r="K862" s="56">
        <v>46174</v>
      </c>
      <c r="L862" s="8" t="s">
        <v>52</v>
      </c>
      <c r="M862" s="8" t="s">
        <v>84</v>
      </c>
      <c r="N862" s="8" t="s">
        <v>64</v>
      </c>
      <c r="O862" s="8">
        <v>1</v>
      </c>
      <c r="P862" s="8">
        <v>4</v>
      </c>
      <c r="Q862" s="8" t="s">
        <v>56</v>
      </c>
      <c r="R862" s="8">
        <v>4</v>
      </c>
      <c r="S862" s="8">
        <v>0</v>
      </c>
      <c r="T862" s="8" t="b">
        <v>0</v>
      </c>
      <c r="U862" s="8">
        <v>480</v>
      </c>
      <c r="V862" s="54">
        <v>450</v>
      </c>
      <c r="W862" s="54">
        <v>347</v>
      </c>
      <c r="X862" s="8">
        <v>0</v>
      </c>
      <c r="Y862" s="8">
        <v>0</v>
      </c>
      <c r="Z862" s="8">
        <v>1</v>
      </c>
      <c r="AA862" s="8">
        <v>0</v>
      </c>
      <c r="AB862" s="8">
        <v>4</v>
      </c>
      <c r="AC862" s="8">
        <v>0</v>
      </c>
      <c r="AD862" s="8"/>
      <c r="AE862" s="8">
        <v>480</v>
      </c>
      <c r="AF862" s="8" t="s">
        <v>8384</v>
      </c>
      <c r="AG862" s="8" t="s">
        <v>8379</v>
      </c>
      <c r="AH862" s="54">
        <v>10</v>
      </c>
      <c r="AI862" s="54">
        <v>-20</v>
      </c>
      <c r="AJ862" s="8">
        <v>0</v>
      </c>
      <c r="AK862" s="8">
        <v>1</v>
      </c>
      <c r="AL862" s="8">
        <v>0</v>
      </c>
      <c r="AM862" s="8">
        <v>4</v>
      </c>
      <c r="AN862" s="8">
        <v>0</v>
      </c>
      <c r="AO862" s="8">
        <v>1</v>
      </c>
      <c r="AP862" s="8">
        <v>0</v>
      </c>
      <c r="AQ862" s="8">
        <v>0</v>
      </c>
      <c r="AR862" s="54">
        <v>350</v>
      </c>
      <c r="AS862" s="8">
        <v>1</v>
      </c>
      <c r="AT862" s="8">
        <v>0</v>
      </c>
      <c r="AU862" s="8">
        <v>480</v>
      </c>
      <c r="AV862" s="8" t="s">
        <v>8439</v>
      </c>
      <c r="AW862" s="8">
        <v>1</v>
      </c>
      <c r="AX862" s="8">
        <v>0</v>
      </c>
      <c r="AY862" s="8">
        <v>0</v>
      </c>
      <c r="AZ862" s="47">
        <v>46182.333333333336</v>
      </c>
      <c r="BA862" s="47">
        <v>46182.666666666664</v>
      </c>
      <c r="BB862" s="8" t="s">
        <v>8380</v>
      </c>
      <c r="BC862" s="47">
        <v>46182.340277777781</v>
      </c>
      <c r="BD862" s="47">
        <v>46182.652777777781</v>
      </c>
      <c r="BE862" s="8" t="s">
        <v>480</v>
      </c>
      <c r="BF862" s="8">
        <v>0</v>
      </c>
      <c r="BG862" s="8">
        <v>0</v>
      </c>
      <c r="BH862" s="8"/>
    </row>
    <row r="863" spans="2:60">
      <c r="B863" s="8" t="s">
        <v>8326</v>
      </c>
      <c r="C863" s="8" t="s">
        <v>82</v>
      </c>
      <c r="D863" s="8" t="s">
        <v>57</v>
      </c>
      <c r="E863" s="8" t="s">
        <v>480</v>
      </c>
      <c r="F863" s="8" t="s">
        <v>8438</v>
      </c>
      <c r="G863" s="8" t="s">
        <v>86</v>
      </c>
      <c r="H863" s="8" t="s">
        <v>53</v>
      </c>
      <c r="I863" s="9">
        <v>46210</v>
      </c>
      <c r="J863" s="61">
        <v>0</v>
      </c>
      <c r="K863" s="56">
        <v>46204</v>
      </c>
      <c r="L863" s="8" t="s">
        <v>52</v>
      </c>
      <c r="M863" s="8" t="s">
        <v>84</v>
      </c>
      <c r="N863" s="8" t="s">
        <v>64</v>
      </c>
      <c r="O863" s="8">
        <v>1</v>
      </c>
      <c r="P863" s="8">
        <v>4</v>
      </c>
      <c r="Q863" s="8" t="s">
        <v>58</v>
      </c>
      <c r="R863" s="8">
        <v>4</v>
      </c>
      <c r="S863" s="8">
        <v>0</v>
      </c>
      <c r="T863" s="8" t="b">
        <v>0</v>
      </c>
      <c r="U863" s="8">
        <v>270</v>
      </c>
      <c r="V863" s="54">
        <v>241</v>
      </c>
      <c r="W863" s="54">
        <v>160</v>
      </c>
      <c r="X863" s="8">
        <v>0</v>
      </c>
      <c r="Y863" s="8">
        <v>0</v>
      </c>
      <c r="Z863" s="8">
        <v>1</v>
      </c>
      <c r="AA863" s="8">
        <v>0</v>
      </c>
      <c r="AB863" s="8">
        <v>4</v>
      </c>
      <c r="AC863" s="8">
        <v>0</v>
      </c>
      <c r="AD863" s="8"/>
      <c r="AE863" s="8">
        <v>270</v>
      </c>
      <c r="AF863" s="8" t="s">
        <v>8384</v>
      </c>
      <c r="AG863" s="8" t="s">
        <v>8379</v>
      </c>
      <c r="AH863" s="54">
        <v>8</v>
      </c>
      <c r="AI863" s="54">
        <v>-21</v>
      </c>
      <c r="AJ863" s="8">
        <v>0</v>
      </c>
      <c r="AK863" s="8">
        <v>1</v>
      </c>
      <c r="AL863" s="8">
        <v>0</v>
      </c>
      <c r="AM863" s="8">
        <v>4</v>
      </c>
      <c r="AN863" s="8">
        <v>0</v>
      </c>
      <c r="AO863" s="8">
        <v>1</v>
      </c>
      <c r="AP863" s="8">
        <v>0</v>
      </c>
      <c r="AQ863" s="8">
        <v>0</v>
      </c>
      <c r="AR863" s="54">
        <v>145</v>
      </c>
      <c r="AS863" s="8">
        <v>1</v>
      </c>
      <c r="AT863" s="8">
        <v>0</v>
      </c>
      <c r="AU863" s="8">
        <v>270</v>
      </c>
      <c r="AV863" s="8" t="s">
        <v>8439</v>
      </c>
      <c r="AW863" s="8">
        <v>1</v>
      </c>
      <c r="AX863" s="8">
        <v>0</v>
      </c>
      <c r="AY863" s="8">
        <v>0</v>
      </c>
      <c r="AZ863" s="47">
        <v>46210.333333333336</v>
      </c>
      <c r="BA863" s="47">
        <v>46210.520833333336</v>
      </c>
      <c r="BB863" s="8" t="s">
        <v>8380</v>
      </c>
      <c r="BC863" s="47">
        <v>46210.338888888888</v>
      </c>
      <c r="BD863" s="47">
        <v>46210.506249999999</v>
      </c>
      <c r="BE863" s="8" t="s">
        <v>480</v>
      </c>
      <c r="BF863" s="8">
        <v>0</v>
      </c>
      <c r="BG863" s="8">
        <v>0</v>
      </c>
      <c r="BH863" s="8"/>
    </row>
    <row r="864" spans="2:60">
      <c r="B864" s="8" t="s">
        <v>8326</v>
      </c>
      <c r="C864" s="8" t="s">
        <v>82</v>
      </c>
      <c r="D864" s="8" t="s">
        <v>57</v>
      </c>
      <c r="E864" s="8" t="s">
        <v>420</v>
      </c>
      <c r="F864" s="8" t="s">
        <v>8438</v>
      </c>
      <c r="G864" s="8" t="s">
        <v>86</v>
      </c>
      <c r="H864" s="8" t="s">
        <v>53</v>
      </c>
      <c r="I864" s="9">
        <v>46213</v>
      </c>
      <c r="J864" s="61">
        <v>0</v>
      </c>
      <c r="K864" s="56">
        <v>46204</v>
      </c>
      <c r="L864" s="8" t="s">
        <v>52</v>
      </c>
      <c r="M864" s="8" t="s">
        <v>84</v>
      </c>
      <c r="N864" s="8" t="s">
        <v>64</v>
      </c>
      <c r="O864" s="8">
        <v>1</v>
      </c>
      <c r="P864" s="8">
        <v>4</v>
      </c>
      <c r="Q864" s="8" t="s">
        <v>58</v>
      </c>
      <c r="R864" s="8">
        <v>4</v>
      </c>
      <c r="S864" s="8">
        <v>0</v>
      </c>
      <c r="T864" s="8" t="b">
        <v>0</v>
      </c>
      <c r="U864" s="8">
        <v>300</v>
      </c>
      <c r="V864" s="54">
        <v>282</v>
      </c>
      <c r="W864" s="54">
        <v>203</v>
      </c>
      <c r="X864" s="8">
        <v>0</v>
      </c>
      <c r="Y864" s="8">
        <v>0</v>
      </c>
      <c r="Z864" s="8">
        <v>1</v>
      </c>
      <c r="AA864" s="8">
        <v>0</v>
      </c>
      <c r="AB864" s="8">
        <v>4</v>
      </c>
      <c r="AC864" s="8">
        <v>0</v>
      </c>
      <c r="AD864" s="8"/>
      <c r="AE864" s="8">
        <v>300</v>
      </c>
      <c r="AF864" s="8" t="s">
        <v>8384</v>
      </c>
      <c r="AG864" s="8" t="s">
        <v>8379</v>
      </c>
      <c r="AH864" s="54">
        <v>6</v>
      </c>
      <c r="AI864" s="54">
        <v>-12</v>
      </c>
      <c r="AJ864" s="8">
        <v>0</v>
      </c>
      <c r="AK864" s="8">
        <v>1</v>
      </c>
      <c r="AL864" s="8">
        <v>0</v>
      </c>
      <c r="AM864" s="8">
        <v>4</v>
      </c>
      <c r="AN864" s="8">
        <v>0</v>
      </c>
      <c r="AO864" s="8">
        <v>1</v>
      </c>
      <c r="AP864" s="8">
        <v>0</v>
      </c>
      <c r="AQ864" s="8">
        <v>0</v>
      </c>
      <c r="AR864" s="54">
        <v>195</v>
      </c>
      <c r="AS864" s="8">
        <v>1</v>
      </c>
      <c r="AT864" s="8">
        <v>0</v>
      </c>
      <c r="AU864" s="8">
        <v>300</v>
      </c>
      <c r="AV864" s="8" t="s">
        <v>8439</v>
      </c>
      <c r="AW864" s="8">
        <v>1</v>
      </c>
      <c r="AX864" s="8">
        <v>0</v>
      </c>
      <c r="AY864" s="8">
        <v>0</v>
      </c>
      <c r="AZ864" s="47">
        <v>46213.354166666664</v>
      </c>
      <c r="BA864" s="47">
        <v>46213.5625</v>
      </c>
      <c r="BB864" s="8" t="s">
        <v>8380</v>
      </c>
      <c r="BC864" s="47">
        <v>46213.35833333333</v>
      </c>
      <c r="BD864" s="47">
        <v>46213.554166666669</v>
      </c>
      <c r="BE864" s="8" t="s">
        <v>420</v>
      </c>
      <c r="BF864" s="8">
        <v>0</v>
      </c>
      <c r="BG864" s="8">
        <v>0</v>
      </c>
      <c r="BH864" s="8"/>
    </row>
    <row r="865" spans="2:60">
      <c r="B865" s="8" t="s">
        <v>8326</v>
      </c>
      <c r="C865" s="8" t="s">
        <v>82</v>
      </c>
      <c r="D865" s="8" t="s">
        <v>57</v>
      </c>
      <c r="E865" s="8" t="s">
        <v>394</v>
      </c>
      <c r="F865" s="8" t="s">
        <v>8438</v>
      </c>
      <c r="G865" s="8" t="s">
        <v>86</v>
      </c>
      <c r="H865" s="8" t="s">
        <v>53</v>
      </c>
      <c r="I865" s="9">
        <v>46261</v>
      </c>
      <c r="J865" s="61">
        <v>0</v>
      </c>
      <c r="K865" s="56">
        <v>46235</v>
      </c>
      <c r="L865" s="8" t="s">
        <v>52</v>
      </c>
      <c r="M865" s="8" t="s">
        <v>84</v>
      </c>
      <c r="N865" s="8" t="s">
        <v>64</v>
      </c>
      <c r="O865" s="8">
        <v>1</v>
      </c>
      <c r="P865" s="8">
        <v>4</v>
      </c>
      <c r="Q865" s="8" t="s">
        <v>60</v>
      </c>
      <c r="R865" s="8">
        <v>4</v>
      </c>
      <c r="S865" s="8">
        <v>0</v>
      </c>
      <c r="T865" s="8" t="b">
        <v>0</v>
      </c>
      <c r="U865" s="8">
        <v>360</v>
      </c>
      <c r="V865" s="54">
        <v>332</v>
      </c>
      <c r="W865" s="54">
        <v>244</v>
      </c>
      <c r="X865" s="8">
        <v>0</v>
      </c>
      <c r="Y865" s="8">
        <v>0</v>
      </c>
      <c r="Z865" s="8">
        <v>1</v>
      </c>
      <c r="AA865" s="8">
        <v>0</v>
      </c>
      <c r="AB865" s="8">
        <v>4</v>
      </c>
      <c r="AC865" s="8">
        <v>0</v>
      </c>
      <c r="AD865" s="8"/>
      <c r="AE865" s="8">
        <v>360</v>
      </c>
      <c r="AF865" s="8" t="s">
        <v>8384</v>
      </c>
      <c r="AG865" s="8" t="s">
        <v>8379</v>
      </c>
      <c r="AH865" s="54">
        <v>10</v>
      </c>
      <c r="AI865" s="54">
        <v>-18</v>
      </c>
      <c r="AJ865" s="8">
        <v>0</v>
      </c>
      <c r="AK865" s="8">
        <v>1</v>
      </c>
      <c r="AL865" s="8">
        <v>0</v>
      </c>
      <c r="AM865" s="8">
        <v>4</v>
      </c>
      <c r="AN865" s="8">
        <v>0</v>
      </c>
      <c r="AO865" s="8">
        <v>1</v>
      </c>
      <c r="AP865" s="8">
        <v>0</v>
      </c>
      <c r="AQ865" s="8">
        <v>0</v>
      </c>
      <c r="AR865" s="54">
        <v>230</v>
      </c>
      <c r="AS865" s="8">
        <v>1</v>
      </c>
      <c r="AT865" s="8">
        <v>0</v>
      </c>
      <c r="AU865" s="8">
        <v>360</v>
      </c>
      <c r="AV865" s="8" t="s">
        <v>8439</v>
      </c>
      <c r="AW865" s="8">
        <v>1</v>
      </c>
      <c r="AX865" s="8">
        <v>0</v>
      </c>
      <c r="AY865" s="8">
        <v>0</v>
      </c>
      <c r="AZ865" s="47">
        <v>46261.375</v>
      </c>
      <c r="BA865" s="47">
        <v>46261.625</v>
      </c>
      <c r="BB865" s="8" t="s">
        <v>8380</v>
      </c>
      <c r="BC865" s="47">
        <v>46261.381944444445</v>
      </c>
      <c r="BD865" s="47">
        <v>46261.612500000003</v>
      </c>
      <c r="BE865" s="8" t="s">
        <v>394</v>
      </c>
      <c r="BF865" s="8">
        <v>0</v>
      </c>
      <c r="BG865" s="8">
        <v>0</v>
      </c>
      <c r="BH865" s="8"/>
    </row>
    <row r="866" spans="2:60">
      <c r="B866" s="8" t="s">
        <v>8326</v>
      </c>
      <c r="C866" s="8" t="s">
        <v>82</v>
      </c>
      <c r="D866" s="8" t="s">
        <v>57</v>
      </c>
      <c r="E866" s="8" t="s">
        <v>394</v>
      </c>
      <c r="F866" s="8" t="s">
        <v>8438</v>
      </c>
      <c r="G866" s="8" t="s">
        <v>89</v>
      </c>
      <c r="H866" s="8" t="s">
        <v>53</v>
      </c>
      <c r="I866" s="9">
        <v>46181</v>
      </c>
      <c r="J866" s="61">
        <v>0</v>
      </c>
      <c r="K866" s="56">
        <v>46174</v>
      </c>
      <c r="L866" s="8" t="s">
        <v>52</v>
      </c>
      <c r="M866" s="8" t="s">
        <v>84</v>
      </c>
      <c r="N866" s="8" t="s">
        <v>64</v>
      </c>
      <c r="O866" s="8">
        <v>1</v>
      </c>
      <c r="P866" s="8">
        <v>4</v>
      </c>
      <c r="Q866" s="8" t="s">
        <v>56</v>
      </c>
      <c r="R866" s="8">
        <v>4</v>
      </c>
      <c r="S866" s="8">
        <v>0</v>
      </c>
      <c r="T866" s="8" t="b">
        <v>0</v>
      </c>
      <c r="U866" s="8">
        <v>240</v>
      </c>
      <c r="V866" s="54">
        <v>216</v>
      </c>
      <c r="W866" s="54">
        <v>135</v>
      </c>
      <c r="X866" s="8">
        <v>0</v>
      </c>
      <c r="Y866" s="8">
        <v>0</v>
      </c>
      <c r="Z866" s="8">
        <v>1</v>
      </c>
      <c r="AA866" s="8">
        <v>0</v>
      </c>
      <c r="AB866" s="8">
        <v>4</v>
      </c>
      <c r="AC866" s="8">
        <v>0</v>
      </c>
      <c r="AD866" s="8"/>
      <c r="AE866" s="8">
        <v>240</v>
      </c>
      <c r="AF866" s="8" t="s">
        <v>8384</v>
      </c>
      <c r="AG866" s="8" t="s">
        <v>8379</v>
      </c>
      <c r="AH866" s="54">
        <v>2</v>
      </c>
      <c r="AI866" s="54">
        <v>-22</v>
      </c>
      <c r="AJ866" s="8">
        <v>0</v>
      </c>
      <c r="AK866" s="8">
        <v>1</v>
      </c>
      <c r="AL866" s="8">
        <v>0</v>
      </c>
      <c r="AM866" s="8">
        <v>4</v>
      </c>
      <c r="AN866" s="8">
        <v>0</v>
      </c>
      <c r="AO866" s="8">
        <v>1</v>
      </c>
      <c r="AP866" s="8">
        <v>0</v>
      </c>
      <c r="AQ866" s="8">
        <v>0</v>
      </c>
      <c r="AR866" s="54">
        <v>135</v>
      </c>
      <c r="AS866" s="8">
        <v>1</v>
      </c>
      <c r="AT866" s="8">
        <v>0</v>
      </c>
      <c r="AU866" s="8">
        <v>240</v>
      </c>
      <c r="AV866" s="8" t="s">
        <v>8439</v>
      </c>
      <c r="AW866" s="8">
        <v>1</v>
      </c>
      <c r="AX866" s="8">
        <v>0</v>
      </c>
      <c r="AY866" s="8">
        <v>0</v>
      </c>
      <c r="AZ866" s="47">
        <v>46181.333333333336</v>
      </c>
      <c r="BA866" s="47">
        <v>46181.5</v>
      </c>
      <c r="BB866" s="8" t="s">
        <v>8380</v>
      </c>
      <c r="BC866" s="47">
        <v>46181.334722222222</v>
      </c>
      <c r="BD866" s="47">
        <v>46181.484722222223</v>
      </c>
      <c r="BE866" s="8" t="s">
        <v>394</v>
      </c>
      <c r="BF866" s="8">
        <v>0</v>
      </c>
      <c r="BG866" s="8">
        <v>0</v>
      </c>
      <c r="BH866" s="8"/>
    </row>
    <row r="867" spans="2:60">
      <c r="B867" s="8" t="s">
        <v>8326</v>
      </c>
      <c r="C867" s="8" t="s">
        <v>82</v>
      </c>
      <c r="D867" s="8" t="s">
        <v>57</v>
      </c>
      <c r="E867" s="8" t="s">
        <v>547</v>
      </c>
      <c r="F867" s="8" t="s">
        <v>8438</v>
      </c>
      <c r="G867" s="8" t="s">
        <v>83</v>
      </c>
      <c r="H867" s="8" t="s">
        <v>53</v>
      </c>
      <c r="I867" s="9">
        <v>46187</v>
      </c>
      <c r="J867" s="61">
        <v>0</v>
      </c>
      <c r="K867" s="56">
        <v>46174</v>
      </c>
      <c r="L867" s="8" t="s">
        <v>52</v>
      </c>
      <c r="M867" s="8" t="s">
        <v>84</v>
      </c>
      <c r="N867" s="8" t="s">
        <v>64</v>
      </c>
      <c r="O867" s="8">
        <v>1</v>
      </c>
      <c r="P867" s="8">
        <v>4</v>
      </c>
      <c r="Q867" s="8" t="s">
        <v>56</v>
      </c>
      <c r="R867" s="8">
        <v>4</v>
      </c>
      <c r="S867" s="8">
        <v>0</v>
      </c>
      <c r="T867" s="8" t="b">
        <v>0</v>
      </c>
      <c r="U867" s="8">
        <v>210</v>
      </c>
      <c r="V867" s="54">
        <v>183</v>
      </c>
      <c r="W867" s="54">
        <v>105</v>
      </c>
      <c r="X867" s="8">
        <v>0</v>
      </c>
      <c r="Y867" s="8">
        <v>0</v>
      </c>
      <c r="Z867" s="8">
        <v>1</v>
      </c>
      <c r="AA867" s="8">
        <v>0</v>
      </c>
      <c r="AB867" s="8">
        <v>4</v>
      </c>
      <c r="AC867" s="8">
        <v>0</v>
      </c>
      <c r="AD867" s="8"/>
      <c r="AE867" s="8">
        <v>210</v>
      </c>
      <c r="AF867" s="8" t="s">
        <v>8384</v>
      </c>
      <c r="AG867" s="8" t="s">
        <v>8379</v>
      </c>
      <c r="AH867" s="54">
        <v>7</v>
      </c>
      <c r="AI867" s="54">
        <v>-20</v>
      </c>
      <c r="AJ867" s="8">
        <v>0</v>
      </c>
      <c r="AK867" s="8">
        <v>1</v>
      </c>
      <c r="AL867" s="8">
        <v>0</v>
      </c>
      <c r="AM867" s="8">
        <v>4</v>
      </c>
      <c r="AN867" s="8">
        <v>0</v>
      </c>
      <c r="AO867" s="8">
        <v>1</v>
      </c>
      <c r="AP867" s="8">
        <v>0</v>
      </c>
      <c r="AQ867" s="8">
        <v>0</v>
      </c>
      <c r="AR867" s="54">
        <v>110</v>
      </c>
      <c r="AS867" s="8">
        <v>1</v>
      </c>
      <c r="AT867" s="8">
        <v>0</v>
      </c>
      <c r="AU867" s="8">
        <v>210</v>
      </c>
      <c r="AV867" s="8" t="s">
        <v>8439</v>
      </c>
      <c r="AW867" s="8">
        <v>1</v>
      </c>
      <c r="AX867" s="8">
        <v>0</v>
      </c>
      <c r="AY867" s="8">
        <v>0</v>
      </c>
      <c r="AZ867" s="47">
        <v>46187.541666666664</v>
      </c>
      <c r="BA867" s="47">
        <v>46187.6875</v>
      </c>
      <c r="BB867" s="8" t="s">
        <v>8380</v>
      </c>
      <c r="BC867" s="47">
        <v>46187.546527777777</v>
      </c>
      <c r="BD867" s="47">
        <v>46187.673611111109</v>
      </c>
      <c r="BE867" s="8" t="s">
        <v>547</v>
      </c>
      <c r="BF867" s="8">
        <v>0</v>
      </c>
      <c r="BG867" s="8">
        <v>0</v>
      </c>
      <c r="BH867" s="8"/>
    </row>
    <row r="868" spans="2:60">
      <c r="B868" s="8" t="s">
        <v>8326</v>
      </c>
      <c r="C868" s="8" t="s">
        <v>82</v>
      </c>
      <c r="D868" s="8" t="s">
        <v>57</v>
      </c>
      <c r="E868" s="8" t="s">
        <v>547</v>
      </c>
      <c r="F868" s="8" t="s">
        <v>8438</v>
      </c>
      <c r="G868" s="8" t="s">
        <v>83</v>
      </c>
      <c r="H868" s="8" t="s">
        <v>53</v>
      </c>
      <c r="I868" s="9">
        <v>46198</v>
      </c>
      <c r="J868" s="61">
        <v>0</v>
      </c>
      <c r="K868" s="56">
        <v>46174</v>
      </c>
      <c r="L868" s="8" t="s">
        <v>52</v>
      </c>
      <c r="M868" s="8" t="s">
        <v>84</v>
      </c>
      <c r="N868" s="8" t="s">
        <v>64</v>
      </c>
      <c r="O868" s="8">
        <v>1</v>
      </c>
      <c r="P868" s="8">
        <v>4</v>
      </c>
      <c r="Q868" s="8" t="s">
        <v>56</v>
      </c>
      <c r="R868" s="8">
        <v>4</v>
      </c>
      <c r="S868" s="8">
        <v>0</v>
      </c>
      <c r="T868" s="8" t="b">
        <v>0</v>
      </c>
      <c r="U868" s="8">
        <v>540</v>
      </c>
      <c r="V868" s="54">
        <v>506</v>
      </c>
      <c r="W868" s="54">
        <v>365</v>
      </c>
      <c r="X868" s="8">
        <v>0</v>
      </c>
      <c r="Y868" s="8">
        <v>0</v>
      </c>
      <c r="Z868" s="8">
        <v>1</v>
      </c>
      <c r="AA868" s="8">
        <v>0</v>
      </c>
      <c r="AB868" s="8">
        <v>4</v>
      </c>
      <c r="AC868" s="8">
        <v>0</v>
      </c>
      <c r="AD868" s="8"/>
      <c r="AE868" s="8">
        <v>540</v>
      </c>
      <c r="AF868" s="8" t="s">
        <v>8384</v>
      </c>
      <c r="AG868" s="8" t="s">
        <v>8379</v>
      </c>
      <c r="AH868" s="54">
        <v>10</v>
      </c>
      <c r="AI868" s="54">
        <v>-24</v>
      </c>
      <c r="AJ868" s="8">
        <v>0</v>
      </c>
      <c r="AK868" s="8">
        <v>1</v>
      </c>
      <c r="AL868" s="8">
        <v>0</v>
      </c>
      <c r="AM868" s="8">
        <v>4</v>
      </c>
      <c r="AN868" s="8">
        <v>0</v>
      </c>
      <c r="AO868" s="8">
        <v>1</v>
      </c>
      <c r="AP868" s="8">
        <v>0</v>
      </c>
      <c r="AQ868" s="8">
        <v>0</v>
      </c>
      <c r="AR868" s="54">
        <v>370</v>
      </c>
      <c r="AS868" s="8">
        <v>1</v>
      </c>
      <c r="AT868" s="8">
        <v>0</v>
      </c>
      <c r="AU868" s="8">
        <v>540</v>
      </c>
      <c r="AV868" s="8" t="s">
        <v>8439</v>
      </c>
      <c r="AW868" s="8">
        <v>1</v>
      </c>
      <c r="AX868" s="8">
        <v>0</v>
      </c>
      <c r="AY868" s="8">
        <v>0</v>
      </c>
      <c r="AZ868" s="47">
        <v>46198.375</v>
      </c>
      <c r="BA868" s="47">
        <v>46198.75</v>
      </c>
      <c r="BB868" s="8" t="s">
        <v>8380</v>
      </c>
      <c r="BC868" s="47">
        <v>46198.381944444445</v>
      </c>
      <c r="BD868" s="47">
        <v>46198.73333333333</v>
      </c>
      <c r="BE868" s="8" t="s">
        <v>547</v>
      </c>
      <c r="BF868" s="8">
        <v>0</v>
      </c>
      <c r="BG868" s="8">
        <v>0</v>
      </c>
      <c r="BH868" s="8"/>
    </row>
    <row r="869" spans="2:60">
      <c r="B869" s="8" t="s">
        <v>8326</v>
      </c>
      <c r="C869" s="8" t="s">
        <v>82</v>
      </c>
      <c r="D869" s="8" t="s">
        <v>57</v>
      </c>
      <c r="E869" s="8" t="s">
        <v>547</v>
      </c>
      <c r="F869" s="8" t="s">
        <v>8438</v>
      </c>
      <c r="G869" s="8" t="s">
        <v>85</v>
      </c>
      <c r="H869" s="8" t="s">
        <v>53</v>
      </c>
      <c r="I869" s="9">
        <v>46225</v>
      </c>
      <c r="J869" s="61">
        <v>0</v>
      </c>
      <c r="K869" s="56">
        <v>46204</v>
      </c>
      <c r="L869" s="8" t="s">
        <v>52</v>
      </c>
      <c r="M869" s="8" t="s">
        <v>84</v>
      </c>
      <c r="N869" s="8" t="s">
        <v>64</v>
      </c>
      <c r="O869" s="8">
        <v>1</v>
      </c>
      <c r="P869" s="8">
        <v>4</v>
      </c>
      <c r="Q869" s="8" t="s">
        <v>58</v>
      </c>
      <c r="R869" s="8">
        <v>4</v>
      </c>
      <c r="S869" s="8">
        <v>0</v>
      </c>
      <c r="T869" s="8" t="b">
        <v>0</v>
      </c>
      <c r="U869" s="8">
        <v>270</v>
      </c>
      <c r="V869" s="54">
        <v>248</v>
      </c>
      <c r="W869" s="54">
        <v>153</v>
      </c>
      <c r="X869" s="8">
        <v>0</v>
      </c>
      <c r="Y869" s="8">
        <v>0</v>
      </c>
      <c r="Z869" s="8">
        <v>1</v>
      </c>
      <c r="AA869" s="8">
        <v>0</v>
      </c>
      <c r="AB869" s="8">
        <v>4</v>
      </c>
      <c r="AC869" s="8">
        <v>0</v>
      </c>
      <c r="AD869" s="8"/>
      <c r="AE869" s="8">
        <v>270</v>
      </c>
      <c r="AF869" s="8" t="s">
        <v>8384</v>
      </c>
      <c r="AG869" s="8" t="s">
        <v>8379</v>
      </c>
      <c r="AH869" s="54">
        <v>6</v>
      </c>
      <c r="AI869" s="54">
        <v>-16</v>
      </c>
      <c r="AJ869" s="8">
        <v>0</v>
      </c>
      <c r="AK869" s="8">
        <v>1</v>
      </c>
      <c r="AL869" s="8">
        <v>0</v>
      </c>
      <c r="AM869" s="8">
        <v>4</v>
      </c>
      <c r="AN869" s="8">
        <v>0</v>
      </c>
      <c r="AO869" s="8">
        <v>1</v>
      </c>
      <c r="AP869" s="8">
        <v>0</v>
      </c>
      <c r="AQ869" s="8">
        <v>0</v>
      </c>
      <c r="AR869" s="54">
        <v>155</v>
      </c>
      <c r="AS869" s="8">
        <v>1</v>
      </c>
      <c r="AT869" s="8">
        <v>0</v>
      </c>
      <c r="AU869" s="8">
        <v>270</v>
      </c>
      <c r="AV869" s="8" t="s">
        <v>8439</v>
      </c>
      <c r="AW869" s="8">
        <v>1</v>
      </c>
      <c r="AX869" s="8">
        <v>0</v>
      </c>
      <c r="AY869" s="8">
        <v>0</v>
      </c>
      <c r="AZ869" s="47">
        <v>46225.333333333336</v>
      </c>
      <c r="BA869" s="47">
        <v>46225.520833333336</v>
      </c>
      <c r="BB869" s="8" t="s">
        <v>8380</v>
      </c>
      <c r="BC869" s="47">
        <v>46225.337500000001</v>
      </c>
      <c r="BD869" s="47">
        <v>46225.509722222225</v>
      </c>
      <c r="BE869" s="8" t="s">
        <v>547</v>
      </c>
      <c r="BF869" s="8">
        <v>0</v>
      </c>
      <c r="BG869" s="8">
        <v>0</v>
      </c>
      <c r="BH869" s="8"/>
    </row>
    <row r="870" spans="2:60">
      <c r="B870" s="8" t="s">
        <v>8326</v>
      </c>
      <c r="C870" s="8" t="s">
        <v>82</v>
      </c>
      <c r="D870" s="8" t="s">
        <v>57</v>
      </c>
      <c r="E870" s="8" t="s">
        <v>514</v>
      </c>
      <c r="F870" s="8" t="s">
        <v>8438</v>
      </c>
      <c r="G870" s="8" t="s">
        <v>85</v>
      </c>
      <c r="H870" s="8" t="s">
        <v>53</v>
      </c>
      <c r="I870" s="9">
        <v>46236</v>
      </c>
      <c r="J870" s="61">
        <v>0</v>
      </c>
      <c r="K870" s="56">
        <v>46235</v>
      </c>
      <c r="L870" s="8" t="s">
        <v>52</v>
      </c>
      <c r="M870" s="8" t="s">
        <v>84</v>
      </c>
      <c r="N870" s="8" t="s">
        <v>64</v>
      </c>
      <c r="O870" s="8">
        <v>1</v>
      </c>
      <c r="P870" s="8">
        <v>4</v>
      </c>
      <c r="Q870" s="8" t="s">
        <v>60</v>
      </c>
      <c r="R870" s="8">
        <v>4</v>
      </c>
      <c r="S870" s="8">
        <v>0</v>
      </c>
      <c r="T870" s="8" t="b">
        <v>0</v>
      </c>
      <c r="U870" s="8">
        <v>180</v>
      </c>
      <c r="V870" s="54">
        <v>158</v>
      </c>
      <c r="W870" s="54">
        <v>86</v>
      </c>
      <c r="X870" s="8">
        <v>0</v>
      </c>
      <c r="Y870" s="8">
        <v>0</v>
      </c>
      <c r="Z870" s="8">
        <v>1</v>
      </c>
      <c r="AA870" s="8">
        <v>0</v>
      </c>
      <c r="AB870" s="8">
        <v>4</v>
      </c>
      <c r="AC870" s="8">
        <v>0</v>
      </c>
      <c r="AD870" s="8"/>
      <c r="AE870" s="8">
        <v>180</v>
      </c>
      <c r="AF870" s="8" t="s">
        <v>8384</v>
      </c>
      <c r="AG870" s="8" t="s">
        <v>8379</v>
      </c>
      <c r="AH870" s="54">
        <v>9</v>
      </c>
      <c r="AI870" s="54">
        <v>-13</v>
      </c>
      <c r="AJ870" s="8">
        <v>0</v>
      </c>
      <c r="AK870" s="8">
        <v>1</v>
      </c>
      <c r="AL870" s="8">
        <v>0</v>
      </c>
      <c r="AM870" s="8">
        <v>4</v>
      </c>
      <c r="AN870" s="8">
        <v>0</v>
      </c>
      <c r="AO870" s="8">
        <v>1</v>
      </c>
      <c r="AP870" s="8">
        <v>0</v>
      </c>
      <c r="AQ870" s="8">
        <v>0</v>
      </c>
      <c r="AR870" s="54">
        <v>90</v>
      </c>
      <c r="AS870" s="8">
        <v>1</v>
      </c>
      <c r="AT870" s="8">
        <v>0</v>
      </c>
      <c r="AU870" s="8">
        <v>180</v>
      </c>
      <c r="AV870" s="8" t="s">
        <v>8439</v>
      </c>
      <c r="AW870" s="8">
        <v>1</v>
      </c>
      <c r="AX870" s="8">
        <v>0</v>
      </c>
      <c r="AY870" s="8">
        <v>0</v>
      </c>
      <c r="AZ870" s="47">
        <v>46236.354166666664</v>
      </c>
      <c r="BA870" s="47">
        <v>46236.479166666664</v>
      </c>
      <c r="BB870" s="8" t="s">
        <v>8380</v>
      </c>
      <c r="BC870" s="47">
        <v>46236.36041666667</v>
      </c>
      <c r="BD870" s="47">
        <v>46236.470138888886</v>
      </c>
      <c r="BE870" s="8" t="s">
        <v>514</v>
      </c>
      <c r="BF870" s="8">
        <v>0</v>
      </c>
      <c r="BG870" s="8">
        <v>0</v>
      </c>
      <c r="BH870" s="8"/>
    </row>
    <row r="871" spans="2:60">
      <c r="B871" s="8" t="s">
        <v>8326</v>
      </c>
      <c r="C871" s="8" t="s">
        <v>82</v>
      </c>
      <c r="D871" s="8" t="s">
        <v>57</v>
      </c>
      <c r="E871" s="8" t="s">
        <v>269</v>
      </c>
      <c r="F871" s="8" t="s">
        <v>8438</v>
      </c>
      <c r="G871" s="8" t="s">
        <v>88</v>
      </c>
      <c r="H871" s="8" t="s">
        <v>53</v>
      </c>
      <c r="I871" s="9">
        <v>46209</v>
      </c>
      <c r="J871" s="61">
        <v>0</v>
      </c>
      <c r="K871" s="56">
        <v>46204</v>
      </c>
      <c r="L871" s="8" t="s">
        <v>52</v>
      </c>
      <c r="M871" s="8" t="s">
        <v>84</v>
      </c>
      <c r="N871" s="8" t="s">
        <v>64</v>
      </c>
      <c r="O871" s="8">
        <v>1</v>
      </c>
      <c r="P871" s="8">
        <v>4</v>
      </c>
      <c r="Q871" s="8" t="s">
        <v>58</v>
      </c>
      <c r="R871" s="8">
        <v>4</v>
      </c>
      <c r="S871" s="8">
        <v>0</v>
      </c>
      <c r="T871" s="8" t="b">
        <v>0</v>
      </c>
      <c r="U871" s="8">
        <v>300</v>
      </c>
      <c r="V871" s="54">
        <v>278</v>
      </c>
      <c r="W871" s="54">
        <v>192</v>
      </c>
      <c r="X871" s="8">
        <v>0</v>
      </c>
      <c r="Y871" s="8">
        <v>0</v>
      </c>
      <c r="Z871" s="8">
        <v>1</v>
      </c>
      <c r="AA871" s="8">
        <v>0</v>
      </c>
      <c r="AB871" s="8">
        <v>4</v>
      </c>
      <c r="AC871" s="8">
        <v>0</v>
      </c>
      <c r="AD871" s="8"/>
      <c r="AE871" s="8">
        <v>300</v>
      </c>
      <c r="AF871" s="8" t="s">
        <v>8384</v>
      </c>
      <c r="AG871" s="8" t="s">
        <v>8379</v>
      </c>
      <c r="AH871" s="54">
        <v>5</v>
      </c>
      <c r="AI871" s="54">
        <v>-17</v>
      </c>
      <c r="AJ871" s="8">
        <v>0</v>
      </c>
      <c r="AK871" s="8">
        <v>1</v>
      </c>
      <c r="AL871" s="8">
        <v>0</v>
      </c>
      <c r="AM871" s="8">
        <v>4</v>
      </c>
      <c r="AN871" s="8">
        <v>0</v>
      </c>
      <c r="AO871" s="8">
        <v>1</v>
      </c>
      <c r="AP871" s="8">
        <v>0</v>
      </c>
      <c r="AQ871" s="8">
        <v>0</v>
      </c>
      <c r="AR871" s="54">
        <v>195</v>
      </c>
      <c r="AS871" s="8">
        <v>1</v>
      </c>
      <c r="AT871" s="8">
        <v>0</v>
      </c>
      <c r="AU871" s="8">
        <v>300</v>
      </c>
      <c r="AV871" s="8" t="s">
        <v>8439</v>
      </c>
      <c r="AW871" s="8">
        <v>1</v>
      </c>
      <c r="AX871" s="8">
        <v>0</v>
      </c>
      <c r="AY871" s="8">
        <v>0</v>
      </c>
      <c r="AZ871" s="47">
        <v>46209.333333333336</v>
      </c>
      <c r="BA871" s="47">
        <v>46209.541666666664</v>
      </c>
      <c r="BB871" s="8" t="s">
        <v>8380</v>
      </c>
      <c r="BC871" s="47">
        <v>46209.336805555555</v>
      </c>
      <c r="BD871" s="47">
        <v>46209.529861111114</v>
      </c>
      <c r="BE871" s="8" t="s">
        <v>269</v>
      </c>
      <c r="BF871" s="8">
        <v>0</v>
      </c>
      <c r="BG871" s="8">
        <v>0</v>
      </c>
      <c r="BH871" s="8"/>
    </row>
    <row r="872" spans="2:60">
      <c r="B872" s="8" t="s">
        <v>8326</v>
      </c>
      <c r="C872" s="8" t="s">
        <v>82</v>
      </c>
      <c r="D872" s="8" t="s">
        <v>57</v>
      </c>
      <c r="E872" s="8" t="s">
        <v>497</v>
      </c>
      <c r="F872" s="8" t="s">
        <v>8438</v>
      </c>
      <c r="G872" s="8" t="s">
        <v>88</v>
      </c>
      <c r="H872" s="8" t="s">
        <v>53</v>
      </c>
      <c r="I872" s="9">
        <v>46200</v>
      </c>
      <c r="J872" s="61">
        <v>0</v>
      </c>
      <c r="K872" s="56">
        <v>46174</v>
      </c>
      <c r="L872" s="8" t="s">
        <v>52</v>
      </c>
      <c r="M872" s="8" t="s">
        <v>84</v>
      </c>
      <c r="N872" s="8" t="s">
        <v>64</v>
      </c>
      <c r="O872" s="8">
        <v>1</v>
      </c>
      <c r="P872" s="8">
        <v>4</v>
      </c>
      <c r="Q872" s="8" t="s">
        <v>56</v>
      </c>
      <c r="R872" s="8">
        <v>4</v>
      </c>
      <c r="S872" s="8">
        <v>0</v>
      </c>
      <c r="T872" s="8" t="b">
        <v>0</v>
      </c>
      <c r="U872" s="8">
        <v>540</v>
      </c>
      <c r="V872" s="54">
        <v>526</v>
      </c>
      <c r="W872" s="54">
        <v>423</v>
      </c>
      <c r="X872" s="8">
        <v>0</v>
      </c>
      <c r="Y872" s="8">
        <v>0</v>
      </c>
      <c r="Z872" s="8">
        <v>1</v>
      </c>
      <c r="AA872" s="8">
        <v>0</v>
      </c>
      <c r="AB872" s="8">
        <v>4</v>
      </c>
      <c r="AC872" s="8">
        <v>0</v>
      </c>
      <c r="AD872" s="8"/>
      <c r="AE872" s="8">
        <v>540</v>
      </c>
      <c r="AF872" s="8" t="s">
        <v>8384</v>
      </c>
      <c r="AG872" s="8" t="s">
        <v>8384</v>
      </c>
      <c r="AH872" s="54">
        <v>4</v>
      </c>
      <c r="AI872" s="54">
        <v>-10</v>
      </c>
      <c r="AJ872" s="8">
        <v>0</v>
      </c>
      <c r="AK872" s="8">
        <v>1</v>
      </c>
      <c r="AL872" s="8">
        <v>0</v>
      </c>
      <c r="AM872" s="8">
        <v>4</v>
      </c>
      <c r="AN872" s="8">
        <v>0</v>
      </c>
      <c r="AO872" s="8">
        <v>0</v>
      </c>
      <c r="AP872" s="8">
        <v>1</v>
      </c>
      <c r="AQ872" s="8">
        <v>0</v>
      </c>
      <c r="AR872" s="54">
        <v>415</v>
      </c>
      <c r="AS872" s="8">
        <v>1</v>
      </c>
      <c r="AT872" s="8">
        <v>0</v>
      </c>
      <c r="AU872" s="8">
        <v>540</v>
      </c>
      <c r="AV872" s="8" t="s">
        <v>8439</v>
      </c>
      <c r="AW872" s="8">
        <v>1</v>
      </c>
      <c r="AX872" s="8">
        <v>0</v>
      </c>
      <c r="AY872" s="8">
        <v>0</v>
      </c>
      <c r="AZ872" s="47">
        <v>46200.3125</v>
      </c>
      <c r="BA872" s="47">
        <v>46200.6875</v>
      </c>
      <c r="BB872" s="8" t="s">
        <v>8380</v>
      </c>
      <c r="BC872" s="47">
        <v>46200.31527777778</v>
      </c>
      <c r="BD872" s="47">
        <v>46200.680555555555</v>
      </c>
      <c r="BE872" s="8" t="s">
        <v>497</v>
      </c>
      <c r="BF872" s="8">
        <v>0</v>
      </c>
      <c r="BG872" s="8">
        <v>0</v>
      </c>
      <c r="BH872" s="8"/>
    </row>
    <row r="873" spans="2:60">
      <c r="B873" s="8" t="s">
        <v>8326</v>
      </c>
      <c r="C873" s="8" t="s">
        <v>82</v>
      </c>
      <c r="D873" s="8" t="s">
        <v>57</v>
      </c>
      <c r="E873" s="8" t="s">
        <v>497</v>
      </c>
      <c r="F873" s="8" t="s">
        <v>8438</v>
      </c>
      <c r="G873" s="8" t="s">
        <v>89</v>
      </c>
      <c r="H873" s="8" t="s">
        <v>53</v>
      </c>
      <c r="I873" s="9">
        <v>46242</v>
      </c>
      <c r="J873" s="61">
        <v>0</v>
      </c>
      <c r="K873" s="56">
        <v>46235</v>
      </c>
      <c r="L873" s="8" t="s">
        <v>52</v>
      </c>
      <c r="M873" s="8" t="s">
        <v>84</v>
      </c>
      <c r="N873" s="8" t="s">
        <v>64</v>
      </c>
      <c r="O873" s="8">
        <v>1</v>
      </c>
      <c r="P873" s="8">
        <v>4</v>
      </c>
      <c r="Q873" s="8" t="s">
        <v>60</v>
      </c>
      <c r="R873" s="8">
        <v>4</v>
      </c>
      <c r="S873" s="8">
        <v>0</v>
      </c>
      <c r="T873" s="8" t="b">
        <v>0</v>
      </c>
      <c r="U873" s="8">
        <v>240</v>
      </c>
      <c r="V873" s="54">
        <v>198</v>
      </c>
      <c r="W873" s="54">
        <v>114</v>
      </c>
      <c r="X873" s="8">
        <v>0</v>
      </c>
      <c r="Y873" s="8">
        <v>0</v>
      </c>
      <c r="Z873" s="8">
        <v>1</v>
      </c>
      <c r="AA873" s="8">
        <v>0</v>
      </c>
      <c r="AB873" s="8">
        <v>4</v>
      </c>
      <c r="AC873" s="8">
        <v>0</v>
      </c>
      <c r="AD873" s="8"/>
      <c r="AE873" s="8">
        <v>240</v>
      </c>
      <c r="AF873" s="8" t="s">
        <v>8384</v>
      </c>
      <c r="AG873" s="8" t="s">
        <v>8379</v>
      </c>
      <c r="AH873" s="54">
        <v>4</v>
      </c>
      <c r="AI873" s="54">
        <v>-38</v>
      </c>
      <c r="AJ873" s="8">
        <v>0</v>
      </c>
      <c r="AK873" s="8">
        <v>1</v>
      </c>
      <c r="AL873" s="8">
        <v>0</v>
      </c>
      <c r="AM873" s="8">
        <v>4</v>
      </c>
      <c r="AN873" s="8">
        <v>0</v>
      </c>
      <c r="AO873" s="8">
        <v>1</v>
      </c>
      <c r="AP873" s="8">
        <v>0</v>
      </c>
      <c r="AQ873" s="8">
        <v>0</v>
      </c>
      <c r="AR873" s="54">
        <v>125</v>
      </c>
      <c r="AS873" s="8">
        <v>1</v>
      </c>
      <c r="AT873" s="8">
        <v>0</v>
      </c>
      <c r="AU873" s="8">
        <v>240</v>
      </c>
      <c r="AV873" s="8" t="s">
        <v>8439</v>
      </c>
      <c r="AW873" s="8">
        <v>1</v>
      </c>
      <c r="AX873" s="8">
        <v>0</v>
      </c>
      <c r="AY873" s="8">
        <v>0</v>
      </c>
      <c r="AZ873" s="47">
        <v>46242.375</v>
      </c>
      <c r="BA873" s="47">
        <v>46242.541666666664</v>
      </c>
      <c r="BB873" s="8" t="s">
        <v>8380</v>
      </c>
      <c r="BC873" s="47">
        <v>46242.37777777778</v>
      </c>
      <c r="BD873" s="47">
        <v>46242.515277777777</v>
      </c>
      <c r="BE873" s="8" t="s">
        <v>497</v>
      </c>
      <c r="BF873" s="8">
        <v>0</v>
      </c>
      <c r="BG873" s="8">
        <v>0</v>
      </c>
      <c r="BH873" s="8"/>
    </row>
    <row r="874" spans="2:60">
      <c r="B874" s="8" t="s">
        <v>8326</v>
      </c>
      <c r="C874" s="8" t="s">
        <v>82</v>
      </c>
      <c r="D874" s="8" t="s">
        <v>57</v>
      </c>
      <c r="E874" s="8" t="s">
        <v>297</v>
      </c>
      <c r="F874" s="8" t="s">
        <v>8438</v>
      </c>
      <c r="G874" s="8" t="s">
        <v>83</v>
      </c>
      <c r="H874" s="8" t="s">
        <v>53</v>
      </c>
      <c r="I874" s="9">
        <v>46201</v>
      </c>
      <c r="J874" s="61">
        <v>0</v>
      </c>
      <c r="K874" s="56">
        <v>46174</v>
      </c>
      <c r="L874" s="8" t="s">
        <v>52</v>
      </c>
      <c r="M874" s="8" t="s">
        <v>84</v>
      </c>
      <c r="N874" s="8" t="s">
        <v>64</v>
      </c>
      <c r="O874" s="8">
        <v>1</v>
      </c>
      <c r="P874" s="8">
        <v>4</v>
      </c>
      <c r="Q874" s="8" t="s">
        <v>56</v>
      </c>
      <c r="R874" s="8">
        <v>4</v>
      </c>
      <c r="S874" s="8">
        <v>0</v>
      </c>
      <c r="T874" s="8" t="b">
        <v>0</v>
      </c>
      <c r="U874" s="8">
        <v>540</v>
      </c>
      <c r="V874" s="54">
        <v>508</v>
      </c>
      <c r="W874" s="54">
        <v>372</v>
      </c>
      <c r="X874" s="8">
        <v>0</v>
      </c>
      <c r="Y874" s="8">
        <v>0</v>
      </c>
      <c r="Z874" s="8">
        <v>1</v>
      </c>
      <c r="AA874" s="8">
        <v>0</v>
      </c>
      <c r="AB874" s="8">
        <v>4</v>
      </c>
      <c r="AC874" s="8">
        <v>0</v>
      </c>
      <c r="AD874" s="8"/>
      <c r="AE874" s="8">
        <v>540</v>
      </c>
      <c r="AF874" s="8" t="s">
        <v>8384</v>
      </c>
      <c r="AG874" s="8" t="s">
        <v>8379</v>
      </c>
      <c r="AH874" s="54">
        <v>7</v>
      </c>
      <c r="AI874" s="54">
        <v>-25</v>
      </c>
      <c r="AJ874" s="8">
        <v>0</v>
      </c>
      <c r="AK874" s="8">
        <v>1</v>
      </c>
      <c r="AL874" s="8">
        <v>0</v>
      </c>
      <c r="AM874" s="8">
        <v>4</v>
      </c>
      <c r="AN874" s="8">
        <v>0</v>
      </c>
      <c r="AO874" s="8">
        <v>1</v>
      </c>
      <c r="AP874" s="8">
        <v>0</v>
      </c>
      <c r="AQ874" s="8">
        <v>0</v>
      </c>
      <c r="AR874" s="54">
        <v>365</v>
      </c>
      <c r="AS874" s="8">
        <v>1</v>
      </c>
      <c r="AT874" s="8">
        <v>0</v>
      </c>
      <c r="AU874" s="8">
        <v>540</v>
      </c>
      <c r="AV874" s="8" t="s">
        <v>8439</v>
      </c>
      <c r="AW874" s="8">
        <v>1</v>
      </c>
      <c r="AX874" s="8">
        <v>0</v>
      </c>
      <c r="AY874" s="8">
        <v>0</v>
      </c>
      <c r="AZ874" s="47">
        <v>46201.354166666664</v>
      </c>
      <c r="BA874" s="47">
        <v>46201.729166666664</v>
      </c>
      <c r="BB874" s="8" t="s">
        <v>8380</v>
      </c>
      <c r="BC874" s="47">
        <v>46201.359027777777</v>
      </c>
      <c r="BD874" s="47">
        <v>46201.711805555555</v>
      </c>
      <c r="BE874" s="8" t="s">
        <v>297</v>
      </c>
      <c r="BF874" s="8">
        <v>0</v>
      </c>
      <c r="BG874" s="8">
        <v>0</v>
      </c>
      <c r="BH874" s="8"/>
    </row>
    <row r="875" spans="2:60">
      <c r="B875" s="8" t="s">
        <v>8326</v>
      </c>
      <c r="C875" s="8" t="s">
        <v>82</v>
      </c>
      <c r="D875" s="8" t="s">
        <v>57</v>
      </c>
      <c r="E875" s="8" t="s">
        <v>297</v>
      </c>
      <c r="F875" s="8" t="s">
        <v>8438</v>
      </c>
      <c r="G875" s="8" t="s">
        <v>85</v>
      </c>
      <c r="H875" s="8" t="s">
        <v>53</v>
      </c>
      <c r="I875" s="9">
        <v>46211</v>
      </c>
      <c r="J875" s="61">
        <v>0</v>
      </c>
      <c r="K875" s="56">
        <v>46204</v>
      </c>
      <c r="L875" s="8" t="s">
        <v>52</v>
      </c>
      <c r="M875" s="8" t="s">
        <v>84</v>
      </c>
      <c r="N875" s="8" t="s">
        <v>64</v>
      </c>
      <c r="O875" s="8">
        <v>1</v>
      </c>
      <c r="P875" s="8">
        <v>4</v>
      </c>
      <c r="Q875" s="8" t="s">
        <v>58</v>
      </c>
      <c r="R875" s="8">
        <v>4</v>
      </c>
      <c r="S875" s="8">
        <v>0</v>
      </c>
      <c r="T875" s="8" t="b">
        <v>0</v>
      </c>
      <c r="U875" s="8">
        <v>270</v>
      </c>
      <c r="V875" s="54">
        <v>244</v>
      </c>
      <c r="W875" s="54">
        <v>170</v>
      </c>
      <c r="X875" s="8">
        <v>0</v>
      </c>
      <c r="Y875" s="8">
        <v>0</v>
      </c>
      <c r="Z875" s="8">
        <v>1</v>
      </c>
      <c r="AA875" s="8">
        <v>0</v>
      </c>
      <c r="AB875" s="8">
        <v>4</v>
      </c>
      <c r="AC875" s="8">
        <v>0</v>
      </c>
      <c r="AD875" s="8"/>
      <c r="AE875" s="8">
        <v>270</v>
      </c>
      <c r="AF875" s="8" t="s">
        <v>8378</v>
      </c>
      <c r="AG875" s="8" t="s">
        <v>8379</v>
      </c>
      <c r="AH875" s="54">
        <v>11</v>
      </c>
      <c r="AI875" s="54">
        <v>-15</v>
      </c>
      <c r="AJ875" s="8">
        <v>0</v>
      </c>
      <c r="AK875" s="8">
        <v>0</v>
      </c>
      <c r="AL875" s="8">
        <v>1</v>
      </c>
      <c r="AM875" s="8">
        <v>4</v>
      </c>
      <c r="AN875" s="8">
        <v>0</v>
      </c>
      <c r="AO875" s="8">
        <v>1</v>
      </c>
      <c r="AP875" s="8">
        <v>0</v>
      </c>
      <c r="AQ875" s="8">
        <v>0</v>
      </c>
      <c r="AR875" s="54">
        <v>160</v>
      </c>
      <c r="AS875" s="8">
        <v>1</v>
      </c>
      <c r="AT875" s="8">
        <v>0</v>
      </c>
      <c r="AU875" s="8">
        <v>270</v>
      </c>
      <c r="AV875" s="8" t="s">
        <v>8439</v>
      </c>
      <c r="AW875" s="8">
        <v>1</v>
      </c>
      <c r="AX875" s="8">
        <v>0</v>
      </c>
      <c r="AY875" s="8">
        <v>0</v>
      </c>
      <c r="AZ875" s="47">
        <v>46211.375</v>
      </c>
      <c r="BA875" s="47">
        <v>46211.5625</v>
      </c>
      <c r="BB875" s="8" t="s">
        <v>8380</v>
      </c>
      <c r="BC875" s="47">
        <v>46211.382638888892</v>
      </c>
      <c r="BD875" s="47">
        <v>46211.552083333336</v>
      </c>
      <c r="BE875" s="8" t="s">
        <v>297</v>
      </c>
      <c r="BF875" s="8">
        <v>0</v>
      </c>
      <c r="BG875" s="8">
        <v>0</v>
      </c>
      <c r="BH875" s="8"/>
    </row>
    <row r="876" spans="2:60">
      <c r="B876" s="8" t="s">
        <v>8326</v>
      </c>
      <c r="C876" s="8" t="s">
        <v>82</v>
      </c>
      <c r="D876" s="8" t="s">
        <v>57</v>
      </c>
      <c r="E876" s="8" t="s">
        <v>214</v>
      </c>
      <c r="F876" s="8" t="s">
        <v>8438</v>
      </c>
      <c r="G876" s="8" t="s">
        <v>83</v>
      </c>
      <c r="H876" s="8" t="s">
        <v>53</v>
      </c>
      <c r="I876" s="9">
        <v>46200</v>
      </c>
      <c r="J876" s="61">
        <v>0</v>
      </c>
      <c r="K876" s="56">
        <v>46174</v>
      </c>
      <c r="L876" s="8" t="s">
        <v>52</v>
      </c>
      <c r="M876" s="8" t="s">
        <v>84</v>
      </c>
      <c r="N876" s="8" t="s">
        <v>64</v>
      </c>
      <c r="O876" s="8">
        <v>1</v>
      </c>
      <c r="P876" s="8">
        <v>4</v>
      </c>
      <c r="Q876" s="8" t="s">
        <v>56</v>
      </c>
      <c r="R876" s="8">
        <v>4</v>
      </c>
      <c r="S876" s="8">
        <v>0</v>
      </c>
      <c r="T876" s="8" t="b">
        <v>0</v>
      </c>
      <c r="U876" s="8">
        <v>180</v>
      </c>
      <c r="V876" s="54">
        <v>160</v>
      </c>
      <c r="W876" s="54">
        <v>99</v>
      </c>
      <c r="X876" s="8">
        <v>0</v>
      </c>
      <c r="Y876" s="8">
        <v>0</v>
      </c>
      <c r="Z876" s="8">
        <v>1</v>
      </c>
      <c r="AA876" s="8">
        <v>0</v>
      </c>
      <c r="AB876" s="8">
        <v>4</v>
      </c>
      <c r="AC876" s="8">
        <v>0</v>
      </c>
      <c r="AD876" s="8"/>
      <c r="AE876" s="8">
        <v>180</v>
      </c>
      <c r="AF876" s="8" t="s">
        <v>8384</v>
      </c>
      <c r="AG876" s="8" t="s">
        <v>8379</v>
      </c>
      <c r="AH876" s="54">
        <v>3</v>
      </c>
      <c r="AI876" s="54">
        <v>-17</v>
      </c>
      <c r="AJ876" s="8">
        <v>0</v>
      </c>
      <c r="AK876" s="8">
        <v>1</v>
      </c>
      <c r="AL876" s="8">
        <v>0</v>
      </c>
      <c r="AM876" s="8">
        <v>4</v>
      </c>
      <c r="AN876" s="8">
        <v>0</v>
      </c>
      <c r="AO876" s="8">
        <v>1</v>
      </c>
      <c r="AP876" s="8">
        <v>0</v>
      </c>
      <c r="AQ876" s="8">
        <v>0</v>
      </c>
      <c r="AR876" s="54">
        <v>90</v>
      </c>
      <c r="AS876" s="8">
        <v>1</v>
      </c>
      <c r="AT876" s="8">
        <v>0</v>
      </c>
      <c r="AU876" s="8">
        <v>180</v>
      </c>
      <c r="AV876" s="8" t="s">
        <v>8439</v>
      </c>
      <c r="AW876" s="8">
        <v>1</v>
      </c>
      <c r="AX876" s="8">
        <v>0</v>
      </c>
      <c r="AY876" s="8">
        <v>0</v>
      </c>
      <c r="AZ876" s="47">
        <v>46200.541666666664</v>
      </c>
      <c r="BA876" s="47">
        <v>46200.666666666664</v>
      </c>
      <c r="BB876" s="8" t="s">
        <v>8380</v>
      </c>
      <c r="BC876" s="47">
        <v>46200.543749999997</v>
      </c>
      <c r="BD876" s="47">
        <v>46200.654861111114</v>
      </c>
      <c r="BE876" s="8" t="s">
        <v>214</v>
      </c>
      <c r="BF876" s="8">
        <v>0</v>
      </c>
      <c r="BG876" s="8">
        <v>0</v>
      </c>
      <c r="BH876" s="8"/>
    </row>
    <row r="877" spans="2:60">
      <c r="B877" s="8" t="s">
        <v>8326</v>
      </c>
      <c r="C877" s="8" t="s">
        <v>82</v>
      </c>
      <c r="D877" s="8" t="s">
        <v>57</v>
      </c>
      <c r="E877" s="8" t="s">
        <v>214</v>
      </c>
      <c r="F877" s="8" t="s">
        <v>8438</v>
      </c>
      <c r="G877" s="8" t="s">
        <v>89</v>
      </c>
      <c r="H877" s="8" t="s">
        <v>53</v>
      </c>
      <c r="I877" s="9">
        <v>46239</v>
      </c>
      <c r="J877" s="61">
        <v>0</v>
      </c>
      <c r="K877" s="56">
        <v>46235</v>
      </c>
      <c r="L877" s="8" t="s">
        <v>52</v>
      </c>
      <c r="M877" s="8" t="s">
        <v>84</v>
      </c>
      <c r="N877" s="8" t="s">
        <v>64</v>
      </c>
      <c r="O877" s="8">
        <v>1</v>
      </c>
      <c r="P877" s="8">
        <v>4</v>
      </c>
      <c r="Q877" s="8" t="s">
        <v>60</v>
      </c>
      <c r="R877" s="8">
        <v>4</v>
      </c>
      <c r="S877" s="8">
        <v>0</v>
      </c>
      <c r="T877" s="8" t="b">
        <v>0</v>
      </c>
      <c r="U877" s="8">
        <v>270</v>
      </c>
      <c r="V877" s="54">
        <v>236</v>
      </c>
      <c r="W877" s="54">
        <v>139</v>
      </c>
      <c r="X877" s="8">
        <v>0</v>
      </c>
      <c r="Y877" s="8">
        <v>0</v>
      </c>
      <c r="Z877" s="8">
        <v>1</v>
      </c>
      <c r="AA877" s="8">
        <v>0</v>
      </c>
      <c r="AB877" s="8">
        <v>4</v>
      </c>
      <c r="AC877" s="8">
        <v>0</v>
      </c>
      <c r="AD877" s="8"/>
      <c r="AE877" s="8">
        <v>270</v>
      </c>
      <c r="AF877" s="8" t="s">
        <v>8384</v>
      </c>
      <c r="AG877" s="8" t="s">
        <v>8379</v>
      </c>
      <c r="AH877" s="54">
        <v>5</v>
      </c>
      <c r="AI877" s="54">
        <v>-29</v>
      </c>
      <c r="AJ877" s="8">
        <v>0</v>
      </c>
      <c r="AK877" s="8">
        <v>1</v>
      </c>
      <c r="AL877" s="8">
        <v>0</v>
      </c>
      <c r="AM877" s="8">
        <v>4</v>
      </c>
      <c r="AN877" s="8">
        <v>0</v>
      </c>
      <c r="AO877" s="8">
        <v>1</v>
      </c>
      <c r="AP877" s="8">
        <v>0</v>
      </c>
      <c r="AQ877" s="8">
        <v>0</v>
      </c>
      <c r="AR877" s="54">
        <v>150</v>
      </c>
      <c r="AS877" s="8">
        <v>1</v>
      </c>
      <c r="AT877" s="8">
        <v>0</v>
      </c>
      <c r="AU877" s="8">
        <v>270</v>
      </c>
      <c r="AV877" s="8" t="s">
        <v>8439</v>
      </c>
      <c r="AW877" s="8">
        <v>1</v>
      </c>
      <c r="AX877" s="8">
        <v>0</v>
      </c>
      <c r="AY877" s="8">
        <v>0</v>
      </c>
      <c r="AZ877" s="47">
        <v>46239.5625</v>
      </c>
      <c r="BA877" s="47">
        <v>46239.75</v>
      </c>
      <c r="BB877" s="8" t="s">
        <v>8380</v>
      </c>
      <c r="BC877" s="47">
        <v>46239.565972222219</v>
      </c>
      <c r="BD877" s="47">
        <v>46239.729861111111</v>
      </c>
      <c r="BE877" s="8" t="s">
        <v>214</v>
      </c>
      <c r="BF877" s="8">
        <v>0</v>
      </c>
      <c r="BG877" s="8">
        <v>0</v>
      </c>
      <c r="BH877" s="8"/>
    </row>
    <row r="878" spans="2:60">
      <c r="B878" s="8" t="s">
        <v>8326</v>
      </c>
      <c r="C878" s="8" t="s">
        <v>82</v>
      </c>
      <c r="D878" s="8" t="s">
        <v>57</v>
      </c>
      <c r="E878" s="8" t="s">
        <v>1021</v>
      </c>
      <c r="F878" s="8" t="s">
        <v>8438</v>
      </c>
      <c r="G878" s="8" t="s">
        <v>86</v>
      </c>
      <c r="H878" s="8" t="s">
        <v>53</v>
      </c>
      <c r="I878" s="9">
        <v>46179</v>
      </c>
      <c r="J878" s="61">
        <v>0</v>
      </c>
      <c r="K878" s="56">
        <v>46174</v>
      </c>
      <c r="L878" s="8" t="s">
        <v>52</v>
      </c>
      <c r="M878" s="8" t="s">
        <v>84</v>
      </c>
      <c r="N878" s="8" t="s">
        <v>64</v>
      </c>
      <c r="O878" s="8">
        <v>1</v>
      </c>
      <c r="P878" s="8">
        <v>4</v>
      </c>
      <c r="Q878" s="8" t="s">
        <v>56</v>
      </c>
      <c r="R878" s="8">
        <v>4</v>
      </c>
      <c r="S878" s="8">
        <v>0</v>
      </c>
      <c r="T878" s="8" t="b">
        <v>0</v>
      </c>
      <c r="U878" s="8">
        <v>540</v>
      </c>
      <c r="V878" s="54">
        <v>505</v>
      </c>
      <c r="W878" s="54">
        <v>344</v>
      </c>
      <c r="X878" s="8">
        <v>0</v>
      </c>
      <c r="Y878" s="8">
        <v>0</v>
      </c>
      <c r="Z878" s="8">
        <v>1</v>
      </c>
      <c r="AA878" s="8">
        <v>0</v>
      </c>
      <c r="AB878" s="8">
        <v>4</v>
      </c>
      <c r="AC878" s="8">
        <v>0</v>
      </c>
      <c r="AD878" s="8"/>
      <c r="AE878" s="8">
        <v>540</v>
      </c>
      <c r="AF878" s="8" t="s">
        <v>8384</v>
      </c>
      <c r="AG878" s="8" t="s">
        <v>8379</v>
      </c>
      <c r="AH878" s="54">
        <v>6</v>
      </c>
      <c r="AI878" s="54">
        <v>-29</v>
      </c>
      <c r="AJ878" s="8">
        <v>0</v>
      </c>
      <c r="AK878" s="8">
        <v>1</v>
      </c>
      <c r="AL878" s="8">
        <v>0</v>
      </c>
      <c r="AM878" s="8">
        <v>4</v>
      </c>
      <c r="AN878" s="8">
        <v>0</v>
      </c>
      <c r="AO878" s="8">
        <v>1</v>
      </c>
      <c r="AP878" s="8">
        <v>0</v>
      </c>
      <c r="AQ878" s="8">
        <v>0</v>
      </c>
      <c r="AR878" s="54">
        <v>345</v>
      </c>
      <c r="AS878" s="8">
        <v>1</v>
      </c>
      <c r="AT878" s="8">
        <v>0</v>
      </c>
      <c r="AU878" s="8">
        <v>540</v>
      </c>
      <c r="AV878" s="8" t="s">
        <v>8439</v>
      </c>
      <c r="AW878" s="8">
        <v>1</v>
      </c>
      <c r="AX878" s="8">
        <v>0</v>
      </c>
      <c r="AY878" s="8">
        <v>0</v>
      </c>
      <c r="AZ878" s="47">
        <v>46179.3125</v>
      </c>
      <c r="BA878" s="47">
        <v>46179.6875</v>
      </c>
      <c r="BB878" s="8" t="s">
        <v>8380</v>
      </c>
      <c r="BC878" s="47">
        <v>46179.316666666666</v>
      </c>
      <c r="BD878" s="47">
        <v>46179.667361111111</v>
      </c>
      <c r="BE878" s="8" t="s">
        <v>1021</v>
      </c>
      <c r="BF878" s="8">
        <v>0</v>
      </c>
      <c r="BG878" s="8">
        <v>0</v>
      </c>
      <c r="BH878" s="8"/>
    </row>
    <row r="879" spans="2:60">
      <c r="B879" s="8" t="s">
        <v>8326</v>
      </c>
      <c r="C879" s="8" t="s">
        <v>82</v>
      </c>
      <c r="D879" s="8" t="s">
        <v>57</v>
      </c>
      <c r="E879" s="8" t="s">
        <v>1021</v>
      </c>
      <c r="F879" s="8" t="s">
        <v>8438</v>
      </c>
      <c r="G879" s="8" t="s">
        <v>89</v>
      </c>
      <c r="H879" s="8" t="s">
        <v>53</v>
      </c>
      <c r="I879" s="9">
        <v>46201</v>
      </c>
      <c r="J879" s="61">
        <v>0</v>
      </c>
      <c r="K879" s="56">
        <v>46174</v>
      </c>
      <c r="L879" s="8" t="s">
        <v>52</v>
      </c>
      <c r="M879" s="8" t="s">
        <v>84</v>
      </c>
      <c r="N879" s="8" t="s">
        <v>64</v>
      </c>
      <c r="O879" s="8">
        <v>1</v>
      </c>
      <c r="P879" s="8">
        <v>4</v>
      </c>
      <c r="Q879" s="8" t="s">
        <v>56</v>
      </c>
      <c r="R879" s="8">
        <v>4</v>
      </c>
      <c r="S879" s="8">
        <v>0</v>
      </c>
      <c r="T879" s="8" t="b">
        <v>0</v>
      </c>
      <c r="U879" s="8">
        <v>210</v>
      </c>
      <c r="V879" s="54">
        <v>187</v>
      </c>
      <c r="W879" s="54">
        <v>116</v>
      </c>
      <c r="X879" s="8">
        <v>0</v>
      </c>
      <c r="Y879" s="8">
        <v>0</v>
      </c>
      <c r="Z879" s="8">
        <v>1</v>
      </c>
      <c r="AA879" s="8">
        <v>0</v>
      </c>
      <c r="AB879" s="8">
        <v>4</v>
      </c>
      <c r="AC879" s="8">
        <v>0</v>
      </c>
      <c r="AD879" s="8"/>
      <c r="AE879" s="8">
        <v>210</v>
      </c>
      <c r="AF879" s="8" t="s">
        <v>8384</v>
      </c>
      <c r="AG879" s="8" t="s">
        <v>8379</v>
      </c>
      <c r="AH879" s="54">
        <v>6</v>
      </c>
      <c r="AI879" s="54">
        <v>-17</v>
      </c>
      <c r="AJ879" s="8">
        <v>0</v>
      </c>
      <c r="AK879" s="8">
        <v>1</v>
      </c>
      <c r="AL879" s="8">
        <v>0</v>
      </c>
      <c r="AM879" s="8">
        <v>4</v>
      </c>
      <c r="AN879" s="8">
        <v>0</v>
      </c>
      <c r="AO879" s="8">
        <v>1</v>
      </c>
      <c r="AP879" s="8">
        <v>0</v>
      </c>
      <c r="AQ879" s="8">
        <v>0</v>
      </c>
      <c r="AR879" s="54">
        <v>110</v>
      </c>
      <c r="AS879" s="8">
        <v>1</v>
      </c>
      <c r="AT879" s="8">
        <v>0</v>
      </c>
      <c r="AU879" s="8">
        <v>210</v>
      </c>
      <c r="AV879" s="8" t="s">
        <v>8439</v>
      </c>
      <c r="AW879" s="8">
        <v>1</v>
      </c>
      <c r="AX879" s="8">
        <v>0</v>
      </c>
      <c r="AY879" s="8">
        <v>0</v>
      </c>
      <c r="AZ879" s="47">
        <v>46201.5625</v>
      </c>
      <c r="BA879" s="47">
        <v>46201.708333333336</v>
      </c>
      <c r="BB879" s="8" t="s">
        <v>8380</v>
      </c>
      <c r="BC879" s="47">
        <v>46201.566666666666</v>
      </c>
      <c r="BD879" s="47">
        <v>46201.696527777778</v>
      </c>
      <c r="BE879" s="8" t="s">
        <v>1021</v>
      </c>
      <c r="BF879" s="8">
        <v>0</v>
      </c>
      <c r="BG879" s="8">
        <v>0</v>
      </c>
      <c r="BH879" s="8"/>
    </row>
    <row r="880" spans="2:60">
      <c r="B880" s="8" t="s">
        <v>8326</v>
      </c>
      <c r="C880" s="8" t="s">
        <v>82</v>
      </c>
      <c r="D880" s="8" t="s">
        <v>57</v>
      </c>
      <c r="E880" s="8" t="s">
        <v>169</v>
      </c>
      <c r="F880" s="8" t="s">
        <v>8438</v>
      </c>
      <c r="G880" s="8" t="s">
        <v>89</v>
      </c>
      <c r="H880" s="8" t="s">
        <v>53</v>
      </c>
      <c r="I880" s="9">
        <v>46177</v>
      </c>
      <c r="J880" s="61">
        <v>0</v>
      </c>
      <c r="K880" s="56">
        <v>46174</v>
      </c>
      <c r="L880" s="8" t="s">
        <v>52</v>
      </c>
      <c r="M880" s="8" t="s">
        <v>84</v>
      </c>
      <c r="N880" s="8" t="s">
        <v>64</v>
      </c>
      <c r="O880" s="8">
        <v>1</v>
      </c>
      <c r="P880" s="8">
        <v>4</v>
      </c>
      <c r="Q880" s="8" t="s">
        <v>56</v>
      </c>
      <c r="R880" s="8">
        <v>4</v>
      </c>
      <c r="S880" s="8">
        <v>0</v>
      </c>
      <c r="T880" s="8" t="b">
        <v>0</v>
      </c>
      <c r="U880" s="8">
        <v>480</v>
      </c>
      <c r="V880" s="54">
        <v>419</v>
      </c>
      <c r="W880" s="54">
        <v>304</v>
      </c>
      <c r="X880" s="8">
        <v>0</v>
      </c>
      <c r="Y880" s="8">
        <v>0</v>
      </c>
      <c r="Z880" s="8">
        <v>1</v>
      </c>
      <c r="AA880" s="8">
        <v>0</v>
      </c>
      <c r="AB880" s="8">
        <v>4</v>
      </c>
      <c r="AC880" s="8">
        <v>0</v>
      </c>
      <c r="AD880" s="8"/>
      <c r="AE880" s="8">
        <v>480</v>
      </c>
      <c r="AF880" s="8" t="s">
        <v>8378</v>
      </c>
      <c r="AG880" s="8" t="s">
        <v>8379</v>
      </c>
      <c r="AH880" s="54">
        <v>12</v>
      </c>
      <c r="AI880" s="54">
        <v>-49</v>
      </c>
      <c r="AJ880" s="8">
        <v>0</v>
      </c>
      <c r="AK880" s="8">
        <v>0</v>
      </c>
      <c r="AL880" s="8">
        <v>1</v>
      </c>
      <c r="AM880" s="8">
        <v>4</v>
      </c>
      <c r="AN880" s="8">
        <v>0</v>
      </c>
      <c r="AO880" s="8">
        <v>1</v>
      </c>
      <c r="AP880" s="8">
        <v>0</v>
      </c>
      <c r="AQ880" s="8">
        <v>0</v>
      </c>
      <c r="AR880" s="54">
        <v>300</v>
      </c>
      <c r="AS880" s="8">
        <v>1</v>
      </c>
      <c r="AT880" s="8">
        <v>0</v>
      </c>
      <c r="AU880" s="8">
        <v>480</v>
      </c>
      <c r="AV880" s="8" t="s">
        <v>8439</v>
      </c>
      <c r="AW880" s="8">
        <v>1</v>
      </c>
      <c r="AX880" s="8">
        <v>0</v>
      </c>
      <c r="AY880" s="8">
        <v>0</v>
      </c>
      <c r="AZ880" s="47">
        <v>46177.333333333336</v>
      </c>
      <c r="BA880" s="47">
        <v>46177.666666666664</v>
      </c>
      <c r="BB880" s="8" t="s">
        <v>8380</v>
      </c>
      <c r="BC880" s="47">
        <v>46177.341666666667</v>
      </c>
      <c r="BD880" s="47">
        <v>46177.632638888892</v>
      </c>
      <c r="BE880" s="8" t="s">
        <v>169</v>
      </c>
      <c r="BF880" s="8">
        <v>0</v>
      </c>
      <c r="BG880" s="8">
        <v>0</v>
      </c>
      <c r="BH880" s="8"/>
    </row>
    <row r="881" spans="2:60">
      <c r="B881" s="8" t="s">
        <v>8326</v>
      </c>
      <c r="C881" s="8" t="s">
        <v>82</v>
      </c>
      <c r="D881" s="8" t="s">
        <v>57</v>
      </c>
      <c r="E881" s="8" t="s">
        <v>169</v>
      </c>
      <c r="F881" s="8" t="s">
        <v>8438</v>
      </c>
      <c r="G881" s="8" t="s">
        <v>89</v>
      </c>
      <c r="H881" s="8" t="s">
        <v>53</v>
      </c>
      <c r="I881" s="9">
        <v>46183</v>
      </c>
      <c r="J881" s="61">
        <v>0</v>
      </c>
      <c r="K881" s="56">
        <v>46174</v>
      </c>
      <c r="L881" s="8" t="s">
        <v>52</v>
      </c>
      <c r="M881" s="8" t="s">
        <v>84</v>
      </c>
      <c r="N881" s="8" t="s">
        <v>64</v>
      </c>
      <c r="O881" s="8">
        <v>1</v>
      </c>
      <c r="P881" s="8">
        <v>4</v>
      </c>
      <c r="Q881" s="8" t="s">
        <v>56</v>
      </c>
      <c r="R881" s="8">
        <v>4</v>
      </c>
      <c r="S881" s="8">
        <v>0</v>
      </c>
      <c r="T881" s="8" t="b">
        <v>0</v>
      </c>
      <c r="U881" s="8">
        <v>540</v>
      </c>
      <c r="V881" s="54">
        <v>501</v>
      </c>
      <c r="W881" s="54">
        <v>385</v>
      </c>
      <c r="X881" s="8">
        <v>0</v>
      </c>
      <c r="Y881" s="8">
        <v>0</v>
      </c>
      <c r="Z881" s="8">
        <v>1</v>
      </c>
      <c r="AA881" s="8">
        <v>0</v>
      </c>
      <c r="AB881" s="8">
        <v>4</v>
      </c>
      <c r="AC881" s="8">
        <v>0</v>
      </c>
      <c r="AD881" s="8"/>
      <c r="AE881" s="8">
        <v>540</v>
      </c>
      <c r="AF881" s="8" t="s">
        <v>8384</v>
      </c>
      <c r="AG881" s="8" t="s">
        <v>8379</v>
      </c>
      <c r="AH881" s="54">
        <v>2</v>
      </c>
      <c r="AI881" s="54">
        <v>-37</v>
      </c>
      <c r="AJ881" s="8">
        <v>0</v>
      </c>
      <c r="AK881" s="8">
        <v>1</v>
      </c>
      <c r="AL881" s="8">
        <v>0</v>
      </c>
      <c r="AM881" s="8">
        <v>4</v>
      </c>
      <c r="AN881" s="8">
        <v>0</v>
      </c>
      <c r="AO881" s="8">
        <v>1</v>
      </c>
      <c r="AP881" s="8">
        <v>0</v>
      </c>
      <c r="AQ881" s="8">
        <v>0</v>
      </c>
      <c r="AR881" s="54">
        <v>380</v>
      </c>
      <c r="AS881" s="8">
        <v>1</v>
      </c>
      <c r="AT881" s="8">
        <v>0</v>
      </c>
      <c r="AU881" s="8">
        <v>540</v>
      </c>
      <c r="AV881" s="8" t="s">
        <v>8439</v>
      </c>
      <c r="AW881" s="8">
        <v>1</v>
      </c>
      <c r="AX881" s="8">
        <v>0</v>
      </c>
      <c r="AY881" s="8">
        <v>0</v>
      </c>
      <c r="AZ881" s="47">
        <v>46183.3125</v>
      </c>
      <c r="BA881" s="47">
        <v>46183.6875</v>
      </c>
      <c r="BB881" s="8" t="s">
        <v>8380</v>
      </c>
      <c r="BC881" s="47">
        <v>46183.313888888886</v>
      </c>
      <c r="BD881" s="47">
        <v>46183.661805555559</v>
      </c>
      <c r="BE881" s="8" t="s">
        <v>169</v>
      </c>
      <c r="BF881" s="8">
        <v>0</v>
      </c>
      <c r="BG881" s="8">
        <v>0</v>
      </c>
      <c r="BH881" s="8"/>
    </row>
    <row r="882" spans="2:60">
      <c r="B882" s="8" t="s">
        <v>8326</v>
      </c>
      <c r="C882" s="8" t="s">
        <v>95</v>
      </c>
      <c r="D882" s="8" t="s">
        <v>59</v>
      </c>
      <c r="E882" s="8" t="s">
        <v>341</v>
      </c>
      <c r="F882" s="8" t="s">
        <v>8438</v>
      </c>
      <c r="G882" s="8" t="s">
        <v>96</v>
      </c>
      <c r="H882" s="8" t="s">
        <v>53</v>
      </c>
      <c r="I882" s="9">
        <v>46225</v>
      </c>
      <c r="J882" s="61">
        <v>0</v>
      </c>
      <c r="K882" s="56">
        <v>46204</v>
      </c>
      <c r="L882" s="8" t="s">
        <v>52</v>
      </c>
      <c r="M882" s="8" t="s">
        <v>97</v>
      </c>
      <c r="N882" s="8" t="s">
        <v>50</v>
      </c>
      <c r="O882" s="8">
        <v>1</v>
      </c>
      <c r="P882" s="8">
        <v>4</v>
      </c>
      <c r="Q882" s="8" t="s">
        <v>58</v>
      </c>
      <c r="R882" s="8">
        <v>4</v>
      </c>
      <c r="S882" s="8">
        <v>0</v>
      </c>
      <c r="T882" s="8" t="b">
        <v>0</v>
      </c>
      <c r="U882" s="8">
        <v>300</v>
      </c>
      <c r="V882" s="54">
        <v>272</v>
      </c>
      <c r="W882" s="54">
        <v>187</v>
      </c>
      <c r="X882" s="8">
        <v>0</v>
      </c>
      <c r="Y882" s="8">
        <v>0</v>
      </c>
      <c r="Z882" s="8">
        <v>1</v>
      </c>
      <c r="AA882" s="8">
        <v>0</v>
      </c>
      <c r="AB882" s="8">
        <v>4</v>
      </c>
      <c r="AC882" s="8">
        <v>0</v>
      </c>
      <c r="AD882" s="8"/>
      <c r="AE882" s="8">
        <v>300</v>
      </c>
      <c r="AF882" s="8" t="s">
        <v>8378</v>
      </c>
      <c r="AG882" s="8" t="s">
        <v>8379</v>
      </c>
      <c r="AH882" s="54">
        <v>12</v>
      </c>
      <c r="AI882" s="54">
        <v>-16</v>
      </c>
      <c r="AJ882" s="8">
        <v>0</v>
      </c>
      <c r="AK882" s="8">
        <v>0</v>
      </c>
      <c r="AL882" s="8">
        <v>1</v>
      </c>
      <c r="AM882" s="8">
        <v>4</v>
      </c>
      <c r="AN882" s="8">
        <v>0</v>
      </c>
      <c r="AO882" s="8">
        <v>1</v>
      </c>
      <c r="AP882" s="8">
        <v>0</v>
      </c>
      <c r="AQ882" s="8">
        <v>0</v>
      </c>
      <c r="AR882" s="54">
        <v>185</v>
      </c>
      <c r="AS882" s="8">
        <v>1</v>
      </c>
      <c r="AT882" s="8">
        <v>0</v>
      </c>
      <c r="AU882" s="8">
        <v>300</v>
      </c>
      <c r="AV882" s="8" t="s">
        <v>8439</v>
      </c>
      <c r="AW882" s="8">
        <v>1</v>
      </c>
      <c r="AX882" s="8">
        <v>0</v>
      </c>
      <c r="AY882" s="8">
        <v>0</v>
      </c>
      <c r="AZ882" s="47">
        <v>46225.541666666664</v>
      </c>
      <c r="BA882" s="47">
        <v>46225.75</v>
      </c>
      <c r="BB882" s="8" t="s">
        <v>8380</v>
      </c>
      <c r="BC882" s="47">
        <v>46225.55</v>
      </c>
      <c r="BD882" s="47">
        <v>46225.738888888889</v>
      </c>
      <c r="BE882" s="8" t="s">
        <v>341</v>
      </c>
      <c r="BF882" s="8">
        <v>0</v>
      </c>
      <c r="BG882" s="8">
        <v>0</v>
      </c>
      <c r="BH882" s="8"/>
    </row>
    <row r="883" spans="2:60">
      <c r="B883" s="8" t="s">
        <v>8326</v>
      </c>
      <c r="C883" s="8" t="s">
        <v>95</v>
      </c>
      <c r="D883" s="8" t="s">
        <v>59</v>
      </c>
      <c r="E883" s="8" t="s">
        <v>191</v>
      </c>
      <c r="F883" s="8" t="s">
        <v>8438</v>
      </c>
      <c r="G883" s="8" t="s">
        <v>99</v>
      </c>
      <c r="H883" s="8" t="s">
        <v>53</v>
      </c>
      <c r="I883" s="9">
        <v>46256</v>
      </c>
      <c r="J883" s="61">
        <v>0</v>
      </c>
      <c r="K883" s="56">
        <v>46235</v>
      </c>
      <c r="L883" s="8" t="s">
        <v>52</v>
      </c>
      <c r="M883" s="8" t="s">
        <v>97</v>
      </c>
      <c r="N883" s="8" t="s">
        <v>50</v>
      </c>
      <c r="O883" s="8">
        <v>1</v>
      </c>
      <c r="P883" s="8">
        <v>4</v>
      </c>
      <c r="Q883" s="8" t="s">
        <v>60</v>
      </c>
      <c r="R883" s="8">
        <v>4</v>
      </c>
      <c r="S883" s="8">
        <v>0</v>
      </c>
      <c r="T883" s="8" t="b">
        <v>0</v>
      </c>
      <c r="U883" s="8">
        <v>480</v>
      </c>
      <c r="V883" s="54">
        <v>433</v>
      </c>
      <c r="W883" s="54">
        <v>308</v>
      </c>
      <c r="X883" s="8">
        <v>0</v>
      </c>
      <c r="Y883" s="8">
        <v>0</v>
      </c>
      <c r="Z883" s="8">
        <v>1</v>
      </c>
      <c r="AA883" s="8">
        <v>0</v>
      </c>
      <c r="AB883" s="8">
        <v>4</v>
      </c>
      <c r="AC883" s="8">
        <v>0</v>
      </c>
      <c r="AD883" s="8"/>
      <c r="AE883" s="8">
        <v>480</v>
      </c>
      <c r="AF883" s="8" t="s">
        <v>8378</v>
      </c>
      <c r="AG883" s="8" t="s">
        <v>8379</v>
      </c>
      <c r="AH883" s="54">
        <v>12</v>
      </c>
      <c r="AI883" s="54">
        <v>-35</v>
      </c>
      <c r="AJ883" s="8">
        <v>0</v>
      </c>
      <c r="AK883" s="8">
        <v>0</v>
      </c>
      <c r="AL883" s="8">
        <v>1</v>
      </c>
      <c r="AM883" s="8">
        <v>4</v>
      </c>
      <c r="AN883" s="8">
        <v>0</v>
      </c>
      <c r="AO883" s="8">
        <v>1</v>
      </c>
      <c r="AP883" s="8">
        <v>0</v>
      </c>
      <c r="AQ883" s="8">
        <v>0</v>
      </c>
      <c r="AR883" s="54">
        <v>295</v>
      </c>
      <c r="AS883" s="8">
        <v>1</v>
      </c>
      <c r="AT883" s="8">
        <v>0</v>
      </c>
      <c r="AU883" s="8">
        <v>480</v>
      </c>
      <c r="AV883" s="8" t="s">
        <v>8439</v>
      </c>
      <c r="AW883" s="8">
        <v>1</v>
      </c>
      <c r="AX883" s="8">
        <v>0</v>
      </c>
      <c r="AY883" s="8">
        <v>0</v>
      </c>
      <c r="AZ883" s="47">
        <v>46256.3125</v>
      </c>
      <c r="BA883" s="47">
        <v>46256.645833333336</v>
      </c>
      <c r="BB883" s="8" t="s">
        <v>8380</v>
      </c>
      <c r="BC883" s="47">
        <v>46256.320833333331</v>
      </c>
      <c r="BD883" s="47">
        <v>46256.621527777781</v>
      </c>
      <c r="BE883" s="8" t="s">
        <v>191</v>
      </c>
      <c r="BF883" s="8">
        <v>0</v>
      </c>
      <c r="BG883" s="8">
        <v>0</v>
      </c>
      <c r="BH883" s="8"/>
    </row>
    <row r="884" spans="2:60">
      <c r="B884" s="8" t="s">
        <v>8326</v>
      </c>
      <c r="C884" s="8" t="s">
        <v>95</v>
      </c>
      <c r="D884" s="8" t="s">
        <v>59</v>
      </c>
      <c r="E884" s="8" t="s">
        <v>143</v>
      </c>
      <c r="F884" s="8" t="s">
        <v>8438</v>
      </c>
      <c r="G884" s="8" t="s">
        <v>98</v>
      </c>
      <c r="H884" s="8" t="s">
        <v>53</v>
      </c>
      <c r="I884" s="9">
        <v>46182</v>
      </c>
      <c r="J884" s="61">
        <v>0</v>
      </c>
      <c r="K884" s="56">
        <v>46174</v>
      </c>
      <c r="L884" s="8" t="s">
        <v>52</v>
      </c>
      <c r="M884" s="8" t="s">
        <v>97</v>
      </c>
      <c r="N884" s="8" t="s">
        <v>50</v>
      </c>
      <c r="O884" s="8">
        <v>1</v>
      </c>
      <c r="P884" s="8">
        <v>4</v>
      </c>
      <c r="Q884" s="8" t="s">
        <v>56</v>
      </c>
      <c r="R884" s="8">
        <v>4</v>
      </c>
      <c r="S884" s="8">
        <v>0</v>
      </c>
      <c r="T884" s="8" t="b">
        <v>0</v>
      </c>
      <c r="U884" s="8">
        <v>180</v>
      </c>
      <c r="V884" s="54">
        <v>157</v>
      </c>
      <c r="W884" s="54">
        <v>86</v>
      </c>
      <c r="X884" s="8">
        <v>0</v>
      </c>
      <c r="Y884" s="8">
        <v>0</v>
      </c>
      <c r="Z884" s="8">
        <v>1</v>
      </c>
      <c r="AA884" s="8">
        <v>0</v>
      </c>
      <c r="AB884" s="8">
        <v>4</v>
      </c>
      <c r="AC884" s="8">
        <v>0</v>
      </c>
      <c r="AD884" s="8"/>
      <c r="AE884" s="8">
        <v>180</v>
      </c>
      <c r="AF884" s="8" t="s">
        <v>8384</v>
      </c>
      <c r="AG884" s="8" t="s">
        <v>8379</v>
      </c>
      <c r="AH884" s="54">
        <v>6</v>
      </c>
      <c r="AI884" s="54">
        <v>-17</v>
      </c>
      <c r="AJ884" s="8">
        <v>0</v>
      </c>
      <c r="AK884" s="8">
        <v>1</v>
      </c>
      <c r="AL884" s="8">
        <v>0</v>
      </c>
      <c r="AM884" s="8">
        <v>4</v>
      </c>
      <c r="AN884" s="8">
        <v>0</v>
      </c>
      <c r="AO884" s="8">
        <v>1</v>
      </c>
      <c r="AP884" s="8">
        <v>0</v>
      </c>
      <c r="AQ884" s="8">
        <v>0</v>
      </c>
      <c r="AR884" s="54">
        <v>85</v>
      </c>
      <c r="AS884" s="8">
        <v>1</v>
      </c>
      <c r="AT884" s="8">
        <v>0</v>
      </c>
      <c r="AU884" s="8">
        <v>180</v>
      </c>
      <c r="AV884" s="8" t="s">
        <v>8439</v>
      </c>
      <c r="AW884" s="8">
        <v>1</v>
      </c>
      <c r="AX884" s="8">
        <v>0</v>
      </c>
      <c r="AY884" s="8">
        <v>0</v>
      </c>
      <c r="AZ884" s="47">
        <v>46182.333333333336</v>
      </c>
      <c r="BA884" s="47">
        <v>46182.458333333336</v>
      </c>
      <c r="BB884" s="8" t="s">
        <v>8380</v>
      </c>
      <c r="BC884" s="47">
        <v>46182.337500000001</v>
      </c>
      <c r="BD884" s="47">
        <v>46182.446527777778</v>
      </c>
      <c r="BE884" s="8" t="s">
        <v>143</v>
      </c>
      <c r="BF884" s="8">
        <v>0</v>
      </c>
      <c r="BG884" s="8">
        <v>0</v>
      </c>
      <c r="BH884" s="8"/>
    </row>
    <row r="885" spans="2:60">
      <c r="B885" s="8" t="s">
        <v>8326</v>
      </c>
      <c r="C885" s="8" t="s">
        <v>95</v>
      </c>
      <c r="D885" s="8" t="s">
        <v>59</v>
      </c>
      <c r="E885" s="8" t="s">
        <v>179</v>
      </c>
      <c r="F885" s="8" t="s">
        <v>8438</v>
      </c>
      <c r="G885" s="8" t="s">
        <v>99</v>
      </c>
      <c r="H885" s="8" t="s">
        <v>53</v>
      </c>
      <c r="I885" s="9">
        <v>46194</v>
      </c>
      <c r="J885" s="61">
        <v>0</v>
      </c>
      <c r="K885" s="56">
        <v>46174</v>
      </c>
      <c r="L885" s="8" t="s">
        <v>52</v>
      </c>
      <c r="M885" s="8" t="s">
        <v>97</v>
      </c>
      <c r="N885" s="8" t="s">
        <v>50</v>
      </c>
      <c r="O885" s="8">
        <v>1</v>
      </c>
      <c r="P885" s="8">
        <v>4</v>
      </c>
      <c r="Q885" s="8" t="s">
        <v>56</v>
      </c>
      <c r="R885" s="8">
        <v>4</v>
      </c>
      <c r="S885" s="8">
        <v>0</v>
      </c>
      <c r="T885" s="8" t="b">
        <v>0</v>
      </c>
      <c r="U885" s="8">
        <v>270</v>
      </c>
      <c r="V885" s="54">
        <v>235</v>
      </c>
      <c r="W885" s="54">
        <v>160</v>
      </c>
      <c r="X885" s="8">
        <v>0</v>
      </c>
      <c r="Y885" s="8">
        <v>0</v>
      </c>
      <c r="Z885" s="8">
        <v>1</v>
      </c>
      <c r="AA885" s="8">
        <v>0</v>
      </c>
      <c r="AB885" s="8">
        <v>4</v>
      </c>
      <c r="AC885" s="8">
        <v>0</v>
      </c>
      <c r="AD885" s="8"/>
      <c r="AE885" s="8">
        <v>270</v>
      </c>
      <c r="AF885" s="8" t="s">
        <v>8378</v>
      </c>
      <c r="AG885" s="8" t="s">
        <v>8379</v>
      </c>
      <c r="AH885" s="54">
        <v>12</v>
      </c>
      <c r="AI885" s="54">
        <v>-23</v>
      </c>
      <c r="AJ885" s="8">
        <v>0</v>
      </c>
      <c r="AK885" s="8">
        <v>0</v>
      </c>
      <c r="AL885" s="8">
        <v>1</v>
      </c>
      <c r="AM885" s="8">
        <v>4</v>
      </c>
      <c r="AN885" s="8">
        <v>0</v>
      </c>
      <c r="AO885" s="8">
        <v>1</v>
      </c>
      <c r="AP885" s="8">
        <v>0</v>
      </c>
      <c r="AQ885" s="8">
        <v>0</v>
      </c>
      <c r="AR885" s="54">
        <v>165</v>
      </c>
      <c r="AS885" s="8">
        <v>1</v>
      </c>
      <c r="AT885" s="8">
        <v>0</v>
      </c>
      <c r="AU885" s="8">
        <v>270</v>
      </c>
      <c r="AV885" s="8" t="s">
        <v>8439</v>
      </c>
      <c r="AW885" s="8">
        <v>1</v>
      </c>
      <c r="AX885" s="8">
        <v>0</v>
      </c>
      <c r="AY885" s="8">
        <v>0</v>
      </c>
      <c r="AZ885" s="47">
        <v>46194.541666666664</v>
      </c>
      <c r="BA885" s="47">
        <v>46194.729166666664</v>
      </c>
      <c r="BB885" s="8" t="s">
        <v>8380</v>
      </c>
      <c r="BC885" s="47">
        <v>46194.55</v>
      </c>
      <c r="BD885" s="47">
        <v>46194.713194444441</v>
      </c>
      <c r="BE885" s="8" t="s">
        <v>179</v>
      </c>
      <c r="BF885" s="8">
        <v>0</v>
      </c>
      <c r="BG885" s="8">
        <v>0</v>
      </c>
      <c r="BH885" s="8"/>
    </row>
    <row r="886" spans="2:60">
      <c r="B886" s="8" t="s">
        <v>8326</v>
      </c>
      <c r="C886" s="8" t="s">
        <v>95</v>
      </c>
      <c r="D886" s="8" t="s">
        <v>59</v>
      </c>
      <c r="E886" s="8" t="s">
        <v>314</v>
      </c>
      <c r="F886" s="8" t="s">
        <v>8438</v>
      </c>
      <c r="G886" s="8" t="s">
        <v>99</v>
      </c>
      <c r="H886" s="8" t="s">
        <v>53</v>
      </c>
      <c r="I886" s="9">
        <v>46225</v>
      </c>
      <c r="J886" s="61">
        <v>0</v>
      </c>
      <c r="K886" s="56">
        <v>46204</v>
      </c>
      <c r="L886" s="8" t="s">
        <v>52</v>
      </c>
      <c r="M886" s="8" t="s">
        <v>97</v>
      </c>
      <c r="N886" s="8" t="s">
        <v>50</v>
      </c>
      <c r="O886" s="8">
        <v>1</v>
      </c>
      <c r="P886" s="8">
        <v>4</v>
      </c>
      <c r="Q886" s="8" t="s">
        <v>58</v>
      </c>
      <c r="R886" s="8">
        <v>4</v>
      </c>
      <c r="S886" s="8">
        <v>0</v>
      </c>
      <c r="T886" s="8" t="b">
        <v>0</v>
      </c>
      <c r="U886" s="8">
        <v>210</v>
      </c>
      <c r="V886" s="54">
        <v>185</v>
      </c>
      <c r="W886" s="54">
        <v>123</v>
      </c>
      <c r="X886" s="8">
        <v>0</v>
      </c>
      <c r="Y886" s="8">
        <v>0</v>
      </c>
      <c r="Z886" s="8">
        <v>1</v>
      </c>
      <c r="AA886" s="8">
        <v>0</v>
      </c>
      <c r="AB886" s="8">
        <v>4</v>
      </c>
      <c r="AC886" s="8">
        <v>0</v>
      </c>
      <c r="AD886" s="8"/>
      <c r="AE886" s="8">
        <v>210</v>
      </c>
      <c r="AF886" s="8" t="s">
        <v>8384</v>
      </c>
      <c r="AG886" s="8" t="s">
        <v>8379</v>
      </c>
      <c r="AH886" s="54">
        <v>7</v>
      </c>
      <c r="AI886" s="54">
        <v>-18</v>
      </c>
      <c r="AJ886" s="8">
        <v>0</v>
      </c>
      <c r="AK886" s="8">
        <v>1</v>
      </c>
      <c r="AL886" s="8">
        <v>0</v>
      </c>
      <c r="AM886" s="8">
        <v>4</v>
      </c>
      <c r="AN886" s="8">
        <v>0</v>
      </c>
      <c r="AO886" s="8">
        <v>1</v>
      </c>
      <c r="AP886" s="8">
        <v>0</v>
      </c>
      <c r="AQ886" s="8">
        <v>0</v>
      </c>
      <c r="AR886" s="54">
        <v>110</v>
      </c>
      <c r="AS886" s="8">
        <v>1</v>
      </c>
      <c r="AT886" s="8">
        <v>0</v>
      </c>
      <c r="AU886" s="8">
        <v>210</v>
      </c>
      <c r="AV886" s="8" t="s">
        <v>8439</v>
      </c>
      <c r="AW886" s="8">
        <v>1</v>
      </c>
      <c r="AX886" s="8">
        <v>0</v>
      </c>
      <c r="AY886" s="8">
        <v>0</v>
      </c>
      <c r="AZ886" s="47">
        <v>46225.541666666664</v>
      </c>
      <c r="BA886" s="47">
        <v>46225.6875</v>
      </c>
      <c r="BB886" s="8" t="s">
        <v>8380</v>
      </c>
      <c r="BC886" s="47">
        <v>46225.546527777777</v>
      </c>
      <c r="BD886" s="47">
        <v>46225.675000000003</v>
      </c>
      <c r="BE886" s="8" t="s">
        <v>314</v>
      </c>
      <c r="BF886" s="8">
        <v>0</v>
      </c>
      <c r="BG886" s="8">
        <v>0</v>
      </c>
      <c r="BH886" s="8"/>
    </row>
    <row r="887" spans="2:60">
      <c r="B887" s="8" t="s">
        <v>8326</v>
      </c>
      <c r="C887" s="8" t="s">
        <v>95</v>
      </c>
      <c r="D887" s="8" t="s">
        <v>59</v>
      </c>
      <c r="E887" s="8" t="s">
        <v>224</v>
      </c>
      <c r="F887" s="8" t="s">
        <v>8438</v>
      </c>
      <c r="G887" s="8" t="s">
        <v>96</v>
      </c>
      <c r="H887" s="8" t="s">
        <v>53</v>
      </c>
      <c r="I887" s="9">
        <v>46187</v>
      </c>
      <c r="J887" s="61">
        <v>0</v>
      </c>
      <c r="K887" s="56">
        <v>46174</v>
      </c>
      <c r="L887" s="8" t="s">
        <v>52</v>
      </c>
      <c r="M887" s="8" t="s">
        <v>97</v>
      </c>
      <c r="N887" s="8" t="s">
        <v>50</v>
      </c>
      <c r="O887" s="8">
        <v>1</v>
      </c>
      <c r="P887" s="8">
        <v>4</v>
      </c>
      <c r="Q887" s="8" t="s">
        <v>56</v>
      </c>
      <c r="R887" s="8">
        <v>4</v>
      </c>
      <c r="S887" s="8">
        <v>0</v>
      </c>
      <c r="T887" s="8" t="b">
        <v>0</v>
      </c>
      <c r="U887" s="8">
        <v>480</v>
      </c>
      <c r="V887" s="54">
        <v>441</v>
      </c>
      <c r="W887" s="54">
        <v>316</v>
      </c>
      <c r="X887" s="8">
        <v>0</v>
      </c>
      <c r="Y887" s="8">
        <v>0</v>
      </c>
      <c r="Z887" s="8">
        <v>1</v>
      </c>
      <c r="AA887" s="8">
        <v>0</v>
      </c>
      <c r="AB887" s="8">
        <v>4</v>
      </c>
      <c r="AC887" s="8">
        <v>0</v>
      </c>
      <c r="AD887" s="8"/>
      <c r="AE887" s="8">
        <v>480</v>
      </c>
      <c r="AF887" s="8" t="s">
        <v>8384</v>
      </c>
      <c r="AG887" s="8" t="s">
        <v>8379</v>
      </c>
      <c r="AH887" s="54">
        <v>5</v>
      </c>
      <c r="AI887" s="54">
        <v>-34</v>
      </c>
      <c r="AJ887" s="8">
        <v>0</v>
      </c>
      <c r="AK887" s="8">
        <v>1</v>
      </c>
      <c r="AL887" s="8">
        <v>0</v>
      </c>
      <c r="AM887" s="8">
        <v>4</v>
      </c>
      <c r="AN887" s="8">
        <v>0</v>
      </c>
      <c r="AO887" s="8">
        <v>1</v>
      </c>
      <c r="AP887" s="8">
        <v>0</v>
      </c>
      <c r="AQ887" s="8">
        <v>0</v>
      </c>
      <c r="AR887" s="54">
        <v>330</v>
      </c>
      <c r="AS887" s="8">
        <v>1</v>
      </c>
      <c r="AT887" s="8">
        <v>0</v>
      </c>
      <c r="AU887" s="8">
        <v>480</v>
      </c>
      <c r="AV887" s="8" t="s">
        <v>8439</v>
      </c>
      <c r="AW887" s="8">
        <v>1</v>
      </c>
      <c r="AX887" s="8">
        <v>0</v>
      </c>
      <c r="AY887" s="8">
        <v>0</v>
      </c>
      <c r="AZ887" s="47">
        <v>46187.333333333336</v>
      </c>
      <c r="BA887" s="47">
        <v>46187.666666666664</v>
      </c>
      <c r="BB887" s="8" t="s">
        <v>8380</v>
      </c>
      <c r="BC887" s="47">
        <v>46187.336805555555</v>
      </c>
      <c r="BD887" s="47">
        <v>46187.643055555556</v>
      </c>
      <c r="BE887" s="8" t="s">
        <v>224</v>
      </c>
      <c r="BF887" s="8">
        <v>0</v>
      </c>
      <c r="BG887" s="8">
        <v>0</v>
      </c>
      <c r="BH887" s="8"/>
    </row>
    <row r="888" spans="2:60">
      <c r="B888" s="8" t="s">
        <v>8326</v>
      </c>
      <c r="C888" s="8" t="s">
        <v>95</v>
      </c>
      <c r="D888" s="8" t="s">
        <v>59</v>
      </c>
      <c r="E888" s="8" t="s">
        <v>224</v>
      </c>
      <c r="F888" s="8" t="s">
        <v>8438</v>
      </c>
      <c r="G888" s="8" t="s">
        <v>99</v>
      </c>
      <c r="H888" s="8" t="s">
        <v>53</v>
      </c>
      <c r="I888" s="9">
        <v>46201</v>
      </c>
      <c r="J888" s="61">
        <v>0</v>
      </c>
      <c r="K888" s="56">
        <v>46174</v>
      </c>
      <c r="L888" s="8" t="s">
        <v>52</v>
      </c>
      <c r="M888" s="8" t="s">
        <v>97</v>
      </c>
      <c r="N888" s="8" t="s">
        <v>50</v>
      </c>
      <c r="O888" s="8">
        <v>1</v>
      </c>
      <c r="P888" s="8">
        <v>4</v>
      </c>
      <c r="Q888" s="8" t="s">
        <v>56</v>
      </c>
      <c r="R888" s="8">
        <v>4</v>
      </c>
      <c r="S888" s="8">
        <v>0</v>
      </c>
      <c r="T888" s="8" t="b">
        <v>0</v>
      </c>
      <c r="U888" s="8">
        <v>540</v>
      </c>
      <c r="V888" s="54">
        <v>484</v>
      </c>
      <c r="W888" s="54">
        <v>325</v>
      </c>
      <c r="X888" s="8">
        <v>0</v>
      </c>
      <c r="Y888" s="8">
        <v>0</v>
      </c>
      <c r="Z888" s="8">
        <v>1</v>
      </c>
      <c r="AA888" s="8">
        <v>0</v>
      </c>
      <c r="AB888" s="8">
        <v>4</v>
      </c>
      <c r="AC888" s="8">
        <v>0</v>
      </c>
      <c r="AD888" s="8"/>
      <c r="AE888" s="8">
        <v>540</v>
      </c>
      <c r="AF888" s="8" t="s">
        <v>8384</v>
      </c>
      <c r="AG888" s="8" t="s">
        <v>8379</v>
      </c>
      <c r="AH888" s="54">
        <v>4</v>
      </c>
      <c r="AI888" s="54">
        <v>-52</v>
      </c>
      <c r="AJ888" s="8">
        <v>0</v>
      </c>
      <c r="AK888" s="8">
        <v>1</v>
      </c>
      <c r="AL888" s="8">
        <v>0</v>
      </c>
      <c r="AM888" s="8">
        <v>4</v>
      </c>
      <c r="AN888" s="8">
        <v>0</v>
      </c>
      <c r="AO888" s="8">
        <v>1</v>
      </c>
      <c r="AP888" s="8">
        <v>0</v>
      </c>
      <c r="AQ888" s="8">
        <v>0</v>
      </c>
      <c r="AR888" s="54">
        <v>330</v>
      </c>
      <c r="AS888" s="8">
        <v>1</v>
      </c>
      <c r="AT888" s="8">
        <v>0</v>
      </c>
      <c r="AU888" s="8">
        <v>540</v>
      </c>
      <c r="AV888" s="8" t="s">
        <v>8439</v>
      </c>
      <c r="AW888" s="8">
        <v>1</v>
      </c>
      <c r="AX888" s="8">
        <v>0</v>
      </c>
      <c r="AY888" s="8">
        <v>0</v>
      </c>
      <c r="AZ888" s="47">
        <v>46201.333333333336</v>
      </c>
      <c r="BA888" s="47">
        <v>46201.708333333336</v>
      </c>
      <c r="BB888" s="8" t="s">
        <v>8380</v>
      </c>
      <c r="BC888" s="47">
        <v>46201.336111111108</v>
      </c>
      <c r="BD888" s="47">
        <v>46201.672222222223</v>
      </c>
      <c r="BE888" s="8" t="s">
        <v>224</v>
      </c>
      <c r="BF888" s="8">
        <v>0</v>
      </c>
      <c r="BG888" s="8">
        <v>0</v>
      </c>
      <c r="BH888" s="8"/>
    </row>
    <row r="889" spans="2:60">
      <c r="B889" s="8" t="s">
        <v>8326</v>
      </c>
      <c r="C889" s="8" t="s">
        <v>95</v>
      </c>
      <c r="D889" s="8" t="s">
        <v>59</v>
      </c>
      <c r="E889" s="8" t="s">
        <v>430</v>
      </c>
      <c r="F889" s="8" t="s">
        <v>8438</v>
      </c>
      <c r="G889" s="8" t="s">
        <v>96</v>
      </c>
      <c r="H889" s="8" t="s">
        <v>53</v>
      </c>
      <c r="I889" s="9">
        <v>46190</v>
      </c>
      <c r="J889" s="61">
        <v>0</v>
      </c>
      <c r="K889" s="56">
        <v>46174</v>
      </c>
      <c r="L889" s="8" t="s">
        <v>52</v>
      </c>
      <c r="M889" s="8" t="s">
        <v>97</v>
      </c>
      <c r="N889" s="8" t="s">
        <v>50</v>
      </c>
      <c r="O889" s="8">
        <v>1</v>
      </c>
      <c r="P889" s="8">
        <v>4</v>
      </c>
      <c r="Q889" s="8" t="s">
        <v>56</v>
      </c>
      <c r="R889" s="8">
        <v>4</v>
      </c>
      <c r="S889" s="8">
        <v>0</v>
      </c>
      <c r="T889" s="8" t="b">
        <v>0</v>
      </c>
      <c r="U889" s="8">
        <v>240</v>
      </c>
      <c r="V889" s="54">
        <v>215</v>
      </c>
      <c r="W889" s="54">
        <v>135</v>
      </c>
      <c r="X889" s="8">
        <v>0</v>
      </c>
      <c r="Y889" s="8">
        <v>0</v>
      </c>
      <c r="Z889" s="8">
        <v>1</v>
      </c>
      <c r="AA889" s="8">
        <v>0</v>
      </c>
      <c r="AB889" s="8">
        <v>4</v>
      </c>
      <c r="AC889" s="8">
        <v>0</v>
      </c>
      <c r="AD889" s="8"/>
      <c r="AE889" s="8">
        <v>240</v>
      </c>
      <c r="AF889" s="8" t="s">
        <v>8384</v>
      </c>
      <c r="AG889" s="8" t="s">
        <v>8379</v>
      </c>
      <c r="AH889" s="54">
        <v>5</v>
      </c>
      <c r="AI889" s="54">
        <v>-20</v>
      </c>
      <c r="AJ889" s="8">
        <v>0</v>
      </c>
      <c r="AK889" s="8">
        <v>1</v>
      </c>
      <c r="AL889" s="8">
        <v>0</v>
      </c>
      <c r="AM889" s="8">
        <v>4</v>
      </c>
      <c r="AN889" s="8">
        <v>0</v>
      </c>
      <c r="AO889" s="8">
        <v>1</v>
      </c>
      <c r="AP889" s="8">
        <v>0</v>
      </c>
      <c r="AQ889" s="8">
        <v>0</v>
      </c>
      <c r="AR889" s="54">
        <v>135</v>
      </c>
      <c r="AS889" s="8">
        <v>1</v>
      </c>
      <c r="AT889" s="8">
        <v>0</v>
      </c>
      <c r="AU889" s="8">
        <v>240</v>
      </c>
      <c r="AV889" s="8" t="s">
        <v>8439</v>
      </c>
      <c r="AW889" s="8">
        <v>1</v>
      </c>
      <c r="AX889" s="8">
        <v>0</v>
      </c>
      <c r="AY889" s="8">
        <v>0</v>
      </c>
      <c r="AZ889" s="47">
        <v>46190.541666666664</v>
      </c>
      <c r="BA889" s="47">
        <v>46190.708333333336</v>
      </c>
      <c r="BB889" s="8" t="s">
        <v>8380</v>
      </c>
      <c r="BC889" s="47">
        <v>46190.545138888891</v>
      </c>
      <c r="BD889" s="47">
        <v>46190.694444444445</v>
      </c>
      <c r="BE889" s="8" t="s">
        <v>430</v>
      </c>
      <c r="BF889" s="8">
        <v>0</v>
      </c>
      <c r="BG889" s="8">
        <v>0</v>
      </c>
      <c r="BH889" s="8"/>
    </row>
    <row r="890" spans="2:60">
      <c r="B890" s="8" t="s">
        <v>8326</v>
      </c>
      <c r="C890" s="8" t="s">
        <v>95</v>
      </c>
      <c r="D890" s="8" t="s">
        <v>59</v>
      </c>
      <c r="E890" s="8" t="s">
        <v>430</v>
      </c>
      <c r="F890" s="8" t="s">
        <v>8438</v>
      </c>
      <c r="G890" s="8" t="s">
        <v>96</v>
      </c>
      <c r="H890" s="8" t="s">
        <v>53</v>
      </c>
      <c r="I890" s="9">
        <v>46221</v>
      </c>
      <c r="J890" s="61">
        <v>0</v>
      </c>
      <c r="K890" s="56">
        <v>46204</v>
      </c>
      <c r="L890" s="8" t="s">
        <v>52</v>
      </c>
      <c r="M890" s="8" t="s">
        <v>97</v>
      </c>
      <c r="N890" s="8" t="s">
        <v>50</v>
      </c>
      <c r="O890" s="8">
        <v>1</v>
      </c>
      <c r="P890" s="8">
        <v>4</v>
      </c>
      <c r="Q890" s="8" t="s">
        <v>58</v>
      </c>
      <c r="R890" s="8">
        <v>4</v>
      </c>
      <c r="S890" s="8">
        <v>0</v>
      </c>
      <c r="T890" s="8" t="b">
        <v>0</v>
      </c>
      <c r="U890" s="8">
        <v>480</v>
      </c>
      <c r="V890" s="54">
        <v>457</v>
      </c>
      <c r="W890" s="54">
        <v>323</v>
      </c>
      <c r="X890" s="8">
        <v>0</v>
      </c>
      <c r="Y890" s="8">
        <v>0</v>
      </c>
      <c r="Z890" s="8">
        <v>1</v>
      </c>
      <c r="AA890" s="8">
        <v>0</v>
      </c>
      <c r="AB890" s="8">
        <v>4</v>
      </c>
      <c r="AC890" s="8">
        <v>0</v>
      </c>
      <c r="AD890" s="8"/>
      <c r="AE890" s="8">
        <v>480</v>
      </c>
      <c r="AF890" s="8" t="s">
        <v>8384</v>
      </c>
      <c r="AG890" s="8" t="s">
        <v>8379</v>
      </c>
      <c r="AH890" s="54">
        <v>3</v>
      </c>
      <c r="AI890" s="54">
        <v>-20</v>
      </c>
      <c r="AJ890" s="8">
        <v>0</v>
      </c>
      <c r="AK890" s="8">
        <v>1</v>
      </c>
      <c r="AL890" s="8">
        <v>0</v>
      </c>
      <c r="AM890" s="8">
        <v>4</v>
      </c>
      <c r="AN890" s="8">
        <v>0</v>
      </c>
      <c r="AO890" s="8">
        <v>1</v>
      </c>
      <c r="AP890" s="8">
        <v>0</v>
      </c>
      <c r="AQ890" s="8">
        <v>0</v>
      </c>
      <c r="AR890" s="54">
        <v>315</v>
      </c>
      <c r="AS890" s="8">
        <v>1</v>
      </c>
      <c r="AT890" s="8">
        <v>0</v>
      </c>
      <c r="AU890" s="8">
        <v>480</v>
      </c>
      <c r="AV890" s="8" t="s">
        <v>8439</v>
      </c>
      <c r="AW890" s="8">
        <v>1</v>
      </c>
      <c r="AX890" s="8">
        <v>0</v>
      </c>
      <c r="AY890" s="8">
        <v>0</v>
      </c>
      <c r="AZ890" s="47">
        <v>46221.354166666664</v>
      </c>
      <c r="BA890" s="47">
        <v>46221.6875</v>
      </c>
      <c r="BB890" s="8" t="s">
        <v>8380</v>
      </c>
      <c r="BC890" s="47">
        <v>46221.356249999997</v>
      </c>
      <c r="BD890" s="47">
        <v>46221.673611111109</v>
      </c>
      <c r="BE890" s="8" t="s">
        <v>430</v>
      </c>
      <c r="BF890" s="8">
        <v>0</v>
      </c>
      <c r="BG890" s="8">
        <v>0</v>
      </c>
      <c r="BH890" s="8"/>
    </row>
    <row r="891" spans="2:60">
      <c r="B891" s="8" t="s">
        <v>8326</v>
      </c>
      <c r="C891" s="8" t="s">
        <v>95</v>
      </c>
      <c r="D891" s="8" t="s">
        <v>59</v>
      </c>
      <c r="E891" s="8" t="s">
        <v>430</v>
      </c>
      <c r="F891" s="8" t="s">
        <v>8438</v>
      </c>
      <c r="G891" s="8" t="s">
        <v>99</v>
      </c>
      <c r="H891" s="8" t="s">
        <v>53</v>
      </c>
      <c r="I891" s="9">
        <v>46211</v>
      </c>
      <c r="J891" s="61">
        <v>0</v>
      </c>
      <c r="K891" s="56">
        <v>46204</v>
      </c>
      <c r="L891" s="8" t="s">
        <v>52</v>
      </c>
      <c r="M891" s="8" t="s">
        <v>97</v>
      </c>
      <c r="N891" s="8" t="s">
        <v>50</v>
      </c>
      <c r="O891" s="8">
        <v>1</v>
      </c>
      <c r="P891" s="8">
        <v>4</v>
      </c>
      <c r="Q891" s="8" t="s">
        <v>58</v>
      </c>
      <c r="R891" s="8">
        <v>4</v>
      </c>
      <c r="S891" s="8">
        <v>0</v>
      </c>
      <c r="T891" s="8" t="b">
        <v>0</v>
      </c>
      <c r="U891" s="8">
        <v>360</v>
      </c>
      <c r="V891" s="54">
        <v>317</v>
      </c>
      <c r="W891" s="54">
        <v>216</v>
      </c>
      <c r="X891" s="8">
        <v>0</v>
      </c>
      <c r="Y891" s="8">
        <v>0</v>
      </c>
      <c r="Z891" s="8">
        <v>1</v>
      </c>
      <c r="AA891" s="8">
        <v>0</v>
      </c>
      <c r="AB891" s="8">
        <v>4</v>
      </c>
      <c r="AC891" s="8">
        <v>0</v>
      </c>
      <c r="AD891" s="8"/>
      <c r="AE891" s="8">
        <v>360</v>
      </c>
      <c r="AF891" s="8" t="s">
        <v>8384</v>
      </c>
      <c r="AG891" s="8" t="s">
        <v>8379</v>
      </c>
      <c r="AH891" s="54">
        <v>5</v>
      </c>
      <c r="AI891" s="54">
        <v>-38</v>
      </c>
      <c r="AJ891" s="8">
        <v>0</v>
      </c>
      <c r="AK891" s="8">
        <v>1</v>
      </c>
      <c r="AL891" s="8">
        <v>0</v>
      </c>
      <c r="AM891" s="8">
        <v>4</v>
      </c>
      <c r="AN891" s="8">
        <v>0</v>
      </c>
      <c r="AO891" s="8">
        <v>1</v>
      </c>
      <c r="AP891" s="8">
        <v>0</v>
      </c>
      <c r="AQ891" s="8">
        <v>0</v>
      </c>
      <c r="AR891" s="54">
        <v>220</v>
      </c>
      <c r="AS891" s="8">
        <v>1</v>
      </c>
      <c r="AT891" s="8">
        <v>0</v>
      </c>
      <c r="AU891" s="8">
        <v>360</v>
      </c>
      <c r="AV891" s="8" t="s">
        <v>8439</v>
      </c>
      <c r="AW891" s="8">
        <v>1</v>
      </c>
      <c r="AX891" s="8">
        <v>0</v>
      </c>
      <c r="AY891" s="8">
        <v>0</v>
      </c>
      <c r="AZ891" s="47">
        <v>46211.375</v>
      </c>
      <c r="BA891" s="47">
        <v>46211.625</v>
      </c>
      <c r="BB891" s="8" t="s">
        <v>8380</v>
      </c>
      <c r="BC891" s="47">
        <v>46211.378472222219</v>
      </c>
      <c r="BD891" s="47">
        <v>46211.598611111112</v>
      </c>
      <c r="BE891" s="8" t="s">
        <v>430</v>
      </c>
      <c r="BF891" s="8">
        <v>0</v>
      </c>
      <c r="BG891" s="8">
        <v>0</v>
      </c>
      <c r="BH891" s="8"/>
    </row>
    <row r="892" spans="2:60">
      <c r="B892" s="8" t="s">
        <v>8326</v>
      </c>
      <c r="C892" s="8" t="s">
        <v>95</v>
      </c>
      <c r="D892" s="8" t="s">
        <v>59</v>
      </c>
      <c r="E892" s="8" t="s">
        <v>580</v>
      </c>
      <c r="F892" s="8" t="s">
        <v>8438</v>
      </c>
      <c r="G892" s="8" t="s">
        <v>96</v>
      </c>
      <c r="H892" s="8" t="s">
        <v>53</v>
      </c>
      <c r="I892" s="9">
        <v>46192</v>
      </c>
      <c r="J892" s="61">
        <v>0</v>
      </c>
      <c r="K892" s="56">
        <v>46174</v>
      </c>
      <c r="L892" s="8" t="s">
        <v>52</v>
      </c>
      <c r="M892" s="8" t="s">
        <v>97</v>
      </c>
      <c r="N892" s="8" t="s">
        <v>50</v>
      </c>
      <c r="O892" s="8">
        <v>1</v>
      </c>
      <c r="P892" s="8">
        <v>4</v>
      </c>
      <c r="Q892" s="8" t="s">
        <v>56</v>
      </c>
      <c r="R892" s="8">
        <v>4</v>
      </c>
      <c r="S892" s="8">
        <v>0</v>
      </c>
      <c r="T892" s="8" t="b">
        <v>0</v>
      </c>
      <c r="U892" s="8">
        <v>540</v>
      </c>
      <c r="V892" s="54">
        <v>475</v>
      </c>
      <c r="W892" s="54">
        <v>341</v>
      </c>
      <c r="X892" s="8">
        <v>0</v>
      </c>
      <c r="Y892" s="8">
        <v>0</v>
      </c>
      <c r="Z892" s="8">
        <v>1</v>
      </c>
      <c r="AA892" s="8">
        <v>0</v>
      </c>
      <c r="AB892" s="8">
        <v>4</v>
      </c>
      <c r="AC892" s="8">
        <v>0</v>
      </c>
      <c r="AD892" s="8"/>
      <c r="AE892" s="8">
        <v>540</v>
      </c>
      <c r="AF892" s="8" t="s">
        <v>8378</v>
      </c>
      <c r="AG892" s="8" t="s">
        <v>8379</v>
      </c>
      <c r="AH892" s="54">
        <v>11</v>
      </c>
      <c r="AI892" s="54">
        <v>-54</v>
      </c>
      <c r="AJ892" s="8">
        <v>0</v>
      </c>
      <c r="AK892" s="8">
        <v>0</v>
      </c>
      <c r="AL892" s="8">
        <v>1</v>
      </c>
      <c r="AM892" s="8">
        <v>4</v>
      </c>
      <c r="AN892" s="8">
        <v>0</v>
      </c>
      <c r="AO892" s="8">
        <v>1</v>
      </c>
      <c r="AP892" s="8">
        <v>0</v>
      </c>
      <c r="AQ892" s="8">
        <v>0</v>
      </c>
      <c r="AR892" s="54">
        <v>335</v>
      </c>
      <c r="AS892" s="8">
        <v>1</v>
      </c>
      <c r="AT892" s="8">
        <v>0</v>
      </c>
      <c r="AU892" s="8">
        <v>540</v>
      </c>
      <c r="AV892" s="8" t="s">
        <v>8439</v>
      </c>
      <c r="AW892" s="8">
        <v>1</v>
      </c>
      <c r="AX892" s="8">
        <v>0</v>
      </c>
      <c r="AY892" s="8">
        <v>0</v>
      </c>
      <c r="AZ892" s="47">
        <v>46192.333333333336</v>
      </c>
      <c r="BA892" s="47">
        <v>46192.708333333336</v>
      </c>
      <c r="BB892" s="8" t="s">
        <v>8380</v>
      </c>
      <c r="BC892" s="47">
        <v>46192.34097222222</v>
      </c>
      <c r="BD892" s="47">
        <v>46192.67083333333</v>
      </c>
      <c r="BE892" s="8" t="s">
        <v>580</v>
      </c>
      <c r="BF892" s="8">
        <v>0</v>
      </c>
      <c r="BG892" s="8">
        <v>0</v>
      </c>
      <c r="BH892" s="8"/>
    </row>
    <row r="893" spans="2:60">
      <c r="B893" s="8" t="s">
        <v>8326</v>
      </c>
      <c r="C893" s="8" t="s">
        <v>95</v>
      </c>
      <c r="D893" s="8" t="s">
        <v>59</v>
      </c>
      <c r="E893" s="8" t="s">
        <v>480</v>
      </c>
      <c r="F893" s="8" t="s">
        <v>8438</v>
      </c>
      <c r="G893" s="8" t="s">
        <v>98</v>
      </c>
      <c r="H893" s="8" t="s">
        <v>53</v>
      </c>
      <c r="I893" s="9">
        <v>46190</v>
      </c>
      <c r="J893" s="61">
        <v>0</v>
      </c>
      <c r="K893" s="56">
        <v>46174</v>
      </c>
      <c r="L893" s="8" t="s">
        <v>52</v>
      </c>
      <c r="M893" s="8" t="s">
        <v>97</v>
      </c>
      <c r="N893" s="8" t="s">
        <v>50</v>
      </c>
      <c r="O893" s="8">
        <v>1</v>
      </c>
      <c r="P893" s="8">
        <v>4</v>
      </c>
      <c r="Q893" s="8" t="s">
        <v>56</v>
      </c>
      <c r="R893" s="8">
        <v>4</v>
      </c>
      <c r="S893" s="8">
        <v>0</v>
      </c>
      <c r="T893" s="8" t="b">
        <v>0</v>
      </c>
      <c r="U893" s="8">
        <v>480</v>
      </c>
      <c r="V893" s="54">
        <v>423</v>
      </c>
      <c r="W893" s="54">
        <v>307</v>
      </c>
      <c r="X893" s="8">
        <v>0</v>
      </c>
      <c r="Y893" s="8">
        <v>0</v>
      </c>
      <c r="Z893" s="8">
        <v>1</v>
      </c>
      <c r="AA893" s="8">
        <v>0</v>
      </c>
      <c r="AB893" s="8">
        <v>4</v>
      </c>
      <c r="AC893" s="8">
        <v>0</v>
      </c>
      <c r="AD893" s="8"/>
      <c r="AE893" s="8">
        <v>480</v>
      </c>
      <c r="AF893" s="8" t="s">
        <v>8384</v>
      </c>
      <c r="AG893" s="8" t="s">
        <v>8379</v>
      </c>
      <c r="AH893" s="54">
        <v>10</v>
      </c>
      <c r="AI893" s="54">
        <v>-47</v>
      </c>
      <c r="AJ893" s="8">
        <v>0</v>
      </c>
      <c r="AK893" s="8">
        <v>1</v>
      </c>
      <c r="AL893" s="8">
        <v>0</v>
      </c>
      <c r="AM893" s="8">
        <v>4</v>
      </c>
      <c r="AN893" s="8">
        <v>0</v>
      </c>
      <c r="AO893" s="8">
        <v>1</v>
      </c>
      <c r="AP893" s="8">
        <v>0</v>
      </c>
      <c r="AQ893" s="8">
        <v>0</v>
      </c>
      <c r="AR893" s="54">
        <v>310</v>
      </c>
      <c r="AS893" s="8">
        <v>1</v>
      </c>
      <c r="AT893" s="8">
        <v>0</v>
      </c>
      <c r="AU893" s="8">
        <v>480</v>
      </c>
      <c r="AV893" s="8" t="s">
        <v>8439</v>
      </c>
      <c r="AW893" s="8">
        <v>1</v>
      </c>
      <c r="AX893" s="8">
        <v>0</v>
      </c>
      <c r="AY893" s="8">
        <v>0</v>
      </c>
      <c r="AZ893" s="47">
        <v>46190.375</v>
      </c>
      <c r="BA893" s="47">
        <v>46190.708333333336</v>
      </c>
      <c r="BB893" s="8" t="s">
        <v>8380</v>
      </c>
      <c r="BC893" s="47">
        <v>46190.381944444445</v>
      </c>
      <c r="BD893" s="47">
        <v>46190.675694444442</v>
      </c>
      <c r="BE893" s="8" t="s">
        <v>480</v>
      </c>
      <c r="BF893" s="8">
        <v>0</v>
      </c>
      <c r="BG893" s="8">
        <v>0</v>
      </c>
      <c r="BH893" s="8"/>
    </row>
    <row r="894" spans="2:60">
      <c r="B894" s="8" t="s">
        <v>8326</v>
      </c>
      <c r="C894" s="8" t="s">
        <v>95</v>
      </c>
      <c r="D894" s="8" t="s">
        <v>59</v>
      </c>
      <c r="E894" s="8" t="s">
        <v>420</v>
      </c>
      <c r="F894" s="8" t="s">
        <v>8438</v>
      </c>
      <c r="G894" s="8" t="s">
        <v>96</v>
      </c>
      <c r="H894" s="8" t="s">
        <v>53</v>
      </c>
      <c r="I894" s="9">
        <v>46188</v>
      </c>
      <c r="J894" s="61">
        <v>0</v>
      </c>
      <c r="K894" s="56">
        <v>46174</v>
      </c>
      <c r="L894" s="8" t="s">
        <v>52</v>
      </c>
      <c r="M894" s="8" t="s">
        <v>97</v>
      </c>
      <c r="N894" s="8" t="s">
        <v>50</v>
      </c>
      <c r="O894" s="8">
        <v>1</v>
      </c>
      <c r="P894" s="8">
        <v>4</v>
      </c>
      <c r="Q894" s="8" t="s">
        <v>56</v>
      </c>
      <c r="R894" s="8">
        <v>4</v>
      </c>
      <c r="S894" s="8">
        <v>0</v>
      </c>
      <c r="T894" s="8" t="b">
        <v>0</v>
      </c>
      <c r="U894" s="8">
        <v>480</v>
      </c>
      <c r="V894" s="54">
        <v>419</v>
      </c>
      <c r="W894" s="54">
        <v>315</v>
      </c>
      <c r="X894" s="8">
        <v>0</v>
      </c>
      <c r="Y894" s="8">
        <v>0</v>
      </c>
      <c r="Z894" s="8">
        <v>1</v>
      </c>
      <c r="AA894" s="8">
        <v>0</v>
      </c>
      <c r="AB894" s="8">
        <v>4</v>
      </c>
      <c r="AC894" s="8">
        <v>0</v>
      </c>
      <c r="AD894" s="8"/>
      <c r="AE894" s="8">
        <v>480</v>
      </c>
      <c r="AF894" s="8" t="s">
        <v>8384</v>
      </c>
      <c r="AG894" s="8" t="s">
        <v>8379</v>
      </c>
      <c r="AH894" s="54">
        <v>6</v>
      </c>
      <c r="AI894" s="54">
        <v>-55</v>
      </c>
      <c r="AJ894" s="8">
        <v>0</v>
      </c>
      <c r="AK894" s="8">
        <v>1</v>
      </c>
      <c r="AL894" s="8">
        <v>0</v>
      </c>
      <c r="AM894" s="8">
        <v>4</v>
      </c>
      <c r="AN894" s="8">
        <v>0</v>
      </c>
      <c r="AO894" s="8">
        <v>1</v>
      </c>
      <c r="AP894" s="8">
        <v>0</v>
      </c>
      <c r="AQ894" s="8">
        <v>0</v>
      </c>
      <c r="AR894" s="54">
        <v>315</v>
      </c>
      <c r="AS894" s="8">
        <v>1</v>
      </c>
      <c r="AT894" s="8">
        <v>0</v>
      </c>
      <c r="AU894" s="8">
        <v>480</v>
      </c>
      <c r="AV894" s="8" t="s">
        <v>8439</v>
      </c>
      <c r="AW894" s="8">
        <v>1</v>
      </c>
      <c r="AX894" s="8">
        <v>0</v>
      </c>
      <c r="AY894" s="8">
        <v>0</v>
      </c>
      <c r="AZ894" s="47">
        <v>46188.3125</v>
      </c>
      <c r="BA894" s="47">
        <v>46188.645833333336</v>
      </c>
      <c r="BB894" s="8" t="s">
        <v>8380</v>
      </c>
      <c r="BC894" s="47">
        <v>46188.316666666666</v>
      </c>
      <c r="BD894" s="47">
        <v>46188.607638888891</v>
      </c>
      <c r="BE894" s="8" t="s">
        <v>420</v>
      </c>
      <c r="BF894" s="8">
        <v>0</v>
      </c>
      <c r="BG894" s="8">
        <v>0</v>
      </c>
      <c r="BH894" s="8"/>
    </row>
    <row r="895" spans="2:60">
      <c r="B895" s="8" t="s">
        <v>8326</v>
      </c>
      <c r="C895" s="8" t="s">
        <v>95</v>
      </c>
      <c r="D895" s="8" t="s">
        <v>59</v>
      </c>
      <c r="E895" s="8" t="s">
        <v>394</v>
      </c>
      <c r="F895" s="8" t="s">
        <v>8438</v>
      </c>
      <c r="G895" s="8" t="s">
        <v>99</v>
      </c>
      <c r="H895" s="8" t="s">
        <v>53</v>
      </c>
      <c r="I895" s="9">
        <v>46239</v>
      </c>
      <c r="J895" s="61">
        <v>0</v>
      </c>
      <c r="K895" s="56">
        <v>46235</v>
      </c>
      <c r="L895" s="8" t="s">
        <v>52</v>
      </c>
      <c r="M895" s="8" t="s">
        <v>97</v>
      </c>
      <c r="N895" s="8" t="s">
        <v>50</v>
      </c>
      <c r="O895" s="8">
        <v>1</v>
      </c>
      <c r="P895" s="8">
        <v>4</v>
      </c>
      <c r="Q895" s="8" t="s">
        <v>60</v>
      </c>
      <c r="R895" s="8">
        <v>4</v>
      </c>
      <c r="S895" s="8">
        <v>0</v>
      </c>
      <c r="T895" s="8" t="b">
        <v>0</v>
      </c>
      <c r="U895" s="8">
        <v>480</v>
      </c>
      <c r="V895" s="54">
        <v>450</v>
      </c>
      <c r="W895" s="54">
        <v>360</v>
      </c>
      <c r="X895" s="8">
        <v>0</v>
      </c>
      <c r="Y895" s="8">
        <v>0</v>
      </c>
      <c r="Z895" s="8">
        <v>1</v>
      </c>
      <c r="AA895" s="8">
        <v>0</v>
      </c>
      <c r="AB895" s="8">
        <v>4</v>
      </c>
      <c r="AC895" s="8">
        <v>0</v>
      </c>
      <c r="AD895" s="8"/>
      <c r="AE895" s="8">
        <v>480</v>
      </c>
      <c r="AF895" s="8" t="s">
        <v>8384</v>
      </c>
      <c r="AG895" s="8" t="s">
        <v>8379</v>
      </c>
      <c r="AH895" s="54">
        <v>9</v>
      </c>
      <c r="AI895" s="54">
        <v>-21</v>
      </c>
      <c r="AJ895" s="8">
        <v>0</v>
      </c>
      <c r="AK895" s="8">
        <v>1</v>
      </c>
      <c r="AL895" s="8">
        <v>0</v>
      </c>
      <c r="AM895" s="8">
        <v>4</v>
      </c>
      <c r="AN895" s="8">
        <v>0</v>
      </c>
      <c r="AO895" s="8">
        <v>1</v>
      </c>
      <c r="AP895" s="8">
        <v>0</v>
      </c>
      <c r="AQ895" s="8">
        <v>0</v>
      </c>
      <c r="AR895" s="54">
        <v>350</v>
      </c>
      <c r="AS895" s="8">
        <v>1</v>
      </c>
      <c r="AT895" s="8">
        <v>0</v>
      </c>
      <c r="AU895" s="8">
        <v>480</v>
      </c>
      <c r="AV895" s="8" t="s">
        <v>8439</v>
      </c>
      <c r="AW895" s="8">
        <v>1</v>
      </c>
      <c r="AX895" s="8">
        <v>0</v>
      </c>
      <c r="AY895" s="8">
        <v>0</v>
      </c>
      <c r="AZ895" s="47">
        <v>46239.375</v>
      </c>
      <c r="BA895" s="47">
        <v>46239.708333333336</v>
      </c>
      <c r="BB895" s="8" t="s">
        <v>8380</v>
      </c>
      <c r="BC895" s="47">
        <v>46239.381249999999</v>
      </c>
      <c r="BD895" s="47">
        <v>46239.693749999999</v>
      </c>
      <c r="BE895" s="8" t="s">
        <v>394</v>
      </c>
      <c r="BF895" s="8">
        <v>0</v>
      </c>
      <c r="BG895" s="8">
        <v>0</v>
      </c>
      <c r="BH895" s="8"/>
    </row>
    <row r="896" spans="2:60">
      <c r="B896" s="8" t="s">
        <v>8326</v>
      </c>
      <c r="C896" s="8" t="s">
        <v>95</v>
      </c>
      <c r="D896" s="8" t="s">
        <v>59</v>
      </c>
      <c r="E896" s="8" t="s">
        <v>547</v>
      </c>
      <c r="F896" s="8" t="s">
        <v>8438</v>
      </c>
      <c r="G896" s="8" t="s">
        <v>98</v>
      </c>
      <c r="H896" s="8" t="s">
        <v>53</v>
      </c>
      <c r="I896" s="9">
        <v>46222</v>
      </c>
      <c r="J896" s="61">
        <v>0</v>
      </c>
      <c r="K896" s="56">
        <v>46204</v>
      </c>
      <c r="L896" s="8" t="s">
        <v>52</v>
      </c>
      <c r="M896" s="8" t="s">
        <v>97</v>
      </c>
      <c r="N896" s="8" t="s">
        <v>50</v>
      </c>
      <c r="O896" s="8">
        <v>1</v>
      </c>
      <c r="P896" s="8">
        <v>4</v>
      </c>
      <c r="Q896" s="8" t="s">
        <v>58</v>
      </c>
      <c r="R896" s="8">
        <v>4</v>
      </c>
      <c r="S896" s="8">
        <v>0</v>
      </c>
      <c r="T896" s="8" t="b">
        <v>0</v>
      </c>
      <c r="U896" s="8">
        <v>210</v>
      </c>
      <c r="V896" s="54">
        <v>181</v>
      </c>
      <c r="W896" s="54">
        <v>110</v>
      </c>
      <c r="X896" s="8">
        <v>0</v>
      </c>
      <c r="Y896" s="8">
        <v>0</v>
      </c>
      <c r="Z896" s="8">
        <v>1</v>
      </c>
      <c r="AA896" s="8">
        <v>0</v>
      </c>
      <c r="AB896" s="8">
        <v>4</v>
      </c>
      <c r="AC896" s="8">
        <v>0</v>
      </c>
      <c r="AD896" s="8"/>
      <c r="AE896" s="8">
        <v>210</v>
      </c>
      <c r="AF896" s="8" t="s">
        <v>8384</v>
      </c>
      <c r="AG896" s="8" t="s">
        <v>8379</v>
      </c>
      <c r="AH896" s="54">
        <v>9</v>
      </c>
      <c r="AI896" s="54">
        <v>-20</v>
      </c>
      <c r="AJ896" s="8">
        <v>0</v>
      </c>
      <c r="AK896" s="8">
        <v>1</v>
      </c>
      <c r="AL896" s="8">
        <v>0</v>
      </c>
      <c r="AM896" s="8">
        <v>4</v>
      </c>
      <c r="AN896" s="8">
        <v>0</v>
      </c>
      <c r="AO896" s="8">
        <v>1</v>
      </c>
      <c r="AP896" s="8">
        <v>0</v>
      </c>
      <c r="AQ896" s="8">
        <v>0</v>
      </c>
      <c r="AR896" s="54">
        <v>110</v>
      </c>
      <c r="AS896" s="8">
        <v>1</v>
      </c>
      <c r="AT896" s="8">
        <v>0</v>
      </c>
      <c r="AU896" s="8">
        <v>210</v>
      </c>
      <c r="AV896" s="8" t="s">
        <v>8439</v>
      </c>
      <c r="AW896" s="8">
        <v>1</v>
      </c>
      <c r="AX896" s="8">
        <v>0</v>
      </c>
      <c r="AY896" s="8">
        <v>0</v>
      </c>
      <c r="AZ896" s="47">
        <v>46222.354166666664</v>
      </c>
      <c r="BA896" s="47">
        <v>46222.5</v>
      </c>
      <c r="BB896" s="8" t="s">
        <v>8380</v>
      </c>
      <c r="BC896" s="47">
        <v>46222.36041666667</v>
      </c>
      <c r="BD896" s="47">
        <v>46222.486111111109</v>
      </c>
      <c r="BE896" s="8" t="s">
        <v>547</v>
      </c>
      <c r="BF896" s="8">
        <v>0</v>
      </c>
      <c r="BG896" s="8">
        <v>0</v>
      </c>
      <c r="BH896" s="8"/>
    </row>
    <row r="897" spans="2:60">
      <c r="B897" s="8" t="s">
        <v>8326</v>
      </c>
      <c r="C897" s="8" t="s">
        <v>95</v>
      </c>
      <c r="D897" s="8" t="s">
        <v>59</v>
      </c>
      <c r="E897" s="8" t="s">
        <v>514</v>
      </c>
      <c r="F897" s="8" t="s">
        <v>8438</v>
      </c>
      <c r="G897" s="8" t="s">
        <v>96</v>
      </c>
      <c r="H897" s="8" t="s">
        <v>53</v>
      </c>
      <c r="I897" s="9">
        <v>46235</v>
      </c>
      <c r="J897" s="61">
        <v>0</v>
      </c>
      <c r="K897" s="56">
        <v>46235</v>
      </c>
      <c r="L897" s="8" t="s">
        <v>52</v>
      </c>
      <c r="M897" s="8" t="s">
        <v>97</v>
      </c>
      <c r="N897" s="8" t="s">
        <v>50</v>
      </c>
      <c r="O897" s="8">
        <v>1</v>
      </c>
      <c r="P897" s="8">
        <v>4</v>
      </c>
      <c r="Q897" s="8" t="s">
        <v>60</v>
      </c>
      <c r="R897" s="8">
        <v>4</v>
      </c>
      <c r="S897" s="8">
        <v>0</v>
      </c>
      <c r="T897" s="8" t="b">
        <v>0</v>
      </c>
      <c r="U897" s="8">
        <v>270</v>
      </c>
      <c r="V897" s="54">
        <v>237</v>
      </c>
      <c r="W897" s="54">
        <v>178</v>
      </c>
      <c r="X897" s="8">
        <v>0</v>
      </c>
      <c r="Y897" s="8">
        <v>0</v>
      </c>
      <c r="Z897" s="8">
        <v>1</v>
      </c>
      <c r="AA897" s="8">
        <v>0</v>
      </c>
      <c r="AB897" s="8">
        <v>4</v>
      </c>
      <c r="AC897" s="8">
        <v>0</v>
      </c>
      <c r="AD897" s="8"/>
      <c r="AE897" s="8">
        <v>270</v>
      </c>
      <c r="AF897" s="8" t="s">
        <v>8384</v>
      </c>
      <c r="AG897" s="8" t="s">
        <v>8379</v>
      </c>
      <c r="AH897" s="54">
        <v>7</v>
      </c>
      <c r="AI897" s="54">
        <v>-26</v>
      </c>
      <c r="AJ897" s="8">
        <v>0</v>
      </c>
      <c r="AK897" s="8">
        <v>1</v>
      </c>
      <c r="AL897" s="8">
        <v>0</v>
      </c>
      <c r="AM897" s="8">
        <v>4</v>
      </c>
      <c r="AN897" s="8">
        <v>0</v>
      </c>
      <c r="AO897" s="8">
        <v>1</v>
      </c>
      <c r="AP897" s="8">
        <v>0</v>
      </c>
      <c r="AQ897" s="8">
        <v>0</v>
      </c>
      <c r="AR897" s="54">
        <v>175</v>
      </c>
      <c r="AS897" s="8">
        <v>1</v>
      </c>
      <c r="AT897" s="8">
        <v>0</v>
      </c>
      <c r="AU897" s="8">
        <v>270</v>
      </c>
      <c r="AV897" s="8" t="s">
        <v>8439</v>
      </c>
      <c r="AW897" s="8">
        <v>1</v>
      </c>
      <c r="AX897" s="8">
        <v>0</v>
      </c>
      <c r="AY897" s="8">
        <v>0</v>
      </c>
      <c r="AZ897" s="47">
        <v>46235.541666666664</v>
      </c>
      <c r="BA897" s="47">
        <v>46235.729166666664</v>
      </c>
      <c r="BB897" s="8" t="s">
        <v>8380</v>
      </c>
      <c r="BC897" s="47">
        <v>46235.546527777777</v>
      </c>
      <c r="BD897" s="47">
        <v>46235.711111111108</v>
      </c>
      <c r="BE897" s="8" t="s">
        <v>514</v>
      </c>
      <c r="BF897" s="8">
        <v>0</v>
      </c>
      <c r="BG897" s="8">
        <v>0</v>
      </c>
      <c r="BH897" s="8"/>
    </row>
    <row r="898" spans="2:60">
      <c r="B898" s="8" t="s">
        <v>8326</v>
      </c>
      <c r="C898" s="8" t="s">
        <v>95</v>
      </c>
      <c r="D898" s="8" t="s">
        <v>59</v>
      </c>
      <c r="E898" s="8" t="s">
        <v>514</v>
      </c>
      <c r="F898" s="8" t="s">
        <v>8438</v>
      </c>
      <c r="G898" s="8" t="s">
        <v>99</v>
      </c>
      <c r="H898" s="8" t="s">
        <v>53</v>
      </c>
      <c r="I898" s="9">
        <v>46186</v>
      </c>
      <c r="J898" s="61">
        <v>0</v>
      </c>
      <c r="K898" s="56">
        <v>46174</v>
      </c>
      <c r="L898" s="8" t="s">
        <v>52</v>
      </c>
      <c r="M898" s="8" t="s">
        <v>97</v>
      </c>
      <c r="N898" s="8" t="s">
        <v>50</v>
      </c>
      <c r="O898" s="8">
        <v>1</v>
      </c>
      <c r="P898" s="8">
        <v>4</v>
      </c>
      <c r="Q898" s="8" t="s">
        <v>56</v>
      </c>
      <c r="R898" s="8">
        <v>4</v>
      </c>
      <c r="S898" s="8">
        <v>0</v>
      </c>
      <c r="T898" s="8" t="b">
        <v>0</v>
      </c>
      <c r="U898" s="8">
        <v>180</v>
      </c>
      <c r="V898" s="54">
        <v>161</v>
      </c>
      <c r="W898" s="54">
        <v>76</v>
      </c>
      <c r="X898" s="8">
        <v>0</v>
      </c>
      <c r="Y898" s="8">
        <v>0</v>
      </c>
      <c r="Z898" s="8">
        <v>1</v>
      </c>
      <c r="AA898" s="8">
        <v>0</v>
      </c>
      <c r="AB898" s="8">
        <v>4</v>
      </c>
      <c r="AC898" s="8">
        <v>0</v>
      </c>
      <c r="AD898" s="8"/>
      <c r="AE898" s="8">
        <v>180</v>
      </c>
      <c r="AF898" s="8" t="s">
        <v>8384</v>
      </c>
      <c r="AG898" s="8" t="s">
        <v>8379</v>
      </c>
      <c r="AH898" s="54">
        <v>4</v>
      </c>
      <c r="AI898" s="54">
        <v>-15</v>
      </c>
      <c r="AJ898" s="8">
        <v>0</v>
      </c>
      <c r="AK898" s="8">
        <v>1</v>
      </c>
      <c r="AL898" s="8">
        <v>0</v>
      </c>
      <c r="AM898" s="8">
        <v>4</v>
      </c>
      <c r="AN898" s="8">
        <v>0</v>
      </c>
      <c r="AO898" s="8">
        <v>1</v>
      </c>
      <c r="AP898" s="8">
        <v>0</v>
      </c>
      <c r="AQ898" s="8">
        <v>0</v>
      </c>
      <c r="AR898" s="54">
        <v>75</v>
      </c>
      <c r="AS898" s="8">
        <v>1</v>
      </c>
      <c r="AT898" s="8">
        <v>0</v>
      </c>
      <c r="AU898" s="8">
        <v>180</v>
      </c>
      <c r="AV898" s="8" t="s">
        <v>8439</v>
      </c>
      <c r="AW898" s="8">
        <v>1</v>
      </c>
      <c r="AX898" s="8">
        <v>0</v>
      </c>
      <c r="AY898" s="8">
        <v>0</v>
      </c>
      <c r="AZ898" s="47">
        <v>46186.375</v>
      </c>
      <c r="BA898" s="47">
        <v>46186.5</v>
      </c>
      <c r="BB898" s="8" t="s">
        <v>8380</v>
      </c>
      <c r="BC898" s="47">
        <v>46186.37777777778</v>
      </c>
      <c r="BD898" s="47">
        <v>46186.489583333336</v>
      </c>
      <c r="BE898" s="8" t="s">
        <v>514</v>
      </c>
      <c r="BF898" s="8">
        <v>0</v>
      </c>
      <c r="BG898" s="8">
        <v>0</v>
      </c>
      <c r="BH898" s="8"/>
    </row>
    <row r="899" spans="2:60">
      <c r="B899" s="8" t="s">
        <v>8326</v>
      </c>
      <c r="C899" s="8" t="s">
        <v>95</v>
      </c>
      <c r="D899" s="8" t="s">
        <v>59</v>
      </c>
      <c r="E899" s="8" t="s">
        <v>514</v>
      </c>
      <c r="F899" s="8" t="s">
        <v>8438</v>
      </c>
      <c r="G899" s="8" t="s">
        <v>99</v>
      </c>
      <c r="H899" s="8" t="s">
        <v>53</v>
      </c>
      <c r="I899" s="9">
        <v>46203</v>
      </c>
      <c r="J899" s="61">
        <v>0</v>
      </c>
      <c r="K899" s="56">
        <v>46174</v>
      </c>
      <c r="L899" s="8" t="s">
        <v>52</v>
      </c>
      <c r="M899" s="8" t="s">
        <v>97</v>
      </c>
      <c r="N899" s="8" t="s">
        <v>50</v>
      </c>
      <c r="O899" s="8">
        <v>1</v>
      </c>
      <c r="P899" s="8">
        <v>4</v>
      </c>
      <c r="Q899" s="8" t="s">
        <v>56</v>
      </c>
      <c r="R899" s="8">
        <v>4</v>
      </c>
      <c r="S899" s="8">
        <v>0</v>
      </c>
      <c r="T899" s="8" t="b">
        <v>0</v>
      </c>
      <c r="U899" s="8">
        <v>240</v>
      </c>
      <c r="V899" s="54">
        <v>227</v>
      </c>
      <c r="W899" s="54">
        <v>143</v>
      </c>
      <c r="X899" s="8">
        <v>0</v>
      </c>
      <c r="Y899" s="8">
        <v>0</v>
      </c>
      <c r="Z899" s="8">
        <v>1</v>
      </c>
      <c r="AA899" s="8">
        <v>0</v>
      </c>
      <c r="AB899" s="8">
        <v>4</v>
      </c>
      <c r="AC899" s="8">
        <v>0</v>
      </c>
      <c r="AD899" s="8"/>
      <c r="AE899" s="8">
        <v>240</v>
      </c>
      <c r="AF899" s="8" t="s">
        <v>8384</v>
      </c>
      <c r="AG899" s="8" t="s">
        <v>8384</v>
      </c>
      <c r="AH899" s="54">
        <v>3</v>
      </c>
      <c r="AI899" s="54">
        <v>-10</v>
      </c>
      <c r="AJ899" s="8">
        <v>0</v>
      </c>
      <c r="AK899" s="8">
        <v>1</v>
      </c>
      <c r="AL899" s="8">
        <v>0</v>
      </c>
      <c r="AM899" s="8">
        <v>4</v>
      </c>
      <c r="AN899" s="8">
        <v>0</v>
      </c>
      <c r="AO899" s="8">
        <v>0</v>
      </c>
      <c r="AP899" s="8">
        <v>1</v>
      </c>
      <c r="AQ899" s="8">
        <v>0</v>
      </c>
      <c r="AR899" s="54">
        <v>140</v>
      </c>
      <c r="AS899" s="8">
        <v>1</v>
      </c>
      <c r="AT899" s="8">
        <v>0</v>
      </c>
      <c r="AU899" s="8">
        <v>240</v>
      </c>
      <c r="AV899" s="8" t="s">
        <v>8439</v>
      </c>
      <c r="AW899" s="8">
        <v>1</v>
      </c>
      <c r="AX899" s="8">
        <v>0</v>
      </c>
      <c r="AY899" s="8">
        <v>0</v>
      </c>
      <c r="AZ899" s="47">
        <v>46203.5625</v>
      </c>
      <c r="BA899" s="47">
        <v>46203.729166666664</v>
      </c>
      <c r="BB899" s="8" t="s">
        <v>8380</v>
      </c>
      <c r="BC899" s="47">
        <v>46203.564583333333</v>
      </c>
      <c r="BD899" s="47">
        <v>46203.722222222219</v>
      </c>
      <c r="BE899" s="8" t="s">
        <v>514</v>
      </c>
      <c r="BF899" s="8">
        <v>0</v>
      </c>
      <c r="BG899" s="8">
        <v>0</v>
      </c>
      <c r="BH899" s="8"/>
    </row>
    <row r="900" spans="2:60">
      <c r="B900" s="8" t="s">
        <v>8326</v>
      </c>
      <c r="C900" s="8" t="s">
        <v>95</v>
      </c>
      <c r="D900" s="8" t="s">
        <v>59</v>
      </c>
      <c r="E900" s="8" t="s">
        <v>497</v>
      </c>
      <c r="F900" s="8" t="s">
        <v>8438</v>
      </c>
      <c r="G900" s="8" t="s">
        <v>96</v>
      </c>
      <c r="H900" s="8" t="s">
        <v>53</v>
      </c>
      <c r="I900" s="9">
        <v>46252</v>
      </c>
      <c r="J900" s="61">
        <v>0</v>
      </c>
      <c r="K900" s="56">
        <v>46235</v>
      </c>
      <c r="L900" s="8" t="s">
        <v>52</v>
      </c>
      <c r="M900" s="8" t="s">
        <v>97</v>
      </c>
      <c r="N900" s="8" t="s">
        <v>50</v>
      </c>
      <c r="O900" s="8">
        <v>1</v>
      </c>
      <c r="P900" s="8">
        <v>4</v>
      </c>
      <c r="Q900" s="8" t="s">
        <v>60</v>
      </c>
      <c r="R900" s="8">
        <v>4</v>
      </c>
      <c r="S900" s="8">
        <v>0</v>
      </c>
      <c r="T900" s="8" t="b">
        <v>0</v>
      </c>
      <c r="U900" s="8">
        <v>480</v>
      </c>
      <c r="V900" s="54">
        <v>444</v>
      </c>
      <c r="W900" s="54">
        <v>338</v>
      </c>
      <c r="X900" s="8">
        <v>0</v>
      </c>
      <c r="Y900" s="8">
        <v>0</v>
      </c>
      <c r="Z900" s="8">
        <v>1</v>
      </c>
      <c r="AA900" s="8">
        <v>0</v>
      </c>
      <c r="AB900" s="8">
        <v>4</v>
      </c>
      <c r="AC900" s="8">
        <v>0</v>
      </c>
      <c r="AD900" s="8"/>
      <c r="AE900" s="8">
        <v>480</v>
      </c>
      <c r="AF900" s="8" t="s">
        <v>8384</v>
      </c>
      <c r="AG900" s="8" t="s">
        <v>8379</v>
      </c>
      <c r="AH900" s="54">
        <v>9</v>
      </c>
      <c r="AI900" s="54">
        <v>-27</v>
      </c>
      <c r="AJ900" s="8">
        <v>0</v>
      </c>
      <c r="AK900" s="8">
        <v>1</v>
      </c>
      <c r="AL900" s="8">
        <v>0</v>
      </c>
      <c r="AM900" s="8">
        <v>4</v>
      </c>
      <c r="AN900" s="8">
        <v>0</v>
      </c>
      <c r="AO900" s="8">
        <v>1</v>
      </c>
      <c r="AP900" s="8">
        <v>0</v>
      </c>
      <c r="AQ900" s="8">
        <v>0</v>
      </c>
      <c r="AR900" s="54">
        <v>345</v>
      </c>
      <c r="AS900" s="8">
        <v>1</v>
      </c>
      <c r="AT900" s="8">
        <v>0</v>
      </c>
      <c r="AU900" s="8">
        <v>480</v>
      </c>
      <c r="AV900" s="8" t="s">
        <v>8439</v>
      </c>
      <c r="AW900" s="8">
        <v>1</v>
      </c>
      <c r="AX900" s="8">
        <v>0</v>
      </c>
      <c r="AY900" s="8">
        <v>0</v>
      </c>
      <c r="AZ900" s="47">
        <v>46252.333333333336</v>
      </c>
      <c r="BA900" s="47">
        <v>46252.666666666664</v>
      </c>
      <c r="BB900" s="8" t="s">
        <v>8380</v>
      </c>
      <c r="BC900" s="47">
        <v>46252.339583333334</v>
      </c>
      <c r="BD900" s="47">
        <v>46252.647916666669</v>
      </c>
      <c r="BE900" s="8" t="s">
        <v>497</v>
      </c>
      <c r="BF900" s="8">
        <v>0</v>
      </c>
      <c r="BG900" s="8">
        <v>0</v>
      </c>
      <c r="BH900" s="8"/>
    </row>
    <row r="901" spans="2:60">
      <c r="B901" s="8" t="s">
        <v>8326</v>
      </c>
      <c r="C901" s="8" t="s">
        <v>95</v>
      </c>
      <c r="D901" s="8" t="s">
        <v>59</v>
      </c>
      <c r="E901" s="8" t="s">
        <v>214</v>
      </c>
      <c r="F901" s="8" t="s">
        <v>8438</v>
      </c>
      <c r="G901" s="8" t="s">
        <v>99</v>
      </c>
      <c r="H901" s="8" t="s">
        <v>53</v>
      </c>
      <c r="I901" s="9">
        <v>46259</v>
      </c>
      <c r="J901" s="61">
        <v>0</v>
      </c>
      <c r="K901" s="56">
        <v>46235</v>
      </c>
      <c r="L901" s="8" t="s">
        <v>52</v>
      </c>
      <c r="M901" s="8" t="s">
        <v>97</v>
      </c>
      <c r="N901" s="8" t="s">
        <v>50</v>
      </c>
      <c r="O901" s="8">
        <v>1</v>
      </c>
      <c r="P901" s="8">
        <v>4</v>
      </c>
      <c r="Q901" s="8" t="s">
        <v>60</v>
      </c>
      <c r="R901" s="8">
        <v>4</v>
      </c>
      <c r="S901" s="8">
        <v>0</v>
      </c>
      <c r="T901" s="8" t="b">
        <v>0</v>
      </c>
      <c r="U901" s="8">
        <v>180</v>
      </c>
      <c r="V901" s="54">
        <v>157</v>
      </c>
      <c r="W901" s="54">
        <v>85</v>
      </c>
      <c r="X901" s="8">
        <v>0</v>
      </c>
      <c r="Y901" s="8">
        <v>0</v>
      </c>
      <c r="Z901" s="8">
        <v>1</v>
      </c>
      <c r="AA901" s="8">
        <v>0</v>
      </c>
      <c r="AB901" s="8">
        <v>4</v>
      </c>
      <c r="AC901" s="8">
        <v>0</v>
      </c>
      <c r="AD901" s="8"/>
      <c r="AE901" s="8">
        <v>180</v>
      </c>
      <c r="AF901" s="8" t="s">
        <v>8378</v>
      </c>
      <c r="AG901" s="8" t="s">
        <v>8379</v>
      </c>
      <c r="AH901" s="54">
        <v>11</v>
      </c>
      <c r="AI901" s="54">
        <v>-12</v>
      </c>
      <c r="AJ901" s="8">
        <v>0</v>
      </c>
      <c r="AK901" s="8">
        <v>0</v>
      </c>
      <c r="AL901" s="8">
        <v>1</v>
      </c>
      <c r="AM901" s="8">
        <v>4</v>
      </c>
      <c r="AN901" s="8">
        <v>0</v>
      </c>
      <c r="AO901" s="8">
        <v>1</v>
      </c>
      <c r="AP901" s="8">
        <v>0</v>
      </c>
      <c r="AQ901" s="8">
        <v>0</v>
      </c>
      <c r="AR901" s="54">
        <v>85</v>
      </c>
      <c r="AS901" s="8">
        <v>1</v>
      </c>
      <c r="AT901" s="8">
        <v>0</v>
      </c>
      <c r="AU901" s="8">
        <v>180</v>
      </c>
      <c r="AV901" s="8" t="s">
        <v>8439</v>
      </c>
      <c r="AW901" s="8">
        <v>1</v>
      </c>
      <c r="AX901" s="8">
        <v>0</v>
      </c>
      <c r="AY901" s="8">
        <v>0</v>
      </c>
      <c r="AZ901" s="47">
        <v>46259.354166666664</v>
      </c>
      <c r="BA901" s="47">
        <v>46259.479166666664</v>
      </c>
      <c r="BB901" s="8" t="s">
        <v>8380</v>
      </c>
      <c r="BC901" s="47">
        <v>46259.361805555556</v>
      </c>
      <c r="BD901" s="47">
        <v>46259.470833333333</v>
      </c>
      <c r="BE901" s="8" t="s">
        <v>214</v>
      </c>
      <c r="BF901" s="8">
        <v>0</v>
      </c>
      <c r="BG901" s="8">
        <v>0</v>
      </c>
      <c r="BH901" s="8"/>
    </row>
    <row r="902" spans="2:60">
      <c r="B902" s="8" t="s">
        <v>8326</v>
      </c>
      <c r="C902" s="8" t="s">
        <v>95</v>
      </c>
      <c r="D902" s="8" t="s">
        <v>59</v>
      </c>
      <c r="E902" s="8" t="s">
        <v>411</v>
      </c>
      <c r="F902" s="8" t="s">
        <v>8438</v>
      </c>
      <c r="G902" s="8" t="s">
        <v>98</v>
      </c>
      <c r="H902" s="8" t="s">
        <v>53</v>
      </c>
      <c r="I902" s="9">
        <v>46239</v>
      </c>
      <c r="J902" s="61">
        <v>0</v>
      </c>
      <c r="K902" s="56">
        <v>46235</v>
      </c>
      <c r="L902" s="8" t="s">
        <v>52</v>
      </c>
      <c r="M902" s="8" t="s">
        <v>97</v>
      </c>
      <c r="N902" s="8" t="s">
        <v>50</v>
      </c>
      <c r="O902" s="8">
        <v>1</v>
      </c>
      <c r="P902" s="8">
        <v>4</v>
      </c>
      <c r="Q902" s="8" t="s">
        <v>60</v>
      </c>
      <c r="R902" s="8">
        <v>4</v>
      </c>
      <c r="S902" s="8">
        <v>0</v>
      </c>
      <c r="T902" s="8" t="b">
        <v>0</v>
      </c>
      <c r="U902" s="8">
        <v>270</v>
      </c>
      <c r="V902" s="54">
        <v>243</v>
      </c>
      <c r="W902" s="54">
        <v>153</v>
      </c>
      <c r="X902" s="8">
        <v>0</v>
      </c>
      <c r="Y902" s="8">
        <v>0</v>
      </c>
      <c r="Z902" s="8">
        <v>1</v>
      </c>
      <c r="AA902" s="8">
        <v>0</v>
      </c>
      <c r="AB902" s="8">
        <v>4</v>
      </c>
      <c r="AC902" s="8">
        <v>0</v>
      </c>
      <c r="AD902" s="8"/>
      <c r="AE902" s="8">
        <v>270</v>
      </c>
      <c r="AF902" s="8" t="s">
        <v>8384</v>
      </c>
      <c r="AG902" s="8" t="s">
        <v>8379</v>
      </c>
      <c r="AH902" s="54">
        <v>7</v>
      </c>
      <c r="AI902" s="54">
        <v>-20</v>
      </c>
      <c r="AJ902" s="8">
        <v>0</v>
      </c>
      <c r="AK902" s="8">
        <v>1</v>
      </c>
      <c r="AL902" s="8">
        <v>0</v>
      </c>
      <c r="AM902" s="8">
        <v>4</v>
      </c>
      <c r="AN902" s="8">
        <v>0</v>
      </c>
      <c r="AO902" s="8">
        <v>1</v>
      </c>
      <c r="AP902" s="8">
        <v>0</v>
      </c>
      <c r="AQ902" s="8">
        <v>0</v>
      </c>
      <c r="AR902" s="54">
        <v>150</v>
      </c>
      <c r="AS902" s="8">
        <v>1</v>
      </c>
      <c r="AT902" s="8">
        <v>0</v>
      </c>
      <c r="AU902" s="8">
        <v>270</v>
      </c>
      <c r="AV902" s="8" t="s">
        <v>8439</v>
      </c>
      <c r="AW902" s="8">
        <v>1</v>
      </c>
      <c r="AX902" s="8">
        <v>0</v>
      </c>
      <c r="AY902" s="8">
        <v>0</v>
      </c>
      <c r="AZ902" s="47">
        <v>46239.541666666664</v>
      </c>
      <c r="BA902" s="47">
        <v>46239.729166666664</v>
      </c>
      <c r="BB902" s="8" t="s">
        <v>8380</v>
      </c>
      <c r="BC902" s="47">
        <v>46239.546527777777</v>
      </c>
      <c r="BD902" s="47">
        <v>46239.715277777781</v>
      </c>
      <c r="BE902" s="8" t="s">
        <v>411</v>
      </c>
      <c r="BF902" s="8">
        <v>0</v>
      </c>
      <c r="BG902" s="8">
        <v>0</v>
      </c>
      <c r="BH902" s="8"/>
    </row>
    <row r="903" spans="2:60">
      <c r="B903" s="8" t="s">
        <v>8326</v>
      </c>
      <c r="C903" s="8" t="s">
        <v>95</v>
      </c>
      <c r="D903" s="8" t="s">
        <v>59</v>
      </c>
      <c r="E903" s="8" t="s">
        <v>1021</v>
      </c>
      <c r="F903" s="8" t="s">
        <v>8438</v>
      </c>
      <c r="G903" s="8" t="s">
        <v>96</v>
      </c>
      <c r="H903" s="8" t="s">
        <v>53</v>
      </c>
      <c r="I903" s="9">
        <v>46218</v>
      </c>
      <c r="J903" s="61">
        <v>0</v>
      </c>
      <c r="K903" s="56">
        <v>46204</v>
      </c>
      <c r="L903" s="8" t="s">
        <v>52</v>
      </c>
      <c r="M903" s="8" t="s">
        <v>97</v>
      </c>
      <c r="N903" s="8" t="s">
        <v>50</v>
      </c>
      <c r="O903" s="8">
        <v>1</v>
      </c>
      <c r="P903" s="8">
        <v>4</v>
      </c>
      <c r="Q903" s="8" t="s">
        <v>58</v>
      </c>
      <c r="R903" s="8">
        <v>4</v>
      </c>
      <c r="S903" s="8">
        <v>0</v>
      </c>
      <c r="T903" s="8" t="b">
        <v>0</v>
      </c>
      <c r="U903" s="8">
        <v>240</v>
      </c>
      <c r="V903" s="54">
        <v>216</v>
      </c>
      <c r="W903" s="54">
        <v>129</v>
      </c>
      <c r="X903" s="8">
        <v>0</v>
      </c>
      <c r="Y903" s="8">
        <v>0</v>
      </c>
      <c r="Z903" s="8">
        <v>1</v>
      </c>
      <c r="AA903" s="8">
        <v>0</v>
      </c>
      <c r="AB903" s="8">
        <v>4</v>
      </c>
      <c r="AC903" s="8">
        <v>0</v>
      </c>
      <c r="AD903" s="8"/>
      <c r="AE903" s="8">
        <v>240</v>
      </c>
      <c r="AF903" s="8" t="s">
        <v>8378</v>
      </c>
      <c r="AG903" s="8" t="s">
        <v>8379</v>
      </c>
      <c r="AH903" s="54">
        <v>11</v>
      </c>
      <c r="AI903" s="54">
        <v>-13</v>
      </c>
      <c r="AJ903" s="8">
        <v>0</v>
      </c>
      <c r="AK903" s="8">
        <v>0</v>
      </c>
      <c r="AL903" s="8">
        <v>1</v>
      </c>
      <c r="AM903" s="8">
        <v>4</v>
      </c>
      <c r="AN903" s="8">
        <v>0</v>
      </c>
      <c r="AO903" s="8">
        <v>1</v>
      </c>
      <c r="AP903" s="8">
        <v>0</v>
      </c>
      <c r="AQ903" s="8">
        <v>0</v>
      </c>
      <c r="AR903" s="54">
        <v>125</v>
      </c>
      <c r="AS903" s="8">
        <v>1</v>
      </c>
      <c r="AT903" s="8">
        <v>0</v>
      </c>
      <c r="AU903" s="8">
        <v>240</v>
      </c>
      <c r="AV903" s="8" t="s">
        <v>8439</v>
      </c>
      <c r="AW903" s="8">
        <v>1</v>
      </c>
      <c r="AX903" s="8">
        <v>0</v>
      </c>
      <c r="AY903" s="8">
        <v>0</v>
      </c>
      <c r="AZ903" s="47">
        <v>46218.375</v>
      </c>
      <c r="BA903" s="47">
        <v>46218.541666666664</v>
      </c>
      <c r="BB903" s="8" t="s">
        <v>8380</v>
      </c>
      <c r="BC903" s="47">
        <v>46218.382638888892</v>
      </c>
      <c r="BD903" s="47">
        <v>46218.532638888886</v>
      </c>
      <c r="BE903" s="8" t="s">
        <v>1021</v>
      </c>
      <c r="BF903" s="8">
        <v>0</v>
      </c>
      <c r="BG903" s="8">
        <v>0</v>
      </c>
      <c r="BH903" s="8"/>
    </row>
    <row r="904" spans="2:60">
      <c r="B904" s="8" t="s">
        <v>8326</v>
      </c>
      <c r="C904" s="8" t="s">
        <v>95</v>
      </c>
      <c r="D904" s="8" t="s">
        <v>59</v>
      </c>
      <c r="E904" s="8" t="s">
        <v>1021</v>
      </c>
      <c r="F904" s="8" t="s">
        <v>8438</v>
      </c>
      <c r="G904" s="8" t="s">
        <v>98</v>
      </c>
      <c r="H904" s="8" t="s">
        <v>53</v>
      </c>
      <c r="I904" s="9">
        <v>46254</v>
      </c>
      <c r="J904" s="61">
        <v>0</v>
      </c>
      <c r="K904" s="56">
        <v>46235</v>
      </c>
      <c r="L904" s="8" t="s">
        <v>52</v>
      </c>
      <c r="M904" s="8" t="s">
        <v>97</v>
      </c>
      <c r="N904" s="8" t="s">
        <v>50</v>
      </c>
      <c r="O904" s="8">
        <v>1</v>
      </c>
      <c r="P904" s="8">
        <v>4</v>
      </c>
      <c r="Q904" s="8" t="s">
        <v>60</v>
      </c>
      <c r="R904" s="8">
        <v>4</v>
      </c>
      <c r="S904" s="8">
        <v>0</v>
      </c>
      <c r="T904" s="8" t="b">
        <v>0</v>
      </c>
      <c r="U904" s="8">
        <v>360</v>
      </c>
      <c r="V904" s="54">
        <v>337</v>
      </c>
      <c r="W904" s="54">
        <v>250</v>
      </c>
      <c r="X904" s="8">
        <v>0</v>
      </c>
      <c r="Y904" s="8">
        <v>0</v>
      </c>
      <c r="Z904" s="8">
        <v>1</v>
      </c>
      <c r="AA904" s="8">
        <v>0</v>
      </c>
      <c r="AB904" s="8">
        <v>4</v>
      </c>
      <c r="AC904" s="8">
        <v>0</v>
      </c>
      <c r="AD904" s="8"/>
      <c r="AE904" s="8">
        <v>360</v>
      </c>
      <c r="AF904" s="8" t="s">
        <v>8384</v>
      </c>
      <c r="AG904" s="8" t="s">
        <v>8379</v>
      </c>
      <c r="AH904" s="54">
        <v>8</v>
      </c>
      <c r="AI904" s="54">
        <v>-15</v>
      </c>
      <c r="AJ904" s="8">
        <v>0</v>
      </c>
      <c r="AK904" s="8">
        <v>1</v>
      </c>
      <c r="AL904" s="8">
        <v>0</v>
      </c>
      <c r="AM904" s="8">
        <v>4</v>
      </c>
      <c r="AN904" s="8">
        <v>0</v>
      </c>
      <c r="AO904" s="8">
        <v>1</v>
      </c>
      <c r="AP904" s="8">
        <v>0</v>
      </c>
      <c r="AQ904" s="8">
        <v>0</v>
      </c>
      <c r="AR904" s="54">
        <v>245</v>
      </c>
      <c r="AS904" s="8">
        <v>1</v>
      </c>
      <c r="AT904" s="8">
        <v>0</v>
      </c>
      <c r="AU904" s="8">
        <v>360</v>
      </c>
      <c r="AV904" s="8" t="s">
        <v>8439</v>
      </c>
      <c r="AW904" s="8">
        <v>1</v>
      </c>
      <c r="AX904" s="8">
        <v>0</v>
      </c>
      <c r="AY904" s="8">
        <v>0</v>
      </c>
      <c r="AZ904" s="47">
        <v>46254.375</v>
      </c>
      <c r="BA904" s="47">
        <v>46254.625</v>
      </c>
      <c r="BB904" s="8" t="s">
        <v>8380</v>
      </c>
      <c r="BC904" s="47">
        <v>46254.380555555559</v>
      </c>
      <c r="BD904" s="47">
        <v>46254.614583333336</v>
      </c>
      <c r="BE904" s="8" t="s">
        <v>1021</v>
      </c>
      <c r="BF904" s="8">
        <v>0</v>
      </c>
      <c r="BG904" s="8">
        <v>0</v>
      </c>
      <c r="BH904" s="8"/>
    </row>
    <row r="905" spans="2:60">
      <c r="B905" s="8" t="s">
        <v>8326</v>
      </c>
      <c r="C905" s="8" t="s">
        <v>95</v>
      </c>
      <c r="D905" s="8" t="s">
        <v>59</v>
      </c>
      <c r="E905" s="8" t="s">
        <v>169</v>
      </c>
      <c r="F905" s="8" t="s">
        <v>8438</v>
      </c>
      <c r="G905" s="8" t="s">
        <v>96</v>
      </c>
      <c r="H905" s="8" t="s">
        <v>53</v>
      </c>
      <c r="I905" s="9">
        <v>46207</v>
      </c>
      <c r="J905" s="61">
        <v>0</v>
      </c>
      <c r="K905" s="56">
        <v>46204</v>
      </c>
      <c r="L905" s="8" t="s">
        <v>52</v>
      </c>
      <c r="M905" s="8" t="s">
        <v>97</v>
      </c>
      <c r="N905" s="8" t="s">
        <v>50</v>
      </c>
      <c r="O905" s="8">
        <v>1</v>
      </c>
      <c r="P905" s="8">
        <v>4</v>
      </c>
      <c r="Q905" s="8" t="s">
        <v>58</v>
      </c>
      <c r="R905" s="8">
        <v>4</v>
      </c>
      <c r="S905" s="8">
        <v>0</v>
      </c>
      <c r="T905" s="8" t="b">
        <v>0</v>
      </c>
      <c r="U905" s="8">
        <v>540</v>
      </c>
      <c r="V905" s="54">
        <v>512</v>
      </c>
      <c r="W905" s="54">
        <v>404</v>
      </c>
      <c r="X905" s="8">
        <v>0</v>
      </c>
      <c r="Y905" s="8">
        <v>0</v>
      </c>
      <c r="Z905" s="8">
        <v>1</v>
      </c>
      <c r="AA905" s="8">
        <v>0</v>
      </c>
      <c r="AB905" s="8">
        <v>4</v>
      </c>
      <c r="AC905" s="8">
        <v>0</v>
      </c>
      <c r="AD905" s="8"/>
      <c r="AE905" s="8">
        <v>540</v>
      </c>
      <c r="AF905" s="8" t="s">
        <v>8384</v>
      </c>
      <c r="AG905" s="8" t="s">
        <v>8379</v>
      </c>
      <c r="AH905" s="54">
        <v>4</v>
      </c>
      <c r="AI905" s="54">
        <v>-24</v>
      </c>
      <c r="AJ905" s="8">
        <v>0</v>
      </c>
      <c r="AK905" s="8">
        <v>1</v>
      </c>
      <c r="AL905" s="8">
        <v>0</v>
      </c>
      <c r="AM905" s="8">
        <v>4</v>
      </c>
      <c r="AN905" s="8">
        <v>0</v>
      </c>
      <c r="AO905" s="8">
        <v>1</v>
      </c>
      <c r="AP905" s="8">
        <v>0</v>
      </c>
      <c r="AQ905" s="8">
        <v>0</v>
      </c>
      <c r="AR905" s="54">
        <v>405</v>
      </c>
      <c r="AS905" s="8">
        <v>1</v>
      </c>
      <c r="AT905" s="8">
        <v>0</v>
      </c>
      <c r="AU905" s="8">
        <v>540</v>
      </c>
      <c r="AV905" s="8" t="s">
        <v>8439</v>
      </c>
      <c r="AW905" s="8">
        <v>1</v>
      </c>
      <c r="AX905" s="8">
        <v>0</v>
      </c>
      <c r="AY905" s="8">
        <v>0</v>
      </c>
      <c r="AZ905" s="47">
        <v>46207.3125</v>
      </c>
      <c r="BA905" s="47">
        <v>46207.6875</v>
      </c>
      <c r="BB905" s="8" t="s">
        <v>8380</v>
      </c>
      <c r="BC905" s="47">
        <v>46207.31527777778</v>
      </c>
      <c r="BD905" s="47">
        <v>46207.67083333333</v>
      </c>
      <c r="BE905" s="8" t="s">
        <v>169</v>
      </c>
      <c r="BF905" s="8">
        <v>0</v>
      </c>
      <c r="BG905" s="8">
        <v>0</v>
      </c>
      <c r="BH905" s="8"/>
    </row>
    <row r="906" spans="2:60">
      <c r="B906" s="8" t="s">
        <v>8326</v>
      </c>
      <c r="C906" s="8" t="s">
        <v>95</v>
      </c>
      <c r="D906" s="8" t="s">
        <v>62</v>
      </c>
      <c r="E906" s="8" t="s">
        <v>250</v>
      </c>
      <c r="F906" s="8" t="s">
        <v>8438</v>
      </c>
      <c r="G906" s="8" t="s">
        <v>96</v>
      </c>
      <c r="H906" s="8" t="s">
        <v>53</v>
      </c>
      <c r="I906" s="9">
        <v>46214</v>
      </c>
      <c r="J906" s="61">
        <v>0</v>
      </c>
      <c r="K906" s="56">
        <v>46204</v>
      </c>
      <c r="L906" s="8" t="s">
        <v>52</v>
      </c>
      <c r="M906" s="8" t="s">
        <v>97</v>
      </c>
      <c r="N906" s="8" t="s">
        <v>50</v>
      </c>
      <c r="O906" s="8">
        <v>1</v>
      </c>
      <c r="P906" s="8">
        <v>4</v>
      </c>
      <c r="Q906" s="8" t="s">
        <v>58</v>
      </c>
      <c r="R906" s="8">
        <v>4</v>
      </c>
      <c r="S906" s="8">
        <v>0</v>
      </c>
      <c r="T906" s="8" t="b">
        <v>0</v>
      </c>
      <c r="U906" s="8">
        <v>540</v>
      </c>
      <c r="V906" s="54">
        <v>514</v>
      </c>
      <c r="W906" s="54">
        <v>369</v>
      </c>
      <c r="X906" s="8">
        <v>0</v>
      </c>
      <c r="Y906" s="8">
        <v>0</v>
      </c>
      <c r="Z906" s="8">
        <v>1</v>
      </c>
      <c r="AA906" s="8">
        <v>0</v>
      </c>
      <c r="AB906" s="8">
        <v>4</v>
      </c>
      <c r="AC906" s="8">
        <v>0</v>
      </c>
      <c r="AD906" s="8"/>
      <c r="AE906" s="8">
        <v>540</v>
      </c>
      <c r="AF906" s="8" t="s">
        <v>8384</v>
      </c>
      <c r="AG906" s="8" t="s">
        <v>8379</v>
      </c>
      <c r="AH906" s="54">
        <v>2</v>
      </c>
      <c r="AI906" s="54">
        <v>-24</v>
      </c>
      <c r="AJ906" s="8">
        <v>0</v>
      </c>
      <c r="AK906" s="8">
        <v>1</v>
      </c>
      <c r="AL906" s="8">
        <v>0</v>
      </c>
      <c r="AM906" s="8">
        <v>4</v>
      </c>
      <c r="AN906" s="8">
        <v>0</v>
      </c>
      <c r="AO906" s="8">
        <v>1</v>
      </c>
      <c r="AP906" s="8">
        <v>0</v>
      </c>
      <c r="AQ906" s="8">
        <v>0</v>
      </c>
      <c r="AR906" s="54">
        <v>365</v>
      </c>
      <c r="AS906" s="8">
        <v>1</v>
      </c>
      <c r="AT906" s="8">
        <v>0</v>
      </c>
      <c r="AU906" s="8">
        <v>540</v>
      </c>
      <c r="AV906" s="8" t="s">
        <v>8439</v>
      </c>
      <c r="AW906" s="8">
        <v>1</v>
      </c>
      <c r="AX906" s="8">
        <v>0</v>
      </c>
      <c r="AY906" s="8">
        <v>0</v>
      </c>
      <c r="AZ906" s="47">
        <v>46214.354166666664</v>
      </c>
      <c r="BA906" s="47">
        <v>46214.729166666664</v>
      </c>
      <c r="BB906" s="8" t="s">
        <v>8380</v>
      </c>
      <c r="BC906" s="47">
        <v>46214.355555555558</v>
      </c>
      <c r="BD906" s="47">
        <v>46214.712500000001</v>
      </c>
      <c r="BE906" s="8" t="s">
        <v>250</v>
      </c>
      <c r="BF906" s="8">
        <v>0</v>
      </c>
      <c r="BG906" s="8">
        <v>0</v>
      </c>
      <c r="BH906" s="8"/>
    </row>
    <row r="907" spans="2:60">
      <c r="B907" s="8" t="s">
        <v>8326</v>
      </c>
      <c r="C907" s="8" t="s">
        <v>95</v>
      </c>
      <c r="D907" s="8" t="s">
        <v>62</v>
      </c>
      <c r="E907" s="8" t="s">
        <v>250</v>
      </c>
      <c r="F907" s="8" t="s">
        <v>8438</v>
      </c>
      <c r="G907" s="8" t="s">
        <v>98</v>
      </c>
      <c r="H907" s="8" t="s">
        <v>53</v>
      </c>
      <c r="I907" s="9">
        <v>46223</v>
      </c>
      <c r="J907" s="61">
        <v>0</v>
      </c>
      <c r="K907" s="56">
        <v>46204</v>
      </c>
      <c r="L907" s="8" t="s">
        <v>52</v>
      </c>
      <c r="M907" s="8" t="s">
        <v>97</v>
      </c>
      <c r="N907" s="8" t="s">
        <v>50</v>
      </c>
      <c r="O907" s="8">
        <v>1</v>
      </c>
      <c r="P907" s="8">
        <v>4</v>
      </c>
      <c r="Q907" s="8" t="s">
        <v>58</v>
      </c>
      <c r="R907" s="8">
        <v>4</v>
      </c>
      <c r="S907" s="8">
        <v>0</v>
      </c>
      <c r="T907" s="8" t="b">
        <v>0</v>
      </c>
      <c r="U907" s="8">
        <v>480</v>
      </c>
      <c r="V907" s="54">
        <v>447</v>
      </c>
      <c r="W907" s="54">
        <v>339</v>
      </c>
      <c r="X907" s="8">
        <v>0</v>
      </c>
      <c r="Y907" s="8">
        <v>0</v>
      </c>
      <c r="Z907" s="8">
        <v>1</v>
      </c>
      <c r="AA907" s="8">
        <v>0</v>
      </c>
      <c r="AB907" s="8">
        <v>4</v>
      </c>
      <c r="AC907" s="8">
        <v>0</v>
      </c>
      <c r="AD907" s="8"/>
      <c r="AE907" s="8">
        <v>480</v>
      </c>
      <c r="AF907" s="8" t="s">
        <v>8384</v>
      </c>
      <c r="AG907" s="8" t="s">
        <v>8379</v>
      </c>
      <c r="AH907" s="54">
        <v>2</v>
      </c>
      <c r="AI907" s="54">
        <v>-31</v>
      </c>
      <c r="AJ907" s="8">
        <v>0</v>
      </c>
      <c r="AK907" s="8">
        <v>1</v>
      </c>
      <c r="AL907" s="8">
        <v>0</v>
      </c>
      <c r="AM907" s="8">
        <v>4</v>
      </c>
      <c r="AN907" s="8">
        <v>0</v>
      </c>
      <c r="AO907" s="8">
        <v>1</v>
      </c>
      <c r="AP907" s="8">
        <v>0</v>
      </c>
      <c r="AQ907" s="8">
        <v>0</v>
      </c>
      <c r="AR907" s="54">
        <v>345</v>
      </c>
      <c r="AS907" s="8">
        <v>1</v>
      </c>
      <c r="AT907" s="8">
        <v>0</v>
      </c>
      <c r="AU907" s="8">
        <v>480</v>
      </c>
      <c r="AV907" s="8" t="s">
        <v>8439</v>
      </c>
      <c r="AW907" s="8">
        <v>1</v>
      </c>
      <c r="AX907" s="8">
        <v>0</v>
      </c>
      <c r="AY907" s="8">
        <v>0</v>
      </c>
      <c r="AZ907" s="47">
        <v>46223.3125</v>
      </c>
      <c r="BA907" s="47">
        <v>46223.645833333336</v>
      </c>
      <c r="BB907" s="8" t="s">
        <v>8380</v>
      </c>
      <c r="BC907" s="47">
        <v>46223.313888888886</v>
      </c>
      <c r="BD907" s="47">
        <v>46223.624305555553</v>
      </c>
      <c r="BE907" s="8" t="s">
        <v>250</v>
      </c>
      <c r="BF907" s="8">
        <v>0</v>
      </c>
      <c r="BG907" s="8">
        <v>0</v>
      </c>
      <c r="BH907" s="8"/>
    </row>
    <row r="908" spans="2:60">
      <c r="B908" s="8" t="s">
        <v>8326</v>
      </c>
      <c r="C908" s="8" t="s">
        <v>95</v>
      </c>
      <c r="D908" s="8" t="s">
        <v>62</v>
      </c>
      <c r="E908" s="8" t="s">
        <v>191</v>
      </c>
      <c r="F908" s="8" t="s">
        <v>8438</v>
      </c>
      <c r="G908" s="8" t="s">
        <v>99</v>
      </c>
      <c r="H908" s="8" t="s">
        <v>53</v>
      </c>
      <c r="I908" s="9">
        <v>46217</v>
      </c>
      <c r="J908" s="61">
        <v>0</v>
      </c>
      <c r="K908" s="56">
        <v>46204</v>
      </c>
      <c r="L908" s="8" t="s">
        <v>52</v>
      </c>
      <c r="M908" s="8" t="s">
        <v>97</v>
      </c>
      <c r="N908" s="8" t="s">
        <v>50</v>
      </c>
      <c r="O908" s="8">
        <v>1</v>
      </c>
      <c r="P908" s="8">
        <v>4</v>
      </c>
      <c r="Q908" s="8" t="s">
        <v>58</v>
      </c>
      <c r="R908" s="8">
        <v>4</v>
      </c>
      <c r="S908" s="8">
        <v>0</v>
      </c>
      <c r="T908" s="8" t="b">
        <v>0</v>
      </c>
      <c r="U908" s="8">
        <v>480</v>
      </c>
      <c r="V908" s="54">
        <v>465</v>
      </c>
      <c r="W908" s="54">
        <v>352</v>
      </c>
      <c r="X908" s="8">
        <v>0</v>
      </c>
      <c r="Y908" s="8">
        <v>0</v>
      </c>
      <c r="Z908" s="8">
        <v>1</v>
      </c>
      <c r="AA908" s="8">
        <v>0</v>
      </c>
      <c r="AB908" s="8">
        <v>4</v>
      </c>
      <c r="AC908" s="8">
        <v>0</v>
      </c>
      <c r="AD908" s="8"/>
      <c r="AE908" s="8">
        <v>480</v>
      </c>
      <c r="AF908" s="8" t="s">
        <v>8384</v>
      </c>
      <c r="AG908" s="8" t="s">
        <v>8379</v>
      </c>
      <c r="AH908" s="54">
        <v>2</v>
      </c>
      <c r="AI908" s="54">
        <v>-13</v>
      </c>
      <c r="AJ908" s="8">
        <v>0</v>
      </c>
      <c r="AK908" s="8">
        <v>1</v>
      </c>
      <c r="AL908" s="8">
        <v>0</v>
      </c>
      <c r="AM908" s="8">
        <v>4</v>
      </c>
      <c r="AN908" s="8">
        <v>0</v>
      </c>
      <c r="AO908" s="8">
        <v>1</v>
      </c>
      <c r="AP908" s="8">
        <v>0</v>
      </c>
      <c r="AQ908" s="8">
        <v>0</v>
      </c>
      <c r="AR908" s="54">
        <v>340</v>
      </c>
      <c r="AS908" s="8">
        <v>1</v>
      </c>
      <c r="AT908" s="8">
        <v>0</v>
      </c>
      <c r="AU908" s="8">
        <v>480</v>
      </c>
      <c r="AV908" s="8" t="s">
        <v>8439</v>
      </c>
      <c r="AW908" s="8">
        <v>1</v>
      </c>
      <c r="AX908" s="8">
        <v>0</v>
      </c>
      <c r="AY908" s="8">
        <v>0</v>
      </c>
      <c r="AZ908" s="47">
        <v>46217.333333333336</v>
      </c>
      <c r="BA908" s="47">
        <v>46217.666666666664</v>
      </c>
      <c r="BB908" s="8" t="s">
        <v>8380</v>
      </c>
      <c r="BC908" s="47">
        <v>46217.334722222222</v>
      </c>
      <c r="BD908" s="47">
        <v>46217.657638888886</v>
      </c>
      <c r="BE908" s="8" t="s">
        <v>191</v>
      </c>
      <c r="BF908" s="8">
        <v>0</v>
      </c>
      <c r="BG908" s="8">
        <v>0</v>
      </c>
      <c r="BH908" s="8"/>
    </row>
    <row r="909" spans="2:60">
      <c r="B909" s="8" t="s">
        <v>8326</v>
      </c>
      <c r="C909" s="8" t="s">
        <v>95</v>
      </c>
      <c r="D909" s="8" t="s">
        <v>62</v>
      </c>
      <c r="E909" s="8" t="s">
        <v>143</v>
      </c>
      <c r="F909" s="8" t="s">
        <v>8438</v>
      </c>
      <c r="G909" s="8" t="s">
        <v>96</v>
      </c>
      <c r="H909" s="8" t="s">
        <v>53</v>
      </c>
      <c r="I909" s="9">
        <v>46223</v>
      </c>
      <c r="J909" s="61">
        <v>0</v>
      </c>
      <c r="K909" s="56">
        <v>46204</v>
      </c>
      <c r="L909" s="8" t="s">
        <v>52</v>
      </c>
      <c r="M909" s="8" t="s">
        <v>97</v>
      </c>
      <c r="N909" s="8" t="s">
        <v>50</v>
      </c>
      <c r="O909" s="8">
        <v>1</v>
      </c>
      <c r="P909" s="8">
        <v>4</v>
      </c>
      <c r="Q909" s="8" t="s">
        <v>58</v>
      </c>
      <c r="R909" s="8">
        <v>4</v>
      </c>
      <c r="S909" s="8">
        <v>0</v>
      </c>
      <c r="T909" s="8" t="b">
        <v>0</v>
      </c>
      <c r="U909" s="8">
        <v>240</v>
      </c>
      <c r="V909" s="54">
        <v>208</v>
      </c>
      <c r="W909" s="54">
        <v>122</v>
      </c>
      <c r="X909" s="8">
        <v>0</v>
      </c>
      <c r="Y909" s="8">
        <v>0</v>
      </c>
      <c r="Z909" s="8">
        <v>1</v>
      </c>
      <c r="AA909" s="8">
        <v>0</v>
      </c>
      <c r="AB909" s="8">
        <v>4</v>
      </c>
      <c r="AC909" s="8">
        <v>0</v>
      </c>
      <c r="AD909" s="8"/>
      <c r="AE909" s="8">
        <v>240</v>
      </c>
      <c r="AF909" s="8" t="s">
        <v>8384</v>
      </c>
      <c r="AG909" s="8" t="s">
        <v>8379</v>
      </c>
      <c r="AH909" s="54">
        <v>9</v>
      </c>
      <c r="AI909" s="54">
        <v>-23</v>
      </c>
      <c r="AJ909" s="8">
        <v>0</v>
      </c>
      <c r="AK909" s="8">
        <v>1</v>
      </c>
      <c r="AL909" s="8">
        <v>0</v>
      </c>
      <c r="AM909" s="8">
        <v>4</v>
      </c>
      <c r="AN909" s="8">
        <v>0</v>
      </c>
      <c r="AO909" s="8">
        <v>1</v>
      </c>
      <c r="AP909" s="8">
        <v>0</v>
      </c>
      <c r="AQ909" s="8">
        <v>0</v>
      </c>
      <c r="AR909" s="54">
        <v>120</v>
      </c>
      <c r="AS909" s="8">
        <v>1</v>
      </c>
      <c r="AT909" s="8">
        <v>0</v>
      </c>
      <c r="AU909" s="8">
        <v>240</v>
      </c>
      <c r="AV909" s="8" t="s">
        <v>8439</v>
      </c>
      <c r="AW909" s="8">
        <v>1</v>
      </c>
      <c r="AX909" s="8">
        <v>0</v>
      </c>
      <c r="AY909" s="8">
        <v>0</v>
      </c>
      <c r="AZ909" s="47">
        <v>46223.5625</v>
      </c>
      <c r="BA909" s="47">
        <v>46223.729166666664</v>
      </c>
      <c r="BB909" s="8" t="s">
        <v>8380</v>
      </c>
      <c r="BC909" s="47">
        <v>46223.568749999999</v>
      </c>
      <c r="BD909" s="47">
        <v>46223.713194444441</v>
      </c>
      <c r="BE909" s="8" t="s">
        <v>143</v>
      </c>
      <c r="BF909" s="8">
        <v>0</v>
      </c>
      <c r="BG909" s="8">
        <v>0</v>
      </c>
      <c r="BH909" s="8"/>
    </row>
    <row r="910" spans="2:60">
      <c r="B910" s="8" t="s">
        <v>8326</v>
      </c>
      <c r="C910" s="8" t="s">
        <v>95</v>
      </c>
      <c r="D910" s="8" t="s">
        <v>62</v>
      </c>
      <c r="E910" s="8" t="s">
        <v>143</v>
      </c>
      <c r="F910" s="8" t="s">
        <v>8438</v>
      </c>
      <c r="G910" s="8" t="s">
        <v>96</v>
      </c>
      <c r="H910" s="8" t="s">
        <v>53</v>
      </c>
      <c r="I910" s="9">
        <v>46260</v>
      </c>
      <c r="J910" s="61">
        <v>0</v>
      </c>
      <c r="K910" s="56">
        <v>46235</v>
      </c>
      <c r="L910" s="8" t="s">
        <v>52</v>
      </c>
      <c r="M910" s="8" t="s">
        <v>97</v>
      </c>
      <c r="N910" s="8" t="s">
        <v>50</v>
      </c>
      <c r="O910" s="8">
        <v>1</v>
      </c>
      <c r="P910" s="8">
        <v>4</v>
      </c>
      <c r="Q910" s="8" t="s">
        <v>60</v>
      </c>
      <c r="R910" s="8">
        <v>4</v>
      </c>
      <c r="S910" s="8">
        <v>0</v>
      </c>
      <c r="T910" s="8" t="b">
        <v>0</v>
      </c>
      <c r="U910" s="8">
        <v>180</v>
      </c>
      <c r="V910" s="54">
        <v>159</v>
      </c>
      <c r="W910" s="54">
        <v>85</v>
      </c>
      <c r="X910" s="8">
        <v>0</v>
      </c>
      <c r="Y910" s="8">
        <v>0</v>
      </c>
      <c r="Z910" s="8">
        <v>1</v>
      </c>
      <c r="AA910" s="8">
        <v>0</v>
      </c>
      <c r="AB910" s="8">
        <v>4</v>
      </c>
      <c r="AC910" s="8">
        <v>0</v>
      </c>
      <c r="AD910" s="8"/>
      <c r="AE910" s="8">
        <v>180</v>
      </c>
      <c r="AF910" s="8" t="s">
        <v>8384</v>
      </c>
      <c r="AG910" s="8" t="s">
        <v>8379</v>
      </c>
      <c r="AH910" s="54">
        <v>3</v>
      </c>
      <c r="AI910" s="54">
        <v>-18</v>
      </c>
      <c r="AJ910" s="8">
        <v>0</v>
      </c>
      <c r="AK910" s="8">
        <v>1</v>
      </c>
      <c r="AL910" s="8">
        <v>0</v>
      </c>
      <c r="AM910" s="8">
        <v>4</v>
      </c>
      <c r="AN910" s="8">
        <v>0</v>
      </c>
      <c r="AO910" s="8">
        <v>1</v>
      </c>
      <c r="AP910" s="8">
        <v>0</v>
      </c>
      <c r="AQ910" s="8">
        <v>0</v>
      </c>
      <c r="AR910" s="54">
        <v>90</v>
      </c>
      <c r="AS910" s="8">
        <v>1</v>
      </c>
      <c r="AT910" s="8">
        <v>0</v>
      </c>
      <c r="AU910" s="8">
        <v>180</v>
      </c>
      <c r="AV910" s="8" t="s">
        <v>8439</v>
      </c>
      <c r="AW910" s="8">
        <v>1</v>
      </c>
      <c r="AX910" s="8">
        <v>0</v>
      </c>
      <c r="AY910" s="8">
        <v>0</v>
      </c>
      <c r="AZ910" s="47">
        <v>46260.333333333336</v>
      </c>
      <c r="BA910" s="47">
        <v>46260.458333333336</v>
      </c>
      <c r="BB910" s="8" t="s">
        <v>8380</v>
      </c>
      <c r="BC910" s="47">
        <v>46260.335416666669</v>
      </c>
      <c r="BD910" s="47">
        <v>46260.445833333331</v>
      </c>
      <c r="BE910" s="8" t="s">
        <v>143</v>
      </c>
      <c r="BF910" s="8">
        <v>0</v>
      </c>
      <c r="BG910" s="8">
        <v>0</v>
      </c>
      <c r="BH910" s="8"/>
    </row>
    <row r="911" spans="2:60">
      <c r="B911" s="8" t="s">
        <v>8326</v>
      </c>
      <c r="C911" s="8" t="s">
        <v>95</v>
      </c>
      <c r="D911" s="8" t="s">
        <v>62</v>
      </c>
      <c r="E911" s="8" t="s">
        <v>314</v>
      </c>
      <c r="F911" s="8" t="s">
        <v>8438</v>
      </c>
      <c r="G911" s="8" t="s">
        <v>99</v>
      </c>
      <c r="H911" s="8" t="s">
        <v>53</v>
      </c>
      <c r="I911" s="9">
        <v>46174</v>
      </c>
      <c r="J911" s="61">
        <v>0</v>
      </c>
      <c r="K911" s="56">
        <v>46174</v>
      </c>
      <c r="L911" s="8" t="s">
        <v>52</v>
      </c>
      <c r="M911" s="8" t="s">
        <v>97</v>
      </c>
      <c r="N911" s="8" t="s">
        <v>50</v>
      </c>
      <c r="O911" s="8">
        <v>1</v>
      </c>
      <c r="P911" s="8">
        <v>4</v>
      </c>
      <c r="Q911" s="8" t="s">
        <v>56</v>
      </c>
      <c r="R911" s="8">
        <v>4</v>
      </c>
      <c r="S911" s="8">
        <v>0</v>
      </c>
      <c r="T911" s="8" t="b">
        <v>0</v>
      </c>
      <c r="U911" s="8">
        <v>480</v>
      </c>
      <c r="V911" s="54">
        <v>457</v>
      </c>
      <c r="W911" s="54">
        <v>337</v>
      </c>
      <c r="X911" s="8">
        <v>0</v>
      </c>
      <c r="Y911" s="8">
        <v>0</v>
      </c>
      <c r="Z911" s="8">
        <v>1</v>
      </c>
      <c r="AA911" s="8">
        <v>0</v>
      </c>
      <c r="AB911" s="8">
        <v>4</v>
      </c>
      <c r="AC911" s="8">
        <v>0</v>
      </c>
      <c r="AD911" s="8"/>
      <c r="AE911" s="8">
        <v>480</v>
      </c>
      <c r="AF911" s="8" t="s">
        <v>8384</v>
      </c>
      <c r="AG911" s="8" t="s">
        <v>8379</v>
      </c>
      <c r="AH911" s="54">
        <v>4</v>
      </c>
      <c r="AI911" s="54">
        <v>-19</v>
      </c>
      <c r="AJ911" s="8">
        <v>0</v>
      </c>
      <c r="AK911" s="8">
        <v>1</v>
      </c>
      <c r="AL911" s="8">
        <v>0</v>
      </c>
      <c r="AM911" s="8">
        <v>4</v>
      </c>
      <c r="AN911" s="8">
        <v>0</v>
      </c>
      <c r="AO911" s="8">
        <v>1</v>
      </c>
      <c r="AP911" s="8">
        <v>0</v>
      </c>
      <c r="AQ911" s="8">
        <v>0</v>
      </c>
      <c r="AR911" s="54">
        <v>330</v>
      </c>
      <c r="AS911" s="8">
        <v>1</v>
      </c>
      <c r="AT911" s="8">
        <v>0</v>
      </c>
      <c r="AU911" s="8">
        <v>480</v>
      </c>
      <c r="AV911" s="8" t="s">
        <v>8439</v>
      </c>
      <c r="AW911" s="8">
        <v>1</v>
      </c>
      <c r="AX911" s="8">
        <v>0</v>
      </c>
      <c r="AY911" s="8">
        <v>0</v>
      </c>
      <c r="AZ911" s="47">
        <v>46174.375</v>
      </c>
      <c r="BA911" s="47">
        <v>46174.708333333336</v>
      </c>
      <c r="BB911" s="8" t="s">
        <v>8380</v>
      </c>
      <c r="BC911" s="47">
        <v>46174.37777777778</v>
      </c>
      <c r="BD911" s="47">
        <v>46174.695138888892</v>
      </c>
      <c r="BE911" s="8" t="s">
        <v>314</v>
      </c>
      <c r="BF911" s="8">
        <v>0</v>
      </c>
      <c r="BG911" s="8">
        <v>0</v>
      </c>
      <c r="BH911" s="8"/>
    </row>
    <row r="912" spans="2:60">
      <c r="B912" s="8" t="s">
        <v>8326</v>
      </c>
      <c r="C912" s="8" t="s">
        <v>95</v>
      </c>
      <c r="D912" s="8" t="s">
        <v>62</v>
      </c>
      <c r="E912" s="8" t="s">
        <v>616</v>
      </c>
      <c r="F912" s="8" t="s">
        <v>8438</v>
      </c>
      <c r="G912" s="8" t="s">
        <v>98</v>
      </c>
      <c r="H912" s="8" t="s">
        <v>53</v>
      </c>
      <c r="I912" s="9">
        <v>46265</v>
      </c>
      <c r="J912" s="61">
        <v>0</v>
      </c>
      <c r="K912" s="56">
        <v>46235</v>
      </c>
      <c r="L912" s="8" t="s">
        <v>52</v>
      </c>
      <c r="M912" s="8" t="s">
        <v>97</v>
      </c>
      <c r="N912" s="8" t="s">
        <v>50</v>
      </c>
      <c r="O912" s="8">
        <v>1</v>
      </c>
      <c r="P912" s="8">
        <v>4</v>
      </c>
      <c r="Q912" s="8" t="s">
        <v>60</v>
      </c>
      <c r="R912" s="8">
        <v>4</v>
      </c>
      <c r="S912" s="8">
        <v>0</v>
      </c>
      <c r="T912" s="8" t="b">
        <v>0</v>
      </c>
      <c r="U912" s="8">
        <v>480</v>
      </c>
      <c r="V912" s="54">
        <v>443</v>
      </c>
      <c r="W912" s="54">
        <v>309</v>
      </c>
      <c r="X912" s="8">
        <v>0</v>
      </c>
      <c r="Y912" s="8">
        <v>0</v>
      </c>
      <c r="Z912" s="8">
        <v>1</v>
      </c>
      <c r="AA912" s="8">
        <v>0</v>
      </c>
      <c r="AB912" s="8">
        <v>4</v>
      </c>
      <c r="AC912" s="8">
        <v>0</v>
      </c>
      <c r="AD912" s="8"/>
      <c r="AE912" s="8">
        <v>480</v>
      </c>
      <c r="AF912" s="8" t="s">
        <v>8384</v>
      </c>
      <c r="AG912" s="8" t="s">
        <v>8379</v>
      </c>
      <c r="AH912" s="54">
        <v>9</v>
      </c>
      <c r="AI912" s="54">
        <v>-28</v>
      </c>
      <c r="AJ912" s="8">
        <v>0</v>
      </c>
      <c r="AK912" s="8">
        <v>1</v>
      </c>
      <c r="AL912" s="8">
        <v>0</v>
      </c>
      <c r="AM912" s="8">
        <v>4</v>
      </c>
      <c r="AN912" s="8">
        <v>0</v>
      </c>
      <c r="AO912" s="8">
        <v>1</v>
      </c>
      <c r="AP912" s="8">
        <v>0</v>
      </c>
      <c r="AQ912" s="8">
        <v>0</v>
      </c>
      <c r="AR912" s="54">
        <v>310</v>
      </c>
      <c r="AS912" s="8">
        <v>1</v>
      </c>
      <c r="AT912" s="8">
        <v>0</v>
      </c>
      <c r="AU912" s="8">
        <v>480</v>
      </c>
      <c r="AV912" s="8" t="s">
        <v>8439</v>
      </c>
      <c r="AW912" s="8">
        <v>1</v>
      </c>
      <c r="AX912" s="8">
        <v>0</v>
      </c>
      <c r="AY912" s="8">
        <v>0</v>
      </c>
      <c r="AZ912" s="47">
        <v>46265.354166666664</v>
      </c>
      <c r="BA912" s="47">
        <v>46265.6875</v>
      </c>
      <c r="BB912" s="8" t="s">
        <v>8380</v>
      </c>
      <c r="BC912" s="47">
        <v>46265.36041666667</v>
      </c>
      <c r="BD912" s="47">
        <v>46265.668055555558</v>
      </c>
      <c r="BE912" s="8" t="s">
        <v>616</v>
      </c>
      <c r="BF912" s="8">
        <v>0</v>
      </c>
      <c r="BG912" s="8">
        <v>0</v>
      </c>
      <c r="BH912" s="8"/>
    </row>
    <row r="913" spans="2:60">
      <c r="B913" s="8" t="s">
        <v>8326</v>
      </c>
      <c r="C913" s="8" t="s">
        <v>95</v>
      </c>
      <c r="D913" s="8" t="s">
        <v>62</v>
      </c>
      <c r="E913" s="8" t="s">
        <v>430</v>
      </c>
      <c r="F913" s="8" t="s">
        <v>8438</v>
      </c>
      <c r="G913" s="8" t="s">
        <v>98</v>
      </c>
      <c r="H913" s="8" t="s">
        <v>53</v>
      </c>
      <c r="I913" s="9">
        <v>46210</v>
      </c>
      <c r="J913" s="61">
        <v>0</v>
      </c>
      <c r="K913" s="56">
        <v>46204</v>
      </c>
      <c r="L913" s="8" t="s">
        <v>52</v>
      </c>
      <c r="M913" s="8" t="s">
        <v>97</v>
      </c>
      <c r="N913" s="8" t="s">
        <v>50</v>
      </c>
      <c r="O913" s="8">
        <v>1</v>
      </c>
      <c r="P913" s="8">
        <v>4</v>
      </c>
      <c r="Q913" s="8" t="s">
        <v>58</v>
      </c>
      <c r="R913" s="8">
        <v>4</v>
      </c>
      <c r="S913" s="8">
        <v>0</v>
      </c>
      <c r="T913" s="8" t="b">
        <v>0</v>
      </c>
      <c r="U913" s="8">
        <v>210</v>
      </c>
      <c r="V913" s="54">
        <v>183</v>
      </c>
      <c r="W913" s="54">
        <v>108</v>
      </c>
      <c r="X913" s="8">
        <v>0</v>
      </c>
      <c r="Y913" s="8">
        <v>0</v>
      </c>
      <c r="Z913" s="8">
        <v>1</v>
      </c>
      <c r="AA913" s="8">
        <v>0</v>
      </c>
      <c r="AB913" s="8">
        <v>4</v>
      </c>
      <c r="AC913" s="8">
        <v>0</v>
      </c>
      <c r="AD913" s="8"/>
      <c r="AE913" s="8">
        <v>210</v>
      </c>
      <c r="AF913" s="8" t="s">
        <v>8384</v>
      </c>
      <c r="AG913" s="8" t="s">
        <v>8379</v>
      </c>
      <c r="AH913" s="54">
        <v>5</v>
      </c>
      <c r="AI913" s="54">
        <v>-22</v>
      </c>
      <c r="AJ913" s="8">
        <v>0</v>
      </c>
      <c r="AK913" s="8">
        <v>1</v>
      </c>
      <c r="AL913" s="8">
        <v>0</v>
      </c>
      <c r="AM913" s="8">
        <v>4</v>
      </c>
      <c r="AN913" s="8">
        <v>0</v>
      </c>
      <c r="AO913" s="8">
        <v>1</v>
      </c>
      <c r="AP913" s="8">
        <v>0</v>
      </c>
      <c r="AQ913" s="8">
        <v>0</v>
      </c>
      <c r="AR913" s="54">
        <v>105</v>
      </c>
      <c r="AS913" s="8">
        <v>1</v>
      </c>
      <c r="AT913" s="8">
        <v>0</v>
      </c>
      <c r="AU913" s="8">
        <v>210</v>
      </c>
      <c r="AV913" s="8" t="s">
        <v>8439</v>
      </c>
      <c r="AW913" s="8">
        <v>1</v>
      </c>
      <c r="AX913" s="8">
        <v>0</v>
      </c>
      <c r="AY913" s="8">
        <v>0</v>
      </c>
      <c r="AZ913" s="47">
        <v>46210.354166666664</v>
      </c>
      <c r="BA913" s="47">
        <v>46210.5</v>
      </c>
      <c r="BB913" s="8" t="s">
        <v>8380</v>
      </c>
      <c r="BC913" s="47">
        <v>46210.357638888891</v>
      </c>
      <c r="BD913" s="47">
        <v>46210.484722222223</v>
      </c>
      <c r="BE913" s="8" t="s">
        <v>430</v>
      </c>
      <c r="BF913" s="8">
        <v>0</v>
      </c>
      <c r="BG913" s="8">
        <v>0</v>
      </c>
      <c r="BH913" s="8"/>
    </row>
    <row r="914" spans="2:60">
      <c r="B914" s="8" t="s">
        <v>8326</v>
      </c>
      <c r="C914" s="8" t="s">
        <v>95</v>
      </c>
      <c r="D914" s="8" t="s">
        <v>62</v>
      </c>
      <c r="E914" s="8" t="s">
        <v>480</v>
      </c>
      <c r="F914" s="8" t="s">
        <v>8438</v>
      </c>
      <c r="G914" s="8" t="s">
        <v>99</v>
      </c>
      <c r="H914" s="8" t="s">
        <v>53</v>
      </c>
      <c r="I914" s="9">
        <v>46238</v>
      </c>
      <c r="J914" s="61">
        <v>0</v>
      </c>
      <c r="K914" s="56">
        <v>46235</v>
      </c>
      <c r="L914" s="8" t="s">
        <v>52</v>
      </c>
      <c r="M914" s="8" t="s">
        <v>97</v>
      </c>
      <c r="N914" s="8" t="s">
        <v>50</v>
      </c>
      <c r="O914" s="8">
        <v>1</v>
      </c>
      <c r="P914" s="8">
        <v>4</v>
      </c>
      <c r="Q914" s="8" t="s">
        <v>60</v>
      </c>
      <c r="R914" s="8">
        <v>4</v>
      </c>
      <c r="S914" s="8">
        <v>0</v>
      </c>
      <c r="T914" s="8" t="b">
        <v>0</v>
      </c>
      <c r="U914" s="8">
        <v>270</v>
      </c>
      <c r="V914" s="54">
        <v>240</v>
      </c>
      <c r="W914" s="54">
        <v>146</v>
      </c>
      <c r="X914" s="8">
        <v>0</v>
      </c>
      <c r="Y914" s="8">
        <v>0</v>
      </c>
      <c r="Z914" s="8">
        <v>1</v>
      </c>
      <c r="AA914" s="8">
        <v>0</v>
      </c>
      <c r="AB914" s="8">
        <v>4</v>
      </c>
      <c r="AC914" s="8">
        <v>0</v>
      </c>
      <c r="AD914" s="8"/>
      <c r="AE914" s="8">
        <v>270</v>
      </c>
      <c r="AF914" s="8" t="s">
        <v>8378</v>
      </c>
      <c r="AG914" s="8" t="s">
        <v>8379</v>
      </c>
      <c r="AH914" s="54">
        <v>12</v>
      </c>
      <c r="AI914" s="54">
        <v>-18</v>
      </c>
      <c r="AJ914" s="8">
        <v>0</v>
      </c>
      <c r="AK914" s="8">
        <v>0</v>
      </c>
      <c r="AL914" s="8">
        <v>1</v>
      </c>
      <c r="AM914" s="8">
        <v>4</v>
      </c>
      <c r="AN914" s="8">
        <v>0</v>
      </c>
      <c r="AO914" s="8">
        <v>1</v>
      </c>
      <c r="AP914" s="8">
        <v>0</v>
      </c>
      <c r="AQ914" s="8">
        <v>0</v>
      </c>
      <c r="AR914" s="54">
        <v>145</v>
      </c>
      <c r="AS914" s="8">
        <v>1</v>
      </c>
      <c r="AT914" s="8">
        <v>0</v>
      </c>
      <c r="AU914" s="8">
        <v>270</v>
      </c>
      <c r="AV914" s="8" t="s">
        <v>8439</v>
      </c>
      <c r="AW914" s="8">
        <v>1</v>
      </c>
      <c r="AX914" s="8">
        <v>0</v>
      </c>
      <c r="AY914" s="8">
        <v>0</v>
      </c>
      <c r="AZ914" s="47">
        <v>46238.333333333336</v>
      </c>
      <c r="BA914" s="47">
        <v>46238.520833333336</v>
      </c>
      <c r="BB914" s="8" t="s">
        <v>8380</v>
      </c>
      <c r="BC914" s="47">
        <v>46238.341666666667</v>
      </c>
      <c r="BD914" s="47">
        <v>46238.508333333331</v>
      </c>
      <c r="BE914" s="8" t="s">
        <v>480</v>
      </c>
      <c r="BF914" s="8">
        <v>0</v>
      </c>
      <c r="BG914" s="8">
        <v>0</v>
      </c>
      <c r="BH914" s="8"/>
    </row>
    <row r="915" spans="2:60">
      <c r="B915" s="8" t="s">
        <v>8326</v>
      </c>
      <c r="C915" s="8" t="s">
        <v>95</v>
      </c>
      <c r="D915" s="8" t="s">
        <v>62</v>
      </c>
      <c r="E915" s="8" t="s">
        <v>394</v>
      </c>
      <c r="F915" s="8" t="s">
        <v>8438</v>
      </c>
      <c r="G915" s="8" t="s">
        <v>99</v>
      </c>
      <c r="H915" s="8" t="s">
        <v>53</v>
      </c>
      <c r="I915" s="9">
        <v>46198</v>
      </c>
      <c r="J915" s="61">
        <v>0</v>
      </c>
      <c r="K915" s="56">
        <v>46174</v>
      </c>
      <c r="L915" s="8" t="s">
        <v>52</v>
      </c>
      <c r="M915" s="8" t="s">
        <v>97</v>
      </c>
      <c r="N915" s="8" t="s">
        <v>50</v>
      </c>
      <c r="O915" s="8">
        <v>1</v>
      </c>
      <c r="P915" s="8">
        <v>4</v>
      </c>
      <c r="Q915" s="8" t="s">
        <v>56</v>
      </c>
      <c r="R915" s="8">
        <v>4</v>
      </c>
      <c r="S915" s="8">
        <v>0</v>
      </c>
      <c r="T915" s="8" t="b">
        <v>0</v>
      </c>
      <c r="U915" s="8">
        <v>540</v>
      </c>
      <c r="V915" s="54">
        <v>488</v>
      </c>
      <c r="W915" s="54">
        <v>357</v>
      </c>
      <c r="X915" s="8">
        <v>0</v>
      </c>
      <c r="Y915" s="8">
        <v>0</v>
      </c>
      <c r="Z915" s="8">
        <v>1</v>
      </c>
      <c r="AA915" s="8">
        <v>0</v>
      </c>
      <c r="AB915" s="8">
        <v>4</v>
      </c>
      <c r="AC915" s="8">
        <v>0</v>
      </c>
      <c r="AD915" s="8"/>
      <c r="AE915" s="8">
        <v>540</v>
      </c>
      <c r="AF915" s="8" t="s">
        <v>8384</v>
      </c>
      <c r="AG915" s="8" t="s">
        <v>8379</v>
      </c>
      <c r="AH915" s="54">
        <v>10</v>
      </c>
      <c r="AI915" s="54">
        <v>-42</v>
      </c>
      <c r="AJ915" s="8">
        <v>0</v>
      </c>
      <c r="AK915" s="8">
        <v>1</v>
      </c>
      <c r="AL915" s="8">
        <v>0</v>
      </c>
      <c r="AM915" s="8">
        <v>4</v>
      </c>
      <c r="AN915" s="8">
        <v>0</v>
      </c>
      <c r="AO915" s="8">
        <v>1</v>
      </c>
      <c r="AP915" s="8">
        <v>0</v>
      </c>
      <c r="AQ915" s="8">
        <v>0</v>
      </c>
      <c r="AR915" s="54">
        <v>345</v>
      </c>
      <c r="AS915" s="8">
        <v>1</v>
      </c>
      <c r="AT915" s="8">
        <v>0</v>
      </c>
      <c r="AU915" s="8">
        <v>540</v>
      </c>
      <c r="AV915" s="8" t="s">
        <v>8439</v>
      </c>
      <c r="AW915" s="8">
        <v>1</v>
      </c>
      <c r="AX915" s="8">
        <v>0</v>
      </c>
      <c r="AY915" s="8">
        <v>0</v>
      </c>
      <c r="AZ915" s="47">
        <v>46198.354166666664</v>
      </c>
      <c r="BA915" s="47">
        <v>46198.729166666664</v>
      </c>
      <c r="BB915" s="8" t="s">
        <v>8380</v>
      </c>
      <c r="BC915" s="47">
        <v>46198.361111111109</v>
      </c>
      <c r="BD915" s="47">
        <v>46198.7</v>
      </c>
      <c r="BE915" s="8" t="s">
        <v>394</v>
      </c>
      <c r="BF915" s="8">
        <v>0</v>
      </c>
      <c r="BG915" s="8">
        <v>0</v>
      </c>
      <c r="BH915" s="8"/>
    </row>
    <row r="916" spans="2:60">
      <c r="B916" s="8" t="s">
        <v>8326</v>
      </c>
      <c r="C916" s="8" t="s">
        <v>95</v>
      </c>
      <c r="D916" s="8" t="s">
        <v>62</v>
      </c>
      <c r="E916" s="8" t="s">
        <v>547</v>
      </c>
      <c r="F916" s="8" t="s">
        <v>8438</v>
      </c>
      <c r="G916" s="8" t="s">
        <v>98</v>
      </c>
      <c r="H916" s="8" t="s">
        <v>53</v>
      </c>
      <c r="I916" s="9">
        <v>46177</v>
      </c>
      <c r="J916" s="61">
        <v>0</v>
      </c>
      <c r="K916" s="56">
        <v>46174</v>
      </c>
      <c r="L916" s="8" t="s">
        <v>52</v>
      </c>
      <c r="M916" s="8" t="s">
        <v>97</v>
      </c>
      <c r="N916" s="8" t="s">
        <v>50</v>
      </c>
      <c r="O916" s="8">
        <v>1</v>
      </c>
      <c r="P916" s="8">
        <v>4</v>
      </c>
      <c r="Q916" s="8" t="s">
        <v>56</v>
      </c>
      <c r="R916" s="8">
        <v>4</v>
      </c>
      <c r="S916" s="8">
        <v>0</v>
      </c>
      <c r="T916" s="8" t="b">
        <v>0</v>
      </c>
      <c r="U916" s="8">
        <v>270</v>
      </c>
      <c r="V916" s="54">
        <v>228</v>
      </c>
      <c r="W916" s="54">
        <v>146</v>
      </c>
      <c r="X916" s="8">
        <v>0</v>
      </c>
      <c r="Y916" s="8">
        <v>0</v>
      </c>
      <c r="Z916" s="8">
        <v>1</v>
      </c>
      <c r="AA916" s="8">
        <v>0</v>
      </c>
      <c r="AB916" s="8">
        <v>4</v>
      </c>
      <c r="AC916" s="8">
        <v>0</v>
      </c>
      <c r="AD916" s="8"/>
      <c r="AE916" s="8">
        <v>270</v>
      </c>
      <c r="AF916" s="8" t="s">
        <v>8384</v>
      </c>
      <c r="AG916" s="8" t="s">
        <v>8379</v>
      </c>
      <c r="AH916" s="54">
        <v>10</v>
      </c>
      <c r="AI916" s="54">
        <v>-32</v>
      </c>
      <c r="AJ916" s="8">
        <v>0</v>
      </c>
      <c r="AK916" s="8">
        <v>1</v>
      </c>
      <c r="AL916" s="8">
        <v>0</v>
      </c>
      <c r="AM916" s="8">
        <v>4</v>
      </c>
      <c r="AN916" s="8">
        <v>0</v>
      </c>
      <c r="AO916" s="8">
        <v>1</v>
      </c>
      <c r="AP916" s="8">
        <v>0</v>
      </c>
      <c r="AQ916" s="8">
        <v>0</v>
      </c>
      <c r="AR916" s="54">
        <v>150</v>
      </c>
      <c r="AS916" s="8">
        <v>1</v>
      </c>
      <c r="AT916" s="8">
        <v>0</v>
      </c>
      <c r="AU916" s="8">
        <v>270</v>
      </c>
      <c r="AV916" s="8" t="s">
        <v>8439</v>
      </c>
      <c r="AW916" s="8">
        <v>1</v>
      </c>
      <c r="AX916" s="8">
        <v>0</v>
      </c>
      <c r="AY916" s="8">
        <v>0</v>
      </c>
      <c r="AZ916" s="47">
        <v>46177.354166666664</v>
      </c>
      <c r="BA916" s="47">
        <v>46177.541666666664</v>
      </c>
      <c r="BB916" s="8" t="s">
        <v>8380</v>
      </c>
      <c r="BC916" s="47">
        <v>46177.361111111109</v>
      </c>
      <c r="BD916" s="47">
        <v>46177.519444444442</v>
      </c>
      <c r="BE916" s="8" t="s">
        <v>547</v>
      </c>
      <c r="BF916" s="8">
        <v>0</v>
      </c>
      <c r="BG916" s="8">
        <v>0</v>
      </c>
      <c r="BH916" s="8"/>
    </row>
    <row r="917" spans="2:60">
      <c r="B917" s="8" t="s">
        <v>8326</v>
      </c>
      <c r="C917" s="8" t="s">
        <v>95</v>
      </c>
      <c r="D917" s="8" t="s">
        <v>62</v>
      </c>
      <c r="E917" s="8" t="s">
        <v>514</v>
      </c>
      <c r="F917" s="8" t="s">
        <v>8438</v>
      </c>
      <c r="G917" s="8" t="s">
        <v>99</v>
      </c>
      <c r="H917" s="8" t="s">
        <v>53</v>
      </c>
      <c r="I917" s="9">
        <v>46179</v>
      </c>
      <c r="J917" s="61">
        <v>0</v>
      </c>
      <c r="K917" s="56">
        <v>46174</v>
      </c>
      <c r="L917" s="8" t="s">
        <v>52</v>
      </c>
      <c r="M917" s="8" t="s">
        <v>97</v>
      </c>
      <c r="N917" s="8" t="s">
        <v>50</v>
      </c>
      <c r="O917" s="8">
        <v>1</v>
      </c>
      <c r="P917" s="8">
        <v>4</v>
      </c>
      <c r="Q917" s="8" t="s">
        <v>56</v>
      </c>
      <c r="R917" s="8">
        <v>4</v>
      </c>
      <c r="S917" s="8">
        <v>0</v>
      </c>
      <c r="T917" s="8" t="b">
        <v>0</v>
      </c>
      <c r="U917" s="8">
        <v>270</v>
      </c>
      <c r="V917" s="54">
        <v>232</v>
      </c>
      <c r="W917" s="54">
        <v>133</v>
      </c>
      <c r="X917" s="8">
        <v>0</v>
      </c>
      <c r="Y917" s="8">
        <v>0</v>
      </c>
      <c r="Z917" s="8">
        <v>1</v>
      </c>
      <c r="AA917" s="8">
        <v>0</v>
      </c>
      <c r="AB917" s="8">
        <v>4</v>
      </c>
      <c r="AC917" s="8">
        <v>0</v>
      </c>
      <c r="AD917" s="8"/>
      <c r="AE917" s="8">
        <v>270</v>
      </c>
      <c r="AF917" s="8" t="s">
        <v>8384</v>
      </c>
      <c r="AG917" s="8" t="s">
        <v>8379</v>
      </c>
      <c r="AH917" s="54">
        <v>6</v>
      </c>
      <c r="AI917" s="54">
        <v>-32</v>
      </c>
      <c r="AJ917" s="8">
        <v>0</v>
      </c>
      <c r="AK917" s="8">
        <v>1</v>
      </c>
      <c r="AL917" s="8">
        <v>0</v>
      </c>
      <c r="AM917" s="8">
        <v>4</v>
      </c>
      <c r="AN917" s="8">
        <v>0</v>
      </c>
      <c r="AO917" s="8">
        <v>1</v>
      </c>
      <c r="AP917" s="8">
        <v>0</v>
      </c>
      <c r="AQ917" s="8">
        <v>0</v>
      </c>
      <c r="AR917" s="54">
        <v>140</v>
      </c>
      <c r="AS917" s="8">
        <v>1</v>
      </c>
      <c r="AT917" s="8">
        <v>0</v>
      </c>
      <c r="AU917" s="8">
        <v>270</v>
      </c>
      <c r="AV917" s="8" t="s">
        <v>8439</v>
      </c>
      <c r="AW917" s="8">
        <v>1</v>
      </c>
      <c r="AX917" s="8">
        <v>0</v>
      </c>
      <c r="AY917" s="8">
        <v>0</v>
      </c>
      <c r="AZ917" s="47">
        <v>46179.333333333336</v>
      </c>
      <c r="BA917" s="47">
        <v>46179.520833333336</v>
      </c>
      <c r="BB917" s="8" t="s">
        <v>8380</v>
      </c>
      <c r="BC917" s="47">
        <v>46179.337500000001</v>
      </c>
      <c r="BD917" s="47">
        <v>46179.498611111114</v>
      </c>
      <c r="BE917" s="8" t="s">
        <v>514</v>
      </c>
      <c r="BF917" s="8">
        <v>0</v>
      </c>
      <c r="BG917" s="8">
        <v>0</v>
      </c>
      <c r="BH917" s="8"/>
    </row>
    <row r="918" spans="2:60">
      <c r="B918" s="8" t="s">
        <v>8326</v>
      </c>
      <c r="C918" s="8" t="s">
        <v>95</v>
      </c>
      <c r="D918" s="8" t="s">
        <v>62</v>
      </c>
      <c r="E918" s="8" t="s">
        <v>269</v>
      </c>
      <c r="F918" s="8" t="s">
        <v>8438</v>
      </c>
      <c r="G918" s="8" t="s">
        <v>99</v>
      </c>
      <c r="H918" s="8" t="s">
        <v>53</v>
      </c>
      <c r="I918" s="9">
        <v>46253</v>
      </c>
      <c r="J918" s="61">
        <v>0</v>
      </c>
      <c r="K918" s="56">
        <v>46235</v>
      </c>
      <c r="L918" s="8" t="s">
        <v>52</v>
      </c>
      <c r="M918" s="8" t="s">
        <v>97</v>
      </c>
      <c r="N918" s="8" t="s">
        <v>50</v>
      </c>
      <c r="O918" s="8">
        <v>1</v>
      </c>
      <c r="P918" s="8">
        <v>4</v>
      </c>
      <c r="Q918" s="8" t="s">
        <v>60</v>
      </c>
      <c r="R918" s="8">
        <v>4</v>
      </c>
      <c r="S918" s="8">
        <v>0</v>
      </c>
      <c r="T918" s="8" t="b">
        <v>0</v>
      </c>
      <c r="U918" s="8">
        <v>480</v>
      </c>
      <c r="V918" s="54">
        <v>441</v>
      </c>
      <c r="W918" s="54">
        <v>323</v>
      </c>
      <c r="X918" s="8">
        <v>0</v>
      </c>
      <c r="Y918" s="8">
        <v>0</v>
      </c>
      <c r="Z918" s="8">
        <v>1</v>
      </c>
      <c r="AA918" s="8">
        <v>0</v>
      </c>
      <c r="AB918" s="8">
        <v>4</v>
      </c>
      <c r="AC918" s="8">
        <v>0</v>
      </c>
      <c r="AD918" s="8"/>
      <c r="AE918" s="8">
        <v>480</v>
      </c>
      <c r="AF918" s="8" t="s">
        <v>8378</v>
      </c>
      <c r="AG918" s="8" t="s">
        <v>8379</v>
      </c>
      <c r="AH918" s="54">
        <v>11</v>
      </c>
      <c r="AI918" s="54">
        <v>-28</v>
      </c>
      <c r="AJ918" s="8">
        <v>0</v>
      </c>
      <c r="AK918" s="8">
        <v>0</v>
      </c>
      <c r="AL918" s="8">
        <v>1</v>
      </c>
      <c r="AM918" s="8">
        <v>4</v>
      </c>
      <c r="AN918" s="8">
        <v>0</v>
      </c>
      <c r="AO918" s="8">
        <v>1</v>
      </c>
      <c r="AP918" s="8">
        <v>0</v>
      </c>
      <c r="AQ918" s="8">
        <v>0</v>
      </c>
      <c r="AR918" s="54">
        <v>325</v>
      </c>
      <c r="AS918" s="8">
        <v>1</v>
      </c>
      <c r="AT918" s="8">
        <v>0</v>
      </c>
      <c r="AU918" s="8">
        <v>480</v>
      </c>
      <c r="AV918" s="8" t="s">
        <v>8439</v>
      </c>
      <c r="AW918" s="8">
        <v>1</v>
      </c>
      <c r="AX918" s="8">
        <v>0</v>
      </c>
      <c r="AY918" s="8">
        <v>0</v>
      </c>
      <c r="AZ918" s="47">
        <v>46253.333333333336</v>
      </c>
      <c r="BA918" s="47">
        <v>46253.666666666664</v>
      </c>
      <c r="BB918" s="8" t="s">
        <v>8380</v>
      </c>
      <c r="BC918" s="47">
        <v>46253.34097222222</v>
      </c>
      <c r="BD918" s="47">
        <v>46253.647222222222</v>
      </c>
      <c r="BE918" s="8" t="s">
        <v>269</v>
      </c>
      <c r="BF918" s="8">
        <v>0</v>
      </c>
      <c r="BG918" s="8">
        <v>0</v>
      </c>
      <c r="BH918" s="8"/>
    </row>
    <row r="919" spans="2:60">
      <c r="B919" s="8" t="s">
        <v>8326</v>
      </c>
      <c r="C919" s="8" t="s">
        <v>95</v>
      </c>
      <c r="D919" s="8" t="s">
        <v>62</v>
      </c>
      <c r="E919" s="8" t="s">
        <v>297</v>
      </c>
      <c r="F919" s="8" t="s">
        <v>8438</v>
      </c>
      <c r="G919" s="8" t="s">
        <v>98</v>
      </c>
      <c r="H919" s="8" t="s">
        <v>53</v>
      </c>
      <c r="I919" s="9">
        <v>46184</v>
      </c>
      <c r="J919" s="61">
        <v>0</v>
      </c>
      <c r="K919" s="56">
        <v>46174</v>
      </c>
      <c r="L919" s="8" t="s">
        <v>52</v>
      </c>
      <c r="M919" s="8" t="s">
        <v>97</v>
      </c>
      <c r="N919" s="8" t="s">
        <v>50</v>
      </c>
      <c r="O919" s="8">
        <v>1</v>
      </c>
      <c r="P919" s="8">
        <v>4</v>
      </c>
      <c r="Q919" s="8" t="s">
        <v>56</v>
      </c>
      <c r="R919" s="8">
        <v>4</v>
      </c>
      <c r="S919" s="8">
        <v>0</v>
      </c>
      <c r="T919" s="8" t="b">
        <v>0</v>
      </c>
      <c r="U919" s="8">
        <v>270</v>
      </c>
      <c r="V919" s="54">
        <v>245</v>
      </c>
      <c r="W919" s="54">
        <v>181</v>
      </c>
      <c r="X919" s="8">
        <v>0</v>
      </c>
      <c r="Y919" s="8">
        <v>0</v>
      </c>
      <c r="Z919" s="8">
        <v>1</v>
      </c>
      <c r="AA919" s="8">
        <v>0</v>
      </c>
      <c r="AB919" s="8">
        <v>4</v>
      </c>
      <c r="AC919" s="8">
        <v>0</v>
      </c>
      <c r="AD919" s="8"/>
      <c r="AE919" s="8">
        <v>270</v>
      </c>
      <c r="AF919" s="8" t="s">
        <v>8378</v>
      </c>
      <c r="AG919" s="8" t="s">
        <v>8379</v>
      </c>
      <c r="AH919" s="54">
        <v>11</v>
      </c>
      <c r="AI919" s="54">
        <v>-14</v>
      </c>
      <c r="AJ919" s="8">
        <v>0</v>
      </c>
      <c r="AK919" s="8">
        <v>0</v>
      </c>
      <c r="AL919" s="8">
        <v>1</v>
      </c>
      <c r="AM919" s="8">
        <v>4</v>
      </c>
      <c r="AN919" s="8">
        <v>0</v>
      </c>
      <c r="AO919" s="8">
        <v>1</v>
      </c>
      <c r="AP919" s="8">
        <v>0</v>
      </c>
      <c r="AQ919" s="8">
        <v>0</v>
      </c>
      <c r="AR919" s="54">
        <v>180</v>
      </c>
      <c r="AS919" s="8">
        <v>1</v>
      </c>
      <c r="AT919" s="8">
        <v>0</v>
      </c>
      <c r="AU919" s="8">
        <v>270</v>
      </c>
      <c r="AV919" s="8" t="s">
        <v>8439</v>
      </c>
      <c r="AW919" s="8">
        <v>1</v>
      </c>
      <c r="AX919" s="8">
        <v>0</v>
      </c>
      <c r="AY919" s="8">
        <v>0</v>
      </c>
      <c r="AZ919" s="47">
        <v>46184.541666666664</v>
      </c>
      <c r="BA919" s="47">
        <v>46184.729166666664</v>
      </c>
      <c r="BB919" s="8" t="s">
        <v>8380</v>
      </c>
      <c r="BC919" s="47">
        <v>46184.549305555556</v>
      </c>
      <c r="BD919" s="47">
        <v>46184.719444444447</v>
      </c>
      <c r="BE919" s="8" t="s">
        <v>297</v>
      </c>
      <c r="BF919" s="8">
        <v>0</v>
      </c>
      <c r="BG919" s="8">
        <v>0</v>
      </c>
      <c r="BH919" s="8"/>
    </row>
    <row r="920" spans="2:60">
      <c r="B920" s="8" t="s">
        <v>8326</v>
      </c>
      <c r="C920" s="8" t="s">
        <v>95</v>
      </c>
      <c r="D920" s="8" t="s">
        <v>62</v>
      </c>
      <c r="E920" s="8" t="s">
        <v>214</v>
      </c>
      <c r="F920" s="8" t="s">
        <v>8438</v>
      </c>
      <c r="G920" s="8" t="s">
        <v>98</v>
      </c>
      <c r="H920" s="8" t="s">
        <v>53</v>
      </c>
      <c r="I920" s="9">
        <v>46203</v>
      </c>
      <c r="J920" s="61">
        <v>0</v>
      </c>
      <c r="K920" s="56">
        <v>46174</v>
      </c>
      <c r="L920" s="8" t="s">
        <v>52</v>
      </c>
      <c r="M920" s="8" t="s">
        <v>97</v>
      </c>
      <c r="N920" s="8" t="s">
        <v>50</v>
      </c>
      <c r="O920" s="8">
        <v>1</v>
      </c>
      <c r="P920" s="8">
        <v>4</v>
      </c>
      <c r="Q920" s="8" t="s">
        <v>56</v>
      </c>
      <c r="R920" s="8">
        <v>4</v>
      </c>
      <c r="S920" s="8">
        <v>0</v>
      </c>
      <c r="T920" s="8" t="b">
        <v>0</v>
      </c>
      <c r="U920" s="8">
        <v>240</v>
      </c>
      <c r="V920" s="54">
        <v>225</v>
      </c>
      <c r="W920" s="54">
        <v>143</v>
      </c>
      <c r="X920" s="8">
        <v>0</v>
      </c>
      <c r="Y920" s="8">
        <v>0</v>
      </c>
      <c r="Z920" s="8">
        <v>1</v>
      </c>
      <c r="AA920" s="8">
        <v>0</v>
      </c>
      <c r="AB920" s="8">
        <v>4</v>
      </c>
      <c r="AC920" s="8">
        <v>0</v>
      </c>
      <c r="AD920" s="8"/>
      <c r="AE920" s="8">
        <v>240</v>
      </c>
      <c r="AF920" s="8" t="s">
        <v>8384</v>
      </c>
      <c r="AG920" s="8" t="s">
        <v>8379</v>
      </c>
      <c r="AH920" s="54">
        <v>2</v>
      </c>
      <c r="AI920" s="54">
        <v>-13</v>
      </c>
      <c r="AJ920" s="8">
        <v>0</v>
      </c>
      <c r="AK920" s="8">
        <v>1</v>
      </c>
      <c r="AL920" s="8">
        <v>0</v>
      </c>
      <c r="AM920" s="8">
        <v>4</v>
      </c>
      <c r="AN920" s="8">
        <v>0</v>
      </c>
      <c r="AO920" s="8">
        <v>1</v>
      </c>
      <c r="AP920" s="8">
        <v>0</v>
      </c>
      <c r="AQ920" s="8">
        <v>0</v>
      </c>
      <c r="AR920" s="54">
        <v>135</v>
      </c>
      <c r="AS920" s="8">
        <v>1</v>
      </c>
      <c r="AT920" s="8">
        <v>0</v>
      </c>
      <c r="AU920" s="8">
        <v>240</v>
      </c>
      <c r="AV920" s="8" t="s">
        <v>8439</v>
      </c>
      <c r="AW920" s="8">
        <v>1</v>
      </c>
      <c r="AX920" s="8">
        <v>0</v>
      </c>
      <c r="AY920" s="8">
        <v>0</v>
      </c>
      <c r="AZ920" s="47">
        <v>46203.375</v>
      </c>
      <c r="BA920" s="47">
        <v>46203.541666666664</v>
      </c>
      <c r="BB920" s="8" t="s">
        <v>8380</v>
      </c>
      <c r="BC920" s="47">
        <v>46203.376388888886</v>
      </c>
      <c r="BD920" s="47">
        <v>46203.532638888886</v>
      </c>
      <c r="BE920" s="8" t="s">
        <v>214</v>
      </c>
      <c r="BF920" s="8">
        <v>0</v>
      </c>
      <c r="BG920" s="8">
        <v>0</v>
      </c>
      <c r="BH920" s="8"/>
    </row>
    <row r="921" spans="2:60">
      <c r="B921" s="8" t="s">
        <v>8326</v>
      </c>
      <c r="C921" s="8" t="s">
        <v>95</v>
      </c>
      <c r="D921" s="8" t="s">
        <v>62</v>
      </c>
      <c r="E921" s="8" t="s">
        <v>411</v>
      </c>
      <c r="F921" s="8" t="s">
        <v>8438</v>
      </c>
      <c r="G921" s="8" t="s">
        <v>98</v>
      </c>
      <c r="H921" s="8" t="s">
        <v>53</v>
      </c>
      <c r="I921" s="9">
        <v>46244</v>
      </c>
      <c r="J921" s="61">
        <v>0</v>
      </c>
      <c r="K921" s="56">
        <v>46235</v>
      </c>
      <c r="L921" s="8" t="s">
        <v>52</v>
      </c>
      <c r="M921" s="8" t="s">
        <v>97</v>
      </c>
      <c r="N921" s="8" t="s">
        <v>50</v>
      </c>
      <c r="O921" s="8">
        <v>1</v>
      </c>
      <c r="P921" s="8">
        <v>4</v>
      </c>
      <c r="Q921" s="8" t="s">
        <v>60</v>
      </c>
      <c r="R921" s="8">
        <v>4</v>
      </c>
      <c r="S921" s="8">
        <v>0</v>
      </c>
      <c r="T921" s="8" t="b">
        <v>0</v>
      </c>
      <c r="U921" s="8">
        <v>480</v>
      </c>
      <c r="V921" s="54">
        <v>446</v>
      </c>
      <c r="W921" s="54">
        <v>328</v>
      </c>
      <c r="X921" s="8">
        <v>0</v>
      </c>
      <c r="Y921" s="8">
        <v>0</v>
      </c>
      <c r="Z921" s="8">
        <v>1</v>
      </c>
      <c r="AA921" s="8">
        <v>0</v>
      </c>
      <c r="AB921" s="8">
        <v>4</v>
      </c>
      <c r="AC921" s="8">
        <v>0</v>
      </c>
      <c r="AD921" s="8"/>
      <c r="AE921" s="8">
        <v>480</v>
      </c>
      <c r="AF921" s="8" t="s">
        <v>8384</v>
      </c>
      <c r="AG921" s="8" t="s">
        <v>8379</v>
      </c>
      <c r="AH921" s="54">
        <v>5</v>
      </c>
      <c r="AI921" s="54">
        <v>-29</v>
      </c>
      <c r="AJ921" s="8">
        <v>0</v>
      </c>
      <c r="AK921" s="8">
        <v>1</v>
      </c>
      <c r="AL921" s="8">
        <v>0</v>
      </c>
      <c r="AM921" s="8">
        <v>4</v>
      </c>
      <c r="AN921" s="8">
        <v>0</v>
      </c>
      <c r="AO921" s="8">
        <v>1</v>
      </c>
      <c r="AP921" s="8">
        <v>0</v>
      </c>
      <c r="AQ921" s="8">
        <v>0</v>
      </c>
      <c r="AR921" s="54">
        <v>320</v>
      </c>
      <c r="AS921" s="8">
        <v>1</v>
      </c>
      <c r="AT921" s="8">
        <v>0</v>
      </c>
      <c r="AU921" s="8">
        <v>480</v>
      </c>
      <c r="AV921" s="8" t="s">
        <v>8439</v>
      </c>
      <c r="AW921" s="8">
        <v>1</v>
      </c>
      <c r="AX921" s="8">
        <v>0</v>
      </c>
      <c r="AY921" s="8">
        <v>0</v>
      </c>
      <c r="AZ921" s="47">
        <v>46244.375</v>
      </c>
      <c r="BA921" s="47">
        <v>46244.708333333336</v>
      </c>
      <c r="BB921" s="8" t="s">
        <v>8380</v>
      </c>
      <c r="BC921" s="47">
        <v>46244.378472222219</v>
      </c>
      <c r="BD921" s="47">
        <v>46244.688194444447</v>
      </c>
      <c r="BE921" s="8" t="s">
        <v>411</v>
      </c>
      <c r="BF921" s="8">
        <v>0</v>
      </c>
      <c r="BG921" s="8">
        <v>0</v>
      </c>
      <c r="BH921" s="8"/>
    </row>
    <row r="922" spans="2:60">
      <c r="B922" s="8" t="s">
        <v>8326</v>
      </c>
      <c r="C922" s="8" t="s">
        <v>95</v>
      </c>
      <c r="D922" s="8" t="s">
        <v>62</v>
      </c>
      <c r="E922" s="8" t="s">
        <v>169</v>
      </c>
      <c r="F922" s="8" t="s">
        <v>8438</v>
      </c>
      <c r="G922" s="8" t="s">
        <v>96</v>
      </c>
      <c r="H922" s="8" t="s">
        <v>53</v>
      </c>
      <c r="I922" s="9">
        <v>46239</v>
      </c>
      <c r="J922" s="61">
        <v>0</v>
      </c>
      <c r="K922" s="56">
        <v>46235</v>
      </c>
      <c r="L922" s="8" t="s">
        <v>52</v>
      </c>
      <c r="M922" s="8" t="s">
        <v>97</v>
      </c>
      <c r="N922" s="8" t="s">
        <v>50</v>
      </c>
      <c r="O922" s="8">
        <v>1</v>
      </c>
      <c r="P922" s="8">
        <v>4</v>
      </c>
      <c r="Q922" s="8" t="s">
        <v>60</v>
      </c>
      <c r="R922" s="8">
        <v>4</v>
      </c>
      <c r="S922" s="8">
        <v>0</v>
      </c>
      <c r="T922" s="8" t="b">
        <v>0</v>
      </c>
      <c r="U922" s="8">
        <v>540</v>
      </c>
      <c r="V922" s="54">
        <v>511</v>
      </c>
      <c r="W922" s="54">
        <v>390</v>
      </c>
      <c r="X922" s="8">
        <v>0</v>
      </c>
      <c r="Y922" s="8">
        <v>0</v>
      </c>
      <c r="Z922" s="8">
        <v>1</v>
      </c>
      <c r="AA922" s="8">
        <v>0</v>
      </c>
      <c r="AB922" s="8">
        <v>4</v>
      </c>
      <c r="AC922" s="8">
        <v>0</v>
      </c>
      <c r="AD922" s="8"/>
      <c r="AE922" s="8">
        <v>540</v>
      </c>
      <c r="AF922" s="8" t="s">
        <v>8384</v>
      </c>
      <c r="AG922" s="8" t="s">
        <v>8379</v>
      </c>
      <c r="AH922" s="54">
        <v>5</v>
      </c>
      <c r="AI922" s="54">
        <v>-24</v>
      </c>
      <c r="AJ922" s="8">
        <v>0</v>
      </c>
      <c r="AK922" s="8">
        <v>1</v>
      </c>
      <c r="AL922" s="8">
        <v>0</v>
      </c>
      <c r="AM922" s="8">
        <v>4</v>
      </c>
      <c r="AN922" s="8">
        <v>0</v>
      </c>
      <c r="AO922" s="8">
        <v>1</v>
      </c>
      <c r="AP922" s="8">
        <v>0</v>
      </c>
      <c r="AQ922" s="8">
        <v>0</v>
      </c>
      <c r="AR922" s="54">
        <v>390</v>
      </c>
      <c r="AS922" s="8">
        <v>1</v>
      </c>
      <c r="AT922" s="8">
        <v>0</v>
      </c>
      <c r="AU922" s="8">
        <v>540</v>
      </c>
      <c r="AV922" s="8" t="s">
        <v>8439</v>
      </c>
      <c r="AW922" s="8">
        <v>1</v>
      </c>
      <c r="AX922" s="8">
        <v>0</v>
      </c>
      <c r="AY922" s="8">
        <v>0</v>
      </c>
      <c r="AZ922" s="47">
        <v>46239.354166666664</v>
      </c>
      <c r="BA922" s="47">
        <v>46239.729166666664</v>
      </c>
      <c r="BB922" s="8" t="s">
        <v>8380</v>
      </c>
      <c r="BC922" s="47">
        <v>46239.357638888891</v>
      </c>
      <c r="BD922" s="47">
        <v>46239.712500000001</v>
      </c>
      <c r="BE922" s="8" t="s">
        <v>169</v>
      </c>
      <c r="BF922" s="8">
        <v>0</v>
      </c>
      <c r="BG922" s="8">
        <v>0</v>
      </c>
      <c r="BH922" s="8"/>
    </row>
    <row r="923" spans="2:60">
      <c r="B923" s="8" t="s">
        <v>8326</v>
      </c>
      <c r="C923" s="8" t="s">
        <v>95</v>
      </c>
      <c r="D923" s="8" t="s">
        <v>62</v>
      </c>
      <c r="E923" s="8" t="s">
        <v>169</v>
      </c>
      <c r="F923" s="8" t="s">
        <v>8438</v>
      </c>
      <c r="G923" s="8" t="s">
        <v>99</v>
      </c>
      <c r="H923" s="8" t="s">
        <v>53</v>
      </c>
      <c r="I923" s="9">
        <v>46176</v>
      </c>
      <c r="J923" s="61">
        <v>0</v>
      </c>
      <c r="K923" s="56">
        <v>46174</v>
      </c>
      <c r="L923" s="8" t="s">
        <v>52</v>
      </c>
      <c r="M923" s="8" t="s">
        <v>97</v>
      </c>
      <c r="N923" s="8" t="s">
        <v>50</v>
      </c>
      <c r="O923" s="8">
        <v>1</v>
      </c>
      <c r="P923" s="8">
        <v>4</v>
      </c>
      <c r="Q923" s="8" t="s">
        <v>56</v>
      </c>
      <c r="R923" s="8">
        <v>4</v>
      </c>
      <c r="S923" s="8">
        <v>0</v>
      </c>
      <c r="T923" s="8" t="b">
        <v>0</v>
      </c>
      <c r="U923" s="8">
        <v>540</v>
      </c>
      <c r="V923" s="54">
        <v>495</v>
      </c>
      <c r="W923" s="54">
        <v>367</v>
      </c>
      <c r="X923" s="8">
        <v>0</v>
      </c>
      <c r="Y923" s="8">
        <v>0</v>
      </c>
      <c r="Z923" s="8">
        <v>1</v>
      </c>
      <c r="AA923" s="8">
        <v>0</v>
      </c>
      <c r="AB923" s="8">
        <v>4</v>
      </c>
      <c r="AC923" s="8">
        <v>0</v>
      </c>
      <c r="AD923" s="8"/>
      <c r="AE923" s="8">
        <v>540</v>
      </c>
      <c r="AF923" s="8" t="s">
        <v>8384</v>
      </c>
      <c r="AG923" s="8" t="s">
        <v>8379</v>
      </c>
      <c r="AH923" s="54">
        <v>5</v>
      </c>
      <c r="AI923" s="54">
        <v>-40</v>
      </c>
      <c r="AJ923" s="8">
        <v>0</v>
      </c>
      <c r="AK923" s="8">
        <v>1</v>
      </c>
      <c r="AL923" s="8">
        <v>0</v>
      </c>
      <c r="AM923" s="8">
        <v>4</v>
      </c>
      <c r="AN923" s="8">
        <v>0</v>
      </c>
      <c r="AO923" s="8">
        <v>1</v>
      </c>
      <c r="AP923" s="8">
        <v>0</v>
      </c>
      <c r="AQ923" s="8">
        <v>0</v>
      </c>
      <c r="AR923" s="54">
        <v>370</v>
      </c>
      <c r="AS923" s="8">
        <v>1</v>
      </c>
      <c r="AT923" s="8">
        <v>0</v>
      </c>
      <c r="AU923" s="8">
        <v>540</v>
      </c>
      <c r="AV923" s="8" t="s">
        <v>8439</v>
      </c>
      <c r="AW923" s="8">
        <v>1</v>
      </c>
      <c r="AX923" s="8">
        <v>0</v>
      </c>
      <c r="AY923" s="8">
        <v>0</v>
      </c>
      <c r="AZ923" s="47">
        <v>46176.333333333336</v>
      </c>
      <c r="BA923" s="47">
        <v>46176.708333333336</v>
      </c>
      <c r="BB923" s="8" t="s">
        <v>8380</v>
      </c>
      <c r="BC923" s="47">
        <v>46176.336805555555</v>
      </c>
      <c r="BD923" s="47">
        <v>46176.680555555555</v>
      </c>
      <c r="BE923" s="8" t="s">
        <v>169</v>
      </c>
      <c r="BF923" s="8">
        <v>0</v>
      </c>
      <c r="BG923" s="8">
        <v>0</v>
      </c>
      <c r="BH923" s="8"/>
    </row>
    <row r="924" spans="2:60">
      <c r="B924" s="8" t="s">
        <v>8326</v>
      </c>
      <c r="C924" s="8" t="s">
        <v>95</v>
      </c>
      <c r="D924" s="8" t="s">
        <v>54</v>
      </c>
      <c r="E924" s="8" t="s">
        <v>250</v>
      </c>
      <c r="F924" s="8" t="s">
        <v>8438</v>
      </c>
      <c r="G924" s="8" t="s">
        <v>96</v>
      </c>
      <c r="H924" s="8" t="s">
        <v>53</v>
      </c>
      <c r="I924" s="9">
        <v>46177</v>
      </c>
      <c r="J924" s="61">
        <v>0</v>
      </c>
      <c r="K924" s="56">
        <v>46174</v>
      </c>
      <c r="L924" s="8" t="s">
        <v>52</v>
      </c>
      <c r="M924" s="8" t="s">
        <v>97</v>
      </c>
      <c r="N924" s="8" t="s">
        <v>50</v>
      </c>
      <c r="O924" s="8">
        <v>1</v>
      </c>
      <c r="P924" s="8">
        <v>4</v>
      </c>
      <c r="Q924" s="8" t="s">
        <v>56</v>
      </c>
      <c r="R924" s="8">
        <v>4</v>
      </c>
      <c r="S924" s="8">
        <v>0</v>
      </c>
      <c r="T924" s="8" t="b">
        <v>0</v>
      </c>
      <c r="U924" s="8">
        <v>540</v>
      </c>
      <c r="V924" s="54">
        <v>493</v>
      </c>
      <c r="W924" s="54">
        <v>378</v>
      </c>
      <c r="X924" s="8">
        <v>0</v>
      </c>
      <c r="Y924" s="8">
        <v>0</v>
      </c>
      <c r="Z924" s="8">
        <v>1</v>
      </c>
      <c r="AA924" s="8">
        <v>0</v>
      </c>
      <c r="AB924" s="8">
        <v>4</v>
      </c>
      <c r="AC924" s="8">
        <v>0</v>
      </c>
      <c r="AD924" s="8"/>
      <c r="AE924" s="8">
        <v>540</v>
      </c>
      <c r="AF924" s="8" t="s">
        <v>8384</v>
      </c>
      <c r="AG924" s="8" t="s">
        <v>8379</v>
      </c>
      <c r="AH924" s="54">
        <v>8</v>
      </c>
      <c r="AI924" s="54">
        <v>-39</v>
      </c>
      <c r="AJ924" s="8">
        <v>0</v>
      </c>
      <c r="AK924" s="8">
        <v>1</v>
      </c>
      <c r="AL924" s="8">
        <v>0</v>
      </c>
      <c r="AM924" s="8">
        <v>4</v>
      </c>
      <c r="AN924" s="8">
        <v>0</v>
      </c>
      <c r="AO924" s="8">
        <v>1</v>
      </c>
      <c r="AP924" s="8">
        <v>0</v>
      </c>
      <c r="AQ924" s="8">
        <v>0</v>
      </c>
      <c r="AR924" s="54">
        <v>365</v>
      </c>
      <c r="AS924" s="8">
        <v>1</v>
      </c>
      <c r="AT924" s="8">
        <v>0</v>
      </c>
      <c r="AU924" s="8">
        <v>540</v>
      </c>
      <c r="AV924" s="8" t="s">
        <v>8439</v>
      </c>
      <c r="AW924" s="8">
        <v>1</v>
      </c>
      <c r="AX924" s="8">
        <v>0</v>
      </c>
      <c r="AY924" s="8">
        <v>0</v>
      </c>
      <c r="AZ924" s="47">
        <v>46177.333333333336</v>
      </c>
      <c r="BA924" s="47">
        <v>46177.708333333336</v>
      </c>
      <c r="BB924" s="8" t="s">
        <v>8380</v>
      </c>
      <c r="BC924" s="47">
        <v>46177.338888888888</v>
      </c>
      <c r="BD924" s="47">
        <v>46177.681250000001</v>
      </c>
      <c r="BE924" s="8" t="s">
        <v>250</v>
      </c>
      <c r="BF924" s="8">
        <v>0</v>
      </c>
      <c r="BG924" s="8">
        <v>0</v>
      </c>
      <c r="BH924" s="8"/>
    </row>
    <row r="925" spans="2:60">
      <c r="B925" s="8" t="s">
        <v>8326</v>
      </c>
      <c r="C925" s="8" t="s">
        <v>95</v>
      </c>
      <c r="D925" s="8" t="s">
        <v>54</v>
      </c>
      <c r="E925" s="8" t="s">
        <v>250</v>
      </c>
      <c r="F925" s="8" t="s">
        <v>8438</v>
      </c>
      <c r="G925" s="8" t="s">
        <v>96</v>
      </c>
      <c r="H925" s="8" t="s">
        <v>53</v>
      </c>
      <c r="I925" s="9">
        <v>46189</v>
      </c>
      <c r="J925" s="61">
        <v>0</v>
      </c>
      <c r="K925" s="56">
        <v>46174</v>
      </c>
      <c r="L925" s="8" t="s">
        <v>52</v>
      </c>
      <c r="M925" s="8" t="s">
        <v>97</v>
      </c>
      <c r="N925" s="8" t="s">
        <v>50</v>
      </c>
      <c r="O925" s="8">
        <v>1</v>
      </c>
      <c r="P925" s="8">
        <v>4</v>
      </c>
      <c r="Q925" s="8" t="s">
        <v>56</v>
      </c>
      <c r="R925" s="8">
        <v>4</v>
      </c>
      <c r="S925" s="8">
        <v>0</v>
      </c>
      <c r="T925" s="8" t="b">
        <v>0</v>
      </c>
      <c r="U925" s="8">
        <v>540</v>
      </c>
      <c r="V925" s="54">
        <v>484</v>
      </c>
      <c r="W925" s="54">
        <v>353</v>
      </c>
      <c r="X925" s="8">
        <v>0</v>
      </c>
      <c r="Y925" s="8">
        <v>0</v>
      </c>
      <c r="Z925" s="8">
        <v>1</v>
      </c>
      <c r="AA925" s="8">
        <v>0</v>
      </c>
      <c r="AB925" s="8">
        <v>4</v>
      </c>
      <c r="AC925" s="8">
        <v>0</v>
      </c>
      <c r="AD925" s="8"/>
      <c r="AE925" s="8">
        <v>540</v>
      </c>
      <c r="AF925" s="8" t="s">
        <v>8384</v>
      </c>
      <c r="AG925" s="8" t="s">
        <v>8379</v>
      </c>
      <c r="AH925" s="54">
        <v>2</v>
      </c>
      <c r="AI925" s="54">
        <v>-54</v>
      </c>
      <c r="AJ925" s="8">
        <v>0</v>
      </c>
      <c r="AK925" s="8">
        <v>1</v>
      </c>
      <c r="AL925" s="8">
        <v>0</v>
      </c>
      <c r="AM925" s="8">
        <v>4</v>
      </c>
      <c r="AN925" s="8">
        <v>0</v>
      </c>
      <c r="AO925" s="8">
        <v>1</v>
      </c>
      <c r="AP925" s="8">
        <v>0</v>
      </c>
      <c r="AQ925" s="8">
        <v>0</v>
      </c>
      <c r="AR925" s="54">
        <v>360</v>
      </c>
      <c r="AS925" s="8">
        <v>1</v>
      </c>
      <c r="AT925" s="8">
        <v>0</v>
      </c>
      <c r="AU925" s="8">
        <v>540</v>
      </c>
      <c r="AV925" s="8" t="s">
        <v>8439</v>
      </c>
      <c r="AW925" s="8">
        <v>1</v>
      </c>
      <c r="AX925" s="8">
        <v>0</v>
      </c>
      <c r="AY925" s="8">
        <v>0</v>
      </c>
      <c r="AZ925" s="47">
        <v>46189.354166666664</v>
      </c>
      <c r="BA925" s="47">
        <v>46189.729166666664</v>
      </c>
      <c r="BB925" s="8" t="s">
        <v>8380</v>
      </c>
      <c r="BC925" s="47">
        <v>46189.355555555558</v>
      </c>
      <c r="BD925" s="47">
        <v>46189.691666666666</v>
      </c>
      <c r="BE925" s="8" t="s">
        <v>250</v>
      </c>
      <c r="BF925" s="8">
        <v>0</v>
      </c>
      <c r="BG925" s="8">
        <v>0</v>
      </c>
      <c r="BH925" s="8"/>
    </row>
    <row r="926" spans="2:60">
      <c r="B926" s="8" t="s">
        <v>8326</v>
      </c>
      <c r="C926" s="8" t="s">
        <v>95</v>
      </c>
      <c r="D926" s="8" t="s">
        <v>54</v>
      </c>
      <c r="E926" s="8" t="s">
        <v>341</v>
      </c>
      <c r="F926" s="8" t="s">
        <v>8438</v>
      </c>
      <c r="G926" s="8" t="s">
        <v>96</v>
      </c>
      <c r="H926" s="8" t="s">
        <v>53</v>
      </c>
      <c r="I926" s="9">
        <v>46226</v>
      </c>
      <c r="J926" s="61">
        <v>0</v>
      </c>
      <c r="K926" s="56">
        <v>46204</v>
      </c>
      <c r="L926" s="8" t="s">
        <v>52</v>
      </c>
      <c r="M926" s="8" t="s">
        <v>97</v>
      </c>
      <c r="N926" s="8" t="s">
        <v>50</v>
      </c>
      <c r="O926" s="8">
        <v>1</v>
      </c>
      <c r="P926" s="8">
        <v>4</v>
      </c>
      <c r="Q926" s="8" t="s">
        <v>58</v>
      </c>
      <c r="R926" s="8">
        <v>4</v>
      </c>
      <c r="S926" s="8">
        <v>0</v>
      </c>
      <c r="T926" s="8" t="b">
        <v>0</v>
      </c>
      <c r="U926" s="8">
        <v>270</v>
      </c>
      <c r="V926" s="54">
        <v>235</v>
      </c>
      <c r="W926" s="54">
        <v>146</v>
      </c>
      <c r="X926" s="8">
        <v>0</v>
      </c>
      <c r="Y926" s="8">
        <v>0</v>
      </c>
      <c r="Z926" s="8">
        <v>1</v>
      </c>
      <c r="AA926" s="8">
        <v>0</v>
      </c>
      <c r="AB926" s="8">
        <v>4</v>
      </c>
      <c r="AC926" s="8">
        <v>0</v>
      </c>
      <c r="AD926" s="8"/>
      <c r="AE926" s="8">
        <v>270</v>
      </c>
      <c r="AF926" s="8" t="s">
        <v>8384</v>
      </c>
      <c r="AG926" s="8" t="s">
        <v>8379</v>
      </c>
      <c r="AH926" s="54">
        <v>7</v>
      </c>
      <c r="AI926" s="54">
        <v>-28</v>
      </c>
      <c r="AJ926" s="8">
        <v>0</v>
      </c>
      <c r="AK926" s="8">
        <v>1</v>
      </c>
      <c r="AL926" s="8">
        <v>0</v>
      </c>
      <c r="AM926" s="8">
        <v>4</v>
      </c>
      <c r="AN926" s="8">
        <v>0</v>
      </c>
      <c r="AO926" s="8">
        <v>1</v>
      </c>
      <c r="AP926" s="8">
        <v>0</v>
      </c>
      <c r="AQ926" s="8">
        <v>0</v>
      </c>
      <c r="AR926" s="54">
        <v>145</v>
      </c>
      <c r="AS926" s="8">
        <v>1</v>
      </c>
      <c r="AT926" s="8">
        <v>0</v>
      </c>
      <c r="AU926" s="8">
        <v>270</v>
      </c>
      <c r="AV926" s="8" t="s">
        <v>8439</v>
      </c>
      <c r="AW926" s="8">
        <v>1</v>
      </c>
      <c r="AX926" s="8">
        <v>0</v>
      </c>
      <c r="AY926" s="8">
        <v>0</v>
      </c>
      <c r="AZ926" s="47">
        <v>46226.541666666664</v>
      </c>
      <c r="BA926" s="47">
        <v>46226.729166666664</v>
      </c>
      <c r="BB926" s="8" t="s">
        <v>8380</v>
      </c>
      <c r="BC926" s="47">
        <v>46226.546527777777</v>
      </c>
      <c r="BD926" s="47">
        <v>46226.709722222222</v>
      </c>
      <c r="BE926" s="8" t="s">
        <v>341</v>
      </c>
      <c r="BF926" s="8">
        <v>0</v>
      </c>
      <c r="BG926" s="8">
        <v>0</v>
      </c>
      <c r="BH926" s="8"/>
    </row>
    <row r="927" spans="2:60">
      <c r="B927" s="8" t="s">
        <v>8326</v>
      </c>
      <c r="C927" s="8" t="s">
        <v>95</v>
      </c>
      <c r="D927" s="8" t="s">
        <v>54</v>
      </c>
      <c r="E927" s="8" t="s">
        <v>341</v>
      </c>
      <c r="F927" s="8" t="s">
        <v>8438</v>
      </c>
      <c r="G927" s="8" t="s">
        <v>99</v>
      </c>
      <c r="H927" s="8" t="s">
        <v>53</v>
      </c>
      <c r="I927" s="9">
        <v>46181</v>
      </c>
      <c r="J927" s="61">
        <v>0</v>
      </c>
      <c r="K927" s="56">
        <v>46174</v>
      </c>
      <c r="L927" s="8" t="s">
        <v>52</v>
      </c>
      <c r="M927" s="8" t="s">
        <v>97</v>
      </c>
      <c r="N927" s="8" t="s">
        <v>50</v>
      </c>
      <c r="O927" s="8">
        <v>1</v>
      </c>
      <c r="P927" s="8">
        <v>4</v>
      </c>
      <c r="Q927" s="8" t="s">
        <v>56</v>
      </c>
      <c r="R927" s="8">
        <v>4</v>
      </c>
      <c r="S927" s="8">
        <v>0</v>
      </c>
      <c r="T927" s="8" t="b">
        <v>0</v>
      </c>
      <c r="U927" s="8">
        <v>270</v>
      </c>
      <c r="V927" s="54">
        <v>227</v>
      </c>
      <c r="W927" s="54">
        <v>152</v>
      </c>
      <c r="X927" s="8">
        <v>0</v>
      </c>
      <c r="Y927" s="8">
        <v>0</v>
      </c>
      <c r="Z927" s="8">
        <v>1</v>
      </c>
      <c r="AA927" s="8">
        <v>0</v>
      </c>
      <c r="AB927" s="8">
        <v>4</v>
      </c>
      <c r="AC927" s="8">
        <v>0</v>
      </c>
      <c r="AD927" s="8"/>
      <c r="AE927" s="8">
        <v>270</v>
      </c>
      <c r="AF927" s="8" t="s">
        <v>8384</v>
      </c>
      <c r="AG927" s="8" t="s">
        <v>8379</v>
      </c>
      <c r="AH927" s="54">
        <v>10</v>
      </c>
      <c r="AI927" s="54">
        <v>-33</v>
      </c>
      <c r="AJ927" s="8">
        <v>0</v>
      </c>
      <c r="AK927" s="8">
        <v>1</v>
      </c>
      <c r="AL927" s="8">
        <v>0</v>
      </c>
      <c r="AM927" s="8">
        <v>4</v>
      </c>
      <c r="AN927" s="8">
        <v>0</v>
      </c>
      <c r="AO927" s="8">
        <v>1</v>
      </c>
      <c r="AP927" s="8">
        <v>0</v>
      </c>
      <c r="AQ927" s="8">
        <v>0</v>
      </c>
      <c r="AR927" s="54">
        <v>155</v>
      </c>
      <c r="AS927" s="8">
        <v>1</v>
      </c>
      <c r="AT927" s="8">
        <v>0</v>
      </c>
      <c r="AU927" s="8">
        <v>270</v>
      </c>
      <c r="AV927" s="8" t="s">
        <v>8439</v>
      </c>
      <c r="AW927" s="8">
        <v>1</v>
      </c>
      <c r="AX927" s="8">
        <v>0</v>
      </c>
      <c r="AY927" s="8">
        <v>0</v>
      </c>
      <c r="AZ927" s="47">
        <v>46181.354166666664</v>
      </c>
      <c r="BA927" s="47">
        <v>46181.541666666664</v>
      </c>
      <c r="BB927" s="8" t="s">
        <v>8380</v>
      </c>
      <c r="BC927" s="47">
        <v>46181.361111111109</v>
      </c>
      <c r="BD927" s="47">
        <v>46181.518750000003</v>
      </c>
      <c r="BE927" s="8" t="s">
        <v>341</v>
      </c>
      <c r="BF927" s="8">
        <v>0</v>
      </c>
      <c r="BG927" s="8">
        <v>0</v>
      </c>
      <c r="BH927" s="8"/>
    </row>
    <row r="928" spans="2:60">
      <c r="B928" s="8" t="s">
        <v>8326</v>
      </c>
      <c r="C928" s="8" t="s">
        <v>95</v>
      </c>
      <c r="D928" s="8" t="s">
        <v>54</v>
      </c>
      <c r="E928" s="8" t="s">
        <v>341</v>
      </c>
      <c r="F928" s="8" t="s">
        <v>8438</v>
      </c>
      <c r="G928" s="8" t="s">
        <v>99</v>
      </c>
      <c r="H928" s="8" t="s">
        <v>53</v>
      </c>
      <c r="I928" s="9">
        <v>46185</v>
      </c>
      <c r="J928" s="61">
        <v>0</v>
      </c>
      <c r="K928" s="56">
        <v>46174</v>
      </c>
      <c r="L928" s="8" t="s">
        <v>52</v>
      </c>
      <c r="M928" s="8" t="s">
        <v>97</v>
      </c>
      <c r="N928" s="8" t="s">
        <v>50</v>
      </c>
      <c r="O928" s="8">
        <v>1</v>
      </c>
      <c r="P928" s="8">
        <v>2</v>
      </c>
      <c r="Q928" s="8" t="s">
        <v>56</v>
      </c>
      <c r="R928" s="8">
        <v>2</v>
      </c>
      <c r="S928" s="8">
        <v>0</v>
      </c>
      <c r="T928" s="8" t="b">
        <v>0</v>
      </c>
      <c r="U928" s="8">
        <v>300</v>
      </c>
      <c r="V928" s="54">
        <v>122</v>
      </c>
      <c r="W928" s="54">
        <v>96</v>
      </c>
      <c r="X928" s="8">
        <v>0</v>
      </c>
      <c r="Y928" s="8">
        <v>0</v>
      </c>
      <c r="Z928" s="8">
        <v>1</v>
      </c>
      <c r="AA928" s="8">
        <v>0</v>
      </c>
      <c r="AB928" s="8">
        <v>2</v>
      </c>
      <c r="AC928" s="8">
        <v>0</v>
      </c>
      <c r="AD928" s="8"/>
      <c r="AE928" s="8">
        <v>300</v>
      </c>
      <c r="AF928" s="8" t="s">
        <v>8384</v>
      </c>
      <c r="AG928" s="8" t="s">
        <v>8379</v>
      </c>
      <c r="AH928" s="54">
        <v>7</v>
      </c>
      <c r="AI928" s="54">
        <v>-171</v>
      </c>
      <c r="AJ928" s="8">
        <v>0</v>
      </c>
      <c r="AK928" s="8">
        <v>1</v>
      </c>
      <c r="AL928" s="8">
        <v>0</v>
      </c>
      <c r="AM928" s="8">
        <v>2</v>
      </c>
      <c r="AN928" s="8">
        <v>0</v>
      </c>
      <c r="AO928" s="8">
        <v>1</v>
      </c>
      <c r="AP928" s="8">
        <v>0</v>
      </c>
      <c r="AQ928" s="8">
        <v>0</v>
      </c>
      <c r="AR928" s="54">
        <v>100</v>
      </c>
      <c r="AS928" s="8">
        <v>1</v>
      </c>
      <c r="AT928" s="8">
        <v>0</v>
      </c>
      <c r="AU928" s="8">
        <v>300</v>
      </c>
      <c r="AV928" s="8" t="s">
        <v>8439</v>
      </c>
      <c r="AW928" s="8">
        <v>1</v>
      </c>
      <c r="AX928" s="8">
        <v>0</v>
      </c>
      <c r="AY928" s="8">
        <v>0</v>
      </c>
      <c r="AZ928" s="47">
        <v>46185.5625</v>
      </c>
      <c r="BA928" s="47">
        <v>46185.770833333336</v>
      </c>
      <c r="BB928" s="8" t="s">
        <v>8380</v>
      </c>
      <c r="BC928" s="47">
        <v>46185.567361111112</v>
      </c>
      <c r="BD928" s="47">
        <v>46185.652083333334</v>
      </c>
      <c r="BE928" s="8" t="s">
        <v>341</v>
      </c>
      <c r="BF928" s="8">
        <v>0</v>
      </c>
      <c r="BG928" s="8">
        <v>0</v>
      </c>
      <c r="BH928" s="8"/>
    </row>
    <row r="929" spans="2:60">
      <c r="B929" s="8" t="s">
        <v>8326</v>
      </c>
      <c r="C929" s="8" t="s">
        <v>95</v>
      </c>
      <c r="D929" s="8" t="s">
        <v>54</v>
      </c>
      <c r="E929" s="8" t="s">
        <v>278</v>
      </c>
      <c r="F929" s="8" t="s">
        <v>8438</v>
      </c>
      <c r="G929" s="8" t="s">
        <v>96</v>
      </c>
      <c r="H929" s="8" t="s">
        <v>53</v>
      </c>
      <c r="I929" s="9">
        <v>46220</v>
      </c>
      <c r="J929" s="61">
        <v>0</v>
      </c>
      <c r="K929" s="56">
        <v>46204</v>
      </c>
      <c r="L929" s="8" t="s">
        <v>52</v>
      </c>
      <c r="M929" s="8" t="s">
        <v>97</v>
      </c>
      <c r="N929" s="8" t="s">
        <v>50</v>
      </c>
      <c r="O929" s="8">
        <v>1</v>
      </c>
      <c r="P929" s="8">
        <v>4</v>
      </c>
      <c r="Q929" s="8" t="s">
        <v>58</v>
      </c>
      <c r="R929" s="8">
        <v>4</v>
      </c>
      <c r="S929" s="8">
        <v>0</v>
      </c>
      <c r="T929" s="8" t="b">
        <v>0</v>
      </c>
      <c r="U929" s="8">
        <v>480</v>
      </c>
      <c r="V929" s="54">
        <v>430</v>
      </c>
      <c r="W929" s="54">
        <v>317</v>
      </c>
      <c r="X929" s="8">
        <v>0</v>
      </c>
      <c r="Y929" s="8">
        <v>0</v>
      </c>
      <c r="Z929" s="8">
        <v>1</v>
      </c>
      <c r="AA929" s="8">
        <v>0</v>
      </c>
      <c r="AB929" s="8">
        <v>4</v>
      </c>
      <c r="AC929" s="8">
        <v>0</v>
      </c>
      <c r="AD929" s="8"/>
      <c r="AE929" s="8">
        <v>480</v>
      </c>
      <c r="AF929" s="8" t="s">
        <v>8384</v>
      </c>
      <c r="AG929" s="8" t="s">
        <v>8379</v>
      </c>
      <c r="AH929" s="54">
        <v>3</v>
      </c>
      <c r="AI929" s="54">
        <v>-47</v>
      </c>
      <c r="AJ929" s="8">
        <v>0</v>
      </c>
      <c r="AK929" s="8">
        <v>1</v>
      </c>
      <c r="AL929" s="8">
        <v>0</v>
      </c>
      <c r="AM929" s="8">
        <v>4</v>
      </c>
      <c r="AN929" s="8">
        <v>0</v>
      </c>
      <c r="AO929" s="8">
        <v>1</v>
      </c>
      <c r="AP929" s="8">
        <v>0</v>
      </c>
      <c r="AQ929" s="8">
        <v>0</v>
      </c>
      <c r="AR929" s="54">
        <v>310</v>
      </c>
      <c r="AS929" s="8">
        <v>1</v>
      </c>
      <c r="AT929" s="8">
        <v>0</v>
      </c>
      <c r="AU929" s="8">
        <v>480</v>
      </c>
      <c r="AV929" s="8" t="s">
        <v>8439</v>
      </c>
      <c r="AW929" s="8">
        <v>1</v>
      </c>
      <c r="AX929" s="8">
        <v>0</v>
      </c>
      <c r="AY929" s="8">
        <v>0</v>
      </c>
      <c r="AZ929" s="47">
        <v>46220.333333333336</v>
      </c>
      <c r="BA929" s="47">
        <v>46220.666666666664</v>
      </c>
      <c r="BB929" s="8" t="s">
        <v>8380</v>
      </c>
      <c r="BC929" s="47">
        <v>46220.335416666669</v>
      </c>
      <c r="BD929" s="47">
        <v>46220.634027777778</v>
      </c>
      <c r="BE929" s="8" t="s">
        <v>278</v>
      </c>
      <c r="BF929" s="8">
        <v>0</v>
      </c>
      <c r="BG929" s="8">
        <v>0</v>
      </c>
      <c r="BH929" s="8"/>
    </row>
    <row r="930" spans="2:60">
      <c r="B930" s="8" t="s">
        <v>8326</v>
      </c>
      <c r="C930" s="8" t="s">
        <v>95</v>
      </c>
      <c r="D930" s="8" t="s">
        <v>54</v>
      </c>
      <c r="E930" s="8" t="s">
        <v>278</v>
      </c>
      <c r="F930" s="8" t="s">
        <v>8438</v>
      </c>
      <c r="G930" s="8" t="s">
        <v>96</v>
      </c>
      <c r="H930" s="8" t="s">
        <v>53</v>
      </c>
      <c r="I930" s="9">
        <v>46259</v>
      </c>
      <c r="J930" s="61">
        <v>0</v>
      </c>
      <c r="K930" s="56">
        <v>46235</v>
      </c>
      <c r="L930" s="8" t="s">
        <v>52</v>
      </c>
      <c r="M930" s="8" t="s">
        <v>97</v>
      </c>
      <c r="N930" s="8" t="s">
        <v>50</v>
      </c>
      <c r="O930" s="8">
        <v>1</v>
      </c>
      <c r="P930" s="8">
        <v>4</v>
      </c>
      <c r="Q930" s="8" t="s">
        <v>60</v>
      </c>
      <c r="R930" s="8">
        <v>4</v>
      </c>
      <c r="S930" s="8">
        <v>0</v>
      </c>
      <c r="T930" s="8" t="b">
        <v>0</v>
      </c>
      <c r="U930" s="8">
        <v>480</v>
      </c>
      <c r="V930" s="54">
        <v>446</v>
      </c>
      <c r="W930" s="54">
        <v>316</v>
      </c>
      <c r="X930" s="8">
        <v>0</v>
      </c>
      <c r="Y930" s="8">
        <v>0</v>
      </c>
      <c r="Z930" s="8">
        <v>1</v>
      </c>
      <c r="AA930" s="8">
        <v>0</v>
      </c>
      <c r="AB930" s="8">
        <v>4</v>
      </c>
      <c r="AC930" s="8">
        <v>0</v>
      </c>
      <c r="AD930" s="8"/>
      <c r="AE930" s="8">
        <v>480</v>
      </c>
      <c r="AF930" s="8" t="s">
        <v>8384</v>
      </c>
      <c r="AG930" s="8" t="s">
        <v>8379</v>
      </c>
      <c r="AH930" s="54">
        <v>8</v>
      </c>
      <c r="AI930" s="54">
        <v>-26</v>
      </c>
      <c r="AJ930" s="8">
        <v>0</v>
      </c>
      <c r="AK930" s="8">
        <v>1</v>
      </c>
      <c r="AL930" s="8">
        <v>0</v>
      </c>
      <c r="AM930" s="8">
        <v>4</v>
      </c>
      <c r="AN930" s="8">
        <v>0</v>
      </c>
      <c r="AO930" s="8">
        <v>1</v>
      </c>
      <c r="AP930" s="8">
        <v>0</v>
      </c>
      <c r="AQ930" s="8">
        <v>0</v>
      </c>
      <c r="AR930" s="54">
        <v>320</v>
      </c>
      <c r="AS930" s="8">
        <v>1</v>
      </c>
      <c r="AT930" s="8">
        <v>0</v>
      </c>
      <c r="AU930" s="8">
        <v>480</v>
      </c>
      <c r="AV930" s="8" t="s">
        <v>8439</v>
      </c>
      <c r="AW930" s="8">
        <v>1</v>
      </c>
      <c r="AX930" s="8">
        <v>0</v>
      </c>
      <c r="AY930" s="8">
        <v>0</v>
      </c>
      <c r="AZ930" s="47">
        <v>46259.354166666664</v>
      </c>
      <c r="BA930" s="47">
        <v>46259.6875</v>
      </c>
      <c r="BB930" s="8" t="s">
        <v>8380</v>
      </c>
      <c r="BC930" s="47">
        <v>46259.359722222223</v>
      </c>
      <c r="BD930" s="47">
        <v>46259.669444444444</v>
      </c>
      <c r="BE930" s="8" t="s">
        <v>278</v>
      </c>
      <c r="BF930" s="8">
        <v>0</v>
      </c>
      <c r="BG930" s="8">
        <v>0</v>
      </c>
      <c r="BH930" s="8"/>
    </row>
    <row r="931" spans="2:60">
      <c r="B931" s="8" t="s">
        <v>8326</v>
      </c>
      <c r="C931" s="8" t="s">
        <v>95</v>
      </c>
      <c r="D931" s="8" t="s">
        <v>54</v>
      </c>
      <c r="E931" s="8" t="s">
        <v>143</v>
      </c>
      <c r="F931" s="8" t="s">
        <v>8438</v>
      </c>
      <c r="G931" s="8" t="s">
        <v>96</v>
      </c>
      <c r="H931" s="8" t="s">
        <v>53</v>
      </c>
      <c r="I931" s="9">
        <v>46205</v>
      </c>
      <c r="J931" s="61">
        <v>0</v>
      </c>
      <c r="K931" s="56">
        <v>46204</v>
      </c>
      <c r="L931" s="8" t="s">
        <v>52</v>
      </c>
      <c r="M931" s="8" t="s">
        <v>97</v>
      </c>
      <c r="N931" s="8" t="s">
        <v>50</v>
      </c>
      <c r="O931" s="8">
        <v>1</v>
      </c>
      <c r="P931" s="8">
        <v>4</v>
      </c>
      <c r="Q931" s="8" t="s">
        <v>58</v>
      </c>
      <c r="R931" s="8">
        <v>4</v>
      </c>
      <c r="S931" s="8">
        <v>0</v>
      </c>
      <c r="T931" s="8" t="b">
        <v>0</v>
      </c>
      <c r="U931" s="8">
        <v>480</v>
      </c>
      <c r="V931" s="54">
        <v>443</v>
      </c>
      <c r="W931" s="54">
        <v>341</v>
      </c>
      <c r="X931" s="8">
        <v>0</v>
      </c>
      <c r="Y931" s="8">
        <v>0</v>
      </c>
      <c r="Z931" s="8">
        <v>1</v>
      </c>
      <c r="AA931" s="8">
        <v>0</v>
      </c>
      <c r="AB931" s="8">
        <v>4</v>
      </c>
      <c r="AC931" s="8">
        <v>0</v>
      </c>
      <c r="AD931" s="8"/>
      <c r="AE931" s="8">
        <v>480</v>
      </c>
      <c r="AF931" s="8" t="s">
        <v>8378</v>
      </c>
      <c r="AG931" s="8" t="s">
        <v>8379</v>
      </c>
      <c r="AH931" s="54">
        <v>11</v>
      </c>
      <c r="AI931" s="54">
        <v>-26</v>
      </c>
      <c r="AJ931" s="8">
        <v>0</v>
      </c>
      <c r="AK931" s="8">
        <v>0</v>
      </c>
      <c r="AL931" s="8">
        <v>1</v>
      </c>
      <c r="AM931" s="8">
        <v>4</v>
      </c>
      <c r="AN931" s="8">
        <v>0</v>
      </c>
      <c r="AO931" s="8">
        <v>1</v>
      </c>
      <c r="AP931" s="8">
        <v>0</v>
      </c>
      <c r="AQ931" s="8">
        <v>0</v>
      </c>
      <c r="AR931" s="54">
        <v>330</v>
      </c>
      <c r="AS931" s="8">
        <v>1</v>
      </c>
      <c r="AT931" s="8">
        <v>0</v>
      </c>
      <c r="AU931" s="8">
        <v>480</v>
      </c>
      <c r="AV931" s="8" t="s">
        <v>8439</v>
      </c>
      <c r="AW931" s="8">
        <v>1</v>
      </c>
      <c r="AX931" s="8">
        <v>0</v>
      </c>
      <c r="AY931" s="8">
        <v>0</v>
      </c>
      <c r="AZ931" s="47">
        <v>46205.333333333336</v>
      </c>
      <c r="BA931" s="47">
        <v>46205.666666666664</v>
      </c>
      <c r="BB931" s="8" t="s">
        <v>8380</v>
      </c>
      <c r="BC931" s="47">
        <v>46205.34097222222</v>
      </c>
      <c r="BD931" s="47">
        <v>46205.648611111108</v>
      </c>
      <c r="BE931" s="8" t="s">
        <v>143</v>
      </c>
      <c r="BF931" s="8">
        <v>0</v>
      </c>
      <c r="BG931" s="8">
        <v>0</v>
      </c>
      <c r="BH931" s="8"/>
    </row>
    <row r="932" spans="2:60">
      <c r="B932" s="8" t="s">
        <v>8326</v>
      </c>
      <c r="C932" s="8" t="s">
        <v>95</v>
      </c>
      <c r="D932" s="8" t="s">
        <v>54</v>
      </c>
      <c r="E932" s="8" t="s">
        <v>143</v>
      </c>
      <c r="F932" s="8" t="s">
        <v>8438</v>
      </c>
      <c r="G932" s="8" t="s">
        <v>96</v>
      </c>
      <c r="H932" s="8" t="s">
        <v>53</v>
      </c>
      <c r="I932" s="9">
        <v>46210</v>
      </c>
      <c r="J932" s="61">
        <v>0</v>
      </c>
      <c r="K932" s="56">
        <v>46204</v>
      </c>
      <c r="L932" s="8" t="s">
        <v>52</v>
      </c>
      <c r="M932" s="8" t="s">
        <v>97</v>
      </c>
      <c r="N932" s="8" t="s">
        <v>50</v>
      </c>
      <c r="O932" s="8">
        <v>1</v>
      </c>
      <c r="P932" s="8">
        <v>4</v>
      </c>
      <c r="Q932" s="8" t="s">
        <v>58</v>
      </c>
      <c r="R932" s="8">
        <v>4</v>
      </c>
      <c r="S932" s="8">
        <v>0</v>
      </c>
      <c r="T932" s="8" t="b">
        <v>0</v>
      </c>
      <c r="U932" s="8">
        <v>180</v>
      </c>
      <c r="V932" s="54">
        <v>144</v>
      </c>
      <c r="W932" s="54">
        <v>64</v>
      </c>
      <c r="X932" s="8">
        <v>0</v>
      </c>
      <c r="Y932" s="8">
        <v>0</v>
      </c>
      <c r="Z932" s="8">
        <v>1</v>
      </c>
      <c r="AA932" s="8">
        <v>0</v>
      </c>
      <c r="AB932" s="8">
        <v>4</v>
      </c>
      <c r="AC932" s="8">
        <v>0</v>
      </c>
      <c r="AD932" s="8"/>
      <c r="AE932" s="8">
        <v>180</v>
      </c>
      <c r="AF932" s="8" t="s">
        <v>8378</v>
      </c>
      <c r="AG932" s="8" t="s">
        <v>8379</v>
      </c>
      <c r="AH932" s="54">
        <v>12</v>
      </c>
      <c r="AI932" s="54">
        <v>-24</v>
      </c>
      <c r="AJ932" s="8">
        <v>0</v>
      </c>
      <c r="AK932" s="8">
        <v>0</v>
      </c>
      <c r="AL932" s="8">
        <v>1</v>
      </c>
      <c r="AM932" s="8">
        <v>4</v>
      </c>
      <c r="AN932" s="8">
        <v>0</v>
      </c>
      <c r="AO932" s="8">
        <v>1</v>
      </c>
      <c r="AP932" s="8">
        <v>0</v>
      </c>
      <c r="AQ932" s="8">
        <v>0</v>
      </c>
      <c r="AR932" s="54">
        <v>75</v>
      </c>
      <c r="AS932" s="8">
        <v>1</v>
      </c>
      <c r="AT932" s="8">
        <v>0</v>
      </c>
      <c r="AU932" s="8">
        <v>180</v>
      </c>
      <c r="AV932" s="8" t="s">
        <v>8439</v>
      </c>
      <c r="AW932" s="8">
        <v>1</v>
      </c>
      <c r="AX932" s="8">
        <v>0</v>
      </c>
      <c r="AY932" s="8">
        <v>0</v>
      </c>
      <c r="AZ932" s="47">
        <v>46210.5625</v>
      </c>
      <c r="BA932" s="47">
        <v>46210.6875</v>
      </c>
      <c r="BB932" s="8" t="s">
        <v>8380</v>
      </c>
      <c r="BC932" s="47">
        <v>46210.570833333331</v>
      </c>
      <c r="BD932" s="47">
        <v>46210.67083333333</v>
      </c>
      <c r="BE932" s="8" t="s">
        <v>143</v>
      </c>
      <c r="BF932" s="8">
        <v>0</v>
      </c>
      <c r="BG932" s="8">
        <v>0</v>
      </c>
      <c r="BH932" s="8"/>
    </row>
    <row r="933" spans="2:60">
      <c r="B933" s="8" t="s">
        <v>8326</v>
      </c>
      <c r="C933" s="8" t="s">
        <v>95</v>
      </c>
      <c r="D933" s="8" t="s">
        <v>54</v>
      </c>
      <c r="E933" s="8" t="s">
        <v>179</v>
      </c>
      <c r="F933" s="8" t="s">
        <v>8438</v>
      </c>
      <c r="G933" s="8" t="s">
        <v>98</v>
      </c>
      <c r="H933" s="8" t="s">
        <v>53</v>
      </c>
      <c r="I933" s="9">
        <v>46191</v>
      </c>
      <c r="J933" s="61">
        <v>0</v>
      </c>
      <c r="K933" s="56">
        <v>46174</v>
      </c>
      <c r="L933" s="8" t="s">
        <v>52</v>
      </c>
      <c r="M933" s="8" t="s">
        <v>97</v>
      </c>
      <c r="N933" s="8" t="s">
        <v>50</v>
      </c>
      <c r="O933" s="8">
        <v>1</v>
      </c>
      <c r="P933" s="8">
        <v>4</v>
      </c>
      <c r="Q933" s="8" t="s">
        <v>56</v>
      </c>
      <c r="R933" s="8">
        <v>4</v>
      </c>
      <c r="S933" s="8">
        <v>0</v>
      </c>
      <c r="T933" s="8" t="b">
        <v>0</v>
      </c>
      <c r="U933" s="8">
        <v>480</v>
      </c>
      <c r="V933" s="54">
        <v>442</v>
      </c>
      <c r="W933" s="54">
        <v>347</v>
      </c>
      <c r="X933" s="8">
        <v>0</v>
      </c>
      <c r="Y933" s="8">
        <v>0</v>
      </c>
      <c r="Z933" s="8">
        <v>1</v>
      </c>
      <c r="AA933" s="8">
        <v>0</v>
      </c>
      <c r="AB933" s="8">
        <v>4</v>
      </c>
      <c r="AC933" s="8">
        <v>0</v>
      </c>
      <c r="AD933" s="8"/>
      <c r="AE933" s="8">
        <v>480</v>
      </c>
      <c r="AF933" s="8" t="s">
        <v>8378</v>
      </c>
      <c r="AG933" s="8" t="s">
        <v>8379</v>
      </c>
      <c r="AH933" s="54">
        <v>12</v>
      </c>
      <c r="AI933" s="54">
        <v>-26</v>
      </c>
      <c r="AJ933" s="8">
        <v>0</v>
      </c>
      <c r="AK933" s="8">
        <v>0</v>
      </c>
      <c r="AL933" s="8">
        <v>1</v>
      </c>
      <c r="AM933" s="8">
        <v>4</v>
      </c>
      <c r="AN933" s="8">
        <v>0</v>
      </c>
      <c r="AO933" s="8">
        <v>1</v>
      </c>
      <c r="AP933" s="8">
        <v>0</v>
      </c>
      <c r="AQ933" s="8">
        <v>0</v>
      </c>
      <c r="AR933" s="54">
        <v>340</v>
      </c>
      <c r="AS933" s="8">
        <v>1</v>
      </c>
      <c r="AT933" s="8">
        <v>0</v>
      </c>
      <c r="AU933" s="8">
        <v>480</v>
      </c>
      <c r="AV933" s="8" t="s">
        <v>8439</v>
      </c>
      <c r="AW933" s="8">
        <v>1</v>
      </c>
      <c r="AX933" s="8">
        <v>0</v>
      </c>
      <c r="AY933" s="8">
        <v>0</v>
      </c>
      <c r="AZ933" s="47">
        <v>46191.3125</v>
      </c>
      <c r="BA933" s="47">
        <v>46191.645833333336</v>
      </c>
      <c r="BB933" s="8" t="s">
        <v>8380</v>
      </c>
      <c r="BC933" s="47">
        <v>46191.320833333331</v>
      </c>
      <c r="BD933" s="47">
        <v>46191.62777777778</v>
      </c>
      <c r="BE933" s="8" t="s">
        <v>179</v>
      </c>
      <c r="BF933" s="8">
        <v>0</v>
      </c>
      <c r="BG933" s="8">
        <v>0</v>
      </c>
      <c r="BH933" s="8"/>
    </row>
    <row r="934" spans="2:60">
      <c r="B934" s="8" t="s">
        <v>8326</v>
      </c>
      <c r="C934" s="8" t="s">
        <v>95</v>
      </c>
      <c r="D934" s="8" t="s">
        <v>54</v>
      </c>
      <c r="E934" s="8" t="s">
        <v>179</v>
      </c>
      <c r="F934" s="8" t="s">
        <v>8438</v>
      </c>
      <c r="G934" s="8" t="s">
        <v>98</v>
      </c>
      <c r="H934" s="8" t="s">
        <v>53</v>
      </c>
      <c r="I934" s="9">
        <v>46202</v>
      </c>
      <c r="J934" s="61">
        <v>0</v>
      </c>
      <c r="K934" s="56">
        <v>46174</v>
      </c>
      <c r="L934" s="8" t="s">
        <v>52</v>
      </c>
      <c r="M934" s="8" t="s">
        <v>97</v>
      </c>
      <c r="N934" s="8" t="s">
        <v>50</v>
      </c>
      <c r="O934" s="8">
        <v>1</v>
      </c>
      <c r="P934" s="8">
        <v>4</v>
      </c>
      <c r="Q934" s="8" t="s">
        <v>56</v>
      </c>
      <c r="R934" s="8">
        <v>4</v>
      </c>
      <c r="S934" s="8">
        <v>0</v>
      </c>
      <c r="T934" s="8" t="b">
        <v>0</v>
      </c>
      <c r="U934" s="8">
        <v>240</v>
      </c>
      <c r="V934" s="54">
        <v>210</v>
      </c>
      <c r="W934" s="54">
        <v>141</v>
      </c>
      <c r="X934" s="8">
        <v>0</v>
      </c>
      <c r="Y934" s="8">
        <v>0</v>
      </c>
      <c r="Z934" s="8">
        <v>1</v>
      </c>
      <c r="AA934" s="8">
        <v>0</v>
      </c>
      <c r="AB934" s="8">
        <v>4</v>
      </c>
      <c r="AC934" s="8">
        <v>0</v>
      </c>
      <c r="AD934" s="8"/>
      <c r="AE934" s="8">
        <v>240</v>
      </c>
      <c r="AF934" s="8" t="s">
        <v>8384</v>
      </c>
      <c r="AG934" s="8" t="s">
        <v>8379</v>
      </c>
      <c r="AH934" s="54">
        <v>10</v>
      </c>
      <c r="AI934" s="54">
        <v>-20</v>
      </c>
      <c r="AJ934" s="8">
        <v>0</v>
      </c>
      <c r="AK934" s="8">
        <v>1</v>
      </c>
      <c r="AL934" s="8">
        <v>0</v>
      </c>
      <c r="AM934" s="8">
        <v>4</v>
      </c>
      <c r="AN934" s="8">
        <v>0</v>
      </c>
      <c r="AO934" s="8">
        <v>1</v>
      </c>
      <c r="AP934" s="8">
        <v>0</v>
      </c>
      <c r="AQ934" s="8">
        <v>0</v>
      </c>
      <c r="AR934" s="54">
        <v>145</v>
      </c>
      <c r="AS934" s="8">
        <v>1</v>
      </c>
      <c r="AT934" s="8">
        <v>0</v>
      </c>
      <c r="AU934" s="8">
        <v>240</v>
      </c>
      <c r="AV934" s="8" t="s">
        <v>8439</v>
      </c>
      <c r="AW934" s="8">
        <v>1</v>
      </c>
      <c r="AX934" s="8">
        <v>0</v>
      </c>
      <c r="AY934" s="8">
        <v>0</v>
      </c>
      <c r="AZ934" s="47">
        <v>46202.354166666664</v>
      </c>
      <c r="BA934" s="47">
        <v>46202.520833333336</v>
      </c>
      <c r="BB934" s="8" t="s">
        <v>8380</v>
      </c>
      <c r="BC934" s="47">
        <v>46202.361111111109</v>
      </c>
      <c r="BD934" s="47">
        <v>46202.506944444445</v>
      </c>
      <c r="BE934" s="8" t="s">
        <v>179</v>
      </c>
      <c r="BF934" s="8">
        <v>0</v>
      </c>
      <c r="BG934" s="8">
        <v>0</v>
      </c>
      <c r="BH934" s="8"/>
    </row>
    <row r="935" spans="2:60">
      <c r="B935" s="8" t="s">
        <v>8326</v>
      </c>
      <c r="C935" s="8" t="s">
        <v>95</v>
      </c>
      <c r="D935" s="8" t="s">
        <v>54</v>
      </c>
      <c r="E935" s="8" t="s">
        <v>202</v>
      </c>
      <c r="F935" s="8" t="s">
        <v>8438</v>
      </c>
      <c r="G935" s="8" t="s">
        <v>96</v>
      </c>
      <c r="H935" s="8" t="s">
        <v>53</v>
      </c>
      <c r="I935" s="9">
        <v>46208</v>
      </c>
      <c r="J935" s="61">
        <v>0</v>
      </c>
      <c r="K935" s="56">
        <v>46204</v>
      </c>
      <c r="L935" s="8" t="s">
        <v>52</v>
      </c>
      <c r="M935" s="8" t="s">
        <v>97</v>
      </c>
      <c r="N935" s="8" t="s">
        <v>50</v>
      </c>
      <c r="O935" s="8">
        <v>1</v>
      </c>
      <c r="P935" s="8">
        <v>4</v>
      </c>
      <c r="Q935" s="8" t="s">
        <v>58</v>
      </c>
      <c r="R935" s="8">
        <v>4</v>
      </c>
      <c r="S935" s="8">
        <v>0</v>
      </c>
      <c r="T935" s="8" t="b">
        <v>0</v>
      </c>
      <c r="U935" s="8">
        <v>540</v>
      </c>
      <c r="V935" s="54">
        <v>497</v>
      </c>
      <c r="W935" s="54">
        <v>373</v>
      </c>
      <c r="X935" s="8">
        <v>0</v>
      </c>
      <c r="Y935" s="8">
        <v>0</v>
      </c>
      <c r="Z935" s="8">
        <v>1</v>
      </c>
      <c r="AA935" s="8">
        <v>0</v>
      </c>
      <c r="AB935" s="8">
        <v>4</v>
      </c>
      <c r="AC935" s="8">
        <v>0</v>
      </c>
      <c r="AD935" s="8"/>
      <c r="AE935" s="8">
        <v>540</v>
      </c>
      <c r="AF935" s="8" t="s">
        <v>8384</v>
      </c>
      <c r="AG935" s="8" t="s">
        <v>8379</v>
      </c>
      <c r="AH935" s="54">
        <v>7</v>
      </c>
      <c r="AI935" s="54">
        <v>-36</v>
      </c>
      <c r="AJ935" s="8">
        <v>0</v>
      </c>
      <c r="AK935" s="8">
        <v>1</v>
      </c>
      <c r="AL935" s="8">
        <v>0</v>
      </c>
      <c r="AM935" s="8">
        <v>4</v>
      </c>
      <c r="AN935" s="8">
        <v>0</v>
      </c>
      <c r="AO935" s="8">
        <v>1</v>
      </c>
      <c r="AP935" s="8">
        <v>0</v>
      </c>
      <c r="AQ935" s="8">
        <v>0</v>
      </c>
      <c r="AR935" s="54">
        <v>380</v>
      </c>
      <c r="AS935" s="8">
        <v>1</v>
      </c>
      <c r="AT935" s="8">
        <v>0</v>
      </c>
      <c r="AU935" s="8">
        <v>540</v>
      </c>
      <c r="AV935" s="8" t="s">
        <v>8439</v>
      </c>
      <c r="AW935" s="8">
        <v>1</v>
      </c>
      <c r="AX935" s="8">
        <v>0</v>
      </c>
      <c r="AY935" s="8">
        <v>0</v>
      </c>
      <c r="AZ935" s="47">
        <v>46208.333333333336</v>
      </c>
      <c r="BA935" s="47">
        <v>46208.708333333336</v>
      </c>
      <c r="BB935" s="8" t="s">
        <v>8380</v>
      </c>
      <c r="BC935" s="47">
        <v>46208.338194444441</v>
      </c>
      <c r="BD935" s="47">
        <v>46208.683333333334</v>
      </c>
      <c r="BE935" s="8" t="s">
        <v>202</v>
      </c>
      <c r="BF935" s="8">
        <v>0</v>
      </c>
      <c r="BG935" s="8">
        <v>0</v>
      </c>
      <c r="BH935" s="8"/>
    </row>
    <row r="936" spans="2:60">
      <c r="B936" s="8" t="s">
        <v>8326</v>
      </c>
      <c r="C936" s="8" t="s">
        <v>95</v>
      </c>
      <c r="D936" s="8" t="s">
        <v>54</v>
      </c>
      <c r="E936" s="8" t="s">
        <v>202</v>
      </c>
      <c r="F936" s="8" t="s">
        <v>8438</v>
      </c>
      <c r="G936" s="8" t="s">
        <v>98</v>
      </c>
      <c r="H936" s="8" t="s">
        <v>53</v>
      </c>
      <c r="I936" s="9">
        <v>46192</v>
      </c>
      <c r="J936" s="61">
        <v>0</v>
      </c>
      <c r="K936" s="56">
        <v>46174</v>
      </c>
      <c r="L936" s="8" t="s">
        <v>52</v>
      </c>
      <c r="M936" s="8" t="s">
        <v>97</v>
      </c>
      <c r="N936" s="8" t="s">
        <v>50</v>
      </c>
      <c r="O936" s="8">
        <v>1</v>
      </c>
      <c r="P936" s="8">
        <v>4</v>
      </c>
      <c r="Q936" s="8" t="s">
        <v>56</v>
      </c>
      <c r="R936" s="8">
        <v>4</v>
      </c>
      <c r="S936" s="8">
        <v>0</v>
      </c>
      <c r="T936" s="8" t="b">
        <v>0</v>
      </c>
      <c r="U936" s="8">
        <v>360</v>
      </c>
      <c r="V936" s="54">
        <v>314</v>
      </c>
      <c r="W936" s="54">
        <v>212</v>
      </c>
      <c r="X936" s="8">
        <v>0</v>
      </c>
      <c r="Y936" s="8">
        <v>0</v>
      </c>
      <c r="Z936" s="8">
        <v>1</v>
      </c>
      <c r="AA936" s="8">
        <v>0</v>
      </c>
      <c r="AB936" s="8">
        <v>4</v>
      </c>
      <c r="AC936" s="8">
        <v>0</v>
      </c>
      <c r="AD936" s="8"/>
      <c r="AE936" s="8">
        <v>360</v>
      </c>
      <c r="AF936" s="8" t="s">
        <v>8384</v>
      </c>
      <c r="AG936" s="8" t="s">
        <v>8379</v>
      </c>
      <c r="AH936" s="54">
        <v>7</v>
      </c>
      <c r="AI936" s="54">
        <v>-39</v>
      </c>
      <c r="AJ936" s="8">
        <v>0</v>
      </c>
      <c r="AK936" s="8">
        <v>1</v>
      </c>
      <c r="AL936" s="8">
        <v>0</v>
      </c>
      <c r="AM936" s="8">
        <v>4</v>
      </c>
      <c r="AN936" s="8">
        <v>0</v>
      </c>
      <c r="AO936" s="8">
        <v>1</v>
      </c>
      <c r="AP936" s="8">
        <v>0</v>
      </c>
      <c r="AQ936" s="8">
        <v>0</v>
      </c>
      <c r="AR936" s="54">
        <v>215</v>
      </c>
      <c r="AS936" s="8">
        <v>1</v>
      </c>
      <c r="AT936" s="8">
        <v>0</v>
      </c>
      <c r="AU936" s="8">
        <v>360</v>
      </c>
      <c r="AV936" s="8" t="s">
        <v>8439</v>
      </c>
      <c r="AW936" s="8">
        <v>1</v>
      </c>
      <c r="AX936" s="8">
        <v>0</v>
      </c>
      <c r="AY936" s="8">
        <v>0</v>
      </c>
      <c r="AZ936" s="47">
        <v>46192.333333333336</v>
      </c>
      <c r="BA936" s="47">
        <v>46192.583333333336</v>
      </c>
      <c r="BB936" s="8" t="s">
        <v>8380</v>
      </c>
      <c r="BC936" s="47">
        <v>46192.338194444441</v>
      </c>
      <c r="BD936" s="47">
        <v>46192.556250000001</v>
      </c>
      <c r="BE936" s="8" t="s">
        <v>202</v>
      </c>
      <c r="BF936" s="8">
        <v>0</v>
      </c>
      <c r="BG936" s="8">
        <v>0</v>
      </c>
      <c r="BH936" s="8"/>
    </row>
    <row r="937" spans="2:60">
      <c r="B937" s="8" t="s">
        <v>8326</v>
      </c>
      <c r="C937" s="8" t="s">
        <v>95</v>
      </c>
      <c r="D937" s="8" t="s">
        <v>54</v>
      </c>
      <c r="E937" s="8" t="s">
        <v>202</v>
      </c>
      <c r="F937" s="8" t="s">
        <v>8438</v>
      </c>
      <c r="G937" s="8" t="s">
        <v>98</v>
      </c>
      <c r="H937" s="8" t="s">
        <v>53</v>
      </c>
      <c r="I937" s="9">
        <v>46262</v>
      </c>
      <c r="J937" s="61">
        <v>0</v>
      </c>
      <c r="K937" s="56">
        <v>46235</v>
      </c>
      <c r="L937" s="8" t="s">
        <v>52</v>
      </c>
      <c r="M937" s="8" t="s">
        <v>97</v>
      </c>
      <c r="N937" s="8" t="s">
        <v>50</v>
      </c>
      <c r="O937" s="8">
        <v>1</v>
      </c>
      <c r="P937" s="8">
        <v>4</v>
      </c>
      <c r="Q937" s="8" t="s">
        <v>60</v>
      </c>
      <c r="R937" s="8">
        <v>4</v>
      </c>
      <c r="S937" s="8">
        <v>0</v>
      </c>
      <c r="T937" s="8" t="b">
        <v>0</v>
      </c>
      <c r="U937" s="8">
        <v>540</v>
      </c>
      <c r="V937" s="54">
        <v>494</v>
      </c>
      <c r="W937" s="54">
        <v>362</v>
      </c>
      <c r="X937" s="8">
        <v>0</v>
      </c>
      <c r="Y937" s="8">
        <v>0</v>
      </c>
      <c r="Z937" s="8">
        <v>1</v>
      </c>
      <c r="AA937" s="8">
        <v>0</v>
      </c>
      <c r="AB937" s="8">
        <v>4</v>
      </c>
      <c r="AC937" s="8">
        <v>0</v>
      </c>
      <c r="AD937" s="8"/>
      <c r="AE937" s="8">
        <v>540</v>
      </c>
      <c r="AF937" s="8" t="s">
        <v>8384</v>
      </c>
      <c r="AG937" s="8" t="s">
        <v>8379</v>
      </c>
      <c r="AH937" s="54">
        <v>8</v>
      </c>
      <c r="AI937" s="54">
        <v>-38</v>
      </c>
      <c r="AJ937" s="8">
        <v>0</v>
      </c>
      <c r="AK937" s="8">
        <v>1</v>
      </c>
      <c r="AL937" s="8">
        <v>0</v>
      </c>
      <c r="AM937" s="8">
        <v>4</v>
      </c>
      <c r="AN937" s="8">
        <v>0</v>
      </c>
      <c r="AO937" s="8">
        <v>1</v>
      </c>
      <c r="AP937" s="8">
        <v>0</v>
      </c>
      <c r="AQ937" s="8">
        <v>0</v>
      </c>
      <c r="AR937" s="54">
        <v>360</v>
      </c>
      <c r="AS937" s="8">
        <v>1</v>
      </c>
      <c r="AT937" s="8">
        <v>0</v>
      </c>
      <c r="AU937" s="8">
        <v>540</v>
      </c>
      <c r="AV937" s="8" t="s">
        <v>8439</v>
      </c>
      <c r="AW937" s="8">
        <v>1</v>
      </c>
      <c r="AX937" s="8">
        <v>0</v>
      </c>
      <c r="AY937" s="8">
        <v>0</v>
      </c>
      <c r="AZ937" s="47">
        <v>46262.3125</v>
      </c>
      <c r="BA937" s="47">
        <v>46262.6875</v>
      </c>
      <c r="BB937" s="8" t="s">
        <v>8380</v>
      </c>
      <c r="BC937" s="47">
        <v>46262.318055555559</v>
      </c>
      <c r="BD937" s="47">
        <v>46262.661111111112</v>
      </c>
      <c r="BE937" s="8" t="s">
        <v>202</v>
      </c>
      <c r="BF937" s="8">
        <v>0</v>
      </c>
      <c r="BG937" s="8">
        <v>0</v>
      </c>
      <c r="BH937" s="8"/>
    </row>
    <row r="938" spans="2:60">
      <c r="B938" s="8" t="s">
        <v>8326</v>
      </c>
      <c r="C938" s="8" t="s">
        <v>95</v>
      </c>
      <c r="D938" s="8" t="s">
        <v>54</v>
      </c>
      <c r="E938" s="8" t="s">
        <v>314</v>
      </c>
      <c r="F938" s="8" t="s">
        <v>8438</v>
      </c>
      <c r="G938" s="8" t="s">
        <v>96</v>
      </c>
      <c r="H938" s="8" t="s">
        <v>53</v>
      </c>
      <c r="I938" s="9">
        <v>46176</v>
      </c>
      <c r="J938" s="61">
        <v>0</v>
      </c>
      <c r="K938" s="56">
        <v>46174</v>
      </c>
      <c r="L938" s="8" t="s">
        <v>52</v>
      </c>
      <c r="M938" s="8" t="s">
        <v>97</v>
      </c>
      <c r="N938" s="8" t="s">
        <v>50</v>
      </c>
      <c r="O938" s="8">
        <v>1</v>
      </c>
      <c r="P938" s="8">
        <v>4</v>
      </c>
      <c r="Q938" s="8" t="s">
        <v>56</v>
      </c>
      <c r="R938" s="8">
        <v>4</v>
      </c>
      <c r="S938" s="8">
        <v>0</v>
      </c>
      <c r="T938" s="8" t="b">
        <v>0</v>
      </c>
      <c r="U938" s="8">
        <v>480</v>
      </c>
      <c r="V938" s="54">
        <v>447</v>
      </c>
      <c r="W938" s="54">
        <v>324</v>
      </c>
      <c r="X938" s="8">
        <v>0</v>
      </c>
      <c r="Y938" s="8">
        <v>0</v>
      </c>
      <c r="Z938" s="8">
        <v>1</v>
      </c>
      <c r="AA938" s="8">
        <v>0</v>
      </c>
      <c r="AB938" s="8">
        <v>4</v>
      </c>
      <c r="AC938" s="8">
        <v>0</v>
      </c>
      <c r="AD938" s="8"/>
      <c r="AE938" s="8">
        <v>480</v>
      </c>
      <c r="AF938" s="8" t="s">
        <v>8384</v>
      </c>
      <c r="AG938" s="8" t="s">
        <v>8379</v>
      </c>
      <c r="AH938" s="54">
        <v>9</v>
      </c>
      <c r="AI938" s="54">
        <v>-24</v>
      </c>
      <c r="AJ938" s="8">
        <v>0</v>
      </c>
      <c r="AK938" s="8">
        <v>1</v>
      </c>
      <c r="AL938" s="8">
        <v>0</v>
      </c>
      <c r="AM938" s="8">
        <v>4</v>
      </c>
      <c r="AN938" s="8">
        <v>0</v>
      </c>
      <c r="AO938" s="8">
        <v>1</v>
      </c>
      <c r="AP938" s="8">
        <v>0</v>
      </c>
      <c r="AQ938" s="8">
        <v>0</v>
      </c>
      <c r="AR938" s="54">
        <v>310</v>
      </c>
      <c r="AS938" s="8">
        <v>1</v>
      </c>
      <c r="AT938" s="8">
        <v>0</v>
      </c>
      <c r="AU938" s="8">
        <v>480</v>
      </c>
      <c r="AV938" s="8" t="s">
        <v>8439</v>
      </c>
      <c r="AW938" s="8">
        <v>1</v>
      </c>
      <c r="AX938" s="8">
        <v>0</v>
      </c>
      <c r="AY938" s="8">
        <v>0</v>
      </c>
      <c r="AZ938" s="47">
        <v>46176.354166666664</v>
      </c>
      <c r="BA938" s="47">
        <v>46176.6875</v>
      </c>
      <c r="BB938" s="8" t="s">
        <v>8380</v>
      </c>
      <c r="BC938" s="47">
        <v>46176.36041666667</v>
      </c>
      <c r="BD938" s="47">
        <v>46176.67083333333</v>
      </c>
      <c r="BE938" s="8" t="s">
        <v>314</v>
      </c>
      <c r="BF938" s="8">
        <v>0</v>
      </c>
      <c r="BG938" s="8">
        <v>0</v>
      </c>
      <c r="BH938" s="8"/>
    </row>
    <row r="939" spans="2:60">
      <c r="B939" s="8" t="s">
        <v>8326</v>
      </c>
      <c r="C939" s="8" t="s">
        <v>95</v>
      </c>
      <c r="D939" s="8" t="s">
        <v>54</v>
      </c>
      <c r="E939" s="8" t="s">
        <v>224</v>
      </c>
      <c r="F939" s="8" t="s">
        <v>8438</v>
      </c>
      <c r="G939" s="8" t="s">
        <v>99</v>
      </c>
      <c r="H939" s="8" t="s">
        <v>53</v>
      </c>
      <c r="I939" s="9">
        <v>46224</v>
      </c>
      <c r="J939" s="61">
        <v>0</v>
      </c>
      <c r="K939" s="56">
        <v>46204</v>
      </c>
      <c r="L939" s="8" t="s">
        <v>52</v>
      </c>
      <c r="M939" s="8" t="s">
        <v>97</v>
      </c>
      <c r="N939" s="8" t="s">
        <v>50</v>
      </c>
      <c r="O939" s="8">
        <v>1</v>
      </c>
      <c r="P939" s="8">
        <v>4</v>
      </c>
      <c r="Q939" s="8" t="s">
        <v>58</v>
      </c>
      <c r="R939" s="8">
        <v>4</v>
      </c>
      <c r="S939" s="8">
        <v>0</v>
      </c>
      <c r="T939" s="8" t="b">
        <v>0</v>
      </c>
      <c r="U939" s="8">
        <v>480</v>
      </c>
      <c r="V939" s="54">
        <v>437</v>
      </c>
      <c r="W939" s="54">
        <v>342</v>
      </c>
      <c r="X939" s="8">
        <v>0</v>
      </c>
      <c r="Y939" s="8">
        <v>0</v>
      </c>
      <c r="Z939" s="8">
        <v>1</v>
      </c>
      <c r="AA939" s="8">
        <v>0</v>
      </c>
      <c r="AB939" s="8">
        <v>4</v>
      </c>
      <c r="AC939" s="8">
        <v>0</v>
      </c>
      <c r="AD939" s="8"/>
      <c r="AE939" s="8">
        <v>480</v>
      </c>
      <c r="AF939" s="8" t="s">
        <v>8384</v>
      </c>
      <c r="AG939" s="8" t="s">
        <v>8379</v>
      </c>
      <c r="AH939" s="54">
        <v>10</v>
      </c>
      <c r="AI939" s="54">
        <v>-33</v>
      </c>
      <c r="AJ939" s="8">
        <v>0</v>
      </c>
      <c r="AK939" s="8">
        <v>1</v>
      </c>
      <c r="AL939" s="8">
        <v>0</v>
      </c>
      <c r="AM939" s="8">
        <v>4</v>
      </c>
      <c r="AN939" s="8">
        <v>0</v>
      </c>
      <c r="AO939" s="8">
        <v>1</v>
      </c>
      <c r="AP939" s="8">
        <v>0</v>
      </c>
      <c r="AQ939" s="8">
        <v>0</v>
      </c>
      <c r="AR939" s="54">
        <v>330</v>
      </c>
      <c r="AS939" s="8">
        <v>1</v>
      </c>
      <c r="AT939" s="8">
        <v>0</v>
      </c>
      <c r="AU939" s="8">
        <v>480</v>
      </c>
      <c r="AV939" s="8" t="s">
        <v>8439</v>
      </c>
      <c r="AW939" s="8">
        <v>1</v>
      </c>
      <c r="AX939" s="8">
        <v>0</v>
      </c>
      <c r="AY939" s="8">
        <v>0</v>
      </c>
      <c r="AZ939" s="47">
        <v>46224.375</v>
      </c>
      <c r="BA939" s="47">
        <v>46224.708333333336</v>
      </c>
      <c r="BB939" s="8" t="s">
        <v>8380</v>
      </c>
      <c r="BC939" s="47">
        <v>46224.381944444445</v>
      </c>
      <c r="BD939" s="47">
        <v>46224.685416666667</v>
      </c>
      <c r="BE939" s="8" t="s">
        <v>224</v>
      </c>
      <c r="BF939" s="8">
        <v>0</v>
      </c>
      <c r="BG939" s="8">
        <v>0</v>
      </c>
      <c r="BH939" s="8"/>
    </row>
    <row r="940" spans="2:60">
      <c r="B940" s="8" t="s">
        <v>8326</v>
      </c>
      <c r="C940" s="8" t="s">
        <v>95</v>
      </c>
      <c r="D940" s="8" t="s">
        <v>54</v>
      </c>
      <c r="E940" s="8" t="s">
        <v>430</v>
      </c>
      <c r="F940" s="8" t="s">
        <v>8438</v>
      </c>
      <c r="G940" s="8" t="s">
        <v>96</v>
      </c>
      <c r="H940" s="8" t="s">
        <v>53</v>
      </c>
      <c r="I940" s="9">
        <v>46198</v>
      </c>
      <c r="J940" s="61">
        <v>0</v>
      </c>
      <c r="K940" s="56">
        <v>46174</v>
      </c>
      <c r="L940" s="8" t="s">
        <v>52</v>
      </c>
      <c r="M940" s="8" t="s">
        <v>97</v>
      </c>
      <c r="N940" s="8" t="s">
        <v>50</v>
      </c>
      <c r="O940" s="8">
        <v>1</v>
      </c>
      <c r="P940" s="8">
        <v>4</v>
      </c>
      <c r="Q940" s="8" t="s">
        <v>56</v>
      </c>
      <c r="R940" s="8">
        <v>4</v>
      </c>
      <c r="S940" s="8">
        <v>0</v>
      </c>
      <c r="T940" s="8" t="b">
        <v>0</v>
      </c>
      <c r="U940" s="8">
        <v>480</v>
      </c>
      <c r="V940" s="54">
        <v>445</v>
      </c>
      <c r="W940" s="54">
        <v>354</v>
      </c>
      <c r="X940" s="8">
        <v>0</v>
      </c>
      <c r="Y940" s="8">
        <v>0</v>
      </c>
      <c r="Z940" s="8">
        <v>1</v>
      </c>
      <c r="AA940" s="8">
        <v>0</v>
      </c>
      <c r="AB940" s="8">
        <v>4</v>
      </c>
      <c r="AC940" s="8">
        <v>0</v>
      </c>
      <c r="AD940" s="8"/>
      <c r="AE940" s="8">
        <v>480</v>
      </c>
      <c r="AF940" s="8" t="s">
        <v>8384</v>
      </c>
      <c r="AG940" s="8" t="s">
        <v>8379</v>
      </c>
      <c r="AH940" s="54">
        <v>10</v>
      </c>
      <c r="AI940" s="54">
        <v>-25</v>
      </c>
      <c r="AJ940" s="8">
        <v>0</v>
      </c>
      <c r="AK940" s="8">
        <v>1</v>
      </c>
      <c r="AL940" s="8">
        <v>0</v>
      </c>
      <c r="AM940" s="8">
        <v>4</v>
      </c>
      <c r="AN940" s="8">
        <v>0</v>
      </c>
      <c r="AO940" s="8">
        <v>1</v>
      </c>
      <c r="AP940" s="8">
        <v>0</v>
      </c>
      <c r="AQ940" s="8">
        <v>0</v>
      </c>
      <c r="AR940" s="54">
        <v>355</v>
      </c>
      <c r="AS940" s="8">
        <v>1</v>
      </c>
      <c r="AT940" s="8">
        <v>0</v>
      </c>
      <c r="AU940" s="8">
        <v>480</v>
      </c>
      <c r="AV940" s="8" t="s">
        <v>8439</v>
      </c>
      <c r="AW940" s="8">
        <v>1</v>
      </c>
      <c r="AX940" s="8">
        <v>0</v>
      </c>
      <c r="AY940" s="8">
        <v>0</v>
      </c>
      <c r="AZ940" s="47">
        <v>46198.375</v>
      </c>
      <c r="BA940" s="47">
        <v>46198.708333333336</v>
      </c>
      <c r="BB940" s="8" t="s">
        <v>8380</v>
      </c>
      <c r="BC940" s="47">
        <v>46198.381944444445</v>
      </c>
      <c r="BD940" s="47">
        <v>46198.690972222219</v>
      </c>
      <c r="BE940" s="8" t="s">
        <v>430</v>
      </c>
      <c r="BF940" s="8">
        <v>0</v>
      </c>
      <c r="BG940" s="8">
        <v>0</v>
      </c>
      <c r="BH940" s="8"/>
    </row>
    <row r="941" spans="2:60">
      <c r="B941" s="8" t="s">
        <v>8326</v>
      </c>
      <c r="C941" s="8" t="s">
        <v>95</v>
      </c>
      <c r="D941" s="8" t="s">
        <v>54</v>
      </c>
      <c r="E941" s="8" t="s">
        <v>430</v>
      </c>
      <c r="F941" s="8" t="s">
        <v>8438</v>
      </c>
      <c r="G941" s="8" t="s">
        <v>96</v>
      </c>
      <c r="H941" s="8" t="s">
        <v>53</v>
      </c>
      <c r="I941" s="9">
        <v>46246</v>
      </c>
      <c r="J941" s="61">
        <v>0</v>
      </c>
      <c r="K941" s="56">
        <v>46235</v>
      </c>
      <c r="L941" s="8" t="s">
        <v>52</v>
      </c>
      <c r="M941" s="8" t="s">
        <v>97</v>
      </c>
      <c r="N941" s="8" t="s">
        <v>50</v>
      </c>
      <c r="O941" s="8">
        <v>1</v>
      </c>
      <c r="P941" s="8">
        <v>4</v>
      </c>
      <c r="Q941" s="8" t="s">
        <v>60</v>
      </c>
      <c r="R941" s="8">
        <v>4</v>
      </c>
      <c r="S941" s="8">
        <v>0</v>
      </c>
      <c r="T941" s="8" t="b">
        <v>0</v>
      </c>
      <c r="U941" s="8">
        <v>540</v>
      </c>
      <c r="V941" s="54">
        <v>509</v>
      </c>
      <c r="W941" s="54">
        <v>389</v>
      </c>
      <c r="X941" s="8">
        <v>0</v>
      </c>
      <c r="Y941" s="8">
        <v>0</v>
      </c>
      <c r="Z941" s="8">
        <v>1</v>
      </c>
      <c r="AA941" s="8">
        <v>0</v>
      </c>
      <c r="AB941" s="8">
        <v>4</v>
      </c>
      <c r="AC941" s="8">
        <v>0</v>
      </c>
      <c r="AD941" s="8"/>
      <c r="AE941" s="8">
        <v>540</v>
      </c>
      <c r="AF941" s="8" t="s">
        <v>8384</v>
      </c>
      <c r="AG941" s="8" t="s">
        <v>8379</v>
      </c>
      <c r="AH941" s="54">
        <v>4</v>
      </c>
      <c r="AI941" s="54">
        <v>-27</v>
      </c>
      <c r="AJ941" s="8">
        <v>0</v>
      </c>
      <c r="AK941" s="8">
        <v>1</v>
      </c>
      <c r="AL941" s="8">
        <v>0</v>
      </c>
      <c r="AM941" s="8">
        <v>4</v>
      </c>
      <c r="AN941" s="8">
        <v>0</v>
      </c>
      <c r="AO941" s="8">
        <v>1</v>
      </c>
      <c r="AP941" s="8">
        <v>0</v>
      </c>
      <c r="AQ941" s="8">
        <v>0</v>
      </c>
      <c r="AR941" s="54">
        <v>380</v>
      </c>
      <c r="AS941" s="8">
        <v>1</v>
      </c>
      <c r="AT941" s="8">
        <v>0</v>
      </c>
      <c r="AU941" s="8">
        <v>540</v>
      </c>
      <c r="AV941" s="8" t="s">
        <v>8439</v>
      </c>
      <c r="AW941" s="8">
        <v>1</v>
      </c>
      <c r="AX941" s="8">
        <v>0</v>
      </c>
      <c r="AY941" s="8">
        <v>0</v>
      </c>
      <c r="AZ941" s="47">
        <v>46246.3125</v>
      </c>
      <c r="BA941" s="47">
        <v>46246.6875</v>
      </c>
      <c r="BB941" s="8" t="s">
        <v>8380</v>
      </c>
      <c r="BC941" s="47">
        <v>46246.31527777778</v>
      </c>
      <c r="BD941" s="47">
        <v>46246.668749999997</v>
      </c>
      <c r="BE941" s="8" t="s">
        <v>430</v>
      </c>
      <c r="BF941" s="8">
        <v>0</v>
      </c>
      <c r="BG941" s="8">
        <v>0</v>
      </c>
      <c r="BH941" s="8"/>
    </row>
    <row r="942" spans="2:60">
      <c r="B942" s="8" t="s">
        <v>8326</v>
      </c>
      <c r="C942" s="8" t="s">
        <v>95</v>
      </c>
      <c r="D942" s="8" t="s">
        <v>54</v>
      </c>
      <c r="E942" s="8" t="s">
        <v>430</v>
      </c>
      <c r="F942" s="8" t="s">
        <v>8438</v>
      </c>
      <c r="G942" s="8" t="s">
        <v>99</v>
      </c>
      <c r="H942" s="8" t="s">
        <v>53</v>
      </c>
      <c r="I942" s="9">
        <v>46258</v>
      </c>
      <c r="J942" s="61">
        <v>0</v>
      </c>
      <c r="K942" s="56">
        <v>46235</v>
      </c>
      <c r="L942" s="8" t="s">
        <v>52</v>
      </c>
      <c r="M942" s="8" t="s">
        <v>97</v>
      </c>
      <c r="N942" s="8" t="s">
        <v>50</v>
      </c>
      <c r="O942" s="8">
        <v>1</v>
      </c>
      <c r="P942" s="8">
        <v>4</v>
      </c>
      <c r="Q942" s="8" t="s">
        <v>60</v>
      </c>
      <c r="R942" s="8">
        <v>4</v>
      </c>
      <c r="S942" s="8">
        <v>0</v>
      </c>
      <c r="T942" s="8" t="b">
        <v>0</v>
      </c>
      <c r="U942" s="8">
        <v>540</v>
      </c>
      <c r="V942" s="54">
        <v>492</v>
      </c>
      <c r="W942" s="54">
        <v>361</v>
      </c>
      <c r="X942" s="8">
        <v>0</v>
      </c>
      <c r="Y942" s="8">
        <v>0</v>
      </c>
      <c r="Z942" s="8">
        <v>1</v>
      </c>
      <c r="AA942" s="8">
        <v>0</v>
      </c>
      <c r="AB942" s="8">
        <v>4</v>
      </c>
      <c r="AC942" s="8">
        <v>0</v>
      </c>
      <c r="AD942" s="8"/>
      <c r="AE942" s="8">
        <v>540</v>
      </c>
      <c r="AF942" s="8" t="s">
        <v>8384</v>
      </c>
      <c r="AG942" s="8" t="s">
        <v>8379</v>
      </c>
      <c r="AH942" s="54">
        <v>10</v>
      </c>
      <c r="AI942" s="54">
        <v>-38</v>
      </c>
      <c r="AJ942" s="8">
        <v>0</v>
      </c>
      <c r="AK942" s="8">
        <v>1</v>
      </c>
      <c r="AL942" s="8">
        <v>0</v>
      </c>
      <c r="AM942" s="8">
        <v>4</v>
      </c>
      <c r="AN942" s="8">
        <v>0</v>
      </c>
      <c r="AO942" s="8">
        <v>1</v>
      </c>
      <c r="AP942" s="8">
        <v>0</v>
      </c>
      <c r="AQ942" s="8">
        <v>0</v>
      </c>
      <c r="AR942" s="54">
        <v>350</v>
      </c>
      <c r="AS942" s="8">
        <v>1</v>
      </c>
      <c r="AT942" s="8">
        <v>0</v>
      </c>
      <c r="AU942" s="8">
        <v>540</v>
      </c>
      <c r="AV942" s="8" t="s">
        <v>8439</v>
      </c>
      <c r="AW942" s="8">
        <v>1</v>
      </c>
      <c r="AX942" s="8">
        <v>0</v>
      </c>
      <c r="AY942" s="8">
        <v>0</v>
      </c>
      <c r="AZ942" s="47">
        <v>46258.333333333336</v>
      </c>
      <c r="BA942" s="47">
        <v>46258.708333333336</v>
      </c>
      <c r="BB942" s="8" t="s">
        <v>8380</v>
      </c>
      <c r="BC942" s="47">
        <v>46258.340277777781</v>
      </c>
      <c r="BD942" s="47">
        <v>46258.681944444441</v>
      </c>
      <c r="BE942" s="8" t="s">
        <v>430</v>
      </c>
      <c r="BF942" s="8">
        <v>0</v>
      </c>
      <c r="BG942" s="8">
        <v>0</v>
      </c>
      <c r="BH942" s="8"/>
    </row>
    <row r="943" spans="2:60">
      <c r="B943" s="8" t="s">
        <v>8326</v>
      </c>
      <c r="C943" s="8" t="s">
        <v>95</v>
      </c>
      <c r="D943" s="8" t="s">
        <v>54</v>
      </c>
      <c r="E943" s="8" t="s">
        <v>269</v>
      </c>
      <c r="F943" s="8" t="s">
        <v>8438</v>
      </c>
      <c r="G943" s="8" t="s">
        <v>99</v>
      </c>
      <c r="H943" s="8" t="s">
        <v>53</v>
      </c>
      <c r="I943" s="9">
        <v>46219</v>
      </c>
      <c r="J943" s="61">
        <v>0</v>
      </c>
      <c r="K943" s="56">
        <v>46204</v>
      </c>
      <c r="L943" s="8" t="s">
        <v>52</v>
      </c>
      <c r="M943" s="8" t="s">
        <v>97</v>
      </c>
      <c r="N943" s="8" t="s">
        <v>50</v>
      </c>
      <c r="O943" s="8">
        <v>1</v>
      </c>
      <c r="P943" s="8">
        <v>4</v>
      </c>
      <c r="Q943" s="8" t="s">
        <v>58</v>
      </c>
      <c r="R943" s="8">
        <v>4</v>
      </c>
      <c r="S943" s="8">
        <v>0</v>
      </c>
      <c r="T943" s="8" t="b">
        <v>0</v>
      </c>
      <c r="U943" s="8">
        <v>270</v>
      </c>
      <c r="V943" s="54">
        <v>236</v>
      </c>
      <c r="W943" s="54">
        <v>154</v>
      </c>
      <c r="X943" s="8">
        <v>0</v>
      </c>
      <c r="Y943" s="8">
        <v>0</v>
      </c>
      <c r="Z943" s="8">
        <v>1</v>
      </c>
      <c r="AA943" s="8">
        <v>0</v>
      </c>
      <c r="AB943" s="8">
        <v>4</v>
      </c>
      <c r="AC943" s="8">
        <v>0</v>
      </c>
      <c r="AD943" s="8"/>
      <c r="AE943" s="8">
        <v>270</v>
      </c>
      <c r="AF943" s="8" t="s">
        <v>8384</v>
      </c>
      <c r="AG943" s="8" t="s">
        <v>8379</v>
      </c>
      <c r="AH943" s="54">
        <v>8</v>
      </c>
      <c r="AI943" s="54">
        <v>-26</v>
      </c>
      <c r="AJ943" s="8">
        <v>0</v>
      </c>
      <c r="AK943" s="8">
        <v>1</v>
      </c>
      <c r="AL943" s="8">
        <v>0</v>
      </c>
      <c r="AM943" s="8">
        <v>4</v>
      </c>
      <c r="AN943" s="8">
        <v>0</v>
      </c>
      <c r="AO943" s="8">
        <v>1</v>
      </c>
      <c r="AP943" s="8">
        <v>0</v>
      </c>
      <c r="AQ943" s="8">
        <v>0</v>
      </c>
      <c r="AR943" s="54">
        <v>165</v>
      </c>
      <c r="AS943" s="8">
        <v>1</v>
      </c>
      <c r="AT943" s="8">
        <v>0</v>
      </c>
      <c r="AU943" s="8">
        <v>270</v>
      </c>
      <c r="AV943" s="8" t="s">
        <v>8439</v>
      </c>
      <c r="AW943" s="8">
        <v>1</v>
      </c>
      <c r="AX943" s="8">
        <v>0</v>
      </c>
      <c r="AY943" s="8">
        <v>0</v>
      </c>
      <c r="AZ943" s="47">
        <v>46219.375</v>
      </c>
      <c r="BA943" s="47">
        <v>46219.5625</v>
      </c>
      <c r="BB943" s="8" t="s">
        <v>8380</v>
      </c>
      <c r="BC943" s="47">
        <v>46219.380555555559</v>
      </c>
      <c r="BD943" s="47">
        <v>46219.544444444444</v>
      </c>
      <c r="BE943" s="8" t="s">
        <v>269</v>
      </c>
      <c r="BF943" s="8">
        <v>0</v>
      </c>
      <c r="BG943" s="8">
        <v>0</v>
      </c>
      <c r="BH943" s="8"/>
    </row>
    <row r="944" spans="2:60">
      <c r="B944" s="8" t="s">
        <v>8326</v>
      </c>
      <c r="C944" s="8" t="s">
        <v>95</v>
      </c>
      <c r="D944" s="8" t="s">
        <v>54</v>
      </c>
      <c r="E944" s="8" t="s">
        <v>269</v>
      </c>
      <c r="F944" s="8" t="s">
        <v>8438</v>
      </c>
      <c r="G944" s="8" t="s">
        <v>99</v>
      </c>
      <c r="H944" s="8" t="s">
        <v>53</v>
      </c>
      <c r="I944" s="9">
        <v>46246</v>
      </c>
      <c r="J944" s="61">
        <v>0</v>
      </c>
      <c r="K944" s="56">
        <v>46235</v>
      </c>
      <c r="L944" s="8" t="s">
        <v>52</v>
      </c>
      <c r="M944" s="8" t="s">
        <v>97</v>
      </c>
      <c r="N944" s="8" t="s">
        <v>50</v>
      </c>
      <c r="O944" s="8">
        <v>1</v>
      </c>
      <c r="P944" s="8">
        <v>4</v>
      </c>
      <c r="Q944" s="8" t="s">
        <v>60</v>
      </c>
      <c r="R944" s="8">
        <v>4</v>
      </c>
      <c r="S944" s="8">
        <v>0</v>
      </c>
      <c r="T944" s="8" t="b">
        <v>0</v>
      </c>
      <c r="U944" s="8">
        <v>240</v>
      </c>
      <c r="V944" s="54">
        <v>214</v>
      </c>
      <c r="W944" s="54">
        <v>140</v>
      </c>
      <c r="X944" s="8">
        <v>0</v>
      </c>
      <c r="Y944" s="8">
        <v>0</v>
      </c>
      <c r="Z944" s="8">
        <v>1</v>
      </c>
      <c r="AA944" s="8">
        <v>0</v>
      </c>
      <c r="AB944" s="8">
        <v>4</v>
      </c>
      <c r="AC944" s="8">
        <v>0</v>
      </c>
      <c r="AD944" s="8"/>
      <c r="AE944" s="8">
        <v>240</v>
      </c>
      <c r="AF944" s="8" t="s">
        <v>8378</v>
      </c>
      <c r="AG944" s="8" t="s">
        <v>8379</v>
      </c>
      <c r="AH944" s="54">
        <v>12</v>
      </c>
      <c r="AI944" s="54">
        <v>-14</v>
      </c>
      <c r="AJ944" s="8">
        <v>0</v>
      </c>
      <c r="AK944" s="8">
        <v>0</v>
      </c>
      <c r="AL944" s="8">
        <v>1</v>
      </c>
      <c r="AM944" s="8">
        <v>4</v>
      </c>
      <c r="AN944" s="8">
        <v>0</v>
      </c>
      <c r="AO944" s="8">
        <v>1</v>
      </c>
      <c r="AP944" s="8">
        <v>0</v>
      </c>
      <c r="AQ944" s="8">
        <v>0</v>
      </c>
      <c r="AR944" s="54">
        <v>140</v>
      </c>
      <c r="AS944" s="8">
        <v>1</v>
      </c>
      <c r="AT944" s="8">
        <v>0</v>
      </c>
      <c r="AU944" s="8">
        <v>240</v>
      </c>
      <c r="AV944" s="8" t="s">
        <v>8439</v>
      </c>
      <c r="AW944" s="8">
        <v>1</v>
      </c>
      <c r="AX944" s="8">
        <v>0</v>
      </c>
      <c r="AY944" s="8">
        <v>0</v>
      </c>
      <c r="AZ944" s="47">
        <v>46246.333333333336</v>
      </c>
      <c r="BA944" s="47">
        <v>46246.5</v>
      </c>
      <c r="BB944" s="8" t="s">
        <v>8380</v>
      </c>
      <c r="BC944" s="47">
        <v>46246.341666666667</v>
      </c>
      <c r="BD944" s="47">
        <v>46246.490277777775</v>
      </c>
      <c r="BE944" s="8" t="s">
        <v>269</v>
      </c>
      <c r="BF944" s="8">
        <v>0</v>
      </c>
      <c r="BG944" s="8">
        <v>0</v>
      </c>
      <c r="BH944" s="8"/>
    </row>
    <row r="945" spans="2:60">
      <c r="B945" s="8" t="s">
        <v>8326</v>
      </c>
      <c r="C945" s="8" t="s">
        <v>95</v>
      </c>
      <c r="D945" s="8" t="s">
        <v>54</v>
      </c>
      <c r="E945" s="8" t="s">
        <v>497</v>
      </c>
      <c r="F945" s="8" t="s">
        <v>8438</v>
      </c>
      <c r="G945" s="8" t="s">
        <v>98</v>
      </c>
      <c r="H945" s="8" t="s">
        <v>53</v>
      </c>
      <c r="I945" s="9">
        <v>46256</v>
      </c>
      <c r="J945" s="61">
        <v>0</v>
      </c>
      <c r="K945" s="56">
        <v>46235</v>
      </c>
      <c r="L945" s="8" t="s">
        <v>52</v>
      </c>
      <c r="M945" s="8" t="s">
        <v>97</v>
      </c>
      <c r="N945" s="8" t="s">
        <v>50</v>
      </c>
      <c r="O945" s="8">
        <v>1</v>
      </c>
      <c r="P945" s="8">
        <v>4</v>
      </c>
      <c r="Q945" s="8" t="s">
        <v>60</v>
      </c>
      <c r="R945" s="8">
        <v>4</v>
      </c>
      <c r="S945" s="8">
        <v>0</v>
      </c>
      <c r="T945" s="8" t="b">
        <v>0</v>
      </c>
      <c r="U945" s="8">
        <v>360</v>
      </c>
      <c r="V945" s="54">
        <v>332</v>
      </c>
      <c r="W945" s="54">
        <v>239</v>
      </c>
      <c r="X945" s="8">
        <v>0</v>
      </c>
      <c r="Y945" s="8">
        <v>0</v>
      </c>
      <c r="Z945" s="8">
        <v>1</v>
      </c>
      <c r="AA945" s="8">
        <v>0</v>
      </c>
      <c r="AB945" s="8">
        <v>4</v>
      </c>
      <c r="AC945" s="8">
        <v>0</v>
      </c>
      <c r="AD945" s="8"/>
      <c r="AE945" s="8">
        <v>360</v>
      </c>
      <c r="AF945" s="8" t="s">
        <v>8384</v>
      </c>
      <c r="AG945" s="8" t="s">
        <v>8379</v>
      </c>
      <c r="AH945" s="54">
        <v>4</v>
      </c>
      <c r="AI945" s="54">
        <v>-24</v>
      </c>
      <c r="AJ945" s="8">
        <v>0</v>
      </c>
      <c r="AK945" s="8">
        <v>1</v>
      </c>
      <c r="AL945" s="8">
        <v>0</v>
      </c>
      <c r="AM945" s="8">
        <v>4</v>
      </c>
      <c r="AN945" s="8">
        <v>0</v>
      </c>
      <c r="AO945" s="8">
        <v>1</v>
      </c>
      <c r="AP945" s="8">
        <v>0</v>
      </c>
      <c r="AQ945" s="8">
        <v>0</v>
      </c>
      <c r="AR945" s="54">
        <v>230</v>
      </c>
      <c r="AS945" s="8">
        <v>1</v>
      </c>
      <c r="AT945" s="8">
        <v>0</v>
      </c>
      <c r="AU945" s="8">
        <v>360</v>
      </c>
      <c r="AV945" s="8" t="s">
        <v>8439</v>
      </c>
      <c r="AW945" s="8">
        <v>1</v>
      </c>
      <c r="AX945" s="8">
        <v>0</v>
      </c>
      <c r="AY945" s="8">
        <v>0</v>
      </c>
      <c r="AZ945" s="47">
        <v>46256.375</v>
      </c>
      <c r="BA945" s="47">
        <v>46256.625</v>
      </c>
      <c r="BB945" s="8" t="s">
        <v>8380</v>
      </c>
      <c r="BC945" s="47">
        <v>46256.37777777778</v>
      </c>
      <c r="BD945" s="47">
        <v>46256.60833333333</v>
      </c>
      <c r="BE945" s="8" t="s">
        <v>497</v>
      </c>
      <c r="BF945" s="8">
        <v>0</v>
      </c>
      <c r="BG945" s="8">
        <v>0</v>
      </c>
      <c r="BH945" s="8"/>
    </row>
    <row r="946" spans="2:60">
      <c r="B946" s="8" t="s">
        <v>8326</v>
      </c>
      <c r="C946" s="8" t="s">
        <v>95</v>
      </c>
      <c r="D946" s="8" t="s">
        <v>54</v>
      </c>
      <c r="E946" s="8" t="s">
        <v>411</v>
      </c>
      <c r="F946" s="8" t="s">
        <v>8438</v>
      </c>
      <c r="G946" s="8" t="s">
        <v>98</v>
      </c>
      <c r="H946" s="8" t="s">
        <v>53</v>
      </c>
      <c r="I946" s="9">
        <v>46221</v>
      </c>
      <c r="J946" s="61">
        <v>0</v>
      </c>
      <c r="K946" s="56">
        <v>46204</v>
      </c>
      <c r="L946" s="8" t="s">
        <v>52</v>
      </c>
      <c r="M946" s="8" t="s">
        <v>97</v>
      </c>
      <c r="N946" s="8" t="s">
        <v>50</v>
      </c>
      <c r="O946" s="8">
        <v>1</v>
      </c>
      <c r="P946" s="8">
        <v>4</v>
      </c>
      <c r="Q946" s="8" t="s">
        <v>58</v>
      </c>
      <c r="R946" s="8">
        <v>4</v>
      </c>
      <c r="S946" s="8">
        <v>0</v>
      </c>
      <c r="T946" s="8" t="b">
        <v>0</v>
      </c>
      <c r="U946" s="8">
        <v>210</v>
      </c>
      <c r="V946" s="54">
        <v>188</v>
      </c>
      <c r="W946" s="54">
        <v>114</v>
      </c>
      <c r="X946" s="8">
        <v>0</v>
      </c>
      <c r="Y946" s="8">
        <v>0</v>
      </c>
      <c r="Z946" s="8">
        <v>1</v>
      </c>
      <c r="AA946" s="8">
        <v>0</v>
      </c>
      <c r="AB946" s="8">
        <v>4</v>
      </c>
      <c r="AC946" s="8">
        <v>0</v>
      </c>
      <c r="AD946" s="8"/>
      <c r="AE946" s="8">
        <v>210</v>
      </c>
      <c r="AF946" s="8" t="s">
        <v>8384</v>
      </c>
      <c r="AG946" s="8" t="s">
        <v>8379</v>
      </c>
      <c r="AH946" s="54">
        <v>6</v>
      </c>
      <c r="AI946" s="54">
        <v>-16</v>
      </c>
      <c r="AJ946" s="8">
        <v>0</v>
      </c>
      <c r="AK946" s="8">
        <v>1</v>
      </c>
      <c r="AL946" s="8">
        <v>0</v>
      </c>
      <c r="AM946" s="8">
        <v>4</v>
      </c>
      <c r="AN946" s="8">
        <v>0</v>
      </c>
      <c r="AO946" s="8">
        <v>1</v>
      </c>
      <c r="AP946" s="8">
        <v>0</v>
      </c>
      <c r="AQ946" s="8">
        <v>0</v>
      </c>
      <c r="AR946" s="54">
        <v>120</v>
      </c>
      <c r="AS946" s="8">
        <v>1</v>
      </c>
      <c r="AT946" s="8">
        <v>0</v>
      </c>
      <c r="AU946" s="8">
        <v>210</v>
      </c>
      <c r="AV946" s="8" t="s">
        <v>8439</v>
      </c>
      <c r="AW946" s="8">
        <v>1</v>
      </c>
      <c r="AX946" s="8">
        <v>0</v>
      </c>
      <c r="AY946" s="8">
        <v>0</v>
      </c>
      <c r="AZ946" s="47">
        <v>46221.5625</v>
      </c>
      <c r="BA946" s="47">
        <v>46221.708333333336</v>
      </c>
      <c r="BB946" s="8" t="s">
        <v>8380</v>
      </c>
      <c r="BC946" s="47">
        <v>46221.566666666666</v>
      </c>
      <c r="BD946" s="47">
        <v>46221.697222222225</v>
      </c>
      <c r="BE946" s="8" t="s">
        <v>411</v>
      </c>
      <c r="BF946" s="8">
        <v>0</v>
      </c>
      <c r="BG946" s="8">
        <v>0</v>
      </c>
      <c r="BH946" s="8"/>
    </row>
    <row r="947" spans="2:60">
      <c r="B947" s="8" t="s">
        <v>8326</v>
      </c>
      <c r="C947" s="8" t="s">
        <v>95</v>
      </c>
      <c r="D947" s="8" t="s">
        <v>54</v>
      </c>
      <c r="E947" s="8" t="s">
        <v>1021</v>
      </c>
      <c r="F947" s="8" t="s">
        <v>8438</v>
      </c>
      <c r="G947" s="8" t="s">
        <v>96</v>
      </c>
      <c r="H947" s="8" t="s">
        <v>53</v>
      </c>
      <c r="I947" s="9">
        <v>46237</v>
      </c>
      <c r="J947" s="61">
        <v>0</v>
      </c>
      <c r="K947" s="56">
        <v>46235</v>
      </c>
      <c r="L947" s="8" t="s">
        <v>52</v>
      </c>
      <c r="M947" s="8" t="s">
        <v>97</v>
      </c>
      <c r="N947" s="8" t="s">
        <v>50</v>
      </c>
      <c r="O947" s="8">
        <v>1</v>
      </c>
      <c r="P947" s="8">
        <v>4</v>
      </c>
      <c r="Q947" s="8" t="s">
        <v>60</v>
      </c>
      <c r="R947" s="8">
        <v>4</v>
      </c>
      <c r="S947" s="8">
        <v>0</v>
      </c>
      <c r="T947" s="8" t="b">
        <v>0</v>
      </c>
      <c r="U947" s="8">
        <v>210</v>
      </c>
      <c r="V947" s="54">
        <v>191</v>
      </c>
      <c r="W947" s="54">
        <v>99</v>
      </c>
      <c r="X947" s="8">
        <v>0</v>
      </c>
      <c r="Y947" s="8">
        <v>0</v>
      </c>
      <c r="Z947" s="8">
        <v>1</v>
      </c>
      <c r="AA947" s="8">
        <v>0</v>
      </c>
      <c r="AB947" s="8">
        <v>4</v>
      </c>
      <c r="AC947" s="8">
        <v>0</v>
      </c>
      <c r="AD947" s="8"/>
      <c r="AE947" s="8">
        <v>210</v>
      </c>
      <c r="AF947" s="8" t="s">
        <v>8384</v>
      </c>
      <c r="AG947" s="8" t="s">
        <v>8379</v>
      </c>
      <c r="AH947" s="54">
        <v>2</v>
      </c>
      <c r="AI947" s="54">
        <v>-17</v>
      </c>
      <c r="AJ947" s="8">
        <v>0</v>
      </c>
      <c r="AK947" s="8">
        <v>1</v>
      </c>
      <c r="AL947" s="8">
        <v>0</v>
      </c>
      <c r="AM947" s="8">
        <v>4</v>
      </c>
      <c r="AN947" s="8">
        <v>0</v>
      </c>
      <c r="AO947" s="8">
        <v>1</v>
      </c>
      <c r="AP947" s="8">
        <v>0</v>
      </c>
      <c r="AQ947" s="8">
        <v>0</v>
      </c>
      <c r="AR947" s="54">
        <v>105</v>
      </c>
      <c r="AS947" s="8">
        <v>1</v>
      </c>
      <c r="AT947" s="8">
        <v>0</v>
      </c>
      <c r="AU947" s="8">
        <v>210</v>
      </c>
      <c r="AV947" s="8" t="s">
        <v>8439</v>
      </c>
      <c r="AW947" s="8">
        <v>1</v>
      </c>
      <c r="AX947" s="8">
        <v>0</v>
      </c>
      <c r="AY947" s="8">
        <v>0</v>
      </c>
      <c r="AZ947" s="47">
        <v>46237.354166666664</v>
      </c>
      <c r="BA947" s="47">
        <v>46237.5</v>
      </c>
      <c r="BB947" s="8" t="s">
        <v>8380</v>
      </c>
      <c r="BC947" s="47">
        <v>46237.355555555558</v>
      </c>
      <c r="BD947" s="47">
        <v>46237.488194444442</v>
      </c>
      <c r="BE947" s="8" t="s">
        <v>1021</v>
      </c>
      <c r="BF947" s="8">
        <v>0</v>
      </c>
      <c r="BG947" s="8">
        <v>0</v>
      </c>
      <c r="BH947" s="8"/>
    </row>
    <row r="948" spans="2:60">
      <c r="B948" s="8" t="s">
        <v>8326</v>
      </c>
      <c r="C948" s="8" t="s">
        <v>95</v>
      </c>
      <c r="D948" s="8" t="s">
        <v>54</v>
      </c>
      <c r="E948" s="8" t="s">
        <v>1021</v>
      </c>
      <c r="F948" s="8" t="s">
        <v>8438</v>
      </c>
      <c r="G948" s="8" t="s">
        <v>98</v>
      </c>
      <c r="H948" s="8" t="s">
        <v>53</v>
      </c>
      <c r="I948" s="9">
        <v>46174</v>
      </c>
      <c r="J948" s="61">
        <v>0</v>
      </c>
      <c r="K948" s="56">
        <v>46174</v>
      </c>
      <c r="L948" s="8" t="s">
        <v>52</v>
      </c>
      <c r="M948" s="8" t="s">
        <v>97</v>
      </c>
      <c r="N948" s="8" t="s">
        <v>50</v>
      </c>
      <c r="O948" s="8">
        <v>1</v>
      </c>
      <c r="P948" s="8">
        <v>4</v>
      </c>
      <c r="Q948" s="8" t="s">
        <v>56</v>
      </c>
      <c r="R948" s="8">
        <v>4</v>
      </c>
      <c r="S948" s="8">
        <v>0</v>
      </c>
      <c r="T948" s="8" t="b">
        <v>0</v>
      </c>
      <c r="U948" s="8">
        <v>480</v>
      </c>
      <c r="V948" s="54">
        <v>453</v>
      </c>
      <c r="W948" s="54">
        <v>350</v>
      </c>
      <c r="X948" s="8">
        <v>0</v>
      </c>
      <c r="Y948" s="8">
        <v>0</v>
      </c>
      <c r="Z948" s="8">
        <v>1</v>
      </c>
      <c r="AA948" s="8">
        <v>0</v>
      </c>
      <c r="AB948" s="8">
        <v>4</v>
      </c>
      <c r="AC948" s="8">
        <v>0</v>
      </c>
      <c r="AD948" s="8"/>
      <c r="AE948" s="8">
        <v>480</v>
      </c>
      <c r="AF948" s="8" t="s">
        <v>8384</v>
      </c>
      <c r="AG948" s="8" t="s">
        <v>8379</v>
      </c>
      <c r="AH948" s="54">
        <v>4</v>
      </c>
      <c r="AI948" s="54">
        <v>-23</v>
      </c>
      <c r="AJ948" s="8">
        <v>0</v>
      </c>
      <c r="AK948" s="8">
        <v>1</v>
      </c>
      <c r="AL948" s="8">
        <v>0</v>
      </c>
      <c r="AM948" s="8">
        <v>4</v>
      </c>
      <c r="AN948" s="8">
        <v>0</v>
      </c>
      <c r="AO948" s="8">
        <v>1</v>
      </c>
      <c r="AP948" s="8">
        <v>0</v>
      </c>
      <c r="AQ948" s="8">
        <v>0</v>
      </c>
      <c r="AR948" s="54">
        <v>355</v>
      </c>
      <c r="AS948" s="8">
        <v>1</v>
      </c>
      <c r="AT948" s="8">
        <v>0</v>
      </c>
      <c r="AU948" s="8">
        <v>480</v>
      </c>
      <c r="AV948" s="8" t="s">
        <v>8439</v>
      </c>
      <c r="AW948" s="8">
        <v>1</v>
      </c>
      <c r="AX948" s="8">
        <v>0</v>
      </c>
      <c r="AY948" s="8">
        <v>0</v>
      </c>
      <c r="AZ948" s="47">
        <v>46174.333333333336</v>
      </c>
      <c r="BA948" s="47">
        <v>46174.666666666664</v>
      </c>
      <c r="BB948" s="8" t="s">
        <v>8380</v>
      </c>
      <c r="BC948" s="47">
        <v>46174.336111111108</v>
      </c>
      <c r="BD948" s="47">
        <v>46174.650694444441</v>
      </c>
      <c r="BE948" s="8" t="s">
        <v>1021</v>
      </c>
      <c r="BF948" s="8">
        <v>0</v>
      </c>
      <c r="BG948" s="8">
        <v>0</v>
      </c>
      <c r="BH948" s="8"/>
    </row>
    <row r="949" spans="2:60">
      <c r="B949" s="8" t="s">
        <v>8326</v>
      </c>
      <c r="C949" s="8" t="s">
        <v>95</v>
      </c>
      <c r="D949" s="8" t="s">
        <v>54</v>
      </c>
      <c r="E949" s="8" t="s">
        <v>1021</v>
      </c>
      <c r="F949" s="8" t="s">
        <v>8438</v>
      </c>
      <c r="G949" s="8" t="s">
        <v>98</v>
      </c>
      <c r="H949" s="8" t="s">
        <v>53</v>
      </c>
      <c r="I949" s="9">
        <v>46224</v>
      </c>
      <c r="J949" s="61">
        <v>0</v>
      </c>
      <c r="K949" s="56">
        <v>46204</v>
      </c>
      <c r="L949" s="8" t="s">
        <v>52</v>
      </c>
      <c r="M949" s="8" t="s">
        <v>97</v>
      </c>
      <c r="N949" s="8" t="s">
        <v>50</v>
      </c>
      <c r="O949" s="8">
        <v>1</v>
      </c>
      <c r="P949" s="8">
        <v>4</v>
      </c>
      <c r="Q949" s="8" t="s">
        <v>58</v>
      </c>
      <c r="R949" s="8">
        <v>4</v>
      </c>
      <c r="S949" s="8">
        <v>0</v>
      </c>
      <c r="T949" s="8" t="b">
        <v>0</v>
      </c>
      <c r="U949" s="8">
        <v>210</v>
      </c>
      <c r="V949" s="54">
        <v>193</v>
      </c>
      <c r="W949" s="54">
        <v>115</v>
      </c>
      <c r="X949" s="8">
        <v>0</v>
      </c>
      <c r="Y949" s="8">
        <v>0</v>
      </c>
      <c r="Z949" s="8">
        <v>1</v>
      </c>
      <c r="AA949" s="8">
        <v>0</v>
      </c>
      <c r="AB949" s="8">
        <v>4</v>
      </c>
      <c r="AC949" s="8">
        <v>0</v>
      </c>
      <c r="AD949" s="8"/>
      <c r="AE949" s="8">
        <v>210</v>
      </c>
      <c r="AF949" s="8" t="s">
        <v>8384</v>
      </c>
      <c r="AG949" s="8" t="s">
        <v>8384</v>
      </c>
      <c r="AH949" s="54">
        <v>10</v>
      </c>
      <c r="AI949" s="54">
        <v>-7</v>
      </c>
      <c r="AJ949" s="8">
        <v>0</v>
      </c>
      <c r="AK949" s="8">
        <v>1</v>
      </c>
      <c r="AL949" s="8">
        <v>0</v>
      </c>
      <c r="AM949" s="8">
        <v>4</v>
      </c>
      <c r="AN949" s="8">
        <v>0</v>
      </c>
      <c r="AO949" s="8">
        <v>0</v>
      </c>
      <c r="AP949" s="8">
        <v>1</v>
      </c>
      <c r="AQ949" s="8">
        <v>0</v>
      </c>
      <c r="AR949" s="54">
        <v>115</v>
      </c>
      <c r="AS949" s="8">
        <v>1</v>
      </c>
      <c r="AT949" s="8">
        <v>0</v>
      </c>
      <c r="AU949" s="8">
        <v>210</v>
      </c>
      <c r="AV949" s="8" t="s">
        <v>8439</v>
      </c>
      <c r="AW949" s="8">
        <v>1</v>
      </c>
      <c r="AX949" s="8">
        <v>0</v>
      </c>
      <c r="AY949" s="8">
        <v>0</v>
      </c>
      <c r="AZ949" s="47">
        <v>46224.354166666664</v>
      </c>
      <c r="BA949" s="47">
        <v>46224.5</v>
      </c>
      <c r="BB949" s="8" t="s">
        <v>8380</v>
      </c>
      <c r="BC949" s="47">
        <v>46224.361111111109</v>
      </c>
      <c r="BD949" s="47">
        <v>46224.495138888888</v>
      </c>
      <c r="BE949" s="8" t="s">
        <v>1021</v>
      </c>
      <c r="BF949" s="8">
        <v>0</v>
      </c>
      <c r="BG949" s="8">
        <v>0</v>
      </c>
      <c r="BH949" s="8"/>
    </row>
    <row r="950" spans="2:60">
      <c r="B950" s="8" t="s">
        <v>8326</v>
      </c>
      <c r="C950" s="8" t="s">
        <v>95</v>
      </c>
      <c r="D950" s="8" t="s">
        <v>54</v>
      </c>
      <c r="E950" s="8" t="s">
        <v>169</v>
      </c>
      <c r="F950" s="8" t="s">
        <v>8438</v>
      </c>
      <c r="G950" s="8" t="s">
        <v>99</v>
      </c>
      <c r="H950" s="8" t="s">
        <v>53</v>
      </c>
      <c r="I950" s="9">
        <v>46212</v>
      </c>
      <c r="J950" s="61">
        <v>0</v>
      </c>
      <c r="K950" s="56">
        <v>46204</v>
      </c>
      <c r="L950" s="8" t="s">
        <v>52</v>
      </c>
      <c r="M950" s="8" t="s">
        <v>97</v>
      </c>
      <c r="N950" s="8" t="s">
        <v>50</v>
      </c>
      <c r="O950" s="8">
        <v>1</v>
      </c>
      <c r="P950" s="8">
        <v>4</v>
      </c>
      <c r="Q950" s="8" t="s">
        <v>58</v>
      </c>
      <c r="R950" s="8">
        <v>4</v>
      </c>
      <c r="S950" s="8">
        <v>0</v>
      </c>
      <c r="T950" s="8" t="b">
        <v>0</v>
      </c>
      <c r="U950" s="8">
        <v>540</v>
      </c>
      <c r="V950" s="54">
        <v>493</v>
      </c>
      <c r="W950" s="54">
        <v>368</v>
      </c>
      <c r="X950" s="8">
        <v>0</v>
      </c>
      <c r="Y950" s="8">
        <v>0</v>
      </c>
      <c r="Z950" s="8">
        <v>1</v>
      </c>
      <c r="AA950" s="8">
        <v>0</v>
      </c>
      <c r="AB950" s="8">
        <v>4</v>
      </c>
      <c r="AC950" s="8">
        <v>0</v>
      </c>
      <c r="AD950" s="8"/>
      <c r="AE950" s="8">
        <v>540</v>
      </c>
      <c r="AF950" s="8" t="s">
        <v>8384</v>
      </c>
      <c r="AG950" s="8" t="s">
        <v>8379</v>
      </c>
      <c r="AH950" s="54">
        <v>7</v>
      </c>
      <c r="AI950" s="54">
        <v>-40</v>
      </c>
      <c r="AJ950" s="8">
        <v>0</v>
      </c>
      <c r="AK950" s="8">
        <v>1</v>
      </c>
      <c r="AL950" s="8">
        <v>0</v>
      </c>
      <c r="AM950" s="8">
        <v>4</v>
      </c>
      <c r="AN950" s="8">
        <v>0</v>
      </c>
      <c r="AO950" s="8">
        <v>1</v>
      </c>
      <c r="AP950" s="8">
        <v>0</v>
      </c>
      <c r="AQ950" s="8">
        <v>0</v>
      </c>
      <c r="AR950" s="54">
        <v>375</v>
      </c>
      <c r="AS950" s="8">
        <v>1</v>
      </c>
      <c r="AT950" s="8">
        <v>0</v>
      </c>
      <c r="AU950" s="8">
        <v>540</v>
      </c>
      <c r="AV950" s="8" t="s">
        <v>8439</v>
      </c>
      <c r="AW950" s="8">
        <v>1</v>
      </c>
      <c r="AX950" s="8">
        <v>0</v>
      </c>
      <c r="AY950" s="8">
        <v>0</v>
      </c>
      <c r="AZ950" s="47">
        <v>46212.333333333336</v>
      </c>
      <c r="BA950" s="47">
        <v>46212.708333333336</v>
      </c>
      <c r="BB950" s="8" t="s">
        <v>8380</v>
      </c>
      <c r="BC950" s="47">
        <v>46212.338194444441</v>
      </c>
      <c r="BD950" s="47">
        <v>46212.680555555555</v>
      </c>
      <c r="BE950" s="8" t="s">
        <v>169</v>
      </c>
      <c r="BF950" s="8">
        <v>0</v>
      </c>
      <c r="BG950" s="8">
        <v>0</v>
      </c>
      <c r="BH950" s="8"/>
    </row>
    <row r="951" spans="2:60">
      <c r="B951" s="8" t="s">
        <v>8326</v>
      </c>
      <c r="C951" s="8" t="s">
        <v>95</v>
      </c>
      <c r="D951" s="8" t="s">
        <v>63</v>
      </c>
      <c r="E951" s="8" t="s">
        <v>278</v>
      </c>
      <c r="F951" s="8" t="s">
        <v>8438</v>
      </c>
      <c r="G951" s="8" t="s">
        <v>99</v>
      </c>
      <c r="H951" s="8" t="s">
        <v>53</v>
      </c>
      <c r="I951" s="9">
        <v>46222</v>
      </c>
      <c r="J951" s="61">
        <v>0</v>
      </c>
      <c r="K951" s="56">
        <v>46204</v>
      </c>
      <c r="L951" s="8" t="s">
        <v>52</v>
      </c>
      <c r="M951" s="8" t="s">
        <v>97</v>
      </c>
      <c r="N951" s="8" t="s">
        <v>50</v>
      </c>
      <c r="O951" s="8">
        <v>1</v>
      </c>
      <c r="P951" s="8">
        <v>4</v>
      </c>
      <c r="Q951" s="8" t="s">
        <v>58</v>
      </c>
      <c r="R951" s="8">
        <v>4</v>
      </c>
      <c r="S951" s="8">
        <v>0</v>
      </c>
      <c r="T951" s="8" t="b">
        <v>0</v>
      </c>
      <c r="U951" s="8">
        <v>270</v>
      </c>
      <c r="V951" s="54">
        <v>240</v>
      </c>
      <c r="W951" s="54">
        <v>155</v>
      </c>
      <c r="X951" s="8">
        <v>0</v>
      </c>
      <c r="Y951" s="8">
        <v>0</v>
      </c>
      <c r="Z951" s="8">
        <v>1</v>
      </c>
      <c r="AA951" s="8">
        <v>0</v>
      </c>
      <c r="AB951" s="8">
        <v>4</v>
      </c>
      <c r="AC951" s="8">
        <v>0</v>
      </c>
      <c r="AD951" s="8"/>
      <c r="AE951" s="8">
        <v>270</v>
      </c>
      <c r="AF951" s="8" t="s">
        <v>8384</v>
      </c>
      <c r="AG951" s="8" t="s">
        <v>8379</v>
      </c>
      <c r="AH951" s="54">
        <v>2</v>
      </c>
      <c r="AI951" s="54">
        <v>-28</v>
      </c>
      <c r="AJ951" s="8">
        <v>0</v>
      </c>
      <c r="AK951" s="8">
        <v>1</v>
      </c>
      <c r="AL951" s="8">
        <v>0</v>
      </c>
      <c r="AM951" s="8">
        <v>4</v>
      </c>
      <c r="AN951" s="8">
        <v>0</v>
      </c>
      <c r="AO951" s="8">
        <v>1</v>
      </c>
      <c r="AP951" s="8">
        <v>0</v>
      </c>
      <c r="AQ951" s="8">
        <v>0</v>
      </c>
      <c r="AR951" s="54">
        <v>150</v>
      </c>
      <c r="AS951" s="8">
        <v>1</v>
      </c>
      <c r="AT951" s="8">
        <v>0</v>
      </c>
      <c r="AU951" s="8">
        <v>270</v>
      </c>
      <c r="AV951" s="8" t="s">
        <v>8439</v>
      </c>
      <c r="AW951" s="8">
        <v>1</v>
      </c>
      <c r="AX951" s="8">
        <v>0</v>
      </c>
      <c r="AY951" s="8">
        <v>0</v>
      </c>
      <c r="AZ951" s="47">
        <v>46222.333333333336</v>
      </c>
      <c r="BA951" s="47">
        <v>46222.520833333336</v>
      </c>
      <c r="BB951" s="8" t="s">
        <v>8380</v>
      </c>
      <c r="BC951" s="47">
        <v>46222.334722222222</v>
      </c>
      <c r="BD951" s="47">
        <v>46222.501388888886</v>
      </c>
      <c r="BE951" s="8" t="s">
        <v>278</v>
      </c>
      <c r="BF951" s="8">
        <v>0</v>
      </c>
      <c r="BG951" s="8">
        <v>0</v>
      </c>
      <c r="BH951" s="8"/>
    </row>
    <row r="952" spans="2:60">
      <c r="B952" s="8" t="s">
        <v>8326</v>
      </c>
      <c r="C952" s="8" t="s">
        <v>95</v>
      </c>
      <c r="D952" s="8" t="s">
        <v>63</v>
      </c>
      <c r="E952" s="8" t="s">
        <v>143</v>
      </c>
      <c r="F952" s="8" t="s">
        <v>8438</v>
      </c>
      <c r="G952" s="8" t="s">
        <v>98</v>
      </c>
      <c r="H952" s="8" t="s">
        <v>53</v>
      </c>
      <c r="I952" s="9">
        <v>46227</v>
      </c>
      <c r="J952" s="61">
        <v>0</v>
      </c>
      <c r="K952" s="56">
        <v>46204</v>
      </c>
      <c r="L952" s="8" t="s">
        <v>52</v>
      </c>
      <c r="M952" s="8" t="s">
        <v>97</v>
      </c>
      <c r="N952" s="8" t="s">
        <v>50</v>
      </c>
      <c r="O952" s="8">
        <v>1</v>
      </c>
      <c r="P952" s="8">
        <v>4</v>
      </c>
      <c r="Q952" s="8" t="s">
        <v>58</v>
      </c>
      <c r="R952" s="8">
        <v>4</v>
      </c>
      <c r="S952" s="8">
        <v>0</v>
      </c>
      <c r="T952" s="8" t="b">
        <v>0</v>
      </c>
      <c r="U952" s="8">
        <v>270</v>
      </c>
      <c r="V952" s="54">
        <v>246</v>
      </c>
      <c r="W952" s="54">
        <v>150</v>
      </c>
      <c r="X952" s="8">
        <v>0</v>
      </c>
      <c r="Y952" s="8">
        <v>0</v>
      </c>
      <c r="Z952" s="8">
        <v>1</v>
      </c>
      <c r="AA952" s="8">
        <v>0</v>
      </c>
      <c r="AB952" s="8">
        <v>4</v>
      </c>
      <c r="AC952" s="8">
        <v>0</v>
      </c>
      <c r="AD952" s="8"/>
      <c r="AE952" s="8">
        <v>270</v>
      </c>
      <c r="AF952" s="8" t="s">
        <v>8384</v>
      </c>
      <c r="AG952" s="8" t="s">
        <v>8379</v>
      </c>
      <c r="AH952" s="54">
        <v>5</v>
      </c>
      <c r="AI952" s="54">
        <v>-19</v>
      </c>
      <c r="AJ952" s="8">
        <v>0</v>
      </c>
      <c r="AK952" s="8">
        <v>1</v>
      </c>
      <c r="AL952" s="8">
        <v>0</v>
      </c>
      <c r="AM952" s="8">
        <v>4</v>
      </c>
      <c r="AN952" s="8">
        <v>0</v>
      </c>
      <c r="AO952" s="8">
        <v>1</v>
      </c>
      <c r="AP952" s="8">
        <v>0</v>
      </c>
      <c r="AQ952" s="8">
        <v>0</v>
      </c>
      <c r="AR952" s="54">
        <v>150</v>
      </c>
      <c r="AS952" s="8">
        <v>1</v>
      </c>
      <c r="AT952" s="8">
        <v>0</v>
      </c>
      <c r="AU952" s="8">
        <v>270</v>
      </c>
      <c r="AV952" s="8" t="s">
        <v>8439</v>
      </c>
      <c r="AW952" s="8">
        <v>1</v>
      </c>
      <c r="AX952" s="8">
        <v>0</v>
      </c>
      <c r="AY952" s="8">
        <v>0</v>
      </c>
      <c r="AZ952" s="47">
        <v>46227.5625</v>
      </c>
      <c r="BA952" s="47">
        <v>46227.75</v>
      </c>
      <c r="BB952" s="8" t="s">
        <v>8380</v>
      </c>
      <c r="BC952" s="47">
        <v>46227.565972222219</v>
      </c>
      <c r="BD952" s="47">
        <v>46227.736805555556</v>
      </c>
      <c r="BE952" s="8" t="s">
        <v>143</v>
      </c>
      <c r="BF952" s="8">
        <v>0</v>
      </c>
      <c r="BG952" s="8">
        <v>0</v>
      </c>
      <c r="BH952" s="8"/>
    </row>
    <row r="953" spans="2:60">
      <c r="B953" s="8" t="s">
        <v>8326</v>
      </c>
      <c r="C953" s="8" t="s">
        <v>95</v>
      </c>
      <c r="D953" s="8" t="s">
        <v>63</v>
      </c>
      <c r="E953" s="8" t="s">
        <v>202</v>
      </c>
      <c r="F953" s="8" t="s">
        <v>8438</v>
      </c>
      <c r="G953" s="8" t="s">
        <v>96</v>
      </c>
      <c r="H953" s="8" t="s">
        <v>53</v>
      </c>
      <c r="I953" s="9">
        <v>46184</v>
      </c>
      <c r="J953" s="61">
        <v>0</v>
      </c>
      <c r="K953" s="56">
        <v>46174</v>
      </c>
      <c r="L953" s="8" t="s">
        <v>52</v>
      </c>
      <c r="M953" s="8" t="s">
        <v>97</v>
      </c>
      <c r="N953" s="8" t="s">
        <v>50</v>
      </c>
      <c r="O953" s="8">
        <v>1</v>
      </c>
      <c r="P953" s="8">
        <v>4</v>
      </c>
      <c r="Q953" s="8" t="s">
        <v>56</v>
      </c>
      <c r="R953" s="8">
        <v>4</v>
      </c>
      <c r="S953" s="8">
        <v>0</v>
      </c>
      <c r="T953" s="8" t="b">
        <v>0</v>
      </c>
      <c r="U953" s="8">
        <v>360</v>
      </c>
      <c r="V953" s="54">
        <v>323</v>
      </c>
      <c r="W953" s="54">
        <v>222</v>
      </c>
      <c r="X953" s="8">
        <v>0</v>
      </c>
      <c r="Y953" s="8">
        <v>0</v>
      </c>
      <c r="Z953" s="8">
        <v>1</v>
      </c>
      <c r="AA953" s="8">
        <v>0</v>
      </c>
      <c r="AB953" s="8">
        <v>4</v>
      </c>
      <c r="AC953" s="8">
        <v>0</v>
      </c>
      <c r="AD953" s="8"/>
      <c r="AE953" s="8">
        <v>360</v>
      </c>
      <c r="AF953" s="8" t="s">
        <v>8378</v>
      </c>
      <c r="AG953" s="8" t="s">
        <v>8379</v>
      </c>
      <c r="AH953" s="54">
        <v>11</v>
      </c>
      <c r="AI953" s="54">
        <v>-26</v>
      </c>
      <c r="AJ953" s="8">
        <v>0</v>
      </c>
      <c r="AK953" s="8">
        <v>0</v>
      </c>
      <c r="AL953" s="8">
        <v>1</v>
      </c>
      <c r="AM953" s="8">
        <v>4</v>
      </c>
      <c r="AN953" s="8">
        <v>0</v>
      </c>
      <c r="AO953" s="8">
        <v>1</v>
      </c>
      <c r="AP953" s="8">
        <v>0</v>
      </c>
      <c r="AQ953" s="8">
        <v>0</v>
      </c>
      <c r="AR953" s="54">
        <v>215</v>
      </c>
      <c r="AS953" s="8">
        <v>1</v>
      </c>
      <c r="AT953" s="8">
        <v>0</v>
      </c>
      <c r="AU953" s="8">
        <v>360</v>
      </c>
      <c r="AV953" s="8" t="s">
        <v>8439</v>
      </c>
      <c r="AW953" s="8">
        <v>1</v>
      </c>
      <c r="AX953" s="8">
        <v>0</v>
      </c>
      <c r="AY953" s="8">
        <v>0</v>
      </c>
      <c r="AZ953" s="47">
        <v>46184.3125</v>
      </c>
      <c r="BA953" s="47">
        <v>46184.5625</v>
      </c>
      <c r="BB953" s="8" t="s">
        <v>8380</v>
      </c>
      <c r="BC953" s="47">
        <v>46184.320138888892</v>
      </c>
      <c r="BD953" s="47">
        <v>46184.544444444444</v>
      </c>
      <c r="BE953" s="8" t="s">
        <v>202</v>
      </c>
      <c r="BF953" s="8">
        <v>0</v>
      </c>
      <c r="BG953" s="8">
        <v>0</v>
      </c>
      <c r="BH953" s="8"/>
    </row>
    <row r="954" spans="2:60">
      <c r="B954" s="8" t="s">
        <v>8326</v>
      </c>
      <c r="C954" s="8" t="s">
        <v>95</v>
      </c>
      <c r="D954" s="8" t="s">
        <v>63</v>
      </c>
      <c r="E954" s="8" t="s">
        <v>202</v>
      </c>
      <c r="F954" s="8" t="s">
        <v>8438</v>
      </c>
      <c r="G954" s="8" t="s">
        <v>96</v>
      </c>
      <c r="H954" s="8" t="s">
        <v>53</v>
      </c>
      <c r="I954" s="9">
        <v>46256</v>
      </c>
      <c r="J954" s="61">
        <v>0</v>
      </c>
      <c r="K954" s="56">
        <v>46235</v>
      </c>
      <c r="L954" s="8" t="s">
        <v>52</v>
      </c>
      <c r="M954" s="8" t="s">
        <v>97</v>
      </c>
      <c r="N954" s="8" t="s">
        <v>50</v>
      </c>
      <c r="O954" s="8">
        <v>1</v>
      </c>
      <c r="P954" s="8">
        <v>4</v>
      </c>
      <c r="Q954" s="8" t="s">
        <v>60</v>
      </c>
      <c r="R954" s="8">
        <v>4</v>
      </c>
      <c r="S954" s="8">
        <v>0</v>
      </c>
      <c r="T954" s="8" t="b">
        <v>0</v>
      </c>
      <c r="U954" s="8">
        <v>360</v>
      </c>
      <c r="V954" s="54">
        <v>337</v>
      </c>
      <c r="W954" s="54">
        <v>227</v>
      </c>
      <c r="X954" s="8">
        <v>0</v>
      </c>
      <c r="Y954" s="8">
        <v>0</v>
      </c>
      <c r="Z954" s="8">
        <v>1</v>
      </c>
      <c r="AA954" s="8">
        <v>0</v>
      </c>
      <c r="AB954" s="8">
        <v>4</v>
      </c>
      <c r="AC954" s="8">
        <v>0</v>
      </c>
      <c r="AD954" s="8"/>
      <c r="AE954" s="8">
        <v>360</v>
      </c>
      <c r="AF954" s="8" t="s">
        <v>8378</v>
      </c>
      <c r="AG954" s="8" t="s">
        <v>8379</v>
      </c>
      <c r="AH954" s="54">
        <v>11</v>
      </c>
      <c r="AI954" s="54">
        <v>-12</v>
      </c>
      <c r="AJ954" s="8">
        <v>0</v>
      </c>
      <c r="AK954" s="8">
        <v>0</v>
      </c>
      <c r="AL954" s="8">
        <v>1</v>
      </c>
      <c r="AM954" s="8">
        <v>4</v>
      </c>
      <c r="AN954" s="8">
        <v>0</v>
      </c>
      <c r="AO954" s="8">
        <v>1</v>
      </c>
      <c r="AP954" s="8">
        <v>0</v>
      </c>
      <c r="AQ954" s="8">
        <v>0</v>
      </c>
      <c r="AR954" s="54">
        <v>240</v>
      </c>
      <c r="AS954" s="8">
        <v>1</v>
      </c>
      <c r="AT954" s="8">
        <v>0</v>
      </c>
      <c r="AU954" s="8">
        <v>360</v>
      </c>
      <c r="AV954" s="8" t="s">
        <v>8439</v>
      </c>
      <c r="AW954" s="8">
        <v>1</v>
      </c>
      <c r="AX954" s="8">
        <v>0</v>
      </c>
      <c r="AY954" s="8">
        <v>0</v>
      </c>
      <c r="AZ954" s="47">
        <v>46256.333333333336</v>
      </c>
      <c r="BA954" s="47">
        <v>46256.583333333336</v>
      </c>
      <c r="BB954" s="8" t="s">
        <v>8380</v>
      </c>
      <c r="BC954" s="47">
        <v>46256.34097222222</v>
      </c>
      <c r="BD954" s="47">
        <v>46256.574999999997</v>
      </c>
      <c r="BE954" s="8" t="s">
        <v>202</v>
      </c>
      <c r="BF954" s="8">
        <v>0</v>
      </c>
      <c r="BG954" s="8">
        <v>0</v>
      </c>
      <c r="BH954" s="8"/>
    </row>
    <row r="955" spans="2:60">
      <c r="B955" s="8" t="s">
        <v>8326</v>
      </c>
      <c r="C955" s="8" t="s">
        <v>95</v>
      </c>
      <c r="D955" s="8" t="s">
        <v>63</v>
      </c>
      <c r="E955" s="8" t="s">
        <v>224</v>
      </c>
      <c r="F955" s="8" t="s">
        <v>8438</v>
      </c>
      <c r="G955" s="8" t="s">
        <v>98</v>
      </c>
      <c r="H955" s="8" t="s">
        <v>53</v>
      </c>
      <c r="I955" s="9">
        <v>46189</v>
      </c>
      <c r="J955" s="61">
        <v>0</v>
      </c>
      <c r="K955" s="56">
        <v>46174</v>
      </c>
      <c r="L955" s="8" t="s">
        <v>52</v>
      </c>
      <c r="M955" s="8" t="s">
        <v>97</v>
      </c>
      <c r="N955" s="8" t="s">
        <v>50</v>
      </c>
      <c r="O955" s="8">
        <v>1</v>
      </c>
      <c r="P955" s="8">
        <v>4</v>
      </c>
      <c r="Q955" s="8" t="s">
        <v>56</v>
      </c>
      <c r="R955" s="8">
        <v>4</v>
      </c>
      <c r="S955" s="8">
        <v>0</v>
      </c>
      <c r="T955" s="8" t="b">
        <v>0</v>
      </c>
      <c r="U955" s="8">
        <v>240</v>
      </c>
      <c r="V955" s="54">
        <v>217</v>
      </c>
      <c r="W955" s="54">
        <v>144</v>
      </c>
      <c r="X955" s="8">
        <v>0</v>
      </c>
      <c r="Y955" s="8">
        <v>0</v>
      </c>
      <c r="Z955" s="8">
        <v>1</v>
      </c>
      <c r="AA955" s="8">
        <v>0</v>
      </c>
      <c r="AB955" s="8">
        <v>4</v>
      </c>
      <c r="AC955" s="8">
        <v>0</v>
      </c>
      <c r="AD955" s="8"/>
      <c r="AE955" s="8">
        <v>240</v>
      </c>
      <c r="AF955" s="8" t="s">
        <v>8384</v>
      </c>
      <c r="AG955" s="8" t="s">
        <v>8379</v>
      </c>
      <c r="AH955" s="54">
        <v>9</v>
      </c>
      <c r="AI955" s="54">
        <v>-14</v>
      </c>
      <c r="AJ955" s="8">
        <v>0</v>
      </c>
      <c r="AK955" s="8">
        <v>1</v>
      </c>
      <c r="AL955" s="8">
        <v>0</v>
      </c>
      <c r="AM955" s="8">
        <v>4</v>
      </c>
      <c r="AN955" s="8">
        <v>0</v>
      </c>
      <c r="AO955" s="8">
        <v>1</v>
      </c>
      <c r="AP955" s="8">
        <v>0</v>
      </c>
      <c r="AQ955" s="8">
        <v>0</v>
      </c>
      <c r="AR955" s="54">
        <v>150</v>
      </c>
      <c r="AS955" s="8">
        <v>1</v>
      </c>
      <c r="AT955" s="8">
        <v>0</v>
      </c>
      <c r="AU955" s="8">
        <v>240</v>
      </c>
      <c r="AV955" s="8" t="s">
        <v>8439</v>
      </c>
      <c r="AW955" s="8">
        <v>1</v>
      </c>
      <c r="AX955" s="8">
        <v>0</v>
      </c>
      <c r="AY955" s="8">
        <v>0</v>
      </c>
      <c r="AZ955" s="47">
        <v>46189.333333333336</v>
      </c>
      <c r="BA955" s="47">
        <v>46189.5</v>
      </c>
      <c r="BB955" s="8" t="s">
        <v>8380</v>
      </c>
      <c r="BC955" s="47">
        <v>46189.339583333334</v>
      </c>
      <c r="BD955" s="47">
        <v>46189.490277777775</v>
      </c>
      <c r="BE955" s="8" t="s">
        <v>224</v>
      </c>
      <c r="BF955" s="8">
        <v>0</v>
      </c>
      <c r="BG955" s="8">
        <v>0</v>
      </c>
      <c r="BH955" s="8"/>
    </row>
    <row r="956" spans="2:60">
      <c r="B956" s="8" t="s">
        <v>8326</v>
      </c>
      <c r="C956" s="8" t="s">
        <v>95</v>
      </c>
      <c r="D956" s="8" t="s">
        <v>63</v>
      </c>
      <c r="E956" s="8" t="s">
        <v>430</v>
      </c>
      <c r="F956" s="8" t="s">
        <v>8438</v>
      </c>
      <c r="G956" s="8" t="s">
        <v>98</v>
      </c>
      <c r="H956" s="8" t="s">
        <v>53</v>
      </c>
      <c r="I956" s="9">
        <v>46195</v>
      </c>
      <c r="J956" s="61">
        <v>0</v>
      </c>
      <c r="K956" s="56">
        <v>46174</v>
      </c>
      <c r="L956" s="8" t="s">
        <v>52</v>
      </c>
      <c r="M956" s="8" t="s">
        <v>97</v>
      </c>
      <c r="N956" s="8" t="s">
        <v>50</v>
      </c>
      <c r="O956" s="8">
        <v>1</v>
      </c>
      <c r="P956" s="8">
        <v>4</v>
      </c>
      <c r="Q956" s="8" t="s">
        <v>56</v>
      </c>
      <c r="R956" s="8">
        <v>4</v>
      </c>
      <c r="S956" s="8">
        <v>0</v>
      </c>
      <c r="T956" s="8" t="b">
        <v>0</v>
      </c>
      <c r="U956" s="8">
        <v>480</v>
      </c>
      <c r="V956" s="54">
        <v>439</v>
      </c>
      <c r="W956" s="54">
        <v>345</v>
      </c>
      <c r="X956" s="8">
        <v>0</v>
      </c>
      <c r="Y956" s="8">
        <v>0</v>
      </c>
      <c r="Z956" s="8">
        <v>1</v>
      </c>
      <c r="AA956" s="8">
        <v>0</v>
      </c>
      <c r="AB956" s="8">
        <v>4</v>
      </c>
      <c r="AC956" s="8">
        <v>0</v>
      </c>
      <c r="AD956" s="8"/>
      <c r="AE956" s="8">
        <v>480</v>
      </c>
      <c r="AF956" s="8" t="s">
        <v>8384</v>
      </c>
      <c r="AG956" s="8" t="s">
        <v>8379</v>
      </c>
      <c r="AH956" s="54">
        <v>10</v>
      </c>
      <c r="AI956" s="54">
        <v>-31</v>
      </c>
      <c r="AJ956" s="8">
        <v>0</v>
      </c>
      <c r="AK956" s="8">
        <v>1</v>
      </c>
      <c r="AL956" s="8">
        <v>0</v>
      </c>
      <c r="AM956" s="8">
        <v>4</v>
      </c>
      <c r="AN956" s="8">
        <v>0</v>
      </c>
      <c r="AO956" s="8">
        <v>1</v>
      </c>
      <c r="AP956" s="8">
        <v>0</v>
      </c>
      <c r="AQ956" s="8">
        <v>0</v>
      </c>
      <c r="AR956" s="54">
        <v>345</v>
      </c>
      <c r="AS956" s="8">
        <v>1</v>
      </c>
      <c r="AT956" s="8">
        <v>0</v>
      </c>
      <c r="AU956" s="8">
        <v>480</v>
      </c>
      <c r="AV956" s="8" t="s">
        <v>8439</v>
      </c>
      <c r="AW956" s="8">
        <v>1</v>
      </c>
      <c r="AX956" s="8">
        <v>0</v>
      </c>
      <c r="AY956" s="8">
        <v>0</v>
      </c>
      <c r="AZ956" s="47">
        <v>46195.375</v>
      </c>
      <c r="BA956" s="47">
        <v>46195.708333333336</v>
      </c>
      <c r="BB956" s="8" t="s">
        <v>8380</v>
      </c>
      <c r="BC956" s="47">
        <v>46195.381944444445</v>
      </c>
      <c r="BD956" s="47">
        <v>46195.686805555553</v>
      </c>
      <c r="BE956" s="8" t="s">
        <v>430</v>
      </c>
      <c r="BF956" s="8">
        <v>0</v>
      </c>
      <c r="BG956" s="8">
        <v>0</v>
      </c>
      <c r="BH956" s="8"/>
    </row>
    <row r="957" spans="2:60">
      <c r="B957" s="8" t="s">
        <v>8326</v>
      </c>
      <c r="C957" s="8" t="s">
        <v>95</v>
      </c>
      <c r="D957" s="8" t="s">
        <v>63</v>
      </c>
      <c r="E957" s="8" t="s">
        <v>420</v>
      </c>
      <c r="F957" s="8" t="s">
        <v>8438</v>
      </c>
      <c r="G957" s="8" t="s">
        <v>98</v>
      </c>
      <c r="H957" s="8" t="s">
        <v>53</v>
      </c>
      <c r="I957" s="9">
        <v>46245</v>
      </c>
      <c r="J957" s="61">
        <v>0</v>
      </c>
      <c r="K957" s="56">
        <v>46235</v>
      </c>
      <c r="L957" s="8" t="s">
        <v>52</v>
      </c>
      <c r="M957" s="8" t="s">
        <v>97</v>
      </c>
      <c r="N957" s="8" t="s">
        <v>50</v>
      </c>
      <c r="O957" s="8">
        <v>1</v>
      </c>
      <c r="P957" s="8">
        <v>4</v>
      </c>
      <c r="Q957" s="8" t="s">
        <v>60</v>
      </c>
      <c r="R957" s="8">
        <v>4</v>
      </c>
      <c r="S957" s="8">
        <v>0</v>
      </c>
      <c r="T957" s="8" t="b">
        <v>0</v>
      </c>
      <c r="U957" s="8">
        <v>270</v>
      </c>
      <c r="V957" s="54">
        <v>244</v>
      </c>
      <c r="W957" s="54">
        <v>173</v>
      </c>
      <c r="X957" s="8">
        <v>0</v>
      </c>
      <c r="Y957" s="8">
        <v>0</v>
      </c>
      <c r="Z957" s="8">
        <v>1</v>
      </c>
      <c r="AA957" s="8">
        <v>0</v>
      </c>
      <c r="AB957" s="8">
        <v>4</v>
      </c>
      <c r="AC957" s="8">
        <v>0</v>
      </c>
      <c r="AD957" s="8"/>
      <c r="AE957" s="8">
        <v>270</v>
      </c>
      <c r="AF957" s="8" t="s">
        <v>8378</v>
      </c>
      <c r="AG957" s="8" t="s">
        <v>8379</v>
      </c>
      <c r="AH957" s="54">
        <v>11</v>
      </c>
      <c r="AI957" s="54">
        <v>-15</v>
      </c>
      <c r="AJ957" s="8">
        <v>0</v>
      </c>
      <c r="AK957" s="8">
        <v>0</v>
      </c>
      <c r="AL957" s="8">
        <v>1</v>
      </c>
      <c r="AM957" s="8">
        <v>4</v>
      </c>
      <c r="AN957" s="8">
        <v>0</v>
      </c>
      <c r="AO957" s="8">
        <v>1</v>
      </c>
      <c r="AP957" s="8">
        <v>0</v>
      </c>
      <c r="AQ957" s="8">
        <v>0</v>
      </c>
      <c r="AR957" s="54">
        <v>170</v>
      </c>
      <c r="AS957" s="8">
        <v>1</v>
      </c>
      <c r="AT957" s="8">
        <v>0</v>
      </c>
      <c r="AU957" s="8">
        <v>270</v>
      </c>
      <c r="AV957" s="8" t="s">
        <v>8439</v>
      </c>
      <c r="AW957" s="8">
        <v>1</v>
      </c>
      <c r="AX957" s="8">
        <v>0</v>
      </c>
      <c r="AY957" s="8">
        <v>0</v>
      </c>
      <c r="AZ957" s="47">
        <v>46245.333333333336</v>
      </c>
      <c r="BA957" s="47">
        <v>46245.520833333336</v>
      </c>
      <c r="BB957" s="8" t="s">
        <v>8380</v>
      </c>
      <c r="BC957" s="47">
        <v>46245.34097222222</v>
      </c>
      <c r="BD957" s="47">
        <v>46245.510416666664</v>
      </c>
      <c r="BE957" s="8" t="s">
        <v>420</v>
      </c>
      <c r="BF957" s="8">
        <v>0</v>
      </c>
      <c r="BG957" s="8">
        <v>0</v>
      </c>
      <c r="BH957" s="8"/>
    </row>
    <row r="958" spans="2:60">
      <c r="B958" s="8" t="s">
        <v>8326</v>
      </c>
      <c r="C958" s="8" t="s">
        <v>95</v>
      </c>
      <c r="D958" s="8" t="s">
        <v>63</v>
      </c>
      <c r="E958" s="8" t="s">
        <v>420</v>
      </c>
      <c r="F958" s="8" t="s">
        <v>8438</v>
      </c>
      <c r="G958" s="8" t="s">
        <v>99</v>
      </c>
      <c r="H958" s="8" t="s">
        <v>53</v>
      </c>
      <c r="I958" s="9">
        <v>46223</v>
      </c>
      <c r="J958" s="61">
        <v>0</v>
      </c>
      <c r="K958" s="56">
        <v>46204</v>
      </c>
      <c r="L958" s="8" t="s">
        <v>52</v>
      </c>
      <c r="M958" s="8" t="s">
        <v>97</v>
      </c>
      <c r="N958" s="8" t="s">
        <v>50</v>
      </c>
      <c r="O958" s="8">
        <v>1</v>
      </c>
      <c r="P958" s="8">
        <v>4</v>
      </c>
      <c r="Q958" s="8" t="s">
        <v>58</v>
      </c>
      <c r="R958" s="8">
        <v>4</v>
      </c>
      <c r="S958" s="8">
        <v>0</v>
      </c>
      <c r="T958" s="8" t="b">
        <v>0</v>
      </c>
      <c r="U958" s="8">
        <v>480</v>
      </c>
      <c r="V958" s="54">
        <v>435</v>
      </c>
      <c r="W958" s="54">
        <v>323</v>
      </c>
      <c r="X958" s="8">
        <v>0</v>
      </c>
      <c r="Y958" s="8">
        <v>0</v>
      </c>
      <c r="Z958" s="8">
        <v>1</v>
      </c>
      <c r="AA958" s="8">
        <v>0</v>
      </c>
      <c r="AB958" s="8">
        <v>4</v>
      </c>
      <c r="AC958" s="8">
        <v>0</v>
      </c>
      <c r="AD958" s="8"/>
      <c r="AE958" s="8">
        <v>480</v>
      </c>
      <c r="AF958" s="8" t="s">
        <v>8384</v>
      </c>
      <c r="AG958" s="8" t="s">
        <v>8379</v>
      </c>
      <c r="AH958" s="54">
        <v>5</v>
      </c>
      <c r="AI958" s="54">
        <v>-40</v>
      </c>
      <c r="AJ958" s="8">
        <v>0</v>
      </c>
      <c r="AK958" s="8">
        <v>1</v>
      </c>
      <c r="AL958" s="8">
        <v>0</v>
      </c>
      <c r="AM958" s="8">
        <v>4</v>
      </c>
      <c r="AN958" s="8">
        <v>0</v>
      </c>
      <c r="AO958" s="8">
        <v>1</v>
      </c>
      <c r="AP958" s="8">
        <v>0</v>
      </c>
      <c r="AQ958" s="8">
        <v>0</v>
      </c>
      <c r="AR958" s="54">
        <v>330</v>
      </c>
      <c r="AS958" s="8">
        <v>1</v>
      </c>
      <c r="AT958" s="8">
        <v>0</v>
      </c>
      <c r="AU958" s="8">
        <v>480</v>
      </c>
      <c r="AV958" s="8" t="s">
        <v>8439</v>
      </c>
      <c r="AW958" s="8">
        <v>1</v>
      </c>
      <c r="AX958" s="8">
        <v>0</v>
      </c>
      <c r="AY958" s="8">
        <v>0</v>
      </c>
      <c r="AZ958" s="47">
        <v>46223.354166666664</v>
      </c>
      <c r="BA958" s="47">
        <v>46223.6875</v>
      </c>
      <c r="BB958" s="8" t="s">
        <v>8380</v>
      </c>
      <c r="BC958" s="47">
        <v>46223.357638888891</v>
      </c>
      <c r="BD958" s="47">
        <v>46223.659722222219</v>
      </c>
      <c r="BE958" s="8" t="s">
        <v>420</v>
      </c>
      <c r="BF958" s="8">
        <v>0</v>
      </c>
      <c r="BG958" s="8">
        <v>0</v>
      </c>
      <c r="BH958" s="8"/>
    </row>
    <row r="959" spans="2:60">
      <c r="B959" s="8" t="s">
        <v>8326</v>
      </c>
      <c r="C959" s="8" t="s">
        <v>95</v>
      </c>
      <c r="D959" s="8" t="s">
        <v>63</v>
      </c>
      <c r="E959" s="8" t="s">
        <v>547</v>
      </c>
      <c r="F959" s="8" t="s">
        <v>8438</v>
      </c>
      <c r="G959" s="8" t="s">
        <v>99</v>
      </c>
      <c r="H959" s="8" t="s">
        <v>53</v>
      </c>
      <c r="I959" s="9">
        <v>46214</v>
      </c>
      <c r="J959" s="61">
        <v>0</v>
      </c>
      <c r="K959" s="56">
        <v>46204</v>
      </c>
      <c r="L959" s="8" t="s">
        <v>52</v>
      </c>
      <c r="M959" s="8" t="s">
        <v>97</v>
      </c>
      <c r="N959" s="8" t="s">
        <v>50</v>
      </c>
      <c r="O959" s="8">
        <v>1</v>
      </c>
      <c r="P959" s="8">
        <v>4</v>
      </c>
      <c r="Q959" s="8" t="s">
        <v>58</v>
      </c>
      <c r="R959" s="8">
        <v>4</v>
      </c>
      <c r="S959" s="8">
        <v>0</v>
      </c>
      <c r="T959" s="8" t="b">
        <v>0</v>
      </c>
      <c r="U959" s="8">
        <v>480</v>
      </c>
      <c r="V959" s="54">
        <v>440</v>
      </c>
      <c r="W959" s="54">
        <v>356</v>
      </c>
      <c r="X959" s="8">
        <v>0</v>
      </c>
      <c r="Y959" s="8">
        <v>0</v>
      </c>
      <c r="Z959" s="8">
        <v>1</v>
      </c>
      <c r="AA959" s="8">
        <v>0</v>
      </c>
      <c r="AB959" s="8">
        <v>4</v>
      </c>
      <c r="AC959" s="8">
        <v>0</v>
      </c>
      <c r="AD959" s="8"/>
      <c r="AE959" s="8">
        <v>480</v>
      </c>
      <c r="AF959" s="8" t="s">
        <v>8384</v>
      </c>
      <c r="AG959" s="8" t="s">
        <v>8379</v>
      </c>
      <c r="AH959" s="54">
        <v>6</v>
      </c>
      <c r="AI959" s="54">
        <v>-34</v>
      </c>
      <c r="AJ959" s="8">
        <v>0</v>
      </c>
      <c r="AK959" s="8">
        <v>1</v>
      </c>
      <c r="AL959" s="8">
        <v>0</v>
      </c>
      <c r="AM959" s="8">
        <v>4</v>
      </c>
      <c r="AN959" s="8">
        <v>0</v>
      </c>
      <c r="AO959" s="8">
        <v>1</v>
      </c>
      <c r="AP959" s="8">
        <v>0</v>
      </c>
      <c r="AQ959" s="8">
        <v>0</v>
      </c>
      <c r="AR959" s="54">
        <v>355</v>
      </c>
      <c r="AS959" s="8">
        <v>1</v>
      </c>
      <c r="AT959" s="8">
        <v>0</v>
      </c>
      <c r="AU959" s="8">
        <v>480</v>
      </c>
      <c r="AV959" s="8" t="s">
        <v>8439</v>
      </c>
      <c r="AW959" s="8">
        <v>1</v>
      </c>
      <c r="AX959" s="8">
        <v>0</v>
      </c>
      <c r="AY959" s="8">
        <v>0</v>
      </c>
      <c r="AZ959" s="47">
        <v>46214.333333333336</v>
      </c>
      <c r="BA959" s="47">
        <v>46214.666666666664</v>
      </c>
      <c r="BB959" s="8" t="s">
        <v>8380</v>
      </c>
      <c r="BC959" s="47">
        <v>46214.337500000001</v>
      </c>
      <c r="BD959" s="47">
        <v>46214.643055555556</v>
      </c>
      <c r="BE959" s="8" t="s">
        <v>547</v>
      </c>
      <c r="BF959" s="8">
        <v>0</v>
      </c>
      <c r="BG959" s="8">
        <v>0</v>
      </c>
      <c r="BH959" s="8"/>
    </row>
    <row r="960" spans="2:60">
      <c r="B960" s="8" t="s">
        <v>8326</v>
      </c>
      <c r="C960" s="8" t="s">
        <v>95</v>
      </c>
      <c r="D960" s="8" t="s">
        <v>63</v>
      </c>
      <c r="E960" s="8" t="s">
        <v>497</v>
      </c>
      <c r="F960" s="8" t="s">
        <v>8438</v>
      </c>
      <c r="G960" s="8" t="s">
        <v>98</v>
      </c>
      <c r="H960" s="8" t="s">
        <v>53</v>
      </c>
      <c r="I960" s="9">
        <v>46185</v>
      </c>
      <c r="J960" s="61">
        <v>0</v>
      </c>
      <c r="K960" s="56">
        <v>46174</v>
      </c>
      <c r="L960" s="8" t="s">
        <v>52</v>
      </c>
      <c r="M960" s="8" t="s">
        <v>97</v>
      </c>
      <c r="N960" s="8" t="s">
        <v>50</v>
      </c>
      <c r="O960" s="8">
        <v>1</v>
      </c>
      <c r="P960" s="8">
        <v>4</v>
      </c>
      <c r="Q960" s="8" t="s">
        <v>56</v>
      </c>
      <c r="R960" s="8">
        <v>4</v>
      </c>
      <c r="S960" s="8">
        <v>0</v>
      </c>
      <c r="T960" s="8" t="b">
        <v>0</v>
      </c>
      <c r="U960" s="8">
        <v>360</v>
      </c>
      <c r="V960" s="54">
        <v>332</v>
      </c>
      <c r="W960" s="54">
        <v>237</v>
      </c>
      <c r="X960" s="8">
        <v>0</v>
      </c>
      <c r="Y960" s="8">
        <v>0</v>
      </c>
      <c r="Z960" s="8">
        <v>1</v>
      </c>
      <c r="AA960" s="8">
        <v>0</v>
      </c>
      <c r="AB960" s="8">
        <v>4</v>
      </c>
      <c r="AC960" s="8">
        <v>0</v>
      </c>
      <c r="AD960" s="8"/>
      <c r="AE960" s="8">
        <v>360</v>
      </c>
      <c r="AF960" s="8" t="s">
        <v>8384</v>
      </c>
      <c r="AG960" s="8" t="s">
        <v>8379</v>
      </c>
      <c r="AH960" s="54">
        <v>6</v>
      </c>
      <c r="AI960" s="54">
        <v>-22</v>
      </c>
      <c r="AJ960" s="8">
        <v>0</v>
      </c>
      <c r="AK960" s="8">
        <v>1</v>
      </c>
      <c r="AL960" s="8">
        <v>0</v>
      </c>
      <c r="AM960" s="8">
        <v>4</v>
      </c>
      <c r="AN960" s="8">
        <v>0</v>
      </c>
      <c r="AO960" s="8">
        <v>1</v>
      </c>
      <c r="AP960" s="8">
        <v>0</v>
      </c>
      <c r="AQ960" s="8">
        <v>0</v>
      </c>
      <c r="AR960" s="54">
        <v>235</v>
      </c>
      <c r="AS960" s="8">
        <v>1</v>
      </c>
      <c r="AT960" s="8">
        <v>0</v>
      </c>
      <c r="AU960" s="8">
        <v>360</v>
      </c>
      <c r="AV960" s="8" t="s">
        <v>8439</v>
      </c>
      <c r="AW960" s="8">
        <v>1</v>
      </c>
      <c r="AX960" s="8">
        <v>0</v>
      </c>
      <c r="AY960" s="8">
        <v>0</v>
      </c>
      <c r="AZ960" s="47">
        <v>46185.333333333336</v>
      </c>
      <c r="BA960" s="47">
        <v>46185.583333333336</v>
      </c>
      <c r="BB960" s="8" t="s">
        <v>8380</v>
      </c>
      <c r="BC960" s="47">
        <v>46185.337500000001</v>
      </c>
      <c r="BD960" s="47">
        <v>46185.568055555559</v>
      </c>
      <c r="BE960" s="8" t="s">
        <v>497</v>
      </c>
      <c r="BF960" s="8">
        <v>0</v>
      </c>
      <c r="BG960" s="8">
        <v>0</v>
      </c>
      <c r="BH960" s="8"/>
    </row>
    <row r="961" spans="2:60">
      <c r="B961" s="8" t="s">
        <v>8326</v>
      </c>
      <c r="C961" s="8" t="s">
        <v>95</v>
      </c>
      <c r="D961" s="8" t="s">
        <v>63</v>
      </c>
      <c r="E961" s="8" t="s">
        <v>497</v>
      </c>
      <c r="F961" s="8" t="s">
        <v>8438</v>
      </c>
      <c r="G961" s="8" t="s">
        <v>99</v>
      </c>
      <c r="H961" s="8" t="s">
        <v>53</v>
      </c>
      <c r="I961" s="9">
        <v>46183</v>
      </c>
      <c r="J961" s="61">
        <v>0</v>
      </c>
      <c r="K961" s="56">
        <v>46174</v>
      </c>
      <c r="L961" s="8" t="s">
        <v>52</v>
      </c>
      <c r="M961" s="8" t="s">
        <v>97</v>
      </c>
      <c r="N961" s="8" t="s">
        <v>50</v>
      </c>
      <c r="O961" s="8">
        <v>1</v>
      </c>
      <c r="P961" s="8">
        <v>4</v>
      </c>
      <c r="Q961" s="8" t="s">
        <v>56</v>
      </c>
      <c r="R961" s="8">
        <v>4</v>
      </c>
      <c r="S961" s="8">
        <v>0</v>
      </c>
      <c r="T961" s="8" t="b">
        <v>0</v>
      </c>
      <c r="U961" s="8">
        <v>540</v>
      </c>
      <c r="V961" s="54">
        <v>492</v>
      </c>
      <c r="W961" s="54">
        <v>381</v>
      </c>
      <c r="X961" s="8">
        <v>0</v>
      </c>
      <c r="Y961" s="8">
        <v>0</v>
      </c>
      <c r="Z961" s="8">
        <v>1</v>
      </c>
      <c r="AA961" s="8">
        <v>0</v>
      </c>
      <c r="AB961" s="8">
        <v>4</v>
      </c>
      <c r="AC961" s="8">
        <v>0</v>
      </c>
      <c r="AD961" s="8"/>
      <c r="AE961" s="8">
        <v>540</v>
      </c>
      <c r="AF961" s="8" t="s">
        <v>8378</v>
      </c>
      <c r="AG961" s="8" t="s">
        <v>8379</v>
      </c>
      <c r="AH961" s="54">
        <v>12</v>
      </c>
      <c r="AI961" s="54">
        <v>-36</v>
      </c>
      <c r="AJ961" s="8">
        <v>0</v>
      </c>
      <c r="AK961" s="8">
        <v>0</v>
      </c>
      <c r="AL961" s="8">
        <v>1</v>
      </c>
      <c r="AM961" s="8">
        <v>4</v>
      </c>
      <c r="AN961" s="8">
        <v>0</v>
      </c>
      <c r="AO961" s="8">
        <v>1</v>
      </c>
      <c r="AP961" s="8">
        <v>0</v>
      </c>
      <c r="AQ961" s="8">
        <v>0</v>
      </c>
      <c r="AR961" s="54">
        <v>390</v>
      </c>
      <c r="AS961" s="8">
        <v>1</v>
      </c>
      <c r="AT961" s="8">
        <v>0</v>
      </c>
      <c r="AU961" s="8">
        <v>540</v>
      </c>
      <c r="AV961" s="8" t="s">
        <v>8439</v>
      </c>
      <c r="AW961" s="8">
        <v>1</v>
      </c>
      <c r="AX961" s="8">
        <v>0</v>
      </c>
      <c r="AY961" s="8">
        <v>0</v>
      </c>
      <c r="AZ961" s="47">
        <v>46183.375</v>
      </c>
      <c r="BA961" s="47">
        <v>46183.75</v>
      </c>
      <c r="BB961" s="8" t="s">
        <v>8380</v>
      </c>
      <c r="BC961" s="47">
        <v>46183.383333333331</v>
      </c>
      <c r="BD961" s="47">
        <v>46183.724999999999</v>
      </c>
      <c r="BE961" s="8" t="s">
        <v>497</v>
      </c>
      <c r="BF961" s="8">
        <v>0</v>
      </c>
      <c r="BG961" s="8">
        <v>0</v>
      </c>
      <c r="BH961" s="8"/>
    </row>
    <row r="962" spans="2:60">
      <c r="B962" s="8" t="s">
        <v>8326</v>
      </c>
      <c r="C962" s="8" t="s">
        <v>95</v>
      </c>
      <c r="D962" s="8" t="s">
        <v>63</v>
      </c>
      <c r="E962" s="8" t="s">
        <v>497</v>
      </c>
      <c r="F962" s="8" t="s">
        <v>8438</v>
      </c>
      <c r="G962" s="8" t="s">
        <v>99</v>
      </c>
      <c r="H962" s="8" t="s">
        <v>53</v>
      </c>
      <c r="I962" s="9">
        <v>46230</v>
      </c>
      <c r="J962" s="61">
        <v>0</v>
      </c>
      <c r="K962" s="56">
        <v>46204</v>
      </c>
      <c r="L962" s="8" t="s">
        <v>52</v>
      </c>
      <c r="M962" s="8" t="s">
        <v>97</v>
      </c>
      <c r="N962" s="8" t="s">
        <v>50</v>
      </c>
      <c r="O962" s="8">
        <v>1</v>
      </c>
      <c r="P962" s="8">
        <v>4</v>
      </c>
      <c r="Q962" s="8" t="s">
        <v>58</v>
      </c>
      <c r="R962" s="8">
        <v>4</v>
      </c>
      <c r="S962" s="8">
        <v>0</v>
      </c>
      <c r="T962" s="8" t="b">
        <v>0</v>
      </c>
      <c r="U962" s="8">
        <v>240</v>
      </c>
      <c r="V962" s="54">
        <v>206</v>
      </c>
      <c r="W962" s="54">
        <v>121</v>
      </c>
      <c r="X962" s="8">
        <v>0</v>
      </c>
      <c r="Y962" s="8">
        <v>0</v>
      </c>
      <c r="Z962" s="8">
        <v>1</v>
      </c>
      <c r="AA962" s="8">
        <v>0</v>
      </c>
      <c r="AB962" s="8">
        <v>4</v>
      </c>
      <c r="AC962" s="8">
        <v>0</v>
      </c>
      <c r="AD962" s="8"/>
      <c r="AE962" s="8">
        <v>240</v>
      </c>
      <c r="AF962" s="8" t="s">
        <v>8384</v>
      </c>
      <c r="AG962" s="8" t="s">
        <v>8379</v>
      </c>
      <c r="AH962" s="54">
        <v>8</v>
      </c>
      <c r="AI962" s="54">
        <v>-26</v>
      </c>
      <c r="AJ962" s="8">
        <v>0</v>
      </c>
      <c r="AK962" s="8">
        <v>1</v>
      </c>
      <c r="AL962" s="8">
        <v>0</v>
      </c>
      <c r="AM962" s="8">
        <v>4</v>
      </c>
      <c r="AN962" s="8">
        <v>0</v>
      </c>
      <c r="AO962" s="8">
        <v>1</v>
      </c>
      <c r="AP962" s="8">
        <v>0</v>
      </c>
      <c r="AQ962" s="8">
        <v>0</v>
      </c>
      <c r="AR962" s="54">
        <v>125</v>
      </c>
      <c r="AS962" s="8">
        <v>1</v>
      </c>
      <c r="AT962" s="8">
        <v>0</v>
      </c>
      <c r="AU962" s="8">
        <v>240</v>
      </c>
      <c r="AV962" s="8" t="s">
        <v>8439</v>
      </c>
      <c r="AW962" s="8">
        <v>1</v>
      </c>
      <c r="AX962" s="8">
        <v>0</v>
      </c>
      <c r="AY962" s="8">
        <v>0</v>
      </c>
      <c r="AZ962" s="47">
        <v>46230.5625</v>
      </c>
      <c r="BA962" s="47">
        <v>46230.729166666664</v>
      </c>
      <c r="BB962" s="8" t="s">
        <v>8380</v>
      </c>
      <c r="BC962" s="47">
        <v>46230.568055555559</v>
      </c>
      <c r="BD962" s="47">
        <v>46230.711111111108</v>
      </c>
      <c r="BE962" s="8" t="s">
        <v>497</v>
      </c>
      <c r="BF962" s="8">
        <v>0</v>
      </c>
      <c r="BG962" s="8">
        <v>0</v>
      </c>
      <c r="BH962" s="8"/>
    </row>
    <row r="963" spans="2:60">
      <c r="B963" s="8" t="s">
        <v>8326</v>
      </c>
      <c r="C963" s="8" t="s">
        <v>95</v>
      </c>
      <c r="D963" s="8" t="s">
        <v>63</v>
      </c>
      <c r="E963" s="8" t="s">
        <v>297</v>
      </c>
      <c r="F963" s="8" t="s">
        <v>8438</v>
      </c>
      <c r="G963" s="8" t="s">
        <v>98</v>
      </c>
      <c r="H963" s="8" t="s">
        <v>53</v>
      </c>
      <c r="I963" s="9">
        <v>46193</v>
      </c>
      <c r="J963" s="61">
        <v>0</v>
      </c>
      <c r="K963" s="56">
        <v>46174</v>
      </c>
      <c r="L963" s="8" t="s">
        <v>52</v>
      </c>
      <c r="M963" s="8" t="s">
        <v>97</v>
      </c>
      <c r="N963" s="8" t="s">
        <v>50</v>
      </c>
      <c r="O963" s="8">
        <v>1</v>
      </c>
      <c r="P963" s="8">
        <v>4</v>
      </c>
      <c r="Q963" s="8" t="s">
        <v>56</v>
      </c>
      <c r="R963" s="8">
        <v>4</v>
      </c>
      <c r="S963" s="8">
        <v>0</v>
      </c>
      <c r="T963" s="8" t="b">
        <v>0</v>
      </c>
      <c r="U963" s="8">
        <v>480</v>
      </c>
      <c r="V963" s="54">
        <v>442</v>
      </c>
      <c r="W963" s="54">
        <v>314</v>
      </c>
      <c r="X963" s="8">
        <v>0</v>
      </c>
      <c r="Y963" s="8">
        <v>0</v>
      </c>
      <c r="Z963" s="8">
        <v>1</v>
      </c>
      <c r="AA963" s="8">
        <v>0</v>
      </c>
      <c r="AB963" s="8">
        <v>4</v>
      </c>
      <c r="AC963" s="8">
        <v>0</v>
      </c>
      <c r="AD963" s="8"/>
      <c r="AE963" s="8">
        <v>480</v>
      </c>
      <c r="AF963" s="8" t="s">
        <v>8384</v>
      </c>
      <c r="AG963" s="8" t="s">
        <v>8379</v>
      </c>
      <c r="AH963" s="54">
        <v>6</v>
      </c>
      <c r="AI963" s="54">
        <v>-32</v>
      </c>
      <c r="AJ963" s="8">
        <v>0</v>
      </c>
      <c r="AK963" s="8">
        <v>1</v>
      </c>
      <c r="AL963" s="8">
        <v>0</v>
      </c>
      <c r="AM963" s="8">
        <v>4</v>
      </c>
      <c r="AN963" s="8">
        <v>0</v>
      </c>
      <c r="AO963" s="8">
        <v>1</v>
      </c>
      <c r="AP963" s="8">
        <v>0</v>
      </c>
      <c r="AQ963" s="8">
        <v>0</v>
      </c>
      <c r="AR963" s="54">
        <v>320</v>
      </c>
      <c r="AS963" s="8">
        <v>1</v>
      </c>
      <c r="AT963" s="8">
        <v>0</v>
      </c>
      <c r="AU963" s="8">
        <v>480</v>
      </c>
      <c r="AV963" s="8" t="s">
        <v>8439</v>
      </c>
      <c r="AW963" s="8">
        <v>1</v>
      </c>
      <c r="AX963" s="8">
        <v>0</v>
      </c>
      <c r="AY963" s="8">
        <v>0</v>
      </c>
      <c r="AZ963" s="47">
        <v>46193.375</v>
      </c>
      <c r="BA963" s="47">
        <v>46193.708333333336</v>
      </c>
      <c r="BB963" s="8" t="s">
        <v>8380</v>
      </c>
      <c r="BC963" s="47">
        <v>46193.379166666666</v>
      </c>
      <c r="BD963" s="47">
        <v>46193.686111111114</v>
      </c>
      <c r="BE963" s="8" t="s">
        <v>297</v>
      </c>
      <c r="BF963" s="8">
        <v>0</v>
      </c>
      <c r="BG963" s="8">
        <v>0</v>
      </c>
      <c r="BH963" s="8"/>
    </row>
    <row r="964" spans="2:60">
      <c r="B964" s="8" t="s">
        <v>8326</v>
      </c>
      <c r="C964" s="8" t="s">
        <v>95</v>
      </c>
      <c r="D964" s="8" t="s">
        <v>63</v>
      </c>
      <c r="E964" s="8" t="s">
        <v>297</v>
      </c>
      <c r="F964" s="8" t="s">
        <v>8438</v>
      </c>
      <c r="G964" s="8" t="s">
        <v>99</v>
      </c>
      <c r="H964" s="8" t="s">
        <v>53</v>
      </c>
      <c r="I964" s="9">
        <v>46207</v>
      </c>
      <c r="J964" s="61">
        <v>0</v>
      </c>
      <c r="K964" s="56">
        <v>46204</v>
      </c>
      <c r="L964" s="8" t="s">
        <v>52</v>
      </c>
      <c r="M964" s="8" t="s">
        <v>97</v>
      </c>
      <c r="N964" s="8" t="s">
        <v>50</v>
      </c>
      <c r="O964" s="8">
        <v>1</v>
      </c>
      <c r="P964" s="8">
        <v>4</v>
      </c>
      <c r="Q964" s="8" t="s">
        <v>58</v>
      </c>
      <c r="R964" s="8">
        <v>4</v>
      </c>
      <c r="S964" s="8">
        <v>0</v>
      </c>
      <c r="T964" s="8" t="b">
        <v>0</v>
      </c>
      <c r="U964" s="8">
        <v>540</v>
      </c>
      <c r="V964" s="54">
        <v>511</v>
      </c>
      <c r="W964" s="54">
        <v>384</v>
      </c>
      <c r="X964" s="8">
        <v>0</v>
      </c>
      <c r="Y964" s="8">
        <v>0</v>
      </c>
      <c r="Z964" s="8">
        <v>1</v>
      </c>
      <c r="AA964" s="8">
        <v>0</v>
      </c>
      <c r="AB964" s="8">
        <v>4</v>
      </c>
      <c r="AC964" s="8">
        <v>0</v>
      </c>
      <c r="AD964" s="8"/>
      <c r="AE964" s="8">
        <v>540</v>
      </c>
      <c r="AF964" s="8" t="s">
        <v>8384</v>
      </c>
      <c r="AG964" s="8" t="s">
        <v>8379</v>
      </c>
      <c r="AH964" s="54">
        <v>4</v>
      </c>
      <c r="AI964" s="54">
        <v>-25</v>
      </c>
      <c r="AJ964" s="8">
        <v>0</v>
      </c>
      <c r="AK964" s="8">
        <v>1</v>
      </c>
      <c r="AL964" s="8">
        <v>0</v>
      </c>
      <c r="AM964" s="8">
        <v>4</v>
      </c>
      <c r="AN964" s="8">
        <v>0</v>
      </c>
      <c r="AO964" s="8">
        <v>1</v>
      </c>
      <c r="AP964" s="8">
        <v>0</v>
      </c>
      <c r="AQ964" s="8">
        <v>0</v>
      </c>
      <c r="AR964" s="54">
        <v>380</v>
      </c>
      <c r="AS964" s="8">
        <v>1</v>
      </c>
      <c r="AT964" s="8">
        <v>0</v>
      </c>
      <c r="AU964" s="8">
        <v>540</v>
      </c>
      <c r="AV964" s="8" t="s">
        <v>8439</v>
      </c>
      <c r="AW964" s="8">
        <v>1</v>
      </c>
      <c r="AX964" s="8">
        <v>0</v>
      </c>
      <c r="AY964" s="8">
        <v>0</v>
      </c>
      <c r="AZ964" s="47">
        <v>46207.375</v>
      </c>
      <c r="BA964" s="47">
        <v>46207.75</v>
      </c>
      <c r="BB964" s="8" t="s">
        <v>8380</v>
      </c>
      <c r="BC964" s="47">
        <v>46207.37777777778</v>
      </c>
      <c r="BD964" s="47">
        <v>46207.732638888891</v>
      </c>
      <c r="BE964" s="8" t="s">
        <v>297</v>
      </c>
      <c r="BF964" s="8">
        <v>0</v>
      </c>
      <c r="BG964" s="8">
        <v>0</v>
      </c>
      <c r="BH964" s="8"/>
    </row>
    <row r="965" spans="2:60">
      <c r="B965" s="8" t="s">
        <v>8326</v>
      </c>
      <c r="C965" s="8" t="s">
        <v>95</v>
      </c>
      <c r="D965" s="8" t="s">
        <v>63</v>
      </c>
      <c r="E965" s="8" t="s">
        <v>169</v>
      </c>
      <c r="F965" s="8" t="s">
        <v>8438</v>
      </c>
      <c r="G965" s="8" t="s">
        <v>96</v>
      </c>
      <c r="H965" s="8" t="s">
        <v>53</v>
      </c>
      <c r="I965" s="9">
        <v>46200</v>
      </c>
      <c r="J965" s="61">
        <v>0</v>
      </c>
      <c r="K965" s="56">
        <v>46174</v>
      </c>
      <c r="L965" s="8" t="s">
        <v>52</v>
      </c>
      <c r="M965" s="8" t="s">
        <v>97</v>
      </c>
      <c r="N965" s="8" t="s">
        <v>50</v>
      </c>
      <c r="O965" s="8">
        <v>1</v>
      </c>
      <c r="P965" s="8">
        <v>4</v>
      </c>
      <c r="Q965" s="8" t="s">
        <v>56</v>
      </c>
      <c r="R965" s="8">
        <v>4</v>
      </c>
      <c r="S965" s="8">
        <v>0</v>
      </c>
      <c r="T965" s="8" t="b">
        <v>0</v>
      </c>
      <c r="U965" s="8">
        <v>270</v>
      </c>
      <c r="V965" s="54">
        <v>242</v>
      </c>
      <c r="W965" s="54">
        <v>153</v>
      </c>
      <c r="X965" s="8">
        <v>0</v>
      </c>
      <c r="Y965" s="8">
        <v>0</v>
      </c>
      <c r="Z965" s="8">
        <v>1</v>
      </c>
      <c r="AA965" s="8">
        <v>0</v>
      </c>
      <c r="AB965" s="8">
        <v>4</v>
      </c>
      <c r="AC965" s="8">
        <v>0</v>
      </c>
      <c r="AD965" s="8"/>
      <c r="AE965" s="8">
        <v>270</v>
      </c>
      <c r="AF965" s="8" t="s">
        <v>8384</v>
      </c>
      <c r="AG965" s="8" t="s">
        <v>8379</v>
      </c>
      <c r="AH965" s="54">
        <v>5</v>
      </c>
      <c r="AI965" s="54">
        <v>-23</v>
      </c>
      <c r="AJ965" s="8">
        <v>0</v>
      </c>
      <c r="AK965" s="8">
        <v>1</v>
      </c>
      <c r="AL965" s="8">
        <v>0</v>
      </c>
      <c r="AM965" s="8">
        <v>4</v>
      </c>
      <c r="AN965" s="8">
        <v>0</v>
      </c>
      <c r="AO965" s="8">
        <v>1</v>
      </c>
      <c r="AP965" s="8">
        <v>0</v>
      </c>
      <c r="AQ965" s="8">
        <v>0</v>
      </c>
      <c r="AR965" s="54">
        <v>155</v>
      </c>
      <c r="AS965" s="8">
        <v>1</v>
      </c>
      <c r="AT965" s="8">
        <v>0</v>
      </c>
      <c r="AU965" s="8">
        <v>270</v>
      </c>
      <c r="AV965" s="8" t="s">
        <v>8439</v>
      </c>
      <c r="AW965" s="8">
        <v>1</v>
      </c>
      <c r="AX965" s="8">
        <v>0</v>
      </c>
      <c r="AY965" s="8">
        <v>0</v>
      </c>
      <c r="AZ965" s="47">
        <v>46200.375</v>
      </c>
      <c r="BA965" s="47">
        <v>46200.5625</v>
      </c>
      <c r="BB965" s="8" t="s">
        <v>8380</v>
      </c>
      <c r="BC965" s="47">
        <v>46200.378472222219</v>
      </c>
      <c r="BD965" s="47">
        <v>46200.546527777777</v>
      </c>
      <c r="BE965" s="8" t="s">
        <v>169</v>
      </c>
      <c r="BF965" s="8">
        <v>0</v>
      </c>
      <c r="BG965" s="8">
        <v>0</v>
      </c>
      <c r="BH965" s="8"/>
    </row>
    <row r="966" spans="2:60">
      <c r="B966" s="8" t="s">
        <v>8326</v>
      </c>
      <c r="C966" s="8" t="s">
        <v>95</v>
      </c>
      <c r="D966" s="8" t="s">
        <v>61</v>
      </c>
      <c r="E966" s="8" t="s">
        <v>250</v>
      </c>
      <c r="F966" s="8" t="s">
        <v>8438</v>
      </c>
      <c r="G966" s="8" t="s">
        <v>99</v>
      </c>
      <c r="H966" s="8" t="s">
        <v>53</v>
      </c>
      <c r="I966" s="9">
        <v>46221</v>
      </c>
      <c r="J966" s="61">
        <v>0</v>
      </c>
      <c r="K966" s="56">
        <v>46204</v>
      </c>
      <c r="L966" s="8" t="s">
        <v>52</v>
      </c>
      <c r="M966" s="8" t="s">
        <v>97</v>
      </c>
      <c r="N966" s="8" t="s">
        <v>50</v>
      </c>
      <c r="O966" s="8">
        <v>1</v>
      </c>
      <c r="P966" s="8">
        <v>4</v>
      </c>
      <c r="Q966" s="8" t="s">
        <v>58</v>
      </c>
      <c r="R966" s="8">
        <v>4</v>
      </c>
      <c r="S966" s="8">
        <v>0</v>
      </c>
      <c r="T966" s="8" t="b">
        <v>0</v>
      </c>
      <c r="U966" s="8">
        <v>540</v>
      </c>
      <c r="V966" s="54">
        <v>501</v>
      </c>
      <c r="W966" s="54">
        <v>370</v>
      </c>
      <c r="X966" s="8">
        <v>0</v>
      </c>
      <c r="Y966" s="8">
        <v>0</v>
      </c>
      <c r="Z966" s="8">
        <v>1</v>
      </c>
      <c r="AA966" s="8">
        <v>0</v>
      </c>
      <c r="AB966" s="8">
        <v>4</v>
      </c>
      <c r="AC966" s="8">
        <v>0</v>
      </c>
      <c r="AD966" s="8"/>
      <c r="AE966" s="8">
        <v>540</v>
      </c>
      <c r="AF966" s="8" t="s">
        <v>8384</v>
      </c>
      <c r="AG966" s="8" t="s">
        <v>8379</v>
      </c>
      <c r="AH966" s="54">
        <v>9</v>
      </c>
      <c r="AI966" s="54">
        <v>-30</v>
      </c>
      <c r="AJ966" s="8">
        <v>0</v>
      </c>
      <c r="AK966" s="8">
        <v>1</v>
      </c>
      <c r="AL966" s="8">
        <v>0</v>
      </c>
      <c r="AM966" s="8">
        <v>4</v>
      </c>
      <c r="AN966" s="8">
        <v>0</v>
      </c>
      <c r="AO966" s="8">
        <v>1</v>
      </c>
      <c r="AP966" s="8">
        <v>0</v>
      </c>
      <c r="AQ966" s="8">
        <v>0</v>
      </c>
      <c r="AR966" s="54">
        <v>370</v>
      </c>
      <c r="AS966" s="8">
        <v>1</v>
      </c>
      <c r="AT966" s="8">
        <v>0</v>
      </c>
      <c r="AU966" s="8">
        <v>540</v>
      </c>
      <c r="AV966" s="8" t="s">
        <v>8439</v>
      </c>
      <c r="AW966" s="8">
        <v>1</v>
      </c>
      <c r="AX966" s="8">
        <v>0</v>
      </c>
      <c r="AY966" s="8">
        <v>0</v>
      </c>
      <c r="AZ966" s="47">
        <v>46221.375</v>
      </c>
      <c r="BA966" s="47">
        <v>46221.75</v>
      </c>
      <c r="BB966" s="8" t="s">
        <v>8380</v>
      </c>
      <c r="BC966" s="47">
        <v>46221.381249999999</v>
      </c>
      <c r="BD966" s="47">
        <v>46221.729166666664</v>
      </c>
      <c r="BE966" s="8" t="s">
        <v>250</v>
      </c>
      <c r="BF966" s="8">
        <v>0</v>
      </c>
      <c r="BG966" s="8">
        <v>0</v>
      </c>
      <c r="BH966" s="8"/>
    </row>
    <row r="967" spans="2:60">
      <c r="B967" s="8" t="s">
        <v>8326</v>
      </c>
      <c r="C967" s="8" t="s">
        <v>95</v>
      </c>
      <c r="D967" s="8" t="s">
        <v>61</v>
      </c>
      <c r="E967" s="8" t="s">
        <v>250</v>
      </c>
      <c r="F967" s="8" t="s">
        <v>8438</v>
      </c>
      <c r="G967" s="8" t="s">
        <v>99</v>
      </c>
      <c r="H967" s="8" t="s">
        <v>53</v>
      </c>
      <c r="I967" s="9">
        <v>46231</v>
      </c>
      <c r="J967" s="61">
        <v>0</v>
      </c>
      <c r="K967" s="56">
        <v>46204</v>
      </c>
      <c r="L967" s="8" t="s">
        <v>52</v>
      </c>
      <c r="M967" s="8" t="s">
        <v>97</v>
      </c>
      <c r="N967" s="8" t="s">
        <v>50</v>
      </c>
      <c r="O967" s="8">
        <v>1</v>
      </c>
      <c r="P967" s="8">
        <v>4</v>
      </c>
      <c r="Q967" s="8" t="s">
        <v>58</v>
      </c>
      <c r="R967" s="8">
        <v>4</v>
      </c>
      <c r="S967" s="8">
        <v>0</v>
      </c>
      <c r="T967" s="8" t="b">
        <v>0</v>
      </c>
      <c r="U967" s="8">
        <v>270</v>
      </c>
      <c r="V967" s="54">
        <v>232</v>
      </c>
      <c r="W967" s="54">
        <v>157</v>
      </c>
      <c r="X967" s="8">
        <v>0</v>
      </c>
      <c r="Y967" s="8">
        <v>0</v>
      </c>
      <c r="Z967" s="8">
        <v>1</v>
      </c>
      <c r="AA967" s="8">
        <v>0</v>
      </c>
      <c r="AB967" s="8">
        <v>4</v>
      </c>
      <c r="AC967" s="8">
        <v>0</v>
      </c>
      <c r="AD967" s="8"/>
      <c r="AE967" s="8">
        <v>270</v>
      </c>
      <c r="AF967" s="8" t="s">
        <v>8384</v>
      </c>
      <c r="AG967" s="8" t="s">
        <v>8379</v>
      </c>
      <c r="AH967" s="54">
        <v>10</v>
      </c>
      <c r="AI967" s="54">
        <v>-28</v>
      </c>
      <c r="AJ967" s="8">
        <v>0</v>
      </c>
      <c r="AK967" s="8">
        <v>1</v>
      </c>
      <c r="AL967" s="8">
        <v>0</v>
      </c>
      <c r="AM967" s="8">
        <v>4</v>
      </c>
      <c r="AN967" s="8">
        <v>0</v>
      </c>
      <c r="AO967" s="8">
        <v>1</v>
      </c>
      <c r="AP967" s="8">
        <v>0</v>
      </c>
      <c r="AQ967" s="8">
        <v>0</v>
      </c>
      <c r="AR967" s="54">
        <v>155</v>
      </c>
      <c r="AS967" s="8">
        <v>1</v>
      </c>
      <c r="AT967" s="8">
        <v>0</v>
      </c>
      <c r="AU967" s="8">
        <v>270</v>
      </c>
      <c r="AV967" s="8" t="s">
        <v>8439</v>
      </c>
      <c r="AW967" s="8">
        <v>1</v>
      </c>
      <c r="AX967" s="8">
        <v>0</v>
      </c>
      <c r="AY967" s="8">
        <v>0</v>
      </c>
      <c r="AZ967" s="47">
        <v>46231.541666666664</v>
      </c>
      <c r="BA967" s="47">
        <v>46231.729166666664</v>
      </c>
      <c r="BB967" s="8" t="s">
        <v>8380</v>
      </c>
      <c r="BC967" s="47">
        <v>46231.548611111109</v>
      </c>
      <c r="BD967" s="47">
        <v>46231.709722222222</v>
      </c>
      <c r="BE967" s="8" t="s">
        <v>250</v>
      </c>
      <c r="BF967" s="8">
        <v>0</v>
      </c>
      <c r="BG967" s="8">
        <v>0</v>
      </c>
      <c r="BH967" s="8"/>
    </row>
    <row r="968" spans="2:60">
      <c r="B968" s="8" t="s">
        <v>8326</v>
      </c>
      <c r="C968" s="8" t="s">
        <v>95</v>
      </c>
      <c r="D968" s="8" t="s">
        <v>61</v>
      </c>
      <c r="E968" s="8" t="s">
        <v>191</v>
      </c>
      <c r="F968" s="8" t="s">
        <v>8438</v>
      </c>
      <c r="G968" s="8" t="s">
        <v>98</v>
      </c>
      <c r="H968" s="8" t="s">
        <v>53</v>
      </c>
      <c r="I968" s="9">
        <v>46250</v>
      </c>
      <c r="J968" s="61">
        <v>0</v>
      </c>
      <c r="K968" s="56">
        <v>46235</v>
      </c>
      <c r="L968" s="8" t="s">
        <v>52</v>
      </c>
      <c r="M968" s="8" t="s">
        <v>97</v>
      </c>
      <c r="N968" s="8" t="s">
        <v>50</v>
      </c>
      <c r="O968" s="8">
        <v>1</v>
      </c>
      <c r="P968" s="8">
        <v>4</v>
      </c>
      <c r="Q968" s="8" t="s">
        <v>60</v>
      </c>
      <c r="R968" s="8">
        <v>4</v>
      </c>
      <c r="S968" s="8">
        <v>0</v>
      </c>
      <c r="T968" s="8" t="b">
        <v>0</v>
      </c>
      <c r="U968" s="8">
        <v>240</v>
      </c>
      <c r="V968" s="54">
        <v>207</v>
      </c>
      <c r="W968" s="54">
        <v>127</v>
      </c>
      <c r="X968" s="8">
        <v>0</v>
      </c>
      <c r="Y968" s="8">
        <v>0</v>
      </c>
      <c r="Z968" s="8">
        <v>1</v>
      </c>
      <c r="AA968" s="8">
        <v>0</v>
      </c>
      <c r="AB968" s="8">
        <v>4</v>
      </c>
      <c r="AC968" s="8">
        <v>0</v>
      </c>
      <c r="AD968" s="8"/>
      <c r="AE968" s="8">
        <v>240</v>
      </c>
      <c r="AF968" s="8" t="s">
        <v>8384</v>
      </c>
      <c r="AG968" s="8" t="s">
        <v>8379</v>
      </c>
      <c r="AH968" s="54">
        <v>6</v>
      </c>
      <c r="AI968" s="54">
        <v>-27</v>
      </c>
      <c r="AJ968" s="8">
        <v>0</v>
      </c>
      <c r="AK968" s="8">
        <v>1</v>
      </c>
      <c r="AL968" s="8">
        <v>0</v>
      </c>
      <c r="AM968" s="8">
        <v>4</v>
      </c>
      <c r="AN968" s="8">
        <v>0</v>
      </c>
      <c r="AO968" s="8">
        <v>1</v>
      </c>
      <c r="AP968" s="8">
        <v>0</v>
      </c>
      <c r="AQ968" s="8">
        <v>0</v>
      </c>
      <c r="AR968" s="54">
        <v>115</v>
      </c>
      <c r="AS968" s="8">
        <v>1</v>
      </c>
      <c r="AT968" s="8">
        <v>0</v>
      </c>
      <c r="AU968" s="8">
        <v>240</v>
      </c>
      <c r="AV968" s="8" t="s">
        <v>8439</v>
      </c>
      <c r="AW968" s="8">
        <v>1</v>
      </c>
      <c r="AX968" s="8">
        <v>0</v>
      </c>
      <c r="AY968" s="8">
        <v>0</v>
      </c>
      <c r="AZ968" s="47">
        <v>46250.5625</v>
      </c>
      <c r="BA968" s="47">
        <v>46250.729166666664</v>
      </c>
      <c r="BB968" s="8" t="s">
        <v>8380</v>
      </c>
      <c r="BC968" s="47">
        <v>46250.566666666666</v>
      </c>
      <c r="BD968" s="47">
        <v>46250.710416666669</v>
      </c>
      <c r="BE968" s="8" t="s">
        <v>191</v>
      </c>
      <c r="BF968" s="8">
        <v>0</v>
      </c>
      <c r="BG968" s="8">
        <v>0</v>
      </c>
      <c r="BH968" s="8"/>
    </row>
    <row r="969" spans="2:60">
      <c r="B969" s="8" t="s">
        <v>8326</v>
      </c>
      <c r="C969" s="8" t="s">
        <v>95</v>
      </c>
      <c r="D969" s="8" t="s">
        <v>61</v>
      </c>
      <c r="E969" s="8" t="s">
        <v>278</v>
      </c>
      <c r="F969" s="8" t="s">
        <v>8438</v>
      </c>
      <c r="G969" s="8" t="s">
        <v>98</v>
      </c>
      <c r="H969" s="8" t="s">
        <v>53</v>
      </c>
      <c r="I969" s="9">
        <v>46237</v>
      </c>
      <c r="J969" s="61">
        <v>0</v>
      </c>
      <c r="K969" s="56">
        <v>46235</v>
      </c>
      <c r="L969" s="8" t="s">
        <v>52</v>
      </c>
      <c r="M969" s="8" t="s">
        <v>97</v>
      </c>
      <c r="N969" s="8" t="s">
        <v>50</v>
      </c>
      <c r="O969" s="8">
        <v>1</v>
      </c>
      <c r="P969" s="8">
        <v>4</v>
      </c>
      <c r="Q969" s="8" t="s">
        <v>60</v>
      </c>
      <c r="R969" s="8">
        <v>4</v>
      </c>
      <c r="S969" s="8">
        <v>0</v>
      </c>
      <c r="T969" s="8" t="b">
        <v>0</v>
      </c>
      <c r="U969" s="8">
        <v>540</v>
      </c>
      <c r="V969" s="54">
        <v>479</v>
      </c>
      <c r="W969" s="54">
        <v>342</v>
      </c>
      <c r="X969" s="8">
        <v>0</v>
      </c>
      <c r="Y969" s="8">
        <v>0</v>
      </c>
      <c r="Z969" s="8">
        <v>1</v>
      </c>
      <c r="AA969" s="8">
        <v>0</v>
      </c>
      <c r="AB969" s="8">
        <v>4</v>
      </c>
      <c r="AC969" s="8">
        <v>0</v>
      </c>
      <c r="AD969" s="8"/>
      <c r="AE969" s="8">
        <v>540</v>
      </c>
      <c r="AF969" s="8" t="s">
        <v>8384</v>
      </c>
      <c r="AG969" s="8" t="s">
        <v>8379</v>
      </c>
      <c r="AH969" s="54">
        <v>8</v>
      </c>
      <c r="AI969" s="54">
        <v>-53</v>
      </c>
      <c r="AJ969" s="8">
        <v>0</v>
      </c>
      <c r="AK969" s="8">
        <v>1</v>
      </c>
      <c r="AL969" s="8">
        <v>0</v>
      </c>
      <c r="AM969" s="8">
        <v>4</v>
      </c>
      <c r="AN969" s="8">
        <v>0</v>
      </c>
      <c r="AO969" s="8">
        <v>1</v>
      </c>
      <c r="AP969" s="8">
        <v>0</v>
      </c>
      <c r="AQ969" s="8">
        <v>0</v>
      </c>
      <c r="AR969" s="54">
        <v>340</v>
      </c>
      <c r="AS969" s="8">
        <v>1</v>
      </c>
      <c r="AT969" s="8">
        <v>0</v>
      </c>
      <c r="AU969" s="8">
        <v>540</v>
      </c>
      <c r="AV969" s="8" t="s">
        <v>8439</v>
      </c>
      <c r="AW969" s="8">
        <v>1</v>
      </c>
      <c r="AX969" s="8">
        <v>0</v>
      </c>
      <c r="AY969" s="8">
        <v>0</v>
      </c>
      <c r="AZ969" s="47">
        <v>46237.354166666664</v>
      </c>
      <c r="BA969" s="47">
        <v>46237.729166666664</v>
      </c>
      <c r="BB969" s="8" t="s">
        <v>8380</v>
      </c>
      <c r="BC969" s="47">
        <v>46237.359722222223</v>
      </c>
      <c r="BD969" s="47">
        <v>46237.692361111112</v>
      </c>
      <c r="BE969" s="8" t="s">
        <v>278</v>
      </c>
      <c r="BF969" s="8">
        <v>0</v>
      </c>
      <c r="BG969" s="8">
        <v>0</v>
      </c>
      <c r="BH969" s="8"/>
    </row>
    <row r="970" spans="2:60">
      <c r="B970" s="8" t="s">
        <v>8326</v>
      </c>
      <c r="C970" s="8" t="s">
        <v>95</v>
      </c>
      <c r="D970" s="8" t="s">
        <v>61</v>
      </c>
      <c r="E970" s="8" t="s">
        <v>278</v>
      </c>
      <c r="F970" s="8" t="s">
        <v>8438</v>
      </c>
      <c r="G970" s="8" t="s">
        <v>99</v>
      </c>
      <c r="H970" s="8" t="s">
        <v>53</v>
      </c>
      <c r="I970" s="9">
        <v>46178</v>
      </c>
      <c r="J970" s="61">
        <v>0</v>
      </c>
      <c r="K970" s="56">
        <v>46174</v>
      </c>
      <c r="L970" s="8" t="s">
        <v>52</v>
      </c>
      <c r="M970" s="8" t="s">
        <v>97</v>
      </c>
      <c r="N970" s="8" t="s">
        <v>50</v>
      </c>
      <c r="O970" s="8">
        <v>1</v>
      </c>
      <c r="P970" s="8">
        <v>4</v>
      </c>
      <c r="Q970" s="8" t="s">
        <v>56</v>
      </c>
      <c r="R970" s="8">
        <v>4</v>
      </c>
      <c r="S970" s="8">
        <v>0</v>
      </c>
      <c r="T970" s="8" t="b">
        <v>0</v>
      </c>
      <c r="U970" s="8">
        <v>210</v>
      </c>
      <c r="V970" s="54">
        <v>181</v>
      </c>
      <c r="W970" s="54">
        <v>97</v>
      </c>
      <c r="X970" s="8">
        <v>0</v>
      </c>
      <c r="Y970" s="8">
        <v>0</v>
      </c>
      <c r="Z970" s="8">
        <v>1</v>
      </c>
      <c r="AA970" s="8">
        <v>0</v>
      </c>
      <c r="AB970" s="8">
        <v>4</v>
      </c>
      <c r="AC970" s="8">
        <v>0</v>
      </c>
      <c r="AD970" s="8"/>
      <c r="AE970" s="8">
        <v>210</v>
      </c>
      <c r="AF970" s="8" t="s">
        <v>8384</v>
      </c>
      <c r="AG970" s="8" t="s">
        <v>8379</v>
      </c>
      <c r="AH970" s="54">
        <v>4</v>
      </c>
      <c r="AI970" s="54">
        <v>-25</v>
      </c>
      <c r="AJ970" s="8">
        <v>0</v>
      </c>
      <c r="AK970" s="8">
        <v>1</v>
      </c>
      <c r="AL970" s="8">
        <v>0</v>
      </c>
      <c r="AM970" s="8">
        <v>4</v>
      </c>
      <c r="AN970" s="8">
        <v>0</v>
      </c>
      <c r="AO970" s="8">
        <v>1</v>
      </c>
      <c r="AP970" s="8">
        <v>0</v>
      </c>
      <c r="AQ970" s="8">
        <v>0</v>
      </c>
      <c r="AR970" s="54">
        <v>100</v>
      </c>
      <c r="AS970" s="8">
        <v>1</v>
      </c>
      <c r="AT970" s="8">
        <v>0</v>
      </c>
      <c r="AU970" s="8">
        <v>210</v>
      </c>
      <c r="AV970" s="8" t="s">
        <v>8439</v>
      </c>
      <c r="AW970" s="8">
        <v>1</v>
      </c>
      <c r="AX970" s="8">
        <v>0</v>
      </c>
      <c r="AY970" s="8">
        <v>0</v>
      </c>
      <c r="AZ970" s="47">
        <v>46178.354166666664</v>
      </c>
      <c r="BA970" s="47">
        <v>46178.5</v>
      </c>
      <c r="BB970" s="8" t="s">
        <v>8380</v>
      </c>
      <c r="BC970" s="47">
        <v>46178.356944444444</v>
      </c>
      <c r="BD970" s="47">
        <v>46178.482638888891</v>
      </c>
      <c r="BE970" s="8" t="s">
        <v>278</v>
      </c>
      <c r="BF970" s="8">
        <v>0</v>
      </c>
      <c r="BG970" s="8">
        <v>0</v>
      </c>
      <c r="BH970" s="8"/>
    </row>
    <row r="971" spans="2:60">
      <c r="B971" s="8" t="s">
        <v>8326</v>
      </c>
      <c r="C971" s="8" t="s">
        <v>95</v>
      </c>
      <c r="D971" s="8" t="s">
        <v>61</v>
      </c>
      <c r="E971" s="8" t="s">
        <v>143</v>
      </c>
      <c r="F971" s="8" t="s">
        <v>8438</v>
      </c>
      <c r="G971" s="8" t="s">
        <v>99</v>
      </c>
      <c r="H971" s="8" t="s">
        <v>53</v>
      </c>
      <c r="I971" s="9">
        <v>46263</v>
      </c>
      <c r="J971" s="61">
        <v>0</v>
      </c>
      <c r="K971" s="56">
        <v>46235</v>
      </c>
      <c r="L971" s="8" t="s">
        <v>52</v>
      </c>
      <c r="M971" s="8" t="s">
        <v>97</v>
      </c>
      <c r="N971" s="8" t="s">
        <v>50</v>
      </c>
      <c r="O971" s="8">
        <v>1</v>
      </c>
      <c r="P971" s="8">
        <v>4</v>
      </c>
      <c r="Q971" s="8" t="s">
        <v>60</v>
      </c>
      <c r="R971" s="8">
        <v>4</v>
      </c>
      <c r="S971" s="8">
        <v>0</v>
      </c>
      <c r="T971" s="8" t="b">
        <v>0</v>
      </c>
      <c r="U971" s="8">
        <v>240</v>
      </c>
      <c r="V971" s="54">
        <v>207</v>
      </c>
      <c r="W971" s="54">
        <v>125</v>
      </c>
      <c r="X971" s="8">
        <v>0</v>
      </c>
      <c r="Y971" s="8">
        <v>0</v>
      </c>
      <c r="Z971" s="8">
        <v>1</v>
      </c>
      <c r="AA971" s="8">
        <v>0</v>
      </c>
      <c r="AB971" s="8">
        <v>4</v>
      </c>
      <c r="AC971" s="8">
        <v>0</v>
      </c>
      <c r="AD971" s="8"/>
      <c r="AE971" s="8">
        <v>240</v>
      </c>
      <c r="AF971" s="8" t="s">
        <v>8378</v>
      </c>
      <c r="AG971" s="8" t="s">
        <v>8379</v>
      </c>
      <c r="AH971" s="54">
        <v>11</v>
      </c>
      <c r="AI971" s="54">
        <v>-22</v>
      </c>
      <c r="AJ971" s="8">
        <v>0</v>
      </c>
      <c r="AK971" s="8">
        <v>0</v>
      </c>
      <c r="AL971" s="8">
        <v>1</v>
      </c>
      <c r="AM971" s="8">
        <v>4</v>
      </c>
      <c r="AN971" s="8">
        <v>0</v>
      </c>
      <c r="AO971" s="8">
        <v>1</v>
      </c>
      <c r="AP971" s="8">
        <v>0</v>
      </c>
      <c r="AQ971" s="8">
        <v>0</v>
      </c>
      <c r="AR971" s="54">
        <v>135</v>
      </c>
      <c r="AS971" s="8">
        <v>1</v>
      </c>
      <c r="AT971" s="8">
        <v>0</v>
      </c>
      <c r="AU971" s="8">
        <v>240</v>
      </c>
      <c r="AV971" s="8" t="s">
        <v>8439</v>
      </c>
      <c r="AW971" s="8">
        <v>1</v>
      </c>
      <c r="AX971" s="8">
        <v>0</v>
      </c>
      <c r="AY971" s="8">
        <v>0</v>
      </c>
      <c r="AZ971" s="47">
        <v>46263.375</v>
      </c>
      <c r="BA971" s="47">
        <v>46263.541666666664</v>
      </c>
      <c r="BB971" s="8" t="s">
        <v>8380</v>
      </c>
      <c r="BC971" s="47">
        <v>46263.382638888892</v>
      </c>
      <c r="BD971" s="47">
        <v>46263.526388888888</v>
      </c>
      <c r="BE971" s="8" t="s">
        <v>143</v>
      </c>
      <c r="BF971" s="8">
        <v>0</v>
      </c>
      <c r="BG971" s="8">
        <v>0</v>
      </c>
      <c r="BH971" s="8"/>
    </row>
    <row r="972" spans="2:60">
      <c r="B972" s="8" t="s">
        <v>8326</v>
      </c>
      <c r="C972" s="8" t="s">
        <v>95</v>
      </c>
      <c r="D972" s="8" t="s">
        <v>61</v>
      </c>
      <c r="E972" s="8" t="s">
        <v>202</v>
      </c>
      <c r="F972" s="8" t="s">
        <v>8438</v>
      </c>
      <c r="G972" s="8" t="s">
        <v>96</v>
      </c>
      <c r="H972" s="8" t="s">
        <v>53</v>
      </c>
      <c r="I972" s="9">
        <v>46258</v>
      </c>
      <c r="J972" s="61">
        <v>0</v>
      </c>
      <c r="K972" s="56">
        <v>46235</v>
      </c>
      <c r="L972" s="8" t="s">
        <v>52</v>
      </c>
      <c r="M972" s="8" t="s">
        <v>97</v>
      </c>
      <c r="N972" s="8" t="s">
        <v>50</v>
      </c>
      <c r="O972" s="8">
        <v>1</v>
      </c>
      <c r="P972" s="8">
        <v>4</v>
      </c>
      <c r="Q972" s="8" t="s">
        <v>60</v>
      </c>
      <c r="R972" s="8">
        <v>4</v>
      </c>
      <c r="S972" s="8">
        <v>0</v>
      </c>
      <c r="T972" s="8" t="b">
        <v>0</v>
      </c>
      <c r="U972" s="8">
        <v>210</v>
      </c>
      <c r="V972" s="54">
        <v>181</v>
      </c>
      <c r="W972" s="54">
        <v>108</v>
      </c>
      <c r="X972" s="8">
        <v>0</v>
      </c>
      <c r="Y972" s="8">
        <v>0</v>
      </c>
      <c r="Z972" s="8">
        <v>1</v>
      </c>
      <c r="AA972" s="8">
        <v>0</v>
      </c>
      <c r="AB972" s="8">
        <v>4</v>
      </c>
      <c r="AC972" s="8">
        <v>0</v>
      </c>
      <c r="AD972" s="8"/>
      <c r="AE972" s="8">
        <v>210</v>
      </c>
      <c r="AF972" s="8" t="s">
        <v>8384</v>
      </c>
      <c r="AG972" s="8" t="s">
        <v>8379</v>
      </c>
      <c r="AH972" s="54">
        <v>7</v>
      </c>
      <c r="AI972" s="54">
        <v>-22</v>
      </c>
      <c r="AJ972" s="8">
        <v>0</v>
      </c>
      <c r="AK972" s="8">
        <v>1</v>
      </c>
      <c r="AL972" s="8">
        <v>0</v>
      </c>
      <c r="AM972" s="8">
        <v>4</v>
      </c>
      <c r="AN972" s="8">
        <v>0</v>
      </c>
      <c r="AO972" s="8">
        <v>1</v>
      </c>
      <c r="AP972" s="8">
        <v>0</v>
      </c>
      <c r="AQ972" s="8">
        <v>0</v>
      </c>
      <c r="AR972" s="54">
        <v>110</v>
      </c>
      <c r="AS972" s="8">
        <v>1</v>
      </c>
      <c r="AT972" s="8">
        <v>0</v>
      </c>
      <c r="AU972" s="8">
        <v>210</v>
      </c>
      <c r="AV972" s="8" t="s">
        <v>8439</v>
      </c>
      <c r="AW972" s="8">
        <v>1</v>
      </c>
      <c r="AX972" s="8">
        <v>0</v>
      </c>
      <c r="AY972" s="8">
        <v>0</v>
      </c>
      <c r="AZ972" s="47">
        <v>46258.375</v>
      </c>
      <c r="BA972" s="47">
        <v>46258.520833333336</v>
      </c>
      <c r="BB972" s="8" t="s">
        <v>8380</v>
      </c>
      <c r="BC972" s="47">
        <v>46258.379861111112</v>
      </c>
      <c r="BD972" s="47">
        <v>46258.505555555559</v>
      </c>
      <c r="BE972" s="8" t="s">
        <v>202</v>
      </c>
      <c r="BF972" s="8">
        <v>0</v>
      </c>
      <c r="BG972" s="8">
        <v>0</v>
      </c>
      <c r="BH972" s="8"/>
    </row>
    <row r="973" spans="2:60">
      <c r="B973" s="8" t="s">
        <v>8326</v>
      </c>
      <c r="C973" s="8" t="s">
        <v>95</v>
      </c>
      <c r="D973" s="8" t="s">
        <v>61</v>
      </c>
      <c r="E973" s="8" t="s">
        <v>314</v>
      </c>
      <c r="F973" s="8" t="s">
        <v>8438</v>
      </c>
      <c r="G973" s="8" t="s">
        <v>98</v>
      </c>
      <c r="H973" s="8" t="s">
        <v>53</v>
      </c>
      <c r="I973" s="9">
        <v>46259</v>
      </c>
      <c r="J973" s="61">
        <v>0</v>
      </c>
      <c r="K973" s="56">
        <v>46235</v>
      </c>
      <c r="L973" s="8" t="s">
        <v>52</v>
      </c>
      <c r="M973" s="8" t="s">
        <v>97</v>
      </c>
      <c r="N973" s="8" t="s">
        <v>50</v>
      </c>
      <c r="O973" s="8">
        <v>1</v>
      </c>
      <c r="P973" s="8">
        <v>4</v>
      </c>
      <c r="Q973" s="8" t="s">
        <v>60</v>
      </c>
      <c r="R973" s="8">
        <v>4</v>
      </c>
      <c r="S973" s="8">
        <v>0</v>
      </c>
      <c r="T973" s="8" t="b">
        <v>0</v>
      </c>
      <c r="U973" s="8">
        <v>420</v>
      </c>
      <c r="V973" s="54">
        <v>390</v>
      </c>
      <c r="W973" s="54">
        <v>261</v>
      </c>
      <c r="X973" s="8">
        <v>0</v>
      </c>
      <c r="Y973" s="8">
        <v>0</v>
      </c>
      <c r="Z973" s="8">
        <v>1</v>
      </c>
      <c r="AA973" s="8">
        <v>0</v>
      </c>
      <c r="AB973" s="8">
        <v>4</v>
      </c>
      <c r="AC973" s="8">
        <v>0</v>
      </c>
      <c r="AD973" s="8"/>
      <c r="AE973" s="8">
        <v>420</v>
      </c>
      <c r="AF973" s="8" t="s">
        <v>8384</v>
      </c>
      <c r="AG973" s="8" t="s">
        <v>8379</v>
      </c>
      <c r="AH973" s="54">
        <v>8</v>
      </c>
      <c r="AI973" s="54">
        <v>-22</v>
      </c>
      <c r="AJ973" s="8">
        <v>0</v>
      </c>
      <c r="AK973" s="8">
        <v>1</v>
      </c>
      <c r="AL973" s="8">
        <v>0</v>
      </c>
      <c r="AM973" s="8">
        <v>4</v>
      </c>
      <c r="AN973" s="8">
        <v>0</v>
      </c>
      <c r="AO973" s="8">
        <v>1</v>
      </c>
      <c r="AP973" s="8">
        <v>0</v>
      </c>
      <c r="AQ973" s="8">
        <v>0</v>
      </c>
      <c r="AR973" s="54">
        <v>260</v>
      </c>
      <c r="AS973" s="8">
        <v>1</v>
      </c>
      <c r="AT973" s="8">
        <v>0</v>
      </c>
      <c r="AU973" s="8">
        <v>420</v>
      </c>
      <c r="AV973" s="8" t="s">
        <v>8439</v>
      </c>
      <c r="AW973" s="8">
        <v>1</v>
      </c>
      <c r="AX973" s="8">
        <v>0</v>
      </c>
      <c r="AY973" s="8">
        <v>0</v>
      </c>
      <c r="AZ973" s="47">
        <v>46259.333333333336</v>
      </c>
      <c r="BA973" s="47">
        <v>46259.625</v>
      </c>
      <c r="BB973" s="8" t="s">
        <v>8380</v>
      </c>
      <c r="BC973" s="47">
        <v>46259.338888888888</v>
      </c>
      <c r="BD973" s="47">
        <v>46259.609722222223</v>
      </c>
      <c r="BE973" s="8" t="s">
        <v>314</v>
      </c>
      <c r="BF973" s="8">
        <v>0</v>
      </c>
      <c r="BG973" s="8">
        <v>0</v>
      </c>
      <c r="BH973" s="8"/>
    </row>
    <row r="974" spans="2:60">
      <c r="B974" s="8" t="s">
        <v>8326</v>
      </c>
      <c r="C974" s="8" t="s">
        <v>95</v>
      </c>
      <c r="D974" s="8" t="s">
        <v>61</v>
      </c>
      <c r="E974" s="8" t="s">
        <v>616</v>
      </c>
      <c r="F974" s="8" t="s">
        <v>8438</v>
      </c>
      <c r="G974" s="8" t="s">
        <v>96</v>
      </c>
      <c r="H974" s="8" t="s">
        <v>53</v>
      </c>
      <c r="I974" s="9">
        <v>46194</v>
      </c>
      <c r="J974" s="61">
        <v>0</v>
      </c>
      <c r="K974" s="56">
        <v>46174</v>
      </c>
      <c r="L974" s="8" t="s">
        <v>52</v>
      </c>
      <c r="M974" s="8" t="s">
        <v>97</v>
      </c>
      <c r="N974" s="8" t="s">
        <v>50</v>
      </c>
      <c r="O974" s="8">
        <v>1</v>
      </c>
      <c r="P974" s="8">
        <v>4</v>
      </c>
      <c r="Q974" s="8" t="s">
        <v>56</v>
      </c>
      <c r="R974" s="8">
        <v>4</v>
      </c>
      <c r="S974" s="8">
        <v>0</v>
      </c>
      <c r="T974" s="8" t="b">
        <v>0</v>
      </c>
      <c r="U974" s="8">
        <v>210</v>
      </c>
      <c r="V974" s="54">
        <v>178</v>
      </c>
      <c r="W974" s="54">
        <v>95</v>
      </c>
      <c r="X974" s="8">
        <v>0</v>
      </c>
      <c r="Y974" s="8">
        <v>0</v>
      </c>
      <c r="Z974" s="8">
        <v>1</v>
      </c>
      <c r="AA974" s="8">
        <v>0</v>
      </c>
      <c r="AB974" s="8">
        <v>4</v>
      </c>
      <c r="AC974" s="8">
        <v>0</v>
      </c>
      <c r="AD974" s="8"/>
      <c r="AE974" s="8">
        <v>210</v>
      </c>
      <c r="AF974" s="8" t="s">
        <v>8384</v>
      </c>
      <c r="AG974" s="8" t="s">
        <v>8379</v>
      </c>
      <c r="AH974" s="54">
        <v>3</v>
      </c>
      <c r="AI974" s="54">
        <v>-29</v>
      </c>
      <c r="AJ974" s="8">
        <v>0</v>
      </c>
      <c r="AK974" s="8">
        <v>1</v>
      </c>
      <c r="AL974" s="8">
        <v>0</v>
      </c>
      <c r="AM974" s="8">
        <v>4</v>
      </c>
      <c r="AN974" s="8">
        <v>0</v>
      </c>
      <c r="AO974" s="8">
        <v>1</v>
      </c>
      <c r="AP974" s="8">
        <v>0</v>
      </c>
      <c r="AQ974" s="8">
        <v>0</v>
      </c>
      <c r="AR974" s="54">
        <v>105</v>
      </c>
      <c r="AS974" s="8">
        <v>1</v>
      </c>
      <c r="AT974" s="8">
        <v>0</v>
      </c>
      <c r="AU974" s="8">
        <v>210</v>
      </c>
      <c r="AV974" s="8" t="s">
        <v>8439</v>
      </c>
      <c r="AW974" s="8">
        <v>1</v>
      </c>
      <c r="AX974" s="8">
        <v>0</v>
      </c>
      <c r="AY974" s="8">
        <v>0</v>
      </c>
      <c r="AZ974" s="47">
        <v>46194.333333333336</v>
      </c>
      <c r="BA974" s="47">
        <v>46194.479166666664</v>
      </c>
      <c r="BB974" s="8" t="s">
        <v>8380</v>
      </c>
      <c r="BC974" s="47">
        <v>46194.335416666669</v>
      </c>
      <c r="BD974" s="47">
        <v>46194.459027777775</v>
      </c>
      <c r="BE974" s="8" t="s">
        <v>616</v>
      </c>
      <c r="BF974" s="8">
        <v>0</v>
      </c>
      <c r="BG974" s="8">
        <v>0</v>
      </c>
      <c r="BH974" s="8"/>
    </row>
    <row r="975" spans="2:60">
      <c r="B975" s="8" t="s">
        <v>8326</v>
      </c>
      <c r="C975" s="8" t="s">
        <v>95</v>
      </c>
      <c r="D975" s="8" t="s">
        <v>61</v>
      </c>
      <c r="E975" s="8" t="s">
        <v>616</v>
      </c>
      <c r="F975" s="8" t="s">
        <v>8438</v>
      </c>
      <c r="G975" s="8" t="s">
        <v>96</v>
      </c>
      <c r="H975" s="8" t="s">
        <v>53</v>
      </c>
      <c r="I975" s="9">
        <v>46195</v>
      </c>
      <c r="J975" s="61">
        <v>0</v>
      </c>
      <c r="K975" s="56">
        <v>46174</v>
      </c>
      <c r="L975" s="8" t="s">
        <v>52</v>
      </c>
      <c r="M975" s="8" t="s">
        <v>97</v>
      </c>
      <c r="N975" s="8" t="s">
        <v>50</v>
      </c>
      <c r="O975" s="8">
        <v>1</v>
      </c>
      <c r="P975" s="8">
        <v>4</v>
      </c>
      <c r="Q975" s="8" t="s">
        <v>56</v>
      </c>
      <c r="R975" s="8">
        <v>4</v>
      </c>
      <c r="S975" s="8">
        <v>0</v>
      </c>
      <c r="T975" s="8" t="b">
        <v>0</v>
      </c>
      <c r="U975" s="8">
        <v>480</v>
      </c>
      <c r="V975" s="54">
        <v>444</v>
      </c>
      <c r="W975" s="54">
        <v>365</v>
      </c>
      <c r="X975" s="8">
        <v>0</v>
      </c>
      <c r="Y975" s="8">
        <v>0</v>
      </c>
      <c r="Z975" s="8">
        <v>1</v>
      </c>
      <c r="AA975" s="8">
        <v>0</v>
      </c>
      <c r="AB975" s="8">
        <v>4</v>
      </c>
      <c r="AC975" s="8">
        <v>0</v>
      </c>
      <c r="AD975" s="8"/>
      <c r="AE975" s="8">
        <v>480</v>
      </c>
      <c r="AF975" s="8" t="s">
        <v>8384</v>
      </c>
      <c r="AG975" s="8" t="s">
        <v>8379</v>
      </c>
      <c r="AH975" s="54">
        <v>9</v>
      </c>
      <c r="AI975" s="54">
        <v>-27</v>
      </c>
      <c r="AJ975" s="8">
        <v>0</v>
      </c>
      <c r="AK975" s="8">
        <v>1</v>
      </c>
      <c r="AL975" s="8">
        <v>0</v>
      </c>
      <c r="AM975" s="8">
        <v>4</v>
      </c>
      <c r="AN975" s="8">
        <v>0</v>
      </c>
      <c r="AO975" s="8">
        <v>1</v>
      </c>
      <c r="AP975" s="8">
        <v>0</v>
      </c>
      <c r="AQ975" s="8">
        <v>0</v>
      </c>
      <c r="AR975" s="54">
        <v>355</v>
      </c>
      <c r="AS975" s="8">
        <v>1</v>
      </c>
      <c r="AT975" s="8">
        <v>0</v>
      </c>
      <c r="AU975" s="8">
        <v>480</v>
      </c>
      <c r="AV975" s="8" t="s">
        <v>8439</v>
      </c>
      <c r="AW975" s="8">
        <v>1</v>
      </c>
      <c r="AX975" s="8">
        <v>0</v>
      </c>
      <c r="AY975" s="8">
        <v>0</v>
      </c>
      <c r="AZ975" s="47">
        <v>46195.333333333336</v>
      </c>
      <c r="BA975" s="47">
        <v>46195.666666666664</v>
      </c>
      <c r="BB975" s="8" t="s">
        <v>8380</v>
      </c>
      <c r="BC975" s="47">
        <v>46195.339583333334</v>
      </c>
      <c r="BD975" s="47">
        <v>46195.647916666669</v>
      </c>
      <c r="BE975" s="8" t="s">
        <v>616</v>
      </c>
      <c r="BF975" s="8">
        <v>0</v>
      </c>
      <c r="BG975" s="8">
        <v>0</v>
      </c>
      <c r="BH975" s="8"/>
    </row>
    <row r="976" spans="2:60">
      <c r="B976" s="8" t="s">
        <v>8326</v>
      </c>
      <c r="C976" s="8" t="s">
        <v>95</v>
      </c>
      <c r="D976" s="8" t="s">
        <v>61</v>
      </c>
      <c r="E976" s="8" t="s">
        <v>430</v>
      </c>
      <c r="F976" s="8" t="s">
        <v>8438</v>
      </c>
      <c r="G976" s="8" t="s">
        <v>96</v>
      </c>
      <c r="H976" s="8" t="s">
        <v>53</v>
      </c>
      <c r="I976" s="9">
        <v>46229</v>
      </c>
      <c r="J976" s="61">
        <v>0</v>
      </c>
      <c r="K976" s="56">
        <v>46204</v>
      </c>
      <c r="L976" s="8" t="s">
        <v>52</v>
      </c>
      <c r="M976" s="8" t="s">
        <v>97</v>
      </c>
      <c r="N976" s="8" t="s">
        <v>50</v>
      </c>
      <c r="O976" s="8">
        <v>1</v>
      </c>
      <c r="P976" s="8">
        <v>4</v>
      </c>
      <c r="Q976" s="8" t="s">
        <v>58</v>
      </c>
      <c r="R976" s="8">
        <v>4</v>
      </c>
      <c r="S976" s="8">
        <v>0</v>
      </c>
      <c r="T976" s="8" t="b">
        <v>0</v>
      </c>
      <c r="U976" s="8">
        <v>240</v>
      </c>
      <c r="V976" s="54">
        <v>218</v>
      </c>
      <c r="W976" s="54">
        <v>128</v>
      </c>
      <c r="X976" s="8">
        <v>0</v>
      </c>
      <c r="Y976" s="8">
        <v>0</v>
      </c>
      <c r="Z976" s="8">
        <v>1</v>
      </c>
      <c r="AA976" s="8">
        <v>0</v>
      </c>
      <c r="AB976" s="8">
        <v>4</v>
      </c>
      <c r="AC976" s="8">
        <v>0</v>
      </c>
      <c r="AD976" s="8"/>
      <c r="AE976" s="8">
        <v>240</v>
      </c>
      <c r="AF976" s="8" t="s">
        <v>8384</v>
      </c>
      <c r="AG976" s="8" t="s">
        <v>8379</v>
      </c>
      <c r="AH976" s="54">
        <v>4</v>
      </c>
      <c r="AI976" s="54">
        <v>-18</v>
      </c>
      <c r="AJ976" s="8">
        <v>0</v>
      </c>
      <c r="AK976" s="8">
        <v>1</v>
      </c>
      <c r="AL976" s="8">
        <v>0</v>
      </c>
      <c r="AM976" s="8">
        <v>4</v>
      </c>
      <c r="AN976" s="8">
        <v>0</v>
      </c>
      <c r="AO976" s="8">
        <v>1</v>
      </c>
      <c r="AP976" s="8">
        <v>0</v>
      </c>
      <c r="AQ976" s="8">
        <v>0</v>
      </c>
      <c r="AR976" s="54">
        <v>140</v>
      </c>
      <c r="AS976" s="8">
        <v>1</v>
      </c>
      <c r="AT976" s="8">
        <v>0</v>
      </c>
      <c r="AU976" s="8">
        <v>240</v>
      </c>
      <c r="AV976" s="8" t="s">
        <v>8439</v>
      </c>
      <c r="AW976" s="8">
        <v>1</v>
      </c>
      <c r="AX976" s="8">
        <v>0</v>
      </c>
      <c r="AY976" s="8">
        <v>0</v>
      </c>
      <c r="AZ976" s="47">
        <v>46229.541666666664</v>
      </c>
      <c r="BA976" s="47">
        <v>46229.708333333336</v>
      </c>
      <c r="BB976" s="8" t="s">
        <v>8380</v>
      </c>
      <c r="BC976" s="47">
        <v>46229.544444444444</v>
      </c>
      <c r="BD976" s="47">
        <v>46229.695833333331</v>
      </c>
      <c r="BE976" s="8" t="s">
        <v>430</v>
      </c>
      <c r="BF976" s="8">
        <v>0</v>
      </c>
      <c r="BG976" s="8">
        <v>0</v>
      </c>
      <c r="BH976" s="8"/>
    </row>
    <row r="977" spans="2:60">
      <c r="B977" s="8" t="s">
        <v>8326</v>
      </c>
      <c r="C977" s="8" t="s">
        <v>95</v>
      </c>
      <c r="D977" s="8" t="s">
        <v>61</v>
      </c>
      <c r="E977" s="8" t="s">
        <v>430</v>
      </c>
      <c r="F977" s="8" t="s">
        <v>8438</v>
      </c>
      <c r="G977" s="8" t="s">
        <v>96</v>
      </c>
      <c r="H977" s="8" t="s">
        <v>53</v>
      </c>
      <c r="I977" s="9">
        <v>46236</v>
      </c>
      <c r="J977" s="61">
        <v>0</v>
      </c>
      <c r="K977" s="56">
        <v>46235</v>
      </c>
      <c r="L977" s="8" t="s">
        <v>52</v>
      </c>
      <c r="M977" s="8" t="s">
        <v>97</v>
      </c>
      <c r="N977" s="8" t="s">
        <v>50</v>
      </c>
      <c r="O977" s="8">
        <v>1</v>
      </c>
      <c r="P977" s="8">
        <v>4</v>
      </c>
      <c r="Q977" s="8" t="s">
        <v>60</v>
      </c>
      <c r="R977" s="8">
        <v>4</v>
      </c>
      <c r="S977" s="8">
        <v>0</v>
      </c>
      <c r="T977" s="8" t="b">
        <v>0</v>
      </c>
      <c r="U977" s="8">
        <v>360</v>
      </c>
      <c r="V977" s="54">
        <v>329</v>
      </c>
      <c r="W977" s="54">
        <v>241</v>
      </c>
      <c r="X977" s="8">
        <v>0</v>
      </c>
      <c r="Y977" s="8">
        <v>0</v>
      </c>
      <c r="Z977" s="8">
        <v>1</v>
      </c>
      <c r="AA977" s="8">
        <v>0</v>
      </c>
      <c r="AB977" s="8">
        <v>4</v>
      </c>
      <c r="AC977" s="8">
        <v>0</v>
      </c>
      <c r="AD977" s="8"/>
      <c r="AE977" s="8">
        <v>360</v>
      </c>
      <c r="AF977" s="8" t="s">
        <v>8384</v>
      </c>
      <c r="AG977" s="8" t="s">
        <v>8379</v>
      </c>
      <c r="AH977" s="54">
        <v>4</v>
      </c>
      <c r="AI977" s="54">
        <v>-27</v>
      </c>
      <c r="AJ977" s="8">
        <v>0</v>
      </c>
      <c r="AK977" s="8">
        <v>1</v>
      </c>
      <c r="AL977" s="8">
        <v>0</v>
      </c>
      <c r="AM977" s="8">
        <v>4</v>
      </c>
      <c r="AN977" s="8">
        <v>0</v>
      </c>
      <c r="AO977" s="8">
        <v>1</v>
      </c>
      <c r="AP977" s="8">
        <v>0</v>
      </c>
      <c r="AQ977" s="8">
        <v>0</v>
      </c>
      <c r="AR977" s="54">
        <v>240</v>
      </c>
      <c r="AS977" s="8">
        <v>1</v>
      </c>
      <c r="AT977" s="8">
        <v>0</v>
      </c>
      <c r="AU977" s="8">
        <v>360</v>
      </c>
      <c r="AV977" s="8" t="s">
        <v>8439</v>
      </c>
      <c r="AW977" s="8">
        <v>1</v>
      </c>
      <c r="AX977" s="8">
        <v>0</v>
      </c>
      <c r="AY977" s="8">
        <v>0</v>
      </c>
      <c r="AZ977" s="47">
        <v>46236.333333333336</v>
      </c>
      <c r="BA977" s="47">
        <v>46236.583333333336</v>
      </c>
      <c r="BB977" s="8" t="s">
        <v>8380</v>
      </c>
      <c r="BC977" s="47">
        <v>46236.336111111108</v>
      </c>
      <c r="BD977" s="47">
        <v>46236.564583333333</v>
      </c>
      <c r="BE977" s="8" t="s">
        <v>430</v>
      </c>
      <c r="BF977" s="8">
        <v>0</v>
      </c>
      <c r="BG977" s="8">
        <v>0</v>
      </c>
      <c r="BH977" s="8"/>
    </row>
    <row r="978" spans="2:60">
      <c r="B978" s="8" t="s">
        <v>8326</v>
      </c>
      <c r="C978" s="8" t="s">
        <v>95</v>
      </c>
      <c r="D978" s="8" t="s">
        <v>61</v>
      </c>
      <c r="E978" s="8" t="s">
        <v>430</v>
      </c>
      <c r="F978" s="8" t="s">
        <v>8438</v>
      </c>
      <c r="G978" s="8" t="s">
        <v>98</v>
      </c>
      <c r="H978" s="8" t="s">
        <v>53</v>
      </c>
      <c r="I978" s="9">
        <v>46247</v>
      </c>
      <c r="J978" s="61">
        <v>0</v>
      </c>
      <c r="K978" s="56">
        <v>46235</v>
      </c>
      <c r="L978" s="8" t="s">
        <v>52</v>
      </c>
      <c r="M978" s="8" t="s">
        <v>97</v>
      </c>
      <c r="N978" s="8" t="s">
        <v>50</v>
      </c>
      <c r="O978" s="8">
        <v>1</v>
      </c>
      <c r="P978" s="8">
        <v>4</v>
      </c>
      <c r="Q978" s="8" t="s">
        <v>60</v>
      </c>
      <c r="R978" s="8">
        <v>4</v>
      </c>
      <c r="S978" s="8">
        <v>0</v>
      </c>
      <c r="T978" s="8" t="b">
        <v>0</v>
      </c>
      <c r="U978" s="8">
        <v>360</v>
      </c>
      <c r="V978" s="54">
        <v>327</v>
      </c>
      <c r="W978" s="54">
        <v>234</v>
      </c>
      <c r="X978" s="8">
        <v>0</v>
      </c>
      <c r="Y978" s="8">
        <v>0</v>
      </c>
      <c r="Z978" s="8">
        <v>1</v>
      </c>
      <c r="AA978" s="8">
        <v>0</v>
      </c>
      <c r="AB978" s="8">
        <v>4</v>
      </c>
      <c r="AC978" s="8">
        <v>0</v>
      </c>
      <c r="AD978" s="8"/>
      <c r="AE978" s="8">
        <v>360</v>
      </c>
      <c r="AF978" s="8" t="s">
        <v>8384</v>
      </c>
      <c r="AG978" s="8" t="s">
        <v>8379</v>
      </c>
      <c r="AH978" s="54">
        <v>8</v>
      </c>
      <c r="AI978" s="54">
        <v>-25</v>
      </c>
      <c r="AJ978" s="8">
        <v>0</v>
      </c>
      <c r="AK978" s="8">
        <v>1</v>
      </c>
      <c r="AL978" s="8">
        <v>0</v>
      </c>
      <c r="AM978" s="8">
        <v>4</v>
      </c>
      <c r="AN978" s="8">
        <v>0</v>
      </c>
      <c r="AO978" s="8">
        <v>1</v>
      </c>
      <c r="AP978" s="8">
        <v>0</v>
      </c>
      <c r="AQ978" s="8">
        <v>0</v>
      </c>
      <c r="AR978" s="54">
        <v>245</v>
      </c>
      <c r="AS978" s="8">
        <v>1</v>
      </c>
      <c r="AT978" s="8">
        <v>0</v>
      </c>
      <c r="AU978" s="8">
        <v>360</v>
      </c>
      <c r="AV978" s="8" t="s">
        <v>8439</v>
      </c>
      <c r="AW978" s="8">
        <v>1</v>
      </c>
      <c r="AX978" s="8">
        <v>0</v>
      </c>
      <c r="AY978" s="8">
        <v>0</v>
      </c>
      <c r="AZ978" s="47">
        <v>46247.354166666664</v>
      </c>
      <c r="BA978" s="47">
        <v>46247.604166666664</v>
      </c>
      <c r="BB978" s="8" t="s">
        <v>8380</v>
      </c>
      <c r="BC978" s="47">
        <v>46247.359722222223</v>
      </c>
      <c r="BD978" s="47">
        <v>46247.586805555555</v>
      </c>
      <c r="BE978" s="8" t="s">
        <v>430</v>
      </c>
      <c r="BF978" s="8">
        <v>0</v>
      </c>
      <c r="BG978" s="8">
        <v>0</v>
      </c>
      <c r="BH978" s="8"/>
    </row>
    <row r="979" spans="2:60">
      <c r="B979" s="8" t="s">
        <v>8326</v>
      </c>
      <c r="C979" s="8" t="s">
        <v>95</v>
      </c>
      <c r="D979" s="8" t="s">
        <v>61</v>
      </c>
      <c r="E979" s="8" t="s">
        <v>480</v>
      </c>
      <c r="F979" s="8" t="s">
        <v>8438</v>
      </c>
      <c r="G979" s="8" t="s">
        <v>96</v>
      </c>
      <c r="H979" s="8" t="s">
        <v>53</v>
      </c>
      <c r="I979" s="9">
        <v>46233</v>
      </c>
      <c r="J979" s="61">
        <v>0</v>
      </c>
      <c r="K979" s="56">
        <v>46204</v>
      </c>
      <c r="L979" s="8" t="s">
        <v>52</v>
      </c>
      <c r="M979" s="8" t="s">
        <v>97</v>
      </c>
      <c r="N979" s="8" t="s">
        <v>50</v>
      </c>
      <c r="O979" s="8">
        <v>1</v>
      </c>
      <c r="P979" s="8">
        <v>4</v>
      </c>
      <c r="Q979" s="8" t="s">
        <v>58</v>
      </c>
      <c r="R979" s="8">
        <v>4</v>
      </c>
      <c r="S979" s="8">
        <v>0</v>
      </c>
      <c r="T979" s="8" t="b">
        <v>0</v>
      </c>
      <c r="U979" s="8">
        <v>240</v>
      </c>
      <c r="V979" s="54">
        <v>212</v>
      </c>
      <c r="W979" s="54">
        <v>145</v>
      </c>
      <c r="X979" s="8">
        <v>0</v>
      </c>
      <c r="Y979" s="8">
        <v>0</v>
      </c>
      <c r="Z979" s="8">
        <v>1</v>
      </c>
      <c r="AA979" s="8">
        <v>0</v>
      </c>
      <c r="AB979" s="8">
        <v>4</v>
      </c>
      <c r="AC979" s="8">
        <v>0</v>
      </c>
      <c r="AD979" s="8"/>
      <c r="AE979" s="8">
        <v>240</v>
      </c>
      <c r="AF979" s="8" t="s">
        <v>8384</v>
      </c>
      <c r="AG979" s="8" t="s">
        <v>8379</v>
      </c>
      <c r="AH979" s="54">
        <v>9</v>
      </c>
      <c r="AI979" s="54">
        <v>-19</v>
      </c>
      <c r="AJ979" s="8">
        <v>0</v>
      </c>
      <c r="AK979" s="8">
        <v>1</v>
      </c>
      <c r="AL979" s="8">
        <v>0</v>
      </c>
      <c r="AM979" s="8">
        <v>4</v>
      </c>
      <c r="AN979" s="8">
        <v>0</v>
      </c>
      <c r="AO979" s="8">
        <v>1</v>
      </c>
      <c r="AP979" s="8">
        <v>0</v>
      </c>
      <c r="AQ979" s="8">
        <v>0</v>
      </c>
      <c r="AR979" s="54">
        <v>145</v>
      </c>
      <c r="AS979" s="8">
        <v>1</v>
      </c>
      <c r="AT979" s="8">
        <v>0</v>
      </c>
      <c r="AU979" s="8">
        <v>240</v>
      </c>
      <c r="AV979" s="8" t="s">
        <v>8439</v>
      </c>
      <c r="AW979" s="8">
        <v>1</v>
      </c>
      <c r="AX979" s="8">
        <v>0</v>
      </c>
      <c r="AY979" s="8">
        <v>0</v>
      </c>
      <c r="AZ979" s="47">
        <v>46233.375</v>
      </c>
      <c r="BA979" s="47">
        <v>46233.541666666664</v>
      </c>
      <c r="BB979" s="8" t="s">
        <v>8380</v>
      </c>
      <c r="BC979" s="47">
        <v>46233.381249999999</v>
      </c>
      <c r="BD979" s="47">
        <v>46233.52847222222</v>
      </c>
      <c r="BE979" s="8" t="s">
        <v>480</v>
      </c>
      <c r="BF979" s="8">
        <v>0</v>
      </c>
      <c r="BG979" s="8">
        <v>0</v>
      </c>
      <c r="BH979" s="8"/>
    </row>
    <row r="980" spans="2:60">
      <c r="B980" s="8" t="s">
        <v>8326</v>
      </c>
      <c r="C980" s="8" t="s">
        <v>95</v>
      </c>
      <c r="D980" s="8" t="s">
        <v>61</v>
      </c>
      <c r="E980" s="8" t="s">
        <v>480</v>
      </c>
      <c r="F980" s="8" t="s">
        <v>8438</v>
      </c>
      <c r="G980" s="8" t="s">
        <v>98</v>
      </c>
      <c r="H980" s="8" t="s">
        <v>53</v>
      </c>
      <c r="I980" s="9">
        <v>46186</v>
      </c>
      <c r="J980" s="61">
        <v>0</v>
      </c>
      <c r="K980" s="56">
        <v>46174</v>
      </c>
      <c r="L980" s="8" t="s">
        <v>52</v>
      </c>
      <c r="M980" s="8" t="s">
        <v>97</v>
      </c>
      <c r="N980" s="8" t="s">
        <v>50</v>
      </c>
      <c r="O980" s="8">
        <v>1</v>
      </c>
      <c r="P980" s="8">
        <v>4</v>
      </c>
      <c r="Q980" s="8" t="s">
        <v>56</v>
      </c>
      <c r="R980" s="8">
        <v>4</v>
      </c>
      <c r="S980" s="8">
        <v>0</v>
      </c>
      <c r="T980" s="8" t="b">
        <v>0</v>
      </c>
      <c r="U980" s="8">
        <v>240</v>
      </c>
      <c r="V980" s="54">
        <v>209</v>
      </c>
      <c r="W980" s="54">
        <v>136</v>
      </c>
      <c r="X980" s="8">
        <v>0</v>
      </c>
      <c r="Y980" s="8">
        <v>0</v>
      </c>
      <c r="Z980" s="8">
        <v>1</v>
      </c>
      <c r="AA980" s="8">
        <v>0</v>
      </c>
      <c r="AB980" s="8">
        <v>4</v>
      </c>
      <c r="AC980" s="8">
        <v>0</v>
      </c>
      <c r="AD980" s="8"/>
      <c r="AE980" s="8">
        <v>240</v>
      </c>
      <c r="AF980" s="8" t="s">
        <v>8384</v>
      </c>
      <c r="AG980" s="8" t="s">
        <v>8379</v>
      </c>
      <c r="AH980" s="54">
        <v>3</v>
      </c>
      <c r="AI980" s="54">
        <v>-28</v>
      </c>
      <c r="AJ980" s="8">
        <v>0</v>
      </c>
      <c r="AK980" s="8">
        <v>1</v>
      </c>
      <c r="AL980" s="8">
        <v>0</v>
      </c>
      <c r="AM980" s="8">
        <v>4</v>
      </c>
      <c r="AN980" s="8">
        <v>0</v>
      </c>
      <c r="AO980" s="8">
        <v>1</v>
      </c>
      <c r="AP980" s="8">
        <v>0</v>
      </c>
      <c r="AQ980" s="8">
        <v>0</v>
      </c>
      <c r="AR980" s="54">
        <v>140</v>
      </c>
      <c r="AS980" s="8">
        <v>1</v>
      </c>
      <c r="AT980" s="8">
        <v>0</v>
      </c>
      <c r="AU980" s="8">
        <v>240</v>
      </c>
      <c r="AV980" s="8" t="s">
        <v>8439</v>
      </c>
      <c r="AW980" s="8">
        <v>1</v>
      </c>
      <c r="AX980" s="8">
        <v>0</v>
      </c>
      <c r="AY980" s="8">
        <v>0</v>
      </c>
      <c r="AZ980" s="47">
        <v>46186.375</v>
      </c>
      <c r="BA980" s="47">
        <v>46186.541666666664</v>
      </c>
      <c r="BB980" s="8" t="s">
        <v>8380</v>
      </c>
      <c r="BC980" s="47">
        <v>46186.377083333333</v>
      </c>
      <c r="BD980" s="47">
        <v>46186.522222222222</v>
      </c>
      <c r="BE980" s="8" t="s">
        <v>480</v>
      </c>
      <c r="BF980" s="8">
        <v>0</v>
      </c>
      <c r="BG980" s="8">
        <v>0</v>
      </c>
      <c r="BH980" s="8"/>
    </row>
    <row r="981" spans="2:60">
      <c r="B981" s="8" t="s">
        <v>8326</v>
      </c>
      <c r="C981" s="8" t="s">
        <v>95</v>
      </c>
      <c r="D981" s="8" t="s">
        <v>61</v>
      </c>
      <c r="E981" s="8" t="s">
        <v>480</v>
      </c>
      <c r="F981" s="8" t="s">
        <v>8438</v>
      </c>
      <c r="G981" s="8" t="s">
        <v>98</v>
      </c>
      <c r="H981" s="8" t="s">
        <v>53</v>
      </c>
      <c r="I981" s="9">
        <v>46251</v>
      </c>
      <c r="J981" s="61">
        <v>0</v>
      </c>
      <c r="K981" s="56">
        <v>46235</v>
      </c>
      <c r="L981" s="8" t="s">
        <v>52</v>
      </c>
      <c r="M981" s="8" t="s">
        <v>97</v>
      </c>
      <c r="N981" s="8" t="s">
        <v>50</v>
      </c>
      <c r="O981" s="8">
        <v>1</v>
      </c>
      <c r="P981" s="8">
        <v>4</v>
      </c>
      <c r="Q981" s="8" t="s">
        <v>60</v>
      </c>
      <c r="R981" s="8">
        <v>4</v>
      </c>
      <c r="S981" s="8">
        <v>0</v>
      </c>
      <c r="T981" s="8" t="b">
        <v>0</v>
      </c>
      <c r="U981" s="8">
        <v>180</v>
      </c>
      <c r="V981" s="54">
        <v>164</v>
      </c>
      <c r="W981" s="54">
        <v>91</v>
      </c>
      <c r="X981" s="8">
        <v>0</v>
      </c>
      <c r="Y981" s="8">
        <v>0</v>
      </c>
      <c r="Z981" s="8">
        <v>1</v>
      </c>
      <c r="AA981" s="8">
        <v>0</v>
      </c>
      <c r="AB981" s="8">
        <v>4</v>
      </c>
      <c r="AC981" s="8">
        <v>0</v>
      </c>
      <c r="AD981" s="8"/>
      <c r="AE981" s="8">
        <v>180</v>
      </c>
      <c r="AF981" s="8" t="s">
        <v>8384</v>
      </c>
      <c r="AG981" s="8" t="s">
        <v>8384</v>
      </c>
      <c r="AH981" s="54">
        <v>8</v>
      </c>
      <c r="AI981" s="54">
        <v>-8</v>
      </c>
      <c r="AJ981" s="8">
        <v>0</v>
      </c>
      <c r="AK981" s="8">
        <v>1</v>
      </c>
      <c r="AL981" s="8">
        <v>0</v>
      </c>
      <c r="AM981" s="8">
        <v>4</v>
      </c>
      <c r="AN981" s="8">
        <v>0</v>
      </c>
      <c r="AO981" s="8">
        <v>0</v>
      </c>
      <c r="AP981" s="8">
        <v>1</v>
      </c>
      <c r="AQ981" s="8">
        <v>0</v>
      </c>
      <c r="AR981" s="54">
        <v>90</v>
      </c>
      <c r="AS981" s="8">
        <v>1</v>
      </c>
      <c r="AT981" s="8">
        <v>0</v>
      </c>
      <c r="AU981" s="8">
        <v>180</v>
      </c>
      <c r="AV981" s="8" t="s">
        <v>8439</v>
      </c>
      <c r="AW981" s="8">
        <v>1</v>
      </c>
      <c r="AX981" s="8">
        <v>0</v>
      </c>
      <c r="AY981" s="8">
        <v>0</v>
      </c>
      <c r="AZ981" s="47">
        <v>46251.5625</v>
      </c>
      <c r="BA981" s="47">
        <v>46251.6875</v>
      </c>
      <c r="BB981" s="8" t="s">
        <v>8380</v>
      </c>
      <c r="BC981" s="47">
        <v>46251.568055555559</v>
      </c>
      <c r="BD981" s="47">
        <v>46251.681944444441</v>
      </c>
      <c r="BE981" s="8" t="s">
        <v>480</v>
      </c>
      <c r="BF981" s="8">
        <v>0</v>
      </c>
      <c r="BG981" s="8">
        <v>0</v>
      </c>
      <c r="BH981" s="8"/>
    </row>
    <row r="982" spans="2:60">
      <c r="B982" s="8" t="s">
        <v>8326</v>
      </c>
      <c r="C982" s="8" t="s">
        <v>95</v>
      </c>
      <c r="D982" s="8" t="s">
        <v>61</v>
      </c>
      <c r="E982" s="8" t="s">
        <v>420</v>
      </c>
      <c r="F982" s="8" t="s">
        <v>8438</v>
      </c>
      <c r="G982" s="8" t="s">
        <v>98</v>
      </c>
      <c r="H982" s="8" t="s">
        <v>53</v>
      </c>
      <c r="I982" s="9">
        <v>46260</v>
      </c>
      <c r="J982" s="61">
        <v>0</v>
      </c>
      <c r="K982" s="56">
        <v>46235</v>
      </c>
      <c r="L982" s="8" t="s">
        <v>52</v>
      </c>
      <c r="M982" s="8" t="s">
        <v>97</v>
      </c>
      <c r="N982" s="8" t="s">
        <v>50</v>
      </c>
      <c r="O982" s="8">
        <v>1</v>
      </c>
      <c r="P982" s="8">
        <v>4</v>
      </c>
      <c r="Q982" s="8" t="s">
        <v>60</v>
      </c>
      <c r="R982" s="8">
        <v>4</v>
      </c>
      <c r="S982" s="8">
        <v>0</v>
      </c>
      <c r="T982" s="8" t="b">
        <v>0</v>
      </c>
      <c r="U982" s="8">
        <v>300</v>
      </c>
      <c r="V982" s="54">
        <v>270</v>
      </c>
      <c r="W982" s="54">
        <v>157</v>
      </c>
      <c r="X982" s="8">
        <v>0</v>
      </c>
      <c r="Y982" s="8">
        <v>0</v>
      </c>
      <c r="Z982" s="8">
        <v>1</v>
      </c>
      <c r="AA982" s="8">
        <v>0</v>
      </c>
      <c r="AB982" s="8">
        <v>4</v>
      </c>
      <c r="AC982" s="8">
        <v>0</v>
      </c>
      <c r="AD982" s="8"/>
      <c r="AE982" s="8">
        <v>300</v>
      </c>
      <c r="AF982" s="8" t="s">
        <v>8384</v>
      </c>
      <c r="AG982" s="8" t="s">
        <v>8379</v>
      </c>
      <c r="AH982" s="54">
        <v>5</v>
      </c>
      <c r="AI982" s="54">
        <v>-25</v>
      </c>
      <c r="AJ982" s="8">
        <v>0</v>
      </c>
      <c r="AK982" s="8">
        <v>1</v>
      </c>
      <c r="AL982" s="8">
        <v>0</v>
      </c>
      <c r="AM982" s="8">
        <v>4</v>
      </c>
      <c r="AN982" s="8">
        <v>0</v>
      </c>
      <c r="AO982" s="8">
        <v>1</v>
      </c>
      <c r="AP982" s="8">
        <v>0</v>
      </c>
      <c r="AQ982" s="8">
        <v>0</v>
      </c>
      <c r="AR982" s="54">
        <v>170</v>
      </c>
      <c r="AS982" s="8">
        <v>1</v>
      </c>
      <c r="AT982" s="8">
        <v>0</v>
      </c>
      <c r="AU982" s="8">
        <v>300</v>
      </c>
      <c r="AV982" s="8" t="s">
        <v>8439</v>
      </c>
      <c r="AW982" s="8">
        <v>1</v>
      </c>
      <c r="AX982" s="8">
        <v>0</v>
      </c>
      <c r="AY982" s="8">
        <v>0</v>
      </c>
      <c r="AZ982" s="47">
        <v>46260.375</v>
      </c>
      <c r="BA982" s="47">
        <v>46260.583333333336</v>
      </c>
      <c r="BB982" s="8" t="s">
        <v>8380</v>
      </c>
      <c r="BC982" s="47">
        <v>46260.378472222219</v>
      </c>
      <c r="BD982" s="47">
        <v>46260.565972222219</v>
      </c>
      <c r="BE982" s="8" t="s">
        <v>420</v>
      </c>
      <c r="BF982" s="8">
        <v>0</v>
      </c>
      <c r="BG982" s="8">
        <v>0</v>
      </c>
      <c r="BH982" s="8"/>
    </row>
    <row r="983" spans="2:60">
      <c r="B983" s="8" t="s">
        <v>8326</v>
      </c>
      <c r="C983" s="8" t="s">
        <v>95</v>
      </c>
      <c r="D983" s="8" t="s">
        <v>61</v>
      </c>
      <c r="E983" s="8" t="s">
        <v>394</v>
      </c>
      <c r="F983" s="8" t="s">
        <v>8438</v>
      </c>
      <c r="G983" s="8" t="s">
        <v>96</v>
      </c>
      <c r="H983" s="8" t="s">
        <v>53</v>
      </c>
      <c r="I983" s="9">
        <v>46181</v>
      </c>
      <c r="J983" s="61">
        <v>0</v>
      </c>
      <c r="K983" s="56">
        <v>46174</v>
      </c>
      <c r="L983" s="8" t="s">
        <v>52</v>
      </c>
      <c r="M983" s="8" t="s">
        <v>97</v>
      </c>
      <c r="N983" s="8" t="s">
        <v>50</v>
      </c>
      <c r="O983" s="8">
        <v>1</v>
      </c>
      <c r="P983" s="8">
        <v>4</v>
      </c>
      <c r="Q983" s="8" t="s">
        <v>56</v>
      </c>
      <c r="R983" s="8">
        <v>4</v>
      </c>
      <c r="S983" s="8">
        <v>0</v>
      </c>
      <c r="T983" s="8" t="b">
        <v>0</v>
      </c>
      <c r="U983" s="8">
        <v>240</v>
      </c>
      <c r="V983" s="54">
        <v>218</v>
      </c>
      <c r="W983" s="54">
        <v>138</v>
      </c>
      <c r="X983" s="8">
        <v>0</v>
      </c>
      <c r="Y983" s="8">
        <v>0</v>
      </c>
      <c r="Z983" s="8">
        <v>1</v>
      </c>
      <c r="AA983" s="8">
        <v>0</v>
      </c>
      <c r="AB983" s="8">
        <v>4</v>
      </c>
      <c r="AC983" s="8">
        <v>0</v>
      </c>
      <c r="AD983" s="8"/>
      <c r="AE983" s="8">
        <v>240</v>
      </c>
      <c r="AF983" s="8" t="s">
        <v>8384</v>
      </c>
      <c r="AG983" s="8" t="s">
        <v>8379</v>
      </c>
      <c r="AH983" s="54">
        <v>9</v>
      </c>
      <c r="AI983" s="54">
        <v>-13</v>
      </c>
      <c r="AJ983" s="8">
        <v>0</v>
      </c>
      <c r="AK983" s="8">
        <v>1</v>
      </c>
      <c r="AL983" s="8">
        <v>0</v>
      </c>
      <c r="AM983" s="8">
        <v>4</v>
      </c>
      <c r="AN983" s="8">
        <v>0</v>
      </c>
      <c r="AO983" s="8">
        <v>1</v>
      </c>
      <c r="AP983" s="8">
        <v>0</v>
      </c>
      <c r="AQ983" s="8">
        <v>0</v>
      </c>
      <c r="AR983" s="54">
        <v>135</v>
      </c>
      <c r="AS983" s="8">
        <v>1</v>
      </c>
      <c r="AT983" s="8">
        <v>0</v>
      </c>
      <c r="AU983" s="8">
        <v>240</v>
      </c>
      <c r="AV983" s="8" t="s">
        <v>8439</v>
      </c>
      <c r="AW983" s="8">
        <v>1</v>
      </c>
      <c r="AX983" s="8">
        <v>0</v>
      </c>
      <c r="AY983" s="8">
        <v>0</v>
      </c>
      <c r="AZ983" s="47">
        <v>46181.333333333336</v>
      </c>
      <c r="BA983" s="47">
        <v>46181.5</v>
      </c>
      <c r="BB983" s="8" t="s">
        <v>8380</v>
      </c>
      <c r="BC983" s="47">
        <v>46181.339583333334</v>
      </c>
      <c r="BD983" s="47">
        <v>46181.490972222222</v>
      </c>
      <c r="BE983" s="8" t="s">
        <v>394</v>
      </c>
      <c r="BF983" s="8">
        <v>0</v>
      </c>
      <c r="BG983" s="8">
        <v>0</v>
      </c>
      <c r="BH983" s="8"/>
    </row>
    <row r="984" spans="2:60">
      <c r="B984" s="8" t="s">
        <v>8326</v>
      </c>
      <c r="C984" s="8" t="s">
        <v>95</v>
      </c>
      <c r="D984" s="8" t="s">
        <v>61</v>
      </c>
      <c r="E984" s="8" t="s">
        <v>514</v>
      </c>
      <c r="F984" s="8" t="s">
        <v>8438</v>
      </c>
      <c r="G984" s="8" t="s">
        <v>99</v>
      </c>
      <c r="H984" s="8" t="s">
        <v>53</v>
      </c>
      <c r="I984" s="9">
        <v>46213</v>
      </c>
      <c r="J984" s="61">
        <v>0</v>
      </c>
      <c r="K984" s="56">
        <v>46204</v>
      </c>
      <c r="L984" s="8" t="s">
        <v>52</v>
      </c>
      <c r="M984" s="8" t="s">
        <v>97</v>
      </c>
      <c r="N984" s="8" t="s">
        <v>50</v>
      </c>
      <c r="O984" s="8">
        <v>1</v>
      </c>
      <c r="P984" s="8">
        <v>4</v>
      </c>
      <c r="Q984" s="8" t="s">
        <v>58</v>
      </c>
      <c r="R984" s="8">
        <v>4</v>
      </c>
      <c r="S984" s="8">
        <v>0</v>
      </c>
      <c r="T984" s="8" t="b">
        <v>0</v>
      </c>
      <c r="U984" s="8">
        <v>240</v>
      </c>
      <c r="V984" s="54">
        <v>216</v>
      </c>
      <c r="W984" s="54">
        <v>139</v>
      </c>
      <c r="X984" s="8">
        <v>0</v>
      </c>
      <c r="Y984" s="8">
        <v>0</v>
      </c>
      <c r="Z984" s="8">
        <v>1</v>
      </c>
      <c r="AA984" s="8">
        <v>0</v>
      </c>
      <c r="AB984" s="8">
        <v>4</v>
      </c>
      <c r="AC984" s="8">
        <v>0</v>
      </c>
      <c r="AD984" s="8"/>
      <c r="AE984" s="8">
        <v>240</v>
      </c>
      <c r="AF984" s="8" t="s">
        <v>8384</v>
      </c>
      <c r="AG984" s="8" t="s">
        <v>8379</v>
      </c>
      <c r="AH984" s="54">
        <v>9</v>
      </c>
      <c r="AI984" s="54">
        <v>-15</v>
      </c>
      <c r="AJ984" s="8">
        <v>0</v>
      </c>
      <c r="AK984" s="8">
        <v>1</v>
      </c>
      <c r="AL984" s="8">
        <v>0</v>
      </c>
      <c r="AM984" s="8">
        <v>4</v>
      </c>
      <c r="AN984" s="8">
        <v>0</v>
      </c>
      <c r="AO984" s="8">
        <v>1</v>
      </c>
      <c r="AP984" s="8">
        <v>0</v>
      </c>
      <c r="AQ984" s="8">
        <v>0</v>
      </c>
      <c r="AR984" s="54">
        <v>135</v>
      </c>
      <c r="AS984" s="8">
        <v>1</v>
      </c>
      <c r="AT984" s="8">
        <v>0</v>
      </c>
      <c r="AU984" s="8">
        <v>240</v>
      </c>
      <c r="AV984" s="8" t="s">
        <v>8439</v>
      </c>
      <c r="AW984" s="8">
        <v>1</v>
      </c>
      <c r="AX984" s="8">
        <v>0</v>
      </c>
      <c r="AY984" s="8">
        <v>0</v>
      </c>
      <c r="AZ984" s="47">
        <v>46213.375</v>
      </c>
      <c r="BA984" s="47">
        <v>46213.541666666664</v>
      </c>
      <c r="BB984" s="8" t="s">
        <v>8380</v>
      </c>
      <c r="BC984" s="47">
        <v>46213.381249999999</v>
      </c>
      <c r="BD984" s="47">
        <v>46213.53125</v>
      </c>
      <c r="BE984" s="8" t="s">
        <v>514</v>
      </c>
      <c r="BF984" s="8">
        <v>0</v>
      </c>
      <c r="BG984" s="8">
        <v>0</v>
      </c>
      <c r="BH984" s="8"/>
    </row>
    <row r="985" spans="2:60">
      <c r="B985" s="8" t="s">
        <v>8326</v>
      </c>
      <c r="C985" s="8" t="s">
        <v>95</v>
      </c>
      <c r="D985" s="8" t="s">
        <v>61</v>
      </c>
      <c r="E985" s="8" t="s">
        <v>497</v>
      </c>
      <c r="F985" s="8" t="s">
        <v>8438</v>
      </c>
      <c r="G985" s="8" t="s">
        <v>98</v>
      </c>
      <c r="H985" s="8" t="s">
        <v>53</v>
      </c>
      <c r="I985" s="9">
        <v>46179</v>
      </c>
      <c r="J985" s="61">
        <v>0</v>
      </c>
      <c r="K985" s="56">
        <v>46174</v>
      </c>
      <c r="L985" s="8" t="s">
        <v>52</v>
      </c>
      <c r="M985" s="8" t="s">
        <v>97</v>
      </c>
      <c r="N985" s="8" t="s">
        <v>50</v>
      </c>
      <c r="O985" s="8">
        <v>1</v>
      </c>
      <c r="P985" s="8">
        <v>4</v>
      </c>
      <c r="Q985" s="8" t="s">
        <v>56</v>
      </c>
      <c r="R985" s="8">
        <v>4</v>
      </c>
      <c r="S985" s="8">
        <v>0</v>
      </c>
      <c r="T985" s="8" t="b">
        <v>0</v>
      </c>
      <c r="U985" s="8">
        <v>210</v>
      </c>
      <c r="V985" s="54">
        <v>193</v>
      </c>
      <c r="W985" s="54">
        <v>112</v>
      </c>
      <c r="X985" s="8">
        <v>0</v>
      </c>
      <c r="Y985" s="8">
        <v>0</v>
      </c>
      <c r="Z985" s="8">
        <v>1</v>
      </c>
      <c r="AA985" s="8">
        <v>0</v>
      </c>
      <c r="AB985" s="8">
        <v>4</v>
      </c>
      <c r="AC985" s="8">
        <v>0</v>
      </c>
      <c r="AD985" s="8"/>
      <c r="AE985" s="8">
        <v>210</v>
      </c>
      <c r="AF985" s="8" t="s">
        <v>8384</v>
      </c>
      <c r="AG985" s="8" t="s">
        <v>8379</v>
      </c>
      <c r="AH985" s="54">
        <v>2</v>
      </c>
      <c r="AI985" s="54">
        <v>-15</v>
      </c>
      <c r="AJ985" s="8">
        <v>0</v>
      </c>
      <c r="AK985" s="8">
        <v>1</v>
      </c>
      <c r="AL985" s="8">
        <v>0</v>
      </c>
      <c r="AM985" s="8">
        <v>4</v>
      </c>
      <c r="AN985" s="8">
        <v>0</v>
      </c>
      <c r="AO985" s="8">
        <v>1</v>
      </c>
      <c r="AP985" s="8">
        <v>0</v>
      </c>
      <c r="AQ985" s="8">
        <v>0</v>
      </c>
      <c r="AR985" s="54">
        <v>120</v>
      </c>
      <c r="AS985" s="8">
        <v>1</v>
      </c>
      <c r="AT985" s="8">
        <v>0</v>
      </c>
      <c r="AU985" s="8">
        <v>210</v>
      </c>
      <c r="AV985" s="8" t="s">
        <v>8439</v>
      </c>
      <c r="AW985" s="8">
        <v>1</v>
      </c>
      <c r="AX985" s="8">
        <v>0</v>
      </c>
      <c r="AY985" s="8">
        <v>0</v>
      </c>
      <c r="AZ985" s="47">
        <v>46179.354166666664</v>
      </c>
      <c r="BA985" s="47">
        <v>46179.5</v>
      </c>
      <c r="BB985" s="8" t="s">
        <v>8380</v>
      </c>
      <c r="BC985" s="47">
        <v>46179.355555555558</v>
      </c>
      <c r="BD985" s="47">
        <v>46179.489583333336</v>
      </c>
      <c r="BE985" s="8" t="s">
        <v>497</v>
      </c>
      <c r="BF985" s="8">
        <v>0</v>
      </c>
      <c r="BG985" s="8">
        <v>0</v>
      </c>
      <c r="BH985" s="8"/>
    </row>
    <row r="986" spans="2:60">
      <c r="B986" s="8" t="s">
        <v>8326</v>
      </c>
      <c r="C986" s="8" t="s">
        <v>95</v>
      </c>
      <c r="D986" s="8" t="s">
        <v>61</v>
      </c>
      <c r="E986" s="8" t="s">
        <v>497</v>
      </c>
      <c r="F986" s="8" t="s">
        <v>8438</v>
      </c>
      <c r="G986" s="8" t="s">
        <v>99</v>
      </c>
      <c r="H986" s="8" t="s">
        <v>53</v>
      </c>
      <c r="I986" s="9">
        <v>46218</v>
      </c>
      <c r="J986" s="61">
        <v>0</v>
      </c>
      <c r="K986" s="56">
        <v>46204</v>
      </c>
      <c r="L986" s="8" t="s">
        <v>52</v>
      </c>
      <c r="M986" s="8" t="s">
        <v>97</v>
      </c>
      <c r="N986" s="8" t="s">
        <v>50</v>
      </c>
      <c r="O986" s="8">
        <v>1</v>
      </c>
      <c r="P986" s="8">
        <v>4</v>
      </c>
      <c r="Q986" s="8" t="s">
        <v>58</v>
      </c>
      <c r="R986" s="8">
        <v>4</v>
      </c>
      <c r="S986" s="8">
        <v>0</v>
      </c>
      <c r="T986" s="8" t="b">
        <v>0</v>
      </c>
      <c r="U986" s="8">
        <v>540</v>
      </c>
      <c r="V986" s="54">
        <v>487</v>
      </c>
      <c r="W986" s="54">
        <v>368</v>
      </c>
      <c r="X986" s="8">
        <v>0</v>
      </c>
      <c r="Y986" s="8">
        <v>0</v>
      </c>
      <c r="Z986" s="8">
        <v>1</v>
      </c>
      <c r="AA986" s="8">
        <v>0</v>
      </c>
      <c r="AB986" s="8">
        <v>4</v>
      </c>
      <c r="AC986" s="8">
        <v>0</v>
      </c>
      <c r="AD986" s="8"/>
      <c r="AE986" s="8">
        <v>540</v>
      </c>
      <c r="AF986" s="8" t="s">
        <v>8378</v>
      </c>
      <c r="AG986" s="8" t="s">
        <v>8379</v>
      </c>
      <c r="AH986" s="54">
        <v>12</v>
      </c>
      <c r="AI986" s="54">
        <v>-41</v>
      </c>
      <c r="AJ986" s="8">
        <v>0</v>
      </c>
      <c r="AK986" s="8">
        <v>0</v>
      </c>
      <c r="AL986" s="8">
        <v>1</v>
      </c>
      <c r="AM986" s="8">
        <v>4</v>
      </c>
      <c r="AN986" s="8">
        <v>0</v>
      </c>
      <c r="AO986" s="8">
        <v>1</v>
      </c>
      <c r="AP986" s="8">
        <v>0</v>
      </c>
      <c r="AQ986" s="8">
        <v>0</v>
      </c>
      <c r="AR986" s="54">
        <v>375</v>
      </c>
      <c r="AS986" s="8">
        <v>1</v>
      </c>
      <c r="AT986" s="8">
        <v>0</v>
      </c>
      <c r="AU986" s="8">
        <v>540</v>
      </c>
      <c r="AV986" s="8" t="s">
        <v>8439</v>
      </c>
      <c r="AW986" s="8">
        <v>1</v>
      </c>
      <c r="AX986" s="8">
        <v>0</v>
      </c>
      <c r="AY986" s="8">
        <v>0</v>
      </c>
      <c r="AZ986" s="47">
        <v>46218.354166666664</v>
      </c>
      <c r="BA986" s="47">
        <v>46218.729166666664</v>
      </c>
      <c r="BB986" s="8" t="s">
        <v>8380</v>
      </c>
      <c r="BC986" s="47">
        <v>46218.362500000003</v>
      </c>
      <c r="BD986" s="47">
        <v>46218.700694444444</v>
      </c>
      <c r="BE986" s="8" t="s">
        <v>497</v>
      </c>
      <c r="BF986" s="8">
        <v>0</v>
      </c>
      <c r="BG986" s="8">
        <v>0</v>
      </c>
      <c r="BH986" s="8"/>
    </row>
    <row r="987" spans="2:60">
      <c r="B987" s="8" t="s">
        <v>8326</v>
      </c>
      <c r="C987" s="8" t="s">
        <v>95</v>
      </c>
      <c r="D987" s="8" t="s">
        <v>61</v>
      </c>
      <c r="E987" s="8" t="s">
        <v>297</v>
      </c>
      <c r="F987" s="8" t="s">
        <v>8438</v>
      </c>
      <c r="G987" s="8" t="s">
        <v>96</v>
      </c>
      <c r="H987" s="8" t="s">
        <v>53</v>
      </c>
      <c r="I987" s="9">
        <v>46193</v>
      </c>
      <c r="J987" s="61">
        <v>0</v>
      </c>
      <c r="K987" s="56">
        <v>46174</v>
      </c>
      <c r="L987" s="8" t="s">
        <v>52</v>
      </c>
      <c r="M987" s="8" t="s">
        <v>97</v>
      </c>
      <c r="N987" s="8" t="s">
        <v>50</v>
      </c>
      <c r="O987" s="8">
        <v>1</v>
      </c>
      <c r="P987" s="8">
        <v>4</v>
      </c>
      <c r="Q987" s="8" t="s">
        <v>56</v>
      </c>
      <c r="R987" s="8">
        <v>4</v>
      </c>
      <c r="S987" s="8">
        <v>0</v>
      </c>
      <c r="T987" s="8" t="b">
        <v>0</v>
      </c>
      <c r="U987" s="8">
        <v>270</v>
      </c>
      <c r="V987" s="54">
        <v>245</v>
      </c>
      <c r="W987" s="54">
        <v>161</v>
      </c>
      <c r="X987" s="8">
        <v>0</v>
      </c>
      <c r="Y987" s="8">
        <v>0</v>
      </c>
      <c r="Z987" s="8">
        <v>1</v>
      </c>
      <c r="AA987" s="8">
        <v>0</v>
      </c>
      <c r="AB987" s="8">
        <v>4</v>
      </c>
      <c r="AC987" s="8">
        <v>0</v>
      </c>
      <c r="AD987" s="8"/>
      <c r="AE987" s="8">
        <v>270</v>
      </c>
      <c r="AF987" s="8" t="s">
        <v>8384</v>
      </c>
      <c r="AG987" s="8" t="s">
        <v>8379</v>
      </c>
      <c r="AH987" s="54">
        <v>5</v>
      </c>
      <c r="AI987" s="54">
        <v>-20</v>
      </c>
      <c r="AJ987" s="8">
        <v>0</v>
      </c>
      <c r="AK987" s="8">
        <v>1</v>
      </c>
      <c r="AL987" s="8">
        <v>0</v>
      </c>
      <c r="AM987" s="8">
        <v>4</v>
      </c>
      <c r="AN987" s="8">
        <v>0</v>
      </c>
      <c r="AO987" s="8">
        <v>1</v>
      </c>
      <c r="AP987" s="8">
        <v>0</v>
      </c>
      <c r="AQ987" s="8">
        <v>0</v>
      </c>
      <c r="AR987" s="54">
        <v>165</v>
      </c>
      <c r="AS987" s="8">
        <v>1</v>
      </c>
      <c r="AT987" s="8">
        <v>0</v>
      </c>
      <c r="AU987" s="8">
        <v>270</v>
      </c>
      <c r="AV987" s="8" t="s">
        <v>8439</v>
      </c>
      <c r="AW987" s="8">
        <v>1</v>
      </c>
      <c r="AX987" s="8">
        <v>0</v>
      </c>
      <c r="AY987" s="8">
        <v>0</v>
      </c>
      <c r="AZ987" s="47">
        <v>46193.375</v>
      </c>
      <c r="BA987" s="47">
        <v>46193.5625</v>
      </c>
      <c r="BB987" s="8" t="s">
        <v>8380</v>
      </c>
      <c r="BC987" s="47">
        <v>46193.378472222219</v>
      </c>
      <c r="BD987" s="47">
        <v>46193.548611111109</v>
      </c>
      <c r="BE987" s="8" t="s">
        <v>297</v>
      </c>
      <c r="BF987" s="8">
        <v>0</v>
      </c>
      <c r="BG987" s="8">
        <v>0</v>
      </c>
      <c r="BH987" s="8"/>
    </row>
    <row r="988" spans="2:60">
      <c r="B988" s="8" t="s">
        <v>8326</v>
      </c>
      <c r="C988" s="8" t="s">
        <v>95</v>
      </c>
      <c r="D988" s="8" t="s">
        <v>61</v>
      </c>
      <c r="E988" s="8" t="s">
        <v>214</v>
      </c>
      <c r="F988" s="8" t="s">
        <v>8438</v>
      </c>
      <c r="G988" s="8" t="s">
        <v>99</v>
      </c>
      <c r="H988" s="8" t="s">
        <v>53</v>
      </c>
      <c r="I988" s="9">
        <v>46210</v>
      </c>
      <c r="J988" s="61">
        <v>0</v>
      </c>
      <c r="K988" s="56">
        <v>46204</v>
      </c>
      <c r="L988" s="8" t="s">
        <v>52</v>
      </c>
      <c r="M988" s="8" t="s">
        <v>97</v>
      </c>
      <c r="N988" s="8" t="s">
        <v>50</v>
      </c>
      <c r="O988" s="8">
        <v>1</v>
      </c>
      <c r="P988" s="8">
        <v>4</v>
      </c>
      <c r="Q988" s="8" t="s">
        <v>58</v>
      </c>
      <c r="R988" s="8">
        <v>4</v>
      </c>
      <c r="S988" s="8">
        <v>0</v>
      </c>
      <c r="T988" s="8" t="b">
        <v>0</v>
      </c>
      <c r="U988" s="8">
        <v>540</v>
      </c>
      <c r="V988" s="54">
        <v>506</v>
      </c>
      <c r="W988" s="54">
        <v>380</v>
      </c>
      <c r="X988" s="8">
        <v>0</v>
      </c>
      <c r="Y988" s="8">
        <v>0</v>
      </c>
      <c r="Z988" s="8">
        <v>1</v>
      </c>
      <c r="AA988" s="8">
        <v>0</v>
      </c>
      <c r="AB988" s="8">
        <v>4</v>
      </c>
      <c r="AC988" s="8">
        <v>0</v>
      </c>
      <c r="AD988" s="8"/>
      <c r="AE988" s="8">
        <v>540</v>
      </c>
      <c r="AF988" s="8" t="s">
        <v>8384</v>
      </c>
      <c r="AG988" s="8" t="s">
        <v>8379</v>
      </c>
      <c r="AH988" s="54">
        <v>6</v>
      </c>
      <c r="AI988" s="54">
        <v>-28</v>
      </c>
      <c r="AJ988" s="8">
        <v>0</v>
      </c>
      <c r="AK988" s="8">
        <v>1</v>
      </c>
      <c r="AL988" s="8">
        <v>0</v>
      </c>
      <c r="AM988" s="8">
        <v>4</v>
      </c>
      <c r="AN988" s="8">
        <v>0</v>
      </c>
      <c r="AO988" s="8">
        <v>1</v>
      </c>
      <c r="AP988" s="8">
        <v>0</v>
      </c>
      <c r="AQ988" s="8">
        <v>0</v>
      </c>
      <c r="AR988" s="54">
        <v>385</v>
      </c>
      <c r="AS988" s="8">
        <v>1</v>
      </c>
      <c r="AT988" s="8">
        <v>0</v>
      </c>
      <c r="AU988" s="8">
        <v>540</v>
      </c>
      <c r="AV988" s="8" t="s">
        <v>8439</v>
      </c>
      <c r="AW988" s="8">
        <v>1</v>
      </c>
      <c r="AX988" s="8">
        <v>0</v>
      </c>
      <c r="AY988" s="8">
        <v>0</v>
      </c>
      <c r="AZ988" s="47">
        <v>46210.354166666664</v>
      </c>
      <c r="BA988" s="47">
        <v>46210.729166666664</v>
      </c>
      <c r="BB988" s="8" t="s">
        <v>8380</v>
      </c>
      <c r="BC988" s="47">
        <v>46210.35833333333</v>
      </c>
      <c r="BD988" s="47">
        <v>46210.709722222222</v>
      </c>
      <c r="BE988" s="8" t="s">
        <v>214</v>
      </c>
      <c r="BF988" s="8">
        <v>0</v>
      </c>
      <c r="BG988" s="8">
        <v>0</v>
      </c>
      <c r="BH988" s="8"/>
    </row>
    <row r="989" spans="2:60">
      <c r="B989" s="8" t="s">
        <v>8326</v>
      </c>
      <c r="C989" s="8" t="s">
        <v>95</v>
      </c>
      <c r="D989" s="8" t="s">
        <v>61</v>
      </c>
      <c r="E989" s="8" t="s">
        <v>214</v>
      </c>
      <c r="F989" s="8" t="s">
        <v>8438</v>
      </c>
      <c r="G989" s="8" t="s">
        <v>99</v>
      </c>
      <c r="H989" s="8" t="s">
        <v>53</v>
      </c>
      <c r="I989" s="9">
        <v>46228</v>
      </c>
      <c r="J989" s="61">
        <v>0</v>
      </c>
      <c r="K989" s="56">
        <v>46204</v>
      </c>
      <c r="L989" s="8" t="s">
        <v>52</v>
      </c>
      <c r="M989" s="8" t="s">
        <v>97</v>
      </c>
      <c r="N989" s="8" t="s">
        <v>50</v>
      </c>
      <c r="O989" s="8">
        <v>1</v>
      </c>
      <c r="P989" s="8">
        <v>4</v>
      </c>
      <c r="Q989" s="8" t="s">
        <v>58</v>
      </c>
      <c r="R989" s="8">
        <v>4</v>
      </c>
      <c r="S989" s="8">
        <v>0</v>
      </c>
      <c r="T989" s="8" t="b">
        <v>0</v>
      </c>
      <c r="U989" s="8">
        <v>270</v>
      </c>
      <c r="V989" s="54">
        <v>238</v>
      </c>
      <c r="W989" s="54">
        <v>138</v>
      </c>
      <c r="X989" s="8">
        <v>0</v>
      </c>
      <c r="Y989" s="8">
        <v>0</v>
      </c>
      <c r="Z989" s="8">
        <v>1</v>
      </c>
      <c r="AA989" s="8">
        <v>0</v>
      </c>
      <c r="AB989" s="8">
        <v>4</v>
      </c>
      <c r="AC989" s="8">
        <v>0</v>
      </c>
      <c r="AD989" s="8"/>
      <c r="AE989" s="8">
        <v>270</v>
      </c>
      <c r="AF989" s="8" t="s">
        <v>8378</v>
      </c>
      <c r="AG989" s="8" t="s">
        <v>8379</v>
      </c>
      <c r="AH989" s="54">
        <v>12</v>
      </c>
      <c r="AI989" s="54">
        <v>-20</v>
      </c>
      <c r="AJ989" s="8">
        <v>0</v>
      </c>
      <c r="AK989" s="8">
        <v>0</v>
      </c>
      <c r="AL989" s="8">
        <v>1</v>
      </c>
      <c r="AM989" s="8">
        <v>4</v>
      </c>
      <c r="AN989" s="8">
        <v>0</v>
      </c>
      <c r="AO989" s="8">
        <v>1</v>
      </c>
      <c r="AP989" s="8">
        <v>0</v>
      </c>
      <c r="AQ989" s="8">
        <v>0</v>
      </c>
      <c r="AR989" s="54">
        <v>130</v>
      </c>
      <c r="AS989" s="8">
        <v>1</v>
      </c>
      <c r="AT989" s="8">
        <v>0</v>
      </c>
      <c r="AU989" s="8">
        <v>270</v>
      </c>
      <c r="AV989" s="8" t="s">
        <v>8439</v>
      </c>
      <c r="AW989" s="8">
        <v>1</v>
      </c>
      <c r="AX989" s="8">
        <v>0</v>
      </c>
      <c r="AY989" s="8">
        <v>0</v>
      </c>
      <c r="AZ989" s="47">
        <v>46228.354166666664</v>
      </c>
      <c r="BA989" s="47">
        <v>46228.541666666664</v>
      </c>
      <c r="BB989" s="8" t="s">
        <v>8380</v>
      </c>
      <c r="BC989" s="47">
        <v>46228.362500000003</v>
      </c>
      <c r="BD989" s="47">
        <v>46228.527777777781</v>
      </c>
      <c r="BE989" s="8" t="s">
        <v>214</v>
      </c>
      <c r="BF989" s="8">
        <v>0</v>
      </c>
      <c r="BG989" s="8">
        <v>0</v>
      </c>
      <c r="BH989" s="8"/>
    </row>
    <row r="990" spans="2:60">
      <c r="B990" s="8" t="s">
        <v>8326</v>
      </c>
      <c r="C990" s="8" t="s">
        <v>95</v>
      </c>
      <c r="D990" s="8" t="s">
        <v>61</v>
      </c>
      <c r="E990" s="8" t="s">
        <v>411</v>
      </c>
      <c r="F990" s="8" t="s">
        <v>8438</v>
      </c>
      <c r="G990" s="8" t="s">
        <v>96</v>
      </c>
      <c r="H990" s="8" t="s">
        <v>53</v>
      </c>
      <c r="I990" s="9">
        <v>46199</v>
      </c>
      <c r="J990" s="61">
        <v>0</v>
      </c>
      <c r="K990" s="56">
        <v>46174</v>
      </c>
      <c r="L990" s="8" t="s">
        <v>52</v>
      </c>
      <c r="M990" s="8" t="s">
        <v>97</v>
      </c>
      <c r="N990" s="8" t="s">
        <v>50</v>
      </c>
      <c r="O990" s="8">
        <v>1</v>
      </c>
      <c r="P990" s="8">
        <v>4</v>
      </c>
      <c r="Q990" s="8" t="s">
        <v>56</v>
      </c>
      <c r="R990" s="8">
        <v>4</v>
      </c>
      <c r="S990" s="8">
        <v>0</v>
      </c>
      <c r="T990" s="8" t="b">
        <v>0</v>
      </c>
      <c r="U990" s="8">
        <v>270</v>
      </c>
      <c r="V990" s="54">
        <v>238</v>
      </c>
      <c r="W990" s="54">
        <v>166</v>
      </c>
      <c r="X990" s="8">
        <v>0</v>
      </c>
      <c r="Y990" s="8">
        <v>0</v>
      </c>
      <c r="Z990" s="8">
        <v>1</v>
      </c>
      <c r="AA990" s="8">
        <v>0</v>
      </c>
      <c r="AB990" s="8">
        <v>4</v>
      </c>
      <c r="AC990" s="8">
        <v>0</v>
      </c>
      <c r="AD990" s="8"/>
      <c r="AE990" s="8">
        <v>270</v>
      </c>
      <c r="AF990" s="8" t="s">
        <v>8384</v>
      </c>
      <c r="AG990" s="8" t="s">
        <v>8379</v>
      </c>
      <c r="AH990" s="54">
        <v>5</v>
      </c>
      <c r="AI990" s="54">
        <v>-27</v>
      </c>
      <c r="AJ990" s="8">
        <v>0</v>
      </c>
      <c r="AK990" s="8">
        <v>1</v>
      </c>
      <c r="AL990" s="8">
        <v>0</v>
      </c>
      <c r="AM990" s="8">
        <v>4</v>
      </c>
      <c r="AN990" s="8">
        <v>0</v>
      </c>
      <c r="AO990" s="8">
        <v>1</v>
      </c>
      <c r="AP990" s="8">
        <v>0</v>
      </c>
      <c r="AQ990" s="8">
        <v>0</v>
      </c>
      <c r="AR990" s="54">
        <v>165</v>
      </c>
      <c r="AS990" s="8">
        <v>1</v>
      </c>
      <c r="AT990" s="8">
        <v>0</v>
      </c>
      <c r="AU990" s="8">
        <v>270</v>
      </c>
      <c r="AV990" s="8" t="s">
        <v>8439</v>
      </c>
      <c r="AW990" s="8">
        <v>1</v>
      </c>
      <c r="AX990" s="8">
        <v>0</v>
      </c>
      <c r="AY990" s="8">
        <v>0</v>
      </c>
      <c r="AZ990" s="47">
        <v>46199.375</v>
      </c>
      <c r="BA990" s="47">
        <v>46199.5625</v>
      </c>
      <c r="BB990" s="8" t="s">
        <v>8380</v>
      </c>
      <c r="BC990" s="47">
        <v>46199.378472222219</v>
      </c>
      <c r="BD990" s="47">
        <v>46199.543749999997</v>
      </c>
      <c r="BE990" s="8" t="s">
        <v>411</v>
      </c>
      <c r="BF990" s="8">
        <v>0</v>
      </c>
      <c r="BG990" s="8">
        <v>0</v>
      </c>
      <c r="BH990" s="8"/>
    </row>
    <row r="991" spans="2:60">
      <c r="B991" s="8" t="s">
        <v>8326</v>
      </c>
      <c r="C991" s="8" t="s">
        <v>95</v>
      </c>
      <c r="D991" s="8" t="s">
        <v>61</v>
      </c>
      <c r="E991" s="8" t="s">
        <v>411</v>
      </c>
      <c r="F991" s="8" t="s">
        <v>8438</v>
      </c>
      <c r="G991" s="8" t="s">
        <v>98</v>
      </c>
      <c r="H991" s="8" t="s">
        <v>53</v>
      </c>
      <c r="I991" s="9">
        <v>46263</v>
      </c>
      <c r="J991" s="61">
        <v>0</v>
      </c>
      <c r="K991" s="56">
        <v>46235</v>
      </c>
      <c r="L991" s="8" t="s">
        <v>52</v>
      </c>
      <c r="M991" s="8" t="s">
        <v>97</v>
      </c>
      <c r="N991" s="8" t="s">
        <v>50</v>
      </c>
      <c r="O991" s="8">
        <v>1</v>
      </c>
      <c r="P991" s="8">
        <v>4</v>
      </c>
      <c r="Q991" s="8" t="s">
        <v>60</v>
      </c>
      <c r="R991" s="8">
        <v>4</v>
      </c>
      <c r="S991" s="8">
        <v>0</v>
      </c>
      <c r="T991" s="8" t="b">
        <v>0</v>
      </c>
      <c r="U991" s="8">
        <v>480</v>
      </c>
      <c r="V991" s="54">
        <v>436</v>
      </c>
      <c r="W991" s="54">
        <v>282</v>
      </c>
      <c r="X991" s="8">
        <v>0</v>
      </c>
      <c r="Y991" s="8">
        <v>0</v>
      </c>
      <c r="Z991" s="8">
        <v>1</v>
      </c>
      <c r="AA991" s="8">
        <v>0</v>
      </c>
      <c r="AB991" s="8">
        <v>4</v>
      </c>
      <c r="AC991" s="8">
        <v>0</v>
      </c>
      <c r="AD991" s="8"/>
      <c r="AE991" s="8">
        <v>480</v>
      </c>
      <c r="AF991" s="8" t="s">
        <v>8378</v>
      </c>
      <c r="AG991" s="8" t="s">
        <v>8379</v>
      </c>
      <c r="AH991" s="54">
        <v>11</v>
      </c>
      <c r="AI991" s="54">
        <v>-33</v>
      </c>
      <c r="AJ991" s="8">
        <v>0</v>
      </c>
      <c r="AK991" s="8">
        <v>0</v>
      </c>
      <c r="AL991" s="8">
        <v>1</v>
      </c>
      <c r="AM991" s="8">
        <v>4</v>
      </c>
      <c r="AN991" s="8">
        <v>0</v>
      </c>
      <c r="AO991" s="8">
        <v>1</v>
      </c>
      <c r="AP991" s="8">
        <v>0</v>
      </c>
      <c r="AQ991" s="8">
        <v>0</v>
      </c>
      <c r="AR991" s="54">
        <v>295</v>
      </c>
      <c r="AS991" s="8">
        <v>1</v>
      </c>
      <c r="AT991" s="8">
        <v>0</v>
      </c>
      <c r="AU991" s="8">
        <v>480</v>
      </c>
      <c r="AV991" s="8" t="s">
        <v>8439</v>
      </c>
      <c r="AW991" s="8">
        <v>1</v>
      </c>
      <c r="AX991" s="8">
        <v>0</v>
      </c>
      <c r="AY991" s="8">
        <v>0</v>
      </c>
      <c r="AZ991" s="47">
        <v>46263.375</v>
      </c>
      <c r="BA991" s="47">
        <v>46263.708333333336</v>
      </c>
      <c r="BB991" s="8" t="s">
        <v>8380</v>
      </c>
      <c r="BC991" s="47">
        <v>46263.382638888892</v>
      </c>
      <c r="BD991" s="47">
        <v>46263.685416666667</v>
      </c>
      <c r="BE991" s="8" t="s">
        <v>411</v>
      </c>
      <c r="BF991" s="8">
        <v>0</v>
      </c>
      <c r="BG991" s="8">
        <v>0</v>
      </c>
      <c r="BH991" s="8"/>
    </row>
    <row r="992" spans="2:60">
      <c r="B992" s="8" t="s">
        <v>8326</v>
      </c>
      <c r="C992" s="8" t="s">
        <v>95</v>
      </c>
      <c r="D992" s="8" t="s">
        <v>61</v>
      </c>
      <c r="E992" s="8" t="s">
        <v>169</v>
      </c>
      <c r="F992" s="8" t="s">
        <v>8438</v>
      </c>
      <c r="G992" s="8" t="s">
        <v>99</v>
      </c>
      <c r="H992" s="8" t="s">
        <v>53</v>
      </c>
      <c r="I992" s="9">
        <v>46216</v>
      </c>
      <c r="J992" s="61">
        <v>0</v>
      </c>
      <c r="K992" s="56">
        <v>46204</v>
      </c>
      <c r="L992" s="8" t="s">
        <v>52</v>
      </c>
      <c r="M992" s="8" t="s">
        <v>97</v>
      </c>
      <c r="N992" s="8" t="s">
        <v>50</v>
      </c>
      <c r="O992" s="8">
        <v>1</v>
      </c>
      <c r="P992" s="8">
        <v>4</v>
      </c>
      <c r="Q992" s="8" t="s">
        <v>58</v>
      </c>
      <c r="R992" s="8">
        <v>4</v>
      </c>
      <c r="S992" s="8">
        <v>0</v>
      </c>
      <c r="T992" s="8" t="b">
        <v>0</v>
      </c>
      <c r="U992" s="8">
        <v>270</v>
      </c>
      <c r="V992" s="54">
        <v>240</v>
      </c>
      <c r="W992" s="54">
        <v>156</v>
      </c>
      <c r="X992" s="8">
        <v>0</v>
      </c>
      <c r="Y992" s="8">
        <v>0</v>
      </c>
      <c r="Z992" s="8">
        <v>1</v>
      </c>
      <c r="AA992" s="8">
        <v>0</v>
      </c>
      <c r="AB992" s="8">
        <v>4</v>
      </c>
      <c r="AC992" s="8">
        <v>0</v>
      </c>
      <c r="AD992" s="8"/>
      <c r="AE992" s="8">
        <v>270</v>
      </c>
      <c r="AF992" s="8" t="s">
        <v>8378</v>
      </c>
      <c r="AG992" s="8" t="s">
        <v>8379</v>
      </c>
      <c r="AH992" s="54">
        <v>12</v>
      </c>
      <c r="AI992" s="54">
        <v>-18</v>
      </c>
      <c r="AJ992" s="8">
        <v>0</v>
      </c>
      <c r="AK992" s="8">
        <v>0</v>
      </c>
      <c r="AL992" s="8">
        <v>1</v>
      </c>
      <c r="AM992" s="8">
        <v>4</v>
      </c>
      <c r="AN992" s="8">
        <v>0</v>
      </c>
      <c r="AO992" s="8">
        <v>1</v>
      </c>
      <c r="AP992" s="8">
        <v>0</v>
      </c>
      <c r="AQ992" s="8">
        <v>0</v>
      </c>
      <c r="AR992" s="54">
        <v>160</v>
      </c>
      <c r="AS992" s="8">
        <v>1</v>
      </c>
      <c r="AT992" s="8">
        <v>0</v>
      </c>
      <c r="AU992" s="8">
        <v>270</v>
      </c>
      <c r="AV992" s="8" t="s">
        <v>8439</v>
      </c>
      <c r="AW992" s="8">
        <v>1</v>
      </c>
      <c r="AX992" s="8">
        <v>0</v>
      </c>
      <c r="AY992" s="8">
        <v>0</v>
      </c>
      <c r="AZ992" s="47">
        <v>46216.5625</v>
      </c>
      <c r="BA992" s="47">
        <v>46216.75</v>
      </c>
      <c r="BB992" s="8" t="s">
        <v>8380</v>
      </c>
      <c r="BC992" s="47">
        <v>46216.570833333331</v>
      </c>
      <c r="BD992" s="47">
        <v>46216.737500000003</v>
      </c>
      <c r="BE992" s="8" t="s">
        <v>169</v>
      </c>
      <c r="BF992" s="8">
        <v>0</v>
      </c>
      <c r="BG992" s="8">
        <v>0</v>
      </c>
      <c r="BH992" s="8"/>
    </row>
    <row r="993" spans="2:60">
      <c r="B993" s="8" t="s">
        <v>8326</v>
      </c>
      <c r="C993" s="8" t="s">
        <v>95</v>
      </c>
      <c r="D993" s="8" t="s">
        <v>57</v>
      </c>
      <c r="E993" s="8" t="s">
        <v>250</v>
      </c>
      <c r="F993" s="8" t="s">
        <v>8438</v>
      </c>
      <c r="G993" s="8" t="s">
        <v>96</v>
      </c>
      <c r="H993" s="8" t="s">
        <v>53</v>
      </c>
      <c r="I993" s="9">
        <v>46241</v>
      </c>
      <c r="J993" s="61">
        <v>0</v>
      </c>
      <c r="K993" s="56">
        <v>46235</v>
      </c>
      <c r="L993" s="8" t="s">
        <v>52</v>
      </c>
      <c r="M993" s="8" t="s">
        <v>97</v>
      </c>
      <c r="N993" s="8" t="s">
        <v>50</v>
      </c>
      <c r="O993" s="8">
        <v>1</v>
      </c>
      <c r="P993" s="8">
        <v>4</v>
      </c>
      <c r="Q993" s="8" t="s">
        <v>60</v>
      </c>
      <c r="R993" s="8">
        <v>4</v>
      </c>
      <c r="S993" s="8">
        <v>0</v>
      </c>
      <c r="T993" s="8" t="b">
        <v>0</v>
      </c>
      <c r="U993" s="8">
        <v>540</v>
      </c>
      <c r="V993" s="54">
        <v>499</v>
      </c>
      <c r="W993" s="54">
        <v>356</v>
      </c>
      <c r="X993" s="8">
        <v>0</v>
      </c>
      <c r="Y993" s="8">
        <v>0</v>
      </c>
      <c r="Z993" s="8">
        <v>1</v>
      </c>
      <c r="AA993" s="8">
        <v>0</v>
      </c>
      <c r="AB993" s="8">
        <v>4</v>
      </c>
      <c r="AC993" s="8">
        <v>0</v>
      </c>
      <c r="AD993" s="8"/>
      <c r="AE993" s="8">
        <v>540</v>
      </c>
      <c r="AF993" s="8" t="s">
        <v>8384</v>
      </c>
      <c r="AG993" s="8" t="s">
        <v>8379</v>
      </c>
      <c r="AH993" s="54">
        <v>6</v>
      </c>
      <c r="AI993" s="54">
        <v>-35</v>
      </c>
      <c r="AJ993" s="8">
        <v>0</v>
      </c>
      <c r="AK993" s="8">
        <v>1</v>
      </c>
      <c r="AL993" s="8">
        <v>0</v>
      </c>
      <c r="AM993" s="8">
        <v>4</v>
      </c>
      <c r="AN993" s="8">
        <v>0</v>
      </c>
      <c r="AO993" s="8">
        <v>1</v>
      </c>
      <c r="AP993" s="8">
        <v>0</v>
      </c>
      <c r="AQ993" s="8">
        <v>0</v>
      </c>
      <c r="AR993" s="54">
        <v>355</v>
      </c>
      <c r="AS993" s="8">
        <v>1</v>
      </c>
      <c r="AT993" s="8">
        <v>0</v>
      </c>
      <c r="AU993" s="8">
        <v>540</v>
      </c>
      <c r="AV993" s="8" t="s">
        <v>8439</v>
      </c>
      <c r="AW993" s="8">
        <v>1</v>
      </c>
      <c r="AX993" s="8">
        <v>0</v>
      </c>
      <c r="AY993" s="8">
        <v>0</v>
      </c>
      <c r="AZ993" s="47">
        <v>46241.3125</v>
      </c>
      <c r="BA993" s="47">
        <v>46241.6875</v>
      </c>
      <c r="BB993" s="8" t="s">
        <v>8380</v>
      </c>
      <c r="BC993" s="47">
        <v>46241.316666666666</v>
      </c>
      <c r="BD993" s="47">
        <v>46241.663194444445</v>
      </c>
      <c r="BE993" s="8" t="s">
        <v>250</v>
      </c>
      <c r="BF993" s="8">
        <v>0</v>
      </c>
      <c r="BG993" s="8">
        <v>0</v>
      </c>
      <c r="BH993" s="8"/>
    </row>
    <row r="994" spans="2:60">
      <c r="B994" s="8" t="s">
        <v>8326</v>
      </c>
      <c r="C994" s="8" t="s">
        <v>95</v>
      </c>
      <c r="D994" s="8" t="s">
        <v>57</v>
      </c>
      <c r="E994" s="8" t="s">
        <v>250</v>
      </c>
      <c r="F994" s="8" t="s">
        <v>8438</v>
      </c>
      <c r="G994" s="8" t="s">
        <v>98</v>
      </c>
      <c r="H994" s="8" t="s">
        <v>53</v>
      </c>
      <c r="I994" s="9">
        <v>46230</v>
      </c>
      <c r="J994" s="61">
        <v>0</v>
      </c>
      <c r="K994" s="56">
        <v>46204</v>
      </c>
      <c r="L994" s="8" t="s">
        <v>52</v>
      </c>
      <c r="M994" s="8" t="s">
        <v>97</v>
      </c>
      <c r="N994" s="8" t="s">
        <v>50</v>
      </c>
      <c r="O994" s="8">
        <v>1</v>
      </c>
      <c r="P994" s="8">
        <v>4</v>
      </c>
      <c r="Q994" s="8" t="s">
        <v>58</v>
      </c>
      <c r="R994" s="8">
        <v>4</v>
      </c>
      <c r="S994" s="8">
        <v>0</v>
      </c>
      <c r="T994" s="8" t="b">
        <v>0</v>
      </c>
      <c r="U994" s="8">
        <v>240</v>
      </c>
      <c r="V994" s="54">
        <v>216</v>
      </c>
      <c r="W994" s="54">
        <v>140</v>
      </c>
      <c r="X994" s="8">
        <v>0</v>
      </c>
      <c r="Y994" s="8">
        <v>0</v>
      </c>
      <c r="Z994" s="8">
        <v>1</v>
      </c>
      <c r="AA994" s="8">
        <v>0</v>
      </c>
      <c r="AB994" s="8">
        <v>4</v>
      </c>
      <c r="AC994" s="8">
        <v>0</v>
      </c>
      <c r="AD994" s="8"/>
      <c r="AE994" s="8">
        <v>240</v>
      </c>
      <c r="AF994" s="8" t="s">
        <v>8384</v>
      </c>
      <c r="AG994" s="8" t="s">
        <v>8379</v>
      </c>
      <c r="AH994" s="54">
        <v>5</v>
      </c>
      <c r="AI994" s="54">
        <v>-19</v>
      </c>
      <c r="AJ994" s="8">
        <v>0</v>
      </c>
      <c r="AK994" s="8">
        <v>1</v>
      </c>
      <c r="AL994" s="8">
        <v>0</v>
      </c>
      <c r="AM994" s="8">
        <v>4</v>
      </c>
      <c r="AN994" s="8">
        <v>0</v>
      </c>
      <c r="AO994" s="8">
        <v>1</v>
      </c>
      <c r="AP994" s="8">
        <v>0</v>
      </c>
      <c r="AQ994" s="8">
        <v>0</v>
      </c>
      <c r="AR994" s="54">
        <v>135</v>
      </c>
      <c r="AS994" s="8">
        <v>1</v>
      </c>
      <c r="AT994" s="8">
        <v>0</v>
      </c>
      <c r="AU994" s="8">
        <v>240</v>
      </c>
      <c r="AV994" s="8" t="s">
        <v>8439</v>
      </c>
      <c r="AW994" s="8">
        <v>1</v>
      </c>
      <c r="AX994" s="8">
        <v>0</v>
      </c>
      <c r="AY994" s="8">
        <v>0</v>
      </c>
      <c r="AZ994" s="47">
        <v>46230.354166666664</v>
      </c>
      <c r="BA994" s="47">
        <v>46230.520833333336</v>
      </c>
      <c r="BB994" s="8" t="s">
        <v>8380</v>
      </c>
      <c r="BC994" s="47">
        <v>46230.357638888891</v>
      </c>
      <c r="BD994" s="47">
        <v>46230.507638888892</v>
      </c>
      <c r="BE994" s="8" t="s">
        <v>250</v>
      </c>
      <c r="BF994" s="8">
        <v>0</v>
      </c>
      <c r="BG994" s="8">
        <v>0</v>
      </c>
      <c r="BH994" s="8"/>
    </row>
    <row r="995" spans="2:60">
      <c r="B995" s="8" t="s">
        <v>8326</v>
      </c>
      <c r="C995" s="8" t="s">
        <v>95</v>
      </c>
      <c r="D995" s="8" t="s">
        <v>57</v>
      </c>
      <c r="E995" s="8" t="s">
        <v>191</v>
      </c>
      <c r="F995" s="8" t="s">
        <v>8438</v>
      </c>
      <c r="G995" s="8" t="s">
        <v>96</v>
      </c>
      <c r="H995" s="8" t="s">
        <v>53</v>
      </c>
      <c r="I995" s="9">
        <v>46178</v>
      </c>
      <c r="J995" s="61">
        <v>0</v>
      </c>
      <c r="K995" s="56">
        <v>46174</v>
      </c>
      <c r="L995" s="8" t="s">
        <v>52</v>
      </c>
      <c r="M995" s="8" t="s">
        <v>97</v>
      </c>
      <c r="N995" s="8" t="s">
        <v>50</v>
      </c>
      <c r="O995" s="8">
        <v>1</v>
      </c>
      <c r="P995" s="8">
        <v>4</v>
      </c>
      <c r="Q995" s="8" t="s">
        <v>56</v>
      </c>
      <c r="R995" s="8">
        <v>4</v>
      </c>
      <c r="S995" s="8">
        <v>0</v>
      </c>
      <c r="T995" s="8" t="b">
        <v>0</v>
      </c>
      <c r="U995" s="8">
        <v>360</v>
      </c>
      <c r="V995" s="54">
        <v>323</v>
      </c>
      <c r="W995" s="54">
        <v>225</v>
      </c>
      <c r="X995" s="8">
        <v>0</v>
      </c>
      <c r="Y995" s="8">
        <v>0</v>
      </c>
      <c r="Z995" s="8">
        <v>1</v>
      </c>
      <c r="AA995" s="8">
        <v>0</v>
      </c>
      <c r="AB995" s="8">
        <v>4</v>
      </c>
      <c r="AC995" s="8">
        <v>0</v>
      </c>
      <c r="AD995" s="8"/>
      <c r="AE995" s="8">
        <v>360</v>
      </c>
      <c r="AF995" s="8" t="s">
        <v>8384</v>
      </c>
      <c r="AG995" s="8" t="s">
        <v>8379</v>
      </c>
      <c r="AH995" s="54">
        <v>2</v>
      </c>
      <c r="AI995" s="54">
        <v>-35</v>
      </c>
      <c r="AJ995" s="8">
        <v>0</v>
      </c>
      <c r="AK995" s="8">
        <v>1</v>
      </c>
      <c r="AL995" s="8">
        <v>0</v>
      </c>
      <c r="AM995" s="8">
        <v>4</v>
      </c>
      <c r="AN995" s="8">
        <v>0</v>
      </c>
      <c r="AO995" s="8">
        <v>1</v>
      </c>
      <c r="AP995" s="8">
        <v>0</v>
      </c>
      <c r="AQ995" s="8">
        <v>0</v>
      </c>
      <c r="AR995" s="54">
        <v>225</v>
      </c>
      <c r="AS995" s="8">
        <v>1</v>
      </c>
      <c r="AT995" s="8">
        <v>0</v>
      </c>
      <c r="AU995" s="8">
        <v>360</v>
      </c>
      <c r="AV995" s="8" t="s">
        <v>8439</v>
      </c>
      <c r="AW995" s="8">
        <v>1</v>
      </c>
      <c r="AX995" s="8">
        <v>0</v>
      </c>
      <c r="AY995" s="8">
        <v>0</v>
      </c>
      <c r="AZ995" s="47">
        <v>46178.3125</v>
      </c>
      <c r="BA995" s="47">
        <v>46178.5625</v>
      </c>
      <c r="BB995" s="8" t="s">
        <v>8380</v>
      </c>
      <c r="BC995" s="47">
        <v>46178.313888888886</v>
      </c>
      <c r="BD995" s="47">
        <v>46178.538194444445</v>
      </c>
      <c r="BE995" s="8" t="s">
        <v>191</v>
      </c>
      <c r="BF995" s="8">
        <v>0</v>
      </c>
      <c r="BG995" s="8">
        <v>0</v>
      </c>
      <c r="BH995" s="8"/>
    </row>
    <row r="996" spans="2:60">
      <c r="B996" s="8" t="s">
        <v>8326</v>
      </c>
      <c r="C996" s="8" t="s">
        <v>95</v>
      </c>
      <c r="D996" s="8" t="s">
        <v>57</v>
      </c>
      <c r="E996" s="8" t="s">
        <v>143</v>
      </c>
      <c r="F996" s="8" t="s">
        <v>8438</v>
      </c>
      <c r="G996" s="8" t="s">
        <v>99</v>
      </c>
      <c r="H996" s="8" t="s">
        <v>53</v>
      </c>
      <c r="I996" s="9">
        <v>46200</v>
      </c>
      <c r="J996" s="61">
        <v>0</v>
      </c>
      <c r="K996" s="56">
        <v>46174</v>
      </c>
      <c r="L996" s="8" t="s">
        <v>52</v>
      </c>
      <c r="M996" s="8" t="s">
        <v>97</v>
      </c>
      <c r="N996" s="8" t="s">
        <v>50</v>
      </c>
      <c r="O996" s="8">
        <v>1</v>
      </c>
      <c r="P996" s="8">
        <v>4</v>
      </c>
      <c r="Q996" s="8" t="s">
        <v>56</v>
      </c>
      <c r="R996" s="8">
        <v>4</v>
      </c>
      <c r="S996" s="8">
        <v>0</v>
      </c>
      <c r="T996" s="8" t="b">
        <v>0</v>
      </c>
      <c r="U996" s="8">
        <v>480</v>
      </c>
      <c r="V996" s="54">
        <v>451</v>
      </c>
      <c r="W996" s="54">
        <v>310</v>
      </c>
      <c r="X996" s="8">
        <v>0</v>
      </c>
      <c r="Y996" s="8">
        <v>0</v>
      </c>
      <c r="Z996" s="8">
        <v>1</v>
      </c>
      <c r="AA996" s="8">
        <v>0</v>
      </c>
      <c r="AB996" s="8">
        <v>4</v>
      </c>
      <c r="AC996" s="8">
        <v>0</v>
      </c>
      <c r="AD996" s="8"/>
      <c r="AE996" s="8">
        <v>480</v>
      </c>
      <c r="AF996" s="8" t="s">
        <v>8384</v>
      </c>
      <c r="AG996" s="8" t="s">
        <v>8379</v>
      </c>
      <c r="AH996" s="54">
        <v>9</v>
      </c>
      <c r="AI996" s="54">
        <v>-20</v>
      </c>
      <c r="AJ996" s="8">
        <v>0</v>
      </c>
      <c r="AK996" s="8">
        <v>1</v>
      </c>
      <c r="AL996" s="8">
        <v>0</v>
      </c>
      <c r="AM996" s="8">
        <v>4</v>
      </c>
      <c r="AN996" s="8">
        <v>0</v>
      </c>
      <c r="AO996" s="8">
        <v>1</v>
      </c>
      <c r="AP996" s="8">
        <v>0</v>
      </c>
      <c r="AQ996" s="8">
        <v>0</v>
      </c>
      <c r="AR996" s="54">
        <v>310</v>
      </c>
      <c r="AS996" s="8">
        <v>1</v>
      </c>
      <c r="AT996" s="8">
        <v>0</v>
      </c>
      <c r="AU996" s="8">
        <v>480</v>
      </c>
      <c r="AV996" s="8" t="s">
        <v>8439</v>
      </c>
      <c r="AW996" s="8">
        <v>1</v>
      </c>
      <c r="AX996" s="8">
        <v>0</v>
      </c>
      <c r="AY996" s="8">
        <v>0</v>
      </c>
      <c r="AZ996" s="47">
        <v>46200.354166666664</v>
      </c>
      <c r="BA996" s="47">
        <v>46200.6875</v>
      </c>
      <c r="BB996" s="8" t="s">
        <v>8380</v>
      </c>
      <c r="BC996" s="47">
        <v>46200.36041666667</v>
      </c>
      <c r="BD996" s="47">
        <v>46200.673611111109</v>
      </c>
      <c r="BE996" s="8" t="s">
        <v>143</v>
      </c>
      <c r="BF996" s="8">
        <v>0</v>
      </c>
      <c r="BG996" s="8">
        <v>0</v>
      </c>
      <c r="BH996" s="8"/>
    </row>
    <row r="997" spans="2:60">
      <c r="B997" s="8" t="s">
        <v>8326</v>
      </c>
      <c r="C997" s="8" t="s">
        <v>95</v>
      </c>
      <c r="D997" s="8" t="s">
        <v>57</v>
      </c>
      <c r="E997" s="8" t="s">
        <v>143</v>
      </c>
      <c r="F997" s="8" t="s">
        <v>8438</v>
      </c>
      <c r="G997" s="8" t="s">
        <v>99</v>
      </c>
      <c r="H997" s="8" t="s">
        <v>53</v>
      </c>
      <c r="I997" s="9">
        <v>46245</v>
      </c>
      <c r="J997" s="61">
        <v>0</v>
      </c>
      <c r="K997" s="56">
        <v>46235</v>
      </c>
      <c r="L997" s="8" t="s">
        <v>52</v>
      </c>
      <c r="M997" s="8" t="s">
        <v>97</v>
      </c>
      <c r="N997" s="8" t="s">
        <v>50</v>
      </c>
      <c r="O997" s="8">
        <v>1</v>
      </c>
      <c r="P997" s="8">
        <v>4</v>
      </c>
      <c r="Q997" s="8" t="s">
        <v>60</v>
      </c>
      <c r="R997" s="8">
        <v>4</v>
      </c>
      <c r="S997" s="8">
        <v>0</v>
      </c>
      <c r="T997" s="8" t="b">
        <v>0</v>
      </c>
      <c r="U997" s="8">
        <v>540</v>
      </c>
      <c r="V997" s="54">
        <v>525</v>
      </c>
      <c r="W997" s="54">
        <v>369</v>
      </c>
      <c r="X997" s="8">
        <v>0</v>
      </c>
      <c r="Y997" s="8">
        <v>0</v>
      </c>
      <c r="Z997" s="8">
        <v>1</v>
      </c>
      <c r="AA997" s="8">
        <v>0</v>
      </c>
      <c r="AB997" s="8">
        <v>4</v>
      </c>
      <c r="AC997" s="8">
        <v>0</v>
      </c>
      <c r="AD997" s="8"/>
      <c r="AE997" s="8">
        <v>540</v>
      </c>
      <c r="AF997" s="8" t="s">
        <v>8384</v>
      </c>
      <c r="AG997" s="8" t="s">
        <v>8379</v>
      </c>
      <c r="AH997" s="54">
        <v>3</v>
      </c>
      <c r="AI997" s="54">
        <v>-12</v>
      </c>
      <c r="AJ997" s="8">
        <v>0</v>
      </c>
      <c r="AK997" s="8">
        <v>1</v>
      </c>
      <c r="AL997" s="8">
        <v>0</v>
      </c>
      <c r="AM997" s="8">
        <v>4</v>
      </c>
      <c r="AN997" s="8">
        <v>0</v>
      </c>
      <c r="AO997" s="8">
        <v>1</v>
      </c>
      <c r="AP997" s="8">
        <v>0</v>
      </c>
      <c r="AQ997" s="8">
        <v>0</v>
      </c>
      <c r="AR997" s="54">
        <v>380</v>
      </c>
      <c r="AS997" s="8">
        <v>1</v>
      </c>
      <c r="AT997" s="8">
        <v>0</v>
      </c>
      <c r="AU997" s="8">
        <v>540</v>
      </c>
      <c r="AV997" s="8" t="s">
        <v>8439</v>
      </c>
      <c r="AW997" s="8">
        <v>1</v>
      </c>
      <c r="AX997" s="8">
        <v>0</v>
      </c>
      <c r="AY997" s="8">
        <v>0</v>
      </c>
      <c r="AZ997" s="47">
        <v>46245.3125</v>
      </c>
      <c r="BA997" s="47">
        <v>46245.6875</v>
      </c>
      <c r="BB997" s="8" t="s">
        <v>8380</v>
      </c>
      <c r="BC997" s="47">
        <v>46245.314583333333</v>
      </c>
      <c r="BD997" s="47">
        <v>46245.679166666669</v>
      </c>
      <c r="BE997" s="8" t="s">
        <v>143</v>
      </c>
      <c r="BF997" s="8">
        <v>0</v>
      </c>
      <c r="BG997" s="8">
        <v>0</v>
      </c>
      <c r="BH997" s="8"/>
    </row>
    <row r="998" spans="2:60">
      <c r="B998" s="8" t="s">
        <v>8326</v>
      </c>
      <c r="C998" s="8" t="s">
        <v>95</v>
      </c>
      <c r="D998" s="8" t="s">
        <v>57</v>
      </c>
      <c r="E998" s="8" t="s">
        <v>179</v>
      </c>
      <c r="F998" s="8" t="s">
        <v>8438</v>
      </c>
      <c r="G998" s="8" t="s">
        <v>96</v>
      </c>
      <c r="H998" s="8" t="s">
        <v>53</v>
      </c>
      <c r="I998" s="9">
        <v>46234</v>
      </c>
      <c r="J998" s="61">
        <v>0</v>
      </c>
      <c r="K998" s="56">
        <v>46204</v>
      </c>
      <c r="L998" s="8" t="s">
        <v>52</v>
      </c>
      <c r="M998" s="8" t="s">
        <v>97</v>
      </c>
      <c r="N998" s="8" t="s">
        <v>50</v>
      </c>
      <c r="O998" s="8">
        <v>1</v>
      </c>
      <c r="P998" s="8">
        <v>4</v>
      </c>
      <c r="Q998" s="8" t="s">
        <v>58</v>
      </c>
      <c r="R998" s="8">
        <v>4</v>
      </c>
      <c r="S998" s="8">
        <v>0</v>
      </c>
      <c r="T998" s="8" t="b">
        <v>0</v>
      </c>
      <c r="U998" s="8">
        <v>480</v>
      </c>
      <c r="V998" s="54">
        <v>456</v>
      </c>
      <c r="W998" s="54">
        <v>335</v>
      </c>
      <c r="X998" s="8">
        <v>0</v>
      </c>
      <c r="Y998" s="8">
        <v>0</v>
      </c>
      <c r="Z998" s="8">
        <v>1</v>
      </c>
      <c r="AA998" s="8">
        <v>0</v>
      </c>
      <c r="AB998" s="8">
        <v>4</v>
      </c>
      <c r="AC998" s="8">
        <v>0</v>
      </c>
      <c r="AD998" s="8"/>
      <c r="AE998" s="8">
        <v>480</v>
      </c>
      <c r="AF998" s="8" t="s">
        <v>8384</v>
      </c>
      <c r="AG998" s="8" t="s">
        <v>8379</v>
      </c>
      <c r="AH998" s="54">
        <v>2</v>
      </c>
      <c r="AI998" s="54">
        <v>-22</v>
      </c>
      <c r="AJ998" s="8">
        <v>0</v>
      </c>
      <c r="AK998" s="8">
        <v>1</v>
      </c>
      <c r="AL998" s="8">
        <v>0</v>
      </c>
      <c r="AM998" s="8">
        <v>4</v>
      </c>
      <c r="AN998" s="8">
        <v>0</v>
      </c>
      <c r="AO998" s="8">
        <v>1</v>
      </c>
      <c r="AP998" s="8">
        <v>0</v>
      </c>
      <c r="AQ998" s="8">
        <v>0</v>
      </c>
      <c r="AR998" s="54">
        <v>340</v>
      </c>
      <c r="AS998" s="8">
        <v>1</v>
      </c>
      <c r="AT998" s="8">
        <v>0</v>
      </c>
      <c r="AU998" s="8">
        <v>480</v>
      </c>
      <c r="AV998" s="8" t="s">
        <v>8439</v>
      </c>
      <c r="AW998" s="8">
        <v>1</v>
      </c>
      <c r="AX998" s="8">
        <v>0</v>
      </c>
      <c r="AY998" s="8">
        <v>0</v>
      </c>
      <c r="AZ998" s="47">
        <v>46234.333333333336</v>
      </c>
      <c r="BA998" s="47">
        <v>46234.666666666664</v>
      </c>
      <c r="BB998" s="8" t="s">
        <v>8380</v>
      </c>
      <c r="BC998" s="47">
        <v>46234.334722222222</v>
      </c>
      <c r="BD998" s="47">
        <v>46234.651388888888</v>
      </c>
      <c r="BE998" s="8" t="s">
        <v>179</v>
      </c>
      <c r="BF998" s="8">
        <v>0</v>
      </c>
      <c r="BG998" s="8">
        <v>0</v>
      </c>
      <c r="BH998" s="8"/>
    </row>
    <row r="999" spans="2:60">
      <c r="B999" s="8" t="s">
        <v>8326</v>
      </c>
      <c r="C999" s="8" t="s">
        <v>95</v>
      </c>
      <c r="D999" s="8" t="s">
        <v>57</v>
      </c>
      <c r="E999" s="8" t="s">
        <v>202</v>
      </c>
      <c r="F999" s="8" t="s">
        <v>8438</v>
      </c>
      <c r="G999" s="8" t="s">
        <v>96</v>
      </c>
      <c r="H999" s="8" t="s">
        <v>53</v>
      </c>
      <c r="I999" s="9">
        <v>46227</v>
      </c>
      <c r="J999" s="61">
        <v>0</v>
      </c>
      <c r="K999" s="56">
        <v>46204</v>
      </c>
      <c r="L999" s="8" t="s">
        <v>52</v>
      </c>
      <c r="M999" s="8" t="s">
        <v>97</v>
      </c>
      <c r="N999" s="8" t="s">
        <v>50</v>
      </c>
      <c r="O999" s="8">
        <v>1</v>
      </c>
      <c r="P999" s="8">
        <v>4</v>
      </c>
      <c r="Q999" s="8" t="s">
        <v>58</v>
      </c>
      <c r="R999" s="8">
        <v>4</v>
      </c>
      <c r="S999" s="8">
        <v>0</v>
      </c>
      <c r="T999" s="8" t="b">
        <v>0</v>
      </c>
      <c r="U999" s="8">
        <v>480</v>
      </c>
      <c r="V999" s="54">
        <v>433</v>
      </c>
      <c r="W999" s="54">
        <v>308</v>
      </c>
      <c r="X999" s="8">
        <v>0</v>
      </c>
      <c r="Y999" s="8">
        <v>0</v>
      </c>
      <c r="Z999" s="8">
        <v>1</v>
      </c>
      <c r="AA999" s="8">
        <v>0</v>
      </c>
      <c r="AB999" s="8">
        <v>4</v>
      </c>
      <c r="AC999" s="8">
        <v>0</v>
      </c>
      <c r="AD999" s="8"/>
      <c r="AE999" s="8">
        <v>480</v>
      </c>
      <c r="AF999" s="8" t="s">
        <v>8384</v>
      </c>
      <c r="AG999" s="8" t="s">
        <v>8379</v>
      </c>
      <c r="AH999" s="54">
        <v>9</v>
      </c>
      <c r="AI999" s="54">
        <v>-38</v>
      </c>
      <c r="AJ999" s="8">
        <v>0</v>
      </c>
      <c r="AK999" s="8">
        <v>1</v>
      </c>
      <c r="AL999" s="8">
        <v>0</v>
      </c>
      <c r="AM999" s="8">
        <v>4</v>
      </c>
      <c r="AN999" s="8">
        <v>0</v>
      </c>
      <c r="AO999" s="8">
        <v>1</v>
      </c>
      <c r="AP999" s="8">
        <v>0</v>
      </c>
      <c r="AQ999" s="8">
        <v>0</v>
      </c>
      <c r="AR999" s="54">
        <v>310</v>
      </c>
      <c r="AS999" s="8">
        <v>1</v>
      </c>
      <c r="AT999" s="8">
        <v>0</v>
      </c>
      <c r="AU999" s="8">
        <v>480</v>
      </c>
      <c r="AV999" s="8" t="s">
        <v>8439</v>
      </c>
      <c r="AW999" s="8">
        <v>1</v>
      </c>
      <c r="AX999" s="8">
        <v>0</v>
      </c>
      <c r="AY999" s="8">
        <v>0</v>
      </c>
      <c r="AZ999" s="47">
        <v>46227.333333333336</v>
      </c>
      <c r="BA999" s="47">
        <v>46227.666666666664</v>
      </c>
      <c r="BB999" s="8" t="s">
        <v>8380</v>
      </c>
      <c r="BC999" s="47">
        <v>46227.339583333334</v>
      </c>
      <c r="BD999" s="47">
        <v>46227.640277777777</v>
      </c>
      <c r="BE999" s="8" t="s">
        <v>202</v>
      </c>
      <c r="BF999" s="8">
        <v>0</v>
      </c>
      <c r="BG999" s="8">
        <v>0</v>
      </c>
      <c r="BH999" s="8"/>
    </row>
    <row r="1000" spans="2:60">
      <c r="B1000" s="8" t="s">
        <v>8326</v>
      </c>
      <c r="C1000" s="8" t="s">
        <v>95</v>
      </c>
      <c r="D1000" s="8" t="s">
        <v>57</v>
      </c>
      <c r="E1000" s="8" t="s">
        <v>314</v>
      </c>
      <c r="F1000" s="8" t="s">
        <v>8438</v>
      </c>
      <c r="G1000" s="8" t="s">
        <v>98</v>
      </c>
      <c r="H1000" s="8" t="s">
        <v>53</v>
      </c>
      <c r="I1000" s="9">
        <v>46215</v>
      </c>
      <c r="J1000" s="61">
        <v>0</v>
      </c>
      <c r="K1000" s="56">
        <v>46204</v>
      </c>
      <c r="L1000" s="8" t="s">
        <v>52</v>
      </c>
      <c r="M1000" s="8" t="s">
        <v>97</v>
      </c>
      <c r="N1000" s="8" t="s">
        <v>50</v>
      </c>
      <c r="O1000" s="8">
        <v>1</v>
      </c>
      <c r="P1000" s="8">
        <v>4</v>
      </c>
      <c r="Q1000" s="8" t="s">
        <v>58</v>
      </c>
      <c r="R1000" s="8">
        <v>4</v>
      </c>
      <c r="S1000" s="8">
        <v>0</v>
      </c>
      <c r="T1000" s="8" t="b">
        <v>0</v>
      </c>
      <c r="U1000" s="8">
        <v>420</v>
      </c>
      <c r="V1000" s="54">
        <v>390</v>
      </c>
      <c r="W1000" s="54">
        <v>303</v>
      </c>
      <c r="X1000" s="8">
        <v>0</v>
      </c>
      <c r="Y1000" s="8">
        <v>0</v>
      </c>
      <c r="Z1000" s="8">
        <v>1</v>
      </c>
      <c r="AA1000" s="8">
        <v>0</v>
      </c>
      <c r="AB1000" s="8">
        <v>4</v>
      </c>
      <c r="AC1000" s="8">
        <v>0</v>
      </c>
      <c r="AD1000" s="8"/>
      <c r="AE1000" s="8">
        <v>420</v>
      </c>
      <c r="AF1000" s="8" t="s">
        <v>8384</v>
      </c>
      <c r="AG1000" s="8" t="s">
        <v>8379</v>
      </c>
      <c r="AH1000" s="54">
        <v>8</v>
      </c>
      <c r="AI1000" s="54">
        <v>-22</v>
      </c>
      <c r="AJ1000" s="8">
        <v>0</v>
      </c>
      <c r="AK1000" s="8">
        <v>1</v>
      </c>
      <c r="AL1000" s="8">
        <v>0</v>
      </c>
      <c r="AM1000" s="8">
        <v>4</v>
      </c>
      <c r="AN1000" s="8">
        <v>0</v>
      </c>
      <c r="AO1000" s="8">
        <v>1</v>
      </c>
      <c r="AP1000" s="8">
        <v>0</v>
      </c>
      <c r="AQ1000" s="8">
        <v>0</v>
      </c>
      <c r="AR1000" s="54">
        <v>295</v>
      </c>
      <c r="AS1000" s="8">
        <v>1</v>
      </c>
      <c r="AT1000" s="8">
        <v>0</v>
      </c>
      <c r="AU1000" s="8">
        <v>420</v>
      </c>
      <c r="AV1000" s="8" t="s">
        <v>8439</v>
      </c>
      <c r="AW1000" s="8">
        <v>1</v>
      </c>
      <c r="AX1000" s="8">
        <v>0</v>
      </c>
      <c r="AY1000" s="8">
        <v>0</v>
      </c>
      <c r="AZ1000" s="47">
        <v>46215.354166666664</v>
      </c>
      <c r="BA1000" s="47">
        <v>46215.645833333336</v>
      </c>
      <c r="BB1000" s="8" t="s">
        <v>8380</v>
      </c>
      <c r="BC1000" s="47">
        <v>46215.359722222223</v>
      </c>
      <c r="BD1000" s="47">
        <v>46215.630555555559</v>
      </c>
      <c r="BE1000" s="8" t="s">
        <v>314</v>
      </c>
      <c r="BF1000" s="8">
        <v>0</v>
      </c>
      <c r="BG1000" s="8">
        <v>0</v>
      </c>
      <c r="BH1000" s="8"/>
    </row>
    <row r="1001" spans="2:60">
      <c r="B1001" s="8" t="s">
        <v>8326</v>
      </c>
      <c r="C1001" s="8" t="s">
        <v>95</v>
      </c>
      <c r="D1001" s="8" t="s">
        <v>57</v>
      </c>
      <c r="E1001" s="8" t="s">
        <v>430</v>
      </c>
      <c r="F1001" s="8" t="s">
        <v>8438</v>
      </c>
      <c r="G1001" s="8" t="s">
        <v>98</v>
      </c>
      <c r="H1001" s="8" t="s">
        <v>53</v>
      </c>
      <c r="I1001" s="9">
        <v>46233</v>
      </c>
      <c r="J1001" s="61">
        <v>0</v>
      </c>
      <c r="K1001" s="56">
        <v>46204</v>
      </c>
      <c r="L1001" s="8" t="s">
        <v>52</v>
      </c>
      <c r="M1001" s="8" t="s">
        <v>97</v>
      </c>
      <c r="N1001" s="8" t="s">
        <v>50</v>
      </c>
      <c r="O1001" s="8">
        <v>1</v>
      </c>
      <c r="P1001" s="8">
        <v>4</v>
      </c>
      <c r="Q1001" s="8" t="s">
        <v>58</v>
      </c>
      <c r="R1001" s="8">
        <v>4</v>
      </c>
      <c r="S1001" s="8">
        <v>0</v>
      </c>
      <c r="T1001" s="8" t="b">
        <v>0</v>
      </c>
      <c r="U1001" s="8">
        <v>540</v>
      </c>
      <c r="V1001" s="54">
        <v>499</v>
      </c>
      <c r="W1001" s="54">
        <v>400</v>
      </c>
      <c r="X1001" s="8">
        <v>0</v>
      </c>
      <c r="Y1001" s="8">
        <v>0</v>
      </c>
      <c r="Z1001" s="8">
        <v>1</v>
      </c>
      <c r="AA1001" s="8">
        <v>0</v>
      </c>
      <c r="AB1001" s="8">
        <v>4</v>
      </c>
      <c r="AC1001" s="8">
        <v>0</v>
      </c>
      <c r="AD1001" s="8"/>
      <c r="AE1001" s="8">
        <v>540</v>
      </c>
      <c r="AF1001" s="8" t="s">
        <v>8384</v>
      </c>
      <c r="AG1001" s="8" t="s">
        <v>8379</v>
      </c>
      <c r="AH1001" s="54">
        <v>8</v>
      </c>
      <c r="AI1001" s="54">
        <v>-33</v>
      </c>
      <c r="AJ1001" s="8">
        <v>0</v>
      </c>
      <c r="AK1001" s="8">
        <v>1</v>
      </c>
      <c r="AL1001" s="8">
        <v>0</v>
      </c>
      <c r="AM1001" s="8">
        <v>4</v>
      </c>
      <c r="AN1001" s="8">
        <v>0</v>
      </c>
      <c r="AO1001" s="8">
        <v>1</v>
      </c>
      <c r="AP1001" s="8">
        <v>0</v>
      </c>
      <c r="AQ1001" s="8">
        <v>0</v>
      </c>
      <c r="AR1001" s="54">
        <v>395</v>
      </c>
      <c r="AS1001" s="8">
        <v>1</v>
      </c>
      <c r="AT1001" s="8">
        <v>0</v>
      </c>
      <c r="AU1001" s="8">
        <v>540</v>
      </c>
      <c r="AV1001" s="8" t="s">
        <v>8439</v>
      </c>
      <c r="AW1001" s="8">
        <v>1</v>
      </c>
      <c r="AX1001" s="8">
        <v>0</v>
      </c>
      <c r="AY1001" s="8">
        <v>0</v>
      </c>
      <c r="AZ1001" s="47">
        <v>46233.333333333336</v>
      </c>
      <c r="BA1001" s="47">
        <v>46233.708333333336</v>
      </c>
      <c r="BB1001" s="8" t="s">
        <v>8380</v>
      </c>
      <c r="BC1001" s="47">
        <v>46233.338888888888</v>
      </c>
      <c r="BD1001" s="47">
        <v>46233.685416666667</v>
      </c>
      <c r="BE1001" s="8" t="s">
        <v>430</v>
      </c>
      <c r="BF1001" s="8">
        <v>0</v>
      </c>
      <c r="BG1001" s="8">
        <v>0</v>
      </c>
      <c r="BH1001" s="8"/>
    </row>
    <row r="1002" spans="2:60">
      <c r="B1002" s="8" t="s">
        <v>8326</v>
      </c>
      <c r="C1002" s="8" t="s">
        <v>95</v>
      </c>
      <c r="D1002" s="8" t="s">
        <v>57</v>
      </c>
      <c r="E1002" s="8" t="s">
        <v>580</v>
      </c>
      <c r="F1002" s="8" t="s">
        <v>8438</v>
      </c>
      <c r="G1002" s="8" t="s">
        <v>98</v>
      </c>
      <c r="H1002" s="8" t="s">
        <v>53</v>
      </c>
      <c r="I1002" s="9">
        <v>46187</v>
      </c>
      <c r="J1002" s="61">
        <v>0</v>
      </c>
      <c r="K1002" s="56">
        <v>46174</v>
      </c>
      <c r="L1002" s="8" t="s">
        <v>52</v>
      </c>
      <c r="M1002" s="8" t="s">
        <v>97</v>
      </c>
      <c r="N1002" s="8" t="s">
        <v>50</v>
      </c>
      <c r="O1002" s="8">
        <v>1</v>
      </c>
      <c r="P1002" s="8">
        <v>4</v>
      </c>
      <c r="Q1002" s="8" t="s">
        <v>56</v>
      </c>
      <c r="R1002" s="8">
        <v>4</v>
      </c>
      <c r="S1002" s="8">
        <v>0</v>
      </c>
      <c r="T1002" s="8" t="b">
        <v>0</v>
      </c>
      <c r="U1002" s="8">
        <v>480</v>
      </c>
      <c r="V1002" s="54">
        <v>440</v>
      </c>
      <c r="W1002" s="54">
        <v>313</v>
      </c>
      <c r="X1002" s="8">
        <v>0</v>
      </c>
      <c r="Y1002" s="8">
        <v>0</v>
      </c>
      <c r="Z1002" s="8">
        <v>1</v>
      </c>
      <c r="AA1002" s="8">
        <v>0</v>
      </c>
      <c r="AB1002" s="8">
        <v>4</v>
      </c>
      <c r="AC1002" s="8">
        <v>0</v>
      </c>
      <c r="AD1002" s="8"/>
      <c r="AE1002" s="8">
        <v>480</v>
      </c>
      <c r="AF1002" s="8" t="s">
        <v>8384</v>
      </c>
      <c r="AG1002" s="8" t="s">
        <v>8379</v>
      </c>
      <c r="AH1002" s="54">
        <v>6</v>
      </c>
      <c r="AI1002" s="54">
        <v>-34</v>
      </c>
      <c r="AJ1002" s="8">
        <v>0</v>
      </c>
      <c r="AK1002" s="8">
        <v>1</v>
      </c>
      <c r="AL1002" s="8">
        <v>0</v>
      </c>
      <c r="AM1002" s="8">
        <v>4</v>
      </c>
      <c r="AN1002" s="8">
        <v>0</v>
      </c>
      <c r="AO1002" s="8">
        <v>1</v>
      </c>
      <c r="AP1002" s="8">
        <v>0</v>
      </c>
      <c r="AQ1002" s="8">
        <v>0</v>
      </c>
      <c r="AR1002" s="54">
        <v>315</v>
      </c>
      <c r="AS1002" s="8">
        <v>1</v>
      </c>
      <c r="AT1002" s="8">
        <v>0</v>
      </c>
      <c r="AU1002" s="8">
        <v>480</v>
      </c>
      <c r="AV1002" s="8" t="s">
        <v>8439</v>
      </c>
      <c r="AW1002" s="8">
        <v>1</v>
      </c>
      <c r="AX1002" s="8">
        <v>0</v>
      </c>
      <c r="AY1002" s="8">
        <v>0</v>
      </c>
      <c r="AZ1002" s="47">
        <v>46187.354166666664</v>
      </c>
      <c r="BA1002" s="47">
        <v>46187.6875</v>
      </c>
      <c r="BB1002" s="8" t="s">
        <v>8380</v>
      </c>
      <c r="BC1002" s="47">
        <v>46187.35833333333</v>
      </c>
      <c r="BD1002" s="47">
        <v>46187.663888888892</v>
      </c>
      <c r="BE1002" s="8" t="s">
        <v>580</v>
      </c>
      <c r="BF1002" s="8">
        <v>0</v>
      </c>
      <c r="BG1002" s="8">
        <v>0</v>
      </c>
      <c r="BH1002" s="8"/>
    </row>
    <row r="1003" spans="2:60">
      <c r="B1003" s="8" t="s">
        <v>8326</v>
      </c>
      <c r="C1003" s="8" t="s">
        <v>95</v>
      </c>
      <c r="D1003" s="8" t="s">
        <v>57</v>
      </c>
      <c r="E1003" s="8" t="s">
        <v>580</v>
      </c>
      <c r="F1003" s="8" t="s">
        <v>8438</v>
      </c>
      <c r="G1003" s="8" t="s">
        <v>99</v>
      </c>
      <c r="H1003" s="8" t="s">
        <v>53</v>
      </c>
      <c r="I1003" s="9">
        <v>46255</v>
      </c>
      <c r="J1003" s="61">
        <v>0</v>
      </c>
      <c r="K1003" s="56">
        <v>46235</v>
      </c>
      <c r="L1003" s="8" t="s">
        <v>52</v>
      </c>
      <c r="M1003" s="8" t="s">
        <v>97</v>
      </c>
      <c r="N1003" s="8" t="s">
        <v>50</v>
      </c>
      <c r="O1003" s="8">
        <v>1</v>
      </c>
      <c r="P1003" s="8">
        <v>4</v>
      </c>
      <c r="Q1003" s="8" t="s">
        <v>60</v>
      </c>
      <c r="R1003" s="8">
        <v>4</v>
      </c>
      <c r="S1003" s="8">
        <v>0</v>
      </c>
      <c r="T1003" s="8" t="b">
        <v>0</v>
      </c>
      <c r="U1003" s="8">
        <v>540</v>
      </c>
      <c r="V1003" s="54">
        <v>489</v>
      </c>
      <c r="W1003" s="54">
        <v>382</v>
      </c>
      <c r="X1003" s="8">
        <v>0</v>
      </c>
      <c r="Y1003" s="8">
        <v>0</v>
      </c>
      <c r="Z1003" s="8">
        <v>1</v>
      </c>
      <c r="AA1003" s="8">
        <v>0</v>
      </c>
      <c r="AB1003" s="8">
        <v>4</v>
      </c>
      <c r="AC1003" s="8">
        <v>0</v>
      </c>
      <c r="AD1003" s="8"/>
      <c r="AE1003" s="8">
        <v>540</v>
      </c>
      <c r="AF1003" s="8" t="s">
        <v>8384</v>
      </c>
      <c r="AG1003" s="8" t="s">
        <v>8379</v>
      </c>
      <c r="AH1003" s="54">
        <v>7</v>
      </c>
      <c r="AI1003" s="54">
        <v>-44</v>
      </c>
      <c r="AJ1003" s="8">
        <v>0</v>
      </c>
      <c r="AK1003" s="8">
        <v>1</v>
      </c>
      <c r="AL1003" s="8">
        <v>0</v>
      </c>
      <c r="AM1003" s="8">
        <v>4</v>
      </c>
      <c r="AN1003" s="8">
        <v>0</v>
      </c>
      <c r="AO1003" s="8">
        <v>1</v>
      </c>
      <c r="AP1003" s="8">
        <v>0</v>
      </c>
      <c r="AQ1003" s="8">
        <v>0</v>
      </c>
      <c r="AR1003" s="54">
        <v>380</v>
      </c>
      <c r="AS1003" s="8">
        <v>1</v>
      </c>
      <c r="AT1003" s="8">
        <v>0</v>
      </c>
      <c r="AU1003" s="8">
        <v>540</v>
      </c>
      <c r="AV1003" s="8" t="s">
        <v>8439</v>
      </c>
      <c r="AW1003" s="8">
        <v>1</v>
      </c>
      <c r="AX1003" s="8">
        <v>0</v>
      </c>
      <c r="AY1003" s="8">
        <v>0</v>
      </c>
      <c r="AZ1003" s="47">
        <v>46255.375</v>
      </c>
      <c r="BA1003" s="47">
        <v>46255.75</v>
      </c>
      <c r="BB1003" s="8" t="s">
        <v>8380</v>
      </c>
      <c r="BC1003" s="47">
        <v>46255.379861111112</v>
      </c>
      <c r="BD1003" s="47">
        <v>46255.719444444447</v>
      </c>
      <c r="BE1003" s="8" t="s">
        <v>580</v>
      </c>
      <c r="BF1003" s="8">
        <v>0</v>
      </c>
      <c r="BG1003" s="8">
        <v>0</v>
      </c>
      <c r="BH1003" s="8"/>
    </row>
    <row r="1004" spans="2:60">
      <c r="B1004" s="8" t="s">
        <v>8326</v>
      </c>
      <c r="C1004" s="8" t="s">
        <v>95</v>
      </c>
      <c r="D1004" s="8" t="s">
        <v>57</v>
      </c>
      <c r="E1004" s="8" t="s">
        <v>420</v>
      </c>
      <c r="F1004" s="8" t="s">
        <v>8438</v>
      </c>
      <c r="G1004" s="8" t="s">
        <v>98</v>
      </c>
      <c r="H1004" s="8" t="s">
        <v>53</v>
      </c>
      <c r="I1004" s="9">
        <v>46243</v>
      </c>
      <c r="J1004" s="61">
        <v>0</v>
      </c>
      <c r="K1004" s="56">
        <v>46235</v>
      </c>
      <c r="L1004" s="8" t="s">
        <v>52</v>
      </c>
      <c r="M1004" s="8" t="s">
        <v>97</v>
      </c>
      <c r="N1004" s="8" t="s">
        <v>50</v>
      </c>
      <c r="O1004" s="8">
        <v>1</v>
      </c>
      <c r="P1004" s="8">
        <v>4</v>
      </c>
      <c r="Q1004" s="8" t="s">
        <v>60</v>
      </c>
      <c r="R1004" s="8">
        <v>4</v>
      </c>
      <c r="S1004" s="8">
        <v>0</v>
      </c>
      <c r="T1004" s="8" t="b">
        <v>0</v>
      </c>
      <c r="U1004" s="8">
        <v>210</v>
      </c>
      <c r="V1004" s="54">
        <v>184</v>
      </c>
      <c r="W1004" s="54">
        <v>105</v>
      </c>
      <c r="X1004" s="8">
        <v>0</v>
      </c>
      <c r="Y1004" s="8">
        <v>0</v>
      </c>
      <c r="Z1004" s="8">
        <v>1</v>
      </c>
      <c r="AA1004" s="8">
        <v>0</v>
      </c>
      <c r="AB1004" s="8">
        <v>4</v>
      </c>
      <c r="AC1004" s="8">
        <v>0</v>
      </c>
      <c r="AD1004" s="8"/>
      <c r="AE1004" s="8">
        <v>210</v>
      </c>
      <c r="AF1004" s="8" t="s">
        <v>8384</v>
      </c>
      <c r="AG1004" s="8" t="s">
        <v>8379</v>
      </c>
      <c r="AH1004" s="54">
        <v>4</v>
      </c>
      <c r="AI1004" s="54">
        <v>-22</v>
      </c>
      <c r="AJ1004" s="8">
        <v>0</v>
      </c>
      <c r="AK1004" s="8">
        <v>1</v>
      </c>
      <c r="AL1004" s="8">
        <v>0</v>
      </c>
      <c r="AM1004" s="8">
        <v>4</v>
      </c>
      <c r="AN1004" s="8">
        <v>0</v>
      </c>
      <c r="AO1004" s="8">
        <v>1</v>
      </c>
      <c r="AP1004" s="8">
        <v>0</v>
      </c>
      <c r="AQ1004" s="8">
        <v>0</v>
      </c>
      <c r="AR1004" s="54">
        <v>105</v>
      </c>
      <c r="AS1004" s="8">
        <v>1</v>
      </c>
      <c r="AT1004" s="8">
        <v>0</v>
      </c>
      <c r="AU1004" s="8">
        <v>210</v>
      </c>
      <c r="AV1004" s="8" t="s">
        <v>8439</v>
      </c>
      <c r="AW1004" s="8">
        <v>1</v>
      </c>
      <c r="AX1004" s="8">
        <v>0</v>
      </c>
      <c r="AY1004" s="8">
        <v>0</v>
      </c>
      <c r="AZ1004" s="47">
        <v>46243.333333333336</v>
      </c>
      <c r="BA1004" s="47">
        <v>46243.479166666664</v>
      </c>
      <c r="BB1004" s="8" t="s">
        <v>8380</v>
      </c>
      <c r="BC1004" s="47">
        <v>46243.336111111108</v>
      </c>
      <c r="BD1004" s="47">
        <v>46243.463888888888</v>
      </c>
      <c r="BE1004" s="8" t="s">
        <v>420</v>
      </c>
      <c r="BF1004" s="8">
        <v>0</v>
      </c>
      <c r="BG1004" s="8">
        <v>0</v>
      </c>
      <c r="BH1004" s="8"/>
    </row>
    <row r="1005" spans="2:60">
      <c r="B1005" s="8" t="s">
        <v>8326</v>
      </c>
      <c r="C1005" s="8" t="s">
        <v>95</v>
      </c>
      <c r="D1005" s="8" t="s">
        <v>57</v>
      </c>
      <c r="E1005" s="8" t="s">
        <v>394</v>
      </c>
      <c r="F1005" s="8" t="s">
        <v>8438</v>
      </c>
      <c r="G1005" s="8" t="s">
        <v>96</v>
      </c>
      <c r="H1005" s="8" t="s">
        <v>53</v>
      </c>
      <c r="I1005" s="9">
        <v>46203</v>
      </c>
      <c r="J1005" s="61">
        <v>0</v>
      </c>
      <c r="K1005" s="56">
        <v>46174</v>
      </c>
      <c r="L1005" s="8" t="s">
        <v>52</v>
      </c>
      <c r="M1005" s="8" t="s">
        <v>97</v>
      </c>
      <c r="N1005" s="8" t="s">
        <v>50</v>
      </c>
      <c r="O1005" s="8">
        <v>1</v>
      </c>
      <c r="P1005" s="8">
        <v>4</v>
      </c>
      <c r="Q1005" s="8" t="s">
        <v>56</v>
      </c>
      <c r="R1005" s="8">
        <v>4</v>
      </c>
      <c r="S1005" s="8">
        <v>0</v>
      </c>
      <c r="T1005" s="8" t="b">
        <v>0</v>
      </c>
      <c r="U1005" s="8">
        <v>360</v>
      </c>
      <c r="V1005" s="54">
        <v>327</v>
      </c>
      <c r="W1005" s="54">
        <v>227</v>
      </c>
      <c r="X1005" s="8">
        <v>0</v>
      </c>
      <c r="Y1005" s="8">
        <v>0</v>
      </c>
      <c r="Z1005" s="8">
        <v>1</v>
      </c>
      <c r="AA1005" s="8">
        <v>0</v>
      </c>
      <c r="AB1005" s="8">
        <v>4</v>
      </c>
      <c r="AC1005" s="8">
        <v>0</v>
      </c>
      <c r="AD1005" s="8"/>
      <c r="AE1005" s="8">
        <v>360</v>
      </c>
      <c r="AF1005" s="8" t="s">
        <v>8384</v>
      </c>
      <c r="AG1005" s="8" t="s">
        <v>8379</v>
      </c>
      <c r="AH1005" s="54">
        <v>8</v>
      </c>
      <c r="AI1005" s="54">
        <v>-25</v>
      </c>
      <c r="AJ1005" s="8">
        <v>0</v>
      </c>
      <c r="AK1005" s="8">
        <v>1</v>
      </c>
      <c r="AL1005" s="8">
        <v>0</v>
      </c>
      <c r="AM1005" s="8">
        <v>4</v>
      </c>
      <c r="AN1005" s="8">
        <v>0</v>
      </c>
      <c r="AO1005" s="8">
        <v>1</v>
      </c>
      <c r="AP1005" s="8">
        <v>0</v>
      </c>
      <c r="AQ1005" s="8">
        <v>0</v>
      </c>
      <c r="AR1005" s="54">
        <v>235</v>
      </c>
      <c r="AS1005" s="8">
        <v>1</v>
      </c>
      <c r="AT1005" s="8">
        <v>0</v>
      </c>
      <c r="AU1005" s="8">
        <v>360</v>
      </c>
      <c r="AV1005" s="8" t="s">
        <v>8439</v>
      </c>
      <c r="AW1005" s="8">
        <v>1</v>
      </c>
      <c r="AX1005" s="8">
        <v>0</v>
      </c>
      <c r="AY1005" s="8">
        <v>0</v>
      </c>
      <c r="AZ1005" s="47">
        <v>46203.354166666664</v>
      </c>
      <c r="BA1005" s="47">
        <v>46203.604166666664</v>
      </c>
      <c r="BB1005" s="8" t="s">
        <v>8380</v>
      </c>
      <c r="BC1005" s="47">
        <v>46203.359722222223</v>
      </c>
      <c r="BD1005" s="47">
        <v>46203.586805555555</v>
      </c>
      <c r="BE1005" s="8" t="s">
        <v>394</v>
      </c>
      <c r="BF1005" s="8">
        <v>0</v>
      </c>
      <c r="BG1005" s="8">
        <v>0</v>
      </c>
      <c r="BH1005" s="8"/>
    </row>
    <row r="1006" spans="2:60">
      <c r="B1006" s="8" t="s">
        <v>8326</v>
      </c>
      <c r="C1006" s="8" t="s">
        <v>95</v>
      </c>
      <c r="D1006" s="8" t="s">
        <v>57</v>
      </c>
      <c r="E1006" s="8" t="s">
        <v>394</v>
      </c>
      <c r="F1006" s="8" t="s">
        <v>8438</v>
      </c>
      <c r="G1006" s="8" t="s">
        <v>96</v>
      </c>
      <c r="H1006" s="8" t="s">
        <v>53</v>
      </c>
      <c r="I1006" s="9">
        <v>46232</v>
      </c>
      <c r="J1006" s="61">
        <v>0</v>
      </c>
      <c r="K1006" s="56">
        <v>46204</v>
      </c>
      <c r="L1006" s="8" t="s">
        <v>52</v>
      </c>
      <c r="M1006" s="8" t="s">
        <v>97</v>
      </c>
      <c r="N1006" s="8" t="s">
        <v>50</v>
      </c>
      <c r="O1006" s="8">
        <v>1</v>
      </c>
      <c r="P1006" s="8">
        <v>4</v>
      </c>
      <c r="Q1006" s="8" t="s">
        <v>58</v>
      </c>
      <c r="R1006" s="8">
        <v>4</v>
      </c>
      <c r="S1006" s="8">
        <v>0</v>
      </c>
      <c r="T1006" s="8" t="b">
        <v>0</v>
      </c>
      <c r="U1006" s="8">
        <v>240</v>
      </c>
      <c r="V1006" s="54">
        <v>209</v>
      </c>
      <c r="W1006" s="54">
        <v>120</v>
      </c>
      <c r="X1006" s="8">
        <v>0</v>
      </c>
      <c r="Y1006" s="8">
        <v>0</v>
      </c>
      <c r="Z1006" s="8">
        <v>1</v>
      </c>
      <c r="AA1006" s="8">
        <v>0</v>
      </c>
      <c r="AB1006" s="8">
        <v>4</v>
      </c>
      <c r="AC1006" s="8">
        <v>0</v>
      </c>
      <c r="AD1006" s="8"/>
      <c r="AE1006" s="8">
        <v>240</v>
      </c>
      <c r="AF1006" s="8" t="s">
        <v>8384</v>
      </c>
      <c r="AG1006" s="8" t="s">
        <v>8379</v>
      </c>
      <c r="AH1006" s="54">
        <v>7</v>
      </c>
      <c r="AI1006" s="54">
        <v>-24</v>
      </c>
      <c r="AJ1006" s="8">
        <v>0</v>
      </c>
      <c r="AK1006" s="8">
        <v>1</v>
      </c>
      <c r="AL1006" s="8">
        <v>0</v>
      </c>
      <c r="AM1006" s="8">
        <v>4</v>
      </c>
      <c r="AN1006" s="8">
        <v>0</v>
      </c>
      <c r="AO1006" s="8">
        <v>1</v>
      </c>
      <c r="AP1006" s="8">
        <v>0</v>
      </c>
      <c r="AQ1006" s="8">
        <v>0</v>
      </c>
      <c r="AR1006" s="54">
        <v>125</v>
      </c>
      <c r="AS1006" s="8">
        <v>1</v>
      </c>
      <c r="AT1006" s="8">
        <v>0</v>
      </c>
      <c r="AU1006" s="8">
        <v>240</v>
      </c>
      <c r="AV1006" s="8" t="s">
        <v>8439</v>
      </c>
      <c r="AW1006" s="8">
        <v>1</v>
      </c>
      <c r="AX1006" s="8">
        <v>0</v>
      </c>
      <c r="AY1006" s="8">
        <v>0</v>
      </c>
      <c r="AZ1006" s="47">
        <v>46232.354166666664</v>
      </c>
      <c r="BA1006" s="47">
        <v>46232.520833333336</v>
      </c>
      <c r="BB1006" s="8" t="s">
        <v>8380</v>
      </c>
      <c r="BC1006" s="47">
        <v>46232.359027777777</v>
      </c>
      <c r="BD1006" s="47">
        <v>46232.504166666666</v>
      </c>
      <c r="BE1006" s="8" t="s">
        <v>394</v>
      </c>
      <c r="BF1006" s="8">
        <v>0</v>
      </c>
      <c r="BG1006" s="8">
        <v>0</v>
      </c>
      <c r="BH1006" s="8"/>
    </row>
    <row r="1007" spans="2:60">
      <c r="B1007" s="8" t="s">
        <v>8326</v>
      </c>
      <c r="C1007" s="8" t="s">
        <v>95</v>
      </c>
      <c r="D1007" s="8" t="s">
        <v>57</v>
      </c>
      <c r="E1007" s="8" t="s">
        <v>394</v>
      </c>
      <c r="F1007" s="8" t="s">
        <v>8438</v>
      </c>
      <c r="G1007" s="8" t="s">
        <v>96</v>
      </c>
      <c r="H1007" s="8" t="s">
        <v>53</v>
      </c>
      <c r="I1007" s="9">
        <v>46247</v>
      </c>
      <c r="J1007" s="61">
        <v>0</v>
      </c>
      <c r="K1007" s="56">
        <v>46235</v>
      </c>
      <c r="L1007" s="8" t="s">
        <v>52</v>
      </c>
      <c r="M1007" s="8" t="s">
        <v>97</v>
      </c>
      <c r="N1007" s="8" t="s">
        <v>50</v>
      </c>
      <c r="O1007" s="8">
        <v>1</v>
      </c>
      <c r="P1007" s="8">
        <v>4</v>
      </c>
      <c r="Q1007" s="8" t="s">
        <v>60</v>
      </c>
      <c r="R1007" s="8">
        <v>4</v>
      </c>
      <c r="S1007" s="8">
        <v>0</v>
      </c>
      <c r="T1007" s="8" t="b">
        <v>0</v>
      </c>
      <c r="U1007" s="8">
        <v>360</v>
      </c>
      <c r="V1007" s="54">
        <v>329</v>
      </c>
      <c r="W1007" s="54">
        <v>213</v>
      </c>
      <c r="X1007" s="8">
        <v>0</v>
      </c>
      <c r="Y1007" s="8">
        <v>0</v>
      </c>
      <c r="Z1007" s="8">
        <v>1</v>
      </c>
      <c r="AA1007" s="8">
        <v>0</v>
      </c>
      <c r="AB1007" s="8">
        <v>4</v>
      </c>
      <c r="AC1007" s="8">
        <v>0</v>
      </c>
      <c r="AD1007" s="8"/>
      <c r="AE1007" s="8">
        <v>360</v>
      </c>
      <c r="AF1007" s="8" t="s">
        <v>8384</v>
      </c>
      <c r="AG1007" s="8" t="s">
        <v>8379</v>
      </c>
      <c r="AH1007" s="54">
        <v>3</v>
      </c>
      <c r="AI1007" s="54">
        <v>-28</v>
      </c>
      <c r="AJ1007" s="8">
        <v>0</v>
      </c>
      <c r="AK1007" s="8">
        <v>1</v>
      </c>
      <c r="AL1007" s="8">
        <v>0</v>
      </c>
      <c r="AM1007" s="8">
        <v>4</v>
      </c>
      <c r="AN1007" s="8">
        <v>0</v>
      </c>
      <c r="AO1007" s="8">
        <v>1</v>
      </c>
      <c r="AP1007" s="8">
        <v>0</v>
      </c>
      <c r="AQ1007" s="8">
        <v>0</v>
      </c>
      <c r="AR1007" s="54">
        <v>220</v>
      </c>
      <c r="AS1007" s="8">
        <v>1</v>
      </c>
      <c r="AT1007" s="8">
        <v>0</v>
      </c>
      <c r="AU1007" s="8">
        <v>360</v>
      </c>
      <c r="AV1007" s="8" t="s">
        <v>8439</v>
      </c>
      <c r="AW1007" s="8">
        <v>1</v>
      </c>
      <c r="AX1007" s="8">
        <v>0</v>
      </c>
      <c r="AY1007" s="8">
        <v>0</v>
      </c>
      <c r="AZ1007" s="47">
        <v>46247.3125</v>
      </c>
      <c r="BA1007" s="47">
        <v>46247.5625</v>
      </c>
      <c r="BB1007" s="8" t="s">
        <v>8380</v>
      </c>
      <c r="BC1007" s="47">
        <v>46247.314583333333</v>
      </c>
      <c r="BD1007" s="47">
        <v>46247.543055555558</v>
      </c>
      <c r="BE1007" s="8" t="s">
        <v>394</v>
      </c>
      <c r="BF1007" s="8">
        <v>0</v>
      </c>
      <c r="BG1007" s="8">
        <v>0</v>
      </c>
      <c r="BH1007" s="8"/>
    </row>
    <row r="1008" spans="2:60">
      <c r="B1008" s="8" t="s">
        <v>8326</v>
      </c>
      <c r="C1008" s="8" t="s">
        <v>95</v>
      </c>
      <c r="D1008" s="8" t="s">
        <v>57</v>
      </c>
      <c r="E1008" s="8" t="s">
        <v>394</v>
      </c>
      <c r="F1008" s="8" t="s">
        <v>8438</v>
      </c>
      <c r="G1008" s="8" t="s">
        <v>98</v>
      </c>
      <c r="H1008" s="8" t="s">
        <v>53</v>
      </c>
      <c r="I1008" s="9">
        <v>46206</v>
      </c>
      <c r="J1008" s="61">
        <v>0</v>
      </c>
      <c r="K1008" s="56">
        <v>46204</v>
      </c>
      <c r="L1008" s="8" t="s">
        <v>52</v>
      </c>
      <c r="M1008" s="8" t="s">
        <v>97</v>
      </c>
      <c r="N1008" s="8" t="s">
        <v>50</v>
      </c>
      <c r="O1008" s="8">
        <v>1</v>
      </c>
      <c r="P1008" s="8">
        <v>4</v>
      </c>
      <c r="Q1008" s="8" t="s">
        <v>58</v>
      </c>
      <c r="R1008" s="8">
        <v>4</v>
      </c>
      <c r="S1008" s="8">
        <v>0</v>
      </c>
      <c r="T1008" s="8" t="b">
        <v>0</v>
      </c>
      <c r="U1008" s="8">
        <v>210</v>
      </c>
      <c r="V1008" s="54">
        <v>193</v>
      </c>
      <c r="W1008" s="54">
        <v>113</v>
      </c>
      <c r="X1008" s="8">
        <v>0</v>
      </c>
      <c r="Y1008" s="8">
        <v>0</v>
      </c>
      <c r="Z1008" s="8">
        <v>1</v>
      </c>
      <c r="AA1008" s="8">
        <v>0</v>
      </c>
      <c r="AB1008" s="8">
        <v>4</v>
      </c>
      <c r="AC1008" s="8">
        <v>0</v>
      </c>
      <c r="AD1008" s="8"/>
      <c r="AE1008" s="8">
        <v>210</v>
      </c>
      <c r="AF1008" s="8" t="s">
        <v>8384</v>
      </c>
      <c r="AG1008" s="8" t="s">
        <v>8379</v>
      </c>
      <c r="AH1008" s="54">
        <v>3</v>
      </c>
      <c r="AI1008" s="54">
        <v>-14</v>
      </c>
      <c r="AJ1008" s="8">
        <v>0</v>
      </c>
      <c r="AK1008" s="8">
        <v>1</v>
      </c>
      <c r="AL1008" s="8">
        <v>0</v>
      </c>
      <c r="AM1008" s="8">
        <v>4</v>
      </c>
      <c r="AN1008" s="8">
        <v>0</v>
      </c>
      <c r="AO1008" s="8">
        <v>1</v>
      </c>
      <c r="AP1008" s="8">
        <v>0</v>
      </c>
      <c r="AQ1008" s="8">
        <v>0</v>
      </c>
      <c r="AR1008" s="54">
        <v>110</v>
      </c>
      <c r="AS1008" s="8">
        <v>1</v>
      </c>
      <c r="AT1008" s="8">
        <v>0</v>
      </c>
      <c r="AU1008" s="8">
        <v>210</v>
      </c>
      <c r="AV1008" s="8" t="s">
        <v>8439</v>
      </c>
      <c r="AW1008" s="8">
        <v>1</v>
      </c>
      <c r="AX1008" s="8">
        <v>0</v>
      </c>
      <c r="AY1008" s="8">
        <v>0</v>
      </c>
      <c r="AZ1008" s="47">
        <v>46206.541666666664</v>
      </c>
      <c r="BA1008" s="47">
        <v>46206.6875</v>
      </c>
      <c r="BB1008" s="8" t="s">
        <v>8380</v>
      </c>
      <c r="BC1008" s="47">
        <v>46206.543749999997</v>
      </c>
      <c r="BD1008" s="47">
        <v>46206.677777777775</v>
      </c>
      <c r="BE1008" s="8" t="s">
        <v>394</v>
      </c>
      <c r="BF1008" s="8">
        <v>0</v>
      </c>
      <c r="BG1008" s="8">
        <v>0</v>
      </c>
      <c r="BH1008" s="8"/>
    </row>
    <row r="1009" spans="2:60">
      <c r="B1009" s="8" t="s">
        <v>8326</v>
      </c>
      <c r="C1009" s="8" t="s">
        <v>95</v>
      </c>
      <c r="D1009" s="8" t="s">
        <v>57</v>
      </c>
      <c r="E1009" s="8" t="s">
        <v>547</v>
      </c>
      <c r="F1009" s="8" t="s">
        <v>8438</v>
      </c>
      <c r="G1009" s="8" t="s">
        <v>96</v>
      </c>
      <c r="H1009" s="8" t="s">
        <v>53</v>
      </c>
      <c r="I1009" s="9">
        <v>46222</v>
      </c>
      <c r="J1009" s="61">
        <v>0</v>
      </c>
      <c r="K1009" s="56">
        <v>46204</v>
      </c>
      <c r="L1009" s="8" t="s">
        <v>52</v>
      </c>
      <c r="M1009" s="8" t="s">
        <v>97</v>
      </c>
      <c r="N1009" s="8" t="s">
        <v>50</v>
      </c>
      <c r="O1009" s="8">
        <v>1</v>
      </c>
      <c r="P1009" s="8">
        <v>4</v>
      </c>
      <c r="Q1009" s="8" t="s">
        <v>58</v>
      </c>
      <c r="R1009" s="8">
        <v>4</v>
      </c>
      <c r="S1009" s="8">
        <v>0</v>
      </c>
      <c r="T1009" s="8" t="b">
        <v>0</v>
      </c>
      <c r="U1009" s="8">
        <v>420</v>
      </c>
      <c r="V1009" s="54">
        <v>379</v>
      </c>
      <c r="W1009" s="54">
        <v>275</v>
      </c>
      <c r="X1009" s="8">
        <v>0</v>
      </c>
      <c r="Y1009" s="8">
        <v>0</v>
      </c>
      <c r="Z1009" s="8">
        <v>1</v>
      </c>
      <c r="AA1009" s="8">
        <v>0</v>
      </c>
      <c r="AB1009" s="8">
        <v>4</v>
      </c>
      <c r="AC1009" s="8">
        <v>0</v>
      </c>
      <c r="AD1009" s="8"/>
      <c r="AE1009" s="8">
        <v>420</v>
      </c>
      <c r="AF1009" s="8" t="s">
        <v>8378</v>
      </c>
      <c r="AG1009" s="8" t="s">
        <v>8379</v>
      </c>
      <c r="AH1009" s="54">
        <v>12</v>
      </c>
      <c r="AI1009" s="54">
        <v>-29</v>
      </c>
      <c r="AJ1009" s="8">
        <v>0</v>
      </c>
      <c r="AK1009" s="8">
        <v>0</v>
      </c>
      <c r="AL1009" s="8">
        <v>1</v>
      </c>
      <c r="AM1009" s="8">
        <v>4</v>
      </c>
      <c r="AN1009" s="8">
        <v>0</v>
      </c>
      <c r="AO1009" s="8">
        <v>1</v>
      </c>
      <c r="AP1009" s="8">
        <v>0</v>
      </c>
      <c r="AQ1009" s="8">
        <v>0</v>
      </c>
      <c r="AR1009" s="54">
        <v>275</v>
      </c>
      <c r="AS1009" s="8">
        <v>1</v>
      </c>
      <c r="AT1009" s="8">
        <v>0</v>
      </c>
      <c r="AU1009" s="8">
        <v>420</v>
      </c>
      <c r="AV1009" s="8" t="s">
        <v>8439</v>
      </c>
      <c r="AW1009" s="8">
        <v>1</v>
      </c>
      <c r="AX1009" s="8">
        <v>0</v>
      </c>
      <c r="AY1009" s="8">
        <v>0</v>
      </c>
      <c r="AZ1009" s="47">
        <v>46222.354166666664</v>
      </c>
      <c r="BA1009" s="47">
        <v>46222.645833333336</v>
      </c>
      <c r="BB1009" s="8" t="s">
        <v>8380</v>
      </c>
      <c r="BC1009" s="47">
        <v>46222.362500000003</v>
      </c>
      <c r="BD1009" s="47">
        <v>46222.625694444447</v>
      </c>
      <c r="BE1009" s="8" t="s">
        <v>547</v>
      </c>
      <c r="BF1009" s="8">
        <v>0</v>
      </c>
      <c r="BG1009" s="8">
        <v>0</v>
      </c>
      <c r="BH1009" s="8"/>
    </row>
    <row r="1010" spans="2:60">
      <c r="B1010" s="8" t="s">
        <v>8326</v>
      </c>
      <c r="C1010" s="8" t="s">
        <v>95</v>
      </c>
      <c r="D1010" s="8" t="s">
        <v>57</v>
      </c>
      <c r="E1010" s="8" t="s">
        <v>514</v>
      </c>
      <c r="F1010" s="8" t="s">
        <v>8438</v>
      </c>
      <c r="G1010" s="8" t="s">
        <v>96</v>
      </c>
      <c r="H1010" s="8" t="s">
        <v>53</v>
      </c>
      <c r="I1010" s="9">
        <v>46211</v>
      </c>
      <c r="J1010" s="61">
        <v>0</v>
      </c>
      <c r="K1010" s="56">
        <v>46204</v>
      </c>
      <c r="L1010" s="8" t="s">
        <v>52</v>
      </c>
      <c r="M1010" s="8" t="s">
        <v>97</v>
      </c>
      <c r="N1010" s="8" t="s">
        <v>50</v>
      </c>
      <c r="O1010" s="8">
        <v>1</v>
      </c>
      <c r="P1010" s="8">
        <v>4</v>
      </c>
      <c r="Q1010" s="8" t="s">
        <v>58</v>
      </c>
      <c r="R1010" s="8">
        <v>4</v>
      </c>
      <c r="S1010" s="8">
        <v>0</v>
      </c>
      <c r="T1010" s="8" t="b">
        <v>0</v>
      </c>
      <c r="U1010" s="8">
        <v>480</v>
      </c>
      <c r="V1010" s="54">
        <v>448</v>
      </c>
      <c r="W1010" s="54">
        <v>324</v>
      </c>
      <c r="X1010" s="8">
        <v>0</v>
      </c>
      <c r="Y1010" s="8">
        <v>0</v>
      </c>
      <c r="Z1010" s="8">
        <v>1</v>
      </c>
      <c r="AA1010" s="8">
        <v>0</v>
      </c>
      <c r="AB1010" s="8">
        <v>4</v>
      </c>
      <c r="AC1010" s="8">
        <v>0</v>
      </c>
      <c r="AD1010" s="8"/>
      <c r="AE1010" s="8">
        <v>480</v>
      </c>
      <c r="AF1010" s="8" t="s">
        <v>8384</v>
      </c>
      <c r="AG1010" s="8" t="s">
        <v>8379</v>
      </c>
      <c r="AH1010" s="54">
        <v>2</v>
      </c>
      <c r="AI1010" s="54">
        <v>-30</v>
      </c>
      <c r="AJ1010" s="8">
        <v>0</v>
      </c>
      <c r="AK1010" s="8">
        <v>1</v>
      </c>
      <c r="AL1010" s="8">
        <v>0</v>
      </c>
      <c r="AM1010" s="8">
        <v>4</v>
      </c>
      <c r="AN1010" s="8">
        <v>0</v>
      </c>
      <c r="AO1010" s="8">
        <v>1</v>
      </c>
      <c r="AP1010" s="8">
        <v>0</v>
      </c>
      <c r="AQ1010" s="8">
        <v>0</v>
      </c>
      <c r="AR1010" s="54">
        <v>330</v>
      </c>
      <c r="AS1010" s="8">
        <v>1</v>
      </c>
      <c r="AT1010" s="8">
        <v>0</v>
      </c>
      <c r="AU1010" s="8">
        <v>480</v>
      </c>
      <c r="AV1010" s="8" t="s">
        <v>8439</v>
      </c>
      <c r="AW1010" s="8">
        <v>1</v>
      </c>
      <c r="AX1010" s="8">
        <v>0</v>
      </c>
      <c r="AY1010" s="8">
        <v>0</v>
      </c>
      <c r="AZ1010" s="47">
        <v>46211.3125</v>
      </c>
      <c r="BA1010" s="47">
        <v>46211.645833333336</v>
      </c>
      <c r="BB1010" s="8" t="s">
        <v>8380</v>
      </c>
      <c r="BC1010" s="47">
        <v>46211.313888888886</v>
      </c>
      <c r="BD1010" s="47">
        <v>46211.625</v>
      </c>
      <c r="BE1010" s="8" t="s">
        <v>514</v>
      </c>
      <c r="BF1010" s="8">
        <v>0</v>
      </c>
      <c r="BG1010" s="8">
        <v>0</v>
      </c>
      <c r="BH1010" s="8"/>
    </row>
    <row r="1011" spans="2:60">
      <c r="B1011" s="8" t="s">
        <v>8326</v>
      </c>
      <c r="C1011" s="8" t="s">
        <v>95</v>
      </c>
      <c r="D1011" s="8" t="s">
        <v>57</v>
      </c>
      <c r="E1011" s="8" t="s">
        <v>514</v>
      </c>
      <c r="F1011" s="8" t="s">
        <v>8438</v>
      </c>
      <c r="G1011" s="8" t="s">
        <v>99</v>
      </c>
      <c r="H1011" s="8" t="s">
        <v>53</v>
      </c>
      <c r="I1011" s="9">
        <v>46235</v>
      </c>
      <c r="J1011" s="61">
        <v>0</v>
      </c>
      <c r="K1011" s="56">
        <v>46235</v>
      </c>
      <c r="L1011" s="8" t="s">
        <v>52</v>
      </c>
      <c r="M1011" s="8" t="s">
        <v>97</v>
      </c>
      <c r="N1011" s="8" t="s">
        <v>50</v>
      </c>
      <c r="O1011" s="8">
        <v>1</v>
      </c>
      <c r="P1011" s="8">
        <v>4</v>
      </c>
      <c r="Q1011" s="8" t="s">
        <v>60</v>
      </c>
      <c r="R1011" s="8">
        <v>4</v>
      </c>
      <c r="S1011" s="8">
        <v>0</v>
      </c>
      <c r="T1011" s="8" t="b">
        <v>0</v>
      </c>
      <c r="U1011" s="8">
        <v>180</v>
      </c>
      <c r="V1011" s="54">
        <v>156</v>
      </c>
      <c r="W1011" s="54">
        <v>80</v>
      </c>
      <c r="X1011" s="8">
        <v>0</v>
      </c>
      <c r="Y1011" s="8">
        <v>0</v>
      </c>
      <c r="Z1011" s="8">
        <v>1</v>
      </c>
      <c r="AA1011" s="8">
        <v>0</v>
      </c>
      <c r="AB1011" s="8">
        <v>4</v>
      </c>
      <c r="AC1011" s="8">
        <v>0</v>
      </c>
      <c r="AD1011" s="8"/>
      <c r="AE1011" s="8">
        <v>180</v>
      </c>
      <c r="AF1011" s="8" t="s">
        <v>8378</v>
      </c>
      <c r="AG1011" s="8" t="s">
        <v>8379</v>
      </c>
      <c r="AH1011" s="54">
        <v>12</v>
      </c>
      <c r="AI1011" s="54">
        <v>-12</v>
      </c>
      <c r="AJ1011" s="8">
        <v>0</v>
      </c>
      <c r="AK1011" s="8">
        <v>0</v>
      </c>
      <c r="AL1011" s="8">
        <v>1</v>
      </c>
      <c r="AM1011" s="8">
        <v>4</v>
      </c>
      <c r="AN1011" s="8">
        <v>0</v>
      </c>
      <c r="AO1011" s="8">
        <v>1</v>
      </c>
      <c r="AP1011" s="8">
        <v>0</v>
      </c>
      <c r="AQ1011" s="8">
        <v>0</v>
      </c>
      <c r="AR1011" s="54">
        <v>85</v>
      </c>
      <c r="AS1011" s="8">
        <v>1</v>
      </c>
      <c r="AT1011" s="8">
        <v>0</v>
      </c>
      <c r="AU1011" s="8">
        <v>180</v>
      </c>
      <c r="AV1011" s="8" t="s">
        <v>8439</v>
      </c>
      <c r="AW1011" s="8">
        <v>1</v>
      </c>
      <c r="AX1011" s="8">
        <v>0</v>
      </c>
      <c r="AY1011" s="8">
        <v>0</v>
      </c>
      <c r="AZ1011" s="47">
        <v>46235.354166666664</v>
      </c>
      <c r="BA1011" s="47">
        <v>46235.479166666664</v>
      </c>
      <c r="BB1011" s="8" t="s">
        <v>8380</v>
      </c>
      <c r="BC1011" s="47">
        <v>46235.362500000003</v>
      </c>
      <c r="BD1011" s="47">
        <v>46235.470833333333</v>
      </c>
      <c r="BE1011" s="8" t="s">
        <v>514</v>
      </c>
      <c r="BF1011" s="8">
        <v>0</v>
      </c>
      <c r="BG1011" s="8">
        <v>0</v>
      </c>
      <c r="BH1011" s="8"/>
    </row>
    <row r="1012" spans="2:60">
      <c r="B1012" s="8" t="s">
        <v>8326</v>
      </c>
      <c r="C1012" s="8" t="s">
        <v>95</v>
      </c>
      <c r="D1012" s="8" t="s">
        <v>57</v>
      </c>
      <c r="E1012" s="8" t="s">
        <v>269</v>
      </c>
      <c r="F1012" s="8" t="s">
        <v>8438</v>
      </c>
      <c r="G1012" s="8" t="s">
        <v>96</v>
      </c>
      <c r="H1012" s="8" t="s">
        <v>53</v>
      </c>
      <c r="I1012" s="9">
        <v>46186</v>
      </c>
      <c r="J1012" s="61">
        <v>0</v>
      </c>
      <c r="K1012" s="56">
        <v>46174</v>
      </c>
      <c r="L1012" s="8" t="s">
        <v>52</v>
      </c>
      <c r="M1012" s="8" t="s">
        <v>97</v>
      </c>
      <c r="N1012" s="8" t="s">
        <v>50</v>
      </c>
      <c r="O1012" s="8">
        <v>1</v>
      </c>
      <c r="P1012" s="8">
        <v>4</v>
      </c>
      <c r="Q1012" s="8" t="s">
        <v>56</v>
      </c>
      <c r="R1012" s="8">
        <v>4</v>
      </c>
      <c r="S1012" s="8">
        <v>0</v>
      </c>
      <c r="T1012" s="8" t="b">
        <v>0</v>
      </c>
      <c r="U1012" s="8">
        <v>480</v>
      </c>
      <c r="V1012" s="54">
        <v>443</v>
      </c>
      <c r="W1012" s="54">
        <v>335</v>
      </c>
      <c r="X1012" s="8">
        <v>0</v>
      </c>
      <c r="Y1012" s="8">
        <v>0</v>
      </c>
      <c r="Z1012" s="8">
        <v>1</v>
      </c>
      <c r="AA1012" s="8">
        <v>0</v>
      </c>
      <c r="AB1012" s="8">
        <v>4</v>
      </c>
      <c r="AC1012" s="8">
        <v>0</v>
      </c>
      <c r="AD1012" s="8"/>
      <c r="AE1012" s="8">
        <v>480</v>
      </c>
      <c r="AF1012" s="8" t="s">
        <v>8384</v>
      </c>
      <c r="AG1012" s="8" t="s">
        <v>8379</v>
      </c>
      <c r="AH1012" s="54">
        <v>7</v>
      </c>
      <c r="AI1012" s="54">
        <v>-30</v>
      </c>
      <c r="AJ1012" s="8">
        <v>0</v>
      </c>
      <c r="AK1012" s="8">
        <v>1</v>
      </c>
      <c r="AL1012" s="8">
        <v>0</v>
      </c>
      <c r="AM1012" s="8">
        <v>4</v>
      </c>
      <c r="AN1012" s="8">
        <v>0</v>
      </c>
      <c r="AO1012" s="8">
        <v>1</v>
      </c>
      <c r="AP1012" s="8">
        <v>0</v>
      </c>
      <c r="AQ1012" s="8">
        <v>0</v>
      </c>
      <c r="AR1012" s="54">
        <v>340</v>
      </c>
      <c r="AS1012" s="8">
        <v>1</v>
      </c>
      <c r="AT1012" s="8">
        <v>0</v>
      </c>
      <c r="AU1012" s="8">
        <v>480</v>
      </c>
      <c r="AV1012" s="8" t="s">
        <v>8439</v>
      </c>
      <c r="AW1012" s="8">
        <v>1</v>
      </c>
      <c r="AX1012" s="8">
        <v>0</v>
      </c>
      <c r="AY1012" s="8">
        <v>0</v>
      </c>
      <c r="AZ1012" s="47">
        <v>46186.375</v>
      </c>
      <c r="BA1012" s="47">
        <v>46186.708333333336</v>
      </c>
      <c r="BB1012" s="8" t="s">
        <v>8380</v>
      </c>
      <c r="BC1012" s="47">
        <v>46186.379861111112</v>
      </c>
      <c r="BD1012" s="47">
        <v>46186.6875</v>
      </c>
      <c r="BE1012" s="8" t="s">
        <v>269</v>
      </c>
      <c r="BF1012" s="8">
        <v>0</v>
      </c>
      <c r="BG1012" s="8">
        <v>0</v>
      </c>
      <c r="BH1012" s="8"/>
    </row>
    <row r="1013" spans="2:60">
      <c r="B1013" s="8" t="s">
        <v>8326</v>
      </c>
      <c r="C1013" s="8" t="s">
        <v>95</v>
      </c>
      <c r="D1013" s="8" t="s">
        <v>57</v>
      </c>
      <c r="E1013" s="8" t="s">
        <v>269</v>
      </c>
      <c r="F1013" s="8" t="s">
        <v>8438</v>
      </c>
      <c r="G1013" s="8" t="s">
        <v>98</v>
      </c>
      <c r="H1013" s="8" t="s">
        <v>53</v>
      </c>
      <c r="I1013" s="9">
        <v>46175</v>
      </c>
      <c r="J1013" s="61">
        <v>0</v>
      </c>
      <c r="K1013" s="56">
        <v>46174</v>
      </c>
      <c r="L1013" s="8" t="s">
        <v>52</v>
      </c>
      <c r="M1013" s="8" t="s">
        <v>97</v>
      </c>
      <c r="N1013" s="8" t="s">
        <v>50</v>
      </c>
      <c r="O1013" s="8">
        <v>1</v>
      </c>
      <c r="P1013" s="8">
        <v>4</v>
      </c>
      <c r="Q1013" s="8" t="s">
        <v>56</v>
      </c>
      <c r="R1013" s="8">
        <v>4</v>
      </c>
      <c r="S1013" s="8">
        <v>0</v>
      </c>
      <c r="T1013" s="8" t="b">
        <v>0</v>
      </c>
      <c r="U1013" s="8">
        <v>480</v>
      </c>
      <c r="V1013" s="54">
        <v>452</v>
      </c>
      <c r="W1013" s="54">
        <v>347</v>
      </c>
      <c r="X1013" s="8">
        <v>0</v>
      </c>
      <c r="Y1013" s="8">
        <v>0</v>
      </c>
      <c r="Z1013" s="8">
        <v>1</v>
      </c>
      <c r="AA1013" s="8">
        <v>0</v>
      </c>
      <c r="AB1013" s="8">
        <v>4</v>
      </c>
      <c r="AC1013" s="8">
        <v>0</v>
      </c>
      <c r="AD1013" s="8"/>
      <c r="AE1013" s="8">
        <v>480</v>
      </c>
      <c r="AF1013" s="8" t="s">
        <v>8384</v>
      </c>
      <c r="AG1013" s="8" t="s">
        <v>8379</v>
      </c>
      <c r="AH1013" s="54">
        <v>3</v>
      </c>
      <c r="AI1013" s="54">
        <v>-25</v>
      </c>
      <c r="AJ1013" s="8">
        <v>0</v>
      </c>
      <c r="AK1013" s="8">
        <v>1</v>
      </c>
      <c r="AL1013" s="8">
        <v>0</v>
      </c>
      <c r="AM1013" s="8">
        <v>4</v>
      </c>
      <c r="AN1013" s="8">
        <v>0</v>
      </c>
      <c r="AO1013" s="8">
        <v>1</v>
      </c>
      <c r="AP1013" s="8">
        <v>0</v>
      </c>
      <c r="AQ1013" s="8">
        <v>0</v>
      </c>
      <c r="AR1013" s="54">
        <v>355</v>
      </c>
      <c r="AS1013" s="8">
        <v>1</v>
      </c>
      <c r="AT1013" s="8">
        <v>0</v>
      </c>
      <c r="AU1013" s="8">
        <v>480</v>
      </c>
      <c r="AV1013" s="8" t="s">
        <v>8439</v>
      </c>
      <c r="AW1013" s="8">
        <v>1</v>
      </c>
      <c r="AX1013" s="8">
        <v>0</v>
      </c>
      <c r="AY1013" s="8">
        <v>0</v>
      </c>
      <c r="AZ1013" s="47">
        <v>46175.354166666664</v>
      </c>
      <c r="BA1013" s="47">
        <v>46175.6875</v>
      </c>
      <c r="BB1013" s="8" t="s">
        <v>8380</v>
      </c>
      <c r="BC1013" s="47">
        <v>46175.356249999997</v>
      </c>
      <c r="BD1013" s="47">
        <v>46175.670138888891</v>
      </c>
      <c r="BE1013" s="8" t="s">
        <v>269</v>
      </c>
      <c r="BF1013" s="8">
        <v>0</v>
      </c>
      <c r="BG1013" s="8">
        <v>0</v>
      </c>
      <c r="BH1013" s="8"/>
    </row>
    <row r="1014" spans="2:60">
      <c r="B1014" s="8" t="s">
        <v>8326</v>
      </c>
      <c r="C1014" s="8" t="s">
        <v>95</v>
      </c>
      <c r="D1014" s="8" t="s">
        <v>57</v>
      </c>
      <c r="E1014" s="8" t="s">
        <v>297</v>
      </c>
      <c r="F1014" s="8" t="s">
        <v>8438</v>
      </c>
      <c r="G1014" s="8" t="s">
        <v>98</v>
      </c>
      <c r="H1014" s="8" t="s">
        <v>53</v>
      </c>
      <c r="I1014" s="9">
        <v>46181</v>
      </c>
      <c r="J1014" s="61">
        <v>0</v>
      </c>
      <c r="K1014" s="56">
        <v>46174</v>
      </c>
      <c r="L1014" s="8" t="s">
        <v>52</v>
      </c>
      <c r="M1014" s="8" t="s">
        <v>97</v>
      </c>
      <c r="N1014" s="8" t="s">
        <v>50</v>
      </c>
      <c r="O1014" s="8">
        <v>1</v>
      </c>
      <c r="P1014" s="8">
        <v>4</v>
      </c>
      <c r="Q1014" s="8" t="s">
        <v>56</v>
      </c>
      <c r="R1014" s="8">
        <v>4</v>
      </c>
      <c r="S1014" s="8">
        <v>0</v>
      </c>
      <c r="T1014" s="8" t="b">
        <v>0</v>
      </c>
      <c r="U1014" s="8">
        <v>480</v>
      </c>
      <c r="V1014" s="54">
        <v>430</v>
      </c>
      <c r="W1014" s="54">
        <v>354</v>
      </c>
      <c r="X1014" s="8">
        <v>0</v>
      </c>
      <c r="Y1014" s="8">
        <v>0</v>
      </c>
      <c r="Z1014" s="8">
        <v>1</v>
      </c>
      <c r="AA1014" s="8">
        <v>0</v>
      </c>
      <c r="AB1014" s="8">
        <v>4</v>
      </c>
      <c r="AC1014" s="8">
        <v>0</v>
      </c>
      <c r="AD1014" s="8"/>
      <c r="AE1014" s="8">
        <v>480</v>
      </c>
      <c r="AF1014" s="8" t="s">
        <v>8384</v>
      </c>
      <c r="AG1014" s="8" t="s">
        <v>8379</v>
      </c>
      <c r="AH1014" s="54">
        <v>7</v>
      </c>
      <c r="AI1014" s="54">
        <v>-43</v>
      </c>
      <c r="AJ1014" s="8">
        <v>0</v>
      </c>
      <c r="AK1014" s="8">
        <v>1</v>
      </c>
      <c r="AL1014" s="8">
        <v>0</v>
      </c>
      <c r="AM1014" s="8">
        <v>4</v>
      </c>
      <c r="AN1014" s="8">
        <v>0</v>
      </c>
      <c r="AO1014" s="8">
        <v>1</v>
      </c>
      <c r="AP1014" s="8">
        <v>0</v>
      </c>
      <c r="AQ1014" s="8">
        <v>0</v>
      </c>
      <c r="AR1014" s="54">
        <v>350</v>
      </c>
      <c r="AS1014" s="8">
        <v>1</v>
      </c>
      <c r="AT1014" s="8">
        <v>0</v>
      </c>
      <c r="AU1014" s="8">
        <v>480</v>
      </c>
      <c r="AV1014" s="8" t="s">
        <v>8439</v>
      </c>
      <c r="AW1014" s="8">
        <v>1</v>
      </c>
      <c r="AX1014" s="8">
        <v>0</v>
      </c>
      <c r="AY1014" s="8">
        <v>0</v>
      </c>
      <c r="AZ1014" s="47">
        <v>46181.3125</v>
      </c>
      <c r="BA1014" s="47">
        <v>46181.645833333336</v>
      </c>
      <c r="BB1014" s="8" t="s">
        <v>8380</v>
      </c>
      <c r="BC1014" s="47">
        <v>46181.317361111112</v>
      </c>
      <c r="BD1014" s="47">
        <v>46181.615972222222</v>
      </c>
      <c r="BE1014" s="8" t="s">
        <v>297</v>
      </c>
      <c r="BF1014" s="8">
        <v>0</v>
      </c>
      <c r="BG1014" s="8">
        <v>0</v>
      </c>
      <c r="BH1014" s="8"/>
    </row>
    <row r="1015" spans="2:60">
      <c r="B1015" s="8" t="s">
        <v>8326</v>
      </c>
      <c r="C1015" s="8" t="s">
        <v>95</v>
      </c>
      <c r="D1015" s="8" t="s">
        <v>57</v>
      </c>
      <c r="E1015" s="8" t="s">
        <v>297</v>
      </c>
      <c r="F1015" s="8" t="s">
        <v>8438</v>
      </c>
      <c r="G1015" s="8" t="s">
        <v>99</v>
      </c>
      <c r="H1015" s="8" t="s">
        <v>53</v>
      </c>
      <c r="I1015" s="9">
        <v>46204</v>
      </c>
      <c r="J1015" s="61">
        <v>0</v>
      </c>
      <c r="K1015" s="56">
        <v>46204</v>
      </c>
      <c r="L1015" s="8" t="s">
        <v>52</v>
      </c>
      <c r="M1015" s="8" t="s">
        <v>97</v>
      </c>
      <c r="N1015" s="8" t="s">
        <v>50</v>
      </c>
      <c r="O1015" s="8">
        <v>1</v>
      </c>
      <c r="P1015" s="8">
        <v>4</v>
      </c>
      <c r="Q1015" s="8" t="s">
        <v>58</v>
      </c>
      <c r="R1015" s="8">
        <v>4</v>
      </c>
      <c r="S1015" s="8">
        <v>0</v>
      </c>
      <c r="T1015" s="8" t="b">
        <v>0</v>
      </c>
      <c r="U1015" s="8">
        <v>270</v>
      </c>
      <c r="V1015" s="54">
        <v>235</v>
      </c>
      <c r="W1015" s="54">
        <v>151</v>
      </c>
      <c r="X1015" s="8">
        <v>0</v>
      </c>
      <c r="Y1015" s="8">
        <v>0</v>
      </c>
      <c r="Z1015" s="8">
        <v>1</v>
      </c>
      <c r="AA1015" s="8">
        <v>0</v>
      </c>
      <c r="AB1015" s="8">
        <v>4</v>
      </c>
      <c r="AC1015" s="8">
        <v>0</v>
      </c>
      <c r="AD1015" s="8"/>
      <c r="AE1015" s="8">
        <v>270</v>
      </c>
      <c r="AF1015" s="8" t="s">
        <v>8378</v>
      </c>
      <c r="AG1015" s="8" t="s">
        <v>8379</v>
      </c>
      <c r="AH1015" s="54">
        <v>12</v>
      </c>
      <c r="AI1015" s="54">
        <v>-23</v>
      </c>
      <c r="AJ1015" s="8">
        <v>0</v>
      </c>
      <c r="AK1015" s="8">
        <v>0</v>
      </c>
      <c r="AL1015" s="8">
        <v>1</v>
      </c>
      <c r="AM1015" s="8">
        <v>4</v>
      </c>
      <c r="AN1015" s="8">
        <v>0</v>
      </c>
      <c r="AO1015" s="8">
        <v>1</v>
      </c>
      <c r="AP1015" s="8">
        <v>0</v>
      </c>
      <c r="AQ1015" s="8">
        <v>0</v>
      </c>
      <c r="AR1015" s="54">
        <v>150</v>
      </c>
      <c r="AS1015" s="8">
        <v>1</v>
      </c>
      <c r="AT1015" s="8">
        <v>0</v>
      </c>
      <c r="AU1015" s="8">
        <v>270</v>
      </c>
      <c r="AV1015" s="8" t="s">
        <v>8439</v>
      </c>
      <c r="AW1015" s="8">
        <v>1</v>
      </c>
      <c r="AX1015" s="8">
        <v>0</v>
      </c>
      <c r="AY1015" s="8">
        <v>0</v>
      </c>
      <c r="AZ1015" s="47">
        <v>46204.375</v>
      </c>
      <c r="BA1015" s="47">
        <v>46204.5625</v>
      </c>
      <c r="BB1015" s="8" t="s">
        <v>8380</v>
      </c>
      <c r="BC1015" s="47">
        <v>46204.383333333331</v>
      </c>
      <c r="BD1015" s="47">
        <v>46204.546527777777</v>
      </c>
      <c r="BE1015" s="8" t="s">
        <v>297</v>
      </c>
      <c r="BF1015" s="8">
        <v>0</v>
      </c>
      <c r="BG1015" s="8">
        <v>0</v>
      </c>
      <c r="BH1015" s="8"/>
    </row>
    <row r="1016" spans="2:60">
      <c r="B1016" s="8" t="s">
        <v>8326</v>
      </c>
      <c r="C1016" s="8" t="s">
        <v>95</v>
      </c>
      <c r="D1016" s="8" t="s">
        <v>57</v>
      </c>
      <c r="E1016" s="8" t="s">
        <v>214</v>
      </c>
      <c r="F1016" s="8" t="s">
        <v>8438</v>
      </c>
      <c r="G1016" s="8" t="s">
        <v>99</v>
      </c>
      <c r="H1016" s="8" t="s">
        <v>53</v>
      </c>
      <c r="I1016" s="9">
        <v>46244</v>
      </c>
      <c r="J1016" s="61">
        <v>0</v>
      </c>
      <c r="K1016" s="56">
        <v>46235</v>
      </c>
      <c r="L1016" s="8" t="s">
        <v>52</v>
      </c>
      <c r="M1016" s="8" t="s">
        <v>97</v>
      </c>
      <c r="N1016" s="8" t="s">
        <v>50</v>
      </c>
      <c r="O1016" s="8">
        <v>1</v>
      </c>
      <c r="P1016" s="8">
        <v>4</v>
      </c>
      <c r="Q1016" s="8" t="s">
        <v>60</v>
      </c>
      <c r="R1016" s="8">
        <v>4</v>
      </c>
      <c r="S1016" s="8">
        <v>0</v>
      </c>
      <c r="T1016" s="8" t="b">
        <v>0</v>
      </c>
      <c r="U1016" s="8">
        <v>480</v>
      </c>
      <c r="V1016" s="54">
        <v>438</v>
      </c>
      <c r="W1016" s="54">
        <v>313</v>
      </c>
      <c r="X1016" s="8">
        <v>0</v>
      </c>
      <c r="Y1016" s="8">
        <v>0</v>
      </c>
      <c r="Z1016" s="8">
        <v>1</v>
      </c>
      <c r="AA1016" s="8">
        <v>0</v>
      </c>
      <c r="AB1016" s="8">
        <v>4</v>
      </c>
      <c r="AC1016" s="8">
        <v>0</v>
      </c>
      <c r="AD1016" s="8"/>
      <c r="AE1016" s="8">
        <v>480</v>
      </c>
      <c r="AF1016" s="8" t="s">
        <v>8384</v>
      </c>
      <c r="AG1016" s="8" t="s">
        <v>8379</v>
      </c>
      <c r="AH1016" s="54">
        <v>10</v>
      </c>
      <c r="AI1016" s="54">
        <v>-32</v>
      </c>
      <c r="AJ1016" s="8">
        <v>0</v>
      </c>
      <c r="AK1016" s="8">
        <v>1</v>
      </c>
      <c r="AL1016" s="8">
        <v>0</v>
      </c>
      <c r="AM1016" s="8">
        <v>4</v>
      </c>
      <c r="AN1016" s="8">
        <v>0</v>
      </c>
      <c r="AO1016" s="8">
        <v>1</v>
      </c>
      <c r="AP1016" s="8">
        <v>0</v>
      </c>
      <c r="AQ1016" s="8">
        <v>0</v>
      </c>
      <c r="AR1016" s="54">
        <v>315</v>
      </c>
      <c r="AS1016" s="8">
        <v>1</v>
      </c>
      <c r="AT1016" s="8">
        <v>0</v>
      </c>
      <c r="AU1016" s="8">
        <v>480</v>
      </c>
      <c r="AV1016" s="8" t="s">
        <v>8439</v>
      </c>
      <c r="AW1016" s="8">
        <v>1</v>
      </c>
      <c r="AX1016" s="8">
        <v>0</v>
      </c>
      <c r="AY1016" s="8">
        <v>0</v>
      </c>
      <c r="AZ1016" s="47">
        <v>46244.354166666664</v>
      </c>
      <c r="BA1016" s="47">
        <v>46244.6875</v>
      </c>
      <c r="BB1016" s="8" t="s">
        <v>8380</v>
      </c>
      <c r="BC1016" s="47">
        <v>46244.361111111109</v>
      </c>
      <c r="BD1016" s="47">
        <v>46244.665277777778</v>
      </c>
      <c r="BE1016" s="8" t="s">
        <v>214</v>
      </c>
      <c r="BF1016" s="8">
        <v>0</v>
      </c>
      <c r="BG1016" s="8">
        <v>0</v>
      </c>
      <c r="BH1016" s="8"/>
    </row>
    <row r="1017" spans="2:60">
      <c r="B1017" s="8" t="s">
        <v>8326</v>
      </c>
      <c r="C1017" s="8" t="s">
        <v>95</v>
      </c>
      <c r="D1017" s="8" t="s">
        <v>57</v>
      </c>
      <c r="E1017" s="8" t="s">
        <v>214</v>
      </c>
      <c r="F1017" s="8" t="s">
        <v>8438</v>
      </c>
      <c r="G1017" s="8" t="s">
        <v>99</v>
      </c>
      <c r="H1017" s="8" t="s">
        <v>53</v>
      </c>
      <c r="I1017" s="9">
        <v>46252</v>
      </c>
      <c r="J1017" s="61">
        <v>0</v>
      </c>
      <c r="K1017" s="56">
        <v>46235</v>
      </c>
      <c r="L1017" s="8" t="s">
        <v>52</v>
      </c>
      <c r="M1017" s="8" t="s">
        <v>97</v>
      </c>
      <c r="N1017" s="8" t="s">
        <v>50</v>
      </c>
      <c r="O1017" s="8">
        <v>1</v>
      </c>
      <c r="P1017" s="8">
        <v>4</v>
      </c>
      <c r="Q1017" s="8" t="s">
        <v>60</v>
      </c>
      <c r="R1017" s="8">
        <v>4</v>
      </c>
      <c r="S1017" s="8">
        <v>0</v>
      </c>
      <c r="T1017" s="8" t="b">
        <v>0</v>
      </c>
      <c r="U1017" s="8">
        <v>540</v>
      </c>
      <c r="V1017" s="54">
        <v>484</v>
      </c>
      <c r="W1017" s="54">
        <v>354</v>
      </c>
      <c r="X1017" s="8">
        <v>0</v>
      </c>
      <c r="Y1017" s="8">
        <v>0</v>
      </c>
      <c r="Z1017" s="8">
        <v>1</v>
      </c>
      <c r="AA1017" s="8">
        <v>0</v>
      </c>
      <c r="AB1017" s="8">
        <v>4</v>
      </c>
      <c r="AC1017" s="8">
        <v>0</v>
      </c>
      <c r="AD1017" s="8"/>
      <c r="AE1017" s="8">
        <v>540</v>
      </c>
      <c r="AF1017" s="8" t="s">
        <v>8384</v>
      </c>
      <c r="AG1017" s="8" t="s">
        <v>8379</v>
      </c>
      <c r="AH1017" s="54">
        <v>3</v>
      </c>
      <c r="AI1017" s="54">
        <v>-53</v>
      </c>
      <c r="AJ1017" s="8">
        <v>0</v>
      </c>
      <c r="AK1017" s="8">
        <v>1</v>
      </c>
      <c r="AL1017" s="8">
        <v>0</v>
      </c>
      <c r="AM1017" s="8">
        <v>4</v>
      </c>
      <c r="AN1017" s="8">
        <v>0</v>
      </c>
      <c r="AO1017" s="8">
        <v>1</v>
      </c>
      <c r="AP1017" s="8">
        <v>0</v>
      </c>
      <c r="AQ1017" s="8">
        <v>0</v>
      </c>
      <c r="AR1017" s="54">
        <v>360</v>
      </c>
      <c r="AS1017" s="8">
        <v>1</v>
      </c>
      <c r="AT1017" s="8">
        <v>0</v>
      </c>
      <c r="AU1017" s="8">
        <v>540</v>
      </c>
      <c r="AV1017" s="8" t="s">
        <v>8439</v>
      </c>
      <c r="AW1017" s="8">
        <v>1</v>
      </c>
      <c r="AX1017" s="8">
        <v>0</v>
      </c>
      <c r="AY1017" s="8">
        <v>0</v>
      </c>
      <c r="AZ1017" s="47">
        <v>46252.354166666664</v>
      </c>
      <c r="BA1017" s="47">
        <v>46252.729166666664</v>
      </c>
      <c r="BB1017" s="8" t="s">
        <v>8380</v>
      </c>
      <c r="BC1017" s="47">
        <v>46252.356249999997</v>
      </c>
      <c r="BD1017" s="47">
        <v>46252.692361111112</v>
      </c>
      <c r="BE1017" s="8" t="s">
        <v>214</v>
      </c>
      <c r="BF1017" s="8">
        <v>0</v>
      </c>
      <c r="BG1017" s="8">
        <v>0</v>
      </c>
      <c r="BH1017" s="8"/>
    </row>
    <row r="1018" spans="2:60">
      <c r="B1018" s="8" t="s">
        <v>8326</v>
      </c>
      <c r="C1018" s="8" t="s">
        <v>95</v>
      </c>
      <c r="D1018" s="8" t="s">
        <v>57</v>
      </c>
      <c r="E1018" s="8" t="s">
        <v>1021</v>
      </c>
      <c r="F1018" s="8" t="s">
        <v>8438</v>
      </c>
      <c r="G1018" s="8" t="s">
        <v>99</v>
      </c>
      <c r="H1018" s="8" t="s">
        <v>53</v>
      </c>
      <c r="I1018" s="9">
        <v>46254</v>
      </c>
      <c r="J1018" s="61">
        <v>0</v>
      </c>
      <c r="K1018" s="56">
        <v>46235</v>
      </c>
      <c r="L1018" s="8" t="s">
        <v>52</v>
      </c>
      <c r="M1018" s="8" t="s">
        <v>97</v>
      </c>
      <c r="N1018" s="8" t="s">
        <v>50</v>
      </c>
      <c r="O1018" s="8">
        <v>1</v>
      </c>
      <c r="P1018" s="8">
        <v>4</v>
      </c>
      <c r="Q1018" s="8" t="s">
        <v>60</v>
      </c>
      <c r="R1018" s="8">
        <v>4</v>
      </c>
      <c r="S1018" s="8">
        <v>0</v>
      </c>
      <c r="T1018" s="8" t="b">
        <v>0</v>
      </c>
      <c r="U1018" s="8">
        <v>480</v>
      </c>
      <c r="V1018" s="54">
        <v>459</v>
      </c>
      <c r="W1018" s="54">
        <v>356</v>
      </c>
      <c r="X1018" s="8">
        <v>0</v>
      </c>
      <c r="Y1018" s="8">
        <v>0</v>
      </c>
      <c r="Z1018" s="8">
        <v>1</v>
      </c>
      <c r="AA1018" s="8">
        <v>0</v>
      </c>
      <c r="AB1018" s="8">
        <v>4</v>
      </c>
      <c r="AC1018" s="8">
        <v>0</v>
      </c>
      <c r="AD1018" s="8"/>
      <c r="AE1018" s="8">
        <v>480</v>
      </c>
      <c r="AF1018" s="8" t="s">
        <v>8384</v>
      </c>
      <c r="AG1018" s="8" t="s">
        <v>8379</v>
      </c>
      <c r="AH1018" s="54">
        <v>6</v>
      </c>
      <c r="AI1018" s="54">
        <v>-15</v>
      </c>
      <c r="AJ1018" s="8">
        <v>0</v>
      </c>
      <c r="AK1018" s="8">
        <v>1</v>
      </c>
      <c r="AL1018" s="8">
        <v>0</v>
      </c>
      <c r="AM1018" s="8">
        <v>4</v>
      </c>
      <c r="AN1018" s="8">
        <v>0</v>
      </c>
      <c r="AO1018" s="8">
        <v>1</v>
      </c>
      <c r="AP1018" s="8">
        <v>0</v>
      </c>
      <c r="AQ1018" s="8">
        <v>0</v>
      </c>
      <c r="AR1018" s="54">
        <v>350</v>
      </c>
      <c r="AS1018" s="8">
        <v>1</v>
      </c>
      <c r="AT1018" s="8">
        <v>0</v>
      </c>
      <c r="AU1018" s="8">
        <v>480</v>
      </c>
      <c r="AV1018" s="8" t="s">
        <v>8439</v>
      </c>
      <c r="AW1018" s="8">
        <v>1</v>
      </c>
      <c r="AX1018" s="8">
        <v>0</v>
      </c>
      <c r="AY1018" s="8">
        <v>0</v>
      </c>
      <c r="AZ1018" s="47">
        <v>46254.333333333336</v>
      </c>
      <c r="BA1018" s="47">
        <v>46254.666666666664</v>
      </c>
      <c r="BB1018" s="8" t="s">
        <v>8380</v>
      </c>
      <c r="BC1018" s="47">
        <v>46254.337500000001</v>
      </c>
      <c r="BD1018" s="47">
        <v>46254.65625</v>
      </c>
      <c r="BE1018" s="8" t="s">
        <v>1021</v>
      </c>
      <c r="BF1018" s="8">
        <v>0</v>
      </c>
      <c r="BG1018" s="8">
        <v>0</v>
      </c>
      <c r="BH1018" s="8"/>
    </row>
    <row r="1019" spans="2:60">
      <c r="B1019" s="8" t="s">
        <v>8326</v>
      </c>
      <c r="C1019" s="8" t="s">
        <v>95</v>
      </c>
      <c r="D1019" s="8" t="s">
        <v>57</v>
      </c>
      <c r="E1019" s="8" t="s">
        <v>169</v>
      </c>
      <c r="F1019" s="8" t="s">
        <v>8438</v>
      </c>
      <c r="G1019" s="8" t="s">
        <v>96</v>
      </c>
      <c r="H1019" s="8" t="s">
        <v>53</v>
      </c>
      <c r="I1019" s="9">
        <v>46230</v>
      </c>
      <c r="J1019" s="61">
        <v>0</v>
      </c>
      <c r="K1019" s="56">
        <v>46204</v>
      </c>
      <c r="L1019" s="8" t="s">
        <v>52</v>
      </c>
      <c r="M1019" s="8" t="s">
        <v>97</v>
      </c>
      <c r="N1019" s="8" t="s">
        <v>50</v>
      </c>
      <c r="O1019" s="8">
        <v>1</v>
      </c>
      <c r="P1019" s="8">
        <v>4</v>
      </c>
      <c r="Q1019" s="8" t="s">
        <v>58</v>
      </c>
      <c r="R1019" s="8">
        <v>4</v>
      </c>
      <c r="S1019" s="8">
        <v>0</v>
      </c>
      <c r="T1019" s="8" t="b">
        <v>0</v>
      </c>
      <c r="U1019" s="8">
        <v>270</v>
      </c>
      <c r="V1019" s="54">
        <v>232</v>
      </c>
      <c r="W1019" s="54">
        <v>132</v>
      </c>
      <c r="X1019" s="8">
        <v>0</v>
      </c>
      <c r="Y1019" s="8">
        <v>0</v>
      </c>
      <c r="Z1019" s="8">
        <v>1</v>
      </c>
      <c r="AA1019" s="8">
        <v>0</v>
      </c>
      <c r="AB1019" s="8">
        <v>4</v>
      </c>
      <c r="AC1019" s="8">
        <v>0</v>
      </c>
      <c r="AD1019" s="8"/>
      <c r="AE1019" s="8">
        <v>270</v>
      </c>
      <c r="AF1019" s="8" t="s">
        <v>8384</v>
      </c>
      <c r="AG1019" s="8" t="s">
        <v>8379</v>
      </c>
      <c r="AH1019" s="54">
        <v>6</v>
      </c>
      <c r="AI1019" s="54">
        <v>-32</v>
      </c>
      <c r="AJ1019" s="8">
        <v>0</v>
      </c>
      <c r="AK1019" s="8">
        <v>1</v>
      </c>
      <c r="AL1019" s="8">
        <v>0</v>
      </c>
      <c r="AM1019" s="8">
        <v>4</v>
      </c>
      <c r="AN1019" s="8">
        <v>0</v>
      </c>
      <c r="AO1019" s="8">
        <v>1</v>
      </c>
      <c r="AP1019" s="8">
        <v>0</v>
      </c>
      <c r="AQ1019" s="8">
        <v>0</v>
      </c>
      <c r="AR1019" s="54">
        <v>135</v>
      </c>
      <c r="AS1019" s="8">
        <v>1</v>
      </c>
      <c r="AT1019" s="8">
        <v>0</v>
      </c>
      <c r="AU1019" s="8">
        <v>270</v>
      </c>
      <c r="AV1019" s="8" t="s">
        <v>8439</v>
      </c>
      <c r="AW1019" s="8">
        <v>1</v>
      </c>
      <c r="AX1019" s="8">
        <v>0</v>
      </c>
      <c r="AY1019" s="8">
        <v>0</v>
      </c>
      <c r="AZ1019" s="47">
        <v>46230.541666666664</v>
      </c>
      <c r="BA1019" s="47">
        <v>46230.729166666664</v>
      </c>
      <c r="BB1019" s="8" t="s">
        <v>8380</v>
      </c>
      <c r="BC1019" s="47">
        <v>46230.54583333333</v>
      </c>
      <c r="BD1019" s="47">
        <v>46230.706944444442</v>
      </c>
      <c r="BE1019" s="8" t="s">
        <v>169</v>
      </c>
      <c r="BF1019" s="8">
        <v>0</v>
      </c>
      <c r="BG1019" s="8">
        <v>0</v>
      </c>
      <c r="BH1019" s="8"/>
    </row>
  </sheetData>
  <phoneticPr fontId="6" type="noConversion"/>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7AE7F"/>
    <pageSetUpPr fitToPage="1"/>
  </sheetPr>
  <dimension ref="A1:AG93"/>
  <sheetViews>
    <sheetView showGridLines="0" workbookViewId="0"/>
  </sheetViews>
  <sheetFormatPr defaultRowHeight="13.7"/>
  <cols>
    <col min="1" max="1" width="3" customWidth="1"/>
    <col min="2" max="2" width="27.609375" customWidth="1"/>
    <col min="3" max="3" width="115.609375" customWidth="1"/>
    <col min="5" max="5" width="18.609375" bestFit="1" customWidth="1"/>
    <col min="6" max="6" width="6.83203125" bestFit="1" customWidth="1"/>
    <col min="10" max="10" width="8.33203125" bestFit="1" customWidth="1"/>
    <col min="11" max="11" width="11.77734375" bestFit="1" customWidth="1"/>
    <col min="12" max="12" width="8" bestFit="1" customWidth="1"/>
    <col min="13" max="13" width="9.109375" bestFit="1" customWidth="1"/>
    <col min="16" max="16" width="8.33203125" bestFit="1" customWidth="1"/>
    <col min="17" max="17" width="12.94140625" bestFit="1" customWidth="1"/>
    <col min="18" max="18" width="8" bestFit="1" customWidth="1"/>
    <col min="19" max="19" width="10.27734375" bestFit="1" customWidth="1"/>
    <col min="21" max="21" width="39.609375" customWidth="1"/>
    <col min="22" max="22" width="20.609375" customWidth="1"/>
  </cols>
  <sheetData>
    <row r="1" spans="1:22" ht="20" customHeight="1">
      <c r="A1" s="1"/>
      <c r="B1" s="1"/>
      <c r="C1" s="1"/>
      <c r="D1" s="1"/>
      <c r="E1" s="20" t="s">
        <v>8524</v>
      </c>
      <c r="F1" s="20"/>
      <c r="G1" s="1"/>
      <c r="H1" s="1"/>
      <c r="I1" s="1" t="s">
        <v>8526</v>
      </c>
      <c r="J1" s="1"/>
      <c r="K1" s="1"/>
      <c r="L1" s="1"/>
      <c r="M1" s="1"/>
      <c r="N1" s="1"/>
      <c r="O1" s="1" t="s">
        <v>8527</v>
      </c>
      <c r="P1" s="1"/>
      <c r="Q1" s="1"/>
      <c r="U1" s="98" t="s">
        <v>8533</v>
      </c>
      <c r="V1" s="98"/>
    </row>
    <row r="2" spans="1:22" ht="20" customHeight="1">
      <c r="A2" s="1"/>
      <c r="B2" s="5" t="s">
        <v>3</v>
      </c>
      <c r="C2" s="1"/>
      <c r="D2" s="1"/>
      <c r="E2" s="42" t="s">
        <v>8341</v>
      </c>
      <c r="F2" s="24"/>
      <c r="G2" s="1"/>
      <c r="H2" s="1"/>
      <c r="I2" s="29" t="s">
        <v>8386</v>
      </c>
      <c r="K2" s="29" t="s">
        <v>8373</v>
      </c>
      <c r="N2" s="1"/>
      <c r="O2" s="29" t="s">
        <v>8386</v>
      </c>
      <c r="Q2" s="29" t="s">
        <v>8374</v>
      </c>
      <c r="U2" s="24" t="s">
        <v>8558</v>
      </c>
      <c r="V2" s="62">
        <f ca="1">WeeklyStart</f>
        <v>46259</v>
      </c>
    </row>
    <row r="3" spans="1:22" ht="20" customHeight="1">
      <c r="A3" s="1"/>
      <c r="B3" s="1"/>
      <c r="C3" s="1"/>
      <c r="D3" s="1"/>
      <c r="E3" s="24" t="s">
        <v>8356</v>
      </c>
      <c r="F3" s="15">
        <v>1014</v>
      </c>
      <c r="G3" s="1"/>
      <c r="H3" s="1"/>
      <c r="I3" s="29" t="s">
        <v>36</v>
      </c>
      <c r="J3" s="29" t="s">
        <v>35</v>
      </c>
      <c r="K3" t="s">
        <v>8382</v>
      </c>
      <c r="L3" t="s">
        <v>8384</v>
      </c>
      <c r="M3" t="s">
        <v>8378</v>
      </c>
      <c r="N3" s="1"/>
      <c r="O3" s="29" t="s">
        <v>36</v>
      </c>
      <c r="P3" s="29" t="s">
        <v>35</v>
      </c>
      <c r="Q3" t="s">
        <v>8379</v>
      </c>
      <c r="R3" t="s">
        <v>8384</v>
      </c>
      <c r="S3" t="s">
        <v>8383</v>
      </c>
      <c r="U3" s="24" t="s">
        <v>8557</v>
      </c>
      <c r="V3" s="62">
        <f ca="1">WeeklyEnd</f>
        <v>46265</v>
      </c>
    </row>
    <row r="4" spans="1:22" ht="20" customHeight="1">
      <c r="A4" s="1"/>
      <c r="B4" s="1"/>
      <c r="C4" s="1"/>
      <c r="D4" s="1"/>
      <c r="E4" s="24" t="s">
        <v>8357</v>
      </c>
      <c r="F4" s="15">
        <v>1014</v>
      </c>
      <c r="G4" s="1"/>
      <c r="H4" s="1"/>
      <c r="I4" t="s">
        <v>52</v>
      </c>
      <c r="J4" s="50">
        <v>46174</v>
      </c>
      <c r="K4" s="99">
        <v>0</v>
      </c>
      <c r="L4" s="99">
        <v>282</v>
      </c>
      <c r="M4" s="99">
        <v>56</v>
      </c>
      <c r="N4" s="1"/>
      <c r="O4" t="s">
        <v>52</v>
      </c>
      <c r="P4" s="50">
        <v>46174</v>
      </c>
      <c r="Q4" s="99">
        <v>325</v>
      </c>
      <c r="R4" s="99">
        <v>13</v>
      </c>
      <c r="S4" s="99">
        <v>0</v>
      </c>
      <c r="U4" s="24" t="s">
        <v>8556</v>
      </c>
      <c r="V4" s="62">
        <f>MAX(SessionReviewTable[Procedure Date])</f>
        <v>46265</v>
      </c>
    </row>
    <row r="5" spans="1:22" ht="28.1" customHeight="1">
      <c r="A5" s="1"/>
      <c r="B5" s="22" t="s">
        <v>4</v>
      </c>
      <c r="C5" s="23" t="s">
        <v>5</v>
      </c>
      <c r="D5" s="1"/>
      <c r="E5" s="24" t="s">
        <v>8358</v>
      </c>
      <c r="F5" s="15">
        <v>0</v>
      </c>
      <c r="G5" s="1"/>
      <c r="H5" s="1"/>
      <c r="J5" s="50">
        <v>46204</v>
      </c>
      <c r="K5" s="99">
        <v>0</v>
      </c>
      <c r="L5" s="99">
        <v>276</v>
      </c>
      <c r="M5" s="99">
        <v>62</v>
      </c>
      <c r="N5" s="1"/>
      <c r="P5" s="50">
        <v>46204</v>
      </c>
      <c r="Q5" s="99">
        <v>329</v>
      </c>
      <c r="R5" s="99">
        <v>9</v>
      </c>
      <c r="S5" s="99">
        <v>0</v>
      </c>
      <c r="U5" s="24" t="s">
        <v>8386</v>
      </c>
      <c r="V5" s="24">
        <f ca="1">SUMPRODUCT(WeeklyMask,SessionReviewTable[No of Sessions])</f>
        <v>76</v>
      </c>
    </row>
    <row r="6" spans="1:22">
      <c r="A6" s="1"/>
      <c r="B6" s="12" t="s">
        <v>6</v>
      </c>
      <c r="C6" s="11" t="s">
        <v>7</v>
      </c>
      <c r="D6" s="1"/>
      <c r="E6" s="24" t="s">
        <v>8359</v>
      </c>
      <c r="F6" s="15">
        <v>353760</v>
      </c>
      <c r="G6" s="1"/>
      <c r="H6" s="1"/>
      <c r="J6" s="50">
        <v>46235</v>
      </c>
      <c r="K6" s="99">
        <v>0</v>
      </c>
      <c r="L6" s="99">
        <v>277</v>
      </c>
      <c r="M6" s="99">
        <v>61</v>
      </c>
      <c r="N6" s="1"/>
      <c r="P6" s="50">
        <v>46235</v>
      </c>
      <c r="Q6" s="99">
        <v>324</v>
      </c>
      <c r="R6" s="99">
        <v>14</v>
      </c>
      <c r="S6" s="99">
        <v>0</v>
      </c>
      <c r="U6" s="24" t="s">
        <v>8555</v>
      </c>
      <c r="V6" s="24">
        <f ca="1">SUMPRODUCT(WeeklyMask,SessionReviewTable[Sessions Used for Timing])</f>
        <v>76</v>
      </c>
    </row>
    <row r="7" spans="1:22" ht="20" customHeight="1">
      <c r="A7" s="1"/>
      <c r="B7" s="1"/>
      <c r="C7" s="1"/>
      <c r="D7" s="1"/>
      <c r="E7" s="24" t="s">
        <v>8360</v>
      </c>
      <c r="F7" s="15">
        <v>353760</v>
      </c>
      <c r="G7" s="1"/>
      <c r="H7" s="1"/>
      <c r="I7" s="1"/>
      <c r="J7" s="1"/>
      <c r="K7" s="1"/>
      <c r="L7" s="1"/>
      <c r="M7" s="1"/>
      <c r="N7" s="1"/>
      <c r="O7" s="1"/>
      <c r="P7" s="1"/>
      <c r="Q7" s="1"/>
      <c r="U7" s="24" t="s">
        <v>8554</v>
      </c>
      <c r="V7" s="24">
        <f ca="1">SUMPRODUCT(WeeklyMask,SessionReviewTable[No of Patients])</f>
        <v>304</v>
      </c>
    </row>
    <row r="8" spans="1:22" ht="20" customHeight="1">
      <c r="A8" s="1"/>
      <c r="B8" s="1"/>
      <c r="C8" s="1"/>
      <c r="D8" s="1"/>
      <c r="E8" s="1"/>
      <c r="F8" s="1"/>
      <c r="G8" s="1"/>
      <c r="H8" s="1"/>
      <c r="I8" s="1"/>
      <c r="J8" s="1"/>
      <c r="K8" s="1"/>
      <c r="L8" s="1"/>
      <c r="M8" s="1"/>
      <c r="N8" s="1"/>
      <c r="O8" s="1"/>
      <c r="P8" s="1"/>
      <c r="Q8" s="1"/>
      <c r="U8" s="24" t="s">
        <v>8553</v>
      </c>
      <c r="V8" s="24">
        <f ca="1">SUMPRODUCT(WeeklyMask,SessionReviewTable[Session Duration])</f>
        <v>26100</v>
      </c>
    </row>
    <row r="9" spans="1:22" ht="46.1" customHeight="1">
      <c r="A9" s="1"/>
      <c r="B9" s="6" t="s">
        <v>8</v>
      </c>
      <c r="C9" s="7" t="s">
        <v>30</v>
      </c>
      <c r="D9" s="1"/>
      <c r="E9" s="1"/>
      <c r="F9" s="1"/>
      <c r="G9" s="1"/>
      <c r="H9" s="1"/>
      <c r="I9" s="1"/>
      <c r="J9" s="1"/>
      <c r="K9" s="1"/>
      <c r="L9" s="1"/>
      <c r="M9" s="1"/>
      <c r="N9" s="1"/>
      <c r="O9" s="1"/>
      <c r="P9" s="1"/>
      <c r="Q9" s="1"/>
      <c r="U9" s="24" t="s">
        <v>8552</v>
      </c>
      <c r="V9" s="24">
        <f ca="1">SUMPRODUCT(WeeklyMask,SessionReviewTable[Session Duration Used for Timing])</f>
        <v>26100</v>
      </c>
    </row>
    <row r="10" spans="1:22" ht="46.1" customHeight="1">
      <c r="A10" s="1"/>
      <c r="B10" s="6" t="s">
        <v>9</v>
      </c>
      <c r="C10" s="7" t="s">
        <v>128</v>
      </c>
      <c r="D10" s="1"/>
      <c r="E10" s="1"/>
      <c r="F10" s="1"/>
      <c r="G10" s="1"/>
      <c r="H10" s="1"/>
      <c r="I10" s="1"/>
      <c r="J10" s="1"/>
      <c r="K10" s="1"/>
      <c r="L10" s="1"/>
      <c r="M10" s="1"/>
      <c r="N10" s="1"/>
      <c r="O10" s="1"/>
      <c r="P10" s="1"/>
      <c r="Q10" s="1"/>
      <c r="U10" s="24" t="s">
        <v>8551</v>
      </c>
      <c r="V10" s="24">
        <f ca="1">SUMPRODUCT(WeeklyMask,SessionReviewTable[Run Minutes])</f>
        <v>23739</v>
      </c>
    </row>
    <row r="11" spans="1:22" ht="46.1" customHeight="1">
      <c r="A11" s="1"/>
      <c r="B11" s="6" t="s">
        <v>10</v>
      </c>
      <c r="C11" s="7" t="s">
        <v>11</v>
      </c>
      <c r="D11" s="1"/>
      <c r="E11" s="1" t="s">
        <v>8525</v>
      </c>
      <c r="F11" s="1"/>
      <c r="G11" s="1"/>
      <c r="H11" s="1"/>
      <c r="I11" s="1"/>
      <c r="J11" s="1"/>
      <c r="K11" s="1"/>
      <c r="L11" s="1"/>
      <c r="M11" s="1"/>
      <c r="N11" s="1"/>
      <c r="O11" s="1"/>
      <c r="P11" s="1"/>
      <c r="Q11" s="1"/>
      <c r="U11" s="24" t="s">
        <v>8550</v>
      </c>
      <c r="V11" s="24">
        <f ca="1">SUMPRODUCT(WeeklyMask,SessionReviewTable[Op Minutes])</f>
        <v>16416</v>
      </c>
    </row>
    <row r="12" spans="1:22" ht="46.1" customHeight="1">
      <c r="A12" s="1"/>
      <c r="B12" s="6" t="s">
        <v>12</v>
      </c>
      <c r="C12" s="7" t="s">
        <v>8519</v>
      </c>
      <c r="D12" s="1"/>
      <c r="E12" s="29" t="s">
        <v>132</v>
      </c>
      <c r="F12" t="s">
        <v>8312</v>
      </c>
      <c r="G12" s="1"/>
      <c r="H12" s="1"/>
      <c r="I12" s="1"/>
      <c r="J12" s="1"/>
      <c r="K12" s="1"/>
      <c r="L12" s="1"/>
      <c r="M12" s="1"/>
      <c r="N12" s="1"/>
      <c r="O12" s="1"/>
      <c r="P12" s="1"/>
      <c r="Q12" s="1"/>
      <c r="U12" s="24" t="s">
        <v>8549</v>
      </c>
      <c r="V12" s="24">
        <f ca="1">SUMPRODUCT(WeeklyMask,SessionReviewTable[Late Starts])</f>
        <v>13</v>
      </c>
    </row>
    <row r="13" spans="1:22" ht="46.1" customHeight="1">
      <c r="A13" s="1"/>
      <c r="B13" s="6" t="s">
        <v>13</v>
      </c>
      <c r="C13" s="7" t="s">
        <v>14</v>
      </c>
      <c r="D13" s="1"/>
      <c r="E13" t="s">
        <v>126</v>
      </c>
      <c r="F13" s="99">
        <v>4050</v>
      </c>
      <c r="G13" s="1"/>
      <c r="H13" s="1"/>
      <c r="I13" s="1"/>
      <c r="J13" s="1"/>
      <c r="K13" s="1"/>
      <c r="L13" s="1"/>
      <c r="M13" s="1"/>
      <c r="N13" s="1"/>
      <c r="O13" s="1"/>
      <c r="P13" s="1"/>
      <c r="Q13" s="1"/>
      <c r="U13" s="24" t="s">
        <v>8548</v>
      </c>
      <c r="V13" s="24">
        <f ca="1">SUMPRODUCT(WeeklyMask,SessionReviewTable[Late Finishes])</f>
        <v>0</v>
      </c>
    </row>
    <row r="14" spans="1:22" ht="46.1" customHeight="1">
      <c r="A14" s="1"/>
      <c r="B14" s="6" t="s">
        <v>15</v>
      </c>
      <c r="C14" s="7" t="s">
        <v>16</v>
      </c>
      <c r="D14" s="1"/>
      <c r="E14" t="s">
        <v>125</v>
      </c>
      <c r="F14" s="99">
        <v>1014</v>
      </c>
      <c r="G14" s="1"/>
      <c r="H14" s="1"/>
      <c r="I14" s="1"/>
      <c r="J14" s="1"/>
      <c r="K14" s="1"/>
      <c r="L14" s="1"/>
      <c r="M14" s="1"/>
      <c r="N14" s="1"/>
      <c r="O14" s="1"/>
      <c r="P14" s="1"/>
      <c r="Q14" s="1"/>
      <c r="U14" s="24" t="s">
        <v>8547</v>
      </c>
      <c r="V14" s="24">
        <f ca="1">SUMPRODUCT(WeeklyMask,SessionReviewTable[Early Starts])</f>
        <v>0</v>
      </c>
    </row>
    <row r="15" spans="1:22" ht="46.1" customHeight="1">
      <c r="A15" s="1"/>
      <c r="B15" s="6" t="s">
        <v>17</v>
      </c>
      <c r="C15" s="7" t="s">
        <v>18</v>
      </c>
      <c r="D15" s="1"/>
      <c r="E15" s="1"/>
      <c r="F15" s="1"/>
      <c r="G15" s="1"/>
      <c r="H15" s="1"/>
      <c r="I15" s="1"/>
      <c r="J15" s="1"/>
      <c r="K15" s="1"/>
      <c r="L15" s="1"/>
      <c r="M15" s="1"/>
      <c r="N15" s="1"/>
      <c r="O15" s="1"/>
      <c r="P15" s="1"/>
      <c r="Q15" s="1"/>
      <c r="U15" s="24" t="s">
        <v>8546</v>
      </c>
      <c r="V15" s="24">
        <f ca="1">SUMPRODUCT(WeeklyMask,SessionReviewTable[On-Time Starts])</f>
        <v>63</v>
      </c>
    </row>
    <row r="16" spans="1:22" ht="46.1" customHeight="1">
      <c r="A16" s="1"/>
      <c r="B16" s="6" t="s">
        <v>19</v>
      </c>
      <c r="C16" s="7" t="s">
        <v>8520</v>
      </c>
      <c r="D16" s="1"/>
      <c r="E16" s="1"/>
      <c r="F16" s="1"/>
      <c r="G16" s="1"/>
      <c r="H16" s="1"/>
      <c r="I16" s="1"/>
      <c r="J16" s="1"/>
      <c r="K16" s="1"/>
      <c r="L16" s="1"/>
      <c r="M16" s="1"/>
      <c r="N16" s="1"/>
      <c r="O16" s="1"/>
      <c r="P16" s="1"/>
      <c r="Q16" s="1"/>
      <c r="U16" s="24" t="s">
        <v>8545</v>
      </c>
      <c r="V16" s="24">
        <f ca="1">SUMPRODUCT(WeeklyMask,SessionReviewTable[Early Finishes])</f>
        <v>72</v>
      </c>
    </row>
    <row r="17" spans="1:22" ht="46.1" customHeight="1">
      <c r="A17" s="1"/>
      <c r="B17" s="6" t="s">
        <v>20</v>
      </c>
      <c r="C17" s="7" t="s">
        <v>21</v>
      </c>
      <c r="D17" s="1"/>
      <c r="E17" s="1" t="s">
        <v>8390</v>
      </c>
      <c r="F17" s="1"/>
      <c r="G17" s="1"/>
      <c r="H17" s="1"/>
      <c r="I17" s="1"/>
      <c r="J17" s="1"/>
      <c r="K17" s="1"/>
      <c r="L17" s="1"/>
      <c r="M17" s="1"/>
      <c r="N17" s="1"/>
      <c r="O17" s="1"/>
      <c r="P17" s="1"/>
      <c r="Q17" s="1"/>
      <c r="U17" s="24" t="s">
        <v>8544</v>
      </c>
      <c r="V17" s="24">
        <f ca="1">SUMPRODUCT(WeeklyMask,SessionReviewTable[On-Time Finishes])</f>
        <v>4</v>
      </c>
    </row>
    <row r="18" spans="1:22" ht="46.1" customHeight="1">
      <c r="A18" s="1"/>
      <c r="B18" s="6" t="s">
        <v>22</v>
      </c>
      <c r="C18" s="7" t="s">
        <v>23</v>
      </c>
      <c r="D18" s="1"/>
      <c r="E18" s="29" t="s">
        <v>8375</v>
      </c>
      <c r="F18" t="s">
        <v>8386</v>
      </c>
      <c r="G18" s="1"/>
      <c r="H18" s="1"/>
      <c r="I18" s="1"/>
      <c r="J18" s="1"/>
      <c r="K18" s="1"/>
      <c r="L18" s="1"/>
      <c r="M18" s="1"/>
      <c r="N18" s="1"/>
      <c r="O18" s="1"/>
      <c r="P18" s="1"/>
      <c r="Q18" s="1"/>
      <c r="U18" s="24" t="s">
        <v>8543</v>
      </c>
      <c r="V18" s="24">
        <f ca="1">SUMPRODUCT(WeeklyMask,SessionReviewTable[Patients Excluded - Missing Times])</f>
        <v>0</v>
      </c>
    </row>
    <row r="19" spans="1:22" ht="46.1" customHeight="1">
      <c r="A19" s="1"/>
      <c r="B19" s="6" t="s">
        <v>24</v>
      </c>
      <c r="C19" s="7" t="s">
        <v>25</v>
      </c>
      <c r="D19" s="1"/>
      <c r="E19" t="s">
        <v>8380</v>
      </c>
      <c r="F19" s="99">
        <v>1014</v>
      </c>
      <c r="G19" s="1"/>
      <c r="H19" s="1"/>
      <c r="I19" s="1"/>
      <c r="J19" s="1"/>
      <c r="K19" s="1"/>
      <c r="L19" s="1"/>
      <c r="M19" s="1"/>
      <c r="N19" s="1"/>
      <c r="O19" s="1"/>
      <c r="P19" s="1"/>
      <c r="Q19" s="1"/>
      <c r="U19" s="24" t="s">
        <v>8542</v>
      </c>
      <c r="V19" s="24">
        <f ca="1">SUMPRODUCT(WeeklyMask,SessionReviewTable[Sessions Used for Scheduling])</f>
        <v>76</v>
      </c>
    </row>
    <row r="20" spans="1:22" ht="46.1" customHeight="1">
      <c r="A20" s="1"/>
      <c r="B20" s="6" t="s">
        <v>26</v>
      </c>
      <c r="C20" s="7" t="s">
        <v>27</v>
      </c>
      <c r="D20" s="1"/>
      <c r="E20" t="s">
        <v>8385</v>
      </c>
      <c r="F20" s="99">
        <v>0</v>
      </c>
      <c r="G20" s="1"/>
      <c r="H20" s="1"/>
      <c r="I20" s="1"/>
      <c r="J20" s="1"/>
      <c r="K20" s="1"/>
      <c r="L20" s="1"/>
      <c r="M20" s="1"/>
      <c r="N20" s="1"/>
      <c r="O20" s="1"/>
      <c r="P20" s="1"/>
      <c r="Q20" s="1"/>
      <c r="U20" s="24" t="s">
        <v>8541</v>
      </c>
      <c r="V20" s="24">
        <f ca="1">SUMPRODUCT(WeeklyMask,SessionReviewTable[Session Duration Used for Scheduling])</f>
        <v>26100</v>
      </c>
    </row>
    <row r="21" spans="1:22" ht="46.1" customHeight="1">
      <c r="A21" s="1"/>
      <c r="B21" s="6" t="s">
        <v>28</v>
      </c>
      <c r="C21" s="7" t="s">
        <v>29</v>
      </c>
      <c r="D21" s="1"/>
      <c r="E21" t="s">
        <v>124</v>
      </c>
      <c r="F21" s="99">
        <v>1014</v>
      </c>
      <c r="G21" s="1"/>
      <c r="H21" s="1"/>
      <c r="I21" s="1"/>
      <c r="J21" s="1"/>
      <c r="K21" s="1"/>
      <c r="L21" s="1"/>
      <c r="M21" s="1"/>
      <c r="N21" s="1"/>
      <c r="O21" s="1"/>
      <c r="P21" s="1"/>
      <c r="Q21" s="1"/>
      <c r="U21" s="24" t="s">
        <v>8540</v>
      </c>
      <c r="V21" s="24">
        <f ca="1">SUMPRODUCT(WeeklyMask,SessionReviewTable[Scheduled Minutes])</f>
        <v>16350</v>
      </c>
    </row>
    <row r="22" spans="1:22" ht="20" customHeight="1">
      <c r="A22" s="1"/>
      <c r="B22" s="1"/>
      <c r="C22" s="1"/>
      <c r="D22" s="1"/>
      <c r="E22" s="1"/>
      <c r="F22" s="1"/>
      <c r="G22" s="1"/>
      <c r="H22" s="1"/>
      <c r="I22" s="1"/>
      <c r="J22" s="1"/>
      <c r="K22" s="1"/>
      <c r="L22" s="1"/>
      <c r="M22" s="1"/>
      <c r="N22" s="1"/>
      <c r="O22" s="1"/>
      <c r="P22" s="1"/>
      <c r="Q22" s="1"/>
      <c r="U22" s="24" t="s">
        <v>8539</v>
      </c>
      <c r="V22" s="63">
        <f ca="1">IF(V9=0,"—",V10/V9)</f>
        <v>0.90954022988505745</v>
      </c>
    </row>
    <row r="23" spans="1:22" ht="55.1" customHeight="1">
      <c r="A23" s="1"/>
      <c r="B23" s="30" t="s">
        <v>8313</v>
      </c>
      <c r="C23" s="7" t="s">
        <v>8521</v>
      </c>
      <c r="D23" s="1"/>
      <c r="E23" s="1"/>
      <c r="F23" s="1"/>
      <c r="G23" s="1"/>
      <c r="H23" s="1"/>
      <c r="I23" s="1"/>
      <c r="J23" s="1"/>
      <c r="K23" s="1"/>
      <c r="L23" s="1"/>
      <c r="M23" s="1"/>
      <c r="N23" s="1"/>
      <c r="O23" s="1"/>
      <c r="P23" s="1"/>
      <c r="Q23" s="1"/>
      <c r="U23" s="24" t="s">
        <v>8538</v>
      </c>
      <c r="V23" s="63">
        <f ca="1">IF(V9=0,"—",V11/V9)</f>
        <v>0.62896551724137928</v>
      </c>
    </row>
    <row r="24" spans="1:22" ht="55.1" customHeight="1">
      <c r="A24" s="1"/>
      <c r="B24" s="30" t="s">
        <v>8503</v>
      </c>
      <c r="C24" s="7" t="s">
        <v>8314</v>
      </c>
      <c r="D24" s="1"/>
      <c r="E24" s="1"/>
      <c r="F24" s="1"/>
      <c r="G24" s="1"/>
      <c r="H24" s="1"/>
      <c r="I24" s="1"/>
      <c r="J24" s="1"/>
      <c r="K24" s="1"/>
      <c r="L24" s="1"/>
      <c r="M24" s="1"/>
      <c r="N24" s="1"/>
      <c r="O24" s="1"/>
      <c r="P24" s="1"/>
      <c r="Q24" s="1"/>
      <c r="U24" s="24" t="s">
        <v>8364</v>
      </c>
      <c r="V24" s="63">
        <f ca="1">IF(V5=0,"—",V6/V5)</f>
        <v>1</v>
      </c>
    </row>
    <row r="25" spans="1:22" ht="20" customHeight="1">
      <c r="A25" s="1"/>
      <c r="B25" s="1"/>
      <c r="C25" s="1"/>
      <c r="D25" s="1"/>
      <c r="E25" s="1"/>
      <c r="F25" s="1"/>
      <c r="G25" s="1"/>
      <c r="H25" s="1"/>
      <c r="I25" s="1"/>
      <c r="J25" s="1"/>
      <c r="K25" s="1"/>
      <c r="L25" s="1"/>
      <c r="M25" s="1"/>
      <c r="N25" s="1"/>
      <c r="O25" s="1"/>
      <c r="P25" s="1"/>
      <c r="Q25" s="1"/>
      <c r="U25" s="24" t="s">
        <v>8488</v>
      </c>
      <c r="V25" s="63">
        <f ca="1">IF(V20=0,"—",V21/V20)</f>
        <v>0.62643678160919536</v>
      </c>
    </row>
    <row r="26" spans="1:22" ht="62" customHeight="1">
      <c r="A26" s="1"/>
      <c r="B26" s="30" t="s">
        <v>8510</v>
      </c>
      <c r="C26" s="7" t="s">
        <v>8504</v>
      </c>
      <c r="D26" s="1"/>
      <c r="E26" s="1"/>
      <c r="F26" s="1"/>
      <c r="G26" s="1"/>
      <c r="H26" s="1"/>
      <c r="I26" s="1"/>
      <c r="J26" s="1"/>
      <c r="K26" s="1"/>
      <c r="L26" s="1"/>
      <c r="M26" s="1"/>
      <c r="N26" s="1"/>
      <c r="O26" s="1"/>
      <c r="P26" s="1"/>
      <c r="Q26" s="1"/>
      <c r="U26" s="24" t="s">
        <v>8537</v>
      </c>
      <c r="V26" s="63">
        <f ca="1">IF(V5=0,"—",V19/V5)</f>
        <v>1</v>
      </c>
    </row>
    <row r="27" spans="1:22" ht="62" customHeight="1">
      <c r="A27" s="1"/>
      <c r="B27" s="30" t="s">
        <v>8343</v>
      </c>
      <c r="C27" s="7" t="s">
        <v>8344</v>
      </c>
      <c r="D27" s="1"/>
      <c r="E27" s="1"/>
      <c r="F27" s="1"/>
      <c r="G27" s="1"/>
      <c r="H27" s="1"/>
      <c r="I27" s="1"/>
      <c r="J27" s="1"/>
      <c r="K27" s="1"/>
      <c r="L27" s="1"/>
      <c r="M27" s="1"/>
      <c r="N27" s="1"/>
      <c r="O27" s="1"/>
      <c r="P27" s="1"/>
      <c r="Q27" s="1"/>
      <c r="U27" s="24" t="s">
        <v>8536</v>
      </c>
      <c r="V27" s="24">
        <f ca="1">V5-V6</f>
        <v>0</v>
      </c>
    </row>
    <row r="28" spans="1:22" ht="62" customHeight="1">
      <c r="A28" s="1"/>
      <c r="B28" s="30" t="s">
        <v>8345</v>
      </c>
      <c r="C28" s="7" t="s">
        <v>8346</v>
      </c>
      <c r="D28" s="1"/>
      <c r="E28" s="1"/>
      <c r="F28" s="1"/>
      <c r="G28" s="1"/>
      <c r="H28" s="1"/>
      <c r="I28" s="1"/>
      <c r="J28" s="1"/>
      <c r="K28" s="1"/>
      <c r="L28" s="1"/>
      <c r="M28" s="1"/>
      <c r="N28" s="1"/>
      <c r="O28" s="1"/>
      <c r="P28" s="1"/>
      <c r="Q28" s="1"/>
      <c r="U28" s="24" t="s">
        <v>8535</v>
      </c>
      <c r="V28" s="24">
        <f ca="1">MAX(1,ROUNDUP(V5/12,0))</f>
        <v>7</v>
      </c>
    </row>
    <row r="29" spans="1:22" ht="62" customHeight="1">
      <c r="A29" s="1"/>
      <c r="B29" s="30" t="s">
        <v>8347</v>
      </c>
      <c r="C29" s="7" t="s">
        <v>8348</v>
      </c>
      <c r="D29" s="1"/>
      <c r="E29" s="1"/>
      <c r="F29" s="1"/>
      <c r="G29" s="1"/>
      <c r="H29" s="1"/>
      <c r="I29" s="1"/>
      <c r="J29" s="1"/>
      <c r="K29" s="1"/>
      <c r="L29" s="1"/>
      <c r="M29" s="1"/>
      <c r="N29" s="1"/>
      <c r="O29" s="1"/>
      <c r="P29" s="1"/>
      <c r="Q29" s="1"/>
      <c r="U29" s="24" t="s">
        <v>8534</v>
      </c>
      <c r="V29" s="24">
        <f ca="1">IF(V30,MIN('Session Timeline'!E19,V28),1)</f>
        <v>1</v>
      </c>
    </row>
    <row r="30" spans="1:22" ht="65" customHeight="1">
      <c r="A30" s="1"/>
      <c r="B30" s="30" t="s">
        <v>8349</v>
      </c>
      <c r="C30" s="7" t="s">
        <v>8623</v>
      </c>
      <c r="D30" s="1"/>
      <c r="E30" s="1"/>
      <c r="F30" s="1"/>
      <c r="G30" s="1"/>
      <c r="H30" s="1"/>
      <c r="I30" s="1"/>
      <c r="J30" s="1"/>
      <c r="K30" s="1"/>
      <c r="L30" s="1"/>
      <c r="M30" s="1"/>
      <c r="N30" s="1"/>
      <c r="O30" s="1"/>
      <c r="P30" s="1"/>
      <c r="Q30" s="1"/>
      <c r="U30" t="s">
        <v>8620</v>
      </c>
      <c r="V30" t="b">
        <f>IF(ISNUMBER('Session Timeline'!E19),AND('Session Timeline'!E19&gt;=1,'Session Timeline'!E19=INT('Session Timeline'!E19)),FALSE)</f>
        <v>1</v>
      </c>
    </row>
    <row r="31" spans="1:22" ht="65" customHeight="1">
      <c r="A31" s="1"/>
      <c r="B31" s="30" t="s">
        <v>8350</v>
      </c>
      <c r="C31" s="7" t="s">
        <v>8362</v>
      </c>
      <c r="D31" s="1"/>
      <c r="E31" s="1"/>
      <c r="F31" s="1"/>
      <c r="G31" s="1"/>
      <c r="H31" s="1"/>
      <c r="I31" s="1"/>
      <c r="J31" s="1"/>
      <c r="K31" s="1"/>
      <c r="L31" s="1"/>
      <c r="M31" s="1"/>
      <c r="N31" s="1"/>
      <c r="O31" s="1"/>
      <c r="P31" s="1"/>
      <c r="Q31" s="1"/>
    </row>
    <row r="32" spans="1:22" ht="65" customHeight="1">
      <c r="A32" s="1"/>
      <c r="B32" s="30" t="s">
        <v>8351</v>
      </c>
      <c r="C32" s="7" t="s">
        <v>8363</v>
      </c>
      <c r="D32" s="1"/>
      <c r="E32" s="1"/>
      <c r="F32" s="1"/>
      <c r="G32" s="1"/>
      <c r="H32" s="1"/>
      <c r="I32" s="1"/>
      <c r="J32" s="1"/>
      <c r="K32" s="1"/>
      <c r="L32" s="1"/>
      <c r="M32" s="1"/>
      <c r="N32" s="1"/>
      <c r="O32" s="1"/>
      <c r="P32" s="1"/>
      <c r="Q32" s="1"/>
    </row>
    <row r="33" spans="1:28" ht="65" customHeight="1">
      <c r="A33" s="1"/>
      <c r="B33" s="30" t="s">
        <v>8352</v>
      </c>
      <c r="C33" s="7" t="s">
        <v>8624</v>
      </c>
      <c r="D33" s="1"/>
      <c r="E33" s="1"/>
      <c r="F33" s="1"/>
      <c r="G33" s="1"/>
      <c r="H33" s="1"/>
      <c r="I33" s="1"/>
      <c r="J33" s="1"/>
      <c r="K33" s="1"/>
      <c r="L33" s="1"/>
      <c r="M33" s="1"/>
      <c r="N33" s="1"/>
      <c r="O33" s="1"/>
      <c r="P33" s="1"/>
      <c r="Q33" s="1"/>
    </row>
    <row r="34" spans="1:28" ht="65" customHeight="1">
      <c r="A34" s="1"/>
      <c r="B34" s="30" t="s">
        <v>8364</v>
      </c>
      <c r="C34" s="7" t="s">
        <v>8625</v>
      </c>
      <c r="D34" s="1"/>
      <c r="E34" s="1"/>
      <c r="F34" s="1"/>
      <c r="G34" s="1"/>
      <c r="H34" s="1"/>
      <c r="I34" s="1"/>
      <c r="J34" s="1"/>
      <c r="K34" s="1"/>
      <c r="L34" s="1"/>
      <c r="M34" s="1"/>
      <c r="N34" s="1"/>
      <c r="O34" s="1"/>
      <c r="P34" s="1"/>
      <c r="Q34" s="1"/>
      <c r="U34" t="s">
        <v>8574</v>
      </c>
      <c r="V34" t="s">
        <v>8386</v>
      </c>
      <c r="W34" t="s">
        <v>8554</v>
      </c>
      <c r="X34" t="s">
        <v>8539</v>
      </c>
      <c r="Y34" t="s">
        <v>8538</v>
      </c>
    </row>
    <row r="35" spans="1:28" ht="65" customHeight="1">
      <c r="A35" s="1"/>
      <c r="B35" s="30" t="s">
        <v>8365</v>
      </c>
      <c r="C35" s="7" t="s">
        <v>8366</v>
      </c>
      <c r="D35" s="1"/>
      <c r="E35" s="1"/>
      <c r="F35" s="1"/>
      <c r="G35" s="1"/>
      <c r="H35" s="1"/>
      <c r="I35" s="1"/>
      <c r="J35" s="1"/>
      <c r="K35" s="1"/>
      <c r="L35" s="1"/>
      <c r="M35" s="1"/>
      <c r="N35" s="1"/>
      <c r="O35" s="1"/>
      <c r="P35" s="1"/>
      <c r="Q35" s="1"/>
      <c r="U35" t="str">
        <f ca="1">TEXT('Weekly Review'!B30,"ddd dd")</f>
        <v>Tue 25</v>
      </c>
      <c r="V35" s="61">
        <f ca="1">'Weekly Review'!C30</f>
        <v>9</v>
      </c>
      <c r="W35" s="61">
        <f ca="1">'Weekly Review'!D30</f>
        <v>36</v>
      </c>
      <c r="X35">
        <f ca="1">IF(ISNUMBER('Weekly Review'!I30),'Weekly Review'!I30,NA())</f>
        <v>0.92649572649572653</v>
      </c>
      <c r="Y35">
        <f ca="1">IF(ISNUMBER('Weekly Review'!J30),'Weekly Review'!J30,NA())</f>
        <v>0.64928774928774924</v>
      </c>
    </row>
    <row r="36" spans="1:28" ht="20" customHeight="1">
      <c r="A36" s="1"/>
      <c r="B36" s="1"/>
      <c r="C36" s="1"/>
      <c r="D36" s="1"/>
      <c r="E36" s="1"/>
      <c r="F36" s="1"/>
      <c r="G36" s="1"/>
      <c r="H36" s="1"/>
      <c r="I36" s="1"/>
      <c r="J36" s="1"/>
      <c r="K36" s="1"/>
      <c r="L36" s="1"/>
      <c r="M36" s="1"/>
      <c r="N36" s="1"/>
      <c r="O36" s="1"/>
      <c r="P36" s="1"/>
      <c r="Q36" s="1"/>
      <c r="U36" t="str">
        <f ca="1">TEXT('Weekly Review'!B31,"ddd dd")</f>
        <v>Wed 26</v>
      </c>
      <c r="V36" s="61">
        <f ca="1">'Weekly Review'!C31</f>
        <v>13</v>
      </c>
      <c r="W36" s="61">
        <f ca="1">'Weekly Review'!D31</f>
        <v>52</v>
      </c>
      <c r="X36">
        <f ca="1">IF(ISNUMBER('Weekly Review'!I31),'Weekly Review'!I31,NA())</f>
        <v>0.89703196347031966</v>
      </c>
      <c r="Y36">
        <f ca="1">IF(ISNUMBER('Weekly Review'!J31),'Weekly Review'!J31,NA())</f>
        <v>0.61894977168949772</v>
      </c>
    </row>
    <row r="37" spans="1:28" ht="62" customHeight="1">
      <c r="A37" s="1"/>
      <c r="B37" s="30" t="s">
        <v>8391</v>
      </c>
      <c r="C37" s="52" t="s">
        <v>8392</v>
      </c>
      <c r="D37" s="1"/>
      <c r="E37" s="1"/>
      <c r="F37" s="1"/>
      <c r="G37" s="1"/>
      <c r="H37" s="1"/>
      <c r="I37" s="1"/>
      <c r="J37" s="1"/>
      <c r="K37" s="1"/>
      <c r="L37" s="1"/>
      <c r="M37" s="1"/>
      <c r="N37" s="1"/>
      <c r="O37" s="1"/>
      <c r="P37" s="1"/>
      <c r="Q37" s="1"/>
      <c r="U37" t="str">
        <f ca="1">TEXT('Weekly Review'!B32,"ddd dd")</f>
        <v>Thu 27</v>
      </c>
      <c r="V37" s="61">
        <f ca="1">'Weekly Review'!C32</f>
        <v>10</v>
      </c>
      <c r="W37" s="61">
        <f ca="1">'Weekly Review'!D32</f>
        <v>40</v>
      </c>
      <c r="X37">
        <f ca="1">IF(ISNUMBER('Weekly Review'!I32),'Weekly Review'!I32,NA())</f>
        <v>0.91960784313725485</v>
      </c>
      <c r="Y37">
        <f ca="1">IF(ISNUMBER('Weekly Review'!J32),'Weekly Review'!J32,NA())</f>
        <v>0.63496732026143787</v>
      </c>
    </row>
    <row r="38" spans="1:28" ht="62" customHeight="1">
      <c r="A38" s="1"/>
      <c r="B38" s="30" t="s">
        <v>8403</v>
      </c>
      <c r="C38" s="52" t="s">
        <v>8404</v>
      </c>
      <c r="D38" s="1"/>
      <c r="E38" s="1"/>
      <c r="F38" s="1"/>
      <c r="G38" s="1"/>
      <c r="H38" s="1"/>
      <c r="I38" s="1"/>
      <c r="J38" s="1"/>
      <c r="K38" s="1"/>
      <c r="L38" s="1"/>
      <c r="M38" s="1"/>
      <c r="N38" s="1"/>
      <c r="O38" s="1"/>
      <c r="P38" s="1"/>
      <c r="Q38" s="1"/>
      <c r="U38" t="str">
        <f ca="1">TEXT('Weekly Review'!B33,"ddd dd")</f>
        <v>Fri 28</v>
      </c>
      <c r="V38" s="61">
        <f ca="1">'Weekly Review'!C33</f>
        <v>12</v>
      </c>
      <c r="W38" s="61">
        <f ca="1">'Weekly Review'!D33</f>
        <v>48</v>
      </c>
      <c r="X38">
        <f ca="1">IF(ISNUMBER('Weekly Review'!I33),'Weekly Review'!I33,NA())</f>
        <v>0.91192214111922143</v>
      </c>
      <c r="Y38">
        <f ca="1">IF(ISNUMBER('Weekly Review'!J33),'Weekly Review'!J33,NA())</f>
        <v>0.63722627737226278</v>
      </c>
    </row>
    <row r="39" spans="1:28" ht="62" customHeight="1">
      <c r="A39" s="1"/>
      <c r="B39" s="30" t="s">
        <v>8393</v>
      </c>
      <c r="C39" s="52" t="s">
        <v>8394</v>
      </c>
      <c r="D39" s="1"/>
      <c r="E39" s="1"/>
      <c r="F39" s="1"/>
      <c r="G39" s="1"/>
      <c r="H39" s="1"/>
      <c r="I39" s="1"/>
      <c r="J39" s="1"/>
      <c r="K39" s="1"/>
      <c r="L39" s="1"/>
      <c r="M39" s="1"/>
      <c r="N39" s="1"/>
      <c r="O39" s="1"/>
      <c r="P39" s="1"/>
      <c r="Q39" s="1"/>
      <c r="U39" t="str">
        <f ca="1">TEXT('Weekly Review'!B34,"ddd dd")</f>
        <v>Sat 29</v>
      </c>
      <c r="V39" s="61">
        <f ca="1">'Weekly Review'!C34</f>
        <v>11</v>
      </c>
      <c r="W39" s="61">
        <f ca="1">'Weekly Review'!D34</f>
        <v>44</v>
      </c>
      <c r="X39">
        <f ca="1">IF(ISNUMBER('Weekly Review'!I34),'Weekly Review'!I34,NA())</f>
        <v>0.9067204301075269</v>
      </c>
      <c r="Y39">
        <f ca="1">IF(ISNUMBER('Weekly Review'!J34),'Weekly Review'!J34,NA())</f>
        <v>0.62715053763440864</v>
      </c>
    </row>
    <row r="40" spans="1:28" ht="62" customHeight="1">
      <c r="A40" s="1"/>
      <c r="B40" s="30" t="s">
        <v>8395</v>
      </c>
      <c r="C40" s="52" t="s">
        <v>8396</v>
      </c>
      <c r="D40" s="1"/>
      <c r="E40" s="1"/>
      <c r="F40" s="1"/>
      <c r="G40" s="1"/>
      <c r="H40" s="1"/>
      <c r="I40" s="1"/>
      <c r="J40" s="1"/>
      <c r="K40" s="1"/>
      <c r="L40" s="1"/>
      <c r="M40" s="1"/>
      <c r="N40" s="1"/>
      <c r="O40" s="1"/>
      <c r="P40" s="1"/>
      <c r="Q40" s="1"/>
      <c r="U40" t="str">
        <f ca="1">TEXT('Weekly Review'!B35,"ddd dd")</f>
        <v>Sun 30</v>
      </c>
      <c r="V40" s="61">
        <f ca="1">'Weekly Review'!C35</f>
        <v>11</v>
      </c>
      <c r="W40" s="61">
        <f ca="1">'Weekly Review'!D35</f>
        <v>44</v>
      </c>
      <c r="X40">
        <f ca="1">IF(ISNUMBER('Weekly Review'!I35),'Weekly Review'!I35,NA())</f>
        <v>0.9</v>
      </c>
      <c r="Y40">
        <f ca="1">IF(ISNUMBER('Weekly Review'!J35),'Weekly Review'!J35,NA())</f>
        <v>0.60250000000000004</v>
      </c>
    </row>
    <row r="41" spans="1:28" ht="62" customHeight="1">
      <c r="B41" s="30" t="s">
        <v>8397</v>
      </c>
      <c r="C41" s="52" t="s">
        <v>8398</v>
      </c>
      <c r="U41" t="str">
        <f ca="1">TEXT('Weekly Review'!B36,"ddd dd")</f>
        <v>Mon 31</v>
      </c>
      <c r="V41" s="61">
        <f ca="1">'Weekly Review'!C36</f>
        <v>10</v>
      </c>
      <c r="W41" s="61">
        <f ca="1">'Weekly Review'!D36</f>
        <v>40</v>
      </c>
      <c r="X41">
        <f ca="1">IF(ISNUMBER('Weekly Review'!I36),'Weekly Review'!I36,NA())</f>
        <v>0.90940860215053765</v>
      </c>
      <c r="Y41">
        <f ca="1">IF(ISNUMBER('Weekly Review'!J36),'Weekly Review'!J36,NA())</f>
        <v>0.63494623655913973</v>
      </c>
    </row>
    <row r="42" spans="1:28" ht="62" customHeight="1">
      <c r="B42" s="30" t="s">
        <v>8399</v>
      </c>
      <c r="C42" s="52" t="s">
        <v>8505</v>
      </c>
    </row>
    <row r="43" spans="1:28" ht="62" customHeight="1">
      <c r="B43" s="30" t="s">
        <v>8400</v>
      </c>
      <c r="C43" s="52" t="s">
        <v>8401</v>
      </c>
    </row>
    <row r="44" spans="1:28" ht="72" customHeight="1">
      <c r="B44" s="30" t="s">
        <v>8405</v>
      </c>
      <c r="C44" s="52" t="s">
        <v>8506</v>
      </c>
    </row>
    <row r="45" spans="1:28" ht="72" customHeight="1">
      <c r="B45" s="30" t="s">
        <v>8406</v>
      </c>
      <c r="C45" s="52" t="s">
        <v>8409</v>
      </c>
      <c r="U45" t="s">
        <v>8589</v>
      </c>
      <c r="V45" t="s">
        <v>8590</v>
      </c>
      <c r="W45" t="s">
        <v>8591</v>
      </c>
      <c r="X45" t="s">
        <v>8592</v>
      </c>
      <c r="Y45" t="s">
        <v>8593</v>
      </c>
      <c r="Z45" t="s">
        <v>8594</v>
      </c>
      <c r="AA45" t="s">
        <v>8595</v>
      </c>
      <c r="AB45" t="s">
        <v>8550</v>
      </c>
    </row>
    <row r="46" spans="1:28" ht="72" customHeight="1">
      <c r="B46" s="30" t="s">
        <v>8407</v>
      </c>
      <c r="C46" s="52" t="s">
        <v>8408</v>
      </c>
      <c r="U46">
        <f ca="1">IF((($V$29-1)*12+1)&gt;$V$5,"",MOD(_xlfn.AGGREGATE(15,6,(SessionReviewTable[Procedure Date]*(ROWS(SessionReviewTable[Procedure Date])+1)+(ROW(SessionReviewTable[Procedure Date])-ROW(INDEX(SessionReviewTable[Procedure Date],1,1))+1))/WeeklyMask,(($V$29-1)*12+1)),ROWS(SessionReviewTable[Procedure Date])+1))</f>
        <v>84</v>
      </c>
      <c r="V46">
        <f ca="1">IF($U46="","",INT(MIN(INDEX(SessionReviewTable[Procedure Date],$U46),INDEX(SessionReviewTable[Slot Start Time],$U46),IF(INDEX(SessionReviewTable[Sessions Used for Timing],$U46)=1,INDEX(SessionReviewTable[First Actual Start],$U46),INDEX(SessionReviewTable[Slot Start Time],$U46)))))</f>
        <v>46259</v>
      </c>
      <c r="W46">
        <f ca="1">IF($U46="",NA(),INDEX(SessionReviewTable[Slot Start Time],$U46)-$V46)</f>
        <v>0.3125</v>
      </c>
      <c r="X46">
        <f ca="1">IF($U46="",NA(),(INDEX(SessionReviewTable[Slot End Time],$U46)-INDEX(SessionReviewTable[Slot Start Time],$U46)))</f>
        <v>0.375</v>
      </c>
      <c r="Y46">
        <f ca="1">IF($U46="",NA(),IF(INDEX(SessionReviewTable[Sessions Used for Timing],$U46)=1,INDEX(SessionReviewTable[First Actual Start],$U46)-$V46,NA()))</f>
        <v>0.31597222221898846</v>
      </c>
      <c r="Z46">
        <f ca="1">IF($U46="",NA(),IF(INDEX(SessionReviewTable[Sessions Used for Timing],$U46)=1,INDEX(SessionReviewTable[Run Minutes],$U46)/1440,NA()))</f>
        <v>0.34513888888888888</v>
      </c>
      <c r="AA46" t="str">
        <f ca="1">IF($U46="","",TEXT($V46,"dd mmm")&amp;" "&amp;SUBSTITUTE(SUBSTITUTE(INDEX(SessionReviewTable[Operating Theatre],$U46),"ST ",""),"THEATRE ","TH "))</f>
        <v>25 Aug CAH MAIN TH 7</v>
      </c>
      <c r="AB46">
        <f ca="1">IF($U46="","",IF(INDEX(SessionReviewTable[Sessions Used for Timing],$U46)=1,INDEX(SessionReviewTable[Op Minutes],$U46),"—"))</f>
        <v>375</v>
      </c>
    </row>
    <row r="47" spans="1:28">
      <c r="U47">
        <f ca="1">IF((($V$29-1)*12+2)&gt;$V$5,"",MOD(_xlfn.AGGREGATE(15,6,(SessionReviewTable[Procedure Date]*(ROWS(SessionReviewTable[Procedure Date])+1)+(ROW(SessionReviewTable[Procedure Date])-ROW(INDEX(SessionReviewTable[Procedure Date],1,1))+1))/WeeklyMask,(($V$29-1)*12+2)),ROWS(SessionReviewTable[Procedure Date])+1))</f>
        <v>164</v>
      </c>
      <c r="V47">
        <f ca="1">IF($U47="","",INT(MIN(INDEX(SessionReviewTable[Procedure Date],$U47),INDEX(SessionReviewTable[Slot Start Time],$U47),IF(INDEX(SessionReviewTable[Sessions Used for Timing],$U47)=1,INDEX(SessionReviewTable[First Actual Start],$U47),INDEX(SessionReviewTable[Slot Start Time],$U47)))))</f>
        <v>46259</v>
      </c>
      <c r="W47">
        <f ca="1">IF($U47="",NA(),INDEX(SessionReviewTable[Slot Start Time],$U47)-$V47)</f>
        <v>0.3125</v>
      </c>
      <c r="X47">
        <f ca="1">IF($U47="",NA(),(INDEX(SessionReviewTable[Slot End Time],$U47)-INDEX(SessionReviewTable[Slot Start Time],$U47)))</f>
        <v>0.33333333333575865</v>
      </c>
      <c r="Y47">
        <f ca="1">IF($U47="",NA(),IF(INDEX(SessionReviewTable[Sessions Used for Timing],$U47)=1,INDEX(SessionReviewTable[First Actual Start],$U47)-$V47,NA()))</f>
        <v>0.32083333333139308</v>
      </c>
      <c r="Z47">
        <f ca="1">IF($U47="",NA(),IF(INDEX(SessionReviewTable[Sessions Used for Timing],$U47)=1,INDEX(SessionReviewTable[Run Minutes],$U47)/1440,NA()))</f>
        <v>0.30208333333333331</v>
      </c>
      <c r="AA47" t="str">
        <f ca="1">IF($U47="","",TEXT($V47,"dd mmm")&amp;" "&amp;SUBSTITUTE(SUBSTITUTE(INDEX(SessionReviewTable[Operating Theatre],$U47),"ST ",""),"THEATRE ","TH "))</f>
        <v>25 Aug CAH MAIN TH 3</v>
      </c>
      <c r="AB47">
        <f ca="1">IF($U47="","",IF(INDEX(SessionReviewTable[Sessions Used for Timing],$U47)=1,INDEX(SessionReviewTable[Op Minutes],$U47),"—"))</f>
        <v>317</v>
      </c>
    </row>
    <row r="48" spans="1:28" ht="72" customHeight="1">
      <c r="B48" s="30" t="s">
        <v>8499</v>
      </c>
      <c r="C48" s="52" t="s">
        <v>8483</v>
      </c>
      <c r="U48">
        <f ca="1">IF((($V$29-1)*12+3)&gt;$V$5,"",MOD(_xlfn.AGGREGATE(15,6,(SessionReviewTable[Procedure Date]*(ROWS(SessionReviewTable[Procedure Date])+1)+(ROW(SessionReviewTable[Procedure Date])-ROW(INDEX(SessionReviewTable[Procedure Date],1,1))+1))/WeeklyMask,(($V$29-1)*12+3)),ROWS(SessionReviewTable[Procedure Date])+1))</f>
        <v>172</v>
      </c>
      <c r="V48">
        <f ca="1">IF($U48="","",INT(MIN(INDEX(SessionReviewTable[Procedure Date],$U48),INDEX(SessionReviewTable[Slot Start Time],$U48),IF(INDEX(SessionReviewTable[Sessions Used for Timing],$U48)=1,INDEX(SessionReviewTable[First Actual Start],$U48),INDEX(SessionReviewTable[Slot Start Time],$U48)))))</f>
        <v>46259</v>
      </c>
      <c r="W48">
        <f ca="1">IF($U48="",NA(),INDEX(SessionReviewTable[Slot Start Time],$U48)-$V48)</f>
        <v>0.3125</v>
      </c>
      <c r="X48">
        <f ca="1">IF($U48="",NA(),(INDEX(SessionReviewTable[Slot End Time],$U48)-INDEX(SessionReviewTable[Slot Start Time],$U48)))</f>
        <v>0.29166666666424135</v>
      </c>
      <c r="Y48">
        <f ca="1">IF($U48="",NA(),IF(INDEX(SessionReviewTable[Sessions Used for Timing],$U48)=1,INDEX(SessionReviewTable[First Actual Start],$U48)-$V48,NA()))</f>
        <v>0.32083333333139308</v>
      </c>
      <c r="Z48">
        <f ca="1">IF($U48="",NA(),IF(INDEX(SessionReviewTable[Sessions Used for Timing],$U48)=1,INDEX(SessionReviewTable[Run Minutes],$U48)/1440,NA()))</f>
        <v>0.2722222222222222</v>
      </c>
      <c r="AA48" t="str">
        <f ca="1">IF($U48="","",TEXT($V48,"dd mmm")&amp;" "&amp;SUBSTITUTE(SUBSTITUTE(INDEX(SessionReviewTable[Operating Theatre],$U48),"ST ",""),"THEATRE ","TH "))</f>
        <v>25 Aug CAH MAIN TH 2</v>
      </c>
      <c r="AB48">
        <f ca="1">IF($U48="","",IF(INDEX(SessionReviewTable[Sessions Used for Timing],$U48)=1,INDEX(SessionReviewTable[Op Minutes],$U48),"—"))</f>
        <v>292</v>
      </c>
    </row>
    <row r="49" spans="2:28" ht="72" customHeight="1">
      <c r="B49" s="30" t="s">
        <v>8484</v>
      </c>
      <c r="C49" s="52" t="s">
        <v>8485</v>
      </c>
      <c r="U49">
        <f ca="1">IF((($V$29-1)*12+4)&gt;$V$5,"",MOD(_xlfn.AGGREGATE(15,6,(SessionReviewTable[Procedure Date]*(ROWS(SessionReviewTable[Procedure Date])+1)+(ROW(SessionReviewTable[Procedure Date])-ROW(INDEX(SessionReviewTable[Procedure Date],1,1))+1))/WeeklyMask,(($V$29-1)*12+4)),ROWS(SessionReviewTable[Procedure Date])+1))</f>
        <v>503</v>
      </c>
      <c r="V49">
        <f ca="1">IF($U49="","",INT(MIN(INDEX(SessionReviewTable[Procedure Date],$U49),INDEX(SessionReviewTable[Slot Start Time],$U49),IF(INDEX(SessionReviewTable[Sessions Used for Timing],$U49)=1,INDEX(SessionReviewTable[First Actual Start],$U49),INDEX(SessionReviewTable[Slot Start Time],$U49)))))</f>
        <v>46259</v>
      </c>
      <c r="W49">
        <f ca="1">IF($U49="",NA(),INDEX(SessionReviewTable[Slot Start Time],$U49)-$V49)</f>
        <v>0.35416666666424135</v>
      </c>
      <c r="X49">
        <f ca="1">IF($U49="",NA(),(INDEX(SessionReviewTable[Slot End Time],$U49)-INDEX(SessionReviewTable[Slot Start Time],$U49)))</f>
        <v>0.375</v>
      </c>
      <c r="Y49">
        <f ca="1">IF($U49="",NA(),IF(INDEX(SessionReviewTable[Sessions Used for Timing],$U49)=1,INDEX(SessionReviewTable[First Actual Start],$U49)-$V49,NA()))</f>
        <v>0.3555555555576575</v>
      </c>
      <c r="Z49">
        <f ca="1">IF($U49="",NA(),IF(INDEX(SessionReviewTable[Sessions Used for Timing],$U49)=1,INDEX(SessionReviewTable[Run Minutes],$U49)/1440,NA()))</f>
        <v>0.3576388888888889</v>
      </c>
      <c r="AA49" t="str">
        <f ca="1">IF($U49="","",TEXT($V49,"dd mmm")&amp;" "&amp;SUBSTITUTE(SUBSTITUTE(INDEX(SessionReviewTable[Operating Theatre],$U49),"ST ",""),"THEATRE ","TH "))</f>
        <v>25 Aug CAH MAIN TH 1</v>
      </c>
      <c r="AB49">
        <f ca="1">IF($U49="","",IF(INDEX(SessionReviewTable[Sessions Used for Timing],$U49)=1,INDEX(SessionReviewTable[Op Minutes],$U49),"—"))</f>
        <v>400</v>
      </c>
    </row>
    <row r="50" spans="2:28" ht="72" customHeight="1">
      <c r="B50" s="30" t="s">
        <v>8486</v>
      </c>
      <c r="C50" s="52" t="s">
        <v>8522</v>
      </c>
      <c r="U50">
        <f ca="1">IF((($V$29-1)*12+5)&gt;$V$5,"",MOD(_xlfn.AGGREGATE(15,6,(SessionReviewTable[Procedure Date]*(ROWS(SessionReviewTable[Procedure Date])+1)+(ROW(SessionReviewTable[Procedure Date])-ROW(INDEX(SessionReviewTable[Procedure Date],1,1))+1))/WeeklyMask,(($V$29-1)*12+5)),ROWS(SessionReviewTable[Procedure Date])+1))</f>
        <v>537</v>
      </c>
      <c r="V50">
        <f ca="1">IF($U50="","",INT(MIN(INDEX(SessionReviewTable[Procedure Date],$U50),INDEX(SessionReviewTable[Slot Start Time],$U50),IF(INDEX(SessionReviewTable[Sessions Used for Timing],$U50)=1,INDEX(SessionReviewTable[First Actual Start],$U50),INDEX(SessionReviewTable[Slot Start Time],$U50)))))</f>
        <v>46259</v>
      </c>
      <c r="W50">
        <f ca="1">IF($U50="",NA(),INDEX(SessionReviewTable[Slot Start Time],$U50)-$V50)</f>
        <v>0.5625</v>
      </c>
      <c r="X50">
        <f ca="1">IF($U50="",NA(),(INDEX(SessionReviewTable[Slot End Time],$U50)-INDEX(SessionReviewTable[Slot Start Time],$U50)))</f>
        <v>0.1875</v>
      </c>
      <c r="Y50">
        <f ca="1">IF($U50="",NA(),IF(INDEX(SessionReviewTable[Sessions Used for Timing],$U50)=1,INDEX(SessionReviewTable[First Actual Start],$U50)-$V50,NA()))</f>
        <v>0.56388888888614019</v>
      </c>
      <c r="Z50">
        <f ca="1">IF($U50="",NA(),IF(INDEX(SessionReviewTable[Sessions Used for Timing],$U50)=1,INDEX(SessionReviewTable[Run Minutes],$U50)/1440,NA()))</f>
        <v>0.1763888888888889</v>
      </c>
      <c r="AA50" t="str">
        <f ca="1">IF($U50="","",TEXT($V50,"dd mmm")&amp;" "&amp;SUBSTITUTE(SUBSTITUTE(INDEX(SessionReviewTable[Operating Theatre],$U50),"ST ",""),"THEATRE ","TH "))</f>
        <v>25 Aug DHH MAIN TH 3</v>
      </c>
      <c r="AB50">
        <f ca="1">IF($U50="","",IF(INDEX(SessionReviewTable[Sessions Used for Timing],$U50)=1,INDEX(SessionReviewTable[Op Minutes],$U50),"—"))</f>
        <v>153</v>
      </c>
    </row>
    <row r="51" spans="2:28" ht="72" customHeight="1">
      <c r="B51" s="30" t="s">
        <v>8487</v>
      </c>
      <c r="C51" s="52" t="s">
        <v>8523</v>
      </c>
      <c r="U51">
        <f ca="1">IF((($V$29-1)*12+6)&gt;$V$5,"",MOD(_xlfn.AGGREGATE(15,6,(SessionReviewTable[Procedure Date]*(ROWS(SessionReviewTable[Procedure Date])+1)+(ROW(SessionReviewTable[Procedure Date])-ROW(INDEX(SessionReviewTable[Procedure Date],1,1))+1))/WeeklyMask,(($V$29-1)*12+6)),ROWS(SessionReviewTable[Procedure Date])+1))</f>
        <v>648</v>
      </c>
      <c r="V51">
        <f ca="1">IF($U51="","",INT(MIN(INDEX(SessionReviewTable[Procedure Date],$U51),INDEX(SessionReviewTable[Slot Start Time],$U51),IF(INDEX(SessionReviewTable[Sessions Used for Timing],$U51)=1,INDEX(SessionReviewTable[First Actual Start],$U51),INDEX(SessionReviewTable[Slot Start Time],$U51)))))</f>
        <v>46259</v>
      </c>
      <c r="W51">
        <f ca="1">IF($U51="",NA(),INDEX(SessionReviewTable[Slot Start Time],$U51)-$V51)</f>
        <v>0.35416666666424135</v>
      </c>
      <c r="X51">
        <f ca="1">IF($U51="",NA(),(INDEX(SessionReviewTable[Slot End Time],$U51)-INDEX(SessionReviewTable[Slot Start Time],$U51)))</f>
        <v>0.125</v>
      </c>
      <c r="Y51">
        <f ca="1">IF($U51="",NA(),IF(INDEX(SessionReviewTable[Sessions Used for Timing],$U51)=1,INDEX(SessionReviewTable[First Actual Start],$U51)-$V51,NA()))</f>
        <v>0.35833333332993789</v>
      </c>
      <c r="Z51">
        <f ca="1">IF($U51="",NA(),IF(INDEX(SessionReviewTable[Sessions Used for Timing],$U51)=1,INDEX(SessionReviewTable[Run Minutes],$U51)/1440,NA()))</f>
        <v>0.11527777777777778</v>
      </c>
      <c r="AA51" t="str">
        <f ca="1">IF($U51="","",TEXT($V51,"dd mmm")&amp;" "&amp;SUBSTITUTE(SUBSTITUTE(INDEX(SessionReviewTable[Operating Theatre],$U51),"ST ",""),"THEATRE ","TH "))</f>
        <v>25 Aug DHH MATERNITY TH 1</v>
      </c>
      <c r="AB51">
        <f ca="1">IF($U51="","",IF(INDEX(SessionReviewTable[Sessions Used for Timing],$U51)=1,INDEX(SessionReviewTable[Op Minutes],$U51),"—"))</f>
        <v>80</v>
      </c>
    </row>
    <row r="52" spans="2:28" ht="72" customHeight="1">
      <c r="B52" s="30" t="s">
        <v>8488</v>
      </c>
      <c r="C52" s="52" t="s">
        <v>8489</v>
      </c>
      <c r="U52">
        <f ca="1">IF((($V$29-1)*12+7)&gt;$V$5,"",MOD(_xlfn.AGGREGATE(15,6,(SessionReviewTable[Procedure Date]*(ROWS(SessionReviewTable[Procedure Date])+1)+(ROW(SessionReviewTable[Procedure Date])-ROW(INDEX(SessionReviewTable[Procedure Date],1,1))+1))/WeeklyMask,(($V$29-1)*12+7)),ROWS(SessionReviewTable[Procedure Date])+1))</f>
        <v>896</v>
      </c>
      <c r="V52">
        <f ca="1">IF($U52="","",INT(MIN(INDEX(SessionReviewTable[Procedure Date],$U52),INDEX(SessionReviewTable[Slot Start Time],$U52),IF(INDEX(SessionReviewTable[Sessions Used for Timing],$U52)=1,INDEX(SessionReviewTable[First Actual Start],$U52),INDEX(SessionReviewTable[Slot Start Time],$U52)))))</f>
        <v>46259</v>
      </c>
      <c r="W52">
        <f ca="1">IF($U52="",NA(),INDEX(SessionReviewTable[Slot Start Time],$U52)-$V52)</f>
        <v>0.35416666666424135</v>
      </c>
      <c r="X52">
        <f ca="1">IF($U52="",NA(),(INDEX(SessionReviewTable[Slot End Time],$U52)-INDEX(SessionReviewTable[Slot Start Time],$U52)))</f>
        <v>0.125</v>
      </c>
      <c r="Y52">
        <f ca="1">IF($U52="",NA(),IF(INDEX(SessionReviewTable[Sessions Used for Timing],$U52)=1,INDEX(SessionReviewTable[First Actual Start],$U52)-$V52,NA()))</f>
        <v>0.36180555555620231</v>
      </c>
      <c r="Z52">
        <f ca="1">IF($U52="",NA(),IF(INDEX(SessionReviewTable[Sessions Used for Timing],$U52)=1,INDEX(SessionReviewTable[Run Minutes],$U52)/1440,NA()))</f>
        <v>0.10902777777777778</v>
      </c>
      <c r="AA52" t="str">
        <f ca="1">IF($U52="","",TEXT($V52,"dd mmm")&amp;" "&amp;SUBSTITUTE(SUBSTITUTE(INDEX(SessionReviewTable[Operating Theatre],$U52),"ST ",""),"THEATRE ","TH "))</f>
        <v>25 Aug STY DPU 1</v>
      </c>
      <c r="AB52">
        <f ca="1">IF($U52="","",IF(INDEX(SessionReviewTable[Sessions Used for Timing],$U52)=1,INDEX(SessionReviewTable[Op Minutes],$U52),"—"))</f>
        <v>85</v>
      </c>
    </row>
    <row r="53" spans="2:28" ht="72" customHeight="1">
      <c r="B53" s="30" t="s">
        <v>8490</v>
      </c>
      <c r="C53" s="52" t="s">
        <v>8491</v>
      </c>
      <c r="U53">
        <f ca="1">IF((($V$29-1)*12+8)&gt;$V$5,"",MOD(_xlfn.AGGREGATE(15,6,(SessionReviewTable[Procedure Date]*(ROWS(SessionReviewTable[Procedure Date])+1)+(ROW(SessionReviewTable[Procedure Date])-ROW(INDEX(SessionReviewTable[Procedure Date],1,1))+1))/WeeklyMask,(($V$29-1)*12+8)),ROWS(SessionReviewTable[Procedure Date])+1))</f>
        <v>925</v>
      </c>
      <c r="V53">
        <f ca="1">IF($U53="","",INT(MIN(INDEX(SessionReviewTable[Procedure Date],$U53),INDEX(SessionReviewTable[Slot Start Time],$U53),IF(INDEX(SessionReviewTable[Sessions Used for Timing],$U53)=1,INDEX(SessionReviewTable[First Actual Start],$U53),INDEX(SessionReviewTable[Slot Start Time],$U53)))))</f>
        <v>46259</v>
      </c>
      <c r="W53">
        <f ca="1">IF($U53="",NA(),INDEX(SessionReviewTable[Slot Start Time],$U53)-$V53)</f>
        <v>0.35416666666424135</v>
      </c>
      <c r="X53">
        <f ca="1">IF($U53="",NA(),(INDEX(SessionReviewTable[Slot End Time],$U53)-INDEX(SessionReviewTable[Slot Start Time],$U53)))</f>
        <v>0.33333333333575865</v>
      </c>
      <c r="Y53">
        <f ca="1">IF($U53="",NA(),IF(INDEX(SessionReviewTable[Sessions Used for Timing],$U53)=1,INDEX(SessionReviewTable[First Actual Start],$U53)-$V53,NA()))</f>
        <v>0.35972222222335404</v>
      </c>
      <c r="Z53">
        <f ca="1">IF($U53="",NA(),IF(INDEX(SessionReviewTable[Sessions Used for Timing],$U53)=1,INDEX(SessionReviewTable[Run Minutes],$U53)/1440,NA()))</f>
        <v>0.30972222222222223</v>
      </c>
      <c r="AA53" t="str">
        <f ca="1">IF($U53="","",TEXT($V53,"dd mmm")&amp;" "&amp;SUBSTITUTE(SUBSTITUTE(INDEX(SessionReviewTable[Operating Theatre],$U53),"ST ",""),"THEATRE ","TH "))</f>
        <v>25 Aug STY TH 1</v>
      </c>
      <c r="AB53">
        <f ca="1">IF($U53="","",IF(INDEX(SessionReviewTable[Sessions Used for Timing],$U53)=1,INDEX(SessionReviewTable[Op Minutes],$U53),"—"))</f>
        <v>316</v>
      </c>
    </row>
    <row r="54" spans="2:28" ht="72" customHeight="1">
      <c r="B54" s="30" t="s">
        <v>8500</v>
      </c>
      <c r="C54" s="52" t="s">
        <v>8492</v>
      </c>
      <c r="U54">
        <f ca="1">IF((($V$29-1)*12+9)&gt;$V$5,"",MOD(_xlfn.AGGREGATE(15,6,(SessionReviewTable[Procedure Date]*(ROWS(SessionReviewTable[Procedure Date])+1)+(ROW(SessionReviewTable[Procedure Date])-ROW(INDEX(SessionReviewTable[Procedure Date],1,1))+1))/WeeklyMask,(($V$29-1)*12+9)),ROWS(SessionReviewTable[Procedure Date])+1))</f>
        <v>968</v>
      </c>
      <c r="V54">
        <f ca="1">IF($U54="","",INT(MIN(INDEX(SessionReviewTable[Procedure Date],$U54),INDEX(SessionReviewTable[Slot Start Time],$U54),IF(INDEX(SessionReviewTable[Sessions Used for Timing],$U54)=1,INDEX(SessionReviewTable[First Actual Start],$U54),INDEX(SessionReviewTable[Slot Start Time],$U54)))))</f>
        <v>46259</v>
      </c>
      <c r="W54">
        <f ca="1">IF($U54="",NA(),INDEX(SessionReviewTable[Slot Start Time],$U54)-$V54)</f>
        <v>0.33333333333575865</v>
      </c>
      <c r="X54">
        <f ca="1">IF($U54="",NA(),(INDEX(SessionReviewTable[Slot End Time],$U54)-INDEX(SessionReviewTable[Slot Start Time],$U54)))</f>
        <v>0.29166666666424135</v>
      </c>
      <c r="Y54">
        <f ca="1">IF($U54="",NA(),IF(INDEX(SessionReviewTable[Sessions Used for Timing],$U54)=1,INDEX(SessionReviewTable[First Actual Start],$U54)-$V54,NA()))</f>
        <v>0.33888888888759539</v>
      </c>
      <c r="Z54">
        <f ca="1">IF($U54="",NA(),IF(INDEX(SessionReviewTable[Sessions Used for Timing],$U54)=1,INDEX(SessionReviewTable[Run Minutes],$U54)/1440,NA()))</f>
        <v>0.27083333333333331</v>
      </c>
      <c r="AA54" t="str">
        <f ca="1">IF($U54="","",TEXT($V54,"dd mmm")&amp;" "&amp;SUBSTITUTE(SUBSTITUTE(INDEX(SessionReviewTable[Operating Theatre],$U54),"ST ",""),"THEATRE ","TH "))</f>
        <v>25 Aug STY TH 2</v>
      </c>
      <c r="AB54">
        <f ca="1">IF($U54="","",IF(INDEX(SessionReviewTable[Sessions Used for Timing],$U54)=1,INDEX(SessionReviewTable[Op Minutes],$U54),"—"))</f>
        <v>261</v>
      </c>
    </row>
    <row r="55" spans="2:28" ht="72" customHeight="1">
      <c r="B55" s="30" t="s">
        <v>8493</v>
      </c>
      <c r="C55" s="52" t="s">
        <v>8494</v>
      </c>
      <c r="U55">
        <f ca="1">IF((($V$29-1)*12+10)&gt;$V$5,"",MOD(_xlfn.AGGREGATE(15,6,(SessionReviewTable[Procedure Date]*(ROWS(SessionReviewTable[Procedure Date])+1)+(ROW(SessionReviewTable[Procedure Date])-ROW(INDEX(SessionReviewTable[Procedure Date],1,1))+1))/WeeklyMask,(($V$29-1)*12+10)),ROWS(SessionReviewTable[Procedure Date])+1))</f>
        <v>55</v>
      </c>
      <c r="V55">
        <f ca="1">IF($U55="","",INT(MIN(INDEX(SessionReviewTable[Procedure Date],$U55),INDEX(SessionReviewTable[Slot Start Time],$U55),IF(INDEX(SessionReviewTable[Sessions Used for Timing],$U55)=1,INDEX(SessionReviewTable[First Actual Start],$U55),INDEX(SessionReviewTable[Slot Start Time],$U55)))))</f>
        <v>46260</v>
      </c>
      <c r="W55">
        <f ca="1">IF($U55="",NA(),INDEX(SessionReviewTable[Slot Start Time],$U55)-$V55)</f>
        <v>0.33333333333575865</v>
      </c>
      <c r="X55">
        <f ca="1">IF($U55="",NA(),(INDEX(SessionReviewTable[Slot End Time],$U55)-INDEX(SessionReviewTable[Slot Start Time],$U55)))</f>
        <v>0.14583333332848269</v>
      </c>
      <c r="Y55">
        <f ca="1">IF($U55="",NA(),IF(INDEX(SessionReviewTable[Sessions Used for Timing],$U55)=1,INDEX(SessionReviewTable[First Actual Start],$U55)-$V55,NA()))</f>
        <v>0.33680555555474712</v>
      </c>
      <c r="Z55">
        <f ca="1">IF($U55="",NA(),IF(INDEX(SessionReviewTable[Sessions Used for Timing],$U55)=1,INDEX(SessionReviewTable[Run Minutes],$U55)/1440,NA()))</f>
        <v>0.12361111111111112</v>
      </c>
      <c r="AA55" t="str">
        <f ca="1">IF($U55="","",TEXT($V55,"dd mmm")&amp;" "&amp;SUBSTITUTE(SUBSTITUTE(INDEX(SessionReviewTable[Operating Theatre],$U55),"ST ",""),"THEATRE ","TH "))</f>
        <v>26 Aug CAH MAIN TH 7</v>
      </c>
      <c r="AB55">
        <f ca="1">IF($U55="","",IF(INDEX(SessionReviewTable[Sessions Used for Timing],$U55)=1,INDEX(SessionReviewTable[Op Minutes],$U55),"—"))</f>
        <v>105</v>
      </c>
    </row>
    <row r="56" spans="2:28" ht="72" customHeight="1">
      <c r="B56" s="30" t="s">
        <v>8495</v>
      </c>
      <c r="C56" s="52" t="s">
        <v>8496</v>
      </c>
      <c r="U56">
        <f ca="1">IF((($V$29-1)*12+11)&gt;$V$5,"",MOD(_xlfn.AGGREGATE(15,6,(SessionReviewTable[Procedure Date]*(ROWS(SessionReviewTable[Procedure Date])+1)+(ROW(SessionReviewTable[Procedure Date])-ROW(INDEX(SessionReviewTable[Procedure Date],1,1))+1))/WeeklyMask,(($V$29-1)*12+11)),ROWS(SessionReviewTable[Procedure Date])+1))</f>
        <v>68</v>
      </c>
      <c r="V56">
        <f ca="1">IF($U56="","",INT(MIN(INDEX(SessionReviewTable[Procedure Date],$U56),INDEX(SessionReviewTable[Slot Start Time],$U56),IF(INDEX(SessionReviewTable[Sessions Used for Timing],$U56)=1,INDEX(SessionReviewTable[First Actual Start],$U56),INDEX(SessionReviewTable[Slot Start Time],$U56)))))</f>
        <v>46260</v>
      </c>
      <c r="W56">
        <f ca="1">IF($U56="",NA(),INDEX(SessionReviewTable[Slot Start Time],$U56)-$V56)</f>
        <v>0.3125</v>
      </c>
      <c r="X56">
        <f ca="1">IF($U56="",NA(),(INDEX(SessionReviewTable[Slot End Time],$U56)-INDEX(SessionReviewTable[Slot Start Time],$U56)))</f>
        <v>0.33333333333575865</v>
      </c>
      <c r="Y56">
        <f ca="1">IF($U56="",NA(),IF(INDEX(SessionReviewTable[Sessions Used for Timing],$U56)=1,INDEX(SessionReviewTable[First Actual Start],$U56)-$V56,NA()))</f>
        <v>0.31944444444525288</v>
      </c>
      <c r="Z56">
        <f ca="1">IF($U56="",NA(),IF(INDEX(SessionReviewTable[Sessions Used for Timing],$U56)=1,INDEX(SessionReviewTable[Run Minutes],$U56)/1440,NA()))</f>
        <v>0.29652777777777778</v>
      </c>
      <c r="AA56" t="str">
        <f ca="1">IF($U56="","",TEXT($V56,"dd mmm")&amp;" "&amp;SUBSTITUTE(SUBSTITUTE(INDEX(SessionReviewTable[Operating Theatre],$U56),"ST ",""),"THEATRE ","TH "))</f>
        <v>26 Aug CAH MAIN TH 2</v>
      </c>
      <c r="AB56">
        <f ca="1">IF($U56="","",IF(INDEX(SessionReviewTable[Sessions Used for Timing],$U56)=1,INDEX(SessionReviewTable[Op Minutes],$U56),"—"))</f>
        <v>327</v>
      </c>
    </row>
    <row r="57" spans="2:28">
      <c r="U57">
        <f ca="1">IF((($V$29-1)*12+12)&gt;$V$5,"",MOD(_xlfn.AGGREGATE(15,6,(SessionReviewTable[Procedure Date]*(ROWS(SessionReviewTable[Procedure Date])+1)+(ROW(SessionReviewTable[Procedure Date])-ROW(INDEX(SessionReviewTable[Procedure Date],1,1))+1))/WeeklyMask,(($V$29-1)*12+12)),ROWS(SessionReviewTable[Procedure Date])+1))</f>
        <v>162</v>
      </c>
      <c r="V57">
        <f ca="1">IF($U57="","",INT(MIN(INDEX(SessionReviewTable[Procedure Date],$U57),INDEX(SessionReviewTable[Slot Start Time],$U57),IF(INDEX(SessionReviewTable[Sessions Used for Timing],$U57)=1,INDEX(SessionReviewTable[First Actual Start],$U57),INDEX(SessionReviewTable[Slot Start Time],$U57)))))</f>
        <v>46260</v>
      </c>
      <c r="W57">
        <f ca="1">IF($U57="",NA(),INDEX(SessionReviewTable[Slot Start Time],$U57)-$V57)</f>
        <v>0.5625</v>
      </c>
      <c r="X57">
        <f ca="1">IF($U57="",NA(),(INDEX(SessionReviewTable[Slot End Time],$U57)-INDEX(SessionReviewTable[Slot Start Time],$U57)))</f>
        <v>0.16666666666424135</v>
      </c>
      <c r="Y57">
        <f ca="1">IF($U57="",NA(),IF(INDEX(SessionReviewTable[Sessions Used for Timing],$U57)=1,INDEX(SessionReviewTable[First Actual Start],$U57)-$V57,NA()))</f>
        <v>0.56944444444525288</v>
      </c>
      <c r="Z57">
        <f ca="1">IF($U57="",NA(),IF(INDEX(SessionReviewTable[Sessions Used for Timing],$U57)=1,INDEX(SessionReviewTable[Run Minutes],$U57)/1440,NA()))</f>
        <v>0.15069444444444444</v>
      </c>
      <c r="AA57" t="str">
        <f ca="1">IF($U57="","",TEXT($V57,"dd mmm")&amp;" "&amp;SUBSTITUTE(SUBSTITUTE(INDEX(SessionReviewTable[Operating Theatre],$U57),"ST ",""),"THEATRE ","TH "))</f>
        <v>26 Aug CAH DPU 1</v>
      </c>
      <c r="AB57">
        <f ca="1">IF($U57="","",IF(INDEX(SessionReviewTable[Sessions Used for Timing],$U57)=1,INDEX(SessionReviewTable[Op Minutes],$U57),"—"))</f>
        <v>129</v>
      </c>
    </row>
    <row r="58" spans="2:28" ht="90" customHeight="1">
      <c r="B58" s="30" t="s">
        <v>8511</v>
      </c>
      <c r="C58" s="52" t="s">
        <v>8512</v>
      </c>
    </row>
    <row r="59" spans="2:28" ht="90" customHeight="1">
      <c r="B59" s="30" t="s">
        <v>8513</v>
      </c>
      <c r="C59" s="52" t="s">
        <v>8514</v>
      </c>
    </row>
    <row r="60" spans="2:28" ht="90" customHeight="1">
      <c r="B60" s="30" t="s">
        <v>8515</v>
      </c>
      <c r="C60" s="52" t="s">
        <v>8516</v>
      </c>
    </row>
    <row r="61" spans="2:28" ht="90" customHeight="1">
      <c r="B61" s="30" t="s">
        <v>8517</v>
      </c>
      <c r="C61" s="52" t="s">
        <v>8518</v>
      </c>
    </row>
    <row r="63" spans="2:28" ht="72" customHeight="1">
      <c r="B63" s="79" t="s">
        <v>8610</v>
      </c>
      <c r="C63" s="78" t="s">
        <v>8611</v>
      </c>
    </row>
    <row r="64" spans="2:28" ht="72" customHeight="1">
      <c r="B64" s="79" t="s">
        <v>8612</v>
      </c>
      <c r="C64" s="78" t="s">
        <v>8613</v>
      </c>
    </row>
    <row r="65" spans="2:33" ht="72" customHeight="1">
      <c r="B65" s="79" t="s">
        <v>8614</v>
      </c>
      <c r="C65" s="78" t="s">
        <v>8615</v>
      </c>
    </row>
    <row r="66" spans="2:33" ht="72" customHeight="1">
      <c r="B66" s="79" t="s">
        <v>8616</v>
      </c>
      <c r="C66" s="78" t="s">
        <v>8617</v>
      </c>
    </row>
    <row r="70" spans="2:33">
      <c r="AD70" t="str">
        <f ca="1">$AA46&amp;IF($U46="","","  Planned")</f>
        <v>25 Aug CAH MAIN TH 7  Planned</v>
      </c>
      <c r="AE70">
        <f ca="1">$W46</f>
        <v>0.3125</v>
      </c>
      <c r="AF70">
        <f ca="1">$X46</f>
        <v>0.375</v>
      </c>
      <c r="AG70" t="e">
        <f>NA()</f>
        <v>#N/A</v>
      </c>
    </row>
    <row r="71" spans="2:33">
      <c r="AD71" t="str">
        <f ca="1">IF($U46="","","Actual run  (op "&amp;IF(ISNUMBER($AB46),TEXT($AB46,"0.0")&amp;"m","unavailable")&amp;")")</f>
        <v>Actual run  (op 375.0m)</v>
      </c>
      <c r="AE71">
        <f ca="1">$Y46</f>
        <v>0.31597222221898846</v>
      </c>
      <c r="AF71" t="e">
        <f>NA()</f>
        <v>#N/A</v>
      </c>
      <c r="AG71">
        <f ca="1">$Z46</f>
        <v>0.34513888888888888</v>
      </c>
    </row>
    <row r="72" spans="2:33">
      <c r="AD72" t="str">
        <f ca="1">$AA47&amp;IF($U47="","","  Planned")</f>
        <v>25 Aug CAH MAIN TH 3  Planned</v>
      </c>
      <c r="AE72">
        <f ca="1">$W47</f>
        <v>0.3125</v>
      </c>
      <c r="AF72">
        <f ca="1">$X47</f>
        <v>0.33333333333575865</v>
      </c>
      <c r="AG72" t="e">
        <f>NA()</f>
        <v>#N/A</v>
      </c>
    </row>
    <row r="73" spans="2:33">
      <c r="AD73" t="str">
        <f ca="1">IF($U47="","","Actual run  (op "&amp;IF(ISNUMBER($AB47),TEXT($AB47,"0.0")&amp;"m","unavailable")&amp;")")</f>
        <v>Actual run  (op 317.0m)</v>
      </c>
      <c r="AE73">
        <f ca="1">$Y47</f>
        <v>0.32083333333139308</v>
      </c>
      <c r="AF73" t="e">
        <f>NA()</f>
        <v>#N/A</v>
      </c>
      <c r="AG73">
        <f ca="1">$Z47</f>
        <v>0.30208333333333331</v>
      </c>
    </row>
    <row r="74" spans="2:33">
      <c r="AD74" t="str">
        <f ca="1">$AA48&amp;IF($U48="","","  Planned")</f>
        <v>25 Aug CAH MAIN TH 2  Planned</v>
      </c>
      <c r="AE74">
        <f ca="1">$W48</f>
        <v>0.3125</v>
      </c>
      <c r="AF74">
        <f ca="1">$X48</f>
        <v>0.29166666666424135</v>
      </c>
      <c r="AG74" t="e">
        <f>NA()</f>
        <v>#N/A</v>
      </c>
    </row>
    <row r="75" spans="2:33">
      <c r="AD75" t="str">
        <f ca="1">IF($U48="","","Actual run  (op "&amp;IF(ISNUMBER($AB48),TEXT($AB48,"0.0")&amp;"m","unavailable")&amp;")")</f>
        <v>Actual run  (op 292.0m)</v>
      </c>
      <c r="AE75">
        <f ca="1">$Y48</f>
        <v>0.32083333333139308</v>
      </c>
      <c r="AF75" t="e">
        <f>NA()</f>
        <v>#N/A</v>
      </c>
      <c r="AG75">
        <f ca="1">$Z48</f>
        <v>0.2722222222222222</v>
      </c>
    </row>
    <row r="76" spans="2:33">
      <c r="AD76" t="str">
        <f ca="1">$AA49&amp;IF($U49="","","  Planned")</f>
        <v>25 Aug CAH MAIN TH 1  Planned</v>
      </c>
      <c r="AE76">
        <f ca="1">$W49</f>
        <v>0.35416666666424135</v>
      </c>
      <c r="AF76">
        <f ca="1">$X49</f>
        <v>0.375</v>
      </c>
      <c r="AG76" t="e">
        <f>NA()</f>
        <v>#N/A</v>
      </c>
    </row>
    <row r="77" spans="2:33">
      <c r="AD77" t="str">
        <f ca="1">IF($U49="","","Actual run  (op "&amp;IF(ISNUMBER($AB49),TEXT($AB49,"0.0")&amp;"m","unavailable")&amp;")")</f>
        <v>Actual run  (op 400.0m)</v>
      </c>
      <c r="AE77">
        <f ca="1">$Y49</f>
        <v>0.3555555555576575</v>
      </c>
      <c r="AF77" t="e">
        <f>NA()</f>
        <v>#N/A</v>
      </c>
      <c r="AG77">
        <f ca="1">$Z49</f>
        <v>0.3576388888888889</v>
      </c>
    </row>
    <row r="78" spans="2:33">
      <c r="AD78" t="str">
        <f ca="1">$AA50&amp;IF($U50="","","  Planned")</f>
        <v>25 Aug DHH MAIN TH 3  Planned</v>
      </c>
      <c r="AE78">
        <f ca="1">$W50</f>
        <v>0.5625</v>
      </c>
      <c r="AF78">
        <f ca="1">$X50</f>
        <v>0.1875</v>
      </c>
      <c r="AG78" t="e">
        <f>NA()</f>
        <v>#N/A</v>
      </c>
    </row>
    <row r="79" spans="2:33">
      <c r="AD79" t="str">
        <f ca="1">IF($U50="","","Actual run  (op "&amp;IF(ISNUMBER($AB50),TEXT($AB50,"0.0")&amp;"m","unavailable")&amp;")")</f>
        <v>Actual run  (op 153.0m)</v>
      </c>
      <c r="AE79">
        <f ca="1">$Y50</f>
        <v>0.56388888888614019</v>
      </c>
      <c r="AF79" t="e">
        <f>NA()</f>
        <v>#N/A</v>
      </c>
      <c r="AG79">
        <f ca="1">$Z50</f>
        <v>0.1763888888888889</v>
      </c>
    </row>
    <row r="80" spans="2:33">
      <c r="AD80" t="str">
        <f ca="1">$AA51&amp;IF($U51="","","  Planned")</f>
        <v>25 Aug DHH MATERNITY TH 1  Planned</v>
      </c>
      <c r="AE80">
        <f ca="1">$W51</f>
        <v>0.35416666666424135</v>
      </c>
      <c r="AF80">
        <f ca="1">$X51</f>
        <v>0.125</v>
      </c>
      <c r="AG80" t="e">
        <f>NA()</f>
        <v>#N/A</v>
      </c>
    </row>
    <row r="81" spans="30:33">
      <c r="AD81" t="str">
        <f ca="1">IF($U51="","","Actual run  (op "&amp;IF(ISNUMBER($AB51),TEXT($AB51,"0.0")&amp;"m","unavailable")&amp;")")</f>
        <v>Actual run  (op 80.0m)</v>
      </c>
      <c r="AE81">
        <f ca="1">$Y51</f>
        <v>0.35833333332993789</v>
      </c>
      <c r="AF81" t="e">
        <f>NA()</f>
        <v>#N/A</v>
      </c>
      <c r="AG81">
        <f ca="1">$Z51</f>
        <v>0.11527777777777778</v>
      </c>
    </row>
    <row r="82" spans="30:33">
      <c r="AD82" t="str">
        <f ca="1">$AA52&amp;IF($U52="","","  Planned")</f>
        <v>25 Aug STY DPU 1  Planned</v>
      </c>
      <c r="AE82">
        <f ca="1">$W52</f>
        <v>0.35416666666424135</v>
      </c>
      <c r="AF82">
        <f ca="1">$X52</f>
        <v>0.125</v>
      </c>
      <c r="AG82" t="e">
        <f>NA()</f>
        <v>#N/A</v>
      </c>
    </row>
    <row r="83" spans="30:33">
      <c r="AD83" t="str">
        <f ca="1">IF($U52="","","Actual run  (op "&amp;IF(ISNUMBER($AB52),TEXT($AB52,"0.0")&amp;"m","unavailable")&amp;")")</f>
        <v>Actual run  (op 85.0m)</v>
      </c>
      <c r="AE83">
        <f ca="1">$Y52</f>
        <v>0.36180555555620231</v>
      </c>
      <c r="AF83" t="e">
        <f>NA()</f>
        <v>#N/A</v>
      </c>
      <c r="AG83">
        <f ca="1">$Z52</f>
        <v>0.10902777777777778</v>
      </c>
    </row>
    <row r="84" spans="30:33">
      <c r="AD84" t="str">
        <f ca="1">$AA53&amp;IF($U53="","","  Planned")</f>
        <v>25 Aug STY TH 1  Planned</v>
      </c>
      <c r="AE84">
        <f ca="1">$W53</f>
        <v>0.35416666666424135</v>
      </c>
      <c r="AF84">
        <f ca="1">$X53</f>
        <v>0.33333333333575865</v>
      </c>
      <c r="AG84" t="e">
        <f>NA()</f>
        <v>#N/A</v>
      </c>
    </row>
    <row r="85" spans="30:33">
      <c r="AD85" t="str">
        <f ca="1">IF($U53="","","Actual run  (op "&amp;IF(ISNUMBER($AB53),TEXT($AB53,"0.0")&amp;"m","unavailable")&amp;")")</f>
        <v>Actual run  (op 316.0m)</v>
      </c>
      <c r="AE85">
        <f ca="1">$Y53</f>
        <v>0.35972222222335404</v>
      </c>
      <c r="AF85" t="e">
        <f>NA()</f>
        <v>#N/A</v>
      </c>
      <c r="AG85">
        <f ca="1">$Z53</f>
        <v>0.30972222222222223</v>
      </c>
    </row>
    <row r="86" spans="30:33">
      <c r="AD86" t="str">
        <f ca="1">$AA54&amp;IF($U54="","","  Planned")</f>
        <v>25 Aug STY TH 2  Planned</v>
      </c>
      <c r="AE86">
        <f ca="1">$W54</f>
        <v>0.33333333333575865</v>
      </c>
      <c r="AF86">
        <f ca="1">$X54</f>
        <v>0.29166666666424135</v>
      </c>
      <c r="AG86" t="e">
        <f>NA()</f>
        <v>#N/A</v>
      </c>
    </row>
    <row r="87" spans="30:33">
      <c r="AD87" t="str">
        <f ca="1">IF($U54="","","Actual run  (op "&amp;IF(ISNUMBER($AB54),TEXT($AB54,"0.0")&amp;"m","unavailable")&amp;")")</f>
        <v>Actual run  (op 261.0m)</v>
      </c>
      <c r="AE87">
        <f ca="1">$Y54</f>
        <v>0.33888888888759539</v>
      </c>
      <c r="AF87" t="e">
        <f>NA()</f>
        <v>#N/A</v>
      </c>
      <c r="AG87">
        <f ca="1">$Z54</f>
        <v>0.27083333333333331</v>
      </c>
    </row>
    <row r="88" spans="30:33">
      <c r="AD88" t="str">
        <f ca="1">$AA55&amp;IF($U55="","","  Planned")</f>
        <v>26 Aug CAH MAIN TH 7  Planned</v>
      </c>
      <c r="AE88">
        <f ca="1">$W55</f>
        <v>0.33333333333575865</v>
      </c>
      <c r="AF88">
        <f ca="1">$X55</f>
        <v>0.14583333332848269</v>
      </c>
      <c r="AG88" t="e">
        <f>NA()</f>
        <v>#N/A</v>
      </c>
    </row>
    <row r="89" spans="30:33">
      <c r="AD89" t="str">
        <f ca="1">IF($U55="","","Actual run  (op "&amp;IF(ISNUMBER($AB55),TEXT($AB55,"0.0")&amp;"m","unavailable")&amp;")")</f>
        <v>Actual run  (op 105.0m)</v>
      </c>
      <c r="AE89">
        <f ca="1">$Y55</f>
        <v>0.33680555555474712</v>
      </c>
      <c r="AF89" t="e">
        <f>NA()</f>
        <v>#N/A</v>
      </c>
      <c r="AG89">
        <f ca="1">$Z55</f>
        <v>0.12361111111111112</v>
      </c>
    </row>
    <row r="90" spans="30:33">
      <c r="AD90" t="str">
        <f ca="1">$AA56&amp;IF($U56="","","  Planned")</f>
        <v>26 Aug CAH MAIN TH 2  Planned</v>
      </c>
      <c r="AE90">
        <f ca="1">$W56</f>
        <v>0.3125</v>
      </c>
      <c r="AF90">
        <f ca="1">$X56</f>
        <v>0.33333333333575865</v>
      </c>
      <c r="AG90" t="e">
        <f>NA()</f>
        <v>#N/A</v>
      </c>
    </row>
    <row r="91" spans="30:33">
      <c r="AD91" t="str">
        <f ca="1">IF($U56="","","Actual run  (op "&amp;IF(ISNUMBER($AB56),TEXT($AB56,"0.0")&amp;"m","unavailable")&amp;")")</f>
        <v>Actual run  (op 327.0m)</v>
      </c>
      <c r="AE91">
        <f ca="1">$Y56</f>
        <v>0.31944444444525288</v>
      </c>
      <c r="AF91" t="e">
        <f>NA()</f>
        <v>#N/A</v>
      </c>
      <c r="AG91">
        <f ca="1">$Z56</f>
        <v>0.29652777777777778</v>
      </c>
    </row>
    <row r="92" spans="30:33">
      <c r="AD92" t="str">
        <f ca="1">$AA57&amp;IF($U57="","","  Planned")</f>
        <v>26 Aug CAH DPU 1  Planned</v>
      </c>
      <c r="AE92">
        <f ca="1">$W57</f>
        <v>0.5625</v>
      </c>
      <c r="AF92">
        <f ca="1">$X57</f>
        <v>0.16666666666424135</v>
      </c>
      <c r="AG92" t="e">
        <f>NA()</f>
        <v>#N/A</v>
      </c>
    </row>
    <row r="93" spans="30:33">
      <c r="AD93" t="str">
        <f ca="1">IF($U57="","","Actual run  (op "&amp;IF(ISNUMBER($AB57),TEXT($AB57,"0.0")&amp;"m","unavailable")&amp;")")</f>
        <v>Actual run  (op 129.0m)</v>
      </c>
      <c r="AE93">
        <f ca="1">$Y57</f>
        <v>0.56944444444525288</v>
      </c>
      <c r="AF93" t="e">
        <f>NA()</f>
        <v>#N/A</v>
      </c>
      <c r="AG93">
        <f ca="1">$Z57</f>
        <v>0.15069444444444444</v>
      </c>
    </row>
  </sheetData>
  <mergeCells count="1">
    <mergeCell ref="U1:V1"/>
  </mergeCells>
  <pageMargins left="0.7" right="0.7" top="0.75" bottom="0.75" header="0.3" footer="0.3"/>
  <pageSetup paperSize="9" scale="65" orientation="landscape" r:id="rId6"/>
  <tableParts count="1">
    <tablePart r:id="rId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1E86439-E33A-49A3-8309-C527FB34554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17</vt:i4>
      </vt:variant>
    </vt:vector>
  </HeadingPairs>
  <TitlesOfParts>
    <vt:vector size="32" baseType="lpstr">
      <vt:lpstr>Utilisation - Detail by Theatre</vt:lpstr>
      <vt:lpstr>Utilisation - Detail</vt:lpstr>
      <vt:lpstr>Utilisation - Start Finish Time</vt:lpstr>
      <vt:lpstr>Specialty Utilisation</vt:lpstr>
      <vt:lpstr>Consultant Utilisation</vt:lpstr>
      <vt:lpstr>Scheduled Workload</vt:lpstr>
      <vt:lpstr>Weekly Review</vt:lpstr>
      <vt:lpstr>Session Timeline</vt:lpstr>
      <vt:lpstr>Sessions</vt:lpstr>
      <vt:lpstr>Pivot Data</vt:lpstr>
      <vt:lpstr>Overview Data</vt:lpstr>
      <vt:lpstr>Start Finish Data</vt:lpstr>
      <vt:lpstr>Import Issues</vt:lpstr>
      <vt:lpstr>Review Data</vt:lpstr>
      <vt:lpstr>Setup</vt:lpstr>
      <vt:lpstr>'Consultant Utilisation'!Print_Area</vt:lpstr>
      <vt:lpstr>'Import Issues'!Print_Area</vt:lpstr>
      <vt:lpstr>'Pivot Data'!Print_Area</vt:lpstr>
      <vt:lpstr>'Scheduled Workload'!Print_Area</vt:lpstr>
      <vt:lpstr>'Session Timeline'!Print_Area</vt:lpstr>
      <vt:lpstr>Sessions!Print_Area</vt:lpstr>
      <vt:lpstr>Setup!Print_Area</vt:lpstr>
      <vt:lpstr>'Specialty Utilisation'!Print_Area</vt:lpstr>
      <vt:lpstr>'Utilisation - Detail'!Print_Area</vt:lpstr>
      <vt:lpstr>'Utilisation - Detail by Theatre'!Print_Area</vt:lpstr>
      <vt:lpstr>'Utilisation - Start Finish Time'!Print_Area</vt:lpstr>
      <vt:lpstr>'Weekly Review'!Print_Area</vt:lpstr>
      <vt:lpstr>'Consultant Utilisation'!Print_Titles</vt:lpstr>
      <vt:lpstr>'Scheduled Workload'!Print_Titles</vt:lpstr>
      <vt:lpstr>'Specialty Utilisation'!Print_Titles</vt:lpstr>
      <vt:lpstr>'Utilisation - Detail by Theatre'!Print_Titles</vt:lpstr>
      <vt:lpstr>WeeklyPageCount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Stephen Gately</cp:lastModifiedBy>
  <cp:lastPrinted>2026-10-27T19:35:54Z</cp:lastPrinted>
  <dcterms:created xsi:type="dcterms:W3CDTF">2026-10-26T22:28:20Z</dcterms:created>
  <dcterms:modified xsi:type="dcterms:W3CDTF">2026-10-28T23:05:00Z</dcterms:modified>
</cp:coreProperties>
</file>